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shrsmb\groups\Strategic Planning Team\IRP Team Folder\2022IRP_Workpapers\"/>
    </mc:Choice>
  </mc:AlternateContent>
  <xr:revisionPtr revIDLastSave="0" documentId="13_ncr:1_{40296BC4-D7EE-4134-9998-D192DF4AE26F}" xr6:coauthVersionLast="47" xr6:coauthVersionMax="47" xr10:uidLastSave="{00000000-0000-0000-0000-000000000000}"/>
  <bookViews>
    <workbookView xWindow="28680" yWindow="-120" windowWidth="29040" windowHeight="15840" xr2:uid="{00000000-000D-0000-FFFF-FFFF00000000}"/>
  </bookViews>
  <sheets>
    <sheet name="NOTES" sheetId="15" r:id="rId1"/>
    <sheet name="MonteCarlo Policy Paths" sheetId="1" r:id="rId2"/>
    <sheet name="Monte Carlo_WA Complance Price" sheetId="4" r:id="rId3"/>
    <sheet name="Monte Carlo_locked values" sheetId="2" r:id="rId4"/>
    <sheet name="Half from MC Supply Inputs " sheetId="13" r:id="rId5"/>
    <sheet name="Randomly Select Half" sheetId="14" r:id="rId6"/>
    <sheet name="PLEXOS File" sheetId="12" r:id="rId7"/>
    <sheet name="Frequency Table" sheetId="3" r:id="rId8"/>
    <sheet name="Greenhouse Gas Costs Avoided" sheetId="5" r:id="rId9"/>
    <sheet name="Emissions Credit Price" sheetId="6" r:id="rId10"/>
    <sheet name="Monthly" sheetId="7" r:id="rId11"/>
    <sheet name="Price Deflator" sheetId="8" r:id="rId12"/>
    <sheet name="Cover" sheetId="9" r:id="rId13"/>
    <sheet name="GHG Price Calculations" sheetId="10" r:id="rId14"/>
    <sheet name="Auction Data" sheetId="11" r:id="rId15"/>
  </sheets>
  <externalReferences>
    <externalReference r:id="rId16"/>
    <externalReference r:id="rId17"/>
  </externalReferences>
  <definedNames>
    <definedName name="_xlnm._FilterDatabase" localSheetId="10" hidden="1">Monthly!$A$1:$H$351</definedName>
    <definedName name="DayofWeek">[1]Vancouver!$A$60:$A$61</definedName>
    <definedName name="DEFL">[2]Sheet4!$A$1:$D$82</definedName>
    <definedName name="_xlnm.Print_Area" localSheetId="14">'Auction Data'!$A$1:$I$55</definedName>
    <definedName name="_xlnm.Print_Area" localSheetId="13">'GHG Price Calculations'!$A$3:$S$64</definedName>
    <definedName name="_xlnm.Print_Titles" localSheetId="13">'GHG Price Calculations'!$A:$A,'GHG Price Calculations'!$5:$5</definedName>
    <definedName name="Year">[1]Vancouver!$A$25:$A$46</definedName>
  </definedNames>
  <calcPr calcId="191029"/>
  <pivotCaches>
    <pivotCache cacheId="0"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75" i="13" l="1"/>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174" i="13"/>
  <c r="BM7" i="2"/>
  <c r="BM8" i="2"/>
  <c r="BM9" i="2"/>
  <c r="BM10" i="2"/>
  <c r="BM11" i="2"/>
  <c r="BM12" i="2"/>
  <c r="BM13" i="2"/>
  <c r="BM14" i="2"/>
  <c r="BM15" i="2"/>
  <c r="BM16" i="2"/>
  <c r="BM17" i="2"/>
  <c r="BM18" i="2"/>
  <c r="BM19" i="2"/>
  <c r="BM20" i="2"/>
  <c r="BM21" i="2"/>
  <c r="BM22" i="2"/>
  <c r="BM23" i="2"/>
  <c r="BM24" i="2"/>
  <c r="BM25" i="2"/>
  <c r="BM26" i="2"/>
  <c r="BM27" i="2"/>
  <c r="BM28" i="2"/>
  <c r="BM29" i="2"/>
  <c r="BM30" i="2"/>
  <c r="BM31" i="2"/>
  <c r="BM32" i="2"/>
  <c r="BM33" i="2"/>
  <c r="BM34" i="2"/>
  <c r="BM35" i="2"/>
  <c r="BM36" i="2"/>
  <c r="BM37" i="2"/>
  <c r="BM38" i="2"/>
  <c r="BM39" i="2"/>
  <c r="BM40" i="2"/>
  <c r="BM41" i="2"/>
  <c r="BM42" i="2"/>
  <c r="BM43" i="2"/>
  <c r="BM44" i="2"/>
  <c r="BM45" i="2"/>
  <c r="BM46" i="2"/>
  <c r="BM47" i="2"/>
  <c r="BM48" i="2"/>
  <c r="BM49" i="2"/>
  <c r="BM50" i="2"/>
  <c r="BM51" i="2"/>
  <c r="BM52" i="2"/>
  <c r="BM53" i="2"/>
  <c r="BM54" i="2"/>
  <c r="BM55" i="2"/>
  <c r="BM56" i="2"/>
  <c r="BM57" i="2"/>
  <c r="BM58" i="2"/>
  <c r="BM59" i="2"/>
  <c r="BM60" i="2"/>
  <c r="BM61" i="2"/>
  <c r="BM62" i="2"/>
  <c r="BM63" i="2"/>
  <c r="BM64" i="2"/>
  <c r="BM65" i="2"/>
  <c r="BM66" i="2"/>
  <c r="BM67" i="2"/>
  <c r="BM68" i="2"/>
  <c r="BM69" i="2"/>
  <c r="BM70" i="2"/>
  <c r="BM71" i="2"/>
  <c r="BM72" i="2"/>
  <c r="BM73" i="2"/>
  <c r="BM74" i="2"/>
  <c r="BM75" i="2"/>
  <c r="BM76" i="2"/>
  <c r="BM77" i="2"/>
  <c r="BM78" i="2"/>
  <c r="BM79" i="2"/>
  <c r="BM80" i="2"/>
  <c r="BM81" i="2"/>
  <c r="BM82" i="2"/>
  <c r="BM83" i="2"/>
  <c r="BM84" i="2"/>
  <c r="BM85" i="2"/>
  <c r="BM86" i="2"/>
  <c r="BM87" i="2"/>
  <c r="BM88" i="2"/>
  <c r="BM89" i="2"/>
  <c r="BM90" i="2"/>
  <c r="BM91" i="2"/>
  <c r="BM92" i="2"/>
  <c r="BM93" i="2"/>
  <c r="BM94" i="2"/>
  <c r="BM95" i="2"/>
  <c r="BM96" i="2"/>
  <c r="BM97" i="2"/>
  <c r="BM98" i="2"/>
  <c r="BM99" i="2"/>
  <c r="BM100" i="2"/>
  <c r="BM101" i="2"/>
  <c r="BM102" i="2"/>
  <c r="BM103" i="2"/>
  <c r="BM104" i="2"/>
  <c r="BM105" i="2"/>
  <c r="BM106" i="2"/>
  <c r="BM107" i="2"/>
  <c r="BM108" i="2"/>
  <c r="BM109" i="2"/>
  <c r="BM110" i="2"/>
  <c r="BM111" i="2"/>
  <c r="BM112" i="2"/>
  <c r="BM113" i="2"/>
  <c r="BM114" i="2"/>
  <c r="BM115" i="2"/>
  <c r="BM116" i="2"/>
  <c r="BM117" i="2"/>
  <c r="BM118" i="2"/>
  <c r="BM119" i="2"/>
  <c r="BM120" i="2"/>
  <c r="BM121" i="2"/>
  <c r="BM122" i="2"/>
  <c r="BM123" i="2"/>
  <c r="BM124" i="2"/>
  <c r="BM125" i="2"/>
  <c r="BM126" i="2"/>
  <c r="BM127" i="2"/>
  <c r="BM128" i="2"/>
  <c r="BM129" i="2"/>
  <c r="BM130" i="2"/>
  <c r="BM131" i="2"/>
  <c r="BM132" i="2"/>
  <c r="BM133" i="2"/>
  <c r="BM134" i="2"/>
  <c r="BM135" i="2"/>
  <c r="BM136" i="2"/>
  <c r="BM137" i="2"/>
  <c r="BM138" i="2"/>
  <c r="BM139" i="2"/>
  <c r="BM140" i="2"/>
  <c r="BM141" i="2"/>
  <c r="BM142" i="2"/>
  <c r="BM143" i="2"/>
  <c r="BM144" i="2"/>
  <c r="BM145" i="2"/>
  <c r="BM146" i="2"/>
  <c r="BM147" i="2"/>
  <c r="BM148" i="2"/>
  <c r="BM149" i="2"/>
  <c r="BM150" i="2"/>
  <c r="BM151" i="2"/>
  <c r="BM152" i="2"/>
  <c r="BM153" i="2"/>
  <c r="BM154" i="2"/>
  <c r="BM155" i="2"/>
  <c r="BM156" i="2"/>
  <c r="BM157" i="2"/>
  <c r="BM158" i="2"/>
  <c r="BM159" i="2"/>
  <c r="BM160" i="2"/>
  <c r="BM161" i="2"/>
  <c r="BM162" i="2"/>
  <c r="BM163" i="2"/>
  <c r="BM164" i="2"/>
  <c r="BM165" i="2"/>
  <c r="BM166" i="2"/>
  <c r="BM167" i="2"/>
  <c r="BM168" i="2"/>
  <c r="BM169" i="2"/>
  <c r="BM170" i="2"/>
  <c r="BM171" i="2"/>
  <c r="BM172" i="2"/>
  <c r="BM173" i="2"/>
  <c r="BM174" i="2"/>
  <c r="BM175" i="2"/>
  <c r="BM176" i="2"/>
  <c r="BM177" i="2"/>
  <c r="BM178" i="2"/>
  <c r="BM179" i="2"/>
  <c r="BM180" i="2"/>
  <c r="BM181" i="2"/>
  <c r="BM182" i="2"/>
  <c r="BM183" i="2"/>
  <c r="BM184" i="2"/>
  <c r="BM185" i="2"/>
  <c r="BM186" i="2"/>
  <c r="BM187" i="2"/>
  <c r="BM188" i="2"/>
  <c r="BM189" i="2"/>
  <c r="BM190" i="2"/>
  <c r="BM191" i="2"/>
  <c r="BM192" i="2"/>
  <c r="BM193" i="2"/>
  <c r="BM194" i="2"/>
  <c r="BM195" i="2"/>
  <c r="BM196" i="2"/>
  <c r="BM197" i="2"/>
  <c r="BM198" i="2"/>
  <c r="BM199" i="2"/>
  <c r="BM200" i="2"/>
  <c r="BM201" i="2"/>
  <c r="BM202" i="2"/>
  <c r="BM203" i="2"/>
  <c r="BM204" i="2"/>
  <c r="BM205" i="2"/>
  <c r="BM206" i="2"/>
  <c r="BM207" i="2"/>
  <c r="BM208" i="2"/>
  <c r="BM209" i="2"/>
  <c r="BM210" i="2"/>
  <c r="BM211" i="2"/>
  <c r="BM212" i="2"/>
  <c r="BM213" i="2"/>
  <c r="BM214" i="2"/>
  <c r="BM215" i="2"/>
  <c r="BM216" i="2"/>
  <c r="BM217" i="2"/>
  <c r="BM218" i="2"/>
  <c r="BM219" i="2"/>
  <c r="BM220" i="2"/>
  <c r="BM221" i="2"/>
  <c r="BM222" i="2"/>
  <c r="BM223" i="2"/>
  <c r="BM224" i="2"/>
  <c r="BM225" i="2"/>
  <c r="BM226" i="2"/>
  <c r="BM227" i="2"/>
  <c r="BM228" i="2"/>
  <c r="BM229" i="2"/>
  <c r="BM230" i="2"/>
  <c r="BM231" i="2"/>
  <c r="BM232" i="2"/>
  <c r="BM233" i="2"/>
  <c r="BM234" i="2"/>
  <c r="BM235" i="2"/>
  <c r="BM236" i="2"/>
  <c r="BM237" i="2"/>
  <c r="BM238" i="2"/>
  <c r="BM239" i="2"/>
  <c r="BM240" i="2"/>
  <c r="BM241" i="2"/>
  <c r="BM242" i="2"/>
  <c r="BM243" i="2"/>
  <c r="BM244" i="2"/>
  <c r="BM245" i="2"/>
  <c r="BM246" i="2"/>
  <c r="BM247" i="2"/>
  <c r="BM248" i="2"/>
  <c r="BM249" i="2"/>
  <c r="BM250" i="2"/>
  <c r="BM251" i="2"/>
  <c r="BM252" i="2"/>
  <c r="BM253" i="2"/>
  <c r="BM254" i="2"/>
  <c r="BM255" i="2"/>
  <c r="BM256" i="2"/>
  <c r="BM257" i="2"/>
  <c r="BM258" i="2"/>
  <c r="BM259" i="2"/>
  <c r="BM260" i="2"/>
  <c r="BM261" i="2"/>
  <c r="BM262" i="2"/>
  <c r="BM263" i="2"/>
  <c r="BM264" i="2"/>
  <c r="BM265" i="2"/>
  <c r="BM266" i="2"/>
  <c r="BM267" i="2"/>
  <c r="BM268" i="2"/>
  <c r="BM269" i="2"/>
  <c r="BM270" i="2"/>
  <c r="BM271" i="2"/>
  <c r="BM272" i="2"/>
  <c r="BM273" i="2"/>
  <c r="BM274" i="2"/>
  <c r="BM275" i="2"/>
  <c r="BM276" i="2"/>
  <c r="BM277" i="2"/>
  <c r="BM278" i="2"/>
  <c r="BM279" i="2"/>
  <c r="BM280" i="2"/>
  <c r="BM281" i="2"/>
  <c r="BM282" i="2"/>
  <c r="BM283" i="2"/>
  <c r="BM284" i="2"/>
  <c r="BM285" i="2"/>
  <c r="BM286" i="2"/>
  <c r="BM287" i="2"/>
  <c r="BM288" i="2"/>
  <c r="BM289" i="2"/>
  <c r="BM290" i="2"/>
  <c r="BM291" i="2"/>
  <c r="BM292" i="2"/>
  <c r="BM293" i="2"/>
  <c r="BM294" i="2"/>
  <c r="BM295" i="2"/>
  <c r="BM296" i="2"/>
  <c r="BM297" i="2"/>
  <c r="BM298" i="2"/>
  <c r="BM299" i="2"/>
  <c r="BM300" i="2"/>
  <c r="BM301" i="2"/>
  <c r="BM302" i="2"/>
  <c r="BM303" i="2"/>
  <c r="BM304" i="2"/>
  <c r="BM305" i="2"/>
  <c r="BM306" i="2"/>
  <c r="BM307" i="2"/>
  <c r="BM308" i="2"/>
  <c r="BM309" i="2"/>
  <c r="BM310" i="2"/>
  <c r="BM311" i="2"/>
  <c r="BM312" i="2"/>
  <c r="BM313" i="2"/>
  <c r="BM314" i="2"/>
  <c r="BM315" i="2"/>
  <c r="BM316" i="2"/>
  <c r="BM317" i="2"/>
  <c r="BM318" i="2"/>
  <c r="BM319" i="2"/>
  <c r="BM320" i="2"/>
  <c r="BM321" i="2"/>
  <c r="BM322" i="2"/>
  <c r="BM323" i="2"/>
  <c r="BM324" i="2"/>
  <c r="BM325" i="2"/>
  <c r="BM326" i="2"/>
  <c r="BM327" i="2"/>
  <c r="BM328" i="2"/>
  <c r="BM329" i="2"/>
  <c r="BM330" i="2"/>
  <c r="BM331" i="2"/>
  <c r="BM332" i="2"/>
  <c r="BM333" i="2"/>
  <c r="BM334" i="2"/>
  <c r="BM335" i="2"/>
  <c r="BM336" i="2"/>
  <c r="BM337" i="2"/>
  <c r="BM338" i="2"/>
  <c r="BM339" i="2"/>
  <c r="BM340" i="2"/>
  <c r="BM341" i="2"/>
  <c r="BM342" i="2"/>
  <c r="BM343" i="2"/>
  <c r="BM344" i="2"/>
  <c r="BM345" i="2"/>
  <c r="BM346" i="2"/>
  <c r="BM347" i="2"/>
  <c r="BM348" i="2"/>
  <c r="BM349" i="2"/>
  <c r="BM350" i="2"/>
  <c r="BM351" i="2"/>
  <c r="BM352" i="2"/>
  <c r="BM353" i="2"/>
  <c r="BM354" i="2"/>
  <c r="BM355" i="2"/>
  <c r="BM356" i="2"/>
  <c r="BM357" i="2"/>
  <c r="BM358" i="2"/>
  <c r="BM359" i="2"/>
  <c r="BM360" i="2"/>
  <c r="BM361" i="2"/>
  <c r="BM362" i="2"/>
  <c r="BM363" i="2"/>
  <c r="BM364" i="2"/>
  <c r="BM365" i="2"/>
  <c r="BM366" i="2"/>
  <c r="BM367" i="2"/>
  <c r="BM368" i="2"/>
  <c r="BM369" i="2"/>
  <c r="BM370" i="2"/>
  <c r="BM371" i="2"/>
  <c r="BM372" i="2"/>
  <c r="BM373" i="2"/>
  <c r="BM374" i="2"/>
  <c r="BM375" i="2"/>
  <c r="BM376" i="2"/>
  <c r="BM377" i="2"/>
  <c r="BM378" i="2"/>
  <c r="BM379" i="2"/>
  <c r="BM380" i="2"/>
  <c r="BM381" i="2"/>
  <c r="BM382" i="2"/>
  <c r="BM383" i="2"/>
  <c r="BM384" i="2"/>
  <c r="BM385" i="2"/>
  <c r="BM386" i="2"/>
  <c r="BM387" i="2"/>
  <c r="BM388" i="2"/>
  <c r="BM389" i="2"/>
  <c r="BM390" i="2"/>
  <c r="BM391" i="2"/>
  <c r="BM392" i="2"/>
  <c r="BM393" i="2"/>
  <c r="BM394" i="2"/>
  <c r="BM395" i="2"/>
  <c r="BM396" i="2"/>
  <c r="BM397" i="2"/>
  <c r="BM398" i="2"/>
  <c r="BM399" i="2"/>
  <c r="BM400" i="2"/>
  <c r="BM401" i="2"/>
  <c r="BM402" i="2"/>
  <c r="BM403" i="2"/>
  <c r="BM404" i="2"/>
  <c r="BM405" i="2"/>
  <c r="BM406" i="2"/>
  <c r="BM407" i="2"/>
  <c r="BM408" i="2"/>
  <c r="BM409" i="2"/>
  <c r="BM410" i="2"/>
  <c r="BM411" i="2"/>
  <c r="BM412" i="2"/>
  <c r="BM413" i="2"/>
  <c r="BM414" i="2"/>
  <c r="BM415" i="2"/>
  <c r="BM416" i="2"/>
  <c r="BM417" i="2"/>
  <c r="BM418" i="2"/>
  <c r="BM419" i="2"/>
  <c r="BM420" i="2"/>
  <c r="BM421" i="2"/>
  <c r="BM422" i="2"/>
  <c r="BM423" i="2"/>
  <c r="BM424" i="2"/>
  <c r="BM425" i="2"/>
  <c r="BM426" i="2"/>
  <c r="BM427" i="2"/>
  <c r="BM428" i="2"/>
  <c r="BM429" i="2"/>
  <c r="BM430" i="2"/>
  <c r="BM431" i="2"/>
  <c r="BM432" i="2"/>
  <c r="BM433" i="2"/>
  <c r="BM434" i="2"/>
  <c r="BM435" i="2"/>
  <c r="BM436" i="2"/>
  <c r="BM437" i="2"/>
  <c r="BM438" i="2"/>
  <c r="BM439" i="2"/>
  <c r="BM440" i="2"/>
  <c r="BM441" i="2"/>
  <c r="BM442" i="2"/>
  <c r="BM443" i="2"/>
  <c r="BM444" i="2"/>
  <c r="BM445" i="2"/>
  <c r="BM446" i="2"/>
  <c r="BM447" i="2"/>
  <c r="BM448" i="2"/>
  <c r="BM449" i="2"/>
  <c r="BM450" i="2"/>
  <c r="BM451" i="2"/>
  <c r="BM452" i="2"/>
  <c r="BM453" i="2"/>
  <c r="BM454" i="2"/>
  <c r="BM455" i="2"/>
  <c r="BM456" i="2"/>
  <c r="BM457" i="2"/>
  <c r="BM458" i="2"/>
  <c r="BM459" i="2"/>
  <c r="BM460" i="2"/>
  <c r="BM461" i="2"/>
  <c r="BM462" i="2"/>
  <c r="BM463" i="2"/>
  <c r="BM464" i="2"/>
  <c r="BM465" i="2"/>
  <c r="BM466" i="2"/>
  <c r="BM467" i="2"/>
  <c r="BM468" i="2"/>
  <c r="BM469" i="2"/>
  <c r="BM470" i="2"/>
  <c r="BM471" i="2"/>
  <c r="BM472" i="2"/>
  <c r="BM473" i="2"/>
  <c r="BM474" i="2"/>
  <c r="BM475" i="2"/>
  <c r="BM476" i="2"/>
  <c r="BM477" i="2"/>
  <c r="BM478" i="2"/>
  <c r="BM479" i="2"/>
  <c r="BM480" i="2"/>
  <c r="BM481" i="2"/>
  <c r="BM482" i="2"/>
  <c r="BM483" i="2"/>
  <c r="BM484" i="2"/>
  <c r="BM485" i="2"/>
  <c r="BM486" i="2"/>
  <c r="BM487" i="2"/>
  <c r="BM488" i="2"/>
  <c r="BM489" i="2"/>
  <c r="BM490" i="2"/>
  <c r="BM491" i="2"/>
  <c r="BM492" i="2"/>
  <c r="BM493" i="2"/>
  <c r="BM494" i="2"/>
  <c r="BM495" i="2"/>
  <c r="BM496" i="2"/>
  <c r="BM497" i="2"/>
  <c r="BM498" i="2"/>
  <c r="BM499" i="2"/>
  <c r="BM500" i="2"/>
  <c r="BM501" i="2"/>
  <c r="BM502" i="2"/>
  <c r="BM503" i="2"/>
  <c r="BM504" i="2"/>
  <c r="BM505" i="2"/>
  <c r="BM506" i="2"/>
  <c r="BN7" i="2"/>
  <c r="BN8" i="2"/>
  <c r="BN9" i="2"/>
  <c r="BN10" i="2"/>
  <c r="BN11" i="2"/>
  <c r="BN12" i="2"/>
  <c r="BN13" i="2"/>
  <c r="BN14" i="2"/>
  <c r="BN15" i="2"/>
  <c r="BN16" i="2"/>
  <c r="BN17" i="2"/>
  <c r="BN18" i="2"/>
  <c r="BN19" i="2"/>
  <c r="BN20" i="2"/>
  <c r="BN21" i="2"/>
  <c r="BN22" i="2"/>
  <c r="BN23" i="2"/>
  <c r="BN24" i="2"/>
  <c r="BN25" i="2"/>
  <c r="BN26" i="2"/>
  <c r="BN27" i="2"/>
  <c r="BN28" i="2"/>
  <c r="BN29" i="2"/>
  <c r="BN30" i="2"/>
  <c r="BN31" i="2"/>
  <c r="BN32" i="2"/>
  <c r="BN33" i="2"/>
  <c r="BN34" i="2"/>
  <c r="BN35" i="2"/>
  <c r="BN36" i="2"/>
  <c r="BN37" i="2"/>
  <c r="BN38" i="2"/>
  <c r="BN39" i="2"/>
  <c r="BN40" i="2"/>
  <c r="BN41" i="2"/>
  <c r="BN42" i="2"/>
  <c r="BN43" i="2"/>
  <c r="BN44" i="2"/>
  <c r="BN45" i="2"/>
  <c r="BN46" i="2"/>
  <c r="BN47" i="2"/>
  <c r="BN48" i="2"/>
  <c r="BN49" i="2"/>
  <c r="BN50" i="2"/>
  <c r="BN51" i="2"/>
  <c r="BN52" i="2"/>
  <c r="BN53" i="2"/>
  <c r="BN54" i="2"/>
  <c r="BN55" i="2"/>
  <c r="BN56" i="2"/>
  <c r="BN57" i="2"/>
  <c r="BN58" i="2"/>
  <c r="BN59" i="2"/>
  <c r="BN60" i="2"/>
  <c r="BN61" i="2"/>
  <c r="BN62" i="2"/>
  <c r="BN63" i="2"/>
  <c r="BN64" i="2"/>
  <c r="BN65" i="2"/>
  <c r="BN66" i="2"/>
  <c r="BN67" i="2"/>
  <c r="BN68" i="2"/>
  <c r="BN69" i="2"/>
  <c r="BN70" i="2"/>
  <c r="BN71" i="2"/>
  <c r="BN72" i="2"/>
  <c r="BN73" i="2"/>
  <c r="BN74" i="2"/>
  <c r="BN75" i="2"/>
  <c r="BN76" i="2"/>
  <c r="BN77" i="2"/>
  <c r="BN78" i="2"/>
  <c r="BN79" i="2"/>
  <c r="BN80" i="2"/>
  <c r="BN81" i="2"/>
  <c r="BN82" i="2"/>
  <c r="BN83" i="2"/>
  <c r="BN84" i="2"/>
  <c r="BN85" i="2"/>
  <c r="BN86" i="2"/>
  <c r="BN87" i="2"/>
  <c r="BN88" i="2"/>
  <c r="BN89" i="2"/>
  <c r="BN90" i="2"/>
  <c r="BN91" i="2"/>
  <c r="BN92" i="2"/>
  <c r="BN93" i="2"/>
  <c r="BN94" i="2"/>
  <c r="BN95" i="2"/>
  <c r="BN96" i="2"/>
  <c r="BN97" i="2"/>
  <c r="BN98" i="2"/>
  <c r="BN99" i="2"/>
  <c r="BN100" i="2"/>
  <c r="BN101" i="2"/>
  <c r="BN102" i="2"/>
  <c r="BN103" i="2"/>
  <c r="BN104" i="2"/>
  <c r="BN105" i="2"/>
  <c r="BN106" i="2"/>
  <c r="BN107" i="2"/>
  <c r="BN108" i="2"/>
  <c r="BN109" i="2"/>
  <c r="BN110" i="2"/>
  <c r="BN111" i="2"/>
  <c r="BN112" i="2"/>
  <c r="BN113" i="2"/>
  <c r="BN114" i="2"/>
  <c r="BN115" i="2"/>
  <c r="BN116" i="2"/>
  <c r="BN117" i="2"/>
  <c r="BN118" i="2"/>
  <c r="BN119" i="2"/>
  <c r="BN120" i="2"/>
  <c r="BN121" i="2"/>
  <c r="BN122" i="2"/>
  <c r="BN123" i="2"/>
  <c r="BN124" i="2"/>
  <c r="BN125" i="2"/>
  <c r="BN126" i="2"/>
  <c r="BN127" i="2"/>
  <c r="BN128" i="2"/>
  <c r="BN129" i="2"/>
  <c r="BN130" i="2"/>
  <c r="BN131" i="2"/>
  <c r="BN132" i="2"/>
  <c r="BN133" i="2"/>
  <c r="BN134" i="2"/>
  <c r="BN135" i="2"/>
  <c r="BN136" i="2"/>
  <c r="BN137" i="2"/>
  <c r="BN138" i="2"/>
  <c r="BN139" i="2"/>
  <c r="BN140" i="2"/>
  <c r="BN141" i="2"/>
  <c r="BN142" i="2"/>
  <c r="BN143" i="2"/>
  <c r="BN144" i="2"/>
  <c r="BN145" i="2"/>
  <c r="BN146" i="2"/>
  <c r="BN147" i="2"/>
  <c r="BN148" i="2"/>
  <c r="BN149" i="2"/>
  <c r="BN150" i="2"/>
  <c r="BN151" i="2"/>
  <c r="BN152" i="2"/>
  <c r="BN153" i="2"/>
  <c r="BN154" i="2"/>
  <c r="BN155" i="2"/>
  <c r="BN156" i="2"/>
  <c r="BN157" i="2"/>
  <c r="BN158" i="2"/>
  <c r="BN159" i="2"/>
  <c r="BN160" i="2"/>
  <c r="BN161" i="2"/>
  <c r="BN162" i="2"/>
  <c r="BN163" i="2"/>
  <c r="BN164" i="2"/>
  <c r="BN165" i="2"/>
  <c r="BN166" i="2"/>
  <c r="BN167" i="2"/>
  <c r="BN168" i="2"/>
  <c r="BN169" i="2"/>
  <c r="BN170" i="2"/>
  <c r="BN171" i="2"/>
  <c r="BN172" i="2"/>
  <c r="BN173" i="2"/>
  <c r="BN174" i="2"/>
  <c r="BN175" i="2"/>
  <c r="BN176" i="2"/>
  <c r="BN177" i="2"/>
  <c r="BN178" i="2"/>
  <c r="BN179" i="2"/>
  <c r="BN180" i="2"/>
  <c r="BN181" i="2"/>
  <c r="BN182" i="2"/>
  <c r="BN183" i="2"/>
  <c r="BN184" i="2"/>
  <c r="BN185" i="2"/>
  <c r="BN186" i="2"/>
  <c r="BN187" i="2"/>
  <c r="BN188" i="2"/>
  <c r="BN189" i="2"/>
  <c r="BN190" i="2"/>
  <c r="BN191" i="2"/>
  <c r="BN192" i="2"/>
  <c r="BN193" i="2"/>
  <c r="BN194" i="2"/>
  <c r="BN195" i="2"/>
  <c r="BN196" i="2"/>
  <c r="BN197" i="2"/>
  <c r="BN198" i="2"/>
  <c r="BN199" i="2"/>
  <c r="BN200" i="2"/>
  <c r="BN201" i="2"/>
  <c r="BN202" i="2"/>
  <c r="BN203" i="2"/>
  <c r="BN204" i="2"/>
  <c r="BN205" i="2"/>
  <c r="BN206" i="2"/>
  <c r="BN207" i="2"/>
  <c r="BN208" i="2"/>
  <c r="BN209" i="2"/>
  <c r="BN210" i="2"/>
  <c r="BN211" i="2"/>
  <c r="BN212" i="2"/>
  <c r="BN213" i="2"/>
  <c r="BN214" i="2"/>
  <c r="BN215" i="2"/>
  <c r="BN216" i="2"/>
  <c r="BN217" i="2"/>
  <c r="BN218" i="2"/>
  <c r="BN219" i="2"/>
  <c r="BN220" i="2"/>
  <c r="BN221" i="2"/>
  <c r="BN222" i="2"/>
  <c r="BN223" i="2"/>
  <c r="BN224" i="2"/>
  <c r="BN225" i="2"/>
  <c r="BN226" i="2"/>
  <c r="BN227" i="2"/>
  <c r="BN228" i="2"/>
  <c r="BN229" i="2"/>
  <c r="BN230" i="2"/>
  <c r="BN231" i="2"/>
  <c r="BN232" i="2"/>
  <c r="BN233" i="2"/>
  <c r="BN234" i="2"/>
  <c r="BN235" i="2"/>
  <c r="BN236" i="2"/>
  <c r="BN237" i="2"/>
  <c r="BN238" i="2"/>
  <c r="BN239" i="2"/>
  <c r="BN240" i="2"/>
  <c r="BN241" i="2"/>
  <c r="BN242" i="2"/>
  <c r="BN243" i="2"/>
  <c r="BN244" i="2"/>
  <c r="BN245" i="2"/>
  <c r="BN246" i="2"/>
  <c r="BN247" i="2"/>
  <c r="BN248" i="2"/>
  <c r="BN249" i="2"/>
  <c r="BN250" i="2"/>
  <c r="BN251" i="2"/>
  <c r="BN252" i="2"/>
  <c r="BN253" i="2"/>
  <c r="BN254" i="2"/>
  <c r="BN255" i="2"/>
  <c r="BN256" i="2"/>
  <c r="BN257" i="2"/>
  <c r="BN258" i="2"/>
  <c r="BN259" i="2"/>
  <c r="BN260" i="2"/>
  <c r="BN261" i="2"/>
  <c r="BN262" i="2"/>
  <c r="BN263" i="2"/>
  <c r="BN264" i="2"/>
  <c r="BN265" i="2"/>
  <c r="BN266" i="2"/>
  <c r="BN267" i="2"/>
  <c r="BN268" i="2"/>
  <c r="BN269" i="2"/>
  <c r="BN270" i="2"/>
  <c r="BN271" i="2"/>
  <c r="BN272" i="2"/>
  <c r="BN273" i="2"/>
  <c r="BN274" i="2"/>
  <c r="BN275" i="2"/>
  <c r="BN276" i="2"/>
  <c r="BN277" i="2"/>
  <c r="BN278" i="2"/>
  <c r="BN279" i="2"/>
  <c r="BN280" i="2"/>
  <c r="BN281" i="2"/>
  <c r="BN282" i="2"/>
  <c r="BN283" i="2"/>
  <c r="BN284" i="2"/>
  <c r="BN285" i="2"/>
  <c r="BN286" i="2"/>
  <c r="BN287" i="2"/>
  <c r="BN288" i="2"/>
  <c r="BN289" i="2"/>
  <c r="BN290" i="2"/>
  <c r="BN291" i="2"/>
  <c r="BN292" i="2"/>
  <c r="BN293" i="2"/>
  <c r="BN294" i="2"/>
  <c r="BN295" i="2"/>
  <c r="BN296" i="2"/>
  <c r="BN297" i="2"/>
  <c r="BN298" i="2"/>
  <c r="BN299" i="2"/>
  <c r="BN300" i="2"/>
  <c r="BN301" i="2"/>
  <c r="BN302" i="2"/>
  <c r="BN303" i="2"/>
  <c r="BN304" i="2"/>
  <c r="BN305" i="2"/>
  <c r="BN306" i="2"/>
  <c r="BN307" i="2"/>
  <c r="BN308" i="2"/>
  <c r="BN309" i="2"/>
  <c r="BN310" i="2"/>
  <c r="BN311" i="2"/>
  <c r="BN312" i="2"/>
  <c r="BN313" i="2"/>
  <c r="BN314" i="2"/>
  <c r="BN315" i="2"/>
  <c r="BN316" i="2"/>
  <c r="BN317" i="2"/>
  <c r="BN318" i="2"/>
  <c r="BN319" i="2"/>
  <c r="BN320" i="2"/>
  <c r="BN321" i="2"/>
  <c r="BN322" i="2"/>
  <c r="BN323" i="2"/>
  <c r="BN324" i="2"/>
  <c r="BN325" i="2"/>
  <c r="BN326" i="2"/>
  <c r="BN327" i="2"/>
  <c r="BN328" i="2"/>
  <c r="BN329" i="2"/>
  <c r="BN330" i="2"/>
  <c r="BN331" i="2"/>
  <c r="BN332" i="2"/>
  <c r="BN333" i="2"/>
  <c r="BN334" i="2"/>
  <c r="BN335" i="2"/>
  <c r="BN336" i="2"/>
  <c r="BN337" i="2"/>
  <c r="BN338" i="2"/>
  <c r="BN339" i="2"/>
  <c r="BN340" i="2"/>
  <c r="BN341" i="2"/>
  <c r="BN342" i="2"/>
  <c r="BN343" i="2"/>
  <c r="BN344" i="2"/>
  <c r="BN345" i="2"/>
  <c r="BN346" i="2"/>
  <c r="BN347" i="2"/>
  <c r="BN348" i="2"/>
  <c r="BN349" i="2"/>
  <c r="BN350" i="2"/>
  <c r="BN351" i="2"/>
  <c r="BN352" i="2"/>
  <c r="BN353" i="2"/>
  <c r="BN354" i="2"/>
  <c r="BN355" i="2"/>
  <c r="BN356" i="2"/>
  <c r="BN357" i="2"/>
  <c r="BN358" i="2"/>
  <c r="BN359" i="2"/>
  <c r="BN360" i="2"/>
  <c r="BN361" i="2"/>
  <c r="BN362" i="2"/>
  <c r="BN363" i="2"/>
  <c r="BN364" i="2"/>
  <c r="BN365" i="2"/>
  <c r="BN366" i="2"/>
  <c r="BN367" i="2"/>
  <c r="BN368" i="2"/>
  <c r="BN369" i="2"/>
  <c r="BN370" i="2"/>
  <c r="BN371" i="2"/>
  <c r="BN372" i="2"/>
  <c r="BN373" i="2"/>
  <c r="BN374" i="2"/>
  <c r="BN375" i="2"/>
  <c r="BN376" i="2"/>
  <c r="BN377" i="2"/>
  <c r="BN378" i="2"/>
  <c r="BN379" i="2"/>
  <c r="BN380" i="2"/>
  <c r="BN381" i="2"/>
  <c r="BN382" i="2"/>
  <c r="BN383" i="2"/>
  <c r="BN384" i="2"/>
  <c r="BN385" i="2"/>
  <c r="BN386" i="2"/>
  <c r="BN387" i="2"/>
  <c r="BN388" i="2"/>
  <c r="BN389" i="2"/>
  <c r="BN390" i="2"/>
  <c r="BN391" i="2"/>
  <c r="BN392" i="2"/>
  <c r="BN393" i="2"/>
  <c r="BN394" i="2"/>
  <c r="BN395" i="2"/>
  <c r="BN396" i="2"/>
  <c r="BN397" i="2"/>
  <c r="BN398" i="2"/>
  <c r="BN399" i="2"/>
  <c r="BN400" i="2"/>
  <c r="BN401" i="2"/>
  <c r="BN402" i="2"/>
  <c r="BN403" i="2"/>
  <c r="BN404" i="2"/>
  <c r="BN405" i="2"/>
  <c r="BN406" i="2"/>
  <c r="BN407" i="2"/>
  <c r="BN408" i="2"/>
  <c r="BN409" i="2"/>
  <c r="BN410" i="2"/>
  <c r="BN411" i="2"/>
  <c r="BN412" i="2"/>
  <c r="BN413" i="2"/>
  <c r="BN414" i="2"/>
  <c r="BN415" i="2"/>
  <c r="BN416" i="2"/>
  <c r="BN417" i="2"/>
  <c r="BN418" i="2"/>
  <c r="BN419" i="2"/>
  <c r="BN420" i="2"/>
  <c r="BN421" i="2"/>
  <c r="BN422" i="2"/>
  <c r="BN423" i="2"/>
  <c r="BN424" i="2"/>
  <c r="BN425" i="2"/>
  <c r="BN426" i="2"/>
  <c r="BN427" i="2"/>
  <c r="BN428" i="2"/>
  <c r="BN429" i="2"/>
  <c r="BN430" i="2"/>
  <c r="BN431" i="2"/>
  <c r="BN432" i="2"/>
  <c r="BN433" i="2"/>
  <c r="BN434" i="2"/>
  <c r="BN435" i="2"/>
  <c r="BN436" i="2"/>
  <c r="BN437" i="2"/>
  <c r="BN438" i="2"/>
  <c r="BN439" i="2"/>
  <c r="BN440" i="2"/>
  <c r="BN441" i="2"/>
  <c r="BN442" i="2"/>
  <c r="BN443" i="2"/>
  <c r="BN444" i="2"/>
  <c r="BN445" i="2"/>
  <c r="BN446" i="2"/>
  <c r="BN447" i="2"/>
  <c r="BN448" i="2"/>
  <c r="BN449" i="2"/>
  <c r="BN450" i="2"/>
  <c r="BN451" i="2"/>
  <c r="BN452" i="2"/>
  <c r="BN453" i="2"/>
  <c r="BN454" i="2"/>
  <c r="BN455" i="2"/>
  <c r="BN456" i="2"/>
  <c r="BN457" i="2"/>
  <c r="BN458" i="2"/>
  <c r="BN459" i="2"/>
  <c r="BN460" i="2"/>
  <c r="BN461" i="2"/>
  <c r="BN462" i="2"/>
  <c r="BN463" i="2"/>
  <c r="BN464" i="2"/>
  <c r="BN465" i="2"/>
  <c r="BN466" i="2"/>
  <c r="BN467" i="2"/>
  <c r="BN468" i="2"/>
  <c r="BN469" i="2"/>
  <c r="BN470" i="2"/>
  <c r="BN471" i="2"/>
  <c r="BN472" i="2"/>
  <c r="BN473" i="2"/>
  <c r="BN474" i="2"/>
  <c r="BN475" i="2"/>
  <c r="BN476" i="2"/>
  <c r="BN477" i="2"/>
  <c r="BN478" i="2"/>
  <c r="BN479" i="2"/>
  <c r="BN480" i="2"/>
  <c r="BN481" i="2"/>
  <c r="BN482" i="2"/>
  <c r="BN483" i="2"/>
  <c r="BN484" i="2"/>
  <c r="BN485" i="2"/>
  <c r="BN486" i="2"/>
  <c r="BN487" i="2"/>
  <c r="BN488" i="2"/>
  <c r="BN489" i="2"/>
  <c r="BN490" i="2"/>
  <c r="BN491" i="2"/>
  <c r="BN492" i="2"/>
  <c r="BN493" i="2"/>
  <c r="BN494" i="2"/>
  <c r="BN495" i="2"/>
  <c r="BN496" i="2"/>
  <c r="BN497" i="2"/>
  <c r="BN498" i="2"/>
  <c r="BN499" i="2"/>
  <c r="BN500" i="2"/>
  <c r="BN501" i="2"/>
  <c r="BN502" i="2"/>
  <c r="BN503" i="2"/>
  <c r="BN504" i="2"/>
  <c r="BN505" i="2"/>
  <c r="BN506" i="2"/>
  <c r="BO7" i="2"/>
  <c r="BO8" i="2"/>
  <c r="BO9" i="2"/>
  <c r="BO10" i="2"/>
  <c r="BO11" i="2"/>
  <c r="BO12" i="2"/>
  <c r="BO13" i="2"/>
  <c r="BO14" i="2"/>
  <c r="BO15" i="2"/>
  <c r="BO16" i="2"/>
  <c r="BO17" i="2"/>
  <c r="BO18" i="2"/>
  <c r="BO19" i="2"/>
  <c r="BO20" i="2"/>
  <c r="BO21" i="2"/>
  <c r="BO22" i="2"/>
  <c r="BO23" i="2"/>
  <c r="BO24" i="2"/>
  <c r="BO25" i="2"/>
  <c r="BO26" i="2"/>
  <c r="BO27" i="2"/>
  <c r="BO28" i="2"/>
  <c r="BO29" i="2"/>
  <c r="BO30" i="2"/>
  <c r="BO31" i="2"/>
  <c r="BO32" i="2"/>
  <c r="BO33" i="2"/>
  <c r="BO34" i="2"/>
  <c r="BO35" i="2"/>
  <c r="BO36" i="2"/>
  <c r="BO37" i="2"/>
  <c r="BO38" i="2"/>
  <c r="BO39" i="2"/>
  <c r="BO40" i="2"/>
  <c r="BO41" i="2"/>
  <c r="BO42" i="2"/>
  <c r="BO43" i="2"/>
  <c r="BO44" i="2"/>
  <c r="BO45" i="2"/>
  <c r="BO46" i="2"/>
  <c r="BO47" i="2"/>
  <c r="BO48" i="2"/>
  <c r="BO49" i="2"/>
  <c r="BO50" i="2"/>
  <c r="BO51" i="2"/>
  <c r="BO52" i="2"/>
  <c r="BO53" i="2"/>
  <c r="BO54" i="2"/>
  <c r="BO55" i="2"/>
  <c r="BO56" i="2"/>
  <c r="BO57" i="2"/>
  <c r="BO58" i="2"/>
  <c r="BO59" i="2"/>
  <c r="BO60" i="2"/>
  <c r="BO61" i="2"/>
  <c r="BO62" i="2"/>
  <c r="BO63" i="2"/>
  <c r="BO64" i="2"/>
  <c r="BO65" i="2"/>
  <c r="BO66" i="2"/>
  <c r="BO67" i="2"/>
  <c r="BO68" i="2"/>
  <c r="BO69" i="2"/>
  <c r="BO70" i="2"/>
  <c r="BO71" i="2"/>
  <c r="BO72" i="2"/>
  <c r="BO73" i="2"/>
  <c r="BO74" i="2"/>
  <c r="BO75" i="2"/>
  <c r="BO76" i="2"/>
  <c r="BO77" i="2"/>
  <c r="BO78" i="2"/>
  <c r="BO79" i="2"/>
  <c r="BO80" i="2"/>
  <c r="BO81" i="2"/>
  <c r="BO82" i="2"/>
  <c r="BO83" i="2"/>
  <c r="BO84" i="2"/>
  <c r="BO85" i="2"/>
  <c r="BO86" i="2"/>
  <c r="BO87" i="2"/>
  <c r="BO88" i="2"/>
  <c r="BO89" i="2"/>
  <c r="BO90" i="2"/>
  <c r="BO91" i="2"/>
  <c r="BO92" i="2"/>
  <c r="BO93" i="2"/>
  <c r="BO94" i="2"/>
  <c r="BO95" i="2"/>
  <c r="BO96" i="2"/>
  <c r="BO97" i="2"/>
  <c r="BO98" i="2"/>
  <c r="BO99" i="2"/>
  <c r="BO100" i="2"/>
  <c r="BO101" i="2"/>
  <c r="BO102" i="2"/>
  <c r="BO103" i="2"/>
  <c r="BO104" i="2"/>
  <c r="BO105" i="2"/>
  <c r="BO106" i="2"/>
  <c r="BO107" i="2"/>
  <c r="BO108" i="2"/>
  <c r="BO109" i="2"/>
  <c r="BO110" i="2"/>
  <c r="BO111" i="2"/>
  <c r="BO112" i="2"/>
  <c r="BO113" i="2"/>
  <c r="BO114" i="2"/>
  <c r="BO115" i="2"/>
  <c r="BO116" i="2"/>
  <c r="BO117" i="2"/>
  <c r="BO118" i="2"/>
  <c r="BO119" i="2"/>
  <c r="BO120" i="2"/>
  <c r="BO121" i="2"/>
  <c r="BO122" i="2"/>
  <c r="BO123" i="2"/>
  <c r="BO124" i="2"/>
  <c r="BO125" i="2"/>
  <c r="BO126" i="2"/>
  <c r="BO127" i="2"/>
  <c r="BO128" i="2"/>
  <c r="BO129" i="2"/>
  <c r="BO130" i="2"/>
  <c r="BO131" i="2"/>
  <c r="BO132" i="2"/>
  <c r="BO133" i="2"/>
  <c r="BO134" i="2"/>
  <c r="BO135" i="2"/>
  <c r="BO136" i="2"/>
  <c r="BO137" i="2"/>
  <c r="BO138" i="2"/>
  <c r="BO139" i="2"/>
  <c r="BO140" i="2"/>
  <c r="BO141" i="2"/>
  <c r="BO142" i="2"/>
  <c r="BO143" i="2"/>
  <c r="BO144" i="2"/>
  <c r="BO145" i="2"/>
  <c r="BO146" i="2"/>
  <c r="BO147" i="2"/>
  <c r="BO148" i="2"/>
  <c r="BO149" i="2"/>
  <c r="BO150" i="2"/>
  <c r="BO151" i="2"/>
  <c r="BO152" i="2"/>
  <c r="BO153" i="2"/>
  <c r="BO154" i="2"/>
  <c r="BO155" i="2"/>
  <c r="BO156" i="2"/>
  <c r="BO157" i="2"/>
  <c r="BO158" i="2"/>
  <c r="BO159" i="2"/>
  <c r="BO160" i="2"/>
  <c r="BO161" i="2"/>
  <c r="BO162" i="2"/>
  <c r="BO163" i="2"/>
  <c r="BO164" i="2"/>
  <c r="BO165" i="2"/>
  <c r="BO166" i="2"/>
  <c r="BO167" i="2"/>
  <c r="BO168" i="2"/>
  <c r="BO169" i="2"/>
  <c r="BO170" i="2"/>
  <c r="BO171" i="2"/>
  <c r="BO172" i="2"/>
  <c r="BO173" i="2"/>
  <c r="BO174" i="2"/>
  <c r="BO175" i="2"/>
  <c r="BO176" i="2"/>
  <c r="BO177" i="2"/>
  <c r="BO178" i="2"/>
  <c r="BO179" i="2"/>
  <c r="BO180" i="2"/>
  <c r="BO181" i="2"/>
  <c r="BO182" i="2"/>
  <c r="BO183" i="2"/>
  <c r="BO184" i="2"/>
  <c r="BO185" i="2"/>
  <c r="BO186" i="2"/>
  <c r="BO187" i="2"/>
  <c r="BO188" i="2"/>
  <c r="BO189" i="2"/>
  <c r="BO190" i="2"/>
  <c r="BO191" i="2"/>
  <c r="BO192" i="2"/>
  <c r="BO193" i="2"/>
  <c r="BO194" i="2"/>
  <c r="BO195" i="2"/>
  <c r="BO196" i="2"/>
  <c r="BO197" i="2"/>
  <c r="BO198" i="2"/>
  <c r="BO199" i="2"/>
  <c r="BO200" i="2"/>
  <c r="BO201" i="2"/>
  <c r="BO202" i="2"/>
  <c r="BO203" i="2"/>
  <c r="BO204" i="2"/>
  <c r="BO205" i="2"/>
  <c r="BO206" i="2"/>
  <c r="BO207" i="2"/>
  <c r="BO208" i="2"/>
  <c r="BO209" i="2"/>
  <c r="BO210" i="2"/>
  <c r="BO211" i="2"/>
  <c r="BO212" i="2"/>
  <c r="BO213" i="2"/>
  <c r="BO214" i="2"/>
  <c r="BO215" i="2"/>
  <c r="BO216" i="2"/>
  <c r="BO217" i="2"/>
  <c r="BO218" i="2"/>
  <c r="BO219" i="2"/>
  <c r="BO220" i="2"/>
  <c r="BO221" i="2"/>
  <c r="BO222" i="2"/>
  <c r="BO223" i="2"/>
  <c r="BO224" i="2"/>
  <c r="BO225" i="2"/>
  <c r="BO226" i="2"/>
  <c r="BO227" i="2"/>
  <c r="BO228" i="2"/>
  <c r="BO229" i="2"/>
  <c r="BO230" i="2"/>
  <c r="BO231" i="2"/>
  <c r="BO232" i="2"/>
  <c r="BO233" i="2"/>
  <c r="BO234" i="2"/>
  <c r="BO235" i="2"/>
  <c r="BO236" i="2"/>
  <c r="BO237" i="2"/>
  <c r="BO238" i="2"/>
  <c r="BO239" i="2"/>
  <c r="BO240" i="2"/>
  <c r="BO241" i="2"/>
  <c r="BO242" i="2"/>
  <c r="BO243" i="2"/>
  <c r="BO244" i="2"/>
  <c r="BO245" i="2"/>
  <c r="BO246" i="2"/>
  <c r="BO247" i="2"/>
  <c r="BO248" i="2"/>
  <c r="BO249" i="2"/>
  <c r="BO250" i="2"/>
  <c r="BO251" i="2"/>
  <c r="BO252" i="2"/>
  <c r="BO253" i="2"/>
  <c r="BO254" i="2"/>
  <c r="BO255" i="2"/>
  <c r="BO256" i="2"/>
  <c r="BO257" i="2"/>
  <c r="BO258" i="2"/>
  <c r="BO259" i="2"/>
  <c r="BO260" i="2"/>
  <c r="BO261" i="2"/>
  <c r="BO262" i="2"/>
  <c r="BO263" i="2"/>
  <c r="BO264" i="2"/>
  <c r="BO265" i="2"/>
  <c r="BO266" i="2"/>
  <c r="BO267" i="2"/>
  <c r="BO268" i="2"/>
  <c r="BO269" i="2"/>
  <c r="BO270" i="2"/>
  <c r="BO271" i="2"/>
  <c r="BO272" i="2"/>
  <c r="BO273" i="2"/>
  <c r="BO274" i="2"/>
  <c r="BO275" i="2"/>
  <c r="BO276" i="2"/>
  <c r="BO277" i="2"/>
  <c r="BO278" i="2"/>
  <c r="BO279" i="2"/>
  <c r="BO280" i="2"/>
  <c r="BO281" i="2"/>
  <c r="BO282" i="2"/>
  <c r="BO283" i="2"/>
  <c r="BO284" i="2"/>
  <c r="BO285" i="2"/>
  <c r="BO286" i="2"/>
  <c r="BO287" i="2"/>
  <c r="BO288" i="2"/>
  <c r="BO289" i="2"/>
  <c r="BO290" i="2"/>
  <c r="BO291" i="2"/>
  <c r="BO292" i="2"/>
  <c r="BO293" i="2"/>
  <c r="BO294" i="2"/>
  <c r="BO295" i="2"/>
  <c r="BO296" i="2"/>
  <c r="BO297" i="2"/>
  <c r="BO298" i="2"/>
  <c r="BO299" i="2"/>
  <c r="BO300" i="2"/>
  <c r="BO301" i="2"/>
  <c r="BO302" i="2"/>
  <c r="BO303" i="2"/>
  <c r="BO304" i="2"/>
  <c r="BO305" i="2"/>
  <c r="BO306" i="2"/>
  <c r="BO307" i="2"/>
  <c r="BO308" i="2"/>
  <c r="BO309" i="2"/>
  <c r="BO310" i="2"/>
  <c r="BO311" i="2"/>
  <c r="BO312" i="2"/>
  <c r="BO313" i="2"/>
  <c r="BO314" i="2"/>
  <c r="BO315" i="2"/>
  <c r="BO316" i="2"/>
  <c r="BO317" i="2"/>
  <c r="BO318" i="2"/>
  <c r="BO319" i="2"/>
  <c r="BO320" i="2"/>
  <c r="BO321" i="2"/>
  <c r="BO322" i="2"/>
  <c r="BO323" i="2"/>
  <c r="BO324" i="2"/>
  <c r="BO325" i="2"/>
  <c r="BO326" i="2"/>
  <c r="BO327" i="2"/>
  <c r="BO328" i="2"/>
  <c r="BO329" i="2"/>
  <c r="BO330" i="2"/>
  <c r="BO331" i="2"/>
  <c r="BO332" i="2"/>
  <c r="BO333" i="2"/>
  <c r="BO334" i="2"/>
  <c r="BO335" i="2"/>
  <c r="BO336" i="2"/>
  <c r="BO337" i="2"/>
  <c r="BO338" i="2"/>
  <c r="BO339" i="2"/>
  <c r="BO340" i="2"/>
  <c r="BO341" i="2"/>
  <c r="BO342" i="2"/>
  <c r="BO343" i="2"/>
  <c r="BO344" i="2"/>
  <c r="BO345" i="2"/>
  <c r="BO346" i="2"/>
  <c r="BO347" i="2"/>
  <c r="BO348" i="2"/>
  <c r="BO349" i="2"/>
  <c r="BO350" i="2"/>
  <c r="BO351" i="2"/>
  <c r="BO352" i="2"/>
  <c r="BO353" i="2"/>
  <c r="BO354" i="2"/>
  <c r="BO355" i="2"/>
  <c r="BO356" i="2"/>
  <c r="BO357" i="2"/>
  <c r="BO358" i="2"/>
  <c r="BO359" i="2"/>
  <c r="BO360" i="2"/>
  <c r="BO361" i="2"/>
  <c r="BO362" i="2"/>
  <c r="BO363" i="2"/>
  <c r="BO364" i="2"/>
  <c r="BO365" i="2"/>
  <c r="BO366" i="2"/>
  <c r="BO367" i="2"/>
  <c r="BO368" i="2"/>
  <c r="BO369" i="2"/>
  <c r="BO370" i="2"/>
  <c r="BO371" i="2"/>
  <c r="BO372" i="2"/>
  <c r="BO373" i="2"/>
  <c r="BO374" i="2"/>
  <c r="BO375" i="2"/>
  <c r="BO376" i="2"/>
  <c r="BO377" i="2"/>
  <c r="BO378" i="2"/>
  <c r="BO379" i="2"/>
  <c r="BO380" i="2"/>
  <c r="BO381" i="2"/>
  <c r="BO382" i="2"/>
  <c r="BO383" i="2"/>
  <c r="BO384" i="2"/>
  <c r="BO385" i="2"/>
  <c r="BO386" i="2"/>
  <c r="BO387" i="2"/>
  <c r="BO388" i="2"/>
  <c r="BO389" i="2"/>
  <c r="BO390" i="2"/>
  <c r="BO391" i="2"/>
  <c r="BO392" i="2"/>
  <c r="BO393" i="2"/>
  <c r="BO394" i="2"/>
  <c r="BO395" i="2"/>
  <c r="BO396" i="2"/>
  <c r="BO397" i="2"/>
  <c r="BO398" i="2"/>
  <c r="BO399" i="2"/>
  <c r="BO400" i="2"/>
  <c r="BO401" i="2"/>
  <c r="BO402" i="2"/>
  <c r="BO403" i="2"/>
  <c r="BO404" i="2"/>
  <c r="BO405" i="2"/>
  <c r="BO406" i="2"/>
  <c r="BO407" i="2"/>
  <c r="BO408" i="2"/>
  <c r="BO409" i="2"/>
  <c r="BO410" i="2"/>
  <c r="BO411" i="2"/>
  <c r="BO412" i="2"/>
  <c r="BO413" i="2"/>
  <c r="BO414" i="2"/>
  <c r="BO415" i="2"/>
  <c r="BO416" i="2"/>
  <c r="BO417" i="2"/>
  <c r="BO418" i="2"/>
  <c r="BO419" i="2"/>
  <c r="BO420" i="2"/>
  <c r="BO421" i="2"/>
  <c r="BO422" i="2"/>
  <c r="BO423" i="2"/>
  <c r="BO424" i="2"/>
  <c r="BO425" i="2"/>
  <c r="BO426" i="2"/>
  <c r="BO427" i="2"/>
  <c r="BO428" i="2"/>
  <c r="BO429" i="2"/>
  <c r="BO430" i="2"/>
  <c r="BO431" i="2"/>
  <c r="BO432" i="2"/>
  <c r="BO433" i="2"/>
  <c r="BO434" i="2"/>
  <c r="BO435" i="2"/>
  <c r="BO436" i="2"/>
  <c r="BO437" i="2"/>
  <c r="BO438" i="2"/>
  <c r="BO439" i="2"/>
  <c r="BO440" i="2"/>
  <c r="BO441" i="2"/>
  <c r="BO442" i="2"/>
  <c r="BO443" i="2"/>
  <c r="BO444" i="2"/>
  <c r="BO445" i="2"/>
  <c r="BO446" i="2"/>
  <c r="BO447" i="2"/>
  <c r="BO448" i="2"/>
  <c r="BO449" i="2"/>
  <c r="BO450" i="2"/>
  <c r="BO451" i="2"/>
  <c r="BO452" i="2"/>
  <c r="BO453" i="2"/>
  <c r="BO454" i="2"/>
  <c r="BO455" i="2"/>
  <c r="BO456" i="2"/>
  <c r="BO457" i="2"/>
  <c r="BO458" i="2"/>
  <c r="BO459" i="2"/>
  <c r="BO460" i="2"/>
  <c r="BO461" i="2"/>
  <c r="BO462" i="2"/>
  <c r="BO463" i="2"/>
  <c r="BO464" i="2"/>
  <c r="BO465" i="2"/>
  <c r="BO466" i="2"/>
  <c r="BO467" i="2"/>
  <c r="BO468" i="2"/>
  <c r="BO469" i="2"/>
  <c r="BO470" i="2"/>
  <c r="BO471" i="2"/>
  <c r="BO472" i="2"/>
  <c r="BO473" i="2"/>
  <c r="BO474" i="2"/>
  <c r="BO475" i="2"/>
  <c r="BO476" i="2"/>
  <c r="BO477" i="2"/>
  <c r="BO478" i="2"/>
  <c r="BO479" i="2"/>
  <c r="BO480" i="2"/>
  <c r="BO481" i="2"/>
  <c r="BO482" i="2"/>
  <c r="BO483" i="2"/>
  <c r="BO484" i="2"/>
  <c r="BO485" i="2"/>
  <c r="BO486" i="2"/>
  <c r="BO487" i="2"/>
  <c r="BO488" i="2"/>
  <c r="BO489" i="2"/>
  <c r="BO490" i="2"/>
  <c r="BO491" i="2"/>
  <c r="BO492" i="2"/>
  <c r="BO493" i="2"/>
  <c r="BO494" i="2"/>
  <c r="BO495" i="2"/>
  <c r="BO496" i="2"/>
  <c r="BO497" i="2"/>
  <c r="BO498" i="2"/>
  <c r="BO499" i="2"/>
  <c r="BO500" i="2"/>
  <c r="BO501" i="2"/>
  <c r="BO502" i="2"/>
  <c r="BO503" i="2"/>
  <c r="BO504" i="2"/>
  <c r="BO505" i="2"/>
  <c r="BO506" i="2"/>
  <c r="BP7" i="2"/>
  <c r="BQ7" i="2"/>
  <c r="BR7" i="2"/>
  <c r="BS7" i="2"/>
  <c r="BT7" i="2"/>
  <c r="BU7" i="2"/>
  <c r="BV7" i="2"/>
  <c r="BW7" i="2"/>
  <c r="BX7" i="2"/>
  <c r="BY7" i="2"/>
  <c r="BZ7" i="2"/>
  <c r="CA7" i="2"/>
  <c r="CB7" i="2"/>
  <c r="CC7" i="2"/>
  <c r="CD7" i="2"/>
  <c r="CE7" i="2"/>
  <c r="CF7" i="2"/>
  <c r="CG7" i="2"/>
  <c r="CH7" i="2"/>
  <c r="CI7" i="2"/>
  <c r="CJ7" i="2"/>
  <c r="CK7" i="2"/>
  <c r="CL7" i="2"/>
  <c r="CM7" i="2"/>
  <c r="CN7" i="2"/>
  <c r="CO7" i="2"/>
  <c r="BP8" i="2"/>
  <c r="BQ8" i="2"/>
  <c r="BR8" i="2"/>
  <c r="BS8" i="2"/>
  <c r="BT8" i="2"/>
  <c r="BU8" i="2"/>
  <c r="BV8" i="2"/>
  <c r="BW8" i="2"/>
  <c r="BX8" i="2"/>
  <c r="BY8" i="2"/>
  <c r="BZ8" i="2"/>
  <c r="CA8" i="2"/>
  <c r="CB8" i="2"/>
  <c r="CC8" i="2"/>
  <c r="CD8" i="2"/>
  <c r="CE8" i="2"/>
  <c r="CF8" i="2"/>
  <c r="CG8" i="2"/>
  <c r="CH8" i="2"/>
  <c r="CI8" i="2"/>
  <c r="CJ8" i="2"/>
  <c r="CK8" i="2"/>
  <c r="CL8" i="2"/>
  <c r="CM8" i="2"/>
  <c r="CN8" i="2"/>
  <c r="CO8" i="2"/>
  <c r="BP9" i="2"/>
  <c r="BQ9" i="2"/>
  <c r="BR9" i="2"/>
  <c r="BS9" i="2"/>
  <c r="BT9" i="2"/>
  <c r="BU9" i="2"/>
  <c r="BV9" i="2"/>
  <c r="BW9" i="2"/>
  <c r="BX9" i="2"/>
  <c r="BY9" i="2"/>
  <c r="BZ9" i="2"/>
  <c r="CA9" i="2"/>
  <c r="CB9" i="2"/>
  <c r="CC9" i="2"/>
  <c r="CD9" i="2"/>
  <c r="CE9" i="2"/>
  <c r="CF9" i="2"/>
  <c r="CG9" i="2"/>
  <c r="CH9" i="2"/>
  <c r="CI9" i="2"/>
  <c r="CJ9" i="2"/>
  <c r="CK9" i="2"/>
  <c r="CL9" i="2"/>
  <c r="CM9" i="2"/>
  <c r="CN9" i="2"/>
  <c r="CO9" i="2"/>
  <c r="BP10" i="2"/>
  <c r="BQ10" i="2"/>
  <c r="BR10" i="2"/>
  <c r="BS10" i="2"/>
  <c r="BT10" i="2"/>
  <c r="BU10" i="2"/>
  <c r="BV10" i="2"/>
  <c r="BW10" i="2"/>
  <c r="BX10" i="2"/>
  <c r="BY10" i="2"/>
  <c r="BZ10" i="2"/>
  <c r="CA10" i="2"/>
  <c r="CB10" i="2"/>
  <c r="CC10" i="2"/>
  <c r="CD10" i="2"/>
  <c r="CE10" i="2"/>
  <c r="CF10" i="2"/>
  <c r="CG10" i="2"/>
  <c r="CH10" i="2"/>
  <c r="CI10" i="2"/>
  <c r="CJ10" i="2"/>
  <c r="CK10" i="2"/>
  <c r="CL10" i="2"/>
  <c r="CM10" i="2"/>
  <c r="CN10" i="2"/>
  <c r="CO10" i="2"/>
  <c r="BP11" i="2"/>
  <c r="BQ11" i="2"/>
  <c r="BR11" i="2"/>
  <c r="BS11" i="2"/>
  <c r="BT11" i="2"/>
  <c r="BU11" i="2"/>
  <c r="BV11" i="2"/>
  <c r="BW11" i="2"/>
  <c r="BX11" i="2"/>
  <c r="BY11" i="2"/>
  <c r="BZ11" i="2"/>
  <c r="CA11" i="2"/>
  <c r="CB11" i="2"/>
  <c r="CC11" i="2"/>
  <c r="CD11" i="2"/>
  <c r="CE11" i="2"/>
  <c r="CF11" i="2"/>
  <c r="CG11" i="2"/>
  <c r="CH11" i="2"/>
  <c r="CI11" i="2"/>
  <c r="CJ11" i="2"/>
  <c r="CK11" i="2"/>
  <c r="CL11" i="2"/>
  <c r="CM11" i="2"/>
  <c r="CN11" i="2"/>
  <c r="CO11" i="2"/>
  <c r="BP12" i="2"/>
  <c r="BQ12" i="2"/>
  <c r="BR12" i="2"/>
  <c r="BS12" i="2"/>
  <c r="BT12" i="2"/>
  <c r="BU12" i="2"/>
  <c r="BV12" i="2"/>
  <c r="BW12" i="2"/>
  <c r="BX12" i="2"/>
  <c r="BY12" i="2"/>
  <c r="BZ12" i="2"/>
  <c r="CA12" i="2"/>
  <c r="CB12" i="2"/>
  <c r="CC12" i="2"/>
  <c r="CD12" i="2"/>
  <c r="CE12" i="2"/>
  <c r="CF12" i="2"/>
  <c r="CG12" i="2"/>
  <c r="CH12" i="2"/>
  <c r="CI12" i="2"/>
  <c r="CJ12" i="2"/>
  <c r="CK12" i="2"/>
  <c r="CL12" i="2"/>
  <c r="CM12" i="2"/>
  <c r="CN12" i="2"/>
  <c r="CO12" i="2"/>
  <c r="BP13" i="2"/>
  <c r="BQ13" i="2"/>
  <c r="BR13" i="2"/>
  <c r="BS13" i="2"/>
  <c r="BT13" i="2"/>
  <c r="BU13" i="2"/>
  <c r="BV13" i="2"/>
  <c r="BW13" i="2"/>
  <c r="BX13" i="2"/>
  <c r="BY13" i="2"/>
  <c r="BZ13" i="2"/>
  <c r="CA13" i="2"/>
  <c r="CB13" i="2"/>
  <c r="CC13" i="2"/>
  <c r="CD13" i="2"/>
  <c r="CE13" i="2"/>
  <c r="CF13" i="2"/>
  <c r="CG13" i="2"/>
  <c r="CH13" i="2"/>
  <c r="CI13" i="2"/>
  <c r="CJ13" i="2"/>
  <c r="CK13" i="2"/>
  <c r="CL13" i="2"/>
  <c r="CM13" i="2"/>
  <c r="CN13" i="2"/>
  <c r="CO13" i="2"/>
  <c r="BP14" i="2"/>
  <c r="BQ14" i="2"/>
  <c r="BR14" i="2"/>
  <c r="BS14" i="2"/>
  <c r="BT14" i="2"/>
  <c r="BU14" i="2"/>
  <c r="BV14" i="2"/>
  <c r="BW14" i="2"/>
  <c r="BX14" i="2"/>
  <c r="BY14" i="2"/>
  <c r="BZ14" i="2"/>
  <c r="CA14" i="2"/>
  <c r="CB14" i="2"/>
  <c r="CC14" i="2"/>
  <c r="CD14" i="2"/>
  <c r="CE14" i="2"/>
  <c r="CF14" i="2"/>
  <c r="CG14" i="2"/>
  <c r="CH14" i="2"/>
  <c r="CI14" i="2"/>
  <c r="CJ14" i="2"/>
  <c r="CK14" i="2"/>
  <c r="CL14" i="2"/>
  <c r="CM14" i="2"/>
  <c r="CN14" i="2"/>
  <c r="CO14" i="2"/>
  <c r="BP15" i="2"/>
  <c r="BQ15" i="2"/>
  <c r="BR15" i="2"/>
  <c r="BS15" i="2"/>
  <c r="BT15" i="2"/>
  <c r="BU15" i="2"/>
  <c r="BV15" i="2"/>
  <c r="BW15" i="2"/>
  <c r="BX15" i="2"/>
  <c r="BY15" i="2"/>
  <c r="BZ15" i="2"/>
  <c r="CA15" i="2"/>
  <c r="CB15" i="2"/>
  <c r="CC15" i="2"/>
  <c r="CD15" i="2"/>
  <c r="CE15" i="2"/>
  <c r="CF15" i="2"/>
  <c r="CG15" i="2"/>
  <c r="CH15" i="2"/>
  <c r="CI15" i="2"/>
  <c r="CJ15" i="2"/>
  <c r="CK15" i="2"/>
  <c r="CL15" i="2"/>
  <c r="CM15" i="2"/>
  <c r="CN15" i="2"/>
  <c r="CO15" i="2"/>
  <c r="BP16" i="2"/>
  <c r="BQ16" i="2"/>
  <c r="BR16" i="2"/>
  <c r="BS16" i="2"/>
  <c r="BT16" i="2"/>
  <c r="BU16" i="2"/>
  <c r="BV16" i="2"/>
  <c r="BW16" i="2"/>
  <c r="BX16" i="2"/>
  <c r="BY16" i="2"/>
  <c r="BZ16" i="2"/>
  <c r="CA16" i="2"/>
  <c r="CB16" i="2"/>
  <c r="CC16" i="2"/>
  <c r="CD16" i="2"/>
  <c r="CE16" i="2"/>
  <c r="CF16" i="2"/>
  <c r="CG16" i="2"/>
  <c r="CH16" i="2"/>
  <c r="CI16" i="2"/>
  <c r="CJ16" i="2"/>
  <c r="CK16" i="2"/>
  <c r="CL16" i="2"/>
  <c r="CM16" i="2"/>
  <c r="CN16" i="2"/>
  <c r="CO16" i="2"/>
  <c r="BP17" i="2"/>
  <c r="BQ17" i="2"/>
  <c r="BR17" i="2"/>
  <c r="BS17" i="2"/>
  <c r="BT17" i="2"/>
  <c r="BU17" i="2"/>
  <c r="BV17" i="2"/>
  <c r="BW17" i="2"/>
  <c r="BX17" i="2"/>
  <c r="BY17" i="2"/>
  <c r="BZ17" i="2"/>
  <c r="CA17" i="2"/>
  <c r="CB17" i="2"/>
  <c r="CC17" i="2"/>
  <c r="CD17" i="2"/>
  <c r="CE17" i="2"/>
  <c r="CF17" i="2"/>
  <c r="CG17" i="2"/>
  <c r="CH17" i="2"/>
  <c r="CI17" i="2"/>
  <c r="CJ17" i="2"/>
  <c r="CK17" i="2"/>
  <c r="CL17" i="2"/>
  <c r="CM17" i="2"/>
  <c r="CN17" i="2"/>
  <c r="CO17" i="2"/>
  <c r="BP18" i="2"/>
  <c r="BQ18" i="2"/>
  <c r="BR18" i="2"/>
  <c r="BS18" i="2"/>
  <c r="BT18" i="2"/>
  <c r="BU18" i="2"/>
  <c r="BV18" i="2"/>
  <c r="BW18" i="2"/>
  <c r="BX18" i="2"/>
  <c r="BY18" i="2"/>
  <c r="BZ18" i="2"/>
  <c r="CA18" i="2"/>
  <c r="CB18" i="2"/>
  <c r="CC18" i="2"/>
  <c r="CD18" i="2"/>
  <c r="CE18" i="2"/>
  <c r="CF18" i="2"/>
  <c r="CG18" i="2"/>
  <c r="CH18" i="2"/>
  <c r="CI18" i="2"/>
  <c r="CJ18" i="2"/>
  <c r="CK18" i="2"/>
  <c r="CL18" i="2"/>
  <c r="CM18" i="2"/>
  <c r="CN18" i="2"/>
  <c r="CO18" i="2"/>
  <c r="BP19" i="2"/>
  <c r="BQ19" i="2"/>
  <c r="BR19" i="2"/>
  <c r="BS19" i="2"/>
  <c r="BT19" i="2"/>
  <c r="BU19" i="2"/>
  <c r="BV19" i="2"/>
  <c r="BW19" i="2"/>
  <c r="BX19" i="2"/>
  <c r="BY19" i="2"/>
  <c r="BZ19" i="2"/>
  <c r="CA19" i="2"/>
  <c r="CB19" i="2"/>
  <c r="CC19" i="2"/>
  <c r="CD19" i="2"/>
  <c r="CE19" i="2"/>
  <c r="CF19" i="2"/>
  <c r="CG19" i="2"/>
  <c r="CH19" i="2"/>
  <c r="CI19" i="2"/>
  <c r="CJ19" i="2"/>
  <c r="CK19" i="2"/>
  <c r="CL19" i="2"/>
  <c r="CM19" i="2"/>
  <c r="CN19" i="2"/>
  <c r="CO19" i="2"/>
  <c r="BP20" i="2"/>
  <c r="BQ20" i="2"/>
  <c r="BR20" i="2"/>
  <c r="BS20" i="2"/>
  <c r="BT20" i="2"/>
  <c r="BU20" i="2"/>
  <c r="BV20" i="2"/>
  <c r="BW20" i="2"/>
  <c r="BX20" i="2"/>
  <c r="BY20" i="2"/>
  <c r="BZ20" i="2"/>
  <c r="CA20" i="2"/>
  <c r="CB20" i="2"/>
  <c r="CC20" i="2"/>
  <c r="CD20" i="2"/>
  <c r="CE20" i="2"/>
  <c r="CF20" i="2"/>
  <c r="CG20" i="2"/>
  <c r="CH20" i="2"/>
  <c r="CI20" i="2"/>
  <c r="CJ20" i="2"/>
  <c r="CK20" i="2"/>
  <c r="CL20" i="2"/>
  <c r="CM20" i="2"/>
  <c r="CN20" i="2"/>
  <c r="CO20" i="2"/>
  <c r="BP21" i="2"/>
  <c r="BQ21" i="2"/>
  <c r="BR21" i="2"/>
  <c r="BS21" i="2"/>
  <c r="BT21" i="2"/>
  <c r="BU21" i="2"/>
  <c r="BV21" i="2"/>
  <c r="BW21" i="2"/>
  <c r="BX21" i="2"/>
  <c r="BY21" i="2"/>
  <c r="BZ21" i="2"/>
  <c r="CA21" i="2"/>
  <c r="CB21" i="2"/>
  <c r="CC21" i="2"/>
  <c r="CD21" i="2"/>
  <c r="CE21" i="2"/>
  <c r="CF21" i="2"/>
  <c r="CG21" i="2"/>
  <c r="CH21" i="2"/>
  <c r="CI21" i="2"/>
  <c r="CJ21" i="2"/>
  <c r="CK21" i="2"/>
  <c r="CL21" i="2"/>
  <c r="CM21" i="2"/>
  <c r="CN21" i="2"/>
  <c r="CO21" i="2"/>
  <c r="BP22" i="2"/>
  <c r="BQ22" i="2"/>
  <c r="BR22" i="2"/>
  <c r="BS22" i="2"/>
  <c r="BT22" i="2"/>
  <c r="BU22" i="2"/>
  <c r="BV22" i="2"/>
  <c r="BW22" i="2"/>
  <c r="BX22" i="2"/>
  <c r="BY22" i="2"/>
  <c r="BZ22" i="2"/>
  <c r="CA22" i="2"/>
  <c r="CB22" i="2"/>
  <c r="CC22" i="2"/>
  <c r="CD22" i="2"/>
  <c r="CE22" i="2"/>
  <c r="CF22" i="2"/>
  <c r="CG22" i="2"/>
  <c r="CH22" i="2"/>
  <c r="CI22" i="2"/>
  <c r="CJ22" i="2"/>
  <c r="CK22" i="2"/>
  <c r="CL22" i="2"/>
  <c r="CM22" i="2"/>
  <c r="CN22" i="2"/>
  <c r="CO22" i="2"/>
  <c r="BP23" i="2"/>
  <c r="BQ23" i="2"/>
  <c r="BR23" i="2"/>
  <c r="BS23" i="2"/>
  <c r="BT23" i="2"/>
  <c r="BU23" i="2"/>
  <c r="BV23" i="2"/>
  <c r="BW23" i="2"/>
  <c r="BX23" i="2"/>
  <c r="BY23" i="2"/>
  <c r="BZ23" i="2"/>
  <c r="CA23" i="2"/>
  <c r="CB23" i="2"/>
  <c r="CC23" i="2"/>
  <c r="CD23" i="2"/>
  <c r="CE23" i="2"/>
  <c r="CF23" i="2"/>
  <c r="CG23" i="2"/>
  <c r="CH23" i="2"/>
  <c r="CI23" i="2"/>
  <c r="CJ23" i="2"/>
  <c r="CK23" i="2"/>
  <c r="CL23" i="2"/>
  <c r="CM23" i="2"/>
  <c r="CN23" i="2"/>
  <c r="CO23" i="2"/>
  <c r="BP24" i="2"/>
  <c r="BQ24" i="2"/>
  <c r="BR24" i="2"/>
  <c r="BS24" i="2"/>
  <c r="BT24" i="2"/>
  <c r="BU24" i="2"/>
  <c r="BV24" i="2"/>
  <c r="BW24" i="2"/>
  <c r="BX24" i="2"/>
  <c r="BY24" i="2"/>
  <c r="BZ24" i="2"/>
  <c r="CA24" i="2"/>
  <c r="CB24" i="2"/>
  <c r="CC24" i="2"/>
  <c r="CD24" i="2"/>
  <c r="CE24" i="2"/>
  <c r="CF24" i="2"/>
  <c r="CG24" i="2"/>
  <c r="CH24" i="2"/>
  <c r="CI24" i="2"/>
  <c r="CJ24" i="2"/>
  <c r="CK24" i="2"/>
  <c r="CL24" i="2"/>
  <c r="CM24" i="2"/>
  <c r="CN24" i="2"/>
  <c r="CO24" i="2"/>
  <c r="BP25" i="2"/>
  <c r="BQ25" i="2"/>
  <c r="BR25" i="2"/>
  <c r="BS25" i="2"/>
  <c r="BT25" i="2"/>
  <c r="BU25" i="2"/>
  <c r="BV25" i="2"/>
  <c r="BW25" i="2"/>
  <c r="BX25" i="2"/>
  <c r="BY25" i="2"/>
  <c r="BZ25" i="2"/>
  <c r="CA25" i="2"/>
  <c r="CB25" i="2"/>
  <c r="CC25" i="2"/>
  <c r="CD25" i="2"/>
  <c r="CE25" i="2"/>
  <c r="CF25" i="2"/>
  <c r="CG25" i="2"/>
  <c r="CH25" i="2"/>
  <c r="CI25" i="2"/>
  <c r="CJ25" i="2"/>
  <c r="CK25" i="2"/>
  <c r="CL25" i="2"/>
  <c r="CM25" i="2"/>
  <c r="CN25" i="2"/>
  <c r="CO25" i="2"/>
  <c r="BP26" i="2"/>
  <c r="BQ26" i="2"/>
  <c r="BR26" i="2"/>
  <c r="BS26" i="2"/>
  <c r="BT26" i="2"/>
  <c r="BU26" i="2"/>
  <c r="BV26" i="2"/>
  <c r="BW26" i="2"/>
  <c r="BX26" i="2"/>
  <c r="BY26" i="2"/>
  <c r="BZ26" i="2"/>
  <c r="CA26" i="2"/>
  <c r="CB26" i="2"/>
  <c r="CC26" i="2"/>
  <c r="CD26" i="2"/>
  <c r="CE26" i="2"/>
  <c r="CF26" i="2"/>
  <c r="CG26" i="2"/>
  <c r="CH26" i="2"/>
  <c r="CI26" i="2"/>
  <c r="CJ26" i="2"/>
  <c r="CK26" i="2"/>
  <c r="CL26" i="2"/>
  <c r="CM26" i="2"/>
  <c r="CN26" i="2"/>
  <c r="CO26" i="2"/>
  <c r="BP27" i="2"/>
  <c r="BQ27" i="2"/>
  <c r="BR27" i="2"/>
  <c r="BS27" i="2"/>
  <c r="BT27" i="2"/>
  <c r="BU27" i="2"/>
  <c r="BV27" i="2"/>
  <c r="BW27" i="2"/>
  <c r="BX27" i="2"/>
  <c r="BY27" i="2"/>
  <c r="BZ27" i="2"/>
  <c r="CA27" i="2"/>
  <c r="CB27" i="2"/>
  <c r="CC27" i="2"/>
  <c r="CD27" i="2"/>
  <c r="CE27" i="2"/>
  <c r="CF27" i="2"/>
  <c r="CG27" i="2"/>
  <c r="CH27" i="2"/>
  <c r="CI27" i="2"/>
  <c r="CJ27" i="2"/>
  <c r="CK27" i="2"/>
  <c r="CL27" i="2"/>
  <c r="CM27" i="2"/>
  <c r="CN27" i="2"/>
  <c r="CO27" i="2"/>
  <c r="BP28" i="2"/>
  <c r="BQ28" i="2"/>
  <c r="BR28" i="2"/>
  <c r="BS28" i="2"/>
  <c r="BT28" i="2"/>
  <c r="BU28" i="2"/>
  <c r="BV28" i="2"/>
  <c r="BW28" i="2"/>
  <c r="BX28" i="2"/>
  <c r="BY28" i="2"/>
  <c r="BZ28" i="2"/>
  <c r="CA28" i="2"/>
  <c r="CB28" i="2"/>
  <c r="CC28" i="2"/>
  <c r="CD28" i="2"/>
  <c r="CE28" i="2"/>
  <c r="CF28" i="2"/>
  <c r="CG28" i="2"/>
  <c r="CH28" i="2"/>
  <c r="CI28" i="2"/>
  <c r="CJ28" i="2"/>
  <c r="CK28" i="2"/>
  <c r="CL28" i="2"/>
  <c r="CM28" i="2"/>
  <c r="CN28" i="2"/>
  <c r="CO28" i="2"/>
  <c r="BP29" i="2"/>
  <c r="BQ29" i="2"/>
  <c r="BR29" i="2"/>
  <c r="BS29" i="2"/>
  <c r="BT29" i="2"/>
  <c r="BU29" i="2"/>
  <c r="BV29" i="2"/>
  <c r="BW29" i="2"/>
  <c r="BX29" i="2"/>
  <c r="BY29" i="2"/>
  <c r="BZ29" i="2"/>
  <c r="CA29" i="2"/>
  <c r="CB29" i="2"/>
  <c r="CC29" i="2"/>
  <c r="CD29" i="2"/>
  <c r="CE29" i="2"/>
  <c r="CF29" i="2"/>
  <c r="CG29" i="2"/>
  <c r="CH29" i="2"/>
  <c r="CI29" i="2"/>
  <c r="CJ29" i="2"/>
  <c r="CK29" i="2"/>
  <c r="CL29" i="2"/>
  <c r="CM29" i="2"/>
  <c r="CN29" i="2"/>
  <c r="CO29" i="2"/>
  <c r="BP30" i="2"/>
  <c r="BQ30" i="2"/>
  <c r="BR30" i="2"/>
  <c r="BS30" i="2"/>
  <c r="BT30" i="2"/>
  <c r="BU30" i="2"/>
  <c r="BV30" i="2"/>
  <c r="BW30" i="2"/>
  <c r="BX30" i="2"/>
  <c r="BY30" i="2"/>
  <c r="BZ30" i="2"/>
  <c r="CA30" i="2"/>
  <c r="CB30" i="2"/>
  <c r="CC30" i="2"/>
  <c r="CD30" i="2"/>
  <c r="CE30" i="2"/>
  <c r="CF30" i="2"/>
  <c r="CG30" i="2"/>
  <c r="CH30" i="2"/>
  <c r="CI30" i="2"/>
  <c r="CJ30" i="2"/>
  <c r="CK30" i="2"/>
  <c r="CL30" i="2"/>
  <c r="CM30" i="2"/>
  <c r="CN30" i="2"/>
  <c r="CO30" i="2"/>
  <c r="BP31" i="2"/>
  <c r="BQ31" i="2"/>
  <c r="BR31" i="2"/>
  <c r="BS31" i="2"/>
  <c r="BT31" i="2"/>
  <c r="BU31" i="2"/>
  <c r="BV31" i="2"/>
  <c r="BW31" i="2"/>
  <c r="BX31" i="2"/>
  <c r="BY31" i="2"/>
  <c r="BZ31" i="2"/>
  <c r="CA31" i="2"/>
  <c r="CB31" i="2"/>
  <c r="CC31" i="2"/>
  <c r="CD31" i="2"/>
  <c r="CE31" i="2"/>
  <c r="CF31" i="2"/>
  <c r="CG31" i="2"/>
  <c r="CH31" i="2"/>
  <c r="CI31" i="2"/>
  <c r="CJ31" i="2"/>
  <c r="CK31" i="2"/>
  <c r="CL31" i="2"/>
  <c r="CM31" i="2"/>
  <c r="CN31" i="2"/>
  <c r="CO31" i="2"/>
  <c r="BP32" i="2"/>
  <c r="BQ32" i="2"/>
  <c r="BR32" i="2"/>
  <c r="BS32" i="2"/>
  <c r="BT32" i="2"/>
  <c r="BU32" i="2"/>
  <c r="BV32" i="2"/>
  <c r="BW32" i="2"/>
  <c r="BX32" i="2"/>
  <c r="BY32" i="2"/>
  <c r="BZ32" i="2"/>
  <c r="CA32" i="2"/>
  <c r="CB32" i="2"/>
  <c r="CC32" i="2"/>
  <c r="CD32" i="2"/>
  <c r="CE32" i="2"/>
  <c r="CF32" i="2"/>
  <c r="CG32" i="2"/>
  <c r="CH32" i="2"/>
  <c r="CI32" i="2"/>
  <c r="CJ32" i="2"/>
  <c r="CK32" i="2"/>
  <c r="CL32" i="2"/>
  <c r="CM32" i="2"/>
  <c r="CN32" i="2"/>
  <c r="CO32" i="2"/>
  <c r="BP33" i="2"/>
  <c r="BQ33" i="2"/>
  <c r="BR33" i="2"/>
  <c r="BS33" i="2"/>
  <c r="BT33" i="2"/>
  <c r="BU33" i="2"/>
  <c r="BV33" i="2"/>
  <c r="BW33" i="2"/>
  <c r="BX33" i="2"/>
  <c r="BY33" i="2"/>
  <c r="BZ33" i="2"/>
  <c r="CA33" i="2"/>
  <c r="CB33" i="2"/>
  <c r="CC33" i="2"/>
  <c r="CD33" i="2"/>
  <c r="CE33" i="2"/>
  <c r="CF33" i="2"/>
  <c r="CG33" i="2"/>
  <c r="CH33" i="2"/>
  <c r="CI33" i="2"/>
  <c r="CJ33" i="2"/>
  <c r="CK33" i="2"/>
  <c r="CL33" i="2"/>
  <c r="CM33" i="2"/>
  <c r="CN33" i="2"/>
  <c r="CO33" i="2"/>
  <c r="BP34" i="2"/>
  <c r="BQ34" i="2"/>
  <c r="BR34" i="2"/>
  <c r="BS34" i="2"/>
  <c r="BT34" i="2"/>
  <c r="BU34" i="2"/>
  <c r="BV34" i="2"/>
  <c r="BW34" i="2"/>
  <c r="BX34" i="2"/>
  <c r="BY34" i="2"/>
  <c r="BZ34" i="2"/>
  <c r="CA34" i="2"/>
  <c r="CB34" i="2"/>
  <c r="CC34" i="2"/>
  <c r="CD34" i="2"/>
  <c r="CE34" i="2"/>
  <c r="CF34" i="2"/>
  <c r="CG34" i="2"/>
  <c r="CH34" i="2"/>
  <c r="CI34" i="2"/>
  <c r="CJ34" i="2"/>
  <c r="CK34" i="2"/>
  <c r="CL34" i="2"/>
  <c r="CM34" i="2"/>
  <c r="CN34" i="2"/>
  <c r="CO34" i="2"/>
  <c r="BP35" i="2"/>
  <c r="BQ35" i="2"/>
  <c r="BR35" i="2"/>
  <c r="BS35" i="2"/>
  <c r="BT35" i="2"/>
  <c r="BU35" i="2"/>
  <c r="BV35" i="2"/>
  <c r="BW35" i="2"/>
  <c r="BX35" i="2"/>
  <c r="BY35" i="2"/>
  <c r="BZ35" i="2"/>
  <c r="CA35" i="2"/>
  <c r="CB35" i="2"/>
  <c r="CC35" i="2"/>
  <c r="CD35" i="2"/>
  <c r="CE35" i="2"/>
  <c r="CF35" i="2"/>
  <c r="CG35" i="2"/>
  <c r="CH35" i="2"/>
  <c r="CI35" i="2"/>
  <c r="CJ35" i="2"/>
  <c r="CK35" i="2"/>
  <c r="CL35" i="2"/>
  <c r="CM35" i="2"/>
  <c r="CN35" i="2"/>
  <c r="CO35" i="2"/>
  <c r="BP36" i="2"/>
  <c r="BQ36" i="2"/>
  <c r="BR36" i="2"/>
  <c r="BS36" i="2"/>
  <c r="BT36" i="2"/>
  <c r="BU36" i="2"/>
  <c r="BV36" i="2"/>
  <c r="BW36" i="2"/>
  <c r="BX36" i="2"/>
  <c r="BY36" i="2"/>
  <c r="BZ36" i="2"/>
  <c r="CA36" i="2"/>
  <c r="CB36" i="2"/>
  <c r="CC36" i="2"/>
  <c r="CD36" i="2"/>
  <c r="CE36" i="2"/>
  <c r="CF36" i="2"/>
  <c r="CG36" i="2"/>
  <c r="CH36" i="2"/>
  <c r="CI36" i="2"/>
  <c r="CJ36" i="2"/>
  <c r="CK36" i="2"/>
  <c r="CL36" i="2"/>
  <c r="CM36" i="2"/>
  <c r="CN36" i="2"/>
  <c r="CO36" i="2"/>
  <c r="BP37" i="2"/>
  <c r="BQ37" i="2"/>
  <c r="BR37" i="2"/>
  <c r="BS37" i="2"/>
  <c r="BT37" i="2"/>
  <c r="BU37" i="2"/>
  <c r="BV37" i="2"/>
  <c r="BW37" i="2"/>
  <c r="BX37" i="2"/>
  <c r="BY37" i="2"/>
  <c r="BZ37" i="2"/>
  <c r="CA37" i="2"/>
  <c r="CB37" i="2"/>
  <c r="CC37" i="2"/>
  <c r="CD37" i="2"/>
  <c r="CE37" i="2"/>
  <c r="CF37" i="2"/>
  <c r="CG37" i="2"/>
  <c r="CH37" i="2"/>
  <c r="CI37" i="2"/>
  <c r="CJ37" i="2"/>
  <c r="CK37" i="2"/>
  <c r="CL37" i="2"/>
  <c r="CM37" i="2"/>
  <c r="CN37" i="2"/>
  <c r="CO37" i="2"/>
  <c r="BP38" i="2"/>
  <c r="BQ38" i="2"/>
  <c r="BR38" i="2"/>
  <c r="BS38" i="2"/>
  <c r="BT38" i="2"/>
  <c r="BU38" i="2"/>
  <c r="BV38" i="2"/>
  <c r="BW38" i="2"/>
  <c r="BX38" i="2"/>
  <c r="BY38" i="2"/>
  <c r="BZ38" i="2"/>
  <c r="CA38" i="2"/>
  <c r="CB38" i="2"/>
  <c r="CC38" i="2"/>
  <c r="CD38" i="2"/>
  <c r="CE38" i="2"/>
  <c r="CF38" i="2"/>
  <c r="CG38" i="2"/>
  <c r="CH38" i="2"/>
  <c r="CI38" i="2"/>
  <c r="CJ38" i="2"/>
  <c r="CK38" i="2"/>
  <c r="CL38" i="2"/>
  <c r="CM38" i="2"/>
  <c r="CN38" i="2"/>
  <c r="CO38" i="2"/>
  <c r="BP39" i="2"/>
  <c r="BQ39" i="2"/>
  <c r="BR39" i="2"/>
  <c r="BS39" i="2"/>
  <c r="BT39" i="2"/>
  <c r="BU39" i="2"/>
  <c r="BV39" i="2"/>
  <c r="BW39" i="2"/>
  <c r="BX39" i="2"/>
  <c r="BY39" i="2"/>
  <c r="BZ39" i="2"/>
  <c r="CA39" i="2"/>
  <c r="CB39" i="2"/>
  <c r="CC39" i="2"/>
  <c r="CD39" i="2"/>
  <c r="CE39" i="2"/>
  <c r="CF39" i="2"/>
  <c r="CG39" i="2"/>
  <c r="CH39" i="2"/>
  <c r="CI39" i="2"/>
  <c r="CJ39" i="2"/>
  <c r="CK39" i="2"/>
  <c r="CL39" i="2"/>
  <c r="CM39" i="2"/>
  <c r="CN39" i="2"/>
  <c r="CO39" i="2"/>
  <c r="BP40" i="2"/>
  <c r="BQ40" i="2"/>
  <c r="BR40" i="2"/>
  <c r="BS40" i="2"/>
  <c r="BT40" i="2"/>
  <c r="BU40" i="2"/>
  <c r="BV40" i="2"/>
  <c r="BW40" i="2"/>
  <c r="BX40" i="2"/>
  <c r="BY40" i="2"/>
  <c r="BZ40" i="2"/>
  <c r="CA40" i="2"/>
  <c r="CB40" i="2"/>
  <c r="CC40" i="2"/>
  <c r="CD40" i="2"/>
  <c r="CE40" i="2"/>
  <c r="CF40" i="2"/>
  <c r="CG40" i="2"/>
  <c r="CH40" i="2"/>
  <c r="CI40" i="2"/>
  <c r="CJ40" i="2"/>
  <c r="CK40" i="2"/>
  <c r="CL40" i="2"/>
  <c r="CM40" i="2"/>
  <c r="CN40" i="2"/>
  <c r="CO40" i="2"/>
  <c r="BP41" i="2"/>
  <c r="BQ41" i="2"/>
  <c r="BR41" i="2"/>
  <c r="BS41" i="2"/>
  <c r="BT41" i="2"/>
  <c r="BU41" i="2"/>
  <c r="BV41" i="2"/>
  <c r="BW41" i="2"/>
  <c r="BX41" i="2"/>
  <c r="BY41" i="2"/>
  <c r="BZ41" i="2"/>
  <c r="CA41" i="2"/>
  <c r="CB41" i="2"/>
  <c r="CC41" i="2"/>
  <c r="CD41" i="2"/>
  <c r="CE41" i="2"/>
  <c r="CF41" i="2"/>
  <c r="CG41" i="2"/>
  <c r="CH41" i="2"/>
  <c r="CI41" i="2"/>
  <c r="CJ41" i="2"/>
  <c r="CK41" i="2"/>
  <c r="CL41" i="2"/>
  <c r="CM41" i="2"/>
  <c r="CN41" i="2"/>
  <c r="CO41" i="2"/>
  <c r="BP42" i="2"/>
  <c r="BQ42" i="2"/>
  <c r="BR42" i="2"/>
  <c r="BS42" i="2"/>
  <c r="BT42" i="2"/>
  <c r="BU42" i="2"/>
  <c r="BV42" i="2"/>
  <c r="BW42" i="2"/>
  <c r="BX42" i="2"/>
  <c r="BY42" i="2"/>
  <c r="BZ42" i="2"/>
  <c r="CA42" i="2"/>
  <c r="CB42" i="2"/>
  <c r="CC42" i="2"/>
  <c r="CD42" i="2"/>
  <c r="CE42" i="2"/>
  <c r="CF42" i="2"/>
  <c r="CG42" i="2"/>
  <c r="CH42" i="2"/>
  <c r="CI42" i="2"/>
  <c r="CJ42" i="2"/>
  <c r="CK42" i="2"/>
  <c r="CL42" i="2"/>
  <c r="CM42" i="2"/>
  <c r="CN42" i="2"/>
  <c r="CO42" i="2"/>
  <c r="BP43" i="2"/>
  <c r="BQ43" i="2"/>
  <c r="BR43" i="2"/>
  <c r="BS43" i="2"/>
  <c r="BT43" i="2"/>
  <c r="BU43" i="2"/>
  <c r="BV43" i="2"/>
  <c r="BW43" i="2"/>
  <c r="BX43" i="2"/>
  <c r="BY43" i="2"/>
  <c r="BZ43" i="2"/>
  <c r="CA43" i="2"/>
  <c r="CB43" i="2"/>
  <c r="CC43" i="2"/>
  <c r="CD43" i="2"/>
  <c r="CE43" i="2"/>
  <c r="CF43" i="2"/>
  <c r="CG43" i="2"/>
  <c r="CH43" i="2"/>
  <c r="CI43" i="2"/>
  <c r="CJ43" i="2"/>
  <c r="CK43" i="2"/>
  <c r="CL43" i="2"/>
  <c r="CM43" i="2"/>
  <c r="CN43" i="2"/>
  <c r="CO43" i="2"/>
  <c r="BP44" i="2"/>
  <c r="BQ44" i="2"/>
  <c r="BR44" i="2"/>
  <c r="BS44" i="2"/>
  <c r="BT44" i="2"/>
  <c r="BU44" i="2"/>
  <c r="BV44" i="2"/>
  <c r="BW44" i="2"/>
  <c r="BX44" i="2"/>
  <c r="BY44" i="2"/>
  <c r="BZ44" i="2"/>
  <c r="CA44" i="2"/>
  <c r="CB44" i="2"/>
  <c r="CC44" i="2"/>
  <c r="CD44" i="2"/>
  <c r="CE44" i="2"/>
  <c r="CF44" i="2"/>
  <c r="CG44" i="2"/>
  <c r="CH44" i="2"/>
  <c r="CI44" i="2"/>
  <c r="CJ44" i="2"/>
  <c r="CK44" i="2"/>
  <c r="CL44" i="2"/>
  <c r="CM44" i="2"/>
  <c r="CN44" i="2"/>
  <c r="CO44" i="2"/>
  <c r="BP45" i="2"/>
  <c r="BQ45" i="2"/>
  <c r="BR45" i="2"/>
  <c r="BS45" i="2"/>
  <c r="BT45" i="2"/>
  <c r="BU45" i="2"/>
  <c r="BV45" i="2"/>
  <c r="BW45" i="2"/>
  <c r="BX45" i="2"/>
  <c r="BY45" i="2"/>
  <c r="BZ45" i="2"/>
  <c r="CA45" i="2"/>
  <c r="CB45" i="2"/>
  <c r="CC45" i="2"/>
  <c r="CD45" i="2"/>
  <c r="CE45" i="2"/>
  <c r="CF45" i="2"/>
  <c r="CG45" i="2"/>
  <c r="CH45" i="2"/>
  <c r="CI45" i="2"/>
  <c r="CJ45" i="2"/>
  <c r="CK45" i="2"/>
  <c r="CL45" i="2"/>
  <c r="CM45" i="2"/>
  <c r="CN45" i="2"/>
  <c r="CO45" i="2"/>
  <c r="BP46" i="2"/>
  <c r="BQ46" i="2"/>
  <c r="BR46" i="2"/>
  <c r="BS46" i="2"/>
  <c r="BT46" i="2"/>
  <c r="BU46" i="2"/>
  <c r="BV46" i="2"/>
  <c r="BW46" i="2"/>
  <c r="BX46" i="2"/>
  <c r="BY46" i="2"/>
  <c r="BZ46" i="2"/>
  <c r="CA46" i="2"/>
  <c r="CB46" i="2"/>
  <c r="CC46" i="2"/>
  <c r="CD46" i="2"/>
  <c r="CE46" i="2"/>
  <c r="CF46" i="2"/>
  <c r="CG46" i="2"/>
  <c r="CH46" i="2"/>
  <c r="CI46" i="2"/>
  <c r="CJ46" i="2"/>
  <c r="CK46" i="2"/>
  <c r="CL46" i="2"/>
  <c r="CM46" i="2"/>
  <c r="CN46" i="2"/>
  <c r="CO46" i="2"/>
  <c r="BP47" i="2"/>
  <c r="BQ47" i="2"/>
  <c r="BR47" i="2"/>
  <c r="BS47" i="2"/>
  <c r="BT47" i="2"/>
  <c r="BU47" i="2"/>
  <c r="BV47" i="2"/>
  <c r="BW47" i="2"/>
  <c r="BX47" i="2"/>
  <c r="BY47" i="2"/>
  <c r="BZ47" i="2"/>
  <c r="CA47" i="2"/>
  <c r="CB47" i="2"/>
  <c r="CC47" i="2"/>
  <c r="CD47" i="2"/>
  <c r="CE47" i="2"/>
  <c r="CF47" i="2"/>
  <c r="CG47" i="2"/>
  <c r="CH47" i="2"/>
  <c r="CI47" i="2"/>
  <c r="CJ47" i="2"/>
  <c r="CK47" i="2"/>
  <c r="CL47" i="2"/>
  <c r="CM47" i="2"/>
  <c r="CN47" i="2"/>
  <c r="CO47" i="2"/>
  <c r="BP48" i="2"/>
  <c r="BQ48" i="2"/>
  <c r="BR48" i="2"/>
  <c r="BS48" i="2"/>
  <c r="BT48" i="2"/>
  <c r="BU48" i="2"/>
  <c r="BV48" i="2"/>
  <c r="BW48" i="2"/>
  <c r="BX48" i="2"/>
  <c r="BY48" i="2"/>
  <c r="BZ48" i="2"/>
  <c r="CA48" i="2"/>
  <c r="CB48" i="2"/>
  <c r="CC48" i="2"/>
  <c r="CD48" i="2"/>
  <c r="CE48" i="2"/>
  <c r="CF48" i="2"/>
  <c r="CG48" i="2"/>
  <c r="CH48" i="2"/>
  <c r="CI48" i="2"/>
  <c r="CJ48" i="2"/>
  <c r="CK48" i="2"/>
  <c r="CL48" i="2"/>
  <c r="CM48" i="2"/>
  <c r="CN48" i="2"/>
  <c r="CO48" i="2"/>
  <c r="BP49" i="2"/>
  <c r="BQ49" i="2"/>
  <c r="BR49" i="2"/>
  <c r="BS49" i="2"/>
  <c r="BT49" i="2"/>
  <c r="BU49" i="2"/>
  <c r="BV49" i="2"/>
  <c r="BW49" i="2"/>
  <c r="BX49" i="2"/>
  <c r="BY49" i="2"/>
  <c r="BZ49" i="2"/>
  <c r="CA49" i="2"/>
  <c r="CB49" i="2"/>
  <c r="CC49" i="2"/>
  <c r="CD49" i="2"/>
  <c r="CE49" i="2"/>
  <c r="CF49" i="2"/>
  <c r="CG49" i="2"/>
  <c r="CH49" i="2"/>
  <c r="CI49" i="2"/>
  <c r="CJ49" i="2"/>
  <c r="CK49" i="2"/>
  <c r="CL49" i="2"/>
  <c r="CM49" i="2"/>
  <c r="CN49" i="2"/>
  <c r="CO49" i="2"/>
  <c r="BP50" i="2"/>
  <c r="BQ50" i="2"/>
  <c r="BR50" i="2"/>
  <c r="BS50" i="2"/>
  <c r="BT50" i="2"/>
  <c r="BU50" i="2"/>
  <c r="BV50" i="2"/>
  <c r="BW50" i="2"/>
  <c r="BX50" i="2"/>
  <c r="BY50" i="2"/>
  <c r="BZ50" i="2"/>
  <c r="CA50" i="2"/>
  <c r="CB50" i="2"/>
  <c r="CC50" i="2"/>
  <c r="CD50" i="2"/>
  <c r="CE50" i="2"/>
  <c r="CF50" i="2"/>
  <c r="CG50" i="2"/>
  <c r="CH50" i="2"/>
  <c r="CI50" i="2"/>
  <c r="CJ50" i="2"/>
  <c r="CK50" i="2"/>
  <c r="CL50" i="2"/>
  <c r="CM50" i="2"/>
  <c r="CN50" i="2"/>
  <c r="CO50" i="2"/>
  <c r="BP51" i="2"/>
  <c r="BQ51" i="2"/>
  <c r="BR51" i="2"/>
  <c r="BS51" i="2"/>
  <c r="BT51" i="2"/>
  <c r="BU51" i="2"/>
  <c r="BV51" i="2"/>
  <c r="BW51" i="2"/>
  <c r="BX51" i="2"/>
  <c r="BY51" i="2"/>
  <c r="BZ51" i="2"/>
  <c r="CA51" i="2"/>
  <c r="CB51" i="2"/>
  <c r="CC51" i="2"/>
  <c r="CD51" i="2"/>
  <c r="CE51" i="2"/>
  <c r="CF51" i="2"/>
  <c r="CG51" i="2"/>
  <c r="CH51" i="2"/>
  <c r="CI51" i="2"/>
  <c r="CJ51" i="2"/>
  <c r="CK51" i="2"/>
  <c r="CL51" i="2"/>
  <c r="CM51" i="2"/>
  <c r="CN51" i="2"/>
  <c r="CO51" i="2"/>
  <c r="BP52" i="2"/>
  <c r="BQ52" i="2"/>
  <c r="BR52" i="2"/>
  <c r="BS52" i="2"/>
  <c r="BT52" i="2"/>
  <c r="BU52" i="2"/>
  <c r="BV52" i="2"/>
  <c r="BW52" i="2"/>
  <c r="BX52" i="2"/>
  <c r="BY52" i="2"/>
  <c r="BZ52" i="2"/>
  <c r="CA52" i="2"/>
  <c r="CB52" i="2"/>
  <c r="CC52" i="2"/>
  <c r="CD52" i="2"/>
  <c r="CE52" i="2"/>
  <c r="CF52" i="2"/>
  <c r="CG52" i="2"/>
  <c r="CH52" i="2"/>
  <c r="CI52" i="2"/>
  <c r="CJ52" i="2"/>
  <c r="CK52" i="2"/>
  <c r="CL52" i="2"/>
  <c r="CM52" i="2"/>
  <c r="CN52" i="2"/>
  <c r="CO52" i="2"/>
  <c r="BP53" i="2"/>
  <c r="BQ53" i="2"/>
  <c r="BR53" i="2"/>
  <c r="BS53" i="2"/>
  <c r="BT53" i="2"/>
  <c r="BU53" i="2"/>
  <c r="BV53" i="2"/>
  <c r="BW53" i="2"/>
  <c r="BX53" i="2"/>
  <c r="BY53" i="2"/>
  <c r="BZ53" i="2"/>
  <c r="CA53" i="2"/>
  <c r="CB53" i="2"/>
  <c r="CC53" i="2"/>
  <c r="CD53" i="2"/>
  <c r="CE53" i="2"/>
  <c r="CF53" i="2"/>
  <c r="CG53" i="2"/>
  <c r="CH53" i="2"/>
  <c r="CI53" i="2"/>
  <c r="CJ53" i="2"/>
  <c r="CK53" i="2"/>
  <c r="CL53" i="2"/>
  <c r="CM53" i="2"/>
  <c r="CN53" i="2"/>
  <c r="CO53" i="2"/>
  <c r="BP54" i="2"/>
  <c r="BQ54" i="2"/>
  <c r="BR54" i="2"/>
  <c r="BS54" i="2"/>
  <c r="BT54" i="2"/>
  <c r="BU54" i="2"/>
  <c r="BV54" i="2"/>
  <c r="BW54" i="2"/>
  <c r="BX54" i="2"/>
  <c r="BY54" i="2"/>
  <c r="BZ54" i="2"/>
  <c r="CA54" i="2"/>
  <c r="CB54" i="2"/>
  <c r="CC54" i="2"/>
  <c r="CD54" i="2"/>
  <c r="CE54" i="2"/>
  <c r="CF54" i="2"/>
  <c r="CG54" i="2"/>
  <c r="CH54" i="2"/>
  <c r="CI54" i="2"/>
  <c r="CJ54" i="2"/>
  <c r="CK54" i="2"/>
  <c r="CL54" i="2"/>
  <c r="CM54" i="2"/>
  <c r="CN54" i="2"/>
  <c r="CO54" i="2"/>
  <c r="BP55" i="2"/>
  <c r="BQ55" i="2"/>
  <c r="BR55" i="2"/>
  <c r="BS55" i="2"/>
  <c r="BT55" i="2"/>
  <c r="BU55" i="2"/>
  <c r="BV55" i="2"/>
  <c r="BW55" i="2"/>
  <c r="BX55" i="2"/>
  <c r="BY55" i="2"/>
  <c r="BZ55" i="2"/>
  <c r="CA55" i="2"/>
  <c r="CB55" i="2"/>
  <c r="CC55" i="2"/>
  <c r="CD55" i="2"/>
  <c r="CE55" i="2"/>
  <c r="CF55" i="2"/>
  <c r="CG55" i="2"/>
  <c r="CH55" i="2"/>
  <c r="CI55" i="2"/>
  <c r="CJ55" i="2"/>
  <c r="CK55" i="2"/>
  <c r="CL55" i="2"/>
  <c r="CM55" i="2"/>
  <c r="CN55" i="2"/>
  <c r="CO55" i="2"/>
  <c r="BP56" i="2"/>
  <c r="BQ56" i="2"/>
  <c r="BR56" i="2"/>
  <c r="BS56" i="2"/>
  <c r="BT56" i="2"/>
  <c r="BU56" i="2"/>
  <c r="BV56" i="2"/>
  <c r="BW56" i="2"/>
  <c r="BX56" i="2"/>
  <c r="BY56" i="2"/>
  <c r="BZ56" i="2"/>
  <c r="CA56" i="2"/>
  <c r="CB56" i="2"/>
  <c r="CC56" i="2"/>
  <c r="CD56" i="2"/>
  <c r="CE56" i="2"/>
  <c r="CF56" i="2"/>
  <c r="CG56" i="2"/>
  <c r="CH56" i="2"/>
  <c r="CI56" i="2"/>
  <c r="CJ56" i="2"/>
  <c r="CK56" i="2"/>
  <c r="CL56" i="2"/>
  <c r="CM56" i="2"/>
  <c r="CN56" i="2"/>
  <c r="CO56" i="2"/>
  <c r="BP57" i="2"/>
  <c r="BQ57" i="2"/>
  <c r="BR57" i="2"/>
  <c r="BS57" i="2"/>
  <c r="BT57" i="2"/>
  <c r="BU57" i="2"/>
  <c r="BV57" i="2"/>
  <c r="BW57" i="2"/>
  <c r="BX57" i="2"/>
  <c r="BY57" i="2"/>
  <c r="BZ57" i="2"/>
  <c r="CA57" i="2"/>
  <c r="CB57" i="2"/>
  <c r="CC57" i="2"/>
  <c r="CD57" i="2"/>
  <c r="CE57" i="2"/>
  <c r="CF57" i="2"/>
  <c r="CG57" i="2"/>
  <c r="CH57" i="2"/>
  <c r="CI57" i="2"/>
  <c r="CJ57" i="2"/>
  <c r="CK57" i="2"/>
  <c r="CL57" i="2"/>
  <c r="CM57" i="2"/>
  <c r="CN57" i="2"/>
  <c r="CO57" i="2"/>
  <c r="BP58" i="2"/>
  <c r="BQ58" i="2"/>
  <c r="BR58" i="2"/>
  <c r="BS58" i="2"/>
  <c r="BT58" i="2"/>
  <c r="BU58" i="2"/>
  <c r="BV58" i="2"/>
  <c r="BW58" i="2"/>
  <c r="BX58" i="2"/>
  <c r="BY58" i="2"/>
  <c r="BZ58" i="2"/>
  <c r="CA58" i="2"/>
  <c r="CB58" i="2"/>
  <c r="CC58" i="2"/>
  <c r="CD58" i="2"/>
  <c r="CE58" i="2"/>
  <c r="CF58" i="2"/>
  <c r="CG58" i="2"/>
  <c r="CH58" i="2"/>
  <c r="CI58" i="2"/>
  <c r="CJ58" i="2"/>
  <c r="CK58" i="2"/>
  <c r="CL58" i="2"/>
  <c r="CM58" i="2"/>
  <c r="CN58" i="2"/>
  <c r="CO58" i="2"/>
  <c r="BP59" i="2"/>
  <c r="BQ59" i="2"/>
  <c r="BR59" i="2"/>
  <c r="BS59" i="2"/>
  <c r="BT59" i="2"/>
  <c r="BU59" i="2"/>
  <c r="BV59" i="2"/>
  <c r="BW59" i="2"/>
  <c r="BX59" i="2"/>
  <c r="BY59" i="2"/>
  <c r="BZ59" i="2"/>
  <c r="CA59" i="2"/>
  <c r="CB59" i="2"/>
  <c r="CC59" i="2"/>
  <c r="CD59" i="2"/>
  <c r="CE59" i="2"/>
  <c r="CF59" i="2"/>
  <c r="CG59" i="2"/>
  <c r="CH59" i="2"/>
  <c r="CI59" i="2"/>
  <c r="CJ59" i="2"/>
  <c r="CK59" i="2"/>
  <c r="CL59" i="2"/>
  <c r="CM59" i="2"/>
  <c r="CN59" i="2"/>
  <c r="CO59" i="2"/>
  <c r="BP60" i="2"/>
  <c r="BQ60" i="2"/>
  <c r="BR60" i="2"/>
  <c r="BS60" i="2"/>
  <c r="BT60" i="2"/>
  <c r="BU60" i="2"/>
  <c r="BV60" i="2"/>
  <c r="BW60" i="2"/>
  <c r="BX60" i="2"/>
  <c r="BY60" i="2"/>
  <c r="BZ60" i="2"/>
  <c r="CA60" i="2"/>
  <c r="CB60" i="2"/>
  <c r="CC60" i="2"/>
  <c r="CD60" i="2"/>
  <c r="CE60" i="2"/>
  <c r="CF60" i="2"/>
  <c r="CG60" i="2"/>
  <c r="CH60" i="2"/>
  <c r="CI60" i="2"/>
  <c r="CJ60" i="2"/>
  <c r="CK60" i="2"/>
  <c r="CL60" i="2"/>
  <c r="CM60" i="2"/>
  <c r="CN60" i="2"/>
  <c r="CO60" i="2"/>
  <c r="BP61" i="2"/>
  <c r="BQ61" i="2"/>
  <c r="BR61" i="2"/>
  <c r="BS61" i="2"/>
  <c r="BT61" i="2"/>
  <c r="BU61" i="2"/>
  <c r="BV61" i="2"/>
  <c r="BW61" i="2"/>
  <c r="BX61" i="2"/>
  <c r="BY61" i="2"/>
  <c r="BZ61" i="2"/>
  <c r="CA61" i="2"/>
  <c r="CB61" i="2"/>
  <c r="CC61" i="2"/>
  <c r="CD61" i="2"/>
  <c r="CE61" i="2"/>
  <c r="CF61" i="2"/>
  <c r="CG61" i="2"/>
  <c r="CH61" i="2"/>
  <c r="CI61" i="2"/>
  <c r="CJ61" i="2"/>
  <c r="CK61" i="2"/>
  <c r="CL61" i="2"/>
  <c r="CM61" i="2"/>
  <c r="CN61" i="2"/>
  <c r="CO61" i="2"/>
  <c r="BP62" i="2"/>
  <c r="BQ62" i="2"/>
  <c r="BR62" i="2"/>
  <c r="BS62" i="2"/>
  <c r="BT62" i="2"/>
  <c r="BU62" i="2"/>
  <c r="BV62" i="2"/>
  <c r="BW62" i="2"/>
  <c r="BX62" i="2"/>
  <c r="BY62" i="2"/>
  <c r="BZ62" i="2"/>
  <c r="CA62" i="2"/>
  <c r="CB62" i="2"/>
  <c r="CC62" i="2"/>
  <c r="CD62" i="2"/>
  <c r="CE62" i="2"/>
  <c r="CF62" i="2"/>
  <c r="CG62" i="2"/>
  <c r="CH62" i="2"/>
  <c r="CI62" i="2"/>
  <c r="CJ62" i="2"/>
  <c r="CK62" i="2"/>
  <c r="CL62" i="2"/>
  <c r="CM62" i="2"/>
  <c r="CN62" i="2"/>
  <c r="CO62" i="2"/>
  <c r="BP63" i="2"/>
  <c r="BQ63" i="2"/>
  <c r="BR63" i="2"/>
  <c r="BS63" i="2"/>
  <c r="BT63" i="2"/>
  <c r="BU63" i="2"/>
  <c r="BV63" i="2"/>
  <c r="BW63" i="2"/>
  <c r="BX63" i="2"/>
  <c r="BY63" i="2"/>
  <c r="BZ63" i="2"/>
  <c r="CA63" i="2"/>
  <c r="CB63" i="2"/>
  <c r="CC63" i="2"/>
  <c r="CD63" i="2"/>
  <c r="CE63" i="2"/>
  <c r="CF63" i="2"/>
  <c r="CG63" i="2"/>
  <c r="CH63" i="2"/>
  <c r="CI63" i="2"/>
  <c r="CJ63" i="2"/>
  <c r="CK63" i="2"/>
  <c r="CL63" i="2"/>
  <c r="CM63" i="2"/>
  <c r="CN63" i="2"/>
  <c r="CO63" i="2"/>
  <c r="BP64" i="2"/>
  <c r="BQ64" i="2"/>
  <c r="BR64" i="2"/>
  <c r="BS64" i="2"/>
  <c r="BT64" i="2"/>
  <c r="BU64" i="2"/>
  <c r="BV64" i="2"/>
  <c r="BW64" i="2"/>
  <c r="BX64" i="2"/>
  <c r="BY64" i="2"/>
  <c r="BZ64" i="2"/>
  <c r="CA64" i="2"/>
  <c r="CB64" i="2"/>
  <c r="CC64" i="2"/>
  <c r="CD64" i="2"/>
  <c r="CE64" i="2"/>
  <c r="CF64" i="2"/>
  <c r="CG64" i="2"/>
  <c r="CH64" i="2"/>
  <c r="CI64" i="2"/>
  <c r="CJ64" i="2"/>
  <c r="CK64" i="2"/>
  <c r="CL64" i="2"/>
  <c r="CM64" i="2"/>
  <c r="CN64" i="2"/>
  <c r="CO64" i="2"/>
  <c r="BP65" i="2"/>
  <c r="BQ65" i="2"/>
  <c r="BR65" i="2"/>
  <c r="BS65" i="2"/>
  <c r="BT65" i="2"/>
  <c r="BU65" i="2"/>
  <c r="BV65" i="2"/>
  <c r="BW65" i="2"/>
  <c r="BX65" i="2"/>
  <c r="BY65" i="2"/>
  <c r="BZ65" i="2"/>
  <c r="CA65" i="2"/>
  <c r="CB65" i="2"/>
  <c r="CC65" i="2"/>
  <c r="CD65" i="2"/>
  <c r="CE65" i="2"/>
  <c r="CF65" i="2"/>
  <c r="CG65" i="2"/>
  <c r="CH65" i="2"/>
  <c r="CI65" i="2"/>
  <c r="CJ65" i="2"/>
  <c r="CK65" i="2"/>
  <c r="CL65" i="2"/>
  <c r="CM65" i="2"/>
  <c r="CN65" i="2"/>
  <c r="CO65" i="2"/>
  <c r="BP66" i="2"/>
  <c r="BQ66" i="2"/>
  <c r="BR66" i="2"/>
  <c r="BS66" i="2"/>
  <c r="BT66" i="2"/>
  <c r="BU66" i="2"/>
  <c r="BV66" i="2"/>
  <c r="BW66" i="2"/>
  <c r="BX66" i="2"/>
  <c r="BY66" i="2"/>
  <c r="BZ66" i="2"/>
  <c r="CA66" i="2"/>
  <c r="CB66" i="2"/>
  <c r="CC66" i="2"/>
  <c r="CD66" i="2"/>
  <c r="CE66" i="2"/>
  <c r="CF66" i="2"/>
  <c r="CG66" i="2"/>
  <c r="CH66" i="2"/>
  <c r="CI66" i="2"/>
  <c r="CJ66" i="2"/>
  <c r="CK66" i="2"/>
  <c r="CL66" i="2"/>
  <c r="CM66" i="2"/>
  <c r="CN66" i="2"/>
  <c r="CO66" i="2"/>
  <c r="BP67" i="2"/>
  <c r="BQ67" i="2"/>
  <c r="BR67" i="2"/>
  <c r="BS67" i="2"/>
  <c r="BT67" i="2"/>
  <c r="BU67" i="2"/>
  <c r="BV67" i="2"/>
  <c r="BW67" i="2"/>
  <c r="BX67" i="2"/>
  <c r="BY67" i="2"/>
  <c r="BZ67" i="2"/>
  <c r="CA67" i="2"/>
  <c r="CB67" i="2"/>
  <c r="CC67" i="2"/>
  <c r="CD67" i="2"/>
  <c r="CE67" i="2"/>
  <c r="CF67" i="2"/>
  <c r="CG67" i="2"/>
  <c r="CH67" i="2"/>
  <c r="CI67" i="2"/>
  <c r="CJ67" i="2"/>
  <c r="CK67" i="2"/>
  <c r="CL67" i="2"/>
  <c r="CM67" i="2"/>
  <c r="CN67" i="2"/>
  <c r="CO67" i="2"/>
  <c r="BP68" i="2"/>
  <c r="BQ68" i="2"/>
  <c r="BR68" i="2"/>
  <c r="BS68" i="2"/>
  <c r="BT68" i="2"/>
  <c r="BU68" i="2"/>
  <c r="BV68" i="2"/>
  <c r="BW68" i="2"/>
  <c r="BX68" i="2"/>
  <c r="BY68" i="2"/>
  <c r="BZ68" i="2"/>
  <c r="CA68" i="2"/>
  <c r="CB68" i="2"/>
  <c r="CC68" i="2"/>
  <c r="CD68" i="2"/>
  <c r="CE68" i="2"/>
  <c r="CF68" i="2"/>
  <c r="CG68" i="2"/>
  <c r="CH68" i="2"/>
  <c r="CI68" i="2"/>
  <c r="CJ68" i="2"/>
  <c r="CK68" i="2"/>
  <c r="CL68" i="2"/>
  <c r="CM68" i="2"/>
  <c r="CN68" i="2"/>
  <c r="CO68" i="2"/>
  <c r="BP69" i="2"/>
  <c r="BQ69" i="2"/>
  <c r="BR69" i="2"/>
  <c r="BS69" i="2"/>
  <c r="BT69" i="2"/>
  <c r="BU69" i="2"/>
  <c r="BV69" i="2"/>
  <c r="BW69" i="2"/>
  <c r="BX69" i="2"/>
  <c r="BY69" i="2"/>
  <c r="BZ69" i="2"/>
  <c r="CA69" i="2"/>
  <c r="CB69" i="2"/>
  <c r="CC69" i="2"/>
  <c r="CD69" i="2"/>
  <c r="CE69" i="2"/>
  <c r="CF69" i="2"/>
  <c r="CG69" i="2"/>
  <c r="CH69" i="2"/>
  <c r="CI69" i="2"/>
  <c r="CJ69" i="2"/>
  <c r="CK69" i="2"/>
  <c r="CL69" i="2"/>
  <c r="CM69" i="2"/>
  <c r="CN69" i="2"/>
  <c r="CO69" i="2"/>
  <c r="BP70" i="2"/>
  <c r="BQ70" i="2"/>
  <c r="BR70" i="2"/>
  <c r="BS70" i="2"/>
  <c r="BT70" i="2"/>
  <c r="BU70" i="2"/>
  <c r="BV70" i="2"/>
  <c r="BW70" i="2"/>
  <c r="BX70" i="2"/>
  <c r="BY70" i="2"/>
  <c r="BZ70" i="2"/>
  <c r="CA70" i="2"/>
  <c r="CB70" i="2"/>
  <c r="CC70" i="2"/>
  <c r="CD70" i="2"/>
  <c r="CE70" i="2"/>
  <c r="CF70" i="2"/>
  <c r="CG70" i="2"/>
  <c r="CH70" i="2"/>
  <c r="CI70" i="2"/>
  <c r="CJ70" i="2"/>
  <c r="CK70" i="2"/>
  <c r="CL70" i="2"/>
  <c r="CM70" i="2"/>
  <c r="CN70" i="2"/>
  <c r="CO70" i="2"/>
  <c r="BP71" i="2"/>
  <c r="BQ71" i="2"/>
  <c r="BR71" i="2"/>
  <c r="BS71" i="2"/>
  <c r="BT71" i="2"/>
  <c r="BU71" i="2"/>
  <c r="BV71" i="2"/>
  <c r="BW71" i="2"/>
  <c r="BX71" i="2"/>
  <c r="BY71" i="2"/>
  <c r="BZ71" i="2"/>
  <c r="CA71" i="2"/>
  <c r="CB71" i="2"/>
  <c r="CC71" i="2"/>
  <c r="CD71" i="2"/>
  <c r="CE71" i="2"/>
  <c r="CF71" i="2"/>
  <c r="CG71" i="2"/>
  <c r="CH71" i="2"/>
  <c r="CI71" i="2"/>
  <c r="CJ71" i="2"/>
  <c r="CK71" i="2"/>
  <c r="CL71" i="2"/>
  <c r="CM71" i="2"/>
  <c r="CN71" i="2"/>
  <c r="CO71" i="2"/>
  <c r="BP72" i="2"/>
  <c r="BQ72" i="2"/>
  <c r="BR72" i="2"/>
  <c r="BS72" i="2"/>
  <c r="BT72" i="2"/>
  <c r="BU72" i="2"/>
  <c r="BV72" i="2"/>
  <c r="BW72" i="2"/>
  <c r="BX72" i="2"/>
  <c r="BY72" i="2"/>
  <c r="BZ72" i="2"/>
  <c r="CA72" i="2"/>
  <c r="CB72" i="2"/>
  <c r="CC72" i="2"/>
  <c r="CD72" i="2"/>
  <c r="CE72" i="2"/>
  <c r="CF72" i="2"/>
  <c r="CG72" i="2"/>
  <c r="CH72" i="2"/>
  <c r="CI72" i="2"/>
  <c r="CJ72" i="2"/>
  <c r="CK72" i="2"/>
  <c r="CL72" i="2"/>
  <c r="CM72" i="2"/>
  <c r="CN72" i="2"/>
  <c r="CO72" i="2"/>
  <c r="BP73" i="2"/>
  <c r="BQ73" i="2"/>
  <c r="BR73" i="2"/>
  <c r="BS73" i="2"/>
  <c r="BT73" i="2"/>
  <c r="BU73" i="2"/>
  <c r="BV73" i="2"/>
  <c r="BW73" i="2"/>
  <c r="BX73" i="2"/>
  <c r="BY73" i="2"/>
  <c r="BZ73" i="2"/>
  <c r="CA73" i="2"/>
  <c r="CB73" i="2"/>
  <c r="CC73" i="2"/>
  <c r="CD73" i="2"/>
  <c r="CE73" i="2"/>
  <c r="CF73" i="2"/>
  <c r="CG73" i="2"/>
  <c r="CH73" i="2"/>
  <c r="CI73" i="2"/>
  <c r="CJ73" i="2"/>
  <c r="CK73" i="2"/>
  <c r="CL73" i="2"/>
  <c r="CM73" i="2"/>
  <c r="CN73" i="2"/>
  <c r="CO73" i="2"/>
  <c r="BP74" i="2"/>
  <c r="BQ74" i="2"/>
  <c r="BR74" i="2"/>
  <c r="BS74" i="2"/>
  <c r="BT74" i="2"/>
  <c r="BU74" i="2"/>
  <c r="BV74" i="2"/>
  <c r="BW74" i="2"/>
  <c r="BX74" i="2"/>
  <c r="BY74" i="2"/>
  <c r="BZ74" i="2"/>
  <c r="CA74" i="2"/>
  <c r="CB74" i="2"/>
  <c r="CC74" i="2"/>
  <c r="CD74" i="2"/>
  <c r="CE74" i="2"/>
  <c r="CF74" i="2"/>
  <c r="CG74" i="2"/>
  <c r="CH74" i="2"/>
  <c r="CI74" i="2"/>
  <c r="CJ74" i="2"/>
  <c r="CK74" i="2"/>
  <c r="CL74" i="2"/>
  <c r="CM74" i="2"/>
  <c r="CN74" i="2"/>
  <c r="CO74" i="2"/>
  <c r="BP75" i="2"/>
  <c r="BQ75" i="2"/>
  <c r="BR75" i="2"/>
  <c r="BS75" i="2"/>
  <c r="BT75" i="2"/>
  <c r="BU75" i="2"/>
  <c r="BV75" i="2"/>
  <c r="BW75" i="2"/>
  <c r="BX75" i="2"/>
  <c r="BY75" i="2"/>
  <c r="BZ75" i="2"/>
  <c r="CA75" i="2"/>
  <c r="CB75" i="2"/>
  <c r="CC75" i="2"/>
  <c r="CD75" i="2"/>
  <c r="CE75" i="2"/>
  <c r="CF75" i="2"/>
  <c r="CG75" i="2"/>
  <c r="CH75" i="2"/>
  <c r="CI75" i="2"/>
  <c r="CJ75" i="2"/>
  <c r="CK75" i="2"/>
  <c r="CL75" i="2"/>
  <c r="CM75" i="2"/>
  <c r="CN75" i="2"/>
  <c r="CO75" i="2"/>
  <c r="BP76" i="2"/>
  <c r="BQ76" i="2"/>
  <c r="BR76" i="2"/>
  <c r="BS76" i="2"/>
  <c r="BT76" i="2"/>
  <c r="BU76" i="2"/>
  <c r="BV76" i="2"/>
  <c r="BW76" i="2"/>
  <c r="BX76" i="2"/>
  <c r="BY76" i="2"/>
  <c r="BZ76" i="2"/>
  <c r="CA76" i="2"/>
  <c r="CB76" i="2"/>
  <c r="CC76" i="2"/>
  <c r="CD76" i="2"/>
  <c r="CE76" i="2"/>
  <c r="CF76" i="2"/>
  <c r="CG76" i="2"/>
  <c r="CH76" i="2"/>
  <c r="CI76" i="2"/>
  <c r="CJ76" i="2"/>
  <c r="CK76" i="2"/>
  <c r="CL76" i="2"/>
  <c r="CM76" i="2"/>
  <c r="CN76" i="2"/>
  <c r="CO76" i="2"/>
  <c r="BP77" i="2"/>
  <c r="BQ77" i="2"/>
  <c r="BR77" i="2"/>
  <c r="BS77" i="2"/>
  <c r="BT77" i="2"/>
  <c r="BU77" i="2"/>
  <c r="BV77" i="2"/>
  <c r="BW77" i="2"/>
  <c r="BX77" i="2"/>
  <c r="BY77" i="2"/>
  <c r="BZ77" i="2"/>
  <c r="CA77" i="2"/>
  <c r="CB77" i="2"/>
  <c r="CC77" i="2"/>
  <c r="CD77" i="2"/>
  <c r="CE77" i="2"/>
  <c r="CF77" i="2"/>
  <c r="CG77" i="2"/>
  <c r="CH77" i="2"/>
  <c r="CI77" i="2"/>
  <c r="CJ77" i="2"/>
  <c r="CK77" i="2"/>
  <c r="CL77" i="2"/>
  <c r="CM77" i="2"/>
  <c r="CN77" i="2"/>
  <c r="CO77" i="2"/>
  <c r="BP78" i="2"/>
  <c r="BQ78" i="2"/>
  <c r="BR78" i="2"/>
  <c r="BS78" i="2"/>
  <c r="BT78" i="2"/>
  <c r="BU78" i="2"/>
  <c r="BV78" i="2"/>
  <c r="BW78" i="2"/>
  <c r="BX78" i="2"/>
  <c r="BY78" i="2"/>
  <c r="BZ78" i="2"/>
  <c r="CA78" i="2"/>
  <c r="CB78" i="2"/>
  <c r="CC78" i="2"/>
  <c r="CD78" i="2"/>
  <c r="CE78" i="2"/>
  <c r="CF78" i="2"/>
  <c r="CG78" i="2"/>
  <c r="CH78" i="2"/>
  <c r="CI78" i="2"/>
  <c r="CJ78" i="2"/>
  <c r="CK78" i="2"/>
  <c r="CL78" i="2"/>
  <c r="CM78" i="2"/>
  <c r="CN78" i="2"/>
  <c r="CO78" i="2"/>
  <c r="BP79" i="2"/>
  <c r="BQ79" i="2"/>
  <c r="BR79" i="2"/>
  <c r="BS79" i="2"/>
  <c r="BT79" i="2"/>
  <c r="BU79" i="2"/>
  <c r="BV79" i="2"/>
  <c r="BW79" i="2"/>
  <c r="BX79" i="2"/>
  <c r="BY79" i="2"/>
  <c r="BZ79" i="2"/>
  <c r="CA79" i="2"/>
  <c r="CB79" i="2"/>
  <c r="CC79" i="2"/>
  <c r="CD79" i="2"/>
  <c r="CE79" i="2"/>
  <c r="CF79" i="2"/>
  <c r="CG79" i="2"/>
  <c r="CH79" i="2"/>
  <c r="CI79" i="2"/>
  <c r="CJ79" i="2"/>
  <c r="CK79" i="2"/>
  <c r="CL79" i="2"/>
  <c r="CM79" i="2"/>
  <c r="CN79" i="2"/>
  <c r="CO79" i="2"/>
  <c r="BP80" i="2"/>
  <c r="BQ80" i="2"/>
  <c r="BR80" i="2"/>
  <c r="BS80" i="2"/>
  <c r="BT80" i="2"/>
  <c r="BU80" i="2"/>
  <c r="BV80" i="2"/>
  <c r="BW80" i="2"/>
  <c r="BX80" i="2"/>
  <c r="BY80" i="2"/>
  <c r="BZ80" i="2"/>
  <c r="CA80" i="2"/>
  <c r="CB80" i="2"/>
  <c r="CC80" i="2"/>
  <c r="CD80" i="2"/>
  <c r="CE80" i="2"/>
  <c r="CF80" i="2"/>
  <c r="CG80" i="2"/>
  <c r="CH80" i="2"/>
  <c r="CI80" i="2"/>
  <c r="CJ80" i="2"/>
  <c r="CK80" i="2"/>
  <c r="CL80" i="2"/>
  <c r="CM80" i="2"/>
  <c r="CN80" i="2"/>
  <c r="CO80" i="2"/>
  <c r="BP81" i="2"/>
  <c r="BQ81" i="2"/>
  <c r="BR81" i="2"/>
  <c r="BS81" i="2"/>
  <c r="BT81" i="2"/>
  <c r="BU81" i="2"/>
  <c r="BV81" i="2"/>
  <c r="BW81" i="2"/>
  <c r="BX81" i="2"/>
  <c r="BY81" i="2"/>
  <c r="BZ81" i="2"/>
  <c r="CA81" i="2"/>
  <c r="CB81" i="2"/>
  <c r="CC81" i="2"/>
  <c r="CD81" i="2"/>
  <c r="CE81" i="2"/>
  <c r="CF81" i="2"/>
  <c r="CG81" i="2"/>
  <c r="CH81" i="2"/>
  <c r="CI81" i="2"/>
  <c r="CJ81" i="2"/>
  <c r="CK81" i="2"/>
  <c r="CL81" i="2"/>
  <c r="CM81" i="2"/>
  <c r="CN81" i="2"/>
  <c r="CO81" i="2"/>
  <c r="BP82" i="2"/>
  <c r="BQ82" i="2"/>
  <c r="BR82" i="2"/>
  <c r="BS82" i="2"/>
  <c r="BT82" i="2"/>
  <c r="BU82" i="2"/>
  <c r="BV82" i="2"/>
  <c r="BW82" i="2"/>
  <c r="BX82" i="2"/>
  <c r="BY82" i="2"/>
  <c r="BZ82" i="2"/>
  <c r="CA82" i="2"/>
  <c r="CB82" i="2"/>
  <c r="CC82" i="2"/>
  <c r="CD82" i="2"/>
  <c r="CE82" i="2"/>
  <c r="CF82" i="2"/>
  <c r="CG82" i="2"/>
  <c r="CH82" i="2"/>
  <c r="CI82" i="2"/>
  <c r="CJ82" i="2"/>
  <c r="CK82" i="2"/>
  <c r="CL82" i="2"/>
  <c r="CM82" i="2"/>
  <c r="CN82" i="2"/>
  <c r="CO82" i="2"/>
  <c r="BP83" i="2"/>
  <c r="BQ83" i="2"/>
  <c r="BR83" i="2"/>
  <c r="BS83" i="2"/>
  <c r="BT83" i="2"/>
  <c r="BU83" i="2"/>
  <c r="BV83" i="2"/>
  <c r="BW83" i="2"/>
  <c r="BX83" i="2"/>
  <c r="BY83" i="2"/>
  <c r="BZ83" i="2"/>
  <c r="CA83" i="2"/>
  <c r="CB83" i="2"/>
  <c r="CC83" i="2"/>
  <c r="CD83" i="2"/>
  <c r="CE83" i="2"/>
  <c r="CF83" i="2"/>
  <c r="CG83" i="2"/>
  <c r="CH83" i="2"/>
  <c r="CI83" i="2"/>
  <c r="CJ83" i="2"/>
  <c r="CK83" i="2"/>
  <c r="CL83" i="2"/>
  <c r="CM83" i="2"/>
  <c r="CN83" i="2"/>
  <c r="CO83" i="2"/>
  <c r="BP84" i="2"/>
  <c r="BQ84" i="2"/>
  <c r="BR84" i="2"/>
  <c r="BS84" i="2"/>
  <c r="BT84" i="2"/>
  <c r="BU84" i="2"/>
  <c r="BV84" i="2"/>
  <c r="BW84" i="2"/>
  <c r="BX84" i="2"/>
  <c r="BY84" i="2"/>
  <c r="BZ84" i="2"/>
  <c r="CA84" i="2"/>
  <c r="CB84" i="2"/>
  <c r="CC84" i="2"/>
  <c r="CD84" i="2"/>
  <c r="CE84" i="2"/>
  <c r="CF84" i="2"/>
  <c r="CG84" i="2"/>
  <c r="CH84" i="2"/>
  <c r="CI84" i="2"/>
  <c r="CJ84" i="2"/>
  <c r="CK84" i="2"/>
  <c r="CL84" i="2"/>
  <c r="CM84" i="2"/>
  <c r="CN84" i="2"/>
  <c r="CO84" i="2"/>
  <c r="BP85" i="2"/>
  <c r="BQ85" i="2"/>
  <c r="BR85" i="2"/>
  <c r="BS85" i="2"/>
  <c r="BT85" i="2"/>
  <c r="BU85" i="2"/>
  <c r="BV85" i="2"/>
  <c r="BW85" i="2"/>
  <c r="BX85" i="2"/>
  <c r="BY85" i="2"/>
  <c r="BZ85" i="2"/>
  <c r="CA85" i="2"/>
  <c r="CB85" i="2"/>
  <c r="CC85" i="2"/>
  <c r="CD85" i="2"/>
  <c r="CE85" i="2"/>
  <c r="CF85" i="2"/>
  <c r="CG85" i="2"/>
  <c r="CH85" i="2"/>
  <c r="CI85" i="2"/>
  <c r="CJ85" i="2"/>
  <c r="CK85" i="2"/>
  <c r="CL85" i="2"/>
  <c r="CM85" i="2"/>
  <c r="CN85" i="2"/>
  <c r="CO85" i="2"/>
  <c r="BP86" i="2"/>
  <c r="BQ86" i="2"/>
  <c r="BR86" i="2"/>
  <c r="BS86" i="2"/>
  <c r="BT86" i="2"/>
  <c r="BU86" i="2"/>
  <c r="BV86" i="2"/>
  <c r="BW86" i="2"/>
  <c r="BX86" i="2"/>
  <c r="BY86" i="2"/>
  <c r="BZ86" i="2"/>
  <c r="CA86" i="2"/>
  <c r="CB86" i="2"/>
  <c r="CC86" i="2"/>
  <c r="CD86" i="2"/>
  <c r="CE86" i="2"/>
  <c r="CF86" i="2"/>
  <c r="CG86" i="2"/>
  <c r="CH86" i="2"/>
  <c r="CI86" i="2"/>
  <c r="CJ86" i="2"/>
  <c r="CK86" i="2"/>
  <c r="CL86" i="2"/>
  <c r="CM86" i="2"/>
  <c r="CN86" i="2"/>
  <c r="CO86" i="2"/>
  <c r="BP87" i="2"/>
  <c r="BQ87" i="2"/>
  <c r="BR87" i="2"/>
  <c r="BS87" i="2"/>
  <c r="BT87" i="2"/>
  <c r="BU87" i="2"/>
  <c r="BV87" i="2"/>
  <c r="BW87" i="2"/>
  <c r="BX87" i="2"/>
  <c r="BY87" i="2"/>
  <c r="BZ87" i="2"/>
  <c r="CA87" i="2"/>
  <c r="CB87" i="2"/>
  <c r="CC87" i="2"/>
  <c r="CD87" i="2"/>
  <c r="CE87" i="2"/>
  <c r="CF87" i="2"/>
  <c r="CG87" i="2"/>
  <c r="CH87" i="2"/>
  <c r="CI87" i="2"/>
  <c r="CJ87" i="2"/>
  <c r="CK87" i="2"/>
  <c r="CL87" i="2"/>
  <c r="CM87" i="2"/>
  <c r="CN87" i="2"/>
  <c r="CO87" i="2"/>
  <c r="BP88" i="2"/>
  <c r="BQ88" i="2"/>
  <c r="BR88" i="2"/>
  <c r="BS88" i="2"/>
  <c r="BT88" i="2"/>
  <c r="BU88" i="2"/>
  <c r="BV88" i="2"/>
  <c r="BW88" i="2"/>
  <c r="BX88" i="2"/>
  <c r="BY88" i="2"/>
  <c r="BZ88" i="2"/>
  <c r="CA88" i="2"/>
  <c r="CB88" i="2"/>
  <c r="CC88" i="2"/>
  <c r="CD88" i="2"/>
  <c r="CE88" i="2"/>
  <c r="CF88" i="2"/>
  <c r="CG88" i="2"/>
  <c r="CH88" i="2"/>
  <c r="CI88" i="2"/>
  <c r="CJ88" i="2"/>
  <c r="CK88" i="2"/>
  <c r="CL88" i="2"/>
  <c r="CM88" i="2"/>
  <c r="CN88" i="2"/>
  <c r="CO88" i="2"/>
  <c r="BP89" i="2"/>
  <c r="BQ89" i="2"/>
  <c r="BR89" i="2"/>
  <c r="BS89" i="2"/>
  <c r="BT89" i="2"/>
  <c r="BU89" i="2"/>
  <c r="BV89" i="2"/>
  <c r="BW89" i="2"/>
  <c r="BX89" i="2"/>
  <c r="BY89" i="2"/>
  <c r="BZ89" i="2"/>
  <c r="CA89" i="2"/>
  <c r="CB89" i="2"/>
  <c r="CC89" i="2"/>
  <c r="CD89" i="2"/>
  <c r="CE89" i="2"/>
  <c r="CF89" i="2"/>
  <c r="CG89" i="2"/>
  <c r="CH89" i="2"/>
  <c r="CI89" i="2"/>
  <c r="CJ89" i="2"/>
  <c r="CK89" i="2"/>
  <c r="CL89" i="2"/>
  <c r="CM89" i="2"/>
  <c r="CN89" i="2"/>
  <c r="CO89" i="2"/>
  <c r="BP90" i="2"/>
  <c r="BQ90" i="2"/>
  <c r="BR90" i="2"/>
  <c r="BS90" i="2"/>
  <c r="BT90" i="2"/>
  <c r="BU90" i="2"/>
  <c r="BV90" i="2"/>
  <c r="BW90" i="2"/>
  <c r="BX90" i="2"/>
  <c r="BY90" i="2"/>
  <c r="BZ90" i="2"/>
  <c r="CA90" i="2"/>
  <c r="CB90" i="2"/>
  <c r="CC90" i="2"/>
  <c r="CD90" i="2"/>
  <c r="CE90" i="2"/>
  <c r="CF90" i="2"/>
  <c r="CG90" i="2"/>
  <c r="CH90" i="2"/>
  <c r="CI90" i="2"/>
  <c r="CJ90" i="2"/>
  <c r="CK90" i="2"/>
  <c r="CL90" i="2"/>
  <c r="CM90" i="2"/>
  <c r="CN90" i="2"/>
  <c r="CO90" i="2"/>
  <c r="BP91" i="2"/>
  <c r="BQ91" i="2"/>
  <c r="BR91" i="2"/>
  <c r="BS91" i="2"/>
  <c r="BT91" i="2"/>
  <c r="BU91" i="2"/>
  <c r="BV91" i="2"/>
  <c r="BW91" i="2"/>
  <c r="BX91" i="2"/>
  <c r="BY91" i="2"/>
  <c r="BZ91" i="2"/>
  <c r="CA91" i="2"/>
  <c r="CB91" i="2"/>
  <c r="CC91" i="2"/>
  <c r="CD91" i="2"/>
  <c r="CE91" i="2"/>
  <c r="CF91" i="2"/>
  <c r="CG91" i="2"/>
  <c r="CH91" i="2"/>
  <c r="CI91" i="2"/>
  <c r="CJ91" i="2"/>
  <c r="CK91" i="2"/>
  <c r="CL91" i="2"/>
  <c r="CM91" i="2"/>
  <c r="CN91" i="2"/>
  <c r="CO91" i="2"/>
  <c r="BP92" i="2"/>
  <c r="BQ92" i="2"/>
  <c r="BR92" i="2"/>
  <c r="BS92" i="2"/>
  <c r="BT92" i="2"/>
  <c r="BU92" i="2"/>
  <c r="BV92" i="2"/>
  <c r="BW92" i="2"/>
  <c r="BX92" i="2"/>
  <c r="BY92" i="2"/>
  <c r="BZ92" i="2"/>
  <c r="CA92" i="2"/>
  <c r="CB92" i="2"/>
  <c r="CC92" i="2"/>
  <c r="CD92" i="2"/>
  <c r="CE92" i="2"/>
  <c r="CF92" i="2"/>
  <c r="CG92" i="2"/>
  <c r="CH92" i="2"/>
  <c r="CI92" i="2"/>
  <c r="CJ92" i="2"/>
  <c r="CK92" i="2"/>
  <c r="CL92" i="2"/>
  <c r="CM92" i="2"/>
  <c r="CN92" i="2"/>
  <c r="CO92" i="2"/>
  <c r="BP93" i="2"/>
  <c r="BQ93" i="2"/>
  <c r="BR93" i="2"/>
  <c r="BS93" i="2"/>
  <c r="BT93" i="2"/>
  <c r="BU93" i="2"/>
  <c r="BV93" i="2"/>
  <c r="BW93" i="2"/>
  <c r="BX93" i="2"/>
  <c r="BY93" i="2"/>
  <c r="BZ93" i="2"/>
  <c r="CA93" i="2"/>
  <c r="CB93" i="2"/>
  <c r="CC93" i="2"/>
  <c r="CD93" i="2"/>
  <c r="CE93" i="2"/>
  <c r="CF93" i="2"/>
  <c r="CG93" i="2"/>
  <c r="CH93" i="2"/>
  <c r="CI93" i="2"/>
  <c r="CJ93" i="2"/>
  <c r="CK93" i="2"/>
  <c r="CL93" i="2"/>
  <c r="CM93" i="2"/>
  <c r="CN93" i="2"/>
  <c r="CO93" i="2"/>
  <c r="BP94" i="2"/>
  <c r="BQ94" i="2"/>
  <c r="BR94" i="2"/>
  <c r="BS94" i="2"/>
  <c r="BT94" i="2"/>
  <c r="BU94" i="2"/>
  <c r="BV94" i="2"/>
  <c r="BW94" i="2"/>
  <c r="BX94" i="2"/>
  <c r="BY94" i="2"/>
  <c r="BZ94" i="2"/>
  <c r="CA94" i="2"/>
  <c r="CB94" i="2"/>
  <c r="CC94" i="2"/>
  <c r="CD94" i="2"/>
  <c r="CE94" i="2"/>
  <c r="CF94" i="2"/>
  <c r="CG94" i="2"/>
  <c r="CH94" i="2"/>
  <c r="CI94" i="2"/>
  <c r="CJ94" i="2"/>
  <c r="CK94" i="2"/>
  <c r="CL94" i="2"/>
  <c r="CM94" i="2"/>
  <c r="CN94" i="2"/>
  <c r="CO94" i="2"/>
  <c r="BP95" i="2"/>
  <c r="BQ95" i="2"/>
  <c r="BR95" i="2"/>
  <c r="BS95" i="2"/>
  <c r="BT95" i="2"/>
  <c r="BU95" i="2"/>
  <c r="BV95" i="2"/>
  <c r="BW95" i="2"/>
  <c r="BX95" i="2"/>
  <c r="BY95" i="2"/>
  <c r="BZ95" i="2"/>
  <c r="CA95" i="2"/>
  <c r="CB95" i="2"/>
  <c r="CC95" i="2"/>
  <c r="CD95" i="2"/>
  <c r="CE95" i="2"/>
  <c r="CF95" i="2"/>
  <c r="CG95" i="2"/>
  <c r="CH95" i="2"/>
  <c r="CI95" i="2"/>
  <c r="CJ95" i="2"/>
  <c r="CK95" i="2"/>
  <c r="CL95" i="2"/>
  <c r="CM95" i="2"/>
  <c r="CN95" i="2"/>
  <c r="CO95" i="2"/>
  <c r="BP96" i="2"/>
  <c r="BQ96" i="2"/>
  <c r="BR96" i="2"/>
  <c r="BS96" i="2"/>
  <c r="BT96" i="2"/>
  <c r="BU96" i="2"/>
  <c r="BV96" i="2"/>
  <c r="BW96" i="2"/>
  <c r="BX96" i="2"/>
  <c r="BY96" i="2"/>
  <c r="BZ96" i="2"/>
  <c r="CA96" i="2"/>
  <c r="CB96" i="2"/>
  <c r="CC96" i="2"/>
  <c r="CD96" i="2"/>
  <c r="CE96" i="2"/>
  <c r="CF96" i="2"/>
  <c r="CG96" i="2"/>
  <c r="CH96" i="2"/>
  <c r="CI96" i="2"/>
  <c r="CJ96" i="2"/>
  <c r="CK96" i="2"/>
  <c r="CL96" i="2"/>
  <c r="CM96" i="2"/>
  <c r="CN96" i="2"/>
  <c r="CO96" i="2"/>
  <c r="BP97" i="2"/>
  <c r="BQ97" i="2"/>
  <c r="BR97" i="2"/>
  <c r="BS97" i="2"/>
  <c r="BT97" i="2"/>
  <c r="BU97" i="2"/>
  <c r="BV97" i="2"/>
  <c r="BW97" i="2"/>
  <c r="BX97" i="2"/>
  <c r="BY97" i="2"/>
  <c r="BZ97" i="2"/>
  <c r="CA97" i="2"/>
  <c r="CB97" i="2"/>
  <c r="CC97" i="2"/>
  <c r="CD97" i="2"/>
  <c r="CE97" i="2"/>
  <c r="CF97" i="2"/>
  <c r="CG97" i="2"/>
  <c r="CH97" i="2"/>
  <c r="CI97" i="2"/>
  <c r="CJ97" i="2"/>
  <c r="CK97" i="2"/>
  <c r="CL97" i="2"/>
  <c r="CM97" i="2"/>
  <c r="CN97" i="2"/>
  <c r="CO97" i="2"/>
  <c r="BP98" i="2"/>
  <c r="BQ98" i="2"/>
  <c r="BR98" i="2"/>
  <c r="BS98" i="2"/>
  <c r="BT98" i="2"/>
  <c r="BU98" i="2"/>
  <c r="BV98" i="2"/>
  <c r="BW98" i="2"/>
  <c r="BX98" i="2"/>
  <c r="BY98" i="2"/>
  <c r="BZ98" i="2"/>
  <c r="CA98" i="2"/>
  <c r="CB98" i="2"/>
  <c r="CC98" i="2"/>
  <c r="CD98" i="2"/>
  <c r="CE98" i="2"/>
  <c r="CF98" i="2"/>
  <c r="CG98" i="2"/>
  <c r="CH98" i="2"/>
  <c r="CI98" i="2"/>
  <c r="CJ98" i="2"/>
  <c r="CK98" i="2"/>
  <c r="CL98" i="2"/>
  <c r="CM98" i="2"/>
  <c r="CN98" i="2"/>
  <c r="CO98" i="2"/>
  <c r="BP99" i="2"/>
  <c r="BQ99" i="2"/>
  <c r="BR99" i="2"/>
  <c r="BS99" i="2"/>
  <c r="BT99" i="2"/>
  <c r="BU99" i="2"/>
  <c r="BV99" i="2"/>
  <c r="BW99" i="2"/>
  <c r="BX99" i="2"/>
  <c r="BY99" i="2"/>
  <c r="BZ99" i="2"/>
  <c r="CA99" i="2"/>
  <c r="CB99" i="2"/>
  <c r="CC99" i="2"/>
  <c r="CD99" i="2"/>
  <c r="CE99" i="2"/>
  <c r="CF99" i="2"/>
  <c r="CG99" i="2"/>
  <c r="CH99" i="2"/>
  <c r="CI99" i="2"/>
  <c r="CJ99" i="2"/>
  <c r="CK99" i="2"/>
  <c r="CL99" i="2"/>
  <c r="CM99" i="2"/>
  <c r="CN99" i="2"/>
  <c r="CO99" i="2"/>
  <c r="BP100" i="2"/>
  <c r="BQ100" i="2"/>
  <c r="BR100" i="2"/>
  <c r="BS100" i="2"/>
  <c r="BT100" i="2"/>
  <c r="BU100" i="2"/>
  <c r="BV100" i="2"/>
  <c r="BW100" i="2"/>
  <c r="BX100" i="2"/>
  <c r="BY100" i="2"/>
  <c r="BZ100" i="2"/>
  <c r="CA100" i="2"/>
  <c r="CB100" i="2"/>
  <c r="CC100" i="2"/>
  <c r="CD100" i="2"/>
  <c r="CE100" i="2"/>
  <c r="CF100" i="2"/>
  <c r="CG100" i="2"/>
  <c r="CH100" i="2"/>
  <c r="CI100" i="2"/>
  <c r="CJ100" i="2"/>
  <c r="CK100" i="2"/>
  <c r="CL100" i="2"/>
  <c r="CM100" i="2"/>
  <c r="CN100" i="2"/>
  <c r="CO100" i="2"/>
  <c r="BP101" i="2"/>
  <c r="BQ101" i="2"/>
  <c r="BR101" i="2"/>
  <c r="BS101" i="2"/>
  <c r="BT101" i="2"/>
  <c r="BU101" i="2"/>
  <c r="BV101" i="2"/>
  <c r="BW101" i="2"/>
  <c r="BX101" i="2"/>
  <c r="BY101" i="2"/>
  <c r="BZ101" i="2"/>
  <c r="CA101" i="2"/>
  <c r="CB101" i="2"/>
  <c r="CC101" i="2"/>
  <c r="CD101" i="2"/>
  <c r="CE101" i="2"/>
  <c r="CF101" i="2"/>
  <c r="CG101" i="2"/>
  <c r="CH101" i="2"/>
  <c r="CI101" i="2"/>
  <c r="CJ101" i="2"/>
  <c r="CK101" i="2"/>
  <c r="CL101" i="2"/>
  <c r="CM101" i="2"/>
  <c r="CN101" i="2"/>
  <c r="CO101" i="2"/>
  <c r="BP102" i="2"/>
  <c r="BQ102" i="2"/>
  <c r="BR102" i="2"/>
  <c r="BS102" i="2"/>
  <c r="BT102" i="2"/>
  <c r="BU102" i="2"/>
  <c r="BV102" i="2"/>
  <c r="BW102" i="2"/>
  <c r="BX102" i="2"/>
  <c r="BY102" i="2"/>
  <c r="BZ102" i="2"/>
  <c r="CA102" i="2"/>
  <c r="CB102" i="2"/>
  <c r="CC102" i="2"/>
  <c r="CD102" i="2"/>
  <c r="CE102" i="2"/>
  <c r="CF102" i="2"/>
  <c r="CG102" i="2"/>
  <c r="CH102" i="2"/>
  <c r="CI102" i="2"/>
  <c r="CJ102" i="2"/>
  <c r="CK102" i="2"/>
  <c r="CL102" i="2"/>
  <c r="CM102" i="2"/>
  <c r="CN102" i="2"/>
  <c r="CO102" i="2"/>
  <c r="BP103" i="2"/>
  <c r="BQ103" i="2"/>
  <c r="BR103" i="2"/>
  <c r="BS103" i="2"/>
  <c r="BT103" i="2"/>
  <c r="BU103" i="2"/>
  <c r="BV103" i="2"/>
  <c r="BW103" i="2"/>
  <c r="BX103" i="2"/>
  <c r="BY103" i="2"/>
  <c r="BZ103" i="2"/>
  <c r="CA103" i="2"/>
  <c r="CB103" i="2"/>
  <c r="CC103" i="2"/>
  <c r="CD103" i="2"/>
  <c r="CE103" i="2"/>
  <c r="CF103" i="2"/>
  <c r="CG103" i="2"/>
  <c r="CH103" i="2"/>
  <c r="CI103" i="2"/>
  <c r="CJ103" i="2"/>
  <c r="CK103" i="2"/>
  <c r="CL103" i="2"/>
  <c r="CM103" i="2"/>
  <c r="CN103" i="2"/>
  <c r="CO103" i="2"/>
  <c r="BP104" i="2"/>
  <c r="BQ104" i="2"/>
  <c r="BR104" i="2"/>
  <c r="BS104" i="2"/>
  <c r="BT104" i="2"/>
  <c r="BU104" i="2"/>
  <c r="BV104" i="2"/>
  <c r="BW104" i="2"/>
  <c r="BX104" i="2"/>
  <c r="BY104" i="2"/>
  <c r="BZ104" i="2"/>
  <c r="CA104" i="2"/>
  <c r="CB104" i="2"/>
  <c r="CC104" i="2"/>
  <c r="CD104" i="2"/>
  <c r="CE104" i="2"/>
  <c r="CF104" i="2"/>
  <c r="CG104" i="2"/>
  <c r="CH104" i="2"/>
  <c r="CI104" i="2"/>
  <c r="CJ104" i="2"/>
  <c r="CK104" i="2"/>
  <c r="CL104" i="2"/>
  <c r="CM104" i="2"/>
  <c r="CN104" i="2"/>
  <c r="CO104" i="2"/>
  <c r="BP105" i="2"/>
  <c r="BQ105" i="2"/>
  <c r="BR105" i="2"/>
  <c r="BS105" i="2"/>
  <c r="BT105" i="2"/>
  <c r="BU105" i="2"/>
  <c r="BV105" i="2"/>
  <c r="BW105" i="2"/>
  <c r="BX105" i="2"/>
  <c r="BY105" i="2"/>
  <c r="BZ105" i="2"/>
  <c r="CA105" i="2"/>
  <c r="CB105" i="2"/>
  <c r="CC105" i="2"/>
  <c r="CD105" i="2"/>
  <c r="CE105" i="2"/>
  <c r="CF105" i="2"/>
  <c r="CG105" i="2"/>
  <c r="CH105" i="2"/>
  <c r="CI105" i="2"/>
  <c r="CJ105" i="2"/>
  <c r="CK105" i="2"/>
  <c r="CL105" i="2"/>
  <c r="CM105" i="2"/>
  <c r="CN105" i="2"/>
  <c r="CO105" i="2"/>
  <c r="BP106" i="2"/>
  <c r="BQ106" i="2"/>
  <c r="BR106" i="2"/>
  <c r="BS106" i="2"/>
  <c r="BT106" i="2"/>
  <c r="BU106" i="2"/>
  <c r="BV106" i="2"/>
  <c r="BW106" i="2"/>
  <c r="BX106" i="2"/>
  <c r="BY106" i="2"/>
  <c r="BZ106" i="2"/>
  <c r="CA106" i="2"/>
  <c r="CB106" i="2"/>
  <c r="CC106" i="2"/>
  <c r="CD106" i="2"/>
  <c r="CE106" i="2"/>
  <c r="CF106" i="2"/>
  <c r="CG106" i="2"/>
  <c r="CH106" i="2"/>
  <c r="CI106" i="2"/>
  <c r="CJ106" i="2"/>
  <c r="CK106" i="2"/>
  <c r="CL106" i="2"/>
  <c r="CM106" i="2"/>
  <c r="CN106" i="2"/>
  <c r="CO106" i="2"/>
  <c r="BP107" i="2"/>
  <c r="BQ107" i="2"/>
  <c r="BR107" i="2"/>
  <c r="BS107" i="2"/>
  <c r="BT107" i="2"/>
  <c r="BU107" i="2"/>
  <c r="BV107" i="2"/>
  <c r="BW107" i="2"/>
  <c r="BX107" i="2"/>
  <c r="BY107" i="2"/>
  <c r="BZ107" i="2"/>
  <c r="CA107" i="2"/>
  <c r="CB107" i="2"/>
  <c r="CC107" i="2"/>
  <c r="CD107" i="2"/>
  <c r="CE107" i="2"/>
  <c r="CF107" i="2"/>
  <c r="CG107" i="2"/>
  <c r="CH107" i="2"/>
  <c r="CI107" i="2"/>
  <c r="CJ107" i="2"/>
  <c r="CK107" i="2"/>
  <c r="CL107" i="2"/>
  <c r="CM107" i="2"/>
  <c r="CN107" i="2"/>
  <c r="CO107" i="2"/>
  <c r="BP108" i="2"/>
  <c r="BQ108" i="2"/>
  <c r="BR108" i="2"/>
  <c r="BS108" i="2"/>
  <c r="BT108" i="2"/>
  <c r="BU108" i="2"/>
  <c r="BV108" i="2"/>
  <c r="BW108" i="2"/>
  <c r="BX108" i="2"/>
  <c r="BY108" i="2"/>
  <c r="BZ108" i="2"/>
  <c r="CA108" i="2"/>
  <c r="CB108" i="2"/>
  <c r="CC108" i="2"/>
  <c r="CD108" i="2"/>
  <c r="CE108" i="2"/>
  <c r="CF108" i="2"/>
  <c r="CG108" i="2"/>
  <c r="CH108" i="2"/>
  <c r="CI108" i="2"/>
  <c r="CJ108" i="2"/>
  <c r="CK108" i="2"/>
  <c r="CL108" i="2"/>
  <c r="CM108" i="2"/>
  <c r="CN108" i="2"/>
  <c r="CO108" i="2"/>
  <c r="BP109" i="2"/>
  <c r="BQ109" i="2"/>
  <c r="BR109" i="2"/>
  <c r="BS109" i="2"/>
  <c r="BT109" i="2"/>
  <c r="BU109" i="2"/>
  <c r="BV109" i="2"/>
  <c r="BW109" i="2"/>
  <c r="BX109" i="2"/>
  <c r="BY109" i="2"/>
  <c r="BZ109" i="2"/>
  <c r="CA109" i="2"/>
  <c r="CB109" i="2"/>
  <c r="CC109" i="2"/>
  <c r="CD109" i="2"/>
  <c r="CE109" i="2"/>
  <c r="CF109" i="2"/>
  <c r="CG109" i="2"/>
  <c r="CH109" i="2"/>
  <c r="CI109" i="2"/>
  <c r="CJ109" i="2"/>
  <c r="CK109" i="2"/>
  <c r="CL109" i="2"/>
  <c r="CM109" i="2"/>
  <c r="CN109" i="2"/>
  <c r="CO109" i="2"/>
  <c r="BP110" i="2"/>
  <c r="BQ110" i="2"/>
  <c r="BR110" i="2"/>
  <c r="BS110" i="2"/>
  <c r="BT110" i="2"/>
  <c r="BU110" i="2"/>
  <c r="BV110" i="2"/>
  <c r="BW110" i="2"/>
  <c r="BX110" i="2"/>
  <c r="BY110" i="2"/>
  <c r="BZ110" i="2"/>
  <c r="CA110" i="2"/>
  <c r="CB110" i="2"/>
  <c r="CC110" i="2"/>
  <c r="CD110" i="2"/>
  <c r="CE110" i="2"/>
  <c r="CF110" i="2"/>
  <c r="CG110" i="2"/>
  <c r="CH110" i="2"/>
  <c r="CI110" i="2"/>
  <c r="CJ110" i="2"/>
  <c r="CK110" i="2"/>
  <c r="CL110" i="2"/>
  <c r="CM110" i="2"/>
  <c r="CN110" i="2"/>
  <c r="CO110" i="2"/>
  <c r="BP111" i="2"/>
  <c r="BQ111" i="2"/>
  <c r="BR111" i="2"/>
  <c r="BS111" i="2"/>
  <c r="BT111" i="2"/>
  <c r="BU111" i="2"/>
  <c r="BV111" i="2"/>
  <c r="BW111" i="2"/>
  <c r="BX111" i="2"/>
  <c r="BY111" i="2"/>
  <c r="BZ111" i="2"/>
  <c r="CA111" i="2"/>
  <c r="CB111" i="2"/>
  <c r="CC111" i="2"/>
  <c r="CD111" i="2"/>
  <c r="CE111" i="2"/>
  <c r="CF111" i="2"/>
  <c r="CG111" i="2"/>
  <c r="CH111" i="2"/>
  <c r="CI111" i="2"/>
  <c r="CJ111" i="2"/>
  <c r="CK111" i="2"/>
  <c r="CL111" i="2"/>
  <c r="CM111" i="2"/>
  <c r="CN111" i="2"/>
  <c r="CO111" i="2"/>
  <c r="BP112" i="2"/>
  <c r="BQ112" i="2"/>
  <c r="BR112" i="2"/>
  <c r="BS112" i="2"/>
  <c r="BT112" i="2"/>
  <c r="BU112" i="2"/>
  <c r="BV112" i="2"/>
  <c r="BW112" i="2"/>
  <c r="BX112" i="2"/>
  <c r="BY112" i="2"/>
  <c r="BZ112" i="2"/>
  <c r="CA112" i="2"/>
  <c r="CB112" i="2"/>
  <c r="CC112" i="2"/>
  <c r="CD112" i="2"/>
  <c r="CE112" i="2"/>
  <c r="CF112" i="2"/>
  <c r="CG112" i="2"/>
  <c r="CH112" i="2"/>
  <c r="CI112" i="2"/>
  <c r="CJ112" i="2"/>
  <c r="CK112" i="2"/>
  <c r="CL112" i="2"/>
  <c r="CM112" i="2"/>
  <c r="CN112" i="2"/>
  <c r="CO112" i="2"/>
  <c r="BP113" i="2"/>
  <c r="BQ113" i="2"/>
  <c r="BR113" i="2"/>
  <c r="BS113" i="2"/>
  <c r="BT113" i="2"/>
  <c r="BU113" i="2"/>
  <c r="BV113" i="2"/>
  <c r="BW113" i="2"/>
  <c r="BX113" i="2"/>
  <c r="BY113" i="2"/>
  <c r="BZ113" i="2"/>
  <c r="CA113" i="2"/>
  <c r="CB113" i="2"/>
  <c r="CC113" i="2"/>
  <c r="CD113" i="2"/>
  <c r="CE113" i="2"/>
  <c r="CF113" i="2"/>
  <c r="CG113" i="2"/>
  <c r="CH113" i="2"/>
  <c r="CI113" i="2"/>
  <c r="CJ113" i="2"/>
  <c r="CK113" i="2"/>
  <c r="CL113" i="2"/>
  <c r="CM113" i="2"/>
  <c r="CN113" i="2"/>
  <c r="CO113" i="2"/>
  <c r="BP114" i="2"/>
  <c r="BQ114" i="2"/>
  <c r="BR114" i="2"/>
  <c r="BS114" i="2"/>
  <c r="BT114" i="2"/>
  <c r="BU114" i="2"/>
  <c r="BV114" i="2"/>
  <c r="BW114" i="2"/>
  <c r="BX114" i="2"/>
  <c r="BY114" i="2"/>
  <c r="BZ114" i="2"/>
  <c r="CA114" i="2"/>
  <c r="CB114" i="2"/>
  <c r="CC114" i="2"/>
  <c r="CD114" i="2"/>
  <c r="CE114" i="2"/>
  <c r="CF114" i="2"/>
  <c r="CG114" i="2"/>
  <c r="CH114" i="2"/>
  <c r="CI114" i="2"/>
  <c r="CJ114" i="2"/>
  <c r="CK114" i="2"/>
  <c r="CL114" i="2"/>
  <c r="CM114" i="2"/>
  <c r="CN114" i="2"/>
  <c r="CO114" i="2"/>
  <c r="BP115" i="2"/>
  <c r="BQ115" i="2"/>
  <c r="BR115" i="2"/>
  <c r="BS115" i="2"/>
  <c r="BT115" i="2"/>
  <c r="BU115" i="2"/>
  <c r="BV115" i="2"/>
  <c r="BW115" i="2"/>
  <c r="BX115" i="2"/>
  <c r="BY115" i="2"/>
  <c r="BZ115" i="2"/>
  <c r="CA115" i="2"/>
  <c r="CB115" i="2"/>
  <c r="CC115" i="2"/>
  <c r="CD115" i="2"/>
  <c r="CE115" i="2"/>
  <c r="CF115" i="2"/>
  <c r="CG115" i="2"/>
  <c r="CH115" i="2"/>
  <c r="CI115" i="2"/>
  <c r="CJ115" i="2"/>
  <c r="CK115" i="2"/>
  <c r="CL115" i="2"/>
  <c r="CM115" i="2"/>
  <c r="CN115" i="2"/>
  <c r="CO115" i="2"/>
  <c r="BP116" i="2"/>
  <c r="BQ116" i="2"/>
  <c r="BR116" i="2"/>
  <c r="BS116" i="2"/>
  <c r="BT116" i="2"/>
  <c r="BU116" i="2"/>
  <c r="BV116" i="2"/>
  <c r="BW116" i="2"/>
  <c r="BX116" i="2"/>
  <c r="BY116" i="2"/>
  <c r="BZ116" i="2"/>
  <c r="CA116" i="2"/>
  <c r="CB116" i="2"/>
  <c r="CC116" i="2"/>
  <c r="CD116" i="2"/>
  <c r="CE116" i="2"/>
  <c r="CF116" i="2"/>
  <c r="CG116" i="2"/>
  <c r="CH116" i="2"/>
  <c r="CI116" i="2"/>
  <c r="CJ116" i="2"/>
  <c r="CK116" i="2"/>
  <c r="CL116" i="2"/>
  <c r="CM116" i="2"/>
  <c r="CN116" i="2"/>
  <c r="CO116" i="2"/>
  <c r="BP117" i="2"/>
  <c r="BQ117" i="2"/>
  <c r="BR117" i="2"/>
  <c r="BS117" i="2"/>
  <c r="BT117" i="2"/>
  <c r="BU117" i="2"/>
  <c r="BV117" i="2"/>
  <c r="BW117" i="2"/>
  <c r="BX117" i="2"/>
  <c r="BY117" i="2"/>
  <c r="BZ117" i="2"/>
  <c r="CA117" i="2"/>
  <c r="CB117" i="2"/>
  <c r="CC117" i="2"/>
  <c r="CD117" i="2"/>
  <c r="CE117" i="2"/>
  <c r="CF117" i="2"/>
  <c r="CG117" i="2"/>
  <c r="CH117" i="2"/>
  <c r="CI117" i="2"/>
  <c r="CJ117" i="2"/>
  <c r="CK117" i="2"/>
  <c r="CL117" i="2"/>
  <c r="CM117" i="2"/>
  <c r="CN117" i="2"/>
  <c r="CO117" i="2"/>
  <c r="BP118" i="2"/>
  <c r="BQ118" i="2"/>
  <c r="BR118" i="2"/>
  <c r="BS118" i="2"/>
  <c r="BT118" i="2"/>
  <c r="BU118" i="2"/>
  <c r="BV118" i="2"/>
  <c r="BW118" i="2"/>
  <c r="BX118" i="2"/>
  <c r="BY118" i="2"/>
  <c r="BZ118" i="2"/>
  <c r="CA118" i="2"/>
  <c r="CB118" i="2"/>
  <c r="CC118" i="2"/>
  <c r="CD118" i="2"/>
  <c r="CE118" i="2"/>
  <c r="CF118" i="2"/>
  <c r="CG118" i="2"/>
  <c r="CH118" i="2"/>
  <c r="CI118" i="2"/>
  <c r="CJ118" i="2"/>
  <c r="CK118" i="2"/>
  <c r="CL118" i="2"/>
  <c r="CM118" i="2"/>
  <c r="CN118" i="2"/>
  <c r="CO118" i="2"/>
  <c r="BP119" i="2"/>
  <c r="BQ119" i="2"/>
  <c r="BR119" i="2"/>
  <c r="BS119" i="2"/>
  <c r="BT119" i="2"/>
  <c r="BU119" i="2"/>
  <c r="BV119" i="2"/>
  <c r="BW119" i="2"/>
  <c r="BX119" i="2"/>
  <c r="BY119" i="2"/>
  <c r="BZ119" i="2"/>
  <c r="CA119" i="2"/>
  <c r="CB119" i="2"/>
  <c r="CC119" i="2"/>
  <c r="CD119" i="2"/>
  <c r="CE119" i="2"/>
  <c r="CF119" i="2"/>
  <c r="CG119" i="2"/>
  <c r="CH119" i="2"/>
  <c r="CI119" i="2"/>
  <c r="CJ119" i="2"/>
  <c r="CK119" i="2"/>
  <c r="CL119" i="2"/>
  <c r="CM119" i="2"/>
  <c r="CN119" i="2"/>
  <c r="CO119" i="2"/>
  <c r="BP120" i="2"/>
  <c r="BQ120" i="2"/>
  <c r="BR120" i="2"/>
  <c r="BS120" i="2"/>
  <c r="BT120" i="2"/>
  <c r="BU120" i="2"/>
  <c r="BV120" i="2"/>
  <c r="BW120" i="2"/>
  <c r="BX120" i="2"/>
  <c r="BY120" i="2"/>
  <c r="BZ120" i="2"/>
  <c r="CA120" i="2"/>
  <c r="CB120" i="2"/>
  <c r="CC120" i="2"/>
  <c r="CD120" i="2"/>
  <c r="CE120" i="2"/>
  <c r="CF120" i="2"/>
  <c r="CG120" i="2"/>
  <c r="CH120" i="2"/>
  <c r="CI120" i="2"/>
  <c r="CJ120" i="2"/>
  <c r="CK120" i="2"/>
  <c r="CL120" i="2"/>
  <c r="CM120" i="2"/>
  <c r="CN120" i="2"/>
  <c r="CO120" i="2"/>
  <c r="BP121" i="2"/>
  <c r="BQ121" i="2"/>
  <c r="BR121" i="2"/>
  <c r="BS121" i="2"/>
  <c r="BT121" i="2"/>
  <c r="BU121" i="2"/>
  <c r="BV121" i="2"/>
  <c r="BW121" i="2"/>
  <c r="BX121" i="2"/>
  <c r="BY121" i="2"/>
  <c r="BZ121" i="2"/>
  <c r="CA121" i="2"/>
  <c r="CB121" i="2"/>
  <c r="CC121" i="2"/>
  <c r="CD121" i="2"/>
  <c r="CE121" i="2"/>
  <c r="CF121" i="2"/>
  <c r="CG121" i="2"/>
  <c r="CH121" i="2"/>
  <c r="CI121" i="2"/>
  <c r="CJ121" i="2"/>
  <c r="CK121" i="2"/>
  <c r="CL121" i="2"/>
  <c r="CM121" i="2"/>
  <c r="CN121" i="2"/>
  <c r="CO121" i="2"/>
  <c r="BP122" i="2"/>
  <c r="BQ122" i="2"/>
  <c r="BR122" i="2"/>
  <c r="BS122" i="2"/>
  <c r="BT122" i="2"/>
  <c r="BU122" i="2"/>
  <c r="BV122" i="2"/>
  <c r="BW122" i="2"/>
  <c r="BX122" i="2"/>
  <c r="BY122" i="2"/>
  <c r="BZ122" i="2"/>
  <c r="CA122" i="2"/>
  <c r="CB122" i="2"/>
  <c r="CC122" i="2"/>
  <c r="CD122" i="2"/>
  <c r="CE122" i="2"/>
  <c r="CF122" i="2"/>
  <c r="CG122" i="2"/>
  <c r="CH122" i="2"/>
  <c r="CI122" i="2"/>
  <c r="CJ122" i="2"/>
  <c r="CK122" i="2"/>
  <c r="CL122" i="2"/>
  <c r="CM122" i="2"/>
  <c r="CN122" i="2"/>
  <c r="CO122" i="2"/>
  <c r="BP123" i="2"/>
  <c r="BQ123" i="2"/>
  <c r="BR123" i="2"/>
  <c r="BS123" i="2"/>
  <c r="BT123" i="2"/>
  <c r="BU123" i="2"/>
  <c r="BV123" i="2"/>
  <c r="BW123" i="2"/>
  <c r="BX123" i="2"/>
  <c r="BY123" i="2"/>
  <c r="BZ123" i="2"/>
  <c r="CA123" i="2"/>
  <c r="CB123" i="2"/>
  <c r="CC123" i="2"/>
  <c r="CD123" i="2"/>
  <c r="CE123" i="2"/>
  <c r="CF123" i="2"/>
  <c r="CG123" i="2"/>
  <c r="CH123" i="2"/>
  <c r="CI123" i="2"/>
  <c r="CJ123" i="2"/>
  <c r="CK123" i="2"/>
  <c r="CL123" i="2"/>
  <c r="CM123" i="2"/>
  <c r="CN123" i="2"/>
  <c r="CO123" i="2"/>
  <c r="BP124" i="2"/>
  <c r="BQ124" i="2"/>
  <c r="BR124" i="2"/>
  <c r="BS124" i="2"/>
  <c r="BT124" i="2"/>
  <c r="BU124" i="2"/>
  <c r="BV124" i="2"/>
  <c r="BW124" i="2"/>
  <c r="BX124" i="2"/>
  <c r="BY124" i="2"/>
  <c r="BZ124" i="2"/>
  <c r="CA124" i="2"/>
  <c r="CB124" i="2"/>
  <c r="CC124" i="2"/>
  <c r="CD124" i="2"/>
  <c r="CE124" i="2"/>
  <c r="CF124" i="2"/>
  <c r="CG124" i="2"/>
  <c r="CH124" i="2"/>
  <c r="CI124" i="2"/>
  <c r="CJ124" i="2"/>
  <c r="CK124" i="2"/>
  <c r="CL124" i="2"/>
  <c r="CM124" i="2"/>
  <c r="CN124" i="2"/>
  <c r="CO124" i="2"/>
  <c r="BP125" i="2"/>
  <c r="BQ125" i="2"/>
  <c r="BR125" i="2"/>
  <c r="BS125" i="2"/>
  <c r="BT125" i="2"/>
  <c r="BU125" i="2"/>
  <c r="BV125" i="2"/>
  <c r="BW125" i="2"/>
  <c r="BX125" i="2"/>
  <c r="BY125" i="2"/>
  <c r="BZ125" i="2"/>
  <c r="CA125" i="2"/>
  <c r="CB125" i="2"/>
  <c r="CC125" i="2"/>
  <c r="CD125" i="2"/>
  <c r="CE125" i="2"/>
  <c r="CF125" i="2"/>
  <c r="CG125" i="2"/>
  <c r="CH125" i="2"/>
  <c r="CI125" i="2"/>
  <c r="CJ125" i="2"/>
  <c r="CK125" i="2"/>
  <c r="CL125" i="2"/>
  <c r="CM125" i="2"/>
  <c r="CN125" i="2"/>
  <c r="CO125" i="2"/>
  <c r="BP126" i="2"/>
  <c r="BQ126" i="2"/>
  <c r="BR126" i="2"/>
  <c r="BS126" i="2"/>
  <c r="BT126" i="2"/>
  <c r="BU126" i="2"/>
  <c r="BV126" i="2"/>
  <c r="BW126" i="2"/>
  <c r="BX126" i="2"/>
  <c r="BY126" i="2"/>
  <c r="BZ126" i="2"/>
  <c r="CA126" i="2"/>
  <c r="CB126" i="2"/>
  <c r="CC126" i="2"/>
  <c r="CD126" i="2"/>
  <c r="CE126" i="2"/>
  <c r="CF126" i="2"/>
  <c r="CG126" i="2"/>
  <c r="CH126" i="2"/>
  <c r="CI126" i="2"/>
  <c r="CJ126" i="2"/>
  <c r="CK126" i="2"/>
  <c r="CL126" i="2"/>
  <c r="CM126" i="2"/>
  <c r="CN126" i="2"/>
  <c r="CO126" i="2"/>
  <c r="BP127" i="2"/>
  <c r="BQ127" i="2"/>
  <c r="BR127" i="2"/>
  <c r="BS127" i="2"/>
  <c r="BT127" i="2"/>
  <c r="BU127" i="2"/>
  <c r="BV127" i="2"/>
  <c r="BW127" i="2"/>
  <c r="BX127" i="2"/>
  <c r="BY127" i="2"/>
  <c r="BZ127" i="2"/>
  <c r="CA127" i="2"/>
  <c r="CB127" i="2"/>
  <c r="CC127" i="2"/>
  <c r="CD127" i="2"/>
  <c r="CE127" i="2"/>
  <c r="CF127" i="2"/>
  <c r="CG127" i="2"/>
  <c r="CH127" i="2"/>
  <c r="CI127" i="2"/>
  <c r="CJ127" i="2"/>
  <c r="CK127" i="2"/>
  <c r="CL127" i="2"/>
  <c r="CM127" i="2"/>
  <c r="CN127" i="2"/>
  <c r="CO127" i="2"/>
  <c r="BP128" i="2"/>
  <c r="BQ128" i="2"/>
  <c r="BR128" i="2"/>
  <c r="BS128" i="2"/>
  <c r="BT128" i="2"/>
  <c r="BU128" i="2"/>
  <c r="BV128" i="2"/>
  <c r="BW128" i="2"/>
  <c r="BX128" i="2"/>
  <c r="BY128" i="2"/>
  <c r="BZ128" i="2"/>
  <c r="CA128" i="2"/>
  <c r="CB128" i="2"/>
  <c r="CC128" i="2"/>
  <c r="CD128" i="2"/>
  <c r="CE128" i="2"/>
  <c r="CF128" i="2"/>
  <c r="CG128" i="2"/>
  <c r="CH128" i="2"/>
  <c r="CI128" i="2"/>
  <c r="CJ128" i="2"/>
  <c r="CK128" i="2"/>
  <c r="CL128" i="2"/>
  <c r="CM128" i="2"/>
  <c r="CN128" i="2"/>
  <c r="CO128" i="2"/>
  <c r="BP129" i="2"/>
  <c r="BQ129" i="2"/>
  <c r="BR129" i="2"/>
  <c r="BS129" i="2"/>
  <c r="BT129" i="2"/>
  <c r="BU129" i="2"/>
  <c r="BV129" i="2"/>
  <c r="BW129" i="2"/>
  <c r="BX129" i="2"/>
  <c r="BY129" i="2"/>
  <c r="BZ129" i="2"/>
  <c r="CA129" i="2"/>
  <c r="CB129" i="2"/>
  <c r="CC129" i="2"/>
  <c r="CD129" i="2"/>
  <c r="CE129" i="2"/>
  <c r="CF129" i="2"/>
  <c r="CG129" i="2"/>
  <c r="CH129" i="2"/>
  <c r="CI129" i="2"/>
  <c r="CJ129" i="2"/>
  <c r="CK129" i="2"/>
  <c r="CL129" i="2"/>
  <c r="CM129" i="2"/>
  <c r="CN129" i="2"/>
  <c r="CO129" i="2"/>
  <c r="BP130" i="2"/>
  <c r="BQ130" i="2"/>
  <c r="BR130" i="2"/>
  <c r="BS130" i="2"/>
  <c r="BT130" i="2"/>
  <c r="BU130" i="2"/>
  <c r="BV130" i="2"/>
  <c r="BW130" i="2"/>
  <c r="BX130" i="2"/>
  <c r="BY130" i="2"/>
  <c r="BZ130" i="2"/>
  <c r="CA130" i="2"/>
  <c r="CB130" i="2"/>
  <c r="CC130" i="2"/>
  <c r="CD130" i="2"/>
  <c r="CE130" i="2"/>
  <c r="CF130" i="2"/>
  <c r="CG130" i="2"/>
  <c r="CH130" i="2"/>
  <c r="CI130" i="2"/>
  <c r="CJ130" i="2"/>
  <c r="CK130" i="2"/>
  <c r="CL130" i="2"/>
  <c r="CM130" i="2"/>
  <c r="CN130" i="2"/>
  <c r="CO130" i="2"/>
  <c r="BP131" i="2"/>
  <c r="BQ131" i="2"/>
  <c r="BR131" i="2"/>
  <c r="BS131" i="2"/>
  <c r="BT131" i="2"/>
  <c r="BU131" i="2"/>
  <c r="BV131" i="2"/>
  <c r="BW131" i="2"/>
  <c r="BX131" i="2"/>
  <c r="BY131" i="2"/>
  <c r="BZ131" i="2"/>
  <c r="CA131" i="2"/>
  <c r="CB131" i="2"/>
  <c r="CC131" i="2"/>
  <c r="CD131" i="2"/>
  <c r="CE131" i="2"/>
  <c r="CF131" i="2"/>
  <c r="CG131" i="2"/>
  <c r="CH131" i="2"/>
  <c r="CI131" i="2"/>
  <c r="CJ131" i="2"/>
  <c r="CK131" i="2"/>
  <c r="CL131" i="2"/>
  <c r="CM131" i="2"/>
  <c r="CN131" i="2"/>
  <c r="CO131" i="2"/>
  <c r="BP132" i="2"/>
  <c r="BQ132" i="2"/>
  <c r="BR132" i="2"/>
  <c r="BS132" i="2"/>
  <c r="BT132" i="2"/>
  <c r="BU132" i="2"/>
  <c r="BV132" i="2"/>
  <c r="BW132" i="2"/>
  <c r="BX132" i="2"/>
  <c r="BY132" i="2"/>
  <c r="BZ132" i="2"/>
  <c r="CA132" i="2"/>
  <c r="CB132" i="2"/>
  <c r="CC132" i="2"/>
  <c r="CD132" i="2"/>
  <c r="CE132" i="2"/>
  <c r="CF132" i="2"/>
  <c r="CG132" i="2"/>
  <c r="CH132" i="2"/>
  <c r="CI132" i="2"/>
  <c r="CJ132" i="2"/>
  <c r="CK132" i="2"/>
  <c r="CL132" i="2"/>
  <c r="CM132" i="2"/>
  <c r="CN132" i="2"/>
  <c r="CO132" i="2"/>
  <c r="BP133" i="2"/>
  <c r="BQ133" i="2"/>
  <c r="BR133" i="2"/>
  <c r="BS133" i="2"/>
  <c r="BT133" i="2"/>
  <c r="BU133" i="2"/>
  <c r="BV133" i="2"/>
  <c r="BW133" i="2"/>
  <c r="BX133" i="2"/>
  <c r="BY133" i="2"/>
  <c r="BZ133" i="2"/>
  <c r="CA133" i="2"/>
  <c r="CB133" i="2"/>
  <c r="CC133" i="2"/>
  <c r="CD133" i="2"/>
  <c r="CE133" i="2"/>
  <c r="CF133" i="2"/>
  <c r="CG133" i="2"/>
  <c r="CH133" i="2"/>
  <c r="CI133" i="2"/>
  <c r="CJ133" i="2"/>
  <c r="CK133" i="2"/>
  <c r="CL133" i="2"/>
  <c r="CM133" i="2"/>
  <c r="CN133" i="2"/>
  <c r="CO133" i="2"/>
  <c r="BP134" i="2"/>
  <c r="BQ134" i="2"/>
  <c r="BR134" i="2"/>
  <c r="BS134" i="2"/>
  <c r="BT134" i="2"/>
  <c r="BU134" i="2"/>
  <c r="BV134" i="2"/>
  <c r="BW134" i="2"/>
  <c r="BX134" i="2"/>
  <c r="BY134" i="2"/>
  <c r="BZ134" i="2"/>
  <c r="CA134" i="2"/>
  <c r="CB134" i="2"/>
  <c r="CC134" i="2"/>
  <c r="CD134" i="2"/>
  <c r="CE134" i="2"/>
  <c r="CF134" i="2"/>
  <c r="CG134" i="2"/>
  <c r="CH134" i="2"/>
  <c r="CI134" i="2"/>
  <c r="CJ134" i="2"/>
  <c r="CK134" i="2"/>
  <c r="CL134" i="2"/>
  <c r="CM134" i="2"/>
  <c r="CN134" i="2"/>
  <c r="CO134" i="2"/>
  <c r="BP135" i="2"/>
  <c r="BQ135" i="2"/>
  <c r="BR135" i="2"/>
  <c r="BS135" i="2"/>
  <c r="BT135" i="2"/>
  <c r="BU135" i="2"/>
  <c r="BV135" i="2"/>
  <c r="BW135" i="2"/>
  <c r="BX135" i="2"/>
  <c r="BY135" i="2"/>
  <c r="BZ135" i="2"/>
  <c r="CA135" i="2"/>
  <c r="CB135" i="2"/>
  <c r="CC135" i="2"/>
  <c r="CD135" i="2"/>
  <c r="CE135" i="2"/>
  <c r="CF135" i="2"/>
  <c r="CG135" i="2"/>
  <c r="CH135" i="2"/>
  <c r="CI135" i="2"/>
  <c r="CJ135" i="2"/>
  <c r="CK135" i="2"/>
  <c r="CL135" i="2"/>
  <c r="CM135" i="2"/>
  <c r="CN135" i="2"/>
  <c r="CO135" i="2"/>
  <c r="BP136" i="2"/>
  <c r="BQ136" i="2"/>
  <c r="BR136" i="2"/>
  <c r="BS136" i="2"/>
  <c r="BT136" i="2"/>
  <c r="BU136" i="2"/>
  <c r="BV136" i="2"/>
  <c r="BW136" i="2"/>
  <c r="BX136" i="2"/>
  <c r="BY136" i="2"/>
  <c r="BZ136" i="2"/>
  <c r="CA136" i="2"/>
  <c r="CB136" i="2"/>
  <c r="CC136" i="2"/>
  <c r="CD136" i="2"/>
  <c r="CE136" i="2"/>
  <c r="CF136" i="2"/>
  <c r="CG136" i="2"/>
  <c r="CH136" i="2"/>
  <c r="CI136" i="2"/>
  <c r="CJ136" i="2"/>
  <c r="CK136" i="2"/>
  <c r="CL136" i="2"/>
  <c r="CM136" i="2"/>
  <c r="CN136" i="2"/>
  <c r="CO136" i="2"/>
  <c r="BP137" i="2"/>
  <c r="BQ137" i="2"/>
  <c r="BR137" i="2"/>
  <c r="BS137" i="2"/>
  <c r="BT137" i="2"/>
  <c r="BU137" i="2"/>
  <c r="BV137" i="2"/>
  <c r="BW137" i="2"/>
  <c r="BX137" i="2"/>
  <c r="BY137" i="2"/>
  <c r="BZ137" i="2"/>
  <c r="CA137" i="2"/>
  <c r="CB137" i="2"/>
  <c r="CC137" i="2"/>
  <c r="CD137" i="2"/>
  <c r="CE137" i="2"/>
  <c r="CF137" i="2"/>
  <c r="CG137" i="2"/>
  <c r="CH137" i="2"/>
  <c r="CI137" i="2"/>
  <c r="CJ137" i="2"/>
  <c r="CK137" i="2"/>
  <c r="CL137" i="2"/>
  <c r="CM137" i="2"/>
  <c r="CN137" i="2"/>
  <c r="CO137" i="2"/>
  <c r="BP138" i="2"/>
  <c r="BQ138" i="2"/>
  <c r="BR138" i="2"/>
  <c r="BS138" i="2"/>
  <c r="BT138" i="2"/>
  <c r="BU138" i="2"/>
  <c r="BV138" i="2"/>
  <c r="BW138" i="2"/>
  <c r="BX138" i="2"/>
  <c r="BY138" i="2"/>
  <c r="BZ138" i="2"/>
  <c r="CA138" i="2"/>
  <c r="CB138" i="2"/>
  <c r="CC138" i="2"/>
  <c r="CD138" i="2"/>
  <c r="CE138" i="2"/>
  <c r="CF138" i="2"/>
  <c r="CG138" i="2"/>
  <c r="CH138" i="2"/>
  <c r="CI138" i="2"/>
  <c r="CJ138" i="2"/>
  <c r="CK138" i="2"/>
  <c r="CL138" i="2"/>
  <c r="CM138" i="2"/>
  <c r="CN138" i="2"/>
  <c r="CO138" i="2"/>
  <c r="BP139" i="2"/>
  <c r="BQ139" i="2"/>
  <c r="BR139" i="2"/>
  <c r="BS139" i="2"/>
  <c r="BT139" i="2"/>
  <c r="BU139" i="2"/>
  <c r="BV139" i="2"/>
  <c r="BW139" i="2"/>
  <c r="BX139" i="2"/>
  <c r="BY139" i="2"/>
  <c r="BZ139" i="2"/>
  <c r="CA139" i="2"/>
  <c r="CB139" i="2"/>
  <c r="CC139" i="2"/>
  <c r="CD139" i="2"/>
  <c r="CE139" i="2"/>
  <c r="CF139" i="2"/>
  <c r="CG139" i="2"/>
  <c r="CH139" i="2"/>
  <c r="CI139" i="2"/>
  <c r="CJ139" i="2"/>
  <c r="CK139" i="2"/>
  <c r="CL139" i="2"/>
  <c r="CM139" i="2"/>
  <c r="CN139" i="2"/>
  <c r="CO139" i="2"/>
  <c r="BP140" i="2"/>
  <c r="BQ140" i="2"/>
  <c r="BR140" i="2"/>
  <c r="BS140" i="2"/>
  <c r="BT140" i="2"/>
  <c r="BU140" i="2"/>
  <c r="BV140" i="2"/>
  <c r="BW140" i="2"/>
  <c r="BX140" i="2"/>
  <c r="BY140" i="2"/>
  <c r="BZ140" i="2"/>
  <c r="CA140" i="2"/>
  <c r="CB140" i="2"/>
  <c r="CC140" i="2"/>
  <c r="CD140" i="2"/>
  <c r="CE140" i="2"/>
  <c r="CF140" i="2"/>
  <c r="CG140" i="2"/>
  <c r="CH140" i="2"/>
  <c r="CI140" i="2"/>
  <c r="CJ140" i="2"/>
  <c r="CK140" i="2"/>
  <c r="CL140" i="2"/>
  <c r="CM140" i="2"/>
  <c r="CN140" i="2"/>
  <c r="CO140" i="2"/>
  <c r="BP141" i="2"/>
  <c r="BQ141" i="2"/>
  <c r="BR141" i="2"/>
  <c r="BS141" i="2"/>
  <c r="BT141" i="2"/>
  <c r="BU141" i="2"/>
  <c r="BV141" i="2"/>
  <c r="BW141" i="2"/>
  <c r="BX141" i="2"/>
  <c r="BY141" i="2"/>
  <c r="BZ141" i="2"/>
  <c r="CA141" i="2"/>
  <c r="CB141" i="2"/>
  <c r="CC141" i="2"/>
  <c r="CD141" i="2"/>
  <c r="CE141" i="2"/>
  <c r="CF141" i="2"/>
  <c r="CG141" i="2"/>
  <c r="CH141" i="2"/>
  <c r="CI141" i="2"/>
  <c r="CJ141" i="2"/>
  <c r="CK141" i="2"/>
  <c r="CL141" i="2"/>
  <c r="CM141" i="2"/>
  <c r="CN141" i="2"/>
  <c r="CO141" i="2"/>
  <c r="BP142" i="2"/>
  <c r="BQ142" i="2"/>
  <c r="BR142" i="2"/>
  <c r="BS142" i="2"/>
  <c r="BT142" i="2"/>
  <c r="BU142" i="2"/>
  <c r="BV142" i="2"/>
  <c r="BW142" i="2"/>
  <c r="BX142" i="2"/>
  <c r="BY142" i="2"/>
  <c r="BZ142" i="2"/>
  <c r="CA142" i="2"/>
  <c r="CB142" i="2"/>
  <c r="CC142" i="2"/>
  <c r="CD142" i="2"/>
  <c r="CE142" i="2"/>
  <c r="CF142" i="2"/>
  <c r="CG142" i="2"/>
  <c r="CH142" i="2"/>
  <c r="CI142" i="2"/>
  <c r="CJ142" i="2"/>
  <c r="CK142" i="2"/>
  <c r="CL142" i="2"/>
  <c r="CM142" i="2"/>
  <c r="CN142" i="2"/>
  <c r="CO142" i="2"/>
  <c r="BP143" i="2"/>
  <c r="BQ143" i="2"/>
  <c r="BR143" i="2"/>
  <c r="BS143" i="2"/>
  <c r="BT143" i="2"/>
  <c r="BU143" i="2"/>
  <c r="BV143" i="2"/>
  <c r="BW143" i="2"/>
  <c r="BX143" i="2"/>
  <c r="BY143" i="2"/>
  <c r="BZ143" i="2"/>
  <c r="CA143" i="2"/>
  <c r="CB143" i="2"/>
  <c r="CC143" i="2"/>
  <c r="CD143" i="2"/>
  <c r="CE143" i="2"/>
  <c r="CF143" i="2"/>
  <c r="CG143" i="2"/>
  <c r="CH143" i="2"/>
  <c r="CI143" i="2"/>
  <c r="CJ143" i="2"/>
  <c r="CK143" i="2"/>
  <c r="CL143" i="2"/>
  <c r="CM143" i="2"/>
  <c r="CN143" i="2"/>
  <c r="CO143" i="2"/>
  <c r="BP144" i="2"/>
  <c r="BQ144" i="2"/>
  <c r="BR144" i="2"/>
  <c r="BS144" i="2"/>
  <c r="BT144" i="2"/>
  <c r="BU144" i="2"/>
  <c r="BV144" i="2"/>
  <c r="BW144" i="2"/>
  <c r="BX144" i="2"/>
  <c r="BY144" i="2"/>
  <c r="BZ144" i="2"/>
  <c r="CA144" i="2"/>
  <c r="CB144" i="2"/>
  <c r="CC144" i="2"/>
  <c r="CD144" i="2"/>
  <c r="CE144" i="2"/>
  <c r="CF144" i="2"/>
  <c r="CG144" i="2"/>
  <c r="CH144" i="2"/>
  <c r="CI144" i="2"/>
  <c r="CJ144" i="2"/>
  <c r="CK144" i="2"/>
  <c r="CL144" i="2"/>
  <c r="CM144" i="2"/>
  <c r="CN144" i="2"/>
  <c r="CO144" i="2"/>
  <c r="BP145" i="2"/>
  <c r="BQ145" i="2"/>
  <c r="BR145" i="2"/>
  <c r="BS145" i="2"/>
  <c r="BT145" i="2"/>
  <c r="BU145" i="2"/>
  <c r="BV145" i="2"/>
  <c r="BW145" i="2"/>
  <c r="BX145" i="2"/>
  <c r="BY145" i="2"/>
  <c r="BZ145" i="2"/>
  <c r="CA145" i="2"/>
  <c r="CB145" i="2"/>
  <c r="CC145" i="2"/>
  <c r="CD145" i="2"/>
  <c r="CE145" i="2"/>
  <c r="CF145" i="2"/>
  <c r="CG145" i="2"/>
  <c r="CH145" i="2"/>
  <c r="CI145" i="2"/>
  <c r="CJ145" i="2"/>
  <c r="CK145" i="2"/>
  <c r="CL145" i="2"/>
  <c r="CM145" i="2"/>
  <c r="CN145" i="2"/>
  <c r="CO145" i="2"/>
  <c r="BP146" i="2"/>
  <c r="BQ146" i="2"/>
  <c r="BR146" i="2"/>
  <c r="BS146" i="2"/>
  <c r="BT146" i="2"/>
  <c r="BU146" i="2"/>
  <c r="BV146" i="2"/>
  <c r="BW146" i="2"/>
  <c r="BX146" i="2"/>
  <c r="BY146" i="2"/>
  <c r="BZ146" i="2"/>
  <c r="CA146" i="2"/>
  <c r="CB146" i="2"/>
  <c r="CC146" i="2"/>
  <c r="CD146" i="2"/>
  <c r="CE146" i="2"/>
  <c r="CF146" i="2"/>
  <c r="CG146" i="2"/>
  <c r="CH146" i="2"/>
  <c r="CI146" i="2"/>
  <c r="CJ146" i="2"/>
  <c r="CK146" i="2"/>
  <c r="CL146" i="2"/>
  <c r="CM146" i="2"/>
  <c r="CN146" i="2"/>
  <c r="CO146" i="2"/>
  <c r="BP147" i="2"/>
  <c r="BQ147" i="2"/>
  <c r="BR147" i="2"/>
  <c r="BS147" i="2"/>
  <c r="BT147" i="2"/>
  <c r="BU147" i="2"/>
  <c r="BV147" i="2"/>
  <c r="BW147" i="2"/>
  <c r="BX147" i="2"/>
  <c r="BY147" i="2"/>
  <c r="BZ147" i="2"/>
  <c r="CA147" i="2"/>
  <c r="CB147" i="2"/>
  <c r="CC147" i="2"/>
  <c r="CD147" i="2"/>
  <c r="CE147" i="2"/>
  <c r="CF147" i="2"/>
  <c r="CG147" i="2"/>
  <c r="CH147" i="2"/>
  <c r="CI147" i="2"/>
  <c r="CJ147" i="2"/>
  <c r="CK147" i="2"/>
  <c r="CL147" i="2"/>
  <c r="CM147" i="2"/>
  <c r="CN147" i="2"/>
  <c r="CO147" i="2"/>
  <c r="BP148" i="2"/>
  <c r="BQ148" i="2"/>
  <c r="BR148" i="2"/>
  <c r="BS148" i="2"/>
  <c r="BT148" i="2"/>
  <c r="BU148" i="2"/>
  <c r="BV148" i="2"/>
  <c r="BW148" i="2"/>
  <c r="BX148" i="2"/>
  <c r="BY148" i="2"/>
  <c r="BZ148" i="2"/>
  <c r="CA148" i="2"/>
  <c r="CB148" i="2"/>
  <c r="CC148" i="2"/>
  <c r="CD148" i="2"/>
  <c r="CE148" i="2"/>
  <c r="CF148" i="2"/>
  <c r="CG148" i="2"/>
  <c r="CH148" i="2"/>
  <c r="CI148" i="2"/>
  <c r="CJ148" i="2"/>
  <c r="CK148" i="2"/>
  <c r="CL148" i="2"/>
  <c r="CM148" i="2"/>
  <c r="CN148" i="2"/>
  <c r="CO148" i="2"/>
  <c r="BP149" i="2"/>
  <c r="BQ149" i="2"/>
  <c r="BR149" i="2"/>
  <c r="BS149" i="2"/>
  <c r="BT149" i="2"/>
  <c r="BU149" i="2"/>
  <c r="BV149" i="2"/>
  <c r="BW149" i="2"/>
  <c r="BX149" i="2"/>
  <c r="BY149" i="2"/>
  <c r="BZ149" i="2"/>
  <c r="CA149" i="2"/>
  <c r="CB149" i="2"/>
  <c r="CC149" i="2"/>
  <c r="CD149" i="2"/>
  <c r="CE149" i="2"/>
  <c r="CF149" i="2"/>
  <c r="CG149" i="2"/>
  <c r="CH149" i="2"/>
  <c r="CI149" i="2"/>
  <c r="CJ149" i="2"/>
  <c r="CK149" i="2"/>
  <c r="CL149" i="2"/>
  <c r="CM149" i="2"/>
  <c r="CN149" i="2"/>
  <c r="CO149" i="2"/>
  <c r="BP150" i="2"/>
  <c r="BQ150" i="2"/>
  <c r="BR150" i="2"/>
  <c r="BS150" i="2"/>
  <c r="BT150" i="2"/>
  <c r="BU150" i="2"/>
  <c r="BV150" i="2"/>
  <c r="BW150" i="2"/>
  <c r="BX150" i="2"/>
  <c r="BY150" i="2"/>
  <c r="BZ150" i="2"/>
  <c r="CA150" i="2"/>
  <c r="CB150" i="2"/>
  <c r="CC150" i="2"/>
  <c r="CD150" i="2"/>
  <c r="CE150" i="2"/>
  <c r="CF150" i="2"/>
  <c r="CG150" i="2"/>
  <c r="CH150" i="2"/>
  <c r="CI150" i="2"/>
  <c r="CJ150" i="2"/>
  <c r="CK150" i="2"/>
  <c r="CL150" i="2"/>
  <c r="CM150" i="2"/>
  <c r="CN150" i="2"/>
  <c r="CO150" i="2"/>
  <c r="BP151" i="2"/>
  <c r="BQ151" i="2"/>
  <c r="BR151" i="2"/>
  <c r="BS151" i="2"/>
  <c r="BT151" i="2"/>
  <c r="BU151" i="2"/>
  <c r="BV151" i="2"/>
  <c r="BW151" i="2"/>
  <c r="BX151" i="2"/>
  <c r="BY151" i="2"/>
  <c r="BZ151" i="2"/>
  <c r="CA151" i="2"/>
  <c r="CB151" i="2"/>
  <c r="CC151" i="2"/>
  <c r="CD151" i="2"/>
  <c r="CE151" i="2"/>
  <c r="CF151" i="2"/>
  <c r="CG151" i="2"/>
  <c r="CH151" i="2"/>
  <c r="CI151" i="2"/>
  <c r="CJ151" i="2"/>
  <c r="CK151" i="2"/>
  <c r="CL151" i="2"/>
  <c r="CM151" i="2"/>
  <c r="CN151" i="2"/>
  <c r="CO151" i="2"/>
  <c r="BP152" i="2"/>
  <c r="BQ152" i="2"/>
  <c r="BR152" i="2"/>
  <c r="BS152" i="2"/>
  <c r="BT152" i="2"/>
  <c r="BU152" i="2"/>
  <c r="BV152" i="2"/>
  <c r="BW152" i="2"/>
  <c r="BX152" i="2"/>
  <c r="BY152" i="2"/>
  <c r="BZ152" i="2"/>
  <c r="CA152" i="2"/>
  <c r="CB152" i="2"/>
  <c r="CC152" i="2"/>
  <c r="CD152" i="2"/>
  <c r="CE152" i="2"/>
  <c r="CF152" i="2"/>
  <c r="CG152" i="2"/>
  <c r="CH152" i="2"/>
  <c r="CI152" i="2"/>
  <c r="CJ152" i="2"/>
  <c r="CK152" i="2"/>
  <c r="CL152" i="2"/>
  <c r="CM152" i="2"/>
  <c r="CN152" i="2"/>
  <c r="CO152" i="2"/>
  <c r="BP153" i="2"/>
  <c r="BQ153" i="2"/>
  <c r="BR153" i="2"/>
  <c r="BS153" i="2"/>
  <c r="BT153" i="2"/>
  <c r="BU153" i="2"/>
  <c r="BV153" i="2"/>
  <c r="BW153" i="2"/>
  <c r="BX153" i="2"/>
  <c r="BY153" i="2"/>
  <c r="BZ153" i="2"/>
  <c r="CA153" i="2"/>
  <c r="CB153" i="2"/>
  <c r="CC153" i="2"/>
  <c r="CD153" i="2"/>
  <c r="CE153" i="2"/>
  <c r="CF153" i="2"/>
  <c r="CG153" i="2"/>
  <c r="CH153" i="2"/>
  <c r="CI153" i="2"/>
  <c r="CJ153" i="2"/>
  <c r="CK153" i="2"/>
  <c r="CL153" i="2"/>
  <c r="CM153" i="2"/>
  <c r="CN153" i="2"/>
  <c r="CO153" i="2"/>
  <c r="BP154" i="2"/>
  <c r="BQ154" i="2"/>
  <c r="BR154" i="2"/>
  <c r="BS154" i="2"/>
  <c r="BT154" i="2"/>
  <c r="BU154" i="2"/>
  <c r="BV154" i="2"/>
  <c r="BW154" i="2"/>
  <c r="BX154" i="2"/>
  <c r="BY154" i="2"/>
  <c r="BZ154" i="2"/>
  <c r="CA154" i="2"/>
  <c r="CB154" i="2"/>
  <c r="CC154" i="2"/>
  <c r="CD154" i="2"/>
  <c r="CE154" i="2"/>
  <c r="CF154" i="2"/>
  <c r="CG154" i="2"/>
  <c r="CH154" i="2"/>
  <c r="CI154" i="2"/>
  <c r="CJ154" i="2"/>
  <c r="CK154" i="2"/>
  <c r="CL154" i="2"/>
  <c r="CM154" i="2"/>
  <c r="CN154" i="2"/>
  <c r="CO154" i="2"/>
  <c r="BP155" i="2"/>
  <c r="BQ155" i="2"/>
  <c r="BR155" i="2"/>
  <c r="BS155" i="2"/>
  <c r="BT155" i="2"/>
  <c r="BU155" i="2"/>
  <c r="BV155" i="2"/>
  <c r="BW155" i="2"/>
  <c r="BX155" i="2"/>
  <c r="BY155" i="2"/>
  <c r="BZ155" i="2"/>
  <c r="CA155" i="2"/>
  <c r="CB155" i="2"/>
  <c r="CC155" i="2"/>
  <c r="CD155" i="2"/>
  <c r="CE155" i="2"/>
  <c r="CF155" i="2"/>
  <c r="CG155" i="2"/>
  <c r="CH155" i="2"/>
  <c r="CI155" i="2"/>
  <c r="CJ155" i="2"/>
  <c r="CK155" i="2"/>
  <c r="CL155" i="2"/>
  <c r="CM155" i="2"/>
  <c r="CN155" i="2"/>
  <c r="CO155" i="2"/>
  <c r="BP156" i="2"/>
  <c r="BQ156" i="2"/>
  <c r="BR156" i="2"/>
  <c r="BS156" i="2"/>
  <c r="BT156" i="2"/>
  <c r="BU156" i="2"/>
  <c r="BV156" i="2"/>
  <c r="BW156" i="2"/>
  <c r="BX156" i="2"/>
  <c r="BY156" i="2"/>
  <c r="BZ156" i="2"/>
  <c r="CA156" i="2"/>
  <c r="CB156" i="2"/>
  <c r="CC156" i="2"/>
  <c r="CD156" i="2"/>
  <c r="CE156" i="2"/>
  <c r="CF156" i="2"/>
  <c r="CG156" i="2"/>
  <c r="CH156" i="2"/>
  <c r="CI156" i="2"/>
  <c r="CJ156" i="2"/>
  <c r="CK156" i="2"/>
  <c r="CL156" i="2"/>
  <c r="CM156" i="2"/>
  <c r="CN156" i="2"/>
  <c r="CO156" i="2"/>
  <c r="BP157" i="2"/>
  <c r="BQ157" i="2"/>
  <c r="BR157" i="2"/>
  <c r="BS157" i="2"/>
  <c r="BT157" i="2"/>
  <c r="BU157" i="2"/>
  <c r="BV157" i="2"/>
  <c r="BW157" i="2"/>
  <c r="BX157" i="2"/>
  <c r="BY157" i="2"/>
  <c r="BZ157" i="2"/>
  <c r="CA157" i="2"/>
  <c r="CB157" i="2"/>
  <c r="CC157" i="2"/>
  <c r="CD157" i="2"/>
  <c r="CE157" i="2"/>
  <c r="CF157" i="2"/>
  <c r="CG157" i="2"/>
  <c r="CH157" i="2"/>
  <c r="CI157" i="2"/>
  <c r="CJ157" i="2"/>
  <c r="CK157" i="2"/>
  <c r="CL157" i="2"/>
  <c r="CM157" i="2"/>
  <c r="CN157" i="2"/>
  <c r="CO157" i="2"/>
  <c r="BP158" i="2"/>
  <c r="BQ158" i="2"/>
  <c r="BR158" i="2"/>
  <c r="BS158" i="2"/>
  <c r="BT158" i="2"/>
  <c r="BU158" i="2"/>
  <c r="BV158" i="2"/>
  <c r="BW158" i="2"/>
  <c r="BX158" i="2"/>
  <c r="BY158" i="2"/>
  <c r="BZ158" i="2"/>
  <c r="CA158" i="2"/>
  <c r="CB158" i="2"/>
  <c r="CC158" i="2"/>
  <c r="CD158" i="2"/>
  <c r="CE158" i="2"/>
  <c r="CF158" i="2"/>
  <c r="CG158" i="2"/>
  <c r="CH158" i="2"/>
  <c r="CI158" i="2"/>
  <c r="CJ158" i="2"/>
  <c r="CK158" i="2"/>
  <c r="CL158" i="2"/>
  <c r="CM158" i="2"/>
  <c r="CN158" i="2"/>
  <c r="CO158" i="2"/>
  <c r="BP159" i="2"/>
  <c r="BQ159" i="2"/>
  <c r="BR159" i="2"/>
  <c r="BS159" i="2"/>
  <c r="BT159" i="2"/>
  <c r="BU159" i="2"/>
  <c r="BV159" i="2"/>
  <c r="BW159" i="2"/>
  <c r="BX159" i="2"/>
  <c r="BY159" i="2"/>
  <c r="BZ159" i="2"/>
  <c r="CA159" i="2"/>
  <c r="CB159" i="2"/>
  <c r="CC159" i="2"/>
  <c r="CD159" i="2"/>
  <c r="CE159" i="2"/>
  <c r="CF159" i="2"/>
  <c r="CG159" i="2"/>
  <c r="CH159" i="2"/>
  <c r="CI159" i="2"/>
  <c r="CJ159" i="2"/>
  <c r="CK159" i="2"/>
  <c r="CL159" i="2"/>
  <c r="CM159" i="2"/>
  <c r="CN159" i="2"/>
  <c r="CO159" i="2"/>
  <c r="BP160" i="2"/>
  <c r="BQ160" i="2"/>
  <c r="BR160" i="2"/>
  <c r="BS160" i="2"/>
  <c r="BT160" i="2"/>
  <c r="BU160" i="2"/>
  <c r="BV160" i="2"/>
  <c r="BW160" i="2"/>
  <c r="BX160" i="2"/>
  <c r="BY160" i="2"/>
  <c r="BZ160" i="2"/>
  <c r="CA160" i="2"/>
  <c r="CB160" i="2"/>
  <c r="CC160" i="2"/>
  <c r="CD160" i="2"/>
  <c r="CE160" i="2"/>
  <c r="CF160" i="2"/>
  <c r="CG160" i="2"/>
  <c r="CH160" i="2"/>
  <c r="CI160" i="2"/>
  <c r="CJ160" i="2"/>
  <c r="CK160" i="2"/>
  <c r="CL160" i="2"/>
  <c r="CM160" i="2"/>
  <c r="CN160" i="2"/>
  <c r="CO160" i="2"/>
  <c r="BP161" i="2"/>
  <c r="BQ161" i="2"/>
  <c r="BR161" i="2"/>
  <c r="BS161" i="2"/>
  <c r="BT161" i="2"/>
  <c r="BU161" i="2"/>
  <c r="BV161" i="2"/>
  <c r="BW161" i="2"/>
  <c r="BX161" i="2"/>
  <c r="BY161" i="2"/>
  <c r="BZ161" i="2"/>
  <c r="CA161" i="2"/>
  <c r="CB161" i="2"/>
  <c r="CC161" i="2"/>
  <c r="CD161" i="2"/>
  <c r="CE161" i="2"/>
  <c r="CF161" i="2"/>
  <c r="CG161" i="2"/>
  <c r="CH161" i="2"/>
  <c r="CI161" i="2"/>
  <c r="CJ161" i="2"/>
  <c r="CK161" i="2"/>
  <c r="CL161" i="2"/>
  <c r="CM161" i="2"/>
  <c r="CN161" i="2"/>
  <c r="CO161" i="2"/>
  <c r="BP162" i="2"/>
  <c r="BQ162" i="2"/>
  <c r="BR162" i="2"/>
  <c r="BS162" i="2"/>
  <c r="BT162" i="2"/>
  <c r="BU162" i="2"/>
  <c r="BV162" i="2"/>
  <c r="BW162" i="2"/>
  <c r="BX162" i="2"/>
  <c r="BY162" i="2"/>
  <c r="BZ162" i="2"/>
  <c r="CA162" i="2"/>
  <c r="CB162" i="2"/>
  <c r="CC162" i="2"/>
  <c r="CD162" i="2"/>
  <c r="CE162" i="2"/>
  <c r="CF162" i="2"/>
  <c r="CG162" i="2"/>
  <c r="CH162" i="2"/>
  <c r="CI162" i="2"/>
  <c r="CJ162" i="2"/>
  <c r="CK162" i="2"/>
  <c r="CL162" i="2"/>
  <c r="CM162" i="2"/>
  <c r="CN162" i="2"/>
  <c r="CO162" i="2"/>
  <c r="BP163" i="2"/>
  <c r="BQ163" i="2"/>
  <c r="BR163" i="2"/>
  <c r="BS163" i="2"/>
  <c r="BT163" i="2"/>
  <c r="BU163" i="2"/>
  <c r="BV163" i="2"/>
  <c r="BW163" i="2"/>
  <c r="BX163" i="2"/>
  <c r="BY163" i="2"/>
  <c r="BZ163" i="2"/>
  <c r="CA163" i="2"/>
  <c r="CB163" i="2"/>
  <c r="CC163" i="2"/>
  <c r="CD163" i="2"/>
  <c r="CE163" i="2"/>
  <c r="CF163" i="2"/>
  <c r="CG163" i="2"/>
  <c r="CH163" i="2"/>
  <c r="CI163" i="2"/>
  <c r="CJ163" i="2"/>
  <c r="CK163" i="2"/>
  <c r="CL163" i="2"/>
  <c r="CM163" i="2"/>
  <c r="CN163" i="2"/>
  <c r="CO163" i="2"/>
  <c r="BP164" i="2"/>
  <c r="BQ164" i="2"/>
  <c r="BR164" i="2"/>
  <c r="BS164" i="2"/>
  <c r="BT164" i="2"/>
  <c r="BU164" i="2"/>
  <c r="BV164" i="2"/>
  <c r="BW164" i="2"/>
  <c r="BX164" i="2"/>
  <c r="BY164" i="2"/>
  <c r="BZ164" i="2"/>
  <c r="CA164" i="2"/>
  <c r="CB164" i="2"/>
  <c r="CC164" i="2"/>
  <c r="CD164" i="2"/>
  <c r="CE164" i="2"/>
  <c r="CF164" i="2"/>
  <c r="CG164" i="2"/>
  <c r="CH164" i="2"/>
  <c r="CI164" i="2"/>
  <c r="CJ164" i="2"/>
  <c r="CK164" i="2"/>
  <c r="CL164" i="2"/>
  <c r="CM164" i="2"/>
  <c r="CN164" i="2"/>
  <c r="CO164" i="2"/>
  <c r="BP165" i="2"/>
  <c r="BQ165" i="2"/>
  <c r="BR165" i="2"/>
  <c r="BS165" i="2"/>
  <c r="BT165" i="2"/>
  <c r="BU165" i="2"/>
  <c r="BV165" i="2"/>
  <c r="BW165" i="2"/>
  <c r="BX165" i="2"/>
  <c r="BY165" i="2"/>
  <c r="BZ165" i="2"/>
  <c r="CA165" i="2"/>
  <c r="CB165" i="2"/>
  <c r="CC165" i="2"/>
  <c r="CD165" i="2"/>
  <c r="CE165" i="2"/>
  <c r="CF165" i="2"/>
  <c r="CG165" i="2"/>
  <c r="CH165" i="2"/>
  <c r="CI165" i="2"/>
  <c r="CJ165" i="2"/>
  <c r="CK165" i="2"/>
  <c r="CL165" i="2"/>
  <c r="CM165" i="2"/>
  <c r="CN165" i="2"/>
  <c r="CO165" i="2"/>
  <c r="BP166" i="2"/>
  <c r="BQ166" i="2"/>
  <c r="BR166" i="2"/>
  <c r="BS166" i="2"/>
  <c r="BT166" i="2"/>
  <c r="BU166" i="2"/>
  <c r="BV166" i="2"/>
  <c r="BW166" i="2"/>
  <c r="BX166" i="2"/>
  <c r="BY166" i="2"/>
  <c r="BZ166" i="2"/>
  <c r="CA166" i="2"/>
  <c r="CB166" i="2"/>
  <c r="CC166" i="2"/>
  <c r="CD166" i="2"/>
  <c r="CE166" i="2"/>
  <c r="CF166" i="2"/>
  <c r="CG166" i="2"/>
  <c r="CH166" i="2"/>
  <c r="CI166" i="2"/>
  <c r="CJ166" i="2"/>
  <c r="CK166" i="2"/>
  <c r="CL166" i="2"/>
  <c r="CM166" i="2"/>
  <c r="CN166" i="2"/>
  <c r="CO166" i="2"/>
  <c r="BP167" i="2"/>
  <c r="BQ167" i="2"/>
  <c r="BR167" i="2"/>
  <c r="BS167" i="2"/>
  <c r="BT167" i="2"/>
  <c r="BU167" i="2"/>
  <c r="BV167" i="2"/>
  <c r="BW167" i="2"/>
  <c r="BX167" i="2"/>
  <c r="BY167" i="2"/>
  <c r="BZ167" i="2"/>
  <c r="CA167" i="2"/>
  <c r="CB167" i="2"/>
  <c r="CC167" i="2"/>
  <c r="CD167" i="2"/>
  <c r="CE167" i="2"/>
  <c r="CF167" i="2"/>
  <c r="CG167" i="2"/>
  <c r="CH167" i="2"/>
  <c r="CI167" i="2"/>
  <c r="CJ167" i="2"/>
  <c r="CK167" i="2"/>
  <c r="CL167" i="2"/>
  <c r="CM167" i="2"/>
  <c r="CN167" i="2"/>
  <c r="CO167" i="2"/>
  <c r="BP168" i="2"/>
  <c r="BQ168" i="2"/>
  <c r="BR168" i="2"/>
  <c r="BS168" i="2"/>
  <c r="BT168" i="2"/>
  <c r="BU168" i="2"/>
  <c r="BV168" i="2"/>
  <c r="BW168" i="2"/>
  <c r="BX168" i="2"/>
  <c r="BY168" i="2"/>
  <c r="BZ168" i="2"/>
  <c r="CA168" i="2"/>
  <c r="CB168" i="2"/>
  <c r="CC168" i="2"/>
  <c r="CD168" i="2"/>
  <c r="CE168" i="2"/>
  <c r="CF168" i="2"/>
  <c r="CG168" i="2"/>
  <c r="CH168" i="2"/>
  <c r="CI168" i="2"/>
  <c r="CJ168" i="2"/>
  <c r="CK168" i="2"/>
  <c r="CL168" i="2"/>
  <c r="CM168" i="2"/>
  <c r="CN168" i="2"/>
  <c r="CO168" i="2"/>
  <c r="BP169" i="2"/>
  <c r="BQ169" i="2"/>
  <c r="BR169" i="2"/>
  <c r="BS169" i="2"/>
  <c r="BT169" i="2"/>
  <c r="BU169" i="2"/>
  <c r="BV169" i="2"/>
  <c r="BW169" i="2"/>
  <c r="BX169" i="2"/>
  <c r="BY169" i="2"/>
  <c r="BZ169" i="2"/>
  <c r="CA169" i="2"/>
  <c r="CB169" i="2"/>
  <c r="CC169" i="2"/>
  <c r="CD169" i="2"/>
  <c r="CE169" i="2"/>
  <c r="CF169" i="2"/>
  <c r="CG169" i="2"/>
  <c r="CH169" i="2"/>
  <c r="CI169" i="2"/>
  <c r="CJ169" i="2"/>
  <c r="CK169" i="2"/>
  <c r="CL169" i="2"/>
  <c r="CM169" i="2"/>
  <c r="CN169" i="2"/>
  <c r="CO169" i="2"/>
  <c r="BP170" i="2"/>
  <c r="BQ170" i="2"/>
  <c r="BR170" i="2"/>
  <c r="BS170" i="2"/>
  <c r="BT170" i="2"/>
  <c r="BU170" i="2"/>
  <c r="BV170" i="2"/>
  <c r="BW170" i="2"/>
  <c r="BX170" i="2"/>
  <c r="BY170" i="2"/>
  <c r="BZ170" i="2"/>
  <c r="CA170" i="2"/>
  <c r="CB170" i="2"/>
  <c r="CC170" i="2"/>
  <c r="CD170" i="2"/>
  <c r="CE170" i="2"/>
  <c r="CF170" i="2"/>
  <c r="CG170" i="2"/>
  <c r="CH170" i="2"/>
  <c r="CI170" i="2"/>
  <c r="CJ170" i="2"/>
  <c r="CK170" i="2"/>
  <c r="CL170" i="2"/>
  <c r="CM170" i="2"/>
  <c r="CN170" i="2"/>
  <c r="CO170" i="2"/>
  <c r="BP171" i="2"/>
  <c r="BQ171" i="2"/>
  <c r="BR171" i="2"/>
  <c r="BS171" i="2"/>
  <c r="BT171" i="2"/>
  <c r="BU171" i="2"/>
  <c r="BV171" i="2"/>
  <c r="BW171" i="2"/>
  <c r="BX171" i="2"/>
  <c r="BY171" i="2"/>
  <c r="BZ171" i="2"/>
  <c r="CA171" i="2"/>
  <c r="CB171" i="2"/>
  <c r="CC171" i="2"/>
  <c r="CD171" i="2"/>
  <c r="CE171" i="2"/>
  <c r="CF171" i="2"/>
  <c r="CG171" i="2"/>
  <c r="CH171" i="2"/>
  <c r="CI171" i="2"/>
  <c r="CJ171" i="2"/>
  <c r="CK171" i="2"/>
  <c r="CL171" i="2"/>
  <c r="CM171" i="2"/>
  <c r="CN171" i="2"/>
  <c r="CO171" i="2"/>
  <c r="BP172" i="2"/>
  <c r="BQ172" i="2"/>
  <c r="BR172" i="2"/>
  <c r="BS172" i="2"/>
  <c r="BT172" i="2"/>
  <c r="BU172" i="2"/>
  <c r="BV172" i="2"/>
  <c r="BW172" i="2"/>
  <c r="BX172" i="2"/>
  <c r="BY172" i="2"/>
  <c r="BZ172" i="2"/>
  <c r="CA172" i="2"/>
  <c r="CB172" i="2"/>
  <c r="CC172" i="2"/>
  <c r="CD172" i="2"/>
  <c r="CE172" i="2"/>
  <c r="CF172" i="2"/>
  <c r="CG172" i="2"/>
  <c r="CH172" i="2"/>
  <c r="CI172" i="2"/>
  <c r="CJ172" i="2"/>
  <c r="CK172" i="2"/>
  <c r="CL172" i="2"/>
  <c r="CM172" i="2"/>
  <c r="CN172" i="2"/>
  <c r="CO172" i="2"/>
  <c r="BP173" i="2"/>
  <c r="BQ173" i="2"/>
  <c r="BR173" i="2"/>
  <c r="BS173" i="2"/>
  <c r="BT173" i="2"/>
  <c r="BU173" i="2"/>
  <c r="BV173" i="2"/>
  <c r="BW173" i="2"/>
  <c r="BX173" i="2"/>
  <c r="BY173" i="2"/>
  <c r="BZ173" i="2"/>
  <c r="CA173" i="2"/>
  <c r="CB173" i="2"/>
  <c r="CC173" i="2"/>
  <c r="CD173" i="2"/>
  <c r="CE173" i="2"/>
  <c r="CF173" i="2"/>
  <c r="CG173" i="2"/>
  <c r="CH173" i="2"/>
  <c r="CI173" i="2"/>
  <c r="CJ173" i="2"/>
  <c r="CK173" i="2"/>
  <c r="CL173" i="2"/>
  <c r="CM173" i="2"/>
  <c r="CN173" i="2"/>
  <c r="CO173" i="2"/>
  <c r="BP174" i="2"/>
  <c r="BQ174" i="2"/>
  <c r="BR174" i="2"/>
  <c r="BS174" i="2"/>
  <c r="BT174" i="2"/>
  <c r="BU174" i="2"/>
  <c r="BV174" i="2"/>
  <c r="BW174" i="2"/>
  <c r="BX174" i="2"/>
  <c r="BY174" i="2"/>
  <c r="BZ174" i="2"/>
  <c r="CA174" i="2"/>
  <c r="CB174" i="2"/>
  <c r="CC174" i="2"/>
  <c r="CD174" i="2"/>
  <c r="CE174" i="2"/>
  <c r="CF174" i="2"/>
  <c r="CG174" i="2"/>
  <c r="CH174" i="2"/>
  <c r="CI174" i="2"/>
  <c r="CJ174" i="2"/>
  <c r="CK174" i="2"/>
  <c r="CL174" i="2"/>
  <c r="CM174" i="2"/>
  <c r="CN174" i="2"/>
  <c r="CO174" i="2"/>
  <c r="BP175" i="2"/>
  <c r="BQ175" i="2"/>
  <c r="BR175" i="2"/>
  <c r="BS175" i="2"/>
  <c r="BT175" i="2"/>
  <c r="BU175" i="2"/>
  <c r="BV175" i="2"/>
  <c r="BW175" i="2"/>
  <c r="BX175" i="2"/>
  <c r="BY175" i="2"/>
  <c r="BZ175" i="2"/>
  <c r="CA175" i="2"/>
  <c r="CB175" i="2"/>
  <c r="CC175" i="2"/>
  <c r="CD175" i="2"/>
  <c r="CE175" i="2"/>
  <c r="CF175" i="2"/>
  <c r="CG175" i="2"/>
  <c r="CH175" i="2"/>
  <c r="CI175" i="2"/>
  <c r="CJ175" i="2"/>
  <c r="CK175" i="2"/>
  <c r="CL175" i="2"/>
  <c r="CM175" i="2"/>
  <c r="CN175" i="2"/>
  <c r="CO175" i="2"/>
  <c r="BP176" i="2"/>
  <c r="BQ176" i="2"/>
  <c r="BR176" i="2"/>
  <c r="BS176" i="2"/>
  <c r="BT176" i="2"/>
  <c r="BU176" i="2"/>
  <c r="BV176" i="2"/>
  <c r="BW176" i="2"/>
  <c r="BX176" i="2"/>
  <c r="BY176" i="2"/>
  <c r="BZ176" i="2"/>
  <c r="CA176" i="2"/>
  <c r="CB176" i="2"/>
  <c r="CC176" i="2"/>
  <c r="CD176" i="2"/>
  <c r="CE176" i="2"/>
  <c r="CF176" i="2"/>
  <c r="CG176" i="2"/>
  <c r="CH176" i="2"/>
  <c r="CI176" i="2"/>
  <c r="CJ176" i="2"/>
  <c r="CK176" i="2"/>
  <c r="CL176" i="2"/>
  <c r="CM176" i="2"/>
  <c r="CN176" i="2"/>
  <c r="CO176" i="2"/>
  <c r="BP177" i="2"/>
  <c r="BQ177" i="2"/>
  <c r="BR177" i="2"/>
  <c r="BS177" i="2"/>
  <c r="BT177" i="2"/>
  <c r="BU177" i="2"/>
  <c r="BV177" i="2"/>
  <c r="BW177" i="2"/>
  <c r="BX177" i="2"/>
  <c r="BY177" i="2"/>
  <c r="BZ177" i="2"/>
  <c r="CA177" i="2"/>
  <c r="CB177" i="2"/>
  <c r="CC177" i="2"/>
  <c r="CD177" i="2"/>
  <c r="CE177" i="2"/>
  <c r="CF177" i="2"/>
  <c r="CG177" i="2"/>
  <c r="CH177" i="2"/>
  <c r="CI177" i="2"/>
  <c r="CJ177" i="2"/>
  <c r="CK177" i="2"/>
  <c r="CL177" i="2"/>
  <c r="CM177" i="2"/>
  <c r="CN177" i="2"/>
  <c r="CO177" i="2"/>
  <c r="BP178" i="2"/>
  <c r="BQ178" i="2"/>
  <c r="BR178" i="2"/>
  <c r="BS178" i="2"/>
  <c r="BT178" i="2"/>
  <c r="BU178" i="2"/>
  <c r="BV178" i="2"/>
  <c r="BW178" i="2"/>
  <c r="BX178" i="2"/>
  <c r="BY178" i="2"/>
  <c r="BZ178" i="2"/>
  <c r="CA178" i="2"/>
  <c r="CB178" i="2"/>
  <c r="CC178" i="2"/>
  <c r="CD178" i="2"/>
  <c r="CE178" i="2"/>
  <c r="CF178" i="2"/>
  <c r="CG178" i="2"/>
  <c r="CH178" i="2"/>
  <c r="CI178" i="2"/>
  <c r="CJ178" i="2"/>
  <c r="CK178" i="2"/>
  <c r="CL178" i="2"/>
  <c r="CM178" i="2"/>
  <c r="CN178" i="2"/>
  <c r="CO178" i="2"/>
  <c r="BP179" i="2"/>
  <c r="BQ179" i="2"/>
  <c r="BR179" i="2"/>
  <c r="BS179" i="2"/>
  <c r="BT179" i="2"/>
  <c r="BU179" i="2"/>
  <c r="BV179" i="2"/>
  <c r="BW179" i="2"/>
  <c r="BX179" i="2"/>
  <c r="BY179" i="2"/>
  <c r="BZ179" i="2"/>
  <c r="CA179" i="2"/>
  <c r="CB179" i="2"/>
  <c r="CC179" i="2"/>
  <c r="CD179" i="2"/>
  <c r="CE179" i="2"/>
  <c r="CF179" i="2"/>
  <c r="CG179" i="2"/>
  <c r="CH179" i="2"/>
  <c r="CI179" i="2"/>
  <c r="CJ179" i="2"/>
  <c r="CK179" i="2"/>
  <c r="CL179" i="2"/>
  <c r="CM179" i="2"/>
  <c r="CN179" i="2"/>
  <c r="CO179" i="2"/>
  <c r="BP180" i="2"/>
  <c r="BQ180" i="2"/>
  <c r="BR180" i="2"/>
  <c r="BS180" i="2"/>
  <c r="BT180" i="2"/>
  <c r="BU180" i="2"/>
  <c r="BV180" i="2"/>
  <c r="BW180" i="2"/>
  <c r="BX180" i="2"/>
  <c r="BY180" i="2"/>
  <c r="BZ180" i="2"/>
  <c r="CA180" i="2"/>
  <c r="CB180" i="2"/>
  <c r="CC180" i="2"/>
  <c r="CD180" i="2"/>
  <c r="CE180" i="2"/>
  <c r="CF180" i="2"/>
  <c r="CG180" i="2"/>
  <c r="CH180" i="2"/>
  <c r="CI180" i="2"/>
  <c r="CJ180" i="2"/>
  <c r="CK180" i="2"/>
  <c r="CL180" i="2"/>
  <c r="CM180" i="2"/>
  <c r="CN180" i="2"/>
  <c r="CO180" i="2"/>
  <c r="BP181" i="2"/>
  <c r="BQ181" i="2"/>
  <c r="BR181" i="2"/>
  <c r="BS181" i="2"/>
  <c r="BT181" i="2"/>
  <c r="BU181" i="2"/>
  <c r="BV181" i="2"/>
  <c r="BW181" i="2"/>
  <c r="BX181" i="2"/>
  <c r="BY181" i="2"/>
  <c r="BZ181" i="2"/>
  <c r="CA181" i="2"/>
  <c r="CB181" i="2"/>
  <c r="CC181" i="2"/>
  <c r="CD181" i="2"/>
  <c r="CE181" i="2"/>
  <c r="CF181" i="2"/>
  <c r="CG181" i="2"/>
  <c r="CH181" i="2"/>
  <c r="CI181" i="2"/>
  <c r="CJ181" i="2"/>
  <c r="CK181" i="2"/>
  <c r="CL181" i="2"/>
  <c r="CM181" i="2"/>
  <c r="CN181" i="2"/>
  <c r="CO181" i="2"/>
  <c r="BP182" i="2"/>
  <c r="BQ182" i="2"/>
  <c r="BR182" i="2"/>
  <c r="BS182" i="2"/>
  <c r="BT182" i="2"/>
  <c r="BU182" i="2"/>
  <c r="BV182" i="2"/>
  <c r="BW182" i="2"/>
  <c r="BX182" i="2"/>
  <c r="BY182" i="2"/>
  <c r="BZ182" i="2"/>
  <c r="CA182" i="2"/>
  <c r="CB182" i="2"/>
  <c r="CC182" i="2"/>
  <c r="CD182" i="2"/>
  <c r="CE182" i="2"/>
  <c r="CF182" i="2"/>
  <c r="CG182" i="2"/>
  <c r="CH182" i="2"/>
  <c r="CI182" i="2"/>
  <c r="CJ182" i="2"/>
  <c r="CK182" i="2"/>
  <c r="CL182" i="2"/>
  <c r="CM182" i="2"/>
  <c r="CN182" i="2"/>
  <c r="CO182" i="2"/>
  <c r="BP183" i="2"/>
  <c r="BQ183" i="2"/>
  <c r="BR183" i="2"/>
  <c r="BS183" i="2"/>
  <c r="BT183" i="2"/>
  <c r="BU183" i="2"/>
  <c r="BV183" i="2"/>
  <c r="BW183" i="2"/>
  <c r="BX183" i="2"/>
  <c r="BY183" i="2"/>
  <c r="BZ183" i="2"/>
  <c r="CA183" i="2"/>
  <c r="CB183" i="2"/>
  <c r="CC183" i="2"/>
  <c r="CD183" i="2"/>
  <c r="CE183" i="2"/>
  <c r="CF183" i="2"/>
  <c r="CG183" i="2"/>
  <c r="CH183" i="2"/>
  <c r="CI183" i="2"/>
  <c r="CJ183" i="2"/>
  <c r="CK183" i="2"/>
  <c r="CL183" i="2"/>
  <c r="CM183" i="2"/>
  <c r="CN183" i="2"/>
  <c r="CO183" i="2"/>
  <c r="BP184" i="2"/>
  <c r="BQ184" i="2"/>
  <c r="BR184" i="2"/>
  <c r="BS184" i="2"/>
  <c r="BT184" i="2"/>
  <c r="BU184" i="2"/>
  <c r="BV184" i="2"/>
  <c r="BW184" i="2"/>
  <c r="BX184" i="2"/>
  <c r="BY184" i="2"/>
  <c r="BZ184" i="2"/>
  <c r="CA184" i="2"/>
  <c r="CB184" i="2"/>
  <c r="CC184" i="2"/>
  <c r="CD184" i="2"/>
  <c r="CE184" i="2"/>
  <c r="CF184" i="2"/>
  <c r="CG184" i="2"/>
  <c r="CH184" i="2"/>
  <c r="CI184" i="2"/>
  <c r="CJ184" i="2"/>
  <c r="CK184" i="2"/>
  <c r="CL184" i="2"/>
  <c r="CM184" i="2"/>
  <c r="CN184" i="2"/>
  <c r="CO184" i="2"/>
  <c r="BP185" i="2"/>
  <c r="BQ185" i="2"/>
  <c r="BR185" i="2"/>
  <c r="BS185" i="2"/>
  <c r="BT185" i="2"/>
  <c r="BU185" i="2"/>
  <c r="BV185" i="2"/>
  <c r="BW185" i="2"/>
  <c r="BX185" i="2"/>
  <c r="BY185" i="2"/>
  <c r="BZ185" i="2"/>
  <c r="CA185" i="2"/>
  <c r="CB185" i="2"/>
  <c r="CC185" i="2"/>
  <c r="CD185" i="2"/>
  <c r="CE185" i="2"/>
  <c r="CF185" i="2"/>
  <c r="CG185" i="2"/>
  <c r="CH185" i="2"/>
  <c r="CI185" i="2"/>
  <c r="CJ185" i="2"/>
  <c r="CK185" i="2"/>
  <c r="CL185" i="2"/>
  <c r="CM185" i="2"/>
  <c r="CN185" i="2"/>
  <c r="CO185" i="2"/>
  <c r="BP186" i="2"/>
  <c r="BQ186" i="2"/>
  <c r="BR186" i="2"/>
  <c r="BS186" i="2"/>
  <c r="BT186" i="2"/>
  <c r="BU186" i="2"/>
  <c r="BV186" i="2"/>
  <c r="BW186" i="2"/>
  <c r="BX186" i="2"/>
  <c r="BY186" i="2"/>
  <c r="BZ186" i="2"/>
  <c r="CA186" i="2"/>
  <c r="CB186" i="2"/>
  <c r="CC186" i="2"/>
  <c r="CD186" i="2"/>
  <c r="CE186" i="2"/>
  <c r="CF186" i="2"/>
  <c r="CG186" i="2"/>
  <c r="CH186" i="2"/>
  <c r="CI186" i="2"/>
  <c r="CJ186" i="2"/>
  <c r="CK186" i="2"/>
  <c r="CL186" i="2"/>
  <c r="CM186" i="2"/>
  <c r="CN186" i="2"/>
  <c r="CO186" i="2"/>
  <c r="BP187" i="2"/>
  <c r="BQ187" i="2"/>
  <c r="BR187" i="2"/>
  <c r="BS187" i="2"/>
  <c r="BT187" i="2"/>
  <c r="BU187" i="2"/>
  <c r="BV187" i="2"/>
  <c r="BW187" i="2"/>
  <c r="BX187" i="2"/>
  <c r="BY187" i="2"/>
  <c r="BZ187" i="2"/>
  <c r="CA187" i="2"/>
  <c r="CB187" i="2"/>
  <c r="CC187" i="2"/>
  <c r="CD187" i="2"/>
  <c r="CE187" i="2"/>
  <c r="CF187" i="2"/>
  <c r="CG187" i="2"/>
  <c r="CH187" i="2"/>
  <c r="CI187" i="2"/>
  <c r="CJ187" i="2"/>
  <c r="CK187" i="2"/>
  <c r="CL187" i="2"/>
  <c r="CM187" i="2"/>
  <c r="CN187" i="2"/>
  <c r="CO187" i="2"/>
  <c r="BP188" i="2"/>
  <c r="BQ188" i="2"/>
  <c r="BR188" i="2"/>
  <c r="BS188" i="2"/>
  <c r="BT188" i="2"/>
  <c r="BU188" i="2"/>
  <c r="BV188" i="2"/>
  <c r="BW188" i="2"/>
  <c r="BX188" i="2"/>
  <c r="BY188" i="2"/>
  <c r="BZ188" i="2"/>
  <c r="CA188" i="2"/>
  <c r="CB188" i="2"/>
  <c r="CC188" i="2"/>
  <c r="CD188" i="2"/>
  <c r="CE188" i="2"/>
  <c r="CF188" i="2"/>
  <c r="CG188" i="2"/>
  <c r="CH188" i="2"/>
  <c r="CI188" i="2"/>
  <c r="CJ188" i="2"/>
  <c r="CK188" i="2"/>
  <c r="CL188" i="2"/>
  <c r="CM188" i="2"/>
  <c r="CN188" i="2"/>
  <c r="CO188" i="2"/>
  <c r="BP189" i="2"/>
  <c r="BQ189" i="2"/>
  <c r="BR189" i="2"/>
  <c r="BS189" i="2"/>
  <c r="BT189" i="2"/>
  <c r="BU189" i="2"/>
  <c r="BV189" i="2"/>
  <c r="BW189" i="2"/>
  <c r="BX189" i="2"/>
  <c r="BY189" i="2"/>
  <c r="BZ189" i="2"/>
  <c r="CA189" i="2"/>
  <c r="CB189" i="2"/>
  <c r="CC189" i="2"/>
  <c r="CD189" i="2"/>
  <c r="CE189" i="2"/>
  <c r="CF189" i="2"/>
  <c r="CG189" i="2"/>
  <c r="CH189" i="2"/>
  <c r="CI189" i="2"/>
  <c r="CJ189" i="2"/>
  <c r="CK189" i="2"/>
  <c r="CL189" i="2"/>
  <c r="CM189" i="2"/>
  <c r="CN189" i="2"/>
  <c r="CO189" i="2"/>
  <c r="BP190" i="2"/>
  <c r="BQ190" i="2"/>
  <c r="BR190" i="2"/>
  <c r="BS190" i="2"/>
  <c r="BT190" i="2"/>
  <c r="BU190" i="2"/>
  <c r="BV190" i="2"/>
  <c r="BW190" i="2"/>
  <c r="BX190" i="2"/>
  <c r="BY190" i="2"/>
  <c r="BZ190" i="2"/>
  <c r="CA190" i="2"/>
  <c r="CB190" i="2"/>
  <c r="CC190" i="2"/>
  <c r="CD190" i="2"/>
  <c r="CE190" i="2"/>
  <c r="CF190" i="2"/>
  <c r="CG190" i="2"/>
  <c r="CH190" i="2"/>
  <c r="CI190" i="2"/>
  <c r="CJ190" i="2"/>
  <c r="CK190" i="2"/>
  <c r="CL190" i="2"/>
  <c r="CM190" i="2"/>
  <c r="CN190" i="2"/>
  <c r="CO190" i="2"/>
  <c r="BP191" i="2"/>
  <c r="BQ191" i="2"/>
  <c r="BR191" i="2"/>
  <c r="BS191" i="2"/>
  <c r="BT191" i="2"/>
  <c r="BU191" i="2"/>
  <c r="BV191" i="2"/>
  <c r="BW191" i="2"/>
  <c r="BX191" i="2"/>
  <c r="BY191" i="2"/>
  <c r="BZ191" i="2"/>
  <c r="CA191" i="2"/>
  <c r="CB191" i="2"/>
  <c r="CC191" i="2"/>
  <c r="CD191" i="2"/>
  <c r="CE191" i="2"/>
  <c r="CF191" i="2"/>
  <c r="CG191" i="2"/>
  <c r="CH191" i="2"/>
  <c r="CI191" i="2"/>
  <c r="CJ191" i="2"/>
  <c r="CK191" i="2"/>
  <c r="CL191" i="2"/>
  <c r="CM191" i="2"/>
  <c r="CN191" i="2"/>
  <c r="CO191" i="2"/>
  <c r="BP192" i="2"/>
  <c r="BQ192" i="2"/>
  <c r="BR192" i="2"/>
  <c r="BS192" i="2"/>
  <c r="BT192" i="2"/>
  <c r="BU192" i="2"/>
  <c r="BV192" i="2"/>
  <c r="BW192" i="2"/>
  <c r="BX192" i="2"/>
  <c r="BY192" i="2"/>
  <c r="BZ192" i="2"/>
  <c r="CA192" i="2"/>
  <c r="CB192" i="2"/>
  <c r="CC192" i="2"/>
  <c r="CD192" i="2"/>
  <c r="CE192" i="2"/>
  <c r="CF192" i="2"/>
  <c r="CG192" i="2"/>
  <c r="CH192" i="2"/>
  <c r="CI192" i="2"/>
  <c r="CJ192" i="2"/>
  <c r="CK192" i="2"/>
  <c r="CL192" i="2"/>
  <c r="CM192" i="2"/>
  <c r="CN192" i="2"/>
  <c r="CO192" i="2"/>
  <c r="BP193" i="2"/>
  <c r="BQ193" i="2"/>
  <c r="BR193" i="2"/>
  <c r="BS193" i="2"/>
  <c r="BT193" i="2"/>
  <c r="BU193" i="2"/>
  <c r="BV193" i="2"/>
  <c r="BW193" i="2"/>
  <c r="BX193" i="2"/>
  <c r="BY193" i="2"/>
  <c r="BZ193" i="2"/>
  <c r="CA193" i="2"/>
  <c r="CB193" i="2"/>
  <c r="CC193" i="2"/>
  <c r="CD193" i="2"/>
  <c r="CE193" i="2"/>
  <c r="CF193" i="2"/>
  <c r="CG193" i="2"/>
  <c r="CH193" i="2"/>
  <c r="CI193" i="2"/>
  <c r="CJ193" i="2"/>
  <c r="CK193" i="2"/>
  <c r="CL193" i="2"/>
  <c r="CM193" i="2"/>
  <c r="CN193" i="2"/>
  <c r="CO193" i="2"/>
  <c r="BP194" i="2"/>
  <c r="BQ194" i="2"/>
  <c r="BR194" i="2"/>
  <c r="BS194" i="2"/>
  <c r="BT194" i="2"/>
  <c r="BU194" i="2"/>
  <c r="BV194" i="2"/>
  <c r="BW194" i="2"/>
  <c r="BX194" i="2"/>
  <c r="BY194" i="2"/>
  <c r="BZ194" i="2"/>
  <c r="CA194" i="2"/>
  <c r="CB194" i="2"/>
  <c r="CC194" i="2"/>
  <c r="CD194" i="2"/>
  <c r="CE194" i="2"/>
  <c r="CF194" i="2"/>
  <c r="CG194" i="2"/>
  <c r="CH194" i="2"/>
  <c r="CI194" i="2"/>
  <c r="CJ194" i="2"/>
  <c r="CK194" i="2"/>
  <c r="CL194" i="2"/>
  <c r="CM194" i="2"/>
  <c r="CN194" i="2"/>
  <c r="CO194" i="2"/>
  <c r="BP195" i="2"/>
  <c r="BQ195" i="2"/>
  <c r="BR195" i="2"/>
  <c r="BS195" i="2"/>
  <c r="BT195" i="2"/>
  <c r="BU195" i="2"/>
  <c r="BV195" i="2"/>
  <c r="BW195" i="2"/>
  <c r="BX195" i="2"/>
  <c r="BY195" i="2"/>
  <c r="BZ195" i="2"/>
  <c r="CA195" i="2"/>
  <c r="CB195" i="2"/>
  <c r="CC195" i="2"/>
  <c r="CD195" i="2"/>
  <c r="CE195" i="2"/>
  <c r="CF195" i="2"/>
  <c r="CG195" i="2"/>
  <c r="CH195" i="2"/>
  <c r="CI195" i="2"/>
  <c r="CJ195" i="2"/>
  <c r="CK195" i="2"/>
  <c r="CL195" i="2"/>
  <c r="CM195" i="2"/>
  <c r="CN195" i="2"/>
  <c r="CO195" i="2"/>
  <c r="BP196" i="2"/>
  <c r="BQ196" i="2"/>
  <c r="BR196" i="2"/>
  <c r="BS196" i="2"/>
  <c r="BT196" i="2"/>
  <c r="BU196" i="2"/>
  <c r="BV196" i="2"/>
  <c r="BW196" i="2"/>
  <c r="BX196" i="2"/>
  <c r="BY196" i="2"/>
  <c r="BZ196" i="2"/>
  <c r="CA196" i="2"/>
  <c r="CB196" i="2"/>
  <c r="CC196" i="2"/>
  <c r="CD196" i="2"/>
  <c r="CE196" i="2"/>
  <c r="CF196" i="2"/>
  <c r="CG196" i="2"/>
  <c r="CH196" i="2"/>
  <c r="CI196" i="2"/>
  <c r="CJ196" i="2"/>
  <c r="CK196" i="2"/>
  <c r="CL196" i="2"/>
  <c r="CM196" i="2"/>
  <c r="CN196" i="2"/>
  <c r="CO196" i="2"/>
  <c r="BP197" i="2"/>
  <c r="BQ197" i="2"/>
  <c r="BR197" i="2"/>
  <c r="BS197" i="2"/>
  <c r="BT197" i="2"/>
  <c r="BU197" i="2"/>
  <c r="BV197" i="2"/>
  <c r="BW197" i="2"/>
  <c r="BX197" i="2"/>
  <c r="BY197" i="2"/>
  <c r="BZ197" i="2"/>
  <c r="CA197" i="2"/>
  <c r="CB197" i="2"/>
  <c r="CC197" i="2"/>
  <c r="CD197" i="2"/>
  <c r="CE197" i="2"/>
  <c r="CF197" i="2"/>
  <c r="CG197" i="2"/>
  <c r="CH197" i="2"/>
  <c r="CI197" i="2"/>
  <c r="CJ197" i="2"/>
  <c r="CK197" i="2"/>
  <c r="CL197" i="2"/>
  <c r="CM197" i="2"/>
  <c r="CN197" i="2"/>
  <c r="CO197" i="2"/>
  <c r="BP198" i="2"/>
  <c r="BQ198" i="2"/>
  <c r="BR198" i="2"/>
  <c r="BS198" i="2"/>
  <c r="BT198" i="2"/>
  <c r="BU198" i="2"/>
  <c r="BV198" i="2"/>
  <c r="BW198" i="2"/>
  <c r="BX198" i="2"/>
  <c r="BY198" i="2"/>
  <c r="BZ198" i="2"/>
  <c r="CA198" i="2"/>
  <c r="CB198" i="2"/>
  <c r="CC198" i="2"/>
  <c r="CD198" i="2"/>
  <c r="CE198" i="2"/>
  <c r="CF198" i="2"/>
  <c r="CG198" i="2"/>
  <c r="CH198" i="2"/>
  <c r="CI198" i="2"/>
  <c r="CJ198" i="2"/>
  <c r="CK198" i="2"/>
  <c r="CL198" i="2"/>
  <c r="CM198" i="2"/>
  <c r="CN198" i="2"/>
  <c r="CO198" i="2"/>
  <c r="BP199" i="2"/>
  <c r="BQ199" i="2"/>
  <c r="BR199" i="2"/>
  <c r="BS199" i="2"/>
  <c r="BT199" i="2"/>
  <c r="BU199" i="2"/>
  <c r="BV199" i="2"/>
  <c r="BW199" i="2"/>
  <c r="BX199" i="2"/>
  <c r="BY199" i="2"/>
  <c r="BZ199" i="2"/>
  <c r="CA199" i="2"/>
  <c r="CB199" i="2"/>
  <c r="CC199" i="2"/>
  <c r="CD199" i="2"/>
  <c r="CE199" i="2"/>
  <c r="CF199" i="2"/>
  <c r="CG199" i="2"/>
  <c r="CH199" i="2"/>
  <c r="CI199" i="2"/>
  <c r="CJ199" i="2"/>
  <c r="CK199" i="2"/>
  <c r="CL199" i="2"/>
  <c r="CM199" i="2"/>
  <c r="CN199" i="2"/>
  <c r="CO199" i="2"/>
  <c r="BP200" i="2"/>
  <c r="BQ200" i="2"/>
  <c r="BR200" i="2"/>
  <c r="BS200" i="2"/>
  <c r="BT200" i="2"/>
  <c r="BU200" i="2"/>
  <c r="BV200" i="2"/>
  <c r="BW200" i="2"/>
  <c r="BX200" i="2"/>
  <c r="BY200" i="2"/>
  <c r="BZ200" i="2"/>
  <c r="CA200" i="2"/>
  <c r="CB200" i="2"/>
  <c r="CC200" i="2"/>
  <c r="CD200" i="2"/>
  <c r="CE200" i="2"/>
  <c r="CF200" i="2"/>
  <c r="CG200" i="2"/>
  <c r="CH200" i="2"/>
  <c r="CI200" i="2"/>
  <c r="CJ200" i="2"/>
  <c r="CK200" i="2"/>
  <c r="CL200" i="2"/>
  <c r="CM200" i="2"/>
  <c r="CN200" i="2"/>
  <c r="CO200" i="2"/>
  <c r="BP201" i="2"/>
  <c r="BQ201" i="2"/>
  <c r="BR201" i="2"/>
  <c r="BS201" i="2"/>
  <c r="BT201" i="2"/>
  <c r="BU201" i="2"/>
  <c r="BV201" i="2"/>
  <c r="BW201" i="2"/>
  <c r="BX201" i="2"/>
  <c r="BY201" i="2"/>
  <c r="BZ201" i="2"/>
  <c r="CA201" i="2"/>
  <c r="CB201" i="2"/>
  <c r="CC201" i="2"/>
  <c r="CD201" i="2"/>
  <c r="CE201" i="2"/>
  <c r="CF201" i="2"/>
  <c r="CG201" i="2"/>
  <c r="CH201" i="2"/>
  <c r="CI201" i="2"/>
  <c r="CJ201" i="2"/>
  <c r="CK201" i="2"/>
  <c r="CL201" i="2"/>
  <c r="CM201" i="2"/>
  <c r="CN201" i="2"/>
  <c r="CO201" i="2"/>
  <c r="BP202" i="2"/>
  <c r="BQ202" i="2"/>
  <c r="BR202" i="2"/>
  <c r="BS202" i="2"/>
  <c r="BT202" i="2"/>
  <c r="BU202" i="2"/>
  <c r="BV202" i="2"/>
  <c r="BW202" i="2"/>
  <c r="BX202" i="2"/>
  <c r="BY202" i="2"/>
  <c r="BZ202" i="2"/>
  <c r="CA202" i="2"/>
  <c r="CB202" i="2"/>
  <c r="CC202" i="2"/>
  <c r="CD202" i="2"/>
  <c r="CE202" i="2"/>
  <c r="CF202" i="2"/>
  <c r="CG202" i="2"/>
  <c r="CH202" i="2"/>
  <c r="CI202" i="2"/>
  <c r="CJ202" i="2"/>
  <c r="CK202" i="2"/>
  <c r="CL202" i="2"/>
  <c r="CM202" i="2"/>
  <c r="CN202" i="2"/>
  <c r="CO202" i="2"/>
  <c r="BP203" i="2"/>
  <c r="BQ203" i="2"/>
  <c r="BR203" i="2"/>
  <c r="BS203" i="2"/>
  <c r="BT203" i="2"/>
  <c r="BU203" i="2"/>
  <c r="BV203" i="2"/>
  <c r="BW203" i="2"/>
  <c r="BX203" i="2"/>
  <c r="BY203" i="2"/>
  <c r="BZ203" i="2"/>
  <c r="CA203" i="2"/>
  <c r="CB203" i="2"/>
  <c r="CC203" i="2"/>
  <c r="CD203" i="2"/>
  <c r="CE203" i="2"/>
  <c r="CF203" i="2"/>
  <c r="CG203" i="2"/>
  <c r="CH203" i="2"/>
  <c r="CI203" i="2"/>
  <c r="CJ203" i="2"/>
  <c r="CK203" i="2"/>
  <c r="CL203" i="2"/>
  <c r="CM203" i="2"/>
  <c r="CN203" i="2"/>
  <c r="CO203" i="2"/>
  <c r="BP204" i="2"/>
  <c r="BQ204" i="2"/>
  <c r="BR204" i="2"/>
  <c r="BS204" i="2"/>
  <c r="BT204" i="2"/>
  <c r="BU204" i="2"/>
  <c r="BV204" i="2"/>
  <c r="BW204" i="2"/>
  <c r="BX204" i="2"/>
  <c r="BY204" i="2"/>
  <c r="BZ204" i="2"/>
  <c r="CA204" i="2"/>
  <c r="CB204" i="2"/>
  <c r="CC204" i="2"/>
  <c r="CD204" i="2"/>
  <c r="CE204" i="2"/>
  <c r="CF204" i="2"/>
  <c r="CG204" i="2"/>
  <c r="CH204" i="2"/>
  <c r="CI204" i="2"/>
  <c r="CJ204" i="2"/>
  <c r="CK204" i="2"/>
  <c r="CL204" i="2"/>
  <c r="CM204" i="2"/>
  <c r="CN204" i="2"/>
  <c r="CO204" i="2"/>
  <c r="BP205" i="2"/>
  <c r="BQ205" i="2"/>
  <c r="BR205" i="2"/>
  <c r="BS205" i="2"/>
  <c r="BT205" i="2"/>
  <c r="BU205" i="2"/>
  <c r="BV205" i="2"/>
  <c r="BW205" i="2"/>
  <c r="BX205" i="2"/>
  <c r="BY205" i="2"/>
  <c r="BZ205" i="2"/>
  <c r="CA205" i="2"/>
  <c r="CB205" i="2"/>
  <c r="CC205" i="2"/>
  <c r="CD205" i="2"/>
  <c r="CE205" i="2"/>
  <c r="CF205" i="2"/>
  <c r="CG205" i="2"/>
  <c r="CH205" i="2"/>
  <c r="CI205" i="2"/>
  <c r="CJ205" i="2"/>
  <c r="CK205" i="2"/>
  <c r="CL205" i="2"/>
  <c r="CM205" i="2"/>
  <c r="CN205" i="2"/>
  <c r="CO205" i="2"/>
  <c r="BP206" i="2"/>
  <c r="BQ206" i="2"/>
  <c r="BR206" i="2"/>
  <c r="BS206" i="2"/>
  <c r="BT206" i="2"/>
  <c r="BU206" i="2"/>
  <c r="BV206" i="2"/>
  <c r="BW206" i="2"/>
  <c r="BX206" i="2"/>
  <c r="BY206" i="2"/>
  <c r="BZ206" i="2"/>
  <c r="CA206" i="2"/>
  <c r="CB206" i="2"/>
  <c r="CC206" i="2"/>
  <c r="CD206" i="2"/>
  <c r="CE206" i="2"/>
  <c r="CF206" i="2"/>
  <c r="CG206" i="2"/>
  <c r="CH206" i="2"/>
  <c r="CI206" i="2"/>
  <c r="CJ206" i="2"/>
  <c r="CK206" i="2"/>
  <c r="CL206" i="2"/>
  <c r="CM206" i="2"/>
  <c r="CN206" i="2"/>
  <c r="CO206" i="2"/>
  <c r="BP207" i="2"/>
  <c r="BQ207" i="2"/>
  <c r="BR207" i="2"/>
  <c r="BS207" i="2"/>
  <c r="BT207" i="2"/>
  <c r="BU207" i="2"/>
  <c r="BV207" i="2"/>
  <c r="BW207" i="2"/>
  <c r="BX207" i="2"/>
  <c r="BY207" i="2"/>
  <c r="BZ207" i="2"/>
  <c r="CA207" i="2"/>
  <c r="CB207" i="2"/>
  <c r="CC207" i="2"/>
  <c r="CD207" i="2"/>
  <c r="CE207" i="2"/>
  <c r="CF207" i="2"/>
  <c r="CG207" i="2"/>
  <c r="CH207" i="2"/>
  <c r="CI207" i="2"/>
  <c r="CJ207" i="2"/>
  <c r="CK207" i="2"/>
  <c r="CL207" i="2"/>
  <c r="CM207" i="2"/>
  <c r="CN207" i="2"/>
  <c r="CO207" i="2"/>
  <c r="BP208" i="2"/>
  <c r="BQ208" i="2"/>
  <c r="BR208" i="2"/>
  <c r="BS208" i="2"/>
  <c r="BT208" i="2"/>
  <c r="BU208" i="2"/>
  <c r="BV208" i="2"/>
  <c r="BW208" i="2"/>
  <c r="BX208" i="2"/>
  <c r="BY208" i="2"/>
  <c r="BZ208" i="2"/>
  <c r="CA208" i="2"/>
  <c r="CB208" i="2"/>
  <c r="CC208" i="2"/>
  <c r="CD208" i="2"/>
  <c r="CE208" i="2"/>
  <c r="CF208" i="2"/>
  <c r="CG208" i="2"/>
  <c r="CH208" i="2"/>
  <c r="CI208" i="2"/>
  <c r="CJ208" i="2"/>
  <c r="CK208" i="2"/>
  <c r="CL208" i="2"/>
  <c r="CM208" i="2"/>
  <c r="CN208" i="2"/>
  <c r="CO208" i="2"/>
  <c r="BP209" i="2"/>
  <c r="BQ209" i="2"/>
  <c r="BR209" i="2"/>
  <c r="BS209" i="2"/>
  <c r="BT209" i="2"/>
  <c r="BU209" i="2"/>
  <c r="BV209" i="2"/>
  <c r="BW209" i="2"/>
  <c r="BX209" i="2"/>
  <c r="BY209" i="2"/>
  <c r="BZ209" i="2"/>
  <c r="CA209" i="2"/>
  <c r="CB209" i="2"/>
  <c r="CC209" i="2"/>
  <c r="CD209" i="2"/>
  <c r="CE209" i="2"/>
  <c r="CF209" i="2"/>
  <c r="CG209" i="2"/>
  <c r="CH209" i="2"/>
  <c r="CI209" i="2"/>
  <c r="CJ209" i="2"/>
  <c r="CK209" i="2"/>
  <c r="CL209" i="2"/>
  <c r="CM209" i="2"/>
  <c r="CN209" i="2"/>
  <c r="CO209" i="2"/>
  <c r="BP210" i="2"/>
  <c r="BQ210" i="2"/>
  <c r="BR210" i="2"/>
  <c r="BS210" i="2"/>
  <c r="BT210" i="2"/>
  <c r="BU210" i="2"/>
  <c r="BV210" i="2"/>
  <c r="BW210" i="2"/>
  <c r="BX210" i="2"/>
  <c r="BY210" i="2"/>
  <c r="BZ210" i="2"/>
  <c r="CA210" i="2"/>
  <c r="CB210" i="2"/>
  <c r="CC210" i="2"/>
  <c r="CD210" i="2"/>
  <c r="CE210" i="2"/>
  <c r="CF210" i="2"/>
  <c r="CG210" i="2"/>
  <c r="CH210" i="2"/>
  <c r="CI210" i="2"/>
  <c r="CJ210" i="2"/>
  <c r="CK210" i="2"/>
  <c r="CL210" i="2"/>
  <c r="CM210" i="2"/>
  <c r="CN210" i="2"/>
  <c r="CO210" i="2"/>
  <c r="BP211" i="2"/>
  <c r="BQ211" i="2"/>
  <c r="BR211" i="2"/>
  <c r="BS211" i="2"/>
  <c r="BT211" i="2"/>
  <c r="BU211" i="2"/>
  <c r="BV211" i="2"/>
  <c r="BW211" i="2"/>
  <c r="BX211" i="2"/>
  <c r="BY211" i="2"/>
  <c r="BZ211" i="2"/>
  <c r="CA211" i="2"/>
  <c r="CB211" i="2"/>
  <c r="CC211" i="2"/>
  <c r="CD211" i="2"/>
  <c r="CE211" i="2"/>
  <c r="CF211" i="2"/>
  <c r="CG211" i="2"/>
  <c r="CH211" i="2"/>
  <c r="CI211" i="2"/>
  <c r="CJ211" i="2"/>
  <c r="CK211" i="2"/>
  <c r="CL211" i="2"/>
  <c r="CM211" i="2"/>
  <c r="CN211" i="2"/>
  <c r="CO211" i="2"/>
  <c r="BP212" i="2"/>
  <c r="BQ212" i="2"/>
  <c r="BR212" i="2"/>
  <c r="BS212" i="2"/>
  <c r="BT212" i="2"/>
  <c r="BU212" i="2"/>
  <c r="BV212" i="2"/>
  <c r="BW212" i="2"/>
  <c r="BX212" i="2"/>
  <c r="BY212" i="2"/>
  <c r="BZ212" i="2"/>
  <c r="CA212" i="2"/>
  <c r="CB212" i="2"/>
  <c r="CC212" i="2"/>
  <c r="CD212" i="2"/>
  <c r="CE212" i="2"/>
  <c r="CF212" i="2"/>
  <c r="CG212" i="2"/>
  <c r="CH212" i="2"/>
  <c r="CI212" i="2"/>
  <c r="CJ212" i="2"/>
  <c r="CK212" i="2"/>
  <c r="CL212" i="2"/>
  <c r="CM212" i="2"/>
  <c r="CN212" i="2"/>
  <c r="CO212" i="2"/>
  <c r="BP213" i="2"/>
  <c r="BQ213" i="2"/>
  <c r="BR213" i="2"/>
  <c r="BS213" i="2"/>
  <c r="BT213" i="2"/>
  <c r="BU213" i="2"/>
  <c r="BV213" i="2"/>
  <c r="BW213" i="2"/>
  <c r="BX213" i="2"/>
  <c r="BY213" i="2"/>
  <c r="BZ213" i="2"/>
  <c r="CA213" i="2"/>
  <c r="CB213" i="2"/>
  <c r="CC213" i="2"/>
  <c r="CD213" i="2"/>
  <c r="CE213" i="2"/>
  <c r="CF213" i="2"/>
  <c r="CG213" i="2"/>
  <c r="CH213" i="2"/>
  <c r="CI213" i="2"/>
  <c r="CJ213" i="2"/>
  <c r="CK213" i="2"/>
  <c r="CL213" i="2"/>
  <c r="CM213" i="2"/>
  <c r="CN213" i="2"/>
  <c r="CO213" i="2"/>
  <c r="BP214" i="2"/>
  <c r="BQ214" i="2"/>
  <c r="BR214" i="2"/>
  <c r="BS214" i="2"/>
  <c r="BT214" i="2"/>
  <c r="BU214" i="2"/>
  <c r="BV214" i="2"/>
  <c r="BW214" i="2"/>
  <c r="BX214" i="2"/>
  <c r="BY214" i="2"/>
  <c r="BZ214" i="2"/>
  <c r="CA214" i="2"/>
  <c r="CB214" i="2"/>
  <c r="CC214" i="2"/>
  <c r="CD214" i="2"/>
  <c r="CE214" i="2"/>
  <c r="CF214" i="2"/>
  <c r="CG214" i="2"/>
  <c r="CH214" i="2"/>
  <c r="CI214" i="2"/>
  <c r="CJ214" i="2"/>
  <c r="CK214" i="2"/>
  <c r="CL214" i="2"/>
  <c r="CM214" i="2"/>
  <c r="CN214" i="2"/>
  <c r="CO214" i="2"/>
  <c r="BP215" i="2"/>
  <c r="BQ215" i="2"/>
  <c r="BR215" i="2"/>
  <c r="BS215" i="2"/>
  <c r="BT215" i="2"/>
  <c r="BU215" i="2"/>
  <c r="BV215" i="2"/>
  <c r="BW215" i="2"/>
  <c r="BX215" i="2"/>
  <c r="BY215" i="2"/>
  <c r="BZ215" i="2"/>
  <c r="CA215" i="2"/>
  <c r="CB215" i="2"/>
  <c r="CC215" i="2"/>
  <c r="CD215" i="2"/>
  <c r="CE215" i="2"/>
  <c r="CF215" i="2"/>
  <c r="CG215" i="2"/>
  <c r="CH215" i="2"/>
  <c r="CI215" i="2"/>
  <c r="CJ215" i="2"/>
  <c r="CK215" i="2"/>
  <c r="CL215" i="2"/>
  <c r="CM215" i="2"/>
  <c r="CN215" i="2"/>
  <c r="CO215" i="2"/>
  <c r="BP216" i="2"/>
  <c r="BQ216" i="2"/>
  <c r="BR216" i="2"/>
  <c r="BS216" i="2"/>
  <c r="BT216" i="2"/>
  <c r="BU216" i="2"/>
  <c r="BV216" i="2"/>
  <c r="BW216" i="2"/>
  <c r="BX216" i="2"/>
  <c r="BY216" i="2"/>
  <c r="BZ216" i="2"/>
  <c r="CA216" i="2"/>
  <c r="CB216" i="2"/>
  <c r="CC216" i="2"/>
  <c r="CD216" i="2"/>
  <c r="CE216" i="2"/>
  <c r="CF216" i="2"/>
  <c r="CG216" i="2"/>
  <c r="CH216" i="2"/>
  <c r="CI216" i="2"/>
  <c r="CJ216" i="2"/>
  <c r="CK216" i="2"/>
  <c r="CL216" i="2"/>
  <c r="CM216" i="2"/>
  <c r="CN216" i="2"/>
  <c r="CO216" i="2"/>
  <c r="BP217" i="2"/>
  <c r="BQ217" i="2"/>
  <c r="BR217" i="2"/>
  <c r="BS217" i="2"/>
  <c r="BT217" i="2"/>
  <c r="BU217" i="2"/>
  <c r="BV217" i="2"/>
  <c r="BW217" i="2"/>
  <c r="BX217" i="2"/>
  <c r="BY217" i="2"/>
  <c r="BZ217" i="2"/>
  <c r="CA217" i="2"/>
  <c r="CB217" i="2"/>
  <c r="CC217" i="2"/>
  <c r="CD217" i="2"/>
  <c r="CE217" i="2"/>
  <c r="CF217" i="2"/>
  <c r="CG217" i="2"/>
  <c r="CH217" i="2"/>
  <c r="CI217" i="2"/>
  <c r="CJ217" i="2"/>
  <c r="CK217" i="2"/>
  <c r="CL217" i="2"/>
  <c r="CM217" i="2"/>
  <c r="CN217" i="2"/>
  <c r="CO217" i="2"/>
  <c r="BP218" i="2"/>
  <c r="BQ218" i="2"/>
  <c r="BR218" i="2"/>
  <c r="BS218" i="2"/>
  <c r="BT218" i="2"/>
  <c r="BU218" i="2"/>
  <c r="BV218" i="2"/>
  <c r="BW218" i="2"/>
  <c r="BX218" i="2"/>
  <c r="BY218" i="2"/>
  <c r="BZ218" i="2"/>
  <c r="CA218" i="2"/>
  <c r="CB218" i="2"/>
  <c r="CC218" i="2"/>
  <c r="CD218" i="2"/>
  <c r="CE218" i="2"/>
  <c r="CF218" i="2"/>
  <c r="CG218" i="2"/>
  <c r="CH218" i="2"/>
  <c r="CI218" i="2"/>
  <c r="CJ218" i="2"/>
  <c r="CK218" i="2"/>
  <c r="CL218" i="2"/>
  <c r="CM218" i="2"/>
  <c r="CN218" i="2"/>
  <c r="CO218" i="2"/>
  <c r="BP219" i="2"/>
  <c r="BQ219" i="2"/>
  <c r="BR219" i="2"/>
  <c r="BS219" i="2"/>
  <c r="BT219" i="2"/>
  <c r="BU219" i="2"/>
  <c r="BV219" i="2"/>
  <c r="BW219" i="2"/>
  <c r="BX219" i="2"/>
  <c r="BY219" i="2"/>
  <c r="BZ219" i="2"/>
  <c r="CA219" i="2"/>
  <c r="CB219" i="2"/>
  <c r="CC219" i="2"/>
  <c r="CD219" i="2"/>
  <c r="CE219" i="2"/>
  <c r="CF219" i="2"/>
  <c r="CG219" i="2"/>
  <c r="CH219" i="2"/>
  <c r="CI219" i="2"/>
  <c r="CJ219" i="2"/>
  <c r="CK219" i="2"/>
  <c r="CL219" i="2"/>
  <c r="CM219" i="2"/>
  <c r="CN219" i="2"/>
  <c r="CO219" i="2"/>
  <c r="BP220" i="2"/>
  <c r="BQ220" i="2"/>
  <c r="BR220" i="2"/>
  <c r="BS220" i="2"/>
  <c r="BT220" i="2"/>
  <c r="BU220" i="2"/>
  <c r="BV220" i="2"/>
  <c r="BW220" i="2"/>
  <c r="BX220" i="2"/>
  <c r="BY220" i="2"/>
  <c r="BZ220" i="2"/>
  <c r="CA220" i="2"/>
  <c r="CB220" i="2"/>
  <c r="CC220" i="2"/>
  <c r="CD220" i="2"/>
  <c r="CE220" i="2"/>
  <c r="CF220" i="2"/>
  <c r="CG220" i="2"/>
  <c r="CH220" i="2"/>
  <c r="CI220" i="2"/>
  <c r="CJ220" i="2"/>
  <c r="CK220" i="2"/>
  <c r="CL220" i="2"/>
  <c r="CM220" i="2"/>
  <c r="CN220" i="2"/>
  <c r="CO220" i="2"/>
  <c r="BP221" i="2"/>
  <c r="BQ221" i="2"/>
  <c r="BR221" i="2"/>
  <c r="BS221" i="2"/>
  <c r="BT221" i="2"/>
  <c r="BU221" i="2"/>
  <c r="BV221" i="2"/>
  <c r="BW221" i="2"/>
  <c r="BX221" i="2"/>
  <c r="BY221" i="2"/>
  <c r="BZ221" i="2"/>
  <c r="CA221" i="2"/>
  <c r="CB221" i="2"/>
  <c r="CC221" i="2"/>
  <c r="CD221" i="2"/>
  <c r="CE221" i="2"/>
  <c r="CF221" i="2"/>
  <c r="CG221" i="2"/>
  <c r="CH221" i="2"/>
  <c r="CI221" i="2"/>
  <c r="CJ221" i="2"/>
  <c r="CK221" i="2"/>
  <c r="CL221" i="2"/>
  <c r="CM221" i="2"/>
  <c r="CN221" i="2"/>
  <c r="CO221" i="2"/>
  <c r="BP222" i="2"/>
  <c r="BQ222" i="2"/>
  <c r="BR222" i="2"/>
  <c r="BS222" i="2"/>
  <c r="BT222" i="2"/>
  <c r="BU222" i="2"/>
  <c r="BV222" i="2"/>
  <c r="BW222" i="2"/>
  <c r="BX222" i="2"/>
  <c r="BY222" i="2"/>
  <c r="BZ222" i="2"/>
  <c r="CA222" i="2"/>
  <c r="CB222" i="2"/>
  <c r="CC222" i="2"/>
  <c r="CD222" i="2"/>
  <c r="CE222" i="2"/>
  <c r="CF222" i="2"/>
  <c r="CG222" i="2"/>
  <c r="CH222" i="2"/>
  <c r="CI222" i="2"/>
  <c r="CJ222" i="2"/>
  <c r="CK222" i="2"/>
  <c r="CL222" i="2"/>
  <c r="CM222" i="2"/>
  <c r="CN222" i="2"/>
  <c r="CO222" i="2"/>
  <c r="BP223" i="2"/>
  <c r="BQ223" i="2"/>
  <c r="BR223" i="2"/>
  <c r="BS223" i="2"/>
  <c r="BT223" i="2"/>
  <c r="BU223" i="2"/>
  <c r="BV223" i="2"/>
  <c r="BW223" i="2"/>
  <c r="BX223" i="2"/>
  <c r="BY223" i="2"/>
  <c r="BZ223" i="2"/>
  <c r="CA223" i="2"/>
  <c r="CB223" i="2"/>
  <c r="CC223" i="2"/>
  <c r="CD223" i="2"/>
  <c r="CE223" i="2"/>
  <c r="CF223" i="2"/>
  <c r="CG223" i="2"/>
  <c r="CH223" i="2"/>
  <c r="CI223" i="2"/>
  <c r="CJ223" i="2"/>
  <c r="CK223" i="2"/>
  <c r="CL223" i="2"/>
  <c r="CM223" i="2"/>
  <c r="CN223" i="2"/>
  <c r="CO223" i="2"/>
  <c r="BP224" i="2"/>
  <c r="BQ224" i="2"/>
  <c r="BR224" i="2"/>
  <c r="BS224" i="2"/>
  <c r="BT224" i="2"/>
  <c r="BU224" i="2"/>
  <c r="BV224" i="2"/>
  <c r="BW224" i="2"/>
  <c r="BX224" i="2"/>
  <c r="BY224" i="2"/>
  <c r="BZ224" i="2"/>
  <c r="CA224" i="2"/>
  <c r="CB224" i="2"/>
  <c r="CC224" i="2"/>
  <c r="CD224" i="2"/>
  <c r="CE224" i="2"/>
  <c r="CF224" i="2"/>
  <c r="CG224" i="2"/>
  <c r="CH224" i="2"/>
  <c r="CI224" i="2"/>
  <c r="CJ224" i="2"/>
  <c r="CK224" i="2"/>
  <c r="CL224" i="2"/>
  <c r="CM224" i="2"/>
  <c r="CN224" i="2"/>
  <c r="CO224" i="2"/>
  <c r="BP225" i="2"/>
  <c r="BQ225" i="2"/>
  <c r="BR225" i="2"/>
  <c r="BS225" i="2"/>
  <c r="BT225" i="2"/>
  <c r="BU225" i="2"/>
  <c r="BV225" i="2"/>
  <c r="BW225" i="2"/>
  <c r="BX225" i="2"/>
  <c r="BY225" i="2"/>
  <c r="BZ225" i="2"/>
  <c r="CA225" i="2"/>
  <c r="CB225" i="2"/>
  <c r="CC225" i="2"/>
  <c r="CD225" i="2"/>
  <c r="CE225" i="2"/>
  <c r="CF225" i="2"/>
  <c r="CG225" i="2"/>
  <c r="CH225" i="2"/>
  <c r="CI225" i="2"/>
  <c r="CJ225" i="2"/>
  <c r="CK225" i="2"/>
  <c r="CL225" i="2"/>
  <c r="CM225" i="2"/>
  <c r="CN225" i="2"/>
  <c r="CO225" i="2"/>
  <c r="BP226" i="2"/>
  <c r="BQ226" i="2"/>
  <c r="BR226" i="2"/>
  <c r="BS226" i="2"/>
  <c r="BT226" i="2"/>
  <c r="BU226" i="2"/>
  <c r="BV226" i="2"/>
  <c r="BW226" i="2"/>
  <c r="BX226" i="2"/>
  <c r="BY226" i="2"/>
  <c r="BZ226" i="2"/>
  <c r="CA226" i="2"/>
  <c r="CB226" i="2"/>
  <c r="CC226" i="2"/>
  <c r="CD226" i="2"/>
  <c r="CE226" i="2"/>
  <c r="CF226" i="2"/>
  <c r="CG226" i="2"/>
  <c r="CH226" i="2"/>
  <c r="CI226" i="2"/>
  <c r="CJ226" i="2"/>
  <c r="CK226" i="2"/>
  <c r="CL226" i="2"/>
  <c r="CM226" i="2"/>
  <c r="CN226" i="2"/>
  <c r="CO226" i="2"/>
  <c r="BP227" i="2"/>
  <c r="BQ227" i="2"/>
  <c r="BR227" i="2"/>
  <c r="BS227" i="2"/>
  <c r="BT227" i="2"/>
  <c r="BU227" i="2"/>
  <c r="BV227" i="2"/>
  <c r="BW227" i="2"/>
  <c r="BX227" i="2"/>
  <c r="BY227" i="2"/>
  <c r="BZ227" i="2"/>
  <c r="CA227" i="2"/>
  <c r="CB227" i="2"/>
  <c r="CC227" i="2"/>
  <c r="CD227" i="2"/>
  <c r="CE227" i="2"/>
  <c r="CF227" i="2"/>
  <c r="CG227" i="2"/>
  <c r="CH227" i="2"/>
  <c r="CI227" i="2"/>
  <c r="CJ227" i="2"/>
  <c r="CK227" i="2"/>
  <c r="CL227" i="2"/>
  <c r="CM227" i="2"/>
  <c r="CN227" i="2"/>
  <c r="CO227" i="2"/>
  <c r="BP228" i="2"/>
  <c r="BQ228" i="2"/>
  <c r="BR228" i="2"/>
  <c r="BS228" i="2"/>
  <c r="BT228" i="2"/>
  <c r="BU228" i="2"/>
  <c r="BV228" i="2"/>
  <c r="BW228" i="2"/>
  <c r="BX228" i="2"/>
  <c r="BY228" i="2"/>
  <c r="BZ228" i="2"/>
  <c r="CA228" i="2"/>
  <c r="CB228" i="2"/>
  <c r="CC228" i="2"/>
  <c r="CD228" i="2"/>
  <c r="CE228" i="2"/>
  <c r="CF228" i="2"/>
  <c r="CG228" i="2"/>
  <c r="CH228" i="2"/>
  <c r="CI228" i="2"/>
  <c r="CJ228" i="2"/>
  <c r="CK228" i="2"/>
  <c r="CL228" i="2"/>
  <c r="CM228" i="2"/>
  <c r="CN228" i="2"/>
  <c r="CO228" i="2"/>
  <c r="BP229" i="2"/>
  <c r="BQ229" i="2"/>
  <c r="BR229" i="2"/>
  <c r="BS229" i="2"/>
  <c r="BT229" i="2"/>
  <c r="BU229" i="2"/>
  <c r="BV229" i="2"/>
  <c r="BW229" i="2"/>
  <c r="BX229" i="2"/>
  <c r="BY229" i="2"/>
  <c r="BZ229" i="2"/>
  <c r="CA229" i="2"/>
  <c r="CB229" i="2"/>
  <c r="CC229" i="2"/>
  <c r="CD229" i="2"/>
  <c r="CE229" i="2"/>
  <c r="CF229" i="2"/>
  <c r="CG229" i="2"/>
  <c r="CH229" i="2"/>
  <c r="CI229" i="2"/>
  <c r="CJ229" i="2"/>
  <c r="CK229" i="2"/>
  <c r="CL229" i="2"/>
  <c r="CM229" i="2"/>
  <c r="CN229" i="2"/>
  <c r="CO229" i="2"/>
  <c r="BP230" i="2"/>
  <c r="BQ230" i="2"/>
  <c r="BR230" i="2"/>
  <c r="BS230" i="2"/>
  <c r="BT230" i="2"/>
  <c r="BU230" i="2"/>
  <c r="BV230" i="2"/>
  <c r="BW230" i="2"/>
  <c r="BX230" i="2"/>
  <c r="BY230" i="2"/>
  <c r="BZ230" i="2"/>
  <c r="CA230" i="2"/>
  <c r="CB230" i="2"/>
  <c r="CC230" i="2"/>
  <c r="CD230" i="2"/>
  <c r="CE230" i="2"/>
  <c r="CF230" i="2"/>
  <c r="CG230" i="2"/>
  <c r="CH230" i="2"/>
  <c r="CI230" i="2"/>
  <c r="CJ230" i="2"/>
  <c r="CK230" i="2"/>
  <c r="CL230" i="2"/>
  <c r="CM230" i="2"/>
  <c r="CN230" i="2"/>
  <c r="CO230" i="2"/>
  <c r="BP231" i="2"/>
  <c r="BQ231" i="2"/>
  <c r="BR231" i="2"/>
  <c r="BS231" i="2"/>
  <c r="BT231" i="2"/>
  <c r="BU231" i="2"/>
  <c r="BV231" i="2"/>
  <c r="BW231" i="2"/>
  <c r="BX231" i="2"/>
  <c r="BY231" i="2"/>
  <c r="BZ231" i="2"/>
  <c r="CA231" i="2"/>
  <c r="CB231" i="2"/>
  <c r="CC231" i="2"/>
  <c r="CD231" i="2"/>
  <c r="CE231" i="2"/>
  <c r="CF231" i="2"/>
  <c r="CG231" i="2"/>
  <c r="CH231" i="2"/>
  <c r="CI231" i="2"/>
  <c r="CJ231" i="2"/>
  <c r="CK231" i="2"/>
  <c r="CL231" i="2"/>
  <c r="CM231" i="2"/>
  <c r="CN231" i="2"/>
  <c r="CO231" i="2"/>
  <c r="BP232" i="2"/>
  <c r="BQ232" i="2"/>
  <c r="BR232" i="2"/>
  <c r="BS232" i="2"/>
  <c r="BT232" i="2"/>
  <c r="BU232" i="2"/>
  <c r="BV232" i="2"/>
  <c r="BW232" i="2"/>
  <c r="BX232" i="2"/>
  <c r="BY232" i="2"/>
  <c r="BZ232" i="2"/>
  <c r="CA232" i="2"/>
  <c r="CB232" i="2"/>
  <c r="CC232" i="2"/>
  <c r="CD232" i="2"/>
  <c r="CE232" i="2"/>
  <c r="CF232" i="2"/>
  <c r="CG232" i="2"/>
  <c r="CH232" i="2"/>
  <c r="CI232" i="2"/>
  <c r="CJ232" i="2"/>
  <c r="CK232" i="2"/>
  <c r="CL232" i="2"/>
  <c r="CM232" i="2"/>
  <c r="CN232" i="2"/>
  <c r="CO232" i="2"/>
  <c r="BP233" i="2"/>
  <c r="BQ233" i="2"/>
  <c r="BR233" i="2"/>
  <c r="BS233" i="2"/>
  <c r="BT233" i="2"/>
  <c r="BU233" i="2"/>
  <c r="BV233" i="2"/>
  <c r="BW233" i="2"/>
  <c r="BX233" i="2"/>
  <c r="BY233" i="2"/>
  <c r="BZ233" i="2"/>
  <c r="CA233" i="2"/>
  <c r="CB233" i="2"/>
  <c r="CC233" i="2"/>
  <c r="CD233" i="2"/>
  <c r="CE233" i="2"/>
  <c r="CF233" i="2"/>
  <c r="CG233" i="2"/>
  <c r="CH233" i="2"/>
  <c r="CI233" i="2"/>
  <c r="CJ233" i="2"/>
  <c r="CK233" i="2"/>
  <c r="CL233" i="2"/>
  <c r="CM233" i="2"/>
  <c r="CN233" i="2"/>
  <c r="CO233" i="2"/>
  <c r="BP234" i="2"/>
  <c r="BQ234" i="2"/>
  <c r="BR234" i="2"/>
  <c r="BS234" i="2"/>
  <c r="BT234" i="2"/>
  <c r="BU234" i="2"/>
  <c r="BV234" i="2"/>
  <c r="BW234" i="2"/>
  <c r="BX234" i="2"/>
  <c r="BY234" i="2"/>
  <c r="BZ234" i="2"/>
  <c r="CA234" i="2"/>
  <c r="CB234" i="2"/>
  <c r="CC234" i="2"/>
  <c r="CD234" i="2"/>
  <c r="CE234" i="2"/>
  <c r="CF234" i="2"/>
  <c r="CG234" i="2"/>
  <c r="CH234" i="2"/>
  <c r="CI234" i="2"/>
  <c r="CJ234" i="2"/>
  <c r="CK234" i="2"/>
  <c r="CL234" i="2"/>
  <c r="CM234" i="2"/>
  <c r="CN234" i="2"/>
  <c r="CO234" i="2"/>
  <c r="BP235" i="2"/>
  <c r="BQ235" i="2"/>
  <c r="BR235" i="2"/>
  <c r="BS235" i="2"/>
  <c r="BT235" i="2"/>
  <c r="BU235" i="2"/>
  <c r="BV235" i="2"/>
  <c r="BW235" i="2"/>
  <c r="BX235" i="2"/>
  <c r="BY235" i="2"/>
  <c r="BZ235" i="2"/>
  <c r="CA235" i="2"/>
  <c r="CB235" i="2"/>
  <c r="CC235" i="2"/>
  <c r="CD235" i="2"/>
  <c r="CE235" i="2"/>
  <c r="CF235" i="2"/>
  <c r="CG235" i="2"/>
  <c r="CH235" i="2"/>
  <c r="CI235" i="2"/>
  <c r="CJ235" i="2"/>
  <c r="CK235" i="2"/>
  <c r="CL235" i="2"/>
  <c r="CM235" i="2"/>
  <c r="CN235" i="2"/>
  <c r="CO235" i="2"/>
  <c r="BP236" i="2"/>
  <c r="BQ236" i="2"/>
  <c r="BR236" i="2"/>
  <c r="BS236" i="2"/>
  <c r="BT236" i="2"/>
  <c r="BU236" i="2"/>
  <c r="BV236" i="2"/>
  <c r="BW236" i="2"/>
  <c r="BX236" i="2"/>
  <c r="BY236" i="2"/>
  <c r="BZ236" i="2"/>
  <c r="CA236" i="2"/>
  <c r="CB236" i="2"/>
  <c r="CC236" i="2"/>
  <c r="CD236" i="2"/>
  <c r="CE236" i="2"/>
  <c r="CF236" i="2"/>
  <c r="CG236" i="2"/>
  <c r="CH236" i="2"/>
  <c r="CI236" i="2"/>
  <c r="CJ236" i="2"/>
  <c r="CK236" i="2"/>
  <c r="CL236" i="2"/>
  <c r="CM236" i="2"/>
  <c r="CN236" i="2"/>
  <c r="CO236" i="2"/>
  <c r="BP237" i="2"/>
  <c r="BQ237" i="2"/>
  <c r="BR237" i="2"/>
  <c r="BS237" i="2"/>
  <c r="BT237" i="2"/>
  <c r="BU237" i="2"/>
  <c r="BV237" i="2"/>
  <c r="BW237" i="2"/>
  <c r="BX237" i="2"/>
  <c r="BY237" i="2"/>
  <c r="BZ237" i="2"/>
  <c r="CA237" i="2"/>
  <c r="CB237" i="2"/>
  <c r="CC237" i="2"/>
  <c r="CD237" i="2"/>
  <c r="CE237" i="2"/>
  <c r="CF237" i="2"/>
  <c r="CG237" i="2"/>
  <c r="CH237" i="2"/>
  <c r="CI237" i="2"/>
  <c r="CJ237" i="2"/>
  <c r="CK237" i="2"/>
  <c r="CL237" i="2"/>
  <c r="CM237" i="2"/>
  <c r="CN237" i="2"/>
  <c r="CO237" i="2"/>
  <c r="BP238" i="2"/>
  <c r="BQ238" i="2"/>
  <c r="BR238" i="2"/>
  <c r="BS238" i="2"/>
  <c r="BT238" i="2"/>
  <c r="BU238" i="2"/>
  <c r="BV238" i="2"/>
  <c r="BW238" i="2"/>
  <c r="BX238" i="2"/>
  <c r="BY238" i="2"/>
  <c r="BZ238" i="2"/>
  <c r="CA238" i="2"/>
  <c r="CB238" i="2"/>
  <c r="CC238" i="2"/>
  <c r="CD238" i="2"/>
  <c r="CE238" i="2"/>
  <c r="CF238" i="2"/>
  <c r="CG238" i="2"/>
  <c r="CH238" i="2"/>
  <c r="CI238" i="2"/>
  <c r="CJ238" i="2"/>
  <c r="CK238" i="2"/>
  <c r="CL238" i="2"/>
  <c r="CM238" i="2"/>
  <c r="CN238" i="2"/>
  <c r="CO238" i="2"/>
  <c r="BP239" i="2"/>
  <c r="BQ239" i="2"/>
  <c r="BR239" i="2"/>
  <c r="BS239" i="2"/>
  <c r="BT239" i="2"/>
  <c r="BU239" i="2"/>
  <c r="BV239" i="2"/>
  <c r="BW239" i="2"/>
  <c r="BX239" i="2"/>
  <c r="BY239" i="2"/>
  <c r="BZ239" i="2"/>
  <c r="CA239" i="2"/>
  <c r="CB239" i="2"/>
  <c r="CC239" i="2"/>
  <c r="CD239" i="2"/>
  <c r="CE239" i="2"/>
  <c r="CF239" i="2"/>
  <c r="CG239" i="2"/>
  <c r="CH239" i="2"/>
  <c r="CI239" i="2"/>
  <c r="CJ239" i="2"/>
  <c r="CK239" i="2"/>
  <c r="CL239" i="2"/>
  <c r="CM239" i="2"/>
  <c r="CN239" i="2"/>
  <c r="CO239" i="2"/>
  <c r="BP240" i="2"/>
  <c r="BQ240" i="2"/>
  <c r="BR240" i="2"/>
  <c r="BS240" i="2"/>
  <c r="BT240" i="2"/>
  <c r="BU240" i="2"/>
  <c r="BV240" i="2"/>
  <c r="BW240" i="2"/>
  <c r="BX240" i="2"/>
  <c r="BY240" i="2"/>
  <c r="BZ240" i="2"/>
  <c r="CA240" i="2"/>
  <c r="CB240" i="2"/>
  <c r="CC240" i="2"/>
  <c r="CD240" i="2"/>
  <c r="CE240" i="2"/>
  <c r="CF240" i="2"/>
  <c r="CG240" i="2"/>
  <c r="CH240" i="2"/>
  <c r="CI240" i="2"/>
  <c r="CJ240" i="2"/>
  <c r="CK240" i="2"/>
  <c r="CL240" i="2"/>
  <c r="CM240" i="2"/>
  <c r="CN240" i="2"/>
  <c r="CO240" i="2"/>
  <c r="BP241" i="2"/>
  <c r="BQ241" i="2"/>
  <c r="BR241" i="2"/>
  <c r="BS241" i="2"/>
  <c r="BT241" i="2"/>
  <c r="BU241" i="2"/>
  <c r="BV241" i="2"/>
  <c r="BW241" i="2"/>
  <c r="BX241" i="2"/>
  <c r="BY241" i="2"/>
  <c r="BZ241" i="2"/>
  <c r="CA241" i="2"/>
  <c r="CB241" i="2"/>
  <c r="CC241" i="2"/>
  <c r="CD241" i="2"/>
  <c r="CE241" i="2"/>
  <c r="CF241" i="2"/>
  <c r="CG241" i="2"/>
  <c r="CH241" i="2"/>
  <c r="CI241" i="2"/>
  <c r="CJ241" i="2"/>
  <c r="CK241" i="2"/>
  <c r="CL241" i="2"/>
  <c r="CM241" i="2"/>
  <c r="CN241" i="2"/>
  <c r="CO241" i="2"/>
  <c r="BP242" i="2"/>
  <c r="BQ242" i="2"/>
  <c r="BR242" i="2"/>
  <c r="BS242" i="2"/>
  <c r="BT242" i="2"/>
  <c r="BU242" i="2"/>
  <c r="BV242" i="2"/>
  <c r="BW242" i="2"/>
  <c r="BX242" i="2"/>
  <c r="BY242" i="2"/>
  <c r="BZ242" i="2"/>
  <c r="CA242" i="2"/>
  <c r="CB242" i="2"/>
  <c r="CC242" i="2"/>
  <c r="CD242" i="2"/>
  <c r="CE242" i="2"/>
  <c r="CF242" i="2"/>
  <c r="CG242" i="2"/>
  <c r="CH242" i="2"/>
  <c r="CI242" i="2"/>
  <c r="CJ242" i="2"/>
  <c r="CK242" i="2"/>
  <c r="CL242" i="2"/>
  <c r="CM242" i="2"/>
  <c r="CN242" i="2"/>
  <c r="CO242" i="2"/>
  <c r="BP243" i="2"/>
  <c r="BQ243" i="2"/>
  <c r="BR243" i="2"/>
  <c r="BS243" i="2"/>
  <c r="BT243" i="2"/>
  <c r="BU243" i="2"/>
  <c r="BV243" i="2"/>
  <c r="BW243" i="2"/>
  <c r="BX243" i="2"/>
  <c r="BY243" i="2"/>
  <c r="BZ243" i="2"/>
  <c r="CA243" i="2"/>
  <c r="CB243" i="2"/>
  <c r="CC243" i="2"/>
  <c r="CD243" i="2"/>
  <c r="CE243" i="2"/>
  <c r="CF243" i="2"/>
  <c r="CG243" i="2"/>
  <c r="CH243" i="2"/>
  <c r="CI243" i="2"/>
  <c r="CJ243" i="2"/>
  <c r="CK243" i="2"/>
  <c r="CL243" i="2"/>
  <c r="CM243" i="2"/>
  <c r="CN243" i="2"/>
  <c r="CO243" i="2"/>
  <c r="BP244" i="2"/>
  <c r="BQ244" i="2"/>
  <c r="BR244" i="2"/>
  <c r="BS244" i="2"/>
  <c r="BT244" i="2"/>
  <c r="BU244" i="2"/>
  <c r="BV244" i="2"/>
  <c r="BW244" i="2"/>
  <c r="BX244" i="2"/>
  <c r="BY244" i="2"/>
  <c r="BZ244" i="2"/>
  <c r="CA244" i="2"/>
  <c r="CB244" i="2"/>
  <c r="CC244" i="2"/>
  <c r="CD244" i="2"/>
  <c r="CE244" i="2"/>
  <c r="CF244" i="2"/>
  <c r="CG244" i="2"/>
  <c r="CH244" i="2"/>
  <c r="CI244" i="2"/>
  <c r="CJ244" i="2"/>
  <c r="CK244" i="2"/>
  <c r="CL244" i="2"/>
  <c r="CM244" i="2"/>
  <c r="CN244" i="2"/>
  <c r="CO244" i="2"/>
  <c r="BP245" i="2"/>
  <c r="BQ245" i="2"/>
  <c r="BR245" i="2"/>
  <c r="BS245" i="2"/>
  <c r="BT245" i="2"/>
  <c r="BU245" i="2"/>
  <c r="BV245" i="2"/>
  <c r="BW245" i="2"/>
  <c r="BX245" i="2"/>
  <c r="BY245" i="2"/>
  <c r="BZ245" i="2"/>
  <c r="CA245" i="2"/>
  <c r="CB245" i="2"/>
  <c r="CC245" i="2"/>
  <c r="CD245" i="2"/>
  <c r="CE245" i="2"/>
  <c r="CF245" i="2"/>
  <c r="CG245" i="2"/>
  <c r="CH245" i="2"/>
  <c r="CI245" i="2"/>
  <c r="CJ245" i="2"/>
  <c r="CK245" i="2"/>
  <c r="CL245" i="2"/>
  <c r="CM245" i="2"/>
  <c r="CN245" i="2"/>
  <c r="CO245" i="2"/>
  <c r="BP246" i="2"/>
  <c r="BQ246" i="2"/>
  <c r="BR246" i="2"/>
  <c r="BS246" i="2"/>
  <c r="BT246" i="2"/>
  <c r="BU246" i="2"/>
  <c r="BV246" i="2"/>
  <c r="BW246" i="2"/>
  <c r="BX246" i="2"/>
  <c r="BY246" i="2"/>
  <c r="BZ246" i="2"/>
  <c r="CA246" i="2"/>
  <c r="CB246" i="2"/>
  <c r="CC246" i="2"/>
  <c r="CD246" i="2"/>
  <c r="CE246" i="2"/>
  <c r="CF246" i="2"/>
  <c r="CG246" i="2"/>
  <c r="CH246" i="2"/>
  <c r="CI246" i="2"/>
  <c r="CJ246" i="2"/>
  <c r="CK246" i="2"/>
  <c r="CL246" i="2"/>
  <c r="CM246" i="2"/>
  <c r="CN246" i="2"/>
  <c r="CO246" i="2"/>
  <c r="BP247" i="2"/>
  <c r="BQ247" i="2"/>
  <c r="BR247" i="2"/>
  <c r="BS247" i="2"/>
  <c r="BT247" i="2"/>
  <c r="BU247" i="2"/>
  <c r="BV247" i="2"/>
  <c r="BW247" i="2"/>
  <c r="BX247" i="2"/>
  <c r="BY247" i="2"/>
  <c r="BZ247" i="2"/>
  <c r="CA247" i="2"/>
  <c r="CB247" i="2"/>
  <c r="CC247" i="2"/>
  <c r="CD247" i="2"/>
  <c r="CE247" i="2"/>
  <c r="CF247" i="2"/>
  <c r="CG247" i="2"/>
  <c r="CH247" i="2"/>
  <c r="CI247" i="2"/>
  <c r="CJ247" i="2"/>
  <c r="CK247" i="2"/>
  <c r="CL247" i="2"/>
  <c r="CM247" i="2"/>
  <c r="CN247" i="2"/>
  <c r="CO247" i="2"/>
  <c r="BP248" i="2"/>
  <c r="BQ248" i="2"/>
  <c r="BR248" i="2"/>
  <c r="BS248" i="2"/>
  <c r="BT248" i="2"/>
  <c r="BU248" i="2"/>
  <c r="BV248" i="2"/>
  <c r="BW248" i="2"/>
  <c r="BX248" i="2"/>
  <c r="BY248" i="2"/>
  <c r="BZ248" i="2"/>
  <c r="CA248" i="2"/>
  <c r="CB248" i="2"/>
  <c r="CC248" i="2"/>
  <c r="CD248" i="2"/>
  <c r="CE248" i="2"/>
  <c r="CF248" i="2"/>
  <c r="CG248" i="2"/>
  <c r="CH248" i="2"/>
  <c r="CI248" i="2"/>
  <c r="CJ248" i="2"/>
  <c r="CK248" i="2"/>
  <c r="CL248" i="2"/>
  <c r="CM248" i="2"/>
  <c r="CN248" i="2"/>
  <c r="CO248" i="2"/>
  <c r="BP249" i="2"/>
  <c r="BQ249" i="2"/>
  <c r="BR249" i="2"/>
  <c r="BS249" i="2"/>
  <c r="BT249" i="2"/>
  <c r="BU249" i="2"/>
  <c r="BV249" i="2"/>
  <c r="BW249" i="2"/>
  <c r="BX249" i="2"/>
  <c r="BY249" i="2"/>
  <c r="BZ249" i="2"/>
  <c r="CA249" i="2"/>
  <c r="CB249" i="2"/>
  <c r="CC249" i="2"/>
  <c r="CD249" i="2"/>
  <c r="CE249" i="2"/>
  <c r="CF249" i="2"/>
  <c r="CG249" i="2"/>
  <c r="CH249" i="2"/>
  <c r="CI249" i="2"/>
  <c r="CJ249" i="2"/>
  <c r="CK249" i="2"/>
  <c r="CL249" i="2"/>
  <c r="CM249" i="2"/>
  <c r="CN249" i="2"/>
  <c r="CO249" i="2"/>
  <c r="BP250" i="2"/>
  <c r="BQ250" i="2"/>
  <c r="BR250" i="2"/>
  <c r="BS250" i="2"/>
  <c r="BT250" i="2"/>
  <c r="BU250" i="2"/>
  <c r="BV250" i="2"/>
  <c r="BW250" i="2"/>
  <c r="BX250" i="2"/>
  <c r="BY250" i="2"/>
  <c r="BZ250" i="2"/>
  <c r="CA250" i="2"/>
  <c r="CB250" i="2"/>
  <c r="CC250" i="2"/>
  <c r="CD250" i="2"/>
  <c r="CE250" i="2"/>
  <c r="CF250" i="2"/>
  <c r="CG250" i="2"/>
  <c r="CH250" i="2"/>
  <c r="CI250" i="2"/>
  <c r="CJ250" i="2"/>
  <c r="CK250" i="2"/>
  <c r="CL250" i="2"/>
  <c r="CM250" i="2"/>
  <c r="CN250" i="2"/>
  <c r="CO250" i="2"/>
  <c r="BP251" i="2"/>
  <c r="BQ251" i="2"/>
  <c r="BR251" i="2"/>
  <c r="BS251" i="2"/>
  <c r="BT251" i="2"/>
  <c r="BU251" i="2"/>
  <c r="BV251" i="2"/>
  <c r="BW251" i="2"/>
  <c r="BX251" i="2"/>
  <c r="BY251" i="2"/>
  <c r="BZ251" i="2"/>
  <c r="CA251" i="2"/>
  <c r="CB251" i="2"/>
  <c r="CC251" i="2"/>
  <c r="CD251" i="2"/>
  <c r="CE251" i="2"/>
  <c r="CF251" i="2"/>
  <c r="CG251" i="2"/>
  <c r="CH251" i="2"/>
  <c r="CI251" i="2"/>
  <c r="CJ251" i="2"/>
  <c r="CK251" i="2"/>
  <c r="CL251" i="2"/>
  <c r="CM251" i="2"/>
  <c r="CN251" i="2"/>
  <c r="CO251" i="2"/>
  <c r="BP252" i="2"/>
  <c r="BQ252" i="2"/>
  <c r="BR252" i="2"/>
  <c r="BS252" i="2"/>
  <c r="BT252" i="2"/>
  <c r="BU252" i="2"/>
  <c r="BV252" i="2"/>
  <c r="BW252" i="2"/>
  <c r="BX252" i="2"/>
  <c r="BY252" i="2"/>
  <c r="BZ252" i="2"/>
  <c r="CA252" i="2"/>
  <c r="CB252" i="2"/>
  <c r="CC252" i="2"/>
  <c r="CD252" i="2"/>
  <c r="CE252" i="2"/>
  <c r="CF252" i="2"/>
  <c r="CG252" i="2"/>
  <c r="CH252" i="2"/>
  <c r="CI252" i="2"/>
  <c r="CJ252" i="2"/>
  <c r="CK252" i="2"/>
  <c r="CL252" i="2"/>
  <c r="CM252" i="2"/>
  <c r="CN252" i="2"/>
  <c r="CO252" i="2"/>
  <c r="BP253" i="2"/>
  <c r="BQ253" i="2"/>
  <c r="BR253" i="2"/>
  <c r="BS253" i="2"/>
  <c r="BT253" i="2"/>
  <c r="BU253" i="2"/>
  <c r="BV253" i="2"/>
  <c r="BW253" i="2"/>
  <c r="BX253" i="2"/>
  <c r="BY253" i="2"/>
  <c r="BZ253" i="2"/>
  <c r="CA253" i="2"/>
  <c r="CB253" i="2"/>
  <c r="CC253" i="2"/>
  <c r="CD253" i="2"/>
  <c r="CE253" i="2"/>
  <c r="CF253" i="2"/>
  <c r="CG253" i="2"/>
  <c r="CH253" i="2"/>
  <c r="CI253" i="2"/>
  <c r="CJ253" i="2"/>
  <c r="CK253" i="2"/>
  <c r="CL253" i="2"/>
  <c r="CM253" i="2"/>
  <c r="CN253" i="2"/>
  <c r="CO253" i="2"/>
  <c r="BP254" i="2"/>
  <c r="BQ254" i="2"/>
  <c r="BR254" i="2"/>
  <c r="BS254" i="2"/>
  <c r="BT254" i="2"/>
  <c r="BU254" i="2"/>
  <c r="BV254" i="2"/>
  <c r="BW254" i="2"/>
  <c r="BX254" i="2"/>
  <c r="BY254" i="2"/>
  <c r="BZ254" i="2"/>
  <c r="CA254" i="2"/>
  <c r="CB254" i="2"/>
  <c r="CC254" i="2"/>
  <c r="CD254" i="2"/>
  <c r="CE254" i="2"/>
  <c r="CF254" i="2"/>
  <c r="CG254" i="2"/>
  <c r="CH254" i="2"/>
  <c r="CI254" i="2"/>
  <c r="CJ254" i="2"/>
  <c r="CK254" i="2"/>
  <c r="CL254" i="2"/>
  <c r="CM254" i="2"/>
  <c r="CN254" i="2"/>
  <c r="CO254" i="2"/>
  <c r="BP255" i="2"/>
  <c r="BQ255" i="2"/>
  <c r="BR255" i="2"/>
  <c r="BS255" i="2"/>
  <c r="BT255" i="2"/>
  <c r="BU255" i="2"/>
  <c r="BV255" i="2"/>
  <c r="BW255" i="2"/>
  <c r="BX255" i="2"/>
  <c r="BY255" i="2"/>
  <c r="BZ255" i="2"/>
  <c r="CA255" i="2"/>
  <c r="CB255" i="2"/>
  <c r="CC255" i="2"/>
  <c r="CD255" i="2"/>
  <c r="CE255" i="2"/>
  <c r="CF255" i="2"/>
  <c r="CG255" i="2"/>
  <c r="CH255" i="2"/>
  <c r="CI255" i="2"/>
  <c r="CJ255" i="2"/>
  <c r="CK255" i="2"/>
  <c r="CL255" i="2"/>
  <c r="CM255" i="2"/>
  <c r="CN255" i="2"/>
  <c r="CO255" i="2"/>
  <c r="BP256" i="2"/>
  <c r="BQ256" i="2"/>
  <c r="BR256" i="2"/>
  <c r="BS256" i="2"/>
  <c r="BT256" i="2"/>
  <c r="BU256" i="2"/>
  <c r="BV256" i="2"/>
  <c r="BW256" i="2"/>
  <c r="BX256" i="2"/>
  <c r="BY256" i="2"/>
  <c r="BZ256" i="2"/>
  <c r="CA256" i="2"/>
  <c r="CB256" i="2"/>
  <c r="CC256" i="2"/>
  <c r="CD256" i="2"/>
  <c r="CE256" i="2"/>
  <c r="CF256" i="2"/>
  <c r="CG256" i="2"/>
  <c r="CH256" i="2"/>
  <c r="CI256" i="2"/>
  <c r="CJ256" i="2"/>
  <c r="CK256" i="2"/>
  <c r="CL256" i="2"/>
  <c r="CM256" i="2"/>
  <c r="CN256" i="2"/>
  <c r="CO256" i="2"/>
  <c r="BP257" i="2"/>
  <c r="BQ257" i="2"/>
  <c r="BR257" i="2"/>
  <c r="BS257" i="2"/>
  <c r="BT257" i="2"/>
  <c r="BU257" i="2"/>
  <c r="BV257" i="2"/>
  <c r="BW257" i="2"/>
  <c r="BX257" i="2"/>
  <c r="BY257" i="2"/>
  <c r="BZ257" i="2"/>
  <c r="CA257" i="2"/>
  <c r="CB257" i="2"/>
  <c r="CC257" i="2"/>
  <c r="CD257" i="2"/>
  <c r="CE257" i="2"/>
  <c r="CF257" i="2"/>
  <c r="CG257" i="2"/>
  <c r="CH257" i="2"/>
  <c r="CI257" i="2"/>
  <c r="CJ257" i="2"/>
  <c r="CK257" i="2"/>
  <c r="CL257" i="2"/>
  <c r="CM257" i="2"/>
  <c r="CN257" i="2"/>
  <c r="CO257" i="2"/>
  <c r="BP258" i="2"/>
  <c r="BQ258" i="2"/>
  <c r="BR258" i="2"/>
  <c r="BS258" i="2"/>
  <c r="BT258" i="2"/>
  <c r="BU258" i="2"/>
  <c r="BV258" i="2"/>
  <c r="BW258" i="2"/>
  <c r="BX258" i="2"/>
  <c r="BY258" i="2"/>
  <c r="BZ258" i="2"/>
  <c r="CA258" i="2"/>
  <c r="CB258" i="2"/>
  <c r="CC258" i="2"/>
  <c r="CD258" i="2"/>
  <c r="CE258" i="2"/>
  <c r="CF258" i="2"/>
  <c r="CG258" i="2"/>
  <c r="CH258" i="2"/>
  <c r="CI258" i="2"/>
  <c r="CJ258" i="2"/>
  <c r="CK258" i="2"/>
  <c r="CL258" i="2"/>
  <c r="CM258" i="2"/>
  <c r="CN258" i="2"/>
  <c r="CO258" i="2"/>
  <c r="BP259" i="2"/>
  <c r="BQ259" i="2"/>
  <c r="BR259" i="2"/>
  <c r="BS259" i="2"/>
  <c r="BT259" i="2"/>
  <c r="BU259" i="2"/>
  <c r="BV259" i="2"/>
  <c r="BW259" i="2"/>
  <c r="BX259" i="2"/>
  <c r="BY259" i="2"/>
  <c r="BZ259" i="2"/>
  <c r="CA259" i="2"/>
  <c r="CB259" i="2"/>
  <c r="CC259" i="2"/>
  <c r="CD259" i="2"/>
  <c r="CE259" i="2"/>
  <c r="CF259" i="2"/>
  <c r="CG259" i="2"/>
  <c r="CH259" i="2"/>
  <c r="CI259" i="2"/>
  <c r="CJ259" i="2"/>
  <c r="CK259" i="2"/>
  <c r="CL259" i="2"/>
  <c r="CM259" i="2"/>
  <c r="CN259" i="2"/>
  <c r="CO259" i="2"/>
  <c r="BP260" i="2"/>
  <c r="BQ260" i="2"/>
  <c r="BR260" i="2"/>
  <c r="BS260" i="2"/>
  <c r="BT260" i="2"/>
  <c r="BU260" i="2"/>
  <c r="BV260" i="2"/>
  <c r="BW260" i="2"/>
  <c r="BX260" i="2"/>
  <c r="BY260" i="2"/>
  <c r="BZ260" i="2"/>
  <c r="CA260" i="2"/>
  <c r="CB260" i="2"/>
  <c r="CC260" i="2"/>
  <c r="CD260" i="2"/>
  <c r="CE260" i="2"/>
  <c r="CF260" i="2"/>
  <c r="CG260" i="2"/>
  <c r="CH260" i="2"/>
  <c r="CI260" i="2"/>
  <c r="CJ260" i="2"/>
  <c r="CK260" i="2"/>
  <c r="CL260" i="2"/>
  <c r="CM260" i="2"/>
  <c r="CN260" i="2"/>
  <c r="CO260" i="2"/>
  <c r="BP261" i="2"/>
  <c r="BQ261" i="2"/>
  <c r="BR261" i="2"/>
  <c r="BS261" i="2"/>
  <c r="BT261" i="2"/>
  <c r="BU261" i="2"/>
  <c r="BV261" i="2"/>
  <c r="BW261" i="2"/>
  <c r="BX261" i="2"/>
  <c r="BY261" i="2"/>
  <c r="BZ261" i="2"/>
  <c r="CA261" i="2"/>
  <c r="CB261" i="2"/>
  <c r="CC261" i="2"/>
  <c r="CD261" i="2"/>
  <c r="CE261" i="2"/>
  <c r="CF261" i="2"/>
  <c r="CG261" i="2"/>
  <c r="CH261" i="2"/>
  <c r="CI261" i="2"/>
  <c r="CJ261" i="2"/>
  <c r="CK261" i="2"/>
  <c r="CL261" i="2"/>
  <c r="CM261" i="2"/>
  <c r="CN261" i="2"/>
  <c r="CO261" i="2"/>
  <c r="BP262" i="2"/>
  <c r="BQ262" i="2"/>
  <c r="BR262" i="2"/>
  <c r="BS262" i="2"/>
  <c r="BT262" i="2"/>
  <c r="BU262" i="2"/>
  <c r="BV262" i="2"/>
  <c r="BW262" i="2"/>
  <c r="BX262" i="2"/>
  <c r="BY262" i="2"/>
  <c r="BZ262" i="2"/>
  <c r="CA262" i="2"/>
  <c r="CB262" i="2"/>
  <c r="CC262" i="2"/>
  <c r="CD262" i="2"/>
  <c r="CE262" i="2"/>
  <c r="CF262" i="2"/>
  <c r="CG262" i="2"/>
  <c r="CH262" i="2"/>
  <c r="CI262" i="2"/>
  <c r="CJ262" i="2"/>
  <c r="CK262" i="2"/>
  <c r="CL262" i="2"/>
  <c r="CM262" i="2"/>
  <c r="CN262" i="2"/>
  <c r="CO262" i="2"/>
  <c r="BP263" i="2"/>
  <c r="BQ263" i="2"/>
  <c r="BR263" i="2"/>
  <c r="BS263" i="2"/>
  <c r="BT263" i="2"/>
  <c r="BU263" i="2"/>
  <c r="BV263" i="2"/>
  <c r="BW263" i="2"/>
  <c r="BX263" i="2"/>
  <c r="BY263" i="2"/>
  <c r="BZ263" i="2"/>
  <c r="CA263" i="2"/>
  <c r="CB263" i="2"/>
  <c r="CC263" i="2"/>
  <c r="CD263" i="2"/>
  <c r="CE263" i="2"/>
  <c r="CF263" i="2"/>
  <c r="CG263" i="2"/>
  <c r="CH263" i="2"/>
  <c r="CI263" i="2"/>
  <c r="CJ263" i="2"/>
  <c r="CK263" i="2"/>
  <c r="CL263" i="2"/>
  <c r="CM263" i="2"/>
  <c r="CN263" i="2"/>
  <c r="CO263" i="2"/>
  <c r="BP264" i="2"/>
  <c r="BQ264" i="2"/>
  <c r="BR264" i="2"/>
  <c r="BS264" i="2"/>
  <c r="BT264" i="2"/>
  <c r="BU264" i="2"/>
  <c r="BV264" i="2"/>
  <c r="BW264" i="2"/>
  <c r="BX264" i="2"/>
  <c r="BY264" i="2"/>
  <c r="BZ264" i="2"/>
  <c r="CA264" i="2"/>
  <c r="CB264" i="2"/>
  <c r="CC264" i="2"/>
  <c r="CD264" i="2"/>
  <c r="CE264" i="2"/>
  <c r="CF264" i="2"/>
  <c r="CG264" i="2"/>
  <c r="CH264" i="2"/>
  <c r="CI264" i="2"/>
  <c r="CJ264" i="2"/>
  <c r="CK264" i="2"/>
  <c r="CL264" i="2"/>
  <c r="CM264" i="2"/>
  <c r="CN264" i="2"/>
  <c r="CO264" i="2"/>
  <c r="BP265" i="2"/>
  <c r="BQ265" i="2"/>
  <c r="BR265" i="2"/>
  <c r="BS265" i="2"/>
  <c r="BT265" i="2"/>
  <c r="BU265" i="2"/>
  <c r="BV265" i="2"/>
  <c r="BW265" i="2"/>
  <c r="BX265" i="2"/>
  <c r="BY265" i="2"/>
  <c r="BZ265" i="2"/>
  <c r="CA265" i="2"/>
  <c r="CB265" i="2"/>
  <c r="CC265" i="2"/>
  <c r="CD265" i="2"/>
  <c r="CE265" i="2"/>
  <c r="CF265" i="2"/>
  <c r="CG265" i="2"/>
  <c r="CH265" i="2"/>
  <c r="CI265" i="2"/>
  <c r="CJ265" i="2"/>
  <c r="CK265" i="2"/>
  <c r="CL265" i="2"/>
  <c r="CM265" i="2"/>
  <c r="CN265" i="2"/>
  <c r="CO265" i="2"/>
  <c r="BP266" i="2"/>
  <c r="BQ266" i="2"/>
  <c r="BR266" i="2"/>
  <c r="BS266" i="2"/>
  <c r="BT266" i="2"/>
  <c r="BU266" i="2"/>
  <c r="BV266" i="2"/>
  <c r="BW266" i="2"/>
  <c r="BX266" i="2"/>
  <c r="BY266" i="2"/>
  <c r="BZ266" i="2"/>
  <c r="CA266" i="2"/>
  <c r="CB266" i="2"/>
  <c r="CC266" i="2"/>
  <c r="CD266" i="2"/>
  <c r="CE266" i="2"/>
  <c r="CF266" i="2"/>
  <c r="CG266" i="2"/>
  <c r="CH266" i="2"/>
  <c r="CI266" i="2"/>
  <c r="CJ266" i="2"/>
  <c r="CK266" i="2"/>
  <c r="CL266" i="2"/>
  <c r="CM266" i="2"/>
  <c r="CN266" i="2"/>
  <c r="CO266" i="2"/>
  <c r="BP267" i="2"/>
  <c r="BQ267" i="2"/>
  <c r="BR267" i="2"/>
  <c r="BS267" i="2"/>
  <c r="BT267" i="2"/>
  <c r="BU267" i="2"/>
  <c r="BV267" i="2"/>
  <c r="BW267" i="2"/>
  <c r="BX267" i="2"/>
  <c r="BY267" i="2"/>
  <c r="BZ267" i="2"/>
  <c r="CA267" i="2"/>
  <c r="CB267" i="2"/>
  <c r="CC267" i="2"/>
  <c r="CD267" i="2"/>
  <c r="CE267" i="2"/>
  <c r="CF267" i="2"/>
  <c r="CG267" i="2"/>
  <c r="CH267" i="2"/>
  <c r="CI267" i="2"/>
  <c r="CJ267" i="2"/>
  <c r="CK267" i="2"/>
  <c r="CL267" i="2"/>
  <c r="CM267" i="2"/>
  <c r="CN267" i="2"/>
  <c r="CO267" i="2"/>
  <c r="BP268" i="2"/>
  <c r="BQ268" i="2"/>
  <c r="BR268" i="2"/>
  <c r="BS268" i="2"/>
  <c r="BT268" i="2"/>
  <c r="BU268" i="2"/>
  <c r="BV268" i="2"/>
  <c r="BW268" i="2"/>
  <c r="BX268" i="2"/>
  <c r="BY268" i="2"/>
  <c r="BZ268" i="2"/>
  <c r="CA268" i="2"/>
  <c r="CB268" i="2"/>
  <c r="CC268" i="2"/>
  <c r="CD268" i="2"/>
  <c r="CE268" i="2"/>
  <c r="CF268" i="2"/>
  <c r="CG268" i="2"/>
  <c r="CH268" i="2"/>
  <c r="CI268" i="2"/>
  <c r="CJ268" i="2"/>
  <c r="CK268" i="2"/>
  <c r="CL268" i="2"/>
  <c r="CM268" i="2"/>
  <c r="CN268" i="2"/>
  <c r="CO268" i="2"/>
  <c r="BP269" i="2"/>
  <c r="BQ269" i="2"/>
  <c r="BR269" i="2"/>
  <c r="BS269" i="2"/>
  <c r="BT269" i="2"/>
  <c r="BU269" i="2"/>
  <c r="BV269" i="2"/>
  <c r="BW269" i="2"/>
  <c r="BX269" i="2"/>
  <c r="BY269" i="2"/>
  <c r="BZ269" i="2"/>
  <c r="CA269" i="2"/>
  <c r="CB269" i="2"/>
  <c r="CC269" i="2"/>
  <c r="CD269" i="2"/>
  <c r="CE269" i="2"/>
  <c r="CF269" i="2"/>
  <c r="CG269" i="2"/>
  <c r="CH269" i="2"/>
  <c r="CI269" i="2"/>
  <c r="CJ269" i="2"/>
  <c r="CK269" i="2"/>
  <c r="CL269" i="2"/>
  <c r="CM269" i="2"/>
  <c r="CN269" i="2"/>
  <c r="CO269" i="2"/>
  <c r="BP270" i="2"/>
  <c r="BQ270" i="2"/>
  <c r="BR270" i="2"/>
  <c r="BS270" i="2"/>
  <c r="BT270" i="2"/>
  <c r="BU270" i="2"/>
  <c r="BV270" i="2"/>
  <c r="BW270" i="2"/>
  <c r="BX270" i="2"/>
  <c r="BY270" i="2"/>
  <c r="BZ270" i="2"/>
  <c r="CA270" i="2"/>
  <c r="CB270" i="2"/>
  <c r="CC270" i="2"/>
  <c r="CD270" i="2"/>
  <c r="CE270" i="2"/>
  <c r="CF270" i="2"/>
  <c r="CG270" i="2"/>
  <c r="CH270" i="2"/>
  <c r="CI270" i="2"/>
  <c r="CJ270" i="2"/>
  <c r="CK270" i="2"/>
  <c r="CL270" i="2"/>
  <c r="CM270" i="2"/>
  <c r="CN270" i="2"/>
  <c r="CO270" i="2"/>
  <c r="BP271" i="2"/>
  <c r="BQ271" i="2"/>
  <c r="BR271" i="2"/>
  <c r="BS271" i="2"/>
  <c r="BT271" i="2"/>
  <c r="BU271" i="2"/>
  <c r="BV271" i="2"/>
  <c r="BW271" i="2"/>
  <c r="BX271" i="2"/>
  <c r="BY271" i="2"/>
  <c r="BZ271" i="2"/>
  <c r="CA271" i="2"/>
  <c r="CB271" i="2"/>
  <c r="CC271" i="2"/>
  <c r="CD271" i="2"/>
  <c r="CE271" i="2"/>
  <c r="CF271" i="2"/>
  <c r="CG271" i="2"/>
  <c r="CH271" i="2"/>
  <c r="CI271" i="2"/>
  <c r="CJ271" i="2"/>
  <c r="CK271" i="2"/>
  <c r="CL271" i="2"/>
  <c r="CM271" i="2"/>
  <c r="CN271" i="2"/>
  <c r="CO271" i="2"/>
  <c r="BP272" i="2"/>
  <c r="BQ272" i="2"/>
  <c r="BR272" i="2"/>
  <c r="BS272" i="2"/>
  <c r="BT272" i="2"/>
  <c r="BU272" i="2"/>
  <c r="BV272" i="2"/>
  <c r="BW272" i="2"/>
  <c r="BX272" i="2"/>
  <c r="BY272" i="2"/>
  <c r="BZ272" i="2"/>
  <c r="CA272" i="2"/>
  <c r="CB272" i="2"/>
  <c r="CC272" i="2"/>
  <c r="CD272" i="2"/>
  <c r="CE272" i="2"/>
  <c r="CF272" i="2"/>
  <c r="CG272" i="2"/>
  <c r="CH272" i="2"/>
  <c r="CI272" i="2"/>
  <c r="CJ272" i="2"/>
  <c r="CK272" i="2"/>
  <c r="CL272" i="2"/>
  <c r="CM272" i="2"/>
  <c r="CN272" i="2"/>
  <c r="CO272" i="2"/>
  <c r="BP273" i="2"/>
  <c r="BQ273" i="2"/>
  <c r="BR273" i="2"/>
  <c r="BS273" i="2"/>
  <c r="BT273" i="2"/>
  <c r="BU273" i="2"/>
  <c r="BV273" i="2"/>
  <c r="BW273" i="2"/>
  <c r="BX273" i="2"/>
  <c r="BY273" i="2"/>
  <c r="BZ273" i="2"/>
  <c r="CA273" i="2"/>
  <c r="CB273" i="2"/>
  <c r="CC273" i="2"/>
  <c r="CD273" i="2"/>
  <c r="CE273" i="2"/>
  <c r="CF273" i="2"/>
  <c r="CG273" i="2"/>
  <c r="CH273" i="2"/>
  <c r="CI273" i="2"/>
  <c r="CJ273" i="2"/>
  <c r="CK273" i="2"/>
  <c r="CL273" i="2"/>
  <c r="CM273" i="2"/>
  <c r="CN273" i="2"/>
  <c r="CO273" i="2"/>
  <c r="BP274" i="2"/>
  <c r="BQ274" i="2"/>
  <c r="BR274" i="2"/>
  <c r="BS274" i="2"/>
  <c r="BT274" i="2"/>
  <c r="BU274" i="2"/>
  <c r="BV274" i="2"/>
  <c r="BW274" i="2"/>
  <c r="BX274" i="2"/>
  <c r="BY274" i="2"/>
  <c r="BZ274" i="2"/>
  <c r="CA274" i="2"/>
  <c r="CB274" i="2"/>
  <c r="CC274" i="2"/>
  <c r="CD274" i="2"/>
  <c r="CE274" i="2"/>
  <c r="CF274" i="2"/>
  <c r="CG274" i="2"/>
  <c r="CH274" i="2"/>
  <c r="CI274" i="2"/>
  <c r="CJ274" i="2"/>
  <c r="CK274" i="2"/>
  <c r="CL274" i="2"/>
  <c r="CM274" i="2"/>
  <c r="CN274" i="2"/>
  <c r="CO274" i="2"/>
  <c r="BP275" i="2"/>
  <c r="BQ275" i="2"/>
  <c r="BR275" i="2"/>
  <c r="BS275" i="2"/>
  <c r="BT275" i="2"/>
  <c r="BU275" i="2"/>
  <c r="BV275" i="2"/>
  <c r="BW275" i="2"/>
  <c r="BX275" i="2"/>
  <c r="BY275" i="2"/>
  <c r="BZ275" i="2"/>
  <c r="CA275" i="2"/>
  <c r="CB275" i="2"/>
  <c r="CC275" i="2"/>
  <c r="CD275" i="2"/>
  <c r="CE275" i="2"/>
  <c r="CF275" i="2"/>
  <c r="CG275" i="2"/>
  <c r="CH275" i="2"/>
  <c r="CI275" i="2"/>
  <c r="CJ275" i="2"/>
  <c r="CK275" i="2"/>
  <c r="CL275" i="2"/>
  <c r="CM275" i="2"/>
  <c r="CN275" i="2"/>
  <c r="CO275" i="2"/>
  <c r="BP276" i="2"/>
  <c r="BQ276" i="2"/>
  <c r="BR276" i="2"/>
  <c r="BS276" i="2"/>
  <c r="BT276" i="2"/>
  <c r="BU276" i="2"/>
  <c r="BV276" i="2"/>
  <c r="BW276" i="2"/>
  <c r="BX276" i="2"/>
  <c r="BY276" i="2"/>
  <c r="BZ276" i="2"/>
  <c r="CA276" i="2"/>
  <c r="CB276" i="2"/>
  <c r="CC276" i="2"/>
  <c r="CD276" i="2"/>
  <c r="CE276" i="2"/>
  <c r="CF276" i="2"/>
  <c r="CG276" i="2"/>
  <c r="CH276" i="2"/>
  <c r="CI276" i="2"/>
  <c r="CJ276" i="2"/>
  <c r="CK276" i="2"/>
  <c r="CL276" i="2"/>
  <c r="CM276" i="2"/>
  <c r="CN276" i="2"/>
  <c r="CO276" i="2"/>
  <c r="BP277" i="2"/>
  <c r="BQ277" i="2"/>
  <c r="BR277" i="2"/>
  <c r="BS277" i="2"/>
  <c r="BT277" i="2"/>
  <c r="BU277" i="2"/>
  <c r="BV277" i="2"/>
  <c r="BW277" i="2"/>
  <c r="BX277" i="2"/>
  <c r="BY277" i="2"/>
  <c r="BZ277" i="2"/>
  <c r="CA277" i="2"/>
  <c r="CB277" i="2"/>
  <c r="CC277" i="2"/>
  <c r="CD277" i="2"/>
  <c r="CE277" i="2"/>
  <c r="CF277" i="2"/>
  <c r="CG277" i="2"/>
  <c r="CH277" i="2"/>
  <c r="CI277" i="2"/>
  <c r="CJ277" i="2"/>
  <c r="CK277" i="2"/>
  <c r="CL277" i="2"/>
  <c r="CM277" i="2"/>
  <c r="CN277" i="2"/>
  <c r="CO277" i="2"/>
  <c r="BP278" i="2"/>
  <c r="BQ278" i="2"/>
  <c r="BR278" i="2"/>
  <c r="BS278" i="2"/>
  <c r="BT278" i="2"/>
  <c r="BU278" i="2"/>
  <c r="BV278" i="2"/>
  <c r="BW278" i="2"/>
  <c r="BX278" i="2"/>
  <c r="BY278" i="2"/>
  <c r="BZ278" i="2"/>
  <c r="CA278" i="2"/>
  <c r="CB278" i="2"/>
  <c r="CC278" i="2"/>
  <c r="CD278" i="2"/>
  <c r="CE278" i="2"/>
  <c r="CF278" i="2"/>
  <c r="CG278" i="2"/>
  <c r="CH278" i="2"/>
  <c r="CI278" i="2"/>
  <c r="CJ278" i="2"/>
  <c r="CK278" i="2"/>
  <c r="CL278" i="2"/>
  <c r="CM278" i="2"/>
  <c r="CN278" i="2"/>
  <c r="CO278" i="2"/>
  <c r="BP279" i="2"/>
  <c r="BQ279" i="2"/>
  <c r="BR279" i="2"/>
  <c r="BS279" i="2"/>
  <c r="BT279" i="2"/>
  <c r="BU279" i="2"/>
  <c r="BV279" i="2"/>
  <c r="BW279" i="2"/>
  <c r="BX279" i="2"/>
  <c r="BY279" i="2"/>
  <c r="BZ279" i="2"/>
  <c r="CA279" i="2"/>
  <c r="CB279" i="2"/>
  <c r="CC279" i="2"/>
  <c r="CD279" i="2"/>
  <c r="CE279" i="2"/>
  <c r="CF279" i="2"/>
  <c r="CG279" i="2"/>
  <c r="CH279" i="2"/>
  <c r="CI279" i="2"/>
  <c r="CJ279" i="2"/>
  <c r="CK279" i="2"/>
  <c r="CL279" i="2"/>
  <c r="CM279" i="2"/>
  <c r="CN279" i="2"/>
  <c r="CO279" i="2"/>
  <c r="BP280" i="2"/>
  <c r="BQ280" i="2"/>
  <c r="BR280" i="2"/>
  <c r="BS280" i="2"/>
  <c r="BT280" i="2"/>
  <c r="BU280" i="2"/>
  <c r="BV280" i="2"/>
  <c r="BW280" i="2"/>
  <c r="BX280" i="2"/>
  <c r="BY280" i="2"/>
  <c r="BZ280" i="2"/>
  <c r="CA280" i="2"/>
  <c r="CB280" i="2"/>
  <c r="CC280" i="2"/>
  <c r="CD280" i="2"/>
  <c r="CE280" i="2"/>
  <c r="CF280" i="2"/>
  <c r="CG280" i="2"/>
  <c r="CH280" i="2"/>
  <c r="CI280" i="2"/>
  <c r="CJ280" i="2"/>
  <c r="CK280" i="2"/>
  <c r="CL280" i="2"/>
  <c r="CM280" i="2"/>
  <c r="CN280" i="2"/>
  <c r="CO280" i="2"/>
  <c r="BP281" i="2"/>
  <c r="BQ281" i="2"/>
  <c r="BR281" i="2"/>
  <c r="BS281" i="2"/>
  <c r="BT281" i="2"/>
  <c r="BU281" i="2"/>
  <c r="BV281" i="2"/>
  <c r="BW281" i="2"/>
  <c r="BX281" i="2"/>
  <c r="BY281" i="2"/>
  <c r="BZ281" i="2"/>
  <c r="CA281" i="2"/>
  <c r="CB281" i="2"/>
  <c r="CC281" i="2"/>
  <c r="CD281" i="2"/>
  <c r="CE281" i="2"/>
  <c r="CF281" i="2"/>
  <c r="CG281" i="2"/>
  <c r="CH281" i="2"/>
  <c r="CI281" i="2"/>
  <c r="CJ281" i="2"/>
  <c r="CK281" i="2"/>
  <c r="CL281" i="2"/>
  <c r="CM281" i="2"/>
  <c r="CN281" i="2"/>
  <c r="CO281" i="2"/>
  <c r="BP282" i="2"/>
  <c r="BQ282" i="2"/>
  <c r="BR282" i="2"/>
  <c r="BS282" i="2"/>
  <c r="BT282" i="2"/>
  <c r="BU282" i="2"/>
  <c r="BV282" i="2"/>
  <c r="BW282" i="2"/>
  <c r="BX282" i="2"/>
  <c r="BY282" i="2"/>
  <c r="BZ282" i="2"/>
  <c r="CA282" i="2"/>
  <c r="CB282" i="2"/>
  <c r="CC282" i="2"/>
  <c r="CD282" i="2"/>
  <c r="CE282" i="2"/>
  <c r="CF282" i="2"/>
  <c r="CG282" i="2"/>
  <c r="CH282" i="2"/>
  <c r="CI282" i="2"/>
  <c r="CJ282" i="2"/>
  <c r="CK282" i="2"/>
  <c r="CL282" i="2"/>
  <c r="CM282" i="2"/>
  <c r="CN282" i="2"/>
  <c r="CO282" i="2"/>
  <c r="BP283" i="2"/>
  <c r="BQ283" i="2"/>
  <c r="BR283" i="2"/>
  <c r="BS283" i="2"/>
  <c r="BT283" i="2"/>
  <c r="BU283" i="2"/>
  <c r="BV283" i="2"/>
  <c r="BW283" i="2"/>
  <c r="BX283" i="2"/>
  <c r="BY283" i="2"/>
  <c r="BZ283" i="2"/>
  <c r="CA283" i="2"/>
  <c r="CB283" i="2"/>
  <c r="CC283" i="2"/>
  <c r="CD283" i="2"/>
  <c r="CE283" i="2"/>
  <c r="CF283" i="2"/>
  <c r="CG283" i="2"/>
  <c r="CH283" i="2"/>
  <c r="CI283" i="2"/>
  <c r="CJ283" i="2"/>
  <c r="CK283" i="2"/>
  <c r="CL283" i="2"/>
  <c r="CM283" i="2"/>
  <c r="CN283" i="2"/>
  <c r="CO283" i="2"/>
  <c r="BP284" i="2"/>
  <c r="BQ284" i="2"/>
  <c r="BR284" i="2"/>
  <c r="BS284" i="2"/>
  <c r="BT284" i="2"/>
  <c r="BU284" i="2"/>
  <c r="BV284" i="2"/>
  <c r="BW284" i="2"/>
  <c r="BX284" i="2"/>
  <c r="BY284" i="2"/>
  <c r="BZ284" i="2"/>
  <c r="CA284" i="2"/>
  <c r="CB284" i="2"/>
  <c r="CC284" i="2"/>
  <c r="CD284" i="2"/>
  <c r="CE284" i="2"/>
  <c r="CF284" i="2"/>
  <c r="CG284" i="2"/>
  <c r="CH284" i="2"/>
  <c r="CI284" i="2"/>
  <c r="CJ284" i="2"/>
  <c r="CK284" i="2"/>
  <c r="CL284" i="2"/>
  <c r="CM284" i="2"/>
  <c r="CN284" i="2"/>
  <c r="CO284" i="2"/>
  <c r="BP285" i="2"/>
  <c r="BQ285" i="2"/>
  <c r="BR285" i="2"/>
  <c r="BS285" i="2"/>
  <c r="BT285" i="2"/>
  <c r="BU285" i="2"/>
  <c r="BV285" i="2"/>
  <c r="BW285" i="2"/>
  <c r="BX285" i="2"/>
  <c r="BY285" i="2"/>
  <c r="BZ285" i="2"/>
  <c r="CA285" i="2"/>
  <c r="CB285" i="2"/>
  <c r="CC285" i="2"/>
  <c r="CD285" i="2"/>
  <c r="CE285" i="2"/>
  <c r="CF285" i="2"/>
  <c r="CG285" i="2"/>
  <c r="CH285" i="2"/>
  <c r="CI285" i="2"/>
  <c r="CJ285" i="2"/>
  <c r="CK285" i="2"/>
  <c r="CL285" i="2"/>
  <c r="CM285" i="2"/>
  <c r="CN285" i="2"/>
  <c r="CO285" i="2"/>
  <c r="BP286" i="2"/>
  <c r="BQ286" i="2"/>
  <c r="BR286" i="2"/>
  <c r="BS286" i="2"/>
  <c r="BT286" i="2"/>
  <c r="BU286" i="2"/>
  <c r="BV286" i="2"/>
  <c r="BW286" i="2"/>
  <c r="BX286" i="2"/>
  <c r="BY286" i="2"/>
  <c r="BZ286" i="2"/>
  <c r="CA286" i="2"/>
  <c r="CB286" i="2"/>
  <c r="CC286" i="2"/>
  <c r="CD286" i="2"/>
  <c r="CE286" i="2"/>
  <c r="CF286" i="2"/>
  <c r="CG286" i="2"/>
  <c r="CH286" i="2"/>
  <c r="CI286" i="2"/>
  <c r="CJ286" i="2"/>
  <c r="CK286" i="2"/>
  <c r="CL286" i="2"/>
  <c r="CM286" i="2"/>
  <c r="CN286" i="2"/>
  <c r="CO286" i="2"/>
  <c r="BP287" i="2"/>
  <c r="BQ287" i="2"/>
  <c r="BR287" i="2"/>
  <c r="BS287" i="2"/>
  <c r="BT287" i="2"/>
  <c r="BU287" i="2"/>
  <c r="BV287" i="2"/>
  <c r="BW287" i="2"/>
  <c r="BX287" i="2"/>
  <c r="BY287" i="2"/>
  <c r="BZ287" i="2"/>
  <c r="CA287" i="2"/>
  <c r="CB287" i="2"/>
  <c r="CC287" i="2"/>
  <c r="CD287" i="2"/>
  <c r="CE287" i="2"/>
  <c r="CF287" i="2"/>
  <c r="CG287" i="2"/>
  <c r="CH287" i="2"/>
  <c r="CI287" i="2"/>
  <c r="CJ287" i="2"/>
  <c r="CK287" i="2"/>
  <c r="CL287" i="2"/>
  <c r="CM287" i="2"/>
  <c r="CN287" i="2"/>
  <c r="CO287" i="2"/>
  <c r="BP288" i="2"/>
  <c r="BQ288" i="2"/>
  <c r="BR288" i="2"/>
  <c r="BS288" i="2"/>
  <c r="BT288" i="2"/>
  <c r="BU288" i="2"/>
  <c r="BV288" i="2"/>
  <c r="BW288" i="2"/>
  <c r="BX288" i="2"/>
  <c r="BY288" i="2"/>
  <c r="BZ288" i="2"/>
  <c r="CA288" i="2"/>
  <c r="CB288" i="2"/>
  <c r="CC288" i="2"/>
  <c r="CD288" i="2"/>
  <c r="CE288" i="2"/>
  <c r="CF288" i="2"/>
  <c r="CG288" i="2"/>
  <c r="CH288" i="2"/>
  <c r="CI288" i="2"/>
  <c r="CJ288" i="2"/>
  <c r="CK288" i="2"/>
  <c r="CL288" i="2"/>
  <c r="CM288" i="2"/>
  <c r="CN288" i="2"/>
  <c r="CO288" i="2"/>
  <c r="BP289" i="2"/>
  <c r="BQ289" i="2"/>
  <c r="BR289" i="2"/>
  <c r="BS289" i="2"/>
  <c r="BT289" i="2"/>
  <c r="BU289" i="2"/>
  <c r="BV289" i="2"/>
  <c r="BW289" i="2"/>
  <c r="BX289" i="2"/>
  <c r="BY289" i="2"/>
  <c r="BZ289" i="2"/>
  <c r="CA289" i="2"/>
  <c r="CB289" i="2"/>
  <c r="CC289" i="2"/>
  <c r="CD289" i="2"/>
  <c r="CE289" i="2"/>
  <c r="CF289" i="2"/>
  <c r="CG289" i="2"/>
  <c r="CH289" i="2"/>
  <c r="CI289" i="2"/>
  <c r="CJ289" i="2"/>
  <c r="CK289" i="2"/>
  <c r="CL289" i="2"/>
  <c r="CM289" i="2"/>
  <c r="CN289" i="2"/>
  <c r="CO289" i="2"/>
  <c r="BP290" i="2"/>
  <c r="BQ290" i="2"/>
  <c r="BR290" i="2"/>
  <c r="BS290" i="2"/>
  <c r="BT290" i="2"/>
  <c r="BU290" i="2"/>
  <c r="BV290" i="2"/>
  <c r="BW290" i="2"/>
  <c r="BX290" i="2"/>
  <c r="BY290" i="2"/>
  <c r="BZ290" i="2"/>
  <c r="CA290" i="2"/>
  <c r="CB290" i="2"/>
  <c r="CC290" i="2"/>
  <c r="CD290" i="2"/>
  <c r="CE290" i="2"/>
  <c r="CF290" i="2"/>
  <c r="CG290" i="2"/>
  <c r="CH290" i="2"/>
  <c r="CI290" i="2"/>
  <c r="CJ290" i="2"/>
  <c r="CK290" i="2"/>
  <c r="CL290" i="2"/>
  <c r="CM290" i="2"/>
  <c r="CN290" i="2"/>
  <c r="CO290" i="2"/>
  <c r="BP291" i="2"/>
  <c r="BQ291" i="2"/>
  <c r="BR291" i="2"/>
  <c r="BS291" i="2"/>
  <c r="BT291" i="2"/>
  <c r="BU291" i="2"/>
  <c r="BV291" i="2"/>
  <c r="BW291" i="2"/>
  <c r="BX291" i="2"/>
  <c r="BY291" i="2"/>
  <c r="BZ291" i="2"/>
  <c r="CA291" i="2"/>
  <c r="CB291" i="2"/>
  <c r="CC291" i="2"/>
  <c r="CD291" i="2"/>
  <c r="CE291" i="2"/>
  <c r="CF291" i="2"/>
  <c r="CG291" i="2"/>
  <c r="CH291" i="2"/>
  <c r="CI291" i="2"/>
  <c r="CJ291" i="2"/>
  <c r="CK291" i="2"/>
  <c r="CL291" i="2"/>
  <c r="CM291" i="2"/>
  <c r="CN291" i="2"/>
  <c r="CO291" i="2"/>
  <c r="BP292" i="2"/>
  <c r="BQ292" i="2"/>
  <c r="BR292" i="2"/>
  <c r="BS292" i="2"/>
  <c r="BT292" i="2"/>
  <c r="BU292" i="2"/>
  <c r="BV292" i="2"/>
  <c r="BW292" i="2"/>
  <c r="BX292" i="2"/>
  <c r="BY292" i="2"/>
  <c r="BZ292" i="2"/>
  <c r="CA292" i="2"/>
  <c r="CB292" i="2"/>
  <c r="CC292" i="2"/>
  <c r="CD292" i="2"/>
  <c r="CE292" i="2"/>
  <c r="CF292" i="2"/>
  <c r="CG292" i="2"/>
  <c r="CH292" i="2"/>
  <c r="CI292" i="2"/>
  <c r="CJ292" i="2"/>
  <c r="CK292" i="2"/>
  <c r="CL292" i="2"/>
  <c r="CM292" i="2"/>
  <c r="CN292" i="2"/>
  <c r="CO292" i="2"/>
  <c r="BP293" i="2"/>
  <c r="BQ293" i="2"/>
  <c r="BR293" i="2"/>
  <c r="BS293" i="2"/>
  <c r="BT293" i="2"/>
  <c r="BU293" i="2"/>
  <c r="BV293" i="2"/>
  <c r="BW293" i="2"/>
  <c r="BX293" i="2"/>
  <c r="BY293" i="2"/>
  <c r="BZ293" i="2"/>
  <c r="CA293" i="2"/>
  <c r="CB293" i="2"/>
  <c r="CC293" i="2"/>
  <c r="CD293" i="2"/>
  <c r="CE293" i="2"/>
  <c r="CF293" i="2"/>
  <c r="CG293" i="2"/>
  <c r="CH293" i="2"/>
  <c r="CI293" i="2"/>
  <c r="CJ293" i="2"/>
  <c r="CK293" i="2"/>
  <c r="CL293" i="2"/>
  <c r="CM293" i="2"/>
  <c r="CN293" i="2"/>
  <c r="CO293" i="2"/>
  <c r="BP294" i="2"/>
  <c r="BQ294" i="2"/>
  <c r="BR294" i="2"/>
  <c r="BS294" i="2"/>
  <c r="BT294" i="2"/>
  <c r="BU294" i="2"/>
  <c r="BV294" i="2"/>
  <c r="BW294" i="2"/>
  <c r="BX294" i="2"/>
  <c r="BY294" i="2"/>
  <c r="BZ294" i="2"/>
  <c r="CA294" i="2"/>
  <c r="CB294" i="2"/>
  <c r="CC294" i="2"/>
  <c r="CD294" i="2"/>
  <c r="CE294" i="2"/>
  <c r="CF294" i="2"/>
  <c r="CG294" i="2"/>
  <c r="CH294" i="2"/>
  <c r="CI294" i="2"/>
  <c r="CJ294" i="2"/>
  <c r="CK294" i="2"/>
  <c r="CL294" i="2"/>
  <c r="CM294" i="2"/>
  <c r="CN294" i="2"/>
  <c r="CO294" i="2"/>
  <c r="BP295" i="2"/>
  <c r="BQ295" i="2"/>
  <c r="BR295" i="2"/>
  <c r="BS295" i="2"/>
  <c r="BT295" i="2"/>
  <c r="BU295" i="2"/>
  <c r="BV295" i="2"/>
  <c r="BW295" i="2"/>
  <c r="BX295" i="2"/>
  <c r="BY295" i="2"/>
  <c r="BZ295" i="2"/>
  <c r="CA295" i="2"/>
  <c r="CB295" i="2"/>
  <c r="CC295" i="2"/>
  <c r="CD295" i="2"/>
  <c r="CE295" i="2"/>
  <c r="CF295" i="2"/>
  <c r="CG295" i="2"/>
  <c r="CH295" i="2"/>
  <c r="CI295" i="2"/>
  <c r="CJ295" i="2"/>
  <c r="CK295" i="2"/>
  <c r="CL295" i="2"/>
  <c r="CM295" i="2"/>
  <c r="CN295" i="2"/>
  <c r="CO295" i="2"/>
  <c r="BP296" i="2"/>
  <c r="BQ296" i="2"/>
  <c r="BR296" i="2"/>
  <c r="BS296" i="2"/>
  <c r="BT296" i="2"/>
  <c r="BU296" i="2"/>
  <c r="BV296" i="2"/>
  <c r="BW296" i="2"/>
  <c r="BX296" i="2"/>
  <c r="BY296" i="2"/>
  <c r="BZ296" i="2"/>
  <c r="CA296" i="2"/>
  <c r="CB296" i="2"/>
  <c r="CC296" i="2"/>
  <c r="CD296" i="2"/>
  <c r="CE296" i="2"/>
  <c r="CF296" i="2"/>
  <c r="CG296" i="2"/>
  <c r="CH296" i="2"/>
  <c r="CI296" i="2"/>
  <c r="CJ296" i="2"/>
  <c r="CK296" i="2"/>
  <c r="CL296" i="2"/>
  <c r="CM296" i="2"/>
  <c r="CN296" i="2"/>
  <c r="CO296" i="2"/>
  <c r="BP297" i="2"/>
  <c r="BQ297" i="2"/>
  <c r="BR297" i="2"/>
  <c r="BS297" i="2"/>
  <c r="BT297" i="2"/>
  <c r="BU297" i="2"/>
  <c r="BV297" i="2"/>
  <c r="BW297" i="2"/>
  <c r="BX297" i="2"/>
  <c r="BY297" i="2"/>
  <c r="BZ297" i="2"/>
  <c r="CA297" i="2"/>
  <c r="CB297" i="2"/>
  <c r="CC297" i="2"/>
  <c r="CD297" i="2"/>
  <c r="CE297" i="2"/>
  <c r="CF297" i="2"/>
  <c r="CG297" i="2"/>
  <c r="CH297" i="2"/>
  <c r="CI297" i="2"/>
  <c r="CJ297" i="2"/>
  <c r="CK297" i="2"/>
  <c r="CL297" i="2"/>
  <c r="CM297" i="2"/>
  <c r="CN297" i="2"/>
  <c r="CO297" i="2"/>
  <c r="BP298" i="2"/>
  <c r="BQ298" i="2"/>
  <c r="BR298" i="2"/>
  <c r="BS298" i="2"/>
  <c r="BT298" i="2"/>
  <c r="BU298" i="2"/>
  <c r="BV298" i="2"/>
  <c r="BW298" i="2"/>
  <c r="BX298" i="2"/>
  <c r="BY298" i="2"/>
  <c r="BZ298" i="2"/>
  <c r="CA298" i="2"/>
  <c r="CB298" i="2"/>
  <c r="CC298" i="2"/>
  <c r="CD298" i="2"/>
  <c r="CE298" i="2"/>
  <c r="CF298" i="2"/>
  <c r="CG298" i="2"/>
  <c r="CH298" i="2"/>
  <c r="CI298" i="2"/>
  <c r="CJ298" i="2"/>
  <c r="CK298" i="2"/>
  <c r="CL298" i="2"/>
  <c r="CM298" i="2"/>
  <c r="CN298" i="2"/>
  <c r="CO298" i="2"/>
  <c r="BP299" i="2"/>
  <c r="BQ299" i="2"/>
  <c r="BR299" i="2"/>
  <c r="BS299" i="2"/>
  <c r="BT299" i="2"/>
  <c r="BU299" i="2"/>
  <c r="BV299" i="2"/>
  <c r="BW299" i="2"/>
  <c r="BX299" i="2"/>
  <c r="BY299" i="2"/>
  <c r="BZ299" i="2"/>
  <c r="CA299" i="2"/>
  <c r="CB299" i="2"/>
  <c r="CC299" i="2"/>
  <c r="CD299" i="2"/>
  <c r="CE299" i="2"/>
  <c r="CF299" i="2"/>
  <c r="CG299" i="2"/>
  <c r="CH299" i="2"/>
  <c r="CI299" i="2"/>
  <c r="CJ299" i="2"/>
  <c r="CK299" i="2"/>
  <c r="CL299" i="2"/>
  <c r="CM299" i="2"/>
  <c r="CN299" i="2"/>
  <c r="CO299" i="2"/>
  <c r="BP300" i="2"/>
  <c r="BQ300" i="2"/>
  <c r="BR300" i="2"/>
  <c r="BS300" i="2"/>
  <c r="BT300" i="2"/>
  <c r="BU300" i="2"/>
  <c r="BV300" i="2"/>
  <c r="BW300" i="2"/>
  <c r="BX300" i="2"/>
  <c r="BY300" i="2"/>
  <c r="BZ300" i="2"/>
  <c r="CA300" i="2"/>
  <c r="CB300" i="2"/>
  <c r="CC300" i="2"/>
  <c r="CD300" i="2"/>
  <c r="CE300" i="2"/>
  <c r="CF300" i="2"/>
  <c r="CG300" i="2"/>
  <c r="CH300" i="2"/>
  <c r="CI300" i="2"/>
  <c r="CJ300" i="2"/>
  <c r="CK300" i="2"/>
  <c r="CL300" i="2"/>
  <c r="CM300" i="2"/>
  <c r="CN300" i="2"/>
  <c r="CO300" i="2"/>
  <c r="BP301" i="2"/>
  <c r="BQ301" i="2"/>
  <c r="BR301" i="2"/>
  <c r="BS301" i="2"/>
  <c r="BT301" i="2"/>
  <c r="BU301" i="2"/>
  <c r="BV301" i="2"/>
  <c r="BW301" i="2"/>
  <c r="BX301" i="2"/>
  <c r="BY301" i="2"/>
  <c r="BZ301" i="2"/>
  <c r="CA301" i="2"/>
  <c r="CB301" i="2"/>
  <c r="CC301" i="2"/>
  <c r="CD301" i="2"/>
  <c r="CE301" i="2"/>
  <c r="CF301" i="2"/>
  <c r="CG301" i="2"/>
  <c r="CH301" i="2"/>
  <c r="CI301" i="2"/>
  <c r="CJ301" i="2"/>
  <c r="CK301" i="2"/>
  <c r="CL301" i="2"/>
  <c r="CM301" i="2"/>
  <c r="CN301" i="2"/>
  <c r="CO301" i="2"/>
  <c r="BP302" i="2"/>
  <c r="BQ302" i="2"/>
  <c r="BR302" i="2"/>
  <c r="BS302" i="2"/>
  <c r="BT302" i="2"/>
  <c r="BU302" i="2"/>
  <c r="BV302" i="2"/>
  <c r="BW302" i="2"/>
  <c r="BX302" i="2"/>
  <c r="BY302" i="2"/>
  <c r="BZ302" i="2"/>
  <c r="CA302" i="2"/>
  <c r="CB302" i="2"/>
  <c r="CC302" i="2"/>
  <c r="CD302" i="2"/>
  <c r="CE302" i="2"/>
  <c r="CF302" i="2"/>
  <c r="CG302" i="2"/>
  <c r="CH302" i="2"/>
  <c r="CI302" i="2"/>
  <c r="CJ302" i="2"/>
  <c r="CK302" i="2"/>
  <c r="CL302" i="2"/>
  <c r="CM302" i="2"/>
  <c r="CN302" i="2"/>
  <c r="CO302" i="2"/>
  <c r="BP303" i="2"/>
  <c r="BQ303" i="2"/>
  <c r="BR303" i="2"/>
  <c r="BS303" i="2"/>
  <c r="BT303" i="2"/>
  <c r="BU303" i="2"/>
  <c r="BV303" i="2"/>
  <c r="BW303" i="2"/>
  <c r="BX303" i="2"/>
  <c r="BY303" i="2"/>
  <c r="BZ303" i="2"/>
  <c r="CA303" i="2"/>
  <c r="CB303" i="2"/>
  <c r="CC303" i="2"/>
  <c r="CD303" i="2"/>
  <c r="CE303" i="2"/>
  <c r="CF303" i="2"/>
  <c r="CG303" i="2"/>
  <c r="CH303" i="2"/>
  <c r="CI303" i="2"/>
  <c r="CJ303" i="2"/>
  <c r="CK303" i="2"/>
  <c r="CL303" i="2"/>
  <c r="CM303" i="2"/>
  <c r="CN303" i="2"/>
  <c r="CO303" i="2"/>
  <c r="BP304" i="2"/>
  <c r="BQ304" i="2"/>
  <c r="BR304" i="2"/>
  <c r="BS304" i="2"/>
  <c r="BT304" i="2"/>
  <c r="BU304" i="2"/>
  <c r="BV304" i="2"/>
  <c r="BW304" i="2"/>
  <c r="BX304" i="2"/>
  <c r="BY304" i="2"/>
  <c r="BZ304" i="2"/>
  <c r="CA304" i="2"/>
  <c r="CB304" i="2"/>
  <c r="CC304" i="2"/>
  <c r="CD304" i="2"/>
  <c r="CE304" i="2"/>
  <c r="CF304" i="2"/>
  <c r="CG304" i="2"/>
  <c r="CH304" i="2"/>
  <c r="CI304" i="2"/>
  <c r="CJ304" i="2"/>
  <c r="CK304" i="2"/>
  <c r="CL304" i="2"/>
  <c r="CM304" i="2"/>
  <c r="CN304" i="2"/>
  <c r="CO304" i="2"/>
  <c r="BP305" i="2"/>
  <c r="BQ305" i="2"/>
  <c r="BR305" i="2"/>
  <c r="BS305" i="2"/>
  <c r="BT305" i="2"/>
  <c r="BU305" i="2"/>
  <c r="BV305" i="2"/>
  <c r="BW305" i="2"/>
  <c r="BX305" i="2"/>
  <c r="BY305" i="2"/>
  <c r="BZ305" i="2"/>
  <c r="CA305" i="2"/>
  <c r="CB305" i="2"/>
  <c r="CC305" i="2"/>
  <c r="CD305" i="2"/>
  <c r="CE305" i="2"/>
  <c r="CF305" i="2"/>
  <c r="CG305" i="2"/>
  <c r="CH305" i="2"/>
  <c r="CI305" i="2"/>
  <c r="CJ305" i="2"/>
  <c r="CK305" i="2"/>
  <c r="CL305" i="2"/>
  <c r="CM305" i="2"/>
  <c r="CN305" i="2"/>
  <c r="CO305" i="2"/>
  <c r="BP306" i="2"/>
  <c r="BQ306" i="2"/>
  <c r="BR306" i="2"/>
  <c r="BS306" i="2"/>
  <c r="BT306" i="2"/>
  <c r="BU306" i="2"/>
  <c r="BV306" i="2"/>
  <c r="BW306" i="2"/>
  <c r="BX306" i="2"/>
  <c r="BY306" i="2"/>
  <c r="BZ306" i="2"/>
  <c r="CA306" i="2"/>
  <c r="CB306" i="2"/>
  <c r="CC306" i="2"/>
  <c r="CD306" i="2"/>
  <c r="CE306" i="2"/>
  <c r="CF306" i="2"/>
  <c r="CG306" i="2"/>
  <c r="CH306" i="2"/>
  <c r="CI306" i="2"/>
  <c r="CJ306" i="2"/>
  <c r="CK306" i="2"/>
  <c r="CL306" i="2"/>
  <c r="CM306" i="2"/>
  <c r="CN306" i="2"/>
  <c r="CO306" i="2"/>
  <c r="BP307" i="2"/>
  <c r="BQ307" i="2"/>
  <c r="BR307" i="2"/>
  <c r="BS307" i="2"/>
  <c r="BT307" i="2"/>
  <c r="BU307" i="2"/>
  <c r="BV307" i="2"/>
  <c r="BW307" i="2"/>
  <c r="BX307" i="2"/>
  <c r="BY307" i="2"/>
  <c r="BZ307" i="2"/>
  <c r="CA307" i="2"/>
  <c r="CB307" i="2"/>
  <c r="CC307" i="2"/>
  <c r="CD307" i="2"/>
  <c r="CE307" i="2"/>
  <c r="CF307" i="2"/>
  <c r="CG307" i="2"/>
  <c r="CH307" i="2"/>
  <c r="CI307" i="2"/>
  <c r="CJ307" i="2"/>
  <c r="CK307" i="2"/>
  <c r="CL307" i="2"/>
  <c r="CM307" i="2"/>
  <c r="CN307" i="2"/>
  <c r="CO307" i="2"/>
  <c r="BP308" i="2"/>
  <c r="BQ308" i="2"/>
  <c r="BR308" i="2"/>
  <c r="BS308" i="2"/>
  <c r="BT308" i="2"/>
  <c r="BU308" i="2"/>
  <c r="BV308" i="2"/>
  <c r="BW308" i="2"/>
  <c r="BX308" i="2"/>
  <c r="BY308" i="2"/>
  <c r="BZ308" i="2"/>
  <c r="CA308" i="2"/>
  <c r="CB308" i="2"/>
  <c r="CC308" i="2"/>
  <c r="CD308" i="2"/>
  <c r="CE308" i="2"/>
  <c r="CF308" i="2"/>
  <c r="CG308" i="2"/>
  <c r="CH308" i="2"/>
  <c r="CI308" i="2"/>
  <c r="CJ308" i="2"/>
  <c r="CK308" i="2"/>
  <c r="CL308" i="2"/>
  <c r="CM308" i="2"/>
  <c r="CN308" i="2"/>
  <c r="CO308" i="2"/>
  <c r="BP309" i="2"/>
  <c r="BQ309" i="2"/>
  <c r="BR309" i="2"/>
  <c r="BS309" i="2"/>
  <c r="BT309" i="2"/>
  <c r="BU309" i="2"/>
  <c r="BV309" i="2"/>
  <c r="BW309" i="2"/>
  <c r="BX309" i="2"/>
  <c r="BY309" i="2"/>
  <c r="BZ309" i="2"/>
  <c r="CA309" i="2"/>
  <c r="CB309" i="2"/>
  <c r="CC309" i="2"/>
  <c r="CD309" i="2"/>
  <c r="CE309" i="2"/>
  <c r="CF309" i="2"/>
  <c r="CG309" i="2"/>
  <c r="CH309" i="2"/>
  <c r="CI309" i="2"/>
  <c r="CJ309" i="2"/>
  <c r="CK309" i="2"/>
  <c r="CL309" i="2"/>
  <c r="CM309" i="2"/>
  <c r="CN309" i="2"/>
  <c r="CO309" i="2"/>
  <c r="BP310" i="2"/>
  <c r="BQ310" i="2"/>
  <c r="BR310" i="2"/>
  <c r="BS310" i="2"/>
  <c r="BT310" i="2"/>
  <c r="BU310" i="2"/>
  <c r="BV310" i="2"/>
  <c r="BW310" i="2"/>
  <c r="BX310" i="2"/>
  <c r="BY310" i="2"/>
  <c r="BZ310" i="2"/>
  <c r="CA310" i="2"/>
  <c r="CB310" i="2"/>
  <c r="CC310" i="2"/>
  <c r="CD310" i="2"/>
  <c r="CE310" i="2"/>
  <c r="CF310" i="2"/>
  <c r="CG310" i="2"/>
  <c r="CH310" i="2"/>
  <c r="CI310" i="2"/>
  <c r="CJ310" i="2"/>
  <c r="CK310" i="2"/>
  <c r="CL310" i="2"/>
  <c r="CM310" i="2"/>
  <c r="CN310" i="2"/>
  <c r="CO310" i="2"/>
  <c r="BP311" i="2"/>
  <c r="BQ311" i="2"/>
  <c r="BR311" i="2"/>
  <c r="BS311" i="2"/>
  <c r="BT311" i="2"/>
  <c r="BU311" i="2"/>
  <c r="BV311" i="2"/>
  <c r="BW311" i="2"/>
  <c r="BX311" i="2"/>
  <c r="BY311" i="2"/>
  <c r="BZ311" i="2"/>
  <c r="CA311" i="2"/>
  <c r="CB311" i="2"/>
  <c r="CC311" i="2"/>
  <c r="CD311" i="2"/>
  <c r="CE311" i="2"/>
  <c r="CF311" i="2"/>
  <c r="CG311" i="2"/>
  <c r="CH311" i="2"/>
  <c r="CI311" i="2"/>
  <c r="CJ311" i="2"/>
  <c r="CK311" i="2"/>
  <c r="CL311" i="2"/>
  <c r="CM311" i="2"/>
  <c r="CN311" i="2"/>
  <c r="CO311" i="2"/>
  <c r="BP312" i="2"/>
  <c r="BQ312" i="2"/>
  <c r="BR312" i="2"/>
  <c r="BS312" i="2"/>
  <c r="BT312" i="2"/>
  <c r="BU312" i="2"/>
  <c r="BV312" i="2"/>
  <c r="BW312" i="2"/>
  <c r="BX312" i="2"/>
  <c r="BY312" i="2"/>
  <c r="BZ312" i="2"/>
  <c r="CA312" i="2"/>
  <c r="CB312" i="2"/>
  <c r="CC312" i="2"/>
  <c r="CD312" i="2"/>
  <c r="CE312" i="2"/>
  <c r="CF312" i="2"/>
  <c r="CG312" i="2"/>
  <c r="CH312" i="2"/>
  <c r="CI312" i="2"/>
  <c r="CJ312" i="2"/>
  <c r="CK312" i="2"/>
  <c r="CL312" i="2"/>
  <c r="CM312" i="2"/>
  <c r="CN312" i="2"/>
  <c r="CO312" i="2"/>
  <c r="BP313" i="2"/>
  <c r="BQ313" i="2"/>
  <c r="BR313" i="2"/>
  <c r="BS313" i="2"/>
  <c r="BT313" i="2"/>
  <c r="BU313" i="2"/>
  <c r="BV313" i="2"/>
  <c r="BW313" i="2"/>
  <c r="BX313" i="2"/>
  <c r="BY313" i="2"/>
  <c r="BZ313" i="2"/>
  <c r="CA313" i="2"/>
  <c r="CB313" i="2"/>
  <c r="CC313" i="2"/>
  <c r="CD313" i="2"/>
  <c r="CE313" i="2"/>
  <c r="CF313" i="2"/>
  <c r="CG313" i="2"/>
  <c r="CH313" i="2"/>
  <c r="CI313" i="2"/>
  <c r="CJ313" i="2"/>
  <c r="CK313" i="2"/>
  <c r="CL313" i="2"/>
  <c r="CM313" i="2"/>
  <c r="CN313" i="2"/>
  <c r="CO313" i="2"/>
  <c r="BP314" i="2"/>
  <c r="BQ314" i="2"/>
  <c r="BR314" i="2"/>
  <c r="BS314" i="2"/>
  <c r="BT314" i="2"/>
  <c r="BU314" i="2"/>
  <c r="BV314" i="2"/>
  <c r="BW314" i="2"/>
  <c r="BX314" i="2"/>
  <c r="BY314" i="2"/>
  <c r="BZ314" i="2"/>
  <c r="CA314" i="2"/>
  <c r="CB314" i="2"/>
  <c r="CC314" i="2"/>
  <c r="CD314" i="2"/>
  <c r="CE314" i="2"/>
  <c r="CF314" i="2"/>
  <c r="CG314" i="2"/>
  <c r="CH314" i="2"/>
  <c r="CI314" i="2"/>
  <c r="CJ314" i="2"/>
  <c r="CK314" i="2"/>
  <c r="CL314" i="2"/>
  <c r="CM314" i="2"/>
  <c r="CN314" i="2"/>
  <c r="CO314" i="2"/>
  <c r="BP315" i="2"/>
  <c r="BQ315" i="2"/>
  <c r="BR315" i="2"/>
  <c r="BS315" i="2"/>
  <c r="BT315" i="2"/>
  <c r="BU315" i="2"/>
  <c r="BV315" i="2"/>
  <c r="BW315" i="2"/>
  <c r="BX315" i="2"/>
  <c r="BY315" i="2"/>
  <c r="BZ315" i="2"/>
  <c r="CA315" i="2"/>
  <c r="CB315" i="2"/>
  <c r="CC315" i="2"/>
  <c r="CD315" i="2"/>
  <c r="CE315" i="2"/>
  <c r="CF315" i="2"/>
  <c r="CG315" i="2"/>
  <c r="CH315" i="2"/>
  <c r="CI315" i="2"/>
  <c r="CJ315" i="2"/>
  <c r="CK315" i="2"/>
  <c r="CL315" i="2"/>
  <c r="CM315" i="2"/>
  <c r="CN315" i="2"/>
  <c r="CO315" i="2"/>
  <c r="BP316" i="2"/>
  <c r="BQ316" i="2"/>
  <c r="BR316" i="2"/>
  <c r="BS316" i="2"/>
  <c r="BT316" i="2"/>
  <c r="BU316" i="2"/>
  <c r="BV316" i="2"/>
  <c r="BW316" i="2"/>
  <c r="BX316" i="2"/>
  <c r="BY316" i="2"/>
  <c r="BZ316" i="2"/>
  <c r="CA316" i="2"/>
  <c r="CB316" i="2"/>
  <c r="CC316" i="2"/>
  <c r="CD316" i="2"/>
  <c r="CE316" i="2"/>
  <c r="CF316" i="2"/>
  <c r="CG316" i="2"/>
  <c r="CH316" i="2"/>
  <c r="CI316" i="2"/>
  <c r="CJ316" i="2"/>
  <c r="CK316" i="2"/>
  <c r="CL316" i="2"/>
  <c r="CM316" i="2"/>
  <c r="CN316" i="2"/>
  <c r="CO316" i="2"/>
  <c r="BP317" i="2"/>
  <c r="BQ317" i="2"/>
  <c r="BR317" i="2"/>
  <c r="BS317" i="2"/>
  <c r="BT317" i="2"/>
  <c r="BU317" i="2"/>
  <c r="BV317" i="2"/>
  <c r="BW317" i="2"/>
  <c r="BX317" i="2"/>
  <c r="BY317" i="2"/>
  <c r="BZ317" i="2"/>
  <c r="CA317" i="2"/>
  <c r="CB317" i="2"/>
  <c r="CC317" i="2"/>
  <c r="CD317" i="2"/>
  <c r="CE317" i="2"/>
  <c r="CF317" i="2"/>
  <c r="CG317" i="2"/>
  <c r="CH317" i="2"/>
  <c r="CI317" i="2"/>
  <c r="CJ317" i="2"/>
  <c r="CK317" i="2"/>
  <c r="CL317" i="2"/>
  <c r="CM317" i="2"/>
  <c r="CN317" i="2"/>
  <c r="CO317" i="2"/>
  <c r="BP318" i="2"/>
  <c r="BQ318" i="2"/>
  <c r="BR318" i="2"/>
  <c r="BS318" i="2"/>
  <c r="BT318" i="2"/>
  <c r="BU318" i="2"/>
  <c r="BV318" i="2"/>
  <c r="BW318" i="2"/>
  <c r="BX318" i="2"/>
  <c r="BY318" i="2"/>
  <c r="BZ318" i="2"/>
  <c r="CA318" i="2"/>
  <c r="CB318" i="2"/>
  <c r="CC318" i="2"/>
  <c r="CD318" i="2"/>
  <c r="CE318" i="2"/>
  <c r="CF318" i="2"/>
  <c r="CG318" i="2"/>
  <c r="CH318" i="2"/>
  <c r="CI318" i="2"/>
  <c r="CJ318" i="2"/>
  <c r="CK318" i="2"/>
  <c r="CL318" i="2"/>
  <c r="CM318" i="2"/>
  <c r="CN318" i="2"/>
  <c r="CO318" i="2"/>
  <c r="BP319" i="2"/>
  <c r="BQ319" i="2"/>
  <c r="BR319" i="2"/>
  <c r="BS319" i="2"/>
  <c r="BT319" i="2"/>
  <c r="BU319" i="2"/>
  <c r="BV319" i="2"/>
  <c r="BW319" i="2"/>
  <c r="BX319" i="2"/>
  <c r="BY319" i="2"/>
  <c r="BZ319" i="2"/>
  <c r="CA319" i="2"/>
  <c r="CB319" i="2"/>
  <c r="CC319" i="2"/>
  <c r="CD319" i="2"/>
  <c r="CE319" i="2"/>
  <c r="CF319" i="2"/>
  <c r="CG319" i="2"/>
  <c r="CH319" i="2"/>
  <c r="CI319" i="2"/>
  <c r="CJ319" i="2"/>
  <c r="CK319" i="2"/>
  <c r="CL319" i="2"/>
  <c r="CM319" i="2"/>
  <c r="CN319" i="2"/>
  <c r="CO319" i="2"/>
  <c r="BP320" i="2"/>
  <c r="BQ320" i="2"/>
  <c r="BR320" i="2"/>
  <c r="BS320" i="2"/>
  <c r="BT320" i="2"/>
  <c r="BU320" i="2"/>
  <c r="BV320" i="2"/>
  <c r="BW320" i="2"/>
  <c r="BX320" i="2"/>
  <c r="BY320" i="2"/>
  <c r="BZ320" i="2"/>
  <c r="CA320" i="2"/>
  <c r="CB320" i="2"/>
  <c r="CC320" i="2"/>
  <c r="CD320" i="2"/>
  <c r="CE320" i="2"/>
  <c r="CF320" i="2"/>
  <c r="CG320" i="2"/>
  <c r="CH320" i="2"/>
  <c r="CI320" i="2"/>
  <c r="CJ320" i="2"/>
  <c r="CK320" i="2"/>
  <c r="CL320" i="2"/>
  <c r="CM320" i="2"/>
  <c r="CN320" i="2"/>
  <c r="CO320" i="2"/>
  <c r="BP321" i="2"/>
  <c r="BQ321" i="2"/>
  <c r="BR321" i="2"/>
  <c r="BS321" i="2"/>
  <c r="BT321" i="2"/>
  <c r="BU321" i="2"/>
  <c r="BV321" i="2"/>
  <c r="BW321" i="2"/>
  <c r="BX321" i="2"/>
  <c r="BY321" i="2"/>
  <c r="BZ321" i="2"/>
  <c r="CA321" i="2"/>
  <c r="CB321" i="2"/>
  <c r="CC321" i="2"/>
  <c r="CD321" i="2"/>
  <c r="CE321" i="2"/>
  <c r="CF321" i="2"/>
  <c r="CG321" i="2"/>
  <c r="CH321" i="2"/>
  <c r="CI321" i="2"/>
  <c r="CJ321" i="2"/>
  <c r="CK321" i="2"/>
  <c r="CL321" i="2"/>
  <c r="CM321" i="2"/>
  <c r="CN321" i="2"/>
  <c r="CO321" i="2"/>
  <c r="BP322" i="2"/>
  <c r="BQ322" i="2"/>
  <c r="BR322" i="2"/>
  <c r="BS322" i="2"/>
  <c r="BT322" i="2"/>
  <c r="BU322" i="2"/>
  <c r="BV322" i="2"/>
  <c r="BW322" i="2"/>
  <c r="BX322" i="2"/>
  <c r="BY322" i="2"/>
  <c r="BZ322" i="2"/>
  <c r="CA322" i="2"/>
  <c r="CB322" i="2"/>
  <c r="CC322" i="2"/>
  <c r="CD322" i="2"/>
  <c r="CE322" i="2"/>
  <c r="CF322" i="2"/>
  <c r="CG322" i="2"/>
  <c r="CH322" i="2"/>
  <c r="CI322" i="2"/>
  <c r="CJ322" i="2"/>
  <c r="CK322" i="2"/>
  <c r="CL322" i="2"/>
  <c r="CM322" i="2"/>
  <c r="CN322" i="2"/>
  <c r="CO322" i="2"/>
  <c r="BP323" i="2"/>
  <c r="BQ323" i="2"/>
  <c r="BR323" i="2"/>
  <c r="BS323" i="2"/>
  <c r="BT323" i="2"/>
  <c r="BU323" i="2"/>
  <c r="BV323" i="2"/>
  <c r="BW323" i="2"/>
  <c r="BX323" i="2"/>
  <c r="BY323" i="2"/>
  <c r="BZ323" i="2"/>
  <c r="CA323" i="2"/>
  <c r="CB323" i="2"/>
  <c r="CC323" i="2"/>
  <c r="CD323" i="2"/>
  <c r="CE323" i="2"/>
  <c r="CF323" i="2"/>
  <c r="CG323" i="2"/>
  <c r="CH323" i="2"/>
  <c r="CI323" i="2"/>
  <c r="CJ323" i="2"/>
  <c r="CK323" i="2"/>
  <c r="CL323" i="2"/>
  <c r="CM323" i="2"/>
  <c r="CN323" i="2"/>
  <c r="CO323" i="2"/>
  <c r="BP324" i="2"/>
  <c r="BQ324" i="2"/>
  <c r="BR324" i="2"/>
  <c r="BS324" i="2"/>
  <c r="BT324" i="2"/>
  <c r="BU324" i="2"/>
  <c r="BV324" i="2"/>
  <c r="BW324" i="2"/>
  <c r="BX324" i="2"/>
  <c r="BY324" i="2"/>
  <c r="BZ324" i="2"/>
  <c r="CA324" i="2"/>
  <c r="CB324" i="2"/>
  <c r="CC324" i="2"/>
  <c r="CD324" i="2"/>
  <c r="CE324" i="2"/>
  <c r="CF324" i="2"/>
  <c r="CG324" i="2"/>
  <c r="CH324" i="2"/>
  <c r="CI324" i="2"/>
  <c r="CJ324" i="2"/>
  <c r="CK324" i="2"/>
  <c r="CL324" i="2"/>
  <c r="CM324" i="2"/>
  <c r="CN324" i="2"/>
  <c r="CO324" i="2"/>
  <c r="BP325" i="2"/>
  <c r="BQ325" i="2"/>
  <c r="BR325" i="2"/>
  <c r="BS325" i="2"/>
  <c r="BT325" i="2"/>
  <c r="BU325" i="2"/>
  <c r="BV325" i="2"/>
  <c r="BW325" i="2"/>
  <c r="BX325" i="2"/>
  <c r="BY325" i="2"/>
  <c r="BZ325" i="2"/>
  <c r="CA325" i="2"/>
  <c r="CB325" i="2"/>
  <c r="CC325" i="2"/>
  <c r="CD325" i="2"/>
  <c r="CE325" i="2"/>
  <c r="CF325" i="2"/>
  <c r="CG325" i="2"/>
  <c r="CH325" i="2"/>
  <c r="CI325" i="2"/>
  <c r="CJ325" i="2"/>
  <c r="CK325" i="2"/>
  <c r="CL325" i="2"/>
  <c r="CM325" i="2"/>
  <c r="CN325" i="2"/>
  <c r="CO325" i="2"/>
  <c r="BP326" i="2"/>
  <c r="BQ326" i="2"/>
  <c r="BR326" i="2"/>
  <c r="BS326" i="2"/>
  <c r="BT326" i="2"/>
  <c r="BU326" i="2"/>
  <c r="BV326" i="2"/>
  <c r="BW326" i="2"/>
  <c r="BX326" i="2"/>
  <c r="BY326" i="2"/>
  <c r="BZ326" i="2"/>
  <c r="CA326" i="2"/>
  <c r="CB326" i="2"/>
  <c r="CC326" i="2"/>
  <c r="CD326" i="2"/>
  <c r="CE326" i="2"/>
  <c r="CF326" i="2"/>
  <c r="CG326" i="2"/>
  <c r="CH326" i="2"/>
  <c r="CI326" i="2"/>
  <c r="CJ326" i="2"/>
  <c r="CK326" i="2"/>
  <c r="CL326" i="2"/>
  <c r="CM326" i="2"/>
  <c r="CN326" i="2"/>
  <c r="CO326" i="2"/>
  <c r="BP327" i="2"/>
  <c r="BQ327" i="2"/>
  <c r="BR327" i="2"/>
  <c r="BS327" i="2"/>
  <c r="BT327" i="2"/>
  <c r="BU327" i="2"/>
  <c r="BV327" i="2"/>
  <c r="BW327" i="2"/>
  <c r="BX327" i="2"/>
  <c r="BY327" i="2"/>
  <c r="BZ327" i="2"/>
  <c r="CA327" i="2"/>
  <c r="CB327" i="2"/>
  <c r="CC327" i="2"/>
  <c r="CD327" i="2"/>
  <c r="CE327" i="2"/>
  <c r="CF327" i="2"/>
  <c r="CG327" i="2"/>
  <c r="CH327" i="2"/>
  <c r="CI327" i="2"/>
  <c r="CJ327" i="2"/>
  <c r="CK327" i="2"/>
  <c r="CL327" i="2"/>
  <c r="CM327" i="2"/>
  <c r="CN327" i="2"/>
  <c r="CO327" i="2"/>
  <c r="BP328" i="2"/>
  <c r="BQ328" i="2"/>
  <c r="BR328" i="2"/>
  <c r="BS328" i="2"/>
  <c r="BT328" i="2"/>
  <c r="BU328" i="2"/>
  <c r="BV328" i="2"/>
  <c r="BW328" i="2"/>
  <c r="BX328" i="2"/>
  <c r="BY328" i="2"/>
  <c r="BZ328" i="2"/>
  <c r="CA328" i="2"/>
  <c r="CB328" i="2"/>
  <c r="CC328" i="2"/>
  <c r="CD328" i="2"/>
  <c r="CE328" i="2"/>
  <c r="CF328" i="2"/>
  <c r="CG328" i="2"/>
  <c r="CH328" i="2"/>
  <c r="CI328" i="2"/>
  <c r="CJ328" i="2"/>
  <c r="CK328" i="2"/>
  <c r="CL328" i="2"/>
  <c r="CM328" i="2"/>
  <c r="CN328" i="2"/>
  <c r="CO328" i="2"/>
  <c r="BP329" i="2"/>
  <c r="BQ329" i="2"/>
  <c r="BR329" i="2"/>
  <c r="BS329" i="2"/>
  <c r="BT329" i="2"/>
  <c r="BU329" i="2"/>
  <c r="BV329" i="2"/>
  <c r="BW329" i="2"/>
  <c r="BX329" i="2"/>
  <c r="BY329" i="2"/>
  <c r="BZ329" i="2"/>
  <c r="CA329" i="2"/>
  <c r="CB329" i="2"/>
  <c r="CC329" i="2"/>
  <c r="CD329" i="2"/>
  <c r="CE329" i="2"/>
  <c r="CF329" i="2"/>
  <c r="CG329" i="2"/>
  <c r="CH329" i="2"/>
  <c r="CI329" i="2"/>
  <c r="CJ329" i="2"/>
  <c r="CK329" i="2"/>
  <c r="CL329" i="2"/>
  <c r="CM329" i="2"/>
  <c r="CN329" i="2"/>
  <c r="CO329" i="2"/>
  <c r="BP330" i="2"/>
  <c r="BQ330" i="2"/>
  <c r="BR330" i="2"/>
  <c r="BS330" i="2"/>
  <c r="BT330" i="2"/>
  <c r="BU330" i="2"/>
  <c r="BV330" i="2"/>
  <c r="BW330" i="2"/>
  <c r="BX330" i="2"/>
  <c r="BY330" i="2"/>
  <c r="BZ330" i="2"/>
  <c r="CA330" i="2"/>
  <c r="CB330" i="2"/>
  <c r="CC330" i="2"/>
  <c r="CD330" i="2"/>
  <c r="CE330" i="2"/>
  <c r="CF330" i="2"/>
  <c r="CG330" i="2"/>
  <c r="CH330" i="2"/>
  <c r="CI330" i="2"/>
  <c r="CJ330" i="2"/>
  <c r="CK330" i="2"/>
  <c r="CL330" i="2"/>
  <c r="CM330" i="2"/>
  <c r="CN330" i="2"/>
  <c r="CO330" i="2"/>
  <c r="BP331" i="2"/>
  <c r="BQ331" i="2"/>
  <c r="BR331" i="2"/>
  <c r="BS331" i="2"/>
  <c r="BT331" i="2"/>
  <c r="BU331" i="2"/>
  <c r="BV331" i="2"/>
  <c r="BW331" i="2"/>
  <c r="BX331" i="2"/>
  <c r="BY331" i="2"/>
  <c r="BZ331" i="2"/>
  <c r="CA331" i="2"/>
  <c r="CB331" i="2"/>
  <c r="CC331" i="2"/>
  <c r="CD331" i="2"/>
  <c r="CE331" i="2"/>
  <c r="CF331" i="2"/>
  <c r="CG331" i="2"/>
  <c r="CH331" i="2"/>
  <c r="CI331" i="2"/>
  <c r="CJ331" i="2"/>
  <c r="CK331" i="2"/>
  <c r="CL331" i="2"/>
  <c r="CM331" i="2"/>
  <c r="CN331" i="2"/>
  <c r="CO331" i="2"/>
  <c r="BP332" i="2"/>
  <c r="BQ332" i="2"/>
  <c r="BR332" i="2"/>
  <c r="BS332" i="2"/>
  <c r="BT332" i="2"/>
  <c r="BU332" i="2"/>
  <c r="BV332" i="2"/>
  <c r="BW332" i="2"/>
  <c r="BX332" i="2"/>
  <c r="BY332" i="2"/>
  <c r="BZ332" i="2"/>
  <c r="CA332" i="2"/>
  <c r="CB332" i="2"/>
  <c r="CC332" i="2"/>
  <c r="CD332" i="2"/>
  <c r="CE332" i="2"/>
  <c r="CF332" i="2"/>
  <c r="CG332" i="2"/>
  <c r="CH332" i="2"/>
  <c r="CI332" i="2"/>
  <c r="CJ332" i="2"/>
  <c r="CK332" i="2"/>
  <c r="CL332" i="2"/>
  <c r="CM332" i="2"/>
  <c r="CN332" i="2"/>
  <c r="CO332" i="2"/>
  <c r="BP333" i="2"/>
  <c r="BQ333" i="2"/>
  <c r="BR333" i="2"/>
  <c r="BS333" i="2"/>
  <c r="BT333" i="2"/>
  <c r="BU333" i="2"/>
  <c r="BV333" i="2"/>
  <c r="BW333" i="2"/>
  <c r="BX333" i="2"/>
  <c r="BY333" i="2"/>
  <c r="BZ333" i="2"/>
  <c r="CA333" i="2"/>
  <c r="CB333" i="2"/>
  <c r="CC333" i="2"/>
  <c r="CD333" i="2"/>
  <c r="CE333" i="2"/>
  <c r="CF333" i="2"/>
  <c r="CG333" i="2"/>
  <c r="CH333" i="2"/>
  <c r="CI333" i="2"/>
  <c r="CJ333" i="2"/>
  <c r="CK333" i="2"/>
  <c r="CL333" i="2"/>
  <c r="CM333" i="2"/>
  <c r="CN333" i="2"/>
  <c r="CO333" i="2"/>
  <c r="BP334" i="2"/>
  <c r="BQ334" i="2"/>
  <c r="BR334" i="2"/>
  <c r="BS334" i="2"/>
  <c r="BT334" i="2"/>
  <c r="BU334" i="2"/>
  <c r="BV334" i="2"/>
  <c r="BW334" i="2"/>
  <c r="BX334" i="2"/>
  <c r="BY334" i="2"/>
  <c r="BZ334" i="2"/>
  <c r="CA334" i="2"/>
  <c r="CB334" i="2"/>
  <c r="CC334" i="2"/>
  <c r="CD334" i="2"/>
  <c r="CE334" i="2"/>
  <c r="CF334" i="2"/>
  <c r="CG334" i="2"/>
  <c r="CH334" i="2"/>
  <c r="CI334" i="2"/>
  <c r="CJ334" i="2"/>
  <c r="CK334" i="2"/>
  <c r="CL334" i="2"/>
  <c r="CM334" i="2"/>
  <c r="CN334" i="2"/>
  <c r="CO334" i="2"/>
  <c r="BP335" i="2"/>
  <c r="BQ335" i="2"/>
  <c r="BR335" i="2"/>
  <c r="BS335" i="2"/>
  <c r="BT335" i="2"/>
  <c r="BU335" i="2"/>
  <c r="BV335" i="2"/>
  <c r="BW335" i="2"/>
  <c r="BX335" i="2"/>
  <c r="BY335" i="2"/>
  <c r="BZ335" i="2"/>
  <c r="CA335" i="2"/>
  <c r="CB335" i="2"/>
  <c r="CC335" i="2"/>
  <c r="CD335" i="2"/>
  <c r="CE335" i="2"/>
  <c r="CF335" i="2"/>
  <c r="CG335" i="2"/>
  <c r="CH335" i="2"/>
  <c r="CI335" i="2"/>
  <c r="CJ335" i="2"/>
  <c r="CK335" i="2"/>
  <c r="CL335" i="2"/>
  <c r="CM335" i="2"/>
  <c r="CN335" i="2"/>
  <c r="CO335" i="2"/>
  <c r="BP336" i="2"/>
  <c r="BQ336" i="2"/>
  <c r="BR336" i="2"/>
  <c r="BS336" i="2"/>
  <c r="BT336" i="2"/>
  <c r="BU336" i="2"/>
  <c r="BV336" i="2"/>
  <c r="BW336" i="2"/>
  <c r="BX336" i="2"/>
  <c r="BY336" i="2"/>
  <c r="BZ336" i="2"/>
  <c r="CA336" i="2"/>
  <c r="CB336" i="2"/>
  <c r="CC336" i="2"/>
  <c r="CD336" i="2"/>
  <c r="CE336" i="2"/>
  <c r="CF336" i="2"/>
  <c r="CG336" i="2"/>
  <c r="CH336" i="2"/>
  <c r="CI336" i="2"/>
  <c r="CJ336" i="2"/>
  <c r="CK336" i="2"/>
  <c r="CL336" i="2"/>
  <c r="CM336" i="2"/>
  <c r="CN336" i="2"/>
  <c r="CO336" i="2"/>
  <c r="BP337" i="2"/>
  <c r="BQ337" i="2"/>
  <c r="BR337" i="2"/>
  <c r="BS337" i="2"/>
  <c r="BT337" i="2"/>
  <c r="BU337" i="2"/>
  <c r="BV337" i="2"/>
  <c r="BW337" i="2"/>
  <c r="BX337" i="2"/>
  <c r="BY337" i="2"/>
  <c r="BZ337" i="2"/>
  <c r="CA337" i="2"/>
  <c r="CB337" i="2"/>
  <c r="CC337" i="2"/>
  <c r="CD337" i="2"/>
  <c r="CE337" i="2"/>
  <c r="CF337" i="2"/>
  <c r="CG337" i="2"/>
  <c r="CH337" i="2"/>
  <c r="CI337" i="2"/>
  <c r="CJ337" i="2"/>
  <c r="CK337" i="2"/>
  <c r="CL337" i="2"/>
  <c r="CM337" i="2"/>
  <c r="CN337" i="2"/>
  <c r="CO337" i="2"/>
  <c r="BP338" i="2"/>
  <c r="BQ338" i="2"/>
  <c r="BR338" i="2"/>
  <c r="BS338" i="2"/>
  <c r="BT338" i="2"/>
  <c r="BU338" i="2"/>
  <c r="BV338" i="2"/>
  <c r="BW338" i="2"/>
  <c r="BX338" i="2"/>
  <c r="BY338" i="2"/>
  <c r="BZ338" i="2"/>
  <c r="CA338" i="2"/>
  <c r="CB338" i="2"/>
  <c r="CC338" i="2"/>
  <c r="CD338" i="2"/>
  <c r="CE338" i="2"/>
  <c r="CF338" i="2"/>
  <c r="CG338" i="2"/>
  <c r="CH338" i="2"/>
  <c r="CI338" i="2"/>
  <c r="CJ338" i="2"/>
  <c r="CK338" i="2"/>
  <c r="CL338" i="2"/>
  <c r="CM338" i="2"/>
  <c r="CN338" i="2"/>
  <c r="CO338" i="2"/>
  <c r="BP339" i="2"/>
  <c r="BQ339" i="2"/>
  <c r="BR339" i="2"/>
  <c r="BS339" i="2"/>
  <c r="BT339" i="2"/>
  <c r="BU339" i="2"/>
  <c r="BV339" i="2"/>
  <c r="BW339" i="2"/>
  <c r="BX339" i="2"/>
  <c r="BY339" i="2"/>
  <c r="BZ339" i="2"/>
  <c r="CA339" i="2"/>
  <c r="CB339" i="2"/>
  <c r="CC339" i="2"/>
  <c r="CD339" i="2"/>
  <c r="CE339" i="2"/>
  <c r="CF339" i="2"/>
  <c r="CG339" i="2"/>
  <c r="CH339" i="2"/>
  <c r="CI339" i="2"/>
  <c r="CJ339" i="2"/>
  <c r="CK339" i="2"/>
  <c r="CL339" i="2"/>
  <c r="CM339" i="2"/>
  <c r="CN339" i="2"/>
  <c r="CO339" i="2"/>
  <c r="BP340" i="2"/>
  <c r="BQ340" i="2"/>
  <c r="BR340" i="2"/>
  <c r="BS340" i="2"/>
  <c r="BT340" i="2"/>
  <c r="BU340" i="2"/>
  <c r="BV340" i="2"/>
  <c r="BW340" i="2"/>
  <c r="BX340" i="2"/>
  <c r="BY340" i="2"/>
  <c r="BZ340" i="2"/>
  <c r="CA340" i="2"/>
  <c r="CB340" i="2"/>
  <c r="CC340" i="2"/>
  <c r="CD340" i="2"/>
  <c r="CE340" i="2"/>
  <c r="CF340" i="2"/>
  <c r="CG340" i="2"/>
  <c r="CH340" i="2"/>
  <c r="CI340" i="2"/>
  <c r="CJ340" i="2"/>
  <c r="CK340" i="2"/>
  <c r="CL340" i="2"/>
  <c r="CM340" i="2"/>
  <c r="CN340" i="2"/>
  <c r="CO340" i="2"/>
  <c r="BP341" i="2"/>
  <c r="BQ341" i="2"/>
  <c r="BR341" i="2"/>
  <c r="BS341" i="2"/>
  <c r="BT341" i="2"/>
  <c r="BU341" i="2"/>
  <c r="BV341" i="2"/>
  <c r="BW341" i="2"/>
  <c r="BX341" i="2"/>
  <c r="BY341" i="2"/>
  <c r="BZ341" i="2"/>
  <c r="CA341" i="2"/>
  <c r="CB341" i="2"/>
  <c r="CC341" i="2"/>
  <c r="CD341" i="2"/>
  <c r="CE341" i="2"/>
  <c r="CF341" i="2"/>
  <c r="CG341" i="2"/>
  <c r="CH341" i="2"/>
  <c r="CI341" i="2"/>
  <c r="CJ341" i="2"/>
  <c r="CK341" i="2"/>
  <c r="CL341" i="2"/>
  <c r="CM341" i="2"/>
  <c r="CN341" i="2"/>
  <c r="CO341" i="2"/>
  <c r="BP342" i="2"/>
  <c r="BQ342" i="2"/>
  <c r="BR342" i="2"/>
  <c r="BS342" i="2"/>
  <c r="BT342" i="2"/>
  <c r="BU342" i="2"/>
  <c r="BV342" i="2"/>
  <c r="BW342" i="2"/>
  <c r="BX342" i="2"/>
  <c r="BY342" i="2"/>
  <c r="BZ342" i="2"/>
  <c r="CA342" i="2"/>
  <c r="CB342" i="2"/>
  <c r="CC342" i="2"/>
  <c r="CD342" i="2"/>
  <c r="CE342" i="2"/>
  <c r="CF342" i="2"/>
  <c r="CG342" i="2"/>
  <c r="CH342" i="2"/>
  <c r="CI342" i="2"/>
  <c r="CJ342" i="2"/>
  <c r="CK342" i="2"/>
  <c r="CL342" i="2"/>
  <c r="CM342" i="2"/>
  <c r="CN342" i="2"/>
  <c r="CO342" i="2"/>
  <c r="BP343" i="2"/>
  <c r="BQ343" i="2"/>
  <c r="BR343" i="2"/>
  <c r="BS343" i="2"/>
  <c r="BT343" i="2"/>
  <c r="BU343" i="2"/>
  <c r="BV343" i="2"/>
  <c r="BW343" i="2"/>
  <c r="BX343" i="2"/>
  <c r="BY343" i="2"/>
  <c r="BZ343" i="2"/>
  <c r="CA343" i="2"/>
  <c r="CB343" i="2"/>
  <c r="CC343" i="2"/>
  <c r="CD343" i="2"/>
  <c r="CE343" i="2"/>
  <c r="CF343" i="2"/>
  <c r="CG343" i="2"/>
  <c r="CH343" i="2"/>
  <c r="CI343" i="2"/>
  <c r="CJ343" i="2"/>
  <c r="CK343" i="2"/>
  <c r="CL343" i="2"/>
  <c r="CM343" i="2"/>
  <c r="CN343" i="2"/>
  <c r="CO343" i="2"/>
  <c r="BP344" i="2"/>
  <c r="BQ344" i="2"/>
  <c r="BR344" i="2"/>
  <c r="BS344" i="2"/>
  <c r="BT344" i="2"/>
  <c r="BU344" i="2"/>
  <c r="BV344" i="2"/>
  <c r="BW344" i="2"/>
  <c r="BX344" i="2"/>
  <c r="BY344" i="2"/>
  <c r="BZ344" i="2"/>
  <c r="CA344" i="2"/>
  <c r="CB344" i="2"/>
  <c r="CC344" i="2"/>
  <c r="CD344" i="2"/>
  <c r="CE344" i="2"/>
  <c r="CF344" i="2"/>
  <c r="CG344" i="2"/>
  <c r="CH344" i="2"/>
  <c r="CI344" i="2"/>
  <c r="CJ344" i="2"/>
  <c r="CK344" i="2"/>
  <c r="CL344" i="2"/>
  <c r="CM344" i="2"/>
  <c r="CN344" i="2"/>
  <c r="CO344" i="2"/>
  <c r="BP345" i="2"/>
  <c r="BQ345" i="2"/>
  <c r="BR345" i="2"/>
  <c r="BS345" i="2"/>
  <c r="BT345" i="2"/>
  <c r="BU345" i="2"/>
  <c r="BV345" i="2"/>
  <c r="BW345" i="2"/>
  <c r="BX345" i="2"/>
  <c r="BY345" i="2"/>
  <c r="BZ345" i="2"/>
  <c r="CA345" i="2"/>
  <c r="CB345" i="2"/>
  <c r="CC345" i="2"/>
  <c r="CD345" i="2"/>
  <c r="CE345" i="2"/>
  <c r="CF345" i="2"/>
  <c r="CG345" i="2"/>
  <c r="CH345" i="2"/>
  <c r="CI345" i="2"/>
  <c r="CJ345" i="2"/>
  <c r="CK345" i="2"/>
  <c r="CL345" i="2"/>
  <c r="CM345" i="2"/>
  <c r="CN345" i="2"/>
  <c r="CO345" i="2"/>
  <c r="BP346" i="2"/>
  <c r="BQ346" i="2"/>
  <c r="BR346" i="2"/>
  <c r="BS346" i="2"/>
  <c r="BT346" i="2"/>
  <c r="BU346" i="2"/>
  <c r="BV346" i="2"/>
  <c r="BW346" i="2"/>
  <c r="BX346" i="2"/>
  <c r="BY346" i="2"/>
  <c r="BZ346" i="2"/>
  <c r="CA346" i="2"/>
  <c r="CB346" i="2"/>
  <c r="CC346" i="2"/>
  <c r="CD346" i="2"/>
  <c r="CE346" i="2"/>
  <c r="CF346" i="2"/>
  <c r="CG346" i="2"/>
  <c r="CH346" i="2"/>
  <c r="CI346" i="2"/>
  <c r="CJ346" i="2"/>
  <c r="CK346" i="2"/>
  <c r="CL346" i="2"/>
  <c r="CM346" i="2"/>
  <c r="CN346" i="2"/>
  <c r="CO346" i="2"/>
  <c r="BP347" i="2"/>
  <c r="BQ347" i="2"/>
  <c r="BR347" i="2"/>
  <c r="BS347" i="2"/>
  <c r="BT347" i="2"/>
  <c r="BU347" i="2"/>
  <c r="BV347" i="2"/>
  <c r="BW347" i="2"/>
  <c r="BX347" i="2"/>
  <c r="BY347" i="2"/>
  <c r="BZ347" i="2"/>
  <c r="CA347" i="2"/>
  <c r="CB347" i="2"/>
  <c r="CC347" i="2"/>
  <c r="CD347" i="2"/>
  <c r="CE347" i="2"/>
  <c r="CF347" i="2"/>
  <c r="CG347" i="2"/>
  <c r="CH347" i="2"/>
  <c r="CI347" i="2"/>
  <c r="CJ347" i="2"/>
  <c r="CK347" i="2"/>
  <c r="CL347" i="2"/>
  <c r="CM347" i="2"/>
  <c r="CN347" i="2"/>
  <c r="CO347" i="2"/>
  <c r="BP348" i="2"/>
  <c r="BQ348" i="2"/>
  <c r="BR348" i="2"/>
  <c r="BS348" i="2"/>
  <c r="BT348" i="2"/>
  <c r="BU348" i="2"/>
  <c r="BV348" i="2"/>
  <c r="BW348" i="2"/>
  <c r="BX348" i="2"/>
  <c r="BY348" i="2"/>
  <c r="BZ348" i="2"/>
  <c r="CA348" i="2"/>
  <c r="CB348" i="2"/>
  <c r="CC348" i="2"/>
  <c r="CD348" i="2"/>
  <c r="CE348" i="2"/>
  <c r="CF348" i="2"/>
  <c r="CG348" i="2"/>
  <c r="CH348" i="2"/>
  <c r="CI348" i="2"/>
  <c r="CJ348" i="2"/>
  <c r="CK348" i="2"/>
  <c r="CL348" i="2"/>
  <c r="CM348" i="2"/>
  <c r="CN348" i="2"/>
  <c r="CO348" i="2"/>
  <c r="BP349" i="2"/>
  <c r="BQ349" i="2"/>
  <c r="BR349" i="2"/>
  <c r="BS349" i="2"/>
  <c r="BT349" i="2"/>
  <c r="BU349" i="2"/>
  <c r="BV349" i="2"/>
  <c r="BW349" i="2"/>
  <c r="BX349" i="2"/>
  <c r="BY349" i="2"/>
  <c r="BZ349" i="2"/>
  <c r="CA349" i="2"/>
  <c r="CB349" i="2"/>
  <c r="CC349" i="2"/>
  <c r="CD349" i="2"/>
  <c r="CE349" i="2"/>
  <c r="CF349" i="2"/>
  <c r="CG349" i="2"/>
  <c r="CH349" i="2"/>
  <c r="CI349" i="2"/>
  <c r="CJ349" i="2"/>
  <c r="CK349" i="2"/>
  <c r="CL349" i="2"/>
  <c r="CM349" i="2"/>
  <c r="CN349" i="2"/>
  <c r="CO349" i="2"/>
  <c r="BP350" i="2"/>
  <c r="BQ350" i="2"/>
  <c r="BR350" i="2"/>
  <c r="BS350" i="2"/>
  <c r="BT350" i="2"/>
  <c r="BU350" i="2"/>
  <c r="BV350" i="2"/>
  <c r="BW350" i="2"/>
  <c r="BX350" i="2"/>
  <c r="BY350" i="2"/>
  <c r="BZ350" i="2"/>
  <c r="CA350" i="2"/>
  <c r="CB350" i="2"/>
  <c r="CC350" i="2"/>
  <c r="CD350" i="2"/>
  <c r="CE350" i="2"/>
  <c r="CF350" i="2"/>
  <c r="CG350" i="2"/>
  <c r="CH350" i="2"/>
  <c r="CI350" i="2"/>
  <c r="CJ350" i="2"/>
  <c r="CK350" i="2"/>
  <c r="CL350" i="2"/>
  <c r="CM350" i="2"/>
  <c r="CN350" i="2"/>
  <c r="CO350" i="2"/>
  <c r="BP351" i="2"/>
  <c r="BQ351" i="2"/>
  <c r="BR351" i="2"/>
  <c r="BS351" i="2"/>
  <c r="BT351" i="2"/>
  <c r="BU351" i="2"/>
  <c r="BV351" i="2"/>
  <c r="BW351" i="2"/>
  <c r="BX351" i="2"/>
  <c r="BY351" i="2"/>
  <c r="BZ351" i="2"/>
  <c r="CA351" i="2"/>
  <c r="CB351" i="2"/>
  <c r="CC351" i="2"/>
  <c r="CD351" i="2"/>
  <c r="CE351" i="2"/>
  <c r="CF351" i="2"/>
  <c r="CG351" i="2"/>
  <c r="CH351" i="2"/>
  <c r="CI351" i="2"/>
  <c r="CJ351" i="2"/>
  <c r="CK351" i="2"/>
  <c r="CL351" i="2"/>
  <c r="CM351" i="2"/>
  <c r="CN351" i="2"/>
  <c r="CO351" i="2"/>
  <c r="BP352" i="2"/>
  <c r="BQ352" i="2"/>
  <c r="BR352" i="2"/>
  <c r="BS352" i="2"/>
  <c r="BT352" i="2"/>
  <c r="BU352" i="2"/>
  <c r="BV352" i="2"/>
  <c r="BW352" i="2"/>
  <c r="BX352" i="2"/>
  <c r="BY352" i="2"/>
  <c r="BZ352" i="2"/>
  <c r="CA352" i="2"/>
  <c r="CB352" i="2"/>
  <c r="CC352" i="2"/>
  <c r="CD352" i="2"/>
  <c r="CE352" i="2"/>
  <c r="CF352" i="2"/>
  <c r="CG352" i="2"/>
  <c r="CH352" i="2"/>
  <c r="CI352" i="2"/>
  <c r="CJ352" i="2"/>
  <c r="CK352" i="2"/>
  <c r="CL352" i="2"/>
  <c r="CM352" i="2"/>
  <c r="CN352" i="2"/>
  <c r="CO352" i="2"/>
  <c r="BP353" i="2"/>
  <c r="BQ353" i="2"/>
  <c r="BR353" i="2"/>
  <c r="BS353" i="2"/>
  <c r="BT353" i="2"/>
  <c r="BU353" i="2"/>
  <c r="BV353" i="2"/>
  <c r="BW353" i="2"/>
  <c r="BX353" i="2"/>
  <c r="BY353" i="2"/>
  <c r="BZ353" i="2"/>
  <c r="CA353" i="2"/>
  <c r="CB353" i="2"/>
  <c r="CC353" i="2"/>
  <c r="CD353" i="2"/>
  <c r="CE353" i="2"/>
  <c r="CF353" i="2"/>
  <c r="CG353" i="2"/>
  <c r="CH353" i="2"/>
  <c r="CI353" i="2"/>
  <c r="CJ353" i="2"/>
  <c r="CK353" i="2"/>
  <c r="CL353" i="2"/>
  <c r="CM353" i="2"/>
  <c r="CN353" i="2"/>
  <c r="CO353" i="2"/>
  <c r="BP354" i="2"/>
  <c r="BQ354" i="2"/>
  <c r="BR354" i="2"/>
  <c r="BS354" i="2"/>
  <c r="BT354" i="2"/>
  <c r="BU354" i="2"/>
  <c r="BV354" i="2"/>
  <c r="BW354" i="2"/>
  <c r="BX354" i="2"/>
  <c r="BY354" i="2"/>
  <c r="BZ354" i="2"/>
  <c r="CA354" i="2"/>
  <c r="CB354" i="2"/>
  <c r="CC354" i="2"/>
  <c r="CD354" i="2"/>
  <c r="CE354" i="2"/>
  <c r="CF354" i="2"/>
  <c r="CG354" i="2"/>
  <c r="CH354" i="2"/>
  <c r="CI354" i="2"/>
  <c r="CJ354" i="2"/>
  <c r="CK354" i="2"/>
  <c r="CL354" i="2"/>
  <c r="CM354" i="2"/>
  <c r="CN354" i="2"/>
  <c r="CO354" i="2"/>
  <c r="BP355" i="2"/>
  <c r="BQ355" i="2"/>
  <c r="BR355" i="2"/>
  <c r="BS355" i="2"/>
  <c r="BT355" i="2"/>
  <c r="BU355" i="2"/>
  <c r="BV355" i="2"/>
  <c r="BW355" i="2"/>
  <c r="BX355" i="2"/>
  <c r="BY355" i="2"/>
  <c r="BZ355" i="2"/>
  <c r="CA355" i="2"/>
  <c r="CB355" i="2"/>
  <c r="CC355" i="2"/>
  <c r="CD355" i="2"/>
  <c r="CE355" i="2"/>
  <c r="CF355" i="2"/>
  <c r="CG355" i="2"/>
  <c r="CH355" i="2"/>
  <c r="CI355" i="2"/>
  <c r="CJ355" i="2"/>
  <c r="CK355" i="2"/>
  <c r="CL355" i="2"/>
  <c r="CM355" i="2"/>
  <c r="CN355" i="2"/>
  <c r="CO355" i="2"/>
  <c r="BP356" i="2"/>
  <c r="BQ356" i="2"/>
  <c r="BR356" i="2"/>
  <c r="BS356" i="2"/>
  <c r="BT356" i="2"/>
  <c r="BU356" i="2"/>
  <c r="BV356" i="2"/>
  <c r="BW356" i="2"/>
  <c r="BX356" i="2"/>
  <c r="BY356" i="2"/>
  <c r="BZ356" i="2"/>
  <c r="CA356" i="2"/>
  <c r="CB356" i="2"/>
  <c r="CC356" i="2"/>
  <c r="CD356" i="2"/>
  <c r="CE356" i="2"/>
  <c r="CF356" i="2"/>
  <c r="CG356" i="2"/>
  <c r="CH356" i="2"/>
  <c r="CI356" i="2"/>
  <c r="CJ356" i="2"/>
  <c r="CK356" i="2"/>
  <c r="CL356" i="2"/>
  <c r="CM356" i="2"/>
  <c r="CN356" i="2"/>
  <c r="CO356" i="2"/>
  <c r="BP357" i="2"/>
  <c r="BQ357" i="2"/>
  <c r="BR357" i="2"/>
  <c r="BS357" i="2"/>
  <c r="BT357" i="2"/>
  <c r="BU357" i="2"/>
  <c r="BV357" i="2"/>
  <c r="BW357" i="2"/>
  <c r="BX357" i="2"/>
  <c r="BY357" i="2"/>
  <c r="BZ357" i="2"/>
  <c r="CA357" i="2"/>
  <c r="CB357" i="2"/>
  <c r="CC357" i="2"/>
  <c r="CD357" i="2"/>
  <c r="CE357" i="2"/>
  <c r="CF357" i="2"/>
  <c r="CG357" i="2"/>
  <c r="CH357" i="2"/>
  <c r="CI357" i="2"/>
  <c r="CJ357" i="2"/>
  <c r="CK357" i="2"/>
  <c r="CL357" i="2"/>
  <c r="CM357" i="2"/>
  <c r="CN357" i="2"/>
  <c r="CO357" i="2"/>
  <c r="BP358" i="2"/>
  <c r="BQ358" i="2"/>
  <c r="BR358" i="2"/>
  <c r="BS358" i="2"/>
  <c r="BT358" i="2"/>
  <c r="BU358" i="2"/>
  <c r="BV358" i="2"/>
  <c r="BW358" i="2"/>
  <c r="BX358" i="2"/>
  <c r="BY358" i="2"/>
  <c r="BZ358" i="2"/>
  <c r="CA358" i="2"/>
  <c r="CB358" i="2"/>
  <c r="CC358" i="2"/>
  <c r="CD358" i="2"/>
  <c r="CE358" i="2"/>
  <c r="CF358" i="2"/>
  <c r="CG358" i="2"/>
  <c r="CH358" i="2"/>
  <c r="CI358" i="2"/>
  <c r="CJ358" i="2"/>
  <c r="CK358" i="2"/>
  <c r="CL358" i="2"/>
  <c r="CM358" i="2"/>
  <c r="CN358" i="2"/>
  <c r="CO358" i="2"/>
  <c r="BP359" i="2"/>
  <c r="BQ359" i="2"/>
  <c r="BR359" i="2"/>
  <c r="BS359" i="2"/>
  <c r="BT359" i="2"/>
  <c r="BU359" i="2"/>
  <c r="BV359" i="2"/>
  <c r="BW359" i="2"/>
  <c r="BX359" i="2"/>
  <c r="BY359" i="2"/>
  <c r="BZ359" i="2"/>
  <c r="CA359" i="2"/>
  <c r="CB359" i="2"/>
  <c r="CC359" i="2"/>
  <c r="CD359" i="2"/>
  <c r="CE359" i="2"/>
  <c r="CF359" i="2"/>
  <c r="CG359" i="2"/>
  <c r="CH359" i="2"/>
  <c r="CI359" i="2"/>
  <c r="CJ359" i="2"/>
  <c r="CK359" i="2"/>
  <c r="CL359" i="2"/>
  <c r="CM359" i="2"/>
  <c r="CN359" i="2"/>
  <c r="CO359" i="2"/>
  <c r="BP360" i="2"/>
  <c r="BQ360" i="2"/>
  <c r="BR360" i="2"/>
  <c r="BS360" i="2"/>
  <c r="BT360" i="2"/>
  <c r="BU360" i="2"/>
  <c r="BV360" i="2"/>
  <c r="BW360" i="2"/>
  <c r="BX360" i="2"/>
  <c r="BY360" i="2"/>
  <c r="BZ360" i="2"/>
  <c r="CA360" i="2"/>
  <c r="CB360" i="2"/>
  <c r="CC360" i="2"/>
  <c r="CD360" i="2"/>
  <c r="CE360" i="2"/>
  <c r="CF360" i="2"/>
  <c r="CG360" i="2"/>
  <c r="CH360" i="2"/>
  <c r="CI360" i="2"/>
  <c r="CJ360" i="2"/>
  <c r="CK360" i="2"/>
  <c r="CL360" i="2"/>
  <c r="CM360" i="2"/>
  <c r="CN360" i="2"/>
  <c r="CO360" i="2"/>
  <c r="BP361" i="2"/>
  <c r="BQ361" i="2"/>
  <c r="BR361" i="2"/>
  <c r="BS361" i="2"/>
  <c r="BT361" i="2"/>
  <c r="BU361" i="2"/>
  <c r="BV361" i="2"/>
  <c r="BW361" i="2"/>
  <c r="BX361" i="2"/>
  <c r="BY361" i="2"/>
  <c r="BZ361" i="2"/>
  <c r="CA361" i="2"/>
  <c r="CB361" i="2"/>
  <c r="CC361" i="2"/>
  <c r="CD361" i="2"/>
  <c r="CE361" i="2"/>
  <c r="CF361" i="2"/>
  <c r="CG361" i="2"/>
  <c r="CH361" i="2"/>
  <c r="CI361" i="2"/>
  <c r="CJ361" i="2"/>
  <c r="CK361" i="2"/>
  <c r="CL361" i="2"/>
  <c r="CM361" i="2"/>
  <c r="CN361" i="2"/>
  <c r="CO361" i="2"/>
  <c r="BP362" i="2"/>
  <c r="BQ362" i="2"/>
  <c r="BR362" i="2"/>
  <c r="BS362" i="2"/>
  <c r="BT362" i="2"/>
  <c r="BU362" i="2"/>
  <c r="BV362" i="2"/>
  <c r="BW362" i="2"/>
  <c r="BX362" i="2"/>
  <c r="BY362" i="2"/>
  <c r="BZ362" i="2"/>
  <c r="CA362" i="2"/>
  <c r="CB362" i="2"/>
  <c r="CC362" i="2"/>
  <c r="CD362" i="2"/>
  <c r="CE362" i="2"/>
  <c r="CF362" i="2"/>
  <c r="CG362" i="2"/>
  <c r="CH362" i="2"/>
  <c r="CI362" i="2"/>
  <c r="CJ362" i="2"/>
  <c r="CK362" i="2"/>
  <c r="CL362" i="2"/>
  <c r="CM362" i="2"/>
  <c r="CN362" i="2"/>
  <c r="CO362" i="2"/>
  <c r="BP363" i="2"/>
  <c r="BQ363" i="2"/>
  <c r="BR363" i="2"/>
  <c r="BS363" i="2"/>
  <c r="BT363" i="2"/>
  <c r="BU363" i="2"/>
  <c r="BV363" i="2"/>
  <c r="BW363" i="2"/>
  <c r="BX363" i="2"/>
  <c r="BY363" i="2"/>
  <c r="BZ363" i="2"/>
  <c r="CA363" i="2"/>
  <c r="CB363" i="2"/>
  <c r="CC363" i="2"/>
  <c r="CD363" i="2"/>
  <c r="CE363" i="2"/>
  <c r="CF363" i="2"/>
  <c r="CG363" i="2"/>
  <c r="CH363" i="2"/>
  <c r="CI363" i="2"/>
  <c r="CJ363" i="2"/>
  <c r="CK363" i="2"/>
  <c r="CL363" i="2"/>
  <c r="CM363" i="2"/>
  <c r="CN363" i="2"/>
  <c r="CO363" i="2"/>
  <c r="BP364" i="2"/>
  <c r="BQ364" i="2"/>
  <c r="BR364" i="2"/>
  <c r="BS364" i="2"/>
  <c r="BT364" i="2"/>
  <c r="BU364" i="2"/>
  <c r="BV364" i="2"/>
  <c r="BW364" i="2"/>
  <c r="BX364" i="2"/>
  <c r="BY364" i="2"/>
  <c r="BZ364" i="2"/>
  <c r="CA364" i="2"/>
  <c r="CB364" i="2"/>
  <c r="CC364" i="2"/>
  <c r="CD364" i="2"/>
  <c r="CE364" i="2"/>
  <c r="CF364" i="2"/>
  <c r="CG364" i="2"/>
  <c r="CH364" i="2"/>
  <c r="CI364" i="2"/>
  <c r="CJ364" i="2"/>
  <c r="CK364" i="2"/>
  <c r="CL364" i="2"/>
  <c r="CM364" i="2"/>
  <c r="CN364" i="2"/>
  <c r="CO364" i="2"/>
  <c r="BP365" i="2"/>
  <c r="BQ365" i="2"/>
  <c r="BR365" i="2"/>
  <c r="BS365" i="2"/>
  <c r="BT365" i="2"/>
  <c r="BU365" i="2"/>
  <c r="BV365" i="2"/>
  <c r="BW365" i="2"/>
  <c r="BX365" i="2"/>
  <c r="BY365" i="2"/>
  <c r="BZ365" i="2"/>
  <c r="CA365" i="2"/>
  <c r="CB365" i="2"/>
  <c r="CC365" i="2"/>
  <c r="CD365" i="2"/>
  <c r="CE365" i="2"/>
  <c r="CF365" i="2"/>
  <c r="CG365" i="2"/>
  <c r="CH365" i="2"/>
  <c r="CI365" i="2"/>
  <c r="CJ365" i="2"/>
  <c r="CK365" i="2"/>
  <c r="CL365" i="2"/>
  <c r="CM365" i="2"/>
  <c r="CN365" i="2"/>
  <c r="CO365" i="2"/>
  <c r="BP366" i="2"/>
  <c r="BQ366" i="2"/>
  <c r="BR366" i="2"/>
  <c r="BS366" i="2"/>
  <c r="BT366" i="2"/>
  <c r="BU366" i="2"/>
  <c r="BV366" i="2"/>
  <c r="BW366" i="2"/>
  <c r="BX366" i="2"/>
  <c r="BY366" i="2"/>
  <c r="BZ366" i="2"/>
  <c r="CA366" i="2"/>
  <c r="CB366" i="2"/>
  <c r="CC366" i="2"/>
  <c r="CD366" i="2"/>
  <c r="CE366" i="2"/>
  <c r="CF366" i="2"/>
  <c r="CG366" i="2"/>
  <c r="CH366" i="2"/>
  <c r="CI366" i="2"/>
  <c r="CJ366" i="2"/>
  <c r="CK366" i="2"/>
  <c r="CL366" i="2"/>
  <c r="CM366" i="2"/>
  <c r="CN366" i="2"/>
  <c r="CO366" i="2"/>
  <c r="BP367" i="2"/>
  <c r="BQ367" i="2"/>
  <c r="BR367" i="2"/>
  <c r="BS367" i="2"/>
  <c r="BT367" i="2"/>
  <c r="BU367" i="2"/>
  <c r="BV367" i="2"/>
  <c r="BW367" i="2"/>
  <c r="BX367" i="2"/>
  <c r="BY367" i="2"/>
  <c r="BZ367" i="2"/>
  <c r="CA367" i="2"/>
  <c r="CB367" i="2"/>
  <c r="CC367" i="2"/>
  <c r="CD367" i="2"/>
  <c r="CE367" i="2"/>
  <c r="CF367" i="2"/>
  <c r="CG367" i="2"/>
  <c r="CH367" i="2"/>
  <c r="CI367" i="2"/>
  <c r="CJ367" i="2"/>
  <c r="CK367" i="2"/>
  <c r="CL367" i="2"/>
  <c r="CM367" i="2"/>
  <c r="CN367" i="2"/>
  <c r="CO367" i="2"/>
  <c r="BP368" i="2"/>
  <c r="BQ368" i="2"/>
  <c r="BR368" i="2"/>
  <c r="BS368" i="2"/>
  <c r="BT368" i="2"/>
  <c r="BU368" i="2"/>
  <c r="BV368" i="2"/>
  <c r="BW368" i="2"/>
  <c r="BX368" i="2"/>
  <c r="BY368" i="2"/>
  <c r="BZ368" i="2"/>
  <c r="CA368" i="2"/>
  <c r="CB368" i="2"/>
  <c r="CC368" i="2"/>
  <c r="CD368" i="2"/>
  <c r="CE368" i="2"/>
  <c r="CF368" i="2"/>
  <c r="CG368" i="2"/>
  <c r="CH368" i="2"/>
  <c r="CI368" i="2"/>
  <c r="CJ368" i="2"/>
  <c r="CK368" i="2"/>
  <c r="CL368" i="2"/>
  <c r="CM368" i="2"/>
  <c r="CN368" i="2"/>
  <c r="CO368" i="2"/>
  <c r="BP369" i="2"/>
  <c r="BQ369" i="2"/>
  <c r="BR369" i="2"/>
  <c r="BS369" i="2"/>
  <c r="BT369" i="2"/>
  <c r="BU369" i="2"/>
  <c r="BV369" i="2"/>
  <c r="BW369" i="2"/>
  <c r="BX369" i="2"/>
  <c r="BY369" i="2"/>
  <c r="BZ369" i="2"/>
  <c r="CA369" i="2"/>
  <c r="CB369" i="2"/>
  <c r="CC369" i="2"/>
  <c r="CD369" i="2"/>
  <c r="CE369" i="2"/>
  <c r="CF369" i="2"/>
  <c r="CG369" i="2"/>
  <c r="CH369" i="2"/>
  <c r="CI369" i="2"/>
  <c r="CJ369" i="2"/>
  <c r="CK369" i="2"/>
  <c r="CL369" i="2"/>
  <c r="CM369" i="2"/>
  <c r="CN369" i="2"/>
  <c r="CO369" i="2"/>
  <c r="BP370" i="2"/>
  <c r="BQ370" i="2"/>
  <c r="BR370" i="2"/>
  <c r="BS370" i="2"/>
  <c r="BT370" i="2"/>
  <c r="BU370" i="2"/>
  <c r="BV370" i="2"/>
  <c r="BW370" i="2"/>
  <c r="BX370" i="2"/>
  <c r="BY370" i="2"/>
  <c r="BZ370" i="2"/>
  <c r="CA370" i="2"/>
  <c r="CB370" i="2"/>
  <c r="CC370" i="2"/>
  <c r="CD370" i="2"/>
  <c r="CE370" i="2"/>
  <c r="CF370" i="2"/>
  <c r="CG370" i="2"/>
  <c r="CH370" i="2"/>
  <c r="CI370" i="2"/>
  <c r="CJ370" i="2"/>
  <c r="CK370" i="2"/>
  <c r="CL370" i="2"/>
  <c r="CM370" i="2"/>
  <c r="CN370" i="2"/>
  <c r="CO370" i="2"/>
  <c r="BP371" i="2"/>
  <c r="BQ371" i="2"/>
  <c r="BR371" i="2"/>
  <c r="BS371" i="2"/>
  <c r="BT371" i="2"/>
  <c r="BU371" i="2"/>
  <c r="BV371" i="2"/>
  <c r="BW371" i="2"/>
  <c r="BX371" i="2"/>
  <c r="BY371" i="2"/>
  <c r="BZ371" i="2"/>
  <c r="CA371" i="2"/>
  <c r="CB371" i="2"/>
  <c r="CC371" i="2"/>
  <c r="CD371" i="2"/>
  <c r="CE371" i="2"/>
  <c r="CF371" i="2"/>
  <c r="CG371" i="2"/>
  <c r="CH371" i="2"/>
  <c r="CI371" i="2"/>
  <c r="CJ371" i="2"/>
  <c r="CK371" i="2"/>
  <c r="CL371" i="2"/>
  <c r="CM371" i="2"/>
  <c r="CN371" i="2"/>
  <c r="CO371" i="2"/>
  <c r="BP372" i="2"/>
  <c r="BQ372" i="2"/>
  <c r="BR372" i="2"/>
  <c r="BS372" i="2"/>
  <c r="BT372" i="2"/>
  <c r="BU372" i="2"/>
  <c r="BV372" i="2"/>
  <c r="BW372" i="2"/>
  <c r="BX372" i="2"/>
  <c r="BY372" i="2"/>
  <c r="BZ372" i="2"/>
  <c r="CA372" i="2"/>
  <c r="CB372" i="2"/>
  <c r="CC372" i="2"/>
  <c r="CD372" i="2"/>
  <c r="CE372" i="2"/>
  <c r="CF372" i="2"/>
  <c r="CG372" i="2"/>
  <c r="CH372" i="2"/>
  <c r="CI372" i="2"/>
  <c r="CJ372" i="2"/>
  <c r="CK372" i="2"/>
  <c r="CL372" i="2"/>
  <c r="CM372" i="2"/>
  <c r="CN372" i="2"/>
  <c r="CO372" i="2"/>
  <c r="BP373" i="2"/>
  <c r="BQ373" i="2"/>
  <c r="BR373" i="2"/>
  <c r="BS373" i="2"/>
  <c r="BT373" i="2"/>
  <c r="BU373" i="2"/>
  <c r="BV373" i="2"/>
  <c r="BW373" i="2"/>
  <c r="BX373" i="2"/>
  <c r="BY373" i="2"/>
  <c r="BZ373" i="2"/>
  <c r="CA373" i="2"/>
  <c r="CB373" i="2"/>
  <c r="CC373" i="2"/>
  <c r="CD373" i="2"/>
  <c r="CE373" i="2"/>
  <c r="CF373" i="2"/>
  <c r="CG373" i="2"/>
  <c r="CH373" i="2"/>
  <c r="CI373" i="2"/>
  <c r="CJ373" i="2"/>
  <c r="CK373" i="2"/>
  <c r="CL373" i="2"/>
  <c r="CM373" i="2"/>
  <c r="CN373" i="2"/>
  <c r="CO373" i="2"/>
  <c r="BP374" i="2"/>
  <c r="BQ374" i="2"/>
  <c r="BR374" i="2"/>
  <c r="BS374" i="2"/>
  <c r="BT374" i="2"/>
  <c r="BU374" i="2"/>
  <c r="BV374" i="2"/>
  <c r="BW374" i="2"/>
  <c r="BX374" i="2"/>
  <c r="BY374" i="2"/>
  <c r="BZ374" i="2"/>
  <c r="CA374" i="2"/>
  <c r="CB374" i="2"/>
  <c r="CC374" i="2"/>
  <c r="CD374" i="2"/>
  <c r="CE374" i="2"/>
  <c r="CF374" i="2"/>
  <c r="CG374" i="2"/>
  <c r="CH374" i="2"/>
  <c r="CI374" i="2"/>
  <c r="CJ374" i="2"/>
  <c r="CK374" i="2"/>
  <c r="CL374" i="2"/>
  <c r="CM374" i="2"/>
  <c r="CN374" i="2"/>
  <c r="CO374" i="2"/>
  <c r="BP375" i="2"/>
  <c r="BQ375" i="2"/>
  <c r="BR375" i="2"/>
  <c r="BS375" i="2"/>
  <c r="BT375" i="2"/>
  <c r="BU375" i="2"/>
  <c r="BV375" i="2"/>
  <c r="BW375" i="2"/>
  <c r="BX375" i="2"/>
  <c r="BY375" i="2"/>
  <c r="BZ375" i="2"/>
  <c r="CA375" i="2"/>
  <c r="CB375" i="2"/>
  <c r="CC375" i="2"/>
  <c r="CD375" i="2"/>
  <c r="CE375" i="2"/>
  <c r="CF375" i="2"/>
  <c r="CG375" i="2"/>
  <c r="CH375" i="2"/>
  <c r="CI375" i="2"/>
  <c r="CJ375" i="2"/>
  <c r="CK375" i="2"/>
  <c r="CL375" i="2"/>
  <c r="CM375" i="2"/>
  <c r="CN375" i="2"/>
  <c r="CO375" i="2"/>
  <c r="BP376" i="2"/>
  <c r="BQ376" i="2"/>
  <c r="BR376" i="2"/>
  <c r="BS376" i="2"/>
  <c r="BT376" i="2"/>
  <c r="BU376" i="2"/>
  <c r="BV376" i="2"/>
  <c r="BW376" i="2"/>
  <c r="BX376" i="2"/>
  <c r="BY376" i="2"/>
  <c r="BZ376" i="2"/>
  <c r="CA376" i="2"/>
  <c r="CB376" i="2"/>
  <c r="CC376" i="2"/>
  <c r="CD376" i="2"/>
  <c r="CE376" i="2"/>
  <c r="CF376" i="2"/>
  <c r="CG376" i="2"/>
  <c r="CH376" i="2"/>
  <c r="CI376" i="2"/>
  <c r="CJ376" i="2"/>
  <c r="CK376" i="2"/>
  <c r="CL376" i="2"/>
  <c r="CM376" i="2"/>
  <c r="CN376" i="2"/>
  <c r="CO376" i="2"/>
  <c r="BP377" i="2"/>
  <c r="BQ377" i="2"/>
  <c r="BR377" i="2"/>
  <c r="BS377" i="2"/>
  <c r="BT377" i="2"/>
  <c r="BU377" i="2"/>
  <c r="BV377" i="2"/>
  <c r="BW377" i="2"/>
  <c r="BX377" i="2"/>
  <c r="BY377" i="2"/>
  <c r="BZ377" i="2"/>
  <c r="CA377" i="2"/>
  <c r="CB377" i="2"/>
  <c r="CC377" i="2"/>
  <c r="CD377" i="2"/>
  <c r="CE377" i="2"/>
  <c r="CF377" i="2"/>
  <c r="CG377" i="2"/>
  <c r="CH377" i="2"/>
  <c r="CI377" i="2"/>
  <c r="CJ377" i="2"/>
  <c r="CK377" i="2"/>
  <c r="CL377" i="2"/>
  <c r="CM377" i="2"/>
  <c r="CN377" i="2"/>
  <c r="CO377" i="2"/>
  <c r="BP378" i="2"/>
  <c r="BQ378" i="2"/>
  <c r="BR378" i="2"/>
  <c r="BS378" i="2"/>
  <c r="BT378" i="2"/>
  <c r="BU378" i="2"/>
  <c r="BV378" i="2"/>
  <c r="BW378" i="2"/>
  <c r="BX378" i="2"/>
  <c r="BY378" i="2"/>
  <c r="BZ378" i="2"/>
  <c r="CA378" i="2"/>
  <c r="CB378" i="2"/>
  <c r="CC378" i="2"/>
  <c r="CD378" i="2"/>
  <c r="CE378" i="2"/>
  <c r="CF378" i="2"/>
  <c r="CG378" i="2"/>
  <c r="CH378" i="2"/>
  <c r="CI378" i="2"/>
  <c r="CJ378" i="2"/>
  <c r="CK378" i="2"/>
  <c r="CL378" i="2"/>
  <c r="CM378" i="2"/>
  <c r="CN378" i="2"/>
  <c r="CO378" i="2"/>
  <c r="BP379" i="2"/>
  <c r="BQ379" i="2"/>
  <c r="BR379" i="2"/>
  <c r="BS379" i="2"/>
  <c r="BT379" i="2"/>
  <c r="BU379" i="2"/>
  <c r="BV379" i="2"/>
  <c r="BW379" i="2"/>
  <c r="BX379" i="2"/>
  <c r="BY379" i="2"/>
  <c r="BZ379" i="2"/>
  <c r="CA379" i="2"/>
  <c r="CB379" i="2"/>
  <c r="CC379" i="2"/>
  <c r="CD379" i="2"/>
  <c r="CE379" i="2"/>
  <c r="CF379" i="2"/>
  <c r="CG379" i="2"/>
  <c r="CH379" i="2"/>
  <c r="CI379" i="2"/>
  <c r="CJ379" i="2"/>
  <c r="CK379" i="2"/>
  <c r="CL379" i="2"/>
  <c r="CM379" i="2"/>
  <c r="CN379" i="2"/>
  <c r="CO379" i="2"/>
  <c r="BP380" i="2"/>
  <c r="BQ380" i="2"/>
  <c r="BR380" i="2"/>
  <c r="BS380" i="2"/>
  <c r="BT380" i="2"/>
  <c r="BU380" i="2"/>
  <c r="BV380" i="2"/>
  <c r="BW380" i="2"/>
  <c r="BX380" i="2"/>
  <c r="BY380" i="2"/>
  <c r="BZ380" i="2"/>
  <c r="CA380" i="2"/>
  <c r="CB380" i="2"/>
  <c r="CC380" i="2"/>
  <c r="CD380" i="2"/>
  <c r="CE380" i="2"/>
  <c r="CF380" i="2"/>
  <c r="CG380" i="2"/>
  <c r="CH380" i="2"/>
  <c r="CI380" i="2"/>
  <c r="CJ380" i="2"/>
  <c r="CK380" i="2"/>
  <c r="CL380" i="2"/>
  <c r="CM380" i="2"/>
  <c r="CN380" i="2"/>
  <c r="CO380" i="2"/>
  <c r="BP381" i="2"/>
  <c r="BQ381" i="2"/>
  <c r="BR381" i="2"/>
  <c r="BS381" i="2"/>
  <c r="BT381" i="2"/>
  <c r="BU381" i="2"/>
  <c r="BV381" i="2"/>
  <c r="BW381" i="2"/>
  <c r="BX381" i="2"/>
  <c r="BY381" i="2"/>
  <c r="BZ381" i="2"/>
  <c r="CA381" i="2"/>
  <c r="CB381" i="2"/>
  <c r="CC381" i="2"/>
  <c r="CD381" i="2"/>
  <c r="CE381" i="2"/>
  <c r="CF381" i="2"/>
  <c r="CG381" i="2"/>
  <c r="CH381" i="2"/>
  <c r="CI381" i="2"/>
  <c r="CJ381" i="2"/>
  <c r="CK381" i="2"/>
  <c r="CL381" i="2"/>
  <c r="CM381" i="2"/>
  <c r="CN381" i="2"/>
  <c r="CO381" i="2"/>
  <c r="BP382" i="2"/>
  <c r="BQ382" i="2"/>
  <c r="BR382" i="2"/>
  <c r="BS382" i="2"/>
  <c r="BT382" i="2"/>
  <c r="BU382" i="2"/>
  <c r="BV382" i="2"/>
  <c r="BW382" i="2"/>
  <c r="BX382" i="2"/>
  <c r="BY382" i="2"/>
  <c r="BZ382" i="2"/>
  <c r="CA382" i="2"/>
  <c r="CB382" i="2"/>
  <c r="CC382" i="2"/>
  <c r="CD382" i="2"/>
  <c r="CE382" i="2"/>
  <c r="CF382" i="2"/>
  <c r="CG382" i="2"/>
  <c r="CH382" i="2"/>
  <c r="CI382" i="2"/>
  <c r="CJ382" i="2"/>
  <c r="CK382" i="2"/>
  <c r="CL382" i="2"/>
  <c r="CM382" i="2"/>
  <c r="CN382" i="2"/>
  <c r="CO382" i="2"/>
  <c r="BP383" i="2"/>
  <c r="BQ383" i="2"/>
  <c r="BR383" i="2"/>
  <c r="BS383" i="2"/>
  <c r="BT383" i="2"/>
  <c r="BU383" i="2"/>
  <c r="BV383" i="2"/>
  <c r="BW383" i="2"/>
  <c r="BX383" i="2"/>
  <c r="BY383" i="2"/>
  <c r="BZ383" i="2"/>
  <c r="CA383" i="2"/>
  <c r="CB383" i="2"/>
  <c r="CC383" i="2"/>
  <c r="CD383" i="2"/>
  <c r="CE383" i="2"/>
  <c r="CF383" i="2"/>
  <c r="CG383" i="2"/>
  <c r="CH383" i="2"/>
  <c r="CI383" i="2"/>
  <c r="CJ383" i="2"/>
  <c r="CK383" i="2"/>
  <c r="CL383" i="2"/>
  <c r="CM383" i="2"/>
  <c r="CN383" i="2"/>
  <c r="CO383" i="2"/>
  <c r="BP384" i="2"/>
  <c r="BQ384" i="2"/>
  <c r="BR384" i="2"/>
  <c r="BS384" i="2"/>
  <c r="BT384" i="2"/>
  <c r="BU384" i="2"/>
  <c r="BV384" i="2"/>
  <c r="BW384" i="2"/>
  <c r="BX384" i="2"/>
  <c r="BY384" i="2"/>
  <c r="BZ384" i="2"/>
  <c r="CA384" i="2"/>
  <c r="CB384" i="2"/>
  <c r="CC384" i="2"/>
  <c r="CD384" i="2"/>
  <c r="CE384" i="2"/>
  <c r="CF384" i="2"/>
  <c r="CG384" i="2"/>
  <c r="CH384" i="2"/>
  <c r="CI384" i="2"/>
  <c r="CJ384" i="2"/>
  <c r="CK384" i="2"/>
  <c r="CL384" i="2"/>
  <c r="CM384" i="2"/>
  <c r="CN384" i="2"/>
  <c r="CO384" i="2"/>
  <c r="BP385" i="2"/>
  <c r="BQ385" i="2"/>
  <c r="BR385" i="2"/>
  <c r="BS385" i="2"/>
  <c r="BT385" i="2"/>
  <c r="BU385" i="2"/>
  <c r="BV385" i="2"/>
  <c r="BW385" i="2"/>
  <c r="BX385" i="2"/>
  <c r="BY385" i="2"/>
  <c r="BZ385" i="2"/>
  <c r="CA385" i="2"/>
  <c r="CB385" i="2"/>
  <c r="CC385" i="2"/>
  <c r="CD385" i="2"/>
  <c r="CE385" i="2"/>
  <c r="CF385" i="2"/>
  <c r="CG385" i="2"/>
  <c r="CH385" i="2"/>
  <c r="CI385" i="2"/>
  <c r="CJ385" i="2"/>
  <c r="CK385" i="2"/>
  <c r="CL385" i="2"/>
  <c r="CM385" i="2"/>
  <c r="CN385" i="2"/>
  <c r="CO385" i="2"/>
  <c r="BP386" i="2"/>
  <c r="BQ386" i="2"/>
  <c r="BR386" i="2"/>
  <c r="BS386" i="2"/>
  <c r="BT386" i="2"/>
  <c r="BU386" i="2"/>
  <c r="BV386" i="2"/>
  <c r="BW386" i="2"/>
  <c r="BX386" i="2"/>
  <c r="BY386" i="2"/>
  <c r="BZ386" i="2"/>
  <c r="CA386" i="2"/>
  <c r="CB386" i="2"/>
  <c r="CC386" i="2"/>
  <c r="CD386" i="2"/>
  <c r="CE386" i="2"/>
  <c r="CF386" i="2"/>
  <c r="CG386" i="2"/>
  <c r="CH386" i="2"/>
  <c r="CI386" i="2"/>
  <c r="CJ386" i="2"/>
  <c r="CK386" i="2"/>
  <c r="CL386" i="2"/>
  <c r="CM386" i="2"/>
  <c r="CN386" i="2"/>
  <c r="CO386" i="2"/>
  <c r="BP387" i="2"/>
  <c r="BQ387" i="2"/>
  <c r="BR387" i="2"/>
  <c r="BS387" i="2"/>
  <c r="BT387" i="2"/>
  <c r="BU387" i="2"/>
  <c r="BV387" i="2"/>
  <c r="BW387" i="2"/>
  <c r="BX387" i="2"/>
  <c r="BY387" i="2"/>
  <c r="BZ387" i="2"/>
  <c r="CA387" i="2"/>
  <c r="CB387" i="2"/>
  <c r="CC387" i="2"/>
  <c r="CD387" i="2"/>
  <c r="CE387" i="2"/>
  <c r="CF387" i="2"/>
  <c r="CG387" i="2"/>
  <c r="CH387" i="2"/>
  <c r="CI387" i="2"/>
  <c r="CJ387" i="2"/>
  <c r="CK387" i="2"/>
  <c r="CL387" i="2"/>
  <c r="CM387" i="2"/>
  <c r="CN387" i="2"/>
  <c r="CO387" i="2"/>
  <c r="BP388" i="2"/>
  <c r="BQ388" i="2"/>
  <c r="BR388" i="2"/>
  <c r="BS388" i="2"/>
  <c r="BT388" i="2"/>
  <c r="BU388" i="2"/>
  <c r="BV388" i="2"/>
  <c r="BW388" i="2"/>
  <c r="BX388" i="2"/>
  <c r="BY388" i="2"/>
  <c r="BZ388" i="2"/>
  <c r="CA388" i="2"/>
  <c r="CB388" i="2"/>
  <c r="CC388" i="2"/>
  <c r="CD388" i="2"/>
  <c r="CE388" i="2"/>
  <c r="CF388" i="2"/>
  <c r="CG388" i="2"/>
  <c r="CH388" i="2"/>
  <c r="CI388" i="2"/>
  <c r="CJ388" i="2"/>
  <c r="CK388" i="2"/>
  <c r="CL388" i="2"/>
  <c r="CM388" i="2"/>
  <c r="CN388" i="2"/>
  <c r="CO388" i="2"/>
  <c r="BP389" i="2"/>
  <c r="BQ389" i="2"/>
  <c r="BR389" i="2"/>
  <c r="BS389" i="2"/>
  <c r="BT389" i="2"/>
  <c r="BU389" i="2"/>
  <c r="BV389" i="2"/>
  <c r="BW389" i="2"/>
  <c r="BX389" i="2"/>
  <c r="BY389" i="2"/>
  <c r="BZ389" i="2"/>
  <c r="CA389" i="2"/>
  <c r="CB389" i="2"/>
  <c r="CC389" i="2"/>
  <c r="CD389" i="2"/>
  <c r="CE389" i="2"/>
  <c r="CF389" i="2"/>
  <c r="CG389" i="2"/>
  <c r="CH389" i="2"/>
  <c r="CI389" i="2"/>
  <c r="CJ389" i="2"/>
  <c r="CK389" i="2"/>
  <c r="CL389" i="2"/>
  <c r="CM389" i="2"/>
  <c r="CN389" i="2"/>
  <c r="CO389" i="2"/>
  <c r="BP390" i="2"/>
  <c r="BQ390" i="2"/>
  <c r="BR390" i="2"/>
  <c r="BS390" i="2"/>
  <c r="BT390" i="2"/>
  <c r="BU390" i="2"/>
  <c r="BV390" i="2"/>
  <c r="BW390" i="2"/>
  <c r="BX390" i="2"/>
  <c r="BY390" i="2"/>
  <c r="BZ390" i="2"/>
  <c r="CA390" i="2"/>
  <c r="CB390" i="2"/>
  <c r="CC390" i="2"/>
  <c r="CD390" i="2"/>
  <c r="CE390" i="2"/>
  <c r="CF390" i="2"/>
  <c r="CG390" i="2"/>
  <c r="CH390" i="2"/>
  <c r="CI390" i="2"/>
  <c r="CJ390" i="2"/>
  <c r="CK390" i="2"/>
  <c r="CL390" i="2"/>
  <c r="CM390" i="2"/>
  <c r="CN390" i="2"/>
  <c r="CO390" i="2"/>
  <c r="BP391" i="2"/>
  <c r="BQ391" i="2"/>
  <c r="BR391" i="2"/>
  <c r="BS391" i="2"/>
  <c r="BT391" i="2"/>
  <c r="BU391" i="2"/>
  <c r="BV391" i="2"/>
  <c r="BW391" i="2"/>
  <c r="BX391" i="2"/>
  <c r="BY391" i="2"/>
  <c r="BZ391" i="2"/>
  <c r="CA391" i="2"/>
  <c r="CB391" i="2"/>
  <c r="CC391" i="2"/>
  <c r="CD391" i="2"/>
  <c r="CE391" i="2"/>
  <c r="CF391" i="2"/>
  <c r="CG391" i="2"/>
  <c r="CH391" i="2"/>
  <c r="CI391" i="2"/>
  <c r="CJ391" i="2"/>
  <c r="CK391" i="2"/>
  <c r="CL391" i="2"/>
  <c r="CM391" i="2"/>
  <c r="CN391" i="2"/>
  <c r="CO391" i="2"/>
  <c r="BP392" i="2"/>
  <c r="BQ392" i="2"/>
  <c r="BR392" i="2"/>
  <c r="BS392" i="2"/>
  <c r="BT392" i="2"/>
  <c r="BU392" i="2"/>
  <c r="BV392" i="2"/>
  <c r="BW392" i="2"/>
  <c r="BX392" i="2"/>
  <c r="BY392" i="2"/>
  <c r="BZ392" i="2"/>
  <c r="CA392" i="2"/>
  <c r="CB392" i="2"/>
  <c r="CC392" i="2"/>
  <c r="CD392" i="2"/>
  <c r="CE392" i="2"/>
  <c r="CF392" i="2"/>
  <c r="CG392" i="2"/>
  <c r="CH392" i="2"/>
  <c r="CI392" i="2"/>
  <c r="CJ392" i="2"/>
  <c r="CK392" i="2"/>
  <c r="CL392" i="2"/>
  <c r="CM392" i="2"/>
  <c r="CN392" i="2"/>
  <c r="CO392" i="2"/>
  <c r="BP393" i="2"/>
  <c r="BQ393" i="2"/>
  <c r="BR393" i="2"/>
  <c r="BS393" i="2"/>
  <c r="BT393" i="2"/>
  <c r="BU393" i="2"/>
  <c r="BV393" i="2"/>
  <c r="BW393" i="2"/>
  <c r="BX393" i="2"/>
  <c r="BY393" i="2"/>
  <c r="BZ393" i="2"/>
  <c r="CA393" i="2"/>
  <c r="CB393" i="2"/>
  <c r="CC393" i="2"/>
  <c r="CD393" i="2"/>
  <c r="CE393" i="2"/>
  <c r="CF393" i="2"/>
  <c r="CG393" i="2"/>
  <c r="CH393" i="2"/>
  <c r="CI393" i="2"/>
  <c r="CJ393" i="2"/>
  <c r="CK393" i="2"/>
  <c r="CL393" i="2"/>
  <c r="CM393" i="2"/>
  <c r="CN393" i="2"/>
  <c r="CO393" i="2"/>
  <c r="BP394" i="2"/>
  <c r="BQ394" i="2"/>
  <c r="BR394" i="2"/>
  <c r="BS394" i="2"/>
  <c r="BT394" i="2"/>
  <c r="BU394" i="2"/>
  <c r="BV394" i="2"/>
  <c r="BW394" i="2"/>
  <c r="BX394" i="2"/>
  <c r="BY394" i="2"/>
  <c r="BZ394" i="2"/>
  <c r="CA394" i="2"/>
  <c r="CB394" i="2"/>
  <c r="CC394" i="2"/>
  <c r="CD394" i="2"/>
  <c r="CE394" i="2"/>
  <c r="CF394" i="2"/>
  <c r="CG394" i="2"/>
  <c r="CH394" i="2"/>
  <c r="CI394" i="2"/>
  <c r="CJ394" i="2"/>
  <c r="CK394" i="2"/>
  <c r="CL394" i="2"/>
  <c r="CM394" i="2"/>
  <c r="CN394" i="2"/>
  <c r="CO394" i="2"/>
  <c r="BP395" i="2"/>
  <c r="BQ395" i="2"/>
  <c r="BR395" i="2"/>
  <c r="BS395" i="2"/>
  <c r="BT395" i="2"/>
  <c r="BU395" i="2"/>
  <c r="BV395" i="2"/>
  <c r="BW395" i="2"/>
  <c r="BX395" i="2"/>
  <c r="BY395" i="2"/>
  <c r="BZ395" i="2"/>
  <c r="CA395" i="2"/>
  <c r="CB395" i="2"/>
  <c r="CC395" i="2"/>
  <c r="CD395" i="2"/>
  <c r="CE395" i="2"/>
  <c r="CF395" i="2"/>
  <c r="CG395" i="2"/>
  <c r="CH395" i="2"/>
  <c r="CI395" i="2"/>
  <c r="CJ395" i="2"/>
  <c r="CK395" i="2"/>
  <c r="CL395" i="2"/>
  <c r="CM395" i="2"/>
  <c r="CN395" i="2"/>
  <c r="CO395" i="2"/>
  <c r="BP396" i="2"/>
  <c r="BQ396" i="2"/>
  <c r="BR396" i="2"/>
  <c r="BS396" i="2"/>
  <c r="BT396" i="2"/>
  <c r="BU396" i="2"/>
  <c r="BV396" i="2"/>
  <c r="BW396" i="2"/>
  <c r="BX396" i="2"/>
  <c r="BY396" i="2"/>
  <c r="BZ396" i="2"/>
  <c r="CA396" i="2"/>
  <c r="CB396" i="2"/>
  <c r="CC396" i="2"/>
  <c r="CD396" i="2"/>
  <c r="CE396" i="2"/>
  <c r="CF396" i="2"/>
  <c r="CG396" i="2"/>
  <c r="CH396" i="2"/>
  <c r="CI396" i="2"/>
  <c r="CJ396" i="2"/>
  <c r="CK396" i="2"/>
  <c r="CL396" i="2"/>
  <c r="CM396" i="2"/>
  <c r="CN396" i="2"/>
  <c r="CO396" i="2"/>
  <c r="BP397" i="2"/>
  <c r="BQ397" i="2"/>
  <c r="BR397" i="2"/>
  <c r="BS397" i="2"/>
  <c r="BT397" i="2"/>
  <c r="BU397" i="2"/>
  <c r="BV397" i="2"/>
  <c r="BW397" i="2"/>
  <c r="BX397" i="2"/>
  <c r="BY397" i="2"/>
  <c r="BZ397" i="2"/>
  <c r="CA397" i="2"/>
  <c r="CB397" i="2"/>
  <c r="CC397" i="2"/>
  <c r="CD397" i="2"/>
  <c r="CE397" i="2"/>
  <c r="CF397" i="2"/>
  <c r="CG397" i="2"/>
  <c r="CH397" i="2"/>
  <c r="CI397" i="2"/>
  <c r="CJ397" i="2"/>
  <c r="CK397" i="2"/>
  <c r="CL397" i="2"/>
  <c r="CM397" i="2"/>
  <c r="CN397" i="2"/>
  <c r="CO397" i="2"/>
  <c r="BP398" i="2"/>
  <c r="BQ398" i="2"/>
  <c r="BR398" i="2"/>
  <c r="BS398" i="2"/>
  <c r="BT398" i="2"/>
  <c r="BU398" i="2"/>
  <c r="BV398" i="2"/>
  <c r="BW398" i="2"/>
  <c r="BX398" i="2"/>
  <c r="BY398" i="2"/>
  <c r="BZ398" i="2"/>
  <c r="CA398" i="2"/>
  <c r="CB398" i="2"/>
  <c r="CC398" i="2"/>
  <c r="CD398" i="2"/>
  <c r="CE398" i="2"/>
  <c r="CF398" i="2"/>
  <c r="CG398" i="2"/>
  <c r="CH398" i="2"/>
  <c r="CI398" i="2"/>
  <c r="CJ398" i="2"/>
  <c r="CK398" i="2"/>
  <c r="CL398" i="2"/>
  <c r="CM398" i="2"/>
  <c r="CN398" i="2"/>
  <c r="CO398" i="2"/>
  <c r="BP399" i="2"/>
  <c r="BQ399" i="2"/>
  <c r="BR399" i="2"/>
  <c r="BS399" i="2"/>
  <c r="BT399" i="2"/>
  <c r="BU399" i="2"/>
  <c r="BV399" i="2"/>
  <c r="BW399" i="2"/>
  <c r="BX399" i="2"/>
  <c r="BY399" i="2"/>
  <c r="BZ399" i="2"/>
  <c r="CA399" i="2"/>
  <c r="CB399" i="2"/>
  <c r="CC399" i="2"/>
  <c r="CD399" i="2"/>
  <c r="CE399" i="2"/>
  <c r="CF399" i="2"/>
  <c r="CG399" i="2"/>
  <c r="CH399" i="2"/>
  <c r="CI399" i="2"/>
  <c r="CJ399" i="2"/>
  <c r="CK399" i="2"/>
  <c r="CL399" i="2"/>
  <c r="CM399" i="2"/>
  <c r="CN399" i="2"/>
  <c r="CO399" i="2"/>
  <c r="BP400" i="2"/>
  <c r="BQ400" i="2"/>
  <c r="BR400" i="2"/>
  <c r="BS400" i="2"/>
  <c r="BT400" i="2"/>
  <c r="BU400" i="2"/>
  <c r="BV400" i="2"/>
  <c r="BW400" i="2"/>
  <c r="BX400" i="2"/>
  <c r="BY400" i="2"/>
  <c r="BZ400" i="2"/>
  <c r="CA400" i="2"/>
  <c r="CB400" i="2"/>
  <c r="CC400" i="2"/>
  <c r="CD400" i="2"/>
  <c r="CE400" i="2"/>
  <c r="CF400" i="2"/>
  <c r="CG400" i="2"/>
  <c r="CH400" i="2"/>
  <c r="CI400" i="2"/>
  <c r="CJ400" i="2"/>
  <c r="CK400" i="2"/>
  <c r="CL400" i="2"/>
  <c r="CM400" i="2"/>
  <c r="CN400" i="2"/>
  <c r="CO400" i="2"/>
  <c r="BP401" i="2"/>
  <c r="BQ401" i="2"/>
  <c r="BR401" i="2"/>
  <c r="BS401" i="2"/>
  <c r="BT401" i="2"/>
  <c r="BU401" i="2"/>
  <c r="BV401" i="2"/>
  <c r="BW401" i="2"/>
  <c r="BX401" i="2"/>
  <c r="BY401" i="2"/>
  <c r="BZ401" i="2"/>
  <c r="CA401" i="2"/>
  <c r="CB401" i="2"/>
  <c r="CC401" i="2"/>
  <c r="CD401" i="2"/>
  <c r="CE401" i="2"/>
  <c r="CF401" i="2"/>
  <c r="CG401" i="2"/>
  <c r="CH401" i="2"/>
  <c r="CI401" i="2"/>
  <c r="CJ401" i="2"/>
  <c r="CK401" i="2"/>
  <c r="CL401" i="2"/>
  <c r="CM401" i="2"/>
  <c r="CN401" i="2"/>
  <c r="CO401" i="2"/>
  <c r="BP402" i="2"/>
  <c r="BQ402" i="2"/>
  <c r="BR402" i="2"/>
  <c r="BS402" i="2"/>
  <c r="BT402" i="2"/>
  <c r="BU402" i="2"/>
  <c r="BV402" i="2"/>
  <c r="BW402" i="2"/>
  <c r="BX402" i="2"/>
  <c r="BY402" i="2"/>
  <c r="BZ402" i="2"/>
  <c r="CA402" i="2"/>
  <c r="CB402" i="2"/>
  <c r="CC402" i="2"/>
  <c r="CD402" i="2"/>
  <c r="CE402" i="2"/>
  <c r="CF402" i="2"/>
  <c r="CG402" i="2"/>
  <c r="CH402" i="2"/>
  <c r="CI402" i="2"/>
  <c r="CJ402" i="2"/>
  <c r="CK402" i="2"/>
  <c r="CL402" i="2"/>
  <c r="CM402" i="2"/>
  <c r="CN402" i="2"/>
  <c r="CO402" i="2"/>
  <c r="BP403" i="2"/>
  <c r="BQ403" i="2"/>
  <c r="BR403" i="2"/>
  <c r="BS403" i="2"/>
  <c r="BT403" i="2"/>
  <c r="BU403" i="2"/>
  <c r="BV403" i="2"/>
  <c r="BW403" i="2"/>
  <c r="BX403" i="2"/>
  <c r="BY403" i="2"/>
  <c r="BZ403" i="2"/>
  <c r="CA403" i="2"/>
  <c r="CB403" i="2"/>
  <c r="CC403" i="2"/>
  <c r="CD403" i="2"/>
  <c r="CE403" i="2"/>
  <c r="CF403" i="2"/>
  <c r="CG403" i="2"/>
  <c r="CH403" i="2"/>
  <c r="CI403" i="2"/>
  <c r="CJ403" i="2"/>
  <c r="CK403" i="2"/>
  <c r="CL403" i="2"/>
  <c r="CM403" i="2"/>
  <c r="CN403" i="2"/>
  <c r="CO403" i="2"/>
  <c r="BP404" i="2"/>
  <c r="BQ404" i="2"/>
  <c r="BR404" i="2"/>
  <c r="BS404" i="2"/>
  <c r="BT404" i="2"/>
  <c r="BU404" i="2"/>
  <c r="BV404" i="2"/>
  <c r="BW404" i="2"/>
  <c r="BX404" i="2"/>
  <c r="BY404" i="2"/>
  <c r="BZ404" i="2"/>
  <c r="CA404" i="2"/>
  <c r="CB404" i="2"/>
  <c r="CC404" i="2"/>
  <c r="CD404" i="2"/>
  <c r="CE404" i="2"/>
  <c r="CF404" i="2"/>
  <c r="CG404" i="2"/>
  <c r="CH404" i="2"/>
  <c r="CI404" i="2"/>
  <c r="CJ404" i="2"/>
  <c r="CK404" i="2"/>
  <c r="CL404" i="2"/>
  <c r="CM404" i="2"/>
  <c r="CN404" i="2"/>
  <c r="CO404" i="2"/>
  <c r="BP405" i="2"/>
  <c r="BQ405" i="2"/>
  <c r="BR405" i="2"/>
  <c r="BS405" i="2"/>
  <c r="BT405" i="2"/>
  <c r="BU405" i="2"/>
  <c r="BV405" i="2"/>
  <c r="BW405" i="2"/>
  <c r="BX405" i="2"/>
  <c r="BY405" i="2"/>
  <c r="BZ405" i="2"/>
  <c r="CA405" i="2"/>
  <c r="CB405" i="2"/>
  <c r="CC405" i="2"/>
  <c r="CD405" i="2"/>
  <c r="CE405" i="2"/>
  <c r="CF405" i="2"/>
  <c r="CG405" i="2"/>
  <c r="CH405" i="2"/>
  <c r="CI405" i="2"/>
  <c r="CJ405" i="2"/>
  <c r="CK405" i="2"/>
  <c r="CL405" i="2"/>
  <c r="CM405" i="2"/>
  <c r="CN405" i="2"/>
  <c r="CO405" i="2"/>
  <c r="BP406" i="2"/>
  <c r="BQ406" i="2"/>
  <c r="BR406" i="2"/>
  <c r="BS406" i="2"/>
  <c r="BT406" i="2"/>
  <c r="BU406" i="2"/>
  <c r="BV406" i="2"/>
  <c r="BW406" i="2"/>
  <c r="BX406" i="2"/>
  <c r="BY406" i="2"/>
  <c r="BZ406" i="2"/>
  <c r="CA406" i="2"/>
  <c r="CB406" i="2"/>
  <c r="CC406" i="2"/>
  <c r="CD406" i="2"/>
  <c r="CE406" i="2"/>
  <c r="CF406" i="2"/>
  <c r="CG406" i="2"/>
  <c r="CH406" i="2"/>
  <c r="CI406" i="2"/>
  <c r="CJ406" i="2"/>
  <c r="CK406" i="2"/>
  <c r="CL406" i="2"/>
  <c r="CM406" i="2"/>
  <c r="CN406" i="2"/>
  <c r="CO406" i="2"/>
  <c r="BP407" i="2"/>
  <c r="BQ407" i="2"/>
  <c r="BR407" i="2"/>
  <c r="BS407" i="2"/>
  <c r="BT407" i="2"/>
  <c r="BU407" i="2"/>
  <c r="BV407" i="2"/>
  <c r="BW407" i="2"/>
  <c r="BX407" i="2"/>
  <c r="BY407" i="2"/>
  <c r="BZ407" i="2"/>
  <c r="CA407" i="2"/>
  <c r="CB407" i="2"/>
  <c r="CC407" i="2"/>
  <c r="CD407" i="2"/>
  <c r="CE407" i="2"/>
  <c r="CF407" i="2"/>
  <c r="CG407" i="2"/>
  <c r="CH407" i="2"/>
  <c r="CI407" i="2"/>
  <c r="CJ407" i="2"/>
  <c r="CK407" i="2"/>
  <c r="CL407" i="2"/>
  <c r="CM407" i="2"/>
  <c r="CN407" i="2"/>
  <c r="CO407" i="2"/>
  <c r="BP408" i="2"/>
  <c r="BQ408" i="2"/>
  <c r="BR408" i="2"/>
  <c r="BS408" i="2"/>
  <c r="BT408" i="2"/>
  <c r="BU408" i="2"/>
  <c r="BV408" i="2"/>
  <c r="BW408" i="2"/>
  <c r="BX408" i="2"/>
  <c r="BY408" i="2"/>
  <c r="BZ408" i="2"/>
  <c r="CA408" i="2"/>
  <c r="CB408" i="2"/>
  <c r="CC408" i="2"/>
  <c r="CD408" i="2"/>
  <c r="CE408" i="2"/>
  <c r="CF408" i="2"/>
  <c r="CG408" i="2"/>
  <c r="CH408" i="2"/>
  <c r="CI408" i="2"/>
  <c r="CJ408" i="2"/>
  <c r="CK408" i="2"/>
  <c r="CL408" i="2"/>
  <c r="CM408" i="2"/>
  <c r="CN408" i="2"/>
  <c r="CO408" i="2"/>
  <c r="BP409" i="2"/>
  <c r="BQ409" i="2"/>
  <c r="BR409" i="2"/>
  <c r="BS409" i="2"/>
  <c r="BT409" i="2"/>
  <c r="BU409" i="2"/>
  <c r="BV409" i="2"/>
  <c r="BW409" i="2"/>
  <c r="BX409" i="2"/>
  <c r="BY409" i="2"/>
  <c r="BZ409" i="2"/>
  <c r="CA409" i="2"/>
  <c r="CB409" i="2"/>
  <c r="CC409" i="2"/>
  <c r="CD409" i="2"/>
  <c r="CE409" i="2"/>
  <c r="CF409" i="2"/>
  <c r="CG409" i="2"/>
  <c r="CH409" i="2"/>
  <c r="CI409" i="2"/>
  <c r="CJ409" i="2"/>
  <c r="CK409" i="2"/>
  <c r="CL409" i="2"/>
  <c r="CM409" i="2"/>
  <c r="CN409" i="2"/>
  <c r="CO409" i="2"/>
  <c r="BP410" i="2"/>
  <c r="BQ410" i="2"/>
  <c r="BR410" i="2"/>
  <c r="BS410" i="2"/>
  <c r="BT410" i="2"/>
  <c r="BU410" i="2"/>
  <c r="BV410" i="2"/>
  <c r="BW410" i="2"/>
  <c r="BX410" i="2"/>
  <c r="BY410" i="2"/>
  <c r="BZ410" i="2"/>
  <c r="CA410" i="2"/>
  <c r="CB410" i="2"/>
  <c r="CC410" i="2"/>
  <c r="CD410" i="2"/>
  <c r="CE410" i="2"/>
  <c r="CF410" i="2"/>
  <c r="CG410" i="2"/>
  <c r="CH410" i="2"/>
  <c r="CI410" i="2"/>
  <c r="CJ410" i="2"/>
  <c r="CK410" i="2"/>
  <c r="CL410" i="2"/>
  <c r="CM410" i="2"/>
  <c r="CN410" i="2"/>
  <c r="CO410" i="2"/>
  <c r="BP411" i="2"/>
  <c r="BQ411" i="2"/>
  <c r="BR411" i="2"/>
  <c r="BS411" i="2"/>
  <c r="BT411" i="2"/>
  <c r="BU411" i="2"/>
  <c r="BV411" i="2"/>
  <c r="BW411" i="2"/>
  <c r="BX411" i="2"/>
  <c r="BY411" i="2"/>
  <c r="BZ411" i="2"/>
  <c r="CA411" i="2"/>
  <c r="CB411" i="2"/>
  <c r="CC411" i="2"/>
  <c r="CD411" i="2"/>
  <c r="CE411" i="2"/>
  <c r="CF411" i="2"/>
  <c r="CG411" i="2"/>
  <c r="CH411" i="2"/>
  <c r="CI411" i="2"/>
  <c r="CJ411" i="2"/>
  <c r="CK411" i="2"/>
  <c r="CL411" i="2"/>
  <c r="CM411" i="2"/>
  <c r="CN411" i="2"/>
  <c r="CO411" i="2"/>
  <c r="BP412" i="2"/>
  <c r="BQ412" i="2"/>
  <c r="BR412" i="2"/>
  <c r="BS412" i="2"/>
  <c r="BT412" i="2"/>
  <c r="BU412" i="2"/>
  <c r="BV412" i="2"/>
  <c r="BW412" i="2"/>
  <c r="BX412" i="2"/>
  <c r="BY412" i="2"/>
  <c r="BZ412" i="2"/>
  <c r="CA412" i="2"/>
  <c r="CB412" i="2"/>
  <c r="CC412" i="2"/>
  <c r="CD412" i="2"/>
  <c r="CE412" i="2"/>
  <c r="CF412" i="2"/>
  <c r="CG412" i="2"/>
  <c r="CH412" i="2"/>
  <c r="CI412" i="2"/>
  <c r="CJ412" i="2"/>
  <c r="CK412" i="2"/>
  <c r="CL412" i="2"/>
  <c r="CM412" i="2"/>
  <c r="CN412" i="2"/>
  <c r="CO412" i="2"/>
  <c r="BP413" i="2"/>
  <c r="BQ413" i="2"/>
  <c r="BR413" i="2"/>
  <c r="BS413" i="2"/>
  <c r="BT413" i="2"/>
  <c r="BU413" i="2"/>
  <c r="BV413" i="2"/>
  <c r="BW413" i="2"/>
  <c r="BX413" i="2"/>
  <c r="BY413" i="2"/>
  <c r="BZ413" i="2"/>
  <c r="CA413" i="2"/>
  <c r="CB413" i="2"/>
  <c r="CC413" i="2"/>
  <c r="CD413" i="2"/>
  <c r="CE413" i="2"/>
  <c r="CF413" i="2"/>
  <c r="CG413" i="2"/>
  <c r="CH413" i="2"/>
  <c r="CI413" i="2"/>
  <c r="CJ413" i="2"/>
  <c r="CK413" i="2"/>
  <c r="CL413" i="2"/>
  <c r="CM413" i="2"/>
  <c r="CN413" i="2"/>
  <c r="CO413" i="2"/>
  <c r="BP414" i="2"/>
  <c r="BQ414" i="2"/>
  <c r="BR414" i="2"/>
  <c r="BS414" i="2"/>
  <c r="BT414" i="2"/>
  <c r="BU414" i="2"/>
  <c r="BV414" i="2"/>
  <c r="BW414" i="2"/>
  <c r="BX414" i="2"/>
  <c r="BY414" i="2"/>
  <c r="BZ414" i="2"/>
  <c r="CA414" i="2"/>
  <c r="CB414" i="2"/>
  <c r="CC414" i="2"/>
  <c r="CD414" i="2"/>
  <c r="CE414" i="2"/>
  <c r="CF414" i="2"/>
  <c r="CG414" i="2"/>
  <c r="CH414" i="2"/>
  <c r="CI414" i="2"/>
  <c r="CJ414" i="2"/>
  <c r="CK414" i="2"/>
  <c r="CL414" i="2"/>
  <c r="CM414" i="2"/>
  <c r="CN414" i="2"/>
  <c r="CO414" i="2"/>
  <c r="BP415" i="2"/>
  <c r="BQ415" i="2"/>
  <c r="BR415" i="2"/>
  <c r="BS415" i="2"/>
  <c r="BT415" i="2"/>
  <c r="BU415" i="2"/>
  <c r="BV415" i="2"/>
  <c r="BW415" i="2"/>
  <c r="BX415" i="2"/>
  <c r="BY415" i="2"/>
  <c r="BZ415" i="2"/>
  <c r="CA415" i="2"/>
  <c r="CB415" i="2"/>
  <c r="CC415" i="2"/>
  <c r="CD415" i="2"/>
  <c r="CE415" i="2"/>
  <c r="CF415" i="2"/>
  <c r="CG415" i="2"/>
  <c r="CH415" i="2"/>
  <c r="CI415" i="2"/>
  <c r="CJ415" i="2"/>
  <c r="CK415" i="2"/>
  <c r="CL415" i="2"/>
  <c r="CM415" i="2"/>
  <c r="CN415" i="2"/>
  <c r="CO415" i="2"/>
  <c r="BP416" i="2"/>
  <c r="BQ416" i="2"/>
  <c r="BR416" i="2"/>
  <c r="BS416" i="2"/>
  <c r="BT416" i="2"/>
  <c r="BU416" i="2"/>
  <c r="BV416" i="2"/>
  <c r="BW416" i="2"/>
  <c r="BX416" i="2"/>
  <c r="BY416" i="2"/>
  <c r="BZ416" i="2"/>
  <c r="CA416" i="2"/>
  <c r="CB416" i="2"/>
  <c r="CC416" i="2"/>
  <c r="CD416" i="2"/>
  <c r="CE416" i="2"/>
  <c r="CF416" i="2"/>
  <c r="CG416" i="2"/>
  <c r="CH416" i="2"/>
  <c r="CI416" i="2"/>
  <c r="CJ416" i="2"/>
  <c r="CK416" i="2"/>
  <c r="CL416" i="2"/>
  <c r="CM416" i="2"/>
  <c r="CN416" i="2"/>
  <c r="CO416" i="2"/>
  <c r="BP417" i="2"/>
  <c r="BQ417" i="2"/>
  <c r="BR417" i="2"/>
  <c r="BS417" i="2"/>
  <c r="BT417" i="2"/>
  <c r="BU417" i="2"/>
  <c r="BV417" i="2"/>
  <c r="BW417" i="2"/>
  <c r="BX417" i="2"/>
  <c r="BY417" i="2"/>
  <c r="BZ417" i="2"/>
  <c r="CA417" i="2"/>
  <c r="CB417" i="2"/>
  <c r="CC417" i="2"/>
  <c r="CD417" i="2"/>
  <c r="CE417" i="2"/>
  <c r="CF417" i="2"/>
  <c r="CG417" i="2"/>
  <c r="CH417" i="2"/>
  <c r="CI417" i="2"/>
  <c r="CJ417" i="2"/>
  <c r="CK417" i="2"/>
  <c r="CL417" i="2"/>
  <c r="CM417" i="2"/>
  <c r="CN417" i="2"/>
  <c r="CO417" i="2"/>
  <c r="BP418" i="2"/>
  <c r="BQ418" i="2"/>
  <c r="BR418" i="2"/>
  <c r="BS418" i="2"/>
  <c r="BT418" i="2"/>
  <c r="BU418" i="2"/>
  <c r="BV418" i="2"/>
  <c r="BW418" i="2"/>
  <c r="BX418" i="2"/>
  <c r="BY418" i="2"/>
  <c r="BZ418" i="2"/>
  <c r="CA418" i="2"/>
  <c r="CB418" i="2"/>
  <c r="CC418" i="2"/>
  <c r="CD418" i="2"/>
  <c r="CE418" i="2"/>
  <c r="CF418" i="2"/>
  <c r="CG418" i="2"/>
  <c r="CH418" i="2"/>
  <c r="CI418" i="2"/>
  <c r="CJ418" i="2"/>
  <c r="CK418" i="2"/>
  <c r="CL418" i="2"/>
  <c r="CM418" i="2"/>
  <c r="CN418" i="2"/>
  <c r="CO418" i="2"/>
  <c r="BP419" i="2"/>
  <c r="BQ419" i="2"/>
  <c r="BR419" i="2"/>
  <c r="BS419" i="2"/>
  <c r="BT419" i="2"/>
  <c r="BU419" i="2"/>
  <c r="BV419" i="2"/>
  <c r="BW419" i="2"/>
  <c r="BX419" i="2"/>
  <c r="BY419" i="2"/>
  <c r="BZ419" i="2"/>
  <c r="CA419" i="2"/>
  <c r="CB419" i="2"/>
  <c r="CC419" i="2"/>
  <c r="CD419" i="2"/>
  <c r="CE419" i="2"/>
  <c r="CF419" i="2"/>
  <c r="CG419" i="2"/>
  <c r="CH419" i="2"/>
  <c r="CI419" i="2"/>
  <c r="CJ419" i="2"/>
  <c r="CK419" i="2"/>
  <c r="CL419" i="2"/>
  <c r="CM419" i="2"/>
  <c r="CN419" i="2"/>
  <c r="CO419" i="2"/>
  <c r="BP420" i="2"/>
  <c r="BQ420" i="2"/>
  <c r="BR420" i="2"/>
  <c r="BS420" i="2"/>
  <c r="BT420" i="2"/>
  <c r="BU420" i="2"/>
  <c r="BV420" i="2"/>
  <c r="BW420" i="2"/>
  <c r="BX420" i="2"/>
  <c r="BY420" i="2"/>
  <c r="BZ420" i="2"/>
  <c r="CA420" i="2"/>
  <c r="CB420" i="2"/>
  <c r="CC420" i="2"/>
  <c r="CD420" i="2"/>
  <c r="CE420" i="2"/>
  <c r="CF420" i="2"/>
  <c r="CG420" i="2"/>
  <c r="CH420" i="2"/>
  <c r="CI420" i="2"/>
  <c r="CJ420" i="2"/>
  <c r="CK420" i="2"/>
  <c r="CL420" i="2"/>
  <c r="CM420" i="2"/>
  <c r="CN420" i="2"/>
  <c r="CO420" i="2"/>
  <c r="BP421" i="2"/>
  <c r="BQ421" i="2"/>
  <c r="BR421" i="2"/>
  <c r="BS421" i="2"/>
  <c r="BT421" i="2"/>
  <c r="BU421" i="2"/>
  <c r="BV421" i="2"/>
  <c r="BW421" i="2"/>
  <c r="BX421" i="2"/>
  <c r="BY421" i="2"/>
  <c r="BZ421" i="2"/>
  <c r="CA421" i="2"/>
  <c r="CB421" i="2"/>
  <c r="CC421" i="2"/>
  <c r="CD421" i="2"/>
  <c r="CE421" i="2"/>
  <c r="CF421" i="2"/>
  <c r="CG421" i="2"/>
  <c r="CH421" i="2"/>
  <c r="CI421" i="2"/>
  <c r="CJ421" i="2"/>
  <c r="CK421" i="2"/>
  <c r="CL421" i="2"/>
  <c r="CM421" i="2"/>
  <c r="CN421" i="2"/>
  <c r="CO421" i="2"/>
  <c r="BP422" i="2"/>
  <c r="BQ422" i="2"/>
  <c r="BR422" i="2"/>
  <c r="BS422" i="2"/>
  <c r="BT422" i="2"/>
  <c r="BU422" i="2"/>
  <c r="BV422" i="2"/>
  <c r="BW422" i="2"/>
  <c r="BX422" i="2"/>
  <c r="BY422" i="2"/>
  <c r="BZ422" i="2"/>
  <c r="CA422" i="2"/>
  <c r="CB422" i="2"/>
  <c r="CC422" i="2"/>
  <c r="CD422" i="2"/>
  <c r="CE422" i="2"/>
  <c r="CF422" i="2"/>
  <c r="CG422" i="2"/>
  <c r="CH422" i="2"/>
  <c r="CI422" i="2"/>
  <c r="CJ422" i="2"/>
  <c r="CK422" i="2"/>
  <c r="CL422" i="2"/>
  <c r="CM422" i="2"/>
  <c r="CN422" i="2"/>
  <c r="CO422" i="2"/>
  <c r="BP423" i="2"/>
  <c r="BQ423" i="2"/>
  <c r="BR423" i="2"/>
  <c r="BS423" i="2"/>
  <c r="BT423" i="2"/>
  <c r="BU423" i="2"/>
  <c r="BV423" i="2"/>
  <c r="BW423" i="2"/>
  <c r="BX423" i="2"/>
  <c r="BY423" i="2"/>
  <c r="BZ423" i="2"/>
  <c r="CA423" i="2"/>
  <c r="CB423" i="2"/>
  <c r="CC423" i="2"/>
  <c r="CD423" i="2"/>
  <c r="CE423" i="2"/>
  <c r="CF423" i="2"/>
  <c r="CG423" i="2"/>
  <c r="CH423" i="2"/>
  <c r="CI423" i="2"/>
  <c r="CJ423" i="2"/>
  <c r="CK423" i="2"/>
  <c r="CL423" i="2"/>
  <c r="CM423" i="2"/>
  <c r="CN423" i="2"/>
  <c r="CO423" i="2"/>
  <c r="BP424" i="2"/>
  <c r="BQ424" i="2"/>
  <c r="BR424" i="2"/>
  <c r="BS424" i="2"/>
  <c r="BT424" i="2"/>
  <c r="BU424" i="2"/>
  <c r="BV424" i="2"/>
  <c r="BW424" i="2"/>
  <c r="BX424" i="2"/>
  <c r="BY424" i="2"/>
  <c r="BZ424" i="2"/>
  <c r="CA424" i="2"/>
  <c r="CB424" i="2"/>
  <c r="CC424" i="2"/>
  <c r="CD424" i="2"/>
  <c r="CE424" i="2"/>
  <c r="CF424" i="2"/>
  <c r="CG424" i="2"/>
  <c r="CH424" i="2"/>
  <c r="CI424" i="2"/>
  <c r="CJ424" i="2"/>
  <c r="CK424" i="2"/>
  <c r="CL424" i="2"/>
  <c r="CM424" i="2"/>
  <c r="CN424" i="2"/>
  <c r="CO424" i="2"/>
  <c r="BP425" i="2"/>
  <c r="BQ425" i="2"/>
  <c r="BR425" i="2"/>
  <c r="BS425" i="2"/>
  <c r="BT425" i="2"/>
  <c r="BU425" i="2"/>
  <c r="BV425" i="2"/>
  <c r="BW425" i="2"/>
  <c r="BX425" i="2"/>
  <c r="BY425" i="2"/>
  <c r="BZ425" i="2"/>
  <c r="CA425" i="2"/>
  <c r="CB425" i="2"/>
  <c r="CC425" i="2"/>
  <c r="CD425" i="2"/>
  <c r="CE425" i="2"/>
  <c r="CF425" i="2"/>
  <c r="CG425" i="2"/>
  <c r="CH425" i="2"/>
  <c r="CI425" i="2"/>
  <c r="CJ425" i="2"/>
  <c r="CK425" i="2"/>
  <c r="CL425" i="2"/>
  <c r="CM425" i="2"/>
  <c r="CN425" i="2"/>
  <c r="CO425" i="2"/>
  <c r="BP426" i="2"/>
  <c r="BQ426" i="2"/>
  <c r="BR426" i="2"/>
  <c r="BS426" i="2"/>
  <c r="BT426" i="2"/>
  <c r="BU426" i="2"/>
  <c r="BV426" i="2"/>
  <c r="BW426" i="2"/>
  <c r="BX426" i="2"/>
  <c r="BY426" i="2"/>
  <c r="BZ426" i="2"/>
  <c r="CA426" i="2"/>
  <c r="CB426" i="2"/>
  <c r="CC426" i="2"/>
  <c r="CD426" i="2"/>
  <c r="CE426" i="2"/>
  <c r="CF426" i="2"/>
  <c r="CG426" i="2"/>
  <c r="CH426" i="2"/>
  <c r="CI426" i="2"/>
  <c r="CJ426" i="2"/>
  <c r="CK426" i="2"/>
  <c r="CL426" i="2"/>
  <c r="CM426" i="2"/>
  <c r="CN426" i="2"/>
  <c r="CO426" i="2"/>
  <c r="BP427" i="2"/>
  <c r="BQ427" i="2"/>
  <c r="BR427" i="2"/>
  <c r="BS427" i="2"/>
  <c r="BT427" i="2"/>
  <c r="BU427" i="2"/>
  <c r="BV427" i="2"/>
  <c r="BW427" i="2"/>
  <c r="BX427" i="2"/>
  <c r="BY427" i="2"/>
  <c r="BZ427" i="2"/>
  <c r="CA427" i="2"/>
  <c r="CB427" i="2"/>
  <c r="CC427" i="2"/>
  <c r="CD427" i="2"/>
  <c r="CE427" i="2"/>
  <c r="CF427" i="2"/>
  <c r="CG427" i="2"/>
  <c r="CH427" i="2"/>
  <c r="CI427" i="2"/>
  <c r="CJ427" i="2"/>
  <c r="CK427" i="2"/>
  <c r="CL427" i="2"/>
  <c r="CM427" i="2"/>
  <c r="CN427" i="2"/>
  <c r="CO427" i="2"/>
  <c r="BP428" i="2"/>
  <c r="BQ428" i="2"/>
  <c r="BR428" i="2"/>
  <c r="BS428" i="2"/>
  <c r="BT428" i="2"/>
  <c r="BU428" i="2"/>
  <c r="BV428" i="2"/>
  <c r="BW428" i="2"/>
  <c r="BX428" i="2"/>
  <c r="BY428" i="2"/>
  <c r="BZ428" i="2"/>
  <c r="CA428" i="2"/>
  <c r="CB428" i="2"/>
  <c r="CC428" i="2"/>
  <c r="CD428" i="2"/>
  <c r="CE428" i="2"/>
  <c r="CF428" i="2"/>
  <c r="CG428" i="2"/>
  <c r="CH428" i="2"/>
  <c r="CI428" i="2"/>
  <c r="CJ428" i="2"/>
  <c r="CK428" i="2"/>
  <c r="CL428" i="2"/>
  <c r="CM428" i="2"/>
  <c r="CN428" i="2"/>
  <c r="CO428" i="2"/>
  <c r="BP429" i="2"/>
  <c r="BQ429" i="2"/>
  <c r="BR429" i="2"/>
  <c r="BS429" i="2"/>
  <c r="BT429" i="2"/>
  <c r="BU429" i="2"/>
  <c r="BV429" i="2"/>
  <c r="BW429" i="2"/>
  <c r="BX429" i="2"/>
  <c r="BY429" i="2"/>
  <c r="BZ429" i="2"/>
  <c r="CA429" i="2"/>
  <c r="CB429" i="2"/>
  <c r="CC429" i="2"/>
  <c r="CD429" i="2"/>
  <c r="CE429" i="2"/>
  <c r="CF429" i="2"/>
  <c r="CG429" i="2"/>
  <c r="CH429" i="2"/>
  <c r="CI429" i="2"/>
  <c r="CJ429" i="2"/>
  <c r="CK429" i="2"/>
  <c r="CL429" i="2"/>
  <c r="CM429" i="2"/>
  <c r="CN429" i="2"/>
  <c r="CO429" i="2"/>
  <c r="BP430" i="2"/>
  <c r="BQ430" i="2"/>
  <c r="BR430" i="2"/>
  <c r="BS430" i="2"/>
  <c r="BT430" i="2"/>
  <c r="BU430" i="2"/>
  <c r="BV430" i="2"/>
  <c r="BW430" i="2"/>
  <c r="BX430" i="2"/>
  <c r="BY430" i="2"/>
  <c r="BZ430" i="2"/>
  <c r="CA430" i="2"/>
  <c r="CB430" i="2"/>
  <c r="CC430" i="2"/>
  <c r="CD430" i="2"/>
  <c r="CE430" i="2"/>
  <c r="CF430" i="2"/>
  <c r="CG430" i="2"/>
  <c r="CH430" i="2"/>
  <c r="CI430" i="2"/>
  <c r="CJ430" i="2"/>
  <c r="CK430" i="2"/>
  <c r="CL430" i="2"/>
  <c r="CM430" i="2"/>
  <c r="CN430" i="2"/>
  <c r="CO430" i="2"/>
  <c r="BP431" i="2"/>
  <c r="BQ431" i="2"/>
  <c r="BR431" i="2"/>
  <c r="BS431" i="2"/>
  <c r="BT431" i="2"/>
  <c r="BU431" i="2"/>
  <c r="BV431" i="2"/>
  <c r="BW431" i="2"/>
  <c r="BX431" i="2"/>
  <c r="BY431" i="2"/>
  <c r="BZ431" i="2"/>
  <c r="CA431" i="2"/>
  <c r="CB431" i="2"/>
  <c r="CC431" i="2"/>
  <c r="CD431" i="2"/>
  <c r="CE431" i="2"/>
  <c r="CF431" i="2"/>
  <c r="CG431" i="2"/>
  <c r="CH431" i="2"/>
  <c r="CI431" i="2"/>
  <c r="CJ431" i="2"/>
  <c r="CK431" i="2"/>
  <c r="CL431" i="2"/>
  <c r="CM431" i="2"/>
  <c r="CN431" i="2"/>
  <c r="CO431" i="2"/>
  <c r="BP432" i="2"/>
  <c r="BQ432" i="2"/>
  <c r="BR432" i="2"/>
  <c r="BS432" i="2"/>
  <c r="BT432" i="2"/>
  <c r="BU432" i="2"/>
  <c r="BV432" i="2"/>
  <c r="BW432" i="2"/>
  <c r="BX432" i="2"/>
  <c r="BY432" i="2"/>
  <c r="BZ432" i="2"/>
  <c r="CA432" i="2"/>
  <c r="CB432" i="2"/>
  <c r="CC432" i="2"/>
  <c r="CD432" i="2"/>
  <c r="CE432" i="2"/>
  <c r="CF432" i="2"/>
  <c r="CG432" i="2"/>
  <c r="CH432" i="2"/>
  <c r="CI432" i="2"/>
  <c r="CJ432" i="2"/>
  <c r="CK432" i="2"/>
  <c r="CL432" i="2"/>
  <c r="CM432" i="2"/>
  <c r="CN432" i="2"/>
  <c r="CO432" i="2"/>
  <c r="BP433" i="2"/>
  <c r="BQ433" i="2"/>
  <c r="BR433" i="2"/>
  <c r="BS433" i="2"/>
  <c r="BT433" i="2"/>
  <c r="BU433" i="2"/>
  <c r="BV433" i="2"/>
  <c r="BW433" i="2"/>
  <c r="BX433" i="2"/>
  <c r="BY433" i="2"/>
  <c r="BZ433" i="2"/>
  <c r="CA433" i="2"/>
  <c r="CB433" i="2"/>
  <c r="CC433" i="2"/>
  <c r="CD433" i="2"/>
  <c r="CE433" i="2"/>
  <c r="CF433" i="2"/>
  <c r="CG433" i="2"/>
  <c r="CH433" i="2"/>
  <c r="CI433" i="2"/>
  <c r="CJ433" i="2"/>
  <c r="CK433" i="2"/>
  <c r="CL433" i="2"/>
  <c r="CM433" i="2"/>
  <c r="CN433" i="2"/>
  <c r="CO433" i="2"/>
  <c r="BP434" i="2"/>
  <c r="BQ434" i="2"/>
  <c r="BR434" i="2"/>
  <c r="BS434" i="2"/>
  <c r="BT434" i="2"/>
  <c r="BU434" i="2"/>
  <c r="BV434" i="2"/>
  <c r="BW434" i="2"/>
  <c r="BX434" i="2"/>
  <c r="BY434" i="2"/>
  <c r="BZ434" i="2"/>
  <c r="CA434" i="2"/>
  <c r="CB434" i="2"/>
  <c r="CC434" i="2"/>
  <c r="CD434" i="2"/>
  <c r="CE434" i="2"/>
  <c r="CF434" i="2"/>
  <c r="CG434" i="2"/>
  <c r="CH434" i="2"/>
  <c r="CI434" i="2"/>
  <c r="CJ434" i="2"/>
  <c r="CK434" i="2"/>
  <c r="CL434" i="2"/>
  <c r="CM434" i="2"/>
  <c r="CN434" i="2"/>
  <c r="CO434" i="2"/>
  <c r="BP435" i="2"/>
  <c r="BQ435" i="2"/>
  <c r="BR435" i="2"/>
  <c r="BS435" i="2"/>
  <c r="BT435" i="2"/>
  <c r="BU435" i="2"/>
  <c r="BV435" i="2"/>
  <c r="BW435" i="2"/>
  <c r="BX435" i="2"/>
  <c r="BY435" i="2"/>
  <c r="BZ435" i="2"/>
  <c r="CA435" i="2"/>
  <c r="CB435" i="2"/>
  <c r="CC435" i="2"/>
  <c r="CD435" i="2"/>
  <c r="CE435" i="2"/>
  <c r="CF435" i="2"/>
  <c r="CG435" i="2"/>
  <c r="CH435" i="2"/>
  <c r="CI435" i="2"/>
  <c r="CJ435" i="2"/>
  <c r="CK435" i="2"/>
  <c r="CL435" i="2"/>
  <c r="CM435" i="2"/>
  <c r="CN435" i="2"/>
  <c r="CO435" i="2"/>
  <c r="BP436" i="2"/>
  <c r="BQ436" i="2"/>
  <c r="BR436" i="2"/>
  <c r="BS436" i="2"/>
  <c r="BT436" i="2"/>
  <c r="BU436" i="2"/>
  <c r="BV436" i="2"/>
  <c r="BW436" i="2"/>
  <c r="BX436" i="2"/>
  <c r="BY436" i="2"/>
  <c r="BZ436" i="2"/>
  <c r="CA436" i="2"/>
  <c r="CB436" i="2"/>
  <c r="CC436" i="2"/>
  <c r="CD436" i="2"/>
  <c r="CE436" i="2"/>
  <c r="CF436" i="2"/>
  <c r="CG436" i="2"/>
  <c r="CH436" i="2"/>
  <c r="CI436" i="2"/>
  <c r="CJ436" i="2"/>
  <c r="CK436" i="2"/>
  <c r="CL436" i="2"/>
  <c r="CM436" i="2"/>
  <c r="CN436" i="2"/>
  <c r="CO436" i="2"/>
  <c r="BP437" i="2"/>
  <c r="BQ437" i="2"/>
  <c r="BR437" i="2"/>
  <c r="BS437" i="2"/>
  <c r="BT437" i="2"/>
  <c r="BU437" i="2"/>
  <c r="BV437" i="2"/>
  <c r="BW437" i="2"/>
  <c r="BX437" i="2"/>
  <c r="BY437" i="2"/>
  <c r="BZ437" i="2"/>
  <c r="CA437" i="2"/>
  <c r="CB437" i="2"/>
  <c r="CC437" i="2"/>
  <c r="CD437" i="2"/>
  <c r="CE437" i="2"/>
  <c r="CF437" i="2"/>
  <c r="CG437" i="2"/>
  <c r="CH437" i="2"/>
  <c r="CI437" i="2"/>
  <c r="CJ437" i="2"/>
  <c r="CK437" i="2"/>
  <c r="CL437" i="2"/>
  <c r="CM437" i="2"/>
  <c r="CN437" i="2"/>
  <c r="CO437" i="2"/>
  <c r="BP438" i="2"/>
  <c r="BQ438" i="2"/>
  <c r="BR438" i="2"/>
  <c r="BS438" i="2"/>
  <c r="BT438" i="2"/>
  <c r="BU438" i="2"/>
  <c r="BV438" i="2"/>
  <c r="BW438" i="2"/>
  <c r="BX438" i="2"/>
  <c r="BY438" i="2"/>
  <c r="BZ438" i="2"/>
  <c r="CA438" i="2"/>
  <c r="CB438" i="2"/>
  <c r="CC438" i="2"/>
  <c r="CD438" i="2"/>
  <c r="CE438" i="2"/>
  <c r="CF438" i="2"/>
  <c r="CG438" i="2"/>
  <c r="CH438" i="2"/>
  <c r="CI438" i="2"/>
  <c r="CJ438" i="2"/>
  <c r="CK438" i="2"/>
  <c r="CL438" i="2"/>
  <c r="CM438" i="2"/>
  <c r="CN438" i="2"/>
  <c r="CO438" i="2"/>
  <c r="BP439" i="2"/>
  <c r="BQ439" i="2"/>
  <c r="BR439" i="2"/>
  <c r="BS439" i="2"/>
  <c r="BT439" i="2"/>
  <c r="BU439" i="2"/>
  <c r="BV439" i="2"/>
  <c r="BW439" i="2"/>
  <c r="BX439" i="2"/>
  <c r="BY439" i="2"/>
  <c r="BZ439" i="2"/>
  <c r="CA439" i="2"/>
  <c r="CB439" i="2"/>
  <c r="CC439" i="2"/>
  <c r="CD439" i="2"/>
  <c r="CE439" i="2"/>
  <c r="CF439" i="2"/>
  <c r="CG439" i="2"/>
  <c r="CH439" i="2"/>
  <c r="CI439" i="2"/>
  <c r="CJ439" i="2"/>
  <c r="CK439" i="2"/>
  <c r="CL439" i="2"/>
  <c r="CM439" i="2"/>
  <c r="CN439" i="2"/>
  <c r="CO439" i="2"/>
  <c r="BP440" i="2"/>
  <c r="BQ440" i="2"/>
  <c r="BR440" i="2"/>
  <c r="BS440" i="2"/>
  <c r="BT440" i="2"/>
  <c r="BU440" i="2"/>
  <c r="BV440" i="2"/>
  <c r="BW440" i="2"/>
  <c r="BX440" i="2"/>
  <c r="BY440" i="2"/>
  <c r="BZ440" i="2"/>
  <c r="CA440" i="2"/>
  <c r="CB440" i="2"/>
  <c r="CC440" i="2"/>
  <c r="CD440" i="2"/>
  <c r="CE440" i="2"/>
  <c r="CF440" i="2"/>
  <c r="CG440" i="2"/>
  <c r="CH440" i="2"/>
  <c r="CI440" i="2"/>
  <c r="CJ440" i="2"/>
  <c r="CK440" i="2"/>
  <c r="CL440" i="2"/>
  <c r="CM440" i="2"/>
  <c r="CN440" i="2"/>
  <c r="CO440" i="2"/>
  <c r="BP441" i="2"/>
  <c r="BQ441" i="2"/>
  <c r="BR441" i="2"/>
  <c r="BS441" i="2"/>
  <c r="BT441" i="2"/>
  <c r="BU441" i="2"/>
  <c r="BV441" i="2"/>
  <c r="BW441" i="2"/>
  <c r="BX441" i="2"/>
  <c r="BY441" i="2"/>
  <c r="BZ441" i="2"/>
  <c r="CA441" i="2"/>
  <c r="CB441" i="2"/>
  <c r="CC441" i="2"/>
  <c r="CD441" i="2"/>
  <c r="CE441" i="2"/>
  <c r="CF441" i="2"/>
  <c r="CG441" i="2"/>
  <c r="CH441" i="2"/>
  <c r="CI441" i="2"/>
  <c r="CJ441" i="2"/>
  <c r="CK441" i="2"/>
  <c r="CL441" i="2"/>
  <c r="CM441" i="2"/>
  <c r="CN441" i="2"/>
  <c r="CO441" i="2"/>
  <c r="BP442" i="2"/>
  <c r="BQ442" i="2"/>
  <c r="BR442" i="2"/>
  <c r="BS442" i="2"/>
  <c r="BT442" i="2"/>
  <c r="BU442" i="2"/>
  <c r="BV442" i="2"/>
  <c r="BW442" i="2"/>
  <c r="BX442" i="2"/>
  <c r="BY442" i="2"/>
  <c r="BZ442" i="2"/>
  <c r="CA442" i="2"/>
  <c r="CB442" i="2"/>
  <c r="CC442" i="2"/>
  <c r="CD442" i="2"/>
  <c r="CE442" i="2"/>
  <c r="CF442" i="2"/>
  <c r="CG442" i="2"/>
  <c r="CH442" i="2"/>
  <c r="CI442" i="2"/>
  <c r="CJ442" i="2"/>
  <c r="CK442" i="2"/>
  <c r="CL442" i="2"/>
  <c r="CM442" i="2"/>
  <c r="CN442" i="2"/>
  <c r="CO442" i="2"/>
  <c r="BP443" i="2"/>
  <c r="BQ443" i="2"/>
  <c r="BR443" i="2"/>
  <c r="BS443" i="2"/>
  <c r="BT443" i="2"/>
  <c r="BU443" i="2"/>
  <c r="BV443" i="2"/>
  <c r="BW443" i="2"/>
  <c r="BX443" i="2"/>
  <c r="BY443" i="2"/>
  <c r="BZ443" i="2"/>
  <c r="CA443" i="2"/>
  <c r="CB443" i="2"/>
  <c r="CC443" i="2"/>
  <c r="CD443" i="2"/>
  <c r="CE443" i="2"/>
  <c r="CF443" i="2"/>
  <c r="CG443" i="2"/>
  <c r="CH443" i="2"/>
  <c r="CI443" i="2"/>
  <c r="CJ443" i="2"/>
  <c r="CK443" i="2"/>
  <c r="CL443" i="2"/>
  <c r="CM443" i="2"/>
  <c r="CN443" i="2"/>
  <c r="CO443" i="2"/>
  <c r="BP444" i="2"/>
  <c r="BQ444" i="2"/>
  <c r="BR444" i="2"/>
  <c r="BS444" i="2"/>
  <c r="BT444" i="2"/>
  <c r="BU444" i="2"/>
  <c r="BV444" i="2"/>
  <c r="BW444" i="2"/>
  <c r="BX444" i="2"/>
  <c r="BY444" i="2"/>
  <c r="BZ444" i="2"/>
  <c r="CA444" i="2"/>
  <c r="CB444" i="2"/>
  <c r="CC444" i="2"/>
  <c r="CD444" i="2"/>
  <c r="CE444" i="2"/>
  <c r="CF444" i="2"/>
  <c r="CG444" i="2"/>
  <c r="CH444" i="2"/>
  <c r="CI444" i="2"/>
  <c r="CJ444" i="2"/>
  <c r="CK444" i="2"/>
  <c r="CL444" i="2"/>
  <c r="CM444" i="2"/>
  <c r="CN444" i="2"/>
  <c r="CO444" i="2"/>
  <c r="BP445" i="2"/>
  <c r="BQ445" i="2"/>
  <c r="BR445" i="2"/>
  <c r="BS445" i="2"/>
  <c r="BT445" i="2"/>
  <c r="BU445" i="2"/>
  <c r="BV445" i="2"/>
  <c r="BW445" i="2"/>
  <c r="BX445" i="2"/>
  <c r="BY445" i="2"/>
  <c r="BZ445" i="2"/>
  <c r="CA445" i="2"/>
  <c r="CB445" i="2"/>
  <c r="CC445" i="2"/>
  <c r="CD445" i="2"/>
  <c r="CE445" i="2"/>
  <c r="CF445" i="2"/>
  <c r="CG445" i="2"/>
  <c r="CH445" i="2"/>
  <c r="CI445" i="2"/>
  <c r="CJ445" i="2"/>
  <c r="CK445" i="2"/>
  <c r="CL445" i="2"/>
  <c r="CM445" i="2"/>
  <c r="CN445" i="2"/>
  <c r="CO445" i="2"/>
  <c r="BP446" i="2"/>
  <c r="BQ446" i="2"/>
  <c r="BR446" i="2"/>
  <c r="BS446" i="2"/>
  <c r="BT446" i="2"/>
  <c r="BU446" i="2"/>
  <c r="BV446" i="2"/>
  <c r="BW446" i="2"/>
  <c r="BX446" i="2"/>
  <c r="BY446" i="2"/>
  <c r="BZ446" i="2"/>
  <c r="CA446" i="2"/>
  <c r="CB446" i="2"/>
  <c r="CC446" i="2"/>
  <c r="CD446" i="2"/>
  <c r="CE446" i="2"/>
  <c r="CF446" i="2"/>
  <c r="CG446" i="2"/>
  <c r="CH446" i="2"/>
  <c r="CI446" i="2"/>
  <c r="CJ446" i="2"/>
  <c r="CK446" i="2"/>
  <c r="CL446" i="2"/>
  <c r="CM446" i="2"/>
  <c r="CN446" i="2"/>
  <c r="CO446" i="2"/>
  <c r="BP447" i="2"/>
  <c r="BQ447" i="2"/>
  <c r="BR447" i="2"/>
  <c r="BS447" i="2"/>
  <c r="BT447" i="2"/>
  <c r="BU447" i="2"/>
  <c r="BV447" i="2"/>
  <c r="BW447" i="2"/>
  <c r="BX447" i="2"/>
  <c r="BY447" i="2"/>
  <c r="BZ447" i="2"/>
  <c r="CA447" i="2"/>
  <c r="CB447" i="2"/>
  <c r="CC447" i="2"/>
  <c r="CD447" i="2"/>
  <c r="CE447" i="2"/>
  <c r="CF447" i="2"/>
  <c r="CG447" i="2"/>
  <c r="CH447" i="2"/>
  <c r="CI447" i="2"/>
  <c r="CJ447" i="2"/>
  <c r="CK447" i="2"/>
  <c r="CL447" i="2"/>
  <c r="CM447" i="2"/>
  <c r="CN447" i="2"/>
  <c r="CO447" i="2"/>
  <c r="BP448" i="2"/>
  <c r="BQ448" i="2"/>
  <c r="BR448" i="2"/>
  <c r="BS448" i="2"/>
  <c r="BT448" i="2"/>
  <c r="BU448" i="2"/>
  <c r="BV448" i="2"/>
  <c r="BW448" i="2"/>
  <c r="BX448" i="2"/>
  <c r="BY448" i="2"/>
  <c r="BZ448" i="2"/>
  <c r="CA448" i="2"/>
  <c r="CB448" i="2"/>
  <c r="CC448" i="2"/>
  <c r="CD448" i="2"/>
  <c r="CE448" i="2"/>
  <c r="CF448" i="2"/>
  <c r="CG448" i="2"/>
  <c r="CH448" i="2"/>
  <c r="CI448" i="2"/>
  <c r="CJ448" i="2"/>
  <c r="CK448" i="2"/>
  <c r="CL448" i="2"/>
  <c r="CM448" i="2"/>
  <c r="CN448" i="2"/>
  <c r="CO448" i="2"/>
  <c r="BP449" i="2"/>
  <c r="BQ449" i="2"/>
  <c r="BR449" i="2"/>
  <c r="BS449" i="2"/>
  <c r="BT449" i="2"/>
  <c r="BU449" i="2"/>
  <c r="BV449" i="2"/>
  <c r="BW449" i="2"/>
  <c r="BX449" i="2"/>
  <c r="BY449" i="2"/>
  <c r="BZ449" i="2"/>
  <c r="CA449" i="2"/>
  <c r="CB449" i="2"/>
  <c r="CC449" i="2"/>
  <c r="CD449" i="2"/>
  <c r="CE449" i="2"/>
  <c r="CF449" i="2"/>
  <c r="CG449" i="2"/>
  <c r="CH449" i="2"/>
  <c r="CI449" i="2"/>
  <c r="CJ449" i="2"/>
  <c r="CK449" i="2"/>
  <c r="CL449" i="2"/>
  <c r="CM449" i="2"/>
  <c r="CN449" i="2"/>
  <c r="CO449" i="2"/>
  <c r="BP450" i="2"/>
  <c r="BQ450" i="2"/>
  <c r="BR450" i="2"/>
  <c r="BS450" i="2"/>
  <c r="BT450" i="2"/>
  <c r="BU450" i="2"/>
  <c r="BV450" i="2"/>
  <c r="BW450" i="2"/>
  <c r="BX450" i="2"/>
  <c r="BY450" i="2"/>
  <c r="BZ450" i="2"/>
  <c r="CA450" i="2"/>
  <c r="CB450" i="2"/>
  <c r="CC450" i="2"/>
  <c r="CD450" i="2"/>
  <c r="CE450" i="2"/>
  <c r="CF450" i="2"/>
  <c r="CG450" i="2"/>
  <c r="CH450" i="2"/>
  <c r="CI450" i="2"/>
  <c r="CJ450" i="2"/>
  <c r="CK450" i="2"/>
  <c r="CL450" i="2"/>
  <c r="CM450" i="2"/>
  <c r="CN450" i="2"/>
  <c r="CO450" i="2"/>
  <c r="BP451" i="2"/>
  <c r="BQ451" i="2"/>
  <c r="BR451" i="2"/>
  <c r="BS451" i="2"/>
  <c r="BT451" i="2"/>
  <c r="BU451" i="2"/>
  <c r="BV451" i="2"/>
  <c r="BW451" i="2"/>
  <c r="BX451" i="2"/>
  <c r="BY451" i="2"/>
  <c r="BZ451" i="2"/>
  <c r="CA451" i="2"/>
  <c r="CB451" i="2"/>
  <c r="CC451" i="2"/>
  <c r="CD451" i="2"/>
  <c r="CE451" i="2"/>
  <c r="CF451" i="2"/>
  <c r="CG451" i="2"/>
  <c r="CH451" i="2"/>
  <c r="CI451" i="2"/>
  <c r="CJ451" i="2"/>
  <c r="CK451" i="2"/>
  <c r="CL451" i="2"/>
  <c r="CM451" i="2"/>
  <c r="CN451" i="2"/>
  <c r="CO451" i="2"/>
  <c r="BP452" i="2"/>
  <c r="BQ452" i="2"/>
  <c r="BR452" i="2"/>
  <c r="BS452" i="2"/>
  <c r="BT452" i="2"/>
  <c r="BU452" i="2"/>
  <c r="BV452" i="2"/>
  <c r="BW452" i="2"/>
  <c r="BX452" i="2"/>
  <c r="BY452" i="2"/>
  <c r="BZ452" i="2"/>
  <c r="CA452" i="2"/>
  <c r="CB452" i="2"/>
  <c r="CC452" i="2"/>
  <c r="CD452" i="2"/>
  <c r="CE452" i="2"/>
  <c r="CF452" i="2"/>
  <c r="CG452" i="2"/>
  <c r="CH452" i="2"/>
  <c r="CI452" i="2"/>
  <c r="CJ452" i="2"/>
  <c r="CK452" i="2"/>
  <c r="CL452" i="2"/>
  <c r="CM452" i="2"/>
  <c r="CN452" i="2"/>
  <c r="CO452" i="2"/>
  <c r="BP453" i="2"/>
  <c r="BQ453" i="2"/>
  <c r="BR453" i="2"/>
  <c r="BS453" i="2"/>
  <c r="BT453" i="2"/>
  <c r="BU453" i="2"/>
  <c r="BV453" i="2"/>
  <c r="BW453" i="2"/>
  <c r="BX453" i="2"/>
  <c r="BY453" i="2"/>
  <c r="BZ453" i="2"/>
  <c r="CA453" i="2"/>
  <c r="CB453" i="2"/>
  <c r="CC453" i="2"/>
  <c r="CD453" i="2"/>
  <c r="CE453" i="2"/>
  <c r="CF453" i="2"/>
  <c r="CG453" i="2"/>
  <c r="CH453" i="2"/>
  <c r="CI453" i="2"/>
  <c r="CJ453" i="2"/>
  <c r="CK453" i="2"/>
  <c r="CL453" i="2"/>
  <c r="CM453" i="2"/>
  <c r="CN453" i="2"/>
  <c r="CO453" i="2"/>
  <c r="BP454" i="2"/>
  <c r="BQ454" i="2"/>
  <c r="BR454" i="2"/>
  <c r="BS454" i="2"/>
  <c r="BT454" i="2"/>
  <c r="BU454" i="2"/>
  <c r="BV454" i="2"/>
  <c r="BW454" i="2"/>
  <c r="BX454" i="2"/>
  <c r="BY454" i="2"/>
  <c r="BZ454" i="2"/>
  <c r="CA454" i="2"/>
  <c r="CB454" i="2"/>
  <c r="CC454" i="2"/>
  <c r="CD454" i="2"/>
  <c r="CE454" i="2"/>
  <c r="CF454" i="2"/>
  <c r="CG454" i="2"/>
  <c r="CH454" i="2"/>
  <c r="CI454" i="2"/>
  <c r="CJ454" i="2"/>
  <c r="CK454" i="2"/>
  <c r="CL454" i="2"/>
  <c r="CM454" i="2"/>
  <c r="CN454" i="2"/>
  <c r="CO454" i="2"/>
  <c r="BP455" i="2"/>
  <c r="BQ455" i="2"/>
  <c r="BR455" i="2"/>
  <c r="BS455" i="2"/>
  <c r="BT455" i="2"/>
  <c r="BU455" i="2"/>
  <c r="BV455" i="2"/>
  <c r="BW455" i="2"/>
  <c r="BX455" i="2"/>
  <c r="BY455" i="2"/>
  <c r="BZ455" i="2"/>
  <c r="CA455" i="2"/>
  <c r="CB455" i="2"/>
  <c r="CC455" i="2"/>
  <c r="CD455" i="2"/>
  <c r="CE455" i="2"/>
  <c r="CF455" i="2"/>
  <c r="CG455" i="2"/>
  <c r="CH455" i="2"/>
  <c r="CI455" i="2"/>
  <c r="CJ455" i="2"/>
  <c r="CK455" i="2"/>
  <c r="CL455" i="2"/>
  <c r="CM455" i="2"/>
  <c r="CN455" i="2"/>
  <c r="CO455" i="2"/>
  <c r="BP456" i="2"/>
  <c r="BQ456" i="2"/>
  <c r="BR456" i="2"/>
  <c r="BS456" i="2"/>
  <c r="BT456" i="2"/>
  <c r="BU456" i="2"/>
  <c r="BV456" i="2"/>
  <c r="BW456" i="2"/>
  <c r="BX456" i="2"/>
  <c r="BY456" i="2"/>
  <c r="BZ456" i="2"/>
  <c r="CA456" i="2"/>
  <c r="CB456" i="2"/>
  <c r="CC456" i="2"/>
  <c r="CD456" i="2"/>
  <c r="CE456" i="2"/>
  <c r="CF456" i="2"/>
  <c r="CG456" i="2"/>
  <c r="CH456" i="2"/>
  <c r="CI456" i="2"/>
  <c r="CJ456" i="2"/>
  <c r="CK456" i="2"/>
  <c r="CL456" i="2"/>
  <c r="CM456" i="2"/>
  <c r="CN456" i="2"/>
  <c r="CO456" i="2"/>
  <c r="BP457" i="2"/>
  <c r="BQ457" i="2"/>
  <c r="BR457" i="2"/>
  <c r="BS457" i="2"/>
  <c r="BT457" i="2"/>
  <c r="BU457" i="2"/>
  <c r="BV457" i="2"/>
  <c r="BW457" i="2"/>
  <c r="BX457" i="2"/>
  <c r="BY457" i="2"/>
  <c r="BZ457" i="2"/>
  <c r="CA457" i="2"/>
  <c r="CB457" i="2"/>
  <c r="CC457" i="2"/>
  <c r="CD457" i="2"/>
  <c r="CE457" i="2"/>
  <c r="CF457" i="2"/>
  <c r="CG457" i="2"/>
  <c r="CH457" i="2"/>
  <c r="CI457" i="2"/>
  <c r="CJ457" i="2"/>
  <c r="CK457" i="2"/>
  <c r="CL457" i="2"/>
  <c r="CM457" i="2"/>
  <c r="CN457" i="2"/>
  <c r="CO457" i="2"/>
  <c r="BP458" i="2"/>
  <c r="BQ458" i="2"/>
  <c r="BR458" i="2"/>
  <c r="BS458" i="2"/>
  <c r="BT458" i="2"/>
  <c r="BU458" i="2"/>
  <c r="BV458" i="2"/>
  <c r="BW458" i="2"/>
  <c r="BX458" i="2"/>
  <c r="BY458" i="2"/>
  <c r="BZ458" i="2"/>
  <c r="CA458" i="2"/>
  <c r="CB458" i="2"/>
  <c r="CC458" i="2"/>
  <c r="CD458" i="2"/>
  <c r="CE458" i="2"/>
  <c r="CF458" i="2"/>
  <c r="CG458" i="2"/>
  <c r="CH458" i="2"/>
  <c r="CI458" i="2"/>
  <c r="CJ458" i="2"/>
  <c r="CK458" i="2"/>
  <c r="CL458" i="2"/>
  <c r="CM458" i="2"/>
  <c r="CN458" i="2"/>
  <c r="CO458" i="2"/>
  <c r="BP459" i="2"/>
  <c r="BQ459" i="2"/>
  <c r="BR459" i="2"/>
  <c r="BS459" i="2"/>
  <c r="BT459" i="2"/>
  <c r="BU459" i="2"/>
  <c r="BV459" i="2"/>
  <c r="BW459" i="2"/>
  <c r="BX459" i="2"/>
  <c r="BY459" i="2"/>
  <c r="BZ459" i="2"/>
  <c r="CA459" i="2"/>
  <c r="CB459" i="2"/>
  <c r="CC459" i="2"/>
  <c r="CD459" i="2"/>
  <c r="CE459" i="2"/>
  <c r="CF459" i="2"/>
  <c r="CG459" i="2"/>
  <c r="CH459" i="2"/>
  <c r="CI459" i="2"/>
  <c r="CJ459" i="2"/>
  <c r="CK459" i="2"/>
  <c r="CL459" i="2"/>
  <c r="CM459" i="2"/>
  <c r="CN459" i="2"/>
  <c r="CO459" i="2"/>
  <c r="BP460" i="2"/>
  <c r="BQ460" i="2"/>
  <c r="BR460" i="2"/>
  <c r="BS460" i="2"/>
  <c r="BT460" i="2"/>
  <c r="BU460" i="2"/>
  <c r="BV460" i="2"/>
  <c r="BW460" i="2"/>
  <c r="BX460" i="2"/>
  <c r="BY460" i="2"/>
  <c r="BZ460" i="2"/>
  <c r="CA460" i="2"/>
  <c r="CB460" i="2"/>
  <c r="CC460" i="2"/>
  <c r="CD460" i="2"/>
  <c r="CE460" i="2"/>
  <c r="CF460" i="2"/>
  <c r="CG460" i="2"/>
  <c r="CH460" i="2"/>
  <c r="CI460" i="2"/>
  <c r="CJ460" i="2"/>
  <c r="CK460" i="2"/>
  <c r="CL460" i="2"/>
  <c r="CM460" i="2"/>
  <c r="CN460" i="2"/>
  <c r="CO460" i="2"/>
  <c r="BP461" i="2"/>
  <c r="BQ461" i="2"/>
  <c r="BR461" i="2"/>
  <c r="BS461" i="2"/>
  <c r="BT461" i="2"/>
  <c r="BU461" i="2"/>
  <c r="BV461" i="2"/>
  <c r="BW461" i="2"/>
  <c r="BX461" i="2"/>
  <c r="BY461" i="2"/>
  <c r="BZ461" i="2"/>
  <c r="CA461" i="2"/>
  <c r="CB461" i="2"/>
  <c r="CC461" i="2"/>
  <c r="CD461" i="2"/>
  <c r="CE461" i="2"/>
  <c r="CF461" i="2"/>
  <c r="CG461" i="2"/>
  <c r="CH461" i="2"/>
  <c r="CI461" i="2"/>
  <c r="CJ461" i="2"/>
  <c r="CK461" i="2"/>
  <c r="CL461" i="2"/>
  <c r="CM461" i="2"/>
  <c r="CN461" i="2"/>
  <c r="CO461" i="2"/>
  <c r="BP462" i="2"/>
  <c r="BQ462" i="2"/>
  <c r="BR462" i="2"/>
  <c r="BS462" i="2"/>
  <c r="BT462" i="2"/>
  <c r="BU462" i="2"/>
  <c r="BV462" i="2"/>
  <c r="BW462" i="2"/>
  <c r="BX462" i="2"/>
  <c r="BY462" i="2"/>
  <c r="BZ462" i="2"/>
  <c r="CA462" i="2"/>
  <c r="CB462" i="2"/>
  <c r="CC462" i="2"/>
  <c r="CD462" i="2"/>
  <c r="CE462" i="2"/>
  <c r="CF462" i="2"/>
  <c r="CG462" i="2"/>
  <c r="CH462" i="2"/>
  <c r="CI462" i="2"/>
  <c r="CJ462" i="2"/>
  <c r="CK462" i="2"/>
  <c r="CL462" i="2"/>
  <c r="CM462" i="2"/>
  <c r="CN462" i="2"/>
  <c r="CO462" i="2"/>
  <c r="BP463" i="2"/>
  <c r="BQ463" i="2"/>
  <c r="BR463" i="2"/>
  <c r="BS463" i="2"/>
  <c r="BT463" i="2"/>
  <c r="BU463" i="2"/>
  <c r="BV463" i="2"/>
  <c r="BW463" i="2"/>
  <c r="BX463" i="2"/>
  <c r="BY463" i="2"/>
  <c r="BZ463" i="2"/>
  <c r="CA463" i="2"/>
  <c r="CB463" i="2"/>
  <c r="CC463" i="2"/>
  <c r="CD463" i="2"/>
  <c r="CE463" i="2"/>
  <c r="CF463" i="2"/>
  <c r="CG463" i="2"/>
  <c r="CH463" i="2"/>
  <c r="CI463" i="2"/>
  <c r="CJ463" i="2"/>
  <c r="CK463" i="2"/>
  <c r="CL463" i="2"/>
  <c r="CM463" i="2"/>
  <c r="CN463" i="2"/>
  <c r="CO463" i="2"/>
  <c r="BP464" i="2"/>
  <c r="BQ464" i="2"/>
  <c r="BR464" i="2"/>
  <c r="BS464" i="2"/>
  <c r="BT464" i="2"/>
  <c r="BU464" i="2"/>
  <c r="BV464" i="2"/>
  <c r="BW464" i="2"/>
  <c r="BX464" i="2"/>
  <c r="BY464" i="2"/>
  <c r="BZ464" i="2"/>
  <c r="CA464" i="2"/>
  <c r="CB464" i="2"/>
  <c r="CC464" i="2"/>
  <c r="CD464" i="2"/>
  <c r="CE464" i="2"/>
  <c r="CF464" i="2"/>
  <c r="CG464" i="2"/>
  <c r="CH464" i="2"/>
  <c r="CI464" i="2"/>
  <c r="CJ464" i="2"/>
  <c r="CK464" i="2"/>
  <c r="CL464" i="2"/>
  <c r="CM464" i="2"/>
  <c r="CN464" i="2"/>
  <c r="CO464" i="2"/>
  <c r="BP465" i="2"/>
  <c r="BQ465" i="2"/>
  <c r="BR465" i="2"/>
  <c r="BS465" i="2"/>
  <c r="BT465" i="2"/>
  <c r="BU465" i="2"/>
  <c r="BV465" i="2"/>
  <c r="BW465" i="2"/>
  <c r="BX465" i="2"/>
  <c r="BY465" i="2"/>
  <c r="BZ465" i="2"/>
  <c r="CA465" i="2"/>
  <c r="CB465" i="2"/>
  <c r="CC465" i="2"/>
  <c r="CD465" i="2"/>
  <c r="CE465" i="2"/>
  <c r="CF465" i="2"/>
  <c r="CG465" i="2"/>
  <c r="CH465" i="2"/>
  <c r="CI465" i="2"/>
  <c r="CJ465" i="2"/>
  <c r="CK465" i="2"/>
  <c r="CL465" i="2"/>
  <c r="CM465" i="2"/>
  <c r="CN465" i="2"/>
  <c r="CO465" i="2"/>
  <c r="BP466" i="2"/>
  <c r="BQ466" i="2"/>
  <c r="BR466" i="2"/>
  <c r="BS466" i="2"/>
  <c r="BT466" i="2"/>
  <c r="BU466" i="2"/>
  <c r="BV466" i="2"/>
  <c r="BW466" i="2"/>
  <c r="BX466" i="2"/>
  <c r="BY466" i="2"/>
  <c r="BZ466" i="2"/>
  <c r="CA466" i="2"/>
  <c r="CB466" i="2"/>
  <c r="CC466" i="2"/>
  <c r="CD466" i="2"/>
  <c r="CE466" i="2"/>
  <c r="CF466" i="2"/>
  <c r="CG466" i="2"/>
  <c r="CH466" i="2"/>
  <c r="CI466" i="2"/>
  <c r="CJ466" i="2"/>
  <c r="CK466" i="2"/>
  <c r="CL466" i="2"/>
  <c r="CM466" i="2"/>
  <c r="CN466" i="2"/>
  <c r="CO466" i="2"/>
  <c r="BP467" i="2"/>
  <c r="BQ467" i="2"/>
  <c r="BR467" i="2"/>
  <c r="BS467" i="2"/>
  <c r="BT467" i="2"/>
  <c r="BU467" i="2"/>
  <c r="BV467" i="2"/>
  <c r="BW467" i="2"/>
  <c r="BX467" i="2"/>
  <c r="BY467" i="2"/>
  <c r="BZ467" i="2"/>
  <c r="CA467" i="2"/>
  <c r="CB467" i="2"/>
  <c r="CC467" i="2"/>
  <c r="CD467" i="2"/>
  <c r="CE467" i="2"/>
  <c r="CF467" i="2"/>
  <c r="CG467" i="2"/>
  <c r="CH467" i="2"/>
  <c r="CI467" i="2"/>
  <c r="CJ467" i="2"/>
  <c r="CK467" i="2"/>
  <c r="CL467" i="2"/>
  <c r="CM467" i="2"/>
  <c r="CN467" i="2"/>
  <c r="CO467" i="2"/>
  <c r="BP468" i="2"/>
  <c r="BQ468" i="2"/>
  <c r="BR468" i="2"/>
  <c r="BS468" i="2"/>
  <c r="BT468" i="2"/>
  <c r="BU468" i="2"/>
  <c r="BV468" i="2"/>
  <c r="BW468" i="2"/>
  <c r="BX468" i="2"/>
  <c r="BY468" i="2"/>
  <c r="BZ468" i="2"/>
  <c r="CA468" i="2"/>
  <c r="CB468" i="2"/>
  <c r="CC468" i="2"/>
  <c r="CD468" i="2"/>
  <c r="CE468" i="2"/>
  <c r="CF468" i="2"/>
  <c r="CG468" i="2"/>
  <c r="CH468" i="2"/>
  <c r="CI468" i="2"/>
  <c r="CJ468" i="2"/>
  <c r="CK468" i="2"/>
  <c r="CL468" i="2"/>
  <c r="CM468" i="2"/>
  <c r="CN468" i="2"/>
  <c r="CO468" i="2"/>
  <c r="BP469" i="2"/>
  <c r="BQ469" i="2"/>
  <c r="BR469" i="2"/>
  <c r="BS469" i="2"/>
  <c r="BT469" i="2"/>
  <c r="BU469" i="2"/>
  <c r="BV469" i="2"/>
  <c r="BW469" i="2"/>
  <c r="BX469" i="2"/>
  <c r="BY469" i="2"/>
  <c r="BZ469" i="2"/>
  <c r="CA469" i="2"/>
  <c r="CB469" i="2"/>
  <c r="CC469" i="2"/>
  <c r="CD469" i="2"/>
  <c r="CE469" i="2"/>
  <c r="CF469" i="2"/>
  <c r="CG469" i="2"/>
  <c r="CH469" i="2"/>
  <c r="CI469" i="2"/>
  <c r="CJ469" i="2"/>
  <c r="CK469" i="2"/>
  <c r="CL469" i="2"/>
  <c r="CM469" i="2"/>
  <c r="CN469" i="2"/>
  <c r="CO469" i="2"/>
  <c r="BP470" i="2"/>
  <c r="BQ470" i="2"/>
  <c r="BR470" i="2"/>
  <c r="BS470" i="2"/>
  <c r="BT470" i="2"/>
  <c r="BU470" i="2"/>
  <c r="BV470" i="2"/>
  <c r="BW470" i="2"/>
  <c r="BX470" i="2"/>
  <c r="BY470" i="2"/>
  <c r="BZ470" i="2"/>
  <c r="CA470" i="2"/>
  <c r="CB470" i="2"/>
  <c r="CC470" i="2"/>
  <c r="CD470" i="2"/>
  <c r="CE470" i="2"/>
  <c r="CF470" i="2"/>
  <c r="CG470" i="2"/>
  <c r="CH470" i="2"/>
  <c r="CI470" i="2"/>
  <c r="CJ470" i="2"/>
  <c r="CK470" i="2"/>
  <c r="CL470" i="2"/>
  <c r="CM470" i="2"/>
  <c r="CN470" i="2"/>
  <c r="CO470" i="2"/>
  <c r="BP471" i="2"/>
  <c r="BQ471" i="2"/>
  <c r="BR471" i="2"/>
  <c r="BS471" i="2"/>
  <c r="BT471" i="2"/>
  <c r="BU471" i="2"/>
  <c r="BV471" i="2"/>
  <c r="BW471" i="2"/>
  <c r="BX471" i="2"/>
  <c r="BY471" i="2"/>
  <c r="BZ471" i="2"/>
  <c r="CA471" i="2"/>
  <c r="CB471" i="2"/>
  <c r="CC471" i="2"/>
  <c r="CD471" i="2"/>
  <c r="CE471" i="2"/>
  <c r="CF471" i="2"/>
  <c r="CG471" i="2"/>
  <c r="CH471" i="2"/>
  <c r="CI471" i="2"/>
  <c r="CJ471" i="2"/>
  <c r="CK471" i="2"/>
  <c r="CL471" i="2"/>
  <c r="CM471" i="2"/>
  <c r="CN471" i="2"/>
  <c r="CO471" i="2"/>
  <c r="BP472" i="2"/>
  <c r="BQ472" i="2"/>
  <c r="BR472" i="2"/>
  <c r="BS472" i="2"/>
  <c r="BT472" i="2"/>
  <c r="BU472" i="2"/>
  <c r="BV472" i="2"/>
  <c r="BW472" i="2"/>
  <c r="BX472" i="2"/>
  <c r="BY472" i="2"/>
  <c r="BZ472" i="2"/>
  <c r="CA472" i="2"/>
  <c r="CB472" i="2"/>
  <c r="CC472" i="2"/>
  <c r="CD472" i="2"/>
  <c r="CE472" i="2"/>
  <c r="CF472" i="2"/>
  <c r="CG472" i="2"/>
  <c r="CH472" i="2"/>
  <c r="CI472" i="2"/>
  <c r="CJ472" i="2"/>
  <c r="CK472" i="2"/>
  <c r="CL472" i="2"/>
  <c r="CM472" i="2"/>
  <c r="CN472" i="2"/>
  <c r="CO472" i="2"/>
  <c r="BP473" i="2"/>
  <c r="BQ473" i="2"/>
  <c r="BR473" i="2"/>
  <c r="BS473" i="2"/>
  <c r="BT473" i="2"/>
  <c r="BU473" i="2"/>
  <c r="BV473" i="2"/>
  <c r="BW473" i="2"/>
  <c r="BX473" i="2"/>
  <c r="BY473" i="2"/>
  <c r="BZ473" i="2"/>
  <c r="CA473" i="2"/>
  <c r="CB473" i="2"/>
  <c r="CC473" i="2"/>
  <c r="CD473" i="2"/>
  <c r="CE473" i="2"/>
  <c r="CF473" i="2"/>
  <c r="CG473" i="2"/>
  <c r="CH473" i="2"/>
  <c r="CI473" i="2"/>
  <c r="CJ473" i="2"/>
  <c r="CK473" i="2"/>
  <c r="CL473" i="2"/>
  <c r="CM473" i="2"/>
  <c r="CN473" i="2"/>
  <c r="CO473" i="2"/>
  <c r="BP474" i="2"/>
  <c r="BQ474" i="2"/>
  <c r="BR474" i="2"/>
  <c r="BS474" i="2"/>
  <c r="BT474" i="2"/>
  <c r="BU474" i="2"/>
  <c r="BV474" i="2"/>
  <c r="BW474" i="2"/>
  <c r="BX474" i="2"/>
  <c r="BY474" i="2"/>
  <c r="BZ474" i="2"/>
  <c r="CA474" i="2"/>
  <c r="CB474" i="2"/>
  <c r="CC474" i="2"/>
  <c r="CD474" i="2"/>
  <c r="CE474" i="2"/>
  <c r="CF474" i="2"/>
  <c r="CG474" i="2"/>
  <c r="CH474" i="2"/>
  <c r="CI474" i="2"/>
  <c r="CJ474" i="2"/>
  <c r="CK474" i="2"/>
  <c r="CL474" i="2"/>
  <c r="CM474" i="2"/>
  <c r="CN474" i="2"/>
  <c r="CO474" i="2"/>
  <c r="BP475" i="2"/>
  <c r="BQ475" i="2"/>
  <c r="BR475" i="2"/>
  <c r="BS475" i="2"/>
  <c r="BT475" i="2"/>
  <c r="BU475" i="2"/>
  <c r="BV475" i="2"/>
  <c r="BW475" i="2"/>
  <c r="BX475" i="2"/>
  <c r="BY475" i="2"/>
  <c r="BZ475" i="2"/>
  <c r="CA475" i="2"/>
  <c r="CB475" i="2"/>
  <c r="CC475" i="2"/>
  <c r="CD475" i="2"/>
  <c r="CE475" i="2"/>
  <c r="CF475" i="2"/>
  <c r="CG475" i="2"/>
  <c r="CH475" i="2"/>
  <c r="CI475" i="2"/>
  <c r="CJ475" i="2"/>
  <c r="CK475" i="2"/>
  <c r="CL475" i="2"/>
  <c r="CM475" i="2"/>
  <c r="CN475" i="2"/>
  <c r="CO475" i="2"/>
  <c r="BP476" i="2"/>
  <c r="BQ476" i="2"/>
  <c r="BR476" i="2"/>
  <c r="BS476" i="2"/>
  <c r="BT476" i="2"/>
  <c r="BU476" i="2"/>
  <c r="BV476" i="2"/>
  <c r="BW476" i="2"/>
  <c r="BX476" i="2"/>
  <c r="BY476" i="2"/>
  <c r="BZ476" i="2"/>
  <c r="CA476" i="2"/>
  <c r="CB476" i="2"/>
  <c r="CC476" i="2"/>
  <c r="CD476" i="2"/>
  <c r="CE476" i="2"/>
  <c r="CF476" i="2"/>
  <c r="CG476" i="2"/>
  <c r="CH476" i="2"/>
  <c r="CI476" i="2"/>
  <c r="CJ476" i="2"/>
  <c r="CK476" i="2"/>
  <c r="CL476" i="2"/>
  <c r="CM476" i="2"/>
  <c r="CN476" i="2"/>
  <c r="CO476" i="2"/>
  <c r="BP477" i="2"/>
  <c r="BQ477" i="2"/>
  <c r="BR477" i="2"/>
  <c r="BS477" i="2"/>
  <c r="BT477" i="2"/>
  <c r="BU477" i="2"/>
  <c r="BV477" i="2"/>
  <c r="BW477" i="2"/>
  <c r="BX477" i="2"/>
  <c r="BY477" i="2"/>
  <c r="BZ477" i="2"/>
  <c r="CA477" i="2"/>
  <c r="CB477" i="2"/>
  <c r="CC477" i="2"/>
  <c r="CD477" i="2"/>
  <c r="CE477" i="2"/>
  <c r="CF477" i="2"/>
  <c r="CG477" i="2"/>
  <c r="CH477" i="2"/>
  <c r="CI477" i="2"/>
  <c r="CJ477" i="2"/>
  <c r="CK477" i="2"/>
  <c r="CL477" i="2"/>
  <c r="CM477" i="2"/>
  <c r="CN477" i="2"/>
  <c r="CO477" i="2"/>
  <c r="BP478" i="2"/>
  <c r="BQ478" i="2"/>
  <c r="BR478" i="2"/>
  <c r="BS478" i="2"/>
  <c r="BT478" i="2"/>
  <c r="BU478" i="2"/>
  <c r="BV478" i="2"/>
  <c r="BW478" i="2"/>
  <c r="BX478" i="2"/>
  <c r="BY478" i="2"/>
  <c r="BZ478" i="2"/>
  <c r="CA478" i="2"/>
  <c r="CB478" i="2"/>
  <c r="CC478" i="2"/>
  <c r="CD478" i="2"/>
  <c r="CE478" i="2"/>
  <c r="CF478" i="2"/>
  <c r="CG478" i="2"/>
  <c r="CH478" i="2"/>
  <c r="CI478" i="2"/>
  <c r="CJ478" i="2"/>
  <c r="CK478" i="2"/>
  <c r="CL478" i="2"/>
  <c r="CM478" i="2"/>
  <c r="CN478" i="2"/>
  <c r="CO478" i="2"/>
  <c r="BP479" i="2"/>
  <c r="BQ479" i="2"/>
  <c r="BR479" i="2"/>
  <c r="BS479" i="2"/>
  <c r="BT479" i="2"/>
  <c r="BU479" i="2"/>
  <c r="BV479" i="2"/>
  <c r="BW479" i="2"/>
  <c r="BX479" i="2"/>
  <c r="BY479" i="2"/>
  <c r="BZ479" i="2"/>
  <c r="CA479" i="2"/>
  <c r="CB479" i="2"/>
  <c r="CC479" i="2"/>
  <c r="CD479" i="2"/>
  <c r="CE479" i="2"/>
  <c r="CF479" i="2"/>
  <c r="CG479" i="2"/>
  <c r="CH479" i="2"/>
  <c r="CI479" i="2"/>
  <c r="CJ479" i="2"/>
  <c r="CK479" i="2"/>
  <c r="CL479" i="2"/>
  <c r="CM479" i="2"/>
  <c r="CN479" i="2"/>
  <c r="CO479" i="2"/>
  <c r="BP480" i="2"/>
  <c r="BQ480" i="2"/>
  <c r="BR480" i="2"/>
  <c r="BS480" i="2"/>
  <c r="BT480" i="2"/>
  <c r="BU480" i="2"/>
  <c r="BV480" i="2"/>
  <c r="BW480" i="2"/>
  <c r="BX480" i="2"/>
  <c r="BY480" i="2"/>
  <c r="BZ480" i="2"/>
  <c r="CA480" i="2"/>
  <c r="CB480" i="2"/>
  <c r="CC480" i="2"/>
  <c r="CD480" i="2"/>
  <c r="CE480" i="2"/>
  <c r="CF480" i="2"/>
  <c r="CG480" i="2"/>
  <c r="CH480" i="2"/>
  <c r="CI480" i="2"/>
  <c r="CJ480" i="2"/>
  <c r="CK480" i="2"/>
  <c r="CL480" i="2"/>
  <c r="CM480" i="2"/>
  <c r="CN480" i="2"/>
  <c r="CO480" i="2"/>
  <c r="BP481" i="2"/>
  <c r="BQ481" i="2"/>
  <c r="BR481" i="2"/>
  <c r="BS481" i="2"/>
  <c r="BT481" i="2"/>
  <c r="BU481" i="2"/>
  <c r="BV481" i="2"/>
  <c r="BW481" i="2"/>
  <c r="BX481" i="2"/>
  <c r="BY481" i="2"/>
  <c r="BZ481" i="2"/>
  <c r="CA481" i="2"/>
  <c r="CB481" i="2"/>
  <c r="CC481" i="2"/>
  <c r="CD481" i="2"/>
  <c r="CE481" i="2"/>
  <c r="CF481" i="2"/>
  <c r="CG481" i="2"/>
  <c r="CH481" i="2"/>
  <c r="CI481" i="2"/>
  <c r="CJ481" i="2"/>
  <c r="CK481" i="2"/>
  <c r="CL481" i="2"/>
  <c r="CM481" i="2"/>
  <c r="CN481" i="2"/>
  <c r="CO481" i="2"/>
  <c r="BP482" i="2"/>
  <c r="BQ482" i="2"/>
  <c r="BR482" i="2"/>
  <c r="BS482" i="2"/>
  <c r="BT482" i="2"/>
  <c r="BU482" i="2"/>
  <c r="BV482" i="2"/>
  <c r="BW482" i="2"/>
  <c r="BX482" i="2"/>
  <c r="BY482" i="2"/>
  <c r="BZ482" i="2"/>
  <c r="CA482" i="2"/>
  <c r="CB482" i="2"/>
  <c r="CC482" i="2"/>
  <c r="CD482" i="2"/>
  <c r="CE482" i="2"/>
  <c r="CF482" i="2"/>
  <c r="CG482" i="2"/>
  <c r="CH482" i="2"/>
  <c r="CI482" i="2"/>
  <c r="CJ482" i="2"/>
  <c r="CK482" i="2"/>
  <c r="CL482" i="2"/>
  <c r="CM482" i="2"/>
  <c r="CN482" i="2"/>
  <c r="CO482" i="2"/>
  <c r="BP483" i="2"/>
  <c r="BQ483" i="2"/>
  <c r="BR483" i="2"/>
  <c r="BS483" i="2"/>
  <c r="BT483" i="2"/>
  <c r="BU483" i="2"/>
  <c r="BV483" i="2"/>
  <c r="BW483" i="2"/>
  <c r="BX483" i="2"/>
  <c r="BY483" i="2"/>
  <c r="BZ483" i="2"/>
  <c r="CA483" i="2"/>
  <c r="CB483" i="2"/>
  <c r="CC483" i="2"/>
  <c r="CD483" i="2"/>
  <c r="CE483" i="2"/>
  <c r="CF483" i="2"/>
  <c r="CG483" i="2"/>
  <c r="CH483" i="2"/>
  <c r="CI483" i="2"/>
  <c r="CJ483" i="2"/>
  <c r="CK483" i="2"/>
  <c r="CL483" i="2"/>
  <c r="CM483" i="2"/>
  <c r="CN483" i="2"/>
  <c r="CO483" i="2"/>
  <c r="BP484" i="2"/>
  <c r="BQ484" i="2"/>
  <c r="BR484" i="2"/>
  <c r="BS484" i="2"/>
  <c r="BT484" i="2"/>
  <c r="BU484" i="2"/>
  <c r="BV484" i="2"/>
  <c r="BW484" i="2"/>
  <c r="BX484" i="2"/>
  <c r="BY484" i="2"/>
  <c r="BZ484" i="2"/>
  <c r="CA484" i="2"/>
  <c r="CB484" i="2"/>
  <c r="CC484" i="2"/>
  <c r="CD484" i="2"/>
  <c r="CE484" i="2"/>
  <c r="CF484" i="2"/>
  <c r="CG484" i="2"/>
  <c r="CH484" i="2"/>
  <c r="CI484" i="2"/>
  <c r="CJ484" i="2"/>
  <c r="CK484" i="2"/>
  <c r="CL484" i="2"/>
  <c r="CM484" i="2"/>
  <c r="CN484" i="2"/>
  <c r="CO484" i="2"/>
  <c r="BP485" i="2"/>
  <c r="BQ485" i="2"/>
  <c r="BR485" i="2"/>
  <c r="BS485" i="2"/>
  <c r="BT485" i="2"/>
  <c r="BU485" i="2"/>
  <c r="BV485" i="2"/>
  <c r="BW485" i="2"/>
  <c r="BX485" i="2"/>
  <c r="BY485" i="2"/>
  <c r="BZ485" i="2"/>
  <c r="CA485" i="2"/>
  <c r="CB485" i="2"/>
  <c r="CC485" i="2"/>
  <c r="CD485" i="2"/>
  <c r="CE485" i="2"/>
  <c r="CF485" i="2"/>
  <c r="CG485" i="2"/>
  <c r="CH485" i="2"/>
  <c r="CI485" i="2"/>
  <c r="CJ485" i="2"/>
  <c r="CK485" i="2"/>
  <c r="CL485" i="2"/>
  <c r="CM485" i="2"/>
  <c r="CN485" i="2"/>
  <c r="CO485" i="2"/>
  <c r="BP486" i="2"/>
  <c r="BQ486" i="2"/>
  <c r="BR486" i="2"/>
  <c r="BS486" i="2"/>
  <c r="BT486" i="2"/>
  <c r="BU486" i="2"/>
  <c r="BV486" i="2"/>
  <c r="BW486" i="2"/>
  <c r="BX486" i="2"/>
  <c r="BY486" i="2"/>
  <c r="BZ486" i="2"/>
  <c r="CA486" i="2"/>
  <c r="CB486" i="2"/>
  <c r="CC486" i="2"/>
  <c r="CD486" i="2"/>
  <c r="CE486" i="2"/>
  <c r="CF486" i="2"/>
  <c r="CG486" i="2"/>
  <c r="CH486" i="2"/>
  <c r="CI486" i="2"/>
  <c r="CJ486" i="2"/>
  <c r="CK486" i="2"/>
  <c r="CL486" i="2"/>
  <c r="CM486" i="2"/>
  <c r="CN486" i="2"/>
  <c r="CO486" i="2"/>
  <c r="BP487" i="2"/>
  <c r="BQ487" i="2"/>
  <c r="BR487" i="2"/>
  <c r="BS487" i="2"/>
  <c r="BT487" i="2"/>
  <c r="BU487" i="2"/>
  <c r="BV487" i="2"/>
  <c r="BW487" i="2"/>
  <c r="BX487" i="2"/>
  <c r="BY487" i="2"/>
  <c r="BZ487" i="2"/>
  <c r="CA487" i="2"/>
  <c r="CB487" i="2"/>
  <c r="CC487" i="2"/>
  <c r="CD487" i="2"/>
  <c r="CE487" i="2"/>
  <c r="CF487" i="2"/>
  <c r="CG487" i="2"/>
  <c r="CH487" i="2"/>
  <c r="CI487" i="2"/>
  <c r="CJ487" i="2"/>
  <c r="CK487" i="2"/>
  <c r="CL487" i="2"/>
  <c r="CM487" i="2"/>
  <c r="CN487" i="2"/>
  <c r="CO487" i="2"/>
  <c r="BP488" i="2"/>
  <c r="BQ488" i="2"/>
  <c r="BR488" i="2"/>
  <c r="BS488" i="2"/>
  <c r="BT488" i="2"/>
  <c r="BU488" i="2"/>
  <c r="BV488" i="2"/>
  <c r="BW488" i="2"/>
  <c r="BX488" i="2"/>
  <c r="BY488" i="2"/>
  <c r="BZ488" i="2"/>
  <c r="CA488" i="2"/>
  <c r="CB488" i="2"/>
  <c r="CC488" i="2"/>
  <c r="CD488" i="2"/>
  <c r="CE488" i="2"/>
  <c r="CF488" i="2"/>
  <c r="CG488" i="2"/>
  <c r="CH488" i="2"/>
  <c r="CI488" i="2"/>
  <c r="CJ488" i="2"/>
  <c r="CK488" i="2"/>
  <c r="CL488" i="2"/>
  <c r="CM488" i="2"/>
  <c r="CN488" i="2"/>
  <c r="CO488" i="2"/>
  <c r="BP489" i="2"/>
  <c r="BQ489" i="2"/>
  <c r="BR489" i="2"/>
  <c r="BS489" i="2"/>
  <c r="BT489" i="2"/>
  <c r="BU489" i="2"/>
  <c r="BV489" i="2"/>
  <c r="BW489" i="2"/>
  <c r="BX489" i="2"/>
  <c r="BY489" i="2"/>
  <c r="BZ489" i="2"/>
  <c r="CA489" i="2"/>
  <c r="CB489" i="2"/>
  <c r="CC489" i="2"/>
  <c r="CD489" i="2"/>
  <c r="CE489" i="2"/>
  <c r="CF489" i="2"/>
  <c r="CG489" i="2"/>
  <c r="CH489" i="2"/>
  <c r="CI489" i="2"/>
  <c r="CJ489" i="2"/>
  <c r="CK489" i="2"/>
  <c r="CL489" i="2"/>
  <c r="CM489" i="2"/>
  <c r="CN489" i="2"/>
  <c r="CO489" i="2"/>
  <c r="BP490" i="2"/>
  <c r="BQ490" i="2"/>
  <c r="BR490" i="2"/>
  <c r="BS490" i="2"/>
  <c r="BT490" i="2"/>
  <c r="BU490" i="2"/>
  <c r="BV490" i="2"/>
  <c r="BW490" i="2"/>
  <c r="BX490" i="2"/>
  <c r="BY490" i="2"/>
  <c r="BZ490" i="2"/>
  <c r="CA490" i="2"/>
  <c r="CB490" i="2"/>
  <c r="CC490" i="2"/>
  <c r="CD490" i="2"/>
  <c r="CE490" i="2"/>
  <c r="CF490" i="2"/>
  <c r="CG490" i="2"/>
  <c r="CH490" i="2"/>
  <c r="CI490" i="2"/>
  <c r="CJ490" i="2"/>
  <c r="CK490" i="2"/>
  <c r="CL490" i="2"/>
  <c r="CM490" i="2"/>
  <c r="CN490" i="2"/>
  <c r="CO490" i="2"/>
  <c r="BP491" i="2"/>
  <c r="BQ491" i="2"/>
  <c r="BR491" i="2"/>
  <c r="BS491" i="2"/>
  <c r="BT491" i="2"/>
  <c r="BU491" i="2"/>
  <c r="BV491" i="2"/>
  <c r="BW491" i="2"/>
  <c r="BX491" i="2"/>
  <c r="BY491" i="2"/>
  <c r="BZ491" i="2"/>
  <c r="CA491" i="2"/>
  <c r="CB491" i="2"/>
  <c r="CC491" i="2"/>
  <c r="CD491" i="2"/>
  <c r="CE491" i="2"/>
  <c r="CF491" i="2"/>
  <c r="CG491" i="2"/>
  <c r="CH491" i="2"/>
  <c r="CI491" i="2"/>
  <c r="CJ491" i="2"/>
  <c r="CK491" i="2"/>
  <c r="CL491" i="2"/>
  <c r="CM491" i="2"/>
  <c r="CN491" i="2"/>
  <c r="CO491" i="2"/>
  <c r="BP492" i="2"/>
  <c r="BQ492" i="2"/>
  <c r="BR492" i="2"/>
  <c r="BS492" i="2"/>
  <c r="BT492" i="2"/>
  <c r="BU492" i="2"/>
  <c r="BV492" i="2"/>
  <c r="BW492" i="2"/>
  <c r="BX492" i="2"/>
  <c r="BY492" i="2"/>
  <c r="BZ492" i="2"/>
  <c r="CA492" i="2"/>
  <c r="CB492" i="2"/>
  <c r="CC492" i="2"/>
  <c r="CD492" i="2"/>
  <c r="CE492" i="2"/>
  <c r="CF492" i="2"/>
  <c r="CG492" i="2"/>
  <c r="CH492" i="2"/>
  <c r="CI492" i="2"/>
  <c r="CJ492" i="2"/>
  <c r="CK492" i="2"/>
  <c r="CL492" i="2"/>
  <c r="CM492" i="2"/>
  <c r="CN492" i="2"/>
  <c r="CO492" i="2"/>
  <c r="BP493" i="2"/>
  <c r="BQ493" i="2"/>
  <c r="BR493" i="2"/>
  <c r="BS493" i="2"/>
  <c r="BT493" i="2"/>
  <c r="BU493" i="2"/>
  <c r="BV493" i="2"/>
  <c r="BW493" i="2"/>
  <c r="BX493" i="2"/>
  <c r="BY493" i="2"/>
  <c r="BZ493" i="2"/>
  <c r="CA493" i="2"/>
  <c r="CB493" i="2"/>
  <c r="CC493" i="2"/>
  <c r="CD493" i="2"/>
  <c r="CE493" i="2"/>
  <c r="CF493" i="2"/>
  <c r="CG493" i="2"/>
  <c r="CH493" i="2"/>
  <c r="CI493" i="2"/>
  <c r="CJ493" i="2"/>
  <c r="CK493" i="2"/>
  <c r="CL493" i="2"/>
  <c r="CM493" i="2"/>
  <c r="CN493" i="2"/>
  <c r="CO493" i="2"/>
  <c r="BP494" i="2"/>
  <c r="BQ494" i="2"/>
  <c r="BR494" i="2"/>
  <c r="BS494" i="2"/>
  <c r="BT494" i="2"/>
  <c r="BU494" i="2"/>
  <c r="BV494" i="2"/>
  <c r="BW494" i="2"/>
  <c r="BX494" i="2"/>
  <c r="BY494" i="2"/>
  <c r="BZ494" i="2"/>
  <c r="CA494" i="2"/>
  <c r="CB494" i="2"/>
  <c r="CC494" i="2"/>
  <c r="CD494" i="2"/>
  <c r="CE494" i="2"/>
  <c r="CF494" i="2"/>
  <c r="CG494" i="2"/>
  <c r="CH494" i="2"/>
  <c r="CI494" i="2"/>
  <c r="CJ494" i="2"/>
  <c r="CK494" i="2"/>
  <c r="CL494" i="2"/>
  <c r="CM494" i="2"/>
  <c r="CN494" i="2"/>
  <c r="CO494" i="2"/>
  <c r="BP495" i="2"/>
  <c r="BQ495" i="2"/>
  <c r="BR495" i="2"/>
  <c r="BS495" i="2"/>
  <c r="BT495" i="2"/>
  <c r="BU495" i="2"/>
  <c r="BV495" i="2"/>
  <c r="BW495" i="2"/>
  <c r="BX495" i="2"/>
  <c r="BY495" i="2"/>
  <c r="BZ495" i="2"/>
  <c r="CA495" i="2"/>
  <c r="CB495" i="2"/>
  <c r="CC495" i="2"/>
  <c r="CD495" i="2"/>
  <c r="CE495" i="2"/>
  <c r="CF495" i="2"/>
  <c r="CG495" i="2"/>
  <c r="CH495" i="2"/>
  <c r="CI495" i="2"/>
  <c r="CJ495" i="2"/>
  <c r="CK495" i="2"/>
  <c r="CL495" i="2"/>
  <c r="CM495" i="2"/>
  <c r="CN495" i="2"/>
  <c r="CO495" i="2"/>
  <c r="BP496" i="2"/>
  <c r="BQ496" i="2"/>
  <c r="BR496" i="2"/>
  <c r="BS496" i="2"/>
  <c r="BT496" i="2"/>
  <c r="BU496" i="2"/>
  <c r="BV496" i="2"/>
  <c r="BW496" i="2"/>
  <c r="BX496" i="2"/>
  <c r="BY496" i="2"/>
  <c r="BZ496" i="2"/>
  <c r="CA496" i="2"/>
  <c r="CB496" i="2"/>
  <c r="CC496" i="2"/>
  <c r="CD496" i="2"/>
  <c r="CE496" i="2"/>
  <c r="CF496" i="2"/>
  <c r="CG496" i="2"/>
  <c r="CH496" i="2"/>
  <c r="CI496" i="2"/>
  <c r="CJ496" i="2"/>
  <c r="CK496" i="2"/>
  <c r="CL496" i="2"/>
  <c r="CM496" i="2"/>
  <c r="CN496" i="2"/>
  <c r="CO496" i="2"/>
  <c r="BP497" i="2"/>
  <c r="BQ497" i="2"/>
  <c r="BR497" i="2"/>
  <c r="BS497" i="2"/>
  <c r="BT497" i="2"/>
  <c r="BU497" i="2"/>
  <c r="BV497" i="2"/>
  <c r="BW497" i="2"/>
  <c r="BX497" i="2"/>
  <c r="BY497" i="2"/>
  <c r="BZ497" i="2"/>
  <c r="CA497" i="2"/>
  <c r="CB497" i="2"/>
  <c r="CC497" i="2"/>
  <c r="CD497" i="2"/>
  <c r="CE497" i="2"/>
  <c r="CF497" i="2"/>
  <c r="CG497" i="2"/>
  <c r="CH497" i="2"/>
  <c r="CI497" i="2"/>
  <c r="CJ497" i="2"/>
  <c r="CK497" i="2"/>
  <c r="CL497" i="2"/>
  <c r="CM497" i="2"/>
  <c r="CN497" i="2"/>
  <c r="CO497" i="2"/>
  <c r="BP498" i="2"/>
  <c r="BQ498" i="2"/>
  <c r="BR498" i="2"/>
  <c r="BS498" i="2"/>
  <c r="BT498" i="2"/>
  <c r="BU498" i="2"/>
  <c r="BV498" i="2"/>
  <c r="BW498" i="2"/>
  <c r="BX498" i="2"/>
  <c r="BY498" i="2"/>
  <c r="BZ498" i="2"/>
  <c r="CA498" i="2"/>
  <c r="CB498" i="2"/>
  <c r="CC498" i="2"/>
  <c r="CD498" i="2"/>
  <c r="CE498" i="2"/>
  <c r="CF498" i="2"/>
  <c r="CG498" i="2"/>
  <c r="CH498" i="2"/>
  <c r="CI498" i="2"/>
  <c r="CJ498" i="2"/>
  <c r="CK498" i="2"/>
  <c r="CL498" i="2"/>
  <c r="CM498" i="2"/>
  <c r="CN498" i="2"/>
  <c r="CO498" i="2"/>
  <c r="BP499" i="2"/>
  <c r="BQ499" i="2"/>
  <c r="BR499" i="2"/>
  <c r="BS499" i="2"/>
  <c r="BT499" i="2"/>
  <c r="BU499" i="2"/>
  <c r="BV499" i="2"/>
  <c r="BW499" i="2"/>
  <c r="BX499" i="2"/>
  <c r="BY499" i="2"/>
  <c r="BZ499" i="2"/>
  <c r="CA499" i="2"/>
  <c r="CB499" i="2"/>
  <c r="CC499" i="2"/>
  <c r="CD499" i="2"/>
  <c r="CE499" i="2"/>
  <c r="CF499" i="2"/>
  <c r="CG499" i="2"/>
  <c r="CH499" i="2"/>
  <c r="CI499" i="2"/>
  <c r="CJ499" i="2"/>
  <c r="CK499" i="2"/>
  <c r="CL499" i="2"/>
  <c r="CM499" i="2"/>
  <c r="CN499" i="2"/>
  <c r="CO499" i="2"/>
  <c r="BP500" i="2"/>
  <c r="BQ500" i="2"/>
  <c r="BR500" i="2"/>
  <c r="BS500" i="2"/>
  <c r="BT500" i="2"/>
  <c r="BU500" i="2"/>
  <c r="BV500" i="2"/>
  <c r="BW500" i="2"/>
  <c r="BX500" i="2"/>
  <c r="BY500" i="2"/>
  <c r="BZ500" i="2"/>
  <c r="CA500" i="2"/>
  <c r="CB500" i="2"/>
  <c r="CC500" i="2"/>
  <c r="CD500" i="2"/>
  <c r="CE500" i="2"/>
  <c r="CF500" i="2"/>
  <c r="CG500" i="2"/>
  <c r="CH500" i="2"/>
  <c r="CI500" i="2"/>
  <c r="CJ500" i="2"/>
  <c r="CK500" i="2"/>
  <c r="CL500" i="2"/>
  <c r="CM500" i="2"/>
  <c r="CN500" i="2"/>
  <c r="CO500" i="2"/>
  <c r="BP501" i="2"/>
  <c r="BQ501" i="2"/>
  <c r="BR501" i="2"/>
  <c r="BS501" i="2"/>
  <c r="BT501" i="2"/>
  <c r="BU501" i="2"/>
  <c r="BV501" i="2"/>
  <c r="BW501" i="2"/>
  <c r="BX501" i="2"/>
  <c r="BY501" i="2"/>
  <c r="BZ501" i="2"/>
  <c r="CA501" i="2"/>
  <c r="CB501" i="2"/>
  <c r="CC501" i="2"/>
  <c r="CD501" i="2"/>
  <c r="CE501" i="2"/>
  <c r="CF501" i="2"/>
  <c r="CG501" i="2"/>
  <c r="CH501" i="2"/>
  <c r="CI501" i="2"/>
  <c r="CJ501" i="2"/>
  <c r="CK501" i="2"/>
  <c r="CL501" i="2"/>
  <c r="CM501" i="2"/>
  <c r="CN501" i="2"/>
  <c r="CO501" i="2"/>
  <c r="BP502" i="2"/>
  <c r="BQ502" i="2"/>
  <c r="BR502" i="2"/>
  <c r="BS502" i="2"/>
  <c r="BT502" i="2"/>
  <c r="BU502" i="2"/>
  <c r="BV502" i="2"/>
  <c r="BW502" i="2"/>
  <c r="BX502" i="2"/>
  <c r="BY502" i="2"/>
  <c r="BZ502" i="2"/>
  <c r="CA502" i="2"/>
  <c r="CB502" i="2"/>
  <c r="CC502" i="2"/>
  <c r="CD502" i="2"/>
  <c r="CE502" i="2"/>
  <c r="CF502" i="2"/>
  <c r="CG502" i="2"/>
  <c r="CH502" i="2"/>
  <c r="CI502" i="2"/>
  <c r="CJ502" i="2"/>
  <c r="CK502" i="2"/>
  <c r="CL502" i="2"/>
  <c r="CM502" i="2"/>
  <c r="CN502" i="2"/>
  <c r="CO502" i="2"/>
  <c r="BP503" i="2"/>
  <c r="BQ503" i="2"/>
  <c r="BR503" i="2"/>
  <c r="BS503" i="2"/>
  <c r="BT503" i="2"/>
  <c r="BU503" i="2"/>
  <c r="BV503" i="2"/>
  <c r="BW503" i="2"/>
  <c r="BX503" i="2"/>
  <c r="BY503" i="2"/>
  <c r="BZ503" i="2"/>
  <c r="CA503" i="2"/>
  <c r="CB503" i="2"/>
  <c r="CC503" i="2"/>
  <c r="CD503" i="2"/>
  <c r="CE503" i="2"/>
  <c r="CF503" i="2"/>
  <c r="CG503" i="2"/>
  <c r="CH503" i="2"/>
  <c r="CI503" i="2"/>
  <c r="CJ503" i="2"/>
  <c r="CK503" i="2"/>
  <c r="CL503" i="2"/>
  <c r="CM503" i="2"/>
  <c r="CN503" i="2"/>
  <c r="CO503" i="2"/>
  <c r="BP504" i="2"/>
  <c r="BQ504" i="2"/>
  <c r="BR504" i="2"/>
  <c r="BS504" i="2"/>
  <c r="BT504" i="2"/>
  <c r="BU504" i="2"/>
  <c r="BV504" i="2"/>
  <c r="BW504" i="2"/>
  <c r="BX504" i="2"/>
  <c r="BY504" i="2"/>
  <c r="BZ504" i="2"/>
  <c r="CA504" i="2"/>
  <c r="CB504" i="2"/>
  <c r="CC504" i="2"/>
  <c r="CD504" i="2"/>
  <c r="CE504" i="2"/>
  <c r="CF504" i="2"/>
  <c r="CG504" i="2"/>
  <c r="CH504" i="2"/>
  <c r="CI504" i="2"/>
  <c r="CJ504" i="2"/>
  <c r="CK504" i="2"/>
  <c r="CL504" i="2"/>
  <c r="CM504" i="2"/>
  <c r="CN504" i="2"/>
  <c r="CO504" i="2"/>
  <c r="BP505" i="2"/>
  <c r="BQ505" i="2"/>
  <c r="BR505" i="2"/>
  <c r="BS505" i="2"/>
  <c r="BT505" i="2"/>
  <c r="BU505" i="2"/>
  <c r="BV505" i="2"/>
  <c r="BW505" i="2"/>
  <c r="BX505" i="2"/>
  <c r="BY505" i="2"/>
  <c r="BZ505" i="2"/>
  <c r="CA505" i="2"/>
  <c r="CB505" i="2"/>
  <c r="CC505" i="2"/>
  <c r="CD505" i="2"/>
  <c r="CE505" i="2"/>
  <c r="CF505" i="2"/>
  <c r="CG505" i="2"/>
  <c r="CH505" i="2"/>
  <c r="CI505" i="2"/>
  <c r="CJ505" i="2"/>
  <c r="CK505" i="2"/>
  <c r="CL505" i="2"/>
  <c r="CM505" i="2"/>
  <c r="CN505" i="2"/>
  <c r="CO505" i="2"/>
  <c r="BP506" i="2"/>
  <c r="BQ506" i="2"/>
  <c r="BR506" i="2"/>
  <c r="BS506" i="2"/>
  <c r="BT506" i="2"/>
  <c r="BU506" i="2"/>
  <c r="BV506" i="2"/>
  <c r="BW506" i="2"/>
  <c r="BX506" i="2"/>
  <c r="BY506" i="2"/>
  <c r="BZ506" i="2"/>
  <c r="CA506" i="2"/>
  <c r="CB506" i="2"/>
  <c r="CC506" i="2"/>
  <c r="CD506" i="2"/>
  <c r="CE506" i="2"/>
  <c r="CF506" i="2"/>
  <c r="CG506" i="2"/>
  <c r="CH506" i="2"/>
  <c r="CI506" i="2"/>
  <c r="CJ506" i="2"/>
  <c r="CK506" i="2"/>
  <c r="CL506" i="2"/>
  <c r="CM506" i="2"/>
  <c r="CN506" i="2"/>
  <c r="CO506" i="2"/>
  <c r="SG170" i="13" l="1"/>
  <c r="SG168" i="13" s="1"/>
  <c r="SF170" i="13"/>
  <c r="SF168" i="13" s="1"/>
  <c r="SE170" i="13"/>
  <c r="SD170" i="13"/>
  <c r="SD168" i="13" s="1"/>
  <c r="SC170" i="13"/>
  <c r="SB170" i="13"/>
  <c r="SB168" i="13" s="1"/>
  <c r="SA170" i="13"/>
  <c r="SA168" i="13" s="1"/>
  <c r="RZ170" i="13"/>
  <c r="RZ168" i="13" s="1"/>
  <c r="RY170" i="13"/>
  <c r="RY168" i="13" s="1"/>
  <c r="RX170" i="13"/>
  <c r="RW170" i="13"/>
  <c r="RW168" i="13" s="1"/>
  <c r="RV170" i="13"/>
  <c r="RU170" i="13"/>
  <c r="RT170" i="13"/>
  <c r="RS170" i="13"/>
  <c r="RR170" i="13"/>
  <c r="RR168" i="13" s="1"/>
  <c r="RQ170" i="13"/>
  <c r="RQ168" i="13" s="1"/>
  <c r="RP170" i="13"/>
  <c r="RP168" i="13" s="1"/>
  <c r="RO170" i="13"/>
  <c r="RO168" i="13" s="1"/>
  <c r="RN170" i="13"/>
  <c r="RM170" i="13"/>
  <c r="RL170" i="13"/>
  <c r="RL168" i="13" s="1"/>
  <c r="RK170" i="13"/>
  <c r="RJ170" i="13"/>
  <c r="RI170" i="13"/>
  <c r="RH170" i="13"/>
  <c r="RH168" i="13" s="1"/>
  <c r="RG170" i="13"/>
  <c r="RF170" i="13"/>
  <c r="RF168" i="13" s="1"/>
  <c r="RE170" i="13"/>
  <c r="RD170" i="13"/>
  <c r="RD168" i="13" s="1"/>
  <c r="RC170" i="13"/>
  <c r="RB170" i="13"/>
  <c r="RB168" i="13" s="1"/>
  <c r="RA170" i="13"/>
  <c r="QZ170" i="13"/>
  <c r="QY170" i="13"/>
  <c r="QX170" i="13"/>
  <c r="QX168" i="13" s="1"/>
  <c r="QW170" i="13"/>
  <c r="QW168" i="13" s="1"/>
  <c r="QV170" i="13"/>
  <c r="QU170" i="13"/>
  <c r="QT170" i="13"/>
  <c r="QT168" i="13" s="1"/>
  <c r="QS170" i="13"/>
  <c r="QR170" i="13"/>
  <c r="QQ170" i="13"/>
  <c r="QP170" i="13"/>
  <c r="QO170" i="13"/>
  <c r="QO168" i="13" s="1"/>
  <c r="QN170" i="13"/>
  <c r="QN168" i="13" s="1"/>
  <c r="QM170" i="13"/>
  <c r="QL170" i="13"/>
  <c r="QL168" i="13" s="1"/>
  <c r="QK170" i="13"/>
  <c r="QK168" i="13" s="1"/>
  <c r="QJ170" i="13"/>
  <c r="QI170" i="13"/>
  <c r="QI168" i="13" s="1"/>
  <c r="QH170" i="13"/>
  <c r="QG170" i="13"/>
  <c r="QG168" i="13" s="1"/>
  <c r="QF170" i="13"/>
  <c r="QE170" i="13"/>
  <c r="QE168" i="13" s="1"/>
  <c r="QD170" i="13"/>
  <c r="QC170" i="13"/>
  <c r="QC168" i="13" s="1"/>
  <c r="QB170" i="13"/>
  <c r="QA170" i="13"/>
  <c r="QA168" i="13" s="1"/>
  <c r="PZ170" i="13"/>
  <c r="PY170" i="13"/>
  <c r="PY168" i="13" s="1"/>
  <c r="PX170" i="13"/>
  <c r="PW170" i="13"/>
  <c r="PV170" i="13"/>
  <c r="PV168" i="13" s="1"/>
  <c r="PU170" i="13"/>
  <c r="PU168" i="13" s="1"/>
  <c r="PT170" i="13"/>
  <c r="PT168" i="13" s="1"/>
  <c r="PS170" i="13"/>
  <c r="PS168" i="13" s="1"/>
  <c r="PR170" i="13"/>
  <c r="PR168" i="13" s="1"/>
  <c r="PQ170" i="13"/>
  <c r="PQ168" i="13" s="1"/>
  <c r="PP170" i="13"/>
  <c r="PO170" i="13"/>
  <c r="PO168" i="13" s="1"/>
  <c r="PN170" i="13"/>
  <c r="PM170" i="13"/>
  <c r="PL170" i="13"/>
  <c r="PK170" i="13"/>
  <c r="PJ170" i="13"/>
  <c r="PJ168" i="13" s="1"/>
  <c r="PI170" i="13"/>
  <c r="PI168" i="13" s="1"/>
  <c r="PH170" i="13"/>
  <c r="PH168" i="13" s="1"/>
  <c r="PG170" i="13"/>
  <c r="PG168" i="13" s="1"/>
  <c r="PF170" i="13"/>
  <c r="PE170" i="13"/>
  <c r="PE168" i="13" s="1"/>
  <c r="PD170" i="13"/>
  <c r="PD168" i="13" s="1"/>
  <c r="PC170" i="13"/>
  <c r="PB170" i="13"/>
  <c r="PA170" i="13"/>
  <c r="PA168" i="13" s="1"/>
  <c r="OZ170" i="13"/>
  <c r="OY170" i="13"/>
  <c r="OY168" i="13" s="1"/>
  <c r="OX170" i="13"/>
  <c r="OW170" i="13"/>
  <c r="OW168" i="13" s="1"/>
  <c r="OV170" i="13"/>
  <c r="OU170" i="13"/>
  <c r="OU168" i="13" s="1"/>
  <c r="OT170" i="13"/>
  <c r="OS170" i="13"/>
  <c r="OR170" i="13"/>
  <c r="OR168" i="13" s="1"/>
  <c r="OQ170" i="13"/>
  <c r="OP170" i="13"/>
  <c r="OP168" i="13" s="1"/>
  <c r="OO170" i="13"/>
  <c r="OO168" i="13" s="1"/>
  <c r="ON170" i="13"/>
  <c r="ON168" i="13" s="1"/>
  <c r="OM170" i="13"/>
  <c r="OM168" i="13" s="1"/>
  <c r="OL170" i="13"/>
  <c r="OK170" i="13"/>
  <c r="OK168" i="13" s="1"/>
  <c r="OJ170" i="13"/>
  <c r="OI170" i="13"/>
  <c r="OH170" i="13"/>
  <c r="OH168" i="13" s="1"/>
  <c r="OG170" i="13"/>
  <c r="OF170" i="13"/>
  <c r="OF168" i="13" s="1"/>
  <c r="OE170" i="13"/>
  <c r="OE168" i="13" s="1"/>
  <c r="OD170" i="13"/>
  <c r="OD168" i="13" s="1"/>
  <c r="OC170" i="13"/>
  <c r="OB170" i="13"/>
  <c r="OB168" i="13" s="1"/>
  <c r="OA170" i="13"/>
  <c r="OA168" i="13" s="1"/>
  <c r="NZ170" i="13"/>
  <c r="NY170" i="13"/>
  <c r="NY168" i="13" s="1"/>
  <c r="NX170" i="13"/>
  <c r="NW170" i="13"/>
  <c r="NW168" i="13" s="1"/>
  <c r="NV170" i="13"/>
  <c r="NU170" i="13"/>
  <c r="NT170" i="13"/>
  <c r="NS170" i="13"/>
  <c r="NR170" i="13"/>
  <c r="NQ170" i="13"/>
  <c r="NP170" i="13"/>
  <c r="NP168" i="13" s="1"/>
  <c r="NO170" i="13"/>
  <c r="NN170" i="13"/>
  <c r="NM170" i="13"/>
  <c r="NL170" i="13"/>
  <c r="NL168" i="13" s="1"/>
  <c r="NK170" i="13"/>
  <c r="NK168" i="13" s="1"/>
  <c r="NJ170" i="13"/>
  <c r="NJ168" i="13" s="1"/>
  <c r="NI170" i="13"/>
  <c r="NI168" i="13" s="1"/>
  <c r="NH170" i="13"/>
  <c r="NG170" i="13"/>
  <c r="NF170" i="13"/>
  <c r="NE170" i="13"/>
  <c r="NE168" i="13" s="1"/>
  <c r="ND170" i="13"/>
  <c r="ND168" i="13" s="1"/>
  <c r="NC170" i="13"/>
  <c r="NC168" i="13" s="1"/>
  <c r="NB170" i="13"/>
  <c r="NA170" i="13"/>
  <c r="NA168" i="13" s="1"/>
  <c r="MZ170" i="13"/>
  <c r="MY170" i="13"/>
  <c r="MY168" i="13" s="1"/>
  <c r="MX170" i="13"/>
  <c r="MW170" i="13"/>
  <c r="MV170" i="13"/>
  <c r="MU170" i="13"/>
  <c r="MU168" i="13" s="1"/>
  <c r="MT170" i="13"/>
  <c r="MT168" i="13" s="1"/>
  <c r="MS170" i="13"/>
  <c r="MR170" i="13"/>
  <c r="MR168" i="13" s="1"/>
  <c r="MQ170" i="13"/>
  <c r="MQ168" i="13" s="1"/>
  <c r="MP170" i="13"/>
  <c r="MP168" i="13" s="1"/>
  <c r="MO170" i="13"/>
  <c r="MN170" i="13"/>
  <c r="MM170" i="13"/>
  <c r="MM168" i="13" s="1"/>
  <c r="ML170" i="13"/>
  <c r="MK170" i="13"/>
  <c r="MK168" i="13" s="1"/>
  <c r="MJ170" i="13"/>
  <c r="MJ168" i="13" s="1"/>
  <c r="MI170" i="13"/>
  <c r="MI168" i="13" s="1"/>
  <c r="MH170" i="13"/>
  <c r="MG170" i="13"/>
  <c r="MG168" i="13" s="1"/>
  <c r="MF170" i="13"/>
  <c r="ME170" i="13"/>
  <c r="ME168" i="13" s="1"/>
  <c r="MD170" i="13"/>
  <c r="MC170" i="13"/>
  <c r="MC168" i="13" s="1"/>
  <c r="MB170" i="13"/>
  <c r="MA170" i="13"/>
  <c r="LZ170" i="13"/>
  <c r="LZ168" i="13" s="1"/>
  <c r="LY170" i="13"/>
  <c r="LX170" i="13"/>
  <c r="LW170" i="13"/>
  <c r="LW168" i="13" s="1"/>
  <c r="LV170" i="13"/>
  <c r="LU170" i="13"/>
  <c r="LT170" i="13"/>
  <c r="LT168" i="13" s="1"/>
  <c r="LS170" i="13"/>
  <c r="LS168" i="13" s="1"/>
  <c r="LR170" i="13"/>
  <c r="LQ170" i="13"/>
  <c r="LQ168" i="13" s="1"/>
  <c r="LP170" i="13"/>
  <c r="LP168" i="13" s="1"/>
  <c r="LO170" i="13"/>
  <c r="LO168" i="13" s="1"/>
  <c r="LN170" i="13"/>
  <c r="LN168" i="13" s="1"/>
  <c r="LM170" i="13"/>
  <c r="LM168" i="13" s="1"/>
  <c r="LL170" i="13"/>
  <c r="LL168" i="13" s="1"/>
  <c r="LK170" i="13"/>
  <c r="LJ170" i="13"/>
  <c r="LI170" i="13"/>
  <c r="LI168" i="13" s="1"/>
  <c r="LH170" i="13"/>
  <c r="LH168" i="13" s="1"/>
  <c r="LG170" i="13"/>
  <c r="LG168" i="13" s="1"/>
  <c r="LF170" i="13"/>
  <c r="LF168" i="13" s="1"/>
  <c r="LE170" i="13"/>
  <c r="LD170" i="13"/>
  <c r="LC170" i="13"/>
  <c r="LC168" i="13" s="1"/>
  <c r="LB170" i="13"/>
  <c r="LA170" i="13"/>
  <c r="LA168" i="13" s="1"/>
  <c r="KZ170" i="13"/>
  <c r="KZ168" i="13" s="1"/>
  <c r="KY170" i="13"/>
  <c r="KY168" i="13" s="1"/>
  <c r="KX170" i="13"/>
  <c r="KX168" i="13" s="1"/>
  <c r="KW170" i="13"/>
  <c r="KW168" i="13" s="1"/>
  <c r="KV170" i="13"/>
  <c r="KU170" i="13"/>
  <c r="KT170" i="13"/>
  <c r="KT168" i="13" s="1"/>
  <c r="KS170" i="13"/>
  <c r="KS168" i="13" s="1"/>
  <c r="KR170" i="13"/>
  <c r="KQ170" i="13"/>
  <c r="KQ168" i="13" s="1"/>
  <c r="KP170" i="13"/>
  <c r="KO170" i="13"/>
  <c r="KO168" i="13" s="1"/>
  <c r="KN170" i="13"/>
  <c r="KM170" i="13"/>
  <c r="KL170" i="13"/>
  <c r="KK170" i="13"/>
  <c r="KK168" i="13" s="1"/>
  <c r="KJ170" i="13"/>
  <c r="KI170" i="13"/>
  <c r="KI168" i="13" s="1"/>
  <c r="KH170" i="13"/>
  <c r="KG170" i="13"/>
  <c r="KG168" i="13" s="1"/>
  <c r="KF170" i="13"/>
  <c r="KE170" i="13"/>
  <c r="KE168" i="13" s="1"/>
  <c r="KD170" i="13"/>
  <c r="KD168" i="13" s="1"/>
  <c r="KC170" i="13"/>
  <c r="KC168" i="13" s="1"/>
  <c r="KB170" i="13"/>
  <c r="KA170" i="13"/>
  <c r="KA168" i="13" s="1"/>
  <c r="JZ170" i="13"/>
  <c r="JZ168" i="13" s="1"/>
  <c r="JY170" i="13"/>
  <c r="JX170" i="13"/>
  <c r="JW170" i="13"/>
  <c r="JV170" i="13"/>
  <c r="JV168" i="13" s="1"/>
  <c r="JU170" i="13"/>
  <c r="JT170" i="13"/>
  <c r="JS170" i="13"/>
  <c r="JR170" i="13"/>
  <c r="JR168" i="13" s="1"/>
  <c r="JQ170" i="13"/>
  <c r="JP170" i="13"/>
  <c r="JO170" i="13"/>
  <c r="JO168" i="13" s="1"/>
  <c r="JN170" i="13"/>
  <c r="JN168" i="13" s="1"/>
  <c r="JM170" i="13"/>
  <c r="JL170" i="13"/>
  <c r="JK170" i="13"/>
  <c r="JJ170" i="13"/>
  <c r="JI170" i="13"/>
  <c r="JI168" i="13" s="1"/>
  <c r="JH170" i="13"/>
  <c r="JH168" i="13" s="1"/>
  <c r="JG170" i="13"/>
  <c r="JG168" i="13" s="1"/>
  <c r="JF170" i="13"/>
  <c r="JE170" i="13"/>
  <c r="JE168" i="13" s="1"/>
  <c r="JD170" i="13"/>
  <c r="JD168" i="13" s="1"/>
  <c r="JC170" i="13"/>
  <c r="JB170" i="13"/>
  <c r="JB168" i="13" s="1"/>
  <c r="JA170" i="13"/>
  <c r="JA168" i="13" s="1"/>
  <c r="IZ170" i="13"/>
  <c r="IZ168" i="13" s="1"/>
  <c r="IY170" i="13"/>
  <c r="IX170" i="13"/>
  <c r="IX168" i="13" s="1"/>
  <c r="IW170" i="13"/>
  <c r="IW168" i="13" s="1"/>
  <c r="IV170" i="13"/>
  <c r="IV168" i="13" s="1"/>
  <c r="IU170" i="13"/>
  <c r="IT170" i="13"/>
  <c r="IS170" i="13"/>
  <c r="IS168" i="13" s="1"/>
  <c r="IR170" i="13"/>
  <c r="IQ170" i="13"/>
  <c r="IP170" i="13"/>
  <c r="IO170" i="13"/>
  <c r="IO168" i="13" s="1"/>
  <c r="IN170" i="13"/>
  <c r="IN168" i="13" s="1"/>
  <c r="IM170" i="13"/>
  <c r="IL170" i="13"/>
  <c r="IK170" i="13"/>
  <c r="IJ170" i="13"/>
  <c r="IJ168" i="13" s="1"/>
  <c r="II170" i="13"/>
  <c r="II168" i="13" s="1"/>
  <c r="IH170" i="13"/>
  <c r="IH168" i="13" s="1"/>
  <c r="IG170" i="13"/>
  <c r="IG168" i="13" s="1"/>
  <c r="IF170" i="13"/>
  <c r="IE170" i="13"/>
  <c r="ID170" i="13"/>
  <c r="IC170" i="13"/>
  <c r="IB170" i="13"/>
  <c r="IA170" i="13"/>
  <c r="IA168" i="13" s="1"/>
  <c r="HZ170" i="13"/>
  <c r="HZ168" i="13" s="1"/>
  <c r="HY170" i="13"/>
  <c r="HY168" i="13" s="1"/>
  <c r="HX170" i="13"/>
  <c r="HX168" i="13" s="1"/>
  <c r="HW170" i="13"/>
  <c r="HV170" i="13"/>
  <c r="HU170" i="13"/>
  <c r="HT170" i="13"/>
  <c r="HS170" i="13"/>
  <c r="HR170" i="13"/>
  <c r="HQ170" i="13"/>
  <c r="HP170" i="13"/>
  <c r="HO170" i="13"/>
  <c r="HO168" i="13" s="1"/>
  <c r="HN170" i="13"/>
  <c r="HN168" i="13" s="1"/>
  <c r="HM170" i="13"/>
  <c r="HL170" i="13"/>
  <c r="HL168" i="13" s="1"/>
  <c r="HK170" i="13"/>
  <c r="HJ170" i="13"/>
  <c r="HJ168" i="13" s="1"/>
  <c r="HI170" i="13"/>
  <c r="HI168" i="13" s="1"/>
  <c r="HH170" i="13"/>
  <c r="HH168" i="13" s="1"/>
  <c r="HG170" i="13"/>
  <c r="HG168" i="13" s="1"/>
  <c r="HF170" i="13"/>
  <c r="HE170" i="13"/>
  <c r="HE168" i="13" s="1"/>
  <c r="HD170" i="13"/>
  <c r="HC170" i="13"/>
  <c r="HB170" i="13"/>
  <c r="HA170" i="13"/>
  <c r="GZ170" i="13"/>
  <c r="GY170" i="13"/>
  <c r="GX170" i="13"/>
  <c r="GX168" i="13" s="1"/>
  <c r="GW170" i="13"/>
  <c r="GV170" i="13"/>
  <c r="GU170" i="13"/>
  <c r="GU168" i="13" s="1"/>
  <c r="GT170" i="13"/>
  <c r="GS170" i="13"/>
  <c r="GR170" i="13"/>
  <c r="GQ170" i="13"/>
  <c r="GQ168" i="13" s="1"/>
  <c r="GP170" i="13"/>
  <c r="GP168" i="13" s="1"/>
  <c r="GO170" i="13"/>
  <c r="GO168" i="13" s="1"/>
  <c r="GN170" i="13"/>
  <c r="GM170" i="13"/>
  <c r="GM168" i="13" s="1"/>
  <c r="GL170" i="13"/>
  <c r="GL168" i="13" s="1"/>
  <c r="GK170" i="13"/>
  <c r="GK168" i="13" s="1"/>
  <c r="GJ170" i="13"/>
  <c r="GJ168" i="13" s="1"/>
  <c r="GI170" i="13"/>
  <c r="GH170" i="13"/>
  <c r="GH168" i="13" s="1"/>
  <c r="GG170" i="13"/>
  <c r="GF170" i="13"/>
  <c r="GF168" i="13" s="1"/>
  <c r="GE170" i="13"/>
  <c r="GD170" i="13"/>
  <c r="GC170" i="13"/>
  <c r="GC168" i="13" s="1"/>
  <c r="GB170" i="13"/>
  <c r="GB168" i="13" s="1"/>
  <c r="GA170" i="13"/>
  <c r="GA168" i="13" s="1"/>
  <c r="FZ170" i="13"/>
  <c r="FZ168" i="13" s="1"/>
  <c r="FY170" i="13"/>
  <c r="FY168" i="13" s="1"/>
  <c r="FX170" i="13"/>
  <c r="FX168" i="13" s="1"/>
  <c r="FW170" i="13"/>
  <c r="FW168" i="13" s="1"/>
  <c r="FV170" i="13"/>
  <c r="FV168" i="13" s="1"/>
  <c r="FU170" i="13"/>
  <c r="FU168" i="13" s="1"/>
  <c r="FT170" i="13"/>
  <c r="FT168" i="13" s="1"/>
  <c r="FS170" i="13"/>
  <c r="FS168" i="13" s="1"/>
  <c r="FR170" i="13"/>
  <c r="FQ170" i="13"/>
  <c r="FP170" i="13"/>
  <c r="FP168" i="13" s="1"/>
  <c r="FO170" i="13"/>
  <c r="FO168" i="13" s="1"/>
  <c r="FN170" i="13"/>
  <c r="FN168" i="13" s="1"/>
  <c r="FM170" i="13"/>
  <c r="FM168" i="13" s="1"/>
  <c r="FL170" i="13"/>
  <c r="FL168" i="13" s="1"/>
  <c r="FK170" i="13"/>
  <c r="FJ170" i="13"/>
  <c r="FI170" i="13"/>
  <c r="FI168" i="13" s="1"/>
  <c r="FH170" i="13"/>
  <c r="FH168" i="13" s="1"/>
  <c r="FG170" i="13"/>
  <c r="FG168" i="13" s="1"/>
  <c r="FF170" i="13"/>
  <c r="FF168" i="13" s="1"/>
  <c r="FE170" i="13"/>
  <c r="FE168" i="13" s="1"/>
  <c r="FD170" i="13"/>
  <c r="FC170" i="13"/>
  <c r="FC168" i="13" s="1"/>
  <c r="FB170" i="13"/>
  <c r="FA170" i="13"/>
  <c r="FA168" i="13" s="1"/>
  <c r="EZ170" i="13"/>
  <c r="EY170" i="13"/>
  <c r="EX170" i="13"/>
  <c r="EW170" i="13"/>
  <c r="EV170" i="13"/>
  <c r="EV168" i="13" s="1"/>
  <c r="EU170" i="13"/>
  <c r="ET170" i="13"/>
  <c r="ET168" i="13" s="1"/>
  <c r="ES170" i="13"/>
  <c r="ES168" i="13" s="1"/>
  <c r="ER170" i="13"/>
  <c r="EQ170" i="13"/>
  <c r="EP170" i="13"/>
  <c r="EP168" i="13" s="1"/>
  <c r="EO170" i="13"/>
  <c r="EN170" i="13"/>
  <c r="EN168" i="13" s="1"/>
  <c r="EM170" i="13"/>
  <c r="EM168" i="13" s="1"/>
  <c r="EL170" i="13"/>
  <c r="EK170" i="13"/>
  <c r="EJ170" i="13"/>
  <c r="EI170" i="13"/>
  <c r="EH170" i="13"/>
  <c r="EH168" i="13" s="1"/>
  <c r="EG170" i="13"/>
  <c r="EG168" i="13" s="1"/>
  <c r="EF170" i="13"/>
  <c r="EF168" i="13" s="1"/>
  <c r="EE170" i="13"/>
  <c r="ED170" i="13"/>
  <c r="EC170" i="13"/>
  <c r="EC168" i="13" s="1"/>
  <c r="EB170" i="13"/>
  <c r="EB168" i="13" s="1"/>
  <c r="EA170" i="13"/>
  <c r="EA168" i="13" s="1"/>
  <c r="DZ170" i="13"/>
  <c r="DY170" i="13"/>
  <c r="DX170" i="13"/>
  <c r="DX168" i="13" s="1"/>
  <c r="DW170" i="13"/>
  <c r="DW168" i="13" s="1"/>
  <c r="DV170" i="13"/>
  <c r="DU170" i="13"/>
  <c r="DT170" i="13"/>
  <c r="DS170" i="13"/>
  <c r="DS168" i="13" s="1"/>
  <c r="DR170" i="13"/>
  <c r="DR168" i="13" s="1"/>
  <c r="DQ170" i="13"/>
  <c r="DQ168" i="13" s="1"/>
  <c r="DP170" i="13"/>
  <c r="DP168" i="13" s="1"/>
  <c r="DO170" i="13"/>
  <c r="DO168" i="13" s="1"/>
  <c r="DN170" i="13"/>
  <c r="DM170" i="13"/>
  <c r="DL170" i="13"/>
  <c r="DL168" i="13" s="1"/>
  <c r="DK170" i="13"/>
  <c r="DK168" i="13" s="1"/>
  <c r="DJ170" i="13"/>
  <c r="DI170" i="13"/>
  <c r="DH170" i="13"/>
  <c r="DH168" i="13" s="1"/>
  <c r="DG170" i="13"/>
  <c r="DG168" i="13" s="1"/>
  <c r="DF170" i="13"/>
  <c r="DF168" i="13" s="1"/>
  <c r="DE170" i="13"/>
  <c r="DD170" i="13"/>
  <c r="DD168" i="13" s="1"/>
  <c r="DC170" i="13"/>
  <c r="DC168" i="13" s="1"/>
  <c r="DB170" i="13"/>
  <c r="DA170" i="13"/>
  <c r="CZ170" i="13"/>
  <c r="CZ168" i="13" s="1"/>
  <c r="CY170" i="13"/>
  <c r="CX170" i="13"/>
  <c r="CX168" i="13" s="1"/>
  <c r="CW170" i="13"/>
  <c r="CW168" i="13" s="1"/>
  <c r="CV170" i="13"/>
  <c r="CU170" i="13"/>
  <c r="CT170" i="13"/>
  <c r="CT168" i="13" s="1"/>
  <c r="CS170" i="13"/>
  <c r="CR170" i="13"/>
  <c r="CQ170" i="13"/>
  <c r="CQ168" i="13" s="1"/>
  <c r="CP170" i="13"/>
  <c r="CO170" i="13"/>
  <c r="CN170" i="13"/>
  <c r="CN168" i="13" s="1"/>
  <c r="CM170" i="13"/>
  <c r="CL170" i="13"/>
  <c r="CK170" i="13"/>
  <c r="CJ170" i="13"/>
  <c r="CJ168" i="13" s="1"/>
  <c r="CI170" i="13"/>
  <c r="CH170" i="13"/>
  <c r="CH168" i="13" s="1"/>
  <c r="CG170" i="13"/>
  <c r="CG168" i="13" s="1"/>
  <c r="CF170" i="13"/>
  <c r="CE170" i="13"/>
  <c r="CD170" i="13"/>
  <c r="CC170" i="13"/>
  <c r="CB170" i="13"/>
  <c r="CB168" i="13" s="1"/>
  <c r="CA170" i="13"/>
  <c r="BZ170" i="13"/>
  <c r="BZ168" i="13" s="1"/>
  <c r="BY170" i="13"/>
  <c r="BY168" i="13" s="1"/>
  <c r="BX170" i="13"/>
  <c r="BX168" i="13" s="1"/>
  <c r="BW170" i="13"/>
  <c r="BV170" i="13"/>
  <c r="BV168" i="13" s="1"/>
  <c r="BU170" i="13"/>
  <c r="BT170" i="13"/>
  <c r="BT168" i="13" s="1"/>
  <c r="BS170" i="13"/>
  <c r="BS168" i="13" s="1"/>
  <c r="BR170" i="13"/>
  <c r="BR168" i="13" s="1"/>
  <c r="BQ170" i="13"/>
  <c r="BP170" i="13"/>
  <c r="BO170" i="13"/>
  <c r="BN170" i="13"/>
  <c r="BN168" i="13" s="1"/>
  <c r="BM170" i="13"/>
  <c r="BL170" i="13"/>
  <c r="BL168" i="13" s="1"/>
  <c r="BK170" i="13"/>
  <c r="BK168" i="13" s="1"/>
  <c r="BJ170" i="13"/>
  <c r="BJ168" i="13" s="1"/>
  <c r="BI170" i="13"/>
  <c r="BH170" i="13"/>
  <c r="BH168" i="13" s="1"/>
  <c r="BG170" i="13"/>
  <c r="BF170" i="13"/>
  <c r="BF168" i="13" s="1"/>
  <c r="BE170" i="13"/>
  <c r="BE168" i="13" s="1"/>
  <c r="BD170" i="13"/>
  <c r="BC170" i="13"/>
  <c r="BB170" i="13"/>
  <c r="BB168" i="13" s="1"/>
  <c r="BA170" i="13"/>
  <c r="BA168" i="13" s="1"/>
  <c r="AZ170" i="13"/>
  <c r="AZ168" i="13" s="1"/>
  <c r="AY170" i="13"/>
  <c r="AX170" i="13"/>
  <c r="AW170" i="13"/>
  <c r="AV170" i="13"/>
  <c r="AV168" i="13" s="1"/>
  <c r="AU170" i="13"/>
  <c r="AU168" i="13" s="1"/>
  <c r="AT170" i="13"/>
  <c r="AT168" i="13" s="1"/>
  <c r="AS170" i="13"/>
  <c r="AS168" i="13" s="1"/>
  <c r="AR170" i="13"/>
  <c r="AR168" i="13" s="1"/>
  <c r="AQ170" i="13"/>
  <c r="AP170" i="13"/>
  <c r="AP168" i="13" s="1"/>
  <c r="AO170" i="13"/>
  <c r="AO168" i="13" s="1"/>
  <c r="AN170" i="13"/>
  <c r="AN168" i="13" s="1"/>
  <c r="AM170" i="13"/>
  <c r="AM168" i="13" s="1"/>
  <c r="AL170" i="13"/>
  <c r="AL168" i="13" s="1"/>
  <c r="AK170" i="13"/>
  <c r="AK168" i="13" s="1"/>
  <c r="AJ170" i="13"/>
  <c r="AI170" i="13"/>
  <c r="AI168" i="13" s="1"/>
  <c r="AH170" i="13"/>
  <c r="AH168" i="13" s="1"/>
  <c r="AG170" i="13"/>
  <c r="AF170" i="13"/>
  <c r="AE170" i="13"/>
  <c r="AD170" i="13"/>
  <c r="AD168" i="13" s="1"/>
  <c r="AC170" i="13"/>
  <c r="AB170" i="13"/>
  <c r="AA170" i="13"/>
  <c r="Z170" i="13"/>
  <c r="Z168" i="13" s="1"/>
  <c r="Y170" i="13"/>
  <c r="X170" i="13"/>
  <c r="W170" i="13"/>
  <c r="V170" i="13"/>
  <c r="U170" i="13"/>
  <c r="U168" i="13" s="1"/>
  <c r="T170" i="13"/>
  <c r="T168" i="13" s="1"/>
  <c r="S170" i="13"/>
  <c r="S168" i="13" s="1"/>
  <c r="R170" i="13"/>
  <c r="Q170" i="13"/>
  <c r="Q168" i="13" s="1"/>
  <c r="P170" i="13"/>
  <c r="O170" i="13"/>
  <c r="N170" i="13"/>
  <c r="N168" i="13" s="1"/>
  <c r="M170" i="13"/>
  <c r="M168" i="13" s="1"/>
  <c r="L170" i="13"/>
  <c r="L168" i="13" s="1"/>
  <c r="K170" i="13"/>
  <c r="K168" i="13" s="1"/>
  <c r="J170" i="13"/>
  <c r="I170" i="13"/>
  <c r="I168" i="13" s="1"/>
  <c r="H170" i="13"/>
  <c r="G170" i="13"/>
  <c r="G168" i="13" s="1"/>
  <c r="F170" i="13"/>
  <c r="E170" i="13"/>
  <c r="D170" i="13"/>
  <c r="C170" i="13"/>
  <c r="C168" i="13" s="1"/>
  <c r="B170" i="13"/>
  <c r="B168" i="13" s="1"/>
  <c r="SG167" i="13"/>
  <c r="SF167" i="13"/>
  <c r="SD167" i="13"/>
  <c r="SB167" i="13"/>
  <c r="SA167" i="13"/>
  <c r="RZ167" i="13"/>
  <c r="RY167" i="13"/>
  <c r="RW167" i="13"/>
  <c r="RR167" i="13"/>
  <c r="RQ167" i="13"/>
  <c r="RP167" i="13"/>
  <c r="RO167" i="13"/>
  <c r="RL167" i="13"/>
  <c r="RH167" i="13"/>
  <c r="RF167" i="13"/>
  <c r="RD167" i="13"/>
  <c r="RB167" i="13"/>
  <c r="QX167" i="13"/>
  <c r="QW167" i="13"/>
  <c r="QT167" i="13"/>
  <c r="QO167" i="13"/>
  <c r="QN167" i="13"/>
  <c r="QL167" i="13"/>
  <c r="QK167" i="13"/>
  <c r="QI167" i="13"/>
  <c r="QG167" i="13"/>
  <c r="QE167" i="13"/>
  <c r="QC167" i="13"/>
  <c r="QA167" i="13"/>
  <c r="PY167" i="13"/>
  <c r="PV167" i="13"/>
  <c r="PU167" i="13"/>
  <c r="PT167" i="13"/>
  <c r="PS167" i="13"/>
  <c r="PR167" i="13"/>
  <c r="PQ167" i="13"/>
  <c r="PO167" i="13"/>
  <c r="PJ167" i="13"/>
  <c r="PI167" i="13"/>
  <c r="PH167" i="13"/>
  <c r="PG167" i="13"/>
  <c r="PE167" i="13"/>
  <c r="PD167" i="13"/>
  <c r="PA167" i="13"/>
  <c r="OY167" i="13"/>
  <c r="OW167" i="13"/>
  <c r="OU167" i="13"/>
  <c r="OR167" i="13"/>
  <c r="OP167" i="13"/>
  <c r="OO167" i="13"/>
  <c r="ON167" i="13"/>
  <c r="OM167" i="13"/>
  <c r="OK167" i="13"/>
  <c r="OH167" i="13"/>
  <c r="OF167" i="13"/>
  <c r="OE167" i="13"/>
  <c r="OD167" i="13"/>
  <c r="OB167" i="13"/>
  <c r="OA167" i="13"/>
  <c r="NY167" i="13"/>
  <c r="NW167" i="13"/>
  <c r="NP167" i="13"/>
  <c r="NL167" i="13"/>
  <c r="NK167" i="13"/>
  <c r="NJ167" i="13"/>
  <c r="NI167" i="13"/>
  <c r="NE167" i="13"/>
  <c r="ND167" i="13"/>
  <c r="NC167" i="13"/>
  <c r="NA167" i="13"/>
  <c r="MY167" i="13"/>
  <c r="MU167" i="13"/>
  <c r="MT167" i="13"/>
  <c r="MR167" i="13"/>
  <c r="MQ167" i="13"/>
  <c r="MP167" i="13"/>
  <c r="MM167" i="13"/>
  <c r="MK167" i="13"/>
  <c r="MJ167" i="13"/>
  <c r="MI167" i="13"/>
  <c r="MG167" i="13"/>
  <c r="ME167" i="13"/>
  <c r="MC167" i="13"/>
  <c r="LZ167" i="13"/>
  <c r="LW167" i="13"/>
  <c r="LT167" i="13"/>
  <c r="LS167" i="13"/>
  <c r="LQ167" i="13"/>
  <c r="LP167" i="13"/>
  <c r="LO167" i="13"/>
  <c r="LN167" i="13"/>
  <c r="LM167" i="13"/>
  <c r="LL167" i="13"/>
  <c r="LI167" i="13"/>
  <c r="LH167" i="13"/>
  <c r="LG167" i="13"/>
  <c r="LF167" i="13"/>
  <c r="LC167" i="13"/>
  <c r="LA167" i="13"/>
  <c r="KZ167" i="13"/>
  <c r="KY167" i="13"/>
  <c r="KX167" i="13"/>
  <c r="KW167" i="13"/>
  <c r="KT167" i="13"/>
  <c r="KS167" i="13"/>
  <c r="KQ167" i="13"/>
  <c r="KO167" i="13"/>
  <c r="KK167" i="13"/>
  <c r="KI167" i="13"/>
  <c r="KG167" i="13"/>
  <c r="KE167" i="13"/>
  <c r="KD167" i="13"/>
  <c r="KC167" i="13"/>
  <c r="KA167" i="13"/>
  <c r="JZ167" i="13"/>
  <c r="JV167" i="13"/>
  <c r="JR167" i="13"/>
  <c r="JO167" i="13"/>
  <c r="JN167" i="13"/>
  <c r="JI167" i="13"/>
  <c r="JH167" i="13"/>
  <c r="JG167" i="13"/>
  <c r="JE167" i="13"/>
  <c r="JD167" i="13"/>
  <c r="JB167" i="13"/>
  <c r="JA167" i="13"/>
  <c r="IZ167" i="13"/>
  <c r="IX167" i="13"/>
  <c r="IW167" i="13"/>
  <c r="IV167" i="13"/>
  <c r="IS167" i="13"/>
  <c r="IO167" i="13"/>
  <c r="IN167" i="13"/>
  <c r="IJ167" i="13"/>
  <c r="II167" i="13"/>
  <c r="IH167" i="13"/>
  <c r="IG167" i="13"/>
  <c r="IA167" i="13"/>
  <c r="HZ167" i="13"/>
  <c r="HY167" i="13"/>
  <c r="HX167" i="13"/>
  <c r="HO167" i="13"/>
  <c r="HN167" i="13"/>
  <c r="HL167" i="13"/>
  <c r="HJ167" i="13"/>
  <c r="HI167" i="13"/>
  <c r="HH167" i="13"/>
  <c r="HG167" i="13"/>
  <c r="HE167" i="13"/>
  <c r="GX167" i="13"/>
  <c r="GU167" i="13"/>
  <c r="GQ167" i="13"/>
  <c r="GP167" i="13"/>
  <c r="GO167" i="13"/>
  <c r="GM167" i="13"/>
  <c r="GL167" i="13"/>
  <c r="GK167" i="13"/>
  <c r="GJ167" i="13"/>
  <c r="GH167" i="13"/>
  <c r="GF167" i="13"/>
  <c r="GC167" i="13"/>
  <c r="GB167" i="13"/>
  <c r="GA167" i="13"/>
  <c r="FZ167" i="13"/>
  <c r="FY167" i="13"/>
  <c r="FX167" i="13"/>
  <c r="FW167" i="13"/>
  <c r="FV167" i="13"/>
  <c r="FU167" i="13"/>
  <c r="FT167" i="13"/>
  <c r="FS167" i="13"/>
  <c r="FP167" i="13"/>
  <c r="FO167" i="13"/>
  <c r="FN167" i="13"/>
  <c r="FM167" i="13"/>
  <c r="FL167" i="13"/>
  <c r="FI167" i="13"/>
  <c r="FH167" i="13"/>
  <c r="FG167" i="13"/>
  <c r="FF167" i="13"/>
  <c r="FE167" i="13"/>
  <c r="FC167" i="13"/>
  <c r="FA167" i="13"/>
  <c r="EV167" i="13"/>
  <c r="ET167" i="13"/>
  <c r="ES167" i="13"/>
  <c r="EP167" i="13"/>
  <c r="EN167" i="13"/>
  <c r="EM167" i="13"/>
  <c r="EH167" i="13"/>
  <c r="EG167" i="13"/>
  <c r="EF167" i="13"/>
  <c r="EC167" i="13"/>
  <c r="EB167" i="13"/>
  <c r="EA167" i="13"/>
  <c r="DX167" i="13"/>
  <c r="DW167" i="13"/>
  <c r="DS167" i="13"/>
  <c r="DR167" i="13"/>
  <c r="DQ167" i="13"/>
  <c r="DP167" i="13"/>
  <c r="DO167" i="13"/>
  <c r="DL167" i="13"/>
  <c r="DK167" i="13"/>
  <c r="DH167" i="13"/>
  <c r="DG167" i="13"/>
  <c r="DF167" i="13"/>
  <c r="DD167" i="13"/>
  <c r="DC167" i="13"/>
  <c r="CZ167" i="13"/>
  <c r="CX167" i="13"/>
  <c r="CW167" i="13"/>
  <c r="CT167" i="13"/>
  <c r="CQ167" i="13"/>
  <c r="CN167" i="13"/>
  <c r="CJ167" i="13"/>
  <c r="CH167" i="13"/>
  <c r="CG167" i="13"/>
  <c r="CB167" i="13"/>
  <c r="BZ167" i="13"/>
  <c r="BY167" i="13"/>
  <c r="BX167" i="13"/>
  <c r="BV167" i="13"/>
  <c r="BT167" i="13"/>
  <c r="BS167" i="13"/>
  <c r="BR167" i="13"/>
  <c r="BN167" i="13"/>
  <c r="BL167" i="13"/>
  <c r="BK167" i="13"/>
  <c r="BJ167" i="13"/>
  <c r="BH167" i="13"/>
  <c r="BF167" i="13"/>
  <c r="BE167" i="13"/>
  <c r="BB167" i="13"/>
  <c r="BA167" i="13"/>
  <c r="AZ167" i="13"/>
  <c r="AV167" i="13"/>
  <c r="AU167" i="13"/>
  <c r="AT167" i="13"/>
  <c r="AS167" i="13"/>
  <c r="AR167" i="13"/>
  <c r="AP167" i="13"/>
  <c r="AO167" i="13"/>
  <c r="AN167" i="13"/>
  <c r="AM167" i="13"/>
  <c r="AL167" i="13"/>
  <c r="AK167" i="13"/>
  <c r="AI167" i="13"/>
  <c r="AH167" i="13"/>
  <c r="AD167" i="13"/>
  <c r="Z167" i="13"/>
  <c r="U167" i="13"/>
  <c r="T167" i="13"/>
  <c r="S167" i="13"/>
  <c r="Q167" i="13"/>
  <c r="N167" i="13"/>
  <c r="M167" i="13"/>
  <c r="L167" i="13"/>
  <c r="K167" i="13"/>
  <c r="I167" i="13"/>
  <c r="G167" i="13"/>
  <c r="C167" i="13"/>
  <c r="SG166" i="13"/>
  <c r="SF166" i="13"/>
  <c r="SD166" i="13"/>
  <c r="SB166" i="13"/>
  <c r="SA166" i="13"/>
  <c r="RZ166" i="13"/>
  <c r="RY166" i="13"/>
  <c r="RW166" i="13"/>
  <c r="RR166" i="13"/>
  <c r="RQ166" i="13"/>
  <c r="RP166" i="13"/>
  <c r="RO166" i="13"/>
  <c r="RL166" i="13"/>
  <c r="RH166" i="13"/>
  <c r="RF166" i="13"/>
  <c r="RD166" i="13"/>
  <c r="RB166" i="13"/>
  <c r="QX166" i="13"/>
  <c r="QW166" i="13"/>
  <c r="QT166" i="13"/>
  <c r="QO166" i="13"/>
  <c r="QN166" i="13"/>
  <c r="QL166" i="13"/>
  <c r="QK166" i="13"/>
  <c r="QI166" i="13"/>
  <c r="QG166" i="13"/>
  <c r="QE166" i="13"/>
  <c r="QC166" i="13"/>
  <c r="QA166" i="13"/>
  <c r="PY166" i="13"/>
  <c r="PV166" i="13"/>
  <c r="PU166" i="13"/>
  <c r="PT166" i="13"/>
  <c r="PS166" i="13"/>
  <c r="PR166" i="13"/>
  <c r="PQ166" i="13"/>
  <c r="PO166" i="13"/>
  <c r="PJ166" i="13"/>
  <c r="PI166" i="13"/>
  <c r="PH166" i="13"/>
  <c r="PG166" i="13"/>
  <c r="PE166" i="13"/>
  <c r="PD166" i="13"/>
  <c r="PA166" i="13"/>
  <c r="OY166" i="13"/>
  <c r="OW166" i="13"/>
  <c r="OU166" i="13"/>
  <c r="OR166" i="13"/>
  <c r="OP166" i="13"/>
  <c r="OO166" i="13"/>
  <c r="ON166" i="13"/>
  <c r="OM166" i="13"/>
  <c r="OK166" i="13"/>
  <c r="OH166" i="13"/>
  <c r="OF166" i="13"/>
  <c r="OE166" i="13"/>
  <c r="OD166" i="13"/>
  <c r="OB166" i="13"/>
  <c r="OA166" i="13"/>
  <c r="NY166" i="13"/>
  <c r="NW166" i="13"/>
  <c r="NP166" i="13"/>
  <c r="NL166" i="13"/>
  <c r="NK166" i="13"/>
  <c r="NJ166" i="13"/>
  <c r="NI166" i="13"/>
  <c r="NE166" i="13"/>
  <c r="ND166" i="13"/>
  <c r="NC166" i="13"/>
  <c r="NA166" i="13"/>
  <c r="MY166" i="13"/>
  <c r="MU166" i="13"/>
  <c r="MT166" i="13"/>
  <c r="MR166" i="13"/>
  <c r="MQ166" i="13"/>
  <c r="MP166" i="13"/>
  <c r="MM166" i="13"/>
  <c r="MK166" i="13"/>
  <c r="MJ166" i="13"/>
  <c r="MI166" i="13"/>
  <c r="MG166" i="13"/>
  <c r="ME166" i="13"/>
  <c r="MC166" i="13"/>
  <c r="LZ166" i="13"/>
  <c r="LW166" i="13"/>
  <c r="LT166" i="13"/>
  <c r="LS166" i="13"/>
  <c r="LQ166" i="13"/>
  <c r="LP166" i="13"/>
  <c r="LO166" i="13"/>
  <c r="LN166" i="13"/>
  <c r="LM166" i="13"/>
  <c r="LL166" i="13"/>
  <c r="LI166" i="13"/>
  <c r="LH166" i="13"/>
  <c r="LG166" i="13"/>
  <c r="LF166" i="13"/>
  <c r="LC166" i="13"/>
  <c r="LA166" i="13"/>
  <c r="KZ166" i="13"/>
  <c r="KY166" i="13"/>
  <c r="KX166" i="13"/>
  <c r="KW166" i="13"/>
  <c r="KT166" i="13"/>
  <c r="KS166" i="13"/>
  <c r="KQ166" i="13"/>
  <c r="KO166" i="13"/>
  <c r="KK166" i="13"/>
  <c r="KI166" i="13"/>
  <c r="KG166" i="13"/>
  <c r="KE166" i="13"/>
  <c r="KD166" i="13"/>
  <c r="KC166" i="13"/>
  <c r="KA166" i="13"/>
  <c r="JZ166" i="13"/>
  <c r="JV166" i="13"/>
  <c r="JR166" i="13"/>
  <c r="JO166" i="13"/>
  <c r="JN166" i="13"/>
  <c r="JI166" i="13"/>
  <c r="JH166" i="13"/>
  <c r="JG166" i="13"/>
  <c r="JE166" i="13"/>
  <c r="JD166" i="13"/>
  <c r="JB166" i="13"/>
  <c r="JA166" i="13"/>
  <c r="IZ166" i="13"/>
  <c r="IX166" i="13"/>
  <c r="IW166" i="13"/>
  <c r="IV166" i="13"/>
  <c r="IS166" i="13"/>
  <c r="IO166" i="13"/>
  <c r="IN166" i="13"/>
  <c r="IJ166" i="13"/>
  <c r="II166" i="13"/>
  <c r="IH166" i="13"/>
  <c r="IG166" i="13"/>
  <c r="IA166" i="13"/>
  <c r="HZ166" i="13"/>
  <c r="HY166" i="13"/>
  <c r="HX166" i="13"/>
  <c r="HO166" i="13"/>
  <c r="HN166" i="13"/>
  <c r="HL166" i="13"/>
  <c r="HJ166" i="13"/>
  <c r="HI166" i="13"/>
  <c r="HH166" i="13"/>
  <c r="HG166" i="13"/>
  <c r="HE166" i="13"/>
  <c r="GX166" i="13"/>
  <c r="GU166" i="13"/>
  <c r="GQ166" i="13"/>
  <c r="GP166" i="13"/>
  <c r="GO166" i="13"/>
  <c r="GM166" i="13"/>
  <c r="GL166" i="13"/>
  <c r="GK166" i="13"/>
  <c r="GJ166" i="13"/>
  <c r="GH166" i="13"/>
  <c r="GF166" i="13"/>
  <c r="GC166" i="13"/>
  <c r="GB166" i="13"/>
  <c r="GA166" i="13"/>
  <c r="FZ166" i="13"/>
  <c r="FY166" i="13"/>
  <c r="FX166" i="13"/>
  <c r="FW166" i="13"/>
  <c r="FV166" i="13"/>
  <c r="FU166" i="13"/>
  <c r="FT166" i="13"/>
  <c r="FS166" i="13"/>
  <c r="FP166" i="13"/>
  <c r="FO166" i="13"/>
  <c r="FN166" i="13"/>
  <c r="FM166" i="13"/>
  <c r="FL166" i="13"/>
  <c r="FI166" i="13"/>
  <c r="FH166" i="13"/>
  <c r="FG166" i="13"/>
  <c r="FF166" i="13"/>
  <c r="FE166" i="13"/>
  <c r="FC166" i="13"/>
  <c r="FA166" i="13"/>
  <c r="EV166" i="13"/>
  <c r="ET166" i="13"/>
  <c r="ES166" i="13"/>
  <c r="EP166" i="13"/>
  <c r="EN166" i="13"/>
  <c r="EM166" i="13"/>
  <c r="EH166" i="13"/>
  <c r="EG166" i="13"/>
  <c r="EF166" i="13"/>
  <c r="EC166" i="13"/>
  <c r="EB166" i="13"/>
  <c r="EA166" i="13"/>
  <c r="DX166" i="13"/>
  <c r="DW166" i="13"/>
  <c r="DS166" i="13"/>
  <c r="DR166" i="13"/>
  <c r="DQ166" i="13"/>
  <c r="DP166" i="13"/>
  <c r="DO166" i="13"/>
  <c r="DL166" i="13"/>
  <c r="DK166" i="13"/>
  <c r="DH166" i="13"/>
  <c r="DG166" i="13"/>
  <c r="DF166" i="13"/>
  <c r="DD166" i="13"/>
  <c r="DC166" i="13"/>
  <c r="CZ166" i="13"/>
  <c r="CX166" i="13"/>
  <c r="CW166" i="13"/>
  <c r="CT166" i="13"/>
  <c r="CQ166" i="13"/>
  <c r="CN166" i="13"/>
  <c r="CJ166" i="13"/>
  <c r="CH166" i="13"/>
  <c r="CG166" i="13"/>
  <c r="CB166" i="13"/>
  <c r="BZ166" i="13"/>
  <c r="BY166" i="13"/>
  <c r="BX166" i="13"/>
  <c r="BV166" i="13"/>
  <c r="BT166" i="13"/>
  <c r="BS166" i="13"/>
  <c r="BR166" i="13"/>
  <c r="BN166" i="13"/>
  <c r="BL166" i="13"/>
  <c r="BK166" i="13"/>
  <c r="BJ166" i="13"/>
  <c r="BH166" i="13"/>
  <c r="BF166" i="13"/>
  <c r="BE166" i="13"/>
  <c r="BB166" i="13"/>
  <c r="BA166" i="13"/>
  <c r="AZ166" i="13"/>
  <c r="AV166" i="13"/>
  <c r="AU166" i="13"/>
  <c r="AT166" i="13"/>
  <c r="AS166" i="13"/>
  <c r="AR166" i="13"/>
  <c r="AP166" i="13"/>
  <c r="AO166" i="13"/>
  <c r="AN166" i="13"/>
  <c r="AM166" i="13"/>
  <c r="AL166" i="13"/>
  <c r="AK166" i="13"/>
  <c r="AI166" i="13"/>
  <c r="AH166" i="13"/>
  <c r="AD166" i="13"/>
  <c r="Z166" i="13"/>
  <c r="U166" i="13"/>
  <c r="T166" i="13"/>
  <c r="S166" i="13"/>
  <c r="Q166" i="13"/>
  <c r="N166" i="13"/>
  <c r="M166" i="13"/>
  <c r="L166" i="13"/>
  <c r="K166" i="13"/>
  <c r="I166" i="13"/>
  <c r="G166" i="13"/>
  <c r="C166" i="13"/>
  <c r="SG165" i="13"/>
  <c r="SF165" i="13"/>
  <c r="SD165" i="13"/>
  <c r="SB165" i="13"/>
  <c r="SA165" i="13"/>
  <c r="RZ165" i="13"/>
  <c r="RY165" i="13"/>
  <c r="RW165" i="13"/>
  <c r="RR165" i="13"/>
  <c r="RQ165" i="13"/>
  <c r="RP165" i="13"/>
  <c r="RO165" i="13"/>
  <c r="RL165" i="13"/>
  <c r="RH165" i="13"/>
  <c r="RF165" i="13"/>
  <c r="RD165" i="13"/>
  <c r="RB165" i="13"/>
  <c r="QX165" i="13"/>
  <c r="QW165" i="13"/>
  <c r="QT165" i="13"/>
  <c r="QO165" i="13"/>
  <c r="QN165" i="13"/>
  <c r="QL165" i="13"/>
  <c r="QK165" i="13"/>
  <c r="QI165" i="13"/>
  <c r="QG165" i="13"/>
  <c r="QE165" i="13"/>
  <c r="QC165" i="13"/>
  <c r="QA165" i="13"/>
  <c r="PY165" i="13"/>
  <c r="PV165" i="13"/>
  <c r="PU165" i="13"/>
  <c r="PT165" i="13"/>
  <c r="PS165" i="13"/>
  <c r="PR165" i="13"/>
  <c r="PQ165" i="13"/>
  <c r="PO165" i="13"/>
  <c r="PJ165" i="13"/>
  <c r="PI165" i="13"/>
  <c r="PH165" i="13"/>
  <c r="PG165" i="13"/>
  <c r="PE165" i="13"/>
  <c r="PD165" i="13"/>
  <c r="PA165" i="13"/>
  <c r="OY165" i="13"/>
  <c r="OW165" i="13"/>
  <c r="OU165" i="13"/>
  <c r="OR165" i="13"/>
  <c r="OP165" i="13"/>
  <c r="OO165" i="13"/>
  <c r="ON165" i="13"/>
  <c r="OM165" i="13"/>
  <c r="OK165" i="13"/>
  <c r="OH165" i="13"/>
  <c r="OF165" i="13"/>
  <c r="OE165" i="13"/>
  <c r="OD165" i="13"/>
  <c r="OB165" i="13"/>
  <c r="OA165" i="13"/>
  <c r="NY165" i="13"/>
  <c r="NW165" i="13"/>
  <c r="NP165" i="13"/>
  <c r="NL165" i="13"/>
  <c r="NK165" i="13"/>
  <c r="NJ165" i="13"/>
  <c r="NI165" i="13"/>
  <c r="NE165" i="13"/>
  <c r="ND165" i="13"/>
  <c r="NC165" i="13"/>
  <c r="NA165" i="13"/>
  <c r="MY165" i="13"/>
  <c r="MU165" i="13"/>
  <c r="MT165" i="13"/>
  <c r="MR165" i="13"/>
  <c r="MQ165" i="13"/>
  <c r="MP165" i="13"/>
  <c r="MM165" i="13"/>
  <c r="MK165" i="13"/>
  <c r="MJ165" i="13"/>
  <c r="MI165" i="13"/>
  <c r="MG165" i="13"/>
  <c r="ME165" i="13"/>
  <c r="MC165" i="13"/>
  <c r="LZ165" i="13"/>
  <c r="LW165" i="13"/>
  <c r="LT165" i="13"/>
  <c r="LS165" i="13"/>
  <c r="LQ165" i="13"/>
  <c r="LP165" i="13"/>
  <c r="LO165" i="13"/>
  <c r="LN165" i="13"/>
  <c r="LM165" i="13"/>
  <c r="LL165" i="13"/>
  <c r="LI165" i="13"/>
  <c r="LH165" i="13"/>
  <c r="LG165" i="13"/>
  <c r="LF165" i="13"/>
  <c r="LC165" i="13"/>
  <c r="LA165" i="13"/>
  <c r="KZ165" i="13"/>
  <c r="KY165" i="13"/>
  <c r="KX165" i="13"/>
  <c r="KW165" i="13"/>
  <c r="KT165" i="13"/>
  <c r="KS165" i="13"/>
  <c r="KQ165" i="13"/>
  <c r="KO165" i="13"/>
  <c r="KK165" i="13"/>
  <c r="KI165" i="13"/>
  <c r="KG165" i="13"/>
  <c r="KE165" i="13"/>
  <c r="KD165" i="13"/>
  <c r="KC165" i="13"/>
  <c r="KA165" i="13"/>
  <c r="JZ165" i="13"/>
  <c r="JV165" i="13"/>
  <c r="JR165" i="13"/>
  <c r="JO165" i="13"/>
  <c r="JN165" i="13"/>
  <c r="JI165" i="13"/>
  <c r="JH165" i="13"/>
  <c r="JG165" i="13"/>
  <c r="JE165" i="13"/>
  <c r="JD165" i="13"/>
  <c r="JB165" i="13"/>
  <c r="JA165" i="13"/>
  <c r="IZ165" i="13"/>
  <c r="IX165" i="13"/>
  <c r="IW165" i="13"/>
  <c r="IV165" i="13"/>
  <c r="IS165" i="13"/>
  <c r="IO165" i="13"/>
  <c r="IN165" i="13"/>
  <c r="IJ165" i="13"/>
  <c r="II165" i="13"/>
  <c r="IH165" i="13"/>
  <c r="IG165" i="13"/>
  <c r="IA165" i="13"/>
  <c r="HZ165" i="13"/>
  <c r="HY165" i="13"/>
  <c r="HX165" i="13"/>
  <c r="HO165" i="13"/>
  <c r="HN165" i="13"/>
  <c r="HL165" i="13"/>
  <c r="HJ165" i="13"/>
  <c r="HI165" i="13"/>
  <c r="HH165" i="13"/>
  <c r="HG165" i="13"/>
  <c r="HE165" i="13"/>
  <c r="GX165" i="13"/>
  <c r="GU165" i="13"/>
  <c r="GQ165" i="13"/>
  <c r="GP165" i="13"/>
  <c r="GO165" i="13"/>
  <c r="GM165" i="13"/>
  <c r="GL165" i="13"/>
  <c r="GK165" i="13"/>
  <c r="GJ165" i="13"/>
  <c r="GH165" i="13"/>
  <c r="GF165" i="13"/>
  <c r="GC165" i="13"/>
  <c r="GB165" i="13"/>
  <c r="GA165" i="13"/>
  <c r="FZ165" i="13"/>
  <c r="FY165" i="13"/>
  <c r="FX165" i="13"/>
  <c r="FW165" i="13"/>
  <c r="FV165" i="13"/>
  <c r="FU165" i="13"/>
  <c r="FT165" i="13"/>
  <c r="FS165" i="13"/>
  <c r="FP165" i="13"/>
  <c r="FO165" i="13"/>
  <c r="FN165" i="13"/>
  <c r="FM165" i="13"/>
  <c r="FL165" i="13"/>
  <c r="FI165" i="13"/>
  <c r="FH165" i="13"/>
  <c r="FG165" i="13"/>
  <c r="FF165" i="13"/>
  <c r="FE165" i="13"/>
  <c r="FC165" i="13"/>
  <c r="FA165" i="13"/>
  <c r="EV165" i="13"/>
  <c r="ET165" i="13"/>
  <c r="ES165" i="13"/>
  <c r="EP165" i="13"/>
  <c r="EN165" i="13"/>
  <c r="EM165" i="13"/>
  <c r="EH165" i="13"/>
  <c r="EG165" i="13"/>
  <c r="EF165" i="13"/>
  <c r="EC165" i="13"/>
  <c r="EB165" i="13"/>
  <c r="EA165" i="13"/>
  <c r="DX165" i="13"/>
  <c r="DW165" i="13"/>
  <c r="DS165" i="13"/>
  <c r="DR165" i="13"/>
  <c r="DQ165" i="13"/>
  <c r="DP165" i="13"/>
  <c r="DO165" i="13"/>
  <c r="DL165" i="13"/>
  <c r="DK165" i="13"/>
  <c r="DH165" i="13"/>
  <c r="DG165" i="13"/>
  <c r="DF165" i="13"/>
  <c r="DD165" i="13"/>
  <c r="DC165" i="13"/>
  <c r="CZ165" i="13"/>
  <c r="CX165" i="13"/>
  <c r="CW165" i="13"/>
  <c r="CT165" i="13"/>
  <c r="CQ165" i="13"/>
  <c r="CN165" i="13"/>
  <c r="CJ165" i="13"/>
  <c r="CH165" i="13"/>
  <c r="CG165" i="13"/>
  <c r="CB165" i="13"/>
  <c r="BZ165" i="13"/>
  <c r="BY165" i="13"/>
  <c r="BX165" i="13"/>
  <c r="BV165" i="13"/>
  <c r="BT165" i="13"/>
  <c r="BS165" i="13"/>
  <c r="BR165" i="13"/>
  <c r="BN165" i="13"/>
  <c r="BL165" i="13"/>
  <c r="BK165" i="13"/>
  <c r="BJ165" i="13"/>
  <c r="BH165" i="13"/>
  <c r="BF165" i="13"/>
  <c r="BE165" i="13"/>
  <c r="BB165" i="13"/>
  <c r="BA165" i="13"/>
  <c r="AZ165" i="13"/>
  <c r="AV165" i="13"/>
  <c r="AU165" i="13"/>
  <c r="AT165" i="13"/>
  <c r="AS165" i="13"/>
  <c r="AR165" i="13"/>
  <c r="AP165" i="13"/>
  <c r="AO165" i="13"/>
  <c r="AN165" i="13"/>
  <c r="AM165" i="13"/>
  <c r="AL165" i="13"/>
  <c r="AK165" i="13"/>
  <c r="AI165" i="13"/>
  <c r="AH165" i="13"/>
  <c r="AD165" i="13"/>
  <c r="Z165" i="13"/>
  <c r="U165" i="13"/>
  <c r="T165" i="13"/>
  <c r="S165" i="13"/>
  <c r="Q165" i="13"/>
  <c r="N165" i="13"/>
  <c r="M165" i="13"/>
  <c r="L165" i="13"/>
  <c r="K165" i="13"/>
  <c r="I165" i="13"/>
  <c r="G165" i="13"/>
  <c r="C165" i="13"/>
  <c r="SG164" i="13"/>
  <c r="SF164" i="13"/>
  <c r="SD164" i="13"/>
  <c r="SB164" i="13"/>
  <c r="SA164" i="13"/>
  <c r="RZ164" i="13"/>
  <c r="RY164" i="13"/>
  <c r="RW164" i="13"/>
  <c r="RR164" i="13"/>
  <c r="RQ164" i="13"/>
  <c r="RP164" i="13"/>
  <c r="RO164" i="13"/>
  <c r="RL164" i="13"/>
  <c r="RH164" i="13"/>
  <c r="RF164" i="13"/>
  <c r="RD164" i="13"/>
  <c r="RB164" i="13"/>
  <c r="QX164" i="13"/>
  <c r="QW164" i="13"/>
  <c r="QT164" i="13"/>
  <c r="QO164" i="13"/>
  <c r="QN164" i="13"/>
  <c r="QL164" i="13"/>
  <c r="QK164" i="13"/>
  <c r="QI164" i="13"/>
  <c r="QG164" i="13"/>
  <c r="QE164" i="13"/>
  <c r="QC164" i="13"/>
  <c r="QA164" i="13"/>
  <c r="PY164" i="13"/>
  <c r="PV164" i="13"/>
  <c r="PU164" i="13"/>
  <c r="PT164" i="13"/>
  <c r="PS164" i="13"/>
  <c r="PR164" i="13"/>
  <c r="PQ164" i="13"/>
  <c r="PO164" i="13"/>
  <c r="PJ164" i="13"/>
  <c r="PI164" i="13"/>
  <c r="PH164" i="13"/>
  <c r="PG164" i="13"/>
  <c r="PE164" i="13"/>
  <c r="PD164" i="13"/>
  <c r="PA164" i="13"/>
  <c r="OY164" i="13"/>
  <c r="OW164" i="13"/>
  <c r="OU164" i="13"/>
  <c r="OR164" i="13"/>
  <c r="OP164" i="13"/>
  <c r="OO164" i="13"/>
  <c r="ON164" i="13"/>
  <c r="OM164" i="13"/>
  <c r="OK164" i="13"/>
  <c r="OH164" i="13"/>
  <c r="OF164" i="13"/>
  <c r="OE164" i="13"/>
  <c r="OD164" i="13"/>
  <c r="OB164" i="13"/>
  <c r="OA164" i="13"/>
  <c r="NY164" i="13"/>
  <c r="NW164" i="13"/>
  <c r="NP164" i="13"/>
  <c r="NL164" i="13"/>
  <c r="NK164" i="13"/>
  <c r="NJ164" i="13"/>
  <c r="NI164" i="13"/>
  <c r="NE164" i="13"/>
  <c r="ND164" i="13"/>
  <c r="NC164" i="13"/>
  <c r="NA164" i="13"/>
  <c r="MY164" i="13"/>
  <c r="MU164" i="13"/>
  <c r="MT164" i="13"/>
  <c r="MR164" i="13"/>
  <c r="MQ164" i="13"/>
  <c r="MP164" i="13"/>
  <c r="MM164" i="13"/>
  <c r="MK164" i="13"/>
  <c r="MJ164" i="13"/>
  <c r="MI164" i="13"/>
  <c r="MG164" i="13"/>
  <c r="ME164" i="13"/>
  <c r="MC164" i="13"/>
  <c r="LZ164" i="13"/>
  <c r="LW164" i="13"/>
  <c r="LT164" i="13"/>
  <c r="LS164" i="13"/>
  <c r="LQ164" i="13"/>
  <c r="LP164" i="13"/>
  <c r="LO164" i="13"/>
  <c r="LN164" i="13"/>
  <c r="LM164" i="13"/>
  <c r="LL164" i="13"/>
  <c r="LI164" i="13"/>
  <c r="LH164" i="13"/>
  <c r="LG164" i="13"/>
  <c r="LF164" i="13"/>
  <c r="LC164" i="13"/>
  <c r="LA164" i="13"/>
  <c r="KZ164" i="13"/>
  <c r="KY164" i="13"/>
  <c r="KX164" i="13"/>
  <c r="KW164" i="13"/>
  <c r="KT164" i="13"/>
  <c r="KS164" i="13"/>
  <c r="KQ164" i="13"/>
  <c r="KO164" i="13"/>
  <c r="KK164" i="13"/>
  <c r="KI164" i="13"/>
  <c r="KG164" i="13"/>
  <c r="KE164" i="13"/>
  <c r="KD164" i="13"/>
  <c r="KC164" i="13"/>
  <c r="KA164" i="13"/>
  <c r="JZ164" i="13"/>
  <c r="JV164" i="13"/>
  <c r="JR164" i="13"/>
  <c r="JO164" i="13"/>
  <c r="JN164" i="13"/>
  <c r="JI164" i="13"/>
  <c r="JH164" i="13"/>
  <c r="JG164" i="13"/>
  <c r="JE164" i="13"/>
  <c r="JD164" i="13"/>
  <c r="JB164" i="13"/>
  <c r="JA164" i="13"/>
  <c r="IZ164" i="13"/>
  <c r="IX164" i="13"/>
  <c r="IW164" i="13"/>
  <c r="IV164" i="13"/>
  <c r="IS164" i="13"/>
  <c r="IO164" i="13"/>
  <c r="IN164" i="13"/>
  <c r="IJ164" i="13"/>
  <c r="II164" i="13"/>
  <c r="IH164" i="13"/>
  <c r="IG164" i="13"/>
  <c r="IA164" i="13"/>
  <c r="HZ164" i="13"/>
  <c r="HY164" i="13"/>
  <c r="HX164" i="13"/>
  <c r="HO164" i="13"/>
  <c r="HN164" i="13"/>
  <c r="HL164" i="13"/>
  <c r="HJ164" i="13"/>
  <c r="HI164" i="13"/>
  <c r="HH164" i="13"/>
  <c r="HG164" i="13"/>
  <c r="HE164" i="13"/>
  <c r="GX164" i="13"/>
  <c r="GU164" i="13"/>
  <c r="GQ164" i="13"/>
  <c r="GP164" i="13"/>
  <c r="GO164" i="13"/>
  <c r="GM164" i="13"/>
  <c r="GL164" i="13"/>
  <c r="GK164" i="13"/>
  <c r="GJ164" i="13"/>
  <c r="GH164" i="13"/>
  <c r="GF164" i="13"/>
  <c r="GC164" i="13"/>
  <c r="GB164" i="13"/>
  <c r="GA164" i="13"/>
  <c r="FZ164" i="13"/>
  <c r="FY164" i="13"/>
  <c r="FX164" i="13"/>
  <c r="FW164" i="13"/>
  <c r="FV164" i="13"/>
  <c r="FU164" i="13"/>
  <c r="FT164" i="13"/>
  <c r="FS164" i="13"/>
  <c r="FP164" i="13"/>
  <c r="FO164" i="13"/>
  <c r="FN164" i="13"/>
  <c r="FM164" i="13"/>
  <c r="FL164" i="13"/>
  <c r="FI164" i="13"/>
  <c r="FH164" i="13"/>
  <c r="FG164" i="13"/>
  <c r="FF164" i="13"/>
  <c r="FE164" i="13"/>
  <c r="FC164" i="13"/>
  <c r="FA164" i="13"/>
  <c r="EV164" i="13"/>
  <c r="ET164" i="13"/>
  <c r="ES164" i="13"/>
  <c r="EP164" i="13"/>
  <c r="EN164" i="13"/>
  <c r="EM164" i="13"/>
  <c r="EH164" i="13"/>
  <c r="EG164" i="13"/>
  <c r="EF164" i="13"/>
  <c r="EC164" i="13"/>
  <c r="EB164" i="13"/>
  <c r="EA164" i="13"/>
  <c r="DX164" i="13"/>
  <c r="DW164" i="13"/>
  <c r="DS164" i="13"/>
  <c r="DR164" i="13"/>
  <c r="DQ164" i="13"/>
  <c r="DP164" i="13"/>
  <c r="DO164" i="13"/>
  <c r="DL164" i="13"/>
  <c r="DK164" i="13"/>
  <c r="DH164" i="13"/>
  <c r="DG164" i="13"/>
  <c r="DF164" i="13"/>
  <c r="DD164" i="13"/>
  <c r="DC164" i="13"/>
  <c r="CZ164" i="13"/>
  <c r="CX164" i="13"/>
  <c r="CW164" i="13"/>
  <c r="CT164" i="13"/>
  <c r="CQ164" i="13"/>
  <c r="CN164" i="13"/>
  <c r="CJ164" i="13"/>
  <c r="CH164" i="13"/>
  <c r="CG164" i="13"/>
  <c r="CB164" i="13"/>
  <c r="BZ164" i="13"/>
  <c r="BY164" i="13"/>
  <c r="BX164" i="13"/>
  <c r="BV164" i="13"/>
  <c r="BT164" i="13"/>
  <c r="BS164" i="13"/>
  <c r="BR164" i="13"/>
  <c r="BN164" i="13"/>
  <c r="BL164" i="13"/>
  <c r="BK164" i="13"/>
  <c r="BJ164" i="13"/>
  <c r="BH164" i="13"/>
  <c r="BF164" i="13"/>
  <c r="BE164" i="13"/>
  <c r="BB164" i="13"/>
  <c r="BA164" i="13"/>
  <c r="AZ164" i="13"/>
  <c r="AV164" i="13"/>
  <c r="AU164" i="13"/>
  <c r="AT164" i="13"/>
  <c r="AS164" i="13"/>
  <c r="AR164" i="13"/>
  <c r="AP164" i="13"/>
  <c r="AO164" i="13"/>
  <c r="AN164" i="13"/>
  <c r="AM164" i="13"/>
  <c r="AL164" i="13"/>
  <c r="AK164" i="13"/>
  <c r="AI164" i="13"/>
  <c r="AH164" i="13"/>
  <c r="AD164" i="13"/>
  <c r="Z164" i="13"/>
  <c r="U164" i="13"/>
  <c r="T164" i="13"/>
  <c r="S164" i="13"/>
  <c r="Q164" i="13"/>
  <c r="N164" i="13"/>
  <c r="M164" i="13"/>
  <c r="L164" i="13"/>
  <c r="K164" i="13"/>
  <c r="I164" i="13"/>
  <c r="G164" i="13"/>
  <c r="C164" i="13"/>
  <c r="SG163" i="13"/>
  <c r="SF163" i="13"/>
  <c r="SD163" i="13"/>
  <c r="SB163" i="13"/>
  <c r="SA163" i="13"/>
  <c r="RZ163" i="13"/>
  <c r="RY163" i="13"/>
  <c r="RW163" i="13"/>
  <c r="RR163" i="13"/>
  <c r="RQ163" i="13"/>
  <c r="RP163" i="13"/>
  <c r="RO163" i="13"/>
  <c r="RL163" i="13"/>
  <c r="RH163" i="13"/>
  <c r="RF163" i="13"/>
  <c r="RD163" i="13"/>
  <c r="RB163" i="13"/>
  <c r="QX163" i="13"/>
  <c r="QW163" i="13"/>
  <c r="QT163" i="13"/>
  <c r="QO163" i="13"/>
  <c r="QN163" i="13"/>
  <c r="QL163" i="13"/>
  <c r="QK163" i="13"/>
  <c r="QI163" i="13"/>
  <c r="QG163" i="13"/>
  <c r="QE163" i="13"/>
  <c r="QC163" i="13"/>
  <c r="QA163" i="13"/>
  <c r="PY163" i="13"/>
  <c r="PV163" i="13"/>
  <c r="PU163" i="13"/>
  <c r="PT163" i="13"/>
  <c r="PS163" i="13"/>
  <c r="PR163" i="13"/>
  <c r="PQ163" i="13"/>
  <c r="PO163" i="13"/>
  <c r="PJ163" i="13"/>
  <c r="PI163" i="13"/>
  <c r="PH163" i="13"/>
  <c r="PG163" i="13"/>
  <c r="PE163" i="13"/>
  <c r="PD163" i="13"/>
  <c r="PA163" i="13"/>
  <c r="OY163" i="13"/>
  <c r="OW163" i="13"/>
  <c r="OU163" i="13"/>
  <c r="OR163" i="13"/>
  <c r="OP163" i="13"/>
  <c r="OO163" i="13"/>
  <c r="ON163" i="13"/>
  <c r="OM163" i="13"/>
  <c r="OK163" i="13"/>
  <c r="OH163" i="13"/>
  <c r="OF163" i="13"/>
  <c r="OE163" i="13"/>
  <c r="OD163" i="13"/>
  <c r="OB163" i="13"/>
  <c r="OA163" i="13"/>
  <c r="NY163" i="13"/>
  <c r="NW163" i="13"/>
  <c r="NP163" i="13"/>
  <c r="NL163" i="13"/>
  <c r="NK163" i="13"/>
  <c r="NJ163" i="13"/>
  <c r="NI163" i="13"/>
  <c r="NE163" i="13"/>
  <c r="ND163" i="13"/>
  <c r="NC163" i="13"/>
  <c r="NA163" i="13"/>
  <c r="MY163" i="13"/>
  <c r="MU163" i="13"/>
  <c r="MT163" i="13"/>
  <c r="MR163" i="13"/>
  <c r="MQ163" i="13"/>
  <c r="MP163" i="13"/>
  <c r="MM163" i="13"/>
  <c r="MK163" i="13"/>
  <c r="MJ163" i="13"/>
  <c r="MI163" i="13"/>
  <c r="MG163" i="13"/>
  <c r="ME163" i="13"/>
  <c r="MC163" i="13"/>
  <c r="LZ163" i="13"/>
  <c r="LW163" i="13"/>
  <c r="LT163" i="13"/>
  <c r="LS163" i="13"/>
  <c r="LQ163" i="13"/>
  <c r="LP163" i="13"/>
  <c r="LO163" i="13"/>
  <c r="LN163" i="13"/>
  <c r="LM163" i="13"/>
  <c r="LL163" i="13"/>
  <c r="LI163" i="13"/>
  <c r="LH163" i="13"/>
  <c r="LG163" i="13"/>
  <c r="LF163" i="13"/>
  <c r="LC163" i="13"/>
  <c r="LA163" i="13"/>
  <c r="KZ163" i="13"/>
  <c r="KY163" i="13"/>
  <c r="KX163" i="13"/>
  <c r="KW163" i="13"/>
  <c r="KT163" i="13"/>
  <c r="KS163" i="13"/>
  <c r="KQ163" i="13"/>
  <c r="KO163" i="13"/>
  <c r="KK163" i="13"/>
  <c r="KI163" i="13"/>
  <c r="KG163" i="13"/>
  <c r="KE163" i="13"/>
  <c r="KD163" i="13"/>
  <c r="KC163" i="13"/>
  <c r="KA163" i="13"/>
  <c r="JZ163" i="13"/>
  <c r="JV163" i="13"/>
  <c r="JR163" i="13"/>
  <c r="JO163" i="13"/>
  <c r="JN163" i="13"/>
  <c r="JI163" i="13"/>
  <c r="JH163" i="13"/>
  <c r="JG163" i="13"/>
  <c r="JE163" i="13"/>
  <c r="JD163" i="13"/>
  <c r="JB163" i="13"/>
  <c r="JA163" i="13"/>
  <c r="IZ163" i="13"/>
  <c r="IX163" i="13"/>
  <c r="IW163" i="13"/>
  <c r="IV163" i="13"/>
  <c r="IS163" i="13"/>
  <c r="IO163" i="13"/>
  <c r="IN163" i="13"/>
  <c r="IJ163" i="13"/>
  <c r="II163" i="13"/>
  <c r="IH163" i="13"/>
  <c r="IG163" i="13"/>
  <c r="IA163" i="13"/>
  <c r="HZ163" i="13"/>
  <c r="HY163" i="13"/>
  <c r="HX163" i="13"/>
  <c r="HO163" i="13"/>
  <c r="HN163" i="13"/>
  <c r="HL163" i="13"/>
  <c r="HJ163" i="13"/>
  <c r="HI163" i="13"/>
  <c r="HH163" i="13"/>
  <c r="HG163" i="13"/>
  <c r="HE163" i="13"/>
  <c r="GX163" i="13"/>
  <c r="GU163" i="13"/>
  <c r="GQ163" i="13"/>
  <c r="GP163" i="13"/>
  <c r="GO163" i="13"/>
  <c r="GM163" i="13"/>
  <c r="GL163" i="13"/>
  <c r="GK163" i="13"/>
  <c r="GJ163" i="13"/>
  <c r="GH163" i="13"/>
  <c r="GF163" i="13"/>
  <c r="GC163" i="13"/>
  <c r="GB163" i="13"/>
  <c r="GA163" i="13"/>
  <c r="FZ163" i="13"/>
  <c r="FY163" i="13"/>
  <c r="FX163" i="13"/>
  <c r="FW163" i="13"/>
  <c r="FV163" i="13"/>
  <c r="FU163" i="13"/>
  <c r="FT163" i="13"/>
  <c r="FS163" i="13"/>
  <c r="FP163" i="13"/>
  <c r="FO163" i="13"/>
  <c r="FN163" i="13"/>
  <c r="FM163" i="13"/>
  <c r="FL163" i="13"/>
  <c r="FI163" i="13"/>
  <c r="FH163" i="13"/>
  <c r="FG163" i="13"/>
  <c r="FF163" i="13"/>
  <c r="FE163" i="13"/>
  <c r="FC163" i="13"/>
  <c r="FA163" i="13"/>
  <c r="EV163" i="13"/>
  <c r="ET163" i="13"/>
  <c r="ES163" i="13"/>
  <c r="EP163" i="13"/>
  <c r="EN163" i="13"/>
  <c r="EM163" i="13"/>
  <c r="EH163" i="13"/>
  <c r="EG163" i="13"/>
  <c r="EF163" i="13"/>
  <c r="EC163" i="13"/>
  <c r="EB163" i="13"/>
  <c r="EA163" i="13"/>
  <c r="DX163" i="13"/>
  <c r="DW163" i="13"/>
  <c r="DS163" i="13"/>
  <c r="DR163" i="13"/>
  <c r="DQ163" i="13"/>
  <c r="DP163" i="13"/>
  <c r="DO163" i="13"/>
  <c r="DL163" i="13"/>
  <c r="DK163" i="13"/>
  <c r="DH163" i="13"/>
  <c r="DG163" i="13"/>
  <c r="DF163" i="13"/>
  <c r="DD163" i="13"/>
  <c r="DC163" i="13"/>
  <c r="CZ163" i="13"/>
  <c r="CX163" i="13"/>
  <c r="CW163" i="13"/>
  <c r="CT163" i="13"/>
  <c r="CQ163" i="13"/>
  <c r="CN163" i="13"/>
  <c r="CJ163" i="13"/>
  <c r="CH163" i="13"/>
  <c r="CG163" i="13"/>
  <c r="CB163" i="13"/>
  <c r="BZ163" i="13"/>
  <c r="BY163" i="13"/>
  <c r="BX163" i="13"/>
  <c r="BV163" i="13"/>
  <c r="BT163" i="13"/>
  <c r="BS163" i="13"/>
  <c r="BR163" i="13"/>
  <c r="BN163" i="13"/>
  <c r="BL163" i="13"/>
  <c r="BK163" i="13"/>
  <c r="BJ163" i="13"/>
  <c r="BH163" i="13"/>
  <c r="BF163" i="13"/>
  <c r="BE163" i="13"/>
  <c r="BB163" i="13"/>
  <c r="BA163" i="13"/>
  <c r="AZ163" i="13"/>
  <c r="AV163" i="13"/>
  <c r="AU163" i="13"/>
  <c r="AT163" i="13"/>
  <c r="AS163" i="13"/>
  <c r="AR163" i="13"/>
  <c r="AP163" i="13"/>
  <c r="AO163" i="13"/>
  <c r="AN163" i="13"/>
  <c r="AM163" i="13"/>
  <c r="AL163" i="13"/>
  <c r="AK163" i="13"/>
  <c r="AI163" i="13"/>
  <c r="AH163" i="13"/>
  <c r="AD163" i="13"/>
  <c r="Z163" i="13"/>
  <c r="U163" i="13"/>
  <c r="T163" i="13"/>
  <c r="S163" i="13"/>
  <c r="Q163" i="13"/>
  <c r="N163" i="13"/>
  <c r="M163" i="13"/>
  <c r="L163" i="13"/>
  <c r="K163" i="13"/>
  <c r="I163" i="13"/>
  <c r="G163" i="13"/>
  <c r="C163" i="13"/>
  <c r="SG162" i="13"/>
  <c r="SF162" i="13"/>
  <c r="SD162" i="13"/>
  <c r="SB162" i="13"/>
  <c r="SA162" i="13"/>
  <c r="RZ162" i="13"/>
  <c r="RY162" i="13"/>
  <c r="RW162" i="13"/>
  <c r="RR162" i="13"/>
  <c r="RQ162" i="13"/>
  <c r="RP162" i="13"/>
  <c r="RO162" i="13"/>
  <c r="RL162" i="13"/>
  <c r="RH162" i="13"/>
  <c r="RF162" i="13"/>
  <c r="RD162" i="13"/>
  <c r="RB162" i="13"/>
  <c r="QX162" i="13"/>
  <c r="QW162" i="13"/>
  <c r="QT162" i="13"/>
  <c r="QO162" i="13"/>
  <c r="QN162" i="13"/>
  <c r="QL162" i="13"/>
  <c r="QK162" i="13"/>
  <c r="QI162" i="13"/>
  <c r="QG162" i="13"/>
  <c r="QE162" i="13"/>
  <c r="QC162" i="13"/>
  <c r="QA162" i="13"/>
  <c r="PY162" i="13"/>
  <c r="PV162" i="13"/>
  <c r="PU162" i="13"/>
  <c r="PT162" i="13"/>
  <c r="PS162" i="13"/>
  <c r="PR162" i="13"/>
  <c r="PQ162" i="13"/>
  <c r="PO162" i="13"/>
  <c r="PJ162" i="13"/>
  <c r="PI162" i="13"/>
  <c r="PH162" i="13"/>
  <c r="PG162" i="13"/>
  <c r="PE162" i="13"/>
  <c r="PD162" i="13"/>
  <c r="PA162" i="13"/>
  <c r="OY162" i="13"/>
  <c r="OW162" i="13"/>
  <c r="OU162" i="13"/>
  <c r="OR162" i="13"/>
  <c r="OP162" i="13"/>
  <c r="OO162" i="13"/>
  <c r="ON162" i="13"/>
  <c r="OM162" i="13"/>
  <c r="OK162" i="13"/>
  <c r="OH162" i="13"/>
  <c r="OF162" i="13"/>
  <c r="OE162" i="13"/>
  <c r="OD162" i="13"/>
  <c r="OB162" i="13"/>
  <c r="OA162" i="13"/>
  <c r="NY162" i="13"/>
  <c r="NW162" i="13"/>
  <c r="NP162" i="13"/>
  <c r="NL162" i="13"/>
  <c r="NK162" i="13"/>
  <c r="NJ162" i="13"/>
  <c r="NI162" i="13"/>
  <c r="NE162" i="13"/>
  <c r="ND162" i="13"/>
  <c r="NC162" i="13"/>
  <c r="NA162" i="13"/>
  <c r="MY162" i="13"/>
  <c r="MU162" i="13"/>
  <c r="MT162" i="13"/>
  <c r="MR162" i="13"/>
  <c r="MQ162" i="13"/>
  <c r="MP162" i="13"/>
  <c r="MM162" i="13"/>
  <c r="MK162" i="13"/>
  <c r="MJ162" i="13"/>
  <c r="MI162" i="13"/>
  <c r="MG162" i="13"/>
  <c r="ME162" i="13"/>
  <c r="MC162" i="13"/>
  <c r="LZ162" i="13"/>
  <c r="LW162" i="13"/>
  <c r="LT162" i="13"/>
  <c r="LS162" i="13"/>
  <c r="LQ162" i="13"/>
  <c r="LP162" i="13"/>
  <c r="LO162" i="13"/>
  <c r="LN162" i="13"/>
  <c r="LM162" i="13"/>
  <c r="LL162" i="13"/>
  <c r="LI162" i="13"/>
  <c r="LH162" i="13"/>
  <c r="LG162" i="13"/>
  <c r="LF162" i="13"/>
  <c r="LC162" i="13"/>
  <c r="LA162" i="13"/>
  <c r="KZ162" i="13"/>
  <c r="KY162" i="13"/>
  <c r="KX162" i="13"/>
  <c r="KW162" i="13"/>
  <c r="KT162" i="13"/>
  <c r="KS162" i="13"/>
  <c r="KQ162" i="13"/>
  <c r="KO162" i="13"/>
  <c r="KK162" i="13"/>
  <c r="KI162" i="13"/>
  <c r="KG162" i="13"/>
  <c r="KE162" i="13"/>
  <c r="KD162" i="13"/>
  <c r="KC162" i="13"/>
  <c r="KA162" i="13"/>
  <c r="JZ162" i="13"/>
  <c r="JV162" i="13"/>
  <c r="JR162" i="13"/>
  <c r="JO162" i="13"/>
  <c r="JN162" i="13"/>
  <c r="JI162" i="13"/>
  <c r="JH162" i="13"/>
  <c r="JG162" i="13"/>
  <c r="JE162" i="13"/>
  <c r="JD162" i="13"/>
  <c r="JB162" i="13"/>
  <c r="JA162" i="13"/>
  <c r="IZ162" i="13"/>
  <c r="IX162" i="13"/>
  <c r="IW162" i="13"/>
  <c r="IV162" i="13"/>
  <c r="IS162" i="13"/>
  <c r="IO162" i="13"/>
  <c r="IN162" i="13"/>
  <c r="IJ162" i="13"/>
  <c r="II162" i="13"/>
  <c r="IH162" i="13"/>
  <c r="IG162" i="13"/>
  <c r="IA162" i="13"/>
  <c r="HZ162" i="13"/>
  <c r="HY162" i="13"/>
  <c r="HX162" i="13"/>
  <c r="HO162" i="13"/>
  <c r="HN162" i="13"/>
  <c r="HL162" i="13"/>
  <c r="HJ162" i="13"/>
  <c r="HI162" i="13"/>
  <c r="HH162" i="13"/>
  <c r="HG162" i="13"/>
  <c r="HE162" i="13"/>
  <c r="GX162" i="13"/>
  <c r="GU162" i="13"/>
  <c r="GQ162" i="13"/>
  <c r="GP162" i="13"/>
  <c r="GO162" i="13"/>
  <c r="GM162" i="13"/>
  <c r="GL162" i="13"/>
  <c r="GK162" i="13"/>
  <c r="GJ162" i="13"/>
  <c r="GH162" i="13"/>
  <c r="GF162" i="13"/>
  <c r="GC162" i="13"/>
  <c r="GB162" i="13"/>
  <c r="GA162" i="13"/>
  <c r="FZ162" i="13"/>
  <c r="FY162" i="13"/>
  <c r="FX162" i="13"/>
  <c r="FW162" i="13"/>
  <c r="FV162" i="13"/>
  <c r="FU162" i="13"/>
  <c r="FT162" i="13"/>
  <c r="FS162" i="13"/>
  <c r="FP162" i="13"/>
  <c r="FO162" i="13"/>
  <c r="FN162" i="13"/>
  <c r="FM162" i="13"/>
  <c r="FL162" i="13"/>
  <c r="FI162" i="13"/>
  <c r="FH162" i="13"/>
  <c r="FG162" i="13"/>
  <c r="FF162" i="13"/>
  <c r="FE162" i="13"/>
  <c r="FC162" i="13"/>
  <c r="FA162" i="13"/>
  <c r="EV162" i="13"/>
  <c r="ET162" i="13"/>
  <c r="ES162" i="13"/>
  <c r="EP162" i="13"/>
  <c r="EN162" i="13"/>
  <c r="EM162" i="13"/>
  <c r="EH162" i="13"/>
  <c r="EG162" i="13"/>
  <c r="EF162" i="13"/>
  <c r="EC162" i="13"/>
  <c r="EB162" i="13"/>
  <c r="EA162" i="13"/>
  <c r="DX162" i="13"/>
  <c r="DW162" i="13"/>
  <c r="DS162" i="13"/>
  <c r="DR162" i="13"/>
  <c r="DQ162" i="13"/>
  <c r="DP162" i="13"/>
  <c r="DO162" i="13"/>
  <c r="DL162" i="13"/>
  <c r="DK162" i="13"/>
  <c r="DH162" i="13"/>
  <c r="DG162" i="13"/>
  <c r="DF162" i="13"/>
  <c r="DD162" i="13"/>
  <c r="DC162" i="13"/>
  <c r="CZ162" i="13"/>
  <c r="CX162" i="13"/>
  <c r="CW162" i="13"/>
  <c r="CT162" i="13"/>
  <c r="CQ162" i="13"/>
  <c r="CN162" i="13"/>
  <c r="CJ162" i="13"/>
  <c r="CH162" i="13"/>
  <c r="CG162" i="13"/>
  <c r="CB162" i="13"/>
  <c r="BZ162" i="13"/>
  <c r="BY162" i="13"/>
  <c r="BX162" i="13"/>
  <c r="BV162" i="13"/>
  <c r="BT162" i="13"/>
  <c r="BS162" i="13"/>
  <c r="BR162" i="13"/>
  <c r="BN162" i="13"/>
  <c r="BL162" i="13"/>
  <c r="BK162" i="13"/>
  <c r="BJ162" i="13"/>
  <c r="BH162" i="13"/>
  <c r="BF162" i="13"/>
  <c r="BE162" i="13"/>
  <c r="BB162" i="13"/>
  <c r="BA162" i="13"/>
  <c r="AZ162" i="13"/>
  <c r="AV162" i="13"/>
  <c r="AU162" i="13"/>
  <c r="AT162" i="13"/>
  <c r="AS162" i="13"/>
  <c r="AR162" i="13"/>
  <c r="AP162" i="13"/>
  <c r="AO162" i="13"/>
  <c r="AN162" i="13"/>
  <c r="AM162" i="13"/>
  <c r="AL162" i="13"/>
  <c r="AK162" i="13"/>
  <c r="AI162" i="13"/>
  <c r="AH162" i="13"/>
  <c r="AD162" i="13"/>
  <c r="Z162" i="13"/>
  <c r="U162" i="13"/>
  <c r="T162" i="13"/>
  <c r="S162" i="13"/>
  <c r="Q162" i="13"/>
  <c r="N162" i="13"/>
  <c r="M162" i="13"/>
  <c r="L162" i="13"/>
  <c r="K162" i="13"/>
  <c r="I162" i="13"/>
  <c r="G162" i="13"/>
  <c r="C162" i="13"/>
  <c r="SG161" i="13"/>
  <c r="SF161" i="13"/>
  <c r="SD161" i="13"/>
  <c r="SB161" i="13"/>
  <c r="SA161" i="13"/>
  <c r="RZ161" i="13"/>
  <c r="RY161" i="13"/>
  <c r="RW161" i="13"/>
  <c r="RR161" i="13"/>
  <c r="RQ161" i="13"/>
  <c r="RP161" i="13"/>
  <c r="RO161" i="13"/>
  <c r="RL161" i="13"/>
  <c r="RH161" i="13"/>
  <c r="RF161" i="13"/>
  <c r="RD161" i="13"/>
  <c r="RB161" i="13"/>
  <c r="QX161" i="13"/>
  <c r="QW161" i="13"/>
  <c r="QT161" i="13"/>
  <c r="QO161" i="13"/>
  <c r="QN161" i="13"/>
  <c r="QL161" i="13"/>
  <c r="QK161" i="13"/>
  <c r="QI161" i="13"/>
  <c r="QG161" i="13"/>
  <c r="QE161" i="13"/>
  <c r="QC161" i="13"/>
  <c r="QA161" i="13"/>
  <c r="PY161" i="13"/>
  <c r="PV161" i="13"/>
  <c r="PU161" i="13"/>
  <c r="PT161" i="13"/>
  <c r="PS161" i="13"/>
  <c r="PR161" i="13"/>
  <c r="PQ161" i="13"/>
  <c r="PO161" i="13"/>
  <c r="PJ161" i="13"/>
  <c r="PI161" i="13"/>
  <c r="PH161" i="13"/>
  <c r="PG161" i="13"/>
  <c r="PE161" i="13"/>
  <c r="PD161" i="13"/>
  <c r="PA161" i="13"/>
  <c r="OY161" i="13"/>
  <c r="OW161" i="13"/>
  <c r="OU161" i="13"/>
  <c r="OR161" i="13"/>
  <c r="OP161" i="13"/>
  <c r="OO161" i="13"/>
  <c r="ON161" i="13"/>
  <c r="OM161" i="13"/>
  <c r="OK161" i="13"/>
  <c r="OH161" i="13"/>
  <c r="OF161" i="13"/>
  <c r="OE161" i="13"/>
  <c r="OD161" i="13"/>
  <c r="OB161" i="13"/>
  <c r="OA161" i="13"/>
  <c r="NY161" i="13"/>
  <c r="NW161" i="13"/>
  <c r="NP161" i="13"/>
  <c r="NL161" i="13"/>
  <c r="NK161" i="13"/>
  <c r="NJ161" i="13"/>
  <c r="NI161" i="13"/>
  <c r="NE161" i="13"/>
  <c r="ND161" i="13"/>
  <c r="NC161" i="13"/>
  <c r="NA161" i="13"/>
  <c r="MY161" i="13"/>
  <c r="MU161" i="13"/>
  <c r="MT161" i="13"/>
  <c r="MR161" i="13"/>
  <c r="MQ161" i="13"/>
  <c r="MP161" i="13"/>
  <c r="MM161" i="13"/>
  <c r="MK161" i="13"/>
  <c r="MJ161" i="13"/>
  <c r="MI161" i="13"/>
  <c r="MG161" i="13"/>
  <c r="ME161" i="13"/>
  <c r="MC161" i="13"/>
  <c r="LZ161" i="13"/>
  <c r="LW161" i="13"/>
  <c r="LT161" i="13"/>
  <c r="LS161" i="13"/>
  <c r="LQ161" i="13"/>
  <c r="LP161" i="13"/>
  <c r="LO161" i="13"/>
  <c r="LN161" i="13"/>
  <c r="LM161" i="13"/>
  <c r="LL161" i="13"/>
  <c r="LI161" i="13"/>
  <c r="LH161" i="13"/>
  <c r="LG161" i="13"/>
  <c r="LF161" i="13"/>
  <c r="LC161" i="13"/>
  <c r="LA161" i="13"/>
  <c r="KZ161" i="13"/>
  <c r="KY161" i="13"/>
  <c r="KX161" i="13"/>
  <c r="KW161" i="13"/>
  <c r="KT161" i="13"/>
  <c r="KS161" i="13"/>
  <c r="KQ161" i="13"/>
  <c r="KO161" i="13"/>
  <c r="KK161" i="13"/>
  <c r="KI161" i="13"/>
  <c r="KG161" i="13"/>
  <c r="KE161" i="13"/>
  <c r="KD161" i="13"/>
  <c r="KC161" i="13"/>
  <c r="KA161" i="13"/>
  <c r="JZ161" i="13"/>
  <c r="JV161" i="13"/>
  <c r="JR161" i="13"/>
  <c r="JO161" i="13"/>
  <c r="JN161" i="13"/>
  <c r="JI161" i="13"/>
  <c r="JH161" i="13"/>
  <c r="JG161" i="13"/>
  <c r="JE161" i="13"/>
  <c r="JD161" i="13"/>
  <c r="JB161" i="13"/>
  <c r="JA161" i="13"/>
  <c r="IZ161" i="13"/>
  <c r="IX161" i="13"/>
  <c r="IW161" i="13"/>
  <c r="IV161" i="13"/>
  <c r="IS161" i="13"/>
  <c r="IO161" i="13"/>
  <c r="IN161" i="13"/>
  <c r="IJ161" i="13"/>
  <c r="II161" i="13"/>
  <c r="IH161" i="13"/>
  <c r="IG161" i="13"/>
  <c r="IA161" i="13"/>
  <c r="HZ161" i="13"/>
  <c r="HY161" i="13"/>
  <c r="HX161" i="13"/>
  <c r="HO161" i="13"/>
  <c r="HN161" i="13"/>
  <c r="HL161" i="13"/>
  <c r="HJ161" i="13"/>
  <c r="HI161" i="13"/>
  <c r="HH161" i="13"/>
  <c r="HG161" i="13"/>
  <c r="HE161" i="13"/>
  <c r="GX161" i="13"/>
  <c r="GU161" i="13"/>
  <c r="GQ161" i="13"/>
  <c r="GP161" i="13"/>
  <c r="GO161" i="13"/>
  <c r="GM161" i="13"/>
  <c r="GL161" i="13"/>
  <c r="GK161" i="13"/>
  <c r="GJ161" i="13"/>
  <c r="GH161" i="13"/>
  <c r="GF161" i="13"/>
  <c r="GC161" i="13"/>
  <c r="GB161" i="13"/>
  <c r="GA161" i="13"/>
  <c r="FZ161" i="13"/>
  <c r="FY161" i="13"/>
  <c r="FX161" i="13"/>
  <c r="FW161" i="13"/>
  <c r="FV161" i="13"/>
  <c r="FU161" i="13"/>
  <c r="FT161" i="13"/>
  <c r="FS161" i="13"/>
  <c r="FP161" i="13"/>
  <c r="FO161" i="13"/>
  <c r="FN161" i="13"/>
  <c r="FM161" i="13"/>
  <c r="FL161" i="13"/>
  <c r="FI161" i="13"/>
  <c r="FH161" i="13"/>
  <c r="FG161" i="13"/>
  <c r="FF161" i="13"/>
  <c r="FE161" i="13"/>
  <c r="FC161" i="13"/>
  <c r="FA161" i="13"/>
  <c r="EV161" i="13"/>
  <c r="ET161" i="13"/>
  <c r="ES161" i="13"/>
  <c r="EP161" i="13"/>
  <c r="EN161" i="13"/>
  <c r="EM161" i="13"/>
  <c r="EH161" i="13"/>
  <c r="EG161" i="13"/>
  <c r="EF161" i="13"/>
  <c r="EC161" i="13"/>
  <c r="EB161" i="13"/>
  <c r="EA161" i="13"/>
  <c r="DX161" i="13"/>
  <c r="DW161" i="13"/>
  <c r="DS161" i="13"/>
  <c r="DR161" i="13"/>
  <c r="DQ161" i="13"/>
  <c r="DP161" i="13"/>
  <c r="DO161" i="13"/>
  <c r="DL161" i="13"/>
  <c r="DK161" i="13"/>
  <c r="DH161" i="13"/>
  <c r="DG161" i="13"/>
  <c r="DF161" i="13"/>
  <c r="DD161" i="13"/>
  <c r="DC161" i="13"/>
  <c r="CZ161" i="13"/>
  <c r="CX161" i="13"/>
  <c r="CW161" i="13"/>
  <c r="CT161" i="13"/>
  <c r="CQ161" i="13"/>
  <c r="CN161" i="13"/>
  <c r="CJ161" i="13"/>
  <c r="CH161" i="13"/>
  <c r="CG161" i="13"/>
  <c r="CB161" i="13"/>
  <c r="BZ161" i="13"/>
  <c r="BY161" i="13"/>
  <c r="BX161" i="13"/>
  <c r="BV161" i="13"/>
  <c r="BT161" i="13"/>
  <c r="BS161" i="13"/>
  <c r="BR161" i="13"/>
  <c r="BN161" i="13"/>
  <c r="BL161" i="13"/>
  <c r="BK161" i="13"/>
  <c r="BJ161" i="13"/>
  <c r="BH161" i="13"/>
  <c r="BF161" i="13"/>
  <c r="BE161" i="13"/>
  <c r="BB161" i="13"/>
  <c r="BA161" i="13"/>
  <c r="AZ161" i="13"/>
  <c r="AV161" i="13"/>
  <c r="AU161" i="13"/>
  <c r="AT161" i="13"/>
  <c r="AS161" i="13"/>
  <c r="AR161" i="13"/>
  <c r="AP161" i="13"/>
  <c r="AO161" i="13"/>
  <c r="AN161" i="13"/>
  <c r="AM161" i="13"/>
  <c r="AL161" i="13"/>
  <c r="AK161" i="13"/>
  <c r="AI161" i="13"/>
  <c r="AH161" i="13"/>
  <c r="AD161" i="13"/>
  <c r="Z161" i="13"/>
  <c r="U161" i="13"/>
  <c r="T161" i="13"/>
  <c r="S161" i="13"/>
  <c r="Q161" i="13"/>
  <c r="N161" i="13"/>
  <c r="M161" i="13"/>
  <c r="L161" i="13"/>
  <c r="K161" i="13"/>
  <c r="I161" i="13"/>
  <c r="G161" i="13"/>
  <c r="C161" i="13"/>
  <c r="SG160" i="13"/>
  <c r="SF160" i="13"/>
  <c r="SD160" i="13"/>
  <c r="SB160" i="13"/>
  <c r="SA160" i="13"/>
  <c r="RZ160" i="13"/>
  <c r="RY160" i="13"/>
  <c r="RW160" i="13"/>
  <c r="RR160" i="13"/>
  <c r="RQ160" i="13"/>
  <c r="RP160" i="13"/>
  <c r="RO160" i="13"/>
  <c r="RL160" i="13"/>
  <c r="RH160" i="13"/>
  <c r="RF160" i="13"/>
  <c r="RD160" i="13"/>
  <c r="RB160" i="13"/>
  <c r="QX160" i="13"/>
  <c r="QW160" i="13"/>
  <c r="QT160" i="13"/>
  <c r="QO160" i="13"/>
  <c r="QN160" i="13"/>
  <c r="QL160" i="13"/>
  <c r="QK160" i="13"/>
  <c r="QI160" i="13"/>
  <c r="QG160" i="13"/>
  <c r="QE160" i="13"/>
  <c r="QC160" i="13"/>
  <c r="QA160" i="13"/>
  <c r="PY160" i="13"/>
  <c r="PV160" i="13"/>
  <c r="PU160" i="13"/>
  <c r="PT160" i="13"/>
  <c r="PS160" i="13"/>
  <c r="PR160" i="13"/>
  <c r="PQ160" i="13"/>
  <c r="PO160" i="13"/>
  <c r="PJ160" i="13"/>
  <c r="PI160" i="13"/>
  <c r="PH160" i="13"/>
  <c r="PG160" i="13"/>
  <c r="PE160" i="13"/>
  <c r="PD160" i="13"/>
  <c r="PA160" i="13"/>
  <c r="OY160" i="13"/>
  <c r="OW160" i="13"/>
  <c r="OU160" i="13"/>
  <c r="OR160" i="13"/>
  <c r="OP160" i="13"/>
  <c r="OO160" i="13"/>
  <c r="ON160" i="13"/>
  <c r="OM160" i="13"/>
  <c r="OK160" i="13"/>
  <c r="OH160" i="13"/>
  <c r="OF160" i="13"/>
  <c r="OE160" i="13"/>
  <c r="OD160" i="13"/>
  <c r="OB160" i="13"/>
  <c r="OA160" i="13"/>
  <c r="NY160" i="13"/>
  <c r="NW160" i="13"/>
  <c r="NP160" i="13"/>
  <c r="NL160" i="13"/>
  <c r="NK160" i="13"/>
  <c r="NJ160" i="13"/>
  <c r="NI160" i="13"/>
  <c r="NE160" i="13"/>
  <c r="ND160" i="13"/>
  <c r="NC160" i="13"/>
  <c r="NA160" i="13"/>
  <c r="MY160" i="13"/>
  <c r="MU160" i="13"/>
  <c r="MT160" i="13"/>
  <c r="MR160" i="13"/>
  <c r="MQ160" i="13"/>
  <c r="MP160" i="13"/>
  <c r="MM160" i="13"/>
  <c r="MK160" i="13"/>
  <c r="MJ160" i="13"/>
  <c r="MI160" i="13"/>
  <c r="MG160" i="13"/>
  <c r="ME160" i="13"/>
  <c r="MC160" i="13"/>
  <c r="LZ160" i="13"/>
  <c r="LW160" i="13"/>
  <c r="LT160" i="13"/>
  <c r="LS160" i="13"/>
  <c r="LQ160" i="13"/>
  <c r="LP160" i="13"/>
  <c r="LO160" i="13"/>
  <c r="LN160" i="13"/>
  <c r="LM160" i="13"/>
  <c r="LL160" i="13"/>
  <c r="LI160" i="13"/>
  <c r="LH160" i="13"/>
  <c r="LG160" i="13"/>
  <c r="LF160" i="13"/>
  <c r="LC160" i="13"/>
  <c r="LA160" i="13"/>
  <c r="KZ160" i="13"/>
  <c r="KY160" i="13"/>
  <c r="KX160" i="13"/>
  <c r="KW160" i="13"/>
  <c r="KT160" i="13"/>
  <c r="KS160" i="13"/>
  <c r="KQ160" i="13"/>
  <c r="KO160" i="13"/>
  <c r="KK160" i="13"/>
  <c r="KI160" i="13"/>
  <c r="KG160" i="13"/>
  <c r="KE160" i="13"/>
  <c r="KD160" i="13"/>
  <c r="KC160" i="13"/>
  <c r="KA160" i="13"/>
  <c r="JZ160" i="13"/>
  <c r="JV160" i="13"/>
  <c r="JR160" i="13"/>
  <c r="JO160" i="13"/>
  <c r="JN160" i="13"/>
  <c r="JI160" i="13"/>
  <c r="JH160" i="13"/>
  <c r="JG160" i="13"/>
  <c r="JE160" i="13"/>
  <c r="JD160" i="13"/>
  <c r="JB160" i="13"/>
  <c r="JA160" i="13"/>
  <c r="IZ160" i="13"/>
  <c r="IX160" i="13"/>
  <c r="IW160" i="13"/>
  <c r="IV160" i="13"/>
  <c r="IS160" i="13"/>
  <c r="IO160" i="13"/>
  <c r="IN160" i="13"/>
  <c r="IJ160" i="13"/>
  <c r="II160" i="13"/>
  <c r="IH160" i="13"/>
  <c r="IG160" i="13"/>
  <c r="IA160" i="13"/>
  <c r="HZ160" i="13"/>
  <c r="HY160" i="13"/>
  <c r="HX160" i="13"/>
  <c r="HO160" i="13"/>
  <c r="HN160" i="13"/>
  <c r="HL160" i="13"/>
  <c r="HJ160" i="13"/>
  <c r="HI160" i="13"/>
  <c r="HH160" i="13"/>
  <c r="HG160" i="13"/>
  <c r="HE160" i="13"/>
  <c r="GX160" i="13"/>
  <c r="GU160" i="13"/>
  <c r="GQ160" i="13"/>
  <c r="GP160" i="13"/>
  <c r="GO160" i="13"/>
  <c r="GM160" i="13"/>
  <c r="GL160" i="13"/>
  <c r="GK160" i="13"/>
  <c r="GJ160" i="13"/>
  <c r="GH160" i="13"/>
  <c r="GF160" i="13"/>
  <c r="GC160" i="13"/>
  <c r="GB160" i="13"/>
  <c r="GA160" i="13"/>
  <c r="FZ160" i="13"/>
  <c r="FY160" i="13"/>
  <c r="FX160" i="13"/>
  <c r="FW160" i="13"/>
  <c r="FV160" i="13"/>
  <c r="FU160" i="13"/>
  <c r="FT160" i="13"/>
  <c r="FS160" i="13"/>
  <c r="FP160" i="13"/>
  <c r="FO160" i="13"/>
  <c r="FN160" i="13"/>
  <c r="FM160" i="13"/>
  <c r="FL160" i="13"/>
  <c r="FI160" i="13"/>
  <c r="FH160" i="13"/>
  <c r="FG160" i="13"/>
  <c r="FF160" i="13"/>
  <c r="FE160" i="13"/>
  <c r="FC160" i="13"/>
  <c r="FA160" i="13"/>
  <c r="EV160" i="13"/>
  <c r="ET160" i="13"/>
  <c r="ES160" i="13"/>
  <c r="EP160" i="13"/>
  <c r="EN160" i="13"/>
  <c r="EM160" i="13"/>
  <c r="EH160" i="13"/>
  <c r="EG160" i="13"/>
  <c r="EF160" i="13"/>
  <c r="EC160" i="13"/>
  <c r="EB160" i="13"/>
  <c r="EA160" i="13"/>
  <c r="DX160" i="13"/>
  <c r="DW160" i="13"/>
  <c r="DS160" i="13"/>
  <c r="DR160" i="13"/>
  <c r="DQ160" i="13"/>
  <c r="DP160" i="13"/>
  <c r="DO160" i="13"/>
  <c r="DL160" i="13"/>
  <c r="DK160" i="13"/>
  <c r="DH160" i="13"/>
  <c r="DG160" i="13"/>
  <c r="DF160" i="13"/>
  <c r="DD160" i="13"/>
  <c r="DC160" i="13"/>
  <c r="CZ160" i="13"/>
  <c r="CX160" i="13"/>
  <c r="CW160" i="13"/>
  <c r="CT160" i="13"/>
  <c r="CQ160" i="13"/>
  <c r="CN160" i="13"/>
  <c r="CJ160" i="13"/>
  <c r="CH160" i="13"/>
  <c r="CG160" i="13"/>
  <c r="CB160" i="13"/>
  <c r="BZ160" i="13"/>
  <c r="BY160" i="13"/>
  <c r="BX160" i="13"/>
  <c r="BV160" i="13"/>
  <c r="BT160" i="13"/>
  <c r="BS160" i="13"/>
  <c r="BR160" i="13"/>
  <c r="BN160" i="13"/>
  <c r="BL160" i="13"/>
  <c r="BK160" i="13"/>
  <c r="BJ160" i="13"/>
  <c r="BH160" i="13"/>
  <c r="BF160" i="13"/>
  <c r="BE160" i="13"/>
  <c r="BB160" i="13"/>
  <c r="BA160" i="13"/>
  <c r="AZ160" i="13"/>
  <c r="AV160" i="13"/>
  <c r="AU160" i="13"/>
  <c r="AT160" i="13"/>
  <c r="AS160" i="13"/>
  <c r="AR160" i="13"/>
  <c r="AP160" i="13"/>
  <c r="AO160" i="13"/>
  <c r="AN160" i="13"/>
  <c r="AM160" i="13"/>
  <c r="AL160" i="13"/>
  <c r="AK160" i="13"/>
  <c r="AI160" i="13"/>
  <c r="AH160" i="13"/>
  <c r="AD160" i="13"/>
  <c r="Z160" i="13"/>
  <c r="U160" i="13"/>
  <c r="T160" i="13"/>
  <c r="S160" i="13"/>
  <c r="Q160" i="13"/>
  <c r="N160" i="13"/>
  <c r="M160" i="13"/>
  <c r="L160" i="13"/>
  <c r="K160" i="13"/>
  <c r="I160" i="13"/>
  <c r="G160" i="13"/>
  <c r="C160" i="13"/>
  <c r="SG159" i="13"/>
  <c r="SF159" i="13"/>
  <c r="SD159" i="13"/>
  <c r="SB159" i="13"/>
  <c r="SA159" i="13"/>
  <c r="RZ159" i="13"/>
  <c r="RY159" i="13"/>
  <c r="RW159" i="13"/>
  <c r="RR159" i="13"/>
  <c r="RQ159" i="13"/>
  <c r="RP159" i="13"/>
  <c r="RO159" i="13"/>
  <c r="RL159" i="13"/>
  <c r="RH159" i="13"/>
  <c r="RF159" i="13"/>
  <c r="RD159" i="13"/>
  <c r="RB159" i="13"/>
  <c r="QX159" i="13"/>
  <c r="QW159" i="13"/>
  <c r="QT159" i="13"/>
  <c r="QO159" i="13"/>
  <c r="QN159" i="13"/>
  <c r="QL159" i="13"/>
  <c r="QK159" i="13"/>
  <c r="QI159" i="13"/>
  <c r="QG159" i="13"/>
  <c r="QE159" i="13"/>
  <c r="QC159" i="13"/>
  <c r="QA159" i="13"/>
  <c r="PY159" i="13"/>
  <c r="PV159" i="13"/>
  <c r="PU159" i="13"/>
  <c r="PT159" i="13"/>
  <c r="PS159" i="13"/>
  <c r="PR159" i="13"/>
  <c r="PQ159" i="13"/>
  <c r="PO159" i="13"/>
  <c r="PJ159" i="13"/>
  <c r="PI159" i="13"/>
  <c r="PH159" i="13"/>
  <c r="PG159" i="13"/>
  <c r="PE159" i="13"/>
  <c r="PD159" i="13"/>
  <c r="PA159" i="13"/>
  <c r="OY159" i="13"/>
  <c r="OW159" i="13"/>
  <c r="OU159" i="13"/>
  <c r="OR159" i="13"/>
  <c r="OP159" i="13"/>
  <c r="OO159" i="13"/>
  <c r="ON159" i="13"/>
  <c r="OM159" i="13"/>
  <c r="OK159" i="13"/>
  <c r="OH159" i="13"/>
  <c r="OF159" i="13"/>
  <c r="OE159" i="13"/>
  <c r="OD159" i="13"/>
  <c r="OB159" i="13"/>
  <c r="OA159" i="13"/>
  <c r="NY159" i="13"/>
  <c r="NW159" i="13"/>
  <c r="NP159" i="13"/>
  <c r="NL159" i="13"/>
  <c r="NK159" i="13"/>
  <c r="NJ159" i="13"/>
  <c r="NI159" i="13"/>
  <c r="NE159" i="13"/>
  <c r="ND159" i="13"/>
  <c r="NC159" i="13"/>
  <c r="NA159" i="13"/>
  <c r="MY159" i="13"/>
  <c r="MU159" i="13"/>
  <c r="MT159" i="13"/>
  <c r="MR159" i="13"/>
  <c r="MQ159" i="13"/>
  <c r="MP159" i="13"/>
  <c r="MM159" i="13"/>
  <c r="MK159" i="13"/>
  <c r="MJ159" i="13"/>
  <c r="MI159" i="13"/>
  <c r="MG159" i="13"/>
  <c r="ME159" i="13"/>
  <c r="MC159" i="13"/>
  <c r="LZ159" i="13"/>
  <c r="LW159" i="13"/>
  <c r="LT159" i="13"/>
  <c r="LS159" i="13"/>
  <c r="LQ159" i="13"/>
  <c r="LP159" i="13"/>
  <c r="LO159" i="13"/>
  <c r="LN159" i="13"/>
  <c r="LM159" i="13"/>
  <c r="LL159" i="13"/>
  <c r="LI159" i="13"/>
  <c r="LH159" i="13"/>
  <c r="LG159" i="13"/>
  <c r="LF159" i="13"/>
  <c r="LC159" i="13"/>
  <c r="LA159" i="13"/>
  <c r="KZ159" i="13"/>
  <c r="KY159" i="13"/>
  <c r="KX159" i="13"/>
  <c r="KW159" i="13"/>
  <c r="KT159" i="13"/>
  <c r="KS159" i="13"/>
  <c r="KQ159" i="13"/>
  <c r="KO159" i="13"/>
  <c r="KK159" i="13"/>
  <c r="KI159" i="13"/>
  <c r="KG159" i="13"/>
  <c r="KE159" i="13"/>
  <c r="KD159" i="13"/>
  <c r="KC159" i="13"/>
  <c r="KA159" i="13"/>
  <c r="JZ159" i="13"/>
  <c r="JV159" i="13"/>
  <c r="JR159" i="13"/>
  <c r="JO159" i="13"/>
  <c r="JN159" i="13"/>
  <c r="JI159" i="13"/>
  <c r="JH159" i="13"/>
  <c r="JG159" i="13"/>
  <c r="JE159" i="13"/>
  <c r="JD159" i="13"/>
  <c r="JB159" i="13"/>
  <c r="JA159" i="13"/>
  <c r="IZ159" i="13"/>
  <c r="IX159" i="13"/>
  <c r="IW159" i="13"/>
  <c r="IV159" i="13"/>
  <c r="IS159" i="13"/>
  <c r="IO159" i="13"/>
  <c r="IN159" i="13"/>
  <c r="IJ159" i="13"/>
  <c r="II159" i="13"/>
  <c r="IH159" i="13"/>
  <c r="IG159" i="13"/>
  <c r="IA159" i="13"/>
  <c r="HZ159" i="13"/>
  <c r="HY159" i="13"/>
  <c r="HX159" i="13"/>
  <c r="HO159" i="13"/>
  <c r="HN159" i="13"/>
  <c r="HL159" i="13"/>
  <c r="HJ159" i="13"/>
  <c r="HI159" i="13"/>
  <c r="HH159" i="13"/>
  <c r="HG159" i="13"/>
  <c r="HE159" i="13"/>
  <c r="GX159" i="13"/>
  <c r="GU159" i="13"/>
  <c r="GQ159" i="13"/>
  <c r="GP159" i="13"/>
  <c r="GO159" i="13"/>
  <c r="GM159" i="13"/>
  <c r="GL159" i="13"/>
  <c r="GK159" i="13"/>
  <c r="GJ159" i="13"/>
  <c r="GH159" i="13"/>
  <c r="GF159" i="13"/>
  <c r="GC159" i="13"/>
  <c r="GB159" i="13"/>
  <c r="GA159" i="13"/>
  <c r="FZ159" i="13"/>
  <c r="FY159" i="13"/>
  <c r="FX159" i="13"/>
  <c r="FW159" i="13"/>
  <c r="FV159" i="13"/>
  <c r="FU159" i="13"/>
  <c r="FT159" i="13"/>
  <c r="FS159" i="13"/>
  <c r="FP159" i="13"/>
  <c r="FO159" i="13"/>
  <c r="FN159" i="13"/>
  <c r="FM159" i="13"/>
  <c r="FL159" i="13"/>
  <c r="FI159" i="13"/>
  <c r="FH159" i="13"/>
  <c r="FG159" i="13"/>
  <c r="FF159" i="13"/>
  <c r="FE159" i="13"/>
  <c r="FC159" i="13"/>
  <c r="FA159" i="13"/>
  <c r="EV159" i="13"/>
  <c r="ET159" i="13"/>
  <c r="ES159" i="13"/>
  <c r="EP159" i="13"/>
  <c r="EN159" i="13"/>
  <c r="EM159" i="13"/>
  <c r="EH159" i="13"/>
  <c r="EG159" i="13"/>
  <c r="EF159" i="13"/>
  <c r="EC159" i="13"/>
  <c r="EB159" i="13"/>
  <c r="EA159" i="13"/>
  <c r="DX159" i="13"/>
  <c r="DW159" i="13"/>
  <c r="DS159" i="13"/>
  <c r="DR159" i="13"/>
  <c r="DQ159" i="13"/>
  <c r="DP159" i="13"/>
  <c r="DO159" i="13"/>
  <c r="DL159" i="13"/>
  <c r="DK159" i="13"/>
  <c r="DH159" i="13"/>
  <c r="DG159" i="13"/>
  <c r="DF159" i="13"/>
  <c r="DD159" i="13"/>
  <c r="DC159" i="13"/>
  <c r="CZ159" i="13"/>
  <c r="CX159" i="13"/>
  <c r="CW159" i="13"/>
  <c r="CT159" i="13"/>
  <c r="CQ159" i="13"/>
  <c r="CN159" i="13"/>
  <c r="CJ159" i="13"/>
  <c r="CH159" i="13"/>
  <c r="CG159" i="13"/>
  <c r="CB159" i="13"/>
  <c r="BZ159" i="13"/>
  <c r="BY159" i="13"/>
  <c r="BX159" i="13"/>
  <c r="BV159" i="13"/>
  <c r="BT159" i="13"/>
  <c r="BS159" i="13"/>
  <c r="BR159" i="13"/>
  <c r="BN159" i="13"/>
  <c r="BL159" i="13"/>
  <c r="BK159" i="13"/>
  <c r="BJ159" i="13"/>
  <c r="BH159" i="13"/>
  <c r="BF159" i="13"/>
  <c r="BE159" i="13"/>
  <c r="BB159" i="13"/>
  <c r="BA159" i="13"/>
  <c r="AZ159" i="13"/>
  <c r="AV159" i="13"/>
  <c r="AU159" i="13"/>
  <c r="AT159" i="13"/>
  <c r="AS159" i="13"/>
  <c r="AR159" i="13"/>
  <c r="AP159" i="13"/>
  <c r="AO159" i="13"/>
  <c r="AN159" i="13"/>
  <c r="AM159" i="13"/>
  <c r="AL159" i="13"/>
  <c r="AK159" i="13"/>
  <c r="AI159" i="13"/>
  <c r="AH159" i="13"/>
  <c r="AD159" i="13"/>
  <c r="Z159" i="13"/>
  <c r="U159" i="13"/>
  <c r="T159" i="13"/>
  <c r="S159" i="13"/>
  <c r="Q159" i="13"/>
  <c r="N159" i="13"/>
  <c r="M159" i="13"/>
  <c r="L159" i="13"/>
  <c r="K159" i="13"/>
  <c r="I159" i="13"/>
  <c r="G159" i="13"/>
  <c r="C159" i="13"/>
  <c r="SG158" i="13"/>
  <c r="SF158" i="13"/>
  <c r="SD158" i="13"/>
  <c r="SB158" i="13"/>
  <c r="SA158" i="13"/>
  <c r="RZ158" i="13"/>
  <c r="RY158" i="13"/>
  <c r="RW158" i="13"/>
  <c r="RR158" i="13"/>
  <c r="RQ158" i="13"/>
  <c r="RP158" i="13"/>
  <c r="RO158" i="13"/>
  <c r="RL158" i="13"/>
  <c r="RH158" i="13"/>
  <c r="RF158" i="13"/>
  <c r="RD158" i="13"/>
  <c r="RB158" i="13"/>
  <c r="QX158" i="13"/>
  <c r="QW158" i="13"/>
  <c r="QT158" i="13"/>
  <c r="QO158" i="13"/>
  <c r="QN158" i="13"/>
  <c r="QL158" i="13"/>
  <c r="QK158" i="13"/>
  <c r="QI158" i="13"/>
  <c r="QG158" i="13"/>
  <c r="QE158" i="13"/>
  <c r="QC158" i="13"/>
  <c r="QA158" i="13"/>
  <c r="PY158" i="13"/>
  <c r="PV158" i="13"/>
  <c r="PU158" i="13"/>
  <c r="PT158" i="13"/>
  <c r="PS158" i="13"/>
  <c r="PR158" i="13"/>
  <c r="PQ158" i="13"/>
  <c r="PO158" i="13"/>
  <c r="PJ158" i="13"/>
  <c r="PI158" i="13"/>
  <c r="PH158" i="13"/>
  <c r="PG158" i="13"/>
  <c r="PE158" i="13"/>
  <c r="PD158" i="13"/>
  <c r="PA158" i="13"/>
  <c r="OY158" i="13"/>
  <c r="OW158" i="13"/>
  <c r="OU158" i="13"/>
  <c r="OR158" i="13"/>
  <c r="OP158" i="13"/>
  <c r="OO158" i="13"/>
  <c r="ON158" i="13"/>
  <c r="OM158" i="13"/>
  <c r="OK158" i="13"/>
  <c r="OH158" i="13"/>
  <c r="OF158" i="13"/>
  <c r="OE158" i="13"/>
  <c r="OD158" i="13"/>
  <c r="OB158" i="13"/>
  <c r="OA158" i="13"/>
  <c r="NY158" i="13"/>
  <c r="NW158" i="13"/>
  <c r="NP158" i="13"/>
  <c r="NL158" i="13"/>
  <c r="NK158" i="13"/>
  <c r="NJ158" i="13"/>
  <c r="NI158" i="13"/>
  <c r="NE158" i="13"/>
  <c r="ND158" i="13"/>
  <c r="NC158" i="13"/>
  <c r="NA158" i="13"/>
  <c r="MY158" i="13"/>
  <c r="MU158" i="13"/>
  <c r="MT158" i="13"/>
  <c r="MR158" i="13"/>
  <c r="MQ158" i="13"/>
  <c r="MP158" i="13"/>
  <c r="MM158" i="13"/>
  <c r="MK158" i="13"/>
  <c r="MJ158" i="13"/>
  <c r="MI158" i="13"/>
  <c r="MG158" i="13"/>
  <c r="ME158" i="13"/>
  <c r="MC158" i="13"/>
  <c r="LZ158" i="13"/>
  <c r="LW158" i="13"/>
  <c r="LT158" i="13"/>
  <c r="LS158" i="13"/>
  <c r="LQ158" i="13"/>
  <c r="LP158" i="13"/>
  <c r="LO158" i="13"/>
  <c r="LN158" i="13"/>
  <c r="LM158" i="13"/>
  <c r="LL158" i="13"/>
  <c r="LI158" i="13"/>
  <c r="LH158" i="13"/>
  <c r="LG158" i="13"/>
  <c r="LF158" i="13"/>
  <c r="LC158" i="13"/>
  <c r="LA158" i="13"/>
  <c r="KZ158" i="13"/>
  <c r="KY158" i="13"/>
  <c r="KX158" i="13"/>
  <c r="KW158" i="13"/>
  <c r="KT158" i="13"/>
  <c r="KS158" i="13"/>
  <c r="KQ158" i="13"/>
  <c r="KO158" i="13"/>
  <c r="KK158" i="13"/>
  <c r="KI158" i="13"/>
  <c r="KG158" i="13"/>
  <c r="KE158" i="13"/>
  <c r="KD158" i="13"/>
  <c r="KC158" i="13"/>
  <c r="KA158" i="13"/>
  <c r="JZ158" i="13"/>
  <c r="JV158" i="13"/>
  <c r="JR158" i="13"/>
  <c r="JO158" i="13"/>
  <c r="JN158" i="13"/>
  <c r="JI158" i="13"/>
  <c r="JH158" i="13"/>
  <c r="JG158" i="13"/>
  <c r="JE158" i="13"/>
  <c r="JD158" i="13"/>
  <c r="JB158" i="13"/>
  <c r="JA158" i="13"/>
  <c r="IZ158" i="13"/>
  <c r="IX158" i="13"/>
  <c r="IW158" i="13"/>
  <c r="IV158" i="13"/>
  <c r="IS158" i="13"/>
  <c r="IO158" i="13"/>
  <c r="IN158" i="13"/>
  <c r="IJ158" i="13"/>
  <c r="II158" i="13"/>
  <c r="IH158" i="13"/>
  <c r="IG158" i="13"/>
  <c r="IA158" i="13"/>
  <c r="HZ158" i="13"/>
  <c r="HY158" i="13"/>
  <c r="HX158" i="13"/>
  <c r="HO158" i="13"/>
  <c r="HN158" i="13"/>
  <c r="HL158" i="13"/>
  <c r="HJ158" i="13"/>
  <c r="HI158" i="13"/>
  <c r="HH158" i="13"/>
  <c r="HG158" i="13"/>
  <c r="HE158" i="13"/>
  <c r="GX158" i="13"/>
  <c r="GU158" i="13"/>
  <c r="GQ158" i="13"/>
  <c r="GP158" i="13"/>
  <c r="GO158" i="13"/>
  <c r="GM158" i="13"/>
  <c r="GL158" i="13"/>
  <c r="GK158" i="13"/>
  <c r="GJ158" i="13"/>
  <c r="GH158" i="13"/>
  <c r="GF158" i="13"/>
  <c r="GC158" i="13"/>
  <c r="GB158" i="13"/>
  <c r="GA158" i="13"/>
  <c r="FZ158" i="13"/>
  <c r="FY158" i="13"/>
  <c r="FX158" i="13"/>
  <c r="FW158" i="13"/>
  <c r="FV158" i="13"/>
  <c r="FU158" i="13"/>
  <c r="FT158" i="13"/>
  <c r="FS158" i="13"/>
  <c r="FP158" i="13"/>
  <c r="FO158" i="13"/>
  <c r="FN158" i="13"/>
  <c r="FM158" i="13"/>
  <c r="FL158" i="13"/>
  <c r="FI158" i="13"/>
  <c r="FH158" i="13"/>
  <c r="FG158" i="13"/>
  <c r="FF158" i="13"/>
  <c r="FE158" i="13"/>
  <c r="FC158" i="13"/>
  <c r="FA158" i="13"/>
  <c r="EV158" i="13"/>
  <c r="ET158" i="13"/>
  <c r="ES158" i="13"/>
  <c r="EP158" i="13"/>
  <c r="EN158" i="13"/>
  <c r="EM158" i="13"/>
  <c r="EH158" i="13"/>
  <c r="EG158" i="13"/>
  <c r="EF158" i="13"/>
  <c r="EC158" i="13"/>
  <c r="EB158" i="13"/>
  <c r="EA158" i="13"/>
  <c r="DX158" i="13"/>
  <c r="DW158" i="13"/>
  <c r="DS158" i="13"/>
  <c r="DR158" i="13"/>
  <c r="DQ158" i="13"/>
  <c r="DP158" i="13"/>
  <c r="DO158" i="13"/>
  <c r="DL158" i="13"/>
  <c r="DK158" i="13"/>
  <c r="DH158" i="13"/>
  <c r="DG158" i="13"/>
  <c r="DF158" i="13"/>
  <c r="DD158" i="13"/>
  <c r="DC158" i="13"/>
  <c r="CZ158" i="13"/>
  <c r="CX158" i="13"/>
  <c r="CW158" i="13"/>
  <c r="CT158" i="13"/>
  <c r="CQ158" i="13"/>
  <c r="CN158" i="13"/>
  <c r="CJ158" i="13"/>
  <c r="CH158" i="13"/>
  <c r="CG158" i="13"/>
  <c r="CB158" i="13"/>
  <c r="BZ158" i="13"/>
  <c r="BY158" i="13"/>
  <c r="BX158" i="13"/>
  <c r="BV158" i="13"/>
  <c r="BT158" i="13"/>
  <c r="BS158" i="13"/>
  <c r="BR158" i="13"/>
  <c r="BN158" i="13"/>
  <c r="BL158" i="13"/>
  <c r="BK158" i="13"/>
  <c r="BJ158" i="13"/>
  <c r="BH158" i="13"/>
  <c r="BF158" i="13"/>
  <c r="BE158" i="13"/>
  <c r="BB158" i="13"/>
  <c r="BA158" i="13"/>
  <c r="AZ158" i="13"/>
  <c r="AV158" i="13"/>
  <c r="AU158" i="13"/>
  <c r="AT158" i="13"/>
  <c r="AS158" i="13"/>
  <c r="AR158" i="13"/>
  <c r="AP158" i="13"/>
  <c r="AO158" i="13"/>
  <c r="AN158" i="13"/>
  <c r="AM158" i="13"/>
  <c r="AL158" i="13"/>
  <c r="AK158" i="13"/>
  <c r="AI158" i="13"/>
  <c r="AH158" i="13"/>
  <c r="AD158" i="13"/>
  <c r="Z158" i="13"/>
  <c r="U158" i="13"/>
  <c r="T158" i="13"/>
  <c r="S158" i="13"/>
  <c r="Q158" i="13"/>
  <c r="N158" i="13"/>
  <c r="M158" i="13"/>
  <c r="L158" i="13"/>
  <c r="K158" i="13"/>
  <c r="I158" i="13"/>
  <c r="G158" i="13"/>
  <c r="C158" i="13"/>
  <c r="SG157" i="13"/>
  <c r="SF157" i="13"/>
  <c r="SD157" i="13"/>
  <c r="SB157" i="13"/>
  <c r="SA157" i="13"/>
  <c r="RZ157" i="13"/>
  <c r="RY157" i="13"/>
  <c r="RW157" i="13"/>
  <c r="RR157" i="13"/>
  <c r="RQ157" i="13"/>
  <c r="RP157" i="13"/>
  <c r="RO157" i="13"/>
  <c r="RL157" i="13"/>
  <c r="RH157" i="13"/>
  <c r="RF157" i="13"/>
  <c r="RD157" i="13"/>
  <c r="RB157" i="13"/>
  <c r="QX157" i="13"/>
  <c r="QW157" i="13"/>
  <c r="QT157" i="13"/>
  <c r="QO157" i="13"/>
  <c r="QN157" i="13"/>
  <c r="QL157" i="13"/>
  <c r="QK157" i="13"/>
  <c r="QI157" i="13"/>
  <c r="QG157" i="13"/>
  <c r="QE157" i="13"/>
  <c r="QC157" i="13"/>
  <c r="QA157" i="13"/>
  <c r="PY157" i="13"/>
  <c r="PV157" i="13"/>
  <c r="PU157" i="13"/>
  <c r="PT157" i="13"/>
  <c r="PS157" i="13"/>
  <c r="PR157" i="13"/>
  <c r="PQ157" i="13"/>
  <c r="PO157" i="13"/>
  <c r="PJ157" i="13"/>
  <c r="PI157" i="13"/>
  <c r="PH157" i="13"/>
  <c r="PG157" i="13"/>
  <c r="PE157" i="13"/>
  <c r="PD157" i="13"/>
  <c r="PA157" i="13"/>
  <c r="OY157" i="13"/>
  <c r="OW157" i="13"/>
  <c r="OU157" i="13"/>
  <c r="OR157" i="13"/>
  <c r="OP157" i="13"/>
  <c r="OO157" i="13"/>
  <c r="ON157" i="13"/>
  <c r="OM157" i="13"/>
  <c r="OK157" i="13"/>
  <c r="OH157" i="13"/>
  <c r="OF157" i="13"/>
  <c r="OE157" i="13"/>
  <c r="OD157" i="13"/>
  <c r="OB157" i="13"/>
  <c r="OA157" i="13"/>
  <c r="NY157" i="13"/>
  <c r="NW157" i="13"/>
  <c r="NP157" i="13"/>
  <c r="NL157" i="13"/>
  <c r="NK157" i="13"/>
  <c r="NJ157" i="13"/>
  <c r="NI157" i="13"/>
  <c r="NE157" i="13"/>
  <c r="ND157" i="13"/>
  <c r="NC157" i="13"/>
  <c r="NA157" i="13"/>
  <c r="MY157" i="13"/>
  <c r="MU157" i="13"/>
  <c r="MT157" i="13"/>
  <c r="MR157" i="13"/>
  <c r="MQ157" i="13"/>
  <c r="MP157" i="13"/>
  <c r="MM157" i="13"/>
  <c r="MK157" i="13"/>
  <c r="MJ157" i="13"/>
  <c r="MI157" i="13"/>
  <c r="MG157" i="13"/>
  <c r="ME157" i="13"/>
  <c r="MC157" i="13"/>
  <c r="LZ157" i="13"/>
  <c r="LW157" i="13"/>
  <c r="LT157" i="13"/>
  <c r="LS157" i="13"/>
  <c r="LQ157" i="13"/>
  <c r="LP157" i="13"/>
  <c r="LO157" i="13"/>
  <c r="LN157" i="13"/>
  <c r="LM157" i="13"/>
  <c r="LL157" i="13"/>
  <c r="LI157" i="13"/>
  <c r="LH157" i="13"/>
  <c r="LG157" i="13"/>
  <c r="LF157" i="13"/>
  <c r="LC157" i="13"/>
  <c r="LA157" i="13"/>
  <c r="KZ157" i="13"/>
  <c r="KY157" i="13"/>
  <c r="KX157" i="13"/>
  <c r="KW157" i="13"/>
  <c r="KT157" i="13"/>
  <c r="KS157" i="13"/>
  <c r="KQ157" i="13"/>
  <c r="KO157" i="13"/>
  <c r="KK157" i="13"/>
  <c r="KI157" i="13"/>
  <c r="KG157" i="13"/>
  <c r="KE157" i="13"/>
  <c r="KD157" i="13"/>
  <c r="KC157" i="13"/>
  <c r="KA157" i="13"/>
  <c r="JZ157" i="13"/>
  <c r="JV157" i="13"/>
  <c r="JR157" i="13"/>
  <c r="JO157" i="13"/>
  <c r="JN157" i="13"/>
  <c r="JI157" i="13"/>
  <c r="JH157" i="13"/>
  <c r="JG157" i="13"/>
  <c r="JE157" i="13"/>
  <c r="JD157" i="13"/>
  <c r="JB157" i="13"/>
  <c r="JA157" i="13"/>
  <c r="IZ157" i="13"/>
  <c r="IX157" i="13"/>
  <c r="IW157" i="13"/>
  <c r="IV157" i="13"/>
  <c r="IS157" i="13"/>
  <c r="IO157" i="13"/>
  <c r="IN157" i="13"/>
  <c r="IJ157" i="13"/>
  <c r="II157" i="13"/>
  <c r="IH157" i="13"/>
  <c r="IG157" i="13"/>
  <c r="IA157" i="13"/>
  <c r="HZ157" i="13"/>
  <c r="HY157" i="13"/>
  <c r="HX157" i="13"/>
  <c r="HO157" i="13"/>
  <c r="HN157" i="13"/>
  <c r="HL157" i="13"/>
  <c r="HJ157" i="13"/>
  <c r="HI157" i="13"/>
  <c r="HH157" i="13"/>
  <c r="HG157" i="13"/>
  <c r="HE157" i="13"/>
  <c r="GX157" i="13"/>
  <c r="GU157" i="13"/>
  <c r="GQ157" i="13"/>
  <c r="GP157" i="13"/>
  <c r="GO157" i="13"/>
  <c r="GM157" i="13"/>
  <c r="GL157" i="13"/>
  <c r="GK157" i="13"/>
  <c r="GJ157" i="13"/>
  <c r="GH157" i="13"/>
  <c r="GF157" i="13"/>
  <c r="GC157" i="13"/>
  <c r="GB157" i="13"/>
  <c r="GA157" i="13"/>
  <c r="FZ157" i="13"/>
  <c r="FY157" i="13"/>
  <c r="FX157" i="13"/>
  <c r="FW157" i="13"/>
  <c r="FV157" i="13"/>
  <c r="FU157" i="13"/>
  <c r="FT157" i="13"/>
  <c r="FS157" i="13"/>
  <c r="FP157" i="13"/>
  <c r="FO157" i="13"/>
  <c r="FN157" i="13"/>
  <c r="FM157" i="13"/>
  <c r="FL157" i="13"/>
  <c r="FI157" i="13"/>
  <c r="FH157" i="13"/>
  <c r="FG157" i="13"/>
  <c r="FF157" i="13"/>
  <c r="FE157" i="13"/>
  <c r="FC157" i="13"/>
  <c r="FA157" i="13"/>
  <c r="EV157" i="13"/>
  <c r="ET157" i="13"/>
  <c r="ES157" i="13"/>
  <c r="EP157" i="13"/>
  <c r="EN157" i="13"/>
  <c r="EM157" i="13"/>
  <c r="EH157" i="13"/>
  <c r="EG157" i="13"/>
  <c r="EF157" i="13"/>
  <c r="EC157" i="13"/>
  <c r="EB157" i="13"/>
  <c r="EA157" i="13"/>
  <c r="DX157" i="13"/>
  <c r="DW157" i="13"/>
  <c r="DS157" i="13"/>
  <c r="DR157" i="13"/>
  <c r="DQ157" i="13"/>
  <c r="DP157" i="13"/>
  <c r="DO157" i="13"/>
  <c r="DL157" i="13"/>
  <c r="DK157" i="13"/>
  <c r="DH157" i="13"/>
  <c r="DG157" i="13"/>
  <c r="DF157" i="13"/>
  <c r="DD157" i="13"/>
  <c r="DC157" i="13"/>
  <c r="CZ157" i="13"/>
  <c r="CX157" i="13"/>
  <c r="CW157" i="13"/>
  <c r="CT157" i="13"/>
  <c r="CQ157" i="13"/>
  <c r="CN157" i="13"/>
  <c r="CJ157" i="13"/>
  <c r="CH157" i="13"/>
  <c r="CG157" i="13"/>
  <c r="CB157" i="13"/>
  <c r="BZ157" i="13"/>
  <c r="BY157" i="13"/>
  <c r="BX157" i="13"/>
  <c r="BV157" i="13"/>
  <c r="BT157" i="13"/>
  <c r="BS157" i="13"/>
  <c r="BR157" i="13"/>
  <c r="BN157" i="13"/>
  <c r="BL157" i="13"/>
  <c r="BK157" i="13"/>
  <c r="BJ157" i="13"/>
  <c r="BH157" i="13"/>
  <c r="BF157" i="13"/>
  <c r="BE157" i="13"/>
  <c r="BB157" i="13"/>
  <c r="BA157" i="13"/>
  <c r="AZ157" i="13"/>
  <c r="AV157" i="13"/>
  <c r="AU157" i="13"/>
  <c r="AT157" i="13"/>
  <c r="AS157" i="13"/>
  <c r="AR157" i="13"/>
  <c r="AP157" i="13"/>
  <c r="AO157" i="13"/>
  <c r="AN157" i="13"/>
  <c r="AM157" i="13"/>
  <c r="AL157" i="13"/>
  <c r="AK157" i="13"/>
  <c r="AI157" i="13"/>
  <c r="AH157" i="13"/>
  <c r="AD157" i="13"/>
  <c r="Z157" i="13"/>
  <c r="U157" i="13"/>
  <c r="T157" i="13"/>
  <c r="S157" i="13"/>
  <c r="Q157" i="13"/>
  <c r="N157" i="13"/>
  <c r="M157" i="13"/>
  <c r="L157" i="13"/>
  <c r="K157" i="13"/>
  <c r="I157" i="13"/>
  <c r="G157" i="13"/>
  <c r="C157" i="13"/>
  <c r="SG156" i="13"/>
  <c r="SF156" i="13"/>
  <c r="SD156" i="13"/>
  <c r="SB156" i="13"/>
  <c r="SA156" i="13"/>
  <c r="RZ156" i="13"/>
  <c r="RY156" i="13"/>
  <c r="RW156" i="13"/>
  <c r="RR156" i="13"/>
  <c r="RQ156" i="13"/>
  <c r="RP156" i="13"/>
  <c r="RO156" i="13"/>
  <c r="RL156" i="13"/>
  <c r="RH156" i="13"/>
  <c r="RF156" i="13"/>
  <c r="RD156" i="13"/>
  <c r="RB156" i="13"/>
  <c r="QX156" i="13"/>
  <c r="QW156" i="13"/>
  <c r="QT156" i="13"/>
  <c r="QO156" i="13"/>
  <c r="QN156" i="13"/>
  <c r="QL156" i="13"/>
  <c r="QK156" i="13"/>
  <c r="QI156" i="13"/>
  <c r="QG156" i="13"/>
  <c r="QE156" i="13"/>
  <c r="QC156" i="13"/>
  <c r="QA156" i="13"/>
  <c r="PY156" i="13"/>
  <c r="PV156" i="13"/>
  <c r="PU156" i="13"/>
  <c r="PT156" i="13"/>
  <c r="PS156" i="13"/>
  <c r="PR156" i="13"/>
  <c r="PQ156" i="13"/>
  <c r="PO156" i="13"/>
  <c r="PJ156" i="13"/>
  <c r="PI156" i="13"/>
  <c r="PH156" i="13"/>
  <c r="PG156" i="13"/>
  <c r="PE156" i="13"/>
  <c r="PD156" i="13"/>
  <c r="PA156" i="13"/>
  <c r="OY156" i="13"/>
  <c r="OW156" i="13"/>
  <c r="OU156" i="13"/>
  <c r="OR156" i="13"/>
  <c r="OP156" i="13"/>
  <c r="OO156" i="13"/>
  <c r="ON156" i="13"/>
  <c r="OM156" i="13"/>
  <c r="OK156" i="13"/>
  <c r="OH156" i="13"/>
  <c r="OF156" i="13"/>
  <c r="OE156" i="13"/>
  <c r="OD156" i="13"/>
  <c r="OB156" i="13"/>
  <c r="OA156" i="13"/>
  <c r="NY156" i="13"/>
  <c r="NW156" i="13"/>
  <c r="NP156" i="13"/>
  <c r="NL156" i="13"/>
  <c r="NK156" i="13"/>
  <c r="NJ156" i="13"/>
  <c r="NI156" i="13"/>
  <c r="NE156" i="13"/>
  <c r="ND156" i="13"/>
  <c r="NC156" i="13"/>
  <c r="NA156" i="13"/>
  <c r="MY156" i="13"/>
  <c r="MU156" i="13"/>
  <c r="MT156" i="13"/>
  <c r="MR156" i="13"/>
  <c r="MQ156" i="13"/>
  <c r="MP156" i="13"/>
  <c r="MM156" i="13"/>
  <c r="MK156" i="13"/>
  <c r="MJ156" i="13"/>
  <c r="MI156" i="13"/>
  <c r="MG156" i="13"/>
  <c r="ME156" i="13"/>
  <c r="MC156" i="13"/>
  <c r="LZ156" i="13"/>
  <c r="LW156" i="13"/>
  <c r="LT156" i="13"/>
  <c r="LS156" i="13"/>
  <c r="LQ156" i="13"/>
  <c r="LP156" i="13"/>
  <c r="LO156" i="13"/>
  <c r="LN156" i="13"/>
  <c r="LM156" i="13"/>
  <c r="LL156" i="13"/>
  <c r="LI156" i="13"/>
  <c r="LH156" i="13"/>
  <c r="LG156" i="13"/>
  <c r="LF156" i="13"/>
  <c r="LC156" i="13"/>
  <c r="LA156" i="13"/>
  <c r="KZ156" i="13"/>
  <c r="KY156" i="13"/>
  <c r="KX156" i="13"/>
  <c r="KW156" i="13"/>
  <c r="KT156" i="13"/>
  <c r="KS156" i="13"/>
  <c r="KQ156" i="13"/>
  <c r="KO156" i="13"/>
  <c r="KK156" i="13"/>
  <c r="KI156" i="13"/>
  <c r="KG156" i="13"/>
  <c r="KE156" i="13"/>
  <c r="KD156" i="13"/>
  <c r="KC156" i="13"/>
  <c r="KA156" i="13"/>
  <c r="JZ156" i="13"/>
  <c r="JV156" i="13"/>
  <c r="JR156" i="13"/>
  <c r="JO156" i="13"/>
  <c r="JN156" i="13"/>
  <c r="JI156" i="13"/>
  <c r="JH156" i="13"/>
  <c r="JG156" i="13"/>
  <c r="JE156" i="13"/>
  <c r="JD156" i="13"/>
  <c r="JB156" i="13"/>
  <c r="JA156" i="13"/>
  <c r="IZ156" i="13"/>
  <c r="IX156" i="13"/>
  <c r="IW156" i="13"/>
  <c r="IV156" i="13"/>
  <c r="IS156" i="13"/>
  <c r="IO156" i="13"/>
  <c r="IN156" i="13"/>
  <c r="IJ156" i="13"/>
  <c r="II156" i="13"/>
  <c r="IH156" i="13"/>
  <c r="IG156" i="13"/>
  <c r="IA156" i="13"/>
  <c r="HZ156" i="13"/>
  <c r="HY156" i="13"/>
  <c r="HX156" i="13"/>
  <c r="HO156" i="13"/>
  <c r="HN156" i="13"/>
  <c r="HL156" i="13"/>
  <c r="HJ156" i="13"/>
  <c r="HI156" i="13"/>
  <c r="HH156" i="13"/>
  <c r="HG156" i="13"/>
  <c r="HE156" i="13"/>
  <c r="GX156" i="13"/>
  <c r="GU156" i="13"/>
  <c r="GQ156" i="13"/>
  <c r="GP156" i="13"/>
  <c r="GO156" i="13"/>
  <c r="GM156" i="13"/>
  <c r="GL156" i="13"/>
  <c r="GK156" i="13"/>
  <c r="GJ156" i="13"/>
  <c r="GH156" i="13"/>
  <c r="GF156" i="13"/>
  <c r="GC156" i="13"/>
  <c r="GB156" i="13"/>
  <c r="GA156" i="13"/>
  <c r="FZ156" i="13"/>
  <c r="FY156" i="13"/>
  <c r="FX156" i="13"/>
  <c r="FW156" i="13"/>
  <c r="FV156" i="13"/>
  <c r="FU156" i="13"/>
  <c r="FT156" i="13"/>
  <c r="FS156" i="13"/>
  <c r="FP156" i="13"/>
  <c r="FO156" i="13"/>
  <c r="FN156" i="13"/>
  <c r="FM156" i="13"/>
  <c r="FL156" i="13"/>
  <c r="FI156" i="13"/>
  <c r="FH156" i="13"/>
  <c r="FG156" i="13"/>
  <c r="FF156" i="13"/>
  <c r="FE156" i="13"/>
  <c r="FC156" i="13"/>
  <c r="FA156" i="13"/>
  <c r="EV156" i="13"/>
  <c r="ET156" i="13"/>
  <c r="ES156" i="13"/>
  <c r="EP156" i="13"/>
  <c r="EN156" i="13"/>
  <c r="EM156" i="13"/>
  <c r="EH156" i="13"/>
  <c r="EG156" i="13"/>
  <c r="EF156" i="13"/>
  <c r="EC156" i="13"/>
  <c r="EB156" i="13"/>
  <c r="EA156" i="13"/>
  <c r="DX156" i="13"/>
  <c r="DW156" i="13"/>
  <c r="DS156" i="13"/>
  <c r="DR156" i="13"/>
  <c r="DQ156" i="13"/>
  <c r="DP156" i="13"/>
  <c r="DO156" i="13"/>
  <c r="DL156" i="13"/>
  <c r="DK156" i="13"/>
  <c r="DH156" i="13"/>
  <c r="DG156" i="13"/>
  <c r="DF156" i="13"/>
  <c r="DD156" i="13"/>
  <c r="DC156" i="13"/>
  <c r="CZ156" i="13"/>
  <c r="CX156" i="13"/>
  <c r="CW156" i="13"/>
  <c r="CT156" i="13"/>
  <c r="CQ156" i="13"/>
  <c r="CN156" i="13"/>
  <c r="CJ156" i="13"/>
  <c r="CH156" i="13"/>
  <c r="CG156" i="13"/>
  <c r="CB156" i="13"/>
  <c r="BZ156" i="13"/>
  <c r="BY156" i="13"/>
  <c r="BX156" i="13"/>
  <c r="BV156" i="13"/>
  <c r="BT156" i="13"/>
  <c r="BS156" i="13"/>
  <c r="BR156" i="13"/>
  <c r="BN156" i="13"/>
  <c r="BL156" i="13"/>
  <c r="BK156" i="13"/>
  <c r="BJ156" i="13"/>
  <c r="BH156" i="13"/>
  <c r="BF156" i="13"/>
  <c r="BE156" i="13"/>
  <c r="BB156" i="13"/>
  <c r="BA156" i="13"/>
  <c r="AZ156" i="13"/>
  <c r="AV156" i="13"/>
  <c r="AU156" i="13"/>
  <c r="AT156" i="13"/>
  <c r="AS156" i="13"/>
  <c r="AR156" i="13"/>
  <c r="AP156" i="13"/>
  <c r="AO156" i="13"/>
  <c r="AN156" i="13"/>
  <c r="AM156" i="13"/>
  <c r="AL156" i="13"/>
  <c r="AK156" i="13"/>
  <c r="AI156" i="13"/>
  <c r="AH156" i="13"/>
  <c r="AD156" i="13"/>
  <c r="Z156" i="13"/>
  <c r="U156" i="13"/>
  <c r="T156" i="13"/>
  <c r="S156" i="13"/>
  <c r="Q156" i="13"/>
  <c r="N156" i="13"/>
  <c r="M156" i="13"/>
  <c r="L156" i="13"/>
  <c r="K156" i="13"/>
  <c r="I156" i="13"/>
  <c r="G156" i="13"/>
  <c r="C156" i="13"/>
  <c r="SG155" i="13"/>
  <c r="SF155" i="13"/>
  <c r="SD155" i="13"/>
  <c r="SB155" i="13"/>
  <c r="SA155" i="13"/>
  <c r="RZ155" i="13"/>
  <c r="RY155" i="13"/>
  <c r="RW155" i="13"/>
  <c r="RR155" i="13"/>
  <c r="RQ155" i="13"/>
  <c r="RP155" i="13"/>
  <c r="RO155" i="13"/>
  <c r="RL155" i="13"/>
  <c r="RH155" i="13"/>
  <c r="RF155" i="13"/>
  <c r="RD155" i="13"/>
  <c r="RB155" i="13"/>
  <c r="QX155" i="13"/>
  <c r="QW155" i="13"/>
  <c r="QT155" i="13"/>
  <c r="QO155" i="13"/>
  <c r="QN155" i="13"/>
  <c r="QL155" i="13"/>
  <c r="QK155" i="13"/>
  <c r="QI155" i="13"/>
  <c r="QG155" i="13"/>
  <c r="QE155" i="13"/>
  <c r="QC155" i="13"/>
  <c r="QA155" i="13"/>
  <c r="PY155" i="13"/>
  <c r="PV155" i="13"/>
  <c r="PU155" i="13"/>
  <c r="PT155" i="13"/>
  <c r="PS155" i="13"/>
  <c r="PR155" i="13"/>
  <c r="PQ155" i="13"/>
  <c r="PO155" i="13"/>
  <c r="PJ155" i="13"/>
  <c r="PI155" i="13"/>
  <c r="PH155" i="13"/>
  <c r="PG155" i="13"/>
  <c r="PE155" i="13"/>
  <c r="PD155" i="13"/>
  <c r="PA155" i="13"/>
  <c r="OY155" i="13"/>
  <c r="OW155" i="13"/>
  <c r="OU155" i="13"/>
  <c r="OR155" i="13"/>
  <c r="OP155" i="13"/>
  <c r="OO155" i="13"/>
  <c r="ON155" i="13"/>
  <c r="OM155" i="13"/>
  <c r="OK155" i="13"/>
  <c r="OH155" i="13"/>
  <c r="OF155" i="13"/>
  <c r="OE155" i="13"/>
  <c r="OD155" i="13"/>
  <c r="OB155" i="13"/>
  <c r="OA155" i="13"/>
  <c r="NY155" i="13"/>
  <c r="NW155" i="13"/>
  <c r="NP155" i="13"/>
  <c r="NL155" i="13"/>
  <c r="NK155" i="13"/>
  <c r="NJ155" i="13"/>
  <c r="NI155" i="13"/>
  <c r="NE155" i="13"/>
  <c r="ND155" i="13"/>
  <c r="NC155" i="13"/>
  <c r="NA155" i="13"/>
  <c r="MY155" i="13"/>
  <c r="MU155" i="13"/>
  <c r="MT155" i="13"/>
  <c r="MR155" i="13"/>
  <c r="MQ155" i="13"/>
  <c r="MP155" i="13"/>
  <c r="MM155" i="13"/>
  <c r="MK155" i="13"/>
  <c r="MJ155" i="13"/>
  <c r="MI155" i="13"/>
  <c r="MG155" i="13"/>
  <c r="ME155" i="13"/>
  <c r="MC155" i="13"/>
  <c r="LZ155" i="13"/>
  <c r="LW155" i="13"/>
  <c r="LT155" i="13"/>
  <c r="LS155" i="13"/>
  <c r="LQ155" i="13"/>
  <c r="LP155" i="13"/>
  <c r="LO155" i="13"/>
  <c r="LN155" i="13"/>
  <c r="LM155" i="13"/>
  <c r="LL155" i="13"/>
  <c r="LI155" i="13"/>
  <c r="LH155" i="13"/>
  <c r="LG155" i="13"/>
  <c r="LF155" i="13"/>
  <c r="LC155" i="13"/>
  <c r="LA155" i="13"/>
  <c r="KZ155" i="13"/>
  <c r="KY155" i="13"/>
  <c r="KX155" i="13"/>
  <c r="KW155" i="13"/>
  <c r="KT155" i="13"/>
  <c r="KS155" i="13"/>
  <c r="KQ155" i="13"/>
  <c r="KO155" i="13"/>
  <c r="KK155" i="13"/>
  <c r="KI155" i="13"/>
  <c r="KG155" i="13"/>
  <c r="KE155" i="13"/>
  <c r="KD155" i="13"/>
  <c r="KC155" i="13"/>
  <c r="KA155" i="13"/>
  <c r="JZ155" i="13"/>
  <c r="JV155" i="13"/>
  <c r="JR155" i="13"/>
  <c r="JO155" i="13"/>
  <c r="JN155" i="13"/>
  <c r="JI155" i="13"/>
  <c r="JH155" i="13"/>
  <c r="JG155" i="13"/>
  <c r="JE155" i="13"/>
  <c r="JD155" i="13"/>
  <c r="JB155" i="13"/>
  <c r="JA155" i="13"/>
  <c r="IZ155" i="13"/>
  <c r="IX155" i="13"/>
  <c r="IW155" i="13"/>
  <c r="IV155" i="13"/>
  <c r="IS155" i="13"/>
  <c r="IO155" i="13"/>
  <c r="IN155" i="13"/>
  <c r="IJ155" i="13"/>
  <c r="II155" i="13"/>
  <c r="IH155" i="13"/>
  <c r="IG155" i="13"/>
  <c r="IA155" i="13"/>
  <c r="HZ155" i="13"/>
  <c r="HY155" i="13"/>
  <c r="HX155" i="13"/>
  <c r="HO155" i="13"/>
  <c r="HN155" i="13"/>
  <c r="HL155" i="13"/>
  <c r="HJ155" i="13"/>
  <c r="HI155" i="13"/>
  <c r="HH155" i="13"/>
  <c r="HG155" i="13"/>
  <c r="HE155" i="13"/>
  <c r="GX155" i="13"/>
  <c r="GU155" i="13"/>
  <c r="GQ155" i="13"/>
  <c r="GP155" i="13"/>
  <c r="GO155" i="13"/>
  <c r="GM155" i="13"/>
  <c r="GL155" i="13"/>
  <c r="GK155" i="13"/>
  <c r="GJ155" i="13"/>
  <c r="GH155" i="13"/>
  <c r="GF155" i="13"/>
  <c r="GC155" i="13"/>
  <c r="GB155" i="13"/>
  <c r="GA155" i="13"/>
  <c r="FZ155" i="13"/>
  <c r="FY155" i="13"/>
  <c r="FX155" i="13"/>
  <c r="FW155" i="13"/>
  <c r="FV155" i="13"/>
  <c r="FU155" i="13"/>
  <c r="FT155" i="13"/>
  <c r="FS155" i="13"/>
  <c r="FP155" i="13"/>
  <c r="FO155" i="13"/>
  <c r="FN155" i="13"/>
  <c r="FM155" i="13"/>
  <c r="FL155" i="13"/>
  <c r="FI155" i="13"/>
  <c r="FH155" i="13"/>
  <c r="FG155" i="13"/>
  <c r="FF155" i="13"/>
  <c r="FE155" i="13"/>
  <c r="FC155" i="13"/>
  <c r="FA155" i="13"/>
  <c r="EV155" i="13"/>
  <c r="ET155" i="13"/>
  <c r="ES155" i="13"/>
  <c r="EP155" i="13"/>
  <c r="EN155" i="13"/>
  <c r="EM155" i="13"/>
  <c r="EH155" i="13"/>
  <c r="EG155" i="13"/>
  <c r="EF155" i="13"/>
  <c r="EC155" i="13"/>
  <c r="EB155" i="13"/>
  <c r="EA155" i="13"/>
  <c r="DX155" i="13"/>
  <c r="DW155" i="13"/>
  <c r="DS155" i="13"/>
  <c r="DR155" i="13"/>
  <c r="DQ155" i="13"/>
  <c r="DP155" i="13"/>
  <c r="DO155" i="13"/>
  <c r="DL155" i="13"/>
  <c r="DK155" i="13"/>
  <c r="DH155" i="13"/>
  <c r="DG155" i="13"/>
  <c r="DF155" i="13"/>
  <c r="DD155" i="13"/>
  <c r="DC155" i="13"/>
  <c r="CZ155" i="13"/>
  <c r="CX155" i="13"/>
  <c r="CW155" i="13"/>
  <c r="CT155" i="13"/>
  <c r="CQ155" i="13"/>
  <c r="CN155" i="13"/>
  <c r="CJ155" i="13"/>
  <c r="CH155" i="13"/>
  <c r="CG155" i="13"/>
  <c r="CB155" i="13"/>
  <c r="BZ155" i="13"/>
  <c r="BY155" i="13"/>
  <c r="BX155" i="13"/>
  <c r="BV155" i="13"/>
  <c r="BT155" i="13"/>
  <c r="BS155" i="13"/>
  <c r="BR155" i="13"/>
  <c r="BN155" i="13"/>
  <c r="BL155" i="13"/>
  <c r="BK155" i="13"/>
  <c r="BJ155" i="13"/>
  <c r="BH155" i="13"/>
  <c r="BF155" i="13"/>
  <c r="BE155" i="13"/>
  <c r="BB155" i="13"/>
  <c r="BA155" i="13"/>
  <c r="AZ155" i="13"/>
  <c r="AV155" i="13"/>
  <c r="AU155" i="13"/>
  <c r="AT155" i="13"/>
  <c r="AS155" i="13"/>
  <c r="AR155" i="13"/>
  <c r="AP155" i="13"/>
  <c r="AO155" i="13"/>
  <c r="AN155" i="13"/>
  <c r="AM155" i="13"/>
  <c r="AL155" i="13"/>
  <c r="AK155" i="13"/>
  <c r="AI155" i="13"/>
  <c r="AH155" i="13"/>
  <c r="AD155" i="13"/>
  <c r="Z155" i="13"/>
  <c r="U155" i="13"/>
  <c r="T155" i="13"/>
  <c r="S155" i="13"/>
  <c r="Q155" i="13"/>
  <c r="N155" i="13"/>
  <c r="M155" i="13"/>
  <c r="L155" i="13"/>
  <c r="K155" i="13"/>
  <c r="I155" i="13"/>
  <c r="G155" i="13"/>
  <c r="C155" i="13"/>
  <c r="SG154" i="13"/>
  <c r="SF154" i="13"/>
  <c r="SD154" i="13"/>
  <c r="SB154" i="13"/>
  <c r="SA154" i="13"/>
  <c r="RZ154" i="13"/>
  <c r="RY154" i="13"/>
  <c r="RW154" i="13"/>
  <c r="RR154" i="13"/>
  <c r="RQ154" i="13"/>
  <c r="RP154" i="13"/>
  <c r="RO154" i="13"/>
  <c r="RL154" i="13"/>
  <c r="RH154" i="13"/>
  <c r="RF154" i="13"/>
  <c r="RD154" i="13"/>
  <c r="RB154" i="13"/>
  <c r="QX154" i="13"/>
  <c r="QW154" i="13"/>
  <c r="QT154" i="13"/>
  <c r="QO154" i="13"/>
  <c r="QN154" i="13"/>
  <c r="QL154" i="13"/>
  <c r="QK154" i="13"/>
  <c r="QI154" i="13"/>
  <c r="QG154" i="13"/>
  <c r="QE154" i="13"/>
  <c r="QC154" i="13"/>
  <c r="QA154" i="13"/>
  <c r="PY154" i="13"/>
  <c r="PV154" i="13"/>
  <c r="PU154" i="13"/>
  <c r="PT154" i="13"/>
  <c r="PS154" i="13"/>
  <c r="PR154" i="13"/>
  <c r="PQ154" i="13"/>
  <c r="PO154" i="13"/>
  <c r="PJ154" i="13"/>
  <c r="PI154" i="13"/>
  <c r="PH154" i="13"/>
  <c r="PG154" i="13"/>
  <c r="PE154" i="13"/>
  <c r="PD154" i="13"/>
  <c r="PA154" i="13"/>
  <c r="OY154" i="13"/>
  <c r="OW154" i="13"/>
  <c r="OU154" i="13"/>
  <c r="OR154" i="13"/>
  <c r="OP154" i="13"/>
  <c r="OO154" i="13"/>
  <c r="ON154" i="13"/>
  <c r="OM154" i="13"/>
  <c r="OK154" i="13"/>
  <c r="OH154" i="13"/>
  <c r="OF154" i="13"/>
  <c r="OE154" i="13"/>
  <c r="OD154" i="13"/>
  <c r="OB154" i="13"/>
  <c r="OA154" i="13"/>
  <c r="NY154" i="13"/>
  <c r="NW154" i="13"/>
  <c r="NP154" i="13"/>
  <c r="NL154" i="13"/>
  <c r="NK154" i="13"/>
  <c r="NJ154" i="13"/>
  <c r="NI154" i="13"/>
  <c r="NE154" i="13"/>
  <c r="ND154" i="13"/>
  <c r="NC154" i="13"/>
  <c r="NA154" i="13"/>
  <c r="MY154" i="13"/>
  <c r="MU154" i="13"/>
  <c r="MT154" i="13"/>
  <c r="MR154" i="13"/>
  <c r="MQ154" i="13"/>
  <c r="MP154" i="13"/>
  <c r="MM154" i="13"/>
  <c r="MK154" i="13"/>
  <c r="MJ154" i="13"/>
  <c r="MI154" i="13"/>
  <c r="MG154" i="13"/>
  <c r="ME154" i="13"/>
  <c r="MC154" i="13"/>
  <c r="LZ154" i="13"/>
  <c r="LW154" i="13"/>
  <c r="LT154" i="13"/>
  <c r="LS154" i="13"/>
  <c r="LQ154" i="13"/>
  <c r="LP154" i="13"/>
  <c r="LO154" i="13"/>
  <c r="LN154" i="13"/>
  <c r="LM154" i="13"/>
  <c r="LL154" i="13"/>
  <c r="LI154" i="13"/>
  <c r="LH154" i="13"/>
  <c r="LG154" i="13"/>
  <c r="LF154" i="13"/>
  <c r="LC154" i="13"/>
  <c r="LA154" i="13"/>
  <c r="KZ154" i="13"/>
  <c r="KY154" i="13"/>
  <c r="KX154" i="13"/>
  <c r="KW154" i="13"/>
  <c r="KT154" i="13"/>
  <c r="KS154" i="13"/>
  <c r="KQ154" i="13"/>
  <c r="KO154" i="13"/>
  <c r="KK154" i="13"/>
  <c r="KI154" i="13"/>
  <c r="KG154" i="13"/>
  <c r="KE154" i="13"/>
  <c r="KD154" i="13"/>
  <c r="KC154" i="13"/>
  <c r="KA154" i="13"/>
  <c r="JZ154" i="13"/>
  <c r="JV154" i="13"/>
  <c r="JR154" i="13"/>
  <c r="JO154" i="13"/>
  <c r="JN154" i="13"/>
  <c r="JI154" i="13"/>
  <c r="JH154" i="13"/>
  <c r="JG154" i="13"/>
  <c r="JE154" i="13"/>
  <c r="JD154" i="13"/>
  <c r="JB154" i="13"/>
  <c r="JA154" i="13"/>
  <c r="IZ154" i="13"/>
  <c r="IX154" i="13"/>
  <c r="IW154" i="13"/>
  <c r="IV154" i="13"/>
  <c r="IS154" i="13"/>
  <c r="IO154" i="13"/>
  <c r="IN154" i="13"/>
  <c r="IJ154" i="13"/>
  <c r="II154" i="13"/>
  <c r="IH154" i="13"/>
  <c r="IG154" i="13"/>
  <c r="IA154" i="13"/>
  <c r="HZ154" i="13"/>
  <c r="HY154" i="13"/>
  <c r="HX154" i="13"/>
  <c r="HO154" i="13"/>
  <c r="HN154" i="13"/>
  <c r="HL154" i="13"/>
  <c r="HJ154" i="13"/>
  <c r="HI154" i="13"/>
  <c r="HH154" i="13"/>
  <c r="HG154" i="13"/>
  <c r="HE154" i="13"/>
  <c r="GX154" i="13"/>
  <c r="GU154" i="13"/>
  <c r="GQ154" i="13"/>
  <c r="GP154" i="13"/>
  <c r="GO154" i="13"/>
  <c r="GM154" i="13"/>
  <c r="GL154" i="13"/>
  <c r="GK154" i="13"/>
  <c r="GJ154" i="13"/>
  <c r="GH154" i="13"/>
  <c r="GF154" i="13"/>
  <c r="GC154" i="13"/>
  <c r="GB154" i="13"/>
  <c r="GA154" i="13"/>
  <c r="FZ154" i="13"/>
  <c r="FY154" i="13"/>
  <c r="FX154" i="13"/>
  <c r="FW154" i="13"/>
  <c r="FV154" i="13"/>
  <c r="FU154" i="13"/>
  <c r="FT154" i="13"/>
  <c r="FS154" i="13"/>
  <c r="FP154" i="13"/>
  <c r="FO154" i="13"/>
  <c r="FN154" i="13"/>
  <c r="FM154" i="13"/>
  <c r="FL154" i="13"/>
  <c r="FI154" i="13"/>
  <c r="FH154" i="13"/>
  <c r="FG154" i="13"/>
  <c r="FF154" i="13"/>
  <c r="FE154" i="13"/>
  <c r="FC154" i="13"/>
  <c r="FA154" i="13"/>
  <c r="EV154" i="13"/>
  <c r="ET154" i="13"/>
  <c r="ES154" i="13"/>
  <c r="EP154" i="13"/>
  <c r="EN154" i="13"/>
  <c r="EM154" i="13"/>
  <c r="EH154" i="13"/>
  <c r="EG154" i="13"/>
  <c r="EF154" i="13"/>
  <c r="EC154" i="13"/>
  <c r="EB154" i="13"/>
  <c r="EA154" i="13"/>
  <c r="DX154" i="13"/>
  <c r="DW154" i="13"/>
  <c r="DS154" i="13"/>
  <c r="DR154" i="13"/>
  <c r="DQ154" i="13"/>
  <c r="DP154" i="13"/>
  <c r="DO154" i="13"/>
  <c r="DL154" i="13"/>
  <c r="DK154" i="13"/>
  <c r="DH154" i="13"/>
  <c r="DG154" i="13"/>
  <c r="DF154" i="13"/>
  <c r="DD154" i="13"/>
  <c r="DC154" i="13"/>
  <c r="CZ154" i="13"/>
  <c r="CX154" i="13"/>
  <c r="CW154" i="13"/>
  <c r="CT154" i="13"/>
  <c r="CQ154" i="13"/>
  <c r="CN154" i="13"/>
  <c r="CJ154" i="13"/>
  <c r="CH154" i="13"/>
  <c r="CG154" i="13"/>
  <c r="CB154" i="13"/>
  <c r="BZ154" i="13"/>
  <c r="BY154" i="13"/>
  <c r="BX154" i="13"/>
  <c r="BV154" i="13"/>
  <c r="BT154" i="13"/>
  <c r="BS154" i="13"/>
  <c r="BR154" i="13"/>
  <c r="BN154" i="13"/>
  <c r="BL154" i="13"/>
  <c r="BK154" i="13"/>
  <c r="BJ154" i="13"/>
  <c r="BH154" i="13"/>
  <c r="BF154" i="13"/>
  <c r="BE154" i="13"/>
  <c r="BB154" i="13"/>
  <c r="BA154" i="13"/>
  <c r="AZ154" i="13"/>
  <c r="AV154" i="13"/>
  <c r="AU154" i="13"/>
  <c r="AT154" i="13"/>
  <c r="AS154" i="13"/>
  <c r="AR154" i="13"/>
  <c r="AP154" i="13"/>
  <c r="AO154" i="13"/>
  <c r="AN154" i="13"/>
  <c r="AM154" i="13"/>
  <c r="AL154" i="13"/>
  <c r="AK154" i="13"/>
  <c r="AI154" i="13"/>
  <c r="AH154" i="13"/>
  <c r="AD154" i="13"/>
  <c r="Z154" i="13"/>
  <c r="U154" i="13"/>
  <c r="T154" i="13"/>
  <c r="S154" i="13"/>
  <c r="Q154" i="13"/>
  <c r="N154" i="13"/>
  <c r="M154" i="13"/>
  <c r="L154" i="13"/>
  <c r="K154" i="13"/>
  <c r="I154" i="13"/>
  <c r="G154" i="13"/>
  <c r="C154" i="13"/>
  <c r="SG153" i="13"/>
  <c r="SF153" i="13"/>
  <c r="SD153" i="13"/>
  <c r="SB153" i="13"/>
  <c r="SA153" i="13"/>
  <c r="RZ153" i="13"/>
  <c r="RY153" i="13"/>
  <c r="RW153" i="13"/>
  <c r="RR153" i="13"/>
  <c r="RQ153" i="13"/>
  <c r="RP153" i="13"/>
  <c r="RO153" i="13"/>
  <c r="RL153" i="13"/>
  <c r="RH153" i="13"/>
  <c r="RF153" i="13"/>
  <c r="RD153" i="13"/>
  <c r="RB153" i="13"/>
  <c r="QX153" i="13"/>
  <c r="QW153" i="13"/>
  <c r="QT153" i="13"/>
  <c r="QO153" i="13"/>
  <c r="QN153" i="13"/>
  <c r="QL153" i="13"/>
  <c r="QK153" i="13"/>
  <c r="QI153" i="13"/>
  <c r="QG153" i="13"/>
  <c r="QE153" i="13"/>
  <c r="QC153" i="13"/>
  <c r="QA153" i="13"/>
  <c r="PY153" i="13"/>
  <c r="PV153" i="13"/>
  <c r="PU153" i="13"/>
  <c r="PT153" i="13"/>
  <c r="PS153" i="13"/>
  <c r="PR153" i="13"/>
  <c r="PQ153" i="13"/>
  <c r="PO153" i="13"/>
  <c r="PJ153" i="13"/>
  <c r="PI153" i="13"/>
  <c r="PH153" i="13"/>
  <c r="PG153" i="13"/>
  <c r="PE153" i="13"/>
  <c r="PD153" i="13"/>
  <c r="PA153" i="13"/>
  <c r="OY153" i="13"/>
  <c r="OW153" i="13"/>
  <c r="OU153" i="13"/>
  <c r="OR153" i="13"/>
  <c r="OP153" i="13"/>
  <c r="OO153" i="13"/>
  <c r="ON153" i="13"/>
  <c r="OM153" i="13"/>
  <c r="OK153" i="13"/>
  <c r="OH153" i="13"/>
  <c r="OF153" i="13"/>
  <c r="OE153" i="13"/>
  <c r="OD153" i="13"/>
  <c r="OB153" i="13"/>
  <c r="OA153" i="13"/>
  <c r="NY153" i="13"/>
  <c r="NW153" i="13"/>
  <c r="NP153" i="13"/>
  <c r="NL153" i="13"/>
  <c r="NK153" i="13"/>
  <c r="NJ153" i="13"/>
  <c r="NI153" i="13"/>
  <c r="NE153" i="13"/>
  <c r="ND153" i="13"/>
  <c r="NC153" i="13"/>
  <c r="NA153" i="13"/>
  <c r="MY153" i="13"/>
  <c r="MU153" i="13"/>
  <c r="MT153" i="13"/>
  <c r="MR153" i="13"/>
  <c r="MQ153" i="13"/>
  <c r="MP153" i="13"/>
  <c r="MM153" i="13"/>
  <c r="MK153" i="13"/>
  <c r="MJ153" i="13"/>
  <c r="MI153" i="13"/>
  <c r="MG153" i="13"/>
  <c r="ME153" i="13"/>
  <c r="MC153" i="13"/>
  <c r="LZ153" i="13"/>
  <c r="LW153" i="13"/>
  <c r="LT153" i="13"/>
  <c r="LS153" i="13"/>
  <c r="LQ153" i="13"/>
  <c r="LP153" i="13"/>
  <c r="LO153" i="13"/>
  <c r="LN153" i="13"/>
  <c r="LM153" i="13"/>
  <c r="LL153" i="13"/>
  <c r="LI153" i="13"/>
  <c r="LH153" i="13"/>
  <c r="LG153" i="13"/>
  <c r="LF153" i="13"/>
  <c r="LC153" i="13"/>
  <c r="LA153" i="13"/>
  <c r="KZ153" i="13"/>
  <c r="KY153" i="13"/>
  <c r="KX153" i="13"/>
  <c r="KW153" i="13"/>
  <c r="KT153" i="13"/>
  <c r="KS153" i="13"/>
  <c r="KQ153" i="13"/>
  <c r="KO153" i="13"/>
  <c r="KK153" i="13"/>
  <c r="KI153" i="13"/>
  <c r="KG153" i="13"/>
  <c r="KE153" i="13"/>
  <c r="KD153" i="13"/>
  <c r="KC153" i="13"/>
  <c r="KA153" i="13"/>
  <c r="JZ153" i="13"/>
  <c r="JV153" i="13"/>
  <c r="JR153" i="13"/>
  <c r="JO153" i="13"/>
  <c r="JN153" i="13"/>
  <c r="JI153" i="13"/>
  <c r="JH153" i="13"/>
  <c r="JG153" i="13"/>
  <c r="JE153" i="13"/>
  <c r="JD153" i="13"/>
  <c r="JB153" i="13"/>
  <c r="JA153" i="13"/>
  <c r="IZ153" i="13"/>
  <c r="IX153" i="13"/>
  <c r="IW153" i="13"/>
  <c r="IV153" i="13"/>
  <c r="IS153" i="13"/>
  <c r="IO153" i="13"/>
  <c r="IN153" i="13"/>
  <c r="IJ153" i="13"/>
  <c r="II153" i="13"/>
  <c r="IH153" i="13"/>
  <c r="IG153" i="13"/>
  <c r="IA153" i="13"/>
  <c r="HZ153" i="13"/>
  <c r="HY153" i="13"/>
  <c r="HX153" i="13"/>
  <c r="HO153" i="13"/>
  <c r="HN153" i="13"/>
  <c r="HL153" i="13"/>
  <c r="HJ153" i="13"/>
  <c r="HI153" i="13"/>
  <c r="HH153" i="13"/>
  <c r="HG153" i="13"/>
  <c r="HE153" i="13"/>
  <c r="GX153" i="13"/>
  <c r="GU153" i="13"/>
  <c r="GQ153" i="13"/>
  <c r="GP153" i="13"/>
  <c r="GO153" i="13"/>
  <c r="GM153" i="13"/>
  <c r="GL153" i="13"/>
  <c r="GK153" i="13"/>
  <c r="GJ153" i="13"/>
  <c r="GH153" i="13"/>
  <c r="GF153" i="13"/>
  <c r="GC153" i="13"/>
  <c r="GB153" i="13"/>
  <c r="GA153" i="13"/>
  <c r="FZ153" i="13"/>
  <c r="FY153" i="13"/>
  <c r="FX153" i="13"/>
  <c r="FW153" i="13"/>
  <c r="FV153" i="13"/>
  <c r="FU153" i="13"/>
  <c r="FT153" i="13"/>
  <c r="FS153" i="13"/>
  <c r="FP153" i="13"/>
  <c r="FO153" i="13"/>
  <c r="FN153" i="13"/>
  <c r="FM153" i="13"/>
  <c r="FL153" i="13"/>
  <c r="FI153" i="13"/>
  <c r="FH153" i="13"/>
  <c r="FG153" i="13"/>
  <c r="FF153" i="13"/>
  <c r="FE153" i="13"/>
  <c r="FC153" i="13"/>
  <c r="FA153" i="13"/>
  <c r="EV153" i="13"/>
  <c r="ET153" i="13"/>
  <c r="ES153" i="13"/>
  <c r="EP153" i="13"/>
  <c r="EN153" i="13"/>
  <c r="EM153" i="13"/>
  <c r="EH153" i="13"/>
  <c r="EG153" i="13"/>
  <c r="EF153" i="13"/>
  <c r="EC153" i="13"/>
  <c r="EB153" i="13"/>
  <c r="EA153" i="13"/>
  <c r="DX153" i="13"/>
  <c r="DW153" i="13"/>
  <c r="DS153" i="13"/>
  <c r="DR153" i="13"/>
  <c r="DQ153" i="13"/>
  <c r="DP153" i="13"/>
  <c r="DO153" i="13"/>
  <c r="DL153" i="13"/>
  <c r="DK153" i="13"/>
  <c r="DH153" i="13"/>
  <c r="DG153" i="13"/>
  <c r="DF153" i="13"/>
  <c r="DD153" i="13"/>
  <c r="DC153" i="13"/>
  <c r="CZ153" i="13"/>
  <c r="CX153" i="13"/>
  <c r="CW153" i="13"/>
  <c r="CT153" i="13"/>
  <c r="CQ153" i="13"/>
  <c r="CN153" i="13"/>
  <c r="CJ153" i="13"/>
  <c r="CH153" i="13"/>
  <c r="CG153" i="13"/>
  <c r="CB153" i="13"/>
  <c r="BZ153" i="13"/>
  <c r="BY153" i="13"/>
  <c r="BX153" i="13"/>
  <c r="BV153" i="13"/>
  <c r="BT153" i="13"/>
  <c r="BS153" i="13"/>
  <c r="BR153" i="13"/>
  <c r="BN153" i="13"/>
  <c r="BL153" i="13"/>
  <c r="BK153" i="13"/>
  <c r="BJ153" i="13"/>
  <c r="BH153" i="13"/>
  <c r="BF153" i="13"/>
  <c r="BE153" i="13"/>
  <c r="BB153" i="13"/>
  <c r="BA153" i="13"/>
  <c r="AZ153" i="13"/>
  <c r="AV153" i="13"/>
  <c r="AU153" i="13"/>
  <c r="AT153" i="13"/>
  <c r="AS153" i="13"/>
  <c r="AR153" i="13"/>
  <c r="AP153" i="13"/>
  <c r="AO153" i="13"/>
  <c r="AN153" i="13"/>
  <c r="AM153" i="13"/>
  <c r="AL153" i="13"/>
  <c r="AK153" i="13"/>
  <c r="AI153" i="13"/>
  <c r="AH153" i="13"/>
  <c r="AD153" i="13"/>
  <c r="Z153" i="13"/>
  <c r="U153" i="13"/>
  <c r="T153" i="13"/>
  <c r="S153" i="13"/>
  <c r="Q153" i="13"/>
  <c r="N153" i="13"/>
  <c r="M153" i="13"/>
  <c r="L153" i="13"/>
  <c r="K153" i="13"/>
  <c r="I153" i="13"/>
  <c r="G153" i="13"/>
  <c r="C153" i="13"/>
  <c r="SG152" i="13"/>
  <c r="SF152" i="13"/>
  <c r="SD152" i="13"/>
  <c r="SB152" i="13"/>
  <c r="SA152" i="13"/>
  <c r="RZ152" i="13"/>
  <c r="RY152" i="13"/>
  <c r="RW152" i="13"/>
  <c r="RR152" i="13"/>
  <c r="RQ152" i="13"/>
  <c r="RP152" i="13"/>
  <c r="RO152" i="13"/>
  <c r="RL152" i="13"/>
  <c r="RH152" i="13"/>
  <c r="RF152" i="13"/>
  <c r="RD152" i="13"/>
  <c r="RB152" i="13"/>
  <c r="QX152" i="13"/>
  <c r="QW152" i="13"/>
  <c r="QT152" i="13"/>
  <c r="QO152" i="13"/>
  <c r="QN152" i="13"/>
  <c r="QL152" i="13"/>
  <c r="QK152" i="13"/>
  <c r="QI152" i="13"/>
  <c r="QG152" i="13"/>
  <c r="QE152" i="13"/>
  <c r="QC152" i="13"/>
  <c r="QA152" i="13"/>
  <c r="PY152" i="13"/>
  <c r="PV152" i="13"/>
  <c r="PU152" i="13"/>
  <c r="PT152" i="13"/>
  <c r="PS152" i="13"/>
  <c r="PR152" i="13"/>
  <c r="PQ152" i="13"/>
  <c r="PO152" i="13"/>
  <c r="PJ152" i="13"/>
  <c r="PI152" i="13"/>
  <c r="PH152" i="13"/>
  <c r="PG152" i="13"/>
  <c r="PE152" i="13"/>
  <c r="PD152" i="13"/>
  <c r="PA152" i="13"/>
  <c r="OY152" i="13"/>
  <c r="OW152" i="13"/>
  <c r="OU152" i="13"/>
  <c r="OR152" i="13"/>
  <c r="OP152" i="13"/>
  <c r="OO152" i="13"/>
  <c r="ON152" i="13"/>
  <c r="OM152" i="13"/>
  <c r="OK152" i="13"/>
  <c r="OH152" i="13"/>
  <c r="OF152" i="13"/>
  <c r="OE152" i="13"/>
  <c r="OD152" i="13"/>
  <c r="OB152" i="13"/>
  <c r="OA152" i="13"/>
  <c r="NY152" i="13"/>
  <c r="NW152" i="13"/>
  <c r="NP152" i="13"/>
  <c r="NL152" i="13"/>
  <c r="NK152" i="13"/>
  <c r="NJ152" i="13"/>
  <c r="NI152" i="13"/>
  <c r="NE152" i="13"/>
  <c r="ND152" i="13"/>
  <c r="NC152" i="13"/>
  <c r="NA152" i="13"/>
  <c r="MY152" i="13"/>
  <c r="MU152" i="13"/>
  <c r="MT152" i="13"/>
  <c r="MR152" i="13"/>
  <c r="MQ152" i="13"/>
  <c r="MP152" i="13"/>
  <c r="MM152" i="13"/>
  <c r="MK152" i="13"/>
  <c r="MJ152" i="13"/>
  <c r="MI152" i="13"/>
  <c r="MG152" i="13"/>
  <c r="ME152" i="13"/>
  <c r="MC152" i="13"/>
  <c r="LZ152" i="13"/>
  <c r="LW152" i="13"/>
  <c r="LT152" i="13"/>
  <c r="LS152" i="13"/>
  <c r="LQ152" i="13"/>
  <c r="LP152" i="13"/>
  <c r="LO152" i="13"/>
  <c r="LN152" i="13"/>
  <c r="LM152" i="13"/>
  <c r="LL152" i="13"/>
  <c r="LI152" i="13"/>
  <c r="LH152" i="13"/>
  <c r="LG152" i="13"/>
  <c r="LF152" i="13"/>
  <c r="LC152" i="13"/>
  <c r="LA152" i="13"/>
  <c r="KZ152" i="13"/>
  <c r="KY152" i="13"/>
  <c r="KX152" i="13"/>
  <c r="KW152" i="13"/>
  <c r="KT152" i="13"/>
  <c r="KS152" i="13"/>
  <c r="KQ152" i="13"/>
  <c r="KO152" i="13"/>
  <c r="KK152" i="13"/>
  <c r="KI152" i="13"/>
  <c r="KG152" i="13"/>
  <c r="KE152" i="13"/>
  <c r="KD152" i="13"/>
  <c r="KC152" i="13"/>
  <c r="KA152" i="13"/>
  <c r="JZ152" i="13"/>
  <c r="JV152" i="13"/>
  <c r="JR152" i="13"/>
  <c r="JO152" i="13"/>
  <c r="JN152" i="13"/>
  <c r="JI152" i="13"/>
  <c r="JH152" i="13"/>
  <c r="JG152" i="13"/>
  <c r="JE152" i="13"/>
  <c r="JD152" i="13"/>
  <c r="JB152" i="13"/>
  <c r="JA152" i="13"/>
  <c r="IZ152" i="13"/>
  <c r="IX152" i="13"/>
  <c r="IW152" i="13"/>
  <c r="IV152" i="13"/>
  <c r="IS152" i="13"/>
  <c r="IO152" i="13"/>
  <c r="IN152" i="13"/>
  <c r="IJ152" i="13"/>
  <c r="II152" i="13"/>
  <c r="IH152" i="13"/>
  <c r="IG152" i="13"/>
  <c r="IA152" i="13"/>
  <c r="HZ152" i="13"/>
  <c r="HY152" i="13"/>
  <c r="HX152" i="13"/>
  <c r="HO152" i="13"/>
  <c r="HN152" i="13"/>
  <c r="HL152" i="13"/>
  <c r="HJ152" i="13"/>
  <c r="HI152" i="13"/>
  <c r="HH152" i="13"/>
  <c r="HG152" i="13"/>
  <c r="HE152" i="13"/>
  <c r="GX152" i="13"/>
  <c r="GU152" i="13"/>
  <c r="GQ152" i="13"/>
  <c r="GP152" i="13"/>
  <c r="GO152" i="13"/>
  <c r="GM152" i="13"/>
  <c r="GL152" i="13"/>
  <c r="GK152" i="13"/>
  <c r="GJ152" i="13"/>
  <c r="GH152" i="13"/>
  <c r="GF152" i="13"/>
  <c r="GC152" i="13"/>
  <c r="GB152" i="13"/>
  <c r="GA152" i="13"/>
  <c r="FZ152" i="13"/>
  <c r="FY152" i="13"/>
  <c r="FX152" i="13"/>
  <c r="FW152" i="13"/>
  <c r="FV152" i="13"/>
  <c r="FU152" i="13"/>
  <c r="FT152" i="13"/>
  <c r="FS152" i="13"/>
  <c r="FP152" i="13"/>
  <c r="FO152" i="13"/>
  <c r="FN152" i="13"/>
  <c r="FM152" i="13"/>
  <c r="FL152" i="13"/>
  <c r="FI152" i="13"/>
  <c r="FH152" i="13"/>
  <c r="FG152" i="13"/>
  <c r="FF152" i="13"/>
  <c r="FE152" i="13"/>
  <c r="FC152" i="13"/>
  <c r="FA152" i="13"/>
  <c r="EV152" i="13"/>
  <c r="ET152" i="13"/>
  <c r="ES152" i="13"/>
  <c r="EP152" i="13"/>
  <c r="EN152" i="13"/>
  <c r="EM152" i="13"/>
  <c r="EH152" i="13"/>
  <c r="EG152" i="13"/>
  <c r="EF152" i="13"/>
  <c r="EC152" i="13"/>
  <c r="EB152" i="13"/>
  <c r="EA152" i="13"/>
  <c r="DX152" i="13"/>
  <c r="DW152" i="13"/>
  <c r="DS152" i="13"/>
  <c r="DR152" i="13"/>
  <c r="DQ152" i="13"/>
  <c r="DP152" i="13"/>
  <c r="DO152" i="13"/>
  <c r="DL152" i="13"/>
  <c r="DK152" i="13"/>
  <c r="DH152" i="13"/>
  <c r="DG152" i="13"/>
  <c r="DF152" i="13"/>
  <c r="DD152" i="13"/>
  <c r="DC152" i="13"/>
  <c r="CZ152" i="13"/>
  <c r="CX152" i="13"/>
  <c r="CW152" i="13"/>
  <c r="CT152" i="13"/>
  <c r="CQ152" i="13"/>
  <c r="CN152" i="13"/>
  <c r="CJ152" i="13"/>
  <c r="CH152" i="13"/>
  <c r="CG152" i="13"/>
  <c r="CB152" i="13"/>
  <c r="BZ152" i="13"/>
  <c r="BY152" i="13"/>
  <c r="BX152" i="13"/>
  <c r="BV152" i="13"/>
  <c r="BT152" i="13"/>
  <c r="BS152" i="13"/>
  <c r="BR152" i="13"/>
  <c r="BN152" i="13"/>
  <c r="BL152" i="13"/>
  <c r="BK152" i="13"/>
  <c r="BJ152" i="13"/>
  <c r="BH152" i="13"/>
  <c r="BF152" i="13"/>
  <c r="BE152" i="13"/>
  <c r="BB152" i="13"/>
  <c r="BA152" i="13"/>
  <c r="AZ152" i="13"/>
  <c r="AV152" i="13"/>
  <c r="AU152" i="13"/>
  <c r="AT152" i="13"/>
  <c r="AS152" i="13"/>
  <c r="AR152" i="13"/>
  <c r="AP152" i="13"/>
  <c r="AO152" i="13"/>
  <c r="AN152" i="13"/>
  <c r="AM152" i="13"/>
  <c r="AL152" i="13"/>
  <c r="AK152" i="13"/>
  <c r="AI152" i="13"/>
  <c r="AH152" i="13"/>
  <c r="AD152" i="13"/>
  <c r="Z152" i="13"/>
  <c r="U152" i="13"/>
  <c r="T152" i="13"/>
  <c r="S152" i="13"/>
  <c r="Q152" i="13"/>
  <c r="N152" i="13"/>
  <c r="M152" i="13"/>
  <c r="L152" i="13"/>
  <c r="K152" i="13"/>
  <c r="I152" i="13"/>
  <c r="G152" i="13"/>
  <c r="C152" i="13"/>
  <c r="SG151" i="13"/>
  <c r="SF151" i="13"/>
  <c r="SD151" i="13"/>
  <c r="SB151" i="13"/>
  <c r="SA151" i="13"/>
  <c r="RZ151" i="13"/>
  <c r="RY151" i="13"/>
  <c r="RW151" i="13"/>
  <c r="RR151" i="13"/>
  <c r="RQ151" i="13"/>
  <c r="RP151" i="13"/>
  <c r="RO151" i="13"/>
  <c r="RL151" i="13"/>
  <c r="RH151" i="13"/>
  <c r="RF151" i="13"/>
  <c r="RD151" i="13"/>
  <c r="RB151" i="13"/>
  <c r="QX151" i="13"/>
  <c r="QW151" i="13"/>
  <c r="QT151" i="13"/>
  <c r="QO151" i="13"/>
  <c r="QN151" i="13"/>
  <c r="QL151" i="13"/>
  <c r="QK151" i="13"/>
  <c r="QI151" i="13"/>
  <c r="QG151" i="13"/>
  <c r="QE151" i="13"/>
  <c r="QC151" i="13"/>
  <c r="QA151" i="13"/>
  <c r="PY151" i="13"/>
  <c r="PV151" i="13"/>
  <c r="PU151" i="13"/>
  <c r="PT151" i="13"/>
  <c r="PS151" i="13"/>
  <c r="PR151" i="13"/>
  <c r="PQ151" i="13"/>
  <c r="PO151" i="13"/>
  <c r="PJ151" i="13"/>
  <c r="PI151" i="13"/>
  <c r="PH151" i="13"/>
  <c r="PG151" i="13"/>
  <c r="PE151" i="13"/>
  <c r="PD151" i="13"/>
  <c r="PA151" i="13"/>
  <c r="OY151" i="13"/>
  <c r="OW151" i="13"/>
  <c r="OU151" i="13"/>
  <c r="OR151" i="13"/>
  <c r="OP151" i="13"/>
  <c r="OO151" i="13"/>
  <c r="ON151" i="13"/>
  <c r="OM151" i="13"/>
  <c r="OK151" i="13"/>
  <c r="OH151" i="13"/>
  <c r="OF151" i="13"/>
  <c r="OE151" i="13"/>
  <c r="OD151" i="13"/>
  <c r="OB151" i="13"/>
  <c r="OA151" i="13"/>
  <c r="NY151" i="13"/>
  <c r="NW151" i="13"/>
  <c r="NP151" i="13"/>
  <c r="NL151" i="13"/>
  <c r="NK151" i="13"/>
  <c r="NJ151" i="13"/>
  <c r="NI151" i="13"/>
  <c r="NE151" i="13"/>
  <c r="ND151" i="13"/>
  <c r="NC151" i="13"/>
  <c r="NA151" i="13"/>
  <c r="MY151" i="13"/>
  <c r="MU151" i="13"/>
  <c r="MT151" i="13"/>
  <c r="MR151" i="13"/>
  <c r="MQ151" i="13"/>
  <c r="MP151" i="13"/>
  <c r="MM151" i="13"/>
  <c r="MK151" i="13"/>
  <c r="MJ151" i="13"/>
  <c r="MI151" i="13"/>
  <c r="MG151" i="13"/>
  <c r="ME151" i="13"/>
  <c r="MC151" i="13"/>
  <c r="LZ151" i="13"/>
  <c r="LW151" i="13"/>
  <c r="LT151" i="13"/>
  <c r="LS151" i="13"/>
  <c r="LQ151" i="13"/>
  <c r="LP151" i="13"/>
  <c r="LO151" i="13"/>
  <c r="LN151" i="13"/>
  <c r="LM151" i="13"/>
  <c r="LL151" i="13"/>
  <c r="LI151" i="13"/>
  <c r="LH151" i="13"/>
  <c r="LG151" i="13"/>
  <c r="LF151" i="13"/>
  <c r="LC151" i="13"/>
  <c r="LA151" i="13"/>
  <c r="KZ151" i="13"/>
  <c r="KY151" i="13"/>
  <c r="KX151" i="13"/>
  <c r="KW151" i="13"/>
  <c r="KT151" i="13"/>
  <c r="KS151" i="13"/>
  <c r="KQ151" i="13"/>
  <c r="KO151" i="13"/>
  <c r="KK151" i="13"/>
  <c r="KI151" i="13"/>
  <c r="KG151" i="13"/>
  <c r="KE151" i="13"/>
  <c r="KD151" i="13"/>
  <c r="KC151" i="13"/>
  <c r="KA151" i="13"/>
  <c r="JZ151" i="13"/>
  <c r="JV151" i="13"/>
  <c r="JR151" i="13"/>
  <c r="JO151" i="13"/>
  <c r="JN151" i="13"/>
  <c r="JI151" i="13"/>
  <c r="JH151" i="13"/>
  <c r="JG151" i="13"/>
  <c r="JE151" i="13"/>
  <c r="JD151" i="13"/>
  <c r="JB151" i="13"/>
  <c r="JA151" i="13"/>
  <c r="IZ151" i="13"/>
  <c r="IX151" i="13"/>
  <c r="IW151" i="13"/>
  <c r="IV151" i="13"/>
  <c r="IS151" i="13"/>
  <c r="IO151" i="13"/>
  <c r="IN151" i="13"/>
  <c r="IJ151" i="13"/>
  <c r="II151" i="13"/>
  <c r="IH151" i="13"/>
  <c r="IG151" i="13"/>
  <c r="IA151" i="13"/>
  <c r="HZ151" i="13"/>
  <c r="HY151" i="13"/>
  <c r="HX151" i="13"/>
  <c r="HO151" i="13"/>
  <c r="HN151" i="13"/>
  <c r="HL151" i="13"/>
  <c r="HJ151" i="13"/>
  <c r="HI151" i="13"/>
  <c r="HH151" i="13"/>
  <c r="HG151" i="13"/>
  <c r="HE151" i="13"/>
  <c r="GX151" i="13"/>
  <c r="GU151" i="13"/>
  <c r="GQ151" i="13"/>
  <c r="GP151" i="13"/>
  <c r="GO151" i="13"/>
  <c r="GM151" i="13"/>
  <c r="GL151" i="13"/>
  <c r="GK151" i="13"/>
  <c r="GJ151" i="13"/>
  <c r="GH151" i="13"/>
  <c r="GF151" i="13"/>
  <c r="GC151" i="13"/>
  <c r="GB151" i="13"/>
  <c r="GA151" i="13"/>
  <c r="FZ151" i="13"/>
  <c r="FY151" i="13"/>
  <c r="FX151" i="13"/>
  <c r="FW151" i="13"/>
  <c r="FV151" i="13"/>
  <c r="FU151" i="13"/>
  <c r="FT151" i="13"/>
  <c r="FS151" i="13"/>
  <c r="FP151" i="13"/>
  <c r="FO151" i="13"/>
  <c r="FN151" i="13"/>
  <c r="FM151" i="13"/>
  <c r="FL151" i="13"/>
  <c r="FI151" i="13"/>
  <c r="FH151" i="13"/>
  <c r="FG151" i="13"/>
  <c r="FF151" i="13"/>
  <c r="FE151" i="13"/>
  <c r="FC151" i="13"/>
  <c r="FA151" i="13"/>
  <c r="EV151" i="13"/>
  <c r="ET151" i="13"/>
  <c r="ES151" i="13"/>
  <c r="EP151" i="13"/>
  <c r="EN151" i="13"/>
  <c r="EM151" i="13"/>
  <c r="EH151" i="13"/>
  <c r="EG151" i="13"/>
  <c r="EF151" i="13"/>
  <c r="EC151" i="13"/>
  <c r="EB151" i="13"/>
  <c r="EA151" i="13"/>
  <c r="DX151" i="13"/>
  <c r="DW151" i="13"/>
  <c r="DS151" i="13"/>
  <c r="DR151" i="13"/>
  <c r="DQ151" i="13"/>
  <c r="DP151" i="13"/>
  <c r="DO151" i="13"/>
  <c r="DL151" i="13"/>
  <c r="DK151" i="13"/>
  <c r="DH151" i="13"/>
  <c r="DG151" i="13"/>
  <c r="DF151" i="13"/>
  <c r="DD151" i="13"/>
  <c r="DC151" i="13"/>
  <c r="CZ151" i="13"/>
  <c r="CX151" i="13"/>
  <c r="CW151" i="13"/>
  <c r="CT151" i="13"/>
  <c r="CQ151" i="13"/>
  <c r="CN151" i="13"/>
  <c r="CJ151" i="13"/>
  <c r="CH151" i="13"/>
  <c r="CG151" i="13"/>
  <c r="CB151" i="13"/>
  <c r="BZ151" i="13"/>
  <c r="BY151" i="13"/>
  <c r="BX151" i="13"/>
  <c r="BV151" i="13"/>
  <c r="BT151" i="13"/>
  <c r="BS151" i="13"/>
  <c r="BR151" i="13"/>
  <c r="BN151" i="13"/>
  <c r="BL151" i="13"/>
  <c r="BK151" i="13"/>
  <c r="BJ151" i="13"/>
  <c r="BH151" i="13"/>
  <c r="BF151" i="13"/>
  <c r="BE151" i="13"/>
  <c r="BB151" i="13"/>
  <c r="BA151" i="13"/>
  <c r="AZ151" i="13"/>
  <c r="AV151" i="13"/>
  <c r="AU151" i="13"/>
  <c r="AT151" i="13"/>
  <c r="AS151" i="13"/>
  <c r="AR151" i="13"/>
  <c r="AP151" i="13"/>
  <c r="AO151" i="13"/>
  <c r="AN151" i="13"/>
  <c r="AM151" i="13"/>
  <c r="AL151" i="13"/>
  <c r="AK151" i="13"/>
  <c r="AI151" i="13"/>
  <c r="AH151" i="13"/>
  <c r="AD151" i="13"/>
  <c r="Z151" i="13"/>
  <c r="U151" i="13"/>
  <c r="T151" i="13"/>
  <c r="S151" i="13"/>
  <c r="Q151" i="13"/>
  <c r="N151" i="13"/>
  <c r="M151" i="13"/>
  <c r="L151" i="13"/>
  <c r="K151" i="13"/>
  <c r="I151" i="13"/>
  <c r="G151" i="13"/>
  <c r="C151" i="13"/>
  <c r="SG150" i="13"/>
  <c r="SF150" i="13"/>
  <c r="SD150" i="13"/>
  <c r="SB150" i="13"/>
  <c r="SA150" i="13"/>
  <c r="RZ150" i="13"/>
  <c r="RY150" i="13"/>
  <c r="RW150" i="13"/>
  <c r="RR150" i="13"/>
  <c r="RQ150" i="13"/>
  <c r="RP150" i="13"/>
  <c r="RO150" i="13"/>
  <c r="RL150" i="13"/>
  <c r="RH150" i="13"/>
  <c r="RF150" i="13"/>
  <c r="RD150" i="13"/>
  <c r="RB150" i="13"/>
  <c r="QX150" i="13"/>
  <c r="QW150" i="13"/>
  <c r="QT150" i="13"/>
  <c r="QO150" i="13"/>
  <c r="QN150" i="13"/>
  <c r="QL150" i="13"/>
  <c r="QK150" i="13"/>
  <c r="QI150" i="13"/>
  <c r="QG150" i="13"/>
  <c r="QE150" i="13"/>
  <c r="QC150" i="13"/>
  <c r="QA150" i="13"/>
  <c r="PY150" i="13"/>
  <c r="PV150" i="13"/>
  <c r="PU150" i="13"/>
  <c r="PT150" i="13"/>
  <c r="PS150" i="13"/>
  <c r="PR150" i="13"/>
  <c r="PQ150" i="13"/>
  <c r="PO150" i="13"/>
  <c r="PJ150" i="13"/>
  <c r="PI150" i="13"/>
  <c r="PH150" i="13"/>
  <c r="PG150" i="13"/>
  <c r="PE150" i="13"/>
  <c r="PD150" i="13"/>
  <c r="PA150" i="13"/>
  <c r="OY150" i="13"/>
  <c r="OW150" i="13"/>
  <c r="OU150" i="13"/>
  <c r="OR150" i="13"/>
  <c r="OP150" i="13"/>
  <c r="OO150" i="13"/>
  <c r="ON150" i="13"/>
  <c r="OM150" i="13"/>
  <c r="OK150" i="13"/>
  <c r="OH150" i="13"/>
  <c r="OF150" i="13"/>
  <c r="OE150" i="13"/>
  <c r="OD150" i="13"/>
  <c r="OB150" i="13"/>
  <c r="OA150" i="13"/>
  <c r="NY150" i="13"/>
  <c r="NW150" i="13"/>
  <c r="NP150" i="13"/>
  <c r="NL150" i="13"/>
  <c r="NK150" i="13"/>
  <c r="NJ150" i="13"/>
  <c r="NI150" i="13"/>
  <c r="NE150" i="13"/>
  <c r="ND150" i="13"/>
  <c r="NC150" i="13"/>
  <c r="NA150" i="13"/>
  <c r="MY150" i="13"/>
  <c r="MU150" i="13"/>
  <c r="MT150" i="13"/>
  <c r="MR150" i="13"/>
  <c r="MQ150" i="13"/>
  <c r="MP150" i="13"/>
  <c r="MM150" i="13"/>
  <c r="MK150" i="13"/>
  <c r="MJ150" i="13"/>
  <c r="MI150" i="13"/>
  <c r="MG150" i="13"/>
  <c r="ME150" i="13"/>
  <c r="MC150" i="13"/>
  <c r="LZ150" i="13"/>
  <c r="LW150" i="13"/>
  <c r="LT150" i="13"/>
  <c r="LS150" i="13"/>
  <c r="LQ150" i="13"/>
  <c r="LP150" i="13"/>
  <c r="LO150" i="13"/>
  <c r="LN150" i="13"/>
  <c r="LM150" i="13"/>
  <c r="LL150" i="13"/>
  <c r="LI150" i="13"/>
  <c r="LH150" i="13"/>
  <c r="LG150" i="13"/>
  <c r="LF150" i="13"/>
  <c r="LC150" i="13"/>
  <c r="LA150" i="13"/>
  <c r="KZ150" i="13"/>
  <c r="KY150" i="13"/>
  <c r="KX150" i="13"/>
  <c r="KW150" i="13"/>
  <c r="KT150" i="13"/>
  <c r="KS150" i="13"/>
  <c r="KQ150" i="13"/>
  <c r="KO150" i="13"/>
  <c r="KK150" i="13"/>
  <c r="KI150" i="13"/>
  <c r="KG150" i="13"/>
  <c r="KE150" i="13"/>
  <c r="KD150" i="13"/>
  <c r="KC150" i="13"/>
  <c r="KA150" i="13"/>
  <c r="JZ150" i="13"/>
  <c r="JV150" i="13"/>
  <c r="JR150" i="13"/>
  <c r="JO150" i="13"/>
  <c r="JN150" i="13"/>
  <c r="JI150" i="13"/>
  <c r="JH150" i="13"/>
  <c r="JG150" i="13"/>
  <c r="JE150" i="13"/>
  <c r="JD150" i="13"/>
  <c r="JB150" i="13"/>
  <c r="JA150" i="13"/>
  <c r="IZ150" i="13"/>
  <c r="IX150" i="13"/>
  <c r="IW150" i="13"/>
  <c r="IV150" i="13"/>
  <c r="IS150" i="13"/>
  <c r="IO150" i="13"/>
  <c r="IN150" i="13"/>
  <c r="IJ150" i="13"/>
  <c r="II150" i="13"/>
  <c r="IH150" i="13"/>
  <c r="IG150" i="13"/>
  <c r="IA150" i="13"/>
  <c r="HZ150" i="13"/>
  <c r="HY150" i="13"/>
  <c r="HX150" i="13"/>
  <c r="HO150" i="13"/>
  <c r="HN150" i="13"/>
  <c r="HL150" i="13"/>
  <c r="HJ150" i="13"/>
  <c r="HI150" i="13"/>
  <c r="HH150" i="13"/>
  <c r="HG150" i="13"/>
  <c r="HE150" i="13"/>
  <c r="GX150" i="13"/>
  <c r="GU150" i="13"/>
  <c r="GQ150" i="13"/>
  <c r="GP150" i="13"/>
  <c r="GO150" i="13"/>
  <c r="GM150" i="13"/>
  <c r="GL150" i="13"/>
  <c r="GK150" i="13"/>
  <c r="GJ150" i="13"/>
  <c r="GH150" i="13"/>
  <c r="GF150" i="13"/>
  <c r="GC150" i="13"/>
  <c r="GB150" i="13"/>
  <c r="GA150" i="13"/>
  <c r="FZ150" i="13"/>
  <c r="FY150" i="13"/>
  <c r="FX150" i="13"/>
  <c r="FW150" i="13"/>
  <c r="FV150" i="13"/>
  <c r="FU150" i="13"/>
  <c r="FT150" i="13"/>
  <c r="FS150" i="13"/>
  <c r="FP150" i="13"/>
  <c r="FO150" i="13"/>
  <c r="FN150" i="13"/>
  <c r="FM150" i="13"/>
  <c r="FL150" i="13"/>
  <c r="FI150" i="13"/>
  <c r="FH150" i="13"/>
  <c r="FG150" i="13"/>
  <c r="FF150" i="13"/>
  <c r="FE150" i="13"/>
  <c r="FC150" i="13"/>
  <c r="FA150" i="13"/>
  <c r="EV150" i="13"/>
  <c r="ET150" i="13"/>
  <c r="ES150" i="13"/>
  <c r="EP150" i="13"/>
  <c r="EN150" i="13"/>
  <c r="EM150" i="13"/>
  <c r="EH150" i="13"/>
  <c r="EG150" i="13"/>
  <c r="EF150" i="13"/>
  <c r="EC150" i="13"/>
  <c r="EB150" i="13"/>
  <c r="EA150" i="13"/>
  <c r="DX150" i="13"/>
  <c r="DW150" i="13"/>
  <c r="DS150" i="13"/>
  <c r="DR150" i="13"/>
  <c r="DQ150" i="13"/>
  <c r="DP150" i="13"/>
  <c r="DO150" i="13"/>
  <c r="DL150" i="13"/>
  <c r="DK150" i="13"/>
  <c r="DH150" i="13"/>
  <c r="DG150" i="13"/>
  <c r="DF150" i="13"/>
  <c r="DD150" i="13"/>
  <c r="DC150" i="13"/>
  <c r="CZ150" i="13"/>
  <c r="CX150" i="13"/>
  <c r="CW150" i="13"/>
  <c r="CT150" i="13"/>
  <c r="CQ150" i="13"/>
  <c r="CN150" i="13"/>
  <c r="CJ150" i="13"/>
  <c r="CH150" i="13"/>
  <c r="CG150" i="13"/>
  <c r="CB150" i="13"/>
  <c r="BZ150" i="13"/>
  <c r="BY150" i="13"/>
  <c r="BX150" i="13"/>
  <c r="BV150" i="13"/>
  <c r="BT150" i="13"/>
  <c r="BS150" i="13"/>
  <c r="BR150" i="13"/>
  <c r="BN150" i="13"/>
  <c r="BL150" i="13"/>
  <c r="BK150" i="13"/>
  <c r="BJ150" i="13"/>
  <c r="BH150" i="13"/>
  <c r="BF150" i="13"/>
  <c r="BE150" i="13"/>
  <c r="BB150" i="13"/>
  <c r="BA150" i="13"/>
  <c r="AZ150" i="13"/>
  <c r="AV150" i="13"/>
  <c r="AU150" i="13"/>
  <c r="AT150" i="13"/>
  <c r="AS150" i="13"/>
  <c r="AR150" i="13"/>
  <c r="AP150" i="13"/>
  <c r="AO150" i="13"/>
  <c r="AN150" i="13"/>
  <c r="AM150" i="13"/>
  <c r="AL150" i="13"/>
  <c r="AK150" i="13"/>
  <c r="AI150" i="13"/>
  <c r="AH150" i="13"/>
  <c r="AD150" i="13"/>
  <c r="Z150" i="13"/>
  <c r="U150" i="13"/>
  <c r="T150" i="13"/>
  <c r="S150" i="13"/>
  <c r="Q150" i="13"/>
  <c r="N150" i="13"/>
  <c r="M150" i="13"/>
  <c r="L150" i="13"/>
  <c r="K150" i="13"/>
  <c r="I150" i="13"/>
  <c r="G150" i="13"/>
  <c r="C150" i="13"/>
  <c r="SG149" i="13"/>
  <c r="SF149" i="13"/>
  <c r="SD149" i="13"/>
  <c r="SB149" i="13"/>
  <c r="SA149" i="13"/>
  <c r="RZ149" i="13"/>
  <c r="RY149" i="13"/>
  <c r="RW149" i="13"/>
  <c r="RR149" i="13"/>
  <c r="RQ149" i="13"/>
  <c r="RP149" i="13"/>
  <c r="RO149" i="13"/>
  <c r="RL149" i="13"/>
  <c r="RH149" i="13"/>
  <c r="RF149" i="13"/>
  <c r="RD149" i="13"/>
  <c r="RB149" i="13"/>
  <c r="QX149" i="13"/>
  <c r="QW149" i="13"/>
  <c r="QT149" i="13"/>
  <c r="QO149" i="13"/>
  <c r="QN149" i="13"/>
  <c r="QL149" i="13"/>
  <c r="QK149" i="13"/>
  <c r="QI149" i="13"/>
  <c r="QG149" i="13"/>
  <c r="QE149" i="13"/>
  <c r="QC149" i="13"/>
  <c r="QA149" i="13"/>
  <c r="PY149" i="13"/>
  <c r="PV149" i="13"/>
  <c r="PU149" i="13"/>
  <c r="PT149" i="13"/>
  <c r="PS149" i="13"/>
  <c r="PR149" i="13"/>
  <c r="PQ149" i="13"/>
  <c r="PO149" i="13"/>
  <c r="PJ149" i="13"/>
  <c r="PI149" i="13"/>
  <c r="PH149" i="13"/>
  <c r="PG149" i="13"/>
  <c r="PE149" i="13"/>
  <c r="PD149" i="13"/>
  <c r="PA149" i="13"/>
  <c r="OY149" i="13"/>
  <c r="OW149" i="13"/>
  <c r="OU149" i="13"/>
  <c r="OR149" i="13"/>
  <c r="OP149" i="13"/>
  <c r="OO149" i="13"/>
  <c r="ON149" i="13"/>
  <c r="OM149" i="13"/>
  <c r="OK149" i="13"/>
  <c r="OH149" i="13"/>
  <c r="OF149" i="13"/>
  <c r="OE149" i="13"/>
  <c r="OD149" i="13"/>
  <c r="OB149" i="13"/>
  <c r="OA149" i="13"/>
  <c r="NY149" i="13"/>
  <c r="NW149" i="13"/>
  <c r="NP149" i="13"/>
  <c r="NL149" i="13"/>
  <c r="NK149" i="13"/>
  <c r="NJ149" i="13"/>
  <c r="NI149" i="13"/>
  <c r="NE149" i="13"/>
  <c r="ND149" i="13"/>
  <c r="NC149" i="13"/>
  <c r="NA149" i="13"/>
  <c r="MY149" i="13"/>
  <c r="MU149" i="13"/>
  <c r="MT149" i="13"/>
  <c r="MR149" i="13"/>
  <c r="MQ149" i="13"/>
  <c r="MP149" i="13"/>
  <c r="MM149" i="13"/>
  <c r="MK149" i="13"/>
  <c r="MJ149" i="13"/>
  <c r="MI149" i="13"/>
  <c r="MG149" i="13"/>
  <c r="ME149" i="13"/>
  <c r="MC149" i="13"/>
  <c r="LZ149" i="13"/>
  <c r="LW149" i="13"/>
  <c r="LT149" i="13"/>
  <c r="LS149" i="13"/>
  <c r="LQ149" i="13"/>
  <c r="LP149" i="13"/>
  <c r="LO149" i="13"/>
  <c r="LN149" i="13"/>
  <c r="LM149" i="13"/>
  <c r="LL149" i="13"/>
  <c r="LI149" i="13"/>
  <c r="LH149" i="13"/>
  <c r="LG149" i="13"/>
  <c r="LF149" i="13"/>
  <c r="LC149" i="13"/>
  <c r="LA149" i="13"/>
  <c r="KZ149" i="13"/>
  <c r="KY149" i="13"/>
  <c r="KX149" i="13"/>
  <c r="KW149" i="13"/>
  <c r="KT149" i="13"/>
  <c r="KS149" i="13"/>
  <c r="KQ149" i="13"/>
  <c r="KO149" i="13"/>
  <c r="KK149" i="13"/>
  <c r="KI149" i="13"/>
  <c r="KG149" i="13"/>
  <c r="KE149" i="13"/>
  <c r="KD149" i="13"/>
  <c r="KC149" i="13"/>
  <c r="KA149" i="13"/>
  <c r="JZ149" i="13"/>
  <c r="JV149" i="13"/>
  <c r="JR149" i="13"/>
  <c r="JO149" i="13"/>
  <c r="JN149" i="13"/>
  <c r="JI149" i="13"/>
  <c r="JH149" i="13"/>
  <c r="JG149" i="13"/>
  <c r="JE149" i="13"/>
  <c r="JD149" i="13"/>
  <c r="JB149" i="13"/>
  <c r="JA149" i="13"/>
  <c r="IZ149" i="13"/>
  <c r="IX149" i="13"/>
  <c r="IW149" i="13"/>
  <c r="IV149" i="13"/>
  <c r="IS149" i="13"/>
  <c r="IO149" i="13"/>
  <c r="IN149" i="13"/>
  <c r="IJ149" i="13"/>
  <c r="II149" i="13"/>
  <c r="IH149" i="13"/>
  <c r="IG149" i="13"/>
  <c r="IA149" i="13"/>
  <c r="HZ149" i="13"/>
  <c r="HY149" i="13"/>
  <c r="HX149" i="13"/>
  <c r="HO149" i="13"/>
  <c r="HN149" i="13"/>
  <c r="HL149" i="13"/>
  <c r="HJ149" i="13"/>
  <c r="HI149" i="13"/>
  <c r="HH149" i="13"/>
  <c r="HG149" i="13"/>
  <c r="HE149" i="13"/>
  <c r="GX149" i="13"/>
  <c r="GU149" i="13"/>
  <c r="GQ149" i="13"/>
  <c r="GP149" i="13"/>
  <c r="GO149" i="13"/>
  <c r="GM149" i="13"/>
  <c r="GL149" i="13"/>
  <c r="GK149" i="13"/>
  <c r="GJ149" i="13"/>
  <c r="GH149" i="13"/>
  <c r="GF149" i="13"/>
  <c r="GC149" i="13"/>
  <c r="GB149" i="13"/>
  <c r="GA149" i="13"/>
  <c r="FZ149" i="13"/>
  <c r="FY149" i="13"/>
  <c r="FX149" i="13"/>
  <c r="FW149" i="13"/>
  <c r="FV149" i="13"/>
  <c r="FU149" i="13"/>
  <c r="FT149" i="13"/>
  <c r="FS149" i="13"/>
  <c r="FP149" i="13"/>
  <c r="FO149" i="13"/>
  <c r="FN149" i="13"/>
  <c r="FM149" i="13"/>
  <c r="FL149" i="13"/>
  <c r="FI149" i="13"/>
  <c r="FH149" i="13"/>
  <c r="FG149" i="13"/>
  <c r="FF149" i="13"/>
  <c r="FE149" i="13"/>
  <c r="FC149" i="13"/>
  <c r="FA149" i="13"/>
  <c r="EV149" i="13"/>
  <c r="ET149" i="13"/>
  <c r="ES149" i="13"/>
  <c r="EP149" i="13"/>
  <c r="EN149" i="13"/>
  <c r="EM149" i="13"/>
  <c r="EH149" i="13"/>
  <c r="EG149" i="13"/>
  <c r="EF149" i="13"/>
  <c r="EC149" i="13"/>
  <c r="EB149" i="13"/>
  <c r="EA149" i="13"/>
  <c r="DX149" i="13"/>
  <c r="DW149" i="13"/>
  <c r="DS149" i="13"/>
  <c r="DR149" i="13"/>
  <c r="DQ149" i="13"/>
  <c r="DP149" i="13"/>
  <c r="DO149" i="13"/>
  <c r="DL149" i="13"/>
  <c r="DK149" i="13"/>
  <c r="DH149" i="13"/>
  <c r="DG149" i="13"/>
  <c r="DF149" i="13"/>
  <c r="DD149" i="13"/>
  <c r="DC149" i="13"/>
  <c r="CZ149" i="13"/>
  <c r="CX149" i="13"/>
  <c r="CW149" i="13"/>
  <c r="CT149" i="13"/>
  <c r="CQ149" i="13"/>
  <c r="CN149" i="13"/>
  <c r="CJ149" i="13"/>
  <c r="CH149" i="13"/>
  <c r="CG149" i="13"/>
  <c r="CB149" i="13"/>
  <c r="BZ149" i="13"/>
  <c r="BY149" i="13"/>
  <c r="BX149" i="13"/>
  <c r="BV149" i="13"/>
  <c r="BT149" i="13"/>
  <c r="BS149" i="13"/>
  <c r="BR149" i="13"/>
  <c r="BN149" i="13"/>
  <c r="BL149" i="13"/>
  <c r="BK149" i="13"/>
  <c r="BJ149" i="13"/>
  <c r="BH149" i="13"/>
  <c r="BF149" i="13"/>
  <c r="BE149" i="13"/>
  <c r="BB149" i="13"/>
  <c r="BA149" i="13"/>
  <c r="AZ149" i="13"/>
  <c r="AV149" i="13"/>
  <c r="AU149" i="13"/>
  <c r="AT149" i="13"/>
  <c r="AS149" i="13"/>
  <c r="AR149" i="13"/>
  <c r="AP149" i="13"/>
  <c r="AO149" i="13"/>
  <c r="AN149" i="13"/>
  <c r="AM149" i="13"/>
  <c r="AL149" i="13"/>
  <c r="AK149" i="13"/>
  <c r="AI149" i="13"/>
  <c r="AH149" i="13"/>
  <c r="AD149" i="13"/>
  <c r="Z149" i="13"/>
  <c r="U149" i="13"/>
  <c r="T149" i="13"/>
  <c r="S149" i="13"/>
  <c r="Q149" i="13"/>
  <c r="N149" i="13"/>
  <c r="M149" i="13"/>
  <c r="L149" i="13"/>
  <c r="K149" i="13"/>
  <c r="I149" i="13"/>
  <c r="G149" i="13"/>
  <c r="C149" i="13"/>
  <c r="SG148" i="13"/>
  <c r="SF148" i="13"/>
  <c r="SD148" i="13"/>
  <c r="SB148" i="13"/>
  <c r="SA148" i="13"/>
  <c r="RZ148" i="13"/>
  <c r="RY148" i="13"/>
  <c r="RW148" i="13"/>
  <c r="RR148" i="13"/>
  <c r="RQ148" i="13"/>
  <c r="RP148" i="13"/>
  <c r="RO148" i="13"/>
  <c r="RL148" i="13"/>
  <c r="RH148" i="13"/>
  <c r="RF148" i="13"/>
  <c r="RD148" i="13"/>
  <c r="RB148" i="13"/>
  <c r="QX148" i="13"/>
  <c r="QW148" i="13"/>
  <c r="QT148" i="13"/>
  <c r="QO148" i="13"/>
  <c r="QN148" i="13"/>
  <c r="QL148" i="13"/>
  <c r="QK148" i="13"/>
  <c r="QI148" i="13"/>
  <c r="QG148" i="13"/>
  <c r="QE148" i="13"/>
  <c r="QC148" i="13"/>
  <c r="QA148" i="13"/>
  <c r="PY148" i="13"/>
  <c r="PV148" i="13"/>
  <c r="PU148" i="13"/>
  <c r="PT148" i="13"/>
  <c r="PS148" i="13"/>
  <c r="PR148" i="13"/>
  <c r="PQ148" i="13"/>
  <c r="PO148" i="13"/>
  <c r="PJ148" i="13"/>
  <c r="PI148" i="13"/>
  <c r="PH148" i="13"/>
  <c r="PG148" i="13"/>
  <c r="PE148" i="13"/>
  <c r="PD148" i="13"/>
  <c r="PA148" i="13"/>
  <c r="OY148" i="13"/>
  <c r="OW148" i="13"/>
  <c r="OU148" i="13"/>
  <c r="OR148" i="13"/>
  <c r="OP148" i="13"/>
  <c r="OO148" i="13"/>
  <c r="ON148" i="13"/>
  <c r="OM148" i="13"/>
  <c r="OK148" i="13"/>
  <c r="OH148" i="13"/>
  <c r="OF148" i="13"/>
  <c r="OE148" i="13"/>
  <c r="OD148" i="13"/>
  <c r="OB148" i="13"/>
  <c r="OA148" i="13"/>
  <c r="NY148" i="13"/>
  <c r="NW148" i="13"/>
  <c r="NP148" i="13"/>
  <c r="NL148" i="13"/>
  <c r="NK148" i="13"/>
  <c r="NJ148" i="13"/>
  <c r="NI148" i="13"/>
  <c r="NE148" i="13"/>
  <c r="ND148" i="13"/>
  <c r="NC148" i="13"/>
  <c r="NA148" i="13"/>
  <c r="MY148" i="13"/>
  <c r="MU148" i="13"/>
  <c r="MT148" i="13"/>
  <c r="MR148" i="13"/>
  <c r="MQ148" i="13"/>
  <c r="MP148" i="13"/>
  <c r="MM148" i="13"/>
  <c r="MK148" i="13"/>
  <c r="MJ148" i="13"/>
  <c r="MI148" i="13"/>
  <c r="MG148" i="13"/>
  <c r="ME148" i="13"/>
  <c r="MC148" i="13"/>
  <c r="LZ148" i="13"/>
  <c r="LW148" i="13"/>
  <c r="LT148" i="13"/>
  <c r="LS148" i="13"/>
  <c r="LQ148" i="13"/>
  <c r="LP148" i="13"/>
  <c r="LO148" i="13"/>
  <c r="LN148" i="13"/>
  <c r="LM148" i="13"/>
  <c r="LL148" i="13"/>
  <c r="LI148" i="13"/>
  <c r="LH148" i="13"/>
  <c r="LG148" i="13"/>
  <c r="LF148" i="13"/>
  <c r="LC148" i="13"/>
  <c r="LA148" i="13"/>
  <c r="KZ148" i="13"/>
  <c r="KY148" i="13"/>
  <c r="KX148" i="13"/>
  <c r="KW148" i="13"/>
  <c r="KT148" i="13"/>
  <c r="KS148" i="13"/>
  <c r="KQ148" i="13"/>
  <c r="KO148" i="13"/>
  <c r="KK148" i="13"/>
  <c r="KI148" i="13"/>
  <c r="KG148" i="13"/>
  <c r="KE148" i="13"/>
  <c r="KD148" i="13"/>
  <c r="KC148" i="13"/>
  <c r="KA148" i="13"/>
  <c r="JZ148" i="13"/>
  <c r="JV148" i="13"/>
  <c r="JR148" i="13"/>
  <c r="JO148" i="13"/>
  <c r="JN148" i="13"/>
  <c r="JI148" i="13"/>
  <c r="JH148" i="13"/>
  <c r="JG148" i="13"/>
  <c r="JE148" i="13"/>
  <c r="JD148" i="13"/>
  <c r="JB148" i="13"/>
  <c r="JA148" i="13"/>
  <c r="IZ148" i="13"/>
  <c r="IX148" i="13"/>
  <c r="IW148" i="13"/>
  <c r="IV148" i="13"/>
  <c r="IS148" i="13"/>
  <c r="IO148" i="13"/>
  <c r="IN148" i="13"/>
  <c r="IJ148" i="13"/>
  <c r="II148" i="13"/>
  <c r="IH148" i="13"/>
  <c r="IG148" i="13"/>
  <c r="IA148" i="13"/>
  <c r="HZ148" i="13"/>
  <c r="HY148" i="13"/>
  <c r="HX148" i="13"/>
  <c r="HO148" i="13"/>
  <c r="HN148" i="13"/>
  <c r="HL148" i="13"/>
  <c r="HJ148" i="13"/>
  <c r="HI148" i="13"/>
  <c r="HH148" i="13"/>
  <c r="HG148" i="13"/>
  <c r="HE148" i="13"/>
  <c r="GX148" i="13"/>
  <c r="GU148" i="13"/>
  <c r="GQ148" i="13"/>
  <c r="GP148" i="13"/>
  <c r="GO148" i="13"/>
  <c r="GM148" i="13"/>
  <c r="GL148" i="13"/>
  <c r="GK148" i="13"/>
  <c r="GJ148" i="13"/>
  <c r="GH148" i="13"/>
  <c r="GF148" i="13"/>
  <c r="GC148" i="13"/>
  <c r="GB148" i="13"/>
  <c r="GA148" i="13"/>
  <c r="FZ148" i="13"/>
  <c r="FY148" i="13"/>
  <c r="FX148" i="13"/>
  <c r="FW148" i="13"/>
  <c r="FV148" i="13"/>
  <c r="FU148" i="13"/>
  <c r="FT148" i="13"/>
  <c r="FS148" i="13"/>
  <c r="FP148" i="13"/>
  <c r="FO148" i="13"/>
  <c r="FN148" i="13"/>
  <c r="FM148" i="13"/>
  <c r="FL148" i="13"/>
  <c r="FI148" i="13"/>
  <c r="FH148" i="13"/>
  <c r="FG148" i="13"/>
  <c r="FF148" i="13"/>
  <c r="FE148" i="13"/>
  <c r="FC148" i="13"/>
  <c r="FA148" i="13"/>
  <c r="EV148" i="13"/>
  <c r="ET148" i="13"/>
  <c r="ES148" i="13"/>
  <c r="EP148" i="13"/>
  <c r="EN148" i="13"/>
  <c r="EM148" i="13"/>
  <c r="EH148" i="13"/>
  <c r="EG148" i="13"/>
  <c r="EF148" i="13"/>
  <c r="EC148" i="13"/>
  <c r="EB148" i="13"/>
  <c r="EA148" i="13"/>
  <c r="DX148" i="13"/>
  <c r="DW148" i="13"/>
  <c r="DS148" i="13"/>
  <c r="DR148" i="13"/>
  <c r="DQ148" i="13"/>
  <c r="DP148" i="13"/>
  <c r="DO148" i="13"/>
  <c r="DL148" i="13"/>
  <c r="DK148" i="13"/>
  <c r="DH148" i="13"/>
  <c r="DG148" i="13"/>
  <c r="DF148" i="13"/>
  <c r="DD148" i="13"/>
  <c r="DC148" i="13"/>
  <c r="CZ148" i="13"/>
  <c r="CX148" i="13"/>
  <c r="CW148" i="13"/>
  <c r="CT148" i="13"/>
  <c r="CQ148" i="13"/>
  <c r="CN148" i="13"/>
  <c r="CJ148" i="13"/>
  <c r="CH148" i="13"/>
  <c r="CG148" i="13"/>
  <c r="CB148" i="13"/>
  <c r="BZ148" i="13"/>
  <c r="BY148" i="13"/>
  <c r="BX148" i="13"/>
  <c r="BV148" i="13"/>
  <c r="BT148" i="13"/>
  <c r="BS148" i="13"/>
  <c r="BR148" i="13"/>
  <c r="BN148" i="13"/>
  <c r="BL148" i="13"/>
  <c r="BK148" i="13"/>
  <c r="BJ148" i="13"/>
  <c r="BH148" i="13"/>
  <c r="BF148" i="13"/>
  <c r="BE148" i="13"/>
  <c r="BB148" i="13"/>
  <c r="BA148" i="13"/>
  <c r="AZ148" i="13"/>
  <c r="AV148" i="13"/>
  <c r="AU148" i="13"/>
  <c r="AT148" i="13"/>
  <c r="AS148" i="13"/>
  <c r="AR148" i="13"/>
  <c r="AP148" i="13"/>
  <c r="AO148" i="13"/>
  <c r="AN148" i="13"/>
  <c r="AM148" i="13"/>
  <c r="AL148" i="13"/>
  <c r="AK148" i="13"/>
  <c r="AI148" i="13"/>
  <c r="AH148" i="13"/>
  <c r="AD148" i="13"/>
  <c r="Z148" i="13"/>
  <c r="U148" i="13"/>
  <c r="T148" i="13"/>
  <c r="S148" i="13"/>
  <c r="Q148" i="13"/>
  <c r="N148" i="13"/>
  <c r="M148" i="13"/>
  <c r="L148" i="13"/>
  <c r="K148" i="13"/>
  <c r="I148" i="13"/>
  <c r="G148" i="13"/>
  <c r="C148" i="13"/>
  <c r="SG147" i="13"/>
  <c r="SF147" i="13"/>
  <c r="SD147" i="13"/>
  <c r="SB147" i="13"/>
  <c r="SA147" i="13"/>
  <c r="RZ147" i="13"/>
  <c r="RY147" i="13"/>
  <c r="RW147" i="13"/>
  <c r="RR147" i="13"/>
  <c r="RQ147" i="13"/>
  <c r="RP147" i="13"/>
  <c r="RO147" i="13"/>
  <c r="RL147" i="13"/>
  <c r="RH147" i="13"/>
  <c r="RF147" i="13"/>
  <c r="RD147" i="13"/>
  <c r="RB147" i="13"/>
  <c r="QX147" i="13"/>
  <c r="QW147" i="13"/>
  <c r="QT147" i="13"/>
  <c r="QO147" i="13"/>
  <c r="QN147" i="13"/>
  <c r="QL147" i="13"/>
  <c r="QK147" i="13"/>
  <c r="QI147" i="13"/>
  <c r="QG147" i="13"/>
  <c r="QE147" i="13"/>
  <c r="QC147" i="13"/>
  <c r="QA147" i="13"/>
  <c r="PY147" i="13"/>
  <c r="PV147" i="13"/>
  <c r="PU147" i="13"/>
  <c r="PT147" i="13"/>
  <c r="PS147" i="13"/>
  <c r="PR147" i="13"/>
  <c r="PQ147" i="13"/>
  <c r="PO147" i="13"/>
  <c r="PJ147" i="13"/>
  <c r="PI147" i="13"/>
  <c r="PH147" i="13"/>
  <c r="PG147" i="13"/>
  <c r="PE147" i="13"/>
  <c r="PD147" i="13"/>
  <c r="PA147" i="13"/>
  <c r="OY147" i="13"/>
  <c r="OW147" i="13"/>
  <c r="OU147" i="13"/>
  <c r="OR147" i="13"/>
  <c r="OP147" i="13"/>
  <c r="OO147" i="13"/>
  <c r="ON147" i="13"/>
  <c r="OM147" i="13"/>
  <c r="OK147" i="13"/>
  <c r="OH147" i="13"/>
  <c r="OF147" i="13"/>
  <c r="OE147" i="13"/>
  <c r="OD147" i="13"/>
  <c r="OB147" i="13"/>
  <c r="OA147" i="13"/>
  <c r="NY147" i="13"/>
  <c r="NW147" i="13"/>
  <c r="NP147" i="13"/>
  <c r="NL147" i="13"/>
  <c r="NK147" i="13"/>
  <c r="NJ147" i="13"/>
  <c r="NI147" i="13"/>
  <c r="NE147" i="13"/>
  <c r="ND147" i="13"/>
  <c r="NC147" i="13"/>
  <c r="NA147" i="13"/>
  <c r="MY147" i="13"/>
  <c r="MU147" i="13"/>
  <c r="MT147" i="13"/>
  <c r="MR147" i="13"/>
  <c r="MQ147" i="13"/>
  <c r="MP147" i="13"/>
  <c r="MM147" i="13"/>
  <c r="MK147" i="13"/>
  <c r="MJ147" i="13"/>
  <c r="MI147" i="13"/>
  <c r="MG147" i="13"/>
  <c r="ME147" i="13"/>
  <c r="MC147" i="13"/>
  <c r="LZ147" i="13"/>
  <c r="LW147" i="13"/>
  <c r="LT147" i="13"/>
  <c r="LS147" i="13"/>
  <c r="LQ147" i="13"/>
  <c r="LP147" i="13"/>
  <c r="LO147" i="13"/>
  <c r="LN147" i="13"/>
  <c r="LM147" i="13"/>
  <c r="LL147" i="13"/>
  <c r="LI147" i="13"/>
  <c r="LH147" i="13"/>
  <c r="LG147" i="13"/>
  <c r="LF147" i="13"/>
  <c r="LC147" i="13"/>
  <c r="LA147" i="13"/>
  <c r="KZ147" i="13"/>
  <c r="KY147" i="13"/>
  <c r="KX147" i="13"/>
  <c r="KW147" i="13"/>
  <c r="KT147" i="13"/>
  <c r="KS147" i="13"/>
  <c r="KQ147" i="13"/>
  <c r="KO147" i="13"/>
  <c r="KK147" i="13"/>
  <c r="KI147" i="13"/>
  <c r="KG147" i="13"/>
  <c r="KE147" i="13"/>
  <c r="KD147" i="13"/>
  <c r="KC147" i="13"/>
  <c r="KA147" i="13"/>
  <c r="JZ147" i="13"/>
  <c r="JV147" i="13"/>
  <c r="JR147" i="13"/>
  <c r="JO147" i="13"/>
  <c r="JN147" i="13"/>
  <c r="JI147" i="13"/>
  <c r="JH147" i="13"/>
  <c r="JG147" i="13"/>
  <c r="JE147" i="13"/>
  <c r="JD147" i="13"/>
  <c r="JB147" i="13"/>
  <c r="JA147" i="13"/>
  <c r="IZ147" i="13"/>
  <c r="IX147" i="13"/>
  <c r="IW147" i="13"/>
  <c r="IV147" i="13"/>
  <c r="IS147" i="13"/>
  <c r="IO147" i="13"/>
  <c r="IN147" i="13"/>
  <c r="IJ147" i="13"/>
  <c r="II147" i="13"/>
  <c r="IH147" i="13"/>
  <c r="IG147" i="13"/>
  <c r="IA147" i="13"/>
  <c r="HZ147" i="13"/>
  <c r="HY147" i="13"/>
  <c r="HX147" i="13"/>
  <c r="HO147" i="13"/>
  <c r="HN147" i="13"/>
  <c r="HL147" i="13"/>
  <c r="HJ147" i="13"/>
  <c r="HI147" i="13"/>
  <c r="HH147" i="13"/>
  <c r="HG147" i="13"/>
  <c r="HE147" i="13"/>
  <c r="GX147" i="13"/>
  <c r="GU147" i="13"/>
  <c r="GQ147" i="13"/>
  <c r="GP147" i="13"/>
  <c r="GO147" i="13"/>
  <c r="GM147" i="13"/>
  <c r="GL147" i="13"/>
  <c r="GK147" i="13"/>
  <c r="GJ147" i="13"/>
  <c r="GH147" i="13"/>
  <c r="GF147" i="13"/>
  <c r="GC147" i="13"/>
  <c r="GB147" i="13"/>
  <c r="GA147" i="13"/>
  <c r="FZ147" i="13"/>
  <c r="FY147" i="13"/>
  <c r="FX147" i="13"/>
  <c r="FW147" i="13"/>
  <c r="FV147" i="13"/>
  <c r="FU147" i="13"/>
  <c r="FT147" i="13"/>
  <c r="FS147" i="13"/>
  <c r="FP147" i="13"/>
  <c r="FO147" i="13"/>
  <c r="FN147" i="13"/>
  <c r="FM147" i="13"/>
  <c r="FL147" i="13"/>
  <c r="FI147" i="13"/>
  <c r="FH147" i="13"/>
  <c r="FG147" i="13"/>
  <c r="FF147" i="13"/>
  <c r="FE147" i="13"/>
  <c r="FC147" i="13"/>
  <c r="FA147" i="13"/>
  <c r="EV147" i="13"/>
  <c r="ET147" i="13"/>
  <c r="ES147" i="13"/>
  <c r="EP147" i="13"/>
  <c r="EN147" i="13"/>
  <c r="EM147" i="13"/>
  <c r="EH147" i="13"/>
  <c r="EG147" i="13"/>
  <c r="EF147" i="13"/>
  <c r="EC147" i="13"/>
  <c r="EB147" i="13"/>
  <c r="EA147" i="13"/>
  <c r="DX147" i="13"/>
  <c r="DW147" i="13"/>
  <c r="DS147" i="13"/>
  <c r="DR147" i="13"/>
  <c r="DQ147" i="13"/>
  <c r="DP147" i="13"/>
  <c r="DO147" i="13"/>
  <c r="DL147" i="13"/>
  <c r="DK147" i="13"/>
  <c r="DH147" i="13"/>
  <c r="DG147" i="13"/>
  <c r="DF147" i="13"/>
  <c r="DD147" i="13"/>
  <c r="DC147" i="13"/>
  <c r="CZ147" i="13"/>
  <c r="CX147" i="13"/>
  <c r="CW147" i="13"/>
  <c r="CT147" i="13"/>
  <c r="CQ147" i="13"/>
  <c r="CN147" i="13"/>
  <c r="CJ147" i="13"/>
  <c r="CH147" i="13"/>
  <c r="CG147" i="13"/>
  <c r="CB147" i="13"/>
  <c r="BZ147" i="13"/>
  <c r="BY147" i="13"/>
  <c r="BX147" i="13"/>
  <c r="BV147" i="13"/>
  <c r="BT147" i="13"/>
  <c r="BS147" i="13"/>
  <c r="BR147" i="13"/>
  <c r="BN147" i="13"/>
  <c r="BL147" i="13"/>
  <c r="BK147" i="13"/>
  <c r="BJ147" i="13"/>
  <c r="BH147" i="13"/>
  <c r="BF147" i="13"/>
  <c r="BE147" i="13"/>
  <c r="BB147" i="13"/>
  <c r="BA147" i="13"/>
  <c r="AZ147" i="13"/>
  <c r="AV147" i="13"/>
  <c r="AU147" i="13"/>
  <c r="AT147" i="13"/>
  <c r="AS147" i="13"/>
  <c r="AR147" i="13"/>
  <c r="AP147" i="13"/>
  <c r="AO147" i="13"/>
  <c r="AN147" i="13"/>
  <c r="AM147" i="13"/>
  <c r="AL147" i="13"/>
  <c r="AK147" i="13"/>
  <c r="AI147" i="13"/>
  <c r="AH147" i="13"/>
  <c r="AD147" i="13"/>
  <c r="Z147" i="13"/>
  <c r="U147" i="13"/>
  <c r="T147" i="13"/>
  <c r="S147" i="13"/>
  <c r="Q147" i="13"/>
  <c r="N147" i="13"/>
  <c r="M147" i="13"/>
  <c r="L147" i="13"/>
  <c r="K147" i="13"/>
  <c r="I147" i="13"/>
  <c r="G147" i="13"/>
  <c r="C147" i="13"/>
  <c r="SG146" i="13"/>
  <c r="SF146" i="13"/>
  <c r="SD146" i="13"/>
  <c r="SB146" i="13"/>
  <c r="SA146" i="13"/>
  <c r="RZ146" i="13"/>
  <c r="RY146" i="13"/>
  <c r="RW146" i="13"/>
  <c r="RR146" i="13"/>
  <c r="RQ146" i="13"/>
  <c r="RP146" i="13"/>
  <c r="RO146" i="13"/>
  <c r="RL146" i="13"/>
  <c r="RH146" i="13"/>
  <c r="RF146" i="13"/>
  <c r="RD146" i="13"/>
  <c r="RB146" i="13"/>
  <c r="QX146" i="13"/>
  <c r="QW146" i="13"/>
  <c r="QT146" i="13"/>
  <c r="QO146" i="13"/>
  <c r="QN146" i="13"/>
  <c r="QL146" i="13"/>
  <c r="QK146" i="13"/>
  <c r="QI146" i="13"/>
  <c r="QG146" i="13"/>
  <c r="QE146" i="13"/>
  <c r="QC146" i="13"/>
  <c r="QA146" i="13"/>
  <c r="PY146" i="13"/>
  <c r="PV146" i="13"/>
  <c r="PU146" i="13"/>
  <c r="PT146" i="13"/>
  <c r="PS146" i="13"/>
  <c r="PR146" i="13"/>
  <c r="PQ146" i="13"/>
  <c r="PO146" i="13"/>
  <c r="PJ146" i="13"/>
  <c r="PI146" i="13"/>
  <c r="PH146" i="13"/>
  <c r="PG146" i="13"/>
  <c r="PE146" i="13"/>
  <c r="PD146" i="13"/>
  <c r="PA146" i="13"/>
  <c r="OY146" i="13"/>
  <c r="OW146" i="13"/>
  <c r="OU146" i="13"/>
  <c r="OR146" i="13"/>
  <c r="OP146" i="13"/>
  <c r="OO146" i="13"/>
  <c r="ON146" i="13"/>
  <c r="OM146" i="13"/>
  <c r="OK146" i="13"/>
  <c r="OH146" i="13"/>
  <c r="OF146" i="13"/>
  <c r="OE146" i="13"/>
  <c r="OD146" i="13"/>
  <c r="OB146" i="13"/>
  <c r="OA146" i="13"/>
  <c r="NY146" i="13"/>
  <c r="NW146" i="13"/>
  <c r="NP146" i="13"/>
  <c r="NL146" i="13"/>
  <c r="NK146" i="13"/>
  <c r="NJ146" i="13"/>
  <c r="NI146" i="13"/>
  <c r="NE146" i="13"/>
  <c r="ND146" i="13"/>
  <c r="NC146" i="13"/>
  <c r="NA146" i="13"/>
  <c r="MY146" i="13"/>
  <c r="MU146" i="13"/>
  <c r="MT146" i="13"/>
  <c r="MR146" i="13"/>
  <c r="MQ146" i="13"/>
  <c r="MP146" i="13"/>
  <c r="MM146" i="13"/>
  <c r="MK146" i="13"/>
  <c r="MJ146" i="13"/>
  <c r="MI146" i="13"/>
  <c r="MG146" i="13"/>
  <c r="ME146" i="13"/>
  <c r="MC146" i="13"/>
  <c r="LZ146" i="13"/>
  <c r="LW146" i="13"/>
  <c r="LT146" i="13"/>
  <c r="LS146" i="13"/>
  <c r="LQ146" i="13"/>
  <c r="LP146" i="13"/>
  <c r="LO146" i="13"/>
  <c r="LN146" i="13"/>
  <c r="LM146" i="13"/>
  <c r="LL146" i="13"/>
  <c r="LI146" i="13"/>
  <c r="LH146" i="13"/>
  <c r="LG146" i="13"/>
  <c r="LF146" i="13"/>
  <c r="LC146" i="13"/>
  <c r="LA146" i="13"/>
  <c r="KZ146" i="13"/>
  <c r="KY146" i="13"/>
  <c r="KX146" i="13"/>
  <c r="KW146" i="13"/>
  <c r="KT146" i="13"/>
  <c r="KS146" i="13"/>
  <c r="KQ146" i="13"/>
  <c r="KO146" i="13"/>
  <c r="KK146" i="13"/>
  <c r="KI146" i="13"/>
  <c r="KG146" i="13"/>
  <c r="KE146" i="13"/>
  <c r="KD146" i="13"/>
  <c r="KC146" i="13"/>
  <c r="KA146" i="13"/>
  <c r="JZ146" i="13"/>
  <c r="JV146" i="13"/>
  <c r="JR146" i="13"/>
  <c r="JO146" i="13"/>
  <c r="JN146" i="13"/>
  <c r="JI146" i="13"/>
  <c r="JH146" i="13"/>
  <c r="JG146" i="13"/>
  <c r="JE146" i="13"/>
  <c r="JD146" i="13"/>
  <c r="JB146" i="13"/>
  <c r="JA146" i="13"/>
  <c r="IZ146" i="13"/>
  <c r="IX146" i="13"/>
  <c r="IW146" i="13"/>
  <c r="IV146" i="13"/>
  <c r="IS146" i="13"/>
  <c r="IO146" i="13"/>
  <c r="IN146" i="13"/>
  <c r="IJ146" i="13"/>
  <c r="II146" i="13"/>
  <c r="IH146" i="13"/>
  <c r="IG146" i="13"/>
  <c r="IA146" i="13"/>
  <c r="HZ146" i="13"/>
  <c r="HY146" i="13"/>
  <c r="HX146" i="13"/>
  <c r="HO146" i="13"/>
  <c r="HN146" i="13"/>
  <c r="HL146" i="13"/>
  <c r="HJ146" i="13"/>
  <c r="HI146" i="13"/>
  <c r="HH146" i="13"/>
  <c r="HG146" i="13"/>
  <c r="HE146" i="13"/>
  <c r="GX146" i="13"/>
  <c r="GU146" i="13"/>
  <c r="GQ146" i="13"/>
  <c r="GP146" i="13"/>
  <c r="GO146" i="13"/>
  <c r="GM146" i="13"/>
  <c r="GL146" i="13"/>
  <c r="GK146" i="13"/>
  <c r="GJ146" i="13"/>
  <c r="GH146" i="13"/>
  <c r="GF146" i="13"/>
  <c r="GC146" i="13"/>
  <c r="GB146" i="13"/>
  <c r="GA146" i="13"/>
  <c r="FZ146" i="13"/>
  <c r="FY146" i="13"/>
  <c r="FX146" i="13"/>
  <c r="FW146" i="13"/>
  <c r="FV146" i="13"/>
  <c r="FU146" i="13"/>
  <c r="FT146" i="13"/>
  <c r="FS146" i="13"/>
  <c r="FP146" i="13"/>
  <c r="FO146" i="13"/>
  <c r="FN146" i="13"/>
  <c r="FM146" i="13"/>
  <c r="FL146" i="13"/>
  <c r="FI146" i="13"/>
  <c r="FH146" i="13"/>
  <c r="FG146" i="13"/>
  <c r="FF146" i="13"/>
  <c r="FE146" i="13"/>
  <c r="FC146" i="13"/>
  <c r="FA146" i="13"/>
  <c r="EV146" i="13"/>
  <c r="ET146" i="13"/>
  <c r="ES146" i="13"/>
  <c r="EP146" i="13"/>
  <c r="EN146" i="13"/>
  <c r="EM146" i="13"/>
  <c r="EH146" i="13"/>
  <c r="EG146" i="13"/>
  <c r="EF146" i="13"/>
  <c r="EC146" i="13"/>
  <c r="EB146" i="13"/>
  <c r="EA146" i="13"/>
  <c r="DX146" i="13"/>
  <c r="DW146" i="13"/>
  <c r="DS146" i="13"/>
  <c r="DR146" i="13"/>
  <c r="DQ146" i="13"/>
  <c r="DP146" i="13"/>
  <c r="DO146" i="13"/>
  <c r="DL146" i="13"/>
  <c r="DK146" i="13"/>
  <c r="DH146" i="13"/>
  <c r="DG146" i="13"/>
  <c r="DF146" i="13"/>
  <c r="DD146" i="13"/>
  <c r="DC146" i="13"/>
  <c r="CZ146" i="13"/>
  <c r="CX146" i="13"/>
  <c r="CW146" i="13"/>
  <c r="CT146" i="13"/>
  <c r="CQ146" i="13"/>
  <c r="CN146" i="13"/>
  <c r="CJ146" i="13"/>
  <c r="CH146" i="13"/>
  <c r="CG146" i="13"/>
  <c r="CB146" i="13"/>
  <c r="BZ146" i="13"/>
  <c r="BY146" i="13"/>
  <c r="BX146" i="13"/>
  <c r="BV146" i="13"/>
  <c r="BT146" i="13"/>
  <c r="BS146" i="13"/>
  <c r="BR146" i="13"/>
  <c r="BN146" i="13"/>
  <c r="BL146" i="13"/>
  <c r="BK146" i="13"/>
  <c r="BJ146" i="13"/>
  <c r="BH146" i="13"/>
  <c r="BF146" i="13"/>
  <c r="BE146" i="13"/>
  <c r="BB146" i="13"/>
  <c r="BA146" i="13"/>
  <c r="AZ146" i="13"/>
  <c r="AV146" i="13"/>
  <c r="AU146" i="13"/>
  <c r="AT146" i="13"/>
  <c r="AS146" i="13"/>
  <c r="AR146" i="13"/>
  <c r="AP146" i="13"/>
  <c r="AO146" i="13"/>
  <c r="AN146" i="13"/>
  <c r="AM146" i="13"/>
  <c r="AL146" i="13"/>
  <c r="AK146" i="13"/>
  <c r="AI146" i="13"/>
  <c r="AH146" i="13"/>
  <c r="AD146" i="13"/>
  <c r="Z146" i="13"/>
  <c r="U146" i="13"/>
  <c r="T146" i="13"/>
  <c r="S146" i="13"/>
  <c r="Q146" i="13"/>
  <c r="N146" i="13"/>
  <c r="M146" i="13"/>
  <c r="L146" i="13"/>
  <c r="K146" i="13"/>
  <c r="I146" i="13"/>
  <c r="G146" i="13"/>
  <c r="C146" i="13"/>
  <c r="SG145" i="13"/>
  <c r="SF145" i="13"/>
  <c r="SD145" i="13"/>
  <c r="SB145" i="13"/>
  <c r="SA145" i="13"/>
  <c r="RZ145" i="13"/>
  <c r="RY145" i="13"/>
  <c r="RW145" i="13"/>
  <c r="RR145" i="13"/>
  <c r="RQ145" i="13"/>
  <c r="RP145" i="13"/>
  <c r="RO145" i="13"/>
  <c r="RL145" i="13"/>
  <c r="RH145" i="13"/>
  <c r="RF145" i="13"/>
  <c r="RD145" i="13"/>
  <c r="RB145" i="13"/>
  <c r="QX145" i="13"/>
  <c r="QW145" i="13"/>
  <c r="QT145" i="13"/>
  <c r="QO145" i="13"/>
  <c r="QN145" i="13"/>
  <c r="QL145" i="13"/>
  <c r="QK145" i="13"/>
  <c r="QI145" i="13"/>
  <c r="QG145" i="13"/>
  <c r="QE145" i="13"/>
  <c r="QC145" i="13"/>
  <c r="QA145" i="13"/>
  <c r="PY145" i="13"/>
  <c r="PV145" i="13"/>
  <c r="PU145" i="13"/>
  <c r="PT145" i="13"/>
  <c r="PS145" i="13"/>
  <c r="PR145" i="13"/>
  <c r="PQ145" i="13"/>
  <c r="PO145" i="13"/>
  <c r="PJ145" i="13"/>
  <c r="PI145" i="13"/>
  <c r="PH145" i="13"/>
  <c r="PG145" i="13"/>
  <c r="PE145" i="13"/>
  <c r="PD145" i="13"/>
  <c r="PA145" i="13"/>
  <c r="OY145" i="13"/>
  <c r="OW145" i="13"/>
  <c r="OU145" i="13"/>
  <c r="OR145" i="13"/>
  <c r="OP145" i="13"/>
  <c r="OO145" i="13"/>
  <c r="ON145" i="13"/>
  <c r="OM145" i="13"/>
  <c r="OK145" i="13"/>
  <c r="OH145" i="13"/>
  <c r="OF145" i="13"/>
  <c r="OE145" i="13"/>
  <c r="OD145" i="13"/>
  <c r="OB145" i="13"/>
  <c r="OA145" i="13"/>
  <c r="NY145" i="13"/>
  <c r="NW145" i="13"/>
  <c r="NP145" i="13"/>
  <c r="NL145" i="13"/>
  <c r="NK145" i="13"/>
  <c r="NJ145" i="13"/>
  <c r="NI145" i="13"/>
  <c r="NE145" i="13"/>
  <c r="ND145" i="13"/>
  <c r="NC145" i="13"/>
  <c r="NA145" i="13"/>
  <c r="MY145" i="13"/>
  <c r="MU145" i="13"/>
  <c r="MT145" i="13"/>
  <c r="MR145" i="13"/>
  <c r="MQ145" i="13"/>
  <c r="MP145" i="13"/>
  <c r="MM145" i="13"/>
  <c r="MK145" i="13"/>
  <c r="MJ145" i="13"/>
  <c r="MI145" i="13"/>
  <c r="MG145" i="13"/>
  <c r="ME145" i="13"/>
  <c r="MC145" i="13"/>
  <c r="LZ145" i="13"/>
  <c r="LW145" i="13"/>
  <c r="LT145" i="13"/>
  <c r="LS145" i="13"/>
  <c r="LQ145" i="13"/>
  <c r="LP145" i="13"/>
  <c r="LO145" i="13"/>
  <c r="LN145" i="13"/>
  <c r="LM145" i="13"/>
  <c r="LL145" i="13"/>
  <c r="LI145" i="13"/>
  <c r="LH145" i="13"/>
  <c r="LG145" i="13"/>
  <c r="LF145" i="13"/>
  <c r="LC145" i="13"/>
  <c r="LA145" i="13"/>
  <c r="KZ145" i="13"/>
  <c r="KY145" i="13"/>
  <c r="KX145" i="13"/>
  <c r="KW145" i="13"/>
  <c r="KT145" i="13"/>
  <c r="KS145" i="13"/>
  <c r="KQ145" i="13"/>
  <c r="KO145" i="13"/>
  <c r="KK145" i="13"/>
  <c r="KI145" i="13"/>
  <c r="KG145" i="13"/>
  <c r="KE145" i="13"/>
  <c r="KD145" i="13"/>
  <c r="KC145" i="13"/>
  <c r="KA145" i="13"/>
  <c r="JZ145" i="13"/>
  <c r="JV145" i="13"/>
  <c r="JR145" i="13"/>
  <c r="JO145" i="13"/>
  <c r="JN145" i="13"/>
  <c r="JI145" i="13"/>
  <c r="JH145" i="13"/>
  <c r="JG145" i="13"/>
  <c r="JE145" i="13"/>
  <c r="JD145" i="13"/>
  <c r="JB145" i="13"/>
  <c r="JA145" i="13"/>
  <c r="IZ145" i="13"/>
  <c r="IX145" i="13"/>
  <c r="IW145" i="13"/>
  <c r="IV145" i="13"/>
  <c r="IS145" i="13"/>
  <c r="IO145" i="13"/>
  <c r="IN145" i="13"/>
  <c r="IJ145" i="13"/>
  <c r="II145" i="13"/>
  <c r="IH145" i="13"/>
  <c r="IG145" i="13"/>
  <c r="IA145" i="13"/>
  <c r="HZ145" i="13"/>
  <c r="HY145" i="13"/>
  <c r="HX145" i="13"/>
  <c r="HO145" i="13"/>
  <c r="HN145" i="13"/>
  <c r="HL145" i="13"/>
  <c r="HJ145" i="13"/>
  <c r="HI145" i="13"/>
  <c r="HH145" i="13"/>
  <c r="HG145" i="13"/>
  <c r="HE145" i="13"/>
  <c r="GX145" i="13"/>
  <c r="GU145" i="13"/>
  <c r="GQ145" i="13"/>
  <c r="GP145" i="13"/>
  <c r="GO145" i="13"/>
  <c r="GM145" i="13"/>
  <c r="GL145" i="13"/>
  <c r="GK145" i="13"/>
  <c r="GJ145" i="13"/>
  <c r="GH145" i="13"/>
  <c r="GF145" i="13"/>
  <c r="GC145" i="13"/>
  <c r="GB145" i="13"/>
  <c r="GA145" i="13"/>
  <c r="FZ145" i="13"/>
  <c r="FY145" i="13"/>
  <c r="FX145" i="13"/>
  <c r="FW145" i="13"/>
  <c r="FV145" i="13"/>
  <c r="FU145" i="13"/>
  <c r="FT145" i="13"/>
  <c r="FS145" i="13"/>
  <c r="FP145" i="13"/>
  <c r="FO145" i="13"/>
  <c r="FN145" i="13"/>
  <c r="FM145" i="13"/>
  <c r="FL145" i="13"/>
  <c r="FI145" i="13"/>
  <c r="FH145" i="13"/>
  <c r="FG145" i="13"/>
  <c r="FF145" i="13"/>
  <c r="FE145" i="13"/>
  <c r="FC145" i="13"/>
  <c r="FA145" i="13"/>
  <c r="EV145" i="13"/>
  <c r="ET145" i="13"/>
  <c r="ES145" i="13"/>
  <c r="EP145" i="13"/>
  <c r="EN145" i="13"/>
  <c r="EM145" i="13"/>
  <c r="EH145" i="13"/>
  <c r="EG145" i="13"/>
  <c r="EF145" i="13"/>
  <c r="EC145" i="13"/>
  <c r="EB145" i="13"/>
  <c r="EA145" i="13"/>
  <c r="DX145" i="13"/>
  <c r="DW145" i="13"/>
  <c r="DS145" i="13"/>
  <c r="DR145" i="13"/>
  <c r="DQ145" i="13"/>
  <c r="DP145" i="13"/>
  <c r="DO145" i="13"/>
  <c r="DL145" i="13"/>
  <c r="DK145" i="13"/>
  <c r="DH145" i="13"/>
  <c r="DG145" i="13"/>
  <c r="DF145" i="13"/>
  <c r="DD145" i="13"/>
  <c r="DC145" i="13"/>
  <c r="CZ145" i="13"/>
  <c r="CX145" i="13"/>
  <c r="CW145" i="13"/>
  <c r="CT145" i="13"/>
  <c r="CQ145" i="13"/>
  <c r="CN145" i="13"/>
  <c r="CJ145" i="13"/>
  <c r="CH145" i="13"/>
  <c r="CG145" i="13"/>
  <c r="CB145" i="13"/>
  <c r="BZ145" i="13"/>
  <c r="BY145" i="13"/>
  <c r="BX145" i="13"/>
  <c r="BV145" i="13"/>
  <c r="BT145" i="13"/>
  <c r="BS145" i="13"/>
  <c r="BR145" i="13"/>
  <c r="BN145" i="13"/>
  <c r="BL145" i="13"/>
  <c r="BK145" i="13"/>
  <c r="BJ145" i="13"/>
  <c r="BH145" i="13"/>
  <c r="BF145" i="13"/>
  <c r="BE145" i="13"/>
  <c r="BB145" i="13"/>
  <c r="BA145" i="13"/>
  <c r="AZ145" i="13"/>
  <c r="AV145" i="13"/>
  <c r="AU145" i="13"/>
  <c r="AT145" i="13"/>
  <c r="AS145" i="13"/>
  <c r="AR145" i="13"/>
  <c r="AP145" i="13"/>
  <c r="AO145" i="13"/>
  <c r="AN145" i="13"/>
  <c r="AM145" i="13"/>
  <c r="AL145" i="13"/>
  <c r="AK145" i="13"/>
  <c r="AI145" i="13"/>
  <c r="AH145" i="13"/>
  <c r="AD145" i="13"/>
  <c r="Z145" i="13"/>
  <c r="U145" i="13"/>
  <c r="T145" i="13"/>
  <c r="S145" i="13"/>
  <c r="Q145" i="13"/>
  <c r="N145" i="13"/>
  <c r="M145" i="13"/>
  <c r="L145" i="13"/>
  <c r="K145" i="13"/>
  <c r="I145" i="13"/>
  <c r="G145" i="13"/>
  <c r="C145" i="13"/>
  <c r="SG144" i="13"/>
  <c r="SF144" i="13"/>
  <c r="SD144" i="13"/>
  <c r="SB144" i="13"/>
  <c r="SA144" i="13"/>
  <c r="RZ144" i="13"/>
  <c r="RY144" i="13"/>
  <c r="RW144" i="13"/>
  <c r="RR144" i="13"/>
  <c r="RQ144" i="13"/>
  <c r="RP144" i="13"/>
  <c r="RO144" i="13"/>
  <c r="RL144" i="13"/>
  <c r="RH144" i="13"/>
  <c r="RF144" i="13"/>
  <c r="RD144" i="13"/>
  <c r="RB144" i="13"/>
  <c r="QX144" i="13"/>
  <c r="QW144" i="13"/>
  <c r="QT144" i="13"/>
  <c r="QO144" i="13"/>
  <c r="QN144" i="13"/>
  <c r="QL144" i="13"/>
  <c r="QK144" i="13"/>
  <c r="QI144" i="13"/>
  <c r="QG144" i="13"/>
  <c r="QE144" i="13"/>
  <c r="QC144" i="13"/>
  <c r="QA144" i="13"/>
  <c r="PY144" i="13"/>
  <c r="PV144" i="13"/>
  <c r="PU144" i="13"/>
  <c r="PT144" i="13"/>
  <c r="PS144" i="13"/>
  <c r="PR144" i="13"/>
  <c r="PQ144" i="13"/>
  <c r="PO144" i="13"/>
  <c r="PJ144" i="13"/>
  <c r="PI144" i="13"/>
  <c r="PH144" i="13"/>
  <c r="PG144" i="13"/>
  <c r="PE144" i="13"/>
  <c r="PD144" i="13"/>
  <c r="PA144" i="13"/>
  <c r="OY144" i="13"/>
  <c r="OW144" i="13"/>
  <c r="OU144" i="13"/>
  <c r="OR144" i="13"/>
  <c r="OP144" i="13"/>
  <c r="OO144" i="13"/>
  <c r="ON144" i="13"/>
  <c r="OM144" i="13"/>
  <c r="OK144" i="13"/>
  <c r="OH144" i="13"/>
  <c r="OF144" i="13"/>
  <c r="OE144" i="13"/>
  <c r="OD144" i="13"/>
  <c r="OB144" i="13"/>
  <c r="OA144" i="13"/>
  <c r="NY144" i="13"/>
  <c r="NW144" i="13"/>
  <c r="NP144" i="13"/>
  <c r="NL144" i="13"/>
  <c r="NK144" i="13"/>
  <c r="NJ144" i="13"/>
  <c r="NI144" i="13"/>
  <c r="NE144" i="13"/>
  <c r="ND144" i="13"/>
  <c r="NC144" i="13"/>
  <c r="NA144" i="13"/>
  <c r="MY144" i="13"/>
  <c r="MU144" i="13"/>
  <c r="MT144" i="13"/>
  <c r="MR144" i="13"/>
  <c r="MQ144" i="13"/>
  <c r="MP144" i="13"/>
  <c r="MM144" i="13"/>
  <c r="MK144" i="13"/>
  <c r="MJ144" i="13"/>
  <c r="MI144" i="13"/>
  <c r="MG144" i="13"/>
  <c r="ME144" i="13"/>
  <c r="MC144" i="13"/>
  <c r="LZ144" i="13"/>
  <c r="LW144" i="13"/>
  <c r="LT144" i="13"/>
  <c r="LS144" i="13"/>
  <c r="LQ144" i="13"/>
  <c r="LP144" i="13"/>
  <c r="LO144" i="13"/>
  <c r="LN144" i="13"/>
  <c r="LM144" i="13"/>
  <c r="LL144" i="13"/>
  <c r="LI144" i="13"/>
  <c r="LH144" i="13"/>
  <c r="LG144" i="13"/>
  <c r="LF144" i="13"/>
  <c r="LC144" i="13"/>
  <c r="LA144" i="13"/>
  <c r="KZ144" i="13"/>
  <c r="KY144" i="13"/>
  <c r="KX144" i="13"/>
  <c r="KW144" i="13"/>
  <c r="KT144" i="13"/>
  <c r="KS144" i="13"/>
  <c r="KQ144" i="13"/>
  <c r="KO144" i="13"/>
  <c r="KK144" i="13"/>
  <c r="KI144" i="13"/>
  <c r="KG144" i="13"/>
  <c r="KE144" i="13"/>
  <c r="KD144" i="13"/>
  <c r="KC144" i="13"/>
  <c r="KA144" i="13"/>
  <c r="JZ144" i="13"/>
  <c r="JV144" i="13"/>
  <c r="JR144" i="13"/>
  <c r="JO144" i="13"/>
  <c r="JN144" i="13"/>
  <c r="JI144" i="13"/>
  <c r="JH144" i="13"/>
  <c r="JG144" i="13"/>
  <c r="JE144" i="13"/>
  <c r="JD144" i="13"/>
  <c r="JB144" i="13"/>
  <c r="JA144" i="13"/>
  <c r="IZ144" i="13"/>
  <c r="IX144" i="13"/>
  <c r="IW144" i="13"/>
  <c r="IV144" i="13"/>
  <c r="IS144" i="13"/>
  <c r="IO144" i="13"/>
  <c r="IN144" i="13"/>
  <c r="IJ144" i="13"/>
  <c r="II144" i="13"/>
  <c r="IH144" i="13"/>
  <c r="IG144" i="13"/>
  <c r="IA144" i="13"/>
  <c r="HZ144" i="13"/>
  <c r="HY144" i="13"/>
  <c r="HX144" i="13"/>
  <c r="HO144" i="13"/>
  <c r="HN144" i="13"/>
  <c r="HL144" i="13"/>
  <c r="HJ144" i="13"/>
  <c r="HI144" i="13"/>
  <c r="HH144" i="13"/>
  <c r="HG144" i="13"/>
  <c r="HE144" i="13"/>
  <c r="GX144" i="13"/>
  <c r="GU144" i="13"/>
  <c r="GQ144" i="13"/>
  <c r="GP144" i="13"/>
  <c r="GO144" i="13"/>
  <c r="GM144" i="13"/>
  <c r="GL144" i="13"/>
  <c r="GK144" i="13"/>
  <c r="GJ144" i="13"/>
  <c r="GH144" i="13"/>
  <c r="GF144" i="13"/>
  <c r="GC144" i="13"/>
  <c r="GB144" i="13"/>
  <c r="GA144" i="13"/>
  <c r="FZ144" i="13"/>
  <c r="FY144" i="13"/>
  <c r="FX144" i="13"/>
  <c r="FW144" i="13"/>
  <c r="FV144" i="13"/>
  <c r="FU144" i="13"/>
  <c r="FT144" i="13"/>
  <c r="FS144" i="13"/>
  <c r="FP144" i="13"/>
  <c r="FO144" i="13"/>
  <c r="FN144" i="13"/>
  <c r="FM144" i="13"/>
  <c r="FL144" i="13"/>
  <c r="FI144" i="13"/>
  <c r="FH144" i="13"/>
  <c r="FG144" i="13"/>
  <c r="FF144" i="13"/>
  <c r="FE144" i="13"/>
  <c r="FC144" i="13"/>
  <c r="FA144" i="13"/>
  <c r="EV144" i="13"/>
  <c r="ET144" i="13"/>
  <c r="ES144" i="13"/>
  <c r="EP144" i="13"/>
  <c r="EN144" i="13"/>
  <c r="EM144" i="13"/>
  <c r="EH144" i="13"/>
  <c r="EG144" i="13"/>
  <c r="EF144" i="13"/>
  <c r="EC144" i="13"/>
  <c r="EB144" i="13"/>
  <c r="EA144" i="13"/>
  <c r="DX144" i="13"/>
  <c r="DW144" i="13"/>
  <c r="DS144" i="13"/>
  <c r="DR144" i="13"/>
  <c r="DQ144" i="13"/>
  <c r="DP144" i="13"/>
  <c r="DO144" i="13"/>
  <c r="DL144" i="13"/>
  <c r="DK144" i="13"/>
  <c r="DH144" i="13"/>
  <c r="DG144" i="13"/>
  <c r="DF144" i="13"/>
  <c r="DD144" i="13"/>
  <c r="DC144" i="13"/>
  <c r="CZ144" i="13"/>
  <c r="CX144" i="13"/>
  <c r="CW144" i="13"/>
  <c r="CT144" i="13"/>
  <c r="CQ144" i="13"/>
  <c r="CN144" i="13"/>
  <c r="CJ144" i="13"/>
  <c r="CH144" i="13"/>
  <c r="CG144" i="13"/>
  <c r="CB144" i="13"/>
  <c r="BZ144" i="13"/>
  <c r="BY144" i="13"/>
  <c r="BX144" i="13"/>
  <c r="BV144" i="13"/>
  <c r="BT144" i="13"/>
  <c r="BS144" i="13"/>
  <c r="BR144" i="13"/>
  <c r="BN144" i="13"/>
  <c r="BL144" i="13"/>
  <c r="BK144" i="13"/>
  <c r="BJ144" i="13"/>
  <c r="BH144" i="13"/>
  <c r="BF144" i="13"/>
  <c r="BE144" i="13"/>
  <c r="BB144" i="13"/>
  <c r="BA144" i="13"/>
  <c r="AZ144" i="13"/>
  <c r="AV144" i="13"/>
  <c r="AU144" i="13"/>
  <c r="AT144" i="13"/>
  <c r="AS144" i="13"/>
  <c r="AR144" i="13"/>
  <c r="AP144" i="13"/>
  <c r="AO144" i="13"/>
  <c r="AN144" i="13"/>
  <c r="AM144" i="13"/>
  <c r="AL144" i="13"/>
  <c r="AK144" i="13"/>
  <c r="AI144" i="13"/>
  <c r="AH144" i="13"/>
  <c r="AD144" i="13"/>
  <c r="Z144" i="13"/>
  <c r="U144" i="13"/>
  <c r="T144" i="13"/>
  <c r="S144" i="13"/>
  <c r="Q144" i="13"/>
  <c r="N144" i="13"/>
  <c r="M144" i="13"/>
  <c r="L144" i="13"/>
  <c r="K144" i="13"/>
  <c r="I144" i="13"/>
  <c r="G144" i="13"/>
  <c r="C144" i="13"/>
  <c r="SG143" i="13"/>
  <c r="SF143" i="13"/>
  <c r="SD143" i="13"/>
  <c r="SB143" i="13"/>
  <c r="SA143" i="13"/>
  <c r="RZ143" i="13"/>
  <c r="RY143" i="13"/>
  <c r="RW143" i="13"/>
  <c r="RR143" i="13"/>
  <c r="RQ143" i="13"/>
  <c r="RP143" i="13"/>
  <c r="RO143" i="13"/>
  <c r="RL143" i="13"/>
  <c r="RH143" i="13"/>
  <c r="RF143" i="13"/>
  <c r="RD143" i="13"/>
  <c r="RB143" i="13"/>
  <c r="QX143" i="13"/>
  <c r="QW143" i="13"/>
  <c r="QT143" i="13"/>
  <c r="QO143" i="13"/>
  <c r="QN143" i="13"/>
  <c r="QL143" i="13"/>
  <c r="QK143" i="13"/>
  <c r="QI143" i="13"/>
  <c r="QG143" i="13"/>
  <c r="QE143" i="13"/>
  <c r="QC143" i="13"/>
  <c r="QA143" i="13"/>
  <c r="PY143" i="13"/>
  <c r="PV143" i="13"/>
  <c r="PU143" i="13"/>
  <c r="PT143" i="13"/>
  <c r="PS143" i="13"/>
  <c r="PR143" i="13"/>
  <c r="PQ143" i="13"/>
  <c r="PO143" i="13"/>
  <c r="PJ143" i="13"/>
  <c r="PI143" i="13"/>
  <c r="PH143" i="13"/>
  <c r="PG143" i="13"/>
  <c r="PE143" i="13"/>
  <c r="PD143" i="13"/>
  <c r="PA143" i="13"/>
  <c r="OY143" i="13"/>
  <c r="OW143" i="13"/>
  <c r="OU143" i="13"/>
  <c r="OR143" i="13"/>
  <c r="OP143" i="13"/>
  <c r="OO143" i="13"/>
  <c r="ON143" i="13"/>
  <c r="OM143" i="13"/>
  <c r="OK143" i="13"/>
  <c r="OH143" i="13"/>
  <c r="OF143" i="13"/>
  <c r="OE143" i="13"/>
  <c r="OD143" i="13"/>
  <c r="OB143" i="13"/>
  <c r="OA143" i="13"/>
  <c r="NY143" i="13"/>
  <c r="NW143" i="13"/>
  <c r="NP143" i="13"/>
  <c r="NL143" i="13"/>
  <c r="NK143" i="13"/>
  <c r="NJ143" i="13"/>
  <c r="NI143" i="13"/>
  <c r="NE143" i="13"/>
  <c r="ND143" i="13"/>
  <c r="NC143" i="13"/>
  <c r="NA143" i="13"/>
  <c r="MY143" i="13"/>
  <c r="MU143" i="13"/>
  <c r="MT143" i="13"/>
  <c r="MR143" i="13"/>
  <c r="MQ143" i="13"/>
  <c r="MP143" i="13"/>
  <c r="MM143" i="13"/>
  <c r="MK143" i="13"/>
  <c r="MJ143" i="13"/>
  <c r="MI143" i="13"/>
  <c r="MG143" i="13"/>
  <c r="ME143" i="13"/>
  <c r="MC143" i="13"/>
  <c r="LZ143" i="13"/>
  <c r="LW143" i="13"/>
  <c r="LT143" i="13"/>
  <c r="LS143" i="13"/>
  <c r="LQ143" i="13"/>
  <c r="LP143" i="13"/>
  <c r="LO143" i="13"/>
  <c r="LN143" i="13"/>
  <c r="LM143" i="13"/>
  <c r="LL143" i="13"/>
  <c r="LI143" i="13"/>
  <c r="LH143" i="13"/>
  <c r="LG143" i="13"/>
  <c r="LF143" i="13"/>
  <c r="LC143" i="13"/>
  <c r="LA143" i="13"/>
  <c r="KZ143" i="13"/>
  <c r="KY143" i="13"/>
  <c r="KX143" i="13"/>
  <c r="KW143" i="13"/>
  <c r="KT143" i="13"/>
  <c r="KS143" i="13"/>
  <c r="KQ143" i="13"/>
  <c r="KO143" i="13"/>
  <c r="KK143" i="13"/>
  <c r="KI143" i="13"/>
  <c r="KG143" i="13"/>
  <c r="KE143" i="13"/>
  <c r="KD143" i="13"/>
  <c r="KC143" i="13"/>
  <c r="KA143" i="13"/>
  <c r="JZ143" i="13"/>
  <c r="JV143" i="13"/>
  <c r="JR143" i="13"/>
  <c r="JO143" i="13"/>
  <c r="JN143" i="13"/>
  <c r="JI143" i="13"/>
  <c r="JH143" i="13"/>
  <c r="JG143" i="13"/>
  <c r="JE143" i="13"/>
  <c r="JD143" i="13"/>
  <c r="JB143" i="13"/>
  <c r="JA143" i="13"/>
  <c r="IZ143" i="13"/>
  <c r="IX143" i="13"/>
  <c r="IW143" i="13"/>
  <c r="IV143" i="13"/>
  <c r="IS143" i="13"/>
  <c r="IO143" i="13"/>
  <c r="IN143" i="13"/>
  <c r="IJ143" i="13"/>
  <c r="II143" i="13"/>
  <c r="IH143" i="13"/>
  <c r="IG143" i="13"/>
  <c r="IA143" i="13"/>
  <c r="HZ143" i="13"/>
  <c r="HY143" i="13"/>
  <c r="HX143" i="13"/>
  <c r="HO143" i="13"/>
  <c r="HN143" i="13"/>
  <c r="HL143" i="13"/>
  <c r="HJ143" i="13"/>
  <c r="HI143" i="13"/>
  <c r="HH143" i="13"/>
  <c r="HG143" i="13"/>
  <c r="HE143" i="13"/>
  <c r="GX143" i="13"/>
  <c r="GU143" i="13"/>
  <c r="GQ143" i="13"/>
  <c r="GP143" i="13"/>
  <c r="GO143" i="13"/>
  <c r="GM143" i="13"/>
  <c r="GL143" i="13"/>
  <c r="GK143" i="13"/>
  <c r="GJ143" i="13"/>
  <c r="GH143" i="13"/>
  <c r="GF143" i="13"/>
  <c r="GC143" i="13"/>
  <c r="GB143" i="13"/>
  <c r="GA143" i="13"/>
  <c r="FZ143" i="13"/>
  <c r="FY143" i="13"/>
  <c r="FX143" i="13"/>
  <c r="FW143" i="13"/>
  <c r="FV143" i="13"/>
  <c r="FU143" i="13"/>
  <c r="FT143" i="13"/>
  <c r="FS143" i="13"/>
  <c r="FP143" i="13"/>
  <c r="FO143" i="13"/>
  <c r="FN143" i="13"/>
  <c r="FM143" i="13"/>
  <c r="FL143" i="13"/>
  <c r="FI143" i="13"/>
  <c r="FH143" i="13"/>
  <c r="FG143" i="13"/>
  <c r="FF143" i="13"/>
  <c r="FE143" i="13"/>
  <c r="FC143" i="13"/>
  <c r="FA143" i="13"/>
  <c r="EV143" i="13"/>
  <c r="ET143" i="13"/>
  <c r="ES143" i="13"/>
  <c r="EP143" i="13"/>
  <c r="EN143" i="13"/>
  <c r="EM143" i="13"/>
  <c r="EH143" i="13"/>
  <c r="EG143" i="13"/>
  <c r="EF143" i="13"/>
  <c r="EC143" i="13"/>
  <c r="EB143" i="13"/>
  <c r="EA143" i="13"/>
  <c r="DX143" i="13"/>
  <c r="DW143" i="13"/>
  <c r="DS143" i="13"/>
  <c r="DR143" i="13"/>
  <c r="DQ143" i="13"/>
  <c r="DP143" i="13"/>
  <c r="DO143" i="13"/>
  <c r="DL143" i="13"/>
  <c r="DK143" i="13"/>
  <c r="DH143" i="13"/>
  <c r="DG143" i="13"/>
  <c r="DF143" i="13"/>
  <c r="DD143" i="13"/>
  <c r="DC143" i="13"/>
  <c r="CZ143" i="13"/>
  <c r="CX143" i="13"/>
  <c r="CW143" i="13"/>
  <c r="CT143" i="13"/>
  <c r="CQ143" i="13"/>
  <c r="CN143" i="13"/>
  <c r="CJ143" i="13"/>
  <c r="CH143" i="13"/>
  <c r="CG143" i="13"/>
  <c r="CB143" i="13"/>
  <c r="BZ143" i="13"/>
  <c r="BY143" i="13"/>
  <c r="BX143" i="13"/>
  <c r="BV143" i="13"/>
  <c r="BT143" i="13"/>
  <c r="BS143" i="13"/>
  <c r="BR143" i="13"/>
  <c r="BN143" i="13"/>
  <c r="BL143" i="13"/>
  <c r="BK143" i="13"/>
  <c r="BJ143" i="13"/>
  <c r="BH143" i="13"/>
  <c r="BF143" i="13"/>
  <c r="BE143" i="13"/>
  <c r="BB143" i="13"/>
  <c r="BA143" i="13"/>
  <c r="AZ143" i="13"/>
  <c r="AV143" i="13"/>
  <c r="AU143" i="13"/>
  <c r="AT143" i="13"/>
  <c r="AS143" i="13"/>
  <c r="AR143" i="13"/>
  <c r="AP143" i="13"/>
  <c r="AO143" i="13"/>
  <c r="AN143" i="13"/>
  <c r="AM143" i="13"/>
  <c r="AL143" i="13"/>
  <c r="AK143" i="13"/>
  <c r="AI143" i="13"/>
  <c r="AH143" i="13"/>
  <c r="AD143" i="13"/>
  <c r="Z143" i="13"/>
  <c r="U143" i="13"/>
  <c r="T143" i="13"/>
  <c r="S143" i="13"/>
  <c r="Q143" i="13"/>
  <c r="N143" i="13"/>
  <c r="M143" i="13"/>
  <c r="L143" i="13"/>
  <c r="K143" i="13"/>
  <c r="I143" i="13"/>
  <c r="G143" i="13"/>
  <c r="C143" i="13"/>
  <c r="SG142" i="13"/>
  <c r="SF142" i="13"/>
  <c r="SD142" i="13"/>
  <c r="SB142" i="13"/>
  <c r="SA142" i="13"/>
  <c r="RZ142" i="13"/>
  <c r="RY142" i="13"/>
  <c r="RW142" i="13"/>
  <c r="RR142" i="13"/>
  <c r="RQ142" i="13"/>
  <c r="RP142" i="13"/>
  <c r="RO142" i="13"/>
  <c r="RL142" i="13"/>
  <c r="RH142" i="13"/>
  <c r="RF142" i="13"/>
  <c r="RD142" i="13"/>
  <c r="RB142" i="13"/>
  <c r="QX142" i="13"/>
  <c r="QW142" i="13"/>
  <c r="QT142" i="13"/>
  <c r="QO142" i="13"/>
  <c r="QN142" i="13"/>
  <c r="QL142" i="13"/>
  <c r="QK142" i="13"/>
  <c r="QI142" i="13"/>
  <c r="QG142" i="13"/>
  <c r="QE142" i="13"/>
  <c r="QC142" i="13"/>
  <c r="QA142" i="13"/>
  <c r="PY142" i="13"/>
  <c r="PV142" i="13"/>
  <c r="PU142" i="13"/>
  <c r="PT142" i="13"/>
  <c r="PS142" i="13"/>
  <c r="PR142" i="13"/>
  <c r="PQ142" i="13"/>
  <c r="PO142" i="13"/>
  <c r="PJ142" i="13"/>
  <c r="PI142" i="13"/>
  <c r="PH142" i="13"/>
  <c r="PG142" i="13"/>
  <c r="PE142" i="13"/>
  <c r="PD142" i="13"/>
  <c r="PA142" i="13"/>
  <c r="OY142" i="13"/>
  <c r="OW142" i="13"/>
  <c r="OU142" i="13"/>
  <c r="OR142" i="13"/>
  <c r="OP142" i="13"/>
  <c r="OO142" i="13"/>
  <c r="ON142" i="13"/>
  <c r="OM142" i="13"/>
  <c r="OK142" i="13"/>
  <c r="OH142" i="13"/>
  <c r="OF142" i="13"/>
  <c r="OE142" i="13"/>
  <c r="OD142" i="13"/>
  <c r="OB142" i="13"/>
  <c r="OA142" i="13"/>
  <c r="NY142" i="13"/>
  <c r="NW142" i="13"/>
  <c r="NP142" i="13"/>
  <c r="NL142" i="13"/>
  <c r="NK142" i="13"/>
  <c r="NJ142" i="13"/>
  <c r="NI142" i="13"/>
  <c r="NE142" i="13"/>
  <c r="ND142" i="13"/>
  <c r="NC142" i="13"/>
  <c r="NA142" i="13"/>
  <c r="MY142" i="13"/>
  <c r="MU142" i="13"/>
  <c r="MT142" i="13"/>
  <c r="MR142" i="13"/>
  <c r="MQ142" i="13"/>
  <c r="MP142" i="13"/>
  <c r="MM142" i="13"/>
  <c r="MK142" i="13"/>
  <c r="MJ142" i="13"/>
  <c r="MI142" i="13"/>
  <c r="MG142" i="13"/>
  <c r="ME142" i="13"/>
  <c r="MC142" i="13"/>
  <c r="LZ142" i="13"/>
  <c r="LW142" i="13"/>
  <c r="LT142" i="13"/>
  <c r="LS142" i="13"/>
  <c r="LQ142" i="13"/>
  <c r="LP142" i="13"/>
  <c r="LO142" i="13"/>
  <c r="LN142" i="13"/>
  <c r="LM142" i="13"/>
  <c r="LL142" i="13"/>
  <c r="LI142" i="13"/>
  <c r="LH142" i="13"/>
  <c r="LG142" i="13"/>
  <c r="LF142" i="13"/>
  <c r="LC142" i="13"/>
  <c r="LA142" i="13"/>
  <c r="KZ142" i="13"/>
  <c r="KY142" i="13"/>
  <c r="KX142" i="13"/>
  <c r="KW142" i="13"/>
  <c r="KT142" i="13"/>
  <c r="KS142" i="13"/>
  <c r="KQ142" i="13"/>
  <c r="KO142" i="13"/>
  <c r="KK142" i="13"/>
  <c r="KI142" i="13"/>
  <c r="KG142" i="13"/>
  <c r="KE142" i="13"/>
  <c r="KD142" i="13"/>
  <c r="KC142" i="13"/>
  <c r="KA142" i="13"/>
  <c r="JZ142" i="13"/>
  <c r="JV142" i="13"/>
  <c r="JR142" i="13"/>
  <c r="JO142" i="13"/>
  <c r="JN142" i="13"/>
  <c r="JI142" i="13"/>
  <c r="JH142" i="13"/>
  <c r="JG142" i="13"/>
  <c r="JE142" i="13"/>
  <c r="JD142" i="13"/>
  <c r="JB142" i="13"/>
  <c r="JA142" i="13"/>
  <c r="IZ142" i="13"/>
  <c r="IX142" i="13"/>
  <c r="IW142" i="13"/>
  <c r="IV142" i="13"/>
  <c r="IS142" i="13"/>
  <c r="IO142" i="13"/>
  <c r="IN142" i="13"/>
  <c r="IJ142" i="13"/>
  <c r="II142" i="13"/>
  <c r="IH142" i="13"/>
  <c r="IG142" i="13"/>
  <c r="IA142" i="13"/>
  <c r="HZ142" i="13"/>
  <c r="HY142" i="13"/>
  <c r="HX142" i="13"/>
  <c r="HO142" i="13"/>
  <c r="HN142" i="13"/>
  <c r="HL142" i="13"/>
  <c r="HJ142" i="13"/>
  <c r="HI142" i="13"/>
  <c r="HH142" i="13"/>
  <c r="HG142" i="13"/>
  <c r="HE142" i="13"/>
  <c r="GX142" i="13"/>
  <c r="GU142" i="13"/>
  <c r="GQ142" i="13"/>
  <c r="GP142" i="13"/>
  <c r="GO142" i="13"/>
  <c r="GM142" i="13"/>
  <c r="GL142" i="13"/>
  <c r="GK142" i="13"/>
  <c r="GJ142" i="13"/>
  <c r="GH142" i="13"/>
  <c r="GF142" i="13"/>
  <c r="GC142" i="13"/>
  <c r="GB142" i="13"/>
  <c r="GA142" i="13"/>
  <c r="FZ142" i="13"/>
  <c r="FY142" i="13"/>
  <c r="FX142" i="13"/>
  <c r="FW142" i="13"/>
  <c r="FV142" i="13"/>
  <c r="FU142" i="13"/>
  <c r="FT142" i="13"/>
  <c r="FS142" i="13"/>
  <c r="FP142" i="13"/>
  <c r="FO142" i="13"/>
  <c r="FN142" i="13"/>
  <c r="FM142" i="13"/>
  <c r="FL142" i="13"/>
  <c r="FI142" i="13"/>
  <c r="FH142" i="13"/>
  <c r="FG142" i="13"/>
  <c r="FF142" i="13"/>
  <c r="FE142" i="13"/>
  <c r="FC142" i="13"/>
  <c r="FA142" i="13"/>
  <c r="EV142" i="13"/>
  <c r="ET142" i="13"/>
  <c r="ES142" i="13"/>
  <c r="EP142" i="13"/>
  <c r="EN142" i="13"/>
  <c r="EM142" i="13"/>
  <c r="EH142" i="13"/>
  <c r="EG142" i="13"/>
  <c r="EF142" i="13"/>
  <c r="EC142" i="13"/>
  <c r="EB142" i="13"/>
  <c r="EA142" i="13"/>
  <c r="DX142" i="13"/>
  <c r="DW142" i="13"/>
  <c r="DS142" i="13"/>
  <c r="DR142" i="13"/>
  <c r="DQ142" i="13"/>
  <c r="DP142" i="13"/>
  <c r="DO142" i="13"/>
  <c r="DL142" i="13"/>
  <c r="DK142" i="13"/>
  <c r="DH142" i="13"/>
  <c r="DG142" i="13"/>
  <c r="DF142" i="13"/>
  <c r="DD142" i="13"/>
  <c r="DC142" i="13"/>
  <c r="CZ142" i="13"/>
  <c r="CX142" i="13"/>
  <c r="CW142" i="13"/>
  <c r="CT142" i="13"/>
  <c r="CQ142" i="13"/>
  <c r="CN142" i="13"/>
  <c r="CJ142" i="13"/>
  <c r="CH142" i="13"/>
  <c r="CG142" i="13"/>
  <c r="CB142" i="13"/>
  <c r="BZ142" i="13"/>
  <c r="BY142" i="13"/>
  <c r="BX142" i="13"/>
  <c r="BV142" i="13"/>
  <c r="BT142" i="13"/>
  <c r="BS142" i="13"/>
  <c r="BR142" i="13"/>
  <c r="BN142" i="13"/>
  <c r="BL142" i="13"/>
  <c r="BK142" i="13"/>
  <c r="BJ142" i="13"/>
  <c r="BH142" i="13"/>
  <c r="BF142" i="13"/>
  <c r="BE142" i="13"/>
  <c r="BB142" i="13"/>
  <c r="BA142" i="13"/>
  <c r="AZ142" i="13"/>
  <c r="AV142" i="13"/>
  <c r="AU142" i="13"/>
  <c r="AT142" i="13"/>
  <c r="AS142" i="13"/>
  <c r="AR142" i="13"/>
  <c r="AP142" i="13"/>
  <c r="AO142" i="13"/>
  <c r="AN142" i="13"/>
  <c r="AM142" i="13"/>
  <c r="AL142" i="13"/>
  <c r="AK142" i="13"/>
  <c r="AI142" i="13"/>
  <c r="AH142" i="13"/>
  <c r="AD142" i="13"/>
  <c r="Z142" i="13"/>
  <c r="U142" i="13"/>
  <c r="T142" i="13"/>
  <c r="S142" i="13"/>
  <c r="Q142" i="13"/>
  <c r="N142" i="13"/>
  <c r="M142" i="13"/>
  <c r="L142" i="13"/>
  <c r="K142" i="13"/>
  <c r="I142" i="13"/>
  <c r="G142" i="13"/>
  <c r="C142" i="13"/>
  <c r="SG141" i="13"/>
  <c r="SF141" i="13"/>
  <c r="SD141" i="13"/>
  <c r="SB141" i="13"/>
  <c r="SA141" i="13"/>
  <c r="RZ141" i="13"/>
  <c r="RY141" i="13"/>
  <c r="RW141" i="13"/>
  <c r="RR141" i="13"/>
  <c r="RQ141" i="13"/>
  <c r="RP141" i="13"/>
  <c r="RO141" i="13"/>
  <c r="RL141" i="13"/>
  <c r="RH141" i="13"/>
  <c r="RF141" i="13"/>
  <c r="RD141" i="13"/>
  <c r="RB141" i="13"/>
  <c r="QX141" i="13"/>
  <c r="QW141" i="13"/>
  <c r="QT141" i="13"/>
  <c r="QO141" i="13"/>
  <c r="QN141" i="13"/>
  <c r="QL141" i="13"/>
  <c r="QK141" i="13"/>
  <c r="QI141" i="13"/>
  <c r="QG141" i="13"/>
  <c r="QE141" i="13"/>
  <c r="QC141" i="13"/>
  <c r="QA141" i="13"/>
  <c r="PY141" i="13"/>
  <c r="PV141" i="13"/>
  <c r="PU141" i="13"/>
  <c r="PT141" i="13"/>
  <c r="PS141" i="13"/>
  <c r="PR141" i="13"/>
  <c r="PQ141" i="13"/>
  <c r="PO141" i="13"/>
  <c r="PJ141" i="13"/>
  <c r="PI141" i="13"/>
  <c r="PH141" i="13"/>
  <c r="PG141" i="13"/>
  <c r="PE141" i="13"/>
  <c r="PD141" i="13"/>
  <c r="PA141" i="13"/>
  <c r="OY141" i="13"/>
  <c r="OW141" i="13"/>
  <c r="OU141" i="13"/>
  <c r="OR141" i="13"/>
  <c r="OP141" i="13"/>
  <c r="OO141" i="13"/>
  <c r="ON141" i="13"/>
  <c r="OM141" i="13"/>
  <c r="OK141" i="13"/>
  <c r="OH141" i="13"/>
  <c r="OF141" i="13"/>
  <c r="OE141" i="13"/>
  <c r="OD141" i="13"/>
  <c r="OB141" i="13"/>
  <c r="OA141" i="13"/>
  <c r="NY141" i="13"/>
  <c r="NW141" i="13"/>
  <c r="NP141" i="13"/>
  <c r="NL141" i="13"/>
  <c r="NK141" i="13"/>
  <c r="NJ141" i="13"/>
  <c r="NI141" i="13"/>
  <c r="NE141" i="13"/>
  <c r="ND141" i="13"/>
  <c r="NC141" i="13"/>
  <c r="NA141" i="13"/>
  <c r="MY141" i="13"/>
  <c r="MU141" i="13"/>
  <c r="MT141" i="13"/>
  <c r="MR141" i="13"/>
  <c r="MQ141" i="13"/>
  <c r="MP141" i="13"/>
  <c r="MM141" i="13"/>
  <c r="MK141" i="13"/>
  <c r="MJ141" i="13"/>
  <c r="MI141" i="13"/>
  <c r="MG141" i="13"/>
  <c r="ME141" i="13"/>
  <c r="MC141" i="13"/>
  <c r="LZ141" i="13"/>
  <c r="LW141" i="13"/>
  <c r="LT141" i="13"/>
  <c r="LS141" i="13"/>
  <c r="LQ141" i="13"/>
  <c r="LP141" i="13"/>
  <c r="LO141" i="13"/>
  <c r="LN141" i="13"/>
  <c r="LM141" i="13"/>
  <c r="LL141" i="13"/>
  <c r="LI141" i="13"/>
  <c r="LH141" i="13"/>
  <c r="LG141" i="13"/>
  <c r="LF141" i="13"/>
  <c r="LC141" i="13"/>
  <c r="LA141" i="13"/>
  <c r="KZ141" i="13"/>
  <c r="KY141" i="13"/>
  <c r="KX141" i="13"/>
  <c r="KW141" i="13"/>
  <c r="KT141" i="13"/>
  <c r="KS141" i="13"/>
  <c r="KQ141" i="13"/>
  <c r="KO141" i="13"/>
  <c r="KK141" i="13"/>
  <c r="KI141" i="13"/>
  <c r="KG141" i="13"/>
  <c r="KE141" i="13"/>
  <c r="KD141" i="13"/>
  <c r="KC141" i="13"/>
  <c r="KA141" i="13"/>
  <c r="JZ141" i="13"/>
  <c r="JV141" i="13"/>
  <c r="JR141" i="13"/>
  <c r="JO141" i="13"/>
  <c r="JN141" i="13"/>
  <c r="JI141" i="13"/>
  <c r="JH141" i="13"/>
  <c r="JG141" i="13"/>
  <c r="JE141" i="13"/>
  <c r="JD141" i="13"/>
  <c r="JB141" i="13"/>
  <c r="JA141" i="13"/>
  <c r="IZ141" i="13"/>
  <c r="IX141" i="13"/>
  <c r="IW141" i="13"/>
  <c r="IV141" i="13"/>
  <c r="IS141" i="13"/>
  <c r="IO141" i="13"/>
  <c r="IN141" i="13"/>
  <c r="IJ141" i="13"/>
  <c r="II141" i="13"/>
  <c r="IH141" i="13"/>
  <c r="IG141" i="13"/>
  <c r="IA141" i="13"/>
  <c r="HZ141" i="13"/>
  <c r="HY141" i="13"/>
  <c r="HX141" i="13"/>
  <c r="HO141" i="13"/>
  <c r="HN141" i="13"/>
  <c r="HL141" i="13"/>
  <c r="HJ141" i="13"/>
  <c r="HI141" i="13"/>
  <c r="HH141" i="13"/>
  <c r="HG141" i="13"/>
  <c r="HE141" i="13"/>
  <c r="GX141" i="13"/>
  <c r="GU141" i="13"/>
  <c r="GQ141" i="13"/>
  <c r="GP141" i="13"/>
  <c r="GO141" i="13"/>
  <c r="GM141" i="13"/>
  <c r="GL141" i="13"/>
  <c r="GK141" i="13"/>
  <c r="GJ141" i="13"/>
  <c r="GH141" i="13"/>
  <c r="GF141" i="13"/>
  <c r="GC141" i="13"/>
  <c r="GB141" i="13"/>
  <c r="GA141" i="13"/>
  <c r="FZ141" i="13"/>
  <c r="FY141" i="13"/>
  <c r="FX141" i="13"/>
  <c r="FW141" i="13"/>
  <c r="FV141" i="13"/>
  <c r="FU141" i="13"/>
  <c r="FT141" i="13"/>
  <c r="FS141" i="13"/>
  <c r="FP141" i="13"/>
  <c r="FO141" i="13"/>
  <c r="FN141" i="13"/>
  <c r="FM141" i="13"/>
  <c r="FL141" i="13"/>
  <c r="FI141" i="13"/>
  <c r="FH141" i="13"/>
  <c r="FG141" i="13"/>
  <c r="FF141" i="13"/>
  <c r="FE141" i="13"/>
  <c r="FC141" i="13"/>
  <c r="FA141" i="13"/>
  <c r="EV141" i="13"/>
  <c r="ET141" i="13"/>
  <c r="ES141" i="13"/>
  <c r="EP141" i="13"/>
  <c r="EN141" i="13"/>
  <c r="EM141" i="13"/>
  <c r="EH141" i="13"/>
  <c r="EG141" i="13"/>
  <c r="EF141" i="13"/>
  <c r="EC141" i="13"/>
  <c r="EB141" i="13"/>
  <c r="EA141" i="13"/>
  <c r="DX141" i="13"/>
  <c r="DW141" i="13"/>
  <c r="DS141" i="13"/>
  <c r="DR141" i="13"/>
  <c r="DQ141" i="13"/>
  <c r="DP141" i="13"/>
  <c r="DO141" i="13"/>
  <c r="DL141" i="13"/>
  <c r="DK141" i="13"/>
  <c r="DH141" i="13"/>
  <c r="DG141" i="13"/>
  <c r="DF141" i="13"/>
  <c r="DD141" i="13"/>
  <c r="DC141" i="13"/>
  <c r="CZ141" i="13"/>
  <c r="CX141" i="13"/>
  <c r="CW141" i="13"/>
  <c r="CT141" i="13"/>
  <c r="CQ141" i="13"/>
  <c r="CN141" i="13"/>
  <c r="CJ141" i="13"/>
  <c r="CH141" i="13"/>
  <c r="CG141" i="13"/>
  <c r="CB141" i="13"/>
  <c r="BZ141" i="13"/>
  <c r="BY141" i="13"/>
  <c r="BX141" i="13"/>
  <c r="BV141" i="13"/>
  <c r="BT141" i="13"/>
  <c r="BS141" i="13"/>
  <c r="BR141" i="13"/>
  <c r="BN141" i="13"/>
  <c r="BL141" i="13"/>
  <c r="BK141" i="13"/>
  <c r="BJ141" i="13"/>
  <c r="BH141" i="13"/>
  <c r="BF141" i="13"/>
  <c r="BE141" i="13"/>
  <c r="BB141" i="13"/>
  <c r="BA141" i="13"/>
  <c r="AZ141" i="13"/>
  <c r="AV141" i="13"/>
  <c r="AU141" i="13"/>
  <c r="AT141" i="13"/>
  <c r="AS141" i="13"/>
  <c r="AR141" i="13"/>
  <c r="AP141" i="13"/>
  <c r="AO141" i="13"/>
  <c r="AN141" i="13"/>
  <c r="AM141" i="13"/>
  <c r="AL141" i="13"/>
  <c r="AK141" i="13"/>
  <c r="AI141" i="13"/>
  <c r="AH141" i="13"/>
  <c r="AD141" i="13"/>
  <c r="Z141" i="13"/>
  <c r="U141" i="13"/>
  <c r="T141" i="13"/>
  <c r="S141" i="13"/>
  <c r="Q141" i="13"/>
  <c r="N141" i="13"/>
  <c r="M141" i="13"/>
  <c r="L141" i="13"/>
  <c r="K141" i="13"/>
  <c r="I141" i="13"/>
  <c r="G141" i="13"/>
  <c r="C141" i="13"/>
  <c r="SG140" i="13"/>
  <c r="SF140" i="13"/>
  <c r="SD140" i="13"/>
  <c r="SB140" i="13"/>
  <c r="SA140" i="13"/>
  <c r="RZ140" i="13"/>
  <c r="RY140" i="13"/>
  <c r="RW140" i="13"/>
  <c r="RR140" i="13"/>
  <c r="RQ140" i="13"/>
  <c r="RP140" i="13"/>
  <c r="RO140" i="13"/>
  <c r="RL140" i="13"/>
  <c r="RH140" i="13"/>
  <c r="RF140" i="13"/>
  <c r="RD140" i="13"/>
  <c r="RB140" i="13"/>
  <c r="QX140" i="13"/>
  <c r="QW140" i="13"/>
  <c r="QT140" i="13"/>
  <c r="QO140" i="13"/>
  <c r="QN140" i="13"/>
  <c r="QL140" i="13"/>
  <c r="QK140" i="13"/>
  <c r="QI140" i="13"/>
  <c r="QG140" i="13"/>
  <c r="QE140" i="13"/>
  <c r="QC140" i="13"/>
  <c r="QA140" i="13"/>
  <c r="PY140" i="13"/>
  <c r="PV140" i="13"/>
  <c r="PU140" i="13"/>
  <c r="PT140" i="13"/>
  <c r="PS140" i="13"/>
  <c r="PR140" i="13"/>
  <c r="PQ140" i="13"/>
  <c r="PO140" i="13"/>
  <c r="PJ140" i="13"/>
  <c r="PI140" i="13"/>
  <c r="PH140" i="13"/>
  <c r="PG140" i="13"/>
  <c r="PE140" i="13"/>
  <c r="PD140" i="13"/>
  <c r="PA140" i="13"/>
  <c r="OY140" i="13"/>
  <c r="OW140" i="13"/>
  <c r="OU140" i="13"/>
  <c r="OR140" i="13"/>
  <c r="OP140" i="13"/>
  <c r="OO140" i="13"/>
  <c r="ON140" i="13"/>
  <c r="OM140" i="13"/>
  <c r="OK140" i="13"/>
  <c r="OH140" i="13"/>
  <c r="OF140" i="13"/>
  <c r="OE140" i="13"/>
  <c r="OD140" i="13"/>
  <c r="OB140" i="13"/>
  <c r="OA140" i="13"/>
  <c r="NY140" i="13"/>
  <c r="NW140" i="13"/>
  <c r="NP140" i="13"/>
  <c r="NL140" i="13"/>
  <c r="NK140" i="13"/>
  <c r="NJ140" i="13"/>
  <c r="NI140" i="13"/>
  <c r="NE140" i="13"/>
  <c r="ND140" i="13"/>
  <c r="NC140" i="13"/>
  <c r="NA140" i="13"/>
  <c r="MY140" i="13"/>
  <c r="MU140" i="13"/>
  <c r="MT140" i="13"/>
  <c r="MR140" i="13"/>
  <c r="MQ140" i="13"/>
  <c r="MP140" i="13"/>
  <c r="MM140" i="13"/>
  <c r="MK140" i="13"/>
  <c r="MJ140" i="13"/>
  <c r="MI140" i="13"/>
  <c r="MG140" i="13"/>
  <c r="ME140" i="13"/>
  <c r="MC140" i="13"/>
  <c r="LZ140" i="13"/>
  <c r="LW140" i="13"/>
  <c r="LT140" i="13"/>
  <c r="LS140" i="13"/>
  <c r="LQ140" i="13"/>
  <c r="LP140" i="13"/>
  <c r="LO140" i="13"/>
  <c r="LN140" i="13"/>
  <c r="LM140" i="13"/>
  <c r="LL140" i="13"/>
  <c r="LI140" i="13"/>
  <c r="LH140" i="13"/>
  <c r="LG140" i="13"/>
  <c r="LF140" i="13"/>
  <c r="LC140" i="13"/>
  <c r="LA140" i="13"/>
  <c r="KZ140" i="13"/>
  <c r="KY140" i="13"/>
  <c r="KX140" i="13"/>
  <c r="KW140" i="13"/>
  <c r="KT140" i="13"/>
  <c r="KS140" i="13"/>
  <c r="KQ140" i="13"/>
  <c r="KO140" i="13"/>
  <c r="KK140" i="13"/>
  <c r="KI140" i="13"/>
  <c r="KG140" i="13"/>
  <c r="KE140" i="13"/>
  <c r="KD140" i="13"/>
  <c r="KC140" i="13"/>
  <c r="KA140" i="13"/>
  <c r="JZ140" i="13"/>
  <c r="JV140" i="13"/>
  <c r="JR140" i="13"/>
  <c r="JO140" i="13"/>
  <c r="JN140" i="13"/>
  <c r="JI140" i="13"/>
  <c r="JH140" i="13"/>
  <c r="JG140" i="13"/>
  <c r="JE140" i="13"/>
  <c r="JD140" i="13"/>
  <c r="JB140" i="13"/>
  <c r="JA140" i="13"/>
  <c r="IZ140" i="13"/>
  <c r="IX140" i="13"/>
  <c r="IW140" i="13"/>
  <c r="IV140" i="13"/>
  <c r="IS140" i="13"/>
  <c r="IO140" i="13"/>
  <c r="IN140" i="13"/>
  <c r="IJ140" i="13"/>
  <c r="II140" i="13"/>
  <c r="IH140" i="13"/>
  <c r="IG140" i="13"/>
  <c r="IA140" i="13"/>
  <c r="HZ140" i="13"/>
  <c r="HY140" i="13"/>
  <c r="HX140" i="13"/>
  <c r="HO140" i="13"/>
  <c r="HN140" i="13"/>
  <c r="HL140" i="13"/>
  <c r="HJ140" i="13"/>
  <c r="HI140" i="13"/>
  <c r="HH140" i="13"/>
  <c r="HG140" i="13"/>
  <c r="HE140" i="13"/>
  <c r="GX140" i="13"/>
  <c r="GU140" i="13"/>
  <c r="GQ140" i="13"/>
  <c r="GP140" i="13"/>
  <c r="GO140" i="13"/>
  <c r="GM140" i="13"/>
  <c r="GL140" i="13"/>
  <c r="GK140" i="13"/>
  <c r="GJ140" i="13"/>
  <c r="GH140" i="13"/>
  <c r="GF140" i="13"/>
  <c r="GC140" i="13"/>
  <c r="GB140" i="13"/>
  <c r="GA140" i="13"/>
  <c r="FZ140" i="13"/>
  <c r="FY140" i="13"/>
  <c r="FX140" i="13"/>
  <c r="FW140" i="13"/>
  <c r="FV140" i="13"/>
  <c r="FU140" i="13"/>
  <c r="FT140" i="13"/>
  <c r="FS140" i="13"/>
  <c r="FP140" i="13"/>
  <c r="FO140" i="13"/>
  <c r="FN140" i="13"/>
  <c r="FM140" i="13"/>
  <c r="FL140" i="13"/>
  <c r="FI140" i="13"/>
  <c r="FH140" i="13"/>
  <c r="FG140" i="13"/>
  <c r="FF140" i="13"/>
  <c r="FE140" i="13"/>
  <c r="FC140" i="13"/>
  <c r="FA140" i="13"/>
  <c r="EV140" i="13"/>
  <c r="ET140" i="13"/>
  <c r="ES140" i="13"/>
  <c r="EP140" i="13"/>
  <c r="EN140" i="13"/>
  <c r="EM140" i="13"/>
  <c r="EH140" i="13"/>
  <c r="EG140" i="13"/>
  <c r="EF140" i="13"/>
  <c r="EC140" i="13"/>
  <c r="EB140" i="13"/>
  <c r="EA140" i="13"/>
  <c r="DX140" i="13"/>
  <c r="DW140" i="13"/>
  <c r="DS140" i="13"/>
  <c r="DR140" i="13"/>
  <c r="DQ140" i="13"/>
  <c r="DP140" i="13"/>
  <c r="DO140" i="13"/>
  <c r="DL140" i="13"/>
  <c r="DK140" i="13"/>
  <c r="DH140" i="13"/>
  <c r="DG140" i="13"/>
  <c r="DF140" i="13"/>
  <c r="DD140" i="13"/>
  <c r="DC140" i="13"/>
  <c r="CZ140" i="13"/>
  <c r="CX140" i="13"/>
  <c r="CW140" i="13"/>
  <c r="CT140" i="13"/>
  <c r="CQ140" i="13"/>
  <c r="CN140" i="13"/>
  <c r="CJ140" i="13"/>
  <c r="CH140" i="13"/>
  <c r="CG140" i="13"/>
  <c r="CB140" i="13"/>
  <c r="BZ140" i="13"/>
  <c r="BY140" i="13"/>
  <c r="BX140" i="13"/>
  <c r="BV140" i="13"/>
  <c r="BT140" i="13"/>
  <c r="BS140" i="13"/>
  <c r="BR140" i="13"/>
  <c r="BN140" i="13"/>
  <c r="BL140" i="13"/>
  <c r="BK140" i="13"/>
  <c r="BJ140" i="13"/>
  <c r="BH140" i="13"/>
  <c r="BF140" i="13"/>
  <c r="BE140" i="13"/>
  <c r="BB140" i="13"/>
  <c r="BA140" i="13"/>
  <c r="AZ140" i="13"/>
  <c r="AV140" i="13"/>
  <c r="AU140" i="13"/>
  <c r="AT140" i="13"/>
  <c r="AS140" i="13"/>
  <c r="AR140" i="13"/>
  <c r="AP140" i="13"/>
  <c r="AO140" i="13"/>
  <c r="AN140" i="13"/>
  <c r="AM140" i="13"/>
  <c r="AL140" i="13"/>
  <c r="AK140" i="13"/>
  <c r="AI140" i="13"/>
  <c r="AH140" i="13"/>
  <c r="AD140" i="13"/>
  <c r="Z140" i="13"/>
  <c r="U140" i="13"/>
  <c r="T140" i="13"/>
  <c r="S140" i="13"/>
  <c r="Q140" i="13"/>
  <c r="N140" i="13"/>
  <c r="M140" i="13"/>
  <c r="L140" i="13"/>
  <c r="K140" i="13"/>
  <c r="I140" i="13"/>
  <c r="G140" i="13"/>
  <c r="C140"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DS506" i="2"/>
  <c r="DR506" i="2"/>
  <c r="DQ506" i="2"/>
  <c r="DP506" i="2"/>
  <c r="DO506" i="2"/>
  <c r="DN506" i="2"/>
  <c r="DM506" i="2"/>
  <c r="DL506" i="2"/>
  <c r="DK506" i="2"/>
  <c r="DJ506" i="2"/>
  <c r="DI506" i="2"/>
  <c r="DH506" i="2"/>
  <c r="DG506" i="2"/>
  <c r="DF506" i="2"/>
  <c r="DE506" i="2"/>
  <c r="DD506" i="2"/>
  <c r="DC506" i="2"/>
  <c r="DB506" i="2"/>
  <c r="DA506" i="2"/>
  <c r="CZ506" i="2"/>
  <c r="CY506" i="2"/>
  <c r="CX506" i="2"/>
  <c r="CW506" i="2"/>
  <c r="CV506" i="2"/>
  <c r="CU506" i="2"/>
  <c r="CT506" i="2"/>
  <c r="CS506" i="2"/>
  <c r="CR506" i="2"/>
  <c r="DS505" i="2"/>
  <c r="DR505" i="2"/>
  <c r="DQ505" i="2"/>
  <c r="DP505" i="2"/>
  <c r="DO505" i="2"/>
  <c r="DN505" i="2"/>
  <c r="DM505" i="2"/>
  <c r="DL505" i="2"/>
  <c r="DK505" i="2"/>
  <c r="DJ505" i="2"/>
  <c r="DI505" i="2"/>
  <c r="DH505" i="2"/>
  <c r="DG505" i="2"/>
  <c r="DF505" i="2"/>
  <c r="DE505" i="2"/>
  <c r="DD505" i="2"/>
  <c r="DC505" i="2"/>
  <c r="DB505" i="2"/>
  <c r="DA505" i="2"/>
  <c r="CZ505" i="2"/>
  <c r="CY505" i="2"/>
  <c r="CX505" i="2"/>
  <c r="CW505" i="2"/>
  <c r="CV505" i="2"/>
  <c r="CU505" i="2"/>
  <c r="CT505" i="2"/>
  <c r="CS505" i="2"/>
  <c r="CR505" i="2"/>
  <c r="DS504" i="2"/>
  <c r="SE167" i="13" s="1"/>
  <c r="DR504" i="2"/>
  <c r="SE166" i="13" s="1"/>
  <c r="DQ504" i="2"/>
  <c r="SE165" i="13" s="1"/>
  <c r="DP504" i="2"/>
  <c r="SE164" i="13" s="1"/>
  <c r="DO504" i="2"/>
  <c r="SE163" i="13" s="1"/>
  <c r="DN504" i="2"/>
  <c r="SE162" i="13" s="1"/>
  <c r="DM504" i="2"/>
  <c r="SE161" i="13" s="1"/>
  <c r="DL504" i="2"/>
  <c r="SE160" i="13" s="1"/>
  <c r="DK504" i="2"/>
  <c r="SE159" i="13" s="1"/>
  <c r="DJ504" i="2"/>
  <c r="SE158" i="13" s="1"/>
  <c r="DI504" i="2"/>
  <c r="SE157" i="13" s="1"/>
  <c r="DH504" i="2"/>
  <c r="SE156" i="13" s="1"/>
  <c r="DG504" i="2"/>
  <c r="SE155" i="13" s="1"/>
  <c r="DF504" i="2"/>
  <c r="SE154" i="13" s="1"/>
  <c r="DE504" i="2"/>
  <c r="SE153" i="13" s="1"/>
  <c r="DD504" i="2"/>
  <c r="SE152" i="13" s="1"/>
  <c r="DC504" i="2"/>
  <c r="SE151" i="13" s="1"/>
  <c r="DB504" i="2"/>
  <c r="SE150" i="13" s="1"/>
  <c r="DA504" i="2"/>
  <c r="SE149" i="13" s="1"/>
  <c r="CZ504" i="2"/>
  <c r="SE148" i="13" s="1"/>
  <c r="CY504" i="2"/>
  <c r="SE147" i="13" s="1"/>
  <c r="CX504" i="2"/>
  <c r="SE146" i="13" s="1"/>
  <c r="CW504" i="2"/>
  <c r="SE145" i="13" s="1"/>
  <c r="CV504" i="2"/>
  <c r="SE144" i="13" s="1"/>
  <c r="CU504" i="2"/>
  <c r="SE143" i="13" s="1"/>
  <c r="CT504" i="2"/>
  <c r="SE142" i="13" s="1"/>
  <c r="CS504" i="2"/>
  <c r="SE141" i="13" s="1"/>
  <c r="CR504" i="2"/>
  <c r="SE140" i="13" s="1"/>
  <c r="DS503" i="2"/>
  <c r="DR503" i="2"/>
  <c r="DQ503" i="2"/>
  <c r="DP503" i="2"/>
  <c r="DO503" i="2"/>
  <c r="DN503" i="2"/>
  <c r="DM503" i="2"/>
  <c r="DL503" i="2"/>
  <c r="DK503" i="2"/>
  <c r="DJ503" i="2"/>
  <c r="DI503" i="2"/>
  <c r="DH503" i="2"/>
  <c r="DG503" i="2"/>
  <c r="DF503" i="2"/>
  <c r="DE503" i="2"/>
  <c r="DD503" i="2"/>
  <c r="DC503" i="2"/>
  <c r="DB503" i="2"/>
  <c r="DA503" i="2"/>
  <c r="CZ503" i="2"/>
  <c r="CY503" i="2"/>
  <c r="CX503" i="2"/>
  <c r="CW503" i="2"/>
  <c r="CV503" i="2"/>
  <c r="CU503" i="2"/>
  <c r="CT503" i="2"/>
  <c r="CS503" i="2"/>
  <c r="CR503" i="2"/>
  <c r="DS502" i="2"/>
  <c r="SC167" i="13" s="1"/>
  <c r="DR502" i="2"/>
  <c r="SC166" i="13" s="1"/>
  <c r="DQ502" i="2"/>
  <c r="SC165" i="13" s="1"/>
  <c r="DP502" i="2"/>
  <c r="SC164" i="13" s="1"/>
  <c r="DO502" i="2"/>
  <c r="SC163" i="13" s="1"/>
  <c r="DN502" i="2"/>
  <c r="SC162" i="13" s="1"/>
  <c r="DM502" i="2"/>
  <c r="SC161" i="13" s="1"/>
  <c r="DL502" i="2"/>
  <c r="SC160" i="13" s="1"/>
  <c r="DK502" i="2"/>
  <c r="SC159" i="13" s="1"/>
  <c r="DJ502" i="2"/>
  <c r="SC158" i="13" s="1"/>
  <c r="DI502" i="2"/>
  <c r="SC157" i="13" s="1"/>
  <c r="DH502" i="2"/>
  <c r="SC156" i="13" s="1"/>
  <c r="DG502" i="2"/>
  <c r="SC155" i="13" s="1"/>
  <c r="DF502" i="2"/>
  <c r="SC154" i="13" s="1"/>
  <c r="DE502" i="2"/>
  <c r="SC153" i="13" s="1"/>
  <c r="DD502" i="2"/>
  <c r="SC152" i="13" s="1"/>
  <c r="DC502" i="2"/>
  <c r="SC151" i="13" s="1"/>
  <c r="DB502" i="2"/>
  <c r="SC150" i="13" s="1"/>
  <c r="DA502" i="2"/>
  <c r="SC149" i="13" s="1"/>
  <c r="CZ502" i="2"/>
  <c r="SC148" i="13" s="1"/>
  <c r="CY502" i="2"/>
  <c r="SC147" i="13" s="1"/>
  <c r="CX502" i="2"/>
  <c r="SC146" i="13" s="1"/>
  <c r="CW502" i="2"/>
  <c r="SC145" i="13" s="1"/>
  <c r="CV502" i="2"/>
  <c r="SC144" i="13" s="1"/>
  <c r="CU502" i="2"/>
  <c r="SC143" i="13" s="1"/>
  <c r="CT502" i="2"/>
  <c r="SC142" i="13" s="1"/>
  <c r="CS502" i="2"/>
  <c r="SC141" i="13" s="1"/>
  <c r="CR502" i="2"/>
  <c r="SC140" i="13" s="1"/>
  <c r="DS501" i="2"/>
  <c r="DR501" i="2"/>
  <c r="DQ501" i="2"/>
  <c r="DP501" i="2"/>
  <c r="DO501" i="2"/>
  <c r="DN501" i="2"/>
  <c r="DM501" i="2"/>
  <c r="DL501" i="2"/>
  <c r="DK501" i="2"/>
  <c r="DJ501" i="2"/>
  <c r="DI501" i="2"/>
  <c r="DH501" i="2"/>
  <c r="DG501" i="2"/>
  <c r="DF501" i="2"/>
  <c r="DE501" i="2"/>
  <c r="DD501" i="2"/>
  <c r="DC501" i="2"/>
  <c r="DB501" i="2"/>
  <c r="DA501" i="2"/>
  <c r="CZ501" i="2"/>
  <c r="CY501" i="2"/>
  <c r="CX501" i="2"/>
  <c r="CW501" i="2"/>
  <c r="CV501" i="2"/>
  <c r="CU501" i="2"/>
  <c r="CT501" i="2"/>
  <c r="CS501" i="2"/>
  <c r="CR501" i="2"/>
  <c r="DS500" i="2"/>
  <c r="DR500" i="2"/>
  <c r="DQ500" i="2"/>
  <c r="DP500" i="2"/>
  <c r="DO500" i="2"/>
  <c r="DN500" i="2"/>
  <c r="DM500" i="2"/>
  <c r="DL500" i="2"/>
  <c r="DK500" i="2"/>
  <c r="DJ500" i="2"/>
  <c r="DI500" i="2"/>
  <c r="DH500" i="2"/>
  <c r="DG500" i="2"/>
  <c r="DF500" i="2"/>
  <c r="DE500" i="2"/>
  <c r="DD500" i="2"/>
  <c r="DC500" i="2"/>
  <c r="DB500" i="2"/>
  <c r="DA500" i="2"/>
  <c r="CZ500" i="2"/>
  <c r="CY500" i="2"/>
  <c r="CX500" i="2"/>
  <c r="CW500" i="2"/>
  <c r="CV500" i="2"/>
  <c r="CU500" i="2"/>
  <c r="CT500" i="2"/>
  <c r="CS500" i="2"/>
  <c r="CR500" i="2"/>
  <c r="DS499" i="2"/>
  <c r="DR499" i="2"/>
  <c r="DQ499" i="2"/>
  <c r="DP499" i="2"/>
  <c r="DO499" i="2"/>
  <c r="DN499" i="2"/>
  <c r="DM499" i="2"/>
  <c r="DL499" i="2"/>
  <c r="DK499" i="2"/>
  <c r="DJ499" i="2"/>
  <c r="DI499" i="2"/>
  <c r="DH499" i="2"/>
  <c r="DG499" i="2"/>
  <c r="DF499" i="2"/>
  <c r="DE499" i="2"/>
  <c r="DD499" i="2"/>
  <c r="DC499" i="2"/>
  <c r="DB499" i="2"/>
  <c r="DA499" i="2"/>
  <c r="CZ499" i="2"/>
  <c r="CY499" i="2"/>
  <c r="CX499" i="2"/>
  <c r="CW499" i="2"/>
  <c r="CV499" i="2"/>
  <c r="CU499" i="2"/>
  <c r="CT499" i="2"/>
  <c r="CS499" i="2"/>
  <c r="CR499" i="2"/>
  <c r="DS498" i="2"/>
  <c r="DR498" i="2"/>
  <c r="DQ498" i="2"/>
  <c r="DP498" i="2"/>
  <c r="DO498" i="2"/>
  <c r="DN498" i="2"/>
  <c r="DM498" i="2"/>
  <c r="DL498" i="2"/>
  <c r="DK498" i="2"/>
  <c r="DJ498" i="2"/>
  <c r="DI498" i="2"/>
  <c r="DH498" i="2"/>
  <c r="DG498" i="2"/>
  <c r="DF498" i="2"/>
  <c r="DE498" i="2"/>
  <c r="DD498" i="2"/>
  <c r="DC498" i="2"/>
  <c r="DB498" i="2"/>
  <c r="DA498" i="2"/>
  <c r="CZ498" i="2"/>
  <c r="CY498" i="2"/>
  <c r="CX498" i="2"/>
  <c r="CW498" i="2"/>
  <c r="CV498" i="2"/>
  <c r="CU498" i="2"/>
  <c r="CT498" i="2"/>
  <c r="CS498" i="2"/>
  <c r="CR498" i="2"/>
  <c r="DS497" i="2"/>
  <c r="RX167" i="13" s="1"/>
  <c r="DR497" i="2"/>
  <c r="RX166" i="13" s="1"/>
  <c r="DQ497" i="2"/>
  <c r="RX165" i="13" s="1"/>
  <c r="DP497" i="2"/>
  <c r="RX164" i="13" s="1"/>
  <c r="DO497" i="2"/>
  <c r="RX163" i="13" s="1"/>
  <c r="DN497" i="2"/>
  <c r="RX162" i="13" s="1"/>
  <c r="DM497" i="2"/>
  <c r="RX161" i="13" s="1"/>
  <c r="DL497" i="2"/>
  <c r="RX160" i="13" s="1"/>
  <c r="DK497" i="2"/>
  <c r="RX159" i="13" s="1"/>
  <c r="DJ497" i="2"/>
  <c r="RX158" i="13" s="1"/>
  <c r="DI497" i="2"/>
  <c r="RX157" i="13" s="1"/>
  <c r="DH497" i="2"/>
  <c r="RX156" i="13" s="1"/>
  <c r="DG497" i="2"/>
  <c r="RX155" i="13" s="1"/>
  <c r="DF497" i="2"/>
  <c r="RX154" i="13" s="1"/>
  <c r="DE497" i="2"/>
  <c r="RX153" i="13" s="1"/>
  <c r="DD497" i="2"/>
  <c r="RX152" i="13" s="1"/>
  <c r="DC497" i="2"/>
  <c r="RX151" i="13" s="1"/>
  <c r="DB497" i="2"/>
  <c r="RX150" i="13" s="1"/>
  <c r="DA497" i="2"/>
  <c r="RX149" i="13" s="1"/>
  <c r="CZ497" i="2"/>
  <c r="RX148" i="13" s="1"/>
  <c r="CY497" i="2"/>
  <c r="RX147" i="13" s="1"/>
  <c r="CX497" i="2"/>
  <c r="RX146" i="13" s="1"/>
  <c r="CW497" i="2"/>
  <c r="RX145" i="13" s="1"/>
  <c r="CV497" i="2"/>
  <c r="RX144" i="13" s="1"/>
  <c r="CU497" i="2"/>
  <c r="RX143" i="13" s="1"/>
  <c r="CT497" i="2"/>
  <c r="RX142" i="13" s="1"/>
  <c r="CS497" i="2"/>
  <c r="RX141" i="13" s="1"/>
  <c r="CR497" i="2"/>
  <c r="RX140" i="13" s="1"/>
  <c r="DS496" i="2"/>
  <c r="DR496" i="2"/>
  <c r="DQ496" i="2"/>
  <c r="DP496" i="2"/>
  <c r="DO496" i="2"/>
  <c r="DN496" i="2"/>
  <c r="DM496" i="2"/>
  <c r="DL496" i="2"/>
  <c r="DK496" i="2"/>
  <c r="DJ496" i="2"/>
  <c r="DI496" i="2"/>
  <c r="DH496" i="2"/>
  <c r="DG496" i="2"/>
  <c r="DF496" i="2"/>
  <c r="DE496" i="2"/>
  <c r="DD496" i="2"/>
  <c r="DC496" i="2"/>
  <c r="DB496" i="2"/>
  <c r="DA496" i="2"/>
  <c r="CZ496" i="2"/>
  <c r="CY496" i="2"/>
  <c r="CX496" i="2"/>
  <c r="CW496" i="2"/>
  <c r="CV496" i="2"/>
  <c r="CU496" i="2"/>
  <c r="CT496" i="2"/>
  <c r="CS496" i="2"/>
  <c r="CR496" i="2"/>
  <c r="DS495" i="2"/>
  <c r="RV167" i="13" s="1"/>
  <c r="DR495" i="2"/>
  <c r="RV166" i="13" s="1"/>
  <c r="DQ495" i="2"/>
  <c r="RV165" i="13" s="1"/>
  <c r="DP495" i="2"/>
  <c r="RV164" i="13" s="1"/>
  <c r="DO495" i="2"/>
  <c r="RV163" i="13" s="1"/>
  <c r="DN495" i="2"/>
  <c r="RV162" i="13" s="1"/>
  <c r="DM495" i="2"/>
  <c r="RV161" i="13" s="1"/>
  <c r="DL495" i="2"/>
  <c r="RV160" i="13" s="1"/>
  <c r="DK495" i="2"/>
  <c r="RV159" i="13" s="1"/>
  <c r="DJ495" i="2"/>
  <c r="RV158" i="13" s="1"/>
  <c r="DI495" i="2"/>
  <c r="RV157" i="13" s="1"/>
  <c r="DH495" i="2"/>
  <c r="RV156" i="13" s="1"/>
  <c r="DG495" i="2"/>
  <c r="RV155" i="13" s="1"/>
  <c r="DF495" i="2"/>
  <c r="RV154" i="13" s="1"/>
  <c r="DE495" i="2"/>
  <c r="RV153" i="13" s="1"/>
  <c r="DD495" i="2"/>
  <c r="RV152" i="13" s="1"/>
  <c r="DC495" i="2"/>
  <c r="RV151" i="13" s="1"/>
  <c r="DB495" i="2"/>
  <c r="RV150" i="13" s="1"/>
  <c r="DA495" i="2"/>
  <c r="RV149" i="13" s="1"/>
  <c r="CZ495" i="2"/>
  <c r="RV148" i="13" s="1"/>
  <c r="CY495" i="2"/>
  <c r="RV147" i="13" s="1"/>
  <c r="CX495" i="2"/>
  <c r="RV146" i="13" s="1"/>
  <c r="CW495" i="2"/>
  <c r="RV145" i="13" s="1"/>
  <c r="CV495" i="2"/>
  <c r="RV144" i="13" s="1"/>
  <c r="CU495" i="2"/>
  <c r="RV143" i="13" s="1"/>
  <c r="CT495" i="2"/>
  <c r="RV142" i="13" s="1"/>
  <c r="CS495" i="2"/>
  <c r="RV141" i="13" s="1"/>
  <c r="CR495" i="2"/>
  <c r="RV140" i="13" s="1"/>
  <c r="DS494" i="2"/>
  <c r="RU167" i="13" s="1"/>
  <c r="DR494" i="2"/>
  <c r="RU166" i="13" s="1"/>
  <c r="DQ494" i="2"/>
  <c r="RU165" i="13" s="1"/>
  <c r="DP494" i="2"/>
  <c r="RU164" i="13" s="1"/>
  <c r="DO494" i="2"/>
  <c r="RU163" i="13" s="1"/>
  <c r="DN494" i="2"/>
  <c r="RU162" i="13" s="1"/>
  <c r="DM494" i="2"/>
  <c r="RU161" i="13" s="1"/>
  <c r="DL494" i="2"/>
  <c r="RU160" i="13" s="1"/>
  <c r="DK494" i="2"/>
  <c r="RU159" i="13" s="1"/>
  <c r="DJ494" i="2"/>
  <c r="RU158" i="13" s="1"/>
  <c r="DI494" i="2"/>
  <c r="RU157" i="13" s="1"/>
  <c r="DH494" i="2"/>
  <c r="RU156" i="13" s="1"/>
  <c r="DG494" i="2"/>
  <c r="RU155" i="13" s="1"/>
  <c r="DF494" i="2"/>
  <c r="RU154" i="13" s="1"/>
  <c r="DE494" i="2"/>
  <c r="RU153" i="13" s="1"/>
  <c r="DD494" i="2"/>
  <c r="RU152" i="13" s="1"/>
  <c r="DC494" i="2"/>
  <c r="RU151" i="13" s="1"/>
  <c r="DB494" i="2"/>
  <c r="RU150" i="13" s="1"/>
  <c r="DA494" i="2"/>
  <c r="RU149" i="13" s="1"/>
  <c r="CZ494" i="2"/>
  <c r="RU148" i="13" s="1"/>
  <c r="CY494" i="2"/>
  <c r="RU147" i="13" s="1"/>
  <c r="CX494" i="2"/>
  <c r="RU146" i="13" s="1"/>
  <c r="CW494" i="2"/>
  <c r="RU145" i="13" s="1"/>
  <c r="CV494" i="2"/>
  <c r="RU144" i="13" s="1"/>
  <c r="CU494" i="2"/>
  <c r="RU143" i="13" s="1"/>
  <c r="CT494" i="2"/>
  <c r="RU142" i="13" s="1"/>
  <c r="CS494" i="2"/>
  <c r="RU141" i="13" s="1"/>
  <c r="CR494" i="2"/>
  <c r="RU140" i="13" s="1"/>
  <c r="DS493" i="2"/>
  <c r="RT167" i="13" s="1"/>
  <c r="DR493" i="2"/>
  <c r="RT166" i="13" s="1"/>
  <c r="DQ493" i="2"/>
  <c r="RT165" i="13" s="1"/>
  <c r="DP493" i="2"/>
  <c r="RT164" i="13" s="1"/>
  <c r="DO493" i="2"/>
  <c r="RT163" i="13" s="1"/>
  <c r="DN493" i="2"/>
  <c r="RT162" i="13" s="1"/>
  <c r="DM493" i="2"/>
  <c r="RT161" i="13" s="1"/>
  <c r="DL493" i="2"/>
  <c r="RT160" i="13" s="1"/>
  <c r="DK493" i="2"/>
  <c r="RT159" i="13" s="1"/>
  <c r="DJ493" i="2"/>
  <c r="RT158" i="13" s="1"/>
  <c r="DI493" i="2"/>
  <c r="RT157" i="13" s="1"/>
  <c r="DH493" i="2"/>
  <c r="RT156" i="13" s="1"/>
  <c r="DG493" i="2"/>
  <c r="RT155" i="13" s="1"/>
  <c r="DF493" i="2"/>
  <c r="RT154" i="13" s="1"/>
  <c r="DE493" i="2"/>
  <c r="RT153" i="13" s="1"/>
  <c r="DD493" i="2"/>
  <c r="RT152" i="13" s="1"/>
  <c r="DC493" i="2"/>
  <c r="RT151" i="13" s="1"/>
  <c r="DB493" i="2"/>
  <c r="RT150" i="13" s="1"/>
  <c r="DA493" i="2"/>
  <c r="RT149" i="13" s="1"/>
  <c r="CZ493" i="2"/>
  <c r="RT148" i="13" s="1"/>
  <c r="CY493" i="2"/>
  <c r="RT147" i="13" s="1"/>
  <c r="CX493" i="2"/>
  <c r="RT146" i="13" s="1"/>
  <c r="CW493" i="2"/>
  <c r="RT145" i="13" s="1"/>
  <c r="CV493" i="2"/>
  <c r="RT144" i="13" s="1"/>
  <c r="CU493" i="2"/>
  <c r="RT143" i="13" s="1"/>
  <c r="CT493" i="2"/>
  <c r="RT142" i="13" s="1"/>
  <c r="CS493" i="2"/>
  <c r="RT141" i="13" s="1"/>
  <c r="CR493" i="2"/>
  <c r="RT140" i="13" s="1"/>
  <c r="DS492" i="2"/>
  <c r="RS167" i="13" s="1"/>
  <c r="DR492" i="2"/>
  <c r="RS166" i="13" s="1"/>
  <c r="DQ492" i="2"/>
  <c r="RS165" i="13" s="1"/>
  <c r="DP492" i="2"/>
  <c r="RS164" i="13" s="1"/>
  <c r="DO492" i="2"/>
  <c r="RS163" i="13" s="1"/>
  <c r="DN492" i="2"/>
  <c r="RS162" i="13" s="1"/>
  <c r="DM492" i="2"/>
  <c r="RS161" i="13" s="1"/>
  <c r="DL492" i="2"/>
  <c r="RS160" i="13" s="1"/>
  <c r="DK492" i="2"/>
  <c r="RS159" i="13" s="1"/>
  <c r="DJ492" i="2"/>
  <c r="RS158" i="13" s="1"/>
  <c r="DI492" i="2"/>
  <c r="RS157" i="13" s="1"/>
  <c r="DH492" i="2"/>
  <c r="RS156" i="13" s="1"/>
  <c r="DG492" i="2"/>
  <c r="RS155" i="13" s="1"/>
  <c r="DF492" i="2"/>
  <c r="RS154" i="13" s="1"/>
  <c r="DE492" i="2"/>
  <c r="RS153" i="13" s="1"/>
  <c r="DD492" i="2"/>
  <c r="RS152" i="13" s="1"/>
  <c r="DC492" i="2"/>
  <c r="RS151" i="13" s="1"/>
  <c r="DB492" i="2"/>
  <c r="RS150" i="13" s="1"/>
  <c r="DA492" i="2"/>
  <c r="RS149" i="13" s="1"/>
  <c r="CZ492" i="2"/>
  <c r="RS148" i="13" s="1"/>
  <c r="CY492" i="2"/>
  <c r="RS147" i="13" s="1"/>
  <c r="CX492" i="2"/>
  <c r="RS146" i="13" s="1"/>
  <c r="CW492" i="2"/>
  <c r="RS145" i="13" s="1"/>
  <c r="CV492" i="2"/>
  <c r="RS144" i="13" s="1"/>
  <c r="CU492" i="2"/>
  <c r="RS143" i="13" s="1"/>
  <c r="CT492" i="2"/>
  <c r="RS142" i="13" s="1"/>
  <c r="CS492" i="2"/>
  <c r="RS141" i="13" s="1"/>
  <c r="CR492" i="2"/>
  <c r="RS140" i="13" s="1"/>
  <c r="DS491" i="2"/>
  <c r="DR491" i="2"/>
  <c r="DQ491" i="2"/>
  <c r="DP491" i="2"/>
  <c r="DO491" i="2"/>
  <c r="DN491" i="2"/>
  <c r="DM491" i="2"/>
  <c r="DL491" i="2"/>
  <c r="DK491" i="2"/>
  <c r="DJ491" i="2"/>
  <c r="DI491" i="2"/>
  <c r="DH491" i="2"/>
  <c r="DG491" i="2"/>
  <c r="DF491" i="2"/>
  <c r="DE491" i="2"/>
  <c r="DD491" i="2"/>
  <c r="DC491" i="2"/>
  <c r="DB491" i="2"/>
  <c r="DA491" i="2"/>
  <c r="CZ491" i="2"/>
  <c r="CY491" i="2"/>
  <c r="CX491" i="2"/>
  <c r="CW491" i="2"/>
  <c r="CV491" i="2"/>
  <c r="CU491" i="2"/>
  <c r="CT491" i="2"/>
  <c r="CS491" i="2"/>
  <c r="CR491" i="2"/>
  <c r="DS490" i="2"/>
  <c r="DR490" i="2"/>
  <c r="DQ490" i="2"/>
  <c r="DP490" i="2"/>
  <c r="DO490" i="2"/>
  <c r="DN490" i="2"/>
  <c r="DM490" i="2"/>
  <c r="DL490" i="2"/>
  <c r="DK490" i="2"/>
  <c r="DJ490" i="2"/>
  <c r="DI490" i="2"/>
  <c r="DH490" i="2"/>
  <c r="DG490" i="2"/>
  <c r="DF490" i="2"/>
  <c r="DE490" i="2"/>
  <c r="DD490" i="2"/>
  <c r="DC490" i="2"/>
  <c r="DB490" i="2"/>
  <c r="DA490" i="2"/>
  <c r="CZ490" i="2"/>
  <c r="CY490" i="2"/>
  <c r="CX490" i="2"/>
  <c r="CW490" i="2"/>
  <c r="CV490" i="2"/>
  <c r="CU490" i="2"/>
  <c r="CT490" i="2"/>
  <c r="CS490" i="2"/>
  <c r="CR490" i="2"/>
  <c r="DS489" i="2"/>
  <c r="DR489" i="2"/>
  <c r="DQ489" i="2"/>
  <c r="DP489" i="2"/>
  <c r="DO489" i="2"/>
  <c r="DN489" i="2"/>
  <c r="DM489" i="2"/>
  <c r="DL489" i="2"/>
  <c r="DK489" i="2"/>
  <c r="DJ489" i="2"/>
  <c r="DI489" i="2"/>
  <c r="DH489" i="2"/>
  <c r="DG489" i="2"/>
  <c r="DF489" i="2"/>
  <c r="DE489" i="2"/>
  <c r="DD489" i="2"/>
  <c r="DC489" i="2"/>
  <c r="DB489" i="2"/>
  <c r="DA489" i="2"/>
  <c r="CZ489" i="2"/>
  <c r="CY489" i="2"/>
  <c r="CX489" i="2"/>
  <c r="CW489" i="2"/>
  <c r="CV489" i="2"/>
  <c r="CU489" i="2"/>
  <c r="CT489" i="2"/>
  <c r="CS489" i="2"/>
  <c r="CR489" i="2"/>
  <c r="DS488" i="2"/>
  <c r="DR488" i="2"/>
  <c r="DQ488" i="2"/>
  <c r="DP488" i="2"/>
  <c r="DO488" i="2"/>
  <c r="DN488" i="2"/>
  <c r="DM488" i="2"/>
  <c r="DL488" i="2"/>
  <c r="DK488" i="2"/>
  <c r="DJ488" i="2"/>
  <c r="DI488" i="2"/>
  <c r="DH488" i="2"/>
  <c r="DG488" i="2"/>
  <c r="DF488" i="2"/>
  <c r="DE488" i="2"/>
  <c r="DD488" i="2"/>
  <c r="DC488" i="2"/>
  <c r="DB488" i="2"/>
  <c r="DA488" i="2"/>
  <c r="CZ488" i="2"/>
  <c r="CY488" i="2"/>
  <c r="CX488" i="2"/>
  <c r="CW488" i="2"/>
  <c r="CV488" i="2"/>
  <c r="CU488" i="2"/>
  <c r="CT488" i="2"/>
  <c r="CS488" i="2"/>
  <c r="CR488" i="2"/>
  <c r="DS487" i="2"/>
  <c r="RN167" i="13" s="1"/>
  <c r="DR487" i="2"/>
  <c r="RN166" i="13" s="1"/>
  <c r="DQ487" i="2"/>
  <c r="RN165" i="13" s="1"/>
  <c r="DP487" i="2"/>
  <c r="RN164" i="13" s="1"/>
  <c r="DO487" i="2"/>
  <c r="RN163" i="13" s="1"/>
  <c r="DN487" i="2"/>
  <c r="RN162" i="13" s="1"/>
  <c r="DM487" i="2"/>
  <c r="RN161" i="13" s="1"/>
  <c r="DL487" i="2"/>
  <c r="RN160" i="13" s="1"/>
  <c r="DK487" i="2"/>
  <c r="RN159" i="13" s="1"/>
  <c r="DJ487" i="2"/>
  <c r="RN158" i="13" s="1"/>
  <c r="DI487" i="2"/>
  <c r="RN157" i="13" s="1"/>
  <c r="DH487" i="2"/>
  <c r="RN156" i="13" s="1"/>
  <c r="DG487" i="2"/>
  <c r="RN155" i="13" s="1"/>
  <c r="DF487" i="2"/>
  <c r="RN154" i="13" s="1"/>
  <c r="DE487" i="2"/>
  <c r="RN153" i="13" s="1"/>
  <c r="DD487" i="2"/>
  <c r="RN152" i="13" s="1"/>
  <c r="DC487" i="2"/>
  <c r="RN151" i="13" s="1"/>
  <c r="DB487" i="2"/>
  <c r="RN150" i="13" s="1"/>
  <c r="DA487" i="2"/>
  <c r="RN149" i="13" s="1"/>
  <c r="CZ487" i="2"/>
  <c r="RN148" i="13" s="1"/>
  <c r="CY487" i="2"/>
  <c r="RN147" i="13" s="1"/>
  <c r="CX487" i="2"/>
  <c r="RN146" i="13" s="1"/>
  <c r="CW487" i="2"/>
  <c r="RN145" i="13" s="1"/>
  <c r="CV487" i="2"/>
  <c r="RN144" i="13" s="1"/>
  <c r="CU487" i="2"/>
  <c r="RN143" i="13" s="1"/>
  <c r="CT487" i="2"/>
  <c r="RN142" i="13" s="1"/>
  <c r="CS487" i="2"/>
  <c r="RN141" i="13" s="1"/>
  <c r="CR487" i="2"/>
  <c r="RN140" i="13" s="1"/>
  <c r="DS486" i="2"/>
  <c r="RM167" i="13" s="1"/>
  <c r="DR486" i="2"/>
  <c r="RM166" i="13" s="1"/>
  <c r="DQ486" i="2"/>
  <c r="RM165" i="13" s="1"/>
  <c r="DP486" i="2"/>
  <c r="RM164" i="13" s="1"/>
  <c r="DO486" i="2"/>
  <c r="RM163" i="13" s="1"/>
  <c r="DN486" i="2"/>
  <c r="RM162" i="13" s="1"/>
  <c r="DM486" i="2"/>
  <c r="RM161" i="13" s="1"/>
  <c r="DL486" i="2"/>
  <c r="RM160" i="13" s="1"/>
  <c r="DK486" i="2"/>
  <c r="RM159" i="13" s="1"/>
  <c r="DJ486" i="2"/>
  <c r="RM158" i="13" s="1"/>
  <c r="DI486" i="2"/>
  <c r="RM157" i="13" s="1"/>
  <c r="DH486" i="2"/>
  <c r="RM156" i="13" s="1"/>
  <c r="DG486" i="2"/>
  <c r="RM155" i="13" s="1"/>
  <c r="DF486" i="2"/>
  <c r="RM154" i="13" s="1"/>
  <c r="DE486" i="2"/>
  <c r="RM153" i="13" s="1"/>
  <c r="DD486" i="2"/>
  <c r="RM152" i="13" s="1"/>
  <c r="DC486" i="2"/>
  <c r="RM151" i="13" s="1"/>
  <c r="DB486" i="2"/>
  <c r="RM150" i="13" s="1"/>
  <c r="DA486" i="2"/>
  <c r="RM149" i="13" s="1"/>
  <c r="CZ486" i="2"/>
  <c r="RM148" i="13" s="1"/>
  <c r="CY486" i="2"/>
  <c r="RM147" i="13" s="1"/>
  <c r="CX486" i="2"/>
  <c r="RM146" i="13" s="1"/>
  <c r="CW486" i="2"/>
  <c r="RM145" i="13" s="1"/>
  <c r="CV486" i="2"/>
  <c r="RM144" i="13" s="1"/>
  <c r="CU486" i="2"/>
  <c r="RM143" i="13" s="1"/>
  <c r="CT486" i="2"/>
  <c r="RM142" i="13" s="1"/>
  <c r="CS486" i="2"/>
  <c r="RM141" i="13" s="1"/>
  <c r="CR486" i="2"/>
  <c r="RM140" i="13" s="1"/>
  <c r="DS485" i="2"/>
  <c r="DR485" i="2"/>
  <c r="DQ485" i="2"/>
  <c r="DP485" i="2"/>
  <c r="DO485" i="2"/>
  <c r="DN485" i="2"/>
  <c r="DM485" i="2"/>
  <c r="DL485" i="2"/>
  <c r="DK485" i="2"/>
  <c r="DJ485" i="2"/>
  <c r="DI485" i="2"/>
  <c r="DH485" i="2"/>
  <c r="DG485" i="2"/>
  <c r="DF485" i="2"/>
  <c r="DE485" i="2"/>
  <c r="DD485" i="2"/>
  <c r="DC485" i="2"/>
  <c r="DB485" i="2"/>
  <c r="DA485" i="2"/>
  <c r="CZ485" i="2"/>
  <c r="CY485" i="2"/>
  <c r="CX485" i="2"/>
  <c r="CW485" i="2"/>
  <c r="CV485" i="2"/>
  <c r="CU485" i="2"/>
  <c r="CT485" i="2"/>
  <c r="CS485" i="2"/>
  <c r="CR485" i="2"/>
  <c r="DS484" i="2"/>
  <c r="RK167" i="13" s="1"/>
  <c r="DR484" i="2"/>
  <c r="RK166" i="13" s="1"/>
  <c r="DQ484" i="2"/>
  <c r="RK165" i="13" s="1"/>
  <c r="DP484" i="2"/>
  <c r="RK164" i="13" s="1"/>
  <c r="DO484" i="2"/>
  <c r="RK163" i="13" s="1"/>
  <c r="DN484" i="2"/>
  <c r="RK162" i="13" s="1"/>
  <c r="DM484" i="2"/>
  <c r="RK161" i="13" s="1"/>
  <c r="DL484" i="2"/>
  <c r="RK160" i="13" s="1"/>
  <c r="DK484" i="2"/>
  <c r="RK159" i="13" s="1"/>
  <c r="DJ484" i="2"/>
  <c r="RK158" i="13" s="1"/>
  <c r="DI484" i="2"/>
  <c r="RK157" i="13" s="1"/>
  <c r="DH484" i="2"/>
  <c r="RK156" i="13" s="1"/>
  <c r="DG484" i="2"/>
  <c r="RK155" i="13" s="1"/>
  <c r="DF484" i="2"/>
  <c r="RK154" i="13" s="1"/>
  <c r="DE484" i="2"/>
  <c r="RK153" i="13" s="1"/>
  <c r="DD484" i="2"/>
  <c r="RK152" i="13" s="1"/>
  <c r="DC484" i="2"/>
  <c r="RK151" i="13" s="1"/>
  <c r="DB484" i="2"/>
  <c r="RK150" i="13" s="1"/>
  <c r="DA484" i="2"/>
  <c r="RK149" i="13" s="1"/>
  <c r="CZ484" i="2"/>
  <c r="RK148" i="13" s="1"/>
  <c r="CY484" i="2"/>
  <c r="RK147" i="13" s="1"/>
  <c r="CX484" i="2"/>
  <c r="RK146" i="13" s="1"/>
  <c r="CW484" i="2"/>
  <c r="RK145" i="13" s="1"/>
  <c r="CV484" i="2"/>
  <c r="RK144" i="13" s="1"/>
  <c r="CU484" i="2"/>
  <c r="RK143" i="13" s="1"/>
  <c r="CT484" i="2"/>
  <c r="RK142" i="13" s="1"/>
  <c r="CS484" i="2"/>
  <c r="RK141" i="13" s="1"/>
  <c r="CR484" i="2"/>
  <c r="RK140" i="13" s="1"/>
  <c r="DS483" i="2"/>
  <c r="RJ167" i="13" s="1"/>
  <c r="DR483" i="2"/>
  <c r="RJ166" i="13" s="1"/>
  <c r="DQ483" i="2"/>
  <c r="RJ165" i="13" s="1"/>
  <c r="DP483" i="2"/>
  <c r="RJ164" i="13" s="1"/>
  <c r="DO483" i="2"/>
  <c r="RJ163" i="13" s="1"/>
  <c r="DN483" i="2"/>
  <c r="RJ162" i="13" s="1"/>
  <c r="DM483" i="2"/>
  <c r="RJ161" i="13" s="1"/>
  <c r="DL483" i="2"/>
  <c r="RJ160" i="13" s="1"/>
  <c r="DK483" i="2"/>
  <c r="RJ159" i="13" s="1"/>
  <c r="DJ483" i="2"/>
  <c r="RJ158" i="13" s="1"/>
  <c r="DI483" i="2"/>
  <c r="RJ157" i="13" s="1"/>
  <c r="DH483" i="2"/>
  <c r="RJ156" i="13" s="1"/>
  <c r="DG483" i="2"/>
  <c r="RJ155" i="13" s="1"/>
  <c r="DF483" i="2"/>
  <c r="RJ154" i="13" s="1"/>
  <c r="DE483" i="2"/>
  <c r="RJ153" i="13" s="1"/>
  <c r="DD483" i="2"/>
  <c r="RJ152" i="13" s="1"/>
  <c r="DC483" i="2"/>
  <c r="RJ151" i="13" s="1"/>
  <c r="DB483" i="2"/>
  <c r="RJ150" i="13" s="1"/>
  <c r="DA483" i="2"/>
  <c r="RJ149" i="13" s="1"/>
  <c r="CZ483" i="2"/>
  <c r="RJ148" i="13" s="1"/>
  <c r="CY483" i="2"/>
  <c r="RJ147" i="13" s="1"/>
  <c r="CX483" i="2"/>
  <c r="RJ146" i="13" s="1"/>
  <c r="CW483" i="2"/>
  <c r="RJ145" i="13" s="1"/>
  <c r="CV483" i="2"/>
  <c r="RJ144" i="13" s="1"/>
  <c r="CU483" i="2"/>
  <c r="RJ143" i="13" s="1"/>
  <c r="CT483" i="2"/>
  <c r="RJ142" i="13" s="1"/>
  <c r="CS483" i="2"/>
  <c r="RJ141" i="13" s="1"/>
  <c r="CR483" i="2"/>
  <c r="RJ140" i="13" s="1"/>
  <c r="DS482" i="2"/>
  <c r="RI167" i="13" s="1"/>
  <c r="DR482" i="2"/>
  <c r="RI166" i="13" s="1"/>
  <c r="DQ482" i="2"/>
  <c r="RI165" i="13" s="1"/>
  <c r="DP482" i="2"/>
  <c r="RI164" i="13" s="1"/>
  <c r="DO482" i="2"/>
  <c r="RI163" i="13" s="1"/>
  <c r="DN482" i="2"/>
  <c r="RI162" i="13" s="1"/>
  <c r="DM482" i="2"/>
  <c r="RI161" i="13" s="1"/>
  <c r="DL482" i="2"/>
  <c r="RI160" i="13" s="1"/>
  <c r="DK482" i="2"/>
  <c r="RI159" i="13" s="1"/>
  <c r="DJ482" i="2"/>
  <c r="RI158" i="13" s="1"/>
  <c r="DI482" i="2"/>
  <c r="RI157" i="13" s="1"/>
  <c r="DH482" i="2"/>
  <c r="RI156" i="13" s="1"/>
  <c r="DG482" i="2"/>
  <c r="RI155" i="13" s="1"/>
  <c r="DF482" i="2"/>
  <c r="RI154" i="13" s="1"/>
  <c r="DE482" i="2"/>
  <c r="RI153" i="13" s="1"/>
  <c r="DD482" i="2"/>
  <c r="RI152" i="13" s="1"/>
  <c r="DC482" i="2"/>
  <c r="RI151" i="13" s="1"/>
  <c r="DB482" i="2"/>
  <c r="RI150" i="13" s="1"/>
  <c r="DA482" i="2"/>
  <c r="RI149" i="13" s="1"/>
  <c r="CZ482" i="2"/>
  <c r="RI148" i="13" s="1"/>
  <c r="CY482" i="2"/>
  <c r="RI147" i="13" s="1"/>
  <c r="CX482" i="2"/>
  <c r="RI146" i="13" s="1"/>
  <c r="CW482" i="2"/>
  <c r="RI145" i="13" s="1"/>
  <c r="CV482" i="2"/>
  <c r="RI144" i="13" s="1"/>
  <c r="CU482" i="2"/>
  <c r="RI143" i="13" s="1"/>
  <c r="CT482" i="2"/>
  <c r="RI142" i="13" s="1"/>
  <c r="CS482" i="2"/>
  <c r="RI141" i="13" s="1"/>
  <c r="CR482" i="2"/>
  <c r="RI140" i="13" s="1"/>
  <c r="DS481" i="2"/>
  <c r="DR481" i="2"/>
  <c r="DQ481" i="2"/>
  <c r="DP481" i="2"/>
  <c r="DO481" i="2"/>
  <c r="DN481" i="2"/>
  <c r="DM481" i="2"/>
  <c r="DL481" i="2"/>
  <c r="DK481" i="2"/>
  <c r="DJ481" i="2"/>
  <c r="DI481" i="2"/>
  <c r="DH481" i="2"/>
  <c r="DG481" i="2"/>
  <c r="DF481" i="2"/>
  <c r="DE481" i="2"/>
  <c r="DD481" i="2"/>
  <c r="DC481" i="2"/>
  <c r="DB481" i="2"/>
  <c r="DA481" i="2"/>
  <c r="CZ481" i="2"/>
  <c r="CY481" i="2"/>
  <c r="CX481" i="2"/>
  <c r="CW481" i="2"/>
  <c r="CV481" i="2"/>
  <c r="CU481" i="2"/>
  <c r="CT481" i="2"/>
  <c r="CS481" i="2"/>
  <c r="CR481" i="2"/>
  <c r="DS480" i="2"/>
  <c r="RG167" i="13" s="1"/>
  <c r="DR480" i="2"/>
  <c r="RG166" i="13" s="1"/>
  <c r="DQ480" i="2"/>
  <c r="RG165" i="13" s="1"/>
  <c r="DP480" i="2"/>
  <c r="RG164" i="13" s="1"/>
  <c r="DO480" i="2"/>
  <c r="RG163" i="13" s="1"/>
  <c r="DN480" i="2"/>
  <c r="RG162" i="13" s="1"/>
  <c r="DM480" i="2"/>
  <c r="RG161" i="13" s="1"/>
  <c r="DL480" i="2"/>
  <c r="RG160" i="13" s="1"/>
  <c r="DK480" i="2"/>
  <c r="RG159" i="13" s="1"/>
  <c r="DJ480" i="2"/>
  <c r="RG158" i="13" s="1"/>
  <c r="DI480" i="2"/>
  <c r="RG157" i="13" s="1"/>
  <c r="DH480" i="2"/>
  <c r="RG156" i="13" s="1"/>
  <c r="DG480" i="2"/>
  <c r="RG155" i="13" s="1"/>
  <c r="DF480" i="2"/>
  <c r="RG154" i="13" s="1"/>
  <c r="DE480" i="2"/>
  <c r="RG153" i="13" s="1"/>
  <c r="DD480" i="2"/>
  <c r="RG152" i="13" s="1"/>
  <c r="DC480" i="2"/>
  <c r="RG151" i="13" s="1"/>
  <c r="DB480" i="2"/>
  <c r="RG150" i="13" s="1"/>
  <c r="DA480" i="2"/>
  <c r="RG149" i="13" s="1"/>
  <c r="CZ480" i="2"/>
  <c r="RG148" i="13" s="1"/>
  <c r="CY480" i="2"/>
  <c r="RG147" i="13" s="1"/>
  <c r="CX480" i="2"/>
  <c r="RG146" i="13" s="1"/>
  <c r="CW480" i="2"/>
  <c r="RG145" i="13" s="1"/>
  <c r="CV480" i="2"/>
  <c r="RG144" i="13" s="1"/>
  <c r="CU480" i="2"/>
  <c r="RG143" i="13" s="1"/>
  <c r="CT480" i="2"/>
  <c r="RG142" i="13" s="1"/>
  <c r="CS480" i="2"/>
  <c r="RG141" i="13" s="1"/>
  <c r="CR480" i="2"/>
  <c r="RG140" i="13" s="1"/>
  <c r="DS479" i="2"/>
  <c r="DR479" i="2"/>
  <c r="DQ479" i="2"/>
  <c r="DP479" i="2"/>
  <c r="DO479" i="2"/>
  <c r="DN479" i="2"/>
  <c r="DM479" i="2"/>
  <c r="DL479" i="2"/>
  <c r="DK479" i="2"/>
  <c r="DJ479" i="2"/>
  <c r="DI479" i="2"/>
  <c r="DH479" i="2"/>
  <c r="DG479" i="2"/>
  <c r="DF479" i="2"/>
  <c r="DE479" i="2"/>
  <c r="DD479" i="2"/>
  <c r="DC479" i="2"/>
  <c r="DB479" i="2"/>
  <c r="DA479" i="2"/>
  <c r="CZ479" i="2"/>
  <c r="CY479" i="2"/>
  <c r="CX479" i="2"/>
  <c r="CW479" i="2"/>
  <c r="CV479" i="2"/>
  <c r="CU479" i="2"/>
  <c r="CT479" i="2"/>
  <c r="CS479" i="2"/>
  <c r="CR479" i="2"/>
  <c r="DS478" i="2"/>
  <c r="RE167" i="13" s="1"/>
  <c r="DR478" i="2"/>
  <c r="RE166" i="13" s="1"/>
  <c r="DQ478" i="2"/>
  <c r="RE165" i="13" s="1"/>
  <c r="DP478" i="2"/>
  <c r="RE164" i="13" s="1"/>
  <c r="DO478" i="2"/>
  <c r="RE163" i="13" s="1"/>
  <c r="DN478" i="2"/>
  <c r="RE162" i="13" s="1"/>
  <c r="DM478" i="2"/>
  <c r="RE161" i="13" s="1"/>
  <c r="DL478" i="2"/>
  <c r="RE160" i="13" s="1"/>
  <c r="DK478" i="2"/>
  <c r="RE159" i="13" s="1"/>
  <c r="DJ478" i="2"/>
  <c r="RE158" i="13" s="1"/>
  <c r="DI478" i="2"/>
  <c r="RE157" i="13" s="1"/>
  <c r="DH478" i="2"/>
  <c r="RE156" i="13" s="1"/>
  <c r="DG478" i="2"/>
  <c r="RE155" i="13" s="1"/>
  <c r="DF478" i="2"/>
  <c r="RE154" i="13" s="1"/>
  <c r="DE478" i="2"/>
  <c r="RE153" i="13" s="1"/>
  <c r="DD478" i="2"/>
  <c r="RE152" i="13" s="1"/>
  <c r="DC478" i="2"/>
  <c r="RE151" i="13" s="1"/>
  <c r="DB478" i="2"/>
  <c r="RE150" i="13" s="1"/>
  <c r="DA478" i="2"/>
  <c r="RE149" i="13" s="1"/>
  <c r="CZ478" i="2"/>
  <c r="RE148" i="13" s="1"/>
  <c r="CY478" i="2"/>
  <c r="RE147" i="13" s="1"/>
  <c r="CX478" i="2"/>
  <c r="RE146" i="13" s="1"/>
  <c r="CW478" i="2"/>
  <c r="RE145" i="13" s="1"/>
  <c r="CV478" i="2"/>
  <c r="RE144" i="13" s="1"/>
  <c r="CU478" i="2"/>
  <c r="RE143" i="13" s="1"/>
  <c r="CT478" i="2"/>
  <c r="RE142" i="13" s="1"/>
  <c r="CS478" i="2"/>
  <c r="RE141" i="13" s="1"/>
  <c r="CR478" i="2"/>
  <c r="RE140" i="13" s="1"/>
  <c r="DS477" i="2"/>
  <c r="DR477" i="2"/>
  <c r="DQ477" i="2"/>
  <c r="DP477" i="2"/>
  <c r="DO477" i="2"/>
  <c r="DN477" i="2"/>
  <c r="DM477" i="2"/>
  <c r="DL477" i="2"/>
  <c r="DK477" i="2"/>
  <c r="DJ477" i="2"/>
  <c r="DI477" i="2"/>
  <c r="DH477" i="2"/>
  <c r="DG477" i="2"/>
  <c r="DF477" i="2"/>
  <c r="DE477" i="2"/>
  <c r="DD477" i="2"/>
  <c r="DC477" i="2"/>
  <c r="DB477" i="2"/>
  <c r="DA477" i="2"/>
  <c r="CZ477" i="2"/>
  <c r="CY477" i="2"/>
  <c r="CX477" i="2"/>
  <c r="CW477" i="2"/>
  <c r="CV477" i="2"/>
  <c r="CU477" i="2"/>
  <c r="CT477" i="2"/>
  <c r="CS477" i="2"/>
  <c r="CR477" i="2"/>
  <c r="DS476" i="2"/>
  <c r="RC167" i="13" s="1"/>
  <c r="DR476" i="2"/>
  <c r="RC166" i="13" s="1"/>
  <c r="DQ476" i="2"/>
  <c r="RC165" i="13" s="1"/>
  <c r="DP476" i="2"/>
  <c r="RC164" i="13" s="1"/>
  <c r="DO476" i="2"/>
  <c r="RC163" i="13" s="1"/>
  <c r="DN476" i="2"/>
  <c r="RC162" i="13" s="1"/>
  <c r="DM476" i="2"/>
  <c r="RC161" i="13" s="1"/>
  <c r="DL476" i="2"/>
  <c r="RC160" i="13" s="1"/>
  <c r="DK476" i="2"/>
  <c r="RC159" i="13" s="1"/>
  <c r="DJ476" i="2"/>
  <c r="RC158" i="13" s="1"/>
  <c r="DI476" i="2"/>
  <c r="RC157" i="13" s="1"/>
  <c r="DH476" i="2"/>
  <c r="RC156" i="13" s="1"/>
  <c r="DG476" i="2"/>
  <c r="RC155" i="13" s="1"/>
  <c r="DF476" i="2"/>
  <c r="RC154" i="13" s="1"/>
  <c r="DE476" i="2"/>
  <c r="RC153" i="13" s="1"/>
  <c r="DD476" i="2"/>
  <c r="RC152" i="13" s="1"/>
  <c r="DC476" i="2"/>
  <c r="RC151" i="13" s="1"/>
  <c r="DB476" i="2"/>
  <c r="RC150" i="13" s="1"/>
  <c r="DA476" i="2"/>
  <c r="RC149" i="13" s="1"/>
  <c r="CZ476" i="2"/>
  <c r="RC148" i="13" s="1"/>
  <c r="CY476" i="2"/>
  <c r="RC147" i="13" s="1"/>
  <c r="CX476" i="2"/>
  <c r="RC146" i="13" s="1"/>
  <c r="CW476" i="2"/>
  <c r="RC145" i="13" s="1"/>
  <c r="CV476" i="2"/>
  <c r="RC144" i="13" s="1"/>
  <c r="CU476" i="2"/>
  <c r="RC143" i="13" s="1"/>
  <c r="CT476" i="2"/>
  <c r="RC142" i="13" s="1"/>
  <c r="CS476" i="2"/>
  <c r="RC141" i="13" s="1"/>
  <c r="CR476" i="2"/>
  <c r="RC140" i="13" s="1"/>
  <c r="DS475" i="2"/>
  <c r="DR475" i="2"/>
  <c r="DQ475" i="2"/>
  <c r="DP475" i="2"/>
  <c r="DO475" i="2"/>
  <c r="DN475" i="2"/>
  <c r="DM475" i="2"/>
  <c r="DL475" i="2"/>
  <c r="DK475" i="2"/>
  <c r="DJ475" i="2"/>
  <c r="DI475" i="2"/>
  <c r="DH475" i="2"/>
  <c r="DG475" i="2"/>
  <c r="DF475" i="2"/>
  <c r="DE475" i="2"/>
  <c r="DD475" i="2"/>
  <c r="DC475" i="2"/>
  <c r="DB475" i="2"/>
  <c r="DA475" i="2"/>
  <c r="CZ475" i="2"/>
  <c r="CY475" i="2"/>
  <c r="CX475" i="2"/>
  <c r="CW475" i="2"/>
  <c r="CV475" i="2"/>
  <c r="CU475" i="2"/>
  <c r="CT475" i="2"/>
  <c r="CS475" i="2"/>
  <c r="CR475" i="2"/>
  <c r="DS474" i="2"/>
  <c r="RA167" i="13" s="1"/>
  <c r="DR474" i="2"/>
  <c r="RA166" i="13" s="1"/>
  <c r="DQ474" i="2"/>
  <c r="RA165" i="13" s="1"/>
  <c r="DP474" i="2"/>
  <c r="RA164" i="13" s="1"/>
  <c r="DO474" i="2"/>
  <c r="RA163" i="13" s="1"/>
  <c r="DN474" i="2"/>
  <c r="RA162" i="13" s="1"/>
  <c r="DM474" i="2"/>
  <c r="RA161" i="13" s="1"/>
  <c r="DL474" i="2"/>
  <c r="RA160" i="13" s="1"/>
  <c r="DK474" i="2"/>
  <c r="RA159" i="13" s="1"/>
  <c r="DJ474" i="2"/>
  <c r="RA158" i="13" s="1"/>
  <c r="DI474" i="2"/>
  <c r="RA157" i="13" s="1"/>
  <c r="DH474" i="2"/>
  <c r="RA156" i="13" s="1"/>
  <c r="DG474" i="2"/>
  <c r="RA155" i="13" s="1"/>
  <c r="DF474" i="2"/>
  <c r="RA154" i="13" s="1"/>
  <c r="DE474" i="2"/>
  <c r="RA153" i="13" s="1"/>
  <c r="DD474" i="2"/>
  <c r="RA152" i="13" s="1"/>
  <c r="DC474" i="2"/>
  <c r="RA151" i="13" s="1"/>
  <c r="DB474" i="2"/>
  <c r="RA150" i="13" s="1"/>
  <c r="DA474" i="2"/>
  <c r="RA149" i="13" s="1"/>
  <c r="CZ474" i="2"/>
  <c r="RA148" i="13" s="1"/>
  <c r="CY474" i="2"/>
  <c r="RA147" i="13" s="1"/>
  <c r="CX474" i="2"/>
  <c r="RA146" i="13" s="1"/>
  <c r="CW474" i="2"/>
  <c r="RA145" i="13" s="1"/>
  <c r="CV474" i="2"/>
  <c r="RA144" i="13" s="1"/>
  <c r="CU474" i="2"/>
  <c r="RA143" i="13" s="1"/>
  <c r="CT474" i="2"/>
  <c r="RA142" i="13" s="1"/>
  <c r="CS474" i="2"/>
  <c r="RA141" i="13" s="1"/>
  <c r="CR474" i="2"/>
  <c r="RA140" i="13" s="1"/>
  <c r="DS473" i="2"/>
  <c r="QZ167" i="13" s="1"/>
  <c r="DR473" i="2"/>
  <c r="QZ166" i="13" s="1"/>
  <c r="DQ473" i="2"/>
  <c r="QZ165" i="13" s="1"/>
  <c r="DP473" i="2"/>
  <c r="QZ164" i="13" s="1"/>
  <c r="DO473" i="2"/>
  <c r="QZ163" i="13" s="1"/>
  <c r="DN473" i="2"/>
  <c r="QZ162" i="13" s="1"/>
  <c r="DM473" i="2"/>
  <c r="QZ161" i="13" s="1"/>
  <c r="DL473" i="2"/>
  <c r="QZ160" i="13" s="1"/>
  <c r="DK473" i="2"/>
  <c r="QZ159" i="13" s="1"/>
  <c r="DJ473" i="2"/>
  <c r="QZ158" i="13" s="1"/>
  <c r="DI473" i="2"/>
  <c r="QZ157" i="13" s="1"/>
  <c r="DH473" i="2"/>
  <c r="QZ156" i="13" s="1"/>
  <c r="DG473" i="2"/>
  <c r="QZ155" i="13" s="1"/>
  <c r="DF473" i="2"/>
  <c r="QZ154" i="13" s="1"/>
  <c r="DE473" i="2"/>
  <c r="QZ153" i="13" s="1"/>
  <c r="DD473" i="2"/>
  <c r="QZ152" i="13" s="1"/>
  <c r="DC473" i="2"/>
  <c r="QZ151" i="13" s="1"/>
  <c r="DB473" i="2"/>
  <c r="QZ150" i="13" s="1"/>
  <c r="DA473" i="2"/>
  <c r="QZ149" i="13" s="1"/>
  <c r="CZ473" i="2"/>
  <c r="QZ148" i="13" s="1"/>
  <c r="CY473" i="2"/>
  <c r="QZ147" i="13" s="1"/>
  <c r="CX473" i="2"/>
  <c r="QZ146" i="13" s="1"/>
  <c r="CW473" i="2"/>
  <c r="QZ145" i="13" s="1"/>
  <c r="CV473" i="2"/>
  <c r="QZ144" i="13" s="1"/>
  <c r="CU473" i="2"/>
  <c r="QZ143" i="13" s="1"/>
  <c r="CT473" i="2"/>
  <c r="QZ142" i="13" s="1"/>
  <c r="CS473" i="2"/>
  <c r="QZ141" i="13" s="1"/>
  <c r="CR473" i="2"/>
  <c r="QZ140" i="13" s="1"/>
  <c r="DS472" i="2"/>
  <c r="QY167" i="13" s="1"/>
  <c r="DR472" i="2"/>
  <c r="QY166" i="13" s="1"/>
  <c r="DQ472" i="2"/>
  <c r="QY165" i="13" s="1"/>
  <c r="DP472" i="2"/>
  <c r="QY164" i="13" s="1"/>
  <c r="DO472" i="2"/>
  <c r="QY163" i="13" s="1"/>
  <c r="DN472" i="2"/>
  <c r="QY162" i="13" s="1"/>
  <c r="DM472" i="2"/>
  <c r="QY161" i="13" s="1"/>
  <c r="DL472" i="2"/>
  <c r="QY160" i="13" s="1"/>
  <c r="DK472" i="2"/>
  <c r="QY159" i="13" s="1"/>
  <c r="DJ472" i="2"/>
  <c r="QY158" i="13" s="1"/>
  <c r="DI472" i="2"/>
  <c r="QY157" i="13" s="1"/>
  <c r="DH472" i="2"/>
  <c r="QY156" i="13" s="1"/>
  <c r="DG472" i="2"/>
  <c r="QY155" i="13" s="1"/>
  <c r="DF472" i="2"/>
  <c r="QY154" i="13" s="1"/>
  <c r="DE472" i="2"/>
  <c r="QY153" i="13" s="1"/>
  <c r="DD472" i="2"/>
  <c r="QY152" i="13" s="1"/>
  <c r="DC472" i="2"/>
  <c r="QY151" i="13" s="1"/>
  <c r="DB472" i="2"/>
  <c r="QY150" i="13" s="1"/>
  <c r="DA472" i="2"/>
  <c r="QY149" i="13" s="1"/>
  <c r="CZ472" i="2"/>
  <c r="QY148" i="13" s="1"/>
  <c r="CY472" i="2"/>
  <c r="QY147" i="13" s="1"/>
  <c r="CX472" i="2"/>
  <c r="QY146" i="13" s="1"/>
  <c r="CW472" i="2"/>
  <c r="QY145" i="13" s="1"/>
  <c r="CV472" i="2"/>
  <c r="QY144" i="13" s="1"/>
  <c r="CU472" i="2"/>
  <c r="QY143" i="13" s="1"/>
  <c r="CT472" i="2"/>
  <c r="QY142" i="13" s="1"/>
  <c r="CS472" i="2"/>
  <c r="QY141" i="13" s="1"/>
  <c r="CR472" i="2"/>
  <c r="QY140" i="13" s="1"/>
  <c r="DS471" i="2"/>
  <c r="DR471" i="2"/>
  <c r="DQ471" i="2"/>
  <c r="DP471" i="2"/>
  <c r="DO471" i="2"/>
  <c r="DN471" i="2"/>
  <c r="DM471" i="2"/>
  <c r="DL471" i="2"/>
  <c r="DK471" i="2"/>
  <c r="DJ471" i="2"/>
  <c r="DI471" i="2"/>
  <c r="DH471" i="2"/>
  <c r="DG471" i="2"/>
  <c r="DF471" i="2"/>
  <c r="DE471" i="2"/>
  <c r="DD471" i="2"/>
  <c r="DC471" i="2"/>
  <c r="DB471" i="2"/>
  <c r="DA471" i="2"/>
  <c r="CZ471" i="2"/>
  <c r="CY471" i="2"/>
  <c r="CX471" i="2"/>
  <c r="CW471" i="2"/>
  <c r="CV471" i="2"/>
  <c r="CU471" i="2"/>
  <c r="CT471" i="2"/>
  <c r="CS471" i="2"/>
  <c r="CR471" i="2"/>
  <c r="DS470" i="2"/>
  <c r="DR470" i="2"/>
  <c r="DQ470" i="2"/>
  <c r="DP470" i="2"/>
  <c r="DO470" i="2"/>
  <c r="DN470" i="2"/>
  <c r="DM470" i="2"/>
  <c r="DL470" i="2"/>
  <c r="DK470" i="2"/>
  <c r="DJ470" i="2"/>
  <c r="DI470" i="2"/>
  <c r="DH470" i="2"/>
  <c r="DG470" i="2"/>
  <c r="DF470" i="2"/>
  <c r="DE470" i="2"/>
  <c r="DD470" i="2"/>
  <c r="DC470" i="2"/>
  <c r="DB470" i="2"/>
  <c r="DA470" i="2"/>
  <c r="CZ470" i="2"/>
  <c r="CY470" i="2"/>
  <c r="CX470" i="2"/>
  <c r="CW470" i="2"/>
  <c r="CV470" i="2"/>
  <c r="CU470" i="2"/>
  <c r="CT470" i="2"/>
  <c r="CS470" i="2"/>
  <c r="CR470" i="2"/>
  <c r="DS469" i="2"/>
  <c r="QV167" i="13" s="1"/>
  <c r="DR469" i="2"/>
  <c r="QV166" i="13" s="1"/>
  <c r="DQ469" i="2"/>
  <c r="QV165" i="13" s="1"/>
  <c r="DP469" i="2"/>
  <c r="QV164" i="13" s="1"/>
  <c r="DO469" i="2"/>
  <c r="QV163" i="13" s="1"/>
  <c r="DN469" i="2"/>
  <c r="QV162" i="13" s="1"/>
  <c r="DM469" i="2"/>
  <c r="QV161" i="13" s="1"/>
  <c r="DL469" i="2"/>
  <c r="QV160" i="13" s="1"/>
  <c r="DK469" i="2"/>
  <c r="QV159" i="13" s="1"/>
  <c r="DJ469" i="2"/>
  <c r="QV158" i="13" s="1"/>
  <c r="DI469" i="2"/>
  <c r="QV157" i="13" s="1"/>
  <c r="DH469" i="2"/>
  <c r="QV156" i="13" s="1"/>
  <c r="DG469" i="2"/>
  <c r="QV155" i="13" s="1"/>
  <c r="DF469" i="2"/>
  <c r="QV154" i="13" s="1"/>
  <c r="DE469" i="2"/>
  <c r="QV153" i="13" s="1"/>
  <c r="DD469" i="2"/>
  <c r="QV152" i="13" s="1"/>
  <c r="DC469" i="2"/>
  <c r="QV151" i="13" s="1"/>
  <c r="DB469" i="2"/>
  <c r="QV150" i="13" s="1"/>
  <c r="DA469" i="2"/>
  <c r="QV149" i="13" s="1"/>
  <c r="CZ469" i="2"/>
  <c r="QV148" i="13" s="1"/>
  <c r="CY469" i="2"/>
  <c r="QV147" i="13" s="1"/>
  <c r="CX469" i="2"/>
  <c r="QV146" i="13" s="1"/>
  <c r="CW469" i="2"/>
  <c r="QV145" i="13" s="1"/>
  <c r="CV469" i="2"/>
  <c r="QV144" i="13" s="1"/>
  <c r="CU469" i="2"/>
  <c r="QV143" i="13" s="1"/>
  <c r="CT469" i="2"/>
  <c r="QV142" i="13" s="1"/>
  <c r="CS469" i="2"/>
  <c r="QV141" i="13" s="1"/>
  <c r="CR469" i="2"/>
  <c r="QV140" i="13" s="1"/>
  <c r="DS468" i="2"/>
  <c r="QU167" i="13" s="1"/>
  <c r="DR468" i="2"/>
  <c r="QU166" i="13" s="1"/>
  <c r="DQ468" i="2"/>
  <c r="QU165" i="13" s="1"/>
  <c r="DP468" i="2"/>
  <c r="QU164" i="13" s="1"/>
  <c r="DO468" i="2"/>
  <c r="QU163" i="13" s="1"/>
  <c r="DN468" i="2"/>
  <c r="QU162" i="13" s="1"/>
  <c r="DM468" i="2"/>
  <c r="QU161" i="13" s="1"/>
  <c r="DL468" i="2"/>
  <c r="QU160" i="13" s="1"/>
  <c r="DK468" i="2"/>
  <c r="QU159" i="13" s="1"/>
  <c r="DJ468" i="2"/>
  <c r="QU158" i="13" s="1"/>
  <c r="DI468" i="2"/>
  <c r="QU157" i="13" s="1"/>
  <c r="DH468" i="2"/>
  <c r="QU156" i="13" s="1"/>
  <c r="DG468" i="2"/>
  <c r="QU155" i="13" s="1"/>
  <c r="DF468" i="2"/>
  <c r="QU154" i="13" s="1"/>
  <c r="DE468" i="2"/>
  <c r="QU153" i="13" s="1"/>
  <c r="DD468" i="2"/>
  <c r="QU152" i="13" s="1"/>
  <c r="DC468" i="2"/>
  <c r="QU151" i="13" s="1"/>
  <c r="DB468" i="2"/>
  <c r="QU150" i="13" s="1"/>
  <c r="DA468" i="2"/>
  <c r="QU149" i="13" s="1"/>
  <c r="CZ468" i="2"/>
  <c r="QU148" i="13" s="1"/>
  <c r="CY468" i="2"/>
  <c r="QU147" i="13" s="1"/>
  <c r="CX468" i="2"/>
  <c r="QU146" i="13" s="1"/>
  <c r="CW468" i="2"/>
  <c r="QU145" i="13" s="1"/>
  <c r="CV468" i="2"/>
  <c r="QU144" i="13" s="1"/>
  <c r="CU468" i="2"/>
  <c r="QU143" i="13" s="1"/>
  <c r="CT468" i="2"/>
  <c r="QU142" i="13" s="1"/>
  <c r="CS468" i="2"/>
  <c r="QU141" i="13" s="1"/>
  <c r="CR468" i="2"/>
  <c r="QU140" i="13" s="1"/>
  <c r="DS467" i="2"/>
  <c r="DR467" i="2"/>
  <c r="DQ467" i="2"/>
  <c r="DP467" i="2"/>
  <c r="DO467" i="2"/>
  <c r="DN467" i="2"/>
  <c r="DM467" i="2"/>
  <c r="DL467" i="2"/>
  <c r="DK467" i="2"/>
  <c r="DJ467" i="2"/>
  <c r="DI467" i="2"/>
  <c r="DH467" i="2"/>
  <c r="DG467" i="2"/>
  <c r="DF467" i="2"/>
  <c r="DE467" i="2"/>
  <c r="DD467" i="2"/>
  <c r="DC467" i="2"/>
  <c r="DB467" i="2"/>
  <c r="DA467" i="2"/>
  <c r="CZ467" i="2"/>
  <c r="CY467" i="2"/>
  <c r="CX467" i="2"/>
  <c r="CW467" i="2"/>
  <c r="CV467" i="2"/>
  <c r="CU467" i="2"/>
  <c r="CT467" i="2"/>
  <c r="CS467" i="2"/>
  <c r="CR467" i="2"/>
  <c r="DS466" i="2"/>
  <c r="QS167" i="13" s="1"/>
  <c r="DR466" i="2"/>
  <c r="QS166" i="13" s="1"/>
  <c r="DQ466" i="2"/>
  <c r="QS165" i="13" s="1"/>
  <c r="DP466" i="2"/>
  <c r="QS164" i="13" s="1"/>
  <c r="DO466" i="2"/>
  <c r="QS163" i="13" s="1"/>
  <c r="DN466" i="2"/>
  <c r="QS162" i="13" s="1"/>
  <c r="DM466" i="2"/>
  <c r="QS161" i="13" s="1"/>
  <c r="DL466" i="2"/>
  <c r="QS160" i="13" s="1"/>
  <c r="DK466" i="2"/>
  <c r="QS159" i="13" s="1"/>
  <c r="DJ466" i="2"/>
  <c r="QS158" i="13" s="1"/>
  <c r="DI466" i="2"/>
  <c r="QS157" i="13" s="1"/>
  <c r="DH466" i="2"/>
  <c r="QS156" i="13" s="1"/>
  <c r="DG466" i="2"/>
  <c r="QS155" i="13" s="1"/>
  <c r="DF466" i="2"/>
  <c r="QS154" i="13" s="1"/>
  <c r="DE466" i="2"/>
  <c r="QS153" i="13" s="1"/>
  <c r="DD466" i="2"/>
  <c r="QS152" i="13" s="1"/>
  <c r="DC466" i="2"/>
  <c r="QS151" i="13" s="1"/>
  <c r="DB466" i="2"/>
  <c r="QS150" i="13" s="1"/>
  <c r="DA466" i="2"/>
  <c r="QS149" i="13" s="1"/>
  <c r="CZ466" i="2"/>
  <c r="QS148" i="13" s="1"/>
  <c r="CY466" i="2"/>
  <c r="QS147" i="13" s="1"/>
  <c r="CX466" i="2"/>
  <c r="QS146" i="13" s="1"/>
  <c r="CW466" i="2"/>
  <c r="QS145" i="13" s="1"/>
  <c r="CV466" i="2"/>
  <c r="QS144" i="13" s="1"/>
  <c r="CU466" i="2"/>
  <c r="QS143" i="13" s="1"/>
  <c r="CT466" i="2"/>
  <c r="QS142" i="13" s="1"/>
  <c r="CS466" i="2"/>
  <c r="QS141" i="13" s="1"/>
  <c r="CR466" i="2"/>
  <c r="QS140" i="13" s="1"/>
  <c r="DS465" i="2"/>
  <c r="QR167" i="13" s="1"/>
  <c r="DR465" i="2"/>
  <c r="QR166" i="13" s="1"/>
  <c r="DQ465" i="2"/>
  <c r="QR165" i="13" s="1"/>
  <c r="DP465" i="2"/>
  <c r="QR164" i="13" s="1"/>
  <c r="DO465" i="2"/>
  <c r="QR163" i="13" s="1"/>
  <c r="DN465" i="2"/>
  <c r="QR162" i="13" s="1"/>
  <c r="DM465" i="2"/>
  <c r="QR161" i="13" s="1"/>
  <c r="DL465" i="2"/>
  <c r="QR160" i="13" s="1"/>
  <c r="DK465" i="2"/>
  <c r="QR159" i="13" s="1"/>
  <c r="DJ465" i="2"/>
  <c r="QR158" i="13" s="1"/>
  <c r="DI465" i="2"/>
  <c r="QR157" i="13" s="1"/>
  <c r="DH465" i="2"/>
  <c r="QR156" i="13" s="1"/>
  <c r="DG465" i="2"/>
  <c r="QR155" i="13" s="1"/>
  <c r="DF465" i="2"/>
  <c r="QR154" i="13" s="1"/>
  <c r="DE465" i="2"/>
  <c r="QR153" i="13" s="1"/>
  <c r="DD465" i="2"/>
  <c r="QR152" i="13" s="1"/>
  <c r="DC465" i="2"/>
  <c r="QR151" i="13" s="1"/>
  <c r="DB465" i="2"/>
  <c r="QR150" i="13" s="1"/>
  <c r="DA465" i="2"/>
  <c r="QR149" i="13" s="1"/>
  <c r="CZ465" i="2"/>
  <c r="QR148" i="13" s="1"/>
  <c r="CY465" i="2"/>
  <c r="QR147" i="13" s="1"/>
  <c r="CX465" i="2"/>
  <c r="QR146" i="13" s="1"/>
  <c r="CW465" i="2"/>
  <c r="QR145" i="13" s="1"/>
  <c r="CV465" i="2"/>
  <c r="QR144" i="13" s="1"/>
  <c r="CU465" i="2"/>
  <c r="QR143" i="13" s="1"/>
  <c r="CT465" i="2"/>
  <c r="QR142" i="13" s="1"/>
  <c r="CS465" i="2"/>
  <c r="QR141" i="13" s="1"/>
  <c r="CR465" i="2"/>
  <c r="QR140" i="13" s="1"/>
  <c r="DS464" i="2"/>
  <c r="QQ167" i="13" s="1"/>
  <c r="DR464" i="2"/>
  <c r="QQ166" i="13" s="1"/>
  <c r="DQ464" i="2"/>
  <c r="QQ165" i="13" s="1"/>
  <c r="DP464" i="2"/>
  <c r="QQ164" i="13" s="1"/>
  <c r="DO464" i="2"/>
  <c r="QQ163" i="13" s="1"/>
  <c r="DN464" i="2"/>
  <c r="QQ162" i="13" s="1"/>
  <c r="DM464" i="2"/>
  <c r="QQ161" i="13" s="1"/>
  <c r="DL464" i="2"/>
  <c r="QQ160" i="13" s="1"/>
  <c r="DK464" i="2"/>
  <c r="QQ159" i="13" s="1"/>
  <c r="DJ464" i="2"/>
  <c r="QQ158" i="13" s="1"/>
  <c r="DI464" i="2"/>
  <c r="QQ157" i="13" s="1"/>
  <c r="DH464" i="2"/>
  <c r="QQ156" i="13" s="1"/>
  <c r="DG464" i="2"/>
  <c r="QQ155" i="13" s="1"/>
  <c r="DF464" i="2"/>
  <c r="QQ154" i="13" s="1"/>
  <c r="DE464" i="2"/>
  <c r="QQ153" i="13" s="1"/>
  <c r="DD464" i="2"/>
  <c r="QQ152" i="13" s="1"/>
  <c r="DC464" i="2"/>
  <c r="QQ151" i="13" s="1"/>
  <c r="DB464" i="2"/>
  <c r="QQ150" i="13" s="1"/>
  <c r="DA464" i="2"/>
  <c r="QQ149" i="13" s="1"/>
  <c r="CZ464" i="2"/>
  <c r="QQ148" i="13" s="1"/>
  <c r="CY464" i="2"/>
  <c r="QQ147" i="13" s="1"/>
  <c r="CX464" i="2"/>
  <c r="QQ146" i="13" s="1"/>
  <c r="CW464" i="2"/>
  <c r="QQ145" i="13" s="1"/>
  <c r="CV464" i="2"/>
  <c r="QQ144" i="13" s="1"/>
  <c r="CU464" i="2"/>
  <c r="QQ143" i="13" s="1"/>
  <c r="CT464" i="2"/>
  <c r="QQ142" i="13" s="1"/>
  <c r="CS464" i="2"/>
  <c r="QQ141" i="13" s="1"/>
  <c r="CR464" i="2"/>
  <c r="QQ140" i="13" s="1"/>
  <c r="DS463" i="2"/>
  <c r="QP167" i="13" s="1"/>
  <c r="DR463" i="2"/>
  <c r="QP166" i="13" s="1"/>
  <c r="DQ463" i="2"/>
  <c r="QP165" i="13" s="1"/>
  <c r="DP463" i="2"/>
  <c r="QP164" i="13" s="1"/>
  <c r="DO463" i="2"/>
  <c r="QP163" i="13" s="1"/>
  <c r="DN463" i="2"/>
  <c r="QP162" i="13" s="1"/>
  <c r="DM463" i="2"/>
  <c r="QP161" i="13" s="1"/>
  <c r="DL463" i="2"/>
  <c r="QP160" i="13" s="1"/>
  <c r="DK463" i="2"/>
  <c r="QP159" i="13" s="1"/>
  <c r="DJ463" i="2"/>
  <c r="QP158" i="13" s="1"/>
  <c r="DI463" i="2"/>
  <c r="QP157" i="13" s="1"/>
  <c r="DH463" i="2"/>
  <c r="QP156" i="13" s="1"/>
  <c r="DG463" i="2"/>
  <c r="QP155" i="13" s="1"/>
  <c r="DF463" i="2"/>
  <c r="QP154" i="13" s="1"/>
  <c r="DE463" i="2"/>
  <c r="QP153" i="13" s="1"/>
  <c r="DD463" i="2"/>
  <c r="QP152" i="13" s="1"/>
  <c r="DC463" i="2"/>
  <c r="QP151" i="13" s="1"/>
  <c r="DB463" i="2"/>
  <c r="QP150" i="13" s="1"/>
  <c r="DA463" i="2"/>
  <c r="QP149" i="13" s="1"/>
  <c r="CZ463" i="2"/>
  <c r="QP148" i="13" s="1"/>
  <c r="CY463" i="2"/>
  <c r="QP147" i="13" s="1"/>
  <c r="CX463" i="2"/>
  <c r="QP146" i="13" s="1"/>
  <c r="CW463" i="2"/>
  <c r="QP145" i="13" s="1"/>
  <c r="CV463" i="2"/>
  <c r="QP144" i="13" s="1"/>
  <c r="CU463" i="2"/>
  <c r="QP143" i="13" s="1"/>
  <c r="CT463" i="2"/>
  <c r="QP142" i="13" s="1"/>
  <c r="CS463" i="2"/>
  <c r="QP141" i="13" s="1"/>
  <c r="CR463" i="2"/>
  <c r="QP140" i="13" s="1"/>
  <c r="DS462" i="2"/>
  <c r="DR462" i="2"/>
  <c r="DQ462" i="2"/>
  <c r="DP462" i="2"/>
  <c r="DO462" i="2"/>
  <c r="DN462" i="2"/>
  <c r="DM462" i="2"/>
  <c r="DL462" i="2"/>
  <c r="DK462" i="2"/>
  <c r="DJ462" i="2"/>
  <c r="DI462" i="2"/>
  <c r="DH462" i="2"/>
  <c r="DG462" i="2"/>
  <c r="DF462" i="2"/>
  <c r="DE462" i="2"/>
  <c r="DD462" i="2"/>
  <c r="DC462" i="2"/>
  <c r="DB462" i="2"/>
  <c r="DA462" i="2"/>
  <c r="CZ462" i="2"/>
  <c r="CY462" i="2"/>
  <c r="CX462" i="2"/>
  <c r="CW462" i="2"/>
  <c r="CV462" i="2"/>
  <c r="CU462" i="2"/>
  <c r="CT462" i="2"/>
  <c r="CS462" i="2"/>
  <c r="CR462" i="2"/>
  <c r="DS461" i="2"/>
  <c r="DR461" i="2"/>
  <c r="DQ461" i="2"/>
  <c r="DP461" i="2"/>
  <c r="DO461" i="2"/>
  <c r="DN461" i="2"/>
  <c r="DM461" i="2"/>
  <c r="DL461" i="2"/>
  <c r="DK461" i="2"/>
  <c r="DJ461" i="2"/>
  <c r="DI461" i="2"/>
  <c r="DH461" i="2"/>
  <c r="DG461" i="2"/>
  <c r="DF461" i="2"/>
  <c r="DE461" i="2"/>
  <c r="DD461" i="2"/>
  <c r="DC461" i="2"/>
  <c r="DB461" i="2"/>
  <c r="DA461" i="2"/>
  <c r="CZ461" i="2"/>
  <c r="CY461" i="2"/>
  <c r="CX461" i="2"/>
  <c r="CW461" i="2"/>
  <c r="CV461" i="2"/>
  <c r="CU461" i="2"/>
  <c r="CT461" i="2"/>
  <c r="CS461" i="2"/>
  <c r="CR461" i="2"/>
  <c r="DS460" i="2"/>
  <c r="QM167" i="13" s="1"/>
  <c r="DR460" i="2"/>
  <c r="QM166" i="13" s="1"/>
  <c r="DQ460" i="2"/>
  <c r="QM165" i="13" s="1"/>
  <c r="DP460" i="2"/>
  <c r="QM164" i="13" s="1"/>
  <c r="DO460" i="2"/>
  <c r="QM163" i="13" s="1"/>
  <c r="DN460" i="2"/>
  <c r="QM162" i="13" s="1"/>
  <c r="DM460" i="2"/>
  <c r="QM161" i="13" s="1"/>
  <c r="DL460" i="2"/>
  <c r="QM160" i="13" s="1"/>
  <c r="DK460" i="2"/>
  <c r="QM159" i="13" s="1"/>
  <c r="DJ460" i="2"/>
  <c r="QM158" i="13" s="1"/>
  <c r="DI460" i="2"/>
  <c r="QM157" i="13" s="1"/>
  <c r="DH460" i="2"/>
  <c r="QM156" i="13" s="1"/>
  <c r="DG460" i="2"/>
  <c r="QM155" i="13" s="1"/>
  <c r="DF460" i="2"/>
  <c r="QM154" i="13" s="1"/>
  <c r="DE460" i="2"/>
  <c r="QM153" i="13" s="1"/>
  <c r="DD460" i="2"/>
  <c r="QM152" i="13" s="1"/>
  <c r="DC460" i="2"/>
  <c r="QM151" i="13" s="1"/>
  <c r="DB460" i="2"/>
  <c r="QM150" i="13" s="1"/>
  <c r="DA460" i="2"/>
  <c r="QM149" i="13" s="1"/>
  <c r="CZ460" i="2"/>
  <c r="QM148" i="13" s="1"/>
  <c r="CY460" i="2"/>
  <c r="QM147" i="13" s="1"/>
  <c r="CX460" i="2"/>
  <c r="QM146" i="13" s="1"/>
  <c r="CW460" i="2"/>
  <c r="QM145" i="13" s="1"/>
  <c r="CV460" i="2"/>
  <c r="QM144" i="13" s="1"/>
  <c r="CU460" i="2"/>
  <c r="QM143" i="13" s="1"/>
  <c r="CT460" i="2"/>
  <c r="QM142" i="13" s="1"/>
  <c r="CS460" i="2"/>
  <c r="QM141" i="13" s="1"/>
  <c r="CR460" i="2"/>
  <c r="QM140" i="13" s="1"/>
  <c r="DS459" i="2"/>
  <c r="DR459" i="2"/>
  <c r="DQ459" i="2"/>
  <c r="DP459" i="2"/>
  <c r="DO459" i="2"/>
  <c r="DN459" i="2"/>
  <c r="DM459" i="2"/>
  <c r="DL459" i="2"/>
  <c r="DK459" i="2"/>
  <c r="DJ459" i="2"/>
  <c r="DI459" i="2"/>
  <c r="DH459" i="2"/>
  <c r="DG459" i="2"/>
  <c r="DF459" i="2"/>
  <c r="DE459" i="2"/>
  <c r="DD459" i="2"/>
  <c r="DC459" i="2"/>
  <c r="DB459" i="2"/>
  <c r="DA459" i="2"/>
  <c r="CZ459" i="2"/>
  <c r="CY459" i="2"/>
  <c r="CX459" i="2"/>
  <c r="CW459" i="2"/>
  <c r="CV459" i="2"/>
  <c r="CU459" i="2"/>
  <c r="CT459" i="2"/>
  <c r="CS459" i="2"/>
  <c r="CR459" i="2"/>
  <c r="DS458" i="2"/>
  <c r="DR458" i="2"/>
  <c r="DQ458" i="2"/>
  <c r="DP458" i="2"/>
  <c r="DO458" i="2"/>
  <c r="DN458" i="2"/>
  <c r="DM458" i="2"/>
  <c r="DL458" i="2"/>
  <c r="DK458" i="2"/>
  <c r="DJ458" i="2"/>
  <c r="DI458" i="2"/>
  <c r="DH458" i="2"/>
  <c r="DG458" i="2"/>
  <c r="DF458" i="2"/>
  <c r="DE458" i="2"/>
  <c r="DD458" i="2"/>
  <c r="DC458" i="2"/>
  <c r="DB458" i="2"/>
  <c r="DA458" i="2"/>
  <c r="CZ458" i="2"/>
  <c r="CY458" i="2"/>
  <c r="CX458" i="2"/>
  <c r="CW458" i="2"/>
  <c r="CV458" i="2"/>
  <c r="CU458" i="2"/>
  <c r="CT458" i="2"/>
  <c r="CS458" i="2"/>
  <c r="CR458" i="2"/>
  <c r="DS457" i="2"/>
  <c r="QJ167" i="13" s="1"/>
  <c r="DR457" i="2"/>
  <c r="QJ166" i="13" s="1"/>
  <c r="DQ457" i="2"/>
  <c r="QJ165" i="13" s="1"/>
  <c r="DP457" i="2"/>
  <c r="QJ164" i="13" s="1"/>
  <c r="DO457" i="2"/>
  <c r="QJ163" i="13" s="1"/>
  <c r="DN457" i="2"/>
  <c r="QJ162" i="13" s="1"/>
  <c r="DM457" i="2"/>
  <c r="QJ161" i="13" s="1"/>
  <c r="DL457" i="2"/>
  <c r="QJ160" i="13" s="1"/>
  <c r="DK457" i="2"/>
  <c r="QJ159" i="13" s="1"/>
  <c r="DJ457" i="2"/>
  <c r="QJ158" i="13" s="1"/>
  <c r="DI457" i="2"/>
  <c r="QJ157" i="13" s="1"/>
  <c r="DH457" i="2"/>
  <c r="QJ156" i="13" s="1"/>
  <c r="DG457" i="2"/>
  <c r="QJ155" i="13" s="1"/>
  <c r="DF457" i="2"/>
  <c r="QJ154" i="13" s="1"/>
  <c r="DE457" i="2"/>
  <c r="QJ153" i="13" s="1"/>
  <c r="DD457" i="2"/>
  <c r="QJ152" i="13" s="1"/>
  <c r="DC457" i="2"/>
  <c r="QJ151" i="13" s="1"/>
  <c r="DB457" i="2"/>
  <c r="QJ150" i="13" s="1"/>
  <c r="DA457" i="2"/>
  <c r="QJ149" i="13" s="1"/>
  <c r="CZ457" i="2"/>
  <c r="QJ148" i="13" s="1"/>
  <c r="CY457" i="2"/>
  <c r="QJ147" i="13" s="1"/>
  <c r="CX457" i="2"/>
  <c r="QJ146" i="13" s="1"/>
  <c r="CW457" i="2"/>
  <c r="QJ145" i="13" s="1"/>
  <c r="CV457" i="2"/>
  <c r="QJ144" i="13" s="1"/>
  <c r="CU457" i="2"/>
  <c r="QJ143" i="13" s="1"/>
  <c r="CT457" i="2"/>
  <c r="QJ142" i="13" s="1"/>
  <c r="CS457" i="2"/>
  <c r="QJ141" i="13" s="1"/>
  <c r="CR457" i="2"/>
  <c r="QJ140" i="13" s="1"/>
  <c r="DS456" i="2"/>
  <c r="DR456" i="2"/>
  <c r="DQ456" i="2"/>
  <c r="DP456" i="2"/>
  <c r="DO456" i="2"/>
  <c r="DN456" i="2"/>
  <c r="DM456" i="2"/>
  <c r="DL456" i="2"/>
  <c r="DK456" i="2"/>
  <c r="DJ456" i="2"/>
  <c r="DI456" i="2"/>
  <c r="DH456" i="2"/>
  <c r="DG456" i="2"/>
  <c r="DF456" i="2"/>
  <c r="DE456" i="2"/>
  <c r="DD456" i="2"/>
  <c r="DC456" i="2"/>
  <c r="DB456" i="2"/>
  <c r="DA456" i="2"/>
  <c r="CZ456" i="2"/>
  <c r="CY456" i="2"/>
  <c r="CX456" i="2"/>
  <c r="CW456" i="2"/>
  <c r="CV456" i="2"/>
  <c r="CU456" i="2"/>
  <c r="CT456" i="2"/>
  <c r="CS456" i="2"/>
  <c r="CR456" i="2"/>
  <c r="DS455" i="2"/>
  <c r="QH167" i="13" s="1"/>
  <c r="DR455" i="2"/>
  <c r="QH166" i="13" s="1"/>
  <c r="DQ455" i="2"/>
  <c r="QH165" i="13" s="1"/>
  <c r="DP455" i="2"/>
  <c r="QH164" i="13" s="1"/>
  <c r="DO455" i="2"/>
  <c r="QH163" i="13" s="1"/>
  <c r="DN455" i="2"/>
  <c r="QH162" i="13" s="1"/>
  <c r="DM455" i="2"/>
  <c r="QH161" i="13" s="1"/>
  <c r="DL455" i="2"/>
  <c r="QH160" i="13" s="1"/>
  <c r="DK455" i="2"/>
  <c r="QH159" i="13" s="1"/>
  <c r="DJ455" i="2"/>
  <c r="QH158" i="13" s="1"/>
  <c r="DI455" i="2"/>
  <c r="QH157" i="13" s="1"/>
  <c r="DH455" i="2"/>
  <c r="QH156" i="13" s="1"/>
  <c r="DG455" i="2"/>
  <c r="QH155" i="13" s="1"/>
  <c r="DF455" i="2"/>
  <c r="QH154" i="13" s="1"/>
  <c r="DE455" i="2"/>
  <c r="QH153" i="13" s="1"/>
  <c r="DD455" i="2"/>
  <c r="QH152" i="13" s="1"/>
  <c r="DC455" i="2"/>
  <c r="QH151" i="13" s="1"/>
  <c r="DB455" i="2"/>
  <c r="QH150" i="13" s="1"/>
  <c r="DA455" i="2"/>
  <c r="QH149" i="13" s="1"/>
  <c r="CZ455" i="2"/>
  <c r="QH148" i="13" s="1"/>
  <c r="CY455" i="2"/>
  <c r="QH147" i="13" s="1"/>
  <c r="CX455" i="2"/>
  <c r="QH146" i="13" s="1"/>
  <c r="CW455" i="2"/>
  <c r="QH145" i="13" s="1"/>
  <c r="CV455" i="2"/>
  <c r="QH144" i="13" s="1"/>
  <c r="CU455" i="2"/>
  <c r="QH143" i="13" s="1"/>
  <c r="CT455" i="2"/>
  <c r="QH142" i="13" s="1"/>
  <c r="CS455" i="2"/>
  <c r="QH141" i="13" s="1"/>
  <c r="CR455" i="2"/>
  <c r="QH140" i="13" s="1"/>
  <c r="DS454" i="2"/>
  <c r="DR454" i="2"/>
  <c r="DQ454" i="2"/>
  <c r="DP454" i="2"/>
  <c r="DO454" i="2"/>
  <c r="DN454" i="2"/>
  <c r="DM454" i="2"/>
  <c r="DL454" i="2"/>
  <c r="DK454" i="2"/>
  <c r="DJ454" i="2"/>
  <c r="DI454" i="2"/>
  <c r="DH454" i="2"/>
  <c r="DG454" i="2"/>
  <c r="DF454" i="2"/>
  <c r="DE454" i="2"/>
  <c r="DD454" i="2"/>
  <c r="DC454" i="2"/>
  <c r="DB454" i="2"/>
  <c r="DA454" i="2"/>
  <c r="CZ454" i="2"/>
  <c r="CY454" i="2"/>
  <c r="CX454" i="2"/>
  <c r="CW454" i="2"/>
  <c r="CV454" i="2"/>
  <c r="CU454" i="2"/>
  <c r="CT454" i="2"/>
  <c r="CS454" i="2"/>
  <c r="CR454" i="2"/>
  <c r="DS453" i="2"/>
  <c r="QF167" i="13" s="1"/>
  <c r="DR453" i="2"/>
  <c r="QF166" i="13" s="1"/>
  <c r="DQ453" i="2"/>
  <c r="QF165" i="13" s="1"/>
  <c r="DP453" i="2"/>
  <c r="QF164" i="13" s="1"/>
  <c r="DO453" i="2"/>
  <c r="QF163" i="13" s="1"/>
  <c r="DN453" i="2"/>
  <c r="QF162" i="13" s="1"/>
  <c r="DM453" i="2"/>
  <c r="QF161" i="13" s="1"/>
  <c r="DL453" i="2"/>
  <c r="QF160" i="13" s="1"/>
  <c r="DK453" i="2"/>
  <c r="QF159" i="13" s="1"/>
  <c r="DJ453" i="2"/>
  <c r="QF158" i="13" s="1"/>
  <c r="DI453" i="2"/>
  <c r="QF157" i="13" s="1"/>
  <c r="DH453" i="2"/>
  <c r="QF156" i="13" s="1"/>
  <c r="DG453" i="2"/>
  <c r="QF155" i="13" s="1"/>
  <c r="DF453" i="2"/>
  <c r="QF154" i="13" s="1"/>
  <c r="DE453" i="2"/>
  <c r="QF153" i="13" s="1"/>
  <c r="DD453" i="2"/>
  <c r="QF152" i="13" s="1"/>
  <c r="DC453" i="2"/>
  <c r="QF151" i="13" s="1"/>
  <c r="DB453" i="2"/>
  <c r="QF150" i="13" s="1"/>
  <c r="DA453" i="2"/>
  <c r="QF149" i="13" s="1"/>
  <c r="CZ453" i="2"/>
  <c r="QF148" i="13" s="1"/>
  <c r="CY453" i="2"/>
  <c r="QF147" i="13" s="1"/>
  <c r="CX453" i="2"/>
  <c r="QF146" i="13" s="1"/>
  <c r="CW453" i="2"/>
  <c r="QF145" i="13" s="1"/>
  <c r="CV453" i="2"/>
  <c r="QF144" i="13" s="1"/>
  <c r="CU453" i="2"/>
  <c r="QF143" i="13" s="1"/>
  <c r="CT453" i="2"/>
  <c r="QF142" i="13" s="1"/>
  <c r="CS453" i="2"/>
  <c r="QF141" i="13" s="1"/>
  <c r="CR453" i="2"/>
  <c r="QF140" i="13" s="1"/>
  <c r="DS452" i="2"/>
  <c r="DR452" i="2"/>
  <c r="DQ452" i="2"/>
  <c r="DP452" i="2"/>
  <c r="DO452" i="2"/>
  <c r="DN452" i="2"/>
  <c r="DM452" i="2"/>
  <c r="DL452" i="2"/>
  <c r="DK452" i="2"/>
  <c r="DJ452" i="2"/>
  <c r="DI452" i="2"/>
  <c r="DH452" i="2"/>
  <c r="DG452" i="2"/>
  <c r="DF452" i="2"/>
  <c r="DE452" i="2"/>
  <c r="DD452" i="2"/>
  <c r="DC452" i="2"/>
  <c r="DB452" i="2"/>
  <c r="DA452" i="2"/>
  <c r="CZ452" i="2"/>
  <c r="CY452" i="2"/>
  <c r="CX452" i="2"/>
  <c r="CW452" i="2"/>
  <c r="CV452" i="2"/>
  <c r="CU452" i="2"/>
  <c r="CT452" i="2"/>
  <c r="CS452" i="2"/>
  <c r="CR452" i="2"/>
  <c r="DS451" i="2"/>
  <c r="QD167" i="13" s="1"/>
  <c r="DR451" i="2"/>
  <c r="QD166" i="13" s="1"/>
  <c r="DQ451" i="2"/>
  <c r="QD165" i="13" s="1"/>
  <c r="DP451" i="2"/>
  <c r="QD164" i="13" s="1"/>
  <c r="DO451" i="2"/>
  <c r="QD163" i="13" s="1"/>
  <c r="DN451" i="2"/>
  <c r="QD162" i="13" s="1"/>
  <c r="DM451" i="2"/>
  <c r="QD161" i="13" s="1"/>
  <c r="DL451" i="2"/>
  <c r="QD160" i="13" s="1"/>
  <c r="DK451" i="2"/>
  <c r="QD159" i="13" s="1"/>
  <c r="DJ451" i="2"/>
  <c r="QD158" i="13" s="1"/>
  <c r="DI451" i="2"/>
  <c r="QD157" i="13" s="1"/>
  <c r="DH451" i="2"/>
  <c r="QD156" i="13" s="1"/>
  <c r="DG451" i="2"/>
  <c r="QD155" i="13" s="1"/>
  <c r="DF451" i="2"/>
  <c r="QD154" i="13" s="1"/>
  <c r="DE451" i="2"/>
  <c r="QD153" i="13" s="1"/>
  <c r="DD451" i="2"/>
  <c r="QD152" i="13" s="1"/>
  <c r="DC451" i="2"/>
  <c r="QD151" i="13" s="1"/>
  <c r="DB451" i="2"/>
  <c r="QD150" i="13" s="1"/>
  <c r="DA451" i="2"/>
  <c r="QD149" i="13" s="1"/>
  <c r="CZ451" i="2"/>
  <c r="QD148" i="13" s="1"/>
  <c r="CY451" i="2"/>
  <c r="QD147" i="13" s="1"/>
  <c r="CX451" i="2"/>
  <c r="QD146" i="13" s="1"/>
  <c r="CW451" i="2"/>
  <c r="QD145" i="13" s="1"/>
  <c r="CV451" i="2"/>
  <c r="QD144" i="13" s="1"/>
  <c r="CU451" i="2"/>
  <c r="QD143" i="13" s="1"/>
  <c r="CT451" i="2"/>
  <c r="QD142" i="13" s="1"/>
  <c r="CS451" i="2"/>
  <c r="QD141" i="13" s="1"/>
  <c r="CR451" i="2"/>
  <c r="QD140" i="13" s="1"/>
  <c r="DS450" i="2"/>
  <c r="DR450" i="2"/>
  <c r="DQ450" i="2"/>
  <c r="DP450" i="2"/>
  <c r="DO450" i="2"/>
  <c r="DN450" i="2"/>
  <c r="DM450" i="2"/>
  <c r="DL450" i="2"/>
  <c r="DK450" i="2"/>
  <c r="DJ450" i="2"/>
  <c r="DI450" i="2"/>
  <c r="DH450" i="2"/>
  <c r="DG450" i="2"/>
  <c r="DF450" i="2"/>
  <c r="DE450" i="2"/>
  <c r="DD450" i="2"/>
  <c r="DC450" i="2"/>
  <c r="DB450" i="2"/>
  <c r="DA450" i="2"/>
  <c r="CZ450" i="2"/>
  <c r="CY450" i="2"/>
  <c r="CX450" i="2"/>
  <c r="CW450" i="2"/>
  <c r="CV450" i="2"/>
  <c r="CU450" i="2"/>
  <c r="CT450" i="2"/>
  <c r="CS450" i="2"/>
  <c r="CR450" i="2"/>
  <c r="DS449" i="2"/>
  <c r="QB167" i="13" s="1"/>
  <c r="DR449" i="2"/>
  <c r="QB166" i="13" s="1"/>
  <c r="DQ449" i="2"/>
  <c r="QB165" i="13" s="1"/>
  <c r="DP449" i="2"/>
  <c r="QB164" i="13" s="1"/>
  <c r="DO449" i="2"/>
  <c r="QB163" i="13" s="1"/>
  <c r="DN449" i="2"/>
  <c r="QB162" i="13" s="1"/>
  <c r="DM449" i="2"/>
  <c r="QB161" i="13" s="1"/>
  <c r="DL449" i="2"/>
  <c r="QB160" i="13" s="1"/>
  <c r="DK449" i="2"/>
  <c r="QB159" i="13" s="1"/>
  <c r="DJ449" i="2"/>
  <c r="QB158" i="13" s="1"/>
  <c r="DI449" i="2"/>
  <c r="QB157" i="13" s="1"/>
  <c r="DH449" i="2"/>
  <c r="QB156" i="13" s="1"/>
  <c r="DG449" i="2"/>
  <c r="QB155" i="13" s="1"/>
  <c r="DF449" i="2"/>
  <c r="QB154" i="13" s="1"/>
  <c r="DE449" i="2"/>
  <c r="QB153" i="13" s="1"/>
  <c r="DD449" i="2"/>
  <c r="QB152" i="13" s="1"/>
  <c r="DC449" i="2"/>
  <c r="QB151" i="13" s="1"/>
  <c r="DB449" i="2"/>
  <c r="QB150" i="13" s="1"/>
  <c r="DA449" i="2"/>
  <c r="QB149" i="13" s="1"/>
  <c r="CZ449" i="2"/>
  <c r="QB148" i="13" s="1"/>
  <c r="CY449" i="2"/>
  <c r="QB147" i="13" s="1"/>
  <c r="CX449" i="2"/>
  <c r="QB146" i="13" s="1"/>
  <c r="CW449" i="2"/>
  <c r="QB145" i="13" s="1"/>
  <c r="CV449" i="2"/>
  <c r="QB144" i="13" s="1"/>
  <c r="CU449" i="2"/>
  <c r="QB143" i="13" s="1"/>
  <c r="CT449" i="2"/>
  <c r="QB142" i="13" s="1"/>
  <c r="CS449" i="2"/>
  <c r="QB141" i="13" s="1"/>
  <c r="CR449" i="2"/>
  <c r="QB140" i="13" s="1"/>
  <c r="DS448" i="2"/>
  <c r="DR448" i="2"/>
  <c r="DQ448" i="2"/>
  <c r="DP448" i="2"/>
  <c r="DO448" i="2"/>
  <c r="DN448" i="2"/>
  <c r="DM448" i="2"/>
  <c r="DL448" i="2"/>
  <c r="DK448" i="2"/>
  <c r="DJ448" i="2"/>
  <c r="DI448" i="2"/>
  <c r="DH448" i="2"/>
  <c r="DG448" i="2"/>
  <c r="DF448" i="2"/>
  <c r="DE448" i="2"/>
  <c r="DD448" i="2"/>
  <c r="DC448" i="2"/>
  <c r="DB448" i="2"/>
  <c r="DA448" i="2"/>
  <c r="CZ448" i="2"/>
  <c r="CY448" i="2"/>
  <c r="CX448" i="2"/>
  <c r="CW448" i="2"/>
  <c r="CV448" i="2"/>
  <c r="CU448" i="2"/>
  <c r="CT448" i="2"/>
  <c r="CS448" i="2"/>
  <c r="CR448" i="2"/>
  <c r="DS447" i="2"/>
  <c r="PZ167" i="13" s="1"/>
  <c r="DR447" i="2"/>
  <c r="PZ166" i="13" s="1"/>
  <c r="DQ447" i="2"/>
  <c r="PZ165" i="13" s="1"/>
  <c r="DP447" i="2"/>
  <c r="PZ164" i="13" s="1"/>
  <c r="DO447" i="2"/>
  <c r="PZ163" i="13" s="1"/>
  <c r="DN447" i="2"/>
  <c r="PZ162" i="13" s="1"/>
  <c r="DM447" i="2"/>
  <c r="PZ161" i="13" s="1"/>
  <c r="DL447" i="2"/>
  <c r="PZ160" i="13" s="1"/>
  <c r="DK447" i="2"/>
  <c r="PZ159" i="13" s="1"/>
  <c r="DJ447" i="2"/>
  <c r="PZ158" i="13" s="1"/>
  <c r="DI447" i="2"/>
  <c r="PZ157" i="13" s="1"/>
  <c r="DH447" i="2"/>
  <c r="PZ156" i="13" s="1"/>
  <c r="DG447" i="2"/>
  <c r="PZ155" i="13" s="1"/>
  <c r="DF447" i="2"/>
  <c r="PZ154" i="13" s="1"/>
  <c r="DE447" i="2"/>
  <c r="PZ153" i="13" s="1"/>
  <c r="DD447" i="2"/>
  <c r="PZ152" i="13" s="1"/>
  <c r="DC447" i="2"/>
  <c r="PZ151" i="13" s="1"/>
  <c r="DB447" i="2"/>
  <c r="PZ150" i="13" s="1"/>
  <c r="DA447" i="2"/>
  <c r="PZ149" i="13" s="1"/>
  <c r="CZ447" i="2"/>
  <c r="PZ148" i="13" s="1"/>
  <c r="CY447" i="2"/>
  <c r="PZ147" i="13" s="1"/>
  <c r="CX447" i="2"/>
  <c r="PZ146" i="13" s="1"/>
  <c r="CW447" i="2"/>
  <c r="PZ145" i="13" s="1"/>
  <c r="CV447" i="2"/>
  <c r="PZ144" i="13" s="1"/>
  <c r="CU447" i="2"/>
  <c r="PZ143" i="13" s="1"/>
  <c r="CT447" i="2"/>
  <c r="PZ142" i="13" s="1"/>
  <c r="CS447" i="2"/>
  <c r="PZ141" i="13" s="1"/>
  <c r="CR447" i="2"/>
  <c r="PZ140" i="13" s="1"/>
  <c r="DS446" i="2"/>
  <c r="DR446" i="2"/>
  <c r="DQ446" i="2"/>
  <c r="DP446" i="2"/>
  <c r="DO446" i="2"/>
  <c r="DN446" i="2"/>
  <c r="DM446" i="2"/>
  <c r="DL446" i="2"/>
  <c r="DK446" i="2"/>
  <c r="DJ446" i="2"/>
  <c r="DI446" i="2"/>
  <c r="DH446" i="2"/>
  <c r="DG446" i="2"/>
  <c r="DF446" i="2"/>
  <c r="DE446" i="2"/>
  <c r="DD446" i="2"/>
  <c r="DC446" i="2"/>
  <c r="DB446" i="2"/>
  <c r="DA446" i="2"/>
  <c r="CZ446" i="2"/>
  <c r="CY446" i="2"/>
  <c r="CX446" i="2"/>
  <c r="CW446" i="2"/>
  <c r="CV446" i="2"/>
  <c r="CU446" i="2"/>
  <c r="CT446" i="2"/>
  <c r="CS446" i="2"/>
  <c r="CR446" i="2"/>
  <c r="DS445" i="2"/>
  <c r="PX167" i="13" s="1"/>
  <c r="DR445" i="2"/>
  <c r="PX166" i="13" s="1"/>
  <c r="DQ445" i="2"/>
  <c r="PX165" i="13" s="1"/>
  <c r="DP445" i="2"/>
  <c r="PX164" i="13" s="1"/>
  <c r="DO445" i="2"/>
  <c r="PX163" i="13" s="1"/>
  <c r="DN445" i="2"/>
  <c r="PX162" i="13" s="1"/>
  <c r="DM445" i="2"/>
  <c r="PX161" i="13" s="1"/>
  <c r="DL445" i="2"/>
  <c r="PX160" i="13" s="1"/>
  <c r="DK445" i="2"/>
  <c r="PX159" i="13" s="1"/>
  <c r="DJ445" i="2"/>
  <c r="PX158" i="13" s="1"/>
  <c r="DI445" i="2"/>
  <c r="PX157" i="13" s="1"/>
  <c r="DH445" i="2"/>
  <c r="PX156" i="13" s="1"/>
  <c r="DG445" i="2"/>
  <c r="PX155" i="13" s="1"/>
  <c r="DF445" i="2"/>
  <c r="PX154" i="13" s="1"/>
  <c r="DE445" i="2"/>
  <c r="PX153" i="13" s="1"/>
  <c r="DD445" i="2"/>
  <c r="PX152" i="13" s="1"/>
  <c r="DC445" i="2"/>
  <c r="PX151" i="13" s="1"/>
  <c r="DB445" i="2"/>
  <c r="PX150" i="13" s="1"/>
  <c r="DA445" i="2"/>
  <c r="PX149" i="13" s="1"/>
  <c r="CZ445" i="2"/>
  <c r="PX148" i="13" s="1"/>
  <c r="CY445" i="2"/>
  <c r="PX147" i="13" s="1"/>
  <c r="CX445" i="2"/>
  <c r="PX146" i="13" s="1"/>
  <c r="CW445" i="2"/>
  <c r="PX145" i="13" s="1"/>
  <c r="CV445" i="2"/>
  <c r="PX144" i="13" s="1"/>
  <c r="CU445" i="2"/>
  <c r="PX143" i="13" s="1"/>
  <c r="CT445" i="2"/>
  <c r="PX142" i="13" s="1"/>
  <c r="CS445" i="2"/>
  <c r="PX141" i="13" s="1"/>
  <c r="CR445" i="2"/>
  <c r="PX140" i="13" s="1"/>
  <c r="DS444" i="2"/>
  <c r="PW167" i="13" s="1"/>
  <c r="DR444" i="2"/>
  <c r="PW166" i="13" s="1"/>
  <c r="DQ444" i="2"/>
  <c r="PW165" i="13" s="1"/>
  <c r="DP444" i="2"/>
  <c r="PW164" i="13" s="1"/>
  <c r="DO444" i="2"/>
  <c r="PW163" i="13" s="1"/>
  <c r="DN444" i="2"/>
  <c r="PW162" i="13" s="1"/>
  <c r="DM444" i="2"/>
  <c r="PW161" i="13" s="1"/>
  <c r="DL444" i="2"/>
  <c r="PW160" i="13" s="1"/>
  <c r="DK444" i="2"/>
  <c r="PW159" i="13" s="1"/>
  <c r="DJ444" i="2"/>
  <c r="PW158" i="13" s="1"/>
  <c r="DI444" i="2"/>
  <c r="PW157" i="13" s="1"/>
  <c r="DH444" i="2"/>
  <c r="PW156" i="13" s="1"/>
  <c r="DG444" i="2"/>
  <c r="PW155" i="13" s="1"/>
  <c r="DF444" i="2"/>
  <c r="PW154" i="13" s="1"/>
  <c r="DE444" i="2"/>
  <c r="PW153" i="13" s="1"/>
  <c r="DD444" i="2"/>
  <c r="PW152" i="13" s="1"/>
  <c r="DC444" i="2"/>
  <c r="PW151" i="13" s="1"/>
  <c r="DB444" i="2"/>
  <c r="PW150" i="13" s="1"/>
  <c r="DA444" i="2"/>
  <c r="PW149" i="13" s="1"/>
  <c r="CZ444" i="2"/>
  <c r="PW148" i="13" s="1"/>
  <c r="CY444" i="2"/>
  <c r="PW147" i="13" s="1"/>
  <c r="CX444" i="2"/>
  <c r="PW146" i="13" s="1"/>
  <c r="CW444" i="2"/>
  <c r="PW145" i="13" s="1"/>
  <c r="CV444" i="2"/>
  <c r="PW144" i="13" s="1"/>
  <c r="CU444" i="2"/>
  <c r="PW143" i="13" s="1"/>
  <c r="CT444" i="2"/>
  <c r="PW142" i="13" s="1"/>
  <c r="CS444" i="2"/>
  <c r="PW141" i="13" s="1"/>
  <c r="CR444" i="2"/>
  <c r="PW140" i="13" s="1"/>
  <c r="DS443" i="2"/>
  <c r="DR443" i="2"/>
  <c r="DQ443" i="2"/>
  <c r="DP443" i="2"/>
  <c r="DO443" i="2"/>
  <c r="DN443" i="2"/>
  <c r="DM443" i="2"/>
  <c r="DL443" i="2"/>
  <c r="DK443" i="2"/>
  <c r="DJ443" i="2"/>
  <c r="DI443" i="2"/>
  <c r="DH443" i="2"/>
  <c r="DG443" i="2"/>
  <c r="DF443" i="2"/>
  <c r="DE443" i="2"/>
  <c r="DD443" i="2"/>
  <c r="DC443" i="2"/>
  <c r="DB443" i="2"/>
  <c r="DA443" i="2"/>
  <c r="CZ443" i="2"/>
  <c r="CY443" i="2"/>
  <c r="CX443" i="2"/>
  <c r="CW443" i="2"/>
  <c r="CV443" i="2"/>
  <c r="CU443" i="2"/>
  <c r="CT443" i="2"/>
  <c r="CS443" i="2"/>
  <c r="CR443" i="2"/>
  <c r="DS442" i="2"/>
  <c r="DR442" i="2"/>
  <c r="DQ442" i="2"/>
  <c r="DP442" i="2"/>
  <c r="DO442" i="2"/>
  <c r="DN442" i="2"/>
  <c r="DM442" i="2"/>
  <c r="DL442" i="2"/>
  <c r="DK442" i="2"/>
  <c r="DJ442" i="2"/>
  <c r="DI442" i="2"/>
  <c r="DH442" i="2"/>
  <c r="DG442" i="2"/>
  <c r="DF442" i="2"/>
  <c r="DE442" i="2"/>
  <c r="DD442" i="2"/>
  <c r="DC442" i="2"/>
  <c r="DB442" i="2"/>
  <c r="DA442" i="2"/>
  <c r="CZ442" i="2"/>
  <c r="CY442" i="2"/>
  <c r="CX442" i="2"/>
  <c r="CW442" i="2"/>
  <c r="CV442" i="2"/>
  <c r="CU442" i="2"/>
  <c r="CT442" i="2"/>
  <c r="CS442" i="2"/>
  <c r="CR442" i="2"/>
  <c r="DS441" i="2"/>
  <c r="DR441" i="2"/>
  <c r="DQ441" i="2"/>
  <c r="DP441" i="2"/>
  <c r="DO441" i="2"/>
  <c r="DN441" i="2"/>
  <c r="DM441" i="2"/>
  <c r="DL441" i="2"/>
  <c r="DK441" i="2"/>
  <c r="DJ441" i="2"/>
  <c r="DI441" i="2"/>
  <c r="DH441" i="2"/>
  <c r="DG441" i="2"/>
  <c r="DF441" i="2"/>
  <c r="DE441" i="2"/>
  <c r="DD441" i="2"/>
  <c r="DC441" i="2"/>
  <c r="DB441" i="2"/>
  <c r="DA441" i="2"/>
  <c r="CZ441" i="2"/>
  <c r="CY441" i="2"/>
  <c r="CX441" i="2"/>
  <c r="CW441" i="2"/>
  <c r="CV441" i="2"/>
  <c r="CU441" i="2"/>
  <c r="CT441" i="2"/>
  <c r="CS441" i="2"/>
  <c r="CR441" i="2"/>
  <c r="DS440" i="2"/>
  <c r="DR440" i="2"/>
  <c r="DQ440" i="2"/>
  <c r="DP440" i="2"/>
  <c r="DO440" i="2"/>
  <c r="DN440" i="2"/>
  <c r="DM440" i="2"/>
  <c r="DL440" i="2"/>
  <c r="DK440" i="2"/>
  <c r="DJ440" i="2"/>
  <c r="DI440" i="2"/>
  <c r="DH440" i="2"/>
  <c r="DG440" i="2"/>
  <c r="DF440" i="2"/>
  <c r="DE440" i="2"/>
  <c r="DD440" i="2"/>
  <c r="DC440" i="2"/>
  <c r="DB440" i="2"/>
  <c r="DA440" i="2"/>
  <c r="CZ440" i="2"/>
  <c r="CY440" i="2"/>
  <c r="CX440" i="2"/>
  <c r="CW440" i="2"/>
  <c r="CV440" i="2"/>
  <c r="CU440" i="2"/>
  <c r="CT440" i="2"/>
  <c r="CS440" i="2"/>
  <c r="CR440" i="2"/>
  <c r="DS439" i="2"/>
  <c r="DR439" i="2"/>
  <c r="DQ439" i="2"/>
  <c r="DP439" i="2"/>
  <c r="DO439" i="2"/>
  <c r="DN439" i="2"/>
  <c r="DM439" i="2"/>
  <c r="DL439" i="2"/>
  <c r="DK439" i="2"/>
  <c r="DJ439" i="2"/>
  <c r="DI439" i="2"/>
  <c r="DH439" i="2"/>
  <c r="DG439" i="2"/>
  <c r="DF439" i="2"/>
  <c r="DE439" i="2"/>
  <c r="DD439" i="2"/>
  <c r="DC439" i="2"/>
  <c r="DB439" i="2"/>
  <c r="DA439" i="2"/>
  <c r="CZ439" i="2"/>
  <c r="CY439" i="2"/>
  <c r="CX439" i="2"/>
  <c r="CW439" i="2"/>
  <c r="CV439" i="2"/>
  <c r="CU439" i="2"/>
  <c r="CT439" i="2"/>
  <c r="CS439" i="2"/>
  <c r="CR439" i="2"/>
  <c r="DS438" i="2"/>
  <c r="DR438" i="2"/>
  <c r="DQ438" i="2"/>
  <c r="DP438" i="2"/>
  <c r="DO438" i="2"/>
  <c r="DN438" i="2"/>
  <c r="DM438" i="2"/>
  <c r="DL438" i="2"/>
  <c r="DK438" i="2"/>
  <c r="DJ438" i="2"/>
  <c r="DI438" i="2"/>
  <c r="DH438" i="2"/>
  <c r="DG438" i="2"/>
  <c r="DF438" i="2"/>
  <c r="DE438" i="2"/>
  <c r="DD438" i="2"/>
  <c r="DC438" i="2"/>
  <c r="DB438" i="2"/>
  <c r="DA438" i="2"/>
  <c r="CZ438" i="2"/>
  <c r="CY438" i="2"/>
  <c r="CX438" i="2"/>
  <c r="CW438" i="2"/>
  <c r="CV438" i="2"/>
  <c r="CU438" i="2"/>
  <c r="CT438" i="2"/>
  <c r="CS438" i="2"/>
  <c r="CR438" i="2"/>
  <c r="DS437" i="2"/>
  <c r="PP167" i="13" s="1"/>
  <c r="DR437" i="2"/>
  <c r="PP166" i="13" s="1"/>
  <c r="DQ437" i="2"/>
  <c r="PP165" i="13" s="1"/>
  <c r="DP437" i="2"/>
  <c r="PP164" i="13" s="1"/>
  <c r="DO437" i="2"/>
  <c r="PP163" i="13" s="1"/>
  <c r="DN437" i="2"/>
  <c r="PP162" i="13" s="1"/>
  <c r="DM437" i="2"/>
  <c r="PP161" i="13" s="1"/>
  <c r="DL437" i="2"/>
  <c r="PP160" i="13" s="1"/>
  <c r="DK437" i="2"/>
  <c r="PP159" i="13" s="1"/>
  <c r="DJ437" i="2"/>
  <c r="PP158" i="13" s="1"/>
  <c r="DI437" i="2"/>
  <c r="PP157" i="13" s="1"/>
  <c r="DH437" i="2"/>
  <c r="PP156" i="13" s="1"/>
  <c r="DG437" i="2"/>
  <c r="PP155" i="13" s="1"/>
  <c r="DF437" i="2"/>
  <c r="PP154" i="13" s="1"/>
  <c r="DE437" i="2"/>
  <c r="PP153" i="13" s="1"/>
  <c r="DD437" i="2"/>
  <c r="PP152" i="13" s="1"/>
  <c r="DC437" i="2"/>
  <c r="PP151" i="13" s="1"/>
  <c r="DB437" i="2"/>
  <c r="PP150" i="13" s="1"/>
  <c r="DA437" i="2"/>
  <c r="PP149" i="13" s="1"/>
  <c r="CZ437" i="2"/>
  <c r="PP148" i="13" s="1"/>
  <c r="CY437" i="2"/>
  <c r="PP147" i="13" s="1"/>
  <c r="CX437" i="2"/>
  <c r="PP146" i="13" s="1"/>
  <c r="CW437" i="2"/>
  <c r="PP145" i="13" s="1"/>
  <c r="CV437" i="2"/>
  <c r="PP144" i="13" s="1"/>
  <c r="CU437" i="2"/>
  <c r="PP143" i="13" s="1"/>
  <c r="CT437" i="2"/>
  <c r="PP142" i="13" s="1"/>
  <c r="CS437" i="2"/>
  <c r="PP141" i="13" s="1"/>
  <c r="CR437" i="2"/>
  <c r="PP140" i="13" s="1"/>
  <c r="DS436" i="2"/>
  <c r="DR436" i="2"/>
  <c r="DQ436" i="2"/>
  <c r="DP436" i="2"/>
  <c r="DO436" i="2"/>
  <c r="DN436" i="2"/>
  <c r="DM436" i="2"/>
  <c r="DL436" i="2"/>
  <c r="DK436" i="2"/>
  <c r="DJ436" i="2"/>
  <c r="DI436" i="2"/>
  <c r="DH436" i="2"/>
  <c r="DG436" i="2"/>
  <c r="DF436" i="2"/>
  <c r="DE436" i="2"/>
  <c r="DD436" i="2"/>
  <c r="DC436" i="2"/>
  <c r="DB436" i="2"/>
  <c r="DA436" i="2"/>
  <c r="CZ436" i="2"/>
  <c r="CY436" i="2"/>
  <c r="CX436" i="2"/>
  <c r="CW436" i="2"/>
  <c r="CV436" i="2"/>
  <c r="CU436" i="2"/>
  <c r="CT436" i="2"/>
  <c r="CS436" i="2"/>
  <c r="CR436" i="2"/>
  <c r="DS435" i="2"/>
  <c r="PN167" i="13" s="1"/>
  <c r="DR435" i="2"/>
  <c r="PN166" i="13" s="1"/>
  <c r="DQ435" i="2"/>
  <c r="PN165" i="13" s="1"/>
  <c r="DP435" i="2"/>
  <c r="PN164" i="13" s="1"/>
  <c r="DO435" i="2"/>
  <c r="PN163" i="13" s="1"/>
  <c r="DN435" i="2"/>
  <c r="PN162" i="13" s="1"/>
  <c r="DM435" i="2"/>
  <c r="PN161" i="13" s="1"/>
  <c r="DL435" i="2"/>
  <c r="PN160" i="13" s="1"/>
  <c r="DK435" i="2"/>
  <c r="PN159" i="13" s="1"/>
  <c r="DJ435" i="2"/>
  <c r="PN158" i="13" s="1"/>
  <c r="DI435" i="2"/>
  <c r="PN157" i="13" s="1"/>
  <c r="DH435" i="2"/>
  <c r="PN156" i="13" s="1"/>
  <c r="DG435" i="2"/>
  <c r="PN155" i="13" s="1"/>
  <c r="DF435" i="2"/>
  <c r="PN154" i="13" s="1"/>
  <c r="DE435" i="2"/>
  <c r="PN153" i="13" s="1"/>
  <c r="DD435" i="2"/>
  <c r="PN152" i="13" s="1"/>
  <c r="DC435" i="2"/>
  <c r="PN151" i="13" s="1"/>
  <c r="DB435" i="2"/>
  <c r="PN150" i="13" s="1"/>
  <c r="DA435" i="2"/>
  <c r="PN149" i="13" s="1"/>
  <c r="CZ435" i="2"/>
  <c r="PN148" i="13" s="1"/>
  <c r="CY435" i="2"/>
  <c r="PN147" i="13" s="1"/>
  <c r="CX435" i="2"/>
  <c r="PN146" i="13" s="1"/>
  <c r="CW435" i="2"/>
  <c r="PN145" i="13" s="1"/>
  <c r="CV435" i="2"/>
  <c r="PN144" i="13" s="1"/>
  <c r="CU435" i="2"/>
  <c r="PN143" i="13" s="1"/>
  <c r="CT435" i="2"/>
  <c r="PN142" i="13" s="1"/>
  <c r="CS435" i="2"/>
  <c r="PN141" i="13" s="1"/>
  <c r="CR435" i="2"/>
  <c r="PN140" i="13" s="1"/>
  <c r="DS434" i="2"/>
  <c r="PM167" i="13" s="1"/>
  <c r="DR434" i="2"/>
  <c r="PM166" i="13" s="1"/>
  <c r="DQ434" i="2"/>
  <c r="PM165" i="13" s="1"/>
  <c r="DP434" i="2"/>
  <c r="PM164" i="13" s="1"/>
  <c r="DO434" i="2"/>
  <c r="PM163" i="13" s="1"/>
  <c r="DN434" i="2"/>
  <c r="PM162" i="13" s="1"/>
  <c r="DM434" i="2"/>
  <c r="PM161" i="13" s="1"/>
  <c r="DL434" i="2"/>
  <c r="PM160" i="13" s="1"/>
  <c r="DK434" i="2"/>
  <c r="PM159" i="13" s="1"/>
  <c r="DJ434" i="2"/>
  <c r="PM158" i="13" s="1"/>
  <c r="DI434" i="2"/>
  <c r="PM157" i="13" s="1"/>
  <c r="DH434" i="2"/>
  <c r="PM156" i="13" s="1"/>
  <c r="DG434" i="2"/>
  <c r="PM155" i="13" s="1"/>
  <c r="DF434" i="2"/>
  <c r="PM154" i="13" s="1"/>
  <c r="DE434" i="2"/>
  <c r="PM153" i="13" s="1"/>
  <c r="DD434" i="2"/>
  <c r="PM152" i="13" s="1"/>
  <c r="DC434" i="2"/>
  <c r="PM151" i="13" s="1"/>
  <c r="DB434" i="2"/>
  <c r="PM150" i="13" s="1"/>
  <c r="DA434" i="2"/>
  <c r="PM149" i="13" s="1"/>
  <c r="CZ434" i="2"/>
  <c r="PM148" i="13" s="1"/>
  <c r="CY434" i="2"/>
  <c r="PM147" i="13" s="1"/>
  <c r="CX434" i="2"/>
  <c r="PM146" i="13" s="1"/>
  <c r="CW434" i="2"/>
  <c r="PM145" i="13" s="1"/>
  <c r="CV434" i="2"/>
  <c r="PM144" i="13" s="1"/>
  <c r="CU434" i="2"/>
  <c r="PM143" i="13" s="1"/>
  <c r="CT434" i="2"/>
  <c r="PM142" i="13" s="1"/>
  <c r="CS434" i="2"/>
  <c r="PM141" i="13" s="1"/>
  <c r="CR434" i="2"/>
  <c r="PM140" i="13" s="1"/>
  <c r="DS433" i="2"/>
  <c r="PL167" i="13" s="1"/>
  <c r="DR433" i="2"/>
  <c r="PL166" i="13" s="1"/>
  <c r="DQ433" i="2"/>
  <c r="PL165" i="13" s="1"/>
  <c r="DP433" i="2"/>
  <c r="PL164" i="13" s="1"/>
  <c r="DO433" i="2"/>
  <c r="PL163" i="13" s="1"/>
  <c r="DN433" i="2"/>
  <c r="PL162" i="13" s="1"/>
  <c r="DM433" i="2"/>
  <c r="PL161" i="13" s="1"/>
  <c r="DL433" i="2"/>
  <c r="PL160" i="13" s="1"/>
  <c r="DK433" i="2"/>
  <c r="PL159" i="13" s="1"/>
  <c r="DJ433" i="2"/>
  <c r="PL158" i="13" s="1"/>
  <c r="DI433" i="2"/>
  <c r="PL157" i="13" s="1"/>
  <c r="DH433" i="2"/>
  <c r="PL156" i="13" s="1"/>
  <c r="DG433" i="2"/>
  <c r="PL155" i="13" s="1"/>
  <c r="DF433" i="2"/>
  <c r="PL154" i="13" s="1"/>
  <c r="DE433" i="2"/>
  <c r="PL153" i="13" s="1"/>
  <c r="DD433" i="2"/>
  <c r="PL152" i="13" s="1"/>
  <c r="DC433" i="2"/>
  <c r="PL151" i="13" s="1"/>
  <c r="DB433" i="2"/>
  <c r="PL150" i="13" s="1"/>
  <c r="DA433" i="2"/>
  <c r="PL149" i="13" s="1"/>
  <c r="CZ433" i="2"/>
  <c r="PL148" i="13" s="1"/>
  <c r="CY433" i="2"/>
  <c r="PL147" i="13" s="1"/>
  <c r="CX433" i="2"/>
  <c r="PL146" i="13" s="1"/>
  <c r="CW433" i="2"/>
  <c r="PL145" i="13" s="1"/>
  <c r="CV433" i="2"/>
  <c r="PL144" i="13" s="1"/>
  <c r="CU433" i="2"/>
  <c r="PL143" i="13" s="1"/>
  <c r="CT433" i="2"/>
  <c r="PL142" i="13" s="1"/>
  <c r="CS433" i="2"/>
  <c r="PL141" i="13" s="1"/>
  <c r="CR433" i="2"/>
  <c r="PL140" i="13" s="1"/>
  <c r="DS432" i="2"/>
  <c r="PK167" i="13" s="1"/>
  <c r="DR432" i="2"/>
  <c r="PK166" i="13" s="1"/>
  <c r="DQ432" i="2"/>
  <c r="PK165" i="13" s="1"/>
  <c r="DP432" i="2"/>
  <c r="PK164" i="13" s="1"/>
  <c r="DO432" i="2"/>
  <c r="PK163" i="13" s="1"/>
  <c r="DN432" i="2"/>
  <c r="PK162" i="13" s="1"/>
  <c r="DM432" i="2"/>
  <c r="PK161" i="13" s="1"/>
  <c r="DL432" i="2"/>
  <c r="PK160" i="13" s="1"/>
  <c r="DK432" i="2"/>
  <c r="PK159" i="13" s="1"/>
  <c r="DJ432" i="2"/>
  <c r="PK158" i="13" s="1"/>
  <c r="DI432" i="2"/>
  <c r="PK157" i="13" s="1"/>
  <c r="DH432" i="2"/>
  <c r="PK156" i="13" s="1"/>
  <c r="DG432" i="2"/>
  <c r="PK155" i="13" s="1"/>
  <c r="DF432" i="2"/>
  <c r="PK154" i="13" s="1"/>
  <c r="DE432" i="2"/>
  <c r="PK153" i="13" s="1"/>
  <c r="DD432" i="2"/>
  <c r="PK152" i="13" s="1"/>
  <c r="DC432" i="2"/>
  <c r="PK151" i="13" s="1"/>
  <c r="DB432" i="2"/>
  <c r="PK150" i="13" s="1"/>
  <c r="DA432" i="2"/>
  <c r="PK149" i="13" s="1"/>
  <c r="CZ432" i="2"/>
  <c r="PK148" i="13" s="1"/>
  <c r="CY432" i="2"/>
  <c r="PK147" i="13" s="1"/>
  <c r="CX432" i="2"/>
  <c r="PK146" i="13" s="1"/>
  <c r="CW432" i="2"/>
  <c r="PK145" i="13" s="1"/>
  <c r="CV432" i="2"/>
  <c r="PK144" i="13" s="1"/>
  <c r="CU432" i="2"/>
  <c r="PK143" i="13" s="1"/>
  <c r="CT432" i="2"/>
  <c r="PK142" i="13" s="1"/>
  <c r="CS432" i="2"/>
  <c r="PK141" i="13" s="1"/>
  <c r="CR432" i="2"/>
  <c r="PK140" i="13" s="1"/>
  <c r="DS431" i="2"/>
  <c r="DR431" i="2"/>
  <c r="DQ431" i="2"/>
  <c r="DP431" i="2"/>
  <c r="DO431" i="2"/>
  <c r="DN431" i="2"/>
  <c r="DM431" i="2"/>
  <c r="DL431" i="2"/>
  <c r="DK431" i="2"/>
  <c r="DJ431" i="2"/>
  <c r="DI431" i="2"/>
  <c r="DH431" i="2"/>
  <c r="DG431" i="2"/>
  <c r="DF431" i="2"/>
  <c r="DE431" i="2"/>
  <c r="DD431" i="2"/>
  <c r="DC431" i="2"/>
  <c r="DB431" i="2"/>
  <c r="DA431" i="2"/>
  <c r="CZ431" i="2"/>
  <c r="CY431" i="2"/>
  <c r="CX431" i="2"/>
  <c r="CW431" i="2"/>
  <c r="CV431" i="2"/>
  <c r="CU431" i="2"/>
  <c r="CT431" i="2"/>
  <c r="CS431" i="2"/>
  <c r="CR431" i="2"/>
  <c r="DS430" i="2"/>
  <c r="DR430" i="2"/>
  <c r="DQ430" i="2"/>
  <c r="DP430" i="2"/>
  <c r="DO430" i="2"/>
  <c r="DN430" i="2"/>
  <c r="DM430" i="2"/>
  <c r="DL430" i="2"/>
  <c r="DK430" i="2"/>
  <c r="DJ430" i="2"/>
  <c r="DI430" i="2"/>
  <c r="DH430" i="2"/>
  <c r="DG430" i="2"/>
  <c r="DF430" i="2"/>
  <c r="DE430" i="2"/>
  <c r="DD430" i="2"/>
  <c r="DC430" i="2"/>
  <c r="DB430" i="2"/>
  <c r="DA430" i="2"/>
  <c r="CZ430" i="2"/>
  <c r="CY430" i="2"/>
  <c r="CX430" i="2"/>
  <c r="CW430" i="2"/>
  <c r="CV430" i="2"/>
  <c r="CU430" i="2"/>
  <c r="CT430" i="2"/>
  <c r="CS430" i="2"/>
  <c r="CR430" i="2"/>
  <c r="DS429" i="2"/>
  <c r="DR429" i="2"/>
  <c r="DQ429" i="2"/>
  <c r="DP429" i="2"/>
  <c r="DO429" i="2"/>
  <c r="DN429" i="2"/>
  <c r="DM429" i="2"/>
  <c r="DL429" i="2"/>
  <c r="DK429" i="2"/>
  <c r="DJ429" i="2"/>
  <c r="DI429" i="2"/>
  <c r="DH429" i="2"/>
  <c r="DG429" i="2"/>
  <c r="DF429" i="2"/>
  <c r="DE429" i="2"/>
  <c r="DD429" i="2"/>
  <c r="DC429" i="2"/>
  <c r="DB429" i="2"/>
  <c r="DA429" i="2"/>
  <c r="CZ429" i="2"/>
  <c r="CY429" i="2"/>
  <c r="CX429" i="2"/>
  <c r="CW429" i="2"/>
  <c r="CV429" i="2"/>
  <c r="CU429" i="2"/>
  <c r="CT429" i="2"/>
  <c r="CS429" i="2"/>
  <c r="CR429" i="2"/>
  <c r="DS428" i="2"/>
  <c r="DR428" i="2"/>
  <c r="DQ428" i="2"/>
  <c r="DP428" i="2"/>
  <c r="DO428" i="2"/>
  <c r="DN428" i="2"/>
  <c r="DM428" i="2"/>
  <c r="DL428" i="2"/>
  <c r="DK428" i="2"/>
  <c r="DJ428" i="2"/>
  <c r="DI428" i="2"/>
  <c r="DH428" i="2"/>
  <c r="DG428" i="2"/>
  <c r="DF428" i="2"/>
  <c r="DE428" i="2"/>
  <c r="DD428" i="2"/>
  <c r="DC428" i="2"/>
  <c r="DB428" i="2"/>
  <c r="DA428" i="2"/>
  <c r="CZ428" i="2"/>
  <c r="CY428" i="2"/>
  <c r="CX428" i="2"/>
  <c r="CW428" i="2"/>
  <c r="CV428" i="2"/>
  <c r="CU428" i="2"/>
  <c r="CT428" i="2"/>
  <c r="CS428" i="2"/>
  <c r="CR428" i="2"/>
  <c r="DS427" i="2"/>
  <c r="PF167" i="13" s="1"/>
  <c r="DR427" i="2"/>
  <c r="PF166" i="13" s="1"/>
  <c r="DQ427" i="2"/>
  <c r="PF165" i="13" s="1"/>
  <c r="DP427" i="2"/>
  <c r="PF164" i="13" s="1"/>
  <c r="DO427" i="2"/>
  <c r="PF163" i="13" s="1"/>
  <c r="DN427" i="2"/>
  <c r="PF162" i="13" s="1"/>
  <c r="DM427" i="2"/>
  <c r="PF161" i="13" s="1"/>
  <c r="DL427" i="2"/>
  <c r="PF160" i="13" s="1"/>
  <c r="DK427" i="2"/>
  <c r="PF159" i="13" s="1"/>
  <c r="DJ427" i="2"/>
  <c r="PF158" i="13" s="1"/>
  <c r="DI427" i="2"/>
  <c r="PF157" i="13" s="1"/>
  <c r="DH427" i="2"/>
  <c r="PF156" i="13" s="1"/>
  <c r="DG427" i="2"/>
  <c r="PF155" i="13" s="1"/>
  <c r="DF427" i="2"/>
  <c r="PF154" i="13" s="1"/>
  <c r="DE427" i="2"/>
  <c r="PF153" i="13" s="1"/>
  <c r="DD427" i="2"/>
  <c r="PF152" i="13" s="1"/>
  <c r="DC427" i="2"/>
  <c r="PF151" i="13" s="1"/>
  <c r="DB427" i="2"/>
  <c r="PF150" i="13" s="1"/>
  <c r="DA427" i="2"/>
  <c r="PF149" i="13" s="1"/>
  <c r="CZ427" i="2"/>
  <c r="PF148" i="13" s="1"/>
  <c r="CY427" i="2"/>
  <c r="PF147" i="13" s="1"/>
  <c r="CX427" i="2"/>
  <c r="PF146" i="13" s="1"/>
  <c r="CW427" i="2"/>
  <c r="PF145" i="13" s="1"/>
  <c r="CV427" i="2"/>
  <c r="PF144" i="13" s="1"/>
  <c r="CU427" i="2"/>
  <c r="PF143" i="13" s="1"/>
  <c r="CT427" i="2"/>
  <c r="PF142" i="13" s="1"/>
  <c r="CS427" i="2"/>
  <c r="PF141" i="13" s="1"/>
  <c r="CR427" i="2"/>
  <c r="PF140" i="13" s="1"/>
  <c r="DS426" i="2"/>
  <c r="DR426" i="2"/>
  <c r="DQ426" i="2"/>
  <c r="DP426" i="2"/>
  <c r="DO426" i="2"/>
  <c r="DN426" i="2"/>
  <c r="DM426" i="2"/>
  <c r="DL426" i="2"/>
  <c r="DK426" i="2"/>
  <c r="DJ426" i="2"/>
  <c r="DI426" i="2"/>
  <c r="DH426" i="2"/>
  <c r="DG426" i="2"/>
  <c r="DF426" i="2"/>
  <c r="DE426" i="2"/>
  <c r="DD426" i="2"/>
  <c r="DC426" i="2"/>
  <c r="DB426" i="2"/>
  <c r="DA426" i="2"/>
  <c r="CZ426" i="2"/>
  <c r="CY426" i="2"/>
  <c r="CX426" i="2"/>
  <c r="CW426" i="2"/>
  <c r="CV426" i="2"/>
  <c r="CU426" i="2"/>
  <c r="CT426" i="2"/>
  <c r="CS426" i="2"/>
  <c r="CR426" i="2"/>
  <c r="DS425" i="2"/>
  <c r="DR425" i="2"/>
  <c r="DQ425" i="2"/>
  <c r="DP425" i="2"/>
  <c r="DO425" i="2"/>
  <c r="DN425" i="2"/>
  <c r="DM425" i="2"/>
  <c r="DL425" i="2"/>
  <c r="DK425" i="2"/>
  <c r="DJ425" i="2"/>
  <c r="DI425" i="2"/>
  <c r="DH425" i="2"/>
  <c r="DG425" i="2"/>
  <c r="DF425" i="2"/>
  <c r="DE425" i="2"/>
  <c r="DD425" i="2"/>
  <c r="DC425" i="2"/>
  <c r="DB425" i="2"/>
  <c r="DA425" i="2"/>
  <c r="CZ425" i="2"/>
  <c r="CY425" i="2"/>
  <c r="CX425" i="2"/>
  <c r="CW425" i="2"/>
  <c r="CV425" i="2"/>
  <c r="CU425" i="2"/>
  <c r="CT425" i="2"/>
  <c r="CS425" i="2"/>
  <c r="CR425" i="2"/>
  <c r="DS424" i="2"/>
  <c r="PC167" i="13" s="1"/>
  <c r="DR424" i="2"/>
  <c r="PC166" i="13" s="1"/>
  <c r="DQ424" i="2"/>
  <c r="PC165" i="13" s="1"/>
  <c r="DP424" i="2"/>
  <c r="PC164" i="13" s="1"/>
  <c r="DO424" i="2"/>
  <c r="PC163" i="13" s="1"/>
  <c r="DN424" i="2"/>
  <c r="PC162" i="13" s="1"/>
  <c r="DM424" i="2"/>
  <c r="PC161" i="13" s="1"/>
  <c r="DL424" i="2"/>
  <c r="PC160" i="13" s="1"/>
  <c r="DK424" i="2"/>
  <c r="PC159" i="13" s="1"/>
  <c r="DJ424" i="2"/>
  <c r="PC158" i="13" s="1"/>
  <c r="DI424" i="2"/>
  <c r="PC157" i="13" s="1"/>
  <c r="DH424" i="2"/>
  <c r="PC156" i="13" s="1"/>
  <c r="DG424" i="2"/>
  <c r="PC155" i="13" s="1"/>
  <c r="DF424" i="2"/>
  <c r="PC154" i="13" s="1"/>
  <c r="DE424" i="2"/>
  <c r="PC153" i="13" s="1"/>
  <c r="DD424" i="2"/>
  <c r="PC152" i="13" s="1"/>
  <c r="DC424" i="2"/>
  <c r="PC151" i="13" s="1"/>
  <c r="DB424" i="2"/>
  <c r="PC150" i="13" s="1"/>
  <c r="DA424" i="2"/>
  <c r="PC149" i="13" s="1"/>
  <c r="CZ424" i="2"/>
  <c r="PC148" i="13" s="1"/>
  <c r="CY424" i="2"/>
  <c r="PC147" i="13" s="1"/>
  <c r="CX424" i="2"/>
  <c r="PC146" i="13" s="1"/>
  <c r="CW424" i="2"/>
  <c r="PC145" i="13" s="1"/>
  <c r="CV424" i="2"/>
  <c r="PC144" i="13" s="1"/>
  <c r="CU424" i="2"/>
  <c r="PC143" i="13" s="1"/>
  <c r="CT424" i="2"/>
  <c r="PC142" i="13" s="1"/>
  <c r="CS424" i="2"/>
  <c r="PC141" i="13" s="1"/>
  <c r="CR424" i="2"/>
  <c r="PC140" i="13" s="1"/>
  <c r="DS423" i="2"/>
  <c r="PB167" i="13" s="1"/>
  <c r="DR423" i="2"/>
  <c r="PB166" i="13" s="1"/>
  <c r="DQ423" i="2"/>
  <c r="PB165" i="13" s="1"/>
  <c r="DP423" i="2"/>
  <c r="PB164" i="13" s="1"/>
  <c r="DO423" i="2"/>
  <c r="PB163" i="13" s="1"/>
  <c r="DN423" i="2"/>
  <c r="PB162" i="13" s="1"/>
  <c r="DM423" i="2"/>
  <c r="PB161" i="13" s="1"/>
  <c r="DL423" i="2"/>
  <c r="PB160" i="13" s="1"/>
  <c r="DK423" i="2"/>
  <c r="PB159" i="13" s="1"/>
  <c r="DJ423" i="2"/>
  <c r="PB158" i="13" s="1"/>
  <c r="DI423" i="2"/>
  <c r="PB157" i="13" s="1"/>
  <c r="DH423" i="2"/>
  <c r="PB156" i="13" s="1"/>
  <c r="DG423" i="2"/>
  <c r="PB155" i="13" s="1"/>
  <c r="DF423" i="2"/>
  <c r="PB154" i="13" s="1"/>
  <c r="DE423" i="2"/>
  <c r="PB153" i="13" s="1"/>
  <c r="DD423" i="2"/>
  <c r="PB152" i="13" s="1"/>
  <c r="DC423" i="2"/>
  <c r="PB151" i="13" s="1"/>
  <c r="DB423" i="2"/>
  <c r="PB150" i="13" s="1"/>
  <c r="DA423" i="2"/>
  <c r="PB149" i="13" s="1"/>
  <c r="CZ423" i="2"/>
  <c r="PB148" i="13" s="1"/>
  <c r="CY423" i="2"/>
  <c r="PB147" i="13" s="1"/>
  <c r="CX423" i="2"/>
  <c r="PB146" i="13" s="1"/>
  <c r="CW423" i="2"/>
  <c r="PB145" i="13" s="1"/>
  <c r="CV423" i="2"/>
  <c r="PB144" i="13" s="1"/>
  <c r="CU423" i="2"/>
  <c r="PB143" i="13" s="1"/>
  <c r="CT423" i="2"/>
  <c r="PB142" i="13" s="1"/>
  <c r="CS423" i="2"/>
  <c r="PB141" i="13" s="1"/>
  <c r="CR423" i="2"/>
  <c r="PB140" i="13" s="1"/>
  <c r="DS422" i="2"/>
  <c r="DR422" i="2"/>
  <c r="DQ422" i="2"/>
  <c r="DP422" i="2"/>
  <c r="DO422" i="2"/>
  <c r="DN422" i="2"/>
  <c r="DM422" i="2"/>
  <c r="DL422" i="2"/>
  <c r="DK422" i="2"/>
  <c r="DJ422" i="2"/>
  <c r="DI422" i="2"/>
  <c r="DH422" i="2"/>
  <c r="DG422" i="2"/>
  <c r="DF422" i="2"/>
  <c r="DE422" i="2"/>
  <c r="DD422" i="2"/>
  <c r="DC422" i="2"/>
  <c r="DB422" i="2"/>
  <c r="DA422" i="2"/>
  <c r="CZ422" i="2"/>
  <c r="CY422" i="2"/>
  <c r="CX422" i="2"/>
  <c r="CW422" i="2"/>
  <c r="CV422" i="2"/>
  <c r="CU422" i="2"/>
  <c r="CT422" i="2"/>
  <c r="CS422" i="2"/>
  <c r="CR422" i="2"/>
  <c r="DS421" i="2"/>
  <c r="OZ167" i="13" s="1"/>
  <c r="DR421" i="2"/>
  <c r="OZ166" i="13" s="1"/>
  <c r="DQ421" i="2"/>
  <c r="OZ165" i="13" s="1"/>
  <c r="DP421" i="2"/>
  <c r="OZ164" i="13" s="1"/>
  <c r="DO421" i="2"/>
  <c r="OZ163" i="13" s="1"/>
  <c r="DN421" i="2"/>
  <c r="OZ162" i="13" s="1"/>
  <c r="DM421" i="2"/>
  <c r="OZ161" i="13" s="1"/>
  <c r="DL421" i="2"/>
  <c r="OZ160" i="13" s="1"/>
  <c r="DK421" i="2"/>
  <c r="OZ159" i="13" s="1"/>
  <c r="DJ421" i="2"/>
  <c r="OZ158" i="13" s="1"/>
  <c r="DI421" i="2"/>
  <c r="OZ157" i="13" s="1"/>
  <c r="DH421" i="2"/>
  <c r="OZ156" i="13" s="1"/>
  <c r="DG421" i="2"/>
  <c r="OZ155" i="13" s="1"/>
  <c r="DF421" i="2"/>
  <c r="OZ154" i="13" s="1"/>
  <c r="DE421" i="2"/>
  <c r="OZ153" i="13" s="1"/>
  <c r="DD421" i="2"/>
  <c r="OZ152" i="13" s="1"/>
  <c r="DC421" i="2"/>
  <c r="OZ151" i="13" s="1"/>
  <c r="DB421" i="2"/>
  <c r="OZ150" i="13" s="1"/>
  <c r="DA421" i="2"/>
  <c r="OZ149" i="13" s="1"/>
  <c r="CZ421" i="2"/>
  <c r="OZ148" i="13" s="1"/>
  <c r="CY421" i="2"/>
  <c r="OZ147" i="13" s="1"/>
  <c r="CX421" i="2"/>
  <c r="OZ146" i="13" s="1"/>
  <c r="CW421" i="2"/>
  <c r="OZ145" i="13" s="1"/>
  <c r="CV421" i="2"/>
  <c r="OZ144" i="13" s="1"/>
  <c r="CU421" i="2"/>
  <c r="OZ143" i="13" s="1"/>
  <c r="CT421" i="2"/>
  <c r="OZ142" i="13" s="1"/>
  <c r="CS421" i="2"/>
  <c r="OZ141" i="13" s="1"/>
  <c r="CR421" i="2"/>
  <c r="OZ140" i="13" s="1"/>
  <c r="DS420" i="2"/>
  <c r="DR420" i="2"/>
  <c r="DQ420" i="2"/>
  <c r="DP420" i="2"/>
  <c r="DO420" i="2"/>
  <c r="DN420" i="2"/>
  <c r="DM420" i="2"/>
  <c r="DL420" i="2"/>
  <c r="DK420" i="2"/>
  <c r="DJ420" i="2"/>
  <c r="DI420" i="2"/>
  <c r="DH420" i="2"/>
  <c r="DG420" i="2"/>
  <c r="DF420" i="2"/>
  <c r="DE420" i="2"/>
  <c r="DD420" i="2"/>
  <c r="DC420" i="2"/>
  <c r="DB420" i="2"/>
  <c r="DA420" i="2"/>
  <c r="CZ420" i="2"/>
  <c r="CY420" i="2"/>
  <c r="CX420" i="2"/>
  <c r="CW420" i="2"/>
  <c r="CV420" i="2"/>
  <c r="CU420" i="2"/>
  <c r="CT420" i="2"/>
  <c r="CS420" i="2"/>
  <c r="CR420" i="2"/>
  <c r="DS419" i="2"/>
  <c r="OX167" i="13" s="1"/>
  <c r="DR419" i="2"/>
  <c r="OX166" i="13" s="1"/>
  <c r="DQ419" i="2"/>
  <c r="OX165" i="13" s="1"/>
  <c r="DP419" i="2"/>
  <c r="OX164" i="13" s="1"/>
  <c r="DO419" i="2"/>
  <c r="OX163" i="13" s="1"/>
  <c r="DN419" i="2"/>
  <c r="OX162" i="13" s="1"/>
  <c r="DM419" i="2"/>
  <c r="OX161" i="13" s="1"/>
  <c r="DL419" i="2"/>
  <c r="OX160" i="13" s="1"/>
  <c r="DK419" i="2"/>
  <c r="OX159" i="13" s="1"/>
  <c r="DJ419" i="2"/>
  <c r="OX158" i="13" s="1"/>
  <c r="DI419" i="2"/>
  <c r="OX157" i="13" s="1"/>
  <c r="DH419" i="2"/>
  <c r="OX156" i="13" s="1"/>
  <c r="DG419" i="2"/>
  <c r="OX155" i="13" s="1"/>
  <c r="DF419" i="2"/>
  <c r="OX154" i="13" s="1"/>
  <c r="DE419" i="2"/>
  <c r="OX153" i="13" s="1"/>
  <c r="DD419" i="2"/>
  <c r="OX152" i="13" s="1"/>
  <c r="DC419" i="2"/>
  <c r="OX151" i="13" s="1"/>
  <c r="DB419" i="2"/>
  <c r="OX150" i="13" s="1"/>
  <c r="DA419" i="2"/>
  <c r="OX149" i="13" s="1"/>
  <c r="CZ419" i="2"/>
  <c r="OX148" i="13" s="1"/>
  <c r="CY419" i="2"/>
  <c r="OX147" i="13" s="1"/>
  <c r="CX419" i="2"/>
  <c r="OX146" i="13" s="1"/>
  <c r="CW419" i="2"/>
  <c r="OX145" i="13" s="1"/>
  <c r="CV419" i="2"/>
  <c r="OX144" i="13" s="1"/>
  <c r="CU419" i="2"/>
  <c r="OX143" i="13" s="1"/>
  <c r="CT419" i="2"/>
  <c r="OX142" i="13" s="1"/>
  <c r="CS419" i="2"/>
  <c r="OX141" i="13" s="1"/>
  <c r="CR419" i="2"/>
  <c r="OX140" i="13" s="1"/>
  <c r="DS418" i="2"/>
  <c r="DR418" i="2"/>
  <c r="DQ418" i="2"/>
  <c r="DP418" i="2"/>
  <c r="DO418" i="2"/>
  <c r="DN418" i="2"/>
  <c r="DM418" i="2"/>
  <c r="DL418" i="2"/>
  <c r="DK418" i="2"/>
  <c r="DJ418" i="2"/>
  <c r="DI418" i="2"/>
  <c r="DH418" i="2"/>
  <c r="DG418" i="2"/>
  <c r="DF418" i="2"/>
  <c r="DE418" i="2"/>
  <c r="DD418" i="2"/>
  <c r="DC418" i="2"/>
  <c r="DB418" i="2"/>
  <c r="DA418" i="2"/>
  <c r="CZ418" i="2"/>
  <c r="CY418" i="2"/>
  <c r="CX418" i="2"/>
  <c r="CW418" i="2"/>
  <c r="CV418" i="2"/>
  <c r="CU418" i="2"/>
  <c r="CT418" i="2"/>
  <c r="CS418" i="2"/>
  <c r="CR418" i="2"/>
  <c r="DS417" i="2"/>
  <c r="OV167" i="13" s="1"/>
  <c r="DR417" i="2"/>
  <c r="OV166" i="13" s="1"/>
  <c r="DQ417" i="2"/>
  <c r="OV165" i="13" s="1"/>
  <c r="DP417" i="2"/>
  <c r="OV164" i="13" s="1"/>
  <c r="DO417" i="2"/>
  <c r="OV163" i="13" s="1"/>
  <c r="DN417" i="2"/>
  <c r="OV162" i="13" s="1"/>
  <c r="DM417" i="2"/>
  <c r="OV161" i="13" s="1"/>
  <c r="DL417" i="2"/>
  <c r="OV160" i="13" s="1"/>
  <c r="DK417" i="2"/>
  <c r="OV159" i="13" s="1"/>
  <c r="DJ417" i="2"/>
  <c r="OV158" i="13" s="1"/>
  <c r="DI417" i="2"/>
  <c r="OV157" i="13" s="1"/>
  <c r="DH417" i="2"/>
  <c r="OV156" i="13" s="1"/>
  <c r="DG417" i="2"/>
  <c r="OV155" i="13" s="1"/>
  <c r="DF417" i="2"/>
  <c r="OV154" i="13" s="1"/>
  <c r="DE417" i="2"/>
  <c r="OV153" i="13" s="1"/>
  <c r="DD417" i="2"/>
  <c r="OV152" i="13" s="1"/>
  <c r="DC417" i="2"/>
  <c r="OV151" i="13" s="1"/>
  <c r="DB417" i="2"/>
  <c r="OV150" i="13" s="1"/>
  <c r="DA417" i="2"/>
  <c r="OV149" i="13" s="1"/>
  <c r="CZ417" i="2"/>
  <c r="OV148" i="13" s="1"/>
  <c r="CY417" i="2"/>
  <c r="OV147" i="13" s="1"/>
  <c r="CX417" i="2"/>
  <c r="OV146" i="13" s="1"/>
  <c r="CW417" i="2"/>
  <c r="OV145" i="13" s="1"/>
  <c r="CV417" i="2"/>
  <c r="OV144" i="13" s="1"/>
  <c r="CU417" i="2"/>
  <c r="OV143" i="13" s="1"/>
  <c r="CT417" i="2"/>
  <c r="OV142" i="13" s="1"/>
  <c r="CS417" i="2"/>
  <c r="OV141" i="13" s="1"/>
  <c r="CR417" i="2"/>
  <c r="OV140" i="13" s="1"/>
  <c r="DS416" i="2"/>
  <c r="DR416" i="2"/>
  <c r="DQ416" i="2"/>
  <c r="DP416" i="2"/>
  <c r="DO416" i="2"/>
  <c r="DN416" i="2"/>
  <c r="DM416" i="2"/>
  <c r="DL416" i="2"/>
  <c r="DK416" i="2"/>
  <c r="DJ416" i="2"/>
  <c r="DI416" i="2"/>
  <c r="DH416" i="2"/>
  <c r="DG416" i="2"/>
  <c r="DF416" i="2"/>
  <c r="DE416" i="2"/>
  <c r="DD416" i="2"/>
  <c r="DC416" i="2"/>
  <c r="DB416" i="2"/>
  <c r="DA416" i="2"/>
  <c r="CZ416" i="2"/>
  <c r="CY416" i="2"/>
  <c r="CX416" i="2"/>
  <c r="CW416" i="2"/>
  <c r="CV416" i="2"/>
  <c r="CU416" i="2"/>
  <c r="CT416" i="2"/>
  <c r="CS416" i="2"/>
  <c r="CR416" i="2"/>
  <c r="DS415" i="2"/>
  <c r="OT167" i="13" s="1"/>
  <c r="DR415" i="2"/>
  <c r="OT166" i="13" s="1"/>
  <c r="DQ415" i="2"/>
  <c r="OT165" i="13" s="1"/>
  <c r="DP415" i="2"/>
  <c r="OT164" i="13" s="1"/>
  <c r="DO415" i="2"/>
  <c r="OT163" i="13" s="1"/>
  <c r="DN415" i="2"/>
  <c r="OT162" i="13" s="1"/>
  <c r="DM415" i="2"/>
  <c r="OT161" i="13" s="1"/>
  <c r="DL415" i="2"/>
  <c r="OT160" i="13" s="1"/>
  <c r="DK415" i="2"/>
  <c r="OT159" i="13" s="1"/>
  <c r="DJ415" i="2"/>
  <c r="OT158" i="13" s="1"/>
  <c r="DI415" i="2"/>
  <c r="OT157" i="13" s="1"/>
  <c r="DH415" i="2"/>
  <c r="OT156" i="13" s="1"/>
  <c r="DG415" i="2"/>
  <c r="OT155" i="13" s="1"/>
  <c r="DF415" i="2"/>
  <c r="OT154" i="13" s="1"/>
  <c r="DE415" i="2"/>
  <c r="OT153" i="13" s="1"/>
  <c r="DD415" i="2"/>
  <c r="OT152" i="13" s="1"/>
  <c r="DC415" i="2"/>
  <c r="OT151" i="13" s="1"/>
  <c r="DB415" i="2"/>
  <c r="OT150" i="13" s="1"/>
  <c r="DA415" i="2"/>
  <c r="OT149" i="13" s="1"/>
  <c r="CZ415" i="2"/>
  <c r="OT148" i="13" s="1"/>
  <c r="CY415" i="2"/>
  <c r="OT147" i="13" s="1"/>
  <c r="CX415" i="2"/>
  <c r="OT146" i="13" s="1"/>
  <c r="CW415" i="2"/>
  <c r="OT145" i="13" s="1"/>
  <c r="CV415" i="2"/>
  <c r="OT144" i="13" s="1"/>
  <c r="CU415" i="2"/>
  <c r="OT143" i="13" s="1"/>
  <c r="CT415" i="2"/>
  <c r="OT142" i="13" s="1"/>
  <c r="CS415" i="2"/>
  <c r="OT141" i="13" s="1"/>
  <c r="CR415" i="2"/>
  <c r="OT140" i="13" s="1"/>
  <c r="DS414" i="2"/>
  <c r="OS167" i="13" s="1"/>
  <c r="DR414" i="2"/>
  <c r="OS166" i="13" s="1"/>
  <c r="DQ414" i="2"/>
  <c r="OS165" i="13" s="1"/>
  <c r="DP414" i="2"/>
  <c r="OS164" i="13" s="1"/>
  <c r="DO414" i="2"/>
  <c r="OS163" i="13" s="1"/>
  <c r="DN414" i="2"/>
  <c r="OS162" i="13" s="1"/>
  <c r="DM414" i="2"/>
  <c r="OS161" i="13" s="1"/>
  <c r="DL414" i="2"/>
  <c r="OS160" i="13" s="1"/>
  <c r="DK414" i="2"/>
  <c r="OS159" i="13" s="1"/>
  <c r="DJ414" i="2"/>
  <c r="OS158" i="13" s="1"/>
  <c r="DI414" i="2"/>
  <c r="OS157" i="13" s="1"/>
  <c r="DH414" i="2"/>
  <c r="OS156" i="13" s="1"/>
  <c r="DG414" i="2"/>
  <c r="OS155" i="13" s="1"/>
  <c r="DF414" i="2"/>
  <c r="OS154" i="13" s="1"/>
  <c r="DE414" i="2"/>
  <c r="OS153" i="13" s="1"/>
  <c r="DD414" i="2"/>
  <c r="OS152" i="13" s="1"/>
  <c r="DC414" i="2"/>
  <c r="OS151" i="13" s="1"/>
  <c r="DB414" i="2"/>
  <c r="OS150" i="13" s="1"/>
  <c r="DA414" i="2"/>
  <c r="OS149" i="13" s="1"/>
  <c r="CZ414" i="2"/>
  <c r="OS148" i="13" s="1"/>
  <c r="CY414" i="2"/>
  <c r="OS147" i="13" s="1"/>
  <c r="CX414" i="2"/>
  <c r="OS146" i="13" s="1"/>
  <c r="CW414" i="2"/>
  <c r="OS145" i="13" s="1"/>
  <c r="CV414" i="2"/>
  <c r="OS144" i="13" s="1"/>
  <c r="CU414" i="2"/>
  <c r="OS143" i="13" s="1"/>
  <c r="CT414" i="2"/>
  <c r="OS142" i="13" s="1"/>
  <c r="CS414" i="2"/>
  <c r="OS141" i="13" s="1"/>
  <c r="CR414" i="2"/>
  <c r="OS140" i="13" s="1"/>
  <c r="DS413" i="2"/>
  <c r="DR413" i="2"/>
  <c r="DQ413" i="2"/>
  <c r="DP413" i="2"/>
  <c r="DO413" i="2"/>
  <c r="DN413" i="2"/>
  <c r="DM413" i="2"/>
  <c r="DL413" i="2"/>
  <c r="DK413" i="2"/>
  <c r="DJ413" i="2"/>
  <c r="DI413" i="2"/>
  <c r="DH413" i="2"/>
  <c r="DG413" i="2"/>
  <c r="DF413" i="2"/>
  <c r="DE413" i="2"/>
  <c r="DD413" i="2"/>
  <c r="DC413" i="2"/>
  <c r="DB413" i="2"/>
  <c r="DA413" i="2"/>
  <c r="CZ413" i="2"/>
  <c r="CY413" i="2"/>
  <c r="CX413" i="2"/>
  <c r="CW413" i="2"/>
  <c r="CV413" i="2"/>
  <c r="CU413" i="2"/>
  <c r="CT413" i="2"/>
  <c r="CS413" i="2"/>
  <c r="CR413" i="2"/>
  <c r="DS412" i="2"/>
  <c r="OQ167" i="13" s="1"/>
  <c r="DR412" i="2"/>
  <c r="OQ166" i="13" s="1"/>
  <c r="DQ412" i="2"/>
  <c r="OQ165" i="13" s="1"/>
  <c r="DP412" i="2"/>
  <c r="OQ164" i="13" s="1"/>
  <c r="DO412" i="2"/>
  <c r="OQ163" i="13" s="1"/>
  <c r="DN412" i="2"/>
  <c r="OQ162" i="13" s="1"/>
  <c r="DM412" i="2"/>
  <c r="OQ161" i="13" s="1"/>
  <c r="DL412" i="2"/>
  <c r="OQ160" i="13" s="1"/>
  <c r="DK412" i="2"/>
  <c r="OQ159" i="13" s="1"/>
  <c r="DJ412" i="2"/>
  <c r="OQ158" i="13" s="1"/>
  <c r="DI412" i="2"/>
  <c r="OQ157" i="13" s="1"/>
  <c r="DH412" i="2"/>
  <c r="OQ156" i="13" s="1"/>
  <c r="DG412" i="2"/>
  <c r="OQ155" i="13" s="1"/>
  <c r="DF412" i="2"/>
  <c r="OQ154" i="13" s="1"/>
  <c r="DE412" i="2"/>
  <c r="OQ153" i="13" s="1"/>
  <c r="DD412" i="2"/>
  <c r="OQ152" i="13" s="1"/>
  <c r="DC412" i="2"/>
  <c r="OQ151" i="13" s="1"/>
  <c r="DB412" i="2"/>
  <c r="OQ150" i="13" s="1"/>
  <c r="DA412" i="2"/>
  <c r="OQ149" i="13" s="1"/>
  <c r="CZ412" i="2"/>
  <c r="OQ148" i="13" s="1"/>
  <c r="CY412" i="2"/>
  <c r="OQ147" i="13" s="1"/>
  <c r="CX412" i="2"/>
  <c r="OQ146" i="13" s="1"/>
  <c r="CW412" i="2"/>
  <c r="OQ145" i="13" s="1"/>
  <c r="CV412" i="2"/>
  <c r="OQ144" i="13" s="1"/>
  <c r="CU412" i="2"/>
  <c r="OQ143" i="13" s="1"/>
  <c r="CT412" i="2"/>
  <c r="OQ142" i="13" s="1"/>
  <c r="CS412" i="2"/>
  <c r="OQ141" i="13" s="1"/>
  <c r="CR412" i="2"/>
  <c r="OQ140" i="13" s="1"/>
  <c r="DS411" i="2"/>
  <c r="DR411" i="2"/>
  <c r="DQ411" i="2"/>
  <c r="DP411" i="2"/>
  <c r="DO411" i="2"/>
  <c r="DN411" i="2"/>
  <c r="DM411" i="2"/>
  <c r="DL411" i="2"/>
  <c r="DK411" i="2"/>
  <c r="DJ411" i="2"/>
  <c r="DI411" i="2"/>
  <c r="DH411" i="2"/>
  <c r="DG411" i="2"/>
  <c r="DF411" i="2"/>
  <c r="DE411" i="2"/>
  <c r="DD411" i="2"/>
  <c r="DC411" i="2"/>
  <c r="DB411" i="2"/>
  <c r="DA411" i="2"/>
  <c r="CZ411" i="2"/>
  <c r="CY411" i="2"/>
  <c r="CX411" i="2"/>
  <c r="CW411" i="2"/>
  <c r="CV411" i="2"/>
  <c r="CU411" i="2"/>
  <c r="CT411" i="2"/>
  <c r="CS411" i="2"/>
  <c r="CR411" i="2"/>
  <c r="DS410" i="2"/>
  <c r="DR410" i="2"/>
  <c r="DQ410" i="2"/>
  <c r="DP410" i="2"/>
  <c r="DO410" i="2"/>
  <c r="DN410" i="2"/>
  <c r="DM410" i="2"/>
  <c r="DL410" i="2"/>
  <c r="DK410" i="2"/>
  <c r="DJ410" i="2"/>
  <c r="DI410" i="2"/>
  <c r="DH410" i="2"/>
  <c r="DG410" i="2"/>
  <c r="DF410" i="2"/>
  <c r="DE410" i="2"/>
  <c r="DD410" i="2"/>
  <c r="DC410" i="2"/>
  <c r="DB410" i="2"/>
  <c r="DA410" i="2"/>
  <c r="CZ410" i="2"/>
  <c r="CY410" i="2"/>
  <c r="CX410" i="2"/>
  <c r="CW410" i="2"/>
  <c r="CV410" i="2"/>
  <c r="CU410" i="2"/>
  <c r="CT410" i="2"/>
  <c r="CS410" i="2"/>
  <c r="CR410" i="2"/>
  <c r="DS409" i="2"/>
  <c r="DR409" i="2"/>
  <c r="DQ409" i="2"/>
  <c r="DP409" i="2"/>
  <c r="DO409" i="2"/>
  <c r="DN409" i="2"/>
  <c r="DM409" i="2"/>
  <c r="DL409" i="2"/>
  <c r="DK409" i="2"/>
  <c r="DJ409" i="2"/>
  <c r="DI409" i="2"/>
  <c r="DH409" i="2"/>
  <c r="DG409" i="2"/>
  <c r="DF409" i="2"/>
  <c r="DE409" i="2"/>
  <c r="DD409" i="2"/>
  <c r="DC409" i="2"/>
  <c r="DB409" i="2"/>
  <c r="DA409" i="2"/>
  <c r="CZ409" i="2"/>
  <c r="CY409" i="2"/>
  <c r="CX409" i="2"/>
  <c r="CW409" i="2"/>
  <c r="CV409" i="2"/>
  <c r="CU409" i="2"/>
  <c r="CT409" i="2"/>
  <c r="CS409" i="2"/>
  <c r="CR409" i="2"/>
  <c r="DS408" i="2"/>
  <c r="DR408" i="2"/>
  <c r="DQ408" i="2"/>
  <c r="DP408" i="2"/>
  <c r="DO408" i="2"/>
  <c r="DN408" i="2"/>
  <c r="DM408" i="2"/>
  <c r="DL408" i="2"/>
  <c r="DK408" i="2"/>
  <c r="DJ408" i="2"/>
  <c r="DI408" i="2"/>
  <c r="DH408" i="2"/>
  <c r="DG408" i="2"/>
  <c r="DF408" i="2"/>
  <c r="DE408" i="2"/>
  <c r="DD408" i="2"/>
  <c r="DC408" i="2"/>
  <c r="DB408" i="2"/>
  <c r="DA408" i="2"/>
  <c r="CZ408" i="2"/>
  <c r="CY408" i="2"/>
  <c r="CX408" i="2"/>
  <c r="CW408" i="2"/>
  <c r="CV408" i="2"/>
  <c r="CU408" i="2"/>
  <c r="CT408" i="2"/>
  <c r="CS408" i="2"/>
  <c r="CR408" i="2"/>
  <c r="DS407" i="2"/>
  <c r="OL167" i="13" s="1"/>
  <c r="DR407" i="2"/>
  <c r="OL166" i="13" s="1"/>
  <c r="DQ407" i="2"/>
  <c r="OL165" i="13" s="1"/>
  <c r="DP407" i="2"/>
  <c r="OL164" i="13" s="1"/>
  <c r="DO407" i="2"/>
  <c r="OL163" i="13" s="1"/>
  <c r="DN407" i="2"/>
  <c r="OL162" i="13" s="1"/>
  <c r="DM407" i="2"/>
  <c r="OL161" i="13" s="1"/>
  <c r="DL407" i="2"/>
  <c r="OL160" i="13" s="1"/>
  <c r="DK407" i="2"/>
  <c r="OL159" i="13" s="1"/>
  <c r="DJ407" i="2"/>
  <c r="OL158" i="13" s="1"/>
  <c r="DI407" i="2"/>
  <c r="OL157" i="13" s="1"/>
  <c r="DH407" i="2"/>
  <c r="OL156" i="13" s="1"/>
  <c r="DG407" i="2"/>
  <c r="OL155" i="13" s="1"/>
  <c r="DF407" i="2"/>
  <c r="OL154" i="13" s="1"/>
  <c r="DE407" i="2"/>
  <c r="OL153" i="13" s="1"/>
  <c r="DD407" i="2"/>
  <c r="OL152" i="13" s="1"/>
  <c r="DC407" i="2"/>
  <c r="OL151" i="13" s="1"/>
  <c r="DB407" i="2"/>
  <c r="OL150" i="13" s="1"/>
  <c r="DA407" i="2"/>
  <c r="OL149" i="13" s="1"/>
  <c r="CZ407" i="2"/>
  <c r="OL148" i="13" s="1"/>
  <c r="CY407" i="2"/>
  <c r="OL147" i="13" s="1"/>
  <c r="CX407" i="2"/>
  <c r="OL146" i="13" s="1"/>
  <c r="CW407" i="2"/>
  <c r="OL145" i="13" s="1"/>
  <c r="CV407" i="2"/>
  <c r="OL144" i="13" s="1"/>
  <c r="CU407" i="2"/>
  <c r="OL143" i="13" s="1"/>
  <c r="CT407" i="2"/>
  <c r="OL142" i="13" s="1"/>
  <c r="CS407" i="2"/>
  <c r="OL141" i="13" s="1"/>
  <c r="CR407" i="2"/>
  <c r="OL140" i="13" s="1"/>
  <c r="DS406" i="2"/>
  <c r="DR406" i="2"/>
  <c r="DQ406" i="2"/>
  <c r="DP406" i="2"/>
  <c r="DO406" i="2"/>
  <c r="DN406" i="2"/>
  <c r="DM406" i="2"/>
  <c r="DL406" i="2"/>
  <c r="DK406" i="2"/>
  <c r="DJ406" i="2"/>
  <c r="DI406" i="2"/>
  <c r="DH406" i="2"/>
  <c r="DG406" i="2"/>
  <c r="DF406" i="2"/>
  <c r="DE406" i="2"/>
  <c r="DD406" i="2"/>
  <c r="DC406" i="2"/>
  <c r="DB406" i="2"/>
  <c r="DA406" i="2"/>
  <c r="CZ406" i="2"/>
  <c r="CY406" i="2"/>
  <c r="CX406" i="2"/>
  <c r="CW406" i="2"/>
  <c r="CV406" i="2"/>
  <c r="CU406" i="2"/>
  <c r="CT406" i="2"/>
  <c r="CS406" i="2"/>
  <c r="CR406" i="2"/>
  <c r="DS405" i="2"/>
  <c r="OJ167" i="13" s="1"/>
  <c r="DR405" i="2"/>
  <c r="OJ166" i="13" s="1"/>
  <c r="DQ405" i="2"/>
  <c r="OJ165" i="13" s="1"/>
  <c r="DP405" i="2"/>
  <c r="OJ164" i="13" s="1"/>
  <c r="DO405" i="2"/>
  <c r="OJ163" i="13" s="1"/>
  <c r="DN405" i="2"/>
  <c r="OJ162" i="13" s="1"/>
  <c r="DM405" i="2"/>
  <c r="OJ161" i="13" s="1"/>
  <c r="DL405" i="2"/>
  <c r="OJ160" i="13" s="1"/>
  <c r="DK405" i="2"/>
  <c r="OJ159" i="13" s="1"/>
  <c r="DJ405" i="2"/>
  <c r="OJ158" i="13" s="1"/>
  <c r="DI405" i="2"/>
  <c r="OJ157" i="13" s="1"/>
  <c r="DH405" i="2"/>
  <c r="OJ156" i="13" s="1"/>
  <c r="DG405" i="2"/>
  <c r="OJ155" i="13" s="1"/>
  <c r="DF405" i="2"/>
  <c r="OJ154" i="13" s="1"/>
  <c r="DE405" i="2"/>
  <c r="OJ153" i="13" s="1"/>
  <c r="DD405" i="2"/>
  <c r="OJ152" i="13" s="1"/>
  <c r="DC405" i="2"/>
  <c r="OJ151" i="13" s="1"/>
  <c r="DB405" i="2"/>
  <c r="OJ150" i="13" s="1"/>
  <c r="DA405" i="2"/>
  <c r="OJ149" i="13" s="1"/>
  <c r="CZ405" i="2"/>
  <c r="OJ148" i="13" s="1"/>
  <c r="CY405" i="2"/>
  <c r="OJ147" i="13" s="1"/>
  <c r="CX405" i="2"/>
  <c r="OJ146" i="13" s="1"/>
  <c r="CW405" i="2"/>
  <c r="OJ145" i="13" s="1"/>
  <c r="CV405" i="2"/>
  <c r="OJ144" i="13" s="1"/>
  <c r="CU405" i="2"/>
  <c r="OJ143" i="13" s="1"/>
  <c r="CT405" i="2"/>
  <c r="OJ142" i="13" s="1"/>
  <c r="CS405" i="2"/>
  <c r="OJ141" i="13" s="1"/>
  <c r="CR405" i="2"/>
  <c r="OJ140" i="13" s="1"/>
  <c r="DS404" i="2"/>
  <c r="OI167" i="13" s="1"/>
  <c r="DR404" i="2"/>
  <c r="OI166" i="13" s="1"/>
  <c r="DQ404" i="2"/>
  <c r="OI165" i="13" s="1"/>
  <c r="DP404" i="2"/>
  <c r="OI164" i="13" s="1"/>
  <c r="DO404" i="2"/>
  <c r="OI163" i="13" s="1"/>
  <c r="DN404" i="2"/>
  <c r="OI162" i="13" s="1"/>
  <c r="DM404" i="2"/>
  <c r="OI161" i="13" s="1"/>
  <c r="DL404" i="2"/>
  <c r="OI160" i="13" s="1"/>
  <c r="DK404" i="2"/>
  <c r="OI159" i="13" s="1"/>
  <c r="DJ404" i="2"/>
  <c r="OI158" i="13" s="1"/>
  <c r="DI404" i="2"/>
  <c r="OI157" i="13" s="1"/>
  <c r="DH404" i="2"/>
  <c r="OI156" i="13" s="1"/>
  <c r="DG404" i="2"/>
  <c r="OI155" i="13" s="1"/>
  <c r="DF404" i="2"/>
  <c r="OI154" i="13" s="1"/>
  <c r="DE404" i="2"/>
  <c r="OI153" i="13" s="1"/>
  <c r="DD404" i="2"/>
  <c r="OI152" i="13" s="1"/>
  <c r="DC404" i="2"/>
  <c r="OI151" i="13" s="1"/>
  <c r="DB404" i="2"/>
  <c r="OI150" i="13" s="1"/>
  <c r="DA404" i="2"/>
  <c r="OI149" i="13" s="1"/>
  <c r="CZ404" i="2"/>
  <c r="OI148" i="13" s="1"/>
  <c r="CY404" i="2"/>
  <c r="OI147" i="13" s="1"/>
  <c r="CX404" i="2"/>
  <c r="OI146" i="13" s="1"/>
  <c r="CW404" i="2"/>
  <c r="OI145" i="13" s="1"/>
  <c r="CV404" i="2"/>
  <c r="OI144" i="13" s="1"/>
  <c r="CU404" i="2"/>
  <c r="OI143" i="13" s="1"/>
  <c r="CT404" i="2"/>
  <c r="OI142" i="13" s="1"/>
  <c r="CS404" i="2"/>
  <c r="OI141" i="13" s="1"/>
  <c r="CR404" i="2"/>
  <c r="OI140" i="13" s="1"/>
  <c r="DS403" i="2"/>
  <c r="DR403" i="2"/>
  <c r="DQ403" i="2"/>
  <c r="DP403" i="2"/>
  <c r="DO403" i="2"/>
  <c r="DN403" i="2"/>
  <c r="DM403" i="2"/>
  <c r="DL403" i="2"/>
  <c r="DK403" i="2"/>
  <c r="DJ403" i="2"/>
  <c r="DI403" i="2"/>
  <c r="DH403" i="2"/>
  <c r="DG403" i="2"/>
  <c r="DF403" i="2"/>
  <c r="DE403" i="2"/>
  <c r="DD403" i="2"/>
  <c r="DC403" i="2"/>
  <c r="DB403" i="2"/>
  <c r="DA403" i="2"/>
  <c r="CZ403" i="2"/>
  <c r="CY403" i="2"/>
  <c r="CX403" i="2"/>
  <c r="CW403" i="2"/>
  <c r="CV403" i="2"/>
  <c r="CU403" i="2"/>
  <c r="CT403" i="2"/>
  <c r="CS403" i="2"/>
  <c r="CR403" i="2"/>
  <c r="DS402" i="2"/>
  <c r="OG167" i="13" s="1"/>
  <c r="DR402" i="2"/>
  <c r="OG166" i="13" s="1"/>
  <c r="DQ402" i="2"/>
  <c r="OG165" i="13" s="1"/>
  <c r="DP402" i="2"/>
  <c r="OG164" i="13" s="1"/>
  <c r="DO402" i="2"/>
  <c r="OG163" i="13" s="1"/>
  <c r="DN402" i="2"/>
  <c r="OG162" i="13" s="1"/>
  <c r="DM402" i="2"/>
  <c r="OG161" i="13" s="1"/>
  <c r="DL402" i="2"/>
  <c r="OG160" i="13" s="1"/>
  <c r="DK402" i="2"/>
  <c r="OG159" i="13" s="1"/>
  <c r="DJ402" i="2"/>
  <c r="OG158" i="13" s="1"/>
  <c r="DI402" i="2"/>
  <c r="OG157" i="13" s="1"/>
  <c r="DH402" i="2"/>
  <c r="OG156" i="13" s="1"/>
  <c r="DG402" i="2"/>
  <c r="OG155" i="13" s="1"/>
  <c r="DF402" i="2"/>
  <c r="OG154" i="13" s="1"/>
  <c r="DE402" i="2"/>
  <c r="OG153" i="13" s="1"/>
  <c r="DD402" i="2"/>
  <c r="OG152" i="13" s="1"/>
  <c r="DC402" i="2"/>
  <c r="OG151" i="13" s="1"/>
  <c r="DB402" i="2"/>
  <c r="OG150" i="13" s="1"/>
  <c r="DA402" i="2"/>
  <c r="OG149" i="13" s="1"/>
  <c r="CZ402" i="2"/>
  <c r="OG148" i="13" s="1"/>
  <c r="CY402" i="2"/>
  <c r="OG147" i="13" s="1"/>
  <c r="CX402" i="2"/>
  <c r="OG146" i="13" s="1"/>
  <c r="CW402" i="2"/>
  <c r="OG145" i="13" s="1"/>
  <c r="CV402" i="2"/>
  <c r="OG144" i="13" s="1"/>
  <c r="CU402" i="2"/>
  <c r="OG143" i="13" s="1"/>
  <c r="CT402" i="2"/>
  <c r="OG142" i="13" s="1"/>
  <c r="CS402" i="2"/>
  <c r="OG141" i="13" s="1"/>
  <c r="CR402" i="2"/>
  <c r="OG140" i="13" s="1"/>
  <c r="DS401" i="2"/>
  <c r="DR401" i="2"/>
  <c r="DQ401" i="2"/>
  <c r="DP401" i="2"/>
  <c r="DO401" i="2"/>
  <c r="DN401" i="2"/>
  <c r="DM401" i="2"/>
  <c r="DL401" i="2"/>
  <c r="DK401" i="2"/>
  <c r="DJ401" i="2"/>
  <c r="DI401" i="2"/>
  <c r="DH401" i="2"/>
  <c r="DG401" i="2"/>
  <c r="DF401" i="2"/>
  <c r="DE401" i="2"/>
  <c r="DD401" i="2"/>
  <c r="DC401" i="2"/>
  <c r="DB401" i="2"/>
  <c r="DA401" i="2"/>
  <c r="CZ401" i="2"/>
  <c r="CY401" i="2"/>
  <c r="CX401" i="2"/>
  <c r="CW401" i="2"/>
  <c r="CV401" i="2"/>
  <c r="CU401" i="2"/>
  <c r="CT401" i="2"/>
  <c r="CS401" i="2"/>
  <c r="CR401" i="2"/>
  <c r="DS400" i="2"/>
  <c r="DR400" i="2"/>
  <c r="DQ400" i="2"/>
  <c r="DP400" i="2"/>
  <c r="DO400" i="2"/>
  <c r="DN400" i="2"/>
  <c r="DM400" i="2"/>
  <c r="DL400" i="2"/>
  <c r="DK400" i="2"/>
  <c r="DJ400" i="2"/>
  <c r="DI400" i="2"/>
  <c r="DH400" i="2"/>
  <c r="DG400" i="2"/>
  <c r="DF400" i="2"/>
  <c r="DE400" i="2"/>
  <c r="DD400" i="2"/>
  <c r="DC400" i="2"/>
  <c r="DB400" i="2"/>
  <c r="DA400" i="2"/>
  <c r="CZ400" i="2"/>
  <c r="CY400" i="2"/>
  <c r="CX400" i="2"/>
  <c r="CW400" i="2"/>
  <c r="CV400" i="2"/>
  <c r="CU400" i="2"/>
  <c r="CT400" i="2"/>
  <c r="CS400" i="2"/>
  <c r="CR400" i="2"/>
  <c r="DS399" i="2"/>
  <c r="DR399" i="2"/>
  <c r="DQ399" i="2"/>
  <c r="DP399" i="2"/>
  <c r="DO399" i="2"/>
  <c r="DN399" i="2"/>
  <c r="DM399" i="2"/>
  <c r="DL399" i="2"/>
  <c r="DK399" i="2"/>
  <c r="DJ399" i="2"/>
  <c r="DI399" i="2"/>
  <c r="DH399" i="2"/>
  <c r="DG399" i="2"/>
  <c r="DF399" i="2"/>
  <c r="DE399" i="2"/>
  <c r="DD399" i="2"/>
  <c r="DC399" i="2"/>
  <c r="DB399" i="2"/>
  <c r="DA399" i="2"/>
  <c r="CZ399" i="2"/>
  <c r="CY399" i="2"/>
  <c r="CX399" i="2"/>
  <c r="CW399" i="2"/>
  <c r="CV399" i="2"/>
  <c r="CU399" i="2"/>
  <c r="CT399" i="2"/>
  <c r="CS399" i="2"/>
  <c r="CR399" i="2"/>
  <c r="DS398" i="2"/>
  <c r="OC167" i="13" s="1"/>
  <c r="DR398" i="2"/>
  <c r="OC166" i="13" s="1"/>
  <c r="DQ398" i="2"/>
  <c r="OC165" i="13" s="1"/>
  <c r="DP398" i="2"/>
  <c r="OC164" i="13" s="1"/>
  <c r="DO398" i="2"/>
  <c r="OC163" i="13" s="1"/>
  <c r="DN398" i="2"/>
  <c r="OC162" i="13" s="1"/>
  <c r="DM398" i="2"/>
  <c r="OC161" i="13" s="1"/>
  <c r="DL398" i="2"/>
  <c r="OC160" i="13" s="1"/>
  <c r="DK398" i="2"/>
  <c r="OC159" i="13" s="1"/>
  <c r="DJ398" i="2"/>
  <c r="OC158" i="13" s="1"/>
  <c r="DI398" i="2"/>
  <c r="OC157" i="13" s="1"/>
  <c r="DH398" i="2"/>
  <c r="OC156" i="13" s="1"/>
  <c r="DG398" i="2"/>
  <c r="OC155" i="13" s="1"/>
  <c r="DF398" i="2"/>
  <c r="OC154" i="13" s="1"/>
  <c r="DE398" i="2"/>
  <c r="OC153" i="13" s="1"/>
  <c r="DD398" i="2"/>
  <c r="OC152" i="13" s="1"/>
  <c r="DC398" i="2"/>
  <c r="OC151" i="13" s="1"/>
  <c r="DB398" i="2"/>
  <c r="OC150" i="13" s="1"/>
  <c r="DA398" i="2"/>
  <c r="OC149" i="13" s="1"/>
  <c r="CZ398" i="2"/>
  <c r="OC148" i="13" s="1"/>
  <c r="CY398" i="2"/>
  <c r="OC147" i="13" s="1"/>
  <c r="CX398" i="2"/>
  <c r="OC146" i="13" s="1"/>
  <c r="CW398" i="2"/>
  <c r="OC145" i="13" s="1"/>
  <c r="CV398" i="2"/>
  <c r="OC144" i="13" s="1"/>
  <c r="CU398" i="2"/>
  <c r="OC143" i="13" s="1"/>
  <c r="CT398" i="2"/>
  <c r="OC142" i="13" s="1"/>
  <c r="CS398" i="2"/>
  <c r="OC141" i="13" s="1"/>
  <c r="CR398" i="2"/>
  <c r="OC140" i="13" s="1"/>
  <c r="DS397" i="2"/>
  <c r="DR397" i="2"/>
  <c r="DQ397" i="2"/>
  <c r="DP397" i="2"/>
  <c r="DO397" i="2"/>
  <c r="DN397" i="2"/>
  <c r="DM397" i="2"/>
  <c r="DL397" i="2"/>
  <c r="DK397" i="2"/>
  <c r="DJ397" i="2"/>
  <c r="DI397" i="2"/>
  <c r="DH397" i="2"/>
  <c r="DG397" i="2"/>
  <c r="DF397" i="2"/>
  <c r="DE397" i="2"/>
  <c r="DD397" i="2"/>
  <c r="DC397" i="2"/>
  <c r="DB397" i="2"/>
  <c r="DA397" i="2"/>
  <c r="CZ397" i="2"/>
  <c r="CY397" i="2"/>
  <c r="CX397" i="2"/>
  <c r="CW397" i="2"/>
  <c r="CV397" i="2"/>
  <c r="CU397" i="2"/>
  <c r="CT397" i="2"/>
  <c r="CS397" i="2"/>
  <c r="CR397" i="2"/>
  <c r="DS396" i="2"/>
  <c r="DR396" i="2"/>
  <c r="DQ396" i="2"/>
  <c r="DP396" i="2"/>
  <c r="DO396" i="2"/>
  <c r="DN396" i="2"/>
  <c r="DM396" i="2"/>
  <c r="DL396" i="2"/>
  <c r="DK396" i="2"/>
  <c r="DJ396" i="2"/>
  <c r="DI396" i="2"/>
  <c r="DH396" i="2"/>
  <c r="DG396" i="2"/>
  <c r="DF396" i="2"/>
  <c r="DE396" i="2"/>
  <c r="DD396" i="2"/>
  <c r="DC396" i="2"/>
  <c r="DB396" i="2"/>
  <c r="DA396" i="2"/>
  <c r="CZ396" i="2"/>
  <c r="CY396" i="2"/>
  <c r="CX396" i="2"/>
  <c r="CW396" i="2"/>
  <c r="CV396" i="2"/>
  <c r="CU396" i="2"/>
  <c r="CT396" i="2"/>
  <c r="CS396" i="2"/>
  <c r="CR396" i="2"/>
  <c r="DS395" i="2"/>
  <c r="NZ167" i="13" s="1"/>
  <c r="DR395" i="2"/>
  <c r="NZ166" i="13" s="1"/>
  <c r="DQ395" i="2"/>
  <c r="NZ165" i="13" s="1"/>
  <c r="DP395" i="2"/>
  <c r="NZ164" i="13" s="1"/>
  <c r="DO395" i="2"/>
  <c r="NZ163" i="13" s="1"/>
  <c r="DN395" i="2"/>
  <c r="NZ162" i="13" s="1"/>
  <c r="DM395" i="2"/>
  <c r="NZ161" i="13" s="1"/>
  <c r="DL395" i="2"/>
  <c r="NZ160" i="13" s="1"/>
  <c r="DK395" i="2"/>
  <c r="NZ159" i="13" s="1"/>
  <c r="DJ395" i="2"/>
  <c r="NZ158" i="13" s="1"/>
  <c r="DI395" i="2"/>
  <c r="NZ157" i="13" s="1"/>
  <c r="DH395" i="2"/>
  <c r="NZ156" i="13" s="1"/>
  <c r="DG395" i="2"/>
  <c r="NZ155" i="13" s="1"/>
  <c r="DF395" i="2"/>
  <c r="NZ154" i="13" s="1"/>
  <c r="DE395" i="2"/>
  <c r="NZ153" i="13" s="1"/>
  <c r="DD395" i="2"/>
  <c r="NZ152" i="13" s="1"/>
  <c r="DC395" i="2"/>
  <c r="NZ151" i="13" s="1"/>
  <c r="DB395" i="2"/>
  <c r="NZ150" i="13" s="1"/>
  <c r="DA395" i="2"/>
  <c r="NZ149" i="13" s="1"/>
  <c r="CZ395" i="2"/>
  <c r="NZ148" i="13" s="1"/>
  <c r="CY395" i="2"/>
  <c r="NZ147" i="13" s="1"/>
  <c r="CX395" i="2"/>
  <c r="NZ146" i="13" s="1"/>
  <c r="CW395" i="2"/>
  <c r="NZ145" i="13" s="1"/>
  <c r="CV395" i="2"/>
  <c r="NZ144" i="13" s="1"/>
  <c r="CU395" i="2"/>
  <c r="NZ143" i="13" s="1"/>
  <c r="CT395" i="2"/>
  <c r="NZ142" i="13" s="1"/>
  <c r="CS395" i="2"/>
  <c r="NZ141" i="13" s="1"/>
  <c r="CR395" i="2"/>
  <c r="NZ140" i="13" s="1"/>
  <c r="DS394" i="2"/>
  <c r="DR394" i="2"/>
  <c r="DQ394" i="2"/>
  <c r="DP394" i="2"/>
  <c r="DO394" i="2"/>
  <c r="DN394" i="2"/>
  <c r="DM394" i="2"/>
  <c r="DL394" i="2"/>
  <c r="DK394" i="2"/>
  <c r="DJ394" i="2"/>
  <c r="DI394" i="2"/>
  <c r="DH394" i="2"/>
  <c r="DG394" i="2"/>
  <c r="DF394" i="2"/>
  <c r="DE394" i="2"/>
  <c r="DD394" i="2"/>
  <c r="DC394" i="2"/>
  <c r="DB394" i="2"/>
  <c r="DA394" i="2"/>
  <c r="CZ394" i="2"/>
  <c r="CY394" i="2"/>
  <c r="CX394" i="2"/>
  <c r="CW394" i="2"/>
  <c r="CV394" i="2"/>
  <c r="CU394" i="2"/>
  <c r="CT394" i="2"/>
  <c r="CS394" i="2"/>
  <c r="CR394" i="2"/>
  <c r="DS393" i="2"/>
  <c r="NX167" i="13" s="1"/>
  <c r="DR393" i="2"/>
  <c r="NX166" i="13" s="1"/>
  <c r="DQ393" i="2"/>
  <c r="NX165" i="13" s="1"/>
  <c r="DP393" i="2"/>
  <c r="NX164" i="13" s="1"/>
  <c r="DO393" i="2"/>
  <c r="NX163" i="13" s="1"/>
  <c r="DN393" i="2"/>
  <c r="NX162" i="13" s="1"/>
  <c r="DM393" i="2"/>
  <c r="NX161" i="13" s="1"/>
  <c r="DL393" i="2"/>
  <c r="NX160" i="13" s="1"/>
  <c r="DK393" i="2"/>
  <c r="NX159" i="13" s="1"/>
  <c r="DJ393" i="2"/>
  <c r="NX158" i="13" s="1"/>
  <c r="DI393" i="2"/>
  <c r="NX157" i="13" s="1"/>
  <c r="DH393" i="2"/>
  <c r="NX156" i="13" s="1"/>
  <c r="DG393" i="2"/>
  <c r="NX155" i="13" s="1"/>
  <c r="DF393" i="2"/>
  <c r="NX154" i="13" s="1"/>
  <c r="DE393" i="2"/>
  <c r="NX153" i="13" s="1"/>
  <c r="DD393" i="2"/>
  <c r="NX152" i="13" s="1"/>
  <c r="DC393" i="2"/>
  <c r="NX151" i="13" s="1"/>
  <c r="DB393" i="2"/>
  <c r="NX150" i="13" s="1"/>
  <c r="DA393" i="2"/>
  <c r="NX149" i="13" s="1"/>
  <c r="CZ393" i="2"/>
  <c r="NX148" i="13" s="1"/>
  <c r="CY393" i="2"/>
  <c r="NX147" i="13" s="1"/>
  <c r="CX393" i="2"/>
  <c r="NX146" i="13" s="1"/>
  <c r="CW393" i="2"/>
  <c r="NX145" i="13" s="1"/>
  <c r="CV393" i="2"/>
  <c r="NX144" i="13" s="1"/>
  <c r="CU393" i="2"/>
  <c r="NX143" i="13" s="1"/>
  <c r="CT393" i="2"/>
  <c r="NX142" i="13" s="1"/>
  <c r="CS393" i="2"/>
  <c r="NX141" i="13" s="1"/>
  <c r="CR393" i="2"/>
  <c r="NX140" i="13" s="1"/>
  <c r="DS392" i="2"/>
  <c r="DR392" i="2"/>
  <c r="DQ392" i="2"/>
  <c r="DP392" i="2"/>
  <c r="DO392" i="2"/>
  <c r="DN392" i="2"/>
  <c r="DM392" i="2"/>
  <c r="DL392" i="2"/>
  <c r="DK392" i="2"/>
  <c r="DJ392" i="2"/>
  <c r="DI392" i="2"/>
  <c r="DH392" i="2"/>
  <c r="DG392" i="2"/>
  <c r="DF392" i="2"/>
  <c r="DE392" i="2"/>
  <c r="DD392" i="2"/>
  <c r="DC392" i="2"/>
  <c r="DB392" i="2"/>
  <c r="DA392" i="2"/>
  <c r="CZ392" i="2"/>
  <c r="CY392" i="2"/>
  <c r="CX392" i="2"/>
  <c r="CW392" i="2"/>
  <c r="CV392" i="2"/>
  <c r="CU392" i="2"/>
  <c r="CT392" i="2"/>
  <c r="CS392" i="2"/>
  <c r="CR392" i="2"/>
  <c r="DS391" i="2"/>
  <c r="NV167" i="13" s="1"/>
  <c r="DR391" i="2"/>
  <c r="NV166" i="13" s="1"/>
  <c r="DQ391" i="2"/>
  <c r="NV165" i="13" s="1"/>
  <c r="DP391" i="2"/>
  <c r="NV164" i="13" s="1"/>
  <c r="DO391" i="2"/>
  <c r="NV163" i="13" s="1"/>
  <c r="DN391" i="2"/>
  <c r="NV162" i="13" s="1"/>
  <c r="DM391" i="2"/>
  <c r="NV161" i="13" s="1"/>
  <c r="DL391" i="2"/>
  <c r="NV160" i="13" s="1"/>
  <c r="DK391" i="2"/>
  <c r="NV159" i="13" s="1"/>
  <c r="DJ391" i="2"/>
  <c r="NV158" i="13" s="1"/>
  <c r="DI391" i="2"/>
  <c r="NV157" i="13" s="1"/>
  <c r="DH391" i="2"/>
  <c r="NV156" i="13" s="1"/>
  <c r="DG391" i="2"/>
  <c r="NV155" i="13" s="1"/>
  <c r="DF391" i="2"/>
  <c r="NV154" i="13" s="1"/>
  <c r="DE391" i="2"/>
  <c r="NV153" i="13" s="1"/>
  <c r="DD391" i="2"/>
  <c r="NV152" i="13" s="1"/>
  <c r="DC391" i="2"/>
  <c r="NV151" i="13" s="1"/>
  <c r="DB391" i="2"/>
  <c r="NV150" i="13" s="1"/>
  <c r="DA391" i="2"/>
  <c r="NV149" i="13" s="1"/>
  <c r="CZ391" i="2"/>
  <c r="NV148" i="13" s="1"/>
  <c r="CY391" i="2"/>
  <c r="NV147" i="13" s="1"/>
  <c r="CX391" i="2"/>
  <c r="NV146" i="13" s="1"/>
  <c r="CW391" i="2"/>
  <c r="NV145" i="13" s="1"/>
  <c r="CV391" i="2"/>
  <c r="NV144" i="13" s="1"/>
  <c r="CU391" i="2"/>
  <c r="NV143" i="13" s="1"/>
  <c r="CT391" i="2"/>
  <c r="NV142" i="13" s="1"/>
  <c r="CS391" i="2"/>
  <c r="NV141" i="13" s="1"/>
  <c r="CR391" i="2"/>
  <c r="NV140" i="13" s="1"/>
  <c r="DS390" i="2"/>
  <c r="NU167" i="13" s="1"/>
  <c r="DR390" i="2"/>
  <c r="NU166" i="13" s="1"/>
  <c r="DQ390" i="2"/>
  <c r="NU165" i="13" s="1"/>
  <c r="DP390" i="2"/>
  <c r="NU164" i="13" s="1"/>
  <c r="DO390" i="2"/>
  <c r="NU163" i="13" s="1"/>
  <c r="DN390" i="2"/>
  <c r="NU162" i="13" s="1"/>
  <c r="DM390" i="2"/>
  <c r="NU161" i="13" s="1"/>
  <c r="DL390" i="2"/>
  <c r="NU160" i="13" s="1"/>
  <c r="DK390" i="2"/>
  <c r="NU159" i="13" s="1"/>
  <c r="DJ390" i="2"/>
  <c r="NU158" i="13" s="1"/>
  <c r="DI390" i="2"/>
  <c r="NU157" i="13" s="1"/>
  <c r="DH390" i="2"/>
  <c r="NU156" i="13" s="1"/>
  <c r="DG390" i="2"/>
  <c r="NU155" i="13" s="1"/>
  <c r="DF390" i="2"/>
  <c r="NU154" i="13" s="1"/>
  <c r="DE390" i="2"/>
  <c r="NU153" i="13" s="1"/>
  <c r="DD390" i="2"/>
  <c r="NU152" i="13" s="1"/>
  <c r="DC390" i="2"/>
  <c r="NU151" i="13" s="1"/>
  <c r="DB390" i="2"/>
  <c r="NU150" i="13" s="1"/>
  <c r="DA390" i="2"/>
  <c r="NU149" i="13" s="1"/>
  <c r="CZ390" i="2"/>
  <c r="NU148" i="13" s="1"/>
  <c r="CY390" i="2"/>
  <c r="NU147" i="13" s="1"/>
  <c r="CX390" i="2"/>
  <c r="NU146" i="13" s="1"/>
  <c r="CW390" i="2"/>
  <c r="NU145" i="13" s="1"/>
  <c r="CV390" i="2"/>
  <c r="NU144" i="13" s="1"/>
  <c r="CU390" i="2"/>
  <c r="NU143" i="13" s="1"/>
  <c r="CT390" i="2"/>
  <c r="NU142" i="13" s="1"/>
  <c r="CS390" i="2"/>
  <c r="NU141" i="13" s="1"/>
  <c r="CR390" i="2"/>
  <c r="NU140" i="13" s="1"/>
  <c r="DS389" i="2"/>
  <c r="NT167" i="13" s="1"/>
  <c r="DR389" i="2"/>
  <c r="NT166" i="13" s="1"/>
  <c r="DQ389" i="2"/>
  <c r="NT165" i="13" s="1"/>
  <c r="DP389" i="2"/>
  <c r="NT164" i="13" s="1"/>
  <c r="DO389" i="2"/>
  <c r="NT163" i="13" s="1"/>
  <c r="DN389" i="2"/>
  <c r="NT162" i="13" s="1"/>
  <c r="DM389" i="2"/>
  <c r="NT161" i="13" s="1"/>
  <c r="DL389" i="2"/>
  <c r="NT160" i="13" s="1"/>
  <c r="DK389" i="2"/>
  <c r="NT159" i="13" s="1"/>
  <c r="DJ389" i="2"/>
  <c r="NT158" i="13" s="1"/>
  <c r="DI389" i="2"/>
  <c r="NT157" i="13" s="1"/>
  <c r="DH389" i="2"/>
  <c r="NT156" i="13" s="1"/>
  <c r="DG389" i="2"/>
  <c r="NT155" i="13" s="1"/>
  <c r="DF389" i="2"/>
  <c r="NT154" i="13" s="1"/>
  <c r="DE389" i="2"/>
  <c r="NT153" i="13" s="1"/>
  <c r="DD389" i="2"/>
  <c r="NT152" i="13" s="1"/>
  <c r="DC389" i="2"/>
  <c r="NT151" i="13" s="1"/>
  <c r="DB389" i="2"/>
  <c r="NT150" i="13" s="1"/>
  <c r="DA389" i="2"/>
  <c r="NT149" i="13" s="1"/>
  <c r="CZ389" i="2"/>
  <c r="NT148" i="13" s="1"/>
  <c r="CY389" i="2"/>
  <c r="NT147" i="13" s="1"/>
  <c r="CX389" i="2"/>
  <c r="NT146" i="13" s="1"/>
  <c r="CW389" i="2"/>
  <c r="NT145" i="13" s="1"/>
  <c r="CV389" i="2"/>
  <c r="NT144" i="13" s="1"/>
  <c r="CU389" i="2"/>
  <c r="NT143" i="13" s="1"/>
  <c r="CT389" i="2"/>
  <c r="NT142" i="13" s="1"/>
  <c r="CS389" i="2"/>
  <c r="NT141" i="13" s="1"/>
  <c r="CR389" i="2"/>
  <c r="NT140" i="13" s="1"/>
  <c r="DS388" i="2"/>
  <c r="NS167" i="13" s="1"/>
  <c r="DR388" i="2"/>
  <c r="NS166" i="13" s="1"/>
  <c r="DQ388" i="2"/>
  <c r="NS165" i="13" s="1"/>
  <c r="DP388" i="2"/>
  <c r="NS164" i="13" s="1"/>
  <c r="DO388" i="2"/>
  <c r="NS163" i="13" s="1"/>
  <c r="DN388" i="2"/>
  <c r="NS162" i="13" s="1"/>
  <c r="DM388" i="2"/>
  <c r="NS161" i="13" s="1"/>
  <c r="DL388" i="2"/>
  <c r="NS160" i="13" s="1"/>
  <c r="DK388" i="2"/>
  <c r="NS159" i="13" s="1"/>
  <c r="DJ388" i="2"/>
  <c r="NS158" i="13" s="1"/>
  <c r="DI388" i="2"/>
  <c r="NS157" i="13" s="1"/>
  <c r="DH388" i="2"/>
  <c r="NS156" i="13" s="1"/>
  <c r="DG388" i="2"/>
  <c r="NS155" i="13" s="1"/>
  <c r="DF388" i="2"/>
  <c r="NS154" i="13" s="1"/>
  <c r="DE388" i="2"/>
  <c r="NS153" i="13" s="1"/>
  <c r="DD388" i="2"/>
  <c r="NS152" i="13" s="1"/>
  <c r="DC388" i="2"/>
  <c r="NS151" i="13" s="1"/>
  <c r="DB388" i="2"/>
  <c r="NS150" i="13" s="1"/>
  <c r="DA388" i="2"/>
  <c r="NS149" i="13" s="1"/>
  <c r="CZ388" i="2"/>
  <c r="NS148" i="13" s="1"/>
  <c r="CY388" i="2"/>
  <c r="NS147" i="13" s="1"/>
  <c r="CX388" i="2"/>
  <c r="NS146" i="13" s="1"/>
  <c r="CW388" i="2"/>
  <c r="NS145" i="13" s="1"/>
  <c r="CV388" i="2"/>
  <c r="NS144" i="13" s="1"/>
  <c r="CU388" i="2"/>
  <c r="NS143" i="13" s="1"/>
  <c r="CT388" i="2"/>
  <c r="NS142" i="13" s="1"/>
  <c r="CS388" i="2"/>
  <c r="NS141" i="13" s="1"/>
  <c r="CR388" i="2"/>
  <c r="NS140" i="13" s="1"/>
  <c r="DS387" i="2"/>
  <c r="NR167" i="13" s="1"/>
  <c r="DR387" i="2"/>
  <c r="NR166" i="13" s="1"/>
  <c r="DQ387" i="2"/>
  <c r="NR165" i="13" s="1"/>
  <c r="DP387" i="2"/>
  <c r="NR164" i="13" s="1"/>
  <c r="DO387" i="2"/>
  <c r="NR163" i="13" s="1"/>
  <c r="DN387" i="2"/>
  <c r="NR162" i="13" s="1"/>
  <c r="DM387" i="2"/>
  <c r="NR161" i="13" s="1"/>
  <c r="DL387" i="2"/>
  <c r="NR160" i="13" s="1"/>
  <c r="DK387" i="2"/>
  <c r="NR159" i="13" s="1"/>
  <c r="DJ387" i="2"/>
  <c r="NR158" i="13" s="1"/>
  <c r="DI387" i="2"/>
  <c r="NR157" i="13" s="1"/>
  <c r="DH387" i="2"/>
  <c r="NR156" i="13" s="1"/>
  <c r="DG387" i="2"/>
  <c r="NR155" i="13" s="1"/>
  <c r="DF387" i="2"/>
  <c r="NR154" i="13" s="1"/>
  <c r="DE387" i="2"/>
  <c r="NR153" i="13" s="1"/>
  <c r="DD387" i="2"/>
  <c r="NR152" i="13" s="1"/>
  <c r="DC387" i="2"/>
  <c r="NR151" i="13" s="1"/>
  <c r="DB387" i="2"/>
  <c r="NR150" i="13" s="1"/>
  <c r="DA387" i="2"/>
  <c r="NR149" i="13" s="1"/>
  <c r="CZ387" i="2"/>
  <c r="NR148" i="13" s="1"/>
  <c r="CY387" i="2"/>
  <c r="NR147" i="13" s="1"/>
  <c r="CX387" i="2"/>
  <c r="NR146" i="13" s="1"/>
  <c r="CW387" i="2"/>
  <c r="NR145" i="13" s="1"/>
  <c r="CV387" i="2"/>
  <c r="NR144" i="13" s="1"/>
  <c r="CU387" i="2"/>
  <c r="NR143" i="13" s="1"/>
  <c r="CT387" i="2"/>
  <c r="NR142" i="13" s="1"/>
  <c r="CS387" i="2"/>
  <c r="NR141" i="13" s="1"/>
  <c r="CR387" i="2"/>
  <c r="NR140" i="13" s="1"/>
  <c r="DS386" i="2"/>
  <c r="NQ167" i="13" s="1"/>
  <c r="DR386" i="2"/>
  <c r="NQ166" i="13" s="1"/>
  <c r="DQ386" i="2"/>
  <c r="NQ165" i="13" s="1"/>
  <c r="DP386" i="2"/>
  <c r="NQ164" i="13" s="1"/>
  <c r="DO386" i="2"/>
  <c r="NQ163" i="13" s="1"/>
  <c r="DN386" i="2"/>
  <c r="NQ162" i="13" s="1"/>
  <c r="DM386" i="2"/>
  <c r="NQ161" i="13" s="1"/>
  <c r="DL386" i="2"/>
  <c r="NQ160" i="13" s="1"/>
  <c r="DK386" i="2"/>
  <c r="NQ159" i="13" s="1"/>
  <c r="DJ386" i="2"/>
  <c r="NQ158" i="13" s="1"/>
  <c r="DI386" i="2"/>
  <c r="NQ157" i="13" s="1"/>
  <c r="DH386" i="2"/>
  <c r="NQ156" i="13" s="1"/>
  <c r="DG386" i="2"/>
  <c r="NQ155" i="13" s="1"/>
  <c r="DF386" i="2"/>
  <c r="NQ154" i="13" s="1"/>
  <c r="DE386" i="2"/>
  <c r="NQ153" i="13" s="1"/>
  <c r="DD386" i="2"/>
  <c r="NQ152" i="13" s="1"/>
  <c r="DC386" i="2"/>
  <c r="NQ151" i="13" s="1"/>
  <c r="DB386" i="2"/>
  <c r="NQ150" i="13" s="1"/>
  <c r="DA386" i="2"/>
  <c r="NQ149" i="13" s="1"/>
  <c r="CZ386" i="2"/>
  <c r="NQ148" i="13" s="1"/>
  <c r="CY386" i="2"/>
  <c r="NQ147" i="13" s="1"/>
  <c r="CX386" i="2"/>
  <c r="NQ146" i="13" s="1"/>
  <c r="CW386" i="2"/>
  <c r="NQ145" i="13" s="1"/>
  <c r="CV386" i="2"/>
  <c r="NQ144" i="13" s="1"/>
  <c r="CU386" i="2"/>
  <c r="NQ143" i="13" s="1"/>
  <c r="CT386" i="2"/>
  <c r="NQ142" i="13" s="1"/>
  <c r="CS386" i="2"/>
  <c r="NQ141" i="13" s="1"/>
  <c r="CR386" i="2"/>
  <c r="NQ140" i="13" s="1"/>
  <c r="DS385" i="2"/>
  <c r="DR385" i="2"/>
  <c r="DQ385" i="2"/>
  <c r="DP385" i="2"/>
  <c r="DO385" i="2"/>
  <c r="DN385" i="2"/>
  <c r="DM385" i="2"/>
  <c r="DL385" i="2"/>
  <c r="DK385" i="2"/>
  <c r="DJ385" i="2"/>
  <c r="DI385" i="2"/>
  <c r="DH385" i="2"/>
  <c r="DG385" i="2"/>
  <c r="DF385" i="2"/>
  <c r="DE385" i="2"/>
  <c r="DD385" i="2"/>
  <c r="DC385" i="2"/>
  <c r="DB385" i="2"/>
  <c r="DA385" i="2"/>
  <c r="CZ385" i="2"/>
  <c r="CY385" i="2"/>
  <c r="CX385" i="2"/>
  <c r="CW385" i="2"/>
  <c r="CV385" i="2"/>
  <c r="CU385" i="2"/>
  <c r="CT385" i="2"/>
  <c r="CS385" i="2"/>
  <c r="CR385" i="2"/>
  <c r="DS384" i="2"/>
  <c r="NO167" i="13" s="1"/>
  <c r="DR384" i="2"/>
  <c r="NO166" i="13" s="1"/>
  <c r="DQ384" i="2"/>
  <c r="NO165" i="13" s="1"/>
  <c r="DP384" i="2"/>
  <c r="NO164" i="13" s="1"/>
  <c r="DO384" i="2"/>
  <c r="NO163" i="13" s="1"/>
  <c r="DN384" i="2"/>
  <c r="NO162" i="13" s="1"/>
  <c r="DM384" i="2"/>
  <c r="NO161" i="13" s="1"/>
  <c r="DL384" i="2"/>
  <c r="NO160" i="13" s="1"/>
  <c r="DK384" i="2"/>
  <c r="NO159" i="13" s="1"/>
  <c r="DJ384" i="2"/>
  <c r="NO158" i="13" s="1"/>
  <c r="DI384" i="2"/>
  <c r="NO157" i="13" s="1"/>
  <c r="DH384" i="2"/>
  <c r="NO156" i="13" s="1"/>
  <c r="DG384" i="2"/>
  <c r="NO155" i="13" s="1"/>
  <c r="DF384" i="2"/>
  <c r="NO154" i="13" s="1"/>
  <c r="DE384" i="2"/>
  <c r="NO153" i="13" s="1"/>
  <c r="DD384" i="2"/>
  <c r="NO152" i="13" s="1"/>
  <c r="DC384" i="2"/>
  <c r="NO151" i="13" s="1"/>
  <c r="DB384" i="2"/>
  <c r="NO150" i="13" s="1"/>
  <c r="DA384" i="2"/>
  <c r="NO149" i="13" s="1"/>
  <c r="CZ384" i="2"/>
  <c r="NO148" i="13" s="1"/>
  <c r="CY384" i="2"/>
  <c r="NO147" i="13" s="1"/>
  <c r="CX384" i="2"/>
  <c r="NO146" i="13" s="1"/>
  <c r="CW384" i="2"/>
  <c r="NO145" i="13" s="1"/>
  <c r="CV384" i="2"/>
  <c r="NO144" i="13" s="1"/>
  <c r="CU384" i="2"/>
  <c r="NO143" i="13" s="1"/>
  <c r="CT384" i="2"/>
  <c r="NO142" i="13" s="1"/>
  <c r="CS384" i="2"/>
  <c r="NO141" i="13" s="1"/>
  <c r="CR384" i="2"/>
  <c r="NO140" i="13" s="1"/>
  <c r="DS383" i="2"/>
  <c r="NN167" i="13" s="1"/>
  <c r="DR383" i="2"/>
  <c r="NN166" i="13" s="1"/>
  <c r="DQ383" i="2"/>
  <c r="NN165" i="13" s="1"/>
  <c r="DP383" i="2"/>
  <c r="NN164" i="13" s="1"/>
  <c r="DO383" i="2"/>
  <c r="NN163" i="13" s="1"/>
  <c r="DN383" i="2"/>
  <c r="NN162" i="13" s="1"/>
  <c r="DM383" i="2"/>
  <c r="NN161" i="13" s="1"/>
  <c r="DL383" i="2"/>
  <c r="NN160" i="13" s="1"/>
  <c r="DK383" i="2"/>
  <c r="NN159" i="13" s="1"/>
  <c r="DJ383" i="2"/>
  <c r="NN158" i="13" s="1"/>
  <c r="DI383" i="2"/>
  <c r="NN157" i="13" s="1"/>
  <c r="DH383" i="2"/>
  <c r="NN156" i="13" s="1"/>
  <c r="DG383" i="2"/>
  <c r="NN155" i="13" s="1"/>
  <c r="DF383" i="2"/>
  <c r="NN154" i="13" s="1"/>
  <c r="DE383" i="2"/>
  <c r="NN153" i="13" s="1"/>
  <c r="DD383" i="2"/>
  <c r="NN152" i="13" s="1"/>
  <c r="DC383" i="2"/>
  <c r="NN151" i="13" s="1"/>
  <c r="DB383" i="2"/>
  <c r="NN150" i="13" s="1"/>
  <c r="DA383" i="2"/>
  <c r="NN149" i="13" s="1"/>
  <c r="CZ383" i="2"/>
  <c r="NN148" i="13" s="1"/>
  <c r="CY383" i="2"/>
  <c r="NN147" i="13" s="1"/>
  <c r="CX383" i="2"/>
  <c r="NN146" i="13" s="1"/>
  <c r="CW383" i="2"/>
  <c r="NN145" i="13" s="1"/>
  <c r="CV383" i="2"/>
  <c r="NN144" i="13" s="1"/>
  <c r="CU383" i="2"/>
  <c r="NN143" i="13" s="1"/>
  <c r="CT383" i="2"/>
  <c r="NN142" i="13" s="1"/>
  <c r="CS383" i="2"/>
  <c r="NN141" i="13" s="1"/>
  <c r="CR383" i="2"/>
  <c r="NN140" i="13" s="1"/>
  <c r="DS382" i="2"/>
  <c r="NM167" i="13" s="1"/>
  <c r="DR382" i="2"/>
  <c r="NM166" i="13" s="1"/>
  <c r="DQ382" i="2"/>
  <c r="NM165" i="13" s="1"/>
  <c r="DP382" i="2"/>
  <c r="NM164" i="13" s="1"/>
  <c r="DO382" i="2"/>
  <c r="NM163" i="13" s="1"/>
  <c r="DN382" i="2"/>
  <c r="NM162" i="13" s="1"/>
  <c r="DM382" i="2"/>
  <c r="NM161" i="13" s="1"/>
  <c r="DL382" i="2"/>
  <c r="NM160" i="13" s="1"/>
  <c r="DK382" i="2"/>
  <c r="NM159" i="13" s="1"/>
  <c r="DJ382" i="2"/>
  <c r="NM158" i="13" s="1"/>
  <c r="DI382" i="2"/>
  <c r="NM157" i="13" s="1"/>
  <c r="DH382" i="2"/>
  <c r="NM156" i="13" s="1"/>
  <c r="DG382" i="2"/>
  <c r="NM155" i="13" s="1"/>
  <c r="DF382" i="2"/>
  <c r="NM154" i="13" s="1"/>
  <c r="DE382" i="2"/>
  <c r="NM153" i="13" s="1"/>
  <c r="DD382" i="2"/>
  <c r="NM152" i="13" s="1"/>
  <c r="DC382" i="2"/>
  <c r="NM151" i="13" s="1"/>
  <c r="DB382" i="2"/>
  <c r="NM150" i="13" s="1"/>
  <c r="DA382" i="2"/>
  <c r="NM149" i="13" s="1"/>
  <c r="CZ382" i="2"/>
  <c r="NM148" i="13" s="1"/>
  <c r="CY382" i="2"/>
  <c r="NM147" i="13" s="1"/>
  <c r="CX382" i="2"/>
  <c r="NM146" i="13" s="1"/>
  <c r="CW382" i="2"/>
  <c r="NM145" i="13" s="1"/>
  <c r="CV382" i="2"/>
  <c r="NM144" i="13" s="1"/>
  <c r="CU382" i="2"/>
  <c r="NM143" i="13" s="1"/>
  <c r="CT382" i="2"/>
  <c r="NM142" i="13" s="1"/>
  <c r="CS382" i="2"/>
  <c r="NM141" i="13" s="1"/>
  <c r="CR382" i="2"/>
  <c r="NM140" i="13" s="1"/>
  <c r="DS381" i="2"/>
  <c r="DR381" i="2"/>
  <c r="DQ381" i="2"/>
  <c r="DP381" i="2"/>
  <c r="DO381" i="2"/>
  <c r="DN381" i="2"/>
  <c r="DM381" i="2"/>
  <c r="DL381" i="2"/>
  <c r="DK381" i="2"/>
  <c r="DJ381" i="2"/>
  <c r="DI381" i="2"/>
  <c r="DH381" i="2"/>
  <c r="DG381" i="2"/>
  <c r="DF381" i="2"/>
  <c r="DE381" i="2"/>
  <c r="DD381" i="2"/>
  <c r="DC381" i="2"/>
  <c r="DB381" i="2"/>
  <c r="DA381" i="2"/>
  <c r="CZ381" i="2"/>
  <c r="CY381" i="2"/>
  <c r="CX381" i="2"/>
  <c r="CW381" i="2"/>
  <c r="CV381" i="2"/>
  <c r="CU381" i="2"/>
  <c r="CT381" i="2"/>
  <c r="CS381" i="2"/>
  <c r="CR381" i="2"/>
  <c r="DS380" i="2"/>
  <c r="DR380" i="2"/>
  <c r="DQ380" i="2"/>
  <c r="DP380" i="2"/>
  <c r="DO380" i="2"/>
  <c r="DN380" i="2"/>
  <c r="DM380" i="2"/>
  <c r="DL380" i="2"/>
  <c r="DK380" i="2"/>
  <c r="DJ380" i="2"/>
  <c r="DI380" i="2"/>
  <c r="DH380" i="2"/>
  <c r="DG380" i="2"/>
  <c r="DF380" i="2"/>
  <c r="DE380" i="2"/>
  <c r="DD380" i="2"/>
  <c r="DC380" i="2"/>
  <c r="DB380" i="2"/>
  <c r="DA380" i="2"/>
  <c r="CZ380" i="2"/>
  <c r="CY380" i="2"/>
  <c r="CX380" i="2"/>
  <c r="CW380" i="2"/>
  <c r="CV380" i="2"/>
  <c r="CU380" i="2"/>
  <c r="CT380" i="2"/>
  <c r="CS380" i="2"/>
  <c r="CR380" i="2"/>
  <c r="DS379" i="2"/>
  <c r="DR379" i="2"/>
  <c r="DQ379" i="2"/>
  <c r="DP379" i="2"/>
  <c r="DO379" i="2"/>
  <c r="DN379" i="2"/>
  <c r="DM379" i="2"/>
  <c r="DL379" i="2"/>
  <c r="DK379" i="2"/>
  <c r="DJ379" i="2"/>
  <c r="DI379" i="2"/>
  <c r="DH379" i="2"/>
  <c r="DG379" i="2"/>
  <c r="DF379" i="2"/>
  <c r="DE379" i="2"/>
  <c r="DD379" i="2"/>
  <c r="DC379" i="2"/>
  <c r="DB379" i="2"/>
  <c r="DA379" i="2"/>
  <c r="CZ379" i="2"/>
  <c r="CY379" i="2"/>
  <c r="CX379" i="2"/>
  <c r="CW379" i="2"/>
  <c r="CV379" i="2"/>
  <c r="CU379" i="2"/>
  <c r="CT379" i="2"/>
  <c r="CS379" i="2"/>
  <c r="CR379" i="2"/>
  <c r="DS378" i="2"/>
  <c r="DR378" i="2"/>
  <c r="DQ378" i="2"/>
  <c r="DP378" i="2"/>
  <c r="DO378" i="2"/>
  <c r="DN378" i="2"/>
  <c r="DM378" i="2"/>
  <c r="DL378" i="2"/>
  <c r="DK378" i="2"/>
  <c r="DJ378" i="2"/>
  <c r="DI378" i="2"/>
  <c r="DH378" i="2"/>
  <c r="DG378" i="2"/>
  <c r="DF378" i="2"/>
  <c r="DE378" i="2"/>
  <c r="DD378" i="2"/>
  <c r="DC378" i="2"/>
  <c r="DB378" i="2"/>
  <c r="DA378" i="2"/>
  <c r="CZ378" i="2"/>
  <c r="CY378" i="2"/>
  <c r="CX378" i="2"/>
  <c r="CW378" i="2"/>
  <c r="CV378" i="2"/>
  <c r="CU378" i="2"/>
  <c r="CT378" i="2"/>
  <c r="CS378" i="2"/>
  <c r="CR378" i="2"/>
  <c r="DS377" i="2"/>
  <c r="NH167" i="13" s="1"/>
  <c r="DR377" i="2"/>
  <c r="NH166" i="13" s="1"/>
  <c r="DQ377" i="2"/>
  <c r="NH165" i="13" s="1"/>
  <c r="DP377" i="2"/>
  <c r="NH164" i="13" s="1"/>
  <c r="DO377" i="2"/>
  <c r="NH163" i="13" s="1"/>
  <c r="DN377" i="2"/>
  <c r="NH162" i="13" s="1"/>
  <c r="DM377" i="2"/>
  <c r="NH161" i="13" s="1"/>
  <c r="DL377" i="2"/>
  <c r="NH160" i="13" s="1"/>
  <c r="DK377" i="2"/>
  <c r="NH159" i="13" s="1"/>
  <c r="DJ377" i="2"/>
  <c r="NH158" i="13" s="1"/>
  <c r="DI377" i="2"/>
  <c r="NH157" i="13" s="1"/>
  <c r="DH377" i="2"/>
  <c r="NH156" i="13" s="1"/>
  <c r="DG377" i="2"/>
  <c r="NH155" i="13" s="1"/>
  <c r="DF377" i="2"/>
  <c r="NH154" i="13" s="1"/>
  <c r="DE377" i="2"/>
  <c r="NH153" i="13" s="1"/>
  <c r="DD377" i="2"/>
  <c r="NH152" i="13" s="1"/>
  <c r="DC377" i="2"/>
  <c r="NH151" i="13" s="1"/>
  <c r="DB377" i="2"/>
  <c r="NH150" i="13" s="1"/>
  <c r="DA377" i="2"/>
  <c r="NH149" i="13" s="1"/>
  <c r="CZ377" i="2"/>
  <c r="NH148" i="13" s="1"/>
  <c r="CY377" i="2"/>
  <c r="NH147" i="13" s="1"/>
  <c r="CX377" i="2"/>
  <c r="NH146" i="13" s="1"/>
  <c r="CW377" i="2"/>
  <c r="NH145" i="13" s="1"/>
  <c r="CV377" i="2"/>
  <c r="NH144" i="13" s="1"/>
  <c r="CU377" i="2"/>
  <c r="NH143" i="13" s="1"/>
  <c r="CT377" i="2"/>
  <c r="NH142" i="13" s="1"/>
  <c r="CS377" i="2"/>
  <c r="NH141" i="13" s="1"/>
  <c r="CR377" i="2"/>
  <c r="NH140" i="13" s="1"/>
  <c r="DS376" i="2"/>
  <c r="NG167" i="13" s="1"/>
  <c r="DR376" i="2"/>
  <c r="NG166" i="13" s="1"/>
  <c r="DQ376" i="2"/>
  <c r="NG165" i="13" s="1"/>
  <c r="DP376" i="2"/>
  <c r="NG164" i="13" s="1"/>
  <c r="DO376" i="2"/>
  <c r="NG163" i="13" s="1"/>
  <c r="DN376" i="2"/>
  <c r="NG162" i="13" s="1"/>
  <c r="DM376" i="2"/>
  <c r="NG161" i="13" s="1"/>
  <c r="DL376" i="2"/>
  <c r="NG160" i="13" s="1"/>
  <c r="DK376" i="2"/>
  <c r="NG159" i="13" s="1"/>
  <c r="DJ376" i="2"/>
  <c r="NG158" i="13" s="1"/>
  <c r="DI376" i="2"/>
  <c r="NG157" i="13" s="1"/>
  <c r="DH376" i="2"/>
  <c r="NG156" i="13" s="1"/>
  <c r="DG376" i="2"/>
  <c r="NG155" i="13" s="1"/>
  <c r="DF376" i="2"/>
  <c r="NG154" i="13" s="1"/>
  <c r="DE376" i="2"/>
  <c r="NG153" i="13" s="1"/>
  <c r="DD376" i="2"/>
  <c r="NG152" i="13" s="1"/>
  <c r="DC376" i="2"/>
  <c r="NG151" i="13" s="1"/>
  <c r="DB376" i="2"/>
  <c r="NG150" i="13" s="1"/>
  <c r="DA376" i="2"/>
  <c r="NG149" i="13" s="1"/>
  <c r="CZ376" i="2"/>
  <c r="NG148" i="13" s="1"/>
  <c r="CY376" i="2"/>
  <c r="NG147" i="13" s="1"/>
  <c r="CX376" i="2"/>
  <c r="NG146" i="13" s="1"/>
  <c r="CW376" i="2"/>
  <c r="NG145" i="13" s="1"/>
  <c r="CV376" i="2"/>
  <c r="NG144" i="13" s="1"/>
  <c r="CU376" i="2"/>
  <c r="NG143" i="13" s="1"/>
  <c r="CT376" i="2"/>
  <c r="NG142" i="13" s="1"/>
  <c r="CS376" i="2"/>
  <c r="NG141" i="13" s="1"/>
  <c r="CR376" i="2"/>
  <c r="NG140" i="13" s="1"/>
  <c r="DS375" i="2"/>
  <c r="NF167" i="13" s="1"/>
  <c r="DR375" i="2"/>
  <c r="NF166" i="13" s="1"/>
  <c r="DQ375" i="2"/>
  <c r="NF165" i="13" s="1"/>
  <c r="DP375" i="2"/>
  <c r="NF164" i="13" s="1"/>
  <c r="DO375" i="2"/>
  <c r="NF163" i="13" s="1"/>
  <c r="DN375" i="2"/>
  <c r="NF162" i="13" s="1"/>
  <c r="DM375" i="2"/>
  <c r="NF161" i="13" s="1"/>
  <c r="DL375" i="2"/>
  <c r="NF160" i="13" s="1"/>
  <c r="DK375" i="2"/>
  <c r="NF159" i="13" s="1"/>
  <c r="DJ375" i="2"/>
  <c r="NF158" i="13" s="1"/>
  <c r="DI375" i="2"/>
  <c r="NF157" i="13" s="1"/>
  <c r="DH375" i="2"/>
  <c r="NF156" i="13" s="1"/>
  <c r="DG375" i="2"/>
  <c r="NF155" i="13" s="1"/>
  <c r="DF375" i="2"/>
  <c r="NF154" i="13" s="1"/>
  <c r="DE375" i="2"/>
  <c r="NF153" i="13" s="1"/>
  <c r="DD375" i="2"/>
  <c r="NF152" i="13" s="1"/>
  <c r="DC375" i="2"/>
  <c r="NF151" i="13" s="1"/>
  <c r="DB375" i="2"/>
  <c r="NF150" i="13" s="1"/>
  <c r="DA375" i="2"/>
  <c r="NF149" i="13" s="1"/>
  <c r="CZ375" i="2"/>
  <c r="NF148" i="13" s="1"/>
  <c r="CY375" i="2"/>
  <c r="NF147" i="13" s="1"/>
  <c r="CX375" i="2"/>
  <c r="NF146" i="13" s="1"/>
  <c r="CW375" i="2"/>
  <c r="NF145" i="13" s="1"/>
  <c r="CV375" i="2"/>
  <c r="NF144" i="13" s="1"/>
  <c r="CU375" i="2"/>
  <c r="NF143" i="13" s="1"/>
  <c r="CT375" i="2"/>
  <c r="NF142" i="13" s="1"/>
  <c r="CS375" i="2"/>
  <c r="NF141" i="13" s="1"/>
  <c r="CR375" i="2"/>
  <c r="NF140" i="13" s="1"/>
  <c r="DS374" i="2"/>
  <c r="DR374" i="2"/>
  <c r="DQ374" i="2"/>
  <c r="DP374" i="2"/>
  <c r="DO374" i="2"/>
  <c r="DN374" i="2"/>
  <c r="DM374" i="2"/>
  <c r="DL374" i="2"/>
  <c r="DK374" i="2"/>
  <c r="DJ374" i="2"/>
  <c r="DI374" i="2"/>
  <c r="DH374" i="2"/>
  <c r="DG374" i="2"/>
  <c r="DF374" i="2"/>
  <c r="DE374" i="2"/>
  <c r="DD374" i="2"/>
  <c r="DC374" i="2"/>
  <c r="DB374" i="2"/>
  <c r="DA374" i="2"/>
  <c r="CZ374" i="2"/>
  <c r="CY374" i="2"/>
  <c r="CX374" i="2"/>
  <c r="CW374" i="2"/>
  <c r="CV374" i="2"/>
  <c r="CU374" i="2"/>
  <c r="CT374" i="2"/>
  <c r="CS374" i="2"/>
  <c r="CR374" i="2"/>
  <c r="DS373" i="2"/>
  <c r="DR373" i="2"/>
  <c r="DQ373" i="2"/>
  <c r="DP373" i="2"/>
  <c r="DO373" i="2"/>
  <c r="DN373" i="2"/>
  <c r="DM373" i="2"/>
  <c r="DL373" i="2"/>
  <c r="DK373" i="2"/>
  <c r="DJ373" i="2"/>
  <c r="DI373" i="2"/>
  <c r="DH373" i="2"/>
  <c r="DG373" i="2"/>
  <c r="DF373" i="2"/>
  <c r="DE373" i="2"/>
  <c r="DD373" i="2"/>
  <c r="DC373" i="2"/>
  <c r="DB373" i="2"/>
  <c r="DA373" i="2"/>
  <c r="CZ373" i="2"/>
  <c r="CY373" i="2"/>
  <c r="CX373" i="2"/>
  <c r="CW373" i="2"/>
  <c r="CV373" i="2"/>
  <c r="CU373" i="2"/>
  <c r="CT373" i="2"/>
  <c r="CS373" i="2"/>
  <c r="CR373" i="2"/>
  <c r="DS372" i="2"/>
  <c r="DR372" i="2"/>
  <c r="DQ372" i="2"/>
  <c r="DP372" i="2"/>
  <c r="DO372" i="2"/>
  <c r="DN372" i="2"/>
  <c r="DM372" i="2"/>
  <c r="DL372" i="2"/>
  <c r="DK372" i="2"/>
  <c r="DJ372" i="2"/>
  <c r="DI372" i="2"/>
  <c r="DH372" i="2"/>
  <c r="DG372" i="2"/>
  <c r="DF372" i="2"/>
  <c r="DE372" i="2"/>
  <c r="DD372" i="2"/>
  <c r="DC372" i="2"/>
  <c r="DB372" i="2"/>
  <c r="DA372" i="2"/>
  <c r="CZ372" i="2"/>
  <c r="CY372" i="2"/>
  <c r="CX372" i="2"/>
  <c r="CW372" i="2"/>
  <c r="CV372" i="2"/>
  <c r="CU372" i="2"/>
  <c r="CT372" i="2"/>
  <c r="CS372" i="2"/>
  <c r="CR372" i="2"/>
  <c r="DS371" i="2"/>
  <c r="NB167" i="13" s="1"/>
  <c r="DR371" i="2"/>
  <c r="NB166" i="13" s="1"/>
  <c r="DQ371" i="2"/>
  <c r="NB165" i="13" s="1"/>
  <c r="DP371" i="2"/>
  <c r="NB164" i="13" s="1"/>
  <c r="DO371" i="2"/>
  <c r="NB163" i="13" s="1"/>
  <c r="DN371" i="2"/>
  <c r="NB162" i="13" s="1"/>
  <c r="DM371" i="2"/>
  <c r="NB161" i="13" s="1"/>
  <c r="DL371" i="2"/>
  <c r="NB160" i="13" s="1"/>
  <c r="DK371" i="2"/>
  <c r="NB159" i="13" s="1"/>
  <c r="DJ371" i="2"/>
  <c r="NB158" i="13" s="1"/>
  <c r="DI371" i="2"/>
  <c r="NB157" i="13" s="1"/>
  <c r="DH371" i="2"/>
  <c r="NB156" i="13" s="1"/>
  <c r="DG371" i="2"/>
  <c r="NB155" i="13" s="1"/>
  <c r="DF371" i="2"/>
  <c r="NB154" i="13" s="1"/>
  <c r="DE371" i="2"/>
  <c r="NB153" i="13" s="1"/>
  <c r="DD371" i="2"/>
  <c r="NB152" i="13" s="1"/>
  <c r="DC371" i="2"/>
  <c r="NB151" i="13" s="1"/>
  <c r="DB371" i="2"/>
  <c r="NB150" i="13" s="1"/>
  <c r="DA371" i="2"/>
  <c r="NB149" i="13" s="1"/>
  <c r="CZ371" i="2"/>
  <c r="NB148" i="13" s="1"/>
  <c r="CY371" i="2"/>
  <c r="NB147" i="13" s="1"/>
  <c r="CX371" i="2"/>
  <c r="NB146" i="13" s="1"/>
  <c r="CW371" i="2"/>
  <c r="NB145" i="13" s="1"/>
  <c r="CV371" i="2"/>
  <c r="NB144" i="13" s="1"/>
  <c r="CU371" i="2"/>
  <c r="NB143" i="13" s="1"/>
  <c r="CT371" i="2"/>
  <c r="NB142" i="13" s="1"/>
  <c r="CS371" i="2"/>
  <c r="NB141" i="13" s="1"/>
  <c r="CR371" i="2"/>
  <c r="NB140" i="13" s="1"/>
  <c r="DS370" i="2"/>
  <c r="DR370" i="2"/>
  <c r="DQ370" i="2"/>
  <c r="DP370" i="2"/>
  <c r="DO370" i="2"/>
  <c r="DN370" i="2"/>
  <c r="DM370" i="2"/>
  <c r="DL370" i="2"/>
  <c r="DK370" i="2"/>
  <c r="DJ370" i="2"/>
  <c r="DI370" i="2"/>
  <c r="DH370" i="2"/>
  <c r="DG370" i="2"/>
  <c r="DF370" i="2"/>
  <c r="DE370" i="2"/>
  <c r="DD370" i="2"/>
  <c r="DC370" i="2"/>
  <c r="DB370" i="2"/>
  <c r="DA370" i="2"/>
  <c r="CZ370" i="2"/>
  <c r="CY370" i="2"/>
  <c r="CX370" i="2"/>
  <c r="CW370" i="2"/>
  <c r="CV370" i="2"/>
  <c r="CU370" i="2"/>
  <c r="CT370" i="2"/>
  <c r="CS370" i="2"/>
  <c r="CR370" i="2"/>
  <c r="DS369" i="2"/>
  <c r="MZ167" i="13" s="1"/>
  <c r="DR369" i="2"/>
  <c r="MZ166" i="13" s="1"/>
  <c r="DQ369" i="2"/>
  <c r="MZ165" i="13" s="1"/>
  <c r="DP369" i="2"/>
  <c r="MZ164" i="13" s="1"/>
  <c r="DO369" i="2"/>
  <c r="MZ163" i="13" s="1"/>
  <c r="DN369" i="2"/>
  <c r="MZ162" i="13" s="1"/>
  <c r="DM369" i="2"/>
  <c r="MZ161" i="13" s="1"/>
  <c r="DL369" i="2"/>
  <c r="MZ160" i="13" s="1"/>
  <c r="DK369" i="2"/>
  <c r="MZ159" i="13" s="1"/>
  <c r="DJ369" i="2"/>
  <c r="MZ158" i="13" s="1"/>
  <c r="DI369" i="2"/>
  <c r="MZ157" i="13" s="1"/>
  <c r="DH369" i="2"/>
  <c r="MZ156" i="13" s="1"/>
  <c r="DG369" i="2"/>
  <c r="MZ155" i="13" s="1"/>
  <c r="DF369" i="2"/>
  <c r="MZ154" i="13" s="1"/>
  <c r="DE369" i="2"/>
  <c r="MZ153" i="13" s="1"/>
  <c r="DD369" i="2"/>
  <c r="MZ152" i="13" s="1"/>
  <c r="DC369" i="2"/>
  <c r="MZ151" i="13" s="1"/>
  <c r="DB369" i="2"/>
  <c r="MZ150" i="13" s="1"/>
  <c r="DA369" i="2"/>
  <c r="MZ149" i="13" s="1"/>
  <c r="CZ369" i="2"/>
  <c r="MZ148" i="13" s="1"/>
  <c r="CY369" i="2"/>
  <c r="MZ147" i="13" s="1"/>
  <c r="CX369" i="2"/>
  <c r="MZ146" i="13" s="1"/>
  <c r="CW369" i="2"/>
  <c r="MZ145" i="13" s="1"/>
  <c r="CV369" i="2"/>
  <c r="MZ144" i="13" s="1"/>
  <c r="CU369" i="2"/>
  <c r="MZ143" i="13" s="1"/>
  <c r="CT369" i="2"/>
  <c r="MZ142" i="13" s="1"/>
  <c r="CS369" i="2"/>
  <c r="MZ141" i="13" s="1"/>
  <c r="CR369" i="2"/>
  <c r="MZ140" i="13" s="1"/>
  <c r="DS368" i="2"/>
  <c r="DR368" i="2"/>
  <c r="DQ368" i="2"/>
  <c r="DP368" i="2"/>
  <c r="DO368" i="2"/>
  <c r="DN368" i="2"/>
  <c r="DM368" i="2"/>
  <c r="DL368" i="2"/>
  <c r="DK368" i="2"/>
  <c r="DJ368" i="2"/>
  <c r="DI368" i="2"/>
  <c r="DH368" i="2"/>
  <c r="DG368" i="2"/>
  <c r="DF368" i="2"/>
  <c r="DE368" i="2"/>
  <c r="DD368" i="2"/>
  <c r="DC368" i="2"/>
  <c r="DB368" i="2"/>
  <c r="DA368" i="2"/>
  <c r="CZ368" i="2"/>
  <c r="CY368" i="2"/>
  <c r="CX368" i="2"/>
  <c r="CW368" i="2"/>
  <c r="CV368" i="2"/>
  <c r="CU368" i="2"/>
  <c r="CT368" i="2"/>
  <c r="CS368" i="2"/>
  <c r="CR368" i="2"/>
  <c r="DS367" i="2"/>
  <c r="MX167" i="13" s="1"/>
  <c r="DR367" i="2"/>
  <c r="MX166" i="13" s="1"/>
  <c r="DQ367" i="2"/>
  <c r="MX165" i="13" s="1"/>
  <c r="DP367" i="2"/>
  <c r="MX164" i="13" s="1"/>
  <c r="DO367" i="2"/>
  <c r="MX163" i="13" s="1"/>
  <c r="DN367" i="2"/>
  <c r="MX162" i="13" s="1"/>
  <c r="DM367" i="2"/>
  <c r="MX161" i="13" s="1"/>
  <c r="DL367" i="2"/>
  <c r="MX160" i="13" s="1"/>
  <c r="DK367" i="2"/>
  <c r="MX159" i="13" s="1"/>
  <c r="DJ367" i="2"/>
  <c r="MX158" i="13" s="1"/>
  <c r="DI367" i="2"/>
  <c r="MX157" i="13" s="1"/>
  <c r="DH367" i="2"/>
  <c r="MX156" i="13" s="1"/>
  <c r="DG367" i="2"/>
  <c r="MX155" i="13" s="1"/>
  <c r="DF367" i="2"/>
  <c r="MX154" i="13" s="1"/>
  <c r="DE367" i="2"/>
  <c r="MX153" i="13" s="1"/>
  <c r="DD367" i="2"/>
  <c r="MX152" i="13" s="1"/>
  <c r="DC367" i="2"/>
  <c r="MX151" i="13" s="1"/>
  <c r="DB367" i="2"/>
  <c r="MX150" i="13" s="1"/>
  <c r="DA367" i="2"/>
  <c r="MX149" i="13" s="1"/>
  <c r="CZ367" i="2"/>
  <c r="MX148" i="13" s="1"/>
  <c r="CY367" i="2"/>
  <c r="MX147" i="13" s="1"/>
  <c r="CX367" i="2"/>
  <c r="MX146" i="13" s="1"/>
  <c r="CW367" i="2"/>
  <c r="MX145" i="13" s="1"/>
  <c r="CV367" i="2"/>
  <c r="MX144" i="13" s="1"/>
  <c r="CU367" i="2"/>
  <c r="MX143" i="13" s="1"/>
  <c r="CT367" i="2"/>
  <c r="MX142" i="13" s="1"/>
  <c r="CS367" i="2"/>
  <c r="MX141" i="13" s="1"/>
  <c r="CR367" i="2"/>
  <c r="MX140" i="13" s="1"/>
  <c r="DS366" i="2"/>
  <c r="MW167" i="13" s="1"/>
  <c r="DR366" i="2"/>
  <c r="MW166" i="13" s="1"/>
  <c r="DQ366" i="2"/>
  <c r="MW165" i="13" s="1"/>
  <c r="DP366" i="2"/>
  <c r="MW164" i="13" s="1"/>
  <c r="DO366" i="2"/>
  <c r="MW163" i="13" s="1"/>
  <c r="DN366" i="2"/>
  <c r="MW162" i="13" s="1"/>
  <c r="DM366" i="2"/>
  <c r="MW161" i="13" s="1"/>
  <c r="DL366" i="2"/>
  <c r="MW160" i="13" s="1"/>
  <c r="DK366" i="2"/>
  <c r="MW159" i="13" s="1"/>
  <c r="DJ366" i="2"/>
  <c r="MW158" i="13" s="1"/>
  <c r="DI366" i="2"/>
  <c r="MW157" i="13" s="1"/>
  <c r="DH366" i="2"/>
  <c r="MW156" i="13" s="1"/>
  <c r="DG366" i="2"/>
  <c r="MW155" i="13" s="1"/>
  <c r="DF366" i="2"/>
  <c r="MW154" i="13" s="1"/>
  <c r="DE366" i="2"/>
  <c r="MW153" i="13" s="1"/>
  <c r="DD366" i="2"/>
  <c r="MW152" i="13" s="1"/>
  <c r="DC366" i="2"/>
  <c r="MW151" i="13" s="1"/>
  <c r="DB366" i="2"/>
  <c r="MW150" i="13" s="1"/>
  <c r="DA366" i="2"/>
  <c r="MW149" i="13" s="1"/>
  <c r="CZ366" i="2"/>
  <c r="MW148" i="13" s="1"/>
  <c r="CY366" i="2"/>
  <c r="MW147" i="13" s="1"/>
  <c r="CX366" i="2"/>
  <c r="MW146" i="13" s="1"/>
  <c r="CW366" i="2"/>
  <c r="MW145" i="13" s="1"/>
  <c r="CV366" i="2"/>
  <c r="MW144" i="13" s="1"/>
  <c r="CU366" i="2"/>
  <c r="MW143" i="13" s="1"/>
  <c r="CT366" i="2"/>
  <c r="MW142" i="13" s="1"/>
  <c r="CS366" i="2"/>
  <c r="MW141" i="13" s="1"/>
  <c r="CR366" i="2"/>
  <c r="MW140" i="13" s="1"/>
  <c r="DS365" i="2"/>
  <c r="MV167" i="13" s="1"/>
  <c r="DR365" i="2"/>
  <c r="MV166" i="13" s="1"/>
  <c r="DQ365" i="2"/>
  <c r="MV165" i="13" s="1"/>
  <c r="DP365" i="2"/>
  <c r="MV164" i="13" s="1"/>
  <c r="DO365" i="2"/>
  <c r="MV163" i="13" s="1"/>
  <c r="DN365" i="2"/>
  <c r="MV162" i="13" s="1"/>
  <c r="DM365" i="2"/>
  <c r="MV161" i="13" s="1"/>
  <c r="DL365" i="2"/>
  <c r="MV160" i="13" s="1"/>
  <c r="DK365" i="2"/>
  <c r="MV159" i="13" s="1"/>
  <c r="DJ365" i="2"/>
  <c r="MV158" i="13" s="1"/>
  <c r="DI365" i="2"/>
  <c r="MV157" i="13" s="1"/>
  <c r="DH365" i="2"/>
  <c r="MV156" i="13" s="1"/>
  <c r="DG365" i="2"/>
  <c r="MV155" i="13" s="1"/>
  <c r="DF365" i="2"/>
  <c r="MV154" i="13" s="1"/>
  <c r="DE365" i="2"/>
  <c r="MV153" i="13" s="1"/>
  <c r="DD365" i="2"/>
  <c r="MV152" i="13" s="1"/>
  <c r="DC365" i="2"/>
  <c r="MV151" i="13" s="1"/>
  <c r="DB365" i="2"/>
  <c r="MV150" i="13" s="1"/>
  <c r="DA365" i="2"/>
  <c r="MV149" i="13" s="1"/>
  <c r="CZ365" i="2"/>
  <c r="MV148" i="13" s="1"/>
  <c r="CY365" i="2"/>
  <c r="MV147" i="13" s="1"/>
  <c r="CX365" i="2"/>
  <c r="MV146" i="13" s="1"/>
  <c r="CW365" i="2"/>
  <c r="MV145" i="13" s="1"/>
  <c r="CV365" i="2"/>
  <c r="MV144" i="13" s="1"/>
  <c r="CU365" i="2"/>
  <c r="MV143" i="13" s="1"/>
  <c r="CT365" i="2"/>
  <c r="MV142" i="13" s="1"/>
  <c r="CS365" i="2"/>
  <c r="MV141" i="13" s="1"/>
  <c r="CR365" i="2"/>
  <c r="MV140" i="13" s="1"/>
  <c r="DS364" i="2"/>
  <c r="DR364" i="2"/>
  <c r="DQ364" i="2"/>
  <c r="DP364" i="2"/>
  <c r="DO364" i="2"/>
  <c r="DN364" i="2"/>
  <c r="DM364" i="2"/>
  <c r="DL364" i="2"/>
  <c r="DK364" i="2"/>
  <c r="DJ364" i="2"/>
  <c r="DI364" i="2"/>
  <c r="DH364" i="2"/>
  <c r="DG364" i="2"/>
  <c r="DF364" i="2"/>
  <c r="DE364" i="2"/>
  <c r="DD364" i="2"/>
  <c r="DC364" i="2"/>
  <c r="DB364" i="2"/>
  <c r="DA364" i="2"/>
  <c r="CZ364" i="2"/>
  <c r="CY364" i="2"/>
  <c r="CX364" i="2"/>
  <c r="CW364" i="2"/>
  <c r="CV364" i="2"/>
  <c r="CU364" i="2"/>
  <c r="CT364" i="2"/>
  <c r="CS364" i="2"/>
  <c r="CR364" i="2"/>
  <c r="DS363" i="2"/>
  <c r="DR363" i="2"/>
  <c r="DQ363" i="2"/>
  <c r="DP363" i="2"/>
  <c r="DO363" i="2"/>
  <c r="DN363" i="2"/>
  <c r="DM363" i="2"/>
  <c r="DL363" i="2"/>
  <c r="DK363" i="2"/>
  <c r="DJ363" i="2"/>
  <c r="DI363" i="2"/>
  <c r="DH363" i="2"/>
  <c r="DG363" i="2"/>
  <c r="DF363" i="2"/>
  <c r="DE363" i="2"/>
  <c r="DD363" i="2"/>
  <c r="DC363" i="2"/>
  <c r="DB363" i="2"/>
  <c r="DA363" i="2"/>
  <c r="CZ363" i="2"/>
  <c r="CY363" i="2"/>
  <c r="CX363" i="2"/>
  <c r="CW363" i="2"/>
  <c r="CV363" i="2"/>
  <c r="CU363" i="2"/>
  <c r="CT363" i="2"/>
  <c r="CS363" i="2"/>
  <c r="CR363" i="2"/>
  <c r="DS362" i="2"/>
  <c r="MS167" i="13" s="1"/>
  <c r="DR362" i="2"/>
  <c r="MS166" i="13" s="1"/>
  <c r="DQ362" i="2"/>
  <c r="MS165" i="13" s="1"/>
  <c r="DP362" i="2"/>
  <c r="MS164" i="13" s="1"/>
  <c r="DO362" i="2"/>
  <c r="MS163" i="13" s="1"/>
  <c r="DN362" i="2"/>
  <c r="MS162" i="13" s="1"/>
  <c r="DM362" i="2"/>
  <c r="MS161" i="13" s="1"/>
  <c r="DL362" i="2"/>
  <c r="MS160" i="13" s="1"/>
  <c r="DK362" i="2"/>
  <c r="MS159" i="13" s="1"/>
  <c r="DJ362" i="2"/>
  <c r="MS158" i="13" s="1"/>
  <c r="DI362" i="2"/>
  <c r="MS157" i="13" s="1"/>
  <c r="DH362" i="2"/>
  <c r="MS156" i="13" s="1"/>
  <c r="DG362" i="2"/>
  <c r="MS155" i="13" s="1"/>
  <c r="DF362" i="2"/>
  <c r="MS154" i="13" s="1"/>
  <c r="DE362" i="2"/>
  <c r="MS153" i="13" s="1"/>
  <c r="DD362" i="2"/>
  <c r="MS152" i="13" s="1"/>
  <c r="DC362" i="2"/>
  <c r="MS151" i="13" s="1"/>
  <c r="DB362" i="2"/>
  <c r="MS150" i="13" s="1"/>
  <c r="DA362" i="2"/>
  <c r="MS149" i="13" s="1"/>
  <c r="CZ362" i="2"/>
  <c r="MS148" i="13" s="1"/>
  <c r="CY362" i="2"/>
  <c r="MS147" i="13" s="1"/>
  <c r="CX362" i="2"/>
  <c r="MS146" i="13" s="1"/>
  <c r="CW362" i="2"/>
  <c r="MS145" i="13" s="1"/>
  <c r="CV362" i="2"/>
  <c r="MS144" i="13" s="1"/>
  <c r="CU362" i="2"/>
  <c r="MS143" i="13" s="1"/>
  <c r="CT362" i="2"/>
  <c r="MS142" i="13" s="1"/>
  <c r="CS362" i="2"/>
  <c r="MS141" i="13" s="1"/>
  <c r="CR362" i="2"/>
  <c r="MS140" i="13" s="1"/>
  <c r="DS361" i="2"/>
  <c r="DR361" i="2"/>
  <c r="DQ361" i="2"/>
  <c r="DP361" i="2"/>
  <c r="DO361" i="2"/>
  <c r="DN361" i="2"/>
  <c r="DM361" i="2"/>
  <c r="DL361" i="2"/>
  <c r="DK361" i="2"/>
  <c r="DJ361" i="2"/>
  <c r="DI361" i="2"/>
  <c r="DH361" i="2"/>
  <c r="DG361" i="2"/>
  <c r="DF361" i="2"/>
  <c r="DE361" i="2"/>
  <c r="DD361" i="2"/>
  <c r="DC361" i="2"/>
  <c r="DB361" i="2"/>
  <c r="DA361" i="2"/>
  <c r="CZ361" i="2"/>
  <c r="CY361" i="2"/>
  <c r="CX361" i="2"/>
  <c r="CW361" i="2"/>
  <c r="CV361" i="2"/>
  <c r="CU361" i="2"/>
  <c r="CT361" i="2"/>
  <c r="CS361" i="2"/>
  <c r="CR361" i="2"/>
  <c r="DS360" i="2"/>
  <c r="DR360" i="2"/>
  <c r="DQ360" i="2"/>
  <c r="DP360" i="2"/>
  <c r="DO360" i="2"/>
  <c r="DN360" i="2"/>
  <c r="DM360" i="2"/>
  <c r="DL360" i="2"/>
  <c r="DK360" i="2"/>
  <c r="DJ360" i="2"/>
  <c r="DI360" i="2"/>
  <c r="DH360" i="2"/>
  <c r="DG360" i="2"/>
  <c r="DF360" i="2"/>
  <c r="DE360" i="2"/>
  <c r="DD360" i="2"/>
  <c r="DC360" i="2"/>
  <c r="DB360" i="2"/>
  <c r="DA360" i="2"/>
  <c r="CZ360" i="2"/>
  <c r="CY360" i="2"/>
  <c r="CX360" i="2"/>
  <c r="CW360" i="2"/>
  <c r="CV360" i="2"/>
  <c r="CU360" i="2"/>
  <c r="CT360" i="2"/>
  <c r="CS360" i="2"/>
  <c r="CR360" i="2"/>
  <c r="DS359" i="2"/>
  <c r="DR359" i="2"/>
  <c r="DQ359" i="2"/>
  <c r="DP359" i="2"/>
  <c r="DO359" i="2"/>
  <c r="DN359" i="2"/>
  <c r="DM359" i="2"/>
  <c r="DL359" i="2"/>
  <c r="DK359" i="2"/>
  <c r="DJ359" i="2"/>
  <c r="DI359" i="2"/>
  <c r="DH359" i="2"/>
  <c r="DG359" i="2"/>
  <c r="DF359" i="2"/>
  <c r="DE359" i="2"/>
  <c r="DD359" i="2"/>
  <c r="DC359" i="2"/>
  <c r="DB359" i="2"/>
  <c r="DA359" i="2"/>
  <c r="CZ359" i="2"/>
  <c r="CY359" i="2"/>
  <c r="CX359" i="2"/>
  <c r="CW359" i="2"/>
  <c r="CV359" i="2"/>
  <c r="CU359" i="2"/>
  <c r="CT359" i="2"/>
  <c r="CS359" i="2"/>
  <c r="CR359" i="2"/>
  <c r="DS358" i="2"/>
  <c r="MO167" i="13" s="1"/>
  <c r="DR358" i="2"/>
  <c r="MO166" i="13" s="1"/>
  <c r="DQ358" i="2"/>
  <c r="MO165" i="13" s="1"/>
  <c r="DP358" i="2"/>
  <c r="MO164" i="13" s="1"/>
  <c r="DO358" i="2"/>
  <c r="MO163" i="13" s="1"/>
  <c r="DN358" i="2"/>
  <c r="MO162" i="13" s="1"/>
  <c r="DM358" i="2"/>
  <c r="MO161" i="13" s="1"/>
  <c r="DL358" i="2"/>
  <c r="MO160" i="13" s="1"/>
  <c r="DK358" i="2"/>
  <c r="MO159" i="13" s="1"/>
  <c r="DJ358" i="2"/>
  <c r="MO158" i="13" s="1"/>
  <c r="DI358" i="2"/>
  <c r="MO157" i="13" s="1"/>
  <c r="DH358" i="2"/>
  <c r="MO156" i="13" s="1"/>
  <c r="DG358" i="2"/>
  <c r="MO155" i="13" s="1"/>
  <c r="DF358" i="2"/>
  <c r="MO154" i="13" s="1"/>
  <c r="DE358" i="2"/>
  <c r="MO153" i="13" s="1"/>
  <c r="DD358" i="2"/>
  <c r="MO152" i="13" s="1"/>
  <c r="DC358" i="2"/>
  <c r="MO151" i="13" s="1"/>
  <c r="DB358" i="2"/>
  <c r="MO150" i="13" s="1"/>
  <c r="DA358" i="2"/>
  <c r="MO149" i="13" s="1"/>
  <c r="CZ358" i="2"/>
  <c r="MO148" i="13" s="1"/>
  <c r="CY358" i="2"/>
  <c r="MO147" i="13" s="1"/>
  <c r="CX358" i="2"/>
  <c r="MO146" i="13" s="1"/>
  <c r="CW358" i="2"/>
  <c r="MO145" i="13" s="1"/>
  <c r="CV358" i="2"/>
  <c r="MO144" i="13" s="1"/>
  <c r="CU358" i="2"/>
  <c r="MO143" i="13" s="1"/>
  <c r="CT358" i="2"/>
  <c r="MO142" i="13" s="1"/>
  <c r="CS358" i="2"/>
  <c r="MO141" i="13" s="1"/>
  <c r="CR358" i="2"/>
  <c r="MO140" i="13" s="1"/>
  <c r="DS357" i="2"/>
  <c r="MN167" i="13" s="1"/>
  <c r="DR357" i="2"/>
  <c r="MN166" i="13" s="1"/>
  <c r="DQ357" i="2"/>
  <c r="MN165" i="13" s="1"/>
  <c r="DP357" i="2"/>
  <c r="MN164" i="13" s="1"/>
  <c r="DO357" i="2"/>
  <c r="MN163" i="13" s="1"/>
  <c r="DN357" i="2"/>
  <c r="MN162" i="13" s="1"/>
  <c r="DM357" i="2"/>
  <c r="MN161" i="13" s="1"/>
  <c r="DL357" i="2"/>
  <c r="MN160" i="13" s="1"/>
  <c r="DK357" i="2"/>
  <c r="MN159" i="13" s="1"/>
  <c r="DJ357" i="2"/>
  <c r="MN158" i="13" s="1"/>
  <c r="DI357" i="2"/>
  <c r="MN157" i="13" s="1"/>
  <c r="DH357" i="2"/>
  <c r="MN156" i="13" s="1"/>
  <c r="DG357" i="2"/>
  <c r="MN155" i="13" s="1"/>
  <c r="DF357" i="2"/>
  <c r="MN154" i="13" s="1"/>
  <c r="DE357" i="2"/>
  <c r="MN153" i="13" s="1"/>
  <c r="DD357" i="2"/>
  <c r="MN152" i="13" s="1"/>
  <c r="DC357" i="2"/>
  <c r="MN151" i="13" s="1"/>
  <c r="DB357" i="2"/>
  <c r="MN150" i="13" s="1"/>
  <c r="DA357" i="2"/>
  <c r="MN149" i="13" s="1"/>
  <c r="CZ357" i="2"/>
  <c r="MN148" i="13" s="1"/>
  <c r="CY357" i="2"/>
  <c r="MN147" i="13" s="1"/>
  <c r="CX357" i="2"/>
  <c r="MN146" i="13" s="1"/>
  <c r="CW357" i="2"/>
  <c r="MN145" i="13" s="1"/>
  <c r="CV357" i="2"/>
  <c r="MN144" i="13" s="1"/>
  <c r="CU357" i="2"/>
  <c r="MN143" i="13" s="1"/>
  <c r="CT357" i="2"/>
  <c r="MN142" i="13" s="1"/>
  <c r="CS357" i="2"/>
  <c r="MN141" i="13" s="1"/>
  <c r="CR357" i="2"/>
  <c r="MN140" i="13" s="1"/>
  <c r="DS356" i="2"/>
  <c r="DR356" i="2"/>
  <c r="DQ356" i="2"/>
  <c r="DP356" i="2"/>
  <c r="DO356" i="2"/>
  <c r="DN356" i="2"/>
  <c r="DM356" i="2"/>
  <c r="DL356" i="2"/>
  <c r="DK356" i="2"/>
  <c r="DJ356" i="2"/>
  <c r="DI356" i="2"/>
  <c r="DH356" i="2"/>
  <c r="DG356" i="2"/>
  <c r="DF356" i="2"/>
  <c r="DE356" i="2"/>
  <c r="DD356" i="2"/>
  <c r="DC356" i="2"/>
  <c r="DB356" i="2"/>
  <c r="DA356" i="2"/>
  <c r="CZ356" i="2"/>
  <c r="CY356" i="2"/>
  <c r="CX356" i="2"/>
  <c r="CW356" i="2"/>
  <c r="CV356" i="2"/>
  <c r="CU356" i="2"/>
  <c r="CT356" i="2"/>
  <c r="CS356" i="2"/>
  <c r="CR356" i="2"/>
  <c r="DS355" i="2"/>
  <c r="ML167" i="13" s="1"/>
  <c r="DR355" i="2"/>
  <c r="ML166" i="13" s="1"/>
  <c r="DQ355" i="2"/>
  <c r="ML165" i="13" s="1"/>
  <c r="DP355" i="2"/>
  <c r="ML164" i="13" s="1"/>
  <c r="DO355" i="2"/>
  <c r="ML163" i="13" s="1"/>
  <c r="DN355" i="2"/>
  <c r="ML162" i="13" s="1"/>
  <c r="DM355" i="2"/>
  <c r="ML161" i="13" s="1"/>
  <c r="DL355" i="2"/>
  <c r="ML160" i="13" s="1"/>
  <c r="DK355" i="2"/>
  <c r="ML159" i="13" s="1"/>
  <c r="DJ355" i="2"/>
  <c r="ML158" i="13" s="1"/>
  <c r="DI355" i="2"/>
  <c r="ML157" i="13" s="1"/>
  <c r="DH355" i="2"/>
  <c r="ML156" i="13" s="1"/>
  <c r="DG355" i="2"/>
  <c r="ML155" i="13" s="1"/>
  <c r="DF355" i="2"/>
  <c r="ML154" i="13" s="1"/>
  <c r="DE355" i="2"/>
  <c r="ML153" i="13" s="1"/>
  <c r="DD355" i="2"/>
  <c r="ML152" i="13" s="1"/>
  <c r="DC355" i="2"/>
  <c r="ML151" i="13" s="1"/>
  <c r="DB355" i="2"/>
  <c r="ML150" i="13" s="1"/>
  <c r="DA355" i="2"/>
  <c r="ML149" i="13" s="1"/>
  <c r="CZ355" i="2"/>
  <c r="ML148" i="13" s="1"/>
  <c r="CY355" i="2"/>
  <c r="ML147" i="13" s="1"/>
  <c r="CX355" i="2"/>
  <c r="ML146" i="13" s="1"/>
  <c r="CW355" i="2"/>
  <c r="ML145" i="13" s="1"/>
  <c r="CV355" i="2"/>
  <c r="ML144" i="13" s="1"/>
  <c r="CU355" i="2"/>
  <c r="ML143" i="13" s="1"/>
  <c r="CT355" i="2"/>
  <c r="ML142" i="13" s="1"/>
  <c r="CS355" i="2"/>
  <c r="ML141" i="13" s="1"/>
  <c r="CR355" i="2"/>
  <c r="ML140" i="13" s="1"/>
  <c r="DS354" i="2"/>
  <c r="DR354" i="2"/>
  <c r="DQ354" i="2"/>
  <c r="DP354" i="2"/>
  <c r="DO354" i="2"/>
  <c r="DN354" i="2"/>
  <c r="DM354" i="2"/>
  <c r="DL354" i="2"/>
  <c r="DK354" i="2"/>
  <c r="DJ354" i="2"/>
  <c r="DI354" i="2"/>
  <c r="DH354" i="2"/>
  <c r="DG354" i="2"/>
  <c r="DF354" i="2"/>
  <c r="DE354" i="2"/>
  <c r="DD354" i="2"/>
  <c r="DC354" i="2"/>
  <c r="DB354" i="2"/>
  <c r="DA354" i="2"/>
  <c r="CZ354" i="2"/>
  <c r="CY354" i="2"/>
  <c r="CX354" i="2"/>
  <c r="CW354" i="2"/>
  <c r="CV354" i="2"/>
  <c r="CU354" i="2"/>
  <c r="CT354" i="2"/>
  <c r="CS354" i="2"/>
  <c r="CR354" i="2"/>
  <c r="DS353" i="2"/>
  <c r="DR353" i="2"/>
  <c r="DQ353" i="2"/>
  <c r="DP353" i="2"/>
  <c r="DO353" i="2"/>
  <c r="DN353" i="2"/>
  <c r="DM353" i="2"/>
  <c r="DL353" i="2"/>
  <c r="DK353" i="2"/>
  <c r="DJ353" i="2"/>
  <c r="DI353" i="2"/>
  <c r="DH353" i="2"/>
  <c r="DG353" i="2"/>
  <c r="DF353" i="2"/>
  <c r="DE353" i="2"/>
  <c r="DD353" i="2"/>
  <c r="DC353" i="2"/>
  <c r="DB353" i="2"/>
  <c r="DA353" i="2"/>
  <c r="CZ353" i="2"/>
  <c r="CY353" i="2"/>
  <c r="CX353" i="2"/>
  <c r="CW353" i="2"/>
  <c r="CV353" i="2"/>
  <c r="CU353" i="2"/>
  <c r="CT353" i="2"/>
  <c r="CS353" i="2"/>
  <c r="CR353" i="2"/>
  <c r="DS352" i="2"/>
  <c r="DR352" i="2"/>
  <c r="DQ352" i="2"/>
  <c r="DP352" i="2"/>
  <c r="DO352" i="2"/>
  <c r="DN352" i="2"/>
  <c r="DM352" i="2"/>
  <c r="DL352" i="2"/>
  <c r="DK352" i="2"/>
  <c r="DJ352" i="2"/>
  <c r="DI352" i="2"/>
  <c r="DH352" i="2"/>
  <c r="DG352" i="2"/>
  <c r="DF352" i="2"/>
  <c r="DE352" i="2"/>
  <c r="DD352" i="2"/>
  <c r="DC352" i="2"/>
  <c r="DB352" i="2"/>
  <c r="DA352" i="2"/>
  <c r="CZ352" i="2"/>
  <c r="CY352" i="2"/>
  <c r="CX352" i="2"/>
  <c r="CW352" i="2"/>
  <c r="CV352" i="2"/>
  <c r="CU352" i="2"/>
  <c r="CT352" i="2"/>
  <c r="CS352" i="2"/>
  <c r="CR352" i="2"/>
  <c r="DS351" i="2"/>
  <c r="MH167" i="13" s="1"/>
  <c r="DR351" i="2"/>
  <c r="MH166" i="13" s="1"/>
  <c r="DQ351" i="2"/>
  <c r="MH165" i="13" s="1"/>
  <c r="DP351" i="2"/>
  <c r="MH164" i="13" s="1"/>
  <c r="DO351" i="2"/>
  <c r="MH163" i="13" s="1"/>
  <c r="DN351" i="2"/>
  <c r="MH162" i="13" s="1"/>
  <c r="DM351" i="2"/>
  <c r="MH161" i="13" s="1"/>
  <c r="DL351" i="2"/>
  <c r="MH160" i="13" s="1"/>
  <c r="DK351" i="2"/>
  <c r="MH159" i="13" s="1"/>
  <c r="DJ351" i="2"/>
  <c r="MH158" i="13" s="1"/>
  <c r="DI351" i="2"/>
  <c r="MH157" i="13" s="1"/>
  <c r="DH351" i="2"/>
  <c r="MH156" i="13" s="1"/>
  <c r="DG351" i="2"/>
  <c r="MH155" i="13" s="1"/>
  <c r="DF351" i="2"/>
  <c r="MH154" i="13" s="1"/>
  <c r="DE351" i="2"/>
  <c r="MH153" i="13" s="1"/>
  <c r="DD351" i="2"/>
  <c r="MH152" i="13" s="1"/>
  <c r="DC351" i="2"/>
  <c r="MH151" i="13" s="1"/>
  <c r="DB351" i="2"/>
  <c r="MH150" i="13" s="1"/>
  <c r="DA351" i="2"/>
  <c r="MH149" i="13" s="1"/>
  <c r="CZ351" i="2"/>
  <c r="MH148" i="13" s="1"/>
  <c r="CY351" i="2"/>
  <c r="MH147" i="13" s="1"/>
  <c r="CX351" i="2"/>
  <c r="MH146" i="13" s="1"/>
  <c r="CW351" i="2"/>
  <c r="MH145" i="13" s="1"/>
  <c r="CV351" i="2"/>
  <c r="MH144" i="13" s="1"/>
  <c r="CU351" i="2"/>
  <c r="MH143" i="13" s="1"/>
  <c r="CT351" i="2"/>
  <c r="MH142" i="13" s="1"/>
  <c r="CS351" i="2"/>
  <c r="MH141" i="13" s="1"/>
  <c r="CR351" i="2"/>
  <c r="MH140" i="13" s="1"/>
  <c r="DS350" i="2"/>
  <c r="DR350" i="2"/>
  <c r="DQ350" i="2"/>
  <c r="DP350" i="2"/>
  <c r="DO350" i="2"/>
  <c r="DN350" i="2"/>
  <c r="DM350" i="2"/>
  <c r="DL350" i="2"/>
  <c r="DK350" i="2"/>
  <c r="DJ350" i="2"/>
  <c r="DI350" i="2"/>
  <c r="DH350" i="2"/>
  <c r="DG350" i="2"/>
  <c r="DF350" i="2"/>
  <c r="DE350" i="2"/>
  <c r="DD350" i="2"/>
  <c r="DC350" i="2"/>
  <c r="DB350" i="2"/>
  <c r="DA350" i="2"/>
  <c r="CZ350" i="2"/>
  <c r="CY350" i="2"/>
  <c r="CX350" i="2"/>
  <c r="CW350" i="2"/>
  <c r="CV350" i="2"/>
  <c r="CU350" i="2"/>
  <c r="CT350" i="2"/>
  <c r="CS350" i="2"/>
  <c r="CR350" i="2"/>
  <c r="DS349" i="2"/>
  <c r="MF167" i="13" s="1"/>
  <c r="DR349" i="2"/>
  <c r="MF166" i="13" s="1"/>
  <c r="DQ349" i="2"/>
  <c r="MF165" i="13" s="1"/>
  <c r="DP349" i="2"/>
  <c r="MF164" i="13" s="1"/>
  <c r="DO349" i="2"/>
  <c r="MF163" i="13" s="1"/>
  <c r="DN349" i="2"/>
  <c r="MF162" i="13" s="1"/>
  <c r="DM349" i="2"/>
  <c r="MF161" i="13" s="1"/>
  <c r="DL349" i="2"/>
  <c r="MF160" i="13" s="1"/>
  <c r="DK349" i="2"/>
  <c r="MF159" i="13" s="1"/>
  <c r="DJ349" i="2"/>
  <c r="MF158" i="13" s="1"/>
  <c r="DI349" i="2"/>
  <c r="MF157" i="13" s="1"/>
  <c r="DH349" i="2"/>
  <c r="MF156" i="13" s="1"/>
  <c r="DG349" i="2"/>
  <c r="MF155" i="13" s="1"/>
  <c r="DF349" i="2"/>
  <c r="MF154" i="13" s="1"/>
  <c r="DE349" i="2"/>
  <c r="MF153" i="13" s="1"/>
  <c r="DD349" i="2"/>
  <c r="MF152" i="13" s="1"/>
  <c r="DC349" i="2"/>
  <c r="MF151" i="13" s="1"/>
  <c r="DB349" i="2"/>
  <c r="MF150" i="13" s="1"/>
  <c r="DA349" i="2"/>
  <c r="MF149" i="13" s="1"/>
  <c r="CZ349" i="2"/>
  <c r="MF148" i="13" s="1"/>
  <c r="CY349" i="2"/>
  <c r="MF147" i="13" s="1"/>
  <c r="CX349" i="2"/>
  <c r="MF146" i="13" s="1"/>
  <c r="CW349" i="2"/>
  <c r="MF145" i="13" s="1"/>
  <c r="CV349" i="2"/>
  <c r="MF144" i="13" s="1"/>
  <c r="CU349" i="2"/>
  <c r="MF143" i="13" s="1"/>
  <c r="CT349" i="2"/>
  <c r="MF142" i="13" s="1"/>
  <c r="CS349" i="2"/>
  <c r="MF141" i="13" s="1"/>
  <c r="CR349" i="2"/>
  <c r="MF140" i="13" s="1"/>
  <c r="DS348" i="2"/>
  <c r="DR348" i="2"/>
  <c r="DQ348" i="2"/>
  <c r="DP348" i="2"/>
  <c r="DO348" i="2"/>
  <c r="DN348" i="2"/>
  <c r="DM348" i="2"/>
  <c r="DL348" i="2"/>
  <c r="DK348" i="2"/>
  <c r="DJ348" i="2"/>
  <c r="DI348" i="2"/>
  <c r="DH348" i="2"/>
  <c r="DG348" i="2"/>
  <c r="DF348" i="2"/>
  <c r="DE348" i="2"/>
  <c r="DD348" i="2"/>
  <c r="DC348" i="2"/>
  <c r="DB348" i="2"/>
  <c r="DA348" i="2"/>
  <c r="CZ348" i="2"/>
  <c r="CY348" i="2"/>
  <c r="CX348" i="2"/>
  <c r="CW348" i="2"/>
  <c r="CV348" i="2"/>
  <c r="CU348" i="2"/>
  <c r="CT348" i="2"/>
  <c r="CS348" i="2"/>
  <c r="CR348" i="2"/>
  <c r="DS347" i="2"/>
  <c r="MD167" i="13" s="1"/>
  <c r="DR347" i="2"/>
  <c r="MD166" i="13" s="1"/>
  <c r="DQ347" i="2"/>
  <c r="MD165" i="13" s="1"/>
  <c r="DP347" i="2"/>
  <c r="MD164" i="13" s="1"/>
  <c r="DO347" i="2"/>
  <c r="MD163" i="13" s="1"/>
  <c r="DN347" i="2"/>
  <c r="MD162" i="13" s="1"/>
  <c r="DM347" i="2"/>
  <c r="MD161" i="13" s="1"/>
  <c r="DL347" i="2"/>
  <c r="MD160" i="13" s="1"/>
  <c r="DK347" i="2"/>
  <c r="MD159" i="13" s="1"/>
  <c r="DJ347" i="2"/>
  <c r="MD158" i="13" s="1"/>
  <c r="DI347" i="2"/>
  <c r="MD157" i="13" s="1"/>
  <c r="DH347" i="2"/>
  <c r="MD156" i="13" s="1"/>
  <c r="DG347" i="2"/>
  <c r="MD155" i="13" s="1"/>
  <c r="DF347" i="2"/>
  <c r="MD154" i="13" s="1"/>
  <c r="DE347" i="2"/>
  <c r="MD153" i="13" s="1"/>
  <c r="DD347" i="2"/>
  <c r="MD152" i="13" s="1"/>
  <c r="DC347" i="2"/>
  <c r="MD151" i="13" s="1"/>
  <c r="DB347" i="2"/>
  <c r="MD150" i="13" s="1"/>
  <c r="DA347" i="2"/>
  <c r="MD149" i="13" s="1"/>
  <c r="CZ347" i="2"/>
  <c r="MD148" i="13" s="1"/>
  <c r="CY347" i="2"/>
  <c r="MD147" i="13" s="1"/>
  <c r="CX347" i="2"/>
  <c r="MD146" i="13" s="1"/>
  <c r="CW347" i="2"/>
  <c r="MD145" i="13" s="1"/>
  <c r="CV347" i="2"/>
  <c r="MD144" i="13" s="1"/>
  <c r="CU347" i="2"/>
  <c r="MD143" i="13" s="1"/>
  <c r="CT347" i="2"/>
  <c r="MD142" i="13" s="1"/>
  <c r="CS347" i="2"/>
  <c r="MD141" i="13" s="1"/>
  <c r="CR347" i="2"/>
  <c r="MD140" i="13" s="1"/>
  <c r="DS346" i="2"/>
  <c r="DR346" i="2"/>
  <c r="DQ346" i="2"/>
  <c r="DP346" i="2"/>
  <c r="DO346" i="2"/>
  <c r="DN346" i="2"/>
  <c r="DM346" i="2"/>
  <c r="DL346" i="2"/>
  <c r="DK346" i="2"/>
  <c r="DJ346" i="2"/>
  <c r="DI346" i="2"/>
  <c r="DH346" i="2"/>
  <c r="DG346" i="2"/>
  <c r="DF346" i="2"/>
  <c r="DE346" i="2"/>
  <c r="DD346" i="2"/>
  <c r="DC346" i="2"/>
  <c r="DB346" i="2"/>
  <c r="DA346" i="2"/>
  <c r="CZ346" i="2"/>
  <c r="CY346" i="2"/>
  <c r="CX346" i="2"/>
  <c r="CW346" i="2"/>
  <c r="CV346" i="2"/>
  <c r="CU346" i="2"/>
  <c r="CT346" i="2"/>
  <c r="CS346" i="2"/>
  <c r="CR346" i="2"/>
  <c r="DS345" i="2"/>
  <c r="MB167" i="13" s="1"/>
  <c r="DR345" i="2"/>
  <c r="MB166" i="13" s="1"/>
  <c r="DQ345" i="2"/>
  <c r="MB165" i="13" s="1"/>
  <c r="DP345" i="2"/>
  <c r="MB164" i="13" s="1"/>
  <c r="DO345" i="2"/>
  <c r="MB163" i="13" s="1"/>
  <c r="DN345" i="2"/>
  <c r="MB162" i="13" s="1"/>
  <c r="DM345" i="2"/>
  <c r="MB161" i="13" s="1"/>
  <c r="DL345" i="2"/>
  <c r="MB160" i="13" s="1"/>
  <c r="DK345" i="2"/>
  <c r="MB159" i="13" s="1"/>
  <c r="DJ345" i="2"/>
  <c r="MB158" i="13" s="1"/>
  <c r="DI345" i="2"/>
  <c r="MB157" i="13" s="1"/>
  <c r="DH345" i="2"/>
  <c r="MB156" i="13" s="1"/>
  <c r="DG345" i="2"/>
  <c r="MB155" i="13" s="1"/>
  <c r="DF345" i="2"/>
  <c r="MB154" i="13" s="1"/>
  <c r="DE345" i="2"/>
  <c r="MB153" i="13" s="1"/>
  <c r="DD345" i="2"/>
  <c r="MB152" i="13" s="1"/>
  <c r="DC345" i="2"/>
  <c r="MB151" i="13" s="1"/>
  <c r="DB345" i="2"/>
  <c r="MB150" i="13" s="1"/>
  <c r="DA345" i="2"/>
  <c r="MB149" i="13" s="1"/>
  <c r="CZ345" i="2"/>
  <c r="MB148" i="13" s="1"/>
  <c r="CY345" i="2"/>
  <c r="MB147" i="13" s="1"/>
  <c r="CX345" i="2"/>
  <c r="MB146" i="13" s="1"/>
  <c r="CW345" i="2"/>
  <c r="MB145" i="13" s="1"/>
  <c r="CV345" i="2"/>
  <c r="MB144" i="13" s="1"/>
  <c r="CU345" i="2"/>
  <c r="MB143" i="13" s="1"/>
  <c r="CT345" i="2"/>
  <c r="MB142" i="13" s="1"/>
  <c r="CS345" i="2"/>
  <c r="MB141" i="13" s="1"/>
  <c r="CR345" i="2"/>
  <c r="MB140" i="13" s="1"/>
  <c r="DS344" i="2"/>
  <c r="MA167" i="13" s="1"/>
  <c r="DR344" i="2"/>
  <c r="MA166" i="13" s="1"/>
  <c r="DQ344" i="2"/>
  <c r="MA165" i="13" s="1"/>
  <c r="DP344" i="2"/>
  <c r="MA164" i="13" s="1"/>
  <c r="DO344" i="2"/>
  <c r="MA163" i="13" s="1"/>
  <c r="DN344" i="2"/>
  <c r="MA162" i="13" s="1"/>
  <c r="DM344" i="2"/>
  <c r="MA161" i="13" s="1"/>
  <c r="DL344" i="2"/>
  <c r="MA160" i="13" s="1"/>
  <c r="DK344" i="2"/>
  <c r="MA159" i="13" s="1"/>
  <c r="DJ344" i="2"/>
  <c r="MA158" i="13" s="1"/>
  <c r="DI344" i="2"/>
  <c r="MA157" i="13" s="1"/>
  <c r="DH344" i="2"/>
  <c r="MA156" i="13" s="1"/>
  <c r="DG344" i="2"/>
  <c r="MA155" i="13" s="1"/>
  <c r="DF344" i="2"/>
  <c r="MA154" i="13" s="1"/>
  <c r="DE344" i="2"/>
  <c r="MA153" i="13" s="1"/>
  <c r="DD344" i="2"/>
  <c r="MA152" i="13" s="1"/>
  <c r="DC344" i="2"/>
  <c r="MA151" i="13" s="1"/>
  <c r="DB344" i="2"/>
  <c r="MA150" i="13" s="1"/>
  <c r="DA344" i="2"/>
  <c r="MA149" i="13" s="1"/>
  <c r="CZ344" i="2"/>
  <c r="MA148" i="13" s="1"/>
  <c r="CY344" i="2"/>
  <c r="MA147" i="13" s="1"/>
  <c r="CX344" i="2"/>
  <c r="MA146" i="13" s="1"/>
  <c r="CW344" i="2"/>
  <c r="MA145" i="13" s="1"/>
  <c r="CV344" i="2"/>
  <c r="MA144" i="13" s="1"/>
  <c r="CU344" i="2"/>
  <c r="MA143" i="13" s="1"/>
  <c r="CT344" i="2"/>
  <c r="MA142" i="13" s="1"/>
  <c r="CS344" i="2"/>
  <c r="MA141" i="13" s="1"/>
  <c r="CR344" i="2"/>
  <c r="MA140" i="13" s="1"/>
  <c r="DS343" i="2"/>
  <c r="DR343" i="2"/>
  <c r="DQ343" i="2"/>
  <c r="DP343" i="2"/>
  <c r="DO343" i="2"/>
  <c r="DN343" i="2"/>
  <c r="DM343" i="2"/>
  <c r="DL343" i="2"/>
  <c r="DK343" i="2"/>
  <c r="DJ343" i="2"/>
  <c r="DI343" i="2"/>
  <c r="DH343" i="2"/>
  <c r="DG343" i="2"/>
  <c r="DF343" i="2"/>
  <c r="DE343" i="2"/>
  <c r="DD343" i="2"/>
  <c r="DC343" i="2"/>
  <c r="DB343" i="2"/>
  <c r="DA343" i="2"/>
  <c r="CZ343" i="2"/>
  <c r="CY343" i="2"/>
  <c r="CX343" i="2"/>
  <c r="CW343" i="2"/>
  <c r="CV343" i="2"/>
  <c r="CU343" i="2"/>
  <c r="CT343" i="2"/>
  <c r="CS343" i="2"/>
  <c r="CR343" i="2"/>
  <c r="DS342" i="2"/>
  <c r="LY167" i="13" s="1"/>
  <c r="DR342" i="2"/>
  <c r="LY166" i="13" s="1"/>
  <c r="DQ342" i="2"/>
  <c r="LY165" i="13" s="1"/>
  <c r="DP342" i="2"/>
  <c r="LY164" i="13" s="1"/>
  <c r="DO342" i="2"/>
  <c r="LY163" i="13" s="1"/>
  <c r="DN342" i="2"/>
  <c r="LY162" i="13" s="1"/>
  <c r="DM342" i="2"/>
  <c r="LY161" i="13" s="1"/>
  <c r="DL342" i="2"/>
  <c r="LY160" i="13" s="1"/>
  <c r="DK342" i="2"/>
  <c r="LY159" i="13" s="1"/>
  <c r="DJ342" i="2"/>
  <c r="LY158" i="13" s="1"/>
  <c r="DI342" i="2"/>
  <c r="LY157" i="13" s="1"/>
  <c r="DH342" i="2"/>
  <c r="LY156" i="13" s="1"/>
  <c r="DG342" i="2"/>
  <c r="LY155" i="13" s="1"/>
  <c r="DF342" i="2"/>
  <c r="LY154" i="13" s="1"/>
  <c r="DE342" i="2"/>
  <c r="LY153" i="13" s="1"/>
  <c r="DD342" i="2"/>
  <c r="LY152" i="13" s="1"/>
  <c r="DC342" i="2"/>
  <c r="LY151" i="13" s="1"/>
  <c r="DB342" i="2"/>
  <c r="LY150" i="13" s="1"/>
  <c r="DA342" i="2"/>
  <c r="LY149" i="13" s="1"/>
  <c r="CZ342" i="2"/>
  <c r="LY148" i="13" s="1"/>
  <c r="CY342" i="2"/>
  <c r="LY147" i="13" s="1"/>
  <c r="CX342" i="2"/>
  <c r="LY146" i="13" s="1"/>
  <c r="CW342" i="2"/>
  <c r="LY145" i="13" s="1"/>
  <c r="CV342" i="2"/>
  <c r="LY144" i="13" s="1"/>
  <c r="CU342" i="2"/>
  <c r="LY143" i="13" s="1"/>
  <c r="CT342" i="2"/>
  <c r="LY142" i="13" s="1"/>
  <c r="CS342" i="2"/>
  <c r="LY141" i="13" s="1"/>
  <c r="CR342" i="2"/>
  <c r="LY140" i="13" s="1"/>
  <c r="DS341" i="2"/>
  <c r="LX167" i="13" s="1"/>
  <c r="DR341" i="2"/>
  <c r="LX166" i="13" s="1"/>
  <c r="DQ341" i="2"/>
  <c r="LX165" i="13" s="1"/>
  <c r="DP341" i="2"/>
  <c r="LX164" i="13" s="1"/>
  <c r="DO341" i="2"/>
  <c r="LX163" i="13" s="1"/>
  <c r="DN341" i="2"/>
  <c r="LX162" i="13" s="1"/>
  <c r="DM341" i="2"/>
  <c r="LX161" i="13" s="1"/>
  <c r="DL341" i="2"/>
  <c r="LX160" i="13" s="1"/>
  <c r="DK341" i="2"/>
  <c r="LX159" i="13" s="1"/>
  <c r="DJ341" i="2"/>
  <c r="LX158" i="13" s="1"/>
  <c r="DI341" i="2"/>
  <c r="LX157" i="13" s="1"/>
  <c r="DH341" i="2"/>
  <c r="LX156" i="13" s="1"/>
  <c r="DG341" i="2"/>
  <c r="LX155" i="13" s="1"/>
  <c r="DF341" i="2"/>
  <c r="LX154" i="13" s="1"/>
  <c r="DE341" i="2"/>
  <c r="LX153" i="13" s="1"/>
  <c r="DD341" i="2"/>
  <c r="LX152" i="13" s="1"/>
  <c r="DC341" i="2"/>
  <c r="LX151" i="13" s="1"/>
  <c r="DB341" i="2"/>
  <c r="LX150" i="13" s="1"/>
  <c r="DA341" i="2"/>
  <c r="LX149" i="13" s="1"/>
  <c r="CZ341" i="2"/>
  <c r="LX148" i="13" s="1"/>
  <c r="CY341" i="2"/>
  <c r="LX147" i="13" s="1"/>
  <c r="CX341" i="2"/>
  <c r="LX146" i="13" s="1"/>
  <c r="CW341" i="2"/>
  <c r="LX145" i="13" s="1"/>
  <c r="CV341" i="2"/>
  <c r="LX144" i="13" s="1"/>
  <c r="CU341" i="2"/>
  <c r="LX143" i="13" s="1"/>
  <c r="CT341" i="2"/>
  <c r="LX142" i="13" s="1"/>
  <c r="CS341" i="2"/>
  <c r="LX141" i="13" s="1"/>
  <c r="CR341" i="2"/>
  <c r="LX140" i="13" s="1"/>
  <c r="DS340" i="2"/>
  <c r="DR340" i="2"/>
  <c r="DQ340" i="2"/>
  <c r="DP340" i="2"/>
  <c r="DO340" i="2"/>
  <c r="DN340" i="2"/>
  <c r="DM340" i="2"/>
  <c r="DL340" i="2"/>
  <c r="DK340" i="2"/>
  <c r="DJ340" i="2"/>
  <c r="DI340" i="2"/>
  <c r="DH340" i="2"/>
  <c r="DG340" i="2"/>
  <c r="DF340" i="2"/>
  <c r="DE340" i="2"/>
  <c r="DD340" i="2"/>
  <c r="DC340" i="2"/>
  <c r="DB340" i="2"/>
  <c r="DA340" i="2"/>
  <c r="CZ340" i="2"/>
  <c r="CY340" i="2"/>
  <c r="CX340" i="2"/>
  <c r="CW340" i="2"/>
  <c r="CV340" i="2"/>
  <c r="CU340" i="2"/>
  <c r="CT340" i="2"/>
  <c r="CS340" i="2"/>
  <c r="CR340" i="2"/>
  <c r="DS339" i="2"/>
  <c r="LV167" i="13" s="1"/>
  <c r="DR339" i="2"/>
  <c r="LV166" i="13" s="1"/>
  <c r="DQ339" i="2"/>
  <c r="LV165" i="13" s="1"/>
  <c r="DP339" i="2"/>
  <c r="LV164" i="13" s="1"/>
  <c r="DO339" i="2"/>
  <c r="LV163" i="13" s="1"/>
  <c r="DN339" i="2"/>
  <c r="LV162" i="13" s="1"/>
  <c r="DM339" i="2"/>
  <c r="LV161" i="13" s="1"/>
  <c r="DL339" i="2"/>
  <c r="LV160" i="13" s="1"/>
  <c r="DK339" i="2"/>
  <c r="LV159" i="13" s="1"/>
  <c r="DJ339" i="2"/>
  <c r="LV158" i="13" s="1"/>
  <c r="DI339" i="2"/>
  <c r="LV157" i="13" s="1"/>
  <c r="DH339" i="2"/>
  <c r="LV156" i="13" s="1"/>
  <c r="DG339" i="2"/>
  <c r="LV155" i="13" s="1"/>
  <c r="DF339" i="2"/>
  <c r="LV154" i="13" s="1"/>
  <c r="DE339" i="2"/>
  <c r="LV153" i="13" s="1"/>
  <c r="DD339" i="2"/>
  <c r="LV152" i="13" s="1"/>
  <c r="DC339" i="2"/>
  <c r="LV151" i="13" s="1"/>
  <c r="DB339" i="2"/>
  <c r="LV150" i="13" s="1"/>
  <c r="DA339" i="2"/>
  <c r="LV149" i="13" s="1"/>
  <c r="CZ339" i="2"/>
  <c r="LV148" i="13" s="1"/>
  <c r="CY339" i="2"/>
  <c r="LV147" i="13" s="1"/>
  <c r="CX339" i="2"/>
  <c r="LV146" i="13" s="1"/>
  <c r="CW339" i="2"/>
  <c r="LV145" i="13" s="1"/>
  <c r="CV339" i="2"/>
  <c r="LV144" i="13" s="1"/>
  <c r="CU339" i="2"/>
  <c r="LV143" i="13" s="1"/>
  <c r="CT339" i="2"/>
  <c r="LV142" i="13" s="1"/>
  <c r="CS339" i="2"/>
  <c r="LV141" i="13" s="1"/>
  <c r="CR339" i="2"/>
  <c r="LV140" i="13" s="1"/>
  <c r="DS338" i="2"/>
  <c r="LU167" i="13" s="1"/>
  <c r="DR338" i="2"/>
  <c r="LU166" i="13" s="1"/>
  <c r="DQ338" i="2"/>
  <c r="LU165" i="13" s="1"/>
  <c r="DP338" i="2"/>
  <c r="LU164" i="13" s="1"/>
  <c r="DO338" i="2"/>
  <c r="LU163" i="13" s="1"/>
  <c r="DN338" i="2"/>
  <c r="LU162" i="13" s="1"/>
  <c r="DM338" i="2"/>
  <c r="LU161" i="13" s="1"/>
  <c r="DL338" i="2"/>
  <c r="LU160" i="13" s="1"/>
  <c r="DK338" i="2"/>
  <c r="LU159" i="13" s="1"/>
  <c r="DJ338" i="2"/>
  <c r="LU158" i="13" s="1"/>
  <c r="DI338" i="2"/>
  <c r="LU157" i="13" s="1"/>
  <c r="DH338" i="2"/>
  <c r="LU156" i="13" s="1"/>
  <c r="DG338" i="2"/>
  <c r="LU155" i="13" s="1"/>
  <c r="DF338" i="2"/>
  <c r="LU154" i="13" s="1"/>
  <c r="DE338" i="2"/>
  <c r="LU153" i="13" s="1"/>
  <c r="DD338" i="2"/>
  <c r="LU152" i="13" s="1"/>
  <c r="DC338" i="2"/>
  <c r="LU151" i="13" s="1"/>
  <c r="DB338" i="2"/>
  <c r="LU150" i="13" s="1"/>
  <c r="DA338" i="2"/>
  <c r="LU149" i="13" s="1"/>
  <c r="CZ338" i="2"/>
  <c r="LU148" i="13" s="1"/>
  <c r="CY338" i="2"/>
  <c r="LU147" i="13" s="1"/>
  <c r="CX338" i="2"/>
  <c r="LU146" i="13" s="1"/>
  <c r="CW338" i="2"/>
  <c r="LU145" i="13" s="1"/>
  <c r="CV338" i="2"/>
  <c r="LU144" i="13" s="1"/>
  <c r="CU338" i="2"/>
  <c r="LU143" i="13" s="1"/>
  <c r="CT338" i="2"/>
  <c r="LU142" i="13" s="1"/>
  <c r="CS338" i="2"/>
  <c r="LU141" i="13" s="1"/>
  <c r="CR338" i="2"/>
  <c r="LU140" i="13" s="1"/>
  <c r="DS337" i="2"/>
  <c r="DR337" i="2"/>
  <c r="DQ337" i="2"/>
  <c r="DP337" i="2"/>
  <c r="DO337" i="2"/>
  <c r="DN337" i="2"/>
  <c r="DM337" i="2"/>
  <c r="DL337" i="2"/>
  <c r="DK337" i="2"/>
  <c r="DJ337" i="2"/>
  <c r="DI337" i="2"/>
  <c r="DH337" i="2"/>
  <c r="DG337" i="2"/>
  <c r="DF337" i="2"/>
  <c r="DE337" i="2"/>
  <c r="DD337" i="2"/>
  <c r="DC337" i="2"/>
  <c r="DB337" i="2"/>
  <c r="DA337" i="2"/>
  <c r="CZ337" i="2"/>
  <c r="CY337" i="2"/>
  <c r="CX337" i="2"/>
  <c r="CW337" i="2"/>
  <c r="CV337" i="2"/>
  <c r="CU337" i="2"/>
  <c r="CT337" i="2"/>
  <c r="CS337" i="2"/>
  <c r="CR337" i="2"/>
  <c r="DS336" i="2"/>
  <c r="DR336" i="2"/>
  <c r="DQ336" i="2"/>
  <c r="DP336" i="2"/>
  <c r="DO336" i="2"/>
  <c r="DN336" i="2"/>
  <c r="DM336" i="2"/>
  <c r="DL336" i="2"/>
  <c r="DK336" i="2"/>
  <c r="DJ336" i="2"/>
  <c r="DI336" i="2"/>
  <c r="DH336" i="2"/>
  <c r="DG336" i="2"/>
  <c r="DF336" i="2"/>
  <c r="DE336" i="2"/>
  <c r="DD336" i="2"/>
  <c r="DC336" i="2"/>
  <c r="DB336" i="2"/>
  <c r="DA336" i="2"/>
  <c r="CZ336" i="2"/>
  <c r="CY336" i="2"/>
  <c r="CX336" i="2"/>
  <c r="CW336" i="2"/>
  <c r="CV336" i="2"/>
  <c r="CU336" i="2"/>
  <c r="CT336" i="2"/>
  <c r="CS336" i="2"/>
  <c r="CR336" i="2"/>
  <c r="DS335" i="2"/>
  <c r="LR167" i="13" s="1"/>
  <c r="DR335" i="2"/>
  <c r="LR166" i="13" s="1"/>
  <c r="DQ335" i="2"/>
  <c r="LR165" i="13" s="1"/>
  <c r="DP335" i="2"/>
  <c r="LR164" i="13" s="1"/>
  <c r="DO335" i="2"/>
  <c r="LR163" i="13" s="1"/>
  <c r="DN335" i="2"/>
  <c r="LR162" i="13" s="1"/>
  <c r="DM335" i="2"/>
  <c r="LR161" i="13" s="1"/>
  <c r="DL335" i="2"/>
  <c r="LR160" i="13" s="1"/>
  <c r="DK335" i="2"/>
  <c r="LR159" i="13" s="1"/>
  <c r="DJ335" i="2"/>
  <c r="LR158" i="13" s="1"/>
  <c r="DI335" i="2"/>
  <c r="LR157" i="13" s="1"/>
  <c r="DH335" i="2"/>
  <c r="LR156" i="13" s="1"/>
  <c r="DG335" i="2"/>
  <c r="LR155" i="13" s="1"/>
  <c r="DF335" i="2"/>
  <c r="LR154" i="13" s="1"/>
  <c r="DE335" i="2"/>
  <c r="LR153" i="13" s="1"/>
  <c r="DD335" i="2"/>
  <c r="LR152" i="13" s="1"/>
  <c r="DC335" i="2"/>
  <c r="LR151" i="13" s="1"/>
  <c r="DB335" i="2"/>
  <c r="LR150" i="13" s="1"/>
  <c r="DA335" i="2"/>
  <c r="LR149" i="13" s="1"/>
  <c r="CZ335" i="2"/>
  <c r="LR148" i="13" s="1"/>
  <c r="CY335" i="2"/>
  <c r="LR147" i="13" s="1"/>
  <c r="CX335" i="2"/>
  <c r="LR146" i="13" s="1"/>
  <c r="CW335" i="2"/>
  <c r="LR145" i="13" s="1"/>
  <c r="CV335" i="2"/>
  <c r="LR144" i="13" s="1"/>
  <c r="CU335" i="2"/>
  <c r="LR143" i="13" s="1"/>
  <c r="CT335" i="2"/>
  <c r="LR142" i="13" s="1"/>
  <c r="CS335" i="2"/>
  <c r="LR141" i="13" s="1"/>
  <c r="CR335" i="2"/>
  <c r="LR140" i="13" s="1"/>
  <c r="DS334" i="2"/>
  <c r="DR334" i="2"/>
  <c r="DQ334" i="2"/>
  <c r="DP334" i="2"/>
  <c r="DO334" i="2"/>
  <c r="DN334" i="2"/>
  <c r="DM334" i="2"/>
  <c r="DL334" i="2"/>
  <c r="DK334" i="2"/>
  <c r="DJ334" i="2"/>
  <c r="DI334" i="2"/>
  <c r="DH334" i="2"/>
  <c r="DG334" i="2"/>
  <c r="DF334" i="2"/>
  <c r="DE334" i="2"/>
  <c r="DD334" i="2"/>
  <c r="DC334" i="2"/>
  <c r="DB334" i="2"/>
  <c r="DA334" i="2"/>
  <c r="CZ334" i="2"/>
  <c r="CY334" i="2"/>
  <c r="CX334" i="2"/>
  <c r="CW334" i="2"/>
  <c r="CV334" i="2"/>
  <c r="CU334" i="2"/>
  <c r="CT334" i="2"/>
  <c r="CS334" i="2"/>
  <c r="CR334" i="2"/>
  <c r="DS333" i="2"/>
  <c r="DR333" i="2"/>
  <c r="DQ333" i="2"/>
  <c r="DP333" i="2"/>
  <c r="DO333" i="2"/>
  <c r="DN333" i="2"/>
  <c r="DM333" i="2"/>
  <c r="DL333" i="2"/>
  <c r="DK333" i="2"/>
  <c r="DJ333" i="2"/>
  <c r="DI333" i="2"/>
  <c r="DH333" i="2"/>
  <c r="DG333" i="2"/>
  <c r="DF333" i="2"/>
  <c r="DE333" i="2"/>
  <c r="DD333" i="2"/>
  <c r="DC333" i="2"/>
  <c r="DB333" i="2"/>
  <c r="DA333" i="2"/>
  <c r="CZ333" i="2"/>
  <c r="CY333" i="2"/>
  <c r="CX333" i="2"/>
  <c r="CW333" i="2"/>
  <c r="CV333" i="2"/>
  <c r="CU333" i="2"/>
  <c r="CT333" i="2"/>
  <c r="CS333" i="2"/>
  <c r="CR333" i="2"/>
  <c r="DS332" i="2"/>
  <c r="DR332" i="2"/>
  <c r="DQ332" i="2"/>
  <c r="DP332" i="2"/>
  <c r="DO332" i="2"/>
  <c r="DN332" i="2"/>
  <c r="DM332" i="2"/>
  <c r="DL332" i="2"/>
  <c r="DK332" i="2"/>
  <c r="DJ332" i="2"/>
  <c r="DI332" i="2"/>
  <c r="DH332" i="2"/>
  <c r="DG332" i="2"/>
  <c r="DF332" i="2"/>
  <c r="DE332" i="2"/>
  <c r="DD332" i="2"/>
  <c r="DC332" i="2"/>
  <c r="DB332" i="2"/>
  <c r="DA332" i="2"/>
  <c r="CZ332" i="2"/>
  <c r="CY332" i="2"/>
  <c r="CX332" i="2"/>
  <c r="CW332" i="2"/>
  <c r="CV332" i="2"/>
  <c r="CU332" i="2"/>
  <c r="CT332" i="2"/>
  <c r="CS332" i="2"/>
  <c r="CR332" i="2"/>
  <c r="DS331" i="2"/>
  <c r="DR331" i="2"/>
  <c r="DQ331" i="2"/>
  <c r="DP331" i="2"/>
  <c r="DO331" i="2"/>
  <c r="DN331" i="2"/>
  <c r="DM331" i="2"/>
  <c r="DL331" i="2"/>
  <c r="DK331" i="2"/>
  <c r="DJ331" i="2"/>
  <c r="DI331" i="2"/>
  <c r="DH331" i="2"/>
  <c r="DG331" i="2"/>
  <c r="DF331" i="2"/>
  <c r="DE331" i="2"/>
  <c r="DD331" i="2"/>
  <c r="DC331" i="2"/>
  <c r="DB331" i="2"/>
  <c r="DA331" i="2"/>
  <c r="CZ331" i="2"/>
  <c r="CY331" i="2"/>
  <c r="CX331" i="2"/>
  <c r="CW331" i="2"/>
  <c r="CV331" i="2"/>
  <c r="CU331" i="2"/>
  <c r="CT331" i="2"/>
  <c r="CS331" i="2"/>
  <c r="CR331" i="2"/>
  <c r="DS330" i="2"/>
  <c r="DR330" i="2"/>
  <c r="DQ330" i="2"/>
  <c r="DP330" i="2"/>
  <c r="DO330" i="2"/>
  <c r="DN330" i="2"/>
  <c r="DM330" i="2"/>
  <c r="DL330" i="2"/>
  <c r="DK330" i="2"/>
  <c r="DJ330" i="2"/>
  <c r="DI330" i="2"/>
  <c r="DH330" i="2"/>
  <c r="DG330" i="2"/>
  <c r="DF330" i="2"/>
  <c r="DE330" i="2"/>
  <c r="DD330" i="2"/>
  <c r="DC330" i="2"/>
  <c r="DB330" i="2"/>
  <c r="DA330" i="2"/>
  <c r="CZ330" i="2"/>
  <c r="CY330" i="2"/>
  <c r="CX330" i="2"/>
  <c r="CW330" i="2"/>
  <c r="CV330" i="2"/>
  <c r="CU330" i="2"/>
  <c r="CT330" i="2"/>
  <c r="CS330" i="2"/>
  <c r="CR330" i="2"/>
  <c r="DS329" i="2"/>
  <c r="DR329" i="2"/>
  <c r="DQ329" i="2"/>
  <c r="DP329" i="2"/>
  <c r="DO329" i="2"/>
  <c r="DN329" i="2"/>
  <c r="DM329" i="2"/>
  <c r="DL329" i="2"/>
  <c r="DK329" i="2"/>
  <c r="DJ329" i="2"/>
  <c r="DI329" i="2"/>
  <c r="DH329" i="2"/>
  <c r="DG329" i="2"/>
  <c r="DF329" i="2"/>
  <c r="DE329" i="2"/>
  <c r="DD329" i="2"/>
  <c r="DC329" i="2"/>
  <c r="DB329" i="2"/>
  <c r="DA329" i="2"/>
  <c r="CZ329" i="2"/>
  <c r="CY329" i="2"/>
  <c r="CX329" i="2"/>
  <c r="CW329" i="2"/>
  <c r="CV329" i="2"/>
  <c r="CU329" i="2"/>
  <c r="CT329" i="2"/>
  <c r="CS329" i="2"/>
  <c r="CR329" i="2"/>
  <c r="DS328" i="2"/>
  <c r="LK167" i="13" s="1"/>
  <c r="DR328" i="2"/>
  <c r="LK166" i="13" s="1"/>
  <c r="DQ328" i="2"/>
  <c r="LK165" i="13" s="1"/>
  <c r="DP328" i="2"/>
  <c r="LK164" i="13" s="1"/>
  <c r="DO328" i="2"/>
  <c r="LK163" i="13" s="1"/>
  <c r="DN328" i="2"/>
  <c r="LK162" i="13" s="1"/>
  <c r="DM328" i="2"/>
  <c r="LK161" i="13" s="1"/>
  <c r="DL328" i="2"/>
  <c r="LK160" i="13" s="1"/>
  <c r="DK328" i="2"/>
  <c r="LK159" i="13" s="1"/>
  <c r="DJ328" i="2"/>
  <c r="LK158" i="13" s="1"/>
  <c r="DI328" i="2"/>
  <c r="LK157" i="13" s="1"/>
  <c r="DH328" i="2"/>
  <c r="LK156" i="13" s="1"/>
  <c r="DG328" i="2"/>
  <c r="LK155" i="13" s="1"/>
  <c r="DF328" i="2"/>
  <c r="LK154" i="13" s="1"/>
  <c r="DE328" i="2"/>
  <c r="LK153" i="13" s="1"/>
  <c r="DD328" i="2"/>
  <c r="LK152" i="13" s="1"/>
  <c r="DC328" i="2"/>
  <c r="LK151" i="13" s="1"/>
  <c r="DB328" i="2"/>
  <c r="LK150" i="13" s="1"/>
  <c r="DA328" i="2"/>
  <c r="LK149" i="13" s="1"/>
  <c r="CZ328" i="2"/>
  <c r="LK148" i="13" s="1"/>
  <c r="CY328" i="2"/>
  <c r="LK147" i="13" s="1"/>
  <c r="CX328" i="2"/>
  <c r="LK146" i="13" s="1"/>
  <c r="CW328" i="2"/>
  <c r="LK145" i="13" s="1"/>
  <c r="CV328" i="2"/>
  <c r="LK144" i="13" s="1"/>
  <c r="CU328" i="2"/>
  <c r="LK143" i="13" s="1"/>
  <c r="CT328" i="2"/>
  <c r="LK142" i="13" s="1"/>
  <c r="CS328" i="2"/>
  <c r="LK141" i="13" s="1"/>
  <c r="CR328" i="2"/>
  <c r="LK140" i="13" s="1"/>
  <c r="DS327" i="2"/>
  <c r="LJ167" i="13" s="1"/>
  <c r="DR327" i="2"/>
  <c r="LJ166" i="13" s="1"/>
  <c r="DQ327" i="2"/>
  <c r="LJ165" i="13" s="1"/>
  <c r="DP327" i="2"/>
  <c r="LJ164" i="13" s="1"/>
  <c r="DO327" i="2"/>
  <c r="LJ163" i="13" s="1"/>
  <c r="DN327" i="2"/>
  <c r="LJ162" i="13" s="1"/>
  <c r="DM327" i="2"/>
  <c r="LJ161" i="13" s="1"/>
  <c r="DL327" i="2"/>
  <c r="LJ160" i="13" s="1"/>
  <c r="DK327" i="2"/>
  <c r="LJ159" i="13" s="1"/>
  <c r="DJ327" i="2"/>
  <c r="LJ158" i="13" s="1"/>
  <c r="DI327" i="2"/>
  <c r="LJ157" i="13" s="1"/>
  <c r="DH327" i="2"/>
  <c r="LJ156" i="13" s="1"/>
  <c r="DG327" i="2"/>
  <c r="LJ155" i="13" s="1"/>
  <c r="DF327" i="2"/>
  <c r="LJ154" i="13" s="1"/>
  <c r="DE327" i="2"/>
  <c r="LJ153" i="13" s="1"/>
  <c r="DD327" i="2"/>
  <c r="LJ152" i="13" s="1"/>
  <c r="DC327" i="2"/>
  <c r="LJ151" i="13" s="1"/>
  <c r="DB327" i="2"/>
  <c r="LJ150" i="13" s="1"/>
  <c r="DA327" i="2"/>
  <c r="LJ149" i="13" s="1"/>
  <c r="CZ327" i="2"/>
  <c r="LJ148" i="13" s="1"/>
  <c r="CY327" i="2"/>
  <c r="LJ147" i="13" s="1"/>
  <c r="CX327" i="2"/>
  <c r="LJ146" i="13" s="1"/>
  <c r="CW327" i="2"/>
  <c r="LJ145" i="13" s="1"/>
  <c r="CV327" i="2"/>
  <c r="LJ144" i="13" s="1"/>
  <c r="CU327" i="2"/>
  <c r="LJ143" i="13" s="1"/>
  <c r="CT327" i="2"/>
  <c r="LJ142" i="13" s="1"/>
  <c r="CS327" i="2"/>
  <c r="LJ141" i="13" s="1"/>
  <c r="CR327" i="2"/>
  <c r="LJ140" i="13" s="1"/>
  <c r="DS326" i="2"/>
  <c r="DR326" i="2"/>
  <c r="DQ326" i="2"/>
  <c r="DP326" i="2"/>
  <c r="DO326" i="2"/>
  <c r="DN326" i="2"/>
  <c r="DM326" i="2"/>
  <c r="DL326" i="2"/>
  <c r="DK326" i="2"/>
  <c r="DJ326" i="2"/>
  <c r="DI326" i="2"/>
  <c r="DH326" i="2"/>
  <c r="DG326" i="2"/>
  <c r="DF326" i="2"/>
  <c r="DE326" i="2"/>
  <c r="DD326" i="2"/>
  <c r="DC326" i="2"/>
  <c r="DB326" i="2"/>
  <c r="DA326" i="2"/>
  <c r="CZ326" i="2"/>
  <c r="CY326" i="2"/>
  <c r="CX326" i="2"/>
  <c r="CW326" i="2"/>
  <c r="CV326" i="2"/>
  <c r="CU326" i="2"/>
  <c r="CT326" i="2"/>
  <c r="CS326" i="2"/>
  <c r="CR326" i="2"/>
  <c r="DS325" i="2"/>
  <c r="DR325" i="2"/>
  <c r="DQ325" i="2"/>
  <c r="DP325" i="2"/>
  <c r="DO325" i="2"/>
  <c r="DN325" i="2"/>
  <c r="DM325" i="2"/>
  <c r="DL325" i="2"/>
  <c r="DK325" i="2"/>
  <c r="DJ325" i="2"/>
  <c r="DI325" i="2"/>
  <c r="DH325" i="2"/>
  <c r="DG325" i="2"/>
  <c r="DF325" i="2"/>
  <c r="DE325" i="2"/>
  <c r="DD325" i="2"/>
  <c r="DC325" i="2"/>
  <c r="DB325" i="2"/>
  <c r="DA325" i="2"/>
  <c r="CZ325" i="2"/>
  <c r="CY325" i="2"/>
  <c r="CX325" i="2"/>
  <c r="CW325" i="2"/>
  <c r="CV325" i="2"/>
  <c r="CU325" i="2"/>
  <c r="CT325" i="2"/>
  <c r="CS325" i="2"/>
  <c r="CR325" i="2"/>
  <c r="DS324" i="2"/>
  <c r="DR324" i="2"/>
  <c r="DQ324" i="2"/>
  <c r="DP324" i="2"/>
  <c r="DO324" i="2"/>
  <c r="DN324" i="2"/>
  <c r="DM324" i="2"/>
  <c r="DL324" i="2"/>
  <c r="DK324" i="2"/>
  <c r="DJ324" i="2"/>
  <c r="DI324" i="2"/>
  <c r="DH324" i="2"/>
  <c r="DG324" i="2"/>
  <c r="DF324" i="2"/>
  <c r="DE324" i="2"/>
  <c r="DD324" i="2"/>
  <c r="DC324" i="2"/>
  <c r="DB324" i="2"/>
  <c r="DA324" i="2"/>
  <c r="CZ324" i="2"/>
  <c r="CY324" i="2"/>
  <c r="CX324" i="2"/>
  <c r="CW324" i="2"/>
  <c r="CV324" i="2"/>
  <c r="CU324" i="2"/>
  <c r="CT324" i="2"/>
  <c r="CS324" i="2"/>
  <c r="CR324" i="2"/>
  <c r="DS323" i="2"/>
  <c r="DR323" i="2"/>
  <c r="DQ323" i="2"/>
  <c r="DP323" i="2"/>
  <c r="DO323" i="2"/>
  <c r="DN323" i="2"/>
  <c r="DM323" i="2"/>
  <c r="DL323" i="2"/>
  <c r="DK323" i="2"/>
  <c r="DJ323" i="2"/>
  <c r="DI323" i="2"/>
  <c r="DH323" i="2"/>
  <c r="DG323" i="2"/>
  <c r="DF323" i="2"/>
  <c r="DE323" i="2"/>
  <c r="DD323" i="2"/>
  <c r="DC323" i="2"/>
  <c r="DB323" i="2"/>
  <c r="DA323" i="2"/>
  <c r="CZ323" i="2"/>
  <c r="CY323" i="2"/>
  <c r="CX323" i="2"/>
  <c r="CW323" i="2"/>
  <c r="CV323" i="2"/>
  <c r="CU323" i="2"/>
  <c r="CT323" i="2"/>
  <c r="CS323" i="2"/>
  <c r="CR323" i="2"/>
  <c r="DS322" i="2"/>
  <c r="LE167" i="13" s="1"/>
  <c r="DR322" i="2"/>
  <c r="LE166" i="13" s="1"/>
  <c r="DQ322" i="2"/>
  <c r="LE165" i="13" s="1"/>
  <c r="DP322" i="2"/>
  <c r="LE164" i="13" s="1"/>
  <c r="DO322" i="2"/>
  <c r="LE163" i="13" s="1"/>
  <c r="DN322" i="2"/>
  <c r="LE162" i="13" s="1"/>
  <c r="DM322" i="2"/>
  <c r="LE161" i="13" s="1"/>
  <c r="DL322" i="2"/>
  <c r="LE160" i="13" s="1"/>
  <c r="DK322" i="2"/>
  <c r="LE159" i="13" s="1"/>
  <c r="DJ322" i="2"/>
  <c r="LE158" i="13" s="1"/>
  <c r="DI322" i="2"/>
  <c r="LE157" i="13" s="1"/>
  <c r="DH322" i="2"/>
  <c r="LE156" i="13" s="1"/>
  <c r="DG322" i="2"/>
  <c r="LE155" i="13" s="1"/>
  <c r="DF322" i="2"/>
  <c r="LE154" i="13" s="1"/>
  <c r="DE322" i="2"/>
  <c r="LE153" i="13" s="1"/>
  <c r="DD322" i="2"/>
  <c r="LE152" i="13" s="1"/>
  <c r="DC322" i="2"/>
  <c r="LE151" i="13" s="1"/>
  <c r="DB322" i="2"/>
  <c r="LE150" i="13" s="1"/>
  <c r="DA322" i="2"/>
  <c r="LE149" i="13" s="1"/>
  <c r="CZ322" i="2"/>
  <c r="LE148" i="13" s="1"/>
  <c r="CY322" i="2"/>
  <c r="LE147" i="13" s="1"/>
  <c r="CX322" i="2"/>
  <c r="LE146" i="13" s="1"/>
  <c r="CW322" i="2"/>
  <c r="LE145" i="13" s="1"/>
  <c r="CV322" i="2"/>
  <c r="LE144" i="13" s="1"/>
  <c r="CU322" i="2"/>
  <c r="LE143" i="13" s="1"/>
  <c r="CT322" i="2"/>
  <c r="LE142" i="13" s="1"/>
  <c r="CS322" i="2"/>
  <c r="LE141" i="13" s="1"/>
  <c r="CR322" i="2"/>
  <c r="LE140" i="13" s="1"/>
  <c r="DS321" i="2"/>
  <c r="LD167" i="13" s="1"/>
  <c r="DR321" i="2"/>
  <c r="LD166" i="13" s="1"/>
  <c r="DQ321" i="2"/>
  <c r="LD165" i="13" s="1"/>
  <c r="DP321" i="2"/>
  <c r="LD164" i="13" s="1"/>
  <c r="DO321" i="2"/>
  <c r="LD163" i="13" s="1"/>
  <c r="DN321" i="2"/>
  <c r="LD162" i="13" s="1"/>
  <c r="DM321" i="2"/>
  <c r="LD161" i="13" s="1"/>
  <c r="DL321" i="2"/>
  <c r="LD160" i="13" s="1"/>
  <c r="DK321" i="2"/>
  <c r="LD159" i="13" s="1"/>
  <c r="DJ321" i="2"/>
  <c r="LD158" i="13" s="1"/>
  <c r="DI321" i="2"/>
  <c r="LD157" i="13" s="1"/>
  <c r="DH321" i="2"/>
  <c r="LD156" i="13" s="1"/>
  <c r="DG321" i="2"/>
  <c r="LD155" i="13" s="1"/>
  <c r="DF321" i="2"/>
  <c r="LD154" i="13" s="1"/>
  <c r="DE321" i="2"/>
  <c r="LD153" i="13" s="1"/>
  <c r="DD321" i="2"/>
  <c r="LD152" i="13" s="1"/>
  <c r="DC321" i="2"/>
  <c r="LD151" i="13" s="1"/>
  <c r="DB321" i="2"/>
  <c r="LD150" i="13" s="1"/>
  <c r="DA321" i="2"/>
  <c r="LD149" i="13" s="1"/>
  <c r="CZ321" i="2"/>
  <c r="LD148" i="13" s="1"/>
  <c r="CY321" i="2"/>
  <c r="LD147" i="13" s="1"/>
  <c r="CX321" i="2"/>
  <c r="LD146" i="13" s="1"/>
  <c r="CW321" i="2"/>
  <c r="LD145" i="13" s="1"/>
  <c r="CV321" i="2"/>
  <c r="LD144" i="13" s="1"/>
  <c r="CU321" i="2"/>
  <c r="LD143" i="13" s="1"/>
  <c r="CT321" i="2"/>
  <c r="LD142" i="13" s="1"/>
  <c r="CS321" i="2"/>
  <c r="LD141" i="13" s="1"/>
  <c r="CR321" i="2"/>
  <c r="LD140" i="13" s="1"/>
  <c r="DS320" i="2"/>
  <c r="DR320" i="2"/>
  <c r="DQ320" i="2"/>
  <c r="DP320" i="2"/>
  <c r="DO320" i="2"/>
  <c r="DN320" i="2"/>
  <c r="DM320" i="2"/>
  <c r="DL320" i="2"/>
  <c r="DK320" i="2"/>
  <c r="DJ320" i="2"/>
  <c r="DI320" i="2"/>
  <c r="DH320" i="2"/>
  <c r="DG320" i="2"/>
  <c r="DF320" i="2"/>
  <c r="DE320" i="2"/>
  <c r="DD320" i="2"/>
  <c r="DC320" i="2"/>
  <c r="DB320" i="2"/>
  <c r="DA320" i="2"/>
  <c r="CZ320" i="2"/>
  <c r="CY320" i="2"/>
  <c r="CX320" i="2"/>
  <c r="CW320" i="2"/>
  <c r="CV320" i="2"/>
  <c r="CU320" i="2"/>
  <c r="CT320" i="2"/>
  <c r="CS320" i="2"/>
  <c r="CR320" i="2"/>
  <c r="DS319" i="2"/>
  <c r="LB167" i="13" s="1"/>
  <c r="DR319" i="2"/>
  <c r="LB166" i="13" s="1"/>
  <c r="DQ319" i="2"/>
  <c r="LB165" i="13" s="1"/>
  <c r="DP319" i="2"/>
  <c r="LB164" i="13" s="1"/>
  <c r="DO319" i="2"/>
  <c r="LB163" i="13" s="1"/>
  <c r="DN319" i="2"/>
  <c r="LB162" i="13" s="1"/>
  <c r="DM319" i="2"/>
  <c r="LB161" i="13" s="1"/>
  <c r="DL319" i="2"/>
  <c r="LB160" i="13" s="1"/>
  <c r="DK319" i="2"/>
  <c r="LB159" i="13" s="1"/>
  <c r="DJ319" i="2"/>
  <c r="LB158" i="13" s="1"/>
  <c r="DI319" i="2"/>
  <c r="LB157" i="13" s="1"/>
  <c r="DH319" i="2"/>
  <c r="LB156" i="13" s="1"/>
  <c r="DG319" i="2"/>
  <c r="LB155" i="13" s="1"/>
  <c r="DF319" i="2"/>
  <c r="LB154" i="13" s="1"/>
  <c r="DE319" i="2"/>
  <c r="LB153" i="13" s="1"/>
  <c r="DD319" i="2"/>
  <c r="LB152" i="13" s="1"/>
  <c r="DC319" i="2"/>
  <c r="LB151" i="13" s="1"/>
  <c r="DB319" i="2"/>
  <c r="LB150" i="13" s="1"/>
  <c r="DA319" i="2"/>
  <c r="LB149" i="13" s="1"/>
  <c r="CZ319" i="2"/>
  <c r="LB148" i="13" s="1"/>
  <c r="CY319" i="2"/>
  <c r="LB147" i="13" s="1"/>
  <c r="CX319" i="2"/>
  <c r="LB146" i="13" s="1"/>
  <c r="CW319" i="2"/>
  <c r="LB145" i="13" s="1"/>
  <c r="CV319" i="2"/>
  <c r="LB144" i="13" s="1"/>
  <c r="CU319" i="2"/>
  <c r="LB143" i="13" s="1"/>
  <c r="CT319" i="2"/>
  <c r="LB142" i="13" s="1"/>
  <c r="CS319" i="2"/>
  <c r="LB141" i="13" s="1"/>
  <c r="CR319" i="2"/>
  <c r="LB140" i="13" s="1"/>
  <c r="DS318" i="2"/>
  <c r="DR318" i="2"/>
  <c r="DQ318" i="2"/>
  <c r="DP318" i="2"/>
  <c r="DO318" i="2"/>
  <c r="DN318" i="2"/>
  <c r="DM318" i="2"/>
  <c r="DL318" i="2"/>
  <c r="DK318" i="2"/>
  <c r="DJ318" i="2"/>
  <c r="DI318" i="2"/>
  <c r="DH318" i="2"/>
  <c r="DG318" i="2"/>
  <c r="DF318" i="2"/>
  <c r="DE318" i="2"/>
  <c r="DD318" i="2"/>
  <c r="DC318" i="2"/>
  <c r="DB318" i="2"/>
  <c r="DA318" i="2"/>
  <c r="CZ318" i="2"/>
  <c r="CY318" i="2"/>
  <c r="CX318" i="2"/>
  <c r="CW318" i="2"/>
  <c r="CV318" i="2"/>
  <c r="CU318" i="2"/>
  <c r="CT318" i="2"/>
  <c r="CS318" i="2"/>
  <c r="CR318" i="2"/>
  <c r="DS317" i="2"/>
  <c r="DR317" i="2"/>
  <c r="DQ317" i="2"/>
  <c r="DP317" i="2"/>
  <c r="DO317" i="2"/>
  <c r="DN317" i="2"/>
  <c r="DM317" i="2"/>
  <c r="DL317" i="2"/>
  <c r="DK317" i="2"/>
  <c r="DJ317" i="2"/>
  <c r="DI317" i="2"/>
  <c r="DH317" i="2"/>
  <c r="DG317" i="2"/>
  <c r="DF317" i="2"/>
  <c r="DE317" i="2"/>
  <c r="DD317" i="2"/>
  <c r="DC317" i="2"/>
  <c r="DB317" i="2"/>
  <c r="DA317" i="2"/>
  <c r="CZ317" i="2"/>
  <c r="CY317" i="2"/>
  <c r="CX317" i="2"/>
  <c r="CW317" i="2"/>
  <c r="CV317" i="2"/>
  <c r="CU317" i="2"/>
  <c r="CT317" i="2"/>
  <c r="CS317" i="2"/>
  <c r="CR317" i="2"/>
  <c r="DS316" i="2"/>
  <c r="DR316" i="2"/>
  <c r="DQ316" i="2"/>
  <c r="DP316" i="2"/>
  <c r="DO316" i="2"/>
  <c r="DN316" i="2"/>
  <c r="DM316" i="2"/>
  <c r="DL316" i="2"/>
  <c r="DK316" i="2"/>
  <c r="DJ316" i="2"/>
  <c r="DI316" i="2"/>
  <c r="DH316" i="2"/>
  <c r="DG316" i="2"/>
  <c r="DF316" i="2"/>
  <c r="DE316" i="2"/>
  <c r="DD316" i="2"/>
  <c r="DC316" i="2"/>
  <c r="DB316" i="2"/>
  <c r="DA316" i="2"/>
  <c r="CZ316" i="2"/>
  <c r="CY316" i="2"/>
  <c r="CX316" i="2"/>
  <c r="CW316" i="2"/>
  <c r="CV316" i="2"/>
  <c r="CU316" i="2"/>
  <c r="CT316" i="2"/>
  <c r="CS316" i="2"/>
  <c r="CR316" i="2"/>
  <c r="DS315" i="2"/>
  <c r="DR315" i="2"/>
  <c r="DQ315" i="2"/>
  <c r="DP315" i="2"/>
  <c r="DO315" i="2"/>
  <c r="DN315" i="2"/>
  <c r="DM315" i="2"/>
  <c r="DL315" i="2"/>
  <c r="DK315" i="2"/>
  <c r="DJ315" i="2"/>
  <c r="DI315" i="2"/>
  <c r="DH315" i="2"/>
  <c r="DG315" i="2"/>
  <c r="DF315" i="2"/>
  <c r="DE315" i="2"/>
  <c r="DD315" i="2"/>
  <c r="DC315" i="2"/>
  <c r="DB315" i="2"/>
  <c r="DA315" i="2"/>
  <c r="CZ315" i="2"/>
  <c r="CY315" i="2"/>
  <c r="CX315" i="2"/>
  <c r="CW315" i="2"/>
  <c r="CV315" i="2"/>
  <c r="CU315" i="2"/>
  <c r="CT315" i="2"/>
  <c r="CS315" i="2"/>
  <c r="CR315" i="2"/>
  <c r="DS314" i="2"/>
  <c r="DR314" i="2"/>
  <c r="DQ314" i="2"/>
  <c r="DP314" i="2"/>
  <c r="DO314" i="2"/>
  <c r="DN314" i="2"/>
  <c r="DM314" i="2"/>
  <c r="DL314" i="2"/>
  <c r="DK314" i="2"/>
  <c r="DJ314" i="2"/>
  <c r="DI314" i="2"/>
  <c r="DH314" i="2"/>
  <c r="DG314" i="2"/>
  <c r="DF314" i="2"/>
  <c r="DE314" i="2"/>
  <c r="DD314" i="2"/>
  <c r="DC314" i="2"/>
  <c r="DB314" i="2"/>
  <c r="DA314" i="2"/>
  <c r="CZ314" i="2"/>
  <c r="CY314" i="2"/>
  <c r="CX314" i="2"/>
  <c r="CW314" i="2"/>
  <c r="CV314" i="2"/>
  <c r="CU314" i="2"/>
  <c r="CT314" i="2"/>
  <c r="CS314" i="2"/>
  <c r="CR314" i="2"/>
  <c r="DS313" i="2"/>
  <c r="KV167" i="13" s="1"/>
  <c r="DR313" i="2"/>
  <c r="KV166" i="13" s="1"/>
  <c r="DQ313" i="2"/>
  <c r="KV165" i="13" s="1"/>
  <c r="DP313" i="2"/>
  <c r="KV164" i="13" s="1"/>
  <c r="DO313" i="2"/>
  <c r="KV163" i="13" s="1"/>
  <c r="DN313" i="2"/>
  <c r="KV162" i="13" s="1"/>
  <c r="DM313" i="2"/>
  <c r="KV161" i="13" s="1"/>
  <c r="DL313" i="2"/>
  <c r="KV160" i="13" s="1"/>
  <c r="DK313" i="2"/>
  <c r="KV159" i="13" s="1"/>
  <c r="DJ313" i="2"/>
  <c r="KV158" i="13" s="1"/>
  <c r="DI313" i="2"/>
  <c r="KV157" i="13" s="1"/>
  <c r="DH313" i="2"/>
  <c r="KV156" i="13" s="1"/>
  <c r="DG313" i="2"/>
  <c r="KV155" i="13" s="1"/>
  <c r="DF313" i="2"/>
  <c r="KV154" i="13" s="1"/>
  <c r="DE313" i="2"/>
  <c r="KV153" i="13" s="1"/>
  <c r="DD313" i="2"/>
  <c r="KV152" i="13" s="1"/>
  <c r="DC313" i="2"/>
  <c r="KV151" i="13" s="1"/>
  <c r="DB313" i="2"/>
  <c r="KV150" i="13" s="1"/>
  <c r="DA313" i="2"/>
  <c r="KV149" i="13" s="1"/>
  <c r="CZ313" i="2"/>
  <c r="KV148" i="13" s="1"/>
  <c r="CY313" i="2"/>
  <c r="KV147" i="13" s="1"/>
  <c r="CX313" i="2"/>
  <c r="KV146" i="13" s="1"/>
  <c r="CW313" i="2"/>
  <c r="KV145" i="13" s="1"/>
  <c r="CV313" i="2"/>
  <c r="KV144" i="13" s="1"/>
  <c r="CU313" i="2"/>
  <c r="KV143" i="13" s="1"/>
  <c r="CT313" i="2"/>
  <c r="KV142" i="13" s="1"/>
  <c r="CS313" i="2"/>
  <c r="KV141" i="13" s="1"/>
  <c r="CR313" i="2"/>
  <c r="KV140" i="13" s="1"/>
  <c r="DS312" i="2"/>
  <c r="KU167" i="13" s="1"/>
  <c r="DR312" i="2"/>
  <c r="KU166" i="13" s="1"/>
  <c r="DQ312" i="2"/>
  <c r="KU165" i="13" s="1"/>
  <c r="DP312" i="2"/>
  <c r="KU164" i="13" s="1"/>
  <c r="DO312" i="2"/>
  <c r="KU163" i="13" s="1"/>
  <c r="DN312" i="2"/>
  <c r="KU162" i="13" s="1"/>
  <c r="DM312" i="2"/>
  <c r="KU161" i="13" s="1"/>
  <c r="DL312" i="2"/>
  <c r="KU160" i="13" s="1"/>
  <c r="DK312" i="2"/>
  <c r="KU159" i="13" s="1"/>
  <c r="DJ312" i="2"/>
  <c r="KU158" i="13" s="1"/>
  <c r="DI312" i="2"/>
  <c r="KU157" i="13" s="1"/>
  <c r="DH312" i="2"/>
  <c r="KU156" i="13" s="1"/>
  <c r="DG312" i="2"/>
  <c r="KU155" i="13" s="1"/>
  <c r="DF312" i="2"/>
  <c r="KU154" i="13" s="1"/>
  <c r="DE312" i="2"/>
  <c r="KU153" i="13" s="1"/>
  <c r="DD312" i="2"/>
  <c r="KU152" i="13" s="1"/>
  <c r="DC312" i="2"/>
  <c r="KU151" i="13" s="1"/>
  <c r="DB312" i="2"/>
  <c r="KU150" i="13" s="1"/>
  <c r="DA312" i="2"/>
  <c r="KU149" i="13" s="1"/>
  <c r="CZ312" i="2"/>
  <c r="KU148" i="13" s="1"/>
  <c r="CY312" i="2"/>
  <c r="KU147" i="13" s="1"/>
  <c r="CX312" i="2"/>
  <c r="KU146" i="13" s="1"/>
  <c r="CW312" i="2"/>
  <c r="KU145" i="13" s="1"/>
  <c r="CV312" i="2"/>
  <c r="KU144" i="13" s="1"/>
  <c r="CU312" i="2"/>
  <c r="KU143" i="13" s="1"/>
  <c r="CT312" i="2"/>
  <c r="KU142" i="13" s="1"/>
  <c r="CS312" i="2"/>
  <c r="KU141" i="13" s="1"/>
  <c r="CR312" i="2"/>
  <c r="KU140" i="13" s="1"/>
  <c r="DS311" i="2"/>
  <c r="DR311" i="2"/>
  <c r="DQ311" i="2"/>
  <c r="DP311" i="2"/>
  <c r="DO311" i="2"/>
  <c r="DN311" i="2"/>
  <c r="DM311" i="2"/>
  <c r="DL311" i="2"/>
  <c r="DK311" i="2"/>
  <c r="DJ311" i="2"/>
  <c r="DI311" i="2"/>
  <c r="DH311" i="2"/>
  <c r="DG311" i="2"/>
  <c r="DF311" i="2"/>
  <c r="DE311" i="2"/>
  <c r="DD311" i="2"/>
  <c r="DC311" i="2"/>
  <c r="DB311" i="2"/>
  <c r="DA311" i="2"/>
  <c r="CZ311" i="2"/>
  <c r="CY311" i="2"/>
  <c r="CX311" i="2"/>
  <c r="CW311" i="2"/>
  <c r="CV311" i="2"/>
  <c r="CU311" i="2"/>
  <c r="CT311" i="2"/>
  <c r="CS311" i="2"/>
  <c r="CR311" i="2"/>
  <c r="DS310" i="2"/>
  <c r="DR310" i="2"/>
  <c r="DQ310" i="2"/>
  <c r="DP310" i="2"/>
  <c r="DO310" i="2"/>
  <c r="DN310" i="2"/>
  <c r="DM310" i="2"/>
  <c r="DL310" i="2"/>
  <c r="DK310" i="2"/>
  <c r="DJ310" i="2"/>
  <c r="DI310" i="2"/>
  <c r="DH310" i="2"/>
  <c r="DG310" i="2"/>
  <c r="DF310" i="2"/>
  <c r="DE310" i="2"/>
  <c r="DD310" i="2"/>
  <c r="DC310" i="2"/>
  <c r="DB310" i="2"/>
  <c r="DA310" i="2"/>
  <c r="CZ310" i="2"/>
  <c r="CY310" i="2"/>
  <c r="CX310" i="2"/>
  <c r="CW310" i="2"/>
  <c r="CV310" i="2"/>
  <c r="CU310" i="2"/>
  <c r="CT310" i="2"/>
  <c r="CS310" i="2"/>
  <c r="CR310" i="2"/>
  <c r="DS309" i="2"/>
  <c r="KR167" i="13" s="1"/>
  <c r="DR309" i="2"/>
  <c r="KR166" i="13" s="1"/>
  <c r="DQ309" i="2"/>
  <c r="KR165" i="13" s="1"/>
  <c r="DP309" i="2"/>
  <c r="KR164" i="13" s="1"/>
  <c r="DO309" i="2"/>
  <c r="KR163" i="13" s="1"/>
  <c r="DN309" i="2"/>
  <c r="KR162" i="13" s="1"/>
  <c r="DM309" i="2"/>
  <c r="KR161" i="13" s="1"/>
  <c r="DL309" i="2"/>
  <c r="KR160" i="13" s="1"/>
  <c r="DK309" i="2"/>
  <c r="KR159" i="13" s="1"/>
  <c r="DJ309" i="2"/>
  <c r="KR158" i="13" s="1"/>
  <c r="DI309" i="2"/>
  <c r="KR157" i="13" s="1"/>
  <c r="DH309" i="2"/>
  <c r="KR156" i="13" s="1"/>
  <c r="DG309" i="2"/>
  <c r="KR155" i="13" s="1"/>
  <c r="DF309" i="2"/>
  <c r="KR154" i="13" s="1"/>
  <c r="DE309" i="2"/>
  <c r="KR153" i="13" s="1"/>
  <c r="DD309" i="2"/>
  <c r="KR152" i="13" s="1"/>
  <c r="DC309" i="2"/>
  <c r="KR151" i="13" s="1"/>
  <c r="DB309" i="2"/>
  <c r="KR150" i="13" s="1"/>
  <c r="DA309" i="2"/>
  <c r="KR149" i="13" s="1"/>
  <c r="CZ309" i="2"/>
  <c r="KR148" i="13" s="1"/>
  <c r="CY309" i="2"/>
  <c r="KR147" i="13" s="1"/>
  <c r="CX309" i="2"/>
  <c r="KR146" i="13" s="1"/>
  <c r="CW309" i="2"/>
  <c r="KR145" i="13" s="1"/>
  <c r="CV309" i="2"/>
  <c r="KR144" i="13" s="1"/>
  <c r="CU309" i="2"/>
  <c r="KR143" i="13" s="1"/>
  <c r="CT309" i="2"/>
  <c r="KR142" i="13" s="1"/>
  <c r="CS309" i="2"/>
  <c r="KR141" i="13" s="1"/>
  <c r="CR309" i="2"/>
  <c r="KR140" i="13" s="1"/>
  <c r="DS308" i="2"/>
  <c r="DR308" i="2"/>
  <c r="DQ308" i="2"/>
  <c r="DP308" i="2"/>
  <c r="DO308" i="2"/>
  <c r="DN308" i="2"/>
  <c r="DM308" i="2"/>
  <c r="DL308" i="2"/>
  <c r="DK308" i="2"/>
  <c r="DJ308" i="2"/>
  <c r="DI308" i="2"/>
  <c r="DH308" i="2"/>
  <c r="DG308" i="2"/>
  <c r="DF308" i="2"/>
  <c r="DE308" i="2"/>
  <c r="DD308" i="2"/>
  <c r="DC308" i="2"/>
  <c r="DB308" i="2"/>
  <c r="DA308" i="2"/>
  <c r="CZ308" i="2"/>
  <c r="CY308" i="2"/>
  <c r="CX308" i="2"/>
  <c r="CW308" i="2"/>
  <c r="CV308" i="2"/>
  <c r="CU308" i="2"/>
  <c r="CT308" i="2"/>
  <c r="CS308" i="2"/>
  <c r="CR308" i="2"/>
  <c r="DS307" i="2"/>
  <c r="KP167" i="13" s="1"/>
  <c r="DR307" i="2"/>
  <c r="KP166" i="13" s="1"/>
  <c r="DQ307" i="2"/>
  <c r="KP165" i="13" s="1"/>
  <c r="DP307" i="2"/>
  <c r="KP164" i="13" s="1"/>
  <c r="DO307" i="2"/>
  <c r="KP163" i="13" s="1"/>
  <c r="DN307" i="2"/>
  <c r="KP162" i="13" s="1"/>
  <c r="DM307" i="2"/>
  <c r="KP161" i="13" s="1"/>
  <c r="DL307" i="2"/>
  <c r="KP160" i="13" s="1"/>
  <c r="DK307" i="2"/>
  <c r="KP159" i="13" s="1"/>
  <c r="DJ307" i="2"/>
  <c r="KP158" i="13" s="1"/>
  <c r="DI307" i="2"/>
  <c r="KP157" i="13" s="1"/>
  <c r="DH307" i="2"/>
  <c r="KP156" i="13" s="1"/>
  <c r="DG307" i="2"/>
  <c r="KP155" i="13" s="1"/>
  <c r="DF307" i="2"/>
  <c r="KP154" i="13" s="1"/>
  <c r="DE307" i="2"/>
  <c r="KP153" i="13" s="1"/>
  <c r="DD307" i="2"/>
  <c r="KP152" i="13" s="1"/>
  <c r="DC307" i="2"/>
  <c r="KP151" i="13" s="1"/>
  <c r="DB307" i="2"/>
  <c r="KP150" i="13" s="1"/>
  <c r="DA307" i="2"/>
  <c r="KP149" i="13" s="1"/>
  <c r="CZ307" i="2"/>
  <c r="KP148" i="13" s="1"/>
  <c r="CY307" i="2"/>
  <c r="KP147" i="13" s="1"/>
  <c r="CX307" i="2"/>
  <c r="KP146" i="13" s="1"/>
  <c r="CW307" i="2"/>
  <c r="KP145" i="13" s="1"/>
  <c r="CV307" i="2"/>
  <c r="KP144" i="13" s="1"/>
  <c r="CU307" i="2"/>
  <c r="KP143" i="13" s="1"/>
  <c r="CT307" i="2"/>
  <c r="KP142" i="13" s="1"/>
  <c r="CS307" i="2"/>
  <c r="KP141" i="13" s="1"/>
  <c r="CR307" i="2"/>
  <c r="KP140" i="13" s="1"/>
  <c r="DS306" i="2"/>
  <c r="DR306" i="2"/>
  <c r="DQ306" i="2"/>
  <c r="DP306" i="2"/>
  <c r="DO306" i="2"/>
  <c r="DN306" i="2"/>
  <c r="DM306" i="2"/>
  <c r="DL306" i="2"/>
  <c r="DK306" i="2"/>
  <c r="DJ306" i="2"/>
  <c r="DI306" i="2"/>
  <c r="DH306" i="2"/>
  <c r="DG306" i="2"/>
  <c r="DF306" i="2"/>
  <c r="DE306" i="2"/>
  <c r="DD306" i="2"/>
  <c r="DC306" i="2"/>
  <c r="DB306" i="2"/>
  <c r="DA306" i="2"/>
  <c r="CZ306" i="2"/>
  <c r="CY306" i="2"/>
  <c r="CX306" i="2"/>
  <c r="CW306" i="2"/>
  <c r="CV306" i="2"/>
  <c r="CU306" i="2"/>
  <c r="CT306" i="2"/>
  <c r="CS306" i="2"/>
  <c r="CR306" i="2"/>
  <c r="DS305" i="2"/>
  <c r="KN167" i="13" s="1"/>
  <c r="DR305" i="2"/>
  <c r="KN166" i="13" s="1"/>
  <c r="DQ305" i="2"/>
  <c r="KN165" i="13" s="1"/>
  <c r="DP305" i="2"/>
  <c r="KN164" i="13" s="1"/>
  <c r="DO305" i="2"/>
  <c r="KN163" i="13" s="1"/>
  <c r="DN305" i="2"/>
  <c r="KN162" i="13" s="1"/>
  <c r="DM305" i="2"/>
  <c r="KN161" i="13" s="1"/>
  <c r="DL305" i="2"/>
  <c r="KN160" i="13" s="1"/>
  <c r="DK305" i="2"/>
  <c r="KN159" i="13" s="1"/>
  <c r="DJ305" i="2"/>
  <c r="KN158" i="13" s="1"/>
  <c r="DI305" i="2"/>
  <c r="KN157" i="13" s="1"/>
  <c r="DH305" i="2"/>
  <c r="KN156" i="13" s="1"/>
  <c r="DG305" i="2"/>
  <c r="KN155" i="13" s="1"/>
  <c r="DF305" i="2"/>
  <c r="KN154" i="13" s="1"/>
  <c r="DE305" i="2"/>
  <c r="KN153" i="13" s="1"/>
  <c r="DD305" i="2"/>
  <c r="KN152" i="13" s="1"/>
  <c r="DC305" i="2"/>
  <c r="KN151" i="13" s="1"/>
  <c r="DB305" i="2"/>
  <c r="KN150" i="13" s="1"/>
  <c r="DA305" i="2"/>
  <c r="KN149" i="13" s="1"/>
  <c r="CZ305" i="2"/>
  <c r="KN148" i="13" s="1"/>
  <c r="CY305" i="2"/>
  <c r="KN147" i="13" s="1"/>
  <c r="CX305" i="2"/>
  <c r="KN146" i="13" s="1"/>
  <c r="CW305" i="2"/>
  <c r="KN145" i="13" s="1"/>
  <c r="CV305" i="2"/>
  <c r="KN144" i="13" s="1"/>
  <c r="CU305" i="2"/>
  <c r="KN143" i="13" s="1"/>
  <c r="CT305" i="2"/>
  <c r="KN142" i="13" s="1"/>
  <c r="CS305" i="2"/>
  <c r="KN141" i="13" s="1"/>
  <c r="CR305" i="2"/>
  <c r="KN140" i="13" s="1"/>
  <c r="DS304" i="2"/>
  <c r="KM167" i="13" s="1"/>
  <c r="DR304" i="2"/>
  <c r="KM166" i="13" s="1"/>
  <c r="DQ304" i="2"/>
  <c r="KM165" i="13" s="1"/>
  <c r="DP304" i="2"/>
  <c r="KM164" i="13" s="1"/>
  <c r="DO304" i="2"/>
  <c r="KM163" i="13" s="1"/>
  <c r="DN304" i="2"/>
  <c r="KM162" i="13" s="1"/>
  <c r="DM304" i="2"/>
  <c r="KM161" i="13" s="1"/>
  <c r="DL304" i="2"/>
  <c r="KM160" i="13" s="1"/>
  <c r="DK304" i="2"/>
  <c r="KM159" i="13" s="1"/>
  <c r="DJ304" i="2"/>
  <c r="KM158" i="13" s="1"/>
  <c r="DI304" i="2"/>
  <c r="KM157" i="13" s="1"/>
  <c r="DH304" i="2"/>
  <c r="KM156" i="13" s="1"/>
  <c r="DG304" i="2"/>
  <c r="KM155" i="13" s="1"/>
  <c r="DF304" i="2"/>
  <c r="KM154" i="13" s="1"/>
  <c r="DE304" i="2"/>
  <c r="KM153" i="13" s="1"/>
  <c r="DD304" i="2"/>
  <c r="KM152" i="13" s="1"/>
  <c r="DC304" i="2"/>
  <c r="KM151" i="13" s="1"/>
  <c r="DB304" i="2"/>
  <c r="KM150" i="13" s="1"/>
  <c r="DA304" i="2"/>
  <c r="KM149" i="13" s="1"/>
  <c r="CZ304" i="2"/>
  <c r="KM148" i="13" s="1"/>
  <c r="CY304" i="2"/>
  <c r="KM147" i="13" s="1"/>
  <c r="CX304" i="2"/>
  <c r="KM146" i="13" s="1"/>
  <c r="CW304" i="2"/>
  <c r="KM145" i="13" s="1"/>
  <c r="CV304" i="2"/>
  <c r="KM144" i="13" s="1"/>
  <c r="CU304" i="2"/>
  <c r="KM143" i="13" s="1"/>
  <c r="CT304" i="2"/>
  <c r="KM142" i="13" s="1"/>
  <c r="CS304" i="2"/>
  <c r="KM141" i="13" s="1"/>
  <c r="CR304" i="2"/>
  <c r="KM140" i="13" s="1"/>
  <c r="DS303" i="2"/>
  <c r="KL167" i="13" s="1"/>
  <c r="DR303" i="2"/>
  <c r="KL166" i="13" s="1"/>
  <c r="DQ303" i="2"/>
  <c r="KL165" i="13" s="1"/>
  <c r="DP303" i="2"/>
  <c r="KL164" i="13" s="1"/>
  <c r="DO303" i="2"/>
  <c r="KL163" i="13" s="1"/>
  <c r="DN303" i="2"/>
  <c r="KL162" i="13" s="1"/>
  <c r="DM303" i="2"/>
  <c r="KL161" i="13" s="1"/>
  <c r="DL303" i="2"/>
  <c r="KL160" i="13" s="1"/>
  <c r="DK303" i="2"/>
  <c r="KL159" i="13" s="1"/>
  <c r="DJ303" i="2"/>
  <c r="KL158" i="13" s="1"/>
  <c r="DI303" i="2"/>
  <c r="KL157" i="13" s="1"/>
  <c r="DH303" i="2"/>
  <c r="KL156" i="13" s="1"/>
  <c r="DG303" i="2"/>
  <c r="KL155" i="13" s="1"/>
  <c r="DF303" i="2"/>
  <c r="KL154" i="13" s="1"/>
  <c r="DE303" i="2"/>
  <c r="KL153" i="13" s="1"/>
  <c r="DD303" i="2"/>
  <c r="KL152" i="13" s="1"/>
  <c r="DC303" i="2"/>
  <c r="KL151" i="13" s="1"/>
  <c r="DB303" i="2"/>
  <c r="KL150" i="13" s="1"/>
  <c r="DA303" i="2"/>
  <c r="KL149" i="13" s="1"/>
  <c r="CZ303" i="2"/>
  <c r="KL148" i="13" s="1"/>
  <c r="CY303" i="2"/>
  <c r="KL147" i="13" s="1"/>
  <c r="CX303" i="2"/>
  <c r="KL146" i="13" s="1"/>
  <c r="CW303" i="2"/>
  <c r="KL145" i="13" s="1"/>
  <c r="CV303" i="2"/>
  <c r="KL144" i="13" s="1"/>
  <c r="CU303" i="2"/>
  <c r="KL143" i="13" s="1"/>
  <c r="CT303" i="2"/>
  <c r="KL142" i="13" s="1"/>
  <c r="CS303" i="2"/>
  <c r="KL141" i="13" s="1"/>
  <c r="CR303" i="2"/>
  <c r="KL140" i="13" s="1"/>
  <c r="DS302" i="2"/>
  <c r="DR302" i="2"/>
  <c r="DQ302" i="2"/>
  <c r="DP302" i="2"/>
  <c r="DO302" i="2"/>
  <c r="DN302" i="2"/>
  <c r="DM302" i="2"/>
  <c r="DL302" i="2"/>
  <c r="DK302" i="2"/>
  <c r="DJ302" i="2"/>
  <c r="DI302" i="2"/>
  <c r="DH302" i="2"/>
  <c r="DG302" i="2"/>
  <c r="DF302" i="2"/>
  <c r="DE302" i="2"/>
  <c r="DD302" i="2"/>
  <c r="DC302" i="2"/>
  <c r="DB302" i="2"/>
  <c r="DA302" i="2"/>
  <c r="CZ302" i="2"/>
  <c r="CY302" i="2"/>
  <c r="CX302" i="2"/>
  <c r="CW302" i="2"/>
  <c r="CV302" i="2"/>
  <c r="CU302" i="2"/>
  <c r="CT302" i="2"/>
  <c r="CS302" i="2"/>
  <c r="CR302" i="2"/>
  <c r="DS301" i="2"/>
  <c r="KJ167" i="13" s="1"/>
  <c r="DR301" i="2"/>
  <c r="KJ166" i="13" s="1"/>
  <c r="DQ301" i="2"/>
  <c r="KJ165" i="13" s="1"/>
  <c r="DP301" i="2"/>
  <c r="KJ164" i="13" s="1"/>
  <c r="DO301" i="2"/>
  <c r="KJ163" i="13" s="1"/>
  <c r="DN301" i="2"/>
  <c r="KJ162" i="13" s="1"/>
  <c r="DM301" i="2"/>
  <c r="KJ161" i="13" s="1"/>
  <c r="DL301" i="2"/>
  <c r="KJ160" i="13" s="1"/>
  <c r="DK301" i="2"/>
  <c r="KJ159" i="13" s="1"/>
  <c r="DJ301" i="2"/>
  <c r="KJ158" i="13" s="1"/>
  <c r="DI301" i="2"/>
  <c r="KJ157" i="13" s="1"/>
  <c r="DH301" i="2"/>
  <c r="KJ156" i="13" s="1"/>
  <c r="DG301" i="2"/>
  <c r="KJ155" i="13" s="1"/>
  <c r="DF301" i="2"/>
  <c r="KJ154" i="13" s="1"/>
  <c r="DE301" i="2"/>
  <c r="KJ153" i="13" s="1"/>
  <c r="DD301" i="2"/>
  <c r="KJ152" i="13" s="1"/>
  <c r="DC301" i="2"/>
  <c r="KJ151" i="13" s="1"/>
  <c r="DB301" i="2"/>
  <c r="KJ150" i="13" s="1"/>
  <c r="DA301" i="2"/>
  <c r="KJ149" i="13" s="1"/>
  <c r="CZ301" i="2"/>
  <c r="KJ148" i="13" s="1"/>
  <c r="CY301" i="2"/>
  <c r="KJ147" i="13" s="1"/>
  <c r="CX301" i="2"/>
  <c r="KJ146" i="13" s="1"/>
  <c r="CW301" i="2"/>
  <c r="KJ145" i="13" s="1"/>
  <c r="CV301" i="2"/>
  <c r="KJ144" i="13" s="1"/>
  <c r="CU301" i="2"/>
  <c r="KJ143" i="13" s="1"/>
  <c r="CT301" i="2"/>
  <c r="KJ142" i="13" s="1"/>
  <c r="CS301" i="2"/>
  <c r="KJ141" i="13" s="1"/>
  <c r="CR301" i="2"/>
  <c r="KJ140" i="13" s="1"/>
  <c r="DS300" i="2"/>
  <c r="DR300" i="2"/>
  <c r="DQ300" i="2"/>
  <c r="DP300" i="2"/>
  <c r="DO300" i="2"/>
  <c r="DN300" i="2"/>
  <c r="DM300" i="2"/>
  <c r="DL300" i="2"/>
  <c r="DK300" i="2"/>
  <c r="DJ300" i="2"/>
  <c r="DI300" i="2"/>
  <c r="DH300" i="2"/>
  <c r="DG300" i="2"/>
  <c r="DF300" i="2"/>
  <c r="DE300" i="2"/>
  <c r="DD300" i="2"/>
  <c r="DC300" i="2"/>
  <c r="DB300" i="2"/>
  <c r="DA300" i="2"/>
  <c r="CZ300" i="2"/>
  <c r="CY300" i="2"/>
  <c r="CX300" i="2"/>
  <c r="CW300" i="2"/>
  <c r="CV300" i="2"/>
  <c r="CU300" i="2"/>
  <c r="CT300" i="2"/>
  <c r="CS300" i="2"/>
  <c r="CR300" i="2"/>
  <c r="DS299" i="2"/>
  <c r="KH167" i="13" s="1"/>
  <c r="DR299" i="2"/>
  <c r="KH166" i="13" s="1"/>
  <c r="DQ299" i="2"/>
  <c r="KH165" i="13" s="1"/>
  <c r="DP299" i="2"/>
  <c r="KH164" i="13" s="1"/>
  <c r="DO299" i="2"/>
  <c r="KH163" i="13" s="1"/>
  <c r="DN299" i="2"/>
  <c r="KH162" i="13" s="1"/>
  <c r="DM299" i="2"/>
  <c r="KH161" i="13" s="1"/>
  <c r="DL299" i="2"/>
  <c r="KH160" i="13" s="1"/>
  <c r="DK299" i="2"/>
  <c r="KH159" i="13" s="1"/>
  <c r="DJ299" i="2"/>
  <c r="KH158" i="13" s="1"/>
  <c r="DI299" i="2"/>
  <c r="KH157" i="13" s="1"/>
  <c r="DH299" i="2"/>
  <c r="KH156" i="13" s="1"/>
  <c r="DG299" i="2"/>
  <c r="KH155" i="13" s="1"/>
  <c r="DF299" i="2"/>
  <c r="KH154" i="13" s="1"/>
  <c r="DE299" i="2"/>
  <c r="KH153" i="13" s="1"/>
  <c r="DD299" i="2"/>
  <c r="KH152" i="13" s="1"/>
  <c r="DC299" i="2"/>
  <c r="KH151" i="13" s="1"/>
  <c r="DB299" i="2"/>
  <c r="KH150" i="13" s="1"/>
  <c r="DA299" i="2"/>
  <c r="KH149" i="13" s="1"/>
  <c r="CZ299" i="2"/>
  <c r="KH148" i="13" s="1"/>
  <c r="CY299" i="2"/>
  <c r="KH147" i="13" s="1"/>
  <c r="CX299" i="2"/>
  <c r="KH146" i="13" s="1"/>
  <c r="CW299" i="2"/>
  <c r="KH145" i="13" s="1"/>
  <c r="CV299" i="2"/>
  <c r="KH144" i="13" s="1"/>
  <c r="CU299" i="2"/>
  <c r="KH143" i="13" s="1"/>
  <c r="CT299" i="2"/>
  <c r="KH142" i="13" s="1"/>
  <c r="CS299" i="2"/>
  <c r="KH141" i="13" s="1"/>
  <c r="CR299" i="2"/>
  <c r="KH140" i="13" s="1"/>
  <c r="DS298" i="2"/>
  <c r="DR298" i="2"/>
  <c r="DQ298" i="2"/>
  <c r="DP298" i="2"/>
  <c r="DO298" i="2"/>
  <c r="DN298" i="2"/>
  <c r="DM298" i="2"/>
  <c r="DL298" i="2"/>
  <c r="DK298" i="2"/>
  <c r="DJ298" i="2"/>
  <c r="DI298" i="2"/>
  <c r="DH298" i="2"/>
  <c r="DG298" i="2"/>
  <c r="DF298" i="2"/>
  <c r="DE298" i="2"/>
  <c r="DD298" i="2"/>
  <c r="DC298" i="2"/>
  <c r="DB298" i="2"/>
  <c r="DA298" i="2"/>
  <c r="CZ298" i="2"/>
  <c r="CY298" i="2"/>
  <c r="CX298" i="2"/>
  <c r="CW298" i="2"/>
  <c r="CV298" i="2"/>
  <c r="CU298" i="2"/>
  <c r="CT298" i="2"/>
  <c r="CS298" i="2"/>
  <c r="CR298" i="2"/>
  <c r="DS297" i="2"/>
  <c r="KF167" i="13" s="1"/>
  <c r="DR297" i="2"/>
  <c r="KF166" i="13" s="1"/>
  <c r="DQ297" i="2"/>
  <c r="KF165" i="13" s="1"/>
  <c r="DP297" i="2"/>
  <c r="KF164" i="13" s="1"/>
  <c r="DO297" i="2"/>
  <c r="KF163" i="13" s="1"/>
  <c r="DN297" i="2"/>
  <c r="KF162" i="13" s="1"/>
  <c r="DM297" i="2"/>
  <c r="KF161" i="13" s="1"/>
  <c r="DL297" i="2"/>
  <c r="KF160" i="13" s="1"/>
  <c r="DK297" i="2"/>
  <c r="KF159" i="13" s="1"/>
  <c r="DJ297" i="2"/>
  <c r="KF158" i="13" s="1"/>
  <c r="DI297" i="2"/>
  <c r="KF157" i="13" s="1"/>
  <c r="DH297" i="2"/>
  <c r="KF156" i="13" s="1"/>
  <c r="DG297" i="2"/>
  <c r="KF155" i="13" s="1"/>
  <c r="DF297" i="2"/>
  <c r="KF154" i="13" s="1"/>
  <c r="DE297" i="2"/>
  <c r="KF153" i="13" s="1"/>
  <c r="DD297" i="2"/>
  <c r="KF152" i="13" s="1"/>
  <c r="DC297" i="2"/>
  <c r="KF151" i="13" s="1"/>
  <c r="DB297" i="2"/>
  <c r="KF150" i="13" s="1"/>
  <c r="DA297" i="2"/>
  <c r="KF149" i="13" s="1"/>
  <c r="CZ297" i="2"/>
  <c r="KF148" i="13" s="1"/>
  <c r="CY297" i="2"/>
  <c r="KF147" i="13" s="1"/>
  <c r="CX297" i="2"/>
  <c r="KF146" i="13" s="1"/>
  <c r="CW297" i="2"/>
  <c r="KF145" i="13" s="1"/>
  <c r="CV297" i="2"/>
  <c r="KF144" i="13" s="1"/>
  <c r="CU297" i="2"/>
  <c r="KF143" i="13" s="1"/>
  <c r="CT297" i="2"/>
  <c r="KF142" i="13" s="1"/>
  <c r="CS297" i="2"/>
  <c r="KF141" i="13" s="1"/>
  <c r="CR297" i="2"/>
  <c r="KF140" i="13" s="1"/>
  <c r="DS296" i="2"/>
  <c r="DR296" i="2"/>
  <c r="DQ296" i="2"/>
  <c r="DP296" i="2"/>
  <c r="DO296" i="2"/>
  <c r="DN296" i="2"/>
  <c r="DM296" i="2"/>
  <c r="DL296" i="2"/>
  <c r="DK296" i="2"/>
  <c r="DJ296" i="2"/>
  <c r="DI296" i="2"/>
  <c r="DH296" i="2"/>
  <c r="DG296" i="2"/>
  <c r="DF296" i="2"/>
  <c r="DE296" i="2"/>
  <c r="DD296" i="2"/>
  <c r="DC296" i="2"/>
  <c r="DB296" i="2"/>
  <c r="DA296" i="2"/>
  <c r="CZ296" i="2"/>
  <c r="CY296" i="2"/>
  <c r="CX296" i="2"/>
  <c r="CW296" i="2"/>
  <c r="CV296" i="2"/>
  <c r="CU296" i="2"/>
  <c r="CT296" i="2"/>
  <c r="CS296" i="2"/>
  <c r="CR296" i="2"/>
  <c r="DS295" i="2"/>
  <c r="DR295" i="2"/>
  <c r="DQ295" i="2"/>
  <c r="DP295" i="2"/>
  <c r="DO295" i="2"/>
  <c r="DN295" i="2"/>
  <c r="DM295" i="2"/>
  <c r="DL295" i="2"/>
  <c r="DK295" i="2"/>
  <c r="DJ295" i="2"/>
  <c r="DI295" i="2"/>
  <c r="DH295" i="2"/>
  <c r="DG295" i="2"/>
  <c r="DF295" i="2"/>
  <c r="DE295" i="2"/>
  <c r="DD295" i="2"/>
  <c r="DC295" i="2"/>
  <c r="DB295" i="2"/>
  <c r="DA295" i="2"/>
  <c r="CZ295" i="2"/>
  <c r="CY295" i="2"/>
  <c r="CX295" i="2"/>
  <c r="CW295" i="2"/>
  <c r="CV295" i="2"/>
  <c r="CU295" i="2"/>
  <c r="CT295" i="2"/>
  <c r="CS295" i="2"/>
  <c r="CR295" i="2"/>
  <c r="DS294" i="2"/>
  <c r="DR294" i="2"/>
  <c r="DQ294" i="2"/>
  <c r="DP294" i="2"/>
  <c r="DO294" i="2"/>
  <c r="DN294" i="2"/>
  <c r="DM294" i="2"/>
  <c r="DL294" i="2"/>
  <c r="DK294" i="2"/>
  <c r="DJ294" i="2"/>
  <c r="DI294" i="2"/>
  <c r="DH294" i="2"/>
  <c r="DG294" i="2"/>
  <c r="DF294" i="2"/>
  <c r="DE294" i="2"/>
  <c r="DD294" i="2"/>
  <c r="DC294" i="2"/>
  <c r="DB294" i="2"/>
  <c r="DA294" i="2"/>
  <c r="CZ294" i="2"/>
  <c r="CY294" i="2"/>
  <c r="CX294" i="2"/>
  <c r="CW294" i="2"/>
  <c r="CV294" i="2"/>
  <c r="CU294" i="2"/>
  <c r="CT294" i="2"/>
  <c r="CS294" i="2"/>
  <c r="CR294" i="2"/>
  <c r="DS293" i="2"/>
  <c r="KB167" i="13" s="1"/>
  <c r="DR293" i="2"/>
  <c r="KB166" i="13" s="1"/>
  <c r="DQ293" i="2"/>
  <c r="KB165" i="13" s="1"/>
  <c r="DP293" i="2"/>
  <c r="KB164" i="13" s="1"/>
  <c r="DO293" i="2"/>
  <c r="KB163" i="13" s="1"/>
  <c r="DN293" i="2"/>
  <c r="KB162" i="13" s="1"/>
  <c r="DM293" i="2"/>
  <c r="KB161" i="13" s="1"/>
  <c r="DL293" i="2"/>
  <c r="KB160" i="13" s="1"/>
  <c r="DK293" i="2"/>
  <c r="KB159" i="13" s="1"/>
  <c r="DJ293" i="2"/>
  <c r="KB158" i="13" s="1"/>
  <c r="DI293" i="2"/>
  <c r="KB157" i="13" s="1"/>
  <c r="DH293" i="2"/>
  <c r="KB156" i="13" s="1"/>
  <c r="DG293" i="2"/>
  <c r="KB155" i="13" s="1"/>
  <c r="DF293" i="2"/>
  <c r="KB154" i="13" s="1"/>
  <c r="DE293" i="2"/>
  <c r="KB153" i="13" s="1"/>
  <c r="DD293" i="2"/>
  <c r="KB152" i="13" s="1"/>
  <c r="DC293" i="2"/>
  <c r="KB151" i="13" s="1"/>
  <c r="DB293" i="2"/>
  <c r="KB150" i="13" s="1"/>
  <c r="DA293" i="2"/>
  <c r="KB149" i="13" s="1"/>
  <c r="CZ293" i="2"/>
  <c r="KB148" i="13" s="1"/>
  <c r="CY293" i="2"/>
  <c r="KB147" i="13" s="1"/>
  <c r="CX293" i="2"/>
  <c r="KB146" i="13" s="1"/>
  <c r="CW293" i="2"/>
  <c r="KB145" i="13" s="1"/>
  <c r="CV293" i="2"/>
  <c r="KB144" i="13" s="1"/>
  <c r="CU293" i="2"/>
  <c r="KB143" i="13" s="1"/>
  <c r="CT293" i="2"/>
  <c r="KB142" i="13" s="1"/>
  <c r="CS293" i="2"/>
  <c r="KB141" i="13" s="1"/>
  <c r="CR293" i="2"/>
  <c r="KB140" i="13" s="1"/>
  <c r="DS292" i="2"/>
  <c r="DR292" i="2"/>
  <c r="DQ292" i="2"/>
  <c r="DP292" i="2"/>
  <c r="DO292" i="2"/>
  <c r="DN292" i="2"/>
  <c r="DM292" i="2"/>
  <c r="DL292" i="2"/>
  <c r="DK292" i="2"/>
  <c r="DJ292" i="2"/>
  <c r="DI292" i="2"/>
  <c r="DH292" i="2"/>
  <c r="DG292" i="2"/>
  <c r="DF292" i="2"/>
  <c r="DE292" i="2"/>
  <c r="DD292" i="2"/>
  <c r="DC292" i="2"/>
  <c r="DB292" i="2"/>
  <c r="DA292" i="2"/>
  <c r="CZ292" i="2"/>
  <c r="CY292" i="2"/>
  <c r="CX292" i="2"/>
  <c r="CW292" i="2"/>
  <c r="CV292" i="2"/>
  <c r="CU292" i="2"/>
  <c r="CT292" i="2"/>
  <c r="CS292" i="2"/>
  <c r="CR292" i="2"/>
  <c r="DS291" i="2"/>
  <c r="DR291" i="2"/>
  <c r="DQ291" i="2"/>
  <c r="DP291" i="2"/>
  <c r="DO291" i="2"/>
  <c r="DN291" i="2"/>
  <c r="DM291" i="2"/>
  <c r="DL291" i="2"/>
  <c r="DK291" i="2"/>
  <c r="DJ291" i="2"/>
  <c r="DI291" i="2"/>
  <c r="DH291" i="2"/>
  <c r="DG291" i="2"/>
  <c r="DF291" i="2"/>
  <c r="DE291" i="2"/>
  <c r="DD291" i="2"/>
  <c r="DC291" i="2"/>
  <c r="DB291" i="2"/>
  <c r="DA291" i="2"/>
  <c r="CZ291" i="2"/>
  <c r="CY291" i="2"/>
  <c r="CX291" i="2"/>
  <c r="CW291" i="2"/>
  <c r="CV291" i="2"/>
  <c r="CU291" i="2"/>
  <c r="CT291" i="2"/>
  <c r="CS291" i="2"/>
  <c r="CR291" i="2"/>
  <c r="DS290" i="2"/>
  <c r="JY167" i="13" s="1"/>
  <c r="DR290" i="2"/>
  <c r="JY166" i="13" s="1"/>
  <c r="DQ290" i="2"/>
  <c r="JY165" i="13" s="1"/>
  <c r="DP290" i="2"/>
  <c r="JY164" i="13" s="1"/>
  <c r="DO290" i="2"/>
  <c r="JY163" i="13" s="1"/>
  <c r="DN290" i="2"/>
  <c r="JY162" i="13" s="1"/>
  <c r="DM290" i="2"/>
  <c r="JY161" i="13" s="1"/>
  <c r="DL290" i="2"/>
  <c r="JY160" i="13" s="1"/>
  <c r="DK290" i="2"/>
  <c r="JY159" i="13" s="1"/>
  <c r="DJ290" i="2"/>
  <c r="JY158" i="13" s="1"/>
  <c r="DI290" i="2"/>
  <c r="JY157" i="13" s="1"/>
  <c r="DH290" i="2"/>
  <c r="JY156" i="13" s="1"/>
  <c r="DG290" i="2"/>
  <c r="JY155" i="13" s="1"/>
  <c r="DF290" i="2"/>
  <c r="JY154" i="13" s="1"/>
  <c r="DE290" i="2"/>
  <c r="JY153" i="13" s="1"/>
  <c r="DD290" i="2"/>
  <c r="JY152" i="13" s="1"/>
  <c r="DC290" i="2"/>
  <c r="JY151" i="13" s="1"/>
  <c r="DB290" i="2"/>
  <c r="JY150" i="13" s="1"/>
  <c r="DA290" i="2"/>
  <c r="JY149" i="13" s="1"/>
  <c r="CZ290" i="2"/>
  <c r="JY148" i="13" s="1"/>
  <c r="CY290" i="2"/>
  <c r="JY147" i="13" s="1"/>
  <c r="CX290" i="2"/>
  <c r="JY146" i="13" s="1"/>
  <c r="CW290" i="2"/>
  <c r="JY145" i="13" s="1"/>
  <c r="CV290" i="2"/>
  <c r="JY144" i="13" s="1"/>
  <c r="CU290" i="2"/>
  <c r="JY143" i="13" s="1"/>
  <c r="CT290" i="2"/>
  <c r="JY142" i="13" s="1"/>
  <c r="CS290" i="2"/>
  <c r="JY141" i="13" s="1"/>
  <c r="CR290" i="2"/>
  <c r="JY140" i="13" s="1"/>
  <c r="DS289" i="2"/>
  <c r="JX167" i="13" s="1"/>
  <c r="DR289" i="2"/>
  <c r="JX166" i="13" s="1"/>
  <c r="DQ289" i="2"/>
  <c r="JX165" i="13" s="1"/>
  <c r="DP289" i="2"/>
  <c r="JX164" i="13" s="1"/>
  <c r="DO289" i="2"/>
  <c r="JX163" i="13" s="1"/>
  <c r="DN289" i="2"/>
  <c r="JX162" i="13" s="1"/>
  <c r="DM289" i="2"/>
  <c r="JX161" i="13" s="1"/>
  <c r="DL289" i="2"/>
  <c r="JX160" i="13" s="1"/>
  <c r="DK289" i="2"/>
  <c r="JX159" i="13" s="1"/>
  <c r="DJ289" i="2"/>
  <c r="JX158" i="13" s="1"/>
  <c r="DI289" i="2"/>
  <c r="JX157" i="13" s="1"/>
  <c r="DH289" i="2"/>
  <c r="JX156" i="13" s="1"/>
  <c r="DG289" i="2"/>
  <c r="JX155" i="13" s="1"/>
  <c r="DF289" i="2"/>
  <c r="JX154" i="13" s="1"/>
  <c r="DE289" i="2"/>
  <c r="JX153" i="13" s="1"/>
  <c r="DD289" i="2"/>
  <c r="JX152" i="13" s="1"/>
  <c r="DC289" i="2"/>
  <c r="JX151" i="13" s="1"/>
  <c r="DB289" i="2"/>
  <c r="JX150" i="13" s="1"/>
  <c r="DA289" i="2"/>
  <c r="JX149" i="13" s="1"/>
  <c r="CZ289" i="2"/>
  <c r="JX148" i="13" s="1"/>
  <c r="CY289" i="2"/>
  <c r="JX147" i="13" s="1"/>
  <c r="CX289" i="2"/>
  <c r="JX146" i="13" s="1"/>
  <c r="CW289" i="2"/>
  <c r="JX145" i="13" s="1"/>
  <c r="CV289" i="2"/>
  <c r="JX144" i="13" s="1"/>
  <c r="CU289" i="2"/>
  <c r="JX143" i="13" s="1"/>
  <c r="CT289" i="2"/>
  <c r="JX142" i="13" s="1"/>
  <c r="CS289" i="2"/>
  <c r="JX141" i="13" s="1"/>
  <c r="CR289" i="2"/>
  <c r="JX140" i="13" s="1"/>
  <c r="DS288" i="2"/>
  <c r="JW167" i="13" s="1"/>
  <c r="DR288" i="2"/>
  <c r="JW166" i="13" s="1"/>
  <c r="DQ288" i="2"/>
  <c r="JW165" i="13" s="1"/>
  <c r="DP288" i="2"/>
  <c r="JW164" i="13" s="1"/>
  <c r="DO288" i="2"/>
  <c r="JW163" i="13" s="1"/>
  <c r="DN288" i="2"/>
  <c r="JW162" i="13" s="1"/>
  <c r="DM288" i="2"/>
  <c r="JW161" i="13" s="1"/>
  <c r="DL288" i="2"/>
  <c r="JW160" i="13" s="1"/>
  <c r="DK288" i="2"/>
  <c r="JW159" i="13" s="1"/>
  <c r="DJ288" i="2"/>
  <c r="JW158" i="13" s="1"/>
  <c r="DI288" i="2"/>
  <c r="JW157" i="13" s="1"/>
  <c r="DH288" i="2"/>
  <c r="JW156" i="13" s="1"/>
  <c r="DG288" i="2"/>
  <c r="JW155" i="13" s="1"/>
  <c r="DF288" i="2"/>
  <c r="JW154" i="13" s="1"/>
  <c r="DE288" i="2"/>
  <c r="JW153" i="13" s="1"/>
  <c r="DD288" i="2"/>
  <c r="JW152" i="13" s="1"/>
  <c r="DC288" i="2"/>
  <c r="JW151" i="13" s="1"/>
  <c r="DB288" i="2"/>
  <c r="JW150" i="13" s="1"/>
  <c r="DA288" i="2"/>
  <c r="JW149" i="13" s="1"/>
  <c r="CZ288" i="2"/>
  <c r="JW148" i="13" s="1"/>
  <c r="CY288" i="2"/>
  <c r="JW147" i="13" s="1"/>
  <c r="CX288" i="2"/>
  <c r="JW146" i="13" s="1"/>
  <c r="CW288" i="2"/>
  <c r="JW145" i="13" s="1"/>
  <c r="CV288" i="2"/>
  <c r="JW144" i="13" s="1"/>
  <c r="CU288" i="2"/>
  <c r="JW143" i="13" s="1"/>
  <c r="CT288" i="2"/>
  <c r="JW142" i="13" s="1"/>
  <c r="CS288" i="2"/>
  <c r="JW141" i="13" s="1"/>
  <c r="CR288" i="2"/>
  <c r="JW140" i="13" s="1"/>
  <c r="DS287" i="2"/>
  <c r="DR287" i="2"/>
  <c r="DQ287" i="2"/>
  <c r="DP287" i="2"/>
  <c r="DO287" i="2"/>
  <c r="DN287" i="2"/>
  <c r="DM287" i="2"/>
  <c r="DL287" i="2"/>
  <c r="DK287" i="2"/>
  <c r="DJ287" i="2"/>
  <c r="DI287" i="2"/>
  <c r="DH287" i="2"/>
  <c r="DG287" i="2"/>
  <c r="DF287" i="2"/>
  <c r="DE287" i="2"/>
  <c r="DD287" i="2"/>
  <c r="DC287" i="2"/>
  <c r="DB287" i="2"/>
  <c r="DA287" i="2"/>
  <c r="CZ287" i="2"/>
  <c r="CY287" i="2"/>
  <c r="CX287" i="2"/>
  <c r="CW287" i="2"/>
  <c r="CV287" i="2"/>
  <c r="CU287" i="2"/>
  <c r="CT287" i="2"/>
  <c r="CS287" i="2"/>
  <c r="CR287" i="2"/>
  <c r="DS286" i="2"/>
  <c r="JU167" i="13" s="1"/>
  <c r="DR286" i="2"/>
  <c r="JU166" i="13" s="1"/>
  <c r="DQ286" i="2"/>
  <c r="JU165" i="13" s="1"/>
  <c r="DP286" i="2"/>
  <c r="JU164" i="13" s="1"/>
  <c r="DO286" i="2"/>
  <c r="JU163" i="13" s="1"/>
  <c r="DN286" i="2"/>
  <c r="JU162" i="13" s="1"/>
  <c r="DM286" i="2"/>
  <c r="JU161" i="13" s="1"/>
  <c r="DL286" i="2"/>
  <c r="JU160" i="13" s="1"/>
  <c r="DK286" i="2"/>
  <c r="JU159" i="13" s="1"/>
  <c r="DJ286" i="2"/>
  <c r="JU158" i="13" s="1"/>
  <c r="DI286" i="2"/>
  <c r="JU157" i="13" s="1"/>
  <c r="DH286" i="2"/>
  <c r="JU156" i="13" s="1"/>
  <c r="DG286" i="2"/>
  <c r="JU155" i="13" s="1"/>
  <c r="DF286" i="2"/>
  <c r="JU154" i="13" s="1"/>
  <c r="DE286" i="2"/>
  <c r="JU153" i="13" s="1"/>
  <c r="DD286" i="2"/>
  <c r="JU152" i="13" s="1"/>
  <c r="DC286" i="2"/>
  <c r="JU151" i="13" s="1"/>
  <c r="DB286" i="2"/>
  <c r="JU150" i="13" s="1"/>
  <c r="DA286" i="2"/>
  <c r="JU149" i="13" s="1"/>
  <c r="CZ286" i="2"/>
  <c r="JU148" i="13" s="1"/>
  <c r="CY286" i="2"/>
  <c r="JU147" i="13" s="1"/>
  <c r="CX286" i="2"/>
  <c r="JU146" i="13" s="1"/>
  <c r="CW286" i="2"/>
  <c r="JU145" i="13" s="1"/>
  <c r="CV286" i="2"/>
  <c r="JU144" i="13" s="1"/>
  <c r="CU286" i="2"/>
  <c r="JU143" i="13" s="1"/>
  <c r="CT286" i="2"/>
  <c r="JU142" i="13" s="1"/>
  <c r="CS286" i="2"/>
  <c r="JU141" i="13" s="1"/>
  <c r="CR286" i="2"/>
  <c r="JU140" i="13" s="1"/>
  <c r="DS285" i="2"/>
  <c r="JT167" i="13" s="1"/>
  <c r="DR285" i="2"/>
  <c r="JT166" i="13" s="1"/>
  <c r="DQ285" i="2"/>
  <c r="JT165" i="13" s="1"/>
  <c r="DP285" i="2"/>
  <c r="JT164" i="13" s="1"/>
  <c r="DO285" i="2"/>
  <c r="JT163" i="13" s="1"/>
  <c r="DN285" i="2"/>
  <c r="JT162" i="13" s="1"/>
  <c r="DM285" i="2"/>
  <c r="JT161" i="13" s="1"/>
  <c r="DL285" i="2"/>
  <c r="JT160" i="13" s="1"/>
  <c r="DK285" i="2"/>
  <c r="JT159" i="13" s="1"/>
  <c r="DJ285" i="2"/>
  <c r="JT158" i="13" s="1"/>
  <c r="DI285" i="2"/>
  <c r="JT157" i="13" s="1"/>
  <c r="DH285" i="2"/>
  <c r="JT156" i="13" s="1"/>
  <c r="DG285" i="2"/>
  <c r="JT155" i="13" s="1"/>
  <c r="DF285" i="2"/>
  <c r="JT154" i="13" s="1"/>
  <c r="DE285" i="2"/>
  <c r="JT153" i="13" s="1"/>
  <c r="DD285" i="2"/>
  <c r="JT152" i="13" s="1"/>
  <c r="DC285" i="2"/>
  <c r="JT151" i="13" s="1"/>
  <c r="DB285" i="2"/>
  <c r="JT150" i="13" s="1"/>
  <c r="DA285" i="2"/>
  <c r="JT149" i="13" s="1"/>
  <c r="CZ285" i="2"/>
  <c r="JT148" i="13" s="1"/>
  <c r="CY285" i="2"/>
  <c r="JT147" i="13" s="1"/>
  <c r="CX285" i="2"/>
  <c r="JT146" i="13" s="1"/>
  <c r="CW285" i="2"/>
  <c r="JT145" i="13" s="1"/>
  <c r="CV285" i="2"/>
  <c r="JT144" i="13" s="1"/>
  <c r="CU285" i="2"/>
  <c r="JT143" i="13" s="1"/>
  <c r="CT285" i="2"/>
  <c r="JT142" i="13" s="1"/>
  <c r="CS285" i="2"/>
  <c r="JT141" i="13" s="1"/>
  <c r="CR285" i="2"/>
  <c r="JT140" i="13" s="1"/>
  <c r="DS284" i="2"/>
  <c r="JS167" i="13" s="1"/>
  <c r="DR284" i="2"/>
  <c r="JS166" i="13" s="1"/>
  <c r="DQ284" i="2"/>
  <c r="JS165" i="13" s="1"/>
  <c r="DP284" i="2"/>
  <c r="JS164" i="13" s="1"/>
  <c r="DO284" i="2"/>
  <c r="JS163" i="13" s="1"/>
  <c r="DN284" i="2"/>
  <c r="JS162" i="13" s="1"/>
  <c r="DM284" i="2"/>
  <c r="JS161" i="13" s="1"/>
  <c r="DL284" i="2"/>
  <c r="JS160" i="13" s="1"/>
  <c r="DK284" i="2"/>
  <c r="JS159" i="13" s="1"/>
  <c r="DJ284" i="2"/>
  <c r="JS158" i="13" s="1"/>
  <c r="DI284" i="2"/>
  <c r="JS157" i="13" s="1"/>
  <c r="DH284" i="2"/>
  <c r="JS156" i="13" s="1"/>
  <c r="DG284" i="2"/>
  <c r="JS155" i="13" s="1"/>
  <c r="DF284" i="2"/>
  <c r="JS154" i="13" s="1"/>
  <c r="DE284" i="2"/>
  <c r="JS153" i="13" s="1"/>
  <c r="DD284" i="2"/>
  <c r="JS152" i="13" s="1"/>
  <c r="DC284" i="2"/>
  <c r="JS151" i="13" s="1"/>
  <c r="DB284" i="2"/>
  <c r="JS150" i="13" s="1"/>
  <c r="DA284" i="2"/>
  <c r="JS149" i="13" s="1"/>
  <c r="CZ284" i="2"/>
  <c r="JS148" i="13" s="1"/>
  <c r="CY284" i="2"/>
  <c r="JS147" i="13" s="1"/>
  <c r="CX284" i="2"/>
  <c r="JS146" i="13" s="1"/>
  <c r="CW284" i="2"/>
  <c r="JS145" i="13" s="1"/>
  <c r="CV284" i="2"/>
  <c r="JS144" i="13" s="1"/>
  <c r="CU284" i="2"/>
  <c r="JS143" i="13" s="1"/>
  <c r="CT284" i="2"/>
  <c r="JS142" i="13" s="1"/>
  <c r="CS284" i="2"/>
  <c r="JS141" i="13" s="1"/>
  <c r="CR284" i="2"/>
  <c r="JS140" i="13" s="1"/>
  <c r="DS283" i="2"/>
  <c r="DR283" i="2"/>
  <c r="DQ283" i="2"/>
  <c r="DP283" i="2"/>
  <c r="DO283" i="2"/>
  <c r="DN283" i="2"/>
  <c r="DM283" i="2"/>
  <c r="DL283" i="2"/>
  <c r="DK283" i="2"/>
  <c r="DJ283" i="2"/>
  <c r="DI283" i="2"/>
  <c r="DH283" i="2"/>
  <c r="DG283" i="2"/>
  <c r="DF283" i="2"/>
  <c r="DE283" i="2"/>
  <c r="DD283" i="2"/>
  <c r="DC283" i="2"/>
  <c r="DB283" i="2"/>
  <c r="DA283" i="2"/>
  <c r="CZ283" i="2"/>
  <c r="CY283" i="2"/>
  <c r="CX283" i="2"/>
  <c r="CW283" i="2"/>
  <c r="CV283" i="2"/>
  <c r="CU283" i="2"/>
  <c r="CT283" i="2"/>
  <c r="CS283" i="2"/>
  <c r="CR283" i="2"/>
  <c r="DS282" i="2"/>
  <c r="JQ167" i="13" s="1"/>
  <c r="DR282" i="2"/>
  <c r="JQ166" i="13" s="1"/>
  <c r="DQ282" i="2"/>
  <c r="JQ165" i="13" s="1"/>
  <c r="DP282" i="2"/>
  <c r="JQ164" i="13" s="1"/>
  <c r="DO282" i="2"/>
  <c r="JQ163" i="13" s="1"/>
  <c r="DN282" i="2"/>
  <c r="JQ162" i="13" s="1"/>
  <c r="DM282" i="2"/>
  <c r="JQ161" i="13" s="1"/>
  <c r="DL282" i="2"/>
  <c r="JQ160" i="13" s="1"/>
  <c r="DK282" i="2"/>
  <c r="JQ159" i="13" s="1"/>
  <c r="DJ282" i="2"/>
  <c r="JQ158" i="13" s="1"/>
  <c r="DI282" i="2"/>
  <c r="JQ157" i="13" s="1"/>
  <c r="DH282" i="2"/>
  <c r="JQ156" i="13" s="1"/>
  <c r="DG282" i="2"/>
  <c r="JQ155" i="13" s="1"/>
  <c r="DF282" i="2"/>
  <c r="JQ154" i="13" s="1"/>
  <c r="DE282" i="2"/>
  <c r="JQ153" i="13" s="1"/>
  <c r="DD282" i="2"/>
  <c r="JQ152" i="13" s="1"/>
  <c r="DC282" i="2"/>
  <c r="JQ151" i="13" s="1"/>
  <c r="DB282" i="2"/>
  <c r="JQ150" i="13" s="1"/>
  <c r="DA282" i="2"/>
  <c r="JQ149" i="13" s="1"/>
  <c r="CZ282" i="2"/>
  <c r="JQ148" i="13" s="1"/>
  <c r="CY282" i="2"/>
  <c r="JQ147" i="13" s="1"/>
  <c r="CX282" i="2"/>
  <c r="JQ146" i="13" s="1"/>
  <c r="CW282" i="2"/>
  <c r="JQ145" i="13" s="1"/>
  <c r="CV282" i="2"/>
  <c r="JQ144" i="13" s="1"/>
  <c r="CU282" i="2"/>
  <c r="JQ143" i="13" s="1"/>
  <c r="CT282" i="2"/>
  <c r="JQ142" i="13" s="1"/>
  <c r="CS282" i="2"/>
  <c r="JQ141" i="13" s="1"/>
  <c r="CR282" i="2"/>
  <c r="JQ140" i="13" s="1"/>
  <c r="DS281" i="2"/>
  <c r="JP167" i="13" s="1"/>
  <c r="DR281" i="2"/>
  <c r="JP166" i="13" s="1"/>
  <c r="DQ281" i="2"/>
  <c r="JP165" i="13" s="1"/>
  <c r="DP281" i="2"/>
  <c r="JP164" i="13" s="1"/>
  <c r="DO281" i="2"/>
  <c r="JP163" i="13" s="1"/>
  <c r="DN281" i="2"/>
  <c r="JP162" i="13" s="1"/>
  <c r="DM281" i="2"/>
  <c r="JP161" i="13" s="1"/>
  <c r="DL281" i="2"/>
  <c r="JP160" i="13" s="1"/>
  <c r="DK281" i="2"/>
  <c r="JP159" i="13" s="1"/>
  <c r="DJ281" i="2"/>
  <c r="JP158" i="13" s="1"/>
  <c r="DI281" i="2"/>
  <c r="JP157" i="13" s="1"/>
  <c r="DH281" i="2"/>
  <c r="JP156" i="13" s="1"/>
  <c r="DG281" i="2"/>
  <c r="JP155" i="13" s="1"/>
  <c r="DF281" i="2"/>
  <c r="JP154" i="13" s="1"/>
  <c r="DE281" i="2"/>
  <c r="JP153" i="13" s="1"/>
  <c r="DD281" i="2"/>
  <c r="JP152" i="13" s="1"/>
  <c r="DC281" i="2"/>
  <c r="JP151" i="13" s="1"/>
  <c r="DB281" i="2"/>
  <c r="JP150" i="13" s="1"/>
  <c r="DA281" i="2"/>
  <c r="JP149" i="13" s="1"/>
  <c r="CZ281" i="2"/>
  <c r="JP148" i="13" s="1"/>
  <c r="CY281" i="2"/>
  <c r="JP147" i="13" s="1"/>
  <c r="CX281" i="2"/>
  <c r="JP146" i="13" s="1"/>
  <c r="CW281" i="2"/>
  <c r="JP145" i="13" s="1"/>
  <c r="CV281" i="2"/>
  <c r="JP144" i="13" s="1"/>
  <c r="CU281" i="2"/>
  <c r="JP143" i="13" s="1"/>
  <c r="CT281" i="2"/>
  <c r="JP142" i="13" s="1"/>
  <c r="CS281" i="2"/>
  <c r="JP141" i="13" s="1"/>
  <c r="CR281" i="2"/>
  <c r="JP140" i="13" s="1"/>
  <c r="DS280" i="2"/>
  <c r="DR280" i="2"/>
  <c r="DQ280" i="2"/>
  <c r="DP280" i="2"/>
  <c r="DO280" i="2"/>
  <c r="DN280" i="2"/>
  <c r="DM280" i="2"/>
  <c r="DL280" i="2"/>
  <c r="DK280" i="2"/>
  <c r="DJ280" i="2"/>
  <c r="DI280" i="2"/>
  <c r="DH280" i="2"/>
  <c r="DG280" i="2"/>
  <c r="DF280" i="2"/>
  <c r="DE280" i="2"/>
  <c r="DD280" i="2"/>
  <c r="DC280" i="2"/>
  <c r="DB280" i="2"/>
  <c r="DA280" i="2"/>
  <c r="CZ280" i="2"/>
  <c r="CY280" i="2"/>
  <c r="CX280" i="2"/>
  <c r="CW280" i="2"/>
  <c r="CV280" i="2"/>
  <c r="CU280" i="2"/>
  <c r="CT280" i="2"/>
  <c r="CS280" i="2"/>
  <c r="CR280" i="2"/>
  <c r="DS279" i="2"/>
  <c r="DR279" i="2"/>
  <c r="DQ279" i="2"/>
  <c r="DP279" i="2"/>
  <c r="DO279" i="2"/>
  <c r="DN279" i="2"/>
  <c r="DM279" i="2"/>
  <c r="DL279" i="2"/>
  <c r="DK279" i="2"/>
  <c r="DJ279" i="2"/>
  <c r="DI279" i="2"/>
  <c r="DH279" i="2"/>
  <c r="DG279" i="2"/>
  <c r="DF279" i="2"/>
  <c r="DE279" i="2"/>
  <c r="DD279" i="2"/>
  <c r="DC279" i="2"/>
  <c r="DB279" i="2"/>
  <c r="DA279" i="2"/>
  <c r="CZ279" i="2"/>
  <c r="CY279" i="2"/>
  <c r="CX279" i="2"/>
  <c r="CW279" i="2"/>
  <c r="CV279" i="2"/>
  <c r="CU279" i="2"/>
  <c r="CT279" i="2"/>
  <c r="CS279" i="2"/>
  <c r="CR279" i="2"/>
  <c r="DS278" i="2"/>
  <c r="JM167" i="13" s="1"/>
  <c r="DR278" i="2"/>
  <c r="JM166" i="13" s="1"/>
  <c r="DQ278" i="2"/>
  <c r="JM165" i="13" s="1"/>
  <c r="DP278" i="2"/>
  <c r="JM164" i="13" s="1"/>
  <c r="DO278" i="2"/>
  <c r="JM163" i="13" s="1"/>
  <c r="DN278" i="2"/>
  <c r="JM162" i="13" s="1"/>
  <c r="DM278" i="2"/>
  <c r="JM161" i="13" s="1"/>
  <c r="DL278" i="2"/>
  <c r="JM160" i="13" s="1"/>
  <c r="DK278" i="2"/>
  <c r="JM159" i="13" s="1"/>
  <c r="DJ278" i="2"/>
  <c r="JM158" i="13" s="1"/>
  <c r="DI278" i="2"/>
  <c r="JM157" i="13" s="1"/>
  <c r="DH278" i="2"/>
  <c r="JM156" i="13" s="1"/>
  <c r="DG278" i="2"/>
  <c r="JM155" i="13" s="1"/>
  <c r="DF278" i="2"/>
  <c r="JM154" i="13" s="1"/>
  <c r="DE278" i="2"/>
  <c r="JM153" i="13" s="1"/>
  <c r="DD278" i="2"/>
  <c r="JM152" i="13" s="1"/>
  <c r="DC278" i="2"/>
  <c r="JM151" i="13" s="1"/>
  <c r="DB278" i="2"/>
  <c r="JM150" i="13" s="1"/>
  <c r="DA278" i="2"/>
  <c r="JM149" i="13" s="1"/>
  <c r="CZ278" i="2"/>
  <c r="JM148" i="13" s="1"/>
  <c r="CY278" i="2"/>
  <c r="JM147" i="13" s="1"/>
  <c r="CX278" i="2"/>
  <c r="JM146" i="13" s="1"/>
  <c r="CW278" i="2"/>
  <c r="JM145" i="13" s="1"/>
  <c r="CV278" i="2"/>
  <c r="JM144" i="13" s="1"/>
  <c r="CU278" i="2"/>
  <c r="JM143" i="13" s="1"/>
  <c r="CT278" i="2"/>
  <c r="JM142" i="13" s="1"/>
  <c r="CS278" i="2"/>
  <c r="JM141" i="13" s="1"/>
  <c r="CR278" i="2"/>
  <c r="JM140" i="13" s="1"/>
  <c r="DS277" i="2"/>
  <c r="JL167" i="13" s="1"/>
  <c r="DR277" i="2"/>
  <c r="JL166" i="13" s="1"/>
  <c r="DQ277" i="2"/>
  <c r="JL165" i="13" s="1"/>
  <c r="DP277" i="2"/>
  <c r="JL164" i="13" s="1"/>
  <c r="DO277" i="2"/>
  <c r="JL163" i="13" s="1"/>
  <c r="DN277" i="2"/>
  <c r="JL162" i="13" s="1"/>
  <c r="DM277" i="2"/>
  <c r="JL161" i="13" s="1"/>
  <c r="DL277" i="2"/>
  <c r="JL160" i="13" s="1"/>
  <c r="DK277" i="2"/>
  <c r="JL159" i="13" s="1"/>
  <c r="DJ277" i="2"/>
  <c r="JL158" i="13" s="1"/>
  <c r="DI277" i="2"/>
  <c r="JL157" i="13" s="1"/>
  <c r="DH277" i="2"/>
  <c r="JL156" i="13" s="1"/>
  <c r="DG277" i="2"/>
  <c r="JL155" i="13" s="1"/>
  <c r="DF277" i="2"/>
  <c r="JL154" i="13" s="1"/>
  <c r="DE277" i="2"/>
  <c r="JL153" i="13" s="1"/>
  <c r="DD277" i="2"/>
  <c r="JL152" i="13" s="1"/>
  <c r="DC277" i="2"/>
  <c r="JL151" i="13" s="1"/>
  <c r="DB277" i="2"/>
  <c r="JL150" i="13" s="1"/>
  <c r="DA277" i="2"/>
  <c r="JL149" i="13" s="1"/>
  <c r="CZ277" i="2"/>
  <c r="JL148" i="13" s="1"/>
  <c r="CY277" i="2"/>
  <c r="JL147" i="13" s="1"/>
  <c r="CX277" i="2"/>
  <c r="JL146" i="13" s="1"/>
  <c r="CW277" i="2"/>
  <c r="JL145" i="13" s="1"/>
  <c r="CV277" i="2"/>
  <c r="JL144" i="13" s="1"/>
  <c r="CU277" i="2"/>
  <c r="JL143" i="13" s="1"/>
  <c r="CT277" i="2"/>
  <c r="JL142" i="13" s="1"/>
  <c r="CS277" i="2"/>
  <c r="JL141" i="13" s="1"/>
  <c r="CR277" i="2"/>
  <c r="JL140" i="13" s="1"/>
  <c r="DS276" i="2"/>
  <c r="JK167" i="13" s="1"/>
  <c r="DR276" i="2"/>
  <c r="JK166" i="13" s="1"/>
  <c r="DQ276" i="2"/>
  <c r="JK165" i="13" s="1"/>
  <c r="DP276" i="2"/>
  <c r="JK164" i="13" s="1"/>
  <c r="DO276" i="2"/>
  <c r="JK163" i="13" s="1"/>
  <c r="DN276" i="2"/>
  <c r="JK162" i="13" s="1"/>
  <c r="DM276" i="2"/>
  <c r="JK161" i="13" s="1"/>
  <c r="DL276" i="2"/>
  <c r="JK160" i="13" s="1"/>
  <c r="DK276" i="2"/>
  <c r="JK159" i="13" s="1"/>
  <c r="DJ276" i="2"/>
  <c r="JK158" i="13" s="1"/>
  <c r="DI276" i="2"/>
  <c r="JK157" i="13" s="1"/>
  <c r="DH276" i="2"/>
  <c r="JK156" i="13" s="1"/>
  <c r="DG276" i="2"/>
  <c r="JK155" i="13" s="1"/>
  <c r="DF276" i="2"/>
  <c r="JK154" i="13" s="1"/>
  <c r="DE276" i="2"/>
  <c r="JK153" i="13" s="1"/>
  <c r="DD276" i="2"/>
  <c r="JK152" i="13" s="1"/>
  <c r="DC276" i="2"/>
  <c r="JK151" i="13" s="1"/>
  <c r="DB276" i="2"/>
  <c r="JK150" i="13" s="1"/>
  <c r="DA276" i="2"/>
  <c r="JK149" i="13" s="1"/>
  <c r="CZ276" i="2"/>
  <c r="JK148" i="13" s="1"/>
  <c r="CY276" i="2"/>
  <c r="JK147" i="13" s="1"/>
  <c r="CX276" i="2"/>
  <c r="JK146" i="13" s="1"/>
  <c r="CW276" i="2"/>
  <c r="JK145" i="13" s="1"/>
  <c r="CV276" i="2"/>
  <c r="JK144" i="13" s="1"/>
  <c r="CU276" i="2"/>
  <c r="JK143" i="13" s="1"/>
  <c r="CT276" i="2"/>
  <c r="JK142" i="13" s="1"/>
  <c r="CS276" i="2"/>
  <c r="JK141" i="13" s="1"/>
  <c r="CR276" i="2"/>
  <c r="JK140" i="13" s="1"/>
  <c r="DS275" i="2"/>
  <c r="JJ167" i="13" s="1"/>
  <c r="DR275" i="2"/>
  <c r="JJ166" i="13" s="1"/>
  <c r="DQ275" i="2"/>
  <c r="JJ165" i="13" s="1"/>
  <c r="DP275" i="2"/>
  <c r="JJ164" i="13" s="1"/>
  <c r="DO275" i="2"/>
  <c r="JJ163" i="13" s="1"/>
  <c r="DN275" i="2"/>
  <c r="JJ162" i="13" s="1"/>
  <c r="DM275" i="2"/>
  <c r="JJ161" i="13" s="1"/>
  <c r="DL275" i="2"/>
  <c r="JJ160" i="13" s="1"/>
  <c r="DK275" i="2"/>
  <c r="JJ159" i="13" s="1"/>
  <c r="DJ275" i="2"/>
  <c r="JJ158" i="13" s="1"/>
  <c r="DI275" i="2"/>
  <c r="JJ157" i="13" s="1"/>
  <c r="DH275" i="2"/>
  <c r="JJ156" i="13" s="1"/>
  <c r="DG275" i="2"/>
  <c r="JJ155" i="13" s="1"/>
  <c r="DF275" i="2"/>
  <c r="JJ154" i="13" s="1"/>
  <c r="DE275" i="2"/>
  <c r="JJ153" i="13" s="1"/>
  <c r="DD275" i="2"/>
  <c r="JJ152" i="13" s="1"/>
  <c r="DC275" i="2"/>
  <c r="JJ151" i="13" s="1"/>
  <c r="DB275" i="2"/>
  <c r="JJ150" i="13" s="1"/>
  <c r="DA275" i="2"/>
  <c r="JJ149" i="13" s="1"/>
  <c r="CZ275" i="2"/>
  <c r="JJ148" i="13" s="1"/>
  <c r="CY275" i="2"/>
  <c r="JJ147" i="13" s="1"/>
  <c r="CX275" i="2"/>
  <c r="JJ146" i="13" s="1"/>
  <c r="CW275" i="2"/>
  <c r="JJ145" i="13" s="1"/>
  <c r="CV275" i="2"/>
  <c r="JJ144" i="13" s="1"/>
  <c r="CU275" i="2"/>
  <c r="JJ143" i="13" s="1"/>
  <c r="CT275" i="2"/>
  <c r="JJ142" i="13" s="1"/>
  <c r="CS275" i="2"/>
  <c r="JJ141" i="13" s="1"/>
  <c r="CR275" i="2"/>
  <c r="JJ140" i="13" s="1"/>
  <c r="DS274" i="2"/>
  <c r="DR274" i="2"/>
  <c r="DQ274" i="2"/>
  <c r="DP274" i="2"/>
  <c r="DO274" i="2"/>
  <c r="DN274" i="2"/>
  <c r="DM274" i="2"/>
  <c r="DL274" i="2"/>
  <c r="DK274" i="2"/>
  <c r="DJ274" i="2"/>
  <c r="DI274" i="2"/>
  <c r="DH274" i="2"/>
  <c r="DG274" i="2"/>
  <c r="DF274" i="2"/>
  <c r="DE274" i="2"/>
  <c r="DD274" i="2"/>
  <c r="DC274" i="2"/>
  <c r="DB274" i="2"/>
  <c r="DA274" i="2"/>
  <c r="CZ274" i="2"/>
  <c r="CY274" i="2"/>
  <c r="CX274" i="2"/>
  <c r="CW274" i="2"/>
  <c r="CV274" i="2"/>
  <c r="CU274" i="2"/>
  <c r="CT274" i="2"/>
  <c r="CS274" i="2"/>
  <c r="CR274" i="2"/>
  <c r="DS273" i="2"/>
  <c r="DR273" i="2"/>
  <c r="DQ273" i="2"/>
  <c r="DP273" i="2"/>
  <c r="DO273" i="2"/>
  <c r="DN273" i="2"/>
  <c r="DM273" i="2"/>
  <c r="DL273" i="2"/>
  <c r="DK273" i="2"/>
  <c r="DJ273" i="2"/>
  <c r="DI273" i="2"/>
  <c r="DH273" i="2"/>
  <c r="DG273" i="2"/>
  <c r="DF273" i="2"/>
  <c r="DE273" i="2"/>
  <c r="DD273" i="2"/>
  <c r="DC273" i="2"/>
  <c r="DB273" i="2"/>
  <c r="DA273" i="2"/>
  <c r="CZ273" i="2"/>
  <c r="CY273" i="2"/>
  <c r="CX273" i="2"/>
  <c r="CW273" i="2"/>
  <c r="CV273" i="2"/>
  <c r="CU273" i="2"/>
  <c r="CT273" i="2"/>
  <c r="CS273" i="2"/>
  <c r="CR273" i="2"/>
  <c r="DS272" i="2"/>
  <c r="DR272" i="2"/>
  <c r="DQ272" i="2"/>
  <c r="DP272" i="2"/>
  <c r="DO272" i="2"/>
  <c r="DN272" i="2"/>
  <c r="DM272" i="2"/>
  <c r="DL272" i="2"/>
  <c r="DK272" i="2"/>
  <c r="DJ272" i="2"/>
  <c r="DI272" i="2"/>
  <c r="DH272" i="2"/>
  <c r="DG272" i="2"/>
  <c r="DF272" i="2"/>
  <c r="DE272" i="2"/>
  <c r="DD272" i="2"/>
  <c r="DC272" i="2"/>
  <c r="DB272" i="2"/>
  <c r="DA272" i="2"/>
  <c r="CZ272" i="2"/>
  <c r="CY272" i="2"/>
  <c r="CX272" i="2"/>
  <c r="CW272" i="2"/>
  <c r="CV272" i="2"/>
  <c r="CU272" i="2"/>
  <c r="CT272" i="2"/>
  <c r="CS272" i="2"/>
  <c r="CR272" i="2"/>
  <c r="DS271" i="2"/>
  <c r="JF167" i="13" s="1"/>
  <c r="DR271" i="2"/>
  <c r="JF166" i="13" s="1"/>
  <c r="DQ271" i="2"/>
  <c r="JF165" i="13" s="1"/>
  <c r="DP271" i="2"/>
  <c r="JF164" i="13" s="1"/>
  <c r="DO271" i="2"/>
  <c r="JF163" i="13" s="1"/>
  <c r="DN271" i="2"/>
  <c r="JF162" i="13" s="1"/>
  <c r="DM271" i="2"/>
  <c r="JF161" i="13" s="1"/>
  <c r="DL271" i="2"/>
  <c r="JF160" i="13" s="1"/>
  <c r="DK271" i="2"/>
  <c r="JF159" i="13" s="1"/>
  <c r="DJ271" i="2"/>
  <c r="JF158" i="13" s="1"/>
  <c r="DI271" i="2"/>
  <c r="JF157" i="13" s="1"/>
  <c r="DH271" i="2"/>
  <c r="JF156" i="13" s="1"/>
  <c r="DG271" i="2"/>
  <c r="JF155" i="13" s="1"/>
  <c r="DF271" i="2"/>
  <c r="JF154" i="13" s="1"/>
  <c r="DE271" i="2"/>
  <c r="JF153" i="13" s="1"/>
  <c r="DD271" i="2"/>
  <c r="JF152" i="13" s="1"/>
  <c r="DC271" i="2"/>
  <c r="JF151" i="13" s="1"/>
  <c r="DB271" i="2"/>
  <c r="JF150" i="13" s="1"/>
  <c r="DA271" i="2"/>
  <c r="JF149" i="13" s="1"/>
  <c r="CZ271" i="2"/>
  <c r="JF148" i="13" s="1"/>
  <c r="CY271" i="2"/>
  <c r="JF147" i="13" s="1"/>
  <c r="CX271" i="2"/>
  <c r="JF146" i="13" s="1"/>
  <c r="CW271" i="2"/>
  <c r="JF145" i="13" s="1"/>
  <c r="CV271" i="2"/>
  <c r="JF144" i="13" s="1"/>
  <c r="CU271" i="2"/>
  <c r="JF143" i="13" s="1"/>
  <c r="CT271" i="2"/>
  <c r="JF142" i="13" s="1"/>
  <c r="CS271" i="2"/>
  <c r="JF141" i="13" s="1"/>
  <c r="CR271" i="2"/>
  <c r="JF140" i="13" s="1"/>
  <c r="DS270" i="2"/>
  <c r="DR270" i="2"/>
  <c r="DQ270" i="2"/>
  <c r="DP270" i="2"/>
  <c r="DO270" i="2"/>
  <c r="DN270" i="2"/>
  <c r="DM270" i="2"/>
  <c r="DL270" i="2"/>
  <c r="DK270" i="2"/>
  <c r="DJ270" i="2"/>
  <c r="DI270" i="2"/>
  <c r="DH270" i="2"/>
  <c r="DG270" i="2"/>
  <c r="DF270" i="2"/>
  <c r="DE270" i="2"/>
  <c r="DD270" i="2"/>
  <c r="DC270" i="2"/>
  <c r="DB270" i="2"/>
  <c r="DA270" i="2"/>
  <c r="CZ270" i="2"/>
  <c r="CY270" i="2"/>
  <c r="CX270" i="2"/>
  <c r="CW270" i="2"/>
  <c r="CV270" i="2"/>
  <c r="CU270" i="2"/>
  <c r="CT270" i="2"/>
  <c r="CS270" i="2"/>
  <c r="CR270" i="2"/>
  <c r="DS269" i="2"/>
  <c r="DR269" i="2"/>
  <c r="DQ269" i="2"/>
  <c r="DP269" i="2"/>
  <c r="DO269" i="2"/>
  <c r="DN269" i="2"/>
  <c r="DM269" i="2"/>
  <c r="DL269" i="2"/>
  <c r="DK269" i="2"/>
  <c r="DJ269" i="2"/>
  <c r="DI269" i="2"/>
  <c r="DH269" i="2"/>
  <c r="DG269" i="2"/>
  <c r="DF269" i="2"/>
  <c r="DE269" i="2"/>
  <c r="DD269" i="2"/>
  <c r="DC269" i="2"/>
  <c r="DB269" i="2"/>
  <c r="DA269" i="2"/>
  <c r="CZ269" i="2"/>
  <c r="CY269" i="2"/>
  <c r="CX269" i="2"/>
  <c r="CW269" i="2"/>
  <c r="CV269" i="2"/>
  <c r="CU269" i="2"/>
  <c r="CT269" i="2"/>
  <c r="CS269" i="2"/>
  <c r="CR269" i="2"/>
  <c r="DS268" i="2"/>
  <c r="JC167" i="13" s="1"/>
  <c r="DR268" i="2"/>
  <c r="JC166" i="13" s="1"/>
  <c r="DQ268" i="2"/>
  <c r="JC165" i="13" s="1"/>
  <c r="DP268" i="2"/>
  <c r="JC164" i="13" s="1"/>
  <c r="DO268" i="2"/>
  <c r="JC163" i="13" s="1"/>
  <c r="DN268" i="2"/>
  <c r="JC162" i="13" s="1"/>
  <c r="DM268" i="2"/>
  <c r="JC161" i="13" s="1"/>
  <c r="DL268" i="2"/>
  <c r="JC160" i="13" s="1"/>
  <c r="DK268" i="2"/>
  <c r="JC159" i="13" s="1"/>
  <c r="DJ268" i="2"/>
  <c r="JC158" i="13" s="1"/>
  <c r="DI268" i="2"/>
  <c r="JC157" i="13" s="1"/>
  <c r="DH268" i="2"/>
  <c r="JC156" i="13" s="1"/>
  <c r="DG268" i="2"/>
  <c r="JC155" i="13" s="1"/>
  <c r="DF268" i="2"/>
  <c r="JC154" i="13" s="1"/>
  <c r="DE268" i="2"/>
  <c r="JC153" i="13" s="1"/>
  <c r="DD268" i="2"/>
  <c r="JC152" i="13" s="1"/>
  <c r="DC268" i="2"/>
  <c r="JC151" i="13" s="1"/>
  <c r="DB268" i="2"/>
  <c r="JC150" i="13" s="1"/>
  <c r="DA268" i="2"/>
  <c r="JC149" i="13" s="1"/>
  <c r="CZ268" i="2"/>
  <c r="JC148" i="13" s="1"/>
  <c r="CY268" i="2"/>
  <c r="JC147" i="13" s="1"/>
  <c r="CX268" i="2"/>
  <c r="JC146" i="13" s="1"/>
  <c r="CW268" i="2"/>
  <c r="JC145" i="13" s="1"/>
  <c r="CV268" i="2"/>
  <c r="JC144" i="13" s="1"/>
  <c r="CU268" i="2"/>
  <c r="JC143" i="13" s="1"/>
  <c r="CT268" i="2"/>
  <c r="JC142" i="13" s="1"/>
  <c r="CS268" i="2"/>
  <c r="JC141" i="13" s="1"/>
  <c r="CR268" i="2"/>
  <c r="JC140" i="13" s="1"/>
  <c r="DS267" i="2"/>
  <c r="DR267" i="2"/>
  <c r="DQ267" i="2"/>
  <c r="DP267" i="2"/>
  <c r="DO267" i="2"/>
  <c r="DN267" i="2"/>
  <c r="DM267" i="2"/>
  <c r="DL267" i="2"/>
  <c r="DK267" i="2"/>
  <c r="DJ267" i="2"/>
  <c r="DI267" i="2"/>
  <c r="DH267" i="2"/>
  <c r="DG267" i="2"/>
  <c r="DF267" i="2"/>
  <c r="DE267" i="2"/>
  <c r="DD267" i="2"/>
  <c r="DC267" i="2"/>
  <c r="DB267" i="2"/>
  <c r="DA267" i="2"/>
  <c r="CZ267" i="2"/>
  <c r="CY267" i="2"/>
  <c r="CX267" i="2"/>
  <c r="CW267" i="2"/>
  <c r="CV267" i="2"/>
  <c r="CU267" i="2"/>
  <c r="CT267" i="2"/>
  <c r="CS267" i="2"/>
  <c r="CR267" i="2"/>
  <c r="DS266" i="2"/>
  <c r="DR266" i="2"/>
  <c r="DQ266" i="2"/>
  <c r="DP266" i="2"/>
  <c r="DO266" i="2"/>
  <c r="DN266" i="2"/>
  <c r="DM266" i="2"/>
  <c r="DL266" i="2"/>
  <c r="DK266" i="2"/>
  <c r="DJ266" i="2"/>
  <c r="DI266" i="2"/>
  <c r="DH266" i="2"/>
  <c r="DG266" i="2"/>
  <c r="DF266" i="2"/>
  <c r="DE266" i="2"/>
  <c r="DD266" i="2"/>
  <c r="DC266" i="2"/>
  <c r="DB266" i="2"/>
  <c r="DA266" i="2"/>
  <c r="CZ266" i="2"/>
  <c r="CY266" i="2"/>
  <c r="CX266" i="2"/>
  <c r="CW266" i="2"/>
  <c r="CV266" i="2"/>
  <c r="CU266" i="2"/>
  <c r="CT266" i="2"/>
  <c r="CS266" i="2"/>
  <c r="CR266" i="2"/>
  <c r="DS265" i="2"/>
  <c r="DR265" i="2"/>
  <c r="DQ265" i="2"/>
  <c r="DP265" i="2"/>
  <c r="DO265" i="2"/>
  <c r="DN265" i="2"/>
  <c r="DM265" i="2"/>
  <c r="DL265" i="2"/>
  <c r="DK265" i="2"/>
  <c r="DJ265" i="2"/>
  <c r="DI265" i="2"/>
  <c r="DH265" i="2"/>
  <c r="DG265" i="2"/>
  <c r="DF265" i="2"/>
  <c r="DE265" i="2"/>
  <c r="DD265" i="2"/>
  <c r="DC265" i="2"/>
  <c r="DB265" i="2"/>
  <c r="DA265" i="2"/>
  <c r="CZ265" i="2"/>
  <c r="CY265" i="2"/>
  <c r="CX265" i="2"/>
  <c r="CW265" i="2"/>
  <c r="CV265" i="2"/>
  <c r="CU265" i="2"/>
  <c r="CT265" i="2"/>
  <c r="CS265" i="2"/>
  <c r="CR265" i="2"/>
  <c r="DS264" i="2"/>
  <c r="IY167" i="13" s="1"/>
  <c r="DR264" i="2"/>
  <c r="IY166" i="13" s="1"/>
  <c r="DQ264" i="2"/>
  <c r="IY165" i="13" s="1"/>
  <c r="DP264" i="2"/>
  <c r="IY164" i="13" s="1"/>
  <c r="DO264" i="2"/>
  <c r="IY163" i="13" s="1"/>
  <c r="DN264" i="2"/>
  <c r="IY162" i="13" s="1"/>
  <c r="DM264" i="2"/>
  <c r="IY161" i="13" s="1"/>
  <c r="DL264" i="2"/>
  <c r="IY160" i="13" s="1"/>
  <c r="DK264" i="2"/>
  <c r="IY159" i="13" s="1"/>
  <c r="DJ264" i="2"/>
  <c r="IY158" i="13" s="1"/>
  <c r="DI264" i="2"/>
  <c r="IY157" i="13" s="1"/>
  <c r="DH264" i="2"/>
  <c r="IY156" i="13" s="1"/>
  <c r="DG264" i="2"/>
  <c r="IY155" i="13" s="1"/>
  <c r="DF264" i="2"/>
  <c r="IY154" i="13" s="1"/>
  <c r="DE264" i="2"/>
  <c r="IY153" i="13" s="1"/>
  <c r="DD264" i="2"/>
  <c r="IY152" i="13" s="1"/>
  <c r="DC264" i="2"/>
  <c r="IY151" i="13" s="1"/>
  <c r="DB264" i="2"/>
  <c r="IY150" i="13" s="1"/>
  <c r="DA264" i="2"/>
  <c r="IY149" i="13" s="1"/>
  <c r="CZ264" i="2"/>
  <c r="IY148" i="13" s="1"/>
  <c r="CY264" i="2"/>
  <c r="IY147" i="13" s="1"/>
  <c r="CX264" i="2"/>
  <c r="IY146" i="13" s="1"/>
  <c r="CW264" i="2"/>
  <c r="IY145" i="13" s="1"/>
  <c r="CV264" i="2"/>
  <c r="IY144" i="13" s="1"/>
  <c r="CU264" i="2"/>
  <c r="IY143" i="13" s="1"/>
  <c r="CT264" i="2"/>
  <c r="IY142" i="13" s="1"/>
  <c r="CS264" i="2"/>
  <c r="IY141" i="13" s="1"/>
  <c r="CR264" i="2"/>
  <c r="IY140" i="13" s="1"/>
  <c r="DS263" i="2"/>
  <c r="DR263" i="2"/>
  <c r="DQ263" i="2"/>
  <c r="DP263" i="2"/>
  <c r="DO263" i="2"/>
  <c r="DN263" i="2"/>
  <c r="DM263" i="2"/>
  <c r="DL263" i="2"/>
  <c r="DK263" i="2"/>
  <c r="DJ263" i="2"/>
  <c r="DI263" i="2"/>
  <c r="DH263" i="2"/>
  <c r="DG263" i="2"/>
  <c r="DF263" i="2"/>
  <c r="DE263" i="2"/>
  <c r="DD263" i="2"/>
  <c r="DC263" i="2"/>
  <c r="DB263" i="2"/>
  <c r="DA263" i="2"/>
  <c r="CZ263" i="2"/>
  <c r="CY263" i="2"/>
  <c r="CX263" i="2"/>
  <c r="CW263" i="2"/>
  <c r="CV263" i="2"/>
  <c r="CU263" i="2"/>
  <c r="CT263" i="2"/>
  <c r="CS263" i="2"/>
  <c r="CR263" i="2"/>
  <c r="DS262" i="2"/>
  <c r="DR262" i="2"/>
  <c r="DQ262" i="2"/>
  <c r="DP262" i="2"/>
  <c r="DO262" i="2"/>
  <c r="DN262" i="2"/>
  <c r="DM262" i="2"/>
  <c r="DL262" i="2"/>
  <c r="DK262" i="2"/>
  <c r="DJ262" i="2"/>
  <c r="DI262" i="2"/>
  <c r="DH262" i="2"/>
  <c r="DG262" i="2"/>
  <c r="DF262" i="2"/>
  <c r="DE262" i="2"/>
  <c r="DD262" i="2"/>
  <c r="DC262" i="2"/>
  <c r="DB262" i="2"/>
  <c r="DA262" i="2"/>
  <c r="CZ262" i="2"/>
  <c r="CY262" i="2"/>
  <c r="CX262" i="2"/>
  <c r="CW262" i="2"/>
  <c r="CV262" i="2"/>
  <c r="CU262" i="2"/>
  <c r="CT262" i="2"/>
  <c r="CS262" i="2"/>
  <c r="CR262" i="2"/>
  <c r="DS261" i="2"/>
  <c r="DR261" i="2"/>
  <c r="DQ261" i="2"/>
  <c r="DP261" i="2"/>
  <c r="DO261" i="2"/>
  <c r="DN261" i="2"/>
  <c r="DM261" i="2"/>
  <c r="DL261" i="2"/>
  <c r="DK261" i="2"/>
  <c r="DJ261" i="2"/>
  <c r="DI261" i="2"/>
  <c r="DH261" i="2"/>
  <c r="DG261" i="2"/>
  <c r="DF261" i="2"/>
  <c r="DE261" i="2"/>
  <c r="DD261" i="2"/>
  <c r="DC261" i="2"/>
  <c r="DB261" i="2"/>
  <c r="DA261" i="2"/>
  <c r="CZ261" i="2"/>
  <c r="CY261" i="2"/>
  <c r="CX261" i="2"/>
  <c r="CW261" i="2"/>
  <c r="CV261" i="2"/>
  <c r="CU261" i="2"/>
  <c r="CT261" i="2"/>
  <c r="CS261" i="2"/>
  <c r="CR261" i="2"/>
  <c r="DS260" i="2"/>
  <c r="IU167" i="13" s="1"/>
  <c r="DR260" i="2"/>
  <c r="IU166" i="13" s="1"/>
  <c r="DQ260" i="2"/>
  <c r="IU165" i="13" s="1"/>
  <c r="DP260" i="2"/>
  <c r="IU164" i="13" s="1"/>
  <c r="DO260" i="2"/>
  <c r="IU163" i="13" s="1"/>
  <c r="DN260" i="2"/>
  <c r="IU162" i="13" s="1"/>
  <c r="DM260" i="2"/>
  <c r="IU161" i="13" s="1"/>
  <c r="DL260" i="2"/>
  <c r="IU160" i="13" s="1"/>
  <c r="DK260" i="2"/>
  <c r="IU159" i="13" s="1"/>
  <c r="DJ260" i="2"/>
  <c r="IU158" i="13" s="1"/>
  <c r="DI260" i="2"/>
  <c r="IU157" i="13" s="1"/>
  <c r="DH260" i="2"/>
  <c r="IU156" i="13" s="1"/>
  <c r="DG260" i="2"/>
  <c r="IU155" i="13" s="1"/>
  <c r="DF260" i="2"/>
  <c r="IU154" i="13" s="1"/>
  <c r="DE260" i="2"/>
  <c r="IU153" i="13" s="1"/>
  <c r="DD260" i="2"/>
  <c r="IU152" i="13" s="1"/>
  <c r="DC260" i="2"/>
  <c r="IU151" i="13" s="1"/>
  <c r="DB260" i="2"/>
  <c r="IU150" i="13" s="1"/>
  <c r="DA260" i="2"/>
  <c r="IU149" i="13" s="1"/>
  <c r="CZ260" i="2"/>
  <c r="IU148" i="13" s="1"/>
  <c r="CY260" i="2"/>
  <c r="IU147" i="13" s="1"/>
  <c r="CX260" i="2"/>
  <c r="IU146" i="13" s="1"/>
  <c r="CW260" i="2"/>
  <c r="IU145" i="13" s="1"/>
  <c r="CV260" i="2"/>
  <c r="IU144" i="13" s="1"/>
  <c r="CU260" i="2"/>
  <c r="IU143" i="13" s="1"/>
  <c r="CT260" i="2"/>
  <c r="IU142" i="13" s="1"/>
  <c r="CS260" i="2"/>
  <c r="IU141" i="13" s="1"/>
  <c r="CR260" i="2"/>
  <c r="IU140" i="13" s="1"/>
  <c r="DS259" i="2"/>
  <c r="IT167" i="13" s="1"/>
  <c r="DR259" i="2"/>
  <c r="IT166" i="13" s="1"/>
  <c r="DQ259" i="2"/>
  <c r="IT165" i="13" s="1"/>
  <c r="DP259" i="2"/>
  <c r="IT164" i="13" s="1"/>
  <c r="DO259" i="2"/>
  <c r="IT163" i="13" s="1"/>
  <c r="DN259" i="2"/>
  <c r="IT162" i="13" s="1"/>
  <c r="DM259" i="2"/>
  <c r="IT161" i="13" s="1"/>
  <c r="DL259" i="2"/>
  <c r="IT160" i="13" s="1"/>
  <c r="DK259" i="2"/>
  <c r="IT159" i="13" s="1"/>
  <c r="DJ259" i="2"/>
  <c r="IT158" i="13" s="1"/>
  <c r="DI259" i="2"/>
  <c r="IT157" i="13" s="1"/>
  <c r="DH259" i="2"/>
  <c r="IT156" i="13" s="1"/>
  <c r="DG259" i="2"/>
  <c r="IT155" i="13" s="1"/>
  <c r="DF259" i="2"/>
  <c r="IT154" i="13" s="1"/>
  <c r="DE259" i="2"/>
  <c r="IT153" i="13" s="1"/>
  <c r="DD259" i="2"/>
  <c r="IT152" i="13" s="1"/>
  <c r="DC259" i="2"/>
  <c r="IT151" i="13" s="1"/>
  <c r="DB259" i="2"/>
  <c r="IT150" i="13" s="1"/>
  <c r="DA259" i="2"/>
  <c r="IT149" i="13" s="1"/>
  <c r="CZ259" i="2"/>
  <c r="IT148" i="13" s="1"/>
  <c r="CY259" i="2"/>
  <c r="IT147" i="13" s="1"/>
  <c r="CX259" i="2"/>
  <c r="IT146" i="13" s="1"/>
  <c r="CW259" i="2"/>
  <c r="IT145" i="13" s="1"/>
  <c r="CV259" i="2"/>
  <c r="IT144" i="13" s="1"/>
  <c r="CU259" i="2"/>
  <c r="IT143" i="13" s="1"/>
  <c r="CT259" i="2"/>
  <c r="IT142" i="13" s="1"/>
  <c r="CS259" i="2"/>
  <c r="IT141" i="13" s="1"/>
  <c r="CR259" i="2"/>
  <c r="IT140" i="13" s="1"/>
  <c r="DS258" i="2"/>
  <c r="DR258" i="2"/>
  <c r="DQ258" i="2"/>
  <c r="DP258" i="2"/>
  <c r="DO258" i="2"/>
  <c r="DN258" i="2"/>
  <c r="DM258" i="2"/>
  <c r="DL258" i="2"/>
  <c r="DK258" i="2"/>
  <c r="DJ258" i="2"/>
  <c r="DI258" i="2"/>
  <c r="DH258" i="2"/>
  <c r="DG258" i="2"/>
  <c r="DF258" i="2"/>
  <c r="DE258" i="2"/>
  <c r="DD258" i="2"/>
  <c r="DC258" i="2"/>
  <c r="DB258" i="2"/>
  <c r="DA258" i="2"/>
  <c r="CZ258" i="2"/>
  <c r="CY258" i="2"/>
  <c r="CX258" i="2"/>
  <c r="CW258" i="2"/>
  <c r="CV258" i="2"/>
  <c r="CU258" i="2"/>
  <c r="CT258" i="2"/>
  <c r="CS258" i="2"/>
  <c r="CR258" i="2"/>
  <c r="DS257" i="2"/>
  <c r="IR167" i="13" s="1"/>
  <c r="DR257" i="2"/>
  <c r="IR166" i="13" s="1"/>
  <c r="DQ257" i="2"/>
  <c r="IR165" i="13" s="1"/>
  <c r="DP257" i="2"/>
  <c r="IR164" i="13" s="1"/>
  <c r="DO257" i="2"/>
  <c r="IR163" i="13" s="1"/>
  <c r="DN257" i="2"/>
  <c r="IR162" i="13" s="1"/>
  <c r="DM257" i="2"/>
  <c r="IR161" i="13" s="1"/>
  <c r="DL257" i="2"/>
  <c r="IR160" i="13" s="1"/>
  <c r="DK257" i="2"/>
  <c r="IR159" i="13" s="1"/>
  <c r="DJ257" i="2"/>
  <c r="IR158" i="13" s="1"/>
  <c r="DI257" i="2"/>
  <c r="IR157" i="13" s="1"/>
  <c r="DH257" i="2"/>
  <c r="IR156" i="13" s="1"/>
  <c r="DG257" i="2"/>
  <c r="IR155" i="13" s="1"/>
  <c r="DF257" i="2"/>
  <c r="IR154" i="13" s="1"/>
  <c r="DE257" i="2"/>
  <c r="IR153" i="13" s="1"/>
  <c r="DD257" i="2"/>
  <c r="IR152" i="13" s="1"/>
  <c r="DC257" i="2"/>
  <c r="IR151" i="13" s="1"/>
  <c r="DB257" i="2"/>
  <c r="IR150" i="13" s="1"/>
  <c r="DA257" i="2"/>
  <c r="IR149" i="13" s="1"/>
  <c r="CZ257" i="2"/>
  <c r="IR148" i="13" s="1"/>
  <c r="CY257" i="2"/>
  <c r="IR147" i="13" s="1"/>
  <c r="CX257" i="2"/>
  <c r="IR146" i="13" s="1"/>
  <c r="CW257" i="2"/>
  <c r="IR145" i="13" s="1"/>
  <c r="CV257" i="2"/>
  <c r="IR144" i="13" s="1"/>
  <c r="CU257" i="2"/>
  <c r="IR143" i="13" s="1"/>
  <c r="CT257" i="2"/>
  <c r="IR142" i="13" s="1"/>
  <c r="CS257" i="2"/>
  <c r="IR141" i="13" s="1"/>
  <c r="CR257" i="2"/>
  <c r="IR140" i="13" s="1"/>
  <c r="DS256" i="2"/>
  <c r="IQ167" i="13" s="1"/>
  <c r="DR256" i="2"/>
  <c r="IQ166" i="13" s="1"/>
  <c r="DQ256" i="2"/>
  <c r="IQ165" i="13" s="1"/>
  <c r="DP256" i="2"/>
  <c r="IQ164" i="13" s="1"/>
  <c r="DO256" i="2"/>
  <c r="IQ163" i="13" s="1"/>
  <c r="DN256" i="2"/>
  <c r="IQ162" i="13" s="1"/>
  <c r="DM256" i="2"/>
  <c r="IQ161" i="13" s="1"/>
  <c r="DL256" i="2"/>
  <c r="IQ160" i="13" s="1"/>
  <c r="DK256" i="2"/>
  <c r="IQ159" i="13" s="1"/>
  <c r="DJ256" i="2"/>
  <c r="IQ158" i="13" s="1"/>
  <c r="DI256" i="2"/>
  <c r="IQ157" i="13" s="1"/>
  <c r="DH256" i="2"/>
  <c r="IQ156" i="13" s="1"/>
  <c r="DG256" i="2"/>
  <c r="IQ155" i="13" s="1"/>
  <c r="DF256" i="2"/>
  <c r="IQ154" i="13" s="1"/>
  <c r="DE256" i="2"/>
  <c r="IQ153" i="13" s="1"/>
  <c r="DD256" i="2"/>
  <c r="IQ152" i="13" s="1"/>
  <c r="DC256" i="2"/>
  <c r="IQ151" i="13" s="1"/>
  <c r="DB256" i="2"/>
  <c r="IQ150" i="13" s="1"/>
  <c r="DA256" i="2"/>
  <c r="IQ149" i="13" s="1"/>
  <c r="CZ256" i="2"/>
  <c r="IQ148" i="13" s="1"/>
  <c r="CY256" i="2"/>
  <c r="IQ147" i="13" s="1"/>
  <c r="CX256" i="2"/>
  <c r="IQ146" i="13" s="1"/>
  <c r="CW256" i="2"/>
  <c r="IQ145" i="13" s="1"/>
  <c r="CV256" i="2"/>
  <c r="IQ144" i="13" s="1"/>
  <c r="CU256" i="2"/>
  <c r="IQ143" i="13" s="1"/>
  <c r="CT256" i="2"/>
  <c r="IQ142" i="13" s="1"/>
  <c r="CS256" i="2"/>
  <c r="IQ141" i="13" s="1"/>
  <c r="CR256" i="2"/>
  <c r="IQ140" i="13" s="1"/>
  <c r="DS255" i="2"/>
  <c r="IP167" i="13" s="1"/>
  <c r="DR255" i="2"/>
  <c r="IP166" i="13" s="1"/>
  <c r="DQ255" i="2"/>
  <c r="IP165" i="13" s="1"/>
  <c r="DP255" i="2"/>
  <c r="IP164" i="13" s="1"/>
  <c r="DO255" i="2"/>
  <c r="IP163" i="13" s="1"/>
  <c r="DN255" i="2"/>
  <c r="IP162" i="13" s="1"/>
  <c r="DM255" i="2"/>
  <c r="IP161" i="13" s="1"/>
  <c r="DL255" i="2"/>
  <c r="IP160" i="13" s="1"/>
  <c r="DK255" i="2"/>
  <c r="IP159" i="13" s="1"/>
  <c r="DJ255" i="2"/>
  <c r="IP158" i="13" s="1"/>
  <c r="DI255" i="2"/>
  <c r="IP157" i="13" s="1"/>
  <c r="DH255" i="2"/>
  <c r="IP156" i="13" s="1"/>
  <c r="DG255" i="2"/>
  <c r="IP155" i="13" s="1"/>
  <c r="DF255" i="2"/>
  <c r="IP154" i="13" s="1"/>
  <c r="DE255" i="2"/>
  <c r="IP153" i="13" s="1"/>
  <c r="DD255" i="2"/>
  <c r="IP152" i="13" s="1"/>
  <c r="DC255" i="2"/>
  <c r="IP151" i="13" s="1"/>
  <c r="DB255" i="2"/>
  <c r="IP150" i="13" s="1"/>
  <c r="DA255" i="2"/>
  <c r="IP149" i="13" s="1"/>
  <c r="CZ255" i="2"/>
  <c r="IP148" i="13" s="1"/>
  <c r="CY255" i="2"/>
  <c r="IP147" i="13" s="1"/>
  <c r="CX255" i="2"/>
  <c r="IP146" i="13" s="1"/>
  <c r="CW255" i="2"/>
  <c r="IP145" i="13" s="1"/>
  <c r="CV255" i="2"/>
  <c r="IP144" i="13" s="1"/>
  <c r="CU255" i="2"/>
  <c r="IP143" i="13" s="1"/>
  <c r="CT255" i="2"/>
  <c r="IP142" i="13" s="1"/>
  <c r="CS255" i="2"/>
  <c r="IP141" i="13" s="1"/>
  <c r="CR255" i="2"/>
  <c r="IP140" i="13" s="1"/>
  <c r="DS254" i="2"/>
  <c r="DR254" i="2"/>
  <c r="DQ254" i="2"/>
  <c r="DP254" i="2"/>
  <c r="DO254" i="2"/>
  <c r="DN254" i="2"/>
  <c r="DM254" i="2"/>
  <c r="DL254" i="2"/>
  <c r="DK254" i="2"/>
  <c r="DJ254" i="2"/>
  <c r="DI254" i="2"/>
  <c r="DH254" i="2"/>
  <c r="DG254" i="2"/>
  <c r="DF254" i="2"/>
  <c r="DE254" i="2"/>
  <c r="DD254" i="2"/>
  <c r="DC254" i="2"/>
  <c r="DB254" i="2"/>
  <c r="DA254" i="2"/>
  <c r="CZ254" i="2"/>
  <c r="CY254" i="2"/>
  <c r="CX254" i="2"/>
  <c r="CW254" i="2"/>
  <c r="CV254" i="2"/>
  <c r="CU254" i="2"/>
  <c r="CT254" i="2"/>
  <c r="CS254" i="2"/>
  <c r="CR254" i="2"/>
  <c r="DS253" i="2"/>
  <c r="DR253" i="2"/>
  <c r="DQ253" i="2"/>
  <c r="DP253" i="2"/>
  <c r="DO253" i="2"/>
  <c r="DN253" i="2"/>
  <c r="DM253" i="2"/>
  <c r="DL253" i="2"/>
  <c r="DK253" i="2"/>
  <c r="DJ253" i="2"/>
  <c r="DI253" i="2"/>
  <c r="DH253" i="2"/>
  <c r="DG253" i="2"/>
  <c r="DF253" i="2"/>
  <c r="DE253" i="2"/>
  <c r="DD253" i="2"/>
  <c r="DC253" i="2"/>
  <c r="DB253" i="2"/>
  <c r="DA253" i="2"/>
  <c r="CZ253" i="2"/>
  <c r="CY253" i="2"/>
  <c r="CX253" i="2"/>
  <c r="CW253" i="2"/>
  <c r="CV253" i="2"/>
  <c r="CU253" i="2"/>
  <c r="CT253" i="2"/>
  <c r="CS253" i="2"/>
  <c r="CR253" i="2"/>
  <c r="DS252" i="2"/>
  <c r="IM167" i="13" s="1"/>
  <c r="DR252" i="2"/>
  <c r="IM166" i="13" s="1"/>
  <c r="DQ252" i="2"/>
  <c r="IM165" i="13" s="1"/>
  <c r="DP252" i="2"/>
  <c r="IM164" i="13" s="1"/>
  <c r="DO252" i="2"/>
  <c r="IM163" i="13" s="1"/>
  <c r="DN252" i="2"/>
  <c r="IM162" i="13" s="1"/>
  <c r="DM252" i="2"/>
  <c r="IM161" i="13" s="1"/>
  <c r="DL252" i="2"/>
  <c r="IM160" i="13" s="1"/>
  <c r="DK252" i="2"/>
  <c r="IM159" i="13" s="1"/>
  <c r="DJ252" i="2"/>
  <c r="IM158" i="13" s="1"/>
  <c r="DI252" i="2"/>
  <c r="IM157" i="13" s="1"/>
  <c r="DH252" i="2"/>
  <c r="IM156" i="13" s="1"/>
  <c r="DG252" i="2"/>
  <c r="IM155" i="13" s="1"/>
  <c r="DF252" i="2"/>
  <c r="IM154" i="13" s="1"/>
  <c r="DE252" i="2"/>
  <c r="IM153" i="13" s="1"/>
  <c r="DD252" i="2"/>
  <c r="IM152" i="13" s="1"/>
  <c r="DC252" i="2"/>
  <c r="IM151" i="13" s="1"/>
  <c r="DB252" i="2"/>
  <c r="IM150" i="13" s="1"/>
  <c r="DA252" i="2"/>
  <c r="IM149" i="13" s="1"/>
  <c r="CZ252" i="2"/>
  <c r="IM148" i="13" s="1"/>
  <c r="CY252" i="2"/>
  <c r="IM147" i="13" s="1"/>
  <c r="CX252" i="2"/>
  <c r="IM146" i="13" s="1"/>
  <c r="CW252" i="2"/>
  <c r="IM145" i="13" s="1"/>
  <c r="CV252" i="2"/>
  <c r="IM144" i="13" s="1"/>
  <c r="CU252" i="2"/>
  <c r="IM143" i="13" s="1"/>
  <c r="CT252" i="2"/>
  <c r="IM142" i="13" s="1"/>
  <c r="CS252" i="2"/>
  <c r="IM141" i="13" s="1"/>
  <c r="CR252" i="2"/>
  <c r="IM140" i="13" s="1"/>
  <c r="DS251" i="2"/>
  <c r="IL167" i="13" s="1"/>
  <c r="DR251" i="2"/>
  <c r="IL166" i="13" s="1"/>
  <c r="DQ251" i="2"/>
  <c r="IL165" i="13" s="1"/>
  <c r="DP251" i="2"/>
  <c r="IL164" i="13" s="1"/>
  <c r="DO251" i="2"/>
  <c r="IL163" i="13" s="1"/>
  <c r="DN251" i="2"/>
  <c r="IL162" i="13" s="1"/>
  <c r="DM251" i="2"/>
  <c r="IL161" i="13" s="1"/>
  <c r="DL251" i="2"/>
  <c r="IL160" i="13" s="1"/>
  <c r="DK251" i="2"/>
  <c r="IL159" i="13" s="1"/>
  <c r="DJ251" i="2"/>
  <c r="IL158" i="13" s="1"/>
  <c r="DI251" i="2"/>
  <c r="IL157" i="13" s="1"/>
  <c r="DH251" i="2"/>
  <c r="IL156" i="13" s="1"/>
  <c r="DG251" i="2"/>
  <c r="IL155" i="13" s="1"/>
  <c r="DF251" i="2"/>
  <c r="IL154" i="13" s="1"/>
  <c r="DE251" i="2"/>
  <c r="IL153" i="13" s="1"/>
  <c r="DD251" i="2"/>
  <c r="IL152" i="13" s="1"/>
  <c r="DC251" i="2"/>
  <c r="IL151" i="13" s="1"/>
  <c r="DB251" i="2"/>
  <c r="IL150" i="13" s="1"/>
  <c r="DA251" i="2"/>
  <c r="IL149" i="13" s="1"/>
  <c r="CZ251" i="2"/>
  <c r="IL148" i="13" s="1"/>
  <c r="CY251" i="2"/>
  <c r="IL147" i="13" s="1"/>
  <c r="CX251" i="2"/>
  <c r="IL146" i="13" s="1"/>
  <c r="CW251" i="2"/>
  <c r="IL145" i="13" s="1"/>
  <c r="CV251" i="2"/>
  <c r="IL144" i="13" s="1"/>
  <c r="CU251" i="2"/>
  <c r="IL143" i="13" s="1"/>
  <c r="CT251" i="2"/>
  <c r="IL142" i="13" s="1"/>
  <c r="CS251" i="2"/>
  <c r="IL141" i="13" s="1"/>
  <c r="CR251" i="2"/>
  <c r="IL140" i="13" s="1"/>
  <c r="DS250" i="2"/>
  <c r="IK167" i="13" s="1"/>
  <c r="DR250" i="2"/>
  <c r="IK166" i="13" s="1"/>
  <c r="DQ250" i="2"/>
  <c r="IK165" i="13" s="1"/>
  <c r="DP250" i="2"/>
  <c r="IK164" i="13" s="1"/>
  <c r="DO250" i="2"/>
  <c r="IK163" i="13" s="1"/>
  <c r="DN250" i="2"/>
  <c r="IK162" i="13" s="1"/>
  <c r="DM250" i="2"/>
  <c r="IK161" i="13" s="1"/>
  <c r="DL250" i="2"/>
  <c r="IK160" i="13" s="1"/>
  <c r="DK250" i="2"/>
  <c r="IK159" i="13" s="1"/>
  <c r="DJ250" i="2"/>
  <c r="IK158" i="13" s="1"/>
  <c r="DI250" i="2"/>
  <c r="IK157" i="13" s="1"/>
  <c r="DH250" i="2"/>
  <c r="IK156" i="13" s="1"/>
  <c r="DG250" i="2"/>
  <c r="IK155" i="13" s="1"/>
  <c r="DF250" i="2"/>
  <c r="IK154" i="13" s="1"/>
  <c r="DE250" i="2"/>
  <c r="IK153" i="13" s="1"/>
  <c r="DD250" i="2"/>
  <c r="IK152" i="13" s="1"/>
  <c r="DC250" i="2"/>
  <c r="IK151" i="13" s="1"/>
  <c r="DB250" i="2"/>
  <c r="IK150" i="13" s="1"/>
  <c r="DA250" i="2"/>
  <c r="IK149" i="13" s="1"/>
  <c r="CZ250" i="2"/>
  <c r="IK148" i="13" s="1"/>
  <c r="CY250" i="2"/>
  <c r="IK147" i="13" s="1"/>
  <c r="CX250" i="2"/>
  <c r="IK146" i="13" s="1"/>
  <c r="CW250" i="2"/>
  <c r="IK145" i="13" s="1"/>
  <c r="CV250" i="2"/>
  <c r="IK144" i="13" s="1"/>
  <c r="CU250" i="2"/>
  <c r="IK143" i="13" s="1"/>
  <c r="CT250" i="2"/>
  <c r="IK142" i="13" s="1"/>
  <c r="CS250" i="2"/>
  <c r="IK141" i="13" s="1"/>
  <c r="CR250" i="2"/>
  <c r="IK140" i="13" s="1"/>
  <c r="DS249" i="2"/>
  <c r="DR249" i="2"/>
  <c r="DQ249" i="2"/>
  <c r="DP249" i="2"/>
  <c r="DO249" i="2"/>
  <c r="DN249" i="2"/>
  <c r="DM249" i="2"/>
  <c r="DL249" i="2"/>
  <c r="DK249" i="2"/>
  <c r="DJ249" i="2"/>
  <c r="DI249" i="2"/>
  <c r="DH249" i="2"/>
  <c r="DG249" i="2"/>
  <c r="DF249" i="2"/>
  <c r="DE249" i="2"/>
  <c r="DD249" i="2"/>
  <c r="DC249" i="2"/>
  <c r="DB249" i="2"/>
  <c r="DA249" i="2"/>
  <c r="CZ249" i="2"/>
  <c r="CY249" i="2"/>
  <c r="CX249" i="2"/>
  <c r="CW249" i="2"/>
  <c r="CV249" i="2"/>
  <c r="CU249" i="2"/>
  <c r="CT249" i="2"/>
  <c r="CS249" i="2"/>
  <c r="CR249" i="2"/>
  <c r="DS248" i="2"/>
  <c r="DR248" i="2"/>
  <c r="DQ248" i="2"/>
  <c r="DP248" i="2"/>
  <c r="DO248" i="2"/>
  <c r="DN248" i="2"/>
  <c r="DM248" i="2"/>
  <c r="DL248" i="2"/>
  <c r="DK248" i="2"/>
  <c r="DJ248" i="2"/>
  <c r="DI248" i="2"/>
  <c r="DH248" i="2"/>
  <c r="DG248" i="2"/>
  <c r="DF248" i="2"/>
  <c r="DE248" i="2"/>
  <c r="DD248" i="2"/>
  <c r="DC248" i="2"/>
  <c r="DB248" i="2"/>
  <c r="DA248" i="2"/>
  <c r="CZ248" i="2"/>
  <c r="CY248" i="2"/>
  <c r="CX248" i="2"/>
  <c r="CW248" i="2"/>
  <c r="CV248" i="2"/>
  <c r="CU248" i="2"/>
  <c r="CT248" i="2"/>
  <c r="CS248" i="2"/>
  <c r="CR248" i="2"/>
  <c r="DS247" i="2"/>
  <c r="DR247" i="2"/>
  <c r="DQ247" i="2"/>
  <c r="DP247" i="2"/>
  <c r="DO247" i="2"/>
  <c r="DN247" i="2"/>
  <c r="DM247" i="2"/>
  <c r="DL247" i="2"/>
  <c r="DK247" i="2"/>
  <c r="DJ247" i="2"/>
  <c r="DI247" i="2"/>
  <c r="DH247" i="2"/>
  <c r="DG247" i="2"/>
  <c r="DF247" i="2"/>
  <c r="DE247" i="2"/>
  <c r="DD247" i="2"/>
  <c r="DC247" i="2"/>
  <c r="DB247" i="2"/>
  <c r="DA247" i="2"/>
  <c r="CZ247" i="2"/>
  <c r="CY247" i="2"/>
  <c r="CX247" i="2"/>
  <c r="CW247" i="2"/>
  <c r="CV247" i="2"/>
  <c r="CU247" i="2"/>
  <c r="CT247" i="2"/>
  <c r="CS247" i="2"/>
  <c r="CR247" i="2"/>
  <c r="DS246" i="2"/>
  <c r="DR246" i="2"/>
  <c r="DQ246" i="2"/>
  <c r="DP246" i="2"/>
  <c r="DO246" i="2"/>
  <c r="DN246" i="2"/>
  <c r="DM246" i="2"/>
  <c r="DL246" i="2"/>
  <c r="DK246" i="2"/>
  <c r="DJ246" i="2"/>
  <c r="DI246" i="2"/>
  <c r="DH246" i="2"/>
  <c r="DG246" i="2"/>
  <c r="DF246" i="2"/>
  <c r="DE246" i="2"/>
  <c r="DD246" i="2"/>
  <c r="DC246" i="2"/>
  <c r="DB246" i="2"/>
  <c r="DA246" i="2"/>
  <c r="CZ246" i="2"/>
  <c r="CY246" i="2"/>
  <c r="CX246" i="2"/>
  <c r="CW246" i="2"/>
  <c r="CV246" i="2"/>
  <c r="CU246" i="2"/>
  <c r="CT246" i="2"/>
  <c r="CS246" i="2"/>
  <c r="CR246" i="2"/>
  <c r="DS245" i="2"/>
  <c r="IF167" i="13" s="1"/>
  <c r="DR245" i="2"/>
  <c r="IF166" i="13" s="1"/>
  <c r="DQ245" i="2"/>
  <c r="IF165" i="13" s="1"/>
  <c r="DP245" i="2"/>
  <c r="IF164" i="13" s="1"/>
  <c r="DO245" i="2"/>
  <c r="IF163" i="13" s="1"/>
  <c r="DN245" i="2"/>
  <c r="IF162" i="13" s="1"/>
  <c r="DM245" i="2"/>
  <c r="IF161" i="13" s="1"/>
  <c r="DL245" i="2"/>
  <c r="IF160" i="13" s="1"/>
  <c r="DK245" i="2"/>
  <c r="IF159" i="13" s="1"/>
  <c r="DJ245" i="2"/>
  <c r="IF158" i="13" s="1"/>
  <c r="DI245" i="2"/>
  <c r="IF157" i="13" s="1"/>
  <c r="DH245" i="2"/>
  <c r="IF156" i="13" s="1"/>
  <c r="DG245" i="2"/>
  <c r="IF155" i="13" s="1"/>
  <c r="DF245" i="2"/>
  <c r="IF154" i="13" s="1"/>
  <c r="DE245" i="2"/>
  <c r="IF153" i="13" s="1"/>
  <c r="DD245" i="2"/>
  <c r="IF152" i="13" s="1"/>
  <c r="DC245" i="2"/>
  <c r="IF151" i="13" s="1"/>
  <c r="DB245" i="2"/>
  <c r="IF150" i="13" s="1"/>
  <c r="DA245" i="2"/>
  <c r="IF149" i="13" s="1"/>
  <c r="CZ245" i="2"/>
  <c r="IF148" i="13" s="1"/>
  <c r="CY245" i="2"/>
  <c r="IF147" i="13" s="1"/>
  <c r="CX245" i="2"/>
  <c r="IF146" i="13" s="1"/>
  <c r="CW245" i="2"/>
  <c r="IF145" i="13" s="1"/>
  <c r="CV245" i="2"/>
  <c r="IF144" i="13" s="1"/>
  <c r="CU245" i="2"/>
  <c r="IF143" i="13" s="1"/>
  <c r="CT245" i="2"/>
  <c r="IF142" i="13" s="1"/>
  <c r="CS245" i="2"/>
  <c r="IF141" i="13" s="1"/>
  <c r="CR245" i="2"/>
  <c r="IF140" i="13" s="1"/>
  <c r="DS244" i="2"/>
  <c r="IE167" i="13" s="1"/>
  <c r="DR244" i="2"/>
  <c r="IE166" i="13" s="1"/>
  <c r="DQ244" i="2"/>
  <c r="IE165" i="13" s="1"/>
  <c r="DP244" i="2"/>
  <c r="IE164" i="13" s="1"/>
  <c r="DO244" i="2"/>
  <c r="IE163" i="13" s="1"/>
  <c r="DN244" i="2"/>
  <c r="IE162" i="13" s="1"/>
  <c r="DM244" i="2"/>
  <c r="IE161" i="13" s="1"/>
  <c r="DL244" i="2"/>
  <c r="IE160" i="13" s="1"/>
  <c r="DK244" i="2"/>
  <c r="IE159" i="13" s="1"/>
  <c r="DJ244" i="2"/>
  <c r="IE158" i="13" s="1"/>
  <c r="DI244" i="2"/>
  <c r="IE157" i="13" s="1"/>
  <c r="DH244" i="2"/>
  <c r="IE156" i="13" s="1"/>
  <c r="DG244" i="2"/>
  <c r="IE155" i="13" s="1"/>
  <c r="DF244" i="2"/>
  <c r="IE154" i="13" s="1"/>
  <c r="DE244" i="2"/>
  <c r="IE153" i="13" s="1"/>
  <c r="DD244" i="2"/>
  <c r="IE152" i="13" s="1"/>
  <c r="DC244" i="2"/>
  <c r="IE151" i="13" s="1"/>
  <c r="DB244" i="2"/>
  <c r="IE150" i="13" s="1"/>
  <c r="DA244" i="2"/>
  <c r="IE149" i="13" s="1"/>
  <c r="CZ244" i="2"/>
  <c r="IE148" i="13" s="1"/>
  <c r="CY244" i="2"/>
  <c r="IE147" i="13" s="1"/>
  <c r="CX244" i="2"/>
  <c r="IE146" i="13" s="1"/>
  <c r="CW244" i="2"/>
  <c r="IE145" i="13" s="1"/>
  <c r="CV244" i="2"/>
  <c r="IE144" i="13" s="1"/>
  <c r="CU244" i="2"/>
  <c r="IE143" i="13" s="1"/>
  <c r="CT244" i="2"/>
  <c r="IE142" i="13" s="1"/>
  <c r="CS244" i="2"/>
  <c r="IE141" i="13" s="1"/>
  <c r="CR244" i="2"/>
  <c r="IE140" i="13" s="1"/>
  <c r="DS243" i="2"/>
  <c r="ID167" i="13" s="1"/>
  <c r="DR243" i="2"/>
  <c r="ID166" i="13" s="1"/>
  <c r="DQ243" i="2"/>
  <c r="ID165" i="13" s="1"/>
  <c r="DP243" i="2"/>
  <c r="ID164" i="13" s="1"/>
  <c r="DO243" i="2"/>
  <c r="ID163" i="13" s="1"/>
  <c r="DN243" i="2"/>
  <c r="ID162" i="13" s="1"/>
  <c r="DM243" i="2"/>
  <c r="ID161" i="13" s="1"/>
  <c r="DL243" i="2"/>
  <c r="ID160" i="13" s="1"/>
  <c r="DK243" i="2"/>
  <c r="ID159" i="13" s="1"/>
  <c r="DJ243" i="2"/>
  <c r="ID158" i="13" s="1"/>
  <c r="DI243" i="2"/>
  <c r="ID157" i="13" s="1"/>
  <c r="DH243" i="2"/>
  <c r="ID156" i="13" s="1"/>
  <c r="DG243" i="2"/>
  <c r="ID155" i="13" s="1"/>
  <c r="DF243" i="2"/>
  <c r="ID154" i="13" s="1"/>
  <c r="DE243" i="2"/>
  <c r="ID153" i="13" s="1"/>
  <c r="DD243" i="2"/>
  <c r="ID152" i="13" s="1"/>
  <c r="DC243" i="2"/>
  <c r="ID151" i="13" s="1"/>
  <c r="DB243" i="2"/>
  <c r="ID150" i="13" s="1"/>
  <c r="DA243" i="2"/>
  <c r="ID149" i="13" s="1"/>
  <c r="CZ243" i="2"/>
  <c r="ID148" i="13" s="1"/>
  <c r="CY243" i="2"/>
  <c r="ID147" i="13" s="1"/>
  <c r="CX243" i="2"/>
  <c r="ID146" i="13" s="1"/>
  <c r="CW243" i="2"/>
  <c r="ID145" i="13" s="1"/>
  <c r="CV243" i="2"/>
  <c r="ID144" i="13" s="1"/>
  <c r="CU243" i="2"/>
  <c r="ID143" i="13" s="1"/>
  <c r="CT243" i="2"/>
  <c r="ID142" i="13" s="1"/>
  <c r="CS243" i="2"/>
  <c r="ID141" i="13" s="1"/>
  <c r="CR243" i="2"/>
  <c r="ID140" i="13" s="1"/>
  <c r="DS242" i="2"/>
  <c r="IC167" i="13" s="1"/>
  <c r="DR242" i="2"/>
  <c r="IC166" i="13" s="1"/>
  <c r="DQ242" i="2"/>
  <c r="IC165" i="13" s="1"/>
  <c r="DP242" i="2"/>
  <c r="IC164" i="13" s="1"/>
  <c r="DO242" i="2"/>
  <c r="IC163" i="13" s="1"/>
  <c r="DN242" i="2"/>
  <c r="IC162" i="13" s="1"/>
  <c r="DM242" i="2"/>
  <c r="IC161" i="13" s="1"/>
  <c r="DL242" i="2"/>
  <c r="IC160" i="13" s="1"/>
  <c r="DK242" i="2"/>
  <c r="IC159" i="13" s="1"/>
  <c r="DJ242" i="2"/>
  <c r="IC158" i="13" s="1"/>
  <c r="DI242" i="2"/>
  <c r="IC157" i="13" s="1"/>
  <c r="DH242" i="2"/>
  <c r="IC156" i="13" s="1"/>
  <c r="DG242" i="2"/>
  <c r="IC155" i="13" s="1"/>
  <c r="DF242" i="2"/>
  <c r="IC154" i="13" s="1"/>
  <c r="DE242" i="2"/>
  <c r="IC153" i="13" s="1"/>
  <c r="DD242" i="2"/>
  <c r="IC152" i="13" s="1"/>
  <c r="DC242" i="2"/>
  <c r="IC151" i="13" s="1"/>
  <c r="DB242" i="2"/>
  <c r="IC150" i="13" s="1"/>
  <c r="DA242" i="2"/>
  <c r="IC149" i="13" s="1"/>
  <c r="CZ242" i="2"/>
  <c r="IC148" i="13" s="1"/>
  <c r="CY242" i="2"/>
  <c r="IC147" i="13" s="1"/>
  <c r="CX242" i="2"/>
  <c r="IC146" i="13" s="1"/>
  <c r="CW242" i="2"/>
  <c r="IC145" i="13" s="1"/>
  <c r="CV242" i="2"/>
  <c r="IC144" i="13" s="1"/>
  <c r="CU242" i="2"/>
  <c r="IC143" i="13" s="1"/>
  <c r="CT242" i="2"/>
  <c r="IC142" i="13" s="1"/>
  <c r="CS242" i="2"/>
  <c r="IC141" i="13" s="1"/>
  <c r="CR242" i="2"/>
  <c r="IC140" i="13" s="1"/>
  <c r="DS241" i="2"/>
  <c r="IB167" i="13" s="1"/>
  <c r="DR241" i="2"/>
  <c r="IB166" i="13" s="1"/>
  <c r="DQ241" i="2"/>
  <c r="IB165" i="13" s="1"/>
  <c r="DP241" i="2"/>
  <c r="IB164" i="13" s="1"/>
  <c r="DO241" i="2"/>
  <c r="IB163" i="13" s="1"/>
  <c r="DN241" i="2"/>
  <c r="IB162" i="13" s="1"/>
  <c r="DM241" i="2"/>
  <c r="IB161" i="13" s="1"/>
  <c r="DL241" i="2"/>
  <c r="IB160" i="13" s="1"/>
  <c r="DK241" i="2"/>
  <c r="IB159" i="13" s="1"/>
  <c r="DJ241" i="2"/>
  <c r="IB158" i="13" s="1"/>
  <c r="DI241" i="2"/>
  <c r="IB157" i="13" s="1"/>
  <c r="DH241" i="2"/>
  <c r="IB156" i="13" s="1"/>
  <c r="DG241" i="2"/>
  <c r="IB155" i="13" s="1"/>
  <c r="DF241" i="2"/>
  <c r="IB154" i="13" s="1"/>
  <c r="DE241" i="2"/>
  <c r="IB153" i="13" s="1"/>
  <c r="DD241" i="2"/>
  <c r="IB152" i="13" s="1"/>
  <c r="DC241" i="2"/>
  <c r="IB151" i="13" s="1"/>
  <c r="DB241" i="2"/>
  <c r="IB150" i="13" s="1"/>
  <c r="DA241" i="2"/>
  <c r="IB149" i="13" s="1"/>
  <c r="CZ241" i="2"/>
  <c r="IB148" i="13" s="1"/>
  <c r="CY241" i="2"/>
  <c r="IB147" i="13" s="1"/>
  <c r="CX241" i="2"/>
  <c r="IB146" i="13" s="1"/>
  <c r="CW241" i="2"/>
  <c r="IB145" i="13" s="1"/>
  <c r="CV241" i="2"/>
  <c r="IB144" i="13" s="1"/>
  <c r="CU241" i="2"/>
  <c r="IB143" i="13" s="1"/>
  <c r="CT241" i="2"/>
  <c r="IB142" i="13" s="1"/>
  <c r="CS241" i="2"/>
  <c r="IB141" i="13" s="1"/>
  <c r="CR241" i="2"/>
  <c r="IB140" i="13" s="1"/>
  <c r="DS240" i="2"/>
  <c r="DR240" i="2"/>
  <c r="DQ240" i="2"/>
  <c r="DP240" i="2"/>
  <c r="DO240" i="2"/>
  <c r="DN240" i="2"/>
  <c r="DM240" i="2"/>
  <c r="DL240" i="2"/>
  <c r="DK240" i="2"/>
  <c r="DJ240" i="2"/>
  <c r="DI240" i="2"/>
  <c r="DH240" i="2"/>
  <c r="DG240" i="2"/>
  <c r="DF240" i="2"/>
  <c r="DE240" i="2"/>
  <c r="DD240" i="2"/>
  <c r="DC240" i="2"/>
  <c r="DB240" i="2"/>
  <c r="DA240" i="2"/>
  <c r="CZ240" i="2"/>
  <c r="CY240" i="2"/>
  <c r="CX240" i="2"/>
  <c r="CW240" i="2"/>
  <c r="CV240" i="2"/>
  <c r="CU240" i="2"/>
  <c r="CT240" i="2"/>
  <c r="CS240" i="2"/>
  <c r="CR240" i="2"/>
  <c r="DS239" i="2"/>
  <c r="DR239" i="2"/>
  <c r="DQ239" i="2"/>
  <c r="DP239" i="2"/>
  <c r="DO239" i="2"/>
  <c r="DN239" i="2"/>
  <c r="DM239" i="2"/>
  <c r="DL239" i="2"/>
  <c r="DK239" i="2"/>
  <c r="DJ239" i="2"/>
  <c r="DI239" i="2"/>
  <c r="DH239" i="2"/>
  <c r="DG239" i="2"/>
  <c r="DF239" i="2"/>
  <c r="DE239" i="2"/>
  <c r="DD239" i="2"/>
  <c r="DC239" i="2"/>
  <c r="DB239" i="2"/>
  <c r="DA239" i="2"/>
  <c r="CZ239" i="2"/>
  <c r="CY239" i="2"/>
  <c r="CX239" i="2"/>
  <c r="CW239" i="2"/>
  <c r="CV239" i="2"/>
  <c r="CU239" i="2"/>
  <c r="CT239" i="2"/>
  <c r="CS239" i="2"/>
  <c r="CR239" i="2"/>
  <c r="DS238" i="2"/>
  <c r="DR238" i="2"/>
  <c r="DQ238" i="2"/>
  <c r="DP238" i="2"/>
  <c r="DO238" i="2"/>
  <c r="DN238" i="2"/>
  <c r="DM238" i="2"/>
  <c r="DL238" i="2"/>
  <c r="DK238" i="2"/>
  <c r="DJ238" i="2"/>
  <c r="DI238" i="2"/>
  <c r="DH238" i="2"/>
  <c r="DG238" i="2"/>
  <c r="DF238" i="2"/>
  <c r="DE238" i="2"/>
  <c r="DD238" i="2"/>
  <c r="DC238" i="2"/>
  <c r="DB238" i="2"/>
  <c r="DA238" i="2"/>
  <c r="CZ238" i="2"/>
  <c r="CY238" i="2"/>
  <c r="CX238" i="2"/>
  <c r="CW238" i="2"/>
  <c r="CV238" i="2"/>
  <c r="CU238" i="2"/>
  <c r="CT238" i="2"/>
  <c r="CS238" i="2"/>
  <c r="CR238" i="2"/>
  <c r="DS237" i="2"/>
  <c r="DR237" i="2"/>
  <c r="DQ237" i="2"/>
  <c r="DP237" i="2"/>
  <c r="DO237" i="2"/>
  <c r="DN237" i="2"/>
  <c r="DM237" i="2"/>
  <c r="DL237" i="2"/>
  <c r="DK237" i="2"/>
  <c r="DJ237" i="2"/>
  <c r="DI237" i="2"/>
  <c r="DH237" i="2"/>
  <c r="DG237" i="2"/>
  <c r="DF237" i="2"/>
  <c r="DE237" i="2"/>
  <c r="DD237" i="2"/>
  <c r="DC237" i="2"/>
  <c r="DB237" i="2"/>
  <c r="DA237" i="2"/>
  <c r="CZ237" i="2"/>
  <c r="CY237" i="2"/>
  <c r="CX237" i="2"/>
  <c r="CW237" i="2"/>
  <c r="CV237" i="2"/>
  <c r="CU237" i="2"/>
  <c r="CT237" i="2"/>
  <c r="CS237" i="2"/>
  <c r="CR237" i="2"/>
  <c r="DS236" i="2"/>
  <c r="HW167" i="13" s="1"/>
  <c r="DR236" i="2"/>
  <c r="HW166" i="13" s="1"/>
  <c r="DQ236" i="2"/>
  <c r="HW165" i="13" s="1"/>
  <c r="DP236" i="2"/>
  <c r="HW164" i="13" s="1"/>
  <c r="DO236" i="2"/>
  <c r="HW163" i="13" s="1"/>
  <c r="DN236" i="2"/>
  <c r="HW162" i="13" s="1"/>
  <c r="DM236" i="2"/>
  <c r="HW161" i="13" s="1"/>
  <c r="DL236" i="2"/>
  <c r="HW160" i="13" s="1"/>
  <c r="DK236" i="2"/>
  <c r="HW159" i="13" s="1"/>
  <c r="DJ236" i="2"/>
  <c r="HW158" i="13" s="1"/>
  <c r="DI236" i="2"/>
  <c r="HW157" i="13" s="1"/>
  <c r="DH236" i="2"/>
  <c r="HW156" i="13" s="1"/>
  <c r="DG236" i="2"/>
  <c r="HW155" i="13" s="1"/>
  <c r="DF236" i="2"/>
  <c r="HW154" i="13" s="1"/>
  <c r="DE236" i="2"/>
  <c r="HW153" i="13" s="1"/>
  <c r="DD236" i="2"/>
  <c r="HW152" i="13" s="1"/>
  <c r="DC236" i="2"/>
  <c r="HW151" i="13" s="1"/>
  <c r="DB236" i="2"/>
  <c r="HW150" i="13" s="1"/>
  <c r="DA236" i="2"/>
  <c r="HW149" i="13" s="1"/>
  <c r="CZ236" i="2"/>
  <c r="HW148" i="13" s="1"/>
  <c r="CY236" i="2"/>
  <c r="HW147" i="13" s="1"/>
  <c r="CX236" i="2"/>
  <c r="HW146" i="13" s="1"/>
  <c r="CW236" i="2"/>
  <c r="HW145" i="13" s="1"/>
  <c r="CV236" i="2"/>
  <c r="HW144" i="13" s="1"/>
  <c r="CU236" i="2"/>
  <c r="HW143" i="13" s="1"/>
  <c r="CT236" i="2"/>
  <c r="HW142" i="13" s="1"/>
  <c r="CS236" i="2"/>
  <c r="HW141" i="13" s="1"/>
  <c r="CR236" i="2"/>
  <c r="HW140" i="13" s="1"/>
  <c r="DS235" i="2"/>
  <c r="HV167" i="13" s="1"/>
  <c r="DR235" i="2"/>
  <c r="HV166" i="13" s="1"/>
  <c r="DQ235" i="2"/>
  <c r="HV165" i="13" s="1"/>
  <c r="DP235" i="2"/>
  <c r="HV164" i="13" s="1"/>
  <c r="DO235" i="2"/>
  <c r="HV163" i="13" s="1"/>
  <c r="DN235" i="2"/>
  <c r="HV162" i="13" s="1"/>
  <c r="DM235" i="2"/>
  <c r="HV161" i="13" s="1"/>
  <c r="DL235" i="2"/>
  <c r="HV160" i="13" s="1"/>
  <c r="DK235" i="2"/>
  <c r="HV159" i="13" s="1"/>
  <c r="DJ235" i="2"/>
  <c r="HV158" i="13" s="1"/>
  <c r="DI235" i="2"/>
  <c r="HV157" i="13" s="1"/>
  <c r="DH235" i="2"/>
  <c r="HV156" i="13" s="1"/>
  <c r="DG235" i="2"/>
  <c r="HV155" i="13" s="1"/>
  <c r="DF235" i="2"/>
  <c r="HV154" i="13" s="1"/>
  <c r="DE235" i="2"/>
  <c r="HV153" i="13" s="1"/>
  <c r="DD235" i="2"/>
  <c r="HV152" i="13" s="1"/>
  <c r="DC235" i="2"/>
  <c r="HV151" i="13" s="1"/>
  <c r="DB235" i="2"/>
  <c r="HV150" i="13" s="1"/>
  <c r="DA235" i="2"/>
  <c r="HV149" i="13" s="1"/>
  <c r="CZ235" i="2"/>
  <c r="HV148" i="13" s="1"/>
  <c r="CY235" i="2"/>
  <c r="HV147" i="13" s="1"/>
  <c r="CX235" i="2"/>
  <c r="HV146" i="13" s="1"/>
  <c r="CW235" i="2"/>
  <c r="HV145" i="13" s="1"/>
  <c r="CV235" i="2"/>
  <c r="HV144" i="13" s="1"/>
  <c r="CU235" i="2"/>
  <c r="HV143" i="13" s="1"/>
  <c r="CT235" i="2"/>
  <c r="HV142" i="13" s="1"/>
  <c r="CS235" i="2"/>
  <c r="HV141" i="13" s="1"/>
  <c r="CR235" i="2"/>
  <c r="HV140" i="13" s="1"/>
  <c r="DS234" i="2"/>
  <c r="HU167" i="13" s="1"/>
  <c r="DR234" i="2"/>
  <c r="HU166" i="13" s="1"/>
  <c r="DQ234" i="2"/>
  <c r="HU165" i="13" s="1"/>
  <c r="DP234" i="2"/>
  <c r="HU164" i="13" s="1"/>
  <c r="DO234" i="2"/>
  <c r="HU163" i="13" s="1"/>
  <c r="DN234" i="2"/>
  <c r="HU162" i="13" s="1"/>
  <c r="DM234" i="2"/>
  <c r="HU161" i="13" s="1"/>
  <c r="DL234" i="2"/>
  <c r="HU160" i="13" s="1"/>
  <c r="DK234" i="2"/>
  <c r="HU159" i="13" s="1"/>
  <c r="DJ234" i="2"/>
  <c r="HU158" i="13" s="1"/>
  <c r="DI234" i="2"/>
  <c r="HU157" i="13" s="1"/>
  <c r="DH234" i="2"/>
  <c r="HU156" i="13" s="1"/>
  <c r="DG234" i="2"/>
  <c r="HU155" i="13" s="1"/>
  <c r="DF234" i="2"/>
  <c r="HU154" i="13" s="1"/>
  <c r="DE234" i="2"/>
  <c r="HU153" i="13" s="1"/>
  <c r="DD234" i="2"/>
  <c r="HU152" i="13" s="1"/>
  <c r="DC234" i="2"/>
  <c r="HU151" i="13" s="1"/>
  <c r="DB234" i="2"/>
  <c r="HU150" i="13" s="1"/>
  <c r="DA234" i="2"/>
  <c r="HU149" i="13" s="1"/>
  <c r="CZ234" i="2"/>
  <c r="HU148" i="13" s="1"/>
  <c r="CY234" i="2"/>
  <c r="HU147" i="13" s="1"/>
  <c r="CX234" i="2"/>
  <c r="HU146" i="13" s="1"/>
  <c r="CW234" i="2"/>
  <c r="HU145" i="13" s="1"/>
  <c r="CV234" i="2"/>
  <c r="HU144" i="13" s="1"/>
  <c r="CU234" i="2"/>
  <c r="HU143" i="13" s="1"/>
  <c r="CT234" i="2"/>
  <c r="HU142" i="13" s="1"/>
  <c r="CS234" i="2"/>
  <c r="HU141" i="13" s="1"/>
  <c r="CR234" i="2"/>
  <c r="HU140" i="13" s="1"/>
  <c r="DS233" i="2"/>
  <c r="HT167" i="13" s="1"/>
  <c r="DR233" i="2"/>
  <c r="HT166" i="13" s="1"/>
  <c r="DQ233" i="2"/>
  <c r="HT165" i="13" s="1"/>
  <c r="DP233" i="2"/>
  <c r="HT164" i="13" s="1"/>
  <c r="DO233" i="2"/>
  <c r="HT163" i="13" s="1"/>
  <c r="DN233" i="2"/>
  <c r="HT162" i="13" s="1"/>
  <c r="DM233" i="2"/>
  <c r="HT161" i="13" s="1"/>
  <c r="DL233" i="2"/>
  <c r="HT160" i="13" s="1"/>
  <c r="DK233" i="2"/>
  <c r="HT159" i="13" s="1"/>
  <c r="DJ233" i="2"/>
  <c r="HT158" i="13" s="1"/>
  <c r="DI233" i="2"/>
  <c r="HT157" i="13" s="1"/>
  <c r="DH233" i="2"/>
  <c r="HT156" i="13" s="1"/>
  <c r="DG233" i="2"/>
  <c r="HT155" i="13" s="1"/>
  <c r="DF233" i="2"/>
  <c r="HT154" i="13" s="1"/>
  <c r="DE233" i="2"/>
  <c r="HT153" i="13" s="1"/>
  <c r="DD233" i="2"/>
  <c r="HT152" i="13" s="1"/>
  <c r="DC233" i="2"/>
  <c r="HT151" i="13" s="1"/>
  <c r="DB233" i="2"/>
  <c r="HT150" i="13" s="1"/>
  <c r="DA233" i="2"/>
  <c r="HT149" i="13" s="1"/>
  <c r="CZ233" i="2"/>
  <c r="HT148" i="13" s="1"/>
  <c r="CY233" i="2"/>
  <c r="HT147" i="13" s="1"/>
  <c r="CX233" i="2"/>
  <c r="HT146" i="13" s="1"/>
  <c r="CW233" i="2"/>
  <c r="HT145" i="13" s="1"/>
  <c r="CV233" i="2"/>
  <c r="HT144" i="13" s="1"/>
  <c r="CU233" i="2"/>
  <c r="HT143" i="13" s="1"/>
  <c r="CT233" i="2"/>
  <c r="HT142" i="13" s="1"/>
  <c r="CS233" i="2"/>
  <c r="HT141" i="13" s="1"/>
  <c r="CR233" i="2"/>
  <c r="HT140" i="13" s="1"/>
  <c r="DS232" i="2"/>
  <c r="HS167" i="13" s="1"/>
  <c r="DR232" i="2"/>
  <c r="HS166" i="13" s="1"/>
  <c r="DQ232" i="2"/>
  <c r="HS165" i="13" s="1"/>
  <c r="DP232" i="2"/>
  <c r="HS164" i="13" s="1"/>
  <c r="DO232" i="2"/>
  <c r="HS163" i="13" s="1"/>
  <c r="DN232" i="2"/>
  <c r="HS162" i="13" s="1"/>
  <c r="DM232" i="2"/>
  <c r="HS161" i="13" s="1"/>
  <c r="DL232" i="2"/>
  <c r="HS160" i="13" s="1"/>
  <c r="DK232" i="2"/>
  <c r="HS159" i="13" s="1"/>
  <c r="DJ232" i="2"/>
  <c r="HS158" i="13" s="1"/>
  <c r="DI232" i="2"/>
  <c r="HS157" i="13" s="1"/>
  <c r="DH232" i="2"/>
  <c r="HS156" i="13" s="1"/>
  <c r="DG232" i="2"/>
  <c r="HS155" i="13" s="1"/>
  <c r="DF232" i="2"/>
  <c r="HS154" i="13" s="1"/>
  <c r="DE232" i="2"/>
  <c r="HS153" i="13" s="1"/>
  <c r="DD232" i="2"/>
  <c r="HS152" i="13" s="1"/>
  <c r="DC232" i="2"/>
  <c r="HS151" i="13" s="1"/>
  <c r="DB232" i="2"/>
  <c r="HS150" i="13" s="1"/>
  <c r="DA232" i="2"/>
  <c r="HS149" i="13" s="1"/>
  <c r="CZ232" i="2"/>
  <c r="HS148" i="13" s="1"/>
  <c r="CY232" i="2"/>
  <c r="HS147" i="13" s="1"/>
  <c r="CX232" i="2"/>
  <c r="HS146" i="13" s="1"/>
  <c r="CW232" i="2"/>
  <c r="HS145" i="13" s="1"/>
  <c r="CV232" i="2"/>
  <c r="HS144" i="13" s="1"/>
  <c r="CU232" i="2"/>
  <c r="HS143" i="13" s="1"/>
  <c r="CT232" i="2"/>
  <c r="HS142" i="13" s="1"/>
  <c r="CS232" i="2"/>
  <c r="HS141" i="13" s="1"/>
  <c r="CR232" i="2"/>
  <c r="HS140" i="13" s="1"/>
  <c r="DS231" i="2"/>
  <c r="HR167" i="13" s="1"/>
  <c r="DR231" i="2"/>
  <c r="HR166" i="13" s="1"/>
  <c r="DQ231" i="2"/>
  <c r="HR165" i="13" s="1"/>
  <c r="DP231" i="2"/>
  <c r="HR164" i="13" s="1"/>
  <c r="DO231" i="2"/>
  <c r="HR163" i="13" s="1"/>
  <c r="DN231" i="2"/>
  <c r="HR162" i="13" s="1"/>
  <c r="DM231" i="2"/>
  <c r="HR161" i="13" s="1"/>
  <c r="DL231" i="2"/>
  <c r="HR160" i="13" s="1"/>
  <c r="DK231" i="2"/>
  <c r="HR159" i="13" s="1"/>
  <c r="DJ231" i="2"/>
  <c r="HR158" i="13" s="1"/>
  <c r="DI231" i="2"/>
  <c r="HR157" i="13" s="1"/>
  <c r="DH231" i="2"/>
  <c r="HR156" i="13" s="1"/>
  <c r="DG231" i="2"/>
  <c r="HR155" i="13" s="1"/>
  <c r="DF231" i="2"/>
  <c r="HR154" i="13" s="1"/>
  <c r="DE231" i="2"/>
  <c r="HR153" i="13" s="1"/>
  <c r="DD231" i="2"/>
  <c r="HR152" i="13" s="1"/>
  <c r="DC231" i="2"/>
  <c r="HR151" i="13" s="1"/>
  <c r="DB231" i="2"/>
  <c r="HR150" i="13" s="1"/>
  <c r="DA231" i="2"/>
  <c r="HR149" i="13" s="1"/>
  <c r="CZ231" i="2"/>
  <c r="HR148" i="13" s="1"/>
  <c r="CY231" i="2"/>
  <c r="HR147" i="13" s="1"/>
  <c r="CX231" i="2"/>
  <c r="HR146" i="13" s="1"/>
  <c r="CW231" i="2"/>
  <c r="HR145" i="13" s="1"/>
  <c r="CV231" i="2"/>
  <c r="HR144" i="13" s="1"/>
  <c r="CU231" i="2"/>
  <c r="HR143" i="13" s="1"/>
  <c r="CT231" i="2"/>
  <c r="HR142" i="13" s="1"/>
  <c r="CS231" i="2"/>
  <c r="HR141" i="13" s="1"/>
  <c r="CR231" i="2"/>
  <c r="HR140" i="13" s="1"/>
  <c r="DS230" i="2"/>
  <c r="HQ167" i="13" s="1"/>
  <c r="DR230" i="2"/>
  <c r="HQ166" i="13" s="1"/>
  <c r="DQ230" i="2"/>
  <c r="HQ165" i="13" s="1"/>
  <c r="DP230" i="2"/>
  <c r="HQ164" i="13" s="1"/>
  <c r="DO230" i="2"/>
  <c r="HQ163" i="13" s="1"/>
  <c r="DN230" i="2"/>
  <c r="HQ162" i="13" s="1"/>
  <c r="DM230" i="2"/>
  <c r="HQ161" i="13" s="1"/>
  <c r="DL230" i="2"/>
  <c r="HQ160" i="13" s="1"/>
  <c r="DK230" i="2"/>
  <c r="HQ159" i="13" s="1"/>
  <c r="DJ230" i="2"/>
  <c r="HQ158" i="13" s="1"/>
  <c r="DI230" i="2"/>
  <c r="HQ157" i="13" s="1"/>
  <c r="DH230" i="2"/>
  <c r="HQ156" i="13" s="1"/>
  <c r="DG230" i="2"/>
  <c r="HQ155" i="13" s="1"/>
  <c r="DF230" i="2"/>
  <c r="HQ154" i="13" s="1"/>
  <c r="DE230" i="2"/>
  <c r="HQ153" i="13" s="1"/>
  <c r="DD230" i="2"/>
  <c r="HQ152" i="13" s="1"/>
  <c r="DC230" i="2"/>
  <c r="HQ151" i="13" s="1"/>
  <c r="DB230" i="2"/>
  <c r="HQ150" i="13" s="1"/>
  <c r="DA230" i="2"/>
  <c r="HQ149" i="13" s="1"/>
  <c r="CZ230" i="2"/>
  <c r="HQ148" i="13" s="1"/>
  <c r="CY230" i="2"/>
  <c r="HQ147" i="13" s="1"/>
  <c r="CX230" i="2"/>
  <c r="HQ146" i="13" s="1"/>
  <c r="CW230" i="2"/>
  <c r="HQ145" i="13" s="1"/>
  <c r="CV230" i="2"/>
  <c r="HQ144" i="13" s="1"/>
  <c r="CU230" i="2"/>
  <c r="HQ143" i="13" s="1"/>
  <c r="CT230" i="2"/>
  <c r="HQ142" i="13" s="1"/>
  <c r="CS230" i="2"/>
  <c r="HQ141" i="13" s="1"/>
  <c r="CR230" i="2"/>
  <c r="HQ140" i="13" s="1"/>
  <c r="DS229" i="2"/>
  <c r="HP167" i="13" s="1"/>
  <c r="DR229" i="2"/>
  <c r="HP166" i="13" s="1"/>
  <c r="DQ229" i="2"/>
  <c r="HP165" i="13" s="1"/>
  <c r="DP229" i="2"/>
  <c r="HP164" i="13" s="1"/>
  <c r="DO229" i="2"/>
  <c r="HP163" i="13" s="1"/>
  <c r="DN229" i="2"/>
  <c r="HP162" i="13" s="1"/>
  <c r="DM229" i="2"/>
  <c r="HP161" i="13" s="1"/>
  <c r="DL229" i="2"/>
  <c r="HP160" i="13" s="1"/>
  <c r="DK229" i="2"/>
  <c r="HP159" i="13" s="1"/>
  <c r="DJ229" i="2"/>
  <c r="HP158" i="13" s="1"/>
  <c r="DI229" i="2"/>
  <c r="HP157" i="13" s="1"/>
  <c r="DH229" i="2"/>
  <c r="HP156" i="13" s="1"/>
  <c r="DG229" i="2"/>
  <c r="HP155" i="13" s="1"/>
  <c r="DF229" i="2"/>
  <c r="HP154" i="13" s="1"/>
  <c r="DE229" i="2"/>
  <c r="HP153" i="13" s="1"/>
  <c r="DD229" i="2"/>
  <c r="HP152" i="13" s="1"/>
  <c r="DC229" i="2"/>
  <c r="HP151" i="13" s="1"/>
  <c r="DB229" i="2"/>
  <c r="HP150" i="13" s="1"/>
  <c r="DA229" i="2"/>
  <c r="HP149" i="13" s="1"/>
  <c r="CZ229" i="2"/>
  <c r="HP148" i="13" s="1"/>
  <c r="CY229" i="2"/>
  <c r="HP147" i="13" s="1"/>
  <c r="CX229" i="2"/>
  <c r="HP146" i="13" s="1"/>
  <c r="CW229" i="2"/>
  <c r="HP145" i="13" s="1"/>
  <c r="CV229" i="2"/>
  <c r="HP144" i="13" s="1"/>
  <c r="CU229" i="2"/>
  <c r="HP143" i="13" s="1"/>
  <c r="CT229" i="2"/>
  <c r="HP142" i="13" s="1"/>
  <c r="CS229" i="2"/>
  <c r="HP141" i="13" s="1"/>
  <c r="CR229" i="2"/>
  <c r="HP140" i="13" s="1"/>
  <c r="DS228" i="2"/>
  <c r="DR228" i="2"/>
  <c r="DQ228" i="2"/>
  <c r="DP228" i="2"/>
  <c r="DO228" i="2"/>
  <c r="DN228" i="2"/>
  <c r="DM228" i="2"/>
  <c r="DL228" i="2"/>
  <c r="DK228" i="2"/>
  <c r="DJ228" i="2"/>
  <c r="DI228" i="2"/>
  <c r="DH228" i="2"/>
  <c r="DG228" i="2"/>
  <c r="DF228" i="2"/>
  <c r="DE228" i="2"/>
  <c r="DD228" i="2"/>
  <c r="DC228" i="2"/>
  <c r="DB228" i="2"/>
  <c r="DA228" i="2"/>
  <c r="CZ228" i="2"/>
  <c r="CY228" i="2"/>
  <c r="CX228" i="2"/>
  <c r="CW228" i="2"/>
  <c r="CV228" i="2"/>
  <c r="CU228" i="2"/>
  <c r="CT228" i="2"/>
  <c r="CS228" i="2"/>
  <c r="CR228" i="2"/>
  <c r="DS227" i="2"/>
  <c r="DR227" i="2"/>
  <c r="DQ227" i="2"/>
  <c r="DP227" i="2"/>
  <c r="DO227" i="2"/>
  <c r="DN227" i="2"/>
  <c r="DM227" i="2"/>
  <c r="DL227" i="2"/>
  <c r="DK227" i="2"/>
  <c r="DJ227" i="2"/>
  <c r="DI227" i="2"/>
  <c r="DH227" i="2"/>
  <c r="DG227" i="2"/>
  <c r="DF227" i="2"/>
  <c r="DE227" i="2"/>
  <c r="DD227" i="2"/>
  <c r="DC227" i="2"/>
  <c r="DB227" i="2"/>
  <c r="DA227" i="2"/>
  <c r="CZ227" i="2"/>
  <c r="CY227" i="2"/>
  <c r="CX227" i="2"/>
  <c r="CW227" i="2"/>
  <c r="CV227" i="2"/>
  <c r="CU227" i="2"/>
  <c r="CT227" i="2"/>
  <c r="CS227" i="2"/>
  <c r="CR227" i="2"/>
  <c r="DS226" i="2"/>
  <c r="HM167" i="13" s="1"/>
  <c r="DR226" i="2"/>
  <c r="HM166" i="13" s="1"/>
  <c r="DQ226" i="2"/>
  <c r="HM165" i="13" s="1"/>
  <c r="DP226" i="2"/>
  <c r="HM164" i="13" s="1"/>
  <c r="DO226" i="2"/>
  <c r="HM163" i="13" s="1"/>
  <c r="DN226" i="2"/>
  <c r="HM162" i="13" s="1"/>
  <c r="DM226" i="2"/>
  <c r="HM161" i="13" s="1"/>
  <c r="DL226" i="2"/>
  <c r="HM160" i="13" s="1"/>
  <c r="DK226" i="2"/>
  <c r="HM159" i="13" s="1"/>
  <c r="DJ226" i="2"/>
  <c r="HM158" i="13" s="1"/>
  <c r="DI226" i="2"/>
  <c r="HM157" i="13" s="1"/>
  <c r="DH226" i="2"/>
  <c r="HM156" i="13" s="1"/>
  <c r="DG226" i="2"/>
  <c r="HM155" i="13" s="1"/>
  <c r="DF226" i="2"/>
  <c r="HM154" i="13" s="1"/>
  <c r="DE226" i="2"/>
  <c r="HM153" i="13" s="1"/>
  <c r="DD226" i="2"/>
  <c r="HM152" i="13" s="1"/>
  <c r="DC226" i="2"/>
  <c r="HM151" i="13" s="1"/>
  <c r="DB226" i="2"/>
  <c r="HM150" i="13" s="1"/>
  <c r="DA226" i="2"/>
  <c r="HM149" i="13" s="1"/>
  <c r="CZ226" i="2"/>
  <c r="HM148" i="13" s="1"/>
  <c r="CY226" i="2"/>
  <c r="HM147" i="13" s="1"/>
  <c r="CX226" i="2"/>
  <c r="HM146" i="13" s="1"/>
  <c r="CW226" i="2"/>
  <c r="HM145" i="13" s="1"/>
  <c r="CV226" i="2"/>
  <c r="HM144" i="13" s="1"/>
  <c r="CU226" i="2"/>
  <c r="HM143" i="13" s="1"/>
  <c r="CT226" i="2"/>
  <c r="HM142" i="13" s="1"/>
  <c r="CS226" i="2"/>
  <c r="HM141" i="13" s="1"/>
  <c r="CR226" i="2"/>
  <c r="HM140" i="13" s="1"/>
  <c r="DS225" i="2"/>
  <c r="DR225" i="2"/>
  <c r="DQ225" i="2"/>
  <c r="DP225" i="2"/>
  <c r="DO225" i="2"/>
  <c r="DN225" i="2"/>
  <c r="DM225" i="2"/>
  <c r="DL225" i="2"/>
  <c r="DK225" i="2"/>
  <c r="DJ225" i="2"/>
  <c r="DI225" i="2"/>
  <c r="DH225" i="2"/>
  <c r="DG225" i="2"/>
  <c r="DF225" i="2"/>
  <c r="DE225" i="2"/>
  <c r="DD225" i="2"/>
  <c r="DC225" i="2"/>
  <c r="DB225" i="2"/>
  <c r="DA225" i="2"/>
  <c r="CZ225" i="2"/>
  <c r="CY225" i="2"/>
  <c r="CX225" i="2"/>
  <c r="CW225" i="2"/>
  <c r="CV225" i="2"/>
  <c r="CU225" i="2"/>
  <c r="CT225" i="2"/>
  <c r="CS225" i="2"/>
  <c r="CR225" i="2"/>
  <c r="DS224" i="2"/>
  <c r="HK167" i="13" s="1"/>
  <c r="DR224" i="2"/>
  <c r="HK166" i="13" s="1"/>
  <c r="DQ224" i="2"/>
  <c r="HK165" i="13" s="1"/>
  <c r="DP224" i="2"/>
  <c r="HK164" i="13" s="1"/>
  <c r="DO224" i="2"/>
  <c r="HK163" i="13" s="1"/>
  <c r="DN224" i="2"/>
  <c r="HK162" i="13" s="1"/>
  <c r="DM224" i="2"/>
  <c r="HK161" i="13" s="1"/>
  <c r="DL224" i="2"/>
  <c r="HK160" i="13" s="1"/>
  <c r="DK224" i="2"/>
  <c r="HK159" i="13" s="1"/>
  <c r="DJ224" i="2"/>
  <c r="HK158" i="13" s="1"/>
  <c r="DI224" i="2"/>
  <c r="HK157" i="13" s="1"/>
  <c r="DH224" i="2"/>
  <c r="HK156" i="13" s="1"/>
  <c r="DG224" i="2"/>
  <c r="HK155" i="13" s="1"/>
  <c r="DF224" i="2"/>
  <c r="HK154" i="13" s="1"/>
  <c r="DE224" i="2"/>
  <c r="HK153" i="13" s="1"/>
  <c r="DD224" i="2"/>
  <c r="HK152" i="13" s="1"/>
  <c r="DC224" i="2"/>
  <c r="HK151" i="13" s="1"/>
  <c r="DB224" i="2"/>
  <c r="HK150" i="13" s="1"/>
  <c r="DA224" i="2"/>
  <c r="HK149" i="13" s="1"/>
  <c r="CZ224" i="2"/>
  <c r="HK148" i="13" s="1"/>
  <c r="CY224" i="2"/>
  <c r="HK147" i="13" s="1"/>
  <c r="CX224" i="2"/>
  <c r="HK146" i="13" s="1"/>
  <c r="CW224" i="2"/>
  <c r="HK145" i="13" s="1"/>
  <c r="CV224" i="2"/>
  <c r="HK144" i="13" s="1"/>
  <c r="CU224" i="2"/>
  <c r="HK143" i="13" s="1"/>
  <c r="CT224" i="2"/>
  <c r="HK142" i="13" s="1"/>
  <c r="CS224" i="2"/>
  <c r="HK141" i="13" s="1"/>
  <c r="CR224" i="2"/>
  <c r="HK140" i="13" s="1"/>
  <c r="DS223" i="2"/>
  <c r="DR223" i="2"/>
  <c r="DQ223" i="2"/>
  <c r="DP223" i="2"/>
  <c r="DO223" i="2"/>
  <c r="DN223" i="2"/>
  <c r="DM223" i="2"/>
  <c r="DL223" i="2"/>
  <c r="DK223" i="2"/>
  <c r="DJ223" i="2"/>
  <c r="DI223" i="2"/>
  <c r="DH223" i="2"/>
  <c r="DG223" i="2"/>
  <c r="DF223" i="2"/>
  <c r="DE223" i="2"/>
  <c r="DD223" i="2"/>
  <c r="DC223" i="2"/>
  <c r="DB223" i="2"/>
  <c r="DA223" i="2"/>
  <c r="CZ223" i="2"/>
  <c r="CY223" i="2"/>
  <c r="CX223" i="2"/>
  <c r="CW223" i="2"/>
  <c r="CV223" i="2"/>
  <c r="CU223" i="2"/>
  <c r="CT223" i="2"/>
  <c r="CS223" i="2"/>
  <c r="CR223" i="2"/>
  <c r="DS222" i="2"/>
  <c r="DR222" i="2"/>
  <c r="DQ222" i="2"/>
  <c r="DP222" i="2"/>
  <c r="DO222" i="2"/>
  <c r="DN222" i="2"/>
  <c r="DM222" i="2"/>
  <c r="DL222" i="2"/>
  <c r="DK222" i="2"/>
  <c r="DJ222" i="2"/>
  <c r="DI222" i="2"/>
  <c r="DH222" i="2"/>
  <c r="DG222" i="2"/>
  <c r="DF222" i="2"/>
  <c r="DE222" i="2"/>
  <c r="DD222" i="2"/>
  <c r="DC222" i="2"/>
  <c r="DB222" i="2"/>
  <c r="DA222" i="2"/>
  <c r="CZ222" i="2"/>
  <c r="CY222" i="2"/>
  <c r="CX222" i="2"/>
  <c r="CW222" i="2"/>
  <c r="CV222" i="2"/>
  <c r="CU222" i="2"/>
  <c r="CT222" i="2"/>
  <c r="CS222" i="2"/>
  <c r="CR222" i="2"/>
  <c r="DS221" i="2"/>
  <c r="DR221" i="2"/>
  <c r="DQ221" i="2"/>
  <c r="DP221" i="2"/>
  <c r="DO221" i="2"/>
  <c r="DN221" i="2"/>
  <c r="DM221" i="2"/>
  <c r="DL221" i="2"/>
  <c r="DK221" i="2"/>
  <c r="DJ221" i="2"/>
  <c r="DI221" i="2"/>
  <c r="DH221" i="2"/>
  <c r="DG221" i="2"/>
  <c r="DF221" i="2"/>
  <c r="DE221" i="2"/>
  <c r="DD221" i="2"/>
  <c r="DC221" i="2"/>
  <c r="DB221" i="2"/>
  <c r="DA221" i="2"/>
  <c r="CZ221" i="2"/>
  <c r="CY221" i="2"/>
  <c r="CX221" i="2"/>
  <c r="CW221" i="2"/>
  <c r="CV221" i="2"/>
  <c r="CU221" i="2"/>
  <c r="CT221" i="2"/>
  <c r="CS221" i="2"/>
  <c r="CR221" i="2"/>
  <c r="DS220" i="2"/>
  <c r="DR220" i="2"/>
  <c r="DQ220" i="2"/>
  <c r="DP220" i="2"/>
  <c r="DO220" i="2"/>
  <c r="DN220" i="2"/>
  <c r="DM220" i="2"/>
  <c r="DL220" i="2"/>
  <c r="DK220" i="2"/>
  <c r="DJ220" i="2"/>
  <c r="DI220" i="2"/>
  <c r="DH220" i="2"/>
  <c r="DG220" i="2"/>
  <c r="DF220" i="2"/>
  <c r="DE220" i="2"/>
  <c r="DD220" i="2"/>
  <c r="DC220" i="2"/>
  <c r="DB220" i="2"/>
  <c r="DA220" i="2"/>
  <c r="CZ220" i="2"/>
  <c r="CY220" i="2"/>
  <c r="CX220" i="2"/>
  <c r="CW220" i="2"/>
  <c r="CV220" i="2"/>
  <c r="CU220" i="2"/>
  <c r="CT220" i="2"/>
  <c r="CS220" i="2"/>
  <c r="CR220" i="2"/>
  <c r="DS219" i="2"/>
  <c r="HF167" i="13" s="1"/>
  <c r="DR219" i="2"/>
  <c r="HF166" i="13" s="1"/>
  <c r="DQ219" i="2"/>
  <c r="HF165" i="13" s="1"/>
  <c r="DP219" i="2"/>
  <c r="HF164" i="13" s="1"/>
  <c r="DO219" i="2"/>
  <c r="HF163" i="13" s="1"/>
  <c r="DN219" i="2"/>
  <c r="HF162" i="13" s="1"/>
  <c r="DM219" i="2"/>
  <c r="HF161" i="13" s="1"/>
  <c r="DL219" i="2"/>
  <c r="HF160" i="13" s="1"/>
  <c r="DK219" i="2"/>
  <c r="HF159" i="13" s="1"/>
  <c r="DJ219" i="2"/>
  <c r="HF158" i="13" s="1"/>
  <c r="DI219" i="2"/>
  <c r="HF157" i="13" s="1"/>
  <c r="DH219" i="2"/>
  <c r="HF156" i="13" s="1"/>
  <c r="DG219" i="2"/>
  <c r="HF155" i="13" s="1"/>
  <c r="DF219" i="2"/>
  <c r="HF154" i="13" s="1"/>
  <c r="DE219" i="2"/>
  <c r="HF153" i="13" s="1"/>
  <c r="DD219" i="2"/>
  <c r="HF152" i="13" s="1"/>
  <c r="DC219" i="2"/>
  <c r="HF151" i="13" s="1"/>
  <c r="DB219" i="2"/>
  <c r="HF150" i="13" s="1"/>
  <c r="DA219" i="2"/>
  <c r="HF149" i="13" s="1"/>
  <c r="CZ219" i="2"/>
  <c r="HF148" i="13" s="1"/>
  <c r="CY219" i="2"/>
  <c r="HF147" i="13" s="1"/>
  <c r="CX219" i="2"/>
  <c r="HF146" i="13" s="1"/>
  <c r="CW219" i="2"/>
  <c r="HF145" i="13" s="1"/>
  <c r="CV219" i="2"/>
  <c r="HF144" i="13" s="1"/>
  <c r="CU219" i="2"/>
  <c r="HF143" i="13" s="1"/>
  <c r="CT219" i="2"/>
  <c r="HF142" i="13" s="1"/>
  <c r="CS219" i="2"/>
  <c r="HF141" i="13" s="1"/>
  <c r="CR219" i="2"/>
  <c r="HF140" i="13" s="1"/>
  <c r="DS218" i="2"/>
  <c r="DR218" i="2"/>
  <c r="DQ218" i="2"/>
  <c r="DP218" i="2"/>
  <c r="DO218" i="2"/>
  <c r="DN218" i="2"/>
  <c r="DM218" i="2"/>
  <c r="DL218" i="2"/>
  <c r="DK218" i="2"/>
  <c r="DJ218" i="2"/>
  <c r="DI218" i="2"/>
  <c r="DH218" i="2"/>
  <c r="DG218" i="2"/>
  <c r="DF218" i="2"/>
  <c r="DE218" i="2"/>
  <c r="DD218" i="2"/>
  <c r="DC218" i="2"/>
  <c r="DB218" i="2"/>
  <c r="DA218" i="2"/>
  <c r="CZ218" i="2"/>
  <c r="CY218" i="2"/>
  <c r="CX218" i="2"/>
  <c r="CW218" i="2"/>
  <c r="CV218" i="2"/>
  <c r="CU218" i="2"/>
  <c r="CT218" i="2"/>
  <c r="CS218" i="2"/>
  <c r="CR218" i="2"/>
  <c r="DS217" i="2"/>
  <c r="HD167" i="13" s="1"/>
  <c r="DR217" i="2"/>
  <c r="HD166" i="13" s="1"/>
  <c r="DQ217" i="2"/>
  <c r="HD165" i="13" s="1"/>
  <c r="DP217" i="2"/>
  <c r="HD164" i="13" s="1"/>
  <c r="DO217" i="2"/>
  <c r="HD163" i="13" s="1"/>
  <c r="DN217" i="2"/>
  <c r="HD162" i="13" s="1"/>
  <c r="DM217" i="2"/>
  <c r="HD161" i="13" s="1"/>
  <c r="DL217" i="2"/>
  <c r="HD160" i="13" s="1"/>
  <c r="DK217" i="2"/>
  <c r="HD159" i="13" s="1"/>
  <c r="DJ217" i="2"/>
  <c r="HD158" i="13" s="1"/>
  <c r="DI217" i="2"/>
  <c r="HD157" i="13" s="1"/>
  <c r="DH217" i="2"/>
  <c r="HD156" i="13" s="1"/>
  <c r="DG217" i="2"/>
  <c r="HD155" i="13" s="1"/>
  <c r="DF217" i="2"/>
  <c r="HD154" i="13" s="1"/>
  <c r="DE217" i="2"/>
  <c r="HD153" i="13" s="1"/>
  <c r="DD217" i="2"/>
  <c r="HD152" i="13" s="1"/>
  <c r="DC217" i="2"/>
  <c r="HD151" i="13" s="1"/>
  <c r="DB217" i="2"/>
  <c r="HD150" i="13" s="1"/>
  <c r="DA217" i="2"/>
  <c r="HD149" i="13" s="1"/>
  <c r="CZ217" i="2"/>
  <c r="HD148" i="13" s="1"/>
  <c r="CY217" i="2"/>
  <c r="HD147" i="13" s="1"/>
  <c r="CX217" i="2"/>
  <c r="HD146" i="13" s="1"/>
  <c r="CW217" i="2"/>
  <c r="HD145" i="13" s="1"/>
  <c r="CV217" i="2"/>
  <c r="HD144" i="13" s="1"/>
  <c r="CU217" i="2"/>
  <c r="HD143" i="13" s="1"/>
  <c r="CT217" i="2"/>
  <c r="HD142" i="13" s="1"/>
  <c r="CS217" i="2"/>
  <c r="HD141" i="13" s="1"/>
  <c r="CR217" i="2"/>
  <c r="HD140" i="13" s="1"/>
  <c r="DS216" i="2"/>
  <c r="HC167" i="13" s="1"/>
  <c r="DR216" i="2"/>
  <c r="HC166" i="13" s="1"/>
  <c r="DQ216" i="2"/>
  <c r="HC165" i="13" s="1"/>
  <c r="DP216" i="2"/>
  <c r="HC164" i="13" s="1"/>
  <c r="DO216" i="2"/>
  <c r="HC163" i="13" s="1"/>
  <c r="DN216" i="2"/>
  <c r="HC162" i="13" s="1"/>
  <c r="DM216" i="2"/>
  <c r="HC161" i="13" s="1"/>
  <c r="DL216" i="2"/>
  <c r="HC160" i="13" s="1"/>
  <c r="DK216" i="2"/>
  <c r="HC159" i="13" s="1"/>
  <c r="DJ216" i="2"/>
  <c r="HC158" i="13" s="1"/>
  <c r="DI216" i="2"/>
  <c r="HC157" i="13" s="1"/>
  <c r="DH216" i="2"/>
  <c r="HC156" i="13" s="1"/>
  <c r="DG216" i="2"/>
  <c r="HC155" i="13" s="1"/>
  <c r="DF216" i="2"/>
  <c r="HC154" i="13" s="1"/>
  <c r="DE216" i="2"/>
  <c r="HC153" i="13" s="1"/>
  <c r="DD216" i="2"/>
  <c r="HC152" i="13" s="1"/>
  <c r="DC216" i="2"/>
  <c r="HC151" i="13" s="1"/>
  <c r="DB216" i="2"/>
  <c r="HC150" i="13" s="1"/>
  <c r="DA216" i="2"/>
  <c r="HC149" i="13" s="1"/>
  <c r="CZ216" i="2"/>
  <c r="HC148" i="13" s="1"/>
  <c r="CY216" i="2"/>
  <c r="HC147" i="13" s="1"/>
  <c r="CX216" i="2"/>
  <c r="HC146" i="13" s="1"/>
  <c r="CW216" i="2"/>
  <c r="HC145" i="13" s="1"/>
  <c r="CV216" i="2"/>
  <c r="HC144" i="13" s="1"/>
  <c r="CU216" i="2"/>
  <c r="HC143" i="13" s="1"/>
  <c r="CT216" i="2"/>
  <c r="HC142" i="13" s="1"/>
  <c r="CS216" i="2"/>
  <c r="HC141" i="13" s="1"/>
  <c r="CR216" i="2"/>
  <c r="HC140" i="13" s="1"/>
  <c r="DS215" i="2"/>
  <c r="HB167" i="13" s="1"/>
  <c r="DR215" i="2"/>
  <c r="HB166" i="13" s="1"/>
  <c r="DQ215" i="2"/>
  <c r="HB165" i="13" s="1"/>
  <c r="DP215" i="2"/>
  <c r="HB164" i="13" s="1"/>
  <c r="DO215" i="2"/>
  <c r="HB163" i="13" s="1"/>
  <c r="DN215" i="2"/>
  <c r="HB162" i="13" s="1"/>
  <c r="DM215" i="2"/>
  <c r="HB161" i="13" s="1"/>
  <c r="DL215" i="2"/>
  <c r="HB160" i="13" s="1"/>
  <c r="DK215" i="2"/>
  <c r="HB159" i="13" s="1"/>
  <c r="DJ215" i="2"/>
  <c r="HB158" i="13" s="1"/>
  <c r="DI215" i="2"/>
  <c r="HB157" i="13" s="1"/>
  <c r="DH215" i="2"/>
  <c r="HB156" i="13" s="1"/>
  <c r="DG215" i="2"/>
  <c r="HB155" i="13" s="1"/>
  <c r="DF215" i="2"/>
  <c r="HB154" i="13" s="1"/>
  <c r="DE215" i="2"/>
  <c r="HB153" i="13" s="1"/>
  <c r="DD215" i="2"/>
  <c r="HB152" i="13" s="1"/>
  <c r="DC215" i="2"/>
  <c r="HB151" i="13" s="1"/>
  <c r="DB215" i="2"/>
  <c r="HB150" i="13" s="1"/>
  <c r="DA215" i="2"/>
  <c r="HB149" i="13" s="1"/>
  <c r="CZ215" i="2"/>
  <c r="HB148" i="13" s="1"/>
  <c r="CY215" i="2"/>
  <c r="HB147" i="13" s="1"/>
  <c r="CX215" i="2"/>
  <c r="HB146" i="13" s="1"/>
  <c r="CW215" i="2"/>
  <c r="HB145" i="13" s="1"/>
  <c r="CV215" i="2"/>
  <c r="HB144" i="13" s="1"/>
  <c r="CU215" i="2"/>
  <c r="HB143" i="13" s="1"/>
  <c r="CT215" i="2"/>
  <c r="HB142" i="13" s="1"/>
  <c r="CS215" i="2"/>
  <c r="HB141" i="13" s="1"/>
  <c r="CR215" i="2"/>
  <c r="HB140" i="13" s="1"/>
  <c r="DS214" i="2"/>
  <c r="HA167" i="13" s="1"/>
  <c r="DR214" i="2"/>
  <c r="HA166" i="13" s="1"/>
  <c r="DQ214" i="2"/>
  <c r="HA165" i="13" s="1"/>
  <c r="DP214" i="2"/>
  <c r="HA164" i="13" s="1"/>
  <c r="DO214" i="2"/>
  <c r="HA163" i="13" s="1"/>
  <c r="DN214" i="2"/>
  <c r="HA162" i="13" s="1"/>
  <c r="DM214" i="2"/>
  <c r="HA161" i="13" s="1"/>
  <c r="DL214" i="2"/>
  <c r="HA160" i="13" s="1"/>
  <c r="DK214" i="2"/>
  <c r="HA159" i="13" s="1"/>
  <c r="DJ214" i="2"/>
  <c r="HA158" i="13" s="1"/>
  <c r="DI214" i="2"/>
  <c r="HA157" i="13" s="1"/>
  <c r="DH214" i="2"/>
  <c r="HA156" i="13" s="1"/>
  <c r="DG214" i="2"/>
  <c r="HA155" i="13" s="1"/>
  <c r="DF214" i="2"/>
  <c r="HA154" i="13" s="1"/>
  <c r="DE214" i="2"/>
  <c r="HA153" i="13" s="1"/>
  <c r="DD214" i="2"/>
  <c r="HA152" i="13" s="1"/>
  <c r="DC214" i="2"/>
  <c r="HA151" i="13" s="1"/>
  <c r="DB214" i="2"/>
  <c r="HA150" i="13" s="1"/>
  <c r="DA214" i="2"/>
  <c r="HA149" i="13" s="1"/>
  <c r="CZ214" i="2"/>
  <c r="HA148" i="13" s="1"/>
  <c r="CY214" i="2"/>
  <c r="HA147" i="13" s="1"/>
  <c r="CX214" i="2"/>
  <c r="HA146" i="13" s="1"/>
  <c r="CW214" i="2"/>
  <c r="HA145" i="13" s="1"/>
  <c r="CV214" i="2"/>
  <c r="HA144" i="13" s="1"/>
  <c r="CU214" i="2"/>
  <c r="HA143" i="13" s="1"/>
  <c r="CT214" i="2"/>
  <c r="HA142" i="13" s="1"/>
  <c r="CS214" i="2"/>
  <c r="HA141" i="13" s="1"/>
  <c r="CR214" i="2"/>
  <c r="HA140" i="13" s="1"/>
  <c r="DS213" i="2"/>
  <c r="GZ167" i="13" s="1"/>
  <c r="DR213" i="2"/>
  <c r="GZ166" i="13" s="1"/>
  <c r="DQ213" i="2"/>
  <c r="GZ165" i="13" s="1"/>
  <c r="DP213" i="2"/>
  <c r="GZ164" i="13" s="1"/>
  <c r="DO213" i="2"/>
  <c r="GZ163" i="13" s="1"/>
  <c r="DN213" i="2"/>
  <c r="GZ162" i="13" s="1"/>
  <c r="DM213" i="2"/>
  <c r="GZ161" i="13" s="1"/>
  <c r="DL213" i="2"/>
  <c r="GZ160" i="13" s="1"/>
  <c r="DK213" i="2"/>
  <c r="GZ159" i="13" s="1"/>
  <c r="DJ213" i="2"/>
  <c r="GZ158" i="13" s="1"/>
  <c r="DI213" i="2"/>
  <c r="GZ157" i="13" s="1"/>
  <c r="DH213" i="2"/>
  <c r="GZ156" i="13" s="1"/>
  <c r="DG213" i="2"/>
  <c r="GZ155" i="13" s="1"/>
  <c r="DF213" i="2"/>
  <c r="GZ154" i="13" s="1"/>
  <c r="DE213" i="2"/>
  <c r="GZ153" i="13" s="1"/>
  <c r="DD213" i="2"/>
  <c r="GZ152" i="13" s="1"/>
  <c r="DC213" i="2"/>
  <c r="GZ151" i="13" s="1"/>
  <c r="DB213" i="2"/>
  <c r="GZ150" i="13" s="1"/>
  <c r="DA213" i="2"/>
  <c r="GZ149" i="13" s="1"/>
  <c r="CZ213" i="2"/>
  <c r="GZ148" i="13" s="1"/>
  <c r="CY213" i="2"/>
  <c r="GZ147" i="13" s="1"/>
  <c r="CX213" i="2"/>
  <c r="GZ146" i="13" s="1"/>
  <c r="CW213" i="2"/>
  <c r="GZ145" i="13" s="1"/>
  <c r="CV213" i="2"/>
  <c r="GZ144" i="13" s="1"/>
  <c r="CU213" i="2"/>
  <c r="GZ143" i="13" s="1"/>
  <c r="CT213" i="2"/>
  <c r="GZ142" i="13" s="1"/>
  <c r="CS213" i="2"/>
  <c r="GZ141" i="13" s="1"/>
  <c r="CR213" i="2"/>
  <c r="GZ140" i="13" s="1"/>
  <c r="DS212" i="2"/>
  <c r="GY167" i="13" s="1"/>
  <c r="DR212" i="2"/>
  <c r="GY166" i="13" s="1"/>
  <c r="DQ212" i="2"/>
  <c r="GY165" i="13" s="1"/>
  <c r="DP212" i="2"/>
  <c r="GY164" i="13" s="1"/>
  <c r="DO212" i="2"/>
  <c r="GY163" i="13" s="1"/>
  <c r="DN212" i="2"/>
  <c r="GY162" i="13" s="1"/>
  <c r="DM212" i="2"/>
  <c r="GY161" i="13" s="1"/>
  <c r="DL212" i="2"/>
  <c r="GY160" i="13" s="1"/>
  <c r="DK212" i="2"/>
  <c r="GY159" i="13" s="1"/>
  <c r="DJ212" i="2"/>
  <c r="GY158" i="13" s="1"/>
  <c r="DI212" i="2"/>
  <c r="GY157" i="13" s="1"/>
  <c r="DH212" i="2"/>
  <c r="GY156" i="13" s="1"/>
  <c r="DG212" i="2"/>
  <c r="GY155" i="13" s="1"/>
  <c r="DF212" i="2"/>
  <c r="GY154" i="13" s="1"/>
  <c r="DE212" i="2"/>
  <c r="GY153" i="13" s="1"/>
  <c r="DD212" i="2"/>
  <c r="GY152" i="13" s="1"/>
  <c r="DC212" i="2"/>
  <c r="GY151" i="13" s="1"/>
  <c r="DB212" i="2"/>
  <c r="GY150" i="13" s="1"/>
  <c r="DA212" i="2"/>
  <c r="GY149" i="13" s="1"/>
  <c r="CZ212" i="2"/>
  <c r="GY148" i="13" s="1"/>
  <c r="CY212" i="2"/>
  <c r="GY147" i="13" s="1"/>
  <c r="CX212" i="2"/>
  <c r="GY146" i="13" s="1"/>
  <c r="CW212" i="2"/>
  <c r="GY145" i="13" s="1"/>
  <c r="CV212" i="2"/>
  <c r="GY144" i="13" s="1"/>
  <c r="CU212" i="2"/>
  <c r="GY143" i="13" s="1"/>
  <c r="CT212" i="2"/>
  <c r="GY142" i="13" s="1"/>
  <c r="CS212" i="2"/>
  <c r="GY141" i="13" s="1"/>
  <c r="CR212" i="2"/>
  <c r="GY140" i="13" s="1"/>
  <c r="DS211" i="2"/>
  <c r="DR211" i="2"/>
  <c r="DQ211" i="2"/>
  <c r="DP211" i="2"/>
  <c r="DO211" i="2"/>
  <c r="DN211" i="2"/>
  <c r="DM211" i="2"/>
  <c r="DL211" i="2"/>
  <c r="DK211" i="2"/>
  <c r="DJ211" i="2"/>
  <c r="DI211" i="2"/>
  <c r="DH211" i="2"/>
  <c r="DG211" i="2"/>
  <c r="DF211" i="2"/>
  <c r="DE211" i="2"/>
  <c r="DD211" i="2"/>
  <c r="DC211" i="2"/>
  <c r="DB211" i="2"/>
  <c r="DA211" i="2"/>
  <c r="CZ211" i="2"/>
  <c r="CY211" i="2"/>
  <c r="CX211" i="2"/>
  <c r="CW211" i="2"/>
  <c r="CV211" i="2"/>
  <c r="CU211" i="2"/>
  <c r="CT211" i="2"/>
  <c r="CS211" i="2"/>
  <c r="CR211" i="2"/>
  <c r="DS210" i="2"/>
  <c r="GW167" i="13" s="1"/>
  <c r="DR210" i="2"/>
  <c r="GW166" i="13" s="1"/>
  <c r="DQ210" i="2"/>
  <c r="GW165" i="13" s="1"/>
  <c r="DP210" i="2"/>
  <c r="GW164" i="13" s="1"/>
  <c r="DO210" i="2"/>
  <c r="GW163" i="13" s="1"/>
  <c r="DN210" i="2"/>
  <c r="GW162" i="13" s="1"/>
  <c r="DM210" i="2"/>
  <c r="GW161" i="13" s="1"/>
  <c r="DL210" i="2"/>
  <c r="GW160" i="13" s="1"/>
  <c r="DK210" i="2"/>
  <c r="GW159" i="13" s="1"/>
  <c r="DJ210" i="2"/>
  <c r="GW158" i="13" s="1"/>
  <c r="DI210" i="2"/>
  <c r="GW157" i="13" s="1"/>
  <c r="DH210" i="2"/>
  <c r="GW156" i="13" s="1"/>
  <c r="DG210" i="2"/>
  <c r="GW155" i="13" s="1"/>
  <c r="DF210" i="2"/>
  <c r="GW154" i="13" s="1"/>
  <c r="DE210" i="2"/>
  <c r="GW153" i="13" s="1"/>
  <c r="DD210" i="2"/>
  <c r="GW152" i="13" s="1"/>
  <c r="DC210" i="2"/>
  <c r="GW151" i="13" s="1"/>
  <c r="DB210" i="2"/>
  <c r="GW150" i="13" s="1"/>
  <c r="DA210" i="2"/>
  <c r="GW149" i="13" s="1"/>
  <c r="CZ210" i="2"/>
  <c r="GW148" i="13" s="1"/>
  <c r="CY210" i="2"/>
  <c r="GW147" i="13" s="1"/>
  <c r="CX210" i="2"/>
  <c r="GW146" i="13" s="1"/>
  <c r="CW210" i="2"/>
  <c r="GW145" i="13" s="1"/>
  <c r="CV210" i="2"/>
  <c r="GW144" i="13" s="1"/>
  <c r="CU210" i="2"/>
  <c r="GW143" i="13" s="1"/>
  <c r="CT210" i="2"/>
  <c r="GW142" i="13" s="1"/>
  <c r="CS210" i="2"/>
  <c r="GW141" i="13" s="1"/>
  <c r="CR210" i="2"/>
  <c r="GW140" i="13" s="1"/>
  <c r="DS209" i="2"/>
  <c r="GV167" i="13" s="1"/>
  <c r="DR209" i="2"/>
  <c r="GV166" i="13" s="1"/>
  <c r="DQ209" i="2"/>
  <c r="GV165" i="13" s="1"/>
  <c r="DP209" i="2"/>
  <c r="GV164" i="13" s="1"/>
  <c r="DO209" i="2"/>
  <c r="GV163" i="13" s="1"/>
  <c r="DN209" i="2"/>
  <c r="GV162" i="13" s="1"/>
  <c r="DM209" i="2"/>
  <c r="GV161" i="13" s="1"/>
  <c r="DL209" i="2"/>
  <c r="GV160" i="13" s="1"/>
  <c r="DK209" i="2"/>
  <c r="GV159" i="13" s="1"/>
  <c r="DJ209" i="2"/>
  <c r="GV158" i="13" s="1"/>
  <c r="DI209" i="2"/>
  <c r="GV157" i="13" s="1"/>
  <c r="DH209" i="2"/>
  <c r="GV156" i="13" s="1"/>
  <c r="DG209" i="2"/>
  <c r="GV155" i="13" s="1"/>
  <c r="DF209" i="2"/>
  <c r="GV154" i="13" s="1"/>
  <c r="DE209" i="2"/>
  <c r="GV153" i="13" s="1"/>
  <c r="DD209" i="2"/>
  <c r="GV152" i="13" s="1"/>
  <c r="DC209" i="2"/>
  <c r="GV151" i="13" s="1"/>
  <c r="DB209" i="2"/>
  <c r="GV150" i="13" s="1"/>
  <c r="DA209" i="2"/>
  <c r="GV149" i="13" s="1"/>
  <c r="CZ209" i="2"/>
  <c r="GV148" i="13" s="1"/>
  <c r="CY209" i="2"/>
  <c r="GV147" i="13" s="1"/>
  <c r="CX209" i="2"/>
  <c r="GV146" i="13" s="1"/>
  <c r="CW209" i="2"/>
  <c r="GV145" i="13" s="1"/>
  <c r="CV209" i="2"/>
  <c r="GV144" i="13" s="1"/>
  <c r="CU209" i="2"/>
  <c r="GV143" i="13" s="1"/>
  <c r="CT209" i="2"/>
  <c r="GV142" i="13" s="1"/>
  <c r="CS209" i="2"/>
  <c r="GV141" i="13" s="1"/>
  <c r="CR209" i="2"/>
  <c r="GV140" i="13" s="1"/>
  <c r="DS208" i="2"/>
  <c r="DR208" i="2"/>
  <c r="DQ208" i="2"/>
  <c r="DP208" i="2"/>
  <c r="DO208" i="2"/>
  <c r="DN208" i="2"/>
  <c r="DM208" i="2"/>
  <c r="DL208" i="2"/>
  <c r="DK208" i="2"/>
  <c r="DJ208" i="2"/>
  <c r="DI208" i="2"/>
  <c r="DH208" i="2"/>
  <c r="DG208" i="2"/>
  <c r="DF208" i="2"/>
  <c r="DE208" i="2"/>
  <c r="DD208" i="2"/>
  <c r="DC208" i="2"/>
  <c r="DB208" i="2"/>
  <c r="DA208" i="2"/>
  <c r="CZ208" i="2"/>
  <c r="CY208" i="2"/>
  <c r="CX208" i="2"/>
  <c r="CW208" i="2"/>
  <c r="CV208" i="2"/>
  <c r="CU208" i="2"/>
  <c r="CT208" i="2"/>
  <c r="CS208" i="2"/>
  <c r="CR208" i="2"/>
  <c r="DS207" i="2"/>
  <c r="GT167" i="13" s="1"/>
  <c r="DR207" i="2"/>
  <c r="GT166" i="13" s="1"/>
  <c r="DQ207" i="2"/>
  <c r="GT165" i="13" s="1"/>
  <c r="DP207" i="2"/>
  <c r="GT164" i="13" s="1"/>
  <c r="DO207" i="2"/>
  <c r="GT163" i="13" s="1"/>
  <c r="DN207" i="2"/>
  <c r="GT162" i="13" s="1"/>
  <c r="DM207" i="2"/>
  <c r="GT161" i="13" s="1"/>
  <c r="DL207" i="2"/>
  <c r="GT160" i="13" s="1"/>
  <c r="DK207" i="2"/>
  <c r="GT159" i="13" s="1"/>
  <c r="DJ207" i="2"/>
  <c r="GT158" i="13" s="1"/>
  <c r="DI207" i="2"/>
  <c r="GT157" i="13" s="1"/>
  <c r="DH207" i="2"/>
  <c r="GT156" i="13" s="1"/>
  <c r="DG207" i="2"/>
  <c r="GT155" i="13" s="1"/>
  <c r="DF207" i="2"/>
  <c r="GT154" i="13" s="1"/>
  <c r="DE207" i="2"/>
  <c r="GT153" i="13" s="1"/>
  <c r="DD207" i="2"/>
  <c r="GT152" i="13" s="1"/>
  <c r="DC207" i="2"/>
  <c r="GT151" i="13" s="1"/>
  <c r="DB207" i="2"/>
  <c r="GT150" i="13" s="1"/>
  <c r="DA207" i="2"/>
  <c r="GT149" i="13" s="1"/>
  <c r="CZ207" i="2"/>
  <c r="GT148" i="13" s="1"/>
  <c r="CY207" i="2"/>
  <c r="GT147" i="13" s="1"/>
  <c r="CX207" i="2"/>
  <c r="GT146" i="13" s="1"/>
  <c r="CW207" i="2"/>
  <c r="GT145" i="13" s="1"/>
  <c r="CV207" i="2"/>
  <c r="GT144" i="13" s="1"/>
  <c r="CU207" i="2"/>
  <c r="GT143" i="13" s="1"/>
  <c r="CT207" i="2"/>
  <c r="GT142" i="13" s="1"/>
  <c r="CS207" i="2"/>
  <c r="GT141" i="13" s="1"/>
  <c r="CR207" i="2"/>
  <c r="GT140" i="13" s="1"/>
  <c r="DS206" i="2"/>
  <c r="GS167" i="13" s="1"/>
  <c r="DR206" i="2"/>
  <c r="GS166" i="13" s="1"/>
  <c r="DQ206" i="2"/>
  <c r="GS165" i="13" s="1"/>
  <c r="DP206" i="2"/>
  <c r="GS164" i="13" s="1"/>
  <c r="DO206" i="2"/>
  <c r="GS163" i="13" s="1"/>
  <c r="DN206" i="2"/>
  <c r="GS162" i="13" s="1"/>
  <c r="DM206" i="2"/>
  <c r="GS161" i="13" s="1"/>
  <c r="DL206" i="2"/>
  <c r="GS160" i="13" s="1"/>
  <c r="DK206" i="2"/>
  <c r="GS159" i="13" s="1"/>
  <c r="DJ206" i="2"/>
  <c r="GS158" i="13" s="1"/>
  <c r="DI206" i="2"/>
  <c r="GS157" i="13" s="1"/>
  <c r="DH206" i="2"/>
  <c r="GS156" i="13" s="1"/>
  <c r="DG206" i="2"/>
  <c r="GS155" i="13" s="1"/>
  <c r="DF206" i="2"/>
  <c r="GS154" i="13" s="1"/>
  <c r="DE206" i="2"/>
  <c r="GS153" i="13" s="1"/>
  <c r="DD206" i="2"/>
  <c r="GS152" i="13" s="1"/>
  <c r="DC206" i="2"/>
  <c r="GS151" i="13" s="1"/>
  <c r="DB206" i="2"/>
  <c r="GS150" i="13" s="1"/>
  <c r="DA206" i="2"/>
  <c r="GS149" i="13" s="1"/>
  <c r="CZ206" i="2"/>
  <c r="GS148" i="13" s="1"/>
  <c r="CY206" i="2"/>
  <c r="GS147" i="13" s="1"/>
  <c r="CX206" i="2"/>
  <c r="GS146" i="13" s="1"/>
  <c r="CW206" i="2"/>
  <c r="GS145" i="13" s="1"/>
  <c r="CV206" i="2"/>
  <c r="GS144" i="13" s="1"/>
  <c r="CU206" i="2"/>
  <c r="GS143" i="13" s="1"/>
  <c r="CT206" i="2"/>
  <c r="GS142" i="13" s="1"/>
  <c r="CS206" i="2"/>
  <c r="GS141" i="13" s="1"/>
  <c r="CR206" i="2"/>
  <c r="GS140" i="13" s="1"/>
  <c r="DS205" i="2"/>
  <c r="GR167" i="13" s="1"/>
  <c r="DR205" i="2"/>
  <c r="GR166" i="13" s="1"/>
  <c r="DQ205" i="2"/>
  <c r="GR165" i="13" s="1"/>
  <c r="DP205" i="2"/>
  <c r="GR164" i="13" s="1"/>
  <c r="DO205" i="2"/>
  <c r="GR163" i="13" s="1"/>
  <c r="DN205" i="2"/>
  <c r="GR162" i="13" s="1"/>
  <c r="DM205" i="2"/>
  <c r="GR161" i="13" s="1"/>
  <c r="DL205" i="2"/>
  <c r="GR160" i="13" s="1"/>
  <c r="DK205" i="2"/>
  <c r="GR159" i="13" s="1"/>
  <c r="DJ205" i="2"/>
  <c r="GR158" i="13" s="1"/>
  <c r="DI205" i="2"/>
  <c r="GR157" i="13" s="1"/>
  <c r="DH205" i="2"/>
  <c r="GR156" i="13" s="1"/>
  <c r="DG205" i="2"/>
  <c r="GR155" i="13" s="1"/>
  <c r="DF205" i="2"/>
  <c r="GR154" i="13" s="1"/>
  <c r="DE205" i="2"/>
  <c r="GR153" i="13" s="1"/>
  <c r="DD205" i="2"/>
  <c r="GR152" i="13" s="1"/>
  <c r="DC205" i="2"/>
  <c r="GR151" i="13" s="1"/>
  <c r="DB205" i="2"/>
  <c r="GR150" i="13" s="1"/>
  <c r="DA205" i="2"/>
  <c r="GR149" i="13" s="1"/>
  <c r="CZ205" i="2"/>
  <c r="GR148" i="13" s="1"/>
  <c r="CY205" i="2"/>
  <c r="GR147" i="13" s="1"/>
  <c r="CX205" i="2"/>
  <c r="GR146" i="13" s="1"/>
  <c r="CW205" i="2"/>
  <c r="GR145" i="13" s="1"/>
  <c r="CV205" i="2"/>
  <c r="GR144" i="13" s="1"/>
  <c r="CU205" i="2"/>
  <c r="GR143" i="13" s="1"/>
  <c r="CT205" i="2"/>
  <c r="GR142" i="13" s="1"/>
  <c r="CS205" i="2"/>
  <c r="GR141" i="13" s="1"/>
  <c r="CR205" i="2"/>
  <c r="GR140" i="13" s="1"/>
  <c r="DS204" i="2"/>
  <c r="DR204" i="2"/>
  <c r="DQ204" i="2"/>
  <c r="DP204" i="2"/>
  <c r="DO204" i="2"/>
  <c r="DN204" i="2"/>
  <c r="DM204" i="2"/>
  <c r="DL204" i="2"/>
  <c r="DK204" i="2"/>
  <c r="DJ204" i="2"/>
  <c r="DI204" i="2"/>
  <c r="DH204" i="2"/>
  <c r="DG204" i="2"/>
  <c r="DF204" i="2"/>
  <c r="DE204" i="2"/>
  <c r="DD204" i="2"/>
  <c r="DC204" i="2"/>
  <c r="DB204" i="2"/>
  <c r="DA204" i="2"/>
  <c r="CZ204" i="2"/>
  <c r="CY204" i="2"/>
  <c r="CX204" i="2"/>
  <c r="CW204" i="2"/>
  <c r="CV204" i="2"/>
  <c r="CU204" i="2"/>
  <c r="CT204" i="2"/>
  <c r="CS204" i="2"/>
  <c r="CR204" i="2"/>
  <c r="DS203" i="2"/>
  <c r="DR203" i="2"/>
  <c r="DQ203" i="2"/>
  <c r="DP203" i="2"/>
  <c r="DO203" i="2"/>
  <c r="DN203" i="2"/>
  <c r="DM203" i="2"/>
  <c r="DL203" i="2"/>
  <c r="DK203" i="2"/>
  <c r="DJ203" i="2"/>
  <c r="DI203" i="2"/>
  <c r="DH203" i="2"/>
  <c r="DG203" i="2"/>
  <c r="DF203" i="2"/>
  <c r="DE203" i="2"/>
  <c r="DD203" i="2"/>
  <c r="DC203" i="2"/>
  <c r="DB203" i="2"/>
  <c r="DA203" i="2"/>
  <c r="CZ203" i="2"/>
  <c r="CY203" i="2"/>
  <c r="CX203" i="2"/>
  <c r="CW203" i="2"/>
  <c r="CV203" i="2"/>
  <c r="CU203" i="2"/>
  <c r="CT203" i="2"/>
  <c r="CS203" i="2"/>
  <c r="CR203" i="2"/>
  <c r="DS202" i="2"/>
  <c r="DR202" i="2"/>
  <c r="DQ202" i="2"/>
  <c r="DP202" i="2"/>
  <c r="DO202" i="2"/>
  <c r="DN202" i="2"/>
  <c r="DM202" i="2"/>
  <c r="DL202" i="2"/>
  <c r="DK202" i="2"/>
  <c r="DJ202" i="2"/>
  <c r="DI202" i="2"/>
  <c r="DH202" i="2"/>
  <c r="DG202" i="2"/>
  <c r="DF202" i="2"/>
  <c r="DE202" i="2"/>
  <c r="DD202" i="2"/>
  <c r="DC202" i="2"/>
  <c r="DB202" i="2"/>
  <c r="DA202" i="2"/>
  <c r="CZ202" i="2"/>
  <c r="CY202" i="2"/>
  <c r="CX202" i="2"/>
  <c r="CW202" i="2"/>
  <c r="CV202" i="2"/>
  <c r="CU202" i="2"/>
  <c r="CT202" i="2"/>
  <c r="CS202" i="2"/>
  <c r="CR202" i="2"/>
  <c r="DS201" i="2"/>
  <c r="GN167" i="13" s="1"/>
  <c r="DR201" i="2"/>
  <c r="GN166" i="13" s="1"/>
  <c r="DQ201" i="2"/>
  <c r="GN165" i="13" s="1"/>
  <c r="DP201" i="2"/>
  <c r="GN164" i="13" s="1"/>
  <c r="DO201" i="2"/>
  <c r="GN163" i="13" s="1"/>
  <c r="DN201" i="2"/>
  <c r="GN162" i="13" s="1"/>
  <c r="DM201" i="2"/>
  <c r="GN161" i="13" s="1"/>
  <c r="DL201" i="2"/>
  <c r="GN160" i="13" s="1"/>
  <c r="DK201" i="2"/>
  <c r="GN159" i="13" s="1"/>
  <c r="DJ201" i="2"/>
  <c r="GN158" i="13" s="1"/>
  <c r="DI201" i="2"/>
  <c r="GN157" i="13" s="1"/>
  <c r="DH201" i="2"/>
  <c r="GN156" i="13" s="1"/>
  <c r="DG201" i="2"/>
  <c r="GN155" i="13" s="1"/>
  <c r="DF201" i="2"/>
  <c r="GN154" i="13" s="1"/>
  <c r="DE201" i="2"/>
  <c r="GN153" i="13" s="1"/>
  <c r="DD201" i="2"/>
  <c r="GN152" i="13" s="1"/>
  <c r="DC201" i="2"/>
  <c r="GN151" i="13" s="1"/>
  <c r="DB201" i="2"/>
  <c r="GN150" i="13" s="1"/>
  <c r="DA201" i="2"/>
  <c r="GN149" i="13" s="1"/>
  <c r="CZ201" i="2"/>
  <c r="GN148" i="13" s="1"/>
  <c r="CY201" i="2"/>
  <c r="GN147" i="13" s="1"/>
  <c r="CX201" i="2"/>
  <c r="GN146" i="13" s="1"/>
  <c r="CW201" i="2"/>
  <c r="GN145" i="13" s="1"/>
  <c r="CV201" i="2"/>
  <c r="GN144" i="13" s="1"/>
  <c r="CU201" i="2"/>
  <c r="GN143" i="13" s="1"/>
  <c r="CT201" i="2"/>
  <c r="GN142" i="13" s="1"/>
  <c r="CS201" i="2"/>
  <c r="GN141" i="13" s="1"/>
  <c r="CR201" i="2"/>
  <c r="GN140" i="13" s="1"/>
  <c r="DS200" i="2"/>
  <c r="DR200" i="2"/>
  <c r="DQ200" i="2"/>
  <c r="DP200" i="2"/>
  <c r="DO200" i="2"/>
  <c r="DN200" i="2"/>
  <c r="DM200" i="2"/>
  <c r="DL200" i="2"/>
  <c r="DK200" i="2"/>
  <c r="DJ200" i="2"/>
  <c r="DI200" i="2"/>
  <c r="DH200" i="2"/>
  <c r="DG200" i="2"/>
  <c r="DF200" i="2"/>
  <c r="DE200" i="2"/>
  <c r="DD200" i="2"/>
  <c r="DC200" i="2"/>
  <c r="DB200" i="2"/>
  <c r="DA200" i="2"/>
  <c r="CZ200" i="2"/>
  <c r="CY200" i="2"/>
  <c r="CX200" i="2"/>
  <c r="CW200" i="2"/>
  <c r="CV200" i="2"/>
  <c r="CU200" i="2"/>
  <c r="CT200" i="2"/>
  <c r="CS200" i="2"/>
  <c r="CR200" i="2"/>
  <c r="DS199" i="2"/>
  <c r="DR199" i="2"/>
  <c r="DQ199" i="2"/>
  <c r="DP199" i="2"/>
  <c r="DO199" i="2"/>
  <c r="DN199" i="2"/>
  <c r="DM199" i="2"/>
  <c r="DL199" i="2"/>
  <c r="DK199" i="2"/>
  <c r="DJ199" i="2"/>
  <c r="DI199" i="2"/>
  <c r="DH199" i="2"/>
  <c r="DG199" i="2"/>
  <c r="DF199" i="2"/>
  <c r="DE199" i="2"/>
  <c r="DD199" i="2"/>
  <c r="DC199" i="2"/>
  <c r="DB199" i="2"/>
  <c r="DA199" i="2"/>
  <c r="CZ199" i="2"/>
  <c r="CY199" i="2"/>
  <c r="CX199" i="2"/>
  <c r="CW199" i="2"/>
  <c r="CV199" i="2"/>
  <c r="CU199" i="2"/>
  <c r="CT199" i="2"/>
  <c r="CS199" i="2"/>
  <c r="CR199" i="2"/>
  <c r="DS198" i="2"/>
  <c r="DR198" i="2"/>
  <c r="DQ198" i="2"/>
  <c r="DP198" i="2"/>
  <c r="DO198" i="2"/>
  <c r="DN198" i="2"/>
  <c r="DM198" i="2"/>
  <c r="DL198" i="2"/>
  <c r="DK198" i="2"/>
  <c r="DJ198" i="2"/>
  <c r="DI198" i="2"/>
  <c r="DH198" i="2"/>
  <c r="DG198" i="2"/>
  <c r="DF198" i="2"/>
  <c r="DE198" i="2"/>
  <c r="DD198" i="2"/>
  <c r="DC198" i="2"/>
  <c r="DB198" i="2"/>
  <c r="DA198" i="2"/>
  <c r="CZ198" i="2"/>
  <c r="CY198" i="2"/>
  <c r="CX198" i="2"/>
  <c r="CW198" i="2"/>
  <c r="CV198" i="2"/>
  <c r="CU198" i="2"/>
  <c r="CT198" i="2"/>
  <c r="CS198" i="2"/>
  <c r="CR198" i="2"/>
  <c r="DS197" i="2"/>
  <c r="DR197" i="2"/>
  <c r="DQ197" i="2"/>
  <c r="DP197" i="2"/>
  <c r="DO197" i="2"/>
  <c r="DN197" i="2"/>
  <c r="DM197" i="2"/>
  <c r="DL197" i="2"/>
  <c r="DK197" i="2"/>
  <c r="DJ197" i="2"/>
  <c r="DI197" i="2"/>
  <c r="DH197" i="2"/>
  <c r="DG197" i="2"/>
  <c r="DF197" i="2"/>
  <c r="DE197" i="2"/>
  <c r="DD197" i="2"/>
  <c r="DC197" i="2"/>
  <c r="DB197" i="2"/>
  <c r="DA197" i="2"/>
  <c r="CZ197" i="2"/>
  <c r="CY197" i="2"/>
  <c r="CX197" i="2"/>
  <c r="CW197" i="2"/>
  <c r="CV197" i="2"/>
  <c r="CU197" i="2"/>
  <c r="CT197" i="2"/>
  <c r="CS197" i="2"/>
  <c r="CR197" i="2"/>
  <c r="DS196" i="2"/>
  <c r="GI167" i="13" s="1"/>
  <c r="DR196" i="2"/>
  <c r="GI166" i="13" s="1"/>
  <c r="DQ196" i="2"/>
  <c r="GI165" i="13" s="1"/>
  <c r="DP196" i="2"/>
  <c r="GI164" i="13" s="1"/>
  <c r="DO196" i="2"/>
  <c r="GI163" i="13" s="1"/>
  <c r="DN196" i="2"/>
  <c r="GI162" i="13" s="1"/>
  <c r="DM196" i="2"/>
  <c r="GI161" i="13" s="1"/>
  <c r="DL196" i="2"/>
  <c r="GI160" i="13" s="1"/>
  <c r="DK196" i="2"/>
  <c r="GI159" i="13" s="1"/>
  <c r="DJ196" i="2"/>
  <c r="GI158" i="13" s="1"/>
  <c r="DI196" i="2"/>
  <c r="GI157" i="13" s="1"/>
  <c r="DH196" i="2"/>
  <c r="GI156" i="13" s="1"/>
  <c r="DG196" i="2"/>
  <c r="GI155" i="13" s="1"/>
  <c r="DF196" i="2"/>
  <c r="GI154" i="13" s="1"/>
  <c r="DE196" i="2"/>
  <c r="GI153" i="13" s="1"/>
  <c r="DD196" i="2"/>
  <c r="GI152" i="13" s="1"/>
  <c r="DC196" i="2"/>
  <c r="GI151" i="13" s="1"/>
  <c r="DB196" i="2"/>
  <c r="GI150" i="13" s="1"/>
  <c r="DA196" i="2"/>
  <c r="GI149" i="13" s="1"/>
  <c r="CZ196" i="2"/>
  <c r="GI148" i="13" s="1"/>
  <c r="CY196" i="2"/>
  <c r="GI147" i="13" s="1"/>
  <c r="CX196" i="2"/>
  <c r="GI146" i="13" s="1"/>
  <c r="CW196" i="2"/>
  <c r="GI145" i="13" s="1"/>
  <c r="CV196" i="2"/>
  <c r="GI144" i="13" s="1"/>
  <c r="CU196" i="2"/>
  <c r="GI143" i="13" s="1"/>
  <c r="CT196" i="2"/>
  <c r="GI142" i="13" s="1"/>
  <c r="CS196" i="2"/>
  <c r="GI141" i="13" s="1"/>
  <c r="CR196" i="2"/>
  <c r="GI140" i="13" s="1"/>
  <c r="DS195" i="2"/>
  <c r="DR195" i="2"/>
  <c r="DQ195" i="2"/>
  <c r="DP195" i="2"/>
  <c r="DO195" i="2"/>
  <c r="DN195" i="2"/>
  <c r="DM195" i="2"/>
  <c r="DL195" i="2"/>
  <c r="DK195" i="2"/>
  <c r="DJ195" i="2"/>
  <c r="DI195" i="2"/>
  <c r="DH195" i="2"/>
  <c r="DG195" i="2"/>
  <c r="DF195" i="2"/>
  <c r="DE195" i="2"/>
  <c r="DD195" i="2"/>
  <c r="DC195" i="2"/>
  <c r="DB195" i="2"/>
  <c r="DA195" i="2"/>
  <c r="CZ195" i="2"/>
  <c r="CY195" i="2"/>
  <c r="CX195" i="2"/>
  <c r="CW195" i="2"/>
  <c r="CV195" i="2"/>
  <c r="CU195" i="2"/>
  <c r="CT195" i="2"/>
  <c r="CS195" i="2"/>
  <c r="CR195" i="2"/>
  <c r="DS194" i="2"/>
  <c r="GG167" i="13" s="1"/>
  <c r="DR194" i="2"/>
  <c r="GG166" i="13" s="1"/>
  <c r="DQ194" i="2"/>
  <c r="GG165" i="13" s="1"/>
  <c r="DP194" i="2"/>
  <c r="GG164" i="13" s="1"/>
  <c r="DO194" i="2"/>
  <c r="GG163" i="13" s="1"/>
  <c r="DN194" i="2"/>
  <c r="GG162" i="13" s="1"/>
  <c r="DM194" i="2"/>
  <c r="GG161" i="13" s="1"/>
  <c r="DL194" i="2"/>
  <c r="GG160" i="13" s="1"/>
  <c r="DK194" i="2"/>
  <c r="GG159" i="13" s="1"/>
  <c r="DJ194" i="2"/>
  <c r="GG158" i="13" s="1"/>
  <c r="DI194" i="2"/>
  <c r="GG157" i="13" s="1"/>
  <c r="DH194" i="2"/>
  <c r="GG156" i="13" s="1"/>
  <c r="DG194" i="2"/>
  <c r="GG155" i="13" s="1"/>
  <c r="DF194" i="2"/>
  <c r="GG154" i="13" s="1"/>
  <c r="DE194" i="2"/>
  <c r="GG153" i="13" s="1"/>
  <c r="DD194" i="2"/>
  <c r="GG152" i="13" s="1"/>
  <c r="DC194" i="2"/>
  <c r="GG151" i="13" s="1"/>
  <c r="DB194" i="2"/>
  <c r="GG150" i="13" s="1"/>
  <c r="DA194" i="2"/>
  <c r="GG149" i="13" s="1"/>
  <c r="CZ194" i="2"/>
  <c r="GG148" i="13" s="1"/>
  <c r="CY194" i="2"/>
  <c r="GG147" i="13" s="1"/>
  <c r="CX194" i="2"/>
  <c r="GG146" i="13" s="1"/>
  <c r="CW194" i="2"/>
  <c r="GG145" i="13" s="1"/>
  <c r="CV194" i="2"/>
  <c r="GG144" i="13" s="1"/>
  <c r="CU194" i="2"/>
  <c r="GG143" i="13" s="1"/>
  <c r="CT194" i="2"/>
  <c r="GG142" i="13" s="1"/>
  <c r="CS194" i="2"/>
  <c r="GG141" i="13" s="1"/>
  <c r="CR194" i="2"/>
  <c r="GG140" i="13" s="1"/>
  <c r="DS193" i="2"/>
  <c r="DR193" i="2"/>
  <c r="DQ193" i="2"/>
  <c r="DP193" i="2"/>
  <c r="DO193" i="2"/>
  <c r="DN193" i="2"/>
  <c r="DM193" i="2"/>
  <c r="DL193" i="2"/>
  <c r="DK193" i="2"/>
  <c r="DJ193" i="2"/>
  <c r="DI193" i="2"/>
  <c r="DH193" i="2"/>
  <c r="DG193" i="2"/>
  <c r="DF193" i="2"/>
  <c r="DE193" i="2"/>
  <c r="DD193" i="2"/>
  <c r="DC193" i="2"/>
  <c r="DB193" i="2"/>
  <c r="DA193" i="2"/>
  <c r="CZ193" i="2"/>
  <c r="CY193" i="2"/>
  <c r="CX193" i="2"/>
  <c r="CW193" i="2"/>
  <c r="CV193" i="2"/>
  <c r="CU193" i="2"/>
  <c r="CT193" i="2"/>
  <c r="CS193" i="2"/>
  <c r="CR193" i="2"/>
  <c r="DS192" i="2"/>
  <c r="GE167" i="13" s="1"/>
  <c r="DR192" i="2"/>
  <c r="GE166" i="13" s="1"/>
  <c r="DQ192" i="2"/>
  <c r="GE165" i="13" s="1"/>
  <c r="DP192" i="2"/>
  <c r="GE164" i="13" s="1"/>
  <c r="DO192" i="2"/>
  <c r="GE163" i="13" s="1"/>
  <c r="DN192" i="2"/>
  <c r="GE162" i="13" s="1"/>
  <c r="DM192" i="2"/>
  <c r="GE161" i="13" s="1"/>
  <c r="DL192" i="2"/>
  <c r="GE160" i="13" s="1"/>
  <c r="DK192" i="2"/>
  <c r="GE159" i="13" s="1"/>
  <c r="DJ192" i="2"/>
  <c r="GE158" i="13" s="1"/>
  <c r="DI192" i="2"/>
  <c r="GE157" i="13" s="1"/>
  <c r="DH192" i="2"/>
  <c r="GE156" i="13" s="1"/>
  <c r="DG192" i="2"/>
  <c r="GE155" i="13" s="1"/>
  <c r="DF192" i="2"/>
  <c r="GE154" i="13" s="1"/>
  <c r="DE192" i="2"/>
  <c r="GE153" i="13" s="1"/>
  <c r="DD192" i="2"/>
  <c r="GE152" i="13" s="1"/>
  <c r="DC192" i="2"/>
  <c r="GE151" i="13" s="1"/>
  <c r="DB192" i="2"/>
  <c r="GE150" i="13" s="1"/>
  <c r="DA192" i="2"/>
  <c r="GE149" i="13" s="1"/>
  <c r="CZ192" i="2"/>
  <c r="GE148" i="13" s="1"/>
  <c r="CY192" i="2"/>
  <c r="GE147" i="13" s="1"/>
  <c r="CX192" i="2"/>
  <c r="GE146" i="13" s="1"/>
  <c r="CW192" i="2"/>
  <c r="GE145" i="13" s="1"/>
  <c r="CV192" i="2"/>
  <c r="GE144" i="13" s="1"/>
  <c r="CU192" i="2"/>
  <c r="GE143" i="13" s="1"/>
  <c r="CT192" i="2"/>
  <c r="GE142" i="13" s="1"/>
  <c r="CS192" i="2"/>
  <c r="GE141" i="13" s="1"/>
  <c r="CR192" i="2"/>
  <c r="GE140" i="13" s="1"/>
  <c r="DS191" i="2"/>
  <c r="GD167" i="13" s="1"/>
  <c r="DR191" i="2"/>
  <c r="GD166" i="13" s="1"/>
  <c r="DQ191" i="2"/>
  <c r="GD165" i="13" s="1"/>
  <c r="DP191" i="2"/>
  <c r="GD164" i="13" s="1"/>
  <c r="DO191" i="2"/>
  <c r="GD163" i="13" s="1"/>
  <c r="DN191" i="2"/>
  <c r="GD162" i="13" s="1"/>
  <c r="DM191" i="2"/>
  <c r="GD161" i="13" s="1"/>
  <c r="DL191" i="2"/>
  <c r="GD160" i="13" s="1"/>
  <c r="DK191" i="2"/>
  <c r="GD159" i="13" s="1"/>
  <c r="DJ191" i="2"/>
  <c r="GD158" i="13" s="1"/>
  <c r="DI191" i="2"/>
  <c r="GD157" i="13" s="1"/>
  <c r="DH191" i="2"/>
  <c r="GD156" i="13" s="1"/>
  <c r="DG191" i="2"/>
  <c r="GD155" i="13" s="1"/>
  <c r="DF191" i="2"/>
  <c r="GD154" i="13" s="1"/>
  <c r="DE191" i="2"/>
  <c r="GD153" i="13" s="1"/>
  <c r="DD191" i="2"/>
  <c r="GD152" i="13" s="1"/>
  <c r="DC191" i="2"/>
  <c r="GD151" i="13" s="1"/>
  <c r="DB191" i="2"/>
  <c r="GD150" i="13" s="1"/>
  <c r="DA191" i="2"/>
  <c r="GD149" i="13" s="1"/>
  <c r="CZ191" i="2"/>
  <c r="GD148" i="13" s="1"/>
  <c r="CY191" i="2"/>
  <c r="GD147" i="13" s="1"/>
  <c r="CX191" i="2"/>
  <c r="GD146" i="13" s="1"/>
  <c r="CW191" i="2"/>
  <c r="GD145" i="13" s="1"/>
  <c r="CV191" i="2"/>
  <c r="GD144" i="13" s="1"/>
  <c r="CU191" i="2"/>
  <c r="GD143" i="13" s="1"/>
  <c r="CT191" i="2"/>
  <c r="GD142" i="13" s="1"/>
  <c r="CS191" i="2"/>
  <c r="GD141" i="13" s="1"/>
  <c r="CR191" i="2"/>
  <c r="GD140" i="13" s="1"/>
  <c r="DS190" i="2"/>
  <c r="DR190" i="2"/>
  <c r="DQ190" i="2"/>
  <c r="DP190" i="2"/>
  <c r="DO190" i="2"/>
  <c r="DN190" i="2"/>
  <c r="DM190" i="2"/>
  <c r="DL190" i="2"/>
  <c r="DK190" i="2"/>
  <c r="DJ190" i="2"/>
  <c r="DI190" i="2"/>
  <c r="DH190" i="2"/>
  <c r="DG190" i="2"/>
  <c r="DF190" i="2"/>
  <c r="DE190" i="2"/>
  <c r="DD190" i="2"/>
  <c r="DC190" i="2"/>
  <c r="DB190" i="2"/>
  <c r="DA190" i="2"/>
  <c r="CZ190" i="2"/>
  <c r="CY190" i="2"/>
  <c r="CX190" i="2"/>
  <c r="CW190" i="2"/>
  <c r="CV190" i="2"/>
  <c r="CU190" i="2"/>
  <c r="CT190" i="2"/>
  <c r="CS190" i="2"/>
  <c r="CR190" i="2"/>
  <c r="DS189" i="2"/>
  <c r="DR189" i="2"/>
  <c r="DQ189" i="2"/>
  <c r="DP189" i="2"/>
  <c r="DO189" i="2"/>
  <c r="DN189" i="2"/>
  <c r="DM189" i="2"/>
  <c r="DL189" i="2"/>
  <c r="DK189" i="2"/>
  <c r="DJ189" i="2"/>
  <c r="DI189" i="2"/>
  <c r="DH189" i="2"/>
  <c r="DG189" i="2"/>
  <c r="DF189" i="2"/>
  <c r="DE189" i="2"/>
  <c r="DD189" i="2"/>
  <c r="DC189" i="2"/>
  <c r="DB189" i="2"/>
  <c r="DA189" i="2"/>
  <c r="CZ189" i="2"/>
  <c r="CY189" i="2"/>
  <c r="CX189" i="2"/>
  <c r="CW189" i="2"/>
  <c r="CV189" i="2"/>
  <c r="CU189" i="2"/>
  <c r="CT189" i="2"/>
  <c r="CS189" i="2"/>
  <c r="CR189" i="2"/>
  <c r="DS188" i="2"/>
  <c r="DR188" i="2"/>
  <c r="DQ188" i="2"/>
  <c r="DP188" i="2"/>
  <c r="DO188" i="2"/>
  <c r="DN188" i="2"/>
  <c r="DM188" i="2"/>
  <c r="DL188" i="2"/>
  <c r="DK188" i="2"/>
  <c r="DJ188" i="2"/>
  <c r="DI188" i="2"/>
  <c r="DH188" i="2"/>
  <c r="DG188" i="2"/>
  <c r="DF188" i="2"/>
  <c r="DE188" i="2"/>
  <c r="DD188" i="2"/>
  <c r="DC188" i="2"/>
  <c r="DB188" i="2"/>
  <c r="DA188" i="2"/>
  <c r="CZ188" i="2"/>
  <c r="CY188" i="2"/>
  <c r="CX188" i="2"/>
  <c r="CW188" i="2"/>
  <c r="CV188" i="2"/>
  <c r="CU188" i="2"/>
  <c r="CT188" i="2"/>
  <c r="CS188" i="2"/>
  <c r="CR188" i="2"/>
  <c r="DS187" i="2"/>
  <c r="DR187" i="2"/>
  <c r="DQ187" i="2"/>
  <c r="DP187" i="2"/>
  <c r="DO187" i="2"/>
  <c r="DN187" i="2"/>
  <c r="DM187" i="2"/>
  <c r="DL187" i="2"/>
  <c r="DK187" i="2"/>
  <c r="DJ187" i="2"/>
  <c r="DI187" i="2"/>
  <c r="DH187" i="2"/>
  <c r="DG187" i="2"/>
  <c r="DF187" i="2"/>
  <c r="DE187" i="2"/>
  <c r="DD187" i="2"/>
  <c r="DC187" i="2"/>
  <c r="DB187" i="2"/>
  <c r="DA187" i="2"/>
  <c r="CZ187" i="2"/>
  <c r="CY187" i="2"/>
  <c r="CX187" i="2"/>
  <c r="CW187" i="2"/>
  <c r="CV187" i="2"/>
  <c r="CU187" i="2"/>
  <c r="CT187" i="2"/>
  <c r="CS187" i="2"/>
  <c r="CR187" i="2"/>
  <c r="DS186" i="2"/>
  <c r="DR186" i="2"/>
  <c r="DQ186" i="2"/>
  <c r="DP186" i="2"/>
  <c r="DO186" i="2"/>
  <c r="DN186" i="2"/>
  <c r="DM186" i="2"/>
  <c r="DL186" i="2"/>
  <c r="DK186" i="2"/>
  <c r="DJ186" i="2"/>
  <c r="DI186" i="2"/>
  <c r="DH186" i="2"/>
  <c r="DG186" i="2"/>
  <c r="DF186" i="2"/>
  <c r="DE186" i="2"/>
  <c r="DD186" i="2"/>
  <c r="DC186" i="2"/>
  <c r="DB186" i="2"/>
  <c r="DA186" i="2"/>
  <c r="CZ186" i="2"/>
  <c r="CY186" i="2"/>
  <c r="CX186" i="2"/>
  <c r="CW186" i="2"/>
  <c r="CV186" i="2"/>
  <c r="CU186" i="2"/>
  <c r="CT186" i="2"/>
  <c r="CS186" i="2"/>
  <c r="CR186" i="2"/>
  <c r="DS185" i="2"/>
  <c r="DR185" i="2"/>
  <c r="DQ185" i="2"/>
  <c r="DP185" i="2"/>
  <c r="DO185" i="2"/>
  <c r="DN185" i="2"/>
  <c r="DM185" i="2"/>
  <c r="DL185" i="2"/>
  <c r="DK185" i="2"/>
  <c r="DJ185" i="2"/>
  <c r="DI185" i="2"/>
  <c r="DH185" i="2"/>
  <c r="DG185" i="2"/>
  <c r="DF185" i="2"/>
  <c r="DE185" i="2"/>
  <c r="DD185" i="2"/>
  <c r="DC185" i="2"/>
  <c r="DB185" i="2"/>
  <c r="DA185" i="2"/>
  <c r="CZ185" i="2"/>
  <c r="CY185" i="2"/>
  <c r="CX185" i="2"/>
  <c r="CW185" i="2"/>
  <c r="CV185" i="2"/>
  <c r="CU185" i="2"/>
  <c r="CT185" i="2"/>
  <c r="CS185" i="2"/>
  <c r="CR185" i="2"/>
  <c r="DS184" i="2"/>
  <c r="DR184" i="2"/>
  <c r="DQ184" i="2"/>
  <c r="DP184" i="2"/>
  <c r="DO184" i="2"/>
  <c r="DN184" i="2"/>
  <c r="DM184" i="2"/>
  <c r="DL184" i="2"/>
  <c r="DK184" i="2"/>
  <c r="DJ184" i="2"/>
  <c r="DI184" i="2"/>
  <c r="DH184" i="2"/>
  <c r="DG184" i="2"/>
  <c r="DF184" i="2"/>
  <c r="DE184" i="2"/>
  <c r="DD184" i="2"/>
  <c r="DC184" i="2"/>
  <c r="DB184" i="2"/>
  <c r="DA184" i="2"/>
  <c r="CZ184" i="2"/>
  <c r="CY184" i="2"/>
  <c r="CX184" i="2"/>
  <c r="CW184" i="2"/>
  <c r="CV184" i="2"/>
  <c r="CU184" i="2"/>
  <c r="CT184" i="2"/>
  <c r="CS184" i="2"/>
  <c r="CR184" i="2"/>
  <c r="DS183" i="2"/>
  <c r="DR183" i="2"/>
  <c r="DQ183" i="2"/>
  <c r="DP183" i="2"/>
  <c r="DO183" i="2"/>
  <c r="DN183" i="2"/>
  <c r="DM183" i="2"/>
  <c r="DL183" i="2"/>
  <c r="DK183" i="2"/>
  <c r="DJ183" i="2"/>
  <c r="DI183" i="2"/>
  <c r="DH183" i="2"/>
  <c r="DG183" i="2"/>
  <c r="DF183" i="2"/>
  <c r="DE183" i="2"/>
  <c r="DD183" i="2"/>
  <c r="DC183" i="2"/>
  <c r="DB183" i="2"/>
  <c r="DA183" i="2"/>
  <c r="CZ183" i="2"/>
  <c r="CY183" i="2"/>
  <c r="CX183" i="2"/>
  <c r="CW183" i="2"/>
  <c r="CV183" i="2"/>
  <c r="CU183" i="2"/>
  <c r="CT183" i="2"/>
  <c r="CS183" i="2"/>
  <c r="CR183" i="2"/>
  <c r="DS182" i="2"/>
  <c r="DR182" i="2"/>
  <c r="DQ182" i="2"/>
  <c r="DP182" i="2"/>
  <c r="DO182" i="2"/>
  <c r="DN182" i="2"/>
  <c r="DM182" i="2"/>
  <c r="DL182" i="2"/>
  <c r="DK182" i="2"/>
  <c r="DJ182" i="2"/>
  <c r="DI182" i="2"/>
  <c r="DH182" i="2"/>
  <c r="DG182" i="2"/>
  <c r="DF182" i="2"/>
  <c r="DE182" i="2"/>
  <c r="DD182" i="2"/>
  <c r="DC182" i="2"/>
  <c r="DB182" i="2"/>
  <c r="DA182" i="2"/>
  <c r="CZ182" i="2"/>
  <c r="CY182" i="2"/>
  <c r="CX182" i="2"/>
  <c r="CW182" i="2"/>
  <c r="CV182" i="2"/>
  <c r="CU182" i="2"/>
  <c r="CT182" i="2"/>
  <c r="CS182" i="2"/>
  <c r="CR182" i="2"/>
  <c r="DS181" i="2"/>
  <c r="DR181" i="2"/>
  <c r="DQ181" i="2"/>
  <c r="DP181" i="2"/>
  <c r="DO181" i="2"/>
  <c r="DN181" i="2"/>
  <c r="DM181" i="2"/>
  <c r="DL181" i="2"/>
  <c r="DK181" i="2"/>
  <c r="DJ181" i="2"/>
  <c r="DI181" i="2"/>
  <c r="DH181" i="2"/>
  <c r="DG181" i="2"/>
  <c r="DF181" i="2"/>
  <c r="DE181" i="2"/>
  <c r="DD181" i="2"/>
  <c r="DC181" i="2"/>
  <c r="DB181" i="2"/>
  <c r="DA181" i="2"/>
  <c r="CZ181" i="2"/>
  <c r="CY181" i="2"/>
  <c r="CX181" i="2"/>
  <c r="CW181" i="2"/>
  <c r="CV181" i="2"/>
  <c r="CU181" i="2"/>
  <c r="CT181" i="2"/>
  <c r="CS181" i="2"/>
  <c r="CR181" i="2"/>
  <c r="DS180" i="2"/>
  <c r="DR180" i="2"/>
  <c r="DQ180" i="2"/>
  <c r="DP180" i="2"/>
  <c r="DO180" i="2"/>
  <c r="DN180" i="2"/>
  <c r="DM180" i="2"/>
  <c r="DL180" i="2"/>
  <c r="DK180" i="2"/>
  <c r="DJ180" i="2"/>
  <c r="DI180" i="2"/>
  <c r="DH180" i="2"/>
  <c r="DG180" i="2"/>
  <c r="DF180" i="2"/>
  <c r="DE180" i="2"/>
  <c r="DD180" i="2"/>
  <c r="DC180" i="2"/>
  <c r="DB180" i="2"/>
  <c r="DA180" i="2"/>
  <c r="CZ180" i="2"/>
  <c r="CY180" i="2"/>
  <c r="CX180" i="2"/>
  <c r="CW180" i="2"/>
  <c r="CV180" i="2"/>
  <c r="CU180" i="2"/>
  <c r="CT180" i="2"/>
  <c r="CS180" i="2"/>
  <c r="CR180" i="2"/>
  <c r="DS179" i="2"/>
  <c r="FR167" i="13" s="1"/>
  <c r="DR179" i="2"/>
  <c r="FR166" i="13" s="1"/>
  <c r="DQ179" i="2"/>
  <c r="FR165" i="13" s="1"/>
  <c r="DP179" i="2"/>
  <c r="FR164" i="13" s="1"/>
  <c r="DO179" i="2"/>
  <c r="FR163" i="13" s="1"/>
  <c r="DN179" i="2"/>
  <c r="FR162" i="13" s="1"/>
  <c r="DM179" i="2"/>
  <c r="FR161" i="13" s="1"/>
  <c r="DL179" i="2"/>
  <c r="FR160" i="13" s="1"/>
  <c r="DK179" i="2"/>
  <c r="FR159" i="13" s="1"/>
  <c r="DJ179" i="2"/>
  <c r="FR158" i="13" s="1"/>
  <c r="DI179" i="2"/>
  <c r="FR157" i="13" s="1"/>
  <c r="DH179" i="2"/>
  <c r="FR156" i="13" s="1"/>
  <c r="DG179" i="2"/>
  <c r="FR155" i="13" s="1"/>
  <c r="DF179" i="2"/>
  <c r="FR154" i="13" s="1"/>
  <c r="DE179" i="2"/>
  <c r="FR153" i="13" s="1"/>
  <c r="DD179" i="2"/>
  <c r="FR152" i="13" s="1"/>
  <c r="DC179" i="2"/>
  <c r="FR151" i="13" s="1"/>
  <c r="DB179" i="2"/>
  <c r="FR150" i="13" s="1"/>
  <c r="DA179" i="2"/>
  <c r="FR149" i="13" s="1"/>
  <c r="CZ179" i="2"/>
  <c r="FR148" i="13" s="1"/>
  <c r="CY179" i="2"/>
  <c r="FR147" i="13" s="1"/>
  <c r="CX179" i="2"/>
  <c r="FR146" i="13" s="1"/>
  <c r="CW179" i="2"/>
  <c r="FR145" i="13" s="1"/>
  <c r="CV179" i="2"/>
  <c r="FR144" i="13" s="1"/>
  <c r="CU179" i="2"/>
  <c r="FR143" i="13" s="1"/>
  <c r="CT179" i="2"/>
  <c r="FR142" i="13" s="1"/>
  <c r="CS179" i="2"/>
  <c r="FR141" i="13" s="1"/>
  <c r="CR179" i="2"/>
  <c r="FR140" i="13" s="1"/>
  <c r="DS178" i="2"/>
  <c r="FQ167" i="13" s="1"/>
  <c r="DR178" i="2"/>
  <c r="FQ166" i="13" s="1"/>
  <c r="DQ178" i="2"/>
  <c r="FQ165" i="13" s="1"/>
  <c r="DP178" i="2"/>
  <c r="FQ164" i="13" s="1"/>
  <c r="DO178" i="2"/>
  <c r="FQ163" i="13" s="1"/>
  <c r="DN178" i="2"/>
  <c r="FQ162" i="13" s="1"/>
  <c r="DM178" i="2"/>
  <c r="FQ161" i="13" s="1"/>
  <c r="DL178" i="2"/>
  <c r="FQ160" i="13" s="1"/>
  <c r="DK178" i="2"/>
  <c r="FQ159" i="13" s="1"/>
  <c r="DJ178" i="2"/>
  <c r="FQ158" i="13" s="1"/>
  <c r="DI178" i="2"/>
  <c r="FQ157" i="13" s="1"/>
  <c r="DH178" i="2"/>
  <c r="FQ156" i="13" s="1"/>
  <c r="DG178" i="2"/>
  <c r="FQ155" i="13" s="1"/>
  <c r="DF178" i="2"/>
  <c r="FQ154" i="13" s="1"/>
  <c r="DE178" i="2"/>
  <c r="FQ153" i="13" s="1"/>
  <c r="DD178" i="2"/>
  <c r="FQ152" i="13" s="1"/>
  <c r="DC178" i="2"/>
  <c r="FQ151" i="13" s="1"/>
  <c r="DB178" i="2"/>
  <c r="FQ150" i="13" s="1"/>
  <c r="DA178" i="2"/>
  <c r="FQ149" i="13" s="1"/>
  <c r="CZ178" i="2"/>
  <c r="FQ148" i="13" s="1"/>
  <c r="CY178" i="2"/>
  <c r="FQ147" i="13" s="1"/>
  <c r="CX178" i="2"/>
  <c r="FQ146" i="13" s="1"/>
  <c r="CW178" i="2"/>
  <c r="FQ145" i="13" s="1"/>
  <c r="CV178" i="2"/>
  <c r="FQ144" i="13" s="1"/>
  <c r="CU178" i="2"/>
  <c r="FQ143" i="13" s="1"/>
  <c r="CT178" i="2"/>
  <c r="FQ142" i="13" s="1"/>
  <c r="CS178" i="2"/>
  <c r="FQ141" i="13" s="1"/>
  <c r="CR178" i="2"/>
  <c r="FQ140" i="13" s="1"/>
  <c r="DS177" i="2"/>
  <c r="DR177" i="2"/>
  <c r="DQ177" i="2"/>
  <c r="DP177" i="2"/>
  <c r="DO177" i="2"/>
  <c r="DN177" i="2"/>
  <c r="DM177" i="2"/>
  <c r="DL177" i="2"/>
  <c r="DK177" i="2"/>
  <c r="DJ177" i="2"/>
  <c r="DI177" i="2"/>
  <c r="DH177" i="2"/>
  <c r="DG177" i="2"/>
  <c r="DF177" i="2"/>
  <c r="DE177" i="2"/>
  <c r="DD177" i="2"/>
  <c r="DC177" i="2"/>
  <c r="DB177" i="2"/>
  <c r="DA177" i="2"/>
  <c r="CZ177" i="2"/>
  <c r="CY177" i="2"/>
  <c r="CX177" i="2"/>
  <c r="CW177" i="2"/>
  <c r="CV177" i="2"/>
  <c r="CU177" i="2"/>
  <c r="CT177" i="2"/>
  <c r="CS177" i="2"/>
  <c r="CR177" i="2"/>
  <c r="DS176" i="2"/>
  <c r="DR176" i="2"/>
  <c r="DQ176" i="2"/>
  <c r="DP176" i="2"/>
  <c r="DO176" i="2"/>
  <c r="DN176" i="2"/>
  <c r="DM176" i="2"/>
  <c r="DL176" i="2"/>
  <c r="DK176" i="2"/>
  <c r="DJ176" i="2"/>
  <c r="DI176" i="2"/>
  <c r="DH176" i="2"/>
  <c r="DG176" i="2"/>
  <c r="DF176" i="2"/>
  <c r="DE176" i="2"/>
  <c r="DD176" i="2"/>
  <c r="DC176" i="2"/>
  <c r="DB176" i="2"/>
  <c r="DA176" i="2"/>
  <c r="CZ176" i="2"/>
  <c r="CY176" i="2"/>
  <c r="CX176" i="2"/>
  <c r="CW176" i="2"/>
  <c r="CV176" i="2"/>
  <c r="CU176" i="2"/>
  <c r="CT176" i="2"/>
  <c r="CS176" i="2"/>
  <c r="CR176" i="2"/>
  <c r="DS175" i="2"/>
  <c r="DR175" i="2"/>
  <c r="DQ175" i="2"/>
  <c r="DP175" i="2"/>
  <c r="DO175" i="2"/>
  <c r="DN175" i="2"/>
  <c r="DM175" i="2"/>
  <c r="DL175" i="2"/>
  <c r="DK175" i="2"/>
  <c r="DJ175" i="2"/>
  <c r="DI175" i="2"/>
  <c r="DH175" i="2"/>
  <c r="DG175" i="2"/>
  <c r="DF175" i="2"/>
  <c r="DE175" i="2"/>
  <c r="DD175" i="2"/>
  <c r="DC175" i="2"/>
  <c r="DB175" i="2"/>
  <c r="DA175" i="2"/>
  <c r="CZ175" i="2"/>
  <c r="CY175" i="2"/>
  <c r="CX175" i="2"/>
  <c r="CW175" i="2"/>
  <c r="CV175" i="2"/>
  <c r="CU175" i="2"/>
  <c r="CT175" i="2"/>
  <c r="CS175" i="2"/>
  <c r="CR175" i="2"/>
  <c r="DS174" i="2"/>
  <c r="DR174" i="2"/>
  <c r="DQ174" i="2"/>
  <c r="DP174" i="2"/>
  <c r="DO174" i="2"/>
  <c r="DN174" i="2"/>
  <c r="DM174" i="2"/>
  <c r="DL174" i="2"/>
  <c r="DK174" i="2"/>
  <c r="DJ174" i="2"/>
  <c r="DI174" i="2"/>
  <c r="DH174" i="2"/>
  <c r="DG174" i="2"/>
  <c r="DF174" i="2"/>
  <c r="DE174" i="2"/>
  <c r="DD174" i="2"/>
  <c r="DC174" i="2"/>
  <c r="DB174" i="2"/>
  <c r="DA174" i="2"/>
  <c r="CZ174" i="2"/>
  <c r="CY174" i="2"/>
  <c r="CX174" i="2"/>
  <c r="CW174" i="2"/>
  <c r="CV174" i="2"/>
  <c r="CU174" i="2"/>
  <c r="CT174" i="2"/>
  <c r="CS174" i="2"/>
  <c r="CR174" i="2"/>
  <c r="DS173" i="2"/>
  <c r="DR173" i="2"/>
  <c r="DQ173" i="2"/>
  <c r="DP173" i="2"/>
  <c r="DO173" i="2"/>
  <c r="DN173" i="2"/>
  <c r="DM173" i="2"/>
  <c r="DL173" i="2"/>
  <c r="DK173" i="2"/>
  <c r="DJ173" i="2"/>
  <c r="DI173" i="2"/>
  <c r="DH173" i="2"/>
  <c r="DG173" i="2"/>
  <c r="DF173" i="2"/>
  <c r="DE173" i="2"/>
  <c r="DD173" i="2"/>
  <c r="DC173" i="2"/>
  <c r="DB173" i="2"/>
  <c r="DA173" i="2"/>
  <c r="CZ173" i="2"/>
  <c r="CY173" i="2"/>
  <c r="CX173" i="2"/>
  <c r="CW173" i="2"/>
  <c r="CV173" i="2"/>
  <c r="CU173" i="2"/>
  <c r="CT173" i="2"/>
  <c r="CS173" i="2"/>
  <c r="CR173" i="2"/>
  <c r="DS172" i="2"/>
  <c r="FK167" i="13" s="1"/>
  <c r="DR172" i="2"/>
  <c r="FK166" i="13" s="1"/>
  <c r="DQ172" i="2"/>
  <c r="FK165" i="13" s="1"/>
  <c r="DP172" i="2"/>
  <c r="FK164" i="13" s="1"/>
  <c r="DO172" i="2"/>
  <c r="FK163" i="13" s="1"/>
  <c r="DN172" i="2"/>
  <c r="FK162" i="13" s="1"/>
  <c r="DM172" i="2"/>
  <c r="FK161" i="13" s="1"/>
  <c r="DL172" i="2"/>
  <c r="FK160" i="13" s="1"/>
  <c r="DK172" i="2"/>
  <c r="FK159" i="13" s="1"/>
  <c r="DJ172" i="2"/>
  <c r="FK158" i="13" s="1"/>
  <c r="DI172" i="2"/>
  <c r="FK157" i="13" s="1"/>
  <c r="DH172" i="2"/>
  <c r="FK156" i="13" s="1"/>
  <c r="DG172" i="2"/>
  <c r="FK155" i="13" s="1"/>
  <c r="DF172" i="2"/>
  <c r="FK154" i="13" s="1"/>
  <c r="DE172" i="2"/>
  <c r="FK153" i="13" s="1"/>
  <c r="DD172" i="2"/>
  <c r="FK152" i="13" s="1"/>
  <c r="DC172" i="2"/>
  <c r="FK151" i="13" s="1"/>
  <c r="DB172" i="2"/>
  <c r="FK150" i="13" s="1"/>
  <c r="DA172" i="2"/>
  <c r="FK149" i="13" s="1"/>
  <c r="CZ172" i="2"/>
  <c r="FK148" i="13" s="1"/>
  <c r="CY172" i="2"/>
  <c r="FK147" i="13" s="1"/>
  <c r="CX172" i="2"/>
  <c r="FK146" i="13" s="1"/>
  <c r="CW172" i="2"/>
  <c r="FK145" i="13" s="1"/>
  <c r="CV172" i="2"/>
  <c r="FK144" i="13" s="1"/>
  <c r="CU172" i="2"/>
  <c r="FK143" i="13" s="1"/>
  <c r="CT172" i="2"/>
  <c r="FK142" i="13" s="1"/>
  <c r="CS172" i="2"/>
  <c r="FK141" i="13" s="1"/>
  <c r="CR172" i="2"/>
  <c r="FK140" i="13" s="1"/>
  <c r="DS171" i="2"/>
  <c r="FJ167" i="13" s="1"/>
  <c r="DR171" i="2"/>
  <c r="FJ166" i="13" s="1"/>
  <c r="DQ171" i="2"/>
  <c r="FJ165" i="13" s="1"/>
  <c r="DP171" i="2"/>
  <c r="FJ164" i="13" s="1"/>
  <c r="DO171" i="2"/>
  <c r="FJ163" i="13" s="1"/>
  <c r="DN171" i="2"/>
  <c r="FJ162" i="13" s="1"/>
  <c r="DM171" i="2"/>
  <c r="FJ161" i="13" s="1"/>
  <c r="DL171" i="2"/>
  <c r="FJ160" i="13" s="1"/>
  <c r="DK171" i="2"/>
  <c r="FJ159" i="13" s="1"/>
  <c r="DJ171" i="2"/>
  <c r="FJ158" i="13" s="1"/>
  <c r="DI171" i="2"/>
  <c r="FJ157" i="13" s="1"/>
  <c r="DH171" i="2"/>
  <c r="FJ156" i="13" s="1"/>
  <c r="DG171" i="2"/>
  <c r="FJ155" i="13" s="1"/>
  <c r="DF171" i="2"/>
  <c r="FJ154" i="13" s="1"/>
  <c r="DE171" i="2"/>
  <c r="FJ153" i="13" s="1"/>
  <c r="DD171" i="2"/>
  <c r="FJ152" i="13" s="1"/>
  <c r="DC171" i="2"/>
  <c r="FJ151" i="13" s="1"/>
  <c r="DB171" i="2"/>
  <c r="FJ150" i="13" s="1"/>
  <c r="DA171" i="2"/>
  <c r="FJ149" i="13" s="1"/>
  <c r="CZ171" i="2"/>
  <c r="FJ148" i="13" s="1"/>
  <c r="CY171" i="2"/>
  <c r="FJ147" i="13" s="1"/>
  <c r="CX171" i="2"/>
  <c r="FJ146" i="13" s="1"/>
  <c r="CW171" i="2"/>
  <c r="FJ145" i="13" s="1"/>
  <c r="CV171" i="2"/>
  <c r="FJ144" i="13" s="1"/>
  <c r="CU171" i="2"/>
  <c r="FJ143" i="13" s="1"/>
  <c r="CT171" i="2"/>
  <c r="FJ142" i="13" s="1"/>
  <c r="CS171" i="2"/>
  <c r="FJ141" i="13" s="1"/>
  <c r="CR171" i="2"/>
  <c r="FJ140" i="13" s="1"/>
  <c r="DS170" i="2"/>
  <c r="DR170" i="2"/>
  <c r="DQ170" i="2"/>
  <c r="DP170" i="2"/>
  <c r="DO170" i="2"/>
  <c r="DN170" i="2"/>
  <c r="DM170" i="2"/>
  <c r="DL170" i="2"/>
  <c r="DK170" i="2"/>
  <c r="DJ170" i="2"/>
  <c r="DI170" i="2"/>
  <c r="DH170" i="2"/>
  <c r="DG170" i="2"/>
  <c r="DF170" i="2"/>
  <c r="DE170" i="2"/>
  <c r="DD170" i="2"/>
  <c r="DC170" i="2"/>
  <c r="DB170" i="2"/>
  <c r="DA170" i="2"/>
  <c r="CZ170" i="2"/>
  <c r="CY170" i="2"/>
  <c r="CX170" i="2"/>
  <c r="CW170" i="2"/>
  <c r="CV170" i="2"/>
  <c r="CU170" i="2"/>
  <c r="CT170" i="2"/>
  <c r="CS170" i="2"/>
  <c r="CR170" i="2"/>
  <c r="DS169" i="2"/>
  <c r="DR169" i="2"/>
  <c r="DQ169" i="2"/>
  <c r="DP169" i="2"/>
  <c r="DO169" i="2"/>
  <c r="DN169" i="2"/>
  <c r="DM169" i="2"/>
  <c r="DL169" i="2"/>
  <c r="DK169" i="2"/>
  <c r="DJ169" i="2"/>
  <c r="DI169" i="2"/>
  <c r="DH169" i="2"/>
  <c r="DG169" i="2"/>
  <c r="DF169" i="2"/>
  <c r="DE169" i="2"/>
  <c r="DD169" i="2"/>
  <c r="DC169" i="2"/>
  <c r="DB169" i="2"/>
  <c r="DA169" i="2"/>
  <c r="CZ169" i="2"/>
  <c r="CY169" i="2"/>
  <c r="CX169" i="2"/>
  <c r="CW169" i="2"/>
  <c r="CV169" i="2"/>
  <c r="CU169" i="2"/>
  <c r="CT169" i="2"/>
  <c r="CS169" i="2"/>
  <c r="CR169" i="2"/>
  <c r="DS168" i="2"/>
  <c r="DR168" i="2"/>
  <c r="DQ168" i="2"/>
  <c r="DP168" i="2"/>
  <c r="DO168" i="2"/>
  <c r="DN168" i="2"/>
  <c r="DM168" i="2"/>
  <c r="DL168" i="2"/>
  <c r="DK168" i="2"/>
  <c r="DJ168" i="2"/>
  <c r="DI168" i="2"/>
  <c r="DH168" i="2"/>
  <c r="DG168" i="2"/>
  <c r="DF168" i="2"/>
  <c r="DE168" i="2"/>
  <c r="DD168" i="2"/>
  <c r="DC168" i="2"/>
  <c r="DB168" i="2"/>
  <c r="DA168" i="2"/>
  <c r="CZ168" i="2"/>
  <c r="CY168" i="2"/>
  <c r="CX168" i="2"/>
  <c r="CW168" i="2"/>
  <c r="CV168" i="2"/>
  <c r="CU168" i="2"/>
  <c r="CT168" i="2"/>
  <c r="CS168" i="2"/>
  <c r="CR168" i="2"/>
  <c r="DS167" i="2"/>
  <c r="DR167" i="2"/>
  <c r="DQ167" i="2"/>
  <c r="DP167" i="2"/>
  <c r="DO167" i="2"/>
  <c r="DN167" i="2"/>
  <c r="DM167" i="2"/>
  <c r="DL167" i="2"/>
  <c r="DK167" i="2"/>
  <c r="DJ167" i="2"/>
  <c r="DI167" i="2"/>
  <c r="DH167" i="2"/>
  <c r="DG167" i="2"/>
  <c r="DF167" i="2"/>
  <c r="DE167" i="2"/>
  <c r="DD167" i="2"/>
  <c r="DC167" i="2"/>
  <c r="DB167" i="2"/>
  <c r="DA167" i="2"/>
  <c r="CZ167" i="2"/>
  <c r="CY167" i="2"/>
  <c r="CX167" i="2"/>
  <c r="CW167" i="2"/>
  <c r="CV167" i="2"/>
  <c r="CU167" i="2"/>
  <c r="CT167" i="2"/>
  <c r="CS167" i="2"/>
  <c r="CR167" i="2"/>
  <c r="DS166" i="2"/>
  <c r="DR166" i="2"/>
  <c r="DQ166" i="2"/>
  <c r="DP166" i="2"/>
  <c r="DO166" i="2"/>
  <c r="DN166" i="2"/>
  <c r="DM166" i="2"/>
  <c r="DL166" i="2"/>
  <c r="DK166" i="2"/>
  <c r="DJ166" i="2"/>
  <c r="DI166" i="2"/>
  <c r="DH166" i="2"/>
  <c r="DG166" i="2"/>
  <c r="DF166" i="2"/>
  <c r="DE166" i="2"/>
  <c r="DD166" i="2"/>
  <c r="DC166" i="2"/>
  <c r="DB166" i="2"/>
  <c r="DA166" i="2"/>
  <c r="CZ166" i="2"/>
  <c r="CY166" i="2"/>
  <c r="CX166" i="2"/>
  <c r="CW166" i="2"/>
  <c r="CV166" i="2"/>
  <c r="CU166" i="2"/>
  <c r="CT166" i="2"/>
  <c r="CS166" i="2"/>
  <c r="CR166" i="2"/>
  <c r="DS165" i="2"/>
  <c r="FD167" i="13" s="1"/>
  <c r="DR165" i="2"/>
  <c r="FD166" i="13" s="1"/>
  <c r="DQ165" i="2"/>
  <c r="FD165" i="13" s="1"/>
  <c r="DP165" i="2"/>
  <c r="FD164" i="13" s="1"/>
  <c r="DO165" i="2"/>
  <c r="FD163" i="13" s="1"/>
  <c r="DN165" i="2"/>
  <c r="FD162" i="13" s="1"/>
  <c r="DM165" i="2"/>
  <c r="FD161" i="13" s="1"/>
  <c r="DL165" i="2"/>
  <c r="FD160" i="13" s="1"/>
  <c r="DK165" i="2"/>
  <c r="FD159" i="13" s="1"/>
  <c r="DJ165" i="2"/>
  <c r="FD158" i="13" s="1"/>
  <c r="DI165" i="2"/>
  <c r="FD157" i="13" s="1"/>
  <c r="DH165" i="2"/>
  <c r="FD156" i="13" s="1"/>
  <c r="DG165" i="2"/>
  <c r="FD155" i="13" s="1"/>
  <c r="DF165" i="2"/>
  <c r="FD154" i="13" s="1"/>
  <c r="DE165" i="2"/>
  <c r="FD153" i="13" s="1"/>
  <c r="DD165" i="2"/>
  <c r="FD152" i="13" s="1"/>
  <c r="DC165" i="2"/>
  <c r="FD151" i="13" s="1"/>
  <c r="DB165" i="2"/>
  <c r="FD150" i="13" s="1"/>
  <c r="DA165" i="2"/>
  <c r="FD149" i="13" s="1"/>
  <c r="CZ165" i="2"/>
  <c r="FD148" i="13" s="1"/>
  <c r="CY165" i="2"/>
  <c r="FD147" i="13" s="1"/>
  <c r="CX165" i="2"/>
  <c r="FD146" i="13" s="1"/>
  <c r="CW165" i="2"/>
  <c r="FD145" i="13" s="1"/>
  <c r="CV165" i="2"/>
  <c r="FD144" i="13" s="1"/>
  <c r="CU165" i="2"/>
  <c r="FD143" i="13" s="1"/>
  <c r="CT165" i="2"/>
  <c r="FD142" i="13" s="1"/>
  <c r="CS165" i="2"/>
  <c r="FD141" i="13" s="1"/>
  <c r="CR165" i="2"/>
  <c r="FD140" i="13" s="1"/>
  <c r="DS164" i="2"/>
  <c r="DR164" i="2"/>
  <c r="DQ164" i="2"/>
  <c r="DP164" i="2"/>
  <c r="DO164" i="2"/>
  <c r="DN164" i="2"/>
  <c r="DM164" i="2"/>
  <c r="DL164" i="2"/>
  <c r="DK164" i="2"/>
  <c r="DJ164" i="2"/>
  <c r="DI164" i="2"/>
  <c r="DH164" i="2"/>
  <c r="DG164" i="2"/>
  <c r="DF164" i="2"/>
  <c r="DE164" i="2"/>
  <c r="DD164" i="2"/>
  <c r="DC164" i="2"/>
  <c r="DB164" i="2"/>
  <c r="DA164" i="2"/>
  <c r="CZ164" i="2"/>
  <c r="CY164" i="2"/>
  <c r="CX164" i="2"/>
  <c r="CW164" i="2"/>
  <c r="CV164" i="2"/>
  <c r="CU164" i="2"/>
  <c r="CT164" i="2"/>
  <c r="CS164" i="2"/>
  <c r="CR164" i="2"/>
  <c r="DS163" i="2"/>
  <c r="FB167" i="13" s="1"/>
  <c r="DR163" i="2"/>
  <c r="FB166" i="13" s="1"/>
  <c r="DQ163" i="2"/>
  <c r="FB165" i="13" s="1"/>
  <c r="DP163" i="2"/>
  <c r="FB164" i="13" s="1"/>
  <c r="DO163" i="2"/>
  <c r="FB163" i="13" s="1"/>
  <c r="DN163" i="2"/>
  <c r="FB162" i="13" s="1"/>
  <c r="DM163" i="2"/>
  <c r="FB161" i="13" s="1"/>
  <c r="DL163" i="2"/>
  <c r="FB160" i="13" s="1"/>
  <c r="DK163" i="2"/>
  <c r="FB159" i="13" s="1"/>
  <c r="DJ163" i="2"/>
  <c r="FB158" i="13" s="1"/>
  <c r="DI163" i="2"/>
  <c r="FB157" i="13" s="1"/>
  <c r="DH163" i="2"/>
  <c r="FB156" i="13" s="1"/>
  <c r="DG163" i="2"/>
  <c r="FB155" i="13" s="1"/>
  <c r="DF163" i="2"/>
  <c r="FB154" i="13" s="1"/>
  <c r="DE163" i="2"/>
  <c r="FB153" i="13" s="1"/>
  <c r="DD163" i="2"/>
  <c r="FB152" i="13" s="1"/>
  <c r="DC163" i="2"/>
  <c r="FB151" i="13" s="1"/>
  <c r="DB163" i="2"/>
  <c r="FB150" i="13" s="1"/>
  <c r="DA163" i="2"/>
  <c r="FB149" i="13" s="1"/>
  <c r="CZ163" i="2"/>
  <c r="FB148" i="13" s="1"/>
  <c r="CY163" i="2"/>
  <c r="FB147" i="13" s="1"/>
  <c r="CX163" i="2"/>
  <c r="FB146" i="13" s="1"/>
  <c r="CW163" i="2"/>
  <c r="FB145" i="13" s="1"/>
  <c r="CV163" i="2"/>
  <c r="FB144" i="13" s="1"/>
  <c r="CU163" i="2"/>
  <c r="FB143" i="13" s="1"/>
  <c r="CT163" i="2"/>
  <c r="FB142" i="13" s="1"/>
  <c r="CS163" i="2"/>
  <c r="FB141" i="13" s="1"/>
  <c r="CR163" i="2"/>
  <c r="FB140" i="13" s="1"/>
  <c r="DS162" i="2"/>
  <c r="DR162" i="2"/>
  <c r="DQ162" i="2"/>
  <c r="DP162" i="2"/>
  <c r="DO162" i="2"/>
  <c r="DN162" i="2"/>
  <c r="DM162" i="2"/>
  <c r="DL162" i="2"/>
  <c r="DK162" i="2"/>
  <c r="DJ162" i="2"/>
  <c r="DI162" i="2"/>
  <c r="DH162" i="2"/>
  <c r="DG162" i="2"/>
  <c r="DF162" i="2"/>
  <c r="DE162" i="2"/>
  <c r="DD162" i="2"/>
  <c r="DC162" i="2"/>
  <c r="DB162" i="2"/>
  <c r="DA162" i="2"/>
  <c r="CZ162" i="2"/>
  <c r="CY162" i="2"/>
  <c r="CX162" i="2"/>
  <c r="CW162" i="2"/>
  <c r="CV162" i="2"/>
  <c r="CU162" i="2"/>
  <c r="CT162" i="2"/>
  <c r="CS162" i="2"/>
  <c r="CR162" i="2"/>
  <c r="DS161" i="2"/>
  <c r="EZ167" i="13" s="1"/>
  <c r="DR161" i="2"/>
  <c r="EZ166" i="13" s="1"/>
  <c r="DQ161" i="2"/>
  <c r="EZ165" i="13" s="1"/>
  <c r="DP161" i="2"/>
  <c r="EZ164" i="13" s="1"/>
  <c r="DO161" i="2"/>
  <c r="EZ163" i="13" s="1"/>
  <c r="DN161" i="2"/>
  <c r="EZ162" i="13" s="1"/>
  <c r="DM161" i="2"/>
  <c r="EZ161" i="13" s="1"/>
  <c r="DL161" i="2"/>
  <c r="EZ160" i="13" s="1"/>
  <c r="DK161" i="2"/>
  <c r="EZ159" i="13" s="1"/>
  <c r="DJ161" i="2"/>
  <c r="EZ158" i="13" s="1"/>
  <c r="DI161" i="2"/>
  <c r="EZ157" i="13" s="1"/>
  <c r="DH161" i="2"/>
  <c r="EZ156" i="13" s="1"/>
  <c r="DG161" i="2"/>
  <c r="EZ155" i="13" s="1"/>
  <c r="DF161" i="2"/>
  <c r="EZ154" i="13" s="1"/>
  <c r="DE161" i="2"/>
  <c r="EZ153" i="13" s="1"/>
  <c r="DD161" i="2"/>
  <c r="EZ152" i="13" s="1"/>
  <c r="DC161" i="2"/>
  <c r="EZ151" i="13" s="1"/>
  <c r="DB161" i="2"/>
  <c r="EZ150" i="13" s="1"/>
  <c r="DA161" i="2"/>
  <c r="EZ149" i="13" s="1"/>
  <c r="CZ161" i="2"/>
  <c r="EZ148" i="13" s="1"/>
  <c r="CY161" i="2"/>
  <c r="EZ147" i="13" s="1"/>
  <c r="CX161" i="2"/>
  <c r="EZ146" i="13" s="1"/>
  <c r="CW161" i="2"/>
  <c r="EZ145" i="13" s="1"/>
  <c r="CV161" i="2"/>
  <c r="EZ144" i="13" s="1"/>
  <c r="CU161" i="2"/>
  <c r="EZ143" i="13" s="1"/>
  <c r="CT161" i="2"/>
  <c r="EZ142" i="13" s="1"/>
  <c r="CS161" i="2"/>
  <c r="EZ141" i="13" s="1"/>
  <c r="CR161" i="2"/>
  <c r="EZ140" i="13" s="1"/>
  <c r="DS160" i="2"/>
  <c r="EY167" i="13" s="1"/>
  <c r="DR160" i="2"/>
  <c r="EY166" i="13" s="1"/>
  <c r="DQ160" i="2"/>
  <c r="EY165" i="13" s="1"/>
  <c r="DP160" i="2"/>
  <c r="EY164" i="13" s="1"/>
  <c r="DO160" i="2"/>
  <c r="EY163" i="13" s="1"/>
  <c r="DN160" i="2"/>
  <c r="EY162" i="13" s="1"/>
  <c r="DM160" i="2"/>
  <c r="EY161" i="13" s="1"/>
  <c r="DL160" i="2"/>
  <c r="EY160" i="13" s="1"/>
  <c r="DK160" i="2"/>
  <c r="EY159" i="13" s="1"/>
  <c r="DJ160" i="2"/>
  <c r="EY158" i="13" s="1"/>
  <c r="DI160" i="2"/>
  <c r="EY157" i="13" s="1"/>
  <c r="DH160" i="2"/>
  <c r="EY156" i="13" s="1"/>
  <c r="DG160" i="2"/>
  <c r="EY155" i="13" s="1"/>
  <c r="DF160" i="2"/>
  <c r="EY154" i="13" s="1"/>
  <c r="DE160" i="2"/>
  <c r="EY153" i="13" s="1"/>
  <c r="DD160" i="2"/>
  <c r="EY152" i="13" s="1"/>
  <c r="DC160" i="2"/>
  <c r="EY151" i="13" s="1"/>
  <c r="DB160" i="2"/>
  <c r="EY150" i="13" s="1"/>
  <c r="DA160" i="2"/>
  <c r="EY149" i="13" s="1"/>
  <c r="CZ160" i="2"/>
  <c r="EY148" i="13" s="1"/>
  <c r="CY160" i="2"/>
  <c r="EY147" i="13" s="1"/>
  <c r="CX160" i="2"/>
  <c r="EY146" i="13" s="1"/>
  <c r="CW160" i="2"/>
  <c r="EY145" i="13" s="1"/>
  <c r="CV160" i="2"/>
  <c r="EY144" i="13" s="1"/>
  <c r="CU160" i="2"/>
  <c r="EY143" i="13" s="1"/>
  <c r="CT160" i="2"/>
  <c r="EY142" i="13" s="1"/>
  <c r="CS160" i="2"/>
  <c r="EY141" i="13" s="1"/>
  <c r="CR160" i="2"/>
  <c r="EY140" i="13" s="1"/>
  <c r="DS159" i="2"/>
  <c r="EX167" i="13" s="1"/>
  <c r="DR159" i="2"/>
  <c r="EX166" i="13" s="1"/>
  <c r="DQ159" i="2"/>
  <c r="EX165" i="13" s="1"/>
  <c r="DP159" i="2"/>
  <c r="EX164" i="13" s="1"/>
  <c r="DO159" i="2"/>
  <c r="EX163" i="13" s="1"/>
  <c r="DN159" i="2"/>
  <c r="EX162" i="13" s="1"/>
  <c r="DM159" i="2"/>
  <c r="EX161" i="13" s="1"/>
  <c r="DL159" i="2"/>
  <c r="EX160" i="13" s="1"/>
  <c r="DK159" i="2"/>
  <c r="EX159" i="13" s="1"/>
  <c r="DJ159" i="2"/>
  <c r="EX158" i="13" s="1"/>
  <c r="DI159" i="2"/>
  <c r="EX157" i="13" s="1"/>
  <c r="DH159" i="2"/>
  <c r="EX156" i="13" s="1"/>
  <c r="DG159" i="2"/>
  <c r="EX155" i="13" s="1"/>
  <c r="DF159" i="2"/>
  <c r="EX154" i="13" s="1"/>
  <c r="DE159" i="2"/>
  <c r="EX153" i="13" s="1"/>
  <c r="DD159" i="2"/>
  <c r="EX152" i="13" s="1"/>
  <c r="DC159" i="2"/>
  <c r="EX151" i="13" s="1"/>
  <c r="DB159" i="2"/>
  <c r="EX150" i="13" s="1"/>
  <c r="DA159" i="2"/>
  <c r="EX149" i="13" s="1"/>
  <c r="CZ159" i="2"/>
  <c r="EX148" i="13" s="1"/>
  <c r="CY159" i="2"/>
  <c r="EX147" i="13" s="1"/>
  <c r="CX159" i="2"/>
  <c r="EX146" i="13" s="1"/>
  <c r="CW159" i="2"/>
  <c r="EX145" i="13" s="1"/>
  <c r="CV159" i="2"/>
  <c r="EX144" i="13" s="1"/>
  <c r="CU159" i="2"/>
  <c r="EX143" i="13" s="1"/>
  <c r="CT159" i="2"/>
  <c r="EX142" i="13" s="1"/>
  <c r="CS159" i="2"/>
  <c r="EX141" i="13" s="1"/>
  <c r="CR159" i="2"/>
  <c r="EX140" i="13" s="1"/>
  <c r="DS158" i="2"/>
  <c r="EW167" i="13" s="1"/>
  <c r="DR158" i="2"/>
  <c r="EW166" i="13" s="1"/>
  <c r="DQ158" i="2"/>
  <c r="EW165" i="13" s="1"/>
  <c r="DP158" i="2"/>
  <c r="EW164" i="13" s="1"/>
  <c r="DO158" i="2"/>
  <c r="EW163" i="13" s="1"/>
  <c r="DN158" i="2"/>
  <c r="EW162" i="13" s="1"/>
  <c r="DM158" i="2"/>
  <c r="EW161" i="13" s="1"/>
  <c r="DL158" i="2"/>
  <c r="EW160" i="13" s="1"/>
  <c r="DK158" i="2"/>
  <c r="EW159" i="13" s="1"/>
  <c r="DJ158" i="2"/>
  <c r="EW158" i="13" s="1"/>
  <c r="DI158" i="2"/>
  <c r="EW157" i="13" s="1"/>
  <c r="DH158" i="2"/>
  <c r="EW156" i="13" s="1"/>
  <c r="DG158" i="2"/>
  <c r="EW155" i="13" s="1"/>
  <c r="DF158" i="2"/>
  <c r="EW154" i="13" s="1"/>
  <c r="DE158" i="2"/>
  <c r="EW153" i="13" s="1"/>
  <c r="DD158" i="2"/>
  <c r="EW152" i="13" s="1"/>
  <c r="DC158" i="2"/>
  <c r="EW151" i="13" s="1"/>
  <c r="DB158" i="2"/>
  <c r="EW150" i="13" s="1"/>
  <c r="DA158" i="2"/>
  <c r="EW149" i="13" s="1"/>
  <c r="CZ158" i="2"/>
  <c r="EW148" i="13" s="1"/>
  <c r="CY158" i="2"/>
  <c r="EW147" i="13" s="1"/>
  <c r="CX158" i="2"/>
  <c r="EW146" i="13" s="1"/>
  <c r="CW158" i="2"/>
  <c r="EW145" i="13" s="1"/>
  <c r="CV158" i="2"/>
  <c r="EW144" i="13" s="1"/>
  <c r="CU158" i="2"/>
  <c r="EW143" i="13" s="1"/>
  <c r="CT158" i="2"/>
  <c r="EW142" i="13" s="1"/>
  <c r="CS158" i="2"/>
  <c r="EW141" i="13" s="1"/>
  <c r="CR158" i="2"/>
  <c r="EW140" i="13" s="1"/>
  <c r="DS157" i="2"/>
  <c r="DR157" i="2"/>
  <c r="DQ157" i="2"/>
  <c r="DP157" i="2"/>
  <c r="DO157" i="2"/>
  <c r="DN157" i="2"/>
  <c r="DM157" i="2"/>
  <c r="DL157" i="2"/>
  <c r="DK157" i="2"/>
  <c r="DJ157" i="2"/>
  <c r="DI157" i="2"/>
  <c r="DH157" i="2"/>
  <c r="DG157" i="2"/>
  <c r="DF157" i="2"/>
  <c r="DE157" i="2"/>
  <c r="DD157" i="2"/>
  <c r="DC157" i="2"/>
  <c r="DB157" i="2"/>
  <c r="DA157" i="2"/>
  <c r="CZ157" i="2"/>
  <c r="CY157" i="2"/>
  <c r="CX157" i="2"/>
  <c r="CW157" i="2"/>
  <c r="CV157" i="2"/>
  <c r="CU157" i="2"/>
  <c r="CT157" i="2"/>
  <c r="CS157" i="2"/>
  <c r="CR157" i="2"/>
  <c r="DS156" i="2"/>
  <c r="EU167" i="13" s="1"/>
  <c r="DR156" i="2"/>
  <c r="EU166" i="13" s="1"/>
  <c r="DQ156" i="2"/>
  <c r="EU165" i="13" s="1"/>
  <c r="DP156" i="2"/>
  <c r="EU164" i="13" s="1"/>
  <c r="DO156" i="2"/>
  <c r="EU163" i="13" s="1"/>
  <c r="DN156" i="2"/>
  <c r="EU162" i="13" s="1"/>
  <c r="DM156" i="2"/>
  <c r="EU161" i="13" s="1"/>
  <c r="DL156" i="2"/>
  <c r="EU160" i="13" s="1"/>
  <c r="DK156" i="2"/>
  <c r="EU159" i="13" s="1"/>
  <c r="DJ156" i="2"/>
  <c r="EU158" i="13" s="1"/>
  <c r="DI156" i="2"/>
  <c r="EU157" i="13" s="1"/>
  <c r="DH156" i="2"/>
  <c r="EU156" i="13" s="1"/>
  <c r="DG156" i="2"/>
  <c r="EU155" i="13" s="1"/>
  <c r="DF156" i="2"/>
  <c r="EU154" i="13" s="1"/>
  <c r="DE156" i="2"/>
  <c r="EU153" i="13" s="1"/>
  <c r="DD156" i="2"/>
  <c r="EU152" i="13" s="1"/>
  <c r="DC156" i="2"/>
  <c r="EU151" i="13" s="1"/>
  <c r="DB156" i="2"/>
  <c r="EU150" i="13" s="1"/>
  <c r="DA156" i="2"/>
  <c r="EU149" i="13" s="1"/>
  <c r="CZ156" i="2"/>
  <c r="EU148" i="13" s="1"/>
  <c r="CY156" i="2"/>
  <c r="EU147" i="13" s="1"/>
  <c r="CX156" i="2"/>
  <c r="EU146" i="13" s="1"/>
  <c r="CW156" i="2"/>
  <c r="EU145" i="13" s="1"/>
  <c r="CV156" i="2"/>
  <c r="EU144" i="13" s="1"/>
  <c r="CU156" i="2"/>
  <c r="EU143" i="13" s="1"/>
  <c r="CT156" i="2"/>
  <c r="EU142" i="13" s="1"/>
  <c r="CS156" i="2"/>
  <c r="EU141" i="13" s="1"/>
  <c r="CR156" i="2"/>
  <c r="EU140" i="13" s="1"/>
  <c r="DS155" i="2"/>
  <c r="DR155" i="2"/>
  <c r="DQ155" i="2"/>
  <c r="DP155" i="2"/>
  <c r="DO155" i="2"/>
  <c r="DN155" i="2"/>
  <c r="DM155" i="2"/>
  <c r="DL155" i="2"/>
  <c r="DK155" i="2"/>
  <c r="DJ155" i="2"/>
  <c r="DI155" i="2"/>
  <c r="DH155" i="2"/>
  <c r="DG155" i="2"/>
  <c r="DF155" i="2"/>
  <c r="DE155" i="2"/>
  <c r="DD155" i="2"/>
  <c r="DC155" i="2"/>
  <c r="DB155" i="2"/>
  <c r="DA155" i="2"/>
  <c r="CZ155" i="2"/>
  <c r="CY155" i="2"/>
  <c r="CX155" i="2"/>
  <c r="CW155" i="2"/>
  <c r="CV155" i="2"/>
  <c r="CU155" i="2"/>
  <c r="CT155" i="2"/>
  <c r="CS155" i="2"/>
  <c r="CR155" i="2"/>
  <c r="DS154" i="2"/>
  <c r="DR154" i="2"/>
  <c r="DQ154" i="2"/>
  <c r="DP154" i="2"/>
  <c r="DO154" i="2"/>
  <c r="DN154" i="2"/>
  <c r="DM154" i="2"/>
  <c r="DL154" i="2"/>
  <c r="DK154" i="2"/>
  <c r="DJ154" i="2"/>
  <c r="DI154" i="2"/>
  <c r="DH154" i="2"/>
  <c r="DG154" i="2"/>
  <c r="DF154" i="2"/>
  <c r="DE154" i="2"/>
  <c r="DD154" i="2"/>
  <c r="DC154" i="2"/>
  <c r="DB154" i="2"/>
  <c r="DA154" i="2"/>
  <c r="CZ154" i="2"/>
  <c r="CY154" i="2"/>
  <c r="CX154" i="2"/>
  <c r="CW154" i="2"/>
  <c r="CV154" i="2"/>
  <c r="CU154" i="2"/>
  <c r="CT154" i="2"/>
  <c r="CS154" i="2"/>
  <c r="CR154" i="2"/>
  <c r="DS153" i="2"/>
  <c r="ER167" i="13" s="1"/>
  <c r="DR153" i="2"/>
  <c r="ER166" i="13" s="1"/>
  <c r="DQ153" i="2"/>
  <c r="ER165" i="13" s="1"/>
  <c r="DP153" i="2"/>
  <c r="ER164" i="13" s="1"/>
  <c r="DO153" i="2"/>
  <c r="ER163" i="13" s="1"/>
  <c r="DN153" i="2"/>
  <c r="ER162" i="13" s="1"/>
  <c r="DM153" i="2"/>
  <c r="ER161" i="13" s="1"/>
  <c r="DL153" i="2"/>
  <c r="ER160" i="13" s="1"/>
  <c r="DK153" i="2"/>
  <c r="ER159" i="13" s="1"/>
  <c r="DJ153" i="2"/>
  <c r="ER158" i="13" s="1"/>
  <c r="DI153" i="2"/>
  <c r="ER157" i="13" s="1"/>
  <c r="DH153" i="2"/>
  <c r="ER156" i="13" s="1"/>
  <c r="DG153" i="2"/>
  <c r="ER155" i="13" s="1"/>
  <c r="DF153" i="2"/>
  <c r="ER154" i="13" s="1"/>
  <c r="DE153" i="2"/>
  <c r="ER153" i="13" s="1"/>
  <c r="DD153" i="2"/>
  <c r="ER152" i="13" s="1"/>
  <c r="DC153" i="2"/>
  <c r="ER151" i="13" s="1"/>
  <c r="DB153" i="2"/>
  <c r="ER150" i="13" s="1"/>
  <c r="DA153" i="2"/>
  <c r="ER149" i="13" s="1"/>
  <c r="CZ153" i="2"/>
  <c r="ER148" i="13" s="1"/>
  <c r="CY153" i="2"/>
  <c r="ER147" i="13" s="1"/>
  <c r="CX153" i="2"/>
  <c r="ER146" i="13" s="1"/>
  <c r="CW153" i="2"/>
  <c r="ER145" i="13" s="1"/>
  <c r="CV153" i="2"/>
  <c r="ER144" i="13" s="1"/>
  <c r="CU153" i="2"/>
  <c r="ER143" i="13" s="1"/>
  <c r="CT153" i="2"/>
  <c r="ER142" i="13" s="1"/>
  <c r="CS153" i="2"/>
  <c r="ER141" i="13" s="1"/>
  <c r="CR153" i="2"/>
  <c r="ER140" i="13" s="1"/>
  <c r="DS152" i="2"/>
  <c r="EQ167" i="13" s="1"/>
  <c r="DR152" i="2"/>
  <c r="EQ166" i="13" s="1"/>
  <c r="DQ152" i="2"/>
  <c r="EQ165" i="13" s="1"/>
  <c r="DP152" i="2"/>
  <c r="EQ164" i="13" s="1"/>
  <c r="DO152" i="2"/>
  <c r="EQ163" i="13" s="1"/>
  <c r="DN152" i="2"/>
  <c r="EQ162" i="13" s="1"/>
  <c r="DM152" i="2"/>
  <c r="EQ161" i="13" s="1"/>
  <c r="DL152" i="2"/>
  <c r="EQ160" i="13" s="1"/>
  <c r="DK152" i="2"/>
  <c r="EQ159" i="13" s="1"/>
  <c r="DJ152" i="2"/>
  <c r="EQ158" i="13" s="1"/>
  <c r="DI152" i="2"/>
  <c r="EQ157" i="13" s="1"/>
  <c r="DH152" i="2"/>
  <c r="EQ156" i="13" s="1"/>
  <c r="DG152" i="2"/>
  <c r="EQ155" i="13" s="1"/>
  <c r="DF152" i="2"/>
  <c r="EQ154" i="13" s="1"/>
  <c r="DE152" i="2"/>
  <c r="EQ153" i="13" s="1"/>
  <c r="DD152" i="2"/>
  <c r="EQ152" i="13" s="1"/>
  <c r="DC152" i="2"/>
  <c r="EQ151" i="13" s="1"/>
  <c r="DB152" i="2"/>
  <c r="EQ150" i="13" s="1"/>
  <c r="DA152" i="2"/>
  <c r="EQ149" i="13" s="1"/>
  <c r="CZ152" i="2"/>
  <c r="EQ148" i="13" s="1"/>
  <c r="CY152" i="2"/>
  <c r="EQ147" i="13" s="1"/>
  <c r="CX152" i="2"/>
  <c r="EQ146" i="13" s="1"/>
  <c r="CW152" i="2"/>
  <c r="EQ145" i="13" s="1"/>
  <c r="CV152" i="2"/>
  <c r="EQ144" i="13" s="1"/>
  <c r="CU152" i="2"/>
  <c r="EQ143" i="13" s="1"/>
  <c r="CT152" i="2"/>
  <c r="EQ142" i="13" s="1"/>
  <c r="CS152" i="2"/>
  <c r="EQ141" i="13" s="1"/>
  <c r="CR152" i="2"/>
  <c r="EQ140" i="13" s="1"/>
  <c r="DS151" i="2"/>
  <c r="DR151" i="2"/>
  <c r="DQ151" i="2"/>
  <c r="DP151" i="2"/>
  <c r="DO151" i="2"/>
  <c r="DN151" i="2"/>
  <c r="DM151" i="2"/>
  <c r="DL151" i="2"/>
  <c r="DK151" i="2"/>
  <c r="DJ151" i="2"/>
  <c r="DI151" i="2"/>
  <c r="DH151" i="2"/>
  <c r="DG151" i="2"/>
  <c r="DF151" i="2"/>
  <c r="DE151" i="2"/>
  <c r="DD151" i="2"/>
  <c r="DC151" i="2"/>
  <c r="DB151" i="2"/>
  <c r="DA151" i="2"/>
  <c r="CZ151" i="2"/>
  <c r="CY151" i="2"/>
  <c r="CX151" i="2"/>
  <c r="CW151" i="2"/>
  <c r="CV151" i="2"/>
  <c r="CU151" i="2"/>
  <c r="CT151" i="2"/>
  <c r="CS151" i="2"/>
  <c r="CR151" i="2"/>
  <c r="DS150" i="2"/>
  <c r="EO167" i="13" s="1"/>
  <c r="DR150" i="2"/>
  <c r="EO166" i="13" s="1"/>
  <c r="DQ150" i="2"/>
  <c r="EO165" i="13" s="1"/>
  <c r="DP150" i="2"/>
  <c r="EO164" i="13" s="1"/>
  <c r="DO150" i="2"/>
  <c r="EO163" i="13" s="1"/>
  <c r="DN150" i="2"/>
  <c r="EO162" i="13" s="1"/>
  <c r="DM150" i="2"/>
  <c r="EO161" i="13" s="1"/>
  <c r="DL150" i="2"/>
  <c r="EO160" i="13" s="1"/>
  <c r="DK150" i="2"/>
  <c r="EO159" i="13" s="1"/>
  <c r="DJ150" i="2"/>
  <c r="EO158" i="13" s="1"/>
  <c r="DI150" i="2"/>
  <c r="EO157" i="13" s="1"/>
  <c r="DH150" i="2"/>
  <c r="EO156" i="13" s="1"/>
  <c r="DG150" i="2"/>
  <c r="EO155" i="13" s="1"/>
  <c r="DF150" i="2"/>
  <c r="EO154" i="13" s="1"/>
  <c r="DE150" i="2"/>
  <c r="EO153" i="13" s="1"/>
  <c r="DD150" i="2"/>
  <c r="EO152" i="13" s="1"/>
  <c r="DC150" i="2"/>
  <c r="EO151" i="13" s="1"/>
  <c r="DB150" i="2"/>
  <c r="EO150" i="13" s="1"/>
  <c r="DA150" i="2"/>
  <c r="EO149" i="13" s="1"/>
  <c r="CZ150" i="2"/>
  <c r="EO148" i="13" s="1"/>
  <c r="CY150" i="2"/>
  <c r="EO147" i="13" s="1"/>
  <c r="CX150" i="2"/>
  <c r="EO146" i="13" s="1"/>
  <c r="CW150" i="2"/>
  <c r="EO145" i="13" s="1"/>
  <c r="CV150" i="2"/>
  <c r="EO144" i="13" s="1"/>
  <c r="CU150" i="2"/>
  <c r="EO143" i="13" s="1"/>
  <c r="CT150" i="2"/>
  <c r="EO142" i="13" s="1"/>
  <c r="CS150" i="2"/>
  <c r="EO141" i="13" s="1"/>
  <c r="CR150" i="2"/>
  <c r="EO140" i="13" s="1"/>
  <c r="DS149" i="2"/>
  <c r="DR149" i="2"/>
  <c r="DQ149" i="2"/>
  <c r="DP149" i="2"/>
  <c r="DO149" i="2"/>
  <c r="DN149" i="2"/>
  <c r="DM149" i="2"/>
  <c r="DL149" i="2"/>
  <c r="DK149" i="2"/>
  <c r="DJ149" i="2"/>
  <c r="DI149" i="2"/>
  <c r="DH149" i="2"/>
  <c r="DG149" i="2"/>
  <c r="DF149" i="2"/>
  <c r="DE149" i="2"/>
  <c r="DD149" i="2"/>
  <c r="DC149" i="2"/>
  <c r="DB149" i="2"/>
  <c r="DA149" i="2"/>
  <c r="CZ149" i="2"/>
  <c r="CY149" i="2"/>
  <c r="CX149" i="2"/>
  <c r="CW149" i="2"/>
  <c r="CV149" i="2"/>
  <c r="CU149" i="2"/>
  <c r="CT149" i="2"/>
  <c r="CS149" i="2"/>
  <c r="CR149" i="2"/>
  <c r="DS148" i="2"/>
  <c r="DR148" i="2"/>
  <c r="DQ148" i="2"/>
  <c r="DP148" i="2"/>
  <c r="DO148" i="2"/>
  <c r="DN148" i="2"/>
  <c r="DM148" i="2"/>
  <c r="DL148" i="2"/>
  <c r="DK148" i="2"/>
  <c r="DJ148" i="2"/>
  <c r="DI148" i="2"/>
  <c r="DH148" i="2"/>
  <c r="DG148" i="2"/>
  <c r="DF148" i="2"/>
  <c r="DE148" i="2"/>
  <c r="DD148" i="2"/>
  <c r="DC148" i="2"/>
  <c r="DB148" i="2"/>
  <c r="DA148" i="2"/>
  <c r="CZ148" i="2"/>
  <c r="CY148" i="2"/>
  <c r="CX148" i="2"/>
  <c r="CW148" i="2"/>
  <c r="CV148" i="2"/>
  <c r="CU148" i="2"/>
  <c r="CT148" i="2"/>
  <c r="CS148" i="2"/>
  <c r="CR148" i="2"/>
  <c r="DS147" i="2"/>
  <c r="EL167" i="13" s="1"/>
  <c r="DR147" i="2"/>
  <c r="EL166" i="13" s="1"/>
  <c r="DQ147" i="2"/>
  <c r="EL165" i="13" s="1"/>
  <c r="DP147" i="2"/>
  <c r="EL164" i="13" s="1"/>
  <c r="DO147" i="2"/>
  <c r="EL163" i="13" s="1"/>
  <c r="DN147" i="2"/>
  <c r="EL162" i="13" s="1"/>
  <c r="DM147" i="2"/>
  <c r="EL161" i="13" s="1"/>
  <c r="DL147" i="2"/>
  <c r="EL160" i="13" s="1"/>
  <c r="DK147" i="2"/>
  <c r="EL159" i="13" s="1"/>
  <c r="DJ147" i="2"/>
  <c r="EL158" i="13" s="1"/>
  <c r="DI147" i="2"/>
  <c r="EL157" i="13" s="1"/>
  <c r="DH147" i="2"/>
  <c r="EL156" i="13" s="1"/>
  <c r="DG147" i="2"/>
  <c r="EL155" i="13" s="1"/>
  <c r="DF147" i="2"/>
  <c r="EL154" i="13" s="1"/>
  <c r="DE147" i="2"/>
  <c r="EL153" i="13" s="1"/>
  <c r="DD147" i="2"/>
  <c r="EL152" i="13" s="1"/>
  <c r="DC147" i="2"/>
  <c r="EL151" i="13" s="1"/>
  <c r="DB147" i="2"/>
  <c r="EL150" i="13" s="1"/>
  <c r="DA147" i="2"/>
  <c r="EL149" i="13" s="1"/>
  <c r="CZ147" i="2"/>
  <c r="EL148" i="13" s="1"/>
  <c r="CY147" i="2"/>
  <c r="EL147" i="13" s="1"/>
  <c r="CX147" i="2"/>
  <c r="EL146" i="13" s="1"/>
  <c r="CW147" i="2"/>
  <c r="EL145" i="13" s="1"/>
  <c r="CV147" i="2"/>
  <c r="EL144" i="13" s="1"/>
  <c r="CU147" i="2"/>
  <c r="EL143" i="13" s="1"/>
  <c r="CT147" i="2"/>
  <c r="EL142" i="13" s="1"/>
  <c r="CS147" i="2"/>
  <c r="EL141" i="13" s="1"/>
  <c r="CR147" i="2"/>
  <c r="EL140" i="13" s="1"/>
  <c r="DS146" i="2"/>
  <c r="EK167" i="13" s="1"/>
  <c r="DR146" i="2"/>
  <c r="EK166" i="13" s="1"/>
  <c r="DQ146" i="2"/>
  <c r="EK165" i="13" s="1"/>
  <c r="DP146" i="2"/>
  <c r="EK164" i="13" s="1"/>
  <c r="DO146" i="2"/>
  <c r="EK163" i="13" s="1"/>
  <c r="DN146" i="2"/>
  <c r="EK162" i="13" s="1"/>
  <c r="DM146" i="2"/>
  <c r="EK161" i="13" s="1"/>
  <c r="DL146" i="2"/>
  <c r="EK160" i="13" s="1"/>
  <c r="DK146" i="2"/>
  <c r="EK159" i="13" s="1"/>
  <c r="DJ146" i="2"/>
  <c r="EK158" i="13" s="1"/>
  <c r="DI146" i="2"/>
  <c r="EK157" i="13" s="1"/>
  <c r="DH146" i="2"/>
  <c r="EK156" i="13" s="1"/>
  <c r="DG146" i="2"/>
  <c r="EK155" i="13" s="1"/>
  <c r="DF146" i="2"/>
  <c r="EK154" i="13" s="1"/>
  <c r="DE146" i="2"/>
  <c r="EK153" i="13" s="1"/>
  <c r="DD146" i="2"/>
  <c r="EK152" i="13" s="1"/>
  <c r="DC146" i="2"/>
  <c r="EK151" i="13" s="1"/>
  <c r="DB146" i="2"/>
  <c r="EK150" i="13" s="1"/>
  <c r="DA146" i="2"/>
  <c r="EK149" i="13" s="1"/>
  <c r="CZ146" i="2"/>
  <c r="EK148" i="13" s="1"/>
  <c r="CY146" i="2"/>
  <c r="EK147" i="13" s="1"/>
  <c r="CX146" i="2"/>
  <c r="EK146" i="13" s="1"/>
  <c r="CW146" i="2"/>
  <c r="EK145" i="13" s="1"/>
  <c r="CV146" i="2"/>
  <c r="EK144" i="13" s="1"/>
  <c r="CU146" i="2"/>
  <c r="EK143" i="13" s="1"/>
  <c r="CT146" i="2"/>
  <c r="EK142" i="13" s="1"/>
  <c r="CS146" i="2"/>
  <c r="EK141" i="13" s="1"/>
  <c r="CR146" i="2"/>
  <c r="EK140" i="13" s="1"/>
  <c r="DS145" i="2"/>
  <c r="EJ167" i="13" s="1"/>
  <c r="DR145" i="2"/>
  <c r="EJ166" i="13" s="1"/>
  <c r="DQ145" i="2"/>
  <c r="EJ165" i="13" s="1"/>
  <c r="DP145" i="2"/>
  <c r="EJ164" i="13" s="1"/>
  <c r="DO145" i="2"/>
  <c r="EJ163" i="13" s="1"/>
  <c r="DN145" i="2"/>
  <c r="EJ162" i="13" s="1"/>
  <c r="DM145" i="2"/>
  <c r="EJ161" i="13" s="1"/>
  <c r="DL145" i="2"/>
  <c r="EJ160" i="13" s="1"/>
  <c r="DK145" i="2"/>
  <c r="EJ159" i="13" s="1"/>
  <c r="DJ145" i="2"/>
  <c r="EJ158" i="13" s="1"/>
  <c r="DI145" i="2"/>
  <c r="EJ157" i="13" s="1"/>
  <c r="DH145" i="2"/>
  <c r="EJ156" i="13" s="1"/>
  <c r="DG145" i="2"/>
  <c r="EJ155" i="13" s="1"/>
  <c r="DF145" i="2"/>
  <c r="EJ154" i="13" s="1"/>
  <c r="DE145" i="2"/>
  <c r="EJ153" i="13" s="1"/>
  <c r="DD145" i="2"/>
  <c r="EJ152" i="13" s="1"/>
  <c r="DC145" i="2"/>
  <c r="EJ151" i="13" s="1"/>
  <c r="DB145" i="2"/>
  <c r="EJ150" i="13" s="1"/>
  <c r="DA145" i="2"/>
  <c r="EJ149" i="13" s="1"/>
  <c r="CZ145" i="2"/>
  <c r="EJ148" i="13" s="1"/>
  <c r="CY145" i="2"/>
  <c r="EJ147" i="13" s="1"/>
  <c r="CX145" i="2"/>
  <c r="EJ146" i="13" s="1"/>
  <c r="CW145" i="2"/>
  <c r="EJ145" i="13" s="1"/>
  <c r="CV145" i="2"/>
  <c r="EJ144" i="13" s="1"/>
  <c r="CU145" i="2"/>
  <c r="EJ143" i="13" s="1"/>
  <c r="CT145" i="2"/>
  <c r="EJ142" i="13" s="1"/>
  <c r="CS145" i="2"/>
  <c r="EJ141" i="13" s="1"/>
  <c r="CR145" i="2"/>
  <c r="EJ140" i="13" s="1"/>
  <c r="DS144" i="2"/>
  <c r="EI167" i="13" s="1"/>
  <c r="DR144" i="2"/>
  <c r="EI166" i="13" s="1"/>
  <c r="DQ144" i="2"/>
  <c r="EI165" i="13" s="1"/>
  <c r="DP144" i="2"/>
  <c r="EI164" i="13" s="1"/>
  <c r="DO144" i="2"/>
  <c r="EI163" i="13" s="1"/>
  <c r="DN144" i="2"/>
  <c r="EI162" i="13" s="1"/>
  <c r="DM144" i="2"/>
  <c r="EI161" i="13" s="1"/>
  <c r="DL144" i="2"/>
  <c r="EI160" i="13" s="1"/>
  <c r="DK144" i="2"/>
  <c r="EI159" i="13" s="1"/>
  <c r="DJ144" i="2"/>
  <c r="EI158" i="13" s="1"/>
  <c r="DI144" i="2"/>
  <c r="EI157" i="13" s="1"/>
  <c r="DH144" i="2"/>
  <c r="EI156" i="13" s="1"/>
  <c r="DG144" i="2"/>
  <c r="EI155" i="13" s="1"/>
  <c r="DF144" i="2"/>
  <c r="EI154" i="13" s="1"/>
  <c r="DE144" i="2"/>
  <c r="EI153" i="13" s="1"/>
  <c r="DD144" i="2"/>
  <c r="EI152" i="13" s="1"/>
  <c r="DC144" i="2"/>
  <c r="EI151" i="13" s="1"/>
  <c r="DB144" i="2"/>
  <c r="EI150" i="13" s="1"/>
  <c r="DA144" i="2"/>
  <c r="EI149" i="13" s="1"/>
  <c r="CZ144" i="2"/>
  <c r="EI148" i="13" s="1"/>
  <c r="CY144" i="2"/>
  <c r="EI147" i="13" s="1"/>
  <c r="CX144" i="2"/>
  <c r="EI146" i="13" s="1"/>
  <c r="CW144" i="2"/>
  <c r="EI145" i="13" s="1"/>
  <c r="CV144" i="2"/>
  <c r="EI144" i="13" s="1"/>
  <c r="CU144" i="2"/>
  <c r="EI143" i="13" s="1"/>
  <c r="CT144" i="2"/>
  <c r="EI142" i="13" s="1"/>
  <c r="CS144" i="2"/>
  <c r="EI141" i="13" s="1"/>
  <c r="CR144" i="2"/>
  <c r="EI140" i="13" s="1"/>
  <c r="DS143" i="2"/>
  <c r="DR143" i="2"/>
  <c r="DQ143" i="2"/>
  <c r="DP143" i="2"/>
  <c r="DO143" i="2"/>
  <c r="DN143" i="2"/>
  <c r="DM143" i="2"/>
  <c r="DL143" i="2"/>
  <c r="DK143" i="2"/>
  <c r="DJ143" i="2"/>
  <c r="DI143" i="2"/>
  <c r="DH143" i="2"/>
  <c r="DG143" i="2"/>
  <c r="DF143" i="2"/>
  <c r="DE143" i="2"/>
  <c r="DD143" i="2"/>
  <c r="DC143" i="2"/>
  <c r="DB143" i="2"/>
  <c r="DA143" i="2"/>
  <c r="CZ143" i="2"/>
  <c r="CY143" i="2"/>
  <c r="CX143" i="2"/>
  <c r="CW143" i="2"/>
  <c r="CV143" i="2"/>
  <c r="CU143" i="2"/>
  <c r="CT143" i="2"/>
  <c r="CS143" i="2"/>
  <c r="CR143" i="2"/>
  <c r="DS142" i="2"/>
  <c r="DR142" i="2"/>
  <c r="DQ142" i="2"/>
  <c r="DP142" i="2"/>
  <c r="DO142" i="2"/>
  <c r="DN142" i="2"/>
  <c r="DM142" i="2"/>
  <c r="DL142" i="2"/>
  <c r="DK142" i="2"/>
  <c r="DJ142" i="2"/>
  <c r="DI142" i="2"/>
  <c r="DH142" i="2"/>
  <c r="DG142" i="2"/>
  <c r="DF142" i="2"/>
  <c r="DE142" i="2"/>
  <c r="DD142" i="2"/>
  <c r="DC142" i="2"/>
  <c r="DB142" i="2"/>
  <c r="DA142" i="2"/>
  <c r="CZ142" i="2"/>
  <c r="CY142" i="2"/>
  <c r="CX142" i="2"/>
  <c r="CW142" i="2"/>
  <c r="CV142" i="2"/>
  <c r="CU142" i="2"/>
  <c r="CT142" i="2"/>
  <c r="CS142" i="2"/>
  <c r="CR142" i="2"/>
  <c r="DS141" i="2"/>
  <c r="DR141" i="2"/>
  <c r="DQ141" i="2"/>
  <c r="DP141" i="2"/>
  <c r="DO141" i="2"/>
  <c r="DN141" i="2"/>
  <c r="DM141" i="2"/>
  <c r="DL141" i="2"/>
  <c r="DK141" i="2"/>
  <c r="DJ141" i="2"/>
  <c r="DI141" i="2"/>
  <c r="DH141" i="2"/>
  <c r="DG141" i="2"/>
  <c r="DF141" i="2"/>
  <c r="DE141" i="2"/>
  <c r="DD141" i="2"/>
  <c r="DC141" i="2"/>
  <c r="DB141" i="2"/>
  <c r="DA141" i="2"/>
  <c r="CZ141" i="2"/>
  <c r="CY141" i="2"/>
  <c r="CX141" i="2"/>
  <c r="CW141" i="2"/>
  <c r="CV141" i="2"/>
  <c r="CU141" i="2"/>
  <c r="CT141" i="2"/>
  <c r="CS141" i="2"/>
  <c r="CR141" i="2"/>
  <c r="DS140" i="2"/>
  <c r="EE167" i="13" s="1"/>
  <c r="DR140" i="2"/>
  <c r="EE166" i="13" s="1"/>
  <c r="DQ140" i="2"/>
  <c r="EE165" i="13" s="1"/>
  <c r="DP140" i="2"/>
  <c r="EE164" i="13" s="1"/>
  <c r="DO140" i="2"/>
  <c r="EE163" i="13" s="1"/>
  <c r="DN140" i="2"/>
  <c r="EE162" i="13" s="1"/>
  <c r="DM140" i="2"/>
  <c r="EE161" i="13" s="1"/>
  <c r="DL140" i="2"/>
  <c r="EE160" i="13" s="1"/>
  <c r="DK140" i="2"/>
  <c r="EE159" i="13" s="1"/>
  <c r="DJ140" i="2"/>
  <c r="EE158" i="13" s="1"/>
  <c r="DI140" i="2"/>
  <c r="EE157" i="13" s="1"/>
  <c r="DH140" i="2"/>
  <c r="EE156" i="13" s="1"/>
  <c r="DG140" i="2"/>
  <c r="EE155" i="13" s="1"/>
  <c r="DF140" i="2"/>
  <c r="EE154" i="13" s="1"/>
  <c r="DE140" i="2"/>
  <c r="EE153" i="13" s="1"/>
  <c r="DD140" i="2"/>
  <c r="EE152" i="13" s="1"/>
  <c r="DC140" i="2"/>
  <c r="EE151" i="13" s="1"/>
  <c r="DB140" i="2"/>
  <c r="EE150" i="13" s="1"/>
  <c r="DA140" i="2"/>
  <c r="EE149" i="13" s="1"/>
  <c r="CZ140" i="2"/>
  <c r="EE148" i="13" s="1"/>
  <c r="CY140" i="2"/>
  <c r="EE147" i="13" s="1"/>
  <c r="CX140" i="2"/>
  <c r="EE146" i="13" s="1"/>
  <c r="CW140" i="2"/>
  <c r="EE145" i="13" s="1"/>
  <c r="CV140" i="2"/>
  <c r="EE144" i="13" s="1"/>
  <c r="CU140" i="2"/>
  <c r="EE143" i="13" s="1"/>
  <c r="CT140" i="2"/>
  <c r="EE142" i="13" s="1"/>
  <c r="CS140" i="2"/>
  <c r="EE141" i="13" s="1"/>
  <c r="CR140" i="2"/>
  <c r="EE140" i="13" s="1"/>
  <c r="DS139" i="2"/>
  <c r="ED167" i="13" s="1"/>
  <c r="DR139" i="2"/>
  <c r="ED166" i="13" s="1"/>
  <c r="DQ139" i="2"/>
  <c r="ED165" i="13" s="1"/>
  <c r="DP139" i="2"/>
  <c r="ED164" i="13" s="1"/>
  <c r="DO139" i="2"/>
  <c r="ED163" i="13" s="1"/>
  <c r="DN139" i="2"/>
  <c r="ED162" i="13" s="1"/>
  <c r="DM139" i="2"/>
  <c r="ED161" i="13" s="1"/>
  <c r="DL139" i="2"/>
  <c r="ED160" i="13" s="1"/>
  <c r="DK139" i="2"/>
  <c r="ED159" i="13" s="1"/>
  <c r="DJ139" i="2"/>
  <c r="ED158" i="13" s="1"/>
  <c r="DI139" i="2"/>
  <c r="ED157" i="13" s="1"/>
  <c r="DH139" i="2"/>
  <c r="ED156" i="13" s="1"/>
  <c r="DG139" i="2"/>
  <c r="ED155" i="13" s="1"/>
  <c r="DF139" i="2"/>
  <c r="ED154" i="13" s="1"/>
  <c r="DE139" i="2"/>
  <c r="ED153" i="13" s="1"/>
  <c r="DD139" i="2"/>
  <c r="ED152" i="13" s="1"/>
  <c r="DC139" i="2"/>
  <c r="ED151" i="13" s="1"/>
  <c r="DB139" i="2"/>
  <c r="ED150" i="13" s="1"/>
  <c r="DA139" i="2"/>
  <c r="ED149" i="13" s="1"/>
  <c r="CZ139" i="2"/>
  <c r="ED148" i="13" s="1"/>
  <c r="CY139" i="2"/>
  <c r="ED147" i="13" s="1"/>
  <c r="CX139" i="2"/>
  <c r="ED146" i="13" s="1"/>
  <c r="CW139" i="2"/>
  <c r="ED145" i="13" s="1"/>
  <c r="CV139" i="2"/>
  <c r="ED144" i="13" s="1"/>
  <c r="CU139" i="2"/>
  <c r="ED143" i="13" s="1"/>
  <c r="CT139" i="2"/>
  <c r="ED142" i="13" s="1"/>
  <c r="CS139" i="2"/>
  <c r="ED141" i="13" s="1"/>
  <c r="CR139" i="2"/>
  <c r="ED140" i="13" s="1"/>
  <c r="DS138" i="2"/>
  <c r="DR138" i="2"/>
  <c r="DQ138" i="2"/>
  <c r="DP138" i="2"/>
  <c r="DO138" i="2"/>
  <c r="DN138" i="2"/>
  <c r="DM138" i="2"/>
  <c r="DL138" i="2"/>
  <c r="DK138" i="2"/>
  <c r="DJ138" i="2"/>
  <c r="DI138" i="2"/>
  <c r="DH138" i="2"/>
  <c r="DG138" i="2"/>
  <c r="DF138" i="2"/>
  <c r="DE138" i="2"/>
  <c r="DD138" i="2"/>
  <c r="DC138" i="2"/>
  <c r="DB138" i="2"/>
  <c r="DA138" i="2"/>
  <c r="CZ138" i="2"/>
  <c r="CY138" i="2"/>
  <c r="CX138" i="2"/>
  <c r="CW138" i="2"/>
  <c r="CV138" i="2"/>
  <c r="CU138" i="2"/>
  <c r="CT138" i="2"/>
  <c r="CS138" i="2"/>
  <c r="CR138" i="2"/>
  <c r="DS137" i="2"/>
  <c r="DR137" i="2"/>
  <c r="DQ137" i="2"/>
  <c r="DP137" i="2"/>
  <c r="DO137" i="2"/>
  <c r="DN137" i="2"/>
  <c r="DM137" i="2"/>
  <c r="DL137" i="2"/>
  <c r="DK137" i="2"/>
  <c r="DJ137" i="2"/>
  <c r="DI137" i="2"/>
  <c r="DH137" i="2"/>
  <c r="DG137" i="2"/>
  <c r="DF137" i="2"/>
  <c r="DE137" i="2"/>
  <c r="DD137" i="2"/>
  <c r="DC137" i="2"/>
  <c r="DB137" i="2"/>
  <c r="DA137" i="2"/>
  <c r="CZ137" i="2"/>
  <c r="CY137" i="2"/>
  <c r="CX137" i="2"/>
  <c r="CW137" i="2"/>
  <c r="CV137" i="2"/>
  <c r="CU137" i="2"/>
  <c r="CT137" i="2"/>
  <c r="CS137" i="2"/>
  <c r="CR137" i="2"/>
  <c r="DS136" i="2"/>
  <c r="DR136" i="2"/>
  <c r="DQ136" i="2"/>
  <c r="DP136" i="2"/>
  <c r="DO136" i="2"/>
  <c r="DN136" i="2"/>
  <c r="DM136" i="2"/>
  <c r="DL136" i="2"/>
  <c r="DK136" i="2"/>
  <c r="DJ136" i="2"/>
  <c r="DI136" i="2"/>
  <c r="DH136" i="2"/>
  <c r="DG136" i="2"/>
  <c r="DF136" i="2"/>
  <c r="DE136" i="2"/>
  <c r="DD136" i="2"/>
  <c r="DC136" i="2"/>
  <c r="DB136" i="2"/>
  <c r="DA136" i="2"/>
  <c r="CZ136" i="2"/>
  <c r="CY136" i="2"/>
  <c r="CX136" i="2"/>
  <c r="CW136" i="2"/>
  <c r="CV136" i="2"/>
  <c r="CU136" i="2"/>
  <c r="CT136" i="2"/>
  <c r="CS136" i="2"/>
  <c r="CR136" i="2"/>
  <c r="DS135" i="2"/>
  <c r="DZ167" i="13" s="1"/>
  <c r="DR135" i="2"/>
  <c r="DZ166" i="13" s="1"/>
  <c r="DQ135" i="2"/>
  <c r="DZ165" i="13" s="1"/>
  <c r="DP135" i="2"/>
  <c r="DZ164" i="13" s="1"/>
  <c r="DO135" i="2"/>
  <c r="DZ163" i="13" s="1"/>
  <c r="DN135" i="2"/>
  <c r="DZ162" i="13" s="1"/>
  <c r="DM135" i="2"/>
  <c r="DZ161" i="13" s="1"/>
  <c r="DL135" i="2"/>
  <c r="DZ160" i="13" s="1"/>
  <c r="DK135" i="2"/>
  <c r="DZ159" i="13" s="1"/>
  <c r="DJ135" i="2"/>
  <c r="DZ158" i="13" s="1"/>
  <c r="DI135" i="2"/>
  <c r="DZ157" i="13" s="1"/>
  <c r="DH135" i="2"/>
  <c r="DZ156" i="13" s="1"/>
  <c r="DG135" i="2"/>
  <c r="DZ155" i="13" s="1"/>
  <c r="DF135" i="2"/>
  <c r="DZ154" i="13" s="1"/>
  <c r="DE135" i="2"/>
  <c r="DZ153" i="13" s="1"/>
  <c r="DD135" i="2"/>
  <c r="DZ152" i="13" s="1"/>
  <c r="DC135" i="2"/>
  <c r="DZ151" i="13" s="1"/>
  <c r="DB135" i="2"/>
  <c r="DZ150" i="13" s="1"/>
  <c r="DA135" i="2"/>
  <c r="DZ149" i="13" s="1"/>
  <c r="CZ135" i="2"/>
  <c r="DZ148" i="13" s="1"/>
  <c r="CY135" i="2"/>
  <c r="DZ147" i="13" s="1"/>
  <c r="CX135" i="2"/>
  <c r="DZ146" i="13" s="1"/>
  <c r="CW135" i="2"/>
  <c r="DZ145" i="13" s="1"/>
  <c r="CV135" i="2"/>
  <c r="DZ144" i="13" s="1"/>
  <c r="CU135" i="2"/>
  <c r="DZ143" i="13" s="1"/>
  <c r="CT135" i="2"/>
  <c r="DZ142" i="13" s="1"/>
  <c r="CS135" i="2"/>
  <c r="DZ141" i="13" s="1"/>
  <c r="CR135" i="2"/>
  <c r="DZ140" i="13" s="1"/>
  <c r="DS134" i="2"/>
  <c r="DY167" i="13" s="1"/>
  <c r="DR134" i="2"/>
  <c r="DY166" i="13" s="1"/>
  <c r="DQ134" i="2"/>
  <c r="DY165" i="13" s="1"/>
  <c r="DP134" i="2"/>
  <c r="DY164" i="13" s="1"/>
  <c r="DO134" i="2"/>
  <c r="DY163" i="13" s="1"/>
  <c r="DN134" i="2"/>
  <c r="DY162" i="13" s="1"/>
  <c r="DM134" i="2"/>
  <c r="DY161" i="13" s="1"/>
  <c r="DL134" i="2"/>
  <c r="DY160" i="13" s="1"/>
  <c r="DK134" i="2"/>
  <c r="DY159" i="13" s="1"/>
  <c r="DJ134" i="2"/>
  <c r="DY158" i="13" s="1"/>
  <c r="DI134" i="2"/>
  <c r="DY157" i="13" s="1"/>
  <c r="DH134" i="2"/>
  <c r="DY156" i="13" s="1"/>
  <c r="DG134" i="2"/>
  <c r="DY155" i="13" s="1"/>
  <c r="DF134" i="2"/>
  <c r="DY154" i="13" s="1"/>
  <c r="DE134" i="2"/>
  <c r="DY153" i="13" s="1"/>
  <c r="DD134" i="2"/>
  <c r="DY152" i="13" s="1"/>
  <c r="DC134" i="2"/>
  <c r="DY151" i="13" s="1"/>
  <c r="DB134" i="2"/>
  <c r="DY150" i="13" s="1"/>
  <c r="DA134" i="2"/>
  <c r="DY149" i="13" s="1"/>
  <c r="CZ134" i="2"/>
  <c r="DY148" i="13" s="1"/>
  <c r="CY134" i="2"/>
  <c r="DY147" i="13" s="1"/>
  <c r="CX134" i="2"/>
  <c r="DY146" i="13" s="1"/>
  <c r="CW134" i="2"/>
  <c r="DY145" i="13" s="1"/>
  <c r="CV134" i="2"/>
  <c r="DY144" i="13" s="1"/>
  <c r="CU134" i="2"/>
  <c r="DY143" i="13" s="1"/>
  <c r="CT134" i="2"/>
  <c r="DY142" i="13" s="1"/>
  <c r="CS134" i="2"/>
  <c r="DY141" i="13" s="1"/>
  <c r="CR134" i="2"/>
  <c r="DY140" i="13" s="1"/>
  <c r="DS133" i="2"/>
  <c r="DR133" i="2"/>
  <c r="DQ133" i="2"/>
  <c r="DP133" i="2"/>
  <c r="DO133" i="2"/>
  <c r="DN133" i="2"/>
  <c r="DM133" i="2"/>
  <c r="DL133" i="2"/>
  <c r="DK133" i="2"/>
  <c r="DJ133" i="2"/>
  <c r="DI133" i="2"/>
  <c r="DH133" i="2"/>
  <c r="DG133" i="2"/>
  <c r="DF133" i="2"/>
  <c r="DE133" i="2"/>
  <c r="DD133" i="2"/>
  <c r="DC133" i="2"/>
  <c r="DB133" i="2"/>
  <c r="DA133" i="2"/>
  <c r="CZ133" i="2"/>
  <c r="CY133" i="2"/>
  <c r="CX133" i="2"/>
  <c r="CW133" i="2"/>
  <c r="CV133" i="2"/>
  <c r="CU133" i="2"/>
  <c r="CT133" i="2"/>
  <c r="CS133" i="2"/>
  <c r="CR133" i="2"/>
  <c r="DS132" i="2"/>
  <c r="DR132" i="2"/>
  <c r="DQ132" i="2"/>
  <c r="DP132" i="2"/>
  <c r="DO132" i="2"/>
  <c r="DN132" i="2"/>
  <c r="DM132" i="2"/>
  <c r="DL132" i="2"/>
  <c r="DK132" i="2"/>
  <c r="DJ132" i="2"/>
  <c r="DI132" i="2"/>
  <c r="DH132" i="2"/>
  <c r="DG132" i="2"/>
  <c r="DF132" i="2"/>
  <c r="DE132" i="2"/>
  <c r="DD132" i="2"/>
  <c r="DC132" i="2"/>
  <c r="DB132" i="2"/>
  <c r="DA132" i="2"/>
  <c r="CZ132" i="2"/>
  <c r="CY132" i="2"/>
  <c r="CX132" i="2"/>
  <c r="CW132" i="2"/>
  <c r="CV132" i="2"/>
  <c r="CU132" i="2"/>
  <c r="CT132" i="2"/>
  <c r="CS132" i="2"/>
  <c r="CR132" i="2"/>
  <c r="DS131" i="2"/>
  <c r="DV167" i="13" s="1"/>
  <c r="DR131" i="2"/>
  <c r="DV166" i="13" s="1"/>
  <c r="DQ131" i="2"/>
  <c r="DV165" i="13" s="1"/>
  <c r="DP131" i="2"/>
  <c r="DV164" i="13" s="1"/>
  <c r="DO131" i="2"/>
  <c r="DV163" i="13" s="1"/>
  <c r="DN131" i="2"/>
  <c r="DV162" i="13" s="1"/>
  <c r="DM131" i="2"/>
  <c r="DV161" i="13" s="1"/>
  <c r="DL131" i="2"/>
  <c r="DV160" i="13" s="1"/>
  <c r="DK131" i="2"/>
  <c r="DV159" i="13" s="1"/>
  <c r="DJ131" i="2"/>
  <c r="DV158" i="13" s="1"/>
  <c r="DI131" i="2"/>
  <c r="DV157" i="13" s="1"/>
  <c r="DH131" i="2"/>
  <c r="DV156" i="13" s="1"/>
  <c r="DG131" i="2"/>
  <c r="DV155" i="13" s="1"/>
  <c r="DF131" i="2"/>
  <c r="DV154" i="13" s="1"/>
  <c r="DE131" i="2"/>
  <c r="DV153" i="13" s="1"/>
  <c r="DD131" i="2"/>
  <c r="DV152" i="13" s="1"/>
  <c r="DC131" i="2"/>
  <c r="DV151" i="13" s="1"/>
  <c r="DB131" i="2"/>
  <c r="DV150" i="13" s="1"/>
  <c r="DA131" i="2"/>
  <c r="DV149" i="13" s="1"/>
  <c r="CZ131" i="2"/>
  <c r="DV148" i="13" s="1"/>
  <c r="CY131" i="2"/>
  <c r="DV147" i="13" s="1"/>
  <c r="CX131" i="2"/>
  <c r="DV146" i="13" s="1"/>
  <c r="CW131" i="2"/>
  <c r="DV145" i="13" s="1"/>
  <c r="CV131" i="2"/>
  <c r="DV144" i="13" s="1"/>
  <c r="CU131" i="2"/>
  <c r="DV143" i="13" s="1"/>
  <c r="CT131" i="2"/>
  <c r="DV142" i="13" s="1"/>
  <c r="CS131" i="2"/>
  <c r="DV141" i="13" s="1"/>
  <c r="CR131" i="2"/>
  <c r="DV140" i="13" s="1"/>
  <c r="DS130" i="2"/>
  <c r="DU167" i="13" s="1"/>
  <c r="DR130" i="2"/>
  <c r="DU166" i="13" s="1"/>
  <c r="DQ130" i="2"/>
  <c r="DU165" i="13" s="1"/>
  <c r="DP130" i="2"/>
  <c r="DU164" i="13" s="1"/>
  <c r="DO130" i="2"/>
  <c r="DU163" i="13" s="1"/>
  <c r="DN130" i="2"/>
  <c r="DU162" i="13" s="1"/>
  <c r="DM130" i="2"/>
  <c r="DU161" i="13" s="1"/>
  <c r="DL130" i="2"/>
  <c r="DU160" i="13" s="1"/>
  <c r="DK130" i="2"/>
  <c r="DU159" i="13" s="1"/>
  <c r="DJ130" i="2"/>
  <c r="DU158" i="13" s="1"/>
  <c r="DI130" i="2"/>
  <c r="DU157" i="13" s="1"/>
  <c r="DH130" i="2"/>
  <c r="DU156" i="13" s="1"/>
  <c r="DG130" i="2"/>
  <c r="DU155" i="13" s="1"/>
  <c r="DF130" i="2"/>
  <c r="DU154" i="13" s="1"/>
  <c r="DE130" i="2"/>
  <c r="DU153" i="13" s="1"/>
  <c r="DD130" i="2"/>
  <c r="DU152" i="13" s="1"/>
  <c r="DC130" i="2"/>
  <c r="DU151" i="13" s="1"/>
  <c r="DB130" i="2"/>
  <c r="DU150" i="13" s="1"/>
  <c r="DA130" i="2"/>
  <c r="DU149" i="13" s="1"/>
  <c r="CZ130" i="2"/>
  <c r="DU148" i="13" s="1"/>
  <c r="CY130" i="2"/>
  <c r="DU147" i="13" s="1"/>
  <c r="CX130" i="2"/>
  <c r="DU146" i="13" s="1"/>
  <c r="CW130" i="2"/>
  <c r="DU145" i="13" s="1"/>
  <c r="CV130" i="2"/>
  <c r="DU144" i="13" s="1"/>
  <c r="CU130" i="2"/>
  <c r="DU143" i="13" s="1"/>
  <c r="CT130" i="2"/>
  <c r="DU142" i="13" s="1"/>
  <c r="CS130" i="2"/>
  <c r="DU141" i="13" s="1"/>
  <c r="CR130" i="2"/>
  <c r="DU140" i="13" s="1"/>
  <c r="DS129" i="2"/>
  <c r="DT167" i="13" s="1"/>
  <c r="DR129" i="2"/>
  <c r="DT166" i="13" s="1"/>
  <c r="DQ129" i="2"/>
  <c r="DT165" i="13" s="1"/>
  <c r="DP129" i="2"/>
  <c r="DT164" i="13" s="1"/>
  <c r="DO129" i="2"/>
  <c r="DT163" i="13" s="1"/>
  <c r="DN129" i="2"/>
  <c r="DT162" i="13" s="1"/>
  <c r="DM129" i="2"/>
  <c r="DT161" i="13" s="1"/>
  <c r="DL129" i="2"/>
  <c r="DT160" i="13" s="1"/>
  <c r="DK129" i="2"/>
  <c r="DT159" i="13" s="1"/>
  <c r="DJ129" i="2"/>
  <c r="DT158" i="13" s="1"/>
  <c r="DI129" i="2"/>
  <c r="DT157" i="13" s="1"/>
  <c r="DH129" i="2"/>
  <c r="DT156" i="13" s="1"/>
  <c r="DG129" i="2"/>
  <c r="DT155" i="13" s="1"/>
  <c r="DF129" i="2"/>
  <c r="DT154" i="13" s="1"/>
  <c r="DE129" i="2"/>
  <c r="DT153" i="13" s="1"/>
  <c r="DD129" i="2"/>
  <c r="DT152" i="13" s="1"/>
  <c r="DC129" i="2"/>
  <c r="DT151" i="13" s="1"/>
  <c r="DB129" i="2"/>
  <c r="DT150" i="13" s="1"/>
  <c r="DA129" i="2"/>
  <c r="DT149" i="13" s="1"/>
  <c r="CZ129" i="2"/>
  <c r="DT148" i="13" s="1"/>
  <c r="CY129" i="2"/>
  <c r="DT147" i="13" s="1"/>
  <c r="CX129" i="2"/>
  <c r="DT146" i="13" s="1"/>
  <c r="CW129" i="2"/>
  <c r="DT145" i="13" s="1"/>
  <c r="CV129" i="2"/>
  <c r="DT144" i="13" s="1"/>
  <c r="CU129" i="2"/>
  <c r="DT143" i="13" s="1"/>
  <c r="CT129" i="2"/>
  <c r="DT142" i="13" s="1"/>
  <c r="CS129" i="2"/>
  <c r="DT141" i="13" s="1"/>
  <c r="CR129" i="2"/>
  <c r="DT140" i="13" s="1"/>
  <c r="DS128" i="2"/>
  <c r="DR128" i="2"/>
  <c r="DQ128" i="2"/>
  <c r="DP128" i="2"/>
  <c r="DO128" i="2"/>
  <c r="DN128" i="2"/>
  <c r="DM128" i="2"/>
  <c r="DL128" i="2"/>
  <c r="DK128" i="2"/>
  <c r="DJ128" i="2"/>
  <c r="DI128" i="2"/>
  <c r="DH128" i="2"/>
  <c r="DG128" i="2"/>
  <c r="DF128" i="2"/>
  <c r="DE128" i="2"/>
  <c r="DD128" i="2"/>
  <c r="DC128" i="2"/>
  <c r="DB128" i="2"/>
  <c r="DA128" i="2"/>
  <c r="CZ128" i="2"/>
  <c r="CY128" i="2"/>
  <c r="CX128" i="2"/>
  <c r="CW128" i="2"/>
  <c r="CV128" i="2"/>
  <c r="CU128" i="2"/>
  <c r="CT128" i="2"/>
  <c r="CS128" i="2"/>
  <c r="CR128" i="2"/>
  <c r="DS127" i="2"/>
  <c r="DR127" i="2"/>
  <c r="DQ127" i="2"/>
  <c r="DP127" i="2"/>
  <c r="DO127" i="2"/>
  <c r="DN127" i="2"/>
  <c r="DM127" i="2"/>
  <c r="DL127" i="2"/>
  <c r="DK127" i="2"/>
  <c r="DJ127" i="2"/>
  <c r="DI127" i="2"/>
  <c r="DH127" i="2"/>
  <c r="DG127" i="2"/>
  <c r="DF127" i="2"/>
  <c r="DE127" i="2"/>
  <c r="DD127" i="2"/>
  <c r="DC127" i="2"/>
  <c r="DB127" i="2"/>
  <c r="DA127" i="2"/>
  <c r="CZ127" i="2"/>
  <c r="CY127" i="2"/>
  <c r="CX127" i="2"/>
  <c r="CW127" i="2"/>
  <c r="CV127" i="2"/>
  <c r="CU127" i="2"/>
  <c r="CT127" i="2"/>
  <c r="CS127" i="2"/>
  <c r="CR127" i="2"/>
  <c r="DS126" i="2"/>
  <c r="DR126" i="2"/>
  <c r="DQ126" i="2"/>
  <c r="DP126" i="2"/>
  <c r="DO126" i="2"/>
  <c r="DN126" i="2"/>
  <c r="DM126" i="2"/>
  <c r="DL126" i="2"/>
  <c r="DK126" i="2"/>
  <c r="DJ126" i="2"/>
  <c r="DI126" i="2"/>
  <c r="DH126" i="2"/>
  <c r="DG126" i="2"/>
  <c r="DF126" i="2"/>
  <c r="DE126" i="2"/>
  <c r="DD126" i="2"/>
  <c r="DC126" i="2"/>
  <c r="DB126" i="2"/>
  <c r="DA126" i="2"/>
  <c r="CZ126" i="2"/>
  <c r="CY126" i="2"/>
  <c r="CX126" i="2"/>
  <c r="CW126" i="2"/>
  <c r="CV126" i="2"/>
  <c r="CU126" i="2"/>
  <c r="CT126" i="2"/>
  <c r="CS126" i="2"/>
  <c r="CR126" i="2"/>
  <c r="DS125" i="2"/>
  <c r="DR125" i="2"/>
  <c r="DQ125" i="2"/>
  <c r="DP125" i="2"/>
  <c r="DO125" i="2"/>
  <c r="DN125" i="2"/>
  <c r="DM125" i="2"/>
  <c r="DL125" i="2"/>
  <c r="DK125" i="2"/>
  <c r="DJ125" i="2"/>
  <c r="DI125" i="2"/>
  <c r="DH125" i="2"/>
  <c r="DG125" i="2"/>
  <c r="DF125" i="2"/>
  <c r="DE125" i="2"/>
  <c r="DD125" i="2"/>
  <c r="DC125" i="2"/>
  <c r="DB125" i="2"/>
  <c r="DA125" i="2"/>
  <c r="CZ125" i="2"/>
  <c r="CY125" i="2"/>
  <c r="CX125" i="2"/>
  <c r="CW125" i="2"/>
  <c r="CV125" i="2"/>
  <c r="CU125" i="2"/>
  <c r="CT125" i="2"/>
  <c r="CS125" i="2"/>
  <c r="CR125" i="2"/>
  <c r="DS124" i="2"/>
  <c r="DR124" i="2"/>
  <c r="DQ124" i="2"/>
  <c r="DP124" i="2"/>
  <c r="DO124" i="2"/>
  <c r="DN124" i="2"/>
  <c r="DM124" i="2"/>
  <c r="DL124" i="2"/>
  <c r="DK124" i="2"/>
  <c r="DJ124" i="2"/>
  <c r="DI124" i="2"/>
  <c r="DH124" i="2"/>
  <c r="DG124" i="2"/>
  <c r="DF124" i="2"/>
  <c r="DE124" i="2"/>
  <c r="DD124" i="2"/>
  <c r="DC124" i="2"/>
  <c r="DB124" i="2"/>
  <c r="DA124" i="2"/>
  <c r="CZ124" i="2"/>
  <c r="CY124" i="2"/>
  <c r="CX124" i="2"/>
  <c r="CW124" i="2"/>
  <c r="CV124" i="2"/>
  <c r="CU124" i="2"/>
  <c r="CT124" i="2"/>
  <c r="CS124" i="2"/>
  <c r="CR124" i="2"/>
  <c r="DS123" i="2"/>
  <c r="DN167" i="13" s="1"/>
  <c r="DR123" i="2"/>
  <c r="DN166" i="13" s="1"/>
  <c r="DQ123" i="2"/>
  <c r="DN165" i="13" s="1"/>
  <c r="DP123" i="2"/>
  <c r="DN164" i="13" s="1"/>
  <c r="DO123" i="2"/>
  <c r="DN163" i="13" s="1"/>
  <c r="DN123" i="2"/>
  <c r="DN162" i="13" s="1"/>
  <c r="DM123" i="2"/>
  <c r="DN161" i="13" s="1"/>
  <c r="DL123" i="2"/>
  <c r="DN160" i="13" s="1"/>
  <c r="DK123" i="2"/>
  <c r="DN159" i="13" s="1"/>
  <c r="DJ123" i="2"/>
  <c r="DN158" i="13" s="1"/>
  <c r="DI123" i="2"/>
  <c r="DN157" i="13" s="1"/>
  <c r="DH123" i="2"/>
  <c r="DN156" i="13" s="1"/>
  <c r="DG123" i="2"/>
  <c r="DN155" i="13" s="1"/>
  <c r="DF123" i="2"/>
  <c r="DN154" i="13" s="1"/>
  <c r="DE123" i="2"/>
  <c r="DN153" i="13" s="1"/>
  <c r="DD123" i="2"/>
  <c r="DN152" i="13" s="1"/>
  <c r="DC123" i="2"/>
  <c r="DN151" i="13" s="1"/>
  <c r="DB123" i="2"/>
  <c r="DN150" i="13" s="1"/>
  <c r="DA123" i="2"/>
  <c r="DN149" i="13" s="1"/>
  <c r="CZ123" i="2"/>
  <c r="DN148" i="13" s="1"/>
  <c r="CY123" i="2"/>
  <c r="DN147" i="13" s="1"/>
  <c r="CX123" i="2"/>
  <c r="DN146" i="13" s="1"/>
  <c r="CW123" i="2"/>
  <c r="DN145" i="13" s="1"/>
  <c r="CV123" i="2"/>
  <c r="DN144" i="13" s="1"/>
  <c r="CU123" i="2"/>
  <c r="DN143" i="13" s="1"/>
  <c r="CT123" i="2"/>
  <c r="DN142" i="13" s="1"/>
  <c r="CS123" i="2"/>
  <c r="DN141" i="13" s="1"/>
  <c r="CR123" i="2"/>
  <c r="DN140" i="13" s="1"/>
  <c r="DS122" i="2"/>
  <c r="DM167" i="13" s="1"/>
  <c r="DR122" i="2"/>
  <c r="DM166" i="13" s="1"/>
  <c r="DQ122" i="2"/>
  <c r="DM165" i="13" s="1"/>
  <c r="DP122" i="2"/>
  <c r="DM164" i="13" s="1"/>
  <c r="DO122" i="2"/>
  <c r="DM163" i="13" s="1"/>
  <c r="DN122" i="2"/>
  <c r="DM162" i="13" s="1"/>
  <c r="DM122" i="2"/>
  <c r="DM161" i="13" s="1"/>
  <c r="DL122" i="2"/>
  <c r="DM160" i="13" s="1"/>
  <c r="DK122" i="2"/>
  <c r="DM159" i="13" s="1"/>
  <c r="DJ122" i="2"/>
  <c r="DM158" i="13" s="1"/>
  <c r="DI122" i="2"/>
  <c r="DM157" i="13" s="1"/>
  <c r="DH122" i="2"/>
  <c r="DM156" i="13" s="1"/>
  <c r="DG122" i="2"/>
  <c r="DM155" i="13" s="1"/>
  <c r="DF122" i="2"/>
  <c r="DM154" i="13" s="1"/>
  <c r="DE122" i="2"/>
  <c r="DM153" i="13" s="1"/>
  <c r="DD122" i="2"/>
  <c r="DM152" i="13" s="1"/>
  <c r="DC122" i="2"/>
  <c r="DM151" i="13" s="1"/>
  <c r="DB122" i="2"/>
  <c r="DM150" i="13" s="1"/>
  <c r="DA122" i="2"/>
  <c r="DM149" i="13" s="1"/>
  <c r="CZ122" i="2"/>
  <c r="DM148" i="13" s="1"/>
  <c r="CY122" i="2"/>
  <c r="DM147" i="13" s="1"/>
  <c r="CX122" i="2"/>
  <c r="DM146" i="13" s="1"/>
  <c r="CW122" i="2"/>
  <c r="DM145" i="13" s="1"/>
  <c r="CV122" i="2"/>
  <c r="DM144" i="13" s="1"/>
  <c r="CU122" i="2"/>
  <c r="DM143" i="13" s="1"/>
  <c r="CT122" i="2"/>
  <c r="DM142" i="13" s="1"/>
  <c r="CS122" i="2"/>
  <c r="DM141" i="13" s="1"/>
  <c r="CR122" i="2"/>
  <c r="DM140" i="13" s="1"/>
  <c r="DS121" i="2"/>
  <c r="DR121" i="2"/>
  <c r="DQ121" i="2"/>
  <c r="DP121" i="2"/>
  <c r="DO121" i="2"/>
  <c r="DN121" i="2"/>
  <c r="DM121" i="2"/>
  <c r="DL121" i="2"/>
  <c r="DK121" i="2"/>
  <c r="DJ121" i="2"/>
  <c r="DI121" i="2"/>
  <c r="DH121" i="2"/>
  <c r="DG121" i="2"/>
  <c r="DF121" i="2"/>
  <c r="DE121" i="2"/>
  <c r="DD121" i="2"/>
  <c r="DC121" i="2"/>
  <c r="DB121" i="2"/>
  <c r="DA121" i="2"/>
  <c r="CZ121" i="2"/>
  <c r="CY121" i="2"/>
  <c r="CX121" i="2"/>
  <c r="CW121" i="2"/>
  <c r="CV121" i="2"/>
  <c r="CU121" i="2"/>
  <c r="CT121" i="2"/>
  <c r="CS121" i="2"/>
  <c r="CR121" i="2"/>
  <c r="DS120" i="2"/>
  <c r="DR120" i="2"/>
  <c r="DQ120" i="2"/>
  <c r="DP120" i="2"/>
  <c r="DO120" i="2"/>
  <c r="DN120" i="2"/>
  <c r="DM120" i="2"/>
  <c r="DL120" i="2"/>
  <c r="DK120" i="2"/>
  <c r="DJ120" i="2"/>
  <c r="DI120" i="2"/>
  <c r="DH120" i="2"/>
  <c r="DG120" i="2"/>
  <c r="DF120" i="2"/>
  <c r="DE120" i="2"/>
  <c r="DD120" i="2"/>
  <c r="DC120" i="2"/>
  <c r="DB120" i="2"/>
  <c r="DA120" i="2"/>
  <c r="CZ120" i="2"/>
  <c r="CY120" i="2"/>
  <c r="CX120" i="2"/>
  <c r="CW120" i="2"/>
  <c r="CV120" i="2"/>
  <c r="CU120" i="2"/>
  <c r="CT120" i="2"/>
  <c r="CS120" i="2"/>
  <c r="CR120" i="2"/>
  <c r="DS119" i="2"/>
  <c r="DJ167" i="13" s="1"/>
  <c r="DR119" i="2"/>
  <c r="DJ166" i="13" s="1"/>
  <c r="DQ119" i="2"/>
  <c r="DJ165" i="13" s="1"/>
  <c r="DP119" i="2"/>
  <c r="DJ164" i="13" s="1"/>
  <c r="DO119" i="2"/>
  <c r="DJ163" i="13" s="1"/>
  <c r="DN119" i="2"/>
  <c r="DJ162" i="13" s="1"/>
  <c r="DM119" i="2"/>
  <c r="DJ161" i="13" s="1"/>
  <c r="DL119" i="2"/>
  <c r="DJ160" i="13" s="1"/>
  <c r="DK119" i="2"/>
  <c r="DJ159" i="13" s="1"/>
  <c r="DJ119" i="2"/>
  <c r="DJ158" i="13" s="1"/>
  <c r="DI119" i="2"/>
  <c r="DJ157" i="13" s="1"/>
  <c r="DH119" i="2"/>
  <c r="DJ156" i="13" s="1"/>
  <c r="DG119" i="2"/>
  <c r="DJ155" i="13" s="1"/>
  <c r="DF119" i="2"/>
  <c r="DJ154" i="13" s="1"/>
  <c r="DE119" i="2"/>
  <c r="DJ153" i="13" s="1"/>
  <c r="DD119" i="2"/>
  <c r="DJ152" i="13" s="1"/>
  <c r="DC119" i="2"/>
  <c r="DJ151" i="13" s="1"/>
  <c r="DB119" i="2"/>
  <c r="DJ150" i="13" s="1"/>
  <c r="DA119" i="2"/>
  <c r="DJ149" i="13" s="1"/>
  <c r="CZ119" i="2"/>
  <c r="DJ148" i="13" s="1"/>
  <c r="CY119" i="2"/>
  <c r="DJ147" i="13" s="1"/>
  <c r="CX119" i="2"/>
  <c r="DJ146" i="13" s="1"/>
  <c r="CW119" i="2"/>
  <c r="DJ145" i="13" s="1"/>
  <c r="CV119" i="2"/>
  <c r="DJ144" i="13" s="1"/>
  <c r="CU119" i="2"/>
  <c r="DJ143" i="13" s="1"/>
  <c r="CT119" i="2"/>
  <c r="DJ142" i="13" s="1"/>
  <c r="CS119" i="2"/>
  <c r="DJ141" i="13" s="1"/>
  <c r="CR119" i="2"/>
  <c r="DJ140" i="13" s="1"/>
  <c r="DS118" i="2"/>
  <c r="DI167" i="13" s="1"/>
  <c r="DR118" i="2"/>
  <c r="DI166" i="13" s="1"/>
  <c r="DQ118" i="2"/>
  <c r="DI165" i="13" s="1"/>
  <c r="DP118" i="2"/>
  <c r="DI164" i="13" s="1"/>
  <c r="DO118" i="2"/>
  <c r="DI163" i="13" s="1"/>
  <c r="DN118" i="2"/>
  <c r="DI162" i="13" s="1"/>
  <c r="DM118" i="2"/>
  <c r="DI161" i="13" s="1"/>
  <c r="DL118" i="2"/>
  <c r="DI160" i="13" s="1"/>
  <c r="DK118" i="2"/>
  <c r="DI159" i="13" s="1"/>
  <c r="DJ118" i="2"/>
  <c r="DI158" i="13" s="1"/>
  <c r="DI118" i="2"/>
  <c r="DI157" i="13" s="1"/>
  <c r="DH118" i="2"/>
  <c r="DI156" i="13" s="1"/>
  <c r="DG118" i="2"/>
  <c r="DI155" i="13" s="1"/>
  <c r="DF118" i="2"/>
  <c r="DI154" i="13" s="1"/>
  <c r="DE118" i="2"/>
  <c r="DI153" i="13" s="1"/>
  <c r="DD118" i="2"/>
  <c r="DI152" i="13" s="1"/>
  <c r="DC118" i="2"/>
  <c r="DI151" i="13" s="1"/>
  <c r="DB118" i="2"/>
  <c r="DI150" i="13" s="1"/>
  <c r="DA118" i="2"/>
  <c r="DI149" i="13" s="1"/>
  <c r="CZ118" i="2"/>
  <c r="DI148" i="13" s="1"/>
  <c r="CY118" i="2"/>
  <c r="DI147" i="13" s="1"/>
  <c r="CX118" i="2"/>
  <c r="DI146" i="13" s="1"/>
  <c r="CW118" i="2"/>
  <c r="DI145" i="13" s="1"/>
  <c r="CV118" i="2"/>
  <c r="DI144" i="13" s="1"/>
  <c r="CU118" i="2"/>
  <c r="DI143" i="13" s="1"/>
  <c r="CT118" i="2"/>
  <c r="DI142" i="13" s="1"/>
  <c r="CS118" i="2"/>
  <c r="DI141" i="13" s="1"/>
  <c r="CR118" i="2"/>
  <c r="DI140" i="13" s="1"/>
  <c r="DS117" i="2"/>
  <c r="DR117" i="2"/>
  <c r="DQ117" i="2"/>
  <c r="DP117" i="2"/>
  <c r="DO117" i="2"/>
  <c r="DN117" i="2"/>
  <c r="DM117" i="2"/>
  <c r="DL117" i="2"/>
  <c r="DK117" i="2"/>
  <c r="DJ117" i="2"/>
  <c r="DI117" i="2"/>
  <c r="DH117" i="2"/>
  <c r="DG117" i="2"/>
  <c r="DF117" i="2"/>
  <c r="DE117" i="2"/>
  <c r="DD117" i="2"/>
  <c r="DC117" i="2"/>
  <c r="DB117" i="2"/>
  <c r="DA117" i="2"/>
  <c r="CZ117" i="2"/>
  <c r="CY117" i="2"/>
  <c r="CX117" i="2"/>
  <c r="CW117" i="2"/>
  <c r="CV117" i="2"/>
  <c r="CU117" i="2"/>
  <c r="CT117" i="2"/>
  <c r="CS117" i="2"/>
  <c r="CR117" i="2"/>
  <c r="DS116" i="2"/>
  <c r="DR116" i="2"/>
  <c r="DQ116" i="2"/>
  <c r="DP116" i="2"/>
  <c r="DO116" i="2"/>
  <c r="DN116" i="2"/>
  <c r="DM116" i="2"/>
  <c r="DL116" i="2"/>
  <c r="DK116" i="2"/>
  <c r="DJ116" i="2"/>
  <c r="DI116" i="2"/>
  <c r="DH116" i="2"/>
  <c r="DG116" i="2"/>
  <c r="DF116" i="2"/>
  <c r="DE116" i="2"/>
  <c r="DD116" i="2"/>
  <c r="DC116" i="2"/>
  <c r="DB116" i="2"/>
  <c r="DA116" i="2"/>
  <c r="CZ116" i="2"/>
  <c r="CY116" i="2"/>
  <c r="CX116" i="2"/>
  <c r="CW116" i="2"/>
  <c r="CV116" i="2"/>
  <c r="CU116" i="2"/>
  <c r="CT116" i="2"/>
  <c r="CS116" i="2"/>
  <c r="CR116" i="2"/>
  <c r="DS115" i="2"/>
  <c r="DR115" i="2"/>
  <c r="DQ115" i="2"/>
  <c r="DP115" i="2"/>
  <c r="DO115" i="2"/>
  <c r="DN115" i="2"/>
  <c r="DM115" i="2"/>
  <c r="DL115" i="2"/>
  <c r="DK115" i="2"/>
  <c r="DJ115" i="2"/>
  <c r="DI115" i="2"/>
  <c r="DH115" i="2"/>
  <c r="DG115" i="2"/>
  <c r="DF115" i="2"/>
  <c r="DE115" i="2"/>
  <c r="DD115" i="2"/>
  <c r="DC115" i="2"/>
  <c r="DB115" i="2"/>
  <c r="DA115" i="2"/>
  <c r="CZ115" i="2"/>
  <c r="CY115" i="2"/>
  <c r="CX115" i="2"/>
  <c r="CW115" i="2"/>
  <c r="CV115" i="2"/>
  <c r="CU115" i="2"/>
  <c r="CT115" i="2"/>
  <c r="CS115" i="2"/>
  <c r="CR115" i="2"/>
  <c r="DS114" i="2"/>
  <c r="DE167" i="13" s="1"/>
  <c r="DR114" i="2"/>
  <c r="DE166" i="13" s="1"/>
  <c r="DQ114" i="2"/>
  <c r="DE165" i="13" s="1"/>
  <c r="DP114" i="2"/>
  <c r="DE164" i="13" s="1"/>
  <c r="DO114" i="2"/>
  <c r="DE163" i="13" s="1"/>
  <c r="DN114" i="2"/>
  <c r="DE162" i="13" s="1"/>
  <c r="DM114" i="2"/>
  <c r="DE161" i="13" s="1"/>
  <c r="DL114" i="2"/>
  <c r="DE160" i="13" s="1"/>
  <c r="DK114" i="2"/>
  <c r="DE159" i="13" s="1"/>
  <c r="DJ114" i="2"/>
  <c r="DE158" i="13" s="1"/>
  <c r="DI114" i="2"/>
  <c r="DE157" i="13" s="1"/>
  <c r="DH114" i="2"/>
  <c r="DE156" i="13" s="1"/>
  <c r="DG114" i="2"/>
  <c r="DE155" i="13" s="1"/>
  <c r="DF114" i="2"/>
  <c r="DE154" i="13" s="1"/>
  <c r="DE114" i="2"/>
  <c r="DE153" i="13" s="1"/>
  <c r="DD114" i="2"/>
  <c r="DE152" i="13" s="1"/>
  <c r="DC114" i="2"/>
  <c r="DE151" i="13" s="1"/>
  <c r="DB114" i="2"/>
  <c r="DE150" i="13" s="1"/>
  <c r="DA114" i="2"/>
  <c r="DE149" i="13" s="1"/>
  <c r="CZ114" i="2"/>
  <c r="DE148" i="13" s="1"/>
  <c r="CY114" i="2"/>
  <c r="DE147" i="13" s="1"/>
  <c r="CX114" i="2"/>
  <c r="DE146" i="13" s="1"/>
  <c r="CW114" i="2"/>
  <c r="DE145" i="13" s="1"/>
  <c r="CV114" i="2"/>
  <c r="DE144" i="13" s="1"/>
  <c r="CU114" i="2"/>
  <c r="DE143" i="13" s="1"/>
  <c r="CT114" i="2"/>
  <c r="DE142" i="13" s="1"/>
  <c r="CS114" i="2"/>
  <c r="DE141" i="13" s="1"/>
  <c r="CR114" i="2"/>
  <c r="DE140" i="13" s="1"/>
  <c r="DS113" i="2"/>
  <c r="DR113" i="2"/>
  <c r="DQ113" i="2"/>
  <c r="DP113" i="2"/>
  <c r="DO113" i="2"/>
  <c r="DN113" i="2"/>
  <c r="DM113" i="2"/>
  <c r="DL113" i="2"/>
  <c r="DK113" i="2"/>
  <c r="DJ113" i="2"/>
  <c r="DI113" i="2"/>
  <c r="DH113" i="2"/>
  <c r="DG113" i="2"/>
  <c r="DF113" i="2"/>
  <c r="DE113" i="2"/>
  <c r="DD113" i="2"/>
  <c r="DC113" i="2"/>
  <c r="DB113" i="2"/>
  <c r="DA113" i="2"/>
  <c r="CZ113" i="2"/>
  <c r="CY113" i="2"/>
  <c r="CX113" i="2"/>
  <c r="CW113" i="2"/>
  <c r="CV113" i="2"/>
  <c r="CU113" i="2"/>
  <c r="CT113" i="2"/>
  <c r="CS113" i="2"/>
  <c r="CR113" i="2"/>
  <c r="DS112" i="2"/>
  <c r="DR112" i="2"/>
  <c r="DQ112" i="2"/>
  <c r="DP112" i="2"/>
  <c r="DO112" i="2"/>
  <c r="DN112" i="2"/>
  <c r="DM112" i="2"/>
  <c r="DL112" i="2"/>
  <c r="DK112" i="2"/>
  <c r="DJ112" i="2"/>
  <c r="DI112" i="2"/>
  <c r="DH112" i="2"/>
  <c r="DG112" i="2"/>
  <c r="DF112" i="2"/>
  <c r="DE112" i="2"/>
  <c r="DD112" i="2"/>
  <c r="DC112" i="2"/>
  <c r="DB112" i="2"/>
  <c r="DA112" i="2"/>
  <c r="CZ112" i="2"/>
  <c r="CY112" i="2"/>
  <c r="CX112" i="2"/>
  <c r="CW112" i="2"/>
  <c r="CV112" i="2"/>
  <c r="CU112" i="2"/>
  <c r="CT112" i="2"/>
  <c r="CS112" i="2"/>
  <c r="CR112" i="2"/>
  <c r="DS111" i="2"/>
  <c r="DB167" i="13" s="1"/>
  <c r="DR111" i="2"/>
  <c r="DB166" i="13" s="1"/>
  <c r="DQ111" i="2"/>
  <c r="DB165" i="13" s="1"/>
  <c r="DP111" i="2"/>
  <c r="DB164" i="13" s="1"/>
  <c r="DO111" i="2"/>
  <c r="DB163" i="13" s="1"/>
  <c r="DN111" i="2"/>
  <c r="DB162" i="13" s="1"/>
  <c r="DM111" i="2"/>
  <c r="DB161" i="13" s="1"/>
  <c r="DL111" i="2"/>
  <c r="DB160" i="13" s="1"/>
  <c r="DK111" i="2"/>
  <c r="DB159" i="13" s="1"/>
  <c r="DJ111" i="2"/>
  <c r="DB158" i="13" s="1"/>
  <c r="DI111" i="2"/>
  <c r="DB157" i="13" s="1"/>
  <c r="DH111" i="2"/>
  <c r="DB156" i="13" s="1"/>
  <c r="DG111" i="2"/>
  <c r="DB155" i="13" s="1"/>
  <c r="DF111" i="2"/>
  <c r="DB154" i="13" s="1"/>
  <c r="DE111" i="2"/>
  <c r="DB153" i="13" s="1"/>
  <c r="DD111" i="2"/>
  <c r="DB152" i="13" s="1"/>
  <c r="DC111" i="2"/>
  <c r="DB151" i="13" s="1"/>
  <c r="DB111" i="2"/>
  <c r="DB150" i="13" s="1"/>
  <c r="DA111" i="2"/>
  <c r="DB149" i="13" s="1"/>
  <c r="CZ111" i="2"/>
  <c r="DB148" i="13" s="1"/>
  <c r="CY111" i="2"/>
  <c r="DB147" i="13" s="1"/>
  <c r="CX111" i="2"/>
  <c r="DB146" i="13" s="1"/>
  <c r="CW111" i="2"/>
  <c r="DB145" i="13" s="1"/>
  <c r="CV111" i="2"/>
  <c r="DB144" i="13" s="1"/>
  <c r="CU111" i="2"/>
  <c r="DB143" i="13" s="1"/>
  <c r="CT111" i="2"/>
  <c r="DB142" i="13" s="1"/>
  <c r="CS111" i="2"/>
  <c r="DB141" i="13" s="1"/>
  <c r="CR111" i="2"/>
  <c r="DB140" i="13" s="1"/>
  <c r="DS110" i="2"/>
  <c r="DA167" i="13" s="1"/>
  <c r="DR110" i="2"/>
  <c r="DA166" i="13" s="1"/>
  <c r="DQ110" i="2"/>
  <c r="DA165" i="13" s="1"/>
  <c r="DP110" i="2"/>
  <c r="DA164" i="13" s="1"/>
  <c r="DO110" i="2"/>
  <c r="DA163" i="13" s="1"/>
  <c r="DN110" i="2"/>
  <c r="DA162" i="13" s="1"/>
  <c r="DM110" i="2"/>
  <c r="DA161" i="13" s="1"/>
  <c r="DL110" i="2"/>
  <c r="DA160" i="13" s="1"/>
  <c r="DK110" i="2"/>
  <c r="DA159" i="13" s="1"/>
  <c r="DJ110" i="2"/>
  <c r="DA158" i="13" s="1"/>
  <c r="DI110" i="2"/>
  <c r="DA157" i="13" s="1"/>
  <c r="DH110" i="2"/>
  <c r="DA156" i="13" s="1"/>
  <c r="DG110" i="2"/>
  <c r="DA155" i="13" s="1"/>
  <c r="DF110" i="2"/>
  <c r="DA154" i="13" s="1"/>
  <c r="DE110" i="2"/>
  <c r="DA153" i="13" s="1"/>
  <c r="DD110" i="2"/>
  <c r="DA152" i="13" s="1"/>
  <c r="DC110" i="2"/>
  <c r="DA151" i="13" s="1"/>
  <c r="DB110" i="2"/>
  <c r="DA150" i="13" s="1"/>
  <c r="DA110" i="2"/>
  <c r="DA149" i="13" s="1"/>
  <c r="CZ110" i="2"/>
  <c r="DA148" i="13" s="1"/>
  <c r="CY110" i="2"/>
  <c r="DA147" i="13" s="1"/>
  <c r="CX110" i="2"/>
  <c r="DA146" i="13" s="1"/>
  <c r="CW110" i="2"/>
  <c r="DA145" i="13" s="1"/>
  <c r="CV110" i="2"/>
  <c r="DA144" i="13" s="1"/>
  <c r="CU110" i="2"/>
  <c r="DA143" i="13" s="1"/>
  <c r="CT110" i="2"/>
  <c r="DA142" i="13" s="1"/>
  <c r="CS110" i="2"/>
  <c r="DA141" i="13" s="1"/>
  <c r="CR110" i="2"/>
  <c r="DA140" i="13" s="1"/>
  <c r="DS109" i="2"/>
  <c r="DR109" i="2"/>
  <c r="DQ109" i="2"/>
  <c r="DP109" i="2"/>
  <c r="DO109" i="2"/>
  <c r="DN109" i="2"/>
  <c r="DM109" i="2"/>
  <c r="DL109" i="2"/>
  <c r="DK109" i="2"/>
  <c r="DJ109" i="2"/>
  <c r="DI109" i="2"/>
  <c r="DH109" i="2"/>
  <c r="DG109" i="2"/>
  <c r="DF109" i="2"/>
  <c r="DE109" i="2"/>
  <c r="DD109" i="2"/>
  <c r="DC109" i="2"/>
  <c r="DB109" i="2"/>
  <c r="DA109" i="2"/>
  <c r="CZ109" i="2"/>
  <c r="CY109" i="2"/>
  <c r="CX109" i="2"/>
  <c r="CW109" i="2"/>
  <c r="CV109" i="2"/>
  <c r="CU109" i="2"/>
  <c r="CT109" i="2"/>
  <c r="CS109" i="2"/>
  <c r="CR109" i="2"/>
  <c r="DS108" i="2"/>
  <c r="CY167" i="13" s="1"/>
  <c r="DR108" i="2"/>
  <c r="CY166" i="13" s="1"/>
  <c r="DQ108" i="2"/>
  <c r="CY165" i="13" s="1"/>
  <c r="DP108" i="2"/>
  <c r="CY164" i="13" s="1"/>
  <c r="DO108" i="2"/>
  <c r="CY163" i="13" s="1"/>
  <c r="DN108" i="2"/>
  <c r="CY162" i="13" s="1"/>
  <c r="DM108" i="2"/>
  <c r="CY161" i="13" s="1"/>
  <c r="DL108" i="2"/>
  <c r="CY160" i="13" s="1"/>
  <c r="DK108" i="2"/>
  <c r="CY159" i="13" s="1"/>
  <c r="DJ108" i="2"/>
  <c r="CY158" i="13" s="1"/>
  <c r="DI108" i="2"/>
  <c r="CY157" i="13" s="1"/>
  <c r="DH108" i="2"/>
  <c r="CY156" i="13" s="1"/>
  <c r="DG108" i="2"/>
  <c r="CY155" i="13" s="1"/>
  <c r="DF108" i="2"/>
  <c r="CY154" i="13" s="1"/>
  <c r="DE108" i="2"/>
  <c r="CY153" i="13" s="1"/>
  <c r="DD108" i="2"/>
  <c r="CY152" i="13" s="1"/>
  <c r="DC108" i="2"/>
  <c r="CY151" i="13" s="1"/>
  <c r="DB108" i="2"/>
  <c r="CY150" i="13" s="1"/>
  <c r="DA108" i="2"/>
  <c r="CY149" i="13" s="1"/>
  <c r="CZ108" i="2"/>
  <c r="CY148" i="13" s="1"/>
  <c r="CY108" i="2"/>
  <c r="CY147" i="13" s="1"/>
  <c r="CX108" i="2"/>
  <c r="CY146" i="13" s="1"/>
  <c r="CW108" i="2"/>
  <c r="CY145" i="13" s="1"/>
  <c r="CV108" i="2"/>
  <c r="CY144" i="13" s="1"/>
  <c r="CU108" i="2"/>
  <c r="CY143" i="13" s="1"/>
  <c r="CT108" i="2"/>
  <c r="CY142" i="13" s="1"/>
  <c r="CS108" i="2"/>
  <c r="CY141" i="13" s="1"/>
  <c r="CR108" i="2"/>
  <c r="CY140" i="13" s="1"/>
  <c r="DS107" i="2"/>
  <c r="DR107" i="2"/>
  <c r="DQ107" i="2"/>
  <c r="DP107" i="2"/>
  <c r="DO107" i="2"/>
  <c r="DN107" i="2"/>
  <c r="DM107" i="2"/>
  <c r="DL107" i="2"/>
  <c r="DK107" i="2"/>
  <c r="DJ107" i="2"/>
  <c r="DI107" i="2"/>
  <c r="DH107" i="2"/>
  <c r="DG107" i="2"/>
  <c r="DF107" i="2"/>
  <c r="DE107" i="2"/>
  <c r="DD107" i="2"/>
  <c r="DC107" i="2"/>
  <c r="DB107" i="2"/>
  <c r="DA107" i="2"/>
  <c r="CZ107" i="2"/>
  <c r="CY107" i="2"/>
  <c r="CX107" i="2"/>
  <c r="CW107" i="2"/>
  <c r="CV107" i="2"/>
  <c r="CU107" i="2"/>
  <c r="CT107" i="2"/>
  <c r="CS107" i="2"/>
  <c r="CR107" i="2"/>
  <c r="DS106" i="2"/>
  <c r="DR106" i="2"/>
  <c r="DQ106" i="2"/>
  <c r="DP106" i="2"/>
  <c r="DO106" i="2"/>
  <c r="DN106" i="2"/>
  <c r="DM106" i="2"/>
  <c r="DL106" i="2"/>
  <c r="DK106" i="2"/>
  <c r="DJ106" i="2"/>
  <c r="DI106" i="2"/>
  <c r="DH106" i="2"/>
  <c r="DG106" i="2"/>
  <c r="DF106" i="2"/>
  <c r="DE106" i="2"/>
  <c r="DD106" i="2"/>
  <c r="DC106" i="2"/>
  <c r="DB106" i="2"/>
  <c r="DA106" i="2"/>
  <c r="CZ106" i="2"/>
  <c r="CY106" i="2"/>
  <c r="CX106" i="2"/>
  <c r="CW106" i="2"/>
  <c r="CV106" i="2"/>
  <c r="CU106" i="2"/>
  <c r="CT106" i="2"/>
  <c r="CS106" i="2"/>
  <c r="CR106" i="2"/>
  <c r="DS105" i="2"/>
  <c r="CV167" i="13" s="1"/>
  <c r="DR105" i="2"/>
  <c r="CV166" i="13" s="1"/>
  <c r="DQ105" i="2"/>
  <c r="CV165" i="13" s="1"/>
  <c r="DP105" i="2"/>
  <c r="CV164" i="13" s="1"/>
  <c r="DO105" i="2"/>
  <c r="CV163" i="13" s="1"/>
  <c r="DN105" i="2"/>
  <c r="CV162" i="13" s="1"/>
  <c r="DM105" i="2"/>
  <c r="CV161" i="13" s="1"/>
  <c r="DL105" i="2"/>
  <c r="CV160" i="13" s="1"/>
  <c r="DK105" i="2"/>
  <c r="CV159" i="13" s="1"/>
  <c r="DJ105" i="2"/>
  <c r="CV158" i="13" s="1"/>
  <c r="DI105" i="2"/>
  <c r="CV157" i="13" s="1"/>
  <c r="DH105" i="2"/>
  <c r="CV156" i="13" s="1"/>
  <c r="DG105" i="2"/>
  <c r="CV155" i="13" s="1"/>
  <c r="DF105" i="2"/>
  <c r="CV154" i="13" s="1"/>
  <c r="DE105" i="2"/>
  <c r="CV153" i="13" s="1"/>
  <c r="DD105" i="2"/>
  <c r="CV152" i="13" s="1"/>
  <c r="DC105" i="2"/>
  <c r="CV151" i="13" s="1"/>
  <c r="DB105" i="2"/>
  <c r="CV150" i="13" s="1"/>
  <c r="DA105" i="2"/>
  <c r="CV149" i="13" s="1"/>
  <c r="CZ105" i="2"/>
  <c r="CV148" i="13" s="1"/>
  <c r="CY105" i="2"/>
  <c r="CV147" i="13" s="1"/>
  <c r="CX105" i="2"/>
  <c r="CV146" i="13" s="1"/>
  <c r="CW105" i="2"/>
  <c r="CV145" i="13" s="1"/>
  <c r="CV105" i="2"/>
  <c r="CV144" i="13" s="1"/>
  <c r="CU105" i="2"/>
  <c r="CV143" i="13" s="1"/>
  <c r="CT105" i="2"/>
  <c r="CV142" i="13" s="1"/>
  <c r="CS105" i="2"/>
  <c r="CV141" i="13" s="1"/>
  <c r="CR105" i="2"/>
  <c r="CV140" i="13" s="1"/>
  <c r="DS104" i="2"/>
  <c r="CU167" i="13" s="1"/>
  <c r="DR104" i="2"/>
  <c r="CU166" i="13" s="1"/>
  <c r="DQ104" i="2"/>
  <c r="CU165" i="13" s="1"/>
  <c r="DP104" i="2"/>
  <c r="CU164" i="13" s="1"/>
  <c r="DO104" i="2"/>
  <c r="CU163" i="13" s="1"/>
  <c r="DN104" i="2"/>
  <c r="CU162" i="13" s="1"/>
  <c r="DM104" i="2"/>
  <c r="CU161" i="13" s="1"/>
  <c r="DL104" i="2"/>
  <c r="CU160" i="13" s="1"/>
  <c r="DK104" i="2"/>
  <c r="CU159" i="13" s="1"/>
  <c r="DJ104" i="2"/>
  <c r="CU158" i="13" s="1"/>
  <c r="DI104" i="2"/>
  <c r="CU157" i="13" s="1"/>
  <c r="DH104" i="2"/>
  <c r="CU156" i="13" s="1"/>
  <c r="DG104" i="2"/>
  <c r="CU155" i="13" s="1"/>
  <c r="DF104" i="2"/>
  <c r="CU154" i="13" s="1"/>
  <c r="DE104" i="2"/>
  <c r="CU153" i="13" s="1"/>
  <c r="DD104" i="2"/>
  <c r="CU152" i="13" s="1"/>
  <c r="DC104" i="2"/>
  <c r="CU151" i="13" s="1"/>
  <c r="DB104" i="2"/>
  <c r="CU150" i="13" s="1"/>
  <c r="DA104" i="2"/>
  <c r="CU149" i="13" s="1"/>
  <c r="CZ104" i="2"/>
  <c r="CU148" i="13" s="1"/>
  <c r="CY104" i="2"/>
  <c r="CU147" i="13" s="1"/>
  <c r="CX104" i="2"/>
  <c r="CU146" i="13" s="1"/>
  <c r="CW104" i="2"/>
  <c r="CU145" i="13" s="1"/>
  <c r="CV104" i="2"/>
  <c r="CU144" i="13" s="1"/>
  <c r="CU104" i="2"/>
  <c r="CU143" i="13" s="1"/>
  <c r="CT104" i="2"/>
  <c r="CU142" i="13" s="1"/>
  <c r="CS104" i="2"/>
  <c r="CU141" i="13" s="1"/>
  <c r="CR104" i="2"/>
  <c r="CU140" i="13" s="1"/>
  <c r="DS103" i="2"/>
  <c r="DR103" i="2"/>
  <c r="DQ103" i="2"/>
  <c r="DP103" i="2"/>
  <c r="DO103" i="2"/>
  <c r="DN103" i="2"/>
  <c r="DM103" i="2"/>
  <c r="DL103" i="2"/>
  <c r="DK103" i="2"/>
  <c r="DJ103" i="2"/>
  <c r="DI103" i="2"/>
  <c r="DH103" i="2"/>
  <c r="DG103" i="2"/>
  <c r="DF103" i="2"/>
  <c r="DE103" i="2"/>
  <c r="DD103" i="2"/>
  <c r="DC103" i="2"/>
  <c r="DB103" i="2"/>
  <c r="DA103" i="2"/>
  <c r="CZ103" i="2"/>
  <c r="CY103" i="2"/>
  <c r="CX103" i="2"/>
  <c r="CW103" i="2"/>
  <c r="CV103" i="2"/>
  <c r="CU103" i="2"/>
  <c r="CT103" i="2"/>
  <c r="CS103" i="2"/>
  <c r="CR103" i="2"/>
  <c r="DS102" i="2"/>
  <c r="CS167" i="13" s="1"/>
  <c r="DR102" i="2"/>
  <c r="CS166" i="13" s="1"/>
  <c r="DQ102" i="2"/>
  <c r="CS165" i="13" s="1"/>
  <c r="DP102" i="2"/>
  <c r="CS164" i="13" s="1"/>
  <c r="DO102" i="2"/>
  <c r="CS163" i="13" s="1"/>
  <c r="DN102" i="2"/>
  <c r="CS162" i="13" s="1"/>
  <c r="DM102" i="2"/>
  <c r="CS161" i="13" s="1"/>
  <c r="DL102" i="2"/>
  <c r="CS160" i="13" s="1"/>
  <c r="DK102" i="2"/>
  <c r="CS159" i="13" s="1"/>
  <c r="DJ102" i="2"/>
  <c r="CS158" i="13" s="1"/>
  <c r="DI102" i="2"/>
  <c r="CS157" i="13" s="1"/>
  <c r="DH102" i="2"/>
  <c r="CS156" i="13" s="1"/>
  <c r="DG102" i="2"/>
  <c r="CS155" i="13" s="1"/>
  <c r="DF102" i="2"/>
  <c r="CS154" i="13" s="1"/>
  <c r="DE102" i="2"/>
  <c r="CS153" i="13" s="1"/>
  <c r="DD102" i="2"/>
  <c r="CS152" i="13" s="1"/>
  <c r="DC102" i="2"/>
  <c r="CS151" i="13" s="1"/>
  <c r="DB102" i="2"/>
  <c r="CS150" i="13" s="1"/>
  <c r="DA102" i="2"/>
  <c r="CS149" i="13" s="1"/>
  <c r="CZ102" i="2"/>
  <c r="CS148" i="13" s="1"/>
  <c r="CY102" i="2"/>
  <c r="CS147" i="13" s="1"/>
  <c r="CX102" i="2"/>
  <c r="CS146" i="13" s="1"/>
  <c r="CW102" i="2"/>
  <c r="CS145" i="13" s="1"/>
  <c r="CV102" i="2"/>
  <c r="CS144" i="13" s="1"/>
  <c r="CU102" i="2"/>
  <c r="CS143" i="13" s="1"/>
  <c r="CT102" i="2"/>
  <c r="CS142" i="13" s="1"/>
  <c r="CS102" i="2"/>
  <c r="CS141" i="13" s="1"/>
  <c r="CR102" i="2"/>
  <c r="CS140" i="13" s="1"/>
  <c r="DS101" i="2"/>
  <c r="CR167" i="13" s="1"/>
  <c r="DR101" i="2"/>
  <c r="CR166" i="13" s="1"/>
  <c r="DQ101" i="2"/>
  <c r="CR165" i="13" s="1"/>
  <c r="DP101" i="2"/>
  <c r="CR164" i="13" s="1"/>
  <c r="DO101" i="2"/>
  <c r="CR163" i="13" s="1"/>
  <c r="DN101" i="2"/>
  <c r="CR162" i="13" s="1"/>
  <c r="DM101" i="2"/>
  <c r="CR161" i="13" s="1"/>
  <c r="DL101" i="2"/>
  <c r="CR160" i="13" s="1"/>
  <c r="DK101" i="2"/>
  <c r="CR159" i="13" s="1"/>
  <c r="DJ101" i="2"/>
  <c r="CR158" i="13" s="1"/>
  <c r="DI101" i="2"/>
  <c r="CR157" i="13" s="1"/>
  <c r="DH101" i="2"/>
  <c r="CR156" i="13" s="1"/>
  <c r="DG101" i="2"/>
  <c r="CR155" i="13" s="1"/>
  <c r="DF101" i="2"/>
  <c r="CR154" i="13" s="1"/>
  <c r="DE101" i="2"/>
  <c r="CR153" i="13" s="1"/>
  <c r="DD101" i="2"/>
  <c r="CR152" i="13" s="1"/>
  <c r="DC101" i="2"/>
  <c r="CR151" i="13" s="1"/>
  <c r="DB101" i="2"/>
  <c r="CR150" i="13" s="1"/>
  <c r="DA101" i="2"/>
  <c r="CR149" i="13" s="1"/>
  <c r="CZ101" i="2"/>
  <c r="CR148" i="13" s="1"/>
  <c r="CY101" i="2"/>
  <c r="CR147" i="13" s="1"/>
  <c r="CX101" i="2"/>
  <c r="CR146" i="13" s="1"/>
  <c r="CW101" i="2"/>
  <c r="CR145" i="13" s="1"/>
  <c r="CV101" i="2"/>
  <c r="CR144" i="13" s="1"/>
  <c r="CU101" i="2"/>
  <c r="CR143" i="13" s="1"/>
  <c r="CT101" i="2"/>
  <c r="CR142" i="13" s="1"/>
  <c r="CS101" i="2"/>
  <c r="CR141" i="13" s="1"/>
  <c r="CR101" i="2"/>
  <c r="CR140" i="13" s="1"/>
  <c r="DS100" i="2"/>
  <c r="DR100" i="2"/>
  <c r="DQ100" i="2"/>
  <c r="DP100" i="2"/>
  <c r="DO100" i="2"/>
  <c r="DN100" i="2"/>
  <c r="DM100" i="2"/>
  <c r="DL100" i="2"/>
  <c r="DK100" i="2"/>
  <c r="DJ100" i="2"/>
  <c r="DI100" i="2"/>
  <c r="DH100" i="2"/>
  <c r="DG100" i="2"/>
  <c r="DF100" i="2"/>
  <c r="DE100" i="2"/>
  <c r="DD100" i="2"/>
  <c r="DC100" i="2"/>
  <c r="DB100" i="2"/>
  <c r="DA100" i="2"/>
  <c r="CZ100" i="2"/>
  <c r="CY100" i="2"/>
  <c r="CX100" i="2"/>
  <c r="CW100" i="2"/>
  <c r="CV100" i="2"/>
  <c r="CU100" i="2"/>
  <c r="CT100" i="2"/>
  <c r="CS100" i="2"/>
  <c r="CR100" i="2"/>
  <c r="DS99" i="2"/>
  <c r="CP167" i="13" s="1"/>
  <c r="DR99" i="2"/>
  <c r="CP166" i="13" s="1"/>
  <c r="DQ99" i="2"/>
  <c r="CP165" i="13" s="1"/>
  <c r="DP99" i="2"/>
  <c r="CP164" i="13" s="1"/>
  <c r="DO99" i="2"/>
  <c r="CP163" i="13" s="1"/>
  <c r="DN99" i="2"/>
  <c r="CP162" i="13" s="1"/>
  <c r="DM99" i="2"/>
  <c r="CP161" i="13" s="1"/>
  <c r="DL99" i="2"/>
  <c r="CP160" i="13" s="1"/>
  <c r="DK99" i="2"/>
  <c r="CP159" i="13" s="1"/>
  <c r="DJ99" i="2"/>
  <c r="CP158" i="13" s="1"/>
  <c r="DI99" i="2"/>
  <c r="CP157" i="13" s="1"/>
  <c r="DH99" i="2"/>
  <c r="CP156" i="13" s="1"/>
  <c r="DG99" i="2"/>
  <c r="CP155" i="13" s="1"/>
  <c r="DF99" i="2"/>
  <c r="CP154" i="13" s="1"/>
  <c r="DE99" i="2"/>
  <c r="CP153" i="13" s="1"/>
  <c r="DD99" i="2"/>
  <c r="CP152" i="13" s="1"/>
  <c r="DC99" i="2"/>
  <c r="CP151" i="13" s="1"/>
  <c r="DB99" i="2"/>
  <c r="CP150" i="13" s="1"/>
  <c r="DA99" i="2"/>
  <c r="CP149" i="13" s="1"/>
  <c r="CZ99" i="2"/>
  <c r="CP148" i="13" s="1"/>
  <c r="CY99" i="2"/>
  <c r="CP147" i="13" s="1"/>
  <c r="CX99" i="2"/>
  <c r="CP146" i="13" s="1"/>
  <c r="CW99" i="2"/>
  <c r="CP145" i="13" s="1"/>
  <c r="CV99" i="2"/>
  <c r="CP144" i="13" s="1"/>
  <c r="CU99" i="2"/>
  <c r="CP143" i="13" s="1"/>
  <c r="CT99" i="2"/>
  <c r="CP142" i="13" s="1"/>
  <c r="CS99" i="2"/>
  <c r="CP141" i="13" s="1"/>
  <c r="CR99" i="2"/>
  <c r="CP140" i="13" s="1"/>
  <c r="DS98" i="2"/>
  <c r="CO167" i="13" s="1"/>
  <c r="DR98" i="2"/>
  <c r="CO166" i="13" s="1"/>
  <c r="DQ98" i="2"/>
  <c r="CO165" i="13" s="1"/>
  <c r="DP98" i="2"/>
  <c r="CO164" i="13" s="1"/>
  <c r="DO98" i="2"/>
  <c r="CO163" i="13" s="1"/>
  <c r="DN98" i="2"/>
  <c r="CO162" i="13" s="1"/>
  <c r="DM98" i="2"/>
  <c r="CO161" i="13" s="1"/>
  <c r="DL98" i="2"/>
  <c r="CO160" i="13" s="1"/>
  <c r="DK98" i="2"/>
  <c r="CO159" i="13" s="1"/>
  <c r="DJ98" i="2"/>
  <c r="CO158" i="13" s="1"/>
  <c r="DI98" i="2"/>
  <c r="CO157" i="13" s="1"/>
  <c r="DH98" i="2"/>
  <c r="CO156" i="13" s="1"/>
  <c r="DG98" i="2"/>
  <c r="CO155" i="13" s="1"/>
  <c r="DF98" i="2"/>
  <c r="CO154" i="13" s="1"/>
  <c r="DE98" i="2"/>
  <c r="CO153" i="13" s="1"/>
  <c r="DD98" i="2"/>
  <c r="CO152" i="13" s="1"/>
  <c r="DC98" i="2"/>
  <c r="CO151" i="13" s="1"/>
  <c r="DB98" i="2"/>
  <c r="CO150" i="13" s="1"/>
  <c r="DA98" i="2"/>
  <c r="CO149" i="13" s="1"/>
  <c r="CZ98" i="2"/>
  <c r="CO148" i="13" s="1"/>
  <c r="CY98" i="2"/>
  <c r="CO147" i="13" s="1"/>
  <c r="CX98" i="2"/>
  <c r="CO146" i="13" s="1"/>
  <c r="CW98" i="2"/>
  <c r="CO145" i="13" s="1"/>
  <c r="CV98" i="2"/>
  <c r="CO144" i="13" s="1"/>
  <c r="CU98" i="2"/>
  <c r="CO143" i="13" s="1"/>
  <c r="CT98" i="2"/>
  <c r="CO142" i="13" s="1"/>
  <c r="CS98" i="2"/>
  <c r="CO141" i="13" s="1"/>
  <c r="CR98" i="2"/>
  <c r="CO140" i="13" s="1"/>
  <c r="DS97" i="2"/>
  <c r="DR97" i="2"/>
  <c r="DQ97" i="2"/>
  <c r="DP97" i="2"/>
  <c r="DO97" i="2"/>
  <c r="DN97" i="2"/>
  <c r="DM97" i="2"/>
  <c r="DL97" i="2"/>
  <c r="DK97" i="2"/>
  <c r="DJ97" i="2"/>
  <c r="DI97" i="2"/>
  <c r="DH97" i="2"/>
  <c r="DG97" i="2"/>
  <c r="DF97" i="2"/>
  <c r="DE97" i="2"/>
  <c r="DD97" i="2"/>
  <c r="DC97" i="2"/>
  <c r="DB97" i="2"/>
  <c r="DA97" i="2"/>
  <c r="CZ97" i="2"/>
  <c r="CY97" i="2"/>
  <c r="CX97" i="2"/>
  <c r="CW97" i="2"/>
  <c r="CV97" i="2"/>
  <c r="CU97" i="2"/>
  <c r="CT97" i="2"/>
  <c r="CS97" i="2"/>
  <c r="CR97" i="2"/>
  <c r="DS96" i="2"/>
  <c r="CM167" i="13" s="1"/>
  <c r="DR96" i="2"/>
  <c r="CM166" i="13" s="1"/>
  <c r="DQ96" i="2"/>
  <c r="CM165" i="13" s="1"/>
  <c r="DP96" i="2"/>
  <c r="CM164" i="13" s="1"/>
  <c r="DO96" i="2"/>
  <c r="CM163" i="13" s="1"/>
  <c r="DN96" i="2"/>
  <c r="CM162" i="13" s="1"/>
  <c r="DM96" i="2"/>
  <c r="CM161" i="13" s="1"/>
  <c r="DL96" i="2"/>
  <c r="CM160" i="13" s="1"/>
  <c r="DK96" i="2"/>
  <c r="CM159" i="13" s="1"/>
  <c r="DJ96" i="2"/>
  <c r="CM158" i="13" s="1"/>
  <c r="DI96" i="2"/>
  <c r="CM157" i="13" s="1"/>
  <c r="DH96" i="2"/>
  <c r="CM156" i="13" s="1"/>
  <c r="DG96" i="2"/>
  <c r="CM155" i="13" s="1"/>
  <c r="DF96" i="2"/>
  <c r="CM154" i="13" s="1"/>
  <c r="DE96" i="2"/>
  <c r="CM153" i="13" s="1"/>
  <c r="DD96" i="2"/>
  <c r="CM152" i="13" s="1"/>
  <c r="DC96" i="2"/>
  <c r="CM151" i="13" s="1"/>
  <c r="DB96" i="2"/>
  <c r="CM150" i="13" s="1"/>
  <c r="DA96" i="2"/>
  <c r="CM149" i="13" s="1"/>
  <c r="CZ96" i="2"/>
  <c r="CM148" i="13" s="1"/>
  <c r="CY96" i="2"/>
  <c r="CM147" i="13" s="1"/>
  <c r="CX96" i="2"/>
  <c r="CM146" i="13" s="1"/>
  <c r="CW96" i="2"/>
  <c r="CM145" i="13" s="1"/>
  <c r="CV96" i="2"/>
  <c r="CM144" i="13" s="1"/>
  <c r="CU96" i="2"/>
  <c r="CM143" i="13" s="1"/>
  <c r="CT96" i="2"/>
  <c r="CM142" i="13" s="1"/>
  <c r="CS96" i="2"/>
  <c r="CM141" i="13" s="1"/>
  <c r="CR96" i="2"/>
  <c r="CM140" i="13" s="1"/>
  <c r="DS95" i="2"/>
  <c r="CL167" i="13" s="1"/>
  <c r="DR95" i="2"/>
  <c r="CL166" i="13" s="1"/>
  <c r="DQ95" i="2"/>
  <c r="CL165" i="13" s="1"/>
  <c r="DP95" i="2"/>
  <c r="CL164" i="13" s="1"/>
  <c r="DO95" i="2"/>
  <c r="CL163" i="13" s="1"/>
  <c r="DN95" i="2"/>
  <c r="CL162" i="13" s="1"/>
  <c r="DM95" i="2"/>
  <c r="CL161" i="13" s="1"/>
  <c r="DL95" i="2"/>
  <c r="CL160" i="13" s="1"/>
  <c r="DK95" i="2"/>
  <c r="CL159" i="13" s="1"/>
  <c r="DJ95" i="2"/>
  <c r="CL158" i="13" s="1"/>
  <c r="DI95" i="2"/>
  <c r="CL157" i="13" s="1"/>
  <c r="DH95" i="2"/>
  <c r="CL156" i="13" s="1"/>
  <c r="DG95" i="2"/>
  <c r="CL155" i="13" s="1"/>
  <c r="DF95" i="2"/>
  <c r="CL154" i="13" s="1"/>
  <c r="DE95" i="2"/>
  <c r="CL153" i="13" s="1"/>
  <c r="DD95" i="2"/>
  <c r="CL152" i="13" s="1"/>
  <c r="DC95" i="2"/>
  <c r="CL151" i="13" s="1"/>
  <c r="DB95" i="2"/>
  <c r="CL150" i="13" s="1"/>
  <c r="DA95" i="2"/>
  <c r="CL149" i="13" s="1"/>
  <c r="CZ95" i="2"/>
  <c r="CL148" i="13" s="1"/>
  <c r="CY95" i="2"/>
  <c r="CL147" i="13" s="1"/>
  <c r="CX95" i="2"/>
  <c r="CL146" i="13" s="1"/>
  <c r="CW95" i="2"/>
  <c r="CL145" i="13" s="1"/>
  <c r="CV95" i="2"/>
  <c r="CL144" i="13" s="1"/>
  <c r="CU95" i="2"/>
  <c r="CL143" i="13" s="1"/>
  <c r="CT95" i="2"/>
  <c r="CL142" i="13" s="1"/>
  <c r="CS95" i="2"/>
  <c r="CL141" i="13" s="1"/>
  <c r="CR95" i="2"/>
  <c r="CL140" i="13" s="1"/>
  <c r="DS94" i="2"/>
  <c r="CK167" i="13" s="1"/>
  <c r="DR94" i="2"/>
  <c r="CK166" i="13" s="1"/>
  <c r="DQ94" i="2"/>
  <c r="CK165" i="13" s="1"/>
  <c r="DP94" i="2"/>
  <c r="CK164" i="13" s="1"/>
  <c r="DO94" i="2"/>
  <c r="CK163" i="13" s="1"/>
  <c r="DN94" i="2"/>
  <c r="CK162" i="13" s="1"/>
  <c r="DM94" i="2"/>
  <c r="CK161" i="13" s="1"/>
  <c r="DL94" i="2"/>
  <c r="CK160" i="13" s="1"/>
  <c r="DK94" i="2"/>
  <c r="CK159" i="13" s="1"/>
  <c r="DJ94" i="2"/>
  <c r="CK158" i="13" s="1"/>
  <c r="DI94" i="2"/>
  <c r="CK157" i="13" s="1"/>
  <c r="DH94" i="2"/>
  <c r="CK156" i="13" s="1"/>
  <c r="DG94" i="2"/>
  <c r="CK155" i="13" s="1"/>
  <c r="DF94" i="2"/>
  <c r="CK154" i="13" s="1"/>
  <c r="DE94" i="2"/>
  <c r="CK153" i="13" s="1"/>
  <c r="DD94" i="2"/>
  <c r="CK152" i="13" s="1"/>
  <c r="DC94" i="2"/>
  <c r="CK151" i="13" s="1"/>
  <c r="DB94" i="2"/>
  <c r="CK150" i="13" s="1"/>
  <c r="DA94" i="2"/>
  <c r="CK149" i="13" s="1"/>
  <c r="CZ94" i="2"/>
  <c r="CK148" i="13" s="1"/>
  <c r="CY94" i="2"/>
  <c r="CK147" i="13" s="1"/>
  <c r="CX94" i="2"/>
  <c r="CK146" i="13" s="1"/>
  <c r="CW94" i="2"/>
  <c r="CK145" i="13" s="1"/>
  <c r="CV94" i="2"/>
  <c r="CK144" i="13" s="1"/>
  <c r="CU94" i="2"/>
  <c r="CK143" i="13" s="1"/>
  <c r="CT94" i="2"/>
  <c r="CK142" i="13" s="1"/>
  <c r="CS94" i="2"/>
  <c r="CK141" i="13" s="1"/>
  <c r="CR94" i="2"/>
  <c r="CK140" i="13" s="1"/>
  <c r="DS93" i="2"/>
  <c r="DR93" i="2"/>
  <c r="DQ93" i="2"/>
  <c r="DP93" i="2"/>
  <c r="DO93" i="2"/>
  <c r="DN93" i="2"/>
  <c r="DM93" i="2"/>
  <c r="DL93" i="2"/>
  <c r="DK93" i="2"/>
  <c r="DJ93" i="2"/>
  <c r="DI93" i="2"/>
  <c r="DH93" i="2"/>
  <c r="DG93" i="2"/>
  <c r="DF93" i="2"/>
  <c r="DE93" i="2"/>
  <c r="DD93" i="2"/>
  <c r="DC93" i="2"/>
  <c r="DB93" i="2"/>
  <c r="DA93" i="2"/>
  <c r="CZ93" i="2"/>
  <c r="CY93" i="2"/>
  <c r="CX93" i="2"/>
  <c r="CW93" i="2"/>
  <c r="CV93" i="2"/>
  <c r="CU93" i="2"/>
  <c r="CT93" i="2"/>
  <c r="CS93" i="2"/>
  <c r="CR93" i="2"/>
  <c r="DS92" i="2"/>
  <c r="CI167" i="13" s="1"/>
  <c r="DR92" i="2"/>
  <c r="CI166" i="13" s="1"/>
  <c r="DQ92" i="2"/>
  <c r="CI165" i="13" s="1"/>
  <c r="DP92" i="2"/>
  <c r="CI164" i="13" s="1"/>
  <c r="DO92" i="2"/>
  <c r="CI163" i="13" s="1"/>
  <c r="DN92" i="2"/>
  <c r="CI162" i="13" s="1"/>
  <c r="DM92" i="2"/>
  <c r="CI161" i="13" s="1"/>
  <c r="DL92" i="2"/>
  <c r="CI160" i="13" s="1"/>
  <c r="DK92" i="2"/>
  <c r="CI159" i="13" s="1"/>
  <c r="DJ92" i="2"/>
  <c r="CI158" i="13" s="1"/>
  <c r="DI92" i="2"/>
  <c r="CI157" i="13" s="1"/>
  <c r="DH92" i="2"/>
  <c r="CI156" i="13" s="1"/>
  <c r="DG92" i="2"/>
  <c r="CI155" i="13" s="1"/>
  <c r="DF92" i="2"/>
  <c r="CI154" i="13" s="1"/>
  <c r="DE92" i="2"/>
  <c r="CI153" i="13" s="1"/>
  <c r="DD92" i="2"/>
  <c r="CI152" i="13" s="1"/>
  <c r="DC92" i="2"/>
  <c r="CI151" i="13" s="1"/>
  <c r="DB92" i="2"/>
  <c r="CI150" i="13" s="1"/>
  <c r="DA92" i="2"/>
  <c r="CI149" i="13" s="1"/>
  <c r="CZ92" i="2"/>
  <c r="CI148" i="13" s="1"/>
  <c r="CY92" i="2"/>
  <c r="CI147" i="13" s="1"/>
  <c r="CX92" i="2"/>
  <c r="CI146" i="13" s="1"/>
  <c r="CW92" i="2"/>
  <c r="CI145" i="13" s="1"/>
  <c r="CV92" i="2"/>
  <c r="CI144" i="13" s="1"/>
  <c r="CU92" i="2"/>
  <c r="CI143" i="13" s="1"/>
  <c r="CT92" i="2"/>
  <c r="CI142" i="13" s="1"/>
  <c r="CS92" i="2"/>
  <c r="CI141" i="13" s="1"/>
  <c r="CR92" i="2"/>
  <c r="CI140" i="13" s="1"/>
  <c r="DS91" i="2"/>
  <c r="DR91" i="2"/>
  <c r="DQ91" i="2"/>
  <c r="DP91" i="2"/>
  <c r="DO91" i="2"/>
  <c r="DN91" i="2"/>
  <c r="DM91" i="2"/>
  <c r="DL91" i="2"/>
  <c r="DK91" i="2"/>
  <c r="DJ91" i="2"/>
  <c r="DI91" i="2"/>
  <c r="DH91" i="2"/>
  <c r="DG91" i="2"/>
  <c r="DF91" i="2"/>
  <c r="DE91" i="2"/>
  <c r="DD91" i="2"/>
  <c r="DC91" i="2"/>
  <c r="DB91" i="2"/>
  <c r="DA91" i="2"/>
  <c r="CZ91" i="2"/>
  <c r="CY91" i="2"/>
  <c r="CX91" i="2"/>
  <c r="CW91" i="2"/>
  <c r="CV91" i="2"/>
  <c r="CU91" i="2"/>
  <c r="CT91" i="2"/>
  <c r="CS91" i="2"/>
  <c r="CR91" i="2"/>
  <c r="DS90" i="2"/>
  <c r="DR90" i="2"/>
  <c r="DQ90" i="2"/>
  <c r="DP90" i="2"/>
  <c r="DO90" i="2"/>
  <c r="DN90" i="2"/>
  <c r="DM90" i="2"/>
  <c r="DL90" i="2"/>
  <c r="DK90" i="2"/>
  <c r="DJ90" i="2"/>
  <c r="DI90" i="2"/>
  <c r="DH90" i="2"/>
  <c r="DG90" i="2"/>
  <c r="DF90" i="2"/>
  <c r="DE90" i="2"/>
  <c r="DD90" i="2"/>
  <c r="DC90" i="2"/>
  <c r="DB90" i="2"/>
  <c r="DA90" i="2"/>
  <c r="CZ90" i="2"/>
  <c r="CY90" i="2"/>
  <c r="CX90" i="2"/>
  <c r="CW90" i="2"/>
  <c r="CV90" i="2"/>
  <c r="CU90" i="2"/>
  <c r="CT90" i="2"/>
  <c r="CS90" i="2"/>
  <c r="CR90" i="2"/>
  <c r="DS89" i="2"/>
  <c r="CF167" i="13" s="1"/>
  <c r="DR89" i="2"/>
  <c r="CF166" i="13" s="1"/>
  <c r="DQ89" i="2"/>
  <c r="CF165" i="13" s="1"/>
  <c r="DP89" i="2"/>
  <c r="CF164" i="13" s="1"/>
  <c r="DO89" i="2"/>
  <c r="CF163" i="13" s="1"/>
  <c r="DN89" i="2"/>
  <c r="CF162" i="13" s="1"/>
  <c r="DM89" i="2"/>
  <c r="CF161" i="13" s="1"/>
  <c r="DL89" i="2"/>
  <c r="CF160" i="13" s="1"/>
  <c r="DK89" i="2"/>
  <c r="CF159" i="13" s="1"/>
  <c r="DJ89" i="2"/>
  <c r="CF158" i="13" s="1"/>
  <c r="DI89" i="2"/>
  <c r="CF157" i="13" s="1"/>
  <c r="DH89" i="2"/>
  <c r="CF156" i="13" s="1"/>
  <c r="DG89" i="2"/>
  <c r="CF155" i="13" s="1"/>
  <c r="DF89" i="2"/>
  <c r="CF154" i="13" s="1"/>
  <c r="DE89" i="2"/>
  <c r="CF153" i="13" s="1"/>
  <c r="DD89" i="2"/>
  <c r="CF152" i="13" s="1"/>
  <c r="DC89" i="2"/>
  <c r="CF151" i="13" s="1"/>
  <c r="DB89" i="2"/>
  <c r="CF150" i="13" s="1"/>
  <c r="DA89" i="2"/>
  <c r="CF149" i="13" s="1"/>
  <c r="CZ89" i="2"/>
  <c r="CF148" i="13" s="1"/>
  <c r="CY89" i="2"/>
  <c r="CF147" i="13" s="1"/>
  <c r="CX89" i="2"/>
  <c r="CF146" i="13" s="1"/>
  <c r="CW89" i="2"/>
  <c r="CF145" i="13" s="1"/>
  <c r="CV89" i="2"/>
  <c r="CF144" i="13" s="1"/>
  <c r="CU89" i="2"/>
  <c r="CF143" i="13" s="1"/>
  <c r="CT89" i="2"/>
  <c r="CF142" i="13" s="1"/>
  <c r="CS89" i="2"/>
  <c r="CF141" i="13" s="1"/>
  <c r="CR89" i="2"/>
  <c r="CF140" i="13" s="1"/>
  <c r="DS88" i="2"/>
  <c r="CE167" i="13" s="1"/>
  <c r="DR88" i="2"/>
  <c r="CE166" i="13" s="1"/>
  <c r="DQ88" i="2"/>
  <c r="CE165" i="13" s="1"/>
  <c r="DP88" i="2"/>
  <c r="CE164" i="13" s="1"/>
  <c r="DO88" i="2"/>
  <c r="CE163" i="13" s="1"/>
  <c r="DN88" i="2"/>
  <c r="CE162" i="13" s="1"/>
  <c r="DM88" i="2"/>
  <c r="CE161" i="13" s="1"/>
  <c r="DL88" i="2"/>
  <c r="CE160" i="13" s="1"/>
  <c r="DK88" i="2"/>
  <c r="CE159" i="13" s="1"/>
  <c r="DJ88" i="2"/>
  <c r="CE158" i="13" s="1"/>
  <c r="DI88" i="2"/>
  <c r="CE157" i="13" s="1"/>
  <c r="DH88" i="2"/>
  <c r="CE156" i="13" s="1"/>
  <c r="DG88" i="2"/>
  <c r="CE155" i="13" s="1"/>
  <c r="DF88" i="2"/>
  <c r="CE154" i="13" s="1"/>
  <c r="DE88" i="2"/>
  <c r="CE153" i="13" s="1"/>
  <c r="DD88" i="2"/>
  <c r="CE152" i="13" s="1"/>
  <c r="DC88" i="2"/>
  <c r="CE151" i="13" s="1"/>
  <c r="DB88" i="2"/>
  <c r="CE150" i="13" s="1"/>
  <c r="DA88" i="2"/>
  <c r="CE149" i="13" s="1"/>
  <c r="CZ88" i="2"/>
  <c r="CE148" i="13" s="1"/>
  <c r="CY88" i="2"/>
  <c r="CE147" i="13" s="1"/>
  <c r="CX88" i="2"/>
  <c r="CE146" i="13" s="1"/>
  <c r="CW88" i="2"/>
  <c r="CE145" i="13" s="1"/>
  <c r="CV88" i="2"/>
  <c r="CE144" i="13" s="1"/>
  <c r="CU88" i="2"/>
  <c r="CE143" i="13" s="1"/>
  <c r="CT88" i="2"/>
  <c r="CE142" i="13" s="1"/>
  <c r="CS88" i="2"/>
  <c r="CE141" i="13" s="1"/>
  <c r="CR88" i="2"/>
  <c r="CE140" i="13" s="1"/>
  <c r="DS87" i="2"/>
  <c r="CD167" i="13" s="1"/>
  <c r="DR87" i="2"/>
  <c r="CD166" i="13" s="1"/>
  <c r="DQ87" i="2"/>
  <c r="CD165" i="13" s="1"/>
  <c r="DP87" i="2"/>
  <c r="CD164" i="13" s="1"/>
  <c r="DO87" i="2"/>
  <c r="CD163" i="13" s="1"/>
  <c r="DN87" i="2"/>
  <c r="CD162" i="13" s="1"/>
  <c r="DM87" i="2"/>
  <c r="CD161" i="13" s="1"/>
  <c r="DL87" i="2"/>
  <c r="CD160" i="13" s="1"/>
  <c r="DK87" i="2"/>
  <c r="CD159" i="13" s="1"/>
  <c r="DJ87" i="2"/>
  <c r="CD158" i="13" s="1"/>
  <c r="DI87" i="2"/>
  <c r="CD157" i="13" s="1"/>
  <c r="DH87" i="2"/>
  <c r="CD156" i="13" s="1"/>
  <c r="DG87" i="2"/>
  <c r="CD155" i="13" s="1"/>
  <c r="DF87" i="2"/>
  <c r="CD154" i="13" s="1"/>
  <c r="DE87" i="2"/>
  <c r="CD153" i="13" s="1"/>
  <c r="DD87" i="2"/>
  <c r="CD152" i="13" s="1"/>
  <c r="DC87" i="2"/>
  <c r="CD151" i="13" s="1"/>
  <c r="DB87" i="2"/>
  <c r="CD150" i="13" s="1"/>
  <c r="DA87" i="2"/>
  <c r="CD149" i="13" s="1"/>
  <c r="CZ87" i="2"/>
  <c r="CD148" i="13" s="1"/>
  <c r="CY87" i="2"/>
  <c r="CD147" i="13" s="1"/>
  <c r="CX87" i="2"/>
  <c r="CD146" i="13" s="1"/>
  <c r="CW87" i="2"/>
  <c r="CD145" i="13" s="1"/>
  <c r="CV87" i="2"/>
  <c r="CD144" i="13" s="1"/>
  <c r="CU87" i="2"/>
  <c r="CD143" i="13" s="1"/>
  <c r="CT87" i="2"/>
  <c r="CD142" i="13" s="1"/>
  <c r="CS87" i="2"/>
  <c r="CD141" i="13" s="1"/>
  <c r="CR87" i="2"/>
  <c r="CD140" i="13" s="1"/>
  <c r="DS86" i="2"/>
  <c r="CC167" i="13" s="1"/>
  <c r="DR86" i="2"/>
  <c r="CC166" i="13" s="1"/>
  <c r="DQ86" i="2"/>
  <c r="CC165" i="13" s="1"/>
  <c r="DP86" i="2"/>
  <c r="CC164" i="13" s="1"/>
  <c r="DO86" i="2"/>
  <c r="CC163" i="13" s="1"/>
  <c r="DN86" i="2"/>
  <c r="CC162" i="13" s="1"/>
  <c r="DM86" i="2"/>
  <c r="CC161" i="13" s="1"/>
  <c r="DL86" i="2"/>
  <c r="CC160" i="13" s="1"/>
  <c r="DK86" i="2"/>
  <c r="CC159" i="13" s="1"/>
  <c r="DJ86" i="2"/>
  <c r="CC158" i="13" s="1"/>
  <c r="DI86" i="2"/>
  <c r="CC157" i="13" s="1"/>
  <c r="DH86" i="2"/>
  <c r="CC156" i="13" s="1"/>
  <c r="DG86" i="2"/>
  <c r="CC155" i="13" s="1"/>
  <c r="DF86" i="2"/>
  <c r="CC154" i="13" s="1"/>
  <c r="DE86" i="2"/>
  <c r="CC153" i="13" s="1"/>
  <c r="DD86" i="2"/>
  <c r="CC152" i="13" s="1"/>
  <c r="DC86" i="2"/>
  <c r="CC151" i="13" s="1"/>
  <c r="DB86" i="2"/>
  <c r="CC150" i="13" s="1"/>
  <c r="DA86" i="2"/>
  <c r="CC149" i="13" s="1"/>
  <c r="CZ86" i="2"/>
  <c r="CC148" i="13" s="1"/>
  <c r="CY86" i="2"/>
  <c r="CC147" i="13" s="1"/>
  <c r="CX86" i="2"/>
  <c r="CC146" i="13" s="1"/>
  <c r="CW86" i="2"/>
  <c r="CC145" i="13" s="1"/>
  <c r="CV86" i="2"/>
  <c r="CC144" i="13" s="1"/>
  <c r="CU86" i="2"/>
  <c r="CC143" i="13" s="1"/>
  <c r="CT86" i="2"/>
  <c r="CC142" i="13" s="1"/>
  <c r="CS86" i="2"/>
  <c r="CC141" i="13" s="1"/>
  <c r="CR86" i="2"/>
  <c r="CC140" i="13" s="1"/>
  <c r="DS85" i="2"/>
  <c r="DR85" i="2"/>
  <c r="DQ85" i="2"/>
  <c r="DP85" i="2"/>
  <c r="DO85" i="2"/>
  <c r="DN85" i="2"/>
  <c r="DM85" i="2"/>
  <c r="DL85" i="2"/>
  <c r="DK85" i="2"/>
  <c r="DJ85" i="2"/>
  <c r="DI85" i="2"/>
  <c r="DH85" i="2"/>
  <c r="DG85" i="2"/>
  <c r="DF85" i="2"/>
  <c r="DE85" i="2"/>
  <c r="DD85" i="2"/>
  <c r="DC85" i="2"/>
  <c r="DB85" i="2"/>
  <c r="DA85" i="2"/>
  <c r="CZ85" i="2"/>
  <c r="CY85" i="2"/>
  <c r="CX85" i="2"/>
  <c r="CW85" i="2"/>
  <c r="CV85" i="2"/>
  <c r="CU85" i="2"/>
  <c r="CT85" i="2"/>
  <c r="CS85" i="2"/>
  <c r="CR85" i="2"/>
  <c r="DS84" i="2"/>
  <c r="CA167" i="13" s="1"/>
  <c r="DR84" i="2"/>
  <c r="CA166" i="13" s="1"/>
  <c r="DQ84" i="2"/>
  <c r="CA165" i="13" s="1"/>
  <c r="DP84" i="2"/>
  <c r="CA164" i="13" s="1"/>
  <c r="DO84" i="2"/>
  <c r="CA163" i="13" s="1"/>
  <c r="DN84" i="2"/>
  <c r="CA162" i="13" s="1"/>
  <c r="DM84" i="2"/>
  <c r="CA161" i="13" s="1"/>
  <c r="DL84" i="2"/>
  <c r="CA160" i="13" s="1"/>
  <c r="DK84" i="2"/>
  <c r="CA159" i="13" s="1"/>
  <c r="DJ84" i="2"/>
  <c r="CA158" i="13" s="1"/>
  <c r="DI84" i="2"/>
  <c r="CA157" i="13" s="1"/>
  <c r="DH84" i="2"/>
  <c r="CA156" i="13" s="1"/>
  <c r="DG84" i="2"/>
  <c r="CA155" i="13" s="1"/>
  <c r="DF84" i="2"/>
  <c r="CA154" i="13" s="1"/>
  <c r="DE84" i="2"/>
  <c r="CA153" i="13" s="1"/>
  <c r="DD84" i="2"/>
  <c r="CA152" i="13" s="1"/>
  <c r="DC84" i="2"/>
  <c r="CA151" i="13" s="1"/>
  <c r="DB84" i="2"/>
  <c r="CA150" i="13" s="1"/>
  <c r="DA84" i="2"/>
  <c r="CA149" i="13" s="1"/>
  <c r="CZ84" i="2"/>
  <c r="CA148" i="13" s="1"/>
  <c r="CY84" i="2"/>
  <c r="CA147" i="13" s="1"/>
  <c r="CX84" i="2"/>
  <c r="CA146" i="13" s="1"/>
  <c r="CW84" i="2"/>
  <c r="CA145" i="13" s="1"/>
  <c r="CV84" i="2"/>
  <c r="CA144" i="13" s="1"/>
  <c r="CU84" i="2"/>
  <c r="CA143" i="13" s="1"/>
  <c r="CT84" i="2"/>
  <c r="CA142" i="13" s="1"/>
  <c r="CS84" i="2"/>
  <c r="CA141" i="13" s="1"/>
  <c r="CR84" i="2"/>
  <c r="CA140" i="13" s="1"/>
  <c r="DS83" i="2"/>
  <c r="DR83" i="2"/>
  <c r="DQ83" i="2"/>
  <c r="DP83" i="2"/>
  <c r="DO83" i="2"/>
  <c r="DN83" i="2"/>
  <c r="DM83" i="2"/>
  <c r="DL83" i="2"/>
  <c r="DK83" i="2"/>
  <c r="DJ83" i="2"/>
  <c r="DI83" i="2"/>
  <c r="DH83" i="2"/>
  <c r="DG83" i="2"/>
  <c r="DF83" i="2"/>
  <c r="DE83" i="2"/>
  <c r="DD83" i="2"/>
  <c r="DC83" i="2"/>
  <c r="DB83" i="2"/>
  <c r="DA83" i="2"/>
  <c r="CZ83" i="2"/>
  <c r="CY83" i="2"/>
  <c r="CX83" i="2"/>
  <c r="CW83" i="2"/>
  <c r="CV83" i="2"/>
  <c r="CU83" i="2"/>
  <c r="CT83" i="2"/>
  <c r="CS83" i="2"/>
  <c r="CR83" i="2"/>
  <c r="DS82" i="2"/>
  <c r="DR82" i="2"/>
  <c r="DQ82" i="2"/>
  <c r="DP82" i="2"/>
  <c r="DO82" i="2"/>
  <c r="DN82" i="2"/>
  <c r="DM82" i="2"/>
  <c r="DL82" i="2"/>
  <c r="DK82" i="2"/>
  <c r="DJ82" i="2"/>
  <c r="DI82" i="2"/>
  <c r="DH82" i="2"/>
  <c r="DG82" i="2"/>
  <c r="DF82" i="2"/>
  <c r="DE82" i="2"/>
  <c r="DD82" i="2"/>
  <c r="DC82" i="2"/>
  <c r="DB82" i="2"/>
  <c r="DA82" i="2"/>
  <c r="CZ82" i="2"/>
  <c r="CY82" i="2"/>
  <c r="CX82" i="2"/>
  <c r="CW82" i="2"/>
  <c r="CV82" i="2"/>
  <c r="CU82" i="2"/>
  <c r="CT82" i="2"/>
  <c r="CS82" i="2"/>
  <c r="CR82" i="2"/>
  <c r="DS81" i="2"/>
  <c r="DR81" i="2"/>
  <c r="DQ81" i="2"/>
  <c r="DP81" i="2"/>
  <c r="DO81" i="2"/>
  <c r="DN81" i="2"/>
  <c r="DM81" i="2"/>
  <c r="DL81" i="2"/>
  <c r="DK81" i="2"/>
  <c r="DJ81" i="2"/>
  <c r="DI81" i="2"/>
  <c r="DH81" i="2"/>
  <c r="DG81" i="2"/>
  <c r="DF81" i="2"/>
  <c r="DE81" i="2"/>
  <c r="DD81" i="2"/>
  <c r="DC81" i="2"/>
  <c r="DB81" i="2"/>
  <c r="DA81" i="2"/>
  <c r="CZ81" i="2"/>
  <c r="CY81" i="2"/>
  <c r="CX81" i="2"/>
  <c r="CW81" i="2"/>
  <c r="CV81" i="2"/>
  <c r="CU81" i="2"/>
  <c r="CT81" i="2"/>
  <c r="CS81" i="2"/>
  <c r="CR81" i="2"/>
  <c r="DS80" i="2"/>
  <c r="BW167" i="13" s="1"/>
  <c r="DR80" i="2"/>
  <c r="BW166" i="13" s="1"/>
  <c r="DQ80" i="2"/>
  <c r="BW165" i="13" s="1"/>
  <c r="DP80" i="2"/>
  <c r="BW164" i="13" s="1"/>
  <c r="DO80" i="2"/>
  <c r="BW163" i="13" s="1"/>
  <c r="DN80" i="2"/>
  <c r="BW162" i="13" s="1"/>
  <c r="DM80" i="2"/>
  <c r="BW161" i="13" s="1"/>
  <c r="DL80" i="2"/>
  <c r="BW160" i="13" s="1"/>
  <c r="DK80" i="2"/>
  <c r="BW159" i="13" s="1"/>
  <c r="DJ80" i="2"/>
  <c r="BW158" i="13" s="1"/>
  <c r="DI80" i="2"/>
  <c r="BW157" i="13" s="1"/>
  <c r="DH80" i="2"/>
  <c r="BW156" i="13" s="1"/>
  <c r="DG80" i="2"/>
  <c r="BW155" i="13" s="1"/>
  <c r="DF80" i="2"/>
  <c r="BW154" i="13" s="1"/>
  <c r="DE80" i="2"/>
  <c r="BW153" i="13" s="1"/>
  <c r="DD80" i="2"/>
  <c r="BW152" i="13" s="1"/>
  <c r="DC80" i="2"/>
  <c r="BW151" i="13" s="1"/>
  <c r="DB80" i="2"/>
  <c r="BW150" i="13" s="1"/>
  <c r="DA80" i="2"/>
  <c r="BW149" i="13" s="1"/>
  <c r="CZ80" i="2"/>
  <c r="BW148" i="13" s="1"/>
  <c r="CY80" i="2"/>
  <c r="BW147" i="13" s="1"/>
  <c r="CX80" i="2"/>
  <c r="BW146" i="13" s="1"/>
  <c r="CW80" i="2"/>
  <c r="BW145" i="13" s="1"/>
  <c r="CV80" i="2"/>
  <c r="BW144" i="13" s="1"/>
  <c r="CU80" i="2"/>
  <c r="BW143" i="13" s="1"/>
  <c r="CT80" i="2"/>
  <c r="BW142" i="13" s="1"/>
  <c r="CS80" i="2"/>
  <c r="BW141" i="13" s="1"/>
  <c r="CR80" i="2"/>
  <c r="BW140" i="13" s="1"/>
  <c r="DS79" i="2"/>
  <c r="DR79" i="2"/>
  <c r="DQ79" i="2"/>
  <c r="DP79" i="2"/>
  <c r="DO79" i="2"/>
  <c r="DN79" i="2"/>
  <c r="DM79" i="2"/>
  <c r="DL79" i="2"/>
  <c r="DK79" i="2"/>
  <c r="DJ79" i="2"/>
  <c r="DI79" i="2"/>
  <c r="DH79" i="2"/>
  <c r="DG79" i="2"/>
  <c r="DF79" i="2"/>
  <c r="DE79" i="2"/>
  <c r="DD79" i="2"/>
  <c r="DC79" i="2"/>
  <c r="DB79" i="2"/>
  <c r="DA79" i="2"/>
  <c r="CZ79" i="2"/>
  <c r="CY79" i="2"/>
  <c r="CX79" i="2"/>
  <c r="CW79" i="2"/>
  <c r="CV79" i="2"/>
  <c r="CU79" i="2"/>
  <c r="CT79" i="2"/>
  <c r="CS79" i="2"/>
  <c r="CR79" i="2"/>
  <c r="DS78" i="2"/>
  <c r="BU167" i="13" s="1"/>
  <c r="DR78" i="2"/>
  <c r="BU166" i="13" s="1"/>
  <c r="DQ78" i="2"/>
  <c r="BU165" i="13" s="1"/>
  <c r="DP78" i="2"/>
  <c r="BU164" i="13" s="1"/>
  <c r="DO78" i="2"/>
  <c r="BU163" i="13" s="1"/>
  <c r="DN78" i="2"/>
  <c r="BU162" i="13" s="1"/>
  <c r="DM78" i="2"/>
  <c r="BU161" i="13" s="1"/>
  <c r="DL78" i="2"/>
  <c r="BU160" i="13" s="1"/>
  <c r="DK78" i="2"/>
  <c r="BU159" i="13" s="1"/>
  <c r="DJ78" i="2"/>
  <c r="BU158" i="13" s="1"/>
  <c r="DI78" i="2"/>
  <c r="BU157" i="13" s="1"/>
  <c r="DH78" i="2"/>
  <c r="BU156" i="13" s="1"/>
  <c r="DG78" i="2"/>
  <c r="BU155" i="13" s="1"/>
  <c r="DF78" i="2"/>
  <c r="BU154" i="13" s="1"/>
  <c r="DE78" i="2"/>
  <c r="BU153" i="13" s="1"/>
  <c r="DD78" i="2"/>
  <c r="BU152" i="13" s="1"/>
  <c r="DC78" i="2"/>
  <c r="BU151" i="13" s="1"/>
  <c r="DB78" i="2"/>
  <c r="BU150" i="13" s="1"/>
  <c r="DA78" i="2"/>
  <c r="BU149" i="13" s="1"/>
  <c r="CZ78" i="2"/>
  <c r="BU148" i="13" s="1"/>
  <c r="CY78" i="2"/>
  <c r="BU147" i="13" s="1"/>
  <c r="CX78" i="2"/>
  <c r="BU146" i="13" s="1"/>
  <c r="CW78" i="2"/>
  <c r="BU145" i="13" s="1"/>
  <c r="CV78" i="2"/>
  <c r="BU144" i="13" s="1"/>
  <c r="CU78" i="2"/>
  <c r="BU143" i="13" s="1"/>
  <c r="CT78" i="2"/>
  <c r="BU142" i="13" s="1"/>
  <c r="CS78" i="2"/>
  <c r="BU141" i="13" s="1"/>
  <c r="CR78" i="2"/>
  <c r="BU140" i="13" s="1"/>
  <c r="DS77" i="2"/>
  <c r="DR77" i="2"/>
  <c r="DQ77" i="2"/>
  <c r="DP77" i="2"/>
  <c r="DO77" i="2"/>
  <c r="DN77" i="2"/>
  <c r="DM77" i="2"/>
  <c r="DL77" i="2"/>
  <c r="DK77" i="2"/>
  <c r="DJ77" i="2"/>
  <c r="DI77" i="2"/>
  <c r="DH77" i="2"/>
  <c r="DG77" i="2"/>
  <c r="DF77" i="2"/>
  <c r="DE77" i="2"/>
  <c r="DD77" i="2"/>
  <c r="DC77" i="2"/>
  <c r="DB77" i="2"/>
  <c r="DA77" i="2"/>
  <c r="CZ77" i="2"/>
  <c r="CY77" i="2"/>
  <c r="CX77" i="2"/>
  <c r="CW77" i="2"/>
  <c r="CV77" i="2"/>
  <c r="CU77" i="2"/>
  <c r="CT77" i="2"/>
  <c r="CS77" i="2"/>
  <c r="CR77" i="2"/>
  <c r="DS76" i="2"/>
  <c r="DR76" i="2"/>
  <c r="DQ76" i="2"/>
  <c r="DP76" i="2"/>
  <c r="DO76" i="2"/>
  <c r="DN76" i="2"/>
  <c r="DM76" i="2"/>
  <c r="DL76" i="2"/>
  <c r="DK76" i="2"/>
  <c r="DJ76" i="2"/>
  <c r="DI76" i="2"/>
  <c r="DH76" i="2"/>
  <c r="DG76" i="2"/>
  <c r="DF76" i="2"/>
  <c r="DE76" i="2"/>
  <c r="DD76" i="2"/>
  <c r="DC76" i="2"/>
  <c r="DB76" i="2"/>
  <c r="DA76" i="2"/>
  <c r="CZ76" i="2"/>
  <c r="CY76" i="2"/>
  <c r="CX76" i="2"/>
  <c r="CW76" i="2"/>
  <c r="CV76" i="2"/>
  <c r="CU76" i="2"/>
  <c r="CT76" i="2"/>
  <c r="CS76" i="2"/>
  <c r="CR76" i="2"/>
  <c r="DS75" i="2"/>
  <c r="DR75" i="2"/>
  <c r="DQ75" i="2"/>
  <c r="DP75" i="2"/>
  <c r="DO75" i="2"/>
  <c r="DN75" i="2"/>
  <c r="DM75" i="2"/>
  <c r="DL75" i="2"/>
  <c r="DK75" i="2"/>
  <c r="DJ75" i="2"/>
  <c r="DI75" i="2"/>
  <c r="DH75" i="2"/>
  <c r="DG75" i="2"/>
  <c r="DF75" i="2"/>
  <c r="DE75" i="2"/>
  <c r="DD75" i="2"/>
  <c r="DC75" i="2"/>
  <c r="DB75" i="2"/>
  <c r="DA75" i="2"/>
  <c r="CZ75" i="2"/>
  <c r="CY75" i="2"/>
  <c r="CX75" i="2"/>
  <c r="CW75" i="2"/>
  <c r="CV75" i="2"/>
  <c r="CU75" i="2"/>
  <c r="CT75" i="2"/>
  <c r="CS75" i="2"/>
  <c r="CR75" i="2"/>
  <c r="DS74" i="2"/>
  <c r="BQ167" i="13" s="1"/>
  <c r="DR74" i="2"/>
  <c r="BQ166" i="13" s="1"/>
  <c r="DQ74" i="2"/>
  <c r="BQ165" i="13" s="1"/>
  <c r="DP74" i="2"/>
  <c r="BQ164" i="13" s="1"/>
  <c r="DO74" i="2"/>
  <c r="BQ163" i="13" s="1"/>
  <c r="DN74" i="2"/>
  <c r="BQ162" i="13" s="1"/>
  <c r="DM74" i="2"/>
  <c r="BQ161" i="13" s="1"/>
  <c r="DL74" i="2"/>
  <c r="BQ160" i="13" s="1"/>
  <c r="DK74" i="2"/>
  <c r="BQ159" i="13" s="1"/>
  <c r="DJ74" i="2"/>
  <c r="BQ158" i="13" s="1"/>
  <c r="DI74" i="2"/>
  <c r="BQ157" i="13" s="1"/>
  <c r="DH74" i="2"/>
  <c r="BQ156" i="13" s="1"/>
  <c r="DG74" i="2"/>
  <c r="BQ155" i="13" s="1"/>
  <c r="DF74" i="2"/>
  <c r="BQ154" i="13" s="1"/>
  <c r="DE74" i="2"/>
  <c r="BQ153" i="13" s="1"/>
  <c r="DD74" i="2"/>
  <c r="BQ152" i="13" s="1"/>
  <c r="DC74" i="2"/>
  <c r="BQ151" i="13" s="1"/>
  <c r="DB74" i="2"/>
  <c r="BQ150" i="13" s="1"/>
  <c r="DA74" i="2"/>
  <c r="BQ149" i="13" s="1"/>
  <c r="CZ74" i="2"/>
  <c r="BQ148" i="13" s="1"/>
  <c r="CY74" i="2"/>
  <c r="BQ147" i="13" s="1"/>
  <c r="CX74" i="2"/>
  <c r="BQ146" i="13" s="1"/>
  <c r="CW74" i="2"/>
  <c r="BQ145" i="13" s="1"/>
  <c r="CV74" i="2"/>
  <c r="BQ144" i="13" s="1"/>
  <c r="CU74" i="2"/>
  <c r="BQ143" i="13" s="1"/>
  <c r="CT74" i="2"/>
  <c r="BQ142" i="13" s="1"/>
  <c r="CS74" i="2"/>
  <c r="BQ141" i="13" s="1"/>
  <c r="CR74" i="2"/>
  <c r="BQ140" i="13" s="1"/>
  <c r="DS73" i="2"/>
  <c r="BP167" i="13" s="1"/>
  <c r="DR73" i="2"/>
  <c r="BP166" i="13" s="1"/>
  <c r="DQ73" i="2"/>
  <c r="BP165" i="13" s="1"/>
  <c r="DP73" i="2"/>
  <c r="BP164" i="13" s="1"/>
  <c r="DO73" i="2"/>
  <c r="BP163" i="13" s="1"/>
  <c r="DN73" i="2"/>
  <c r="BP162" i="13" s="1"/>
  <c r="DM73" i="2"/>
  <c r="BP161" i="13" s="1"/>
  <c r="DL73" i="2"/>
  <c r="BP160" i="13" s="1"/>
  <c r="DK73" i="2"/>
  <c r="BP159" i="13" s="1"/>
  <c r="DJ73" i="2"/>
  <c r="BP158" i="13" s="1"/>
  <c r="DI73" i="2"/>
  <c r="BP157" i="13" s="1"/>
  <c r="DH73" i="2"/>
  <c r="BP156" i="13" s="1"/>
  <c r="DG73" i="2"/>
  <c r="BP155" i="13" s="1"/>
  <c r="DF73" i="2"/>
  <c r="BP154" i="13" s="1"/>
  <c r="DE73" i="2"/>
  <c r="BP153" i="13" s="1"/>
  <c r="DD73" i="2"/>
  <c r="BP152" i="13" s="1"/>
  <c r="DC73" i="2"/>
  <c r="BP151" i="13" s="1"/>
  <c r="DB73" i="2"/>
  <c r="BP150" i="13" s="1"/>
  <c r="DA73" i="2"/>
  <c r="BP149" i="13" s="1"/>
  <c r="CZ73" i="2"/>
  <c r="BP148" i="13" s="1"/>
  <c r="CY73" i="2"/>
  <c r="BP147" i="13" s="1"/>
  <c r="CX73" i="2"/>
  <c r="BP146" i="13" s="1"/>
  <c r="CW73" i="2"/>
  <c r="BP145" i="13" s="1"/>
  <c r="CV73" i="2"/>
  <c r="BP144" i="13" s="1"/>
  <c r="CU73" i="2"/>
  <c r="BP143" i="13" s="1"/>
  <c r="CT73" i="2"/>
  <c r="BP142" i="13" s="1"/>
  <c r="CS73" i="2"/>
  <c r="BP141" i="13" s="1"/>
  <c r="CR73" i="2"/>
  <c r="BP140" i="13" s="1"/>
  <c r="DS72" i="2"/>
  <c r="BO167" i="13" s="1"/>
  <c r="DR72" i="2"/>
  <c r="BO166" i="13" s="1"/>
  <c r="DQ72" i="2"/>
  <c r="BO165" i="13" s="1"/>
  <c r="DP72" i="2"/>
  <c r="BO164" i="13" s="1"/>
  <c r="DO72" i="2"/>
  <c r="BO163" i="13" s="1"/>
  <c r="DN72" i="2"/>
  <c r="BO162" i="13" s="1"/>
  <c r="DM72" i="2"/>
  <c r="BO161" i="13" s="1"/>
  <c r="DL72" i="2"/>
  <c r="BO160" i="13" s="1"/>
  <c r="DK72" i="2"/>
  <c r="BO159" i="13" s="1"/>
  <c r="DJ72" i="2"/>
  <c r="BO158" i="13" s="1"/>
  <c r="DI72" i="2"/>
  <c r="BO157" i="13" s="1"/>
  <c r="DH72" i="2"/>
  <c r="BO156" i="13" s="1"/>
  <c r="DG72" i="2"/>
  <c r="BO155" i="13" s="1"/>
  <c r="DF72" i="2"/>
  <c r="BO154" i="13" s="1"/>
  <c r="DE72" i="2"/>
  <c r="BO153" i="13" s="1"/>
  <c r="DD72" i="2"/>
  <c r="BO152" i="13" s="1"/>
  <c r="DC72" i="2"/>
  <c r="BO151" i="13" s="1"/>
  <c r="DB72" i="2"/>
  <c r="BO150" i="13" s="1"/>
  <c r="DA72" i="2"/>
  <c r="BO149" i="13" s="1"/>
  <c r="CZ72" i="2"/>
  <c r="BO148" i="13" s="1"/>
  <c r="CY72" i="2"/>
  <c r="BO147" i="13" s="1"/>
  <c r="CX72" i="2"/>
  <c r="BO146" i="13" s="1"/>
  <c r="CW72" i="2"/>
  <c r="BO145" i="13" s="1"/>
  <c r="CV72" i="2"/>
  <c r="BO144" i="13" s="1"/>
  <c r="CU72" i="2"/>
  <c r="BO143" i="13" s="1"/>
  <c r="CT72" i="2"/>
  <c r="BO142" i="13" s="1"/>
  <c r="CS72" i="2"/>
  <c r="BO141" i="13" s="1"/>
  <c r="CR72" i="2"/>
  <c r="BO140" i="13" s="1"/>
  <c r="DS71" i="2"/>
  <c r="DR71" i="2"/>
  <c r="DQ71" i="2"/>
  <c r="DP71" i="2"/>
  <c r="DO71" i="2"/>
  <c r="DN71" i="2"/>
  <c r="DM71" i="2"/>
  <c r="DL71" i="2"/>
  <c r="DK71" i="2"/>
  <c r="DJ71" i="2"/>
  <c r="DI71" i="2"/>
  <c r="DH71" i="2"/>
  <c r="DG71" i="2"/>
  <c r="DF71" i="2"/>
  <c r="DE71" i="2"/>
  <c r="DD71" i="2"/>
  <c r="DC71" i="2"/>
  <c r="DB71" i="2"/>
  <c r="DA71" i="2"/>
  <c r="CZ71" i="2"/>
  <c r="CY71" i="2"/>
  <c r="CX71" i="2"/>
  <c r="CW71" i="2"/>
  <c r="CV71" i="2"/>
  <c r="CU71" i="2"/>
  <c r="CT71" i="2"/>
  <c r="CS71" i="2"/>
  <c r="CR71" i="2"/>
  <c r="DS70" i="2"/>
  <c r="BM167" i="13" s="1"/>
  <c r="DR70" i="2"/>
  <c r="BM166" i="13" s="1"/>
  <c r="DQ70" i="2"/>
  <c r="BM165" i="13" s="1"/>
  <c r="DP70" i="2"/>
  <c r="BM164" i="13" s="1"/>
  <c r="DO70" i="2"/>
  <c r="BM163" i="13" s="1"/>
  <c r="DN70" i="2"/>
  <c r="BM162" i="13" s="1"/>
  <c r="DM70" i="2"/>
  <c r="BM161" i="13" s="1"/>
  <c r="DL70" i="2"/>
  <c r="BM160" i="13" s="1"/>
  <c r="DK70" i="2"/>
  <c r="BM159" i="13" s="1"/>
  <c r="DJ70" i="2"/>
  <c r="BM158" i="13" s="1"/>
  <c r="DI70" i="2"/>
  <c r="BM157" i="13" s="1"/>
  <c r="DH70" i="2"/>
  <c r="BM156" i="13" s="1"/>
  <c r="DG70" i="2"/>
  <c r="BM155" i="13" s="1"/>
  <c r="DF70" i="2"/>
  <c r="BM154" i="13" s="1"/>
  <c r="DE70" i="2"/>
  <c r="BM153" i="13" s="1"/>
  <c r="DD70" i="2"/>
  <c r="BM152" i="13" s="1"/>
  <c r="DC70" i="2"/>
  <c r="BM151" i="13" s="1"/>
  <c r="DB70" i="2"/>
  <c r="BM150" i="13" s="1"/>
  <c r="DA70" i="2"/>
  <c r="BM149" i="13" s="1"/>
  <c r="CZ70" i="2"/>
  <c r="BM148" i="13" s="1"/>
  <c r="CY70" i="2"/>
  <c r="BM147" i="13" s="1"/>
  <c r="CX70" i="2"/>
  <c r="BM146" i="13" s="1"/>
  <c r="CW70" i="2"/>
  <c r="BM145" i="13" s="1"/>
  <c r="CV70" i="2"/>
  <c r="BM144" i="13" s="1"/>
  <c r="CU70" i="2"/>
  <c r="BM143" i="13" s="1"/>
  <c r="CT70" i="2"/>
  <c r="BM142" i="13" s="1"/>
  <c r="CS70" i="2"/>
  <c r="BM141" i="13" s="1"/>
  <c r="CR70" i="2"/>
  <c r="BM140" i="13" s="1"/>
  <c r="DS69" i="2"/>
  <c r="DR69" i="2"/>
  <c r="DQ69" i="2"/>
  <c r="DP69" i="2"/>
  <c r="DO69" i="2"/>
  <c r="DN69" i="2"/>
  <c r="DM69" i="2"/>
  <c r="DL69" i="2"/>
  <c r="DK69" i="2"/>
  <c r="DJ69" i="2"/>
  <c r="DI69" i="2"/>
  <c r="DH69" i="2"/>
  <c r="DG69" i="2"/>
  <c r="DF69" i="2"/>
  <c r="DE69" i="2"/>
  <c r="DD69" i="2"/>
  <c r="DC69" i="2"/>
  <c r="DB69" i="2"/>
  <c r="DA69" i="2"/>
  <c r="CZ69" i="2"/>
  <c r="CY69" i="2"/>
  <c r="CX69" i="2"/>
  <c r="CW69" i="2"/>
  <c r="CV69" i="2"/>
  <c r="CU69" i="2"/>
  <c r="CT69" i="2"/>
  <c r="CS69" i="2"/>
  <c r="CR69" i="2"/>
  <c r="DS68" i="2"/>
  <c r="DR68" i="2"/>
  <c r="DQ68" i="2"/>
  <c r="DP68" i="2"/>
  <c r="DO68" i="2"/>
  <c r="DN68" i="2"/>
  <c r="DM68" i="2"/>
  <c r="DL68" i="2"/>
  <c r="DK68" i="2"/>
  <c r="DJ68" i="2"/>
  <c r="DI68" i="2"/>
  <c r="DH68" i="2"/>
  <c r="DG68" i="2"/>
  <c r="DF68" i="2"/>
  <c r="DE68" i="2"/>
  <c r="DD68" i="2"/>
  <c r="DC68" i="2"/>
  <c r="DB68" i="2"/>
  <c r="DA68" i="2"/>
  <c r="CZ68" i="2"/>
  <c r="CY68" i="2"/>
  <c r="CX68" i="2"/>
  <c r="CW68" i="2"/>
  <c r="CV68" i="2"/>
  <c r="CU68" i="2"/>
  <c r="CT68" i="2"/>
  <c r="CS68" i="2"/>
  <c r="CR68" i="2"/>
  <c r="DS67" i="2"/>
  <c r="DR67" i="2"/>
  <c r="DQ67" i="2"/>
  <c r="DP67" i="2"/>
  <c r="DO67" i="2"/>
  <c r="DN67" i="2"/>
  <c r="DM67" i="2"/>
  <c r="DL67" i="2"/>
  <c r="DK67" i="2"/>
  <c r="DJ67" i="2"/>
  <c r="DI67" i="2"/>
  <c r="DH67" i="2"/>
  <c r="DG67" i="2"/>
  <c r="DF67" i="2"/>
  <c r="DE67" i="2"/>
  <c r="DD67" i="2"/>
  <c r="DC67" i="2"/>
  <c r="DB67" i="2"/>
  <c r="DA67" i="2"/>
  <c r="CZ67" i="2"/>
  <c r="CY67" i="2"/>
  <c r="CX67" i="2"/>
  <c r="CW67" i="2"/>
  <c r="CV67" i="2"/>
  <c r="CU67" i="2"/>
  <c r="CT67" i="2"/>
  <c r="CS67" i="2"/>
  <c r="CR67" i="2"/>
  <c r="DS66" i="2"/>
  <c r="BI167" i="13" s="1"/>
  <c r="DR66" i="2"/>
  <c r="BI166" i="13" s="1"/>
  <c r="DQ66" i="2"/>
  <c r="BI165" i="13" s="1"/>
  <c r="DP66" i="2"/>
  <c r="BI164" i="13" s="1"/>
  <c r="DO66" i="2"/>
  <c r="BI163" i="13" s="1"/>
  <c r="DN66" i="2"/>
  <c r="BI162" i="13" s="1"/>
  <c r="DM66" i="2"/>
  <c r="BI161" i="13" s="1"/>
  <c r="DL66" i="2"/>
  <c r="BI160" i="13" s="1"/>
  <c r="DK66" i="2"/>
  <c r="BI159" i="13" s="1"/>
  <c r="DJ66" i="2"/>
  <c r="BI158" i="13" s="1"/>
  <c r="DI66" i="2"/>
  <c r="BI157" i="13" s="1"/>
  <c r="DH66" i="2"/>
  <c r="BI156" i="13" s="1"/>
  <c r="DG66" i="2"/>
  <c r="BI155" i="13" s="1"/>
  <c r="DF66" i="2"/>
  <c r="BI154" i="13" s="1"/>
  <c r="DE66" i="2"/>
  <c r="BI153" i="13" s="1"/>
  <c r="DD66" i="2"/>
  <c r="BI152" i="13" s="1"/>
  <c r="DC66" i="2"/>
  <c r="BI151" i="13" s="1"/>
  <c r="DB66" i="2"/>
  <c r="BI150" i="13" s="1"/>
  <c r="DA66" i="2"/>
  <c r="BI149" i="13" s="1"/>
  <c r="CZ66" i="2"/>
  <c r="BI148" i="13" s="1"/>
  <c r="CY66" i="2"/>
  <c r="BI147" i="13" s="1"/>
  <c r="CX66" i="2"/>
  <c r="BI146" i="13" s="1"/>
  <c r="CW66" i="2"/>
  <c r="BI145" i="13" s="1"/>
  <c r="CV66" i="2"/>
  <c r="BI144" i="13" s="1"/>
  <c r="CU66" i="2"/>
  <c r="BI143" i="13" s="1"/>
  <c r="CT66" i="2"/>
  <c r="BI142" i="13" s="1"/>
  <c r="CS66" i="2"/>
  <c r="BI141" i="13" s="1"/>
  <c r="CR66" i="2"/>
  <c r="BI140" i="13" s="1"/>
  <c r="DS65" i="2"/>
  <c r="DR65" i="2"/>
  <c r="DQ65" i="2"/>
  <c r="DP65" i="2"/>
  <c r="DO65" i="2"/>
  <c r="DN65" i="2"/>
  <c r="DM65" i="2"/>
  <c r="DL65" i="2"/>
  <c r="DK65" i="2"/>
  <c r="DJ65" i="2"/>
  <c r="DI65" i="2"/>
  <c r="DH65" i="2"/>
  <c r="DG65" i="2"/>
  <c r="DF65" i="2"/>
  <c r="DE65" i="2"/>
  <c r="DD65" i="2"/>
  <c r="DC65" i="2"/>
  <c r="DB65" i="2"/>
  <c r="DA65" i="2"/>
  <c r="CZ65" i="2"/>
  <c r="CY65" i="2"/>
  <c r="CX65" i="2"/>
  <c r="CW65" i="2"/>
  <c r="CV65" i="2"/>
  <c r="CU65" i="2"/>
  <c r="CT65" i="2"/>
  <c r="CS65" i="2"/>
  <c r="CR65" i="2"/>
  <c r="DS64" i="2"/>
  <c r="BG167" i="13" s="1"/>
  <c r="DR64" i="2"/>
  <c r="BG166" i="13" s="1"/>
  <c r="DQ64" i="2"/>
  <c r="BG165" i="13" s="1"/>
  <c r="DP64" i="2"/>
  <c r="BG164" i="13" s="1"/>
  <c r="DO64" i="2"/>
  <c r="BG163" i="13" s="1"/>
  <c r="DN64" i="2"/>
  <c r="BG162" i="13" s="1"/>
  <c r="DM64" i="2"/>
  <c r="BG161" i="13" s="1"/>
  <c r="DL64" i="2"/>
  <c r="BG160" i="13" s="1"/>
  <c r="DK64" i="2"/>
  <c r="BG159" i="13" s="1"/>
  <c r="DJ64" i="2"/>
  <c r="BG158" i="13" s="1"/>
  <c r="DI64" i="2"/>
  <c r="BG157" i="13" s="1"/>
  <c r="DH64" i="2"/>
  <c r="BG156" i="13" s="1"/>
  <c r="DG64" i="2"/>
  <c r="BG155" i="13" s="1"/>
  <c r="DF64" i="2"/>
  <c r="BG154" i="13" s="1"/>
  <c r="DE64" i="2"/>
  <c r="BG153" i="13" s="1"/>
  <c r="DD64" i="2"/>
  <c r="BG152" i="13" s="1"/>
  <c r="DC64" i="2"/>
  <c r="BG151" i="13" s="1"/>
  <c r="DB64" i="2"/>
  <c r="BG150" i="13" s="1"/>
  <c r="DA64" i="2"/>
  <c r="BG149" i="13" s="1"/>
  <c r="CZ64" i="2"/>
  <c r="BG148" i="13" s="1"/>
  <c r="CY64" i="2"/>
  <c r="BG147" i="13" s="1"/>
  <c r="CX64" i="2"/>
  <c r="BG146" i="13" s="1"/>
  <c r="CW64" i="2"/>
  <c r="BG145" i="13" s="1"/>
  <c r="CV64" i="2"/>
  <c r="BG144" i="13" s="1"/>
  <c r="CU64" i="2"/>
  <c r="BG143" i="13" s="1"/>
  <c r="CT64" i="2"/>
  <c r="BG142" i="13" s="1"/>
  <c r="CS64" i="2"/>
  <c r="BG141" i="13" s="1"/>
  <c r="CR64" i="2"/>
  <c r="BG140" i="13" s="1"/>
  <c r="DS63" i="2"/>
  <c r="DR63" i="2"/>
  <c r="DQ63" i="2"/>
  <c r="DP63" i="2"/>
  <c r="DO63" i="2"/>
  <c r="DN63" i="2"/>
  <c r="DM63" i="2"/>
  <c r="DL63" i="2"/>
  <c r="DK63" i="2"/>
  <c r="DJ63" i="2"/>
  <c r="DI63" i="2"/>
  <c r="DH63" i="2"/>
  <c r="DG63" i="2"/>
  <c r="DF63" i="2"/>
  <c r="DE63" i="2"/>
  <c r="DD63" i="2"/>
  <c r="DC63" i="2"/>
  <c r="DB63" i="2"/>
  <c r="DA63" i="2"/>
  <c r="CZ63" i="2"/>
  <c r="CY63" i="2"/>
  <c r="CX63" i="2"/>
  <c r="CW63" i="2"/>
  <c r="CV63" i="2"/>
  <c r="CU63" i="2"/>
  <c r="CT63" i="2"/>
  <c r="CS63" i="2"/>
  <c r="CR63" i="2"/>
  <c r="DS62" i="2"/>
  <c r="DR62" i="2"/>
  <c r="DQ62" i="2"/>
  <c r="DP62" i="2"/>
  <c r="DO62" i="2"/>
  <c r="DN62" i="2"/>
  <c r="DM62" i="2"/>
  <c r="DL62" i="2"/>
  <c r="DK62" i="2"/>
  <c r="DJ62" i="2"/>
  <c r="DI62" i="2"/>
  <c r="DH62" i="2"/>
  <c r="DG62" i="2"/>
  <c r="DF62" i="2"/>
  <c r="DE62" i="2"/>
  <c r="DD62" i="2"/>
  <c r="DC62" i="2"/>
  <c r="DB62" i="2"/>
  <c r="DA62" i="2"/>
  <c r="CZ62" i="2"/>
  <c r="CY62" i="2"/>
  <c r="CX62" i="2"/>
  <c r="CW62" i="2"/>
  <c r="CV62" i="2"/>
  <c r="CU62" i="2"/>
  <c r="CT62" i="2"/>
  <c r="CS62" i="2"/>
  <c r="CR62" i="2"/>
  <c r="DS61" i="2"/>
  <c r="BD167" i="13" s="1"/>
  <c r="DR61" i="2"/>
  <c r="BD166" i="13" s="1"/>
  <c r="DQ61" i="2"/>
  <c r="BD165" i="13" s="1"/>
  <c r="DP61" i="2"/>
  <c r="BD164" i="13" s="1"/>
  <c r="DO61" i="2"/>
  <c r="BD163" i="13" s="1"/>
  <c r="DN61" i="2"/>
  <c r="BD162" i="13" s="1"/>
  <c r="DM61" i="2"/>
  <c r="BD161" i="13" s="1"/>
  <c r="DL61" i="2"/>
  <c r="BD160" i="13" s="1"/>
  <c r="DK61" i="2"/>
  <c r="BD159" i="13" s="1"/>
  <c r="DJ61" i="2"/>
  <c r="BD158" i="13" s="1"/>
  <c r="DI61" i="2"/>
  <c r="BD157" i="13" s="1"/>
  <c r="DH61" i="2"/>
  <c r="BD156" i="13" s="1"/>
  <c r="DG61" i="2"/>
  <c r="BD155" i="13" s="1"/>
  <c r="DF61" i="2"/>
  <c r="BD154" i="13" s="1"/>
  <c r="DE61" i="2"/>
  <c r="BD153" i="13" s="1"/>
  <c r="DD61" i="2"/>
  <c r="BD152" i="13" s="1"/>
  <c r="DC61" i="2"/>
  <c r="BD151" i="13" s="1"/>
  <c r="DB61" i="2"/>
  <c r="BD150" i="13" s="1"/>
  <c r="DA61" i="2"/>
  <c r="BD149" i="13" s="1"/>
  <c r="CZ61" i="2"/>
  <c r="BD148" i="13" s="1"/>
  <c r="CY61" i="2"/>
  <c r="BD147" i="13" s="1"/>
  <c r="CX61" i="2"/>
  <c r="BD146" i="13" s="1"/>
  <c r="CW61" i="2"/>
  <c r="BD145" i="13" s="1"/>
  <c r="CV61" i="2"/>
  <c r="BD144" i="13" s="1"/>
  <c r="CU61" i="2"/>
  <c r="BD143" i="13" s="1"/>
  <c r="CT61" i="2"/>
  <c r="BD142" i="13" s="1"/>
  <c r="CS61" i="2"/>
  <c r="BD141" i="13" s="1"/>
  <c r="CR61" i="2"/>
  <c r="BD140" i="13" s="1"/>
  <c r="DS60" i="2"/>
  <c r="BC167" i="13" s="1"/>
  <c r="DR60" i="2"/>
  <c r="BC166" i="13" s="1"/>
  <c r="DQ60" i="2"/>
  <c r="BC165" i="13" s="1"/>
  <c r="DP60" i="2"/>
  <c r="BC164" i="13" s="1"/>
  <c r="DO60" i="2"/>
  <c r="BC163" i="13" s="1"/>
  <c r="DN60" i="2"/>
  <c r="BC162" i="13" s="1"/>
  <c r="DM60" i="2"/>
  <c r="BC161" i="13" s="1"/>
  <c r="DL60" i="2"/>
  <c r="BC160" i="13" s="1"/>
  <c r="DK60" i="2"/>
  <c r="BC159" i="13" s="1"/>
  <c r="DJ60" i="2"/>
  <c r="BC158" i="13" s="1"/>
  <c r="DI60" i="2"/>
  <c r="BC157" i="13" s="1"/>
  <c r="DH60" i="2"/>
  <c r="BC156" i="13" s="1"/>
  <c r="DG60" i="2"/>
  <c r="BC155" i="13" s="1"/>
  <c r="DF60" i="2"/>
  <c r="BC154" i="13" s="1"/>
  <c r="DE60" i="2"/>
  <c r="BC153" i="13" s="1"/>
  <c r="DD60" i="2"/>
  <c r="BC152" i="13" s="1"/>
  <c r="DC60" i="2"/>
  <c r="BC151" i="13" s="1"/>
  <c r="DB60" i="2"/>
  <c r="BC150" i="13" s="1"/>
  <c r="DA60" i="2"/>
  <c r="BC149" i="13" s="1"/>
  <c r="CZ60" i="2"/>
  <c r="BC148" i="13" s="1"/>
  <c r="CY60" i="2"/>
  <c r="BC147" i="13" s="1"/>
  <c r="CX60" i="2"/>
  <c r="BC146" i="13" s="1"/>
  <c r="CW60" i="2"/>
  <c r="BC145" i="13" s="1"/>
  <c r="CV60" i="2"/>
  <c r="BC144" i="13" s="1"/>
  <c r="CU60" i="2"/>
  <c r="BC143" i="13" s="1"/>
  <c r="CT60" i="2"/>
  <c r="BC142" i="13" s="1"/>
  <c r="CS60" i="2"/>
  <c r="BC141" i="13" s="1"/>
  <c r="CR60" i="2"/>
  <c r="BC140" i="13" s="1"/>
  <c r="DS59" i="2"/>
  <c r="DR59" i="2"/>
  <c r="DQ59" i="2"/>
  <c r="DP59" i="2"/>
  <c r="DO59" i="2"/>
  <c r="DN59" i="2"/>
  <c r="DM59" i="2"/>
  <c r="DL59" i="2"/>
  <c r="DK59" i="2"/>
  <c r="DJ59" i="2"/>
  <c r="DI59" i="2"/>
  <c r="DH59" i="2"/>
  <c r="DG59" i="2"/>
  <c r="DF59" i="2"/>
  <c r="DE59" i="2"/>
  <c r="DD59" i="2"/>
  <c r="DC59" i="2"/>
  <c r="DB59" i="2"/>
  <c r="DA59" i="2"/>
  <c r="CZ59" i="2"/>
  <c r="CY59" i="2"/>
  <c r="CX59" i="2"/>
  <c r="CW59" i="2"/>
  <c r="CV59" i="2"/>
  <c r="CU59" i="2"/>
  <c r="CT59" i="2"/>
  <c r="CS59" i="2"/>
  <c r="CR59" i="2"/>
  <c r="DS58" i="2"/>
  <c r="DR58" i="2"/>
  <c r="DQ58" i="2"/>
  <c r="DP58" i="2"/>
  <c r="DO58" i="2"/>
  <c r="DN58" i="2"/>
  <c r="DM58" i="2"/>
  <c r="DL58" i="2"/>
  <c r="DK58" i="2"/>
  <c r="DJ58" i="2"/>
  <c r="DI58" i="2"/>
  <c r="DH58" i="2"/>
  <c r="DG58" i="2"/>
  <c r="DF58" i="2"/>
  <c r="DE58" i="2"/>
  <c r="DD58" i="2"/>
  <c r="DC58" i="2"/>
  <c r="DB58" i="2"/>
  <c r="DA58" i="2"/>
  <c r="CZ58" i="2"/>
  <c r="CY58" i="2"/>
  <c r="CX58" i="2"/>
  <c r="CW58" i="2"/>
  <c r="CV58" i="2"/>
  <c r="CU58" i="2"/>
  <c r="CT58" i="2"/>
  <c r="CS58" i="2"/>
  <c r="CR58" i="2"/>
  <c r="DS57" i="2"/>
  <c r="DR57" i="2"/>
  <c r="DQ57" i="2"/>
  <c r="DP57" i="2"/>
  <c r="DO57" i="2"/>
  <c r="DN57" i="2"/>
  <c r="DM57" i="2"/>
  <c r="DL57" i="2"/>
  <c r="DK57" i="2"/>
  <c r="DJ57" i="2"/>
  <c r="DI57" i="2"/>
  <c r="DH57" i="2"/>
  <c r="DG57" i="2"/>
  <c r="DF57" i="2"/>
  <c r="DE57" i="2"/>
  <c r="DD57" i="2"/>
  <c r="DC57" i="2"/>
  <c r="DB57" i="2"/>
  <c r="DA57" i="2"/>
  <c r="CZ57" i="2"/>
  <c r="CY57" i="2"/>
  <c r="CX57" i="2"/>
  <c r="CW57" i="2"/>
  <c r="CV57" i="2"/>
  <c r="CU57" i="2"/>
  <c r="CT57" i="2"/>
  <c r="CS57" i="2"/>
  <c r="CR57" i="2"/>
  <c r="DS56" i="2"/>
  <c r="AY167" i="13" s="1"/>
  <c r="DR56" i="2"/>
  <c r="AY166" i="13" s="1"/>
  <c r="DQ56" i="2"/>
  <c r="AY165" i="13" s="1"/>
  <c r="DP56" i="2"/>
  <c r="AY164" i="13" s="1"/>
  <c r="DO56" i="2"/>
  <c r="AY163" i="13" s="1"/>
  <c r="DN56" i="2"/>
  <c r="AY162" i="13" s="1"/>
  <c r="DM56" i="2"/>
  <c r="AY161" i="13" s="1"/>
  <c r="DL56" i="2"/>
  <c r="AY160" i="13" s="1"/>
  <c r="DK56" i="2"/>
  <c r="AY159" i="13" s="1"/>
  <c r="DJ56" i="2"/>
  <c r="AY158" i="13" s="1"/>
  <c r="DI56" i="2"/>
  <c r="AY157" i="13" s="1"/>
  <c r="DH56" i="2"/>
  <c r="AY156" i="13" s="1"/>
  <c r="DG56" i="2"/>
  <c r="AY155" i="13" s="1"/>
  <c r="DF56" i="2"/>
  <c r="AY154" i="13" s="1"/>
  <c r="DE56" i="2"/>
  <c r="AY153" i="13" s="1"/>
  <c r="DD56" i="2"/>
  <c r="AY152" i="13" s="1"/>
  <c r="DC56" i="2"/>
  <c r="AY151" i="13" s="1"/>
  <c r="DB56" i="2"/>
  <c r="AY150" i="13" s="1"/>
  <c r="DA56" i="2"/>
  <c r="AY149" i="13" s="1"/>
  <c r="CZ56" i="2"/>
  <c r="AY148" i="13" s="1"/>
  <c r="CY56" i="2"/>
  <c r="AY147" i="13" s="1"/>
  <c r="CX56" i="2"/>
  <c r="AY146" i="13" s="1"/>
  <c r="CW56" i="2"/>
  <c r="AY145" i="13" s="1"/>
  <c r="CV56" i="2"/>
  <c r="AY144" i="13" s="1"/>
  <c r="CU56" i="2"/>
  <c r="AY143" i="13" s="1"/>
  <c r="CT56" i="2"/>
  <c r="AY142" i="13" s="1"/>
  <c r="CS56" i="2"/>
  <c r="AY141" i="13" s="1"/>
  <c r="CR56" i="2"/>
  <c r="AY140" i="13" s="1"/>
  <c r="DS55" i="2"/>
  <c r="AX167" i="13" s="1"/>
  <c r="DR55" i="2"/>
  <c r="AX166" i="13" s="1"/>
  <c r="DQ55" i="2"/>
  <c r="AX165" i="13" s="1"/>
  <c r="DP55" i="2"/>
  <c r="AX164" i="13" s="1"/>
  <c r="DO55" i="2"/>
  <c r="AX163" i="13" s="1"/>
  <c r="DN55" i="2"/>
  <c r="AX162" i="13" s="1"/>
  <c r="DM55" i="2"/>
  <c r="AX161" i="13" s="1"/>
  <c r="DL55" i="2"/>
  <c r="AX160" i="13" s="1"/>
  <c r="DK55" i="2"/>
  <c r="AX159" i="13" s="1"/>
  <c r="DJ55" i="2"/>
  <c r="AX158" i="13" s="1"/>
  <c r="DI55" i="2"/>
  <c r="AX157" i="13" s="1"/>
  <c r="DH55" i="2"/>
  <c r="AX156" i="13" s="1"/>
  <c r="DG55" i="2"/>
  <c r="AX155" i="13" s="1"/>
  <c r="DF55" i="2"/>
  <c r="AX154" i="13" s="1"/>
  <c r="DE55" i="2"/>
  <c r="AX153" i="13" s="1"/>
  <c r="DD55" i="2"/>
  <c r="AX152" i="13" s="1"/>
  <c r="DC55" i="2"/>
  <c r="AX151" i="13" s="1"/>
  <c r="DB55" i="2"/>
  <c r="AX150" i="13" s="1"/>
  <c r="DA55" i="2"/>
  <c r="AX149" i="13" s="1"/>
  <c r="CZ55" i="2"/>
  <c r="AX148" i="13" s="1"/>
  <c r="CY55" i="2"/>
  <c r="AX147" i="13" s="1"/>
  <c r="CX55" i="2"/>
  <c r="AX146" i="13" s="1"/>
  <c r="CW55" i="2"/>
  <c r="AX145" i="13" s="1"/>
  <c r="CV55" i="2"/>
  <c r="AX144" i="13" s="1"/>
  <c r="CU55" i="2"/>
  <c r="AX143" i="13" s="1"/>
  <c r="CT55" i="2"/>
  <c r="AX142" i="13" s="1"/>
  <c r="CS55" i="2"/>
  <c r="AX141" i="13" s="1"/>
  <c r="CR55" i="2"/>
  <c r="AX140" i="13" s="1"/>
  <c r="DS54" i="2"/>
  <c r="AW167" i="13" s="1"/>
  <c r="DR54" i="2"/>
  <c r="AW166" i="13" s="1"/>
  <c r="DQ54" i="2"/>
  <c r="AW165" i="13" s="1"/>
  <c r="DP54" i="2"/>
  <c r="AW164" i="13" s="1"/>
  <c r="DO54" i="2"/>
  <c r="AW163" i="13" s="1"/>
  <c r="DN54" i="2"/>
  <c r="AW162" i="13" s="1"/>
  <c r="DM54" i="2"/>
  <c r="AW161" i="13" s="1"/>
  <c r="DL54" i="2"/>
  <c r="AW160" i="13" s="1"/>
  <c r="DK54" i="2"/>
  <c r="AW159" i="13" s="1"/>
  <c r="DJ54" i="2"/>
  <c r="AW158" i="13" s="1"/>
  <c r="DI54" i="2"/>
  <c r="AW157" i="13" s="1"/>
  <c r="DH54" i="2"/>
  <c r="AW156" i="13" s="1"/>
  <c r="DG54" i="2"/>
  <c r="AW155" i="13" s="1"/>
  <c r="DF54" i="2"/>
  <c r="AW154" i="13" s="1"/>
  <c r="DE54" i="2"/>
  <c r="AW153" i="13" s="1"/>
  <c r="DD54" i="2"/>
  <c r="AW152" i="13" s="1"/>
  <c r="DC54" i="2"/>
  <c r="AW151" i="13" s="1"/>
  <c r="DB54" i="2"/>
  <c r="AW150" i="13" s="1"/>
  <c r="DA54" i="2"/>
  <c r="AW149" i="13" s="1"/>
  <c r="CZ54" i="2"/>
  <c r="AW148" i="13" s="1"/>
  <c r="CY54" i="2"/>
  <c r="AW147" i="13" s="1"/>
  <c r="CX54" i="2"/>
  <c r="AW146" i="13" s="1"/>
  <c r="CW54" i="2"/>
  <c r="AW145" i="13" s="1"/>
  <c r="CV54" i="2"/>
  <c r="AW144" i="13" s="1"/>
  <c r="CU54" i="2"/>
  <c r="AW143" i="13" s="1"/>
  <c r="CT54" i="2"/>
  <c r="AW142" i="13" s="1"/>
  <c r="CS54" i="2"/>
  <c r="AW141" i="13" s="1"/>
  <c r="CR54" i="2"/>
  <c r="AW140" i="13" s="1"/>
  <c r="DS53" i="2"/>
  <c r="DR53" i="2"/>
  <c r="DQ53" i="2"/>
  <c r="DP53" i="2"/>
  <c r="DO53" i="2"/>
  <c r="DN53" i="2"/>
  <c r="DM53" i="2"/>
  <c r="DL53" i="2"/>
  <c r="DK53" i="2"/>
  <c r="DJ53" i="2"/>
  <c r="DI53" i="2"/>
  <c r="DH53" i="2"/>
  <c r="DG53" i="2"/>
  <c r="DF53" i="2"/>
  <c r="DE53" i="2"/>
  <c r="DD53" i="2"/>
  <c r="DC53" i="2"/>
  <c r="DB53" i="2"/>
  <c r="DA53" i="2"/>
  <c r="CZ53" i="2"/>
  <c r="CY53" i="2"/>
  <c r="CX53" i="2"/>
  <c r="CW53" i="2"/>
  <c r="CV53" i="2"/>
  <c r="CU53" i="2"/>
  <c r="CT53" i="2"/>
  <c r="CS53" i="2"/>
  <c r="CR53" i="2"/>
  <c r="DS52" i="2"/>
  <c r="DR52" i="2"/>
  <c r="DQ52" i="2"/>
  <c r="DP52" i="2"/>
  <c r="DO52" i="2"/>
  <c r="DN52" i="2"/>
  <c r="DM52" i="2"/>
  <c r="DL52" i="2"/>
  <c r="DK52" i="2"/>
  <c r="DJ52" i="2"/>
  <c r="DI52" i="2"/>
  <c r="DH52" i="2"/>
  <c r="DG52" i="2"/>
  <c r="DF52" i="2"/>
  <c r="DE52" i="2"/>
  <c r="DD52" i="2"/>
  <c r="DC52" i="2"/>
  <c r="DB52" i="2"/>
  <c r="DA52" i="2"/>
  <c r="CZ52" i="2"/>
  <c r="CY52" i="2"/>
  <c r="CX52" i="2"/>
  <c r="CW52" i="2"/>
  <c r="CV52" i="2"/>
  <c r="CU52" i="2"/>
  <c r="CT52" i="2"/>
  <c r="CS52" i="2"/>
  <c r="CR52" i="2"/>
  <c r="DS51" i="2"/>
  <c r="DR51" i="2"/>
  <c r="DQ51" i="2"/>
  <c r="DP51" i="2"/>
  <c r="DO51" i="2"/>
  <c r="DN51" i="2"/>
  <c r="DM51" i="2"/>
  <c r="DL51" i="2"/>
  <c r="DK51" i="2"/>
  <c r="DJ51" i="2"/>
  <c r="DI51" i="2"/>
  <c r="DH51" i="2"/>
  <c r="DG51" i="2"/>
  <c r="DF51" i="2"/>
  <c r="DE51" i="2"/>
  <c r="DD51" i="2"/>
  <c r="DC51" i="2"/>
  <c r="DB51" i="2"/>
  <c r="DA51" i="2"/>
  <c r="CZ51" i="2"/>
  <c r="CY51" i="2"/>
  <c r="CX51" i="2"/>
  <c r="CW51" i="2"/>
  <c r="CV51" i="2"/>
  <c r="CU51" i="2"/>
  <c r="CT51" i="2"/>
  <c r="CS51" i="2"/>
  <c r="CR51" i="2"/>
  <c r="DS50" i="2"/>
  <c r="DR50" i="2"/>
  <c r="DQ50" i="2"/>
  <c r="DP50" i="2"/>
  <c r="DO50" i="2"/>
  <c r="DN50" i="2"/>
  <c r="DM50" i="2"/>
  <c r="DL50" i="2"/>
  <c r="DK50" i="2"/>
  <c r="DJ50" i="2"/>
  <c r="DI50" i="2"/>
  <c r="DH50" i="2"/>
  <c r="DG50" i="2"/>
  <c r="DF50" i="2"/>
  <c r="DE50" i="2"/>
  <c r="DD50" i="2"/>
  <c r="DC50" i="2"/>
  <c r="DB50" i="2"/>
  <c r="DA50" i="2"/>
  <c r="CZ50" i="2"/>
  <c r="CY50" i="2"/>
  <c r="CX50" i="2"/>
  <c r="CW50" i="2"/>
  <c r="CV50" i="2"/>
  <c r="CU50" i="2"/>
  <c r="CT50" i="2"/>
  <c r="CS50" i="2"/>
  <c r="CR50" i="2"/>
  <c r="DS49" i="2"/>
  <c r="DR49" i="2"/>
  <c r="DQ49" i="2"/>
  <c r="DP49" i="2"/>
  <c r="DO49" i="2"/>
  <c r="DN49" i="2"/>
  <c r="DM49" i="2"/>
  <c r="DL49" i="2"/>
  <c r="DK49" i="2"/>
  <c r="DJ49" i="2"/>
  <c r="DI49" i="2"/>
  <c r="DH49" i="2"/>
  <c r="DG49" i="2"/>
  <c r="DF49" i="2"/>
  <c r="DE49" i="2"/>
  <c r="DD49" i="2"/>
  <c r="DC49" i="2"/>
  <c r="DB49" i="2"/>
  <c r="DA49" i="2"/>
  <c r="CZ49" i="2"/>
  <c r="CY49" i="2"/>
  <c r="CX49" i="2"/>
  <c r="CW49" i="2"/>
  <c r="CV49" i="2"/>
  <c r="CU49" i="2"/>
  <c r="CT49" i="2"/>
  <c r="CS49" i="2"/>
  <c r="CR49" i="2"/>
  <c r="DS48" i="2"/>
  <c r="AQ167" i="13" s="1"/>
  <c r="DR48" i="2"/>
  <c r="AQ166" i="13" s="1"/>
  <c r="DQ48" i="2"/>
  <c r="AQ165" i="13" s="1"/>
  <c r="DP48" i="2"/>
  <c r="AQ164" i="13" s="1"/>
  <c r="DO48" i="2"/>
  <c r="AQ163" i="13" s="1"/>
  <c r="DN48" i="2"/>
  <c r="AQ162" i="13" s="1"/>
  <c r="DM48" i="2"/>
  <c r="AQ161" i="13" s="1"/>
  <c r="DL48" i="2"/>
  <c r="AQ160" i="13" s="1"/>
  <c r="DK48" i="2"/>
  <c r="AQ159" i="13" s="1"/>
  <c r="DJ48" i="2"/>
  <c r="AQ158" i="13" s="1"/>
  <c r="DI48" i="2"/>
  <c r="AQ157" i="13" s="1"/>
  <c r="DH48" i="2"/>
  <c r="AQ156" i="13" s="1"/>
  <c r="DG48" i="2"/>
  <c r="AQ155" i="13" s="1"/>
  <c r="DF48" i="2"/>
  <c r="AQ154" i="13" s="1"/>
  <c r="DE48" i="2"/>
  <c r="AQ153" i="13" s="1"/>
  <c r="DD48" i="2"/>
  <c r="AQ152" i="13" s="1"/>
  <c r="DC48" i="2"/>
  <c r="AQ151" i="13" s="1"/>
  <c r="DB48" i="2"/>
  <c r="AQ150" i="13" s="1"/>
  <c r="DA48" i="2"/>
  <c r="AQ149" i="13" s="1"/>
  <c r="CZ48" i="2"/>
  <c r="AQ148" i="13" s="1"/>
  <c r="CY48" i="2"/>
  <c r="AQ147" i="13" s="1"/>
  <c r="CX48" i="2"/>
  <c r="AQ146" i="13" s="1"/>
  <c r="CW48" i="2"/>
  <c r="AQ145" i="13" s="1"/>
  <c r="CV48" i="2"/>
  <c r="AQ144" i="13" s="1"/>
  <c r="CU48" i="2"/>
  <c r="AQ143" i="13" s="1"/>
  <c r="CT48" i="2"/>
  <c r="AQ142" i="13" s="1"/>
  <c r="CS48" i="2"/>
  <c r="AQ141" i="13" s="1"/>
  <c r="CR48" i="2"/>
  <c r="AQ140" i="13" s="1"/>
  <c r="DS47" i="2"/>
  <c r="DR47" i="2"/>
  <c r="DQ47" i="2"/>
  <c r="DP47" i="2"/>
  <c r="DO47" i="2"/>
  <c r="DN47" i="2"/>
  <c r="DM47" i="2"/>
  <c r="DL47" i="2"/>
  <c r="DK47" i="2"/>
  <c r="DJ47" i="2"/>
  <c r="DI47" i="2"/>
  <c r="DH47" i="2"/>
  <c r="DG47" i="2"/>
  <c r="DF47" i="2"/>
  <c r="DE47" i="2"/>
  <c r="DD47" i="2"/>
  <c r="DC47" i="2"/>
  <c r="DB47" i="2"/>
  <c r="DA47" i="2"/>
  <c r="CZ47" i="2"/>
  <c r="CY47" i="2"/>
  <c r="CX47" i="2"/>
  <c r="CW47" i="2"/>
  <c r="CV47" i="2"/>
  <c r="CU47" i="2"/>
  <c r="CT47" i="2"/>
  <c r="CS47" i="2"/>
  <c r="CR47" i="2"/>
  <c r="DS46" i="2"/>
  <c r="DR46" i="2"/>
  <c r="DQ46" i="2"/>
  <c r="DP46" i="2"/>
  <c r="DO46" i="2"/>
  <c r="DN46" i="2"/>
  <c r="DM46" i="2"/>
  <c r="DL46" i="2"/>
  <c r="DK46" i="2"/>
  <c r="DJ46" i="2"/>
  <c r="DI46" i="2"/>
  <c r="DH46" i="2"/>
  <c r="DG46" i="2"/>
  <c r="DF46" i="2"/>
  <c r="DE46" i="2"/>
  <c r="DD46" i="2"/>
  <c r="DC46" i="2"/>
  <c r="DB46" i="2"/>
  <c r="DA46" i="2"/>
  <c r="CZ46" i="2"/>
  <c r="CY46" i="2"/>
  <c r="CX46" i="2"/>
  <c r="CW46" i="2"/>
  <c r="CV46" i="2"/>
  <c r="CU46" i="2"/>
  <c r="CT46" i="2"/>
  <c r="CS46" i="2"/>
  <c r="CR46" i="2"/>
  <c r="DS45" i="2"/>
  <c r="DR45" i="2"/>
  <c r="DQ45" i="2"/>
  <c r="DP45" i="2"/>
  <c r="DO45" i="2"/>
  <c r="DN45" i="2"/>
  <c r="DM45" i="2"/>
  <c r="DL45" i="2"/>
  <c r="DK45" i="2"/>
  <c r="DJ45" i="2"/>
  <c r="DI45" i="2"/>
  <c r="DH45" i="2"/>
  <c r="DG45" i="2"/>
  <c r="DF45" i="2"/>
  <c r="DE45" i="2"/>
  <c r="DD45" i="2"/>
  <c r="DC45" i="2"/>
  <c r="DB45" i="2"/>
  <c r="DA45" i="2"/>
  <c r="CZ45" i="2"/>
  <c r="CY45" i="2"/>
  <c r="CX45" i="2"/>
  <c r="CW45" i="2"/>
  <c r="CV45" i="2"/>
  <c r="CU45" i="2"/>
  <c r="CT45" i="2"/>
  <c r="CS45" i="2"/>
  <c r="CR45" i="2"/>
  <c r="DS44" i="2"/>
  <c r="DR44" i="2"/>
  <c r="DQ44" i="2"/>
  <c r="DP44" i="2"/>
  <c r="DO44" i="2"/>
  <c r="DN44" i="2"/>
  <c r="DM44" i="2"/>
  <c r="DL44" i="2"/>
  <c r="DK44" i="2"/>
  <c r="DJ44" i="2"/>
  <c r="DI44" i="2"/>
  <c r="DH44" i="2"/>
  <c r="DG44" i="2"/>
  <c r="DF44" i="2"/>
  <c r="DE44" i="2"/>
  <c r="DD44" i="2"/>
  <c r="DC44" i="2"/>
  <c r="DB44" i="2"/>
  <c r="DA44" i="2"/>
  <c r="CZ44" i="2"/>
  <c r="CY44" i="2"/>
  <c r="CX44" i="2"/>
  <c r="CW44" i="2"/>
  <c r="CV44" i="2"/>
  <c r="CU44" i="2"/>
  <c r="CT44" i="2"/>
  <c r="CS44" i="2"/>
  <c r="CR44" i="2"/>
  <c r="DS43" i="2"/>
  <c r="DR43" i="2"/>
  <c r="DQ43" i="2"/>
  <c r="DP43" i="2"/>
  <c r="DO43" i="2"/>
  <c r="DN43" i="2"/>
  <c r="DM43" i="2"/>
  <c r="DL43" i="2"/>
  <c r="DK43" i="2"/>
  <c r="DJ43" i="2"/>
  <c r="DI43" i="2"/>
  <c r="DH43" i="2"/>
  <c r="DG43" i="2"/>
  <c r="DF43" i="2"/>
  <c r="DE43" i="2"/>
  <c r="DD43" i="2"/>
  <c r="DC43" i="2"/>
  <c r="DB43" i="2"/>
  <c r="DA43" i="2"/>
  <c r="CZ43" i="2"/>
  <c r="CY43" i="2"/>
  <c r="CX43" i="2"/>
  <c r="CW43" i="2"/>
  <c r="CV43" i="2"/>
  <c r="CU43" i="2"/>
  <c r="CT43" i="2"/>
  <c r="CS43" i="2"/>
  <c r="CR43" i="2"/>
  <c r="DS42" i="2"/>
  <c r="DR42" i="2"/>
  <c r="DQ42" i="2"/>
  <c r="DP42" i="2"/>
  <c r="DO42" i="2"/>
  <c r="DN42" i="2"/>
  <c r="DM42" i="2"/>
  <c r="DL42" i="2"/>
  <c r="DK42" i="2"/>
  <c r="DJ42" i="2"/>
  <c r="DI42" i="2"/>
  <c r="DH42" i="2"/>
  <c r="DG42" i="2"/>
  <c r="DF42" i="2"/>
  <c r="DE42" i="2"/>
  <c r="DD42" i="2"/>
  <c r="DC42" i="2"/>
  <c r="DB42" i="2"/>
  <c r="DA42" i="2"/>
  <c r="CZ42" i="2"/>
  <c r="CY42" i="2"/>
  <c r="CX42" i="2"/>
  <c r="CW42" i="2"/>
  <c r="CV42" i="2"/>
  <c r="CU42" i="2"/>
  <c r="CT42" i="2"/>
  <c r="CS42" i="2"/>
  <c r="CR42" i="2"/>
  <c r="DS41" i="2"/>
  <c r="AJ167" i="13" s="1"/>
  <c r="DR41" i="2"/>
  <c r="AJ166" i="13" s="1"/>
  <c r="DQ41" i="2"/>
  <c r="AJ165" i="13" s="1"/>
  <c r="DP41" i="2"/>
  <c r="AJ164" i="13" s="1"/>
  <c r="DO41" i="2"/>
  <c r="AJ163" i="13" s="1"/>
  <c r="DN41" i="2"/>
  <c r="AJ162" i="13" s="1"/>
  <c r="DM41" i="2"/>
  <c r="AJ161" i="13" s="1"/>
  <c r="DL41" i="2"/>
  <c r="AJ160" i="13" s="1"/>
  <c r="DK41" i="2"/>
  <c r="AJ159" i="13" s="1"/>
  <c r="DJ41" i="2"/>
  <c r="AJ158" i="13" s="1"/>
  <c r="DI41" i="2"/>
  <c r="AJ157" i="13" s="1"/>
  <c r="DH41" i="2"/>
  <c r="AJ156" i="13" s="1"/>
  <c r="DG41" i="2"/>
  <c r="AJ155" i="13" s="1"/>
  <c r="DF41" i="2"/>
  <c r="AJ154" i="13" s="1"/>
  <c r="DE41" i="2"/>
  <c r="AJ153" i="13" s="1"/>
  <c r="DD41" i="2"/>
  <c r="AJ152" i="13" s="1"/>
  <c r="DC41" i="2"/>
  <c r="AJ151" i="13" s="1"/>
  <c r="DB41" i="2"/>
  <c r="AJ150" i="13" s="1"/>
  <c r="DA41" i="2"/>
  <c r="AJ149" i="13" s="1"/>
  <c r="CZ41" i="2"/>
  <c r="AJ148" i="13" s="1"/>
  <c r="CY41" i="2"/>
  <c r="AJ147" i="13" s="1"/>
  <c r="CX41" i="2"/>
  <c r="AJ146" i="13" s="1"/>
  <c r="CW41" i="2"/>
  <c r="AJ145" i="13" s="1"/>
  <c r="CV41" i="2"/>
  <c r="AJ144" i="13" s="1"/>
  <c r="CU41" i="2"/>
  <c r="AJ143" i="13" s="1"/>
  <c r="CT41" i="2"/>
  <c r="AJ142" i="13" s="1"/>
  <c r="CS41" i="2"/>
  <c r="AJ141" i="13" s="1"/>
  <c r="CR41" i="2"/>
  <c r="AJ140" i="13" s="1"/>
  <c r="DS40" i="2"/>
  <c r="DR40" i="2"/>
  <c r="DQ40" i="2"/>
  <c r="DP40" i="2"/>
  <c r="DO40" i="2"/>
  <c r="DN40" i="2"/>
  <c r="DM40" i="2"/>
  <c r="DL40" i="2"/>
  <c r="DK40" i="2"/>
  <c r="DJ40" i="2"/>
  <c r="DI40" i="2"/>
  <c r="DH40" i="2"/>
  <c r="DG40" i="2"/>
  <c r="DF40" i="2"/>
  <c r="DE40" i="2"/>
  <c r="DD40" i="2"/>
  <c r="DC40" i="2"/>
  <c r="DB40" i="2"/>
  <c r="DA40" i="2"/>
  <c r="CZ40" i="2"/>
  <c r="CY40" i="2"/>
  <c r="CX40" i="2"/>
  <c r="CW40" i="2"/>
  <c r="CV40" i="2"/>
  <c r="CU40" i="2"/>
  <c r="CT40" i="2"/>
  <c r="CS40" i="2"/>
  <c r="CR40" i="2"/>
  <c r="DS39" i="2"/>
  <c r="DR39" i="2"/>
  <c r="DQ39" i="2"/>
  <c r="DP39" i="2"/>
  <c r="DO39" i="2"/>
  <c r="DN39" i="2"/>
  <c r="DM39" i="2"/>
  <c r="DL39" i="2"/>
  <c r="DK39" i="2"/>
  <c r="DJ39" i="2"/>
  <c r="DI39" i="2"/>
  <c r="DH39" i="2"/>
  <c r="DG39" i="2"/>
  <c r="DF39" i="2"/>
  <c r="DE39" i="2"/>
  <c r="DD39" i="2"/>
  <c r="DC39" i="2"/>
  <c r="DB39" i="2"/>
  <c r="DA39" i="2"/>
  <c r="CZ39" i="2"/>
  <c r="CY39" i="2"/>
  <c r="CX39" i="2"/>
  <c r="CW39" i="2"/>
  <c r="CV39" i="2"/>
  <c r="CU39" i="2"/>
  <c r="CT39" i="2"/>
  <c r="CS39" i="2"/>
  <c r="CR39" i="2"/>
  <c r="DS38" i="2"/>
  <c r="AG167" i="13" s="1"/>
  <c r="DR38" i="2"/>
  <c r="AG166" i="13" s="1"/>
  <c r="DQ38" i="2"/>
  <c r="AG165" i="13" s="1"/>
  <c r="DP38" i="2"/>
  <c r="AG164" i="13" s="1"/>
  <c r="DO38" i="2"/>
  <c r="AG163" i="13" s="1"/>
  <c r="DN38" i="2"/>
  <c r="AG162" i="13" s="1"/>
  <c r="DM38" i="2"/>
  <c r="AG161" i="13" s="1"/>
  <c r="DL38" i="2"/>
  <c r="AG160" i="13" s="1"/>
  <c r="DK38" i="2"/>
  <c r="AG159" i="13" s="1"/>
  <c r="DJ38" i="2"/>
  <c r="AG158" i="13" s="1"/>
  <c r="DI38" i="2"/>
  <c r="AG157" i="13" s="1"/>
  <c r="DH38" i="2"/>
  <c r="AG156" i="13" s="1"/>
  <c r="DG38" i="2"/>
  <c r="AG155" i="13" s="1"/>
  <c r="DF38" i="2"/>
  <c r="AG154" i="13" s="1"/>
  <c r="DE38" i="2"/>
  <c r="AG153" i="13" s="1"/>
  <c r="DD38" i="2"/>
  <c r="AG152" i="13" s="1"/>
  <c r="DC38" i="2"/>
  <c r="AG151" i="13" s="1"/>
  <c r="DB38" i="2"/>
  <c r="AG150" i="13" s="1"/>
  <c r="DA38" i="2"/>
  <c r="AG149" i="13" s="1"/>
  <c r="CZ38" i="2"/>
  <c r="AG148" i="13" s="1"/>
  <c r="CY38" i="2"/>
  <c r="AG147" i="13" s="1"/>
  <c r="CX38" i="2"/>
  <c r="AG146" i="13" s="1"/>
  <c r="CW38" i="2"/>
  <c r="AG145" i="13" s="1"/>
  <c r="CV38" i="2"/>
  <c r="AG144" i="13" s="1"/>
  <c r="CU38" i="2"/>
  <c r="AG143" i="13" s="1"/>
  <c r="CT38" i="2"/>
  <c r="AG142" i="13" s="1"/>
  <c r="CS38" i="2"/>
  <c r="AG141" i="13" s="1"/>
  <c r="CR38" i="2"/>
  <c r="AG140" i="13" s="1"/>
  <c r="DS37" i="2"/>
  <c r="AF167" i="13" s="1"/>
  <c r="DR37" i="2"/>
  <c r="AF166" i="13" s="1"/>
  <c r="DQ37" i="2"/>
  <c r="AF165" i="13" s="1"/>
  <c r="DP37" i="2"/>
  <c r="AF164" i="13" s="1"/>
  <c r="DO37" i="2"/>
  <c r="AF163" i="13" s="1"/>
  <c r="DN37" i="2"/>
  <c r="AF162" i="13" s="1"/>
  <c r="DM37" i="2"/>
  <c r="AF161" i="13" s="1"/>
  <c r="DL37" i="2"/>
  <c r="AF160" i="13" s="1"/>
  <c r="DK37" i="2"/>
  <c r="AF159" i="13" s="1"/>
  <c r="DJ37" i="2"/>
  <c r="AF158" i="13" s="1"/>
  <c r="DI37" i="2"/>
  <c r="AF157" i="13" s="1"/>
  <c r="DH37" i="2"/>
  <c r="AF156" i="13" s="1"/>
  <c r="DG37" i="2"/>
  <c r="AF155" i="13" s="1"/>
  <c r="DF37" i="2"/>
  <c r="AF154" i="13" s="1"/>
  <c r="DE37" i="2"/>
  <c r="AF153" i="13" s="1"/>
  <c r="DD37" i="2"/>
  <c r="AF152" i="13" s="1"/>
  <c r="DC37" i="2"/>
  <c r="AF151" i="13" s="1"/>
  <c r="DB37" i="2"/>
  <c r="AF150" i="13" s="1"/>
  <c r="DA37" i="2"/>
  <c r="AF149" i="13" s="1"/>
  <c r="CZ37" i="2"/>
  <c r="AF148" i="13" s="1"/>
  <c r="CY37" i="2"/>
  <c r="AF147" i="13" s="1"/>
  <c r="CX37" i="2"/>
  <c r="AF146" i="13" s="1"/>
  <c r="CW37" i="2"/>
  <c r="AF145" i="13" s="1"/>
  <c r="CV37" i="2"/>
  <c r="AF144" i="13" s="1"/>
  <c r="CU37" i="2"/>
  <c r="AF143" i="13" s="1"/>
  <c r="CT37" i="2"/>
  <c r="AF142" i="13" s="1"/>
  <c r="CS37" i="2"/>
  <c r="AF141" i="13" s="1"/>
  <c r="CR37" i="2"/>
  <c r="AF140" i="13" s="1"/>
  <c r="DS36" i="2"/>
  <c r="AE167" i="13" s="1"/>
  <c r="DR36" i="2"/>
  <c r="AE166" i="13" s="1"/>
  <c r="DQ36" i="2"/>
  <c r="AE165" i="13" s="1"/>
  <c r="DP36" i="2"/>
  <c r="AE164" i="13" s="1"/>
  <c r="DO36" i="2"/>
  <c r="AE163" i="13" s="1"/>
  <c r="DN36" i="2"/>
  <c r="AE162" i="13" s="1"/>
  <c r="DM36" i="2"/>
  <c r="AE161" i="13" s="1"/>
  <c r="DL36" i="2"/>
  <c r="AE160" i="13" s="1"/>
  <c r="DK36" i="2"/>
  <c r="AE159" i="13" s="1"/>
  <c r="DJ36" i="2"/>
  <c r="AE158" i="13" s="1"/>
  <c r="DI36" i="2"/>
  <c r="AE157" i="13" s="1"/>
  <c r="DH36" i="2"/>
  <c r="AE156" i="13" s="1"/>
  <c r="DG36" i="2"/>
  <c r="AE155" i="13" s="1"/>
  <c r="DF36" i="2"/>
  <c r="AE154" i="13" s="1"/>
  <c r="DE36" i="2"/>
  <c r="AE153" i="13" s="1"/>
  <c r="DD36" i="2"/>
  <c r="AE152" i="13" s="1"/>
  <c r="DC36" i="2"/>
  <c r="AE151" i="13" s="1"/>
  <c r="DB36" i="2"/>
  <c r="AE150" i="13" s="1"/>
  <c r="DA36" i="2"/>
  <c r="AE149" i="13" s="1"/>
  <c r="CZ36" i="2"/>
  <c r="AE148" i="13" s="1"/>
  <c r="CY36" i="2"/>
  <c r="AE147" i="13" s="1"/>
  <c r="CX36" i="2"/>
  <c r="AE146" i="13" s="1"/>
  <c r="CW36" i="2"/>
  <c r="AE145" i="13" s="1"/>
  <c r="CV36" i="2"/>
  <c r="AE144" i="13" s="1"/>
  <c r="CU36" i="2"/>
  <c r="AE143" i="13" s="1"/>
  <c r="CT36" i="2"/>
  <c r="AE142" i="13" s="1"/>
  <c r="CS36" i="2"/>
  <c r="AE141" i="13" s="1"/>
  <c r="CR36" i="2"/>
  <c r="AE140" i="13" s="1"/>
  <c r="DS35" i="2"/>
  <c r="DR35" i="2"/>
  <c r="DQ35" i="2"/>
  <c r="DP35" i="2"/>
  <c r="DO35" i="2"/>
  <c r="DN35" i="2"/>
  <c r="DM35" i="2"/>
  <c r="DL35" i="2"/>
  <c r="DK35" i="2"/>
  <c r="DJ35" i="2"/>
  <c r="DI35" i="2"/>
  <c r="DH35" i="2"/>
  <c r="DG35" i="2"/>
  <c r="DF35" i="2"/>
  <c r="DE35" i="2"/>
  <c r="DD35" i="2"/>
  <c r="DC35" i="2"/>
  <c r="DB35" i="2"/>
  <c r="DA35" i="2"/>
  <c r="CZ35" i="2"/>
  <c r="CY35" i="2"/>
  <c r="CX35" i="2"/>
  <c r="CW35" i="2"/>
  <c r="CV35" i="2"/>
  <c r="CU35" i="2"/>
  <c r="CT35" i="2"/>
  <c r="CS35" i="2"/>
  <c r="CR35" i="2"/>
  <c r="DS34" i="2"/>
  <c r="AC167" i="13" s="1"/>
  <c r="DR34" i="2"/>
  <c r="AC166" i="13" s="1"/>
  <c r="DQ34" i="2"/>
  <c r="AC165" i="13" s="1"/>
  <c r="DP34" i="2"/>
  <c r="AC164" i="13" s="1"/>
  <c r="DO34" i="2"/>
  <c r="AC163" i="13" s="1"/>
  <c r="DN34" i="2"/>
  <c r="AC162" i="13" s="1"/>
  <c r="DM34" i="2"/>
  <c r="AC161" i="13" s="1"/>
  <c r="DL34" i="2"/>
  <c r="AC160" i="13" s="1"/>
  <c r="DK34" i="2"/>
  <c r="AC159" i="13" s="1"/>
  <c r="DJ34" i="2"/>
  <c r="AC158" i="13" s="1"/>
  <c r="DI34" i="2"/>
  <c r="AC157" i="13" s="1"/>
  <c r="DH34" i="2"/>
  <c r="AC156" i="13" s="1"/>
  <c r="DG34" i="2"/>
  <c r="AC155" i="13" s="1"/>
  <c r="DF34" i="2"/>
  <c r="AC154" i="13" s="1"/>
  <c r="DE34" i="2"/>
  <c r="AC153" i="13" s="1"/>
  <c r="DD34" i="2"/>
  <c r="AC152" i="13" s="1"/>
  <c r="DC34" i="2"/>
  <c r="AC151" i="13" s="1"/>
  <c r="DB34" i="2"/>
  <c r="AC150" i="13" s="1"/>
  <c r="DA34" i="2"/>
  <c r="AC149" i="13" s="1"/>
  <c r="CZ34" i="2"/>
  <c r="AC148" i="13" s="1"/>
  <c r="CY34" i="2"/>
  <c r="AC147" i="13" s="1"/>
  <c r="CX34" i="2"/>
  <c r="AC146" i="13" s="1"/>
  <c r="CW34" i="2"/>
  <c r="AC145" i="13" s="1"/>
  <c r="CV34" i="2"/>
  <c r="AC144" i="13" s="1"/>
  <c r="CU34" i="2"/>
  <c r="AC143" i="13" s="1"/>
  <c r="CT34" i="2"/>
  <c r="AC142" i="13" s="1"/>
  <c r="CS34" i="2"/>
  <c r="AC141" i="13" s="1"/>
  <c r="CR34" i="2"/>
  <c r="AC140" i="13" s="1"/>
  <c r="DS33" i="2"/>
  <c r="AB167" i="13" s="1"/>
  <c r="DR33" i="2"/>
  <c r="AB166" i="13" s="1"/>
  <c r="DQ33" i="2"/>
  <c r="AB165" i="13" s="1"/>
  <c r="DP33" i="2"/>
  <c r="AB164" i="13" s="1"/>
  <c r="DO33" i="2"/>
  <c r="AB163" i="13" s="1"/>
  <c r="DN33" i="2"/>
  <c r="AB162" i="13" s="1"/>
  <c r="DM33" i="2"/>
  <c r="AB161" i="13" s="1"/>
  <c r="DL33" i="2"/>
  <c r="AB160" i="13" s="1"/>
  <c r="DK33" i="2"/>
  <c r="AB159" i="13" s="1"/>
  <c r="DJ33" i="2"/>
  <c r="AB158" i="13" s="1"/>
  <c r="DI33" i="2"/>
  <c r="AB157" i="13" s="1"/>
  <c r="DH33" i="2"/>
  <c r="AB156" i="13" s="1"/>
  <c r="DG33" i="2"/>
  <c r="AB155" i="13" s="1"/>
  <c r="DF33" i="2"/>
  <c r="AB154" i="13" s="1"/>
  <c r="DE33" i="2"/>
  <c r="AB153" i="13" s="1"/>
  <c r="DD33" i="2"/>
  <c r="AB152" i="13" s="1"/>
  <c r="DC33" i="2"/>
  <c r="AB151" i="13" s="1"/>
  <c r="DB33" i="2"/>
  <c r="AB150" i="13" s="1"/>
  <c r="DA33" i="2"/>
  <c r="AB149" i="13" s="1"/>
  <c r="CZ33" i="2"/>
  <c r="AB148" i="13" s="1"/>
  <c r="CY33" i="2"/>
  <c r="AB147" i="13" s="1"/>
  <c r="CX33" i="2"/>
  <c r="AB146" i="13" s="1"/>
  <c r="CW33" i="2"/>
  <c r="AB145" i="13" s="1"/>
  <c r="CV33" i="2"/>
  <c r="AB144" i="13" s="1"/>
  <c r="CU33" i="2"/>
  <c r="AB143" i="13" s="1"/>
  <c r="CT33" i="2"/>
  <c r="AB142" i="13" s="1"/>
  <c r="CS33" i="2"/>
  <c r="AB141" i="13" s="1"/>
  <c r="CR33" i="2"/>
  <c r="AB140" i="13" s="1"/>
  <c r="DS32" i="2"/>
  <c r="AA167" i="13" s="1"/>
  <c r="DR32" i="2"/>
  <c r="AA166" i="13" s="1"/>
  <c r="DQ32" i="2"/>
  <c r="AA165" i="13" s="1"/>
  <c r="DP32" i="2"/>
  <c r="AA164" i="13" s="1"/>
  <c r="DO32" i="2"/>
  <c r="AA163" i="13" s="1"/>
  <c r="DN32" i="2"/>
  <c r="AA162" i="13" s="1"/>
  <c r="DM32" i="2"/>
  <c r="AA161" i="13" s="1"/>
  <c r="DL32" i="2"/>
  <c r="AA160" i="13" s="1"/>
  <c r="DK32" i="2"/>
  <c r="AA159" i="13" s="1"/>
  <c r="DJ32" i="2"/>
  <c r="AA158" i="13" s="1"/>
  <c r="DI32" i="2"/>
  <c r="AA157" i="13" s="1"/>
  <c r="DH32" i="2"/>
  <c r="AA156" i="13" s="1"/>
  <c r="DG32" i="2"/>
  <c r="AA155" i="13" s="1"/>
  <c r="DF32" i="2"/>
  <c r="AA154" i="13" s="1"/>
  <c r="DE32" i="2"/>
  <c r="AA153" i="13" s="1"/>
  <c r="DD32" i="2"/>
  <c r="AA152" i="13" s="1"/>
  <c r="DC32" i="2"/>
  <c r="AA151" i="13" s="1"/>
  <c r="DB32" i="2"/>
  <c r="AA150" i="13" s="1"/>
  <c r="DA32" i="2"/>
  <c r="AA149" i="13" s="1"/>
  <c r="CZ32" i="2"/>
  <c r="AA148" i="13" s="1"/>
  <c r="CY32" i="2"/>
  <c r="AA147" i="13" s="1"/>
  <c r="CX32" i="2"/>
  <c r="AA146" i="13" s="1"/>
  <c r="CW32" i="2"/>
  <c r="AA145" i="13" s="1"/>
  <c r="CV32" i="2"/>
  <c r="AA144" i="13" s="1"/>
  <c r="CU32" i="2"/>
  <c r="AA143" i="13" s="1"/>
  <c r="CT32" i="2"/>
  <c r="AA142" i="13" s="1"/>
  <c r="CS32" i="2"/>
  <c r="AA141" i="13" s="1"/>
  <c r="CR32" i="2"/>
  <c r="AA140" i="13" s="1"/>
  <c r="DS31" i="2"/>
  <c r="DR31" i="2"/>
  <c r="DQ31" i="2"/>
  <c r="DP31" i="2"/>
  <c r="DO31" i="2"/>
  <c r="DN31" i="2"/>
  <c r="DM31" i="2"/>
  <c r="DL31" i="2"/>
  <c r="DK31" i="2"/>
  <c r="DJ31" i="2"/>
  <c r="DI31" i="2"/>
  <c r="DH31" i="2"/>
  <c r="DG31" i="2"/>
  <c r="DF31" i="2"/>
  <c r="DE31" i="2"/>
  <c r="DD31" i="2"/>
  <c r="DC31" i="2"/>
  <c r="DB31" i="2"/>
  <c r="DA31" i="2"/>
  <c r="CZ31" i="2"/>
  <c r="CY31" i="2"/>
  <c r="CX31" i="2"/>
  <c r="CW31" i="2"/>
  <c r="CV31" i="2"/>
  <c r="CU31" i="2"/>
  <c r="CT31" i="2"/>
  <c r="CS31" i="2"/>
  <c r="CR31" i="2"/>
  <c r="DS30" i="2"/>
  <c r="Y167" i="13" s="1"/>
  <c r="DR30" i="2"/>
  <c r="Y166" i="13" s="1"/>
  <c r="DQ30" i="2"/>
  <c r="Y165" i="13" s="1"/>
  <c r="DP30" i="2"/>
  <c r="Y164" i="13" s="1"/>
  <c r="DO30" i="2"/>
  <c r="Y163" i="13" s="1"/>
  <c r="DN30" i="2"/>
  <c r="Y162" i="13" s="1"/>
  <c r="DM30" i="2"/>
  <c r="Y161" i="13" s="1"/>
  <c r="DL30" i="2"/>
  <c r="Y160" i="13" s="1"/>
  <c r="DK30" i="2"/>
  <c r="Y159" i="13" s="1"/>
  <c r="DJ30" i="2"/>
  <c r="Y158" i="13" s="1"/>
  <c r="DI30" i="2"/>
  <c r="Y157" i="13" s="1"/>
  <c r="DH30" i="2"/>
  <c r="Y156" i="13" s="1"/>
  <c r="DG30" i="2"/>
  <c r="Y155" i="13" s="1"/>
  <c r="DF30" i="2"/>
  <c r="Y154" i="13" s="1"/>
  <c r="DE30" i="2"/>
  <c r="Y153" i="13" s="1"/>
  <c r="DD30" i="2"/>
  <c r="Y152" i="13" s="1"/>
  <c r="DC30" i="2"/>
  <c r="Y151" i="13" s="1"/>
  <c r="DB30" i="2"/>
  <c r="Y150" i="13" s="1"/>
  <c r="DA30" i="2"/>
  <c r="Y149" i="13" s="1"/>
  <c r="CZ30" i="2"/>
  <c r="Y148" i="13" s="1"/>
  <c r="CY30" i="2"/>
  <c r="Y147" i="13" s="1"/>
  <c r="CX30" i="2"/>
  <c r="Y146" i="13" s="1"/>
  <c r="CW30" i="2"/>
  <c r="Y145" i="13" s="1"/>
  <c r="CV30" i="2"/>
  <c r="Y144" i="13" s="1"/>
  <c r="CU30" i="2"/>
  <c r="Y143" i="13" s="1"/>
  <c r="CT30" i="2"/>
  <c r="Y142" i="13" s="1"/>
  <c r="CS30" i="2"/>
  <c r="Y141" i="13" s="1"/>
  <c r="CR30" i="2"/>
  <c r="Y140" i="13" s="1"/>
  <c r="DS29" i="2"/>
  <c r="X167" i="13" s="1"/>
  <c r="DR29" i="2"/>
  <c r="X166" i="13" s="1"/>
  <c r="DQ29" i="2"/>
  <c r="X165" i="13" s="1"/>
  <c r="DP29" i="2"/>
  <c r="X164" i="13" s="1"/>
  <c r="DO29" i="2"/>
  <c r="X163" i="13" s="1"/>
  <c r="DN29" i="2"/>
  <c r="X162" i="13" s="1"/>
  <c r="DM29" i="2"/>
  <c r="X161" i="13" s="1"/>
  <c r="DL29" i="2"/>
  <c r="X160" i="13" s="1"/>
  <c r="DK29" i="2"/>
  <c r="X159" i="13" s="1"/>
  <c r="DJ29" i="2"/>
  <c r="X158" i="13" s="1"/>
  <c r="DI29" i="2"/>
  <c r="X157" i="13" s="1"/>
  <c r="DH29" i="2"/>
  <c r="X156" i="13" s="1"/>
  <c r="DG29" i="2"/>
  <c r="X155" i="13" s="1"/>
  <c r="DF29" i="2"/>
  <c r="X154" i="13" s="1"/>
  <c r="DE29" i="2"/>
  <c r="X153" i="13" s="1"/>
  <c r="DD29" i="2"/>
  <c r="X152" i="13" s="1"/>
  <c r="DC29" i="2"/>
  <c r="X151" i="13" s="1"/>
  <c r="DB29" i="2"/>
  <c r="X150" i="13" s="1"/>
  <c r="DA29" i="2"/>
  <c r="X149" i="13" s="1"/>
  <c r="CZ29" i="2"/>
  <c r="X148" i="13" s="1"/>
  <c r="CY29" i="2"/>
  <c r="X147" i="13" s="1"/>
  <c r="CX29" i="2"/>
  <c r="X146" i="13" s="1"/>
  <c r="CW29" i="2"/>
  <c r="X145" i="13" s="1"/>
  <c r="CV29" i="2"/>
  <c r="X144" i="13" s="1"/>
  <c r="CU29" i="2"/>
  <c r="X143" i="13" s="1"/>
  <c r="CT29" i="2"/>
  <c r="X142" i="13" s="1"/>
  <c r="CS29" i="2"/>
  <c r="X141" i="13" s="1"/>
  <c r="CR29" i="2"/>
  <c r="X140" i="13" s="1"/>
  <c r="DS28" i="2"/>
  <c r="W167" i="13" s="1"/>
  <c r="DR28" i="2"/>
  <c r="W166" i="13" s="1"/>
  <c r="DQ28" i="2"/>
  <c r="W165" i="13" s="1"/>
  <c r="DP28" i="2"/>
  <c r="W164" i="13" s="1"/>
  <c r="DO28" i="2"/>
  <c r="W163" i="13" s="1"/>
  <c r="DN28" i="2"/>
  <c r="W162" i="13" s="1"/>
  <c r="DM28" i="2"/>
  <c r="W161" i="13" s="1"/>
  <c r="DL28" i="2"/>
  <c r="W160" i="13" s="1"/>
  <c r="DK28" i="2"/>
  <c r="W159" i="13" s="1"/>
  <c r="DJ28" i="2"/>
  <c r="W158" i="13" s="1"/>
  <c r="DI28" i="2"/>
  <c r="W157" i="13" s="1"/>
  <c r="DH28" i="2"/>
  <c r="W156" i="13" s="1"/>
  <c r="DG28" i="2"/>
  <c r="W155" i="13" s="1"/>
  <c r="DF28" i="2"/>
  <c r="W154" i="13" s="1"/>
  <c r="DE28" i="2"/>
  <c r="W153" i="13" s="1"/>
  <c r="DD28" i="2"/>
  <c r="W152" i="13" s="1"/>
  <c r="DC28" i="2"/>
  <c r="W151" i="13" s="1"/>
  <c r="DB28" i="2"/>
  <c r="W150" i="13" s="1"/>
  <c r="DA28" i="2"/>
  <c r="W149" i="13" s="1"/>
  <c r="CZ28" i="2"/>
  <c r="W148" i="13" s="1"/>
  <c r="CY28" i="2"/>
  <c r="W147" i="13" s="1"/>
  <c r="CX28" i="2"/>
  <c r="W146" i="13" s="1"/>
  <c r="CW28" i="2"/>
  <c r="W145" i="13" s="1"/>
  <c r="CV28" i="2"/>
  <c r="W144" i="13" s="1"/>
  <c r="CU28" i="2"/>
  <c r="W143" i="13" s="1"/>
  <c r="CT28" i="2"/>
  <c r="W142" i="13" s="1"/>
  <c r="CS28" i="2"/>
  <c r="W141" i="13" s="1"/>
  <c r="CR28" i="2"/>
  <c r="W140" i="13" s="1"/>
  <c r="DS27" i="2"/>
  <c r="V167" i="13" s="1"/>
  <c r="DR27" i="2"/>
  <c r="V166" i="13" s="1"/>
  <c r="DQ27" i="2"/>
  <c r="V165" i="13" s="1"/>
  <c r="DP27" i="2"/>
  <c r="V164" i="13" s="1"/>
  <c r="DO27" i="2"/>
  <c r="V163" i="13" s="1"/>
  <c r="DN27" i="2"/>
  <c r="V162" i="13" s="1"/>
  <c r="DM27" i="2"/>
  <c r="V161" i="13" s="1"/>
  <c r="DL27" i="2"/>
  <c r="V160" i="13" s="1"/>
  <c r="DK27" i="2"/>
  <c r="V159" i="13" s="1"/>
  <c r="DJ27" i="2"/>
  <c r="V158" i="13" s="1"/>
  <c r="DI27" i="2"/>
  <c r="V157" i="13" s="1"/>
  <c r="DH27" i="2"/>
  <c r="V156" i="13" s="1"/>
  <c r="DG27" i="2"/>
  <c r="V155" i="13" s="1"/>
  <c r="DF27" i="2"/>
  <c r="V154" i="13" s="1"/>
  <c r="DE27" i="2"/>
  <c r="V153" i="13" s="1"/>
  <c r="DD27" i="2"/>
  <c r="V152" i="13" s="1"/>
  <c r="DC27" i="2"/>
  <c r="V151" i="13" s="1"/>
  <c r="DB27" i="2"/>
  <c r="V150" i="13" s="1"/>
  <c r="DA27" i="2"/>
  <c r="V149" i="13" s="1"/>
  <c r="CZ27" i="2"/>
  <c r="V148" i="13" s="1"/>
  <c r="CY27" i="2"/>
  <c r="V147" i="13" s="1"/>
  <c r="CX27" i="2"/>
  <c r="V146" i="13" s="1"/>
  <c r="CW27" i="2"/>
  <c r="V145" i="13" s="1"/>
  <c r="CV27" i="2"/>
  <c r="V144" i="13" s="1"/>
  <c r="CU27" i="2"/>
  <c r="V143" i="13" s="1"/>
  <c r="CT27" i="2"/>
  <c r="V142" i="13" s="1"/>
  <c r="CS27" i="2"/>
  <c r="V141" i="13" s="1"/>
  <c r="CR27" i="2"/>
  <c r="V140" i="13" s="1"/>
  <c r="DS26" i="2"/>
  <c r="DR26" i="2"/>
  <c r="DQ26" i="2"/>
  <c r="DP26" i="2"/>
  <c r="DO26" i="2"/>
  <c r="DN26" i="2"/>
  <c r="DM26" i="2"/>
  <c r="DL26" i="2"/>
  <c r="DK26" i="2"/>
  <c r="DJ26" i="2"/>
  <c r="DI26" i="2"/>
  <c r="DH26" i="2"/>
  <c r="DG26" i="2"/>
  <c r="DF26" i="2"/>
  <c r="DE26" i="2"/>
  <c r="DD26" i="2"/>
  <c r="DC26" i="2"/>
  <c r="DB26" i="2"/>
  <c r="DA26" i="2"/>
  <c r="CZ26" i="2"/>
  <c r="CY26" i="2"/>
  <c r="CX26" i="2"/>
  <c r="CW26" i="2"/>
  <c r="CV26" i="2"/>
  <c r="CU26" i="2"/>
  <c r="CT26" i="2"/>
  <c r="CS26" i="2"/>
  <c r="CR26" i="2"/>
  <c r="DS25" i="2"/>
  <c r="DR25" i="2"/>
  <c r="DQ25" i="2"/>
  <c r="DP25" i="2"/>
  <c r="DO25" i="2"/>
  <c r="DN25" i="2"/>
  <c r="DM25" i="2"/>
  <c r="DL25" i="2"/>
  <c r="DK25" i="2"/>
  <c r="DJ25" i="2"/>
  <c r="DI25" i="2"/>
  <c r="DH25" i="2"/>
  <c r="DG25" i="2"/>
  <c r="DF25" i="2"/>
  <c r="DE25" i="2"/>
  <c r="DD25" i="2"/>
  <c r="DC25" i="2"/>
  <c r="DB25" i="2"/>
  <c r="DA25" i="2"/>
  <c r="CZ25" i="2"/>
  <c r="CY25" i="2"/>
  <c r="CX25" i="2"/>
  <c r="CW25" i="2"/>
  <c r="CV25" i="2"/>
  <c r="CU25" i="2"/>
  <c r="CT25" i="2"/>
  <c r="CS25" i="2"/>
  <c r="CR25" i="2"/>
  <c r="DS24" i="2"/>
  <c r="DR24" i="2"/>
  <c r="DQ24" i="2"/>
  <c r="DP24" i="2"/>
  <c r="DO24" i="2"/>
  <c r="DN24" i="2"/>
  <c r="DM24" i="2"/>
  <c r="DL24" i="2"/>
  <c r="DK24" i="2"/>
  <c r="DJ24" i="2"/>
  <c r="DI24" i="2"/>
  <c r="DH24" i="2"/>
  <c r="DG24" i="2"/>
  <c r="DF24" i="2"/>
  <c r="DE24" i="2"/>
  <c r="DD24" i="2"/>
  <c r="DC24" i="2"/>
  <c r="DB24" i="2"/>
  <c r="DA24" i="2"/>
  <c r="CZ24" i="2"/>
  <c r="CY24" i="2"/>
  <c r="CX24" i="2"/>
  <c r="CW24" i="2"/>
  <c r="CV24" i="2"/>
  <c r="CU24" i="2"/>
  <c r="CT24" i="2"/>
  <c r="CS24" i="2"/>
  <c r="CR24" i="2"/>
  <c r="DS23" i="2"/>
  <c r="R167" i="13" s="1"/>
  <c r="DR23" i="2"/>
  <c r="R166" i="13" s="1"/>
  <c r="DQ23" i="2"/>
  <c r="R165" i="13" s="1"/>
  <c r="DP23" i="2"/>
  <c r="R164" i="13" s="1"/>
  <c r="DO23" i="2"/>
  <c r="R163" i="13" s="1"/>
  <c r="DN23" i="2"/>
  <c r="R162" i="13" s="1"/>
  <c r="DM23" i="2"/>
  <c r="R161" i="13" s="1"/>
  <c r="DL23" i="2"/>
  <c r="R160" i="13" s="1"/>
  <c r="DK23" i="2"/>
  <c r="R159" i="13" s="1"/>
  <c r="DJ23" i="2"/>
  <c r="R158" i="13" s="1"/>
  <c r="DI23" i="2"/>
  <c r="R157" i="13" s="1"/>
  <c r="DH23" i="2"/>
  <c r="R156" i="13" s="1"/>
  <c r="DG23" i="2"/>
  <c r="R155" i="13" s="1"/>
  <c r="DF23" i="2"/>
  <c r="R154" i="13" s="1"/>
  <c r="DE23" i="2"/>
  <c r="R153" i="13" s="1"/>
  <c r="DD23" i="2"/>
  <c r="R152" i="13" s="1"/>
  <c r="DC23" i="2"/>
  <c r="R151" i="13" s="1"/>
  <c r="DB23" i="2"/>
  <c r="R150" i="13" s="1"/>
  <c r="DA23" i="2"/>
  <c r="R149" i="13" s="1"/>
  <c r="CZ23" i="2"/>
  <c r="R148" i="13" s="1"/>
  <c r="CY23" i="2"/>
  <c r="R147" i="13" s="1"/>
  <c r="CX23" i="2"/>
  <c r="R146" i="13" s="1"/>
  <c r="CW23" i="2"/>
  <c r="R145" i="13" s="1"/>
  <c r="CV23" i="2"/>
  <c r="R144" i="13" s="1"/>
  <c r="CU23" i="2"/>
  <c r="R143" i="13" s="1"/>
  <c r="CT23" i="2"/>
  <c r="R142" i="13" s="1"/>
  <c r="CS23" i="2"/>
  <c r="R141" i="13" s="1"/>
  <c r="CR23" i="2"/>
  <c r="R140" i="13" s="1"/>
  <c r="DS22" i="2"/>
  <c r="DR22" i="2"/>
  <c r="DQ22" i="2"/>
  <c r="DP22" i="2"/>
  <c r="DO22" i="2"/>
  <c r="DN22" i="2"/>
  <c r="DM22" i="2"/>
  <c r="DL22" i="2"/>
  <c r="DK22" i="2"/>
  <c r="DJ22" i="2"/>
  <c r="DI22" i="2"/>
  <c r="DH22" i="2"/>
  <c r="DG22" i="2"/>
  <c r="DF22" i="2"/>
  <c r="DE22" i="2"/>
  <c r="DD22" i="2"/>
  <c r="DC22" i="2"/>
  <c r="DB22" i="2"/>
  <c r="DA22" i="2"/>
  <c r="CZ22" i="2"/>
  <c r="CY22" i="2"/>
  <c r="CX22" i="2"/>
  <c r="CW22" i="2"/>
  <c r="CV22" i="2"/>
  <c r="CU22" i="2"/>
  <c r="CT22" i="2"/>
  <c r="CS22" i="2"/>
  <c r="CR22" i="2"/>
  <c r="DS21" i="2"/>
  <c r="P167" i="13" s="1"/>
  <c r="DR21" i="2"/>
  <c r="P166" i="13" s="1"/>
  <c r="DQ21" i="2"/>
  <c r="P165" i="13" s="1"/>
  <c r="DP21" i="2"/>
  <c r="P164" i="13" s="1"/>
  <c r="DO21" i="2"/>
  <c r="P163" i="13" s="1"/>
  <c r="DN21" i="2"/>
  <c r="P162" i="13" s="1"/>
  <c r="DM21" i="2"/>
  <c r="P161" i="13" s="1"/>
  <c r="DL21" i="2"/>
  <c r="P160" i="13" s="1"/>
  <c r="DK21" i="2"/>
  <c r="P159" i="13" s="1"/>
  <c r="DJ21" i="2"/>
  <c r="P158" i="13" s="1"/>
  <c r="DI21" i="2"/>
  <c r="P157" i="13" s="1"/>
  <c r="DH21" i="2"/>
  <c r="P156" i="13" s="1"/>
  <c r="DG21" i="2"/>
  <c r="P155" i="13" s="1"/>
  <c r="DF21" i="2"/>
  <c r="P154" i="13" s="1"/>
  <c r="DE21" i="2"/>
  <c r="P153" i="13" s="1"/>
  <c r="DD21" i="2"/>
  <c r="P152" i="13" s="1"/>
  <c r="DC21" i="2"/>
  <c r="P151" i="13" s="1"/>
  <c r="DB21" i="2"/>
  <c r="P150" i="13" s="1"/>
  <c r="DA21" i="2"/>
  <c r="P149" i="13" s="1"/>
  <c r="CZ21" i="2"/>
  <c r="P148" i="13" s="1"/>
  <c r="CY21" i="2"/>
  <c r="P147" i="13" s="1"/>
  <c r="CX21" i="2"/>
  <c r="P146" i="13" s="1"/>
  <c r="CW21" i="2"/>
  <c r="P145" i="13" s="1"/>
  <c r="CV21" i="2"/>
  <c r="P144" i="13" s="1"/>
  <c r="CU21" i="2"/>
  <c r="P143" i="13" s="1"/>
  <c r="CT21" i="2"/>
  <c r="P142" i="13" s="1"/>
  <c r="CS21" i="2"/>
  <c r="P141" i="13" s="1"/>
  <c r="CR21" i="2"/>
  <c r="P140" i="13" s="1"/>
  <c r="DS20" i="2"/>
  <c r="O167" i="13" s="1"/>
  <c r="DR20" i="2"/>
  <c r="O166" i="13" s="1"/>
  <c r="DQ20" i="2"/>
  <c r="O165" i="13" s="1"/>
  <c r="DP20" i="2"/>
  <c r="O164" i="13" s="1"/>
  <c r="DO20" i="2"/>
  <c r="O163" i="13" s="1"/>
  <c r="DN20" i="2"/>
  <c r="O162" i="13" s="1"/>
  <c r="DM20" i="2"/>
  <c r="O161" i="13" s="1"/>
  <c r="DL20" i="2"/>
  <c r="O160" i="13" s="1"/>
  <c r="DK20" i="2"/>
  <c r="O159" i="13" s="1"/>
  <c r="DJ20" i="2"/>
  <c r="O158" i="13" s="1"/>
  <c r="DI20" i="2"/>
  <c r="O157" i="13" s="1"/>
  <c r="DH20" i="2"/>
  <c r="O156" i="13" s="1"/>
  <c r="DG20" i="2"/>
  <c r="O155" i="13" s="1"/>
  <c r="DF20" i="2"/>
  <c r="O154" i="13" s="1"/>
  <c r="DE20" i="2"/>
  <c r="O153" i="13" s="1"/>
  <c r="DD20" i="2"/>
  <c r="O152" i="13" s="1"/>
  <c r="DC20" i="2"/>
  <c r="O151" i="13" s="1"/>
  <c r="DB20" i="2"/>
  <c r="O150" i="13" s="1"/>
  <c r="DA20" i="2"/>
  <c r="O149" i="13" s="1"/>
  <c r="CZ20" i="2"/>
  <c r="O148" i="13" s="1"/>
  <c r="CY20" i="2"/>
  <c r="O147" i="13" s="1"/>
  <c r="CX20" i="2"/>
  <c r="O146" i="13" s="1"/>
  <c r="CW20" i="2"/>
  <c r="O145" i="13" s="1"/>
  <c r="CV20" i="2"/>
  <c r="O144" i="13" s="1"/>
  <c r="CU20" i="2"/>
  <c r="O143" i="13" s="1"/>
  <c r="CT20" i="2"/>
  <c r="O142" i="13" s="1"/>
  <c r="CS20" i="2"/>
  <c r="O141" i="13" s="1"/>
  <c r="CR20" i="2"/>
  <c r="O140" i="13" s="1"/>
  <c r="DS19" i="2"/>
  <c r="DR19" i="2"/>
  <c r="DQ19" i="2"/>
  <c r="DP19" i="2"/>
  <c r="DO19" i="2"/>
  <c r="DN19" i="2"/>
  <c r="DM19" i="2"/>
  <c r="DL19" i="2"/>
  <c r="DK19" i="2"/>
  <c r="DJ19" i="2"/>
  <c r="DI19" i="2"/>
  <c r="DH19" i="2"/>
  <c r="DG19" i="2"/>
  <c r="DF19" i="2"/>
  <c r="DE19" i="2"/>
  <c r="DD19" i="2"/>
  <c r="DC19" i="2"/>
  <c r="DB19" i="2"/>
  <c r="DA19" i="2"/>
  <c r="CZ19" i="2"/>
  <c r="CY19" i="2"/>
  <c r="CX19" i="2"/>
  <c r="CW19" i="2"/>
  <c r="CV19" i="2"/>
  <c r="CU19" i="2"/>
  <c r="CT19" i="2"/>
  <c r="CS19" i="2"/>
  <c r="CR19" i="2"/>
  <c r="DS18" i="2"/>
  <c r="DR18" i="2"/>
  <c r="DQ18" i="2"/>
  <c r="DP18" i="2"/>
  <c r="DO18" i="2"/>
  <c r="DN18" i="2"/>
  <c r="DM18" i="2"/>
  <c r="DL18" i="2"/>
  <c r="DK18" i="2"/>
  <c r="DJ18" i="2"/>
  <c r="DI18" i="2"/>
  <c r="DH18" i="2"/>
  <c r="DG18" i="2"/>
  <c r="DF18" i="2"/>
  <c r="DE18" i="2"/>
  <c r="DD18" i="2"/>
  <c r="DC18" i="2"/>
  <c r="DB18" i="2"/>
  <c r="DA18" i="2"/>
  <c r="CZ18" i="2"/>
  <c r="CY18" i="2"/>
  <c r="CX18" i="2"/>
  <c r="CW18" i="2"/>
  <c r="CV18" i="2"/>
  <c r="CU18" i="2"/>
  <c r="CT18" i="2"/>
  <c r="CS18" i="2"/>
  <c r="CR18" i="2"/>
  <c r="DS17" i="2"/>
  <c r="DR17" i="2"/>
  <c r="DQ17" i="2"/>
  <c r="DP17" i="2"/>
  <c r="DO17" i="2"/>
  <c r="DN17" i="2"/>
  <c r="DM17" i="2"/>
  <c r="DL17" i="2"/>
  <c r="DK17" i="2"/>
  <c r="DJ17" i="2"/>
  <c r="DI17" i="2"/>
  <c r="DH17" i="2"/>
  <c r="DG17" i="2"/>
  <c r="DF17" i="2"/>
  <c r="DE17" i="2"/>
  <c r="DD17" i="2"/>
  <c r="DC17" i="2"/>
  <c r="DB17" i="2"/>
  <c r="DA17" i="2"/>
  <c r="CZ17" i="2"/>
  <c r="CY17" i="2"/>
  <c r="CX17" i="2"/>
  <c r="CW17" i="2"/>
  <c r="CV17" i="2"/>
  <c r="CU17" i="2"/>
  <c r="CT17" i="2"/>
  <c r="CS17" i="2"/>
  <c r="CR17" i="2"/>
  <c r="DS16" i="2"/>
  <c r="DR16" i="2"/>
  <c r="DQ16" i="2"/>
  <c r="DP16" i="2"/>
  <c r="DO16" i="2"/>
  <c r="DN16" i="2"/>
  <c r="DM16" i="2"/>
  <c r="DL16" i="2"/>
  <c r="DK16" i="2"/>
  <c r="DJ16" i="2"/>
  <c r="DI16" i="2"/>
  <c r="DH16" i="2"/>
  <c r="DG16" i="2"/>
  <c r="DF16" i="2"/>
  <c r="DE16" i="2"/>
  <c r="DD16" i="2"/>
  <c r="DC16" i="2"/>
  <c r="DB16" i="2"/>
  <c r="DA16" i="2"/>
  <c r="CZ16" i="2"/>
  <c r="CY16" i="2"/>
  <c r="CX16" i="2"/>
  <c r="CW16" i="2"/>
  <c r="CV16" i="2"/>
  <c r="CU16" i="2"/>
  <c r="CT16" i="2"/>
  <c r="CS16" i="2"/>
  <c r="CR16" i="2"/>
  <c r="DS15" i="2"/>
  <c r="J167" i="13" s="1"/>
  <c r="DR15" i="2"/>
  <c r="J166" i="13" s="1"/>
  <c r="DQ15" i="2"/>
  <c r="J165" i="13" s="1"/>
  <c r="DP15" i="2"/>
  <c r="J164" i="13" s="1"/>
  <c r="DO15" i="2"/>
  <c r="J163" i="13" s="1"/>
  <c r="DN15" i="2"/>
  <c r="J162" i="13" s="1"/>
  <c r="DM15" i="2"/>
  <c r="J161" i="13" s="1"/>
  <c r="DL15" i="2"/>
  <c r="J160" i="13" s="1"/>
  <c r="DK15" i="2"/>
  <c r="J159" i="13" s="1"/>
  <c r="DJ15" i="2"/>
  <c r="J158" i="13" s="1"/>
  <c r="DI15" i="2"/>
  <c r="J157" i="13" s="1"/>
  <c r="DH15" i="2"/>
  <c r="J156" i="13" s="1"/>
  <c r="DG15" i="2"/>
  <c r="J155" i="13" s="1"/>
  <c r="DF15" i="2"/>
  <c r="J154" i="13" s="1"/>
  <c r="DE15" i="2"/>
  <c r="J153" i="13" s="1"/>
  <c r="DD15" i="2"/>
  <c r="J152" i="13" s="1"/>
  <c r="DC15" i="2"/>
  <c r="J151" i="13" s="1"/>
  <c r="DB15" i="2"/>
  <c r="J150" i="13" s="1"/>
  <c r="DA15" i="2"/>
  <c r="J149" i="13" s="1"/>
  <c r="CZ15" i="2"/>
  <c r="J148" i="13" s="1"/>
  <c r="CY15" i="2"/>
  <c r="J147" i="13" s="1"/>
  <c r="CX15" i="2"/>
  <c r="J146" i="13" s="1"/>
  <c r="CW15" i="2"/>
  <c r="J145" i="13" s="1"/>
  <c r="CV15" i="2"/>
  <c r="J144" i="13" s="1"/>
  <c r="CU15" i="2"/>
  <c r="J143" i="13" s="1"/>
  <c r="CT15" i="2"/>
  <c r="J142" i="13" s="1"/>
  <c r="CS15" i="2"/>
  <c r="J141" i="13" s="1"/>
  <c r="CR15" i="2"/>
  <c r="J140" i="13" s="1"/>
  <c r="DS14" i="2"/>
  <c r="DR14" i="2"/>
  <c r="DQ14" i="2"/>
  <c r="DP14" i="2"/>
  <c r="DO14" i="2"/>
  <c r="DN14" i="2"/>
  <c r="DM14" i="2"/>
  <c r="DL14" i="2"/>
  <c r="DK14" i="2"/>
  <c r="DJ14" i="2"/>
  <c r="DI14" i="2"/>
  <c r="DH14" i="2"/>
  <c r="DG14" i="2"/>
  <c r="DF14" i="2"/>
  <c r="DE14" i="2"/>
  <c r="DD14" i="2"/>
  <c r="DC14" i="2"/>
  <c r="DB14" i="2"/>
  <c r="DA14" i="2"/>
  <c r="CZ14" i="2"/>
  <c r="CY14" i="2"/>
  <c r="CX14" i="2"/>
  <c r="CW14" i="2"/>
  <c r="CV14" i="2"/>
  <c r="CU14" i="2"/>
  <c r="CT14" i="2"/>
  <c r="CS14" i="2"/>
  <c r="CR14" i="2"/>
  <c r="DS13" i="2"/>
  <c r="H167" i="13" s="1"/>
  <c r="DR13" i="2"/>
  <c r="H166" i="13" s="1"/>
  <c r="DQ13" i="2"/>
  <c r="H165" i="13" s="1"/>
  <c r="DP13" i="2"/>
  <c r="H164" i="13" s="1"/>
  <c r="DO13" i="2"/>
  <c r="H163" i="13" s="1"/>
  <c r="DN13" i="2"/>
  <c r="H162" i="13" s="1"/>
  <c r="DM13" i="2"/>
  <c r="H161" i="13" s="1"/>
  <c r="DL13" i="2"/>
  <c r="H160" i="13" s="1"/>
  <c r="DK13" i="2"/>
  <c r="H159" i="13" s="1"/>
  <c r="DJ13" i="2"/>
  <c r="H158" i="13" s="1"/>
  <c r="DI13" i="2"/>
  <c r="H157" i="13" s="1"/>
  <c r="DH13" i="2"/>
  <c r="H156" i="13" s="1"/>
  <c r="DG13" i="2"/>
  <c r="H155" i="13" s="1"/>
  <c r="DF13" i="2"/>
  <c r="H154" i="13" s="1"/>
  <c r="DE13" i="2"/>
  <c r="H153" i="13" s="1"/>
  <c r="DD13" i="2"/>
  <c r="H152" i="13" s="1"/>
  <c r="DC13" i="2"/>
  <c r="H151" i="13" s="1"/>
  <c r="DB13" i="2"/>
  <c r="H150" i="13" s="1"/>
  <c r="DA13" i="2"/>
  <c r="H149" i="13" s="1"/>
  <c r="CZ13" i="2"/>
  <c r="H148" i="13" s="1"/>
  <c r="CY13" i="2"/>
  <c r="H147" i="13" s="1"/>
  <c r="CX13" i="2"/>
  <c r="H146" i="13" s="1"/>
  <c r="CW13" i="2"/>
  <c r="H145" i="13" s="1"/>
  <c r="CV13" i="2"/>
  <c r="H144" i="13" s="1"/>
  <c r="CU13" i="2"/>
  <c r="H143" i="13" s="1"/>
  <c r="CT13" i="2"/>
  <c r="H142" i="13" s="1"/>
  <c r="CS13" i="2"/>
  <c r="H141" i="13" s="1"/>
  <c r="CR13" i="2"/>
  <c r="H140" i="13" s="1"/>
  <c r="DS12" i="2"/>
  <c r="DR12" i="2"/>
  <c r="DQ12" i="2"/>
  <c r="DP12" i="2"/>
  <c r="DO12" i="2"/>
  <c r="DN12" i="2"/>
  <c r="DM12" i="2"/>
  <c r="DL12" i="2"/>
  <c r="DK12" i="2"/>
  <c r="DJ12" i="2"/>
  <c r="DI12" i="2"/>
  <c r="DH12" i="2"/>
  <c r="DG12" i="2"/>
  <c r="DF12" i="2"/>
  <c r="DE12" i="2"/>
  <c r="DD12" i="2"/>
  <c r="DC12" i="2"/>
  <c r="DB12" i="2"/>
  <c r="DA12" i="2"/>
  <c r="CZ12" i="2"/>
  <c r="CY12" i="2"/>
  <c r="CX12" i="2"/>
  <c r="CW12" i="2"/>
  <c r="CV12" i="2"/>
  <c r="CU12" i="2"/>
  <c r="CT12" i="2"/>
  <c r="CS12" i="2"/>
  <c r="CR12" i="2"/>
  <c r="DS11" i="2"/>
  <c r="F167" i="13" s="1"/>
  <c r="DR11" i="2"/>
  <c r="F166" i="13" s="1"/>
  <c r="DQ11" i="2"/>
  <c r="F165" i="13" s="1"/>
  <c r="DP11" i="2"/>
  <c r="F164" i="13" s="1"/>
  <c r="DO11" i="2"/>
  <c r="F163" i="13" s="1"/>
  <c r="DN11" i="2"/>
  <c r="F162" i="13" s="1"/>
  <c r="DM11" i="2"/>
  <c r="F161" i="13" s="1"/>
  <c r="DL11" i="2"/>
  <c r="F160" i="13" s="1"/>
  <c r="DK11" i="2"/>
  <c r="F159" i="13" s="1"/>
  <c r="DJ11" i="2"/>
  <c r="F158" i="13" s="1"/>
  <c r="DI11" i="2"/>
  <c r="F157" i="13" s="1"/>
  <c r="DH11" i="2"/>
  <c r="F156" i="13" s="1"/>
  <c r="DG11" i="2"/>
  <c r="F155" i="13" s="1"/>
  <c r="DF11" i="2"/>
  <c r="F154" i="13" s="1"/>
  <c r="DE11" i="2"/>
  <c r="F153" i="13" s="1"/>
  <c r="DD11" i="2"/>
  <c r="F152" i="13" s="1"/>
  <c r="DC11" i="2"/>
  <c r="F151" i="13" s="1"/>
  <c r="DB11" i="2"/>
  <c r="F150" i="13" s="1"/>
  <c r="DA11" i="2"/>
  <c r="F149" i="13" s="1"/>
  <c r="CZ11" i="2"/>
  <c r="F148" i="13" s="1"/>
  <c r="CY11" i="2"/>
  <c r="F147" i="13" s="1"/>
  <c r="CX11" i="2"/>
  <c r="F146" i="13" s="1"/>
  <c r="CW11" i="2"/>
  <c r="F145" i="13" s="1"/>
  <c r="CV11" i="2"/>
  <c r="F144" i="13" s="1"/>
  <c r="CU11" i="2"/>
  <c r="F143" i="13" s="1"/>
  <c r="CT11" i="2"/>
  <c r="F142" i="13" s="1"/>
  <c r="CS11" i="2"/>
  <c r="F141" i="13" s="1"/>
  <c r="CR11" i="2"/>
  <c r="F140" i="13" s="1"/>
  <c r="DS10" i="2"/>
  <c r="E167" i="13" s="1"/>
  <c r="DR10" i="2"/>
  <c r="E166" i="13" s="1"/>
  <c r="DQ10" i="2"/>
  <c r="E165" i="13" s="1"/>
  <c r="DP10" i="2"/>
  <c r="E164" i="13" s="1"/>
  <c r="DO10" i="2"/>
  <c r="E163" i="13" s="1"/>
  <c r="DN10" i="2"/>
  <c r="E162" i="13" s="1"/>
  <c r="DM10" i="2"/>
  <c r="E161" i="13" s="1"/>
  <c r="DL10" i="2"/>
  <c r="E160" i="13" s="1"/>
  <c r="DK10" i="2"/>
  <c r="E159" i="13" s="1"/>
  <c r="DJ10" i="2"/>
  <c r="E158" i="13" s="1"/>
  <c r="DI10" i="2"/>
  <c r="E157" i="13" s="1"/>
  <c r="DH10" i="2"/>
  <c r="E156" i="13" s="1"/>
  <c r="DG10" i="2"/>
  <c r="E155" i="13" s="1"/>
  <c r="DF10" i="2"/>
  <c r="E154" i="13" s="1"/>
  <c r="DE10" i="2"/>
  <c r="E153" i="13" s="1"/>
  <c r="DD10" i="2"/>
  <c r="E152" i="13" s="1"/>
  <c r="DC10" i="2"/>
  <c r="E151" i="13" s="1"/>
  <c r="DB10" i="2"/>
  <c r="E150" i="13" s="1"/>
  <c r="DA10" i="2"/>
  <c r="E149" i="13" s="1"/>
  <c r="CZ10" i="2"/>
  <c r="E148" i="13" s="1"/>
  <c r="CY10" i="2"/>
  <c r="E147" i="13" s="1"/>
  <c r="CX10" i="2"/>
  <c r="E146" i="13" s="1"/>
  <c r="CW10" i="2"/>
  <c r="E145" i="13" s="1"/>
  <c r="CV10" i="2"/>
  <c r="E144" i="13" s="1"/>
  <c r="CU10" i="2"/>
  <c r="E143" i="13" s="1"/>
  <c r="CT10" i="2"/>
  <c r="E142" i="13" s="1"/>
  <c r="CS10" i="2"/>
  <c r="E141" i="13" s="1"/>
  <c r="CR10" i="2"/>
  <c r="E140" i="13" s="1"/>
  <c r="DS9" i="2"/>
  <c r="D167" i="13" s="1"/>
  <c r="DR9" i="2"/>
  <c r="D166" i="13" s="1"/>
  <c r="DQ9" i="2"/>
  <c r="D165" i="13" s="1"/>
  <c r="DP9" i="2"/>
  <c r="D164" i="13" s="1"/>
  <c r="DO9" i="2"/>
  <c r="D163" i="13" s="1"/>
  <c r="DN9" i="2"/>
  <c r="D162" i="13" s="1"/>
  <c r="DM9" i="2"/>
  <c r="D161" i="13" s="1"/>
  <c r="DL9" i="2"/>
  <c r="D160" i="13" s="1"/>
  <c r="DK9" i="2"/>
  <c r="D159" i="13" s="1"/>
  <c r="DJ9" i="2"/>
  <c r="D158" i="13" s="1"/>
  <c r="DI9" i="2"/>
  <c r="D157" i="13" s="1"/>
  <c r="DH9" i="2"/>
  <c r="D156" i="13" s="1"/>
  <c r="DG9" i="2"/>
  <c r="D155" i="13" s="1"/>
  <c r="DF9" i="2"/>
  <c r="D154" i="13" s="1"/>
  <c r="DE9" i="2"/>
  <c r="D153" i="13" s="1"/>
  <c r="DD9" i="2"/>
  <c r="D152" i="13" s="1"/>
  <c r="DC9" i="2"/>
  <c r="D151" i="13" s="1"/>
  <c r="DB9" i="2"/>
  <c r="D150" i="13" s="1"/>
  <c r="DA9" i="2"/>
  <c r="D149" i="13" s="1"/>
  <c r="CZ9" i="2"/>
  <c r="D148" i="13" s="1"/>
  <c r="CY9" i="2"/>
  <c r="D147" i="13" s="1"/>
  <c r="CX9" i="2"/>
  <c r="D146" i="13" s="1"/>
  <c r="CW9" i="2"/>
  <c r="D145" i="13" s="1"/>
  <c r="CV9" i="2"/>
  <c r="D144" i="13" s="1"/>
  <c r="CU9" i="2"/>
  <c r="D143" i="13" s="1"/>
  <c r="CT9" i="2"/>
  <c r="D142" i="13" s="1"/>
  <c r="CS9" i="2"/>
  <c r="D141" i="13" s="1"/>
  <c r="CR9" i="2"/>
  <c r="D140" i="13" s="1"/>
  <c r="DS8" i="2"/>
  <c r="DR8" i="2"/>
  <c r="DQ8" i="2"/>
  <c r="DP8" i="2"/>
  <c r="DO8" i="2"/>
  <c r="DN8" i="2"/>
  <c r="DM8" i="2"/>
  <c r="DL8" i="2"/>
  <c r="DK8" i="2"/>
  <c r="DJ8" i="2"/>
  <c r="DI8" i="2"/>
  <c r="DH8" i="2"/>
  <c r="DG8" i="2"/>
  <c r="DF8" i="2"/>
  <c r="DE8" i="2"/>
  <c r="DD8" i="2"/>
  <c r="DC8" i="2"/>
  <c r="DB8" i="2"/>
  <c r="DA8" i="2"/>
  <c r="CZ8" i="2"/>
  <c r="CY8" i="2"/>
  <c r="CX8" i="2"/>
  <c r="CW8" i="2"/>
  <c r="CV8" i="2"/>
  <c r="CU8" i="2"/>
  <c r="CT8" i="2"/>
  <c r="CS8" i="2"/>
  <c r="CR8" i="2"/>
  <c r="DS7" i="2"/>
  <c r="DR7" i="2"/>
  <c r="DQ7" i="2"/>
  <c r="DP7" i="2"/>
  <c r="DO7" i="2"/>
  <c r="DN7" i="2"/>
  <c r="DM7" i="2"/>
  <c r="DL7" i="2"/>
  <c r="DK7" i="2"/>
  <c r="DJ7" i="2"/>
  <c r="DI7" i="2"/>
  <c r="DH7" i="2"/>
  <c r="DG7" i="2"/>
  <c r="DF7" i="2"/>
  <c r="DE7" i="2"/>
  <c r="DD7" i="2"/>
  <c r="DC7" i="2"/>
  <c r="DB7" i="2"/>
  <c r="DA7" i="2"/>
  <c r="CZ7" i="2"/>
  <c r="CY7" i="2"/>
  <c r="CX7" i="2"/>
  <c r="CW7" i="2"/>
  <c r="CV7" i="2"/>
  <c r="CU7" i="2"/>
  <c r="CT7" i="2"/>
  <c r="CS7" i="2"/>
  <c r="CR7" i="2"/>
  <c r="CQ8" i="2"/>
  <c r="CQ9" i="2"/>
  <c r="CQ10" i="2"/>
  <c r="CQ11" i="2"/>
  <c r="CQ12" i="2"/>
  <c r="CQ13" i="2"/>
  <c r="CQ14" i="2"/>
  <c r="CQ15" i="2"/>
  <c r="CQ16" i="2"/>
  <c r="CQ17" i="2"/>
  <c r="CQ18" i="2"/>
  <c r="CQ19" i="2"/>
  <c r="CQ20" i="2"/>
  <c r="CQ21" i="2"/>
  <c r="CQ22" i="2"/>
  <c r="CQ23" i="2"/>
  <c r="CQ24" i="2"/>
  <c r="CQ25" i="2"/>
  <c r="CQ26" i="2"/>
  <c r="CQ27" i="2"/>
  <c r="CQ28" i="2"/>
  <c r="CQ29" i="2"/>
  <c r="CQ30" i="2"/>
  <c r="CQ31" i="2"/>
  <c r="CQ32" i="2"/>
  <c r="CQ33" i="2"/>
  <c r="CQ34" i="2"/>
  <c r="CQ35" i="2"/>
  <c r="CQ36" i="2"/>
  <c r="CQ37" i="2"/>
  <c r="CQ38" i="2"/>
  <c r="CQ39" i="2"/>
  <c r="CQ40" i="2"/>
  <c r="CQ41" i="2"/>
  <c r="CQ42" i="2"/>
  <c r="CQ43" i="2"/>
  <c r="CQ44" i="2"/>
  <c r="CQ45" i="2"/>
  <c r="CQ46" i="2"/>
  <c r="CQ47" i="2"/>
  <c r="CQ48" i="2"/>
  <c r="CQ49" i="2"/>
  <c r="CQ50" i="2"/>
  <c r="CQ51" i="2"/>
  <c r="CQ52" i="2"/>
  <c r="CQ53" i="2"/>
  <c r="CQ54" i="2"/>
  <c r="CQ55" i="2"/>
  <c r="CQ56" i="2"/>
  <c r="CQ57" i="2"/>
  <c r="CQ58" i="2"/>
  <c r="CQ59" i="2"/>
  <c r="CQ60" i="2"/>
  <c r="CQ61" i="2"/>
  <c r="CQ62" i="2"/>
  <c r="CQ63" i="2"/>
  <c r="CQ64" i="2"/>
  <c r="CQ65" i="2"/>
  <c r="CQ66" i="2"/>
  <c r="CQ67" i="2"/>
  <c r="CQ68" i="2"/>
  <c r="CQ69" i="2"/>
  <c r="CQ70" i="2"/>
  <c r="CQ71" i="2"/>
  <c r="CQ72" i="2"/>
  <c r="CQ73" i="2"/>
  <c r="CQ74" i="2"/>
  <c r="CQ75" i="2"/>
  <c r="CQ76" i="2"/>
  <c r="CQ77" i="2"/>
  <c r="CQ78" i="2"/>
  <c r="CQ79" i="2"/>
  <c r="CQ80" i="2"/>
  <c r="CQ81" i="2"/>
  <c r="CQ82" i="2"/>
  <c r="CQ83" i="2"/>
  <c r="CQ84" i="2"/>
  <c r="CQ85" i="2"/>
  <c r="CQ86" i="2"/>
  <c r="CQ87" i="2"/>
  <c r="CQ88" i="2"/>
  <c r="CQ89" i="2"/>
  <c r="CQ90" i="2"/>
  <c r="CQ91" i="2"/>
  <c r="CQ92" i="2"/>
  <c r="CQ93" i="2"/>
  <c r="CQ94" i="2"/>
  <c r="CQ95" i="2"/>
  <c r="CQ96" i="2"/>
  <c r="CQ97" i="2"/>
  <c r="CQ98" i="2"/>
  <c r="CQ99" i="2"/>
  <c r="CQ100" i="2"/>
  <c r="CQ101" i="2"/>
  <c r="CQ102" i="2"/>
  <c r="CQ103" i="2"/>
  <c r="CQ104" i="2"/>
  <c r="CQ105" i="2"/>
  <c r="CQ106" i="2"/>
  <c r="CQ107" i="2"/>
  <c r="CQ108" i="2"/>
  <c r="CQ109" i="2"/>
  <c r="CQ110" i="2"/>
  <c r="CQ111" i="2"/>
  <c r="CQ112" i="2"/>
  <c r="CQ113" i="2"/>
  <c r="CQ114" i="2"/>
  <c r="CQ115" i="2"/>
  <c r="CQ116" i="2"/>
  <c r="CQ117" i="2"/>
  <c r="CQ118" i="2"/>
  <c r="CQ119" i="2"/>
  <c r="CQ120" i="2"/>
  <c r="CQ121" i="2"/>
  <c r="CQ122" i="2"/>
  <c r="CQ123" i="2"/>
  <c r="CQ124" i="2"/>
  <c r="CQ125" i="2"/>
  <c r="CQ126" i="2"/>
  <c r="CQ127" i="2"/>
  <c r="CQ128" i="2"/>
  <c r="CQ129" i="2"/>
  <c r="CQ130" i="2"/>
  <c r="CQ131" i="2"/>
  <c r="CQ132" i="2"/>
  <c r="CQ133" i="2"/>
  <c r="CQ134" i="2"/>
  <c r="CQ135" i="2"/>
  <c r="CQ136" i="2"/>
  <c r="CQ137" i="2"/>
  <c r="CQ138" i="2"/>
  <c r="CQ139" i="2"/>
  <c r="CQ140" i="2"/>
  <c r="CQ141" i="2"/>
  <c r="CQ142" i="2"/>
  <c r="CQ143" i="2"/>
  <c r="CQ144" i="2"/>
  <c r="CQ145" i="2"/>
  <c r="CQ146" i="2"/>
  <c r="CQ147" i="2"/>
  <c r="CQ148" i="2"/>
  <c r="CQ149" i="2"/>
  <c r="CQ150" i="2"/>
  <c r="CQ151" i="2"/>
  <c r="CQ152" i="2"/>
  <c r="CQ153" i="2"/>
  <c r="CQ154" i="2"/>
  <c r="CQ155" i="2"/>
  <c r="CQ156" i="2"/>
  <c r="CQ157" i="2"/>
  <c r="CQ158" i="2"/>
  <c r="CQ159" i="2"/>
  <c r="CQ160" i="2"/>
  <c r="CQ161" i="2"/>
  <c r="CQ162" i="2"/>
  <c r="CQ163" i="2"/>
  <c r="CQ164" i="2"/>
  <c r="CQ165" i="2"/>
  <c r="CQ166" i="2"/>
  <c r="CQ167" i="2"/>
  <c r="CQ168" i="2"/>
  <c r="CQ169" i="2"/>
  <c r="CQ170" i="2"/>
  <c r="CQ171" i="2"/>
  <c r="CQ172" i="2"/>
  <c r="CQ173" i="2"/>
  <c r="CQ174" i="2"/>
  <c r="CQ175" i="2"/>
  <c r="CQ176" i="2"/>
  <c r="CQ177" i="2"/>
  <c r="CQ178" i="2"/>
  <c r="CQ179" i="2"/>
  <c r="CQ180" i="2"/>
  <c r="CQ181" i="2"/>
  <c r="CQ182" i="2"/>
  <c r="CQ183" i="2"/>
  <c r="CQ184" i="2"/>
  <c r="CQ185" i="2"/>
  <c r="CQ186" i="2"/>
  <c r="CQ187" i="2"/>
  <c r="CQ188" i="2"/>
  <c r="CQ189" i="2"/>
  <c r="CQ190" i="2"/>
  <c r="CQ191" i="2"/>
  <c r="CQ192" i="2"/>
  <c r="CQ193" i="2"/>
  <c r="CQ194" i="2"/>
  <c r="CQ195" i="2"/>
  <c r="CQ196" i="2"/>
  <c r="CQ197" i="2"/>
  <c r="CQ198" i="2"/>
  <c r="CQ199" i="2"/>
  <c r="CQ200" i="2"/>
  <c r="CQ201" i="2"/>
  <c r="CQ202" i="2"/>
  <c r="CQ203" i="2"/>
  <c r="CQ204" i="2"/>
  <c r="CQ205" i="2"/>
  <c r="CQ206" i="2"/>
  <c r="CQ207" i="2"/>
  <c r="CQ208" i="2"/>
  <c r="CQ209" i="2"/>
  <c r="CQ210" i="2"/>
  <c r="CQ211" i="2"/>
  <c r="CQ212" i="2"/>
  <c r="CQ213" i="2"/>
  <c r="CQ214" i="2"/>
  <c r="CQ215" i="2"/>
  <c r="CQ216" i="2"/>
  <c r="CQ217" i="2"/>
  <c r="CQ218" i="2"/>
  <c r="CQ219" i="2"/>
  <c r="CQ220" i="2"/>
  <c r="CQ221" i="2"/>
  <c r="CQ222" i="2"/>
  <c r="CQ223" i="2"/>
  <c r="CQ224" i="2"/>
  <c r="CQ225" i="2"/>
  <c r="CQ226" i="2"/>
  <c r="CQ227" i="2"/>
  <c r="CQ228" i="2"/>
  <c r="CQ229" i="2"/>
  <c r="CQ230" i="2"/>
  <c r="CQ231" i="2"/>
  <c r="CQ232" i="2"/>
  <c r="CQ233" i="2"/>
  <c r="CQ234" i="2"/>
  <c r="CQ235" i="2"/>
  <c r="CQ236" i="2"/>
  <c r="CQ237" i="2"/>
  <c r="CQ238" i="2"/>
  <c r="CQ239" i="2"/>
  <c r="CQ240" i="2"/>
  <c r="CQ241" i="2"/>
  <c r="CQ242" i="2"/>
  <c r="CQ243" i="2"/>
  <c r="CQ244" i="2"/>
  <c r="CQ245" i="2"/>
  <c r="CQ246" i="2"/>
  <c r="CQ247" i="2"/>
  <c r="CQ248" i="2"/>
  <c r="CQ249" i="2"/>
  <c r="CQ250" i="2"/>
  <c r="CQ251" i="2"/>
  <c r="CQ252" i="2"/>
  <c r="CQ253" i="2"/>
  <c r="CQ254" i="2"/>
  <c r="CQ255" i="2"/>
  <c r="CQ256" i="2"/>
  <c r="CQ257" i="2"/>
  <c r="CQ258" i="2"/>
  <c r="CQ259" i="2"/>
  <c r="CQ260" i="2"/>
  <c r="CQ261" i="2"/>
  <c r="CQ262" i="2"/>
  <c r="CQ263" i="2"/>
  <c r="CQ264" i="2"/>
  <c r="CQ265" i="2"/>
  <c r="CQ266" i="2"/>
  <c r="CQ267" i="2"/>
  <c r="CQ268" i="2"/>
  <c r="CQ269" i="2"/>
  <c r="CQ270" i="2"/>
  <c r="CQ271" i="2"/>
  <c r="CQ272" i="2"/>
  <c r="CQ273" i="2"/>
  <c r="CQ274" i="2"/>
  <c r="CQ275" i="2"/>
  <c r="CQ276" i="2"/>
  <c r="CQ277" i="2"/>
  <c r="CQ278" i="2"/>
  <c r="CQ279" i="2"/>
  <c r="CQ280" i="2"/>
  <c r="CQ281" i="2"/>
  <c r="CQ282" i="2"/>
  <c r="CQ283" i="2"/>
  <c r="CQ284" i="2"/>
  <c r="CQ285" i="2"/>
  <c r="CQ286" i="2"/>
  <c r="CQ287" i="2"/>
  <c r="CQ288" i="2"/>
  <c r="CQ289" i="2"/>
  <c r="CQ290" i="2"/>
  <c r="CQ291" i="2"/>
  <c r="CQ292" i="2"/>
  <c r="CQ293" i="2"/>
  <c r="CQ294" i="2"/>
  <c r="CQ295" i="2"/>
  <c r="CQ296" i="2"/>
  <c r="CQ297" i="2"/>
  <c r="CQ298" i="2"/>
  <c r="CQ299" i="2"/>
  <c r="CQ300" i="2"/>
  <c r="CQ301" i="2"/>
  <c r="CQ302" i="2"/>
  <c r="CQ303" i="2"/>
  <c r="CQ304" i="2"/>
  <c r="CQ305" i="2"/>
  <c r="CQ306" i="2"/>
  <c r="CQ307" i="2"/>
  <c r="CQ308" i="2"/>
  <c r="CQ309" i="2"/>
  <c r="CQ310" i="2"/>
  <c r="CQ311" i="2"/>
  <c r="CQ312" i="2"/>
  <c r="CQ313" i="2"/>
  <c r="CQ314" i="2"/>
  <c r="CQ315" i="2"/>
  <c r="CQ316" i="2"/>
  <c r="CQ317" i="2"/>
  <c r="CQ318" i="2"/>
  <c r="CQ319" i="2"/>
  <c r="CQ320" i="2"/>
  <c r="CQ321" i="2"/>
  <c r="CQ322" i="2"/>
  <c r="CQ323" i="2"/>
  <c r="CQ324" i="2"/>
  <c r="CQ325" i="2"/>
  <c r="CQ326" i="2"/>
  <c r="CQ327" i="2"/>
  <c r="CQ328" i="2"/>
  <c r="CQ329" i="2"/>
  <c r="CQ330" i="2"/>
  <c r="CQ331" i="2"/>
  <c r="CQ332" i="2"/>
  <c r="CQ333" i="2"/>
  <c r="CQ334" i="2"/>
  <c r="CQ335" i="2"/>
  <c r="CQ336" i="2"/>
  <c r="CQ337" i="2"/>
  <c r="CQ338" i="2"/>
  <c r="CQ339" i="2"/>
  <c r="CQ340" i="2"/>
  <c r="CQ341" i="2"/>
  <c r="CQ342" i="2"/>
  <c r="CQ343" i="2"/>
  <c r="CQ344" i="2"/>
  <c r="CQ345" i="2"/>
  <c r="CQ346" i="2"/>
  <c r="CQ347" i="2"/>
  <c r="CQ348" i="2"/>
  <c r="CQ349" i="2"/>
  <c r="CQ350" i="2"/>
  <c r="CQ351" i="2"/>
  <c r="CQ352" i="2"/>
  <c r="CQ353" i="2"/>
  <c r="CQ354" i="2"/>
  <c r="CQ355" i="2"/>
  <c r="CQ356" i="2"/>
  <c r="CQ357" i="2"/>
  <c r="CQ358" i="2"/>
  <c r="CQ359" i="2"/>
  <c r="CQ360" i="2"/>
  <c r="CQ361" i="2"/>
  <c r="CQ362" i="2"/>
  <c r="CQ363" i="2"/>
  <c r="CQ364" i="2"/>
  <c r="CQ365" i="2"/>
  <c r="CQ366" i="2"/>
  <c r="CQ367" i="2"/>
  <c r="CQ368" i="2"/>
  <c r="CQ369" i="2"/>
  <c r="CQ370" i="2"/>
  <c r="CQ371" i="2"/>
  <c r="CQ372" i="2"/>
  <c r="CQ373" i="2"/>
  <c r="CQ374" i="2"/>
  <c r="CQ375" i="2"/>
  <c r="CQ376" i="2"/>
  <c r="CQ377" i="2"/>
  <c r="CQ378" i="2"/>
  <c r="CQ379" i="2"/>
  <c r="CQ380" i="2"/>
  <c r="CQ381" i="2"/>
  <c r="CQ382" i="2"/>
  <c r="CQ383" i="2"/>
  <c r="CQ384" i="2"/>
  <c r="CQ385" i="2"/>
  <c r="CQ386" i="2"/>
  <c r="CQ387" i="2"/>
  <c r="CQ388" i="2"/>
  <c r="CQ389" i="2"/>
  <c r="CQ390" i="2"/>
  <c r="CQ391" i="2"/>
  <c r="CQ392" i="2"/>
  <c r="CQ393" i="2"/>
  <c r="CQ394" i="2"/>
  <c r="CQ395" i="2"/>
  <c r="CQ396" i="2"/>
  <c r="CQ397" i="2"/>
  <c r="CQ398" i="2"/>
  <c r="CQ399" i="2"/>
  <c r="CQ400" i="2"/>
  <c r="CQ401" i="2"/>
  <c r="CQ402" i="2"/>
  <c r="CQ403" i="2"/>
  <c r="CQ404" i="2"/>
  <c r="CQ405" i="2"/>
  <c r="CQ406" i="2"/>
  <c r="CQ407" i="2"/>
  <c r="CQ408" i="2"/>
  <c r="CQ409" i="2"/>
  <c r="CQ410" i="2"/>
  <c r="CQ411" i="2"/>
  <c r="CQ412" i="2"/>
  <c r="CQ413" i="2"/>
  <c r="CQ414" i="2"/>
  <c r="CQ415" i="2"/>
  <c r="CQ416" i="2"/>
  <c r="CQ417" i="2"/>
  <c r="CQ418" i="2"/>
  <c r="CQ419" i="2"/>
  <c r="CQ420" i="2"/>
  <c r="CQ421" i="2"/>
  <c r="CQ422" i="2"/>
  <c r="CQ423" i="2"/>
  <c r="CQ424" i="2"/>
  <c r="CQ425" i="2"/>
  <c r="CQ426" i="2"/>
  <c r="CQ427" i="2"/>
  <c r="CQ428" i="2"/>
  <c r="CQ429" i="2"/>
  <c r="CQ430" i="2"/>
  <c r="CQ431" i="2"/>
  <c r="CQ432" i="2"/>
  <c r="CQ433" i="2"/>
  <c r="CQ434" i="2"/>
  <c r="CQ435" i="2"/>
  <c r="CQ436" i="2"/>
  <c r="CQ437" i="2"/>
  <c r="CQ438" i="2"/>
  <c r="CQ439" i="2"/>
  <c r="CQ440" i="2"/>
  <c r="CQ441" i="2"/>
  <c r="CQ442" i="2"/>
  <c r="CQ443" i="2"/>
  <c r="CQ444" i="2"/>
  <c r="CQ445" i="2"/>
  <c r="CQ446" i="2"/>
  <c r="CQ447" i="2"/>
  <c r="CQ448" i="2"/>
  <c r="CQ449" i="2"/>
  <c r="CQ450" i="2"/>
  <c r="CQ451" i="2"/>
  <c r="CQ452" i="2"/>
  <c r="CQ453" i="2"/>
  <c r="CQ454" i="2"/>
  <c r="CQ455" i="2"/>
  <c r="CQ456" i="2"/>
  <c r="CQ457" i="2"/>
  <c r="CQ458" i="2"/>
  <c r="CQ459" i="2"/>
  <c r="CQ460" i="2"/>
  <c r="CQ461" i="2"/>
  <c r="CQ462" i="2"/>
  <c r="CQ463" i="2"/>
  <c r="CQ464" i="2"/>
  <c r="CQ465" i="2"/>
  <c r="CQ466" i="2"/>
  <c r="CQ467" i="2"/>
  <c r="CQ468" i="2"/>
  <c r="CQ469" i="2"/>
  <c r="CQ470" i="2"/>
  <c r="CQ471" i="2"/>
  <c r="CQ472" i="2"/>
  <c r="CQ473" i="2"/>
  <c r="CQ474" i="2"/>
  <c r="CQ475" i="2"/>
  <c r="CQ476" i="2"/>
  <c r="CQ477" i="2"/>
  <c r="CQ478" i="2"/>
  <c r="CQ479" i="2"/>
  <c r="CQ480" i="2"/>
  <c r="CQ481" i="2"/>
  <c r="CQ482" i="2"/>
  <c r="CQ483" i="2"/>
  <c r="CQ484" i="2"/>
  <c r="CQ485" i="2"/>
  <c r="CQ486" i="2"/>
  <c r="CQ487" i="2"/>
  <c r="CQ488" i="2"/>
  <c r="CQ489" i="2"/>
  <c r="CQ490" i="2"/>
  <c r="CQ491" i="2"/>
  <c r="CQ492" i="2"/>
  <c r="CQ493" i="2"/>
  <c r="CQ494" i="2"/>
  <c r="CQ495" i="2"/>
  <c r="CQ496" i="2"/>
  <c r="CQ497" i="2"/>
  <c r="CQ498" i="2"/>
  <c r="CQ499" i="2"/>
  <c r="CQ500" i="2"/>
  <c r="CQ501" i="2"/>
  <c r="CQ502" i="2"/>
  <c r="CQ503" i="2"/>
  <c r="CQ504" i="2"/>
  <c r="CQ505" i="2"/>
  <c r="CQ506" i="2"/>
  <c r="CQ7" i="2"/>
  <c r="B12" i="4"/>
  <c r="SG102" i="13"/>
  <c r="SF102" i="13"/>
  <c r="SD102" i="13"/>
  <c r="SB102" i="13"/>
  <c r="SA102" i="13"/>
  <c r="RZ102" i="13"/>
  <c r="RY102" i="13"/>
  <c r="RW102" i="13"/>
  <c r="RR102" i="13"/>
  <c r="RQ102" i="13"/>
  <c r="RP102" i="13"/>
  <c r="RO102" i="13"/>
  <c r="RL102" i="13"/>
  <c r="RH102" i="13"/>
  <c r="RF102" i="13"/>
  <c r="RD102" i="13"/>
  <c r="RB102" i="13"/>
  <c r="QX102" i="13"/>
  <c r="QW102" i="13"/>
  <c r="QT102" i="13"/>
  <c r="QO102" i="13"/>
  <c r="QN102" i="13"/>
  <c r="QL102" i="13"/>
  <c r="QK102" i="13"/>
  <c r="QI102" i="13"/>
  <c r="QG102" i="13"/>
  <c r="QE102" i="13"/>
  <c r="QC102" i="13"/>
  <c r="QA102" i="13"/>
  <c r="PY102" i="13"/>
  <c r="PV102" i="13"/>
  <c r="PU102" i="13"/>
  <c r="PT102" i="13"/>
  <c r="PS102" i="13"/>
  <c r="PR102" i="13"/>
  <c r="PQ102" i="13"/>
  <c r="PO102" i="13"/>
  <c r="PJ102" i="13"/>
  <c r="PI102" i="13"/>
  <c r="PH102" i="13"/>
  <c r="PG102" i="13"/>
  <c r="PE102" i="13"/>
  <c r="PD102" i="13"/>
  <c r="PA102" i="13"/>
  <c r="OY102" i="13"/>
  <c r="OW102" i="13"/>
  <c r="OU102" i="13"/>
  <c r="OR102" i="13"/>
  <c r="OP102" i="13"/>
  <c r="OO102" i="13"/>
  <c r="ON102" i="13"/>
  <c r="OM102" i="13"/>
  <c r="OK102" i="13"/>
  <c r="OH102" i="13"/>
  <c r="OF102" i="13"/>
  <c r="OE102" i="13"/>
  <c r="OD102" i="13"/>
  <c r="OB102" i="13"/>
  <c r="OA102" i="13"/>
  <c r="NY102" i="13"/>
  <c r="NW102" i="13"/>
  <c r="NP102" i="13"/>
  <c r="NL102" i="13"/>
  <c r="NK102" i="13"/>
  <c r="NJ102" i="13"/>
  <c r="NI102" i="13"/>
  <c r="NE102" i="13"/>
  <c r="ND102" i="13"/>
  <c r="NC102" i="13"/>
  <c r="NA102" i="13"/>
  <c r="MY102" i="13"/>
  <c r="MU102" i="13"/>
  <c r="MT102" i="13"/>
  <c r="MR102" i="13"/>
  <c r="MQ102" i="13"/>
  <c r="MP102" i="13"/>
  <c r="MM102" i="13"/>
  <c r="MK102" i="13"/>
  <c r="MJ102" i="13"/>
  <c r="MI102" i="13"/>
  <c r="MG102" i="13"/>
  <c r="ME102" i="13"/>
  <c r="MC102" i="13"/>
  <c r="LZ102" i="13"/>
  <c r="LW102" i="13"/>
  <c r="LT102" i="13"/>
  <c r="LS102" i="13"/>
  <c r="LQ102" i="13"/>
  <c r="LP102" i="13"/>
  <c r="LO102" i="13"/>
  <c r="LN102" i="13"/>
  <c r="LM102" i="13"/>
  <c r="LL102" i="13"/>
  <c r="LI102" i="13"/>
  <c r="LH102" i="13"/>
  <c r="LG102" i="13"/>
  <c r="LF102" i="13"/>
  <c r="LC102" i="13"/>
  <c r="LA102" i="13"/>
  <c r="KZ102" i="13"/>
  <c r="KY102" i="13"/>
  <c r="KX102" i="13"/>
  <c r="KW102" i="13"/>
  <c r="KT102" i="13"/>
  <c r="KS102" i="13"/>
  <c r="KQ102" i="13"/>
  <c r="KO102" i="13"/>
  <c r="KK102" i="13"/>
  <c r="KI102" i="13"/>
  <c r="KG102" i="13"/>
  <c r="KE102" i="13"/>
  <c r="KD102" i="13"/>
  <c r="KC102" i="13"/>
  <c r="KA102" i="13"/>
  <c r="JZ102" i="13"/>
  <c r="JV102" i="13"/>
  <c r="JR102" i="13"/>
  <c r="JO102" i="13"/>
  <c r="JN102" i="13"/>
  <c r="JI102" i="13"/>
  <c r="JH102" i="13"/>
  <c r="JG102" i="13"/>
  <c r="JE102" i="13"/>
  <c r="JD102" i="13"/>
  <c r="JB102" i="13"/>
  <c r="JA102" i="13"/>
  <c r="IZ102" i="13"/>
  <c r="IX102" i="13"/>
  <c r="IW102" i="13"/>
  <c r="IV102" i="13"/>
  <c r="IS102" i="13"/>
  <c r="IO102" i="13"/>
  <c r="IN102" i="13"/>
  <c r="IJ102" i="13"/>
  <c r="II102" i="13"/>
  <c r="IH102" i="13"/>
  <c r="IG102" i="13"/>
  <c r="IA102" i="13"/>
  <c r="HZ102" i="13"/>
  <c r="HY102" i="13"/>
  <c r="HX102" i="13"/>
  <c r="HO102" i="13"/>
  <c r="HN102" i="13"/>
  <c r="HL102" i="13"/>
  <c r="HJ102" i="13"/>
  <c r="HI102" i="13"/>
  <c r="HH102" i="13"/>
  <c r="HG102" i="13"/>
  <c r="HE102" i="13"/>
  <c r="GX102" i="13"/>
  <c r="GU102" i="13"/>
  <c r="GQ102" i="13"/>
  <c r="GP102" i="13"/>
  <c r="GO102" i="13"/>
  <c r="GM102" i="13"/>
  <c r="GL102" i="13"/>
  <c r="GK102" i="13"/>
  <c r="GJ102" i="13"/>
  <c r="GH102" i="13"/>
  <c r="GF102" i="13"/>
  <c r="GC102" i="13"/>
  <c r="GB102" i="13"/>
  <c r="GA102" i="13"/>
  <c r="FZ102" i="13"/>
  <c r="FY102" i="13"/>
  <c r="FX102" i="13"/>
  <c r="FW102" i="13"/>
  <c r="FV102" i="13"/>
  <c r="FU102" i="13"/>
  <c r="FT102" i="13"/>
  <c r="FS102" i="13"/>
  <c r="FP102" i="13"/>
  <c r="FO102" i="13"/>
  <c r="FN102" i="13"/>
  <c r="FM102" i="13"/>
  <c r="FL102" i="13"/>
  <c r="FI102" i="13"/>
  <c r="FH102" i="13"/>
  <c r="FG102" i="13"/>
  <c r="FF102" i="13"/>
  <c r="FE102" i="13"/>
  <c r="FC102" i="13"/>
  <c r="FA102" i="13"/>
  <c r="EV102" i="13"/>
  <c r="ET102" i="13"/>
  <c r="ES102" i="13"/>
  <c r="EP102" i="13"/>
  <c r="EN102" i="13"/>
  <c r="EM102" i="13"/>
  <c r="EH102" i="13"/>
  <c r="EG102" i="13"/>
  <c r="EF102" i="13"/>
  <c r="EC102" i="13"/>
  <c r="EB102" i="13"/>
  <c r="EA102" i="13"/>
  <c r="DX102" i="13"/>
  <c r="DW102" i="13"/>
  <c r="DS102" i="13"/>
  <c r="DR102" i="13"/>
  <c r="DQ102" i="13"/>
  <c r="DP102" i="13"/>
  <c r="DO102" i="13"/>
  <c r="DL102" i="13"/>
  <c r="DK102" i="13"/>
  <c r="DH102" i="13"/>
  <c r="DG102" i="13"/>
  <c r="DF102" i="13"/>
  <c r="DD102" i="13"/>
  <c r="DC102" i="13"/>
  <c r="CZ102" i="13"/>
  <c r="CX102" i="13"/>
  <c r="CW102" i="13"/>
  <c r="CT102" i="13"/>
  <c r="CQ102" i="13"/>
  <c r="CN102" i="13"/>
  <c r="CJ102" i="13"/>
  <c r="CH102" i="13"/>
  <c r="CG102" i="13"/>
  <c r="CB102" i="13"/>
  <c r="BZ102" i="13"/>
  <c r="BY102" i="13"/>
  <c r="BX102" i="13"/>
  <c r="BV102" i="13"/>
  <c r="BT102" i="13"/>
  <c r="BS102" i="13"/>
  <c r="BR102" i="13"/>
  <c r="BN102" i="13"/>
  <c r="BL102" i="13"/>
  <c r="BK102" i="13"/>
  <c r="BJ102" i="13"/>
  <c r="BH102" i="13"/>
  <c r="BF102" i="13"/>
  <c r="BE102" i="13"/>
  <c r="BB102" i="13"/>
  <c r="BA102" i="13"/>
  <c r="AZ102" i="13"/>
  <c r="AV102" i="13"/>
  <c r="AU102" i="13"/>
  <c r="AT102" i="13"/>
  <c r="AS102" i="13"/>
  <c r="AR102" i="13"/>
  <c r="AP102" i="13"/>
  <c r="AO102" i="13"/>
  <c r="AN102" i="13"/>
  <c r="AM102" i="13"/>
  <c r="AL102" i="13"/>
  <c r="AK102" i="13"/>
  <c r="AI102" i="13"/>
  <c r="AH102" i="13"/>
  <c r="AD102" i="13"/>
  <c r="Z102" i="13"/>
  <c r="U102" i="13"/>
  <c r="T102" i="13"/>
  <c r="S102" i="13"/>
  <c r="Q102" i="13"/>
  <c r="N102" i="13"/>
  <c r="M102" i="13"/>
  <c r="L102" i="13"/>
  <c r="K102" i="13"/>
  <c r="I102" i="13"/>
  <c r="G102" i="13"/>
  <c r="C102" i="13"/>
  <c r="SG101" i="13"/>
  <c r="SF101" i="13"/>
  <c r="SE101" i="13"/>
  <c r="SD101" i="13"/>
  <c r="SC101" i="13"/>
  <c r="SB101" i="13"/>
  <c r="SA101" i="13"/>
  <c r="RZ101" i="13"/>
  <c r="RY101" i="13"/>
  <c r="RX101" i="13"/>
  <c r="RW101" i="13"/>
  <c r="RV101" i="13"/>
  <c r="RU101" i="13"/>
  <c r="RT101" i="13"/>
  <c r="RS101" i="13"/>
  <c r="RR101" i="13"/>
  <c r="RQ101" i="13"/>
  <c r="RP101" i="13"/>
  <c r="RO101" i="13"/>
  <c r="RN101" i="13"/>
  <c r="RM101" i="13"/>
  <c r="RL101" i="13"/>
  <c r="RK101" i="13"/>
  <c r="RJ101" i="13"/>
  <c r="RI101" i="13"/>
  <c r="RH101" i="13"/>
  <c r="RG101" i="13"/>
  <c r="RF101" i="13"/>
  <c r="RE101" i="13"/>
  <c r="RD101" i="13"/>
  <c r="RC101" i="13"/>
  <c r="RB101" i="13"/>
  <c r="RA101" i="13"/>
  <c r="QZ101" i="13"/>
  <c r="QY101" i="13"/>
  <c r="QX101" i="13"/>
  <c r="QW101" i="13"/>
  <c r="QV101" i="13"/>
  <c r="QU101" i="13"/>
  <c r="QT101" i="13"/>
  <c r="QS101" i="13"/>
  <c r="QR101" i="13"/>
  <c r="QQ101" i="13"/>
  <c r="QP101" i="13"/>
  <c r="QO101" i="13"/>
  <c r="QN101" i="13"/>
  <c r="QM101" i="13"/>
  <c r="QL101" i="13"/>
  <c r="QK101" i="13"/>
  <c r="QJ101" i="13"/>
  <c r="QI101" i="13"/>
  <c r="QH101" i="13"/>
  <c r="QG101" i="13"/>
  <c r="QF101" i="13"/>
  <c r="QE101" i="13"/>
  <c r="QD101" i="13"/>
  <c r="QC101" i="13"/>
  <c r="QB101" i="13"/>
  <c r="QA101" i="13"/>
  <c r="PZ101" i="13"/>
  <c r="PY101" i="13"/>
  <c r="PX101" i="13"/>
  <c r="PW101" i="13"/>
  <c r="PV101" i="13"/>
  <c r="PU101" i="13"/>
  <c r="PT101" i="13"/>
  <c r="PS101" i="13"/>
  <c r="PR101" i="13"/>
  <c r="PQ101" i="13"/>
  <c r="PP101" i="13"/>
  <c r="PO101" i="13"/>
  <c r="PN101" i="13"/>
  <c r="PM101" i="13"/>
  <c r="PL101" i="13"/>
  <c r="PK101" i="13"/>
  <c r="PJ101" i="13"/>
  <c r="PI101" i="13"/>
  <c r="PH101" i="13"/>
  <c r="PG101" i="13"/>
  <c r="PF101" i="13"/>
  <c r="PE101" i="13"/>
  <c r="PD101" i="13"/>
  <c r="PC101" i="13"/>
  <c r="PB101" i="13"/>
  <c r="PA101" i="13"/>
  <c r="OZ101" i="13"/>
  <c r="OY101" i="13"/>
  <c r="OX101" i="13"/>
  <c r="OW101" i="13"/>
  <c r="OV101" i="13"/>
  <c r="OU101" i="13"/>
  <c r="OT101" i="13"/>
  <c r="OS101" i="13"/>
  <c r="OR101" i="13"/>
  <c r="OQ101" i="13"/>
  <c r="OP101" i="13"/>
  <c r="OO101" i="13"/>
  <c r="ON101" i="13"/>
  <c r="OM101" i="13"/>
  <c r="OL101" i="13"/>
  <c r="OK101" i="13"/>
  <c r="OJ101" i="13"/>
  <c r="OI101" i="13"/>
  <c r="OH101" i="13"/>
  <c r="OG101" i="13"/>
  <c r="OF101" i="13"/>
  <c r="OE101" i="13"/>
  <c r="OD101" i="13"/>
  <c r="OC101" i="13"/>
  <c r="OB101" i="13"/>
  <c r="OA101" i="13"/>
  <c r="NZ101" i="13"/>
  <c r="NY101" i="13"/>
  <c r="NX101" i="13"/>
  <c r="NW101" i="13"/>
  <c r="NV101" i="13"/>
  <c r="NU101" i="13"/>
  <c r="NT101" i="13"/>
  <c r="NS101" i="13"/>
  <c r="NR101" i="13"/>
  <c r="NQ101" i="13"/>
  <c r="NP101" i="13"/>
  <c r="NO101" i="13"/>
  <c r="NN101" i="13"/>
  <c r="NM101" i="13"/>
  <c r="NL101" i="13"/>
  <c r="NK101" i="13"/>
  <c r="NJ101" i="13"/>
  <c r="NI101" i="13"/>
  <c r="NH101" i="13"/>
  <c r="NG101" i="13"/>
  <c r="NF101" i="13"/>
  <c r="NE101" i="13"/>
  <c r="ND101" i="13"/>
  <c r="NC101" i="13"/>
  <c r="NB101" i="13"/>
  <c r="NA101" i="13"/>
  <c r="MZ101" i="13"/>
  <c r="MY101" i="13"/>
  <c r="MX101" i="13"/>
  <c r="MW101" i="13"/>
  <c r="MV101" i="13"/>
  <c r="MU101" i="13"/>
  <c r="MT101" i="13"/>
  <c r="MS101" i="13"/>
  <c r="MR101" i="13"/>
  <c r="MQ101" i="13"/>
  <c r="MP101" i="13"/>
  <c r="MO101" i="13"/>
  <c r="MN101" i="13"/>
  <c r="MM101" i="13"/>
  <c r="ML101" i="13"/>
  <c r="MK101" i="13"/>
  <c r="MJ101" i="13"/>
  <c r="MI101" i="13"/>
  <c r="MH101" i="13"/>
  <c r="MG101" i="13"/>
  <c r="MF101" i="13"/>
  <c r="ME101" i="13"/>
  <c r="MD101" i="13"/>
  <c r="MC101" i="13"/>
  <c r="MB101" i="13"/>
  <c r="MA101" i="13"/>
  <c r="LZ101" i="13"/>
  <c r="LY101" i="13"/>
  <c r="LX101" i="13"/>
  <c r="LW101" i="13"/>
  <c r="LV101" i="13"/>
  <c r="LU101" i="13"/>
  <c r="LT101" i="13"/>
  <c r="LS101" i="13"/>
  <c r="LR101" i="13"/>
  <c r="LQ101" i="13"/>
  <c r="LP101" i="13"/>
  <c r="LO101" i="13"/>
  <c r="LN101" i="13"/>
  <c r="LM101" i="13"/>
  <c r="LL101" i="13"/>
  <c r="LK101" i="13"/>
  <c r="LJ101" i="13"/>
  <c r="LI101" i="13"/>
  <c r="LH101" i="13"/>
  <c r="LG101" i="13"/>
  <c r="LF101" i="13"/>
  <c r="LE101" i="13"/>
  <c r="LD101" i="13"/>
  <c r="LC101" i="13"/>
  <c r="LB101" i="13"/>
  <c r="LA101" i="13"/>
  <c r="KZ101" i="13"/>
  <c r="KY101" i="13"/>
  <c r="KX101" i="13"/>
  <c r="KW101" i="13"/>
  <c r="KV101" i="13"/>
  <c r="KU101" i="13"/>
  <c r="KT101" i="13"/>
  <c r="KS101" i="13"/>
  <c r="KR101" i="13"/>
  <c r="KQ101" i="13"/>
  <c r="KP101" i="13"/>
  <c r="KO101" i="13"/>
  <c r="KN101" i="13"/>
  <c r="KM101" i="13"/>
  <c r="KL101" i="13"/>
  <c r="KK101" i="13"/>
  <c r="KJ101" i="13"/>
  <c r="KI101" i="13"/>
  <c r="KH101" i="13"/>
  <c r="KG101" i="13"/>
  <c r="KF101" i="13"/>
  <c r="KE101" i="13"/>
  <c r="KD101" i="13"/>
  <c r="KC101" i="13"/>
  <c r="KB101" i="13"/>
  <c r="KA101" i="13"/>
  <c r="JZ101" i="13"/>
  <c r="JY101" i="13"/>
  <c r="JX101" i="13"/>
  <c r="JW101" i="13"/>
  <c r="JV101" i="13"/>
  <c r="JU101" i="13"/>
  <c r="JT101" i="13"/>
  <c r="JS101" i="13"/>
  <c r="JR101" i="13"/>
  <c r="JQ101" i="13"/>
  <c r="JP101" i="13"/>
  <c r="JO101" i="13"/>
  <c r="JN101" i="13"/>
  <c r="JM101" i="13"/>
  <c r="JL101" i="13"/>
  <c r="JK101" i="13"/>
  <c r="JJ101" i="13"/>
  <c r="JI101" i="13"/>
  <c r="JH101" i="13"/>
  <c r="JG101" i="13"/>
  <c r="JF101" i="13"/>
  <c r="JE101" i="13"/>
  <c r="JD101" i="13"/>
  <c r="JC101" i="13"/>
  <c r="JB101" i="13"/>
  <c r="JA101" i="13"/>
  <c r="IZ101" i="13"/>
  <c r="IY101" i="13"/>
  <c r="IX101" i="13"/>
  <c r="IW101" i="13"/>
  <c r="IV101" i="13"/>
  <c r="IU101" i="13"/>
  <c r="IT101" i="13"/>
  <c r="IS101" i="13"/>
  <c r="IR101" i="13"/>
  <c r="IQ101" i="13"/>
  <c r="IP101" i="13"/>
  <c r="IO101" i="13"/>
  <c r="IN101" i="13"/>
  <c r="IM101" i="13"/>
  <c r="IL101" i="13"/>
  <c r="IK101" i="13"/>
  <c r="IJ101" i="13"/>
  <c r="II101" i="13"/>
  <c r="IH101" i="13"/>
  <c r="IG101" i="13"/>
  <c r="IF101" i="13"/>
  <c r="IE101" i="13"/>
  <c r="ID101" i="13"/>
  <c r="IC101" i="13"/>
  <c r="IB101" i="13"/>
  <c r="IA101" i="13"/>
  <c r="HZ101" i="13"/>
  <c r="HY101" i="13"/>
  <c r="HX101" i="13"/>
  <c r="HW101" i="13"/>
  <c r="HV101" i="13"/>
  <c r="HU101" i="13"/>
  <c r="HT101" i="13"/>
  <c r="HS101" i="13"/>
  <c r="HR101" i="13"/>
  <c r="HQ101" i="13"/>
  <c r="HP101" i="13"/>
  <c r="HO101" i="13"/>
  <c r="HN101" i="13"/>
  <c r="HM101" i="13"/>
  <c r="HL101" i="13"/>
  <c r="HK101" i="13"/>
  <c r="HJ101" i="13"/>
  <c r="HI101" i="13"/>
  <c r="HH101" i="13"/>
  <c r="HG101" i="13"/>
  <c r="HF101" i="13"/>
  <c r="HE101" i="13"/>
  <c r="HD101" i="13"/>
  <c r="HC101" i="13"/>
  <c r="HB101" i="13"/>
  <c r="HA101" i="13"/>
  <c r="GZ101" i="13"/>
  <c r="GY101" i="13"/>
  <c r="GX101" i="13"/>
  <c r="GW101" i="13"/>
  <c r="GV101" i="13"/>
  <c r="GU101" i="13"/>
  <c r="GT101" i="13"/>
  <c r="GS101" i="13"/>
  <c r="GR101" i="13"/>
  <c r="GQ101" i="13"/>
  <c r="GP101" i="13"/>
  <c r="GO101" i="13"/>
  <c r="GN101" i="13"/>
  <c r="GM101" i="13"/>
  <c r="GL101" i="13"/>
  <c r="GK101" i="13"/>
  <c r="GJ101" i="13"/>
  <c r="GI101" i="13"/>
  <c r="GH101" i="13"/>
  <c r="GG101" i="13"/>
  <c r="GF101" i="13"/>
  <c r="GE101" i="13"/>
  <c r="GD101" i="13"/>
  <c r="GC101" i="13"/>
  <c r="GB101" i="13"/>
  <c r="GA101" i="13"/>
  <c r="FZ101" i="13"/>
  <c r="FY101" i="13"/>
  <c r="FX101" i="13"/>
  <c r="FW101" i="13"/>
  <c r="FV101" i="13"/>
  <c r="FU101" i="13"/>
  <c r="FT101" i="13"/>
  <c r="FS101" i="13"/>
  <c r="FR101" i="13"/>
  <c r="FQ101" i="13"/>
  <c r="FP101" i="13"/>
  <c r="FO101" i="13"/>
  <c r="FN101" i="13"/>
  <c r="FM101" i="13"/>
  <c r="FL101" i="13"/>
  <c r="FK101" i="13"/>
  <c r="FJ101" i="13"/>
  <c r="FI101" i="13"/>
  <c r="FH101" i="13"/>
  <c r="FG101" i="13"/>
  <c r="FF101" i="13"/>
  <c r="FE101" i="13"/>
  <c r="FD101" i="13"/>
  <c r="FC101" i="13"/>
  <c r="FB101" i="13"/>
  <c r="FA101" i="13"/>
  <c r="EZ101" i="13"/>
  <c r="EY101" i="13"/>
  <c r="EX101" i="13"/>
  <c r="EW101" i="13"/>
  <c r="EV101" i="13"/>
  <c r="EU101" i="13"/>
  <c r="ET101" i="13"/>
  <c r="ES101" i="13"/>
  <c r="ER101" i="13"/>
  <c r="EQ101" i="13"/>
  <c r="EP101" i="13"/>
  <c r="EO101" i="13"/>
  <c r="EN101" i="13"/>
  <c r="EM101" i="13"/>
  <c r="EL101" i="13"/>
  <c r="EK101" i="13"/>
  <c r="EJ101" i="13"/>
  <c r="EI101" i="13"/>
  <c r="EH101" i="13"/>
  <c r="EG101" i="13"/>
  <c r="EF101" i="13"/>
  <c r="EE101" i="13"/>
  <c r="ED101" i="13"/>
  <c r="EC101" i="13"/>
  <c r="EB101" i="13"/>
  <c r="EA101" i="13"/>
  <c r="DZ101" i="13"/>
  <c r="DY101" i="13"/>
  <c r="DX101" i="13"/>
  <c r="DW101" i="13"/>
  <c r="DV101" i="13"/>
  <c r="DU101" i="13"/>
  <c r="DT101" i="13"/>
  <c r="DS101" i="13"/>
  <c r="DR101" i="13"/>
  <c r="DQ101" i="13"/>
  <c r="DP101" i="13"/>
  <c r="DO101" i="13"/>
  <c r="DN101" i="13"/>
  <c r="DM101" i="13"/>
  <c r="DL101" i="13"/>
  <c r="DK101" i="13"/>
  <c r="DJ101" i="13"/>
  <c r="DI101" i="13"/>
  <c r="DH101" i="13"/>
  <c r="DG101" i="13"/>
  <c r="DF101" i="13"/>
  <c r="DE101" i="13"/>
  <c r="DD101" i="13"/>
  <c r="DC101" i="13"/>
  <c r="DB101" i="13"/>
  <c r="DA101" i="13"/>
  <c r="CZ101" i="13"/>
  <c r="CY101" i="13"/>
  <c r="CX101" i="13"/>
  <c r="CW101" i="13"/>
  <c r="CV101" i="13"/>
  <c r="CU101" i="13"/>
  <c r="CT101" i="13"/>
  <c r="CS101" i="13"/>
  <c r="CR101" i="13"/>
  <c r="CQ101" i="13"/>
  <c r="CP101" i="13"/>
  <c r="CO101" i="13"/>
  <c r="CN101" i="13"/>
  <c r="CM101" i="13"/>
  <c r="CL101" i="13"/>
  <c r="CK101" i="13"/>
  <c r="CJ101" i="13"/>
  <c r="CI101" i="13"/>
  <c r="CH101" i="13"/>
  <c r="CG101" i="13"/>
  <c r="CF101" i="13"/>
  <c r="CE101" i="13"/>
  <c r="CD101" i="13"/>
  <c r="CC101" i="13"/>
  <c r="CB101" i="13"/>
  <c r="CA101" i="13"/>
  <c r="BZ101" i="13"/>
  <c r="BY101" i="13"/>
  <c r="BX101" i="13"/>
  <c r="BW101" i="13"/>
  <c r="BV101" i="13"/>
  <c r="BU101" i="13"/>
  <c r="BT101" i="13"/>
  <c r="BS101" i="13"/>
  <c r="BR101" i="13"/>
  <c r="BQ101" i="13"/>
  <c r="BP101" i="13"/>
  <c r="BO101" i="13"/>
  <c r="BN101" i="13"/>
  <c r="BM101" i="13"/>
  <c r="BL101" i="13"/>
  <c r="BK101" i="13"/>
  <c r="BJ101" i="13"/>
  <c r="BI101" i="13"/>
  <c r="BH101" i="13"/>
  <c r="BG101" i="13"/>
  <c r="BF101" i="13"/>
  <c r="BE101" i="13"/>
  <c r="BD101" i="13"/>
  <c r="BC101" i="13"/>
  <c r="BB101" i="13"/>
  <c r="BA101" i="13"/>
  <c r="AZ101" i="13"/>
  <c r="AY101" i="13"/>
  <c r="AX101" i="13"/>
  <c r="AW101" i="13"/>
  <c r="AV101" i="13"/>
  <c r="AU101" i="13"/>
  <c r="AT101" i="13"/>
  <c r="AS101" i="13"/>
  <c r="AR101" i="13"/>
  <c r="AQ101" i="13"/>
  <c r="AP101" i="13"/>
  <c r="AO101" i="13"/>
  <c r="AN101" i="13"/>
  <c r="AM101" i="13"/>
  <c r="AL101" i="13"/>
  <c r="AK101" i="13"/>
  <c r="AJ101" i="13"/>
  <c r="AI101" i="13"/>
  <c r="AH101" i="13"/>
  <c r="AG101" i="13"/>
  <c r="AF101" i="13"/>
  <c r="AE101" i="13"/>
  <c r="AD101" i="13"/>
  <c r="AC101" i="13"/>
  <c r="AB101" i="13"/>
  <c r="AA101" i="13"/>
  <c r="Z101" i="13"/>
  <c r="Y101" i="13"/>
  <c r="X101" i="13"/>
  <c r="W101" i="13"/>
  <c r="V101" i="13"/>
  <c r="U101" i="13"/>
  <c r="T101" i="13"/>
  <c r="S101" i="13"/>
  <c r="R101" i="13"/>
  <c r="Q101" i="13"/>
  <c r="P101" i="13"/>
  <c r="O101" i="13"/>
  <c r="N101" i="13"/>
  <c r="M101" i="13"/>
  <c r="L101" i="13"/>
  <c r="K101" i="13"/>
  <c r="J101" i="13"/>
  <c r="I101" i="13"/>
  <c r="H101" i="13"/>
  <c r="G101" i="13"/>
  <c r="F101" i="13"/>
  <c r="E101" i="13"/>
  <c r="D101" i="13"/>
  <c r="C101" i="13"/>
  <c r="SG100" i="13"/>
  <c r="SF100" i="13"/>
  <c r="SE100" i="13"/>
  <c r="SD100" i="13"/>
  <c r="SC100" i="13"/>
  <c r="SB100" i="13"/>
  <c r="SA100" i="13"/>
  <c r="RZ100" i="13"/>
  <c r="RY100" i="13"/>
  <c r="RX100" i="13"/>
  <c r="RW100" i="13"/>
  <c r="RV100" i="13"/>
  <c r="RU100" i="13"/>
  <c r="RT100" i="13"/>
  <c r="RS100" i="13"/>
  <c r="RR100" i="13"/>
  <c r="RQ100" i="13"/>
  <c r="RP100" i="13"/>
  <c r="RO100" i="13"/>
  <c r="RN100" i="13"/>
  <c r="RM100" i="13"/>
  <c r="RL100" i="13"/>
  <c r="RK100" i="13"/>
  <c r="RJ100" i="13"/>
  <c r="RI100" i="13"/>
  <c r="RH100" i="13"/>
  <c r="RG100" i="13"/>
  <c r="RF100" i="13"/>
  <c r="RE100" i="13"/>
  <c r="RD100" i="13"/>
  <c r="RC100" i="13"/>
  <c r="RB100" i="13"/>
  <c r="RA100" i="13"/>
  <c r="QZ100" i="13"/>
  <c r="QY100" i="13"/>
  <c r="QX100" i="13"/>
  <c r="QW100" i="13"/>
  <c r="QV100" i="13"/>
  <c r="QU100" i="13"/>
  <c r="QT100" i="13"/>
  <c r="QS100" i="13"/>
  <c r="QR100" i="13"/>
  <c r="QQ100" i="13"/>
  <c r="QP100" i="13"/>
  <c r="QO100" i="13"/>
  <c r="QN100" i="13"/>
  <c r="QM100" i="13"/>
  <c r="QL100" i="13"/>
  <c r="QK100" i="13"/>
  <c r="QJ100" i="13"/>
  <c r="QI100" i="13"/>
  <c r="QH100" i="13"/>
  <c r="QG100" i="13"/>
  <c r="QF100" i="13"/>
  <c r="QE100" i="13"/>
  <c r="QD100" i="13"/>
  <c r="QC100" i="13"/>
  <c r="QB100" i="13"/>
  <c r="QA100" i="13"/>
  <c r="PZ100" i="13"/>
  <c r="PY100" i="13"/>
  <c r="PX100" i="13"/>
  <c r="PW100" i="13"/>
  <c r="PV100" i="13"/>
  <c r="PU100" i="13"/>
  <c r="PT100" i="13"/>
  <c r="PS100" i="13"/>
  <c r="PR100" i="13"/>
  <c r="PQ100" i="13"/>
  <c r="PP100" i="13"/>
  <c r="PO100" i="13"/>
  <c r="PN100" i="13"/>
  <c r="PM100" i="13"/>
  <c r="PL100" i="13"/>
  <c r="PK100" i="13"/>
  <c r="PJ100" i="13"/>
  <c r="PI100" i="13"/>
  <c r="PH100" i="13"/>
  <c r="PG100" i="13"/>
  <c r="PF100" i="13"/>
  <c r="PE100" i="13"/>
  <c r="PD100" i="13"/>
  <c r="PC100" i="13"/>
  <c r="PB100" i="13"/>
  <c r="PA100" i="13"/>
  <c r="OZ100" i="13"/>
  <c r="OY100" i="13"/>
  <c r="OX100" i="13"/>
  <c r="OW100" i="13"/>
  <c r="OV100" i="13"/>
  <c r="OU100" i="13"/>
  <c r="OT100" i="13"/>
  <c r="OS100" i="13"/>
  <c r="OR100" i="13"/>
  <c r="OQ100" i="13"/>
  <c r="OP100" i="13"/>
  <c r="OO100" i="13"/>
  <c r="ON100" i="13"/>
  <c r="OM100" i="13"/>
  <c r="OL100" i="13"/>
  <c r="OK100" i="13"/>
  <c r="OJ100" i="13"/>
  <c r="OI100" i="13"/>
  <c r="OH100" i="13"/>
  <c r="OG100" i="13"/>
  <c r="OF100" i="13"/>
  <c r="OE100" i="13"/>
  <c r="OD100" i="13"/>
  <c r="OC100" i="13"/>
  <c r="OB100" i="13"/>
  <c r="OA100" i="13"/>
  <c r="NZ100" i="13"/>
  <c r="NY100" i="13"/>
  <c r="NX100" i="13"/>
  <c r="NW100" i="13"/>
  <c r="NV100" i="13"/>
  <c r="NU100" i="13"/>
  <c r="NT100" i="13"/>
  <c r="NS100" i="13"/>
  <c r="NR100" i="13"/>
  <c r="NQ100" i="13"/>
  <c r="NP100" i="13"/>
  <c r="NO100" i="13"/>
  <c r="NN100" i="13"/>
  <c r="NM100" i="13"/>
  <c r="NL100" i="13"/>
  <c r="NK100" i="13"/>
  <c r="NJ100" i="13"/>
  <c r="NI100" i="13"/>
  <c r="NH100" i="13"/>
  <c r="NG100" i="13"/>
  <c r="NF100" i="13"/>
  <c r="NE100" i="13"/>
  <c r="ND100" i="13"/>
  <c r="NC100" i="13"/>
  <c r="NB100" i="13"/>
  <c r="NA100" i="13"/>
  <c r="MZ100" i="13"/>
  <c r="MY100" i="13"/>
  <c r="MX100" i="13"/>
  <c r="MW100" i="13"/>
  <c r="MV100" i="13"/>
  <c r="MU100" i="13"/>
  <c r="MT100" i="13"/>
  <c r="MS100" i="13"/>
  <c r="MR100" i="13"/>
  <c r="MQ100" i="13"/>
  <c r="MP100" i="13"/>
  <c r="MO100" i="13"/>
  <c r="MN100" i="13"/>
  <c r="MM100" i="13"/>
  <c r="ML100" i="13"/>
  <c r="MK100" i="13"/>
  <c r="MJ100" i="13"/>
  <c r="MI100" i="13"/>
  <c r="MH100" i="13"/>
  <c r="MG100" i="13"/>
  <c r="MF100" i="13"/>
  <c r="ME100" i="13"/>
  <c r="MD100" i="13"/>
  <c r="MC100" i="13"/>
  <c r="MB100" i="13"/>
  <c r="MA100" i="13"/>
  <c r="LZ100" i="13"/>
  <c r="LY100" i="13"/>
  <c r="LX100" i="13"/>
  <c r="LW100" i="13"/>
  <c r="LV100" i="13"/>
  <c r="LU100" i="13"/>
  <c r="LT100" i="13"/>
  <c r="LS100" i="13"/>
  <c r="LR100" i="13"/>
  <c r="LQ100" i="13"/>
  <c r="LP100" i="13"/>
  <c r="LO100" i="13"/>
  <c r="LN100" i="13"/>
  <c r="LM100" i="13"/>
  <c r="LL100" i="13"/>
  <c r="LK100" i="13"/>
  <c r="LJ100" i="13"/>
  <c r="LI100" i="13"/>
  <c r="LH100" i="13"/>
  <c r="LG100" i="13"/>
  <c r="LF100" i="13"/>
  <c r="LE100" i="13"/>
  <c r="LD100" i="13"/>
  <c r="LC100" i="13"/>
  <c r="LB100" i="13"/>
  <c r="LA100" i="13"/>
  <c r="KZ100" i="13"/>
  <c r="KY100" i="13"/>
  <c r="KX100" i="13"/>
  <c r="KW100" i="13"/>
  <c r="KV100" i="13"/>
  <c r="KU100" i="13"/>
  <c r="KT100" i="13"/>
  <c r="KS100" i="13"/>
  <c r="KR100" i="13"/>
  <c r="KQ100" i="13"/>
  <c r="KP100" i="13"/>
  <c r="KO100" i="13"/>
  <c r="KN100" i="13"/>
  <c r="KM100" i="13"/>
  <c r="KL100" i="13"/>
  <c r="KK100" i="13"/>
  <c r="KJ100" i="13"/>
  <c r="KI100" i="13"/>
  <c r="KH100" i="13"/>
  <c r="KG100" i="13"/>
  <c r="KF100" i="13"/>
  <c r="KE100" i="13"/>
  <c r="KD100" i="13"/>
  <c r="KC100" i="13"/>
  <c r="KB100" i="13"/>
  <c r="KA100" i="13"/>
  <c r="JZ100" i="13"/>
  <c r="JY100" i="13"/>
  <c r="JX100" i="13"/>
  <c r="JW100" i="13"/>
  <c r="JV100" i="13"/>
  <c r="JU100" i="13"/>
  <c r="JT100" i="13"/>
  <c r="JS100" i="13"/>
  <c r="JR100" i="13"/>
  <c r="JQ100" i="13"/>
  <c r="JP100" i="13"/>
  <c r="JO100" i="13"/>
  <c r="JN100" i="13"/>
  <c r="JM100" i="13"/>
  <c r="JL100" i="13"/>
  <c r="JK100" i="13"/>
  <c r="JJ100" i="13"/>
  <c r="JI100" i="13"/>
  <c r="JH100" i="13"/>
  <c r="JG100" i="13"/>
  <c r="JF100" i="13"/>
  <c r="JE100" i="13"/>
  <c r="JD100" i="13"/>
  <c r="JC100" i="13"/>
  <c r="JB100" i="13"/>
  <c r="JA100" i="13"/>
  <c r="IZ100" i="13"/>
  <c r="IY100" i="13"/>
  <c r="IX100" i="13"/>
  <c r="IW100" i="13"/>
  <c r="IV100" i="13"/>
  <c r="IU100" i="13"/>
  <c r="IT100" i="13"/>
  <c r="IS100" i="13"/>
  <c r="IR100" i="13"/>
  <c r="IQ100" i="13"/>
  <c r="IP100" i="13"/>
  <c r="IO100" i="13"/>
  <c r="IN100" i="13"/>
  <c r="IM100" i="13"/>
  <c r="IL100" i="13"/>
  <c r="IK100" i="13"/>
  <c r="IJ100" i="13"/>
  <c r="II100" i="13"/>
  <c r="IH100" i="13"/>
  <c r="IG100" i="13"/>
  <c r="IF100" i="13"/>
  <c r="IE100" i="13"/>
  <c r="ID100" i="13"/>
  <c r="IC100" i="13"/>
  <c r="IB100" i="13"/>
  <c r="IA100" i="13"/>
  <c r="HZ100" i="13"/>
  <c r="HY100" i="13"/>
  <c r="HX100" i="13"/>
  <c r="HW100" i="13"/>
  <c r="HV100" i="13"/>
  <c r="HU100" i="13"/>
  <c r="HT100" i="13"/>
  <c r="HS100" i="13"/>
  <c r="HR100" i="13"/>
  <c r="HQ100" i="13"/>
  <c r="HP100" i="13"/>
  <c r="HO100" i="13"/>
  <c r="HN100" i="13"/>
  <c r="HM100" i="13"/>
  <c r="HL100" i="13"/>
  <c r="HK100" i="13"/>
  <c r="HJ100" i="13"/>
  <c r="HI100" i="13"/>
  <c r="HH100" i="13"/>
  <c r="HG100" i="13"/>
  <c r="HF100" i="13"/>
  <c r="HE100" i="13"/>
  <c r="HD100" i="13"/>
  <c r="HC100" i="13"/>
  <c r="HB100" i="13"/>
  <c r="HA100" i="13"/>
  <c r="GZ100" i="13"/>
  <c r="GY100" i="13"/>
  <c r="GX100" i="13"/>
  <c r="GW100" i="13"/>
  <c r="GV100" i="13"/>
  <c r="GU100" i="13"/>
  <c r="GT100" i="13"/>
  <c r="GS100" i="13"/>
  <c r="GR100" i="13"/>
  <c r="GQ100" i="13"/>
  <c r="GP100" i="13"/>
  <c r="GO100" i="13"/>
  <c r="GN100" i="13"/>
  <c r="GM100" i="13"/>
  <c r="GL100" i="13"/>
  <c r="GK100" i="13"/>
  <c r="GJ100" i="13"/>
  <c r="GI100" i="13"/>
  <c r="GH100" i="13"/>
  <c r="GG100" i="13"/>
  <c r="GF100" i="13"/>
  <c r="GE100" i="13"/>
  <c r="GD100" i="13"/>
  <c r="GC100" i="13"/>
  <c r="GB100" i="13"/>
  <c r="GA100" i="13"/>
  <c r="FZ100" i="13"/>
  <c r="FY100" i="13"/>
  <c r="FX100" i="13"/>
  <c r="FW100" i="13"/>
  <c r="FV100" i="13"/>
  <c r="FU100" i="13"/>
  <c r="FT100" i="13"/>
  <c r="FS100" i="13"/>
  <c r="FR100" i="13"/>
  <c r="FQ100" i="13"/>
  <c r="FP100" i="13"/>
  <c r="FO100" i="13"/>
  <c r="FN100" i="13"/>
  <c r="FM100" i="13"/>
  <c r="FL100" i="13"/>
  <c r="FK100" i="13"/>
  <c r="FJ100" i="13"/>
  <c r="FI100" i="13"/>
  <c r="FH100" i="13"/>
  <c r="FG100" i="13"/>
  <c r="FF100" i="13"/>
  <c r="FE100" i="13"/>
  <c r="FD100" i="13"/>
  <c r="FC100" i="13"/>
  <c r="FB100" i="13"/>
  <c r="FA100" i="13"/>
  <c r="EZ100" i="13"/>
  <c r="EY100" i="13"/>
  <c r="EX100" i="13"/>
  <c r="EW100" i="13"/>
  <c r="EV100" i="13"/>
  <c r="EU100" i="13"/>
  <c r="ET100" i="13"/>
  <c r="ES100" i="13"/>
  <c r="ER100" i="13"/>
  <c r="EQ100" i="13"/>
  <c r="EP100" i="13"/>
  <c r="EO100" i="13"/>
  <c r="EN100" i="13"/>
  <c r="EM100" i="13"/>
  <c r="EL100" i="13"/>
  <c r="EK100" i="13"/>
  <c r="EJ100" i="13"/>
  <c r="EI100" i="13"/>
  <c r="EH100" i="13"/>
  <c r="EG100" i="13"/>
  <c r="EF100" i="13"/>
  <c r="EE100" i="13"/>
  <c r="ED100" i="13"/>
  <c r="EC100" i="13"/>
  <c r="EB100" i="13"/>
  <c r="EA100" i="13"/>
  <c r="DZ100" i="13"/>
  <c r="DY100" i="13"/>
  <c r="DX100" i="13"/>
  <c r="DW100" i="13"/>
  <c r="DV100" i="13"/>
  <c r="DU100" i="13"/>
  <c r="DT100" i="13"/>
  <c r="DS100" i="13"/>
  <c r="DR100" i="13"/>
  <c r="DQ100" i="13"/>
  <c r="DP100" i="13"/>
  <c r="DO100" i="13"/>
  <c r="DN100" i="13"/>
  <c r="DM100" i="13"/>
  <c r="DL100" i="13"/>
  <c r="DK100" i="13"/>
  <c r="DJ100" i="13"/>
  <c r="DI100" i="13"/>
  <c r="DH100" i="13"/>
  <c r="DG100" i="13"/>
  <c r="DF100" i="13"/>
  <c r="DE100" i="13"/>
  <c r="DD100" i="13"/>
  <c r="DC100" i="13"/>
  <c r="DB100" i="13"/>
  <c r="DA100" i="13"/>
  <c r="CZ100" i="13"/>
  <c r="CY100" i="13"/>
  <c r="CX100" i="13"/>
  <c r="CW100" i="13"/>
  <c r="CV100" i="13"/>
  <c r="CU100" i="13"/>
  <c r="CT100" i="13"/>
  <c r="CS100" i="13"/>
  <c r="CR100" i="13"/>
  <c r="CQ100" i="13"/>
  <c r="CP100" i="13"/>
  <c r="CO100" i="13"/>
  <c r="CN100" i="13"/>
  <c r="CM100" i="13"/>
  <c r="CL100" i="13"/>
  <c r="CK100" i="13"/>
  <c r="CJ100" i="13"/>
  <c r="CI100" i="13"/>
  <c r="CH100" i="13"/>
  <c r="CG100" i="13"/>
  <c r="CF100" i="13"/>
  <c r="CE100" i="13"/>
  <c r="CD100" i="13"/>
  <c r="CC100" i="13"/>
  <c r="CB100" i="13"/>
  <c r="CA100" i="13"/>
  <c r="BZ100" i="13"/>
  <c r="BY100" i="13"/>
  <c r="BX100" i="13"/>
  <c r="BW100" i="13"/>
  <c r="BV100" i="13"/>
  <c r="BU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AG100" i="13"/>
  <c r="AF100" i="13"/>
  <c r="AE100" i="13"/>
  <c r="AD100" i="13"/>
  <c r="AC100" i="13"/>
  <c r="AB100" i="13"/>
  <c r="AA100" i="13"/>
  <c r="Z100" i="13"/>
  <c r="Y100" i="13"/>
  <c r="X100" i="13"/>
  <c r="W100" i="13"/>
  <c r="V100" i="13"/>
  <c r="U100" i="13"/>
  <c r="T100" i="13"/>
  <c r="S100" i="13"/>
  <c r="R100" i="13"/>
  <c r="Q100" i="13"/>
  <c r="P100" i="13"/>
  <c r="O100" i="13"/>
  <c r="N100" i="13"/>
  <c r="M100" i="13"/>
  <c r="L100" i="13"/>
  <c r="K100" i="13"/>
  <c r="J100" i="13"/>
  <c r="I100" i="13"/>
  <c r="H100" i="13"/>
  <c r="G100" i="13"/>
  <c r="F100" i="13"/>
  <c r="E100" i="13"/>
  <c r="D100" i="13"/>
  <c r="C100" i="13"/>
  <c r="SG99" i="13"/>
  <c r="SF99" i="13"/>
  <c r="SE99" i="13"/>
  <c r="SD99" i="13"/>
  <c r="SC99" i="13"/>
  <c r="SB99" i="13"/>
  <c r="SA99" i="13"/>
  <c r="RZ99" i="13"/>
  <c r="RY99" i="13"/>
  <c r="RX99" i="13"/>
  <c r="RW99" i="13"/>
  <c r="RV99" i="13"/>
  <c r="RU99" i="13"/>
  <c r="RT99" i="13"/>
  <c r="RS99" i="13"/>
  <c r="RR99" i="13"/>
  <c r="RQ99" i="13"/>
  <c r="RP99" i="13"/>
  <c r="RO99" i="13"/>
  <c r="RN99" i="13"/>
  <c r="RM99" i="13"/>
  <c r="RL99" i="13"/>
  <c r="RK99" i="13"/>
  <c r="RJ99" i="13"/>
  <c r="RI99" i="13"/>
  <c r="RH99" i="13"/>
  <c r="RG99" i="13"/>
  <c r="RF99" i="13"/>
  <c r="RE99" i="13"/>
  <c r="RD99" i="13"/>
  <c r="RC99" i="13"/>
  <c r="RB99" i="13"/>
  <c r="RA99" i="13"/>
  <c r="QZ99" i="13"/>
  <c r="QY99" i="13"/>
  <c r="QX99" i="13"/>
  <c r="QW99" i="13"/>
  <c r="QV99" i="13"/>
  <c r="QU99" i="13"/>
  <c r="QT99" i="13"/>
  <c r="QS99" i="13"/>
  <c r="QR99" i="13"/>
  <c r="QQ99" i="13"/>
  <c r="QP99" i="13"/>
  <c r="QO99" i="13"/>
  <c r="QN99" i="13"/>
  <c r="QM99" i="13"/>
  <c r="QL99" i="13"/>
  <c r="QK99" i="13"/>
  <c r="QJ99" i="13"/>
  <c r="QI99" i="13"/>
  <c r="QH99" i="13"/>
  <c r="QG99" i="13"/>
  <c r="QF99" i="13"/>
  <c r="QE99" i="13"/>
  <c r="QD99" i="13"/>
  <c r="QC99" i="13"/>
  <c r="QB99" i="13"/>
  <c r="QA99" i="13"/>
  <c r="PZ99" i="13"/>
  <c r="PY99" i="13"/>
  <c r="PX99" i="13"/>
  <c r="PW99" i="13"/>
  <c r="PV99" i="13"/>
  <c r="PU99" i="13"/>
  <c r="PT99" i="13"/>
  <c r="PS99" i="13"/>
  <c r="PR99" i="13"/>
  <c r="PQ99" i="13"/>
  <c r="PP99" i="13"/>
  <c r="PO99" i="13"/>
  <c r="PN99" i="13"/>
  <c r="PM99" i="13"/>
  <c r="PL99" i="13"/>
  <c r="PK99" i="13"/>
  <c r="PJ99" i="13"/>
  <c r="PI99" i="13"/>
  <c r="PH99" i="13"/>
  <c r="PG99" i="13"/>
  <c r="PF99" i="13"/>
  <c r="PE99" i="13"/>
  <c r="PD99" i="13"/>
  <c r="PC99" i="13"/>
  <c r="PB99" i="13"/>
  <c r="PA99" i="13"/>
  <c r="OZ99" i="13"/>
  <c r="OY99" i="13"/>
  <c r="OX99" i="13"/>
  <c r="OW99" i="13"/>
  <c r="OV99" i="13"/>
  <c r="OU99" i="13"/>
  <c r="OT99" i="13"/>
  <c r="OS99" i="13"/>
  <c r="OR99" i="13"/>
  <c r="OQ99" i="13"/>
  <c r="OP99" i="13"/>
  <c r="OO99" i="13"/>
  <c r="ON99" i="13"/>
  <c r="OM99" i="13"/>
  <c r="OL99" i="13"/>
  <c r="OK99" i="13"/>
  <c r="OJ99" i="13"/>
  <c r="OI99" i="13"/>
  <c r="OH99" i="13"/>
  <c r="OG99" i="13"/>
  <c r="OF99" i="13"/>
  <c r="OE99" i="13"/>
  <c r="OD99" i="13"/>
  <c r="OC99" i="13"/>
  <c r="OB99" i="13"/>
  <c r="OA99" i="13"/>
  <c r="NZ99" i="13"/>
  <c r="NY99" i="13"/>
  <c r="NX99" i="13"/>
  <c r="NW99" i="13"/>
  <c r="NV99" i="13"/>
  <c r="NU99" i="13"/>
  <c r="NT99" i="13"/>
  <c r="NS99" i="13"/>
  <c r="NR99" i="13"/>
  <c r="NQ99" i="13"/>
  <c r="NP99" i="13"/>
  <c r="NO99" i="13"/>
  <c r="NN99" i="13"/>
  <c r="NM99" i="13"/>
  <c r="NL99" i="13"/>
  <c r="NK99" i="13"/>
  <c r="NJ99" i="13"/>
  <c r="NI99" i="13"/>
  <c r="NH99" i="13"/>
  <c r="NG99" i="13"/>
  <c r="NF99" i="13"/>
  <c r="NE99" i="13"/>
  <c r="ND99" i="13"/>
  <c r="NC99" i="13"/>
  <c r="NB99" i="13"/>
  <c r="NA99" i="13"/>
  <c r="MZ99" i="13"/>
  <c r="MY99" i="13"/>
  <c r="MX99" i="13"/>
  <c r="MW99" i="13"/>
  <c r="MV99" i="13"/>
  <c r="MU99" i="13"/>
  <c r="MT99" i="13"/>
  <c r="MS99" i="13"/>
  <c r="MR99" i="13"/>
  <c r="MQ99" i="13"/>
  <c r="MP99" i="13"/>
  <c r="MO99" i="13"/>
  <c r="MN99" i="13"/>
  <c r="MM99" i="13"/>
  <c r="ML99" i="13"/>
  <c r="MK99" i="13"/>
  <c r="MJ99" i="13"/>
  <c r="MI99" i="13"/>
  <c r="MH99" i="13"/>
  <c r="MG99" i="13"/>
  <c r="MF99" i="13"/>
  <c r="ME99" i="13"/>
  <c r="MD99" i="13"/>
  <c r="MC99" i="13"/>
  <c r="MB99" i="13"/>
  <c r="MA99" i="13"/>
  <c r="LZ99" i="13"/>
  <c r="LY99" i="13"/>
  <c r="LX99" i="13"/>
  <c r="LW99" i="13"/>
  <c r="LV99" i="13"/>
  <c r="LU99" i="13"/>
  <c r="LT99" i="13"/>
  <c r="LS99" i="13"/>
  <c r="LR99" i="13"/>
  <c r="LQ99" i="13"/>
  <c r="LP99" i="13"/>
  <c r="LO99" i="13"/>
  <c r="LN99" i="13"/>
  <c r="LM99" i="13"/>
  <c r="LL99" i="13"/>
  <c r="LK99" i="13"/>
  <c r="LJ99" i="13"/>
  <c r="LI99" i="13"/>
  <c r="LH99" i="13"/>
  <c r="LG99" i="13"/>
  <c r="LF99" i="13"/>
  <c r="LE99" i="13"/>
  <c r="LD99" i="13"/>
  <c r="LC99" i="13"/>
  <c r="LB99" i="13"/>
  <c r="LA99" i="13"/>
  <c r="KZ99" i="13"/>
  <c r="KY99" i="13"/>
  <c r="KX99" i="13"/>
  <c r="KW99" i="13"/>
  <c r="KV99" i="13"/>
  <c r="KU99" i="13"/>
  <c r="KT99" i="13"/>
  <c r="KS99" i="13"/>
  <c r="KR99" i="13"/>
  <c r="KQ99" i="13"/>
  <c r="KP99" i="13"/>
  <c r="KO99" i="13"/>
  <c r="KN99" i="13"/>
  <c r="KM99" i="13"/>
  <c r="KL99" i="13"/>
  <c r="KK99" i="13"/>
  <c r="KJ99" i="13"/>
  <c r="KI99" i="13"/>
  <c r="KH99" i="13"/>
  <c r="KG99" i="13"/>
  <c r="KF99" i="13"/>
  <c r="KE99" i="13"/>
  <c r="KD99" i="13"/>
  <c r="KC99" i="13"/>
  <c r="KB99" i="13"/>
  <c r="KA99" i="13"/>
  <c r="JZ99" i="13"/>
  <c r="JY99" i="13"/>
  <c r="JX99" i="13"/>
  <c r="JW99" i="13"/>
  <c r="JV99" i="13"/>
  <c r="JU99" i="13"/>
  <c r="JT99" i="13"/>
  <c r="JS99" i="13"/>
  <c r="JR99" i="13"/>
  <c r="JQ99" i="13"/>
  <c r="JP99" i="13"/>
  <c r="JO99" i="13"/>
  <c r="JN99" i="13"/>
  <c r="JM99" i="13"/>
  <c r="JL99" i="13"/>
  <c r="JK99" i="13"/>
  <c r="JJ99" i="13"/>
  <c r="JI99" i="13"/>
  <c r="JH99" i="13"/>
  <c r="JG99" i="13"/>
  <c r="JF99" i="13"/>
  <c r="JE99" i="13"/>
  <c r="JD99" i="13"/>
  <c r="JC99" i="13"/>
  <c r="JB99" i="13"/>
  <c r="JA99" i="13"/>
  <c r="IZ99" i="13"/>
  <c r="IY99" i="13"/>
  <c r="IX99" i="13"/>
  <c r="IW99" i="13"/>
  <c r="IV99" i="13"/>
  <c r="IU99" i="13"/>
  <c r="IT99" i="13"/>
  <c r="IS99" i="13"/>
  <c r="IR99" i="13"/>
  <c r="IQ99" i="13"/>
  <c r="IP99" i="13"/>
  <c r="IO99" i="13"/>
  <c r="IN99" i="13"/>
  <c r="IM99" i="13"/>
  <c r="IL99" i="13"/>
  <c r="IK99" i="13"/>
  <c r="IJ99" i="13"/>
  <c r="II99" i="13"/>
  <c r="IH99" i="13"/>
  <c r="IG99" i="13"/>
  <c r="IF99" i="13"/>
  <c r="IE99" i="13"/>
  <c r="ID99" i="13"/>
  <c r="IC99" i="13"/>
  <c r="IB99" i="13"/>
  <c r="IA99" i="13"/>
  <c r="HZ99" i="13"/>
  <c r="HY99" i="13"/>
  <c r="HX99" i="13"/>
  <c r="HW99" i="13"/>
  <c r="HV99" i="13"/>
  <c r="HU99" i="13"/>
  <c r="HT99" i="13"/>
  <c r="HS99" i="13"/>
  <c r="HR99" i="13"/>
  <c r="HQ99" i="13"/>
  <c r="HP99" i="13"/>
  <c r="HO99" i="13"/>
  <c r="HN99" i="13"/>
  <c r="HM99" i="13"/>
  <c r="HL99" i="13"/>
  <c r="HK99" i="13"/>
  <c r="HJ99" i="13"/>
  <c r="HI99" i="13"/>
  <c r="HH99" i="13"/>
  <c r="HG99" i="13"/>
  <c r="HF99" i="13"/>
  <c r="HE99" i="13"/>
  <c r="HD99" i="13"/>
  <c r="HC99" i="13"/>
  <c r="HB99" i="13"/>
  <c r="HA99" i="13"/>
  <c r="GZ99" i="13"/>
  <c r="GY99" i="13"/>
  <c r="GX99" i="13"/>
  <c r="GW99" i="13"/>
  <c r="GV99" i="13"/>
  <c r="GU99" i="13"/>
  <c r="GT99" i="13"/>
  <c r="GS99" i="13"/>
  <c r="GR99" i="13"/>
  <c r="GQ99" i="13"/>
  <c r="GP99" i="13"/>
  <c r="GO99" i="13"/>
  <c r="GN99" i="13"/>
  <c r="GM99" i="13"/>
  <c r="GL99" i="13"/>
  <c r="GK99" i="13"/>
  <c r="GJ99" i="13"/>
  <c r="GI99" i="13"/>
  <c r="GH99" i="13"/>
  <c r="GG99" i="13"/>
  <c r="GF99" i="13"/>
  <c r="GE99" i="13"/>
  <c r="GD99" i="13"/>
  <c r="GC99" i="13"/>
  <c r="GB99" i="13"/>
  <c r="GA99" i="13"/>
  <c r="FZ99" i="13"/>
  <c r="FY99" i="13"/>
  <c r="FX99" i="13"/>
  <c r="FW99" i="13"/>
  <c r="FV99" i="13"/>
  <c r="FU99" i="13"/>
  <c r="FT99" i="13"/>
  <c r="FS99" i="13"/>
  <c r="FR99" i="13"/>
  <c r="FQ99" i="13"/>
  <c r="FP99" i="13"/>
  <c r="FO99" i="13"/>
  <c r="FN99" i="13"/>
  <c r="FM99" i="13"/>
  <c r="FL99" i="13"/>
  <c r="FK99" i="13"/>
  <c r="FJ99" i="13"/>
  <c r="FI99" i="13"/>
  <c r="FH99" i="13"/>
  <c r="FG99" i="13"/>
  <c r="FF99" i="13"/>
  <c r="FE99" i="13"/>
  <c r="FD99" i="13"/>
  <c r="FC99" i="13"/>
  <c r="FB99" i="13"/>
  <c r="FA99" i="13"/>
  <c r="EZ99" i="13"/>
  <c r="EY99" i="13"/>
  <c r="EX99" i="13"/>
  <c r="EW99" i="13"/>
  <c r="EV99" i="13"/>
  <c r="EU99" i="13"/>
  <c r="ET99" i="13"/>
  <c r="ES99" i="13"/>
  <c r="ER99" i="13"/>
  <c r="EQ99" i="13"/>
  <c r="EP99" i="13"/>
  <c r="EO99" i="13"/>
  <c r="EN99" i="13"/>
  <c r="EM99" i="13"/>
  <c r="EL99" i="13"/>
  <c r="EK99" i="13"/>
  <c r="EJ99" i="13"/>
  <c r="EI99" i="13"/>
  <c r="EH99" i="13"/>
  <c r="EG99" i="13"/>
  <c r="EF99" i="13"/>
  <c r="EE99" i="13"/>
  <c r="ED99" i="13"/>
  <c r="EC99" i="13"/>
  <c r="EB99" i="13"/>
  <c r="EA99" i="13"/>
  <c r="DZ99" i="13"/>
  <c r="DY99" i="13"/>
  <c r="DX99" i="13"/>
  <c r="DW99" i="13"/>
  <c r="DV99" i="13"/>
  <c r="DU99" i="13"/>
  <c r="DT99" i="13"/>
  <c r="DS99" i="13"/>
  <c r="DR99" i="13"/>
  <c r="DQ99" i="13"/>
  <c r="DP99" i="13"/>
  <c r="DO99" i="13"/>
  <c r="DN99" i="13"/>
  <c r="DM99" i="13"/>
  <c r="DL99" i="13"/>
  <c r="DK99" i="13"/>
  <c r="DJ99" i="13"/>
  <c r="DI99" i="13"/>
  <c r="DH99" i="13"/>
  <c r="DG99" i="13"/>
  <c r="DF99" i="13"/>
  <c r="DE99" i="13"/>
  <c r="DD99" i="13"/>
  <c r="DC99" i="13"/>
  <c r="DB99" i="13"/>
  <c r="DA99" i="13"/>
  <c r="CZ99" i="13"/>
  <c r="CY99" i="13"/>
  <c r="CX99" i="13"/>
  <c r="CW99" i="13"/>
  <c r="CV99" i="13"/>
  <c r="CU99" i="13"/>
  <c r="CT99" i="13"/>
  <c r="CS99" i="13"/>
  <c r="CR99" i="13"/>
  <c r="CQ99" i="13"/>
  <c r="CP99" i="13"/>
  <c r="CO99" i="13"/>
  <c r="CN99" i="13"/>
  <c r="CM99" i="13"/>
  <c r="CL99" i="13"/>
  <c r="CK99" i="13"/>
  <c r="CJ99" i="13"/>
  <c r="CI99" i="13"/>
  <c r="CH99" i="13"/>
  <c r="CG99" i="13"/>
  <c r="CF99" i="13"/>
  <c r="CE99" i="13"/>
  <c r="CD99" i="13"/>
  <c r="CC99" i="13"/>
  <c r="CB99" i="13"/>
  <c r="CA99" i="13"/>
  <c r="BZ99" i="13"/>
  <c r="BY99" i="13"/>
  <c r="BX99" i="13"/>
  <c r="BW99" i="13"/>
  <c r="BV99" i="13"/>
  <c r="BU99" i="13"/>
  <c r="BT99" i="13"/>
  <c r="BS99" i="13"/>
  <c r="BR99" i="13"/>
  <c r="BQ99" i="13"/>
  <c r="BP99" i="13"/>
  <c r="BO99" i="13"/>
  <c r="BN99" i="13"/>
  <c r="BM99" i="13"/>
  <c r="BL99" i="13"/>
  <c r="BK99" i="13"/>
  <c r="BJ99" i="13"/>
  <c r="BI99" i="13"/>
  <c r="BH99" i="13"/>
  <c r="BG99" i="13"/>
  <c r="BF99" i="13"/>
  <c r="BE99" i="13"/>
  <c r="BD99" i="13"/>
  <c r="BC99" i="13"/>
  <c r="BB99" i="13"/>
  <c r="BA99" i="13"/>
  <c r="AZ99" i="13"/>
  <c r="AY99" i="13"/>
  <c r="AX99" i="13"/>
  <c r="AW99" i="13"/>
  <c r="AV99" i="13"/>
  <c r="AU99" i="13"/>
  <c r="AT99" i="13"/>
  <c r="AS99" i="13"/>
  <c r="AR99" i="13"/>
  <c r="AQ99" i="13"/>
  <c r="AP99" i="13"/>
  <c r="AO99" i="13"/>
  <c r="AN99" i="13"/>
  <c r="AM99" i="13"/>
  <c r="AL99" i="13"/>
  <c r="AK99" i="13"/>
  <c r="AJ99" i="13"/>
  <c r="AI99" i="13"/>
  <c r="AH99" i="13"/>
  <c r="AG99" i="13"/>
  <c r="AF99" i="13"/>
  <c r="AE99" i="13"/>
  <c r="AD99" i="13"/>
  <c r="AC99" i="13"/>
  <c r="AB99" i="13"/>
  <c r="AA99" i="13"/>
  <c r="Z99" i="13"/>
  <c r="Y99" i="13"/>
  <c r="X99" i="13"/>
  <c r="W99" i="13"/>
  <c r="V99" i="13"/>
  <c r="U99" i="13"/>
  <c r="T99" i="13"/>
  <c r="S99" i="13"/>
  <c r="R99" i="13"/>
  <c r="Q99" i="13"/>
  <c r="P99" i="13"/>
  <c r="O99" i="13"/>
  <c r="N99" i="13"/>
  <c r="M99" i="13"/>
  <c r="L99" i="13"/>
  <c r="K99" i="13"/>
  <c r="J99" i="13"/>
  <c r="I99" i="13"/>
  <c r="H99" i="13"/>
  <c r="G99" i="13"/>
  <c r="F99" i="13"/>
  <c r="E99" i="13"/>
  <c r="D99" i="13"/>
  <c r="C99" i="13"/>
  <c r="SG98" i="13"/>
  <c r="SF98" i="13"/>
  <c r="SE98" i="13"/>
  <c r="SD98" i="13"/>
  <c r="SC98" i="13"/>
  <c r="SB98" i="13"/>
  <c r="SA98" i="13"/>
  <c r="RZ98" i="13"/>
  <c r="RY98" i="13"/>
  <c r="RX98" i="13"/>
  <c r="RW98" i="13"/>
  <c r="RV98" i="13"/>
  <c r="RU98" i="13"/>
  <c r="RT98" i="13"/>
  <c r="RS98" i="13"/>
  <c r="RR98" i="13"/>
  <c r="RQ98" i="13"/>
  <c r="RP98" i="13"/>
  <c r="RO98" i="13"/>
  <c r="RN98" i="13"/>
  <c r="RM98" i="13"/>
  <c r="RL98" i="13"/>
  <c r="RK98" i="13"/>
  <c r="RJ98" i="13"/>
  <c r="RI98" i="13"/>
  <c r="RH98" i="13"/>
  <c r="RG98" i="13"/>
  <c r="RF98" i="13"/>
  <c r="RE98" i="13"/>
  <c r="RD98" i="13"/>
  <c r="RC98" i="13"/>
  <c r="RB98" i="13"/>
  <c r="RA98" i="13"/>
  <c r="QZ98" i="13"/>
  <c r="QY98" i="13"/>
  <c r="QX98" i="13"/>
  <c r="QW98" i="13"/>
  <c r="QV98" i="13"/>
  <c r="QU98" i="13"/>
  <c r="QT98" i="13"/>
  <c r="QS98" i="13"/>
  <c r="QR98" i="13"/>
  <c r="QQ98" i="13"/>
  <c r="QP98" i="13"/>
  <c r="QO98" i="13"/>
  <c r="QN98" i="13"/>
  <c r="QM98" i="13"/>
  <c r="QL98" i="13"/>
  <c r="QK98" i="13"/>
  <c r="QJ98" i="13"/>
  <c r="QI98" i="13"/>
  <c r="QH98" i="13"/>
  <c r="QG98" i="13"/>
  <c r="QF98" i="13"/>
  <c r="QE98" i="13"/>
  <c r="QD98" i="13"/>
  <c r="QC98" i="13"/>
  <c r="QB98" i="13"/>
  <c r="QA98" i="13"/>
  <c r="PZ98" i="13"/>
  <c r="PY98" i="13"/>
  <c r="PX98" i="13"/>
  <c r="PW98" i="13"/>
  <c r="PV98" i="13"/>
  <c r="PU98" i="13"/>
  <c r="PT98" i="13"/>
  <c r="PS98" i="13"/>
  <c r="PR98" i="13"/>
  <c r="PQ98" i="13"/>
  <c r="PP98" i="13"/>
  <c r="PO98" i="13"/>
  <c r="PN98" i="13"/>
  <c r="PM98" i="13"/>
  <c r="PL98" i="13"/>
  <c r="PK98" i="13"/>
  <c r="PJ98" i="13"/>
  <c r="PI98" i="13"/>
  <c r="PH98" i="13"/>
  <c r="PG98" i="13"/>
  <c r="PF98" i="13"/>
  <c r="PE98" i="13"/>
  <c r="PD98" i="13"/>
  <c r="PC98" i="13"/>
  <c r="PB98" i="13"/>
  <c r="PA98" i="13"/>
  <c r="OZ98" i="13"/>
  <c r="OY98" i="13"/>
  <c r="OX98" i="13"/>
  <c r="OW98" i="13"/>
  <c r="OV98" i="13"/>
  <c r="OU98" i="13"/>
  <c r="OT98" i="13"/>
  <c r="OS98" i="13"/>
  <c r="OR98" i="13"/>
  <c r="OQ98" i="13"/>
  <c r="OP98" i="13"/>
  <c r="OO98" i="13"/>
  <c r="ON98" i="13"/>
  <c r="OM98" i="13"/>
  <c r="OL98" i="13"/>
  <c r="OK98" i="13"/>
  <c r="OJ98" i="13"/>
  <c r="OI98" i="13"/>
  <c r="OH98" i="13"/>
  <c r="OG98" i="13"/>
  <c r="OF98" i="13"/>
  <c r="OE98" i="13"/>
  <c r="OD98" i="13"/>
  <c r="OC98" i="13"/>
  <c r="OB98" i="13"/>
  <c r="OA98" i="13"/>
  <c r="NZ98" i="13"/>
  <c r="NY98" i="13"/>
  <c r="NX98" i="13"/>
  <c r="NW98" i="13"/>
  <c r="NV98" i="13"/>
  <c r="NU98" i="13"/>
  <c r="NT98" i="13"/>
  <c r="NS98" i="13"/>
  <c r="NR98" i="13"/>
  <c r="NQ98" i="13"/>
  <c r="NP98" i="13"/>
  <c r="NO98" i="13"/>
  <c r="NN98" i="13"/>
  <c r="NM98" i="13"/>
  <c r="NL98" i="13"/>
  <c r="NK98" i="13"/>
  <c r="NJ98" i="13"/>
  <c r="NI98" i="13"/>
  <c r="NH98" i="13"/>
  <c r="NG98" i="13"/>
  <c r="NF98" i="13"/>
  <c r="NE98" i="13"/>
  <c r="ND98" i="13"/>
  <c r="NC98" i="13"/>
  <c r="NB98" i="13"/>
  <c r="NA98" i="13"/>
  <c r="MZ98" i="13"/>
  <c r="MY98" i="13"/>
  <c r="MX98" i="13"/>
  <c r="MW98" i="13"/>
  <c r="MV98" i="13"/>
  <c r="MU98" i="13"/>
  <c r="MT98" i="13"/>
  <c r="MS98" i="13"/>
  <c r="MR98" i="13"/>
  <c r="MQ98" i="13"/>
  <c r="MP98" i="13"/>
  <c r="MO98" i="13"/>
  <c r="MN98" i="13"/>
  <c r="MM98" i="13"/>
  <c r="ML98" i="13"/>
  <c r="MK98" i="13"/>
  <c r="MJ98" i="13"/>
  <c r="MI98" i="13"/>
  <c r="MH98" i="13"/>
  <c r="MG98" i="13"/>
  <c r="MF98" i="13"/>
  <c r="ME98" i="13"/>
  <c r="MD98" i="13"/>
  <c r="MC98" i="13"/>
  <c r="MB98" i="13"/>
  <c r="MA98" i="13"/>
  <c r="LZ98" i="13"/>
  <c r="LY98" i="13"/>
  <c r="LX98" i="13"/>
  <c r="LW98" i="13"/>
  <c r="LV98" i="13"/>
  <c r="LU98" i="13"/>
  <c r="LT98" i="13"/>
  <c r="LS98" i="13"/>
  <c r="LR98" i="13"/>
  <c r="LQ98" i="13"/>
  <c r="LP98" i="13"/>
  <c r="LO98" i="13"/>
  <c r="LN98" i="13"/>
  <c r="LM98" i="13"/>
  <c r="LL98" i="13"/>
  <c r="LK98" i="13"/>
  <c r="LJ98" i="13"/>
  <c r="LI98" i="13"/>
  <c r="LH98" i="13"/>
  <c r="LG98" i="13"/>
  <c r="LF98" i="13"/>
  <c r="LE98" i="13"/>
  <c r="LD98" i="13"/>
  <c r="LC98" i="13"/>
  <c r="LB98" i="13"/>
  <c r="LA98" i="13"/>
  <c r="KZ98" i="13"/>
  <c r="KY98" i="13"/>
  <c r="KX98" i="13"/>
  <c r="KW98" i="13"/>
  <c r="KV98" i="13"/>
  <c r="KU98" i="13"/>
  <c r="KT98" i="13"/>
  <c r="KS98" i="13"/>
  <c r="KR98" i="13"/>
  <c r="KQ98" i="13"/>
  <c r="KP98" i="13"/>
  <c r="KO98" i="13"/>
  <c r="KN98" i="13"/>
  <c r="KM98" i="13"/>
  <c r="KL98" i="13"/>
  <c r="KK98" i="13"/>
  <c r="KJ98" i="13"/>
  <c r="KI98" i="13"/>
  <c r="KH98" i="13"/>
  <c r="KG98" i="13"/>
  <c r="KF98" i="13"/>
  <c r="KE98" i="13"/>
  <c r="KD98" i="13"/>
  <c r="KC98" i="13"/>
  <c r="KB98" i="13"/>
  <c r="KA98" i="13"/>
  <c r="JZ98" i="13"/>
  <c r="JY98" i="13"/>
  <c r="JX98" i="13"/>
  <c r="JW98" i="13"/>
  <c r="JV98" i="13"/>
  <c r="JU98" i="13"/>
  <c r="JT98" i="13"/>
  <c r="JS98" i="13"/>
  <c r="JR98" i="13"/>
  <c r="JQ98" i="13"/>
  <c r="JP98" i="13"/>
  <c r="JO98" i="13"/>
  <c r="JN98" i="13"/>
  <c r="JM98" i="13"/>
  <c r="JL98" i="13"/>
  <c r="JK98" i="13"/>
  <c r="JJ98" i="13"/>
  <c r="JI98" i="13"/>
  <c r="JH98" i="13"/>
  <c r="JG98" i="13"/>
  <c r="JF98" i="13"/>
  <c r="JE98" i="13"/>
  <c r="JD98" i="13"/>
  <c r="JC98" i="13"/>
  <c r="JB98" i="13"/>
  <c r="JA98" i="13"/>
  <c r="IZ98" i="13"/>
  <c r="IY98" i="13"/>
  <c r="IX98" i="13"/>
  <c r="IW98" i="13"/>
  <c r="IV98" i="13"/>
  <c r="IU98" i="13"/>
  <c r="IT98" i="13"/>
  <c r="IS98" i="13"/>
  <c r="IR98" i="13"/>
  <c r="IQ98" i="13"/>
  <c r="IP98" i="13"/>
  <c r="IO98" i="13"/>
  <c r="IN98" i="13"/>
  <c r="IM98" i="13"/>
  <c r="IL98" i="13"/>
  <c r="IK98" i="13"/>
  <c r="IJ98" i="13"/>
  <c r="II98" i="13"/>
  <c r="IH98" i="13"/>
  <c r="IG98" i="13"/>
  <c r="IF98" i="13"/>
  <c r="IE98" i="13"/>
  <c r="ID98" i="13"/>
  <c r="IC98" i="13"/>
  <c r="IB98" i="13"/>
  <c r="IA98" i="13"/>
  <c r="HZ98" i="13"/>
  <c r="HY98" i="13"/>
  <c r="HX98" i="13"/>
  <c r="HW98" i="13"/>
  <c r="HV98" i="13"/>
  <c r="HU98" i="13"/>
  <c r="HT98" i="13"/>
  <c r="HS98" i="13"/>
  <c r="HR98" i="13"/>
  <c r="HQ98" i="13"/>
  <c r="HP98" i="13"/>
  <c r="HO98" i="13"/>
  <c r="HN98" i="13"/>
  <c r="HM98" i="13"/>
  <c r="HL98" i="13"/>
  <c r="HK98" i="13"/>
  <c r="HJ98" i="13"/>
  <c r="HI98" i="13"/>
  <c r="HH98" i="13"/>
  <c r="HG98" i="13"/>
  <c r="HF98" i="13"/>
  <c r="HE98" i="13"/>
  <c r="HD98" i="13"/>
  <c r="HC98" i="13"/>
  <c r="HB98" i="13"/>
  <c r="HA98" i="13"/>
  <c r="GZ98" i="13"/>
  <c r="GY98" i="13"/>
  <c r="GX98" i="13"/>
  <c r="GW98" i="13"/>
  <c r="GV98" i="13"/>
  <c r="GU98" i="13"/>
  <c r="GT98" i="13"/>
  <c r="GS98" i="13"/>
  <c r="GR98" i="13"/>
  <c r="GQ98" i="13"/>
  <c r="GP98" i="13"/>
  <c r="GO98" i="13"/>
  <c r="GN98" i="13"/>
  <c r="GM98" i="13"/>
  <c r="GL98" i="13"/>
  <c r="GK98" i="13"/>
  <c r="GJ98" i="13"/>
  <c r="GI98" i="13"/>
  <c r="GH98" i="13"/>
  <c r="GG98" i="13"/>
  <c r="GF98" i="13"/>
  <c r="GE98" i="13"/>
  <c r="GD98" i="13"/>
  <c r="GC98" i="13"/>
  <c r="GB98" i="13"/>
  <c r="GA98" i="13"/>
  <c r="FZ98" i="13"/>
  <c r="FY98" i="13"/>
  <c r="FX98" i="13"/>
  <c r="FW98" i="13"/>
  <c r="FV98" i="13"/>
  <c r="FU98" i="13"/>
  <c r="FT98" i="13"/>
  <c r="FS98" i="13"/>
  <c r="FR98" i="13"/>
  <c r="FQ98" i="13"/>
  <c r="FP98" i="13"/>
  <c r="FO98" i="13"/>
  <c r="FN98" i="13"/>
  <c r="FM98" i="13"/>
  <c r="FL98" i="13"/>
  <c r="FK98" i="13"/>
  <c r="FJ98" i="13"/>
  <c r="FI98" i="13"/>
  <c r="FH98" i="13"/>
  <c r="FG98" i="13"/>
  <c r="FF98" i="13"/>
  <c r="FE98" i="13"/>
  <c r="FD98" i="13"/>
  <c r="FC98" i="13"/>
  <c r="FB98" i="13"/>
  <c r="FA98" i="13"/>
  <c r="EZ98" i="13"/>
  <c r="EY98" i="13"/>
  <c r="EX98" i="13"/>
  <c r="EW98" i="13"/>
  <c r="EV98" i="13"/>
  <c r="EU98" i="13"/>
  <c r="ET98" i="13"/>
  <c r="ES98" i="13"/>
  <c r="ER98" i="13"/>
  <c r="EQ98" i="13"/>
  <c r="EP98" i="13"/>
  <c r="EO98" i="13"/>
  <c r="EN98" i="13"/>
  <c r="EM98" i="13"/>
  <c r="EL98" i="13"/>
  <c r="EK98" i="13"/>
  <c r="EJ98" i="13"/>
  <c r="EI98" i="13"/>
  <c r="EH98" i="13"/>
  <c r="EG98" i="13"/>
  <c r="EF98" i="13"/>
  <c r="EE98" i="13"/>
  <c r="ED98" i="13"/>
  <c r="EC98" i="13"/>
  <c r="EB98" i="13"/>
  <c r="EA98" i="13"/>
  <c r="DZ98" i="13"/>
  <c r="DY98" i="13"/>
  <c r="DX98" i="13"/>
  <c r="DW98" i="13"/>
  <c r="DV98" i="13"/>
  <c r="DU98" i="13"/>
  <c r="DT98" i="13"/>
  <c r="DS98" i="13"/>
  <c r="DR98" i="13"/>
  <c r="DQ98" i="13"/>
  <c r="DP98" i="13"/>
  <c r="DO98" i="13"/>
  <c r="DN98" i="13"/>
  <c r="DM98" i="13"/>
  <c r="DL98" i="13"/>
  <c r="DK98" i="13"/>
  <c r="DJ98" i="13"/>
  <c r="DI98" i="13"/>
  <c r="DH98" i="13"/>
  <c r="DG98" i="13"/>
  <c r="DF98" i="13"/>
  <c r="DE98" i="13"/>
  <c r="DD98" i="13"/>
  <c r="DC98" i="13"/>
  <c r="DB98" i="13"/>
  <c r="DA98" i="13"/>
  <c r="CZ98" i="13"/>
  <c r="CY98" i="13"/>
  <c r="CX98" i="13"/>
  <c r="CW98" i="13"/>
  <c r="CV98" i="13"/>
  <c r="CU98" i="13"/>
  <c r="CT98" i="13"/>
  <c r="CS98" i="13"/>
  <c r="CR98" i="13"/>
  <c r="CQ98" i="13"/>
  <c r="CP98" i="13"/>
  <c r="CO98" i="13"/>
  <c r="CN98" i="13"/>
  <c r="CM98" i="13"/>
  <c r="CL98" i="13"/>
  <c r="CK98" i="13"/>
  <c r="CJ98" i="13"/>
  <c r="CI98" i="13"/>
  <c r="CH98" i="13"/>
  <c r="CG98" i="13"/>
  <c r="CF98" i="13"/>
  <c r="CE98" i="13"/>
  <c r="CD98" i="13"/>
  <c r="CC98" i="13"/>
  <c r="CB98" i="13"/>
  <c r="CA98" i="13"/>
  <c r="BZ98" i="13"/>
  <c r="BY98" i="13"/>
  <c r="BX98" i="13"/>
  <c r="BW98" i="13"/>
  <c r="BV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E98" i="13"/>
  <c r="D98" i="13"/>
  <c r="C98" i="13"/>
  <c r="SG97" i="13"/>
  <c r="SF97" i="13"/>
  <c r="SE97" i="13"/>
  <c r="SD97" i="13"/>
  <c r="SC97" i="13"/>
  <c r="SB97" i="13"/>
  <c r="SA97" i="13"/>
  <c r="RZ97" i="13"/>
  <c r="RY97" i="13"/>
  <c r="RX97" i="13"/>
  <c r="RW97" i="13"/>
  <c r="RV97" i="13"/>
  <c r="RU97" i="13"/>
  <c r="RT97" i="13"/>
  <c r="RS97" i="13"/>
  <c r="RR97" i="13"/>
  <c r="RQ97" i="13"/>
  <c r="RP97" i="13"/>
  <c r="RO97" i="13"/>
  <c r="RN97" i="13"/>
  <c r="RM97" i="13"/>
  <c r="RL97" i="13"/>
  <c r="RK97" i="13"/>
  <c r="RJ97" i="13"/>
  <c r="RI97" i="13"/>
  <c r="RH97" i="13"/>
  <c r="RG97" i="13"/>
  <c r="RF97" i="13"/>
  <c r="RE97" i="13"/>
  <c r="RD97" i="13"/>
  <c r="RC97" i="13"/>
  <c r="RB97" i="13"/>
  <c r="RA97" i="13"/>
  <c r="QZ97" i="13"/>
  <c r="QY97" i="13"/>
  <c r="QX97" i="13"/>
  <c r="QW97" i="13"/>
  <c r="QV97" i="13"/>
  <c r="QU97" i="13"/>
  <c r="QT97" i="13"/>
  <c r="QS97" i="13"/>
  <c r="QR97" i="13"/>
  <c r="QQ97" i="13"/>
  <c r="QP97" i="13"/>
  <c r="QO97" i="13"/>
  <c r="QN97" i="13"/>
  <c r="QM97" i="13"/>
  <c r="QL97" i="13"/>
  <c r="QK97" i="13"/>
  <c r="QJ97" i="13"/>
  <c r="QI97" i="13"/>
  <c r="QH97" i="13"/>
  <c r="QG97" i="13"/>
  <c r="QF97" i="13"/>
  <c r="QE97" i="13"/>
  <c r="QD97" i="13"/>
  <c r="QC97" i="13"/>
  <c r="QB97" i="13"/>
  <c r="QA97" i="13"/>
  <c r="PZ97" i="13"/>
  <c r="PY97" i="13"/>
  <c r="PX97" i="13"/>
  <c r="PW97" i="13"/>
  <c r="PV97" i="13"/>
  <c r="PU97" i="13"/>
  <c r="PT97" i="13"/>
  <c r="PS97" i="13"/>
  <c r="PR97" i="13"/>
  <c r="PQ97" i="13"/>
  <c r="PP97" i="13"/>
  <c r="PO97" i="13"/>
  <c r="PN97" i="13"/>
  <c r="PM97" i="13"/>
  <c r="PL97" i="13"/>
  <c r="PK97" i="13"/>
  <c r="PJ97" i="13"/>
  <c r="PI97" i="13"/>
  <c r="PH97" i="13"/>
  <c r="PG97" i="13"/>
  <c r="PF97" i="13"/>
  <c r="PE97" i="13"/>
  <c r="PD97" i="13"/>
  <c r="PC97" i="13"/>
  <c r="PB97" i="13"/>
  <c r="PA97" i="13"/>
  <c r="OZ97" i="13"/>
  <c r="OY97" i="13"/>
  <c r="OX97" i="13"/>
  <c r="OW97" i="13"/>
  <c r="OV97" i="13"/>
  <c r="OU97" i="13"/>
  <c r="OT97" i="13"/>
  <c r="OS97" i="13"/>
  <c r="OR97" i="13"/>
  <c r="OQ97" i="13"/>
  <c r="OP97" i="13"/>
  <c r="OO97" i="13"/>
  <c r="ON97" i="13"/>
  <c r="OM97" i="13"/>
  <c r="OL97" i="13"/>
  <c r="OK97" i="13"/>
  <c r="OJ97" i="13"/>
  <c r="OI97" i="13"/>
  <c r="OH97" i="13"/>
  <c r="OG97" i="13"/>
  <c r="OF97" i="13"/>
  <c r="OE97" i="13"/>
  <c r="OD97" i="13"/>
  <c r="OC97" i="13"/>
  <c r="OB97" i="13"/>
  <c r="OA97" i="13"/>
  <c r="NZ97" i="13"/>
  <c r="NY97" i="13"/>
  <c r="NX97" i="13"/>
  <c r="NW97" i="13"/>
  <c r="NV97" i="13"/>
  <c r="NU97" i="13"/>
  <c r="NT97" i="13"/>
  <c r="NS97" i="13"/>
  <c r="NR97" i="13"/>
  <c r="NQ97" i="13"/>
  <c r="NP97" i="13"/>
  <c r="NO97" i="13"/>
  <c r="NN97" i="13"/>
  <c r="NM97" i="13"/>
  <c r="NL97" i="13"/>
  <c r="NK97" i="13"/>
  <c r="NJ97" i="13"/>
  <c r="NI97" i="13"/>
  <c r="NH97" i="13"/>
  <c r="NG97" i="13"/>
  <c r="NF97" i="13"/>
  <c r="NE97" i="13"/>
  <c r="ND97" i="13"/>
  <c r="NC97" i="13"/>
  <c r="NB97" i="13"/>
  <c r="NA97" i="13"/>
  <c r="MZ97" i="13"/>
  <c r="MY97" i="13"/>
  <c r="MX97" i="13"/>
  <c r="MW97" i="13"/>
  <c r="MV97" i="13"/>
  <c r="MU97" i="13"/>
  <c r="MT97" i="13"/>
  <c r="MS97" i="13"/>
  <c r="MR97" i="13"/>
  <c r="MQ97" i="13"/>
  <c r="MP97" i="13"/>
  <c r="MO97" i="13"/>
  <c r="MN97" i="13"/>
  <c r="MM97" i="13"/>
  <c r="ML97" i="13"/>
  <c r="MK97" i="13"/>
  <c r="MJ97" i="13"/>
  <c r="MI97" i="13"/>
  <c r="MH97" i="13"/>
  <c r="MG97" i="13"/>
  <c r="MF97" i="13"/>
  <c r="ME97" i="13"/>
  <c r="MD97" i="13"/>
  <c r="MC97" i="13"/>
  <c r="MB97" i="13"/>
  <c r="MA97" i="13"/>
  <c r="LZ97" i="13"/>
  <c r="LY97" i="13"/>
  <c r="LX97" i="13"/>
  <c r="LW97" i="13"/>
  <c r="LV97" i="13"/>
  <c r="LU97" i="13"/>
  <c r="LT97" i="13"/>
  <c r="LS97" i="13"/>
  <c r="LR97" i="13"/>
  <c r="LQ97" i="13"/>
  <c r="LP97" i="13"/>
  <c r="LO97" i="13"/>
  <c r="LN97" i="13"/>
  <c r="LM97" i="13"/>
  <c r="LL97" i="13"/>
  <c r="LK97" i="13"/>
  <c r="LJ97" i="13"/>
  <c r="LI97" i="13"/>
  <c r="LH97" i="13"/>
  <c r="LG97" i="13"/>
  <c r="LF97" i="13"/>
  <c r="LE97" i="13"/>
  <c r="LD97" i="13"/>
  <c r="LC97" i="13"/>
  <c r="LB97" i="13"/>
  <c r="LA97" i="13"/>
  <c r="KZ97" i="13"/>
  <c r="KY97" i="13"/>
  <c r="KX97" i="13"/>
  <c r="KW97" i="13"/>
  <c r="KV97" i="13"/>
  <c r="KU97" i="13"/>
  <c r="KT97" i="13"/>
  <c r="KS97" i="13"/>
  <c r="KR97" i="13"/>
  <c r="KQ97" i="13"/>
  <c r="KP97" i="13"/>
  <c r="KO97" i="13"/>
  <c r="KN97" i="13"/>
  <c r="KM97" i="13"/>
  <c r="KL97" i="13"/>
  <c r="KK97" i="13"/>
  <c r="KJ97" i="13"/>
  <c r="KI97" i="13"/>
  <c r="KH97" i="13"/>
  <c r="KG97" i="13"/>
  <c r="KF97" i="13"/>
  <c r="KE97" i="13"/>
  <c r="KD97" i="13"/>
  <c r="KC97" i="13"/>
  <c r="KB97" i="13"/>
  <c r="KA97" i="13"/>
  <c r="JZ97" i="13"/>
  <c r="JY97" i="13"/>
  <c r="JX97" i="13"/>
  <c r="JW97" i="13"/>
  <c r="JV97" i="13"/>
  <c r="JU97" i="13"/>
  <c r="JT97" i="13"/>
  <c r="JS97" i="13"/>
  <c r="JR97" i="13"/>
  <c r="JQ97" i="13"/>
  <c r="JP97" i="13"/>
  <c r="JO97" i="13"/>
  <c r="JN97" i="13"/>
  <c r="JM97" i="13"/>
  <c r="JL97" i="13"/>
  <c r="JK97" i="13"/>
  <c r="JJ97" i="13"/>
  <c r="JI97" i="13"/>
  <c r="JH97" i="13"/>
  <c r="JG97" i="13"/>
  <c r="JF97" i="13"/>
  <c r="JE97" i="13"/>
  <c r="JD97" i="13"/>
  <c r="JC97" i="13"/>
  <c r="JB97" i="13"/>
  <c r="JA97" i="13"/>
  <c r="IZ97" i="13"/>
  <c r="IY97" i="13"/>
  <c r="IX97" i="13"/>
  <c r="IW97" i="13"/>
  <c r="IV97" i="13"/>
  <c r="IU97" i="13"/>
  <c r="IT97" i="13"/>
  <c r="IS97" i="13"/>
  <c r="IR97" i="13"/>
  <c r="IQ97" i="13"/>
  <c r="IP97" i="13"/>
  <c r="IO97" i="13"/>
  <c r="IN97" i="13"/>
  <c r="IM97" i="13"/>
  <c r="IL97" i="13"/>
  <c r="IK97" i="13"/>
  <c r="IJ97" i="13"/>
  <c r="II97" i="13"/>
  <c r="IH97" i="13"/>
  <c r="IG97" i="13"/>
  <c r="IF97" i="13"/>
  <c r="IE97" i="13"/>
  <c r="ID97" i="13"/>
  <c r="IC97" i="13"/>
  <c r="IB97" i="13"/>
  <c r="IA97" i="13"/>
  <c r="HZ97" i="13"/>
  <c r="HY97" i="13"/>
  <c r="HX97" i="13"/>
  <c r="HW97" i="13"/>
  <c r="HV97" i="13"/>
  <c r="HU97" i="13"/>
  <c r="HT97" i="13"/>
  <c r="HS97" i="13"/>
  <c r="HR97" i="13"/>
  <c r="HQ97" i="13"/>
  <c r="HP97" i="13"/>
  <c r="HO97" i="13"/>
  <c r="HN97" i="13"/>
  <c r="HM97" i="13"/>
  <c r="HL97" i="13"/>
  <c r="HK97" i="13"/>
  <c r="HJ97" i="13"/>
  <c r="HI97" i="13"/>
  <c r="HH97" i="13"/>
  <c r="HG97" i="13"/>
  <c r="HF97" i="13"/>
  <c r="HE97" i="13"/>
  <c r="HD97" i="13"/>
  <c r="HC97" i="13"/>
  <c r="HB97" i="13"/>
  <c r="HA97" i="13"/>
  <c r="GZ97" i="13"/>
  <c r="GY97" i="13"/>
  <c r="GX97" i="13"/>
  <c r="GW97" i="13"/>
  <c r="GV97" i="13"/>
  <c r="GU97" i="13"/>
  <c r="GT97" i="13"/>
  <c r="GS97" i="13"/>
  <c r="GR97" i="13"/>
  <c r="GQ97" i="13"/>
  <c r="GP97" i="13"/>
  <c r="GO97" i="13"/>
  <c r="GN97" i="13"/>
  <c r="GM97" i="13"/>
  <c r="GL97" i="13"/>
  <c r="GK97" i="13"/>
  <c r="GJ97" i="13"/>
  <c r="GI97" i="13"/>
  <c r="GH97" i="13"/>
  <c r="GG97" i="13"/>
  <c r="GF97" i="13"/>
  <c r="GE97" i="13"/>
  <c r="GD97" i="13"/>
  <c r="GC97" i="13"/>
  <c r="GB97" i="13"/>
  <c r="GA97" i="13"/>
  <c r="FZ97" i="13"/>
  <c r="FY97" i="13"/>
  <c r="FX97" i="13"/>
  <c r="FW97" i="13"/>
  <c r="FV97" i="13"/>
  <c r="FU97" i="13"/>
  <c r="FT97" i="13"/>
  <c r="FS97" i="13"/>
  <c r="FR97" i="13"/>
  <c r="FQ97" i="13"/>
  <c r="FP97" i="13"/>
  <c r="FO97" i="13"/>
  <c r="FN97" i="13"/>
  <c r="FM97" i="13"/>
  <c r="FL97" i="13"/>
  <c r="FK97" i="13"/>
  <c r="FJ97" i="13"/>
  <c r="FI97" i="13"/>
  <c r="FH97" i="13"/>
  <c r="FG97" i="13"/>
  <c r="FF97" i="13"/>
  <c r="FE97" i="13"/>
  <c r="FD97" i="13"/>
  <c r="FC97" i="13"/>
  <c r="FB97" i="13"/>
  <c r="FA97" i="13"/>
  <c r="EZ97" i="13"/>
  <c r="EY97" i="13"/>
  <c r="EX97" i="13"/>
  <c r="EW97" i="13"/>
  <c r="EV97" i="13"/>
  <c r="EU97" i="13"/>
  <c r="ET97" i="13"/>
  <c r="ES97" i="13"/>
  <c r="ER97" i="13"/>
  <c r="EQ97" i="13"/>
  <c r="EP97" i="13"/>
  <c r="EO97" i="13"/>
  <c r="EN97" i="13"/>
  <c r="EM97" i="13"/>
  <c r="EL97" i="13"/>
  <c r="EK97" i="13"/>
  <c r="EJ97" i="13"/>
  <c r="EI97" i="13"/>
  <c r="EH97" i="13"/>
  <c r="EG97" i="13"/>
  <c r="EF97" i="13"/>
  <c r="EE97" i="13"/>
  <c r="ED97" i="13"/>
  <c r="EC97" i="13"/>
  <c r="EB97" i="13"/>
  <c r="EA97" i="13"/>
  <c r="DZ97" i="13"/>
  <c r="DY97" i="13"/>
  <c r="DX97" i="13"/>
  <c r="DW97" i="13"/>
  <c r="DV97" i="13"/>
  <c r="DU97" i="13"/>
  <c r="DT97" i="13"/>
  <c r="DS97" i="13"/>
  <c r="DR97" i="13"/>
  <c r="DQ97" i="13"/>
  <c r="DP97" i="13"/>
  <c r="DO97" i="13"/>
  <c r="DN97" i="13"/>
  <c r="DM97" i="13"/>
  <c r="DL97" i="13"/>
  <c r="DK97" i="13"/>
  <c r="DJ97" i="13"/>
  <c r="DI97" i="13"/>
  <c r="DH97" i="13"/>
  <c r="DG97" i="13"/>
  <c r="DF97" i="13"/>
  <c r="DE97" i="13"/>
  <c r="DD97" i="13"/>
  <c r="DC97" i="13"/>
  <c r="DB97" i="13"/>
  <c r="DA97" i="13"/>
  <c r="CZ97" i="13"/>
  <c r="CY97" i="13"/>
  <c r="CX97" i="13"/>
  <c r="CW97" i="13"/>
  <c r="CV97" i="13"/>
  <c r="CU97" i="13"/>
  <c r="CT97" i="13"/>
  <c r="CS97" i="13"/>
  <c r="CR97" i="13"/>
  <c r="CQ97" i="13"/>
  <c r="CP97" i="13"/>
  <c r="CO97" i="13"/>
  <c r="CN97" i="13"/>
  <c r="CM97" i="13"/>
  <c r="CL97" i="13"/>
  <c r="CK97" i="13"/>
  <c r="CJ97" i="13"/>
  <c r="CI97" i="13"/>
  <c r="CH97" i="13"/>
  <c r="CG97" i="13"/>
  <c r="CF97" i="13"/>
  <c r="CE97" i="13"/>
  <c r="CD97"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D97" i="13"/>
  <c r="C97" i="13"/>
  <c r="SG96" i="13"/>
  <c r="SF96" i="13"/>
  <c r="SE96" i="13"/>
  <c r="SD96" i="13"/>
  <c r="SC96" i="13"/>
  <c r="SB96" i="13"/>
  <c r="SA96" i="13"/>
  <c r="RZ96" i="13"/>
  <c r="RY96" i="13"/>
  <c r="RX96" i="13"/>
  <c r="RW96" i="13"/>
  <c r="RV96" i="13"/>
  <c r="RU96" i="13"/>
  <c r="RT96" i="13"/>
  <c r="RS96" i="13"/>
  <c r="RR96" i="13"/>
  <c r="RQ96" i="13"/>
  <c r="RP96" i="13"/>
  <c r="RO96" i="13"/>
  <c r="RN96" i="13"/>
  <c r="RM96" i="13"/>
  <c r="RL96" i="13"/>
  <c r="RK96" i="13"/>
  <c r="RJ96" i="13"/>
  <c r="RI96" i="13"/>
  <c r="RH96" i="13"/>
  <c r="RG96" i="13"/>
  <c r="RF96" i="13"/>
  <c r="RE96" i="13"/>
  <c r="RD96" i="13"/>
  <c r="RC96" i="13"/>
  <c r="RB96" i="13"/>
  <c r="RA96" i="13"/>
  <c r="QZ96" i="13"/>
  <c r="QY96" i="13"/>
  <c r="QX96" i="13"/>
  <c r="QW96" i="13"/>
  <c r="QV96" i="13"/>
  <c r="QU96" i="13"/>
  <c r="QT96" i="13"/>
  <c r="QS96" i="13"/>
  <c r="QR96" i="13"/>
  <c r="QQ96" i="13"/>
  <c r="QP96" i="13"/>
  <c r="QO96" i="13"/>
  <c r="QN96" i="13"/>
  <c r="QM96" i="13"/>
  <c r="QL96" i="13"/>
  <c r="QK96" i="13"/>
  <c r="QJ96" i="13"/>
  <c r="QI96" i="13"/>
  <c r="QH96" i="13"/>
  <c r="QG96" i="13"/>
  <c r="QF96" i="13"/>
  <c r="QE96" i="13"/>
  <c r="QD96" i="13"/>
  <c r="QC96" i="13"/>
  <c r="QB96" i="13"/>
  <c r="QA96" i="13"/>
  <c r="PZ96" i="13"/>
  <c r="PY96" i="13"/>
  <c r="PX96" i="13"/>
  <c r="PW96" i="13"/>
  <c r="PV96" i="13"/>
  <c r="PU96" i="13"/>
  <c r="PT96" i="13"/>
  <c r="PS96" i="13"/>
  <c r="PR96" i="13"/>
  <c r="PQ96" i="13"/>
  <c r="PP96" i="13"/>
  <c r="PO96" i="13"/>
  <c r="PN96" i="13"/>
  <c r="PM96" i="13"/>
  <c r="PL96" i="13"/>
  <c r="PK96" i="13"/>
  <c r="PJ96" i="13"/>
  <c r="PI96" i="13"/>
  <c r="PH96" i="13"/>
  <c r="PG96" i="13"/>
  <c r="PF96" i="13"/>
  <c r="PE96" i="13"/>
  <c r="PD96" i="13"/>
  <c r="PC96" i="13"/>
  <c r="PB96" i="13"/>
  <c r="PA96" i="13"/>
  <c r="OZ96" i="13"/>
  <c r="OY96" i="13"/>
  <c r="OX96" i="13"/>
  <c r="OW96" i="13"/>
  <c r="OV96" i="13"/>
  <c r="OU96" i="13"/>
  <c r="OT96" i="13"/>
  <c r="OS96" i="13"/>
  <c r="OR96" i="13"/>
  <c r="OQ96" i="13"/>
  <c r="OP96" i="13"/>
  <c r="OO96" i="13"/>
  <c r="ON96" i="13"/>
  <c r="OM96" i="13"/>
  <c r="OL96" i="13"/>
  <c r="OK96" i="13"/>
  <c r="OJ96" i="13"/>
  <c r="OI96" i="13"/>
  <c r="OH96" i="13"/>
  <c r="OG96" i="13"/>
  <c r="OF96" i="13"/>
  <c r="OE96" i="13"/>
  <c r="OD96" i="13"/>
  <c r="OC96" i="13"/>
  <c r="OB96" i="13"/>
  <c r="OA96" i="13"/>
  <c r="NZ96" i="13"/>
  <c r="NY96" i="13"/>
  <c r="NX96" i="13"/>
  <c r="NW96" i="13"/>
  <c r="NV96" i="13"/>
  <c r="NU96" i="13"/>
  <c r="NT96" i="13"/>
  <c r="NS96" i="13"/>
  <c r="NR96" i="13"/>
  <c r="NQ96" i="13"/>
  <c r="NP96" i="13"/>
  <c r="NO96" i="13"/>
  <c r="NN96" i="13"/>
  <c r="NM96" i="13"/>
  <c r="NL96" i="13"/>
  <c r="NK96" i="13"/>
  <c r="NJ96" i="13"/>
  <c r="NI96" i="13"/>
  <c r="NH96" i="13"/>
  <c r="NG96" i="13"/>
  <c r="NF96" i="13"/>
  <c r="NE96" i="13"/>
  <c r="ND96" i="13"/>
  <c r="NC96" i="13"/>
  <c r="NB96" i="13"/>
  <c r="NA96" i="13"/>
  <c r="MZ96" i="13"/>
  <c r="MY96" i="13"/>
  <c r="MX96" i="13"/>
  <c r="MW96" i="13"/>
  <c r="MV96" i="13"/>
  <c r="MU96" i="13"/>
  <c r="MT96" i="13"/>
  <c r="MS96" i="13"/>
  <c r="MR96" i="13"/>
  <c r="MQ96" i="13"/>
  <c r="MP96" i="13"/>
  <c r="MO96" i="13"/>
  <c r="MN96" i="13"/>
  <c r="MM96" i="13"/>
  <c r="ML96" i="13"/>
  <c r="MK96" i="13"/>
  <c r="MJ96" i="13"/>
  <c r="MI96" i="13"/>
  <c r="MH96" i="13"/>
  <c r="MG96" i="13"/>
  <c r="MF96" i="13"/>
  <c r="ME96" i="13"/>
  <c r="MD96" i="13"/>
  <c r="MC96" i="13"/>
  <c r="MB96" i="13"/>
  <c r="MA96" i="13"/>
  <c r="LZ96" i="13"/>
  <c r="LY96" i="13"/>
  <c r="LX96" i="13"/>
  <c r="LW96" i="13"/>
  <c r="LV96" i="13"/>
  <c r="LU96" i="13"/>
  <c r="LT96" i="13"/>
  <c r="LS96" i="13"/>
  <c r="LR96" i="13"/>
  <c r="LQ96" i="13"/>
  <c r="LP96" i="13"/>
  <c r="LO96" i="13"/>
  <c r="LN96" i="13"/>
  <c r="LM96" i="13"/>
  <c r="LL96" i="13"/>
  <c r="LK96" i="13"/>
  <c r="LJ96" i="13"/>
  <c r="LI96" i="13"/>
  <c r="LH96" i="13"/>
  <c r="LG96" i="13"/>
  <c r="LF96" i="13"/>
  <c r="LE96" i="13"/>
  <c r="LD96" i="13"/>
  <c r="LC96" i="13"/>
  <c r="LB96" i="13"/>
  <c r="LA96" i="13"/>
  <c r="KZ96" i="13"/>
  <c r="KY96" i="13"/>
  <c r="KX96" i="13"/>
  <c r="KW96" i="13"/>
  <c r="KV96" i="13"/>
  <c r="KU96" i="13"/>
  <c r="KT96" i="13"/>
  <c r="KS96" i="13"/>
  <c r="KR96" i="13"/>
  <c r="KQ96" i="13"/>
  <c r="KP96" i="13"/>
  <c r="KO96" i="13"/>
  <c r="KN96" i="13"/>
  <c r="KM96" i="13"/>
  <c r="KL96" i="13"/>
  <c r="KK96" i="13"/>
  <c r="KJ96" i="13"/>
  <c r="KI96" i="13"/>
  <c r="KH96" i="13"/>
  <c r="KG96" i="13"/>
  <c r="KF96" i="13"/>
  <c r="KE96" i="13"/>
  <c r="KD96" i="13"/>
  <c r="KC96" i="13"/>
  <c r="KB96" i="13"/>
  <c r="KA96" i="13"/>
  <c r="JZ96" i="13"/>
  <c r="JY96" i="13"/>
  <c r="JX96" i="13"/>
  <c r="JW96" i="13"/>
  <c r="JV96" i="13"/>
  <c r="JU96" i="13"/>
  <c r="JT96" i="13"/>
  <c r="JS96" i="13"/>
  <c r="JR96" i="13"/>
  <c r="JQ96" i="13"/>
  <c r="JP96" i="13"/>
  <c r="JO96" i="13"/>
  <c r="JN96" i="13"/>
  <c r="JM96" i="13"/>
  <c r="JL96" i="13"/>
  <c r="JK96" i="13"/>
  <c r="JJ96" i="13"/>
  <c r="JI96" i="13"/>
  <c r="JH96" i="13"/>
  <c r="JG96" i="13"/>
  <c r="JF96" i="13"/>
  <c r="JE96" i="13"/>
  <c r="JD96" i="13"/>
  <c r="JC96" i="13"/>
  <c r="JB96" i="13"/>
  <c r="JA96" i="13"/>
  <c r="IZ96" i="13"/>
  <c r="IY96" i="13"/>
  <c r="IX96" i="13"/>
  <c r="IW96" i="13"/>
  <c r="IV96" i="13"/>
  <c r="IU96" i="13"/>
  <c r="IT96" i="13"/>
  <c r="IS96" i="13"/>
  <c r="IR96" i="13"/>
  <c r="IQ96" i="13"/>
  <c r="IP96" i="13"/>
  <c r="IO96" i="13"/>
  <c r="IN96" i="13"/>
  <c r="IM96" i="13"/>
  <c r="IL96" i="13"/>
  <c r="IK96" i="13"/>
  <c r="IJ96" i="13"/>
  <c r="II96" i="13"/>
  <c r="IH96" i="13"/>
  <c r="IG96" i="13"/>
  <c r="IF96" i="13"/>
  <c r="IE96" i="13"/>
  <c r="ID96" i="13"/>
  <c r="IC96" i="13"/>
  <c r="IB96" i="13"/>
  <c r="IA96" i="13"/>
  <c r="HZ96" i="13"/>
  <c r="HY96" i="13"/>
  <c r="HX96" i="13"/>
  <c r="HW96" i="13"/>
  <c r="HV96" i="13"/>
  <c r="HU96" i="13"/>
  <c r="HT96" i="13"/>
  <c r="HS96" i="13"/>
  <c r="HR96" i="13"/>
  <c r="HQ96" i="13"/>
  <c r="HP96" i="13"/>
  <c r="HO96" i="13"/>
  <c r="HN96" i="13"/>
  <c r="HM96" i="13"/>
  <c r="HL96" i="13"/>
  <c r="HK96" i="13"/>
  <c r="HJ96" i="13"/>
  <c r="HI96" i="13"/>
  <c r="HH96" i="13"/>
  <c r="HG96" i="13"/>
  <c r="HF96" i="13"/>
  <c r="HE96" i="13"/>
  <c r="HD96" i="13"/>
  <c r="HC96" i="13"/>
  <c r="HB96" i="13"/>
  <c r="HA96" i="13"/>
  <c r="GZ96" i="13"/>
  <c r="GY96" i="13"/>
  <c r="GX96" i="13"/>
  <c r="GW96" i="13"/>
  <c r="GV96" i="13"/>
  <c r="GU96" i="13"/>
  <c r="GT96" i="13"/>
  <c r="GS96" i="13"/>
  <c r="GR96" i="13"/>
  <c r="GQ96" i="13"/>
  <c r="GP96" i="13"/>
  <c r="GO96" i="13"/>
  <c r="GN96" i="13"/>
  <c r="GM96" i="13"/>
  <c r="GL96" i="13"/>
  <c r="GK96" i="13"/>
  <c r="GJ96" i="13"/>
  <c r="GI96" i="13"/>
  <c r="GH96" i="13"/>
  <c r="GG96" i="13"/>
  <c r="GF96" i="13"/>
  <c r="GE96" i="13"/>
  <c r="GD96" i="13"/>
  <c r="GC96" i="13"/>
  <c r="GB96" i="13"/>
  <c r="GA96" i="13"/>
  <c r="FZ96" i="13"/>
  <c r="FY96" i="13"/>
  <c r="FX96" i="13"/>
  <c r="FW96" i="13"/>
  <c r="FV96" i="13"/>
  <c r="FU96" i="13"/>
  <c r="FT96" i="13"/>
  <c r="FS96" i="13"/>
  <c r="FR96" i="13"/>
  <c r="FQ96" i="13"/>
  <c r="FP96" i="13"/>
  <c r="FO96" i="13"/>
  <c r="FN96" i="13"/>
  <c r="FM96" i="13"/>
  <c r="FL96" i="13"/>
  <c r="FK96" i="13"/>
  <c r="FJ96" i="13"/>
  <c r="FI96" i="13"/>
  <c r="FH96" i="13"/>
  <c r="FG96" i="13"/>
  <c r="FF96" i="13"/>
  <c r="FE96" i="13"/>
  <c r="FD96" i="13"/>
  <c r="FC96" i="13"/>
  <c r="FB96" i="13"/>
  <c r="FA96" i="13"/>
  <c r="EZ96" i="13"/>
  <c r="EY96" i="13"/>
  <c r="EX96" i="13"/>
  <c r="EW96" i="13"/>
  <c r="EV96" i="13"/>
  <c r="EU96" i="13"/>
  <c r="ET96" i="13"/>
  <c r="ES96" i="13"/>
  <c r="ER96" i="13"/>
  <c r="EQ96" i="13"/>
  <c r="EP96" i="13"/>
  <c r="EO96" i="13"/>
  <c r="EN96" i="13"/>
  <c r="EM96" i="13"/>
  <c r="EL96" i="13"/>
  <c r="EK96" i="13"/>
  <c r="EJ96" i="13"/>
  <c r="EI96" i="13"/>
  <c r="EH96" i="13"/>
  <c r="EG96" i="13"/>
  <c r="EF96" i="13"/>
  <c r="EE96" i="13"/>
  <c r="ED96" i="13"/>
  <c r="EC96" i="13"/>
  <c r="EB96" i="13"/>
  <c r="EA96" i="13"/>
  <c r="DZ96" i="13"/>
  <c r="DY96" i="13"/>
  <c r="DX96" i="13"/>
  <c r="DW96" i="13"/>
  <c r="DV96" i="13"/>
  <c r="DU96" i="13"/>
  <c r="DT96" i="13"/>
  <c r="DS96" i="13"/>
  <c r="DR96" i="13"/>
  <c r="DQ96" i="13"/>
  <c r="DP96" i="13"/>
  <c r="DO96" i="13"/>
  <c r="DN96" i="13"/>
  <c r="DM96" i="13"/>
  <c r="DL96" i="13"/>
  <c r="DK96" i="13"/>
  <c r="DJ96" i="13"/>
  <c r="DI96" i="13"/>
  <c r="DH96" i="13"/>
  <c r="DG96" i="13"/>
  <c r="DF96" i="13"/>
  <c r="DE96" i="13"/>
  <c r="DD96" i="13"/>
  <c r="DC96" i="13"/>
  <c r="DB96" i="13"/>
  <c r="DA96" i="13"/>
  <c r="CZ96" i="13"/>
  <c r="CY96" i="13"/>
  <c r="CX96" i="13"/>
  <c r="CW96" i="13"/>
  <c r="CV96" i="13"/>
  <c r="CU96" i="13"/>
  <c r="CT96" i="13"/>
  <c r="CS96" i="13"/>
  <c r="CR96" i="13"/>
  <c r="CQ96" i="13"/>
  <c r="CP96" i="13"/>
  <c r="CO96" i="13"/>
  <c r="CN96" i="13"/>
  <c r="CM96" i="13"/>
  <c r="CL96" i="13"/>
  <c r="CK96" i="13"/>
  <c r="CJ96" i="13"/>
  <c r="CI96" i="13"/>
  <c r="CH96" i="13"/>
  <c r="CG96" i="13"/>
  <c r="CF96" i="13"/>
  <c r="CE96" i="13"/>
  <c r="CD96" i="13"/>
  <c r="CC96" i="13"/>
  <c r="CB96"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D96" i="13"/>
  <c r="C96" i="13"/>
  <c r="SG95" i="13"/>
  <c r="SF95" i="13"/>
  <c r="SE95" i="13"/>
  <c r="SD95" i="13"/>
  <c r="SC95" i="13"/>
  <c r="SB95" i="13"/>
  <c r="SA95" i="13"/>
  <c r="RZ95" i="13"/>
  <c r="RY95" i="13"/>
  <c r="RX95" i="13"/>
  <c r="RW95" i="13"/>
  <c r="RV95" i="13"/>
  <c r="RU95" i="13"/>
  <c r="RT95" i="13"/>
  <c r="RS95" i="13"/>
  <c r="RR95" i="13"/>
  <c r="RQ95" i="13"/>
  <c r="RP95" i="13"/>
  <c r="RO95" i="13"/>
  <c r="RN95" i="13"/>
  <c r="RM95" i="13"/>
  <c r="RL95" i="13"/>
  <c r="RK95" i="13"/>
  <c r="RJ95" i="13"/>
  <c r="RI95" i="13"/>
  <c r="RH95" i="13"/>
  <c r="RG95" i="13"/>
  <c r="RF95" i="13"/>
  <c r="RE95" i="13"/>
  <c r="RD95" i="13"/>
  <c r="RC95" i="13"/>
  <c r="RB95" i="13"/>
  <c r="RA95" i="13"/>
  <c r="QZ95" i="13"/>
  <c r="QY95" i="13"/>
  <c r="QX95" i="13"/>
  <c r="QW95" i="13"/>
  <c r="QV95" i="13"/>
  <c r="QU95" i="13"/>
  <c r="QT95" i="13"/>
  <c r="QS95" i="13"/>
  <c r="QR95" i="13"/>
  <c r="QQ95" i="13"/>
  <c r="QP95" i="13"/>
  <c r="QO95" i="13"/>
  <c r="QN95" i="13"/>
  <c r="QM95" i="13"/>
  <c r="QL95" i="13"/>
  <c r="QK95" i="13"/>
  <c r="QJ95" i="13"/>
  <c r="QI95" i="13"/>
  <c r="QH95" i="13"/>
  <c r="QG95" i="13"/>
  <c r="QF95" i="13"/>
  <c r="QE95" i="13"/>
  <c r="QD95" i="13"/>
  <c r="QC95" i="13"/>
  <c r="QB95" i="13"/>
  <c r="QA95" i="13"/>
  <c r="PZ95" i="13"/>
  <c r="PY95" i="13"/>
  <c r="PX95" i="13"/>
  <c r="PW95" i="13"/>
  <c r="PV95" i="13"/>
  <c r="PU95" i="13"/>
  <c r="PT95" i="13"/>
  <c r="PS95" i="13"/>
  <c r="PR95" i="13"/>
  <c r="PQ95" i="13"/>
  <c r="PP95" i="13"/>
  <c r="PO95" i="13"/>
  <c r="PN95" i="13"/>
  <c r="PM95" i="13"/>
  <c r="PL95" i="13"/>
  <c r="PK95" i="13"/>
  <c r="PJ95" i="13"/>
  <c r="PI95" i="13"/>
  <c r="PH95" i="13"/>
  <c r="PG95" i="13"/>
  <c r="PF95" i="13"/>
  <c r="PE95" i="13"/>
  <c r="PD95" i="13"/>
  <c r="PC95" i="13"/>
  <c r="PB95" i="13"/>
  <c r="PA95" i="13"/>
  <c r="OZ95" i="13"/>
  <c r="OY95" i="13"/>
  <c r="OX95" i="13"/>
  <c r="OW95" i="13"/>
  <c r="OV95" i="13"/>
  <c r="OU95" i="13"/>
  <c r="OT95" i="13"/>
  <c r="OS95" i="13"/>
  <c r="OR95" i="13"/>
  <c r="OQ95" i="13"/>
  <c r="OP95" i="13"/>
  <c r="OO95" i="13"/>
  <c r="ON95" i="13"/>
  <c r="OM95" i="13"/>
  <c r="OL95" i="13"/>
  <c r="OK95" i="13"/>
  <c r="OJ95" i="13"/>
  <c r="OI95" i="13"/>
  <c r="OH95" i="13"/>
  <c r="OG95" i="13"/>
  <c r="OF95" i="13"/>
  <c r="OE95" i="13"/>
  <c r="OD95" i="13"/>
  <c r="OC95" i="13"/>
  <c r="OB95" i="13"/>
  <c r="OA95" i="13"/>
  <c r="NZ95" i="13"/>
  <c r="NY95" i="13"/>
  <c r="NX95" i="13"/>
  <c r="NW95" i="13"/>
  <c r="NV95" i="13"/>
  <c r="NU95" i="13"/>
  <c r="NT95" i="13"/>
  <c r="NS95" i="13"/>
  <c r="NR95" i="13"/>
  <c r="NQ95" i="13"/>
  <c r="NP95" i="13"/>
  <c r="NO95" i="13"/>
  <c r="NN95" i="13"/>
  <c r="NM95" i="13"/>
  <c r="NL95" i="13"/>
  <c r="NK95" i="13"/>
  <c r="NJ95" i="13"/>
  <c r="NI95" i="13"/>
  <c r="NH95" i="13"/>
  <c r="NG95" i="13"/>
  <c r="NF95" i="13"/>
  <c r="NE95" i="13"/>
  <c r="ND95" i="13"/>
  <c r="NC95" i="13"/>
  <c r="NB95" i="13"/>
  <c r="NA95" i="13"/>
  <c r="MZ95" i="13"/>
  <c r="MY95" i="13"/>
  <c r="MX95" i="13"/>
  <c r="MW95" i="13"/>
  <c r="MV95" i="13"/>
  <c r="MU95" i="13"/>
  <c r="MT95" i="13"/>
  <c r="MS95" i="13"/>
  <c r="MR95" i="13"/>
  <c r="MQ95" i="13"/>
  <c r="MP95" i="13"/>
  <c r="MO95" i="13"/>
  <c r="MN95" i="13"/>
  <c r="MM95" i="13"/>
  <c r="ML95" i="13"/>
  <c r="MK95" i="13"/>
  <c r="MJ95" i="13"/>
  <c r="MI95" i="13"/>
  <c r="MH95" i="13"/>
  <c r="MG95" i="13"/>
  <c r="MF95" i="13"/>
  <c r="ME95" i="13"/>
  <c r="MD95" i="13"/>
  <c r="MC95" i="13"/>
  <c r="MB95" i="13"/>
  <c r="MA95" i="13"/>
  <c r="LZ95" i="13"/>
  <c r="LY95" i="13"/>
  <c r="LX95" i="13"/>
  <c r="LW95" i="13"/>
  <c r="LV95" i="13"/>
  <c r="LU95" i="13"/>
  <c r="LT95" i="13"/>
  <c r="LS95" i="13"/>
  <c r="LR95" i="13"/>
  <c r="LQ95" i="13"/>
  <c r="LP95" i="13"/>
  <c r="LO95" i="13"/>
  <c r="LN95" i="13"/>
  <c r="LM95" i="13"/>
  <c r="LL95" i="13"/>
  <c r="LK95" i="13"/>
  <c r="LJ95" i="13"/>
  <c r="LI95" i="13"/>
  <c r="LH95" i="13"/>
  <c r="LG95" i="13"/>
  <c r="LF95" i="13"/>
  <c r="LE95" i="13"/>
  <c r="LD95" i="13"/>
  <c r="LC95" i="13"/>
  <c r="LB95" i="13"/>
  <c r="LA95" i="13"/>
  <c r="KZ95" i="13"/>
  <c r="KY95" i="13"/>
  <c r="KX95" i="13"/>
  <c r="KW95" i="13"/>
  <c r="KV95" i="13"/>
  <c r="KU95" i="13"/>
  <c r="KT95" i="13"/>
  <c r="KS95" i="13"/>
  <c r="KR95" i="13"/>
  <c r="KQ95" i="13"/>
  <c r="KP95" i="13"/>
  <c r="KO95" i="13"/>
  <c r="KN95" i="13"/>
  <c r="KM95" i="13"/>
  <c r="KL95" i="13"/>
  <c r="KK95" i="13"/>
  <c r="KJ95" i="13"/>
  <c r="KI95" i="13"/>
  <c r="KH95" i="13"/>
  <c r="KG95" i="13"/>
  <c r="KF95" i="13"/>
  <c r="KE95" i="13"/>
  <c r="KD95" i="13"/>
  <c r="KC95" i="13"/>
  <c r="KB95" i="13"/>
  <c r="KA95" i="13"/>
  <c r="JZ95" i="13"/>
  <c r="JY95" i="13"/>
  <c r="JX95" i="13"/>
  <c r="JW95" i="13"/>
  <c r="JV95" i="13"/>
  <c r="JU95" i="13"/>
  <c r="JT95" i="13"/>
  <c r="JS95" i="13"/>
  <c r="JR95" i="13"/>
  <c r="JQ95" i="13"/>
  <c r="JP95" i="13"/>
  <c r="JO95" i="13"/>
  <c r="JN95" i="13"/>
  <c r="JM95" i="13"/>
  <c r="JL95" i="13"/>
  <c r="JK95" i="13"/>
  <c r="JJ95" i="13"/>
  <c r="JI95" i="13"/>
  <c r="JH95" i="13"/>
  <c r="JG95" i="13"/>
  <c r="JF95" i="13"/>
  <c r="JE95" i="13"/>
  <c r="JD95" i="13"/>
  <c r="JC95" i="13"/>
  <c r="JB95" i="13"/>
  <c r="JA95" i="13"/>
  <c r="IZ95" i="13"/>
  <c r="IY95" i="13"/>
  <c r="IX95" i="13"/>
  <c r="IW95" i="13"/>
  <c r="IV95" i="13"/>
  <c r="IU95" i="13"/>
  <c r="IT95" i="13"/>
  <c r="IS95" i="13"/>
  <c r="IR95" i="13"/>
  <c r="IQ95" i="13"/>
  <c r="IP95" i="13"/>
  <c r="IO95" i="13"/>
  <c r="IN95" i="13"/>
  <c r="IM95" i="13"/>
  <c r="IL95" i="13"/>
  <c r="IK95" i="13"/>
  <c r="IJ95" i="13"/>
  <c r="II95" i="13"/>
  <c r="IH95" i="13"/>
  <c r="IG95" i="13"/>
  <c r="IF95" i="13"/>
  <c r="IE95" i="13"/>
  <c r="ID95" i="13"/>
  <c r="IC95" i="13"/>
  <c r="IB95" i="13"/>
  <c r="IA95" i="13"/>
  <c r="HZ95" i="13"/>
  <c r="HY95" i="13"/>
  <c r="HX95" i="13"/>
  <c r="HW95" i="13"/>
  <c r="HV95" i="13"/>
  <c r="HU95" i="13"/>
  <c r="HT95" i="13"/>
  <c r="HS95" i="13"/>
  <c r="HR95" i="13"/>
  <c r="HQ95" i="13"/>
  <c r="HP95" i="13"/>
  <c r="HO95" i="13"/>
  <c r="HN95" i="13"/>
  <c r="HM95" i="13"/>
  <c r="HL95" i="13"/>
  <c r="HK95" i="13"/>
  <c r="HJ95" i="13"/>
  <c r="HI95" i="13"/>
  <c r="HH95" i="13"/>
  <c r="HG95" i="13"/>
  <c r="HF95" i="13"/>
  <c r="HE95" i="13"/>
  <c r="HD95" i="13"/>
  <c r="HC95" i="13"/>
  <c r="HB95" i="13"/>
  <c r="HA95" i="13"/>
  <c r="GZ95" i="13"/>
  <c r="GY95" i="13"/>
  <c r="GX95" i="13"/>
  <c r="GW95" i="13"/>
  <c r="GV95" i="13"/>
  <c r="GU95" i="13"/>
  <c r="GT95" i="13"/>
  <c r="GS95" i="13"/>
  <c r="GR95" i="13"/>
  <c r="GQ95" i="13"/>
  <c r="GP95" i="13"/>
  <c r="GO95" i="13"/>
  <c r="GN95" i="13"/>
  <c r="GM95" i="13"/>
  <c r="GL95" i="13"/>
  <c r="GK95" i="13"/>
  <c r="GJ95" i="13"/>
  <c r="GI95" i="13"/>
  <c r="GH95" i="13"/>
  <c r="GG95" i="13"/>
  <c r="GF95" i="13"/>
  <c r="GE95" i="13"/>
  <c r="GD95" i="13"/>
  <c r="GC95" i="13"/>
  <c r="GB95" i="13"/>
  <c r="GA95" i="13"/>
  <c r="FZ95" i="13"/>
  <c r="FY95" i="13"/>
  <c r="FX95" i="13"/>
  <c r="FW95" i="13"/>
  <c r="FV95" i="13"/>
  <c r="FU95" i="13"/>
  <c r="FT95" i="13"/>
  <c r="FS95" i="13"/>
  <c r="FR95" i="13"/>
  <c r="FQ95" i="13"/>
  <c r="FP95" i="13"/>
  <c r="FO95" i="13"/>
  <c r="FN95" i="13"/>
  <c r="FM95" i="13"/>
  <c r="FL95" i="13"/>
  <c r="FK95" i="13"/>
  <c r="FJ95" i="13"/>
  <c r="FI95" i="13"/>
  <c r="FH95" i="13"/>
  <c r="FG95" i="13"/>
  <c r="FF95" i="13"/>
  <c r="FE95" i="13"/>
  <c r="FD95" i="13"/>
  <c r="FC95" i="13"/>
  <c r="FB95" i="13"/>
  <c r="FA95" i="13"/>
  <c r="EZ95" i="13"/>
  <c r="EY95" i="13"/>
  <c r="EX95" i="13"/>
  <c r="EW95" i="13"/>
  <c r="EV95" i="13"/>
  <c r="EU95" i="13"/>
  <c r="ET95" i="13"/>
  <c r="ES95" i="13"/>
  <c r="ER95" i="13"/>
  <c r="EQ95" i="13"/>
  <c r="EP95" i="13"/>
  <c r="EO95" i="13"/>
  <c r="EN95" i="13"/>
  <c r="EM95" i="13"/>
  <c r="EL95" i="13"/>
  <c r="EK95" i="13"/>
  <c r="EJ95" i="13"/>
  <c r="EI95" i="13"/>
  <c r="EH95" i="13"/>
  <c r="EG95" i="13"/>
  <c r="EF95" i="13"/>
  <c r="EE95" i="13"/>
  <c r="ED95" i="13"/>
  <c r="EC95" i="13"/>
  <c r="EB95" i="13"/>
  <c r="EA95" i="13"/>
  <c r="DZ95" i="13"/>
  <c r="DY95" i="13"/>
  <c r="DX95" i="13"/>
  <c r="DW95" i="13"/>
  <c r="DV95" i="13"/>
  <c r="DU95" i="13"/>
  <c r="DT95" i="13"/>
  <c r="DS95" i="13"/>
  <c r="DR95" i="13"/>
  <c r="DQ95" i="13"/>
  <c r="DP95" i="13"/>
  <c r="DO95" i="13"/>
  <c r="DN95" i="13"/>
  <c r="DM95" i="13"/>
  <c r="DL95" i="13"/>
  <c r="DK95" i="13"/>
  <c r="DJ95" i="13"/>
  <c r="DI95" i="13"/>
  <c r="DH95" i="13"/>
  <c r="DG95" i="13"/>
  <c r="DF95" i="13"/>
  <c r="DE95" i="13"/>
  <c r="DD95" i="13"/>
  <c r="DC95" i="13"/>
  <c r="DB95" i="13"/>
  <c r="DA95" i="13"/>
  <c r="CZ95" i="13"/>
  <c r="CY95" i="13"/>
  <c r="CX95" i="13"/>
  <c r="CW95" i="13"/>
  <c r="CV95" i="13"/>
  <c r="CU95" i="13"/>
  <c r="CT95" i="13"/>
  <c r="CS95" i="13"/>
  <c r="CR95" i="13"/>
  <c r="CQ95" i="13"/>
  <c r="CP95" i="13"/>
  <c r="CO95" i="13"/>
  <c r="CN95" i="13"/>
  <c r="CM95" i="13"/>
  <c r="CL95" i="13"/>
  <c r="CK95" i="13"/>
  <c r="CJ95" i="13"/>
  <c r="CI95" i="13"/>
  <c r="CH95" i="13"/>
  <c r="CG95" i="13"/>
  <c r="CF95" i="13"/>
  <c r="CE95" i="13"/>
  <c r="CD95" i="13"/>
  <c r="CC95" i="13"/>
  <c r="CB95" i="13"/>
  <c r="CA95" i="13"/>
  <c r="BZ95" i="13"/>
  <c r="BY95" i="13"/>
  <c r="BX95" i="13"/>
  <c r="BW95" i="13"/>
  <c r="BV95" i="13"/>
  <c r="BU95"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D95" i="13"/>
  <c r="C95" i="13"/>
  <c r="SG94" i="13"/>
  <c r="SF94" i="13"/>
  <c r="SE94" i="13"/>
  <c r="SD94" i="13"/>
  <c r="SC94" i="13"/>
  <c r="SB94" i="13"/>
  <c r="SA94" i="13"/>
  <c r="RZ94" i="13"/>
  <c r="RY94" i="13"/>
  <c r="RX94" i="13"/>
  <c r="RW94" i="13"/>
  <c r="RV94" i="13"/>
  <c r="RU94" i="13"/>
  <c r="RT94" i="13"/>
  <c r="RS94" i="13"/>
  <c r="RR94" i="13"/>
  <c r="RQ94" i="13"/>
  <c r="RP94" i="13"/>
  <c r="RO94" i="13"/>
  <c r="RN94" i="13"/>
  <c r="RM94" i="13"/>
  <c r="RL94" i="13"/>
  <c r="RK94" i="13"/>
  <c r="RJ94" i="13"/>
  <c r="RI94" i="13"/>
  <c r="RH94" i="13"/>
  <c r="RG94" i="13"/>
  <c r="RF94" i="13"/>
  <c r="RE94" i="13"/>
  <c r="RD94" i="13"/>
  <c r="RC94" i="13"/>
  <c r="RB94" i="13"/>
  <c r="RA94" i="13"/>
  <c r="QZ94" i="13"/>
  <c r="QY94" i="13"/>
  <c r="QX94" i="13"/>
  <c r="QW94" i="13"/>
  <c r="QV94" i="13"/>
  <c r="QU94" i="13"/>
  <c r="QT94" i="13"/>
  <c r="QS94" i="13"/>
  <c r="QR94" i="13"/>
  <c r="QQ94" i="13"/>
  <c r="QP94" i="13"/>
  <c r="QO94" i="13"/>
  <c r="QN94" i="13"/>
  <c r="QM94" i="13"/>
  <c r="QL94" i="13"/>
  <c r="QK94" i="13"/>
  <c r="QJ94" i="13"/>
  <c r="QI94" i="13"/>
  <c r="QH94" i="13"/>
  <c r="QG94" i="13"/>
  <c r="QF94" i="13"/>
  <c r="QE94" i="13"/>
  <c r="QD94" i="13"/>
  <c r="QC94" i="13"/>
  <c r="QB94" i="13"/>
  <c r="QA94" i="13"/>
  <c r="PZ94" i="13"/>
  <c r="PY94" i="13"/>
  <c r="PX94" i="13"/>
  <c r="PW94" i="13"/>
  <c r="PV94" i="13"/>
  <c r="PU94" i="13"/>
  <c r="PT94" i="13"/>
  <c r="PS94" i="13"/>
  <c r="PR94" i="13"/>
  <c r="PQ94" i="13"/>
  <c r="PP94" i="13"/>
  <c r="PO94" i="13"/>
  <c r="PN94" i="13"/>
  <c r="PM94" i="13"/>
  <c r="PL94" i="13"/>
  <c r="PK94" i="13"/>
  <c r="PJ94" i="13"/>
  <c r="PI94" i="13"/>
  <c r="PH94" i="13"/>
  <c r="PG94" i="13"/>
  <c r="PF94" i="13"/>
  <c r="PE94" i="13"/>
  <c r="PD94" i="13"/>
  <c r="PC94" i="13"/>
  <c r="PB94" i="13"/>
  <c r="PA94" i="13"/>
  <c r="OZ94" i="13"/>
  <c r="OY94" i="13"/>
  <c r="OX94" i="13"/>
  <c r="OW94" i="13"/>
  <c r="OV94" i="13"/>
  <c r="OU94" i="13"/>
  <c r="OT94" i="13"/>
  <c r="OS94" i="13"/>
  <c r="OR94" i="13"/>
  <c r="OQ94" i="13"/>
  <c r="OP94" i="13"/>
  <c r="OO94" i="13"/>
  <c r="ON94" i="13"/>
  <c r="OM94" i="13"/>
  <c r="OL94" i="13"/>
  <c r="OK94" i="13"/>
  <c r="OJ94" i="13"/>
  <c r="OI94" i="13"/>
  <c r="OH94" i="13"/>
  <c r="OG94" i="13"/>
  <c r="OF94" i="13"/>
  <c r="OE94" i="13"/>
  <c r="OD94" i="13"/>
  <c r="OC94" i="13"/>
  <c r="OB94" i="13"/>
  <c r="OA94" i="13"/>
  <c r="NZ94" i="13"/>
  <c r="NY94" i="13"/>
  <c r="NX94" i="13"/>
  <c r="NW94" i="13"/>
  <c r="NV94" i="13"/>
  <c r="NU94" i="13"/>
  <c r="NT94" i="13"/>
  <c r="NS94" i="13"/>
  <c r="NR94" i="13"/>
  <c r="NQ94" i="13"/>
  <c r="NP94" i="13"/>
  <c r="NO94" i="13"/>
  <c r="NN94" i="13"/>
  <c r="NM94" i="13"/>
  <c r="NL94" i="13"/>
  <c r="NK94" i="13"/>
  <c r="NJ94" i="13"/>
  <c r="NI94" i="13"/>
  <c r="NH94" i="13"/>
  <c r="NG94" i="13"/>
  <c r="NF94" i="13"/>
  <c r="NE94" i="13"/>
  <c r="ND94" i="13"/>
  <c r="NC94" i="13"/>
  <c r="NB94" i="13"/>
  <c r="NA94" i="13"/>
  <c r="MZ94" i="13"/>
  <c r="MY94" i="13"/>
  <c r="MX94" i="13"/>
  <c r="MW94" i="13"/>
  <c r="MV94" i="13"/>
  <c r="MU94" i="13"/>
  <c r="MT94" i="13"/>
  <c r="MS94" i="13"/>
  <c r="MR94" i="13"/>
  <c r="MQ94" i="13"/>
  <c r="MP94" i="13"/>
  <c r="MO94" i="13"/>
  <c r="MN94" i="13"/>
  <c r="MM94" i="13"/>
  <c r="ML94" i="13"/>
  <c r="MK94" i="13"/>
  <c r="MJ94" i="13"/>
  <c r="MI94" i="13"/>
  <c r="MH94" i="13"/>
  <c r="MG94" i="13"/>
  <c r="MF94" i="13"/>
  <c r="ME94" i="13"/>
  <c r="MD94" i="13"/>
  <c r="MC94" i="13"/>
  <c r="MB94" i="13"/>
  <c r="MA94" i="13"/>
  <c r="LZ94" i="13"/>
  <c r="LY94" i="13"/>
  <c r="LX94" i="13"/>
  <c r="LW94" i="13"/>
  <c r="LV94" i="13"/>
  <c r="LU94" i="13"/>
  <c r="LT94" i="13"/>
  <c r="LS94" i="13"/>
  <c r="LR94" i="13"/>
  <c r="LQ94" i="13"/>
  <c r="LP94" i="13"/>
  <c r="LO94" i="13"/>
  <c r="LN94" i="13"/>
  <c r="LM94" i="13"/>
  <c r="LL94" i="13"/>
  <c r="LK94" i="13"/>
  <c r="LJ94" i="13"/>
  <c r="LI94" i="13"/>
  <c r="LH94" i="13"/>
  <c r="LG94" i="13"/>
  <c r="LF94" i="13"/>
  <c r="LE94" i="13"/>
  <c r="LD94" i="13"/>
  <c r="LC94" i="13"/>
  <c r="LB94" i="13"/>
  <c r="LA94" i="13"/>
  <c r="KZ94" i="13"/>
  <c r="KY94" i="13"/>
  <c r="KX94" i="13"/>
  <c r="KW94" i="13"/>
  <c r="KV94" i="13"/>
  <c r="KU94" i="13"/>
  <c r="KT94" i="13"/>
  <c r="KS94" i="13"/>
  <c r="KR94" i="13"/>
  <c r="KQ94" i="13"/>
  <c r="KP94" i="13"/>
  <c r="KO94" i="13"/>
  <c r="KN94" i="13"/>
  <c r="KM94" i="13"/>
  <c r="KL94" i="13"/>
  <c r="KK94" i="13"/>
  <c r="KJ94" i="13"/>
  <c r="KI94" i="13"/>
  <c r="KH94" i="13"/>
  <c r="KG94" i="13"/>
  <c r="KF94" i="13"/>
  <c r="KE94" i="13"/>
  <c r="KD94" i="13"/>
  <c r="KC94" i="13"/>
  <c r="KB94" i="13"/>
  <c r="KA94" i="13"/>
  <c r="JZ94" i="13"/>
  <c r="JY94" i="13"/>
  <c r="JX94" i="13"/>
  <c r="JW94" i="13"/>
  <c r="JV94" i="13"/>
  <c r="JU94" i="13"/>
  <c r="JT94" i="13"/>
  <c r="JS94" i="13"/>
  <c r="JR94" i="13"/>
  <c r="JQ94" i="13"/>
  <c r="JP94" i="13"/>
  <c r="JO94" i="13"/>
  <c r="JN94" i="13"/>
  <c r="JM94" i="13"/>
  <c r="JL94" i="13"/>
  <c r="JK94" i="13"/>
  <c r="JJ94" i="13"/>
  <c r="JI94" i="13"/>
  <c r="JH94" i="13"/>
  <c r="JG94" i="13"/>
  <c r="JF94" i="13"/>
  <c r="JE94" i="13"/>
  <c r="JD94" i="13"/>
  <c r="JC94" i="13"/>
  <c r="JB94" i="13"/>
  <c r="JA94" i="13"/>
  <c r="IZ94" i="13"/>
  <c r="IY94" i="13"/>
  <c r="IX94" i="13"/>
  <c r="IW94" i="13"/>
  <c r="IV94" i="13"/>
  <c r="IU94" i="13"/>
  <c r="IT94" i="13"/>
  <c r="IS94" i="13"/>
  <c r="IR94" i="13"/>
  <c r="IQ94" i="13"/>
  <c r="IP94" i="13"/>
  <c r="IO94" i="13"/>
  <c r="IN94" i="13"/>
  <c r="IM94" i="13"/>
  <c r="IL94" i="13"/>
  <c r="IK94" i="13"/>
  <c r="IJ94" i="13"/>
  <c r="II94" i="13"/>
  <c r="IH94" i="13"/>
  <c r="IG94" i="13"/>
  <c r="IF94" i="13"/>
  <c r="IE94" i="13"/>
  <c r="ID94" i="13"/>
  <c r="IC94" i="13"/>
  <c r="IB94" i="13"/>
  <c r="IA94" i="13"/>
  <c r="HZ94" i="13"/>
  <c r="HY94" i="13"/>
  <c r="HX94" i="13"/>
  <c r="HW94" i="13"/>
  <c r="HV94" i="13"/>
  <c r="HU94" i="13"/>
  <c r="HT94" i="13"/>
  <c r="HS94" i="13"/>
  <c r="HR94" i="13"/>
  <c r="HQ94" i="13"/>
  <c r="HP94" i="13"/>
  <c r="HO94" i="13"/>
  <c r="HN94" i="13"/>
  <c r="HM94" i="13"/>
  <c r="HL94" i="13"/>
  <c r="HK94" i="13"/>
  <c r="HJ94" i="13"/>
  <c r="HI94" i="13"/>
  <c r="HH94" i="13"/>
  <c r="HG94" i="13"/>
  <c r="HF94" i="13"/>
  <c r="HE94" i="13"/>
  <c r="HD94" i="13"/>
  <c r="HC94" i="13"/>
  <c r="HB94" i="13"/>
  <c r="HA94" i="13"/>
  <c r="GZ94" i="13"/>
  <c r="GY94" i="13"/>
  <c r="GX94" i="13"/>
  <c r="GW94" i="13"/>
  <c r="GV94" i="13"/>
  <c r="GU94" i="13"/>
  <c r="GT94" i="13"/>
  <c r="GS94" i="13"/>
  <c r="GR94" i="13"/>
  <c r="GQ94" i="13"/>
  <c r="GP94" i="13"/>
  <c r="GO94" i="13"/>
  <c r="GN94" i="13"/>
  <c r="GM94" i="13"/>
  <c r="GL94" i="13"/>
  <c r="GK94" i="13"/>
  <c r="GJ94" i="13"/>
  <c r="GI94" i="13"/>
  <c r="GH94" i="13"/>
  <c r="GG94" i="13"/>
  <c r="GF94" i="13"/>
  <c r="GE94" i="13"/>
  <c r="GD94" i="13"/>
  <c r="GC94" i="13"/>
  <c r="GB94" i="13"/>
  <c r="GA94" i="13"/>
  <c r="FZ94" i="13"/>
  <c r="FY94" i="13"/>
  <c r="FX94" i="13"/>
  <c r="FW94" i="13"/>
  <c r="FV94" i="13"/>
  <c r="FU94" i="13"/>
  <c r="FT94" i="13"/>
  <c r="FS94" i="13"/>
  <c r="FR94" i="13"/>
  <c r="FQ94" i="13"/>
  <c r="FP94" i="13"/>
  <c r="FO94" i="13"/>
  <c r="FN94" i="13"/>
  <c r="FM94" i="13"/>
  <c r="FL94" i="13"/>
  <c r="FK94" i="13"/>
  <c r="FJ94" i="13"/>
  <c r="FI94" i="13"/>
  <c r="FH94" i="13"/>
  <c r="FG94" i="13"/>
  <c r="FF94" i="13"/>
  <c r="FE94" i="13"/>
  <c r="FD94" i="13"/>
  <c r="FC94" i="13"/>
  <c r="FB94" i="13"/>
  <c r="FA94" i="13"/>
  <c r="EZ94" i="13"/>
  <c r="EY94" i="13"/>
  <c r="EX94" i="13"/>
  <c r="EW94" i="13"/>
  <c r="EV94" i="13"/>
  <c r="EU94" i="13"/>
  <c r="ET94" i="13"/>
  <c r="ES94" i="13"/>
  <c r="ER94" i="13"/>
  <c r="EQ94" i="13"/>
  <c r="EP94" i="13"/>
  <c r="EO94" i="13"/>
  <c r="EN94" i="13"/>
  <c r="EM94" i="13"/>
  <c r="EL94" i="13"/>
  <c r="EK94" i="13"/>
  <c r="EJ94" i="13"/>
  <c r="EI94" i="13"/>
  <c r="EH94" i="13"/>
  <c r="EG94" i="13"/>
  <c r="EF94" i="13"/>
  <c r="EE94" i="13"/>
  <c r="ED94" i="13"/>
  <c r="EC94" i="13"/>
  <c r="EB94" i="13"/>
  <c r="EA94" i="13"/>
  <c r="DZ94" i="13"/>
  <c r="DY94" i="13"/>
  <c r="DX94" i="13"/>
  <c r="DW94" i="13"/>
  <c r="DV94" i="13"/>
  <c r="DU94" i="13"/>
  <c r="DT94" i="13"/>
  <c r="DS94" i="13"/>
  <c r="DR94" i="13"/>
  <c r="DQ94" i="13"/>
  <c r="DP94" i="13"/>
  <c r="DO94" i="13"/>
  <c r="DN94" i="13"/>
  <c r="DM94" i="13"/>
  <c r="DL94" i="13"/>
  <c r="DK94" i="13"/>
  <c r="DJ94" i="13"/>
  <c r="DI94" i="13"/>
  <c r="DH94" i="13"/>
  <c r="DG94" i="13"/>
  <c r="DF94" i="13"/>
  <c r="DE94" i="13"/>
  <c r="DD94" i="13"/>
  <c r="DC94" i="13"/>
  <c r="DB94" i="13"/>
  <c r="DA94" i="13"/>
  <c r="CZ94" i="13"/>
  <c r="CY94" i="13"/>
  <c r="CX94" i="13"/>
  <c r="CW94" i="13"/>
  <c r="CV94" i="13"/>
  <c r="CU94" i="13"/>
  <c r="CT94" i="13"/>
  <c r="CS94" i="13"/>
  <c r="CR94" i="13"/>
  <c r="CQ94" i="13"/>
  <c r="CP94" i="13"/>
  <c r="CO94" i="13"/>
  <c r="CN94" i="13"/>
  <c r="CM94" i="13"/>
  <c r="CL94" i="13"/>
  <c r="CK94" i="13"/>
  <c r="CJ94" i="13"/>
  <c r="CI94" i="13"/>
  <c r="CH94" i="13"/>
  <c r="CG94" i="13"/>
  <c r="CF94" i="13"/>
  <c r="CE94" i="13"/>
  <c r="CD94" i="13"/>
  <c r="CC94" i="13"/>
  <c r="CB94" i="13"/>
  <c r="CA94" i="13"/>
  <c r="BZ94" i="13"/>
  <c r="BY94" i="13"/>
  <c r="BX94" i="13"/>
  <c r="BW94" i="13"/>
  <c r="BV94" i="13"/>
  <c r="BU94" i="13"/>
  <c r="BT94"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D94" i="13"/>
  <c r="C94" i="13"/>
  <c r="SG93" i="13"/>
  <c r="SF93" i="13"/>
  <c r="SE93" i="13"/>
  <c r="SD93" i="13"/>
  <c r="SC93" i="13"/>
  <c r="SB93" i="13"/>
  <c r="SA93" i="13"/>
  <c r="RZ93" i="13"/>
  <c r="RY93" i="13"/>
  <c r="RX93" i="13"/>
  <c r="RW93" i="13"/>
  <c r="RV93" i="13"/>
  <c r="RU93" i="13"/>
  <c r="RT93" i="13"/>
  <c r="RS93" i="13"/>
  <c r="RR93" i="13"/>
  <c r="RQ93" i="13"/>
  <c r="RP93" i="13"/>
  <c r="RO93" i="13"/>
  <c r="RN93" i="13"/>
  <c r="RM93" i="13"/>
  <c r="RL93" i="13"/>
  <c r="RK93" i="13"/>
  <c r="RJ93" i="13"/>
  <c r="RI93" i="13"/>
  <c r="RH93" i="13"/>
  <c r="RG93" i="13"/>
  <c r="RF93" i="13"/>
  <c r="RE93" i="13"/>
  <c r="RD93" i="13"/>
  <c r="RC93" i="13"/>
  <c r="RB93" i="13"/>
  <c r="RA93" i="13"/>
  <c r="QZ93" i="13"/>
  <c r="QY93" i="13"/>
  <c r="QX93" i="13"/>
  <c r="QW93" i="13"/>
  <c r="QV93" i="13"/>
  <c r="QU93" i="13"/>
  <c r="QT93" i="13"/>
  <c r="QS93" i="13"/>
  <c r="QR93" i="13"/>
  <c r="QQ93" i="13"/>
  <c r="QP93" i="13"/>
  <c r="QO93" i="13"/>
  <c r="QN93" i="13"/>
  <c r="QM93" i="13"/>
  <c r="QL93" i="13"/>
  <c r="QK93" i="13"/>
  <c r="QJ93" i="13"/>
  <c r="QI93" i="13"/>
  <c r="QH93" i="13"/>
  <c r="QG93" i="13"/>
  <c r="QF93" i="13"/>
  <c r="QE93" i="13"/>
  <c r="QD93" i="13"/>
  <c r="QC93" i="13"/>
  <c r="QB93" i="13"/>
  <c r="QA93" i="13"/>
  <c r="PZ93" i="13"/>
  <c r="PY93" i="13"/>
  <c r="PX93" i="13"/>
  <c r="PW93" i="13"/>
  <c r="PV93" i="13"/>
  <c r="PU93" i="13"/>
  <c r="PT93" i="13"/>
  <c r="PS93" i="13"/>
  <c r="PR93" i="13"/>
  <c r="PQ93" i="13"/>
  <c r="PP93" i="13"/>
  <c r="PO93" i="13"/>
  <c r="PN93" i="13"/>
  <c r="PM93" i="13"/>
  <c r="PL93" i="13"/>
  <c r="PK93" i="13"/>
  <c r="PJ93" i="13"/>
  <c r="PI93" i="13"/>
  <c r="PH93" i="13"/>
  <c r="PG93" i="13"/>
  <c r="PF93" i="13"/>
  <c r="PE93" i="13"/>
  <c r="PD93" i="13"/>
  <c r="PC93" i="13"/>
  <c r="PB93" i="13"/>
  <c r="PA93" i="13"/>
  <c r="OZ93" i="13"/>
  <c r="OY93" i="13"/>
  <c r="OX93" i="13"/>
  <c r="OW93" i="13"/>
  <c r="OV93" i="13"/>
  <c r="OU93" i="13"/>
  <c r="OT93" i="13"/>
  <c r="OS93" i="13"/>
  <c r="OR93" i="13"/>
  <c r="OQ93" i="13"/>
  <c r="OP93" i="13"/>
  <c r="OO93" i="13"/>
  <c r="ON93" i="13"/>
  <c r="OM93" i="13"/>
  <c r="OL93" i="13"/>
  <c r="OK93" i="13"/>
  <c r="OJ93" i="13"/>
  <c r="OI93" i="13"/>
  <c r="OH93" i="13"/>
  <c r="OG93" i="13"/>
  <c r="OF93" i="13"/>
  <c r="OE93" i="13"/>
  <c r="OD93" i="13"/>
  <c r="OC93" i="13"/>
  <c r="OB93" i="13"/>
  <c r="OA93" i="13"/>
  <c r="NZ93" i="13"/>
  <c r="NY93" i="13"/>
  <c r="NX93" i="13"/>
  <c r="NW93" i="13"/>
  <c r="NV93" i="13"/>
  <c r="NU93" i="13"/>
  <c r="NT93" i="13"/>
  <c r="NS93" i="13"/>
  <c r="NR93" i="13"/>
  <c r="NQ93" i="13"/>
  <c r="NP93" i="13"/>
  <c r="NO93" i="13"/>
  <c r="NN93" i="13"/>
  <c r="NM93" i="13"/>
  <c r="NL93" i="13"/>
  <c r="NK93" i="13"/>
  <c r="NJ93" i="13"/>
  <c r="NI93" i="13"/>
  <c r="NH93" i="13"/>
  <c r="NG93" i="13"/>
  <c r="NF93" i="13"/>
  <c r="NE93" i="13"/>
  <c r="ND93" i="13"/>
  <c r="NC93" i="13"/>
  <c r="NB93" i="13"/>
  <c r="NA93" i="13"/>
  <c r="MZ93" i="13"/>
  <c r="MY93" i="13"/>
  <c r="MX93" i="13"/>
  <c r="MW93" i="13"/>
  <c r="MV93" i="13"/>
  <c r="MU93" i="13"/>
  <c r="MT93" i="13"/>
  <c r="MS93" i="13"/>
  <c r="MR93" i="13"/>
  <c r="MQ93" i="13"/>
  <c r="MP93" i="13"/>
  <c r="MO93" i="13"/>
  <c r="MN93" i="13"/>
  <c r="MM93" i="13"/>
  <c r="ML93" i="13"/>
  <c r="MK93" i="13"/>
  <c r="MJ93" i="13"/>
  <c r="MI93" i="13"/>
  <c r="MH93" i="13"/>
  <c r="MG93" i="13"/>
  <c r="MF93" i="13"/>
  <c r="ME93" i="13"/>
  <c r="MD93" i="13"/>
  <c r="MC93" i="13"/>
  <c r="MB93" i="13"/>
  <c r="MA93" i="13"/>
  <c r="LZ93" i="13"/>
  <c r="LY93" i="13"/>
  <c r="LX93" i="13"/>
  <c r="LW93" i="13"/>
  <c r="LV93" i="13"/>
  <c r="LU93" i="13"/>
  <c r="LT93" i="13"/>
  <c r="LS93" i="13"/>
  <c r="LR93" i="13"/>
  <c r="LQ93" i="13"/>
  <c r="LP93" i="13"/>
  <c r="LO93" i="13"/>
  <c r="LN93" i="13"/>
  <c r="LM93" i="13"/>
  <c r="LL93" i="13"/>
  <c r="LK93" i="13"/>
  <c r="LJ93" i="13"/>
  <c r="LI93" i="13"/>
  <c r="LH93" i="13"/>
  <c r="LG93" i="13"/>
  <c r="LF93" i="13"/>
  <c r="LE93" i="13"/>
  <c r="LD93" i="13"/>
  <c r="LC93" i="13"/>
  <c r="LB93" i="13"/>
  <c r="LA93" i="13"/>
  <c r="KZ93" i="13"/>
  <c r="KY93" i="13"/>
  <c r="KX93" i="13"/>
  <c r="KW93" i="13"/>
  <c r="KV93" i="13"/>
  <c r="KU93" i="13"/>
  <c r="KT93" i="13"/>
  <c r="KS93" i="13"/>
  <c r="KR93" i="13"/>
  <c r="KQ93" i="13"/>
  <c r="KP93" i="13"/>
  <c r="KO93" i="13"/>
  <c r="KN93" i="13"/>
  <c r="KM93" i="13"/>
  <c r="KL93" i="13"/>
  <c r="KK93" i="13"/>
  <c r="KJ93" i="13"/>
  <c r="KI93" i="13"/>
  <c r="KH93" i="13"/>
  <c r="KG93" i="13"/>
  <c r="KF93" i="13"/>
  <c r="KE93" i="13"/>
  <c r="KD93" i="13"/>
  <c r="KC93" i="13"/>
  <c r="KB93" i="13"/>
  <c r="KA93" i="13"/>
  <c r="JZ93" i="13"/>
  <c r="JY93" i="13"/>
  <c r="JX93" i="13"/>
  <c r="JW93" i="13"/>
  <c r="JV93" i="13"/>
  <c r="JU93" i="13"/>
  <c r="JT93" i="13"/>
  <c r="JS93" i="13"/>
  <c r="JR93" i="13"/>
  <c r="JQ93" i="13"/>
  <c r="JP93" i="13"/>
  <c r="JO93" i="13"/>
  <c r="JN93" i="13"/>
  <c r="JM93" i="13"/>
  <c r="JL93" i="13"/>
  <c r="JK93" i="13"/>
  <c r="JJ93" i="13"/>
  <c r="JI93" i="13"/>
  <c r="JH93" i="13"/>
  <c r="JG93" i="13"/>
  <c r="JF93" i="13"/>
  <c r="JE93" i="13"/>
  <c r="JD93" i="13"/>
  <c r="JC93" i="13"/>
  <c r="JB93" i="13"/>
  <c r="JA93" i="13"/>
  <c r="IZ93" i="13"/>
  <c r="IY93" i="13"/>
  <c r="IX93" i="13"/>
  <c r="IW93" i="13"/>
  <c r="IV93" i="13"/>
  <c r="IU93" i="13"/>
  <c r="IT93" i="13"/>
  <c r="IS93" i="13"/>
  <c r="IR93" i="13"/>
  <c r="IQ93" i="13"/>
  <c r="IP93" i="13"/>
  <c r="IO93" i="13"/>
  <c r="IN93" i="13"/>
  <c r="IM93" i="13"/>
  <c r="IL93" i="13"/>
  <c r="IK93" i="13"/>
  <c r="IJ93" i="13"/>
  <c r="II93" i="13"/>
  <c r="IH93" i="13"/>
  <c r="IG93" i="13"/>
  <c r="IF93" i="13"/>
  <c r="IE93" i="13"/>
  <c r="ID93" i="13"/>
  <c r="IC93" i="13"/>
  <c r="IB93" i="13"/>
  <c r="IA93" i="13"/>
  <c r="HZ93" i="13"/>
  <c r="HY93" i="13"/>
  <c r="HX93" i="13"/>
  <c r="HW93" i="13"/>
  <c r="HV93" i="13"/>
  <c r="HU93" i="13"/>
  <c r="HT93" i="13"/>
  <c r="HS93" i="13"/>
  <c r="HR93" i="13"/>
  <c r="HQ93" i="13"/>
  <c r="HP93" i="13"/>
  <c r="HO93" i="13"/>
  <c r="HN93" i="13"/>
  <c r="HM93" i="13"/>
  <c r="HL93" i="13"/>
  <c r="HK93" i="13"/>
  <c r="HJ93" i="13"/>
  <c r="HI93" i="13"/>
  <c r="HH93" i="13"/>
  <c r="HG93" i="13"/>
  <c r="HF93" i="13"/>
  <c r="HE93" i="13"/>
  <c r="HD93" i="13"/>
  <c r="HC93" i="13"/>
  <c r="HB93" i="13"/>
  <c r="HA93" i="13"/>
  <c r="GZ93" i="13"/>
  <c r="GY93" i="13"/>
  <c r="GX93" i="13"/>
  <c r="GW93" i="13"/>
  <c r="GV93" i="13"/>
  <c r="GU93" i="13"/>
  <c r="GT93" i="13"/>
  <c r="GS93" i="13"/>
  <c r="GR93" i="13"/>
  <c r="GQ93" i="13"/>
  <c r="GP93" i="13"/>
  <c r="GO93" i="13"/>
  <c r="GN93" i="13"/>
  <c r="GM93" i="13"/>
  <c r="GL93" i="13"/>
  <c r="GK93" i="13"/>
  <c r="GJ93" i="13"/>
  <c r="GI93" i="13"/>
  <c r="GH93" i="13"/>
  <c r="GG93" i="13"/>
  <c r="GF93" i="13"/>
  <c r="GE93" i="13"/>
  <c r="GD93" i="13"/>
  <c r="GC93" i="13"/>
  <c r="GB93" i="13"/>
  <c r="GA93" i="13"/>
  <c r="FZ93" i="13"/>
  <c r="FY93" i="13"/>
  <c r="FX93" i="13"/>
  <c r="FW93" i="13"/>
  <c r="FV93" i="13"/>
  <c r="FU93" i="13"/>
  <c r="FT93" i="13"/>
  <c r="FS93" i="13"/>
  <c r="FR93" i="13"/>
  <c r="FQ93" i="13"/>
  <c r="FP93" i="13"/>
  <c r="FO93" i="13"/>
  <c r="FN93" i="13"/>
  <c r="FM93" i="13"/>
  <c r="FL93" i="13"/>
  <c r="FK93" i="13"/>
  <c r="FJ93" i="13"/>
  <c r="FI93" i="13"/>
  <c r="FH93" i="13"/>
  <c r="FG93" i="13"/>
  <c r="FF93" i="13"/>
  <c r="FE93" i="13"/>
  <c r="FD93" i="13"/>
  <c r="FC93" i="13"/>
  <c r="FB93" i="13"/>
  <c r="FA93" i="13"/>
  <c r="EZ93" i="13"/>
  <c r="EY93" i="13"/>
  <c r="EX93" i="13"/>
  <c r="EW93" i="13"/>
  <c r="EV93" i="13"/>
  <c r="EU93" i="13"/>
  <c r="ET93" i="13"/>
  <c r="ES93" i="13"/>
  <c r="ER93" i="13"/>
  <c r="EQ93" i="13"/>
  <c r="EP93" i="13"/>
  <c r="EO93" i="13"/>
  <c r="EN93" i="13"/>
  <c r="EM93" i="13"/>
  <c r="EL93" i="13"/>
  <c r="EK93" i="13"/>
  <c r="EJ93" i="13"/>
  <c r="EI93" i="13"/>
  <c r="EH93" i="13"/>
  <c r="EG93" i="13"/>
  <c r="EF93" i="13"/>
  <c r="EE93" i="13"/>
  <c r="ED93" i="13"/>
  <c r="EC93" i="13"/>
  <c r="EB93" i="13"/>
  <c r="EA93" i="13"/>
  <c r="DZ93" i="13"/>
  <c r="DY93" i="13"/>
  <c r="DX93" i="13"/>
  <c r="DW93" i="13"/>
  <c r="DV93" i="13"/>
  <c r="DU93" i="13"/>
  <c r="DT93" i="13"/>
  <c r="DS93" i="13"/>
  <c r="DR93" i="13"/>
  <c r="DQ93" i="13"/>
  <c r="DP93" i="13"/>
  <c r="DO93" i="13"/>
  <c r="DN93" i="13"/>
  <c r="DM93" i="13"/>
  <c r="DL93" i="13"/>
  <c r="DK93" i="13"/>
  <c r="DJ93" i="13"/>
  <c r="DI93" i="13"/>
  <c r="DH93" i="13"/>
  <c r="DG93" i="13"/>
  <c r="DF93" i="13"/>
  <c r="DE93" i="13"/>
  <c r="DD93" i="13"/>
  <c r="DC93" i="13"/>
  <c r="DB93" i="13"/>
  <c r="DA93" i="13"/>
  <c r="CZ93" i="13"/>
  <c r="CY93" i="13"/>
  <c r="CX93" i="13"/>
  <c r="CW93" i="13"/>
  <c r="CV93" i="13"/>
  <c r="CU93" i="13"/>
  <c r="CT93" i="13"/>
  <c r="CS93" i="13"/>
  <c r="CR93" i="13"/>
  <c r="CQ93" i="13"/>
  <c r="CP93" i="13"/>
  <c r="CO93" i="13"/>
  <c r="CN93" i="13"/>
  <c r="CM93" i="13"/>
  <c r="CL93" i="13"/>
  <c r="CK93" i="13"/>
  <c r="CJ93" i="13"/>
  <c r="CI93" i="13"/>
  <c r="CH93" i="13"/>
  <c r="CG93" i="13"/>
  <c r="CF93" i="13"/>
  <c r="CE93" i="13"/>
  <c r="CD93" i="13"/>
  <c r="CC93" i="13"/>
  <c r="CB93" i="13"/>
  <c r="CA93" i="13"/>
  <c r="BZ93" i="13"/>
  <c r="BY93" i="13"/>
  <c r="BX93" i="13"/>
  <c r="BW93" i="13"/>
  <c r="BV93" i="13"/>
  <c r="BU93" i="13"/>
  <c r="BT93" i="13"/>
  <c r="BS93" i="13"/>
  <c r="BR93" i="13"/>
  <c r="BQ93" i="13"/>
  <c r="BP93" i="13"/>
  <c r="BO93"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D93" i="13"/>
  <c r="C93" i="13"/>
  <c r="SG92" i="13"/>
  <c r="SF92" i="13"/>
  <c r="SE92" i="13"/>
  <c r="SD92" i="13"/>
  <c r="SC92" i="13"/>
  <c r="SB92" i="13"/>
  <c r="SA92" i="13"/>
  <c r="RZ92" i="13"/>
  <c r="RY92" i="13"/>
  <c r="RX92" i="13"/>
  <c r="RW92" i="13"/>
  <c r="RV92" i="13"/>
  <c r="RU92" i="13"/>
  <c r="RT92" i="13"/>
  <c r="RS92" i="13"/>
  <c r="RR92" i="13"/>
  <c r="RQ92" i="13"/>
  <c r="RP92" i="13"/>
  <c r="RO92" i="13"/>
  <c r="RN92" i="13"/>
  <c r="RM92" i="13"/>
  <c r="RL92" i="13"/>
  <c r="RK92" i="13"/>
  <c r="RJ92" i="13"/>
  <c r="RI92" i="13"/>
  <c r="RH92" i="13"/>
  <c r="RG92" i="13"/>
  <c r="RF92" i="13"/>
  <c r="RE92" i="13"/>
  <c r="RD92" i="13"/>
  <c r="RC92" i="13"/>
  <c r="RB92" i="13"/>
  <c r="RA92" i="13"/>
  <c r="QZ92" i="13"/>
  <c r="QY92" i="13"/>
  <c r="QX92" i="13"/>
  <c r="QW92" i="13"/>
  <c r="QV92" i="13"/>
  <c r="QU92" i="13"/>
  <c r="QT92" i="13"/>
  <c r="QS92" i="13"/>
  <c r="QR92" i="13"/>
  <c r="QQ92" i="13"/>
  <c r="QP92" i="13"/>
  <c r="QO92" i="13"/>
  <c r="QN92" i="13"/>
  <c r="QM92" i="13"/>
  <c r="QL92" i="13"/>
  <c r="QK92" i="13"/>
  <c r="QJ92" i="13"/>
  <c r="QI92" i="13"/>
  <c r="QH92" i="13"/>
  <c r="QG92" i="13"/>
  <c r="QF92" i="13"/>
  <c r="QE92" i="13"/>
  <c r="QD92" i="13"/>
  <c r="QC92" i="13"/>
  <c r="QB92" i="13"/>
  <c r="QA92" i="13"/>
  <c r="PZ92" i="13"/>
  <c r="PY92" i="13"/>
  <c r="PX92" i="13"/>
  <c r="PW92" i="13"/>
  <c r="PV92" i="13"/>
  <c r="PU92" i="13"/>
  <c r="PT92" i="13"/>
  <c r="PS92" i="13"/>
  <c r="PR92" i="13"/>
  <c r="PQ92" i="13"/>
  <c r="PP92" i="13"/>
  <c r="PO92" i="13"/>
  <c r="PN92" i="13"/>
  <c r="PM92" i="13"/>
  <c r="PL92" i="13"/>
  <c r="PK92" i="13"/>
  <c r="PJ92" i="13"/>
  <c r="PI92" i="13"/>
  <c r="PH92" i="13"/>
  <c r="PG92" i="13"/>
  <c r="PF92" i="13"/>
  <c r="PE92" i="13"/>
  <c r="PD92" i="13"/>
  <c r="PC92" i="13"/>
  <c r="PB92" i="13"/>
  <c r="PA92" i="13"/>
  <c r="OZ92" i="13"/>
  <c r="OY92" i="13"/>
  <c r="OX92" i="13"/>
  <c r="OW92" i="13"/>
  <c r="OV92" i="13"/>
  <c r="OU92" i="13"/>
  <c r="OT92" i="13"/>
  <c r="OS92" i="13"/>
  <c r="OR92" i="13"/>
  <c r="OQ92" i="13"/>
  <c r="OP92" i="13"/>
  <c r="OO92" i="13"/>
  <c r="ON92" i="13"/>
  <c r="OM92" i="13"/>
  <c r="OL92" i="13"/>
  <c r="OK92" i="13"/>
  <c r="OJ92" i="13"/>
  <c r="OI92" i="13"/>
  <c r="OH92" i="13"/>
  <c r="OG92" i="13"/>
  <c r="OF92" i="13"/>
  <c r="OE92" i="13"/>
  <c r="OD92" i="13"/>
  <c r="OC92" i="13"/>
  <c r="OB92" i="13"/>
  <c r="OA92" i="13"/>
  <c r="NZ92" i="13"/>
  <c r="NY92" i="13"/>
  <c r="NX92" i="13"/>
  <c r="NW92" i="13"/>
  <c r="NV92" i="13"/>
  <c r="NU92" i="13"/>
  <c r="NT92" i="13"/>
  <c r="NS92" i="13"/>
  <c r="NR92" i="13"/>
  <c r="NQ92" i="13"/>
  <c r="NP92" i="13"/>
  <c r="NO92" i="13"/>
  <c r="NN92" i="13"/>
  <c r="NM92" i="13"/>
  <c r="NL92" i="13"/>
  <c r="NK92" i="13"/>
  <c r="NJ92" i="13"/>
  <c r="NI92" i="13"/>
  <c r="NH92" i="13"/>
  <c r="NG92" i="13"/>
  <c r="NF92" i="13"/>
  <c r="NE92" i="13"/>
  <c r="ND92" i="13"/>
  <c r="NC92" i="13"/>
  <c r="NB92" i="13"/>
  <c r="NA92" i="13"/>
  <c r="MZ92" i="13"/>
  <c r="MY92" i="13"/>
  <c r="MX92" i="13"/>
  <c r="MW92" i="13"/>
  <c r="MV92" i="13"/>
  <c r="MU92" i="13"/>
  <c r="MT92" i="13"/>
  <c r="MS92" i="13"/>
  <c r="MR92" i="13"/>
  <c r="MQ92" i="13"/>
  <c r="MP92" i="13"/>
  <c r="MO92" i="13"/>
  <c r="MN92" i="13"/>
  <c r="MM92" i="13"/>
  <c r="ML92" i="13"/>
  <c r="MK92" i="13"/>
  <c r="MJ92" i="13"/>
  <c r="MI92" i="13"/>
  <c r="MH92" i="13"/>
  <c r="MG92" i="13"/>
  <c r="MF92" i="13"/>
  <c r="ME92" i="13"/>
  <c r="MD92" i="13"/>
  <c r="MC92" i="13"/>
  <c r="MB92" i="13"/>
  <c r="MA92" i="13"/>
  <c r="LZ92" i="13"/>
  <c r="LY92" i="13"/>
  <c r="LX92" i="13"/>
  <c r="LW92" i="13"/>
  <c r="LV92" i="13"/>
  <c r="LU92" i="13"/>
  <c r="LT92" i="13"/>
  <c r="LS92" i="13"/>
  <c r="LR92" i="13"/>
  <c r="LQ92" i="13"/>
  <c r="LP92" i="13"/>
  <c r="LO92" i="13"/>
  <c r="LN92" i="13"/>
  <c r="LM92" i="13"/>
  <c r="LL92" i="13"/>
  <c r="LK92" i="13"/>
  <c r="LJ92" i="13"/>
  <c r="LI92" i="13"/>
  <c r="LH92" i="13"/>
  <c r="LG92" i="13"/>
  <c r="LF92" i="13"/>
  <c r="LE92" i="13"/>
  <c r="LD92" i="13"/>
  <c r="LC92" i="13"/>
  <c r="LB92" i="13"/>
  <c r="LA92" i="13"/>
  <c r="KZ92" i="13"/>
  <c r="KY92" i="13"/>
  <c r="KX92" i="13"/>
  <c r="KW92" i="13"/>
  <c r="KV92" i="13"/>
  <c r="KU92" i="13"/>
  <c r="KT92" i="13"/>
  <c r="KS92" i="13"/>
  <c r="KR92" i="13"/>
  <c r="KQ92" i="13"/>
  <c r="KP92" i="13"/>
  <c r="KO92" i="13"/>
  <c r="KN92" i="13"/>
  <c r="KM92" i="13"/>
  <c r="KL92" i="13"/>
  <c r="KK92" i="13"/>
  <c r="KJ92" i="13"/>
  <c r="KI92" i="13"/>
  <c r="KH92" i="13"/>
  <c r="KG92" i="13"/>
  <c r="KF92" i="13"/>
  <c r="KE92" i="13"/>
  <c r="KD92" i="13"/>
  <c r="KC92" i="13"/>
  <c r="KB92" i="13"/>
  <c r="KA92" i="13"/>
  <c r="JZ92" i="13"/>
  <c r="JY92" i="13"/>
  <c r="JX92" i="13"/>
  <c r="JW92" i="13"/>
  <c r="JV92" i="13"/>
  <c r="JU92" i="13"/>
  <c r="JT92" i="13"/>
  <c r="JS92" i="13"/>
  <c r="JR92" i="13"/>
  <c r="JQ92" i="13"/>
  <c r="JP92" i="13"/>
  <c r="JO92" i="13"/>
  <c r="JN92" i="13"/>
  <c r="JM92" i="13"/>
  <c r="JL92" i="13"/>
  <c r="JK92" i="13"/>
  <c r="JJ92" i="13"/>
  <c r="JI92" i="13"/>
  <c r="JH92" i="13"/>
  <c r="JG92" i="13"/>
  <c r="JF92" i="13"/>
  <c r="JE92" i="13"/>
  <c r="JD92" i="13"/>
  <c r="JC92" i="13"/>
  <c r="JB92" i="13"/>
  <c r="JA92" i="13"/>
  <c r="IZ92" i="13"/>
  <c r="IY92" i="13"/>
  <c r="IX92" i="13"/>
  <c r="IW92" i="13"/>
  <c r="IV92" i="13"/>
  <c r="IU92" i="13"/>
  <c r="IT92" i="13"/>
  <c r="IS92" i="13"/>
  <c r="IR92" i="13"/>
  <c r="IQ92" i="13"/>
  <c r="IP92" i="13"/>
  <c r="IO92" i="13"/>
  <c r="IN92" i="13"/>
  <c r="IM92" i="13"/>
  <c r="IL92" i="13"/>
  <c r="IK92" i="13"/>
  <c r="IJ92" i="13"/>
  <c r="II92" i="13"/>
  <c r="IH92" i="13"/>
  <c r="IG92" i="13"/>
  <c r="IF92" i="13"/>
  <c r="IE92" i="13"/>
  <c r="ID92" i="13"/>
  <c r="IC92" i="13"/>
  <c r="IB92" i="13"/>
  <c r="IA92" i="13"/>
  <c r="HZ92" i="13"/>
  <c r="HY92" i="13"/>
  <c r="HX92" i="13"/>
  <c r="HW92" i="13"/>
  <c r="HV92" i="13"/>
  <c r="HU92" i="13"/>
  <c r="HT92" i="13"/>
  <c r="HS92" i="13"/>
  <c r="HR92" i="13"/>
  <c r="HQ92" i="13"/>
  <c r="HP92" i="13"/>
  <c r="HO92" i="13"/>
  <c r="HN92" i="13"/>
  <c r="HM92" i="13"/>
  <c r="HL92" i="13"/>
  <c r="HK92" i="13"/>
  <c r="HJ92" i="13"/>
  <c r="HI92" i="13"/>
  <c r="HH92" i="13"/>
  <c r="HG92" i="13"/>
  <c r="HF92" i="13"/>
  <c r="HE92" i="13"/>
  <c r="HD92" i="13"/>
  <c r="HC92" i="13"/>
  <c r="HB92" i="13"/>
  <c r="HA92" i="13"/>
  <c r="GZ92" i="13"/>
  <c r="GY92" i="13"/>
  <c r="GX92" i="13"/>
  <c r="GW92" i="13"/>
  <c r="GV92" i="13"/>
  <c r="GU92" i="13"/>
  <c r="GT92" i="13"/>
  <c r="GS92" i="13"/>
  <c r="GR92" i="13"/>
  <c r="GQ92" i="13"/>
  <c r="GP92" i="13"/>
  <c r="GO92" i="13"/>
  <c r="GN92" i="13"/>
  <c r="GM92" i="13"/>
  <c r="GL92" i="13"/>
  <c r="GK92" i="13"/>
  <c r="GJ92" i="13"/>
  <c r="GI92" i="13"/>
  <c r="GH92" i="13"/>
  <c r="GG92" i="13"/>
  <c r="GF92" i="13"/>
  <c r="GE92" i="13"/>
  <c r="GD92" i="13"/>
  <c r="GC92" i="13"/>
  <c r="GB92" i="13"/>
  <c r="GA92" i="13"/>
  <c r="FZ92" i="13"/>
  <c r="FY92" i="13"/>
  <c r="FX92" i="13"/>
  <c r="FW92" i="13"/>
  <c r="FV92" i="13"/>
  <c r="FU92" i="13"/>
  <c r="FT92" i="13"/>
  <c r="FS92" i="13"/>
  <c r="FR92" i="13"/>
  <c r="FQ92" i="13"/>
  <c r="FP92" i="13"/>
  <c r="FO92" i="13"/>
  <c r="FN92" i="13"/>
  <c r="FM92" i="13"/>
  <c r="FL92" i="13"/>
  <c r="FK92" i="13"/>
  <c r="FJ92" i="13"/>
  <c r="FI92" i="13"/>
  <c r="FH92" i="13"/>
  <c r="FG92" i="13"/>
  <c r="FF92" i="13"/>
  <c r="FE92" i="13"/>
  <c r="FD92" i="13"/>
  <c r="FC92" i="13"/>
  <c r="FB92" i="13"/>
  <c r="FA92" i="13"/>
  <c r="EZ92" i="13"/>
  <c r="EY92" i="13"/>
  <c r="EX92" i="13"/>
  <c r="EW92" i="13"/>
  <c r="EV92" i="13"/>
  <c r="EU92" i="13"/>
  <c r="ET92" i="13"/>
  <c r="ES92" i="13"/>
  <c r="ER92" i="13"/>
  <c r="EQ92" i="13"/>
  <c r="EP92" i="13"/>
  <c r="EO92" i="13"/>
  <c r="EN92" i="13"/>
  <c r="EM92" i="13"/>
  <c r="EL92" i="13"/>
  <c r="EK92" i="13"/>
  <c r="EJ92" i="13"/>
  <c r="EI92" i="13"/>
  <c r="EH92" i="13"/>
  <c r="EG92" i="13"/>
  <c r="EF92" i="13"/>
  <c r="EE92" i="13"/>
  <c r="ED92" i="13"/>
  <c r="EC92" i="13"/>
  <c r="EB92" i="13"/>
  <c r="EA92" i="13"/>
  <c r="DZ92" i="13"/>
  <c r="DY92" i="13"/>
  <c r="DX92" i="13"/>
  <c r="DW92" i="13"/>
  <c r="DV92" i="13"/>
  <c r="DU92" i="13"/>
  <c r="DT92" i="13"/>
  <c r="DS92" i="13"/>
  <c r="DR92" i="13"/>
  <c r="DQ92" i="13"/>
  <c r="DP92" i="13"/>
  <c r="DO92" i="13"/>
  <c r="DN92" i="13"/>
  <c r="DM92" i="13"/>
  <c r="DL92" i="13"/>
  <c r="DK92" i="13"/>
  <c r="DJ92" i="13"/>
  <c r="DI92" i="13"/>
  <c r="DH92" i="13"/>
  <c r="DG92" i="13"/>
  <c r="DF92" i="13"/>
  <c r="DE92" i="13"/>
  <c r="DD92" i="13"/>
  <c r="DC92" i="13"/>
  <c r="DB92" i="13"/>
  <c r="DA92" i="13"/>
  <c r="CZ92" i="13"/>
  <c r="CY92" i="13"/>
  <c r="CX92" i="13"/>
  <c r="CW92" i="13"/>
  <c r="CV92" i="13"/>
  <c r="CU92" i="13"/>
  <c r="CT92" i="13"/>
  <c r="CS92" i="13"/>
  <c r="CR92" i="13"/>
  <c r="CQ92" i="13"/>
  <c r="CP92" i="13"/>
  <c r="CO92" i="13"/>
  <c r="CN92" i="13"/>
  <c r="CM92" i="13"/>
  <c r="CL92" i="13"/>
  <c r="CK92" i="13"/>
  <c r="CJ92" i="13"/>
  <c r="CI92" i="13"/>
  <c r="CH92" i="13"/>
  <c r="CG92" i="13"/>
  <c r="CF92" i="13"/>
  <c r="CE92" i="13"/>
  <c r="CD92" i="13"/>
  <c r="CC92" i="13"/>
  <c r="CB92" i="13"/>
  <c r="CA92" i="13"/>
  <c r="BZ92" i="13"/>
  <c r="BY92" i="13"/>
  <c r="BX92" i="13"/>
  <c r="BW92" i="13"/>
  <c r="BV92" i="13"/>
  <c r="BU92"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D92" i="13"/>
  <c r="C92" i="13"/>
  <c r="SG91" i="13"/>
  <c r="SF91" i="13"/>
  <c r="SE91" i="13"/>
  <c r="SD91" i="13"/>
  <c r="SC91" i="13"/>
  <c r="SB91" i="13"/>
  <c r="SA91" i="13"/>
  <c r="RZ91" i="13"/>
  <c r="RY91" i="13"/>
  <c r="RX91" i="13"/>
  <c r="RW91" i="13"/>
  <c r="RV91" i="13"/>
  <c r="RU91" i="13"/>
  <c r="RT91" i="13"/>
  <c r="RS91" i="13"/>
  <c r="RR91" i="13"/>
  <c r="RQ91" i="13"/>
  <c r="RP91" i="13"/>
  <c r="RO91" i="13"/>
  <c r="RN91" i="13"/>
  <c r="RM91" i="13"/>
  <c r="RL91" i="13"/>
  <c r="RK91" i="13"/>
  <c r="RJ91" i="13"/>
  <c r="RI91" i="13"/>
  <c r="RH91" i="13"/>
  <c r="RG91" i="13"/>
  <c r="RF91" i="13"/>
  <c r="RE91" i="13"/>
  <c r="RD91" i="13"/>
  <c r="RC91" i="13"/>
  <c r="RB91" i="13"/>
  <c r="RA91" i="13"/>
  <c r="QZ91" i="13"/>
  <c r="QY91" i="13"/>
  <c r="QX91" i="13"/>
  <c r="QW91" i="13"/>
  <c r="QV91" i="13"/>
  <c r="QU91" i="13"/>
  <c r="QT91" i="13"/>
  <c r="QS91" i="13"/>
  <c r="QR91" i="13"/>
  <c r="QQ91" i="13"/>
  <c r="QP91" i="13"/>
  <c r="QO91" i="13"/>
  <c r="QN91" i="13"/>
  <c r="QM91" i="13"/>
  <c r="QL91" i="13"/>
  <c r="QK91" i="13"/>
  <c r="QJ91" i="13"/>
  <c r="QI91" i="13"/>
  <c r="QH91" i="13"/>
  <c r="QG91" i="13"/>
  <c r="QF91" i="13"/>
  <c r="QE91" i="13"/>
  <c r="QD91" i="13"/>
  <c r="QC91" i="13"/>
  <c r="QB91" i="13"/>
  <c r="QA91" i="13"/>
  <c r="PZ91" i="13"/>
  <c r="PY91" i="13"/>
  <c r="PX91" i="13"/>
  <c r="PW91" i="13"/>
  <c r="PV91" i="13"/>
  <c r="PU91" i="13"/>
  <c r="PT91" i="13"/>
  <c r="PS91" i="13"/>
  <c r="PR91" i="13"/>
  <c r="PQ91" i="13"/>
  <c r="PP91" i="13"/>
  <c r="PO91" i="13"/>
  <c r="PN91" i="13"/>
  <c r="PM91" i="13"/>
  <c r="PL91" i="13"/>
  <c r="PK91" i="13"/>
  <c r="PJ91" i="13"/>
  <c r="PI91" i="13"/>
  <c r="PH91" i="13"/>
  <c r="PG91" i="13"/>
  <c r="PF91" i="13"/>
  <c r="PE91" i="13"/>
  <c r="PD91" i="13"/>
  <c r="PC91" i="13"/>
  <c r="PB91" i="13"/>
  <c r="PA91" i="13"/>
  <c r="OZ91" i="13"/>
  <c r="OY91" i="13"/>
  <c r="OX91" i="13"/>
  <c r="OW91" i="13"/>
  <c r="OV91" i="13"/>
  <c r="OU91" i="13"/>
  <c r="OT91" i="13"/>
  <c r="OS91" i="13"/>
  <c r="OR91" i="13"/>
  <c r="OQ91" i="13"/>
  <c r="OP91" i="13"/>
  <c r="OO91" i="13"/>
  <c r="ON91" i="13"/>
  <c r="OM91" i="13"/>
  <c r="OL91" i="13"/>
  <c r="OK91" i="13"/>
  <c r="OJ91" i="13"/>
  <c r="OI91" i="13"/>
  <c r="OH91" i="13"/>
  <c r="OG91" i="13"/>
  <c r="OF91" i="13"/>
  <c r="OE91" i="13"/>
  <c r="OD91" i="13"/>
  <c r="OC91" i="13"/>
  <c r="OB91" i="13"/>
  <c r="OA91" i="13"/>
  <c r="NZ91" i="13"/>
  <c r="NY91" i="13"/>
  <c r="NX91" i="13"/>
  <c r="NW91" i="13"/>
  <c r="NV91" i="13"/>
  <c r="NU91" i="13"/>
  <c r="NT91" i="13"/>
  <c r="NS91" i="13"/>
  <c r="NR91" i="13"/>
  <c r="NQ91" i="13"/>
  <c r="NP91" i="13"/>
  <c r="NO91" i="13"/>
  <c r="NN91" i="13"/>
  <c r="NM91" i="13"/>
  <c r="NL91" i="13"/>
  <c r="NK91" i="13"/>
  <c r="NJ91" i="13"/>
  <c r="NI91" i="13"/>
  <c r="NH91" i="13"/>
  <c r="NG91" i="13"/>
  <c r="NF91" i="13"/>
  <c r="NE91" i="13"/>
  <c r="ND91" i="13"/>
  <c r="NC91" i="13"/>
  <c r="NB91" i="13"/>
  <c r="NA91" i="13"/>
  <c r="MZ91" i="13"/>
  <c r="MY91" i="13"/>
  <c r="MX91" i="13"/>
  <c r="MW91" i="13"/>
  <c r="MV91" i="13"/>
  <c r="MU91" i="13"/>
  <c r="MT91" i="13"/>
  <c r="MS91" i="13"/>
  <c r="MR91" i="13"/>
  <c r="MQ91" i="13"/>
  <c r="MP91" i="13"/>
  <c r="MO91" i="13"/>
  <c r="MN91" i="13"/>
  <c r="MM91" i="13"/>
  <c r="ML91" i="13"/>
  <c r="MK91" i="13"/>
  <c r="MJ91" i="13"/>
  <c r="MI91" i="13"/>
  <c r="MH91" i="13"/>
  <c r="MG91" i="13"/>
  <c r="MF91" i="13"/>
  <c r="ME91" i="13"/>
  <c r="MD91" i="13"/>
  <c r="MC91" i="13"/>
  <c r="MB91" i="13"/>
  <c r="MA91" i="13"/>
  <c r="LZ91" i="13"/>
  <c r="LY91" i="13"/>
  <c r="LX91" i="13"/>
  <c r="LW91" i="13"/>
  <c r="LV91" i="13"/>
  <c r="LU91" i="13"/>
  <c r="LT91" i="13"/>
  <c r="LS91" i="13"/>
  <c r="LR91" i="13"/>
  <c r="LQ91" i="13"/>
  <c r="LP91" i="13"/>
  <c r="LO91" i="13"/>
  <c r="LN91" i="13"/>
  <c r="LM91" i="13"/>
  <c r="LL91" i="13"/>
  <c r="LK91" i="13"/>
  <c r="LJ91" i="13"/>
  <c r="LI91" i="13"/>
  <c r="LH91" i="13"/>
  <c r="LG91" i="13"/>
  <c r="LF91" i="13"/>
  <c r="LE91" i="13"/>
  <c r="LD91" i="13"/>
  <c r="LC91" i="13"/>
  <c r="LB91" i="13"/>
  <c r="LA91" i="13"/>
  <c r="KZ91" i="13"/>
  <c r="KY91" i="13"/>
  <c r="KX91" i="13"/>
  <c r="KW91" i="13"/>
  <c r="KV91" i="13"/>
  <c r="KU91" i="13"/>
  <c r="KT91" i="13"/>
  <c r="KS91" i="13"/>
  <c r="KR91" i="13"/>
  <c r="KQ91" i="13"/>
  <c r="KP91" i="13"/>
  <c r="KO91" i="13"/>
  <c r="KN91" i="13"/>
  <c r="KM91" i="13"/>
  <c r="KL91" i="13"/>
  <c r="KK91" i="13"/>
  <c r="KJ91" i="13"/>
  <c r="KI91" i="13"/>
  <c r="KH91" i="13"/>
  <c r="KG91" i="13"/>
  <c r="KF91" i="13"/>
  <c r="KE91" i="13"/>
  <c r="KD91" i="13"/>
  <c r="KC91" i="13"/>
  <c r="KB91" i="13"/>
  <c r="KA91" i="13"/>
  <c r="JZ91" i="13"/>
  <c r="JY91" i="13"/>
  <c r="JX91" i="13"/>
  <c r="JW91" i="13"/>
  <c r="JV91" i="13"/>
  <c r="JU91" i="13"/>
  <c r="JT91" i="13"/>
  <c r="JS91" i="13"/>
  <c r="JR91" i="13"/>
  <c r="JQ91" i="13"/>
  <c r="JP91" i="13"/>
  <c r="JO91" i="13"/>
  <c r="JN91" i="13"/>
  <c r="JM91" i="13"/>
  <c r="JL91" i="13"/>
  <c r="JK91" i="13"/>
  <c r="JJ91" i="13"/>
  <c r="JI91" i="13"/>
  <c r="JH91" i="13"/>
  <c r="JG91" i="13"/>
  <c r="JF91" i="13"/>
  <c r="JE91" i="13"/>
  <c r="JD91" i="13"/>
  <c r="JC91" i="13"/>
  <c r="JB91" i="13"/>
  <c r="JA91" i="13"/>
  <c r="IZ91" i="13"/>
  <c r="IY91" i="13"/>
  <c r="IX91" i="13"/>
  <c r="IW91" i="13"/>
  <c r="IV91" i="13"/>
  <c r="IU91" i="13"/>
  <c r="IT91" i="13"/>
  <c r="IS91" i="13"/>
  <c r="IR91" i="13"/>
  <c r="IQ91" i="13"/>
  <c r="IP91" i="13"/>
  <c r="IO91" i="13"/>
  <c r="IN91" i="13"/>
  <c r="IM91" i="13"/>
  <c r="IL91" i="13"/>
  <c r="IK91" i="13"/>
  <c r="IJ91" i="13"/>
  <c r="II91" i="13"/>
  <c r="IH91" i="13"/>
  <c r="IG91" i="13"/>
  <c r="IF91" i="13"/>
  <c r="IE91" i="13"/>
  <c r="ID91" i="13"/>
  <c r="IC91" i="13"/>
  <c r="IB91" i="13"/>
  <c r="IA91" i="13"/>
  <c r="HZ91" i="13"/>
  <c r="HY91" i="13"/>
  <c r="HX91" i="13"/>
  <c r="HW91" i="13"/>
  <c r="HV91" i="13"/>
  <c r="HU91" i="13"/>
  <c r="HT91" i="13"/>
  <c r="HS91" i="13"/>
  <c r="HR91" i="13"/>
  <c r="HQ91" i="13"/>
  <c r="HP91" i="13"/>
  <c r="HO91" i="13"/>
  <c r="HN91" i="13"/>
  <c r="HM91" i="13"/>
  <c r="HL91" i="13"/>
  <c r="HK91" i="13"/>
  <c r="HJ91" i="13"/>
  <c r="HI91" i="13"/>
  <c r="HH91" i="13"/>
  <c r="HG91" i="13"/>
  <c r="HF91" i="13"/>
  <c r="HE91" i="13"/>
  <c r="HD91" i="13"/>
  <c r="HC91" i="13"/>
  <c r="HB91" i="13"/>
  <c r="HA91" i="13"/>
  <c r="GZ91" i="13"/>
  <c r="GY91" i="13"/>
  <c r="GX91" i="13"/>
  <c r="GW91" i="13"/>
  <c r="GV91" i="13"/>
  <c r="GU91" i="13"/>
  <c r="GT91" i="13"/>
  <c r="GS91" i="13"/>
  <c r="GR91" i="13"/>
  <c r="GQ91" i="13"/>
  <c r="GP91" i="13"/>
  <c r="GO91" i="13"/>
  <c r="GN91" i="13"/>
  <c r="GM91" i="13"/>
  <c r="GL91" i="13"/>
  <c r="GK91" i="13"/>
  <c r="GJ91" i="13"/>
  <c r="GI91" i="13"/>
  <c r="GH91" i="13"/>
  <c r="GG91" i="13"/>
  <c r="GF91" i="13"/>
  <c r="GE91" i="13"/>
  <c r="GD91" i="13"/>
  <c r="GC91" i="13"/>
  <c r="GB91" i="13"/>
  <c r="GA91" i="13"/>
  <c r="FZ91" i="13"/>
  <c r="FY91" i="13"/>
  <c r="FX91" i="13"/>
  <c r="FW91" i="13"/>
  <c r="FV91" i="13"/>
  <c r="FU91" i="13"/>
  <c r="FT91" i="13"/>
  <c r="FS91" i="13"/>
  <c r="FR91" i="13"/>
  <c r="FQ91" i="13"/>
  <c r="FP91" i="13"/>
  <c r="FO91" i="13"/>
  <c r="FN91" i="13"/>
  <c r="FM91" i="13"/>
  <c r="FL91" i="13"/>
  <c r="FK91" i="13"/>
  <c r="FJ91" i="13"/>
  <c r="FI91" i="13"/>
  <c r="FH91" i="13"/>
  <c r="FG91" i="13"/>
  <c r="FF91" i="13"/>
  <c r="FE91" i="13"/>
  <c r="FD91" i="13"/>
  <c r="FC91" i="13"/>
  <c r="FB91" i="13"/>
  <c r="FA91" i="13"/>
  <c r="EZ91" i="13"/>
  <c r="EY91" i="13"/>
  <c r="EX91" i="13"/>
  <c r="EW91" i="13"/>
  <c r="EV91" i="13"/>
  <c r="EU91" i="13"/>
  <c r="ET91" i="13"/>
  <c r="ES91" i="13"/>
  <c r="ER91" i="13"/>
  <c r="EQ91" i="13"/>
  <c r="EP91" i="13"/>
  <c r="EO91" i="13"/>
  <c r="EN91" i="13"/>
  <c r="EM91" i="13"/>
  <c r="EL91" i="13"/>
  <c r="EK91" i="13"/>
  <c r="EJ91" i="13"/>
  <c r="EI91" i="13"/>
  <c r="EH91" i="13"/>
  <c r="EG91" i="13"/>
  <c r="EF91" i="13"/>
  <c r="EE91" i="13"/>
  <c r="ED91" i="13"/>
  <c r="EC91" i="13"/>
  <c r="EB91" i="13"/>
  <c r="EA91" i="13"/>
  <c r="DZ91" i="13"/>
  <c r="DY91" i="13"/>
  <c r="DX91" i="13"/>
  <c r="DW91" i="13"/>
  <c r="DV91" i="13"/>
  <c r="DU91" i="13"/>
  <c r="DT91" i="13"/>
  <c r="DS91" i="13"/>
  <c r="DR91" i="13"/>
  <c r="DQ91" i="13"/>
  <c r="DP91" i="13"/>
  <c r="DO91" i="13"/>
  <c r="DN91" i="13"/>
  <c r="DM91" i="13"/>
  <c r="DL91" i="13"/>
  <c r="DK91" i="13"/>
  <c r="DJ91" i="13"/>
  <c r="DI91" i="13"/>
  <c r="DH91" i="13"/>
  <c r="DG91" i="13"/>
  <c r="DF91" i="13"/>
  <c r="DE91" i="13"/>
  <c r="DD91" i="13"/>
  <c r="DC91" i="13"/>
  <c r="DB91" i="13"/>
  <c r="DA91" i="13"/>
  <c r="CZ91" i="13"/>
  <c r="CY91" i="13"/>
  <c r="CX91" i="13"/>
  <c r="CW91" i="13"/>
  <c r="CV91" i="13"/>
  <c r="CU91" i="13"/>
  <c r="CT91" i="13"/>
  <c r="CS91" i="13"/>
  <c r="CR91" i="13"/>
  <c r="CQ91" i="13"/>
  <c r="CP91" i="13"/>
  <c r="CO91" i="13"/>
  <c r="CN91" i="13"/>
  <c r="CM91" i="13"/>
  <c r="CL91" i="13"/>
  <c r="CK91" i="13"/>
  <c r="CJ91" i="13"/>
  <c r="CI91" i="13"/>
  <c r="CH91" i="13"/>
  <c r="CG91" i="13"/>
  <c r="CF91" i="13"/>
  <c r="CE91" i="13"/>
  <c r="CD91" i="13"/>
  <c r="CC91" i="13"/>
  <c r="CB91" i="13"/>
  <c r="CA91" i="13"/>
  <c r="BZ91" i="13"/>
  <c r="BY91" i="13"/>
  <c r="BX91" i="13"/>
  <c r="BW91" i="13"/>
  <c r="BV91" i="13"/>
  <c r="BU91" i="13"/>
  <c r="BT91" i="13"/>
  <c r="BS91" i="13"/>
  <c r="BR91" i="13"/>
  <c r="BQ91" i="13"/>
  <c r="BP91" i="13"/>
  <c r="BO91"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D91" i="13"/>
  <c r="C91" i="13"/>
  <c r="SG90" i="13"/>
  <c r="SF90" i="13"/>
  <c r="SE90" i="13"/>
  <c r="SD90" i="13"/>
  <c r="SC90" i="13"/>
  <c r="SB90" i="13"/>
  <c r="SA90" i="13"/>
  <c r="RZ90" i="13"/>
  <c r="RY90" i="13"/>
  <c r="RX90" i="13"/>
  <c r="RW90" i="13"/>
  <c r="RV90" i="13"/>
  <c r="RU90" i="13"/>
  <c r="RT90" i="13"/>
  <c r="RS90" i="13"/>
  <c r="RR90" i="13"/>
  <c r="RQ90" i="13"/>
  <c r="RP90" i="13"/>
  <c r="RO90" i="13"/>
  <c r="RN90" i="13"/>
  <c r="RM90" i="13"/>
  <c r="RL90" i="13"/>
  <c r="RK90" i="13"/>
  <c r="RJ90" i="13"/>
  <c r="RI90" i="13"/>
  <c r="RH90" i="13"/>
  <c r="RG90" i="13"/>
  <c r="RF90" i="13"/>
  <c r="RE90" i="13"/>
  <c r="RD90" i="13"/>
  <c r="RC90" i="13"/>
  <c r="RB90" i="13"/>
  <c r="RA90" i="13"/>
  <c r="QZ90" i="13"/>
  <c r="QY90" i="13"/>
  <c r="QX90" i="13"/>
  <c r="QW90" i="13"/>
  <c r="QV90" i="13"/>
  <c r="QU90" i="13"/>
  <c r="QT90" i="13"/>
  <c r="QS90" i="13"/>
  <c r="QR90" i="13"/>
  <c r="QQ90" i="13"/>
  <c r="QP90" i="13"/>
  <c r="QO90" i="13"/>
  <c r="QN90" i="13"/>
  <c r="QM90" i="13"/>
  <c r="QL90" i="13"/>
  <c r="QK90" i="13"/>
  <c r="QJ90" i="13"/>
  <c r="QI90" i="13"/>
  <c r="QH90" i="13"/>
  <c r="QG90" i="13"/>
  <c r="QF90" i="13"/>
  <c r="QE90" i="13"/>
  <c r="QD90" i="13"/>
  <c r="QC90" i="13"/>
  <c r="QB90" i="13"/>
  <c r="QA90" i="13"/>
  <c r="PZ90" i="13"/>
  <c r="PY90" i="13"/>
  <c r="PX90" i="13"/>
  <c r="PW90" i="13"/>
  <c r="PV90" i="13"/>
  <c r="PU90" i="13"/>
  <c r="PT90" i="13"/>
  <c r="PS90" i="13"/>
  <c r="PR90" i="13"/>
  <c r="PQ90" i="13"/>
  <c r="PP90" i="13"/>
  <c r="PO90" i="13"/>
  <c r="PN90" i="13"/>
  <c r="PM90" i="13"/>
  <c r="PL90" i="13"/>
  <c r="PK90" i="13"/>
  <c r="PJ90" i="13"/>
  <c r="PI90" i="13"/>
  <c r="PH90" i="13"/>
  <c r="PG90" i="13"/>
  <c r="PF90" i="13"/>
  <c r="PE90" i="13"/>
  <c r="PD90" i="13"/>
  <c r="PC90" i="13"/>
  <c r="PB90" i="13"/>
  <c r="PA90" i="13"/>
  <c r="OZ90" i="13"/>
  <c r="OY90" i="13"/>
  <c r="OX90" i="13"/>
  <c r="OW90" i="13"/>
  <c r="OV90" i="13"/>
  <c r="OU90" i="13"/>
  <c r="OT90" i="13"/>
  <c r="OS90" i="13"/>
  <c r="OR90" i="13"/>
  <c r="OQ90" i="13"/>
  <c r="OP90" i="13"/>
  <c r="OO90" i="13"/>
  <c r="ON90" i="13"/>
  <c r="OM90" i="13"/>
  <c r="OL90" i="13"/>
  <c r="OK90" i="13"/>
  <c r="OJ90" i="13"/>
  <c r="OI90" i="13"/>
  <c r="OH90" i="13"/>
  <c r="OG90" i="13"/>
  <c r="OF90" i="13"/>
  <c r="OE90" i="13"/>
  <c r="OD90" i="13"/>
  <c r="OC90" i="13"/>
  <c r="OB90" i="13"/>
  <c r="OA90" i="13"/>
  <c r="NZ90" i="13"/>
  <c r="NY90" i="13"/>
  <c r="NX90" i="13"/>
  <c r="NW90" i="13"/>
  <c r="NV90" i="13"/>
  <c r="NU90" i="13"/>
  <c r="NT90" i="13"/>
  <c r="NS90" i="13"/>
  <c r="NR90" i="13"/>
  <c r="NQ90" i="13"/>
  <c r="NP90" i="13"/>
  <c r="NO90" i="13"/>
  <c r="NN90" i="13"/>
  <c r="NM90" i="13"/>
  <c r="NL90" i="13"/>
  <c r="NK90" i="13"/>
  <c r="NJ90" i="13"/>
  <c r="NI90" i="13"/>
  <c r="NH90" i="13"/>
  <c r="NG90" i="13"/>
  <c r="NF90" i="13"/>
  <c r="NE90" i="13"/>
  <c r="ND90" i="13"/>
  <c r="NC90" i="13"/>
  <c r="NB90" i="13"/>
  <c r="NA90" i="13"/>
  <c r="MZ90" i="13"/>
  <c r="MY90" i="13"/>
  <c r="MX90" i="13"/>
  <c r="MW90" i="13"/>
  <c r="MV90" i="13"/>
  <c r="MU90" i="13"/>
  <c r="MT90" i="13"/>
  <c r="MS90" i="13"/>
  <c r="MR90" i="13"/>
  <c r="MQ90" i="13"/>
  <c r="MP90" i="13"/>
  <c r="MO90" i="13"/>
  <c r="MN90" i="13"/>
  <c r="MM90" i="13"/>
  <c r="ML90" i="13"/>
  <c r="MK90" i="13"/>
  <c r="MJ90" i="13"/>
  <c r="MI90" i="13"/>
  <c r="MH90" i="13"/>
  <c r="MG90" i="13"/>
  <c r="MF90" i="13"/>
  <c r="ME90" i="13"/>
  <c r="MD90" i="13"/>
  <c r="MC90" i="13"/>
  <c r="MB90" i="13"/>
  <c r="MA90" i="13"/>
  <c r="LZ90" i="13"/>
  <c r="LY90" i="13"/>
  <c r="LX90" i="13"/>
  <c r="LW90" i="13"/>
  <c r="LV90" i="13"/>
  <c r="LU90" i="13"/>
  <c r="LT90" i="13"/>
  <c r="LS90" i="13"/>
  <c r="LR90" i="13"/>
  <c r="LQ90" i="13"/>
  <c r="LP90" i="13"/>
  <c r="LO90" i="13"/>
  <c r="LN90" i="13"/>
  <c r="LM90" i="13"/>
  <c r="LL90" i="13"/>
  <c r="LK90" i="13"/>
  <c r="LJ90" i="13"/>
  <c r="LI90" i="13"/>
  <c r="LH90" i="13"/>
  <c r="LG90" i="13"/>
  <c r="LF90" i="13"/>
  <c r="LE90" i="13"/>
  <c r="LD90" i="13"/>
  <c r="LC90" i="13"/>
  <c r="LB90" i="13"/>
  <c r="LA90" i="13"/>
  <c r="KZ90" i="13"/>
  <c r="KY90" i="13"/>
  <c r="KX90" i="13"/>
  <c r="KW90" i="13"/>
  <c r="KV90" i="13"/>
  <c r="KU90" i="13"/>
  <c r="KT90" i="13"/>
  <c r="KS90" i="13"/>
  <c r="KR90" i="13"/>
  <c r="KQ90" i="13"/>
  <c r="KP90" i="13"/>
  <c r="KO90" i="13"/>
  <c r="KN90" i="13"/>
  <c r="KM90" i="13"/>
  <c r="KL90" i="13"/>
  <c r="KK90" i="13"/>
  <c r="KJ90" i="13"/>
  <c r="KI90" i="13"/>
  <c r="KH90" i="13"/>
  <c r="KG90" i="13"/>
  <c r="KF90" i="13"/>
  <c r="KE90" i="13"/>
  <c r="KD90" i="13"/>
  <c r="KC90" i="13"/>
  <c r="KB90" i="13"/>
  <c r="KA90" i="13"/>
  <c r="JZ90" i="13"/>
  <c r="JY90" i="13"/>
  <c r="JX90" i="13"/>
  <c r="JW90" i="13"/>
  <c r="JV90" i="13"/>
  <c r="JU90" i="13"/>
  <c r="JT90" i="13"/>
  <c r="JS90" i="13"/>
  <c r="JR90" i="13"/>
  <c r="JQ90" i="13"/>
  <c r="JP90" i="13"/>
  <c r="JO90" i="13"/>
  <c r="JN90" i="13"/>
  <c r="JM90" i="13"/>
  <c r="JL90" i="13"/>
  <c r="JK90" i="13"/>
  <c r="JJ90" i="13"/>
  <c r="JI90" i="13"/>
  <c r="JH90" i="13"/>
  <c r="JG90" i="13"/>
  <c r="JF90" i="13"/>
  <c r="JE90" i="13"/>
  <c r="JD90" i="13"/>
  <c r="JC90" i="13"/>
  <c r="JB90" i="13"/>
  <c r="JA90" i="13"/>
  <c r="IZ90" i="13"/>
  <c r="IY90" i="13"/>
  <c r="IX90" i="13"/>
  <c r="IW90" i="13"/>
  <c r="IV90" i="13"/>
  <c r="IU90" i="13"/>
  <c r="IT90" i="13"/>
  <c r="IS90" i="13"/>
  <c r="IR90" i="13"/>
  <c r="IQ90" i="13"/>
  <c r="IP90" i="13"/>
  <c r="IO90" i="13"/>
  <c r="IN90" i="13"/>
  <c r="IM90" i="13"/>
  <c r="IL90" i="13"/>
  <c r="IK90" i="13"/>
  <c r="IJ90" i="13"/>
  <c r="II90" i="13"/>
  <c r="IH90" i="13"/>
  <c r="IG90" i="13"/>
  <c r="IF90" i="13"/>
  <c r="IE90" i="13"/>
  <c r="ID90" i="13"/>
  <c r="IC90" i="13"/>
  <c r="IB90" i="13"/>
  <c r="IA90" i="13"/>
  <c r="HZ90" i="13"/>
  <c r="HY90" i="13"/>
  <c r="HX90" i="13"/>
  <c r="HW90" i="13"/>
  <c r="HV90" i="13"/>
  <c r="HU90" i="13"/>
  <c r="HT90" i="13"/>
  <c r="HS90" i="13"/>
  <c r="HR90" i="13"/>
  <c r="HQ90" i="13"/>
  <c r="HP90" i="13"/>
  <c r="HO90" i="13"/>
  <c r="HN90" i="13"/>
  <c r="HM90" i="13"/>
  <c r="HL90" i="13"/>
  <c r="HK90" i="13"/>
  <c r="HJ90" i="13"/>
  <c r="HI90" i="13"/>
  <c r="HH90" i="13"/>
  <c r="HG90" i="13"/>
  <c r="HF90" i="13"/>
  <c r="HE90" i="13"/>
  <c r="HD90" i="13"/>
  <c r="HC90" i="13"/>
  <c r="HB90" i="13"/>
  <c r="HA90" i="13"/>
  <c r="GZ90" i="13"/>
  <c r="GY90" i="13"/>
  <c r="GX90" i="13"/>
  <c r="GW90" i="13"/>
  <c r="GV90" i="13"/>
  <c r="GU90" i="13"/>
  <c r="GT90" i="13"/>
  <c r="GS90" i="13"/>
  <c r="GR90" i="13"/>
  <c r="GQ90" i="13"/>
  <c r="GP90" i="13"/>
  <c r="GO90" i="13"/>
  <c r="GN90" i="13"/>
  <c r="GM90" i="13"/>
  <c r="GL90" i="13"/>
  <c r="GK90" i="13"/>
  <c r="GJ90" i="13"/>
  <c r="GI90" i="13"/>
  <c r="GH90" i="13"/>
  <c r="GG90" i="13"/>
  <c r="GF90" i="13"/>
  <c r="GE90" i="13"/>
  <c r="GD90" i="13"/>
  <c r="GC90" i="13"/>
  <c r="GB90" i="13"/>
  <c r="GA90" i="13"/>
  <c r="FZ90" i="13"/>
  <c r="FY90" i="13"/>
  <c r="FX90" i="13"/>
  <c r="FW90" i="13"/>
  <c r="FV90" i="13"/>
  <c r="FU90" i="13"/>
  <c r="FT90" i="13"/>
  <c r="FS90" i="13"/>
  <c r="FR90" i="13"/>
  <c r="FQ90" i="13"/>
  <c r="FP90" i="13"/>
  <c r="FO90" i="13"/>
  <c r="FN90" i="13"/>
  <c r="FM90" i="13"/>
  <c r="FL90" i="13"/>
  <c r="FK90" i="13"/>
  <c r="FJ90" i="13"/>
  <c r="FI90" i="13"/>
  <c r="FH90" i="13"/>
  <c r="FG90" i="13"/>
  <c r="FF90" i="13"/>
  <c r="FE90" i="13"/>
  <c r="FD90" i="13"/>
  <c r="FC90" i="13"/>
  <c r="FB90" i="13"/>
  <c r="FA90" i="13"/>
  <c r="EZ90" i="13"/>
  <c r="EY90" i="13"/>
  <c r="EX90" i="13"/>
  <c r="EW90" i="13"/>
  <c r="EV90" i="13"/>
  <c r="EU90" i="13"/>
  <c r="ET90" i="13"/>
  <c r="ES90" i="13"/>
  <c r="ER90" i="13"/>
  <c r="EQ90" i="13"/>
  <c r="EP90" i="13"/>
  <c r="EO90" i="13"/>
  <c r="EN90" i="13"/>
  <c r="EM90" i="13"/>
  <c r="EL90" i="13"/>
  <c r="EK90" i="13"/>
  <c r="EJ90" i="13"/>
  <c r="EI90" i="13"/>
  <c r="EH90" i="13"/>
  <c r="EG90" i="13"/>
  <c r="EF90" i="13"/>
  <c r="EE90" i="13"/>
  <c r="ED90" i="13"/>
  <c r="EC90" i="13"/>
  <c r="EB90" i="13"/>
  <c r="EA90" i="13"/>
  <c r="DZ90" i="13"/>
  <c r="DY90" i="13"/>
  <c r="DX90" i="13"/>
  <c r="DW90" i="13"/>
  <c r="DV90" i="13"/>
  <c r="DU90" i="13"/>
  <c r="DT90" i="13"/>
  <c r="DS90" i="13"/>
  <c r="DR90" i="13"/>
  <c r="DQ90" i="13"/>
  <c r="DP90" i="13"/>
  <c r="DO90" i="13"/>
  <c r="DN90" i="13"/>
  <c r="DM90" i="13"/>
  <c r="DL90" i="13"/>
  <c r="DK90" i="13"/>
  <c r="DJ90" i="13"/>
  <c r="DI90" i="13"/>
  <c r="DH90" i="13"/>
  <c r="DG90" i="13"/>
  <c r="DF90" i="13"/>
  <c r="DE90" i="13"/>
  <c r="DD90" i="13"/>
  <c r="DC90" i="13"/>
  <c r="DB90" i="13"/>
  <c r="DA90" i="13"/>
  <c r="CZ90" i="13"/>
  <c r="CY90" i="13"/>
  <c r="CX90" i="13"/>
  <c r="CW90" i="13"/>
  <c r="CV90" i="13"/>
  <c r="CU90" i="13"/>
  <c r="CT90" i="13"/>
  <c r="CS90" i="13"/>
  <c r="CR90" i="13"/>
  <c r="CQ90" i="13"/>
  <c r="CP90" i="13"/>
  <c r="CO90" i="13"/>
  <c r="CN90" i="13"/>
  <c r="CM90" i="13"/>
  <c r="CL90" i="13"/>
  <c r="CK90" i="13"/>
  <c r="CJ90" i="13"/>
  <c r="CI90" i="13"/>
  <c r="CH90" i="13"/>
  <c r="CG90" i="13"/>
  <c r="CF90" i="13"/>
  <c r="CE90" i="13"/>
  <c r="CD90" i="13"/>
  <c r="CC90" i="13"/>
  <c r="CB90" i="13"/>
  <c r="CA90" i="13"/>
  <c r="BZ90" i="13"/>
  <c r="BY90" i="13"/>
  <c r="BX90" i="13"/>
  <c r="BW90" i="13"/>
  <c r="BV90" i="13"/>
  <c r="BU90" i="13"/>
  <c r="BT90" i="13"/>
  <c r="BS90" i="13"/>
  <c r="BR90" i="13"/>
  <c r="BQ90" i="13"/>
  <c r="BP90" i="13"/>
  <c r="BO90"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D90" i="13"/>
  <c r="C90" i="13"/>
  <c r="SG89" i="13"/>
  <c r="SF89" i="13"/>
  <c r="SE89" i="13"/>
  <c r="SD89" i="13"/>
  <c r="SC89" i="13"/>
  <c r="SB89" i="13"/>
  <c r="SA89" i="13"/>
  <c r="RZ89" i="13"/>
  <c r="RY89" i="13"/>
  <c r="RX89" i="13"/>
  <c r="RW89" i="13"/>
  <c r="RV89" i="13"/>
  <c r="RU89" i="13"/>
  <c r="RT89" i="13"/>
  <c r="RS89" i="13"/>
  <c r="RR89" i="13"/>
  <c r="RQ89" i="13"/>
  <c r="RP89" i="13"/>
  <c r="RO89" i="13"/>
  <c r="RN89" i="13"/>
  <c r="RM89" i="13"/>
  <c r="RL89" i="13"/>
  <c r="RK89" i="13"/>
  <c r="RJ89" i="13"/>
  <c r="RI89" i="13"/>
  <c r="RH89" i="13"/>
  <c r="RG89" i="13"/>
  <c r="RF89" i="13"/>
  <c r="RE89" i="13"/>
  <c r="RD89" i="13"/>
  <c r="RC89" i="13"/>
  <c r="RB89" i="13"/>
  <c r="RA89" i="13"/>
  <c r="QZ89" i="13"/>
  <c r="QY89" i="13"/>
  <c r="QX89" i="13"/>
  <c r="QW89" i="13"/>
  <c r="QV89" i="13"/>
  <c r="QU89" i="13"/>
  <c r="QT89" i="13"/>
  <c r="QS89" i="13"/>
  <c r="QR89" i="13"/>
  <c r="QQ89" i="13"/>
  <c r="QP89" i="13"/>
  <c r="QO89" i="13"/>
  <c r="QN89" i="13"/>
  <c r="QM89" i="13"/>
  <c r="QL89" i="13"/>
  <c r="QK89" i="13"/>
  <c r="QJ89" i="13"/>
  <c r="QI89" i="13"/>
  <c r="QH89" i="13"/>
  <c r="QG89" i="13"/>
  <c r="QF89" i="13"/>
  <c r="QE89" i="13"/>
  <c r="QD89" i="13"/>
  <c r="QC89" i="13"/>
  <c r="QB89" i="13"/>
  <c r="QA89" i="13"/>
  <c r="PZ89" i="13"/>
  <c r="PY89" i="13"/>
  <c r="PX89" i="13"/>
  <c r="PW89" i="13"/>
  <c r="PV89" i="13"/>
  <c r="PU89" i="13"/>
  <c r="PT89" i="13"/>
  <c r="PS89" i="13"/>
  <c r="PR89" i="13"/>
  <c r="PQ89" i="13"/>
  <c r="PP89" i="13"/>
  <c r="PO89" i="13"/>
  <c r="PN89" i="13"/>
  <c r="PM89" i="13"/>
  <c r="PL89" i="13"/>
  <c r="PK89" i="13"/>
  <c r="PJ89" i="13"/>
  <c r="PI89" i="13"/>
  <c r="PH89" i="13"/>
  <c r="PG89" i="13"/>
  <c r="PF89" i="13"/>
  <c r="PE89" i="13"/>
  <c r="PD89" i="13"/>
  <c r="PC89" i="13"/>
  <c r="PB89" i="13"/>
  <c r="PA89" i="13"/>
  <c r="OZ89" i="13"/>
  <c r="OY89" i="13"/>
  <c r="OX89" i="13"/>
  <c r="OW89" i="13"/>
  <c r="OV89" i="13"/>
  <c r="OU89" i="13"/>
  <c r="OT89" i="13"/>
  <c r="OS89" i="13"/>
  <c r="OR89" i="13"/>
  <c r="OQ89" i="13"/>
  <c r="OP89" i="13"/>
  <c r="OO89" i="13"/>
  <c r="ON89" i="13"/>
  <c r="OM89" i="13"/>
  <c r="OL89" i="13"/>
  <c r="OK89" i="13"/>
  <c r="OJ89" i="13"/>
  <c r="OI89" i="13"/>
  <c r="OH89" i="13"/>
  <c r="OG89" i="13"/>
  <c r="OF89" i="13"/>
  <c r="OE89" i="13"/>
  <c r="OD89" i="13"/>
  <c r="OC89" i="13"/>
  <c r="OB89" i="13"/>
  <c r="OA89" i="13"/>
  <c r="NZ89" i="13"/>
  <c r="NY89" i="13"/>
  <c r="NX89" i="13"/>
  <c r="NW89" i="13"/>
  <c r="NV89" i="13"/>
  <c r="NU89" i="13"/>
  <c r="NT89" i="13"/>
  <c r="NS89" i="13"/>
  <c r="NR89" i="13"/>
  <c r="NQ89" i="13"/>
  <c r="NP89" i="13"/>
  <c r="NO89" i="13"/>
  <c r="NN89" i="13"/>
  <c r="NM89" i="13"/>
  <c r="NL89" i="13"/>
  <c r="NK89" i="13"/>
  <c r="NJ89" i="13"/>
  <c r="NI89" i="13"/>
  <c r="NH89" i="13"/>
  <c r="NG89" i="13"/>
  <c r="NF89" i="13"/>
  <c r="NE89" i="13"/>
  <c r="ND89" i="13"/>
  <c r="NC89" i="13"/>
  <c r="NB89" i="13"/>
  <c r="NA89" i="13"/>
  <c r="MZ89" i="13"/>
  <c r="MY89" i="13"/>
  <c r="MX89" i="13"/>
  <c r="MW89" i="13"/>
  <c r="MV89" i="13"/>
  <c r="MU89" i="13"/>
  <c r="MT89" i="13"/>
  <c r="MS89" i="13"/>
  <c r="MR89" i="13"/>
  <c r="MQ89" i="13"/>
  <c r="MP89" i="13"/>
  <c r="MO89" i="13"/>
  <c r="MN89" i="13"/>
  <c r="MM89" i="13"/>
  <c r="ML89" i="13"/>
  <c r="MK89" i="13"/>
  <c r="MJ89" i="13"/>
  <c r="MI89" i="13"/>
  <c r="MH89" i="13"/>
  <c r="MG89" i="13"/>
  <c r="MF89" i="13"/>
  <c r="ME89" i="13"/>
  <c r="MD89" i="13"/>
  <c r="MC89" i="13"/>
  <c r="MB89" i="13"/>
  <c r="MA89" i="13"/>
  <c r="LZ89" i="13"/>
  <c r="LY89" i="13"/>
  <c r="LX89" i="13"/>
  <c r="LW89" i="13"/>
  <c r="LV89" i="13"/>
  <c r="LU89" i="13"/>
  <c r="LT89" i="13"/>
  <c r="LS89" i="13"/>
  <c r="LR89" i="13"/>
  <c r="LQ89" i="13"/>
  <c r="LP89" i="13"/>
  <c r="LO89" i="13"/>
  <c r="LN89" i="13"/>
  <c r="LM89" i="13"/>
  <c r="LL89" i="13"/>
  <c r="LK89" i="13"/>
  <c r="LJ89" i="13"/>
  <c r="LI89" i="13"/>
  <c r="LH89" i="13"/>
  <c r="LG89" i="13"/>
  <c r="LF89" i="13"/>
  <c r="LE89" i="13"/>
  <c r="LD89" i="13"/>
  <c r="LC89" i="13"/>
  <c r="LB89" i="13"/>
  <c r="LA89" i="13"/>
  <c r="KZ89" i="13"/>
  <c r="KY89" i="13"/>
  <c r="KX89" i="13"/>
  <c r="KW89" i="13"/>
  <c r="KV89" i="13"/>
  <c r="KU89" i="13"/>
  <c r="KT89" i="13"/>
  <c r="KS89" i="13"/>
  <c r="KR89" i="13"/>
  <c r="KQ89" i="13"/>
  <c r="KP89" i="13"/>
  <c r="KO89" i="13"/>
  <c r="KN89" i="13"/>
  <c r="KM89" i="13"/>
  <c r="KL89" i="13"/>
  <c r="KK89" i="13"/>
  <c r="KJ89" i="13"/>
  <c r="KI89" i="13"/>
  <c r="KH89" i="13"/>
  <c r="KG89" i="13"/>
  <c r="KF89" i="13"/>
  <c r="KE89" i="13"/>
  <c r="KD89" i="13"/>
  <c r="KC89" i="13"/>
  <c r="KB89" i="13"/>
  <c r="KA89" i="13"/>
  <c r="JZ89" i="13"/>
  <c r="JY89" i="13"/>
  <c r="JX89" i="13"/>
  <c r="JW89" i="13"/>
  <c r="JV89" i="13"/>
  <c r="JU89" i="13"/>
  <c r="JT89" i="13"/>
  <c r="JS89" i="13"/>
  <c r="JR89" i="13"/>
  <c r="JQ89" i="13"/>
  <c r="JP89" i="13"/>
  <c r="JO89" i="13"/>
  <c r="JN89" i="13"/>
  <c r="JM89" i="13"/>
  <c r="JL89" i="13"/>
  <c r="JK89" i="13"/>
  <c r="JJ89" i="13"/>
  <c r="JI89" i="13"/>
  <c r="JH89" i="13"/>
  <c r="JG89" i="13"/>
  <c r="JF89" i="13"/>
  <c r="JE89" i="13"/>
  <c r="JD89" i="13"/>
  <c r="JC89" i="13"/>
  <c r="JB89" i="13"/>
  <c r="JA89" i="13"/>
  <c r="IZ89" i="13"/>
  <c r="IY89" i="13"/>
  <c r="IX89" i="13"/>
  <c r="IW89" i="13"/>
  <c r="IV89" i="13"/>
  <c r="IU89" i="13"/>
  <c r="IT89" i="13"/>
  <c r="IS89" i="13"/>
  <c r="IR89" i="13"/>
  <c r="IQ89" i="13"/>
  <c r="IP89" i="13"/>
  <c r="IO89" i="13"/>
  <c r="IN89" i="13"/>
  <c r="IM89" i="13"/>
  <c r="IL89" i="13"/>
  <c r="IK89" i="13"/>
  <c r="IJ89" i="13"/>
  <c r="II89" i="13"/>
  <c r="IH89" i="13"/>
  <c r="IG89" i="13"/>
  <c r="IF89" i="13"/>
  <c r="IE89" i="13"/>
  <c r="ID89" i="13"/>
  <c r="IC89" i="13"/>
  <c r="IB89" i="13"/>
  <c r="IA89" i="13"/>
  <c r="HZ89" i="13"/>
  <c r="HY89" i="13"/>
  <c r="HX89" i="13"/>
  <c r="HW89" i="13"/>
  <c r="HV89" i="13"/>
  <c r="HU89" i="13"/>
  <c r="HT89" i="13"/>
  <c r="HS89" i="13"/>
  <c r="HR89" i="13"/>
  <c r="HQ89" i="13"/>
  <c r="HP89" i="13"/>
  <c r="HO89" i="13"/>
  <c r="HN89" i="13"/>
  <c r="HM89" i="13"/>
  <c r="HL89" i="13"/>
  <c r="HK89" i="13"/>
  <c r="HJ89" i="13"/>
  <c r="HI89" i="13"/>
  <c r="HH89" i="13"/>
  <c r="HG89" i="13"/>
  <c r="HF89" i="13"/>
  <c r="HE89" i="13"/>
  <c r="HD89" i="13"/>
  <c r="HC89" i="13"/>
  <c r="HB89" i="13"/>
  <c r="HA89" i="13"/>
  <c r="GZ89" i="13"/>
  <c r="GY89" i="13"/>
  <c r="GX89" i="13"/>
  <c r="GW89" i="13"/>
  <c r="GV89" i="13"/>
  <c r="GU89" i="13"/>
  <c r="GT89" i="13"/>
  <c r="GS89" i="13"/>
  <c r="GR89" i="13"/>
  <c r="GQ89" i="13"/>
  <c r="GP89" i="13"/>
  <c r="GO89" i="13"/>
  <c r="GN89" i="13"/>
  <c r="GM89" i="13"/>
  <c r="GL89" i="13"/>
  <c r="GK89" i="13"/>
  <c r="GJ89" i="13"/>
  <c r="GI89" i="13"/>
  <c r="GH89" i="13"/>
  <c r="GG89" i="13"/>
  <c r="GF89" i="13"/>
  <c r="GE89" i="13"/>
  <c r="GD89" i="13"/>
  <c r="GC89" i="13"/>
  <c r="GB89" i="13"/>
  <c r="GA89" i="13"/>
  <c r="FZ89" i="13"/>
  <c r="FY89" i="13"/>
  <c r="FX89" i="13"/>
  <c r="FW89" i="13"/>
  <c r="FV89" i="13"/>
  <c r="FU89" i="13"/>
  <c r="FT89" i="13"/>
  <c r="FS89" i="13"/>
  <c r="FR89" i="13"/>
  <c r="FQ89" i="13"/>
  <c r="FP89" i="13"/>
  <c r="FO89" i="13"/>
  <c r="FN89" i="13"/>
  <c r="FM89" i="13"/>
  <c r="FL89" i="13"/>
  <c r="FK89" i="13"/>
  <c r="FJ89" i="13"/>
  <c r="FI89" i="13"/>
  <c r="FH89" i="13"/>
  <c r="FG89" i="13"/>
  <c r="FF89" i="13"/>
  <c r="FE89" i="13"/>
  <c r="FD89" i="13"/>
  <c r="FC89" i="13"/>
  <c r="FB89" i="13"/>
  <c r="FA89" i="13"/>
  <c r="EZ89" i="13"/>
  <c r="EY89" i="13"/>
  <c r="EX89" i="13"/>
  <c r="EW89" i="13"/>
  <c r="EV89" i="13"/>
  <c r="EU89" i="13"/>
  <c r="ET89" i="13"/>
  <c r="ES89" i="13"/>
  <c r="ER89" i="13"/>
  <c r="EQ89" i="13"/>
  <c r="EP89" i="13"/>
  <c r="EO89" i="13"/>
  <c r="EN89" i="13"/>
  <c r="EM89" i="13"/>
  <c r="EL89" i="13"/>
  <c r="EK89" i="13"/>
  <c r="EJ89" i="13"/>
  <c r="EI89" i="13"/>
  <c r="EH89" i="13"/>
  <c r="EG89" i="13"/>
  <c r="EF89" i="13"/>
  <c r="EE89" i="13"/>
  <c r="ED89" i="13"/>
  <c r="EC89" i="13"/>
  <c r="EB89" i="13"/>
  <c r="EA89" i="13"/>
  <c r="DZ89" i="13"/>
  <c r="DY89" i="13"/>
  <c r="DX89" i="13"/>
  <c r="DW89" i="13"/>
  <c r="DV89" i="13"/>
  <c r="DU89" i="13"/>
  <c r="DT89" i="13"/>
  <c r="DS89" i="13"/>
  <c r="DR89" i="13"/>
  <c r="DQ89" i="13"/>
  <c r="DP89" i="13"/>
  <c r="DO89" i="13"/>
  <c r="DN89" i="13"/>
  <c r="DM89" i="13"/>
  <c r="DL89" i="13"/>
  <c r="DK89" i="13"/>
  <c r="DJ89" i="13"/>
  <c r="DI89" i="13"/>
  <c r="DH89" i="13"/>
  <c r="DG89" i="13"/>
  <c r="DF89" i="13"/>
  <c r="DE89" i="13"/>
  <c r="DD89" i="13"/>
  <c r="DC89" i="13"/>
  <c r="DB89" i="13"/>
  <c r="DA89" i="13"/>
  <c r="CZ89" i="13"/>
  <c r="CY89" i="13"/>
  <c r="CX89" i="13"/>
  <c r="CW89" i="13"/>
  <c r="CV89" i="13"/>
  <c r="CU89" i="13"/>
  <c r="CT89" i="13"/>
  <c r="CS89" i="13"/>
  <c r="CR89" i="13"/>
  <c r="CQ89" i="13"/>
  <c r="CP89" i="13"/>
  <c r="CO89" i="13"/>
  <c r="CN89" i="13"/>
  <c r="CM89" i="13"/>
  <c r="CL89" i="13"/>
  <c r="CK89" i="13"/>
  <c r="CJ89" i="13"/>
  <c r="CI89" i="13"/>
  <c r="CH89" i="13"/>
  <c r="CG89" i="13"/>
  <c r="CF89" i="13"/>
  <c r="CE89" i="13"/>
  <c r="CD89" i="13"/>
  <c r="CC89" i="13"/>
  <c r="CB89" i="13"/>
  <c r="CA89" i="13"/>
  <c r="BZ89" i="13"/>
  <c r="BY89" i="13"/>
  <c r="BX89" i="13"/>
  <c r="BW89" i="13"/>
  <c r="BV89" i="13"/>
  <c r="BU89" i="13"/>
  <c r="BT89" i="13"/>
  <c r="BS89" i="13"/>
  <c r="BR89" i="13"/>
  <c r="BQ89" i="13"/>
  <c r="BP89" i="13"/>
  <c r="BO89"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D89" i="13"/>
  <c r="C89" i="13"/>
  <c r="SG88" i="13"/>
  <c r="SF88" i="13"/>
  <c r="SE88" i="13"/>
  <c r="SD88" i="13"/>
  <c r="SC88" i="13"/>
  <c r="SB88" i="13"/>
  <c r="SA88" i="13"/>
  <c r="RZ88" i="13"/>
  <c r="RY88" i="13"/>
  <c r="RX88" i="13"/>
  <c r="RW88" i="13"/>
  <c r="RV88" i="13"/>
  <c r="RU88" i="13"/>
  <c r="RT88" i="13"/>
  <c r="RS88" i="13"/>
  <c r="RR88" i="13"/>
  <c r="RQ88" i="13"/>
  <c r="RP88" i="13"/>
  <c r="RO88" i="13"/>
  <c r="RN88" i="13"/>
  <c r="RM88" i="13"/>
  <c r="RL88" i="13"/>
  <c r="RK88" i="13"/>
  <c r="RJ88" i="13"/>
  <c r="RI88" i="13"/>
  <c r="RH88" i="13"/>
  <c r="RG88" i="13"/>
  <c r="RF88" i="13"/>
  <c r="RE88" i="13"/>
  <c r="RD88" i="13"/>
  <c r="RC88" i="13"/>
  <c r="RB88" i="13"/>
  <c r="RA88" i="13"/>
  <c r="QZ88" i="13"/>
  <c r="QY88" i="13"/>
  <c r="QX88" i="13"/>
  <c r="QW88" i="13"/>
  <c r="QV88" i="13"/>
  <c r="QU88" i="13"/>
  <c r="QT88" i="13"/>
  <c r="QS88" i="13"/>
  <c r="QR88" i="13"/>
  <c r="QQ88" i="13"/>
  <c r="QP88" i="13"/>
  <c r="QO88" i="13"/>
  <c r="QN88" i="13"/>
  <c r="QM88" i="13"/>
  <c r="QL88" i="13"/>
  <c r="QK88" i="13"/>
  <c r="QJ88" i="13"/>
  <c r="QI88" i="13"/>
  <c r="QH88" i="13"/>
  <c r="QG88" i="13"/>
  <c r="QF88" i="13"/>
  <c r="QE88" i="13"/>
  <c r="QD88" i="13"/>
  <c r="QC88" i="13"/>
  <c r="QB88" i="13"/>
  <c r="QA88" i="13"/>
  <c r="PZ88" i="13"/>
  <c r="PY88" i="13"/>
  <c r="PX88" i="13"/>
  <c r="PW88" i="13"/>
  <c r="PV88" i="13"/>
  <c r="PU88" i="13"/>
  <c r="PT88" i="13"/>
  <c r="PS88" i="13"/>
  <c r="PR88" i="13"/>
  <c r="PQ88" i="13"/>
  <c r="PP88" i="13"/>
  <c r="PO88" i="13"/>
  <c r="PN88" i="13"/>
  <c r="PM88" i="13"/>
  <c r="PL88" i="13"/>
  <c r="PK88" i="13"/>
  <c r="PJ88" i="13"/>
  <c r="PI88" i="13"/>
  <c r="PH88" i="13"/>
  <c r="PG88" i="13"/>
  <c r="PF88" i="13"/>
  <c r="PE88" i="13"/>
  <c r="PD88" i="13"/>
  <c r="PC88" i="13"/>
  <c r="PB88" i="13"/>
  <c r="PA88" i="13"/>
  <c r="OZ88" i="13"/>
  <c r="OY88" i="13"/>
  <c r="OX88" i="13"/>
  <c r="OW88" i="13"/>
  <c r="OV88" i="13"/>
  <c r="OU88" i="13"/>
  <c r="OT88" i="13"/>
  <c r="OS88" i="13"/>
  <c r="OR88" i="13"/>
  <c r="OQ88" i="13"/>
  <c r="OP88" i="13"/>
  <c r="OO88" i="13"/>
  <c r="ON88" i="13"/>
  <c r="OM88" i="13"/>
  <c r="OL88" i="13"/>
  <c r="OK88" i="13"/>
  <c r="OJ88" i="13"/>
  <c r="OI88" i="13"/>
  <c r="OH88" i="13"/>
  <c r="OG88" i="13"/>
  <c r="OF88" i="13"/>
  <c r="OE88" i="13"/>
  <c r="OD88" i="13"/>
  <c r="OC88" i="13"/>
  <c r="OB88" i="13"/>
  <c r="OA88" i="13"/>
  <c r="NZ88" i="13"/>
  <c r="NY88" i="13"/>
  <c r="NX88" i="13"/>
  <c r="NW88" i="13"/>
  <c r="NV88" i="13"/>
  <c r="NU88" i="13"/>
  <c r="NT88" i="13"/>
  <c r="NS88" i="13"/>
  <c r="NR88" i="13"/>
  <c r="NQ88" i="13"/>
  <c r="NP88" i="13"/>
  <c r="NO88" i="13"/>
  <c r="NN88" i="13"/>
  <c r="NM88" i="13"/>
  <c r="NL88" i="13"/>
  <c r="NK88" i="13"/>
  <c r="NJ88" i="13"/>
  <c r="NI88" i="13"/>
  <c r="NH88" i="13"/>
  <c r="NG88" i="13"/>
  <c r="NF88" i="13"/>
  <c r="NE88" i="13"/>
  <c r="ND88" i="13"/>
  <c r="NC88" i="13"/>
  <c r="NB88" i="13"/>
  <c r="NA88" i="13"/>
  <c r="MZ88" i="13"/>
  <c r="MY88" i="13"/>
  <c r="MX88" i="13"/>
  <c r="MW88" i="13"/>
  <c r="MV88" i="13"/>
  <c r="MU88" i="13"/>
  <c r="MT88" i="13"/>
  <c r="MS88" i="13"/>
  <c r="MR88" i="13"/>
  <c r="MQ88" i="13"/>
  <c r="MP88" i="13"/>
  <c r="MO88" i="13"/>
  <c r="MN88" i="13"/>
  <c r="MM88" i="13"/>
  <c r="ML88" i="13"/>
  <c r="MK88" i="13"/>
  <c r="MJ88" i="13"/>
  <c r="MI88" i="13"/>
  <c r="MH88" i="13"/>
  <c r="MG88" i="13"/>
  <c r="MF88" i="13"/>
  <c r="ME88" i="13"/>
  <c r="MD88" i="13"/>
  <c r="MC88" i="13"/>
  <c r="MB88" i="13"/>
  <c r="MA88" i="13"/>
  <c r="LZ88" i="13"/>
  <c r="LY88" i="13"/>
  <c r="LX88" i="13"/>
  <c r="LW88" i="13"/>
  <c r="LV88" i="13"/>
  <c r="LU88" i="13"/>
  <c r="LT88" i="13"/>
  <c r="LS88" i="13"/>
  <c r="LR88" i="13"/>
  <c r="LQ88" i="13"/>
  <c r="LP88" i="13"/>
  <c r="LO88" i="13"/>
  <c r="LN88" i="13"/>
  <c r="LM88" i="13"/>
  <c r="LL88" i="13"/>
  <c r="LK88" i="13"/>
  <c r="LJ88" i="13"/>
  <c r="LI88" i="13"/>
  <c r="LH88" i="13"/>
  <c r="LG88" i="13"/>
  <c r="LF88" i="13"/>
  <c r="LE88" i="13"/>
  <c r="LD88" i="13"/>
  <c r="LC88" i="13"/>
  <c r="LB88" i="13"/>
  <c r="LA88" i="13"/>
  <c r="KZ88" i="13"/>
  <c r="KY88" i="13"/>
  <c r="KX88" i="13"/>
  <c r="KW88" i="13"/>
  <c r="KV88" i="13"/>
  <c r="KU88" i="13"/>
  <c r="KT88" i="13"/>
  <c r="KS88" i="13"/>
  <c r="KR88" i="13"/>
  <c r="KQ88" i="13"/>
  <c r="KP88" i="13"/>
  <c r="KO88" i="13"/>
  <c r="KN88" i="13"/>
  <c r="KM88" i="13"/>
  <c r="KL88" i="13"/>
  <c r="KK88" i="13"/>
  <c r="KJ88" i="13"/>
  <c r="KI88" i="13"/>
  <c r="KH88" i="13"/>
  <c r="KG88" i="13"/>
  <c r="KF88" i="13"/>
  <c r="KE88" i="13"/>
  <c r="KD88" i="13"/>
  <c r="KC88" i="13"/>
  <c r="KB88" i="13"/>
  <c r="KA88" i="13"/>
  <c r="JZ88" i="13"/>
  <c r="JY88" i="13"/>
  <c r="JX88" i="13"/>
  <c r="JW88" i="13"/>
  <c r="JV88" i="13"/>
  <c r="JU88" i="13"/>
  <c r="JT88" i="13"/>
  <c r="JS88" i="13"/>
  <c r="JR88" i="13"/>
  <c r="JQ88" i="13"/>
  <c r="JP88" i="13"/>
  <c r="JO88" i="13"/>
  <c r="JN88" i="13"/>
  <c r="JM88" i="13"/>
  <c r="JL88" i="13"/>
  <c r="JK88" i="13"/>
  <c r="JJ88" i="13"/>
  <c r="JI88" i="13"/>
  <c r="JH88" i="13"/>
  <c r="JG88" i="13"/>
  <c r="JF88" i="13"/>
  <c r="JE88" i="13"/>
  <c r="JD88" i="13"/>
  <c r="JC88" i="13"/>
  <c r="JB88" i="13"/>
  <c r="JA88" i="13"/>
  <c r="IZ88" i="13"/>
  <c r="IY88" i="13"/>
  <c r="IX88" i="13"/>
  <c r="IW88" i="13"/>
  <c r="IV88" i="13"/>
  <c r="IU88" i="13"/>
  <c r="IT88" i="13"/>
  <c r="IS88" i="13"/>
  <c r="IR88" i="13"/>
  <c r="IQ88" i="13"/>
  <c r="IP88" i="13"/>
  <c r="IO88" i="13"/>
  <c r="IN88" i="13"/>
  <c r="IM88" i="13"/>
  <c r="IL88" i="13"/>
  <c r="IK88" i="13"/>
  <c r="IJ88" i="13"/>
  <c r="II88" i="13"/>
  <c r="IH88" i="13"/>
  <c r="IG88" i="13"/>
  <c r="IF88" i="13"/>
  <c r="IE88" i="13"/>
  <c r="ID88" i="13"/>
  <c r="IC88" i="13"/>
  <c r="IB88" i="13"/>
  <c r="IA88" i="13"/>
  <c r="HZ88" i="13"/>
  <c r="HY88" i="13"/>
  <c r="HX88" i="13"/>
  <c r="HW88" i="13"/>
  <c r="HV88" i="13"/>
  <c r="HU88" i="13"/>
  <c r="HT88" i="13"/>
  <c r="HS88" i="13"/>
  <c r="HR88" i="13"/>
  <c r="HQ88" i="13"/>
  <c r="HP88" i="13"/>
  <c r="HO88" i="13"/>
  <c r="HN88" i="13"/>
  <c r="HM88" i="13"/>
  <c r="HL88" i="13"/>
  <c r="HK88" i="13"/>
  <c r="HJ88" i="13"/>
  <c r="HI88" i="13"/>
  <c r="HH88" i="13"/>
  <c r="HG88" i="13"/>
  <c r="HF88" i="13"/>
  <c r="HE88" i="13"/>
  <c r="HD88" i="13"/>
  <c r="HC88" i="13"/>
  <c r="HB88" i="13"/>
  <c r="HA88" i="13"/>
  <c r="GZ88" i="13"/>
  <c r="GY88" i="13"/>
  <c r="GX88" i="13"/>
  <c r="GW88" i="13"/>
  <c r="GV88" i="13"/>
  <c r="GU88" i="13"/>
  <c r="GT88" i="13"/>
  <c r="GS88" i="13"/>
  <c r="GR88" i="13"/>
  <c r="GQ88" i="13"/>
  <c r="GP88" i="13"/>
  <c r="GO88" i="13"/>
  <c r="GN88" i="13"/>
  <c r="GM88" i="13"/>
  <c r="GL88" i="13"/>
  <c r="GK88" i="13"/>
  <c r="GJ88" i="13"/>
  <c r="GI88" i="13"/>
  <c r="GH88" i="13"/>
  <c r="GG88" i="13"/>
  <c r="GF88" i="13"/>
  <c r="GE88" i="13"/>
  <c r="GD88" i="13"/>
  <c r="GC88" i="13"/>
  <c r="GB88" i="13"/>
  <c r="GA88" i="13"/>
  <c r="FZ88" i="13"/>
  <c r="FY88" i="13"/>
  <c r="FX88" i="13"/>
  <c r="FW88" i="13"/>
  <c r="FV88" i="13"/>
  <c r="FU88" i="13"/>
  <c r="FT88" i="13"/>
  <c r="FS88" i="13"/>
  <c r="FR88" i="13"/>
  <c r="FQ88" i="13"/>
  <c r="FP88" i="13"/>
  <c r="FO88" i="13"/>
  <c r="FN88" i="13"/>
  <c r="FM88" i="13"/>
  <c r="FL88" i="13"/>
  <c r="FK88" i="13"/>
  <c r="FJ88" i="13"/>
  <c r="FI88" i="13"/>
  <c r="FH88" i="13"/>
  <c r="FG88" i="13"/>
  <c r="FF88" i="13"/>
  <c r="FE88" i="13"/>
  <c r="FD88" i="13"/>
  <c r="FC88" i="13"/>
  <c r="FB88" i="13"/>
  <c r="FA88" i="13"/>
  <c r="EZ88" i="13"/>
  <c r="EY88" i="13"/>
  <c r="EX88" i="13"/>
  <c r="EW88" i="13"/>
  <c r="EV88" i="13"/>
  <c r="EU88" i="13"/>
  <c r="ET88" i="13"/>
  <c r="ES88" i="13"/>
  <c r="ER88" i="13"/>
  <c r="EQ88" i="13"/>
  <c r="EP88" i="13"/>
  <c r="EO88" i="13"/>
  <c r="EN88" i="13"/>
  <c r="EM88" i="13"/>
  <c r="EL88" i="13"/>
  <c r="EK88" i="13"/>
  <c r="EJ88" i="13"/>
  <c r="EI88" i="13"/>
  <c r="EH88" i="13"/>
  <c r="EG88" i="13"/>
  <c r="EF88" i="13"/>
  <c r="EE88" i="13"/>
  <c r="ED88" i="13"/>
  <c r="EC88" i="13"/>
  <c r="EB88" i="13"/>
  <c r="EA88" i="13"/>
  <c r="DZ88" i="13"/>
  <c r="DY88" i="13"/>
  <c r="DX88" i="13"/>
  <c r="DW88" i="13"/>
  <c r="DV88" i="13"/>
  <c r="DU88" i="13"/>
  <c r="DT88" i="13"/>
  <c r="DS88" i="13"/>
  <c r="DR88" i="13"/>
  <c r="DQ88" i="13"/>
  <c r="DP88" i="13"/>
  <c r="DO88" i="13"/>
  <c r="DN88" i="13"/>
  <c r="DM88" i="13"/>
  <c r="DL88" i="13"/>
  <c r="DK88" i="13"/>
  <c r="DJ88" i="13"/>
  <c r="DI88" i="13"/>
  <c r="DH88" i="13"/>
  <c r="DG88" i="13"/>
  <c r="DF88" i="13"/>
  <c r="DE88" i="13"/>
  <c r="DD88" i="13"/>
  <c r="DC88" i="13"/>
  <c r="DB88" i="13"/>
  <c r="DA88" i="13"/>
  <c r="CZ88" i="13"/>
  <c r="CY88" i="13"/>
  <c r="CX88" i="13"/>
  <c r="CW88" i="13"/>
  <c r="CV88" i="13"/>
  <c r="CU88" i="13"/>
  <c r="CT88" i="13"/>
  <c r="CS88" i="13"/>
  <c r="CR88" i="13"/>
  <c r="CQ88" i="13"/>
  <c r="CP88" i="13"/>
  <c r="CO88" i="13"/>
  <c r="CN88" i="13"/>
  <c r="CM88" i="13"/>
  <c r="CL88" i="13"/>
  <c r="CK88" i="13"/>
  <c r="CJ88" i="13"/>
  <c r="CI88" i="13"/>
  <c r="CH88" i="13"/>
  <c r="CG88" i="13"/>
  <c r="CF88" i="13"/>
  <c r="CE88" i="13"/>
  <c r="CD88" i="13"/>
  <c r="CC88" i="13"/>
  <c r="CB88" i="13"/>
  <c r="CA88" i="13"/>
  <c r="BZ88" i="13"/>
  <c r="BY88" i="13"/>
  <c r="BX88" i="13"/>
  <c r="BW88" i="13"/>
  <c r="BV88" i="13"/>
  <c r="BU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D88" i="13"/>
  <c r="C88" i="13"/>
  <c r="SG87" i="13"/>
  <c r="SF87" i="13"/>
  <c r="SE87" i="13"/>
  <c r="SD87" i="13"/>
  <c r="SC87" i="13"/>
  <c r="SB87" i="13"/>
  <c r="SA87" i="13"/>
  <c r="RZ87" i="13"/>
  <c r="RY87" i="13"/>
  <c r="RX87" i="13"/>
  <c r="RW87" i="13"/>
  <c r="RV87" i="13"/>
  <c r="RU87" i="13"/>
  <c r="RT87" i="13"/>
  <c r="RS87" i="13"/>
  <c r="RR87" i="13"/>
  <c r="RQ87" i="13"/>
  <c r="RP87" i="13"/>
  <c r="RO87" i="13"/>
  <c r="RN87" i="13"/>
  <c r="RM87" i="13"/>
  <c r="RL87" i="13"/>
  <c r="RK87" i="13"/>
  <c r="RJ87" i="13"/>
  <c r="RI87" i="13"/>
  <c r="RH87" i="13"/>
  <c r="RG87" i="13"/>
  <c r="RF87" i="13"/>
  <c r="RE87" i="13"/>
  <c r="RD87" i="13"/>
  <c r="RC87" i="13"/>
  <c r="RB87" i="13"/>
  <c r="RA87" i="13"/>
  <c r="QZ87" i="13"/>
  <c r="QY87" i="13"/>
  <c r="QX87" i="13"/>
  <c r="QW87" i="13"/>
  <c r="QV87" i="13"/>
  <c r="QU87" i="13"/>
  <c r="QT87" i="13"/>
  <c r="QS87" i="13"/>
  <c r="QR87" i="13"/>
  <c r="QQ87" i="13"/>
  <c r="QP87" i="13"/>
  <c r="QO87" i="13"/>
  <c r="QN87" i="13"/>
  <c r="QM87" i="13"/>
  <c r="QL87" i="13"/>
  <c r="QK87" i="13"/>
  <c r="QJ87" i="13"/>
  <c r="QI87" i="13"/>
  <c r="QH87" i="13"/>
  <c r="QG87" i="13"/>
  <c r="QF87" i="13"/>
  <c r="QE87" i="13"/>
  <c r="QD87" i="13"/>
  <c r="QC87" i="13"/>
  <c r="QB87" i="13"/>
  <c r="QA87" i="13"/>
  <c r="PZ87" i="13"/>
  <c r="PY87" i="13"/>
  <c r="PX87" i="13"/>
  <c r="PW87" i="13"/>
  <c r="PV87" i="13"/>
  <c r="PU87" i="13"/>
  <c r="PT87" i="13"/>
  <c r="PS87" i="13"/>
  <c r="PR87" i="13"/>
  <c r="PQ87" i="13"/>
  <c r="PP87" i="13"/>
  <c r="PO87" i="13"/>
  <c r="PN87" i="13"/>
  <c r="PM87" i="13"/>
  <c r="PL87" i="13"/>
  <c r="PK87" i="13"/>
  <c r="PJ87" i="13"/>
  <c r="PI87" i="13"/>
  <c r="PH87" i="13"/>
  <c r="PG87" i="13"/>
  <c r="PF87" i="13"/>
  <c r="PE87" i="13"/>
  <c r="PD87" i="13"/>
  <c r="PC87" i="13"/>
  <c r="PB87" i="13"/>
  <c r="PA87" i="13"/>
  <c r="OZ87" i="13"/>
  <c r="OY87" i="13"/>
  <c r="OX87" i="13"/>
  <c r="OW87" i="13"/>
  <c r="OV87" i="13"/>
  <c r="OU87" i="13"/>
  <c r="OT87" i="13"/>
  <c r="OS87" i="13"/>
  <c r="OR87" i="13"/>
  <c r="OQ87" i="13"/>
  <c r="OP87" i="13"/>
  <c r="OO87" i="13"/>
  <c r="ON87" i="13"/>
  <c r="OM87" i="13"/>
  <c r="OL87" i="13"/>
  <c r="OK87" i="13"/>
  <c r="OJ87" i="13"/>
  <c r="OI87" i="13"/>
  <c r="OH87" i="13"/>
  <c r="OG87" i="13"/>
  <c r="OF87" i="13"/>
  <c r="OE87" i="13"/>
  <c r="OD87" i="13"/>
  <c r="OC87" i="13"/>
  <c r="OB87" i="13"/>
  <c r="OA87" i="13"/>
  <c r="NZ87" i="13"/>
  <c r="NY87" i="13"/>
  <c r="NX87" i="13"/>
  <c r="NW87" i="13"/>
  <c r="NV87" i="13"/>
  <c r="NU87" i="13"/>
  <c r="NT87" i="13"/>
  <c r="NS87" i="13"/>
  <c r="NR87" i="13"/>
  <c r="NQ87" i="13"/>
  <c r="NP87" i="13"/>
  <c r="NO87" i="13"/>
  <c r="NN87" i="13"/>
  <c r="NM87" i="13"/>
  <c r="NL87" i="13"/>
  <c r="NK87" i="13"/>
  <c r="NJ87" i="13"/>
  <c r="NI87" i="13"/>
  <c r="NH87" i="13"/>
  <c r="NG87" i="13"/>
  <c r="NF87" i="13"/>
  <c r="NE87" i="13"/>
  <c r="ND87" i="13"/>
  <c r="NC87" i="13"/>
  <c r="NB87" i="13"/>
  <c r="NA87" i="13"/>
  <c r="MZ87" i="13"/>
  <c r="MY87" i="13"/>
  <c r="MX87" i="13"/>
  <c r="MW87" i="13"/>
  <c r="MV87" i="13"/>
  <c r="MU87" i="13"/>
  <c r="MT87" i="13"/>
  <c r="MS87" i="13"/>
  <c r="MR87" i="13"/>
  <c r="MQ87" i="13"/>
  <c r="MP87" i="13"/>
  <c r="MO87" i="13"/>
  <c r="MN87" i="13"/>
  <c r="MM87" i="13"/>
  <c r="ML87" i="13"/>
  <c r="MK87" i="13"/>
  <c r="MJ87" i="13"/>
  <c r="MI87" i="13"/>
  <c r="MH87" i="13"/>
  <c r="MG87" i="13"/>
  <c r="MF87" i="13"/>
  <c r="ME87" i="13"/>
  <c r="MD87" i="13"/>
  <c r="MC87" i="13"/>
  <c r="MB87" i="13"/>
  <c r="MA87" i="13"/>
  <c r="LZ87" i="13"/>
  <c r="LY87" i="13"/>
  <c r="LX87" i="13"/>
  <c r="LW87" i="13"/>
  <c r="LV87" i="13"/>
  <c r="LU87" i="13"/>
  <c r="LT87" i="13"/>
  <c r="LS87" i="13"/>
  <c r="LR87" i="13"/>
  <c r="LQ87" i="13"/>
  <c r="LP87" i="13"/>
  <c r="LO87" i="13"/>
  <c r="LN87" i="13"/>
  <c r="LM87" i="13"/>
  <c r="LL87" i="13"/>
  <c r="LK87" i="13"/>
  <c r="LJ87" i="13"/>
  <c r="LI87" i="13"/>
  <c r="LH87" i="13"/>
  <c r="LG87" i="13"/>
  <c r="LF87" i="13"/>
  <c r="LE87" i="13"/>
  <c r="LD87" i="13"/>
  <c r="LC87" i="13"/>
  <c r="LB87" i="13"/>
  <c r="LA87" i="13"/>
  <c r="KZ87" i="13"/>
  <c r="KY87" i="13"/>
  <c r="KX87" i="13"/>
  <c r="KW87" i="13"/>
  <c r="KV87" i="13"/>
  <c r="KU87" i="13"/>
  <c r="KT87" i="13"/>
  <c r="KS87" i="13"/>
  <c r="KR87" i="13"/>
  <c r="KQ87" i="13"/>
  <c r="KP87" i="13"/>
  <c r="KO87" i="13"/>
  <c r="KN87" i="13"/>
  <c r="KM87" i="13"/>
  <c r="KL87" i="13"/>
  <c r="KK87" i="13"/>
  <c r="KJ87" i="13"/>
  <c r="KI87" i="13"/>
  <c r="KH87" i="13"/>
  <c r="KG87" i="13"/>
  <c r="KF87" i="13"/>
  <c r="KE87" i="13"/>
  <c r="KD87" i="13"/>
  <c r="KC87" i="13"/>
  <c r="KB87" i="13"/>
  <c r="KA87" i="13"/>
  <c r="JZ87" i="13"/>
  <c r="JY87" i="13"/>
  <c r="JX87" i="13"/>
  <c r="JW87" i="13"/>
  <c r="JV87" i="13"/>
  <c r="JU87" i="13"/>
  <c r="JT87" i="13"/>
  <c r="JS87" i="13"/>
  <c r="JR87" i="13"/>
  <c r="JQ87" i="13"/>
  <c r="JP87" i="13"/>
  <c r="JO87" i="13"/>
  <c r="JN87" i="13"/>
  <c r="JM87" i="13"/>
  <c r="JL87" i="13"/>
  <c r="JK87" i="13"/>
  <c r="JJ87" i="13"/>
  <c r="JI87" i="13"/>
  <c r="JH87" i="13"/>
  <c r="JG87" i="13"/>
  <c r="JF87" i="13"/>
  <c r="JE87" i="13"/>
  <c r="JD87" i="13"/>
  <c r="JC87" i="13"/>
  <c r="JB87" i="13"/>
  <c r="JA87" i="13"/>
  <c r="IZ87" i="13"/>
  <c r="IY87" i="13"/>
  <c r="IX87" i="13"/>
  <c r="IW87" i="13"/>
  <c r="IV87" i="13"/>
  <c r="IU87" i="13"/>
  <c r="IT87" i="13"/>
  <c r="IS87" i="13"/>
  <c r="IR87" i="13"/>
  <c r="IQ87" i="13"/>
  <c r="IP87" i="13"/>
  <c r="IO87" i="13"/>
  <c r="IN87" i="13"/>
  <c r="IM87" i="13"/>
  <c r="IL87" i="13"/>
  <c r="IK87" i="13"/>
  <c r="IJ87" i="13"/>
  <c r="II87" i="13"/>
  <c r="IH87" i="13"/>
  <c r="IG87" i="13"/>
  <c r="IF87" i="13"/>
  <c r="IE87" i="13"/>
  <c r="ID87" i="13"/>
  <c r="IC87" i="13"/>
  <c r="IB87" i="13"/>
  <c r="IA87" i="13"/>
  <c r="HZ87" i="13"/>
  <c r="HY87" i="13"/>
  <c r="HX87" i="13"/>
  <c r="HW87" i="13"/>
  <c r="HV87" i="13"/>
  <c r="HU87" i="13"/>
  <c r="HT87" i="13"/>
  <c r="HS87" i="13"/>
  <c r="HR87" i="13"/>
  <c r="HQ87" i="13"/>
  <c r="HP87" i="13"/>
  <c r="HO87" i="13"/>
  <c r="HN87" i="13"/>
  <c r="HM87" i="13"/>
  <c r="HL87" i="13"/>
  <c r="HK87" i="13"/>
  <c r="HJ87" i="13"/>
  <c r="HI87" i="13"/>
  <c r="HH87" i="13"/>
  <c r="HG87" i="13"/>
  <c r="HF87" i="13"/>
  <c r="HE87" i="13"/>
  <c r="HD87" i="13"/>
  <c r="HC87" i="13"/>
  <c r="HB87" i="13"/>
  <c r="HA87" i="13"/>
  <c r="GZ87" i="13"/>
  <c r="GY87" i="13"/>
  <c r="GX87" i="13"/>
  <c r="GW87" i="13"/>
  <c r="GV87" i="13"/>
  <c r="GU87" i="13"/>
  <c r="GT87" i="13"/>
  <c r="GS87" i="13"/>
  <c r="GR87" i="13"/>
  <c r="GQ87" i="13"/>
  <c r="GP87" i="13"/>
  <c r="GO87" i="13"/>
  <c r="GN87" i="13"/>
  <c r="GM87" i="13"/>
  <c r="GL87" i="13"/>
  <c r="GK87" i="13"/>
  <c r="GJ87" i="13"/>
  <c r="GI87" i="13"/>
  <c r="GH87" i="13"/>
  <c r="GG87" i="13"/>
  <c r="GF87" i="13"/>
  <c r="GE87" i="13"/>
  <c r="GD87" i="13"/>
  <c r="GC87" i="13"/>
  <c r="GB87" i="13"/>
  <c r="GA87" i="13"/>
  <c r="FZ87" i="13"/>
  <c r="FY87" i="13"/>
  <c r="FX87" i="13"/>
  <c r="FW87" i="13"/>
  <c r="FV87" i="13"/>
  <c r="FU87" i="13"/>
  <c r="FT87" i="13"/>
  <c r="FS87" i="13"/>
  <c r="FR87" i="13"/>
  <c r="FQ87" i="13"/>
  <c r="FP87" i="13"/>
  <c r="FO87" i="13"/>
  <c r="FN87" i="13"/>
  <c r="FM87" i="13"/>
  <c r="FL87" i="13"/>
  <c r="FK87" i="13"/>
  <c r="FJ87" i="13"/>
  <c r="FI87" i="13"/>
  <c r="FH87" i="13"/>
  <c r="FG87" i="13"/>
  <c r="FF87" i="13"/>
  <c r="FE87" i="13"/>
  <c r="FD87" i="13"/>
  <c r="FC87" i="13"/>
  <c r="FB87" i="13"/>
  <c r="FA87" i="13"/>
  <c r="EZ87" i="13"/>
  <c r="EY87" i="13"/>
  <c r="EX87" i="13"/>
  <c r="EW87" i="13"/>
  <c r="EV87" i="13"/>
  <c r="EU87" i="13"/>
  <c r="ET87" i="13"/>
  <c r="ES87" i="13"/>
  <c r="ER87" i="13"/>
  <c r="EQ87" i="13"/>
  <c r="EP87" i="13"/>
  <c r="EO87" i="13"/>
  <c r="EN87" i="13"/>
  <c r="EM87" i="13"/>
  <c r="EL87" i="13"/>
  <c r="EK87" i="13"/>
  <c r="EJ87" i="13"/>
  <c r="EI87" i="13"/>
  <c r="EH87" i="13"/>
  <c r="EG87" i="13"/>
  <c r="EF87" i="13"/>
  <c r="EE87" i="13"/>
  <c r="ED87" i="13"/>
  <c r="EC87" i="13"/>
  <c r="EB87" i="13"/>
  <c r="EA87" i="13"/>
  <c r="DZ87" i="13"/>
  <c r="DY87" i="13"/>
  <c r="DX87" i="13"/>
  <c r="DW87" i="13"/>
  <c r="DV87" i="13"/>
  <c r="DU87" i="13"/>
  <c r="DT87" i="13"/>
  <c r="DS87" i="13"/>
  <c r="DR87" i="13"/>
  <c r="DQ87" i="13"/>
  <c r="DP87" i="13"/>
  <c r="DO87" i="13"/>
  <c r="DN87" i="13"/>
  <c r="DM87" i="13"/>
  <c r="DL87" i="13"/>
  <c r="DK87" i="13"/>
  <c r="DJ87" i="13"/>
  <c r="DI87" i="13"/>
  <c r="DH87" i="13"/>
  <c r="DG87" i="13"/>
  <c r="DF87" i="13"/>
  <c r="DE87" i="13"/>
  <c r="DD87" i="13"/>
  <c r="DC87" i="13"/>
  <c r="DB87" i="13"/>
  <c r="DA87" i="13"/>
  <c r="CZ87" i="13"/>
  <c r="CY87" i="13"/>
  <c r="CX87" i="13"/>
  <c r="CW87" i="13"/>
  <c r="CV87" i="13"/>
  <c r="CU87" i="13"/>
  <c r="CT87" i="13"/>
  <c r="CS87" i="13"/>
  <c r="CR87" i="13"/>
  <c r="CQ87" i="13"/>
  <c r="CP87" i="13"/>
  <c r="CO87" i="13"/>
  <c r="CN87" i="13"/>
  <c r="CM87" i="13"/>
  <c r="CL87" i="13"/>
  <c r="CK87" i="13"/>
  <c r="CJ87" i="13"/>
  <c r="CI87" i="13"/>
  <c r="CH87" i="13"/>
  <c r="CG87" i="13"/>
  <c r="CF87" i="13"/>
  <c r="CE87" i="13"/>
  <c r="CD87" i="13"/>
  <c r="CC87" i="13"/>
  <c r="CB87" i="13"/>
  <c r="CA87" i="13"/>
  <c r="BZ87" i="13"/>
  <c r="BY87" i="13"/>
  <c r="BX87" i="13"/>
  <c r="BW87" i="13"/>
  <c r="BV87" i="13"/>
  <c r="BU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D87" i="13"/>
  <c r="C87" i="13"/>
  <c r="SG86" i="13"/>
  <c r="SF86" i="13"/>
  <c r="SE86" i="13"/>
  <c r="SD86" i="13"/>
  <c r="SC86" i="13"/>
  <c r="SB86" i="13"/>
  <c r="SA86" i="13"/>
  <c r="RZ86" i="13"/>
  <c r="RY86" i="13"/>
  <c r="RX86" i="13"/>
  <c r="RW86" i="13"/>
  <c r="RV86" i="13"/>
  <c r="RU86" i="13"/>
  <c r="RT86" i="13"/>
  <c r="RS86" i="13"/>
  <c r="RR86" i="13"/>
  <c r="RQ86" i="13"/>
  <c r="RP86" i="13"/>
  <c r="RO86" i="13"/>
  <c r="RN86" i="13"/>
  <c r="RM86" i="13"/>
  <c r="RL86" i="13"/>
  <c r="RK86" i="13"/>
  <c r="RJ86" i="13"/>
  <c r="RI86" i="13"/>
  <c r="RH86" i="13"/>
  <c r="RG86" i="13"/>
  <c r="RF86" i="13"/>
  <c r="RE86" i="13"/>
  <c r="RD86" i="13"/>
  <c r="RC86" i="13"/>
  <c r="RB86" i="13"/>
  <c r="RA86" i="13"/>
  <c r="QZ86" i="13"/>
  <c r="QY86" i="13"/>
  <c r="QX86" i="13"/>
  <c r="QW86" i="13"/>
  <c r="QV86" i="13"/>
  <c r="QU86" i="13"/>
  <c r="QT86" i="13"/>
  <c r="QS86" i="13"/>
  <c r="QR86" i="13"/>
  <c r="QQ86" i="13"/>
  <c r="QP86" i="13"/>
  <c r="QO86" i="13"/>
  <c r="QN86" i="13"/>
  <c r="QM86" i="13"/>
  <c r="QL86" i="13"/>
  <c r="QK86" i="13"/>
  <c r="QJ86" i="13"/>
  <c r="QI86" i="13"/>
  <c r="QH86" i="13"/>
  <c r="QG86" i="13"/>
  <c r="QF86" i="13"/>
  <c r="QE86" i="13"/>
  <c r="QD86" i="13"/>
  <c r="QC86" i="13"/>
  <c r="QB86" i="13"/>
  <c r="QA86" i="13"/>
  <c r="PZ86" i="13"/>
  <c r="PY86" i="13"/>
  <c r="PX86" i="13"/>
  <c r="PW86" i="13"/>
  <c r="PV86" i="13"/>
  <c r="PU86" i="13"/>
  <c r="PT86" i="13"/>
  <c r="PS86" i="13"/>
  <c r="PR86" i="13"/>
  <c r="PQ86" i="13"/>
  <c r="PP86" i="13"/>
  <c r="PO86" i="13"/>
  <c r="PN86" i="13"/>
  <c r="PM86" i="13"/>
  <c r="PL86" i="13"/>
  <c r="PK86" i="13"/>
  <c r="PJ86" i="13"/>
  <c r="PI86" i="13"/>
  <c r="PH86" i="13"/>
  <c r="PG86" i="13"/>
  <c r="PF86" i="13"/>
  <c r="PE86" i="13"/>
  <c r="PD86" i="13"/>
  <c r="PC86" i="13"/>
  <c r="PB86" i="13"/>
  <c r="PA86" i="13"/>
  <c r="OZ86" i="13"/>
  <c r="OY86" i="13"/>
  <c r="OX86" i="13"/>
  <c r="OW86" i="13"/>
  <c r="OV86" i="13"/>
  <c r="OU86" i="13"/>
  <c r="OT86" i="13"/>
  <c r="OS86" i="13"/>
  <c r="OR86" i="13"/>
  <c r="OQ86" i="13"/>
  <c r="OP86" i="13"/>
  <c r="OO86" i="13"/>
  <c r="ON86" i="13"/>
  <c r="OM86" i="13"/>
  <c r="OL86" i="13"/>
  <c r="OK86" i="13"/>
  <c r="OJ86" i="13"/>
  <c r="OI86" i="13"/>
  <c r="OH86" i="13"/>
  <c r="OG86" i="13"/>
  <c r="OF86" i="13"/>
  <c r="OE86" i="13"/>
  <c r="OD86" i="13"/>
  <c r="OC86" i="13"/>
  <c r="OB86" i="13"/>
  <c r="OA86" i="13"/>
  <c r="NZ86" i="13"/>
  <c r="NY86" i="13"/>
  <c r="NX86" i="13"/>
  <c r="NW86" i="13"/>
  <c r="NV86" i="13"/>
  <c r="NU86" i="13"/>
  <c r="NT86" i="13"/>
  <c r="NS86" i="13"/>
  <c r="NR86" i="13"/>
  <c r="NQ86" i="13"/>
  <c r="NP86" i="13"/>
  <c r="NO86" i="13"/>
  <c r="NN86" i="13"/>
  <c r="NM86" i="13"/>
  <c r="NL86" i="13"/>
  <c r="NK86" i="13"/>
  <c r="NJ86" i="13"/>
  <c r="NI86" i="13"/>
  <c r="NH86" i="13"/>
  <c r="NG86" i="13"/>
  <c r="NF86" i="13"/>
  <c r="NE86" i="13"/>
  <c r="ND86" i="13"/>
  <c r="NC86" i="13"/>
  <c r="NB86" i="13"/>
  <c r="NA86" i="13"/>
  <c r="MZ86" i="13"/>
  <c r="MY86" i="13"/>
  <c r="MX86" i="13"/>
  <c r="MW86" i="13"/>
  <c r="MV86" i="13"/>
  <c r="MU86" i="13"/>
  <c r="MT86" i="13"/>
  <c r="MS86" i="13"/>
  <c r="MR86" i="13"/>
  <c r="MQ86" i="13"/>
  <c r="MP86" i="13"/>
  <c r="MO86" i="13"/>
  <c r="MN86" i="13"/>
  <c r="MM86" i="13"/>
  <c r="ML86" i="13"/>
  <c r="MK86" i="13"/>
  <c r="MJ86" i="13"/>
  <c r="MI86" i="13"/>
  <c r="MH86" i="13"/>
  <c r="MG86" i="13"/>
  <c r="MF86" i="13"/>
  <c r="ME86" i="13"/>
  <c r="MD86" i="13"/>
  <c r="MC86" i="13"/>
  <c r="MB86" i="13"/>
  <c r="MA86" i="13"/>
  <c r="LZ86" i="13"/>
  <c r="LY86" i="13"/>
  <c r="LX86" i="13"/>
  <c r="LW86" i="13"/>
  <c r="LV86" i="13"/>
  <c r="LU86" i="13"/>
  <c r="LT86" i="13"/>
  <c r="LS86" i="13"/>
  <c r="LR86" i="13"/>
  <c r="LQ86" i="13"/>
  <c r="LP86" i="13"/>
  <c r="LO86" i="13"/>
  <c r="LN86" i="13"/>
  <c r="LM86" i="13"/>
  <c r="LL86" i="13"/>
  <c r="LK86" i="13"/>
  <c r="LJ86" i="13"/>
  <c r="LI86" i="13"/>
  <c r="LH86" i="13"/>
  <c r="LG86" i="13"/>
  <c r="LF86" i="13"/>
  <c r="LE86" i="13"/>
  <c r="LD86" i="13"/>
  <c r="LC86" i="13"/>
  <c r="LB86" i="13"/>
  <c r="LA86" i="13"/>
  <c r="KZ86" i="13"/>
  <c r="KY86" i="13"/>
  <c r="KX86" i="13"/>
  <c r="KW86" i="13"/>
  <c r="KV86" i="13"/>
  <c r="KU86" i="13"/>
  <c r="KT86" i="13"/>
  <c r="KS86" i="13"/>
  <c r="KR86" i="13"/>
  <c r="KQ86" i="13"/>
  <c r="KP86" i="13"/>
  <c r="KO86" i="13"/>
  <c r="KN86" i="13"/>
  <c r="KM86" i="13"/>
  <c r="KL86" i="13"/>
  <c r="KK86" i="13"/>
  <c r="KJ86" i="13"/>
  <c r="KI86" i="13"/>
  <c r="KH86" i="13"/>
  <c r="KG86" i="13"/>
  <c r="KF86" i="13"/>
  <c r="KE86" i="13"/>
  <c r="KD86" i="13"/>
  <c r="KC86" i="13"/>
  <c r="KB86" i="13"/>
  <c r="KA86" i="13"/>
  <c r="JZ86" i="13"/>
  <c r="JY86" i="13"/>
  <c r="JX86" i="13"/>
  <c r="JW86" i="13"/>
  <c r="JV86" i="13"/>
  <c r="JU86" i="13"/>
  <c r="JT86" i="13"/>
  <c r="JS86" i="13"/>
  <c r="JR86" i="13"/>
  <c r="JQ86" i="13"/>
  <c r="JP86" i="13"/>
  <c r="JO86" i="13"/>
  <c r="JN86" i="13"/>
  <c r="JM86" i="13"/>
  <c r="JL86" i="13"/>
  <c r="JK86" i="13"/>
  <c r="JJ86" i="13"/>
  <c r="JI86" i="13"/>
  <c r="JH86" i="13"/>
  <c r="JG86" i="13"/>
  <c r="JF86" i="13"/>
  <c r="JE86" i="13"/>
  <c r="JD86" i="13"/>
  <c r="JC86" i="13"/>
  <c r="JB86" i="13"/>
  <c r="JA86" i="13"/>
  <c r="IZ86" i="13"/>
  <c r="IY86" i="13"/>
  <c r="IX86" i="13"/>
  <c r="IW86" i="13"/>
  <c r="IV86" i="13"/>
  <c r="IU86" i="13"/>
  <c r="IT86" i="13"/>
  <c r="IS86" i="13"/>
  <c r="IR86" i="13"/>
  <c r="IQ86" i="13"/>
  <c r="IP86" i="13"/>
  <c r="IO86" i="13"/>
  <c r="IN86" i="13"/>
  <c r="IM86" i="13"/>
  <c r="IL86" i="13"/>
  <c r="IK86" i="13"/>
  <c r="IJ86" i="13"/>
  <c r="II86" i="13"/>
  <c r="IH86" i="13"/>
  <c r="IG86" i="13"/>
  <c r="IF86" i="13"/>
  <c r="IE86" i="13"/>
  <c r="ID86" i="13"/>
  <c r="IC86" i="13"/>
  <c r="IB86" i="13"/>
  <c r="IA86" i="13"/>
  <c r="HZ86" i="13"/>
  <c r="HY86" i="13"/>
  <c r="HX86" i="13"/>
  <c r="HW86" i="13"/>
  <c r="HV86" i="13"/>
  <c r="HU86" i="13"/>
  <c r="HT86" i="13"/>
  <c r="HS86" i="13"/>
  <c r="HR86" i="13"/>
  <c r="HQ86" i="13"/>
  <c r="HP86" i="13"/>
  <c r="HO86" i="13"/>
  <c r="HN86" i="13"/>
  <c r="HM86" i="13"/>
  <c r="HL86" i="13"/>
  <c r="HK86" i="13"/>
  <c r="HJ86" i="13"/>
  <c r="HI86" i="13"/>
  <c r="HH86" i="13"/>
  <c r="HG86" i="13"/>
  <c r="HF86" i="13"/>
  <c r="HE86" i="13"/>
  <c r="HD86" i="13"/>
  <c r="HC86" i="13"/>
  <c r="HB86" i="13"/>
  <c r="HA86" i="13"/>
  <c r="GZ86" i="13"/>
  <c r="GY86" i="13"/>
  <c r="GX86" i="13"/>
  <c r="GW86" i="13"/>
  <c r="GV86" i="13"/>
  <c r="GU86" i="13"/>
  <c r="GT86" i="13"/>
  <c r="GS86" i="13"/>
  <c r="GR86" i="13"/>
  <c r="GQ86" i="13"/>
  <c r="GP86" i="13"/>
  <c r="GO86" i="13"/>
  <c r="GN86" i="13"/>
  <c r="GM86" i="13"/>
  <c r="GL86" i="13"/>
  <c r="GK86" i="13"/>
  <c r="GJ86" i="13"/>
  <c r="GI86" i="13"/>
  <c r="GH86" i="13"/>
  <c r="GG86" i="13"/>
  <c r="GF86" i="13"/>
  <c r="GE86" i="13"/>
  <c r="GD86" i="13"/>
  <c r="GC86" i="13"/>
  <c r="GB86" i="13"/>
  <c r="GA86" i="13"/>
  <c r="FZ86" i="13"/>
  <c r="FY86" i="13"/>
  <c r="FX86" i="13"/>
  <c r="FW86" i="13"/>
  <c r="FV86" i="13"/>
  <c r="FU86" i="13"/>
  <c r="FT86" i="13"/>
  <c r="FS86" i="13"/>
  <c r="FR86" i="13"/>
  <c r="FQ86" i="13"/>
  <c r="FP86" i="13"/>
  <c r="FO86" i="13"/>
  <c r="FN86" i="13"/>
  <c r="FM86" i="13"/>
  <c r="FL86" i="13"/>
  <c r="FK86" i="13"/>
  <c r="FJ86" i="13"/>
  <c r="FI86" i="13"/>
  <c r="FH86" i="13"/>
  <c r="FG86" i="13"/>
  <c r="FF86" i="13"/>
  <c r="FE86" i="13"/>
  <c r="FD86" i="13"/>
  <c r="FC86" i="13"/>
  <c r="FB86" i="13"/>
  <c r="FA86" i="13"/>
  <c r="EZ86" i="13"/>
  <c r="EY86" i="13"/>
  <c r="EX86" i="13"/>
  <c r="EW86" i="13"/>
  <c r="EV86" i="13"/>
  <c r="EU86" i="13"/>
  <c r="ET86" i="13"/>
  <c r="ES86" i="13"/>
  <c r="ER86" i="13"/>
  <c r="EQ86" i="13"/>
  <c r="EP86" i="13"/>
  <c r="EO86" i="13"/>
  <c r="EN86" i="13"/>
  <c r="EM86" i="13"/>
  <c r="EL86" i="13"/>
  <c r="EK86" i="13"/>
  <c r="EJ86" i="13"/>
  <c r="EI86" i="13"/>
  <c r="EH86" i="13"/>
  <c r="EG86" i="13"/>
  <c r="EF86" i="13"/>
  <c r="EE86" i="13"/>
  <c r="ED86" i="13"/>
  <c r="EC86" i="13"/>
  <c r="EB86" i="13"/>
  <c r="EA86" i="13"/>
  <c r="DZ86" i="13"/>
  <c r="DY86" i="13"/>
  <c r="DX86" i="13"/>
  <c r="DW86" i="13"/>
  <c r="DV86" i="13"/>
  <c r="DU86" i="13"/>
  <c r="DT86" i="13"/>
  <c r="DS86" i="13"/>
  <c r="DR86" i="13"/>
  <c r="DQ86" i="13"/>
  <c r="DP86" i="13"/>
  <c r="DO86" i="13"/>
  <c r="DN86" i="13"/>
  <c r="DM86" i="13"/>
  <c r="DL86" i="13"/>
  <c r="DK86" i="13"/>
  <c r="DJ86" i="13"/>
  <c r="DI86" i="13"/>
  <c r="DH86" i="13"/>
  <c r="DG86" i="13"/>
  <c r="DF86" i="13"/>
  <c r="DE86" i="13"/>
  <c r="DD86" i="13"/>
  <c r="DC86" i="13"/>
  <c r="DB86" i="13"/>
  <c r="DA86" i="13"/>
  <c r="CZ86" i="13"/>
  <c r="CY86" i="13"/>
  <c r="CX86" i="13"/>
  <c r="CW86" i="13"/>
  <c r="CV86" i="13"/>
  <c r="CU86" i="13"/>
  <c r="CT86" i="13"/>
  <c r="CS86" i="13"/>
  <c r="CR86" i="13"/>
  <c r="CQ86" i="13"/>
  <c r="CP86" i="13"/>
  <c r="CO86" i="13"/>
  <c r="CN86" i="13"/>
  <c r="CM86" i="13"/>
  <c r="CL86" i="13"/>
  <c r="CK86" i="13"/>
  <c r="CJ86" i="13"/>
  <c r="CI86" i="13"/>
  <c r="CH86" i="13"/>
  <c r="CG86" i="13"/>
  <c r="CF86" i="13"/>
  <c r="CE86" i="13"/>
  <c r="CD86" i="13"/>
  <c r="CC86" i="13"/>
  <c r="CB86" i="13"/>
  <c r="CA86" i="13"/>
  <c r="BZ86" i="13"/>
  <c r="BY86" i="13"/>
  <c r="BX86" i="13"/>
  <c r="BW86" i="13"/>
  <c r="BV86" i="13"/>
  <c r="BU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D86" i="13"/>
  <c r="C86" i="13"/>
  <c r="SG85" i="13"/>
  <c r="SF85" i="13"/>
  <c r="SE85" i="13"/>
  <c r="SD85" i="13"/>
  <c r="SC85" i="13"/>
  <c r="SB85" i="13"/>
  <c r="SA85" i="13"/>
  <c r="RZ85" i="13"/>
  <c r="RY85" i="13"/>
  <c r="RX85" i="13"/>
  <c r="RW85" i="13"/>
  <c r="RV85" i="13"/>
  <c r="RU85" i="13"/>
  <c r="RT85" i="13"/>
  <c r="RS85" i="13"/>
  <c r="RR85" i="13"/>
  <c r="RQ85" i="13"/>
  <c r="RP85" i="13"/>
  <c r="RO85" i="13"/>
  <c r="RN85" i="13"/>
  <c r="RM85" i="13"/>
  <c r="RL85" i="13"/>
  <c r="RK85" i="13"/>
  <c r="RJ85" i="13"/>
  <c r="RI85" i="13"/>
  <c r="RH85" i="13"/>
  <c r="RG85" i="13"/>
  <c r="RF85" i="13"/>
  <c r="RE85" i="13"/>
  <c r="RD85" i="13"/>
  <c r="RC85" i="13"/>
  <c r="RB85" i="13"/>
  <c r="RA85" i="13"/>
  <c r="QZ85" i="13"/>
  <c r="QY85" i="13"/>
  <c r="QX85" i="13"/>
  <c r="QW85" i="13"/>
  <c r="QV85" i="13"/>
  <c r="QU85" i="13"/>
  <c r="QT85" i="13"/>
  <c r="QS85" i="13"/>
  <c r="QR85" i="13"/>
  <c r="QQ85" i="13"/>
  <c r="QP85" i="13"/>
  <c r="QO85" i="13"/>
  <c r="QN85" i="13"/>
  <c r="QM85" i="13"/>
  <c r="QL85" i="13"/>
  <c r="QK85" i="13"/>
  <c r="QJ85" i="13"/>
  <c r="QI85" i="13"/>
  <c r="QH85" i="13"/>
  <c r="QG85" i="13"/>
  <c r="QF85" i="13"/>
  <c r="QE85" i="13"/>
  <c r="QD85" i="13"/>
  <c r="QC85" i="13"/>
  <c r="QB85" i="13"/>
  <c r="QA85" i="13"/>
  <c r="PZ85" i="13"/>
  <c r="PY85" i="13"/>
  <c r="PX85" i="13"/>
  <c r="PW85" i="13"/>
  <c r="PV85" i="13"/>
  <c r="PU85" i="13"/>
  <c r="PT85" i="13"/>
  <c r="PS85" i="13"/>
  <c r="PR85" i="13"/>
  <c r="PQ85" i="13"/>
  <c r="PP85" i="13"/>
  <c r="PO85" i="13"/>
  <c r="PN85" i="13"/>
  <c r="PM85" i="13"/>
  <c r="PL85" i="13"/>
  <c r="PK85" i="13"/>
  <c r="PJ85" i="13"/>
  <c r="PI85" i="13"/>
  <c r="PH85" i="13"/>
  <c r="PG85" i="13"/>
  <c r="PF85" i="13"/>
  <c r="PE85" i="13"/>
  <c r="PD85" i="13"/>
  <c r="PC85" i="13"/>
  <c r="PB85" i="13"/>
  <c r="PA85" i="13"/>
  <c r="OZ85" i="13"/>
  <c r="OY85" i="13"/>
  <c r="OX85" i="13"/>
  <c r="OW85" i="13"/>
  <c r="OV85" i="13"/>
  <c r="OU85" i="13"/>
  <c r="OT85" i="13"/>
  <c r="OS85" i="13"/>
  <c r="OR85" i="13"/>
  <c r="OQ85" i="13"/>
  <c r="OP85" i="13"/>
  <c r="OO85" i="13"/>
  <c r="ON85" i="13"/>
  <c r="OM85" i="13"/>
  <c r="OL85" i="13"/>
  <c r="OK85" i="13"/>
  <c r="OJ85" i="13"/>
  <c r="OI85" i="13"/>
  <c r="OH85" i="13"/>
  <c r="OG85" i="13"/>
  <c r="OF85" i="13"/>
  <c r="OE85" i="13"/>
  <c r="OD85" i="13"/>
  <c r="OC85" i="13"/>
  <c r="OB85" i="13"/>
  <c r="OA85" i="13"/>
  <c r="NZ85" i="13"/>
  <c r="NY85" i="13"/>
  <c r="NX85" i="13"/>
  <c r="NW85" i="13"/>
  <c r="NV85" i="13"/>
  <c r="NU85" i="13"/>
  <c r="NT85" i="13"/>
  <c r="NS85" i="13"/>
  <c r="NR85" i="13"/>
  <c r="NQ85" i="13"/>
  <c r="NP85" i="13"/>
  <c r="NO85" i="13"/>
  <c r="NN85" i="13"/>
  <c r="NM85" i="13"/>
  <c r="NL85" i="13"/>
  <c r="NK85" i="13"/>
  <c r="NJ85" i="13"/>
  <c r="NI85" i="13"/>
  <c r="NH85" i="13"/>
  <c r="NG85" i="13"/>
  <c r="NF85" i="13"/>
  <c r="NE85" i="13"/>
  <c r="ND85" i="13"/>
  <c r="NC85" i="13"/>
  <c r="NB85" i="13"/>
  <c r="NA85" i="13"/>
  <c r="MZ85" i="13"/>
  <c r="MY85" i="13"/>
  <c r="MX85" i="13"/>
  <c r="MW85" i="13"/>
  <c r="MV85" i="13"/>
  <c r="MU85" i="13"/>
  <c r="MT85" i="13"/>
  <c r="MS85" i="13"/>
  <c r="MR85" i="13"/>
  <c r="MQ85" i="13"/>
  <c r="MP85" i="13"/>
  <c r="MO85" i="13"/>
  <c r="MN85" i="13"/>
  <c r="MM85" i="13"/>
  <c r="ML85" i="13"/>
  <c r="MK85" i="13"/>
  <c r="MJ85" i="13"/>
  <c r="MI85" i="13"/>
  <c r="MH85" i="13"/>
  <c r="MG85" i="13"/>
  <c r="MF85" i="13"/>
  <c r="ME85" i="13"/>
  <c r="MD85" i="13"/>
  <c r="MC85" i="13"/>
  <c r="MB85" i="13"/>
  <c r="MA85" i="13"/>
  <c r="LZ85" i="13"/>
  <c r="LY85" i="13"/>
  <c r="LX85" i="13"/>
  <c r="LW85" i="13"/>
  <c r="LV85" i="13"/>
  <c r="LU85" i="13"/>
  <c r="LT85" i="13"/>
  <c r="LS85" i="13"/>
  <c r="LR85" i="13"/>
  <c r="LQ85" i="13"/>
  <c r="LP85" i="13"/>
  <c r="LO85" i="13"/>
  <c r="LN85" i="13"/>
  <c r="LM85" i="13"/>
  <c r="LL85" i="13"/>
  <c r="LK85" i="13"/>
  <c r="LJ85" i="13"/>
  <c r="LI85" i="13"/>
  <c r="LH85" i="13"/>
  <c r="LG85" i="13"/>
  <c r="LF85" i="13"/>
  <c r="LE85" i="13"/>
  <c r="LD85" i="13"/>
  <c r="LC85" i="13"/>
  <c r="LB85" i="13"/>
  <c r="LA85" i="13"/>
  <c r="KZ85" i="13"/>
  <c r="KY85" i="13"/>
  <c r="KX85" i="13"/>
  <c r="KW85" i="13"/>
  <c r="KV85" i="13"/>
  <c r="KU85" i="13"/>
  <c r="KT85" i="13"/>
  <c r="KS85" i="13"/>
  <c r="KR85" i="13"/>
  <c r="KQ85" i="13"/>
  <c r="KP85" i="13"/>
  <c r="KO85" i="13"/>
  <c r="KN85" i="13"/>
  <c r="KM85" i="13"/>
  <c r="KL85" i="13"/>
  <c r="KK85" i="13"/>
  <c r="KJ85" i="13"/>
  <c r="KI85" i="13"/>
  <c r="KH85" i="13"/>
  <c r="KG85" i="13"/>
  <c r="KF85" i="13"/>
  <c r="KE85" i="13"/>
  <c r="KD85" i="13"/>
  <c r="KC85" i="13"/>
  <c r="KB85" i="13"/>
  <c r="KA85" i="13"/>
  <c r="JZ85" i="13"/>
  <c r="JY85" i="13"/>
  <c r="JX85" i="13"/>
  <c r="JW85" i="13"/>
  <c r="JV85" i="13"/>
  <c r="JU85" i="13"/>
  <c r="JT85" i="13"/>
  <c r="JS85" i="13"/>
  <c r="JR85" i="13"/>
  <c r="JQ85" i="13"/>
  <c r="JP85" i="13"/>
  <c r="JO85" i="13"/>
  <c r="JN85" i="13"/>
  <c r="JM85" i="13"/>
  <c r="JL85" i="13"/>
  <c r="JK85" i="13"/>
  <c r="JJ85" i="13"/>
  <c r="JI85" i="13"/>
  <c r="JH85" i="13"/>
  <c r="JG85" i="13"/>
  <c r="JF85" i="13"/>
  <c r="JE85" i="13"/>
  <c r="JD85" i="13"/>
  <c r="JC85" i="13"/>
  <c r="JB85" i="13"/>
  <c r="JA85" i="13"/>
  <c r="IZ85" i="13"/>
  <c r="IY85" i="13"/>
  <c r="IX85" i="13"/>
  <c r="IW85" i="13"/>
  <c r="IV85" i="13"/>
  <c r="IU85" i="13"/>
  <c r="IT85" i="13"/>
  <c r="IS85" i="13"/>
  <c r="IR85" i="13"/>
  <c r="IQ85" i="13"/>
  <c r="IP85" i="13"/>
  <c r="IO85" i="13"/>
  <c r="IN85" i="13"/>
  <c r="IM85" i="13"/>
  <c r="IL85" i="13"/>
  <c r="IK85" i="13"/>
  <c r="IJ85" i="13"/>
  <c r="II85" i="13"/>
  <c r="IH85" i="13"/>
  <c r="IG85" i="13"/>
  <c r="IF85" i="13"/>
  <c r="IE85" i="13"/>
  <c r="ID85" i="13"/>
  <c r="IC85" i="13"/>
  <c r="IB85" i="13"/>
  <c r="IA85" i="13"/>
  <c r="HZ85" i="13"/>
  <c r="HY85" i="13"/>
  <c r="HX85" i="13"/>
  <c r="HW85" i="13"/>
  <c r="HV85" i="13"/>
  <c r="HU85" i="13"/>
  <c r="HT85" i="13"/>
  <c r="HS85" i="13"/>
  <c r="HR85" i="13"/>
  <c r="HQ85" i="13"/>
  <c r="HP85" i="13"/>
  <c r="HO85" i="13"/>
  <c r="HN85" i="13"/>
  <c r="HM85" i="13"/>
  <c r="HL85" i="13"/>
  <c r="HK85" i="13"/>
  <c r="HJ85" i="13"/>
  <c r="HI85" i="13"/>
  <c r="HH85" i="13"/>
  <c r="HG85" i="13"/>
  <c r="HF85" i="13"/>
  <c r="HE85" i="13"/>
  <c r="HD85" i="13"/>
  <c r="HC85" i="13"/>
  <c r="HB85" i="13"/>
  <c r="HA85" i="13"/>
  <c r="GZ85" i="13"/>
  <c r="GY85" i="13"/>
  <c r="GX85" i="13"/>
  <c r="GW85" i="13"/>
  <c r="GV85" i="13"/>
  <c r="GU85" i="13"/>
  <c r="GT85" i="13"/>
  <c r="GS85" i="13"/>
  <c r="GR85" i="13"/>
  <c r="GQ85" i="13"/>
  <c r="GP85" i="13"/>
  <c r="GO85" i="13"/>
  <c r="GN85" i="13"/>
  <c r="GM85" i="13"/>
  <c r="GL85" i="13"/>
  <c r="GK85" i="13"/>
  <c r="GJ85" i="13"/>
  <c r="GI85" i="13"/>
  <c r="GH85" i="13"/>
  <c r="GG85" i="13"/>
  <c r="GF85" i="13"/>
  <c r="GE85" i="13"/>
  <c r="GD85" i="13"/>
  <c r="GC85" i="13"/>
  <c r="GB85" i="13"/>
  <c r="GA85" i="13"/>
  <c r="FZ85" i="13"/>
  <c r="FY85" i="13"/>
  <c r="FX85" i="13"/>
  <c r="FW85" i="13"/>
  <c r="FV85" i="13"/>
  <c r="FU85" i="13"/>
  <c r="FT85" i="13"/>
  <c r="FS85" i="13"/>
  <c r="FR85" i="13"/>
  <c r="FQ85" i="13"/>
  <c r="FP85" i="13"/>
  <c r="FO85" i="13"/>
  <c r="FN85" i="13"/>
  <c r="FM85" i="13"/>
  <c r="FL85" i="13"/>
  <c r="FK85" i="13"/>
  <c r="FJ85" i="13"/>
  <c r="FI85" i="13"/>
  <c r="FH85" i="13"/>
  <c r="FG85" i="13"/>
  <c r="FF85" i="13"/>
  <c r="FE85" i="13"/>
  <c r="FD85" i="13"/>
  <c r="FC85" i="13"/>
  <c r="FB85" i="13"/>
  <c r="FA85" i="13"/>
  <c r="EZ85" i="13"/>
  <c r="EY85" i="13"/>
  <c r="EX85" i="13"/>
  <c r="EW85" i="13"/>
  <c r="EV85" i="13"/>
  <c r="EU85" i="13"/>
  <c r="ET85" i="13"/>
  <c r="ES85" i="13"/>
  <c r="ER85" i="13"/>
  <c r="EQ85" i="13"/>
  <c r="EP85" i="13"/>
  <c r="EO85" i="13"/>
  <c r="EN85" i="13"/>
  <c r="EM85" i="13"/>
  <c r="EL85" i="13"/>
  <c r="EK85" i="13"/>
  <c r="EJ85" i="13"/>
  <c r="EI85" i="13"/>
  <c r="EH85" i="13"/>
  <c r="EG85" i="13"/>
  <c r="EF85" i="13"/>
  <c r="EE85" i="13"/>
  <c r="ED85" i="13"/>
  <c r="EC85" i="13"/>
  <c r="EB85" i="13"/>
  <c r="EA85" i="13"/>
  <c r="DZ85" i="13"/>
  <c r="DY85" i="13"/>
  <c r="DX85" i="13"/>
  <c r="DW85" i="13"/>
  <c r="DV85" i="13"/>
  <c r="DU85" i="13"/>
  <c r="DT85" i="13"/>
  <c r="DS85" i="13"/>
  <c r="DR85" i="13"/>
  <c r="DQ85" i="13"/>
  <c r="DP85" i="13"/>
  <c r="DO85" i="13"/>
  <c r="DN85" i="13"/>
  <c r="DM85" i="13"/>
  <c r="DL85" i="13"/>
  <c r="DK85" i="13"/>
  <c r="DJ85" i="13"/>
  <c r="DI85" i="13"/>
  <c r="DH85" i="13"/>
  <c r="DG85" i="13"/>
  <c r="DF85" i="13"/>
  <c r="DE85" i="13"/>
  <c r="DD85" i="13"/>
  <c r="DC85" i="13"/>
  <c r="DB85" i="13"/>
  <c r="DA85" i="13"/>
  <c r="CZ85" i="13"/>
  <c r="CY85" i="13"/>
  <c r="CX85" i="13"/>
  <c r="CW85" i="13"/>
  <c r="CV85" i="13"/>
  <c r="CU85" i="13"/>
  <c r="CT85" i="13"/>
  <c r="CS85" i="13"/>
  <c r="CR85" i="13"/>
  <c r="CQ85" i="13"/>
  <c r="CP85" i="13"/>
  <c r="CO85" i="13"/>
  <c r="CN85" i="13"/>
  <c r="CM85" i="13"/>
  <c r="CL85" i="13"/>
  <c r="CK85" i="13"/>
  <c r="CJ85" i="13"/>
  <c r="CI85" i="13"/>
  <c r="CH85" i="13"/>
  <c r="CG85" i="13"/>
  <c r="CF85" i="13"/>
  <c r="CE85" i="13"/>
  <c r="CD85" i="13"/>
  <c r="CC85" i="13"/>
  <c r="CB85" i="13"/>
  <c r="CA85" i="13"/>
  <c r="BZ85" i="13"/>
  <c r="BY85" i="13"/>
  <c r="BX85" i="13"/>
  <c r="BW85" i="13"/>
  <c r="BV85" i="13"/>
  <c r="BU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D85" i="13"/>
  <c r="C85" i="13"/>
  <c r="SG84" i="13"/>
  <c r="SF84" i="13"/>
  <c r="SE84" i="13"/>
  <c r="SD84" i="13"/>
  <c r="SC84" i="13"/>
  <c r="SB84" i="13"/>
  <c r="SA84" i="13"/>
  <c r="RZ84" i="13"/>
  <c r="RY84" i="13"/>
  <c r="RX84" i="13"/>
  <c r="RW84" i="13"/>
  <c r="RV84" i="13"/>
  <c r="RU84" i="13"/>
  <c r="RT84" i="13"/>
  <c r="RS84" i="13"/>
  <c r="RR84" i="13"/>
  <c r="RQ84" i="13"/>
  <c r="RP84" i="13"/>
  <c r="RO84" i="13"/>
  <c r="RN84" i="13"/>
  <c r="RM84" i="13"/>
  <c r="RL84" i="13"/>
  <c r="RK84" i="13"/>
  <c r="RJ84" i="13"/>
  <c r="RI84" i="13"/>
  <c r="RH84" i="13"/>
  <c r="RG84" i="13"/>
  <c r="RF84" i="13"/>
  <c r="RE84" i="13"/>
  <c r="RD84" i="13"/>
  <c r="RC84" i="13"/>
  <c r="RB84" i="13"/>
  <c r="RA84" i="13"/>
  <c r="QZ84" i="13"/>
  <c r="QY84" i="13"/>
  <c r="QX84" i="13"/>
  <c r="QW84" i="13"/>
  <c r="QV84" i="13"/>
  <c r="QU84" i="13"/>
  <c r="QT84" i="13"/>
  <c r="QS84" i="13"/>
  <c r="QR84" i="13"/>
  <c r="QQ84" i="13"/>
  <c r="QP84" i="13"/>
  <c r="QO84" i="13"/>
  <c r="QN84" i="13"/>
  <c r="QM84" i="13"/>
  <c r="QL84" i="13"/>
  <c r="QK84" i="13"/>
  <c r="QJ84" i="13"/>
  <c r="QI84" i="13"/>
  <c r="QH84" i="13"/>
  <c r="QG84" i="13"/>
  <c r="QF84" i="13"/>
  <c r="QE84" i="13"/>
  <c r="QD84" i="13"/>
  <c r="QC84" i="13"/>
  <c r="QB84" i="13"/>
  <c r="QA84" i="13"/>
  <c r="PZ84" i="13"/>
  <c r="PY84" i="13"/>
  <c r="PX84" i="13"/>
  <c r="PW84" i="13"/>
  <c r="PV84" i="13"/>
  <c r="PU84" i="13"/>
  <c r="PT84" i="13"/>
  <c r="PS84" i="13"/>
  <c r="PR84" i="13"/>
  <c r="PQ84" i="13"/>
  <c r="PP84" i="13"/>
  <c r="PO84" i="13"/>
  <c r="PN84" i="13"/>
  <c r="PM84" i="13"/>
  <c r="PL84" i="13"/>
  <c r="PK84" i="13"/>
  <c r="PJ84" i="13"/>
  <c r="PI84" i="13"/>
  <c r="PH84" i="13"/>
  <c r="PG84" i="13"/>
  <c r="PF84" i="13"/>
  <c r="PE84" i="13"/>
  <c r="PD84" i="13"/>
  <c r="PC84" i="13"/>
  <c r="PB84" i="13"/>
  <c r="PA84" i="13"/>
  <c r="OZ84" i="13"/>
  <c r="OY84" i="13"/>
  <c r="OX84" i="13"/>
  <c r="OW84" i="13"/>
  <c r="OV84" i="13"/>
  <c r="OU84" i="13"/>
  <c r="OT84" i="13"/>
  <c r="OS84" i="13"/>
  <c r="OR84" i="13"/>
  <c r="OQ84" i="13"/>
  <c r="OP84" i="13"/>
  <c r="OO84" i="13"/>
  <c r="ON84" i="13"/>
  <c r="OM84" i="13"/>
  <c r="OL84" i="13"/>
  <c r="OK84" i="13"/>
  <c r="OJ84" i="13"/>
  <c r="OI84" i="13"/>
  <c r="OH84" i="13"/>
  <c r="OG84" i="13"/>
  <c r="OF84" i="13"/>
  <c r="OE84" i="13"/>
  <c r="OD84" i="13"/>
  <c r="OC84" i="13"/>
  <c r="OB84" i="13"/>
  <c r="OA84" i="13"/>
  <c r="NZ84" i="13"/>
  <c r="NY84" i="13"/>
  <c r="NX84" i="13"/>
  <c r="NW84" i="13"/>
  <c r="NV84" i="13"/>
  <c r="NU84" i="13"/>
  <c r="NT84" i="13"/>
  <c r="NS84" i="13"/>
  <c r="NR84" i="13"/>
  <c r="NQ84" i="13"/>
  <c r="NP84" i="13"/>
  <c r="NO84" i="13"/>
  <c r="NN84" i="13"/>
  <c r="NM84" i="13"/>
  <c r="NL84" i="13"/>
  <c r="NK84" i="13"/>
  <c r="NJ84" i="13"/>
  <c r="NI84" i="13"/>
  <c r="NH84" i="13"/>
  <c r="NG84" i="13"/>
  <c r="NF84" i="13"/>
  <c r="NE84" i="13"/>
  <c r="ND84" i="13"/>
  <c r="NC84" i="13"/>
  <c r="NB84" i="13"/>
  <c r="NA84" i="13"/>
  <c r="MZ84" i="13"/>
  <c r="MY84" i="13"/>
  <c r="MX84" i="13"/>
  <c r="MW84" i="13"/>
  <c r="MV84" i="13"/>
  <c r="MU84" i="13"/>
  <c r="MT84" i="13"/>
  <c r="MS84" i="13"/>
  <c r="MR84" i="13"/>
  <c r="MQ84" i="13"/>
  <c r="MP84" i="13"/>
  <c r="MO84" i="13"/>
  <c r="MN84" i="13"/>
  <c r="MM84" i="13"/>
  <c r="ML84" i="13"/>
  <c r="MK84" i="13"/>
  <c r="MJ84" i="13"/>
  <c r="MI84" i="13"/>
  <c r="MH84" i="13"/>
  <c r="MG84" i="13"/>
  <c r="MF84" i="13"/>
  <c r="ME84" i="13"/>
  <c r="MD84" i="13"/>
  <c r="MC84" i="13"/>
  <c r="MB84" i="13"/>
  <c r="MA84" i="13"/>
  <c r="LZ84" i="13"/>
  <c r="LY84" i="13"/>
  <c r="LX84" i="13"/>
  <c r="LW84" i="13"/>
  <c r="LV84" i="13"/>
  <c r="LU84" i="13"/>
  <c r="LT84" i="13"/>
  <c r="LS84" i="13"/>
  <c r="LR84" i="13"/>
  <c r="LQ84" i="13"/>
  <c r="LP84" i="13"/>
  <c r="LO84" i="13"/>
  <c r="LN84" i="13"/>
  <c r="LM84" i="13"/>
  <c r="LL84" i="13"/>
  <c r="LK84" i="13"/>
  <c r="LJ84" i="13"/>
  <c r="LI84" i="13"/>
  <c r="LH84" i="13"/>
  <c r="LG84" i="13"/>
  <c r="LF84" i="13"/>
  <c r="LE84" i="13"/>
  <c r="LD84" i="13"/>
  <c r="LC84" i="13"/>
  <c r="LB84" i="13"/>
  <c r="LA84" i="13"/>
  <c r="KZ84" i="13"/>
  <c r="KY84" i="13"/>
  <c r="KX84" i="13"/>
  <c r="KW84" i="13"/>
  <c r="KV84" i="13"/>
  <c r="KU84" i="13"/>
  <c r="KT84" i="13"/>
  <c r="KS84" i="13"/>
  <c r="KR84" i="13"/>
  <c r="KQ84" i="13"/>
  <c r="KP84" i="13"/>
  <c r="KO84" i="13"/>
  <c r="KN84" i="13"/>
  <c r="KM84" i="13"/>
  <c r="KL84" i="13"/>
  <c r="KK84" i="13"/>
  <c r="KJ84" i="13"/>
  <c r="KI84" i="13"/>
  <c r="KH84" i="13"/>
  <c r="KG84" i="13"/>
  <c r="KF84" i="13"/>
  <c r="KE84" i="13"/>
  <c r="KD84" i="13"/>
  <c r="KC84" i="13"/>
  <c r="KB84" i="13"/>
  <c r="KA84" i="13"/>
  <c r="JZ84" i="13"/>
  <c r="JY84" i="13"/>
  <c r="JX84" i="13"/>
  <c r="JW84" i="13"/>
  <c r="JV84" i="13"/>
  <c r="JU84" i="13"/>
  <c r="JT84" i="13"/>
  <c r="JS84" i="13"/>
  <c r="JR84" i="13"/>
  <c r="JQ84" i="13"/>
  <c r="JP84" i="13"/>
  <c r="JO84" i="13"/>
  <c r="JN84" i="13"/>
  <c r="JM84" i="13"/>
  <c r="JL84" i="13"/>
  <c r="JK84" i="13"/>
  <c r="JJ84" i="13"/>
  <c r="JI84" i="13"/>
  <c r="JH84" i="13"/>
  <c r="JG84" i="13"/>
  <c r="JF84" i="13"/>
  <c r="JE84" i="13"/>
  <c r="JD84" i="13"/>
  <c r="JC84" i="13"/>
  <c r="JB84" i="13"/>
  <c r="JA84" i="13"/>
  <c r="IZ84" i="13"/>
  <c r="IY84" i="13"/>
  <c r="IX84" i="13"/>
  <c r="IW84" i="13"/>
  <c r="IV84" i="13"/>
  <c r="IU84" i="13"/>
  <c r="IT84" i="13"/>
  <c r="IS84" i="13"/>
  <c r="IR84" i="13"/>
  <c r="IQ84" i="13"/>
  <c r="IP84" i="13"/>
  <c r="IO84" i="13"/>
  <c r="IN84" i="13"/>
  <c r="IM84" i="13"/>
  <c r="IL84" i="13"/>
  <c r="IK84" i="13"/>
  <c r="IJ84" i="13"/>
  <c r="II84" i="13"/>
  <c r="IH84" i="13"/>
  <c r="IG84" i="13"/>
  <c r="IF84" i="13"/>
  <c r="IE84" i="13"/>
  <c r="ID84" i="13"/>
  <c r="IC84" i="13"/>
  <c r="IB84" i="13"/>
  <c r="IA84" i="13"/>
  <c r="HZ84" i="13"/>
  <c r="HY84" i="13"/>
  <c r="HX84" i="13"/>
  <c r="HW84" i="13"/>
  <c r="HV84" i="13"/>
  <c r="HU84" i="13"/>
  <c r="HT84" i="13"/>
  <c r="HS84" i="13"/>
  <c r="HR84" i="13"/>
  <c r="HQ84" i="13"/>
  <c r="HP84" i="13"/>
  <c r="HO84" i="13"/>
  <c r="HN84" i="13"/>
  <c r="HM84" i="13"/>
  <c r="HL84" i="13"/>
  <c r="HK84" i="13"/>
  <c r="HJ84" i="13"/>
  <c r="HI84" i="13"/>
  <c r="HH84" i="13"/>
  <c r="HG84" i="13"/>
  <c r="HF84" i="13"/>
  <c r="HE84" i="13"/>
  <c r="HD84" i="13"/>
  <c r="HC84" i="13"/>
  <c r="HB84" i="13"/>
  <c r="HA84" i="13"/>
  <c r="GZ84" i="13"/>
  <c r="GY84" i="13"/>
  <c r="GX84" i="13"/>
  <c r="GW84" i="13"/>
  <c r="GV84" i="13"/>
  <c r="GU84" i="13"/>
  <c r="GT84" i="13"/>
  <c r="GS84" i="13"/>
  <c r="GR84" i="13"/>
  <c r="GQ84" i="13"/>
  <c r="GP84" i="13"/>
  <c r="GO84" i="13"/>
  <c r="GN84" i="13"/>
  <c r="GM84" i="13"/>
  <c r="GL84" i="13"/>
  <c r="GK84" i="13"/>
  <c r="GJ84" i="13"/>
  <c r="GI84" i="13"/>
  <c r="GH84" i="13"/>
  <c r="GG84" i="13"/>
  <c r="GF84" i="13"/>
  <c r="GE84" i="13"/>
  <c r="GD84" i="13"/>
  <c r="GC84" i="13"/>
  <c r="GB84" i="13"/>
  <c r="GA84" i="13"/>
  <c r="FZ84" i="13"/>
  <c r="FY84" i="13"/>
  <c r="FX84" i="13"/>
  <c r="FW84" i="13"/>
  <c r="FV84" i="13"/>
  <c r="FU84" i="13"/>
  <c r="FT84" i="13"/>
  <c r="FS84" i="13"/>
  <c r="FR84" i="13"/>
  <c r="FQ84" i="13"/>
  <c r="FP84" i="13"/>
  <c r="FO84" i="13"/>
  <c r="FN84" i="13"/>
  <c r="FM84" i="13"/>
  <c r="FL84" i="13"/>
  <c r="FK84" i="13"/>
  <c r="FJ84" i="13"/>
  <c r="FI84" i="13"/>
  <c r="FH84" i="13"/>
  <c r="FG84" i="13"/>
  <c r="FF84" i="13"/>
  <c r="FE84" i="13"/>
  <c r="FD84" i="13"/>
  <c r="FC84" i="13"/>
  <c r="FB84" i="13"/>
  <c r="FA84" i="13"/>
  <c r="EZ84" i="13"/>
  <c r="EY84" i="13"/>
  <c r="EX84" i="13"/>
  <c r="EW84" i="13"/>
  <c r="EV84" i="13"/>
  <c r="EU84" i="13"/>
  <c r="ET84" i="13"/>
  <c r="ES84" i="13"/>
  <c r="ER84" i="13"/>
  <c r="EQ84" i="13"/>
  <c r="EP84" i="13"/>
  <c r="EO84" i="13"/>
  <c r="EN84" i="13"/>
  <c r="EM84" i="13"/>
  <c r="EL84" i="13"/>
  <c r="EK84" i="13"/>
  <c r="EJ84" i="13"/>
  <c r="EI84" i="13"/>
  <c r="EH84" i="13"/>
  <c r="EG84" i="13"/>
  <c r="EF84" i="13"/>
  <c r="EE84" i="13"/>
  <c r="ED84" i="13"/>
  <c r="EC84" i="13"/>
  <c r="EB84" i="13"/>
  <c r="EA84" i="13"/>
  <c r="DZ84" i="13"/>
  <c r="DY84" i="13"/>
  <c r="DX84" i="13"/>
  <c r="DW84" i="13"/>
  <c r="DV84" i="13"/>
  <c r="DU84" i="13"/>
  <c r="DT84" i="13"/>
  <c r="DS84" i="13"/>
  <c r="DR84" i="13"/>
  <c r="DQ84" i="13"/>
  <c r="DP84" i="13"/>
  <c r="DO84" i="13"/>
  <c r="DN84" i="13"/>
  <c r="DM84" i="13"/>
  <c r="DL84" i="13"/>
  <c r="DK84" i="13"/>
  <c r="DJ84" i="13"/>
  <c r="DI84" i="13"/>
  <c r="DH84" i="13"/>
  <c r="DG84" i="13"/>
  <c r="DF84" i="13"/>
  <c r="DE84" i="13"/>
  <c r="DD84" i="13"/>
  <c r="DC84" i="13"/>
  <c r="DB84" i="13"/>
  <c r="DA84" i="13"/>
  <c r="CZ84" i="13"/>
  <c r="CY84" i="13"/>
  <c r="CX84" i="13"/>
  <c r="CW84" i="13"/>
  <c r="CV84" i="13"/>
  <c r="CU84" i="13"/>
  <c r="CT84" i="13"/>
  <c r="CS84" i="13"/>
  <c r="CR84" i="13"/>
  <c r="CQ84" i="13"/>
  <c r="CP84" i="13"/>
  <c r="CO84" i="13"/>
  <c r="CN84" i="13"/>
  <c r="CM84" i="13"/>
  <c r="CL84" i="13"/>
  <c r="CK84" i="13"/>
  <c r="CJ84" i="13"/>
  <c r="CI84" i="13"/>
  <c r="CH84" i="13"/>
  <c r="CG84" i="13"/>
  <c r="CF84" i="13"/>
  <c r="CE84" i="13"/>
  <c r="CD84" i="13"/>
  <c r="CC84" i="13"/>
  <c r="CB84" i="13"/>
  <c r="CA84" i="13"/>
  <c r="BZ84" i="13"/>
  <c r="BY84" i="13"/>
  <c r="BX84" i="13"/>
  <c r="BW84" i="13"/>
  <c r="BV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D84" i="13"/>
  <c r="C84" i="13"/>
  <c r="SG83" i="13"/>
  <c r="SF83" i="13"/>
  <c r="SE83" i="13"/>
  <c r="SD83" i="13"/>
  <c r="SC83" i="13"/>
  <c r="SB83" i="13"/>
  <c r="SA83" i="13"/>
  <c r="RZ83" i="13"/>
  <c r="RY83" i="13"/>
  <c r="RX83" i="13"/>
  <c r="RW83" i="13"/>
  <c r="RV83" i="13"/>
  <c r="RU83" i="13"/>
  <c r="RT83" i="13"/>
  <c r="RS83" i="13"/>
  <c r="RR83" i="13"/>
  <c r="RQ83" i="13"/>
  <c r="RP83" i="13"/>
  <c r="RO83" i="13"/>
  <c r="RN83" i="13"/>
  <c r="RM83" i="13"/>
  <c r="RL83" i="13"/>
  <c r="RK83" i="13"/>
  <c r="RJ83" i="13"/>
  <c r="RI83" i="13"/>
  <c r="RH83" i="13"/>
  <c r="RG83" i="13"/>
  <c r="RF83" i="13"/>
  <c r="RE83" i="13"/>
  <c r="RD83" i="13"/>
  <c r="RC83" i="13"/>
  <c r="RB83" i="13"/>
  <c r="RA83" i="13"/>
  <c r="QZ83" i="13"/>
  <c r="QY83" i="13"/>
  <c r="QX83" i="13"/>
  <c r="QW83" i="13"/>
  <c r="QV83" i="13"/>
  <c r="QU83" i="13"/>
  <c r="QT83" i="13"/>
  <c r="QS83" i="13"/>
  <c r="QR83" i="13"/>
  <c r="QQ83" i="13"/>
  <c r="QP83" i="13"/>
  <c r="QO83" i="13"/>
  <c r="QN83" i="13"/>
  <c r="QM83" i="13"/>
  <c r="QL83" i="13"/>
  <c r="QK83" i="13"/>
  <c r="QJ83" i="13"/>
  <c r="QI83" i="13"/>
  <c r="QH83" i="13"/>
  <c r="QG83" i="13"/>
  <c r="QF83" i="13"/>
  <c r="QE83" i="13"/>
  <c r="QD83" i="13"/>
  <c r="QC83" i="13"/>
  <c r="QB83" i="13"/>
  <c r="QA83" i="13"/>
  <c r="PZ83" i="13"/>
  <c r="PY83" i="13"/>
  <c r="PX83" i="13"/>
  <c r="PW83" i="13"/>
  <c r="PV83" i="13"/>
  <c r="PU83" i="13"/>
  <c r="PT83" i="13"/>
  <c r="PS83" i="13"/>
  <c r="PR83" i="13"/>
  <c r="PQ83" i="13"/>
  <c r="PP83" i="13"/>
  <c r="PO83" i="13"/>
  <c r="PN83" i="13"/>
  <c r="PM83" i="13"/>
  <c r="PL83" i="13"/>
  <c r="PK83" i="13"/>
  <c r="PJ83" i="13"/>
  <c r="PI83" i="13"/>
  <c r="PH83" i="13"/>
  <c r="PG83" i="13"/>
  <c r="PF83" i="13"/>
  <c r="PE83" i="13"/>
  <c r="PD83" i="13"/>
  <c r="PC83" i="13"/>
  <c r="PB83" i="13"/>
  <c r="PA83" i="13"/>
  <c r="OZ83" i="13"/>
  <c r="OY83" i="13"/>
  <c r="OX83" i="13"/>
  <c r="OW83" i="13"/>
  <c r="OV83" i="13"/>
  <c r="OU83" i="13"/>
  <c r="OT83" i="13"/>
  <c r="OS83" i="13"/>
  <c r="OR83" i="13"/>
  <c r="OQ83" i="13"/>
  <c r="OP83" i="13"/>
  <c r="OO83" i="13"/>
  <c r="ON83" i="13"/>
  <c r="OM83" i="13"/>
  <c r="OL83" i="13"/>
  <c r="OK83" i="13"/>
  <c r="OJ83" i="13"/>
  <c r="OI83" i="13"/>
  <c r="OH83" i="13"/>
  <c r="OG83" i="13"/>
  <c r="OF83" i="13"/>
  <c r="OE83" i="13"/>
  <c r="OD83" i="13"/>
  <c r="OC83" i="13"/>
  <c r="OB83" i="13"/>
  <c r="OA83" i="13"/>
  <c r="NZ83" i="13"/>
  <c r="NY83" i="13"/>
  <c r="NX83" i="13"/>
  <c r="NW83" i="13"/>
  <c r="NV83" i="13"/>
  <c r="NU83" i="13"/>
  <c r="NT83" i="13"/>
  <c r="NS83" i="13"/>
  <c r="NR83" i="13"/>
  <c r="NQ83" i="13"/>
  <c r="NP83" i="13"/>
  <c r="NO83" i="13"/>
  <c r="NN83" i="13"/>
  <c r="NM83" i="13"/>
  <c r="NL83" i="13"/>
  <c r="NK83" i="13"/>
  <c r="NJ83" i="13"/>
  <c r="NI83" i="13"/>
  <c r="NH83" i="13"/>
  <c r="NG83" i="13"/>
  <c r="NF83" i="13"/>
  <c r="NE83" i="13"/>
  <c r="ND83" i="13"/>
  <c r="NC83" i="13"/>
  <c r="NB83" i="13"/>
  <c r="NA83" i="13"/>
  <c r="MZ83" i="13"/>
  <c r="MY83" i="13"/>
  <c r="MX83" i="13"/>
  <c r="MW83" i="13"/>
  <c r="MV83" i="13"/>
  <c r="MU83" i="13"/>
  <c r="MT83" i="13"/>
  <c r="MS83" i="13"/>
  <c r="MR83" i="13"/>
  <c r="MQ83" i="13"/>
  <c r="MP83" i="13"/>
  <c r="MO83" i="13"/>
  <c r="MN83" i="13"/>
  <c r="MM83" i="13"/>
  <c r="ML83" i="13"/>
  <c r="MK83" i="13"/>
  <c r="MJ83" i="13"/>
  <c r="MI83" i="13"/>
  <c r="MH83" i="13"/>
  <c r="MG83" i="13"/>
  <c r="MF83" i="13"/>
  <c r="ME83" i="13"/>
  <c r="MD83" i="13"/>
  <c r="MC83" i="13"/>
  <c r="MB83" i="13"/>
  <c r="MA83" i="13"/>
  <c r="LZ83" i="13"/>
  <c r="LY83" i="13"/>
  <c r="LX83" i="13"/>
  <c r="LW83" i="13"/>
  <c r="LV83" i="13"/>
  <c r="LU83" i="13"/>
  <c r="LT83" i="13"/>
  <c r="LS83" i="13"/>
  <c r="LR83" i="13"/>
  <c r="LQ83" i="13"/>
  <c r="LP83" i="13"/>
  <c r="LO83" i="13"/>
  <c r="LN83" i="13"/>
  <c r="LM83" i="13"/>
  <c r="LL83" i="13"/>
  <c r="LK83" i="13"/>
  <c r="LJ83" i="13"/>
  <c r="LI83" i="13"/>
  <c r="LH83" i="13"/>
  <c r="LG83" i="13"/>
  <c r="LF83" i="13"/>
  <c r="LE83" i="13"/>
  <c r="LD83" i="13"/>
  <c r="LC83" i="13"/>
  <c r="LB83" i="13"/>
  <c r="LA83" i="13"/>
  <c r="KZ83" i="13"/>
  <c r="KY83" i="13"/>
  <c r="KX83" i="13"/>
  <c r="KW83" i="13"/>
  <c r="KV83" i="13"/>
  <c r="KU83" i="13"/>
  <c r="KT83" i="13"/>
  <c r="KS83" i="13"/>
  <c r="KR83" i="13"/>
  <c r="KQ83" i="13"/>
  <c r="KP83" i="13"/>
  <c r="KO83" i="13"/>
  <c r="KN83" i="13"/>
  <c r="KM83" i="13"/>
  <c r="KL83" i="13"/>
  <c r="KK83" i="13"/>
  <c r="KJ83" i="13"/>
  <c r="KI83" i="13"/>
  <c r="KH83" i="13"/>
  <c r="KG83" i="13"/>
  <c r="KF83" i="13"/>
  <c r="KE83" i="13"/>
  <c r="KD83" i="13"/>
  <c r="KC83" i="13"/>
  <c r="KB83" i="13"/>
  <c r="KA83" i="13"/>
  <c r="JZ83" i="13"/>
  <c r="JY83" i="13"/>
  <c r="JX83" i="13"/>
  <c r="JW83" i="13"/>
  <c r="JV83" i="13"/>
  <c r="JU83" i="13"/>
  <c r="JT83" i="13"/>
  <c r="JS83" i="13"/>
  <c r="JR83" i="13"/>
  <c r="JQ83" i="13"/>
  <c r="JP83" i="13"/>
  <c r="JO83" i="13"/>
  <c r="JN83" i="13"/>
  <c r="JM83" i="13"/>
  <c r="JL83" i="13"/>
  <c r="JK83" i="13"/>
  <c r="JJ83" i="13"/>
  <c r="JI83" i="13"/>
  <c r="JH83" i="13"/>
  <c r="JG83" i="13"/>
  <c r="JF83" i="13"/>
  <c r="JE83" i="13"/>
  <c r="JD83" i="13"/>
  <c r="JC83" i="13"/>
  <c r="JB83" i="13"/>
  <c r="JA83" i="13"/>
  <c r="IZ83" i="13"/>
  <c r="IY83" i="13"/>
  <c r="IX83" i="13"/>
  <c r="IW83" i="13"/>
  <c r="IV83" i="13"/>
  <c r="IU83" i="13"/>
  <c r="IT83" i="13"/>
  <c r="IS83" i="13"/>
  <c r="IR83" i="13"/>
  <c r="IQ83" i="13"/>
  <c r="IP83" i="13"/>
  <c r="IO83" i="13"/>
  <c r="IN83" i="13"/>
  <c r="IM83" i="13"/>
  <c r="IL83" i="13"/>
  <c r="IK83" i="13"/>
  <c r="IJ83" i="13"/>
  <c r="II83" i="13"/>
  <c r="IH83" i="13"/>
  <c r="IG83" i="13"/>
  <c r="IF83" i="13"/>
  <c r="IE83" i="13"/>
  <c r="ID83" i="13"/>
  <c r="IC83" i="13"/>
  <c r="IB83" i="13"/>
  <c r="IA83" i="13"/>
  <c r="HZ83" i="13"/>
  <c r="HY83" i="13"/>
  <c r="HX83" i="13"/>
  <c r="HW83" i="13"/>
  <c r="HV83" i="13"/>
  <c r="HU83" i="13"/>
  <c r="HT83" i="13"/>
  <c r="HS83" i="13"/>
  <c r="HR83" i="13"/>
  <c r="HQ83" i="13"/>
  <c r="HP83" i="13"/>
  <c r="HO83" i="13"/>
  <c r="HN83" i="13"/>
  <c r="HM83" i="13"/>
  <c r="HL83" i="13"/>
  <c r="HK83" i="13"/>
  <c r="HJ83" i="13"/>
  <c r="HI83" i="13"/>
  <c r="HH83" i="13"/>
  <c r="HG83" i="13"/>
  <c r="HF83" i="13"/>
  <c r="HE83" i="13"/>
  <c r="HD83" i="13"/>
  <c r="HC83" i="13"/>
  <c r="HB83" i="13"/>
  <c r="HA83" i="13"/>
  <c r="GZ83" i="13"/>
  <c r="GY83" i="13"/>
  <c r="GX83" i="13"/>
  <c r="GW83" i="13"/>
  <c r="GV83" i="13"/>
  <c r="GU83" i="13"/>
  <c r="GT83" i="13"/>
  <c r="GS83" i="13"/>
  <c r="GR83" i="13"/>
  <c r="GQ83" i="13"/>
  <c r="GP83" i="13"/>
  <c r="GO83" i="13"/>
  <c r="GN83" i="13"/>
  <c r="GM83" i="13"/>
  <c r="GL83" i="13"/>
  <c r="GK83" i="13"/>
  <c r="GJ83" i="13"/>
  <c r="GI83" i="13"/>
  <c r="GH83" i="13"/>
  <c r="GG83" i="13"/>
  <c r="GF83" i="13"/>
  <c r="GE83" i="13"/>
  <c r="GD83" i="13"/>
  <c r="GC83" i="13"/>
  <c r="GB83" i="13"/>
  <c r="GA83" i="13"/>
  <c r="FZ83" i="13"/>
  <c r="FY83" i="13"/>
  <c r="FX83" i="13"/>
  <c r="FW83" i="13"/>
  <c r="FV83" i="13"/>
  <c r="FU83" i="13"/>
  <c r="FT83" i="13"/>
  <c r="FS83" i="13"/>
  <c r="FR83" i="13"/>
  <c r="FQ83" i="13"/>
  <c r="FP83" i="13"/>
  <c r="FO83" i="13"/>
  <c r="FN83" i="13"/>
  <c r="FM83" i="13"/>
  <c r="FL83" i="13"/>
  <c r="FK83" i="13"/>
  <c r="FJ83" i="13"/>
  <c r="FI83" i="13"/>
  <c r="FH83" i="13"/>
  <c r="FG83" i="13"/>
  <c r="FF83" i="13"/>
  <c r="FE83" i="13"/>
  <c r="FD83" i="13"/>
  <c r="FC83" i="13"/>
  <c r="FB83" i="13"/>
  <c r="FA83" i="13"/>
  <c r="EZ83" i="13"/>
  <c r="EY83" i="13"/>
  <c r="EX83" i="13"/>
  <c r="EW83" i="13"/>
  <c r="EV83" i="13"/>
  <c r="EU83" i="13"/>
  <c r="ET83" i="13"/>
  <c r="ES83" i="13"/>
  <c r="ER83" i="13"/>
  <c r="EQ83" i="13"/>
  <c r="EP83" i="13"/>
  <c r="EO83" i="13"/>
  <c r="EN83" i="13"/>
  <c r="EM83" i="13"/>
  <c r="EL83" i="13"/>
  <c r="EK83" i="13"/>
  <c r="EJ83" i="13"/>
  <c r="EI83" i="13"/>
  <c r="EH83" i="13"/>
  <c r="EG83" i="13"/>
  <c r="EF83" i="13"/>
  <c r="EE83" i="13"/>
  <c r="ED83" i="13"/>
  <c r="EC83" i="13"/>
  <c r="EB83" i="13"/>
  <c r="EA83" i="13"/>
  <c r="DZ83" i="13"/>
  <c r="DY83" i="13"/>
  <c r="DX83" i="13"/>
  <c r="DW83" i="13"/>
  <c r="DV83" i="13"/>
  <c r="DU83" i="13"/>
  <c r="DT83" i="13"/>
  <c r="DS83" i="13"/>
  <c r="DR83" i="13"/>
  <c r="DQ83" i="13"/>
  <c r="DP83" i="13"/>
  <c r="DO83" i="13"/>
  <c r="DN83" i="13"/>
  <c r="DM83" i="13"/>
  <c r="DL83" i="13"/>
  <c r="DK83" i="13"/>
  <c r="DJ83" i="13"/>
  <c r="DI83" i="13"/>
  <c r="DH83" i="13"/>
  <c r="DG83" i="13"/>
  <c r="DF83" i="13"/>
  <c r="DE83" i="13"/>
  <c r="DD83" i="13"/>
  <c r="DC83" i="13"/>
  <c r="DB83" i="13"/>
  <c r="DA83" i="13"/>
  <c r="CZ83" i="13"/>
  <c r="CY83" i="13"/>
  <c r="CX83" i="13"/>
  <c r="CW83" i="13"/>
  <c r="CV83" i="13"/>
  <c r="CU83" i="13"/>
  <c r="CT83" i="13"/>
  <c r="CS83" i="13"/>
  <c r="CR83" i="13"/>
  <c r="CQ83" i="13"/>
  <c r="CP83" i="13"/>
  <c r="CO83" i="13"/>
  <c r="CN83" i="13"/>
  <c r="CM83" i="13"/>
  <c r="CL83" i="13"/>
  <c r="CK83" i="13"/>
  <c r="CJ83" i="13"/>
  <c r="CI83" i="13"/>
  <c r="CH83" i="13"/>
  <c r="CG83" i="13"/>
  <c r="CF83" i="13"/>
  <c r="CE83" i="13"/>
  <c r="CD83" i="13"/>
  <c r="CC83" i="13"/>
  <c r="CB83" i="13"/>
  <c r="CA83" i="13"/>
  <c r="BZ83" i="13"/>
  <c r="BY83" i="13"/>
  <c r="BX83" i="13"/>
  <c r="BW83" i="13"/>
  <c r="BV83" i="13"/>
  <c r="BU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D83" i="13"/>
  <c r="C83" i="13"/>
  <c r="SG82" i="13"/>
  <c r="SF82" i="13"/>
  <c r="SE82" i="13"/>
  <c r="SD82" i="13"/>
  <c r="SC82" i="13"/>
  <c r="SB82" i="13"/>
  <c r="SA82" i="13"/>
  <c r="RZ82" i="13"/>
  <c r="RY82" i="13"/>
  <c r="RX82" i="13"/>
  <c r="RW82" i="13"/>
  <c r="RV82" i="13"/>
  <c r="RU82" i="13"/>
  <c r="RT82" i="13"/>
  <c r="RS82" i="13"/>
  <c r="RR82" i="13"/>
  <c r="RQ82" i="13"/>
  <c r="RP82" i="13"/>
  <c r="RO82" i="13"/>
  <c r="RN82" i="13"/>
  <c r="RM82" i="13"/>
  <c r="RL82" i="13"/>
  <c r="RK82" i="13"/>
  <c r="RJ82" i="13"/>
  <c r="RI82" i="13"/>
  <c r="RH82" i="13"/>
  <c r="RG82" i="13"/>
  <c r="RF82" i="13"/>
  <c r="RE82" i="13"/>
  <c r="RD82" i="13"/>
  <c r="RC82" i="13"/>
  <c r="RB82" i="13"/>
  <c r="RA82" i="13"/>
  <c r="QZ82" i="13"/>
  <c r="QY82" i="13"/>
  <c r="QX82" i="13"/>
  <c r="QW82" i="13"/>
  <c r="QV82" i="13"/>
  <c r="QU82" i="13"/>
  <c r="QT82" i="13"/>
  <c r="QS82" i="13"/>
  <c r="QR82" i="13"/>
  <c r="QQ82" i="13"/>
  <c r="QP82" i="13"/>
  <c r="QO82" i="13"/>
  <c r="QN82" i="13"/>
  <c r="QM82" i="13"/>
  <c r="QL82" i="13"/>
  <c r="QK82" i="13"/>
  <c r="QJ82" i="13"/>
  <c r="QI82" i="13"/>
  <c r="QH82" i="13"/>
  <c r="QG82" i="13"/>
  <c r="QF82" i="13"/>
  <c r="QE82" i="13"/>
  <c r="QD82" i="13"/>
  <c r="QC82" i="13"/>
  <c r="QB82" i="13"/>
  <c r="QA82" i="13"/>
  <c r="PZ82" i="13"/>
  <c r="PY82" i="13"/>
  <c r="PX82" i="13"/>
  <c r="PW82" i="13"/>
  <c r="PV82" i="13"/>
  <c r="PU82" i="13"/>
  <c r="PT82" i="13"/>
  <c r="PS82" i="13"/>
  <c r="PR82" i="13"/>
  <c r="PQ82" i="13"/>
  <c r="PP82" i="13"/>
  <c r="PO82" i="13"/>
  <c r="PN82" i="13"/>
  <c r="PM82" i="13"/>
  <c r="PL82" i="13"/>
  <c r="PK82" i="13"/>
  <c r="PJ82" i="13"/>
  <c r="PI82" i="13"/>
  <c r="PH82" i="13"/>
  <c r="PG82" i="13"/>
  <c r="PF82" i="13"/>
  <c r="PE82" i="13"/>
  <c r="PD82" i="13"/>
  <c r="PC82" i="13"/>
  <c r="PB82" i="13"/>
  <c r="PA82" i="13"/>
  <c r="OZ82" i="13"/>
  <c r="OY82" i="13"/>
  <c r="OX82" i="13"/>
  <c r="OW82" i="13"/>
  <c r="OV82" i="13"/>
  <c r="OU82" i="13"/>
  <c r="OT82" i="13"/>
  <c r="OS82" i="13"/>
  <c r="OR82" i="13"/>
  <c r="OQ82" i="13"/>
  <c r="OP82" i="13"/>
  <c r="OO82" i="13"/>
  <c r="ON82" i="13"/>
  <c r="OM82" i="13"/>
  <c r="OL82" i="13"/>
  <c r="OK82" i="13"/>
  <c r="OJ82" i="13"/>
  <c r="OI82" i="13"/>
  <c r="OH82" i="13"/>
  <c r="OG82" i="13"/>
  <c r="OF82" i="13"/>
  <c r="OE82" i="13"/>
  <c r="OD82" i="13"/>
  <c r="OC82" i="13"/>
  <c r="OB82" i="13"/>
  <c r="OA82" i="13"/>
  <c r="NZ82" i="13"/>
  <c r="NY82" i="13"/>
  <c r="NX82" i="13"/>
  <c r="NW82" i="13"/>
  <c r="NV82" i="13"/>
  <c r="NU82" i="13"/>
  <c r="NT82" i="13"/>
  <c r="NS82" i="13"/>
  <c r="NR82" i="13"/>
  <c r="NQ82" i="13"/>
  <c r="NP82" i="13"/>
  <c r="NO82" i="13"/>
  <c r="NN82" i="13"/>
  <c r="NM82" i="13"/>
  <c r="NL82" i="13"/>
  <c r="NK82" i="13"/>
  <c r="NJ82" i="13"/>
  <c r="NI82" i="13"/>
  <c r="NH82" i="13"/>
  <c r="NG82" i="13"/>
  <c r="NF82" i="13"/>
  <c r="NE82" i="13"/>
  <c r="ND82" i="13"/>
  <c r="NC82" i="13"/>
  <c r="NB82" i="13"/>
  <c r="NA82" i="13"/>
  <c r="MZ82" i="13"/>
  <c r="MY82" i="13"/>
  <c r="MX82" i="13"/>
  <c r="MW82" i="13"/>
  <c r="MV82" i="13"/>
  <c r="MU82" i="13"/>
  <c r="MT82" i="13"/>
  <c r="MS82" i="13"/>
  <c r="MR82" i="13"/>
  <c r="MQ82" i="13"/>
  <c r="MP82" i="13"/>
  <c r="MO82" i="13"/>
  <c r="MN82" i="13"/>
  <c r="MM82" i="13"/>
  <c r="ML82" i="13"/>
  <c r="MK82" i="13"/>
  <c r="MJ82" i="13"/>
  <c r="MI82" i="13"/>
  <c r="MH82" i="13"/>
  <c r="MG82" i="13"/>
  <c r="MF82" i="13"/>
  <c r="ME82" i="13"/>
  <c r="MD82" i="13"/>
  <c r="MC82" i="13"/>
  <c r="MB82" i="13"/>
  <c r="MA82" i="13"/>
  <c r="LZ82" i="13"/>
  <c r="LY82" i="13"/>
  <c r="LX82" i="13"/>
  <c r="LW82" i="13"/>
  <c r="LV82" i="13"/>
  <c r="LU82" i="13"/>
  <c r="LT82" i="13"/>
  <c r="LS82" i="13"/>
  <c r="LR82" i="13"/>
  <c r="LQ82" i="13"/>
  <c r="LP82" i="13"/>
  <c r="LO82" i="13"/>
  <c r="LN82" i="13"/>
  <c r="LM82" i="13"/>
  <c r="LL82" i="13"/>
  <c r="LK82" i="13"/>
  <c r="LJ82" i="13"/>
  <c r="LI82" i="13"/>
  <c r="LH82" i="13"/>
  <c r="LG82" i="13"/>
  <c r="LF82" i="13"/>
  <c r="LE82" i="13"/>
  <c r="LD82" i="13"/>
  <c r="LC82" i="13"/>
  <c r="LB82" i="13"/>
  <c r="LA82" i="13"/>
  <c r="KZ82" i="13"/>
  <c r="KY82" i="13"/>
  <c r="KX82" i="13"/>
  <c r="KW82" i="13"/>
  <c r="KV82" i="13"/>
  <c r="KU82" i="13"/>
  <c r="KT82" i="13"/>
  <c r="KS82" i="13"/>
  <c r="KR82" i="13"/>
  <c r="KQ82" i="13"/>
  <c r="KP82" i="13"/>
  <c r="KO82" i="13"/>
  <c r="KN82" i="13"/>
  <c r="KM82" i="13"/>
  <c r="KL82" i="13"/>
  <c r="KK82" i="13"/>
  <c r="KJ82" i="13"/>
  <c r="KI82" i="13"/>
  <c r="KH82" i="13"/>
  <c r="KG82" i="13"/>
  <c r="KF82" i="13"/>
  <c r="KE82" i="13"/>
  <c r="KD82" i="13"/>
  <c r="KC82" i="13"/>
  <c r="KB82" i="13"/>
  <c r="KA82" i="13"/>
  <c r="JZ82" i="13"/>
  <c r="JY82" i="13"/>
  <c r="JX82" i="13"/>
  <c r="JW82" i="13"/>
  <c r="JV82" i="13"/>
  <c r="JU82" i="13"/>
  <c r="JT82" i="13"/>
  <c r="JS82" i="13"/>
  <c r="JR82" i="13"/>
  <c r="JQ82" i="13"/>
  <c r="JP82" i="13"/>
  <c r="JO82" i="13"/>
  <c r="JN82" i="13"/>
  <c r="JM82" i="13"/>
  <c r="JL82" i="13"/>
  <c r="JK82" i="13"/>
  <c r="JJ82" i="13"/>
  <c r="JI82" i="13"/>
  <c r="JH82" i="13"/>
  <c r="JG82" i="13"/>
  <c r="JF82" i="13"/>
  <c r="JE82" i="13"/>
  <c r="JD82" i="13"/>
  <c r="JC82" i="13"/>
  <c r="JB82" i="13"/>
  <c r="JA82" i="13"/>
  <c r="IZ82" i="13"/>
  <c r="IY82" i="13"/>
  <c r="IX82" i="13"/>
  <c r="IW82" i="13"/>
  <c r="IV82" i="13"/>
  <c r="IU82" i="13"/>
  <c r="IT82" i="13"/>
  <c r="IS82" i="13"/>
  <c r="IR82" i="13"/>
  <c r="IQ82" i="13"/>
  <c r="IP82" i="13"/>
  <c r="IO82" i="13"/>
  <c r="IN82" i="13"/>
  <c r="IM82" i="13"/>
  <c r="IL82" i="13"/>
  <c r="IK82" i="13"/>
  <c r="IJ82" i="13"/>
  <c r="II82" i="13"/>
  <c r="IH82" i="13"/>
  <c r="IG82" i="13"/>
  <c r="IF82" i="13"/>
  <c r="IE82" i="13"/>
  <c r="ID82" i="13"/>
  <c r="IC82" i="13"/>
  <c r="IB82" i="13"/>
  <c r="IA82" i="13"/>
  <c r="HZ82" i="13"/>
  <c r="HY82" i="13"/>
  <c r="HX82" i="13"/>
  <c r="HW82" i="13"/>
  <c r="HV82" i="13"/>
  <c r="HU82" i="13"/>
  <c r="HT82" i="13"/>
  <c r="HS82" i="13"/>
  <c r="HR82" i="13"/>
  <c r="HQ82" i="13"/>
  <c r="HP82" i="13"/>
  <c r="HO82" i="13"/>
  <c r="HN82" i="13"/>
  <c r="HM82" i="13"/>
  <c r="HL82" i="13"/>
  <c r="HK82" i="13"/>
  <c r="HJ82" i="13"/>
  <c r="HI82" i="13"/>
  <c r="HH82" i="13"/>
  <c r="HG82" i="13"/>
  <c r="HF82" i="13"/>
  <c r="HE82" i="13"/>
  <c r="HD82" i="13"/>
  <c r="HC82" i="13"/>
  <c r="HB82" i="13"/>
  <c r="HA82" i="13"/>
  <c r="GZ82" i="13"/>
  <c r="GY82" i="13"/>
  <c r="GX82" i="13"/>
  <c r="GW82" i="13"/>
  <c r="GV82" i="13"/>
  <c r="GU82" i="13"/>
  <c r="GT82" i="13"/>
  <c r="GS82" i="13"/>
  <c r="GR82" i="13"/>
  <c r="GQ82" i="13"/>
  <c r="GP82" i="13"/>
  <c r="GO82" i="13"/>
  <c r="GN82" i="13"/>
  <c r="GM82" i="13"/>
  <c r="GL82" i="13"/>
  <c r="GK82" i="13"/>
  <c r="GJ82" i="13"/>
  <c r="GI82" i="13"/>
  <c r="GH82" i="13"/>
  <c r="GG82" i="13"/>
  <c r="GF82" i="13"/>
  <c r="GE82" i="13"/>
  <c r="GD82" i="13"/>
  <c r="GC82" i="13"/>
  <c r="GB82" i="13"/>
  <c r="GA82" i="13"/>
  <c r="FZ82" i="13"/>
  <c r="FY82" i="13"/>
  <c r="FX82" i="13"/>
  <c r="FW82" i="13"/>
  <c r="FV82" i="13"/>
  <c r="FU82" i="13"/>
  <c r="FT82" i="13"/>
  <c r="FS82" i="13"/>
  <c r="FR82" i="13"/>
  <c r="FQ82" i="13"/>
  <c r="FP82" i="13"/>
  <c r="FO82" i="13"/>
  <c r="FN82" i="13"/>
  <c r="FM82" i="13"/>
  <c r="FL82" i="13"/>
  <c r="FK82" i="13"/>
  <c r="FJ82" i="13"/>
  <c r="FI82" i="13"/>
  <c r="FH82" i="13"/>
  <c r="FG82" i="13"/>
  <c r="FF82" i="13"/>
  <c r="FE82" i="13"/>
  <c r="FD82" i="13"/>
  <c r="FC82" i="13"/>
  <c r="FB82" i="13"/>
  <c r="FA82" i="13"/>
  <c r="EZ82" i="13"/>
  <c r="EY82" i="13"/>
  <c r="EX82" i="13"/>
  <c r="EW82" i="13"/>
  <c r="EV82" i="13"/>
  <c r="EU82" i="13"/>
  <c r="ET82" i="13"/>
  <c r="ES82" i="13"/>
  <c r="ER82" i="13"/>
  <c r="EQ82" i="13"/>
  <c r="EP82" i="13"/>
  <c r="EO82" i="13"/>
  <c r="EN82" i="13"/>
  <c r="EM82" i="13"/>
  <c r="EL82" i="13"/>
  <c r="EK82" i="13"/>
  <c r="EJ82" i="13"/>
  <c r="EI82" i="13"/>
  <c r="EH82" i="13"/>
  <c r="EG82" i="13"/>
  <c r="EF82" i="13"/>
  <c r="EE82" i="13"/>
  <c r="ED82" i="13"/>
  <c r="EC82" i="13"/>
  <c r="EB82" i="13"/>
  <c r="EA82" i="13"/>
  <c r="DZ82" i="13"/>
  <c r="DY82" i="13"/>
  <c r="DX82" i="13"/>
  <c r="DW82" i="13"/>
  <c r="DV82" i="13"/>
  <c r="DU82" i="13"/>
  <c r="DT82" i="13"/>
  <c r="DS82" i="13"/>
  <c r="DR82" i="13"/>
  <c r="DQ82" i="13"/>
  <c r="DP82" i="13"/>
  <c r="DO82" i="13"/>
  <c r="DN82" i="13"/>
  <c r="DM82" i="13"/>
  <c r="DL82" i="13"/>
  <c r="DK82" i="13"/>
  <c r="DJ82" i="13"/>
  <c r="DI82" i="13"/>
  <c r="DH82" i="13"/>
  <c r="DG82" i="13"/>
  <c r="DF82" i="13"/>
  <c r="DE82" i="13"/>
  <c r="DD82" i="13"/>
  <c r="DC82" i="13"/>
  <c r="DB82" i="13"/>
  <c r="DA82" i="13"/>
  <c r="CZ82" i="13"/>
  <c r="CY82" i="13"/>
  <c r="CX82" i="13"/>
  <c r="CW82" i="13"/>
  <c r="CV82" i="13"/>
  <c r="CU82" i="13"/>
  <c r="CT82" i="13"/>
  <c r="CS82" i="13"/>
  <c r="CR82" i="13"/>
  <c r="CQ82" i="13"/>
  <c r="CP82" i="13"/>
  <c r="CO82" i="13"/>
  <c r="CN82" i="13"/>
  <c r="CM82" i="13"/>
  <c r="CL82" i="13"/>
  <c r="CK82" i="13"/>
  <c r="CJ82" i="13"/>
  <c r="CI82" i="13"/>
  <c r="CH82" i="13"/>
  <c r="CG82" i="13"/>
  <c r="CF82" i="13"/>
  <c r="CE82" i="13"/>
  <c r="CD82" i="13"/>
  <c r="CC82" i="13"/>
  <c r="CB82" i="13"/>
  <c r="CA82" i="13"/>
  <c r="BZ82" i="13"/>
  <c r="BY82" i="13"/>
  <c r="BX82" i="13"/>
  <c r="BW82" i="13"/>
  <c r="BV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E82" i="13"/>
  <c r="D82" i="13"/>
  <c r="C82" i="13"/>
  <c r="SG81" i="13"/>
  <c r="SF81" i="13"/>
  <c r="SE81" i="13"/>
  <c r="SD81" i="13"/>
  <c r="SC81" i="13"/>
  <c r="SB81" i="13"/>
  <c r="SA81" i="13"/>
  <c r="RZ81" i="13"/>
  <c r="RY81" i="13"/>
  <c r="RX81" i="13"/>
  <c r="RW81" i="13"/>
  <c r="RV81" i="13"/>
  <c r="RU81" i="13"/>
  <c r="RT81" i="13"/>
  <c r="RS81" i="13"/>
  <c r="RR81" i="13"/>
  <c r="RQ81" i="13"/>
  <c r="RP81" i="13"/>
  <c r="RO81" i="13"/>
  <c r="RN81" i="13"/>
  <c r="RM81" i="13"/>
  <c r="RL81" i="13"/>
  <c r="RK81" i="13"/>
  <c r="RJ81" i="13"/>
  <c r="RI81" i="13"/>
  <c r="RH81" i="13"/>
  <c r="RG81" i="13"/>
  <c r="RF81" i="13"/>
  <c r="RE81" i="13"/>
  <c r="RD81" i="13"/>
  <c r="RC81" i="13"/>
  <c r="RB81" i="13"/>
  <c r="RA81" i="13"/>
  <c r="QZ81" i="13"/>
  <c r="QY81" i="13"/>
  <c r="QX81" i="13"/>
  <c r="QW81" i="13"/>
  <c r="QV81" i="13"/>
  <c r="QU81" i="13"/>
  <c r="QT81" i="13"/>
  <c r="QS81" i="13"/>
  <c r="QR81" i="13"/>
  <c r="QQ81" i="13"/>
  <c r="QP81" i="13"/>
  <c r="QO81" i="13"/>
  <c r="QN81" i="13"/>
  <c r="QM81" i="13"/>
  <c r="QL81" i="13"/>
  <c r="QK81" i="13"/>
  <c r="QJ81" i="13"/>
  <c r="QI81" i="13"/>
  <c r="QH81" i="13"/>
  <c r="QG81" i="13"/>
  <c r="QF81" i="13"/>
  <c r="QE81" i="13"/>
  <c r="QD81" i="13"/>
  <c r="QC81" i="13"/>
  <c r="QB81" i="13"/>
  <c r="QA81" i="13"/>
  <c r="PZ81" i="13"/>
  <c r="PY81" i="13"/>
  <c r="PX81" i="13"/>
  <c r="PW81" i="13"/>
  <c r="PV81" i="13"/>
  <c r="PU81" i="13"/>
  <c r="PT81" i="13"/>
  <c r="PS81" i="13"/>
  <c r="PR81" i="13"/>
  <c r="PQ81" i="13"/>
  <c r="PP81" i="13"/>
  <c r="PO81" i="13"/>
  <c r="PN81" i="13"/>
  <c r="PM81" i="13"/>
  <c r="PL81" i="13"/>
  <c r="PK81" i="13"/>
  <c r="PJ81" i="13"/>
  <c r="PI81" i="13"/>
  <c r="PH81" i="13"/>
  <c r="PG81" i="13"/>
  <c r="PF81" i="13"/>
  <c r="PE81" i="13"/>
  <c r="PD81" i="13"/>
  <c r="PC81" i="13"/>
  <c r="PB81" i="13"/>
  <c r="PA81" i="13"/>
  <c r="OZ81" i="13"/>
  <c r="OY81" i="13"/>
  <c r="OX81" i="13"/>
  <c r="OW81" i="13"/>
  <c r="OV81" i="13"/>
  <c r="OU81" i="13"/>
  <c r="OT81" i="13"/>
  <c r="OS81" i="13"/>
  <c r="OR81" i="13"/>
  <c r="OQ81" i="13"/>
  <c r="OP81" i="13"/>
  <c r="OO81" i="13"/>
  <c r="ON81" i="13"/>
  <c r="OM81" i="13"/>
  <c r="OL81" i="13"/>
  <c r="OK81" i="13"/>
  <c r="OJ81" i="13"/>
  <c r="OI81" i="13"/>
  <c r="OH81" i="13"/>
  <c r="OG81" i="13"/>
  <c r="OF81" i="13"/>
  <c r="OE81" i="13"/>
  <c r="OD81" i="13"/>
  <c r="OC81" i="13"/>
  <c r="OB81" i="13"/>
  <c r="OA81" i="13"/>
  <c r="NZ81" i="13"/>
  <c r="NY81" i="13"/>
  <c r="NX81" i="13"/>
  <c r="NW81" i="13"/>
  <c r="NV81" i="13"/>
  <c r="NU81" i="13"/>
  <c r="NT81" i="13"/>
  <c r="NS81" i="13"/>
  <c r="NR81" i="13"/>
  <c r="NQ81" i="13"/>
  <c r="NP81" i="13"/>
  <c r="NO81" i="13"/>
  <c r="NN81" i="13"/>
  <c r="NM81" i="13"/>
  <c r="NL81" i="13"/>
  <c r="NK81" i="13"/>
  <c r="NJ81" i="13"/>
  <c r="NI81" i="13"/>
  <c r="NH81" i="13"/>
  <c r="NG81" i="13"/>
  <c r="NF81" i="13"/>
  <c r="NE81" i="13"/>
  <c r="ND81" i="13"/>
  <c r="NC81" i="13"/>
  <c r="NB81" i="13"/>
  <c r="NA81" i="13"/>
  <c r="MZ81" i="13"/>
  <c r="MY81" i="13"/>
  <c r="MX81" i="13"/>
  <c r="MW81" i="13"/>
  <c r="MV81" i="13"/>
  <c r="MU81" i="13"/>
  <c r="MT81" i="13"/>
  <c r="MS81" i="13"/>
  <c r="MR81" i="13"/>
  <c r="MQ81" i="13"/>
  <c r="MP81" i="13"/>
  <c r="MO81" i="13"/>
  <c r="MN81" i="13"/>
  <c r="MM81" i="13"/>
  <c r="ML81" i="13"/>
  <c r="MK81" i="13"/>
  <c r="MJ81" i="13"/>
  <c r="MI81" i="13"/>
  <c r="MH81" i="13"/>
  <c r="MG81" i="13"/>
  <c r="MF81" i="13"/>
  <c r="ME81" i="13"/>
  <c r="MD81" i="13"/>
  <c r="MC81" i="13"/>
  <c r="MB81" i="13"/>
  <c r="MA81" i="13"/>
  <c r="LZ81" i="13"/>
  <c r="LY81" i="13"/>
  <c r="LX81" i="13"/>
  <c r="LW81" i="13"/>
  <c r="LV81" i="13"/>
  <c r="LU81" i="13"/>
  <c r="LT81" i="13"/>
  <c r="LS81" i="13"/>
  <c r="LR81" i="13"/>
  <c r="LQ81" i="13"/>
  <c r="LP81" i="13"/>
  <c r="LO81" i="13"/>
  <c r="LN81" i="13"/>
  <c r="LM81" i="13"/>
  <c r="LL81" i="13"/>
  <c r="LK81" i="13"/>
  <c r="LJ81" i="13"/>
  <c r="LI81" i="13"/>
  <c r="LH81" i="13"/>
  <c r="LG81" i="13"/>
  <c r="LF81" i="13"/>
  <c r="LE81" i="13"/>
  <c r="LD81" i="13"/>
  <c r="LC81" i="13"/>
  <c r="LB81" i="13"/>
  <c r="LA81" i="13"/>
  <c r="KZ81" i="13"/>
  <c r="KY81" i="13"/>
  <c r="KX81" i="13"/>
  <c r="KW81" i="13"/>
  <c r="KV81" i="13"/>
  <c r="KU81" i="13"/>
  <c r="KT81" i="13"/>
  <c r="KS81" i="13"/>
  <c r="KR81" i="13"/>
  <c r="KQ81" i="13"/>
  <c r="KP81" i="13"/>
  <c r="KO81" i="13"/>
  <c r="KN81" i="13"/>
  <c r="KM81" i="13"/>
  <c r="KL81" i="13"/>
  <c r="KK81" i="13"/>
  <c r="KJ81" i="13"/>
  <c r="KI81" i="13"/>
  <c r="KH81" i="13"/>
  <c r="KG81" i="13"/>
  <c r="KF81" i="13"/>
  <c r="KE81" i="13"/>
  <c r="KD81" i="13"/>
  <c r="KC81" i="13"/>
  <c r="KB81" i="13"/>
  <c r="KA81" i="13"/>
  <c r="JZ81" i="13"/>
  <c r="JY81" i="13"/>
  <c r="JX81" i="13"/>
  <c r="JW81" i="13"/>
  <c r="JV81" i="13"/>
  <c r="JU81" i="13"/>
  <c r="JT81" i="13"/>
  <c r="JS81" i="13"/>
  <c r="JR81" i="13"/>
  <c r="JQ81" i="13"/>
  <c r="JP81" i="13"/>
  <c r="JO81" i="13"/>
  <c r="JN81" i="13"/>
  <c r="JM81" i="13"/>
  <c r="JL81" i="13"/>
  <c r="JK81" i="13"/>
  <c r="JJ81" i="13"/>
  <c r="JI81" i="13"/>
  <c r="JH81" i="13"/>
  <c r="JG81" i="13"/>
  <c r="JF81" i="13"/>
  <c r="JE81" i="13"/>
  <c r="JD81" i="13"/>
  <c r="JC81" i="13"/>
  <c r="JB81" i="13"/>
  <c r="JA81" i="13"/>
  <c r="IZ81" i="13"/>
  <c r="IY81" i="13"/>
  <c r="IX81" i="13"/>
  <c r="IW81" i="13"/>
  <c r="IV81" i="13"/>
  <c r="IU81" i="13"/>
  <c r="IT81" i="13"/>
  <c r="IS81" i="13"/>
  <c r="IR81" i="13"/>
  <c r="IQ81" i="13"/>
  <c r="IP81" i="13"/>
  <c r="IO81" i="13"/>
  <c r="IN81" i="13"/>
  <c r="IM81" i="13"/>
  <c r="IL81" i="13"/>
  <c r="IK81" i="13"/>
  <c r="IJ81" i="13"/>
  <c r="II81" i="13"/>
  <c r="IH81" i="13"/>
  <c r="IG81" i="13"/>
  <c r="IF81" i="13"/>
  <c r="IE81" i="13"/>
  <c r="ID81" i="13"/>
  <c r="IC81" i="13"/>
  <c r="IB81" i="13"/>
  <c r="IA81" i="13"/>
  <c r="HZ81" i="13"/>
  <c r="HY81" i="13"/>
  <c r="HX81" i="13"/>
  <c r="HW81" i="13"/>
  <c r="HV81" i="13"/>
  <c r="HU81" i="13"/>
  <c r="HT81" i="13"/>
  <c r="HS81" i="13"/>
  <c r="HR81" i="13"/>
  <c r="HQ81" i="13"/>
  <c r="HP81" i="13"/>
  <c r="HO81" i="13"/>
  <c r="HN81" i="13"/>
  <c r="HM81" i="13"/>
  <c r="HL81" i="13"/>
  <c r="HK81" i="13"/>
  <c r="HJ81" i="13"/>
  <c r="HI81" i="13"/>
  <c r="HH81" i="13"/>
  <c r="HG81" i="13"/>
  <c r="HF81" i="13"/>
  <c r="HE81" i="13"/>
  <c r="HD81" i="13"/>
  <c r="HC81" i="13"/>
  <c r="HB81" i="13"/>
  <c r="HA81" i="13"/>
  <c r="GZ81" i="13"/>
  <c r="GY81" i="13"/>
  <c r="GX81" i="13"/>
  <c r="GW81" i="13"/>
  <c r="GV81" i="13"/>
  <c r="GU81" i="13"/>
  <c r="GT81" i="13"/>
  <c r="GS81" i="13"/>
  <c r="GR81" i="13"/>
  <c r="GQ81" i="13"/>
  <c r="GP81" i="13"/>
  <c r="GO81" i="13"/>
  <c r="GN81" i="13"/>
  <c r="GM81" i="13"/>
  <c r="GL81" i="13"/>
  <c r="GK81" i="13"/>
  <c r="GJ81" i="13"/>
  <c r="GI81" i="13"/>
  <c r="GH81" i="13"/>
  <c r="GG81" i="13"/>
  <c r="GF81" i="13"/>
  <c r="GE81" i="13"/>
  <c r="GD81" i="13"/>
  <c r="GC81" i="13"/>
  <c r="GB81" i="13"/>
  <c r="GA81" i="13"/>
  <c r="FZ81" i="13"/>
  <c r="FY81" i="13"/>
  <c r="FX81" i="13"/>
  <c r="FW81" i="13"/>
  <c r="FV81" i="13"/>
  <c r="FU81" i="13"/>
  <c r="FT81" i="13"/>
  <c r="FS81" i="13"/>
  <c r="FR81" i="13"/>
  <c r="FQ81" i="13"/>
  <c r="FP81" i="13"/>
  <c r="FO81" i="13"/>
  <c r="FN81" i="13"/>
  <c r="FM81" i="13"/>
  <c r="FL81" i="13"/>
  <c r="FK81" i="13"/>
  <c r="FJ81" i="13"/>
  <c r="FI81" i="13"/>
  <c r="FH81" i="13"/>
  <c r="FG81" i="13"/>
  <c r="FF81" i="13"/>
  <c r="FE81" i="13"/>
  <c r="FD81" i="13"/>
  <c r="FC81" i="13"/>
  <c r="FB81" i="13"/>
  <c r="FA81" i="13"/>
  <c r="EZ81" i="13"/>
  <c r="EY81" i="13"/>
  <c r="EX81" i="13"/>
  <c r="EW81" i="13"/>
  <c r="EV81" i="13"/>
  <c r="EU81" i="13"/>
  <c r="ET81" i="13"/>
  <c r="ES81" i="13"/>
  <c r="ER81" i="13"/>
  <c r="EQ81" i="13"/>
  <c r="EP81" i="13"/>
  <c r="EO81" i="13"/>
  <c r="EN81" i="13"/>
  <c r="EM81" i="13"/>
  <c r="EL81" i="13"/>
  <c r="EK81" i="13"/>
  <c r="EJ81" i="13"/>
  <c r="EI81" i="13"/>
  <c r="EH81" i="13"/>
  <c r="EG81" i="13"/>
  <c r="EF81" i="13"/>
  <c r="EE81" i="13"/>
  <c r="ED81" i="13"/>
  <c r="EC81" i="13"/>
  <c r="EB81" i="13"/>
  <c r="EA81" i="13"/>
  <c r="DZ81" i="13"/>
  <c r="DY81" i="13"/>
  <c r="DX81" i="13"/>
  <c r="DW81" i="13"/>
  <c r="DV81" i="13"/>
  <c r="DU81" i="13"/>
  <c r="DT81" i="13"/>
  <c r="DS81" i="13"/>
  <c r="DR81" i="13"/>
  <c r="DQ81" i="13"/>
  <c r="DP81" i="13"/>
  <c r="DO81" i="13"/>
  <c r="DN81" i="13"/>
  <c r="DM81" i="13"/>
  <c r="DL81" i="13"/>
  <c r="DK81" i="13"/>
  <c r="DJ81" i="13"/>
  <c r="DI81" i="13"/>
  <c r="DH81" i="13"/>
  <c r="DG81" i="13"/>
  <c r="DF81" i="13"/>
  <c r="DE81" i="13"/>
  <c r="DD81" i="13"/>
  <c r="DC81" i="13"/>
  <c r="DB81" i="13"/>
  <c r="DA81" i="13"/>
  <c r="CZ81" i="13"/>
  <c r="CY81" i="13"/>
  <c r="CX81" i="13"/>
  <c r="CW81" i="13"/>
  <c r="CV81" i="13"/>
  <c r="CU81" i="13"/>
  <c r="CT81" i="13"/>
  <c r="CS81" i="13"/>
  <c r="CR81" i="13"/>
  <c r="CQ81" i="13"/>
  <c r="CP81" i="13"/>
  <c r="CO81" i="13"/>
  <c r="CN81" i="13"/>
  <c r="CM81" i="13"/>
  <c r="CL81" i="13"/>
  <c r="CK81" i="13"/>
  <c r="CJ81" i="13"/>
  <c r="CI81" i="13"/>
  <c r="CH81" i="13"/>
  <c r="CG81" i="13"/>
  <c r="CF81" i="13"/>
  <c r="CE81" i="13"/>
  <c r="CD81" i="13"/>
  <c r="CC81" i="13"/>
  <c r="CB81" i="13"/>
  <c r="CA81" i="13"/>
  <c r="BZ81" i="13"/>
  <c r="BY81" i="13"/>
  <c r="BX81" i="13"/>
  <c r="BW81" i="13"/>
  <c r="BV81" i="13"/>
  <c r="BU81" i="13"/>
  <c r="BT81" i="13"/>
  <c r="BS81" i="13"/>
  <c r="BR81" i="13"/>
  <c r="BQ81" i="13"/>
  <c r="BP81" i="13"/>
  <c r="BO81" i="13"/>
  <c r="BN81" i="13"/>
  <c r="BM81" i="13"/>
  <c r="BL81" i="13"/>
  <c r="BK81" i="13"/>
  <c r="BJ81" i="13"/>
  <c r="BI81" i="13"/>
  <c r="BH81"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F81" i="13"/>
  <c r="E81" i="13"/>
  <c r="D81" i="13"/>
  <c r="C81" i="13"/>
  <c r="SG80" i="13"/>
  <c r="SF80" i="13"/>
  <c r="SE80" i="13"/>
  <c r="SD80" i="13"/>
  <c r="SC80" i="13"/>
  <c r="SB80" i="13"/>
  <c r="SA80" i="13"/>
  <c r="RZ80" i="13"/>
  <c r="RY80" i="13"/>
  <c r="RX80" i="13"/>
  <c r="RW80" i="13"/>
  <c r="RV80" i="13"/>
  <c r="RU80" i="13"/>
  <c r="RT80" i="13"/>
  <c r="RS80" i="13"/>
  <c r="RR80" i="13"/>
  <c r="RQ80" i="13"/>
  <c r="RP80" i="13"/>
  <c r="RO80" i="13"/>
  <c r="RN80" i="13"/>
  <c r="RM80" i="13"/>
  <c r="RL80" i="13"/>
  <c r="RK80" i="13"/>
  <c r="RJ80" i="13"/>
  <c r="RI80" i="13"/>
  <c r="RH80" i="13"/>
  <c r="RG80" i="13"/>
  <c r="RF80" i="13"/>
  <c r="RE80" i="13"/>
  <c r="RD80" i="13"/>
  <c r="RC80" i="13"/>
  <c r="RB80" i="13"/>
  <c r="RA80" i="13"/>
  <c r="QZ80" i="13"/>
  <c r="QY80" i="13"/>
  <c r="QX80" i="13"/>
  <c r="QW80" i="13"/>
  <c r="QV80" i="13"/>
  <c r="QU80" i="13"/>
  <c r="QT80" i="13"/>
  <c r="QS80" i="13"/>
  <c r="QR80" i="13"/>
  <c r="QQ80" i="13"/>
  <c r="QP80" i="13"/>
  <c r="QO80" i="13"/>
  <c r="QN80" i="13"/>
  <c r="QM80" i="13"/>
  <c r="QL80" i="13"/>
  <c r="QK80" i="13"/>
  <c r="QJ80" i="13"/>
  <c r="QI80" i="13"/>
  <c r="QH80" i="13"/>
  <c r="QG80" i="13"/>
  <c r="QF80" i="13"/>
  <c r="QE80" i="13"/>
  <c r="QD80" i="13"/>
  <c r="QC80" i="13"/>
  <c r="QB80" i="13"/>
  <c r="QA80" i="13"/>
  <c r="PZ80" i="13"/>
  <c r="PY80" i="13"/>
  <c r="PX80" i="13"/>
  <c r="PW80" i="13"/>
  <c r="PV80" i="13"/>
  <c r="PU80" i="13"/>
  <c r="PT80" i="13"/>
  <c r="PS80" i="13"/>
  <c r="PR80" i="13"/>
  <c r="PQ80" i="13"/>
  <c r="PP80" i="13"/>
  <c r="PO80" i="13"/>
  <c r="PN80" i="13"/>
  <c r="PM80" i="13"/>
  <c r="PL80" i="13"/>
  <c r="PK80" i="13"/>
  <c r="PJ80" i="13"/>
  <c r="PI80" i="13"/>
  <c r="PH80" i="13"/>
  <c r="PG80" i="13"/>
  <c r="PF80" i="13"/>
  <c r="PE80" i="13"/>
  <c r="PD80" i="13"/>
  <c r="PC80" i="13"/>
  <c r="PB80" i="13"/>
  <c r="PA80" i="13"/>
  <c r="OZ80" i="13"/>
  <c r="OY80" i="13"/>
  <c r="OX80" i="13"/>
  <c r="OW80" i="13"/>
  <c r="OV80" i="13"/>
  <c r="OU80" i="13"/>
  <c r="OT80" i="13"/>
  <c r="OS80" i="13"/>
  <c r="OR80" i="13"/>
  <c r="OQ80" i="13"/>
  <c r="OP80" i="13"/>
  <c r="OO80" i="13"/>
  <c r="ON80" i="13"/>
  <c r="OM80" i="13"/>
  <c r="OL80" i="13"/>
  <c r="OK80" i="13"/>
  <c r="OJ80" i="13"/>
  <c r="OI80" i="13"/>
  <c r="OH80" i="13"/>
  <c r="OG80" i="13"/>
  <c r="OF80" i="13"/>
  <c r="OE80" i="13"/>
  <c r="OD80" i="13"/>
  <c r="OC80" i="13"/>
  <c r="OB80" i="13"/>
  <c r="OA80" i="13"/>
  <c r="NZ80" i="13"/>
  <c r="NY80" i="13"/>
  <c r="NX80" i="13"/>
  <c r="NW80" i="13"/>
  <c r="NV80" i="13"/>
  <c r="NU80" i="13"/>
  <c r="NT80" i="13"/>
  <c r="NS80" i="13"/>
  <c r="NR80" i="13"/>
  <c r="NQ80" i="13"/>
  <c r="NP80" i="13"/>
  <c r="NO80" i="13"/>
  <c r="NN80" i="13"/>
  <c r="NM80" i="13"/>
  <c r="NL80" i="13"/>
  <c r="NK80" i="13"/>
  <c r="NJ80" i="13"/>
  <c r="NI80" i="13"/>
  <c r="NH80" i="13"/>
  <c r="NG80" i="13"/>
  <c r="NF80" i="13"/>
  <c r="NE80" i="13"/>
  <c r="ND80" i="13"/>
  <c r="NC80" i="13"/>
  <c r="NB80" i="13"/>
  <c r="NA80" i="13"/>
  <c r="MZ80" i="13"/>
  <c r="MY80" i="13"/>
  <c r="MX80" i="13"/>
  <c r="MW80" i="13"/>
  <c r="MV80" i="13"/>
  <c r="MU80" i="13"/>
  <c r="MT80" i="13"/>
  <c r="MS80" i="13"/>
  <c r="MR80" i="13"/>
  <c r="MQ80" i="13"/>
  <c r="MP80" i="13"/>
  <c r="MO80" i="13"/>
  <c r="MN80" i="13"/>
  <c r="MM80" i="13"/>
  <c r="ML80" i="13"/>
  <c r="MK80" i="13"/>
  <c r="MJ80" i="13"/>
  <c r="MI80" i="13"/>
  <c r="MH80" i="13"/>
  <c r="MG80" i="13"/>
  <c r="MF80" i="13"/>
  <c r="ME80" i="13"/>
  <c r="MD80" i="13"/>
  <c r="MC80" i="13"/>
  <c r="MB80" i="13"/>
  <c r="MA80" i="13"/>
  <c r="LZ80" i="13"/>
  <c r="LY80" i="13"/>
  <c r="LX80" i="13"/>
  <c r="LW80" i="13"/>
  <c r="LV80" i="13"/>
  <c r="LU80" i="13"/>
  <c r="LT80" i="13"/>
  <c r="LS80" i="13"/>
  <c r="LR80" i="13"/>
  <c r="LQ80" i="13"/>
  <c r="LP80" i="13"/>
  <c r="LO80" i="13"/>
  <c r="LN80" i="13"/>
  <c r="LM80" i="13"/>
  <c r="LL80" i="13"/>
  <c r="LK80" i="13"/>
  <c r="LJ80" i="13"/>
  <c r="LI80" i="13"/>
  <c r="LH80" i="13"/>
  <c r="LG80" i="13"/>
  <c r="LF80" i="13"/>
  <c r="LE80" i="13"/>
  <c r="LD80" i="13"/>
  <c r="LC80" i="13"/>
  <c r="LB80" i="13"/>
  <c r="LA80" i="13"/>
  <c r="KZ80" i="13"/>
  <c r="KY80" i="13"/>
  <c r="KX80" i="13"/>
  <c r="KW80" i="13"/>
  <c r="KV80" i="13"/>
  <c r="KU80" i="13"/>
  <c r="KT80" i="13"/>
  <c r="KS80" i="13"/>
  <c r="KR80" i="13"/>
  <c r="KQ80" i="13"/>
  <c r="KP80" i="13"/>
  <c r="KO80" i="13"/>
  <c r="KN80" i="13"/>
  <c r="KM80" i="13"/>
  <c r="KL80" i="13"/>
  <c r="KK80" i="13"/>
  <c r="KJ80" i="13"/>
  <c r="KI80" i="13"/>
  <c r="KH80" i="13"/>
  <c r="KG80" i="13"/>
  <c r="KF80" i="13"/>
  <c r="KE80" i="13"/>
  <c r="KD80" i="13"/>
  <c r="KC80" i="13"/>
  <c r="KB80" i="13"/>
  <c r="KA80" i="13"/>
  <c r="JZ80" i="13"/>
  <c r="JY80" i="13"/>
  <c r="JX80" i="13"/>
  <c r="JW80" i="13"/>
  <c r="JV80" i="13"/>
  <c r="JU80" i="13"/>
  <c r="JT80" i="13"/>
  <c r="JS80" i="13"/>
  <c r="JR80" i="13"/>
  <c r="JQ80" i="13"/>
  <c r="JP80" i="13"/>
  <c r="JO80" i="13"/>
  <c r="JN80" i="13"/>
  <c r="JM80" i="13"/>
  <c r="JL80" i="13"/>
  <c r="JK80" i="13"/>
  <c r="JJ80" i="13"/>
  <c r="JI80" i="13"/>
  <c r="JH80" i="13"/>
  <c r="JG80" i="13"/>
  <c r="JF80" i="13"/>
  <c r="JE80" i="13"/>
  <c r="JD80" i="13"/>
  <c r="JC80" i="13"/>
  <c r="JB80" i="13"/>
  <c r="JA80" i="13"/>
  <c r="IZ80" i="13"/>
  <c r="IY80" i="13"/>
  <c r="IX80" i="13"/>
  <c r="IW80" i="13"/>
  <c r="IV80" i="13"/>
  <c r="IU80" i="13"/>
  <c r="IT80" i="13"/>
  <c r="IS80" i="13"/>
  <c r="IR80" i="13"/>
  <c r="IQ80" i="13"/>
  <c r="IP80" i="13"/>
  <c r="IO80" i="13"/>
  <c r="IN80" i="13"/>
  <c r="IM80" i="13"/>
  <c r="IL80" i="13"/>
  <c r="IK80" i="13"/>
  <c r="IJ80" i="13"/>
  <c r="II80" i="13"/>
  <c r="IH80" i="13"/>
  <c r="IG80" i="13"/>
  <c r="IF80" i="13"/>
  <c r="IE80" i="13"/>
  <c r="ID80" i="13"/>
  <c r="IC80" i="13"/>
  <c r="IB80" i="13"/>
  <c r="IA80" i="13"/>
  <c r="HZ80" i="13"/>
  <c r="HY80" i="13"/>
  <c r="HX80" i="13"/>
  <c r="HW80" i="13"/>
  <c r="HV80" i="13"/>
  <c r="HU80" i="13"/>
  <c r="HT80" i="13"/>
  <c r="HS80" i="13"/>
  <c r="HR80" i="13"/>
  <c r="HQ80" i="13"/>
  <c r="HP80" i="13"/>
  <c r="HO80" i="13"/>
  <c r="HN80" i="13"/>
  <c r="HM80" i="13"/>
  <c r="HL80" i="13"/>
  <c r="HK80" i="13"/>
  <c r="HJ80" i="13"/>
  <c r="HI80" i="13"/>
  <c r="HH80" i="13"/>
  <c r="HG80" i="13"/>
  <c r="HF80" i="13"/>
  <c r="HE80" i="13"/>
  <c r="HD80" i="13"/>
  <c r="HC80" i="13"/>
  <c r="HB80" i="13"/>
  <c r="HA80" i="13"/>
  <c r="GZ80" i="13"/>
  <c r="GY80" i="13"/>
  <c r="GX80" i="13"/>
  <c r="GW80" i="13"/>
  <c r="GV80" i="13"/>
  <c r="GU80" i="13"/>
  <c r="GT80" i="13"/>
  <c r="GS80" i="13"/>
  <c r="GR80" i="13"/>
  <c r="GQ80" i="13"/>
  <c r="GP80" i="13"/>
  <c r="GO80" i="13"/>
  <c r="GN80" i="13"/>
  <c r="GM80" i="13"/>
  <c r="GL80" i="13"/>
  <c r="GK80" i="13"/>
  <c r="GJ80" i="13"/>
  <c r="GI80" i="13"/>
  <c r="GH80" i="13"/>
  <c r="GG80" i="13"/>
  <c r="GF80" i="13"/>
  <c r="GE80" i="13"/>
  <c r="GD80" i="13"/>
  <c r="GC80" i="13"/>
  <c r="GB80" i="13"/>
  <c r="GA80" i="13"/>
  <c r="FZ80" i="13"/>
  <c r="FY80" i="13"/>
  <c r="FX80" i="13"/>
  <c r="FW80" i="13"/>
  <c r="FV80" i="13"/>
  <c r="FU80" i="13"/>
  <c r="FT80" i="13"/>
  <c r="FS80" i="13"/>
  <c r="FR80" i="13"/>
  <c r="FQ80" i="13"/>
  <c r="FP80" i="13"/>
  <c r="FO80" i="13"/>
  <c r="FN80" i="13"/>
  <c r="FM80" i="13"/>
  <c r="FL80" i="13"/>
  <c r="FK80" i="13"/>
  <c r="FJ80" i="13"/>
  <c r="FI80" i="13"/>
  <c r="FH80" i="13"/>
  <c r="FG80" i="13"/>
  <c r="FF80" i="13"/>
  <c r="FE80" i="13"/>
  <c r="FD80" i="13"/>
  <c r="FC80" i="13"/>
  <c r="FB80" i="13"/>
  <c r="FA80" i="13"/>
  <c r="EZ80" i="13"/>
  <c r="EY80" i="13"/>
  <c r="EX80" i="13"/>
  <c r="EW80" i="13"/>
  <c r="EV80" i="13"/>
  <c r="EU80" i="13"/>
  <c r="ET80" i="13"/>
  <c r="ES80" i="13"/>
  <c r="ER80" i="13"/>
  <c r="EQ80" i="13"/>
  <c r="EP80" i="13"/>
  <c r="EO80" i="13"/>
  <c r="EN80" i="13"/>
  <c r="EM80" i="13"/>
  <c r="EL80" i="13"/>
  <c r="EK80" i="13"/>
  <c r="EJ80" i="13"/>
  <c r="EI80" i="13"/>
  <c r="EH80" i="13"/>
  <c r="EG80" i="13"/>
  <c r="EF80" i="13"/>
  <c r="EE80" i="13"/>
  <c r="ED80" i="13"/>
  <c r="EC80" i="13"/>
  <c r="EB80" i="13"/>
  <c r="EA80" i="13"/>
  <c r="DZ80" i="13"/>
  <c r="DY80" i="13"/>
  <c r="DX80" i="13"/>
  <c r="DW80" i="13"/>
  <c r="DV80" i="13"/>
  <c r="DU80" i="13"/>
  <c r="DT80" i="13"/>
  <c r="DS80" i="13"/>
  <c r="DR80" i="13"/>
  <c r="DQ80" i="13"/>
  <c r="DP80" i="13"/>
  <c r="DO80" i="13"/>
  <c r="DN80" i="13"/>
  <c r="DM80" i="13"/>
  <c r="DL80" i="13"/>
  <c r="DK80" i="13"/>
  <c r="DJ80" i="13"/>
  <c r="DI80" i="13"/>
  <c r="DH80" i="13"/>
  <c r="DG80" i="13"/>
  <c r="DF80" i="13"/>
  <c r="DE80" i="13"/>
  <c r="DD80" i="13"/>
  <c r="DC80" i="13"/>
  <c r="DB80" i="13"/>
  <c r="DA80" i="13"/>
  <c r="CZ80" i="13"/>
  <c r="CY80" i="13"/>
  <c r="CX80" i="13"/>
  <c r="CW80" i="13"/>
  <c r="CV80" i="13"/>
  <c r="CU80" i="13"/>
  <c r="CT80" i="13"/>
  <c r="CS80" i="13"/>
  <c r="CR80" i="13"/>
  <c r="CQ80" i="13"/>
  <c r="CP80" i="13"/>
  <c r="CO80" i="13"/>
  <c r="CN80" i="13"/>
  <c r="CM80" i="13"/>
  <c r="CL80" i="13"/>
  <c r="CK80" i="13"/>
  <c r="CJ80" i="13"/>
  <c r="CI80" i="13"/>
  <c r="CH80" i="13"/>
  <c r="CG80" i="13"/>
  <c r="CF80" i="13"/>
  <c r="CE80" i="13"/>
  <c r="CD80" i="13"/>
  <c r="CC80" i="13"/>
  <c r="CB80" i="13"/>
  <c r="CA80" i="13"/>
  <c r="BZ80" i="13"/>
  <c r="BY80" i="13"/>
  <c r="BX80" i="13"/>
  <c r="BW80" i="13"/>
  <c r="BV80" i="13"/>
  <c r="BU80" i="13"/>
  <c r="BT80" i="13"/>
  <c r="BS80" i="13"/>
  <c r="BR80" i="13"/>
  <c r="BQ80" i="13"/>
  <c r="BP80" i="13"/>
  <c r="BO80" i="13"/>
  <c r="BN80" i="13"/>
  <c r="BM80" i="13"/>
  <c r="BL80" i="13"/>
  <c r="BK80" i="13"/>
  <c r="BJ80" i="13"/>
  <c r="BI80" i="13"/>
  <c r="BH80" i="13"/>
  <c r="BG80" i="13"/>
  <c r="BF80" i="13"/>
  <c r="BE80" i="13"/>
  <c r="BD80" i="13"/>
  <c r="BC80" i="13"/>
  <c r="BB80" i="13"/>
  <c r="BA80" i="13"/>
  <c r="AZ80" i="13"/>
  <c r="AY80" i="13"/>
  <c r="AX80" i="13"/>
  <c r="AW80" i="13"/>
  <c r="AV80" i="13"/>
  <c r="AU80" i="13"/>
  <c r="AT80" i="13"/>
  <c r="AS80" i="13"/>
  <c r="AR80" i="13"/>
  <c r="AQ80" i="13"/>
  <c r="AP80" i="13"/>
  <c r="AO80" i="13"/>
  <c r="AN80" i="13"/>
  <c r="AM80" i="13"/>
  <c r="AL80" i="13"/>
  <c r="AK80" i="13"/>
  <c r="AJ80" i="13"/>
  <c r="AI80" i="13"/>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H80" i="13"/>
  <c r="G80" i="13"/>
  <c r="F80" i="13"/>
  <c r="E80" i="13"/>
  <c r="D80" i="13"/>
  <c r="C80" i="13"/>
  <c r="SG79" i="13"/>
  <c r="SF79" i="13"/>
  <c r="SE79" i="13"/>
  <c r="SD79" i="13"/>
  <c r="SC79" i="13"/>
  <c r="SB79" i="13"/>
  <c r="SA79" i="13"/>
  <c r="RZ79" i="13"/>
  <c r="RY79" i="13"/>
  <c r="RX79" i="13"/>
  <c r="RW79" i="13"/>
  <c r="RV79" i="13"/>
  <c r="RU79" i="13"/>
  <c r="RT79" i="13"/>
  <c r="RS79" i="13"/>
  <c r="RR79" i="13"/>
  <c r="RQ79" i="13"/>
  <c r="RP79" i="13"/>
  <c r="RO79" i="13"/>
  <c r="RN79" i="13"/>
  <c r="RM79" i="13"/>
  <c r="RL79" i="13"/>
  <c r="RK79" i="13"/>
  <c r="RJ79" i="13"/>
  <c r="RI79" i="13"/>
  <c r="RH79" i="13"/>
  <c r="RG79" i="13"/>
  <c r="RF79" i="13"/>
  <c r="RE79" i="13"/>
  <c r="RD79" i="13"/>
  <c r="RC79" i="13"/>
  <c r="RB79" i="13"/>
  <c r="RA79" i="13"/>
  <c r="QZ79" i="13"/>
  <c r="QY79" i="13"/>
  <c r="QX79" i="13"/>
  <c r="QW79" i="13"/>
  <c r="QV79" i="13"/>
  <c r="QU79" i="13"/>
  <c r="QT79" i="13"/>
  <c r="QS79" i="13"/>
  <c r="QR79" i="13"/>
  <c r="QQ79" i="13"/>
  <c r="QP79" i="13"/>
  <c r="QO79" i="13"/>
  <c r="QN79" i="13"/>
  <c r="QM79" i="13"/>
  <c r="QL79" i="13"/>
  <c r="QK79" i="13"/>
  <c r="QJ79" i="13"/>
  <c r="QI79" i="13"/>
  <c r="QH79" i="13"/>
  <c r="QG79" i="13"/>
  <c r="QF79" i="13"/>
  <c r="QE79" i="13"/>
  <c r="QD79" i="13"/>
  <c r="QC79" i="13"/>
  <c r="QB79" i="13"/>
  <c r="QA79" i="13"/>
  <c r="PZ79" i="13"/>
  <c r="PY79" i="13"/>
  <c r="PX79" i="13"/>
  <c r="PW79" i="13"/>
  <c r="PV79" i="13"/>
  <c r="PU79" i="13"/>
  <c r="PT79" i="13"/>
  <c r="PS79" i="13"/>
  <c r="PR79" i="13"/>
  <c r="PQ79" i="13"/>
  <c r="PP79" i="13"/>
  <c r="PO79" i="13"/>
  <c r="PN79" i="13"/>
  <c r="PM79" i="13"/>
  <c r="PL79" i="13"/>
  <c r="PK79" i="13"/>
  <c r="PJ79" i="13"/>
  <c r="PI79" i="13"/>
  <c r="PH79" i="13"/>
  <c r="PG79" i="13"/>
  <c r="PF79" i="13"/>
  <c r="PE79" i="13"/>
  <c r="PD79" i="13"/>
  <c r="PC79" i="13"/>
  <c r="PB79" i="13"/>
  <c r="PA79" i="13"/>
  <c r="OZ79" i="13"/>
  <c r="OY79" i="13"/>
  <c r="OX79" i="13"/>
  <c r="OW79" i="13"/>
  <c r="OV79" i="13"/>
  <c r="OU79" i="13"/>
  <c r="OT79" i="13"/>
  <c r="OS79" i="13"/>
  <c r="OR79" i="13"/>
  <c r="OQ79" i="13"/>
  <c r="OP79" i="13"/>
  <c r="OO79" i="13"/>
  <c r="ON79" i="13"/>
  <c r="OM79" i="13"/>
  <c r="OL79" i="13"/>
  <c r="OK79" i="13"/>
  <c r="OJ79" i="13"/>
  <c r="OI79" i="13"/>
  <c r="OH79" i="13"/>
  <c r="OG79" i="13"/>
  <c r="OF79" i="13"/>
  <c r="OE79" i="13"/>
  <c r="OD79" i="13"/>
  <c r="OC79" i="13"/>
  <c r="OB79" i="13"/>
  <c r="OA79" i="13"/>
  <c r="NZ79" i="13"/>
  <c r="NY79" i="13"/>
  <c r="NX79" i="13"/>
  <c r="NW79" i="13"/>
  <c r="NV79" i="13"/>
  <c r="NU79" i="13"/>
  <c r="NT79" i="13"/>
  <c r="NS79" i="13"/>
  <c r="NR79" i="13"/>
  <c r="NQ79" i="13"/>
  <c r="NP79" i="13"/>
  <c r="NO79" i="13"/>
  <c r="NN79" i="13"/>
  <c r="NM79" i="13"/>
  <c r="NL79" i="13"/>
  <c r="NK79" i="13"/>
  <c r="NJ79" i="13"/>
  <c r="NI79" i="13"/>
  <c r="NH79" i="13"/>
  <c r="NG79" i="13"/>
  <c r="NF79" i="13"/>
  <c r="NE79" i="13"/>
  <c r="ND79" i="13"/>
  <c r="NC79" i="13"/>
  <c r="NB79" i="13"/>
  <c r="NA79" i="13"/>
  <c r="MZ79" i="13"/>
  <c r="MY79" i="13"/>
  <c r="MX79" i="13"/>
  <c r="MW79" i="13"/>
  <c r="MV79" i="13"/>
  <c r="MU79" i="13"/>
  <c r="MT79" i="13"/>
  <c r="MS79" i="13"/>
  <c r="MR79" i="13"/>
  <c r="MQ79" i="13"/>
  <c r="MP79" i="13"/>
  <c r="MO79" i="13"/>
  <c r="MN79" i="13"/>
  <c r="MM79" i="13"/>
  <c r="ML79" i="13"/>
  <c r="MK79" i="13"/>
  <c r="MJ79" i="13"/>
  <c r="MI79" i="13"/>
  <c r="MH79" i="13"/>
  <c r="MG79" i="13"/>
  <c r="MF79" i="13"/>
  <c r="ME79" i="13"/>
  <c r="MD79" i="13"/>
  <c r="MC79" i="13"/>
  <c r="MB79" i="13"/>
  <c r="MA79" i="13"/>
  <c r="LZ79" i="13"/>
  <c r="LY79" i="13"/>
  <c r="LX79" i="13"/>
  <c r="LW79" i="13"/>
  <c r="LV79" i="13"/>
  <c r="LU79" i="13"/>
  <c r="LT79" i="13"/>
  <c r="LS79" i="13"/>
  <c r="LR79" i="13"/>
  <c r="LQ79" i="13"/>
  <c r="LP79" i="13"/>
  <c r="LO79" i="13"/>
  <c r="LN79" i="13"/>
  <c r="LM79" i="13"/>
  <c r="LL79" i="13"/>
  <c r="LK79" i="13"/>
  <c r="LJ79" i="13"/>
  <c r="LI79" i="13"/>
  <c r="LH79" i="13"/>
  <c r="LG79" i="13"/>
  <c r="LF79" i="13"/>
  <c r="LE79" i="13"/>
  <c r="LD79" i="13"/>
  <c r="LC79" i="13"/>
  <c r="LB79" i="13"/>
  <c r="LA79" i="13"/>
  <c r="KZ79" i="13"/>
  <c r="KY79" i="13"/>
  <c r="KX79" i="13"/>
  <c r="KW79" i="13"/>
  <c r="KV79" i="13"/>
  <c r="KU79" i="13"/>
  <c r="KT79" i="13"/>
  <c r="KS79" i="13"/>
  <c r="KR79" i="13"/>
  <c r="KQ79" i="13"/>
  <c r="KP79" i="13"/>
  <c r="KO79" i="13"/>
  <c r="KN79" i="13"/>
  <c r="KM79" i="13"/>
  <c r="KL79" i="13"/>
  <c r="KK79" i="13"/>
  <c r="KJ79" i="13"/>
  <c r="KI79" i="13"/>
  <c r="KH79" i="13"/>
  <c r="KG79" i="13"/>
  <c r="KF79" i="13"/>
  <c r="KE79" i="13"/>
  <c r="KD79" i="13"/>
  <c r="KC79" i="13"/>
  <c r="KB79" i="13"/>
  <c r="KA79" i="13"/>
  <c r="JZ79" i="13"/>
  <c r="JY79" i="13"/>
  <c r="JX79" i="13"/>
  <c r="JW79" i="13"/>
  <c r="JV79" i="13"/>
  <c r="JU79" i="13"/>
  <c r="JT79" i="13"/>
  <c r="JS79" i="13"/>
  <c r="JR79" i="13"/>
  <c r="JQ79" i="13"/>
  <c r="JP79" i="13"/>
  <c r="JO79" i="13"/>
  <c r="JN79" i="13"/>
  <c r="JM79" i="13"/>
  <c r="JL79" i="13"/>
  <c r="JK79" i="13"/>
  <c r="JJ79" i="13"/>
  <c r="JI79" i="13"/>
  <c r="JH79" i="13"/>
  <c r="JG79" i="13"/>
  <c r="JF79" i="13"/>
  <c r="JE79" i="13"/>
  <c r="JD79" i="13"/>
  <c r="JC79" i="13"/>
  <c r="JB79" i="13"/>
  <c r="JA79" i="13"/>
  <c r="IZ79" i="13"/>
  <c r="IY79" i="13"/>
  <c r="IX79" i="13"/>
  <c r="IW79" i="13"/>
  <c r="IV79" i="13"/>
  <c r="IU79" i="13"/>
  <c r="IT79" i="13"/>
  <c r="IS79" i="13"/>
  <c r="IR79" i="13"/>
  <c r="IQ79" i="13"/>
  <c r="IP79" i="13"/>
  <c r="IO79" i="13"/>
  <c r="IN79" i="13"/>
  <c r="IM79" i="13"/>
  <c r="IL79" i="13"/>
  <c r="IK79" i="13"/>
  <c r="IJ79" i="13"/>
  <c r="II79" i="13"/>
  <c r="IH79" i="13"/>
  <c r="IG79" i="13"/>
  <c r="IF79" i="13"/>
  <c r="IE79" i="13"/>
  <c r="ID79" i="13"/>
  <c r="IC79" i="13"/>
  <c r="IB79" i="13"/>
  <c r="IA79" i="13"/>
  <c r="HZ79" i="13"/>
  <c r="HY79" i="13"/>
  <c r="HX79" i="13"/>
  <c r="HW79" i="13"/>
  <c r="HV79" i="13"/>
  <c r="HU79" i="13"/>
  <c r="HT79" i="13"/>
  <c r="HS79" i="13"/>
  <c r="HR79" i="13"/>
  <c r="HQ79" i="13"/>
  <c r="HP79" i="13"/>
  <c r="HO79" i="13"/>
  <c r="HN79" i="13"/>
  <c r="HM79" i="13"/>
  <c r="HL79" i="13"/>
  <c r="HK79" i="13"/>
  <c r="HJ79" i="13"/>
  <c r="HI79" i="13"/>
  <c r="HH79" i="13"/>
  <c r="HG79" i="13"/>
  <c r="HF79" i="13"/>
  <c r="HE79" i="13"/>
  <c r="HD79" i="13"/>
  <c r="HC79" i="13"/>
  <c r="HB79" i="13"/>
  <c r="HA79" i="13"/>
  <c r="GZ79" i="13"/>
  <c r="GY79" i="13"/>
  <c r="GX79" i="13"/>
  <c r="GW79" i="13"/>
  <c r="GV79" i="13"/>
  <c r="GU79" i="13"/>
  <c r="GT79" i="13"/>
  <c r="GS79" i="13"/>
  <c r="GR79" i="13"/>
  <c r="GQ79" i="13"/>
  <c r="GP79" i="13"/>
  <c r="GO79" i="13"/>
  <c r="GN79" i="13"/>
  <c r="GM79" i="13"/>
  <c r="GL79" i="13"/>
  <c r="GK79" i="13"/>
  <c r="GJ79" i="13"/>
  <c r="GI79" i="13"/>
  <c r="GH79" i="13"/>
  <c r="GG79" i="13"/>
  <c r="GF79" i="13"/>
  <c r="GE79" i="13"/>
  <c r="GD79" i="13"/>
  <c r="GC79" i="13"/>
  <c r="GB79" i="13"/>
  <c r="GA79" i="13"/>
  <c r="FZ79" i="13"/>
  <c r="FY79" i="13"/>
  <c r="FX79" i="13"/>
  <c r="FW79" i="13"/>
  <c r="FV79" i="13"/>
  <c r="FU79" i="13"/>
  <c r="FT79" i="13"/>
  <c r="FS79" i="13"/>
  <c r="FR79" i="13"/>
  <c r="FQ79" i="13"/>
  <c r="FP79" i="13"/>
  <c r="FO79" i="13"/>
  <c r="FN79" i="13"/>
  <c r="FM79" i="13"/>
  <c r="FL79" i="13"/>
  <c r="FK79" i="13"/>
  <c r="FJ79" i="13"/>
  <c r="FI79" i="13"/>
  <c r="FH79" i="13"/>
  <c r="FG79" i="13"/>
  <c r="FF79" i="13"/>
  <c r="FE79" i="13"/>
  <c r="FD79" i="13"/>
  <c r="FC79" i="13"/>
  <c r="FB79" i="13"/>
  <c r="FA79" i="13"/>
  <c r="EZ79" i="13"/>
  <c r="EY79" i="13"/>
  <c r="EX79" i="13"/>
  <c r="EW79" i="13"/>
  <c r="EV79" i="13"/>
  <c r="EU79" i="13"/>
  <c r="ET79" i="13"/>
  <c r="ES79" i="13"/>
  <c r="ER79" i="13"/>
  <c r="EQ79" i="13"/>
  <c r="EP79" i="13"/>
  <c r="EO79" i="13"/>
  <c r="EN79" i="13"/>
  <c r="EM79" i="13"/>
  <c r="EL79" i="13"/>
  <c r="EK79" i="13"/>
  <c r="EJ79" i="13"/>
  <c r="EI79" i="13"/>
  <c r="EH79" i="13"/>
  <c r="EG79" i="13"/>
  <c r="EF79" i="13"/>
  <c r="EE79" i="13"/>
  <c r="ED79" i="13"/>
  <c r="EC79" i="13"/>
  <c r="EB79" i="13"/>
  <c r="EA79" i="13"/>
  <c r="DZ79" i="13"/>
  <c r="DY79" i="13"/>
  <c r="DX79" i="13"/>
  <c r="DW79" i="13"/>
  <c r="DV79" i="13"/>
  <c r="DU79" i="13"/>
  <c r="DT79" i="13"/>
  <c r="DS79" i="13"/>
  <c r="DR79" i="13"/>
  <c r="DQ79" i="13"/>
  <c r="DP79" i="13"/>
  <c r="DO79" i="13"/>
  <c r="DN79" i="13"/>
  <c r="DM79" i="13"/>
  <c r="DL79" i="13"/>
  <c r="DK79" i="13"/>
  <c r="DJ79" i="13"/>
  <c r="DI79" i="13"/>
  <c r="DH79" i="13"/>
  <c r="DG79" i="13"/>
  <c r="DF79" i="13"/>
  <c r="DE79" i="13"/>
  <c r="DD79" i="13"/>
  <c r="DC79" i="13"/>
  <c r="DB79" i="13"/>
  <c r="DA79" i="13"/>
  <c r="CZ79" i="13"/>
  <c r="CY79" i="13"/>
  <c r="CX79" i="13"/>
  <c r="CW79" i="13"/>
  <c r="CV79" i="13"/>
  <c r="CU79" i="13"/>
  <c r="CT79" i="13"/>
  <c r="CS79" i="13"/>
  <c r="CR79" i="13"/>
  <c r="CQ79" i="13"/>
  <c r="CP79" i="13"/>
  <c r="CO79" i="13"/>
  <c r="CN79" i="13"/>
  <c r="CM79" i="13"/>
  <c r="CL79" i="13"/>
  <c r="CK79" i="13"/>
  <c r="CJ79" i="13"/>
  <c r="CI79" i="13"/>
  <c r="CH79" i="13"/>
  <c r="CG79" i="13"/>
  <c r="CF79" i="13"/>
  <c r="CE79" i="13"/>
  <c r="CD79" i="13"/>
  <c r="CC79" i="13"/>
  <c r="CB79" i="13"/>
  <c r="CA79" i="13"/>
  <c r="BZ79" i="13"/>
  <c r="BY79" i="13"/>
  <c r="BX79" i="13"/>
  <c r="BW79" i="13"/>
  <c r="BV79" i="13"/>
  <c r="BU79" i="13"/>
  <c r="BT79" i="13"/>
  <c r="BS79" i="13"/>
  <c r="BR79" i="13"/>
  <c r="BQ79" i="13"/>
  <c r="BP79" i="13"/>
  <c r="BO79" i="13"/>
  <c r="BN79" i="13"/>
  <c r="BM79" i="13"/>
  <c r="BL79" i="13"/>
  <c r="BK79" i="13"/>
  <c r="BJ79" i="13"/>
  <c r="BI79" i="13"/>
  <c r="BH79" i="13"/>
  <c r="BG79" i="13"/>
  <c r="BF79" i="13"/>
  <c r="BE79" i="13"/>
  <c r="BD79" i="13"/>
  <c r="BC79" i="13"/>
  <c r="BB79" i="13"/>
  <c r="BA79" i="13"/>
  <c r="AZ79" i="13"/>
  <c r="AY79" i="13"/>
  <c r="AX79" i="13"/>
  <c r="AW79" i="13"/>
  <c r="AV79" i="13"/>
  <c r="AU79" i="13"/>
  <c r="AT79" i="13"/>
  <c r="AS79" i="13"/>
  <c r="AR79" i="13"/>
  <c r="AQ79" i="13"/>
  <c r="AP79" i="13"/>
  <c r="AO79" i="13"/>
  <c r="AN79" i="13"/>
  <c r="AM79" i="13"/>
  <c r="AL79" i="13"/>
  <c r="AK79" i="13"/>
  <c r="AJ79" i="13"/>
  <c r="AI79" i="13"/>
  <c r="AH79" i="13"/>
  <c r="AG79" i="13"/>
  <c r="AF79" i="13"/>
  <c r="AE79" i="13"/>
  <c r="AD79" i="13"/>
  <c r="AC79" i="13"/>
  <c r="AB79" i="13"/>
  <c r="AA79" i="13"/>
  <c r="Z79" i="13"/>
  <c r="Y79" i="13"/>
  <c r="X79" i="13"/>
  <c r="W79" i="13"/>
  <c r="V79" i="13"/>
  <c r="U79" i="13"/>
  <c r="T79" i="13"/>
  <c r="S79" i="13"/>
  <c r="R79" i="13"/>
  <c r="Q79" i="13"/>
  <c r="P79" i="13"/>
  <c r="O79" i="13"/>
  <c r="N79" i="13"/>
  <c r="M79" i="13"/>
  <c r="L79" i="13"/>
  <c r="K79" i="13"/>
  <c r="J79" i="13"/>
  <c r="I79" i="13"/>
  <c r="H79" i="13"/>
  <c r="G79" i="13"/>
  <c r="F79" i="13"/>
  <c r="E79" i="13"/>
  <c r="D79" i="13"/>
  <c r="C79" i="13"/>
  <c r="SG78" i="13"/>
  <c r="SF78" i="13"/>
  <c r="SE78" i="13"/>
  <c r="SD78" i="13"/>
  <c r="SC78" i="13"/>
  <c r="SB78" i="13"/>
  <c r="SA78" i="13"/>
  <c r="RZ78" i="13"/>
  <c r="RY78" i="13"/>
  <c r="RX78" i="13"/>
  <c r="RW78" i="13"/>
  <c r="RV78" i="13"/>
  <c r="RU78" i="13"/>
  <c r="RT78" i="13"/>
  <c r="RS78" i="13"/>
  <c r="RR78" i="13"/>
  <c r="RQ78" i="13"/>
  <c r="RP78" i="13"/>
  <c r="RO78" i="13"/>
  <c r="RN78" i="13"/>
  <c r="RM78" i="13"/>
  <c r="RL78" i="13"/>
  <c r="RK78" i="13"/>
  <c r="RJ78" i="13"/>
  <c r="RI78" i="13"/>
  <c r="RH78" i="13"/>
  <c r="RG78" i="13"/>
  <c r="RF78" i="13"/>
  <c r="RE78" i="13"/>
  <c r="RD78" i="13"/>
  <c r="RC78" i="13"/>
  <c r="RB78" i="13"/>
  <c r="RA78" i="13"/>
  <c r="QZ78" i="13"/>
  <c r="QY78" i="13"/>
  <c r="QX78" i="13"/>
  <c r="QW78" i="13"/>
  <c r="QV78" i="13"/>
  <c r="QU78" i="13"/>
  <c r="QT78" i="13"/>
  <c r="QS78" i="13"/>
  <c r="QR78" i="13"/>
  <c r="QQ78" i="13"/>
  <c r="QP78" i="13"/>
  <c r="QO78" i="13"/>
  <c r="QN78" i="13"/>
  <c r="QM78" i="13"/>
  <c r="QL78" i="13"/>
  <c r="QK78" i="13"/>
  <c r="QJ78" i="13"/>
  <c r="QI78" i="13"/>
  <c r="QH78" i="13"/>
  <c r="QG78" i="13"/>
  <c r="QF78" i="13"/>
  <c r="QE78" i="13"/>
  <c r="QD78" i="13"/>
  <c r="QC78" i="13"/>
  <c r="QB78" i="13"/>
  <c r="QA78" i="13"/>
  <c r="PZ78" i="13"/>
  <c r="PY78" i="13"/>
  <c r="PX78" i="13"/>
  <c r="PW78" i="13"/>
  <c r="PV78" i="13"/>
  <c r="PU78" i="13"/>
  <c r="PT78" i="13"/>
  <c r="PS78" i="13"/>
  <c r="PR78" i="13"/>
  <c r="PQ78" i="13"/>
  <c r="PP78" i="13"/>
  <c r="PO78" i="13"/>
  <c r="PN78" i="13"/>
  <c r="PM78" i="13"/>
  <c r="PL78" i="13"/>
  <c r="PK78" i="13"/>
  <c r="PJ78" i="13"/>
  <c r="PI78" i="13"/>
  <c r="PH78" i="13"/>
  <c r="PG78" i="13"/>
  <c r="PF78" i="13"/>
  <c r="PE78" i="13"/>
  <c r="PD78" i="13"/>
  <c r="PC78" i="13"/>
  <c r="PB78" i="13"/>
  <c r="PA78" i="13"/>
  <c r="OZ78" i="13"/>
  <c r="OY78" i="13"/>
  <c r="OX78" i="13"/>
  <c r="OW78" i="13"/>
  <c r="OV78" i="13"/>
  <c r="OU78" i="13"/>
  <c r="OT78" i="13"/>
  <c r="OS78" i="13"/>
  <c r="OR78" i="13"/>
  <c r="OQ78" i="13"/>
  <c r="OP78" i="13"/>
  <c r="OO78" i="13"/>
  <c r="ON78" i="13"/>
  <c r="OM78" i="13"/>
  <c r="OL78" i="13"/>
  <c r="OK78" i="13"/>
  <c r="OJ78" i="13"/>
  <c r="OI78" i="13"/>
  <c r="OH78" i="13"/>
  <c r="OG78" i="13"/>
  <c r="OF78" i="13"/>
  <c r="OE78" i="13"/>
  <c r="OD78" i="13"/>
  <c r="OC78" i="13"/>
  <c r="OB78" i="13"/>
  <c r="OA78" i="13"/>
  <c r="NZ78" i="13"/>
  <c r="NY78" i="13"/>
  <c r="NX78" i="13"/>
  <c r="NW78" i="13"/>
  <c r="NV78" i="13"/>
  <c r="NU78" i="13"/>
  <c r="NT78" i="13"/>
  <c r="NS78" i="13"/>
  <c r="NR78" i="13"/>
  <c r="NQ78" i="13"/>
  <c r="NP78" i="13"/>
  <c r="NO78" i="13"/>
  <c r="NN78" i="13"/>
  <c r="NM78" i="13"/>
  <c r="NL78" i="13"/>
  <c r="NK78" i="13"/>
  <c r="NJ78" i="13"/>
  <c r="NI78" i="13"/>
  <c r="NH78" i="13"/>
  <c r="NG78" i="13"/>
  <c r="NF78" i="13"/>
  <c r="NE78" i="13"/>
  <c r="ND78" i="13"/>
  <c r="NC78" i="13"/>
  <c r="NB78" i="13"/>
  <c r="NA78" i="13"/>
  <c r="MZ78" i="13"/>
  <c r="MY78" i="13"/>
  <c r="MX78" i="13"/>
  <c r="MW78" i="13"/>
  <c r="MV78" i="13"/>
  <c r="MU78" i="13"/>
  <c r="MT78" i="13"/>
  <c r="MS78" i="13"/>
  <c r="MR78" i="13"/>
  <c r="MQ78" i="13"/>
  <c r="MP78" i="13"/>
  <c r="MO78" i="13"/>
  <c r="MN78" i="13"/>
  <c r="MM78" i="13"/>
  <c r="ML78" i="13"/>
  <c r="MK78" i="13"/>
  <c r="MJ78" i="13"/>
  <c r="MI78" i="13"/>
  <c r="MH78" i="13"/>
  <c r="MG78" i="13"/>
  <c r="MF78" i="13"/>
  <c r="ME78" i="13"/>
  <c r="MD78" i="13"/>
  <c r="MC78" i="13"/>
  <c r="MB78" i="13"/>
  <c r="MA78" i="13"/>
  <c r="LZ78" i="13"/>
  <c r="LY78" i="13"/>
  <c r="LX78" i="13"/>
  <c r="LW78" i="13"/>
  <c r="LV78" i="13"/>
  <c r="LU78" i="13"/>
  <c r="LT78" i="13"/>
  <c r="LS78" i="13"/>
  <c r="LR78" i="13"/>
  <c r="LQ78" i="13"/>
  <c r="LP78" i="13"/>
  <c r="LO78" i="13"/>
  <c r="LN78" i="13"/>
  <c r="LM78" i="13"/>
  <c r="LL78" i="13"/>
  <c r="LK78" i="13"/>
  <c r="LJ78" i="13"/>
  <c r="LI78" i="13"/>
  <c r="LH78" i="13"/>
  <c r="LG78" i="13"/>
  <c r="LF78" i="13"/>
  <c r="LE78" i="13"/>
  <c r="LD78" i="13"/>
  <c r="LC78" i="13"/>
  <c r="LB78" i="13"/>
  <c r="LA78" i="13"/>
  <c r="KZ78" i="13"/>
  <c r="KY78" i="13"/>
  <c r="KX78" i="13"/>
  <c r="KW78" i="13"/>
  <c r="KV78" i="13"/>
  <c r="KU78" i="13"/>
  <c r="KT78" i="13"/>
  <c r="KS78" i="13"/>
  <c r="KR78" i="13"/>
  <c r="KQ78" i="13"/>
  <c r="KP78" i="13"/>
  <c r="KO78" i="13"/>
  <c r="KN78" i="13"/>
  <c r="KM78" i="13"/>
  <c r="KL78" i="13"/>
  <c r="KK78" i="13"/>
  <c r="KJ78" i="13"/>
  <c r="KI78" i="13"/>
  <c r="KH78" i="13"/>
  <c r="KG78" i="13"/>
  <c r="KF78" i="13"/>
  <c r="KE78" i="13"/>
  <c r="KD78" i="13"/>
  <c r="KC78" i="13"/>
  <c r="KB78" i="13"/>
  <c r="KA78" i="13"/>
  <c r="JZ78" i="13"/>
  <c r="JY78" i="13"/>
  <c r="JX78" i="13"/>
  <c r="JW78" i="13"/>
  <c r="JV78" i="13"/>
  <c r="JU78" i="13"/>
  <c r="JT78" i="13"/>
  <c r="JS78" i="13"/>
  <c r="JR78" i="13"/>
  <c r="JQ78" i="13"/>
  <c r="JP78" i="13"/>
  <c r="JO78" i="13"/>
  <c r="JN78" i="13"/>
  <c r="JM78" i="13"/>
  <c r="JL78" i="13"/>
  <c r="JK78" i="13"/>
  <c r="JJ78" i="13"/>
  <c r="JI78" i="13"/>
  <c r="JH78" i="13"/>
  <c r="JG78" i="13"/>
  <c r="JF78" i="13"/>
  <c r="JE78" i="13"/>
  <c r="JD78" i="13"/>
  <c r="JC78" i="13"/>
  <c r="JB78" i="13"/>
  <c r="JA78" i="13"/>
  <c r="IZ78" i="13"/>
  <c r="IY78" i="13"/>
  <c r="IX78" i="13"/>
  <c r="IW78" i="13"/>
  <c r="IV78" i="13"/>
  <c r="IU78" i="13"/>
  <c r="IT78" i="13"/>
  <c r="IS78" i="13"/>
  <c r="IR78" i="13"/>
  <c r="IQ78" i="13"/>
  <c r="IP78" i="13"/>
  <c r="IO78" i="13"/>
  <c r="IN78" i="13"/>
  <c r="IM78" i="13"/>
  <c r="IL78" i="13"/>
  <c r="IK78" i="13"/>
  <c r="IJ78" i="13"/>
  <c r="II78" i="13"/>
  <c r="IH78" i="13"/>
  <c r="IG78" i="13"/>
  <c r="IF78" i="13"/>
  <c r="IE78" i="13"/>
  <c r="ID78" i="13"/>
  <c r="IC78" i="13"/>
  <c r="IB78" i="13"/>
  <c r="IA78" i="13"/>
  <c r="HZ78" i="13"/>
  <c r="HY78" i="13"/>
  <c r="HX78" i="13"/>
  <c r="HW78" i="13"/>
  <c r="HV78" i="13"/>
  <c r="HU78" i="13"/>
  <c r="HT78" i="13"/>
  <c r="HS78" i="13"/>
  <c r="HR78" i="13"/>
  <c r="HQ78" i="13"/>
  <c r="HP78" i="13"/>
  <c r="HO78" i="13"/>
  <c r="HN78" i="13"/>
  <c r="HM78" i="13"/>
  <c r="HL78" i="13"/>
  <c r="HK78" i="13"/>
  <c r="HJ78" i="13"/>
  <c r="HI78" i="13"/>
  <c r="HH78" i="13"/>
  <c r="HG78" i="13"/>
  <c r="HF78" i="13"/>
  <c r="HE78" i="13"/>
  <c r="HD78" i="13"/>
  <c r="HC78" i="13"/>
  <c r="HB78" i="13"/>
  <c r="HA78" i="13"/>
  <c r="GZ78" i="13"/>
  <c r="GY78" i="13"/>
  <c r="GX78" i="13"/>
  <c r="GW78" i="13"/>
  <c r="GV78" i="13"/>
  <c r="GU78" i="13"/>
  <c r="GT78" i="13"/>
  <c r="GS78" i="13"/>
  <c r="GR78" i="13"/>
  <c r="GQ78" i="13"/>
  <c r="GP78" i="13"/>
  <c r="GO78" i="13"/>
  <c r="GN78" i="13"/>
  <c r="GM78" i="13"/>
  <c r="GL78" i="13"/>
  <c r="GK78" i="13"/>
  <c r="GJ78" i="13"/>
  <c r="GI78" i="13"/>
  <c r="GH78" i="13"/>
  <c r="GG78" i="13"/>
  <c r="GF78" i="13"/>
  <c r="GE78" i="13"/>
  <c r="GD78" i="13"/>
  <c r="GC78" i="13"/>
  <c r="GB78" i="13"/>
  <c r="GA78" i="13"/>
  <c r="FZ78" i="13"/>
  <c r="FY78" i="13"/>
  <c r="FX78" i="13"/>
  <c r="FW78" i="13"/>
  <c r="FV78" i="13"/>
  <c r="FU78" i="13"/>
  <c r="FT78" i="13"/>
  <c r="FS78" i="13"/>
  <c r="FR78" i="13"/>
  <c r="FQ78" i="13"/>
  <c r="FP78" i="13"/>
  <c r="FO78" i="13"/>
  <c r="FN78" i="13"/>
  <c r="FM78" i="13"/>
  <c r="FL78" i="13"/>
  <c r="FK78" i="13"/>
  <c r="FJ78" i="13"/>
  <c r="FI78" i="13"/>
  <c r="FH78" i="13"/>
  <c r="FG78" i="13"/>
  <c r="FF78" i="13"/>
  <c r="FE78" i="13"/>
  <c r="FD78" i="13"/>
  <c r="FC78" i="13"/>
  <c r="FB78" i="13"/>
  <c r="FA78" i="13"/>
  <c r="EZ78" i="13"/>
  <c r="EY78" i="13"/>
  <c r="EX78" i="13"/>
  <c r="EW78" i="13"/>
  <c r="EV78" i="13"/>
  <c r="EU78" i="13"/>
  <c r="ET78" i="13"/>
  <c r="ES78" i="13"/>
  <c r="ER78" i="13"/>
  <c r="EQ78" i="13"/>
  <c r="EP78" i="13"/>
  <c r="EO78" i="13"/>
  <c r="EN78" i="13"/>
  <c r="EM78" i="13"/>
  <c r="EL78" i="13"/>
  <c r="EK78" i="13"/>
  <c r="EJ78" i="13"/>
  <c r="EI78" i="13"/>
  <c r="EH78" i="13"/>
  <c r="EG78" i="13"/>
  <c r="EF78" i="13"/>
  <c r="EE78" i="13"/>
  <c r="ED78" i="13"/>
  <c r="EC78" i="13"/>
  <c r="EB78" i="13"/>
  <c r="EA78" i="13"/>
  <c r="DZ78" i="13"/>
  <c r="DY78" i="13"/>
  <c r="DX78" i="13"/>
  <c r="DW78" i="13"/>
  <c r="DV78" i="13"/>
  <c r="DU78" i="13"/>
  <c r="DT78" i="13"/>
  <c r="DS78" i="13"/>
  <c r="DR78" i="13"/>
  <c r="DQ78" i="13"/>
  <c r="DP78" i="13"/>
  <c r="DO78" i="13"/>
  <c r="DN78" i="13"/>
  <c r="DM78" i="13"/>
  <c r="DL78" i="13"/>
  <c r="DK78" i="13"/>
  <c r="DJ78" i="13"/>
  <c r="DI78" i="13"/>
  <c r="DH78" i="13"/>
  <c r="DG78" i="13"/>
  <c r="DF78" i="13"/>
  <c r="DE78" i="13"/>
  <c r="DD78" i="13"/>
  <c r="DC78" i="13"/>
  <c r="DB78" i="13"/>
  <c r="DA78" i="13"/>
  <c r="CZ78" i="13"/>
  <c r="CY78" i="13"/>
  <c r="CX78" i="13"/>
  <c r="CW78" i="13"/>
  <c r="CV78" i="13"/>
  <c r="CU78" i="13"/>
  <c r="CT78" i="13"/>
  <c r="CS78" i="13"/>
  <c r="CR78" i="13"/>
  <c r="CQ78" i="13"/>
  <c r="CP78" i="13"/>
  <c r="CO78" i="13"/>
  <c r="CN78" i="13"/>
  <c r="CM78" i="13"/>
  <c r="CL78" i="13"/>
  <c r="CK78" i="13"/>
  <c r="CJ78" i="13"/>
  <c r="CI78" i="13"/>
  <c r="CH78" i="13"/>
  <c r="CG78" i="13"/>
  <c r="CF78" i="13"/>
  <c r="CE78" i="13"/>
  <c r="CD78" i="13"/>
  <c r="CC78" i="13"/>
  <c r="CB78" i="13"/>
  <c r="CA78" i="13"/>
  <c r="BZ78" i="13"/>
  <c r="BY78" i="13"/>
  <c r="BX78" i="13"/>
  <c r="BW78" i="13"/>
  <c r="BV78" i="13"/>
  <c r="BU78" i="13"/>
  <c r="BT78" i="13"/>
  <c r="BS78" i="13"/>
  <c r="BR78" i="13"/>
  <c r="BQ78" i="13"/>
  <c r="BP78" i="13"/>
  <c r="BO78" i="13"/>
  <c r="BN78" i="13"/>
  <c r="BM78" i="13"/>
  <c r="BL78" i="13"/>
  <c r="BK78" i="13"/>
  <c r="BJ78" i="13"/>
  <c r="BI78" i="13"/>
  <c r="BH78"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AH78" i="13"/>
  <c r="AG78" i="13"/>
  <c r="AF78" i="13"/>
  <c r="AE78" i="13"/>
  <c r="AD78" i="13"/>
  <c r="AC78" i="13"/>
  <c r="AB78" i="13"/>
  <c r="AA78" i="13"/>
  <c r="Z78" i="13"/>
  <c r="Y78" i="13"/>
  <c r="X78" i="13"/>
  <c r="W78" i="13"/>
  <c r="V78" i="13"/>
  <c r="U78" i="13"/>
  <c r="T78" i="13"/>
  <c r="S78" i="13"/>
  <c r="R78" i="13"/>
  <c r="Q78" i="13"/>
  <c r="P78" i="13"/>
  <c r="O78" i="13"/>
  <c r="N78" i="13"/>
  <c r="M78" i="13"/>
  <c r="L78" i="13"/>
  <c r="K78" i="13"/>
  <c r="J78" i="13"/>
  <c r="I78" i="13"/>
  <c r="H78" i="13"/>
  <c r="G78" i="13"/>
  <c r="F78" i="13"/>
  <c r="E78" i="13"/>
  <c r="D78" i="13"/>
  <c r="C78" i="13"/>
  <c r="SG77" i="13"/>
  <c r="SF77" i="13"/>
  <c r="SE77" i="13"/>
  <c r="SD77" i="13"/>
  <c r="SC77" i="13"/>
  <c r="SB77" i="13"/>
  <c r="SA77" i="13"/>
  <c r="RZ77" i="13"/>
  <c r="RY77" i="13"/>
  <c r="RX77" i="13"/>
  <c r="RW77" i="13"/>
  <c r="RV77" i="13"/>
  <c r="RU77" i="13"/>
  <c r="RT77" i="13"/>
  <c r="RS77" i="13"/>
  <c r="RR77" i="13"/>
  <c r="RQ77" i="13"/>
  <c r="RP77" i="13"/>
  <c r="RO77" i="13"/>
  <c r="RN77" i="13"/>
  <c r="RM77" i="13"/>
  <c r="RL77" i="13"/>
  <c r="RK77" i="13"/>
  <c r="RJ77" i="13"/>
  <c r="RI77" i="13"/>
  <c r="RH77" i="13"/>
  <c r="RG77" i="13"/>
  <c r="RF77" i="13"/>
  <c r="RE77" i="13"/>
  <c r="RD77" i="13"/>
  <c r="RC77" i="13"/>
  <c r="RB77" i="13"/>
  <c r="RA77" i="13"/>
  <c r="QZ77" i="13"/>
  <c r="QY77" i="13"/>
  <c r="QX77" i="13"/>
  <c r="QW77" i="13"/>
  <c r="QV77" i="13"/>
  <c r="QU77" i="13"/>
  <c r="QT77" i="13"/>
  <c r="QS77" i="13"/>
  <c r="QR77" i="13"/>
  <c r="QQ77" i="13"/>
  <c r="QP77" i="13"/>
  <c r="QO77" i="13"/>
  <c r="QN77" i="13"/>
  <c r="QM77" i="13"/>
  <c r="QL77" i="13"/>
  <c r="QK77" i="13"/>
  <c r="QJ77" i="13"/>
  <c r="QI77" i="13"/>
  <c r="QH77" i="13"/>
  <c r="QG77" i="13"/>
  <c r="QF77" i="13"/>
  <c r="QE77" i="13"/>
  <c r="QD77" i="13"/>
  <c r="QC77" i="13"/>
  <c r="QB77" i="13"/>
  <c r="QA77" i="13"/>
  <c r="PZ77" i="13"/>
  <c r="PY77" i="13"/>
  <c r="PX77" i="13"/>
  <c r="PW77" i="13"/>
  <c r="PV77" i="13"/>
  <c r="PU77" i="13"/>
  <c r="PT77" i="13"/>
  <c r="PS77" i="13"/>
  <c r="PR77" i="13"/>
  <c r="PQ77" i="13"/>
  <c r="PP77" i="13"/>
  <c r="PO77" i="13"/>
  <c r="PN77" i="13"/>
  <c r="PM77" i="13"/>
  <c r="PL77" i="13"/>
  <c r="PK77" i="13"/>
  <c r="PJ77" i="13"/>
  <c r="PI77" i="13"/>
  <c r="PH77" i="13"/>
  <c r="PG77" i="13"/>
  <c r="PF77" i="13"/>
  <c r="PE77" i="13"/>
  <c r="PD77" i="13"/>
  <c r="PC77" i="13"/>
  <c r="PB77" i="13"/>
  <c r="PA77" i="13"/>
  <c r="OZ77" i="13"/>
  <c r="OY77" i="13"/>
  <c r="OX77" i="13"/>
  <c r="OW77" i="13"/>
  <c r="OV77" i="13"/>
  <c r="OU77" i="13"/>
  <c r="OT77" i="13"/>
  <c r="OS77" i="13"/>
  <c r="OR77" i="13"/>
  <c r="OQ77" i="13"/>
  <c r="OP77" i="13"/>
  <c r="OO77" i="13"/>
  <c r="ON77" i="13"/>
  <c r="OM77" i="13"/>
  <c r="OL77" i="13"/>
  <c r="OK77" i="13"/>
  <c r="OJ77" i="13"/>
  <c r="OI77" i="13"/>
  <c r="OH77" i="13"/>
  <c r="OG77" i="13"/>
  <c r="OF77" i="13"/>
  <c r="OE77" i="13"/>
  <c r="OD77" i="13"/>
  <c r="OC77" i="13"/>
  <c r="OB77" i="13"/>
  <c r="OA77" i="13"/>
  <c r="NZ77" i="13"/>
  <c r="NY77" i="13"/>
  <c r="NX77" i="13"/>
  <c r="NW77" i="13"/>
  <c r="NV77" i="13"/>
  <c r="NU77" i="13"/>
  <c r="NT77" i="13"/>
  <c r="NS77" i="13"/>
  <c r="NR77" i="13"/>
  <c r="NQ77" i="13"/>
  <c r="NP77" i="13"/>
  <c r="NO77" i="13"/>
  <c r="NN77" i="13"/>
  <c r="NM77" i="13"/>
  <c r="NL77" i="13"/>
  <c r="NK77" i="13"/>
  <c r="NJ77" i="13"/>
  <c r="NI77" i="13"/>
  <c r="NH77" i="13"/>
  <c r="NG77" i="13"/>
  <c r="NF77" i="13"/>
  <c r="NE77" i="13"/>
  <c r="ND77" i="13"/>
  <c r="NC77" i="13"/>
  <c r="NB77" i="13"/>
  <c r="NA77" i="13"/>
  <c r="MZ77" i="13"/>
  <c r="MY77" i="13"/>
  <c r="MX77" i="13"/>
  <c r="MW77" i="13"/>
  <c r="MV77" i="13"/>
  <c r="MU77" i="13"/>
  <c r="MT77" i="13"/>
  <c r="MS77" i="13"/>
  <c r="MR77" i="13"/>
  <c r="MQ77" i="13"/>
  <c r="MP77" i="13"/>
  <c r="MO77" i="13"/>
  <c r="MN77" i="13"/>
  <c r="MM77" i="13"/>
  <c r="ML77" i="13"/>
  <c r="MK77" i="13"/>
  <c r="MJ77" i="13"/>
  <c r="MI77" i="13"/>
  <c r="MH77" i="13"/>
  <c r="MG77" i="13"/>
  <c r="MF77" i="13"/>
  <c r="ME77" i="13"/>
  <c r="MD77" i="13"/>
  <c r="MC77" i="13"/>
  <c r="MB77" i="13"/>
  <c r="MA77" i="13"/>
  <c r="LZ77" i="13"/>
  <c r="LY77" i="13"/>
  <c r="LX77" i="13"/>
  <c r="LW77" i="13"/>
  <c r="LV77" i="13"/>
  <c r="LU77" i="13"/>
  <c r="LT77" i="13"/>
  <c r="LS77" i="13"/>
  <c r="LR77" i="13"/>
  <c r="LQ77" i="13"/>
  <c r="LP77" i="13"/>
  <c r="LO77" i="13"/>
  <c r="LN77" i="13"/>
  <c r="LM77" i="13"/>
  <c r="LL77" i="13"/>
  <c r="LK77" i="13"/>
  <c r="LJ77" i="13"/>
  <c r="LI77" i="13"/>
  <c r="LH77" i="13"/>
  <c r="LG77" i="13"/>
  <c r="LF77" i="13"/>
  <c r="LE77" i="13"/>
  <c r="LD77" i="13"/>
  <c r="LC77" i="13"/>
  <c r="LB77" i="13"/>
  <c r="LA77" i="13"/>
  <c r="KZ77" i="13"/>
  <c r="KY77" i="13"/>
  <c r="KX77" i="13"/>
  <c r="KW77" i="13"/>
  <c r="KV77" i="13"/>
  <c r="KU77" i="13"/>
  <c r="KT77" i="13"/>
  <c r="KS77" i="13"/>
  <c r="KR77" i="13"/>
  <c r="KQ77" i="13"/>
  <c r="KP77" i="13"/>
  <c r="KO77" i="13"/>
  <c r="KN77" i="13"/>
  <c r="KM77" i="13"/>
  <c r="KL77" i="13"/>
  <c r="KK77" i="13"/>
  <c r="KJ77" i="13"/>
  <c r="KI77" i="13"/>
  <c r="KH77" i="13"/>
  <c r="KG77" i="13"/>
  <c r="KF77" i="13"/>
  <c r="KE77" i="13"/>
  <c r="KD77" i="13"/>
  <c r="KC77" i="13"/>
  <c r="KB77" i="13"/>
  <c r="KA77" i="13"/>
  <c r="JZ77" i="13"/>
  <c r="JY77" i="13"/>
  <c r="JX77" i="13"/>
  <c r="JW77" i="13"/>
  <c r="JV77" i="13"/>
  <c r="JU77" i="13"/>
  <c r="JT77" i="13"/>
  <c r="JS77" i="13"/>
  <c r="JR77" i="13"/>
  <c r="JQ77" i="13"/>
  <c r="JP77" i="13"/>
  <c r="JO77" i="13"/>
  <c r="JN77" i="13"/>
  <c r="JM77" i="13"/>
  <c r="JL77" i="13"/>
  <c r="JK77" i="13"/>
  <c r="JJ77" i="13"/>
  <c r="JI77" i="13"/>
  <c r="JH77" i="13"/>
  <c r="JG77" i="13"/>
  <c r="JF77" i="13"/>
  <c r="JE77" i="13"/>
  <c r="JD77" i="13"/>
  <c r="JC77" i="13"/>
  <c r="JB77" i="13"/>
  <c r="JA77" i="13"/>
  <c r="IZ77" i="13"/>
  <c r="IY77" i="13"/>
  <c r="IX77" i="13"/>
  <c r="IW77" i="13"/>
  <c r="IV77" i="13"/>
  <c r="IU77" i="13"/>
  <c r="IT77" i="13"/>
  <c r="IS77" i="13"/>
  <c r="IR77" i="13"/>
  <c r="IQ77" i="13"/>
  <c r="IP77" i="13"/>
  <c r="IO77" i="13"/>
  <c r="IN77" i="13"/>
  <c r="IM77" i="13"/>
  <c r="IL77" i="13"/>
  <c r="IK77" i="13"/>
  <c r="IJ77" i="13"/>
  <c r="II77" i="13"/>
  <c r="IH77" i="13"/>
  <c r="IG77" i="13"/>
  <c r="IF77" i="13"/>
  <c r="IE77" i="13"/>
  <c r="ID77" i="13"/>
  <c r="IC77" i="13"/>
  <c r="IB77" i="13"/>
  <c r="IA77" i="13"/>
  <c r="HZ77" i="13"/>
  <c r="HY77" i="13"/>
  <c r="HX77" i="13"/>
  <c r="HW77" i="13"/>
  <c r="HV77" i="13"/>
  <c r="HU77" i="13"/>
  <c r="HT77" i="13"/>
  <c r="HS77" i="13"/>
  <c r="HR77" i="13"/>
  <c r="HQ77" i="13"/>
  <c r="HP77" i="13"/>
  <c r="HO77" i="13"/>
  <c r="HN77" i="13"/>
  <c r="HM77" i="13"/>
  <c r="HL77" i="13"/>
  <c r="HK77" i="13"/>
  <c r="HJ77" i="13"/>
  <c r="HI77" i="13"/>
  <c r="HH77" i="13"/>
  <c r="HG77" i="13"/>
  <c r="HF77" i="13"/>
  <c r="HE77" i="13"/>
  <c r="HD77" i="13"/>
  <c r="HC77" i="13"/>
  <c r="HB77" i="13"/>
  <c r="HA77" i="13"/>
  <c r="GZ77" i="13"/>
  <c r="GY77" i="13"/>
  <c r="GX77" i="13"/>
  <c r="GW77" i="13"/>
  <c r="GV77" i="13"/>
  <c r="GU77" i="13"/>
  <c r="GT77" i="13"/>
  <c r="GS77" i="13"/>
  <c r="GR77" i="13"/>
  <c r="GQ77" i="13"/>
  <c r="GP77" i="13"/>
  <c r="GO77" i="13"/>
  <c r="GN77" i="13"/>
  <c r="GM77" i="13"/>
  <c r="GL77" i="13"/>
  <c r="GK77" i="13"/>
  <c r="GJ77" i="13"/>
  <c r="GI77" i="13"/>
  <c r="GH77" i="13"/>
  <c r="GG77" i="13"/>
  <c r="GF77" i="13"/>
  <c r="GE77" i="13"/>
  <c r="GD77" i="13"/>
  <c r="GC77" i="13"/>
  <c r="GB77" i="13"/>
  <c r="GA77" i="13"/>
  <c r="FZ77" i="13"/>
  <c r="FY77" i="13"/>
  <c r="FX77" i="13"/>
  <c r="FW77" i="13"/>
  <c r="FV77" i="13"/>
  <c r="FU77" i="13"/>
  <c r="FT77" i="13"/>
  <c r="FS77" i="13"/>
  <c r="FR77" i="13"/>
  <c r="FQ77" i="13"/>
  <c r="FP77" i="13"/>
  <c r="FO77" i="13"/>
  <c r="FN77" i="13"/>
  <c r="FM77" i="13"/>
  <c r="FL77" i="13"/>
  <c r="FK77" i="13"/>
  <c r="FJ77" i="13"/>
  <c r="FI77" i="13"/>
  <c r="FH77" i="13"/>
  <c r="FG77" i="13"/>
  <c r="FF77" i="13"/>
  <c r="FE77" i="13"/>
  <c r="FD77" i="13"/>
  <c r="FC77" i="13"/>
  <c r="FB77" i="13"/>
  <c r="FA77" i="13"/>
  <c r="EZ77" i="13"/>
  <c r="EY77" i="13"/>
  <c r="EX77" i="13"/>
  <c r="EW77" i="13"/>
  <c r="EV77" i="13"/>
  <c r="EU77" i="13"/>
  <c r="ET77" i="13"/>
  <c r="ES77" i="13"/>
  <c r="ER77" i="13"/>
  <c r="EQ77" i="13"/>
  <c r="EP77" i="13"/>
  <c r="EO77" i="13"/>
  <c r="EN77" i="13"/>
  <c r="EM77" i="13"/>
  <c r="EL77" i="13"/>
  <c r="EK77" i="13"/>
  <c r="EJ77" i="13"/>
  <c r="EI77" i="13"/>
  <c r="EH77" i="13"/>
  <c r="EG77" i="13"/>
  <c r="EF77" i="13"/>
  <c r="EE77" i="13"/>
  <c r="ED77" i="13"/>
  <c r="EC77" i="13"/>
  <c r="EB77" i="13"/>
  <c r="EA77" i="13"/>
  <c r="DZ77" i="13"/>
  <c r="DY77" i="13"/>
  <c r="DX77" i="13"/>
  <c r="DW77" i="13"/>
  <c r="DV77" i="13"/>
  <c r="DU77" i="13"/>
  <c r="DT77" i="13"/>
  <c r="DS77" i="13"/>
  <c r="DR77" i="13"/>
  <c r="DQ77" i="13"/>
  <c r="DP77" i="13"/>
  <c r="DO77" i="13"/>
  <c r="DN77" i="13"/>
  <c r="DM77" i="13"/>
  <c r="DL77" i="13"/>
  <c r="DK77" i="13"/>
  <c r="DJ77" i="13"/>
  <c r="DI77" i="13"/>
  <c r="DH77" i="13"/>
  <c r="DG77" i="13"/>
  <c r="DF77" i="13"/>
  <c r="DE77" i="13"/>
  <c r="DD77" i="13"/>
  <c r="DC77" i="13"/>
  <c r="DB77" i="13"/>
  <c r="DA77" i="13"/>
  <c r="CZ77" i="13"/>
  <c r="CY77" i="13"/>
  <c r="CX77" i="13"/>
  <c r="CW77" i="13"/>
  <c r="CV77" i="13"/>
  <c r="CU77" i="13"/>
  <c r="CT77" i="13"/>
  <c r="CS77" i="13"/>
  <c r="CR77" i="13"/>
  <c r="CQ77" i="13"/>
  <c r="CP77" i="13"/>
  <c r="CO77" i="13"/>
  <c r="CN77" i="13"/>
  <c r="CM77" i="13"/>
  <c r="CL77" i="13"/>
  <c r="CK77" i="13"/>
  <c r="CJ77" i="13"/>
  <c r="CI77" i="13"/>
  <c r="CH77" i="13"/>
  <c r="CG77" i="13"/>
  <c r="CF77" i="13"/>
  <c r="CE77" i="13"/>
  <c r="CD77" i="13"/>
  <c r="CC77" i="13"/>
  <c r="CB77" i="13"/>
  <c r="CA77" i="13"/>
  <c r="BZ77" i="13"/>
  <c r="BY77" i="13"/>
  <c r="BX77" i="13"/>
  <c r="BW77" i="13"/>
  <c r="BV77" i="13"/>
  <c r="BU77" i="13"/>
  <c r="BT77" i="13"/>
  <c r="BS77" i="13"/>
  <c r="BR77" i="13"/>
  <c r="BQ77" i="13"/>
  <c r="BP77" i="13"/>
  <c r="BO77" i="13"/>
  <c r="BN77" i="13"/>
  <c r="BM77" i="13"/>
  <c r="BL77" i="13"/>
  <c r="BK77" i="13"/>
  <c r="BJ77" i="13"/>
  <c r="BI77" i="13"/>
  <c r="BH77" i="13"/>
  <c r="BG77" i="13"/>
  <c r="BF77" i="13"/>
  <c r="BE77" i="13"/>
  <c r="BD77" i="13"/>
  <c r="BC77" i="13"/>
  <c r="BB77" i="13"/>
  <c r="BA77" i="13"/>
  <c r="AZ77" i="13"/>
  <c r="AY77" i="13"/>
  <c r="AX77" i="13"/>
  <c r="AW77" i="13"/>
  <c r="AV77" i="13"/>
  <c r="AU77" i="13"/>
  <c r="AT77" i="13"/>
  <c r="AS77" i="13"/>
  <c r="AR77" i="13"/>
  <c r="AQ77" i="13"/>
  <c r="AP77" i="13"/>
  <c r="AO77" i="13"/>
  <c r="AN77" i="13"/>
  <c r="AM77" i="13"/>
  <c r="AL77" i="13"/>
  <c r="AK77" i="13"/>
  <c r="AJ77" i="13"/>
  <c r="AI77" i="13"/>
  <c r="AH77" i="13"/>
  <c r="AG77" i="13"/>
  <c r="AF77" i="13"/>
  <c r="AE77" i="13"/>
  <c r="AD77" i="13"/>
  <c r="AC77" i="13"/>
  <c r="AB77" i="13"/>
  <c r="AA77" i="13"/>
  <c r="Z77" i="13"/>
  <c r="Y77" i="13"/>
  <c r="X77" i="13"/>
  <c r="W77" i="13"/>
  <c r="V77" i="13"/>
  <c r="U77" i="13"/>
  <c r="T77" i="13"/>
  <c r="S77" i="13"/>
  <c r="R77" i="13"/>
  <c r="Q77" i="13"/>
  <c r="P77" i="13"/>
  <c r="O77" i="13"/>
  <c r="N77" i="13"/>
  <c r="M77" i="13"/>
  <c r="L77" i="13"/>
  <c r="K77" i="13"/>
  <c r="J77" i="13"/>
  <c r="I77" i="13"/>
  <c r="H77" i="13"/>
  <c r="G77" i="13"/>
  <c r="F77" i="13"/>
  <c r="E77" i="13"/>
  <c r="D77" i="13"/>
  <c r="C77" i="13"/>
  <c r="SG76" i="13"/>
  <c r="SF76" i="13"/>
  <c r="SE76" i="13"/>
  <c r="SD76" i="13"/>
  <c r="SC76" i="13"/>
  <c r="SB76" i="13"/>
  <c r="SA76" i="13"/>
  <c r="RZ76" i="13"/>
  <c r="RY76" i="13"/>
  <c r="RX76" i="13"/>
  <c r="RW76" i="13"/>
  <c r="RV76" i="13"/>
  <c r="RU76" i="13"/>
  <c r="RT76" i="13"/>
  <c r="RS76" i="13"/>
  <c r="RR76" i="13"/>
  <c r="RQ76" i="13"/>
  <c r="RP76" i="13"/>
  <c r="RO76" i="13"/>
  <c r="RN76" i="13"/>
  <c r="RM76" i="13"/>
  <c r="RL76" i="13"/>
  <c r="RK76" i="13"/>
  <c r="RJ76" i="13"/>
  <c r="RI76" i="13"/>
  <c r="RH76" i="13"/>
  <c r="RG76" i="13"/>
  <c r="RF76" i="13"/>
  <c r="RE76" i="13"/>
  <c r="RD76" i="13"/>
  <c r="RC76" i="13"/>
  <c r="RB76" i="13"/>
  <c r="RA76" i="13"/>
  <c r="QZ76" i="13"/>
  <c r="QY76" i="13"/>
  <c r="QX76" i="13"/>
  <c r="QW76" i="13"/>
  <c r="QV76" i="13"/>
  <c r="QU76" i="13"/>
  <c r="QT76" i="13"/>
  <c r="QS76" i="13"/>
  <c r="QR76" i="13"/>
  <c r="QQ76" i="13"/>
  <c r="QP76" i="13"/>
  <c r="QO76" i="13"/>
  <c r="QN76" i="13"/>
  <c r="QM76" i="13"/>
  <c r="QL76" i="13"/>
  <c r="QK76" i="13"/>
  <c r="QJ76" i="13"/>
  <c r="QI76" i="13"/>
  <c r="QH76" i="13"/>
  <c r="QG76" i="13"/>
  <c r="QF76" i="13"/>
  <c r="QE76" i="13"/>
  <c r="QD76" i="13"/>
  <c r="QC76" i="13"/>
  <c r="QB76" i="13"/>
  <c r="QA76" i="13"/>
  <c r="PZ76" i="13"/>
  <c r="PY76" i="13"/>
  <c r="PX76" i="13"/>
  <c r="PW76" i="13"/>
  <c r="PV76" i="13"/>
  <c r="PU76" i="13"/>
  <c r="PT76" i="13"/>
  <c r="PS76" i="13"/>
  <c r="PR76" i="13"/>
  <c r="PQ76" i="13"/>
  <c r="PP76" i="13"/>
  <c r="PO76" i="13"/>
  <c r="PN76" i="13"/>
  <c r="PM76" i="13"/>
  <c r="PL76" i="13"/>
  <c r="PK76" i="13"/>
  <c r="PJ76" i="13"/>
  <c r="PI76" i="13"/>
  <c r="PH76" i="13"/>
  <c r="PG76" i="13"/>
  <c r="PF76" i="13"/>
  <c r="PE76" i="13"/>
  <c r="PD76" i="13"/>
  <c r="PC76" i="13"/>
  <c r="PB76" i="13"/>
  <c r="PA76" i="13"/>
  <c r="OZ76" i="13"/>
  <c r="OY76" i="13"/>
  <c r="OX76" i="13"/>
  <c r="OW76" i="13"/>
  <c r="OV76" i="13"/>
  <c r="OU76" i="13"/>
  <c r="OT76" i="13"/>
  <c r="OS76" i="13"/>
  <c r="OR76" i="13"/>
  <c r="OQ76" i="13"/>
  <c r="OP76" i="13"/>
  <c r="OO76" i="13"/>
  <c r="ON76" i="13"/>
  <c r="OM76" i="13"/>
  <c r="OL76" i="13"/>
  <c r="OK76" i="13"/>
  <c r="OJ76" i="13"/>
  <c r="OI76" i="13"/>
  <c r="OH76" i="13"/>
  <c r="OG76" i="13"/>
  <c r="OF76" i="13"/>
  <c r="OE76" i="13"/>
  <c r="OD76" i="13"/>
  <c r="OC76" i="13"/>
  <c r="OB76" i="13"/>
  <c r="OA76" i="13"/>
  <c r="NZ76" i="13"/>
  <c r="NY76" i="13"/>
  <c r="NX76" i="13"/>
  <c r="NW76" i="13"/>
  <c r="NV76" i="13"/>
  <c r="NU76" i="13"/>
  <c r="NT76" i="13"/>
  <c r="NS76" i="13"/>
  <c r="NR76" i="13"/>
  <c r="NQ76" i="13"/>
  <c r="NP76" i="13"/>
  <c r="NO76" i="13"/>
  <c r="NN76" i="13"/>
  <c r="NM76" i="13"/>
  <c r="NL76" i="13"/>
  <c r="NK76" i="13"/>
  <c r="NJ76" i="13"/>
  <c r="NI76" i="13"/>
  <c r="NH76" i="13"/>
  <c r="NG76" i="13"/>
  <c r="NF76" i="13"/>
  <c r="NE76" i="13"/>
  <c r="ND76" i="13"/>
  <c r="NC76" i="13"/>
  <c r="NB76" i="13"/>
  <c r="NA76" i="13"/>
  <c r="MZ76" i="13"/>
  <c r="MY76" i="13"/>
  <c r="MX76" i="13"/>
  <c r="MW76" i="13"/>
  <c r="MV76" i="13"/>
  <c r="MU76" i="13"/>
  <c r="MT76" i="13"/>
  <c r="MS76" i="13"/>
  <c r="MR76" i="13"/>
  <c r="MQ76" i="13"/>
  <c r="MP76" i="13"/>
  <c r="MO76" i="13"/>
  <c r="MN76" i="13"/>
  <c r="MM76" i="13"/>
  <c r="ML76" i="13"/>
  <c r="MK76" i="13"/>
  <c r="MJ76" i="13"/>
  <c r="MI76" i="13"/>
  <c r="MH76" i="13"/>
  <c r="MG76" i="13"/>
  <c r="MF76" i="13"/>
  <c r="ME76" i="13"/>
  <c r="MD76" i="13"/>
  <c r="MC76" i="13"/>
  <c r="MB76" i="13"/>
  <c r="MA76" i="13"/>
  <c r="LZ76" i="13"/>
  <c r="LY76" i="13"/>
  <c r="LX76" i="13"/>
  <c r="LW76" i="13"/>
  <c r="LV76" i="13"/>
  <c r="LU76" i="13"/>
  <c r="LT76" i="13"/>
  <c r="LS76" i="13"/>
  <c r="LR76" i="13"/>
  <c r="LQ76" i="13"/>
  <c r="LP76" i="13"/>
  <c r="LO76" i="13"/>
  <c r="LN76" i="13"/>
  <c r="LM76" i="13"/>
  <c r="LL76" i="13"/>
  <c r="LK76" i="13"/>
  <c r="LJ76" i="13"/>
  <c r="LI76" i="13"/>
  <c r="LH76" i="13"/>
  <c r="LG76" i="13"/>
  <c r="LF76" i="13"/>
  <c r="LE76" i="13"/>
  <c r="LD76" i="13"/>
  <c r="LC76" i="13"/>
  <c r="LB76" i="13"/>
  <c r="LA76" i="13"/>
  <c r="KZ76" i="13"/>
  <c r="KY76" i="13"/>
  <c r="KX76" i="13"/>
  <c r="KW76" i="13"/>
  <c r="KV76" i="13"/>
  <c r="KU76" i="13"/>
  <c r="KT76" i="13"/>
  <c r="KS76" i="13"/>
  <c r="KR76" i="13"/>
  <c r="KQ76" i="13"/>
  <c r="KP76" i="13"/>
  <c r="KO76" i="13"/>
  <c r="KN76" i="13"/>
  <c r="KM76" i="13"/>
  <c r="KL76" i="13"/>
  <c r="KK76" i="13"/>
  <c r="KJ76" i="13"/>
  <c r="KI76" i="13"/>
  <c r="KH76" i="13"/>
  <c r="KG76" i="13"/>
  <c r="KF76" i="13"/>
  <c r="KE76" i="13"/>
  <c r="KD76" i="13"/>
  <c r="KC76" i="13"/>
  <c r="KB76" i="13"/>
  <c r="KA76" i="13"/>
  <c r="JZ76" i="13"/>
  <c r="JY76" i="13"/>
  <c r="JX76" i="13"/>
  <c r="JW76" i="13"/>
  <c r="JV76" i="13"/>
  <c r="JU76" i="13"/>
  <c r="JT76" i="13"/>
  <c r="JS76" i="13"/>
  <c r="JR76" i="13"/>
  <c r="JQ76" i="13"/>
  <c r="JP76" i="13"/>
  <c r="JO76" i="13"/>
  <c r="JN76" i="13"/>
  <c r="JM76" i="13"/>
  <c r="JL76" i="13"/>
  <c r="JK76" i="13"/>
  <c r="JJ76" i="13"/>
  <c r="JI76" i="13"/>
  <c r="JH76" i="13"/>
  <c r="JG76" i="13"/>
  <c r="JF76" i="13"/>
  <c r="JE76" i="13"/>
  <c r="JD76" i="13"/>
  <c r="JC76" i="13"/>
  <c r="JB76" i="13"/>
  <c r="JA76" i="13"/>
  <c r="IZ76" i="13"/>
  <c r="IY76" i="13"/>
  <c r="IX76" i="13"/>
  <c r="IW76" i="13"/>
  <c r="IV76" i="13"/>
  <c r="IU76" i="13"/>
  <c r="IT76" i="13"/>
  <c r="IS76" i="13"/>
  <c r="IR76" i="13"/>
  <c r="IQ76" i="13"/>
  <c r="IP76" i="13"/>
  <c r="IO76" i="13"/>
  <c r="IN76" i="13"/>
  <c r="IM76" i="13"/>
  <c r="IL76" i="13"/>
  <c r="IK76" i="13"/>
  <c r="IJ76" i="13"/>
  <c r="II76" i="13"/>
  <c r="IH76" i="13"/>
  <c r="IG76" i="13"/>
  <c r="IF76" i="13"/>
  <c r="IE76" i="13"/>
  <c r="ID76" i="13"/>
  <c r="IC76" i="13"/>
  <c r="IB76" i="13"/>
  <c r="IA76" i="13"/>
  <c r="HZ76" i="13"/>
  <c r="HY76" i="13"/>
  <c r="HX76" i="13"/>
  <c r="HW76" i="13"/>
  <c r="HV76" i="13"/>
  <c r="HU76" i="13"/>
  <c r="HT76" i="13"/>
  <c r="HS76" i="13"/>
  <c r="HR76" i="13"/>
  <c r="HQ76" i="13"/>
  <c r="HP76" i="13"/>
  <c r="HO76" i="13"/>
  <c r="HN76" i="13"/>
  <c r="HM76" i="13"/>
  <c r="HL76" i="13"/>
  <c r="HK76" i="13"/>
  <c r="HJ76" i="13"/>
  <c r="HI76" i="13"/>
  <c r="HH76" i="13"/>
  <c r="HG76" i="13"/>
  <c r="HF76" i="13"/>
  <c r="HE76" i="13"/>
  <c r="HD76" i="13"/>
  <c r="HC76" i="13"/>
  <c r="HB76" i="13"/>
  <c r="HA76" i="13"/>
  <c r="GZ76" i="13"/>
  <c r="GY76" i="13"/>
  <c r="GX76" i="13"/>
  <c r="GW76" i="13"/>
  <c r="GV76" i="13"/>
  <c r="GU76" i="13"/>
  <c r="GT76" i="13"/>
  <c r="GS76" i="13"/>
  <c r="GR76" i="13"/>
  <c r="GQ76" i="13"/>
  <c r="GP76" i="13"/>
  <c r="GO76" i="13"/>
  <c r="GN76" i="13"/>
  <c r="GM76" i="13"/>
  <c r="GL76" i="13"/>
  <c r="GK76" i="13"/>
  <c r="GJ76" i="13"/>
  <c r="GI76" i="13"/>
  <c r="GH76" i="13"/>
  <c r="GG76" i="13"/>
  <c r="GF76" i="13"/>
  <c r="GE76" i="13"/>
  <c r="GD76" i="13"/>
  <c r="GC76" i="13"/>
  <c r="GB76" i="13"/>
  <c r="GA76" i="13"/>
  <c r="FZ76" i="13"/>
  <c r="FY76" i="13"/>
  <c r="FX76" i="13"/>
  <c r="FW76" i="13"/>
  <c r="FV76" i="13"/>
  <c r="FU76" i="13"/>
  <c r="FT76" i="13"/>
  <c r="FS76" i="13"/>
  <c r="FR76" i="13"/>
  <c r="FQ76" i="13"/>
  <c r="FP76" i="13"/>
  <c r="FO76" i="13"/>
  <c r="FN76" i="13"/>
  <c r="FM76" i="13"/>
  <c r="FL76" i="13"/>
  <c r="FK76" i="13"/>
  <c r="FJ76" i="13"/>
  <c r="FI76" i="13"/>
  <c r="FH76" i="13"/>
  <c r="FG76" i="13"/>
  <c r="FF76" i="13"/>
  <c r="FE76" i="13"/>
  <c r="FD76" i="13"/>
  <c r="FC76" i="13"/>
  <c r="FB76" i="13"/>
  <c r="FA76" i="13"/>
  <c r="EZ76" i="13"/>
  <c r="EY76" i="13"/>
  <c r="EX76" i="13"/>
  <c r="EW76" i="13"/>
  <c r="EV76" i="13"/>
  <c r="EU76" i="13"/>
  <c r="ET76" i="13"/>
  <c r="ES76" i="13"/>
  <c r="ER76" i="13"/>
  <c r="EQ76" i="13"/>
  <c r="EP76" i="13"/>
  <c r="EO76" i="13"/>
  <c r="EN76" i="13"/>
  <c r="EM76" i="13"/>
  <c r="EL76" i="13"/>
  <c r="EK76" i="13"/>
  <c r="EJ76" i="13"/>
  <c r="EI76" i="13"/>
  <c r="EH76" i="13"/>
  <c r="EG76" i="13"/>
  <c r="EF76" i="13"/>
  <c r="EE76" i="13"/>
  <c r="ED76" i="13"/>
  <c r="EC76" i="13"/>
  <c r="EB76" i="13"/>
  <c r="EA76" i="13"/>
  <c r="DZ76" i="13"/>
  <c r="DY76" i="13"/>
  <c r="DX76" i="13"/>
  <c r="DW76" i="13"/>
  <c r="DV76" i="13"/>
  <c r="DU76" i="13"/>
  <c r="DT76" i="13"/>
  <c r="DS76" i="13"/>
  <c r="DR76" i="13"/>
  <c r="DQ76" i="13"/>
  <c r="DP76" i="13"/>
  <c r="DO76" i="13"/>
  <c r="DN76" i="13"/>
  <c r="DM76" i="13"/>
  <c r="DL76" i="13"/>
  <c r="DK76" i="13"/>
  <c r="DJ76" i="13"/>
  <c r="DI76" i="13"/>
  <c r="DH76" i="13"/>
  <c r="DG76" i="13"/>
  <c r="DF76" i="13"/>
  <c r="DE76" i="13"/>
  <c r="DD76" i="13"/>
  <c r="DC76" i="13"/>
  <c r="DB76" i="13"/>
  <c r="DA76" i="13"/>
  <c r="CZ76" i="13"/>
  <c r="CY76" i="13"/>
  <c r="CX76" i="13"/>
  <c r="CW76" i="13"/>
  <c r="CV76" i="13"/>
  <c r="CU76" i="13"/>
  <c r="CT76" i="13"/>
  <c r="CS76" i="13"/>
  <c r="CR76" i="13"/>
  <c r="CQ76" i="13"/>
  <c r="CP76" i="13"/>
  <c r="CO76" i="13"/>
  <c r="CN76" i="13"/>
  <c r="CM76" i="13"/>
  <c r="CL76" i="13"/>
  <c r="CK76" i="13"/>
  <c r="CJ76" i="13"/>
  <c r="CI76" i="13"/>
  <c r="CH76" i="13"/>
  <c r="CG76" i="13"/>
  <c r="CF76" i="13"/>
  <c r="CE76" i="13"/>
  <c r="CD76" i="13"/>
  <c r="CC76" i="13"/>
  <c r="CB76" i="13"/>
  <c r="CA76" i="13"/>
  <c r="BZ76" i="13"/>
  <c r="BY76" i="13"/>
  <c r="BX76" i="13"/>
  <c r="BW76" i="13"/>
  <c r="BV76" i="13"/>
  <c r="BU76" i="13"/>
  <c r="BT76" i="13"/>
  <c r="BS76" i="13"/>
  <c r="BR76" i="13"/>
  <c r="BQ76" i="13"/>
  <c r="BP76" i="13"/>
  <c r="BO76" i="13"/>
  <c r="BN76" i="13"/>
  <c r="BM76" i="13"/>
  <c r="BL76" i="13"/>
  <c r="BK76" i="13"/>
  <c r="BJ76" i="13"/>
  <c r="BI76" i="13"/>
  <c r="BH76" i="13"/>
  <c r="BG76" i="13"/>
  <c r="BF76" i="13"/>
  <c r="BE76" i="13"/>
  <c r="BD76" i="13"/>
  <c r="BC76" i="13"/>
  <c r="BB76" i="13"/>
  <c r="BA76" i="13"/>
  <c r="AZ76" i="13"/>
  <c r="AY76" i="13"/>
  <c r="AX76" i="13"/>
  <c r="AW76" i="13"/>
  <c r="AV76" i="13"/>
  <c r="AU76" i="13"/>
  <c r="AT76" i="13"/>
  <c r="AS76" i="13"/>
  <c r="AR76" i="13"/>
  <c r="AQ76" i="13"/>
  <c r="AP76" i="13"/>
  <c r="AO76" i="13"/>
  <c r="AN76" i="13"/>
  <c r="AM76" i="13"/>
  <c r="AL76" i="13"/>
  <c r="AK76" i="13"/>
  <c r="AJ76" i="13"/>
  <c r="AI76" i="13"/>
  <c r="AH76" i="13"/>
  <c r="AG76" i="13"/>
  <c r="AF76" i="13"/>
  <c r="AE76" i="13"/>
  <c r="AD76" i="13"/>
  <c r="AC76" i="13"/>
  <c r="AB76" i="13"/>
  <c r="AA76" i="13"/>
  <c r="Z76" i="13"/>
  <c r="Y76" i="13"/>
  <c r="X76" i="13"/>
  <c r="W76" i="13"/>
  <c r="V76" i="13"/>
  <c r="U76" i="13"/>
  <c r="T76" i="13"/>
  <c r="S76" i="13"/>
  <c r="R76" i="13"/>
  <c r="Q76" i="13"/>
  <c r="P76" i="13"/>
  <c r="O76" i="13"/>
  <c r="N76" i="13"/>
  <c r="M76" i="13"/>
  <c r="L76" i="13"/>
  <c r="K76" i="13"/>
  <c r="J76" i="13"/>
  <c r="I76" i="13"/>
  <c r="H76" i="13"/>
  <c r="G76" i="13"/>
  <c r="F76" i="13"/>
  <c r="E76" i="13"/>
  <c r="D76" i="13"/>
  <c r="C76" i="13"/>
  <c r="SG75" i="13"/>
  <c r="SF75" i="13"/>
  <c r="SE75" i="13"/>
  <c r="SD75" i="13"/>
  <c r="SC75" i="13"/>
  <c r="SB75" i="13"/>
  <c r="SA75" i="13"/>
  <c r="RZ75" i="13"/>
  <c r="RY75" i="13"/>
  <c r="RX75" i="13"/>
  <c r="RW75" i="13"/>
  <c r="RV75" i="13"/>
  <c r="RU75" i="13"/>
  <c r="RT75" i="13"/>
  <c r="RS75" i="13"/>
  <c r="RR75" i="13"/>
  <c r="RQ75" i="13"/>
  <c r="RP75" i="13"/>
  <c r="RO75" i="13"/>
  <c r="RN75" i="13"/>
  <c r="RM75" i="13"/>
  <c r="RL75" i="13"/>
  <c r="RK75" i="13"/>
  <c r="RJ75" i="13"/>
  <c r="RI75" i="13"/>
  <c r="RH75" i="13"/>
  <c r="RG75" i="13"/>
  <c r="RF75" i="13"/>
  <c r="RE75" i="13"/>
  <c r="RD75" i="13"/>
  <c r="RC75" i="13"/>
  <c r="RB75" i="13"/>
  <c r="RA75" i="13"/>
  <c r="QZ75" i="13"/>
  <c r="QY75" i="13"/>
  <c r="QX75" i="13"/>
  <c r="QW75" i="13"/>
  <c r="QV75" i="13"/>
  <c r="QU75" i="13"/>
  <c r="QT75" i="13"/>
  <c r="QS75" i="13"/>
  <c r="QR75" i="13"/>
  <c r="QQ75" i="13"/>
  <c r="QP75" i="13"/>
  <c r="QO75" i="13"/>
  <c r="QN75" i="13"/>
  <c r="QM75" i="13"/>
  <c r="QL75" i="13"/>
  <c r="QK75" i="13"/>
  <c r="QJ75" i="13"/>
  <c r="QI75" i="13"/>
  <c r="QH75" i="13"/>
  <c r="QG75" i="13"/>
  <c r="QF75" i="13"/>
  <c r="QE75" i="13"/>
  <c r="QD75" i="13"/>
  <c r="QC75" i="13"/>
  <c r="QB75" i="13"/>
  <c r="QA75" i="13"/>
  <c r="PZ75" i="13"/>
  <c r="PY75" i="13"/>
  <c r="PX75" i="13"/>
  <c r="PW75" i="13"/>
  <c r="PV75" i="13"/>
  <c r="PU75" i="13"/>
  <c r="PT75" i="13"/>
  <c r="PS75" i="13"/>
  <c r="PR75" i="13"/>
  <c r="PQ75" i="13"/>
  <c r="PP75" i="13"/>
  <c r="PO75" i="13"/>
  <c r="PN75" i="13"/>
  <c r="PM75" i="13"/>
  <c r="PL75" i="13"/>
  <c r="PK75" i="13"/>
  <c r="PJ75" i="13"/>
  <c r="PI75" i="13"/>
  <c r="PH75" i="13"/>
  <c r="PG75" i="13"/>
  <c r="PF75" i="13"/>
  <c r="PE75" i="13"/>
  <c r="PD75" i="13"/>
  <c r="PC75" i="13"/>
  <c r="PB75" i="13"/>
  <c r="PA75" i="13"/>
  <c r="OZ75" i="13"/>
  <c r="OY75" i="13"/>
  <c r="OX75" i="13"/>
  <c r="OW75" i="13"/>
  <c r="OV75" i="13"/>
  <c r="OU75" i="13"/>
  <c r="OT75" i="13"/>
  <c r="OS75" i="13"/>
  <c r="OR75" i="13"/>
  <c r="OQ75" i="13"/>
  <c r="OP75" i="13"/>
  <c r="OO75" i="13"/>
  <c r="ON75" i="13"/>
  <c r="OM75" i="13"/>
  <c r="OL75" i="13"/>
  <c r="OK75" i="13"/>
  <c r="OJ75" i="13"/>
  <c r="OI75" i="13"/>
  <c r="OH75" i="13"/>
  <c r="OG75" i="13"/>
  <c r="OF75" i="13"/>
  <c r="OE75" i="13"/>
  <c r="OD75" i="13"/>
  <c r="OC75" i="13"/>
  <c r="OB75" i="13"/>
  <c r="OA75" i="13"/>
  <c r="NZ75" i="13"/>
  <c r="NY75" i="13"/>
  <c r="NX75" i="13"/>
  <c r="NW75" i="13"/>
  <c r="NV75" i="13"/>
  <c r="NU75" i="13"/>
  <c r="NT75" i="13"/>
  <c r="NS75" i="13"/>
  <c r="NR75" i="13"/>
  <c r="NQ75" i="13"/>
  <c r="NP75" i="13"/>
  <c r="NO75" i="13"/>
  <c r="NN75" i="13"/>
  <c r="NM75" i="13"/>
  <c r="NL75" i="13"/>
  <c r="NK75" i="13"/>
  <c r="NJ75" i="13"/>
  <c r="NI75" i="13"/>
  <c r="NH75" i="13"/>
  <c r="NG75" i="13"/>
  <c r="NF75" i="13"/>
  <c r="NE75" i="13"/>
  <c r="ND75" i="13"/>
  <c r="NC75" i="13"/>
  <c r="NB75" i="13"/>
  <c r="NA75" i="13"/>
  <c r="MZ75" i="13"/>
  <c r="MY75" i="13"/>
  <c r="MX75" i="13"/>
  <c r="MW75" i="13"/>
  <c r="MV75" i="13"/>
  <c r="MU75" i="13"/>
  <c r="MT75" i="13"/>
  <c r="MS75" i="13"/>
  <c r="MR75" i="13"/>
  <c r="MQ75" i="13"/>
  <c r="MP75" i="13"/>
  <c r="MO75" i="13"/>
  <c r="MN75" i="13"/>
  <c r="MM75" i="13"/>
  <c r="ML75" i="13"/>
  <c r="MK75" i="13"/>
  <c r="MJ75" i="13"/>
  <c r="MI75" i="13"/>
  <c r="MH75" i="13"/>
  <c r="MG75" i="13"/>
  <c r="MF75" i="13"/>
  <c r="ME75" i="13"/>
  <c r="MD75" i="13"/>
  <c r="MC75" i="13"/>
  <c r="MB75" i="13"/>
  <c r="MA75" i="13"/>
  <c r="LZ75" i="13"/>
  <c r="LY75" i="13"/>
  <c r="LX75" i="13"/>
  <c r="LW75" i="13"/>
  <c r="LV75" i="13"/>
  <c r="LU75" i="13"/>
  <c r="LT75" i="13"/>
  <c r="LS75" i="13"/>
  <c r="LR75" i="13"/>
  <c r="LQ75" i="13"/>
  <c r="LP75" i="13"/>
  <c r="LO75" i="13"/>
  <c r="LN75" i="13"/>
  <c r="LM75" i="13"/>
  <c r="LL75" i="13"/>
  <c r="LK75" i="13"/>
  <c r="LJ75" i="13"/>
  <c r="LI75" i="13"/>
  <c r="LH75" i="13"/>
  <c r="LG75" i="13"/>
  <c r="LF75" i="13"/>
  <c r="LE75" i="13"/>
  <c r="LD75" i="13"/>
  <c r="LC75" i="13"/>
  <c r="LB75" i="13"/>
  <c r="LA75" i="13"/>
  <c r="KZ75" i="13"/>
  <c r="KY75" i="13"/>
  <c r="KX75" i="13"/>
  <c r="KW75" i="13"/>
  <c r="KV75" i="13"/>
  <c r="KU75" i="13"/>
  <c r="KT75" i="13"/>
  <c r="KS75" i="13"/>
  <c r="KR75" i="13"/>
  <c r="KQ75" i="13"/>
  <c r="KP75" i="13"/>
  <c r="KO75" i="13"/>
  <c r="KN75" i="13"/>
  <c r="KM75" i="13"/>
  <c r="KL75" i="13"/>
  <c r="KK75" i="13"/>
  <c r="KJ75" i="13"/>
  <c r="KI75" i="13"/>
  <c r="KH75" i="13"/>
  <c r="KG75" i="13"/>
  <c r="KF75" i="13"/>
  <c r="KE75" i="13"/>
  <c r="KD75" i="13"/>
  <c r="KC75" i="13"/>
  <c r="KB75" i="13"/>
  <c r="KA75" i="13"/>
  <c r="JZ75" i="13"/>
  <c r="JY75" i="13"/>
  <c r="JX75" i="13"/>
  <c r="JW75" i="13"/>
  <c r="JV75" i="13"/>
  <c r="JU75" i="13"/>
  <c r="JT75" i="13"/>
  <c r="JS75" i="13"/>
  <c r="JR75" i="13"/>
  <c r="JQ75" i="13"/>
  <c r="JP75" i="13"/>
  <c r="JO75" i="13"/>
  <c r="JN75" i="13"/>
  <c r="JM75" i="13"/>
  <c r="JL75" i="13"/>
  <c r="JK75" i="13"/>
  <c r="JJ75" i="13"/>
  <c r="JI75" i="13"/>
  <c r="JH75" i="13"/>
  <c r="JG75" i="13"/>
  <c r="JF75" i="13"/>
  <c r="JE75" i="13"/>
  <c r="JD75" i="13"/>
  <c r="JC75" i="13"/>
  <c r="JB75" i="13"/>
  <c r="JA75" i="13"/>
  <c r="IZ75" i="13"/>
  <c r="IY75" i="13"/>
  <c r="IX75" i="13"/>
  <c r="IW75" i="13"/>
  <c r="IV75" i="13"/>
  <c r="IU75" i="13"/>
  <c r="IT75" i="13"/>
  <c r="IS75" i="13"/>
  <c r="IR75" i="13"/>
  <c r="IQ75" i="13"/>
  <c r="IP75" i="13"/>
  <c r="IO75" i="13"/>
  <c r="IN75" i="13"/>
  <c r="IM75" i="13"/>
  <c r="IL75" i="13"/>
  <c r="IK75" i="13"/>
  <c r="IJ75" i="13"/>
  <c r="II75" i="13"/>
  <c r="IH75" i="13"/>
  <c r="IG75" i="13"/>
  <c r="IF75" i="13"/>
  <c r="IE75" i="13"/>
  <c r="ID75" i="13"/>
  <c r="IC75" i="13"/>
  <c r="IB75" i="13"/>
  <c r="IA75" i="13"/>
  <c r="HZ75" i="13"/>
  <c r="HY75" i="13"/>
  <c r="HX75" i="13"/>
  <c r="HW75" i="13"/>
  <c r="HV75" i="13"/>
  <c r="HU75" i="13"/>
  <c r="HT75" i="13"/>
  <c r="HS75" i="13"/>
  <c r="HR75" i="13"/>
  <c r="HQ75" i="13"/>
  <c r="HP75" i="13"/>
  <c r="HO75" i="13"/>
  <c r="HN75" i="13"/>
  <c r="HM75" i="13"/>
  <c r="HL75" i="13"/>
  <c r="HK75" i="13"/>
  <c r="HJ75" i="13"/>
  <c r="HI75" i="13"/>
  <c r="HH75" i="13"/>
  <c r="HG75" i="13"/>
  <c r="HF75" i="13"/>
  <c r="HE75" i="13"/>
  <c r="HD75" i="13"/>
  <c r="HC75" i="13"/>
  <c r="HB75" i="13"/>
  <c r="HA75" i="13"/>
  <c r="GZ75" i="13"/>
  <c r="GY75" i="13"/>
  <c r="GX75" i="13"/>
  <c r="GW75" i="13"/>
  <c r="GV75" i="13"/>
  <c r="GU75" i="13"/>
  <c r="GT75" i="13"/>
  <c r="GS75" i="13"/>
  <c r="GR75" i="13"/>
  <c r="GQ75" i="13"/>
  <c r="GP75" i="13"/>
  <c r="GO75" i="13"/>
  <c r="GN75" i="13"/>
  <c r="GM75" i="13"/>
  <c r="GL75" i="13"/>
  <c r="GK75" i="13"/>
  <c r="GJ75" i="13"/>
  <c r="GI75" i="13"/>
  <c r="GH75" i="13"/>
  <c r="GG75" i="13"/>
  <c r="GF75" i="13"/>
  <c r="GE75" i="13"/>
  <c r="GD75" i="13"/>
  <c r="GC75" i="13"/>
  <c r="GB75" i="13"/>
  <c r="GA75" i="13"/>
  <c r="FZ75" i="13"/>
  <c r="FY75" i="13"/>
  <c r="FX75" i="13"/>
  <c r="FW75" i="13"/>
  <c r="FV75" i="13"/>
  <c r="FU75" i="13"/>
  <c r="FT75" i="13"/>
  <c r="FS75" i="13"/>
  <c r="FR75" i="13"/>
  <c r="FQ75" i="13"/>
  <c r="FP75" i="13"/>
  <c r="FO75" i="13"/>
  <c r="FN75" i="13"/>
  <c r="FM75" i="13"/>
  <c r="FL75" i="13"/>
  <c r="FK75" i="13"/>
  <c r="FJ75" i="13"/>
  <c r="FI75" i="13"/>
  <c r="FH75" i="13"/>
  <c r="FG75" i="13"/>
  <c r="FF75" i="13"/>
  <c r="FE75" i="13"/>
  <c r="FD75" i="13"/>
  <c r="FC75" i="13"/>
  <c r="FB75" i="13"/>
  <c r="FA75" i="13"/>
  <c r="EZ75" i="13"/>
  <c r="EY75" i="13"/>
  <c r="EX75" i="13"/>
  <c r="EW75" i="13"/>
  <c r="EV75" i="13"/>
  <c r="EU75" i="13"/>
  <c r="ET75" i="13"/>
  <c r="ES75" i="13"/>
  <c r="ER75" i="13"/>
  <c r="EQ75" i="13"/>
  <c r="EP75" i="13"/>
  <c r="EO75" i="13"/>
  <c r="EN75" i="13"/>
  <c r="EM75" i="13"/>
  <c r="EL75" i="13"/>
  <c r="EK75" i="13"/>
  <c r="EJ75" i="13"/>
  <c r="EI75" i="13"/>
  <c r="EH75" i="13"/>
  <c r="EG75" i="13"/>
  <c r="EF75" i="13"/>
  <c r="EE75" i="13"/>
  <c r="ED75" i="13"/>
  <c r="EC75" i="13"/>
  <c r="EB75" i="13"/>
  <c r="EA75" i="13"/>
  <c r="DZ75" i="13"/>
  <c r="DY75" i="13"/>
  <c r="DX75" i="13"/>
  <c r="DW75" i="13"/>
  <c r="DV75" i="13"/>
  <c r="DU75" i="13"/>
  <c r="DT75" i="13"/>
  <c r="DS75" i="13"/>
  <c r="DR75" i="13"/>
  <c r="DQ75" i="13"/>
  <c r="DP75" i="13"/>
  <c r="DO75" i="13"/>
  <c r="DN75" i="13"/>
  <c r="DM75" i="13"/>
  <c r="DL75" i="13"/>
  <c r="DK75" i="13"/>
  <c r="DJ75" i="13"/>
  <c r="DI75" i="13"/>
  <c r="DH75" i="13"/>
  <c r="DG75" i="13"/>
  <c r="DF75" i="13"/>
  <c r="DE75" i="13"/>
  <c r="DD75" i="13"/>
  <c r="DC75" i="13"/>
  <c r="DB75" i="13"/>
  <c r="DA75" i="13"/>
  <c r="CZ75" i="13"/>
  <c r="CY75" i="13"/>
  <c r="CX75" i="13"/>
  <c r="CW75" i="13"/>
  <c r="CV75" i="13"/>
  <c r="CU75" i="13"/>
  <c r="CT75" i="13"/>
  <c r="CS75" i="13"/>
  <c r="CR75" i="13"/>
  <c r="CQ75" i="13"/>
  <c r="CP75" i="13"/>
  <c r="CO75" i="13"/>
  <c r="CN75" i="13"/>
  <c r="CM75" i="13"/>
  <c r="CL75" i="13"/>
  <c r="CK75" i="13"/>
  <c r="CJ75" i="13"/>
  <c r="CI75" i="13"/>
  <c r="CH75" i="13"/>
  <c r="CG75" i="13"/>
  <c r="CF75" i="13"/>
  <c r="CE75" i="13"/>
  <c r="CD75" i="13"/>
  <c r="CC75" i="13"/>
  <c r="CB75" i="13"/>
  <c r="CA75" i="13"/>
  <c r="BZ75" i="13"/>
  <c r="BY75" i="13"/>
  <c r="BX75" i="13"/>
  <c r="BW75" i="13"/>
  <c r="BV75" i="13"/>
  <c r="BU75" i="13"/>
  <c r="BT75" i="13"/>
  <c r="BS75" i="13"/>
  <c r="BR75" i="13"/>
  <c r="BQ75" i="13"/>
  <c r="BP75" i="13"/>
  <c r="BO75" i="13"/>
  <c r="BN75" i="13"/>
  <c r="BM75" i="13"/>
  <c r="BL75" i="13"/>
  <c r="BK75" i="13"/>
  <c r="BJ75" i="13"/>
  <c r="BI75" i="13"/>
  <c r="BH75" i="13"/>
  <c r="BG75" i="13"/>
  <c r="BF75" i="13"/>
  <c r="BE75" i="13"/>
  <c r="BD75" i="13"/>
  <c r="BC75" i="13"/>
  <c r="BB75" i="13"/>
  <c r="BA75" i="13"/>
  <c r="AZ75" i="13"/>
  <c r="AY75" i="13"/>
  <c r="AX75" i="13"/>
  <c r="AW75" i="13"/>
  <c r="AV75" i="13"/>
  <c r="AU75" i="13"/>
  <c r="AT75" i="13"/>
  <c r="AS75" i="13"/>
  <c r="AR75" i="13"/>
  <c r="AQ75" i="13"/>
  <c r="AP75" i="13"/>
  <c r="AO75" i="13"/>
  <c r="AN75" i="13"/>
  <c r="AM75" i="13"/>
  <c r="AL75" i="13"/>
  <c r="AK75" i="13"/>
  <c r="AJ75" i="13"/>
  <c r="AI75" i="13"/>
  <c r="AH75" i="13"/>
  <c r="AG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C75" i="13"/>
  <c r="SG74" i="13"/>
  <c r="SF74" i="13"/>
  <c r="SE74" i="13"/>
  <c r="SD74" i="13"/>
  <c r="SC74" i="13"/>
  <c r="SB74" i="13"/>
  <c r="SA74" i="13"/>
  <c r="RZ74" i="13"/>
  <c r="RY74" i="13"/>
  <c r="RX74" i="13"/>
  <c r="RW74" i="13"/>
  <c r="RV74" i="13"/>
  <c r="RU74" i="13"/>
  <c r="RT74" i="13"/>
  <c r="RS74" i="13"/>
  <c r="RR74" i="13"/>
  <c r="RQ74" i="13"/>
  <c r="RP74" i="13"/>
  <c r="RO74" i="13"/>
  <c r="RN74" i="13"/>
  <c r="RM74" i="13"/>
  <c r="RL74" i="13"/>
  <c r="RK74" i="13"/>
  <c r="RJ74" i="13"/>
  <c r="RI74" i="13"/>
  <c r="RH74" i="13"/>
  <c r="RG74" i="13"/>
  <c r="RF74" i="13"/>
  <c r="RE74" i="13"/>
  <c r="RD74" i="13"/>
  <c r="RC74" i="13"/>
  <c r="RB74" i="13"/>
  <c r="RA74" i="13"/>
  <c r="QZ74" i="13"/>
  <c r="QY74" i="13"/>
  <c r="QX74" i="13"/>
  <c r="QW74" i="13"/>
  <c r="QV74" i="13"/>
  <c r="QU74" i="13"/>
  <c r="QT74" i="13"/>
  <c r="QS74" i="13"/>
  <c r="QR74" i="13"/>
  <c r="QQ74" i="13"/>
  <c r="QP74" i="13"/>
  <c r="QO74" i="13"/>
  <c r="QN74" i="13"/>
  <c r="QM74" i="13"/>
  <c r="QL74" i="13"/>
  <c r="QK74" i="13"/>
  <c r="QJ74" i="13"/>
  <c r="QI74" i="13"/>
  <c r="QH74" i="13"/>
  <c r="QG74" i="13"/>
  <c r="QF74" i="13"/>
  <c r="QE74" i="13"/>
  <c r="QD74" i="13"/>
  <c r="QC74" i="13"/>
  <c r="QB74" i="13"/>
  <c r="QA74" i="13"/>
  <c r="PZ74" i="13"/>
  <c r="PY74" i="13"/>
  <c r="PX74" i="13"/>
  <c r="PW74" i="13"/>
  <c r="PV74" i="13"/>
  <c r="PU74" i="13"/>
  <c r="PT74" i="13"/>
  <c r="PS74" i="13"/>
  <c r="PR74" i="13"/>
  <c r="PQ74" i="13"/>
  <c r="PP74" i="13"/>
  <c r="PO74" i="13"/>
  <c r="PN74" i="13"/>
  <c r="PM74" i="13"/>
  <c r="PL74" i="13"/>
  <c r="PK74" i="13"/>
  <c r="PJ74" i="13"/>
  <c r="PI74" i="13"/>
  <c r="PH74" i="13"/>
  <c r="PG74" i="13"/>
  <c r="PF74" i="13"/>
  <c r="PE74" i="13"/>
  <c r="PD74" i="13"/>
  <c r="PC74" i="13"/>
  <c r="PB74" i="13"/>
  <c r="PA74" i="13"/>
  <c r="OZ74" i="13"/>
  <c r="OY74" i="13"/>
  <c r="OX74" i="13"/>
  <c r="OW74" i="13"/>
  <c r="OV74" i="13"/>
  <c r="OU74" i="13"/>
  <c r="OT74" i="13"/>
  <c r="OS74" i="13"/>
  <c r="OR74" i="13"/>
  <c r="OQ74" i="13"/>
  <c r="OP74" i="13"/>
  <c r="OO74" i="13"/>
  <c r="ON74" i="13"/>
  <c r="OM74" i="13"/>
  <c r="OL74" i="13"/>
  <c r="OK74" i="13"/>
  <c r="OJ74" i="13"/>
  <c r="OI74" i="13"/>
  <c r="OH74" i="13"/>
  <c r="OG74" i="13"/>
  <c r="OF74" i="13"/>
  <c r="OE74" i="13"/>
  <c r="OD74" i="13"/>
  <c r="OC74" i="13"/>
  <c r="OB74" i="13"/>
  <c r="OA74" i="13"/>
  <c r="NZ74" i="13"/>
  <c r="NY74" i="13"/>
  <c r="NX74" i="13"/>
  <c r="NW74" i="13"/>
  <c r="NV74" i="13"/>
  <c r="NU74" i="13"/>
  <c r="NT74" i="13"/>
  <c r="NS74" i="13"/>
  <c r="NR74" i="13"/>
  <c r="NQ74" i="13"/>
  <c r="NP74" i="13"/>
  <c r="NO74" i="13"/>
  <c r="NN74" i="13"/>
  <c r="NM74" i="13"/>
  <c r="NL74" i="13"/>
  <c r="NK74" i="13"/>
  <c r="NJ74" i="13"/>
  <c r="NI74" i="13"/>
  <c r="NH74" i="13"/>
  <c r="NG74" i="13"/>
  <c r="NF74" i="13"/>
  <c r="NE74" i="13"/>
  <c r="ND74" i="13"/>
  <c r="NC74" i="13"/>
  <c r="NB74" i="13"/>
  <c r="NA74" i="13"/>
  <c r="MZ74" i="13"/>
  <c r="MY74" i="13"/>
  <c r="MX74" i="13"/>
  <c r="MW74" i="13"/>
  <c r="MV74" i="13"/>
  <c r="MU74" i="13"/>
  <c r="MT74" i="13"/>
  <c r="MS74" i="13"/>
  <c r="MR74" i="13"/>
  <c r="MQ74" i="13"/>
  <c r="MP74" i="13"/>
  <c r="MO74" i="13"/>
  <c r="MN74" i="13"/>
  <c r="MM74" i="13"/>
  <c r="ML74" i="13"/>
  <c r="MK74" i="13"/>
  <c r="MJ74" i="13"/>
  <c r="MI74" i="13"/>
  <c r="MH74" i="13"/>
  <c r="MG74" i="13"/>
  <c r="MF74" i="13"/>
  <c r="ME74" i="13"/>
  <c r="MD74" i="13"/>
  <c r="MC74" i="13"/>
  <c r="MB74" i="13"/>
  <c r="MA74" i="13"/>
  <c r="LZ74" i="13"/>
  <c r="LY74" i="13"/>
  <c r="LX74" i="13"/>
  <c r="LW74" i="13"/>
  <c r="LV74" i="13"/>
  <c r="LU74" i="13"/>
  <c r="LT74" i="13"/>
  <c r="LS74" i="13"/>
  <c r="LR74" i="13"/>
  <c r="LQ74" i="13"/>
  <c r="LP74" i="13"/>
  <c r="LO74" i="13"/>
  <c r="LN74" i="13"/>
  <c r="LM74" i="13"/>
  <c r="LL74" i="13"/>
  <c r="LK74" i="13"/>
  <c r="LJ74" i="13"/>
  <c r="LI74" i="13"/>
  <c r="LH74" i="13"/>
  <c r="LG74" i="13"/>
  <c r="LF74" i="13"/>
  <c r="LE74" i="13"/>
  <c r="LD74" i="13"/>
  <c r="LC74" i="13"/>
  <c r="LB74" i="13"/>
  <c r="LA74" i="13"/>
  <c r="KZ74" i="13"/>
  <c r="KY74" i="13"/>
  <c r="KX74" i="13"/>
  <c r="KW74" i="13"/>
  <c r="KV74" i="13"/>
  <c r="KU74" i="13"/>
  <c r="KT74" i="13"/>
  <c r="KS74" i="13"/>
  <c r="KR74" i="13"/>
  <c r="KQ74" i="13"/>
  <c r="KP74" i="13"/>
  <c r="KO74" i="13"/>
  <c r="KN74" i="13"/>
  <c r="KM74" i="13"/>
  <c r="KL74" i="13"/>
  <c r="KK74" i="13"/>
  <c r="KJ74" i="13"/>
  <c r="KI74" i="13"/>
  <c r="KH74" i="13"/>
  <c r="KG74" i="13"/>
  <c r="KF74" i="13"/>
  <c r="KE74" i="13"/>
  <c r="KD74" i="13"/>
  <c r="KC74" i="13"/>
  <c r="KB74" i="13"/>
  <c r="KA74" i="13"/>
  <c r="JZ74" i="13"/>
  <c r="JY74" i="13"/>
  <c r="JX74" i="13"/>
  <c r="JW74" i="13"/>
  <c r="JV74" i="13"/>
  <c r="JU74" i="13"/>
  <c r="JT74" i="13"/>
  <c r="JS74" i="13"/>
  <c r="JR74" i="13"/>
  <c r="JQ74" i="13"/>
  <c r="JP74" i="13"/>
  <c r="JO74" i="13"/>
  <c r="JN74" i="13"/>
  <c r="JM74" i="13"/>
  <c r="JL74" i="13"/>
  <c r="JK74" i="13"/>
  <c r="JJ74" i="13"/>
  <c r="JI74" i="13"/>
  <c r="JH74" i="13"/>
  <c r="JG74" i="13"/>
  <c r="JF74" i="13"/>
  <c r="JE74" i="13"/>
  <c r="JD74" i="13"/>
  <c r="JC74" i="13"/>
  <c r="JB74" i="13"/>
  <c r="JA74" i="13"/>
  <c r="IZ74" i="13"/>
  <c r="IY74" i="13"/>
  <c r="IX74" i="13"/>
  <c r="IW74" i="13"/>
  <c r="IV74" i="13"/>
  <c r="IU74" i="13"/>
  <c r="IT74" i="13"/>
  <c r="IS74" i="13"/>
  <c r="IR74" i="13"/>
  <c r="IQ74" i="13"/>
  <c r="IP74" i="13"/>
  <c r="IO74" i="13"/>
  <c r="IN74" i="13"/>
  <c r="IM74" i="13"/>
  <c r="IL74" i="13"/>
  <c r="IK74" i="13"/>
  <c r="IJ74" i="13"/>
  <c r="II74" i="13"/>
  <c r="IH74" i="13"/>
  <c r="IG74" i="13"/>
  <c r="IF74" i="13"/>
  <c r="IE74" i="13"/>
  <c r="ID74" i="13"/>
  <c r="IC74" i="13"/>
  <c r="IB74" i="13"/>
  <c r="IA74" i="13"/>
  <c r="HZ74" i="13"/>
  <c r="HY74" i="13"/>
  <c r="HX74" i="13"/>
  <c r="HW74" i="13"/>
  <c r="HV74" i="13"/>
  <c r="HU74" i="13"/>
  <c r="HT74" i="13"/>
  <c r="HS74" i="13"/>
  <c r="HR74" i="13"/>
  <c r="HQ74" i="13"/>
  <c r="HP74" i="13"/>
  <c r="HO74" i="13"/>
  <c r="HN74" i="13"/>
  <c r="HM74" i="13"/>
  <c r="HL74" i="13"/>
  <c r="HK74" i="13"/>
  <c r="HJ74" i="13"/>
  <c r="HI74" i="13"/>
  <c r="HH74" i="13"/>
  <c r="HG74" i="13"/>
  <c r="HF74" i="13"/>
  <c r="HE74" i="13"/>
  <c r="HD74" i="13"/>
  <c r="HC74" i="13"/>
  <c r="HB74" i="13"/>
  <c r="HA74" i="13"/>
  <c r="GZ74" i="13"/>
  <c r="GY74" i="13"/>
  <c r="GX74" i="13"/>
  <c r="GW74" i="13"/>
  <c r="GV74" i="13"/>
  <c r="GU74" i="13"/>
  <c r="GT74" i="13"/>
  <c r="GS74" i="13"/>
  <c r="GR74" i="13"/>
  <c r="GQ74" i="13"/>
  <c r="GP74" i="13"/>
  <c r="GO74" i="13"/>
  <c r="GN74" i="13"/>
  <c r="GM74" i="13"/>
  <c r="GL74" i="13"/>
  <c r="GK74" i="13"/>
  <c r="GJ74" i="13"/>
  <c r="GI74" i="13"/>
  <c r="GH74" i="13"/>
  <c r="GG74" i="13"/>
  <c r="GF74" i="13"/>
  <c r="GE74" i="13"/>
  <c r="GD74" i="13"/>
  <c r="GC74" i="13"/>
  <c r="GB74" i="13"/>
  <c r="GA74" i="13"/>
  <c r="FZ74" i="13"/>
  <c r="FY74" i="13"/>
  <c r="FX74" i="13"/>
  <c r="FW74" i="13"/>
  <c r="FV74" i="13"/>
  <c r="FU74" i="13"/>
  <c r="FT74" i="13"/>
  <c r="FS74" i="13"/>
  <c r="FR74" i="13"/>
  <c r="FQ74" i="13"/>
  <c r="FP74" i="13"/>
  <c r="FO74" i="13"/>
  <c r="FN74" i="13"/>
  <c r="FM74" i="13"/>
  <c r="FL74" i="13"/>
  <c r="FK74" i="13"/>
  <c r="FJ74" i="13"/>
  <c r="FI74" i="13"/>
  <c r="FH74" i="13"/>
  <c r="FG74" i="13"/>
  <c r="FF74" i="13"/>
  <c r="FE74" i="13"/>
  <c r="FD74" i="13"/>
  <c r="FC74" i="13"/>
  <c r="FB74" i="13"/>
  <c r="FA74" i="13"/>
  <c r="EZ74" i="13"/>
  <c r="EY74" i="13"/>
  <c r="EX74" i="13"/>
  <c r="EW74" i="13"/>
  <c r="EV74" i="13"/>
  <c r="EU74" i="13"/>
  <c r="ET74" i="13"/>
  <c r="ES74" i="13"/>
  <c r="ER74" i="13"/>
  <c r="EQ74" i="13"/>
  <c r="EP74" i="13"/>
  <c r="EO74" i="13"/>
  <c r="EN74" i="13"/>
  <c r="EM74" i="13"/>
  <c r="EL74" i="13"/>
  <c r="EK74" i="13"/>
  <c r="EJ74" i="13"/>
  <c r="EI74" i="13"/>
  <c r="EH74" i="13"/>
  <c r="EG74" i="13"/>
  <c r="EF74" i="13"/>
  <c r="EE74" i="13"/>
  <c r="ED74" i="13"/>
  <c r="EC74" i="13"/>
  <c r="EB74" i="13"/>
  <c r="EA74" i="13"/>
  <c r="DZ74" i="13"/>
  <c r="DY74" i="13"/>
  <c r="DX74" i="13"/>
  <c r="DW74" i="13"/>
  <c r="DV74" i="13"/>
  <c r="DU74" i="13"/>
  <c r="DT74" i="13"/>
  <c r="DS74" i="13"/>
  <c r="DR74" i="13"/>
  <c r="DQ74" i="13"/>
  <c r="DP74" i="13"/>
  <c r="DO74" i="13"/>
  <c r="DN74" i="13"/>
  <c r="DM74" i="13"/>
  <c r="DL74" i="13"/>
  <c r="DK74" i="13"/>
  <c r="DJ74" i="13"/>
  <c r="DI74" i="13"/>
  <c r="DH74" i="13"/>
  <c r="DG74" i="13"/>
  <c r="DF74" i="13"/>
  <c r="DE74" i="13"/>
  <c r="DD74" i="13"/>
  <c r="DC74" i="13"/>
  <c r="DB74" i="13"/>
  <c r="DA74" i="13"/>
  <c r="CZ74" i="13"/>
  <c r="CY74" i="13"/>
  <c r="CX74" i="13"/>
  <c r="CW74" i="13"/>
  <c r="CV74" i="13"/>
  <c r="CU74" i="13"/>
  <c r="CT74" i="13"/>
  <c r="CS74" i="13"/>
  <c r="CR74" i="13"/>
  <c r="CQ74" i="13"/>
  <c r="CP74" i="13"/>
  <c r="CO74" i="13"/>
  <c r="CN74" i="13"/>
  <c r="CM74" i="13"/>
  <c r="CL74" i="13"/>
  <c r="CK74" i="13"/>
  <c r="CJ74" i="13"/>
  <c r="CI74" i="13"/>
  <c r="CH74" i="13"/>
  <c r="CG74" i="13"/>
  <c r="CF74" i="13"/>
  <c r="CE74" i="13"/>
  <c r="CD74" i="13"/>
  <c r="CC74" i="13"/>
  <c r="CB74" i="13"/>
  <c r="CA74" i="13"/>
  <c r="BZ74" i="13"/>
  <c r="BY74" i="13"/>
  <c r="BX74" i="13"/>
  <c r="BW74" i="13"/>
  <c r="BV74" i="13"/>
  <c r="BU74" i="13"/>
  <c r="BT74" i="13"/>
  <c r="BS74" i="13"/>
  <c r="BR74" i="13"/>
  <c r="BQ74" i="13"/>
  <c r="BP74" i="13"/>
  <c r="BO74" i="13"/>
  <c r="BN74" i="13"/>
  <c r="BM74" i="13"/>
  <c r="BL74" i="13"/>
  <c r="BK74" i="13"/>
  <c r="BJ74" i="13"/>
  <c r="BI74" i="13"/>
  <c r="BH74" i="13"/>
  <c r="BG74" i="13"/>
  <c r="BF74" i="13"/>
  <c r="BE74" i="13"/>
  <c r="BD74" i="13"/>
  <c r="BC74" i="13"/>
  <c r="BB74"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AA74" i="13"/>
  <c r="Z74" i="13"/>
  <c r="Y74" i="13"/>
  <c r="X74" i="13"/>
  <c r="W74" i="13"/>
  <c r="V74" i="13"/>
  <c r="U74" i="13"/>
  <c r="T74" i="13"/>
  <c r="S74" i="13"/>
  <c r="R74" i="13"/>
  <c r="Q74" i="13"/>
  <c r="P74" i="13"/>
  <c r="O74" i="13"/>
  <c r="N74" i="13"/>
  <c r="M74" i="13"/>
  <c r="L74" i="13"/>
  <c r="K74" i="13"/>
  <c r="J74" i="13"/>
  <c r="I74" i="13"/>
  <c r="H74" i="13"/>
  <c r="G74" i="13"/>
  <c r="F74" i="13"/>
  <c r="E74" i="13"/>
  <c r="D74" i="13"/>
  <c r="C74"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SG65" i="13"/>
  <c r="SF65" i="13"/>
  <c r="SE65" i="13"/>
  <c r="SE102" i="13" s="1"/>
  <c r="SD65" i="13"/>
  <c r="SC65" i="13"/>
  <c r="SC102" i="13" s="1"/>
  <c r="SB65" i="13"/>
  <c r="SA65" i="13"/>
  <c r="RZ65" i="13"/>
  <c r="RY65" i="13"/>
  <c r="RX65" i="13"/>
  <c r="RX102" i="13" s="1"/>
  <c r="RW65" i="13"/>
  <c r="RV65" i="13"/>
  <c r="RV102" i="13" s="1"/>
  <c r="RU65" i="13"/>
  <c r="RU102" i="13" s="1"/>
  <c r="RT65" i="13"/>
  <c r="RT102" i="13" s="1"/>
  <c r="RS65" i="13"/>
  <c r="RS102" i="13" s="1"/>
  <c r="RR65" i="13"/>
  <c r="RQ65" i="13"/>
  <c r="RP65" i="13"/>
  <c r="RO65" i="13"/>
  <c r="RN65" i="13"/>
  <c r="RN102" i="13" s="1"/>
  <c r="RM65" i="13"/>
  <c r="RM102" i="13" s="1"/>
  <c r="RL65" i="13"/>
  <c r="RK65" i="13"/>
  <c r="RK102" i="13" s="1"/>
  <c r="RJ65" i="13"/>
  <c r="RJ102" i="13" s="1"/>
  <c r="RI65" i="13"/>
  <c r="RI102" i="13" s="1"/>
  <c r="RH65" i="13"/>
  <c r="RG65" i="13"/>
  <c r="RG102" i="13" s="1"/>
  <c r="RF65" i="13"/>
  <c r="RE65" i="13"/>
  <c r="RE102" i="13" s="1"/>
  <c r="RD65" i="13"/>
  <c r="RC65" i="13"/>
  <c r="RC102" i="13" s="1"/>
  <c r="RB65" i="13"/>
  <c r="RA65" i="13"/>
  <c r="RA102" i="13" s="1"/>
  <c r="QZ65" i="13"/>
  <c r="QZ102" i="13" s="1"/>
  <c r="QY65" i="13"/>
  <c r="QY102" i="13" s="1"/>
  <c r="QX65" i="13"/>
  <c r="QW65" i="13"/>
  <c r="QV65" i="13"/>
  <c r="QV102" i="13" s="1"/>
  <c r="QU65" i="13"/>
  <c r="QU102" i="13" s="1"/>
  <c r="QT65" i="13"/>
  <c r="QS65" i="13"/>
  <c r="QS102" i="13" s="1"/>
  <c r="QR65" i="13"/>
  <c r="QR102" i="13" s="1"/>
  <c r="QQ65" i="13"/>
  <c r="QQ102" i="13" s="1"/>
  <c r="QP65" i="13"/>
  <c r="QP102" i="13" s="1"/>
  <c r="QO65" i="13"/>
  <c r="QN65" i="13"/>
  <c r="QM65" i="13"/>
  <c r="QM102" i="13" s="1"/>
  <c r="QL65" i="13"/>
  <c r="QK65" i="13"/>
  <c r="QJ65" i="13"/>
  <c r="QJ102" i="13" s="1"/>
  <c r="QI65" i="13"/>
  <c r="QH65" i="13"/>
  <c r="QH102" i="13" s="1"/>
  <c r="QG65" i="13"/>
  <c r="QF65" i="13"/>
  <c r="QF102" i="13" s="1"/>
  <c r="QE65" i="13"/>
  <c r="QD65" i="13"/>
  <c r="QD102" i="13" s="1"/>
  <c r="QC65" i="13"/>
  <c r="QB65" i="13"/>
  <c r="QB102" i="13" s="1"/>
  <c r="QA65" i="13"/>
  <c r="PZ65" i="13"/>
  <c r="PZ102" i="13" s="1"/>
  <c r="PY65" i="13"/>
  <c r="PX65" i="13"/>
  <c r="PX102" i="13" s="1"/>
  <c r="PW65" i="13"/>
  <c r="PW102" i="13" s="1"/>
  <c r="PV65" i="13"/>
  <c r="PU65" i="13"/>
  <c r="PT65" i="13"/>
  <c r="PS65" i="13"/>
  <c r="PR65" i="13"/>
  <c r="PQ65" i="13"/>
  <c r="PP65" i="13"/>
  <c r="PP102" i="13" s="1"/>
  <c r="PO65" i="13"/>
  <c r="PN65" i="13"/>
  <c r="PN102" i="13" s="1"/>
  <c r="PM65" i="13"/>
  <c r="PM102" i="13" s="1"/>
  <c r="PL65" i="13"/>
  <c r="PL102" i="13" s="1"/>
  <c r="PK65" i="13"/>
  <c r="PK102" i="13" s="1"/>
  <c r="PJ65" i="13"/>
  <c r="PI65" i="13"/>
  <c r="PH65" i="13"/>
  <c r="PG65" i="13"/>
  <c r="PF65" i="13"/>
  <c r="PF102" i="13" s="1"/>
  <c r="PE65" i="13"/>
  <c r="PD65" i="13"/>
  <c r="PC65" i="13"/>
  <c r="PC102" i="13" s="1"/>
  <c r="PB65" i="13"/>
  <c r="PB102" i="13" s="1"/>
  <c r="PA65" i="13"/>
  <c r="OZ65" i="13"/>
  <c r="OZ102" i="13" s="1"/>
  <c r="OY65" i="13"/>
  <c r="OX65" i="13"/>
  <c r="OX102" i="13" s="1"/>
  <c r="OW65" i="13"/>
  <c r="OV65" i="13"/>
  <c r="OV102" i="13" s="1"/>
  <c r="OU65" i="13"/>
  <c r="OT65" i="13"/>
  <c r="OT102" i="13" s="1"/>
  <c r="OS65" i="13"/>
  <c r="OS102" i="13" s="1"/>
  <c r="OR65" i="13"/>
  <c r="OQ65" i="13"/>
  <c r="OQ102" i="13" s="1"/>
  <c r="OP65" i="13"/>
  <c r="OO65" i="13"/>
  <c r="ON65" i="13"/>
  <c r="OM65" i="13"/>
  <c r="OL65" i="13"/>
  <c r="OL102" i="13" s="1"/>
  <c r="OK65" i="13"/>
  <c r="OJ65" i="13"/>
  <c r="OJ102" i="13" s="1"/>
  <c r="OI65" i="13"/>
  <c r="OI102" i="13" s="1"/>
  <c r="OH65" i="13"/>
  <c r="OG65" i="13"/>
  <c r="OG102" i="13" s="1"/>
  <c r="OF65" i="13"/>
  <c r="OE65" i="13"/>
  <c r="OD65" i="13"/>
  <c r="OC65" i="13"/>
  <c r="OC102" i="13" s="1"/>
  <c r="OB65" i="13"/>
  <c r="OA65" i="13"/>
  <c r="NZ65" i="13"/>
  <c r="NZ102" i="13" s="1"/>
  <c r="NY65" i="13"/>
  <c r="NX65" i="13"/>
  <c r="NX102" i="13" s="1"/>
  <c r="NW65" i="13"/>
  <c r="NV65" i="13"/>
  <c r="NV102" i="13" s="1"/>
  <c r="NU65" i="13"/>
  <c r="NU102" i="13" s="1"/>
  <c r="NT65" i="13"/>
  <c r="NT102" i="13" s="1"/>
  <c r="NS65" i="13"/>
  <c r="NS102" i="13" s="1"/>
  <c r="NR65" i="13"/>
  <c r="NR102" i="13" s="1"/>
  <c r="NQ65" i="13"/>
  <c r="NQ102" i="13" s="1"/>
  <c r="NP65" i="13"/>
  <c r="NO65" i="13"/>
  <c r="NO102" i="13" s="1"/>
  <c r="NN65" i="13"/>
  <c r="NN102" i="13" s="1"/>
  <c r="NM65" i="13"/>
  <c r="NM102" i="13" s="1"/>
  <c r="NL65" i="13"/>
  <c r="NK65" i="13"/>
  <c r="NJ65" i="13"/>
  <c r="NI65" i="13"/>
  <c r="NH65" i="13"/>
  <c r="NH102" i="13" s="1"/>
  <c r="NG65" i="13"/>
  <c r="NG102" i="13" s="1"/>
  <c r="NF65" i="13"/>
  <c r="NF102" i="13" s="1"/>
  <c r="NE65" i="13"/>
  <c r="ND65" i="13"/>
  <c r="NC65" i="13"/>
  <c r="NB65" i="13"/>
  <c r="NB102" i="13" s="1"/>
  <c r="NA65" i="13"/>
  <c r="MZ65" i="13"/>
  <c r="MZ102" i="13" s="1"/>
  <c r="MY65" i="13"/>
  <c r="MX65" i="13"/>
  <c r="MX102" i="13" s="1"/>
  <c r="MW65" i="13"/>
  <c r="MW102" i="13" s="1"/>
  <c r="MV65" i="13"/>
  <c r="MV102" i="13" s="1"/>
  <c r="MU65" i="13"/>
  <c r="MT65" i="13"/>
  <c r="MS65" i="13"/>
  <c r="MS102" i="13" s="1"/>
  <c r="MR65" i="13"/>
  <c r="MQ65" i="13"/>
  <c r="MP65" i="13"/>
  <c r="MO65" i="13"/>
  <c r="MO102" i="13" s="1"/>
  <c r="MN65" i="13"/>
  <c r="MN102" i="13" s="1"/>
  <c r="MM65" i="13"/>
  <c r="ML65" i="13"/>
  <c r="ML102" i="13" s="1"/>
  <c r="MK65" i="13"/>
  <c r="MJ65" i="13"/>
  <c r="MI65" i="13"/>
  <c r="MH65" i="13"/>
  <c r="MH102" i="13" s="1"/>
  <c r="MG65" i="13"/>
  <c r="MF65" i="13"/>
  <c r="MF102" i="13" s="1"/>
  <c r="ME65" i="13"/>
  <c r="MD65" i="13"/>
  <c r="MD102" i="13" s="1"/>
  <c r="MC65" i="13"/>
  <c r="MB65" i="13"/>
  <c r="MB102" i="13" s="1"/>
  <c r="MA65" i="13"/>
  <c r="MA102" i="13" s="1"/>
  <c r="LZ65" i="13"/>
  <c r="LY65" i="13"/>
  <c r="LY102" i="13" s="1"/>
  <c r="LX65" i="13"/>
  <c r="LX102" i="13" s="1"/>
  <c r="LW65" i="13"/>
  <c r="LV65" i="13"/>
  <c r="LV102" i="13" s="1"/>
  <c r="LU65" i="13"/>
  <c r="LU102" i="13" s="1"/>
  <c r="LT65" i="13"/>
  <c r="LS65" i="13"/>
  <c r="LR65" i="13"/>
  <c r="LR102" i="13" s="1"/>
  <c r="LQ65" i="13"/>
  <c r="LP65" i="13"/>
  <c r="LO65" i="13"/>
  <c r="LN65" i="13"/>
  <c r="LM65" i="13"/>
  <c r="LL65" i="13"/>
  <c r="LK65" i="13"/>
  <c r="LK102" i="13" s="1"/>
  <c r="LJ65" i="13"/>
  <c r="LJ102" i="13" s="1"/>
  <c r="LI65" i="13"/>
  <c r="LH65" i="13"/>
  <c r="LG65" i="13"/>
  <c r="LF65" i="13"/>
  <c r="LE65" i="13"/>
  <c r="LE102" i="13" s="1"/>
  <c r="LD65" i="13"/>
  <c r="LD102" i="13" s="1"/>
  <c r="LC65" i="13"/>
  <c r="LB65" i="13"/>
  <c r="LB102" i="13" s="1"/>
  <c r="LA65" i="13"/>
  <c r="KZ65" i="13"/>
  <c r="KY65" i="13"/>
  <c r="KX65" i="13"/>
  <c r="KW65" i="13"/>
  <c r="KV65" i="13"/>
  <c r="KV102" i="13" s="1"/>
  <c r="KU65" i="13"/>
  <c r="KU102" i="13" s="1"/>
  <c r="KT65" i="13"/>
  <c r="KS65" i="13"/>
  <c r="KR65" i="13"/>
  <c r="KR102" i="13" s="1"/>
  <c r="KQ65" i="13"/>
  <c r="KP65" i="13"/>
  <c r="KP102" i="13" s="1"/>
  <c r="KO65" i="13"/>
  <c r="KN65" i="13"/>
  <c r="KN102" i="13" s="1"/>
  <c r="KM65" i="13"/>
  <c r="KM102" i="13" s="1"/>
  <c r="KL65" i="13"/>
  <c r="KL102" i="13" s="1"/>
  <c r="KK65" i="13"/>
  <c r="KJ65" i="13"/>
  <c r="KJ102" i="13" s="1"/>
  <c r="KI65" i="13"/>
  <c r="KH65" i="13"/>
  <c r="KH102" i="13" s="1"/>
  <c r="KG65" i="13"/>
  <c r="KF65" i="13"/>
  <c r="KF102" i="13" s="1"/>
  <c r="KE65" i="13"/>
  <c r="KD65" i="13"/>
  <c r="KC65" i="13"/>
  <c r="KB65" i="13"/>
  <c r="KB102" i="13" s="1"/>
  <c r="KA65" i="13"/>
  <c r="JZ65" i="13"/>
  <c r="JY65" i="13"/>
  <c r="JY102" i="13" s="1"/>
  <c r="JX65" i="13"/>
  <c r="JX102" i="13" s="1"/>
  <c r="JW65" i="13"/>
  <c r="JW102" i="13" s="1"/>
  <c r="JV65" i="13"/>
  <c r="JU65" i="13"/>
  <c r="JU102" i="13" s="1"/>
  <c r="JT65" i="13"/>
  <c r="JT102" i="13" s="1"/>
  <c r="JS65" i="13"/>
  <c r="JS102" i="13" s="1"/>
  <c r="JR65" i="13"/>
  <c r="JQ65" i="13"/>
  <c r="JQ102" i="13" s="1"/>
  <c r="JP65" i="13"/>
  <c r="JP102" i="13" s="1"/>
  <c r="JO65" i="13"/>
  <c r="JN65" i="13"/>
  <c r="JM65" i="13"/>
  <c r="JM102" i="13" s="1"/>
  <c r="JL65" i="13"/>
  <c r="JL102" i="13" s="1"/>
  <c r="JK65" i="13"/>
  <c r="JK102" i="13" s="1"/>
  <c r="JJ65" i="13"/>
  <c r="JJ102" i="13" s="1"/>
  <c r="JI65" i="13"/>
  <c r="JH65" i="13"/>
  <c r="JG65" i="13"/>
  <c r="JF65" i="13"/>
  <c r="JF102" i="13" s="1"/>
  <c r="JE65" i="13"/>
  <c r="JD65" i="13"/>
  <c r="JC65" i="13"/>
  <c r="JC102" i="13" s="1"/>
  <c r="JB65" i="13"/>
  <c r="JA65" i="13"/>
  <c r="IZ65" i="13"/>
  <c r="IY65" i="13"/>
  <c r="IY102" i="13" s="1"/>
  <c r="IX65" i="13"/>
  <c r="IW65" i="13"/>
  <c r="IV65" i="13"/>
  <c r="IU65" i="13"/>
  <c r="IU102" i="13" s="1"/>
  <c r="IT65" i="13"/>
  <c r="IT102" i="13" s="1"/>
  <c r="IS65" i="13"/>
  <c r="IR65" i="13"/>
  <c r="IR102" i="13" s="1"/>
  <c r="IQ65" i="13"/>
  <c r="IQ102" i="13" s="1"/>
  <c r="IP65" i="13"/>
  <c r="IP102" i="13" s="1"/>
  <c r="IO65" i="13"/>
  <c r="IN65" i="13"/>
  <c r="IM65" i="13"/>
  <c r="IM102" i="13" s="1"/>
  <c r="IL65" i="13"/>
  <c r="IL102" i="13" s="1"/>
  <c r="IK65" i="13"/>
  <c r="IK102" i="13" s="1"/>
  <c r="IJ65" i="13"/>
  <c r="II65" i="13"/>
  <c r="IH65" i="13"/>
  <c r="IG65" i="13"/>
  <c r="IF65" i="13"/>
  <c r="IF102" i="13" s="1"/>
  <c r="IE65" i="13"/>
  <c r="IE102" i="13" s="1"/>
  <c r="ID65" i="13"/>
  <c r="ID102" i="13" s="1"/>
  <c r="IC65" i="13"/>
  <c r="IC102" i="13" s="1"/>
  <c r="IB65" i="13"/>
  <c r="IB102" i="13" s="1"/>
  <c r="IA65" i="13"/>
  <c r="HZ65" i="13"/>
  <c r="HY65" i="13"/>
  <c r="HX65" i="13"/>
  <c r="HW65" i="13"/>
  <c r="HW102" i="13" s="1"/>
  <c r="HV65" i="13"/>
  <c r="HV102" i="13" s="1"/>
  <c r="HU65" i="13"/>
  <c r="HU102" i="13" s="1"/>
  <c r="HT65" i="13"/>
  <c r="HT102" i="13" s="1"/>
  <c r="HS65" i="13"/>
  <c r="HS102" i="13" s="1"/>
  <c r="HR65" i="13"/>
  <c r="HR102" i="13" s="1"/>
  <c r="HQ65" i="13"/>
  <c r="HQ102" i="13" s="1"/>
  <c r="HP65" i="13"/>
  <c r="HP102" i="13" s="1"/>
  <c r="HO65" i="13"/>
  <c r="HN65" i="13"/>
  <c r="HM65" i="13"/>
  <c r="HM102" i="13" s="1"/>
  <c r="HL65" i="13"/>
  <c r="HK65" i="13"/>
  <c r="HK102" i="13" s="1"/>
  <c r="HJ65" i="13"/>
  <c r="HI65" i="13"/>
  <c r="HH65" i="13"/>
  <c r="HG65" i="13"/>
  <c r="HF65" i="13"/>
  <c r="HF102" i="13" s="1"/>
  <c r="HE65" i="13"/>
  <c r="HD65" i="13"/>
  <c r="HD102" i="13" s="1"/>
  <c r="HC65" i="13"/>
  <c r="HC102" i="13" s="1"/>
  <c r="HB65" i="13"/>
  <c r="HB102" i="13" s="1"/>
  <c r="HA65" i="13"/>
  <c r="HA102" i="13" s="1"/>
  <c r="GZ65" i="13"/>
  <c r="GZ102" i="13" s="1"/>
  <c r="GY65" i="13"/>
  <c r="GY102" i="13" s="1"/>
  <c r="GX65" i="13"/>
  <c r="GW65" i="13"/>
  <c r="GW102" i="13" s="1"/>
  <c r="GV65" i="13"/>
  <c r="GV102" i="13" s="1"/>
  <c r="GU65" i="13"/>
  <c r="GT65" i="13"/>
  <c r="GT102" i="13" s="1"/>
  <c r="GS65" i="13"/>
  <c r="GS102" i="13" s="1"/>
  <c r="GR65" i="13"/>
  <c r="GR102" i="13" s="1"/>
  <c r="GQ65" i="13"/>
  <c r="GP65" i="13"/>
  <c r="GO65" i="13"/>
  <c r="GN65" i="13"/>
  <c r="GN102" i="13" s="1"/>
  <c r="GM65" i="13"/>
  <c r="GL65" i="13"/>
  <c r="GK65" i="13"/>
  <c r="GJ65" i="13"/>
  <c r="GI65" i="13"/>
  <c r="GI102" i="13" s="1"/>
  <c r="GH65" i="13"/>
  <c r="GG65" i="13"/>
  <c r="GG102" i="13" s="1"/>
  <c r="GF65" i="13"/>
  <c r="GE65" i="13"/>
  <c r="GE102" i="13" s="1"/>
  <c r="GD65" i="13"/>
  <c r="GD102" i="13" s="1"/>
  <c r="GC65" i="13"/>
  <c r="GB65" i="13"/>
  <c r="GA65" i="13"/>
  <c r="FZ65" i="13"/>
  <c r="FY65" i="13"/>
  <c r="FX65" i="13"/>
  <c r="FW65" i="13"/>
  <c r="FV65" i="13"/>
  <c r="FU65" i="13"/>
  <c r="FT65" i="13"/>
  <c r="FS65" i="13"/>
  <c r="FR65" i="13"/>
  <c r="FR102" i="13" s="1"/>
  <c r="FQ65" i="13"/>
  <c r="FQ102" i="13" s="1"/>
  <c r="FP65" i="13"/>
  <c r="FO65" i="13"/>
  <c r="FN65" i="13"/>
  <c r="FM65" i="13"/>
  <c r="FL65" i="13"/>
  <c r="FK65" i="13"/>
  <c r="FK102" i="13" s="1"/>
  <c r="FJ65" i="13"/>
  <c r="FJ102" i="13" s="1"/>
  <c r="FI65" i="13"/>
  <c r="FH65" i="13"/>
  <c r="FG65" i="13"/>
  <c r="FF65" i="13"/>
  <c r="FE65" i="13"/>
  <c r="FD65" i="13"/>
  <c r="FD102" i="13" s="1"/>
  <c r="FC65" i="13"/>
  <c r="FB65" i="13"/>
  <c r="FB102" i="13" s="1"/>
  <c r="FA65" i="13"/>
  <c r="EZ65" i="13"/>
  <c r="EZ102" i="13" s="1"/>
  <c r="EY65" i="13"/>
  <c r="EY102" i="13" s="1"/>
  <c r="EX65" i="13"/>
  <c r="EX102" i="13" s="1"/>
  <c r="EW65" i="13"/>
  <c r="EW102" i="13" s="1"/>
  <c r="EV65" i="13"/>
  <c r="EU65" i="13"/>
  <c r="EU102" i="13" s="1"/>
  <c r="ET65" i="13"/>
  <c r="ES65" i="13"/>
  <c r="ER65" i="13"/>
  <c r="ER102" i="13" s="1"/>
  <c r="EQ65" i="13"/>
  <c r="EQ102" i="13" s="1"/>
  <c r="EP65" i="13"/>
  <c r="EO65" i="13"/>
  <c r="EO102" i="13" s="1"/>
  <c r="EN65" i="13"/>
  <c r="EM65" i="13"/>
  <c r="EL65" i="13"/>
  <c r="EL102" i="13" s="1"/>
  <c r="EK65" i="13"/>
  <c r="EK102" i="13" s="1"/>
  <c r="EJ65" i="13"/>
  <c r="EJ102" i="13" s="1"/>
  <c r="EI65" i="13"/>
  <c r="EI102" i="13" s="1"/>
  <c r="EH65" i="13"/>
  <c r="EG65" i="13"/>
  <c r="EF65" i="13"/>
  <c r="EE65" i="13"/>
  <c r="EE102" i="13" s="1"/>
  <c r="ED65" i="13"/>
  <c r="ED102" i="13" s="1"/>
  <c r="EC65" i="13"/>
  <c r="EB65" i="13"/>
  <c r="EA65" i="13"/>
  <c r="DZ65" i="13"/>
  <c r="DZ102" i="13" s="1"/>
  <c r="DY65" i="13"/>
  <c r="DY102" i="13" s="1"/>
  <c r="DX65" i="13"/>
  <c r="DW65" i="13"/>
  <c r="DV65" i="13"/>
  <c r="DV102" i="13" s="1"/>
  <c r="DU65" i="13"/>
  <c r="DU102" i="13" s="1"/>
  <c r="DT65" i="13"/>
  <c r="DT102" i="13" s="1"/>
  <c r="DS65" i="13"/>
  <c r="DR65" i="13"/>
  <c r="DQ65" i="13"/>
  <c r="DP65" i="13"/>
  <c r="DO65" i="13"/>
  <c r="DN65" i="13"/>
  <c r="DN102" i="13" s="1"/>
  <c r="DM65" i="13"/>
  <c r="DM102" i="13" s="1"/>
  <c r="DL65" i="13"/>
  <c r="DK65" i="13"/>
  <c r="DJ65" i="13"/>
  <c r="DJ102" i="13" s="1"/>
  <c r="DI65" i="13"/>
  <c r="DI102" i="13" s="1"/>
  <c r="DH65" i="13"/>
  <c r="DG65" i="13"/>
  <c r="DF65" i="13"/>
  <c r="DE65" i="13"/>
  <c r="DE102" i="13" s="1"/>
  <c r="DD65" i="13"/>
  <c r="DC65" i="13"/>
  <c r="DB65" i="13"/>
  <c r="DB102" i="13" s="1"/>
  <c r="DA65" i="13"/>
  <c r="DA102" i="13" s="1"/>
  <c r="CZ65" i="13"/>
  <c r="CY65" i="13"/>
  <c r="CY102" i="13" s="1"/>
  <c r="CX65" i="13"/>
  <c r="CW65" i="13"/>
  <c r="CV65" i="13"/>
  <c r="CV102" i="13" s="1"/>
  <c r="CU65" i="13"/>
  <c r="CU102" i="13" s="1"/>
  <c r="CT65" i="13"/>
  <c r="CS65" i="13"/>
  <c r="CS102" i="13" s="1"/>
  <c r="CR65" i="13"/>
  <c r="CR102" i="13" s="1"/>
  <c r="CQ65" i="13"/>
  <c r="CP65" i="13"/>
  <c r="CP102" i="13" s="1"/>
  <c r="CO65" i="13"/>
  <c r="CO102" i="13" s="1"/>
  <c r="CN65" i="13"/>
  <c r="CM65" i="13"/>
  <c r="CM102" i="13" s="1"/>
  <c r="CL65" i="13"/>
  <c r="CL102" i="13" s="1"/>
  <c r="CK65" i="13"/>
  <c r="CK102" i="13" s="1"/>
  <c r="CJ65" i="13"/>
  <c r="CI65" i="13"/>
  <c r="CI102" i="13" s="1"/>
  <c r="CH65" i="13"/>
  <c r="CG65" i="13"/>
  <c r="CF65" i="13"/>
  <c r="CF102" i="13" s="1"/>
  <c r="CE65" i="13"/>
  <c r="CE102" i="13" s="1"/>
  <c r="CD65" i="13"/>
  <c r="CD102" i="13" s="1"/>
  <c r="CC65" i="13"/>
  <c r="CC102" i="13" s="1"/>
  <c r="CB65" i="13"/>
  <c r="CA65" i="13"/>
  <c r="CA102" i="13" s="1"/>
  <c r="BZ65" i="13"/>
  <c r="BY65" i="13"/>
  <c r="BX65" i="13"/>
  <c r="BW65" i="13"/>
  <c r="BW102" i="13" s="1"/>
  <c r="BV65" i="13"/>
  <c r="BU65" i="13"/>
  <c r="BU102" i="13" s="1"/>
  <c r="BT65" i="13"/>
  <c r="BS65" i="13"/>
  <c r="BR65" i="13"/>
  <c r="BQ65" i="13"/>
  <c r="BQ102" i="13" s="1"/>
  <c r="BP65" i="13"/>
  <c r="BP102" i="13" s="1"/>
  <c r="BO65" i="13"/>
  <c r="BO102" i="13" s="1"/>
  <c r="BN65" i="13"/>
  <c r="BM65" i="13"/>
  <c r="BM102" i="13" s="1"/>
  <c r="BL65" i="13"/>
  <c r="BK65" i="13"/>
  <c r="BJ65" i="13"/>
  <c r="BI65" i="13"/>
  <c r="BI102" i="13" s="1"/>
  <c r="BH65" i="13"/>
  <c r="BG65" i="13"/>
  <c r="BG102" i="13" s="1"/>
  <c r="BF65" i="13"/>
  <c r="BE65" i="13"/>
  <c r="BD65" i="13"/>
  <c r="BD102" i="13" s="1"/>
  <c r="BC65" i="13"/>
  <c r="BC102" i="13" s="1"/>
  <c r="BB65" i="13"/>
  <c r="BA65" i="13"/>
  <c r="AZ65" i="13"/>
  <c r="AY65" i="13"/>
  <c r="AY102" i="13" s="1"/>
  <c r="AX65" i="13"/>
  <c r="AX102" i="13" s="1"/>
  <c r="AW65" i="13"/>
  <c r="AW102" i="13" s="1"/>
  <c r="AV65" i="13"/>
  <c r="AU65" i="13"/>
  <c r="AT65" i="13"/>
  <c r="AS65" i="13"/>
  <c r="AR65" i="13"/>
  <c r="AQ65" i="13"/>
  <c r="AQ102" i="13" s="1"/>
  <c r="AP65" i="13"/>
  <c r="AO65" i="13"/>
  <c r="AN65" i="13"/>
  <c r="AM65" i="13"/>
  <c r="AL65" i="13"/>
  <c r="AK65" i="13"/>
  <c r="AJ65" i="13"/>
  <c r="AJ102" i="13" s="1"/>
  <c r="AI65" i="13"/>
  <c r="AH65" i="13"/>
  <c r="AG65" i="13"/>
  <c r="AG102" i="13" s="1"/>
  <c r="AF65" i="13"/>
  <c r="AF102" i="13" s="1"/>
  <c r="AE65" i="13"/>
  <c r="AE102" i="13" s="1"/>
  <c r="AD65" i="13"/>
  <c r="AC65" i="13"/>
  <c r="AC102" i="13" s="1"/>
  <c r="AB65" i="13"/>
  <c r="AB102" i="13" s="1"/>
  <c r="AA65" i="13"/>
  <c r="AA102" i="13" s="1"/>
  <c r="Z65" i="13"/>
  <c r="Y65" i="13"/>
  <c r="Y102" i="13" s="1"/>
  <c r="X65" i="13"/>
  <c r="X102" i="13" s="1"/>
  <c r="W65" i="13"/>
  <c r="W102" i="13" s="1"/>
  <c r="V65" i="13"/>
  <c r="V102" i="13" s="1"/>
  <c r="U65" i="13"/>
  <c r="T65" i="13"/>
  <c r="S65" i="13"/>
  <c r="R65" i="13"/>
  <c r="R102" i="13" s="1"/>
  <c r="Q65" i="13"/>
  <c r="P65" i="13"/>
  <c r="P102" i="13" s="1"/>
  <c r="O65" i="13"/>
  <c r="O102" i="13" s="1"/>
  <c r="N65" i="13"/>
  <c r="M65" i="13"/>
  <c r="L65" i="13"/>
  <c r="K65" i="13"/>
  <c r="J65" i="13"/>
  <c r="J102" i="13" s="1"/>
  <c r="I65" i="13"/>
  <c r="H65" i="13"/>
  <c r="H102" i="13" s="1"/>
  <c r="G65" i="13"/>
  <c r="F65" i="13"/>
  <c r="F102" i="13" s="1"/>
  <c r="E65" i="13"/>
  <c r="E102" i="13" s="1"/>
  <c r="D65" i="13"/>
  <c r="D102" i="13" s="1"/>
  <c r="C65" i="13"/>
  <c r="B65" i="13"/>
  <c r="F168" i="13" l="1"/>
  <c r="V168" i="13"/>
  <c r="CP168" i="13"/>
  <c r="DN168" i="13"/>
  <c r="DV168" i="13"/>
  <c r="ED168" i="13"/>
  <c r="EL168" i="13"/>
  <c r="FB168" i="13"/>
  <c r="FJ168" i="13"/>
  <c r="FR168" i="13"/>
  <c r="HF168" i="13"/>
  <c r="HV168" i="13"/>
  <c r="ID168" i="13"/>
  <c r="IL168" i="13"/>
  <c r="IT168" i="13"/>
  <c r="JJ168" i="13"/>
  <c r="KH168" i="13"/>
  <c r="KP168" i="13"/>
  <c r="LV168" i="13"/>
  <c r="MD168" i="13"/>
  <c r="ML168" i="13"/>
  <c r="NB168" i="13"/>
  <c r="NR168" i="13"/>
  <c r="NZ168" i="13"/>
  <c r="OX168" i="13"/>
  <c r="PF168" i="13"/>
  <c r="PN168" i="13"/>
  <c r="QD168" i="13"/>
  <c r="RJ168" i="13"/>
  <c r="H168" i="13"/>
  <c r="P168" i="13"/>
  <c r="X168" i="13"/>
  <c r="AF168" i="13"/>
  <c r="BD168" i="13"/>
  <c r="CR168" i="13"/>
  <c r="FD168" i="13"/>
  <c r="GR168" i="13"/>
  <c r="GZ168" i="13"/>
  <c r="HP168" i="13"/>
  <c r="IF168" i="13"/>
  <c r="JL168" i="13"/>
  <c r="JT168" i="13"/>
  <c r="KB168" i="13"/>
  <c r="KJ168" i="13"/>
  <c r="KR168" i="13"/>
  <c r="LX168" i="13"/>
  <c r="MF168" i="13"/>
  <c r="MN168" i="13"/>
  <c r="MV168" i="13"/>
  <c r="NT168" i="13"/>
  <c r="OJ168" i="13"/>
  <c r="OZ168" i="13"/>
  <c r="PP168" i="13"/>
  <c r="PX168" i="13"/>
  <c r="QF168" i="13"/>
  <c r="QV168" i="13"/>
  <c r="RT168" i="13"/>
  <c r="Y168" i="13"/>
  <c r="AG168" i="13"/>
  <c r="AW168" i="13"/>
  <c r="BM168" i="13"/>
  <c r="BU168" i="13"/>
  <c r="CC168" i="13"/>
  <c r="CK168" i="13"/>
  <c r="CS168" i="13"/>
  <c r="DA168" i="13"/>
  <c r="DI168" i="13"/>
  <c r="DY168" i="13"/>
  <c r="EO168" i="13"/>
  <c r="EW168" i="13"/>
  <c r="GS168" i="13"/>
  <c r="HA168" i="13"/>
  <c r="HQ168" i="13"/>
  <c r="JM168" i="13"/>
  <c r="JU168" i="13"/>
  <c r="LY168" i="13"/>
  <c r="MO168" i="13"/>
  <c r="MW168" i="13"/>
  <c r="NM168" i="13"/>
  <c r="NU168" i="13"/>
  <c r="OC168" i="13"/>
  <c r="OS168" i="13"/>
  <c r="RE168" i="13"/>
  <c r="RM168" i="13"/>
  <c r="RU168" i="13"/>
  <c r="SC168" i="13"/>
  <c r="J168" i="13"/>
  <c r="R168" i="13"/>
  <c r="AX168" i="13"/>
  <c r="CD168" i="13"/>
  <c r="CL168" i="13"/>
  <c r="DB168" i="13"/>
  <c r="DJ168" i="13"/>
  <c r="DZ168" i="13"/>
  <c r="EX168" i="13"/>
  <c r="GD168" i="13"/>
  <c r="GT168" i="13"/>
  <c r="HB168" i="13"/>
  <c r="HR168" i="13"/>
  <c r="IP168" i="13"/>
  <c r="JF168" i="13"/>
  <c r="KL168" i="13"/>
  <c r="LB168" i="13"/>
  <c r="LJ168" i="13"/>
  <c r="LR168" i="13"/>
  <c r="MH168" i="13"/>
  <c r="MX168" i="13"/>
  <c r="NF168" i="13"/>
  <c r="NN168" i="13"/>
  <c r="NV168" i="13"/>
  <c r="OL168" i="13"/>
  <c r="OT168" i="13"/>
  <c r="PB168" i="13"/>
  <c r="PZ168" i="13"/>
  <c r="QH168" i="13"/>
  <c r="QP168" i="13"/>
  <c r="RN168" i="13"/>
  <c r="RV168" i="13"/>
  <c r="AA168" i="13"/>
  <c r="AQ168" i="13"/>
  <c r="AY168" i="13"/>
  <c r="BG168" i="13"/>
  <c r="BO168" i="13"/>
  <c r="BW168" i="13"/>
  <c r="CE168" i="13"/>
  <c r="CM168" i="13"/>
  <c r="CU168" i="13"/>
  <c r="EI168" i="13"/>
  <c r="EQ168" i="13"/>
  <c r="EY168" i="13"/>
  <c r="GE168" i="13"/>
  <c r="HC168" i="13"/>
  <c r="HK168" i="13"/>
  <c r="HS168" i="13"/>
  <c r="IQ168" i="13"/>
  <c r="IY168" i="13"/>
  <c r="JW168" i="13"/>
  <c r="KM168" i="13"/>
  <c r="KU168" i="13"/>
  <c r="LK168" i="13"/>
  <c r="MA168" i="13"/>
  <c r="NG168" i="13"/>
  <c r="NO168" i="13"/>
  <c r="PC168" i="13"/>
  <c r="PK168" i="13"/>
  <c r="QQ168" i="13"/>
  <c r="QY168" i="13"/>
  <c r="RG168" i="13"/>
  <c r="SE168" i="13"/>
  <c r="D168" i="13"/>
  <c r="AB168" i="13"/>
  <c r="AJ168" i="13"/>
  <c r="BP168" i="13"/>
  <c r="CF168" i="13"/>
  <c r="CV168" i="13"/>
  <c r="DT168" i="13"/>
  <c r="EJ168" i="13"/>
  <c r="ER168" i="13"/>
  <c r="EZ168" i="13"/>
  <c r="GN168" i="13"/>
  <c r="GV168" i="13"/>
  <c r="HD168" i="13"/>
  <c r="HT168" i="13"/>
  <c r="IB168" i="13"/>
  <c r="IR168" i="13"/>
  <c r="JP168" i="13"/>
  <c r="JX168" i="13"/>
  <c r="KF168" i="13"/>
  <c r="KN168" i="13"/>
  <c r="KV168" i="13"/>
  <c r="LD168" i="13"/>
  <c r="MB168" i="13"/>
  <c r="MZ168" i="13"/>
  <c r="NH168" i="13"/>
  <c r="NX168" i="13"/>
  <c r="OV168" i="13"/>
  <c r="PL168" i="13"/>
  <c r="QB168" i="13"/>
  <c r="QJ168" i="13"/>
  <c r="QR168" i="13"/>
  <c r="QZ168" i="13"/>
  <c r="RX168" i="13"/>
  <c r="E168" i="13"/>
  <c r="AC168" i="13"/>
  <c r="BI168" i="13"/>
  <c r="BQ168" i="13"/>
  <c r="CO168" i="13"/>
  <c r="DE168" i="13"/>
  <c r="DM168" i="13"/>
  <c r="DU168" i="13"/>
  <c r="EK168" i="13"/>
  <c r="FQ168" i="13"/>
  <c r="GG168" i="13"/>
  <c r="GW168" i="13"/>
  <c r="HM168" i="13"/>
  <c r="HU168" i="13"/>
  <c r="IC168" i="13"/>
  <c r="IK168" i="13"/>
  <c r="JQ168" i="13"/>
  <c r="JY168" i="13"/>
  <c r="LE168" i="13"/>
  <c r="LU168" i="13"/>
  <c r="MS168" i="13"/>
  <c r="NQ168" i="13"/>
  <c r="OG168" i="13"/>
  <c r="PM168" i="13"/>
  <c r="QS168" i="13"/>
  <c r="RA168" i="13"/>
  <c r="RI168" i="13"/>
  <c r="O168" i="13"/>
  <c r="W168" i="13"/>
  <c r="AE168" i="13"/>
  <c r="BC168" i="13"/>
  <c r="CA168" i="13"/>
  <c r="CI168" i="13"/>
  <c r="CY168" i="13"/>
  <c r="EE168" i="13"/>
  <c r="EU168" i="13"/>
  <c r="FK168" i="13"/>
  <c r="GI168" i="13"/>
  <c r="GY168" i="13"/>
  <c r="HW168" i="13"/>
  <c r="IE168" i="13"/>
  <c r="IM168" i="13"/>
  <c r="IU168" i="13"/>
  <c r="JC168" i="13"/>
  <c r="JK168" i="13"/>
  <c r="JS168" i="13"/>
  <c r="NS168" i="13"/>
  <c r="OI168" i="13"/>
  <c r="OQ168" i="13"/>
  <c r="PW168" i="13"/>
  <c r="QM168" i="13"/>
  <c r="QU168" i="13"/>
  <c r="RC168" i="13"/>
  <c r="RK168" i="13"/>
  <c r="RS168" i="13"/>
  <c r="AB4" i="1"/>
  <c r="AA4" i="1"/>
  <c r="Q4" i="1" l="1"/>
  <c r="P4" i="1"/>
  <c r="O5" i="1"/>
  <c r="O3" i="1"/>
  <c r="O4" i="1"/>
  <c r="Y6" i="1"/>
  <c r="Y5" i="1"/>
  <c r="AB5" i="1" s="1"/>
  <c r="X5" i="1"/>
  <c r="AA5" i="1" s="1"/>
  <c r="J31" i="12"/>
  <c r="J32" i="12" s="1"/>
  <c r="J33" i="12" s="1"/>
  <c r="J34" i="12" s="1"/>
  <c r="J35" i="12" s="1"/>
  <c r="K31" i="12"/>
  <c r="K32" i="12" s="1"/>
  <c r="K33" i="12" s="1"/>
  <c r="K34" i="12" s="1"/>
  <c r="K35" i="12" s="1"/>
  <c r="L31" i="12"/>
  <c r="L32" i="12" s="1"/>
  <c r="L33" i="12" s="1"/>
  <c r="L34" i="12" s="1"/>
  <c r="L35" i="12" s="1"/>
  <c r="M31" i="12"/>
  <c r="M32" i="12" s="1"/>
  <c r="M33" i="12" s="1"/>
  <c r="M34" i="12" s="1"/>
  <c r="M35" i="12" s="1"/>
  <c r="N31" i="12"/>
  <c r="O31" i="12"/>
  <c r="O32" i="12" s="1"/>
  <c r="O33" i="12" s="1"/>
  <c r="O34" i="12" s="1"/>
  <c r="O35" i="12" s="1"/>
  <c r="P31" i="12"/>
  <c r="P32" i="12" s="1"/>
  <c r="P33" i="12" s="1"/>
  <c r="P34" i="12" s="1"/>
  <c r="P35" i="12" s="1"/>
  <c r="Q31" i="12"/>
  <c r="Q32" i="12" s="1"/>
  <c r="Q33" i="12" s="1"/>
  <c r="Q34" i="12" s="1"/>
  <c r="Q35" i="12" s="1"/>
  <c r="R31" i="12"/>
  <c r="R32" i="12" s="1"/>
  <c r="R33" i="12" s="1"/>
  <c r="R34" i="12" s="1"/>
  <c r="R35" i="12" s="1"/>
  <c r="S31" i="12"/>
  <c r="S32" i="12" s="1"/>
  <c r="S33" i="12" s="1"/>
  <c r="S34" i="12" s="1"/>
  <c r="S35" i="12" s="1"/>
  <c r="T31" i="12"/>
  <c r="U31" i="12"/>
  <c r="U32" i="12" s="1"/>
  <c r="U33" i="12" s="1"/>
  <c r="V31" i="12"/>
  <c r="V32" i="12" s="1"/>
  <c r="V33" i="12" s="1"/>
  <c r="W31" i="12"/>
  <c r="X31" i="12"/>
  <c r="X32" i="12" s="1"/>
  <c r="X33" i="12" s="1"/>
  <c r="X34" i="12" s="1"/>
  <c r="X35" i="12" s="1"/>
  <c r="Y31" i="12"/>
  <c r="Y32" i="12" s="1"/>
  <c r="Y33" i="12" s="1"/>
  <c r="Y34" i="12" s="1"/>
  <c r="Y35" i="12" s="1"/>
  <c r="Z31" i="12"/>
  <c r="Z32" i="12" s="1"/>
  <c r="Z33" i="12" s="1"/>
  <c r="Z34" i="12" s="1"/>
  <c r="Z35" i="12" s="1"/>
  <c r="AA31" i="12"/>
  <c r="AA32" i="12" s="1"/>
  <c r="AA33" i="12" s="1"/>
  <c r="AA34" i="12" s="1"/>
  <c r="AA35" i="12" s="1"/>
  <c r="AB31" i="12"/>
  <c r="AB32" i="12" s="1"/>
  <c r="AB33" i="12" s="1"/>
  <c r="AB34" i="12" s="1"/>
  <c r="AB35" i="12" s="1"/>
  <c r="AC31" i="12"/>
  <c r="AC32" i="12" s="1"/>
  <c r="AC33" i="12" s="1"/>
  <c r="AC34" i="12" s="1"/>
  <c r="AC35" i="12" s="1"/>
  <c r="AD31" i="12"/>
  <c r="AE31" i="12"/>
  <c r="AE32" i="12" s="1"/>
  <c r="AE33" i="12" s="1"/>
  <c r="AE34" i="12" s="1"/>
  <c r="AE35" i="12" s="1"/>
  <c r="AF31" i="12"/>
  <c r="AF32" i="12" s="1"/>
  <c r="AF33" i="12" s="1"/>
  <c r="AF34" i="12" s="1"/>
  <c r="AF35" i="12" s="1"/>
  <c r="AG31" i="12"/>
  <c r="AG32" i="12" s="1"/>
  <c r="AG33" i="12" s="1"/>
  <c r="AG34" i="12" s="1"/>
  <c r="AG35" i="12" s="1"/>
  <c r="AH31" i="12"/>
  <c r="AH32" i="12" s="1"/>
  <c r="AH33" i="12" s="1"/>
  <c r="AH34" i="12" s="1"/>
  <c r="AH35" i="12" s="1"/>
  <c r="AI31" i="12"/>
  <c r="AI32" i="12" s="1"/>
  <c r="AI33" i="12" s="1"/>
  <c r="AI34" i="12" s="1"/>
  <c r="AI35" i="12" s="1"/>
  <c r="AJ31" i="12"/>
  <c r="AJ32" i="12" s="1"/>
  <c r="AJ33" i="12" s="1"/>
  <c r="AJ34" i="12" s="1"/>
  <c r="AJ35" i="12" s="1"/>
  <c r="AK31" i="12"/>
  <c r="AK32" i="12" s="1"/>
  <c r="AK33" i="12" s="1"/>
  <c r="AK34" i="12" s="1"/>
  <c r="AK35" i="12" s="1"/>
  <c r="AL31" i="12"/>
  <c r="AL32" i="12" s="1"/>
  <c r="AL33" i="12" s="1"/>
  <c r="AM31" i="12"/>
  <c r="AM32" i="12" s="1"/>
  <c r="AM33" i="12" s="1"/>
  <c r="AM34" i="12" s="1"/>
  <c r="AM35" i="12" s="1"/>
  <c r="AN31" i="12"/>
  <c r="AN32" i="12" s="1"/>
  <c r="AN33" i="12" s="1"/>
  <c r="AN34" i="12" s="1"/>
  <c r="AN35" i="12" s="1"/>
  <c r="AO31" i="12"/>
  <c r="AO32" i="12" s="1"/>
  <c r="AO33" i="12" s="1"/>
  <c r="AO34" i="12" s="1"/>
  <c r="AO35" i="12" s="1"/>
  <c r="AP31" i="12"/>
  <c r="AP32" i="12" s="1"/>
  <c r="AP33" i="12" s="1"/>
  <c r="AP34" i="12" s="1"/>
  <c r="AP35" i="12" s="1"/>
  <c r="AQ31" i="12"/>
  <c r="AR31" i="12"/>
  <c r="AR32" i="12" s="1"/>
  <c r="AR33" i="12" s="1"/>
  <c r="AR34" i="12" s="1"/>
  <c r="AR35" i="12" s="1"/>
  <c r="AS31" i="12"/>
  <c r="AS32" i="12" s="1"/>
  <c r="AS33" i="12" s="1"/>
  <c r="AS34" i="12" s="1"/>
  <c r="AS35" i="12" s="1"/>
  <c r="AT31" i="12"/>
  <c r="AT32" i="12" s="1"/>
  <c r="AT33" i="12" s="1"/>
  <c r="AU31" i="12"/>
  <c r="AU32" i="12" s="1"/>
  <c r="AU33" i="12" s="1"/>
  <c r="AU34" i="12" s="1"/>
  <c r="AU35" i="12" s="1"/>
  <c r="AV31" i="12"/>
  <c r="AV32" i="12" s="1"/>
  <c r="AV33" i="12" s="1"/>
  <c r="AV34" i="12" s="1"/>
  <c r="AV35" i="12" s="1"/>
  <c r="AW31" i="12"/>
  <c r="AW32" i="12" s="1"/>
  <c r="AW33" i="12" s="1"/>
  <c r="AW34" i="12" s="1"/>
  <c r="AW35" i="12" s="1"/>
  <c r="AX31" i="12"/>
  <c r="AX32" i="12" s="1"/>
  <c r="AX33" i="12" s="1"/>
  <c r="AX34" i="12" s="1"/>
  <c r="AX35" i="12" s="1"/>
  <c r="AY31" i="12"/>
  <c r="AY32" i="12" s="1"/>
  <c r="AY33" i="12" s="1"/>
  <c r="AY34" i="12" s="1"/>
  <c r="AY35" i="12" s="1"/>
  <c r="AZ31" i="12"/>
  <c r="BA31" i="12"/>
  <c r="BA32" i="12" s="1"/>
  <c r="BA33" i="12" s="1"/>
  <c r="BA34" i="12" s="1"/>
  <c r="BA35" i="12" s="1"/>
  <c r="BB31" i="12"/>
  <c r="BB32" i="12" s="1"/>
  <c r="BB33" i="12" s="1"/>
  <c r="BC31" i="12"/>
  <c r="BC32" i="12" s="1"/>
  <c r="BC33" i="12" s="1"/>
  <c r="BC34" i="12" s="1"/>
  <c r="BC35" i="12" s="1"/>
  <c r="BD31" i="12"/>
  <c r="BD32" i="12" s="1"/>
  <c r="BD33" i="12" s="1"/>
  <c r="BD34" i="12" s="1"/>
  <c r="BD35" i="12" s="1"/>
  <c r="BE31" i="12"/>
  <c r="BE32" i="12" s="1"/>
  <c r="BE33" i="12" s="1"/>
  <c r="BE34" i="12" s="1"/>
  <c r="BE35" i="12" s="1"/>
  <c r="BF31" i="12"/>
  <c r="BF32" i="12" s="1"/>
  <c r="BF33" i="12" s="1"/>
  <c r="BF34" i="12" s="1"/>
  <c r="BF35" i="12" s="1"/>
  <c r="BG31" i="12"/>
  <c r="BG32" i="12" s="1"/>
  <c r="BG33" i="12" s="1"/>
  <c r="BG34" i="12" s="1"/>
  <c r="BG35" i="12" s="1"/>
  <c r="BH31" i="12"/>
  <c r="BH32" i="12" s="1"/>
  <c r="BH33" i="12" s="1"/>
  <c r="BH34" i="12" s="1"/>
  <c r="BH35" i="12" s="1"/>
  <c r="BI31" i="12"/>
  <c r="BI32" i="12" s="1"/>
  <c r="BI33" i="12" s="1"/>
  <c r="BI34" i="12" s="1"/>
  <c r="BI35" i="12" s="1"/>
  <c r="BJ31" i="12"/>
  <c r="BK31" i="12"/>
  <c r="BK32" i="12" s="1"/>
  <c r="BK33" i="12" s="1"/>
  <c r="BK34" i="12" s="1"/>
  <c r="BK35" i="12" s="1"/>
  <c r="BL31" i="12"/>
  <c r="BM31" i="12"/>
  <c r="BM32" i="12" s="1"/>
  <c r="BM33" i="12" s="1"/>
  <c r="BM34" i="12" s="1"/>
  <c r="BM35" i="12" s="1"/>
  <c r="BN31" i="12"/>
  <c r="BN32" i="12" s="1"/>
  <c r="BN33" i="12" s="1"/>
  <c r="BN34" i="12" s="1"/>
  <c r="BN35" i="12" s="1"/>
  <c r="BO31" i="12"/>
  <c r="BO32" i="12" s="1"/>
  <c r="BO33" i="12" s="1"/>
  <c r="BO34" i="12" s="1"/>
  <c r="BO35" i="12" s="1"/>
  <c r="BP31" i="12"/>
  <c r="BP32" i="12" s="1"/>
  <c r="BP33" i="12" s="1"/>
  <c r="BP34" i="12" s="1"/>
  <c r="BP35" i="12" s="1"/>
  <c r="BQ31" i="12"/>
  <c r="BQ32" i="12" s="1"/>
  <c r="BQ33" i="12" s="1"/>
  <c r="BQ34" i="12" s="1"/>
  <c r="BQ35" i="12" s="1"/>
  <c r="BR31" i="12"/>
  <c r="BR32" i="12" s="1"/>
  <c r="BR33" i="12" s="1"/>
  <c r="BS31" i="12"/>
  <c r="BS32" i="12" s="1"/>
  <c r="BS33" i="12" s="1"/>
  <c r="BS34" i="12" s="1"/>
  <c r="BS35" i="12" s="1"/>
  <c r="BT31" i="12"/>
  <c r="BT32" i="12" s="1"/>
  <c r="BT33" i="12" s="1"/>
  <c r="BT34" i="12" s="1"/>
  <c r="BT35" i="12" s="1"/>
  <c r="BU31" i="12"/>
  <c r="BU32" i="12" s="1"/>
  <c r="BU33" i="12" s="1"/>
  <c r="BU34" i="12" s="1"/>
  <c r="BU35" i="12" s="1"/>
  <c r="BV31" i="12"/>
  <c r="BV32" i="12" s="1"/>
  <c r="BV33" i="12" s="1"/>
  <c r="BV34" i="12" s="1"/>
  <c r="BV35" i="12" s="1"/>
  <c r="BW31" i="12"/>
  <c r="BW32" i="12" s="1"/>
  <c r="BW33" i="12" s="1"/>
  <c r="BW34" i="12" s="1"/>
  <c r="BW35" i="12" s="1"/>
  <c r="BX31" i="12"/>
  <c r="BY31" i="12"/>
  <c r="BY32" i="12" s="1"/>
  <c r="BY33" i="12" s="1"/>
  <c r="BY34" i="12" s="1"/>
  <c r="BY35" i="12" s="1"/>
  <c r="BZ31" i="12"/>
  <c r="CA31" i="12"/>
  <c r="CA32" i="12" s="1"/>
  <c r="CA33" i="12" s="1"/>
  <c r="CA34" i="12" s="1"/>
  <c r="CA35" i="12" s="1"/>
  <c r="CB31" i="12"/>
  <c r="CB32" i="12" s="1"/>
  <c r="CB33" i="12" s="1"/>
  <c r="CB34" i="12" s="1"/>
  <c r="CB35" i="12" s="1"/>
  <c r="CC31" i="12"/>
  <c r="CC32" i="12" s="1"/>
  <c r="CD31" i="12"/>
  <c r="CD32" i="12" s="1"/>
  <c r="CD33" i="12" s="1"/>
  <c r="CD34" i="12" s="1"/>
  <c r="CD35" i="12" s="1"/>
  <c r="CE31" i="12"/>
  <c r="CE32" i="12" s="1"/>
  <c r="CE33" i="12" s="1"/>
  <c r="CE34" i="12" s="1"/>
  <c r="CE35" i="12" s="1"/>
  <c r="CF31" i="12"/>
  <c r="CG31" i="12"/>
  <c r="CG32" i="12" s="1"/>
  <c r="CG33" i="12" s="1"/>
  <c r="CG34" i="12" s="1"/>
  <c r="CG35" i="12" s="1"/>
  <c r="CH31" i="12"/>
  <c r="CH32" i="12" s="1"/>
  <c r="CH33" i="12" s="1"/>
  <c r="CI31" i="12"/>
  <c r="CJ31" i="12"/>
  <c r="CJ32" i="12" s="1"/>
  <c r="CJ33" i="12" s="1"/>
  <c r="CJ34" i="12" s="1"/>
  <c r="CJ35" i="12" s="1"/>
  <c r="CK31" i="12"/>
  <c r="CK32" i="12" s="1"/>
  <c r="CK33" i="12" s="1"/>
  <c r="CK34" i="12" s="1"/>
  <c r="CK35" i="12" s="1"/>
  <c r="CL31" i="12"/>
  <c r="CL32" i="12" s="1"/>
  <c r="CL33" i="12" s="1"/>
  <c r="CL34" i="12" s="1"/>
  <c r="CL35" i="12" s="1"/>
  <c r="CM31" i="12"/>
  <c r="CM32" i="12" s="1"/>
  <c r="CM33" i="12" s="1"/>
  <c r="CM34" i="12" s="1"/>
  <c r="CM35" i="12" s="1"/>
  <c r="CN31" i="12"/>
  <c r="CO31" i="12"/>
  <c r="CO32" i="12" s="1"/>
  <c r="CO33" i="12" s="1"/>
  <c r="CO34" i="12" s="1"/>
  <c r="CO35" i="12" s="1"/>
  <c r="CP31" i="12"/>
  <c r="CQ31" i="12"/>
  <c r="CQ32" i="12" s="1"/>
  <c r="CQ33" i="12" s="1"/>
  <c r="CQ34" i="12" s="1"/>
  <c r="CQ35" i="12" s="1"/>
  <c r="CR31" i="12"/>
  <c r="CR32" i="12" s="1"/>
  <c r="CR33" i="12" s="1"/>
  <c r="CR34" i="12" s="1"/>
  <c r="CR35" i="12" s="1"/>
  <c r="CS31" i="12"/>
  <c r="CS32" i="12" s="1"/>
  <c r="CS33" i="12" s="1"/>
  <c r="CS34" i="12" s="1"/>
  <c r="CS35" i="12" s="1"/>
  <c r="CT31" i="12"/>
  <c r="CT32" i="12" s="1"/>
  <c r="CT33" i="12" s="1"/>
  <c r="CT34" i="12" s="1"/>
  <c r="CT35" i="12" s="1"/>
  <c r="CU31" i="12"/>
  <c r="CU32" i="12" s="1"/>
  <c r="CU33" i="12" s="1"/>
  <c r="CU34" i="12" s="1"/>
  <c r="CU35" i="12" s="1"/>
  <c r="CV31" i="12"/>
  <c r="CW31" i="12"/>
  <c r="CW32" i="12" s="1"/>
  <c r="CW33" i="12" s="1"/>
  <c r="CW34" i="12" s="1"/>
  <c r="CW35" i="12" s="1"/>
  <c r="CX31" i="12"/>
  <c r="CX32" i="12" s="1"/>
  <c r="CX33" i="12" s="1"/>
  <c r="CY31" i="12"/>
  <c r="CY32" i="12" s="1"/>
  <c r="CY33" i="12" s="1"/>
  <c r="CY34" i="12" s="1"/>
  <c r="CY35" i="12" s="1"/>
  <c r="CZ31" i="12"/>
  <c r="CZ32" i="12" s="1"/>
  <c r="CZ33" i="12" s="1"/>
  <c r="CZ34" i="12" s="1"/>
  <c r="CZ35" i="12" s="1"/>
  <c r="DA31" i="12"/>
  <c r="DA32" i="12" s="1"/>
  <c r="DA33" i="12" s="1"/>
  <c r="DA34" i="12" s="1"/>
  <c r="DA35" i="12" s="1"/>
  <c r="DB31" i="12"/>
  <c r="DB32" i="12" s="1"/>
  <c r="DB33" i="12" s="1"/>
  <c r="DB34" i="12" s="1"/>
  <c r="DB35" i="12" s="1"/>
  <c r="DC31" i="12"/>
  <c r="DC32" i="12" s="1"/>
  <c r="DC33" i="12" s="1"/>
  <c r="DC34" i="12" s="1"/>
  <c r="DC35" i="12" s="1"/>
  <c r="DD31" i="12"/>
  <c r="DD32" i="12" s="1"/>
  <c r="DE31" i="12"/>
  <c r="DE32" i="12" s="1"/>
  <c r="DE33" i="12" s="1"/>
  <c r="DE34" i="12" s="1"/>
  <c r="DE35" i="12" s="1"/>
  <c r="DF31" i="12"/>
  <c r="DF32" i="12" s="1"/>
  <c r="DF33" i="12" s="1"/>
  <c r="DG31" i="12"/>
  <c r="DG32" i="12" s="1"/>
  <c r="DG33" i="12" s="1"/>
  <c r="DG34" i="12" s="1"/>
  <c r="DG35" i="12" s="1"/>
  <c r="DH31" i="12"/>
  <c r="DH32" i="12" s="1"/>
  <c r="DH33" i="12" s="1"/>
  <c r="DH34" i="12" s="1"/>
  <c r="DH35" i="12" s="1"/>
  <c r="DI31" i="12"/>
  <c r="DI32" i="12" s="1"/>
  <c r="DI33" i="12" s="1"/>
  <c r="DI34" i="12" s="1"/>
  <c r="DI35" i="12" s="1"/>
  <c r="DJ31" i="12"/>
  <c r="DJ32" i="12" s="1"/>
  <c r="DJ33" i="12" s="1"/>
  <c r="DJ34" i="12" s="1"/>
  <c r="DJ35" i="12" s="1"/>
  <c r="DK31" i="12"/>
  <c r="DK32" i="12" s="1"/>
  <c r="DK33" i="12" s="1"/>
  <c r="DK34" i="12" s="1"/>
  <c r="DK35" i="12" s="1"/>
  <c r="DL31" i="12"/>
  <c r="DM31" i="12"/>
  <c r="DM32" i="12" s="1"/>
  <c r="DM33" i="12" s="1"/>
  <c r="DM34" i="12" s="1"/>
  <c r="DM35" i="12" s="1"/>
  <c r="DN31" i="12"/>
  <c r="DN32" i="12" s="1"/>
  <c r="DN33" i="12" s="1"/>
  <c r="DO31" i="12"/>
  <c r="DO32" i="12" s="1"/>
  <c r="DO33" i="12" s="1"/>
  <c r="DO34" i="12" s="1"/>
  <c r="DO35" i="12" s="1"/>
  <c r="DP31" i="12"/>
  <c r="DP32" i="12" s="1"/>
  <c r="DP33" i="12" s="1"/>
  <c r="DP34" i="12" s="1"/>
  <c r="DP35" i="12" s="1"/>
  <c r="DQ31" i="12"/>
  <c r="DQ32" i="12" s="1"/>
  <c r="DQ33" i="12" s="1"/>
  <c r="DQ34" i="12" s="1"/>
  <c r="DQ35" i="12" s="1"/>
  <c r="DR31" i="12"/>
  <c r="DR32" i="12" s="1"/>
  <c r="DR33" i="12" s="1"/>
  <c r="DR34" i="12" s="1"/>
  <c r="DR35" i="12" s="1"/>
  <c r="DS31" i="12"/>
  <c r="DS32" i="12" s="1"/>
  <c r="DS33" i="12" s="1"/>
  <c r="DS34" i="12" s="1"/>
  <c r="DS35" i="12" s="1"/>
  <c r="DT31" i="12"/>
  <c r="DT32" i="12" s="1"/>
  <c r="DT33" i="12" s="1"/>
  <c r="DT34" i="12" s="1"/>
  <c r="DT35" i="12" s="1"/>
  <c r="DU31" i="12"/>
  <c r="DU32" i="12" s="1"/>
  <c r="DU33" i="12" s="1"/>
  <c r="DU34" i="12" s="1"/>
  <c r="DU35" i="12" s="1"/>
  <c r="DV31" i="12"/>
  <c r="DW31" i="12"/>
  <c r="DX31" i="12"/>
  <c r="DX32" i="12" s="1"/>
  <c r="DX33" i="12" s="1"/>
  <c r="DX34" i="12" s="1"/>
  <c r="DX35" i="12" s="1"/>
  <c r="DY31" i="12"/>
  <c r="DY32" i="12" s="1"/>
  <c r="DY33" i="12" s="1"/>
  <c r="DY34" i="12" s="1"/>
  <c r="DY35" i="12" s="1"/>
  <c r="DZ31" i="12"/>
  <c r="DZ32" i="12" s="1"/>
  <c r="DZ33" i="12" s="1"/>
  <c r="DZ34" i="12" s="1"/>
  <c r="DZ35" i="12" s="1"/>
  <c r="EA31" i="12"/>
  <c r="EA32" i="12" s="1"/>
  <c r="EA33" i="12" s="1"/>
  <c r="EA34" i="12" s="1"/>
  <c r="EA35" i="12" s="1"/>
  <c r="EB31" i="12"/>
  <c r="EC31" i="12"/>
  <c r="EC32" i="12" s="1"/>
  <c r="EC33" i="12" s="1"/>
  <c r="EC34" i="12" s="1"/>
  <c r="EC35" i="12" s="1"/>
  <c r="ED31" i="12"/>
  <c r="ED32" i="12" s="1"/>
  <c r="ED33" i="12" s="1"/>
  <c r="EE31" i="12"/>
  <c r="EE32" i="12" s="1"/>
  <c r="EE33" i="12" s="1"/>
  <c r="EE34" i="12" s="1"/>
  <c r="EE35" i="12" s="1"/>
  <c r="EF31" i="12"/>
  <c r="EF32" i="12" s="1"/>
  <c r="EF33" i="12" s="1"/>
  <c r="EF34" i="12" s="1"/>
  <c r="EF35" i="12" s="1"/>
  <c r="EG31" i="12"/>
  <c r="EG32" i="12" s="1"/>
  <c r="EG33" i="12" s="1"/>
  <c r="EG34" i="12" s="1"/>
  <c r="EG35" i="12" s="1"/>
  <c r="EH31" i="12"/>
  <c r="EH32" i="12" s="1"/>
  <c r="EH33" i="12" s="1"/>
  <c r="EH34" i="12" s="1"/>
  <c r="EH35" i="12" s="1"/>
  <c r="EI31" i="12"/>
  <c r="EI32" i="12" s="1"/>
  <c r="EI33" i="12" s="1"/>
  <c r="EI34" i="12" s="1"/>
  <c r="EI35" i="12" s="1"/>
  <c r="EJ31" i="12"/>
  <c r="EK31" i="12"/>
  <c r="EL31" i="12"/>
  <c r="EM31" i="12"/>
  <c r="EN31" i="12"/>
  <c r="EN32" i="12" s="1"/>
  <c r="EN33" i="12" s="1"/>
  <c r="EN34" i="12" s="1"/>
  <c r="EN35" i="12" s="1"/>
  <c r="EO31" i="12"/>
  <c r="EO32" i="12" s="1"/>
  <c r="EP31" i="12"/>
  <c r="EP32" i="12" s="1"/>
  <c r="EP33" i="12" s="1"/>
  <c r="EP34" i="12" s="1"/>
  <c r="EP35" i="12" s="1"/>
  <c r="EQ31" i="12"/>
  <c r="EQ32" i="12" s="1"/>
  <c r="EQ33" i="12" s="1"/>
  <c r="EQ34" i="12" s="1"/>
  <c r="EQ35" i="12" s="1"/>
  <c r="ER31" i="12"/>
  <c r="ES31" i="12"/>
  <c r="ES32" i="12" s="1"/>
  <c r="ES33" i="12" s="1"/>
  <c r="ES34" i="12" s="1"/>
  <c r="ES35" i="12" s="1"/>
  <c r="ET31" i="12"/>
  <c r="ET32" i="12" s="1"/>
  <c r="ET33" i="12" s="1"/>
  <c r="EU31" i="12"/>
  <c r="EV31" i="12"/>
  <c r="EV32" i="12" s="1"/>
  <c r="EV33" i="12" s="1"/>
  <c r="EV34" i="12" s="1"/>
  <c r="EV35" i="12" s="1"/>
  <c r="EW31" i="12"/>
  <c r="EW32" i="12" s="1"/>
  <c r="EW33" i="12" s="1"/>
  <c r="EW34" i="12" s="1"/>
  <c r="EW35" i="12" s="1"/>
  <c r="EX31" i="12"/>
  <c r="EX32" i="12" s="1"/>
  <c r="EX33" i="12" s="1"/>
  <c r="EX34" i="12" s="1"/>
  <c r="EX35" i="12" s="1"/>
  <c r="EY31" i="12"/>
  <c r="EY32" i="12" s="1"/>
  <c r="EY33" i="12" s="1"/>
  <c r="EY34" i="12" s="1"/>
  <c r="EY35" i="12" s="1"/>
  <c r="EZ31" i="12"/>
  <c r="FA31" i="12"/>
  <c r="FA32" i="12" s="1"/>
  <c r="FA33" i="12" s="1"/>
  <c r="FA34" i="12" s="1"/>
  <c r="FA35" i="12" s="1"/>
  <c r="FB31" i="12"/>
  <c r="FB32" i="12" s="1"/>
  <c r="FB33" i="12" s="1"/>
  <c r="FB34" i="12" s="1"/>
  <c r="FB35" i="12" s="1"/>
  <c r="FC31" i="12"/>
  <c r="FC32" i="12" s="1"/>
  <c r="FC33" i="12" s="1"/>
  <c r="FC34" i="12" s="1"/>
  <c r="FC35" i="12" s="1"/>
  <c r="FD31" i="12"/>
  <c r="FD32" i="12" s="1"/>
  <c r="FD33" i="12" s="1"/>
  <c r="FD34" i="12" s="1"/>
  <c r="FD35" i="12" s="1"/>
  <c r="FE31" i="12"/>
  <c r="FE32" i="12" s="1"/>
  <c r="FE33" i="12" s="1"/>
  <c r="FE34" i="12" s="1"/>
  <c r="FE35" i="12" s="1"/>
  <c r="FF31" i="12"/>
  <c r="FF32" i="12" s="1"/>
  <c r="FF33" i="12" s="1"/>
  <c r="FF34" i="12" s="1"/>
  <c r="FF35" i="12" s="1"/>
  <c r="FG31" i="12"/>
  <c r="FG32" i="12" s="1"/>
  <c r="FG33" i="12" s="1"/>
  <c r="FG34" i="12" s="1"/>
  <c r="FG35" i="12" s="1"/>
  <c r="FH31" i="12"/>
  <c r="FI31" i="12"/>
  <c r="FI32" i="12" s="1"/>
  <c r="FI33" i="12" s="1"/>
  <c r="FI34" i="12" s="1"/>
  <c r="FI35" i="12" s="1"/>
  <c r="FJ31" i="12"/>
  <c r="FJ32" i="12" s="1"/>
  <c r="FJ33" i="12" s="1"/>
  <c r="FK31" i="12"/>
  <c r="FL31" i="12"/>
  <c r="FL32" i="12" s="1"/>
  <c r="FL33" i="12" s="1"/>
  <c r="FL34" i="12" s="1"/>
  <c r="FL35" i="12" s="1"/>
  <c r="FM31" i="12"/>
  <c r="FM32" i="12" s="1"/>
  <c r="FM33" i="12" s="1"/>
  <c r="FM34" i="12" s="1"/>
  <c r="FM35" i="12" s="1"/>
  <c r="FN31" i="12"/>
  <c r="FN32" i="12" s="1"/>
  <c r="FN33" i="12" s="1"/>
  <c r="FN34" i="12" s="1"/>
  <c r="FN35" i="12" s="1"/>
  <c r="FO31" i="12"/>
  <c r="FO32" i="12" s="1"/>
  <c r="FO33" i="12" s="1"/>
  <c r="FO34" i="12" s="1"/>
  <c r="FO35" i="12" s="1"/>
  <c r="FP31" i="12"/>
  <c r="FQ31" i="12"/>
  <c r="FQ32" i="12" s="1"/>
  <c r="FR31" i="12"/>
  <c r="FR32" i="12" s="1"/>
  <c r="FR33" i="12" s="1"/>
  <c r="FS31" i="12"/>
  <c r="FS32" i="12" s="1"/>
  <c r="FS33" i="12" s="1"/>
  <c r="FS34" i="12" s="1"/>
  <c r="FS35" i="12" s="1"/>
  <c r="FT31" i="12"/>
  <c r="FT32" i="12" s="1"/>
  <c r="FT33" i="12" s="1"/>
  <c r="FT34" i="12" s="1"/>
  <c r="FT35" i="12" s="1"/>
  <c r="FU31" i="12"/>
  <c r="FU32" i="12" s="1"/>
  <c r="FU33" i="12" s="1"/>
  <c r="FU34" i="12" s="1"/>
  <c r="FU35" i="12" s="1"/>
  <c r="FV31" i="12"/>
  <c r="FV32" i="12" s="1"/>
  <c r="FV33" i="12" s="1"/>
  <c r="FV34" i="12" s="1"/>
  <c r="FV35" i="12" s="1"/>
  <c r="FW31" i="12"/>
  <c r="FW32" i="12" s="1"/>
  <c r="FW33" i="12" s="1"/>
  <c r="FW34" i="12" s="1"/>
  <c r="FW35" i="12" s="1"/>
  <c r="FX31" i="12"/>
  <c r="FY31" i="12"/>
  <c r="FY32" i="12" s="1"/>
  <c r="FY33" i="12" s="1"/>
  <c r="FZ31" i="12"/>
  <c r="FZ32" i="12" s="1"/>
  <c r="FZ33" i="12" s="1"/>
  <c r="GA31" i="12"/>
  <c r="GA32" i="12" s="1"/>
  <c r="GA33" i="12" s="1"/>
  <c r="GA34" i="12" s="1"/>
  <c r="GA35" i="12" s="1"/>
  <c r="GB31" i="12"/>
  <c r="GB32" i="12" s="1"/>
  <c r="GB33" i="12" s="1"/>
  <c r="GB34" i="12" s="1"/>
  <c r="GB35" i="12" s="1"/>
  <c r="GC31" i="12"/>
  <c r="GC32" i="12" s="1"/>
  <c r="GC33" i="12" s="1"/>
  <c r="GC34" i="12" s="1"/>
  <c r="GC35" i="12" s="1"/>
  <c r="GD31" i="12"/>
  <c r="GD32" i="12" s="1"/>
  <c r="GD33" i="12" s="1"/>
  <c r="GD34" i="12" s="1"/>
  <c r="GD35" i="12" s="1"/>
  <c r="GE31" i="12"/>
  <c r="GE32" i="12" s="1"/>
  <c r="GE33" i="12" s="1"/>
  <c r="GE34" i="12" s="1"/>
  <c r="GE35" i="12" s="1"/>
  <c r="GF31" i="12"/>
  <c r="GG31" i="12"/>
  <c r="GG32" i="12" s="1"/>
  <c r="GG33" i="12" s="1"/>
  <c r="GG34" i="12" s="1"/>
  <c r="GG35" i="12" s="1"/>
  <c r="GH31" i="12"/>
  <c r="GI31" i="12"/>
  <c r="GI32" i="12" s="1"/>
  <c r="GI33" i="12" s="1"/>
  <c r="GI34" i="12" s="1"/>
  <c r="GI35" i="12" s="1"/>
  <c r="GJ31" i="12"/>
  <c r="GJ32" i="12" s="1"/>
  <c r="GJ33" i="12" s="1"/>
  <c r="GJ34" i="12" s="1"/>
  <c r="GJ35" i="12" s="1"/>
  <c r="GK31" i="12"/>
  <c r="GK32" i="12" s="1"/>
  <c r="GL31" i="12"/>
  <c r="GL32" i="12" s="1"/>
  <c r="GL33" i="12" s="1"/>
  <c r="GL34" i="12" s="1"/>
  <c r="GL35" i="12" s="1"/>
  <c r="GM31" i="12"/>
  <c r="GM32" i="12" s="1"/>
  <c r="GM33" i="12" s="1"/>
  <c r="GM34" i="12" s="1"/>
  <c r="GM35" i="12" s="1"/>
  <c r="GN31" i="12"/>
  <c r="GO31" i="12"/>
  <c r="GO32" i="12" s="1"/>
  <c r="GO33" i="12" s="1"/>
  <c r="GO34" i="12" s="1"/>
  <c r="GO35" i="12" s="1"/>
  <c r="GP31" i="12"/>
  <c r="GP32" i="12" s="1"/>
  <c r="GQ31" i="12"/>
  <c r="GQ32" i="12" s="1"/>
  <c r="GQ33" i="12" s="1"/>
  <c r="GQ34" i="12" s="1"/>
  <c r="GQ35" i="12" s="1"/>
  <c r="GR31" i="12"/>
  <c r="GR32" i="12" s="1"/>
  <c r="GR33" i="12" s="1"/>
  <c r="GR34" i="12" s="1"/>
  <c r="GR35" i="12" s="1"/>
  <c r="GS31" i="12"/>
  <c r="GS32" i="12" s="1"/>
  <c r="GS33" i="12" s="1"/>
  <c r="GS34" i="12" s="1"/>
  <c r="GS35" i="12" s="1"/>
  <c r="GT31" i="12"/>
  <c r="GT32" i="12" s="1"/>
  <c r="GT33" i="12" s="1"/>
  <c r="GT34" i="12" s="1"/>
  <c r="GT35" i="12" s="1"/>
  <c r="GU31" i="12"/>
  <c r="GU32" i="12" s="1"/>
  <c r="GU33" i="12" s="1"/>
  <c r="GU34" i="12" s="1"/>
  <c r="GU35" i="12" s="1"/>
  <c r="GV31" i="12"/>
  <c r="GV32" i="12" s="1"/>
  <c r="GV33" i="12" s="1"/>
  <c r="GV34" i="12" s="1"/>
  <c r="GV35" i="12" s="1"/>
  <c r="GW31" i="12"/>
  <c r="GW32" i="12" s="1"/>
  <c r="GW33" i="12" s="1"/>
  <c r="GW34" i="12" s="1"/>
  <c r="GW35" i="12" s="1"/>
  <c r="GX31" i="12"/>
  <c r="GX32" i="12" s="1"/>
  <c r="GX33" i="12" s="1"/>
  <c r="GX34" i="12" s="1"/>
  <c r="GX35" i="12" s="1"/>
  <c r="GY31" i="12"/>
  <c r="GY32" i="12" s="1"/>
  <c r="GY33" i="12" s="1"/>
  <c r="GY34" i="12" s="1"/>
  <c r="GY35" i="12" s="1"/>
  <c r="GZ31" i="12"/>
  <c r="GZ32" i="12" s="1"/>
  <c r="GZ33" i="12" s="1"/>
  <c r="GZ34" i="12" s="1"/>
  <c r="GZ35" i="12" s="1"/>
  <c r="HA31" i="12"/>
  <c r="HA32" i="12" s="1"/>
  <c r="HA33" i="12" s="1"/>
  <c r="HA34" i="12" s="1"/>
  <c r="HA35" i="12" s="1"/>
  <c r="HB31" i="12"/>
  <c r="HB32" i="12" s="1"/>
  <c r="HB33" i="12" s="1"/>
  <c r="HB34" i="12" s="1"/>
  <c r="HB35" i="12" s="1"/>
  <c r="HC31" i="12"/>
  <c r="HC32" i="12" s="1"/>
  <c r="HC33" i="12" s="1"/>
  <c r="HC34" i="12" s="1"/>
  <c r="HC35" i="12" s="1"/>
  <c r="HD31" i="12"/>
  <c r="HE31" i="12"/>
  <c r="HE32" i="12" s="1"/>
  <c r="HE33" i="12" s="1"/>
  <c r="HE34" i="12" s="1"/>
  <c r="HE35" i="12" s="1"/>
  <c r="HF31" i="12"/>
  <c r="HF32" i="12" s="1"/>
  <c r="HG31" i="12"/>
  <c r="HG32" i="12" s="1"/>
  <c r="HG33" i="12" s="1"/>
  <c r="HG34" i="12" s="1"/>
  <c r="HG35" i="12" s="1"/>
  <c r="HH31" i="12"/>
  <c r="HH32" i="12" s="1"/>
  <c r="HH33" i="12" s="1"/>
  <c r="HH34" i="12" s="1"/>
  <c r="HH35" i="12" s="1"/>
  <c r="HI31" i="12"/>
  <c r="HI32" i="12" s="1"/>
  <c r="HI33" i="12" s="1"/>
  <c r="HI34" i="12" s="1"/>
  <c r="HI35" i="12" s="1"/>
  <c r="HJ31" i="12"/>
  <c r="HJ32" i="12" s="1"/>
  <c r="HJ33" i="12" s="1"/>
  <c r="HJ34" i="12" s="1"/>
  <c r="HJ35" i="12" s="1"/>
  <c r="HK31" i="12"/>
  <c r="HK32" i="12" s="1"/>
  <c r="HK33" i="12" s="1"/>
  <c r="HK34" i="12" s="1"/>
  <c r="HK35" i="12" s="1"/>
  <c r="HL31" i="12"/>
  <c r="HM31" i="12"/>
  <c r="HM32" i="12" s="1"/>
  <c r="HM33" i="12" s="1"/>
  <c r="HM34" i="12" s="1"/>
  <c r="HM35" i="12" s="1"/>
  <c r="HN31" i="12"/>
  <c r="HO31" i="12"/>
  <c r="HO32" i="12" s="1"/>
  <c r="HO33" i="12" s="1"/>
  <c r="HO34" i="12" s="1"/>
  <c r="HO35" i="12" s="1"/>
  <c r="HP31" i="12"/>
  <c r="HP32" i="12" s="1"/>
  <c r="HP33" i="12" s="1"/>
  <c r="HP34" i="12" s="1"/>
  <c r="HP35" i="12" s="1"/>
  <c r="HQ31" i="12"/>
  <c r="HQ32" i="12" s="1"/>
  <c r="HQ33" i="12" s="1"/>
  <c r="HQ34" i="12" s="1"/>
  <c r="HQ35" i="12" s="1"/>
  <c r="HR31" i="12"/>
  <c r="HR32" i="12" s="1"/>
  <c r="HR33" i="12" s="1"/>
  <c r="HR34" i="12" s="1"/>
  <c r="HR35" i="12" s="1"/>
  <c r="HS31" i="12"/>
  <c r="HS32" i="12" s="1"/>
  <c r="HS33" i="12" s="1"/>
  <c r="HS34" i="12" s="1"/>
  <c r="HS35" i="12" s="1"/>
  <c r="HT31" i="12"/>
  <c r="HU31" i="12"/>
  <c r="HU32" i="12" s="1"/>
  <c r="HU33" i="12" s="1"/>
  <c r="HU34" i="12" s="1"/>
  <c r="HU35" i="12" s="1"/>
  <c r="HV31" i="12"/>
  <c r="HV32" i="12" s="1"/>
  <c r="HW31" i="12"/>
  <c r="HX31" i="12"/>
  <c r="HX32" i="12" s="1"/>
  <c r="HX33" i="12" s="1"/>
  <c r="HX34" i="12" s="1"/>
  <c r="HX35" i="12" s="1"/>
  <c r="HY31" i="12"/>
  <c r="HY32" i="12" s="1"/>
  <c r="HY33" i="12" s="1"/>
  <c r="HY34" i="12" s="1"/>
  <c r="HY35" i="12" s="1"/>
  <c r="HZ31" i="12"/>
  <c r="HZ32" i="12" s="1"/>
  <c r="HZ33" i="12" s="1"/>
  <c r="HZ34" i="12" s="1"/>
  <c r="HZ35" i="12" s="1"/>
  <c r="IA31" i="12"/>
  <c r="IA32" i="12" s="1"/>
  <c r="IA33" i="12" s="1"/>
  <c r="IA34" i="12" s="1"/>
  <c r="IA35" i="12" s="1"/>
  <c r="IB31" i="12"/>
  <c r="IC31" i="12"/>
  <c r="IC32" i="12" s="1"/>
  <c r="IC33" i="12" s="1"/>
  <c r="IC34" i="12" s="1"/>
  <c r="IC35" i="12" s="1"/>
  <c r="ID31" i="12"/>
  <c r="ID32" i="12" s="1"/>
  <c r="IE31" i="12"/>
  <c r="IF31" i="12"/>
  <c r="IF32" i="12" s="1"/>
  <c r="IF33" i="12" s="1"/>
  <c r="IF34" i="12" s="1"/>
  <c r="IF35" i="12" s="1"/>
  <c r="IG31" i="12"/>
  <c r="IG32" i="12" s="1"/>
  <c r="IG33" i="12" s="1"/>
  <c r="IG34" i="12" s="1"/>
  <c r="IG35" i="12" s="1"/>
  <c r="IH31" i="12"/>
  <c r="IH32" i="12" s="1"/>
  <c r="IH33" i="12" s="1"/>
  <c r="IH34" i="12" s="1"/>
  <c r="IH35" i="12" s="1"/>
  <c r="II31" i="12"/>
  <c r="II32" i="12" s="1"/>
  <c r="II33" i="12" s="1"/>
  <c r="II34" i="12" s="1"/>
  <c r="II35" i="12" s="1"/>
  <c r="IJ31" i="12"/>
  <c r="IK31" i="12"/>
  <c r="IK32" i="12" s="1"/>
  <c r="IK33" i="12" s="1"/>
  <c r="IK34" i="12" s="1"/>
  <c r="IK35" i="12" s="1"/>
  <c r="IL31" i="12"/>
  <c r="IL32" i="12" s="1"/>
  <c r="IM31" i="12"/>
  <c r="IM32" i="12" s="1"/>
  <c r="IM33" i="12" s="1"/>
  <c r="IM34" i="12" s="1"/>
  <c r="IM35" i="12" s="1"/>
  <c r="IN31" i="12"/>
  <c r="IN32" i="12" s="1"/>
  <c r="IN33" i="12" s="1"/>
  <c r="IN34" i="12" s="1"/>
  <c r="IN35" i="12" s="1"/>
  <c r="IO31" i="12"/>
  <c r="IO32" i="12" s="1"/>
  <c r="IP31" i="12"/>
  <c r="IP32" i="12" s="1"/>
  <c r="IP33" i="12" s="1"/>
  <c r="IP34" i="12" s="1"/>
  <c r="IP35" i="12" s="1"/>
  <c r="IQ31" i="12"/>
  <c r="IQ32" i="12" s="1"/>
  <c r="IQ33" i="12" s="1"/>
  <c r="IQ34" i="12" s="1"/>
  <c r="IQ35" i="12" s="1"/>
  <c r="IR31" i="12"/>
  <c r="IS31" i="12"/>
  <c r="IS32" i="12" s="1"/>
  <c r="IS33" i="12" s="1"/>
  <c r="IS34" i="12" s="1"/>
  <c r="IS35" i="12" s="1"/>
  <c r="IT31" i="12"/>
  <c r="IU31" i="12"/>
  <c r="IU32" i="12" s="1"/>
  <c r="IU33" i="12" s="1"/>
  <c r="IU34" i="12" s="1"/>
  <c r="IU35" i="12" s="1"/>
  <c r="IV31" i="12"/>
  <c r="IV32" i="12" s="1"/>
  <c r="IV33" i="12" s="1"/>
  <c r="IV34" i="12" s="1"/>
  <c r="IV35" i="12" s="1"/>
  <c r="IW31" i="12"/>
  <c r="IW32" i="12" s="1"/>
  <c r="IW33" i="12" s="1"/>
  <c r="IW34" i="12" s="1"/>
  <c r="IW35" i="12" s="1"/>
  <c r="IX31" i="12"/>
  <c r="IX32" i="12" s="1"/>
  <c r="IX33" i="12" s="1"/>
  <c r="IX34" i="12" s="1"/>
  <c r="IX35" i="12" s="1"/>
  <c r="IY31" i="12"/>
  <c r="IY32" i="12" s="1"/>
  <c r="IY33" i="12" s="1"/>
  <c r="IY34" i="12" s="1"/>
  <c r="IY35" i="12" s="1"/>
  <c r="IZ31" i="12"/>
  <c r="JA31" i="12"/>
  <c r="JA32" i="12" s="1"/>
  <c r="JA33" i="12" s="1"/>
  <c r="JA34" i="12" s="1"/>
  <c r="JA35" i="12" s="1"/>
  <c r="JB31" i="12"/>
  <c r="JB32" i="12" s="1"/>
  <c r="JC31" i="12"/>
  <c r="JD31" i="12"/>
  <c r="JD32" i="12" s="1"/>
  <c r="JD33" i="12" s="1"/>
  <c r="JD34" i="12" s="1"/>
  <c r="JD35" i="12" s="1"/>
  <c r="JE31" i="12"/>
  <c r="JE32" i="12" s="1"/>
  <c r="JE33" i="12" s="1"/>
  <c r="JE34" i="12" s="1"/>
  <c r="JE35" i="12" s="1"/>
  <c r="JF31" i="12"/>
  <c r="JF32" i="12" s="1"/>
  <c r="JF33" i="12" s="1"/>
  <c r="JF34" i="12" s="1"/>
  <c r="JF35" i="12" s="1"/>
  <c r="JG31" i="12"/>
  <c r="JG32" i="12" s="1"/>
  <c r="JG33" i="12" s="1"/>
  <c r="JG34" i="12" s="1"/>
  <c r="JG35" i="12" s="1"/>
  <c r="JH31" i="12"/>
  <c r="JI31" i="12"/>
  <c r="JI32" i="12" s="1"/>
  <c r="JI33" i="12" s="1"/>
  <c r="JI34" i="12" s="1"/>
  <c r="JI35" i="12" s="1"/>
  <c r="JJ31" i="12"/>
  <c r="JK31" i="12"/>
  <c r="JK32" i="12" s="1"/>
  <c r="JK33" i="12" s="1"/>
  <c r="JK34" i="12" s="1"/>
  <c r="JK35" i="12" s="1"/>
  <c r="JL31" i="12"/>
  <c r="JL32" i="12" s="1"/>
  <c r="JL33" i="12" s="1"/>
  <c r="JL34" i="12" s="1"/>
  <c r="JL35" i="12" s="1"/>
  <c r="JM31" i="12"/>
  <c r="JM32" i="12" s="1"/>
  <c r="JM33" i="12" s="1"/>
  <c r="JM34" i="12" s="1"/>
  <c r="JM35" i="12" s="1"/>
  <c r="JN31" i="12"/>
  <c r="JN32" i="12" s="1"/>
  <c r="JN33" i="12" s="1"/>
  <c r="JN34" i="12" s="1"/>
  <c r="JN35" i="12" s="1"/>
  <c r="JO31" i="12"/>
  <c r="JO32" i="12" s="1"/>
  <c r="JO33" i="12" s="1"/>
  <c r="JO34" i="12" s="1"/>
  <c r="JO35" i="12" s="1"/>
  <c r="JP31" i="12"/>
  <c r="JQ31" i="12"/>
  <c r="JQ32" i="12" s="1"/>
  <c r="JQ33" i="12" s="1"/>
  <c r="JQ34" i="12" s="1"/>
  <c r="JQ35" i="12" s="1"/>
  <c r="JR31" i="12"/>
  <c r="JR32" i="12" s="1"/>
  <c r="JS31" i="12"/>
  <c r="JS32" i="12" s="1"/>
  <c r="JS33" i="12" s="1"/>
  <c r="JS34" i="12" s="1"/>
  <c r="JS35" i="12" s="1"/>
  <c r="JT31" i="12"/>
  <c r="JT32" i="12" s="1"/>
  <c r="JT33" i="12" s="1"/>
  <c r="JT34" i="12" s="1"/>
  <c r="JT35" i="12" s="1"/>
  <c r="JU31" i="12"/>
  <c r="JU32" i="12" s="1"/>
  <c r="JU33" i="12" s="1"/>
  <c r="JU34" i="12" s="1"/>
  <c r="JU35" i="12" s="1"/>
  <c r="JV31" i="12"/>
  <c r="JV32" i="12" s="1"/>
  <c r="JV33" i="12" s="1"/>
  <c r="JV34" i="12" s="1"/>
  <c r="JV35" i="12" s="1"/>
  <c r="JW31" i="12"/>
  <c r="JW32" i="12" s="1"/>
  <c r="JW33" i="12" s="1"/>
  <c r="JW34" i="12" s="1"/>
  <c r="JW35" i="12" s="1"/>
  <c r="JX31" i="12"/>
  <c r="JX32" i="12" s="1"/>
  <c r="JX33" i="12" s="1"/>
  <c r="JX34" i="12" s="1"/>
  <c r="JX35" i="12" s="1"/>
  <c r="JY31" i="12"/>
  <c r="JY32" i="12" s="1"/>
  <c r="JZ31" i="12"/>
  <c r="JZ32" i="12" s="1"/>
  <c r="JZ33" i="12" s="1"/>
  <c r="JZ34" i="12" s="1"/>
  <c r="JZ35" i="12" s="1"/>
  <c r="KA31" i="12"/>
  <c r="KA32" i="12" s="1"/>
  <c r="KA33" i="12" s="1"/>
  <c r="KA34" i="12" s="1"/>
  <c r="KB31" i="12"/>
  <c r="KB32" i="12" s="1"/>
  <c r="KB33" i="12" s="1"/>
  <c r="KB34" i="12" s="1"/>
  <c r="KB35" i="12" s="1"/>
  <c r="KC31" i="12"/>
  <c r="KC32" i="12" s="1"/>
  <c r="KC33" i="12" s="1"/>
  <c r="KC34" i="12" s="1"/>
  <c r="KC35" i="12" s="1"/>
  <c r="KD31" i="12"/>
  <c r="KD32" i="12" s="1"/>
  <c r="KD33" i="12" s="1"/>
  <c r="KD34" i="12" s="1"/>
  <c r="KD35" i="12" s="1"/>
  <c r="KE31" i="12"/>
  <c r="KE32" i="12" s="1"/>
  <c r="KE33" i="12" s="1"/>
  <c r="KE34" i="12" s="1"/>
  <c r="KE35" i="12" s="1"/>
  <c r="KF31" i="12"/>
  <c r="KG31" i="12"/>
  <c r="KH31" i="12"/>
  <c r="KH32" i="12" s="1"/>
  <c r="KI31" i="12"/>
  <c r="KI32" i="12" s="1"/>
  <c r="KI33" i="12" s="1"/>
  <c r="KI34" i="12" s="1"/>
  <c r="KI35" i="12" s="1"/>
  <c r="KJ31" i="12"/>
  <c r="KJ32" i="12" s="1"/>
  <c r="KJ33" i="12" s="1"/>
  <c r="KJ34" i="12" s="1"/>
  <c r="KJ35" i="12" s="1"/>
  <c r="KK31" i="12"/>
  <c r="KK32" i="12" s="1"/>
  <c r="KK33" i="12" s="1"/>
  <c r="KK34" i="12" s="1"/>
  <c r="KK35" i="12" s="1"/>
  <c r="KL31" i="12"/>
  <c r="KL32" i="12" s="1"/>
  <c r="KL33" i="12" s="1"/>
  <c r="KL34" i="12" s="1"/>
  <c r="KL35" i="12" s="1"/>
  <c r="KM31" i="12"/>
  <c r="KM32" i="12" s="1"/>
  <c r="KM33" i="12" s="1"/>
  <c r="KM34" i="12" s="1"/>
  <c r="KM35" i="12" s="1"/>
  <c r="KN31" i="12"/>
  <c r="KO31" i="12"/>
  <c r="KP31" i="12"/>
  <c r="KP32" i="12" s="1"/>
  <c r="KQ31" i="12"/>
  <c r="KQ32" i="12" s="1"/>
  <c r="KQ33" i="12" s="1"/>
  <c r="KQ34" i="12" s="1"/>
  <c r="KQ35" i="12" s="1"/>
  <c r="KR31" i="12"/>
  <c r="KR32" i="12" s="1"/>
  <c r="KR33" i="12" s="1"/>
  <c r="KR34" i="12" s="1"/>
  <c r="KR35" i="12" s="1"/>
  <c r="KS31" i="12"/>
  <c r="KS32" i="12" s="1"/>
  <c r="KS33" i="12" s="1"/>
  <c r="KS34" i="12" s="1"/>
  <c r="KS35" i="12" s="1"/>
  <c r="KT31" i="12"/>
  <c r="KT32" i="12" s="1"/>
  <c r="KT33" i="12" s="1"/>
  <c r="KT34" i="12" s="1"/>
  <c r="KT35" i="12" s="1"/>
  <c r="KU31" i="12"/>
  <c r="KU32" i="12" s="1"/>
  <c r="KU33" i="12" s="1"/>
  <c r="KU34" i="12" s="1"/>
  <c r="KU35" i="12" s="1"/>
  <c r="KV31" i="12"/>
  <c r="KW31" i="12"/>
  <c r="KW32" i="12" s="1"/>
  <c r="KW33" i="12" s="1"/>
  <c r="KW34" i="12" s="1"/>
  <c r="KW35" i="12" s="1"/>
  <c r="KX31" i="12"/>
  <c r="KX32" i="12" s="1"/>
  <c r="KY31" i="12"/>
  <c r="KY32" i="12" s="1"/>
  <c r="KY33" i="12" s="1"/>
  <c r="KY34" i="12" s="1"/>
  <c r="KY35" i="12" s="1"/>
  <c r="KZ31" i="12"/>
  <c r="KZ32" i="12" s="1"/>
  <c r="KZ33" i="12" s="1"/>
  <c r="KZ34" i="12" s="1"/>
  <c r="KZ35" i="12" s="1"/>
  <c r="LA31" i="12"/>
  <c r="LA32" i="12" s="1"/>
  <c r="LA33" i="12" s="1"/>
  <c r="LA34" i="12" s="1"/>
  <c r="LA35" i="12" s="1"/>
  <c r="LB31" i="12"/>
  <c r="LB32" i="12" s="1"/>
  <c r="LB33" i="12" s="1"/>
  <c r="LB34" i="12" s="1"/>
  <c r="LB35" i="12" s="1"/>
  <c r="LC31" i="12"/>
  <c r="LC32" i="12" s="1"/>
  <c r="LC33" i="12" s="1"/>
  <c r="LC34" i="12" s="1"/>
  <c r="LC35" i="12" s="1"/>
  <c r="LD31" i="12"/>
  <c r="LE31" i="12"/>
  <c r="LE32" i="12" s="1"/>
  <c r="LE33" i="12" s="1"/>
  <c r="LE34" i="12" s="1"/>
  <c r="LE35" i="12" s="1"/>
  <c r="LF31" i="12"/>
  <c r="LG31" i="12"/>
  <c r="LG32" i="12" s="1"/>
  <c r="LG33" i="12" s="1"/>
  <c r="LG34" i="12" s="1"/>
  <c r="LG35" i="12" s="1"/>
  <c r="LH31" i="12"/>
  <c r="LH32" i="12" s="1"/>
  <c r="LH33" i="12" s="1"/>
  <c r="LH34" i="12" s="1"/>
  <c r="LH35" i="12" s="1"/>
  <c r="LI31" i="12"/>
  <c r="LI32" i="12" s="1"/>
  <c r="LI33" i="12" s="1"/>
  <c r="LI34" i="12" s="1"/>
  <c r="LI35" i="12" s="1"/>
  <c r="LJ31" i="12"/>
  <c r="LJ32" i="12" s="1"/>
  <c r="LJ33" i="12" s="1"/>
  <c r="LJ34" i="12" s="1"/>
  <c r="LJ35" i="12" s="1"/>
  <c r="LK31" i="12"/>
  <c r="LK32" i="12" s="1"/>
  <c r="LK33" i="12" s="1"/>
  <c r="LK34" i="12" s="1"/>
  <c r="LK35" i="12" s="1"/>
  <c r="LL31" i="12"/>
  <c r="LM31" i="12"/>
  <c r="LM32" i="12" s="1"/>
  <c r="LM33" i="12" s="1"/>
  <c r="LM34" i="12" s="1"/>
  <c r="LM35" i="12" s="1"/>
  <c r="LN31" i="12"/>
  <c r="LN32" i="12" s="1"/>
  <c r="LO31" i="12"/>
  <c r="LP31" i="12"/>
  <c r="LP32" i="12" s="1"/>
  <c r="LP33" i="12" s="1"/>
  <c r="LP34" i="12" s="1"/>
  <c r="LP35" i="12" s="1"/>
  <c r="LQ31" i="12"/>
  <c r="LQ32" i="12" s="1"/>
  <c r="LQ33" i="12" s="1"/>
  <c r="LQ34" i="12" s="1"/>
  <c r="LQ35" i="12" s="1"/>
  <c r="LR31" i="12"/>
  <c r="LR32" i="12" s="1"/>
  <c r="LR33" i="12" s="1"/>
  <c r="LR34" i="12" s="1"/>
  <c r="LR35" i="12" s="1"/>
  <c r="LS31" i="12"/>
  <c r="LS32" i="12" s="1"/>
  <c r="LS33" i="12" s="1"/>
  <c r="LS34" i="12" s="1"/>
  <c r="LS35" i="12" s="1"/>
  <c r="LT31" i="12"/>
  <c r="LU31" i="12"/>
  <c r="LU32" i="12" s="1"/>
  <c r="LU33" i="12" s="1"/>
  <c r="LU34" i="12" s="1"/>
  <c r="LU35" i="12" s="1"/>
  <c r="LV31" i="12"/>
  <c r="LW31" i="12"/>
  <c r="LW32" i="12" s="1"/>
  <c r="LW33" i="12" s="1"/>
  <c r="LW34" i="12" s="1"/>
  <c r="LW35" i="12" s="1"/>
  <c r="LX31" i="12"/>
  <c r="LX32" i="12" s="1"/>
  <c r="LX33" i="12" s="1"/>
  <c r="LX34" i="12" s="1"/>
  <c r="LX35" i="12" s="1"/>
  <c r="LY31" i="12"/>
  <c r="LY32" i="12" s="1"/>
  <c r="LY33" i="12" s="1"/>
  <c r="LY34" i="12" s="1"/>
  <c r="LY35" i="12" s="1"/>
  <c r="LZ31" i="12"/>
  <c r="LZ32" i="12" s="1"/>
  <c r="LZ33" i="12" s="1"/>
  <c r="LZ34" i="12" s="1"/>
  <c r="LZ35" i="12" s="1"/>
  <c r="MA31" i="12"/>
  <c r="MA32" i="12" s="1"/>
  <c r="MA33" i="12" s="1"/>
  <c r="MA34" i="12" s="1"/>
  <c r="MA35" i="12" s="1"/>
  <c r="MB31" i="12"/>
  <c r="MC31" i="12"/>
  <c r="MC32" i="12" s="1"/>
  <c r="MC33" i="12" s="1"/>
  <c r="MC34" i="12" s="1"/>
  <c r="MC35" i="12" s="1"/>
  <c r="MD31" i="12"/>
  <c r="MD32" i="12" s="1"/>
  <c r="ME31" i="12"/>
  <c r="ME32" i="12" s="1"/>
  <c r="ME33" i="12" s="1"/>
  <c r="ME34" i="12" s="1"/>
  <c r="ME35" i="12" s="1"/>
  <c r="MF31" i="12"/>
  <c r="MF32" i="12" s="1"/>
  <c r="MF33" i="12" s="1"/>
  <c r="MF34" i="12" s="1"/>
  <c r="MF35" i="12" s="1"/>
  <c r="MG31" i="12"/>
  <c r="MG32" i="12" s="1"/>
  <c r="MG33" i="12" s="1"/>
  <c r="MG34" i="12" s="1"/>
  <c r="MG35" i="12" s="1"/>
  <c r="MH31" i="12"/>
  <c r="MH32" i="12" s="1"/>
  <c r="MH33" i="12" s="1"/>
  <c r="MH34" i="12" s="1"/>
  <c r="MH35" i="12" s="1"/>
  <c r="MI31" i="12"/>
  <c r="MI32" i="12" s="1"/>
  <c r="MI33" i="12" s="1"/>
  <c r="MI34" i="12" s="1"/>
  <c r="MI35" i="12" s="1"/>
  <c r="MJ31" i="12"/>
  <c r="MK31" i="12"/>
  <c r="MK32" i="12" s="1"/>
  <c r="MK33" i="12" s="1"/>
  <c r="MK34" i="12" s="1"/>
  <c r="MK35" i="12" s="1"/>
  <c r="ML31" i="12"/>
  <c r="MM31" i="12"/>
  <c r="MM32" i="12" s="1"/>
  <c r="MM33" i="12" s="1"/>
  <c r="MM34" i="12" s="1"/>
  <c r="MM35" i="12" s="1"/>
  <c r="MN31" i="12"/>
  <c r="MN32" i="12" s="1"/>
  <c r="MN33" i="12" s="1"/>
  <c r="MN34" i="12" s="1"/>
  <c r="MN35" i="12" s="1"/>
  <c r="MO31" i="12"/>
  <c r="MO32" i="12" s="1"/>
  <c r="MO33" i="12" s="1"/>
  <c r="MO34" i="12" s="1"/>
  <c r="MO35" i="12" s="1"/>
  <c r="MP31" i="12"/>
  <c r="MP32" i="12" s="1"/>
  <c r="MP33" i="12" s="1"/>
  <c r="MP34" i="12" s="1"/>
  <c r="MP35" i="12" s="1"/>
  <c r="MQ31" i="12"/>
  <c r="MQ32" i="12" s="1"/>
  <c r="MQ33" i="12" s="1"/>
  <c r="MQ34" i="12" s="1"/>
  <c r="MQ35" i="12" s="1"/>
  <c r="MR31" i="12"/>
  <c r="MS31" i="12"/>
  <c r="MS32" i="12" s="1"/>
  <c r="MT31" i="12"/>
  <c r="MT32" i="12" s="1"/>
  <c r="MU31" i="12"/>
  <c r="MV31" i="12"/>
  <c r="MW31" i="12"/>
  <c r="MW32" i="12" s="1"/>
  <c r="MW33" i="12" s="1"/>
  <c r="MW34" i="12" s="1"/>
  <c r="MW35" i="12" s="1"/>
  <c r="MX31" i="12"/>
  <c r="MX32" i="12" s="1"/>
  <c r="MX33" i="12" s="1"/>
  <c r="MX34" i="12" s="1"/>
  <c r="MX35" i="12" s="1"/>
  <c r="MY31" i="12"/>
  <c r="MY32" i="12" s="1"/>
  <c r="MY33" i="12" s="1"/>
  <c r="MY34" i="12" s="1"/>
  <c r="MY35" i="12" s="1"/>
  <c r="MZ31" i="12"/>
  <c r="NA31" i="12"/>
  <c r="NA32" i="12" s="1"/>
  <c r="NA33" i="12" s="1"/>
  <c r="NA34" i="12" s="1"/>
  <c r="NA35" i="12" s="1"/>
  <c r="NB31" i="12"/>
  <c r="NB32" i="12" s="1"/>
  <c r="NC31" i="12"/>
  <c r="NC32" i="12" s="1"/>
  <c r="NC33" i="12" s="1"/>
  <c r="NC34" i="12" s="1"/>
  <c r="NC35" i="12" s="1"/>
  <c r="ND31" i="12"/>
  <c r="ND32" i="12" s="1"/>
  <c r="ND33" i="12" s="1"/>
  <c r="ND34" i="12" s="1"/>
  <c r="ND35" i="12" s="1"/>
  <c r="NE31" i="12"/>
  <c r="NE32" i="12" s="1"/>
  <c r="NE33" i="12" s="1"/>
  <c r="NE34" i="12" s="1"/>
  <c r="NE35" i="12" s="1"/>
  <c r="NF31" i="12"/>
  <c r="NF32" i="12" s="1"/>
  <c r="NF33" i="12" s="1"/>
  <c r="NF34" i="12" s="1"/>
  <c r="NF35" i="12" s="1"/>
  <c r="NG31" i="12"/>
  <c r="NG32" i="12" s="1"/>
  <c r="NG33" i="12" s="1"/>
  <c r="NG34" i="12" s="1"/>
  <c r="NG35" i="12" s="1"/>
  <c r="NH31" i="12"/>
  <c r="NI31" i="12"/>
  <c r="NI32" i="12" s="1"/>
  <c r="NI33" i="12" s="1"/>
  <c r="NI34" i="12" s="1"/>
  <c r="NI35" i="12" s="1"/>
  <c r="NJ31" i="12"/>
  <c r="NJ32" i="12" s="1"/>
  <c r="NK31" i="12"/>
  <c r="NK32" i="12" s="1"/>
  <c r="NK33" i="12" s="1"/>
  <c r="NK34" i="12" s="1"/>
  <c r="NK35" i="12" s="1"/>
  <c r="NL31" i="12"/>
  <c r="NL32" i="12" s="1"/>
  <c r="NL33" i="12" s="1"/>
  <c r="NL34" i="12" s="1"/>
  <c r="NL35" i="12" s="1"/>
  <c r="NM31" i="12"/>
  <c r="NM32" i="12" s="1"/>
  <c r="NM33" i="12" s="1"/>
  <c r="NM34" i="12" s="1"/>
  <c r="NM35" i="12" s="1"/>
  <c r="NN31" i="12"/>
  <c r="NN32" i="12" s="1"/>
  <c r="NN33" i="12" s="1"/>
  <c r="NN34" i="12" s="1"/>
  <c r="NN35" i="12" s="1"/>
  <c r="NO31" i="12"/>
  <c r="NO32" i="12" s="1"/>
  <c r="NO33" i="12" s="1"/>
  <c r="NO34" i="12" s="1"/>
  <c r="NO35" i="12" s="1"/>
  <c r="NP31" i="12"/>
  <c r="NQ31" i="12"/>
  <c r="NQ32" i="12" s="1"/>
  <c r="NQ33" i="12" s="1"/>
  <c r="NQ34" i="12" s="1"/>
  <c r="NQ35" i="12" s="1"/>
  <c r="NR31" i="12"/>
  <c r="NR32" i="12" s="1"/>
  <c r="NR33" i="12" s="1"/>
  <c r="NR34" i="12" s="1"/>
  <c r="NR35" i="12" s="1"/>
  <c r="NS31" i="12"/>
  <c r="NT31" i="12"/>
  <c r="NT32" i="12" s="1"/>
  <c r="NT33" i="12" s="1"/>
  <c r="NT34" i="12" s="1"/>
  <c r="NT35" i="12" s="1"/>
  <c r="NU31" i="12"/>
  <c r="NU32" i="12" s="1"/>
  <c r="NU33" i="12" s="1"/>
  <c r="NU34" i="12" s="1"/>
  <c r="NU35" i="12" s="1"/>
  <c r="NV31" i="12"/>
  <c r="NV32" i="12" s="1"/>
  <c r="NV33" i="12" s="1"/>
  <c r="NV34" i="12" s="1"/>
  <c r="NV35" i="12" s="1"/>
  <c r="NW31" i="12"/>
  <c r="NW32" i="12" s="1"/>
  <c r="NW33" i="12" s="1"/>
  <c r="NW34" i="12" s="1"/>
  <c r="NW35" i="12" s="1"/>
  <c r="NX31" i="12"/>
  <c r="NY31" i="12"/>
  <c r="NY32" i="12" s="1"/>
  <c r="NY33" i="12" s="1"/>
  <c r="NY34" i="12" s="1"/>
  <c r="NY35" i="12" s="1"/>
  <c r="NZ31" i="12"/>
  <c r="NZ32" i="12" s="1"/>
  <c r="OA31" i="12"/>
  <c r="OA32" i="12" s="1"/>
  <c r="OA33" i="12" s="1"/>
  <c r="OA34" i="12" s="1"/>
  <c r="OA35" i="12" s="1"/>
  <c r="OB31" i="12"/>
  <c r="OC31" i="12"/>
  <c r="OC32" i="12" s="1"/>
  <c r="OC33" i="12" s="1"/>
  <c r="OC34" i="12" s="1"/>
  <c r="OC35" i="12" s="1"/>
  <c r="OD31" i="12"/>
  <c r="OD32" i="12" s="1"/>
  <c r="OD33" i="12" s="1"/>
  <c r="OD34" i="12" s="1"/>
  <c r="OD35" i="12" s="1"/>
  <c r="OE31" i="12"/>
  <c r="OE32" i="12" s="1"/>
  <c r="OE33" i="12" s="1"/>
  <c r="OE34" i="12" s="1"/>
  <c r="OE35" i="12" s="1"/>
  <c r="OF31" i="12"/>
  <c r="OG31" i="12"/>
  <c r="OG32" i="12" s="1"/>
  <c r="OG33" i="12" s="1"/>
  <c r="OG34" i="12" s="1"/>
  <c r="OG35" i="12" s="1"/>
  <c r="OH31" i="12"/>
  <c r="OI31" i="12"/>
  <c r="OI32" i="12" s="1"/>
  <c r="OI33" i="12" s="1"/>
  <c r="OI34" i="12" s="1"/>
  <c r="OI35" i="12" s="1"/>
  <c r="OJ31" i="12"/>
  <c r="OJ32" i="12" s="1"/>
  <c r="OJ33" i="12" s="1"/>
  <c r="OJ34" i="12" s="1"/>
  <c r="OJ35" i="12" s="1"/>
  <c r="OK31" i="12"/>
  <c r="OK32" i="12" s="1"/>
  <c r="OK33" i="12" s="1"/>
  <c r="OK34" i="12" s="1"/>
  <c r="OK35" i="12" s="1"/>
  <c r="OL31" i="12"/>
  <c r="OL32" i="12" s="1"/>
  <c r="OL33" i="12" s="1"/>
  <c r="OL34" i="12" s="1"/>
  <c r="OL35" i="12" s="1"/>
  <c r="OM31" i="12"/>
  <c r="OM32" i="12" s="1"/>
  <c r="OM33" i="12" s="1"/>
  <c r="OM34" i="12" s="1"/>
  <c r="OM35" i="12" s="1"/>
  <c r="ON31" i="12"/>
  <c r="OO31" i="12"/>
  <c r="OO32" i="12" s="1"/>
  <c r="OO33" i="12" s="1"/>
  <c r="OO34" i="12" s="1"/>
  <c r="OO35" i="12" s="1"/>
  <c r="OP31" i="12"/>
  <c r="OP32" i="12" s="1"/>
  <c r="OQ31" i="12"/>
  <c r="OQ32" i="12" s="1"/>
  <c r="OQ33" i="12" s="1"/>
  <c r="OQ34" i="12" s="1"/>
  <c r="OQ35" i="12" s="1"/>
  <c r="OR31" i="12"/>
  <c r="OR32" i="12" s="1"/>
  <c r="OR33" i="12" s="1"/>
  <c r="OR34" i="12" s="1"/>
  <c r="OR35" i="12" s="1"/>
  <c r="OS31" i="12"/>
  <c r="OS32" i="12" s="1"/>
  <c r="OS33" i="12" s="1"/>
  <c r="OS34" i="12" s="1"/>
  <c r="OS35" i="12" s="1"/>
  <c r="OT31" i="12"/>
  <c r="OT32" i="12" s="1"/>
  <c r="OT33" i="12" s="1"/>
  <c r="OT34" i="12" s="1"/>
  <c r="OT35" i="12" s="1"/>
  <c r="OU31" i="12"/>
  <c r="OU32" i="12" s="1"/>
  <c r="OU33" i="12" s="1"/>
  <c r="OU34" i="12" s="1"/>
  <c r="OU35" i="12" s="1"/>
  <c r="OV31" i="12"/>
  <c r="OV32" i="12" s="1"/>
  <c r="OV33" i="12" s="1"/>
  <c r="OV34" i="12" s="1"/>
  <c r="OV35" i="12" s="1"/>
  <c r="OW31" i="12"/>
  <c r="OW32" i="12" s="1"/>
  <c r="OW33" i="12" s="1"/>
  <c r="OW34" i="12" s="1"/>
  <c r="OW35" i="12" s="1"/>
  <c r="OX31" i="12"/>
  <c r="OY31" i="12"/>
  <c r="OY32" i="12" s="1"/>
  <c r="OY33" i="12" s="1"/>
  <c r="OY34" i="12" s="1"/>
  <c r="OY35" i="12" s="1"/>
  <c r="OZ31" i="12"/>
  <c r="OZ32" i="12" s="1"/>
  <c r="OZ33" i="12" s="1"/>
  <c r="OZ34" i="12" s="1"/>
  <c r="OZ35" i="12" s="1"/>
  <c r="PA31" i="12"/>
  <c r="PA32" i="12" s="1"/>
  <c r="PA33" i="12" s="1"/>
  <c r="PA34" i="12" s="1"/>
  <c r="PA35" i="12" s="1"/>
  <c r="PB31" i="12"/>
  <c r="PB32" i="12" s="1"/>
  <c r="PB33" i="12" s="1"/>
  <c r="PB34" i="12" s="1"/>
  <c r="PB35" i="12" s="1"/>
  <c r="PC31" i="12"/>
  <c r="PC32" i="12" s="1"/>
  <c r="PC33" i="12" s="1"/>
  <c r="PC34" i="12" s="1"/>
  <c r="PC35" i="12" s="1"/>
  <c r="PD31" i="12"/>
  <c r="PE31" i="12"/>
  <c r="PE32" i="12" s="1"/>
  <c r="PE33" i="12" s="1"/>
  <c r="PE34" i="12" s="1"/>
  <c r="PE35" i="12" s="1"/>
  <c r="PF31" i="12"/>
  <c r="PF32" i="12" s="1"/>
  <c r="PG31" i="12"/>
  <c r="PH31" i="12"/>
  <c r="PH32" i="12" s="1"/>
  <c r="PH33" i="12" s="1"/>
  <c r="PH34" i="12" s="1"/>
  <c r="PH35" i="12" s="1"/>
  <c r="PI31" i="12"/>
  <c r="PI32" i="12" s="1"/>
  <c r="PI33" i="12" s="1"/>
  <c r="PI34" i="12" s="1"/>
  <c r="PI35" i="12" s="1"/>
  <c r="PJ31" i="12"/>
  <c r="PJ32" i="12" s="1"/>
  <c r="PJ33" i="12" s="1"/>
  <c r="PJ34" i="12" s="1"/>
  <c r="PJ35" i="12" s="1"/>
  <c r="PK31" i="12"/>
  <c r="PK32" i="12" s="1"/>
  <c r="PK33" i="12" s="1"/>
  <c r="PK34" i="12" s="1"/>
  <c r="PK35" i="12" s="1"/>
  <c r="PL31" i="12"/>
  <c r="PM31" i="12"/>
  <c r="PM32" i="12" s="1"/>
  <c r="PM33" i="12" s="1"/>
  <c r="PM34" i="12" s="1"/>
  <c r="PM35" i="12" s="1"/>
  <c r="PN31" i="12"/>
  <c r="PN32" i="12" s="1"/>
  <c r="PO31" i="12"/>
  <c r="PP31" i="12"/>
  <c r="PP32" i="12" s="1"/>
  <c r="PP33" i="12" s="1"/>
  <c r="PP34" i="12" s="1"/>
  <c r="PP35" i="12" s="1"/>
  <c r="PQ31" i="12"/>
  <c r="PQ32" i="12" s="1"/>
  <c r="PQ33" i="12" s="1"/>
  <c r="PQ34" i="12" s="1"/>
  <c r="PQ35" i="12" s="1"/>
  <c r="PR31" i="12"/>
  <c r="PR32" i="12" s="1"/>
  <c r="PR33" i="12" s="1"/>
  <c r="PR34" i="12" s="1"/>
  <c r="PR35" i="12" s="1"/>
  <c r="PS31" i="12"/>
  <c r="PS32" i="12" s="1"/>
  <c r="PS33" i="12" s="1"/>
  <c r="PS34" i="12" s="1"/>
  <c r="PS35" i="12" s="1"/>
  <c r="PT31" i="12"/>
  <c r="PU31" i="12"/>
  <c r="PU32" i="12" s="1"/>
  <c r="PU33" i="12" s="1"/>
  <c r="PU34" i="12" s="1"/>
  <c r="PU35" i="12" s="1"/>
  <c r="PV31" i="12"/>
  <c r="PV32" i="12" s="1"/>
  <c r="PW31" i="12"/>
  <c r="PW32" i="12" s="1"/>
  <c r="PW33" i="12" s="1"/>
  <c r="PW34" i="12" s="1"/>
  <c r="PW35" i="12" s="1"/>
  <c r="PX31" i="12"/>
  <c r="PX32" i="12" s="1"/>
  <c r="PX33" i="12" s="1"/>
  <c r="PX34" i="12" s="1"/>
  <c r="PX35" i="12" s="1"/>
  <c r="PY31" i="12"/>
  <c r="PY32" i="12" s="1"/>
  <c r="PY33" i="12" s="1"/>
  <c r="PY34" i="12" s="1"/>
  <c r="PY35" i="12" s="1"/>
  <c r="PZ31" i="12"/>
  <c r="PZ32" i="12" s="1"/>
  <c r="PZ33" i="12" s="1"/>
  <c r="PZ34" i="12" s="1"/>
  <c r="PZ35" i="12" s="1"/>
  <c r="QA31" i="12"/>
  <c r="QA32" i="12" s="1"/>
  <c r="QA33" i="12" s="1"/>
  <c r="QA34" i="12" s="1"/>
  <c r="QA35" i="12" s="1"/>
  <c r="QB31" i="12"/>
  <c r="QC31" i="12"/>
  <c r="QC32" i="12" s="1"/>
  <c r="QC33" i="12" s="1"/>
  <c r="QD31" i="12"/>
  <c r="QE31" i="12"/>
  <c r="QF31" i="12"/>
  <c r="QF32" i="12" s="1"/>
  <c r="QF33" i="12" s="1"/>
  <c r="QF34" i="12" s="1"/>
  <c r="QF35" i="12" s="1"/>
  <c r="QG31" i="12"/>
  <c r="QG32" i="12" s="1"/>
  <c r="QG33" i="12" s="1"/>
  <c r="QG34" i="12" s="1"/>
  <c r="QG35" i="12" s="1"/>
  <c r="QH31" i="12"/>
  <c r="QH32" i="12" s="1"/>
  <c r="QH33" i="12" s="1"/>
  <c r="QH34" i="12" s="1"/>
  <c r="QH35" i="12" s="1"/>
  <c r="QI31" i="12"/>
  <c r="QI32" i="12" s="1"/>
  <c r="QI33" i="12" s="1"/>
  <c r="QI34" i="12" s="1"/>
  <c r="QI35" i="12" s="1"/>
  <c r="QJ31" i="12"/>
  <c r="QK31" i="12"/>
  <c r="QK32" i="12" s="1"/>
  <c r="QK33" i="12" s="1"/>
  <c r="QK34" i="12" s="1"/>
  <c r="QK35" i="12" s="1"/>
  <c r="QL31" i="12"/>
  <c r="QL32" i="12" s="1"/>
  <c r="QM31" i="12"/>
  <c r="QM32" i="12" s="1"/>
  <c r="QM33" i="12" s="1"/>
  <c r="QM34" i="12" s="1"/>
  <c r="QM35" i="12" s="1"/>
  <c r="QN31" i="12"/>
  <c r="QN32" i="12" s="1"/>
  <c r="QN33" i="12" s="1"/>
  <c r="QN34" i="12" s="1"/>
  <c r="QN35" i="12" s="1"/>
  <c r="QO31" i="12"/>
  <c r="QO32" i="12" s="1"/>
  <c r="QP31" i="12"/>
  <c r="QP32" i="12" s="1"/>
  <c r="QP33" i="12" s="1"/>
  <c r="QP34" i="12" s="1"/>
  <c r="QP35" i="12" s="1"/>
  <c r="QQ31" i="12"/>
  <c r="QQ32" i="12" s="1"/>
  <c r="QQ33" i="12" s="1"/>
  <c r="QQ34" i="12" s="1"/>
  <c r="QQ35" i="12" s="1"/>
  <c r="QR31" i="12"/>
  <c r="QS31" i="12"/>
  <c r="QS32" i="12" s="1"/>
  <c r="QS33" i="12" s="1"/>
  <c r="QS34" i="12" s="1"/>
  <c r="QS35" i="12" s="1"/>
  <c r="QT31" i="12"/>
  <c r="QT32" i="12" s="1"/>
  <c r="QT33" i="12" s="1"/>
  <c r="QT34" i="12" s="1"/>
  <c r="QT35" i="12" s="1"/>
  <c r="QU31" i="12"/>
  <c r="QV31" i="12"/>
  <c r="QV32" i="12" s="1"/>
  <c r="QV33" i="12" s="1"/>
  <c r="QV34" i="12" s="1"/>
  <c r="QV35" i="12" s="1"/>
  <c r="QW31" i="12"/>
  <c r="QW32" i="12" s="1"/>
  <c r="QW33" i="12" s="1"/>
  <c r="QW34" i="12" s="1"/>
  <c r="QW35" i="12" s="1"/>
  <c r="QX31" i="12"/>
  <c r="QX32" i="12" s="1"/>
  <c r="QX33" i="12" s="1"/>
  <c r="QX34" i="12" s="1"/>
  <c r="QX35" i="12" s="1"/>
  <c r="QY31" i="12"/>
  <c r="QY32" i="12" s="1"/>
  <c r="QY33" i="12" s="1"/>
  <c r="QY34" i="12" s="1"/>
  <c r="QY35" i="12" s="1"/>
  <c r="QZ31" i="12"/>
  <c r="RA31" i="12"/>
  <c r="RA32" i="12" s="1"/>
  <c r="RA33" i="12" s="1"/>
  <c r="RA34" i="12" s="1"/>
  <c r="RA35" i="12" s="1"/>
  <c r="RB31" i="12"/>
  <c r="RB32" i="12" s="1"/>
  <c r="RC31" i="12"/>
  <c r="RC32" i="12" s="1"/>
  <c r="RC33" i="12" s="1"/>
  <c r="RC34" i="12" s="1"/>
  <c r="RC35" i="12" s="1"/>
  <c r="RD31" i="12"/>
  <c r="RE31" i="12"/>
  <c r="RE32" i="12" s="1"/>
  <c r="RE33" i="12" s="1"/>
  <c r="RE34" i="12" s="1"/>
  <c r="RE35" i="12" s="1"/>
  <c r="RF31" i="12"/>
  <c r="RF32" i="12" s="1"/>
  <c r="RF33" i="12" s="1"/>
  <c r="RF34" i="12" s="1"/>
  <c r="RF35" i="12" s="1"/>
  <c r="RG31" i="12"/>
  <c r="RG32" i="12" s="1"/>
  <c r="RG33" i="12" s="1"/>
  <c r="RG34" i="12" s="1"/>
  <c r="RG35" i="12" s="1"/>
  <c r="RH31" i="12"/>
  <c r="RI31" i="12"/>
  <c r="RI32" i="12" s="1"/>
  <c r="RI33" i="12" s="1"/>
  <c r="RI34" i="12" s="1"/>
  <c r="RI35" i="12" s="1"/>
  <c r="RJ31" i="12"/>
  <c r="RK31" i="12"/>
  <c r="RK32" i="12" s="1"/>
  <c r="RK33" i="12" s="1"/>
  <c r="RK34" i="12" s="1"/>
  <c r="RK35" i="12" s="1"/>
  <c r="RL31" i="12"/>
  <c r="RL32" i="12" s="1"/>
  <c r="RL33" i="12" s="1"/>
  <c r="RL34" i="12" s="1"/>
  <c r="RL35" i="12" s="1"/>
  <c r="RM31" i="12"/>
  <c r="RM32" i="12" s="1"/>
  <c r="RM33" i="12" s="1"/>
  <c r="RM34" i="12" s="1"/>
  <c r="RM35" i="12" s="1"/>
  <c r="RN31" i="12"/>
  <c r="RN32" i="12" s="1"/>
  <c r="RN33" i="12" s="1"/>
  <c r="RN34" i="12" s="1"/>
  <c r="RN35" i="12" s="1"/>
  <c r="RO31" i="12"/>
  <c r="RO32" i="12" s="1"/>
  <c r="RO33" i="12" s="1"/>
  <c r="RO34" i="12" s="1"/>
  <c r="RO35" i="12" s="1"/>
  <c r="RP31" i="12"/>
  <c r="RQ31" i="12"/>
  <c r="RQ32" i="12" s="1"/>
  <c r="RQ33" i="12" s="1"/>
  <c r="RQ34" i="12" s="1"/>
  <c r="RQ35" i="12" s="1"/>
  <c r="RR31" i="12"/>
  <c r="RR32" i="12" s="1"/>
  <c r="RS31" i="12"/>
  <c r="RS32" i="12" s="1"/>
  <c r="RS33" i="12" s="1"/>
  <c r="RS34" i="12" s="1"/>
  <c r="RS35" i="12" s="1"/>
  <c r="RT31" i="12"/>
  <c r="RT32" i="12" s="1"/>
  <c r="RT33" i="12" s="1"/>
  <c r="RT34" i="12" s="1"/>
  <c r="RT35" i="12" s="1"/>
  <c r="RU31" i="12"/>
  <c r="RU32" i="12" s="1"/>
  <c r="RU33" i="12" s="1"/>
  <c r="RU34" i="12" s="1"/>
  <c r="RU35" i="12" s="1"/>
  <c r="RV31" i="12"/>
  <c r="RV32" i="12" s="1"/>
  <c r="RV33" i="12" s="1"/>
  <c r="RV34" i="12" s="1"/>
  <c r="RV35" i="12" s="1"/>
  <c r="RW31" i="12"/>
  <c r="RW32" i="12" s="1"/>
  <c r="RW33" i="12" s="1"/>
  <c r="RW34" i="12" s="1"/>
  <c r="RW35" i="12" s="1"/>
  <c r="RX31" i="12"/>
  <c r="RY31" i="12"/>
  <c r="RY32" i="12" s="1"/>
  <c r="RY33" i="12" s="1"/>
  <c r="RY34" i="12" s="1"/>
  <c r="RY35" i="12" s="1"/>
  <c r="RZ31" i="12"/>
  <c r="RZ32" i="12" s="1"/>
  <c r="SA31" i="12"/>
  <c r="SB31" i="12"/>
  <c r="SB32" i="12" s="1"/>
  <c r="SB33" i="12" s="1"/>
  <c r="SB34" i="12" s="1"/>
  <c r="SB35" i="12" s="1"/>
  <c r="SC31" i="12"/>
  <c r="SC32" i="12" s="1"/>
  <c r="SC33" i="12" s="1"/>
  <c r="SC34" i="12" s="1"/>
  <c r="SC35" i="12" s="1"/>
  <c r="SD31" i="12"/>
  <c r="SD32" i="12" s="1"/>
  <c r="SD33" i="12" s="1"/>
  <c r="SD34" i="12" s="1"/>
  <c r="SD35" i="12" s="1"/>
  <c r="SE31" i="12"/>
  <c r="SE32" i="12" s="1"/>
  <c r="SE33" i="12" s="1"/>
  <c r="SE34" i="12" s="1"/>
  <c r="SE35" i="12" s="1"/>
  <c r="SF31" i="12"/>
  <c r="SG31" i="12"/>
  <c r="SG32" i="12" s="1"/>
  <c r="SG33" i="12" s="1"/>
  <c r="SG34" i="12" s="1"/>
  <c r="SG35" i="12" s="1"/>
  <c r="SH31" i="12"/>
  <c r="SH32" i="12" s="1"/>
  <c r="SI31" i="12"/>
  <c r="SI32" i="12" s="1"/>
  <c r="SI33" i="12" s="1"/>
  <c r="SI34" i="12" s="1"/>
  <c r="SI35" i="12" s="1"/>
  <c r="SJ31" i="12"/>
  <c r="SJ32" i="12" s="1"/>
  <c r="SJ33" i="12" s="1"/>
  <c r="SJ34" i="12" s="1"/>
  <c r="SJ35" i="12" s="1"/>
  <c r="SK31" i="12"/>
  <c r="SK32" i="12" s="1"/>
  <c r="SK33" i="12" s="1"/>
  <c r="SK34" i="12" s="1"/>
  <c r="SK35" i="12" s="1"/>
  <c r="SL31" i="12"/>
  <c r="SL32" i="12" s="1"/>
  <c r="SL33" i="12" s="1"/>
  <c r="SL34" i="12" s="1"/>
  <c r="SL35" i="12" s="1"/>
  <c r="SM31" i="12"/>
  <c r="SM32" i="12" s="1"/>
  <c r="SM33" i="12" s="1"/>
  <c r="SM34" i="12" s="1"/>
  <c r="SM35" i="12" s="1"/>
  <c r="SN31" i="12"/>
  <c r="N32" i="12"/>
  <c r="N33" i="12" s="1"/>
  <c r="N34" i="12" s="1"/>
  <c r="N35" i="12" s="1"/>
  <c r="T32" i="12"/>
  <c r="T33" i="12" s="1"/>
  <c r="T34" i="12" s="1"/>
  <c r="T35" i="12" s="1"/>
  <c r="W32" i="12"/>
  <c r="W33" i="12" s="1"/>
  <c r="W34" i="12" s="1"/>
  <c r="W35" i="12" s="1"/>
  <c r="AD32" i="12"/>
  <c r="AD33" i="12" s="1"/>
  <c r="AQ32" i="12"/>
  <c r="AQ33" i="12" s="1"/>
  <c r="AQ34" i="12" s="1"/>
  <c r="AQ35" i="12" s="1"/>
  <c r="AZ32" i="12"/>
  <c r="AZ33" i="12" s="1"/>
  <c r="AZ34" i="12" s="1"/>
  <c r="AZ35" i="12" s="1"/>
  <c r="BJ32" i="12"/>
  <c r="BJ33" i="12" s="1"/>
  <c r="BJ34" i="12" s="1"/>
  <c r="BJ35" i="12" s="1"/>
  <c r="BL32" i="12"/>
  <c r="BL33" i="12" s="1"/>
  <c r="BL34" i="12" s="1"/>
  <c r="BL35" i="12" s="1"/>
  <c r="BX32" i="12"/>
  <c r="BX33" i="12" s="1"/>
  <c r="BX34" i="12" s="1"/>
  <c r="BX35" i="12" s="1"/>
  <c r="BZ32" i="12"/>
  <c r="BZ33" i="12" s="1"/>
  <c r="CF32" i="12"/>
  <c r="CF33" i="12" s="1"/>
  <c r="CF34" i="12" s="1"/>
  <c r="CF35" i="12" s="1"/>
  <c r="CI32" i="12"/>
  <c r="CI33" i="12" s="1"/>
  <c r="CI34" i="12" s="1"/>
  <c r="CI35" i="12" s="1"/>
  <c r="CN32" i="12"/>
  <c r="CN33" i="12" s="1"/>
  <c r="CN34" i="12" s="1"/>
  <c r="CN35" i="12" s="1"/>
  <c r="CP32" i="12"/>
  <c r="CP33" i="12" s="1"/>
  <c r="CP34" i="12" s="1"/>
  <c r="CP35" i="12" s="1"/>
  <c r="CV32" i="12"/>
  <c r="CV33" i="12" s="1"/>
  <c r="CV34" i="12" s="1"/>
  <c r="CV35" i="12" s="1"/>
  <c r="DL32" i="12"/>
  <c r="DL33" i="12" s="1"/>
  <c r="DL34" i="12" s="1"/>
  <c r="DL35" i="12" s="1"/>
  <c r="DV32" i="12"/>
  <c r="DV33" i="12" s="1"/>
  <c r="DV34" i="12" s="1"/>
  <c r="DV35" i="12" s="1"/>
  <c r="DW32" i="12"/>
  <c r="DW33" i="12" s="1"/>
  <c r="DW34" i="12" s="1"/>
  <c r="DW35" i="12" s="1"/>
  <c r="EB32" i="12"/>
  <c r="EJ32" i="12"/>
  <c r="EJ33" i="12" s="1"/>
  <c r="EJ34" i="12" s="1"/>
  <c r="EJ35" i="12" s="1"/>
  <c r="EK32" i="12"/>
  <c r="EK33" i="12" s="1"/>
  <c r="EK34" i="12" s="1"/>
  <c r="EK35" i="12" s="1"/>
  <c r="EL32" i="12"/>
  <c r="EL33" i="12" s="1"/>
  <c r="EL34" i="12" s="1"/>
  <c r="EL35" i="12" s="1"/>
  <c r="EM32" i="12"/>
  <c r="EM33" i="12" s="1"/>
  <c r="EM34" i="12" s="1"/>
  <c r="EM35" i="12" s="1"/>
  <c r="ER32" i="12"/>
  <c r="ER33" i="12" s="1"/>
  <c r="ER34" i="12" s="1"/>
  <c r="ER35" i="12" s="1"/>
  <c r="EU32" i="12"/>
  <c r="EU33" i="12" s="1"/>
  <c r="EU34" i="12" s="1"/>
  <c r="EU35" i="12" s="1"/>
  <c r="EZ32" i="12"/>
  <c r="EZ33" i="12" s="1"/>
  <c r="EZ34" i="12" s="1"/>
  <c r="EZ35" i="12" s="1"/>
  <c r="FH32" i="12"/>
  <c r="FH33" i="12" s="1"/>
  <c r="FH34" i="12" s="1"/>
  <c r="FH35" i="12" s="1"/>
  <c r="FK32" i="12"/>
  <c r="FK33" i="12" s="1"/>
  <c r="FK34" i="12" s="1"/>
  <c r="FK35" i="12" s="1"/>
  <c r="FP32" i="12"/>
  <c r="FP33" i="12" s="1"/>
  <c r="FP34" i="12" s="1"/>
  <c r="FP35" i="12" s="1"/>
  <c r="FX32" i="12"/>
  <c r="FX33" i="12" s="1"/>
  <c r="FX34" i="12" s="1"/>
  <c r="FX35" i="12" s="1"/>
  <c r="GF32" i="12"/>
  <c r="GF33" i="12" s="1"/>
  <c r="GF34" i="12" s="1"/>
  <c r="GF35" i="12" s="1"/>
  <c r="GH32" i="12"/>
  <c r="GH33" i="12" s="1"/>
  <c r="GH34" i="12" s="1"/>
  <c r="GH35" i="12" s="1"/>
  <c r="GN32" i="12"/>
  <c r="GN33" i="12" s="1"/>
  <c r="GN34" i="12" s="1"/>
  <c r="GN35" i="12" s="1"/>
  <c r="HD32" i="12"/>
  <c r="HD33" i="12" s="1"/>
  <c r="HD34" i="12" s="1"/>
  <c r="HD35" i="12" s="1"/>
  <c r="HL32" i="12"/>
  <c r="HL33" i="12" s="1"/>
  <c r="HL34" i="12" s="1"/>
  <c r="HL35" i="12" s="1"/>
  <c r="HN32" i="12"/>
  <c r="HN33" i="12" s="1"/>
  <c r="HN34" i="12" s="1"/>
  <c r="HN35" i="12" s="1"/>
  <c r="HT32" i="12"/>
  <c r="HT33" i="12" s="1"/>
  <c r="HT34" i="12" s="1"/>
  <c r="HT35" i="12" s="1"/>
  <c r="HW32" i="12"/>
  <c r="HW33" i="12" s="1"/>
  <c r="HW34" i="12" s="1"/>
  <c r="HW35" i="12" s="1"/>
  <c r="IB32" i="12"/>
  <c r="IB33" i="12" s="1"/>
  <c r="IB34" i="12" s="1"/>
  <c r="IB35" i="12" s="1"/>
  <c r="IE32" i="12"/>
  <c r="IE33" i="12" s="1"/>
  <c r="IE34" i="12" s="1"/>
  <c r="IE35" i="12" s="1"/>
  <c r="IJ32" i="12"/>
  <c r="IJ33" i="12" s="1"/>
  <c r="IJ34" i="12" s="1"/>
  <c r="IJ35" i="12" s="1"/>
  <c r="IR32" i="12"/>
  <c r="IR33" i="12" s="1"/>
  <c r="IR34" i="12" s="1"/>
  <c r="IR35" i="12" s="1"/>
  <c r="IT32" i="12"/>
  <c r="IT33" i="12" s="1"/>
  <c r="IT34" i="12" s="1"/>
  <c r="IT35" i="12" s="1"/>
  <c r="IZ32" i="12"/>
  <c r="IZ33" i="12" s="1"/>
  <c r="IZ34" i="12" s="1"/>
  <c r="IZ35" i="12" s="1"/>
  <c r="JC32" i="12"/>
  <c r="JC33" i="12" s="1"/>
  <c r="JC34" i="12" s="1"/>
  <c r="JC35" i="12" s="1"/>
  <c r="JH32" i="12"/>
  <c r="JH33" i="12" s="1"/>
  <c r="JH34" i="12" s="1"/>
  <c r="JH35" i="12" s="1"/>
  <c r="JJ32" i="12"/>
  <c r="JJ33" i="12" s="1"/>
  <c r="JJ34" i="12" s="1"/>
  <c r="JJ35" i="12" s="1"/>
  <c r="JP32" i="12"/>
  <c r="KF32" i="12"/>
  <c r="KF33" i="12" s="1"/>
  <c r="KF34" i="12" s="1"/>
  <c r="KF35" i="12" s="1"/>
  <c r="KG32" i="12"/>
  <c r="KG33" i="12" s="1"/>
  <c r="KG34" i="12" s="1"/>
  <c r="KG35" i="12" s="1"/>
  <c r="KN32" i="12"/>
  <c r="KN33" i="12" s="1"/>
  <c r="KN34" i="12" s="1"/>
  <c r="KN35" i="12" s="1"/>
  <c r="KO32" i="12"/>
  <c r="KO33" i="12" s="1"/>
  <c r="KO34" i="12" s="1"/>
  <c r="KO35" i="12" s="1"/>
  <c r="KV32" i="12"/>
  <c r="KV33" i="12" s="1"/>
  <c r="KV34" i="12" s="1"/>
  <c r="KV35" i="12" s="1"/>
  <c r="LD32" i="12"/>
  <c r="LF32" i="12"/>
  <c r="LL32" i="12"/>
  <c r="LL33" i="12" s="1"/>
  <c r="LL34" i="12" s="1"/>
  <c r="LL35" i="12" s="1"/>
  <c r="LO32" i="12"/>
  <c r="LO33" i="12" s="1"/>
  <c r="LO34" i="12" s="1"/>
  <c r="LO35" i="12" s="1"/>
  <c r="LT32" i="12"/>
  <c r="LT33" i="12" s="1"/>
  <c r="LT34" i="12" s="1"/>
  <c r="LT35" i="12" s="1"/>
  <c r="LV32" i="12"/>
  <c r="LV33" i="12" s="1"/>
  <c r="LV34" i="12" s="1"/>
  <c r="LV35" i="12" s="1"/>
  <c r="MB32" i="12"/>
  <c r="MB33" i="12" s="1"/>
  <c r="MB34" i="12" s="1"/>
  <c r="MB35" i="12" s="1"/>
  <c r="MJ32" i="12"/>
  <c r="MJ33" i="12" s="1"/>
  <c r="MJ34" i="12" s="1"/>
  <c r="MJ35" i="12" s="1"/>
  <c r="ML32" i="12"/>
  <c r="ML33" i="12" s="1"/>
  <c r="ML34" i="12" s="1"/>
  <c r="ML35" i="12" s="1"/>
  <c r="MR32" i="12"/>
  <c r="MR33" i="12" s="1"/>
  <c r="MR34" i="12" s="1"/>
  <c r="MR35" i="12" s="1"/>
  <c r="MU32" i="12"/>
  <c r="MU33" i="12" s="1"/>
  <c r="MU34" i="12" s="1"/>
  <c r="MU35" i="12" s="1"/>
  <c r="MV32" i="12"/>
  <c r="MV33" i="12" s="1"/>
  <c r="MV34" i="12" s="1"/>
  <c r="MV35" i="12" s="1"/>
  <c r="MZ32" i="12"/>
  <c r="MZ33" i="12" s="1"/>
  <c r="MZ34" i="12" s="1"/>
  <c r="MZ35" i="12" s="1"/>
  <c r="NH32" i="12"/>
  <c r="NH33" i="12" s="1"/>
  <c r="NH34" i="12" s="1"/>
  <c r="NH35" i="12" s="1"/>
  <c r="NP32" i="12"/>
  <c r="NP33" i="12" s="1"/>
  <c r="NP34" i="12" s="1"/>
  <c r="NP35" i="12" s="1"/>
  <c r="NS32" i="12"/>
  <c r="NS33" i="12" s="1"/>
  <c r="NS34" i="12" s="1"/>
  <c r="NS35" i="12" s="1"/>
  <c r="NX32" i="12"/>
  <c r="NX33" i="12" s="1"/>
  <c r="NX34" i="12" s="1"/>
  <c r="NX35" i="12" s="1"/>
  <c r="OB32" i="12"/>
  <c r="OB33" i="12" s="1"/>
  <c r="OB34" i="12" s="1"/>
  <c r="OB35" i="12" s="1"/>
  <c r="OF32" i="12"/>
  <c r="OF33" i="12" s="1"/>
  <c r="OF34" i="12" s="1"/>
  <c r="OF35" i="12" s="1"/>
  <c r="OH32" i="12"/>
  <c r="OH33" i="12" s="1"/>
  <c r="OH34" i="12" s="1"/>
  <c r="OH35" i="12" s="1"/>
  <c r="ON32" i="12"/>
  <c r="ON33" i="12" s="1"/>
  <c r="ON34" i="12" s="1"/>
  <c r="ON35" i="12" s="1"/>
  <c r="OX32" i="12"/>
  <c r="OX33" i="12" s="1"/>
  <c r="OX34" i="12" s="1"/>
  <c r="OX35" i="12" s="1"/>
  <c r="PD32" i="12"/>
  <c r="PD33" i="12" s="1"/>
  <c r="PD34" i="12" s="1"/>
  <c r="PD35" i="12" s="1"/>
  <c r="PG32" i="12"/>
  <c r="PG33" i="12" s="1"/>
  <c r="PG34" i="12" s="1"/>
  <c r="PG35" i="12" s="1"/>
  <c r="PL32" i="12"/>
  <c r="PL33" i="12" s="1"/>
  <c r="PL34" i="12" s="1"/>
  <c r="PL35" i="12" s="1"/>
  <c r="PO32" i="12"/>
  <c r="PO33" i="12" s="1"/>
  <c r="PO34" i="12" s="1"/>
  <c r="PO35" i="12" s="1"/>
  <c r="PT32" i="12"/>
  <c r="PT33" i="12" s="1"/>
  <c r="PT34" i="12" s="1"/>
  <c r="PT35" i="12" s="1"/>
  <c r="QB32" i="12"/>
  <c r="QB33" i="12" s="1"/>
  <c r="QD32" i="12"/>
  <c r="QD33" i="12" s="1"/>
  <c r="QD34" i="12" s="1"/>
  <c r="QD35" i="12" s="1"/>
  <c r="QE32" i="12"/>
  <c r="QE33" i="12" s="1"/>
  <c r="QE34" i="12" s="1"/>
  <c r="QE35" i="12" s="1"/>
  <c r="QJ32" i="12"/>
  <c r="QJ33" i="12" s="1"/>
  <c r="QJ34" i="12" s="1"/>
  <c r="QJ35" i="12" s="1"/>
  <c r="QR32" i="12"/>
  <c r="QR33" i="12" s="1"/>
  <c r="QR34" i="12" s="1"/>
  <c r="QR35" i="12" s="1"/>
  <c r="QU32" i="12"/>
  <c r="QU33" i="12" s="1"/>
  <c r="QU34" i="12" s="1"/>
  <c r="QU35" i="12" s="1"/>
  <c r="QZ32" i="12"/>
  <c r="QZ33" i="12" s="1"/>
  <c r="QZ34" i="12" s="1"/>
  <c r="QZ35" i="12" s="1"/>
  <c r="RD32" i="12"/>
  <c r="RD33" i="12" s="1"/>
  <c r="RD34" i="12" s="1"/>
  <c r="RD35" i="12" s="1"/>
  <c r="RH32" i="12"/>
  <c r="RH33" i="12" s="1"/>
  <c r="RH34" i="12" s="1"/>
  <c r="RH35" i="12" s="1"/>
  <c r="RJ32" i="12"/>
  <c r="RJ33" i="12" s="1"/>
  <c r="RJ34" i="12" s="1"/>
  <c r="RJ35" i="12" s="1"/>
  <c r="RP32" i="12"/>
  <c r="RP33" i="12" s="1"/>
  <c r="RP34" i="12" s="1"/>
  <c r="RP35" i="12" s="1"/>
  <c r="RX32" i="12"/>
  <c r="RX33" i="12" s="1"/>
  <c r="RX34" i="12" s="1"/>
  <c r="RX35" i="12" s="1"/>
  <c r="SA32" i="12"/>
  <c r="SA33" i="12" s="1"/>
  <c r="SA34" i="12" s="1"/>
  <c r="SA35" i="12" s="1"/>
  <c r="SF32" i="12"/>
  <c r="SF33" i="12" s="1"/>
  <c r="SF34" i="12" s="1"/>
  <c r="SF35" i="12" s="1"/>
  <c r="SN32" i="12"/>
  <c r="SN33" i="12" s="1"/>
  <c r="SN34" i="12" s="1"/>
  <c r="SN35" i="12" s="1"/>
  <c r="CC33" i="12"/>
  <c r="CC34" i="12" s="1"/>
  <c r="CC35" i="12" s="1"/>
  <c r="DD33" i="12"/>
  <c r="DD34" i="12" s="1"/>
  <c r="DD35" i="12" s="1"/>
  <c r="EB33" i="12"/>
  <c r="EB34" i="12" s="1"/>
  <c r="EB35" i="12" s="1"/>
  <c r="EO33" i="12"/>
  <c r="EO34" i="12" s="1"/>
  <c r="EO35" i="12" s="1"/>
  <c r="FQ33" i="12"/>
  <c r="FQ34" i="12" s="1"/>
  <c r="FQ35" i="12" s="1"/>
  <c r="GK33" i="12"/>
  <c r="GK34" i="12" s="1"/>
  <c r="GK35" i="12" s="1"/>
  <c r="GP33" i="12"/>
  <c r="GP34" i="12" s="1"/>
  <c r="GP35" i="12" s="1"/>
  <c r="HF33" i="12"/>
  <c r="HF34" i="12" s="1"/>
  <c r="HF35" i="12" s="1"/>
  <c r="HV33" i="12"/>
  <c r="HV34" i="12" s="1"/>
  <c r="HV35" i="12" s="1"/>
  <c r="ID33" i="12"/>
  <c r="ID34" i="12" s="1"/>
  <c r="ID35" i="12" s="1"/>
  <c r="IL33" i="12"/>
  <c r="IL34" i="12" s="1"/>
  <c r="IL35" i="12" s="1"/>
  <c r="IO33" i="12"/>
  <c r="IO34" i="12" s="1"/>
  <c r="IO35" i="12" s="1"/>
  <c r="JB33" i="12"/>
  <c r="JP33" i="12"/>
  <c r="JP34" i="12" s="1"/>
  <c r="JP35" i="12" s="1"/>
  <c r="JR33" i="12"/>
  <c r="JR34" i="12" s="1"/>
  <c r="JR35" i="12" s="1"/>
  <c r="JY33" i="12"/>
  <c r="JY34" i="12" s="1"/>
  <c r="JY35" i="12" s="1"/>
  <c r="KH33" i="12"/>
  <c r="KH34" i="12" s="1"/>
  <c r="KH35" i="12" s="1"/>
  <c r="KP33" i="12"/>
  <c r="KP34" i="12" s="1"/>
  <c r="KP35" i="12" s="1"/>
  <c r="KX33" i="12"/>
  <c r="KX34" i="12" s="1"/>
  <c r="KX35" i="12" s="1"/>
  <c r="LD33" i="12"/>
  <c r="LD34" i="12" s="1"/>
  <c r="LD35" i="12" s="1"/>
  <c r="LF33" i="12"/>
  <c r="LF34" i="12" s="1"/>
  <c r="LF35" i="12" s="1"/>
  <c r="LN33" i="12"/>
  <c r="LN34" i="12" s="1"/>
  <c r="LN35" i="12" s="1"/>
  <c r="MD33" i="12"/>
  <c r="MD34" i="12" s="1"/>
  <c r="MD35" i="12" s="1"/>
  <c r="MS33" i="12"/>
  <c r="MS34" i="12" s="1"/>
  <c r="MS35" i="12" s="1"/>
  <c r="MT33" i="12"/>
  <c r="MT34" i="12" s="1"/>
  <c r="MT35" i="12" s="1"/>
  <c r="NB33" i="12"/>
  <c r="NB34" i="12" s="1"/>
  <c r="NB35" i="12" s="1"/>
  <c r="NJ33" i="12"/>
  <c r="NJ34" i="12" s="1"/>
  <c r="NJ35" i="12" s="1"/>
  <c r="NZ33" i="12"/>
  <c r="NZ34" i="12" s="1"/>
  <c r="NZ35" i="12" s="1"/>
  <c r="OP33" i="12"/>
  <c r="OP34" i="12" s="1"/>
  <c r="OP35" i="12" s="1"/>
  <c r="PF33" i="12"/>
  <c r="PF34" i="12" s="1"/>
  <c r="PF35" i="12" s="1"/>
  <c r="PN33" i="12"/>
  <c r="PN34" i="12" s="1"/>
  <c r="PN35" i="12" s="1"/>
  <c r="PV33" i="12"/>
  <c r="PV34" i="12" s="1"/>
  <c r="PV35" i="12" s="1"/>
  <c r="QL33" i="12"/>
  <c r="QL34" i="12" s="1"/>
  <c r="QL35" i="12" s="1"/>
  <c r="QO33" i="12"/>
  <c r="QO34" i="12" s="1"/>
  <c r="QO35" i="12" s="1"/>
  <c r="RB33" i="12"/>
  <c r="RB34" i="12" s="1"/>
  <c r="RB35" i="12" s="1"/>
  <c r="RR33" i="12"/>
  <c r="RR34" i="12" s="1"/>
  <c r="RR35" i="12" s="1"/>
  <c r="RZ33" i="12"/>
  <c r="RZ34" i="12" s="1"/>
  <c r="RZ35" i="12" s="1"/>
  <c r="SH33" i="12"/>
  <c r="SH34" i="12" s="1"/>
  <c r="SH35" i="12" s="1"/>
  <c r="U34" i="12"/>
  <c r="U35" i="12" s="1"/>
  <c r="V34" i="12"/>
  <c r="V35" i="12" s="1"/>
  <c r="AD34" i="12"/>
  <c r="AD35" i="12" s="1"/>
  <c r="AL34" i="12"/>
  <c r="AL35" i="12" s="1"/>
  <c r="AT34" i="12"/>
  <c r="AT35" i="12" s="1"/>
  <c r="BB34" i="12"/>
  <c r="BB35" i="12" s="1"/>
  <c r="BR34" i="12"/>
  <c r="BR35" i="12" s="1"/>
  <c r="BZ34" i="12"/>
  <c r="BZ35" i="12" s="1"/>
  <c r="CH34" i="12"/>
  <c r="CH35" i="12" s="1"/>
  <c r="CX34" i="12"/>
  <c r="CX35" i="12" s="1"/>
  <c r="DF34" i="12"/>
  <c r="DF35" i="12" s="1"/>
  <c r="DN34" i="12"/>
  <c r="DN35" i="12" s="1"/>
  <c r="ED34" i="12"/>
  <c r="ED35" i="12" s="1"/>
  <c r="ET34" i="12"/>
  <c r="ET35" i="12" s="1"/>
  <c r="FJ34" i="12"/>
  <c r="FJ35" i="12" s="1"/>
  <c r="FR34" i="12"/>
  <c r="FR35" i="12" s="1"/>
  <c r="FY34" i="12"/>
  <c r="FY35" i="12" s="1"/>
  <c r="FZ34" i="12"/>
  <c r="JB34" i="12"/>
  <c r="JB35" i="12" s="1"/>
  <c r="QB34" i="12"/>
  <c r="QB35" i="12" s="1"/>
  <c r="QC34" i="12"/>
  <c r="QC35" i="12" s="1"/>
  <c r="FZ35" i="12"/>
  <c r="KA35" i="12"/>
  <c r="I31" i="12"/>
  <c r="I32" i="12" s="1"/>
  <c r="I33" i="12" s="1"/>
  <c r="I34" i="12" s="1"/>
  <c r="I35" i="12" s="1"/>
  <c r="R5" i="1" l="1"/>
  <c r="X6" i="1"/>
  <c r="P5" i="1"/>
  <c r="Y7" i="1"/>
  <c r="AB6" i="1"/>
  <c r="Q5" i="1"/>
  <c r="S4" i="1"/>
  <c r="R4" i="1"/>
  <c r="B4" i="1"/>
  <c r="C4" i="1"/>
  <c r="F4" i="1" s="1"/>
  <c r="D4" i="1"/>
  <c r="B5" i="1"/>
  <c r="C5" i="1"/>
  <c r="E5" i="1" s="1"/>
  <c r="D5" i="1"/>
  <c r="B6" i="1"/>
  <c r="C6" i="1"/>
  <c r="D6" i="1"/>
  <c r="F6" i="1"/>
  <c r="B7" i="1"/>
  <c r="C7" i="1"/>
  <c r="D7" i="1"/>
  <c r="B8" i="1"/>
  <c r="E8" i="1" s="1"/>
  <c r="C8" i="1"/>
  <c r="D8" i="1"/>
  <c r="F8" i="1" s="1"/>
  <c r="B9" i="1"/>
  <c r="E9" i="1" s="1"/>
  <c r="C9" i="1"/>
  <c r="F9" i="1" s="1"/>
  <c r="D9" i="1"/>
  <c r="B10" i="1"/>
  <c r="E10" i="1" s="1"/>
  <c r="C10" i="1"/>
  <c r="F10" i="1" s="1"/>
  <c r="D10" i="1"/>
  <c r="B11" i="1"/>
  <c r="E11" i="1" s="1"/>
  <c r="C11" i="1"/>
  <c r="F11" i="1" s="1"/>
  <c r="D11" i="1"/>
  <c r="B12" i="1"/>
  <c r="E12" i="1" s="1"/>
  <c r="C12" i="1"/>
  <c r="D12" i="1"/>
  <c r="F12" i="1"/>
  <c r="B13" i="1"/>
  <c r="C13" i="1"/>
  <c r="E13" i="1" s="1"/>
  <c r="D13" i="1"/>
  <c r="B14" i="1"/>
  <c r="C14" i="1"/>
  <c r="F14" i="1" s="1"/>
  <c r="D14" i="1"/>
  <c r="B15" i="1"/>
  <c r="E15" i="1" s="1"/>
  <c r="C15" i="1"/>
  <c r="D15" i="1"/>
  <c r="B16" i="1"/>
  <c r="E16" i="1" s="1"/>
  <c r="C16" i="1"/>
  <c r="D16" i="1"/>
  <c r="B17" i="1"/>
  <c r="C17" i="1"/>
  <c r="F17" i="1" s="1"/>
  <c r="D17" i="1"/>
  <c r="E17" i="1"/>
  <c r="B18" i="1"/>
  <c r="E18" i="1" s="1"/>
  <c r="C18" i="1"/>
  <c r="D18" i="1"/>
  <c r="B19" i="1"/>
  <c r="C19" i="1"/>
  <c r="D19" i="1"/>
  <c r="E19" i="1"/>
  <c r="F19" i="1"/>
  <c r="B20" i="1"/>
  <c r="E20" i="1" s="1"/>
  <c r="C20" i="1"/>
  <c r="F20" i="1" s="1"/>
  <c r="D20" i="1"/>
  <c r="B21" i="1"/>
  <c r="C21" i="1"/>
  <c r="E21" i="1" s="1"/>
  <c r="D21" i="1"/>
  <c r="B22" i="1"/>
  <c r="E22" i="1" s="1"/>
  <c r="C22" i="1"/>
  <c r="F22" i="1" s="1"/>
  <c r="D22" i="1"/>
  <c r="B23" i="1"/>
  <c r="C23" i="1"/>
  <c r="D23" i="1"/>
  <c r="B24" i="1"/>
  <c r="E24" i="1" s="1"/>
  <c r="C24" i="1"/>
  <c r="F24" i="1" s="1"/>
  <c r="D24" i="1"/>
  <c r="B25" i="1"/>
  <c r="C25" i="1"/>
  <c r="F25" i="1" s="1"/>
  <c r="D25" i="1"/>
  <c r="E25" i="1"/>
  <c r="B26" i="1"/>
  <c r="C26" i="1"/>
  <c r="F26" i="1" s="1"/>
  <c r="D26" i="1"/>
  <c r="B27" i="1"/>
  <c r="E27" i="1" s="1"/>
  <c r="C27" i="1"/>
  <c r="D27" i="1"/>
  <c r="F27" i="1"/>
  <c r="B28" i="1"/>
  <c r="C28" i="1"/>
  <c r="F28" i="1" s="1"/>
  <c r="D28" i="1"/>
  <c r="B29" i="1"/>
  <c r="E29" i="1" s="1"/>
  <c r="C29" i="1"/>
  <c r="F29" i="1" s="1"/>
  <c r="D29" i="1"/>
  <c r="B30" i="1"/>
  <c r="E30" i="1" s="1"/>
  <c r="C30" i="1"/>
  <c r="F30" i="1" s="1"/>
  <c r="D30" i="1"/>
  <c r="B31" i="1"/>
  <c r="C31" i="1"/>
  <c r="F31" i="1" s="1"/>
  <c r="D31" i="1"/>
  <c r="D3" i="1"/>
  <c r="B3" i="1"/>
  <c r="Q3" i="1"/>
  <c r="P3" i="1"/>
  <c r="C3" i="1" s="1"/>
  <c r="E47" i="11"/>
  <c r="E48" i="11" s="1"/>
  <c r="E46" i="11"/>
  <c r="I41" i="11"/>
  <c r="I40" i="11"/>
  <c r="I39" i="11"/>
  <c r="I38" i="11"/>
  <c r="I37" i="11"/>
  <c r="I36" i="11"/>
  <c r="I35" i="11"/>
  <c r="I34" i="11"/>
  <c r="I33" i="11"/>
  <c r="I32" i="11"/>
  <c r="I31" i="11"/>
  <c r="I30" i="11"/>
  <c r="I29" i="11"/>
  <c r="I28" i="11"/>
  <c r="I27" i="11"/>
  <c r="I26" i="11"/>
  <c r="I25" i="11"/>
  <c r="A25" i="11"/>
  <c r="A29" i="11" s="1"/>
  <c r="A33" i="11" s="1"/>
  <c r="A37" i="11" s="1"/>
  <c r="I24" i="11"/>
  <c r="I23" i="11"/>
  <c r="I22" i="11"/>
  <c r="A22" i="11"/>
  <c r="I21" i="11"/>
  <c r="I20" i="11"/>
  <c r="I19" i="11"/>
  <c r="I18" i="11"/>
  <c r="I17" i="11"/>
  <c r="I16" i="11"/>
  <c r="I15" i="11"/>
  <c r="I14" i="11"/>
  <c r="I13" i="11"/>
  <c r="I12" i="11"/>
  <c r="I11" i="11"/>
  <c r="I10" i="11"/>
  <c r="I9" i="11"/>
  <c r="I8" i="11"/>
  <c r="I7" i="11"/>
  <c r="I6" i="11"/>
  <c r="I5" i="11"/>
  <c r="D57" i="10"/>
  <c r="C57" i="10"/>
  <c r="B57" i="10"/>
  <c r="A53" i="10"/>
  <c r="C54" i="10" s="1"/>
  <c r="D49" i="10"/>
  <c r="B49" i="10"/>
  <c r="A49" i="10"/>
  <c r="A48" i="10"/>
  <c r="AM47" i="10"/>
  <c r="AL47" i="10"/>
  <c r="AK47" i="10"/>
  <c r="AJ47" i="10"/>
  <c r="AI47" i="10"/>
  <c r="AH47" i="10"/>
  <c r="AG47" i="10"/>
  <c r="AF47" i="10"/>
  <c r="AE47" i="10"/>
  <c r="AD47" i="10"/>
  <c r="AC47" i="10"/>
  <c r="D47" i="10"/>
  <c r="C47" i="10"/>
  <c r="C49" i="10" s="1"/>
  <c r="AM46" i="10"/>
  <c r="AL46" i="10"/>
  <c r="AK46" i="10"/>
  <c r="AJ46" i="10"/>
  <c r="AI46" i="10"/>
  <c r="AH46" i="10"/>
  <c r="AG46" i="10"/>
  <c r="AF46" i="10"/>
  <c r="AE46" i="10"/>
  <c r="AD46" i="10"/>
  <c r="AC46" i="10"/>
  <c r="C46" i="10"/>
  <c r="AM45" i="10"/>
  <c r="AL45" i="10"/>
  <c r="AK45" i="10"/>
  <c r="AJ45" i="10"/>
  <c r="AI45" i="10"/>
  <c r="AH45" i="10"/>
  <c r="AG45" i="10"/>
  <c r="AF45" i="10"/>
  <c r="AE45" i="10"/>
  <c r="AD45" i="10"/>
  <c r="AC45" i="10"/>
  <c r="V45" i="10"/>
  <c r="U45" i="10"/>
  <c r="T45" i="10"/>
  <c r="S45" i="10"/>
  <c r="R45" i="10"/>
  <c r="Q45" i="10"/>
  <c r="P45" i="10"/>
  <c r="O45" i="10"/>
  <c r="N45" i="10"/>
  <c r="M45" i="10"/>
  <c r="L45" i="10"/>
  <c r="K45" i="10"/>
  <c r="J45" i="10"/>
  <c r="I45" i="10"/>
  <c r="H45" i="10"/>
  <c r="AM32" i="10"/>
  <c r="AL32" i="10"/>
  <c r="AK32" i="10"/>
  <c r="AJ32" i="10"/>
  <c r="AI32" i="10"/>
  <c r="AH32" i="10"/>
  <c r="AG32" i="10"/>
  <c r="AF32" i="10"/>
  <c r="AE32" i="10"/>
  <c r="AD32" i="10"/>
  <c r="AC32" i="10"/>
  <c r="AB32" i="10"/>
  <c r="AA32" i="10"/>
  <c r="Z32" i="10"/>
  <c r="Y32" i="10"/>
  <c r="X32" i="10"/>
  <c r="W32" i="10"/>
  <c r="V32" i="10"/>
  <c r="U32" i="10"/>
  <c r="T32" i="10"/>
  <c r="S32" i="10"/>
  <c r="R32" i="10"/>
  <c r="Q32" i="10"/>
  <c r="P32" i="10"/>
  <c r="O32" i="10"/>
  <c r="N32" i="10"/>
  <c r="M32" i="10"/>
  <c r="L32" i="10"/>
  <c r="K32" i="10"/>
  <c r="J32" i="10"/>
  <c r="I32" i="10"/>
  <c r="H32" i="10"/>
  <c r="G32" i="10"/>
  <c r="F32" i="10"/>
  <c r="E32" i="10"/>
  <c r="D32" i="10"/>
  <c r="C32" i="10"/>
  <c r="J30" i="10"/>
  <c r="C30" i="10"/>
  <c r="B30" i="10"/>
  <c r="A30" i="10"/>
  <c r="M29" i="10"/>
  <c r="J29" i="10"/>
  <c r="C29" i="10"/>
  <c r="B29" i="10"/>
  <c r="K28" i="10"/>
  <c r="J28" i="10"/>
  <c r="I28" i="10"/>
  <c r="H28" i="10"/>
  <c r="G28" i="10"/>
  <c r="F28" i="10"/>
  <c r="E28" i="10"/>
  <c r="D28" i="10"/>
  <c r="C28" i="10"/>
  <c r="B28" i="10"/>
  <c r="A23" i="10"/>
  <c r="AG22" i="10"/>
  <c r="AF22" i="10"/>
  <c r="AE22" i="10"/>
  <c r="AD22" i="10"/>
  <c r="AC22" i="10"/>
  <c r="AB22" i="10"/>
  <c r="AA22" i="10"/>
  <c r="Z22" i="10"/>
  <c r="Y22" i="10"/>
  <c r="X22" i="10"/>
  <c r="W22" i="10"/>
  <c r="V22" i="10"/>
  <c r="U22" i="10"/>
  <c r="T22" i="10"/>
  <c r="S22" i="10"/>
  <c r="R22" i="10"/>
  <c r="Q22" i="10"/>
  <c r="P22" i="10"/>
  <c r="O22" i="10"/>
  <c r="N22"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N13" i="10" s="1"/>
  <c r="M18" i="10"/>
  <c r="L18" i="10"/>
  <c r="K18" i="10"/>
  <c r="K14" i="10" s="1"/>
  <c r="J18" i="10"/>
  <c r="I18" i="10"/>
  <c r="H18" i="10"/>
  <c r="G18" i="10"/>
  <c r="F18" i="10"/>
  <c r="E18" i="10"/>
  <c r="D18" i="10"/>
  <c r="C18" i="10"/>
  <c r="K16" i="10"/>
  <c r="L16" i="10" s="1"/>
  <c r="M16" i="10" s="1"/>
  <c r="N16" i="10" s="1"/>
  <c r="O16" i="10" s="1"/>
  <c r="P16" i="10" s="1"/>
  <c r="Q16" i="10" s="1"/>
  <c r="R16" i="10" s="1"/>
  <c r="S16" i="10" s="1"/>
  <c r="T16" i="10" s="1"/>
  <c r="U16" i="10" s="1"/>
  <c r="V16" i="10" s="1"/>
  <c r="W16" i="10" s="1"/>
  <c r="X16" i="10" s="1"/>
  <c r="Y16" i="10" s="1"/>
  <c r="Z16" i="10" s="1"/>
  <c r="AA16" i="10" s="1"/>
  <c r="AB16" i="10" s="1"/>
  <c r="AC16" i="10" s="1"/>
  <c r="AD16" i="10" s="1"/>
  <c r="AE16" i="10" s="1"/>
  <c r="AF16" i="10" s="1"/>
  <c r="AG16" i="10" s="1"/>
  <c r="AH16" i="10" s="1"/>
  <c r="AI16" i="10" s="1"/>
  <c r="AJ16" i="10" s="1"/>
  <c r="AK16" i="10" s="1"/>
  <c r="AL16" i="10" s="1"/>
  <c r="AM16" i="10" s="1"/>
  <c r="P15" i="10"/>
  <c r="Q15" i="10" s="1"/>
  <c r="R15" i="10" s="1"/>
  <c r="S15" i="10" s="1"/>
  <c r="K15" i="10"/>
  <c r="L15" i="10" s="1"/>
  <c r="M15" i="10" s="1"/>
  <c r="N15" i="10" s="1"/>
  <c r="O15" i="10" s="1"/>
  <c r="M13" i="10"/>
  <c r="L13" i="10"/>
  <c r="L29" i="10" s="1"/>
  <c r="K13" i="10"/>
  <c r="K29" i="10" s="1"/>
  <c r="E13" i="10"/>
  <c r="F13" i="10" s="1"/>
  <c r="D13" i="10"/>
  <c r="D29" i="10" s="1"/>
  <c r="M12" i="10"/>
  <c r="L12" i="10"/>
  <c r="L28" i="10" s="1"/>
  <c r="L7" i="10"/>
  <c r="L24" i="10" s="1"/>
  <c r="K7" i="10"/>
  <c r="K24" i="10" s="1"/>
  <c r="AI5" i="10"/>
  <c r="AI22" i="10" s="1"/>
  <c r="AH5" i="10"/>
  <c r="C351" i="7"/>
  <c r="B351" i="7"/>
  <c r="A351" i="7"/>
  <c r="C350" i="7"/>
  <c r="B350" i="7"/>
  <c r="A350" i="7"/>
  <c r="C349" i="7"/>
  <c r="B349" i="7"/>
  <c r="A349" i="7"/>
  <c r="C348" i="7"/>
  <c r="B348" i="7"/>
  <c r="A348" i="7"/>
  <c r="C347" i="7"/>
  <c r="B347" i="7"/>
  <c r="A347" i="7"/>
  <c r="C346" i="7"/>
  <c r="B346" i="7"/>
  <c r="A346" i="7"/>
  <c r="C345" i="7"/>
  <c r="B345" i="7"/>
  <c r="A345" i="7"/>
  <c r="C344" i="7"/>
  <c r="B344" i="7"/>
  <c r="A344" i="7"/>
  <c r="C343" i="7"/>
  <c r="B343" i="7"/>
  <c r="A343" i="7"/>
  <c r="C342" i="7"/>
  <c r="B342" i="7"/>
  <c r="A342" i="7"/>
  <c r="C341" i="7"/>
  <c r="B341" i="7"/>
  <c r="A341" i="7"/>
  <c r="C340" i="7"/>
  <c r="B340" i="7"/>
  <c r="A340" i="7"/>
  <c r="C339" i="7"/>
  <c r="B339" i="7"/>
  <c r="A339" i="7"/>
  <c r="C338" i="7"/>
  <c r="B338" i="7"/>
  <c r="A338" i="7"/>
  <c r="C337" i="7"/>
  <c r="B337" i="7"/>
  <c r="A337" i="7"/>
  <c r="C336" i="7"/>
  <c r="B336" i="7"/>
  <c r="A336" i="7"/>
  <c r="C335" i="7"/>
  <c r="B335" i="7"/>
  <c r="A335" i="7"/>
  <c r="C334" i="7"/>
  <c r="B334" i="7"/>
  <c r="A334" i="7"/>
  <c r="C333" i="7"/>
  <c r="B333" i="7"/>
  <c r="A333" i="7"/>
  <c r="C332" i="7"/>
  <c r="B332" i="7"/>
  <c r="A332" i="7"/>
  <c r="C331" i="7"/>
  <c r="B331" i="7"/>
  <c r="A331" i="7"/>
  <c r="C330" i="7"/>
  <c r="B330" i="7"/>
  <c r="A330" i="7"/>
  <c r="C329" i="7"/>
  <c r="B329" i="7"/>
  <c r="A329" i="7"/>
  <c r="C328" i="7"/>
  <c r="B328" i="7"/>
  <c r="A328" i="7"/>
  <c r="C327" i="7"/>
  <c r="B327" i="7"/>
  <c r="A327" i="7"/>
  <c r="C326" i="7"/>
  <c r="B326" i="7"/>
  <c r="A326" i="7"/>
  <c r="C325" i="7"/>
  <c r="B325" i="7"/>
  <c r="A325" i="7"/>
  <c r="C324" i="7"/>
  <c r="B324" i="7"/>
  <c r="A324" i="7"/>
  <c r="C323" i="7"/>
  <c r="B323" i="7"/>
  <c r="A323" i="7"/>
  <c r="C322" i="7"/>
  <c r="B322" i="7"/>
  <c r="A322" i="7"/>
  <c r="C321" i="7"/>
  <c r="B321" i="7"/>
  <c r="A321" i="7"/>
  <c r="C320" i="7"/>
  <c r="B320" i="7"/>
  <c r="A320" i="7"/>
  <c r="C319" i="7"/>
  <c r="B319" i="7"/>
  <c r="A319" i="7"/>
  <c r="C318" i="7"/>
  <c r="B318" i="7"/>
  <c r="A318" i="7"/>
  <c r="C317" i="7"/>
  <c r="B317" i="7"/>
  <c r="A317" i="7"/>
  <c r="C316" i="7"/>
  <c r="B316" i="7"/>
  <c r="A316" i="7"/>
  <c r="C315" i="7"/>
  <c r="B315" i="7"/>
  <c r="A315" i="7"/>
  <c r="C314" i="7"/>
  <c r="B314" i="7"/>
  <c r="A314" i="7"/>
  <c r="C313" i="7"/>
  <c r="B313" i="7"/>
  <c r="A313" i="7"/>
  <c r="C312" i="7"/>
  <c r="B312" i="7"/>
  <c r="A312" i="7"/>
  <c r="C311" i="7"/>
  <c r="B311" i="7"/>
  <c r="A311" i="7"/>
  <c r="C310" i="7"/>
  <c r="B310" i="7"/>
  <c r="A310" i="7"/>
  <c r="C309" i="7"/>
  <c r="B309" i="7"/>
  <c r="A309" i="7"/>
  <c r="C308" i="7"/>
  <c r="B308" i="7"/>
  <c r="A308" i="7"/>
  <c r="C307" i="7"/>
  <c r="B307" i="7"/>
  <c r="A307" i="7"/>
  <c r="C306" i="7"/>
  <c r="B306" i="7"/>
  <c r="A306" i="7"/>
  <c r="C305" i="7"/>
  <c r="B305" i="7"/>
  <c r="A305" i="7"/>
  <c r="C304" i="7"/>
  <c r="B304" i="7"/>
  <c r="A304" i="7"/>
  <c r="C303" i="7"/>
  <c r="B303" i="7"/>
  <c r="A303" i="7"/>
  <c r="C302" i="7"/>
  <c r="B302" i="7"/>
  <c r="A302" i="7"/>
  <c r="C301" i="7"/>
  <c r="B301" i="7"/>
  <c r="A301" i="7"/>
  <c r="C300" i="7"/>
  <c r="B300" i="7"/>
  <c r="A300" i="7"/>
  <c r="C299" i="7"/>
  <c r="B299" i="7"/>
  <c r="A299" i="7"/>
  <c r="C298" i="7"/>
  <c r="B298" i="7"/>
  <c r="A298" i="7"/>
  <c r="C297" i="7"/>
  <c r="B297" i="7"/>
  <c r="A297" i="7"/>
  <c r="C296" i="7"/>
  <c r="B296" i="7"/>
  <c r="A296" i="7"/>
  <c r="C295" i="7"/>
  <c r="B295" i="7"/>
  <c r="A295" i="7"/>
  <c r="C294" i="7"/>
  <c r="B294" i="7"/>
  <c r="A294" i="7"/>
  <c r="C293" i="7"/>
  <c r="B293" i="7"/>
  <c r="A293" i="7"/>
  <c r="C292" i="7"/>
  <c r="B292" i="7"/>
  <c r="A292" i="7"/>
  <c r="C291" i="7"/>
  <c r="B291" i="7"/>
  <c r="A291" i="7"/>
  <c r="C290" i="7"/>
  <c r="B290" i="7"/>
  <c r="A290" i="7"/>
  <c r="C289" i="7"/>
  <c r="B289" i="7"/>
  <c r="A289" i="7"/>
  <c r="C288" i="7"/>
  <c r="B288" i="7"/>
  <c r="A288" i="7"/>
  <c r="C287" i="7"/>
  <c r="B287" i="7"/>
  <c r="A287" i="7"/>
  <c r="C286" i="7"/>
  <c r="B286" i="7"/>
  <c r="A286" i="7"/>
  <c r="C285" i="7"/>
  <c r="B285" i="7"/>
  <c r="A285" i="7"/>
  <c r="C284" i="7"/>
  <c r="B284" i="7"/>
  <c r="A284" i="7"/>
  <c r="C283" i="7"/>
  <c r="B283" i="7"/>
  <c r="A283" i="7"/>
  <c r="C282" i="7"/>
  <c r="B282" i="7"/>
  <c r="A282" i="7"/>
  <c r="C281" i="7"/>
  <c r="B281" i="7"/>
  <c r="A281" i="7"/>
  <c r="C280" i="7"/>
  <c r="B280" i="7"/>
  <c r="A280" i="7"/>
  <c r="C279" i="7"/>
  <c r="B279" i="7"/>
  <c r="A279" i="7"/>
  <c r="C278" i="7"/>
  <c r="B278" i="7"/>
  <c r="A278" i="7"/>
  <c r="C277" i="7"/>
  <c r="B277" i="7"/>
  <c r="A277" i="7"/>
  <c r="C276" i="7"/>
  <c r="B276" i="7"/>
  <c r="A276" i="7"/>
  <c r="C275" i="7"/>
  <c r="B275" i="7"/>
  <c r="A275" i="7"/>
  <c r="C274" i="7"/>
  <c r="B274" i="7"/>
  <c r="A274" i="7"/>
  <c r="C273" i="7"/>
  <c r="B273" i="7"/>
  <c r="A273" i="7"/>
  <c r="C272" i="7"/>
  <c r="B272" i="7"/>
  <c r="A272" i="7"/>
  <c r="C271" i="7"/>
  <c r="B271" i="7"/>
  <c r="A271" i="7"/>
  <c r="C270" i="7"/>
  <c r="B270" i="7"/>
  <c r="A270" i="7"/>
  <c r="C269" i="7"/>
  <c r="B269" i="7"/>
  <c r="A269" i="7"/>
  <c r="C268" i="7"/>
  <c r="B268" i="7"/>
  <c r="A268" i="7"/>
  <c r="C267" i="7"/>
  <c r="B267" i="7"/>
  <c r="A267" i="7"/>
  <c r="C266" i="7"/>
  <c r="B266" i="7"/>
  <c r="A266" i="7"/>
  <c r="C265" i="7"/>
  <c r="B265" i="7"/>
  <c r="A265" i="7"/>
  <c r="C264" i="7"/>
  <c r="B264" i="7"/>
  <c r="A264" i="7"/>
  <c r="C263" i="7"/>
  <c r="B263" i="7"/>
  <c r="A263" i="7"/>
  <c r="C262" i="7"/>
  <c r="B262" i="7"/>
  <c r="A262" i="7"/>
  <c r="C261" i="7"/>
  <c r="B261" i="7"/>
  <c r="A261" i="7"/>
  <c r="C260" i="7"/>
  <c r="B260" i="7"/>
  <c r="A260" i="7"/>
  <c r="C259" i="7"/>
  <c r="B259" i="7"/>
  <c r="A259" i="7"/>
  <c r="C258" i="7"/>
  <c r="B258" i="7"/>
  <c r="A258" i="7"/>
  <c r="C257" i="7"/>
  <c r="B257" i="7"/>
  <c r="A257" i="7"/>
  <c r="C256" i="7"/>
  <c r="B256" i="7"/>
  <c r="A256" i="7"/>
  <c r="C255" i="7"/>
  <c r="B255" i="7"/>
  <c r="A255" i="7"/>
  <c r="C254" i="7"/>
  <c r="B254" i="7"/>
  <c r="A254" i="7"/>
  <c r="C253" i="7"/>
  <c r="B253" i="7"/>
  <c r="A253" i="7"/>
  <c r="C252" i="7"/>
  <c r="B252" i="7"/>
  <c r="A252" i="7"/>
  <c r="C251" i="7"/>
  <c r="B251" i="7"/>
  <c r="A251" i="7"/>
  <c r="C250" i="7"/>
  <c r="B250" i="7"/>
  <c r="A250" i="7"/>
  <c r="C249" i="7"/>
  <c r="B249" i="7"/>
  <c r="A249" i="7"/>
  <c r="C248" i="7"/>
  <c r="B248" i="7"/>
  <c r="A248" i="7"/>
  <c r="C247" i="7"/>
  <c r="B247" i="7"/>
  <c r="A247" i="7"/>
  <c r="C246" i="7"/>
  <c r="B246" i="7"/>
  <c r="A246" i="7"/>
  <c r="C245" i="7"/>
  <c r="B245" i="7"/>
  <c r="A245" i="7"/>
  <c r="C244" i="7"/>
  <c r="B244" i="7"/>
  <c r="A244" i="7"/>
  <c r="C243" i="7"/>
  <c r="B243" i="7"/>
  <c r="A243" i="7"/>
  <c r="C242" i="7"/>
  <c r="B242" i="7"/>
  <c r="A242" i="7"/>
  <c r="C241" i="7"/>
  <c r="B241" i="7"/>
  <c r="A241" i="7"/>
  <c r="C240" i="7"/>
  <c r="B240" i="7"/>
  <c r="A240" i="7"/>
  <c r="C239" i="7"/>
  <c r="B239" i="7"/>
  <c r="A239" i="7"/>
  <c r="C238" i="7"/>
  <c r="B238" i="7"/>
  <c r="A238" i="7"/>
  <c r="C237" i="7"/>
  <c r="B237" i="7"/>
  <c r="A237" i="7"/>
  <c r="C236" i="7"/>
  <c r="B236" i="7"/>
  <c r="A236" i="7"/>
  <c r="C235" i="7"/>
  <c r="B235" i="7"/>
  <c r="A235" i="7"/>
  <c r="C234" i="7"/>
  <c r="B234" i="7"/>
  <c r="A234" i="7"/>
  <c r="C233" i="7"/>
  <c r="B233" i="7"/>
  <c r="A233" i="7"/>
  <c r="C232" i="7"/>
  <c r="B232" i="7"/>
  <c r="A232" i="7"/>
  <c r="C231" i="7"/>
  <c r="B231" i="7"/>
  <c r="A231" i="7"/>
  <c r="C230" i="7"/>
  <c r="B230" i="7"/>
  <c r="A230" i="7"/>
  <c r="C229" i="7"/>
  <c r="B229" i="7"/>
  <c r="A229" i="7"/>
  <c r="C228" i="7"/>
  <c r="B228" i="7"/>
  <c r="A228" i="7"/>
  <c r="C227" i="7"/>
  <c r="B227" i="7"/>
  <c r="A227" i="7"/>
  <c r="C226" i="7"/>
  <c r="B226" i="7"/>
  <c r="A226" i="7"/>
  <c r="C225" i="7"/>
  <c r="B225" i="7"/>
  <c r="A225" i="7"/>
  <c r="C224" i="7"/>
  <c r="B224" i="7"/>
  <c r="A224" i="7"/>
  <c r="C223" i="7"/>
  <c r="B223" i="7"/>
  <c r="A223" i="7"/>
  <c r="C222" i="7"/>
  <c r="B222" i="7"/>
  <c r="A222" i="7"/>
  <c r="C221" i="7"/>
  <c r="B221" i="7"/>
  <c r="A221" i="7"/>
  <c r="C220" i="7"/>
  <c r="B220" i="7"/>
  <c r="A220" i="7"/>
  <c r="C219" i="7"/>
  <c r="B219" i="7"/>
  <c r="A219" i="7"/>
  <c r="C218" i="7"/>
  <c r="B218" i="7"/>
  <c r="A218" i="7"/>
  <c r="C217" i="7"/>
  <c r="B217" i="7"/>
  <c r="A217" i="7"/>
  <c r="C216" i="7"/>
  <c r="B216" i="7"/>
  <c r="A216" i="7"/>
  <c r="C215" i="7"/>
  <c r="B215" i="7"/>
  <c r="A215" i="7"/>
  <c r="C214" i="7"/>
  <c r="B214" i="7"/>
  <c r="A214" i="7"/>
  <c r="C213" i="7"/>
  <c r="B213" i="7"/>
  <c r="A213" i="7"/>
  <c r="C212" i="7"/>
  <c r="B212" i="7"/>
  <c r="A212" i="7"/>
  <c r="C211" i="7"/>
  <c r="B211" i="7"/>
  <c r="A211" i="7"/>
  <c r="C210" i="7"/>
  <c r="B210" i="7"/>
  <c r="A210" i="7"/>
  <c r="C209" i="7"/>
  <c r="B209" i="7"/>
  <c r="A209" i="7"/>
  <c r="C208" i="7"/>
  <c r="B208" i="7"/>
  <c r="A208" i="7"/>
  <c r="C207" i="7"/>
  <c r="B207" i="7"/>
  <c r="A207" i="7"/>
  <c r="C206" i="7"/>
  <c r="B206" i="7"/>
  <c r="A206" i="7"/>
  <c r="C205" i="7"/>
  <c r="B205" i="7"/>
  <c r="A205" i="7"/>
  <c r="C204" i="7"/>
  <c r="B204" i="7"/>
  <c r="A204" i="7"/>
  <c r="C203" i="7"/>
  <c r="B203" i="7"/>
  <c r="A203" i="7"/>
  <c r="C202" i="7"/>
  <c r="B202" i="7"/>
  <c r="A202" i="7"/>
  <c r="C201" i="7"/>
  <c r="B201" i="7"/>
  <c r="A201" i="7"/>
  <c r="C200" i="7"/>
  <c r="B200" i="7"/>
  <c r="A200" i="7"/>
  <c r="C199" i="7"/>
  <c r="B199" i="7"/>
  <c r="A199" i="7"/>
  <c r="C198" i="7"/>
  <c r="B198" i="7"/>
  <c r="A198" i="7"/>
  <c r="C197" i="7"/>
  <c r="B197" i="7"/>
  <c r="A197" i="7"/>
  <c r="C196" i="7"/>
  <c r="B196" i="7"/>
  <c r="A196" i="7"/>
  <c r="C195" i="7"/>
  <c r="B195" i="7"/>
  <c r="A195" i="7"/>
  <c r="C194" i="7"/>
  <c r="B194" i="7"/>
  <c r="A194" i="7"/>
  <c r="C193" i="7"/>
  <c r="B193" i="7"/>
  <c r="A193" i="7"/>
  <c r="C192" i="7"/>
  <c r="B192" i="7"/>
  <c r="A192" i="7"/>
  <c r="C191" i="7"/>
  <c r="B191" i="7"/>
  <c r="A191" i="7"/>
  <c r="C190" i="7"/>
  <c r="B190" i="7"/>
  <c r="A190" i="7"/>
  <c r="C189" i="7"/>
  <c r="B189" i="7"/>
  <c r="A189" i="7"/>
  <c r="C188" i="7"/>
  <c r="B188" i="7"/>
  <c r="A188" i="7"/>
  <c r="C187" i="7"/>
  <c r="B187" i="7"/>
  <c r="A187" i="7"/>
  <c r="C186" i="7"/>
  <c r="B186" i="7"/>
  <c r="A186" i="7"/>
  <c r="C185" i="7"/>
  <c r="B185" i="7"/>
  <c r="A185" i="7"/>
  <c r="C184" i="7"/>
  <c r="B184" i="7"/>
  <c r="A184" i="7"/>
  <c r="C183" i="7"/>
  <c r="B183" i="7"/>
  <c r="A183" i="7"/>
  <c r="C182" i="7"/>
  <c r="B182" i="7"/>
  <c r="A182" i="7"/>
  <c r="C181" i="7"/>
  <c r="B181" i="7"/>
  <c r="A181" i="7"/>
  <c r="C180" i="7"/>
  <c r="B180" i="7"/>
  <c r="A180" i="7"/>
  <c r="C179" i="7"/>
  <c r="B179" i="7"/>
  <c r="A179" i="7"/>
  <c r="C178" i="7"/>
  <c r="B178" i="7"/>
  <c r="A178" i="7"/>
  <c r="C177" i="7"/>
  <c r="B177" i="7"/>
  <c r="A177" i="7"/>
  <c r="C176" i="7"/>
  <c r="B176" i="7"/>
  <c r="A176" i="7"/>
  <c r="C175" i="7"/>
  <c r="B175" i="7"/>
  <c r="A175" i="7"/>
  <c r="C174" i="7"/>
  <c r="B174" i="7"/>
  <c r="A174" i="7"/>
  <c r="C173" i="7"/>
  <c r="B173" i="7"/>
  <c r="A173" i="7"/>
  <c r="C172" i="7"/>
  <c r="B172" i="7"/>
  <c r="A172" i="7"/>
  <c r="C171" i="7"/>
  <c r="B171" i="7"/>
  <c r="A171" i="7"/>
  <c r="C170" i="7"/>
  <c r="B170" i="7"/>
  <c r="A170" i="7"/>
  <c r="C169" i="7"/>
  <c r="B169" i="7"/>
  <c r="A169" i="7"/>
  <c r="C168" i="7"/>
  <c r="B168" i="7"/>
  <c r="A168" i="7"/>
  <c r="C167" i="7"/>
  <c r="B167" i="7"/>
  <c r="A167" i="7"/>
  <c r="C166" i="7"/>
  <c r="B166" i="7"/>
  <c r="A166" i="7"/>
  <c r="C165" i="7"/>
  <c r="B165" i="7"/>
  <c r="A165" i="7"/>
  <c r="C164" i="7"/>
  <c r="B164" i="7"/>
  <c r="A164" i="7"/>
  <c r="C163" i="7"/>
  <c r="B163" i="7"/>
  <c r="A163" i="7"/>
  <c r="C162" i="7"/>
  <c r="B162" i="7"/>
  <c r="A162" i="7"/>
  <c r="C161" i="7"/>
  <c r="B161" i="7"/>
  <c r="A161" i="7"/>
  <c r="C160" i="7"/>
  <c r="B160" i="7"/>
  <c r="A160" i="7"/>
  <c r="C159" i="7"/>
  <c r="B159" i="7"/>
  <c r="A159" i="7"/>
  <c r="C158" i="7"/>
  <c r="B158" i="7"/>
  <c r="A158" i="7"/>
  <c r="C157" i="7"/>
  <c r="B157" i="7"/>
  <c r="A157" i="7"/>
  <c r="C156" i="7"/>
  <c r="B156" i="7"/>
  <c r="A156" i="7"/>
  <c r="C155" i="7"/>
  <c r="B155" i="7"/>
  <c r="A155" i="7"/>
  <c r="C154" i="7"/>
  <c r="B154" i="7"/>
  <c r="A154" i="7"/>
  <c r="C153" i="7"/>
  <c r="B153" i="7"/>
  <c r="A153" i="7"/>
  <c r="C152" i="7"/>
  <c r="B152" i="7"/>
  <c r="A152" i="7"/>
  <c r="C151" i="7"/>
  <c r="B151" i="7"/>
  <c r="A151" i="7"/>
  <c r="C150" i="7"/>
  <c r="B150" i="7"/>
  <c r="A150" i="7"/>
  <c r="C149" i="7"/>
  <c r="B149" i="7"/>
  <c r="A149" i="7"/>
  <c r="C148" i="7"/>
  <c r="B148" i="7"/>
  <c r="A148" i="7"/>
  <c r="C147" i="7"/>
  <c r="B147" i="7"/>
  <c r="A147" i="7"/>
  <c r="C146" i="7"/>
  <c r="B146" i="7"/>
  <c r="A146" i="7"/>
  <c r="C145" i="7"/>
  <c r="B145" i="7"/>
  <c r="A145" i="7"/>
  <c r="C144" i="7"/>
  <c r="B144" i="7"/>
  <c r="A144" i="7"/>
  <c r="C143" i="7"/>
  <c r="B143" i="7"/>
  <c r="A143" i="7"/>
  <c r="C142" i="7"/>
  <c r="B142" i="7"/>
  <c r="A142" i="7"/>
  <c r="C141" i="7"/>
  <c r="B141" i="7"/>
  <c r="A141" i="7"/>
  <c r="C140" i="7"/>
  <c r="B140" i="7"/>
  <c r="A140" i="7"/>
  <c r="C139" i="7"/>
  <c r="B139" i="7"/>
  <c r="A139" i="7"/>
  <c r="C138" i="7"/>
  <c r="B138" i="7"/>
  <c r="A138" i="7"/>
  <c r="C137" i="7"/>
  <c r="B137" i="7"/>
  <c r="A137" i="7"/>
  <c r="C136" i="7"/>
  <c r="B136" i="7"/>
  <c r="A136" i="7"/>
  <c r="C135" i="7"/>
  <c r="B135" i="7"/>
  <c r="A135" i="7"/>
  <c r="C134" i="7"/>
  <c r="B134" i="7"/>
  <c r="A134" i="7"/>
  <c r="C133" i="7"/>
  <c r="B133" i="7"/>
  <c r="A133" i="7"/>
  <c r="C132" i="7"/>
  <c r="B132" i="7"/>
  <c r="A132" i="7"/>
  <c r="C131" i="7"/>
  <c r="B131" i="7"/>
  <c r="A131" i="7"/>
  <c r="C130" i="7"/>
  <c r="B130" i="7"/>
  <c r="A130" i="7"/>
  <c r="C129" i="7"/>
  <c r="B129" i="7"/>
  <c r="A129" i="7"/>
  <c r="C128" i="7"/>
  <c r="B128" i="7"/>
  <c r="A128" i="7"/>
  <c r="C127" i="7"/>
  <c r="B127" i="7"/>
  <c r="A127" i="7"/>
  <c r="C126" i="7"/>
  <c r="B126" i="7"/>
  <c r="A126" i="7"/>
  <c r="C125" i="7"/>
  <c r="B125" i="7"/>
  <c r="A125" i="7"/>
  <c r="C124" i="7"/>
  <c r="B124" i="7"/>
  <c r="A124" i="7"/>
  <c r="C123" i="7"/>
  <c r="B123" i="7"/>
  <c r="A123" i="7"/>
  <c r="C122" i="7"/>
  <c r="B122" i="7"/>
  <c r="A122" i="7"/>
  <c r="C121" i="7"/>
  <c r="B121" i="7"/>
  <c r="A121" i="7"/>
  <c r="C120" i="7"/>
  <c r="B120" i="7"/>
  <c r="A120" i="7"/>
  <c r="C119" i="7"/>
  <c r="B119" i="7"/>
  <c r="A119" i="7"/>
  <c r="C118" i="7"/>
  <c r="B118" i="7"/>
  <c r="A118" i="7"/>
  <c r="C117" i="7"/>
  <c r="B117" i="7"/>
  <c r="A117" i="7"/>
  <c r="C116" i="7"/>
  <c r="B116" i="7"/>
  <c r="A116" i="7"/>
  <c r="C115" i="7"/>
  <c r="B115" i="7"/>
  <c r="A115" i="7"/>
  <c r="C114" i="7"/>
  <c r="B114" i="7"/>
  <c r="A114" i="7"/>
  <c r="C113" i="7"/>
  <c r="B113" i="7"/>
  <c r="A113" i="7"/>
  <c r="C112" i="7"/>
  <c r="B112" i="7"/>
  <c r="A112" i="7"/>
  <c r="C111" i="7"/>
  <c r="B111" i="7"/>
  <c r="A111" i="7"/>
  <c r="C110" i="7"/>
  <c r="B110" i="7"/>
  <c r="A110" i="7"/>
  <c r="C109" i="7"/>
  <c r="B109" i="7"/>
  <c r="A109" i="7"/>
  <c r="C108" i="7"/>
  <c r="B108" i="7"/>
  <c r="A108" i="7"/>
  <c r="C107" i="7"/>
  <c r="B107" i="7"/>
  <c r="A107" i="7"/>
  <c r="C106" i="7"/>
  <c r="B106" i="7"/>
  <c r="A106" i="7"/>
  <c r="C105" i="7"/>
  <c r="B105" i="7"/>
  <c r="A105" i="7"/>
  <c r="C104" i="7"/>
  <c r="B104" i="7"/>
  <c r="A104" i="7"/>
  <c r="C103" i="7"/>
  <c r="B103" i="7"/>
  <c r="A103" i="7"/>
  <c r="C102" i="7"/>
  <c r="B102" i="7"/>
  <c r="A102" i="7"/>
  <c r="C101" i="7"/>
  <c r="B101" i="7"/>
  <c r="A101" i="7"/>
  <c r="C100" i="7"/>
  <c r="B100" i="7"/>
  <c r="A100" i="7"/>
  <c r="C99" i="7"/>
  <c r="B99" i="7"/>
  <c r="A99" i="7"/>
  <c r="C98" i="7"/>
  <c r="B98" i="7"/>
  <c r="A98" i="7"/>
  <c r="C97" i="7"/>
  <c r="B97" i="7"/>
  <c r="A97" i="7"/>
  <c r="C96" i="7"/>
  <c r="B96" i="7"/>
  <c r="A96" i="7"/>
  <c r="C95" i="7"/>
  <c r="B95" i="7"/>
  <c r="A95" i="7"/>
  <c r="C94" i="7"/>
  <c r="B94" i="7"/>
  <c r="A94" i="7"/>
  <c r="C93" i="7"/>
  <c r="B93" i="7"/>
  <c r="A93" i="7"/>
  <c r="C92" i="7"/>
  <c r="B92" i="7"/>
  <c r="A92" i="7"/>
  <c r="G91" i="7"/>
  <c r="C91" i="7"/>
  <c r="B91" i="7"/>
  <c r="A91" i="7"/>
  <c r="C90" i="7"/>
  <c r="B90" i="7"/>
  <c r="A90" i="7"/>
  <c r="C89" i="7"/>
  <c r="B89" i="7"/>
  <c r="A89" i="7"/>
  <c r="C88" i="7"/>
  <c r="B88" i="7"/>
  <c r="A88" i="7"/>
  <c r="C87" i="7"/>
  <c r="B87" i="7"/>
  <c r="A87" i="7"/>
  <c r="C86" i="7"/>
  <c r="B86" i="7"/>
  <c r="A86" i="7"/>
  <c r="C85" i="7"/>
  <c r="B85" i="7"/>
  <c r="A85" i="7"/>
  <c r="C84" i="7"/>
  <c r="B84" i="7"/>
  <c r="A84" i="7"/>
  <c r="C83" i="7"/>
  <c r="B83" i="7"/>
  <c r="A83" i="7"/>
  <c r="C82" i="7"/>
  <c r="B82" i="7"/>
  <c r="A82" i="7"/>
  <c r="C81" i="7"/>
  <c r="B81" i="7"/>
  <c r="A81" i="7"/>
  <c r="C80" i="7"/>
  <c r="B80" i="7"/>
  <c r="A80" i="7"/>
  <c r="C79" i="7"/>
  <c r="B79" i="7"/>
  <c r="A79" i="7"/>
  <c r="C78" i="7"/>
  <c r="B78" i="7"/>
  <c r="A78" i="7"/>
  <c r="C77" i="7"/>
  <c r="B77" i="7"/>
  <c r="A77" i="7"/>
  <c r="C76" i="7"/>
  <c r="B76" i="7"/>
  <c r="A76" i="7"/>
  <c r="C75" i="7"/>
  <c r="B75" i="7"/>
  <c r="A75" i="7"/>
  <c r="C74" i="7"/>
  <c r="B74" i="7"/>
  <c r="A74" i="7"/>
  <c r="C73" i="7"/>
  <c r="B73" i="7"/>
  <c r="A73" i="7"/>
  <c r="C72" i="7"/>
  <c r="B72" i="7"/>
  <c r="A72" i="7"/>
  <c r="C71" i="7"/>
  <c r="B71" i="7"/>
  <c r="A71" i="7"/>
  <c r="C70" i="7"/>
  <c r="B70" i="7"/>
  <c r="A70" i="7"/>
  <c r="C69" i="7"/>
  <c r="B69" i="7"/>
  <c r="A69" i="7"/>
  <c r="C68" i="7"/>
  <c r="B68" i="7"/>
  <c r="A68" i="7"/>
  <c r="C67" i="7"/>
  <c r="B67" i="7"/>
  <c r="A67" i="7"/>
  <c r="C66" i="7"/>
  <c r="B66" i="7"/>
  <c r="A66" i="7"/>
  <c r="E65" i="7"/>
  <c r="C65" i="7"/>
  <c r="B65" i="7"/>
  <c r="A65" i="7"/>
  <c r="C64" i="7"/>
  <c r="B64" i="7"/>
  <c r="A64" i="7"/>
  <c r="C63" i="7"/>
  <c r="B63" i="7"/>
  <c r="A63" i="7"/>
  <c r="C62" i="7"/>
  <c r="B62" i="7"/>
  <c r="A62" i="7"/>
  <c r="C61" i="7"/>
  <c r="B61" i="7"/>
  <c r="A61" i="7"/>
  <c r="C60" i="7"/>
  <c r="B60" i="7"/>
  <c r="A60" i="7"/>
  <c r="C59" i="7"/>
  <c r="B59" i="7"/>
  <c r="A59" i="7"/>
  <c r="C58" i="7"/>
  <c r="B58" i="7"/>
  <c r="A58" i="7"/>
  <c r="C57" i="7"/>
  <c r="B57" i="7"/>
  <c r="A57" i="7"/>
  <c r="C56" i="7"/>
  <c r="B56" i="7"/>
  <c r="A56" i="7"/>
  <c r="C55" i="7"/>
  <c r="B55" i="7"/>
  <c r="A55" i="7"/>
  <c r="C54" i="7"/>
  <c r="B54" i="7"/>
  <c r="A54" i="7"/>
  <c r="C53" i="7"/>
  <c r="B53" i="7"/>
  <c r="A53" i="7"/>
  <c r="C52" i="7"/>
  <c r="B52" i="7"/>
  <c r="A52" i="7"/>
  <c r="G51" i="7"/>
  <c r="C51" i="7"/>
  <c r="B51" i="7"/>
  <c r="A51" i="7"/>
  <c r="C50" i="7"/>
  <c r="B50" i="7"/>
  <c r="A50" i="7"/>
  <c r="C49" i="7"/>
  <c r="B49" i="7"/>
  <c r="A49" i="7"/>
  <c r="C48" i="7"/>
  <c r="B48" i="7"/>
  <c r="A48" i="7"/>
  <c r="C47" i="7"/>
  <c r="B47" i="7"/>
  <c r="A47" i="7"/>
  <c r="C46" i="7"/>
  <c r="B46" i="7"/>
  <c r="A46" i="7"/>
  <c r="G45" i="7"/>
  <c r="C45" i="7"/>
  <c r="B45" i="7"/>
  <c r="A45" i="7"/>
  <c r="C44" i="7"/>
  <c r="B44" i="7"/>
  <c r="A44" i="7"/>
  <c r="G43" i="7"/>
  <c r="C43" i="7"/>
  <c r="B43" i="7"/>
  <c r="A43" i="7"/>
  <c r="C42" i="7"/>
  <c r="B42" i="7"/>
  <c r="A42" i="7"/>
  <c r="G41" i="7"/>
  <c r="C41" i="7"/>
  <c r="B41" i="7"/>
  <c r="A41" i="7"/>
  <c r="G40" i="7"/>
  <c r="C40" i="7"/>
  <c r="B40" i="7"/>
  <c r="A40" i="7"/>
  <c r="C39" i="7"/>
  <c r="B39" i="7"/>
  <c r="A39" i="7"/>
  <c r="C38" i="7"/>
  <c r="B38" i="7"/>
  <c r="A38" i="7"/>
  <c r="C37" i="7"/>
  <c r="B37" i="7"/>
  <c r="A37" i="7"/>
  <c r="C36" i="7"/>
  <c r="B36" i="7"/>
  <c r="A36" i="7"/>
  <c r="C35" i="7"/>
  <c r="B35" i="7"/>
  <c r="A35" i="7"/>
  <c r="C34" i="7"/>
  <c r="B34" i="7"/>
  <c r="A34" i="7"/>
  <c r="C33" i="7"/>
  <c r="B33" i="7"/>
  <c r="A33" i="7"/>
  <c r="C32" i="7"/>
  <c r="B32" i="7"/>
  <c r="A32" i="7"/>
  <c r="C31" i="7"/>
  <c r="B31" i="7"/>
  <c r="A31" i="7"/>
  <c r="C30" i="7"/>
  <c r="B30" i="7"/>
  <c r="A30" i="7"/>
  <c r="C29" i="7"/>
  <c r="B29" i="7"/>
  <c r="A29" i="7"/>
  <c r="C28" i="7"/>
  <c r="B28" i="7"/>
  <c r="A28" i="7"/>
  <c r="C27" i="7"/>
  <c r="B27" i="7"/>
  <c r="A27" i="7"/>
  <c r="C26" i="7"/>
  <c r="B26" i="7"/>
  <c r="A26" i="7"/>
  <c r="C25" i="7"/>
  <c r="B25" i="7"/>
  <c r="A25" i="7"/>
  <c r="C24" i="7"/>
  <c r="B24" i="7"/>
  <c r="A24" i="7"/>
  <c r="F23" i="7"/>
  <c r="C23" i="7"/>
  <c r="B23" i="7"/>
  <c r="A23" i="7"/>
  <c r="C22" i="7"/>
  <c r="B22" i="7"/>
  <c r="A22" i="7"/>
  <c r="C21" i="7"/>
  <c r="B21" i="7"/>
  <c r="A21" i="7"/>
  <c r="C20" i="7"/>
  <c r="B20" i="7"/>
  <c r="A20" i="7"/>
  <c r="C19" i="7"/>
  <c r="B19" i="7"/>
  <c r="A19" i="7"/>
  <c r="C18" i="7"/>
  <c r="B18" i="7"/>
  <c r="A18" i="7"/>
  <c r="C17" i="7"/>
  <c r="B17" i="7"/>
  <c r="A17" i="7"/>
  <c r="C16" i="7"/>
  <c r="B16" i="7"/>
  <c r="A16" i="7"/>
  <c r="C15" i="7"/>
  <c r="B15" i="7"/>
  <c r="A15" i="7"/>
  <c r="C14" i="7"/>
  <c r="B14" i="7"/>
  <c r="A14" i="7"/>
  <c r="C13" i="7"/>
  <c r="B13" i="7"/>
  <c r="A13" i="7"/>
  <c r="C12" i="7"/>
  <c r="B12" i="7"/>
  <c r="A12" i="7"/>
  <c r="C11" i="7"/>
  <c r="B11" i="7"/>
  <c r="A11" i="7"/>
  <c r="C10" i="7"/>
  <c r="B10" i="7"/>
  <c r="A10" i="7"/>
  <c r="C9" i="7"/>
  <c r="B9" i="7"/>
  <c r="A9" i="7"/>
  <c r="C8" i="7"/>
  <c r="B8" i="7"/>
  <c r="A8" i="7"/>
  <c r="C7" i="7"/>
  <c r="B7" i="7"/>
  <c r="A7" i="7"/>
  <c r="C6" i="7"/>
  <c r="B6" i="7"/>
  <c r="A6" i="7"/>
  <c r="C5" i="7"/>
  <c r="B5" i="7"/>
  <c r="A5" i="7"/>
  <c r="C4" i="7"/>
  <c r="B4" i="7"/>
  <c r="A4" i="7"/>
  <c r="G3" i="7"/>
  <c r="C3" i="7"/>
  <c r="B3" i="7"/>
  <c r="A3" i="7"/>
  <c r="C2" i="7"/>
  <c r="B2" i="7"/>
  <c r="A2" i="7"/>
  <c r="M33" i="6"/>
  <c r="M32" i="6"/>
  <c r="M31" i="6"/>
  <c r="M30" i="6"/>
  <c r="M29" i="6"/>
  <c r="M28" i="6"/>
  <c r="M27" i="6"/>
  <c r="M26" i="6"/>
  <c r="M25" i="6"/>
  <c r="M24" i="6"/>
  <c r="M23" i="6"/>
  <c r="M22" i="6"/>
  <c r="M21" i="6"/>
  <c r="M20" i="6"/>
  <c r="G190" i="7" s="1"/>
  <c r="M19" i="6"/>
  <c r="M18" i="6"/>
  <c r="M17" i="6"/>
  <c r="M16" i="6"/>
  <c r="G147" i="7" s="1"/>
  <c r="M15" i="6"/>
  <c r="M14" i="6"/>
  <c r="M13" i="6"/>
  <c r="M12" i="6"/>
  <c r="G93" i="7" s="1"/>
  <c r="M11" i="6"/>
  <c r="M10" i="6"/>
  <c r="G67" i="7" s="1"/>
  <c r="M9" i="6"/>
  <c r="M8" i="6"/>
  <c r="G46" i="7" s="1"/>
  <c r="M7" i="6"/>
  <c r="M6" i="6"/>
  <c r="E6" i="6"/>
  <c r="J6" i="6" s="1"/>
  <c r="B6" i="6"/>
  <c r="M5" i="6"/>
  <c r="B5" i="6"/>
  <c r="E5" i="6" s="1"/>
  <c r="J5" i="6" s="1"/>
  <c r="M4" i="6"/>
  <c r="G2" i="7" s="1"/>
  <c r="M3" i="6"/>
  <c r="D2" i="6"/>
  <c r="C2" i="6"/>
  <c r="B2" i="6"/>
  <c r="M32" i="5"/>
  <c r="I32" i="5"/>
  <c r="C32" i="5"/>
  <c r="N32" i="5" s="1"/>
  <c r="L31" i="5"/>
  <c r="I31" i="5"/>
  <c r="C31" i="5"/>
  <c r="N31" i="5" s="1"/>
  <c r="O30" i="5"/>
  <c r="K30" i="5"/>
  <c r="I30" i="5"/>
  <c r="C30" i="5"/>
  <c r="N30" i="5" s="1"/>
  <c r="O29" i="5"/>
  <c r="M29" i="5"/>
  <c r="L29" i="5"/>
  <c r="K29" i="5"/>
  <c r="J29" i="5"/>
  <c r="I29" i="5"/>
  <c r="C29" i="5"/>
  <c r="N29" i="5" s="1"/>
  <c r="O28" i="5"/>
  <c r="M28" i="5"/>
  <c r="L28" i="5"/>
  <c r="J28" i="5"/>
  <c r="I28" i="5"/>
  <c r="C28" i="5"/>
  <c r="N28" i="5" s="1"/>
  <c r="I27" i="5"/>
  <c r="C27" i="5"/>
  <c r="N27" i="5" s="1"/>
  <c r="K26" i="5"/>
  <c r="J26" i="5"/>
  <c r="I26" i="5"/>
  <c r="C26" i="5"/>
  <c r="N26" i="5" s="1"/>
  <c r="O25" i="5"/>
  <c r="M25" i="5"/>
  <c r="K25" i="5"/>
  <c r="J25" i="5"/>
  <c r="I25" i="5"/>
  <c r="C25" i="5"/>
  <c r="N25" i="5" s="1"/>
  <c r="M24" i="5"/>
  <c r="I24" i="5"/>
  <c r="C24" i="5"/>
  <c r="N24" i="5" s="1"/>
  <c r="L23" i="5"/>
  <c r="I23" i="5"/>
  <c r="C23" i="5"/>
  <c r="N23" i="5" s="1"/>
  <c r="O22" i="5"/>
  <c r="K22" i="5"/>
  <c r="I22" i="5"/>
  <c r="C22" i="5"/>
  <c r="N22" i="5" s="1"/>
  <c r="O21" i="5"/>
  <c r="M21" i="5"/>
  <c r="L21" i="5"/>
  <c r="K21" i="5"/>
  <c r="J21" i="5"/>
  <c r="I21" i="5"/>
  <c r="C21" i="5"/>
  <c r="N21" i="5" s="1"/>
  <c r="O20" i="5"/>
  <c r="M20" i="5"/>
  <c r="L20" i="5"/>
  <c r="J20" i="5"/>
  <c r="I20" i="5"/>
  <c r="C20" i="5"/>
  <c r="N20" i="5" s="1"/>
  <c r="I19" i="5"/>
  <c r="C19" i="5"/>
  <c r="N19" i="5" s="1"/>
  <c r="L18" i="5"/>
  <c r="K18" i="5"/>
  <c r="J18" i="5"/>
  <c r="I18" i="5"/>
  <c r="C18" i="5"/>
  <c r="N18" i="5" s="1"/>
  <c r="O17" i="5"/>
  <c r="M17" i="5"/>
  <c r="K17" i="5"/>
  <c r="J17" i="5"/>
  <c r="I17" i="5"/>
  <c r="C17" i="5"/>
  <c r="N17" i="5" s="1"/>
  <c r="M16" i="5"/>
  <c r="I16" i="5"/>
  <c r="C16" i="5"/>
  <c r="N16" i="5" s="1"/>
  <c r="L15" i="5"/>
  <c r="I15" i="5"/>
  <c r="C15" i="5"/>
  <c r="N15" i="5" s="1"/>
  <c r="O14" i="5"/>
  <c r="K14" i="5"/>
  <c r="I14" i="5"/>
  <c r="C14" i="5"/>
  <c r="N14" i="5" s="1"/>
  <c r="O13" i="5"/>
  <c r="M13" i="5"/>
  <c r="L13" i="5"/>
  <c r="K13" i="5"/>
  <c r="J13" i="5"/>
  <c r="I13" i="5"/>
  <c r="C13" i="5"/>
  <c r="N13" i="5" s="1"/>
  <c r="O12" i="5"/>
  <c r="M12" i="5"/>
  <c r="L12" i="5"/>
  <c r="J12" i="5"/>
  <c r="I12" i="5"/>
  <c r="C12" i="5"/>
  <c r="N12" i="5" s="1"/>
  <c r="I11" i="5"/>
  <c r="C11" i="5"/>
  <c r="N11" i="5" s="1"/>
  <c r="L10" i="5"/>
  <c r="K10" i="5"/>
  <c r="J10" i="5"/>
  <c r="I10" i="5"/>
  <c r="C10" i="5"/>
  <c r="N10" i="5" s="1"/>
  <c r="O9" i="5"/>
  <c r="F66" i="7" s="1"/>
  <c r="M9" i="5"/>
  <c r="K9" i="5"/>
  <c r="J9" i="5"/>
  <c r="I9" i="5"/>
  <c r="C9" i="5"/>
  <c r="N9" i="5" s="1"/>
  <c r="M8" i="5"/>
  <c r="I8" i="5"/>
  <c r="C8" i="5"/>
  <c r="N8" i="5" s="1"/>
  <c r="L7" i="5"/>
  <c r="I7" i="5"/>
  <c r="C7" i="5"/>
  <c r="N7" i="5" s="1"/>
  <c r="O6" i="5"/>
  <c r="F34" i="7" s="1"/>
  <c r="K6" i="5"/>
  <c r="I6" i="5"/>
  <c r="C6" i="5"/>
  <c r="N6" i="5" s="1"/>
  <c r="O5" i="5"/>
  <c r="M5" i="5"/>
  <c r="L5" i="5"/>
  <c r="K5" i="5"/>
  <c r="J5" i="5"/>
  <c r="E25" i="7" s="1"/>
  <c r="I5" i="5"/>
  <c r="C5" i="5"/>
  <c r="N5" i="5" s="1"/>
  <c r="M4" i="5"/>
  <c r="L4" i="5"/>
  <c r="J4" i="5"/>
  <c r="E15" i="7" s="1"/>
  <c r="I4" i="5"/>
  <c r="O4" i="5" s="1"/>
  <c r="C4" i="5"/>
  <c r="N4" i="5" s="1"/>
  <c r="I3" i="5"/>
  <c r="C3" i="5"/>
  <c r="N3" i="5" s="1"/>
  <c r="K2" i="5"/>
  <c r="J2" i="5"/>
  <c r="I2" i="5"/>
  <c r="C2" i="5"/>
  <c r="N2" i="5" s="1"/>
  <c r="R3" i="1" l="1"/>
  <c r="E3" i="1" s="1"/>
  <c r="E31" i="1"/>
  <c r="F18" i="1"/>
  <c r="F16" i="1"/>
  <c r="E14" i="1"/>
  <c r="E7" i="1"/>
  <c r="S3" i="1"/>
  <c r="F3" i="1" s="1"/>
  <c r="E28" i="1"/>
  <c r="E26" i="1"/>
  <c r="F15" i="1"/>
  <c r="E4" i="1"/>
  <c r="Y8" i="1"/>
  <c r="AB7" i="1"/>
  <c r="F23" i="1"/>
  <c r="E6" i="1"/>
  <c r="S5" i="1"/>
  <c r="E23" i="1"/>
  <c r="X7" i="1"/>
  <c r="AA6" i="1"/>
  <c r="P6" i="1"/>
  <c r="O6" i="1"/>
  <c r="R6" i="1" s="1"/>
  <c r="Q6" i="1"/>
  <c r="F7" i="1"/>
  <c r="F21" i="1"/>
  <c r="F13" i="1"/>
  <c r="F5" i="1"/>
  <c r="F13" i="7"/>
  <c r="F5" i="7"/>
  <c r="F14" i="7"/>
  <c r="F6" i="7"/>
  <c r="F9" i="7"/>
  <c r="F11" i="7"/>
  <c r="F12" i="7"/>
  <c r="F4" i="7"/>
  <c r="F15" i="7"/>
  <c r="F7" i="7"/>
  <c r="F10" i="7"/>
  <c r="F8" i="7"/>
  <c r="L3" i="5"/>
  <c r="F21" i="7"/>
  <c r="F22" i="7"/>
  <c r="F25" i="7"/>
  <c r="F17" i="7"/>
  <c r="F27" i="7"/>
  <c r="F19" i="7"/>
  <c r="E75" i="7"/>
  <c r="E67" i="7"/>
  <c r="E68" i="7"/>
  <c r="E69" i="7"/>
  <c r="E70" i="7"/>
  <c r="E71" i="7"/>
  <c r="E72" i="7"/>
  <c r="E64" i="7"/>
  <c r="E74" i="7"/>
  <c r="E66" i="7"/>
  <c r="L11" i="5"/>
  <c r="F116" i="7"/>
  <c r="F117" i="7"/>
  <c r="F118" i="7"/>
  <c r="F119" i="7"/>
  <c r="F120" i="7"/>
  <c r="F112" i="7"/>
  <c r="F121" i="7"/>
  <c r="F113" i="7"/>
  <c r="F122" i="7"/>
  <c r="F114" i="7"/>
  <c r="F123" i="7"/>
  <c r="F115" i="7"/>
  <c r="E170" i="7"/>
  <c r="E162" i="7"/>
  <c r="E171" i="7"/>
  <c r="E163" i="7"/>
  <c r="E165" i="7"/>
  <c r="E166" i="7"/>
  <c r="E167" i="7"/>
  <c r="E168" i="7"/>
  <c r="E160" i="7"/>
  <c r="E164" i="7"/>
  <c r="E169" i="7"/>
  <c r="E161" i="7"/>
  <c r="L19" i="5"/>
  <c r="F218" i="7"/>
  <c r="F210" i="7"/>
  <c r="F219" i="7"/>
  <c r="F211" i="7"/>
  <c r="F212" i="7"/>
  <c r="F213" i="7"/>
  <c r="F214" i="7"/>
  <c r="F215" i="7"/>
  <c r="F216" i="7"/>
  <c r="F208" i="7"/>
  <c r="F217" i="7"/>
  <c r="F209" i="7"/>
  <c r="E262" i="7"/>
  <c r="E266" i="7"/>
  <c r="E258" i="7"/>
  <c r="E263" i="7"/>
  <c r="E259" i="7"/>
  <c r="E267" i="7"/>
  <c r="E264" i="7"/>
  <c r="E260" i="7"/>
  <c r="E256" i="7"/>
  <c r="E265" i="7"/>
  <c r="E261" i="7"/>
  <c r="E257" i="7"/>
  <c r="L27" i="5"/>
  <c r="F310" i="7"/>
  <c r="F311" i="7"/>
  <c r="F312" i="7"/>
  <c r="F304" i="7"/>
  <c r="F314" i="7"/>
  <c r="F306" i="7"/>
  <c r="F315" i="7"/>
  <c r="F307" i="7"/>
  <c r="F309" i="7"/>
  <c r="F305" i="7"/>
  <c r="F308" i="7"/>
  <c r="F313" i="7"/>
  <c r="G14" i="7"/>
  <c r="G6" i="7"/>
  <c r="G15" i="7"/>
  <c r="G7" i="7"/>
  <c r="G10" i="7"/>
  <c r="G12" i="7"/>
  <c r="G4" i="7"/>
  <c r="G22" i="7"/>
  <c r="G23" i="7"/>
  <c r="G26" i="7"/>
  <c r="G18" i="7"/>
  <c r="G20" i="7"/>
  <c r="G37" i="7"/>
  <c r="G38" i="7"/>
  <c r="G30" i="7"/>
  <c r="G39" i="7"/>
  <c r="G31" i="7"/>
  <c r="G32" i="7"/>
  <c r="G33" i="7"/>
  <c r="G34" i="7"/>
  <c r="G36" i="7"/>
  <c r="G28" i="7"/>
  <c r="G61" i="7"/>
  <c r="G53" i="7"/>
  <c r="G62" i="7"/>
  <c r="G54" i="7"/>
  <c r="G63" i="7"/>
  <c r="G55" i="7"/>
  <c r="G56" i="7"/>
  <c r="G57" i="7"/>
  <c r="G58" i="7"/>
  <c r="G60" i="7"/>
  <c r="G52" i="7"/>
  <c r="E11" i="7"/>
  <c r="F16" i="7"/>
  <c r="E19" i="7"/>
  <c r="F24" i="7"/>
  <c r="E27" i="7"/>
  <c r="G59" i="7"/>
  <c r="E73" i="7"/>
  <c r="L2" i="5"/>
  <c r="M3" i="5"/>
  <c r="J8" i="5"/>
  <c r="M11" i="5"/>
  <c r="F108" i="7"/>
  <c r="F100" i="7"/>
  <c r="F109" i="7"/>
  <c r="F101" i="7"/>
  <c r="F110" i="7"/>
  <c r="F102" i="7"/>
  <c r="F111" i="7"/>
  <c r="F103" i="7"/>
  <c r="F104" i="7"/>
  <c r="F105" i="7"/>
  <c r="F106" i="7"/>
  <c r="F107" i="7"/>
  <c r="J16" i="5"/>
  <c r="M19" i="5"/>
  <c r="F203" i="7"/>
  <c r="F204" i="7"/>
  <c r="F196" i="7"/>
  <c r="F206" i="7"/>
  <c r="F198" i="7"/>
  <c r="F207" i="7"/>
  <c r="F199" i="7"/>
  <c r="F200" i="7"/>
  <c r="F201" i="7"/>
  <c r="F202" i="7"/>
  <c r="F205" i="7"/>
  <c r="F197" i="7"/>
  <c r="J24" i="5"/>
  <c r="L26" i="5"/>
  <c r="M27" i="5"/>
  <c r="F302" i="7"/>
  <c r="F294" i="7"/>
  <c r="F303" i="7"/>
  <c r="F295" i="7"/>
  <c r="F296" i="7"/>
  <c r="F298" i="7"/>
  <c r="F299" i="7"/>
  <c r="F300" i="7"/>
  <c r="F293" i="7"/>
  <c r="F301" i="7"/>
  <c r="F292" i="7"/>
  <c r="F297" i="7"/>
  <c r="J32" i="5"/>
  <c r="G8" i="7"/>
  <c r="G11" i="7"/>
  <c r="G16" i="7"/>
  <c r="G19" i="7"/>
  <c r="G24" i="7"/>
  <c r="G27" i="7"/>
  <c r="G35" i="7"/>
  <c r="M2" i="5"/>
  <c r="O3" i="5"/>
  <c r="J7" i="5"/>
  <c r="K8" i="5"/>
  <c r="L9" i="5"/>
  <c r="M10" i="5"/>
  <c r="O11" i="5"/>
  <c r="J15" i="5"/>
  <c r="K16" i="5"/>
  <c r="L17" i="5"/>
  <c r="M18" i="5"/>
  <c r="O19" i="5"/>
  <c r="J23" i="5"/>
  <c r="K24" i="5"/>
  <c r="L25" i="5"/>
  <c r="M26" i="5"/>
  <c r="O27" i="5"/>
  <c r="J31" i="5"/>
  <c r="K32" i="5"/>
  <c r="G311" i="7"/>
  <c r="G312" i="7"/>
  <c r="G304" i="7"/>
  <c r="G313" i="7"/>
  <c r="G305" i="7"/>
  <c r="G315" i="7"/>
  <c r="G307" i="7"/>
  <c r="G308" i="7"/>
  <c r="G314" i="7"/>
  <c r="G310" i="7"/>
  <c r="G306" i="7"/>
  <c r="G309" i="7"/>
  <c r="G5" i="7"/>
  <c r="G13" i="7"/>
  <c r="G21" i="7"/>
  <c r="G29" i="7"/>
  <c r="O2" i="5"/>
  <c r="J6" i="5"/>
  <c r="K7" i="5"/>
  <c r="L8" i="5"/>
  <c r="O10" i="5"/>
  <c r="J14" i="5"/>
  <c r="K15" i="5"/>
  <c r="L16" i="5"/>
  <c r="O18" i="5"/>
  <c r="J22" i="5"/>
  <c r="K23" i="5"/>
  <c r="L24" i="5"/>
  <c r="O26" i="5"/>
  <c r="J30" i="5"/>
  <c r="K31" i="5"/>
  <c r="L32" i="5"/>
  <c r="G264" i="7"/>
  <c r="G256" i="7"/>
  <c r="G260" i="7"/>
  <c r="G266" i="7"/>
  <c r="G262" i="7"/>
  <c r="G258" i="7"/>
  <c r="G263" i="7"/>
  <c r="G259" i="7"/>
  <c r="G267" i="7"/>
  <c r="G265" i="7"/>
  <c r="G261" i="7"/>
  <c r="G257" i="7"/>
  <c r="G279" i="7"/>
  <c r="G271" i="7"/>
  <c r="G272" i="7"/>
  <c r="G273" i="7"/>
  <c r="G276" i="7"/>
  <c r="G268" i="7"/>
  <c r="G274" i="7"/>
  <c r="G278" i="7"/>
  <c r="G275" i="7"/>
  <c r="G270" i="7"/>
  <c r="G277" i="7"/>
  <c r="G269" i="7"/>
  <c r="G303" i="7"/>
  <c r="G295" i="7"/>
  <c r="G296" i="7"/>
  <c r="G297" i="7"/>
  <c r="G299" i="7"/>
  <c r="G300" i="7"/>
  <c r="G292" i="7"/>
  <c r="G298" i="7"/>
  <c r="G301" i="7"/>
  <c r="G294" i="7"/>
  <c r="G302" i="7"/>
  <c r="G293" i="7"/>
  <c r="E7" i="7"/>
  <c r="F18" i="7"/>
  <c r="E23" i="7"/>
  <c r="F26" i="7"/>
  <c r="F68" i="7"/>
  <c r="F69" i="7"/>
  <c r="F70" i="7"/>
  <c r="F71" i="7"/>
  <c r="F72" i="7"/>
  <c r="F64" i="7"/>
  <c r="F73" i="7"/>
  <c r="F65" i="7"/>
  <c r="F75" i="7"/>
  <c r="F67" i="7"/>
  <c r="F263" i="7"/>
  <c r="F267" i="7"/>
  <c r="F259" i="7"/>
  <c r="F266" i="7"/>
  <c r="F262" i="7"/>
  <c r="F258" i="7"/>
  <c r="F264" i="7"/>
  <c r="F260" i="7"/>
  <c r="F256" i="7"/>
  <c r="F265" i="7"/>
  <c r="F261" i="7"/>
  <c r="F257" i="7"/>
  <c r="E309" i="7"/>
  <c r="E310" i="7"/>
  <c r="E311" i="7"/>
  <c r="E313" i="7"/>
  <c r="E305" i="7"/>
  <c r="E314" i="7"/>
  <c r="E306" i="7"/>
  <c r="E312" i="7"/>
  <c r="E307" i="7"/>
  <c r="E308" i="7"/>
  <c r="E315" i="7"/>
  <c r="E304" i="7"/>
  <c r="G219" i="7"/>
  <c r="G211" i="7"/>
  <c r="G212" i="7"/>
  <c r="G213" i="7"/>
  <c r="G214" i="7"/>
  <c r="G215" i="7"/>
  <c r="G216" i="7"/>
  <c r="G208" i="7"/>
  <c r="G217" i="7"/>
  <c r="G209" i="7"/>
  <c r="G218" i="7"/>
  <c r="G210" i="7"/>
  <c r="G227" i="7"/>
  <c r="G228" i="7"/>
  <c r="G220" i="7"/>
  <c r="G229" i="7"/>
  <c r="G221" i="7"/>
  <c r="G230" i="7"/>
  <c r="G222" i="7"/>
  <c r="G231" i="7"/>
  <c r="G223" i="7"/>
  <c r="G224" i="7"/>
  <c r="G225" i="7"/>
  <c r="G226" i="7"/>
  <c r="G248" i="7"/>
  <c r="G252" i="7"/>
  <c r="G244" i="7"/>
  <c r="G254" i="7"/>
  <c r="G250" i="7"/>
  <c r="G246" i="7"/>
  <c r="G255" i="7"/>
  <c r="G251" i="7"/>
  <c r="G247" i="7"/>
  <c r="G253" i="7"/>
  <c r="G249" i="7"/>
  <c r="G245" i="7"/>
  <c r="F74" i="7"/>
  <c r="E123" i="7"/>
  <c r="E115" i="7"/>
  <c r="E116" i="7"/>
  <c r="E117" i="7"/>
  <c r="E118" i="7"/>
  <c r="E119" i="7"/>
  <c r="E120" i="7"/>
  <c r="E112" i="7"/>
  <c r="E121" i="7"/>
  <c r="E113" i="7"/>
  <c r="E122" i="7"/>
  <c r="E114" i="7"/>
  <c r="E217" i="7"/>
  <c r="E209" i="7"/>
  <c r="E218" i="7"/>
  <c r="E210" i="7"/>
  <c r="E219" i="7"/>
  <c r="E211" i="7"/>
  <c r="E212" i="7"/>
  <c r="E213" i="7"/>
  <c r="E214" i="7"/>
  <c r="E215" i="7"/>
  <c r="E216" i="7"/>
  <c r="E208" i="7"/>
  <c r="E12" i="7"/>
  <c r="E4" i="7"/>
  <c r="E13" i="7"/>
  <c r="E5" i="7"/>
  <c r="E8" i="7"/>
  <c r="E10" i="7"/>
  <c r="L6" i="5"/>
  <c r="M7" i="5"/>
  <c r="O8" i="5"/>
  <c r="E107" i="7"/>
  <c r="E108" i="7"/>
  <c r="E100" i="7"/>
  <c r="E109" i="7"/>
  <c r="E101" i="7"/>
  <c r="E110" i="7"/>
  <c r="E102" i="7"/>
  <c r="E111" i="7"/>
  <c r="E103" i="7"/>
  <c r="E104" i="7"/>
  <c r="E105" i="7"/>
  <c r="E106" i="7"/>
  <c r="L14" i="5"/>
  <c r="M15" i="5"/>
  <c r="O16" i="5"/>
  <c r="E202" i="7"/>
  <c r="E203" i="7"/>
  <c r="E205" i="7"/>
  <c r="E197" i="7"/>
  <c r="E206" i="7"/>
  <c r="E198" i="7"/>
  <c r="E207" i="7"/>
  <c r="E199" i="7"/>
  <c r="E200" i="7"/>
  <c r="E204" i="7"/>
  <c r="E196" i="7"/>
  <c r="E201" i="7"/>
  <c r="L22" i="5"/>
  <c r="M23" i="5"/>
  <c r="O24" i="5"/>
  <c r="E301" i="7"/>
  <c r="E293" i="7"/>
  <c r="E302" i="7"/>
  <c r="E294" i="7"/>
  <c r="E303" i="7"/>
  <c r="E295" i="7"/>
  <c r="E297" i="7"/>
  <c r="E298" i="7"/>
  <c r="E300" i="7"/>
  <c r="E296" i="7"/>
  <c r="E292" i="7"/>
  <c r="E299" i="7"/>
  <c r="L30" i="5"/>
  <c r="M31" i="5"/>
  <c r="O32" i="5"/>
  <c r="G164" i="7"/>
  <c r="G165" i="7"/>
  <c r="G167" i="7"/>
  <c r="G168" i="7"/>
  <c r="G160" i="7"/>
  <c r="G169" i="7"/>
  <c r="G161" i="7"/>
  <c r="G170" i="7"/>
  <c r="G162" i="7"/>
  <c r="G171" i="7"/>
  <c r="G163" i="7"/>
  <c r="G166" i="7"/>
  <c r="G180" i="7"/>
  <c r="G172" i="7"/>
  <c r="G181" i="7"/>
  <c r="G173" i="7"/>
  <c r="G183" i="7"/>
  <c r="G175" i="7"/>
  <c r="G176" i="7"/>
  <c r="G177" i="7"/>
  <c r="G178" i="7"/>
  <c r="G179" i="7"/>
  <c r="G182" i="7"/>
  <c r="G174" i="7"/>
  <c r="G204" i="7"/>
  <c r="G196" i="7"/>
  <c r="G205" i="7"/>
  <c r="G197" i="7"/>
  <c r="G207" i="7"/>
  <c r="G199" i="7"/>
  <c r="G200" i="7"/>
  <c r="G201" i="7"/>
  <c r="G202" i="7"/>
  <c r="G203" i="7"/>
  <c r="G206" i="7"/>
  <c r="G198" i="7"/>
  <c r="E9" i="7"/>
  <c r="E17" i="7"/>
  <c r="F20" i="7"/>
  <c r="F28" i="7"/>
  <c r="E20" i="7"/>
  <c r="E21" i="7"/>
  <c r="E24" i="7"/>
  <c r="E16" i="7"/>
  <c r="E26" i="7"/>
  <c r="E18" i="7"/>
  <c r="F171" i="7"/>
  <c r="F163" i="7"/>
  <c r="F164" i="7"/>
  <c r="F166" i="7"/>
  <c r="F167" i="7"/>
  <c r="F168" i="7"/>
  <c r="F160" i="7"/>
  <c r="F169" i="7"/>
  <c r="F161" i="7"/>
  <c r="F170" i="7"/>
  <c r="F162" i="7"/>
  <c r="F165" i="7"/>
  <c r="J3" i="5"/>
  <c r="K4" i="5"/>
  <c r="M6" i="5"/>
  <c r="O7" i="5"/>
  <c r="J11" i="5"/>
  <c r="K12" i="5"/>
  <c r="M14" i="5"/>
  <c r="O15" i="5"/>
  <c r="J19" i="5"/>
  <c r="K20" i="5"/>
  <c r="M22" i="5"/>
  <c r="O23" i="5"/>
  <c r="J27" i="5"/>
  <c r="K28" i="5"/>
  <c r="M30" i="5"/>
  <c r="O31" i="5"/>
  <c r="G117" i="7"/>
  <c r="G118" i="7"/>
  <c r="G119" i="7"/>
  <c r="G120" i="7"/>
  <c r="G112" i="7"/>
  <c r="G121" i="7"/>
  <c r="G113" i="7"/>
  <c r="G122" i="7"/>
  <c r="G114" i="7"/>
  <c r="G123" i="7"/>
  <c r="G115" i="7"/>
  <c r="G116" i="7"/>
  <c r="G132" i="7"/>
  <c r="G133" i="7"/>
  <c r="G129" i="7"/>
  <c r="G130" i="7"/>
  <c r="G125" i="7"/>
  <c r="G126" i="7"/>
  <c r="G127" i="7"/>
  <c r="G134" i="7"/>
  <c r="G131" i="7"/>
  <c r="G128" i="7"/>
  <c r="G135" i="7"/>
  <c r="G124" i="7"/>
  <c r="G156" i="7"/>
  <c r="G148" i="7"/>
  <c r="G157" i="7"/>
  <c r="G149" i="7"/>
  <c r="G159" i="7"/>
  <c r="G151" i="7"/>
  <c r="G152" i="7"/>
  <c r="G153" i="7"/>
  <c r="G154" i="7"/>
  <c r="G155" i="7"/>
  <c r="G158" i="7"/>
  <c r="G150" i="7"/>
  <c r="E6" i="7"/>
  <c r="G9" i="7"/>
  <c r="E14" i="7"/>
  <c r="G17" i="7"/>
  <c r="E22" i="7"/>
  <c r="G25" i="7"/>
  <c r="K3" i="5"/>
  <c r="F36" i="7"/>
  <c r="F37" i="7"/>
  <c r="F29" i="7"/>
  <c r="F38" i="7"/>
  <c r="F30" i="7"/>
  <c r="F39" i="7"/>
  <c r="F31" i="7"/>
  <c r="F32" i="7"/>
  <c r="F33" i="7"/>
  <c r="F35" i="7"/>
  <c r="E83" i="7"/>
  <c r="E84" i="7"/>
  <c r="E76" i="7"/>
  <c r="E85" i="7"/>
  <c r="E77" i="7"/>
  <c r="E86" i="7"/>
  <c r="E78" i="7"/>
  <c r="E87" i="7"/>
  <c r="E79" i="7"/>
  <c r="E80" i="7"/>
  <c r="E81" i="7"/>
  <c r="E82" i="7"/>
  <c r="K11" i="5"/>
  <c r="F131" i="7"/>
  <c r="F132" i="7"/>
  <c r="F135" i="7"/>
  <c r="F133" i="7"/>
  <c r="F124" i="7"/>
  <c r="F130" i="7"/>
  <c r="F125" i="7"/>
  <c r="F126" i="7"/>
  <c r="F127" i="7"/>
  <c r="F134" i="7"/>
  <c r="F128" i="7"/>
  <c r="F129" i="7"/>
  <c r="E178" i="7"/>
  <c r="E179" i="7"/>
  <c r="E181" i="7"/>
  <c r="E173" i="7"/>
  <c r="E182" i="7"/>
  <c r="E174" i="7"/>
  <c r="E183" i="7"/>
  <c r="E175" i="7"/>
  <c r="E176" i="7"/>
  <c r="E180" i="7"/>
  <c r="E172" i="7"/>
  <c r="E177" i="7"/>
  <c r="K19" i="5"/>
  <c r="F226" i="7"/>
  <c r="F227" i="7"/>
  <c r="F228" i="7"/>
  <c r="F220" i="7"/>
  <c r="F229" i="7"/>
  <c r="F221" i="7"/>
  <c r="F230" i="7"/>
  <c r="F222" i="7"/>
  <c r="F231" i="7"/>
  <c r="F223" i="7"/>
  <c r="F224" i="7"/>
  <c r="F225" i="7"/>
  <c r="E277" i="7"/>
  <c r="E269" i="7"/>
  <c r="E278" i="7"/>
  <c r="E270" i="7"/>
  <c r="E279" i="7"/>
  <c r="E271" i="7"/>
  <c r="E274" i="7"/>
  <c r="E272" i="7"/>
  <c r="E275" i="7"/>
  <c r="E276" i="7"/>
  <c r="E273" i="7"/>
  <c r="E268" i="7"/>
  <c r="K27" i="5"/>
  <c r="F326" i="7"/>
  <c r="F318" i="7"/>
  <c r="F327" i="7"/>
  <c r="F319" i="7"/>
  <c r="F320" i="7"/>
  <c r="F321" i="7"/>
  <c r="F322" i="7"/>
  <c r="F323" i="7"/>
  <c r="F325" i="7"/>
  <c r="F316" i="7"/>
  <c r="F324" i="7"/>
  <c r="F317" i="7"/>
  <c r="G69" i="7"/>
  <c r="G70" i="7"/>
  <c r="G71" i="7"/>
  <c r="G72" i="7"/>
  <c r="G64" i="7"/>
  <c r="G73" i="7"/>
  <c r="G65" i="7"/>
  <c r="G74" i="7"/>
  <c r="G66" i="7"/>
  <c r="G75" i="7"/>
  <c r="G68" i="7"/>
  <c r="G85" i="7"/>
  <c r="G77" i="7"/>
  <c r="G86" i="7"/>
  <c r="G78" i="7"/>
  <c r="G87" i="7"/>
  <c r="G79" i="7"/>
  <c r="G80" i="7"/>
  <c r="G81" i="7"/>
  <c r="G82" i="7"/>
  <c r="G83" i="7"/>
  <c r="G84" i="7"/>
  <c r="G76" i="7"/>
  <c r="G109" i="7"/>
  <c r="G101" i="7"/>
  <c r="G110" i="7"/>
  <c r="G102" i="7"/>
  <c r="G111" i="7"/>
  <c r="G103" i="7"/>
  <c r="G104" i="7"/>
  <c r="G105" i="7"/>
  <c r="G106" i="7"/>
  <c r="G107" i="7"/>
  <c r="G108" i="7"/>
  <c r="G100" i="7"/>
  <c r="G351" i="7"/>
  <c r="G345" i="7"/>
  <c r="G346" i="7"/>
  <c r="G350" i="7"/>
  <c r="G343" i="7"/>
  <c r="G347" i="7"/>
  <c r="G344" i="7"/>
  <c r="G348" i="7"/>
  <c r="G340" i="7"/>
  <c r="G342" i="7"/>
  <c r="G341" i="7"/>
  <c r="G349" i="7"/>
  <c r="G327" i="7"/>
  <c r="G319" i="7"/>
  <c r="G320" i="7"/>
  <c r="G321" i="7"/>
  <c r="G322" i="7"/>
  <c r="G323" i="7"/>
  <c r="G324" i="7"/>
  <c r="G316" i="7"/>
  <c r="G326" i="7"/>
  <c r="G318" i="7"/>
  <c r="G325" i="7"/>
  <c r="G317" i="7"/>
  <c r="G44" i="7"/>
  <c r="G92" i="7"/>
  <c r="G138" i="7"/>
  <c r="G143" i="7"/>
  <c r="G99" i="7"/>
  <c r="G140" i="7"/>
  <c r="G141" i="7"/>
  <c r="G144" i="7"/>
  <c r="G136" i="7"/>
  <c r="G145" i="7"/>
  <c r="G137" i="7"/>
  <c r="G146" i="7"/>
  <c r="G188" i="7"/>
  <c r="G189" i="7"/>
  <c r="G191" i="7"/>
  <c r="G192" i="7"/>
  <c r="G184" i="7"/>
  <c r="G193" i="7"/>
  <c r="G185" i="7"/>
  <c r="G194" i="7"/>
  <c r="G186" i="7"/>
  <c r="G240" i="7"/>
  <c r="G236" i="7"/>
  <c r="G242" i="7"/>
  <c r="G238" i="7"/>
  <c r="G234" i="7"/>
  <c r="G243" i="7"/>
  <c r="G239" i="7"/>
  <c r="G235" i="7"/>
  <c r="G241" i="7"/>
  <c r="G237" i="7"/>
  <c r="G232" i="7"/>
  <c r="G233" i="7"/>
  <c r="G287" i="7"/>
  <c r="G288" i="7"/>
  <c r="G280" i="7"/>
  <c r="G289" i="7"/>
  <c r="G281" i="7"/>
  <c r="G291" i="7"/>
  <c r="G283" i="7"/>
  <c r="G284" i="7"/>
  <c r="G282" i="7"/>
  <c r="G285" i="7"/>
  <c r="G290" i="7"/>
  <c r="G286" i="7"/>
  <c r="G335" i="7"/>
  <c r="G336" i="7"/>
  <c r="G328" i="7"/>
  <c r="G337" i="7"/>
  <c r="G329" i="7"/>
  <c r="G338" i="7"/>
  <c r="G330" i="7"/>
  <c r="G339" i="7"/>
  <c r="G331" i="7"/>
  <c r="G332" i="7"/>
  <c r="G334" i="7"/>
  <c r="G333" i="7"/>
  <c r="G42" i="7"/>
  <c r="G50" i="7"/>
  <c r="G90" i="7"/>
  <c r="G98" i="7"/>
  <c r="G49" i="7"/>
  <c r="G89" i="7"/>
  <c r="G97" i="7"/>
  <c r="G187" i="7"/>
  <c r="G195" i="7"/>
  <c r="G48" i="7"/>
  <c r="G88" i="7"/>
  <c r="G96" i="7"/>
  <c r="G139" i="7"/>
  <c r="G142" i="7"/>
  <c r="G47" i="7"/>
  <c r="G95" i="7"/>
  <c r="G94" i="7"/>
  <c r="H47" i="10"/>
  <c r="T15" i="10"/>
  <c r="N29" i="10"/>
  <c r="O13" i="10"/>
  <c r="AJ5" i="10"/>
  <c r="N12" i="10"/>
  <c r="M7" i="10"/>
  <c r="X45" i="10"/>
  <c r="E29" i="10"/>
  <c r="K30" i="10"/>
  <c r="L14" i="10"/>
  <c r="W45" i="10"/>
  <c r="AH22" i="10"/>
  <c r="M28" i="10"/>
  <c r="F29" i="10"/>
  <c r="G13" i="10"/>
  <c r="E49" i="11"/>
  <c r="A26" i="11"/>
  <c r="A30" i="11" s="1"/>
  <c r="A34" i="11" s="1"/>
  <c r="A38" i="11" s="1"/>
  <c r="A23" i="11"/>
  <c r="S6" i="1" l="1"/>
  <c r="Y9" i="1"/>
  <c r="AB8" i="1"/>
  <c r="X8" i="1"/>
  <c r="AA7" i="1"/>
  <c r="P7" i="1"/>
  <c r="S7" i="1" s="1"/>
  <c r="O7" i="1"/>
  <c r="Q7" i="1"/>
  <c r="H13" i="10"/>
  <c r="G29" i="10"/>
  <c r="M24" i="10"/>
  <c r="B7" i="6"/>
  <c r="E7" i="6" s="1"/>
  <c r="J7" i="6" s="1"/>
  <c r="E285" i="7"/>
  <c r="E286" i="7"/>
  <c r="E287" i="7"/>
  <c r="E289" i="7"/>
  <c r="E281" i="7"/>
  <c r="E290" i="7"/>
  <c r="E282" i="7"/>
  <c r="E284" i="7"/>
  <c r="E291" i="7"/>
  <c r="E280" i="7"/>
  <c r="E288" i="7"/>
  <c r="E283" i="7"/>
  <c r="E99" i="7"/>
  <c r="E91" i="7"/>
  <c r="E92" i="7"/>
  <c r="E93" i="7"/>
  <c r="E94" i="7"/>
  <c r="E95" i="7"/>
  <c r="E96" i="7"/>
  <c r="E88" i="7"/>
  <c r="E97" i="7"/>
  <c r="E89" i="7"/>
  <c r="E98" i="7"/>
  <c r="E90" i="7"/>
  <c r="F92" i="7"/>
  <c r="F93" i="7"/>
  <c r="F94" i="7"/>
  <c r="F95" i="7"/>
  <c r="F96" i="7"/>
  <c r="F88" i="7"/>
  <c r="F97" i="7"/>
  <c r="F89" i="7"/>
  <c r="F98" i="7"/>
  <c r="F90" i="7"/>
  <c r="F99" i="7"/>
  <c r="F91" i="7"/>
  <c r="N28" i="10"/>
  <c r="N7" i="10"/>
  <c r="O12" i="10"/>
  <c r="F239" i="7"/>
  <c r="F243" i="7"/>
  <c r="F235" i="7"/>
  <c r="F242" i="7"/>
  <c r="F238" i="7"/>
  <c r="F234" i="7"/>
  <c r="F240" i="7"/>
  <c r="F236" i="7"/>
  <c r="F241" i="7"/>
  <c r="F237" i="7"/>
  <c r="F232" i="7"/>
  <c r="F233" i="7"/>
  <c r="F44" i="7"/>
  <c r="F45" i="7"/>
  <c r="F46" i="7"/>
  <c r="F47" i="7"/>
  <c r="F48" i="7"/>
  <c r="F40" i="7"/>
  <c r="F49" i="7"/>
  <c r="F41" i="7"/>
  <c r="F51" i="7"/>
  <c r="F43" i="7"/>
  <c r="F42" i="7"/>
  <c r="F50" i="7"/>
  <c r="E59" i="7"/>
  <c r="E60" i="7"/>
  <c r="E52" i="7"/>
  <c r="E61" i="7"/>
  <c r="E53" i="7"/>
  <c r="E62" i="7"/>
  <c r="E54" i="7"/>
  <c r="E63" i="7"/>
  <c r="E55" i="7"/>
  <c r="E56" i="7"/>
  <c r="E58" i="7"/>
  <c r="E57" i="7"/>
  <c r="Y45" i="10"/>
  <c r="AK5" i="10"/>
  <c r="AJ22" i="10"/>
  <c r="E225" i="7"/>
  <c r="E226" i="7"/>
  <c r="E227" i="7"/>
  <c r="E228" i="7"/>
  <c r="E220" i="7"/>
  <c r="E229" i="7"/>
  <c r="E221" i="7"/>
  <c r="E230" i="7"/>
  <c r="E222" i="7"/>
  <c r="E231" i="7"/>
  <c r="E223" i="7"/>
  <c r="E224" i="7"/>
  <c r="E35" i="7"/>
  <c r="E36" i="7"/>
  <c r="E28" i="7"/>
  <c r="E37" i="7"/>
  <c r="E29" i="7"/>
  <c r="E38" i="7"/>
  <c r="E39" i="7"/>
  <c r="E31" i="7"/>
  <c r="E32" i="7"/>
  <c r="E34" i="7"/>
  <c r="E30" i="7"/>
  <c r="E33" i="7"/>
  <c r="E238" i="7"/>
  <c r="E242" i="7"/>
  <c r="E233" i="7"/>
  <c r="E234" i="7"/>
  <c r="E243" i="7"/>
  <c r="E239" i="7"/>
  <c r="E235" i="7"/>
  <c r="E240" i="7"/>
  <c r="E236" i="7"/>
  <c r="E241" i="7"/>
  <c r="E237" i="7"/>
  <c r="E232" i="7"/>
  <c r="F179" i="7"/>
  <c r="F180" i="7"/>
  <c r="F172" i="7"/>
  <c r="F182" i="7"/>
  <c r="F174" i="7"/>
  <c r="F183" i="7"/>
  <c r="F175" i="7"/>
  <c r="F176" i="7"/>
  <c r="F177" i="7"/>
  <c r="F178" i="7"/>
  <c r="F181" i="7"/>
  <c r="F173" i="7"/>
  <c r="F195" i="7"/>
  <c r="F187" i="7"/>
  <c r="F188" i="7"/>
  <c r="F190" i="7"/>
  <c r="F191" i="7"/>
  <c r="F192" i="7"/>
  <c r="F184" i="7"/>
  <c r="F193" i="7"/>
  <c r="F185" i="7"/>
  <c r="F194" i="7"/>
  <c r="F186" i="7"/>
  <c r="F189" i="7"/>
  <c r="E154" i="7"/>
  <c r="E155" i="7"/>
  <c r="E157" i="7"/>
  <c r="E158" i="7"/>
  <c r="E150" i="7"/>
  <c r="E159" i="7"/>
  <c r="E151" i="7"/>
  <c r="E152" i="7"/>
  <c r="E156" i="7"/>
  <c r="E148" i="7"/>
  <c r="E153" i="7"/>
  <c r="E149" i="7"/>
  <c r="E50" i="11"/>
  <c r="P13" i="10"/>
  <c r="O29" i="10"/>
  <c r="E194" i="7"/>
  <c r="E186" i="7"/>
  <c r="E195" i="7"/>
  <c r="E187" i="7"/>
  <c r="E189" i="7"/>
  <c r="E190" i="7"/>
  <c r="E191" i="7"/>
  <c r="E192" i="7"/>
  <c r="E184" i="7"/>
  <c r="E188" i="7"/>
  <c r="E193" i="7"/>
  <c r="E185" i="7"/>
  <c r="E2" i="7"/>
  <c r="E3" i="7"/>
  <c r="F60" i="7"/>
  <c r="F52" i="7"/>
  <c r="F61" i="7"/>
  <c r="F53" i="7"/>
  <c r="F62" i="7"/>
  <c r="F54" i="7"/>
  <c r="F63" i="7"/>
  <c r="F55" i="7"/>
  <c r="F56" i="7"/>
  <c r="F57" i="7"/>
  <c r="F59" i="7"/>
  <c r="F58" i="7"/>
  <c r="E51" i="7"/>
  <c r="E43" i="7"/>
  <c r="E44" i="7"/>
  <c r="E45" i="7"/>
  <c r="E46" i="7"/>
  <c r="E47" i="7"/>
  <c r="E48" i="7"/>
  <c r="E40" i="7"/>
  <c r="E50" i="7"/>
  <c r="E42" i="7"/>
  <c r="E41" i="7"/>
  <c r="E49" i="7"/>
  <c r="F334" i="7"/>
  <c r="F335" i="7"/>
  <c r="F336" i="7"/>
  <c r="F328" i="7"/>
  <c r="F337" i="7"/>
  <c r="F329" i="7"/>
  <c r="F338" i="7"/>
  <c r="F330" i="7"/>
  <c r="F339" i="7"/>
  <c r="F331" i="7"/>
  <c r="F333" i="7"/>
  <c r="F332" i="7"/>
  <c r="F147" i="7"/>
  <c r="F139" i="7"/>
  <c r="F140" i="7"/>
  <c r="F143" i="7"/>
  <c r="F144" i="7"/>
  <c r="F136" i="7"/>
  <c r="F145" i="7"/>
  <c r="F141" i="7"/>
  <c r="F138" i="7"/>
  <c r="F146" i="7"/>
  <c r="F142" i="7"/>
  <c r="F137" i="7"/>
  <c r="F155" i="7"/>
  <c r="F156" i="7"/>
  <c r="F148" i="7"/>
  <c r="F158" i="7"/>
  <c r="F159" i="7"/>
  <c r="F151" i="7"/>
  <c r="F152" i="7"/>
  <c r="F153" i="7"/>
  <c r="F154" i="7"/>
  <c r="F150" i="7"/>
  <c r="F157" i="7"/>
  <c r="F149" i="7"/>
  <c r="E333" i="7"/>
  <c r="E334" i="7"/>
  <c r="E335" i="7"/>
  <c r="E336" i="7"/>
  <c r="E328" i="7"/>
  <c r="E337" i="7"/>
  <c r="E329" i="7"/>
  <c r="E338" i="7"/>
  <c r="E330" i="7"/>
  <c r="E332" i="7"/>
  <c r="E339" i="7"/>
  <c r="E331" i="7"/>
  <c r="F3" i="7"/>
  <c r="F2" i="7"/>
  <c r="E254" i="7"/>
  <c r="E246" i="7"/>
  <c r="E250" i="7"/>
  <c r="E255" i="7"/>
  <c r="E251" i="7"/>
  <c r="E247" i="7"/>
  <c r="E252" i="7"/>
  <c r="E248" i="7"/>
  <c r="E244" i="7"/>
  <c r="E253" i="7"/>
  <c r="E249" i="7"/>
  <c r="E245" i="7"/>
  <c r="U15" i="10"/>
  <c r="I47" i="10"/>
  <c r="F255" i="7"/>
  <c r="F247" i="7"/>
  <c r="F251" i="7"/>
  <c r="F254" i="7"/>
  <c r="F250" i="7"/>
  <c r="F246" i="7"/>
  <c r="F252" i="7"/>
  <c r="F248" i="7"/>
  <c r="F244" i="7"/>
  <c r="F253" i="7"/>
  <c r="F249" i="7"/>
  <c r="F245" i="7"/>
  <c r="E325" i="7"/>
  <c r="E317" i="7"/>
  <c r="E326" i="7"/>
  <c r="E318" i="7"/>
  <c r="E327" i="7"/>
  <c r="E319" i="7"/>
  <c r="E320" i="7"/>
  <c r="E321" i="7"/>
  <c r="E322" i="7"/>
  <c r="E324" i="7"/>
  <c r="E323" i="7"/>
  <c r="E316" i="7"/>
  <c r="E130" i="7"/>
  <c r="E134" i="7"/>
  <c r="E135" i="7"/>
  <c r="E133" i="7"/>
  <c r="E124" i="7"/>
  <c r="E125" i="7"/>
  <c r="E126" i="7"/>
  <c r="E131" i="7"/>
  <c r="E127" i="7"/>
  <c r="E128" i="7"/>
  <c r="E132" i="7"/>
  <c r="E129" i="7"/>
  <c r="F286" i="7"/>
  <c r="F287" i="7"/>
  <c r="F288" i="7"/>
  <c r="F280" i="7"/>
  <c r="F290" i="7"/>
  <c r="F282" i="7"/>
  <c r="F291" i="7"/>
  <c r="F283" i="7"/>
  <c r="F284" i="7"/>
  <c r="F289" i="7"/>
  <c r="F285" i="7"/>
  <c r="F281" i="7"/>
  <c r="E349" i="7"/>
  <c r="E351" i="7"/>
  <c r="E344" i="7"/>
  <c r="E341" i="7"/>
  <c r="E350" i="7"/>
  <c r="E346" i="7"/>
  <c r="E342" i="7"/>
  <c r="E343" i="7"/>
  <c r="E347" i="7"/>
  <c r="E340" i="7"/>
  <c r="E348" i="7"/>
  <c r="E345" i="7"/>
  <c r="L30" i="10"/>
  <c r="M14" i="10"/>
  <c r="A24" i="11"/>
  <c r="A27" i="11"/>
  <c r="A31" i="11" s="1"/>
  <c r="A35" i="11" s="1"/>
  <c r="A39" i="11" s="1"/>
  <c r="F350" i="7"/>
  <c r="F344" i="7"/>
  <c r="F345" i="7"/>
  <c r="F346" i="7"/>
  <c r="F342" i="7"/>
  <c r="F343" i="7"/>
  <c r="F351" i="7"/>
  <c r="F347" i="7"/>
  <c r="F348" i="7"/>
  <c r="F349" i="7"/>
  <c r="F341" i="7"/>
  <c r="F340" i="7"/>
  <c r="F278" i="7"/>
  <c r="F270" i="7"/>
  <c r="F279" i="7"/>
  <c r="F271" i="7"/>
  <c r="F272" i="7"/>
  <c r="F275" i="7"/>
  <c r="F277" i="7"/>
  <c r="F269" i="7"/>
  <c r="F274" i="7"/>
  <c r="F276" i="7"/>
  <c r="F273" i="7"/>
  <c r="F268" i="7"/>
  <c r="F84" i="7"/>
  <c r="F76" i="7"/>
  <c r="F85" i="7"/>
  <c r="F77" i="7"/>
  <c r="F86" i="7"/>
  <c r="F78" i="7"/>
  <c r="F87" i="7"/>
  <c r="F79" i="7"/>
  <c r="F80" i="7"/>
  <c r="F81" i="7"/>
  <c r="F82" i="7"/>
  <c r="F83" i="7"/>
  <c r="E146" i="7"/>
  <c r="E138" i="7"/>
  <c r="E147" i="7"/>
  <c r="E139" i="7"/>
  <c r="E142" i="7"/>
  <c r="E143" i="7"/>
  <c r="E144" i="7"/>
  <c r="E141" i="7"/>
  <c r="E136" i="7"/>
  <c r="E137" i="7"/>
  <c r="E145" i="7"/>
  <c r="E140" i="7"/>
  <c r="R7" i="1" l="1"/>
  <c r="X9" i="1"/>
  <c r="AA8" i="1"/>
  <c r="O8" i="1"/>
  <c r="Q8" i="1"/>
  <c r="P8" i="1"/>
  <c r="S8" i="1" s="1"/>
  <c r="Y10" i="1"/>
  <c r="AB9" i="1"/>
  <c r="E51" i="11"/>
  <c r="O28" i="10"/>
  <c r="O7" i="10"/>
  <c r="P12" i="10"/>
  <c r="N24" i="10"/>
  <c r="B8" i="6"/>
  <c r="E8" i="6" s="1"/>
  <c r="J8" i="6" s="1"/>
  <c r="Z45" i="10"/>
  <c r="AK22" i="10"/>
  <c r="AL5" i="10"/>
  <c r="P29" i="10"/>
  <c r="Q13" i="10"/>
  <c r="A28" i="11"/>
  <c r="J47" i="10"/>
  <c r="V15" i="10"/>
  <c r="H29" i="10"/>
  <c r="I13" i="10"/>
  <c r="I29" i="10" s="1"/>
  <c r="M30" i="10"/>
  <c r="N14" i="10"/>
  <c r="Y11" i="1" l="1"/>
  <c r="AB10" i="1"/>
  <c r="R8" i="1"/>
  <c r="X10" i="1"/>
  <c r="AA9" i="1"/>
  <c r="P9" i="1"/>
  <c r="S9" i="1" s="1"/>
  <c r="O9" i="1"/>
  <c r="R9" i="1" s="1"/>
  <c r="Q9" i="1"/>
  <c r="N30" i="10"/>
  <c r="O14" i="10"/>
  <c r="R13" i="10"/>
  <c r="Q29" i="10"/>
  <c r="P28" i="10"/>
  <c r="P7" i="10"/>
  <c r="Q12" i="10"/>
  <c r="E52" i="11"/>
  <c r="A32" i="11"/>
  <c r="O24" i="10"/>
  <c r="B9" i="6"/>
  <c r="E9" i="6" s="1"/>
  <c r="J9" i="6" s="1"/>
  <c r="K47" i="10"/>
  <c r="W15" i="10"/>
  <c r="AA45" i="10"/>
  <c r="AL22" i="10"/>
  <c r="AM5" i="10"/>
  <c r="X11" i="1" l="1"/>
  <c r="AA10" i="1"/>
  <c r="Q10" i="1"/>
  <c r="P10" i="1"/>
  <c r="S10" i="1" s="1"/>
  <c r="O10" i="1"/>
  <c r="R10" i="1" s="1"/>
  <c r="Y12" i="1"/>
  <c r="AB11" i="1"/>
  <c r="Q28" i="10"/>
  <c r="R12" i="10"/>
  <c r="Q7" i="10"/>
  <c r="A36" i="11"/>
  <c r="P24" i="10"/>
  <c r="B10" i="6"/>
  <c r="E10" i="6" s="1"/>
  <c r="J10" i="6" s="1"/>
  <c r="AB45" i="10"/>
  <c r="AM22" i="10"/>
  <c r="S13" i="10"/>
  <c r="R29" i="10"/>
  <c r="E53" i="11"/>
  <c r="O30" i="10"/>
  <c r="P14" i="10"/>
  <c r="L47" i="10"/>
  <c r="X15" i="10"/>
  <c r="Y13" i="1" l="1"/>
  <c r="AB12" i="1"/>
  <c r="X12" i="1"/>
  <c r="AA11" i="1"/>
  <c r="O11" i="1"/>
  <c r="Q11" i="1"/>
  <c r="P11" i="1"/>
  <c r="S29" i="10"/>
  <c r="T13" i="10"/>
  <c r="M47" i="10"/>
  <c r="Y15" i="10"/>
  <c r="P30" i="10"/>
  <c r="Q14" i="10"/>
  <c r="A40" i="11"/>
  <c r="G45" i="11"/>
  <c r="H45" i="11" s="1"/>
  <c r="B11" i="10" s="1"/>
  <c r="G53" i="11"/>
  <c r="F53" i="11"/>
  <c r="F46" i="11"/>
  <c r="Q24" i="10"/>
  <c r="B11" i="6"/>
  <c r="E11" i="6" s="1"/>
  <c r="J11" i="6" s="1"/>
  <c r="R28" i="10"/>
  <c r="S12" i="10"/>
  <c r="R7" i="10"/>
  <c r="F45" i="11"/>
  <c r="S11" i="1" l="1"/>
  <c r="R11" i="1"/>
  <c r="X13" i="1"/>
  <c r="AA12" i="1"/>
  <c r="O12" i="1"/>
  <c r="Q12" i="1"/>
  <c r="P12" i="1"/>
  <c r="Y14" i="1"/>
  <c r="AB13" i="1"/>
  <c r="G55" i="11"/>
  <c r="G57" i="11"/>
  <c r="G52" i="11"/>
  <c r="H52" i="11" s="1"/>
  <c r="I11" i="10" s="1"/>
  <c r="F57" i="11"/>
  <c r="F52" i="11"/>
  <c r="G56" i="11"/>
  <c r="G50" i="11"/>
  <c r="F51" i="11"/>
  <c r="F47" i="11"/>
  <c r="F56" i="11"/>
  <c r="G48" i="11"/>
  <c r="G47" i="11"/>
  <c r="H47" i="11" s="1"/>
  <c r="D11" i="10" s="1"/>
  <c r="T29" i="10"/>
  <c r="U13" i="10"/>
  <c r="Q30" i="10"/>
  <c r="R14" i="10"/>
  <c r="F54" i="11"/>
  <c r="T12" i="10"/>
  <c r="S7" i="10"/>
  <c r="S28" i="10"/>
  <c r="G49" i="11"/>
  <c r="G46" i="11"/>
  <c r="H46" i="11" s="1"/>
  <c r="C11" i="10" s="1"/>
  <c r="B6" i="10"/>
  <c r="B23" i="10"/>
  <c r="H53" i="11"/>
  <c r="R24" i="10"/>
  <c r="B12" i="6"/>
  <c r="E12" i="6" s="1"/>
  <c r="J12" i="6" s="1"/>
  <c r="F48" i="11"/>
  <c r="F55" i="11"/>
  <c r="G51" i="11"/>
  <c r="H51" i="11" s="1"/>
  <c r="B56" i="10"/>
  <c r="D56" i="10" s="1"/>
  <c r="E56" i="10" s="1" a="1"/>
  <c r="B54" i="10"/>
  <c r="D54" i="10" s="1"/>
  <c r="F49" i="11"/>
  <c r="F50" i="11"/>
  <c r="G54" i="11"/>
  <c r="H54" i="11" s="1"/>
  <c r="N47" i="10"/>
  <c r="Z15" i="10"/>
  <c r="Y15" i="1" l="1"/>
  <c r="AB14" i="1"/>
  <c r="S12" i="1"/>
  <c r="R12" i="1"/>
  <c r="X14" i="1"/>
  <c r="AA13" i="1"/>
  <c r="Q13" i="1"/>
  <c r="P13" i="1"/>
  <c r="S13" i="1" s="1"/>
  <c r="O13" i="1"/>
  <c r="I6" i="10"/>
  <c r="I23" i="10"/>
  <c r="T28" i="10"/>
  <c r="T7" i="10"/>
  <c r="U12" i="10"/>
  <c r="H57" i="11"/>
  <c r="H55" i="11"/>
  <c r="R30" i="10"/>
  <c r="S14" i="10"/>
  <c r="F58" i="10"/>
  <c r="E58" i="10"/>
  <c r="F57" i="10"/>
  <c r="E57" i="10"/>
  <c r="F56" i="10"/>
  <c r="E56" i="10"/>
  <c r="C23" i="10"/>
  <c r="C6" i="10"/>
  <c r="U29" i="10"/>
  <c r="V13" i="10"/>
  <c r="H56" i="11"/>
  <c r="D23" i="10"/>
  <c r="D6" i="10"/>
  <c r="S24" i="10"/>
  <c r="B13" i="6"/>
  <c r="E13" i="6" s="1"/>
  <c r="J13" i="6" s="1"/>
  <c r="H48" i="11"/>
  <c r="E11" i="10" s="1"/>
  <c r="H50" i="11"/>
  <c r="G11" i="10" s="1"/>
  <c r="O47" i="10"/>
  <c r="AA15" i="10"/>
  <c r="H49" i="11"/>
  <c r="F11" i="10" s="1"/>
  <c r="X15" i="1" l="1"/>
  <c r="AA14" i="1"/>
  <c r="P14" i="1"/>
  <c r="O14" i="1"/>
  <c r="R14" i="1" s="1"/>
  <c r="Q14" i="1"/>
  <c r="R13" i="1"/>
  <c r="Y16" i="1"/>
  <c r="AB15" i="1"/>
  <c r="G6" i="10"/>
  <c r="G23" i="10"/>
  <c r="S30" i="10"/>
  <c r="T14" i="10"/>
  <c r="H46" i="10"/>
  <c r="E6" i="10"/>
  <c r="E23" i="10"/>
  <c r="I9" i="10"/>
  <c r="D3" i="6" s="1"/>
  <c r="G3" i="6" s="1"/>
  <c r="L3" i="6" s="1"/>
  <c r="I8" i="10"/>
  <c r="C3" i="6" s="1"/>
  <c r="F3" i="6" s="1"/>
  <c r="K3" i="6" s="1"/>
  <c r="I7" i="10"/>
  <c r="B3" i="6" s="1"/>
  <c r="E3" i="6" s="1"/>
  <c r="J3" i="6" s="1"/>
  <c r="H11" i="10"/>
  <c r="J11" i="10"/>
  <c r="J6" i="10" s="1"/>
  <c r="F23" i="10"/>
  <c r="F6" i="10"/>
  <c r="V12" i="10"/>
  <c r="U7" i="10"/>
  <c r="U28" i="10"/>
  <c r="P47" i="10"/>
  <c r="AB15" i="10"/>
  <c r="T24" i="10"/>
  <c r="B14" i="6"/>
  <c r="E14" i="6" s="1"/>
  <c r="J14" i="6" s="1"/>
  <c r="V29" i="10"/>
  <c r="W13" i="10"/>
  <c r="Y17" i="1" l="1"/>
  <c r="AB16" i="1"/>
  <c r="S14" i="1"/>
  <c r="X16" i="1"/>
  <c r="AA15" i="1"/>
  <c r="P15" i="1"/>
  <c r="S15" i="1" s="1"/>
  <c r="O15" i="1"/>
  <c r="R15" i="1" s="1"/>
  <c r="Q15" i="1"/>
  <c r="AC15" i="10"/>
  <c r="Q47" i="10"/>
  <c r="H6" i="10"/>
  <c r="H23" i="10"/>
  <c r="U24" i="10"/>
  <c r="B15" i="6"/>
  <c r="E15" i="6" s="1"/>
  <c r="J15" i="6" s="1"/>
  <c r="G9" i="10"/>
  <c r="G8" i="10"/>
  <c r="G7" i="10"/>
  <c r="X13" i="10"/>
  <c r="W29" i="10"/>
  <c r="V28" i="10"/>
  <c r="W12" i="10"/>
  <c r="V7" i="10"/>
  <c r="I46" i="10"/>
  <c r="T30" i="10"/>
  <c r="U14" i="10"/>
  <c r="B45" i="10"/>
  <c r="D45" i="10" s="1"/>
  <c r="J8" i="10"/>
  <c r="J7" i="10"/>
  <c r="J9" i="10"/>
  <c r="B53" i="10"/>
  <c r="D53" i="10" s="1"/>
  <c r="E53" i="10" s="1" a="1"/>
  <c r="X17" i="1" l="1"/>
  <c r="AA16" i="1"/>
  <c r="O16" i="1"/>
  <c r="Q16" i="1"/>
  <c r="P16" i="1"/>
  <c r="Y18" i="1"/>
  <c r="AB17" i="1"/>
  <c r="U30" i="10"/>
  <c r="V14" i="10"/>
  <c r="J46" i="10"/>
  <c r="F54" i="10"/>
  <c r="E54" i="10"/>
  <c r="F53" i="10"/>
  <c r="E53" i="10"/>
  <c r="F55" i="10"/>
  <c r="E55" i="10"/>
  <c r="V24" i="10"/>
  <c r="B16" i="6"/>
  <c r="E16" i="6" s="1"/>
  <c r="J16" i="6" s="1"/>
  <c r="R47" i="10"/>
  <c r="AD15" i="10"/>
  <c r="J26" i="10"/>
  <c r="D4" i="6"/>
  <c r="G4" i="6" s="1"/>
  <c r="L4" i="6" s="1"/>
  <c r="X12" i="10"/>
  <c r="W28" i="10"/>
  <c r="W7" i="10"/>
  <c r="J24" i="10"/>
  <c r="B4" i="6"/>
  <c r="E4" i="6" s="1"/>
  <c r="J4" i="6" s="1"/>
  <c r="J25" i="10"/>
  <c r="C4" i="6"/>
  <c r="F4" i="6" s="1"/>
  <c r="K4" i="6" s="1"/>
  <c r="H9" i="10"/>
  <c r="H8" i="10"/>
  <c r="H7" i="10"/>
  <c r="X29" i="10"/>
  <c r="Y13" i="10"/>
  <c r="Y19" i="1" l="1"/>
  <c r="AB18" i="1"/>
  <c r="S16" i="1"/>
  <c r="R16" i="1"/>
  <c r="X18" i="1"/>
  <c r="AA17" i="1"/>
  <c r="P17" i="1"/>
  <c r="S17" i="1" s="1"/>
  <c r="O17" i="1"/>
  <c r="R17" i="1" s="1"/>
  <c r="Q17" i="1"/>
  <c r="X28" i="10"/>
  <c r="Y12" i="10"/>
  <c r="X7" i="10"/>
  <c r="S9" i="10"/>
  <c r="K9" i="10"/>
  <c r="Q9" i="10"/>
  <c r="X9" i="10"/>
  <c r="P9" i="10"/>
  <c r="W9" i="10"/>
  <c r="O9" i="10"/>
  <c r="R9" i="10"/>
  <c r="N9" i="10"/>
  <c r="M9" i="10"/>
  <c r="L9" i="10"/>
  <c r="V9" i="10"/>
  <c r="T9" i="10"/>
  <c r="U9" i="10"/>
  <c r="H3" i="7"/>
  <c r="H2" i="7"/>
  <c r="S47" i="10"/>
  <c r="AE15" i="10"/>
  <c r="Y29" i="10"/>
  <c r="Z13" i="10"/>
  <c r="W24" i="10"/>
  <c r="B17" i="6"/>
  <c r="E17" i="6" s="1"/>
  <c r="J17" i="6" s="1"/>
  <c r="K46" i="10"/>
  <c r="V30" i="10"/>
  <c r="W14" i="10"/>
  <c r="X19" i="1" l="1"/>
  <c r="AA18" i="1"/>
  <c r="Q18" i="1"/>
  <c r="P18" i="1"/>
  <c r="S18" i="1" s="1"/>
  <c r="O18" i="1"/>
  <c r="R18" i="1" s="1"/>
  <c r="Y20" i="1"/>
  <c r="AB19" i="1"/>
  <c r="S26" i="10"/>
  <c r="D13" i="6"/>
  <c r="G13" i="6" s="1"/>
  <c r="L13" i="6" s="1"/>
  <c r="U26" i="10"/>
  <c r="D15" i="6"/>
  <c r="G15" i="6" s="1"/>
  <c r="L15" i="6" s="1"/>
  <c r="P26" i="10"/>
  <c r="D10" i="6"/>
  <c r="G10" i="6" s="1"/>
  <c r="L10" i="6" s="1"/>
  <c r="T26" i="10"/>
  <c r="D14" i="6"/>
  <c r="G14" i="6" s="1"/>
  <c r="L14" i="6" s="1"/>
  <c r="AA13" i="10"/>
  <c r="Z29" i="10"/>
  <c r="V26" i="10"/>
  <c r="D16" i="6"/>
  <c r="G16" i="6" s="1"/>
  <c r="L16" i="6" s="1"/>
  <c r="X26" i="10"/>
  <c r="D18" i="6"/>
  <c r="G18" i="6" s="1"/>
  <c r="L18" i="6" s="1"/>
  <c r="N26" i="10"/>
  <c r="D8" i="6"/>
  <c r="G8" i="6" s="1"/>
  <c r="L8" i="6" s="1"/>
  <c r="W26" i="10"/>
  <c r="D17" i="6"/>
  <c r="G17" i="6" s="1"/>
  <c r="L17" i="6" s="1"/>
  <c r="L26" i="10"/>
  <c r="D6" i="6"/>
  <c r="G6" i="6" s="1"/>
  <c r="L6" i="6" s="1"/>
  <c r="Q26" i="10"/>
  <c r="D11" i="6"/>
  <c r="G11" i="6" s="1"/>
  <c r="L11" i="6" s="1"/>
  <c r="W30" i="10"/>
  <c r="L46" i="10"/>
  <c r="X14" i="10"/>
  <c r="T47" i="10"/>
  <c r="AF15" i="10"/>
  <c r="M26" i="10"/>
  <c r="D7" i="6"/>
  <c r="G7" i="6" s="1"/>
  <c r="L7" i="6" s="1"/>
  <c r="K26" i="10"/>
  <c r="D5" i="6"/>
  <c r="G5" i="6" s="1"/>
  <c r="L5" i="6" s="1"/>
  <c r="R26" i="10"/>
  <c r="D12" i="6"/>
  <c r="G12" i="6" s="1"/>
  <c r="L12" i="6" s="1"/>
  <c r="X24" i="10"/>
  <c r="B18" i="6"/>
  <c r="E18" i="6" s="1"/>
  <c r="J18" i="6" s="1"/>
  <c r="O26" i="10"/>
  <c r="D9" i="6"/>
  <c r="G9" i="6" s="1"/>
  <c r="L9" i="6" s="1"/>
  <c r="Y28" i="10"/>
  <c r="Z12" i="10"/>
  <c r="Y7" i="10"/>
  <c r="Y21" i="1" l="1"/>
  <c r="AB20" i="1"/>
  <c r="X20" i="1"/>
  <c r="AA19" i="1"/>
  <c r="O19" i="1"/>
  <c r="Q19" i="1"/>
  <c r="P19" i="1"/>
  <c r="S19" i="1" s="1"/>
  <c r="X30" i="10"/>
  <c r="M46" i="10"/>
  <c r="B46" i="10" s="1"/>
  <c r="Y14" i="10"/>
  <c r="AA29" i="10"/>
  <c r="AB13" i="10"/>
  <c r="Y24" i="10"/>
  <c r="B19" i="6"/>
  <c r="E19" i="6" s="1"/>
  <c r="J19" i="6" s="1"/>
  <c r="Y9" i="10"/>
  <c r="Z28" i="10"/>
  <c r="AA12" i="10"/>
  <c r="Z7" i="10"/>
  <c r="U47" i="10"/>
  <c r="AG15" i="10"/>
  <c r="X21" i="1" l="1"/>
  <c r="AA20" i="1"/>
  <c r="Q20" i="1"/>
  <c r="O20" i="1"/>
  <c r="P20" i="1"/>
  <c r="S20" i="1" s="1"/>
  <c r="R19" i="1"/>
  <c r="Y22" i="1"/>
  <c r="AB21" i="1"/>
  <c r="Y26" i="10"/>
  <c r="D19" i="6"/>
  <c r="G19" i="6" s="1"/>
  <c r="L19" i="6" s="1"/>
  <c r="AB29" i="10"/>
  <c r="AC13" i="10"/>
  <c r="AB12" i="10"/>
  <c r="AA7" i="10"/>
  <c r="AA28" i="10"/>
  <c r="V47" i="10"/>
  <c r="AH15" i="10"/>
  <c r="Z24" i="10"/>
  <c r="B20" i="6"/>
  <c r="E20" i="6" s="1"/>
  <c r="J20" i="6" s="1"/>
  <c r="Z9" i="10"/>
  <c r="N46" i="10"/>
  <c r="Y30" i="10"/>
  <c r="Z14" i="10"/>
  <c r="D46" i="10"/>
  <c r="E45" i="10" s="1" a="1"/>
  <c r="B48" i="10"/>
  <c r="D48" i="10" s="1"/>
  <c r="E48" i="10" s="1" a="1"/>
  <c r="R20" i="1" l="1"/>
  <c r="Y23" i="1"/>
  <c r="AB22" i="1"/>
  <c r="X22" i="1"/>
  <c r="AA21" i="1"/>
  <c r="Q21" i="1"/>
  <c r="O21" i="1"/>
  <c r="R21" i="1" s="1"/>
  <c r="P21" i="1"/>
  <c r="S21" i="1" s="1"/>
  <c r="E45" i="10"/>
  <c r="F47" i="10"/>
  <c r="F46" i="10"/>
  <c r="E46" i="10"/>
  <c r="F45" i="10"/>
  <c r="E47" i="10"/>
  <c r="F48" i="10"/>
  <c r="E48" i="10"/>
  <c r="E50" i="10"/>
  <c r="F49" i="10"/>
  <c r="E49" i="10"/>
  <c r="F50" i="10"/>
  <c r="O46" i="10"/>
  <c r="Z30" i="10"/>
  <c r="AA14" i="10"/>
  <c r="W47" i="10"/>
  <c r="AI15" i="10"/>
  <c r="AA24" i="10"/>
  <c r="B21" i="6"/>
  <c r="E21" i="6" s="1"/>
  <c r="J21" i="6" s="1"/>
  <c r="AA9" i="10"/>
  <c r="AB28" i="10"/>
  <c r="AB7" i="10"/>
  <c r="AC12" i="10"/>
  <c r="Z26" i="10"/>
  <c r="D20" i="6"/>
  <c r="G20" i="6" s="1"/>
  <c r="L20" i="6" s="1"/>
  <c r="AC29" i="10"/>
  <c r="AD13" i="10"/>
  <c r="X23" i="1" l="1"/>
  <c r="AA22" i="1"/>
  <c r="P22" i="1"/>
  <c r="O22" i="1"/>
  <c r="Q22" i="1"/>
  <c r="Y24" i="1"/>
  <c r="AB23" i="1"/>
  <c r="AB8" i="10"/>
  <c r="Z8" i="10"/>
  <c r="Y8" i="10"/>
  <c r="AA8" i="10"/>
  <c r="AD12" i="10"/>
  <c r="AC7" i="10"/>
  <c r="AC8" i="10" s="1"/>
  <c r="AC28" i="10"/>
  <c r="AA30" i="10"/>
  <c r="AB14" i="10"/>
  <c r="P46" i="10"/>
  <c r="AB24" i="10"/>
  <c r="B22" i="6"/>
  <c r="E22" i="6" s="1"/>
  <c r="J22" i="6" s="1"/>
  <c r="AB9" i="10"/>
  <c r="T8" i="10"/>
  <c r="L8" i="10"/>
  <c r="R8" i="10"/>
  <c r="Q8" i="10"/>
  <c r="X8" i="10"/>
  <c r="P8" i="10"/>
  <c r="S8" i="10"/>
  <c r="O8" i="10"/>
  <c r="N8" i="10"/>
  <c r="M8" i="10"/>
  <c r="K8" i="10"/>
  <c r="W8" i="10"/>
  <c r="U8" i="10"/>
  <c r="V8" i="10"/>
  <c r="AA26" i="10"/>
  <c r="D21" i="6"/>
  <c r="G21" i="6" s="1"/>
  <c r="L21" i="6" s="1"/>
  <c r="X47" i="10"/>
  <c r="AJ15" i="10"/>
  <c r="AD29" i="10"/>
  <c r="AE13" i="10"/>
  <c r="R22" i="1" l="1"/>
  <c r="S22" i="1"/>
  <c r="Y25" i="1"/>
  <c r="AB24" i="1"/>
  <c r="X24" i="1"/>
  <c r="AA23" i="1"/>
  <c r="P23" i="1"/>
  <c r="O23" i="1"/>
  <c r="R23" i="1" s="1"/>
  <c r="Q23" i="1"/>
  <c r="AC25" i="10"/>
  <c r="C23" i="6"/>
  <c r="F23" i="6" s="1"/>
  <c r="K23" i="6" s="1"/>
  <c r="O25" i="10"/>
  <c r="C9" i="6"/>
  <c r="F9" i="6" s="1"/>
  <c r="K9" i="6" s="1"/>
  <c r="AB26" i="10"/>
  <c r="D22" i="6"/>
  <c r="G22" i="6" s="1"/>
  <c r="L22" i="6" s="1"/>
  <c r="AD28" i="10"/>
  <c r="AD7" i="10"/>
  <c r="AE12" i="10"/>
  <c r="V25" i="10"/>
  <c r="C16" i="6"/>
  <c r="F16" i="6" s="1"/>
  <c r="K16" i="6" s="1"/>
  <c r="P25" i="10"/>
  <c r="C10" i="6"/>
  <c r="F10" i="6" s="1"/>
  <c r="K10" i="6" s="1"/>
  <c r="Y25" i="10"/>
  <c r="C19" i="6"/>
  <c r="F19" i="6" s="1"/>
  <c r="K19" i="6" s="1"/>
  <c r="U25" i="10"/>
  <c r="C15" i="6"/>
  <c r="F15" i="6" s="1"/>
  <c r="K15" i="6" s="1"/>
  <c r="X25" i="10"/>
  <c r="C18" i="6"/>
  <c r="F18" i="6" s="1"/>
  <c r="K18" i="6" s="1"/>
  <c r="S25" i="10"/>
  <c r="C13" i="6"/>
  <c r="F13" i="6" s="1"/>
  <c r="K13" i="6" s="1"/>
  <c r="W25" i="10"/>
  <c r="C17" i="6"/>
  <c r="F17" i="6" s="1"/>
  <c r="K17" i="6" s="1"/>
  <c r="Q25" i="10"/>
  <c r="C11" i="6"/>
  <c r="F11" i="6" s="1"/>
  <c r="K11" i="6" s="1"/>
  <c r="Q46" i="10"/>
  <c r="AB30" i="10"/>
  <c r="AC14" i="10"/>
  <c r="AA25" i="10"/>
  <c r="C21" i="6"/>
  <c r="F21" i="6" s="1"/>
  <c r="K21" i="6" s="1"/>
  <c r="Z25" i="10"/>
  <c r="C20" i="6"/>
  <c r="F20" i="6" s="1"/>
  <c r="K20" i="6" s="1"/>
  <c r="AF13" i="10"/>
  <c r="AE29" i="10"/>
  <c r="K25" i="10"/>
  <c r="C5" i="6"/>
  <c r="F5" i="6" s="1"/>
  <c r="K5" i="6" s="1"/>
  <c r="R25" i="10"/>
  <c r="C12" i="6"/>
  <c r="F12" i="6" s="1"/>
  <c r="K12" i="6" s="1"/>
  <c r="AK15" i="10"/>
  <c r="Y47" i="10"/>
  <c r="M25" i="10"/>
  <c r="C7" i="6"/>
  <c r="F7" i="6" s="1"/>
  <c r="K7" i="6" s="1"/>
  <c r="L25" i="10"/>
  <c r="C6" i="6"/>
  <c r="F6" i="6" s="1"/>
  <c r="K6" i="6" s="1"/>
  <c r="AB25" i="10"/>
  <c r="C22" i="6"/>
  <c r="F22" i="6" s="1"/>
  <c r="K22" i="6" s="1"/>
  <c r="N25" i="10"/>
  <c r="C8" i="6"/>
  <c r="F8" i="6" s="1"/>
  <c r="K8" i="6" s="1"/>
  <c r="T25" i="10"/>
  <c r="C14" i="6"/>
  <c r="F14" i="6" s="1"/>
  <c r="K14" i="6" s="1"/>
  <c r="AC24" i="10"/>
  <c r="B23" i="6"/>
  <c r="E23" i="6" s="1"/>
  <c r="J23" i="6" s="1"/>
  <c r="AC9" i="10"/>
  <c r="S23" i="1" l="1"/>
  <c r="X25" i="1"/>
  <c r="AA24" i="1"/>
  <c r="O24" i="1"/>
  <c r="Q24" i="1"/>
  <c r="P24" i="1"/>
  <c r="Y26" i="1"/>
  <c r="AB25" i="1"/>
  <c r="H46" i="7"/>
  <c r="H47" i="7"/>
  <c r="H48" i="7"/>
  <c r="H40" i="7"/>
  <c r="H49" i="7"/>
  <c r="H41" i="7"/>
  <c r="H50" i="7"/>
  <c r="H42" i="7"/>
  <c r="H51" i="7"/>
  <c r="H43" i="7"/>
  <c r="H45" i="7"/>
  <c r="H44" i="7"/>
  <c r="H189" i="7"/>
  <c r="H190" i="7"/>
  <c r="H192" i="7"/>
  <c r="H184" i="7"/>
  <c r="H193" i="7"/>
  <c r="H185" i="7"/>
  <c r="H194" i="7"/>
  <c r="H186" i="7"/>
  <c r="H195" i="7"/>
  <c r="H187" i="7"/>
  <c r="H191" i="7"/>
  <c r="H188" i="7"/>
  <c r="AD24" i="10"/>
  <c r="B24" i="6"/>
  <c r="E24" i="6" s="1"/>
  <c r="J24" i="6" s="1"/>
  <c r="AD9" i="10"/>
  <c r="AD8" i="10"/>
  <c r="Z47" i="10"/>
  <c r="AL15" i="10"/>
  <c r="H157" i="7"/>
  <c r="H149" i="7"/>
  <c r="H158" i="7"/>
  <c r="H150" i="7"/>
  <c r="H152" i="7"/>
  <c r="H153" i="7"/>
  <c r="H154" i="7"/>
  <c r="H155" i="7"/>
  <c r="H148" i="7"/>
  <c r="H159" i="7"/>
  <c r="H151" i="7"/>
  <c r="H156" i="7"/>
  <c r="H181" i="7"/>
  <c r="H173" i="7"/>
  <c r="H182" i="7"/>
  <c r="H174" i="7"/>
  <c r="H176" i="7"/>
  <c r="H177" i="7"/>
  <c r="H178" i="7"/>
  <c r="H179" i="7"/>
  <c r="H183" i="7"/>
  <c r="H175" i="7"/>
  <c r="H180" i="7"/>
  <c r="H172" i="7"/>
  <c r="H94" i="7"/>
  <c r="H95" i="7"/>
  <c r="H96" i="7"/>
  <c r="H88" i="7"/>
  <c r="H97" i="7"/>
  <c r="H89" i="7"/>
  <c r="H98" i="7"/>
  <c r="H90" i="7"/>
  <c r="H99" i="7"/>
  <c r="H91" i="7"/>
  <c r="H92" i="7"/>
  <c r="H93" i="7"/>
  <c r="H205" i="7"/>
  <c r="H197" i="7"/>
  <c r="H206" i="7"/>
  <c r="H198" i="7"/>
  <c r="H200" i="7"/>
  <c r="H201" i="7"/>
  <c r="H202" i="7"/>
  <c r="H203" i="7"/>
  <c r="H207" i="7"/>
  <c r="H199" i="7"/>
  <c r="H204" i="7"/>
  <c r="H196" i="7"/>
  <c r="AC26" i="10"/>
  <c r="D23" i="6"/>
  <c r="G23" i="6" s="1"/>
  <c r="L23" i="6" s="1"/>
  <c r="H110" i="7"/>
  <c r="H102" i="7"/>
  <c r="H111" i="7"/>
  <c r="H103" i="7"/>
  <c r="H104" i="7"/>
  <c r="H105" i="7"/>
  <c r="H106" i="7"/>
  <c r="H107" i="7"/>
  <c r="H108" i="7"/>
  <c r="H100" i="7"/>
  <c r="H109" i="7"/>
  <c r="H101" i="7"/>
  <c r="H70" i="7"/>
  <c r="H71" i="7"/>
  <c r="H72" i="7"/>
  <c r="H64" i="7"/>
  <c r="H73" i="7"/>
  <c r="H65" i="7"/>
  <c r="H74" i="7"/>
  <c r="H66" i="7"/>
  <c r="H75" i="7"/>
  <c r="H67" i="7"/>
  <c r="H69" i="7"/>
  <c r="H68" i="7"/>
  <c r="H15" i="7"/>
  <c r="H7" i="7"/>
  <c r="H8" i="7"/>
  <c r="H11" i="7"/>
  <c r="H13" i="7"/>
  <c r="H5" i="7"/>
  <c r="H14" i="7"/>
  <c r="H9" i="7"/>
  <c r="H6" i="7"/>
  <c r="H12" i="7"/>
  <c r="H4" i="7"/>
  <c r="H10" i="7"/>
  <c r="H62" i="7"/>
  <c r="H54" i="7"/>
  <c r="H63" i="7"/>
  <c r="H55" i="7"/>
  <c r="H56" i="7"/>
  <c r="H57" i="7"/>
  <c r="H58" i="7"/>
  <c r="H59" i="7"/>
  <c r="H61" i="7"/>
  <c r="H53" i="7"/>
  <c r="H60" i="7"/>
  <c r="H52" i="7"/>
  <c r="H212" i="7"/>
  <c r="H213" i="7"/>
  <c r="H214" i="7"/>
  <c r="H215" i="7"/>
  <c r="H216" i="7"/>
  <c r="H208" i="7"/>
  <c r="H217" i="7"/>
  <c r="H209" i="7"/>
  <c r="H218" i="7"/>
  <c r="H210" i="7"/>
  <c r="H219" i="7"/>
  <c r="H211" i="7"/>
  <c r="H23" i="7"/>
  <c r="H24" i="7"/>
  <c r="H16" i="7"/>
  <c r="H27" i="7"/>
  <c r="H19" i="7"/>
  <c r="H21" i="7"/>
  <c r="H25" i="7"/>
  <c r="H22" i="7"/>
  <c r="H17" i="7"/>
  <c r="H20" i="7"/>
  <c r="H26" i="7"/>
  <c r="H18" i="7"/>
  <c r="AC30" i="10"/>
  <c r="AD14" i="10"/>
  <c r="R46" i="10"/>
  <c r="H165" i="7"/>
  <c r="H166" i="7"/>
  <c r="H168" i="7"/>
  <c r="H160" i="7"/>
  <c r="H169" i="7"/>
  <c r="H161" i="7"/>
  <c r="H170" i="7"/>
  <c r="H162" i="7"/>
  <c r="H171" i="7"/>
  <c r="H163" i="7"/>
  <c r="H167" i="7"/>
  <c r="H164" i="7"/>
  <c r="H141" i="7"/>
  <c r="H142" i="7"/>
  <c r="H145" i="7"/>
  <c r="H137" i="7"/>
  <c r="H146" i="7"/>
  <c r="H138" i="7"/>
  <c r="H147" i="7"/>
  <c r="H136" i="7"/>
  <c r="H144" i="7"/>
  <c r="H139" i="7"/>
  <c r="H140" i="7"/>
  <c r="H143" i="7"/>
  <c r="H118" i="7"/>
  <c r="H119" i="7"/>
  <c r="H120" i="7"/>
  <c r="H112" i="7"/>
  <c r="H121" i="7"/>
  <c r="H113" i="7"/>
  <c r="H122" i="7"/>
  <c r="H114" i="7"/>
  <c r="H123" i="7"/>
  <c r="H115" i="7"/>
  <c r="H116" i="7"/>
  <c r="H117" i="7"/>
  <c r="H38" i="7"/>
  <c r="H39" i="7"/>
  <c r="H31" i="7"/>
  <c r="H32" i="7"/>
  <c r="H33" i="7"/>
  <c r="H34" i="7"/>
  <c r="H35" i="7"/>
  <c r="H37" i="7"/>
  <c r="H29" i="7"/>
  <c r="H30" i="7"/>
  <c r="H28" i="7"/>
  <c r="H36" i="7"/>
  <c r="H228" i="7"/>
  <c r="H220" i="7"/>
  <c r="H229" i="7"/>
  <c r="H221" i="7"/>
  <c r="H230" i="7"/>
  <c r="H222" i="7"/>
  <c r="H231" i="7"/>
  <c r="H223" i="7"/>
  <c r="H224" i="7"/>
  <c r="H225" i="7"/>
  <c r="H226" i="7"/>
  <c r="H227" i="7"/>
  <c r="AF29" i="10"/>
  <c r="AG13" i="10"/>
  <c r="H86" i="7"/>
  <c r="H78" i="7"/>
  <c r="H87" i="7"/>
  <c r="H79" i="7"/>
  <c r="H80" i="7"/>
  <c r="H81" i="7"/>
  <c r="H82" i="7"/>
  <c r="H83" i="7"/>
  <c r="H84" i="7"/>
  <c r="H76" i="7"/>
  <c r="H85" i="7"/>
  <c r="H77" i="7"/>
  <c r="H133" i="7"/>
  <c r="H134" i="7"/>
  <c r="H129" i="7"/>
  <c r="H130" i="7"/>
  <c r="H126" i="7"/>
  <c r="H127" i="7"/>
  <c r="H131" i="7"/>
  <c r="H128" i="7"/>
  <c r="H132" i="7"/>
  <c r="H135" i="7"/>
  <c r="H124" i="7"/>
  <c r="H125" i="7"/>
  <c r="AE28" i="10"/>
  <c r="AE7" i="10"/>
  <c r="AF12" i="10"/>
  <c r="S24" i="1" l="1"/>
  <c r="Y27" i="1"/>
  <c r="AB26" i="1"/>
  <c r="R24" i="1"/>
  <c r="X26" i="1"/>
  <c r="AA25" i="1"/>
  <c r="P25" i="1"/>
  <c r="O25" i="1"/>
  <c r="R25" i="1" s="1"/>
  <c r="Q25" i="1"/>
  <c r="AG29" i="10"/>
  <c r="AH13" i="10"/>
  <c r="AA47" i="10"/>
  <c r="AM15" i="10"/>
  <c r="AB47" i="10" s="1"/>
  <c r="AF28" i="10"/>
  <c r="AF7" i="10"/>
  <c r="AG12" i="10"/>
  <c r="AD25" i="10"/>
  <c r="C24" i="6"/>
  <c r="F24" i="6" s="1"/>
  <c r="K24" i="6" s="1"/>
  <c r="AE24" i="10"/>
  <c r="B25" i="6"/>
  <c r="E25" i="6" s="1"/>
  <c r="J25" i="6" s="1"/>
  <c r="AE9" i="10"/>
  <c r="AE8" i="10"/>
  <c r="AD26" i="10"/>
  <c r="D24" i="6"/>
  <c r="G24" i="6" s="1"/>
  <c r="L24" i="6" s="1"/>
  <c r="AE14" i="10"/>
  <c r="S46" i="10"/>
  <c r="AD30" i="10"/>
  <c r="X27" i="1" l="1"/>
  <c r="AA26" i="1"/>
  <c r="Q26" i="1"/>
  <c r="P26" i="1"/>
  <c r="O26" i="1"/>
  <c r="R26" i="1" s="1"/>
  <c r="Y28" i="1"/>
  <c r="AB27" i="1"/>
  <c r="S25" i="1"/>
  <c r="AG28" i="10"/>
  <c r="AH12" i="10"/>
  <c r="AG7" i="10"/>
  <c r="AF24" i="10"/>
  <c r="B26" i="6"/>
  <c r="E26" i="6" s="1"/>
  <c r="J26" i="6" s="1"/>
  <c r="AF9" i="10"/>
  <c r="AF8" i="10"/>
  <c r="AE25" i="10"/>
  <c r="C25" i="6"/>
  <c r="F25" i="6" s="1"/>
  <c r="K25" i="6" s="1"/>
  <c r="AE30" i="10"/>
  <c r="T46" i="10"/>
  <c r="AF14" i="10"/>
  <c r="AE26" i="10"/>
  <c r="D25" i="6"/>
  <c r="G25" i="6" s="1"/>
  <c r="L25" i="6" s="1"/>
  <c r="AI13" i="10"/>
  <c r="AH29" i="10"/>
  <c r="H241" i="7"/>
  <c r="H233" i="7"/>
  <c r="H237" i="7"/>
  <c r="H243" i="7"/>
  <c r="H239" i="7"/>
  <c r="H235" i="7"/>
  <c r="H240" i="7"/>
  <c r="H236" i="7"/>
  <c r="H232" i="7"/>
  <c r="H242" i="7"/>
  <c r="H238" i="7"/>
  <c r="H234" i="7"/>
  <c r="S26" i="1" l="1"/>
  <c r="Y29" i="1"/>
  <c r="AB28" i="1"/>
  <c r="X28" i="1"/>
  <c r="AA27" i="1"/>
  <c r="O27" i="1"/>
  <c r="Q27" i="1"/>
  <c r="P27" i="1"/>
  <c r="S27" i="1" s="1"/>
  <c r="AI29" i="10"/>
  <c r="AJ13" i="10"/>
  <c r="AF25" i="10"/>
  <c r="C26" i="6"/>
  <c r="F26" i="6" s="1"/>
  <c r="K26" i="6" s="1"/>
  <c r="AF26" i="10"/>
  <c r="D26" i="6"/>
  <c r="G26" i="6" s="1"/>
  <c r="L26" i="6" s="1"/>
  <c r="AF30" i="10"/>
  <c r="U46" i="10"/>
  <c r="AG14" i="10"/>
  <c r="AG24" i="10"/>
  <c r="B27" i="6"/>
  <c r="E27" i="6" s="1"/>
  <c r="J27" i="6" s="1"/>
  <c r="AG9" i="10"/>
  <c r="AG8" i="10"/>
  <c r="AH28" i="10"/>
  <c r="AI12" i="10"/>
  <c r="AH7" i="10"/>
  <c r="H249" i="7"/>
  <c r="H253" i="7"/>
  <c r="H245" i="7"/>
  <c r="H255" i="7"/>
  <c r="H251" i="7"/>
  <c r="H247" i="7"/>
  <c r="H252" i="7"/>
  <c r="H248" i="7"/>
  <c r="H244" i="7"/>
  <c r="H254" i="7"/>
  <c r="H250" i="7"/>
  <c r="H246" i="7"/>
  <c r="X29" i="1" l="1"/>
  <c r="AA28" i="1"/>
  <c r="O28" i="1"/>
  <c r="R28" i="1" s="1"/>
  <c r="Q28" i="1"/>
  <c r="P28" i="1"/>
  <c r="Y30" i="1"/>
  <c r="AB29" i="1"/>
  <c r="R27" i="1"/>
  <c r="AJ12" i="10"/>
  <c r="AI7" i="10"/>
  <c r="AI28" i="10"/>
  <c r="AH24" i="10"/>
  <c r="B28" i="6"/>
  <c r="E28" i="6" s="1"/>
  <c r="J28" i="6" s="1"/>
  <c r="AH9" i="10"/>
  <c r="AH8" i="10"/>
  <c r="AG26" i="10"/>
  <c r="D27" i="6"/>
  <c r="G27" i="6" s="1"/>
  <c r="L27" i="6" s="1"/>
  <c r="H265" i="7"/>
  <c r="H257" i="7"/>
  <c r="H266" i="7"/>
  <c r="H261" i="7"/>
  <c r="H263" i="7"/>
  <c r="H259" i="7"/>
  <c r="H267" i="7"/>
  <c r="H264" i="7"/>
  <c r="H260" i="7"/>
  <c r="H256" i="7"/>
  <c r="H262" i="7"/>
  <c r="H258" i="7"/>
  <c r="AG25" i="10"/>
  <c r="C27" i="6"/>
  <c r="F27" i="6" s="1"/>
  <c r="K27" i="6" s="1"/>
  <c r="AJ29" i="10"/>
  <c r="AK13" i="10"/>
  <c r="V46" i="10"/>
  <c r="AG30" i="10"/>
  <c r="AH14" i="10"/>
  <c r="Y31" i="1" l="1"/>
  <c r="AB31" i="1" s="1"/>
  <c r="AB30" i="1"/>
  <c r="S28" i="1"/>
  <c r="X30" i="1"/>
  <c r="AA29" i="1"/>
  <c r="Q29" i="1"/>
  <c r="P29" i="1"/>
  <c r="S29" i="1" s="1"/>
  <c r="O29" i="1"/>
  <c r="R29" i="1" s="1"/>
  <c r="AH25" i="10"/>
  <c r="C28" i="6"/>
  <c r="F28" i="6" s="1"/>
  <c r="K28" i="6" s="1"/>
  <c r="AH26" i="10"/>
  <c r="D28" i="6"/>
  <c r="G28" i="6" s="1"/>
  <c r="L28" i="6" s="1"/>
  <c r="H272" i="7"/>
  <c r="H273" i="7"/>
  <c r="H274" i="7"/>
  <c r="H277" i="7"/>
  <c r="H269" i="7"/>
  <c r="H278" i="7"/>
  <c r="H275" i="7"/>
  <c r="H270" i="7"/>
  <c r="H276" i="7"/>
  <c r="H268" i="7"/>
  <c r="H279" i="7"/>
  <c r="H271" i="7"/>
  <c r="W46" i="10"/>
  <c r="AH30" i="10"/>
  <c r="AI14" i="10"/>
  <c r="AI24" i="10"/>
  <c r="AI6" i="10"/>
  <c r="B29" i="6"/>
  <c r="E29" i="6" s="1"/>
  <c r="J29" i="6" s="1"/>
  <c r="AI9" i="10"/>
  <c r="AI8" i="10"/>
  <c r="AK29" i="10"/>
  <c r="AL13" i="10"/>
  <c r="AJ28" i="10"/>
  <c r="AJ7" i="10"/>
  <c r="AK12" i="10"/>
  <c r="X31" i="1" l="1"/>
  <c r="AA30" i="1"/>
  <c r="P30" i="1"/>
  <c r="O30" i="1"/>
  <c r="Q30" i="1"/>
  <c r="AI25" i="10"/>
  <c r="C29" i="6"/>
  <c r="F29" i="6" s="1"/>
  <c r="K29" i="6" s="1"/>
  <c r="AL12" i="10"/>
  <c r="AK7" i="10"/>
  <c r="AK28" i="10"/>
  <c r="AI26" i="10"/>
  <c r="D29" i="6"/>
  <c r="G29" i="6" s="1"/>
  <c r="L29" i="6" s="1"/>
  <c r="AJ24" i="10"/>
  <c r="B30" i="6"/>
  <c r="E30" i="6" s="1"/>
  <c r="J30" i="6" s="1"/>
  <c r="AJ9" i="10"/>
  <c r="AJ8" i="10"/>
  <c r="AI30" i="10"/>
  <c r="AJ14" i="10"/>
  <c r="X46" i="10"/>
  <c r="H288" i="7"/>
  <c r="H280" i="7"/>
  <c r="H289" i="7"/>
  <c r="H281" i="7"/>
  <c r="H290" i="7"/>
  <c r="H282" i="7"/>
  <c r="H284" i="7"/>
  <c r="H285" i="7"/>
  <c r="H291" i="7"/>
  <c r="H287" i="7"/>
  <c r="H283" i="7"/>
  <c r="H286" i="7"/>
  <c r="AL29" i="10"/>
  <c r="AM13" i="10"/>
  <c r="AM29" i="10" s="1"/>
  <c r="R30" i="1" l="1"/>
  <c r="S30" i="1"/>
  <c r="AA31" i="1"/>
  <c r="P31" i="1"/>
  <c r="O31" i="1"/>
  <c r="Q31" i="1"/>
  <c r="AK24" i="10"/>
  <c r="B31" i="6"/>
  <c r="E31" i="6" s="1"/>
  <c r="J31" i="6" s="1"/>
  <c r="AK9" i="10"/>
  <c r="AK8" i="10"/>
  <c r="AJ25" i="10"/>
  <c r="C30" i="6"/>
  <c r="F30" i="6" s="1"/>
  <c r="K30" i="6" s="1"/>
  <c r="AL28" i="10"/>
  <c r="AM12" i="10"/>
  <c r="AL7" i="10"/>
  <c r="Y46" i="10"/>
  <c r="AK14" i="10"/>
  <c r="AJ30" i="10"/>
  <c r="AJ26" i="10"/>
  <c r="D30" i="6"/>
  <c r="G30" i="6" s="1"/>
  <c r="L30" i="6" s="1"/>
  <c r="H296" i="7"/>
  <c r="H297" i="7"/>
  <c r="H298" i="7"/>
  <c r="H300" i="7"/>
  <c r="H292" i="7"/>
  <c r="H301" i="7"/>
  <c r="H293" i="7"/>
  <c r="H303" i="7"/>
  <c r="H294" i="7"/>
  <c r="H299" i="7"/>
  <c r="H302" i="7"/>
  <c r="H295" i="7"/>
  <c r="S31" i="1" l="1"/>
  <c r="R31" i="1"/>
  <c r="H312" i="7"/>
  <c r="H304" i="7"/>
  <c r="H313" i="7"/>
  <c r="H305" i="7"/>
  <c r="H314" i="7"/>
  <c r="H306" i="7"/>
  <c r="H315" i="7"/>
  <c r="H308" i="7"/>
  <c r="H309" i="7"/>
  <c r="H307" i="7"/>
  <c r="H310" i="7"/>
  <c r="H311" i="7"/>
  <c r="AK25" i="10"/>
  <c r="C31" i="6"/>
  <c r="F31" i="6" s="1"/>
  <c r="K31" i="6" s="1"/>
  <c r="AK30" i="10"/>
  <c r="AL14" i="10"/>
  <c r="Z46" i="10"/>
  <c r="AK26" i="10"/>
  <c r="D31" i="6"/>
  <c r="G31" i="6" s="1"/>
  <c r="L31" i="6" s="1"/>
  <c r="AM28" i="10"/>
  <c r="AM7" i="10"/>
  <c r="AL24" i="10"/>
  <c r="B32" i="6"/>
  <c r="E32" i="6" s="1"/>
  <c r="J32" i="6" s="1"/>
  <c r="AL9" i="10"/>
  <c r="AL8" i="10"/>
  <c r="H320" i="7" l="1"/>
  <c r="H321" i="7"/>
  <c r="H322" i="7"/>
  <c r="H323" i="7"/>
  <c r="H324" i="7"/>
  <c r="H316" i="7"/>
  <c r="H325" i="7"/>
  <c r="H317" i="7"/>
  <c r="H327" i="7"/>
  <c r="H319" i="7"/>
  <c r="H318" i="7"/>
  <c r="H326" i="7"/>
  <c r="AL26" i="10"/>
  <c r="D32" i="6"/>
  <c r="G32" i="6" s="1"/>
  <c r="L32" i="6" s="1"/>
  <c r="AM14" i="10"/>
  <c r="AL30" i="10"/>
  <c r="AA46" i="10"/>
  <c r="AM24" i="10"/>
  <c r="B33" i="6"/>
  <c r="E33" i="6" s="1"/>
  <c r="J33" i="6" s="1"/>
  <c r="AM9" i="10"/>
  <c r="AM8" i="10"/>
  <c r="AL25" i="10"/>
  <c r="C32" i="6"/>
  <c r="F32" i="6" s="1"/>
  <c r="K32" i="6" s="1"/>
  <c r="H336" i="7" l="1"/>
  <c r="H328" i="7"/>
  <c r="H337" i="7"/>
  <c r="H329" i="7"/>
  <c r="H338" i="7"/>
  <c r="H330" i="7"/>
  <c r="H339" i="7"/>
  <c r="H331" i="7"/>
  <c r="H332" i="7"/>
  <c r="H333" i="7"/>
  <c r="H335" i="7"/>
  <c r="H334" i="7"/>
  <c r="AM30" i="10"/>
  <c r="AB46" i="10"/>
  <c r="AM26" i="10"/>
  <c r="D33" i="6"/>
  <c r="G33" i="6" s="1"/>
  <c r="L33" i="6" s="1"/>
  <c r="AM25" i="10"/>
  <c r="C33" i="6"/>
  <c r="F33" i="6" s="1"/>
  <c r="K33" i="6" s="1"/>
  <c r="H346" i="7" l="1"/>
  <c r="H347" i="7"/>
  <c r="H351" i="7"/>
  <c r="H344" i="7"/>
  <c r="H348" i="7"/>
  <c r="H340" i="7"/>
  <c r="H349" i="7"/>
  <c r="H345" i="7"/>
  <c r="H341" i="7"/>
  <c r="H350" i="7"/>
  <c r="H343" i="7"/>
  <c r="H342" i="7"/>
  <c r="B494" i="4" l="1"/>
  <c r="B9" i="4"/>
  <c r="C506" i="4"/>
  <c r="B506" i="4"/>
  <c r="C505" i="4"/>
  <c r="B505" i="4"/>
  <c r="C504" i="4"/>
  <c r="B504" i="4"/>
  <c r="C503" i="4"/>
  <c r="B503" i="4"/>
  <c r="C502" i="4"/>
  <c r="B502" i="4"/>
  <c r="C501" i="4"/>
  <c r="B501" i="4"/>
  <c r="C500" i="4"/>
  <c r="B500" i="4"/>
  <c r="C499" i="4"/>
  <c r="B499" i="4"/>
  <c r="C498" i="4"/>
  <c r="B498" i="4"/>
  <c r="C497" i="4"/>
  <c r="B497" i="4"/>
  <c r="C496" i="4"/>
  <c r="B496" i="4"/>
  <c r="C495" i="4"/>
  <c r="B495" i="4"/>
  <c r="C494" i="4"/>
  <c r="C493" i="4"/>
  <c r="B493" i="4"/>
  <c r="C492" i="4"/>
  <c r="B492" i="4"/>
  <c r="C491" i="4"/>
  <c r="B491" i="4"/>
  <c r="C490" i="4"/>
  <c r="B490" i="4"/>
  <c r="C489" i="4"/>
  <c r="B489" i="4"/>
  <c r="C488" i="4"/>
  <c r="B488" i="4"/>
  <c r="C487" i="4"/>
  <c r="B487" i="4"/>
  <c r="C486" i="4"/>
  <c r="B486" i="4"/>
  <c r="C485" i="4"/>
  <c r="B485" i="4"/>
  <c r="C484" i="4"/>
  <c r="B484" i="4"/>
  <c r="C483" i="4"/>
  <c r="B483" i="4"/>
  <c r="C482" i="4"/>
  <c r="B482" i="4"/>
  <c r="C481" i="4"/>
  <c r="B481" i="4"/>
  <c r="C480" i="4"/>
  <c r="B480" i="4"/>
  <c r="C479" i="4"/>
  <c r="B479" i="4"/>
  <c r="C478" i="4"/>
  <c r="B478" i="4"/>
  <c r="C477" i="4"/>
  <c r="B477" i="4"/>
  <c r="C476" i="4"/>
  <c r="B476" i="4"/>
  <c r="C475" i="4"/>
  <c r="B475" i="4"/>
  <c r="C474" i="4"/>
  <c r="B474" i="4"/>
  <c r="C473" i="4"/>
  <c r="B473" i="4"/>
  <c r="C472" i="4"/>
  <c r="B472" i="4"/>
  <c r="C471" i="4"/>
  <c r="B471" i="4"/>
  <c r="C470" i="4"/>
  <c r="B470" i="4"/>
  <c r="C469" i="4"/>
  <c r="B469" i="4"/>
  <c r="C468" i="4"/>
  <c r="B468" i="4"/>
  <c r="C467" i="4"/>
  <c r="B467" i="4"/>
  <c r="C466" i="4"/>
  <c r="B466" i="4"/>
  <c r="C465" i="4"/>
  <c r="B465" i="4"/>
  <c r="C464" i="4"/>
  <c r="B464" i="4"/>
  <c r="C463" i="4"/>
  <c r="B463" i="4"/>
  <c r="C462" i="4"/>
  <c r="B462" i="4"/>
  <c r="C461" i="4"/>
  <c r="B461" i="4"/>
  <c r="C460" i="4"/>
  <c r="B460" i="4"/>
  <c r="C459" i="4"/>
  <c r="B459" i="4"/>
  <c r="C458" i="4"/>
  <c r="B458" i="4"/>
  <c r="C457" i="4"/>
  <c r="B457" i="4"/>
  <c r="C456" i="4"/>
  <c r="B456" i="4"/>
  <c r="C455" i="4"/>
  <c r="B455" i="4"/>
  <c r="C454" i="4"/>
  <c r="B454" i="4"/>
  <c r="C453" i="4"/>
  <c r="B453" i="4"/>
  <c r="C452" i="4"/>
  <c r="B452" i="4"/>
  <c r="C451" i="4"/>
  <c r="B451" i="4"/>
  <c r="C450" i="4"/>
  <c r="B450" i="4"/>
  <c r="C449" i="4"/>
  <c r="B449" i="4"/>
  <c r="C448" i="4"/>
  <c r="B448" i="4"/>
  <c r="C447" i="4"/>
  <c r="B447" i="4"/>
  <c r="C446" i="4"/>
  <c r="B446" i="4"/>
  <c r="C445" i="4"/>
  <c r="B445" i="4"/>
  <c r="C444" i="4"/>
  <c r="B444" i="4"/>
  <c r="C443" i="4"/>
  <c r="B443" i="4"/>
  <c r="C442" i="4"/>
  <c r="B442" i="4"/>
  <c r="C441" i="4"/>
  <c r="B441" i="4"/>
  <c r="C440" i="4"/>
  <c r="B440" i="4"/>
  <c r="C439" i="4"/>
  <c r="B439" i="4"/>
  <c r="C438" i="4"/>
  <c r="B438" i="4"/>
  <c r="C437" i="4"/>
  <c r="B437" i="4"/>
  <c r="C436" i="4"/>
  <c r="B436" i="4"/>
  <c r="C435" i="4"/>
  <c r="B435" i="4"/>
  <c r="C434" i="4"/>
  <c r="B434" i="4"/>
  <c r="C433" i="4"/>
  <c r="B433" i="4"/>
  <c r="C432" i="4"/>
  <c r="B432" i="4"/>
  <c r="C431" i="4"/>
  <c r="B431" i="4"/>
  <c r="C430" i="4"/>
  <c r="B430" i="4"/>
  <c r="C429" i="4"/>
  <c r="B429" i="4"/>
  <c r="C428" i="4"/>
  <c r="B428" i="4"/>
  <c r="C427" i="4"/>
  <c r="B427" i="4"/>
  <c r="C426" i="4"/>
  <c r="B426" i="4"/>
  <c r="C425" i="4"/>
  <c r="B425" i="4"/>
  <c r="C424" i="4"/>
  <c r="B424" i="4"/>
  <c r="C423" i="4"/>
  <c r="B423" i="4"/>
  <c r="C422" i="4"/>
  <c r="B422" i="4"/>
  <c r="C421" i="4"/>
  <c r="B421" i="4"/>
  <c r="C420" i="4"/>
  <c r="B420" i="4"/>
  <c r="C419" i="4"/>
  <c r="B419" i="4"/>
  <c r="C418" i="4"/>
  <c r="B418" i="4"/>
  <c r="C417" i="4"/>
  <c r="B417" i="4"/>
  <c r="C416" i="4"/>
  <c r="B416" i="4"/>
  <c r="C415" i="4"/>
  <c r="B415" i="4"/>
  <c r="C414" i="4"/>
  <c r="B414" i="4"/>
  <c r="C413" i="4"/>
  <c r="B413" i="4"/>
  <c r="C412" i="4"/>
  <c r="B412" i="4"/>
  <c r="C411" i="4"/>
  <c r="B411" i="4"/>
  <c r="C410" i="4"/>
  <c r="B410" i="4"/>
  <c r="C409" i="4"/>
  <c r="B409" i="4"/>
  <c r="C408" i="4"/>
  <c r="B408" i="4"/>
  <c r="C407" i="4"/>
  <c r="B407" i="4"/>
  <c r="C406" i="4"/>
  <c r="B406" i="4"/>
  <c r="C405" i="4"/>
  <c r="B405" i="4"/>
  <c r="C404" i="4"/>
  <c r="B404" i="4"/>
  <c r="C403" i="4"/>
  <c r="B403" i="4"/>
  <c r="C402" i="4"/>
  <c r="B402" i="4"/>
  <c r="C401" i="4"/>
  <c r="B401" i="4"/>
  <c r="C400" i="4"/>
  <c r="B400" i="4"/>
  <c r="C399" i="4"/>
  <c r="B399" i="4"/>
  <c r="C398" i="4"/>
  <c r="B398" i="4"/>
  <c r="C397" i="4"/>
  <c r="B397" i="4"/>
  <c r="C396" i="4"/>
  <c r="B396" i="4"/>
  <c r="C395" i="4"/>
  <c r="B395" i="4"/>
  <c r="C394" i="4"/>
  <c r="B394" i="4"/>
  <c r="C393" i="4"/>
  <c r="B393" i="4"/>
  <c r="C392" i="4"/>
  <c r="B392" i="4"/>
  <c r="C391" i="4"/>
  <c r="B391" i="4"/>
  <c r="C390" i="4"/>
  <c r="B390" i="4"/>
  <c r="C389" i="4"/>
  <c r="B389" i="4"/>
  <c r="C388" i="4"/>
  <c r="B388" i="4"/>
  <c r="C387" i="4"/>
  <c r="B387" i="4"/>
  <c r="C386" i="4"/>
  <c r="B386" i="4"/>
  <c r="C385" i="4"/>
  <c r="B385" i="4"/>
  <c r="C384" i="4"/>
  <c r="B384" i="4"/>
  <c r="C383" i="4"/>
  <c r="B383" i="4"/>
  <c r="C382" i="4"/>
  <c r="B382" i="4"/>
  <c r="C381" i="4"/>
  <c r="B381" i="4"/>
  <c r="C380" i="4"/>
  <c r="B380" i="4"/>
  <c r="C379" i="4"/>
  <c r="B379" i="4"/>
  <c r="C378" i="4"/>
  <c r="B378" i="4"/>
  <c r="C377" i="4"/>
  <c r="B377" i="4"/>
  <c r="C376" i="4"/>
  <c r="B376" i="4"/>
  <c r="C375" i="4"/>
  <c r="B375" i="4"/>
  <c r="C374" i="4"/>
  <c r="B374" i="4"/>
  <c r="C373" i="4"/>
  <c r="B373" i="4"/>
  <c r="C372" i="4"/>
  <c r="B372" i="4"/>
  <c r="C371" i="4"/>
  <c r="B371" i="4"/>
  <c r="C370" i="4"/>
  <c r="B370" i="4"/>
  <c r="C369" i="4"/>
  <c r="B369" i="4"/>
  <c r="C368" i="4"/>
  <c r="B368" i="4"/>
  <c r="C367" i="4"/>
  <c r="B367" i="4"/>
  <c r="C366" i="4"/>
  <c r="B366" i="4"/>
  <c r="C365" i="4"/>
  <c r="B365" i="4"/>
  <c r="C364" i="4"/>
  <c r="B364" i="4"/>
  <c r="C363" i="4"/>
  <c r="B363" i="4"/>
  <c r="C362" i="4"/>
  <c r="B362" i="4"/>
  <c r="C361" i="4"/>
  <c r="B361" i="4"/>
  <c r="C360" i="4"/>
  <c r="B360" i="4"/>
  <c r="C359" i="4"/>
  <c r="B359" i="4"/>
  <c r="C358" i="4"/>
  <c r="B358" i="4"/>
  <c r="C357" i="4"/>
  <c r="B357" i="4"/>
  <c r="C356" i="4"/>
  <c r="B356" i="4"/>
  <c r="C355" i="4"/>
  <c r="B355" i="4"/>
  <c r="C354" i="4"/>
  <c r="B354" i="4"/>
  <c r="C353" i="4"/>
  <c r="B353" i="4"/>
  <c r="C352" i="4"/>
  <c r="B352" i="4"/>
  <c r="C351" i="4"/>
  <c r="B351" i="4"/>
  <c r="C350" i="4"/>
  <c r="B350" i="4"/>
  <c r="C349" i="4"/>
  <c r="B349" i="4"/>
  <c r="C348" i="4"/>
  <c r="B348" i="4"/>
  <c r="C347" i="4"/>
  <c r="B347" i="4"/>
  <c r="C346" i="4"/>
  <c r="B346" i="4"/>
  <c r="C345" i="4"/>
  <c r="B345" i="4"/>
  <c r="C344" i="4"/>
  <c r="B344" i="4"/>
  <c r="C343" i="4"/>
  <c r="B343" i="4"/>
  <c r="C342" i="4"/>
  <c r="B342" i="4"/>
  <c r="C341" i="4"/>
  <c r="B341" i="4"/>
  <c r="C340" i="4"/>
  <c r="B340" i="4"/>
  <c r="C339" i="4"/>
  <c r="B339" i="4"/>
  <c r="C338" i="4"/>
  <c r="B338" i="4"/>
  <c r="C337" i="4"/>
  <c r="B337" i="4"/>
  <c r="C336" i="4"/>
  <c r="B336" i="4"/>
  <c r="C335" i="4"/>
  <c r="B335" i="4"/>
  <c r="C334" i="4"/>
  <c r="B334" i="4"/>
  <c r="C333" i="4"/>
  <c r="B333" i="4"/>
  <c r="C332" i="4"/>
  <c r="B332" i="4"/>
  <c r="C331" i="4"/>
  <c r="B331" i="4"/>
  <c r="C330" i="4"/>
  <c r="B330" i="4"/>
  <c r="C329" i="4"/>
  <c r="B329" i="4"/>
  <c r="C328" i="4"/>
  <c r="B328" i="4"/>
  <c r="C327" i="4"/>
  <c r="B327" i="4"/>
  <c r="C326" i="4"/>
  <c r="B326" i="4"/>
  <c r="C325" i="4"/>
  <c r="B325" i="4"/>
  <c r="C324" i="4"/>
  <c r="B324" i="4"/>
  <c r="C323" i="4"/>
  <c r="B323" i="4"/>
  <c r="C322" i="4"/>
  <c r="B322" i="4"/>
  <c r="C321" i="4"/>
  <c r="B321" i="4"/>
  <c r="C320" i="4"/>
  <c r="B320" i="4"/>
  <c r="C319" i="4"/>
  <c r="B319" i="4"/>
  <c r="C318" i="4"/>
  <c r="B318" i="4"/>
  <c r="C317" i="4"/>
  <c r="B317" i="4"/>
  <c r="C316" i="4"/>
  <c r="B316" i="4"/>
  <c r="C315" i="4"/>
  <c r="B315" i="4"/>
  <c r="C314" i="4"/>
  <c r="B314" i="4"/>
  <c r="C313" i="4"/>
  <c r="B313" i="4"/>
  <c r="C312" i="4"/>
  <c r="B312" i="4"/>
  <c r="C311" i="4"/>
  <c r="B311" i="4"/>
  <c r="C310" i="4"/>
  <c r="B310" i="4"/>
  <c r="C309" i="4"/>
  <c r="B309" i="4"/>
  <c r="C308" i="4"/>
  <c r="B308" i="4"/>
  <c r="C307" i="4"/>
  <c r="B307" i="4"/>
  <c r="C306" i="4"/>
  <c r="B306" i="4"/>
  <c r="C305" i="4"/>
  <c r="B305" i="4"/>
  <c r="C304" i="4"/>
  <c r="B304" i="4"/>
  <c r="C303" i="4"/>
  <c r="B303" i="4"/>
  <c r="C302" i="4"/>
  <c r="B302" i="4"/>
  <c r="C301" i="4"/>
  <c r="B301" i="4"/>
  <c r="C300" i="4"/>
  <c r="B300" i="4"/>
  <c r="C299" i="4"/>
  <c r="B299" i="4"/>
  <c r="C298" i="4"/>
  <c r="B298" i="4"/>
  <c r="C297" i="4"/>
  <c r="B297" i="4"/>
  <c r="C296" i="4"/>
  <c r="B296" i="4"/>
  <c r="C295" i="4"/>
  <c r="B295" i="4"/>
  <c r="C294" i="4"/>
  <c r="B294" i="4"/>
  <c r="C293" i="4"/>
  <c r="B293" i="4"/>
  <c r="C292" i="4"/>
  <c r="B292" i="4"/>
  <c r="C291" i="4"/>
  <c r="B291" i="4"/>
  <c r="C290" i="4"/>
  <c r="B290" i="4"/>
  <c r="C289" i="4"/>
  <c r="B289" i="4"/>
  <c r="C288" i="4"/>
  <c r="B288" i="4"/>
  <c r="C287" i="4"/>
  <c r="B287" i="4"/>
  <c r="C286" i="4"/>
  <c r="B286" i="4"/>
  <c r="C285" i="4"/>
  <c r="B285" i="4"/>
  <c r="C284" i="4"/>
  <c r="B284" i="4"/>
  <c r="C283" i="4"/>
  <c r="B283" i="4"/>
  <c r="C282" i="4"/>
  <c r="B282" i="4"/>
  <c r="C281" i="4"/>
  <c r="B281" i="4"/>
  <c r="C280" i="4"/>
  <c r="B280" i="4"/>
  <c r="C279" i="4"/>
  <c r="B279" i="4"/>
  <c r="C278" i="4"/>
  <c r="B278" i="4"/>
  <c r="C277" i="4"/>
  <c r="B277" i="4"/>
  <c r="C276" i="4"/>
  <c r="B276" i="4"/>
  <c r="C275" i="4"/>
  <c r="B275" i="4"/>
  <c r="C274" i="4"/>
  <c r="B274" i="4"/>
  <c r="C273" i="4"/>
  <c r="B273" i="4"/>
  <c r="C272" i="4"/>
  <c r="B272" i="4"/>
  <c r="C271" i="4"/>
  <c r="B271" i="4"/>
  <c r="C270" i="4"/>
  <c r="B270" i="4"/>
  <c r="C269" i="4"/>
  <c r="B269" i="4"/>
  <c r="C268" i="4"/>
  <c r="B268" i="4"/>
  <c r="C267" i="4"/>
  <c r="B267" i="4"/>
  <c r="C266" i="4"/>
  <c r="B266" i="4"/>
  <c r="C265" i="4"/>
  <c r="B265" i="4"/>
  <c r="C264" i="4"/>
  <c r="B264" i="4"/>
  <c r="C263" i="4"/>
  <c r="B263" i="4"/>
  <c r="C262" i="4"/>
  <c r="B262" i="4"/>
  <c r="C261" i="4"/>
  <c r="B261" i="4"/>
  <c r="C260" i="4"/>
  <c r="B260" i="4"/>
  <c r="C259" i="4"/>
  <c r="B259" i="4"/>
  <c r="C258" i="4"/>
  <c r="B258" i="4"/>
  <c r="C257" i="4"/>
  <c r="B257" i="4"/>
  <c r="C256" i="4"/>
  <c r="B256" i="4"/>
  <c r="C255" i="4"/>
  <c r="B255" i="4"/>
  <c r="C254" i="4"/>
  <c r="B254" i="4"/>
  <c r="C253" i="4"/>
  <c r="B253" i="4"/>
  <c r="C252" i="4"/>
  <c r="B252" i="4"/>
  <c r="C251" i="4"/>
  <c r="B251" i="4"/>
  <c r="C250" i="4"/>
  <c r="B250" i="4"/>
  <c r="C249" i="4"/>
  <c r="B249" i="4"/>
  <c r="C248" i="4"/>
  <c r="B248" i="4"/>
  <c r="C247" i="4"/>
  <c r="B247" i="4"/>
  <c r="C246" i="4"/>
  <c r="B246" i="4"/>
  <c r="C245" i="4"/>
  <c r="B245" i="4"/>
  <c r="C244" i="4"/>
  <c r="B244" i="4"/>
  <c r="C243" i="4"/>
  <c r="B243" i="4"/>
  <c r="C242" i="4"/>
  <c r="B242" i="4"/>
  <c r="C241" i="4"/>
  <c r="B241" i="4"/>
  <c r="C240" i="4"/>
  <c r="B240" i="4"/>
  <c r="C239" i="4"/>
  <c r="B239" i="4"/>
  <c r="C238" i="4"/>
  <c r="B238" i="4"/>
  <c r="C237" i="4"/>
  <c r="B237" i="4"/>
  <c r="C236" i="4"/>
  <c r="B236" i="4"/>
  <c r="C235" i="4"/>
  <c r="B235" i="4"/>
  <c r="C234" i="4"/>
  <c r="B234" i="4"/>
  <c r="C233" i="4"/>
  <c r="B233" i="4"/>
  <c r="C232" i="4"/>
  <c r="B232" i="4"/>
  <c r="C231" i="4"/>
  <c r="B231" i="4"/>
  <c r="C230" i="4"/>
  <c r="B230" i="4"/>
  <c r="C229" i="4"/>
  <c r="B229" i="4"/>
  <c r="C228" i="4"/>
  <c r="B228" i="4"/>
  <c r="C227" i="4"/>
  <c r="B227" i="4"/>
  <c r="C226" i="4"/>
  <c r="B226" i="4"/>
  <c r="C225" i="4"/>
  <c r="B225" i="4"/>
  <c r="C224" i="4"/>
  <c r="B224" i="4"/>
  <c r="C223" i="4"/>
  <c r="B223" i="4"/>
  <c r="C222" i="4"/>
  <c r="B222" i="4"/>
  <c r="C221" i="4"/>
  <c r="B221" i="4"/>
  <c r="C220" i="4"/>
  <c r="B220" i="4"/>
  <c r="C219" i="4"/>
  <c r="B219" i="4"/>
  <c r="C218" i="4"/>
  <c r="B218" i="4"/>
  <c r="C217" i="4"/>
  <c r="B217" i="4"/>
  <c r="C216" i="4"/>
  <c r="B216" i="4"/>
  <c r="C215" i="4"/>
  <c r="B215" i="4"/>
  <c r="C214" i="4"/>
  <c r="B214" i="4"/>
  <c r="C213" i="4"/>
  <c r="B213" i="4"/>
  <c r="C212" i="4"/>
  <c r="B212" i="4"/>
  <c r="C211" i="4"/>
  <c r="B211" i="4"/>
  <c r="C210" i="4"/>
  <c r="B210" i="4"/>
  <c r="C209" i="4"/>
  <c r="B209" i="4"/>
  <c r="C208" i="4"/>
  <c r="B208" i="4"/>
  <c r="C207" i="4"/>
  <c r="B207" i="4"/>
  <c r="C206" i="4"/>
  <c r="B206" i="4"/>
  <c r="C205" i="4"/>
  <c r="B205" i="4"/>
  <c r="C204" i="4"/>
  <c r="B204" i="4"/>
  <c r="C203" i="4"/>
  <c r="B203" i="4"/>
  <c r="C202" i="4"/>
  <c r="B202" i="4"/>
  <c r="C201" i="4"/>
  <c r="B201" i="4"/>
  <c r="C200" i="4"/>
  <c r="B200" i="4"/>
  <c r="C199" i="4"/>
  <c r="B199" i="4"/>
  <c r="C198" i="4"/>
  <c r="B198" i="4"/>
  <c r="C197" i="4"/>
  <c r="B197" i="4"/>
  <c r="C196" i="4"/>
  <c r="B196" i="4"/>
  <c r="C195" i="4"/>
  <c r="B195" i="4"/>
  <c r="C194" i="4"/>
  <c r="B194" i="4"/>
  <c r="C193" i="4"/>
  <c r="B193" i="4"/>
  <c r="C192" i="4"/>
  <c r="B192" i="4"/>
  <c r="C191" i="4"/>
  <c r="B191" i="4"/>
  <c r="C190" i="4"/>
  <c r="B190" i="4"/>
  <c r="C189" i="4"/>
  <c r="B189" i="4"/>
  <c r="C188" i="4"/>
  <c r="B188" i="4"/>
  <c r="C187" i="4"/>
  <c r="B187" i="4"/>
  <c r="C186" i="4"/>
  <c r="B186" i="4"/>
  <c r="C185" i="4"/>
  <c r="B185" i="4"/>
  <c r="C184" i="4"/>
  <c r="B184" i="4"/>
  <c r="C183" i="4"/>
  <c r="B183" i="4"/>
  <c r="C182" i="4"/>
  <c r="B182" i="4"/>
  <c r="C181" i="4"/>
  <c r="B181" i="4"/>
  <c r="C180" i="4"/>
  <c r="B180" i="4"/>
  <c r="C179" i="4"/>
  <c r="B179" i="4"/>
  <c r="C178" i="4"/>
  <c r="B178" i="4"/>
  <c r="C177" i="4"/>
  <c r="B177" i="4"/>
  <c r="C176" i="4"/>
  <c r="B176" i="4"/>
  <c r="C175" i="4"/>
  <c r="B175" i="4"/>
  <c r="C174" i="4"/>
  <c r="B174" i="4"/>
  <c r="C173" i="4"/>
  <c r="B173" i="4"/>
  <c r="C172" i="4"/>
  <c r="B172" i="4"/>
  <c r="C171" i="4"/>
  <c r="B171" i="4"/>
  <c r="C170" i="4"/>
  <c r="B170" i="4"/>
  <c r="C169" i="4"/>
  <c r="B169" i="4"/>
  <c r="C168" i="4"/>
  <c r="B168" i="4"/>
  <c r="C167" i="4"/>
  <c r="B167" i="4"/>
  <c r="C166" i="4"/>
  <c r="B166" i="4"/>
  <c r="C165" i="4"/>
  <c r="B165" i="4"/>
  <c r="C164" i="4"/>
  <c r="B164" i="4"/>
  <c r="C163" i="4"/>
  <c r="B163" i="4"/>
  <c r="C162" i="4"/>
  <c r="B162" i="4"/>
  <c r="C161" i="4"/>
  <c r="B161" i="4"/>
  <c r="C160" i="4"/>
  <c r="B160" i="4"/>
  <c r="C159" i="4"/>
  <c r="B159" i="4"/>
  <c r="C158" i="4"/>
  <c r="B158" i="4"/>
  <c r="C157" i="4"/>
  <c r="B157" i="4"/>
  <c r="C156" i="4"/>
  <c r="B156" i="4"/>
  <c r="C155" i="4"/>
  <c r="B155" i="4"/>
  <c r="C154" i="4"/>
  <c r="B154" i="4"/>
  <c r="C153" i="4"/>
  <c r="B153" i="4"/>
  <c r="C152" i="4"/>
  <c r="B152" i="4"/>
  <c r="C151" i="4"/>
  <c r="B151" i="4"/>
  <c r="C150" i="4"/>
  <c r="B150" i="4"/>
  <c r="C149" i="4"/>
  <c r="B149" i="4"/>
  <c r="C148" i="4"/>
  <c r="B148" i="4"/>
  <c r="C147" i="4"/>
  <c r="B147" i="4"/>
  <c r="C146" i="4"/>
  <c r="B146" i="4"/>
  <c r="C145" i="4"/>
  <c r="B145" i="4"/>
  <c r="C144" i="4"/>
  <c r="B144" i="4"/>
  <c r="C143" i="4"/>
  <c r="B143" i="4"/>
  <c r="C142" i="4"/>
  <c r="B142" i="4"/>
  <c r="C141" i="4"/>
  <c r="B141" i="4"/>
  <c r="C140" i="4"/>
  <c r="B140" i="4"/>
  <c r="C139" i="4"/>
  <c r="B139" i="4"/>
  <c r="C138" i="4"/>
  <c r="B138" i="4"/>
  <c r="C137" i="4"/>
  <c r="B137" i="4"/>
  <c r="C136" i="4"/>
  <c r="B136" i="4"/>
  <c r="C135" i="4"/>
  <c r="B135" i="4"/>
  <c r="C134" i="4"/>
  <c r="B134" i="4"/>
  <c r="C133" i="4"/>
  <c r="B133" i="4"/>
  <c r="C132" i="4"/>
  <c r="B132" i="4"/>
  <c r="C131" i="4"/>
  <c r="B131" i="4"/>
  <c r="C130" i="4"/>
  <c r="B130" i="4"/>
  <c r="C129" i="4"/>
  <c r="B129" i="4"/>
  <c r="C128" i="4"/>
  <c r="B128" i="4"/>
  <c r="C127" i="4"/>
  <c r="B127" i="4"/>
  <c r="C126" i="4"/>
  <c r="B126" i="4"/>
  <c r="C125" i="4"/>
  <c r="B125" i="4"/>
  <c r="C124" i="4"/>
  <c r="B124" i="4"/>
  <c r="C123" i="4"/>
  <c r="B123" i="4"/>
  <c r="C122" i="4"/>
  <c r="B122" i="4"/>
  <c r="C121" i="4"/>
  <c r="B121" i="4"/>
  <c r="C120" i="4"/>
  <c r="B120" i="4"/>
  <c r="C119" i="4"/>
  <c r="B119" i="4"/>
  <c r="C118" i="4"/>
  <c r="B118" i="4"/>
  <c r="C117" i="4"/>
  <c r="B117" i="4"/>
  <c r="C116" i="4"/>
  <c r="B116" i="4"/>
  <c r="C115" i="4"/>
  <c r="B115" i="4"/>
  <c r="C114" i="4"/>
  <c r="B114" i="4"/>
  <c r="C113" i="4"/>
  <c r="B113" i="4"/>
  <c r="C112" i="4"/>
  <c r="B112" i="4"/>
  <c r="C111" i="4"/>
  <c r="B111" i="4"/>
  <c r="C110" i="4"/>
  <c r="B110" i="4"/>
  <c r="C109" i="4"/>
  <c r="B109" i="4"/>
  <c r="C108" i="4"/>
  <c r="B108" i="4"/>
  <c r="C107" i="4"/>
  <c r="B107" i="4"/>
  <c r="C106" i="4"/>
  <c r="B106" i="4"/>
  <c r="C105" i="4"/>
  <c r="B105" i="4"/>
  <c r="C104" i="4"/>
  <c r="B104" i="4"/>
  <c r="C103" i="4"/>
  <c r="B103" i="4"/>
  <c r="C102" i="4"/>
  <c r="B102" i="4"/>
  <c r="C101" i="4"/>
  <c r="B101" i="4"/>
  <c r="C100" i="4"/>
  <c r="B100" i="4"/>
  <c r="C99" i="4"/>
  <c r="B99" i="4"/>
  <c r="C98" i="4"/>
  <c r="B98" i="4"/>
  <c r="C97" i="4"/>
  <c r="B97" i="4"/>
  <c r="C96" i="4"/>
  <c r="B96" i="4"/>
  <c r="C95" i="4"/>
  <c r="B95" i="4"/>
  <c r="C94" i="4"/>
  <c r="B94" i="4"/>
  <c r="C93" i="4"/>
  <c r="B93" i="4"/>
  <c r="C92" i="4"/>
  <c r="B92" i="4"/>
  <c r="C91" i="4"/>
  <c r="B91" i="4"/>
  <c r="C90" i="4"/>
  <c r="B90" i="4"/>
  <c r="C89" i="4"/>
  <c r="B89" i="4"/>
  <c r="C88" i="4"/>
  <c r="B88" i="4"/>
  <c r="C87" i="4"/>
  <c r="B87" i="4"/>
  <c r="C86" i="4"/>
  <c r="B86" i="4"/>
  <c r="C85" i="4"/>
  <c r="B85" i="4"/>
  <c r="C84" i="4"/>
  <c r="B84" i="4"/>
  <c r="C83" i="4"/>
  <c r="B83" i="4"/>
  <c r="C82" i="4"/>
  <c r="B82" i="4"/>
  <c r="C81" i="4"/>
  <c r="B81" i="4"/>
  <c r="C80" i="4"/>
  <c r="B80" i="4"/>
  <c r="C79" i="4"/>
  <c r="B79" i="4"/>
  <c r="C78" i="4"/>
  <c r="B78" i="4"/>
  <c r="C77" i="4"/>
  <c r="B77" i="4"/>
  <c r="C76" i="4"/>
  <c r="B76" i="4"/>
  <c r="C75" i="4"/>
  <c r="B75" i="4"/>
  <c r="C74" i="4"/>
  <c r="B74" i="4"/>
  <c r="C73" i="4"/>
  <c r="B73" i="4"/>
  <c r="C72" i="4"/>
  <c r="B72" i="4"/>
  <c r="C71" i="4"/>
  <c r="B71" i="4"/>
  <c r="C70" i="4"/>
  <c r="B70" i="4"/>
  <c r="C69" i="4"/>
  <c r="B69" i="4"/>
  <c r="C68" i="4"/>
  <c r="B68" i="4"/>
  <c r="C67" i="4"/>
  <c r="B67" i="4"/>
  <c r="C66" i="4"/>
  <c r="B66" i="4"/>
  <c r="C65" i="4"/>
  <c r="B65" i="4"/>
  <c r="C64" i="4"/>
  <c r="B64" i="4"/>
  <c r="C63" i="4"/>
  <c r="B63" i="4"/>
  <c r="C62" i="4"/>
  <c r="B62" i="4"/>
  <c r="C61" i="4"/>
  <c r="B61" i="4"/>
  <c r="C60" i="4"/>
  <c r="B60" i="4"/>
  <c r="C59" i="4"/>
  <c r="B59" i="4"/>
  <c r="C58" i="4"/>
  <c r="B58" i="4"/>
  <c r="C57" i="4"/>
  <c r="B57" i="4"/>
  <c r="C56" i="4"/>
  <c r="B56" i="4"/>
  <c r="C55" i="4"/>
  <c r="B55" i="4"/>
  <c r="C54" i="4"/>
  <c r="B54" i="4"/>
  <c r="C53" i="4"/>
  <c r="B53" i="4"/>
  <c r="C52" i="4"/>
  <c r="B52" i="4"/>
  <c r="C51" i="4"/>
  <c r="B51" i="4"/>
  <c r="C50" i="4"/>
  <c r="B50" i="4"/>
  <c r="C49" i="4"/>
  <c r="B49" i="4"/>
  <c r="C48" i="4"/>
  <c r="B48" i="4"/>
  <c r="C47" i="4"/>
  <c r="B47" i="4"/>
  <c r="C46" i="4"/>
  <c r="B46" i="4"/>
  <c r="C45" i="4"/>
  <c r="B45" i="4"/>
  <c r="C44" i="4"/>
  <c r="B44" i="4"/>
  <c r="C43" i="4"/>
  <c r="B43" i="4"/>
  <c r="C42" i="4"/>
  <c r="B42" i="4"/>
  <c r="C41" i="4"/>
  <c r="B41" i="4"/>
  <c r="C40" i="4"/>
  <c r="B40" i="4"/>
  <c r="C39" i="4"/>
  <c r="B39" i="4"/>
  <c r="C38" i="4"/>
  <c r="B38" i="4"/>
  <c r="C37" i="4"/>
  <c r="B37" i="4"/>
  <c r="C36" i="4"/>
  <c r="B36" i="4"/>
  <c r="C35" i="4"/>
  <c r="B35" i="4"/>
  <c r="C34" i="4"/>
  <c r="B34" i="4"/>
  <c r="C33" i="4"/>
  <c r="B33" i="4"/>
  <c r="C32" i="4"/>
  <c r="B32" i="4"/>
  <c r="C31" i="4"/>
  <c r="B31" i="4"/>
  <c r="C30" i="4"/>
  <c r="B30" i="4"/>
  <c r="C29" i="4"/>
  <c r="B29" i="4"/>
  <c r="C28" i="4"/>
  <c r="B28" i="4"/>
  <c r="C27" i="4"/>
  <c r="B27" i="4"/>
  <c r="C26" i="4"/>
  <c r="B26" i="4"/>
  <c r="C25" i="4"/>
  <c r="B25" i="4"/>
  <c r="C24" i="4"/>
  <c r="B24" i="4"/>
  <c r="C23" i="4"/>
  <c r="B23" i="4"/>
  <c r="C22" i="4"/>
  <c r="B22" i="4"/>
  <c r="C21" i="4"/>
  <c r="B21" i="4"/>
  <c r="C20" i="4"/>
  <c r="B20" i="4"/>
  <c r="C19" i="4"/>
  <c r="B19" i="4"/>
  <c r="C18" i="4"/>
  <c r="B18" i="4"/>
  <c r="C17" i="4"/>
  <c r="B17" i="4"/>
  <c r="C16" i="4"/>
  <c r="B16" i="4"/>
  <c r="C15" i="4"/>
  <c r="B15" i="4"/>
  <c r="C14" i="4"/>
  <c r="B14" i="4"/>
  <c r="C13" i="4"/>
  <c r="B13" i="4"/>
  <c r="C12" i="4"/>
  <c r="C11" i="4"/>
  <c r="B11" i="4"/>
  <c r="C10" i="4"/>
  <c r="B10" i="4"/>
  <c r="C9" i="4"/>
  <c r="C8" i="4"/>
  <c r="B8" i="4"/>
  <c r="C7" i="4"/>
  <c r="B7" i="4"/>
  <c r="N34" i="4" l="1"/>
  <c r="AR34" i="4" s="1"/>
  <c r="E336" i="4"/>
  <c r="AI336" i="4" s="1"/>
  <c r="E424" i="4"/>
  <c r="AI424" i="4" s="1"/>
  <c r="E200" i="4"/>
  <c r="AI200" i="4" s="1"/>
  <c r="E180" i="4"/>
  <c r="AI180" i="4" s="1"/>
  <c r="E72" i="4"/>
  <c r="AI72" i="4" s="1"/>
  <c r="F476" i="4"/>
  <c r="AJ476" i="4" s="1"/>
  <c r="E504" i="4"/>
  <c r="AI504" i="4" s="1"/>
  <c r="E44" i="4"/>
  <c r="AI44" i="4" s="1"/>
  <c r="H208" i="4"/>
  <c r="AL208" i="4" s="1"/>
  <c r="E399" i="4"/>
  <c r="AI399" i="4" s="1"/>
  <c r="E19" i="4"/>
  <c r="AI19" i="4" s="1"/>
  <c r="F26" i="4"/>
  <c r="AJ26" i="4" s="1"/>
  <c r="E179" i="4"/>
  <c r="AI179" i="4" s="1"/>
  <c r="H136" i="4"/>
  <c r="AL136" i="4" s="1"/>
  <c r="E172" i="4"/>
  <c r="AI172" i="4" s="1"/>
  <c r="E196" i="4"/>
  <c r="AI196" i="4" s="1"/>
  <c r="F230" i="4"/>
  <c r="AJ230" i="4" s="1"/>
  <c r="E400" i="4"/>
  <c r="AI400" i="4" s="1"/>
  <c r="H432" i="4"/>
  <c r="AL432" i="4" s="1"/>
  <c r="X470" i="4"/>
  <c r="BB470" i="4" s="1"/>
  <c r="V478" i="4"/>
  <c r="AZ478" i="4" s="1"/>
  <c r="AF486" i="4"/>
  <c r="BJ486" i="4" s="1"/>
  <c r="F496" i="4"/>
  <c r="AJ496" i="4" s="1"/>
  <c r="AE487" i="4"/>
  <c r="BI487" i="4" s="1"/>
  <c r="F145" i="4"/>
  <c r="AJ145" i="4" s="1"/>
  <c r="E237" i="4"/>
  <c r="AI237" i="4" s="1"/>
  <c r="E79" i="4"/>
  <c r="AI79" i="4" s="1"/>
  <c r="H87" i="4"/>
  <c r="AL87" i="4" s="1"/>
  <c r="G233" i="4"/>
  <c r="AK233" i="4" s="1"/>
  <c r="G269" i="4"/>
  <c r="AK269" i="4" s="1"/>
  <c r="E363" i="4"/>
  <c r="AI363" i="4" s="1"/>
  <c r="E497" i="4"/>
  <c r="AI497" i="4" s="1"/>
  <c r="AF241" i="4"/>
  <c r="BJ241" i="4" s="1"/>
  <c r="G245" i="4"/>
  <c r="AK245" i="4" s="1"/>
  <c r="AA261" i="4"/>
  <c r="BE261" i="4" s="1"/>
  <c r="AA265" i="4"/>
  <c r="BE265" i="4" s="1"/>
  <c r="AA273" i="4"/>
  <c r="BE273" i="4" s="1"/>
  <c r="I283" i="4"/>
  <c r="AM283" i="4" s="1"/>
  <c r="Z335" i="4"/>
  <c r="BD335" i="4" s="1"/>
  <c r="F429" i="4"/>
  <c r="AJ429" i="4" s="1"/>
  <c r="O49" i="4"/>
  <c r="AS49" i="4" s="1"/>
  <c r="I142" i="4"/>
  <c r="AM142" i="4" s="1"/>
  <c r="J162" i="4"/>
  <c r="AN162" i="4" s="1"/>
  <c r="AB443" i="4"/>
  <c r="BF443" i="4" s="1"/>
  <c r="F453" i="4"/>
  <c r="AJ453" i="4" s="1"/>
  <c r="G392" i="4"/>
  <c r="AK392" i="4" s="1"/>
  <c r="AF387" i="4"/>
  <c r="BJ387" i="4" s="1"/>
  <c r="AB391" i="4"/>
  <c r="BF391" i="4" s="1"/>
  <c r="AD343" i="4"/>
  <c r="BH343" i="4" s="1"/>
  <c r="X380" i="4"/>
  <c r="BB380" i="4" s="1"/>
  <c r="AD406" i="4"/>
  <c r="BH406" i="4" s="1"/>
  <c r="AC106" i="4"/>
  <c r="BG106" i="4" s="1"/>
  <c r="U118" i="4"/>
  <c r="AY118" i="4" s="1"/>
  <c r="P132" i="4"/>
  <c r="AT132" i="4" s="1"/>
  <c r="U134" i="4"/>
  <c r="AY134" i="4" s="1"/>
  <c r="AC143" i="4"/>
  <c r="BG143" i="4" s="1"/>
  <c r="E167" i="4"/>
  <c r="AI167" i="4" s="1"/>
  <c r="F177" i="4"/>
  <c r="AJ177" i="4" s="1"/>
  <c r="W189" i="4"/>
  <c r="BA189" i="4" s="1"/>
  <c r="AC199" i="4"/>
  <c r="BG199" i="4" s="1"/>
  <c r="AE201" i="4"/>
  <c r="BI201" i="4" s="1"/>
  <c r="F238" i="4"/>
  <c r="AJ238" i="4" s="1"/>
  <c r="L244" i="4"/>
  <c r="AP244" i="4" s="1"/>
  <c r="E300" i="4"/>
  <c r="AI300" i="4" s="1"/>
  <c r="N343" i="4"/>
  <c r="AR343" i="4" s="1"/>
  <c r="Y442" i="4"/>
  <c r="BC442" i="4" s="1"/>
  <c r="W448" i="4"/>
  <c r="BA448" i="4" s="1"/>
  <c r="W456" i="4"/>
  <c r="BA456" i="4" s="1"/>
  <c r="E458" i="4"/>
  <c r="AI458" i="4" s="1"/>
  <c r="F460" i="4"/>
  <c r="AJ460" i="4" s="1"/>
  <c r="AE358" i="4"/>
  <c r="BI358" i="4" s="1"/>
  <c r="AD386" i="4"/>
  <c r="BH386" i="4" s="1"/>
  <c r="W393" i="4"/>
  <c r="BA393" i="4" s="1"/>
  <c r="H399" i="4"/>
  <c r="AL399" i="4" s="1"/>
  <c r="U404" i="4"/>
  <c r="AY404" i="4" s="1"/>
  <c r="E461" i="4"/>
  <c r="AI461" i="4" s="1"/>
  <c r="AF144" i="4"/>
  <c r="BJ144" i="4" s="1"/>
  <c r="V165" i="4"/>
  <c r="AZ165" i="4" s="1"/>
  <c r="Y167" i="4"/>
  <c r="BC167" i="4" s="1"/>
  <c r="K176" i="4"/>
  <c r="AO176" i="4" s="1"/>
  <c r="G342" i="4"/>
  <c r="AK342" i="4" s="1"/>
  <c r="Y344" i="4"/>
  <c r="BC344" i="4" s="1"/>
  <c r="F375" i="4"/>
  <c r="AJ375" i="4" s="1"/>
  <c r="AE21" i="4"/>
  <c r="BI21" i="4" s="1"/>
  <c r="S57" i="4"/>
  <c r="AW57" i="4" s="1"/>
  <c r="E74" i="4"/>
  <c r="AI74" i="4" s="1"/>
  <c r="E123" i="4"/>
  <c r="AI123" i="4" s="1"/>
  <c r="F300" i="4"/>
  <c r="AJ300" i="4" s="1"/>
  <c r="W302" i="4"/>
  <c r="BA302" i="4" s="1"/>
  <c r="AD304" i="4"/>
  <c r="BH304" i="4" s="1"/>
  <c r="AA318" i="4"/>
  <c r="BE318" i="4" s="1"/>
  <c r="P320" i="4"/>
  <c r="AT320" i="4" s="1"/>
  <c r="V322" i="4"/>
  <c r="AZ322" i="4" s="1"/>
  <c r="R347" i="4"/>
  <c r="AV347" i="4" s="1"/>
  <c r="AB349" i="4"/>
  <c r="BF349" i="4" s="1"/>
  <c r="AD357" i="4"/>
  <c r="BH357" i="4" s="1"/>
  <c r="AG359" i="4"/>
  <c r="BK359" i="4" s="1"/>
  <c r="E22" i="4"/>
  <c r="AI22" i="4" s="1"/>
  <c r="AA176" i="4"/>
  <c r="BE176" i="4" s="1"/>
  <c r="T297" i="4"/>
  <c r="AX297" i="4" s="1"/>
  <c r="AE330" i="4"/>
  <c r="BI330" i="4" s="1"/>
  <c r="AD341" i="4"/>
  <c r="BH341" i="4" s="1"/>
  <c r="P426" i="4"/>
  <c r="AT426" i="4" s="1"/>
  <c r="AB455" i="4"/>
  <c r="BF455" i="4" s="1"/>
  <c r="AF459" i="4"/>
  <c r="BJ459" i="4" s="1"/>
  <c r="N461" i="4"/>
  <c r="AR461" i="4" s="1"/>
  <c r="H48" i="4"/>
  <c r="AL48" i="4" s="1"/>
  <c r="E103" i="4"/>
  <c r="AI103" i="4" s="1"/>
  <c r="V105" i="4"/>
  <c r="AZ105" i="4" s="1"/>
  <c r="AF107" i="4"/>
  <c r="BJ107" i="4" s="1"/>
  <c r="AD145" i="4"/>
  <c r="BH145" i="4" s="1"/>
  <c r="AE177" i="4"/>
  <c r="BI177" i="4" s="1"/>
  <c r="G213" i="4"/>
  <c r="AK213" i="4" s="1"/>
  <c r="Y217" i="4"/>
  <c r="BC217" i="4" s="1"/>
  <c r="AF292" i="4"/>
  <c r="BJ292" i="4" s="1"/>
  <c r="P438" i="4"/>
  <c r="AT438" i="4" s="1"/>
  <c r="F21" i="4"/>
  <c r="AJ21" i="4" s="1"/>
  <c r="AF48" i="4"/>
  <c r="BJ48" i="4" s="1"/>
  <c r="AD56" i="4"/>
  <c r="BH56" i="4" s="1"/>
  <c r="AG60" i="4"/>
  <c r="BK60" i="4" s="1"/>
  <c r="H131" i="4"/>
  <c r="AL131" i="4" s="1"/>
  <c r="E135" i="4"/>
  <c r="AI135" i="4" s="1"/>
  <c r="W149" i="4"/>
  <c r="BA149" i="4" s="1"/>
  <c r="AD166" i="4"/>
  <c r="BH166" i="4" s="1"/>
  <c r="T171" i="4"/>
  <c r="AX171" i="4" s="1"/>
  <c r="J173" i="4"/>
  <c r="AN173" i="4" s="1"/>
  <c r="W192" i="4"/>
  <c r="BA192" i="4" s="1"/>
  <c r="K201" i="4"/>
  <c r="AO201" i="4" s="1"/>
  <c r="S253" i="4"/>
  <c r="AW253" i="4" s="1"/>
  <c r="AE258" i="4"/>
  <c r="BI258" i="4" s="1"/>
  <c r="N298" i="4"/>
  <c r="AR298" i="4" s="1"/>
  <c r="N307" i="4"/>
  <c r="AR307" i="4" s="1"/>
  <c r="Y340" i="4"/>
  <c r="BC340" i="4" s="1"/>
  <c r="F363" i="4"/>
  <c r="AJ363" i="4" s="1"/>
  <c r="G373" i="4"/>
  <c r="AK373" i="4" s="1"/>
  <c r="U379" i="4"/>
  <c r="AY379" i="4" s="1"/>
  <c r="E398" i="4"/>
  <c r="AI398" i="4" s="1"/>
  <c r="R409" i="4"/>
  <c r="AV409" i="4" s="1"/>
  <c r="N421" i="4"/>
  <c r="AR421" i="4" s="1"/>
  <c r="AB429" i="4"/>
  <c r="BF429" i="4" s="1"/>
  <c r="S505" i="4"/>
  <c r="AW505" i="4" s="1"/>
  <c r="I119" i="4"/>
  <c r="AM119" i="4" s="1"/>
  <c r="W185" i="4"/>
  <c r="BA185" i="4" s="1"/>
  <c r="Z202" i="4"/>
  <c r="BD202" i="4" s="1"/>
  <c r="AG248" i="4"/>
  <c r="BK248" i="4" s="1"/>
  <c r="AG272" i="4"/>
  <c r="BK272" i="4" s="1"/>
  <c r="W274" i="4"/>
  <c r="BA274" i="4" s="1"/>
  <c r="AF357" i="4"/>
  <c r="BJ357" i="4" s="1"/>
  <c r="G358" i="4"/>
  <c r="AK358" i="4" s="1"/>
  <c r="U366" i="4"/>
  <c r="AY366" i="4" s="1"/>
  <c r="R370" i="4"/>
  <c r="AV370" i="4" s="1"/>
  <c r="AD478" i="4"/>
  <c r="BH478" i="4" s="1"/>
  <c r="AC51" i="4"/>
  <c r="BG51" i="4" s="1"/>
  <c r="F57" i="4"/>
  <c r="AJ57" i="4" s="1"/>
  <c r="W69" i="4"/>
  <c r="BA69" i="4" s="1"/>
  <c r="P75" i="4"/>
  <c r="AT75" i="4" s="1"/>
  <c r="E118" i="4"/>
  <c r="AI118" i="4" s="1"/>
  <c r="H237" i="4"/>
  <c r="AL237" i="4" s="1"/>
  <c r="E355" i="4"/>
  <c r="AI355" i="4" s="1"/>
  <c r="O408" i="4"/>
  <c r="AS408" i="4" s="1"/>
  <c r="AE414" i="4"/>
  <c r="BI414" i="4" s="1"/>
  <c r="AD16" i="4"/>
  <c r="BH16" i="4" s="1"/>
  <c r="AB27" i="4"/>
  <c r="BF27" i="4" s="1"/>
  <c r="AE35" i="4"/>
  <c r="BI35" i="4" s="1"/>
  <c r="U67" i="4"/>
  <c r="AY67" i="4" s="1"/>
  <c r="R93" i="4"/>
  <c r="AV93" i="4" s="1"/>
  <c r="M107" i="4"/>
  <c r="AQ107" i="4" s="1"/>
  <c r="U115" i="4"/>
  <c r="AY115" i="4" s="1"/>
  <c r="AC123" i="4"/>
  <c r="BG123" i="4" s="1"/>
  <c r="T124" i="4"/>
  <c r="AX124" i="4" s="1"/>
  <c r="U139" i="4"/>
  <c r="AY139" i="4" s="1"/>
  <c r="AA180" i="4"/>
  <c r="BE180" i="4" s="1"/>
  <c r="E199" i="4"/>
  <c r="AI199" i="4" s="1"/>
  <c r="O213" i="4"/>
  <c r="AS213" i="4" s="1"/>
  <c r="R250" i="4"/>
  <c r="AV250" i="4" s="1"/>
  <c r="T257" i="4"/>
  <c r="AX257" i="4" s="1"/>
  <c r="O258" i="4"/>
  <c r="AS258" i="4" s="1"/>
  <c r="U264" i="4"/>
  <c r="AY264" i="4" s="1"/>
  <c r="AE278" i="4"/>
  <c r="BI278" i="4" s="1"/>
  <c r="P284" i="4"/>
  <c r="AT284" i="4" s="1"/>
  <c r="AF309" i="4"/>
  <c r="BJ309" i="4" s="1"/>
  <c r="M311" i="4"/>
  <c r="AQ311" i="4" s="1"/>
  <c r="U339" i="4"/>
  <c r="AY339" i="4" s="1"/>
  <c r="E340" i="4"/>
  <c r="AI340" i="4" s="1"/>
  <c r="H341" i="4"/>
  <c r="AL341" i="4" s="1"/>
  <c r="AG363" i="4"/>
  <c r="BK363" i="4" s="1"/>
  <c r="E375" i="4"/>
  <c r="AI375" i="4" s="1"/>
  <c r="H380" i="4"/>
  <c r="AL380" i="4" s="1"/>
  <c r="E383" i="4"/>
  <c r="AI383" i="4" s="1"/>
  <c r="P403" i="4"/>
  <c r="AT403" i="4" s="1"/>
  <c r="AG405" i="4"/>
  <c r="BK405" i="4" s="1"/>
  <c r="AE407" i="4"/>
  <c r="BI407" i="4" s="1"/>
  <c r="AB413" i="4"/>
  <c r="BF413" i="4" s="1"/>
  <c r="AG439" i="4"/>
  <c r="BK439" i="4" s="1"/>
  <c r="F473" i="4"/>
  <c r="AJ473" i="4" s="1"/>
  <c r="E479" i="4"/>
  <c r="AI479" i="4" s="1"/>
  <c r="K17" i="4"/>
  <c r="AO17" i="4" s="1"/>
  <c r="G49" i="4"/>
  <c r="AK49" i="4" s="1"/>
  <c r="E152" i="4"/>
  <c r="AI152" i="4" s="1"/>
  <c r="S156" i="4"/>
  <c r="AW156" i="4" s="1"/>
  <c r="AB167" i="4"/>
  <c r="BF167" i="4" s="1"/>
  <c r="AD170" i="4"/>
  <c r="BH170" i="4" s="1"/>
  <c r="H241" i="4"/>
  <c r="AL241" i="4" s="1"/>
  <c r="G254" i="4"/>
  <c r="AK254" i="4" s="1"/>
  <c r="E272" i="4"/>
  <c r="AI272" i="4" s="1"/>
  <c r="H273" i="4"/>
  <c r="AL273" i="4" s="1"/>
  <c r="N275" i="4"/>
  <c r="AR275" i="4" s="1"/>
  <c r="K293" i="4"/>
  <c r="AO293" i="4" s="1"/>
  <c r="Z310" i="4"/>
  <c r="BD310" i="4" s="1"/>
  <c r="V326" i="4"/>
  <c r="AZ326" i="4" s="1"/>
  <c r="H337" i="4"/>
  <c r="AL337" i="4" s="1"/>
  <c r="AE350" i="4"/>
  <c r="BI350" i="4" s="1"/>
  <c r="AG399" i="4"/>
  <c r="BK399" i="4" s="1"/>
  <c r="O463" i="4"/>
  <c r="AS463" i="4" s="1"/>
  <c r="O487" i="4"/>
  <c r="AS487" i="4" s="1"/>
  <c r="AD42" i="4"/>
  <c r="BH42" i="4" s="1"/>
  <c r="AD46" i="4"/>
  <c r="BH46" i="4" s="1"/>
  <c r="E47" i="4"/>
  <c r="AI47" i="4" s="1"/>
  <c r="Y54" i="4"/>
  <c r="BC54" i="4" s="1"/>
  <c r="AD77" i="4"/>
  <c r="BH77" i="4" s="1"/>
  <c r="P120" i="4"/>
  <c r="AT120" i="4" s="1"/>
  <c r="E124" i="4"/>
  <c r="AI124" i="4" s="1"/>
  <c r="F133" i="4"/>
  <c r="AJ133" i="4" s="1"/>
  <c r="S144" i="4"/>
  <c r="AW144" i="4" s="1"/>
  <c r="Z146" i="4"/>
  <c r="BD146" i="4" s="1"/>
  <c r="P148" i="4"/>
  <c r="AT148" i="4" s="1"/>
  <c r="AD150" i="4"/>
  <c r="BH150" i="4" s="1"/>
  <c r="AG152" i="4"/>
  <c r="BK152" i="4" s="1"/>
  <c r="AG172" i="4"/>
  <c r="BK172" i="4" s="1"/>
  <c r="K177" i="4"/>
  <c r="AO177" i="4" s="1"/>
  <c r="J190" i="4"/>
  <c r="AN190" i="4" s="1"/>
  <c r="AG195" i="4"/>
  <c r="BK195" i="4" s="1"/>
  <c r="AG241" i="4"/>
  <c r="BK241" i="4" s="1"/>
  <c r="E307" i="4"/>
  <c r="AI307" i="4" s="1"/>
  <c r="H345" i="4"/>
  <c r="AL345" i="4" s="1"/>
  <c r="AG375" i="4"/>
  <c r="BK375" i="4" s="1"/>
  <c r="AG380" i="4"/>
  <c r="BK380" i="4" s="1"/>
  <c r="Q496" i="4"/>
  <c r="AU496" i="4" s="1"/>
  <c r="AC497" i="4"/>
  <c r="BG497" i="4" s="1"/>
  <c r="AE13" i="4"/>
  <c r="BI13" i="4" s="1"/>
  <c r="AE23" i="4"/>
  <c r="BI23" i="4" s="1"/>
  <c r="AD34" i="4"/>
  <c r="BH34" i="4" s="1"/>
  <c r="V37" i="4"/>
  <c r="AZ37" i="4" s="1"/>
  <c r="M39" i="4"/>
  <c r="AQ39" i="4" s="1"/>
  <c r="AE41" i="4"/>
  <c r="BI41" i="4" s="1"/>
  <c r="W41" i="4"/>
  <c r="BA41" i="4" s="1"/>
  <c r="U55" i="4"/>
  <c r="AY55" i="4" s="1"/>
  <c r="G69" i="4"/>
  <c r="AK69" i="4" s="1"/>
  <c r="AB91" i="4"/>
  <c r="BF91" i="4" s="1"/>
  <c r="AG91" i="4"/>
  <c r="BK91" i="4" s="1"/>
  <c r="AA100" i="4"/>
  <c r="BE100" i="4" s="1"/>
  <c r="H100" i="4"/>
  <c r="AL100" i="4" s="1"/>
  <c r="P156" i="4"/>
  <c r="AT156" i="4" s="1"/>
  <c r="AA215" i="4"/>
  <c r="BE215" i="4" s="1"/>
  <c r="Q215" i="4"/>
  <c r="AU215" i="4" s="1"/>
  <c r="E215" i="4"/>
  <c r="AI215" i="4" s="1"/>
  <c r="AC223" i="4"/>
  <c r="BG223" i="4" s="1"/>
  <c r="N223" i="4"/>
  <c r="AR223" i="4" s="1"/>
  <c r="T360" i="4"/>
  <c r="AX360" i="4" s="1"/>
  <c r="E360" i="4"/>
  <c r="AI360" i="4" s="1"/>
  <c r="G491" i="4"/>
  <c r="AK491" i="4" s="1"/>
  <c r="AD495" i="4"/>
  <c r="BH495" i="4" s="1"/>
  <c r="F495" i="4"/>
  <c r="AJ495" i="4" s="1"/>
  <c r="G13" i="4"/>
  <c r="AK13" i="4" s="1"/>
  <c r="AB15" i="4"/>
  <c r="BF15" i="4" s="1"/>
  <c r="E34" i="4"/>
  <c r="AI34" i="4" s="1"/>
  <c r="E82" i="4"/>
  <c r="AI82" i="4" s="1"/>
  <c r="I82" i="4"/>
  <c r="AM82" i="4" s="1"/>
  <c r="AE86" i="4"/>
  <c r="BI86" i="4" s="1"/>
  <c r="F91" i="4"/>
  <c r="AJ91" i="4" s="1"/>
  <c r="AF100" i="4"/>
  <c r="BJ100" i="4" s="1"/>
  <c r="F110" i="4"/>
  <c r="AJ110" i="4" s="1"/>
  <c r="V110" i="4"/>
  <c r="AZ110" i="4" s="1"/>
  <c r="S112" i="4"/>
  <c r="AW112" i="4" s="1"/>
  <c r="E134" i="4"/>
  <c r="AI134" i="4" s="1"/>
  <c r="P163" i="4"/>
  <c r="AT163" i="4" s="1"/>
  <c r="X163" i="4"/>
  <c r="BB163" i="4" s="1"/>
  <c r="V227" i="4"/>
  <c r="AZ227" i="4" s="1"/>
  <c r="AG260" i="4"/>
  <c r="BK260" i="4" s="1"/>
  <c r="U260" i="4"/>
  <c r="AY260" i="4" s="1"/>
  <c r="L260" i="4"/>
  <c r="AP260" i="4" s="1"/>
  <c r="I335" i="4"/>
  <c r="AM335" i="4" s="1"/>
  <c r="N393" i="4"/>
  <c r="AR393" i="4" s="1"/>
  <c r="F393" i="4"/>
  <c r="AJ393" i="4" s="1"/>
  <c r="AG416" i="4"/>
  <c r="BK416" i="4" s="1"/>
  <c r="F416" i="4"/>
  <c r="AJ416" i="4" s="1"/>
  <c r="Q457" i="4"/>
  <c r="AU457" i="4" s="1"/>
  <c r="Q460" i="4"/>
  <c r="AU460" i="4" s="1"/>
  <c r="AE472" i="4"/>
  <c r="BI472" i="4" s="1"/>
  <c r="J472" i="4"/>
  <c r="AN472" i="4" s="1"/>
  <c r="L7" i="4"/>
  <c r="AP7" i="4" s="1"/>
  <c r="AE9" i="4"/>
  <c r="BI9" i="4" s="1"/>
  <c r="AD26" i="4"/>
  <c r="BH26" i="4" s="1"/>
  <c r="T28" i="4"/>
  <c r="AX28" i="4" s="1"/>
  <c r="AD29" i="4"/>
  <c r="BH29" i="4" s="1"/>
  <c r="E31" i="4"/>
  <c r="AI31" i="4" s="1"/>
  <c r="J33" i="4"/>
  <c r="AN33" i="4" s="1"/>
  <c r="F33" i="4"/>
  <c r="AJ33" i="4" s="1"/>
  <c r="AC59" i="4"/>
  <c r="BG59" i="4" s="1"/>
  <c r="AC99" i="4"/>
  <c r="BG99" i="4" s="1"/>
  <c r="E99" i="4"/>
  <c r="AI99" i="4" s="1"/>
  <c r="G133" i="4"/>
  <c r="AK133" i="4" s="1"/>
  <c r="Z162" i="4"/>
  <c r="BD162" i="4" s="1"/>
  <c r="R162" i="4"/>
  <c r="AV162" i="4" s="1"/>
  <c r="AB257" i="4"/>
  <c r="BF257" i="4" s="1"/>
  <c r="AB332" i="4"/>
  <c r="BF332" i="4" s="1"/>
  <c r="AG384" i="4"/>
  <c r="BK384" i="4" s="1"/>
  <c r="K384" i="4"/>
  <c r="AO384" i="4" s="1"/>
  <c r="E59" i="4"/>
  <c r="AI59" i="4" s="1"/>
  <c r="O61" i="4"/>
  <c r="AS61" i="4" s="1"/>
  <c r="G61" i="4"/>
  <c r="AK61" i="4" s="1"/>
  <c r="AA85" i="4"/>
  <c r="BE85" i="4" s="1"/>
  <c r="F85" i="4"/>
  <c r="AJ85" i="4" s="1"/>
  <c r="O92" i="4"/>
  <c r="AS92" i="4" s="1"/>
  <c r="T92" i="4"/>
  <c r="AX92" i="4" s="1"/>
  <c r="AD156" i="4"/>
  <c r="BH156" i="4" s="1"/>
  <c r="AF156" i="4"/>
  <c r="BJ156" i="4" s="1"/>
  <c r="U159" i="4"/>
  <c r="AY159" i="4" s="1"/>
  <c r="E159" i="4"/>
  <c r="AI159" i="4" s="1"/>
  <c r="AB249" i="4"/>
  <c r="BF249" i="4" s="1"/>
  <c r="P249" i="4"/>
  <c r="AT249" i="4" s="1"/>
  <c r="V286" i="4"/>
  <c r="AZ286" i="4" s="1"/>
  <c r="F286" i="4"/>
  <c r="AJ286" i="4" s="1"/>
  <c r="X352" i="4"/>
  <c r="BB352" i="4" s="1"/>
  <c r="E352" i="4"/>
  <c r="AI352" i="4" s="1"/>
  <c r="G485" i="4"/>
  <c r="AK485" i="4" s="1"/>
  <c r="AC63" i="4"/>
  <c r="BG63" i="4" s="1"/>
  <c r="AE71" i="4"/>
  <c r="BI71" i="4" s="1"/>
  <c r="X96" i="4"/>
  <c r="BB96" i="4" s="1"/>
  <c r="U98" i="4"/>
  <c r="AY98" i="4" s="1"/>
  <c r="Z125" i="4"/>
  <c r="BD125" i="4" s="1"/>
  <c r="AD132" i="4"/>
  <c r="BH132" i="4" s="1"/>
  <c r="S132" i="4"/>
  <c r="AW132" i="4" s="1"/>
  <c r="Y158" i="4"/>
  <c r="BC158" i="4" s="1"/>
  <c r="G165" i="4"/>
  <c r="AK165" i="4" s="1"/>
  <c r="F165" i="4"/>
  <c r="AJ165" i="4" s="1"/>
  <c r="AB214" i="4"/>
  <c r="BF214" i="4" s="1"/>
  <c r="P214" i="4"/>
  <c r="AT214" i="4" s="1"/>
  <c r="Z218" i="4"/>
  <c r="BD218" i="4" s="1"/>
  <c r="P218" i="4"/>
  <c r="AT218" i="4" s="1"/>
  <c r="F218" i="4"/>
  <c r="AJ218" i="4" s="1"/>
  <c r="X224" i="4"/>
  <c r="BB224" i="4" s="1"/>
  <c r="M224" i="4"/>
  <c r="AQ224" i="4" s="1"/>
  <c r="U259" i="4"/>
  <c r="AY259" i="4" s="1"/>
  <c r="V259" i="4"/>
  <c r="AZ259" i="4" s="1"/>
  <c r="J266" i="4"/>
  <c r="AN266" i="4" s="1"/>
  <c r="AB321" i="4"/>
  <c r="BF321" i="4" s="1"/>
  <c r="E321" i="4"/>
  <c r="AI321" i="4" s="1"/>
  <c r="J334" i="4"/>
  <c r="AN334" i="4" s="1"/>
  <c r="Z334" i="4"/>
  <c r="BD334" i="4" s="1"/>
  <c r="Z351" i="4"/>
  <c r="BD351" i="4" s="1"/>
  <c r="R351" i="4"/>
  <c r="AV351" i="4" s="1"/>
  <c r="T353" i="4"/>
  <c r="AX353" i="4" s="1"/>
  <c r="E418" i="4"/>
  <c r="AI418" i="4" s="1"/>
  <c r="G452" i="4"/>
  <c r="AK452" i="4" s="1"/>
  <c r="O452" i="4"/>
  <c r="AS452" i="4" s="1"/>
  <c r="K499" i="4"/>
  <c r="AO499" i="4" s="1"/>
  <c r="AC46" i="4"/>
  <c r="BG46" i="4" s="1"/>
  <c r="AD48" i="4"/>
  <c r="BH48" i="4" s="1"/>
  <c r="AD8" i="4"/>
  <c r="BH8" i="4" s="1"/>
  <c r="Y14" i="4"/>
  <c r="BC14" i="4" s="1"/>
  <c r="AD17" i="4"/>
  <c r="BH17" i="4" s="1"/>
  <c r="AD22" i="4"/>
  <c r="BH22" i="4" s="1"/>
  <c r="W25" i="4"/>
  <c r="BA25" i="4" s="1"/>
  <c r="AD40" i="4"/>
  <c r="BH40" i="4" s="1"/>
  <c r="E46" i="4"/>
  <c r="AI46" i="4" s="1"/>
  <c r="Q62" i="4"/>
  <c r="AU62" i="4" s="1"/>
  <c r="AD68" i="4"/>
  <c r="BH68" i="4" s="1"/>
  <c r="E71" i="4"/>
  <c r="AI71" i="4" s="1"/>
  <c r="K73" i="4"/>
  <c r="AO73" i="4" s="1"/>
  <c r="T75" i="4"/>
  <c r="AX75" i="4" s="1"/>
  <c r="AD76" i="4"/>
  <c r="BH76" i="4" s="1"/>
  <c r="U78" i="4"/>
  <c r="AY78" i="4" s="1"/>
  <c r="R81" i="4"/>
  <c r="AV81" i="4" s="1"/>
  <c r="P97" i="4"/>
  <c r="AT97" i="4" s="1"/>
  <c r="E98" i="4"/>
  <c r="AI98" i="4" s="1"/>
  <c r="AG104" i="4"/>
  <c r="BK104" i="4" s="1"/>
  <c r="Q126" i="4"/>
  <c r="AU126" i="4" s="1"/>
  <c r="X128" i="4"/>
  <c r="BB128" i="4" s="1"/>
  <c r="AF132" i="4"/>
  <c r="BJ132" i="4" s="1"/>
  <c r="AC135" i="4"/>
  <c r="BG135" i="4" s="1"/>
  <c r="AF136" i="4"/>
  <c r="BJ136" i="4" s="1"/>
  <c r="Q142" i="4"/>
  <c r="AU142" i="4" s="1"/>
  <c r="AG151" i="4"/>
  <c r="BK151" i="4" s="1"/>
  <c r="AE153" i="4"/>
  <c r="BI153" i="4" s="1"/>
  <c r="AD164" i="4"/>
  <c r="BH164" i="4" s="1"/>
  <c r="AF164" i="4"/>
  <c r="BJ164" i="4" s="1"/>
  <c r="H164" i="4"/>
  <c r="AL164" i="4" s="1"/>
  <c r="F170" i="4"/>
  <c r="AJ170" i="4" s="1"/>
  <c r="AC187" i="4"/>
  <c r="BG187" i="4" s="1"/>
  <c r="E187" i="4"/>
  <c r="AI187" i="4" s="1"/>
  <c r="AB207" i="4"/>
  <c r="BF207" i="4" s="1"/>
  <c r="M207" i="4"/>
  <c r="AQ207" i="4" s="1"/>
  <c r="AE240" i="4"/>
  <c r="BI240" i="4" s="1"/>
  <c r="F259" i="4"/>
  <c r="AJ259" i="4" s="1"/>
  <c r="AG280" i="4"/>
  <c r="BK280" i="4" s="1"/>
  <c r="AB329" i="4"/>
  <c r="BF329" i="4" s="1"/>
  <c r="S346" i="4"/>
  <c r="AW346" i="4" s="1"/>
  <c r="E361" i="4"/>
  <c r="AI361" i="4" s="1"/>
  <c r="Y372" i="4"/>
  <c r="BC372" i="4" s="1"/>
  <c r="AA374" i="4"/>
  <c r="BE374" i="4" s="1"/>
  <c r="E386" i="4"/>
  <c r="AI386" i="4" s="1"/>
  <c r="AD388" i="4"/>
  <c r="BH388" i="4" s="1"/>
  <c r="S388" i="4"/>
  <c r="AW388" i="4" s="1"/>
  <c r="M398" i="4"/>
  <c r="AQ398" i="4" s="1"/>
  <c r="E410" i="4"/>
  <c r="AI410" i="4" s="1"/>
  <c r="R428" i="4"/>
  <c r="AV428" i="4" s="1"/>
  <c r="AE435" i="4"/>
  <c r="BI435" i="4" s="1"/>
  <c r="E442" i="4"/>
  <c r="AI442" i="4" s="1"/>
  <c r="Z444" i="4"/>
  <c r="BD444" i="4" s="1"/>
  <c r="M464" i="4"/>
  <c r="AQ464" i="4" s="1"/>
  <c r="G494" i="4"/>
  <c r="AK494" i="4" s="1"/>
  <c r="AA177" i="4"/>
  <c r="BE177" i="4" s="1"/>
  <c r="T180" i="4"/>
  <c r="AX180" i="4" s="1"/>
  <c r="AE192" i="4"/>
  <c r="BI192" i="4" s="1"/>
  <c r="AB200" i="4"/>
  <c r="BF200" i="4" s="1"/>
  <c r="U236" i="4"/>
  <c r="AY236" i="4" s="1"/>
  <c r="AG265" i="4"/>
  <c r="BK265" i="4" s="1"/>
  <c r="P265" i="4"/>
  <c r="AT265" i="4" s="1"/>
  <c r="AF273" i="4"/>
  <c r="BJ273" i="4" s="1"/>
  <c r="U292" i="4"/>
  <c r="AY292" i="4" s="1"/>
  <c r="AG293" i="4"/>
  <c r="BK293" i="4" s="1"/>
  <c r="Y301" i="4"/>
  <c r="BC301" i="4" s="1"/>
  <c r="AD305" i="4"/>
  <c r="BH305" i="4" s="1"/>
  <c r="AE307" i="4"/>
  <c r="BI307" i="4" s="1"/>
  <c r="Z316" i="4"/>
  <c r="BD316" i="4" s="1"/>
  <c r="AE328" i="4"/>
  <c r="BI328" i="4" s="1"/>
  <c r="AF341" i="4"/>
  <c r="BJ341" i="4" s="1"/>
  <c r="AE344" i="4"/>
  <c r="BI344" i="4" s="1"/>
  <c r="X345" i="4"/>
  <c r="BB345" i="4" s="1"/>
  <c r="U355" i="4"/>
  <c r="AY355" i="4" s="1"/>
  <c r="Y364" i="4"/>
  <c r="BC364" i="4" s="1"/>
  <c r="AA384" i="4"/>
  <c r="BE384" i="4" s="1"/>
  <c r="AA393" i="4"/>
  <c r="BE393" i="4" s="1"/>
  <c r="T395" i="4"/>
  <c r="AX395" i="4" s="1"/>
  <c r="R397" i="4"/>
  <c r="AV397" i="4" s="1"/>
  <c r="M412" i="4"/>
  <c r="AQ412" i="4" s="1"/>
  <c r="AF423" i="4"/>
  <c r="BJ423" i="4" s="1"/>
  <c r="I430" i="4"/>
  <c r="AM430" i="4" s="1"/>
  <c r="V432" i="4"/>
  <c r="AZ432" i="4" s="1"/>
  <c r="R436" i="4"/>
  <c r="AV436" i="4" s="1"/>
  <c r="U446" i="4"/>
  <c r="AY446" i="4" s="1"/>
  <c r="AE448" i="4"/>
  <c r="BI448" i="4" s="1"/>
  <c r="AA470" i="4"/>
  <c r="BE470" i="4" s="1"/>
  <c r="Z471" i="4"/>
  <c r="BD471" i="4" s="1"/>
  <c r="AF478" i="4"/>
  <c r="BJ478" i="4" s="1"/>
  <c r="X482" i="4"/>
  <c r="BB482" i="4" s="1"/>
  <c r="J488" i="4"/>
  <c r="AN488" i="4" s="1"/>
  <c r="X493" i="4"/>
  <c r="BB493" i="4" s="1"/>
  <c r="AB180" i="4"/>
  <c r="BF180" i="4" s="1"/>
  <c r="AB196" i="4"/>
  <c r="BF196" i="4" s="1"/>
  <c r="X210" i="4"/>
  <c r="BB210" i="4" s="1"/>
  <c r="AA225" i="4"/>
  <c r="BE225" i="4" s="1"/>
  <c r="J228" i="4"/>
  <c r="AN228" i="4" s="1"/>
  <c r="AG237" i="4"/>
  <c r="BK237" i="4" s="1"/>
  <c r="AA238" i="4"/>
  <c r="BE238" i="4" s="1"/>
  <c r="W242" i="4"/>
  <c r="BA242" i="4" s="1"/>
  <c r="N247" i="4"/>
  <c r="AR247" i="4" s="1"/>
  <c r="Z262" i="4"/>
  <c r="BD262" i="4" s="1"/>
  <c r="X265" i="4"/>
  <c r="BB265" i="4" s="1"/>
  <c r="G274" i="4"/>
  <c r="AK274" i="4" s="1"/>
  <c r="AE285" i="4"/>
  <c r="BI285" i="4" s="1"/>
  <c r="AD286" i="4"/>
  <c r="BH286" i="4" s="1"/>
  <c r="AC287" i="4"/>
  <c r="BG287" i="4" s="1"/>
  <c r="Y295" i="4"/>
  <c r="BC295" i="4" s="1"/>
  <c r="W325" i="4"/>
  <c r="BA325" i="4" s="1"/>
  <c r="AC327" i="4"/>
  <c r="BG327" i="4" s="1"/>
  <c r="V342" i="4"/>
  <c r="AZ342" i="4" s="1"/>
  <c r="Y376" i="4"/>
  <c r="BC376" i="4" s="1"/>
  <c r="W392" i="4"/>
  <c r="BA392" i="4" s="1"/>
  <c r="AC394" i="4"/>
  <c r="BG394" i="4" s="1"/>
  <c r="J411" i="4"/>
  <c r="AN411" i="4" s="1"/>
  <c r="P417" i="4"/>
  <c r="AT417" i="4" s="1"/>
  <c r="AF422" i="4"/>
  <c r="BJ422" i="4" s="1"/>
  <c r="O424" i="4"/>
  <c r="AS424" i="4" s="1"/>
  <c r="I445" i="4"/>
  <c r="AM445" i="4" s="1"/>
  <c r="E450" i="4"/>
  <c r="AI450" i="4" s="1"/>
  <c r="Y458" i="4"/>
  <c r="BC458" i="4" s="1"/>
  <c r="AD461" i="4"/>
  <c r="BH461" i="4" s="1"/>
  <c r="U461" i="4"/>
  <c r="AY461" i="4" s="1"/>
  <c r="AG465" i="4"/>
  <c r="BK465" i="4" s="1"/>
  <c r="R467" i="4"/>
  <c r="AV467" i="4" s="1"/>
  <c r="M469" i="4"/>
  <c r="AQ469" i="4" s="1"/>
  <c r="J471" i="4"/>
  <c r="AN471" i="4" s="1"/>
  <c r="F478" i="4"/>
  <c r="AJ478" i="4" s="1"/>
  <c r="N484" i="4"/>
  <c r="AR484" i="4" s="1"/>
  <c r="N488" i="4"/>
  <c r="AR488" i="4" s="1"/>
  <c r="AA8" i="4"/>
  <c r="BE8" i="4" s="1"/>
  <c r="L16" i="4"/>
  <c r="AP16" i="4" s="1"/>
  <c r="K28" i="4"/>
  <c r="AO28" i="4" s="1"/>
  <c r="V181" i="4"/>
  <c r="AZ181" i="4" s="1"/>
  <c r="W181" i="4"/>
  <c r="BA181" i="4" s="1"/>
  <c r="G181" i="4"/>
  <c r="AK181" i="4" s="1"/>
  <c r="AE205" i="4"/>
  <c r="BI205" i="4" s="1"/>
  <c r="V205" i="4"/>
  <c r="AZ205" i="4" s="1"/>
  <c r="F205" i="4"/>
  <c r="AJ205" i="4" s="1"/>
  <c r="U221" i="4"/>
  <c r="AY221" i="4" s="1"/>
  <c r="W221" i="4"/>
  <c r="BA221" i="4" s="1"/>
  <c r="AA315" i="4"/>
  <c r="BE315" i="4" s="1"/>
  <c r="Q315" i="4"/>
  <c r="AU315" i="4" s="1"/>
  <c r="U492" i="4"/>
  <c r="AY492" i="4" s="1"/>
  <c r="E492" i="4"/>
  <c r="AI492" i="4" s="1"/>
  <c r="E500" i="4"/>
  <c r="AI500" i="4" s="1"/>
  <c r="S9" i="4"/>
  <c r="AW9" i="4" s="1"/>
  <c r="AC10" i="4"/>
  <c r="BG10" i="4" s="1"/>
  <c r="O12" i="4"/>
  <c r="AS12" i="4" s="1"/>
  <c r="AD14" i="4"/>
  <c r="BH14" i="4" s="1"/>
  <c r="M15" i="4"/>
  <c r="AQ15" i="4" s="1"/>
  <c r="S16" i="4"/>
  <c r="AW16" i="4" s="1"/>
  <c r="V18" i="4"/>
  <c r="AZ18" i="4" s="1"/>
  <c r="AD20" i="4"/>
  <c r="BH20" i="4" s="1"/>
  <c r="V21" i="4"/>
  <c r="AZ21" i="4" s="1"/>
  <c r="F22" i="4"/>
  <c r="AJ22" i="4" s="1"/>
  <c r="M23" i="4"/>
  <c r="AQ23" i="4" s="1"/>
  <c r="AE25" i="4"/>
  <c r="BI25" i="4" s="1"/>
  <c r="N26" i="4"/>
  <c r="AR26" i="4" s="1"/>
  <c r="AD28" i="4"/>
  <c r="BH28" i="4" s="1"/>
  <c r="L28" i="4"/>
  <c r="AP28" i="4" s="1"/>
  <c r="AB28" i="4"/>
  <c r="BF28" i="4" s="1"/>
  <c r="AD30" i="4"/>
  <c r="BH30" i="4" s="1"/>
  <c r="AD32" i="4"/>
  <c r="BH32" i="4" s="1"/>
  <c r="V33" i="4"/>
  <c r="AZ33" i="4" s="1"/>
  <c r="F34" i="4"/>
  <c r="AJ34" i="4" s="1"/>
  <c r="M35" i="4"/>
  <c r="AQ35" i="4" s="1"/>
  <c r="AG38" i="4"/>
  <c r="BK38" i="4" s="1"/>
  <c r="AF40" i="4"/>
  <c r="BJ40" i="4" s="1"/>
  <c r="F41" i="4"/>
  <c r="AJ41" i="4" s="1"/>
  <c r="AA41" i="4"/>
  <c r="BE41" i="4" s="1"/>
  <c r="AE45" i="4"/>
  <c r="BI45" i="4" s="1"/>
  <c r="F46" i="4"/>
  <c r="AJ46" i="4" s="1"/>
  <c r="AF47" i="4"/>
  <c r="BJ47" i="4" s="1"/>
  <c r="P48" i="4"/>
  <c r="AT48" i="4" s="1"/>
  <c r="K49" i="4"/>
  <c r="AO49" i="4" s="1"/>
  <c r="V50" i="4"/>
  <c r="AZ50" i="4" s="1"/>
  <c r="E51" i="4"/>
  <c r="AI51" i="4" s="1"/>
  <c r="AD52" i="4"/>
  <c r="BH52" i="4" s="1"/>
  <c r="AC55" i="4"/>
  <c r="BG55" i="4" s="1"/>
  <c r="K56" i="4"/>
  <c r="AO56" i="4" s="1"/>
  <c r="AE57" i="4"/>
  <c r="BI57" i="4" s="1"/>
  <c r="AD57" i="4"/>
  <c r="BH57" i="4" s="1"/>
  <c r="W61" i="4"/>
  <c r="BA61" i="4" s="1"/>
  <c r="T63" i="4"/>
  <c r="AX63" i="4" s="1"/>
  <c r="AC66" i="4"/>
  <c r="BG66" i="4" s="1"/>
  <c r="E67" i="4"/>
  <c r="AI67" i="4" s="1"/>
  <c r="V69" i="4"/>
  <c r="AZ69" i="4" s="1"/>
  <c r="AD70" i="4"/>
  <c r="BH70" i="4" s="1"/>
  <c r="M71" i="4"/>
  <c r="AQ71" i="4" s="1"/>
  <c r="AG75" i="4"/>
  <c r="BK75" i="4" s="1"/>
  <c r="AF75" i="4"/>
  <c r="BJ75" i="4" s="1"/>
  <c r="K76" i="4"/>
  <c r="AO76" i="4" s="1"/>
  <c r="AE79" i="4"/>
  <c r="BI79" i="4" s="1"/>
  <c r="T79" i="4"/>
  <c r="AX79" i="4" s="1"/>
  <c r="M87" i="4"/>
  <c r="AQ87" i="4" s="1"/>
  <c r="AD89" i="4"/>
  <c r="BH89" i="4" s="1"/>
  <c r="F89" i="4"/>
  <c r="AJ89" i="4" s="1"/>
  <c r="AE129" i="4"/>
  <c r="BI129" i="4" s="1"/>
  <c r="AD129" i="4"/>
  <c r="BH129" i="4" s="1"/>
  <c r="G129" i="4"/>
  <c r="AK129" i="4" s="1"/>
  <c r="AD138" i="4"/>
  <c r="BH138" i="4" s="1"/>
  <c r="AE169" i="4"/>
  <c r="BI169" i="4" s="1"/>
  <c r="G169" i="4"/>
  <c r="AK169" i="4" s="1"/>
  <c r="AD176" i="4"/>
  <c r="BH176" i="4" s="1"/>
  <c r="X176" i="4"/>
  <c r="BB176" i="4" s="1"/>
  <c r="H176" i="4"/>
  <c r="AL176" i="4" s="1"/>
  <c r="S176" i="4"/>
  <c r="AW176" i="4" s="1"/>
  <c r="AF176" i="4"/>
  <c r="BJ176" i="4" s="1"/>
  <c r="P176" i="4"/>
  <c r="AT176" i="4" s="1"/>
  <c r="AE193" i="4"/>
  <c r="BI193" i="4" s="1"/>
  <c r="G193" i="4"/>
  <c r="AK193" i="4" s="1"/>
  <c r="AG263" i="4"/>
  <c r="BK263" i="4" s="1"/>
  <c r="F263" i="4"/>
  <c r="AJ263" i="4" s="1"/>
  <c r="AC308" i="4"/>
  <c r="BG308" i="4" s="1"/>
  <c r="AB16" i="4"/>
  <c r="BF16" i="4" s="1"/>
  <c r="X40" i="4"/>
  <c r="BB40" i="4" s="1"/>
  <c r="G60" i="4"/>
  <c r="AK60" i="4" s="1"/>
  <c r="H72" i="4"/>
  <c r="AL72" i="4" s="1"/>
  <c r="Z141" i="4"/>
  <c r="BD141" i="4" s="1"/>
  <c r="R141" i="4"/>
  <c r="AV141" i="4" s="1"/>
  <c r="AE149" i="4"/>
  <c r="BI149" i="4" s="1"/>
  <c r="V149" i="4"/>
  <c r="AZ149" i="4" s="1"/>
  <c r="G149" i="4"/>
  <c r="AK149" i="4" s="1"/>
  <c r="F149" i="4"/>
  <c r="AJ149" i="4" s="1"/>
  <c r="AE183" i="4"/>
  <c r="BI183" i="4" s="1"/>
  <c r="AB183" i="4"/>
  <c r="BF183" i="4" s="1"/>
  <c r="Q183" i="4"/>
  <c r="AU183" i="4" s="1"/>
  <c r="E183" i="4"/>
  <c r="AI183" i="4" s="1"/>
  <c r="W188" i="4"/>
  <c r="BA188" i="4" s="1"/>
  <c r="AB208" i="4"/>
  <c r="BF208" i="4" s="1"/>
  <c r="E208" i="4"/>
  <c r="AI208" i="4" s="1"/>
  <c r="T208" i="4"/>
  <c r="AX208" i="4" s="1"/>
  <c r="L208" i="4"/>
  <c r="AP208" i="4" s="1"/>
  <c r="AE219" i="4"/>
  <c r="BI219" i="4" s="1"/>
  <c r="U219" i="4"/>
  <c r="AY219" i="4" s="1"/>
  <c r="J219" i="4"/>
  <c r="AN219" i="4" s="1"/>
  <c r="AE276" i="4"/>
  <c r="BI276" i="4" s="1"/>
  <c r="Q276" i="4"/>
  <c r="AU276" i="4" s="1"/>
  <c r="E276" i="4"/>
  <c r="AI276" i="4" s="1"/>
  <c r="AB276" i="4"/>
  <c r="BF276" i="4" s="1"/>
  <c r="AG337" i="4"/>
  <c r="BK337" i="4" s="1"/>
  <c r="S337" i="4"/>
  <c r="AW337" i="4" s="1"/>
  <c r="P337" i="4"/>
  <c r="AT337" i="4" s="1"/>
  <c r="X337" i="4"/>
  <c r="BB337" i="4" s="1"/>
  <c r="E481" i="4"/>
  <c r="AI481" i="4" s="1"/>
  <c r="T7" i="4"/>
  <c r="AX7" i="4" s="1"/>
  <c r="K8" i="4"/>
  <c r="AO8" i="4" s="1"/>
  <c r="AC11" i="4"/>
  <c r="BG11" i="4" s="1"/>
  <c r="AC15" i="4"/>
  <c r="BG15" i="4" s="1"/>
  <c r="T16" i="4"/>
  <c r="AX16" i="4" s="1"/>
  <c r="AG22" i="4"/>
  <c r="BK22" i="4" s="1"/>
  <c r="Y23" i="4"/>
  <c r="BC23" i="4" s="1"/>
  <c r="S28" i="4"/>
  <c r="AW28" i="4" s="1"/>
  <c r="AG34" i="4"/>
  <c r="BK34" i="4" s="1"/>
  <c r="Y35" i="4"/>
  <c r="BC35" i="4" s="1"/>
  <c r="U39" i="4"/>
  <c r="AY39" i="4" s="1"/>
  <c r="H40" i="4"/>
  <c r="AL40" i="4" s="1"/>
  <c r="N41" i="4"/>
  <c r="AR41" i="4" s="1"/>
  <c r="N46" i="4"/>
  <c r="AR46" i="4" s="1"/>
  <c r="X48" i="4"/>
  <c r="BB48" i="4" s="1"/>
  <c r="T51" i="4"/>
  <c r="AX51" i="4" s="1"/>
  <c r="AB55" i="4"/>
  <c r="BF55" i="4" s="1"/>
  <c r="S56" i="4"/>
  <c r="AW56" i="4" s="1"/>
  <c r="AG63" i="4"/>
  <c r="BK63" i="4" s="1"/>
  <c r="AG64" i="4"/>
  <c r="BK64" i="4" s="1"/>
  <c r="AB67" i="4"/>
  <c r="BF67" i="4" s="1"/>
  <c r="Y71" i="4"/>
  <c r="BC71" i="4" s="1"/>
  <c r="S76" i="4"/>
  <c r="AW76" i="4" s="1"/>
  <c r="E80" i="4"/>
  <c r="AI80" i="4" s="1"/>
  <c r="AF84" i="4"/>
  <c r="BJ84" i="4" s="1"/>
  <c r="Z85" i="4"/>
  <c r="BD85" i="4" s="1"/>
  <c r="P85" i="4"/>
  <c r="AT85" i="4" s="1"/>
  <c r="Z95" i="4"/>
  <c r="BD95" i="4" s="1"/>
  <c r="AF95" i="4"/>
  <c r="BJ95" i="4" s="1"/>
  <c r="J95" i="4"/>
  <c r="AN95" i="4" s="1"/>
  <c r="L112" i="4"/>
  <c r="AP112" i="4" s="1"/>
  <c r="AB112" i="4"/>
  <c r="BF112" i="4" s="1"/>
  <c r="E112" i="4"/>
  <c r="AI112" i="4" s="1"/>
  <c r="T112" i="4"/>
  <c r="AX112" i="4" s="1"/>
  <c r="H128" i="4"/>
  <c r="AL128" i="4" s="1"/>
  <c r="L151" i="4"/>
  <c r="AP151" i="4" s="1"/>
  <c r="AD182" i="4"/>
  <c r="BH182" i="4" s="1"/>
  <c r="N182" i="4"/>
  <c r="AR182" i="4" s="1"/>
  <c r="N186" i="4"/>
  <c r="AR186" i="4" s="1"/>
  <c r="F186" i="4"/>
  <c r="AJ186" i="4" s="1"/>
  <c r="AE189" i="4"/>
  <c r="BI189" i="4" s="1"/>
  <c r="N189" i="4"/>
  <c r="AR189" i="4" s="1"/>
  <c r="G189" i="4"/>
  <c r="AK189" i="4" s="1"/>
  <c r="T195" i="4"/>
  <c r="AX195" i="4" s="1"/>
  <c r="Q198" i="4"/>
  <c r="AU198" i="4" s="1"/>
  <c r="AG198" i="4"/>
  <c r="BK198" i="4" s="1"/>
  <c r="W204" i="4"/>
  <c r="BA204" i="4" s="1"/>
  <c r="O204" i="4"/>
  <c r="AS204" i="4" s="1"/>
  <c r="G204" i="4"/>
  <c r="AK204" i="4" s="1"/>
  <c r="AD206" i="4"/>
  <c r="BH206" i="4" s="1"/>
  <c r="E206" i="4"/>
  <c r="AI206" i="4" s="1"/>
  <c r="AD210" i="4"/>
  <c r="BH210" i="4" s="1"/>
  <c r="E217" i="4"/>
  <c r="AI217" i="4" s="1"/>
  <c r="AC220" i="4"/>
  <c r="BG220" i="4" s="1"/>
  <c r="AD220" i="4"/>
  <c r="BH220" i="4" s="1"/>
  <c r="I220" i="4"/>
  <c r="AM220" i="4" s="1"/>
  <c r="V222" i="4"/>
  <c r="AZ222" i="4" s="1"/>
  <c r="H222" i="4"/>
  <c r="AL222" i="4" s="1"/>
  <c r="AG256" i="4"/>
  <c r="BK256" i="4" s="1"/>
  <c r="P256" i="4"/>
  <c r="AT256" i="4" s="1"/>
  <c r="L281" i="4"/>
  <c r="AP281" i="4" s="1"/>
  <c r="AB333" i="4"/>
  <c r="BF333" i="4" s="1"/>
  <c r="X333" i="4"/>
  <c r="BB333" i="4" s="1"/>
  <c r="H333" i="4"/>
  <c r="AL333" i="4" s="1"/>
  <c r="S333" i="4"/>
  <c r="AW333" i="4" s="1"/>
  <c r="AF333" i="4"/>
  <c r="BJ333" i="4" s="1"/>
  <c r="P333" i="4"/>
  <c r="AT333" i="4" s="1"/>
  <c r="AA333" i="4"/>
  <c r="BE333" i="4" s="1"/>
  <c r="K333" i="4"/>
  <c r="AO333" i="4" s="1"/>
  <c r="AA28" i="4"/>
  <c r="BE28" i="4" s="1"/>
  <c r="G57" i="4"/>
  <c r="AK57" i="4" s="1"/>
  <c r="AA94" i="4"/>
  <c r="BE94" i="4" s="1"/>
  <c r="AG94" i="4"/>
  <c r="BK94" i="4" s="1"/>
  <c r="F94" i="4"/>
  <c r="AJ94" i="4" s="1"/>
  <c r="AE96" i="4"/>
  <c r="BI96" i="4" s="1"/>
  <c r="M96" i="4"/>
  <c r="AQ96" i="4" s="1"/>
  <c r="AE121" i="4"/>
  <c r="BI121" i="4" s="1"/>
  <c r="O121" i="4"/>
  <c r="AS121" i="4" s="1"/>
  <c r="G121" i="4"/>
  <c r="AK121" i="4" s="1"/>
  <c r="S8" i="4"/>
  <c r="AW8" i="4" s="1"/>
  <c r="K16" i="4"/>
  <c r="AO16" i="4" s="1"/>
  <c r="AA16" i="4"/>
  <c r="BE16" i="4" s="1"/>
  <c r="AG24" i="4"/>
  <c r="BK24" i="4" s="1"/>
  <c r="AG36" i="4"/>
  <c r="BK36" i="4" s="1"/>
  <c r="P40" i="4"/>
  <c r="AT40" i="4" s="1"/>
  <c r="O41" i="4"/>
  <c r="AS41" i="4" s="1"/>
  <c r="AG44" i="4"/>
  <c r="BK44" i="4" s="1"/>
  <c r="U46" i="4"/>
  <c r="AY46" i="4" s="1"/>
  <c r="U51" i="4"/>
  <c r="AY51" i="4" s="1"/>
  <c r="AA56" i="4"/>
  <c r="BE56" i="4" s="1"/>
  <c r="AG72" i="4"/>
  <c r="BK72" i="4" s="1"/>
  <c r="AA76" i="4"/>
  <c r="BE76" i="4" s="1"/>
  <c r="AG80" i="4"/>
  <c r="BK80" i="4" s="1"/>
  <c r="Q94" i="4"/>
  <c r="AU94" i="4" s="1"/>
  <c r="AC139" i="4"/>
  <c r="BG139" i="4" s="1"/>
  <c r="T139" i="4"/>
  <c r="AX139" i="4" s="1"/>
  <c r="E139" i="4"/>
  <c r="AI139" i="4" s="1"/>
  <c r="E160" i="4"/>
  <c r="AI160" i="4" s="1"/>
  <c r="U175" i="4"/>
  <c r="AY175" i="4" s="1"/>
  <c r="AC175" i="4"/>
  <c r="BG175" i="4" s="1"/>
  <c r="AF191" i="4"/>
  <c r="BJ191" i="4" s="1"/>
  <c r="E191" i="4"/>
  <c r="AI191" i="4" s="1"/>
  <c r="Y209" i="4"/>
  <c r="BC209" i="4" s="1"/>
  <c r="AE209" i="4"/>
  <c r="BI209" i="4" s="1"/>
  <c r="O209" i="4"/>
  <c r="AS209" i="4" s="1"/>
  <c r="AF216" i="4"/>
  <c r="BJ216" i="4" s="1"/>
  <c r="Y216" i="4"/>
  <c r="BC216" i="4" s="1"/>
  <c r="N216" i="4"/>
  <c r="AR216" i="4" s="1"/>
  <c r="E216" i="4"/>
  <c r="AI216" i="4" s="1"/>
  <c r="U252" i="4"/>
  <c r="AY252" i="4" s="1"/>
  <c r="E252" i="4"/>
  <c r="AI252" i="4" s="1"/>
  <c r="Z291" i="4"/>
  <c r="BD291" i="4" s="1"/>
  <c r="J291" i="4"/>
  <c r="AN291" i="4" s="1"/>
  <c r="AE105" i="4"/>
  <c r="BI105" i="4" s="1"/>
  <c r="W105" i="4"/>
  <c r="BA105" i="4" s="1"/>
  <c r="AE107" i="4"/>
  <c r="BI107" i="4" s="1"/>
  <c r="Q107" i="4"/>
  <c r="AU107" i="4" s="1"/>
  <c r="AB108" i="4"/>
  <c r="BF108" i="4" s="1"/>
  <c r="AE109" i="4"/>
  <c r="BI109" i="4" s="1"/>
  <c r="AD120" i="4"/>
  <c r="BH120" i="4" s="1"/>
  <c r="X120" i="4"/>
  <c r="BB120" i="4" s="1"/>
  <c r="M123" i="4"/>
  <c r="AQ123" i="4" s="1"/>
  <c r="L124" i="4"/>
  <c r="AP124" i="4" s="1"/>
  <c r="U127" i="4"/>
  <c r="AY127" i="4" s="1"/>
  <c r="AD128" i="4"/>
  <c r="BH128" i="4" s="1"/>
  <c r="K128" i="4"/>
  <c r="AO128" i="4" s="1"/>
  <c r="AA128" i="4"/>
  <c r="BE128" i="4" s="1"/>
  <c r="P136" i="4"/>
  <c r="AT136" i="4" s="1"/>
  <c r="AE137" i="4"/>
  <c r="BI137" i="4" s="1"/>
  <c r="H144" i="4"/>
  <c r="AL144" i="4" s="1"/>
  <c r="X144" i="4"/>
  <c r="BB144" i="4" s="1"/>
  <c r="AF147" i="4"/>
  <c r="BJ147" i="4" s="1"/>
  <c r="AD148" i="4"/>
  <c r="BH148" i="4" s="1"/>
  <c r="X148" i="4"/>
  <c r="BB148" i="4" s="1"/>
  <c r="AE151" i="4"/>
  <c r="BI151" i="4" s="1"/>
  <c r="M151" i="4"/>
  <c r="AQ151" i="4" s="1"/>
  <c r="AD154" i="4"/>
  <c r="BH154" i="4" s="1"/>
  <c r="AC155" i="4"/>
  <c r="BG155" i="4" s="1"/>
  <c r="AE161" i="4"/>
  <c r="BI161" i="4" s="1"/>
  <c r="M167" i="4"/>
  <c r="AQ167" i="4" s="1"/>
  <c r="Y174" i="4"/>
  <c r="BC174" i="4" s="1"/>
  <c r="W184" i="4"/>
  <c r="BA184" i="4" s="1"/>
  <c r="AE185" i="4"/>
  <c r="BI185" i="4" s="1"/>
  <c r="AC195" i="4"/>
  <c r="BG195" i="4" s="1"/>
  <c r="T200" i="4"/>
  <c r="AX200" i="4" s="1"/>
  <c r="AB210" i="4"/>
  <c r="BF210" i="4" s="1"/>
  <c r="Y213" i="4"/>
  <c r="BC213" i="4" s="1"/>
  <c r="L217" i="4"/>
  <c r="AP217" i="4" s="1"/>
  <c r="W226" i="4"/>
  <c r="BA226" i="4" s="1"/>
  <c r="AC229" i="4"/>
  <c r="BG229" i="4" s="1"/>
  <c r="H229" i="4"/>
  <c r="AL229" i="4" s="1"/>
  <c r="Z255" i="4"/>
  <c r="BD255" i="4" s="1"/>
  <c r="J255" i="4"/>
  <c r="AN255" i="4" s="1"/>
  <c r="AE270" i="4"/>
  <c r="BI270" i="4" s="1"/>
  <c r="W270" i="4"/>
  <c r="BA270" i="4" s="1"/>
  <c r="N270" i="4"/>
  <c r="AR270" i="4" s="1"/>
  <c r="AB288" i="4"/>
  <c r="BF288" i="4" s="1"/>
  <c r="Y288" i="4"/>
  <c r="BC288" i="4" s="1"/>
  <c r="M288" i="4"/>
  <c r="AQ288" i="4" s="1"/>
  <c r="AC295" i="4"/>
  <c r="BG295" i="4" s="1"/>
  <c r="G295" i="4"/>
  <c r="AK295" i="4" s="1"/>
  <c r="W317" i="4"/>
  <c r="BA317" i="4" s="1"/>
  <c r="I317" i="4"/>
  <c r="AM317" i="4" s="1"/>
  <c r="Z319" i="4"/>
  <c r="BD319" i="4" s="1"/>
  <c r="J319" i="4"/>
  <c r="AN319" i="4" s="1"/>
  <c r="AC336" i="4"/>
  <c r="BG336" i="4" s="1"/>
  <c r="M336" i="4"/>
  <c r="AQ336" i="4" s="1"/>
  <c r="P365" i="4"/>
  <c r="AT365" i="4" s="1"/>
  <c r="T365" i="4"/>
  <c r="AX365" i="4" s="1"/>
  <c r="AA369" i="4"/>
  <c r="BE369" i="4" s="1"/>
  <c r="T369" i="4"/>
  <c r="AX369" i="4" s="1"/>
  <c r="H369" i="4"/>
  <c r="AL369" i="4" s="1"/>
  <c r="F369" i="4"/>
  <c r="AJ369" i="4" s="1"/>
  <c r="G372" i="4"/>
  <c r="AK372" i="4" s="1"/>
  <c r="P462" i="4"/>
  <c r="AT462" i="4" s="1"/>
  <c r="G462" i="4"/>
  <c r="AK462" i="4" s="1"/>
  <c r="E462" i="4"/>
  <c r="AI462" i="4" s="1"/>
  <c r="AD466" i="4"/>
  <c r="BH466" i="4" s="1"/>
  <c r="T466" i="4"/>
  <c r="AX466" i="4" s="1"/>
  <c r="L466" i="4"/>
  <c r="AP466" i="4" s="1"/>
  <c r="AB466" i="4"/>
  <c r="BF466" i="4" s="1"/>
  <c r="N83" i="4"/>
  <c r="AR83" i="4" s="1"/>
  <c r="U88" i="4"/>
  <c r="AY88" i="4" s="1"/>
  <c r="V91" i="4"/>
  <c r="AZ91" i="4" s="1"/>
  <c r="V97" i="4"/>
  <c r="AZ97" i="4" s="1"/>
  <c r="AG99" i="4"/>
  <c r="BK99" i="4" s="1"/>
  <c r="AG100" i="4"/>
  <c r="BK100" i="4" s="1"/>
  <c r="P100" i="4"/>
  <c r="AT100" i="4" s="1"/>
  <c r="R101" i="4"/>
  <c r="AV101" i="4" s="1"/>
  <c r="AC103" i="4"/>
  <c r="BG103" i="4" s="1"/>
  <c r="F105" i="4"/>
  <c r="AJ105" i="4" s="1"/>
  <c r="Y107" i="4"/>
  <c r="BC107" i="4" s="1"/>
  <c r="G108" i="4"/>
  <c r="AK108" i="4" s="1"/>
  <c r="AG110" i="4"/>
  <c r="BK110" i="4" s="1"/>
  <c r="T111" i="4"/>
  <c r="AX111" i="4" s="1"/>
  <c r="AA116" i="4"/>
  <c r="BE116" i="4" s="1"/>
  <c r="AD118" i="4"/>
  <c r="BH118" i="4" s="1"/>
  <c r="AF120" i="4"/>
  <c r="BJ120" i="4" s="1"/>
  <c r="AB123" i="4"/>
  <c r="BF123" i="4" s="1"/>
  <c r="T123" i="4"/>
  <c r="AX123" i="4" s="1"/>
  <c r="AB124" i="4"/>
  <c r="BF124" i="4" s="1"/>
  <c r="Y126" i="4"/>
  <c r="BC126" i="4" s="1"/>
  <c r="P128" i="4"/>
  <c r="AT128" i="4" s="1"/>
  <c r="AF128" i="4"/>
  <c r="BJ128" i="4" s="1"/>
  <c r="E131" i="4"/>
  <c r="AI131" i="4" s="1"/>
  <c r="H132" i="4"/>
  <c r="AL132" i="4" s="1"/>
  <c r="X132" i="4"/>
  <c r="BB132" i="4" s="1"/>
  <c r="AD134" i="4"/>
  <c r="BH134" i="4" s="1"/>
  <c r="AD136" i="4"/>
  <c r="BH136" i="4" s="1"/>
  <c r="X136" i="4"/>
  <c r="BB136" i="4" s="1"/>
  <c r="G137" i="4"/>
  <c r="AK137" i="4" s="1"/>
  <c r="W140" i="4"/>
  <c r="BA140" i="4" s="1"/>
  <c r="U143" i="4"/>
  <c r="AY143" i="4" s="1"/>
  <c r="AD144" i="4"/>
  <c r="BH144" i="4" s="1"/>
  <c r="K144" i="4"/>
  <c r="AO144" i="4" s="1"/>
  <c r="AA144" i="4"/>
  <c r="BE144" i="4" s="1"/>
  <c r="AF148" i="4"/>
  <c r="BJ148" i="4" s="1"/>
  <c r="U151" i="4"/>
  <c r="AY151" i="4" s="1"/>
  <c r="F154" i="4"/>
  <c r="AJ154" i="4" s="1"/>
  <c r="H156" i="4"/>
  <c r="AL156" i="4" s="1"/>
  <c r="X156" i="4"/>
  <c r="BB156" i="4" s="1"/>
  <c r="AC159" i="4"/>
  <c r="BG159" i="4" s="1"/>
  <c r="P164" i="4"/>
  <c r="AT164" i="4" s="1"/>
  <c r="AE165" i="4"/>
  <c r="BI165" i="4" s="1"/>
  <c r="W165" i="4"/>
  <c r="BA165" i="4" s="1"/>
  <c r="AE167" i="4"/>
  <c r="BI167" i="4" s="1"/>
  <c r="Q167" i="4"/>
  <c r="AU167" i="4" s="1"/>
  <c r="AD168" i="4"/>
  <c r="BH168" i="4" s="1"/>
  <c r="AG170" i="4"/>
  <c r="BK170" i="4" s="1"/>
  <c r="AC171" i="4"/>
  <c r="BG171" i="4" s="1"/>
  <c r="Q174" i="4"/>
  <c r="AU174" i="4" s="1"/>
  <c r="O177" i="4"/>
  <c r="AS177" i="4" s="1"/>
  <c r="AG180" i="4"/>
  <c r="BK180" i="4" s="1"/>
  <c r="L180" i="4"/>
  <c r="AP180" i="4" s="1"/>
  <c r="AF180" i="4"/>
  <c r="BJ180" i="4" s="1"/>
  <c r="G184" i="4"/>
  <c r="AK184" i="4" s="1"/>
  <c r="G185" i="4"/>
  <c r="AK185" i="4" s="1"/>
  <c r="AG187" i="4"/>
  <c r="BK187" i="4" s="1"/>
  <c r="T187" i="4"/>
  <c r="AX187" i="4" s="1"/>
  <c r="G192" i="4"/>
  <c r="AK192" i="4" s="1"/>
  <c r="V194" i="4"/>
  <c r="AZ194" i="4" s="1"/>
  <c r="R202" i="4"/>
  <c r="AV202" i="4" s="1"/>
  <c r="E203" i="4"/>
  <c r="AI203" i="4" s="1"/>
  <c r="AF207" i="4"/>
  <c r="BJ207" i="4" s="1"/>
  <c r="Y207" i="4"/>
  <c r="BC207" i="4" s="1"/>
  <c r="AE215" i="4"/>
  <c r="BI215" i="4" s="1"/>
  <c r="AG215" i="4"/>
  <c r="BK215" i="4" s="1"/>
  <c r="AA218" i="4"/>
  <c r="BE218" i="4" s="1"/>
  <c r="K227" i="4"/>
  <c r="AO227" i="4" s="1"/>
  <c r="F228" i="4"/>
  <c r="AJ228" i="4" s="1"/>
  <c r="AG231" i="4"/>
  <c r="BK231" i="4" s="1"/>
  <c r="V231" i="4"/>
  <c r="AZ231" i="4" s="1"/>
  <c r="F231" i="4"/>
  <c r="AJ231" i="4" s="1"/>
  <c r="M233" i="4"/>
  <c r="AQ233" i="4" s="1"/>
  <c r="T233" i="4"/>
  <c r="AX233" i="4" s="1"/>
  <c r="AF237" i="4"/>
  <c r="BJ237" i="4" s="1"/>
  <c r="O238" i="4"/>
  <c r="AS238" i="4" s="1"/>
  <c r="AA245" i="4"/>
  <c r="BE245" i="4" s="1"/>
  <c r="W245" i="4"/>
  <c r="BA245" i="4" s="1"/>
  <c r="E257" i="4"/>
  <c r="AI257" i="4" s="1"/>
  <c r="AD261" i="4"/>
  <c r="BH261" i="4" s="1"/>
  <c r="S261" i="4"/>
  <c r="AW261" i="4" s="1"/>
  <c r="K261" i="4"/>
  <c r="AO261" i="4" s="1"/>
  <c r="W269" i="4"/>
  <c r="BA269" i="4" s="1"/>
  <c r="O269" i="4"/>
  <c r="AS269" i="4" s="1"/>
  <c r="J278" i="4"/>
  <c r="AN278" i="4" s="1"/>
  <c r="AC280" i="4"/>
  <c r="BG280" i="4" s="1"/>
  <c r="T280" i="4"/>
  <c r="AX280" i="4" s="1"/>
  <c r="J283" i="4"/>
  <c r="AN283" i="4" s="1"/>
  <c r="AA290" i="4"/>
  <c r="BE290" i="4" s="1"/>
  <c r="K290" i="4"/>
  <c r="AO290" i="4" s="1"/>
  <c r="AA294" i="4"/>
  <c r="BE294" i="4" s="1"/>
  <c r="U303" i="4"/>
  <c r="AY303" i="4" s="1"/>
  <c r="AF306" i="4"/>
  <c r="BJ306" i="4" s="1"/>
  <c r="R314" i="4"/>
  <c r="AV314" i="4" s="1"/>
  <c r="I319" i="4"/>
  <c r="AM319" i="4" s="1"/>
  <c r="T329" i="4"/>
  <c r="AX329" i="4" s="1"/>
  <c r="E329" i="4"/>
  <c r="AI329" i="4" s="1"/>
  <c r="V369" i="4"/>
  <c r="AZ369" i="4" s="1"/>
  <c r="AB371" i="4"/>
  <c r="BF371" i="4" s="1"/>
  <c r="V371" i="4"/>
  <c r="AZ371" i="4" s="1"/>
  <c r="AB373" i="4"/>
  <c r="BF373" i="4" s="1"/>
  <c r="R373" i="4"/>
  <c r="AV373" i="4" s="1"/>
  <c r="H427" i="4"/>
  <c r="AL427" i="4" s="1"/>
  <c r="P427" i="4"/>
  <c r="AT427" i="4" s="1"/>
  <c r="AA89" i="4"/>
  <c r="BE89" i="4" s="1"/>
  <c r="AG98" i="4"/>
  <c r="BK98" i="4" s="1"/>
  <c r="X100" i="4"/>
  <c r="BB100" i="4" s="1"/>
  <c r="G105" i="4"/>
  <c r="AK105" i="4" s="1"/>
  <c r="E107" i="4"/>
  <c r="AI107" i="4" s="1"/>
  <c r="AB107" i="4"/>
  <c r="BF107" i="4" s="1"/>
  <c r="W108" i="4"/>
  <c r="BA108" i="4" s="1"/>
  <c r="AG112" i="4"/>
  <c r="BK112" i="4" s="1"/>
  <c r="AD117" i="4"/>
  <c r="BH117" i="4" s="1"/>
  <c r="H120" i="4"/>
  <c r="AL120" i="4" s="1"/>
  <c r="AC127" i="4"/>
  <c r="BG127" i="4" s="1"/>
  <c r="S128" i="4"/>
  <c r="AW128" i="4" s="1"/>
  <c r="K132" i="4"/>
  <c r="AO132" i="4" s="1"/>
  <c r="AA132" i="4"/>
  <c r="BE132" i="4" s="1"/>
  <c r="O137" i="4"/>
  <c r="AS137" i="4" s="1"/>
  <c r="P144" i="4"/>
  <c r="AT144" i="4" s="1"/>
  <c r="E147" i="4"/>
  <c r="AI147" i="4" s="1"/>
  <c r="H148" i="4"/>
  <c r="AL148" i="4" s="1"/>
  <c r="E151" i="4"/>
  <c r="AI151" i="4" s="1"/>
  <c r="Y151" i="4"/>
  <c r="BC151" i="4" s="1"/>
  <c r="N154" i="4"/>
  <c r="AR154" i="4" s="1"/>
  <c r="K156" i="4"/>
  <c r="AO156" i="4" s="1"/>
  <c r="AA156" i="4"/>
  <c r="BE156" i="4" s="1"/>
  <c r="AG160" i="4"/>
  <c r="BK160" i="4" s="1"/>
  <c r="X164" i="4"/>
  <c r="BB164" i="4" s="1"/>
  <c r="P180" i="4"/>
  <c r="AT180" i="4" s="1"/>
  <c r="O184" i="4"/>
  <c r="AS184" i="4" s="1"/>
  <c r="AG186" i="4"/>
  <c r="BK186" i="4" s="1"/>
  <c r="G188" i="4"/>
  <c r="AK188" i="4" s="1"/>
  <c r="AD189" i="4"/>
  <c r="BH189" i="4" s="1"/>
  <c r="W193" i="4"/>
  <c r="BA193" i="4" s="1"/>
  <c r="E195" i="4"/>
  <c r="AI195" i="4" s="1"/>
  <c r="AD205" i="4"/>
  <c r="BH205" i="4" s="1"/>
  <c r="M206" i="4"/>
  <c r="AQ206" i="4" s="1"/>
  <c r="U209" i="4"/>
  <c r="AY209" i="4" s="1"/>
  <c r="R210" i="4"/>
  <c r="AV210" i="4" s="1"/>
  <c r="AB230" i="4"/>
  <c r="BF230" i="4" s="1"/>
  <c r="AF230" i="4"/>
  <c r="BJ230" i="4" s="1"/>
  <c r="R230" i="4"/>
  <c r="AV230" i="4" s="1"/>
  <c r="F232" i="4"/>
  <c r="AJ232" i="4" s="1"/>
  <c r="Q244" i="4"/>
  <c r="AU244" i="4" s="1"/>
  <c r="AG244" i="4"/>
  <c r="BK244" i="4" s="1"/>
  <c r="AA249" i="4"/>
  <c r="BE249" i="4" s="1"/>
  <c r="L249" i="4"/>
  <c r="AP249" i="4" s="1"/>
  <c r="AF249" i="4"/>
  <c r="BJ249" i="4" s="1"/>
  <c r="E249" i="4"/>
  <c r="AI249" i="4" s="1"/>
  <c r="AF256" i="4"/>
  <c r="BJ256" i="4" s="1"/>
  <c r="Q263" i="4"/>
  <c r="AU263" i="4" s="1"/>
  <c r="Z266" i="4"/>
  <c r="BD266" i="4" s="1"/>
  <c r="AA266" i="4"/>
  <c r="BE266" i="4" s="1"/>
  <c r="AB281" i="4"/>
  <c r="BF281" i="4" s="1"/>
  <c r="AG289" i="4"/>
  <c r="BK289" i="4" s="1"/>
  <c r="AD294" i="4"/>
  <c r="BH294" i="4" s="1"/>
  <c r="V303" i="4"/>
  <c r="AZ303" i="4" s="1"/>
  <c r="E303" i="4"/>
  <c r="AI303" i="4" s="1"/>
  <c r="O313" i="4"/>
  <c r="AS313" i="4" s="1"/>
  <c r="K313" i="4"/>
  <c r="AO313" i="4" s="1"/>
  <c r="I331" i="4"/>
  <c r="AM331" i="4" s="1"/>
  <c r="F331" i="4"/>
  <c r="AJ331" i="4" s="1"/>
  <c r="W338" i="4"/>
  <c r="BA338" i="4" s="1"/>
  <c r="S338" i="4"/>
  <c r="AW338" i="4" s="1"/>
  <c r="V350" i="4"/>
  <c r="AZ350" i="4" s="1"/>
  <c r="K350" i="4"/>
  <c r="AO350" i="4" s="1"/>
  <c r="AA365" i="4"/>
  <c r="BE365" i="4" s="1"/>
  <c r="G368" i="4"/>
  <c r="AK368" i="4" s="1"/>
  <c r="E368" i="4"/>
  <c r="AI368" i="4" s="1"/>
  <c r="AA237" i="4"/>
  <c r="BE237" i="4" s="1"/>
  <c r="P237" i="4"/>
  <c r="AT237" i="4" s="1"/>
  <c r="W238" i="4"/>
  <c r="BA238" i="4" s="1"/>
  <c r="P241" i="4"/>
  <c r="AT241" i="4" s="1"/>
  <c r="V242" i="4"/>
  <c r="AZ242" i="4" s="1"/>
  <c r="AD243" i="4"/>
  <c r="BH243" i="4" s="1"/>
  <c r="AD247" i="4"/>
  <c r="BH247" i="4" s="1"/>
  <c r="Q251" i="4"/>
  <c r="AU251" i="4" s="1"/>
  <c r="AC255" i="4"/>
  <c r="BG255" i="4" s="1"/>
  <c r="AE262" i="4"/>
  <c r="BI262" i="4" s="1"/>
  <c r="E265" i="4"/>
  <c r="AI265" i="4" s="1"/>
  <c r="AF265" i="4"/>
  <c r="BJ265" i="4" s="1"/>
  <c r="Q272" i="4"/>
  <c r="AU272" i="4" s="1"/>
  <c r="AG273" i="4"/>
  <c r="BK273" i="4" s="1"/>
  <c r="P273" i="4"/>
  <c r="AT273" i="4" s="1"/>
  <c r="V274" i="4"/>
  <c r="AZ274" i="4" s="1"/>
  <c r="AD275" i="4"/>
  <c r="BH275" i="4" s="1"/>
  <c r="W277" i="4"/>
  <c r="BA277" i="4" s="1"/>
  <c r="V279" i="4"/>
  <c r="AZ279" i="4" s="1"/>
  <c r="AA282" i="4"/>
  <c r="BE282" i="4" s="1"/>
  <c r="AE286" i="4"/>
  <c r="BI286" i="4" s="1"/>
  <c r="P292" i="4"/>
  <c r="AT292" i="4" s="1"/>
  <c r="S293" i="4"/>
  <c r="AW293" i="4" s="1"/>
  <c r="Y307" i="4"/>
  <c r="BC307" i="4" s="1"/>
  <c r="O325" i="4"/>
  <c r="AS325" i="4" s="1"/>
  <c r="AE326" i="4"/>
  <c r="BI326" i="4" s="1"/>
  <c r="M328" i="4"/>
  <c r="AQ328" i="4" s="1"/>
  <c r="M332" i="4"/>
  <c r="AQ332" i="4" s="1"/>
  <c r="U336" i="4"/>
  <c r="AY336" i="4" s="1"/>
  <c r="AD337" i="4"/>
  <c r="BH337" i="4" s="1"/>
  <c r="K337" i="4"/>
  <c r="AO337" i="4" s="1"/>
  <c r="AA337" i="4"/>
  <c r="BE337" i="4" s="1"/>
  <c r="P341" i="4"/>
  <c r="AT341" i="4" s="1"/>
  <c r="AE342" i="4"/>
  <c r="BI342" i="4" s="1"/>
  <c r="W342" i="4"/>
  <c r="BA342" i="4" s="1"/>
  <c r="E344" i="4"/>
  <c r="AI344" i="4" s="1"/>
  <c r="AB344" i="4"/>
  <c r="BF344" i="4" s="1"/>
  <c r="P345" i="4"/>
  <c r="AT345" i="4" s="1"/>
  <c r="E349" i="4"/>
  <c r="AI349" i="4" s="1"/>
  <c r="AF352" i="4"/>
  <c r="BJ352" i="4" s="1"/>
  <c r="AE354" i="4"/>
  <c r="BI354" i="4" s="1"/>
  <c r="F355" i="4"/>
  <c r="AJ355" i="4" s="1"/>
  <c r="H357" i="4"/>
  <c r="AL357" i="4" s="1"/>
  <c r="S358" i="4"/>
  <c r="AW358" i="4" s="1"/>
  <c r="AB360" i="4"/>
  <c r="BF360" i="4" s="1"/>
  <c r="P363" i="4"/>
  <c r="AT363" i="4" s="1"/>
  <c r="Z365" i="4"/>
  <c r="BD365" i="4" s="1"/>
  <c r="AG371" i="4"/>
  <c r="BK371" i="4" s="1"/>
  <c r="AE385" i="4"/>
  <c r="BI385" i="4" s="1"/>
  <c r="N385" i="4"/>
  <c r="AR385" i="4" s="1"/>
  <c r="AG418" i="4"/>
  <c r="BK418" i="4" s="1"/>
  <c r="AE418" i="4"/>
  <c r="BI418" i="4" s="1"/>
  <c r="P419" i="4"/>
  <c r="AT419" i="4" s="1"/>
  <c r="AF419" i="4"/>
  <c r="BJ419" i="4" s="1"/>
  <c r="Z421" i="4"/>
  <c r="BD421" i="4" s="1"/>
  <c r="E421" i="4"/>
  <c r="AI421" i="4" s="1"/>
  <c r="T454" i="4"/>
  <c r="AX454" i="4" s="1"/>
  <c r="AB454" i="4"/>
  <c r="BF454" i="4" s="1"/>
  <c r="E454" i="4"/>
  <c r="AI454" i="4" s="1"/>
  <c r="N468" i="4"/>
  <c r="AR468" i="4" s="1"/>
  <c r="F468" i="4"/>
  <c r="AJ468" i="4" s="1"/>
  <c r="E483" i="4"/>
  <c r="AI483" i="4" s="1"/>
  <c r="AA230" i="4"/>
  <c r="BE230" i="4" s="1"/>
  <c r="X237" i="4"/>
  <c r="BB237" i="4" s="1"/>
  <c r="U239" i="4"/>
  <c r="AY239" i="4" s="1"/>
  <c r="AA241" i="4"/>
  <c r="BE241" i="4" s="1"/>
  <c r="X241" i="4"/>
  <c r="BB241" i="4" s="1"/>
  <c r="G242" i="4"/>
  <c r="AK242" i="4" s="1"/>
  <c r="AG249" i="4"/>
  <c r="BK249" i="4" s="1"/>
  <c r="AA253" i="4"/>
  <c r="BE253" i="4" s="1"/>
  <c r="G262" i="4"/>
  <c r="AK262" i="4" s="1"/>
  <c r="L264" i="4"/>
  <c r="AP264" i="4" s="1"/>
  <c r="H265" i="4"/>
  <c r="AL265" i="4" s="1"/>
  <c r="AD270" i="4"/>
  <c r="BH270" i="4" s="1"/>
  <c r="X273" i="4"/>
  <c r="BB273" i="4" s="1"/>
  <c r="Z278" i="4"/>
  <c r="BD278" i="4" s="1"/>
  <c r="AF288" i="4"/>
  <c r="BJ288" i="4" s="1"/>
  <c r="Q291" i="4"/>
  <c r="AU291" i="4" s="1"/>
  <c r="AA293" i="4"/>
  <c r="BE293" i="4" s="1"/>
  <c r="AG304" i="4"/>
  <c r="BK304" i="4" s="1"/>
  <c r="Y308" i="4"/>
  <c r="BC308" i="4" s="1"/>
  <c r="S311" i="4"/>
  <c r="AW311" i="4" s="1"/>
  <c r="AG319" i="4"/>
  <c r="BK319" i="4" s="1"/>
  <c r="AE322" i="4"/>
  <c r="BI322" i="4" s="1"/>
  <c r="G325" i="4"/>
  <c r="AK325" i="4" s="1"/>
  <c r="F326" i="4"/>
  <c r="AJ326" i="4" s="1"/>
  <c r="Y328" i="4"/>
  <c r="BC328" i="4" s="1"/>
  <c r="AC332" i="4"/>
  <c r="BG332" i="4" s="1"/>
  <c r="K334" i="4"/>
  <c r="AO334" i="4" s="1"/>
  <c r="AF337" i="4"/>
  <c r="BJ337" i="4" s="1"/>
  <c r="X341" i="4"/>
  <c r="BB341" i="4" s="1"/>
  <c r="F342" i="4"/>
  <c r="AJ342" i="4" s="1"/>
  <c r="AF344" i="4"/>
  <c r="BJ344" i="4" s="1"/>
  <c r="M344" i="4"/>
  <c r="AQ344" i="4" s="1"/>
  <c r="AG347" i="4"/>
  <c r="BK347" i="4" s="1"/>
  <c r="T349" i="4"/>
  <c r="AX349" i="4" s="1"/>
  <c r="AB353" i="4"/>
  <c r="BF353" i="4" s="1"/>
  <c r="E353" i="4"/>
  <c r="AI353" i="4" s="1"/>
  <c r="AG355" i="4"/>
  <c r="BK355" i="4" s="1"/>
  <c r="AC355" i="4"/>
  <c r="BG355" i="4" s="1"/>
  <c r="P357" i="4"/>
  <c r="AT357" i="4" s="1"/>
  <c r="W358" i="4"/>
  <c r="BA358" i="4" s="1"/>
  <c r="AG361" i="4"/>
  <c r="BK361" i="4" s="1"/>
  <c r="AF363" i="4"/>
  <c r="BJ363" i="4" s="1"/>
  <c r="F365" i="4"/>
  <c r="AJ365" i="4" s="1"/>
  <c r="AE366" i="4"/>
  <c r="BI366" i="4" s="1"/>
  <c r="AC370" i="4"/>
  <c r="BG370" i="4" s="1"/>
  <c r="L371" i="4"/>
  <c r="AP371" i="4" s="1"/>
  <c r="G376" i="4"/>
  <c r="AK376" i="4" s="1"/>
  <c r="AB380" i="4"/>
  <c r="BF380" i="4" s="1"/>
  <c r="S380" i="4"/>
  <c r="AW380" i="4" s="1"/>
  <c r="E380" i="4"/>
  <c r="AI380" i="4" s="1"/>
  <c r="AF380" i="4"/>
  <c r="BJ380" i="4" s="1"/>
  <c r="P380" i="4"/>
  <c r="AT380" i="4" s="1"/>
  <c r="AA380" i="4"/>
  <c r="BE380" i="4" s="1"/>
  <c r="K380" i="4"/>
  <c r="AO380" i="4" s="1"/>
  <c r="W381" i="4"/>
  <c r="BA381" i="4" s="1"/>
  <c r="AA381" i="4"/>
  <c r="BE381" i="4" s="1"/>
  <c r="O381" i="4"/>
  <c r="AS381" i="4" s="1"/>
  <c r="F381" i="4"/>
  <c r="AJ381" i="4" s="1"/>
  <c r="AF411" i="4"/>
  <c r="BJ411" i="4" s="1"/>
  <c r="S411" i="4"/>
  <c r="AW411" i="4" s="1"/>
  <c r="X411" i="4"/>
  <c r="BB411" i="4" s="1"/>
  <c r="U475" i="4"/>
  <c r="AY475" i="4" s="1"/>
  <c r="X501" i="4"/>
  <c r="BB501" i="4" s="1"/>
  <c r="AC501" i="4"/>
  <c r="BG501" i="4" s="1"/>
  <c r="H501" i="4"/>
  <c r="AL501" i="4" s="1"/>
  <c r="AG505" i="4"/>
  <c r="BK505" i="4" s="1"/>
  <c r="K505" i="4"/>
  <c r="AO505" i="4" s="1"/>
  <c r="AG333" i="4"/>
  <c r="BK333" i="4" s="1"/>
  <c r="G338" i="4"/>
  <c r="AK338" i="4" s="1"/>
  <c r="Q344" i="4"/>
  <c r="AU344" i="4" s="1"/>
  <c r="AF356" i="4"/>
  <c r="BJ356" i="4" s="1"/>
  <c r="X357" i="4"/>
  <c r="BB357" i="4" s="1"/>
  <c r="AE362" i="4"/>
  <c r="BI362" i="4" s="1"/>
  <c r="U375" i="4"/>
  <c r="AY375" i="4" s="1"/>
  <c r="AE408" i="4"/>
  <c r="BI408" i="4" s="1"/>
  <c r="N408" i="4"/>
  <c r="AR408" i="4" s="1"/>
  <c r="Z408" i="4"/>
  <c r="BD408" i="4" s="1"/>
  <c r="E408" i="4"/>
  <c r="AI408" i="4" s="1"/>
  <c r="Y408" i="4"/>
  <c r="BC408" i="4" s="1"/>
  <c r="AG420" i="4"/>
  <c r="BK420" i="4" s="1"/>
  <c r="Z420" i="4"/>
  <c r="BD420" i="4" s="1"/>
  <c r="T455" i="4"/>
  <c r="AX455" i="4" s="1"/>
  <c r="L455" i="4"/>
  <c r="AP455" i="4" s="1"/>
  <c r="AB498" i="4"/>
  <c r="BF498" i="4" s="1"/>
  <c r="G498" i="4"/>
  <c r="AK498" i="4" s="1"/>
  <c r="P375" i="4"/>
  <c r="AT375" i="4" s="1"/>
  <c r="Z375" i="4"/>
  <c r="BD375" i="4" s="1"/>
  <c r="S384" i="4"/>
  <c r="AW384" i="4" s="1"/>
  <c r="F386" i="4"/>
  <c r="AJ386" i="4" s="1"/>
  <c r="T388" i="4"/>
  <c r="AX388" i="4" s="1"/>
  <c r="U391" i="4"/>
  <c r="AY391" i="4" s="1"/>
  <c r="T399" i="4"/>
  <c r="AX399" i="4" s="1"/>
  <c r="AD411" i="4"/>
  <c r="BH411" i="4" s="1"/>
  <c r="K411" i="4"/>
  <c r="AO411" i="4" s="1"/>
  <c r="Z411" i="4"/>
  <c r="BD411" i="4" s="1"/>
  <c r="AC412" i="4"/>
  <c r="BG412" i="4" s="1"/>
  <c r="L413" i="4"/>
  <c r="AP413" i="4" s="1"/>
  <c r="W415" i="4"/>
  <c r="BA415" i="4" s="1"/>
  <c r="K416" i="4"/>
  <c r="AO416" i="4" s="1"/>
  <c r="Y418" i="4"/>
  <c r="BC418" i="4" s="1"/>
  <c r="I418" i="4"/>
  <c r="AM418" i="4" s="1"/>
  <c r="V419" i="4"/>
  <c r="AZ419" i="4" s="1"/>
  <c r="O420" i="4"/>
  <c r="AS420" i="4" s="1"/>
  <c r="AF421" i="4"/>
  <c r="BJ421" i="4" s="1"/>
  <c r="P421" i="4"/>
  <c r="AT421" i="4" s="1"/>
  <c r="AG422" i="4"/>
  <c r="BK422" i="4" s="1"/>
  <c r="Z424" i="4"/>
  <c r="BD424" i="4" s="1"/>
  <c r="S424" i="4"/>
  <c r="AW424" i="4" s="1"/>
  <c r="X427" i="4"/>
  <c r="BB427" i="4" s="1"/>
  <c r="V427" i="4"/>
  <c r="AZ427" i="4" s="1"/>
  <c r="V429" i="4"/>
  <c r="AZ429" i="4" s="1"/>
  <c r="O432" i="4"/>
  <c r="AS432" i="4" s="1"/>
  <c r="G436" i="4"/>
  <c r="AK436" i="4" s="1"/>
  <c r="AD441" i="4"/>
  <c r="BH441" i="4" s="1"/>
  <c r="M442" i="4"/>
  <c r="AQ442" i="4" s="1"/>
  <c r="Q445" i="4"/>
  <c r="AU445" i="4" s="1"/>
  <c r="AD447" i="4"/>
  <c r="BH447" i="4" s="1"/>
  <c r="F448" i="4"/>
  <c r="AJ448" i="4" s="1"/>
  <c r="AA448" i="4"/>
  <c r="BE448" i="4" s="1"/>
  <c r="H450" i="4"/>
  <c r="AL450" i="4" s="1"/>
  <c r="AD451" i="4"/>
  <c r="BH451" i="4" s="1"/>
  <c r="AG458" i="4"/>
  <c r="BK458" i="4" s="1"/>
  <c r="V459" i="4"/>
  <c r="AZ459" i="4" s="1"/>
  <c r="AG461" i="4"/>
  <c r="BK461" i="4" s="1"/>
  <c r="F461" i="4"/>
  <c r="AJ461" i="4" s="1"/>
  <c r="Y461" i="4"/>
  <c r="BC461" i="4" s="1"/>
  <c r="AE463" i="4"/>
  <c r="BI463" i="4" s="1"/>
  <c r="X469" i="4"/>
  <c r="BB469" i="4" s="1"/>
  <c r="E470" i="4"/>
  <c r="AI470" i="4" s="1"/>
  <c r="AF470" i="4"/>
  <c r="BJ470" i="4" s="1"/>
  <c r="AD471" i="4"/>
  <c r="BH471" i="4" s="1"/>
  <c r="Z473" i="4"/>
  <c r="BD473" i="4" s="1"/>
  <c r="H482" i="4"/>
  <c r="AL482" i="4" s="1"/>
  <c r="E485" i="4"/>
  <c r="AI485" i="4" s="1"/>
  <c r="E491" i="4"/>
  <c r="AI491" i="4" s="1"/>
  <c r="T493" i="4"/>
  <c r="AX493" i="4" s="1"/>
  <c r="H497" i="4"/>
  <c r="AL497" i="4" s="1"/>
  <c r="E499" i="4"/>
  <c r="AI499" i="4" s="1"/>
  <c r="AA502" i="4"/>
  <c r="BE502" i="4" s="1"/>
  <c r="AD505" i="4"/>
  <c r="BH505" i="4" s="1"/>
  <c r="AA505" i="4"/>
  <c r="BE505" i="4" s="1"/>
  <c r="AG386" i="4"/>
  <c r="BK386" i="4" s="1"/>
  <c r="U386" i="4"/>
  <c r="AY386" i="4" s="1"/>
  <c r="AG388" i="4"/>
  <c r="BK388" i="4" s="1"/>
  <c r="K388" i="4"/>
  <c r="AO388" i="4" s="1"/>
  <c r="AA388" i="4"/>
  <c r="BE388" i="4" s="1"/>
  <c r="AE393" i="4"/>
  <c r="BI393" i="4" s="1"/>
  <c r="O393" i="4"/>
  <c r="AS393" i="4" s="1"/>
  <c r="W396" i="4"/>
  <c r="BA396" i="4" s="1"/>
  <c r="AG400" i="4"/>
  <c r="BK400" i="4" s="1"/>
  <c r="AD405" i="4"/>
  <c r="BH405" i="4" s="1"/>
  <c r="AF407" i="4"/>
  <c r="BJ407" i="4" s="1"/>
  <c r="AA410" i="4"/>
  <c r="BE410" i="4" s="1"/>
  <c r="P411" i="4"/>
  <c r="AT411" i="4" s="1"/>
  <c r="AE411" i="4"/>
  <c r="BI411" i="4" s="1"/>
  <c r="G412" i="4"/>
  <c r="AK412" i="4" s="1"/>
  <c r="AC414" i="4"/>
  <c r="BG414" i="4" s="1"/>
  <c r="E414" i="4"/>
  <c r="AI414" i="4" s="1"/>
  <c r="AG417" i="4"/>
  <c r="BK417" i="4" s="1"/>
  <c r="T418" i="4"/>
  <c r="AX418" i="4" s="1"/>
  <c r="K419" i="4"/>
  <c r="AO419" i="4" s="1"/>
  <c r="F420" i="4"/>
  <c r="AJ420" i="4" s="1"/>
  <c r="Y421" i="4"/>
  <c r="BC421" i="4" s="1"/>
  <c r="AE423" i="4"/>
  <c r="BI423" i="4" s="1"/>
  <c r="AE427" i="4"/>
  <c r="BI427" i="4" s="1"/>
  <c r="Q429" i="4"/>
  <c r="AU429" i="4" s="1"/>
  <c r="L436" i="4"/>
  <c r="AP436" i="4" s="1"/>
  <c r="P440" i="4"/>
  <c r="AT440" i="4" s="1"/>
  <c r="AF442" i="4"/>
  <c r="BJ442" i="4" s="1"/>
  <c r="AB446" i="4"/>
  <c r="BF446" i="4" s="1"/>
  <c r="N448" i="4"/>
  <c r="AR448" i="4" s="1"/>
  <c r="W452" i="4"/>
  <c r="BA452" i="4" s="1"/>
  <c r="Z460" i="4"/>
  <c r="BD460" i="4" s="1"/>
  <c r="J461" i="4"/>
  <c r="AN461" i="4" s="1"/>
  <c r="AF461" i="4"/>
  <c r="BJ461" i="4" s="1"/>
  <c r="L469" i="4"/>
  <c r="AP469" i="4" s="1"/>
  <c r="AG470" i="4"/>
  <c r="BK470" i="4" s="1"/>
  <c r="H470" i="4"/>
  <c r="AL470" i="4" s="1"/>
  <c r="AA476" i="4"/>
  <c r="BE476" i="4" s="1"/>
  <c r="I477" i="4"/>
  <c r="AM477" i="4" s="1"/>
  <c r="AB482" i="4"/>
  <c r="BF482" i="4" s="1"/>
  <c r="T482" i="4"/>
  <c r="AX482" i="4" s="1"/>
  <c r="Y485" i="4"/>
  <c r="BC485" i="4" s="1"/>
  <c r="AD487" i="4"/>
  <c r="BH487" i="4" s="1"/>
  <c r="M489" i="4"/>
  <c r="AQ489" i="4" s="1"/>
  <c r="R491" i="4"/>
  <c r="AV491" i="4" s="1"/>
  <c r="L491" i="4"/>
  <c r="AP491" i="4" s="1"/>
  <c r="AB493" i="4"/>
  <c r="BF493" i="4" s="1"/>
  <c r="AA494" i="4"/>
  <c r="BE494" i="4" s="1"/>
  <c r="V495" i="4"/>
  <c r="AZ495" i="4" s="1"/>
  <c r="AB496" i="4"/>
  <c r="BF496" i="4" s="1"/>
  <c r="AE497" i="4"/>
  <c r="BI497" i="4" s="1"/>
  <c r="Y497" i="4"/>
  <c r="BC497" i="4" s="1"/>
  <c r="AG499" i="4"/>
  <c r="BK499" i="4" s="1"/>
  <c r="F499" i="4"/>
  <c r="AJ499" i="4" s="1"/>
  <c r="K502" i="4"/>
  <c r="AO502" i="4" s="1"/>
  <c r="AD381" i="4"/>
  <c r="BH381" i="4" s="1"/>
  <c r="AD385" i="4"/>
  <c r="BH385" i="4" s="1"/>
  <c r="V386" i="4"/>
  <c r="AZ386" i="4" s="1"/>
  <c r="L388" i="4"/>
  <c r="AP388" i="4" s="1"/>
  <c r="AB388" i="4"/>
  <c r="BF388" i="4" s="1"/>
  <c r="AG395" i="4"/>
  <c r="BK395" i="4" s="1"/>
  <c r="AG404" i="4"/>
  <c r="BK404" i="4" s="1"/>
  <c r="AG408" i="4"/>
  <c r="BK408" i="4" s="1"/>
  <c r="T414" i="4"/>
  <c r="AX414" i="4" s="1"/>
  <c r="AG443" i="4"/>
  <c r="BK443" i="4" s="1"/>
  <c r="O448" i="4"/>
  <c r="AS448" i="4" s="1"/>
  <c r="AG454" i="4"/>
  <c r="BK454" i="4" s="1"/>
  <c r="AG455" i="4"/>
  <c r="BK455" i="4" s="1"/>
  <c r="AG457" i="4"/>
  <c r="BK457" i="4" s="1"/>
  <c r="W462" i="4"/>
  <c r="BA462" i="4" s="1"/>
  <c r="P470" i="4"/>
  <c r="AT470" i="4" s="1"/>
  <c r="AB490" i="4"/>
  <c r="BF490" i="4" s="1"/>
  <c r="AG492" i="4"/>
  <c r="BK492" i="4" s="1"/>
  <c r="R498" i="4"/>
  <c r="AV498" i="4" s="1"/>
  <c r="Z500" i="4"/>
  <c r="BD500" i="4" s="1"/>
  <c r="AG501" i="4"/>
  <c r="BK501" i="4" s="1"/>
  <c r="AD9" i="4"/>
  <c r="BH9" i="4" s="1"/>
  <c r="AE12" i="4"/>
  <c r="BI12" i="4" s="1"/>
  <c r="V17" i="4"/>
  <c r="AZ17" i="4" s="1"/>
  <c r="G20" i="4"/>
  <c r="AK20" i="4" s="1"/>
  <c r="W20" i="4"/>
  <c r="BA20" i="4" s="1"/>
  <c r="AE20" i="4"/>
  <c r="BI20" i="4" s="1"/>
  <c r="M22" i="4"/>
  <c r="AQ22" i="4" s="1"/>
  <c r="E24" i="4"/>
  <c r="AI24" i="4" s="1"/>
  <c r="AB24" i="4"/>
  <c r="BF24" i="4" s="1"/>
  <c r="W32" i="4"/>
  <c r="BA32" i="4" s="1"/>
  <c r="AE32" i="4"/>
  <c r="BI32" i="4" s="1"/>
  <c r="M34" i="4"/>
  <c r="AQ34" i="4" s="1"/>
  <c r="G36" i="4"/>
  <c r="AK36" i="4" s="1"/>
  <c r="L44" i="4"/>
  <c r="AP44" i="4" s="1"/>
  <c r="AC47" i="4"/>
  <c r="BG47" i="4" s="1"/>
  <c r="AB7" i="4"/>
  <c r="BF7" i="4" s="1"/>
  <c r="L8" i="4"/>
  <c r="AP8" i="4" s="1"/>
  <c r="T8" i="4"/>
  <c r="AX8" i="4" s="1"/>
  <c r="AB8" i="4"/>
  <c r="BF8" i="4" s="1"/>
  <c r="K9" i="4"/>
  <c r="AO9" i="4" s="1"/>
  <c r="V9" i="4"/>
  <c r="AZ9" i="4" s="1"/>
  <c r="AD12" i="4"/>
  <c r="BH12" i="4" s="1"/>
  <c r="H12" i="4"/>
  <c r="AL12" i="4" s="1"/>
  <c r="P12" i="4"/>
  <c r="AT12" i="4" s="1"/>
  <c r="X12" i="4"/>
  <c r="BB12" i="4" s="1"/>
  <c r="AF12" i="4"/>
  <c r="BJ12" i="4" s="1"/>
  <c r="O13" i="4"/>
  <c r="AS13" i="4" s="1"/>
  <c r="E15" i="4"/>
  <c r="AI15" i="4" s="1"/>
  <c r="T15" i="4"/>
  <c r="AX15" i="4" s="1"/>
  <c r="AG16" i="4"/>
  <c r="BK16" i="4" s="1"/>
  <c r="G16" i="4"/>
  <c r="AK16" i="4" s="1"/>
  <c r="O16" i="4"/>
  <c r="AS16" i="4" s="1"/>
  <c r="W16" i="4"/>
  <c r="BA16" i="4" s="1"/>
  <c r="AE16" i="4"/>
  <c r="BI16" i="4" s="1"/>
  <c r="N17" i="4"/>
  <c r="AR17" i="4" s="1"/>
  <c r="W17" i="4"/>
  <c r="BA17" i="4" s="1"/>
  <c r="H20" i="4"/>
  <c r="AL20" i="4" s="1"/>
  <c r="P20" i="4"/>
  <c r="AT20" i="4" s="1"/>
  <c r="X20" i="4"/>
  <c r="BB20" i="4" s="1"/>
  <c r="AF20" i="4"/>
  <c r="BJ20" i="4" s="1"/>
  <c r="G21" i="4"/>
  <c r="AK21" i="4" s="1"/>
  <c r="W21" i="4"/>
  <c r="BA21" i="4" s="1"/>
  <c r="N22" i="4"/>
  <c r="AR22" i="4" s="1"/>
  <c r="E23" i="4"/>
  <c r="AI23" i="4" s="1"/>
  <c r="Q23" i="4"/>
  <c r="AU23" i="4" s="1"/>
  <c r="AB23" i="4"/>
  <c r="BF23" i="4" s="1"/>
  <c r="AD24" i="4"/>
  <c r="BH24" i="4" s="1"/>
  <c r="G24" i="4"/>
  <c r="AK24" i="4" s="1"/>
  <c r="O24" i="4"/>
  <c r="AS24" i="4" s="1"/>
  <c r="W24" i="4"/>
  <c r="BA24" i="4" s="1"/>
  <c r="AE24" i="4"/>
  <c r="BI24" i="4" s="1"/>
  <c r="G25" i="4"/>
  <c r="AK25" i="4" s="1"/>
  <c r="Y26" i="4"/>
  <c r="BC26" i="4" s="1"/>
  <c r="V26" i="4"/>
  <c r="AZ26" i="4" s="1"/>
  <c r="T27" i="4"/>
  <c r="AX27" i="4" s="1"/>
  <c r="AG28" i="4"/>
  <c r="BK28" i="4" s="1"/>
  <c r="G28" i="4"/>
  <c r="AK28" i="4" s="1"/>
  <c r="O28" i="4"/>
  <c r="AS28" i="4" s="1"/>
  <c r="W28" i="4"/>
  <c r="BA28" i="4" s="1"/>
  <c r="AE28" i="4"/>
  <c r="BI28" i="4" s="1"/>
  <c r="N29" i="4"/>
  <c r="AR29" i="4" s="1"/>
  <c r="W29" i="4"/>
  <c r="BA29" i="4" s="1"/>
  <c r="H32" i="4"/>
  <c r="AL32" i="4" s="1"/>
  <c r="P32" i="4"/>
  <c r="AT32" i="4" s="1"/>
  <c r="X32" i="4"/>
  <c r="BB32" i="4" s="1"/>
  <c r="AF32" i="4"/>
  <c r="BJ32" i="4" s="1"/>
  <c r="G33" i="4"/>
  <c r="AK33" i="4" s="1"/>
  <c r="W33" i="4"/>
  <c r="BA33" i="4" s="1"/>
  <c r="E35" i="4"/>
  <c r="AI35" i="4" s="1"/>
  <c r="Q35" i="4"/>
  <c r="AU35" i="4" s="1"/>
  <c r="AB35" i="4"/>
  <c r="BF35" i="4" s="1"/>
  <c r="AD36" i="4"/>
  <c r="BH36" i="4" s="1"/>
  <c r="H36" i="4"/>
  <c r="AL36" i="4" s="1"/>
  <c r="P36" i="4"/>
  <c r="AT36" i="4" s="1"/>
  <c r="X36" i="4"/>
  <c r="BB36" i="4" s="1"/>
  <c r="AF36" i="4"/>
  <c r="BJ36" i="4" s="1"/>
  <c r="M38" i="4"/>
  <c r="AQ38" i="4" s="1"/>
  <c r="E39" i="4"/>
  <c r="AI39" i="4" s="1"/>
  <c r="AC39" i="4"/>
  <c r="BG39" i="4" s="1"/>
  <c r="K40" i="4"/>
  <c r="AO40" i="4" s="1"/>
  <c r="S40" i="4"/>
  <c r="AW40" i="4" s="1"/>
  <c r="AA40" i="4"/>
  <c r="BE40" i="4" s="1"/>
  <c r="G41" i="4"/>
  <c r="AK41" i="4" s="1"/>
  <c r="S41" i="4"/>
  <c r="AW41" i="4" s="1"/>
  <c r="AD41" i="4"/>
  <c r="BH41" i="4" s="1"/>
  <c r="AC43" i="4"/>
  <c r="BG43" i="4" s="1"/>
  <c r="AD44" i="4"/>
  <c r="BH44" i="4" s="1"/>
  <c r="G44" i="4"/>
  <c r="AK44" i="4" s="1"/>
  <c r="O44" i="4"/>
  <c r="AS44" i="4" s="1"/>
  <c r="W44" i="4"/>
  <c r="BA44" i="4" s="1"/>
  <c r="AE44" i="4"/>
  <c r="BI44" i="4" s="1"/>
  <c r="F45" i="4"/>
  <c r="AJ45" i="4" s="1"/>
  <c r="V45" i="4"/>
  <c r="AZ45" i="4" s="1"/>
  <c r="AG46" i="4"/>
  <c r="BK46" i="4" s="1"/>
  <c r="I46" i="4"/>
  <c r="AM46" i="4" s="1"/>
  <c r="V46" i="4"/>
  <c r="AZ46" i="4" s="1"/>
  <c r="AE47" i="4"/>
  <c r="BI47" i="4" s="1"/>
  <c r="L47" i="4"/>
  <c r="AP47" i="4" s="1"/>
  <c r="U47" i="4"/>
  <c r="AY47" i="4" s="1"/>
  <c r="AG47" i="4"/>
  <c r="BK47" i="4" s="1"/>
  <c r="K48" i="4"/>
  <c r="AO48" i="4" s="1"/>
  <c r="S48" i="4"/>
  <c r="AW48" i="4" s="1"/>
  <c r="AA48" i="4"/>
  <c r="BE48" i="4" s="1"/>
  <c r="W49" i="4"/>
  <c r="BA49" i="4" s="1"/>
  <c r="F50" i="4"/>
  <c r="AJ50" i="4" s="1"/>
  <c r="AG51" i="4"/>
  <c r="BK51" i="4" s="1"/>
  <c r="L51" i="4"/>
  <c r="AP51" i="4" s="1"/>
  <c r="AB51" i="4"/>
  <c r="BF51" i="4" s="1"/>
  <c r="H52" i="4"/>
  <c r="AL52" i="4" s="1"/>
  <c r="P52" i="4"/>
  <c r="AT52" i="4" s="1"/>
  <c r="X52" i="4"/>
  <c r="BB52" i="4" s="1"/>
  <c r="AF52" i="4"/>
  <c r="BJ52" i="4" s="1"/>
  <c r="E55" i="4"/>
  <c r="AI55" i="4" s="1"/>
  <c r="AG56" i="4"/>
  <c r="BK56" i="4" s="1"/>
  <c r="E56" i="4"/>
  <c r="AI56" i="4" s="1"/>
  <c r="L56" i="4"/>
  <c r="AP56" i="4" s="1"/>
  <c r="T56" i="4"/>
  <c r="AX56" i="4" s="1"/>
  <c r="AB56" i="4"/>
  <c r="BF56" i="4" s="1"/>
  <c r="K57" i="4"/>
  <c r="AO57" i="4" s="1"/>
  <c r="V57" i="4"/>
  <c r="AZ57" i="4" s="1"/>
  <c r="AD60" i="4"/>
  <c r="BH60" i="4" s="1"/>
  <c r="H60" i="4"/>
  <c r="AL60" i="4" s="1"/>
  <c r="P60" i="4"/>
  <c r="AT60" i="4" s="1"/>
  <c r="X60" i="4"/>
  <c r="BB60" i="4" s="1"/>
  <c r="AF60" i="4"/>
  <c r="BJ60" i="4" s="1"/>
  <c r="R62" i="4"/>
  <c r="AV62" i="4" s="1"/>
  <c r="AD62" i="4"/>
  <c r="BH62" i="4" s="1"/>
  <c r="E63" i="4"/>
  <c r="AI63" i="4" s="1"/>
  <c r="U63" i="4"/>
  <c r="AY63" i="4" s="1"/>
  <c r="AD64" i="4"/>
  <c r="BH64" i="4" s="1"/>
  <c r="G64" i="4"/>
  <c r="AK64" i="4" s="1"/>
  <c r="O64" i="4"/>
  <c r="AS64" i="4" s="1"/>
  <c r="W64" i="4"/>
  <c r="BA64" i="4" s="1"/>
  <c r="AE64" i="4"/>
  <c r="BI64" i="4" s="1"/>
  <c r="Y66" i="4"/>
  <c r="BC66" i="4" s="1"/>
  <c r="K68" i="4"/>
  <c r="AO68" i="4" s="1"/>
  <c r="S68" i="4"/>
  <c r="AW68" i="4" s="1"/>
  <c r="AA68" i="4"/>
  <c r="BE68" i="4" s="1"/>
  <c r="N69" i="4"/>
  <c r="AR69" i="4" s="1"/>
  <c r="AD69" i="4"/>
  <c r="BH69" i="4" s="1"/>
  <c r="E70" i="4"/>
  <c r="AI70" i="4" s="1"/>
  <c r="U70" i="4"/>
  <c r="AY70" i="4" s="1"/>
  <c r="AF71" i="4"/>
  <c r="BJ71" i="4" s="1"/>
  <c r="H71" i="4"/>
  <c r="AL71" i="4" s="1"/>
  <c r="Q71" i="4"/>
  <c r="AU71" i="4" s="1"/>
  <c r="AB71" i="4"/>
  <c r="BF71" i="4" s="1"/>
  <c r="AD72" i="4"/>
  <c r="BH72" i="4" s="1"/>
  <c r="G72" i="4"/>
  <c r="AK72" i="4" s="1"/>
  <c r="O72" i="4"/>
  <c r="AS72" i="4" s="1"/>
  <c r="W72" i="4"/>
  <c r="BA72" i="4" s="1"/>
  <c r="AE72" i="4"/>
  <c r="BI72" i="4" s="1"/>
  <c r="G73" i="4"/>
  <c r="AK73" i="4" s="1"/>
  <c r="E75" i="4"/>
  <c r="AI75" i="4" s="1"/>
  <c r="AG76" i="4"/>
  <c r="BK76" i="4" s="1"/>
  <c r="E76" i="4"/>
  <c r="AI76" i="4" s="1"/>
  <c r="L76" i="4"/>
  <c r="AP76" i="4" s="1"/>
  <c r="T76" i="4"/>
  <c r="AX76" i="4" s="1"/>
  <c r="AB76" i="4"/>
  <c r="BF76" i="4" s="1"/>
  <c r="AG79" i="4"/>
  <c r="BK79" i="4" s="1"/>
  <c r="H79" i="4"/>
  <c r="AL79" i="4" s="1"/>
  <c r="X79" i="4"/>
  <c r="BB79" i="4" s="1"/>
  <c r="AD80" i="4"/>
  <c r="BH80" i="4" s="1"/>
  <c r="G80" i="4"/>
  <c r="AK80" i="4" s="1"/>
  <c r="O80" i="4"/>
  <c r="AS80" i="4" s="1"/>
  <c r="W80" i="4"/>
  <c r="BA80" i="4" s="1"/>
  <c r="AE80" i="4"/>
  <c r="BI80" i="4" s="1"/>
  <c r="J81" i="4"/>
  <c r="AN81" i="4" s="1"/>
  <c r="AG82" i="4"/>
  <c r="BK82" i="4" s="1"/>
  <c r="U82" i="4"/>
  <c r="AY82" i="4" s="1"/>
  <c r="T83" i="4"/>
  <c r="AX83" i="4" s="1"/>
  <c r="AD84" i="4"/>
  <c r="BH84" i="4" s="1"/>
  <c r="G84" i="4"/>
  <c r="AK84" i="4" s="1"/>
  <c r="M84" i="4"/>
  <c r="AQ84" i="4" s="1"/>
  <c r="T84" i="4"/>
  <c r="AX84" i="4" s="1"/>
  <c r="AB84" i="4"/>
  <c r="BF84" i="4" s="1"/>
  <c r="J85" i="4"/>
  <c r="AN85" i="4" s="1"/>
  <c r="T85" i="4"/>
  <c r="AX85" i="4" s="1"/>
  <c r="AE85" i="4"/>
  <c r="BI85" i="4" s="1"/>
  <c r="N86" i="4"/>
  <c r="AR86" i="4" s="1"/>
  <c r="Y86" i="4"/>
  <c r="BC86" i="4" s="1"/>
  <c r="R87" i="4"/>
  <c r="AV87" i="4" s="1"/>
  <c r="H89" i="4"/>
  <c r="AL89" i="4" s="1"/>
  <c r="O89" i="4"/>
  <c r="AS89" i="4" s="1"/>
  <c r="V89" i="4"/>
  <c r="AZ89" i="4" s="1"/>
  <c r="L91" i="4"/>
  <c r="AP91" i="4" s="1"/>
  <c r="AC92" i="4"/>
  <c r="BG92" i="4" s="1"/>
  <c r="E92" i="4"/>
  <c r="AI92" i="4" s="1"/>
  <c r="Y92" i="4"/>
  <c r="BC92" i="4" s="1"/>
  <c r="K94" i="4"/>
  <c r="AO94" i="4" s="1"/>
  <c r="AG95" i="4"/>
  <c r="BK95" i="4" s="1"/>
  <c r="P95" i="4"/>
  <c r="AT95" i="4" s="1"/>
  <c r="AG96" i="4"/>
  <c r="BK96" i="4" s="1"/>
  <c r="E96" i="4"/>
  <c r="AI96" i="4" s="1"/>
  <c r="O96" i="4"/>
  <c r="AS96" i="4" s="1"/>
  <c r="Y96" i="4"/>
  <c r="BC96" i="4" s="1"/>
  <c r="M99" i="4"/>
  <c r="AQ99" i="4" s="1"/>
  <c r="K100" i="4"/>
  <c r="AO100" i="4" s="1"/>
  <c r="S100" i="4"/>
  <c r="AW100" i="4" s="1"/>
  <c r="AB103" i="4"/>
  <c r="BF103" i="4" s="1"/>
  <c r="M103" i="4"/>
  <c r="AQ103" i="4" s="1"/>
  <c r="AD104" i="4"/>
  <c r="BH104" i="4" s="1"/>
  <c r="AB104" i="4"/>
  <c r="BF104" i="4" s="1"/>
  <c r="T104" i="4"/>
  <c r="AX104" i="4" s="1"/>
  <c r="AA104" i="4"/>
  <c r="BE104" i="4" s="1"/>
  <c r="S104" i="4"/>
  <c r="AW104" i="4" s="1"/>
  <c r="K104" i="4"/>
  <c r="AO104" i="4" s="1"/>
  <c r="H104" i="4"/>
  <c r="AL104" i="4" s="1"/>
  <c r="W104" i="4"/>
  <c r="BA104" i="4" s="1"/>
  <c r="M106" i="4"/>
  <c r="AQ106" i="4" s="1"/>
  <c r="AG108" i="4"/>
  <c r="BK108" i="4" s="1"/>
  <c r="L108" i="4"/>
  <c r="AP108" i="4" s="1"/>
  <c r="G109" i="4"/>
  <c r="AK109" i="4" s="1"/>
  <c r="N110" i="4"/>
  <c r="AR110" i="4" s="1"/>
  <c r="K112" i="4"/>
  <c r="AO112" i="4" s="1"/>
  <c r="AA112" i="4"/>
  <c r="BE112" i="4" s="1"/>
  <c r="AG114" i="4"/>
  <c r="BK114" i="4" s="1"/>
  <c r="M115" i="4"/>
  <c r="AQ115" i="4" s="1"/>
  <c r="S116" i="4"/>
  <c r="AW116" i="4" s="1"/>
  <c r="AE117" i="4"/>
  <c r="BI117" i="4" s="1"/>
  <c r="AC119" i="4"/>
  <c r="BG119" i="4" s="1"/>
  <c r="T135" i="4"/>
  <c r="AX135" i="4" s="1"/>
  <c r="G140" i="4"/>
  <c r="AK140" i="4" s="1"/>
  <c r="G12" i="4"/>
  <c r="AK12" i="4" s="1"/>
  <c r="W12" i="4"/>
  <c r="BA12" i="4" s="1"/>
  <c r="V14" i="4"/>
  <c r="AZ14" i="4" s="1"/>
  <c r="AE17" i="4"/>
  <c r="BI17" i="4" s="1"/>
  <c r="T24" i="4"/>
  <c r="AX24" i="4" s="1"/>
  <c r="M27" i="4"/>
  <c r="AQ27" i="4" s="1"/>
  <c r="K29" i="4"/>
  <c r="AO29" i="4" s="1"/>
  <c r="AE29" i="4"/>
  <c r="BI29" i="4" s="1"/>
  <c r="G32" i="4"/>
  <c r="AK32" i="4" s="1"/>
  <c r="AC34" i="4"/>
  <c r="BG34" i="4" s="1"/>
  <c r="W36" i="4"/>
  <c r="BA36" i="4" s="1"/>
  <c r="AB44" i="4"/>
  <c r="BF44" i="4" s="1"/>
  <c r="O45" i="4"/>
  <c r="AS45" i="4" s="1"/>
  <c r="T47" i="4"/>
  <c r="AX47" i="4" s="1"/>
  <c r="AD50" i="4"/>
  <c r="BH50" i="4" s="1"/>
  <c r="W52" i="4"/>
  <c r="BA52" i="4" s="1"/>
  <c r="G7" i="4"/>
  <c r="AK7" i="4" s="1"/>
  <c r="E7" i="4"/>
  <c r="AI7" i="4" s="1"/>
  <c r="G8" i="4"/>
  <c r="AK8" i="4" s="1"/>
  <c r="O8" i="4"/>
  <c r="AS8" i="4" s="1"/>
  <c r="W8" i="4"/>
  <c r="BA8" i="4" s="1"/>
  <c r="AE8" i="4"/>
  <c r="BI8" i="4" s="1"/>
  <c r="N9" i="4"/>
  <c r="AR9" i="4" s="1"/>
  <c r="W9" i="4"/>
  <c r="BA9" i="4" s="1"/>
  <c r="K12" i="4"/>
  <c r="AO12" i="4" s="1"/>
  <c r="S12" i="4"/>
  <c r="AW12" i="4" s="1"/>
  <c r="AA12" i="4"/>
  <c r="BE12" i="4" s="1"/>
  <c r="W13" i="4"/>
  <c r="BA13" i="4" s="1"/>
  <c r="F14" i="4"/>
  <c r="AJ14" i="4" s="1"/>
  <c r="AG15" i="4"/>
  <c r="BK15" i="4" s="1"/>
  <c r="H15" i="4"/>
  <c r="AL15" i="4" s="1"/>
  <c r="U15" i="4"/>
  <c r="AY15" i="4" s="1"/>
  <c r="H16" i="4"/>
  <c r="AL16" i="4" s="1"/>
  <c r="P16" i="4"/>
  <c r="AT16" i="4" s="1"/>
  <c r="X16" i="4"/>
  <c r="BB16" i="4" s="1"/>
  <c r="AF16" i="4"/>
  <c r="BJ16" i="4" s="1"/>
  <c r="F17" i="4"/>
  <c r="AJ17" i="4" s="1"/>
  <c r="O17" i="4"/>
  <c r="AS17" i="4" s="1"/>
  <c r="AA17" i="4"/>
  <c r="BE17" i="4" s="1"/>
  <c r="K20" i="4"/>
  <c r="AO20" i="4" s="1"/>
  <c r="S20" i="4"/>
  <c r="AW20" i="4" s="1"/>
  <c r="AA20" i="4"/>
  <c r="BE20" i="4" s="1"/>
  <c r="N21" i="4"/>
  <c r="AR21" i="4" s="1"/>
  <c r="AD21" i="4"/>
  <c r="BH21" i="4" s="1"/>
  <c r="U22" i="4"/>
  <c r="AY22" i="4" s="1"/>
  <c r="AF23" i="4"/>
  <c r="BJ23" i="4" s="1"/>
  <c r="I23" i="4"/>
  <c r="AM23" i="4" s="1"/>
  <c r="T23" i="4"/>
  <c r="AX23" i="4" s="1"/>
  <c r="AC23" i="4"/>
  <c r="BG23" i="4" s="1"/>
  <c r="H24" i="4"/>
  <c r="AL24" i="4" s="1"/>
  <c r="P24" i="4"/>
  <c r="AT24" i="4" s="1"/>
  <c r="X24" i="4"/>
  <c r="BB24" i="4" s="1"/>
  <c r="AF24" i="4"/>
  <c r="BJ24" i="4" s="1"/>
  <c r="O25" i="4"/>
  <c r="AS25" i="4" s="1"/>
  <c r="E27" i="4"/>
  <c r="AI27" i="4" s="1"/>
  <c r="U27" i="4"/>
  <c r="AY27" i="4" s="1"/>
  <c r="H28" i="4"/>
  <c r="AL28" i="4" s="1"/>
  <c r="P28" i="4"/>
  <c r="AT28" i="4" s="1"/>
  <c r="X28" i="4"/>
  <c r="BB28" i="4" s="1"/>
  <c r="AF28" i="4"/>
  <c r="BJ28" i="4" s="1"/>
  <c r="F29" i="4"/>
  <c r="AJ29" i="4" s="1"/>
  <c r="O29" i="4"/>
  <c r="AS29" i="4" s="1"/>
  <c r="AA29" i="4"/>
  <c r="BE29" i="4" s="1"/>
  <c r="K32" i="4"/>
  <c r="AO32" i="4" s="1"/>
  <c r="S32" i="4"/>
  <c r="AW32" i="4" s="1"/>
  <c r="AA32" i="4"/>
  <c r="BE32" i="4" s="1"/>
  <c r="N33" i="4"/>
  <c r="AR33" i="4" s="1"/>
  <c r="AD33" i="4"/>
  <c r="BH33" i="4" s="1"/>
  <c r="U34" i="4"/>
  <c r="AY34" i="4" s="1"/>
  <c r="AF35" i="4"/>
  <c r="BJ35" i="4" s="1"/>
  <c r="I35" i="4"/>
  <c r="AM35" i="4" s="1"/>
  <c r="T35" i="4"/>
  <c r="AX35" i="4" s="1"/>
  <c r="AC35" i="4"/>
  <c r="BG35" i="4" s="1"/>
  <c r="K36" i="4"/>
  <c r="AO36" i="4" s="1"/>
  <c r="S36" i="4"/>
  <c r="AW36" i="4" s="1"/>
  <c r="AA36" i="4"/>
  <c r="BE36" i="4" s="1"/>
  <c r="AB39" i="4"/>
  <c r="BF39" i="4" s="1"/>
  <c r="H39" i="4"/>
  <c r="AL39" i="4" s="1"/>
  <c r="AG40" i="4"/>
  <c r="BK40" i="4" s="1"/>
  <c r="E40" i="4"/>
  <c r="AI40" i="4" s="1"/>
  <c r="L40" i="4"/>
  <c r="AP40" i="4" s="1"/>
  <c r="T40" i="4"/>
  <c r="AX40" i="4" s="1"/>
  <c r="AB40" i="4"/>
  <c r="BF40" i="4" s="1"/>
  <c r="K41" i="4"/>
  <c r="AO41" i="4" s="1"/>
  <c r="V41" i="4"/>
  <c r="AZ41" i="4" s="1"/>
  <c r="H44" i="4"/>
  <c r="AL44" i="4" s="1"/>
  <c r="P44" i="4"/>
  <c r="AT44" i="4" s="1"/>
  <c r="X44" i="4"/>
  <c r="BB44" i="4" s="1"/>
  <c r="AF44" i="4"/>
  <c r="BJ44" i="4" s="1"/>
  <c r="G45" i="4"/>
  <c r="AK45" i="4" s="1"/>
  <c r="W45" i="4"/>
  <c r="BA45" i="4" s="1"/>
  <c r="M46" i="4"/>
  <c r="AQ46" i="4" s="1"/>
  <c r="M47" i="4"/>
  <c r="AQ47" i="4" s="1"/>
  <c r="Y47" i="4"/>
  <c r="BC47" i="4" s="1"/>
  <c r="AG48" i="4"/>
  <c r="BK48" i="4" s="1"/>
  <c r="E48" i="4"/>
  <c r="AI48" i="4" s="1"/>
  <c r="L48" i="4"/>
  <c r="AP48" i="4" s="1"/>
  <c r="T48" i="4"/>
  <c r="AX48" i="4" s="1"/>
  <c r="AB48" i="4"/>
  <c r="BF48" i="4" s="1"/>
  <c r="AE49" i="4"/>
  <c r="BI49" i="4" s="1"/>
  <c r="N50" i="4"/>
  <c r="AR50" i="4" s="1"/>
  <c r="M51" i="4"/>
  <c r="AQ51" i="4" s="1"/>
  <c r="K52" i="4"/>
  <c r="AO52" i="4" s="1"/>
  <c r="S52" i="4"/>
  <c r="AW52" i="4" s="1"/>
  <c r="AA52" i="4"/>
  <c r="BE52" i="4" s="1"/>
  <c r="M55" i="4"/>
  <c r="AQ55" i="4" s="1"/>
  <c r="G56" i="4"/>
  <c r="AK56" i="4" s="1"/>
  <c r="O56" i="4"/>
  <c r="AS56" i="4" s="1"/>
  <c r="W56" i="4"/>
  <c r="BA56" i="4" s="1"/>
  <c r="AE56" i="4"/>
  <c r="BI56" i="4" s="1"/>
  <c r="N57" i="4"/>
  <c r="AR57" i="4" s="1"/>
  <c r="W57" i="4"/>
  <c r="BA57" i="4" s="1"/>
  <c r="K60" i="4"/>
  <c r="AO60" i="4" s="1"/>
  <c r="S60" i="4"/>
  <c r="AW60" i="4" s="1"/>
  <c r="AA60" i="4"/>
  <c r="BE60" i="4" s="1"/>
  <c r="F62" i="4"/>
  <c r="AJ62" i="4" s="1"/>
  <c r="L63" i="4"/>
  <c r="AP63" i="4" s="1"/>
  <c r="AB63" i="4"/>
  <c r="BF63" i="4" s="1"/>
  <c r="H64" i="4"/>
  <c r="AL64" i="4" s="1"/>
  <c r="P64" i="4"/>
  <c r="AT64" i="4" s="1"/>
  <c r="X64" i="4"/>
  <c r="BB64" i="4" s="1"/>
  <c r="AF64" i="4"/>
  <c r="BJ64" i="4" s="1"/>
  <c r="AC67" i="4"/>
  <c r="BG67" i="4" s="1"/>
  <c r="L68" i="4"/>
  <c r="AP68" i="4" s="1"/>
  <c r="T68" i="4"/>
  <c r="AX68" i="4" s="1"/>
  <c r="AB68" i="4"/>
  <c r="BF68" i="4" s="1"/>
  <c r="O69" i="4"/>
  <c r="AS69" i="4" s="1"/>
  <c r="AE69" i="4"/>
  <c r="BI69" i="4" s="1"/>
  <c r="F70" i="4"/>
  <c r="AJ70" i="4" s="1"/>
  <c r="V70" i="4"/>
  <c r="AZ70" i="4" s="1"/>
  <c r="I71" i="4"/>
  <c r="AM71" i="4" s="1"/>
  <c r="T71" i="4"/>
  <c r="AX71" i="4" s="1"/>
  <c r="AC71" i="4"/>
  <c r="BG71" i="4" s="1"/>
  <c r="P72" i="4"/>
  <c r="AT72" i="4" s="1"/>
  <c r="X72" i="4"/>
  <c r="BB72" i="4" s="1"/>
  <c r="AF72" i="4"/>
  <c r="BJ72" i="4" s="1"/>
  <c r="R73" i="4"/>
  <c r="AV73" i="4" s="1"/>
  <c r="H75" i="4"/>
  <c r="AL75" i="4" s="1"/>
  <c r="X75" i="4"/>
  <c r="BB75" i="4" s="1"/>
  <c r="G76" i="4"/>
  <c r="AK76" i="4" s="1"/>
  <c r="O76" i="4"/>
  <c r="AS76" i="4" s="1"/>
  <c r="W76" i="4"/>
  <c r="BA76" i="4" s="1"/>
  <c r="AE76" i="4"/>
  <c r="BI76" i="4" s="1"/>
  <c r="N77" i="4"/>
  <c r="AR77" i="4" s="1"/>
  <c r="E78" i="4"/>
  <c r="AI78" i="4" s="1"/>
  <c r="L79" i="4"/>
  <c r="AP79" i="4" s="1"/>
  <c r="AB79" i="4"/>
  <c r="BF79" i="4" s="1"/>
  <c r="H80" i="4"/>
  <c r="AL80" i="4" s="1"/>
  <c r="P80" i="4"/>
  <c r="AT80" i="4" s="1"/>
  <c r="X80" i="4"/>
  <c r="BB80" i="4" s="1"/>
  <c r="AF80" i="4"/>
  <c r="BJ80" i="4" s="1"/>
  <c r="N81" i="4"/>
  <c r="AR81" i="4" s="1"/>
  <c r="Y82" i="4"/>
  <c r="BC82" i="4" s="1"/>
  <c r="E83" i="4"/>
  <c r="AI83" i="4" s="1"/>
  <c r="Y83" i="4"/>
  <c r="BC83" i="4" s="1"/>
  <c r="H84" i="4"/>
  <c r="AL84" i="4" s="1"/>
  <c r="O84" i="4"/>
  <c r="AS84" i="4" s="1"/>
  <c r="W84" i="4"/>
  <c r="BA84" i="4" s="1"/>
  <c r="AC84" i="4"/>
  <c r="BG84" i="4" s="1"/>
  <c r="K85" i="4"/>
  <c r="AO85" i="4" s="1"/>
  <c r="V85" i="4"/>
  <c r="AZ85" i="4" s="1"/>
  <c r="AF85" i="4"/>
  <c r="BJ85" i="4" s="1"/>
  <c r="E86" i="4"/>
  <c r="AI86" i="4" s="1"/>
  <c r="O86" i="4"/>
  <c r="AS86" i="4" s="1"/>
  <c r="Z86" i="4"/>
  <c r="BD86" i="4" s="1"/>
  <c r="AC87" i="4"/>
  <c r="BG87" i="4" s="1"/>
  <c r="J89" i="4"/>
  <c r="AN89" i="4" s="1"/>
  <c r="P89" i="4"/>
  <c r="AT89" i="4" s="1"/>
  <c r="X89" i="4"/>
  <c r="BB89" i="4" s="1"/>
  <c r="AE89" i="4"/>
  <c r="BI89" i="4" s="1"/>
  <c r="Q91" i="4"/>
  <c r="AU91" i="4" s="1"/>
  <c r="I92" i="4"/>
  <c r="AM92" i="4" s="1"/>
  <c r="AE92" i="4"/>
  <c r="BI92" i="4" s="1"/>
  <c r="V94" i="4"/>
  <c r="AZ94" i="4" s="1"/>
  <c r="U95" i="4"/>
  <c r="AY95" i="4" s="1"/>
  <c r="H96" i="4"/>
  <c r="AL96" i="4" s="1"/>
  <c r="S96" i="4"/>
  <c r="AW96" i="4" s="1"/>
  <c r="AC96" i="4"/>
  <c r="BG96" i="4" s="1"/>
  <c r="F97" i="4"/>
  <c r="AJ97" i="4" s="1"/>
  <c r="AA97" i="4"/>
  <c r="BE97" i="4" s="1"/>
  <c r="Z98" i="4"/>
  <c r="BD98" i="4" s="1"/>
  <c r="T99" i="4"/>
  <c r="AX99" i="4" s="1"/>
  <c r="E100" i="4"/>
  <c r="AI100" i="4" s="1"/>
  <c r="L100" i="4"/>
  <c r="AP100" i="4" s="1"/>
  <c r="T100" i="4"/>
  <c r="AX100" i="4" s="1"/>
  <c r="AB100" i="4"/>
  <c r="BF100" i="4" s="1"/>
  <c r="U103" i="4"/>
  <c r="AY103" i="4" s="1"/>
  <c r="L104" i="4"/>
  <c r="AP104" i="4" s="1"/>
  <c r="X104" i="4"/>
  <c r="BB104" i="4" s="1"/>
  <c r="N106" i="4"/>
  <c r="AR106" i="4" s="1"/>
  <c r="AD108" i="4"/>
  <c r="BH108" i="4" s="1"/>
  <c r="AA108" i="4"/>
  <c r="BE108" i="4" s="1"/>
  <c r="S108" i="4"/>
  <c r="AW108" i="4" s="1"/>
  <c r="K108" i="4"/>
  <c r="AO108" i="4" s="1"/>
  <c r="AF108" i="4"/>
  <c r="BJ108" i="4" s="1"/>
  <c r="X108" i="4"/>
  <c r="BB108" i="4" s="1"/>
  <c r="P108" i="4"/>
  <c r="AT108" i="4" s="1"/>
  <c r="H108" i="4"/>
  <c r="AL108" i="4" s="1"/>
  <c r="O108" i="4"/>
  <c r="AS108" i="4" s="1"/>
  <c r="AE108" i="4"/>
  <c r="BI108" i="4" s="1"/>
  <c r="M111" i="4"/>
  <c r="AQ111" i="4" s="1"/>
  <c r="Q114" i="4"/>
  <c r="AU114" i="4" s="1"/>
  <c r="I114" i="4"/>
  <c r="AM114" i="4" s="1"/>
  <c r="H116" i="4"/>
  <c r="AL116" i="4" s="1"/>
  <c r="X116" i="4"/>
  <c r="BB116" i="4" s="1"/>
  <c r="N117" i="4"/>
  <c r="AR117" i="4" s="1"/>
  <c r="V122" i="4"/>
  <c r="AZ122" i="4" s="1"/>
  <c r="N122" i="4"/>
  <c r="AR122" i="4" s="1"/>
  <c r="F122" i="4"/>
  <c r="AJ122" i="4" s="1"/>
  <c r="W133" i="4"/>
  <c r="BA133" i="4" s="1"/>
  <c r="V133" i="4"/>
  <c r="AZ133" i="4" s="1"/>
  <c r="N133" i="4"/>
  <c r="AR133" i="4" s="1"/>
  <c r="O140" i="4"/>
  <c r="AS140" i="4" s="1"/>
  <c r="AA145" i="4"/>
  <c r="BE145" i="4" s="1"/>
  <c r="O145" i="4"/>
  <c r="AS145" i="4" s="1"/>
  <c r="W145" i="4"/>
  <c r="BA145" i="4" s="1"/>
  <c r="N145" i="4"/>
  <c r="AR145" i="4" s="1"/>
  <c r="G145" i="4"/>
  <c r="AK145" i="4" s="1"/>
  <c r="AC150" i="4"/>
  <c r="BG150" i="4" s="1"/>
  <c r="M150" i="4"/>
  <c r="AQ150" i="4" s="1"/>
  <c r="V150" i="4"/>
  <c r="AZ150" i="4" s="1"/>
  <c r="F150" i="4"/>
  <c r="AJ150" i="4" s="1"/>
  <c r="U150" i="4"/>
  <c r="AY150" i="4" s="1"/>
  <c r="E150" i="4"/>
  <c r="AI150" i="4" s="1"/>
  <c r="G9" i="4"/>
  <c r="AK9" i="4" s="1"/>
  <c r="O20" i="4"/>
  <c r="AS20" i="4" s="1"/>
  <c r="AC22" i="4"/>
  <c r="BG22" i="4" s="1"/>
  <c r="L24" i="4"/>
  <c r="AP24" i="4" s="1"/>
  <c r="AC27" i="4"/>
  <c r="BG27" i="4" s="1"/>
  <c r="V29" i="4"/>
  <c r="AZ29" i="4" s="1"/>
  <c r="O36" i="4"/>
  <c r="AS36" i="4" s="1"/>
  <c r="AE36" i="4"/>
  <c r="BI36" i="4" s="1"/>
  <c r="T44" i="4"/>
  <c r="AX44" i="4" s="1"/>
  <c r="H8" i="4"/>
  <c r="AL8" i="4" s="1"/>
  <c r="P8" i="4"/>
  <c r="AT8" i="4" s="1"/>
  <c r="X8" i="4"/>
  <c r="BB8" i="4" s="1"/>
  <c r="AF8" i="4"/>
  <c r="BJ8" i="4" s="1"/>
  <c r="F9" i="4"/>
  <c r="AJ9" i="4" s="1"/>
  <c r="O9" i="4"/>
  <c r="AS9" i="4" s="1"/>
  <c r="AA9" i="4"/>
  <c r="BE9" i="4" s="1"/>
  <c r="H11" i="4"/>
  <c r="AL11" i="4" s="1"/>
  <c r="L12" i="4"/>
  <c r="AP12" i="4" s="1"/>
  <c r="T12" i="4"/>
  <c r="AX12" i="4" s="1"/>
  <c r="AB12" i="4"/>
  <c r="BF12" i="4" s="1"/>
  <c r="N14" i="4"/>
  <c r="AR14" i="4" s="1"/>
  <c r="L15" i="4"/>
  <c r="AP15" i="4" s="1"/>
  <c r="G17" i="4"/>
  <c r="AK17" i="4" s="1"/>
  <c r="S17" i="4"/>
  <c r="AW17" i="4" s="1"/>
  <c r="AC19" i="4"/>
  <c r="BG19" i="4" s="1"/>
  <c r="AG20" i="4"/>
  <c r="BK20" i="4" s="1"/>
  <c r="E20" i="4"/>
  <c r="AI20" i="4" s="1"/>
  <c r="L20" i="4"/>
  <c r="AP20" i="4" s="1"/>
  <c r="T20" i="4"/>
  <c r="AX20" i="4" s="1"/>
  <c r="AB20" i="4"/>
  <c r="BF20" i="4" s="1"/>
  <c r="O21" i="4"/>
  <c r="AS21" i="4" s="1"/>
  <c r="V22" i="4"/>
  <c r="AZ22" i="4" s="1"/>
  <c r="L23" i="4"/>
  <c r="AP23" i="4" s="1"/>
  <c r="U23" i="4"/>
  <c r="AY23" i="4" s="1"/>
  <c r="AG23" i="4"/>
  <c r="BK23" i="4" s="1"/>
  <c r="K24" i="4"/>
  <c r="AO24" i="4" s="1"/>
  <c r="S24" i="4"/>
  <c r="AW24" i="4" s="1"/>
  <c r="AA24" i="4"/>
  <c r="BE24" i="4" s="1"/>
  <c r="AG27" i="4"/>
  <c r="BK27" i="4" s="1"/>
  <c r="L27" i="4"/>
  <c r="AP27" i="4" s="1"/>
  <c r="G29" i="4"/>
  <c r="AK29" i="4" s="1"/>
  <c r="S29" i="4"/>
  <c r="AW29" i="4" s="1"/>
  <c r="AC31" i="4"/>
  <c r="BG31" i="4" s="1"/>
  <c r="AG32" i="4"/>
  <c r="BK32" i="4" s="1"/>
  <c r="E32" i="4"/>
  <c r="AI32" i="4" s="1"/>
  <c r="L32" i="4"/>
  <c r="AP32" i="4" s="1"/>
  <c r="T32" i="4"/>
  <c r="AX32" i="4" s="1"/>
  <c r="AB32" i="4"/>
  <c r="BF32" i="4" s="1"/>
  <c r="O33" i="4"/>
  <c r="AS33" i="4" s="1"/>
  <c r="AE33" i="4"/>
  <c r="BI33" i="4" s="1"/>
  <c r="V34" i="4"/>
  <c r="AZ34" i="4" s="1"/>
  <c r="L35" i="4"/>
  <c r="AP35" i="4" s="1"/>
  <c r="U35" i="4"/>
  <c r="AY35" i="4" s="1"/>
  <c r="AG35" i="4"/>
  <c r="BK35" i="4" s="1"/>
  <c r="L36" i="4"/>
  <c r="AP36" i="4" s="1"/>
  <c r="T36" i="4"/>
  <c r="AX36" i="4" s="1"/>
  <c r="AB36" i="4"/>
  <c r="BF36" i="4" s="1"/>
  <c r="G40" i="4"/>
  <c r="AK40" i="4" s="1"/>
  <c r="O40" i="4"/>
  <c r="AS40" i="4" s="1"/>
  <c r="W40" i="4"/>
  <c r="BA40" i="4" s="1"/>
  <c r="AE40" i="4"/>
  <c r="BI40" i="4" s="1"/>
  <c r="K44" i="4"/>
  <c r="AO44" i="4" s="1"/>
  <c r="S44" i="4"/>
  <c r="AW44" i="4" s="1"/>
  <c r="AA44" i="4"/>
  <c r="BE44" i="4" s="1"/>
  <c r="N45" i="4"/>
  <c r="AR45" i="4" s="1"/>
  <c r="AD45" i="4"/>
  <c r="BH45" i="4" s="1"/>
  <c r="Q47" i="4"/>
  <c r="AU47" i="4" s="1"/>
  <c r="AB47" i="4"/>
  <c r="BF47" i="4" s="1"/>
  <c r="G48" i="4"/>
  <c r="AK48" i="4" s="1"/>
  <c r="O48" i="4"/>
  <c r="AS48" i="4" s="1"/>
  <c r="W48" i="4"/>
  <c r="BA48" i="4" s="1"/>
  <c r="AE48" i="4"/>
  <c r="BI48" i="4" s="1"/>
  <c r="Y50" i="4"/>
  <c r="BC50" i="4" s="1"/>
  <c r="AG52" i="4"/>
  <c r="BK52" i="4" s="1"/>
  <c r="E52" i="4"/>
  <c r="AI52" i="4" s="1"/>
  <c r="L52" i="4"/>
  <c r="AP52" i="4" s="1"/>
  <c r="T52" i="4"/>
  <c r="AX52" i="4" s="1"/>
  <c r="AB52" i="4"/>
  <c r="BF52" i="4" s="1"/>
  <c r="N53" i="4"/>
  <c r="AR53" i="4" s="1"/>
  <c r="H56" i="4"/>
  <c r="AL56" i="4" s="1"/>
  <c r="P56" i="4"/>
  <c r="AT56" i="4" s="1"/>
  <c r="X56" i="4"/>
  <c r="BB56" i="4" s="1"/>
  <c r="AF56" i="4"/>
  <c r="BJ56" i="4" s="1"/>
  <c r="O57" i="4"/>
  <c r="AS57" i="4" s="1"/>
  <c r="AA57" i="4"/>
  <c r="BE57" i="4" s="1"/>
  <c r="AC58" i="4"/>
  <c r="BG58" i="4" s="1"/>
  <c r="L60" i="4"/>
  <c r="AP60" i="4" s="1"/>
  <c r="T60" i="4"/>
  <c r="AX60" i="4" s="1"/>
  <c r="AB60" i="4"/>
  <c r="BF60" i="4" s="1"/>
  <c r="AA61" i="4"/>
  <c r="BE61" i="4" s="1"/>
  <c r="AE61" i="4"/>
  <c r="BI61" i="4" s="1"/>
  <c r="N62" i="4"/>
  <c r="AR62" i="4" s="1"/>
  <c r="M63" i="4"/>
  <c r="AQ63" i="4" s="1"/>
  <c r="K64" i="4"/>
  <c r="AO64" i="4" s="1"/>
  <c r="S64" i="4"/>
  <c r="AW64" i="4" s="1"/>
  <c r="AA64" i="4"/>
  <c r="BE64" i="4" s="1"/>
  <c r="I66" i="4"/>
  <c r="AM66" i="4" s="1"/>
  <c r="AG68" i="4"/>
  <c r="BK68" i="4" s="1"/>
  <c r="G68" i="4"/>
  <c r="AK68" i="4" s="1"/>
  <c r="O68" i="4"/>
  <c r="AS68" i="4" s="1"/>
  <c r="W68" i="4"/>
  <c r="BA68" i="4" s="1"/>
  <c r="AE68" i="4"/>
  <c r="BI68" i="4" s="1"/>
  <c r="F69" i="4"/>
  <c r="AJ69" i="4" s="1"/>
  <c r="Y70" i="4"/>
  <c r="BC70" i="4" s="1"/>
  <c r="M70" i="4"/>
  <c r="AQ70" i="4" s="1"/>
  <c r="AC70" i="4"/>
  <c r="BG70" i="4" s="1"/>
  <c r="L71" i="4"/>
  <c r="AP71" i="4" s="1"/>
  <c r="U71" i="4"/>
  <c r="AY71" i="4" s="1"/>
  <c r="AG71" i="4"/>
  <c r="BK71" i="4" s="1"/>
  <c r="K72" i="4"/>
  <c r="AO72" i="4" s="1"/>
  <c r="S72" i="4"/>
  <c r="AW72" i="4" s="1"/>
  <c r="AA72" i="4"/>
  <c r="BE72" i="4" s="1"/>
  <c r="Y74" i="4"/>
  <c r="BC74" i="4" s="1"/>
  <c r="AE75" i="4"/>
  <c r="BI75" i="4" s="1"/>
  <c r="L75" i="4"/>
  <c r="AP75" i="4" s="1"/>
  <c r="AB75" i="4"/>
  <c r="BF75" i="4" s="1"/>
  <c r="H76" i="4"/>
  <c r="AL76" i="4" s="1"/>
  <c r="P76" i="4"/>
  <c r="AT76" i="4" s="1"/>
  <c r="X76" i="4"/>
  <c r="BB76" i="4" s="1"/>
  <c r="AF76" i="4"/>
  <c r="BJ76" i="4" s="1"/>
  <c r="I78" i="4"/>
  <c r="AM78" i="4" s="1"/>
  <c r="P79" i="4"/>
  <c r="AT79" i="4" s="1"/>
  <c r="AF79" i="4"/>
  <c r="BJ79" i="4" s="1"/>
  <c r="K80" i="4"/>
  <c r="AO80" i="4" s="1"/>
  <c r="S80" i="4"/>
  <c r="AW80" i="4" s="1"/>
  <c r="AA80" i="4"/>
  <c r="BE80" i="4" s="1"/>
  <c r="Z81" i="4"/>
  <c r="BD81" i="4" s="1"/>
  <c r="AF83" i="4"/>
  <c r="BJ83" i="4" s="1"/>
  <c r="I83" i="4"/>
  <c r="AM83" i="4" s="1"/>
  <c r="AD83" i="4"/>
  <c r="BH83" i="4" s="1"/>
  <c r="I84" i="4"/>
  <c r="AM84" i="4" s="1"/>
  <c r="Q84" i="4"/>
  <c r="AU84" i="4" s="1"/>
  <c r="X84" i="4"/>
  <c r="BB84" i="4" s="1"/>
  <c r="AE84" i="4"/>
  <c r="BI84" i="4" s="1"/>
  <c r="O85" i="4"/>
  <c r="AS85" i="4" s="1"/>
  <c r="AG86" i="4"/>
  <c r="BK86" i="4" s="1"/>
  <c r="I86" i="4"/>
  <c r="AM86" i="4" s="1"/>
  <c r="S86" i="4"/>
  <c r="AW86" i="4" s="1"/>
  <c r="AD86" i="4"/>
  <c r="BH86" i="4" s="1"/>
  <c r="AA88" i="4"/>
  <c r="BE88" i="4" s="1"/>
  <c r="K89" i="4"/>
  <c r="AO89" i="4" s="1"/>
  <c r="S89" i="4"/>
  <c r="AW89" i="4" s="1"/>
  <c r="Z89" i="4"/>
  <c r="BD89" i="4" s="1"/>
  <c r="AF89" i="4"/>
  <c r="BJ89" i="4" s="1"/>
  <c r="E95" i="4"/>
  <c r="AI95" i="4" s="1"/>
  <c r="I96" i="4"/>
  <c r="AM96" i="4" s="1"/>
  <c r="T96" i="4"/>
  <c r="AX96" i="4" s="1"/>
  <c r="K97" i="4"/>
  <c r="AO97" i="4" s="1"/>
  <c r="AF97" i="4"/>
  <c r="BJ97" i="4" s="1"/>
  <c r="J98" i="4"/>
  <c r="AN98" i="4" s="1"/>
  <c r="AE98" i="4"/>
  <c r="BI98" i="4" s="1"/>
  <c r="U99" i="4"/>
  <c r="AY99" i="4" s="1"/>
  <c r="AD100" i="4"/>
  <c r="BH100" i="4" s="1"/>
  <c r="G100" i="4"/>
  <c r="AK100" i="4" s="1"/>
  <c r="O100" i="4"/>
  <c r="AS100" i="4" s="1"/>
  <c r="W100" i="4"/>
  <c r="BA100" i="4" s="1"/>
  <c r="AE100" i="4"/>
  <c r="BI100" i="4" s="1"/>
  <c r="Q102" i="4"/>
  <c r="AU102" i="4" s="1"/>
  <c r="O104" i="4"/>
  <c r="AS104" i="4" s="1"/>
  <c r="AE104" i="4"/>
  <c r="BI104" i="4" s="1"/>
  <c r="AG106" i="4"/>
  <c r="BK106" i="4" s="1"/>
  <c r="E108" i="4"/>
  <c r="AI108" i="4" s="1"/>
  <c r="T108" i="4"/>
  <c r="AX108" i="4" s="1"/>
  <c r="AB115" i="4"/>
  <c r="BF115" i="4" s="1"/>
  <c r="K116" i="4"/>
  <c r="AO116" i="4" s="1"/>
  <c r="AD122" i="4"/>
  <c r="BH122" i="4" s="1"/>
  <c r="AG124" i="4"/>
  <c r="BK124" i="4" s="1"/>
  <c r="AA124" i="4"/>
  <c r="BE124" i="4" s="1"/>
  <c r="S124" i="4"/>
  <c r="AW124" i="4" s="1"/>
  <c r="K124" i="4"/>
  <c r="AO124" i="4" s="1"/>
  <c r="AF124" i="4"/>
  <c r="BJ124" i="4" s="1"/>
  <c r="X124" i="4"/>
  <c r="BB124" i="4" s="1"/>
  <c r="P124" i="4"/>
  <c r="AT124" i="4" s="1"/>
  <c r="H124" i="4"/>
  <c r="AL124" i="4" s="1"/>
  <c r="AA129" i="4"/>
  <c r="BE129" i="4" s="1"/>
  <c r="O129" i="4"/>
  <c r="AS129" i="4" s="1"/>
  <c r="F129" i="4"/>
  <c r="AJ129" i="4" s="1"/>
  <c r="W129" i="4"/>
  <c r="BA129" i="4" s="1"/>
  <c r="N129" i="4"/>
  <c r="AR129" i="4" s="1"/>
  <c r="S129" i="4"/>
  <c r="AW129" i="4" s="1"/>
  <c r="AE133" i="4"/>
  <c r="BI133" i="4" s="1"/>
  <c r="AD133" i="4"/>
  <c r="BH133" i="4" s="1"/>
  <c r="V138" i="4"/>
  <c r="AZ138" i="4" s="1"/>
  <c r="N138" i="4"/>
  <c r="AR138" i="4" s="1"/>
  <c r="F138" i="4"/>
  <c r="AJ138" i="4" s="1"/>
  <c r="AE145" i="4"/>
  <c r="BI145" i="4" s="1"/>
  <c r="S145" i="4"/>
  <c r="AW145" i="4" s="1"/>
  <c r="N150" i="4"/>
  <c r="AR150" i="4" s="1"/>
  <c r="O32" i="4"/>
  <c r="AS32" i="4" s="1"/>
  <c r="I47" i="4"/>
  <c r="AM47" i="4" s="1"/>
  <c r="G52" i="4"/>
  <c r="AK52" i="4" s="1"/>
  <c r="O52" i="4"/>
  <c r="AS52" i="4" s="1"/>
  <c r="AE52" i="4"/>
  <c r="BI52" i="4" s="1"/>
  <c r="O60" i="4"/>
  <c r="AS60" i="4" s="1"/>
  <c r="W60" i="4"/>
  <c r="BA60" i="4" s="1"/>
  <c r="AE60" i="4"/>
  <c r="BI60" i="4" s="1"/>
  <c r="V62" i="4"/>
  <c r="AZ62" i="4" s="1"/>
  <c r="E64" i="4"/>
  <c r="AI64" i="4" s="1"/>
  <c r="L64" i="4"/>
  <c r="AP64" i="4" s="1"/>
  <c r="T64" i="4"/>
  <c r="AX64" i="4" s="1"/>
  <c r="AB64" i="4"/>
  <c r="BF64" i="4" s="1"/>
  <c r="M67" i="4"/>
  <c r="AQ67" i="4" s="1"/>
  <c r="H68" i="4"/>
  <c r="AL68" i="4" s="1"/>
  <c r="P68" i="4"/>
  <c r="AT68" i="4" s="1"/>
  <c r="X68" i="4"/>
  <c r="BB68" i="4" s="1"/>
  <c r="AF68" i="4"/>
  <c r="BJ68" i="4" s="1"/>
  <c r="N70" i="4"/>
  <c r="AR70" i="4" s="1"/>
  <c r="L72" i="4"/>
  <c r="AP72" i="4" s="1"/>
  <c r="T72" i="4"/>
  <c r="AX72" i="4" s="1"/>
  <c r="AB72" i="4"/>
  <c r="BF72" i="4" s="1"/>
  <c r="Y78" i="4"/>
  <c r="BC78" i="4" s="1"/>
  <c r="L80" i="4"/>
  <c r="AP80" i="4" s="1"/>
  <c r="T80" i="4"/>
  <c r="AX80" i="4" s="1"/>
  <c r="AB80" i="4"/>
  <c r="BF80" i="4" s="1"/>
  <c r="AD81" i="4"/>
  <c r="BH81" i="4" s="1"/>
  <c r="E84" i="4"/>
  <c r="AI84" i="4" s="1"/>
  <c r="L84" i="4"/>
  <c r="AP84" i="4" s="1"/>
  <c r="S84" i="4"/>
  <c r="AW84" i="4" s="1"/>
  <c r="Y84" i="4"/>
  <c r="BC84" i="4" s="1"/>
  <c r="AG84" i="4"/>
  <c r="BK84" i="4" s="1"/>
  <c r="J86" i="4"/>
  <c r="AN86" i="4" s="1"/>
  <c r="U86" i="4"/>
  <c r="AY86" i="4" s="1"/>
  <c r="N89" i="4"/>
  <c r="AR89" i="4" s="1"/>
  <c r="T89" i="4"/>
  <c r="AX89" i="4" s="1"/>
  <c r="O98" i="4"/>
  <c r="AS98" i="4" s="1"/>
  <c r="L99" i="4"/>
  <c r="AP99" i="4" s="1"/>
  <c r="AB99" i="4"/>
  <c r="BF99" i="4" s="1"/>
  <c r="G104" i="4"/>
  <c r="AK104" i="4" s="1"/>
  <c r="P104" i="4"/>
  <c r="AT104" i="4" s="1"/>
  <c r="AF104" i="4"/>
  <c r="BJ104" i="4" s="1"/>
  <c r="V106" i="4"/>
  <c r="AZ106" i="4" s="1"/>
  <c r="F106" i="4"/>
  <c r="AJ106" i="4" s="1"/>
  <c r="U106" i="4"/>
  <c r="AY106" i="4" s="1"/>
  <c r="E106" i="4"/>
  <c r="AI106" i="4" s="1"/>
  <c r="AD106" i="4"/>
  <c r="BH106" i="4" s="1"/>
  <c r="W109" i="4"/>
  <c r="BA109" i="4" s="1"/>
  <c r="O109" i="4"/>
  <c r="AS109" i="4" s="1"/>
  <c r="AB111" i="4"/>
  <c r="BF111" i="4" s="1"/>
  <c r="L111" i="4"/>
  <c r="AP111" i="4" s="1"/>
  <c r="U111" i="4"/>
  <c r="AY111" i="4" s="1"/>
  <c r="E111" i="4"/>
  <c r="AI111" i="4" s="1"/>
  <c r="AC111" i="4"/>
  <c r="BG111" i="4" s="1"/>
  <c r="Z113" i="4"/>
  <c r="BD113" i="4" s="1"/>
  <c r="R113" i="4"/>
  <c r="AV113" i="4" s="1"/>
  <c r="E115" i="4"/>
  <c r="AI115" i="4" s="1"/>
  <c r="AC115" i="4"/>
  <c r="BG115" i="4" s="1"/>
  <c r="AD116" i="4"/>
  <c r="BH116" i="4" s="1"/>
  <c r="AF116" i="4"/>
  <c r="BJ116" i="4" s="1"/>
  <c r="AE116" i="4"/>
  <c r="BI116" i="4" s="1"/>
  <c r="W116" i="4"/>
  <c r="BA116" i="4" s="1"/>
  <c r="O116" i="4"/>
  <c r="AS116" i="4" s="1"/>
  <c r="G116" i="4"/>
  <c r="AK116" i="4" s="1"/>
  <c r="AB116" i="4"/>
  <c r="BF116" i="4" s="1"/>
  <c r="T116" i="4"/>
  <c r="AX116" i="4" s="1"/>
  <c r="L116" i="4"/>
  <c r="AP116" i="4" s="1"/>
  <c r="P116" i="4"/>
  <c r="AT116" i="4" s="1"/>
  <c r="W117" i="4"/>
  <c r="BA117" i="4" s="1"/>
  <c r="G117" i="4"/>
  <c r="AK117" i="4" s="1"/>
  <c r="V117" i="4"/>
  <c r="AZ117" i="4" s="1"/>
  <c r="F117" i="4"/>
  <c r="AJ117" i="4" s="1"/>
  <c r="AF119" i="4"/>
  <c r="BJ119" i="4" s="1"/>
  <c r="AB119" i="4"/>
  <c r="BF119" i="4" s="1"/>
  <c r="Q119" i="4"/>
  <c r="AU119" i="4" s="1"/>
  <c r="E119" i="4"/>
  <c r="AI119" i="4" s="1"/>
  <c r="Y119" i="4"/>
  <c r="BC119" i="4" s="1"/>
  <c r="M119" i="4"/>
  <c r="AQ119" i="4" s="1"/>
  <c r="T119" i="4"/>
  <c r="AX119" i="4" s="1"/>
  <c r="AF135" i="4"/>
  <c r="BJ135" i="4" s="1"/>
  <c r="AB135" i="4"/>
  <c r="BF135" i="4" s="1"/>
  <c r="Q135" i="4"/>
  <c r="AU135" i="4" s="1"/>
  <c r="Y135" i="4"/>
  <c r="BC135" i="4" s="1"/>
  <c r="M135" i="4"/>
  <c r="AQ135" i="4" s="1"/>
  <c r="I135" i="4"/>
  <c r="AM135" i="4" s="1"/>
  <c r="AD140" i="4"/>
  <c r="BH140" i="4" s="1"/>
  <c r="AB140" i="4"/>
  <c r="BF140" i="4" s="1"/>
  <c r="T140" i="4"/>
  <c r="AX140" i="4" s="1"/>
  <c r="L140" i="4"/>
  <c r="AP140" i="4" s="1"/>
  <c r="E140" i="4"/>
  <c r="AI140" i="4" s="1"/>
  <c r="AA140" i="4"/>
  <c r="BE140" i="4" s="1"/>
  <c r="S140" i="4"/>
  <c r="AW140" i="4" s="1"/>
  <c r="K140" i="4"/>
  <c r="AO140" i="4" s="1"/>
  <c r="AF140" i="4"/>
  <c r="BJ140" i="4" s="1"/>
  <c r="X140" i="4"/>
  <c r="BB140" i="4" s="1"/>
  <c r="P140" i="4"/>
  <c r="AT140" i="4" s="1"/>
  <c r="H140" i="4"/>
  <c r="AL140" i="4" s="1"/>
  <c r="AE140" i="4"/>
  <c r="BI140" i="4" s="1"/>
  <c r="N105" i="4"/>
  <c r="AR105" i="4" s="1"/>
  <c r="AD105" i="4"/>
  <c r="BH105" i="4" s="1"/>
  <c r="I107" i="4"/>
  <c r="AM107" i="4" s="1"/>
  <c r="T107" i="4"/>
  <c r="AX107" i="4" s="1"/>
  <c r="AC107" i="4"/>
  <c r="BG107" i="4" s="1"/>
  <c r="AD110" i="4"/>
  <c r="BH110" i="4" s="1"/>
  <c r="AD112" i="4"/>
  <c r="BH112" i="4" s="1"/>
  <c r="G112" i="4"/>
  <c r="AK112" i="4" s="1"/>
  <c r="O112" i="4"/>
  <c r="AS112" i="4" s="1"/>
  <c r="W112" i="4"/>
  <c r="BA112" i="4" s="1"/>
  <c r="AE112" i="4"/>
  <c r="BI112" i="4" s="1"/>
  <c r="O117" i="4"/>
  <c r="AS117" i="4" s="1"/>
  <c r="F118" i="4"/>
  <c r="AJ118" i="4" s="1"/>
  <c r="V118" i="4"/>
  <c r="AZ118" i="4" s="1"/>
  <c r="AE119" i="4"/>
  <c r="BI119" i="4" s="1"/>
  <c r="L119" i="4"/>
  <c r="AP119" i="4" s="1"/>
  <c r="U119" i="4"/>
  <c r="AY119" i="4" s="1"/>
  <c r="AG119" i="4"/>
  <c r="BK119" i="4" s="1"/>
  <c r="K120" i="4"/>
  <c r="AO120" i="4" s="1"/>
  <c r="S120" i="4"/>
  <c r="AW120" i="4" s="1"/>
  <c r="AA120" i="4"/>
  <c r="BE120" i="4" s="1"/>
  <c r="W121" i="4"/>
  <c r="BA121" i="4" s="1"/>
  <c r="AG123" i="4"/>
  <c r="BK123" i="4" s="1"/>
  <c r="H123" i="4"/>
  <c r="AL123" i="4" s="1"/>
  <c r="U123" i="4"/>
  <c r="AY123" i="4" s="1"/>
  <c r="AD124" i="4"/>
  <c r="BH124" i="4" s="1"/>
  <c r="G124" i="4"/>
  <c r="AK124" i="4" s="1"/>
  <c r="O124" i="4"/>
  <c r="AS124" i="4" s="1"/>
  <c r="W124" i="4"/>
  <c r="BA124" i="4" s="1"/>
  <c r="AE124" i="4"/>
  <c r="BI124" i="4" s="1"/>
  <c r="E127" i="4"/>
  <c r="AI127" i="4" s="1"/>
  <c r="AG128" i="4"/>
  <c r="BK128" i="4" s="1"/>
  <c r="E128" i="4"/>
  <c r="AI128" i="4" s="1"/>
  <c r="L128" i="4"/>
  <c r="AP128" i="4" s="1"/>
  <c r="T128" i="4"/>
  <c r="AX128" i="4" s="1"/>
  <c r="AB128" i="4"/>
  <c r="BF128" i="4" s="1"/>
  <c r="K129" i="4"/>
  <c r="AO129" i="4" s="1"/>
  <c r="V129" i="4"/>
  <c r="AZ129" i="4" s="1"/>
  <c r="AG132" i="4"/>
  <c r="BK132" i="4" s="1"/>
  <c r="E132" i="4"/>
  <c r="AI132" i="4" s="1"/>
  <c r="L132" i="4"/>
  <c r="AP132" i="4" s="1"/>
  <c r="T132" i="4"/>
  <c r="AX132" i="4" s="1"/>
  <c r="AB132" i="4"/>
  <c r="BF132" i="4" s="1"/>
  <c r="O133" i="4"/>
  <c r="AS133" i="4" s="1"/>
  <c r="F134" i="4"/>
  <c r="AJ134" i="4" s="1"/>
  <c r="V134" i="4"/>
  <c r="AZ134" i="4" s="1"/>
  <c r="AE135" i="4"/>
  <c r="BI135" i="4" s="1"/>
  <c r="L135" i="4"/>
  <c r="AP135" i="4" s="1"/>
  <c r="U135" i="4"/>
  <c r="AY135" i="4" s="1"/>
  <c r="AG135" i="4"/>
  <c r="BK135" i="4" s="1"/>
  <c r="K136" i="4"/>
  <c r="AO136" i="4" s="1"/>
  <c r="S136" i="4"/>
  <c r="AW136" i="4" s="1"/>
  <c r="AA136" i="4"/>
  <c r="BE136" i="4" s="1"/>
  <c r="W137" i="4"/>
  <c r="BA137" i="4" s="1"/>
  <c r="AG139" i="4"/>
  <c r="BK139" i="4" s="1"/>
  <c r="L139" i="4"/>
  <c r="AP139" i="4" s="1"/>
  <c r="AB139" i="4"/>
  <c r="BF139" i="4" s="1"/>
  <c r="E143" i="4"/>
  <c r="AI143" i="4" s="1"/>
  <c r="AG144" i="4"/>
  <c r="BK144" i="4" s="1"/>
  <c r="E144" i="4"/>
  <c r="AI144" i="4" s="1"/>
  <c r="L144" i="4"/>
  <c r="AP144" i="4" s="1"/>
  <c r="T144" i="4"/>
  <c r="AX144" i="4" s="1"/>
  <c r="AB144" i="4"/>
  <c r="BF144" i="4" s="1"/>
  <c r="K145" i="4"/>
  <c r="AO145" i="4" s="1"/>
  <c r="V145" i="4"/>
  <c r="AZ145" i="4" s="1"/>
  <c r="K148" i="4"/>
  <c r="AO148" i="4" s="1"/>
  <c r="S148" i="4"/>
  <c r="AW148" i="4" s="1"/>
  <c r="AA148" i="4"/>
  <c r="BE148" i="4" s="1"/>
  <c r="N149" i="4"/>
  <c r="AR149" i="4" s="1"/>
  <c r="AD149" i="4"/>
  <c r="BH149" i="4" s="1"/>
  <c r="AF151" i="4"/>
  <c r="BJ151" i="4" s="1"/>
  <c r="H151" i="4"/>
  <c r="AL151" i="4" s="1"/>
  <c r="Q151" i="4"/>
  <c r="AU151" i="4" s="1"/>
  <c r="AB151" i="4"/>
  <c r="BF151" i="4" s="1"/>
  <c r="AD152" i="4"/>
  <c r="BH152" i="4" s="1"/>
  <c r="G152" i="4"/>
  <c r="AK152" i="4" s="1"/>
  <c r="O152" i="4"/>
  <c r="AS152" i="4" s="1"/>
  <c r="W152" i="4"/>
  <c r="BA152" i="4" s="1"/>
  <c r="AE152" i="4"/>
  <c r="BI152" i="4" s="1"/>
  <c r="G153" i="4"/>
  <c r="AK153" i="4" s="1"/>
  <c r="AG154" i="4"/>
  <c r="BK154" i="4" s="1"/>
  <c r="V154" i="4"/>
  <c r="AZ154" i="4" s="1"/>
  <c r="T155" i="4"/>
  <c r="AX155" i="4" s="1"/>
  <c r="AG156" i="4"/>
  <c r="BK156" i="4" s="1"/>
  <c r="E156" i="4"/>
  <c r="AI156" i="4" s="1"/>
  <c r="L156" i="4"/>
  <c r="AP156" i="4" s="1"/>
  <c r="T156" i="4"/>
  <c r="AX156" i="4" s="1"/>
  <c r="AB156" i="4"/>
  <c r="BF156" i="4" s="1"/>
  <c r="J157" i="4"/>
  <c r="AN157" i="4" s="1"/>
  <c r="AB159" i="4"/>
  <c r="BF159" i="4" s="1"/>
  <c r="M159" i="4"/>
  <c r="AQ159" i="4" s="1"/>
  <c r="AD160" i="4"/>
  <c r="BH160" i="4" s="1"/>
  <c r="G160" i="4"/>
  <c r="AK160" i="4" s="1"/>
  <c r="O160" i="4"/>
  <c r="AS160" i="4" s="1"/>
  <c r="W160" i="4"/>
  <c r="BA160" i="4" s="1"/>
  <c r="AE160" i="4"/>
  <c r="BI160" i="4" s="1"/>
  <c r="N161" i="4"/>
  <c r="AR161" i="4" s="1"/>
  <c r="W161" i="4"/>
  <c r="BA161" i="4" s="1"/>
  <c r="E163" i="4"/>
  <c r="AI163" i="4" s="1"/>
  <c r="AF163" i="4"/>
  <c r="BJ163" i="4" s="1"/>
  <c r="K164" i="4"/>
  <c r="AO164" i="4" s="1"/>
  <c r="S164" i="4"/>
  <c r="AW164" i="4" s="1"/>
  <c r="AA164" i="4"/>
  <c r="BE164" i="4" s="1"/>
  <c r="N165" i="4"/>
  <c r="AR165" i="4" s="1"/>
  <c r="AD165" i="4"/>
  <c r="BH165" i="4" s="1"/>
  <c r="E166" i="4"/>
  <c r="AI166" i="4" s="1"/>
  <c r="U166" i="4"/>
  <c r="AY166" i="4" s="1"/>
  <c r="AF167" i="4"/>
  <c r="BJ167" i="4" s="1"/>
  <c r="I167" i="4"/>
  <c r="AM167" i="4" s="1"/>
  <c r="T167" i="4"/>
  <c r="AX167" i="4" s="1"/>
  <c r="AC167" i="4"/>
  <c r="BG167" i="4" s="1"/>
  <c r="H168" i="4"/>
  <c r="AL168" i="4" s="1"/>
  <c r="P168" i="4"/>
  <c r="AT168" i="4" s="1"/>
  <c r="X168" i="4"/>
  <c r="BB168" i="4" s="1"/>
  <c r="AF168" i="4"/>
  <c r="BJ168" i="4" s="1"/>
  <c r="O169" i="4"/>
  <c r="AS169" i="4" s="1"/>
  <c r="E171" i="4"/>
  <c r="AI171" i="4" s="1"/>
  <c r="U171" i="4"/>
  <c r="AY171" i="4" s="1"/>
  <c r="AD172" i="4"/>
  <c r="BH172" i="4" s="1"/>
  <c r="G172" i="4"/>
  <c r="AK172" i="4" s="1"/>
  <c r="O172" i="4"/>
  <c r="AS172" i="4" s="1"/>
  <c r="W172" i="4"/>
  <c r="BA172" i="4" s="1"/>
  <c r="AE172" i="4"/>
  <c r="BI172" i="4" s="1"/>
  <c r="Z173" i="4"/>
  <c r="BD173" i="4" s="1"/>
  <c r="E175" i="4"/>
  <c r="AI175" i="4" s="1"/>
  <c r="AG176" i="4"/>
  <c r="BK176" i="4" s="1"/>
  <c r="E176" i="4"/>
  <c r="AI176" i="4" s="1"/>
  <c r="L176" i="4"/>
  <c r="AP176" i="4" s="1"/>
  <c r="T176" i="4"/>
  <c r="AX176" i="4" s="1"/>
  <c r="AB176" i="4"/>
  <c r="BF176" i="4" s="1"/>
  <c r="W177" i="4"/>
  <c r="BA177" i="4" s="1"/>
  <c r="N177" i="4"/>
  <c r="AR177" i="4" s="1"/>
  <c r="AD177" i="4"/>
  <c r="BH177" i="4" s="1"/>
  <c r="S177" i="4"/>
  <c r="AW177" i="4" s="1"/>
  <c r="G177" i="4"/>
  <c r="AK177" i="4" s="1"/>
  <c r="V177" i="4"/>
  <c r="AZ177" i="4" s="1"/>
  <c r="H180" i="4"/>
  <c r="AL180" i="4" s="1"/>
  <c r="X180" i="4"/>
  <c r="BB180" i="4" s="1"/>
  <c r="AC182" i="4"/>
  <c r="BG182" i="4" s="1"/>
  <c r="M182" i="4"/>
  <c r="AQ182" i="4" s="1"/>
  <c r="V182" i="4"/>
  <c r="AZ182" i="4" s="1"/>
  <c r="F182" i="4"/>
  <c r="AJ182" i="4" s="1"/>
  <c r="U182" i="4"/>
  <c r="AY182" i="4" s="1"/>
  <c r="E182" i="4"/>
  <c r="AI182" i="4" s="1"/>
  <c r="V186" i="4"/>
  <c r="AZ186" i="4" s="1"/>
  <c r="AE188" i="4"/>
  <c r="BI188" i="4" s="1"/>
  <c r="R190" i="4"/>
  <c r="AV190" i="4" s="1"/>
  <c r="N194" i="4"/>
  <c r="AR194" i="4" s="1"/>
  <c r="T196" i="4"/>
  <c r="AX196" i="4" s="1"/>
  <c r="Y198" i="4"/>
  <c r="BC198" i="4" s="1"/>
  <c r="I198" i="4"/>
  <c r="AM198" i="4" s="1"/>
  <c r="V201" i="4"/>
  <c r="AZ201" i="4" s="1"/>
  <c r="AD208" i="4"/>
  <c r="BH208" i="4" s="1"/>
  <c r="K208" i="4"/>
  <c r="AO208" i="4" s="1"/>
  <c r="X208" i="4"/>
  <c r="BB208" i="4" s="1"/>
  <c r="P208" i="4"/>
  <c r="AT208" i="4" s="1"/>
  <c r="AC208" i="4"/>
  <c r="BG208" i="4" s="1"/>
  <c r="X213" i="4"/>
  <c r="BB213" i="4" s="1"/>
  <c r="M213" i="4"/>
  <c r="AQ213" i="4" s="1"/>
  <c r="E213" i="4"/>
  <c r="AI213" i="4" s="1"/>
  <c r="AE213" i="4"/>
  <c r="BI213" i="4" s="1"/>
  <c r="T213" i="4"/>
  <c r="AX213" i="4" s="1"/>
  <c r="I213" i="4"/>
  <c r="AM213" i="4" s="1"/>
  <c r="AC213" i="4"/>
  <c r="BG213" i="4" s="1"/>
  <c r="S213" i="4"/>
  <c r="AW213" i="4" s="1"/>
  <c r="H213" i="4"/>
  <c r="AL213" i="4" s="1"/>
  <c r="S217" i="4"/>
  <c r="AW217" i="4" s="1"/>
  <c r="O222" i="4"/>
  <c r="AS222" i="4" s="1"/>
  <c r="Y223" i="4"/>
  <c r="BC223" i="4" s="1"/>
  <c r="I223" i="4"/>
  <c r="AM223" i="4" s="1"/>
  <c r="S223" i="4"/>
  <c r="AW223" i="4" s="1"/>
  <c r="G223" i="4"/>
  <c r="AK223" i="4" s="1"/>
  <c r="AD223" i="4"/>
  <c r="BH223" i="4" s="1"/>
  <c r="R223" i="4"/>
  <c r="AV223" i="4" s="1"/>
  <c r="S229" i="4"/>
  <c r="AW229" i="4" s="1"/>
  <c r="AD232" i="4"/>
  <c r="BH232" i="4" s="1"/>
  <c r="Z232" i="4"/>
  <c r="BD232" i="4" s="1"/>
  <c r="S234" i="4"/>
  <c r="AW234" i="4" s="1"/>
  <c r="AA234" i="4"/>
  <c r="BE234" i="4" s="1"/>
  <c r="K234" i="4"/>
  <c r="AO234" i="4" s="1"/>
  <c r="O105" i="4"/>
  <c r="AS105" i="4" s="1"/>
  <c r="L107" i="4"/>
  <c r="AP107" i="4" s="1"/>
  <c r="U107" i="4"/>
  <c r="AY107" i="4" s="1"/>
  <c r="AG107" i="4"/>
  <c r="BK107" i="4" s="1"/>
  <c r="AG111" i="4"/>
  <c r="BK111" i="4" s="1"/>
  <c r="H112" i="4"/>
  <c r="AL112" i="4" s="1"/>
  <c r="P112" i="4"/>
  <c r="AT112" i="4" s="1"/>
  <c r="X112" i="4"/>
  <c r="BB112" i="4" s="1"/>
  <c r="AF112" i="4"/>
  <c r="BJ112" i="4" s="1"/>
  <c r="AG116" i="4"/>
  <c r="BK116" i="4" s="1"/>
  <c r="AG118" i="4"/>
  <c r="BK118" i="4" s="1"/>
  <c r="M118" i="4"/>
  <c r="AQ118" i="4" s="1"/>
  <c r="AC118" i="4"/>
  <c r="BG118" i="4" s="1"/>
  <c r="AG120" i="4"/>
  <c r="BK120" i="4" s="1"/>
  <c r="E120" i="4"/>
  <c r="AI120" i="4" s="1"/>
  <c r="L120" i="4"/>
  <c r="AP120" i="4" s="1"/>
  <c r="T120" i="4"/>
  <c r="AX120" i="4" s="1"/>
  <c r="AB120" i="4"/>
  <c r="BF120" i="4" s="1"/>
  <c r="L123" i="4"/>
  <c r="AP123" i="4" s="1"/>
  <c r="I126" i="4"/>
  <c r="AM126" i="4" s="1"/>
  <c r="AB127" i="4"/>
  <c r="BF127" i="4" s="1"/>
  <c r="M127" i="4"/>
  <c r="AQ127" i="4" s="1"/>
  <c r="G128" i="4"/>
  <c r="AK128" i="4" s="1"/>
  <c r="O128" i="4"/>
  <c r="AS128" i="4" s="1"/>
  <c r="W128" i="4"/>
  <c r="BA128" i="4" s="1"/>
  <c r="AE128" i="4"/>
  <c r="BI128" i="4" s="1"/>
  <c r="G132" i="4"/>
  <c r="AK132" i="4" s="1"/>
  <c r="O132" i="4"/>
  <c r="AS132" i="4" s="1"/>
  <c r="W132" i="4"/>
  <c r="BA132" i="4" s="1"/>
  <c r="AE132" i="4"/>
  <c r="BI132" i="4" s="1"/>
  <c r="AG134" i="4"/>
  <c r="BK134" i="4" s="1"/>
  <c r="M134" i="4"/>
  <c r="AQ134" i="4" s="1"/>
  <c r="AC134" i="4"/>
  <c r="BG134" i="4" s="1"/>
  <c r="AG136" i="4"/>
  <c r="BK136" i="4" s="1"/>
  <c r="E136" i="4"/>
  <c r="AI136" i="4" s="1"/>
  <c r="L136" i="4"/>
  <c r="AP136" i="4" s="1"/>
  <c r="T136" i="4"/>
  <c r="AX136" i="4" s="1"/>
  <c r="AB136" i="4"/>
  <c r="BF136" i="4" s="1"/>
  <c r="M139" i="4"/>
  <c r="AQ139" i="4" s="1"/>
  <c r="AG142" i="4"/>
  <c r="BK142" i="4" s="1"/>
  <c r="AB143" i="4"/>
  <c r="BF143" i="4" s="1"/>
  <c r="M143" i="4"/>
  <c r="AQ143" i="4" s="1"/>
  <c r="G144" i="4"/>
  <c r="AK144" i="4" s="1"/>
  <c r="O144" i="4"/>
  <c r="AS144" i="4" s="1"/>
  <c r="W144" i="4"/>
  <c r="BA144" i="4" s="1"/>
  <c r="AE144" i="4"/>
  <c r="BI144" i="4" s="1"/>
  <c r="AG148" i="4"/>
  <c r="BK148" i="4" s="1"/>
  <c r="E148" i="4"/>
  <c r="AI148" i="4" s="1"/>
  <c r="L148" i="4"/>
  <c r="AP148" i="4" s="1"/>
  <c r="T148" i="4"/>
  <c r="AX148" i="4" s="1"/>
  <c r="AB148" i="4"/>
  <c r="BF148" i="4" s="1"/>
  <c r="O149" i="4"/>
  <c r="AS149" i="4" s="1"/>
  <c r="I151" i="4"/>
  <c r="AM151" i="4" s="1"/>
  <c r="T151" i="4"/>
  <c r="AX151" i="4" s="1"/>
  <c r="AC151" i="4"/>
  <c r="BG151" i="4" s="1"/>
  <c r="H152" i="4"/>
  <c r="AL152" i="4" s="1"/>
  <c r="P152" i="4"/>
  <c r="AT152" i="4" s="1"/>
  <c r="X152" i="4"/>
  <c r="BB152" i="4" s="1"/>
  <c r="AF152" i="4"/>
  <c r="BJ152" i="4" s="1"/>
  <c r="O153" i="4"/>
  <c r="AS153" i="4" s="1"/>
  <c r="E155" i="4"/>
  <c r="AI155" i="4" s="1"/>
  <c r="U155" i="4"/>
  <c r="AY155" i="4" s="1"/>
  <c r="G156" i="4"/>
  <c r="AK156" i="4" s="1"/>
  <c r="O156" i="4"/>
  <c r="AS156" i="4" s="1"/>
  <c r="W156" i="4"/>
  <c r="BA156" i="4" s="1"/>
  <c r="AE156" i="4"/>
  <c r="BI156" i="4" s="1"/>
  <c r="Q158" i="4"/>
  <c r="AU158" i="4" s="1"/>
  <c r="H160" i="4"/>
  <c r="AL160" i="4" s="1"/>
  <c r="P160" i="4"/>
  <c r="AT160" i="4" s="1"/>
  <c r="X160" i="4"/>
  <c r="BB160" i="4" s="1"/>
  <c r="AF160" i="4"/>
  <c r="BJ160" i="4" s="1"/>
  <c r="F161" i="4"/>
  <c r="AJ161" i="4" s="1"/>
  <c r="O161" i="4"/>
  <c r="AS161" i="4" s="1"/>
  <c r="AA161" i="4"/>
  <c r="BE161" i="4" s="1"/>
  <c r="H163" i="4"/>
  <c r="AL163" i="4" s="1"/>
  <c r="AG164" i="4"/>
  <c r="BK164" i="4" s="1"/>
  <c r="E164" i="4"/>
  <c r="AI164" i="4" s="1"/>
  <c r="L164" i="4"/>
  <c r="AP164" i="4" s="1"/>
  <c r="T164" i="4"/>
  <c r="AX164" i="4" s="1"/>
  <c r="AB164" i="4"/>
  <c r="BF164" i="4" s="1"/>
  <c r="O165" i="4"/>
  <c r="AS165" i="4" s="1"/>
  <c r="F166" i="4"/>
  <c r="AJ166" i="4" s="1"/>
  <c r="V166" i="4"/>
  <c r="AZ166" i="4" s="1"/>
  <c r="L167" i="4"/>
  <c r="AP167" i="4" s="1"/>
  <c r="U167" i="4"/>
  <c r="AY167" i="4" s="1"/>
  <c r="AG167" i="4"/>
  <c r="BK167" i="4" s="1"/>
  <c r="K168" i="4"/>
  <c r="AO168" i="4" s="1"/>
  <c r="S168" i="4"/>
  <c r="AW168" i="4" s="1"/>
  <c r="AA168" i="4"/>
  <c r="BE168" i="4" s="1"/>
  <c r="W169" i="4"/>
  <c r="BA169" i="4" s="1"/>
  <c r="AG171" i="4"/>
  <c r="BK171" i="4" s="1"/>
  <c r="L171" i="4"/>
  <c r="AP171" i="4" s="1"/>
  <c r="AB171" i="4"/>
  <c r="BF171" i="4" s="1"/>
  <c r="H172" i="4"/>
  <c r="AL172" i="4" s="1"/>
  <c r="P172" i="4"/>
  <c r="AT172" i="4" s="1"/>
  <c r="X172" i="4"/>
  <c r="BB172" i="4" s="1"/>
  <c r="AF172" i="4"/>
  <c r="BJ172" i="4" s="1"/>
  <c r="I174" i="4"/>
  <c r="AM174" i="4" s="1"/>
  <c r="AB175" i="4"/>
  <c r="BF175" i="4" s="1"/>
  <c r="M175" i="4"/>
  <c r="AQ175" i="4" s="1"/>
  <c r="G176" i="4"/>
  <c r="AK176" i="4" s="1"/>
  <c r="O176" i="4"/>
  <c r="AS176" i="4" s="1"/>
  <c r="W176" i="4"/>
  <c r="BA176" i="4" s="1"/>
  <c r="AE176" i="4"/>
  <c r="BI176" i="4" s="1"/>
  <c r="AD184" i="4"/>
  <c r="BH184" i="4" s="1"/>
  <c r="AB184" i="4"/>
  <c r="BF184" i="4" s="1"/>
  <c r="T184" i="4"/>
  <c r="AX184" i="4" s="1"/>
  <c r="L184" i="4"/>
  <c r="AP184" i="4" s="1"/>
  <c r="E184" i="4"/>
  <c r="AI184" i="4" s="1"/>
  <c r="AA184" i="4"/>
  <c r="BE184" i="4" s="1"/>
  <c r="S184" i="4"/>
  <c r="AW184" i="4" s="1"/>
  <c r="K184" i="4"/>
  <c r="AO184" i="4" s="1"/>
  <c r="AF184" i="4"/>
  <c r="BJ184" i="4" s="1"/>
  <c r="X184" i="4"/>
  <c r="BB184" i="4" s="1"/>
  <c r="P184" i="4"/>
  <c r="AT184" i="4" s="1"/>
  <c r="H184" i="4"/>
  <c r="AL184" i="4" s="1"/>
  <c r="AE184" i="4"/>
  <c r="BI184" i="4" s="1"/>
  <c r="Z190" i="4"/>
  <c r="BD190" i="4" s="1"/>
  <c r="AG192" i="4"/>
  <c r="BK192" i="4" s="1"/>
  <c r="AA192" i="4"/>
  <c r="BE192" i="4" s="1"/>
  <c r="S192" i="4"/>
  <c r="AW192" i="4" s="1"/>
  <c r="K192" i="4"/>
  <c r="AO192" i="4" s="1"/>
  <c r="O192" i="4"/>
  <c r="AS192" i="4" s="1"/>
  <c r="AD204" i="4"/>
  <c r="BH204" i="4" s="1"/>
  <c r="AB204" i="4"/>
  <c r="BF204" i="4" s="1"/>
  <c r="T204" i="4"/>
  <c r="AX204" i="4" s="1"/>
  <c r="L204" i="4"/>
  <c r="AP204" i="4" s="1"/>
  <c r="E204" i="4"/>
  <c r="AI204" i="4" s="1"/>
  <c r="AA204" i="4"/>
  <c r="BE204" i="4" s="1"/>
  <c r="S204" i="4"/>
  <c r="AW204" i="4" s="1"/>
  <c r="K204" i="4"/>
  <c r="AO204" i="4" s="1"/>
  <c r="AF204" i="4"/>
  <c r="BJ204" i="4" s="1"/>
  <c r="X204" i="4"/>
  <c r="BB204" i="4" s="1"/>
  <c r="P204" i="4"/>
  <c r="AT204" i="4" s="1"/>
  <c r="H204" i="4"/>
  <c r="AL204" i="4" s="1"/>
  <c r="AE204" i="4"/>
  <c r="BI204" i="4" s="1"/>
  <c r="AA214" i="4"/>
  <c r="BE214" i="4" s="1"/>
  <c r="K214" i="4"/>
  <c r="AO214" i="4" s="1"/>
  <c r="V214" i="4"/>
  <c r="AZ214" i="4" s="1"/>
  <c r="G214" i="4"/>
  <c r="AK214" i="4" s="1"/>
  <c r="AF214" i="4"/>
  <c r="BJ214" i="4" s="1"/>
  <c r="R214" i="4"/>
  <c r="AV214" i="4" s="1"/>
  <c r="F214" i="4"/>
  <c r="AJ214" i="4" s="1"/>
  <c r="AD219" i="4"/>
  <c r="BH219" i="4" s="1"/>
  <c r="S219" i="4"/>
  <c r="AW219" i="4" s="1"/>
  <c r="I219" i="4"/>
  <c r="AM219" i="4" s="1"/>
  <c r="Z219" i="4"/>
  <c r="BD219" i="4" s="1"/>
  <c r="O219" i="4"/>
  <c r="AS219" i="4" s="1"/>
  <c r="E219" i="4"/>
  <c r="AI219" i="4" s="1"/>
  <c r="Y219" i="4"/>
  <c r="BC219" i="4" s="1"/>
  <c r="N219" i="4"/>
  <c r="AR219" i="4" s="1"/>
  <c r="N118" i="4"/>
  <c r="AR118" i="4" s="1"/>
  <c r="G120" i="4"/>
  <c r="AK120" i="4" s="1"/>
  <c r="O120" i="4"/>
  <c r="AS120" i="4" s="1"/>
  <c r="W120" i="4"/>
  <c r="BA120" i="4" s="1"/>
  <c r="AE120" i="4"/>
  <c r="BI120" i="4" s="1"/>
  <c r="AG122" i="4"/>
  <c r="BK122" i="4" s="1"/>
  <c r="N134" i="4"/>
  <c r="AR134" i="4" s="1"/>
  <c r="G136" i="4"/>
  <c r="AK136" i="4" s="1"/>
  <c r="O136" i="4"/>
  <c r="AS136" i="4" s="1"/>
  <c r="W136" i="4"/>
  <c r="BA136" i="4" s="1"/>
  <c r="AE136" i="4"/>
  <c r="BI136" i="4" s="1"/>
  <c r="AG138" i="4"/>
  <c r="BK138" i="4" s="1"/>
  <c r="AG140" i="4"/>
  <c r="BK140" i="4" s="1"/>
  <c r="G148" i="4"/>
  <c r="AK148" i="4" s="1"/>
  <c r="O148" i="4"/>
  <c r="AS148" i="4" s="1"/>
  <c r="W148" i="4"/>
  <c r="BA148" i="4" s="1"/>
  <c r="AE148" i="4"/>
  <c r="BI148" i="4" s="1"/>
  <c r="AG150" i="4"/>
  <c r="BK150" i="4" s="1"/>
  <c r="K152" i="4"/>
  <c r="AO152" i="4" s="1"/>
  <c r="S152" i="4"/>
  <c r="AW152" i="4" s="1"/>
  <c r="AA152" i="4"/>
  <c r="BE152" i="4" s="1"/>
  <c r="W153" i="4"/>
  <c r="BA153" i="4" s="1"/>
  <c r="AG155" i="4"/>
  <c r="BK155" i="4" s="1"/>
  <c r="L155" i="4"/>
  <c r="AP155" i="4" s="1"/>
  <c r="AB155" i="4"/>
  <c r="BF155" i="4" s="1"/>
  <c r="K160" i="4"/>
  <c r="AO160" i="4" s="1"/>
  <c r="S160" i="4"/>
  <c r="AW160" i="4" s="1"/>
  <c r="AA160" i="4"/>
  <c r="BE160" i="4" s="1"/>
  <c r="G161" i="4"/>
  <c r="AK161" i="4" s="1"/>
  <c r="S161" i="4"/>
  <c r="AW161" i="4" s="1"/>
  <c r="AD161" i="4"/>
  <c r="BH161" i="4" s="1"/>
  <c r="G164" i="4"/>
  <c r="AK164" i="4" s="1"/>
  <c r="O164" i="4"/>
  <c r="AS164" i="4" s="1"/>
  <c r="W164" i="4"/>
  <c r="BA164" i="4" s="1"/>
  <c r="AE164" i="4"/>
  <c r="BI164" i="4" s="1"/>
  <c r="AG166" i="4"/>
  <c r="BK166" i="4" s="1"/>
  <c r="M166" i="4"/>
  <c r="AQ166" i="4" s="1"/>
  <c r="AC166" i="4"/>
  <c r="BG166" i="4" s="1"/>
  <c r="AG168" i="4"/>
  <c r="BK168" i="4" s="1"/>
  <c r="E168" i="4"/>
  <c r="AI168" i="4" s="1"/>
  <c r="L168" i="4"/>
  <c r="AP168" i="4" s="1"/>
  <c r="T168" i="4"/>
  <c r="AX168" i="4" s="1"/>
  <c r="AB168" i="4"/>
  <c r="BF168" i="4" s="1"/>
  <c r="N170" i="4"/>
  <c r="AR170" i="4" s="1"/>
  <c r="M171" i="4"/>
  <c r="AQ171" i="4" s="1"/>
  <c r="K172" i="4"/>
  <c r="AO172" i="4" s="1"/>
  <c r="S172" i="4"/>
  <c r="AW172" i="4" s="1"/>
  <c r="AA172" i="4"/>
  <c r="BE172" i="4" s="1"/>
  <c r="H179" i="4"/>
  <c r="AL179" i="4" s="1"/>
  <c r="AG188" i="4"/>
  <c r="BK188" i="4" s="1"/>
  <c r="AA188" i="4"/>
  <c r="BE188" i="4" s="1"/>
  <c r="S188" i="4"/>
  <c r="AW188" i="4" s="1"/>
  <c r="K188" i="4"/>
  <c r="AO188" i="4" s="1"/>
  <c r="O188" i="4"/>
  <c r="AS188" i="4" s="1"/>
  <c r="AG200" i="4"/>
  <c r="BK200" i="4" s="1"/>
  <c r="AF200" i="4"/>
  <c r="BJ200" i="4" s="1"/>
  <c r="X200" i="4"/>
  <c r="BB200" i="4" s="1"/>
  <c r="P200" i="4"/>
  <c r="AT200" i="4" s="1"/>
  <c r="H200" i="4"/>
  <c r="AL200" i="4" s="1"/>
  <c r="L200" i="4"/>
  <c r="AP200" i="4" s="1"/>
  <c r="AD201" i="4"/>
  <c r="BH201" i="4" s="1"/>
  <c r="S201" i="4"/>
  <c r="AW201" i="4" s="1"/>
  <c r="G201" i="4"/>
  <c r="AK201" i="4" s="1"/>
  <c r="AA201" i="4"/>
  <c r="BE201" i="4" s="1"/>
  <c r="O201" i="4"/>
  <c r="AS201" i="4" s="1"/>
  <c r="F201" i="4"/>
  <c r="AJ201" i="4" s="1"/>
  <c r="W201" i="4"/>
  <c r="BA201" i="4" s="1"/>
  <c r="N201" i="4"/>
  <c r="AR201" i="4" s="1"/>
  <c r="AG206" i="4"/>
  <c r="BK206" i="4" s="1"/>
  <c r="V206" i="4"/>
  <c r="AZ206" i="4" s="1"/>
  <c r="F206" i="4"/>
  <c r="AJ206" i="4" s="1"/>
  <c r="U206" i="4"/>
  <c r="AY206" i="4" s="1"/>
  <c r="AC206" i="4"/>
  <c r="BG206" i="4" s="1"/>
  <c r="F212" i="4"/>
  <c r="AJ212" i="4" s="1"/>
  <c r="E212" i="4"/>
  <c r="AI212" i="4" s="1"/>
  <c r="AF217" i="4"/>
  <c r="BJ217" i="4" s="1"/>
  <c r="AE217" i="4"/>
  <c r="BI217" i="4" s="1"/>
  <c r="X217" i="4"/>
  <c r="BB217" i="4" s="1"/>
  <c r="Q217" i="4"/>
  <c r="AU217" i="4" s="1"/>
  <c r="I217" i="4"/>
  <c r="AM217" i="4" s="1"/>
  <c r="AC217" i="4"/>
  <c r="BG217" i="4" s="1"/>
  <c r="W217" i="4"/>
  <c r="BA217" i="4" s="1"/>
  <c r="O217" i="4"/>
  <c r="AS217" i="4" s="1"/>
  <c r="H217" i="4"/>
  <c r="AL217" i="4" s="1"/>
  <c r="AG217" i="4"/>
  <c r="BK217" i="4" s="1"/>
  <c r="AA222" i="4"/>
  <c r="BE222" i="4" s="1"/>
  <c r="T222" i="4"/>
  <c r="AX222" i="4" s="1"/>
  <c r="N222" i="4"/>
  <c r="AR222" i="4" s="1"/>
  <c r="F222" i="4"/>
  <c r="AJ222" i="4" s="1"/>
  <c r="AF222" i="4"/>
  <c r="BJ222" i="4" s="1"/>
  <c r="Z222" i="4"/>
  <c r="BD222" i="4" s="1"/>
  <c r="S222" i="4"/>
  <c r="AW222" i="4" s="1"/>
  <c r="K222" i="4"/>
  <c r="AO222" i="4" s="1"/>
  <c r="AE222" i="4"/>
  <c r="BI222" i="4" s="1"/>
  <c r="X222" i="4"/>
  <c r="BB222" i="4" s="1"/>
  <c r="P222" i="4"/>
  <c r="AT222" i="4" s="1"/>
  <c r="J222" i="4"/>
  <c r="AN222" i="4" s="1"/>
  <c r="AD222" i="4"/>
  <c r="BH222" i="4" s="1"/>
  <c r="Y229" i="4"/>
  <c r="BC229" i="4" s="1"/>
  <c r="O229" i="4"/>
  <c r="AS229" i="4" s="1"/>
  <c r="E229" i="4"/>
  <c r="AI229" i="4" s="1"/>
  <c r="X229" i="4"/>
  <c r="BB229" i="4" s="1"/>
  <c r="M229" i="4"/>
  <c r="AQ229" i="4" s="1"/>
  <c r="AE229" i="4"/>
  <c r="BI229" i="4" s="1"/>
  <c r="T229" i="4"/>
  <c r="AX229" i="4" s="1"/>
  <c r="I229" i="4"/>
  <c r="AM229" i="4" s="1"/>
  <c r="AD233" i="4"/>
  <c r="BH233" i="4" s="1"/>
  <c r="Y233" i="4"/>
  <c r="BC233" i="4" s="1"/>
  <c r="S233" i="4"/>
  <c r="AW233" i="4" s="1"/>
  <c r="L233" i="4"/>
  <c r="AP233" i="4" s="1"/>
  <c r="E233" i="4"/>
  <c r="AI233" i="4" s="1"/>
  <c r="AF233" i="4"/>
  <c r="BJ233" i="4" s="1"/>
  <c r="X233" i="4"/>
  <c r="BB233" i="4" s="1"/>
  <c r="Q233" i="4"/>
  <c r="AU233" i="4" s="1"/>
  <c r="I233" i="4"/>
  <c r="AM233" i="4" s="1"/>
  <c r="AE233" i="4"/>
  <c r="BI233" i="4" s="1"/>
  <c r="W233" i="4"/>
  <c r="BA233" i="4" s="1"/>
  <c r="O233" i="4"/>
  <c r="AS233" i="4" s="1"/>
  <c r="H233" i="4"/>
  <c r="AL233" i="4" s="1"/>
  <c r="AB233" i="4"/>
  <c r="BF233" i="4" s="1"/>
  <c r="Z235" i="4"/>
  <c r="BD235" i="4" s="1"/>
  <c r="J235" i="4"/>
  <c r="AN235" i="4" s="1"/>
  <c r="L152" i="4"/>
  <c r="AP152" i="4" s="1"/>
  <c r="T152" i="4"/>
  <c r="AX152" i="4" s="1"/>
  <c r="AB152" i="4"/>
  <c r="BF152" i="4" s="1"/>
  <c r="M155" i="4"/>
  <c r="AQ155" i="4" s="1"/>
  <c r="L160" i="4"/>
  <c r="AP160" i="4" s="1"/>
  <c r="T160" i="4"/>
  <c r="AX160" i="4" s="1"/>
  <c r="AB160" i="4"/>
  <c r="BF160" i="4" s="1"/>
  <c r="K161" i="4"/>
  <c r="AO161" i="4" s="1"/>
  <c r="V161" i="4"/>
  <c r="AZ161" i="4" s="1"/>
  <c r="N166" i="4"/>
  <c r="AR166" i="4" s="1"/>
  <c r="G168" i="4"/>
  <c r="AK168" i="4" s="1"/>
  <c r="O168" i="4"/>
  <c r="AS168" i="4" s="1"/>
  <c r="W168" i="4"/>
  <c r="BA168" i="4" s="1"/>
  <c r="AE168" i="4"/>
  <c r="BI168" i="4" s="1"/>
  <c r="V170" i="4"/>
  <c r="AZ170" i="4" s="1"/>
  <c r="L172" i="4"/>
  <c r="AP172" i="4" s="1"/>
  <c r="T172" i="4"/>
  <c r="AX172" i="4" s="1"/>
  <c r="AB172" i="4"/>
  <c r="BF172" i="4" s="1"/>
  <c r="AG194" i="4"/>
  <c r="BK194" i="4" s="1"/>
  <c r="F194" i="4"/>
  <c r="AJ194" i="4" s="1"/>
  <c r="AG196" i="4"/>
  <c r="BK196" i="4" s="1"/>
  <c r="AF196" i="4"/>
  <c r="BJ196" i="4" s="1"/>
  <c r="X196" i="4"/>
  <c r="BB196" i="4" s="1"/>
  <c r="P196" i="4"/>
  <c r="AT196" i="4" s="1"/>
  <c r="H196" i="4"/>
  <c r="AL196" i="4" s="1"/>
  <c r="L196" i="4"/>
  <c r="AP196" i="4" s="1"/>
  <c r="Z197" i="4"/>
  <c r="BD197" i="4" s="1"/>
  <c r="R197" i="4"/>
  <c r="AV197" i="4" s="1"/>
  <c r="J197" i="4"/>
  <c r="AN197" i="4" s="1"/>
  <c r="AG232" i="4"/>
  <c r="BK232" i="4" s="1"/>
  <c r="Y232" i="4"/>
  <c r="BC232" i="4" s="1"/>
  <c r="N232" i="4"/>
  <c r="AR232" i="4" s="1"/>
  <c r="E232" i="4"/>
  <c r="AI232" i="4" s="1"/>
  <c r="AF232" i="4"/>
  <c r="BJ232" i="4" s="1"/>
  <c r="U232" i="4"/>
  <c r="AY232" i="4" s="1"/>
  <c r="J232" i="4"/>
  <c r="AN232" i="4" s="1"/>
  <c r="P232" i="4"/>
  <c r="AT232" i="4" s="1"/>
  <c r="X179" i="4"/>
  <c r="BB179" i="4" s="1"/>
  <c r="K180" i="4"/>
  <c r="AO180" i="4" s="1"/>
  <c r="S180" i="4"/>
  <c r="AW180" i="4" s="1"/>
  <c r="N181" i="4"/>
  <c r="AR181" i="4" s="1"/>
  <c r="AD181" i="4"/>
  <c r="BH181" i="4" s="1"/>
  <c r="AF183" i="4"/>
  <c r="BJ183" i="4" s="1"/>
  <c r="I183" i="4"/>
  <c r="AM183" i="4" s="1"/>
  <c r="T183" i="4"/>
  <c r="AX183" i="4" s="1"/>
  <c r="AC183" i="4"/>
  <c r="BG183" i="4" s="1"/>
  <c r="O185" i="4"/>
  <c r="AS185" i="4" s="1"/>
  <c r="AD186" i="4"/>
  <c r="BH186" i="4" s="1"/>
  <c r="U187" i="4"/>
  <c r="AY187" i="4" s="1"/>
  <c r="AD188" i="4"/>
  <c r="BH188" i="4" s="1"/>
  <c r="H188" i="4"/>
  <c r="AL188" i="4" s="1"/>
  <c r="P188" i="4"/>
  <c r="AT188" i="4" s="1"/>
  <c r="X188" i="4"/>
  <c r="BB188" i="4" s="1"/>
  <c r="AF188" i="4"/>
  <c r="BJ188" i="4" s="1"/>
  <c r="F189" i="4"/>
  <c r="AJ189" i="4" s="1"/>
  <c r="O189" i="4"/>
  <c r="AS189" i="4" s="1"/>
  <c r="AA189" i="4"/>
  <c r="BE189" i="4" s="1"/>
  <c r="P191" i="4"/>
  <c r="AT191" i="4" s="1"/>
  <c r="AD192" i="4"/>
  <c r="BH192" i="4" s="1"/>
  <c r="H192" i="4"/>
  <c r="AL192" i="4" s="1"/>
  <c r="P192" i="4"/>
  <c r="AT192" i="4" s="1"/>
  <c r="X192" i="4"/>
  <c r="BB192" i="4" s="1"/>
  <c r="AF192" i="4"/>
  <c r="BJ192" i="4" s="1"/>
  <c r="O193" i="4"/>
  <c r="AS193" i="4" s="1"/>
  <c r="AD194" i="4"/>
  <c r="BH194" i="4" s="1"/>
  <c r="U195" i="4"/>
  <c r="AY195" i="4" s="1"/>
  <c r="AD196" i="4"/>
  <c r="BH196" i="4" s="1"/>
  <c r="G196" i="4"/>
  <c r="AK196" i="4" s="1"/>
  <c r="O196" i="4"/>
  <c r="AS196" i="4" s="1"/>
  <c r="W196" i="4"/>
  <c r="BA196" i="4" s="1"/>
  <c r="AE196" i="4"/>
  <c r="BI196" i="4" s="1"/>
  <c r="AB199" i="4"/>
  <c r="BF199" i="4" s="1"/>
  <c r="M199" i="4"/>
  <c r="AQ199" i="4" s="1"/>
  <c r="AD200" i="4"/>
  <c r="BH200" i="4" s="1"/>
  <c r="G200" i="4"/>
  <c r="AK200" i="4" s="1"/>
  <c r="O200" i="4"/>
  <c r="AS200" i="4" s="1"/>
  <c r="W200" i="4"/>
  <c r="BA200" i="4" s="1"/>
  <c r="AE200" i="4"/>
  <c r="BI200" i="4" s="1"/>
  <c r="X203" i="4"/>
  <c r="BB203" i="4" s="1"/>
  <c r="G205" i="4"/>
  <c r="AK205" i="4" s="1"/>
  <c r="W205" i="4"/>
  <c r="BA205" i="4" s="1"/>
  <c r="N206" i="4"/>
  <c r="AR206" i="4" s="1"/>
  <c r="E207" i="4"/>
  <c r="AI207" i="4" s="1"/>
  <c r="Q207" i="4"/>
  <c r="AU207" i="4" s="1"/>
  <c r="G208" i="4"/>
  <c r="AK208" i="4" s="1"/>
  <c r="O208" i="4"/>
  <c r="AS208" i="4" s="1"/>
  <c r="W208" i="4"/>
  <c r="BA208" i="4" s="1"/>
  <c r="AG208" i="4"/>
  <c r="BK208" i="4" s="1"/>
  <c r="T209" i="4"/>
  <c r="AX209" i="4" s="1"/>
  <c r="AF209" i="4"/>
  <c r="BJ209" i="4" s="1"/>
  <c r="G210" i="4"/>
  <c r="AK210" i="4" s="1"/>
  <c r="S210" i="4"/>
  <c r="AW210" i="4" s="1"/>
  <c r="F215" i="4"/>
  <c r="AJ215" i="4" s="1"/>
  <c r="V215" i="4"/>
  <c r="AZ215" i="4" s="1"/>
  <c r="AG216" i="4"/>
  <c r="BK216" i="4" s="1"/>
  <c r="F216" i="4"/>
  <c r="AJ216" i="4" s="1"/>
  <c r="P216" i="4"/>
  <c r="AT216" i="4" s="1"/>
  <c r="Z216" i="4"/>
  <c r="BD216" i="4" s="1"/>
  <c r="AD217" i="4"/>
  <c r="BH217" i="4" s="1"/>
  <c r="G217" i="4"/>
  <c r="AK217" i="4" s="1"/>
  <c r="M217" i="4"/>
  <c r="AQ217" i="4" s="1"/>
  <c r="T217" i="4"/>
  <c r="AX217" i="4" s="1"/>
  <c r="AB217" i="4"/>
  <c r="BF217" i="4" s="1"/>
  <c r="J218" i="4"/>
  <c r="AN218" i="4" s="1"/>
  <c r="T218" i="4"/>
  <c r="AX218" i="4" s="1"/>
  <c r="AE218" i="4"/>
  <c r="BI218" i="4" s="1"/>
  <c r="R220" i="4"/>
  <c r="AV220" i="4" s="1"/>
  <c r="K221" i="4"/>
  <c r="AO221" i="4" s="1"/>
  <c r="AF221" i="4"/>
  <c r="BJ221" i="4" s="1"/>
  <c r="Z228" i="4"/>
  <c r="BD228" i="4" s="1"/>
  <c r="Q228" i="4"/>
  <c r="AU228" i="4" s="1"/>
  <c r="G230" i="4"/>
  <c r="AK230" i="4" s="1"/>
  <c r="V230" i="4"/>
  <c r="AZ230" i="4" s="1"/>
  <c r="AE231" i="4"/>
  <c r="BI231" i="4" s="1"/>
  <c r="K231" i="4"/>
  <c r="AO231" i="4" s="1"/>
  <c r="Z231" i="4"/>
  <c r="BD231" i="4" s="1"/>
  <c r="I232" i="4"/>
  <c r="AM232" i="4" s="1"/>
  <c r="T232" i="4"/>
  <c r="AX232" i="4" s="1"/>
  <c r="AF236" i="4"/>
  <c r="BJ236" i="4" s="1"/>
  <c r="K237" i="4"/>
  <c r="AO237" i="4" s="1"/>
  <c r="S237" i="4"/>
  <c r="AW237" i="4" s="1"/>
  <c r="G238" i="4"/>
  <c r="AK238" i="4" s="1"/>
  <c r="S238" i="4"/>
  <c r="AW238" i="4" s="1"/>
  <c r="AD238" i="4"/>
  <c r="BH238" i="4" s="1"/>
  <c r="E239" i="4"/>
  <c r="AI239" i="4" s="1"/>
  <c r="Z239" i="4"/>
  <c r="BD239" i="4" s="1"/>
  <c r="P240" i="4"/>
  <c r="AT240" i="4" s="1"/>
  <c r="AG240" i="4"/>
  <c r="BK240" i="4" s="1"/>
  <c r="K241" i="4"/>
  <c r="AO241" i="4" s="1"/>
  <c r="S241" i="4"/>
  <c r="AW241" i="4" s="1"/>
  <c r="N242" i="4"/>
  <c r="AR242" i="4" s="1"/>
  <c r="AD242" i="4"/>
  <c r="BH242" i="4" s="1"/>
  <c r="E243" i="4"/>
  <c r="AI243" i="4" s="1"/>
  <c r="U243" i="4"/>
  <c r="AY243" i="4" s="1"/>
  <c r="AF244" i="4"/>
  <c r="BJ244" i="4" s="1"/>
  <c r="K245" i="4"/>
  <c r="AO245" i="4" s="1"/>
  <c r="U248" i="4"/>
  <c r="AY248" i="4" s="1"/>
  <c r="AB248" i="4"/>
  <c r="BF248" i="4" s="1"/>
  <c r="T249" i="4"/>
  <c r="AX249" i="4" s="1"/>
  <c r="AG251" i="4"/>
  <c r="BK251" i="4" s="1"/>
  <c r="G253" i="4"/>
  <c r="AK253" i="4" s="1"/>
  <c r="W253" i="4"/>
  <c r="BA253" i="4" s="1"/>
  <c r="AA254" i="4"/>
  <c r="BE254" i="4" s="1"/>
  <c r="AD254" i="4"/>
  <c r="BH254" i="4" s="1"/>
  <c r="AG257" i="4"/>
  <c r="BK257" i="4" s="1"/>
  <c r="AF257" i="4"/>
  <c r="BJ257" i="4" s="1"/>
  <c r="X257" i="4"/>
  <c r="BB257" i="4" s="1"/>
  <c r="P257" i="4"/>
  <c r="AT257" i="4" s="1"/>
  <c r="H257" i="4"/>
  <c r="AL257" i="4" s="1"/>
  <c r="L257" i="4"/>
  <c r="AP257" i="4" s="1"/>
  <c r="AD258" i="4"/>
  <c r="BH258" i="4" s="1"/>
  <c r="N258" i="4"/>
  <c r="AR258" i="4" s="1"/>
  <c r="W258" i="4"/>
  <c r="BA258" i="4" s="1"/>
  <c r="G258" i="4"/>
  <c r="AK258" i="4" s="1"/>
  <c r="V258" i="4"/>
  <c r="AZ258" i="4" s="1"/>
  <c r="F258" i="4"/>
  <c r="AJ258" i="4" s="1"/>
  <c r="AE260" i="4"/>
  <c r="BI260" i="4" s="1"/>
  <c r="AC260" i="4"/>
  <c r="BG260" i="4" s="1"/>
  <c r="T260" i="4"/>
  <c r="AX260" i="4" s="1"/>
  <c r="I260" i="4"/>
  <c r="AM260" i="4" s="1"/>
  <c r="AB260" i="4"/>
  <c r="BF260" i="4" s="1"/>
  <c r="Q260" i="4"/>
  <c r="AU260" i="4" s="1"/>
  <c r="E260" i="4"/>
  <c r="AI260" i="4" s="1"/>
  <c r="Y260" i="4"/>
  <c r="BC260" i="4" s="1"/>
  <c r="M260" i="4"/>
  <c r="AQ260" i="4" s="1"/>
  <c r="G277" i="4"/>
  <c r="AK277" i="4" s="1"/>
  <c r="Y279" i="4"/>
  <c r="BC279" i="4" s="1"/>
  <c r="T281" i="4"/>
  <c r="AX281" i="4" s="1"/>
  <c r="O285" i="4"/>
  <c r="AS285" i="4" s="1"/>
  <c r="AD287" i="4"/>
  <c r="BH287" i="4" s="1"/>
  <c r="O181" i="4"/>
  <c r="AS181" i="4" s="1"/>
  <c r="AE181" i="4"/>
  <c r="BI181" i="4" s="1"/>
  <c r="L183" i="4"/>
  <c r="AP183" i="4" s="1"/>
  <c r="U183" i="4"/>
  <c r="AY183" i="4" s="1"/>
  <c r="AG183" i="4"/>
  <c r="BK183" i="4" s="1"/>
  <c r="L187" i="4"/>
  <c r="AP187" i="4" s="1"/>
  <c r="AB187" i="4"/>
  <c r="BF187" i="4" s="1"/>
  <c r="S189" i="4"/>
  <c r="AW189" i="4" s="1"/>
  <c r="X191" i="4"/>
  <c r="BB191" i="4" s="1"/>
  <c r="L195" i="4"/>
  <c r="AP195" i="4" s="1"/>
  <c r="AB195" i="4"/>
  <c r="BF195" i="4" s="1"/>
  <c r="U199" i="4"/>
  <c r="AY199" i="4" s="1"/>
  <c r="AF203" i="4"/>
  <c r="BJ203" i="4" s="1"/>
  <c r="N205" i="4"/>
  <c r="AR205" i="4" s="1"/>
  <c r="I207" i="4"/>
  <c r="AM207" i="4" s="1"/>
  <c r="T207" i="4"/>
  <c r="AX207" i="4" s="1"/>
  <c r="AC207" i="4"/>
  <c r="BG207" i="4" s="1"/>
  <c r="I209" i="4"/>
  <c r="AM209" i="4" s="1"/>
  <c r="H210" i="4"/>
  <c r="AL210" i="4" s="1"/>
  <c r="K215" i="4"/>
  <c r="AO215" i="4" s="1"/>
  <c r="Z215" i="4"/>
  <c r="BD215" i="4" s="1"/>
  <c r="I216" i="4"/>
  <c r="AM216" i="4" s="1"/>
  <c r="T216" i="4"/>
  <c r="AX216" i="4" s="1"/>
  <c r="AD216" i="4"/>
  <c r="BH216" i="4" s="1"/>
  <c r="K218" i="4"/>
  <c r="AO218" i="4" s="1"/>
  <c r="V218" i="4"/>
  <c r="AZ218" i="4" s="1"/>
  <c r="AF218" i="4"/>
  <c r="BJ218" i="4" s="1"/>
  <c r="T220" i="4"/>
  <c r="AX220" i="4" s="1"/>
  <c r="L221" i="4"/>
  <c r="AP221" i="4" s="1"/>
  <c r="AG221" i="4"/>
  <c r="BK221" i="4" s="1"/>
  <c r="AB228" i="4"/>
  <c r="BF228" i="4" s="1"/>
  <c r="K230" i="4"/>
  <c r="AO230" i="4" s="1"/>
  <c r="O231" i="4"/>
  <c r="AS231" i="4" s="1"/>
  <c r="AA231" i="4"/>
  <c r="BE231" i="4" s="1"/>
  <c r="E236" i="4"/>
  <c r="AI236" i="4" s="1"/>
  <c r="L237" i="4"/>
  <c r="AP237" i="4" s="1"/>
  <c r="T237" i="4"/>
  <c r="AX237" i="4" s="1"/>
  <c r="AB237" i="4"/>
  <c r="BF237" i="4" s="1"/>
  <c r="K238" i="4"/>
  <c r="AO238" i="4" s="1"/>
  <c r="V238" i="4"/>
  <c r="AZ238" i="4" s="1"/>
  <c r="AE238" i="4"/>
  <c r="BI238" i="4" s="1"/>
  <c r="J239" i="4"/>
  <c r="AN239" i="4" s="1"/>
  <c r="AC239" i="4"/>
  <c r="BG239" i="4" s="1"/>
  <c r="E240" i="4"/>
  <c r="AI240" i="4" s="1"/>
  <c r="Q240" i="4"/>
  <c r="AU240" i="4" s="1"/>
  <c r="E241" i="4"/>
  <c r="AI241" i="4" s="1"/>
  <c r="L241" i="4"/>
  <c r="AP241" i="4" s="1"/>
  <c r="T241" i="4"/>
  <c r="AX241" i="4" s="1"/>
  <c r="AB241" i="4"/>
  <c r="BF241" i="4" s="1"/>
  <c r="O242" i="4"/>
  <c r="AS242" i="4" s="1"/>
  <c r="AE242" i="4"/>
  <c r="BI242" i="4" s="1"/>
  <c r="F243" i="4"/>
  <c r="AJ243" i="4" s="1"/>
  <c r="V243" i="4"/>
  <c r="AZ243" i="4" s="1"/>
  <c r="AE244" i="4"/>
  <c r="BI244" i="4" s="1"/>
  <c r="Y244" i="4"/>
  <c r="BC244" i="4" s="1"/>
  <c r="M244" i="4"/>
  <c r="AQ244" i="4" s="1"/>
  <c r="AC244" i="4"/>
  <c r="BG244" i="4" s="1"/>
  <c r="T244" i="4"/>
  <c r="AX244" i="4" s="1"/>
  <c r="I244" i="4"/>
  <c r="AM244" i="4" s="1"/>
  <c r="U244" i="4"/>
  <c r="AY244" i="4" s="1"/>
  <c r="AD245" i="4"/>
  <c r="BH245" i="4" s="1"/>
  <c r="AB245" i="4"/>
  <c r="BF245" i="4" s="1"/>
  <c r="T245" i="4"/>
  <c r="AX245" i="4" s="1"/>
  <c r="L245" i="4"/>
  <c r="AP245" i="4" s="1"/>
  <c r="E245" i="4"/>
  <c r="AI245" i="4" s="1"/>
  <c r="AF245" i="4"/>
  <c r="BJ245" i="4" s="1"/>
  <c r="X245" i="4"/>
  <c r="BB245" i="4" s="1"/>
  <c r="P245" i="4"/>
  <c r="AT245" i="4" s="1"/>
  <c r="H245" i="4"/>
  <c r="AL245" i="4" s="1"/>
  <c r="O245" i="4"/>
  <c r="AS245" i="4" s="1"/>
  <c r="AE245" i="4"/>
  <c r="BI245" i="4" s="1"/>
  <c r="H249" i="4"/>
  <c r="AL249" i="4" s="1"/>
  <c r="X249" i="4"/>
  <c r="BB249" i="4" s="1"/>
  <c r="K253" i="4"/>
  <c r="AO253" i="4" s="1"/>
  <c r="O262" i="4"/>
  <c r="AS262" i="4" s="1"/>
  <c r="AD269" i="4"/>
  <c r="BH269" i="4" s="1"/>
  <c r="AB269" i="4"/>
  <c r="BF269" i="4" s="1"/>
  <c r="T269" i="4"/>
  <c r="AX269" i="4" s="1"/>
  <c r="L269" i="4"/>
  <c r="AP269" i="4" s="1"/>
  <c r="E269" i="4"/>
  <c r="AI269" i="4" s="1"/>
  <c r="AA269" i="4"/>
  <c r="BE269" i="4" s="1"/>
  <c r="S269" i="4"/>
  <c r="AW269" i="4" s="1"/>
  <c r="K269" i="4"/>
  <c r="AO269" i="4" s="1"/>
  <c r="AF269" i="4"/>
  <c r="BJ269" i="4" s="1"/>
  <c r="X269" i="4"/>
  <c r="BB269" i="4" s="1"/>
  <c r="P269" i="4"/>
  <c r="AT269" i="4" s="1"/>
  <c r="H269" i="4"/>
  <c r="AL269" i="4" s="1"/>
  <c r="AE269" i="4"/>
  <c r="BI269" i="4" s="1"/>
  <c r="O277" i="4"/>
  <c r="AS277" i="4" s="1"/>
  <c r="AF284" i="4"/>
  <c r="BJ284" i="4" s="1"/>
  <c r="M284" i="4"/>
  <c r="AQ284" i="4" s="1"/>
  <c r="AC284" i="4"/>
  <c r="BG284" i="4" s="1"/>
  <c r="E284" i="4"/>
  <c r="AI284" i="4" s="1"/>
  <c r="U284" i="4"/>
  <c r="AY284" i="4" s="1"/>
  <c r="W285" i="4"/>
  <c r="BA285" i="4" s="1"/>
  <c r="M287" i="4"/>
  <c r="AQ287" i="4" s="1"/>
  <c r="AD180" i="4"/>
  <c r="BH180" i="4" s="1"/>
  <c r="G180" i="4"/>
  <c r="AK180" i="4" s="1"/>
  <c r="O180" i="4"/>
  <c r="AS180" i="4" s="1"/>
  <c r="W180" i="4"/>
  <c r="BA180" i="4" s="1"/>
  <c r="AE180" i="4"/>
  <c r="BI180" i="4" s="1"/>
  <c r="F181" i="4"/>
  <c r="AJ181" i="4" s="1"/>
  <c r="AG182" i="4"/>
  <c r="BK182" i="4" s="1"/>
  <c r="M183" i="4"/>
  <c r="AQ183" i="4" s="1"/>
  <c r="Y183" i="4"/>
  <c r="BC183" i="4" s="1"/>
  <c r="AG184" i="4"/>
  <c r="BK184" i="4" s="1"/>
  <c r="M187" i="4"/>
  <c r="AQ187" i="4" s="1"/>
  <c r="L188" i="4"/>
  <c r="AP188" i="4" s="1"/>
  <c r="T188" i="4"/>
  <c r="AX188" i="4" s="1"/>
  <c r="AB188" i="4"/>
  <c r="BF188" i="4" s="1"/>
  <c r="K189" i="4"/>
  <c r="AO189" i="4" s="1"/>
  <c r="V189" i="4"/>
  <c r="AZ189" i="4" s="1"/>
  <c r="L192" i="4"/>
  <c r="AP192" i="4" s="1"/>
  <c r="T192" i="4"/>
  <c r="AX192" i="4" s="1"/>
  <c r="AB192" i="4"/>
  <c r="BF192" i="4" s="1"/>
  <c r="M195" i="4"/>
  <c r="AQ195" i="4" s="1"/>
  <c r="K196" i="4"/>
  <c r="AO196" i="4" s="1"/>
  <c r="S196" i="4"/>
  <c r="AW196" i="4" s="1"/>
  <c r="AA196" i="4"/>
  <c r="BE196" i="4" s="1"/>
  <c r="K200" i="4"/>
  <c r="AO200" i="4" s="1"/>
  <c r="S200" i="4"/>
  <c r="AW200" i="4" s="1"/>
  <c r="AA200" i="4"/>
  <c r="BE200" i="4" s="1"/>
  <c r="AG204" i="4"/>
  <c r="BK204" i="4" s="1"/>
  <c r="O205" i="4"/>
  <c r="AS205" i="4" s="1"/>
  <c r="AE207" i="4"/>
  <c r="BI207" i="4" s="1"/>
  <c r="L207" i="4"/>
  <c r="AP207" i="4" s="1"/>
  <c r="U207" i="4"/>
  <c r="AY207" i="4" s="1"/>
  <c r="AG207" i="4"/>
  <c r="BK207" i="4" s="1"/>
  <c r="S208" i="4"/>
  <c r="AW208" i="4" s="1"/>
  <c r="K209" i="4"/>
  <c r="AO209" i="4" s="1"/>
  <c r="N210" i="4"/>
  <c r="AR210" i="4" s="1"/>
  <c r="U212" i="4"/>
  <c r="AY212" i="4" s="1"/>
  <c r="AG213" i="4"/>
  <c r="BK213" i="4" s="1"/>
  <c r="O215" i="4"/>
  <c r="AS215" i="4" s="1"/>
  <c r="J216" i="4"/>
  <c r="AN216" i="4" s="1"/>
  <c r="U216" i="4"/>
  <c r="AY216" i="4" s="1"/>
  <c r="O218" i="4"/>
  <c r="AS218" i="4" s="1"/>
  <c r="AG219" i="4"/>
  <c r="BK219" i="4" s="1"/>
  <c r="H220" i="4"/>
  <c r="AL220" i="4" s="1"/>
  <c r="AG229" i="4"/>
  <c r="BK229" i="4" s="1"/>
  <c r="P230" i="4"/>
  <c r="AT230" i="4" s="1"/>
  <c r="E231" i="4"/>
  <c r="AI231" i="4" s="1"/>
  <c r="Q231" i="4"/>
  <c r="AU231" i="4" s="1"/>
  <c r="AG235" i="4"/>
  <c r="BK235" i="4" s="1"/>
  <c r="P236" i="4"/>
  <c r="AT236" i="4" s="1"/>
  <c r="AD237" i="4"/>
  <c r="BH237" i="4" s="1"/>
  <c r="G237" i="4"/>
  <c r="AK237" i="4" s="1"/>
  <c r="O237" i="4"/>
  <c r="AS237" i="4" s="1"/>
  <c r="W237" i="4"/>
  <c r="BA237" i="4" s="1"/>
  <c r="AE237" i="4"/>
  <c r="BI237" i="4" s="1"/>
  <c r="N238" i="4"/>
  <c r="AR238" i="4" s="1"/>
  <c r="M239" i="4"/>
  <c r="AQ239" i="4" s="1"/>
  <c r="H240" i="4"/>
  <c r="AL240" i="4" s="1"/>
  <c r="Y240" i="4"/>
  <c r="BC240" i="4" s="1"/>
  <c r="AD241" i="4"/>
  <c r="BH241" i="4" s="1"/>
  <c r="G241" i="4"/>
  <c r="AK241" i="4" s="1"/>
  <c r="O241" i="4"/>
  <c r="AS241" i="4" s="1"/>
  <c r="W241" i="4"/>
  <c r="BA241" i="4" s="1"/>
  <c r="AE241" i="4"/>
  <c r="BI241" i="4" s="1"/>
  <c r="F242" i="4"/>
  <c r="AJ242" i="4" s="1"/>
  <c r="AG243" i="4"/>
  <c r="BK243" i="4" s="1"/>
  <c r="M243" i="4"/>
  <c r="AQ243" i="4" s="1"/>
  <c r="AC243" i="4"/>
  <c r="BG243" i="4" s="1"/>
  <c r="E244" i="4"/>
  <c r="AI244" i="4" s="1"/>
  <c r="AB244" i="4"/>
  <c r="BF244" i="4" s="1"/>
  <c r="S245" i="4"/>
  <c r="AW245" i="4" s="1"/>
  <c r="L248" i="4"/>
  <c r="AP248" i="4" s="1"/>
  <c r="H252" i="4"/>
  <c r="AL252" i="4" s="1"/>
  <c r="AD253" i="4"/>
  <c r="BH253" i="4" s="1"/>
  <c r="AF253" i="4"/>
  <c r="BJ253" i="4" s="1"/>
  <c r="X253" i="4"/>
  <c r="BB253" i="4" s="1"/>
  <c r="P253" i="4"/>
  <c r="AT253" i="4" s="1"/>
  <c r="H253" i="4"/>
  <c r="AL253" i="4" s="1"/>
  <c r="AB253" i="4"/>
  <c r="BF253" i="4" s="1"/>
  <c r="T253" i="4"/>
  <c r="AX253" i="4" s="1"/>
  <c r="L253" i="4"/>
  <c r="AP253" i="4" s="1"/>
  <c r="E253" i="4"/>
  <c r="AI253" i="4" s="1"/>
  <c r="O253" i="4"/>
  <c r="AS253" i="4" s="1"/>
  <c r="AE253" i="4"/>
  <c r="BI253" i="4" s="1"/>
  <c r="AD263" i="4"/>
  <c r="BH263" i="4" s="1"/>
  <c r="Y263" i="4"/>
  <c r="BC263" i="4" s="1"/>
  <c r="AG264" i="4"/>
  <c r="BK264" i="4" s="1"/>
  <c r="T264" i="4"/>
  <c r="AX264" i="4" s="1"/>
  <c r="AB264" i="4"/>
  <c r="BF264" i="4" s="1"/>
  <c r="AC275" i="4"/>
  <c r="BG275" i="4" s="1"/>
  <c r="M275" i="4"/>
  <c r="AQ275" i="4" s="1"/>
  <c r="V275" i="4"/>
  <c r="AZ275" i="4" s="1"/>
  <c r="F275" i="4"/>
  <c r="AJ275" i="4" s="1"/>
  <c r="U275" i="4"/>
  <c r="AY275" i="4" s="1"/>
  <c r="E275" i="4"/>
  <c r="AI275" i="4" s="1"/>
  <c r="AG281" i="4"/>
  <c r="BK281" i="4" s="1"/>
  <c r="AA281" i="4"/>
  <c r="BE281" i="4" s="1"/>
  <c r="S281" i="4"/>
  <c r="AW281" i="4" s="1"/>
  <c r="K281" i="4"/>
  <c r="AO281" i="4" s="1"/>
  <c r="AF281" i="4"/>
  <c r="BJ281" i="4" s="1"/>
  <c r="X281" i="4"/>
  <c r="BB281" i="4" s="1"/>
  <c r="P281" i="4"/>
  <c r="AT281" i="4" s="1"/>
  <c r="H281" i="4"/>
  <c r="AL281" i="4" s="1"/>
  <c r="E281" i="4"/>
  <c r="AI281" i="4" s="1"/>
  <c r="I240" i="4"/>
  <c r="AM240" i="4" s="1"/>
  <c r="AF240" i="4"/>
  <c r="BJ240" i="4" s="1"/>
  <c r="N243" i="4"/>
  <c r="AR243" i="4" s="1"/>
  <c r="T248" i="4"/>
  <c r="AX248" i="4" s="1"/>
  <c r="W254" i="4"/>
  <c r="BA254" i="4" s="1"/>
  <c r="N254" i="4"/>
  <c r="AR254" i="4" s="1"/>
  <c r="S254" i="4"/>
  <c r="AW254" i="4" s="1"/>
  <c r="H268" i="4"/>
  <c r="AL268" i="4" s="1"/>
  <c r="AC271" i="4"/>
  <c r="BG271" i="4" s="1"/>
  <c r="M271" i="4"/>
  <c r="AQ271" i="4" s="1"/>
  <c r="AD277" i="4"/>
  <c r="BH277" i="4" s="1"/>
  <c r="AB277" i="4"/>
  <c r="BF277" i="4" s="1"/>
  <c r="T277" i="4"/>
  <c r="AX277" i="4" s="1"/>
  <c r="L277" i="4"/>
  <c r="AP277" i="4" s="1"/>
  <c r="E277" i="4"/>
  <c r="AI277" i="4" s="1"/>
  <c r="AA277" i="4"/>
  <c r="BE277" i="4" s="1"/>
  <c r="S277" i="4"/>
  <c r="AW277" i="4" s="1"/>
  <c r="K277" i="4"/>
  <c r="AO277" i="4" s="1"/>
  <c r="AF277" i="4"/>
  <c r="BJ277" i="4" s="1"/>
  <c r="X277" i="4"/>
  <c r="BB277" i="4" s="1"/>
  <c r="P277" i="4"/>
  <c r="AT277" i="4" s="1"/>
  <c r="H277" i="4"/>
  <c r="AL277" i="4" s="1"/>
  <c r="AE277" i="4"/>
  <c r="BI277" i="4" s="1"/>
  <c r="AG279" i="4"/>
  <c r="BK279" i="4" s="1"/>
  <c r="I279" i="4"/>
  <c r="AM279" i="4" s="1"/>
  <c r="F279" i="4"/>
  <c r="AJ279" i="4" s="1"/>
  <c r="Z282" i="4"/>
  <c r="BD282" i="4" s="1"/>
  <c r="K282" i="4"/>
  <c r="AO282" i="4" s="1"/>
  <c r="J282" i="4"/>
  <c r="AN282" i="4" s="1"/>
  <c r="AG285" i="4"/>
  <c r="BK285" i="4" s="1"/>
  <c r="AB285" i="4"/>
  <c r="BF285" i="4" s="1"/>
  <c r="T285" i="4"/>
  <c r="AX285" i="4" s="1"/>
  <c r="L285" i="4"/>
  <c r="AP285" i="4" s="1"/>
  <c r="AA285" i="4"/>
  <c r="BE285" i="4" s="1"/>
  <c r="S285" i="4"/>
  <c r="AW285" i="4" s="1"/>
  <c r="K285" i="4"/>
  <c r="AO285" i="4" s="1"/>
  <c r="G285" i="4"/>
  <c r="AK285" i="4" s="1"/>
  <c r="AG287" i="4"/>
  <c r="BK287" i="4" s="1"/>
  <c r="V287" i="4"/>
  <c r="AZ287" i="4" s="1"/>
  <c r="F287" i="4"/>
  <c r="AJ287" i="4" s="1"/>
  <c r="U287" i="4"/>
  <c r="AY287" i="4" s="1"/>
  <c r="E287" i="4"/>
  <c r="AI287" i="4" s="1"/>
  <c r="M248" i="4"/>
  <c r="AQ248" i="4" s="1"/>
  <c r="AC248" i="4"/>
  <c r="BG248" i="4" s="1"/>
  <c r="K249" i="4"/>
  <c r="AO249" i="4" s="1"/>
  <c r="S249" i="4"/>
  <c r="AW249" i="4" s="1"/>
  <c r="AG253" i="4"/>
  <c r="BK253" i="4" s="1"/>
  <c r="K254" i="4"/>
  <c r="AO254" i="4" s="1"/>
  <c r="V254" i="4"/>
  <c r="AZ254" i="4" s="1"/>
  <c r="AE254" i="4"/>
  <c r="BI254" i="4" s="1"/>
  <c r="M255" i="4"/>
  <c r="AQ255" i="4" s="1"/>
  <c r="Q256" i="4"/>
  <c r="AU256" i="4" s="1"/>
  <c r="AD257" i="4"/>
  <c r="BH257" i="4" s="1"/>
  <c r="G257" i="4"/>
  <c r="AK257" i="4" s="1"/>
  <c r="O257" i="4"/>
  <c r="AS257" i="4" s="1"/>
  <c r="W257" i="4"/>
  <c r="BA257" i="4" s="1"/>
  <c r="AE257" i="4"/>
  <c r="BI257" i="4" s="1"/>
  <c r="AG259" i="4"/>
  <c r="BK259" i="4" s="1"/>
  <c r="M259" i="4"/>
  <c r="AQ259" i="4" s="1"/>
  <c r="AC259" i="4"/>
  <c r="BG259" i="4" s="1"/>
  <c r="AG261" i="4"/>
  <c r="BK261" i="4" s="1"/>
  <c r="E261" i="4"/>
  <c r="AI261" i="4" s="1"/>
  <c r="L261" i="4"/>
  <c r="AP261" i="4" s="1"/>
  <c r="T261" i="4"/>
  <c r="AX261" i="4" s="1"/>
  <c r="AB261" i="4"/>
  <c r="BF261" i="4" s="1"/>
  <c r="W262" i="4"/>
  <c r="BA262" i="4" s="1"/>
  <c r="V263" i="4"/>
  <c r="AZ263" i="4" s="1"/>
  <c r="M264" i="4"/>
  <c r="AQ264" i="4" s="1"/>
  <c r="AC264" i="4"/>
  <c r="BG264" i="4" s="1"/>
  <c r="K265" i="4"/>
  <c r="AO265" i="4" s="1"/>
  <c r="S265" i="4"/>
  <c r="AW265" i="4" s="1"/>
  <c r="K266" i="4"/>
  <c r="AO266" i="4" s="1"/>
  <c r="F270" i="4"/>
  <c r="AJ270" i="4" s="1"/>
  <c r="O270" i="4"/>
  <c r="AS270" i="4" s="1"/>
  <c r="AA270" i="4"/>
  <c r="BE270" i="4" s="1"/>
  <c r="K273" i="4"/>
  <c r="AO273" i="4" s="1"/>
  <c r="S273" i="4"/>
  <c r="AW273" i="4" s="1"/>
  <c r="N274" i="4"/>
  <c r="AR274" i="4" s="1"/>
  <c r="AD274" i="4"/>
  <c r="BH274" i="4" s="1"/>
  <c r="AF276" i="4"/>
  <c r="BJ276" i="4" s="1"/>
  <c r="I276" i="4"/>
  <c r="AM276" i="4" s="1"/>
  <c r="T276" i="4"/>
  <c r="AX276" i="4" s="1"/>
  <c r="AC276" i="4"/>
  <c r="BG276" i="4" s="1"/>
  <c r="O278" i="4"/>
  <c r="AS278" i="4" s="1"/>
  <c r="E280" i="4"/>
  <c r="AI280" i="4" s="1"/>
  <c r="U280" i="4"/>
  <c r="AY280" i="4" s="1"/>
  <c r="AD281" i="4"/>
  <c r="BH281" i="4" s="1"/>
  <c r="G281" i="4"/>
  <c r="AK281" i="4" s="1"/>
  <c r="O281" i="4"/>
  <c r="AS281" i="4" s="1"/>
  <c r="W281" i="4"/>
  <c r="BA281" i="4" s="1"/>
  <c r="AE281" i="4"/>
  <c r="BI281" i="4" s="1"/>
  <c r="AG283" i="4"/>
  <c r="BK283" i="4" s="1"/>
  <c r="Y283" i="4"/>
  <c r="BC283" i="4" s="1"/>
  <c r="AD285" i="4"/>
  <c r="BH285" i="4" s="1"/>
  <c r="H285" i="4"/>
  <c r="AL285" i="4" s="1"/>
  <c r="P285" i="4"/>
  <c r="AT285" i="4" s="1"/>
  <c r="X285" i="4"/>
  <c r="BB285" i="4" s="1"/>
  <c r="AF285" i="4"/>
  <c r="BJ285" i="4" s="1"/>
  <c r="G286" i="4"/>
  <c r="AK286" i="4" s="1"/>
  <c r="W286" i="4"/>
  <c r="BA286" i="4" s="1"/>
  <c r="N287" i="4"/>
  <c r="AR287" i="4" s="1"/>
  <c r="E288" i="4"/>
  <c r="AI288" i="4" s="1"/>
  <c r="Q288" i="4"/>
  <c r="AU288" i="4" s="1"/>
  <c r="AD289" i="4"/>
  <c r="BH289" i="4" s="1"/>
  <c r="H289" i="4"/>
  <c r="AL289" i="4" s="1"/>
  <c r="P289" i="4"/>
  <c r="AT289" i="4" s="1"/>
  <c r="X289" i="4"/>
  <c r="BB289" i="4" s="1"/>
  <c r="AF289" i="4"/>
  <c r="BJ289" i="4" s="1"/>
  <c r="E292" i="4"/>
  <c r="AI292" i="4" s="1"/>
  <c r="AC293" i="4"/>
  <c r="BG293" i="4" s="1"/>
  <c r="E293" i="4"/>
  <c r="AI293" i="4" s="1"/>
  <c r="L293" i="4"/>
  <c r="AP293" i="4" s="1"/>
  <c r="T293" i="4"/>
  <c r="AX293" i="4" s="1"/>
  <c r="AB293" i="4"/>
  <c r="BF293" i="4" s="1"/>
  <c r="H294" i="4"/>
  <c r="AL294" i="4" s="1"/>
  <c r="O294" i="4"/>
  <c r="AS294" i="4" s="1"/>
  <c r="V294" i="4"/>
  <c r="AZ294" i="4" s="1"/>
  <c r="N295" i="4"/>
  <c r="AR295" i="4" s="1"/>
  <c r="E297" i="4"/>
  <c r="AI297" i="4" s="1"/>
  <c r="U300" i="4"/>
  <c r="AY300" i="4" s="1"/>
  <c r="H301" i="4"/>
  <c r="AL301" i="4" s="1"/>
  <c r="S301" i="4"/>
  <c r="AW301" i="4" s="1"/>
  <c r="AC301" i="4"/>
  <c r="BG301" i="4" s="1"/>
  <c r="F303" i="4"/>
  <c r="AJ303" i="4" s="1"/>
  <c r="I304" i="4"/>
  <c r="AM304" i="4" s="1"/>
  <c r="T304" i="4"/>
  <c r="AX304" i="4" s="1"/>
  <c r="I305" i="4"/>
  <c r="AM305" i="4" s="1"/>
  <c r="Q305" i="4"/>
  <c r="AU305" i="4" s="1"/>
  <c r="X305" i="4"/>
  <c r="BB305" i="4" s="1"/>
  <c r="AE305" i="4"/>
  <c r="BI305" i="4" s="1"/>
  <c r="O306" i="4"/>
  <c r="AS306" i="4" s="1"/>
  <c r="Z306" i="4"/>
  <c r="BD306" i="4" s="1"/>
  <c r="AG307" i="4"/>
  <c r="BK307" i="4" s="1"/>
  <c r="F307" i="4"/>
  <c r="AJ307" i="4" s="1"/>
  <c r="O307" i="4"/>
  <c r="AS307" i="4" s="1"/>
  <c r="Z307" i="4"/>
  <c r="BD307" i="4" s="1"/>
  <c r="N308" i="4"/>
  <c r="AR308" i="4" s="1"/>
  <c r="H309" i="4"/>
  <c r="AL309" i="4" s="1"/>
  <c r="U309" i="4"/>
  <c r="AY309" i="4" s="1"/>
  <c r="AE310" i="4"/>
  <c r="BI310" i="4" s="1"/>
  <c r="N310" i="4"/>
  <c r="AR310" i="4" s="1"/>
  <c r="AA310" i="4"/>
  <c r="BE310" i="4" s="1"/>
  <c r="Y313" i="4"/>
  <c r="BC313" i="4" s="1"/>
  <c r="E313" i="4"/>
  <c r="AI313" i="4" s="1"/>
  <c r="U313" i="4"/>
  <c r="AY313" i="4" s="1"/>
  <c r="AF313" i="4"/>
  <c r="BJ313" i="4" s="1"/>
  <c r="AG315" i="4"/>
  <c r="BK315" i="4" s="1"/>
  <c r="AC315" i="4"/>
  <c r="BG315" i="4" s="1"/>
  <c r="G315" i="4"/>
  <c r="AK315" i="4" s="1"/>
  <c r="AG316" i="4"/>
  <c r="BK316" i="4" s="1"/>
  <c r="T317" i="4"/>
  <c r="AX317" i="4" s="1"/>
  <c r="H317" i="4"/>
  <c r="AL317" i="4" s="1"/>
  <c r="AE317" i="4"/>
  <c r="BI317" i="4" s="1"/>
  <c r="O317" i="4"/>
  <c r="AS317" i="4" s="1"/>
  <c r="AB317" i="4"/>
  <c r="BF317" i="4" s="1"/>
  <c r="M317" i="4"/>
  <c r="AQ317" i="4" s="1"/>
  <c r="Z318" i="4"/>
  <c r="BD318" i="4" s="1"/>
  <c r="K318" i="4"/>
  <c r="AO318" i="4" s="1"/>
  <c r="J318" i="4"/>
  <c r="AN318" i="4" s="1"/>
  <c r="E324" i="4"/>
  <c r="AI324" i="4" s="1"/>
  <c r="U327" i="4"/>
  <c r="AY327" i="4" s="1"/>
  <c r="AG329" i="4"/>
  <c r="BK329" i="4" s="1"/>
  <c r="AA329" i="4"/>
  <c r="BE329" i="4" s="1"/>
  <c r="S329" i="4"/>
  <c r="AW329" i="4" s="1"/>
  <c r="K329" i="4"/>
  <c r="AO329" i="4" s="1"/>
  <c r="L329" i="4"/>
  <c r="AP329" i="4" s="1"/>
  <c r="AC343" i="4"/>
  <c r="BG343" i="4" s="1"/>
  <c r="M343" i="4"/>
  <c r="AQ343" i="4" s="1"/>
  <c r="V343" i="4"/>
  <c r="AZ343" i="4" s="1"/>
  <c r="F343" i="4"/>
  <c r="AJ343" i="4" s="1"/>
  <c r="U343" i="4"/>
  <c r="AY343" i="4" s="1"/>
  <c r="E343" i="4"/>
  <c r="AI343" i="4" s="1"/>
  <c r="AD345" i="4"/>
  <c r="BH345" i="4" s="1"/>
  <c r="AE345" i="4"/>
  <c r="BI345" i="4" s="1"/>
  <c r="W345" i="4"/>
  <c r="BA345" i="4" s="1"/>
  <c r="O345" i="4"/>
  <c r="AS345" i="4" s="1"/>
  <c r="G345" i="4"/>
  <c r="AK345" i="4" s="1"/>
  <c r="AB345" i="4"/>
  <c r="BF345" i="4" s="1"/>
  <c r="T345" i="4"/>
  <c r="AX345" i="4" s="1"/>
  <c r="L345" i="4"/>
  <c r="AP345" i="4" s="1"/>
  <c r="AA345" i="4"/>
  <c r="BE345" i="4" s="1"/>
  <c r="S345" i="4"/>
  <c r="AW345" i="4" s="1"/>
  <c r="K345" i="4"/>
  <c r="AO345" i="4" s="1"/>
  <c r="AF345" i="4"/>
  <c r="BJ345" i="4" s="1"/>
  <c r="AG349" i="4"/>
  <c r="BK349" i="4" s="1"/>
  <c r="AA349" i="4"/>
  <c r="BE349" i="4" s="1"/>
  <c r="S349" i="4"/>
  <c r="AW349" i="4" s="1"/>
  <c r="K349" i="4"/>
  <c r="AO349" i="4" s="1"/>
  <c r="L349" i="4"/>
  <c r="AP349" i="4" s="1"/>
  <c r="AD350" i="4"/>
  <c r="BH350" i="4" s="1"/>
  <c r="S350" i="4"/>
  <c r="AW350" i="4" s="1"/>
  <c r="G350" i="4"/>
  <c r="AK350" i="4" s="1"/>
  <c r="AA350" i="4"/>
  <c r="BE350" i="4" s="1"/>
  <c r="O350" i="4"/>
  <c r="AS350" i="4" s="1"/>
  <c r="F350" i="4"/>
  <c r="AJ350" i="4" s="1"/>
  <c r="W350" i="4"/>
  <c r="BA350" i="4" s="1"/>
  <c r="N350" i="4"/>
  <c r="AR350" i="4" s="1"/>
  <c r="N259" i="4"/>
  <c r="AR259" i="4" s="1"/>
  <c r="AD259" i="4"/>
  <c r="BH259" i="4" s="1"/>
  <c r="G261" i="4"/>
  <c r="AK261" i="4" s="1"/>
  <c r="O261" i="4"/>
  <c r="AS261" i="4" s="1"/>
  <c r="W261" i="4"/>
  <c r="BA261" i="4" s="1"/>
  <c r="AE261" i="4"/>
  <c r="BI261" i="4" s="1"/>
  <c r="L265" i="4"/>
  <c r="AP265" i="4" s="1"/>
  <c r="T265" i="4"/>
  <c r="AX265" i="4" s="1"/>
  <c r="AB265" i="4"/>
  <c r="BF265" i="4" s="1"/>
  <c r="S266" i="4"/>
  <c r="AW266" i="4" s="1"/>
  <c r="G270" i="4"/>
  <c r="AK270" i="4" s="1"/>
  <c r="S270" i="4"/>
  <c r="AW270" i="4" s="1"/>
  <c r="E273" i="4"/>
  <c r="AI273" i="4" s="1"/>
  <c r="L273" i="4"/>
  <c r="AP273" i="4" s="1"/>
  <c r="T273" i="4"/>
  <c r="AX273" i="4" s="1"/>
  <c r="AB273" i="4"/>
  <c r="BF273" i="4" s="1"/>
  <c r="O274" i="4"/>
  <c r="AS274" i="4" s="1"/>
  <c r="AE274" i="4"/>
  <c r="BI274" i="4" s="1"/>
  <c r="L276" i="4"/>
  <c r="AP276" i="4" s="1"/>
  <c r="U276" i="4"/>
  <c r="AY276" i="4" s="1"/>
  <c r="AG276" i="4"/>
  <c r="BK276" i="4" s="1"/>
  <c r="L280" i="4"/>
  <c r="AP280" i="4" s="1"/>
  <c r="AB280" i="4"/>
  <c r="BF280" i="4" s="1"/>
  <c r="Z283" i="4"/>
  <c r="BD283" i="4" s="1"/>
  <c r="N286" i="4"/>
  <c r="AR286" i="4" s="1"/>
  <c r="I288" i="4"/>
  <c r="AM288" i="4" s="1"/>
  <c r="T288" i="4"/>
  <c r="AX288" i="4" s="1"/>
  <c r="AC288" i="4"/>
  <c r="BG288" i="4" s="1"/>
  <c r="K289" i="4"/>
  <c r="AO289" i="4" s="1"/>
  <c r="S289" i="4"/>
  <c r="AW289" i="4" s="1"/>
  <c r="AA289" i="4"/>
  <c r="BE289" i="4" s="1"/>
  <c r="G293" i="4"/>
  <c r="AK293" i="4" s="1"/>
  <c r="O293" i="4"/>
  <c r="AS293" i="4" s="1"/>
  <c r="W293" i="4"/>
  <c r="BA293" i="4" s="1"/>
  <c r="AF293" i="4"/>
  <c r="BJ293" i="4" s="1"/>
  <c r="J294" i="4"/>
  <c r="AN294" i="4" s="1"/>
  <c r="P294" i="4"/>
  <c r="AT294" i="4" s="1"/>
  <c r="X294" i="4"/>
  <c r="BB294" i="4" s="1"/>
  <c r="AE294" i="4"/>
  <c r="BI294" i="4" s="1"/>
  <c r="R295" i="4"/>
  <c r="AV295" i="4" s="1"/>
  <c r="AD295" i="4"/>
  <c r="BH295" i="4" s="1"/>
  <c r="P297" i="4"/>
  <c r="AT297" i="4" s="1"/>
  <c r="AB300" i="4"/>
  <c r="BF300" i="4" s="1"/>
  <c r="I301" i="4"/>
  <c r="AM301" i="4" s="1"/>
  <c r="T301" i="4"/>
  <c r="AX301" i="4" s="1"/>
  <c r="AE301" i="4"/>
  <c r="BI301" i="4" s="1"/>
  <c r="J304" i="4"/>
  <c r="AN304" i="4" s="1"/>
  <c r="U304" i="4"/>
  <c r="AY304" i="4" s="1"/>
  <c r="AF304" i="4"/>
  <c r="BJ304" i="4" s="1"/>
  <c r="L305" i="4"/>
  <c r="AP305" i="4" s="1"/>
  <c r="S305" i="4"/>
  <c r="AW305" i="4" s="1"/>
  <c r="Y305" i="4"/>
  <c r="BC305" i="4" s="1"/>
  <c r="AG305" i="4"/>
  <c r="BK305" i="4" s="1"/>
  <c r="F306" i="4"/>
  <c r="AJ306" i="4" s="1"/>
  <c r="P306" i="4"/>
  <c r="AT306" i="4" s="1"/>
  <c r="AA306" i="4"/>
  <c r="BE306" i="4" s="1"/>
  <c r="I307" i="4"/>
  <c r="AM307" i="4" s="1"/>
  <c r="S307" i="4"/>
  <c r="AW307" i="4" s="1"/>
  <c r="AD307" i="4"/>
  <c r="BH307" i="4" s="1"/>
  <c r="R308" i="4"/>
  <c r="AV308" i="4" s="1"/>
  <c r="AD308" i="4"/>
  <c r="BH308" i="4" s="1"/>
  <c r="K309" i="4"/>
  <c r="AO309" i="4" s="1"/>
  <c r="AA309" i="4"/>
  <c r="BE309" i="4" s="1"/>
  <c r="S310" i="4"/>
  <c r="AW310" i="4" s="1"/>
  <c r="AF310" i="4"/>
  <c r="BJ310" i="4" s="1"/>
  <c r="AD314" i="4"/>
  <c r="BH314" i="4" s="1"/>
  <c r="H314" i="4"/>
  <c r="AL314" i="4" s="1"/>
  <c r="L316" i="4"/>
  <c r="AP316" i="4" s="1"/>
  <c r="AG321" i="4"/>
  <c r="BK321" i="4" s="1"/>
  <c r="AA321" i="4"/>
  <c r="BE321" i="4" s="1"/>
  <c r="S321" i="4"/>
  <c r="AW321" i="4" s="1"/>
  <c r="K321" i="4"/>
  <c r="AO321" i="4" s="1"/>
  <c r="L321" i="4"/>
  <c r="AP321" i="4" s="1"/>
  <c r="AD322" i="4"/>
  <c r="BH322" i="4" s="1"/>
  <c r="S322" i="4"/>
  <c r="AW322" i="4" s="1"/>
  <c r="G322" i="4"/>
  <c r="AK322" i="4" s="1"/>
  <c r="AA322" i="4"/>
  <c r="BE322" i="4" s="1"/>
  <c r="O322" i="4"/>
  <c r="AS322" i="4" s="1"/>
  <c r="F322" i="4"/>
  <c r="AJ322" i="4" s="1"/>
  <c r="W322" i="4"/>
  <c r="BA322" i="4" s="1"/>
  <c r="N322" i="4"/>
  <c r="AR322" i="4" s="1"/>
  <c r="M327" i="4"/>
  <c r="AQ327" i="4" s="1"/>
  <c r="AG353" i="4"/>
  <c r="BK353" i="4" s="1"/>
  <c r="AA353" i="4"/>
  <c r="BE353" i="4" s="1"/>
  <c r="S353" i="4"/>
  <c r="AW353" i="4" s="1"/>
  <c r="K353" i="4"/>
  <c r="AO353" i="4" s="1"/>
  <c r="AG245" i="4"/>
  <c r="BK245" i="4" s="1"/>
  <c r="E248" i="4"/>
  <c r="AI248" i="4" s="1"/>
  <c r="AD249" i="4"/>
  <c r="BH249" i="4" s="1"/>
  <c r="G249" i="4"/>
  <c r="AK249" i="4" s="1"/>
  <c r="O249" i="4"/>
  <c r="AS249" i="4" s="1"/>
  <c r="W249" i="4"/>
  <c r="BA249" i="4" s="1"/>
  <c r="AE249" i="4"/>
  <c r="BI249" i="4" s="1"/>
  <c r="AC252" i="4"/>
  <c r="BG252" i="4" s="1"/>
  <c r="F254" i="4"/>
  <c r="AJ254" i="4" s="1"/>
  <c r="O254" i="4"/>
  <c r="AS254" i="4" s="1"/>
  <c r="E256" i="4"/>
  <c r="AI256" i="4" s="1"/>
  <c r="K257" i="4"/>
  <c r="AO257" i="4" s="1"/>
  <c r="S257" i="4"/>
  <c r="AW257" i="4" s="1"/>
  <c r="AA257" i="4"/>
  <c r="BE257" i="4" s="1"/>
  <c r="E259" i="4"/>
  <c r="AI259" i="4" s="1"/>
  <c r="AF260" i="4"/>
  <c r="BJ260" i="4" s="1"/>
  <c r="H261" i="4"/>
  <c r="AL261" i="4" s="1"/>
  <c r="P261" i="4"/>
  <c r="AT261" i="4" s="1"/>
  <c r="X261" i="4"/>
  <c r="BB261" i="4" s="1"/>
  <c r="AF261" i="4"/>
  <c r="BJ261" i="4" s="1"/>
  <c r="J262" i="4"/>
  <c r="AN262" i="4" s="1"/>
  <c r="I263" i="4"/>
  <c r="AM263" i="4" s="1"/>
  <c r="E264" i="4"/>
  <c r="AI264" i="4" s="1"/>
  <c r="AD265" i="4"/>
  <c r="BH265" i="4" s="1"/>
  <c r="G265" i="4"/>
  <c r="AK265" i="4" s="1"/>
  <c r="O265" i="4"/>
  <c r="AS265" i="4" s="1"/>
  <c r="W265" i="4"/>
  <c r="BA265" i="4" s="1"/>
  <c r="AE265" i="4"/>
  <c r="BI265" i="4" s="1"/>
  <c r="AG269" i="4"/>
  <c r="BK269" i="4" s="1"/>
  <c r="K270" i="4"/>
  <c r="AO270" i="4" s="1"/>
  <c r="V270" i="4"/>
  <c r="AZ270" i="4" s="1"/>
  <c r="AD273" i="4"/>
  <c r="BH273" i="4" s="1"/>
  <c r="G273" i="4"/>
  <c r="AK273" i="4" s="1"/>
  <c r="O273" i="4"/>
  <c r="AS273" i="4" s="1"/>
  <c r="W273" i="4"/>
  <c r="BA273" i="4" s="1"/>
  <c r="AE273" i="4"/>
  <c r="BI273" i="4" s="1"/>
  <c r="F274" i="4"/>
  <c r="AJ274" i="4" s="1"/>
  <c r="AG275" i="4"/>
  <c r="BK275" i="4" s="1"/>
  <c r="M276" i="4"/>
  <c r="AQ276" i="4" s="1"/>
  <c r="Y276" i="4"/>
  <c r="BC276" i="4" s="1"/>
  <c r="AG277" i="4"/>
  <c r="BK277" i="4" s="1"/>
  <c r="M280" i="4"/>
  <c r="AQ280" i="4" s="1"/>
  <c r="O286" i="4"/>
  <c r="AS286" i="4" s="1"/>
  <c r="AE288" i="4"/>
  <c r="BI288" i="4" s="1"/>
  <c r="L288" i="4"/>
  <c r="AP288" i="4" s="1"/>
  <c r="U288" i="4"/>
  <c r="AY288" i="4" s="1"/>
  <c r="AG288" i="4"/>
  <c r="BK288" i="4" s="1"/>
  <c r="L289" i="4"/>
  <c r="AP289" i="4" s="1"/>
  <c r="T289" i="4"/>
  <c r="AX289" i="4" s="1"/>
  <c r="AB289" i="4"/>
  <c r="BF289" i="4" s="1"/>
  <c r="H293" i="4"/>
  <c r="AL293" i="4" s="1"/>
  <c r="P293" i="4"/>
  <c r="AT293" i="4" s="1"/>
  <c r="X293" i="4"/>
  <c r="BB293" i="4" s="1"/>
  <c r="K294" i="4"/>
  <c r="AO294" i="4" s="1"/>
  <c r="S294" i="4"/>
  <c r="AW294" i="4" s="1"/>
  <c r="Z294" i="4"/>
  <c r="BD294" i="4" s="1"/>
  <c r="AF294" i="4"/>
  <c r="BJ294" i="4" s="1"/>
  <c r="S295" i="4"/>
  <c r="AW295" i="4" s="1"/>
  <c r="AG301" i="4"/>
  <c r="BK301" i="4" s="1"/>
  <c r="E301" i="4"/>
  <c r="AI301" i="4" s="1"/>
  <c r="M301" i="4"/>
  <c r="AQ301" i="4" s="1"/>
  <c r="X301" i="4"/>
  <c r="BB301" i="4" s="1"/>
  <c r="E304" i="4"/>
  <c r="AI304" i="4" s="1"/>
  <c r="N304" i="4"/>
  <c r="AR304" i="4" s="1"/>
  <c r="Y304" i="4"/>
  <c r="BC304" i="4" s="1"/>
  <c r="AF305" i="4"/>
  <c r="BJ305" i="4" s="1"/>
  <c r="G305" i="4"/>
  <c r="AK305" i="4" s="1"/>
  <c r="M305" i="4"/>
  <c r="AQ305" i="4" s="1"/>
  <c r="T305" i="4"/>
  <c r="AX305" i="4" s="1"/>
  <c r="AB305" i="4"/>
  <c r="BF305" i="4" s="1"/>
  <c r="J306" i="4"/>
  <c r="AN306" i="4" s="1"/>
  <c r="T306" i="4"/>
  <c r="AX306" i="4" s="1"/>
  <c r="AE306" i="4"/>
  <c r="BI306" i="4" s="1"/>
  <c r="J307" i="4"/>
  <c r="AN307" i="4" s="1"/>
  <c r="U307" i="4"/>
  <c r="AY307" i="4" s="1"/>
  <c r="H308" i="4"/>
  <c r="AL308" i="4" s="1"/>
  <c r="T308" i="4"/>
  <c r="AX308" i="4" s="1"/>
  <c r="E309" i="4"/>
  <c r="AI309" i="4" s="1"/>
  <c r="P309" i="4"/>
  <c r="AT309" i="4" s="1"/>
  <c r="F310" i="4"/>
  <c r="AJ310" i="4" s="1"/>
  <c r="T310" i="4"/>
  <c r="AX310" i="4" s="1"/>
  <c r="AB314" i="4"/>
  <c r="BF314" i="4" s="1"/>
  <c r="T321" i="4"/>
  <c r="AX321" i="4" s="1"/>
  <c r="K322" i="4"/>
  <c r="AO322" i="4" s="1"/>
  <c r="AD325" i="4"/>
  <c r="BH325" i="4" s="1"/>
  <c r="AB325" i="4"/>
  <c r="BF325" i="4" s="1"/>
  <c r="T325" i="4"/>
  <c r="AX325" i="4" s="1"/>
  <c r="L325" i="4"/>
  <c r="AP325" i="4" s="1"/>
  <c r="E325" i="4"/>
  <c r="AI325" i="4" s="1"/>
  <c r="AA325" i="4"/>
  <c r="BE325" i="4" s="1"/>
  <c r="S325" i="4"/>
  <c r="AW325" i="4" s="1"/>
  <c r="K325" i="4"/>
  <c r="AO325" i="4" s="1"/>
  <c r="AF325" i="4"/>
  <c r="BJ325" i="4" s="1"/>
  <c r="X325" i="4"/>
  <c r="BB325" i="4" s="1"/>
  <c r="P325" i="4"/>
  <c r="AT325" i="4" s="1"/>
  <c r="H325" i="4"/>
  <c r="AL325" i="4" s="1"/>
  <c r="AE325" i="4"/>
  <c r="BI325" i="4" s="1"/>
  <c r="AF336" i="4"/>
  <c r="BJ336" i="4" s="1"/>
  <c r="AA338" i="4"/>
  <c r="BE338" i="4" s="1"/>
  <c r="O338" i="4"/>
  <c r="AS338" i="4" s="1"/>
  <c r="F338" i="4"/>
  <c r="AJ338" i="4" s="1"/>
  <c r="AD338" i="4"/>
  <c r="BH338" i="4" s="1"/>
  <c r="L353" i="4"/>
  <c r="AP353" i="4" s="1"/>
  <c r="G289" i="4"/>
  <c r="AK289" i="4" s="1"/>
  <c r="O289" i="4"/>
  <c r="AS289" i="4" s="1"/>
  <c r="W289" i="4"/>
  <c r="BA289" i="4" s="1"/>
  <c r="AE289" i="4"/>
  <c r="BI289" i="4" s="1"/>
  <c r="F294" i="4"/>
  <c r="AJ294" i="4" s="1"/>
  <c r="N294" i="4"/>
  <c r="AR294" i="4" s="1"/>
  <c r="T294" i="4"/>
  <c r="AX294" i="4" s="1"/>
  <c r="I295" i="4"/>
  <c r="AM295" i="4" s="1"/>
  <c r="G301" i="4"/>
  <c r="AK301" i="4" s="1"/>
  <c r="O301" i="4"/>
  <c r="AS301" i="4" s="1"/>
  <c r="F304" i="4"/>
  <c r="AJ304" i="4" s="1"/>
  <c r="P304" i="4"/>
  <c r="AT304" i="4" s="1"/>
  <c r="Z304" i="4"/>
  <c r="BD304" i="4" s="1"/>
  <c r="H305" i="4"/>
  <c r="AL305" i="4" s="1"/>
  <c r="O305" i="4"/>
  <c r="AS305" i="4" s="1"/>
  <c r="W305" i="4"/>
  <c r="BA305" i="4" s="1"/>
  <c r="AC305" i="4"/>
  <c r="BG305" i="4" s="1"/>
  <c r="K306" i="4"/>
  <c r="AO306" i="4" s="1"/>
  <c r="V306" i="4"/>
  <c r="AZ306" i="4" s="1"/>
  <c r="I308" i="4"/>
  <c r="AM308" i="4" s="1"/>
  <c r="AD309" i="4"/>
  <c r="BH309" i="4" s="1"/>
  <c r="AB309" i="4"/>
  <c r="BF309" i="4" s="1"/>
  <c r="G309" i="4"/>
  <c r="AK309" i="4" s="1"/>
  <c r="Q309" i="4"/>
  <c r="AU309" i="4" s="1"/>
  <c r="K310" i="4"/>
  <c r="AO310" i="4" s="1"/>
  <c r="AF316" i="4"/>
  <c r="BJ316" i="4" s="1"/>
  <c r="V316" i="4"/>
  <c r="AZ316" i="4" s="1"/>
  <c r="F316" i="4"/>
  <c r="AJ316" i="4" s="1"/>
  <c r="AF320" i="4"/>
  <c r="BJ320" i="4" s="1"/>
  <c r="M320" i="4"/>
  <c r="AQ320" i="4" s="1"/>
  <c r="AC320" i="4"/>
  <c r="BG320" i="4" s="1"/>
  <c r="E320" i="4"/>
  <c r="AI320" i="4" s="1"/>
  <c r="U320" i="4"/>
  <c r="AY320" i="4" s="1"/>
  <c r="AG327" i="4"/>
  <c r="BK327" i="4" s="1"/>
  <c r="V327" i="4"/>
  <c r="AZ327" i="4" s="1"/>
  <c r="F327" i="4"/>
  <c r="AJ327" i="4" s="1"/>
  <c r="X348" i="4"/>
  <c r="BB348" i="4" s="1"/>
  <c r="E348" i="4"/>
  <c r="AI348" i="4" s="1"/>
  <c r="H310" i="4"/>
  <c r="AL310" i="4" s="1"/>
  <c r="O310" i="4"/>
  <c r="AS310" i="4" s="1"/>
  <c r="V310" i="4"/>
  <c r="AZ310" i="4" s="1"/>
  <c r="AD310" i="4"/>
  <c r="BH310" i="4" s="1"/>
  <c r="S314" i="4"/>
  <c r="AW314" i="4" s="1"/>
  <c r="R315" i="4"/>
  <c r="AV315" i="4" s="1"/>
  <c r="P316" i="4"/>
  <c r="AT316" i="4" s="1"/>
  <c r="AB316" i="4"/>
  <c r="BF316" i="4" s="1"/>
  <c r="Y319" i="4"/>
  <c r="BC319" i="4" s="1"/>
  <c r="AD321" i="4"/>
  <c r="BH321" i="4" s="1"/>
  <c r="G321" i="4"/>
  <c r="AK321" i="4" s="1"/>
  <c r="O321" i="4"/>
  <c r="AS321" i="4" s="1"/>
  <c r="W321" i="4"/>
  <c r="BA321" i="4" s="1"/>
  <c r="AE321" i="4"/>
  <c r="BI321" i="4" s="1"/>
  <c r="G326" i="4"/>
  <c r="AK326" i="4" s="1"/>
  <c r="W326" i="4"/>
  <c r="BA326" i="4" s="1"/>
  <c r="N327" i="4"/>
  <c r="AR327" i="4" s="1"/>
  <c r="AD327" i="4"/>
  <c r="BH327" i="4" s="1"/>
  <c r="E328" i="4"/>
  <c r="AI328" i="4" s="1"/>
  <c r="Q328" i="4"/>
  <c r="AU328" i="4" s="1"/>
  <c r="AB328" i="4"/>
  <c r="BF328" i="4" s="1"/>
  <c r="AD329" i="4"/>
  <c r="BH329" i="4" s="1"/>
  <c r="G329" i="4"/>
  <c r="AK329" i="4" s="1"/>
  <c r="O329" i="4"/>
  <c r="AS329" i="4" s="1"/>
  <c r="W329" i="4"/>
  <c r="BA329" i="4" s="1"/>
  <c r="AE329" i="4"/>
  <c r="BI329" i="4" s="1"/>
  <c r="E332" i="4"/>
  <c r="AI332" i="4" s="1"/>
  <c r="T332" i="4"/>
  <c r="AX332" i="4" s="1"/>
  <c r="E333" i="4"/>
  <c r="AI333" i="4" s="1"/>
  <c r="L333" i="4"/>
  <c r="AP333" i="4" s="1"/>
  <c r="T333" i="4"/>
  <c r="AX333" i="4" s="1"/>
  <c r="AA334" i="4"/>
  <c r="BE334" i="4" s="1"/>
  <c r="J335" i="4"/>
  <c r="AN335" i="4" s="1"/>
  <c r="P336" i="4"/>
  <c r="AT336" i="4" s="1"/>
  <c r="E337" i="4"/>
  <c r="AI337" i="4" s="1"/>
  <c r="L337" i="4"/>
  <c r="AP337" i="4" s="1"/>
  <c r="T337" i="4"/>
  <c r="AX337" i="4" s="1"/>
  <c r="AB337" i="4"/>
  <c r="BF337" i="4" s="1"/>
  <c r="K338" i="4"/>
  <c r="AO338" i="4" s="1"/>
  <c r="V338" i="4"/>
  <c r="AZ338" i="4" s="1"/>
  <c r="AE338" i="4"/>
  <c r="BI338" i="4" s="1"/>
  <c r="K341" i="4"/>
  <c r="AO341" i="4" s="1"/>
  <c r="S341" i="4"/>
  <c r="AW341" i="4" s="1"/>
  <c r="AA341" i="4"/>
  <c r="BE341" i="4" s="1"/>
  <c r="N342" i="4"/>
  <c r="AR342" i="4" s="1"/>
  <c r="AD342" i="4"/>
  <c r="BH342" i="4" s="1"/>
  <c r="I344" i="4"/>
  <c r="AM344" i="4" s="1"/>
  <c r="T344" i="4"/>
  <c r="AX344" i="4" s="1"/>
  <c r="AC344" i="4"/>
  <c r="BG344" i="4" s="1"/>
  <c r="AD349" i="4"/>
  <c r="BH349" i="4" s="1"/>
  <c r="G349" i="4"/>
  <c r="AK349" i="4" s="1"/>
  <c r="O349" i="4"/>
  <c r="AS349" i="4" s="1"/>
  <c r="W349" i="4"/>
  <c r="BA349" i="4" s="1"/>
  <c r="AE349" i="4"/>
  <c r="BI349" i="4" s="1"/>
  <c r="H352" i="4"/>
  <c r="AL352" i="4" s="1"/>
  <c r="AD353" i="4"/>
  <c r="BH353" i="4" s="1"/>
  <c r="G353" i="4"/>
  <c r="AK353" i="4" s="1"/>
  <c r="O353" i="4"/>
  <c r="AS353" i="4" s="1"/>
  <c r="W353" i="4"/>
  <c r="BA353" i="4" s="1"/>
  <c r="AE353" i="4"/>
  <c r="BI353" i="4" s="1"/>
  <c r="F354" i="4"/>
  <c r="AJ354" i="4" s="1"/>
  <c r="M355" i="4"/>
  <c r="AQ355" i="4" s="1"/>
  <c r="AE356" i="4"/>
  <c r="BI356" i="4" s="1"/>
  <c r="L356" i="4"/>
  <c r="AP356" i="4" s="1"/>
  <c r="U356" i="4"/>
  <c r="AY356" i="4" s="1"/>
  <c r="AG356" i="4"/>
  <c r="BK356" i="4" s="1"/>
  <c r="K357" i="4"/>
  <c r="AO357" i="4" s="1"/>
  <c r="S357" i="4"/>
  <c r="AW357" i="4" s="1"/>
  <c r="AA357" i="4"/>
  <c r="BE357" i="4" s="1"/>
  <c r="K358" i="4"/>
  <c r="AO358" i="4" s="1"/>
  <c r="AA358" i="4"/>
  <c r="BE358" i="4" s="1"/>
  <c r="F359" i="4"/>
  <c r="AJ359" i="4" s="1"/>
  <c r="AG360" i="4"/>
  <c r="BK360" i="4" s="1"/>
  <c r="L360" i="4"/>
  <c r="AP360" i="4" s="1"/>
  <c r="AD361" i="4"/>
  <c r="BH361" i="4" s="1"/>
  <c r="AE361" i="4"/>
  <c r="BI361" i="4" s="1"/>
  <c r="W361" i="4"/>
  <c r="BA361" i="4" s="1"/>
  <c r="AB361" i="4"/>
  <c r="BF361" i="4" s="1"/>
  <c r="G361" i="4"/>
  <c r="AK361" i="4" s="1"/>
  <c r="O361" i="4"/>
  <c r="AS361" i="4" s="1"/>
  <c r="X361" i="4"/>
  <c r="BB361" i="4" s="1"/>
  <c r="U362" i="4"/>
  <c r="AY362" i="4" s="1"/>
  <c r="Y363" i="4"/>
  <c r="BC363" i="4" s="1"/>
  <c r="E364" i="4"/>
  <c r="AI364" i="4" s="1"/>
  <c r="S364" i="4"/>
  <c r="AW364" i="4" s="1"/>
  <c r="AG364" i="4"/>
  <c r="BK364" i="4" s="1"/>
  <c r="J365" i="4"/>
  <c r="AN365" i="4" s="1"/>
  <c r="AE365" i="4"/>
  <c r="BI365" i="4" s="1"/>
  <c r="I366" i="4"/>
  <c r="AM366" i="4" s="1"/>
  <c r="AD366" i="4"/>
  <c r="BH366" i="4" s="1"/>
  <c r="AF368" i="4"/>
  <c r="BJ368" i="4" s="1"/>
  <c r="N369" i="4"/>
  <c r="AR369" i="4" s="1"/>
  <c r="O376" i="4"/>
  <c r="AS376" i="4" s="1"/>
  <c r="AB387" i="4"/>
  <c r="BF387" i="4" s="1"/>
  <c r="M391" i="4"/>
  <c r="AQ391" i="4" s="1"/>
  <c r="O392" i="4"/>
  <c r="AS392" i="4" s="1"/>
  <c r="AG394" i="4"/>
  <c r="BK394" i="4" s="1"/>
  <c r="H395" i="4"/>
  <c r="AL395" i="4" s="1"/>
  <c r="G396" i="4"/>
  <c r="AK396" i="4" s="1"/>
  <c r="AA400" i="4"/>
  <c r="BE400" i="4" s="1"/>
  <c r="AB400" i="4"/>
  <c r="BF400" i="4" s="1"/>
  <c r="E402" i="4"/>
  <c r="AI402" i="4" s="1"/>
  <c r="AC402" i="4"/>
  <c r="BG402" i="4" s="1"/>
  <c r="I402" i="4"/>
  <c r="AM402" i="4" s="1"/>
  <c r="J310" i="4"/>
  <c r="AN310" i="4" s="1"/>
  <c r="P310" i="4"/>
  <c r="AT310" i="4" s="1"/>
  <c r="X310" i="4"/>
  <c r="BB310" i="4" s="1"/>
  <c r="G314" i="4"/>
  <c r="AK314" i="4" s="1"/>
  <c r="F315" i="4"/>
  <c r="AJ315" i="4" s="1"/>
  <c r="E316" i="4"/>
  <c r="AI316" i="4" s="1"/>
  <c r="Q316" i="4"/>
  <c r="AU316" i="4" s="1"/>
  <c r="H321" i="4"/>
  <c r="AL321" i="4" s="1"/>
  <c r="P321" i="4"/>
  <c r="AT321" i="4" s="1"/>
  <c r="X321" i="4"/>
  <c r="BB321" i="4" s="1"/>
  <c r="AF321" i="4"/>
  <c r="BJ321" i="4" s="1"/>
  <c r="N326" i="4"/>
  <c r="AR326" i="4" s="1"/>
  <c r="AD326" i="4"/>
  <c r="BH326" i="4" s="1"/>
  <c r="E327" i="4"/>
  <c r="AI327" i="4" s="1"/>
  <c r="AF328" i="4"/>
  <c r="BJ328" i="4" s="1"/>
  <c r="I328" i="4"/>
  <c r="AM328" i="4" s="1"/>
  <c r="T328" i="4"/>
  <c r="AX328" i="4" s="1"/>
  <c r="AC328" i="4"/>
  <c r="BG328" i="4" s="1"/>
  <c r="H329" i="4"/>
  <c r="AL329" i="4" s="1"/>
  <c r="P329" i="4"/>
  <c r="AT329" i="4" s="1"/>
  <c r="X329" i="4"/>
  <c r="BB329" i="4" s="1"/>
  <c r="AF329" i="4"/>
  <c r="BJ329" i="4" s="1"/>
  <c r="Y331" i="4"/>
  <c r="BC331" i="4" s="1"/>
  <c r="AG332" i="4"/>
  <c r="BK332" i="4" s="1"/>
  <c r="H332" i="4"/>
  <c r="AL332" i="4" s="1"/>
  <c r="U332" i="4"/>
  <c r="AY332" i="4" s="1"/>
  <c r="AD333" i="4"/>
  <c r="BH333" i="4" s="1"/>
  <c r="G333" i="4"/>
  <c r="AK333" i="4" s="1"/>
  <c r="O333" i="4"/>
  <c r="AS333" i="4" s="1"/>
  <c r="W333" i="4"/>
  <c r="BA333" i="4" s="1"/>
  <c r="AE333" i="4"/>
  <c r="BI333" i="4" s="1"/>
  <c r="AG335" i="4"/>
  <c r="BK335" i="4" s="1"/>
  <c r="Y335" i="4"/>
  <c r="BC335" i="4" s="1"/>
  <c r="G337" i="4"/>
  <c r="AK337" i="4" s="1"/>
  <c r="O337" i="4"/>
  <c r="AS337" i="4" s="1"/>
  <c r="W337" i="4"/>
  <c r="BA337" i="4" s="1"/>
  <c r="AE337" i="4"/>
  <c r="BI337" i="4" s="1"/>
  <c r="N338" i="4"/>
  <c r="AR338" i="4" s="1"/>
  <c r="AG341" i="4"/>
  <c r="BK341" i="4" s="1"/>
  <c r="E341" i="4"/>
  <c r="AI341" i="4" s="1"/>
  <c r="L341" i="4"/>
  <c r="AP341" i="4" s="1"/>
  <c r="T341" i="4"/>
  <c r="AX341" i="4" s="1"/>
  <c r="AB341" i="4"/>
  <c r="BF341" i="4" s="1"/>
  <c r="O342" i="4"/>
  <c r="AS342" i="4" s="1"/>
  <c r="L344" i="4"/>
  <c r="AP344" i="4" s="1"/>
  <c r="U344" i="4"/>
  <c r="AY344" i="4" s="1"/>
  <c r="AG344" i="4"/>
  <c r="BK344" i="4" s="1"/>
  <c r="H349" i="4"/>
  <c r="AL349" i="4" s="1"/>
  <c r="P349" i="4"/>
  <c r="AT349" i="4" s="1"/>
  <c r="X349" i="4"/>
  <c r="BB349" i="4" s="1"/>
  <c r="AF349" i="4"/>
  <c r="BJ349" i="4" s="1"/>
  <c r="H353" i="4"/>
  <c r="AL353" i="4" s="1"/>
  <c r="P353" i="4"/>
  <c r="AT353" i="4" s="1"/>
  <c r="X353" i="4"/>
  <c r="BB353" i="4" s="1"/>
  <c r="AF353" i="4"/>
  <c r="BJ353" i="4" s="1"/>
  <c r="N354" i="4"/>
  <c r="AR354" i="4" s="1"/>
  <c r="M356" i="4"/>
  <c r="AQ356" i="4" s="1"/>
  <c r="Y356" i="4"/>
  <c r="BC356" i="4" s="1"/>
  <c r="AG357" i="4"/>
  <c r="BK357" i="4" s="1"/>
  <c r="E357" i="4"/>
  <c r="AI357" i="4" s="1"/>
  <c r="L357" i="4"/>
  <c r="AP357" i="4" s="1"/>
  <c r="T357" i="4"/>
  <c r="AX357" i="4" s="1"/>
  <c r="AB357" i="4"/>
  <c r="BF357" i="4" s="1"/>
  <c r="O358" i="4"/>
  <c r="AS358" i="4" s="1"/>
  <c r="N359" i="4"/>
  <c r="AR359" i="4" s="1"/>
  <c r="H361" i="4"/>
  <c r="AL361" i="4" s="1"/>
  <c r="P361" i="4"/>
  <c r="AT361" i="4" s="1"/>
  <c r="AA361" i="4"/>
  <c r="BE361" i="4" s="1"/>
  <c r="Z363" i="4"/>
  <c r="BD363" i="4" s="1"/>
  <c r="G364" i="4"/>
  <c r="AK364" i="4" s="1"/>
  <c r="T364" i="4"/>
  <c r="AX364" i="4" s="1"/>
  <c r="J366" i="4"/>
  <c r="AN366" i="4" s="1"/>
  <c r="AA368" i="4"/>
  <c r="BE368" i="4" s="1"/>
  <c r="H368" i="4"/>
  <c r="AL368" i="4" s="1"/>
  <c r="AD369" i="4"/>
  <c r="BH369" i="4" s="1"/>
  <c r="AF369" i="4"/>
  <c r="BJ369" i="4" s="1"/>
  <c r="Z369" i="4"/>
  <c r="BD369" i="4" s="1"/>
  <c r="S369" i="4"/>
  <c r="AW369" i="4" s="1"/>
  <c r="K369" i="4"/>
  <c r="AO369" i="4" s="1"/>
  <c r="AE369" i="4"/>
  <c r="BI369" i="4" s="1"/>
  <c r="X369" i="4"/>
  <c r="BB369" i="4" s="1"/>
  <c r="P369" i="4"/>
  <c r="AT369" i="4" s="1"/>
  <c r="J369" i="4"/>
  <c r="AN369" i="4" s="1"/>
  <c r="O369" i="4"/>
  <c r="AS369" i="4" s="1"/>
  <c r="AE372" i="4"/>
  <c r="BI372" i="4" s="1"/>
  <c r="I372" i="4"/>
  <c r="AM372" i="4" s="1"/>
  <c r="T372" i="4"/>
  <c r="AX372" i="4" s="1"/>
  <c r="E372" i="4"/>
  <c r="AI372" i="4" s="1"/>
  <c r="O372" i="4"/>
  <c r="AS372" i="4" s="1"/>
  <c r="AG374" i="4"/>
  <c r="BK374" i="4" s="1"/>
  <c r="F374" i="4"/>
  <c r="AJ374" i="4" s="1"/>
  <c r="V374" i="4"/>
  <c r="AZ374" i="4" s="1"/>
  <c r="K374" i="4"/>
  <c r="AO374" i="4" s="1"/>
  <c r="Q378" i="4"/>
  <c r="AU378" i="4" s="1"/>
  <c r="AG378" i="4"/>
  <c r="BK378" i="4" s="1"/>
  <c r="I387" i="4"/>
  <c r="AM387" i="4" s="1"/>
  <c r="Q394" i="4"/>
  <c r="AU394" i="4" s="1"/>
  <c r="X395" i="4"/>
  <c r="BB395" i="4" s="1"/>
  <c r="O396" i="4"/>
  <c r="AS396" i="4" s="1"/>
  <c r="AG325" i="4"/>
  <c r="BK325" i="4" s="1"/>
  <c r="O326" i="4"/>
  <c r="AS326" i="4" s="1"/>
  <c r="L328" i="4"/>
  <c r="AP328" i="4" s="1"/>
  <c r="U328" i="4"/>
  <c r="AY328" i="4" s="1"/>
  <c r="AG328" i="4"/>
  <c r="BK328" i="4" s="1"/>
  <c r="L332" i="4"/>
  <c r="AP332" i="4" s="1"/>
  <c r="G341" i="4"/>
  <c r="AK341" i="4" s="1"/>
  <c r="O341" i="4"/>
  <c r="AS341" i="4" s="1"/>
  <c r="W341" i="4"/>
  <c r="BA341" i="4" s="1"/>
  <c r="AE341" i="4"/>
  <c r="BI341" i="4" s="1"/>
  <c r="AG343" i="4"/>
  <c r="BK343" i="4" s="1"/>
  <c r="AG345" i="4"/>
  <c r="BK345" i="4" s="1"/>
  <c r="V354" i="4"/>
  <c r="AZ354" i="4" s="1"/>
  <c r="E356" i="4"/>
  <c r="AI356" i="4" s="1"/>
  <c r="Q356" i="4"/>
  <c r="AU356" i="4" s="1"/>
  <c r="AB356" i="4"/>
  <c r="BF356" i="4" s="1"/>
  <c r="G357" i="4"/>
  <c r="AK357" i="4" s="1"/>
  <c r="O357" i="4"/>
  <c r="AS357" i="4" s="1"/>
  <c r="W357" i="4"/>
  <c r="BA357" i="4" s="1"/>
  <c r="AE357" i="4"/>
  <c r="BI357" i="4" s="1"/>
  <c r="V359" i="4"/>
  <c r="AZ359" i="4" s="1"/>
  <c r="K361" i="4"/>
  <c r="AO361" i="4" s="1"/>
  <c r="S361" i="4"/>
  <c r="AW361" i="4" s="1"/>
  <c r="AF361" i="4"/>
  <c r="BJ361" i="4" s="1"/>
  <c r="N363" i="4"/>
  <c r="AR363" i="4" s="1"/>
  <c r="AF364" i="4"/>
  <c r="BJ364" i="4" s="1"/>
  <c r="L364" i="4"/>
  <c r="AP364" i="4" s="1"/>
  <c r="Z366" i="4"/>
  <c r="BD366" i="4" s="1"/>
  <c r="O366" i="4"/>
  <c r="AS366" i="4" s="1"/>
  <c r="F366" i="4"/>
  <c r="AJ366" i="4" s="1"/>
  <c r="Y366" i="4"/>
  <c r="BC366" i="4" s="1"/>
  <c r="N366" i="4"/>
  <c r="AR366" i="4" s="1"/>
  <c r="E366" i="4"/>
  <c r="AI366" i="4" s="1"/>
  <c r="S366" i="4"/>
  <c r="AW366" i="4" s="1"/>
  <c r="AC376" i="4"/>
  <c r="BG376" i="4" s="1"/>
  <c r="S376" i="4"/>
  <c r="AW376" i="4" s="1"/>
  <c r="H376" i="4"/>
  <c r="AL376" i="4" s="1"/>
  <c r="X376" i="4"/>
  <c r="BB376" i="4" s="1"/>
  <c r="M376" i="4"/>
  <c r="AQ376" i="4" s="1"/>
  <c r="E376" i="4"/>
  <c r="AI376" i="4" s="1"/>
  <c r="AE376" i="4"/>
  <c r="BI376" i="4" s="1"/>
  <c r="T376" i="4"/>
  <c r="AX376" i="4" s="1"/>
  <c r="I376" i="4"/>
  <c r="AM376" i="4" s="1"/>
  <c r="T387" i="4"/>
  <c r="AX387" i="4" s="1"/>
  <c r="AD392" i="4"/>
  <c r="BH392" i="4" s="1"/>
  <c r="AF392" i="4"/>
  <c r="BJ392" i="4" s="1"/>
  <c r="X392" i="4"/>
  <c r="BB392" i="4" s="1"/>
  <c r="P392" i="4"/>
  <c r="AT392" i="4" s="1"/>
  <c r="H392" i="4"/>
  <c r="AL392" i="4" s="1"/>
  <c r="AB392" i="4"/>
  <c r="BF392" i="4" s="1"/>
  <c r="T392" i="4"/>
  <c r="AX392" i="4" s="1"/>
  <c r="L392" i="4"/>
  <c r="AP392" i="4" s="1"/>
  <c r="E392" i="4"/>
  <c r="AI392" i="4" s="1"/>
  <c r="AA392" i="4"/>
  <c r="BE392" i="4" s="1"/>
  <c r="S392" i="4"/>
  <c r="AW392" i="4" s="1"/>
  <c r="K392" i="4"/>
  <c r="AO392" i="4" s="1"/>
  <c r="AE392" i="4"/>
  <c r="BI392" i="4" s="1"/>
  <c r="L400" i="4"/>
  <c r="AP400" i="4" s="1"/>
  <c r="N401" i="4"/>
  <c r="AR401" i="4" s="1"/>
  <c r="AD401" i="4"/>
  <c r="BH401" i="4" s="1"/>
  <c r="V403" i="4"/>
  <c r="AZ403" i="4" s="1"/>
  <c r="AD354" i="4"/>
  <c r="BH354" i="4" s="1"/>
  <c r="I356" i="4"/>
  <c r="AM356" i="4" s="1"/>
  <c r="T356" i="4"/>
  <c r="AX356" i="4" s="1"/>
  <c r="AC356" i="4"/>
  <c r="BG356" i="4" s="1"/>
  <c r="AD359" i="4"/>
  <c r="BH359" i="4" s="1"/>
  <c r="L361" i="4"/>
  <c r="AP361" i="4" s="1"/>
  <c r="T361" i="4"/>
  <c r="AX361" i="4" s="1"/>
  <c r="AD364" i="4"/>
  <c r="BH364" i="4" s="1"/>
  <c r="AE364" i="4"/>
  <c r="BI364" i="4" s="1"/>
  <c r="X364" i="4"/>
  <c r="BB364" i="4" s="1"/>
  <c r="Q364" i="4"/>
  <c r="AU364" i="4" s="1"/>
  <c r="I364" i="4"/>
  <c r="AM364" i="4" s="1"/>
  <c r="AC364" i="4"/>
  <c r="BG364" i="4" s="1"/>
  <c r="W364" i="4"/>
  <c r="BA364" i="4" s="1"/>
  <c r="O364" i="4"/>
  <c r="AS364" i="4" s="1"/>
  <c r="H364" i="4"/>
  <c r="AL364" i="4" s="1"/>
  <c r="M364" i="4"/>
  <c r="AQ364" i="4" s="1"/>
  <c r="AB364" i="4"/>
  <c r="BF364" i="4" s="1"/>
  <c r="J377" i="4"/>
  <c r="AN377" i="4" s="1"/>
  <c r="Z377" i="4"/>
  <c r="BD377" i="4" s="1"/>
  <c r="AC379" i="4"/>
  <c r="BG379" i="4" s="1"/>
  <c r="M379" i="4"/>
  <c r="AQ379" i="4" s="1"/>
  <c r="E379" i="4"/>
  <c r="AI379" i="4" s="1"/>
  <c r="AC387" i="4"/>
  <c r="BG387" i="4" s="1"/>
  <c r="AD396" i="4"/>
  <c r="BH396" i="4" s="1"/>
  <c r="AF396" i="4"/>
  <c r="BJ396" i="4" s="1"/>
  <c r="X396" i="4"/>
  <c r="BB396" i="4" s="1"/>
  <c r="P396" i="4"/>
  <c r="AT396" i="4" s="1"/>
  <c r="H396" i="4"/>
  <c r="AL396" i="4" s="1"/>
  <c r="AB396" i="4"/>
  <c r="BF396" i="4" s="1"/>
  <c r="T396" i="4"/>
  <c r="AX396" i="4" s="1"/>
  <c r="L396" i="4"/>
  <c r="AP396" i="4" s="1"/>
  <c r="E396" i="4"/>
  <c r="AI396" i="4" s="1"/>
  <c r="AA396" i="4"/>
  <c r="BE396" i="4" s="1"/>
  <c r="S396" i="4"/>
  <c r="AW396" i="4" s="1"/>
  <c r="K396" i="4"/>
  <c r="AO396" i="4" s="1"/>
  <c r="AE396" i="4"/>
  <c r="BI396" i="4" s="1"/>
  <c r="T400" i="4"/>
  <c r="AX400" i="4" s="1"/>
  <c r="I363" i="4"/>
  <c r="AM363" i="4" s="1"/>
  <c r="T363" i="4"/>
  <c r="AX363" i="4" s="1"/>
  <c r="AD363" i="4"/>
  <c r="BH363" i="4" s="1"/>
  <c r="K365" i="4"/>
  <c r="AO365" i="4" s="1"/>
  <c r="V365" i="4"/>
  <c r="AZ365" i="4" s="1"/>
  <c r="AF365" i="4"/>
  <c r="BJ365" i="4" s="1"/>
  <c r="G370" i="4"/>
  <c r="AK370" i="4" s="1"/>
  <c r="J375" i="4"/>
  <c r="AN375" i="4" s="1"/>
  <c r="AF375" i="4"/>
  <c r="BJ375" i="4" s="1"/>
  <c r="L380" i="4"/>
  <c r="AP380" i="4" s="1"/>
  <c r="T380" i="4"/>
  <c r="AX380" i="4" s="1"/>
  <c r="K381" i="4"/>
  <c r="AO381" i="4" s="1"/>
  <c r="V381" i="4"/>
  <c r="AZ381" i="4" s="1"/>
  <c r="AE381" i="4"/>
  <c r="BI381" i="4" s="1"/>
  <c r="AD384" i="4"/>
  <c r="BH384" i="4" s="1"/>
  <c r="G384" i="4"/>
  <c r="AK384" i="4" s="1"/>
  <c r="O384" i="4"/>
  <c r="AS384" i="4" s="1"/>
  <c r="W384" i="4"/>
  <c r="BA384" i="4" s="1"/>
  <c r="AE384" i="4"/>
  <c r="BI384" i="4" s="1"/>
  <c r="F385" i="4"/>
  <c r="AJ385" i="4" s="1"/>
  <c r="V385" i="4"/>
  <c r="AZ385" i="4" s="1"/>
  <c r="M386" i="4"/>
  <c r="AQ386" i="4" s="1"/>
  <c r="AC386" i="4"/>
  <c r="BG386" i="4" s="1"/>
  <c r="M387" i="4"/>
  <c r="AQ387" i="4" s="1"/>
  <c r="Y387" i="4"/>
  <c r="BC387" i="4" s="1"/>
  <c r="G388" i="4"/>
  <c r="AK388" i="4" s="1"/>
  <c r="O388" i="4"/>
  <c r="AS388" i="4" s="1"/>
  <c r="W388" i="4"/>
  <c r="BA388" i="4" s="1"/>
  <c r="AE388" i="4"/>
  <c r="BI388" i="4" s="1"/>
  <c r="AC391" i="4"/>
  <c r="BG391" i="4" s="1"/>
  <c r="G393" i="4"/>
  <c r="AK393" i="4" s="1"/>
  <c r="S393" i="4"/>
  <c r="AW393" i="4" s="1"/>
  <c r="AD393" i="4"/>
  <c r="BH393" i="4" s="1"/>
  <c r="E394" i="4"/>
  <c r="AI394" i="4" s="1"/>
  <c r="Y394" i="4"/>
  <c r="BC394" i="4" s="1"/>
  <c r="P395" i="4"/>
  <c r="AT395" i="4" s="1"/>
  <c r="AF395" i="4"/>
  <c r="BJ395" i="4" s="1"/>
  <c r="AE399" i="4"/>
  <c r="BI399" i="4" s="1"/>
  <c r="L399" i="4"/>
  <c r="AP399" i="4" s="1"/>
  <c r="AB399" i="4"/>
  <c r="BF399" i="4" s="1"/>
  <c r="H400" i="4"/>
  <c r="AL400" i="4" s="1"/>
  <c r="P400" i="4"/>
  <c r="AT400" i="4" s="1"/>
  <c r="X400" i="4"/>
  <c r="BB400" i="4" s="1"/>
  <c r="AF400" i="4"/>
  <c r="BJ400" i="4" s="1"/>
  <c r="F403" i="4"/>
  <c r="AJ403" i="4" s="1"/>
  <c r="AA403" i="4"/>
  <c r="BE403" i="4" s="1"/>
  <c r="E404" i="4"/>
  <c r="AI404" i="4" s="1"/>
  <c r="Z404" i="4"/>
  <c r="BD404" i="4" s="1"/>
  <c r="J405" i="4"/>
  <c r="AN405" i="4" s="1"/>
  <c r="U405" i="4"/>
  <c r="AY405" i="4" s="1"/>
  <c r="AF405" i="4"/>
  <c r="BJ405" i="4" s="1"/>
  <c r="I406" i="4"/>
  <c r="AM406" i="4" s="1"/>
  <c r="Q406" i="4"/>
  <c r="AU406" i="4" s="1"/>
  <c r="X406" i="4"/>
  <c r="BB406" i="4" s="1"/>
  <c r="AE406" i="4"/>
  <c r="BI406" i="4" s="1"/>
  <c r="O407" i="4"/>
  <c r="AS407" i="4" s="1"/>
  <c r="Z407" i="4"/>
  <c r="BD407" i="4" s="1"/>
  <c r="I408" i="4"/>
  <c r="AM408" i="4" s="1"/>
  <c r="S408" i="4"/>
  <c r="AW408" i="4" s="1"/>
  <c r="AD408" i="4"/>
  <c r="BH408" i="4" s="1"/>
  <c r="M409" i="4"/>
  <c r="AQ409" i="4" s="1"/>
  <c r="F411" i="4"/>
  <c r="AJ411" i="4" s="1"/>
  <c r="N411" i="4"/>
  <c r="AR411" i="4" s="1"/>
  <c r="T411" i="4"/>
  <c r="AX411" i="4" s="1"/>
  <c r="AA411" i="4"/>
  <c r="BE411" i="4" s="1"/>
  <c r="R412" i="4"/>
  <c r="AV412" i="4" s="1"/>
  <c r="F413" i="4"/>
  <c r="AJ413" i="4" s="1"/>
  <c r="I414" i="4"/>
  <c r="AM414" i="4" s="1"/>
  <c r="V416" i="4"/>
  <c r="AZ416" i="4" s="1"/>
  <c r="AA416" i="4"/>
  <c r="BE416" i="4" s="1"/>
  <c r="E417" i="4"/>
  <c r="AI417" i="4" s="1"/>
  <c r="U417" i="4"/>
  <c r="AY417" i="4" s="1"/>
  <c r="G418" i="4"/>
  <c r="AK418" i="4" s="1"/>
  <c r="O418" i="4"/>
  <c r="AS418" i="4" s="1"/>
  <c r="AG421" i="4"/>
  <c r="BK421" i="4" s="1"/>
  <c r="I421" i="4"/>
  <c r="AM421" i="4" s="1"/>
  <c r="T421" i="4"/>
  <c r="AX421" i="4" s="1"/>
  <c r="AD421" i="4"/>
  <c r="BH421" i="4" s="1"/>
  <c r="I422" i="4"/>
  <c r="AM422" i="4" s="1"/>
  <c r="Q422" i="4"/>
  <c r="AU422" i="4" s="1"/>
  <c r="X422" i="4"/>
  <c r="BB422" i="4" s="1"/>
  <c r="AE422" i="4"/>
  <c r="BI422" i="4" s="1"/>
  <c r="O423" i="4"/>
  <c r="AS423" i="4" s="1"/>
  <c r="Z423" i="4"/>
  <c r="BD423" i="4" s="1"/>
  <c r="AG424" i="4"/>
  <c r="BK424" i="4" s="1"/>
  <c r="F424" i="4"/>
  <c r="AJ424" i="4" s="1"/>
  <c r="J427" i="4"/>
  <c r="AN427" i="4" s="1"/>
  <c r="I435" i="4"/>
  <c r="AM435" i="4" s="1"/>
  <c r="U438" i="4"/>
  <c r="AY438" i="4" s="1"/>
  <c r="E438" i="4"/>
  <c r="AI438" i="4" s="1"/>
  <c r="AF438" i="4"/>
  <c r="BJ438" i="4" s="1"/>
  <c r="J438" i="4"/>
  <c r="AN438" i="4" s="1"/>
  <c r="Z438" i="4"/>
  <c r="BD438" i="4" s="1"/>
  <c r="F438" i="4"/>
  <c r="AJ438" i="4" s="1"/>
  <c r="E439" i="4"/>
  <c r="AI439" i="4" s="1"/>
  <c r="V440" i="4"/>
  <c r="AZ440" i="4" s="1"/>
  <c r="N441" i="4"/>
  <c r="AR441" i="4" s="1"/>
  <c r="J363" i="4"/>
  <c r="AN363" i="4" s="1"/>
  <c r="U363" i="4"/>
  <c r="AY363" i="4" s="1"/>
  <c r="O365" i="4"/>
  <c r="AS365" i="4" s="1"/>
  <c r="AG366" i="4"/>
  <c r="BK366" i="4" s="1"/>
  <c r="M370" i="4"/>
  <c r="AQ370" i="4" s="1"/>
  <c r="AC372" i="4"/>
  <c r="BG372" i="4" s="1"/>
  <c r="Q374" i="4"/>
  <c r="AU374" i="4" s="1"/>
  <c r="AG376" i="4"/>
  <c r="BK376" i="4" s="1"/>
  <c r="I378" i="4"/>
  <c r="AM378" i="4" s="1"/>
  <c r="AB379" i="4"/>
  <c r="BF379" i="4" s="1"/>
  <c r="AD380" i="4"/>
  <c r="BH380" i="4" s="1"/>
  <c r="G380" i="4"/>
  <c r="AK380" i="4" s="1"/>
  <c r="O380" i="4"/>
  <c r="AS380" i="4" s="1"/>
  <c r="W380" i="4"/>
  <c r="BA380" i="4" s="1"/>
  <c r="AE380" i="4"/>
  <c r="BI380" i="4" s="1"/>
  <c r="N381" i="4"/>
  <c r="AR381" i="4" s="1"/>
  <c r="H384" i="4"/>
  <c r="AL384" i="4" s="1"/>
  <c r="P384" i="4"/>
  <c r="AT384" i="4" s="1"/>
  <c r="X384" i="4"/>
  <c r="BB384" i="4" s="1"/>
  <c r="AF384" i="4"/>
  <c r="BJ384" i="4" s="1"/>
  <c r="G385" i="4"/>
  <c r="AK385" i="4" s="1"/>
  <c r="W385" i="4"/>
  <c r="BA385" i="4" s="1"/>
  <c r="N386" i="4"/>
  <c r="AR386" i="4" s="1"/>
  <c r="E387" i="4"/>
  <c r="AI387" i="4" s="1"/>
  <c r="Q387" i="4"/>
  <c r="AU387" i="4" s="1"/>
  <c r="H388" i="4"/>
  <c r="AL388" i="4" s="1"/>
  <c r="P388" i="4"/>
  <c r="AT388" i="4" s="1"/>
  <c r="X388" i="4"/>
  <c r="BB388" i="4" s="1"/>
  <c r="AF388" i="4"/>
  <c r="BJ388" i="4" s="1"/>
  <c r="E391" i="4"/>
  <c r="AI391" i="4" s="1"/>
  <c r="AG392" i="4"/>
  <c r="BK392" i="4" s="1"/>
  <c r="K393" i="4"/>
  <c r="AO393" i="4" s="1"/>
  <c r="V393" i="4"/>
  <c r="AZ393" i="4" s="1"/>
  <c r="I394" i="4"/>
  <c r="AM394" i="4" s="1"/>
  <c r="E395" i="4"/>
  <c r="AI395" i="4" s="1"/>
  <c r="AG396" i="4"/>
  <c r="BK396" i="4" s="1"/>
  <c r="P399" i="4"/>
  <c r="AT399" i="4" s="1"/>
  <c r="AF399" i="4"/>
  <c r="BJ399" i="4" s="1"/>
  <c r="K400" i="4"/>
  <c r="AO400" i="4" s="1"/>
  <c r="S400" i="4"/>
  <c r="AW400" i="4" s="1"/>
  <c r="X402" i="4"/>
  <c r="BB402" i="4" s="1"/>
  <c r="K403" i="4"/>
  <c r="AO403" i="4" s="1"/>
  <c r="AF403" i="4"/>
  <c r="BJ403" i="4" s="1"/>
  <c r="J404" i="4"/>
  <c r="AN404" i="4" s="1"/>
  <c r="AE404" i="4"/>
  <c r="BI404" i="4" s="1"/>
  <c r="E405" i="4"/>
  <c r="AI405" i="4" s="1"/>
  <c r="N405" i="4"/>
  <c r="AR405" i="4" s="1"/>
  <c r="Y405" i="4"/>
  <c r="BC405" i="4" s="1"/>
  <c r="AF406" i="4"/>
  <c r="BJ406" i="4" s="1"/>
  <c r="E406" i="4"/>
  <c r="AI406" i="4" s="1"/>
  <c r="L406" i="4"/>
  <c r="AP406" i="4" s="1"/>
  <c r="S406" i="4"/>
  <c r="AW406" i="4" s="1"/>
  <c r="Y406" i="4"/>
  <c r="BC406" i="4" s="1"/>
  <c r="AG406" i="4"/>
  <c r="BK406" i="4" s="1"/>
  <c r="F407" i="4"/>
  <c r="AJ407" i="4" s="1"/>
  <c r="P407" i="4"/>
  <c r="AT407" i="4" s="1"/>
  <c r="AA407" i="4"/>
  <c r="BE407" i="4" s="1"/>
  <c r="J408" i="4"/>
  <c r="AN408" i="4" s="1"/>
  <c r="U408" i="4"/>
  <c r="AY408" i="4" s="1"/>
  <c r="H411" i="4"/>
  <c r="AL411" i="4" s="1"/>
  <c r="O411" i="4"/>
  <c r="AS411" i="4" s="1"/>
  <c r="V411" i="4"/>
  <c r="AZ411" i="4" s="1"/>
  <c r="O414" i="4"/>
  <c r="AS414" i="4" s="1"/>
  <c r="F417" i="4"/>
  <c r="AJ417" i="4" s="1"/>
  <c r="Z417" i="4"/>
  <c r="BD417" i="4" s="1"/>
  <c r="H418" i="4"/>
  <c r="AL418" i="4" s="1"/>
  <c r="S418" i="4"/>
  <c r="AW418" i="4" s="1"/>
  <c r="AC418" i="4"/>
  <c r="BG418" i="4" s="1"/>
  <c r="F419" i="4"/>
  <c r="AJ419" i="4" s="1"/>
  <c r="AA419" i="4"/>
  <c r="BE419" i="4" s="1"/>
  <c r="E420" i="4"/>
  <c r="AI420" i="4" s="1"/>
  <c r="U420" i="4"/>
  <c r="AY420" i="4" s="1"/>
  <c r="J421" i="4"/>
  <c r="AN421" i="4" s="1"/>
  <c r="U421" i="4"/>
  <c r="AY421" i="4" s="1"/>
  <c r="L422" i="4"/>
  <c r="AP422" i="4" s="1"/>
  <c r="S422" i="4"/>
  <c r="AW422" i="4" s="1"/>
  <c r="Y422" i="4"/>
  <c r="BC422" i="4" s="1"/>
  <c r="F423" i="4"/>
  <c r="AJ423" i="4" s="1"/>
  <c r="P423" i="4"/>
  <c r="AT423" i="4" s="1"/>
  <c r="AA423" i="4"/>
  <c r="BE423" i="4" s="1"/>
  <c r="Y424" i="4"/>
  <c r="BC424" i="4" s="1"/>
  <c r="N424" i="4"/>
  <c r="AR424" i="4" s="1"/>
  <c r="AE424" i="4"/>
  <c r="BI424" i="4" s="1"/>
  <c r="U424" i="4"/>
  <c r="AY424" i="4" s="1"/>
  <c r="J424" i="4"/>
  <c r="AN424" i="4" s="1"/>
  <c r="I424" i="4"/>
  <c r="AM424" i="4" s="1"/>
  <c r="AD424" i="4"/>
  <c r="BH424" i="4" s="1"/>
  <c r="AA427" i="4"/>
  <c r="BE427" i="4" s="1"/>
  <c r="T427" i="4"/>
  <c r="AX427" i="4" s="1"/>
  <c r="N427" i="4"/>
  <c r="AR427" i="4" s="1"/>
  <c r="F427" i="4"/>
  <c r="AJ427" i="4" s="1"/>
  <c r="AF427" i="4"/>
  <c r="BJ427" i="4" s="1"/>
  <c r="Z427" i="4"/>
  <c r="BD427" i="4" s="1"/>
  <c r="S427" i="4"/>
  <c r="AW427" i="4" s="1"/>
  <c r="K427" i="4"/>
  <c r="AO427" i="4" s="1"/>
  <c r="O427" i="4"/>
  <c r="AS427" i="4" s="1"/>
  <c r="AD427" i="4"/>
  <c r="BH427" i="4" s="1"/>
  <c r="AE432" i="4"/>
  <c r="BI432" i="4" s="1"/>
  <c r="X432" i="4"/>
  <c r="BB432" i="4" s="1"/>
  <c r="P432" i="4"/>
  <c r="AT432" i="4" s="1"/>
  <c r="J432" i="4"/>
  <c r="AN432" i="4" s="1"/>
  <c r="AA432" i="4"/>
  <c r="BE432" i="4" s="1"/>
  <c r="T432" i="4"/>
  <c r="AX432" i="4" s="1"/>
  <c r="N432" i="4"/>
  <c r="AR432" i="4" s="1"/>
  <c r="F432" i="4"/>
  <c r="AJ432" i="4" s="1"/>
  <c r="AF432" i="4"/>
  <c r="BJ432" i="4" s="1"/>
  <c r="Z432" i="4"/>
  <c r="BD432" i="4" s="1"/>
  <c r="S432" i="4"/>
  <c r="AW432" i="4" s="1"/>
  <c r="K432" i="4"/>
  <c r="AO432" i="4" s="1"/>
  <c r="AD432" i="4"/>
  <c r="BH432" i="4" s="1"/>
  <c r="F434" i="4"/>
  <c r="AJ434" i="4" s="1"/>
  <c r="Q434" i="4"/>
  <c r="AU434" i="4" s="1"/>
  <c r="M439" i="4"/>
  <c r="AQ439" i="4" s="1"/>
  <c r="O404" i="4"/>
  <c r="AS404" i="4" s="1"/>
  <c r="F405" i="4"/>
  <c r="AJ405" i="4" s="1"/>
  <c r="P405" i="4"/>
  <c r="AT405" i="4" s="1"/>
  <c r="Z405" i="4"/>
  <c r="BD405" i="4" s="1"/>
  <c r="G406" i="4"/>
  <c r="AK406" i="4" s="1"/>
  <c r="M406" i="4"/>
  <c r="AQ406" i="4" s="1"/>
  <c r="T406" i="4"/>
  <c r="AX406" i="4" s="1"/>
  <c r="AB406" i="4"/>
  <c r="BF406" i="4" s="1"/>
  <c r="J407" i="4"/>
  <c r="AN407" i="4" s="1"/>
  <c r="T407" i="4"/>
  <c r="AX407" i="4" s="1"/>
  <c r="AG413" i="4"/>
  <c r="BK413" i="4" s="1"/>
  <c r="J417" i="4"/>
  <c r="AN417" i="4" s="1"/>
  <c r="AF417" i="4"/>
  <c r="BJ417" i="4" s="1"/>
  <c r="G422" i="4"/>
  <c r="AK422" i="4" s="1"/>
  <c r="M422" i="4"/>
  <c r="AQ422" i="4" s="1"/>
  <c r="T422" i="4"/>
  <c r="AX422" i="4" s="1"/>
  <c r="AB422" i="4"/>
  <c r="BF422" i="4" s="1"/>
  <c r="J423" i="4"/>
  <c r="AN423" i="4" s="1"/>
  <c r="T423" i="4"/>
  <c r="AX423" i="4" s="1"/>
  <c r="H431" i="4"/>
  <c r="AL431" i="4" s="1"/>
  <c r="E431" i="4"/>
  <c r="AI431" i="4" s="1"/>
  <c r="AG431" i="4"/>
  <c r="BK431" i="4" s="1"/>
  <c r="K437" i="4"/>
  <c r="AO437" i="4" s="1"/>
  <c r="AG437" i="4"/>
  <c r="BK437" i="4" s="1"/>
  <c r="X439" i="4"/>
  <c r="BB439" i="4" s="1"/>
  <c r="G381" i="4"/>
  <c r="AK381" i="4" s="1"/>
  <c r="S381" i="4"/>
  <c r="AW381" i="4" s="1"/>
  <c r="E384" i="4"/>
  <c r="AI384" i="4" s="1"/>
  <c r="L384" i="4"/>
  <c r="AP384" i="4" s="1"/>
  <c r="T384" i="4"/>
  <c r="AX384" i="4" s="1"/>
  <c r="AB384" i="4"/>
  <c r="BF384" i="4" s="1"/>
  <c r="O385" i="4"/>
  <c r="AS385" i="4" s="1"/>
  <c r="AE387" i="4"/>
  <c r="BI387" i="4" s="1"/>
  <c r="L387" i="4"/>
  <c r="AP387" i="4" s="1"/>
  <c r="U387" i="4"/>
  <c r="AY387" i="4" s="1"/>
  <c r="AG387" i="4"/>
  <c r="BK387" i="4" s="1"/>
  <c r="AF394" i="4"/>
  <c r="BJ394" i="4" s="1"/>
  <c r="U394" i="4"/>
  <c r="AY394" i="4" s="1"/>
  <c r="AE395" i="4"/>
  <c r="BI395" i="4" s="1"/>
  <c r="L395" i="4"/>
  <c r="AP395" i="4" s="1"/>
  <c r="AB395" i="4"/>
  <c r="BF395" i="4" s="1"/>
  <c r="X399" i="4"/>
  <c r="BB399" i="4" s="1"/>
  <c r="AD400" i="4"/>
  <c r="BH400" i="4" s="1"/>
  <c r="G400" i="4"/>
  <c r="AK400" i="4" s="1"/>
  <c r="O400" i="4"/>
  <c r="AS400" i="4" s="1"/>
  <c r="W400" i="4"/>
  <c r="BA400" i="4" s="1"/>
  <c r="AE400" i="4"/>
  <c r="BI400" i="4" s="1"/>
  <c r="I405" i="4"/>
  <c r="AM405" i="4" s="1"/>
  <c r="T405" i="4"/>
  <c r="AX405" i="4" s="1"/>
  <c r="H406" i="4"/>
  <c r="AL406" i="4" s="1"/>
  <c r="O406" i="4"/>
  <c r="AS406" i="4" s="1"/>
  <c r="W406" i="4"/>
  <c r="BA406" i="4" s="1"/>
  <c r="AC406" i="4"/>
  <c r="BG406" i="4" s="1"/>
  <c r="K407" i="4"/>
  <c r="AO407" i="4" s="1"/>
  <c r="V407" i="4"/>
  <c r="AZ407" i="4" s="1"/>
  <c r="Y414" i="4"/>
  <c r="BC414" i="4" s="1"/>
  <c r="M418" i="4"/>
  <c r="AQ418" i="4" s="1"/>
  <c r="X418" i="4"/>
  <c r="BB418" i="4" s="1"/>
  <c r="J420" i="4"/>
  <c r="AN420" i="4" s="1"/>
  <c r="AE420" i="4"/>
  <c r="BI420" i="4" s="1"/>
  <c r="AD422" i="4"/>
  <c r="BH422" i="4" s="1"/>
  <c r="H422" i="4"/>
  <c r="AL422" i="4" s="1"/>
  <c r="O422" i="4"/>
  <c r="AS422" i="4" s="1"/>
  <c r="W422" i="4"/>
  <c r="BA422" i="4" s="1"/>
  <c r="AC422" i="4"/>
  <c r="BG422" i="4" s="1"/>
  <c r="K423" i="4"/>
  <c r="AO423" i="4" s="1"/>
  <c r="V423" i="4"/>
  <c r="AZ423" i="4" s="1"/>
  <c r="O430" i="4"/>
  <c r="AS430" i="4" s="1"/>
  <c r="E430" i="4"/>
  <c r="AI430" i="4" s="1"/>
  <c r="X430" i="4"/>
  <c r="BB430" i="4" s="1"/>
  <c r="G431" i="4"/>
  <c r="AK431" i="4" s="1"/>
  <c r="M433" i="4"/>
  <c r="AQ433" i="4" s="1"/>
  <c r="R433" i="4"/>
  <c r="AV433" i="4" s="1"/>
  <c r="O435" i="4"/>
  <c r="AS435" i="4" s="1"/>
  <c r="Y435" i="4"/>
  <c r="BC435" i="4" s="1"/>
  <c r="E435" i="4"/>
  <c r="AI435" i="4" s="1"/>
  <c r="T435" i="4"/>
  <c r="AX435" i="4" s="1"/>
  <c r="Y439" i="4"/>
  <c r="BC439" i="4" s="1"/>
  <c r="U441" i="4"/>
  <c r="AY441" i="4" s="1"/>
  <c r="E441" i="4"/>
  <c r="AI441" i="4" s="1"/>
  <c r="AC441" i="4"/>
  <c r="BG441" i="4" s="1"/>
  <c r="M441" i="4"/>
  <c r="AQ441" i="4" s="1"/>
  <c r="V441" i="4"/>
  <c r="AZ441" i="4" s="1"/>
  <c r="F441" i="4"/>
  <c r="AJ441" i="4" s="1"/>
  <c r="U426" i="4"/>
  <c r="AY426" i="4" s="1"/>
  <c r="AB436" i="4"/>
  <c r="BF436" i="4" s="1"/>
  <c r="H439" i="4"/>
  <c r="AL439" i="4" s="1"/>
  <c r="S439" i="4"/>
  <c r="AW439" i="4" s="1"/>
  <c r="AC439" i="4"/>
  <c r="BG439" i="4" s="1"/>
  <c r="F440" i="4"/>
  <c r="AJ440" i="4" s="1"/>
  <c r="AD440" i="4"/>
  <c r="BH440" i="4" s="1"/>
  <c r="AE442" i="4"/>
  <c r="BI442" i="4" s="1"/>
  <c r="I442" i="4"/>
  <c r="AM442" i="4" s="1"/>
  <c r="T442" i="4"/>
  <c r="AX442" i="4" s="1"/>
  <c r="AC442" i="4"/>
  <c r="BG442" i="4" s="1"/>
  <c r="K443" i="4"/>
  <c r="AO443" i="4" s="1"/>
  <c r="S443" i="4"/>
  <c r="AW443" i="4" s="1"/>
  <c r="AA443" i="4"/>
  <c r="BE443" i="4" s="1"/>
  <c r="AC446" i="4"/>
  <c r="BG446" i="4" s="1"/>
  <c r="K447" i="4"/>
  <c r="AO447" i="4" s="1"/>
  <c r="S447" i="4"/>
  <c r="AW447" i="4" s="1"/>
  <c r="AA447" i="4"/>
  <c r="BE447" i="4" s="1"/>
  <c r="G448" i="4"/>
  <c r="AK448" i="4" s="1"/>
  <c r="S448" i="4"/>
  <c r="AW448" i="4" s="1"/>
  <c r="AD448" i="4"/>
  <c r="BH448" i="4" s="1"/>
  <c r="L451" i="4"/>
  <c r="AP451" i="4" s="1"/>
  <c r="T451" i="4"/>
  <c r="AX451" i="4" s="1"/>
  <c r="AB451" i="4"/>
  <c r="BF451" i="4" s="1"/>
  <c r="AE452" i="4"/>
  <c r="BI452" i="4" s="1"/>
  <c r="N453" i="4"/>
  <c r="AR453" i="4" s="1"/>
  <c r="M454" i="4"/>
  <c r="AQ454" i="4" s="1"/>
  <c r="AD455" i="4"/>
  <c r="BH455" i="4" s="1"/>
  <c r="H455" i="4"/>
  <c r="AL455" i="4" s="1"/>
  <c r="P455" i="4"/>
  <c r="AT455" i="4" s="1"/>
  <c r="X455" i="4"/>
  <c r="BB455" i="4" s="1"/>
  <c r="AF455" i="4"/>
  <c r="BJ455" i="4" s="1"/>
  <c r="F456" i="4"/>
  <c r="AJ456" i="4" s="1"/>
  <c r="O456" i="4"/>
  <c r="AS456" i="4" s="1"/>
  <c r="AC456" i="4"/>
  <c r="BG456" i="4" s="1"/>
  <c r="E457" i="4"/>
  <c r="AI457" i="4" s="1"/>
  <c r="Z457" i="4"/>
  <c r="BD457" i="4" s="1"/>
  <c r="H458" i="4"/>
  <c r="AL458" i="4" s="1"/>
  <c r="S458" i="4"/>
  <c r="AW458" i="4" s="1"/>
  <c r="AC458" i="4"/>
  <c r="BG458" i="4" s="1"/>
  <c r="K459" i="4"/>
  <c r="AO459" i="4" s="1"/>
  <c r="P461" i="4"/>
  <c r="AT461" i="4" s="1"/>
  <c r="Z461" i="4"/>
  <c r="BD461" i="4" s="1"/>
  <c r="AD462" i="4"/>
  <c r="BH462" i="4" s="1"/>
  <c r="AE462" i="4"/>
  <c r="BI462" i="4" s="1"/>
  <c r="S462" i="4"/>
  <c r="AW462" i="4" s="1"/>
  <c r="H462" i="4"/>
  <c r="AL462" i="4" s="1"/>
  <c r="X462" i="4"/>
  <c r="BB462" i="4" s="1"/>
  <c r="K462" i="4"/>
  <c r="AO462" i="4" s="1"/>
  <c r="AA462" i="4"/>
  <c r="BE462" i="4" s="1"/>
  <c r="F463" i="4"/>
  <c r="AJ463" i="4" s="1"/>
  <c r="AA463" i="4"/>
  <c r="BE463" i="4" s="1"/>
  <c r="AC464" i="4"/>
  <c r="BG464" i="4" s="1"/>
  <c r="Y473" i="4"/>
  <c r="BC473" i="4" s="1"/>
  <c r="AF476" i="4"/>
  <c r="BJ476" i="4" s="1"/>
  <c r="T476" i="4"/>
  <c r="AX476" i="4" s="1"/>
  <c r="AA479" i="4"/>
  <c r="BE479" i="4" s="1"/>
  <c r="K479" i="4"/>
  <c r="AO479" i="4" s="1"/>
  <c r="S479" i="4"/>
  <c r="AW479" i="4" s="1"/>
  <c r="Z484" i="4"/>
  <c r="BD484" i="4" s="1"/>
  <c r="F484" i="4"/>
  <c r="AJ484" i="4" s="1"/>
  <c r="L431" i="4"/>
  <c r="AP431" i="4" s="1"/>
  <c r="AC435" i="4"/>
  <c r="BG435" i="4" s="1"/>
  <c r="AA437" i="4"/>
  <c r="BE437" i="4" s="1"/>
  <c r="AG438" i="4"/>
  <c r="BK438" i="4" s="1"/>
  <c r="I439" i="4"/>
  <c r="AM439" i="4" s="1"/>
  <c r="T439" i="4"/>
  <c r="AX439" i="4" s="1"/>
  <c r="AE439" i="4"/>
  <c r="BI439" i="4" s="1"/>
  <c r="K440" i="4"/>
  <c r="AO440" i="4" s="1"/>
  <c r="AG441" i="4"/>
  <c r="BK441" i="4" s="1"/>
  <c r="L442" i="4"/>
  <c r="AP442" i="4" s="1"/>
  <c r="U442" i="4"/>
  <c r="AY442" i="4" s="1"/>
  <c r="AG442" i="4"/>
  <c r="BK442" i="4" s="1"/>
  <c r="L443" i="4"/>
  <c r="AP443" i="4" s="1"/>
  <c r="T443" i="4"/>
  <c r="AX443" i="4" s="1"/>
  <c r="E446" i="4"/>
  <c r="AI446" i="4" s="1"/>
  <c r="AG447" i="4"/>
  <c r="BK447" i="4" s="1"/>
  <c r="E447" i="4"/>
  <c r="AI447" i="4" s="1"/>
  <c r="L447" i="4"/>
  <c r="AP447" i="4" s="1"/>
  <c r="T447" i="4"/>
  <c r="AX447" i="4" s="1"/>
  <c r="AB447" i="4"/>
  <c r="BF447" i="4" s="1"/>
  <c r="K448" i="4"/>
  <c r="AO448" i="4" s="1"/>
  <c r="V448" i="4"/>
  <c r="AZ448" i="4" s="1"/>
  <c r="AG451" i="4"/>
  <c r="BK451" i="4" s="1"/>
  <c r="G451" i="4"/>
  <c r="AK451" i="4" s="1"/>
  <c r="O451" i="4"/>
  <c r="AS451" i="4" s="1"/>
  <c r="W451" i="4"/>
  <c r="BA451" i="4" s="1"/>
  <c r="AE451" i="4"/>
  <c r="BI451" i="4" s="1"/>
  <c r="AG453" i="4"/>
  <c r="BK453" i="4" s="1"/>
  <c r="V453" i="4"/>
  <c r="AZ453" i="4" s="1"/>
  <c r="K455" i="4"/>
  <c r="AO455" i="4" s="1"/>
  <c r="S455" i="4"/>
  <c r="AW455" i="4" s="1"/>
  <c r="AA455" i="4"/>
  <c r="BE455" i="4" s="1"/>
  <c r="G456" i="4"/>
  <c r="AK456" i="4" s="1"/>
  <c r="S456" i="4"/>
  <c r="AW456" i="4" s="1"/>
  <c r="AG456" i="4"/>
  <c r="BK456" i="4" s="1"/>
  <c r="F457" i="4"/>
  <c r="AJ457" i="4" s="1"/>
  <c r="AB457" i="4"/>
  <c r="BF457" i="4" s="1"/>
  <c r="I458" i="4"/>
  <c r="AM458" i="4" s="1"/>
  <c r="T458" i="4"/>
  <c r="AX458" i="4" s="1"/>
  <c r="AE458" i="4"/>
  <c r="BI458" i="4" s="1"/>
  <c r="I461" i="4"/>
  <c r="AM461" i="4" s="1"/>
  <c r="T461" i="4"/>
  <c r="AX461" i="4" s="1"/>
  <c r="O462" i="4"/>
  <c r="AS462" i="4" s="1"/>
  <c r="AF462" i="4"/>
  <c r="BJ462" i="4" s="1"/>
  <c r="K463" i="4"/>
  <c r="AO463" i="4" s="1"/>
  <c r="Q479" i="4"/>
  <c r="AU479" i="4" s="1"/>
  <c r="AD484" i="4"/>
  <c r="BH484" i="4" s="1"/>
  <c r="G443" i="4"/>
  <c r="AK443" i="4" s="1"/>
  <c r="O443" i="4"/>
  <c r="AS443" i="4" s="1"/>
  <c r="W443" i="4"/>
  <c r="BA443" i="4" s="1"/>
  <c r="AE443" i="4"/>
  <c r="BI443" i="4" s="1"/>
  <c r="M446" i="4"/>
  <c r="AQ446" i="4" s="1"/>
  <c r="G447" i="4"/>
  <c r="AK447" i="4" s="1"/>
  <c r="O447" i="4"/>
  <c r="AS447" i="4" s="1"/>
  <c r="W447" i="4"/>
  <c r="BA447" i="4" s="1"/>
  <c r="AE447" i="4"/>
  <c r="BI447" i="4" s="1"/>
  <c r="H451" i="4"/>
  <c r="AL451" i="4" s="1"/>
  <c r="P451" i="4"/>
  <c r="AT451" i="4" s="1"/>
  <c r="X451" i="4"/>
  <c r="BB451" i="4" s="1"/>
  <c r="AF451" i="4"/>
  <c r="BJ451" i="4" s="1"/>
  <c r="AD453" i="4"/>
  <c r="BH453" i="4" s="1"/>
  <c r="K456" i="4"/>
  <c r="AO456" i="4" s="1"/>
  <c r="V456" i="4"/>
  <c r="AZ456" i="4" s="1"/>
  <c r="P457" i="4"/>
  <c r="AT457" i="4" s="1"/>
  <c r="M458" i="4"/>
  <c r="AQ458" i="4" s="1"/>
  <c r="X458" i="4"/>
  <c r="BB458" i="4" s="1"/>
  <c r="Q465" i="4"/>
  <c r="AU465" i="4" s="1"/>
  <c r="R474" i="4"/>
  <c r="AV474" i="4" s="1"/>
  <c r="M474" i="4"/>
  <c r="AQ474" i="4" s="1"/>
  <c r="H474" i="4"/>
  <c r="AL474" i="4" s="1"/>
  <c r="AE477" i="4"/>
  <c r="BI477" i="4" s="1"/>
  <c r="Y477" i="4"/>
  <c r="BC477" i="4" s="1"/>
  <c r="M477" i="4"/>
  <c r="AQ477" i="4" s="1"/>
  <c r="S477" i="4"/>
  <c r="AW477" i="4" s="1"/>
  <c r="AE486" i="4"/>
  <c r="BI486" i="4" s="1"/>
  <c r="AB486" i="4"/>
  <c r="BF486" i="4" s="1"/>
  <c r="L486" i="4"/>
  <c r="AP486" i="4" s="1"/>
  <c r="X486" i="4"/>
  <c r="BB486" i="4" s="1"/>
  <c r="H486" i="4"/>
  <c r="AL486" i="4" s="1"/>
  <c r="T486" i="4"/>
  <c r="AX486" i="4" s="1"/>
  <c r="G439" i="4"/>
  <c r="AK439" i="4" s="1"/>
  <c r="O439" i="4"/>
  <c r="AS439" i="4" s="1"/>
  <c r="H442" i="4"/>
  <c r="AL442" i="4" s="1"/>
  <c r="Q442" i="4"/>
  <c r="AU442" i="4" s="1"/>
  <c r="AB442" i="4"/>
  <c r="BF442" i="4" s="1"/>
  <c r="AD443" i="4"/>
  <c r="BH443" i="4" s="1"/>
  <c r="H443" i="4"/>
  <c r="AL443" i="4" s="1"/>
  <c r="P443" i="4"/>
  <c r="AT443" i="4" s="1"/>
  <c r="X443" i="4"/>
  <c r="BB443" i="4" s="1"/>
  <c r="AF443" i="4"/>
  <c r="BJ443" i="4" s="1"/>
  <c r="H447" i="4"/>
  <c r="AL447" i="4" s="1"/>
  <c r="P447" i="4"/>
  <c r="AT447" i="4" s="1"/>
  <c r="X447" i="4"/>
  <c r="BB447" i="4" s="1"/>
  <c r="AF447" i="4"/>
  <c r="BJ447" i="4" s="1"/>
  <c r="K451" i="4"/>
  <c r="AO451" i="4" s="1"/>
  <c r="S451" i="4"/>
  <c r="AW451" i="4" s="1"/>
  <c r="AA451" i="4"/>
  <c r="BE451" i="4" s="1"/>
  <c r="L454" i="4"/>
  <c r="AP454" i="4" s="1"/>
  <c r="G455" i="4"/>
  <c r="AK455" i="4" s="1"/>
  <c r="O455" i="4"/>
  <c r="AS455" i="4" s="1"/>
  <c r="W455" i="4"/>
  <c r="BA455" i="4" s="1"/>
  <c r="AE455" i="4"/>
  <c r="BI455" i="4" s="1"/>
  <c r="N456" i="4"/>
  <c r="AR456" i="4" s="1"/>
  <c r="G458" i="4"/>
  <c r="AK458" i="4" s="1"/>
  <c r="O458" i="4"/>
  <c r="AS458" i="4" s="1"/>
  <c r="AA460" i="4"/>
  <c r="BE460" i="4" s="1"/>
  <c r="W463" i="4"/>
  <c r="BA463" i="4" s="1"/>
  <c r="N463" i="4"/>
  <c r="AR463" i="4" s="1"/>
  <c r="AD463" i="4"/>
  <c r="BH463" i="4" s="1"/>
  <c r="S463" i="4"/>
  <c r="AW463" i="4" s="1"/>
  <c r="G463" i="4"/>
  <c r="AK463" i="4" s="1"/>
  <c r="V463" i="4"/>
  <c r="AZ463" i="4" s="1"/>
  <c r="E465" i="4"/>
  <c r="AI465" i="4" s="1"/>
  <c r="AG473" i="4"/>
  <c r="BK473" i="4" s="1"/>
  <c r="AE473" i="4"/>
  <c r="BI473" i="4" s="1"/>
  <c r="U473" i="4"/>
  <c r="AY473" i="4" s="1"/>
  <c r="J473" i="4"/>
  <c r="AN473" i="4" s="1"/>
  <c r="O473" i="4"/>
  <c r="AS473" i="4" s="1"/>
  <c r="AC474" i="4"/>
  <c r="BG474" i="4" s="1"/>
  <c r="AE476" i="4"/>
  <c r="BI476" i="4" s="1"/>
  <c r="X476" i="4"/>
  <c r="BB476" i="4" s="1"/>
  <c r="P476" i="4"/>
  <c r="AT476" i="4" s="1"/>
  <c r="J476" i="4"/>
  <c r="AN476" i="4" s="1"/>
  <c r="N476" i="4"/>
  <c r="AR476" i="4" s="1"/>
  <c r="AC477" i="4"/>
  <c r="BG477" i="4" s="1"/>
  <c r="AG483" i="4"/>
  <c r="BK483" i="4" s="1"/>
  <c r="AA483" i="4"/>
  <c r="BE483" i="4" s="1"/>
  <c r="K483" i="4"/>
  <c r="AO483" i="4" s="1"/>
  <c r="S483" i="4"/>
  <c r="AW483" i="4" s="1"/>
  <c r="AG485" i="4"/>
  <c r="BK485" i="4" s="1"/>
  <c r="M485" i="4"/>
  <c r="AQ485" i="4" s="1"/>
  <c r="P486" i="4"/>
  <c r="AT486" i="4" s="1"/>
  <c r="AG466" i="4"/>
  <c r="BK466" i="4" s="1"/>
  <c r="G466" i="4"/>
  <c r="AK466" i="4" s="1"/>
  <c r="O466" i="4"/>
  <c r="AS466" i="4" s="1"/>
  <c r="W466" i="4"/>
  <c r="BA466" i="4" s="1"/>
  <c r="AE466" i="4"/>
  <c r="BI466" i="4" s="1"/>
  <c r="E469" i="4"/>
  <c r="AI469" i="4" s="1"/>
  <c r="AB469" i="4"/>
  <c r="BF469" i="4" s="1"/>
  <c r="K470" i="4"/>
  <c r="AO470" i="4" s="1"/>
  <c r="S470" i="4"/>
  <c r="AW470" i="4" s="1"/>
  <c r="N471" i="4"/>
  <c r="AR471" i="4" s="1"/>
  <c r="O472" i="4"/>
  <c r="AS472" i="4" s="1"/>
  <c r="T472" i="4"/>
  <c r="AX472" i="4" s="1"/>
  <c r="I473" i="4"/>
  <c r="AM473" i="4" s="1"/>
  <c r="S473" i="4"/>
  <c r="AW473" i="4" s="1"/>
  <c r="AD473" i="4"/>
  <c r="BH473" i="4" s="1"/>
  <c r="E475" i="4"/>
  <c r="AI475" i="4" s="1"/>
  <c r="H476" i="4"/>
  <c r="AL476" i="4" s="1"/>
  <c r="O476" i="4"/>
  <c r="AS476" i="4" s="1"/>
  <c r="V476" i="4"/>
  <c r="AZ476" i="4" s="1"/>
  <c r="AD476" i="4"/>
  <c r="BH476" i="4" s="1"/>
  <c r="AF477" i="4"/>
  <c r="BJ477" i="4" s="1"/>
  <c r="K477" i="4"/>
  <c r="AO477" i="4" s="1"/>
  <c r="U477" i="4"/>
  <c r="AY477" i="4" s="1"/>
  <c r="AG477" i="4"/>
  <c r="BK477" i="4" s="1"/>
  <c r="H478" i="4"/>
  <c r="AL478" i="4" s="1"/>
  <c r="X478" i="4"/>
  <c r="BB478" i="4" s="1"/>
  <c r="I479" i="4"/>
  <c r="AM479" i="4" s="1"/>
  <c r="Y479" i="4"/>
  <c r="BC479" i="4" s="1"/>
  <c r="G481" i="4"/>
  <c r="AK481" i="4" s="1"/>
  <c r="AD483" i="4"/>
  <c r="BH483" i="4" s="1"/>
  <c r="G483" i="4"/>
  <c r="AK483" i="4" s="1"/>
  <c r="W483" i="4"/>
  <c r="BA483" i="4" s="1"/>
  <c r="V484" i="4"/>
  <c r="AZ484" i="4" s="1"/>
  <c r="AF485" i="4"/>
  <c r="BJ485" i="4" s="1"/>
  <c r="I485" i="4"/>
  <c r="AM485" i="4" s="1"/>
  <c r="AC485" i="4"/>
  <c r="BG485" i="4" s="1"/>
  <c r="AG487" i="4"/>
  <c r="BK487" i="4" s="1"/>
  <c r="E487" i="4"/>
  <c r="AI487" i="4" s="1"/>
  <c r="S487" i="4"/>
  <c r="AW487" i="4" s="1"/>
  <c r="Z488" i="4"/>
  <c r="BD488" i="4" s="1"/>
  <c r="Q489" i="4"/>
  <c r="AU489" i="4" s="1"/>
  <c r="AE490" i="4"/>
  <c r="BI490" i="4" s="1"/>
  <c r="P490" i="4"/>
  <c r="AT490" i="4" s="1"/>
  <c r="AF490" i="4"/>
  <c r="BJ490" i="4" s="1"/>
  <c r="Z491" i="4"/>
  <c r="BD491" i="4" s="1"/>
  <c r="H493" i="4"/>
  <c r="AL493" i="4" s="1"/>
  <c r="AD494" i="4"/>
  <c r="BH494" i="4" s="1"/>
  <c r="O494" i="4"/>
  <c r="AS494" i="4" s="1"/>
  <c r="AE494" i="4"/>
  <c r="BI494" i="4" s="1"/>
  <c r="N495" i="4"/>
  <c r="AR495" i="4" s="1"/>
  <c r="I497" i="4"/>
  <c r="AM497" i="4" s="1"/>
  <c r="L498" i="4"/>
  <c r="AP498" i="4" s="1"/>
  <c r="AG500" i="4"/>
  <c r="BK500" i="4" s="1"/>
  <c r="J500" i="4"/>
  <c r="AN500" i="4" s="1"/>
  <c r="AF500" i="4"/>
  <c r="BJ500" i="4" s="1"/>
  <c r="M501" i="4"/>
  <c r="AQ501" i="4" s="1"/>
  <c r="P502" i="4"/>
  <c r="AT502" i="4" s="1"/>
  <c r="L505" i="4"/>
  <c r="AP505" i="4" s="1"/>
  <c r="T505" i="4"/>
  <c r="AX505" i="4" s="1"/>
  <c r="AB505" i="4"/>
  <c r="BF505" i="4" s="1"/>
  <c r="H466" i="4"/>
  <c r="AL466" i="4" s="1"/>
  <c r="P466" i="4"/>
  <c r="AT466" i="4" s="1"/>
  <c r="X466" i="4"/>
  <c r="BB466" i="4" s="1"/>
  <c r="AF466" i="4"/>
  <c r="BJ466" i="4" s="1"/>
  <c r="L470" i="4"/>
  <c r="AP470" i="4" s="1"/>
  <c r="T470" i="4"/>
  <c r="AX470" i="4" s="1"/>
  <c r="AB470" i="4"/>
  <c r="BF470" i="4" s="1"/>
  <c r="V471" i="4"/>
  <c r="AZ471" i="4" s="1"/>
  <c r="Z472" i="4"/>
  <c r="BD472" i="4" s="1"/>
  <c r="G475" i="4"/>
  <c r="AK475" i="4" s="1"/>
  <c r="N478" i="4"/>
  <c r="AR478" i="4" s="1"/>
  <c r="L482" i="4"/>
  <c r="AP482" i="4" s="1"/>
  <c r="G487" i="4"/>
  <c r="AK487" i="4" s="1"/>
  <c r="W487" i="4"/>
  <c r="BA487" i="4" s="1"/>
  <c r="AD488" i="4"/>
  <c r="BH488" i="4" s="1"/>
  <c r="E489" i="4"/>
  <c r="AI489" i="4" s="1"/>
  <c r="AC489" i="4"/>
  <c r="BG489" i="4" s="1"/>
  <c r="T490" i="4"/>
  <c r="AX490" i="4" s="1"/>
  <c r="L493" i="4"/>
  <c r="AP493" i="4" s="1"/>
  <c r="S494" i="4"/>
  <c r="AW494" i="4" s="1"/>
  <c r="O497" i="4"/>
  <c r="AS497" i="4" s="1"/>
  <c r="V499" i="4"/>
  <c r="AZ499" i="4" s="1"/>
  <c r="P500" i="4"/>
  <c r="AT500" i="4" s="1"/>
  <c r="E501" i="4"/>
  <c r="AI501" i="4" s="1"/>
  <c r="S501" i="4"/>
  <c r="AW501" i="4" s="1"/>
  <c r="V502" i="4"/>
  <c r="AZ502" i="4" s="1"/>
  <c r="G505" i="4"/>
  <c r="AK505" i="4" s="1"/>
  <c r="O505" i="4"/>
  <c r="AS505" i="4" s="1"/>
  <c r="W505" i="4"/>
  <c r="BA505" i="4" s="1"/>
  <c r="AE505" i="4"/>
  <c r="BI505" i="4" s="1"/>
  <c r="K466" i="4"/>
  <c r="AO466" i="4" s="1"/>
  <c r="S466" i="4"/>
  <c r="AW466" i="4" s="1"/>
  <c r="AA466" i="4"/>
  <c r="BE466" i="4" s="1"/>
  <c r="AD470" i="4"/>
  <c r="BH470" i="4" s="1"/>
  <c r="G470" i="4"/>
  <c r="AK470" i="4" s="1"/>
  <c r="O470" i="4"/>
  <c r="AS470" i="4" s="1"/>
  <c r="W470" i="4"/>
  <c r="BA470" i="4" s="1"/>
  <c r="AE470" i="4"/>
  <c r="BI470" i="4" s="1"/>
  <c r="F471" i="4"/>
  <c r="AJ471" i="4" s="1"/>
  <c r="E472" i="4"/>
  <c r="AI472" i="4" s="1"/>
  <c r="E473" i="4"/>
  <c r="AI473" i="4" s="1"/>
  <c r="N473" i="4"/>
  <c r="AR473" i="4" s="1"/>
  <c r="K476" i="4"/>
  <c r="AO476" i="4" s="1"/>
  <c r="S476" i="4"/>
  <c r="AW476" i="4" s="1"/>
  <c r="Z476" i="4"/>
  <c r="BD476" i="4" s="1"/>
  <c r="E477" i="4"/>
  <c r="AI477" i="4" s="1"/>
  <c r="Q477" i="4"/>
  <c r="AU477" i="4" s="1"/>
  <c r="AA477" i="4"/>
  <c r="BE477" i="4" s="1"/>
  <c r="P478" i="4"/>
  <c r="AT478" i="4" s="1"/>
  <c r="AE482" i="4"/>
  <c r="BI482" i="4" s="1"/>
  <c r="P482" i="4"/>
  <c r="AT482" i="4" s="1"/>
  <c r="AF482" i="4"/>
  <c r="BJ482" i="4" s="1"/>
  <c r="O483" i="4"/>
  <c r="AS483" i="4" s="1"/>
  <c r="AE483" i="4"/>
  <c r="BI483" i="4" s="1"/>
  <c r="J484" i="4"/>
  <c r="AN484" i="4" s="1"/>
  <c r="Q485" i="4"/>
  <c r="AU485" i="4" s="1"/>
  <c r="K487" i="4"/>
  <c r="AO487" i="4" s="1"/>
  <c r="AA487" i="4"/>
  <c r="BE487" i="4" s="1"/>
  <c r="G489" i="4"/>
  <c r="AK489" i="4" s="1"/>
  <c r="AG489" i="4"/>
  <c r="BK489" i="4" s="1"/>
  <c r="H490" i="4"/>
  <c r="AL490" i="4" s="1"/>
  <c r="X490" i="4"/>
  <c r="BB490" i="4" s="1"/>
  <c r="AE493" i="4"/>
  <c r="BI493" i="4" s="1"/>
  <c r="P493" i="4"/>
  <c r="AT493" i="4" s="1"/>
  <c r="AF493" i="4"/>
  <c r="BJ493" i="4" s="1"/>
  <c r="W494" i="4"/>
  <c r="BA494" i="4" s="1"/>
  <c r="AD497" i="4"/>
  <c r="BH497" i="4" s="1"/>
  <c r="G497" i="4"/>
  <c r="AK497" i="4" s="1"/>
  <c r="T497" i="4"/>
  <c r="AX497" i="4" s="1"/>
  <c r="U500" i="4"/>
  <c r="AY500" i="4" s="1"/>
  <c r="G501" i="4"/>
  <c r="AK501" i="4" s="1"/>
  <c r="F502" i="4"/>
  <c r="AJ502" i="4" s="1"/>
  <c r="H505" i="4"/>
  <c r="AL505" i="4" s="1"/>
  <c r="P505" i="4"/>
  <c r="AT505" i="4" s="1"/>
  <c r="X505" i="4"/>
  <c r="BB505" i="4" s="1"/>
  <c r="L490" i="4"/>
  <c r="AP490" i="4" s="1"/>
  <c r="K494" i="4"/>
  <c r="AO494" i="4" s="1"/>
  <c r="I500" i="4"/>
  <c r="AM500" i="4" s="1"/>
  <c r="J10" i="4"/>
  <c r="AN10" i="4" s="1"/>
  <c r="X11" i="4"/>
  <c r="BB11" i="4" s="1"/>
  <c r="J18" i="4"/>
  <c r="AN18" i="4" s="1"/>
  <c r="X19" i="4"/>
  <c r="BB19" i="4" s="1"/>
  <c r="J30" i="4"/>
  <c r="AN30" i="4" s="1"/>
  <c r="R30" i="4"/>
  <c r="AV30" i="4" s="1"/>
  <c r="H31" i="4"/>
  <c r="AL31" i="4" s="1"/>
  <c r="X31" i="4"/>
  <c r="BB31" i="4" s="1"/>
  <c r="R37" i="4"/>
  <c r="AV37" i="4" s="1"/>
  <c r="I38" i="4"/>
  <c r="AM38" i="4" s="1"/>
  <c r="Y38" i="4"/>
  <c r="BC38" i="4" s="1"/>
  <c r="R42" i="4"/>
  <c r="AV42" i="4" s="1"/>
  <c r="H43" i="4"/>
  <c r="AL43" i="4" s="1"/>
  <c r="AF43" i="4"/>
  <c r="BJ43" i="4" s="1"/>
  <c r="J53" i="4"/>
  <c r="AN53" i="4" s="1"/>
  <c r="Q54" i="4"/>
  <c r="AU54" i="4" s="1"/>
  <c r="J58" i="4"/>
  <c r="AN58" i="4" s="1"/>
  <c r="X59" i="4"/>
  <c r="BB59" i="4" s="1"/>
  <c r="AG65" i="4"/>
  <c r="BK65" i="4" s="1"/>
  <c r="AC65" i="4"/>
  <c r="BG65" i="4" s="1"/>
  <c r="Y65" i="4"/>
  <c r="BC65" i="4" s="1"/>
  <c r="U65" i="4"/>
  <c r="AY65" i="4" s="1"/>
  <c r="Q65" i="4"/>
  <c r="AU65" i="4" s="1"/>
  <c r="M65" i="4"/>
  <c r="AQ65" i="4" s="1"/>
  <c r="I65" i="4"/>
  <c r="AM65" i="4" s="1"/>
  <c r="E65" i="4"/>
  <c r="AI65" i="4" s="1"/>
  <c r="AF65" i="4"/>
  <c r="BJ65" i="4" s="1"/>
  <c r="AB65" i="4"/>
  <c r="BF65" i="4" s="1"/>
  <c r="X65" i="4"/>
  <c r="BB65" i="4" s="1"/>
  <c r="T65" i="4"/>
  <c r="AX65" i="4" s="1"/>
  <c r="P65" i="4"/>
  <c r="AT65" i="4" s="1"/>
  <c r="L65" i="4"/>
  <c r="AP65" i="4" s="1"/>
  <c r="H65" i="4"/>
  <c r="AL65" i="4" s="1"/>
  <c r="Z65" i="4"/>
  <c r="BD65" i="4" s="1"/>
  <c r="Q66" i="4"/>
  <c r="AU66" i="4" s="1"/>
  <c r="AG66" i="4"/>
  <c r="BK66" i="4" s="1"/>
  <c r="M74" i="4"/>
  <c r="AQ74" i="4" s="1"/>
  <c r="AC74" i="4"/>
  <c r="BG74" i="4" s="1"/>
  <c r="AF90" i="4"/>
  <c r="BJ90" i="4" s="1"/>
  <c r="AB90" i="4"/>
  <c r="BF90" i="4" s="1"/>
  <c r="X90" i="4"/>
  <c r="BB90" i="4" s="1"/>
  <c r="T90" i="4"/>
  <c r="AX90" i="4" s="1"/>
  <c r="P90" i="4"/>
  <c r="AT90" i="4" s="1"/>
  <c r="L90" i="4"/>
  <c r="AP90" i="4" s="1"/>
  <c r="H90" i="4"/>
  <c r="AL90" i="4" s="1"/>
  <c r="AG90" i="4"/>
  <c r="BK90" i="4" s="1"/>
  <c r="AA90" i="4"/>
  <c r="BE90" i="4" s="1"/>
  <c r="V90" i="4"/>
  <c r="AZ90" i="4" s="1"/>
  <c r="Q90" i="4"/>
  <c r="AU90" i="4" s="1"/>
  <c r="K90" i="4"/>
  <c r="AO90" i="4" s="1"/>
  <c r="F90" i="4"/>
  <c r="AJ90" i="4" s="1"/>
  <c r="AE90" i="4"/>
  <c r="BI90" i="4" s="1"/>
  <c r="Z90" i="4"/>
  <c r="BD90" i="4" s="1"/>
  <c r="U90" i="4"/>
  <c r="AY90" i="4" s="1"/>
  <c r="O90" i="4"/>
  <c r="AS90" i="4" s="1"/>
  <c r="J90" i="4"/>
  <c r="AN90" i="4" s="1"/>
  <c r="E90" i="4"/>
  <c r="AI90" i="4" s="1"/>
  <c r="AD90" i="4"/>
  <c r="BH90" i="4" s="1"/>
  <c r="Y90" i="4"/>
  <c r="BC90" i="4" s="1"/>
  <c r="S90" i="4"/>
  <c r="AW90" i="4" s="1"/>
  <c r="N90" i="4"/>
  <c r="AR90" i="4" s="1"/>
  <c r="I90" i="4"/>
  <c r="AM90" i="4" s="1"/>
  <c r="Y102" i="4"/>
  <c r="BC102" i="4" s="1"/>
  <c r="AF130" i="4"/>
  <c r="BJ130" i="4" s="1"/>
  <c r="AB130" i="4"/>
  <c r="BF130" i="4" s="1"/>
  <c r="X130" i="4"/>
  <c r="BB130" i="4" s="1"/>
  <c r="T130" i="4"/>
  <c r="AX130" i="4" s="1"/>
  <c r="P130" i="4"/>
  <c r="AT130" i="4" s="1"/>
  <c r="L130" i="4"/>
  <c r="AP130" i="4" s="1"/>
  <c r="H130" i="4"/>
  <c r="AL130" i="4" s="1"/>
  <c r="AE130" i="4"/>
  <c r="BI130" i="4" s="1"/>
  <c r="AA130" i="4"/>
  <c r="BE130" i="4" s="1"/>
  <c r="W130" i="4"/>
  <c r="BA130" i="4" s="1"/>
  <c r="S130" i="4"/>
  <c r="AW130" i="4" s="1"/>
  <c r="O130" i="4"/>
  <c r="AS130" i="4" s="1"/>
  <c r="K130" i="4"/>
  <c r="AO130" i="4" s="1"/>
  <c r="G130" i="4"/>
  <c r="AK130" i="4" s="1"/>
  <c r="AG130" i="4"/>
  <c r="BK130" i="4" s="1"/>
  <c r="Y130" i="4"/>
  <c r="BC130" i="4" s="1"/>
  <c r="Q130" i="4"/>
  <c r="AU130" i="4" s="1"/>
  <c r="I130" i="4"/>
  <c r="AM130" i="4" s="1"/>
  <c r="AD130" i="4"/>
  <c r="BH130" i="4" s="1"/>
  <c r="V130" i="4"/>
  <c r="AZ130" i="4" s="1"/>
  <c r="N130" i="4"/>
  <c r="AR130" i="4" s="1"/>
  <c r="F130" i="4"/>
  <c r="AJ130" i="4" s="1"/>
  <c r="AC130" i="4"/>
  <c r="BG130" i="4" s="1"/>
  <c r="U130" i="4"/>
  <c r="AY130" i="4" s="1"/>
  <c r="M130" i="4"/>
  <c r="AQ130" i="4" s="1"/>
  <c r="E130" i="4"/>
  <c r="AI130" i="4" s="1"/>
  <c r="J212" i="4"/>
  <c r="AN212" i="4" s="1"/>
  <c r="AG246" i="4"/>
  <c r="BK246" i="4" s="1"/>
  <c r="AC246" i="4"/>
  <c r="BG246" i="4" s="1"/>
  <c r="Y246" i="4"/>
  <c r="BC246" i="4" s="1"/>
  <c r="U246" i="4"/>
  <c r="AY246" i="4" s="1"/>
  <c r="Q246" i="4"/>
  <c r="AU246" i="4" s="1"/>
  <c r="M246" i="4"/>
  <c r="AQ246" i="4" s="1"/>
  <c r="I246" i="4"/>
  <c r="AM246" i="4" s="1"/>
  <c r="E246" i="4"/>
  <c r="AI246" i="4" s="1"/>
  <c r="AF246" i="4"/>
  <c r="BJ246" i="4" s="1"/>
  <c r="AB246" i="4"/>
  <c r="BF246" i="4" s="1"/>
  <c r="X246" i="4"/>
  <c r="BB246" i="4" s="1"/>
  <c r="T246" i="4"/>
  <c r="AX246" i="4" s="1"/>
  <c r="P246" i="4"/>
  <c r="AT246" i="4" s="1"/>
  <c r="L246" i="4"/>
  <c r="AP246" i="4" s="1"/>
  <c r="H246" i="4"/>
  <c r="AL246" i="4" s="1"/>
  <c r="AD246" i="4"/>
  <c r="BH246" i="4" s="1"/>
  <c r="V246" i="4"/>
  <c r="AZ246" i="4" s="1"/>
  <c r="N246" i="4"/>
  <c r="AR246" i="4" s="1"/>
  <c r="F246" i="4"/>
  <c r="AJ246" i="4" s="1"/>
  <c r="AA246" i="4"/>
  <c r="BE246" i="4" s="1"/>
  <c r="S246" i="4"/>
  <c r="AW246" i="4" s="1"/>
  <c r="K246" i="4"/>
  <c r="AO246" i="4" s="1"/>
  <c r="AE246" i="4"/>
  <c r="BI246" i="4" s="1"/>
  <c r="O246" i="4"/>
  <c r="AS246" i="4" s="1"/>
  <c r="W246" i="4"/>
  <c r="BA246" i="4" s="1"/>
  <c r="Z246" i="4"/>
  <c r="BD246" i="4" s="1"/>
  <c r="J246" i="4"/>
  <c r="AN246" i="4" s="1"/>
  <c r="G246" i="4"/>
  <c r="AK246" i="4" s="1"/>
  <c r="AC324" i="4"/>
  <c r="BG324" i="4" s="1"/>
  <c r="U324" i="4"/>
  <c r="AY324" i="4" s="1"/>
  <c r="M324" i="4"/>
  <c r="AQ324" i="4" s="1"/>
  <c r="AB324" i="4"/>
  <c r="BF324" i="4" s="1"/>
  <c r="T324" i="4"/>
  <c r="AX324" i="4" s="1"/>
  <c r="L324" i="4"/>
  <c r="AP324" i="4" s="1"/>
  <c r="AG324" i="4"/>
  <c r="BK324" i="4" s="1"/>
  <c r="Q324" i="4"/>
  <c r="AU324" i="4" s="1"/>
  <c r="AF324" i="4"/>
  <c r="BJ324" i="4" s="1"/>
  <c r="P324" i="4"/>
  <c r="AT324" i="4" s="1"/>
  <c r="Y324" i="4"/>
  <c r="BC324" i="4" s="1"/>
  <c r="I324" i="4"/>
  <c r="AM324" i="4" s="1"/>
  <c r="X324" i="4"/>
  <c r="BB324" i="4" s="1"/>
  <c r="AC450" i="4"/>
  <c r="BG450" i="4" s="1"/>
  <c r="U450" i="4"/>
  <c r="AY450" i="4" s="1"/>
  <c r="M450" i="4"/>
  <c r="AQ450" i="4" s="1"/>
  <c r="AB450" i="4"/>
  <c r="BF450" i="4" s="1"/>
  <c r="T450" i="4"/>
  <c r="AX450" i="4" s="1"/>
  <c r="L450" i="4"/>
  <c r="AP450" i="4" s="1"/>
  <c r="AG450" i="4"/>
  <c r="BK450" i="4" s="1"/>
  <c r="Y450" i="4"/>
  <c r="BC450" i="4" s="1"/>
  <c r="Q450" i="4"/>
  <c r="AU450" i="4" s="1"/>
  <c r="I450" i="4"/>
  <c r="AM450" i="4" s="1"/>
  <c r="AF450" i="4"/>
  <c r="BJ450" i="4" s="1"/>
  <c r="X450" i="4"/>
  <c r="BB450" i="4" s="1"/>
  <c r="P450" i="4"/>
  <c r="AT450" i="4" s="1"/>
  <c r="AC504" i="4"/>
  <c r="BG504" i="4" s="1"/>
  <c r="U504" i="4"/>
  <c r="AY504" i="4" s="1"/>
  <c r="M504" i="4"/>
  <c r="AQ504" i="4" s="1"/>
  <c r="AB504" i="4"/>
  <c r="BF504" i="4" s="1"/>
  <c r="T504" i="4"/>
  <c r="AX504" i="4" s="1"/>
  <c r="L504" i="4"/>
  <c r="AP504" i="4" s="1"/>
  <c r="AG504" i="4"/>
  <c r="BK504" i="4" s="1"/>
  <c r="Y504" i="4"/>
  <c r="BC504" i="4" s="1"/>
  <c r="Q504" i="4"/>
  <c r="AU504" i="4" s="1"/>
  <c r="I504" i="4"/>
  <c r="AM504" i="4" s="1"/>
  <c r="AF504" i="4"/>
  <c r="BJ504" i="4" s="1"/>
  <c r="X504" i="4"/>
  <c r="BB504" i="4" s="1"/>
  <c r="P504" i="4"/>
  <c r="AT504" i="4" s="1"/>
  <c r="H504" i="4"/>
  <c r="AL504" i="4" s="1"/>
  <c r="M7" i="4"/>
  <c r="AQ7" i="4" s="1"/>
  <c r="M10" i="4"/>
  <c r="AQ10" i="4" s="1"/>
  <c r="Y11" i="4"/>
  <c r="BC11" i="4" s="1"/>
  <c r="AG13" i="4"/>
  <c r="BK13" i="4" s="1"/>
  <c r="AC13" i="4"/>
  <c r="BG13" i="4" s="1"/>
  <c r="Y13" i="4"/>
  <c r="BC13" i="4" s="1"/>
  <c r="U13" i="4"/>
  <c r="AY13" i="4" s="1"/>
  <c r="Q13" i="4"/>
  <c r="AU13" i="4" s="1"/>
  <c r="M13" i="4"/>
  <c r="AQ13" i="4" s="1"/>
  <c r="I13" i="4"/>
  <c r="AM13" i="4" s="1"/>
  <c r="E13" i="4"/>
  <c r="AI13" i="4" s="1"/>
  <c r="AF13" i="4"/>
  <c r="BJ13" i="4" s="1"/>
  <c r="AB13" i="4"/>
  <c r="BF13" i="4" s="1"/>
  <c r="X13" i="4"/>
  <c r="BB13" i="4" s="1"/>
  <c r="T13" i="4"/>
  <c r="AX13" i="4" s="1"/>
  <c r="P13" i="4"/>
  <c r="AT13" i="4" s="1"/>
  <c r="L13" i="4"/>
  <c r="AP13" i="4" s="1"/>
  <c r="H13" i="4"/>
  <c r="AL13" i="4" s="1"/>
  <c r="Z13" i="4"/>
  <c r="BD13" i="4" s="1"/>
  <c r="Q14" i="4"/>
  <c r="AU14" i="4" s="1"/>
  <c r="AE19" i="4"/>
  <c r="BI19" i="4" s="1"/>
  <c r="Y19" i="4"/>
  <c r="BC19" i="4" s="1"/>
  <c r="AG25" i="4"/>
  <c r="BK25" i="4" s="1"/>
  <c r="AC25" i="4"/>
  <c r="BG25" i="4" s="1"/>
  <c r="Y25" i="4"/>
  <c r="BC25" i="4" s="1"/>
  <c r="U25" i="4"/>
  <c r="AY25" i="4" s="1"/>
  <c r="Q25" i="4"/>
  <c r="AU25" i="4" s="1"/>
  <c r="M25" i="4"/>
  <c r="AQ25" i="4" s="1"/>
  <c r="I25" i="4"/>
  <c r="AM25" i="4" s="1"/>
  <c r="E25" i="4"/>
  <c r="AI25" i="4" s="1"/>
  <c r="AF25" i="4"/>
  <c r="BJ25" i="4" s="1"/>
  <c r="AB25" i="4"/>
  <c r="BF25" i="4" s="1"/>
  <c r="X25" i="4"/>
  <c r="BB25" i="4" s="1"/>
  <c r="T25" i="4"/>
  <c r="AX25" i="4" s="1"/>
  <c r="P25" i="4"/>
  <c r="AT25" i="4" s="1"/>
  <c r="L25" i="4"/>
  <c r="AP25" i="4" s="1"/>
  <c r="H25" i="4"/>
  <c r="AL25" i="4" s="1"/>
  <c r="Z25" i="4"/>
  <c r="BD25" i="4" s="1"/>
  <c r="I26" i="4"/>
  <c r="AM26" i="4" s="1"/>
  <c r="AG26" i="4"/>
  <c r="BK26" i="4" s="1"/>
  <c r="M30" i="4"/>
  <c r="AQ30" i="4" s="1"/>
  <c r="I31" i="4"/>
  <c r="AM31" i="4" s="1"/>
  <c r="AG31" i="4"/>
  <c r="BK31" i="4" s="1"/>
  <c r="K37" i="4"/>
  <c r="AO37" i="4" s="1"/>
  <c r="AA37" i="4"/>
  <c r="BE37" i="4" s="1"/>
  <c r="R38" i="4"/>
  <c r="AV38" i="4" s="1"/>
  <c r="AF39" i="4"/>
  <c r="BJ39" i="4" s="1"/>
  <c r="AE43" i="4"/>
  <c r="BI43" i="4" s="1"/>
  <c r="AG43" i="4"/>
  <c r="BK43" i="4" s="1"/>
  <c r="R49" i="4"/>
  <c r="AV49" i="4" s="1"/>
  <c r="Q50" i="4"/>
  <c r="AU50" i="4" s="1"/>
  <c r="AF54" i="4"/>
  <c r="BJ54" i="4" s="1"/>
  <c r="AB54" i="4"/>
  <c r="BF54" i="4" s="1"/>
  <c r="X54" i="4"/>
  <c r="BB54" i="4" s="1"/>
  <c r="T54" i="4"/>
  <c r="AX54" i="4" s="1"/>
  <c r="P54" i="4"/>
  <c r="AT54" i="4" s="1"/>
  <c r="L54" i="4"/>
  <c r="AP54" i="4" s="1"/>
  <c r="H54" i="4"/>
  <c r="AL54" i="4" s="1"/>
  <c r="AE54" i="4"/>
  <c r="BI54" i="4" s="1"/>
  <c r="AA54" i="4"/>
  <c r="BE54" i="4" s="1"/>
  <c r="W54" i="4"/>
  <c r="BA54" i="4" s="1"/>
  <c r="S54" i="4"/>
  <c r="AW54" i="4" s="1"/>
  <c r="O54" i="4"/>
  <c r="AS54" i="4" s="1"/>
  <c r="K54" i="4"/>
  <c r="AO54" i="4" s="1"/>
  <c r="G54" i="4"/>
  <c r="AK54" i="4" s="1"/>
  <c r="X55" i="4"/>
  <c r="BB55" i="4" s="1"/>
  <c r="M58" i="4"/>
  <c r="AQ58" i="4" s="1"/>
  <c r="AG59" i="4"/>
  <c r="BK59" i="4" s="1"/>
  <c r="R61" i="4"/>
  <c r="AV61" i="4" s="1"/>
  <c r="Y62" i="4"/>
  <c r="BC62" i="4" s="1"/>
  <c r="AA65" i="4"/>
  <c r="BE65" i="4" s="1"/>
  <c r="R66" i="4"/>
  <c r="AV66" i="4" s="1"/>
  <c r="H67" i="4"/>
  <c r="AL67" i="4" s="1"/>
  <c r="AF67" i="4"/>
  <c r="BJ67" i="4" s="1"/>
  <c r="V73" i="4"/>
  <c r="AZ73" i="4" s="1"/>
  <c r="AG102" i="4"/>
  <c r="BK102" i="4" s="1"/>
  <c r="J130" i="4"/>
  <c r="AN130" i="4" s="1"/>
  <c r="AC147" i="4"/>
  <c r="BG147" i="4" s="1"/>
  <c r="U147" i="4"/>
  <c r="AY147" i="4" s="1"/>
  <c r="M147" i="4"/>
  <c r="AQ147" i="4" s="1"/>
  <c r="AB147" i="4"/>
  <c r="BF147" i="4" s="1"/>
  <c r="T147" i="4"/>
  <c r="AX147" i="4" s="1"/>
  <c r="L147" i="4"/>
  <c r="AP147" i="4" s="1"/>
  <c r="AG147" i="4"/>
  <c r="BK147" i="4" s="1"/>
  <c r="Y147" i="4"/>
  <c r="BC147" i="4" s="1"/>
  <c r="Q147" i="4"/>
  <c r="AU147" i="4" s="1"/>
  <c r="I147" i="4"/>
  <c r="AM147" i="4" s="1"/>
  <c r="P179" i="4"/>
  <c r="AT179" i="4" s="1"/>
  <c r="AF211" i="4"/>
  <c r="BJ211" i="4" s="1"/>
  <c r="AB211" i="4"/>
  <c r="BF211" i="4" s="1"/>
  <c r="X211" i="4"/>
  <c r="BB211" i="4" s="1"/>
  <c r="T211" i="4"/>
  <c r="AX211" i="4" s="1"/>
  <c r="P211" i="4"/>
  <c r="AT211" i="4" s="1"/>
  <c r="L211" i="4"/>
  <c r="AP211" i="4" s="1"/>
  <c r="H211" i="4"/>
  <c r="AL211" i="4" s="1"/>
  <c r="AE211" i="4"/>
  <c r="BI211" i="4" s="1"/>
  <c r="Z211" i="4"/>
  <c r="BD211" i="4" s="1"/>
  <c r="U211" i="4"/>
  <c r="AY211" i="4" s="1"/>
  <c r="O211" i="4"/>
  <c r="AS211" i="4" s="1"/>
  <c r="J211" i="4"/>
  <c r="AN211" i="4" s="1"/>
  <c r="E211" i="4"/>
  <c r="AI211" i="4" s="1"/>
  <c r="AD211" i="4"/>
  <c r="BH211" i="4" s="1"/>
  <c r="Y211" i="4"/>
  <c r="BC211" i="4" s="1"/>
  <c r="S211" i="4"/>
  <c r="AW211" i="4" s="1"/>
  <c r="N211" i="4"/>
  <c r="AR211" i="4" s="1"/>
  <c r="I211" i="4"/>
  <c r="AM211" i="4" s="1"/>
  <c r="AG211" i="4"/>
  <c r="BK211" i="4" s="1"/>
  <c r="V211" i="4"/>
  <c r="AZ211" i="4" s="1"/>
  <c r="K211" i="4"/>
  <c r="AO211" i="4" s="1"/>
  <c r="AC211" i="4"/>
  <c r="BG211" i="4" s="1"/>
  <c r="R211" i="4"/>
  <c r="AV211" i="4" s="1"/>
  <c r="G211" i="4"/>
  <c r="AK211" i="4" s="1"/>
  <c r="AA211" i="4"/>
  <c r="BE211" i="4" s="1"/>
  <c r="Q211" i="4"/>
  <c r="AU211" i="4" s="1"/>
  <c r="F211" i="4"/>
  <c r="AJ211" i="4" s="1"/>
  <c r="AG227" i="4"/>
  <c r="BK227" i="4" s="1"/>
  <c r="R246" i="4"/>
  <c r="AV246" i="4" s="1"/>
  <c r="AF267" i="4"/>
  <c r="BJ267" i="4" s="1"/>
  <c r="AB267" i="4"/>
  <c r="BF267" i="4" s="1"/>
  <c r="X267" i="4"/>
  <c r="BB267" i="4" s="1"/>
  <c r="T267" i="4"/>
  <c r="AX267" i="4" s="1"/>
  <c r="P267" i="4"/>
  <c r="AT267" i="4" s="1"/>
  <c r="L267" i="4"/>
  <c r="AP267" i="4" s="1"/>
  <c r="H267" i="4"/>
  <c r="AL267" i="4" s="1"/>
  <c r="AE267" i="4"/>
  <c r="BI267" i="4" s="1"/>
  <c r="AA267" i="4"/>
  <c r="BE267" i="4" s="1"/>
  <c r="W267" i="4"/>
  <c r="BA267" i="4" s="1"/>
  <c r="S267" i="4"/>
  <c r="AW267" i="4" s="1"/>
  <c r="O267" i="4"/>
  <c r="AS267" i="4" s="1"/>
  <c r="K267" i="4"/>
  <c r="AO267" i="4" s="1"/>
  <c r="G267" i="4"/>
  <c r="AK267" i="4" s="1"/>
  <c r="AD267" i="4"/>
  <c r="BH267" i="4" s="1"/>
  <c r="V267" i="4"/>
  <c r="AZ267" i="4" s="1"/>
  <c r="N267" i="4"/>
  <c r="AR267" i="4" s="1"/>
  <c r="F267" i="4"/>
  <c r="AJ267" i="4" s="1"/>
  <c r="AC267" i="4"/>
  <c r="BG267" i="4" s="1"/>
  <c r="U267" i="4"/>
  <c r="AY267" i="4" s="1"/>
  <c r="M267" i="4"/>
  <c r="AQ267" i="4" s="1"/>
  <c r="E267" i="4"/>
  <c r="AI267" i="4" s="1"/>
  <c r="AG267" i="4"/>
  <c r="BK267" i="4" s="1"/>
  <c r="Q267" i="4"/>
  <c r="AU267" i="4" s="1"/>
  <c r="Y267" i="4"/>
  <c r="BC267" i="4" s="1"/>
  <c r="I267" i="4"/>
  <c r="AM267" i="4" s="1"/>
  <c r="Z267" i="4"/>
  <c r="BD267" i="4" s="1"/>
  <c r="J267" i="4"/>
  <c r="AN267" i="4" s="1"/>
  <c r="AE296" i="4"/>
  <c r="BI296" i="4" s="1"/>
  <c r="AA296" i="4"/>
  <c r="BE296" i="4" s="1"/>
  <c r="W296" i="4"/>
  <c r="BA296" i="4" s="1"/>
  <c r="S296" i="4"/>
  <c r="AW296" i="4" s="1"/>
  <c r="O296" i="4"/>
  <c r="AS296" i="4" s="1"/>
  <c r="K296" i="4"/>
  <c r="AO296" i="4" s="1"/>
  <c r="G296" i="4"/>
  <c r="AK296" i="4" s="1"/>
  <c r="AF296" i="4"/>
  <c r="BJ296" i="4" s="1"/>
  <c r="Z296" i="4"/>
  <c r="BD296" i="4" s="1"/>
  <c r="U296" i="4"/>
  <c r="AY296" i="4" s="1"/>
  <c r="P296" i="4"/>
  <c r="AT296" i="4" s="1"/>
  <c r="J296" i="4"/>
  <c r="AN296" i="4" s="1"/>
  <c r="E296" i="4"/>
  <c r="AI296" i="4" s="1"/>
  <c r="AD296" i="4"/>
  <c r="BH296" i="4" s="1"/>
  <c r="Y296" i="4"/>
  <c r="BC296" i="4" s="1"/>
  <c r="T296" i="4"/>
  <c r="AX296" i="4" s="1"/>
  <c r="N296" i="4"/>
  <c r="AR296" i="4" s="1"/>
  <c r="I296" i="4"/>
  <c r="AM296" i="4" s="1"/>
  <c r="AG296" i="4"/>
  <c r="BK296" i="4" s="1"/>
  <c r="V296" i="4"/>
  <c r="AZ296" i="4" s="1"/>
  <c r="L296" i="4"/>
  <c r="AP296" i="4" s="1"/>
  <c r="AC296" i="4"/>
  <c r="BG296" i="4" s="1"/>
  <c r="R296" i="4"/>
  <c r="AV296" i="4" s="1"/>
  <c r="H296" i="4"/>
  <c r="AL296" i="4" s="1"/>
  <c r="Q296" i="4"/>
  <c r="AU296" i="4" s="1"/>
  <c r="M296" i="4"/>
  <c r="AQ296" i="4" s="1"/>
  <c r="AB296" i="4"/>
  <c r="BF296" i="4" s="1"/>
  <c r="F296" i="4"/>
  <c r="AJ296" i="4" s="1"/>
  <c r="AF10" i="4"/>
  <c r="BJ10" i="4" s="1"/>
  <c r="AB10" i="4"/>
  <c r="BF10" i="4" s="1"/>
  <c r="X10" i="4"/>
  <c r="BB10" i="4" s="1"/>
  <c r="T10" i="4"/>
  <c r="AX10" i="4" s="1"/>
  <c r="P10" i="4"/>
  <c r="AT10" i="4" s="1"/>
  <c r="L10" i="4"/>
  <c r="AP10" i="4" s="1"/>
  <c r="H10" i="4"/>
  <c r="AL10" i="4" s="1"/>
  <c r="AE10" i="4"/>
  <c r="BI10" i="4" s="1"/>
  <c r="AA10" i="4"/>
  <c r="BE10" i="4" s="1"/>
  <c r="W10" i="4"/>
  <c r="BA10" i="4" s="1"/>
  <c r="S10" i="4"/>
  <c r="AW10" i="4" s="1"/>
  <c r="O10" i="4"/>
  <c r="AS10" i="4" s="1"/>
  <c r="K10" i="4"/>
  <c r="AO10" i="4" s="1"/>
  <c r="G10" i="4"/>
  <c r="AK10" i="4" s="1"/>
  <c r="R10" i="4"/>
  <c r="AV10" i="4" s="1"/>
  <c r="Z10" i="4"/>
  <c r="BD10" i="4" s="1"/>
  <c r="P11" i="4"/>
  <c r="AT11" i="4" s="1"/>
  <c r="R18" i="4"/>
  <c r="AV18" i="4" s="1"/>
  <c r="H19" i="4"/>
  <c r="AL19" i="4" s="1"/>
  <c r="AF31" i="4"/>
  <c r="BJ31" i="4" s="1"/>
  <c r="J37" i="4"/>
  <c r="AN37" i="4" s="1"/>
  <c r="Z37" i="4"/>
  <c r="BD37" i="4" s="1"/>
  <c r="Q38" i="4"/>
  <c r="AU38" i="4" s="1"/>
  <c r="J42" i="4"/>
  <c r="AN42" i="4" s="1"/>
  <c r="Z42" i="4"/>
  <c r="BD42" i="4" s="1"/>
  <c r="X43" i="4"/>
  <c r="BB43" i="4" s="1"/>
  <c r="R53" i="4"/>
  <c r="AV53" i="4" s="1"/>
  <c r="I54" i="4"/>
  <c r="AM54" i="4" s="1"/>
  <c r="AG54" i="4"/>
  <c r="BK54" i="4" s="1"/>
  <c r="AF58" i="4"/>
  <c r="BJ58" i="4" s="1"/>
  <c r="AB58" i="4"/>
  <c r="BF58" i="4" s="1"/>
  <c r="X58" i="4"/>
  <c r="BB58" i="4" s="1"/>
  <c r="T58" i="4"/>
  <c r="AX58" i="4" s="1"/>
  <c r="P58" i="4"/>
  <c r="AT58" i="4" s="1"/>
  <c r="L58" i="4"/>
  <c r="AP58" i="4" s="1"/>
  <c r="H58" i="4"/>
  <c r="AL58" i="4" s="1"/>
  <c r="AE58" i="4"/>
  <c r="BI58" i="4" s="1"/>
  <c r="AA58" i="4"/>
  <c r="BE58" i="4" s="1"/>
  <c r="W58" i="4"/>
  <c r="BA58" i="4" s="1"/>
  <c r="S58" i="4"/>
  <c r="AW58" i="4" s="1"/>
  <c r="O58" i="4"/>
  <c r="AS58" i="4" s="1"/>
  <c r="K58" i="4"/>
  <c r="AO58" i="4" s="1"/>
  <c r="G58" i="4"/>
  <c r="AK58" i="4" s="1"/>
  <c r="Z58" i="4"/>
  <c r="BD58" i="4" s="1"/>
  <c r="P59" i="4"/>
  <c r="AT59" i="4" s="1"/>
  <c r="W90" i="4"/>
  <c r="BA90" i="4" s="1"/>
  <c r="AG157" i="4"/>
  <c r="BK157" i="4" s="1"/>
  <c r="AC157" i="4"/>
  <c r="BG157" i="4" s="1"/>
  <c r="Y157" i="4"/>
  <c r="BC157" i="4" s="1"/>
  <c r="U157" i="4"/>
  <c r="AY157" i="4" s="1"/>
  <c r="Q157" i="4"/>
  <c r="AU157" i="4" s="1"/>
  <c r="M157" i="4"/>
  <c r="AQ157" i="4" s="1"/>
  <c r="I157" i="4"/>
  <c r="AM157" i="4" s="1"/>
  <c r="E157" i="4"/>
  <c r="AI157" i="4" s="1"/>
  <c r="AF157" i="4"/>
  <c r="BJ157" i="4" s="1"/>
  <c r="AB157" i="4"/>
  <c r="BF157" i="4" s="1"/>
  <c r="X157" i="4"/>
  <c r="BB157" i="4" s="1"/>
  <c r="T157" i="4"/>
  <c r="AX157" i="4" s="1"/>
  <c r="P157" i="4"/>
  <c r="AT157" i="4" s="1"/>
  <c r="L157" i="4"/>
  <c r="AP157" i="4" s="1"/>
  <c r="H157" i="4"/>
  <c r="AL157" i="4" s="1"/>
  <c r="AE157" i="4"/>
  <c r="BI157" i="4" s="1"/>
  <c r="W157" i="4"/>
  <c r="BA157" i="4" s="1"/>
  <c r="O157" i="4"/>
  <c r="AS157" i="4" s="1"/>
  <c r="G157" i="4"/>
  <c r="AK157" i="4" s="1"/>
  <c r="AD157" i="4"/>
  <c r="BH157" i="4" s="1"/>
  <c r="V157" i="4"/>
  <c r="AZ157" i="4" s="1"/>
  <c r="N157" i="4"/>
  <c r="AR157" i="4" s="1"/>
  <c r="F157" i="4"/>
  <c r="AJ157" i="4" s="1"/>
  <c r="AA157" i="4"/>
  <c r="BE157" i="4" s="1"/>
  <c r="S157" i="4"/>
  <c r="AW157" i="4" s="1"/>
  <c r="K157" i="4"/>
  <c r="AO157" i="4" s="1"/>
  <c r="AF178" i="4"/>
  <c r="BJ178" i="4" s="1"/>
  <c r="AB178" i="4"/>
  <c r="BF178" i="4" s="1"/>
  <c r="X178" i="4"/>
  <c r="BB178" i="4" s="1"/>
  <c r="T178" i="4"/>
  <c r="AX178" i="4" s="1"/>
  <c r="P178" i="4"/>
  <c r="AT178" i="4" s="1"/>
  <c r="L178" i="4"/>
  <c r="AP178" i="4" s="1"/>
  <c r="H178" i="4"/>
  <c r="AL178" i="4" s="1"/>
  <c r="AE178" i="4"/>
  <c r="BI178" i="4" s="1"/>
  <c r="AA178" i="4"/>
  <c r="BE178" i="4" s="1"/>
  <c r="W178" i="4"/>
  <c r="BA178" i="4" s="1"/>
  <c r="S178" i="4"/>
  <c r="AW178" i="4" s="1"/>
  <c r="O178" i="4"/>
  <c r="AS178" i="4" s="1"/>
  <c r="K178" i="4"/>
  <c r="AO178" i="4" s="1"/>
  <c r="G178" i="4"/>
  <c r="AK178" i="4" s="1"/>
  <c r="AG178" i="4"/>
  <c r="BK178" i="4" s="1"/>
  <c r="Y178" i="4"/>
  <c r="BC178" i="4" s="1"/>
  <c r="Q178" i="4"/>
  <c r="AU178" i="4" s="1"/>
  <c r="I178" i="4"/>
  <c r="AM178" i="4" s="1"/>
  <c r="AD178" i="4"/>
  <c r="BH178" i="4" s="1"/>
  <c r="V178" i="4"/>
  <c r="AZ178" i="4" s="1"/>
  <c r="N178" i="4"/>
  <c r="AR178" i="4" s="1"/>
  <c r="F178" i="4"/>
  <c r="AJ178" i="4" s="1"/>
  <c r="AC178" i="4"/>
  <c r="BG178" i="4" s="1"/>
  <c r="U178" i="4"/>
  <c r="AY178" i="4" s="1"/>
  <c r="M178" i="4"/>
  <c r="AQ178" i="4" s="1"/>
  <c r="E178" i="4"/>
  <c r="AI178" i="4" s="1"/>
  <c r="AB212" i="4"/>
  <c r="BF212" i="4" s="1"/>
  <c r="Q212" i="4"/>
  <c r="AU212" i="4" s="1"/>
  <c r="Z212" i="4"/>
  <c r="BD212" i="4" s="1"/>
  <c r="P212" i="4"/>
  <c r="AT212" i="4" s="1"/>
  <c r="AG212" i="4"/>
  <c r="BK212" i="4" s="1"/>
  <c r="V212" i="4"/>
  <c r="AZ212" i="4" s="1"/>
  <c r="L212" i="4"/>
  <c r="AP212" i="4" s="1"/>
  <c r="AG312" i="4"/>
  <c r="BK312" i="4" s="1"/>
  <c r="L312" i="4"/>
  <c r="AP312" i="4" s="1"/>
  <c r="AC312" i="4"/>
  <c r="BG312" i="4" s="1"/>
  <c r="H312" i="4"/>
  <c r="AL312" i="4" s="1"/>
  <c r="V312" i="4"/>
  <c r="AZ312" i="4" s="1"/>
  <c r="E10" i="4"/>
  <c r="AI10" i="4" s="1"/>
  <c r="AE11" i="4"/>
  <c r="BI11" i="4" s="1"/>
  <c r="Q11" i="4"/>
  <c r="AU11" i="4" s="1"/>
  <c r="R13" i="4"/>
  <c r="AV13" i="4" s="1"/>
  <c r="I14" i="4"/>
  <c r="AM14" i="4" s="1"/>
  <c r="AG14" i="4"/>
  <c r="BK14" i="4" s="1"/>
  <c r="M18" i="4"/>
  <c r="AQ18" i="4" s="1"/>
  <c r="AC18" i="4"/>
  <c r="BG18" i="4" s="1"/>
  <c r="Q19" i="4"/>
  <c r="AU19" i="4" s="1"/>
  <c r="R25" i="4"/>
  <c r="AV25" i="4" s="1"/>
  <c r="Q26" i="4"/>
  <c r="AU26" i="4" s="1"/>
  <c r="AE31" i="4"/>
  <c r="BI31" i="4" s="1"/>
  <c r="Y31" i="4"/>
  <c r="BC31" i="4" s="1"/>
  <c r="S37" i="4"/>
  <c r="AW37" i="4" s="1"/>
  <c r="J38" i="4"/>
  <c r="AN38" i="4" s="1"/>
  <c r="Z38" i="4"/>
  <c r="BD38" i="4" s="1"/>
  <c r="P39" i="4"/>
  <c r="AT39" i="4" s="1"/>
  <c r="M42" i="4"/>
  <c r="AQ42" i="4" s="1"/>
  <c r="I43" i="4"/>
  <c r="AM43" i="4" s="1"/>
  <c r="Q43" i="4"/>
  <c r="AU43" i="4" s="1"/>
  <c r="J49" i="4"/>
  <c r="AN49" i="4" s="1"/>
  <c r="AG50" i="4"/>
  <c r="BK50" i="4" s="1"/>
  <c r="S53" i="4"/>
  <c r="AW53" i="4" s="1"/>
  <c r="R54" i="4"/>
  <c r="AV54" i="4" s="1"/>
  <c r="H55" i="4"/>
  <c r="AL55" i="4" s="1"/>
  <c r="AF55" i="4"/>
  <c r="BJ55" i="4" s="1"/>
  <c r="U58" i="4"/>
  <c r="AY58" i="4" s="1"/>
  <c r="I59" i="4"/>
  <c r="AM59" i="4" s="1"/>
  <c r="Q59" i="4"/>
  <c r="AU59" i="4" s="1"/>
  <c r="J61" i="4"/>
  <c r="AN61" i="4" s="1"/>
  <c r="I62" i="4"/>
  <c r="AM62" i="4" s="1"/>
  <c r="AG62" i="4"/>
  <c r="BK62" i="4" s="1"/>
  <c r="K65" i="4"/>
  <c r="AO65" i="4" s="1"/>
  <c r="S65" i="4"/>
  <c r="AW65" i="4" s="1"/>
  <c r="J66" i="4"/>
  <c r="AN66" i="4" s="1"/>
  <c r="Z66" i="4"/>
  <c r="BD66" i="4" s="1"/>
  <c r="P67" i="4"/>
  <c r="AT67" i="4" s="1"/>
  <c r="J73" i="4"/>
  <c r="AN73" i="4" s="1"/>
  <c r="AF74" i="4"/>
  <c r="BJ74" i="4" s="1"/>
  <c r="AG74" i="4"/>
  <c r="BK74" i="4" s="1"/>
  <c r="AG77" i="4"/>
  <c r="BK77" i="4" s="1"/>
  <c r="AC77" i="4"/>
  <c r="BG77" i="4" s="1"/>
  <c r="Y77" i="4"/>
  <c r="BC77" i="4" s="1"/>
  <c r="U77" i="4"/>
  <c r="AY77" i="4" s="1"/>
  <c r="Q77" i="4"/>
  <c r="AU77" i="4" s="1"/>
  <c r="M77" i="4"/>
  <c r="AQ77" i="4" s="1"/>
  <c r="I77" i="4"/>
  <c r="AM77" i="4" s="1"/>
  <c r="E77" i="4"/>
  <c r="AI77" i="4" s="1"/>
  <c r="AF77" i="4"/>
  <c r="BJ77" i="4" s="1"/>
  <c r="AB77" i="4"/>
  <c r="BF77" i="4" s="1"/>
  <c r="X77" i="4"/>
  <c r="BB77" i="4" s="1"/>
  <c r="T77" i="4"/>
  <c r="AX77" i="4" s="1"/>
  <c r="P77" i="4"/>
  <c r="AT77" i="4" s="1"/>
  <c r="L77" i="4"/>
  <c r="AP77" i="4" s="1"/>
  <c r="H77" i="4"/>
  <c r="AL77" i="4" s="1"/>
  <c r="AE77" i="4"/>
  <c r="BI77" i="4" s="1"/>
  <c r="AA77" i="4"/>
  <c r="BE77" i="4" s="1"/>
  <c r="W77" i="4"/>
  <c r="BA77" i="4" s="1"/>
  <c r="S77" i="4"/>
  <c r="AW77" i="4" s="1"/>
  <c r="O77" i="4"/>
  <c r="AS77" i="4" s="1"/>
  <c r="K77" i="4"/>
  <c r="AO77" i="4" s="1"/>
  <c r="G77" i="4"/>
  <c r="AK77" i="4" s="1"/>
  <c r="AC78" i="4"/>
  <c r="BG78" i="4" s="1"/>
  <c r="AE88" i="4"/>
  <c r="BI88" i="4" s="1"/>
  <c r="Y88" i="4"/>
  <c r="BC88" i="4" s="1"/>
  <c r="T88" i="4"/>
  <c r="AX88" i="4" s="1"/>
  <c r="O88" i="4"/>
  <c r="AS88" i="4" s="1"/>
  <c r="I88" i="4"/>
  <c r="AM88" i="4" s="1"/>
  <c r="AC88" i="4"/>
  <c r="BG88" i="4" s="1"/>
  <c r="X88" i="4"/>
  <c r="BB88" i="4" s="1"/>
  <c r="S88" i="4"/>
  <c r="AW88" i="4" s="1"/>
  <c r="M88" i="4"/>
  <c r="AQ88" i="4" s="1"/>
  <c r="H88" i="4"/>
  <c r="AL88" i="4" s="1"/>
  <c r="AG88" i="4"/>
  <c r="BK88" i="4" s="1"/>
  <c r="AB88" i="4"/>
  <c r="BF88" i="4" s="1"/>
  <c r="W88" i="4"/>
  <c r="BA88" i="4" s="1"/>
  <c r="Q88" i="4"/>
  <c r="AU88" i="4" s="1"/>
  <c r="L88" i="4"/>
  <c r="AP88" i="4" s="1"/>
  <c r="G88" i="4"/>
  <c r="AK88" i="4" s="1"/>
  <c r="AG93" i="4"/>
  <c r="BK93" i="4" s="1"/>
  <c r="AC93" i="4"/>
  <c r="BG93" i="4" s="1"/>
  <c r="Y93" i="4"/>
  <c r="BC93" i="4" s="1"/>
  <c r="U93" i="4"/>
  <c r="AY93" i="4" s="1"/>
  <c r="Q93" i="4"/>
  <c r="AU93" i="4" s="1"/>
  <c r="M93" i="4"/>
  <c r="AQ93" i="4" s="1"/>
  <c r="I93" i="4"/>
  <c r="AM93" i="4" s="1"/>
  <c r="E93" i="4"/>
  <c r="AI93" i="4" s="1"/>
  <c r="AF93" i="4"/>
  <c r="BJ93" i="4" s="1"/>
  <c r="AA93" i="4"/>
  <c r="BE93" i="4" s="1"/>
  <c r="V93" i="4"/>
  <c r="AZ93" i="4" s="1"/>
  <c r="P93" i="4"/>
  <c r="AT93" i="4" s="1"/>
  <c r="K93" i="4"/>
  <c r="AO93" i="4" s="1"/>
  <c r="F93" i="4"/>
  <c r="AJ93" i="4" s="1"/>
  <c r="AE93" i="4"/>
  <c r="BI93" i="4" s="1"/>
  <c r="Z93" i="4"/>
  <c r="BD93" i="4" s="1"/>
  <c r="T93" i="4"/>
  <c r="AX93" i="4" s="1"/>
  <c r="O93" i="4"/>
  <c r="AS93" i="4" s="1"/>
  <c r="J93" i="4"/>
  <c r="AN93" i="4" s="1"/>
  <c r="AD93" i="4"/>
  <c r="BH93" i="4" s="1"/>
  <c r="X93" i="4"/>
  <c r="BB93" i="4" s="1"/>
  <c r="S93" i="4"/>
  <c r="AW93" i="4" s="1"/>
  <c r="N93" i="4"/>
  <c r="AR93" i="4" s="1"/>
  <c r="H93" i="4"/>
  <c r="AL93" i="4" s="1"/>
  <c r="AF146" i="4"/>
  <c r="BJ146" i="4" s="1"/>
  <c r="AB146" i="4"/>
  <c r="BF146" i="4" s="1"/>
  <c r="X146" i="4"/>
  <c r="BB146" i="4" s="1"/>
  <c r="T146" i="4"/>
  <c r="AX146" i="4" s="1"/>
  <c r="P146" i="4"/>
  <c r="AT146" i="4" s="1"/>
  <c r="L146" i="4"/>
  <c r="AP146" i="4" s="1"/>
  <c r="H146" i="4"/>
  <c r="AL146" i="4" s="1"/>
  <c r="AE146" i="4"/>
  <c r="BI146" i="4" s="1"/>
  <c r="AA146" i="4"/>
  <c r="BE146" i="4" s="1"/>
  <c r="W146" i="4"/>
  <c r="BA146" i="4" s="1"/>
  <c r="S146" i="4"/>
  <c r="AW146" i="4" s="1"/>
  <c r="O146" i="4"/>
  <c r="AS146" i="4" s="1"/>
  <c r="K146" i="4"/>
  <c r="AO146" i="4" s="1"/>
  <c r="G146" i="4"/>
  <c r="AK146" i="4" s="1"/>
  <c r="AG146" i="4"/>
  <c r="BK146" i="4" s="1"/>
  <c r="Y146" i="4"/>
  <c r="BC146" i="4" s="1"/>
  <c r="Q146" i="4"/>
  <c r="AU146" i="4" s="1"/>
  <c r="I146" i="4"/>
  <c r="AM146" i="4" s="1"/>
  <c r="AD146" i="4"/>
  <c r="BH146" i="4" s="1"/>
  <c r="V146" i="4"/>
  <c r="AZ146" i="4" s="1"/>
  <c r="N146" i="4"/>
  <c r="AR146" i="4" s="1"/>
  <c r="F146" i="4"/>
  <c r="AJ146" i="4" s="1"/>
  <c r="AC146" i="4"/>
  <c r="BG146" i="4" s="1"/>
  <c r="U146" i="4"/>
  <c r="AY146" i="4" s="1"/>
  <c r="M146" i="4"/>
  <c r="AQ146" i="4" s="1"/>
  <c r="E146" i="4"/>
  <c r="AI146" i="4" s="1"/>
  <c r="H147" i="4"/>
  <c r="AL147" i="4" s="1"/>
  <c r="AG158" i="4"/>
  <c r="BK158" i="4" s="1"/>
  <c r="J178" i="4"/>
  <c r="AN178" i="4" s="1"/>
  <c r="H7" i="4"/>
  <c r="AL7" i="4" s="1"/>
  <c r="X7" i="4"/>
  <c r="BB7" i="4" s="1"/>
  <c r="F10" i="4"/>
  <c r="AJ10" i="4" s="1"/>
  <c r="V10" i="4"/>
  <c r="AZ10" i="4" s="1"/>
  <c r="L11" i="4"/>
  <c r="AP11" i="4" s="1"/>
  <c r="AB11" i="4"/>
  <c r="BF11" i="4" s="1"/>
  <c r="K13" i="4"/>
  <c r="AO13" i="4" s="1"/>
  <c r="AF14" i="4"/>
  <c r="BJ14" i="4" s="1"/>
  <c r="AB14" i="4"/>
  <c r="BF14" i="4" s="1"/>
  <c r="X14" i="4"/>
  <c r="BB14" i="4" s="1"/>
  <c r="T14" i="4"/>
  <c r="AX14" i="4" s="1"/>
  <c r="P14" i="4"/>
  <c r="AT14" i="4" s="1"/>
  <c r="L14" i="4"/>
  <c r="AP14" i="4" s="1"/>
  <c r="H14" i="4"/>
  <c r="AL14" i="4" s="1"/>
  <c r="AE14" i="4"/>
  <c r="BI14" i="4" s="1"/>
  <c r="AA14" i="4"/>
  <c r="BE14" i="4" s="1"/>
  <c r="W14" i="4"/>
  <c r="BA14" i="4" s="1"/>
  <c r="S14" i="4"/>
  <c r="AW14" i="4" s="1"/>
  <c r="O14" i="4"/>
  <c r="AS14" i="4" s="1"/>
  <c r="K14" i="4"/>
  <c r="AO14" i="4" s="1"/>
  <c r="G14" i="4"/>
  <c r="AK14" i="4" s="1"/>
  <c r="J14" i="4"/>
  <c r="AN14" i="4" s="1"/>
  <c r="X15" i="4"/>
  <c r="BB15" i="4" s="1"/>
  <c r="F18" i="4"/>
  <c r="AJ18" i="4" s="1"/>
  <c r="L19" i="4"/>
  <c r="AP19" i="4" s="1"/>
  <c r="AG21" i="4"/>
  <c r="BK21" i="4" s="1"/>
  <c r="AC21" i="4"/>
  <c r="BG21" i="4" s="1"/>
  <c r="Y21" i="4"/>
  <c r="BC21" i="4" s="1"/>
  <c r="U21" i="4"/>
  <c r="AY21" i="4" s="1"/>
  <c r="Q21" i="4"/>
  <c r="AU21" i="4" s="1"/>
  <c r="M21" i="4"/>
  <c r="AQ21" i="4" s="1"/>
  <c r="I21" i="4"/>
  <c r="AM21" i="4" s="1"/>
  <c r="E21" i="4"/>
  <c r="AI21" i="4" s="1"/>
  <c r="AF21" i="4"/>
  <c r="BJ21" i="4" s="1"/>
  <c r="AB21" i="4"/>
  <c r="BF21" i="4" s="1"/>
  <c r="X21" i="4"/>
  <c r="BB21" i="4" s="1"/>
  <c r="T21" i="4"/>
  <c r="AX21" i="4" s="1"/>
  <c r="P21" i="4"/>
  <c r="AT21" i="4" s="1"/>
  <c r="L21" i="4"/>
  <c r="AP21" i="4" s="1"/>
  <c r="H21" i="4"/>
  <c r="AL21" i="4" s="1"/>
  <c r="R21" i="4"/>
  <c r="AV21" i="4" s="1"/>
  <c r="I22" i="4"/>
  <c r="AM22" i="4" s="1"/>
  <c r="Y22" i="4"/>
  <c r="BC22" i="4" s="1"/>
  <c r="AF26" i="4"/>
  <c r="BJ26" i="4" s="1"/>
  <c r="AB26" i="4"/>
  <c r="BF26" i="4" s="1"/>
  <c r="X26" i="4"/>
  <c r="BB26" i="4" s="1"/>
  <c r="T26" i="4"/>
  <c r="AX26" i="4" s="1"/>
  <c r="P26" i="4"/>
  <c r="AT26" i="4" s="1"/>
  <c r="L26" i="4"/>
  <c r="AP26" i="4" s="1"/>
  <c r="H26" i="4"/>
  <c r="AL26" i="4" s="1"/>
  <c r="AE26" i="4"/>
  <c r="BI26" i="4" s="1"/>
  <c r="AA26" i="4"/>
  <c r="BE26" i="4" s="1"/>
  <c r="W26" i="4"/>
  <c r="BA26" i="4" s="1"/>
  <c r="S26" i="4"/>
  <c r="AW26" i="4" s="1"/>
  <c r="O26" i="4"/>
  <c r="AS26" i="4" s="1"/>
  <c r="K26" i="4"/>
  <c r="AO26" i="4" s="1"/>
  <c r="G26" i="4"/>
  <c r="AK26" i="4" s="1"/>
  <c r="H27" i="4"/>
  <c r="AL27" i="4" s="1"/>
  <c r="X27" i="4"/>
  <c r="BB27" i="4" s="1"/>
  <c r="F30" i="4"/>
  <c r="AJ30" i="4" s="1"/>
  <c r="T31" i="4"/>
  <c r="AX31" i="4" s="1"/>
  <c r="Y34" i="4"/>
  <c r="BC34" i="4" s="1"/>
  <c r="AE39" i="4"/>
  <c r="BI39" i="4" s="1"/>
  <c r="Q39" i="4"/>
  <c r="AU39" i="4" s="1"/>
  <c r="AG39" i="4"/>
  <c r="BK39" i="4" s="1"/>
  <c r="N42" i="4"/>
  <c r="AR42" i="4" s="1"/>
  <c r="L43" i="4"/>
  <c r="AP43" i="4" s="1"/>
  <c r="AG45" i="4"/>
  <c r="BK45" i="4" s="1"/>
  <c r="AC45" i="4"/>
  <c r="BG45" i="4" s="1"/>
  <c r="Y45" i="4"/>
  <c r="BC45" i="4" s="1"/>
  <c r="U45" i="4"/>
  <c r="AY45" i="4" s="1"/>
  <c r="Q45" i="4"/>
  <c r="AU45" i="4" s="1"/>
  <c r="M45" i="4"/>
  <c r="AQ45" i="4" s="1"/>
  <c r="I45" i="4"/>
  <c r="AM45" i="4" s="1"/>
  <c r="E45" i="4"/>
  <c r="AI45" i="4" s="1"/>
  <c r="AF45" i="4"/>
  <c r="BJ45" i="4" s="1"/>
  <c r="AB45" i="4"/>
  <c r="BF45" i="4" s="1"/>
  <c r="X45" i="4"/>
  <c r="BB45" i="4" s="1"/>
  <c r="T45" i="4"/>
  <c r="AX45" i="4" s="1"/>
  <c r="P45" i="4"/>
  <c r="AT45" i="4" s="1"/>
  <c r="L45" i="4"/>
  <c r="AP45" i="4" s="1"/>
  <c r="H45" i="4"/>
  <c r="AL45" i="4" s="1"/>
  <c r="Y46" i="4"/>
  <c r="BC46" i="4" s="1"/>
  <c r="AF50" i="4"/>
  <c r="BJ50" i="4" s="1"/>
  <c r="AB50" i="4"/>
  <c r="BF50" i="4" s="1"/>
  <c r="X50" i="4"/>
  <c r="BB50" i="4" s="1"/>
  <c r="T50" i="4"/>
  <c r="AX50" i="4" s="1"/>
  <c r="P50" i="4"/>
  <c r="AT50" i="4" s="1"/>
  <c r="L50" i="4"/>
  <c r="AP50" i="4" s="1"/>
  <c r="H50" i="4"/>
  <c r="AL50" i="4" s="1"/>
  <c r="AE50" i="4"/>
  <c r="BI50" i="4" s="1"/>
  <c r="AA50" i="4"/>
  <c r="BE50" i="4" s="1"/>
  <c r="W50" i="4"/>
  <c r="BA50" i="4" s="1"/>
  <c r="S50" i="4"/>
  <c r="AW50" i="4" s="1"/>
  <c r="O50" i="4"/>
  <c r="AS50" i="4" s="1"/>
  <c r="K50" i="4"/>
  <c r="AO50" i="4" s="1"/>
  <c r="G50" i="4"/>
  <c r="AK50" i="4" s="1"/>
  <c r="J50" i="4"/>
  <c r="AN50" i="4" s="1"/>
  <c r="Z50" i="4"/>
  <c r="BD50" i="4" s="1"/>
  <c r="H51" i="4"/>
  <c r="AL51" i="4" s="1"/>
  <c r="X51" i="4"/>
  <c r="BB51" i="4" s="1"/>
  <c r="M54" i="4"/>
  <c r="AQ54" i="4" s="1"/>
  <c r="AE55" i="4"/>
  <c r="BI55" i="4" s="1"/>
  <c r="Q55" i="4"/>
  <c r="AU55" i="4" s="1"/>
  <c r="AG55" i="4"/>
  <c r="BK55" i="4" s="1"/>
  <c r="V58" i="4"/>
  <c r="AZ58" i="4" s="1"/>
  <c r="L59" i="4"/>
  <c r="AP59" i="4" s="1"/>
  <c r="AB59" i="4"/>
  <c r="BF59" i="4" s="1"/>
  <c r="H63" i="4"/>
  <c r="AL63" i="4" s="1"/>
  <c r="AF63" i="4"/>
  <c r="BJ63" i="4" s="1"/>
  <c r="V65" i="4"/>
  <c r="AZ65" i="4" s="1"/>
  <c r="M66" i="4"/>
  <c r="AQ66" i="4" s="1"/>
  <c r="I67" i="4"/>
  <c r="AM67" i="4" s="1"/>
  <c r="Y67" i="4"/>
  <c r="BC67" i="4" s="1"/>
  <c r="Q70" i="4"/>
  <c r="AU70" i="4" s="1"/>
  <c r="AG70" i="4"/>
  <c r="BK70" i="4" s="1"/>
  <c r="F77" i="4"/>
  <c r="AJ77" i="4" s="1"/>
  <c r="V77" i="4"/>
  <c r="AZ77" i="4" s="1"/>
  <c r="AG78" i="4"/>
  <c r="BK78" i="4" s="1"/>
  <c r="AC82" i="4"/>
  <c r="BG82" i="4" s="1"/>
  <c r="AF88" i="4"/>
  <c r="BJ88" i="4" s="1"/>
  <c r="I102" i="4"/>
  <c r="AM102" i="4" s="1"/>
  <c r="AG126" i="4"/>
  <c r="BK126" i="4" s="1"/>
  <c r="R130" i="4"/>
  <c r="AV130" i="4" s="1"/>
  <c r="AG141" i="4"/>
  <c r="BK141" i="4" s="1"/>
  <c r="AC141" i="4"/>
  <c r="BG141" i="4" s="1"/>
  <c r="Y141" i="4"/>
  <c r="BC141" i="4" s="1"/>
  <c r="U141" i="4"/>
  <c r="AY141" i="4" s="1"/>
  <c r="Q141" i="4"/>
  <c r="AU141" i="4" s="1"/>
  <c r="M141" i="4"/>
  <c r="AQ141" i="4" s="1"/>
  <c r="I141" i="4"/>
  <c r="AM141" i="4" s="1"/>
  <c r="E141" i="4"/>
  <c r="AI141" i="4" s="1"/>
  <c r="AF141" i="4"/>
  <c r="BJ141" i="4" s="1"/>
  <c r="AB141" i="4"/>
  <c r="BF141" i="4" s="1"/>
  <c r="X141" i="4"/>
  <c r="BB141" i="4" s="1"/>
  <c r="T141" i="4"/>
  <c r="AX141" i="4" s="1"/>
  <c r="P141" i="4"/>
  <c r="AT141" i="4" s="1"/>
  <c r="L141" i="4"/>
  <c r="AP141" i="4" s="1"/>
  <c r="H141" i="4"/>
  <c r="AL141" i="4" s="1"/>
  <c r="AE141" i="4"/>
  <c r="BI141" i="4" s="1"/>
  <c r="W141" i="4"/>
  <c r="BA141" i="4" s="1"/>
  <c r="O141" i="4"/>
  <c r="AS141" i="4" s="1"/>
  <c r="G141" i="4"/>
  <c r="AK141" i="4" s="1"/>
  <c r="AD141" i="4"/>
  <c r="BH141" i="4" s="1"/>
  <c r="V141" i="4"/>
  <c r="AZ141" i="4" s="1"/>
  <c r="N141" i="4"/>
  <c r="AR141" i="4" s="1"/>
  <c r="F141" i="4"/>
  <c r="AJ141" i="4" s="1"/>
  <c r="AA141" i="4"/>
  <c r="BE141" i="4" s="1"/>
  <c r="S141" i="4"/>
  <c r="AW141" i="4" s="1"/>
  <c r="K141" i="4"/>
  <c r="AO141" i="4" s="1"/>
  <c r="Y142" i="4"/>
  <c r="BC142" i="4" s="1"/>
  <c r="J146" i="4"/>
  <c r="AN146" i="4" s="1"/>
  <c r="P147" i="4"/>
  <c r="AT147" i="4" s="1"/>
  <c r="R157" i="4"/>
  <c r="AV157" i="4" s="1"/>
  <c r="I158" i="4"/>
  <c r="AM158" i="4" s="1"/>
  <c r="AG174" i="4"/>
  <c r="BK174" i="4" s="1"/>
  <c r="R178" i="4"/>
  <c r="AV178" i="4" s="1"/>
  <c r="AF202" i="4"/>
  <c r="BJ202" i="4" s="1"/>
  <c r="AB202" i="4"/>
  <c r="BF202" i="4" s="1"/>
  <c r="X202" i="4"/>
  <c r="BB202" i="4" s="1"/>
  <c r="T202" i="4"/>
  <c r="AX202" i="4" s="1"/>
  <c r="P202" i="4"/>
  <c r="AT202" i="4" s="1"/>
  <c r="L202" i="4"/>
  <c r="AP202" i="4" s="1"/>
  <c r="H202" i="4"/>
  <c r="AL202" i="4" s="1"/>
  <c r="AE202" i="4"/>
  <c r="BI202" i="4" s="1"/>
  <c r="AA202" i="4"/>
  <c r="BE202" i="4" s="1"/>
  <c r="W202" i="4"/>
  <c r="BA202" i="4" s="1"/>
  <c r="S202" i="4"/>
  <c r="AW202" i="4" s="1"/>
  <c r="O202" i="4"/>
  <c r="AS202" i="4" s="1"/>
  <c r="K202" i="4"/>
  <c r="AO202" i="4" s="1"/>
  <c r="G202" i="4"/>
  <c r="AK202" i="4" s="1"/>
  <c r="AG202" i="4"/>
  <c r="BK202" i="4" s="1"/>
  <c r="Y202" i="4"/>
  <c r="BC202" i="4" s="1"/>
  <c r="Q202" i="4"/>
  <c r="AU202" i="4" s="1"/>
  <c r="I202" i="4"/>
  <c r="AM202" i="4" s="1"/>
  <c r="AD202" i="4"/>
  <c r="BH202" i="4" s="1"/>
  <c r="V202" i="4"/>
  <c r="AZ202" i="4" s="1"/>
  <c r="N202" i="4"/>
  <c r="AR202" i="4" s="1"/>
  <c r="F202" i="4"/>
  <c r="AJ202" i="4" s="1"/>
  <c r="AC202" i="4"/>
  <c r="BG202" i="4" s="1"/>
  <c r="U202" i="4"/>
  <c r="AY202" i="4" s="1"/>
  <c r="M202" i="4"/>
  <c r="AQ202" i="4" s="1"/>
  <c r="E202" i="4"/>
  <c r="AI202" i="4" s="1"/>
  <c r="AC203" i="4"/>
  <c r="BG203" i="4" s="1"/>
  <c r="U203" i="4"/>
  <c r="AY203" i="4" s="1"/>
  <c r="M203" i="4"/>
  <c r="AQ203" i="4" s="1"/>
  <c r="AB203" i="4"/>
  <c r="BF203" i="4" s="1"/>
  <c r="T203" i="4"/>
  <c r="AX203" i="4" s="1"/>
  <c r="L203" i="4"/>
  <c r="AP203" i="4" s="1"/>
  <c r="AG203" i="4"/>
  <c r="BK203" i="4" s="1"/>
  <c r="Y203" i="4"/>
  <c r="BC203" i="4" s="1"/>
  <c r="Q203" i="4"/>
  <c r="AU203" i="4" s="1"/>
  <c r="I203" i="4"/>
  <c r="AM203" i="4" s="1"/>
  <c r="H203" i="4"/>
  <c r="AL203" i="4" s="1"/>
  <c r="M211" i="4"/>
  <c r="AQ211" i="4" s="1"/>
  <c r="AF212" i="4"/>
  <c r="BJ212" i="4" s="1"/>
  <c r="AC225" i="4"/>
  <c r="BG225" i="4" s="1"/>
  <c r="X225" i="4"/>
  <c r="BB225" i="4" s="1"/>
  <c r="S225" i="4"/>
  <c r="AW225" i="4" s="1"/>
  <c r="M225" i="4"/>
  <c r="AQ225" i="4" s="1"/>
  <c r="H225" i="4"/>
  <c r="AL225" i="4" s="1"/>
  <c r="AG225" i="4"/>
  <c r="BK225" i="4" s="1"/>
  <c r="AB225" i="4"/>
  <c r="BF225" i="4" s="1"/>
  <c r="W225" i="4"/>
  <c r="BA225" i="4" s="1"/>
  <c r="Q225" i="4"/>
  <c r="AU225" i="4" s="1"/>
  <c r="L225" i="4"/>
  <c r="AP225" i="4" s="1"/>
  <c r="G225" i="4"/>
  <c r="AK225" i="4" s="1"/>
  <c r="Y225" i="4"/>
  <c r="BC225" i="4" s="1"/>
  <c r="O225" i="4"/>
  <c r="AS225" i="4" s="1"/>
  <c r="AF225" i="4"/>
  <c r="BJ225" i="4" s="1"/>
  <c r="U225" i="4"/>
  <c r="AY225" i="4" s="1"/>
  <c r="K225" i="4"/>
  <c r="AO225" i="4" s="1"/>
  <c r="AE225" i="4"/>
  <c r="BI225" i="4" s="1"/>
  <c r="T225" i="4"/>
  <c r="AX225" i="4" s="1"/>
  <c r="I225" i="4"/>
  <c r="AM225" i="4" s="1"/>
  <c r="E225" i="4"/>
  <c r="AI225" i="4" s="1"/>
  <c r="AG226" i="4"/>
  <c r="BK226" i="4" s="1"/>
  <c r="AC226" i="4"/>
  <c r="BG226" i="4" s="1"/>
  <c r="Y226" i="4"/>
  <c r="BC226" i="4" s="1"/>
  <c r="U226" i="4"/>
  <c r="AY226" i="4" s="1"/>
  <c r="Q226" i="4"/>
  <c r="AU226" i="4" s="1"/>
  <c r="M226" i="4"/>
  <c r="AQ226" i="4" s="1"/>
  <c r="I226" i="4"/>
  <c r="AM226" i="4" s="1"/>
  <c r="E226" i="4"/>
  <c r="AI226" i="4" s="1"/>
  <c r="AF226" i="4"/>
  <c r="BJ226" i="4" s="1"/>
  <c r="AA226" i="4"/>
  <c r="BE226" i="4" s="1"/>
  <c r="V226" i="4"/>
  <c r="AZ226" i="4" s="1"/>
  <c r="P226" i="4"/>
  <c r="AT226" i="4" s="1"/>
  <c r="K226" i="4"/>
  <c r="AO226" i="4" s="1"/>
  <c r="F226" i="4"/>
  <c r="AJ226" i="4" s="1"/>
  <c r="AE226" i="4"/>
  <c r="BI226" i="4" s="1"/>
  <c r="Z226" i="4"/>
  <c r="BD226" i="4" s="1"/>
  <c r="T226" i="4"/>
  <c r="AX226" i="4" s="1"/>
  <c r="O226" i="4"/>
  <c r="AS226" i="4" s="1"/>
  <c r="J226" i="4"/>
  <c r="AN226" i="4" s="1"/>
  <c r="AD226" i="4"/>
  <c r="BH226" i="4" s="1"/>
  <c r="S226" i="4"/>
  <c r="AW226" i="4" s="1"/>
  <c r="H226" i="4"/>
  <c r="AL226" i="4" s="1"/>
  <c r="AB226" i="4"/>
  <c r="BF226" i="4" s="1"/>
  <c r="R226" i="4"/>
  <c r="AV226" i="4" s="1"/>
  <c r="G226" i="4"/>
  <c r="AK226" i="4" s="1"/>
  <c r="X226" i="4"/>
  <c r="BB226" i="4" s="1"/>
  <c r="N226" i="4"/>
  <c r="AR226" i="4" s="1"/>
  <c r="Y247" i="4"/>
  <c r="BC247" i="4" s="1"/>
  <c r="I247" i="4"/>
  <c r="AM247" i="4" s="1"/>
  <c r="V247" i="4"/>
  <c r="AZ247" i="4" s="1"/>
  <c r="F247" i="4"/>
  <c r="AJ247" i="4" s="1"/>
  <c r="AG247" i="4"/>
  <c r="BK247" i="4" s="1"/>
  <c r="Q247" i="4"/>
  <c r="AU247" i="4" s="1"/>
  <c r="R267" i="4"/>
  <c r="AV267" i="4" s="1"/>
  <c r="X296" i="4"/>
  <c r="BB296" i="4" s="1"/>
  <c r="AF299" i="4"/>
  <c r="BJ299" i="4" s="1"/>
  <c r="AB299" i="4"/>
  <c r="BF299" i="4" s="1"/>
  <c r="X299" i="4"/>
  <c r="BB299" i="4" s="1"/>
  <c r="T299" i="4"/>
  <c r="AX299" i="4" s="1"/>
  <c r="P299" i="4"/>
  <c r="AT299" i="4" s="1"/>
  <c r="L299" i="4"/>
  <c r="AP299" i="4" s="1"/>
  <c r="H299" i="4"/>
  <c r="AL299" i="4" s="1"/>
  <c r="AE299" i="4"/>
  <c r="BI299" i="4" s="1"/>
  <c r="Z299" i="4"/>
  <c r="BD299" i="4" s="1"/>
  <c r="U299" i="4"/>
  <c r="AY299" i="4" s="1"/>
  <c r="O299" i="4"/>
  <c r="AS299" i="4" s="1"/>
  <c r="J299" i="4"/>
  <c r="AN299" i="4" s="1"/>
  <c r="E299" i="4"/>
  <c r="AI299" i="4" s="1"/>
  <c r="AD299" i="4"/>
  <c r="BH299" i="4" s="1"/>
  <c r="Y299" i="4"/>
  <c r="BC299" i="4" s="1"/>
  <c r="S299" i="4"/>
  <c r="AW299" i="4" s="1"/>
  <c r="N299" i="4"/>
  <c r="AR299" i="4" s="1"/>
  <c r="I299" i="4"/>
  <c r="AM299" i="4" s="1"/>
  <c r="AC299" i="4"/>
  <c r="BG299" i="4" s="1"/>
  <c r="R299" i="4"/>
  <c r="AV299" i="4" s="1"/>
  <c r="G299" i="4"/>
  <c r="AK299" i="4" s="1"/>
  <c r="AA299" i="4"/>
  <c r="BE299" i="4" s="1"/>
  <c r="Q299" i="4"/>
  <c r="AU299" i="4" s="1"/>
  <c r="F299" i="4"/>
  <c r="AJ299" i="4" s="1"/>
  <c r="V299" i="4"/>
  <c r="AZ299" i="4" s="1"/>
  <c r="M299" i="4"/>
  <c r="AQ299" i="4" s="1"/>
  <c r="AG299" i="4"/>
  <c r="BK299" i="4" s="1"/>
  <c r="K299" i="4"/>
  <c r="AO299" i="4" s="1"/>
  <c r="R312" i="4"/>
  <c r="AV312" i="4" s="1"/>
  <c r="AF11" i="4"/>
  <c r="BJ11" i="4" s="1"/>
  <c r="AF18" i="4"/>
  <c r="BJ18" i="4" s="1"/>
  <c r="AB18" i="4"/>
  <c r="BF18" i="4" s="1"/>
  <c r="X18" i="4"/>
  <c r="BB18" i="4" s="1"/>
  <c r="T18" i="4"/>
  <c r="AX18" i="4" s="1"/>
  <c r="P18" i="4"/>
  <c r="AT18" i="4" s="1"/>
  <c r="L18" i="4"/>
  <c r="AP18" i="4" s="1"/>
  <c r="H18" i="4"/>
  <c r="AL18" i="4" s="1"/>
  <c r="AE18" i="4"/>
  <c r="BI18" i="4" s="1"/>
  <c r="AA18" i="4"/>
  <c r="BE18" i="4" s="1"/>
  <c r="W18" i="4"/>
  <c r="BA18" i="4" s="1"/>
  <c r="S18" i="4"/>
  <c r="AW18" i="4" s="1"/>
  <c r="O18" i="4"/>
  <c r="AS18" i="4" s="1"/>
  <c r="K18" i="4"/>
  <c r="AO18" i="4" s="1"/>
  <c r="G18" i="4"/>
  <c r="AK18" i="4" s="1"/>
  <c r="Z18" i="4"/>
  <c r="BD18" i="4" s="1"/>
  <c r="P19" i="4"/>
  <c r="AT19" i="4" s="1"/>
  <c r="AF19" i="4"/>
  <c r="BJ19" i="4" s="1"/>
  <c r="AF30" i="4"/>
  <c r="BJ30" i="4" s="1"/>
  <c r="AB30" i="4"/>
  <c r="BF30" i="4" s="1"/>
  <c r="X30" i="4"/>
  <c r="BB30" i="4" s="1"/>
  <c r="T30" i="4"/>
  <c r="AX30" i="4" s="1"/>
  <c r="P30" i="4"/>
  <c r="AT30" i="4" s="1"/>
  <c r="L30" i="4"/>
  <c r="AP30" i="4" s="1"/>
  <c r="H30" i="4"/>
  <c r="AL30" i="4" s="1"/>
  <c r="AE30" i="4"/>
  <c r="BI30" i="4" s="1"/>
  <c r="AA30" i="4"/>
  <c r="BE30" i="4" s="1"/>
  <c r="W30" i="4"/>
  <c r="BA30" i="4" s="1"/>
  <c r="S30" i="4"/>
  <c r="AW30" i="4" s="1"/>
  <c r="O30" i="4"/>
  <c r="AS30" i="4" s="1"/>
  <c r="K30" i="4"/>
  <c r="AO30" i="4" s="1"/>
  <c r="G30" i="4"/>
  <c r="AK30" i="4" s="1"/>
  <c r="Z30" i="4"/>
  <c r="BD30" i="4" s="1"/>
  <c r="P31" i="4"/>
  <c r="AT31" i="4" s="1"/>
  <c r="AG37" i="4"/>
  <c r="BK37" i="4" s="1"/>
  <c r="AC37" i="4"/>
  <c r="BG37" i="4" s="1"/>
  <c r="Y37" i="4"/>
  <c r="BC37" i="4" s="1"/>
  <c r="U37" i="4"/>
  <c r="AY37" i="4" s="1"/>
  <c r="Q37" i="4"/>
  <c r="AU37" i="4" s="1"/>
  <c r="M37" i="4"/>
  <c r="AQ37" i="4" s="1"/>
  <c r="I37" i="4"/>
  <c r="AM37" i="4" s="1"/>
  <c r="E37" i="4"/>
  <c r="AI37" i="4" s="1"/>
  <c r="AF37" i="4"/>
  <c r="BJ37" i="4" s="1"/>
  <c r="AB37" i="4"/>
  <c r="BF37" i="4" s="1"/>
  <c r="X37" i="4"/>
  <c r="BB37" i="4" s="1"/>
  <c r="T37" i="4"/>
  <c r="AX37" i="4" s="1"/>
  <c r="P37" i="4"/>
  <c r="AT37" i="4" s="1"/>
  <c r="L37" i="4"/>
  <c r="AP37" i="4" s="1"/>
  <c r="H37" i="4"/>
  <c r="AL37" i="4" s="1"/>
  <c r="AF42" i="4"/>
  <c r="BJ42" i="4" s="1"/>
  <c r="AB42" i="4"/>
  <c r="BF42" i="4" s="1"/>
  <c r="X42" i="4"/>
  <c r="BB42" i="4" s="1"/>
  <c r="T42" i="4"/>
  <c r="AX42" i="4" s="1"/>
  <c r="P42" i="4"/>
  <c r="AT42" i="4" s="1"/>
  <c r="L42" i="4"/>
  <c r="AP42" i="4" s="1"/>
  <c r="H42" i="4"/>
  <c r="AL42" i="4" s="1"/>
  <c r="AE42" i="4"/>
  <c r="BI42" i="4" s="1"/>
  <c r="AA42" i="4"/>
  <c r="BE42" i="4" s="1"/>
  <c r="W42" i="4"/>
  <c r="BA42" i="4" s="1"/>
  <c r="S42" i="4"/>
  <c r="AW42" i="4" s="1"/>
  <c r="O42" i="4"/>
  <c r="AS42" i="4" s="1"/>
  <c r="K42" i="4"/>
  <c r="AO42" i="4" s="1"/>
  <c r="G42" i="4"/>
  <c r="AK42" i="4" s="1"/>
  <c r="P43" i="4"/>
  <c r="AT43" i="4" s="1"/>
  <c r="AG53" i="4"/>
  <c r="BK53" i="4" s="1"/>
  <c r="AC53" i="4"/>
  <c r="BG53" i="4" s="1"/>
  <c r="Y53" i="4"/>
  <c r="BC53" i="4" s="1"/>
  <c r="U53" i="4"/>
  <c r="AY53" i="4" s="1"/>
  <c r="Q53" i="4"/>
  <c r="AU53" i="4" s="1"/>
  <c r="M53" i="4"/>
  <c r="AQ53" i="4" s="1"/>
  <c r="I53" i="4"/>
  <c r="AM53" i="4" s="1"/>
  <c r="E53" i="4"/>
  <c r="AI53" i="4" s="1"/>
  <c r="AF53" i="4"/>
  <c r="BJ53" i="4" s="1"/>
  <c r="AB53" i="4"/>
  <c r="BF53" i="4" s="1"/>
  <c r="X53" i="4"/>
  <c r="BB53" i="4" s="1"/>
  <c r="T53" i="4"/>
  <c r="AX53" i="4" s="1"/>
  <c r="P53" i="4"/>
  <c r="AT53" i="4" s="1"/>
  <c r="L53" i="4"/>
  <c r="AP53" i="4" s="1"/>
  <c r="H53" i="4"/>
  <c r="AL53" i="4" s="1"/>
  <c r="Z53" i="4"/>
  <c r="BD53" i="4" s="1"/>
  <c r="R58" i="4"/>
  <c r="AV58" i="4" s="1"/>
  <c r="H59" i="4"/>
  <c r="AL59" i="4" s="1"/>
  <c r="AF59" i="4"/>
  <c r="BJ59" i="4" s="1"/>
  <c r="J65" i="4"/>
  <c r="AN65" i="4" s="1"/>
  <c r="R65" i="4"/>
  <c r="AV65" i="4" s="1"/>
  <c r="AG101" i="4"/>
  <c r="BK101" i="4" s="1"/>
  <c r="AC101" i="4"/>
  <c r="BG101" i="4" s="1"/>
  <c r="Y101" i="4"/>
  <c r="BC101" i="4" s="1"/>
  <c r="U101" i="4"/>
  <c r="AY101" i="4" s="1"/>
  <c r="Q101" i="4"/>
  <c r="AU101" i="4" s="1"/>
  <c r="M101" i="4"/>
  <c r="AQ101" i="4" s="1"/>
  <c r="I101" i="4"/>
  <c r="AM101" i="4" s="1"/>
  <c r="E101" i="4"/>
  <c r="AI101" i="4" s="1"/>
  <c r="AF101" i="4"/>
  <c r="BJ101" i="4" s="1"/>
  <c r="AB101" i="4"/>
  <c r="BF101" i="4" s="1"/>
  <c r="X101" i="4"/>
  <c r="BB101" i="4" s="1"/>
  <c r="T101" i="4"/>
  <c r="AX101" i="4" s="1"/>
  <c r="P101" i="4"/>
  <c r="AT101" i="4" s="1"/>
  <c r="L101" i="4"/>
  <c r="AP101" i="4" s="1"/>
  <c r="H101" i="4"/>
  <c r="AL101" i="4" s="1"/>
  <c r="AE101" i="4"/>
  <c r="BI101" i="4" s="1"/>
  <c r="W101" i="4"/>
  <c r="BA101" i="4" s="1"/>
  <c r="O101" i="4"/>
  <c r="AS101" i="4" s="1"/>
  <c r="G101" i="4"/>
  <c r="AK101" i="4" s="1"/>
  <c r="AD101" i="4"/>
  <c r="BH101" i="4" s="1"/>
  <c r="V101" i="4"/>
  <c r="AZ101" i="4" s="1"/>
  <c r="N101" i="4"/>
  <c r="AR101" i="4" s="1"/>
  <c r="F101" i="4"/>
  <c r="AJ101" i="4" s="1"/>
  <c r="AA101" i="4"/>
  <c r="BE101" i="4" s="1"/>
  <c r="S101" i="4"/>
  <c r="AW101" i="4" s="1"/>
  <c r="K101" i="4"/>
  <c r="AO101" i="4" s="1"/>
  <c r="AC131" i="4"/>
  <c r="BG131" i="4" s="1"/>
  <c r="U131" i="4"/>
  <c r="AY131" i="4" s="1"/>
  <c r="M131" i="4"/>
  <c r="AQ131" i="4" s="1"/>
  <c r="AB131" i="4"/>
  <c r="BF131" i="4" s="1"/>
  <c r="T131" i="4"/>
  <c r="AX131" i="4" s="1"/>
  <c r="L131" i="4"/>
  <c r="AP131" i="4" s="1"/>
  <c r="AG131" i="4"/>
  <c r="BK131" i="4" s="1"/>
  <c r="Y131" i="4"/>
  <c r="BC131" i="4" s="1"/>
  <c r="Q131" i="4"/>
  <c r="AU131" i="4" s="1"/>
  <c r="I131" i="4"/>
  <c r="AM131" i="4" s="1"/>
  <c r="AC179" i="4"/>
  <c r="BG179" i="4" s="1"/>
  <c r="U179" i="4"/>
  <c r="AY179" i="4" s="1"/>
  <c r="M179" i="4"/>
  <c r="AQ179" i="4" s="1"/>
  <c r="AB179" i="4"/>
  <c r="BF179" i="4" s="1"/>
  <c r="T179" i="4"/>
  <c r="AX179" i="4" s="1"/>
  <c r="L179" i="4"/>
  <c r="AP179" i="4" s="1"/>
  <c r="AG179" i="4"/>
  <c r="BK179" i="4" s="1"/>
  <c r="Y179" i="4"/>
  <c r="BC179" i="4" s="1"/>
  <c r="Q179" i="4"/>
  <c r="AU179" i="4" s="1"/>
  <c r="I179" i="4"/>
  <c r="AM179" i="4" s="1"/>
  <c r="AG250" i="4"/>
  <c r="BK250" i="4" s="1"/>
  <c r="AC250" i="4"/>
  <c r="BG250" i="4" s="1"/>
  <c r="Y250" i="4"/>
  <c r="BC250" i="4" s="1"/>
  <c r="U250" i="4"/>
  <c r="AY250" i="4" s="1"/>
  <c r="Q250" i="4"/>
  <c r="AU250" i="4" s="1"/>
  <c r="M250" i="4"/>
  <c r="AQ250" i="4" s="1"/>
  <c r="I250" i="4"/>
  <c r="AM250" i="4" s="1"/>
  <c r="E250" i="4"/>
  <c r="AI250" i="4" s="1"/>
  <c r="AF250" i="4"/>
  <c r="BJ250" i="4" s="1"/>
  <c r="AB250" i="4"/>
  <c r="BF250" i="4" s="1"/>
  <c r="X250" i="4"/>
  <c r="BB250" i="4" s="1"/>
  <c r="T250" i="4"/>
  <c r="AX250" i="4" s="1"/>
  <c r="P250" i="4"/>
  <c r="AT250" i="4" s="1"/>
  <c r="L250" i="4"/>
  <c r="AP250" i="4" s="1"/>
  <c r="H250" i="4"/>
  <c r="AL250" i="4" s="1"/>
  <c r="AE250" i="4"/>
  <c r="BI250" i="4" s="1"/>
  <c r="W250" i="4"/>
  <c r="BA250" i="4" s="1"/>
  <c r="O250" i="4"/>
  <c r="AS250" i="4" s="1"/>
  <c r="G250" i="4"/>
  <c r="AK250" i="4" s="1"/>
  <c r="AD250" i="4"/>
  <c r="BH250" i="4" s="1"/>
  <c r="V250" i="4"/>
  <c r="AZ250" i="4" s="1"/>
  <c r="N250" i="4"/>
  <c r="AR250" i="4" s="1"/>
  <c r="F250" i="4"/>
  <c r="AJ250" i="4" s="1"/>
  <c r="AA250" i="4"/>
  <c r="BE250" i="4" s="1"/>
  <c r="K250" i="4"/>
  <c r="AO250" i="4" s="1"/>
  <c r="Z250" i="4"/>
  <c r="BD250" i="4" s="1"/>
  <c r="J250" i="4"/>
  <c r="AN250" i="4" s="1"/>
  <c r="S250" i="4"/>
  <c r="AW250" i="4" s="1"/>
  <c r="H324" i="4"/>
  <c r="AL324" i="4" s="1"/>
  <c r="U7" i="4"/>
  <c r="AY7" i="4" s="1"/>
  <c r="AC7" i="4"/>
  <c r="BG7" i="4" s="1"/>
  <c r="U10" i="4"/>
  <c r="AY10" i="4" s="1"/>
  <c r="I11" i="4"/>
  <c r="AM11" i="4" s="1"/>
  <c r="AG11" i="4"/>
  <c r="BK11" i="4" s="1"/>
  <c r="J13" i="4"/>
  <c r="AN13" i="4" s="1"/>
  <c r="E18" i="4"/>
  <c r="AI18" i="4" s="1"/>
  <c r="U18" i="4"/>
  <c r="AY18" i="4" s="1"/>
  <c r="I19" i="4"/>
  <c r="AM19" i="4" s="1"/>
  <c r="AG19" i="4"/>
  <c r="BK19" i="4" s="1"/>
  <c r="J25" i="4"/>
  <c r="AN25" i="4" s="1"/>
  <c r="E30" i="4"/>
  <c r="AI30" i="4" s="1"/>
  <c r="U30" i="4"/>
  <c r="AY30" i="4" s="1"/>
  <c r="AC30" i="4"/>
  <c r="BG30" i="4" s="1"/>
  <c r="Q31" i="4"/>
  <c r="AU31" i="4" s="1"/>
  <c r="AF38" i="4"/>
  <c r="BJ38" i="4" s="1"/>
  <c r="AB38" i="4"/>
  <c r="BF38" i="4" s="1"/>
  <c r="X38" i="4"/>
  <c r="BB38" i="4" s="1"/>
  <c r="T38" i="4"/>
  <c r="AX38" i="4" s="1"/>
  <c r="P38" i="4"/>
  <c r="AT38" i="4" s="1"/>
  <c r="L38" i="4"/>
  <c r="AP38" i="4" s="1"/>
  <c r="H38" i="4"/>
  <c r="AL38" i="4" s="1"/>
  <c r="AE38" i="4"/>
  <c r="BI38" i="4" s="1"/>
  <c r="AA38" i="4"/>
  <c r="BE38" i="4" s="1"/>
  <c r="W38" i="4"/>
  <c r="BA38" i="4" s="1"/>
  <c r="S38" i="4"/>
  <c r="AW38" i="4" s="1"/>
  <c r="O38" i="4"/>
  <c r="AS38" i="4" s="1"/>
  <c r="K38" i="4"/>
  <c r="AO38" i="4" s="1"/>
  <c r="G38" i="4"/>
  <c r="AK38" i="4" s="1"/>
  <c r="X39" i="4"/>
  <c r="BB39" i="4" s="1"/>
  <c r="E42" i="4"/>
  <c r="AI42" i="4" s="1"/>
  <c r="U42" i="4"/>
  <c r="AY42" i="4" s="1"/>
  <c r="AC42" i="4"/>
  <c r="BG42" i="4" s="1"/>
  <c r="Y43" i="4"/>
  <c r="BC43" i="4" s="1"/>
  <c r="AG49" i="4"/>
  <c r="BK49" i="4" s="1"/>
  <c r="AC49" i="4"/>
  <c r="BG49" i="4" s="1"/>
  <c r="Y49" i="4"/>
  <c r="BC49" i="4" s="1"/>
  <c r="U49" i="4"/>
  <c r="AY49" i="4" s="1"/>
  <c r="Q49" i="4"/>
  <c r="AU49" i="4" s="1"/>
  <c r="M49" i="4"/>
  <c r="AQ49" i="4" s="1"/>
  <c r="I49" i="4"/>
  <c r="AM49" i="4" s="1"/>
  <c r="E49" i="4"/>
  <c r="AI49" i="4" s="1"/>
  <c r="AF49" i="4"/>
  <c r="BJ49" i="4" s="1"/>
  <c r="AB49" i="4"/>
  <c r="BF49" i="4" s="1"/>
  <c r="X49" i="4"/>
  <c r="BB49" i="4" s="1"/>
  <c r="T49" i="4"/>
  <c r="AX49" i="4" s="1"/>
  <c r="P49" i="4"/>
  <c r="AT49" i="4" s="1"/>
  <c r="L49" i="4"/>
  <c r="AP49" i="4" s="1"/>
  <c r="H49" i="4"/>
  <c r="AL49" i="4" s="1"/>
  <c r="Z49" i="4"/>
  <c r="BD49" i="4" s="1"/>
  <c r="I50" i="4"/>
  <c r="AM50" i="4" s="1"/>
  <c r="K53" i="4"/>
  <c r="AO53" i="4" s="1"/>
  <c r="AA53" i="4"/>
  <c r="BE53" i="4" s="1"/>
  <c r="J54" i="4"/>
  <c r="AN54" i="4" s="1"/>
  <c r="Z54" i="4"/>
  <c r="BD54" i="4" s="1"/>
  <c r="P55" i="4"/>
  <c r="AT55" i="4" s="1"/>
  <c r="E58" i="4"/>
  <c r="AI58" i="4" s="1"/>
  <c r="AE59" i="4"/>
  <c r="BI59" i="4" s="1"/>
  <c r="Y59" i="4"/>
  <c r="BC59" i="4" s="1"/>
  <c r="AG61" i="4"/>
  <c r="BK61" i="4" s="1"/>
  <c r="AC61" i="4"/>
  <c r="BG61" i="4" s="1"/>
  <c r="Y61" i="4"/>
  <c r="BC61" i="4" s="1"/>
  <c r="U61" i="4"/>
  <c r="AY61" i="4" s="1"/>
  <c r="Q61" i="4"/>
  <c r="AU61" i="4" s="1"/>
  <c r="M61" i="4"/>
  <c r="AQ61" i="4" s="1"/>
  <c r="I61" i="4"/>
  <c r="AM61" i="4" s="1"/>
  <c r="E61" i="4"/>
  <c r="AI61" i="4" s="1"/>
  <c r="AF61" i="4"/>
  <c r="BJ61" i="4" s="1"/>
  <c r="AB61" i="4"/>
  <c r="BF61" i="4" s="1"/>
  <c r="X61" i="4"/>
  <c r="BB61" i="4" s="1"/>
  <c r="T61" i="4"/>
  <c r="AX61" i="4" s="1"/>
  <c r="P61" i="4"/>
  <c r="AT61" i="4" s="1"/>
  <c r="L61" i="4"/>
  <c r="AP61" i="4" s="1"/>
  <c r="H61" i="4"/>
  <c r="AL61" i="4" s="1"/>
  <c r="Z61" i="4"/>
  <c r="BD61" i="4" s="1"/>
  <c r="AF66" i="4"/>
  <c r="BJ66" i="4" s="1"/>
  <c r="AB66" i="4"/>
  <c r="BF66" i="4" s="1"/>
  <c r="X66" i="4"/>
  <c r="BB66" i="4" s="1"/>
  <c r="T66" i="4"/>
  <c r="AX66" i="4" s="1"/>
  <c r="P66" i="4"/>
  <c r="AT66" i="4" s="1"/>
  <c r="L66" i="4"/>
  <c r="AP66" i="4" s="1"/>
  <c r="H66" i="4"/>
  <c r="AL66" i="4" s="1"/>
  <c r="AE66" i="4"/>
  <c r="BI66" i="4" s="1"/>
  <c r="AA66" i="4"/>
  <c r="BE66" i="4" s="1"/>
  <c r="W66" i="4"/>
  <c r="BA66" i="4" s="1"/>
  <c r="S66" i="4"/>
  <c r="AW66" i="4" s="1"/>
  <c r="O66" i="4"/>
  <c r="AS66" i="4" s="1"/>
  <c r="K66" i="4"/>
  <c r="AO66" i="4" s="1"/>
  <c r="G66" i="4"/>
  <c r="AK66" i="4" s="1"/>
  <c r="X67" i="4"/>
  <c r="BB67" i="4" s="1"/>
  <c r="AG73" i="4"/>
  <c r="BK73" i="4" s="1"/>
  <c r="AC73" i="4"/>
  <c r="BG73" i="4" s="1"/>
  <c r="Y73" i="4"/>
  <c r="BC73" i="4" s="1"/>
  <c r="U73" i="4"/>
  <c r="AY73" i="4" s="1"/>
  <c r="Q73" i="4"/>
  <c r="AU73" i="4" s="1"/>
  <c r="M73" i="4"/>
  <c r="AQ73" i="4" s="1"/>
  <c r="I73" i="4"/>
  <c r="AM73" i="4" s="1"/>
  <c r="E73" i="4"/>
  <c r="AI73" i="4" s="1"/>
  <c r="AF73" i="4"/>
  <c r="BJ73" i="4" s="1"/>
  <c r="AB73" i="4"/>
  <c r="BF73" i="4" s="1"/>
  <c r="X73" i="4"/>
  <c r="BB73" i="4" s="1"/>
  <c r="T73" i="4"/>
  <c r="AX73" i="4" s="1"/>
  <c r="P73" i="4"/>
  <c r="AT73" i="4" s="1"/>
  <c r="L73" i="4"/>
  <c r="AP73" i="4" s="1"/>
  <c r="H73" i="4"/>
  <c r="AL73" i="4" s="1"/>
  <c r="AE73" i="4"/>
  <c r="BI73" i="4" s="1"/>
  <c r="AA73" i="4"/>
  <c r="BE73" i="4" s="1"/>
  <c r="W73" i="4"/>
  <c r="BA73" i="4" s="1"/>
  <c r="S73" i="4"/>
  <c r="AW73" i="4" s="1"/>
  <c r="O73" i="4"/>
  <c r="AS73" i="4" s="1"/>
  <c r="Q74" i="4"/>
  <c r="AU74" i="4" s="1"/>
  <c r="R77" i="4"/>
  <c r="AV77" i="4" s="1"/>
  <c r="M78" i="4"/>
  <c r="AQ78" i="4" s="1"/>
  <c r="E88" i="4"/>
  <c r="AI88" i="4" s="1"/>
  <c r="G90" i="4"/>
  <c r="AK90" i="4" s="1"/>
  <c r="AC90" i="4"/>
  <c r="BG90" i="4" s="1"/>
  <c r="W93" i="4"/>
  <c r="BA93" i="4" s="1"/>
  <c r="J101" i="4"/>
  <c r="AN101" i="4" s="1"/>
  <c r="AG125" i="4"/>
  <c r="BK125" i="4" s="1"/>
  <c r="AC125" i="4"/>
  <c r="BG125" i="4" s="1"/>
  <c r="Y125" i="4"/>
  <c r="BC125" i="4" s="1"/>
  <c r="U125" i="4"/>
  <c r="AY125" i="4" s="1"/>
  <c r="Q125" i="4"/>
  <c r="AU125" i="4" s="1"/>
  <c r="M125" i="4"/>
  <c r="AQ125" i="4" s="1"/>
  <c r="I125" i="4"/>
  <c r="AM125" i="4" s="1"/>
  <c r="E125" i="4"/>
  <c r="AI125" i="4" s="1"/>
  <c r="AF125" i="4"/>
  <c r="BJ125" i="4" s="1"/>
  <c r="AB125" i="4"/>
  <c r="BF125" i="4" s="1"/>
  <c r="X125" i="4"/>
  <c r="BB125" i="4" s="1"/>
  <c r="T125" i="4"/>
  <c r="AX125" i="4" s="1"/>
  <c r="P125" i="4"/>
  <c r="AT125" i="4" s="1"/>
  <c r="L125" i="4"/>
  <c r="AP125" i="4" s="1"/>
  <c r="H125" i="4"/>
  <c r="AL125" i="4" s="1"/>
  <c r="AE125" i="4"/>
  <c r="BI125" i="4" s="1"/>
  <c r="W125" i="4"/>
  <c r="BA125" i="4" s="1"/>
  <c r="O125" i="4"/>
  <c r="AS125" i="4" s="1"/>
  <c r="G125" i="4"/>
  <c r="AK125" i="4" s="1"/>
  <c r="AD125" i="4"/>
  <c r="BH125" i="4" s="1"/>
  <c r="V125" i="4"/>
  <c r="AZ125" i="4" s="1"/>
  <c r="N125" i="4"/>
  <c r="AR125" i="4" s="1"/>
  <c r="F125" i="4"/>
  <c r="AJ125" i="4" s="1"/>
  <c r="AA125" i="4"/>
  <c r="BE125" i="4" s="1"/>
  <c r="S125" i="4"/>
  <c r="AW125" i="4" s="1"/>
  <c r="K125" i="4"/>
  <c r="AO125" i="4" s="1"/>
  <c r="P131" i="4"/>
  <c r="AT131" i="4" s="1"/>
  <c r="AG173" i="4"/>
  <c r="BK173" i="4" s="1"/>
  <c r="AC173" i="4"/>
  <c r="BG173" i="4" s="1"/>
  <c r="Y173" i="4"/>
  <c r="BC173" i="4" s="1"/>
  <c r="U173" i="4"/>
  <c r="AY173" i="4" s="1"/>
  <c r="Q173" i="4"/>
  <c r="AU173" i="4" s="1"/>
  <c r="M173" i="4"/>
  <c r="AQ173" i="4" s="1"/>
  <c r="I173" i="4"/>
  <c r="AM173" i="4" s="1"/>
  <c r="E173" i="4"/>
  <c r="AI173" i="4" s="1"/>
  <c r="AF173" i="4"/>
  <c r="BJ173" i="4" s="1"/>
  <c r="AB173" i="4"/>
  <c r="BF173" i="4" s="1"/>
  <c r="X173" i="4"/>
  <c r="BB173" i="4" s="1"/>
  <c r="T173" i="4"/>
  <c r="AX173" i="4" s="1"/>
  <c r="P173" i="4"/>
  <c r="AT173" i="4" s="1"/>
  <c r="L173" i="4"/>
  <c r="AP173" i="4" s="1"/>
  <c r="H173" i="4"/>
  <c r="AL173" i="4" s="1"/>
  <c r="AE173" i="4"/>
  <c r="BI173" i="4" s="1"/>
  <c r="W173" i="4"/>
  <c r="BA173" i="4" s="1"/>
  <c r="O173" i="4"/>
  <c r="AS173" i="4" s="1"/>
  <c r="G173" i="4"/>
  <c r="AK173" i="4" s="1"/>
  <c r="AD173" i="4"/>
  <c r="BH173" i="4" s="1"/>
  <c r="V173" i="4"/>
  <c r="AZ173" i="4" s="1"/>
  <c r="N173" i="4"/>
  <c r="AR173" i="4" s="1"/>
  <c r="F173" i="4"/>
  <c r="AJ173" i="4" s="1"/>
  <c r="AA173" i="4"/>
  <c r="BE173" i="4" s="1"/>
  <c r="S173" i="4"/>
  <c r="AW173" i="4" s="1"/>
  <c r="K173" i="4"/>
  <c r="AO173" i="4" s="1"/>
  <c r="AE7" i="4"/>
  <c r="BI7" i="4" s="1"/>
  <c r="P7" i="4"/>
  <c r="AT7" i="4" s="1"/>
  <c r="AF7" i="4"/>
  <c r="BJ7" i="4" s="1"/>
  <c r="N10" i="4"/>
  <c r="AR10" i="4" s="1"/>
  <c r="AD10" i="4"/>
  <c r="BH10" i="4" s="1"/>
  <c r="T11" i="4"/>
  <c r="AX11" i="4" s="1"/>
  <c r="S13" i="4"/>
  <c r="AW13" i="4" s="1"/>
  <c r="AA13" i="4"/>
  <c r="BE13" i="4" s="1"/>
  <c r="R14" i="4"/>
  <c r="AV14" i="4" s="1"/>
  <c r="Z14" i="4"/>
  <c r="BD14" i="4" s="1"/>
  <c r="P15" i="4"/>
  <c r="AT15" i="4" s="1"/>
  <c r="AF15" i="4"/>
  <c r="BJ15" i="4" s="1"/>
  <c r="N18" i="4"/>
  <c r="AR18" i="4" s="1"/>
  <c r="AD18" i="4"/>
  <c r="BH18" i="4" s="1"/>
  <c r="T19" i="4"/>
  <c r="AX19" i="4" s="1"/>
  <c r="AB19" i="4"/>
  <c r="BF19" i="4" s="1"/>
  <c r="J21" i="4"/>
  <c r="AN21" i="4" s="1"/>
  <c r="Z21" i="4"/>
  <c r="BD21" i="4" s="1"/>
  <c r="Q22" i="4"/>
  <c r="AU22" i="4" s="1"/>
  <c r="K25" i="4"/>
  <c r="AO25" i="4" s="1"/>
  <c r="S25" i="4"/>
  <c r="AW25" i="4" s="1"/>
  <c r="AA25" i="4"/>
  <c r="BE25" i="4" s="1"/>
  <c r="J26" i="4"/>
  <c r="AN26" i="4" s="1"/>
  <c r="R26" i="4"/>
  <c r="AV26" i="4" s="1"/>
  <c r="Z26" i="4"/>
  <c r="BD26" i="4" s="1"/>
  <c r="P27" i="4"/>
  <c r="AT27" i="4" s="1"/>
  <c r="AF27" i="4"/>
  <c r="BJ27" i="4" s="1"/>
  <c r="N30" i="4"/>
  <c r="AR30" i="4" s="1"/>
  <c r="V30" i="4"/>
  <c r="AZ30" i="4" s="1"/>
  <c r="L31" i="4"/>
  <c r="AP31" i="4" s="1"/>
  <c r="AB31" i="4"/>
  <c r="BF31" i="4" s="1"/>
  <c r="AG33" i="4"/>
  <c r="BK33" i="4" s="1"/>
  <c r="AC33" i="4"/>
  <c r="BG33" i="4" s="1"/>
  <c r="Y33" i="4"/>
  <c r="BC33" i="4" s="1"/>
  <c r="U33" i="4"/>
  <c r="AY33" i="4" s="1"/>
  <c r="Q33" i="4"/>
  <c r="AU33" i="4" s="1"/>
  <c r="M33" i="4"/>
  <c r="AQ33" i="4" s="1"/>
  <c r="I33" i="4"/>
  <c r="AM33" i="4" s="1"/>
  <c r="E33" i="4"/>
  <c r="AI33" i="4" s="1"/>
  <c r="AF33" i="4"/>
  <c r="BJ33" i="4" s="1"/>
  <c r="AB33" i="4"/>
  <c r="BF33" i="4" s="1"/>
  <c r="X33" i="4"/>
  <c r="BB33" i="4" s="1"/>
  <c r="T33" i="4"/>
  <c r="AX33" i="4" s="1"/>
  <c r="P33" i="4"/>
  <c r="AT33" i="4" s="1"/>
  <c r="L33" i="4"/>
  <c r="AP33" i="4" s="1"/>
  <c r="H33" i="4"/>
  <c r="AL33" i="4" s="1"/>
  <c r="R33" i="4"/>
  <c r="AV33" i="4" s="1"/>
  <c r="Z33" i="4"/>
  <c r="BD33" i="4" s="1"/>
  <c r="I34" i="4"/>
  <c r="AM34" i="4" s="1"/>
  <c r="Q34" i="4"/>
  <c r="AU34" i="4" s="1"/>
  <c r="F37" i="4"/>
  <c r="AJ37" i="4" s="1"/>
  <c r="N37" i="4"/>
  <c r="AR37" i="4" s="1"/>
  <c r="AD37" i="4"/>
  <c r="BH37" i="4" s="1"/>
  <c r="E38" i="4"/>
  <c r="AI38" i="4" s="1"/>
  <c r="U38" i="4"/>
  <c r="AY38" i="4" s="1"/>
  <c r="AC38" i="4"/>
  <c r="BG38" i="4" s="1"/>
  <c r="I39" i="4"/>
  <c r="AM39" i="4" s="1"/>
  <c r="Y39" i="4"/>
  <c r="BC39" i="4" s="1"/>
  <c r="F42" i="4"/>
  <c r="AJ42" i="4" s="1"/>
  <c r="V42" i="4"/>
  <c r="AZ42" i="4" s="1"/>
  <c r="T43" i="4"/>
  <c r="AX43" i="4" s="1"/>
  <c r="AB43" i="4"/>
  <c r="BF43" i="4" s="1"/>
  <c r="J45" i="4"/>
  <c r="AN45" i="4" s="1"/>
  <c r="R45" i="4"/>
  <c r="AV45" i="4" s="1"/>
  <c r="Z45" i="4"/>
  <c r="BD45" i="4" s="1"/>
  <c r="Q46" i="4"/>
  <c r="AU46" i="4" s="1"/>
  <c r="S49" i="4"/>
  <c r="AW49" i="4" s="1"/>
  <c r="AA49" i="4"/>
  <c r="BE49" i="4" s="1"/>
  <c r="R50" i="4"/>
  <c r="AV50" i="4" s="1"/>
  <c r="P51" i="4"/>
  <c r="AT51" i="4" s="1"/>
  <c r="AF51" i="4"/>
  <c r="BJ51" i="4" s="1"/>
  <c r="F53" i="4"/>
  <c r="AJ53" i="4" s="1"/>
  <c r="V53" i="4"/>
  <c r="AZ53" i="4" s="1"/>
  <c r="AD53" i="4"/>
  <c r="BH53" i="4" s="1"/>
  <c r="E54" i="4"/>
  <c r="AI54" i="4" s="1"/>
  <c r="U54" i="4"/>
  <c r="AY54" i="4" s="1"/>
  <c r="AC54" i="4"/>
  <c r="BG54" i="4" s="1"/>
  <c r="I55" i="4"/>
  <c r="AM55" i="4" s="1"/>
  <c r="Y55" i="4"/>
  <c r="BC55" i="4" s="1"/>
  <c r="F58" i="4"/>
  <c r="AJ58" i="4" s="1"/>
  <c r="N58" i="4"/>
  <c r="AR58" i="4" s="1"/>
  <c r="AD58" i="4"/>
  <c r="BH58" i="4" s="1"/>
  <c r="T59" i="4"/>
  <c r="AX59" i="4" s="1"/>
  <c r="K61" i="4"/>
  <c r="AO61" i="4" s="1"/>
  <c r="S61" i="4"/>
  <c r="AW61" i="4" s="1"/>
  <c r="AF62" i="4"/>
  <c r="BJ62" i="4" s="1"/>
  <c r="AB62" i="4"/>
  <c r="BF62" i="4" s="1"/>
  <c r="X62" i="4"/>
  <c r="BB62" i="4" s="1"/>
  <c r="T62" i="4"/>
  <c r="AX62" i="4" s="1"/>
  <c r="P62" i="4"/>
  <c r="AT62" i="4" s="1"/>
  <c r="L62" i="4"/>
  <c r="AP62" i="4" s="1"/>
  <c r="H62" i="4"/>
  <c r="AL62" i="4" s="1"/>
  <c r="AE62" i="4"/>
  <c r="BI62" i="4" s="1"/>
  <c r="AA62" i="4"/>
  <c r="BE62" i="4" s="1"/>
  <c r="W62" i="4"/>
  <c r="BA62" i="4" s="1"/>
  <c r="S62" i="4"/>
  <c r="AW62" i="4" s="1"/>
  <c r="O62" i="4"/>
  <c r="AS62" i="4" s="1"/>
  <c r="K62" i="4"/>
  <c r="AO62" i="4" s="1"/>
  <c r="G62" i="4"/>
  <c r="AK62" i="4" s="1"/>
  <c r="J62" i="4"/>
  <c r="AN62" i="4" s="1"/>
  <c r="Z62" i="4"/>
  <c r="BD62" i="4" s="1"/>
  <c r="P63" i="4"/>
  <c r="AT63" i="4" s="1"/>
  <c r="X63" i="4"/>
  <c r="BB63" i="4" s="1"/>
  <c r="F65" i="4"/>
  <c r="AJ65" i="4" s="1"/>
  <c r="N65" i="4"/>
  <c r="AR65" i="4" s="1"/>
  <c r="AD65" i="4"/>
  <c r="BH65" i="4" s="1"/>
  <c r="E66" i="4"/>
  <c r="AI66" i="4" s="1"/>
  <c r="U66" i="4"/>
  <c r="AY66" i="4" s="1"/>
  <c r="AE67" i="4"/>
  <c r="BI67" i="4" s="1"/>
  <c r="Q67" i="4"/>
  <c r="AU67" i="4" s="1"/>
  <c r="AG67" i="4"/>
  <c r="BK67" i="4" s="1"/>
  <c r="AG69" i="4"/>
  <c r="BK69" i="4" s="1"/>
  <c r="AC69" i="4"/>
  <c r="BG69" i="4" s="1"/>
  <c r="Y69" i="4"/>
  <c r="BC69" i="4" s="1"/>
  <c r="U69" i="4"/>
  <c r="AY69" i="4" s="1"/>
  <c r="Q69" i="4"/>
  <c r="AU69" i="4" s="1"/>
  <c r="M69" i="4"/>
  <c r="AQ69" i="4" s="1"/>
  <c r="I69" i="4"/>
  <c r="AM69" i="4" s="1"/>
  <c r="E69" i="4"/>
  <c r="AI69" i="4" s="1"/>
  <c r="AF69" i="4"/>
  <c r="BJ69" i="4" s="1"/>
  <c r="AB69" i="4"/>
  <c r="BF69" i="4" s="1"/>
  <c r="X69" i="4"/>
  <c r="BB69" i="4" s="1"/>
  <c r="T69" i="4"/>
  <c r="AX69" i="4" s="1"/>
  <c r="P69" i="4"/>
  <c r="AT69" i="4" s="1"/>
  <c r="L69" i="4"/>
  <c r="AP69" i="4" s="1"/>
  <c r="H69" i="4"/>
  <c r="AL69" i="4" s="1"/>
  <c r="J69" i="4"/>
  <c r="AN69" i="4" s="1"/>
  <c r="R69" i="4"/>
  <c r="AV69" i="4" s="1"/>
  <c r="Z69" i="4"/>
  <c r="BD69" i="4" s="1"/>
  <c r="I70" i="4"/>
  <c r="AM70" i="4" s="1"/>
  <c r="Z73" i="4"/>
  <c r="BD73" i="4" s="1"/>
  <c r="U74" i="4"/>
  <c r="AY74" i="4" s="1"/>
  <c r="AF78" i="4"/>
  <c r="BJ78" i="4" s="1"/>
  <c r="Q78" i="4"/>
  <c r="AU78" i="4" s="1"/>
  <c r="AG81" i="4"/>
  <c r="BK81" i="4" s="1"/>
  <c r="AC81" i="4"/>
  <c r="BG81" i="4" s="1"/>
  <c r="Y81" i="4"/>
  <c r="BC81" i="4" s="1"/>
  <c r="U81" i="4"/>
  <c r="AY81" i="4" s="1"/>
  <c r="Q81" i="4"/>
  <c r="AU81" i="4" s="1"/>
  <c r="M81" i="4"/>
  <c r="AQ81" i="4" s="1"/>
  <c r="I81" i="4"/>
  <c r="AM81" i="4" s="1"/>
  <c r="E81" i="4"/>
  <c r="AI81" i="4" s="1"/>
  <c r="AF81" i="4"/>
  <c r="BJ81" i="4" s="1"/>
  <c r="AB81" i="4"/>
  <c r="BF81" i="4" s="1"/>
  <c r="X81" i="4"/>
  <c r="BB81" i="4" s="1"/>
  <c r="T81" i="4"/>
  <c r="AX81" i="4" s="1"/>
  <c r="P81" i="4"/>
  <c r="AT81" i="4" s="1"/>
  <c r="L81" i="4"/>
  <c r="AP81" i="4" s="1"/>
  <c r="H81" i="4"/>
  <c r="AL81" i="4" s="1"/>
  <c r="AE81" i="4"/>
  <c r="BI81" i="4" s="1"/>
  <c r="AA81" i="4"/>
  <c r="BE81" i="4" s="1"/>
  <c r="W81" i="4"/>
  <c r="BA81" i="4" s="1"/>
  <c r="S81" i="4"/>
  <c r="AW81" i="4" s="1"/>
  <c r="O81" i="4"/>
  <c r="AS81" i="4" s="1"/>
  <c r="K81" i="4"/>
  <c r="AO81" i="4" s="1"/>
  <c r="G81" i="4"/>
  <c r="AK81" i="4" s="1"/>
  <c r="M82" i="4"/>
  <c r="AQ82" i="4" s="1"/>
  <c r="K88" i="4"/>
  <c r="AO88" i="4" s="1"/>
  <c r="M90" i="4"/>
  <c r="AQ90" i="4" s="1"/>
  <c r="G93" i="4"/>
  <c r="AK93" i="4" s="1"/>
  <c r="AB93" i="4"/>
  <c r="BF93" i="4" s="1"/>
  <c r="AG113" i="4"/>
  <c r="BK113" i="4" s="1"/>
  <c r="AC113" i="4"/>
  <c r="BG113" i="4" s="1"/>
  <c r="Y113" i="4"/>
  <c r="BC113" i="4" s="1"/>
  <c r="U113" i="4"/>
  <c r="AY113" i="4" s="1"/>
  <c r="Q113" i="4"/>
  <c r="AU113" i="4" s="1"/>
  <c r="M113" i="4"/>
  <c r="AQ113" i="4" s="1"/>
  <c r="I113" i="4"/>
  <c r="AM113" i="4" s="1"/>
  <c r="E113" i="4"/>
  <c r="AI113" i="4" s="1"/>
  <c r="AF113" i="4"/>
  <c r="BJ113" i="4" s="1"/>
  <c r="AB113" i="4"/>
  <c r="BF113" i="4" s="1"/>
  <c r="X113" i="4"/>
  <c r="BB113" i="4" s="1"/>
  <c r="T113" i="4"/>
  <c r="AX113" i="4" s="1"/>
  <c r="P113" i="4"/>
  <c r="AT113" i="4" s="1"/>
  <c r="L113" i="4"/>
  <c r="AP113" i="4" s="1"/>
  <c r="H113" i="4"/>
  <c r="AL113" i="4" s="1"/>
  <c r="AE113" i="4"/>
  <c r="BI113" i="4" s="1"/>
  <c r="W113" i="4"/>
  <c r="BA113" i="4" s="1"/>
  <c r="O113" i="4"/>
  <c r="AS113" i="4" s="1"/>
  <c r="G113" i="4"/>
  <c r="AK113" i="4" s="1"/>
  <c r="AD113" i="4"/>
  <c r="BH113" i="4" s="1"/>
  <c r="V113" i="4"/>
  <c r="AZ113" i="4" s="1"/>
  <c r="N113" i="4"/>
  <c r="AR113" i="4" s="1"/>
  <c r="F113" i="4"/>
  <c r="AJ113" i="4" s="1"/>
  <c r="AA113" i="4"/>
  <c r="BE113" i="4" s="1"/>
  <c r="S113" i="4"/>
  <c r="AW113" i="4" s="1"/>
  <c r="K113" i="4"/>
  <c r="AO113" i="4" s="1"/>
  <c r="Y114" i="4"/>
  <c r="BC114" i="4" s="1"/>
  <c r="J125" i="4"/>
  <c r="AN125" i="4" s="1"/>
  <c r="X131" i="4"/>
  <c r="BB131" i="4" s="1"/>
  <c r="I7" i="4"/>
  <c r="AM7" i="4" s="1"/>
  <c r="Q7" i="4"/>
  <c r="AU7" i="4" s="1"/>
  <c r="Y7" i="4"/>
  <c r="BC7" i="4" s="1"/>
  <c r="AG7" i="4"/>
  <c r="BK7" i="4" s="1"/>
  <c r="AG9" i="4"/>
  <c r="BK9" i="4" s="1"/>
  <c r="AC9" i="4"/>
  <c r="BG9" i="4" s="1"/>
  <c r="Y9" i="4"/>
  <c r="BC9" i="4" s="1"/>
  <c r="U9" i="4"/>
  <c r="AY9" i="4" s="1"/>
  <c r="Q9" i="4"/>
  <c r="AU9" i="4" s="1"/>
  <c r="M9" i="4"/>
  <c r="AQ9" i="4" s="1"/>
  <c r="I9" i="4"/>
  <c r="AM9" i="4" s="1"/>
  <c r="E9" i="4"/>
  <c r="AI9" i="4" s="1"/>
  <c r="AF9" i="4"/>
  <c r="BJ9" i="4" s="1"/>
  <c r="AB9" i="4"/>
  <c r="BF9" i="4" s="1"/>
  <c r="X9" i="4"/>
  <c r="BB9" i="4" s="1"/>
  <c r="T9" i="4"/>
  <c r="AX9" i="4" s="1"/>
  <c r="P9" i="4"/>
  <c r="AT9" i="4" s="1"/>
  <c r="L9" i="4"/>
  <c r="AP9" i="4" s="1"/>
  <c r="H9" i="4"/>
  <c r="AL9" i="4" s="1"/>
  <c r="J9" i="4"/>
  <c r="AN9" i="4" s="1"/>
  <c r="R9" i="4"/>
  <c r="AV9" i="4" s="1"/>
  <c r="Z9" i="4"/>
  <c r="BD9" i="4" s="1"/>
  <c r="I10" i="4"/>
  <c r="AM10" i="4" s="1"/>
  <c r="Q10" i="4"/>
  <c r="AU10" i="4" s="1"/>
  <c r="Y10" i="4"/>
  <c r="BC10" i="4" s="1"/>
  <c r="AG10" i="4"/>
  <c r="BK10" i="4" s="1"/>
  <c r="E11" i="4"/>
  <c r="AI11" i="4" s="1"/>
  <c r="M11" i="4"/>
  <c r="AQ11" i="4" s="1"/>
  <c r="U11" i="4"/>
  <c r="AY11" i="4" s="1"/>
  <c r="F13" i="4"/>
  <c r="AJ13" i="4" s="1"/>
  <c r="N13" i="4"/>
  <c r="AR13" i="4" s="1"/>
  <c r="V13" i="4"/>
  <c r="AZ13" i="4" s="1"/>
  <c r="AD13" i="4"/>
  <c r="BH13" i="4" s="1"/>
  <c r="E14" i="4"/>
  <c r="AI14" i="4" s="1"/>
  <c r="M14" i="4"/>
  <c r="AQ14" i="4" s="1"/>
  <c r="U14" i="4"/>
  <c r="AY14" i="4" s="1"/>
  <c r="AC14" i="4"/>
  <c r="BG14" i="4" s="1"/>
  <c r="AE15" i="4"/>
  <c r="BI15" i="4" s="1"/>
  <c r="I15" i="4"/>
  <c r="AM15" i="4" s="1"/>
  <c r="Q15" i="4"/>
  <c r="AU15" i="4" s="1"/>
  <c r="Y15" i="4"/>
  <c r="BC15" i="4" s="1"/>
  <c r="AG17" i="4"/>
  <c r="BK17" i="4" s="1"/>
  <c r="AC17" i="4"/>
  <c r="BG17" i="4" s="1"/>
  <c r="Y17" i="4"/>
  <c r="BC17" i="4" s="1"/>
  <c r="U17" i="4"/>
  <c r="AY17" i="4" s="1"/>
  <c r="Q17" i="4"/>
  <c r="AU17" i="4" s="1"/>
  <c r="M17" i="4"/>
  <c r="AQ17" i="4" s="1"/>
  <c r="I17" i="4"/>
  <c r="AM17" i="4" s="1"/>
  <c r="E17" i="4"/>
  <c r="AI17" i="4" s="1"/>
  <c r="AF17" i="4"/>
  <c r="BJ17" i="4" s="1"/>
  <c r="AB17" i="4"/>
  <c r="BF17" i="4" s="1"/>
  <c r="X17" i="4"/>
  <c r="BB17" i="4" s="1"/>
  <c r="T17" i="4"/>
  <c r="AX17" i="4" s="1"/>
  <c r="P17" i="4"/>
  <c r="AT17" i="4" s="1"/>
  <c r="L17" i="4"/>
  <c r="AP17" i="4" s="1"/>
  <c r="H17" i="4"/>
  <c r="AL17" i="4" s="1"/>
  <c r="J17" i="4"/>
  <c r="AN17" i="4" s="1"/>
  <c r="R17" i="4"/>
  <c r="AV17" i="4" s="1"/>
  <c r="Z17" i="4"/>
  <c r="BD17" i="4" s="1"/>
  <c r="I18" i="4"/>
  <c r="AM18" i="4" s="1"/>
  <c r="Q18" i="4"/>
  <c r="AU18" i="4" s="1"/>
  <c r="Y18" i="4"/>
  <c r="BC18" i="4" s="1"/>
  <c r="AG18" i="4"/>
  <c r="BK18" i="4" s="1"/>
  <c r="M19" i="4"/>
  <c r="AQ19" i="4" s="1"/>
  <c r="U19" i="4"/>
  <c r="AY19" i="4" s="1"/>
  <c r="K21" i="4"/>
  <c r="AO21" i="4" s="1"/>
  <c r="S21" i="4"/>
  <c r="AW21" i="4" s="1"/>
  <c r="AA21" i="4"/>
  <c r="BE21" i="4" s="1"/>
  <c r="AF22" i="4"/>
  <c r="BJ22" i="4" s="1"/>
  <c r="AB22" i="4"/>
  <c r="BF22" i="4" s="1"/>
  <c r="X22" i="4"/>
  <c r="BB22" i="4" s="1"/>
  <c r="T22" i="4"/>
  <c r="AX22" i="4" s="1"/>
  <c r="P22" i="4"/>
  <c r="AT22" i="4" s="1"/>
  <c r="L22" i="4"/>
  <c r="AP22" i="4" s="1"/>
  <c r="H22" i="4"/>
  <c r="AL22" i="4" s="1"/>
  <c r="AE22" i="4"/>
  <c r="BI22" i="4" s="1"/>
  <c r="AA22" i="4"/>
  <c r="BE22" i="4" s="1"/>
  <c r="W22" i="4"/>
  <c r="BA22" i="4" s="1"/>
  <c r="S22" i="4"/>
  <c r="AW22" i="4" s="1"/>
  <c r="O22" i="4"/>
  <c r="AS22" i="4" s="1"/>
  <c r="K22" i="4"/>
  <c r="AO22" i="4" s="1"/>
  <c r="G22" i="4"/>
  <c r="AK22" i="4" s="1"/>
  <c r="J22" i="4"/>
  <c r="AN22" i="4" s="1"/>
  <c r="R22" i="4"/>
  <c r="AV22" i="4" s="1"/>
  <c r="Z22" i="4"/>
  <c r="BD22" i="4" s="1"/>
  <c r="H23" i="4"/>
  <c r="AL23" i="4" s="1"/>
  <c r="P23" i="4"/>
  <c r="AT23" i="4" s="1"/>
  <c r="X23" i="4"/>
  <c r="BB23" i="4" s="1"/>
  <c r="F25" i="4"/>
  <c r="AJ25" i="4" s="1"/>
  <c r="N25" i="4"/>
  <c r="AR25" i="4" s="1"/>
  <c r="V25" i="4"/>
  <c r="AZ25" i="4" s="1"/>
  <c r="AD25" i="4"/>
  <c r="BH25" i="4" s="1"/>
  <c r="E26" i="4"/>
  <c r="AI26" i="4" s="1"/>
  <c r="M26" i="4"/>
  <c r="AQ26" i="4" s="1"/>
  <c r="U26" i="4"/>
  <c r="AY26" i="4" s="1"/>
  <c r="AC26" i="4"/>
  <c r="BG26" i="4" s="1"/>
  <c r="AE27" i="4"/>
  <c r="BI27" i="4" s="1"/>
  <c r="I27" i="4"/>
  <c r="AM27" i="4" s="1"/>
  <c r="Q27" i="4"/>
  <c r="AU27" i="4" s="1"/>
  <c r="Y27" i="4"/>
  <c r="BC27" i="4" s="1"/>
  <c r="AG29" i="4"/>
  <c r="BK29" i="4" s="1"/>
  <c r="AC29" i="4"/>
  <c r="BG29" i="4" s="1"/>
  <c r="Y29" i="4"/>
  <c r="BC29" i="4" s="1"/>
  <c r="U29" i="4"/>
  <c r="AY29" i="4" s="1"/>
  <c r="Q29" i="4"/>
  <c r="AU29" i="4" s="1"/>
  <c r="M29" i="4"/>
  <c r="AQ29" i="4" s="1"/>
  <c r="I29" i="4"/>
  <c r="AM29" i="4" s="1"/>
  <c r="E29" i="4"/>
  <c r="AI29" i="4" s="1"/>
  <c r="AF29" i="4"/>
  <c r="BJ29" i="4" s="1"/>
  <c r="AB29" i="4"/>
  <c r="BF29" i="4" s="1"/>
  <c r="X29" i="4"/>
  <c r="BB29" i="4" s="1"/>
  <c r="T29" i="4"/>
  <c r="AX29" i="4" s="1"/>
  <c r="P29" i="4"/>
  <c r="AT29" i="4" s="1"/>
  <c r="L29" i="4"/>
  <c r="AP29" i="4" s="1"/>
  <c r="H29" i="4"/>
  <c r="AL29" i="4" s="1"/>
  <c r="J29" i="4"/>
  <c r="AN29" i="4" s="1"/>
  <c r="R29" i="4"/>
  <c r="AV29" i="4" s="1"/>
  <c r="Z29" i="4"/>
  <c r="BD29" i="4" s="1"/>
  <c r="I30" i="4"/>
  <c r="AM30" i="4" s="1"/>
  <c r="Q30" i="4"/>
  <c r="AU30" i="4" s="1"/>
  <c r="Y30" i="4"/>
  <c r="BC30" i="4" s="1"/>
  <c r="AG30" i="4"/>
  <c r="BK30" i="4" s="1"/>
  <c r="M31" i="4"/>
  <c r="AQ31" i="4" s="1"/>
  <c r="U31" i="4"/>
  <c r="AY31" i="4" s="1"/>
  <c r="K33" i="4"/>
  <c r="AO33" i="4" s="1"/>
  <c r="S33" i="4"/>
  <c r="AW33" i="4" s="1"/>
  <c r="AA33" i="4"/>
  <c r="BE33" i="4" s="1"/>
  <c r="AF34" i="4"/>
  <c r="BJ34" i="4" s="1"/>
  <c r="AB34" i="4"/>
  <c r="BF34" i="4" s="1"/>
  <c r="X34" i="4"/>
  <c r="BB34" i="4" s="1"/>
  <c r="T34" i="4"/>
  <c r="AX34" i="4" s="1"/>
  <c r="P34" i="4"/>
  <c r="AT34" i="4" s="1"/>
  <c r="L34" i="4"/>
  <c r="AP34" i="4" s="1"/>
  <c r="H34" i="4"/>
  <c r="AL34" i="4" s="1"/>
  <c r="AE34" i="4"/>
  <c r="BI34" i="4" s="1"/>
  <c r="AA34" i="4"/>
  <c r="BE34" i="4" s="1"/>
  <c r="W34" i="4"/>
  <c r="BA34" i="4" s="1"/>
  <c r="S34" i="4"/>
  <c r="AW34" i="4" s="1"/>
  <c r="O34" i="4"/>
  <c r="AS34" i="4" s="1"/>
  <c r="K34" i="4"/>
  <c r="AO34" i="4" s="1"/>
  <c r="G34" i="4"/>
  <c r="AK34" i="4" s="1"/>
  <c r="J34" i="4"/>
  <c r="AN34" i="4" s="1"/>
  <c r="R34" i="4"/>
  <c r="AV34" i="4" s="1"/>
  <c r="Z34" i="4"/>
  <c r="BD34" i="4" s="1"/>
  <c r="H35" i="4"/>
  <c r="AL35" i="4" s="1"/>
  <c r="P35" i="4"/>
  <c r="AT35" i="4" s="1"/>
  <c r="X35" i="4"/>
  <c r="BB35" i="4" s="1"/>
  <c r="G37" i="4"/>
  <c r="AK37" i="4" s="1"/>
  <c r="O37" i="4"/>
  <c r="AS37" i="4" s="1"/>
  <c r="W37" i="4"/>
  <c r="BA37" i="4" s="1"/>
  <c r="AE37" i="4"/>
  <c r="BI37" i="4" s="1"/>
  <c r="F38" i="4"/>
  <c r="AJ38" i="4" s="1"/>
  <c r="N38" i="4"/>
  <c r="AR38" i="4" s="1"/>
  <c r="V38" i="4"/>
  <c r="AZ38" i="4" s="1"/>
  <c r="AD38" i="4"/>
  <c r="BH38" i="4" s="1"/>
  <c r="L39" i="4"/>
  <c r="AP39" i="4" s="1"/>
  <c r="T39" i="4"/>
  <c r="AX39" i="4" s="1"/>
  <c r="AG41" i="4"/>
  <c r="BK41" i="4" s="1"/>
  <c r="AC41" i="4"/>
  <c r="BG41" i="4" s="1"/>
  <c r="Y41" i="4"/>
  <c r="BC41" i="4" s="1"/>
  <c r="U41" i="4"/>
  <c r="AY41" i="4" s="1"/>
  <c r="Q41" i="4"/>
  <c r="AU41" i="4" s="1"/>
  <c r="M41" i="4"/>
  <c r="AQ41" i="4" s="1"/>
  <c r="I41" i="4"/>
  <c r="AM41" i="4" s="1"/>
  <c r="E41" i="4"/>
  <c r="AI41" i="4" s="1"/>
  <c r="AF41" i="4"/>
  <c r="BJ41" i="4" s="1"/>
  <c r="AB41" i="4"/>
  <c r="BF41" i="4" s="1"/>
  <c r="X41" i="4"/>
  <c r="BB41" i="4" s="1"/>
  <c r="T41" i="4"/>
  <c r="AX41" i="4" s="1"/>
  <c r="P41" i="4"/>
  <c r="AT41" i="4" s="1"/>
  <c r="L41" i="4"/>
  <c r="AP41" i="4" s="1"/>
  <c r="H41" i="4"/>
  <c r="AL41" i="4" s="1"/>
  <c r="J41" i="4"/>
  <c r="AN41" i="4" s="1"/>
  <c r="R41" i="4"/>
  <c r="AV41" i="4" s="1"/>
  <c r="Z41" i="4"/>
  <c r="BD41" i="4" s="1"/>
  <c r="I42" i="4"/>
  <c r="AM42" i="4" s="1"/>
  <c r="Q42" i="4"/>
  <c r="AU42" i="4" s="1"/>
  <c r="Y42" i="4"/>
  <c r="BC42" i="4" s="1"/>
  <c r="AG42" i="4"/>
  <c r="BK42" i="4" s="1"/>
  <c r="E43" i="4"/>
  <c r="AI43" i="4" s="1"/>
  <c r="M43" i="4"/>
  <c r="AQ43" i="4" s="1"/>
  <c r="U43" i="4"/>
  <c r="AY43" i="4" s="1"/>
  <c r="K45" i="4"/>
  <c r="AO45" i="4" s="1"/>
  <c r="S45" i="4"/>
  <c r="AW45" i="4" s="1"/>
  <c r="AA45" i="4"/>
  <c r="BE45" i="4" s="1"/>
  <c r="AF46" i="4"/>
  <c r="BJ46" i="4" s="1"/>
  <c r="AB46" i="4"/>
  <c r="BF46" i="4" s="1"/>
  <c r="X46" i="4"/>
  <c r="BB46" i="4" s="1"/>
  <c r="T46" i="4"/>
  <c r="AX46" i="4" s="1"/>
  <c r="P46" i="4"/>
  <c r="AT46" i="4" s="1"/>
  <c r="L46" i="4"/>
  <c r="AP46" i="4" s="1"/>
  <c r="H46" i="4"/>
  <c r="AL46" i="4" s="1"/>
  <c r="AE46" i="4"/>
  <c r="BI46" i="4" s="1"/>
  <c r="AA46" i="4"/>
  <c r="BE46" i="4" s="1"/>
  <c r="W46" i="4"/>
  <c r="BA46" i="4" s="1"/>
  <c r="S46" i="4"/>
  <c r="AW46" i="4" s="1"/>
  <c r="O46" i="4"/>
  <c r="AS46" i="4" s="1"/>
  <c r="K46" i="4"/>
  <c r="AO46" i="4" s="1"/>
  <c r="G46" i="4"/>
  <c r="AK46" i="4" s="1"/>
  <c r="J46" i="4"/>
  <c r="AN46" i="4" s="1"/>
  <c r="R46" i="4"/>
  <c r="AV46" i="4" s="1"/>
  <c r="Z46" i="4"/>
  <c r="BD46" i="4" s="1"/>
  <c r="H47" i="4"/>
  <c r="AL47" i="4" s="1"/>
  <c r="P47" i="4"/>
  <c r="AT47" i="4" s="1"/>
  <c r="X47" i="4"/>
  <c r="BB47" i="4" s="1"/>
  <c r="F49" i="4"/>
  <c r="AJ49" i="4" s="1"/>
  <c r="N49" i="4"/>
  <c r="AR49" i="4" s="1"/>
  <c r="V49" i="4"/>
  <c r="AZ49" i="4" s="1"/>
  <c r="AD49" i="4"/>
  <c r="BH49" i="4" s="1"/>
  <c r="E50" i="4"/>
  <c r="AI50" i="4" s="1"/>
  <c r="M50" i="4"/>
  <c r="AQ50" i="4" s="1"/>
  <c r="U50" i="4"/>
  <c r="AY50" i="4" s="1"/>
  <c r="AC50" i="4"/>
  <c r="BG50" i="4" s="1"/>
  <c r="AE51" i="4"/>
  <c r="BI51" i="4" s="1"/>
  <c r="I51" i="4"/>
  <c r="AM51" i="4" s="1"/>
  <c r="Q51" i="4"/>
  <c r="AU51" i="4" s="1"/>
  <c r="Y51" i="4"/>
  <c r="BC51" i="4" s="1"/>
  <c r="G53" i="4"/>
  <c r="AK53" i="4" s="1"/>
  <c r="O53" i="4"/>
  <c r="AS53" i="4" s="1"/>
  <c r="W53" i="4"/>
  <c r="BA53" i="4" s="1"/>
  <c r="AE53" i="4"/>
  <c r="BI53" i="4" s="1"/>
  <c r="F54" i="4"/>
  <c r="AJ54" i="4" s="1"/>
  <c r="N54" i="4"/>
  <c r="AR54" i="4" s="1"/>
  <c r="V54" i="4"/>
  <c r="AZ54" i="4" s="1"/>
  <c r="AD54" i="4"/>
  <c r="BH54" i="4" s="1"/>
  <c r="L55" i="4"/>
  <c r="AP55" i="4" s="1"/>
  <c r="T55" i="4"/>
  <c r="AX55" i="4" s="1"/>
  <c r="AG57" i="4"/>
  <c r="BK57" i="4" s="1"/>
  <c r="AC57" i="4"/>
  <c r="BG57" i="4" s="1"/>
  <c r="Y57" i="4"/>
  <c r="BC57" i="4" s="1"/>
  <c r="U57" i="4"/>
  <c r="AY57" i="4" s="1"/>
  <c r="Q57" i="4"/>
  <c r="AU57" i="4" s="1"/>
  <c r="M57" i="4"/>
  <c r="AQ57" i="4" s="1"/>
  <c r="I57" i="4"/>
  <c r="AM57" i="4" s="1"/>
  <c r="E57" i="4"/>
  <c r="AI57" i="4" s="1"/>
  <c r="AF57" i="4"/>
  <c r="BJ57" i="4" s="1"/>
  <c r="AB57" i="4"/>
  <c r="BF57" i="4" s="1"/>
  <c r="X57" i="4"/>
  <c r="BB57" i="4" s="1"/>
  <c r="T57" i="4"/>
  <c r="AX57" i="4" s="1"/>
  <c r="P57" i="4"/>
  <c r="AT57" i="4" s="1"/>
  <c r="L57" i="4"/>
  <c r="AP57" i="4" s="1"/>
  <c r="H57" i="4"/>
  <c r="AL57" i="4" s="1"/>
  <c r="J57" i="4"/>
  <c r="AN57" i="4" s="1"/>
  <c r="R57" i="4"/>
  <c r="AV57" i="4" s="1"/>
  <c r="Z57" i="4"/>
  <c r="BD57" i="4" s="1"/>
  <c r="I58" i="4"/>
  <c r="AM58" i="4" s="1"/>
  <c r="Q58" i="4"/>
  <c r="AU58" i="4" s="1"/>
  <c r="Y58" i="4"/>
  <c r="BC58" i="4" s="1"/>
  <c r="AG58" i="4"/>
  <c r="BK58" i="4" s="1"/>
  <c r="M59" i="4"/>
  <c r="AQ59" i="4" s="1"/>
  <c r="U59" i="4"/>
  <c r="AY59" i="4" s="1"/>
  <c r="F61" i="4"/>
  <c r="AJ61" i="4" s="1"/>
  <c r="N61" i="4"/>
  <c r="AR61" i="4" s="1"/>
  <c r="V61" i="4"/>
  <c r="AZ61" i="4" s="1"/>
  <c r="AD61" i="4"/>
  <c r="BH61" i="4" s="1"/>
  <c r="E62" i="4"/>
  <c r="AI62" i="4" s="1"/>
  <c r="M62" i="4"/>
  <c r="AQ62" i="4" s="1"/>
  <c r="U62" i="4"/>
  <c r="AY62" i="4" s="1"/>
  <c r="AC62" i="4"/>
  <c r="BG62" i="4" s="1"/>
  <c r="AE63" i="4"/>
  <c r="BI63" i="4" s="1"/>
  <c r="I63" i="4"/>
  <c r="AM63" i="4" s="1"/>
  <c r="Q63" i="4"/>
  <c r="AU63" i="4" s="1"/>
  <c r="Y63" i="4"/>
  <c r="BC63" i="4" s="1"/>
  <c r="G65" i="4"/>
  <c r="AK65" i="4" s="1"/>
  <c r="O65" i="4"/>
  <c r="AS65" i="4" s="1"/>
  <c r="W65" i="4"/>
  <c r="BA65" i="4" s="1"/>
  <c r="AE65" i="4"/>
  <c r="BI65" i="4" s="1"/>
  <c r="F66" i="4"/>
  <c r="AJ66" i="4" s="1"/>
  <c r="N66" i="4"/>
  <c r="AR66" i="4" s="1"/>
  <c r="V66" i="4"/>
  <c r="AZ66" i="4" s="1"/>
  <c r="AD66" i="4"/>
  <c r="BH66" i="4" s="1"/>
  <c r="L67" i="4"/>
  <c r="AP67" i="4" s="1"/>
  <c r="T67" i="4"/>
  <c r="AX67" i="4" s="1"/>
  <c r="K69" i="4"/>
  <c r="AO69" i="4" s="1"/>
  <c r="S69" i="4"/>
  <c r="AW69" i="4" s="1"/>
  <c r="AA69" i="4"/>
  <c r="BE69" i="4" s="1"/>
  <c r="AF70" i="4"/>
  <c r="BJ70" i="4" s="1"/>
  <c r="AB70" i="4"/>
  <c r="BF70" i="4" s="1"/>
  <c r="X70" i="4"/>
  <c r="BB70" i="4" s="1"/>
  <c r="T70" i="4"/>
  <c r="AX70" i="4" s="1"/>
  <c r="P70" i="4"/>
  <c r="AT70" i="4" s="1"/>
  <c r="L70" i="4"/>
  <c r="AP70" i="4" s="1"/>
  <c r="H70" i="4"/>
  <c r="AL70" i="4" s="1"/>
  <c r="AE70" i="4"/>
  <c r="BI70" i="4" s="1"/>
  <c r="AA70" i="4"/>
  <c r="BE70" i="4" s="1"/>
  <c r="W70" i="4"/>
  <c r="BA70" i="4" s="1"/>
  <c r="S70" i="4"/>
  <c r="AW70" i="4" s="1"/>
  <c r="O70" i="4"/>
  <c r="AS70" i="4" s="1"/>
  <c r="K70" i="4"/>
  <c r="AO70" i="4" s="1"/>
  <c r="G70" i="4"/>
  <c r="AK70" i="4" s="1"/>
  <c r="J70" i="4"/>
  <c r="AN70" i="4" s="1"/>
  <c r="R70" i="4"/>
  <c r="AV70" i="4" s="1"/>
  <c r="Z70" i="4"/>
  <c r="BD70" i="4" s="1"/>
  <c r="P71" i="4"/>
  <c r="AT71" i="4" s="1"/>
  <c r="X71" i="4"/>
  <c r="BB71" i="4" s="1"/>
  <c r="F73" i="4"/>
  <c r="AJ73" i="4" s="1"/>
  <c r="N73" i="4"/>
  <c r="AR73" i="4" s="1"/>
  <c r="AD73" i="4"/>
  <c r="BH73" i="4" s="1"/>
  <c r="I74" i="4"/>
  <c r="AM74" i="4" s="1"/>
  <c r="J77" i="4"/>
  <c r="AN77" i="4" s="1"/>
  <c r="Z77" i="4"/>
  <c r="BD77" i="4" s="1"/>
  <c r="F81" i="4"/>
  <c r="AJ81" i="4" s="1"/>
  <c r="V81" i="4"/>
  <c r="AZ81" i="4" s="1"/>
  <c r="AF82" i="4"/>
  <c r="BJ82" i="4" s="1"/>
  <c r="Q82" i="4"/>
  <c r="AU82" i="4" s="1"/>
  <c r="AE87" i="4"/>
  <c r="BI87" i="4" s="1"/>
  <c r="AA87" i="4"/>
  <c r="BE87" i="4" s="1"/>
  <c r="W87" i="4"/>
  <c r="BA87" i="4" s="1"/>
  <c r="S87" i="4"/>
  <c r="AW87" i="4" s="1"/>
  <c r="O87" i="4"/>
  <c r="AS87" i="4" s="1"/>
  <c r="K87" i="4"/>
  <c r="AO87" i="4" s="1"/>
  <c r="G87" i="4"/>
  <c r="AK87" i="4" s="1"/>
  <c r="AG87" i="4"/>
  <c r="BK87" i="4" s="1"/>
  <c r="AB87" i="4"/>
  <c r="BF87" i="4" s="1"/>
  <c r="V87" i="4"/>
  <c r="AZ87" i="4" s="1"/>
  <c r="Q87" i="4"/>
  <c r="AU87" i="4" s="1"/>
  <c r="L87" i="4"/>
  <c r="AP87" i="4" s="1"/>
  <c r="F87" i="4"/>
  <c r="AJ87" i="4" s="1"/>
  <c r="AF87" i="4"/>
  <c r="BJ87" i="4" s="1"/>
  <c r="Z87" i="4"/>
  <c r="BD87" i="4" s="1"/>
  <c r="U87" i="4"/>
  <c r="AY87" i="4" s="1"/>
  <c r="P87" i="4"/>
  <c r="AT87" i="4" s="1"/>
  <c r="J87" i="4"/>
  <c r="AN87" i="4" s="1"/>
  <c r="E87" i="4"/>
  <c r="AI87" i="4" s="1"/>
  <c r="AD87" i="4"/>
  <c r="BH87" i="4" s="1"/>
  <c r="Y87" i="4"/>
  <c r="BC87" i="4" s="1"/>
  <c r="T87" i="4"/>
  <c r="AX87" i="4" s="1"/>
  <c r="N87" i="4"/>
  <c r="AR87" i="4" s="1"/>
  <c r="I87" i="4"/>
  <c r="AM87" i="4" s="1"/>
  <c r="X87" i="4"/>
  <c r="BB87" i="4" s="1"/>
  <c r="P88" i="4"/>
  <c r="AT88" i="4" s="1"/>
  <c r="R90" i="4"/>
  <c r="AV90" i="4" s="1"/>
  <c r="L93" i="4"/>
  <c r="AP93" i="4" s="1"/>
  <c r="Z101" i="4"/>
  <c r="BD101" i="4" s="1"/>
  <c r="J113" i="4"/>
  <c r="AN113" i="4" s="1"/>
  <c r="R125" i="4"/>
  <c r="AV125" i="4" s="1"/>
  <c r="Z130" i="4"/>
  <c r="BD130" i="4" s="1"/>
  <c r="AF131" i="4"/>
  <c r="BJ131" i="4" s="1"/>
  <c r="J141" i="4"/>
  <c r="AN141" i="4" s="1"/>
  <c r="R146" i="4"/>
  <c r="AV146" i="4" s="1"/>
  <c r="X147" i="4"/>
  <c r="BB147" i="4" s="1"/>
  <c r="Z157" i="4"/>
  <c r="BD157" i="4" s="1"/>
  <c r="AF162" i="4"/>
  <c r="BJ162" i="4" s="1"/>
  <c r="AB162" i="4"/>
  <c r="BF162" i="4" s="1"/>
  <c r="X162" i="4"/>
  <c r="BB162" i="4" s="1"/>
  <c r="T162" i="4"/>
  <c r="AX162" i="4" s="1"/>
  <c r="P162" i="4"/>
  <c r="AT162" i="4" s="1"/>
  <c r="L162" i="4"/>
  <c r="AP162" i="4" s="1"/>
  <c r="H162" i="4"/>
  <c r="AL162" i="4" s="1"/>
  <c r="AE162" i="4"/>
  <c r="BI162" i="4" s="1"/>
  <c r="AA162" i="4"/>
  <c r="BE162" i="4" s="1"/>
  <c r="W162" i="4"/>
  <c r="BA162" i="4" s="1"/>
  <c r="S162" i="4"/>
  <c r="AW162" i="4" s="1"/>
  <c r="O162" i="4"/>
  <c r="AS162" i="4" s="1"/>
  <c r="K162" i="4"/>
  <c r="AO162" i="4" s="1"/>
  <c r="G162" i="4"/>
  <c r="AK162" i="4" s="1"/>
  <c r="AG162" i="4"/>
  <c r="BK162" i="4" s="1"/>
  <c r="Y162" i="4"/>
  <c r="BC162" i="4" s="1"/>
  <c r="Q162" i="4"/>
  <c r="AU162" i="4" s="1"/>
  <c r="I162" i="4"/>
  <c r="AM162" i="4" s="1"/>
  <c r="AD162" i="4"/>
  <c r="BH162" i="4" s="1"/>
  <c r="V162" i="4"/>
  <c r="AZ162" i="4" s="1"/>
  <c r="N162" i="4"/>
  <c r="AR162" i="4" s="1"/>
  <c r="F162" i="4"/>
  <c r="AJ162" i="4" s="1"/>
  <c r="AC162" i="4"/>
  <c r="BG162" i="4" s="1"/>
  <c r="U162" i="4"/>
  <c r="AY162" i="4" s="1"/>
  <c r="M162" i="4"/>
  <c r="AQ162" i="4" s="1"/>
  <c r="E162" i="4"/>
  <c r="AI162" i="4" s="1"/>
  <c r="AC163" i="4"/>
  <c r="BG163" i="4" s="1"/>
  <c r="U163" i="4"/>
  <c r="AY163" i="4" s="1"/>
  <c r="M163" i="4"/>
  <c r="AQ163" i="4" s="1"/>
  <c r="AB163" i="4"/>
  <c r="BF163" i="4" s="1"/>
  <c r="T163" i="4"/>
  <c r="AX163" i="4" s="1"/>
  <c r="L163" i="4"/>
  <c r="AP163" i="4" s="1"/>
  <c r="AG163" i="4"/>
  <c r="BK163" i="4" s="1"/>
  <c r="Y163" i="4"/>
  <c r="BC163" i="4" s="1"/>
  <c r="Q163" i="4"/>
  <c r="AU163" i="4" s="1"/>
  <c r="I163" i="4"/>
  <c r="AM163" i="4" s="1"/>
  <c r="R173" i="4"/>
  <c r="AV173" i="4" s="1"/>
  <c r="Z178" i="4"/>
  <c r="BD178" i="4" s="1"/>
  <c r="AF179" i="4"/>
  <c r="BJ179" i="4" s="1"/>
  <c r="AF190" i="4"/>
  <c r="BJ190" i="4" s="1"/>
  <c r="AB190" i="4"/>
  <c r="BF190" i="4" s="1"/>
  <c r="X190" i="4"/>
  <c r="BB190" i="4" s="1"/>
  <c r="T190" i="4"/>
  <c r="AX190" i="4" s="1"/>
  <c r="P190" i="4"/>
  <c r="AT190" i="4" s="1"/>
  <c r="L190" i="4"/>
  <c r="AP190" i="4" s="1"/>
  <c r="H190" i="4"/>
  <c r="AL190" i="4" s="1"/>
  <c r="AE190" i="4"/>
  <c r="BI190" i="4" s="1"/>
  <c r="AA190" i="4"/>
  <c r="BE190" i="4" s="1"/>
  <c r="W190" i="4"/>
  <c r="BA190" i="4" s="1"/>
  <c r="S190" i="4"/>
  <c r="AW190" i="4" s="1"/>
  <c r="O190" i="4"/>
  <c r="AS190" i="4" s="1"/>
  <c r="K190" i="4"/>
  <c r="AO190" i="4" s="1"/>
  <c r="G190" i="4"/>
  <c r="AK190" i="4" s="1"/>
  <c r="AG190" i="4"/>
  <c r="BK190" i="4" s="1"/>
  <c r="Y190" i="4"/>
  <c r="BC190" i="4" s="1"/>
  <c r="Q190" i="4"/>
  <c r="AU190" i="4" s="1"/>
  <c r="I190" i="4"/>
  <c r="AM190" i="4" s="1"/>
  <c r="AD190" i="4"/>
  <c r="BH190" i="4" s="1"/>
  <c r="V190" i="4"/>
  <c r="AZ190" i="4" s="1"/>
  <c r="N190" i="4"/>
  <c r="AR190" i="4" s="1"/>
  <c r="F190" i="4"/>
  <c r="AJ190" i="4" s="1"/>
  <c r="AC190" i="4"/>
  <c r="BG190" i="4" s="1"/>
  <c r="U190" i="4"/>
  <c r="AY190" i="4" s="1"/>
  <c r="M190" i="4"/>
  <c r="AQ190" i="4" s="1"/>
  <c r="E190" i="4"/>
  <c r="AI190" i="4" s="1"/>
  <c r="AC191" i="4"/>
  <c r="BG191" i="4" s="1"/>
  <c r="U191" i="4"/>
  <c r="AY191" i="4" s="1"/>
  <c r="M191" i="4"/>
  <c r="AQ191" i="4" s="1"/>
  <c r="AB191" i="4"/>
  <c r="BF191" i="4" s="1"/>
  <c r="T191" i="4"/>
  <c r="AX191" i="4" s="1"/>
  <c r="L191" i="4"/>
  <c r="AP191" i="4" s="1"/>
  <c r="AG191" i="4"/>
  <c r="BK191" i="4" s="1"/>
  <c r="Y191" i="4"/>
  <c r="BC191" i="4" s="1"/>
  <c r="Q191" i="4"/>
  <c r="AU191" i="4" s="1"/>
  <c r="I191" i="4"/>
  <c r="AM191" i="4" s="1"/>
  <c r="H191" i="4"/>
  <c r="AL191" i="4" s="1"/>
  <c r="AG197" i="4"/>
  <c r="BK197" i="4" s="1"/>
  <c r="AC197" i="4"/>
  <c r="BG197" i="4" s="1"/>
  <c r="Y197" i="4"/>
  <c r="BC197" i="4" s="1"/>
  <c r="U197" i="4"/>
  <c r="AY197" i="4" s="1"/>
  <c r="Q197" i="4"/>
  <c r="AU197" i="4" s="1"/>
  <c r="M197" i="4"/>
  <c r="AQ197" i="4" s="1"/>
  <c r="I197" i="4"/>
  <c r="AM197" i="4" s="1"/>
  <c r="E197" i="4"/>
  <c r="AI197" i="4" s="1"/>
  <c r="AF197" i="4"/>
  <c r="BJ197" i="4" s="1"/>
  <c r="AB197" i="4"/>
  <c r="BF197" i="4" s="1"/>
  <c r="X197" i="4"/>
  <c r="BB197" i="4" s="1"/>
  <c r="T197" i="4"/>
  <c r="AX197" i="4" s="1"/>
  <c r="P197" i="4"/>
  <c r="AT197" i="4" s="1"/>
  <c r="L197" i="4"/>
  <c r="AP197" i="4" s="1"/>
  <c r="H197" i="4"/>
  <c r="AL197" i="4" s="1"/>
  <c r="AE197" i="4"/>
  <c r="BI197" i="4" s="1"/>
  <c r="W197" i="4"/>
  <c r="BA197" i="4" s="1"/>
  <c r="O197" i="4"/>
  <c r="AS197" i="4" s="1"/>
  <c r="G197" i="4"/>
  <c r="AK197" i="4" s="1"/>
  <c r="AD197" i="4"/>
  <c r="BH197" i="4" s="1"/>
  <c r="V197" i="4"/>
  <c r="AZ197" i="4" s="1"/>
  <c r="N197" i="4"/>
  <c r="AR197" i="4" s="1"/>
  <c r="F197" i="4"/>
  <c r="AJ197" i="4" s="1"/>
  <c r="AA197" i="4"/>
  <c r="BE197" i="4" s="1"/>
  <c r="S197" i="4"/>
  <c r="AW197" i="4" s="1"/>
  <c r="K197" i="4"/>
  <c r="AO197" i="4" s="1"/>
  <c r="J202" i="4"/>
  <c r="AN202" i="4" s="1"/>
  <c r="P203" i="4"/>
  <c r="AT203" i="4" s="1"/>
  <c r="W211" i="4"/>
  <c r="BA211" i="4" s="1"/>
  <c r="AE224" i="4"/>
  <c r="BI224" i="4" s="1"/>
  <c r="AA224" i="4"/>
  <c r="BE224" i="4" s="1"/>
  <c r="W224" i="4"/>
  <c r="BA224" i="4" s="1"/>
  <c r="S224" i="4"/>
  <c r="AW224" i="4" s="1"/>
  <c r="O224" i="4"/>
  <c r="AS224" i="4" s="1"/>
  <c r="K224" i="4"/>
  <c r="AO224" i="4" s="1"/>
  <c r="G224" i="4"/>
  <c r="AK224" i="4" s="1"/>
  <c r="AF224" i="4"/>
  <c r="BJ224" i="4" s="1"/>
  <c r="Z224" i="4"/>
  <c r="BD224" i="4" s="1"/>
  <c r="U224" i="4"/>
  <c r="AY224" i="4" s="1"/>
  <c r="P224" i="4"/>
  <c r="AT224" i="4" s="1"/>
  <c r="J224" i="4"/>
  <c r="AN224" i="4" s="1"/>
  <c r="E224" i="4"/>
  <c r="AI224" i="4" s="1"/>
  <c r="AD224" i="4"/>
  <c r="BH224" i="4" s="1"/>
  <c r="Y224" i="4"/>
  <c r="BC224" i="4" s="1"/>
  <c r="T224" i="4"/>
  <c r="AX224" i="4" s="1"/>
  <c r="N224" i="4"/>
  <c r="AR224" i="4" s="1"/>
  <c r="I224" i="4"/>
  <c r="AM224" i="4" s="1"/>
  <c r="AG224" i="4"/>
  <c r="BK224" i="4" s="1"/>
  <c r="V224" i="4"/>
  <c r="AZ224" i="4" s="1"/>
  <c r="L224" i="4"/>
  <c r="AP224" i="4" s="1"/>
  <c r="AC224" i="4"/>
  <c r="BG224" i="4" s="1"/>
  <c r="R224" i="4"/>
  <c r="AV224" i="4" s="1"/>
  <c r="H224" i="4"/>
  <c r="AL224" i="4" s="1"/>
  <c r="AB224" i="4"/>
  <c r="BF224" i="4" s="1"/>
  <c r="Q224" i="4"/>
  <c r="AU224" i="4" s="1"/>
  <c r="F224" i="4"/>
  <c r="AJ224" i="4" s="1"/>
  <c r="P225" i="4"/>
  <c r="AT225" i="4" s="1"/>
  <c r="L226" i="4"/>
  <c r="AP226" i="4" s="1"/>
  <c r="AB268" i="4"/>
  <c r="BF268" i="4" s="1"/>
  <c r="T268" i="4"/>
  <c r="AX268" i="4" s="1"/>
  <c r="L268" i="4"/>
  <c r="AP268" i="4" s="1"/>
  <c r="AG268" i="4"/>
  <c r="BK268" i="4" s="1"/>
  <c r="Y268" i="4"/>
  <c r="BC268" i="4" s="1"/>
  <c r="Q268" i="4"/>
  <c r="AU268" i="4" s="1"/>
  <c r="I268" i="4"/>
  <c r="AM268" i="4" s="1"/>
  <c r="U268" i="4"/>
  <c r="AY268" i="4" s="1"/>
  <c r="E268" i="4"/>
  <c r="AI268" i="4" s="1"/>
  <c r="AC268" i="4"/>
  <c r="BG268" i="4" s="1"/>
  <c r="AF268" i="4"/>
  <c r="BJ268" i="4" s="1"/>
  <c r="P268" i="4"/>
  <c r="AT268" i="4" s="1"/>
  <c r="M268" i="4"/>
  <c r="AQ268" i="4" s="1"/>
  <c r="X268" i="4"/>
  <c r="BB268" i="4" s="1"/>
  <c r="W299" i="4"/>
  <c r="BA299" i="4" s="1"/>
  <c r="AG302" i="4"/>
  <c r="BK302" i="4" s="1"/>
  <c r="AC302" i="4"/>
  <c r="BG302" i="4" s="1"/>
  <c r="Y302" i="4"/>
  <c r="BC302" i="4" s="1"/>
  <c r="U302" i="4"/>
  <c r="AY302" i="4" s="1"/>
  <c r="Q302" i="4"/>
  <c r="AU302" i="4" s="1"/>
  <c r="M302" i="4"/>
  <c r="AQ302" i="4" s="1"/>
  <c r="I302" i="4"/>
  <c r="AM302" i="4" s="1"/>
  <c r="E302" i="4"/>
  <c r="AI302" i="4" s="1"/>
  <c r="AE302" i="4"/>
  <c r="BI302" i="4" s="1"/>
  <c r="Z302" i="4"/>
  <c r="BD302" i="4" s="1"/>
  <c r="T302" i="4"/>
  <c r="AX302" i="4" s="1"/>
  <c r="O302" i="4"/>
  <c r="AS302" i="4" s="1"/>
  <c r="J302" i="4"/>
  <c r="AN302" i="4" s="1"/>
  <c r="AD302" i="4"/>
  <c r="BH302" i="4" s="1"/>
  <c r="X302" i="4"/>
  <c r="BB302" i="4" s="1"/>
  <c r="S302" i="4"/>
  <c r="AW302" i="4" s="1"/>
  <c r="N302" i="4"/>
  <c r="AR302" i="4" s="1"/>
  <c r="H302" i="4"/>
  <c r="AL302" i="4" s="1"/>
  <c r="AF302" i="4"/>
  <c r="BJ302" i="4" s="1"/>
  <c r="V302" i="4"/>
  <c r="AZ302" i="4" s="1"/>
  <c r="K302" i="4"/>
  <c r="AO302" i="4" s="1"/>
  <c r="AB302" i="4"/>
  <c r="BF302" i="4" s="1"/>
  <c r="R302" i="4"/>
  <c r="AV302" i="4" s="1"/>
  <c r="G302" i="4"/>
  <c r="AK302" i="4" s="1"/>
  <c r="P302" i="4"/>
  <c r="AT302" i="4" s="1"/>
  <c r="AA302" i="4"/>
  <c r="BE302" i="4" s="1"/>
  <c r="F302" i="4"/>
  <c r="AJ302" i="4" s="1"/>
  <c r="L302" i="4"/>
  <c r="AP302" i="4" s="1"/>
  <c r="AF323" i="4"/>
  <c r="BJ323" i="4" s="1"/>
  <c r="AB323" i="4"/>
  <c r="BF323" i="4" s="1"/>
  <c r="X323" i="4"/>
  <c r="BB323" i="4" s="1"/>
  <c r="T323" i="4"/>
  <c r="AX323" i="4" s="1"/>
  <c r="P323" i="4"/>
  <c r="AT323" i="4" s="1"/>
  <c r="L323" i="4"/>
  <c r="AP323" i="4" s="1"/>
  <c r="H323" i="4"/>
  <c r="AL323" i="4" s="1"/>
  <c r="AE323" i="4"/>
  <c r="BI323" i="4" s="1"/>
  <c r="AA323" i="4"/>
  <c r="BE323" i="4" s="1"/>
  <c r="W323" i="4"/>
  <c r="BA323" i="4" s="1"/>
  <c r="S323" i="4"/>
  <c r="AW323" i="4" s="1"/>
  <c r="O323" i="4"/>
  <c r="AS323" i="4" s="1"/>
  <c r="K323" i="4"/>
  <c r="AO323" i="4" s="1"/>
  <c r="G323" i="4"/>
  <c r="AK323" i="4" s="1"/>
  <c r="AG323" i="4"/>
  <c r="BK323" i="4" s="1"/>
  <c r="Y323" i="4"/>
  <c r="BC323" i="4" s="1"/>
  <c r="Q323" i="4"/>
  <c r="AU323" i="4" s="1"/>
  <c r="I323" i="4"/>
  <c r="AM323" i="4" s="1"/>
  <c r="AD323" i="4"/>
  <c r="BH323" i="4" s="1"/>
  <c r="V323" i="4"/>
  <c r="AZ323" i="4" s="1"/>
  <c r="N323" i="4"/>
  <c r="AR323" i="4" s="1"/>
  <c r="F323" i="4"/>
  <c r="AJ323" i="4" s="1"/>
  <c r="AC323" i="4"/>
  <c r="BG323" i="4" s="1"/>
  <c r="M323" i="4"/>
  <c r="AQ323" i="4" s="1"/>
  <c r="Z323" i="4"/>
  <c r="BD323" i="4" s="1"/>
  <c r="J323" i="4"/>
  <c r="AN323" i="4" s="1"/>
  <c r="U323" i="4"/>
  <c r="AY323" i="4" s="1"/>
  <c r="R323" i="4"/>
  <c r="AV323" i="4" s="1"/>
  <c r="E323" i="4"/>
  <c r="AI323" i="4" s="1"/>
  <c r="F74" i="4"/>
  <c r="AJ74" i="4" s="1"/>
  <c r="J74" i="4"/>
  <c r="AN74" i="4" s="1"/>
  <c r="N74" i="4"/>
  <c r="AR74" i="4" s="1"/>
  <c r="R74" i="4"/>
  <c r="AV74" i="4" s="1"/>
  <c r="V74" i="4"/>
  <c r="AZ74" i="4" s="1"/>
  <c r="Z74" i="4"/>
  <c r="BD74" i="4" s="1"/>
  <c r="AD74" i="4"/>
  <c r="BH74" i="4" s="1"/>
  <c r="I75" i="4"/>
  <c r="AM75" i="4" s="1"/>
  <c r="M75" i="4"/>
  <c r="AQ75" i="4" s="1"/>
  <c r="Q75" i="4"/>
  <c r="AU75" i="4" s="1"/>
  <c r="U75" i="4"/>
  <c r="AY75" i="4" s="1"/>
  <c r="Y75" i="4"/>
  <c r="BC75" i="4" s="1"/>
  <c r="AC75" i="4"/>
  <c r="BG75" i="4" s="1"/>
  <c r="F78" i="4"/>
  <c r="AJ78" i="4" s="1"/>
  <c r="J78" i="4"/>
  <c r="AN78" i="4" s="1"/>
  <c r="N78" i="4"/>
  <c r="AR78" i="4" s="1"/>
  <c r="R78" i="4"/>
  <c r="AV78" i="4" s="1"/>
  <c r="V78" i="4"/>
  <c r="AZ78" i="4" s="1"/>
  <c r="Z78" i="4"/>
  <c r="BD78" i="4" s="1"/>
  <c r="AD78" i="4"/>
  <c r="BH78" i="4" s="1"/>
  <c r="I79" i="4"/>
  <c r="AM79" i="4" s="1"/>
  <c r="M79" i="4"/>
  <c r="AQ79" i="4" s="1"/>
  <c r="Q79" i="4"/>
  <c r="AU79" i="4" s="1"/>
  <c r="U79" i="4"/>
  <c r="AY79" i="4" s="1"/>
  <c r="Y79" i="4"/>
  <c r="BC79" i="4" s="1"/>
  <c r="AC79" i="4"/>
  <c r="BG79" i="4" s="1"/>
  <c r="F82" i="4"/>
  <c r="AJ82" i="4" s="1"/>
  <c r="J82" i="4"/>
  <c r="AN82" i="4" s="1"/>
  <c r="N82" i="4"/>
  <c r="AR82" i="4" s="1"/>
  <c r="R82" i="4"/>
  <c r="AV82" i="4" s="1"/>
  <c r="V82" i="4"/>
  <c r="AZ82" i="4" s="1"/>
  <c r="Z82" i="4"/>
  <c r="BD82" i="4" s="1"/>
  <c r="AD82" i="4"/>
  <c r="BH82" i="4" s="1"/>
  <c r="J83" i="4"/>
  <c r="AN83" i="4" s="1"/>
  <c r="P83" i="4"/>
  <c r="AT83" i="4" s="1"/>
  <c r="U83" i="4"/>
  <c r="AY83" i="4" s="1"/>
  <c r="Z83" i="4"/>
  <c r="BD83" i="4" s="1"/>
  <c r="AD88" i="4"/>
  <c r="BH88" i="4" s="1"/>
  <c r="AE91" i="4"/>
  <c r="BI91" i="4" s="1"/>
  <c r="AA91" i="4"/>
  <c r="BE91" i="4" s="1"/>
  <c r="W91" i="4"/>
  <c r="BA91" i="4" s="1"/>
  <c r="S91" i="4"/>
  <c r="AW91" i="4" s="1"/>
  <c r="O91" i="4"/>
  <c r="AS91" i="4" s="1"/>
  <c r="K91" i="4"/>
  <c r="AO91" i="4" s="1"/>
  <c r="G91" i="4"/>
  <c r="AK91" i="4" s="1"/>
  <c r="H91" i="4"/>
  <c r="AL91" i="4" s="1"/>
  <c r="M91" i="4"/>
  <c r="AQ91" i="4" s="1"/>
  <c r="R91" i="4"/>
  <c r="AV91" i="4" s="1"/>
  <c r="X91" i="4"/>
  <c r="BB91" i="4" s="1"/>
  <c r="AC91" i="4"/>
  <c r="BG91" i="4" s="1"/>
  <c r="K92" i="4"/>
  <c r="AO92" i="4" s="1"/>
  <c r="P92" i="4"/>
  <c r="AT92" i="4" s="1"/>
  <c r="U92" i="4"/>
  <c r="AY92" i="4" s="1"/>
  <c r="AA92" i="4"/>
  <c r="BE92" i="4" s="1"/>
  <c r="AF92" i="4"/>
  <c r="BJ92" i="4" s="1"/>
  <c r="AF94" i="4"/>
  <c r="BJ94" i="4" s="1"/>
  <c r="AB94" i="4"/>
  <c r="BF94" i="4" s="1"/>
  <c r="X94" i="4"/>
  <c r="BB94" i="4" s="1"/>
  <c r="T94" i="4"/>
  <c r="AX94" i="4" s="1"/>
  <c r="P94" i="4"/>
  <c r="AT94" i="4" s="1"/>
  <c r="L94" i="4"/>
  <c r="AP94" i="4" s="1"/>
  <c r="H94" i="4"/>
  <c r="AL94" i="4" s="1"/>
  <c r="G94" i="4"/>
  <c r="AK94" i="4" s="1"/>
  <c r="M94" i="4"/>
  <c r="AQ94" i="4" s="1"/>
  <c r="R94" i="4"/>
  <c r="AV94" i="4" s="1"/>
  <c r="W94" i="4"/>
  <c r="BA94" i="4" s="1"/>
  <c r="AC94" i="4"/>
  <c r="BG94" i="4" s="1"/>
  <c r="F95" i="4"/>
  <c r="AJ95" i="4" s="1"/>
  <c r="L95" i="4"/>
  <c r="AP95" i="4" s="1"/>
  <c r="Q95" i="4"/>
  <c r="AU95" i="4" s="1"/>
  <c r="V95" i="4"/>
  <c r="AZ95" i="4" s="1"/>
  <c r="AB95" i="4"/>
  <c r="BF95" i="4" s="1"/>
  <c r="AG97" i="4"/>
  <c r="BK97" i="4" s="1"/>
  <c r="AC97" i="4"/>
  <c r="BG97" i="4" s="1"/>
  <c r="Y97" i="4"/>
  <c r="BC97" i="4" s="1"/>
  <c r="U97" i="4"/>
  <c r="AY97" i="4" s="1"/>
  <c r="Q97" i="4"/>
  <c r="AU97" i="4" s="1"/>
  <c r="M97" i="4"/>
  <c r="AQ97" i="4" s="1"/>
  <c r="I97" i="4"/>
  <c r="AM97" i="4" s="1"/>
  <c r="E97" i="4"/>
  <c r="AI97" i="4" s="1"/>
  <c r="G97" i="4"/>
  <c r="AK97" i="4" s="1"/>
  <c r="L97" i="4"/>
  <c r="AP97" i="4" s="1"/>
  <c r="R97" i="4"/>
  <c r="AV97" i="4" s="1"/>
  <c r="W97" i="4"/>
  <c r="BA97" i="4" s="1"/>
  <c r="AB97" i="4"/>
  <c r="BF97" i="4" s="1"/>
  <c r="F98" i="4"/>
  <c r="AJ98" i="4" s="1"/>
  <c r="K98" i="4"/>
  <c r="AO98" i="4" s="1"/>
  <c r="Q98" i="4"/>
  <c r="AU98" i="4" s="1"/>
  <c r="V98" i="4"/>
  <c r="AZ98" i="4" s="1"/>
  <c r="AA98" i="4"/>
  <c r="BE98" i="4" s="1"/>
  <c r="AF102" i="4"/>
  <c r="BJ102" i="4" s="1"/>
  <c r="AB102" i="4"/>
  <c r="BF102" i="4" s="1"/>
  <c r="X102" i="4"/>
  <c r="BB102" i="4" s="1"/>
  <c r="T102" i="4"/>
  <c r="AX102" i="4" s="1"/>
  <c r="P102" i="4"/>
  <c r="AT102" i="4" s="1"/>
  <c r="L102" i="4"/>
  <c r="AP102" i="4" s="1"/>
  <c r="H102" i="4"/>
  <c r="AL102" i="4" s="1"/>
  <c r="AE102" i="4"/>
  <c r="BI102" i="4" s="1"/>
  <c r="AA102" i="4"/>
  <c r="BE102" i="4" s="1"/>
  <c r="W102" i="4"/>
  <c r="BA102" i="4" s="1"/>
  <c r="S102" i="4"/>
  <c r="AW102" i="4" s="1"/>
  <c r="O102" i="4"/>
  <c r="AS102" i="4" s="1"/>
  <c r="K102" i="4"/>
  <c r="AO102" i="4" s="1"/>
  <c r="G102" i="4"/>
  <c r="AK102" i="4" s="1"/>
  <c r="J102" i="4"/>
  <c r="AN102" i="4" s="1"/>
  <c r="R102" i="4"/>
  <c r="AV102" i="4" s="1"/>
  <c r="Z102" i="4"/>
  <c r="BD102" i="4" s="1"/>
  <c r="H103" i="4"/>
  <c r="AL103" i="4" s="1"/>
  <c r="P103" i="4"/>
  <c r="AT103" i="4" s="1"/>
  <c r="X103" i="4"/>
  <c r="BB103" i="4" s="1"/>
  <c r="AF103" i="4"/>
  <c r="BJ103" i="4" s="1"/>
  <c r="AG109" i="4"/>
  <c r="BK109" i="4" s="1"/>
  <c r="AC109" i="4"/>
  <c r="BG109" i="4" s="1"/>
  <c r="Y109" i="4"/>
  <c r="BC109" i="4" s="1"/>
  <c r="U109" i="4"/>
  <c r="AY109" i="4" s="1"/>
  <c r="Q109" i="4"/>
  <c r="AU109" i="4" s="1"/>
  <c r="M109" i="4"/>
  <c r="AQ109" i="4" s="1"/>
  <c r="I109" i="4"/>
  <c r="AM109" i="4" s="1"/>
  <c r="E109" i="4"/>
  <c r="AI109" i="4" s="1"/>
  <c r="AF109" i="4"/>
  <c r="BJ109" i="4" s="1"/>
  <c r="AB109" i="4"/>
  <c r="BF109" i="4" s="1"/>
  <c r="X109" i="4"/>
  <c r="BB109" i="4" s="1"/>
  <c r="T109" i="4"/>
  <c r="AX109" i="4" s="1"/>
  <c r="P109" i="4"/>
  <c r="AT109" i="4" s="1"/>
  <c r="L109" i="4"/>
  <c r="AP109" i="4" s="1"/>
  <c r="H109" i="4"/>
  <c r="AL109" i="4" s="1"/>
  <c r="J109" i="4"/>
  <c r="AN109" i="4" s="1"/>
  <c r="R109" i="4"/>
  <c r="AV109" i="4" s="1"/>
  <c r="Z109" i="4"/>
  <c r="BD109" i="4" s="1"/>
  <c r="I110" i="4"/>
  <c r="AM110" i="4" s="1"/>
  <c r="Q110" i="4"/>
  <c r="AU110" i="4" s="1"/>
  <c r="Y110" i="4"/>
  <c r="BC110" i="4" s="1"/>
  <c r="AF114" i="4"/>
  <c r="BJ114" i="4" s="1"/>
  <c r="AB114" i="4"/>
  <c r="BF114" i="4" s="1"/>
  <c r="X114" i="4"/>
  <c r="BB114" i="4" s="1"/>
  <c r="T114" i="4"/>
  <c r="AX114" i="4" s="1"/>
  <c r="P114" i="4"/>
  <c r="AT114" i="4" s="1"/>
  <c r="L114" i="4"/>
  <c r="AP114" i="4" s="1"/>
  <c r="H114" i="4"/>
  <c r="AL114" i="4" s="1"/>
  <c r="AE114" i="4"/>
  <c r="BI114" i="4" s="1"/>
  <c r="AA114" i="4"/>
  <c r="BE114" i="4" s="1"/>
  <c r="W114" i="4"/>
  <c r="BA114" i="4" s="1"/>
  <c r="S114" i="4"/>
  <c r="AW114" i="4" s="1"/>
  <c r="O114" i="4"/>
  <c r="AS114" i="4" s="1"/>
  <c r="K114" i="4"/>
  <c r="AO114" i="4" s="1"/>
  <c r="G114" i="4"/>
  <c r="AK114" i="4" s="1"/>
  <c r="J114" i="4"/>
  <c r="AN114" i="4" s="1"/>
  <c r="R114" i="4"/>
  <c r="AV114" i="4" s="1"/>
  <c r="Z114" i="4"/>
  <c r="BD114" i="4" s="1"/>
  <c r="H115" i="4"/>
  <c r="AL115" i="4" s="1"/>
  <c r="P115" i="4"/>
  <c r="AT115" i="4" s="1"/>
  <c r="X115" i="4"/>
  <c r="BB115" i="4" s="1"/>
  <c r="AF115" i="4"/>
  <c r="BJ115" i="4" s="1"/>
  <c r="AG121" i="4"/>
  <c r="BK121" i="4" s="1"/>
  <c r="AC121" i="4"/>
  <c r="BG121" i="4" s="1"/>
  <c r="Y121" i="4"/>
  <c r="BC121" i="4" s="1"/>
  <c r="U121" i="4"/>
  <c r="AY121" i="4" s="1"/>
  <c r="Q121" i="4"/>
  <c r="AU121" i="4" s="1"/>
  <c r="M121" i="4"/>
  <c r="AQ121" i="4" s="1"/>
  <c r="I121" i="4"/>
  <c r="AM121" i="4" s="1"/>
  <c r="E121" i="4"/>
  <c r="AI121" i="4" s="1"/>
  <c r="AF121" i="4"/>
  <c r="BJ121" i="4" s="1"/>
  <c r="AB121" i="4"/>
  <c r="BF121" i="4" s="1"/>
  <c r="X121" i="4"/>
  <c r="BB121" i="4" s="1"/>
  <c r="T121" i="4"/>
  <c r="AX121" i="4" s="1"/>
  <c r="P121" i="4"/>
  <c r="AT121" i="4" s="1"/>
  <c r="L121" i="4"/>
  <c r="AP121" i="4" s="1"/>
  <c r="H121" i="4"/>
  <c r="AL121" i="4" s="1"/>
  <c r="J121" i="4"/>
  <c r="AN121" i="4" s="1"/>
  <c r="R121" i="4"/>
  <c r="AV121" i="4" s="1"/>
  <c r="Z121" i="4"/>
  <c r="BD121" i="4" s="1"/>
  <c r="I122" i="4"/>
  <c r="AM122" i="4" s="1"/>
  <c r="Q122" i="4"/>
  <c r="AU122" i="4" s="1"/>
  <c r="Y122" i="4"/>
  <c r="BC122" i="4" s="1"/>
  <c r="AF126" i="4"/>
  <c r="BJ126" i="4" s="1"/>
  <c r="AB126" i="4"/>
  <c r="BF126" i="4" s="1"/>
  <c r="X126" i="4"/>
  <c r="BB126" i="4" s="1"/>
  <c r="T126" i="4"/>
  <c r="AX126" i="4" s="1"/>
  <c r="P126" i="4"/>
  <c r="AT126" i="4" s="1"/>
  <c r="L126" i="4"/>
  <c r="AP126" i="4" s="1"/>
  <c r="H126" i="4"/>
  <c r="AL126" i="4" s="1"/>
  <c r="AE126" i="4"/>
  <c r="BI126" i="4" s="1"/>
  <c r="AA126" i="4"/>
  <c r="BE126" i="4" s="1"/>
  <c r="W126" i="4"/>
  <c r="BA126" i="4" s="1"/>
  <c r="S126" i="4"/>
  <c r="AW126" i="4" s="1"/>
  <c r="O126" i="4"/>
  <c r="AS126" i="4" s="1"/>
  <c r="K126" i="4"/>
  <c r="AO126" i="4" s="1"/>
  <c r="G126" i="4"/>
  <c r="AK126" i="4" s="1"/>
  <c r="J126" i="4"/>
  <c r="AN126" i="4" s="1"/>
  <c r="R126" i="4"/>
  <c r="AV126" i="4" s="1"/>
  <c r="Z126" i="4"/>
  <c r="BD126" i="4" s="1"/>
  <c r="H127" i="4"/>
  <c r="AL127" i="4" s="1"/>
  <c r="P127" i="4"/>
  <c r="AT127" i="4" s="1"/>
  <c r="X127" i="4"/>
  <c r="BB127" i="4" s="1"/>
  <c r="AF127" i="4"/>
  <c r="BJ127" i="4" s="1"/>
  <c r="AE131" i="4"/>
  <c r="BI131" i="4" s="1"/>
  <c r="AG137" i="4"/>
  <c r="BK137" i="4" s="1"/>
  <c r="AC137" i="4"/>
  <c r="BG137" i="4" s="1"/>
  <c r="Y137" i="4"/>
  <c r="BC137" i="4" s="1"/>
  <c r="U137" i="4"/>
  <c r="AY137" i="4" s="1"/>
  <c r="Q137" i="4"/>
  <c r="AU137" i="4" s="1"/>
  <c r="M137" i="4"/>
  <c r="AQ137" i="4" s="1"/>
  <c r="I137" i="4"/>
  <c r="AM137" i="4" s="1"/>
  <c r="E137" i="4"/>
  <c r="AI137" i="4" s="1"/>
  <c r="AF137" i="4"/>
  <c r="BJ137" i="4" s="1"/>
  <c r="AB137" i="4"/>
  <c r="BF137" i="4" s="1"/>
  <c r="X137" i="4"/>
  <c r="BB137" i="4" s="1"/>
  <c r="T137" i="4"/>
  <c r="AX137" i="4" s="1"/>
  <c r="P137" i="4"/>
  <c r="AT137" i="4" s="1"/>
  <c r="L137" i="4"/>
  <c r="AP137" i="4" s="1"/>
  <c r="H137" i="4"/>
  <c r="AL137" i="4" s="1"/>
  <c r="J137" i="4"/>
  <c r="AN137" i="4" s="1"/>
  <c r="R137" i="4"/>
  <c r="AV137" i="4" s="1"/>
  <c r="Z137" i="4"/>
  <c r="BD137" i="4" s="1"/>
  <c r="I138" i="4"/>
  <c r="AM138" i="4" s="1"/>
  <c r="Q138" i="4"/>
  <c r="AU138" i="4" s="1"/>
  <c r="Y138" i="4"/>
  <c r="BC138" i="4" s="1"/>
  <c r="AF142" i="4"/>
  <c r="BJ142" i="4" s="1"/>
  <c r="AB142" i="4"/>
  <c r="BF142" i="4" s="1"/>
  <c r="X142" i="4"/>
  <c r="BB142" i="4" s="1"/>
  <c r="T142" i="4"/>
  <c r="AX142" i="4" s="1"/>
  <c r="P142" i="4"/>
  <c r="AT142" i="4" s="1"/>
  <c r="L142" i="4"/>
  <c r="AP142" i="4" s="1"/>
  <c r="H142" i="4"/>
  <c r="AL142" i="4" s="1"/>
  <c r="AE142" i="4"/>
  <c r="BI142" i="4" s="1"/>
  <c r="AA142" i="4"/>
  <c r="BE142" i="4" s="1"/>
  <c r="W142" i="4"/>
  <c r="BA142" i="4" s="1"/>
  <c r="S142" i="4"/>
  <c r="AW142" i="4" s="1"/>
  <c r="O142" i="4"/>
  <c r="AS142" i="4" s="1"/>
  <c r="K142" i="4"/>
  <c r="AO142" i="4" s="1"/>
  <c r="G142" i="4"/>
  <c r="AK142" i="4" s="1"/>
  <c r="J142" i="4"/>
  <c r="AN142" i="4" s="1"/>
  <c r="R142" i="4"/>
  <c r="AV142" i="4" s="1"/>
  <c r="Z142" i="4"/>
  <c r="BD142" i="4" s="1"/>
  <c r="H143" i="4"/>
  <c r="AL143" i="4" s="1"/>
  <c r="P143" i="4"/>
  <c r="AT143" i="4" s="1"/>
  <c r="X143" i="4"/>
  <c r="BB143" i="4" s="1"/>
  <c r="AF143" i="4"/>
  <c r="BJ143" i="4" s="1"/>
  <c r="AE147" i="4"/>
  <c r="BI147" i="4" s="1"/>
  <c r="AG153" i="4"/>
  <c r="BK153" i="4" s="1"/>
  <c r="AC153" i="4"/>
  <c r="BG153" i="4" s="1"/>
  <c r="Y153" i="4"/>
  <c r="BC153" i="4" s="1"/>
  <c r="U153" i="4"/>
  <c r="AY153" i="4" s="1"/>
  <c r="Q153" i="4"/>
  <c r="AU153" i="4" s="1"/>
  <c r="M153" i="4"/>
  <c r="AQ153" i="4" s="1"/>
  <c r="I153" i="4"/>
  <c r="AM153" i="4" s="1"/>
  <c r="E153" i="4"/>
  <c r="AI153" i="4" s="1"/>
  <c r="AF153" i="4"/>
  <c r="BJ153" i="4" s="1"/>
  <c r="AB153" i="4"/>
  <c r="BF153" i="4" s="1"/>
  <c r="X153" i="4"/>
  <c r="BB153" i="4" s="1"/>
  <c r="T153" i="4"/>
  <c r="AX153" i="4" s="1"/>
  <c r="P153" i="4"/>
  <c r="AT153" i="4" s="1"/>
  <c r="L153" i="4"/>
  <c r="AP153" i="4" s="1"/>
  <c r="H153" i="4"/>
  <c r="AL153" i="4" s="1"/>
  <c r="J153" i="4"/>
  <c r="AN153" i="4" s="1"/>
  <c r="R153" i="4"/>
  <c r="AV153" i="4" s="1"/>
  <c r="Z153" i="4"/>
  <c r="BD153" i="4" s="1"/>
  <c r="I154" i="4"/>
  <c r="AM154" i="4" s="1"/>
  <c r="Q154" i="4"/>
  <c r="AU154" i="4" s="1"/>
  <c r="Y154" i="4"/>
  <c r="BC154" i="4" s="1"/>
  <c r="AF158" i="4"/>
  <c r="BJ158" i="4" s="1"/>
  <c r="AB158" i="4"/>
  <c r="BF158" i="4" s="1"/>
  <c r="X158" i="4"/>
  <c r="BB158" i="4" s="1"/>
  <c r="T158" i="4"/>
  <c r="AX158" i="4" s="1"/>
  <c r="P158" i="4"/>
  <c r="AT158" i="4" s="1"/>
  <c r="L158" i="4"/>
  <c r="AP158" i="4" s="1"/>
  <c r="H158" i="4"/>
  <c r="AL158" i="4" s="1"/>
  <c r="AE158" i="4"/>
  <c r="BI158" i="4" s="1"/>
  <c r="AA158" i="4"/>
  <c r="BE158" i="4" s="1"/>
  <c r="W158" i="4"/>
  <c r="BA158" i="4" s="1"/>
  <c r="S158" i="4"/>
  <c r="AW158" i="4" s="1"/>
  <c r="O158" i="4"/>
  <c r="AS158" i="4" s="1"/>
  <c r="K158" i="4"/>
  <c r="AO158" i="4" s="1"/>
  <c r="G158" i="4"/>
  <c r="AK158" i="4" s="1"/>
  <c r="J158" i="4"/>
  <c r="AN158" i="4" s="1"/>
  <c r="R158" i="4"/>
  <c r="AV158" i="4" s="1"/>
  <c r="Z158" i="4"/>
  <c r="BD158" i="4" s="1"/>
  <c r="H159" i="4"/>
  <c r="AL159" i="4" s="1"/>
  <c r="P159" i="4"/>
  <c r="AT159" i="4" s="1"/>
  <c r="X159" i="4"/>
  <c r="BB159" i="4" s="1"/>
  <c r="AF159" i="4"/>
  <c r="BJ159" i="4" s="1"/>
  <c r="AE163" i="4"/>
  <c r="BI163" i="4" s="1"/>
  <c r="AG169" i="4"/>
  <c r="BK169" i="4" s="1"/>
  <c r="AC169" i="4"/>
  <c r="BG169" i="4" s="1"/>
  <c r="Y169" i="4"/>
  <c r="BC169" i="4" s="1"/>
  <c r="U169" i="4"/>
  <c r="AY169" i="4" s="1"/>
  <c r="Q169" i="4"/>
  <c r="AU169" i="4" s="1"/>
  <c r="M169" i="4"/>
  <c r="AQ169" i="4" s="1"/>
  <c r="I169" i="4"/>
  <c r="AM169" i="4" s="1"/>
  <c r="E169" i="4"/>
  <c r="AI169" i="4" s="1"/>
  <c r="AF169" i="4"/>
  <c r="BJ169" i="4" s="1"/>
  <c r="AB169" i="4"/>
  <c r="BF169" i="4" s="1"/>
  <c r="X169" i="4"/>
  <c r="BB169" i="4" s="1"/>
  <c r="T169" i="4"/>
  <c r="AX169" i="4" s="1"/>
  <c r="P169" i="4"/>
  <c r="AT169" i="4" s="1"/>
  <c r="L169" i="4"/>
  <c r="AP169" i="4" s="1"/>
  <c r="H169" i="4"/>
  <c r="AL169" i="4" s="1"/>
  <c r="J169" i="4"/>
  <c r="AN169" i="4" s="1"/>
  <c r="R169" i="4"/>
  <c r="AV169" i="4" s="1"/>
  <c r="Z169" i="4"/>
  <c r="BD169" i="4" s="1"/>
  <c r="I170" i="4"/>
  <c r="AM170" i="4" s="1"/>
  <c r="Q170" i="4"/>
  <c r="AU170" i="4" s="1"/>
  <c r="Y170" i="4"/>
  <c r="BC170" i="4" s="1"/>
  <c r="AF174" i="4"/>
  <c r="BJ174" i="4" s="1"/>
  <c r="AB174" i="4"/>
  <c r="BF174" i="4" s="1"/>
  <c r="X174" i="4"/>
  <c r="BB174" i="4" s="1"/>
  <c r="T174" i="4"/>
  <c r="AX174" i="4" s="1"/>
  <c r="P174" i="4"/>
  <c r="AT174" i="4" s="1"/>
  <c r="L174" i="4"/>
  <c r="AP174" i="4" s="1"/>
  <c r="H174" i="4"/>
  <c r="AL174" i="4" s="1"/>
  <c r="AE174" i="4"/>
  <c r="BI174" i="4" s="1"/>
  <c r="AA174" i="4"/>
  <c r="BE174" i="4" s="1"/>
  <c r="W174" i="4"/>
  <c r="BA174" i="4" s="1"/>
  <c r="S174" i="4"/>
  <c r="AW174" i="4" s="1"/>
  <c r="O174" i="4"/>
  <c r="AS174" i="4" s="1"/>
  <c r="K174" i="4"/>
  <c r="AO174" i="4" s="1"/>
  <c r="G174" i="4"/>
  <c r="AK174" i="4" s="1"/>
  <c r="J174" i="4"/>
  <c r="AN174" i="4" s="1"/>
  <c r="R174" i="4"/>
  <c r="AV174" i="4" s="1"/>
  <c r="Z174" i="4"/>
  <c r="BD174" i="4" s="1"/>
  <c r="H175" i="4"/>
  <c r="AL175" i="4" s="1"/>
  <c r="P175" i="4"/>
  <c r="AT175" i="4" s="1"/>
  <c r="X175" i="4"/>
  <c r="BB175" i="4" s="1"/>
  <c r="AF175" i="4"/>
  <c r="BJ175" i="4" s="1"/>
  <c r="AE179" i="4"/>
  <c r="BI179" i="4" s="1"/>
  <c r="AG185" i="4"/>
  <c r="BK185" i="4" s="1"/>
  <c r="AC185" i="4"/>
  <c r="BG185" i="4" s="1"/>
  <c r="Y185" i="4"/>
  <c r="BC185" i="4" s="1"/>
  <c r="U185" i="4"/>
  <c r="AY185" i="4" s="1"/>
  <c r="Q185" i="4"/>
  <c r="AU185" i="4" s="1"/>
  <c r="M185" i="4"/>
  <c r="AQ185" i="4" s="1"/>
  <c r="I185" i="4"/>
  <c r="AM185" i="4" s="1"/>
  <c r="E185" i="4"/>
  <c r="AI185" i="4" s="1"/>
  <c r="AF185" i="4"/>
  <c r="BJ185" i="4" s="1"/>
  <c r="AB185" i="4"/>
  <c r="BF185" i="4" s="1"/>
  <c r="X185" i="4"/>
  <c r="BB185" i="4" s="1"/>
  <c r="T185" i="4"/>
  <c r="AX185" i="4" s="1"/>
  <c r="P185" i="4"/>
  <c r="AT185" i="4" s="1"/>
  <c r="L185" i="4"/>
  <c r="AP185" i="4" s="1"/>
  <c r="H185" i="4"/>
  <c r="AL185" i="4" s="1"/>
  <c r="J185" i="4"/>
  <c r="AN185" i="4" s="1"/>
  <c r="R185" i="4"/>
  <c r="AV185" i="4" s="1"/>
  <c r="Z185" i="4"/>
  <c r="BD185" i="4" s="1"/>
  <c r="I186" i="4"/>
  <c r="AM186" i="4" s="1"/>
  <c r="Q186" i="4"/>
  <c r="AU186" i="4" s="1"/>
  <c r="Y186" i="4"/>
  <c r="BC186" i="4" s="1"/>
  <c r="AE191" i="4"/>
  <c r="BI191" i="4" s="1"/>
  <c r="AG193" i="4"/>
  <c r="BK193" i="4" s="1"/>
  <c r="AC193" i="4"/>
  <c r="BG193" i="4" s="1"/>
  <c r="Y193" i="4"/>
  <c r="BC193" i="4" s="1"/>
  <c r="U193" i="4"/>
  <c r="AY193" i="4" s="1"/>
  <c r="Q193" i="4"/>
  <c r="AU193" i="4" s="1"/>
  <c r="M193" i="4"/>
  <c r="AQ193" i="4" s="1"/>
  <c r="I193" i="4"/>
  <c r="AM193" i="4" s="1"/>
  <c r="E193" i="4"/>
  <c r="AI193" i="4" s="1"/>
  <c r="AF193" i="4"/>
  <c r="BJ193" i="4" s="1"/>
  <c r="AB193" i="4"/>
  <c r="BF193" i="4" s="1"/>
  <c r="X193" i="4"/>
  <c r="BB193" i="4" s="1"/>
  <c r="T193" i="4"/>
  <c r="AX193" i="4" s="1"/>
  <c r="P193" i="4"/>
  <c r="AT193" i="4" s="1"/>
  <c r="L193" i="4"/>
  <c r="AP193" i="4" s="1"/>
  <c r="H193" i="4"/>
  <c r="AL193" i="4" s="1"/>
  <c r="J193" i="4"/>
  <c r="AN193" i="4" s="1"/>
  <c r="R193" i="4"/>
  <c r="AV193" i="4" s="1"/>
  <c r="Z193" i="4"/>
  <c r="BD193" i="4" s="1"/>
  <c r="I194" i="4"/>
  <c r="AM194" i="4" s="1"/>
  <c r="Q194" i="4"/>
  <c r="AU194" i="4" s="1"/>
  <c r="Y194" i="4"/>
  <c r="BC194" i="4" s="1"/>
  <c r="AF198" i="4"/>
  <c r="BJ198" i="4" s="1"/>
  <c r="AB198" i="4"/>
  <c r="BF198" i="4" s="1"/>
  <c r="X198" i="4"/>
  <c r="BB198" i="4" s="1"/>
  <c r="T198" i="4"/>
  <c r="AX198" i="4" s="1"/>
  <c r="P198" i="4"/>
  <c r="AT198" i="4" s="1"/>
  <c r="L198" i="4"/>
  <c r="AP198" i="4" s="1"/>
  <c r="H198" i="4"/>
  <c r="AL198" i="4" s="1"/>
  <c r="AE198" i="4"/>
  <c r="BI198" i="4" s="1"/>
  <c r="AA198" i="4"/>
  <c r="BE198" i="4" s="1"/>
  <c r="W198" i="4"/>
  <c r="BA198" i="4" s="1"/>
  <c r="S198" i="4"/>
  <c r="AW198" i="4" s="1"/>
  <c r="O198" i="4"/>
  <c r="AS198" i="4" s="1"/>
  <c r="K198" i="4"/>
  <c r="AO198" i="4" s="1"/>
  <c r="G198" i="4"/>
  <c r="AK198" i="4" s="1"/>
  <c r="J198" i="4"/>
  <c r="AN198" i="4" s="1"/>
  <c r="R198" i="4"/>
  <c r="AV198" i="4" s="1"/>
  <c r="Z198" i="4"/>
  <c r="BD198" i="4" s="1"/>
  <c r="H199" i="4"/>
  <c r="AL199" i="4" s="1"/>
  <c r="P199" i="4"/>
  <c r="AT199" i="4" s="1"/>
  <c r="X199" i="4"/>
  <c r="BB199" i="4" s="1"/>
  <c r="AF199" i="4"/>
  <c r="BJ199" i="4" s="1"/>
  <c r="AE203" i="4"/>
  <c r="BI203" i="4" s="1"/>
  <c r="AF227" i="4"/>
  <c r="BJ227" i="4" s="1"/>
  <c r="AB227" i="4"/>
  <c r="BF227" i="4" s="1"/>
  <c r="X227" i="4"/>
  <c r="BB227" i="4" s="1"/>
  <c r="T227" i="4"/>
  <c r="AX227" i="4" s="1"/>
  <c r="P227" i="4"/>
  <c r="AT227" i="4" s="1"/>
  <c r="L227" i="4"/>
  <c r="AP227" i="4" s="1"/>
  <c r="H227" i="4"/>
  <c r="AL227" i="4" s="1"/>
  <c r="AE227" i="4"/>
  <c r="BI227" i="4" s="1"/>
  <c r="Z227" i="4"/>
  <c r="BD227" i="4" s="1"/>
  <c r="U227" i="4"/>
  <c r="AY227" i="4" s="1"/>
  <c r="O227" i="4"/>
  <c r="AS227" i="4" s="1"/>
  <c r="J227" i="4"/>
  <c r="AN227" i="4" s="1"/>
  <c r="E227" i="4"/>
  <c r="AI227" i="4" s="1"/>
  <c r="AD227" i="4"/>
  <c r="BH227" i="4" s="1"/>
  <c r="Y227" i="4"/>
  <c r="BC227" i="4" s="1"/>
  <c r="S227" i="4"/>
  <c r="AW227" i="4" s="1"/>
  <c r="N227" i="4"/>
  <c r="AR227" i="4" s="1"/>
  <c r="I227" i="4"/>
  <c r="AM227" i="4" s="1"/>
  <c r="M227" i="4"/>
  <c r="AQ227" i="4" s="1"/>
  <c r="W227" i="4"/>
  <c r="BA227" i="4" s="1"/>
  <c r="U228" i="4"/>
  <c r="AY228" i="4" s="1"/>
  <c r="R234" i="4"/>
  <c r="AV234" i="4" s="1"/>
  <c r="Q235" i="4"/>
  <c r="AU235" i="4" s="1"/>
  <c r="AF251" i="4"/>
  <c r="BJ251" i="4" s="1"/>
  <c r="AB251" i="4"/>
  <c r="BF251" i="4" s="1"/>
  <c r="X251" i="4"/>
  <c r="BB251" i="4" s="1"/>
  <c r="T251" i="4"/>
  <c r="AX251" i="4" s="1"/>
  <c r="P251" i="4"/>
  <c r="AT251" i="4" s="1"/>
  <c r="L251" i="4"/>
  <c r="AP251" i="4" s="1"/>
  <c r="H251" i="4"/>
  <c r="AL251" i="4" s="1"/>
  <c r="AE251" i="4"/>
  <c r="BI251" i="4" s="1"/>
  <c r="AA251" i="4"/>
  <c r="BE251" i="4" s="1"/>
  <c r="W251" i="4"/>
  <c r="BA251" i="4" s="1"/>
  <c r="S251" i="4"/>
  <c r="AW251" i="4" s="1"/>
  <c r="O251" i="4"/>
  <c r="AS251" i="4" s="1"/>
  <c r="K251" i="4"/>
  <c r="AO251" i="4" s="1"/>
  <c r="G251" i="4"/>
  <c r="AK251" i="4" s="1"/>
  <c r="AD251" i="4"/>
  <c r="BH251" i="4" s="1"/>
  <c r="V251" i="4"/>
  <c r="AZ251" i="4" s="1"/>
  <c r="N251" i="4"/>
  <c r="AR251" i="4" s="1"/>
  <c r="F251" i="4"/>
  <c r="AJ251" i="4" s="1"/>
  <c r="AC251" i="4"/>
  <c r="BG251" i="4" s="1"/>
  <c r="U251" i="4"/>
  <c r="AY251" i="4" s="1"/>
  <c r="M251" i="4"/>
  <c r="AQ251" i="4" s="1"/>
  <c r="E251" i="4"/>
  <c r="AI251" i="4" s="1"/>
  <c r="R251" i="4"/>
  <c r="AV251" i="4" s="1"/>
  <c r="X252" i="4"/>
  <c r="BB252" i="4" s="1"/>
  <c r="AF271" i="4"/>
  <c r="BJ271" i="4" s="1"/>
  <c r="AB271" i="4"/>
  <c r="BF271" i="4" s="1"/>
  <c r="X271" i="4"/>
  <c r="BB271" i="4" s="1"/>
  <c r="T271" i="4"/>
  <c r="AX271" i="4" s="1"/>
  <c r="P271" i="4"/>
  <c r="AT271" i="4" s="1"/>
  <c r="L271" i="4"/>
  <c r="AP271" i="4" s="1"/>
  <c r="H271" i="4"/>
  <c r="AL271" i="4" s="1"/>
  <c r="AE271" i="4"/>
  <c r="BI271" i="4" s="1"/>
  <c r="AA271" i="4"/>
  <c r="BE271" i="4" s="1"/>
  <c r="W271" i="4"/>
  <c r="BA271" i="4" s="1"/>
  <c r="S271" i="4"/>
  <c r="AW271" i="4" s="1"/>
  <c r="O271" i="4"/>
  <c r="AS271" i="4" s="1"/>
  <c r="K271" i="4"/>
  <c r="AO271" i="4" s="1"/>
  <c r="G271" i="4"/>
  <c r="AK271" i="4" s="1"/>
  <c r="AG271" i="4"/>
  <c r="BK271" i="4" s="1"/>
  <c r="Y271" i="4"/>
  <c r="BC271" i="4" s="1"/>
  <c r="Q271" i="4"/>
  <c r="AU271" i="4" s="1"/>
  <c r="I271" i="4"/>
  <c r="AM271" i="4" s="1"/>
  <c r="AD271" i="4"/>
  <c r="BH271" i="4" s="1"/>
  <c r="V271" i="4"/>
  <c r="AZ271" i="4" s="1"/>
  <c r="N271" i="4"/>
  <c r="AR271" i="4" s="1"/>
  <c r="F271" i="4"/>
  <c r="AJ271" i="4" s="1"/>
  <c r="AC272" i="4"/>
  <c r="BG272" i="4" s="1"/>
  <c r="U272" i="4"/>
  <c r="AY272" i="4" s="1"/>
  <c r="M272" i="4"/>
  <c r="AQ272" i="4" s="1"/>
  <c r="AB272" i="4"/>
  <c r="BF272" i="4" s="1"/>
  <c r="T272" i="4"/>
  <c r="AX272" i="4" s="1"/>
  <c r="L272" i="4"/>
  <c r="AP272" i="4" s="1"/>
  <c r="X272" i="4"/>
  <c r="BB272" i="4" s="1"/>
  <c r="AG290" i="4"/>
  <c r="BK290" i="4" s="1"/>
  <c r="AC290" i="4"/>
  <c r="BG290" i="4" s="1"/>
  <c r="Y290" i="4"/>
  <c r="BC290" i="4" s="1"/>
  <c r="U290" i="4"/>
  <c r="AY290" i="4" s="1"/>
  <c r="Q290" i="4"/>
  <c r="AU290" i="4" s="1"/>
  <c r="M290" i="4"/>
  <c r="AQ290" i="4" s="1"/>
  <c r="I290" i="4"/>
  <c r="AM290" i="4" s="1"/>
  <c r="E290" i="4"/>
  <c r="AI290" i="4" s="1"/>
  <c r="AF290" i="4"/>
  <c r="BJ290" i="4" s="1"/>
  <c r="AB290" i="4"/>
  <c r="BF290" i="4" s="1"/>
  <c r="X290" i="4"/>
  <c r="BB290" i="4" s="1"/>
  <c r="T290" i="4"/>
  <c r="AX290" i="4" s="1"/>
  <c r="P290" i="4"/>
  <c r="AT290" i="4" s="1"/>
  <c r="L290" i="4"/>
  <c r="AP290" i="4" s="1"/>
  <c r="H290" i="4"/>
  <c r="AL290" i="4" s="1"/>
  <c r="AE290" i="4"/>
  <c r="BI290" i="4" s="1"/>
  <c r="W290" i="4"/>
  <c r="BA290" i="4" s="1"/>
  <c r="O290" i="4"/>
  <c r="AS290" i="4" s="1"/>
  <c r="G290" i="4"/>
  <c r="AK290" i="4" s="1"/>
  <c r="AD290" i="4"/>
  <c r="BH290" i="4" s="1"/>
  <c r="V290" i="4"/>
  <c r="AZ290" i="4" s="1"/>
  <c r="N290" i="4"/>
  <c r="AR290" i="4" s="1"/>
  <c r="F290" i="4"/>
  <c r="AJ290" i="4" s="1"/>
  <c r="R290" i="4"/>
  <c r="AV290" i="4" s="1"/>
  <c r="AG291" i="4"/>
  <c r="BK291" i="4" s="1"/>
  <c r="AG298" i="4"/>
  <c r="BK298" i="4" s="1"/>
  <c r="AC298" i="4"/>
  <c r="BG298" i="4" s="1"/>
  <c r="Y298" i="4"/>
  <c r="BC298" i="4" s="1"/>
  <c r="U298" i="4"/>
  <c r="AY298" i="4" s="1"/>
  <c r="Q298" i="4"/>
  <c r="AU298" i="4" s="1"/>
  <c r="M298" i="4"/>
  <c r="AQ298" i="4" s="1"/>
  <c r="I298" i="4"/>
  <c r="AM298" i="4" s="1"/>
  <c r="E298" i="4"/>
  <c r="AI298" i="4" s="1"/>
  <c r="AF298" i="4"/>
  <c r="BJ298" i="4" s="1"/>
  <c r="AA298" i="4"/>
  <c r="BE298" i="4" s="1"/>
  <c r="V298" i="4"/>
  <c r="AZ298" i="4" s="1"/>
  <c r="P298" i="4"/>
  <c r="AT298" i="4" s="1"/>
  <c r="K298" i="4"/>
  <c r="AO298" i="4" s="1"/>
  <c r="F298" i="4"/>
  <c r="AJ298" i="4" s="1"/>
  <c r="AE298" i="4"/>
  <c r="BI298" i="4" s="1"/>
  <c r="Z298" i="4"/>
  <c r="BD298" i="4" s="1"/>
  <c r="T298" i="4"/>
  <c r="AX298" i="4" s="1"/>
  <c r="O298" i="4"/>
  <c r="AS298" i="4" s="1"/>
  <c r="J298" i="4"/>
  <c r="AN298" i="4" s="1"/>
  <c r="AD298" i="4"/>
  <c r="BH298" i="4" s="1"/>
  <c r="S298" i="4"/>
  <c r="AW298" i="4" s="1"/>
  <c r="H298" i="4"/>
  <c r="AL298" i="4" s="1"/>
  <c r="AB298" i="4"/>
  <c r="BF298" i="4" s="1"/>
  <c r="R298" i="4"/>
  <c r="AV298" i="4" s="1"/>
  <c r="G298" i="4"/>
  <c r="AK298" i="4" s="1"/>
  <c r="W298" i="4"/>
  <c r="BA298" i="4" s="1"/>
  <c r="AE324" i="4"/>
  <c r="BI324" i="4" s="1"/>
  <c r="AG330" i="4"/>
  <c r="BK330" i="4" s="1"/>
  <c r="AC330" i="4"/>
  <c r="BG330" i="4" s="1"/>
  <c r="Y330" i="4"/>
  <c r="BC330" i="4" s="1"/>
  <c r="U330" i="4"/>
  <c r="AY330" i="4" s="1"/>
  <c r="Q330" i="4"/>
  <c r="AU330" i="4" s="1"/>
  <c r="M330" i="4"/>
  <c r="AQ330" i="4" s="1"/>
  <c r="I330" i="4"/>
  <c r="AM330" i="4" s="1"/>
  <c r="E330" i="4"/>
  <c r="AI330" i="4" s="1"/>
  <c r="AF330" i="4"/>
  <c r="BJ330" i="4" s="1"/>
  <c r="AB330" i="4"/>
  <c r="BF330" i="4" s="1"/>
  <c r="X330" i="4"/>
  <c r="BB330" i="4" s="1"/>
  <c r="T330" i="4"/>
  <c r="AX330" i="4" s="1"/>
  <c r="P330" i="4"/>
  <c r="AT330" i="4" s="1"/>
  <c r="L330" i="4"/>
  <c r="AP330" i="4" s="1"/>
  <c r="H330" i="4"/>
  <c r="AL330" i="4" s="1"/>
  <c r="AD330" i="4"/>
  <c r="BH330" i="4" s="1"/>
  <c r="V330" i="4"/>
  <c r="AZ330" i="4" s="1"/>
  <c r="N330" i="4"/>
  <c r="AR330" i="4" s="1"/>
  <c r="F330" i="4"/>
  <c r="AJ330" i="4" s="1"/>
  <c r="AA330" i="4"/>
  <c r="BE330" i="4" s="1"/>
  <c r="S330" i="4"/>
  <c r="AW330" i="4" s="1"/>
  <c r="K330" i="4"/>
  <c r="AO330" i="4" s="1"/>
  <c r="Z330" i="4"/>
  <c r="BD330" i="4" s="1"/>
  <c r="J330" i="4"/>
  <c r="AN330" i="4" s="1"/>
  <c r="W330" i="4"/>
  <c r="BA330" i="4" s="1"/>
  <c r="G330" i="4"/>
  <c r="AK330" i="4" s="1"/>
  <c r="N331" i="4"/>
  <c r="AR331" i="4" s="1"/>
  <c r="AF339" i="4"/>
  <c r="BJ339" i="4" s="1"/>
  <c r="AB339" i="4"/>
  <c r="BF339" i="4" s="1"/>
  <c r="X339" i="4"/>
  <c r="BB339" i="4" s="1"/>
  <c r="T339" i="4"/>
  <c r="AX339" i="4" s="1"/>
  <c r="P339" i="4"/>
  <c r="AT339" i="4" s="1"/>
  <c r="L339" i="4"/>
  <c r="AP339" i="4" s="1"/>
  <c r="H339" i="4"/>
  <c r="AL339" i="4" s="1"/>
  <c r="AE339" i="4"/>
  <c r="BI339" i="4" s="1"/>
  <c r="AA339" i="4"/>
  <c r="BE339" i="4" s="1"/>
  <c r="W339" i="4"/>
  <c r="BA339" i="4" s="1"/>
  <c r="S339" i="4"/>
  <c r="AW339" i="4" s="1"/>
  <c r="O339" i="4"/>
  <c r="AS339" i="4" s="1"/>
  <c r="K339" i="4"/>
  <c r="AO339" i="4" s="1"/>
  <c r="G339" i="4"/>
  <c r="AK339" i="4" s="1"/>
  <c r="AG339" i="4"/>
  <c r="BK339" i="4" s="1"/>
  <c r="Y339" i="4"/>
  <c r="BC339" i="4" s="1"/>
  <c r="Q339" i="4"/>
  <c r="AU339" i="4" s="1"/>
  <c r="I339" i="4"/>
  <c r="AM339" i="4" s="1"/>
  <c r="AD339" i="4"/>
  <c r="BH339" i="4" s="1"/>
  <c r="V339" i="4"/>
  <c r="AZ339" i="4" s="1"/>
  <c r="N339" i="4"/>
  <c r="AR339" i="4" s="1"/>
  <c r="F339" i="4"/>
  <c r="AJ339" i="4" s="1"/>
  <c r="AC339" i="4"/>
  <c r="BG339" i="4" s="1"/>
  <c r="M339" i="4"/>
  <c r="AQ339" i="4" s="1"/>
  <c r="Z339" i="4"/>
  <c r="BD339" i="4" s="1"/>
  <c r="J339" i="4"/>
  <c r="AN339" i="4" s="1"/>
  <c r="AC340" i="4"/>
  <c r="BG340" i="4" s="1"/>
  <c r="U340" i="4"/>
  <c r="AY340" i="4" s="1"/>
  <c r="M340" i="4"/>
  <c r="AQ340" i="4" s="1"/>
  <c r="AB340" i="4"/>
  <c r="BF340" i="4" s="1"/>
  <c r="T340" i="4"/>
  <c r="AX340" i="4" s="1"/>
  <c r="L340" i="4"/>
  <c r="AP340" i="4" s="1"/>
  <c r="AG340" i="4"/>
  <c r="BK340" i="4" s="1"/>
  <c r="Q340" i="4"/>
  <c r="AU340" i="4" s="1"/>
  <c r="AF340" i="4"/>
  <c r="BJ340" i="4" s="1"/>
  <c r="P340" i="4"/>
  <c r="AT340" i="4" s="1"/>
  <c r="H340" i="4"/>
  <c r="AL340" i="4" s="1"/>
  <c r="AG346" i="4"/>
  <c r="BK346" i="4" s="1"/>
  <c r="AC346" i="4"/>
  <c r="BG346" i="4" s="1"/>
  <c r="Y346" i="4"/>
  <c r="BC346" i="4" s="1"/>
  <c r="U346" i="4"/>
  <c r="AY346" i="4" s="1"/>
  <c r="Q346" i="4"/>
  <c r="AU346" i="4" s="1"/>
  <c r="M346" i="4"/>
  <c r="AQ346" i="4" s="1"/>
  <c r="I346" i="4"/>
  <c r="AM346" i="4" s="1"/>
  <c r="E346" i="4"/>
  <c r="AI346" i="4" s="1"/>
  <c r="AF346" i="4"/>
  <c r="BJ346" i="4" s="1"/>
  <c r="AB346" i="4"/>
  <c r="BF346" i="4" s="1"/>
  <c r="X346" i="4"/>
  <c r="BB346" i="4" s="1"/>
  <c r="T346" i="4"/>
  <c r="AX346" i="4" s="1"/>
  <c r="P346" i="4"/>
  <c r="AT346" i="4" s="1"/>
  <c r="L346" i="4"/>
  <c r="AP346" i="4" s="1"/>
  <c r="H346" i="4"/>
  <c r="AL346" i="4" s="1"/>
  <c r="AE346" i="4"/>
  <c r="BI346" i="4" s="1"/>
  <c r="W346" i="4"/>
  <c r="BA346" i="4" s="1"/>
  <c r="O346" i="4"/>
  <c r="AS346" i="4" s="1"/>
  <c r="G346" i="4"/>
  <c r="AK346" i="4" s="1"/>
  <c r="AD346" i="4"/>
  <c r="BH346" i="4" s="1"/>
  <c r="V346" i="4"/>
  <c r="AZ346" i="4" s="1"/>
  <c r="N346" i="4"/>
  <c r="AR346" i="4" s="1"/>
  <c r="F346" i="4"/>
  <c r="AJ346" i="4" s="1"/>
  <c r="AA346" i="4"/>
  <c r="BE346" i="4" s="1"/>
  <c r="K346" i="4"/>
  <c r="AO346" i="4" s="1"/>
  <c r="Z346" i="4"/>
  <c r="BD346" i="4" s="1"/>
  <c r="J346" i="4"/>
  <c r="AN346" i="4" s="1"/>
  <c r="AG389" i="4"/>
  <c r="BK389" i="4" s="1"/>
  <c r="AC389" i="4"/>
  <c r="BG389" i="4" s="1"/>
  <c r="Y389" i="4"/>
  <c r="BC389" i="4" s="1"/>
  <c r="U389" i="4"/>
  <c r="AY389" i="4" s="1"/>
  <c r="Q389" i="4"/>
  <c r="AU389" i="4" s="1"/>
  <c r="M389" i="4"/>
  <c r="AQ389" i="4" s="1"/>
  <c r="I389" i="4"/>
  <c r="AM389" i="4" s="1"/>
  <c r="E389" i="4"/>
  <c r="AI389" i="4" s="1"/>
  <c r="AF389" i="4"/>
  <c r="BJ389" i="4" s="1"/>
  <c r="AB389" i="4"/>
  <c r="BF389" i="4" s="1"/>
  <c r="X389" i="4"/>
  <c r="BB389" i="4" s="1"/>
  <c r="T389" i="4"/>
  <c r="AX389" i="4" s="1"/>
  <c r="P389" i="4"/>
  <c r="AT389" i="4" s="1"/>
  <c r="L389" i="4"/>
  <c r="AP389" i="4" s="1"/>
  <c r="H389" i="4"/>
  <c r="AL389" i="4" s="1"/>
  <c r="AE389" i="4"/>
  <c r="BI389" i="4" s="1"/>
  <c r="W389" i="4"/>
  <c r="BA389" i="4" s="1"/>
  <c r="O389" i="4"/>
  <c r="AS389" i="4" s="1"/>
  <c r="G389" i="4"/>
  <c r="AK389" i="4" s="1"/>
  <c r="AD389" i="4"/>
  <c r="BH389" i="4" s="1"/>
  <c r="V389" i="4"/>
  <c r="AZ389" i="4" s="1"/>
  <c r="N389" i="4"/>
  <c r="AR389" i="4" s="1"/>
  <c r="F389" i="4"/>
  <c r="AJ389" i="4" s="1"/>
  <c r="AA389" i="4"/>
  <c r="BE389" i="4" s="1"/>
  <c r="S389" i="4"/>
  <c r="AW389" i="4" s="1"/>
  <c r="K389" i="4"/>
  <c r="AO389" i="4" s="1"/>
  <c r="Z389" i="4"/>
  <c r="BD389" i="4" s="1"/>
  <c r="R389" i="4"/>
  <c r="AV389" i="4" s="1"/>
  <c r="J389" i="4"/>
  <c r="AN389" i="4" s="1"/>
  <c r="F7" i="4"/>
  <c r="AJ7" i="4" s="1"/>
  <c r="J7" i="4"/>
  <c r="AN7" i="4" s="1"/>
  <c r="N7" i="4"/>
  <c r="AR7" i="4" s="1"/>
  <c r="R7" i="4"/>
  <c r="AV7" i="4" s="1"/>
  <c r="V7" i="4"/>
  <c r="AZ7" i="4" s="1"/>
  <c r="Z7" i="4"/>
  <c r="BD7" i="4" s="1"/>
  <c r="AD7" i="4"/>
  <c r="BH7" i="4" s="1"/>
  <c r="E8" i="4"/>
  <c r="AI8" i="4" s="1"/>
  <c r="I8" i="4"/>
  <c r="AM8" i="4" s="1"/>
  <c r="M8" i="4"/>
  <c r="AQ8" i="4" s="1"/>
  <c r="Q8" i="4"/>
  <c r="AU8" i="4" s="1"/>
  <c r="U8" i="4"/>
  <c r="AY8" i="4" s="1"/>
  <c r="Y8" i="4"/>
  <c r="BC8" i="4" s="1"/>
  <c r="AC8" i="4"/>
  <c r="BG8" i="4" s="1"/>
  <c r="AG8" i="4"/>
  <c r="BK8" i="4" s="1"/>
  <c r="F11" i="4"/>
  <c r="AJ11" i="4" s="1"/>
  <c r="J11" i="4"/>
  <c r="AN11" i="4" s="1"/>
  <c r="N11" i="4"/>
  <c r="AR11" i="4" s="1"/>
  <c r="R11" i="4"/>
  <c r="AV11" i="4" s="1"/>
  <c r="V11" i="4"/>
  <c r="AZ11" i="4" s="1"/>
  <c r="Z11" i="4"/>
  <c r="BD11" i="4" s="1"/>
  <c r="AD11" i="4"/>
  <c r="BH11" i="4" s="1"/>
  <c r="E12" i="4"/>
  <c r="AI12" i="4" s="1"/>
  <c r="I12" i="4"/>
  <c r="AM12" i="4" s="1"/>
  <c r="M12" i="4"/>
  <c r="AQ12" i="4" s="1"/>
  <c r="Q12" i="4"/>
  <c r="AU12" i="4" s="1"/>
  <c r="U12" i="4"/>
  <c r="AY12" i="4" s="1"/>
  <c r="Y12" i="4"/>
  <c r="BC12" i="4" s="1"/>
  <c r="AC12" i="4"/>
  <c r="BG12" i="4" s="1"/>
  <c r="AG12" i="4"/>
  <c r="BK12" i="4" s="1"/>
  <c r="F15" i="4"/>
  <c r="AJ15" i="4" s="1"/>
  <c r="J15" i="4"/>
  <c r="AN15" i="4" s="1"/>
  <c r="N15" i="4"/>
  <c r="AR15" i="4" s="1"/>
  <c r="R15" i="4"/>
  <c r="AV15" i="4" s="1"/>
  <c r="V15" i="4"/>
  <c r="AZ15" i="4" s="1"/>
  <c r="Z15" i="4"/>
  <c r="BD15" i="4" s="1"/>
  <c r="AD15" i="4"/>
  <c r="BH15" i="4" s="1"/>
  <c r="E16" i="4"/>
  <c r="AI16" i="4" s="1"/>
  <c r="I16" i="4"/>
  <c r="AM16" i="4" s="1"/>
  <c r="M16" i="4"/>
  <c r="AQ16" i="4" s="1"/>
  <c r="Q16" i="4"/>
  <c r="AU16" i="4" s="1"/>
  <c r="U16" i="4"/>
  <c r="AY16" i="4" s="1"/>
  <c r="Y16" i="4"/>
  <c r="BC16" i="4" s="1"/>
  <c r="AC16" i="4"/>
  <c r="BG16" i="4" s="1"/>
  <c r="F19" i="4"/>
  <c r="AJ19" i="4" s="1"/>
  <c r="J19" i="4"/>
  <c r="AN19" i="4" s="1"/>
  <c r="N19" i="4"/>
  <c r="AR19" i="4" s="1"/>
  <c r="R19" i="4"/>
  <c r="AV19" i="4" s="1"/>
  <c r="V19" i="4"/>
  <c r="AZ19" i="4" s="1"/>
  <c r="Z19" i="4"/>
  <c r="BD19" i="4" s="1"/>
  <c r="AD19" i="4"/>
  <c r="BH19" i="4" s="1"/>
  <c r="I20" i="4"/>
  <c r="AM20" i="4" s="1"/>
  <c r="M20" i="4"/>
  <c r="AQ20" i="4" s="1"/>
  <c r="Q20" i="4"/>
  <c r="AU20" i="4" s="1"/>
  <c r="U20" i="4"/>
  <c r="AY20" i="4" s="1"/>
  <c r="Y20" i="4"/>
  <c r="BC20" i="4" s="1"/>
  <c r="AC20" i="4"/>
  <c r="BG20" i="4" s="1"/>
  <c r="F23" i="4"/>
  <c r="AJ23" i="4" s="1"/>
  <c r="J23" i="4"/>
  <c r="AN23" i="4" s="1"/>
  <c r="N23" i="4"/>
  <c r="AR23" i="4" s="1"/>
  <c r="R23" i="4"/>
  <c r="AV23" i="4" s="1"/>
  <c r="V23" i="4"/>
  <c r="AZ23" i="4" s="1"/>
  <c r="Z23" i="4"/>
  <c r="BD23" i="4" s="1"/>
  <c r="AD23" i="4"/>
  <c r="BH23" i="4" s="1"/>
  <c r="I24" i="4"/>
  <c r="AM24" i="4" s="1"/>
  <c r="M24" i="4"/>
  <c r="AQ24" i="4" s="1"/>
  <c r="Q24" i="4"/>
  <c r="AU24" i="4" s="1"/>
  <c r="U24" i="4"/>
  <c r="AY24" i="4" s="1"/>
  <c r="Y24" i="4"/>
  <c r="BC24" i="4" s="1"/>
  <c r="AC24" i="4"/>
  <c r="BG24" i="4" s="1"/>
  <c r="F27" i="4"/>
  <c r="AJ27" i="4" s="1"/>
  <c r="J27" i="4"/>
  <c r="AN27" i="4" s="1"/>
  <c r="N27" i="4"/>
  <c r="AR27" i="4" s="1"/>
  <c r="R27" i="4"/>
  <c r="AV27" i="4" s="1"/>
  <c r="V27" i="4"/>
  <c r="AZ27" i="4" s="1"/>
  <c r="Z27" i="4"/>
  <c r="BD27" i="4" s="1"/>
  <c r="AD27" i="4"/>
  <c r="BH27" i="4" s="1"/>
  <c r="E28" i="4"/>
  <c r="AI28" i="4" s="1"/>
  <c r="I28" i="4"/>
  <c r="AM28" i="4" s="1"/>
  <c r="M28" i="4"/>
  <c r="AQ28" i="4" s="1"/>
  <c r="Q28" i="4"/>
  <c r="AU28" i="4" s="1"/>
  <c r="U28" i="4"/>
  <c r="AY28" i="4" s="1"/>
  <c r="Y28" i="4"/>
  <c r="BC28" i="4" s="1"/>
  <c r="AC28" i="4"/>
  <c r="BG28" i="4" s="1"/>
  <c r="F31" i="4"/>
  <c r="AJ31" i="4" s="1"/>
  <c r="J31" i="4"/>
  <c r="AN31" i="4" s="1"/>
  <c r="N31" i="4"/>
  <c r="AR31" i="4" s="1"/>
  <c r="R31" i="4"/>
  <c r="AV31" i="4" s="1"/>
  <c r="V31" i="4"/>
  <c r="AZ31" i="4" s="1"/>
  <c r="Z31" i="4"/>
  <c r="BD31" i="4" s="1"/>
  <c r="AD31" i="4"/>
  <c r="BH31" i="4" s="1"/>
  <c r="I32" i="4"/>
  <c r="AM32" i="4" s="1"/>
  <c r="M32" i="4"/>
  <c r="AQ32" i="4" s="1"/>
  <c r="Q32" i="4"/>
  <c r="AU32" i="4" s="1"/>
  <c r="U32" i="4"/>
  <c r="AY32" i="4" s="1"/>
  <c r="Y32" i="4"/>
  <c r="BC32" i="4" s="1"/>
  <c r="AC32" i="4"/>
  <c r="BG32" i="4" s="1"/>
  <c r="F35" i="4"/>
  <c r="AJ35" i="4" s="1"/>
  <c r="J35" i="4"/>
  <c r="AN35" i="4" s="1"/>
  <c r="N35" i="4"/>
  <c r="AR35" i="4" s="1"/>
  <c r="R35" i="4"/>
  <c r="AV35" i="4" s="1"/>
  <c r="V35" i="4"/>
  <c r="AZ35" i="4" s="1"/>
  <c r="Z35" i="4"/>
  <c r="BD35" i="4" s="1"/>
  <c r="AD35" i="4"/>
  <c r="BH35" i="4" s="1"/>
  <c r="E36" i="4"/>
  <c r="AI36" i="4" s="1"/>
  <c r="I36" i="4"/>
  <c r="AM36" i="4" s="1"/>
  <c r="M36" i="4"/>
  <c r="AQ36" i="4" s="1"/>
  <c r="Q36" i="4"/>
  <c r="AU36" i="4" s="1"/>
  <c r="U36" i="4"/>
  <c r="AY36" i="4" s="1"/>
  <c r="Y36" i="4"/>
  <c r="BC36" i="4" s="1"/>
  <c r="AC36" i="4"/>
  <c r="BG36" i="4" s="1"/>
  <c r="F39" i="4"/>
  <c r="AJ39" i="4" s="1"/>
  <c r="J39" i="4"/>
  <c r="AN39" i="4" s="1"/>
  <c r="N39" i="4"/>
  <c r="AR39" i="4" s="1"/>
  <c r="R39" i="4"/>
  <c r="AV39" i="4" s="1"/>
  <c r="V39" i="4"/>
  <c r="AZ39" i="4" s="1"/>
  <c r="Z39" i="4"/>
  <c r="BD39" i="4" s="1"/>
  <c r="AD39" i="4"/>
  <c r="BH39" i="4" s="1"/>
  <c r="I40" i="4"/>
  <c r="AM40" i="4" s="1"/>
  <c r="M40" i="4"/>
  <c r="AQ40" i="4" s="1"/>
  <c r="Q40" i="4"/>
  <c r="AU40" i="4" s="1"/>
  <c r="U40" i="4"/>
  <c r="AY40" i="4" s="1"/>
  <c r="Y40" i="4"/>
  <c r="BC40" i="4" s="1"/>
  <c r="AC40" i="4"/>
  <c r="BG40" i="4" s="1"/>
  <c r="F43" i="4"/>
  <c r="AJ43" i="4" s="1"/>
  <c r="J43" i="4"/>
  <c r="AN43" i="4" s="1"/>
  <c r="N43" i="4"/>
  <c r="AR43" i="4" s="1"/>
  <c r="R43" i="4"/>
  <c r="AV43" i="4" s="1"/>
  <c r="V43" i="4"/>
  <c r="AZ43" i="4" s="1"/>
  <c r="Z43" i="4"/>
  <c r="BD43" i="4" s="1"/>
  <c r="AD43" i="4"/>
  <c r="BH43" i="4" s="1"/>
  <c r="I44" i="4"/>
  <c r="AM44" i="4" s="1"/>
  <c r="M44" i="4"/>
  <c r="AQ44" i="4" s="1"/>
  <c r="Q44" i="4"/>
  <c r="AU44" i="4" s="1"/>
  <c r="U44" i="4"/>
  <c r="AY44" i="4" s="1"/>
  <c r="Y44" i="4"/>
  <c r="BC44" i="4" s="1"/>
  <c r="AC44" i="4"/>
  <c r="BG44" i="4" s="1"/>
  <c r="F47" i="4"/>
  <c r="AJ47" i="4" s="1"/>
  <c r="J47" i="4"/>
  <c r="AN47" i="4" s="1"/>
  <c r="N47" i="4"/>
  <c r="AR47" i="4" s="1"/>
  <c r="R47" i="4"/>
  <c r="AV47" i="4" s="1"/>
  <c r="V47" i="4"/>
  <c r="AZ47" i="4" s="1"/>
  <c r="Z47" i="4"/>
  <c r="BD47" i="4" s="1"/>
  <c r="AD47" i="4"/>
  <c r="BH47" i="4" s="1"/>
  <c r="I48" i="4"/>
  <c r="AM48" i="4" s="1"/>
  <c r="M48" i="4"/>
  <c r="AQ48" i="4" s="1"/>
  <c r="Q48" i="4"/>
  <c r="AU48" i="4" s="1"/>
  <c r="U48" i="4"/>
  <c r="AY48" i="4" s="1"/>
  <c r="Y48" i="4"/>
  <c r="BC48" i="4" s="1"/>
  <c r="AC48" i="4"/>
  <c r="BG48" i="4" s="1"/>
  <c r="F51" i="4"/>
  <c r="AJ51" i="4" s="1"/>
  <c r="J51" i="4"/>
  <c r="AN51" i="4" s="1"/>
  <c r="N51" i="4"/>
  <c r="AR51" i="4" s="1"/>
  <c r="R51" i="4"/>
  <c r="AV51" i="4" s="1"/>
  <c r="V51" i="4"/>
  <c r="AZ51" i="4" s="1"/>
  <c r="Z51" i="4"/>
  <c r="BD51" i="4" s="1"/>
  <c r="AD51" i="4"/>
  <c r="BH51" i="4" s="1"/>
  <c r="I52" i="4"/>
  <c r="AM52" i="4" s="1"/>
  <c r="M52" i="4"/>
  <c r="AQ52" i="4" s="1"/>
  <c r="Q52" i="4"/>
  <c r="AU52" i="4" s="1"/>
  <c r="U52" i="4"/>
  <c r="AY52" i="4" s="1"/>
  <c r="Y52" i="4"/>
  <c r="BC52" i="4" s="1"/>
  <c r="AC52" i="4"/>
  <c r="BG52" i="4" s="1"/>
  <c r="F55" i="4"/>
  <c r="AJ55" i="4" s="1"/>
  <c r="J55" i="4"/>
  <c r="AN55" i="4" s="1"/>
  <c r="N55" i="4"/>
  <c r="AR55" i="4" s="1"/>
  <c r="R55" i="4"/>
  <c r="AV55" i="4" s="1"/>
  <c r="V55" i="4"/>
  <c r="AZ55" i="4" s="1"/>
  <c r="Z55" i="4"/>
  <c r="BD55" i="4" s="1"/>
  <c r="AD55" i="4"/>
  <c r="BH55" i="4" s="1"/>
  <c r="I56" i="4"/>
  <c r="AM56" i="4" s="1"/>
  <c r="M56" i="4"/>
  <c r="AQ56" i="4" s="1"/>
  <c r="Q56" i="4"/>
  <c r="AU56" i="4" s="1"/>
  <c r="U56" i="4"/>
  <c r="AY56" i="4" s="1"/>
  <c r="Y56" i="4"/>
  <c r="BC56" i="4" s="1"/>
  <c r="AC56" i="4"/>
  <c r="BG56" i="4" s="1"/>
  <c r="F59" i="4"/>
  <c r="AJ59" i="4" s="1"/>
  <c r="J59" i="4"/>
  <c r="AN59" i="4" s="1"/>
  <c r="N59" i="4"/>
  <c r="AR59" i="4" s="1"/>
  <c r="R59" i="4"/>
  <c r="AV59" i="4" s="1"/>
  <c r="V59" i="4"/>
  <c r="AZ59" i="4" s="1"/>
  <c r="Z59" i="4"/>
  <c r="BD59" i="4" s="1"/>
  <c r="AD59" i="4"/>
  <c r="BH59" i="4" s="1"/>
  <c r="E60" i="4"/>
  <c r="AI60" i="4" s="1"/>
  <c r="I60" i="4"/>
  <c r="AM60" i="4" s="1"/>
  <c r="M60" i="4"/>
  <c r="AQ60" i="4" s="1"/>
  <c r="Q60" i="4"/>
  <c r="AU60" i="4" s="1"/>
  <c r="U60" i="4"/>
  <c r="AY60" i="4" s="1"/>
  <c r="Y60" i="4"/>
  <c r="BC60" i="4" s="1"/>
  <c r="AC60" i="4"/>
  <c r="BG60" i="4" s="1"/>
  <c r="F63" i="4"/>
  <c r="AJ63" i="4" s="1"/>
  <c r="J63" i="4"/>
  <c r="AN63" i="4" s="1"/>
  <c r="N63" i="4"/>
  <c r="AR63" i="4" s="1"/>
  <c r="R63" i="4"/>
  <c r="AV63" i="4" s="1"/>
  <c r="V63" i="4"/>
  <c r="AZ63" i="4" s="1"/>
  <c r="Z63" i="4"/>
  <c r="BD63" i="4" s="1"/>
  <c r="AD63" i="4"/>
  <c r="BH63" i="4" s="1"/>
  <c r="I64" i="4"/>
  <c r="AM64" i="4" s="1"/>
  <c r="M64" i="4"/>
  <c r="AQ64" i="4" s="1"/>
  <c r="Q64" i="4"/>
  <c r="AU64" i="4" s="1"/>
  <c r="U64" i="4"/>
  <c r="AY64" i="4" s="1"/>
  <c r="Y64" i="4"/>
  <c r="BC64" i="4" s="1"/>
  <c r="AC64" i="4"/>
  <c r="BG64" i="4" s="1"/>
  <c r="F67" i="4"/>
  <c r="AJ67" i="4" s="1"/>
  <c r="J67" i="4"/>
  <c r="AN67" i="4" s="1"/>
  <c r="N67" i="4"/>
  <c r="AR67" i="4" s="1"/>
  <c r="R67" i="4"/>
  <c r="AV67" i="4" s="1"/>
  <c r="V67" i="4"/>
  <c r="AZ67" i="4" s="1"/>
  <c r="Z67" i="4"/>
  <c r="BD67" i="4" s="1"/>
  <c r="AD67" i="4"/>
  <c r="BH67" i="4" s="1"/>
  <c r="E68" i="4"/>
  <c r="AI68" i="4" s="1"/>
  <c r="I68" i="4"/>
  <c r="AM68" i="4" s="1"/>
  <c r="M68" i="4"/>
  <c r="AQ68" i="4" s="1"/>
  <c r="Q68" i="4"/>
  <c r="AU68" i="4" s="1"/>
  <c r="U68" i="4"/>
  <c r="AY68" i="4" s="1"/>
  <c r="Y68" i="4"/>
  <c r="BC68" i="4" s="1"/>
  <c r="AC68" i="4"/>
  <c r="BG68" i="4" s="1"/>
  <c r="F71" i="4"/>
  <c r="AJ71" i="4" s="1"/>
  <c r="J71" i="4"/>
  <c r="AN71" i="4" s="1"/>
  <c r="N71" i="4"/>
  <c r="AR71" i="4" s="1"/>
  <c r="R71" i="4"/>
  <c r="AV71" i="4" s="1"/>
  <c r="V71" i="4"/>
  <c r="AZ71" i="4" s="1"/>
  <c r="Z71" i="4"/>
  <c r="BD71" i="4" s="1"/>
  <c r="AD71" i="4"/>
  <c r="BH71" i="4" s="1"/>
  <c r="I72" i="4"/>
  <c r="AM72" i="4" s="1"/>
  <c r="M72" i="4"/>
  <c r="AQ72" i="4" s="1"/>
  <c r="Q72" i="4"/>
  <c r="AU72" i="4" s="1"/>
  <c r="U72" i="4"/>
  <c r="AY72" i="4" s="1"/>
  <c r="Y72" i="4"/>
  <c r="BC72" i="4" s="1"/>
  <c r="AC72" i="4"/>
  <c r="BG72" i="4" s="1"/>
  <c r="G74" i="4"/>
  <c r="AK74" i="4" s="1"/>
  <c r="K74" i="4"/>
  <c r="AO74" i="4" s="1"/>
  <c r="O74" i="4"/>
  <c r="AS74" i="4" s="1"/>
  <c r="S74" i="4"/>
  <c r="AW74" i="4" s="1"/>
  <c r="W74" i="4"/>
  <c r="BA74" i="4" s="1"/>
  <c r="AA74" i="4"/>
  <c r="BE74" i="4" s="1"/>
  <c r="AE74" i="4"/>
  <c r="BI74" i="4" s="1"/>
  <c r="F75" i="4"/>
  <c r="AJ75" i="4" s="1"/>
  <c r="J75" i="4"/>
  <c r="AN75" i="4" s="1"/>
  <c r="N75" i="4"/>
  <c r="AR75" i="4" s="1"/>
  <c r="R75" i="4"/>
  <c r="AV75" i="4" s="1"/>
  <c r="V75" i="4"/>
  <c r="AZ75" i="4" s="1"/>
  <c r="Z75" i="4"/>
  <c r="BD75" i="4" s="1"/>
  <c r="AD75" i="4"/>
  <c r="BH75" i="4" s="1"/>
  <c r="I76" i="4"/>
  <c r="AM76" i="4" s="1"/>
  <c r="M76" i="4"/>
  <c r="AQ76" i="4" s="1"/>
  <c r="Q76" i="4"/>
  <c r="AU76" i="4" s="1"/>
  <c r="U76" i="4"/>
  <c r="AY76" i="4" s="1"/>
  <c r="Y76" i="4"/>
  <c r="BC76" i="4" s="1"/>
  <c r="AC76" i="4"/>
  <c r="BG76" i="4" s="1"/>
  <c r="G78" i="4"/>
  <c r="AK78" i="4" s="1"/>
  <c r="K78" i="4"/>
  <c r="AO78" i="4" s="1"/>
  <c r="O78" i="4"/>
  <c r="AS78" i="4" s="1"/>
  <c r="S78" i="4"/>
  <c r="AW78" i="4" s="1"/>
  <c r="W78" i="4"/>
  <c r="BA78" i="4" s="1"/>
  <c r="AA78" i="4"/>
  <c r="BE78" i="4" s="1"/>
  <c r="AE78" i="4"/>
  <c r="BI78" i="4" s="1"/>
  <c r="F79" i="4"/>
  <c r="AJ79" i="4" s="1"/>
  <c r="J79" i="4"/>
  <c r="AN79" i="4" s="1"/>
  <c r="N79" i="4"/>
  <c r="AR79" i="4" s="1"/>
  <c r="R79" i="4"/>
  <c r="AV79" i="4" s="1"/>
  <c r="V79" i="4"/>
  <c r="AZ79" i="4" s="1"/>
  <c r="Z79" i="4"/>
  <c r="BD79" i="4" s="1"/>
  <c r="AD79" i="4"/>
  <c r="BH79" i="4" s="1"/>
  <c r="I80" i="4"/>
  <c r="AM80" i="4" s="1"/>
  <c r="M80" i="4"/>
  <c r="AQ80" i="4" s="1"/>
  <c r="Q80" i="4"/>
  <c r="AU80" i="4" s="1"/>
  <c r="U80" i="4"/>
  <c r="AY80" i="4" s="1"/>
  <c r="Y80" i="4"/>
  <c r="BC80" i="4" s="1"/>
  <c r="AC80" i="4"/>
  <c r="BG80" i="4" s="1"/>
  <c r="G82" i="4"/>
  <c r="AK82" i="4" s="1"/>
  <c r="K82" i="4"/>
  <c r="AO82" i="4" s="1"/>
  <c r="O82" i="4"/>
  <c r="AS82" i="4" s="1"/>
  <c r="S82" i="4"/>
  <c r="AW82" i="4" s="1"/>
  <c r="W82" i="4"/>
  <c r="BA82" i="4" s="1"/>
  <c r="AA82" i="4"/>
  <c r="BE82" i="4" s="1"/>
  <c r="AE82" i="4"/>
  <c r="BI82" i="4" s="1"/>
  <c r="AE83" i="4"/>
  <c r="BI83" i="4" s="1"/>
  <c r="AA83" i="4"/>
  <c r="BE83" i="4" s="1"/>
  <c r="W83" i="4"/>
  <c r="BA83" i="4" s="1"/>
  <c r="S83" i="4"/>
  <c r="AW83" i="4" s="1"/>
  <c r="O83" i="4"/>
  <c r="AS83" i="4" s="1"/>
  <c r="K83" i="4"/>
  <c r="AO83" i="4" s="1"/>
  <c r="G83" i="4"/>
  <c r="AK83" i="4" s="1"/>
  <c r="F83" i="4"/>
  <c r="AJ83" i="4" s="1"/>
  <c r="L83" i="4"/>
  <c r="AP83" i="4" s="1"/>
  <c r="Q83" i="4"/>
  <c r="AU83" i="4" s="1"/>
  <c r="V83" i="4"/>
  <c r="AZ83" i="4" s="1"/>
  <c r="AB83" i="4"/>
  <c r="BF83" i="4" s="1"/>
  <c r="AG83" i="4"/>
  <c r="BK83" i="4" s="1"/>
  <c r="AG85" i="4"/>
  <c r="BK85" i="4" s="1"/>
  <c r="AC85" i="4"/>
  <c r="BG85" i="4" s="1"/>
  <c r="Y85" i="4"/>
  <c r="BC85" i="4" s="1"/>
  <c r="U85" i="4"/>
  <c r="AY85" i="4" s="1"/>
  <c r="Q85" i="4"/>
  <c r="AU85" i="4" s="1"/>
  <c r="M85" i="4"/>
  <c r="AQ85" i="4" s="1"/>
  <c r="I85" i="4"/>
  <c r="AM85" i="4" s="1"/>
  <c r="E85" i="4"/>
  <c r="AI85" i="4" s="1"/>
  <c r="G85" i="4"/>
  <c r="AK85" i="4" s="1"/>
  <c r="L85" i="4"/>
  <c r="AP85" i="4" s="1"/>
  <c r="R85" i="4"/>
  <c r="AV85" i="4" s="1"/>
  <c r="W85" i="4"/>
  <c r="BA85" i="4" s="1"/>
  <c r="AB85" i="4"/>
  <c r="BF85" i="4" s="1"/>
  <c r="F86" i="4"/>
  <c r="AJ86" i="4" s="1"/>
  <c r="K86" i="4"/>
  <c r="AO86" i="4" s="1"/>
  <c r="Q86" i="4"/>
  <c r="AU86" i="4" s="1"/>
  <c r="V86" i="4"/>
  <c r="AZ86" i="4" s="1"/>
  <c r="AA86" i="4"/>
  <c r="BE86" i="4" s="1"/>
  <c r="I91" i="4"/>
  <c r="AM91" i="4" s="1"/>
  <c r="N91" i="4"/>
  <c r="AR91" i="4" s="1"/>
  <c r="T91" i="4"/>
  <c r="AX91" i="4" s="1"/>
  <c r="Y91" i="4"/>
  <c r="BC91" i="4" s="1"/>
  <c r="AD91" i="4"/>
  <c r="BH91" i="4" s="1"/>
  <c r="AD92" i="4"/>
  <c r="BH92" i="4" s="1"/>
  <c r="G92" i="4"/>
  <c r="AK92" i="4" s="1"/>
  <c r="L92" i="4"/>
  <c r="AP92" i="4" s="1"/>
  <c r="Q92" i="4"/>
  <c r="AU92" i="4" s="1"/>
  <c r="W92" i="4"/>
  <c r="BA92" i="4" s="1"/>
  <c r="AB92" i="4"/>
  <c r="BF92" i="4" s="1"/>
  <c r="AG92" i="4"/>
  <c r="BK92" i="4" s="1"/>
  <c r="I94" i="4"/>
  <c r="AM94" i="4" s="1"/>
  <c r="N94" i="4"/>
  <c r="AR94" i="4" s="1"/>
  <c r="S94" i="4"/>
  <c r="AW94" i="4" s="1"/>
  <c r="Y94" i="4"/>
  <c r="BC94" i="4" s="1"/>
  <c r="AD94" i="4"/>
  <c r="BH94" i="4" s="1"/>
  <c r="AE95" i="4"/>
  <c r="BI95" i="4" s="1"/>
  <c r="AA95" i="4"/>
  <c r="BE95" i="4" s="1"/>
  <c r="W95" i="4"/>
  <c r="BA95" i="4" s="1"/>
  <c r="S95" i="4"/>
  <c r="AW95" i="4" s="1"/>
  <c r="O95" i="4"/>
  <c r="AS95" i="4" s="1"/>
  <c r="K95" i="4"/>
  <c r="AO95" i="4" s="1"/>
  <c r="G95" i="4"/>
  <c r="AK95" i="4" s="1"/>
  <c r="H95" i="4"/>
  <c r="AL95" i="4" s="1"/>
  <c r="M95" i="4"/>
  <c r="AQ95" i="4" s="1"/>
  <c r="R95" i="4"/>
  <c r="AV95" i="4" s="1"/>
  <c r="X95" i="4"/>
  <c r="BB95" i="4" s="1"/>
  <c r="AC95" i="4"/>
  <c r="BG95" i="4" s="1"/>
  <c r="K96" i="4"/>
  <c r="AO96" i="4" s="1"/>
  <c r="P96" i="4"/>
  <c r="AT96" i="4" s="1"/>
  <c r="U96" i="4"/>
  <c r="AY96" i="4" s="1"/>
  <c r="AA96" i="4"/>
  <c r="BE96" i="4" s="1"/>
  <c r="AF96" i="4"/>
  <c r="BJ96" i="4" s="1"/>
  <c r="H97" i="4"/>
  <c r="AL97" i="4" s="1"/>
  <c r="N97" i="4"/>
  <c r="AR97" i="4" s="1"/>
  <c r="S97" i="4"/>
  <c r="AW97" i="4" s="1"/>
  <c r="X97" i="4"/>
  <c r="BB97" i="4" s="1"/>
  <c r="AD97" i="4"/>
  <c r="BH97" i="4" s="1"/>
  <c r="AF98" i="4"/>
  <c r="BJ98" i="4" s="1"/>
  <c r="AB98" i="4"/>
  <c r="BF98" i="4" s="1"/>
  <c r="X98" i="4"/>
  <c r="BB98" i="4" s="1"/>
  <c r="T98" i="4"/>
  <c r="AX98" i="4" s="1"/>
  <c r="P98" i="4"/>
  <c r="AT98" i="4" s="1"/>
  <c r="L98" i="4"/>
  <c r="AP98" i="4" s="1"/>
  <c r="H98" i="4"/>
  <c r="AL98" i="4" s="1"/>
  <c r="G98" i="4"/>
  <c r="AK98" i="4" s="1"/>
  <c r="M98" i="4"/>
  <c r="AQ98" i="4" s="1"/>
  <c r="R98" i="4"/>
  <c r="AV98" i="4" s="1"/>
  <c r="W98" i="4"/>
  <c r="BA98" i="4" s="1"/>
  <c r="AC98" i="4"/>
  <c r="BG98" i="4" s="1"/>
  <c r="H99" i="4"/>
  <c r="AL99" i="4" s="1"/>
  <c r="P99" i="4"/>
  <c r="AT99" i="4" s="1"/>
  <c r="X99" i="4"/>
  <c r="BB99" i="4" s="1"/>
  <c r="AF99" i="4"/>
  <c r="BJ99" i="4" s="1"/>
  <c r="E102" i="4"/>
  <c r="AI102" i="4" s="1"/>
  <c r="M102" i="4"/>
  <c r="AQ102" i="4" s="1"/>
  <c r="U102" i="4"/>
  <c r="AY102" i="4" s="1"/>
  <c r="AC102" i="4"/>
  <c r="BG102" i="4" s="1"/>
  <c r="AE103" i="4"/>
  <c r="BI103" i="4" s="1"/>
  <c r="I103" i="4"/>
  <c r="AM103" i="4" s="1"/>
  <c r="Q103" i="4"/>
  <c r="AU103" i="4" s="1"/>
  <c r="Y103" i="4"/>
  <c r="BC103" i="4" s="1"/>
  <c r="AG103" i="4"/>
  <c r="BK103" i="4" s="1"/>
  <c r="AG105" i="4"/>
  <c r="BK105" i="4" s="1"/>
  <c r="AC105" i="4"/>
  <c r="BG105" i="4" s="1"/>
  <c r="Y105" i="4"/>
  <c r="BC105" i="4" s="1"/>
  <c r="U105" i="4"/>
  <c r="AY105" i="4" s="1"/>
  <c r="Q105" i="4"/>
  <c r="AU105" i="4" s="1"/>
  <c r="M105" i="4"/>
  <c r="AQ105" i="4" s="1"/>
  <c r="I105" i="4"/>
  <c r="AM105" i="4" s="1"/>
  <c r="E105" i="4"/>
  <c r="AI105" i="4" s="1"/>
  <c r="AF105" i="4"/>
  <c r="BJ105" i="4" s="1"/>
  <c r="AB105" i="4"/>
  <c r="BF105" i="4" s="1"/>
  <c r="X105" i="4"/>
  <c r="BB105" i="4" s="1"/>
  <c r="T105" i="4"/>
  <c r="AX105" i="4" s="1"/>
  <c r="P105" i="4"/>
  <c r="AT105" i="4" s="1"/>
  <c r="L105" i="4"/>
  <c r="AP105" i="4" s="1"/>
  <c r="H105" i="4"/>
  <c r="AL105" i="4" s="1"/>
  <c r="J105" i="4"/>
  <c r="AN105" i="4" s="1"/>
  <c r="R105" i="4"/>
  <c r="AV105" i="4" s="1"/>
  <c r="Z105" i="4"/>
  <c r="BD105" i="4" s="1"/>
  <c r="I106" i="4"/>
  <c r="AM106" i="4" s="1"/>
  <c r="Q106" i="4"/>
  <c r="AU106" i="4" s="1"/>
  <c r="Y106" i="4"/>
  <c r="BC106" i="4" s="1"/>
  <c r="K109" i="4"/>
  <c r="AO109" i="4" s="1"/>
  <c r="S109" i="4"/>
  <c r="AW109" i="4" s="1"/>
  <c r="AA109" i="4"/>
  <c r="BE109" i="4" s="1"/>
  <c r="AF110" i="4"/>
  <c r="BJ110" i="4" s="1"/>
  <c r="AB110" i="4"/>
  <c r="BF110" i="4" s="1"/>
  <c r="X110" i="4"/>
  <c r="BB110" i="4" s="1"/>
  <c r="T110" i="4"/>
  <c r="AX110" i="4" s="1"/>
  <c r="P110" i="4"/>
  <c r="AT110" i="4" s="1"/>
  <c r="L110" i="4"/>
  <c r="AP110" i="4" s="1"/>
  <c r="H110" i="4"/>
  <c r="AL110" i="4" s="1"/>
  <c r="AE110" i="4"/>
  <c r="BI110" i="4" s="1"/>
  <c r="AA110" i="4"/>
  <c r="BE110" i="4" s="1"/>
  <c r="W110" i="4"/>
  <c r="BA110" i="4" s="1"/>
  <c r="S110" i="4"/>
  <c r="AW110" i="4" s="1"/>
  <c r="O110" i="4"/>
  <c r="AS110" i="4" s="1"/>
  <c r="K110" i="4"/>
  <c r="AO110" i="4" s="1"/>
  <c r="G110" i="4"/>
  <c r="AK110" i="4" s="1"/>
  <c r="J110" i="4"/>
  <c r="AN110" i="4" s="1"/>
  <c r="R110" i="4"/>
  <c r="AV110" i="4" s="1"/>
  <c r="Z110" i="4"/>
  <c r="BD110" i="4" s="1"/>
  <c r="H111" i="4"/>
  <c r="AL111" i="4" s="1"/>
  <c r="P111" i="4"/>
  <c r="AT111" i="4" s="1"/>
  <c r="X111" i="4"/>
  <c r="BB111" i="4" s="1"/>
  <c r="AF111" i="4"/>
  <c r="BJ111" i="4" s="1"/>
  <c r="E114" i="4"/>
  <c r="AI114" i="4" s="1"/>
  <c r="M114" i="4"/>
  <c r="AQ114" i="4" s="1"/>
  <c r="U114" i="4"/>
  <c r="AY114" i="4" s="1"/>
  <c r="AC114" i="4"/>
  <c r="BG114" i="4" s="1"/>
  <c r="AE115" i="4"/>
  <c r="BI115" i="4" s="1"/>
  <c r="I115" i="4"/>
  <c r="AM115" i="4" s="1"/>
  <c r="Q115" i="4"/>
  <c r="AU115" i="4" s="1"/>
  <c r="Y115" i="4"/>
  <c r="BC115" i="4" s="1"/>
  <c r="AG115" i="4"/>
  <c r="BK115" i="4" s="1"/>
  <c r="AG117" i="4"/>
  <c r="BK117" i="4" s="1"/>
  <c r="AC117" i="4"/>
  <c r="BG117" i="4" s="1"/>
  <c r="Y117" i="4"/>
  <c r="BC117" i="4" s="1"/>
  <c r="U117" i="4"/>
  <c r="AY117" i="4" s="1"/>
  <c r="Q117" i="4"/>
  <c r="AU117" i="4" s="1"/>
  <c r="M117" i="4"/>
  <c r="AQ117" i="4" s="1"/>
  <c r="I117" i="4"/>
  <c r="AM117" i="4" s="1"/>
  <c r="E117" i="4"/>
  <c r="AI117" i="4" s="1"/>
  <c r="AF117" i="4"/>
  <c r="BJ117" i="4" s="1"/>
  <c r="AB117" i="4"/>
  <c r="BF117" i="4" s="1"/>
  <c r="X117" i="4"/>
  <c r="BB117" i="4" s="1"/>
  <c r="T117" i="4"/>
  <c r="AX117" i="4" s="1"/>
  <c r="P117" i="4"/>
  <c r="AT117" i="4" s="1"/>
  <c r="L117" i="4"/>
  <c r="AP117" i="4" s="1"/>
  <c r="H117" i="4"/>
  <c r="AL117" i="4" s="1"/>
  <c r="J117" i="4"/>
  <c r="AN117" i="4" s="1"/>
  <c r="R117" i="4"/>
  <c r="AV117" i="4" s="1"/>
  <c r="Z117" i="4"/>
  <c r="BD117" i="4" s="1"/>
  <c r="I118" i="4"/>
  <c r="AM118" i="4" s="1"/>
  <c r="Q118" i="4"/>
  <c r="AU118" i="4" s="1"/>
  <c r="Y118" i="4"/>
  <c r="BC118" i="4" s="1"/>
  <c r="K121" i="4"/>
  <c r="AO121" i="4" s="1"/>
  <c r="S121" i="4"/>
  <c r="AW121" i="4" s="1"/>
  <c r="AA121" i="4"/>
  <c r="BE121" i="4" s="1"/>
  <c r="AF122" i="4"/>
  <c r="BJ122" i="4" s="1"/>
  <c r="AB122" i="4"/>
  <c r="BF122" i="4" s="1"/>
  <c r="X122" i="4"/>
  <c r="BB122" i="4" s="1"/>
  <c r="T122" i="4"/>
  <c r="AX122" i="4" s="1"/>
  <c r="P122" i="4"/>
  <c r="AT122" i="4" s="1"/>
  <c r="L122" i="4"/>
  <c r="AP122" i="4" s="1"/>
  <c r="H122" i="4"/>
  <c r="AL122" i="4" s="1"/>
  <c r="AE122" i="4"/>
  <c r="BI122" i="4" s="1"/>
  <c r="AA122" i="4"/>
  <c r="BE122" i="4" s="1"/>
  <c r="W122" i="4"/>
  <c r="BA122" i="4" s="1"/>
  <c r="S122" i="4"/>
  <c r="AW122" i="4" s="1"/>
  <c r="O122" i="4"/>
  <c r="AS122" i="4" s="1"/>
  <c r="K122" i="4"/>
  <c r="AO122" i="4" s="1"/>
  <c r="G122" i="4"/>
  <c r="AK122" i="4" s="1"/>
  <c r="J122" i="4"/>
  <c r="AN122" i="4" s="1"/>
  <c r="R122" i="4"/>
  <c r="AV122" i="4" s="1"/>
  <c r="Z122" i="4"/>
  <c r="BD122" i="4" s="1"/>
  <c r="P123" i="4"/>
  <c r="AT123" i="4" s="1"/>
  <c r="X123" i="4"/>
  <c r="BB123" i="4" s="1"/>
  <c r="AF123" i="4"/>
  <c r="BJ123" i="4" s="1"/>
  <c r="E126" i="4"/>
  <c r="AI126" i="4" s="1"/>
  <c r="M126" i="4"/>
  <c r="AQ126" i="4" s="1"/>
  <c r="U126" i="4"/>
  <c r="AY126" i="4" s="1"/>
  <c r="AC126" i="4"/>
  <c r="BG126" i="4" s="1"/>
  <c r="AE127" i="4"/>
  <c r="BI127" i="4" s="1"/>
  <c r="I127" i="4"/>
  <c r="AM127" i="4" s="1"/>
  <c r="Q127" i="4"/>
  <c r="AU127" i="4" s="1"/>
  <c r="Y127" i="4"/>
  <c r="BC127" i="4" s="1"/>
  <c r="AG127" i="4"/>
  <c r="BK127" i="4" s="1"/>
  <c r="AG133" i="4"/>
  <c r="BK133" i="4" s="1"/>
  <c r="AC133" i="4"/>
  <c r="BG133" i="4" s="1"/>
  <c r="Y133" i="4"/>
  <c r="BC133" i="4" s="1"/>
  <c r="U133" i="4"/>
  <c r="AY133" i="4" s="1"/>
  <c r="Q133" i="4"/>
  <c r="AU133" i="4" s="1"/>
  <c r="M133" i="4"/>
  <c r="AQ133" i="4" s="1"/>
  <c r="I133" i="4"/>
  <c r="AM133" i="4" s="1"/>
  <c r="E133" i="4"/>
  <c r="AI133" i="4" s="1"/>
  <c r="AF133" i="4"/>
  <c r="BJ133" i="4" s="1"/>
  <c r="AB133" i="4"/>
  <c r="BF133" i="4" s="1"/>
  <c r="X133" i="4"/>
  <c r="BB133" i="4" s="1"/>
  <c r="T133" i="4"/>
  <c r="AX133" i="4" s="1"/>
  <c r="P133" i="4"/>
  <c r="AT133" i="4" s="1"/>
  <c r="L133" i="4"/>
  <c r="AP133" i="4" s="1"/>
  <c r="H133" i="4"/>
  <c r="AL133" i="4" s="1"/>
  <c r="J133" i="4"/>
  <c r="AN133" i="4" s="1"/>
  <c r="R133" i="4"/>
  <c r="AV133" i="4" s="1"/>
  <c r="Z133" i="4"/>
  <c r="BD133" i="4" s="1"/>
  <c r="I134" i="4"/>
  <c r="AM134" i="4" s="1"/>
  <c r="Q134" i="4"/>
  <c r="AU134" i="4" s="1"/>
  <c r="Y134" i="4"/>
  <c r="BC134" i="4" s="1"/>
  <c r="K137" i="4"/>
  <c r="AO137" i="4" s="1"/>
  <c r="S137" i="4"/>
  <c r="AW137" i="4" s="1"/>
  <c r="AA137" i="4"/>
  <c r="BE137" i="4" s="1"/>
  <c r="AF138" i="4"/>
  <c r="BJ138" i="4" s="1"/>
  <c r="AB138" i="4"/>
  <c r="BF138" i="4" s="1"/>
  <c r="X138" i="4"/>
  <c r="BB138" i="4" s="1"/>
  <c r="T138" i="4"/>
  <c r="AX138" i="4" s="1"/>
  <c r="P138" i="4"/>
  <c r="AT138" i="4" s="1"/>
  <c r="L138" i="4"/>
  <c r="AP138" i="4" s="1"/>
  <c r="H138" i="4"/>
  <c r="AL138" i="4" s="1"/>
  <c r="AE138" i="4"/>
  <c r="BI138" i="4" s="1"/>
  <c r="AA138" i="4"/>
  <c r="BE138" i="4" s="1"/>
  <c r="W138" i="4"/>
  <c r="BA138" i="4" s="1"/>
  <c r="S138" i="4"/>
  <c r="AW138" i="4" s="1"/>
  <c r="O138" i="4"/>
  <c r="AS138" i="4" s="1"/>
  <c r="K138" i="4"/>
  <c r="AO138" i="4" s="1"/>
  <c r="G138" i="4"/>
  <c r="AK138" i="4" s="1"/>
  <c r="J138" i="4"/>
  <c r="AN138" i="4" s="1"/>
  <c r="R138" i="4"/>
  <c r="AV138" i="4" s="1"/>
  <c r="Z138" i="4"/>
  <c r="BD138" i="4" s="1"/>
  <c r="H139" i="4"/>
  <c r="AL139" i="4" s="1"/>
  <c r="P139" i="4"/>
  <c r="AT139" i="4" s="1"/>
  <c r="X139" i="4"/>
  <c r="BB139" i="4" s="1"/>
  <c r="AF139" i="4"/>
  <c r="BJ139" i="4" s="1"/>
  <c r="E142" i="4"/>
  <c r="AI142" i="4" s="1"/>
  <c r="M142" i="4"/>
  <c r="AQ142" i="4" s="1"/>
  <c r="U142" i="4"/>
  <c r="AY142" i="4" s="1"/>
  <c r="AC142" i="4"/>
  <c r="BG142" i="4" s="1"/>
  <c r="AE143" i="4"/>
  <c r="BI143" i="4" s="1"/>
  <c r="I143" i="4"/>
  <c r="AM143" i="4" s="1"/>
  <c r="Q143" i="4"/>
  <c r="AU143" i="4" s="1"/>
  <c r="Y143" i="4"/>
  <c r="BC143" i="4" s="1"/>
  <c r="AG143" i="4"/>
  <c r="BK143" i="4" s="1"/>
  <c r="AG149" i="4"/>
  <c r="BK149" i="4" s="1"/>
  <c r="AC149" i="4"/>
  <c r="BG149" i="4" s="1"/>
  <c r="Y149" i="4"/>
  <c r="BC149" i="4" s="1"/>
  <c r="U149" i="4"/>
  <c r="AY149" i="4" s="1"/>
  <c r="Q149" i="4"/>
  <c r="AU149" i="4" s="1"/>
  <c r="M149" i="4"/>
  <c r="AQ149" i="4" s="1"/>
  <c r="I149" i="4"/>
  <c r="AM149" i="4" s="1"/>
  <c r="E149" i="4"/>
  <c r="AI149" i="4" s="1"/>
  <c r="AF149" i="4"/>
  <c r="BJ149" i="4" s="1"/>
  <c r="AB149" i="4"/>
  <c r="BF149" i="4" s="1"/>
  <c r="X149" i="4"/>
  <c r="BB149" i="4" s="1"/>
  <c r="T149" i="4"/>
  <c r="AX149" i="4" s="1"/>
  <c r="P149" i="4"/>
  <c r="AT149" i="4" s="1"/>
  <c r="L149" i="4"/>
  <c r="AP149" i="4" s="1"/>
  <c r="H149" i="4"/>
  <c r="AL149" i="4" s="1"/>
  <c r="J149" i="4"/>
  <c r="AN149" i="4" s="1"/>
  <c r="R149" i="4"/>
  <c r="AV149" i="4" s="1"/>
  <c r="Z149" i="4"/>
  <c r="BD149" i="4" s="1"/>
  <c r="I150" i="4"/>
  <c r="AM150" i="4" s="1"/>
  <c r="Q150" i="4"/>
  <c r="AU150" i="4" s="1"/>
  <c r="Y150" i="4"/>
  <c r="BC150" i="4" s="1"/>
  <c r="K153" i="4"/>
  <c r="AO153" i="4" s="1"/>
  <c r="S153" i="4"/>
  <c r="AW153" i="4" s="1"/>
  <c r="AA153" i="4"/>
  <c r="BE153" i="4" s="1"/>
  <c r="AF154" i="4"/>
  <c r="BJ154" i="4" s="1"/>
  <c r="AB154" i="4"/>
  <c r="BF154" i="4" s="1"/>
  <c r="X154" i="4"/>
  <c r="BB154" i="4" s="1"/>
  <c r="T154" i="4"/>
  <c r="AX154" i="4" s="1"/>
  <c r="P154" i="4"/>
  <c r="AT154" i="4" s="1"/>
  <c r="L154" i="4"/>
  <c r="AP154" i="4" s="1"/>
  <c r="H154" i="4"/>
  <c r="AL154" i="4" s="1"/>
  <c r="AE154" i="4"/>
  <c r="BI154" i="4" s="1"/>
  <c r="AA154" i="4"/>
  <c r="BE154" i="4" s="1"/>
  <c r="W154" i="4"/>
  <c r="BA154" i="4" s="1"/>
  <c r="S154" i="4"/>
  <c r="AW154" i="4" s="1"/>
  <c r="O154" i="4"/>
  <c r="AS154" i="4" s="1"/>
  <c r="K154" i="4"/>
  <c r="AO154" i="4" s="1"/>
  <c r="G154" i="4"/>
  <c r="AK154" i="4" s="1"/>
  <c r="J154" i="4"/>
  <c r="AN154" i="4" s="1"/>
  <c r="R154" i="4"/>
  <c r="AV154" i="4" s="1"/>
  <c r="Z154" i="4"/>
  <c r="BD154" i="4" s="1"/>
  <c r="H155" i="4"/>
  <c r="AL155" i="4" s="1"/>
  <c r="P155" i="4"/>
  <c r="AT155" i="4" s="1"/>
  <c r="X155" i="4"/>
  <c r="BB155" i="4" s="1"/>
  <c r="AF155" i="4"/>
  <c r="BJ155" i="4" s="1"/>
  <c r="E158" i="4"/>
  <c r="AI158" i="4" s="1"/>
  <c r="M158" i="4"/>
  <c r="AQ158" i="4" s="1"/>
  <c r="U158" i="4"/>
  <c r="AY158" i="4" s="1"/>
  <c r="AC158" i="4"/>
  <c r="BG158" i="4" s="1"/>
  <c r="AE159" i="4"/>
  <c r="BI159" i="4" s="1"/>
  <c r="I159" i="4"/>
  <c r="AM159" i="4" s="1"/>
  <c r="Q159" i="4"/>
  <c r="AU159" i="4" s="1"/>
  <c r="Y159" i="4"/>
  <c r="BC159" i="4" s="1"/>
  <c r="AG159" i="4"/>
  <c r="BK159" i="4" s="1"/>
  <c r="AG165" i="4"/>
  <c r="BK165" i="4" s="1"/>
  <c r="AC165" i="4"/>
  <c r="BG165" i="4" s="1"/>
  <c r="Y165" i="4"/>
  <c r="BC165" i="4" s="1"/>
  <c r="U165" i="4"/>
  <c r="AY165" i="4" s="1"/>
  <c r="Q165" i="4"/>
  <c r="AU165" i="4" s="1"/>
  <c r="M165" i="4"/>
  <c r="AQ165" i="4" s="1"/>
  <c r="I165" i="4"/>
  <c r="AM165" i="4" s="1"/>
  <c r="E165" i="4"/>
  <c r="AI165" i="4" s="1"/>
  <c r="AF165" i="4"/>
  <c r="BJ165" i="4" s="1"/>
  <c r="AB165" i="4"/>
  <c r="BF165" i="4" s="1"/>
  <c r="X165" i="4"/>
  <c r="BB165" i="4" s="1"/>
  <c r="T165" i="4"/>
  <c r="AX165" i="4" s="1"/>
  <c r="P165" i="4"/>
  <c r="AT165" i="4" s="1"/>
  <c r="L165" i="4"/>
  <c r="AP165" i="4" s="1"/>
  <c r="H165" i="4"/>
  <c r="AL165" i="4" s="1"/>
  <c r="J165" i="4"/>
  <c r="AN165" i="4" s="1"/>
  <c r="R165" i="4"/>
  <c r="AV165" i="4" s="1"/>
  <c r="Z165" i="4"/>
  <c r="BD165" i="4" s="1"/>
  <c r="I166" i="4"/>
  <c r="AM166" i="4" s="1"/>
  <c r="Q166" i="4"/>
  <c r="AU166" i="4" s="1"/>
  <c r="Y166" i="4"/>
  <c r="BC166" i="4" s="1"/>
  <c r="K169" i="4"/>
  <c r="AO169" i="4" s="1"/>
  <c r="S169" i="4"/>
  <c r="AW169" i="4" s="1"/>
  <c r="AA169" i="4"/>
  <c r="BE169" i="4" s="1"/>
  <c r="AF170" i="4"/>
  <c r="BJ170" i="4" s="1"/>
  <c r="AB170" i="4"/>
  <c r="BF170" i="4" s="1"/>
  <c r="X170" i="4"/>
  <c r="BB170" i="4" s="1"/>
  <c r="T170" i="4"/>
  <c r="AX170" i="4" s="1"/>
  <c r="P170" i="4"/>
  <c r="AT170" i="4" s="1"/>
  <c r="L170" i="4"/>
  <c r="AP170" i="4" s="1"/>
  <c r="H170" i="4"/>
  <c r="AL170" i="4" s="1"/>
  <c r="AE170" i="4"/>
  <c r="BI170" i="4" s="1"/>
  <c r="AA170" i="4"/>
  <c r="BE170" i="4" s="1"/>
  <c r="W170" i="4"/>
  <c r="BA170" i="4" s="1"/>
  <c r="S170" i="4"/>
  <c r="AW170" i="4" s="1"/>
  <c r="O170" i="4"/>
  <c r="AS170" i="4" s="1"/>
  <c r="K170" i="4"/>
  <c r="AO170" i="4" s="1"/>
  <c r="G170" i="4"/>
  <c r="AK170" i="4" s="1"/>
  <c r="J170" i="4"/>
  <c r="AN170" i="4" s="1"/>
  <c r="R170" i="4"/>
  <c r="AV170" i="4" s="1"/>
  <c r="Z170" i="4"/>
  <c r="BD170" i="4" s="1"/>
  <c r="H171" i="4"/>
  <c r="AL171" i="4" s="1"/>
  <c r="P171" i="4"/>
  <c r="AT171" i="4" s="1"/>
  <c r="X171" i="4"/>
  <c r="BB171" i="4" s="1"/>
  <c r="AF171" i="4"/>
  <c r="BJ171" i="4" s="1"/>
  <c r="E174" i="4"/>
  <c r="AI174" i="4" s="1"/>
  <c r="M174" i="4"/>
  <c r="AQ174" i="4" s="1"/>
  <c r="U174" i="4"/>
  <c r="AY174" i="4" s="1"/>
  <c r="AC174" i="4"/>
  <c r="BG174" i="4" s="1"/>
  <c r="AE175" i="4"/>
  <c r="BI175" i="4" s="1"/>
  <c r="I175" i="4"/>
  <c r="AM175" i="4" s="1"/>
  <c r="Q175" i="4"/>
  <c r="AU175" i="4" s="1"/>
  <c r="Y175" i="4"/>
  <c r="BC175" i="4" s="1"/>
  <c r="AG175" i="4"/>
  <c r="BK175" i="4" s="1"/>
  <c r="AG181" i="4"/>
  <c r="BK181" i="4" s="1"/>
  <c r="AC181" i="4"/>
  <c r="BG181" i="4" s="1"/>
  <c r="Y181" i="4"/>
  <c r="BC181" i="4" s="1"/>
  <c r="U181" i="4"/>
  <c r="AY181" i="4" s="1"/>
  <c r="Q181" i="4"/>
  <c r="AU181" i="4" s="1"/>
  <c r="M181" i="4"/>
  <c r="AQ181" i="4" s="1"/>
  <c r="I181" i="4"/>
  <c r="AM181" i="4" s="1"/>
  <c r="E181" i="4"/>
  <c r="AI181" i="4" s="1"/>
  <c r="AF181" i="4"/>
  <c r="BJ181" i="4" s="1"/>
  <c r="AB181" i="4"/>
  <c r="BF181" i="4" s="1"/>
  <c r="X181" i="4"/>
  <c r="BB181" i="4" s="1"/>
  <c r="T181" i="4"/>
  <c r="AX181" i="4" s="1"/>
  <c r="P181" i="4"/>
  <c r="AT181" i="4" s="1"/>
  <c r="L181" i="4"/>
  <c r="AP181" i="4" s="1"/>
  <c r="H181" i="4"/>
  <c r="AL181" i="4" s="1"/>
  <c r="J181" i="4"/>
  <c r="AN181" i="4" s="1"/>
  <c r="R181" i="4"/>
  <c r="AV181" i="4" s="1"/>
  <c r="Z181" i="4"/>
  <c r="BD181" i="4" s="1"/>
  <c r="I182" i="4"/>
  <c r="AM182" i="4" s="1"/>
  <c r="Q182" i="4"/>
  <c r="AU182" i="4" s="1"/>
  <c r="Y182" i="4"/>
  <c r="BC182" i="4" s="1"/>
  <c r="K185" i="4"/>
  <c r="AO185" i="4" s="1"/>
  <c r="S185" i="4"/>
  <c r="AW185" i="4" s="1"/>
  <c r="AA185" i="4"/>
  <c r="BE185" i="4" s="1"/>
  <c r="AF186" i="4"/>
  <c r="BJ186" i="4" s="1"/>
  <c r="AB186" i="4"/>
  <c r="BF186" i="4" s="1"/>
  <c r="X186" i="4"/>
  <c r="BB186" i="4" s="1"/>
  <c r="T186" i="4"/>
  <c r="AX186" i="4" s="1"/>
  <c r="P186" i="4"/>
  <c r="AT186" i="4" s="1"/>
  <c r="L186" i="4"/>
  <c r="AP186" i="4" s="1"/>
  <c r="H186" i="4"/>
  <c r="AL186" i="4" s="1"/>
  <c r="AE186" i="4"/>
  <c r="BI186" i="4" s="1"/>
  <c r="AA186" i="4"/>
  <c r="BE186" i="4" s="1"/>
  <c r="W186" i="4"/>
  <c r="BA186" i="4" s="1"/>
  <c r="S186" i="4"/>
  <c r="AW186" i="4" s="1"/>
  <c r="O186" i="4"/>
  <c r="AS186" i="4" s="1"/>
  <c r="K186" i="4"/>
  <c r="AO186" i="4" s="1"/>
  <c r="G186" i="4"/>
  <c r="AK186" i="4" s="1"/>
  <c r="J186" i="4"/>
  <c r="AN186" i="4" s="1"/>
  <c r="R186" i="4"/>
  <c r="AV186" i="4" s="1"/>
  <c r="Z186" i="4"/>
  <c r="BD186" i="4" s="1"/>
  <c r="H187" i="4"/>
  <c r="AL187" i="4" s="1"/>
  <c r="P187" i="4"/>
  <c r="AT187" i="4" s="1"/>
  <c r="X187" i="4"/>
  <c r="BB187" i="4" s="1"/>
  <c r="AF187" i="4"/>
  <c r="BJ187" i="4" s="1"/>
  <c r="K193" i="4"/>
  <c r="AO193" i="4" s="1"/>
  <c r="S193" i="4"/>
  <c r="AW193" i="4" s="1"/>
  <c r="AA193" i="4"/>
  <c r="BE193" i="4" s="1"/>
  <c r="AF194" i="4"/>
  <c r="BJ194" i="4" s="1"/>
  <c r="AB194" i="4"/>
  <c r="BF194" i="4" s="1"/>
  <c r="X194" i="4"/>
  <c r="BB194" i="4" s="1"/>
  <c r="T194" i="4"/>
  <c r="AX194" i="4" s="1"/>
  <c r="P194" i="4"/>
  <c r="AT194" i="4" s="1"/>
  <c r="L194" i="4"/>
  <c r="AP194" i="4" s="1"/>
  <c r="H194" i="4"/>
  <c r="AL194" i="4" s="1"/>
  <c r="AE194" i="4"/>
  <c r="BI194" i="4" s="1"/>
  <c r="AA194" i="4"/>
  <c r="BE194" i="4" s="1"/>
  <c r="W194" i="4"/>
  <c r="BA194" i="4" s="1"/>
  <c r="S194" i="4"/>
  <c r="AW194" i="4" s="1"/>
  <c r="O194" i="4"/>
  <c r="AS194" i="4" s="1"/>
  <c r="K194" i="4"/>
  <c r="AO194" i="4" s="1"/>
  <c r="G194" i="4"/>
  <c r="AK194" i="4" s="1"/>
  <c r="J194" i="4"/>
  <c r="AN194" i="4" s="1"/>
  <c r="R194" i="4"/>
  <c r="AV194" i="4" s="1"/>
  <c r="Z194" i="4"/>
  <c r="BD194" i="4" s="1"/>
  <c r="H195" i="4"/>
  <c r="AL195" i="4" s="1"/>
  <c r="P195" i="4"/>
  <c r="AT195" i="4" s="1"/>
  <c r="X195" i="4"/>
  <c r="BB195" i="4" s="1"/>
  <c r="AF195" i="4"/>
  <c r="BJ195" i="4" s="1"/>
  <c r="E198" i="4"/>
  <c r="AI198" i="4" s="1"/>
  <c r="M198" i="4"/>
  <c r="AQ198" i="4" s="1"/>
  <c r="U198" i="4"/>
  <c r="AY198" i="4" s="1"/>
  <c r="AC198" i="4"/>
  <c r="BG198" i="4" s="1"/>
  <c r="AE199" i="4"/>
  <c r="BI199" i="4" s="1"/>
  <c r="I199" i="4"/>
  <c r="AM199" i="4" s="1"/>
  <c r="Q199" i="4"/>
  <c r="AU199" i="4" s="1"/>
  <c r="Y199" i="4"/>
  <c r="BC199" i="4" s="1"/>
  <c r="AG199" i="4"/>
  <c r="BK199" i="4" s="1"/>
  <c r="AG205" i="4"/>
  <c r="BK205" i="4" s="1"/>
  <c r="AC205" i="4"/>
  <c r="BG205" i="4" s="1"/>
  <c r="Y205" i="4"/>
  <c r="BC205" i="4" s="1"/>
  <c r="U205" i="4"/>
  <c r="AY205" i="4" s="1"/>
  <c r="Q205" i="4"/>
  <c r="AU205" i="4" s="1"/>
  <c r="M205" i="4"/>
  <c r="AQ205" i="4" s="1"/>
  <c r="I205" i="4"/>
  <c r="AM205" i="4" s="1"/>
  <c r="E205" i="4"/>
  <c r="AI205" i="4" s="1"/>
  <c r="AF205" i="4"/>
  <c r="BJ205" i="4" s="1"/>
  <c r="AB205" i="4"/>
  <c r="BF205" i="4" s="1"/>
  <c r="X205" i="4"/>
  <c r="BB205" i="4" s="1"/>
  <c r="T205" i="4"/>
  <c r="AX205" i="4" s="1"/>
  <c r="P205" i="4"/>
  <c r="AT205" i="4" s="1"/>
  <c r="L205" i="4"/>
  <c r="AP205" i="4" s="1"/>
  <c r="H205" i="4"/>
  <c r="AL205" i="4" s="1"/>
  <c r="J205" i="4"/>
  <c r="AN205" i="4" s="1"/>
  <c r="R205" i="4"/>
  <c r="AV205" i="4" s="1"/>
  <c r="Z205" i="4"/>
  <c r="BD205" i="4" s="1"/>
  <c r="I206" i="4"/>
  <c r="AM206" i="4" s="1"/>
  <c r="Q206" i="4"/>
  <c r="AU206" i="4" s="1"/>
  <c r="Y206" i="4"/>
  <c r="BC206" i="4" s="1"/>
  <c r="AE220" i="4"/>
  <c r="BI220" i="4" s="1"/>
  <c r="AA220" i="4"/>
  <c r="BE220" i="4" s="1"/>
  <c r="W220" i="4"/>
  <c r="BA220" i="4" s="1"/>
  <c r="S220" i="4"/>
  <c r="AW220" i="4" s="1"/>
  <c r="O220" i="4"/>
  <c r="AS220" i="4" s="1"/>
  <c r="K220" i="4"/>
  <c r="AO220" i="4" s="1"/>
  <c r="G220" i="4"/>
  <c r="AK220" i="4" s="1"/>
  <c r="AG220" i="4"/>
  <c r="BK220" i="4" s="1"/>
  <c r="AB220" i="4"/>
  <c r="BF220" i="4" s="1"/>
  <c r="V220" i="4"/>
  <c r="AZ220" i="4" s="1"/>
  <c r="Q220" i="4"/>
  <c r="AU220" i="4" s="1"/>
  <c r="L220" i="4"/>
  <c r="AP220" i="4" s="1"/>
  <c r="F220" i="4"/>
  <c r="AJ220" i="4" s="1"/>
  <c r="AF220" i="4"/>
  <c r="BJ220" i="4" s="1"/>
  <c r="Z220" i="4"/>
  <c r="BD220" i="4" s="1"/>
  <c r="U220" i="4"/>
  <c r="AY220" i="4" s="1"/>
  <c r="P220" i="4"/>
  <c r="AT220" i="4" s="1"/>
  <c r="J220" i="4"/>
  <c r="AN220" i="4" s="1"/>
  <c r="E220" i="4"/>
  <c r="AI220" i="4" s="1"/>
  <c r="M220" i="4"/>
  <c r="AQ220" i="4" s="1"/>
  <c r="X220" i="4"/>
  <c r="BB220" i="4" s="1"/>
  <c r="AE221" i="4"/>
  <c r="BI221" i="4" s="1"/>
  <c r="Y221" i="4"/>
  <c r="BC221" i="4" s="1"/>
  <c r="T221" i="4"/>
  <c r="AX221" i="4" s="1"/>
  <c r="O221" i="4"/>
  <c r="AS221" i="4" s="1"/>
  <c r="I221" i="4"/>
  <c r="AM221" i="4" s="1"/>
  <c r="AC221" i="4"/>
  <c r="BG221" i="4" s="1"/>
  <c r="X221" i="4"/>
  <c r="BB221" i="4" s="1"/>
  <c r="S221" i="4"/>
  <c r="AW221" i="4" s="1"/>
  <c r="M221" i="4"/>
  <c r="AQ221" i="4" s="1"/>
  <c r="H221" i="4"/>
  <c r="AL221" i="4" s="1"/>
  <c r="E221" i="4"/>
  <c r="AI221" i="4" s="1"/>
  <c r="P221" i="4"/>
  <c r="AT221" i="4" s="1"/>
  <c r="AA221" i="4"/>
  <c r="BE221" i="4" s="1"/>
  <c r="F227" i="4"/>
  <c r="AJ227" i="4" s="1"/>
  <c r="Q227" i="4"/>
  <c r="AU227" i="4" s="1"/>
  <c r="AA227" i="4"/>
  <c r="BE227" i="4" s="1"/>
  <c r="L228" i="4"/>
  <c r="AP228" i="4" s="1"/>
  <c r="V228" i="4"/>
  <c r="AZ228" i="4" s="1"/>
  <c r="AG228" i="4"/>
  <c r="BK228" i="4" s="1"/>
  <c r="AF235" i="4"/>
  <c r="BJ235" i="4" s="1"/>
  <c r="AB235" i="4"/>
  <c r="BF235" i="4" s="1"/>
  <c r="X235" i="4"/>
  <c r="BB235" i="4" s="1"/>
  <c r="T235" i="4"/>
  <c r="AX235" i="4" s="1"/>
  <c r="P235" i="4"/>
  <c r="AT235" i="4" s="1"/>
  <c r="L235" i="4"/>
  <c r="AP235" i="4" s="1"/>
  <c r="H235" i="4"/>
  <c r="AL235" i="4" s="1"/>
  <c r="AE235" i="4"/>
  <c r="BI235" i="4" s="1"/>
  <c r="AA235" i="4"/>
  <c r="BE235" i="4" s="1"/>
  <c r="W235" i="4"/>
  <c r="BA235" i="4" s="1"/>
  <c r="S235" i="4"/>
  <c r="AW235" i="4" s="1"/>
  <c r="O235" i="4"/>
  <c r="AS235" i="4" s="1"/>
  <c r="K235" i="4"/>
  <c r="AO235" i="4" s="1"/>
  <c r="G235" i="4"/>
  <c r="AK235" i="4" s="1"/>
  <c r="AD235" i="4"/>
  <c r="BH235" i="4" s="1"/>
  <c r="V235" i="4"/>
  <c r="AZ235" i="4" s="1"/>
  <c r="N235" i="4"/>
  <c r="AR235" i="4" s="1"/>
  <c r="F235" i="4"/>
  <c r="AJ235" i="4" s="1"/>
  <c r="AC235" i="4"/>
  <c r="BG235" i="4" s="1"/>
  <c r="U235" i="4"/>
  <c r="AY235" i="4" s="1"/>
  <c r="M235" i="4"/>
  <c r="AQ235" i="4" s="1"/>
  <c r="E235" i="4"/>
  <c r="AI235" i="4" s="1"/>
  <c r="R235" i="4"/>
  <c r="AV235" i="4" s="1"/>
  <c r="AB236" i="4"/>
  <c r="BF236" i="4" s="1"/>
  <c r="T236" i="4"/>
  <c r="AX236" i="4" s="1"/>
  <c r="L236" i="4"/>
  <c r="AP236" i="4" s="1"/>
  <c r="AG236" i="4"/>
  <c r="BK236" i="4" s="1"/>
  <c r="Y236" i="4"/>
  <c r="BC236" i="4" s="1"/>
  <c r="Q236" i="4"/>
  <c r="AU236" i="4" s="1"/>
  <c r="I236" i="4"/>
  <c r="AM236" i="4" s="1"/>
  <c r="H236" i="4"/>
  <c r="AL236" i="4" s="1"/>
  <c r="X236" i="4"/>
  <c r="BB236" i="4" s="1"/>
  <c r="I251" i="4"/>
  <c r="AM251" i="4" s="1"/>
  <c r="Y251" i="4"/>
  <c r="BC251" i="4" s="1"/>
  <c r="M252" i="4"/>
  <c r="AQ252" i="4" s="1"/>
  <c r="AF255" i="4"/>
  <c r="BJ255" i="4" s="1"/>
  <c r="AB255" i="4"/>
  <c r="BF255" i="4" s="1"/>
  <c r="X255" i="4"/>
  <c r="BB255" i="4" s="1"/>
  <c r="T255" i="4"/>
  <c r="AX255" i="4" s="1"/>
  <c r="P255" i="4"/>
  <c r="AT255" i="4" s="1"/>
  <c r="L255" i="4"/>
  <c r="AP255" i="4" s="1"/>
  <c r="H255" i="4"/>
  <c r="AL255" i="4" s="1"/>
  <c r="AE255" i="4"/>
  <c r="BI255" i="4" s="1"/>
  <c r="AA255" i="4"/>
  <c r="BE255" i="4" s="1"/>
  <c r="W255" i="4"/>
  <c r="BA255" i="4" s="1"/>
  <c r="S255" i="4"/>
  <c r="AW255" i="4" s="1"/>
  <c r="O255" i="4"/>
  <c r="AS255" i="4" s="1"/>
  <c r="K255" i="4"/>
  <c r="AO255" i="4" s="1"/>
  <c r="G255" i="4"/>
  <c r="AK255" i="4" s="1"/>
  <c r="AG255" i="4"/>
  <c r="BK255" i="4" s="1"/>
  <c r="Y255" i="4"/>
  <c r="BC255" i="4" s="1"/>
  <c r="Q255" i="4"/>
  <c r="AU255" i="4" s="1"/>
  <c r="I255" i="4"/>
  <c r="AM255" i="4" s="1"/>
  <c r="AD255" i="4"/>
  <c r="BH255" i="4" s="1"/>
  <c r="V255" i="4"/>
  <c r="AZ255" i="4" s="1"/>
  <c r="N255" i="4"/>
  <c r="AR255" i="4" s="1"/>
  <c r="F255" i="4"/>
  <c r="AJ255" i="4" s="1"/>
  <c r="R255" i="4"/>
  <c r="AV255" i="4" s="1"/>
  <c r="AC256" i="4"/>
  <c r="BG256" i="4" s="1"/>
  <c r="U256" i="4"/>
  <c r="AY256" i="4" s="1"/>
  <c r="M256" i="4"/>
  <c r="AQ256" i="4" s="1"/>
  <c r="AB256" i="4"/>
  <c r="BF256" i="4" s="1"/>
  <c r="T256" i="4"/>
  <c r="AX256" i="4" s="1"/>
  <c r="L256" i="4"/>
  <c r="AP256" i="4" s="1"/>
  <c r="H256" i="4"/>
  <c r="AL256" i="4" s="1"/>
  <c r="X256" i="4"/>
  <c r="BB256" i="4" s="1"/>
  <c r="E271" i="4"/>
  <c r="AI271" i="4" s="1"/>
  <c r="U271" i="4"/>
  <c r="AY271" i="4" s="1"/>
  <c r="AE272" i="4"/>
  <c r="BI272" i="4" s="1"/>
  <c r="I272" i="4"/>
  <c r="AM272" i="4" s="1"/>
  <c r="Y272" i="4"/>
  <c r="BC272" i="4" s="1"/>
  <c r="AG278" i="4"/>
  <c r="BK278" i="4" s="1"/>
  <c r="AC278" i="4"/>
  <c r="BG278" i="4" s="1"/>
  <c r="Y278" i="4"/>
  <c r="BC278" i="4" s="1"/>
  <c r="U278" i="4"/>
  <c r="AY278" i="4" s="1"/>
  <c r="Q278" i="4"/>
  <c r="AU278" i="4" s="1"/>
  <c r="M278" i="4"/>
  <c r="AQ278" i="4" s="1"/>
  <c r="I278" i="4"/>
  <c r="AM278" i="4" s="1"/>
  <c r="E278" i="4"/>
  <c r="AI278" i="4" s="1"/>
  <c r="AF278" i="4"/>
  <c r="BJ278" i="4" s="1"/>
  <c r="AB278" i="4"/>
  <c r="BF278" i="4" s="1"/>
  <c r="X278" i="4"/>
  <c r="BB278" i="4" s="1"/>
  <c r="T278" i="4"/>
  <c r="AX278" i="4" s="1"/>
  <c r="P278" i="4"/>
  <c r="AT278" i="4" s="1"/>
  <c r="L278" i="4"/>
  <c r="AP278" i="4" s="1"/>
  <c r="H278" i="4"/>
  <c r="AL278" i="4" s="1"/>
  <c r="AD278" i="4"/>
  <c r="BH278" i="4" s="1"/>
  <c r="V278" i="4"/>
  <c r="AZ278" i="4" s="1"/>
  <c r="N278" i="4"/>
  <c r="AR278" i="4" s="1"/>
  <c r="F278" i="4"/>
  <c r="AJ278" i="4" s="1"/>
  <c r="AA278" i="4"/>
  <c r="BE278" i="4" s="1"/>
  <c r="S278" i="4"/>
  <c r="AW278" i="4" s="1"/>
  <c r="K278" i="4"/>
  <c r="AO278" i="4" s="1"/>
  <c r="R278" i="4"/>
  <c r="AV278" i="4" s="1"/>
  <c r="N279" i="4"/>
  <c r="AR279" i="4" s="1"/>
  <c r="AD279" i="4"/>
  <c r="BH279" i="4" s="1"/>
  <c r="AG282" i="4"/>
  <c r="BK282" i="4" s="1"/>
  <c r="AC282" i="4"/>
  <c r="BG282" i="4" s="1"/>
  <c r="Y282" i="4"/>
  <c r="BC282" i="4" s="1"/>
  <c r="U282" i="4"/>
  <c r="AY282" i="4" s="1"/>
  <c r="Q282" i="4"/>
  <c r="AU282" i="4" s="1"/>
  <c r="M282" i="4"/>
  <c r="AQ282" i="4" s="1"/>
  <c r="I282" i="4"/>
  <c r="AM282" i="4" s="1"/>
  <c r="E282" i="4"/>
  <c r="AI282" i="4" s="1"/>
  <c r="AF282" i="4"/>
  <c r="BJ282" i="4" s="1"/>
  <c r="AB282" i="4"/>
  <c r="BF282" i="4" s="1"/>
  <c r="X282" i="4"/>
  <c r="BB282" i="4" s="1"/>
  <c r="T282" i="4"/>
  <c r="AX282" i="4" s="1"/>
  <c r="P282" i="4"/>
  <c r="AT282" i="4" s="1"/>
  <c r="L282" i="4"/>
  <c r="AP282" i="4" s="1"/>
  <c r="H282" i="4"/>
  <c r="AL282" i="4" s="1"/>
  <c r="AE282" i="4"/>
  <c r="BI282" i="4" s="1"/>
  <c r="W282" i="4"/>
  <c r="BA282" i="4" s="1"/>
  <c r="O282" i="4"/>
  <c r="AS282" i="4" s="1"/>
  <c r="G282" i="4"/>
  <c r="AK282" i="4" s="1"/>
  <c r="AD282" i="4"/>
  <c r="BH282" i="4" s="1"/>
  <c r="V282" i="4"/>
  <c r="AZ282" i="4" s="1"/>
  <c r="N282" i="4"/>
  <c r="AR282" i="4" s="1"/>
  <c r="F282" i="4"/>
  <c r="AJ282" i="4" s="1"/>
  <c r="R282" i="4"/>
  <c r="AV282" i="4" s="1"/>
  <c r="Q283" i="4"/>
  <c r="AU283" i="4" s="1"/>
  <c r="S290" i="4"/>
  <c r="AW290" i="4" s="1"/>
  <c r="AF291" i="4"/>
  <c r="BJ291" i="4" s="1"/>
  <c r="AB291" i="4"/>
  <c r="BF291" i="4" s="1"/>
  <c r="X291" i="4"/>
  <c r="BB291" i="4" s="1"/>
  <c r="T291" i="4"/>
  <c r="AX291" i="4" s="1"/>
  <c r="P291" i="4"/>
  <c r="AT291" i="4" s="1"/>
  <c r="L291" i="4"/>
  <c r="AP291" i="4" s="1"/>
  <c r="H291" i="4"/>
  <c r="AL291" i="4" s="1"/>
  <c r="AE291" i="4"/>
  <c r="BI291" i="4" s="1"/>
  <c r="AA291" i="4"/>
  <c r="BE291" i="4" s="1"/>
  <c r="W291" i="4"/>
  <c r="BA291" i="4" s="1"/>
  <c r="S291" i="4"/>
  <c r="AW291" i="4" s="1"/>
  <c r="O291" i="4"/>
  <c r="AS291" i="4" s="1"/>
  <c r="K291" i="4"/>
  <c r="AO291" i="4" s="1"/>
  <c r="G291" i="4"/>
  <c r="AK291" i="4" s="1"/>
  <c r="AD291" i="4"/>
  <c r="BH291" i="4" s="1"/>
  <c r="V291" i="4"/>
  <c r="AZ291" i="4" s="1"/>
  <c r="N291" i="4"/>
  <c r="AR291" i="4" s="1"/>
  <c r="F291" i="4"/>
  <c r="AJ291" i="4" s="1"/>
  <c r="AC291" i="4"/>
  <c r="BG291" i="4" s="1"/>
  <c r="U291" i="4"/>
  <c r="AY291" i="4" s="1"/>
  <c r="M291" i="4"/>
  <c r="AQ291" i="4" s="1"/>
  <c r="E291" i="4"/>
  <c r="AI291" i="4" s="1"/>
  <c r="R291" i="4"/>
  <c r="AV291" i="4" s="1"/>
  <c r="AB292" i="4"/>
  <c r="BF292" i="4" s="1"/>
  <c r="T292" i="4"/>
  <c r="AX292" i="4" s="1"/>
  <c r="L292" i="4"/>
  <c r="AP292" i="4" s="1"/>
  <c r="AG292" i="4"/>
  <c r="BK292" i="4" s="1"/>
  <c r="Y292" i="4"/>
  <c r="BC292" i="4" s="1"/>
  <c r="Q292" i="4"/>
  <c r="AU292" i="4" s="1"/>
  <c r="I292" i="4"/>
  <c r="AM292" i="4" s="1"/>
  <c r="H292" i="4"/>
  <c r="AL292" i="4" s="1"/>
  <c r="X292" i="4"/>
  <c r="BB292" i="4" s="1"/>
  <c r="AC297" i="4"/>
  <c r="BG297" i="4" s="1"/>
  <c r="X297" i="4"/>
  <c r="BB297" i="4" s="1"/>
  <c r="S297" i="4"/>
  <c r="AW297" i="4" s="1"/>
  <c r="M297" i="4"/>
  <c r="AQ297" i="4" s="1"/>
  <c r="H297" i="4"/>
  <c r="AL297" i="4" s="1"/>
  <c r="AG297" i="4"/>
  <c r="BK297" i="4" s="1"/>
  <c r="AB297" i="4"/>
  <c r="BF297" i="4" s="1"/>
  <c r="W297" i="4"/>
  <c r="BA297" i="4" s="1"/>
  <c r="Q297" i="4"/>
  <c r="AU297" i="4" s="1"/>
  <c r="L297" i="4"/>
  <c r="AP297" i="4" s="1"/>
  <c r="G297" i="4"/>
  <c r="AK297" i="4" s="1"/>
  <c r="Y297" i="4"/>
  <c r="BC297" i="4" s="1"/>
  <c r="O297" i="4"/>
  <c r="AS297" i="4" s="1"/>
  <c r="AF297" i="4"/>
  <c r="BJ297" i="4" s="1"/>
  <c r="U297" i="4"/>
  <c r="AY297" i="4" s="1"/>
  <c r="K297" i="4"/>
  <c r="AO297" i="4" s="1"/>
  <c r="AA297" i="4"/>
  <c r="BE297" i="4" s="1"/>
  <c r="X298" i="4"/>
  <c r="BB298" i="4" s="1"/>
  <c r="Z300" i="4"/>
  <c r="BD300" i="4" s="1"/>
  <c r="P300" i="4"/>
  <c r="AT300" i="4" s="1"/>
  <c r="AG300" i="4"/>
  <c r="BK300" i="4" s="1"/>
  <c r="V300" i="4"/>
  <c r="AZ300" i="4" s="1"/>
  <c r="L300" i="4"/>
  <c r="AP300" i="4" s="1"/>
  <c r="J300" i="4"/>
  <c r="AN300" i="4" s="1"/>
  <c r="AF300" i="4"/>
  <c r="BJ300" i="4" s="1"/>
  <c r="AA303" i="4"/>
  <c r="BE303" i="4" s="1"/>
  <c r="Q303" i="4"/>
  <c r="AU303" i="4" s="1"/>
  <c r="Z303" i="4"/>
  <c r="BD303" i="4" s="1"/>
  <c r="O303" i="4"/>
  <c r="AS303" i="4" s="1"/>
  <c r="J303" i="4"/>
  <c r="AN303" i="4" s="1"/>
  <c r="AE303" i="4"/>
  <c r="BI303" i="4" s="1"/>
  <c r="AF311" i="4"/>
  <c r="BJ311" i="4" s="1"/>
  <c r="AB311" i="4"/>
  <c r="BF311" i="4" s="1"/>
  <c r="X311" i="4"/>
  <c r="BB311" i="4" s="1"/>
  <c r="T311" i="4"/>
  <c r="AX311" i="4" s="1"/>
  <c r="P311" i="4"/>
  <c r="AT311" i="4" s="1"/>
  <c r="L311" i="4"/>
  <c r="AP311" i="4" s="1"/>
  <c r="H311" i="4"/>
  <c r="AL311" i="4" s="1"/>
  <c r="AG311" i="4"/>
  <c r="BK311" i="4" s="1"/>
  <c r="AA311" i="4"/>
  <c r="BE311" i="4" s="1"/>
  <c r="V311" i="4"/>
  <c r="AZ311" i="4" s="1"/>
  <c r="Q311" i="4"/>
  <c r="AU311" i="4" s="1"/>
  <c r="K311" i="4"/>
  <c r="AO311" i="4" s="1"/>
  <c r="F311" i="4"/>
  <c r="AJ311" i="4" s="1"/>
  <c r="AE311" i="4"/>
  <c r="BI311" i="4" s="1"/>
  <c r="Z311" i="4"/>
  <c r="BD311" i="4" s="1"/>
  <c r="U311" i="4"/>
  <c r="AY311" i="4" s="1"/>
  <c r="O311" i="4"/>
  <c r="AS311" i="4" s="1"/>
  <c r="J311" i="4"/>
  <c r="AN311" i="4" s="1"/>
  <c r="E311" i="4"/>
  <c r="AI311" i="4" s="1"/>
  <c r="AC311" i="4"/>
  <c r="BG311" i="4" s="1"/>
  <c r="R311" i="4"/>
  <c r="AV311" i="4" s="1"/>
  <c r="G311" i="4"/>
  <c r="AK311" i="4" s="1"/>
  <c r="Y311" i="4"/>
  <c r="BC311" i="4" s="1"/>
  <c r="N311" i="4"/>
  <c r="AR311" i="4" s="1"/>
  <c r="W311" i="4"/>
  <c r="BA311" i="4" s="1"/>
  <c r="O330" i="4"/>
  <c r="AS330" i="4" s="1"/>
  <c r="E339" i="4"/>
  <c r="AI339" i="4" s="1"/>
  <c r="AE340" i="4"/>
  <c r="BI340" i="4" s="1"/>
  <c r="I340" i="4"/>
  <c r="AM340" i="4" s="1"/>
  <c r="AF347" i="4"/>
  <c r="BJ347" i="4" s="1"/>
  <c r="AB347" i="4"/>
  <c r="BF347" i="4" s="1"/>
  <c r="X347" i="4"/>
  <c r="BB347" i="4" s="1"/>
  <c r="T347" i="4"/>
  <c r="AX347" i="4" s="1"/>
  <c r="P347" i="4"/>
  <c r="AT347" i="4" s="1"/>
  <c r="L347" i="4"/>
  <c r="AP347" i="4" s="1"/>
  <c r="H347" i="4"/>
  <c r="AL347" i="4" s="1"/>
  <c r="AE347" i="4"/>
  <c r="BI347" i="4" s="1"/>
  <c r="AA347" i="4"/>
  <c r="BE347" i="4" s="1"/>
  <c r="W347" i="4"/>
  <c r="BA347" i="4" s="1"/>
  <c r="S347" i="4"/>
  <c r="AW347" i="4" s="1"/>
  <c r="O347" i="4"/>
  <c r="AS347" i="4" s="1"/>
  <c r="K347" i="4"/>
  <c r="AO347" i="4" s="1"/>
  <c r="G347" i="4"/>
  <c r="AK347" i="4" s="1"/>
  <c r="AD347" i="4"/>
  <c r="BH347" i="4" s="1"/>
  <c r="V347" i="4"/>
  <c r="AZ347" i="4" s="1"/>
  <c r="N347" i="4"/>
  <c r="AR347" i="4" s="1"/>
  <c r="F347" i="4"/>
  <c r="AJ347" i="4" s="1"/>
  <c r="AC347" i="4"/>
  <c r="BG347" i="4" s="1"/>
  <c r="U347" i="4"/>
  <c r="AY347" i="4" s="1"/>
  <c r="M347" i="4"/>
  <c r="AQ347" i="4" s="1"/>
  <c r="E347" i="4"/>
  <c r="AI347" i="4" s="1"/>
  <c r="Z347" i="4"/>
  <c r="BD347" i="4" s="1"/>
  <c r="J347" i="4"/>
  <c r="AN347" i="4" s="1"/>
  <c r="Y347" i="4"/>
  <c r="BC347" i="4" s="1"/>
  <c r="I347" i="4"/>
  <c r="AM347" i="4" s="1"/>
  <c r="AB348" i="4"/>
  <c r="BF348" i="4" s="1"/>
  <c r="T348" i="4"/>
  <c r="AX348" i="4" s="1"/>
  <c r="L348" i="4"/>
  <c r="AP348" i="4" s="1"/>
  <c r="AG348" i="4"/>
  <c r="BK348" i="4" s="1"/>
  <c r="Y348" i="4"/>
  <c r="BC348" i="4" s="1"/>
  <c r="Q348" i="4"/>
  <c r="AU348" i="4" s="1"/>
  <c r="I348" i="4"/>
  <c r="AM348" i="4" s="1"/>
  <c r="AF348" i="4"/>
  <c r="BJ348" i="4" s="1"/>
  <c r="P348" i="4"/>
  <c r="AT348" i="4" s="1"/>
  <c r="AC348" i="4"/>
  <c r="BG348" i="4" s="1"/>
  <c r="M348" i="4"/>
  <c r="AQ348" i="4" s="1"/>
  <c r="H348" i="4"/>
  <c r="AL348" i="4" s="1"/>
  <c r="AE367" i="4"/>
  <c r="BI367" i="4" s="1"/>
  <c r="AA367" i="4"/>
  <c r="BE367" i="4" s="1"/>
  <c r="W367" i="4"/>
  <c r="BA367" i="4" s="1"/>
  <c r="S367" i="4"/>
  <c r="AW367" i="4" s="1"/>
  <c r="O367" i="4"/>
  <c r="AS367" i="4" s="1"/>
  <c r="K367" i="4"/>
  <c r="AO367" i="4" s="1"/>
  <c r="G367" i="4"/>
  <c r="AK367" i="4" s="1"/>
  <c r="AG367" i="4"/>
  <c r="BK367" i="4" s="1"/>
  <c r="AB367" i="4"/>
  <c r="BF367" i="4" s="1"/>
  <c r="V367" i="4"/>
  <c r="AZ367" i="4" s="1"/>
  <c r="Q367" i="4"/>
  <c r="AU367" i="4" s="1"/>
  <c r="L367" i="4"/>
  <c r="AP367" i="4" s="1"/>
  <c r="F367" i="4"/>
  <c r="AJ367" i="4" s="1"/>
  <c r="AF367" i="4"/>
  <c r="BJ367" i="4" s="1"/>
  <c r="Z367" i="4"/>
  <c r="BD367" i="4" s="1"/>
  <c r="U367" i="4"/>
  <c r="AY367" i="4" s="1"/>
  <c r="P367" i="4"/>
  <c r="AT367" i="4" s="1"/>
  <c r="J367" i="4"/>
  <c r="AN367" i="4" s="1"/>
  <c r="E367" i="4"/>
  <c r="AI367" i="4" s="1"/>
  <c r="AD367" i="4"/>
  <c r="BH367" i="4" s="1"/>
  <c r="Y367" i="4"/>
  <c r="BC367" i="4" s="1"/>
  <c r="T367" i="4"/>
  <c r="AX367" i="4" s="1"/>
  <c r="N367" i="4"/>
  <c r="AR367" i="4" s="1"/>
  <c r="I367" i="4"/>
  <c r="AM367" i="4" s="1"/>
  <c r="R367" i="4"/>
  <c r="AV367" i="4" s="1"/>
  <c r="M367" i="4"/>
  <c r="AQ367" i="4" s="1"/>
  <c r="AC367" i="4"/>
  <c r="BG367" i="4" s="1"/>
  <c r="H367" i="4"/>
  <c r="AL367" i="4" s="1"/>
  <c r="Q390" i="4"/>
  <c r="AU390" i="4" s="1"/>
  <c r="I390" i="4"/>
  <c r="AM390" i="4" s="1"/>
  <c r="AG390" i="4"/>
  <c r="BK390" i="4" s="1"/>
  <c r="Y390" i="4"/>
  <c r="BC390" i="4" s="1"/>
  <c r="AF228" i="4"/>
  <c r="BJ228" i="4" s="1"/>
  <c r="AG234" i="4"/>
  <c r="BK234" i="4" s="1"/>
  <c r="AC234" i="4"/>
  <c r="BG234" i="4" s="1"/>
  <c r="Y234" i="4"/>
  <c r="BC234" i="4" s="1"/>
  <c r="U234" i="4"/>
  <c r="AY234" i="4" s="1"/>
  <c r="Q234" i="4"/>
  <c r="AU234" i="4" s="1"/>
  <c r="M234" i="4"/>
  <c r="AQ234" i="4" s="1"/>
  <c r="I234" i="4"/>
  <c r="AM234" i="4" s="1"/>
  <c r="E234" i="4"/>
  <c r="AI234" i="4" s="1"/>
  <c r="AF234" i="4"/>
  <c r="BJ234" i="4" s="1"/>
  <c r="AB234" i="4"/>
  <c r="BF234" i="4" s="1"/>
  <c r="X234" i="4"/>
  <c r="BB234" i="4" s="1"/>
  <c r="T234" i="4"/>
  <c r="AX234" i="4" s="1"/>
  <c r="P234" i="4"/>
  <c r="AT234" i="4" s="1"/>
  <c r="L234" i="4"/>
  <c r="AP234" i="4" s="1"/>
  <c r="H234" i="4"/>
  <c r="AL234" i="4" s="1"/>
  <c r="AE234" i="4"/>
  <c r="BI234" i="4" s="1"/>
  <c r="W234" i="4"/>
  <c r="BA234" i="4" s="1"/>
  <c r="O234" i="4"/>
  <c r="AS234" i="4" s="1"/>
  <c r="G234" i="4"/>
  <c r="AK234" i="4" s="1"/>
  <c r="AD234" i="4"/>
  <c r="BH234" i="4" s="1"/>
  <c r="V234" i="4"/>
  <c r="AZ234" i="4" s="1"/>
  <c r="N234" i="4"/>
  <c r="AR234" i="4" s="1"/>
  <c r="F234" i="4"/>
  <c r="AJ234" i="4" s="1"/>
  <c r="AB252" i="4"/>
  <c r="BF252" i="4" s="1"/>
  <c r="T252" i="4"/>
  <c r="AX252" i="4" s="1"/>
  <c r="L252" i="4"/>
  <c r="AP252" i="4" s="1"/>
  <c r="AG252" i="4"/>
  <c r="BK252" i="4" s="1"/>
  <c r="Y252" i="4"/>
  <c r="BC252" i="4" s="1"/>
  <c r="Q252" i="4"/>
  <c r="AU252" i="4" s="1"/>
  <c r="I252" i="4"/>
  <c r="AM252" i="4" s="1"/>
  <c r="R271" i="4"/>
  <c r="AV271" i="4" s="1"/>
  <c r="H272" i="4"/>
  <c r="AL272" i="4" s="1"/>
  <c r="V331" i="4"/>
  <c r="AZ331" i="4" s="1"/>
  <c r="AG331" i="4"/>
  <c r="BK331" i="4" s="1"/>
  <c r="Q331" i="4"/>
  <c r="AU331" i="4" s="1"/>
  <c r="K7" i="4"/>
  <c r="AO7" i="4" s="1"/>
  <c r="O7" i="4"/>
  <c r="AS7" i="4" s="1"/>
  <c r="S7" i="4"/>
  <c r="AW7" i="4" s="1"/>
  <c r="W7" i="4"/>
  <c r="BA7" i="4" s="1"/>
  <c r="AA7" i="4"/>
  <c r="BE7" i="4" s="1"/>
  <c r="F8" i="4"/>
  <c r="AJ8" i="4" s="1"/>
  <c r="J8" i="4"/>
  <c r="AN8" i="4" s="1"/>
  <c r="N8" i="4"/>
  <c r="AR8" i="4" s="1"/>
  <c r="R8" i="4"/>
  <c r="AV8" i="4" s="1"/>
  <c r="V8" i="4"/>
  <c r="AZ8" i="4" s="1"/>
  <c r="Z8" i="4"/>
  <c r="BD8" i="4" s="1"/>
  <c r="G11" i="4"/>
  <c r="AK11" i="4" s="1"/>
  <c r="K11" i="4"/>
  <c r="AO11" i="4" s="1"/>
  <c r="O11" i="4"/>
  <c r="AS11" i="4" s="1"/>
  <c r="S11" i="4"/>
  <c r="AW11" i="4" s="1"/>
  <c r="W11" i="4"/>
  <c r="BA11" i="4" s="1"/>
  <c r="AA11" i="4"/>
  <c r="BE11" i="4" s="1"/>
  <c r="F12" i="4"/>
  <c r="AJ12" i="4" s="1"/>
  <c r="J12" i="4"/>
  <c r="AN12" i="4" s="1"/>
  <c r="N12" i="4"/>
  <c r="AR12" i="4" s="1"/>
  <c r="R12" i="4"/>
  <c r="AV12" i="4" s="1"/>
  <c r="V12" i="4"/>
  <c r="AZ12" i="4" s="1"/>
  <c r="Z12" i="4"/>
  <c r="BD12" i="4" s="1"/>
  <c r="G15" i="4"/>
  <c r="AK15" i="4" s="1"/>
  <c r="K15" i="4"/>
  <c r="AO15" i="4" s="1"/>
  <c r="O15" i="4"/>
  <c r="AS15" i="4" s="1"/>
  <c r="S15" i="4"/>
  <c r="AW15" i="4" s="1"/>
  <c r="W15" i="4"/>
  <c r="BA15" i="4" s="1"/>
  <c r="AA15" i="4"/>
  <c r="BE15" i="4" s="1"/>
  <c r="F16" i="4"/>
  <c r="AJ16" i="4" s="1"/>
  <c r="J16" i="4"/>
  <c r="AN16" i="4" s="1"/>
  <c r="N16" i="4"/>
  <c r="AR16" i="4" s="1"/>
  <c r="R16" i="4"/>
  <c r="AV16" i="4" s="1"/>
  <c r="V16" i="4"/>
  <c r="AZ16" i="4" s="1"/>
  <c r="Z16" i="4"/>
  <c r="BD16" i="4" s="1"/>
  <c r="G19" i="4"/>
  <c r="AK19" i="4" s="1"/>
  <c r="K19" i="4"/>
  <c r="AO19" i="4" s="1"/>
  <c r="O19" i="4"/>
  <c r="AS19" i="4" s="1"/>
  <c r="S19" i="4"/>
  <c r="AW19" i="4" s="1"/>
  <c r="W19" i="4"/>
  <c r="BA19" i="4" s="1"/>
  <c r="AA19" i="4"/>
  <c r="BE19" i="4" s="1"/>
  <c r="F20" i="4"/>
  <c r="AJ20" i="4" s="1"/>
  <c r="J20" i="4"/>
  <c r="AN20" i="4" s="1"/>
  <c r="N20" i="4"/>
  <c r="AR20" i="4" s="1"/>
  <c r="R20" i="4"/>
  <c r="AV20" i="4" s="1"/>
  <c r="V20" i="4"/>
  <c r="AZ20" i="4" s="1"/>
  <c r="Z20" i="4"/>
  <c r="BD20" i="4" s="1"/>
  <c r="G23" i="4"/>
  <c r="AK23" i="4" s="1"/>
  <c r="K23" i="4"/>
  <c r="AO23" i="4" s="1"/>
  <c r="O23" i="4"/>
  <c r="AS23" i="4" s="1"/>
  <c r="S23" i="4"/>
  <c r="AW23" i="4" s="1"/>
  <c r="W23" i="4"/>
  <c r="BA23" i="4" s="1"/>
  <c r="AA23" i="4"/>
  <c r="BE23" i="4" s="1"/>
  <c r="F24" i="4"/>
  <c r="AJ24" i="4" s="1"/>
  <c r="J24" i="4"/>
  <c r="AN24" i="4" s="1"/>
  <c r="N24" i="4"/>
  <c r="AR24" i="4" s="1"/>
  <c r="R24" i="4"/>
  <c r="AV24" i="4" s="1"/>
  <c r="V24" i="4"/>
  <c r="AZ24" i="4" s="1"/>
  <c r="Z24" i="4"/>
  <c r="BD24" i="4" s="1"/>
  <c r="G27" i="4"/>
  <c r="AK27" i="4" s="1"/>
  <c r="K27" i="4"/>
  <c r="AO27" i="4" s="1"/>
  <c r="O27" i="4"/>
  <c r="AS27" i="4" s="1"/>
  <c r="S27" i="4"/>
  <c r="AW27" i="4" s="1"/>
  <c r="W27" i="4"/>
  <c r="BA27" i="4" s="1"/>
  <c r="AA27" i="4"/>
  <c r="BE27" i="4" s="1"/>
  <c r="F28" i="4"/>
  <c r="AJ28" i="4" s="1"/>
  <c r="J28" i="4"/>
  <c r="AN28" i="4" s="1"/>
  <c r="N28" i="4"/>
  <c r="AR28" i="4" s="1"/>
  <c r="R28" i="4"/>
  <c r="AV28" i="4" s="1"/>
  <c r="V28" i="4"/>
  <c r="AZ28" i="4" s="1"/>
  <c r="Z28" i="4"/>
  <c r="BD28" i="4" s="1"/>
  <c r="G31" i="4"/>
  <c r="AK31" i="4" s="1"/>
  <c r="K31" i="4"/>
  <c r="AO31" i="4" s="1"/>
  <c r="O31" i="4"/>
  <c r="AS31" i="4" s="1"/>
  <c r="S31" i="4"/>
  <c r="AW31" i="4" s="1"/>
  <c r="W31" i="4"/>
  <c r="BA31" i="4" s="1"/>
  <c r="AA31" i="4"/>
  <c r="BE31" i="4" s="1"/>
  <c r="F32" i="4"/>
  <c r="AJ32" i="4" s="1"/>
  <c r="J32" i="4"/>
  <c r="AN32" i="4" s="1"/>
  <c r="N32" i="4"/>
  <c r="AR32" i="4" s="1"/>
  <c r="R32" i="4"/>
  <c r="AV32" i="4" s="1"/>
  <c r="V32" i="4"/>
  <c r="AZ32" i="4" s="1"/>
  <c r="Z32" i="4"/>
  <c r="BD32" i="4" s="1"/>
  <c r="G35" i="4"/>
  <c r="AK35" i="4" s="1"/>
  <c r="K35" i="4"/>
  <c r="AO35" i="4" s="1"/>
  <c r="O35" i="4"/>
  <c r="AS35" i="4" s="1"/>
  <c r="S35" i="4"/>
  <c r="AW35" i="4" s="1"/>
  <c r="W35" i="4"/>
  <c r="BA35" i="4" s="1"/>
  <c r="AA35" i="4"/>
  <c r="BE35" i="4" s="1"/>
  <c r="F36" i="4"/>
  <c r="AJ36" i="4" s="1"/>
  <c r="J36" i="4"/>
  <c r="AN36" i="4" s="1"/>
  <c r="N36" i="4"/>
  <c r="AR36" i="4" s="1"/>
  <c r="R36" i="4"/>
  <c r="AV36" i="4" s="1"/>
  <c r="V36" i="4"/>
  <c r="AZ36" i="4" s="1"/>
  <c r="Z36" i="4"/>
  <c r="BD36" i="4" s="1"/>
  <c r="G39" i="4"/>
  <c r="AK39" i="4" s="1"/>
  <c r="K39" i="4"/>
  <c r="AO39" i="4" s="1"/>
  <c r="O39" i="4"/>
  <c r="AS39" i="4" s="1"/>
  <c r="S39" i="4"/>
  <c r="AW39" i="4" s="1"/>
  <c r="W39" i="4"/>
  <c r="BA39" i="4" s="1"/>
  <c r="AA39" i="4"/>
  <c r="BE39" i="4" s="1"/>
  <c r="F40" i="4"/>
  <c r="AJ40" i="4" s="1"/>
  <c r="J40" i="4"/>
  <c r="AN40" i="4" s="1"/>
  <c r="N40" i="4"/>
  <c r="AR40" i="4" s="1"/>
  <c r="R40" i="4"/>
  <c r="AV40" i="4" s="1"/>
  <c r="V40" i="4"/>
  <c r="AZ40" i="4" s="1"/>
  <c r="Z40" i="4"/>
  <c r="BD40" i="4" s="1"/>
  <c r="G43" i="4"/>
  <c r="AK43" i="4" s="1"/>
  <c r="K43" i="4"/>
  <c r="AO43" i="4" s="1"/>
  <c r="O43" i="4"/>
  <c r="AS43" i="4" s="1"/>
  <c r="S43" i="4"/>
  <c r="AW43" i="4" s="1"/>
  <c r="W43" i="4"/>
  <c r="BA43" i="4" s="1"/>
  <c r="AA43" i="4"/>
  <c r="BE43" i="4" s="1"/>
  <c r="F44" i="4"/>
  <c r="AJ44" i="4" s="1"/>
  <c r="J44" i="4"/>
  <c r="AN44" i="4" s="1"/>
  <c r="N44" i="4"/>
  <c r="AR44" i="4" s="1"/>
  <c r="R44" i="4"/>
  <c r="AV44" i="4" s="1"/>
  <c r="V44" i="4"/>
  <c r="AZ44" i="4" s="1"/>
  <c r="Z44" i="4"/>
  <c r="BD44" i="4" s="1"/>
  <c r="G47" i="4"/>
  <c r="AK47" i="4" s="1"/>
  <c r="K47" i="4"/>
  <c r="AO47" i="4" s="1"/>
  <c r="O47" i="4"/>
  <c r="AS47" i="4" s="1"/>
  <c r="S47" i="4"/>
  <c r="AW47" i="4" s="1"/>
  <c r="W47" i="4"/>
  <c r="BA47" i="4" s="1"/>
  <c r="AA47" i="4"/>
  <c r="BE47" i="4" s="1"/>
  <c r="F48" i="4"/>
  <c r="AJ48" i="4" s="1"/>
  <c r="J48" i="4"/>
  <c r="AN48" i="4" s="1"/>
  <c r="N48" i="4"/>
  <c r="AR48" i="4" s="1"/>
  <c r="R48" i="4"/>
  <c r="AV48" i="4" s="1"/>
  <c r="V48" i="4"/>
  <c r="AZ48" i="4" s="1"/>
  <c r="Z48" i="4"/>
  <c r="BD48" i="4" s="1"/>
  <c r="G51" i="4"/>
  <c r="AK51" i="4" s="1"/>
  <c r="K51" i="4"/>
  <c r="AO51" i="4" s="1"/>
  <c r="O51" i="4"/>
  <c r="AS51" i="4" s="1"/>
  <c r="S51" i="4"/>
  <c r="AW51" i="4" s="1"/>
  <c r="W51" i="4"/>
  <c r="BA51" i="4" s="1"/>
  <c r="AA51" i="4"/>
  <c r="BE51" i="4" s="1"/>
  <c r="F52" i="4"/>
  <c r="AJ52" i="4" s="1"/>
  <c r="J52" i="4"/>
  <c r="AN52" i="4" s="1"/>
  <c r="N52" i="4"/>
  <c r="AR52" i="4" s="1"/>
  <c r="R52" i="4"/>
  <c r="AV52" i="4" s="1"/>
  <c r="V52" i="4"/>
  <c r="AZ52" i="4" s="1"/>
  <c r="Z52" i="4"/>
  <c r="BD52" i="4" s="1"/>
  <c r="G55" i="4"/>
  <c r="AK55" i="4" s="1"/>
  <c r="K55" i="4"/>
  <c r="AO55" i="4" s="1"/>
  <c r="O55" i="4"/>
  <c r="AS55" i="4" s="1"/>
  <c r="S55" i="4"/>
  <c r="AW55" i="4" s="1"/>
  <c r="W55" i="4"/>
  <c r="BA55" i="4" s="1"/>
  <c r="AA55" i="4"/>
  <c r="BE55" i="4" s="1"/>
  <c r="F56" i="4"/>
  <c r="AJ56" i="4" s="1"/>
  <c r="J56" i="4"/>
  <c r="AN56" i="4" s="1"/>
  <c r="N56" i="4"/>
  <c r="AR56" i="4" s="1"/>
  <c r="R56" i="4"/>
  <c r="AV56" i="4" s="1"/>
  <c r="V56" i="4"/>
  <c r="AZ56" i="4" s="1"/>
  <c r="Z56" i="4"/>
  <c r="BD56" i="4" s="1"/>
  <c r="G59" i="4"/>
  <c r="AK59" i="4" s="1"/>
  <c r="K59" i="4"/>
  <c r="AO59" i="4" s="1"/>
  <c r="O59" i="4"/>
  <c r="AS59" i="4" s="1"/>
  <c r="S59" i="4"/>
  <c r="AW59" i="4" s="1"/>
  <c r="W59" i="4"/>
  <c r="BA59" i="4" s="1"/>
  <c r="AA59" i="4"/>
  <c r="BE59" i="4" s="1"/>
  <c r="F60" i="4"/>
  <c r="AJ60" i="4" s="1"/>
  <c r="J60" i="4"/>
  <c r="AN60" i="4" s="1"/>
  <c r="N60" i="4"/>
  <c r="AR60" i="4" s="1"/>
  <c r="R60" i="4"/>
  <c r="AV60" i="4" s="1"/>
  <c r="V60" i="4"/>
  <c r="AZ60" i="4" s="1"/>
  <c r="Z60" i="4"/>
  <c r="BD60" i="4" s="1"/>
  <c r="G63" i="4"/>
  <c r="AK63" i="4" s="1"/>
  <c r="K63" i="4"/>
  <c r="AO63" i="4" s="1"/>
  <c r="O63" i="4"/>
  <c r="AS63" i="4" s="1"/>
  <c r="S63" i="4"/>
  <c r="AW63" i="4" s="1"/>
  <c r="W63" i="4"/>
  <c r="BA63" i="4" s="1"/>
  <c r="AA63" i="4"/>
  <c r="BE63" i="4" s="1"/>
  <c r="F64" i="4"/>
  <c r="AJ64" i="4" s="1"/>
  <c r="J64" i="4"/>
  <c r="AN64" i="4" s="1"/>
  <c r="N64" i="4"/>
  <c r="AR64" i="4" s="1"/>
  <c r="R64" i="4"/>
  <c r="AV64" i="4" s="1"/>
  <c r="V64" i="4"/>
  <c r="AZ64" i="4" s="1"/>
  <c r="Z64" i="4"/>
  <c r="BD64" i="4" s="1"/>
  <c r="G67" i="4"/>
  <c r="AK67" i="4" s="1"/>
  <c r="K67" i="4"/>
  <c r="AO67" i="4" s="1"/>
  <c r="O67" i="4"/>
  <c r="AS67" i="4" s="1"/>
  <c r="S67" i="4"/>
  <c r="AW67" i="4" s="1"/>
  <c r="W67" i="4"/>
  <c r="BA67" i="4" s="1"/>
  <c r="AA67" i="4"/>
  <c r="BE67" i="4" s="1"/>
  <c r="F68" i="4"/>
  <c r="AJ68" i="4" s="1"/>
  <c r="J68" i="4"/>
  <c r="AN68" i="4" s="1"/>
  <c r="N68" i="4"/>
  <c r="AR68" i="4" s="1"/>
  <c r="R68" i="4"/>
  <c r="AV68" i="4" s="1"/>
  <c r="V68" i="4"/>
  <c r="AZ68" i="4" s="1"/>
  <c r="Z68" i="4"/>
  <c r="BD68" i="4" s="1"/>
  <c r="G71" i="4"/>
  <c r="AK71" i="4" s="1"/>
  <c r="K71" i="4"/>
  <c r="AO71" i="4" s="1"/>
  <c r="O71" i="4"/>
  <c r="AS71" i="4" s="1"/>
  <c r="S71" i="4"/>
  <c r="AW71" i="4" s="1"/>
  <c r="W71" i="4"/>
  <c r="BA71" i="4" s="1"/>
  <c r="AA71" i="4"/>
  <c r="BE71" i="4" s="1"/>
  <c r="F72" i="4"/>
  <c r="AJ72" i="4" s="1"/>
  <c r="J72" i="4"/>
  <c r="AN72" i="4" s="1"/>
  <c r="N72" i="4"/>
  <c r="AR72" i="4" s="1"/>
  <c r="R72" i="4"/>
  <c r="AV72" i="4" s="1"/>
  <c r="V72" i="4"/>
  <c r="AZ72" i="4" s="1"/>
  <c r="Z72" i="4"/>
  <c r="BD72" i="4" s="1"/>
  <c r="H74" i="4"/>
  <c r="AL74" i="4" s="1"/>
  <c r="L74" i="4"/>
  <c r="AP74" i="4" s="1"/>
  <c r="P74" i="4"/>
  <c r="AT74" i="4" s="1"/>
  <c r="T74" i="4"/>
  <c r="AX74" i="4" s="1"/>
  <c r="X74" i="4"/>
  <c r="BB74" i="4" s="1"/>
  <c r="AB74" i="4"/>
  <c r="BF74" i="4" s="1"/>
  <c r="G75" i="4"/>
  <c r="AK75" i="4" s="1"/>
  <c r="K75" i="4"/>
  <c r="AO75" i="4" s="1"/>
  <c r="O75" i="4"/>
  <c r="AS75" i="4" s="1"/>
  <c r="S75" i="4"/>
  <c r="AW75" i="4" s="1"/>
  <c r="W75" i="4"/>
  <c r="BA75" i="4" s="1"/>
  <c r="AA75" i="4"/>
  <c r="BE75" i="4" s="1"/>
  <c r="F76" i="4"/>
  <c r="AJ76" i="4" s="1"/>
  <c r="J76" i="4"/>
  <c r="AN76" i="4" s="1"/>
  <c r="N76" i="4"/>
  <c r="AR76" i="4" s="1"/>
  <c r="R76" i="4"/>
  <c r="AV76" i="4" s="1"/>
  <c r="V76" i="4"/>
  <c r="AZ76" i="4" s="1"/>
  <c r="Z76" i="4"/>
  <c r="BD76" i="4" s="1"/>
  <c r="H78" i="4"/>
  <c r="AL78" i="4" s="1"/>
  <c r="L78" i="4"/>
  <c r="AP78" i="4" s="1"/>
  <c r="P78" i="4"/>
  <c r="AT78" i="4" s="1"/>
  <c r="T78" i="4"/>
  <c r="AX78" i="4" s="1"/>
  <c r="X78" i="4"/>
  <c r="BB78" i="4" s="1"/>
  <c r="AB78" i="4"/>
  <c r="BF78" i="4" s="1"/>
  <c r="G79" i="4"/>
  <c r="AK79" i="4" s="1"/>
  <c r="K79" i="4"/>
  <c r="AO79" i="4" s="1"/>
  <c r="O79" i="4"/>
  <c r="AS79" i="4" s="1"/>
  <c r="S79" i="4"/>
  <c r="AW79" i="4" s="1"/>
  <c r="W79" i="4"/>
  <c r="BA79" i="4" s="1"/>
  <c r="AA79" i="4"/>
  <c r="BE79" i="4" s="1"/>
  <c r="F80" i="4"/>
  <c r="AJ80" i="4" s="1"/>
  <c r="J80" i="4"/>
  <c r="AN80" i="4" s="1"/>
  <c r="N80" i="4"/>
  <c r="AR80" i="4" s="1"/>
  <c r="R80" i="4"/>
  <c r="AV80" i="4" s="1"/>
  <c r="V80" i="4"/>
  <c r="AZ80" i="4" s="1"/>
  <c r="Z80" i="4"/>
  <c r="BD80" i="4" s="1"/>
  <c r="H82" i="4"/>
  <c r="AL82" i="4" s="1"/>
  <c r="L82" i="4"/>
  <c r="AP82" i="4" s="1"/>
  <c r="P82" i="4"/>
  <c r="AT82" i="4" s="1"/>
  <c r="T82" i="4"/>
  <c r="AX82" i="4" s="1"/>
  <c r="X82" i="4"/>
  <c r="BB82" i="4" s="1"/>
  <c r="AB82" i="4"/>
  <c r="BF82" i="4" s="1"/>
  <c r="H83" i="4"/>
  <c r="AL83" i="4" s="1"/>
  <c r="M83" i="4"/>
  <c r="AQ83" i="4" s="1"/>
  <c r="R83" i="4"/>
  <c r="AV83" i="4" s="1"/>
  <c r="X83" i="4"/>
  <c r="BB83" i="4" s="1"/>
  <c r="AC83" i="4"/>
  <c r="BG83" i="4" s="1"/>
  <c r="K84" i="4"/>
  <c r="AO84" i="4" s="1"/>
  <c r="P84" i="4"/>
  <c r="AT84" i="4" s="1"/>
  <c r="U84" i="4"/>
  <c r="AY84" i="4" s="1"/>
  <c r="AA84" i="4"/>
  <c r="BE84" i="4" s="1"/>
  <c r="H85" i="4"/>
  <c r="AL85" i="4" s="1"/>
  <c r="N85" i="4"/>
  <c r="AR85" i="4" s="1"/>
  <c r="S85" i="4"/>
  <c r="AW85" i="4" s="1"/>
  <c r="X85" i="4"/>
  <c r="BB85" i="4" s="1"/>
  <c r="AD85" i="4"/>
  <c r="BH85" i="4" s="1"/>
  <c r="AF86" i="4"/>
  <c r="BJ86" i="4" s="1"/>
  <c r="AB86" i="4"/>
  <c r="BF86" i="4" s="1"/>
  <c r="X86" i="4"/>
  <c r="BB86" i="4" s="1"/>
  <c r="T86" i="4"/>
  <c r="AX86" i="4" s="1"/>
  <c r="P86" i="4"/>
  <c r="AT86" i="4" s="1"/>
  <c r="L86" i="4"/>
  <c r="AP86" i="4" s="1"/>
  <c r="H86" i="4"/>
  <c r="AL86" i="4" s="1"/>
  <c r="G86" i="4"/>
  <c r="AK86" i="4" s="1"/>
  <c r="M86" i="4"/>
  <c r="AQ86" i="4" s="1"/>
  <c r="R86" i="4"/>
  <c r="AV86" i="4" s="1"/>
  <c r="W86" i="4"/>
  <c r="BA86" i="4" s="1"/>
  <c r="AC86" i="4"/>
  <c r="BG86" i="4" s="1"/>
  <c r="AG89" i="4"/>
  <c r="BK89" i="4" s="1"/>
  <c r="AC89" i="4"/>
  <c r="BG89" i="4" s="1"/>
  <c r="Y89" i="4"/>
  <c r="BC89" i="4" s="1"/>
  <c r="U89" i="4"/>
  <c r="AY89" i="4" s="1"/>
  <c r="Q89" i="4"/>
  <c r="AU89" i="4" s="1"/>
  <c r="M89" i="4"/>
  <c r="AQ89" i="4" s="1"/>
  <c r="I89" i="4"/>
  <c r="AM89" i="4" s="1"/>
  <c r="E89" i="4"/>
  <c r="AI89" i="4" s="1"/>
  <c r="G89" i="4"/>
  <c r="AK89" i="4" s="1"/>
  <c r="L89" i="4"/>
  <c r="AP89" i="4" s="1"/>
  <c r="R89" i="4"/>
  <c r="AV89" i="4" s="1"/>
  <c r="W89" i="4"/>
  <c r="BA89" i="4" s="1"/>
  <c r="AB89" i="4"/>
  <c r="BF89" i="4" s="1"/>
  <c r="E91" i="4"/>
  <c r="AI91" i="4" s="1"/>
  <c r="J91" i="4"/>
  <c r="AN91" i="4" s="1"/>
  <c r="P91" i="4"/>
  <c r="AT91" i="4" s="1"/>
  <c r="U91" i="4"/>
  <c r="AY91" i="4" s="1"/>
  <c r="Z91" i="4"/>
  <c r="BD91" i="4" s="1"/>
  <c r="AF91" i="4"/>
  <c r="BJ91" i="4" s="1"/>
  <c r="H92" i="4"/>
  <c r="AL92" i="4" s="1"/>
  <c r="M92" i="4"/>
  <c r="AQ92" i="4" s="1"/>
  <c r="S92" i="4"/>
  <c r="AW92" i="4" s="1"/>
  <c r="X92" i="4"/>
  <c r="BB92" i="4" s="1"/>
  <c r="E94" i="4"/>
  <c r="AI94" i="4" s="1"/>
  <c r="J94" i="4"/>
  <c r="AN94" i="4" s="1"/>
  <c r="O94" i="4"/>
  <c r="AS94" i="4" s="1"/>
  <c r="U94" i="4"/>
  <c r="AY94" i="4" s="1"/>
  <c r="Z94" i="4"/>
  <c r="BD94" i="4" s="1"/>
  <c r="AE94" i="4"/>
  <c r="BI94" i="4" s="1"/>
  <c r="I95" i="4"/>
  <c r="AM95" i="4" s="1"/>
  <c r="N95" i="4"/>
  <c r="AR95" i="4" s="1"/>
  <c r="T95" i="4"/>
  <c r="AX95" i="4" s="1"/>
  <c r="Y95" i="4"/>
  <c r="BC95" i="4" s="1"/>
  <c r="AD95" i="4"/>
  <c r="BH95" i="4" s="1"/>
  <c r="AD96" i="4"/>
  <c r="BH96" i="4" s="1"/>
  <c r="G96" i="4"/>
  <c r="AK96" i="4" s="1"/>
  <c r="L96" i="4"/>
  <c r="AP96" i="4" s="1"/>
  <c r="Q96" i="4"/>
  <c r="AU96" i="4" s="1"/>
  <c r="W96" i="4"/>
  <c r="BA96" i="4" s="1"/>
  <c r="AB96" i="4"/>
  <c r="BF96" i="4" s="1"/>
  <c r="J97" i="4"/>
  <c r="AN97" i="4" s="1"/>
  <c r="O97" i="4"/>
  <c r="AS97" i="4" s="1"/>
  <c r="T97" i="4"/>
  <c r="AX97" i="4" s="1"/>
  <c r="Z97" i="4"/>
  <c r="BD97" i="4" s="1"/>
  <c r="AE97" i="4"/>
  <c r="BI97" i="4" s="1"/>
  <c r="I98" i="4"/>
  <c r="AM98" i="4" s="1"/>
  <c r="N98" i="4"/>
  <c r="AR98" i="4" s="1"/>
  <c r="S98" i="4"/>
  <c r="AW98" i="4" s="1"/>
  <c r="Y98" i="4"/>
  <c r="BC98" i="4" s="1"/>
  <c r="AD98" i="4"/>
  <c r="BH98" i="4" s="1"/>
  <c r="AE99" i="4"/>
  <c r="BI99" i="4" s="1"/>
  <c r="I99" i="4"/>
  <c r="AM99" i="4" s="1"/>
  <c r="Q99" i="4"/>
  <c r="AU99" i="4" s="1"/>
  <c r="Y99" i="4"/>
  <c r="BC99" i="4" s="1"/>
  <c r="F102" i="4"/>
  <c r="AJ102" i="4" s="1"/>
  <c r="N102" i="4"/>
  <c r="AR102" i="4" s="1"/>
  <c r="V102" i="4"/>
  <c r="AZ102" i="4" s="1"/>
  <c r="AD102" i="4"/>
  <c r="BH102" i="4" s="1"/>
  <c r="L103" i="4"/>
  <c r="AP103" i="4" s="1"/>
  <c r="T103" i="4"/>
  <c r="AX103" i="4" s="1"/>
  <c r="K105" i="4"/>
  <c r="AO105" i="4" s="1"/>
  <c r="S105" i="4"/>
  <c r="AW105" i="4" s="1"/>
  <c r="AA105" i="4"/>
  <c r="BE105" i="4" s="1"/>
  <c r="AF106" i="4"/>
  <c r="BJ106" i="4" s="1"/>
  <c r="AB106" i="4"/>
  <c r="BF106" i="4" s="1"/>
  <c r="X106" i="4"/>
  <c r="BB106" i="4" s="1"/>
  <c r="T106" i="4"/>
  <c r="AX106" i="4" s="1"/>
  <c r="P106" i="4"/>
  <c r="AT106" i="4" s="1"/>
  <c r="L106" i="4"/>
  <c r="AP106" i="4" s="1"/>
  <c r="H106" i="4"/>
  <c r="AL106" i="4" s="1"/>
  <c r="AE106" i="4"/>
  <c r="BI106" i="4" s="1"/>
  <c r="AA106" i="4"/>
  <c r="BE106" i="4" s="1"/>
  <c r="W106" i="4"/>
  <c r="BA106" i="4" s="1"/>
  <c r="S106" i="4"/>
  <c r="AW106" i="4" s="1"/>
  <c r="O106" i="4"/>
  <c r="AS106" i="4" s="1"/>
  <c r="K106" i="4"/>
  <c r="AO106" i="4" s="1"/>
  <c r="G106" i="4"/>
  <c r="AK106" i="4" s="1"/>
  <c r="J106" i="4"/>
  <c r="AN106" i="4" s="1"/>
  <c r="R106" i="4"/>
  <c r="AV106" i="4" s="1"/>
  <c r="Z106" i="4"/>
  <c r="BD106" i="4" s="1"/>
  <c r="H107" i="4"/>
  <c r="AL107" i="4" s="1"/>
  <c r="P107" i="4"/>
  <c r="AT107" i="4" s="1"/>
  <c r="X107" i="4"/>
  <c r="BB107" i="4" s="1"/>
  <c r="F109" i="4"/>
  <c r="AJ109" i="4" s="1"/>
  <c r="N109" i="4"/>
  <c r="AR109" i="4" s="1"/>
  <c r="V109" i="4"/>
  <c r="AZ109" i="4" s="1"/>
  <c r="AD109" i="4"/>
  <c r="BH109" i="4" s="1"/>
  <c r="E110" i="4"/>
  <c r="AI110" i="4" s="1"/>
  <c r="M110" i="4"/>
  <c r="AQ110" i="4" s="1"/>
  <c r="U110" i="4"/>
  <c r="AY110" i="4" s="1"/>
  <c r="AC110" i="4"/>
  <c r="BG110" i="4" s="1"/>
  <c r="AE111" i="4"/>
  <c r="BI111" i="4" s="1"/>
  <c r="I111" i="4"/>
  <c r="AM111" i="4" s="1"/>
  <c r="Q111" i="4"/>
  <c r="AU111" i="4" s="1"/>
  <c r="Y111" i="4"/>
  <c r="BC111" i="4" s="1"/>
  <c r="F114" i="4"/>
  <c r="AJ114" i="4" s="1"/>
  <c r="N114" i="4"/>
  <c r="AR114" i="4" s="1"/>
  <c r="V114" i="4"/>
  <c r="AZ114" i="4" s="1"/>
  <c r="AD114" i="4"/>
  <c r="BH114" i="4" s="1"/>
  <c r="L115" i="4"/>
  <c r="AP115" i="4" s="1"/>
  <c r="T115" i="4"/>
  <c r="AX115" i="4" s="1"/>
  <c r="K117" i="4"/>
  <c r="AO117" i="4" s="1"/>
  <c r="S117" i="4"/>
  <c r="AW117" i="4" s="1"/>
  <c r="AA117" i="4"/>
  <c r="BE117" i="4" s="1"/>
  <c r="AF118" i="4"/>
  <c r="BJ118" i="4" s="1"/>
  <c r="AB118" i="4"/>
  <c r="BF118" i="4" s="1"/>
  <c r="X118" i="4"/>
  <c r="BB118" i="4" s="1"/>
  <c r="T118" i="4"/>
  <c r="AX118" i="4" s="1"/>
  <c r="P118" i="4"/>
  <c r="AT118" i="4" s="1"/>
  <c r="L118" i="4"/>
  <c r="AP118" i="4" s="1"/>
  <c r="H118" i="4"/>
  <c r="AL118" i="4" s="1"/>
  <c r="AE118" i="4"/>
  <c r="BI118" i="4" s="1"/>
  <c r="AA118" i="4"/>
  <c r="BE118" i="4" s="1"/>
  <c r="W118" i="4"/>
  <c r="BA118" i="4" s="1"/>
  <c r="S118" i="4"/>
  <c r="AW118" i="4" s="1"/>
  <c r="O118" i="4"/>
  <c r="AS118" i="4" s="1"/>
  <c r="K118" i="4"/>
  <c r="AO118" i="4" s="1"/>
  <c r="G118" i="4"/>
  <c r="AK118" i="4" s="1"/>
  <c r="J118" i="4"/>
  <c r="AN118" i="4" s="1"/>
  <c r="R118" i="4"/>
  <c r="AV118" i="4" s="1"/>
  <c r="Z118" i="4"/>
  <c r="BD118" i="4" s="1"/>
  <c r="H119" i="4"/>
  <c r="AL119" i="4" s="1"/>
  <c r="P119" i="4"/>
  <c r="AT119" i="4" s="1"/>
  <c r="X119" i="4"/>
  <c r="BB119" i="4" s="1"/>
  <c r="F121" i="4"/>
  <c r="AJ121" i="4" s="1"/>
  <c r="N121" i="4"/>
  <c r="AR121" i="4" s="1"/>
  <c r="V121" i="4"/>
  <c r="AZ121" i="4" s="1"/>
  <c r="AD121" i="4"/>
  <c r="BH121" i="4" s="1"/>
  <c r="E122" i="4"/>
  <c r="AI122" i="4" s="1"/>
  <c r="M122" i="4"/>
  <c r="AQ122" i="4" s="1"/>
  <c r="U122" i="4"/>
  <c r="AY122" i="4" s="1"/>
  <c r="AC122" i="4"/>
  <c r="BG122" i="4" s="1"/>
  <c r="AE123" i="4"/>
  <c r="BI123" i="4" s="1"/>
  <c r="I123" i="4"/>
  <c r="AM123" i="4" s="1"/>
  <c r="Q123" i="4"/>
  <c r="AU123" i="4" s="1"/>
  <c r="Y123" i="4"/>
  <c r="BC123" i="4" s="1"/>
  <c r="F126" i="4"/>
  <c r="AJ126" i="4" s="1"/>
  <c r="N126" i="4"/>
  <c r="AR126" i="4" s="1"/>
  <c r="V126" i="4"/>
  <c r="AZ126" i="4" s="1"/>
  <c r="AD126" i="4"/>
  <c r="BH126" i="4" s="1"/>
  <c r="L127" i="4"/>
  <c r="AP127" i="4" s="1"/>
  <c r="T127" i="4"/>
  <c r="AX127" i="4" s="1"/>
  <c r="AG129" i="4"/>
  <c r="BK129" i="4" s="1"/>
  <c r="AC129" i="4"/>
  <c r="BG129" i="4" s="1"/>
  <c r="Y129" i="4"/>
  <c r="BC129" i="4" s="1"/>
  <c r="U129" i="4"/>
  <c r="AY129" i="4" s="1"/>
  <c r="Q129" i="4"/>
  <c r="AU129" i="4" s="1"/>
  <c r="M129" i="4"/>
  <c r="AQ129" i="4" s="1"/>
  <c r="I129" i="4"/>
  <c r="AM129" i="4" s="1"/>
  <c r="E129" i="4"/>
  <c r="AI129" i="4" s="1"/>
  <c r="AF129" i="4"/>
  <c r="BJ129" i="4" s="1"/>
  <c r="AB129" i="4"/>
  <c r="BF129" i="4" s="1"/>
  <c r="X129" i="4"/>
  <c r="BB129" i="4" s="1"/>
  <c r="T129" i="4"/>
  <c r="AX129" i="4" s="1"/>
  <c r="P129" i="4"/>
  <c r="AT129" i="4" s="1"/>
  <c r="L129" i="4"/>
  <c r="AP129" i="4" s="1"/>
  <c r="H129" i="4"/>
  <c r="AL129" i="4" s="1"/>
  <c r="J129" i="4"/>
  <c r="AN129" i="4" s="1"/>
  <c r="R129" i="4"/>
  <c r="AV129" i="4" s="1"/>
  <c r="Z129" i="4"/>
  <c r="BD129" i="4" s="1"/>
  <c r="K133" i="4"/>
  <c r="AO133" i="4" s="1"/>
  <c r="S133" i="4"/>
  <c r="AW133" i="4" s="1"/>
  <c r="AA133" i="4"/>
  <c r="BE133" i="4" s="1"/>
  <c r="AF134" i="4"/>
  <c r="BJ134" i="4" s="1"/>
  <c r="AB134" i="4"/>
  <c r="BF134" i="4" s="1"/>
  <c r="X134" i="4"/>
  <c r="BB134" i="4" s="1"/>
  <c r="T134" i="4"/>
  <c r="AX134" i="4" s="1"/>
  <c r="P134" i="4"/>
  <c r="AT134" i="4" s="1"/>
  <c r="L134" i="4"/>
  <c r="AP134" i="4" s="1"/>
  <c r="H134" i="4"/>
  <c r="AL134" i="4" s="1"/>
  <c r="AE134" i="4"/>
  <c r="BI134" i="4" s="1"/>
  <c r="AA134" i="4"/>
  <c r="BE134" i="4" s="1"/>
  <c r="W134" i="4"/>
  <c r="BA134" i="4" s="1"/>
  <c r="S134" i="4"/>
  <c r="AW134" i="4" s="1"/>
  <c r="O134" i="4"/>
  <c r="AS134" i="4" s="1"/>
  <c r="K134" i="4"/>
  <c r="AO134" i="4" s="1"/>
  <c r="G134" i="4"/>
  <c r="AK134" i="4" s="1"/>
  <c r="J134" i="4"/>
  <c r="AN134" i="4" s="1"/>
  <c r="R134" i="4"/>
  <c r="AV134" i="4" s="1"/>
  <c r="Z134" i="4"/>
  <c r="BD134" i="4" s="1"/>
  <c r="H135" i="4"/>
  <c r="AL135" i="4" s="1"/>
  <c r="P135" i="4"/>
  <c r="AT135" i="4" s="1"/>
  <c r="X135" i="4"/>
  <c r="BB135" i="4" s="1"/>
  <c r="F137" i="4"/>
  <c r="AJ137" i="4" s="1"/>
  <c r="N137" i="4"/>
  <c r="AR137" i="4" s="1"/>
  <c r="V137" i="4"/>
  <c r="AZ137" i="4" s="1"/>
  <c r="AD137" i="4"/>
  <c r="BH137" i="4" s="1"/>
  <c r="E138" i="4"/>
  <c r="AI138" i="4" s="1"/>
  <c r="M138" i="4"/>
  <c r="AQ138" i="4" s="1"/>
  <c r="U138" i="4"/>
  <c r="AY138" i="4" s="1"/>
  <c r="AC138" i="4"/>
  <c r="BG138" i="4" s="1"/>
  <c r="AE139" i="4"/>
  <c r="BI139" i="4" s="1"/>
  <c r="I139" i="4"/>
  <c r="AM139" i="4" s="1"/>
  <c r="Q139" i="4"/>
  <c r="AU139" i="4" s="1"/>
  <c r="Y139" i="4"/>
  <c r="BC139" i="4" s="1"/>
  <c r="F142" i="4"/>
  <c r="AJ142" i="4" s="1"/>
  <c r="N142" i="4"/>
  <c r="AR142" i="4" s="1"/>
  <c r="V142" i="4"/>
  <c r="AZ142" i="4" s="1"/>
  <c r="AD142" i="4"/>
  <c r="BH142" i="4" s="1"/>
  <c r="L143" i="4"/>
  <c r="AP143" i="4" s="1"/>
  <c r="T143" i="4"/>
  <c r="AX143" i="4" s="1"/>
  <c r="AG145" i="4"/>
  <c r="BK145" i="4" s="1"/>
  <c r="AC145" i="4"/>
  <c r="BG145" i="4" s="1"/>
  <c r="Y145" i="4"/>
  <c r="BC145" i="4" s="1"/>
  <c r="U145" i="4"/>
  <c r="AY145" i="4" s="1"/>
  <c r="Q145" i="4"/>
  <c r="AU145" i="4" s="1"/>
  <c r="M145" i="4"/>
  <c r="AQ145" i="4" s="1"/>
  <c r="I145" i="4"/>
  <c r="AM145" i="4" s="1"/>
  <c r="E145" i="4"/>
  <c r="AI145" i="4" s="1"/>
  <c r="AF145" i="4"/>
  <c r="BJ145" i="4" s="1"/>
  <c r="AB145" i="4"/>
  <c r="BF145" i="4" s="1"/>
  <c r="X145" i="4"/>
  <c r="BB145" i="4" s="1"/>
  <c r="T145" i="4"/>
  <c r="AX145" i="4" s="1"/>
  <c r="P145" i="4"/>
  <c r="AT145" i="4" s="1"/>
  <c r="L145" i="4"/>
  <c r="AP145" i="4" s="1"/>
  <c r="H145" i="4"/>
  <c r="AL145" i="4" s="1"/>
  <c r="J145" i="4"/>
  <c r="AN145" i="4" s="1"/>
  <c r="R145" i="4"/>
  <c r="AV145" i="4" s="1"/>
  <c r="Z145" i="4"/>
  <c r="BD145" i="4" s="1"/>
  <c r="K149" i="4"/>
  <c r="AO149" i="4" s="1"/>
  <c r="S149" i="4"/>
  <c r="AW149" i="4" s="1"/>
  <c r="AA149" i="4"/>
  <c r="BE149" i="4" s="1"/>
  <c r="AF150" i="4"/>
  <c r="BJ150" i="4" s="1"/>
  <c r="AB150" i="4"/>
  <c r="BF150" i="4" s="1"/>
  <c r="X150" i="4"/>
  <c r="BB150" i="4" s="1"/>
  <c r="T150" i="4"/>
  <c r="AX150" i="4" s="1"/>
  <c r="P150" i="4"/>
  <c r="AT150" i="4" s="1"/>
  <c r="L150" i="4"/>
  <c r="AP150" i="4" s="1"/>
  <c r="H150" i="4"/>
  <c r="AL150" i="4" s="1"/>
  <c r="AE150" i="4"/>
  <c r="BI150" i="4" s="1"/>
  <c r="AA150" i="4"/>
  <c r="BE150" i="4" s="1"/>
  <c r="W150" i="4"/>
  <c r="BA150" i="4" s="1"/>
  <c r="S150" i="4"/>
  <c r="AW150" i="4" s="1"/>
  <c r="O150" i="4"/>
  <c r="AS150" i="4" s="1"/>
  <c r="K150" i="4"/>
  <c r="AO150" i="4" s="1"/>
  <c r="G150" i="4"/>
  <c r="AK150" i="4" s="1"/>
  <c r="J150" i="4"/>
  <c r="AN150" i="4" s="1"/>
  <c r="R150" i="4"/>
  <c r="AV150" i="4" s="1"/>
  <c r="Z150" i="4"/>
  <c r="BD150" i="4" s="1"/>
  <c r="P151" i="4"/>
  <c r="AT151" i="4" s="1"/>
  <c r="X151" i="4"/>
  <c r="BB151" i="4" s="1"/>
  <c r="F153" i="4"/>
  <c r="AJ153" i="4" s="1"/>
  <c r="N153" i="4"/>
  <c r="AR153" i="4" s="1"/>
  <c r="V153" i="4"/>
  <c r="AZ153" i="4" s="1"/>
  <c r="AD153" i="4"/>
  <c r="BH153" i="4" s="1"/>
  <c r="E154" i="4"/>
  <c r="AI154" i="4" s="1"/>
  <c r="M154" i="4"/>
  <c r="AQ154" i="4" s="1"/>
  <c r="U154" i="4"/>
  <c r="AY154" i="4" s="1"/>
  <c r="AC154" i="4"/>
  <c r="BG154" i="4" s="1"/>
  <c r="AE155" i="4"/>
  <c r="BI155" i="4" s="1"/>
  <c r="I155" i="4"/>
  <c r="AM155" i="4" s="1"/>
  <c r="Q155" i="4"/>
  <c r="AU155" i="4" s="1"/>
  <c r="Y155" i="4"/>
  <c r="BC155" i="4" s="1"/>
  <c r="F158" i="4"/>
  <c r="AJ158" i="4" s="1"/>
  <c r="N158" i="4"/>
  <c r="AR158" i="4" s="1"/>
  <c r="V158" i="4"/>
  <c r="AZ158" i="4" s="1"/>
  <c r="AD158" i="4"/>
  <c r="BH158" i="4" s="1"/>
  <c r="L159" i="4"/>
  <c r="AP159" i="4" s="1"/>
  <c r="T159" i="4"/>
  <c r="AX159" i="4" s="1"/>
  <c r="AG161" i="4"/>
  <c r="BK161" i="4" s="1"/>
  <c r="AC161" i="4"/>
  <c r="BG161" i="4" s="1"/>
  <c r="Y161" i="4"/>
  <c r="BC161" i="4" s="1"/>
  <c r="U161" i="4"/>
  <c r="AY161" i="4" s="1"/>
  <c r="Q161" i="4"/>
  <c r="AU161" i="4" s="1"/>
  <c r="M161" i="4"/>
  <c r="AQ161" i="4" s="1"/>
  <c r="I161" i="4"/>
  <c r="AM161" i="4" s="1"/>
  <c r="E161" i="4"/>
  <c r="AI161" i="4" s="1"/>
  <c r="AF161" i="4"/>
  <c r="BJ161" i="4" s="1"/>
  <c r="AB161" i="4"/>
  <c r="BF161" i="4" s="1"/>
  <c r="X161" i="4"/>
  <c r="BB161" i="4" s="1"/>
  <c r="T161" i="4"/>
  <c r="AX161" i="4" s="1"/>
  <c r="P161" i="4"/>
  <c r="AT161" i="4" s="1"/>
  <c r="L161" i="4"/>
  <c r="AP161" i="4" s="1"/>
  <c r="H161" i="4"/>
  <c r="AL161" i="4" s="1"/>
  <c r="J161" i="4"/>
  <c r="AN161" i="4" s="1"/>
  <c r="R161" i="4"/>
  <c r="AV161" i="4" s="1"/>
  <c r="Z161" i="4"/>
  <c r="BD161" i="4" s="1"/>
  <c r="K165" i="4"/>
  <c r="AO165" i="4" s="1"/>
  <c r="S165" i="4"/>
  <c r="AW165" i="4" s="1"/>
  <c r="AA165" i="4"/>
  <c r="BE165" i="4" s="1"/>
  <c r="AF166" i="4"/>
  <c r="BJ166" i="4" s="1"/>
  <c r="AB166" i="4"/>
  <c r="BF166" i="4" s="1"/>
  <c r="X166" i="4"/>
  <c r="BB166" i="4" s="1"/>
  <c r="T166" i="4"/>
  <c r="AX166" i="4" s="1"/>
  <c r="P166" i="4"/>
  <c r="AT166" i="4" s="1"/>
  <c r="L166" i="4"/>
  <c r="AP166" i="4" s="1"/>
  <c r="H166" i="4"/>
  <c r="AL166" i="4" s="1"/>
  <c r="AE166" i="4"/>
  <c r="BI166" i="4" s="1"/>
  <c r="AA166" i="4"/>
  <c r="BE166" i="4" s="1"/>
  <c r="W166" i="4"/>
  <c r="BA166" i="4" s="1"/>
  <c r="S166" i="4"/>
  <c r="AW166" i="4" s="1"/>
  <c r="O166" i="4"/>
  <c r="AS166" i="4" s="1"/>
  <c r="K166" i="4"/>
  <c r="AO166" i="4" s="1"/>
  <c r="G166" i="4"/>
  <c r="AK166" i="4" s="1"/>
  <c r="J166" i="4"/>
  <c r="AN166" i="4" s="1"/>
  <c r="R166" i="4"/>
  <c r="AV166" i="4" s="1"/>
  <c r="Z166" i="4"/>
  <c r="BD166" i="4" s="1"/>
  <c r="H167" i="4"/>
  <c r="AL167" i="4" s="1"/>
  <c r="P167" i="4"/>
  <c r="AT167" i="4" s="1"/>
  <c r="X167" i="4"/>
  <c r="BB167" i="4" s="1"/>
  <c r="F169" i="4"/>
  <c r="AJ169" i="4" s="1"/>
  <c r="N169" i="4"/>
  <c r="AR169" i="4" s="1"/>
  <c r="V169" i="4"/>
  <c r="AZ169" i="4" s="1"/>
  <c r="AD169" i="4"/>
  <c r="BH169" i="4" s="1"/>
  <c r="E170" i="4"/>
  <c r="AI170" i="4" s="1"/>
  <c r="M170" i="4"/>
  <c r="AQ170" i="4" s="1"/>
  <c r="U170" i="4"/>
  <c r="AY170" i="4" s="1"/>
  <c r="AC170" i="4"/>
  <c r="BG170" i="4" s="1"/>
  <c r="AE171" i="4"/>
  <c r="BI171" i="4" s="1"/>
  <c r="I171" i="4"/>
  <c r="AM171" i="4" s="1"/>
  <c r="Q171" i="4"/>
  <c r="AU171" i="4" s="1"/>
  <c r="Y171" i="4"/>
  <c r="BC171" i="4" s="1"/>
  <c r="F174" i="4"/>
  <c r="AJ174" i="4" s="1"/>
  <c r="N174" i="4"/>
  <c r="AR174" i="4" s="1"/>
  <c r="V174" i="4"/>
  <c r="AZ174" i="4" s="1"/>
  <c r="AD174" i="4"/>
  <c r="BH174" i="4" s="1"/>
  <c r="L175" i="4"/>
  <c r="AP175" i="4" s="1"/>
  <c r="T175" i="4"/>
  <c r="AX175" i="4" s="1"/>
  <c r="AG177" i="4"/>
  <c r="BK177" i="4" s="1"/>
  <c r="AC177" i="4"/>
  <c r="BG177" i="4" s="1"/>
  <c r="Y177" i="4"/>
  <c r="BC177" i="4" s="1"/>
  <c r="U177" i="4"/>
  <c r="AY177" i="4" s="1"/>
  <c r="Q177" i="4"/>
  <c r="AU177" i="4" s="1"/>
  <c r="M177" i="4"/>
  <c r="AQ177" i="4" s="1"/>
  <c r="I177" i="4"/>
  <c r="AM177" i="4" s="1"/>
  <c r="E177" i="4"/>
  <c r="AI177" i="4" s="1"/>
  <c r="AF177" i="4"/>
  <c r="BJ177" i="4" s="1"/>
  <c r="AB177" i="4"/>
  <c r="BF177" i="4" s="1"/>
  <c r="X177" i="4"/>
  <c r="BB177" i="4" s="1"/>
  <c r="T177" i="4"/>
  <c r="AX177" i="4" s="1"/>
  <c r="P177" i="4"/>
  <c r="AT177" i="4" s="1"/>
  <c r="L177" i="4"/>
  <c r="AP177" i="4" s="1"/>
  <c r="H177" i="4"/>
  <c r="AL177" i="4" s="1"/>
  <c r="J177" i="4"/>
  <c r="AN177" i="4" s="1"/>
  <c r="R177" i="4"/>
  <c r="AV177" i="4" s="1"/>
  <c r="Z177" i="4"/>
  <c r="BD177" i="4" s="1"/>
  <c r="K181" i="4"/>
  <c r="AO181" i="4" s="1"/>
  <c r="S181" i="4"/>
  <c r="AW181" i="4" s="1"/>
  <c r="AA181" i="4"/>
  <c r="BE181" i="4" s="1"/>
  <c r="AF182" i="4"/>
  <c r="BJ182" i="4" s="1"/>
  <c r="AB182" i="4"/>
  <c r="BF182" i="4" s="1"/>
  <c r="X182" i="4"/>
  <c r="BB182" i="4" s="1"/>
  <c r="T182" i="4"/>
  <c r="AX182" i="4" s="1"/>
  <c r="P182" i="4"/>
  <c r="AT182" i="4" s="1"/>
  <c r="L182" i="4"/>
  <c r="AP182" i="4" s="1"/>
  <c r="H182" i="4"/>
  <c r="AL182" i="4" s="1"/>
  <c r="AE182" i="4"/>
  <c r="BI182" i="4" s="1"/>
  <c r="AA182" i="4"/>
  <c r="BE182" i="4" s="1"/>
  <c r="W182" i="4"/>
  <c r="BA182" i="4" s="1"/>
  <c r="S182" i="4"/>
  <c r="AW182" i="4" s="1"/>
  <c r="O182" i="4"/>
  <c r="AS182" i="4" s="1"/>
  <c r="K182" i="4"/>
  <c r="AO182" i="4" s="1"/>
  <c r="G182" i="4"/>
  <c r="AK182" i="4" s="1"/>
  <c r="J182" i="4"/>
  <c r="AN182" i="4" s="1"/>
  <c r="R182" i="4"/>
  <c r="AV182" i="4" s="1"/>
  <c r="Z182" i="4"/>
  <c r="BD182" i="4" s="1"/>
  <c r="H183" i="4"/>
  <c r="AL183" i="4" s="1"/>
  <c r="P183" i="4"/>
  <c r="AT183" i="4" s="1"/>
  <c r="X183" i="4"/>
  <c r="BB183" i="4" s="1"/>
  <c r="F185" i="4"/>
  <c r="AJ185" i="4" s="1"/>
  <c r="N185" i="4"/>
  <c r="AR185" i="4" s="1"/>
  <c r="V185" i="4"/>
  <c r="AZ185" i="4" s="1"/>
  <c r="AD185" i="4"/>
  <c r="BH185" i="4" s="1"/>
  <c r="E186" i="4"/>
  <c r="AI186" i="4" s="1"/>
  <c r="M186" i="4"/>
  <c r="AQ186" i="4" s="1"/>
  <c r="U186" i="4"/>
  <c r="AY186" i="4" s="1"/>
  <c r="AC186" i="4"/>
  <c r="BG186" i="4" s="1"/>
  <c r="AE187" i="4"/>
  <c r="BI187" i="4" s="1"/>
  <c r="I187" i="4"/>
  <c r="AM187" i="4" s="1"/>
  <c r="Q187" i="4"/>
  <c r="AU187" i="4" s="1"/>
  <c r="Y187" i="4"/>
  <c r="BC187" i="4" s="1"/>
  <c r="AG189" i="4"/>
  <c r="BK189" i="4" s="1"/>
  <c r="AC189" i="4"/>
  <c r="BG189" i="4" s="1"/>
  <c r="Y189" i="4"/>
  <c r="BC189" i="4" s="1"/>
  <c r="U189" i="4"/>
  <c r="AY189" i="4" s="1"/>
  <c r="Q189" i="4"/>
  <c r="AU189" i="4" s="1"/>
  <c r="M189" i="4"/>
  <c r="AQ189" i="4" s="1"/>
  <c r="I189" i="4"/>
  <c r="AM189" i="4" s="1"/>
  <c r="E189" i="4"/>
  <c r="AI189" i="4" s="1"/>
  <c r="AF189" i="4"/>
  <c r="BJ189" i="4" s="1"/>
  <c r="AB189" i="4"/>
  <c r="BF189" i="4" s="1"/>
  <c r="X189" i="4"/>
  <c r="BB189" i="4" s="1"/>
  <c r="T189" i="4"/>
  <c r="AX189" i="4" s="1"/>
  <c r="P189" i="4"/>
  <c r="AT189" i="4" s="1"/>
  <c r="L189" i="4"/>
  <c r="AP189" i="4" s="1"/>
  <c r="H189" i="4"/>
  <c r="AL189" i="4" s="1"/>
  <c r="J189" i="4"/>
  <c r="AN189" i="4" s="1"/>
  <c r="R189" i="4"/>
  <c r="AV189" i="4" s="1"/>
  <c r="Z189" i="4"/>
  <c r="BD189" i="4" s="1"/>
  <c r="F193" i="4"/>
  <c r="AJ193" i="4" s="1"/>
  <c r="N193" i="4"/>
  <c r="AR193" i="4" s="1"/>
  <c r="V193" i="4"/>
  <c r="AZ193" i="4" s="1"/>
  <c r="AD193" i="4"/>
  <c r="BH193" i="4" s="1"/>
  <c r="E194" i="4"/>
  <c r="AI194" i="4" s="1"/>
  <c r="M194" i="4"/>
  <c r="AQ194" i="4" s="1"/>
  <c r="U194" i="4"/>
  <c r="AY194" i="4" s="1"/>
  <c r="AC194" i="4"/>
  <c r="BG194" i="4" s="1"/>
  <c r="AE195" i="4"/>
  <c r="BI195" i="4" s="1"/>
  <c r="I195" i="4"/>
  <c r="AM195" i="4" s="1"/>
  <c r="Q195" i="4"/>
  <c r="AU195" i="4" s="1"/>
  <c r="Y195" i="4"/>
  <c r="BC195" i="4" s="1"/>
  <c r="F198" i="4"/>
  <c r="AJ198" i="4" s="1"/>
  <c r="N198" i="4"/>
  <c r="AR198" i="4" s="1"/>
  <c r="V198" i="4"/>
  <c r="AZ198" i="4" s="1"/>
  <c r="AD198" i="4"/>
  <c r="BH198" i="4" s="1"/>
  <c r="L199" i="4"/>
  <c r="AP199" i="4" s="1"/>
  <c r="T199" i="4"/>
  <c r="AX199" i="4" s="1"/>
  <c r="AG201" i="4"/>
  <c r="BK201" i="4" s="1"/>
  <c r="AC201" i="4"/>
  <c r="BG201" i="4" s="1"/>
  <c r="Y201" i="4"/>
  <c r="BC201" i="4" s="1"/>
  <c r="U201" i="4"/>
  <c r="AY201" i="4" s="1"/>
  <c r="Q201" i="4"/>
  <c r="AU201" i="4" s="1"/>
  <c r="M201" i="4"/>
  <c r="AQ201" i="4" s="1"/>
  <c r="I201" i="4"/>
  <c r="AM201" i="4" s="1"/>
  <c r="E201" i="4"/>
  <c r="AI201" i="4" s="1"/>
  <c r="AF201" i="4"/>
  <c r="BJ201" i="4" s="1"/>
  <c r="AB201" i="4"/>
  <c r="BF201" i="4" s="1"/>
  <c r="X201" i="4"/>
  <c r="BB201" i="4" s="1"/>
  <c r="T201" i="4"/>
  <c r="AX201" i="4" s="1"/>
  <c r="P201" i="4"/>
  <c r="AT201" i="4" s="1"/>
  <c r="L201" i="4"/>
  <c r="AP201" i="4" s="1"/>
  <c r="H201" i="4"/>
  <c r="AL201" i="4" s="1"/>
  <c r="J201" i="4"/>
  <c r="AN201" i="4" s="1"/>
  <c r="R201" i="4"/>
  <c r="AV201" i="4" s="1"/>
  <c r="Z201" i="4"/>
  <c r="BD201" i="4" s="1"/>
  <c r="K205" i="4"/>
  <c r="AO205" i="4" s="1"/>
  <c r="S205" i="4"/>
  <c r="AW205" i="4" s="1"/>
  <c r="AA205" i="4"/>
  <c r="BE205" i="4" s="1"/>
  <c r="AF206" i="4"/>
  <c r="BJ206" i="4" s="1"/>
  <c r="AB206" i="4"/>
  <c r="BF206" i="4" s="1"/>
  <c r="X206" i="4"/>
  <c r="BB206" i="4" s="1"/>
  <c r="T206" i="4"/>
  <c r="AX206" i="4" s="1"/>
  <c r="P206" i="4"/>
  <c r="AT206" i="4" s="1"/>
  <c r="L206" i="4"/>
  <c r="AP206" i="4" s="1"/>
  <c r="H206" i="4"/>
  <c r="AL206" i="4" s="1"/>
  <c r="AE206" i="4"/>
  <c r="BI206" i="4" s="1"/>
  <c r="AA206" i="4"/>
  <c r="BE206" i="4" s="1"/>
  <c r="W206" i="4"/>
  <c r="BA206" i="4" s="1"/>
  <c r="S206" i="4"/>
  <c r="AW206" i="4" s="1"/>
  <c r="O206" i="4"/>
  <c r="AS206" i="4" s="1"/>
  <c r="K206" i="4"/>
  <c r="AO206" i="4" s="1"/>
  <c r="G206" i="4"/>
  <c r="AK206" i="4" s="1"/>
  <c r="J206" i="4"/>
  <c r="AN206" i="4" s="1"/>
  <c r="R206" i="4"/>
  <c r="AV206" i="4" s="1"/>
  <c r="Z206" i="4"/>
  <c r="BD206" i="4" s="1"/>
  <c r="H207" i="4"/>
  <c r="AL207" i="4" s="1"/>
  <c r="P207" i="4"/>
  <c r="AT207" i="4" s="1"/>
  <c r="X207" i="4"/>
  <c r="BB207" i="4" s="1"/>
  <c r="AC209" i="4"/>
  <c r="BG209" i="4" s="1"/>
  <c r="X209" i="4"/>
  <c r="BB209" i="4" s="1"/>
  <c r="S209" i="4"/>
  <c r="AW209" i="4" s="1"/>
  <c r="M209" i="4"/>
  <c r="AQ209" i="4" s="1"/>
  <c r="H209" i="4"/>
  <c r="AL209" i="4" s="1"/>
  <c r="AG209" i="4"/>
  <c r="BK209" i="4" s="1"/>
  <c r="AB209" i="4"/>
  <c r="BF209" i="4" s="1"/>
  <c r="W209" i="4"/>
  <c r="BA209" i="4" s="1"/>
  <c r="Q209" i="4"/>
  <c r="AU209" i="4" s="1"/>
  <c r="L209" i="4"/>
  <c r="AP209" i="4" s="1"/>
  <c r="G209" i="4"/>
  <c r="AK209" i="4" s="1"/>
  <c r="E209" i="4"/>
  <c r="AI209" i="4" s="1"/>
  <c r="P209" i="4"/>
  <c r="AT209" i="4" s="1"/>
  <c r="AA209" i="4"/>
  <c r="BE209" i="4" s="1"/>
  <c r="AG210" i="4"/>
  <c r="BK210" i="4" s="1"/>
  <c r="AC210" i="4"/>
  <c r="BG210" i="4" s="1"/>
  <c r="Y210" i="4"/>
  <c r="BC210" i="4" s="1"/>
  <c r="U210" i="4"/>
  <c r="AY210" i="4" s="1"/>
  <c r="Q210" i="4"/>
  <c r="AU210" i="4" s="1"/>
  <c r="M210" i="4"/>
  <c r="AQ210" i="4" s="1"/>
  <c r="I210" i="4"/>
  <c r="AM210" i="4" s="1"/>
  <c r="E210" i="4"/>
  <c r="AI210" i="4" s="1"/>
  <c r="AF210" i="4"/>
  <c r="BJ210" i="4" s="1"/>
  <c r="AA210" i="4"/>
  <c r="BE210" i="4" s="1"/>
  <c r="V210" i="4"/>
  <c r="AZ210" i="4" s="1"/>
  <c r="P210" i="4"/>
  <c r="AT210" i="4" s="1"/>
  <c r="K210" i="4"/>
  <c r="AO210" i="4" s="1"/>
  <c r="F210" i="4"/>
  <c r="AJ210" i="4" s="1"/>
  <c r="AE210" i="4"/>
  <c r="BI210" i="4" s="1"/>
  <c r="Z210" i="4"/>
  <c r="BD210" i="4" s="1"/>
  <c r="T210" i="4"/>
  <c r="AX210" i="4" s="1"/>
  <c r="O210" i="4"/>
  <c r="AS210" i="4" s="1"/>
  <c r="J210" i="4"/>
  <c r="AN210" i="4" s="1"/>
  <c r="L210" i="4"/>
  <c r="AP210" i="4" s="1"/>
  <c r="W210" i="4"/>
  <c r="BA210" i="4" s="1"/>
  <c r="AG214" i="4"/>
  <c r="BK214" i="4" s="1"/>
  <c r="AC214" i="4"/>
  <c r="BG214" i="4" s="1"/>
  <c r="Y214" i="4"/>
  <c r="BC214" i="4" s="1"/>
  <c r="U214" i="4"/>
  <c r="AY214" i="4" s="1"/>
  <c r="Q214" i="4"/>
  <c r="AU214" i="4" s="1"/>
  <c r="M214" i="4"/>
  <c r="AQ214" i="4" s="1"/>
  <c r="I214" i="4"/>
  <c r="AM214" i="4" s="1"/>
  <c r="E214" i="4"/>
  <c r="AI214" i="4" s="1"/>
  <c r="AE214" i="4"/>
  <c r="BI214" i="4" s="1"/>
  <c r="Z214" i="4"/>
  <c r="BD214" i="4" s="1"/>
  <c r="T214" i="4"/>
  <c r="AX214" i="4" s="1"/>
  <c r="O214" i="4"/>
  <c r="AS214" i="4" s="1"/>
  <c r="J214" i="4"/>
  <c r="AN214" i="4" s="1"/>
  <c r="AD214" i="4"/>
  <c r="BH214" i="4" s="1"/>
  <c r="X214" i="4"/>
  <c r="BB214" i="4" s="1"/>
  <c r="S214" i="4"/>
  <c r="AW214" i="4" s="1"/>
  <c r="N214" i="4"/>
  <c r="AR214" i="4" s="1"/>
  <c r="H214" i="4"/>
  <c r="AL214" i="4" s="1"/>
  <c r="L214" i="4"/>
  <c r="AP214" i="4" s="1"/>
  <c r="W214" i="4"/>
  <c r="BA214" i="4" s="1"/>
  <c r="J215" i="4"/>
  <c r="AN215" i="4" s="1"/>
  <c r="U215" i="4"/>
  <c r="AY215" i="4" s="1"/>
  <c r="N220" i="4"/>
  <c r="AR220" i="4" s="1"/>
  <c r="Y220" i="4"/>
  <c r="BC220" i="4" s="1"/>
  <c r="AD221" i="4"/>
  <c r="BH221" i="4" s="1"/>
  <c r="G221" i="4"/>
  <c r="AK221" i="4" s="1"/>
  <c r="Q221" i="4"/>
  <c r="AU221" i="4" s="1"/>
  <c r="AB221" i="4"/>
  <c r="BF221" i="4" s="1"/>
  <c r="AF223" i="4"/>
  <c r="BJ223" i="4" s="1"/>
  <c r="AB223" i="4"/>
  <c r="BF223" i="4" s="1"/>
  <c r="X223" i="4"/>
  <c r="BB223" i="4" s="1"/>
  <c r="T223" i="4"/>
  <c r="AX223" i="4" s="1"/>
  <c r="P223" i="4"/>
  <c r="AT223" i="4" s="1"/>
  <c r="L223" i="4"/>
  <c r="AP223" i="4" s="1"/>
  <c r="H223" i="4"/>
  <c r="AL223" i="4" s="1"/>
  <c r="AG223" i="4"/>
  <c r="BK223" i="4" s="1"/>
  <c r="AA223" i="4"/>
  <c r="BE223" i="4" s="1"/>
  <c r="V223" i="4"/>
  <c r="AZ223" i="4" s="1"/>
  <c r="Q223" i="4"/>
  <c r="AU223" i="4" s="1"/>
  <c r="K223" i="4"/>
  <c r="AO223" i="4" s="1"/>
  <c r="F223" i="4"/>
  <c r="AJ223" i="4" s="1"/>
  <c r="AE223" i="4"/>
  <c r="BI223" i="4" s="1"/>
  <c r="Z223" i="4"/>
  <c r="BD223" i="4" s="1"/>
  <c r="U223" i="4"/>
  <c r="AY223" i="4" s="1"/>
  <c r="O223" i="4"/>
  <c r="AS223" i="4" s="1"/>
  <c r="J223" i="4"/>
  <c r="AN223" i="4" s="1"/>
  <c r="E223" i="4"/>
  <c r="AI223" i="4" s="1"/>
  <c r="M223" i="4"/>
  <c r="AQ223" i="4" s="1"/>
  <c r="W223" i="4"/>
  <c r="BA223" i="4" s="1"/>
  <c r="G227" i="4"/>
  <c r="AK227" i="4" s="1"/>
  <c r="R227" i="4"/>
  <c r="AV227" i="4" s="1"/>
  <c r="AC227" i="4"/>
  <c r="BG227" i="4" s="1"/>
  <c r="E228" i="4"/>
  <c r="AI228" i="4" s="1"/>
  <c r="P228" i="4"/>
  <c r="AT228" i="4" s="1"/>
  <c r="AG230" i="4"/>
  <c r="BK230" i="4" s="1"/>
  <c r="AC230" i="4"/>
  <c r="BG230" i="4" s="1"/>
  <c r="Y230" i="4"/>
  <c r="BC230" i="4" s="1"/>
  <c r="U230" i="4"/>
  <c r="AY230" i="4" s="1"/>
  <c r="Q230" i="4"/>
  <c r="AU230" i="4" s="1"/>
  <c r="M230" i="4"/>
  <c r="AQ230" i="4" s="1"/>
  <c r="I230" i="4"/>
  <c r="AM230" i="4" s="1"/>
  <c r="E230" i="4"/>
  <c r="AI230" i="4" s="1"/>
  <c r="AE230" i="4"/>
  <c r="BI230" i="4" s="1"/>
  <c r="Z230" i="4"/>
  <c r="BD230" i="4" s="1"/>
  <c r="T230" i="4"/>
  <c r="AX230" i="4" s="1"/>
  <c r="O230" i="4"/>
  <c r="AS230" i="4" s="1"/>
  <c r="J230" i="4"/>
  <c r="AN230" i="4" s="1"/>
  <c r="AD230" i="4"/>
  <c r="BH230" i="4" s="1"/>
  <c r="X230" i="4"/>
  <c r="BB230" i="4" s="1"/>
  <c r="S230" i="4"/>
  <c r="AW230" i="4" s="1"/>
  <c r="N230" i="4"/>
  <c r="AR230" i="4" s="1"/>
  <c r="H230" i="4"/>
  <c r="AL230" i="4" s="1"/>
  <c r="L230" i="4"/>
  <c r="AP230" i="4" s="1"/>
  <c r="W230" i="4"/>
  <c r="BA230" i="4" s="1"/>
  <c r="J231" i="4"/>
  <c r="AN231" i="4" s="1"/>
  <c r="U231" i="4"/>
  <c r="AY231" i="4" s="1"/>
  <c r="J234" i="4"/>
  <c r="AN234" i="4" s="1"/>
  <c r="Z234" i="4"/>
  <c r="BD234" i="4" s="1"/>
  <c r="I235" i="4"/>
  <c r="AM235" i="4" s="1"/>
  <c r="Y235" i="4"/>
  <c r="BC235" i="4" s="1"/>
  <c r="M236" i="4"/>
  <c r="AQ236" i="4" s="1"/>
  <c r="AC236" i="4"/>
  <c r="BG236" i="4" s="1"/>
  <c r="AF239" i="4"/>
  <c r="BJ239" i="4" s="1"/>
  <c r="AB239" i="4"/>
  <c r="BF239" i="4" s="1"/>
  <c r="X239" i="4"/>
  <c r="BB239" i="4" s="1"/>
  <c r="T239" i="4"/>
  <c r="AX239" i="4" s="1"/>
  <c r="P239" i="4"/>
  <c r="AT239" i="4" s="1"/>
  <c r="L239" i="4"/>
  <c r="AP239" i="4" s="1"/>
  <c r="H239" i="4"/>
  <c r="AL239" i="4" s="1"/>
  <c r="AE239" i="4"/>
  <c r="BI239" i="4" s="1"/>
  <c r="AA239" i="4"/>
  <c r="BE239" i="4" s="1"/>
  <c r="W239" i="4"/>
  <c r="BA239" i="4" s="1"/>
  <c r="S239" i="4"/>
  <c r="AW239" i="4" s="1"/>
  <c r="O239" i="4"/>
  <c r="AS239" i="4" s="1"/>
  <c r="K239" i="4"/>
  <c r="AO239" i="4" s="1"/>
  <c r="G239" i="4"/>
  <c r="AK239" i="4" s="1"/>
  <c r="AG239" i="4"/>
  <c r="BK239" i="4" s="1"/>
  <c r="Y239" i="4"/>
  <c r="BC239" i="4" s="1"/>
  <c r="Q239" i="4"/>
  <c r="AU239" i="4" s="1"/>
  <c r="I239" i="4"/>
  <c r="AM239" i="4" s="1"/>
  <c r="AD239" i="4"/>
  <c r="BH239" i="4" s="1"/>
  <c r="V239" i="4"/>
  <c r="AZ239" i="4" s="1"/>
  <c r="N239" i="4"/>
  <c r="AR239" i="4" s="1"/>
  <c r="F239" i="4"/>
  <c r="AJ239" i="4" s="1"/>
  <c r="R239" i="4"/>
  <c r="AV239" i="4" s="1"/>
  <c r="AC240" i="4"/>
  <c r="BG240" i="4" s="1"/>
  <c r="U240" i="4"/>
  <c r="AY240" i="4" s="1"/>
  <c r="M240" i="4"/>
  <c r="AQ240" i="4" s="1"/>
  <c r="AB240" i="4"/>
  <c r="BF240" i="4" s="1"/>
  <c r="T240" i="4"/>
  <c r="AX240" i="4" s="1"/>
  <c r="L240" i="4"/>
  <c r="AP240" i="4" s="1"/>
  <c r="X240" i="4"/>
  <c r="BB240" i="4" s="1"/>
  <c r="J251" i="4"/>
  <c r="AN251" i="4" s="1"/>
  <c r="Z251" i="4"/>
  <c r="BD251" i="4" s="1"/>
  <c r="P252" i="4"/>
  <c r="AT252" i="4" s="1"/>
  <c r="AF252" i="4"/>
  <c r="BJ252" i="4" s="1"/>
  <c r="E255" i="4"/>
  <c r="AI255" i="4" s="1"/>
  <c r="U255" i="4"/>
  <c r="AY255" i="4" s="1"/>
  <c r="AE256" i="4"/>
  <c r="BI256" i="4" s="1"/>
  <c r="I256" i="4"/>
  <c r="AM256" i="4" s="1"/>
  <c r="Y256" i="4"/>
  <c r="BC256" i="4" s="1"/>
  <c r="AG262" i="4"/>
  <c r="BK262" i="4" s="1"/>
  <c r="AC262" i="4"/>
  <c r="BG262" i="4" s="1"/>
  <c r="Y262" i="4"/>
  <c r="BC262" i="4" s="1"/>
  <c r="U262" i="4"/>
  <c r="AY262" i="4" s="1"/>
  <c r="Q262" i="4"/>
  <c r="AU262" i="4" s="1"/>
  <c r="M262" i="4"/>
  <c r="AQ262" i="4" s="1"/>
  <c r="I262" i="4"/>
  <c r="AM262" i="4" s="1"/>
  <c r="E262" i="4"/>
  <c r="AI262" i="4" s="1"/>
  <c r="AF262" i="4"/>
  <c r="BJ262" i="4" s="1"/>
  <c r="AB262" i="4"/>
  <c r="BF262" i="4" s="1"/>
  <c r="X262" i="4"/>
  <c r="BB262" i="4" s="1"/>
  <c r="T262" i="4"/>
  <c r="AX262" i="4" s="1"/>
  <c r="P262" i="4"/>
  <c r="AT262" i="4" s="1"/>
  <c r="L262" i="4"/>
  <c r="AP262" i="4" s="1"/>
  <c r="H262" i="4"/>
  <c r="AL262" i="4" s="1"/>
  <c r="AD262" i="4"/>
  <c r="BH262" i="4" s="1"/>
  <c r="V262" i="4"/>
  <c r="AZ262" i="4" s="1"/>
  <c r="N262" i="4"/>
  <c r="AR262" i="4" s="1"/>
  <c r="F262" i="4"/>
  <c r="AJ262" i="4" s="1"/>
  <c r="AA262" i="4"/>
  <c r="BE262" i="4" s="1"/>
  <c r="S262" i="4"/>
  <c r="AW262" i="4" s="1"/>
  <c r="K262" i="4"/>
  <c r="AO262" i="4" s="1"/>
  <c r="R262" i="4"/>
  <c r="AV262" i="4" s="1"/>
  <c r="N263" i="4"/>
  <c r="AR263" i="4" s="1"/>
  <c r="AG266" i="4"/>
  <c r="BK266" i="4" s="1"/>
  <c r="AC266" i="4"/>
  <c r="BG266" i="4" s="1"/>
  <c r="Y266" i="4"/>
  <c r="BC266" i="4" s="1"/>
  <c r="U266" i="4"/>
  <c r="AY266" i="4" s="1"/>
  <c r="Q266" i="4"/>
  <c r="AU266" i="4" s="1"/>
  <c r="M266" i="4"/>
  <c r="AQ266" i="4" s="1"/>
  <c r="I266" i="4"/>
  <c r="AM266" i="4" s="1"/>
  <c r="E266" i="4"/>
  <c r="AI266" i="4" s="1"/>
  <c r="AF266" i="4"/>
  <c r="BJ266" i="4" s="1"/>
  <c r="AB266" i="4"/>
  <c r="BF266" i="4" s="1"/>
  <c r="X266" i="4"/>
  <c r="BB266" i="4" s="1"/>
  <c r="T266" i="4"/>
  <c r="AX266" i="4" s="1"/>
  <c r="P266" i="4"/>
  <c r="AT266" i="4" s="1"/>
  <c r="L266" i="4"/>
  <c r="AP266" i="4" s="1"/>
  <c r="H266" i="4"/>
  <c r="AL266" i="4" s="1"/>
  <c r="AE266" i="4"/>
  <c r="BI266" i="4" s="1"/>
  <c r="W266" i="4"/>
  <c r="BA266" i="4" s="1"/>
  <c r="O266" i="4"/>
  <c r="AS266" i="4" s="1"/>
  <c r="G266" i="4"/>
  <c r="AK266" i="4" s="1"/>
  <c r="AD266" i="4"/>
  <c r="BH266" i="4" s="1"/>
  <c r="V266" i="4"/>
  <c r="AZ266" i="4" s="1"/>
  <c r="N266" i="4"/>
  <c r="AR266" i="4" s="1"/>
  <c r="F266" i="4"/>
  <c r="AJ266" i="4" s="1"/>
  <c r="R266" i="4"/>
  <c r="AV266" i="4" s="1"/>
  <c r="J271" i="4"/>
  <c r="AN271" i="4" s="1"/>
  <c r="Z271" i="4"/>
  <c r="BD271" i="4" s="1"/>
  <c r="P272" i="4"/>
  <c r="AT272" i="4" s="1"/>
  <c r="AF272" i="4"/>
  <c r="BJ272" i="4" s="1"/>
  <c r="G278" i="4"/>
  <c r="AK278" i="4" s="1"/>
  <c r="W278" i="4"/>
  <c r="BA278" i="4" s="1"/>
  <c r="Q279" i="4"/>
  <c r="AU279" i="4" s="1"/>
  <c r="S282" i="4"/>
  <c r="AW282" i="4" s="1"/>
  <c r="AF283" i="4"/>
  <c r="BJ283" i="4" s="1"/>
  <c r="AB283" i="4"/>
  <c r="BF283" i="4" s="1"/>
  <c r="X283" i="4"/>
  <c r="BB283" i="4" s="1"/>
  <c r="T283" i="4"/>
  <c r="AX283" i="4" s="1"/>
  <c r="P283" i="4"/>
  <c r="AT283" i="4" s="1"/>
  <c r="L283" i="4"/>
  <c r="AP283" i="4" s="1"/>
  <c r="H283" i="4"/>
  <c r="AL283" i="4" s="1"/>
  <c r="AE283" i="4"/>
  <c r="BI283" i="4" s="1"/>
  <c r="AA283" i="4"/>
  <c r="BE283" i="4" s="1"/>
  <c r="W283" i="4"/>
  <c r="BA283" i="4" s="1"/>
  <c r="S283" i="4"/>
  <c r="AW283" i="4" s="1"/>
  <c r="O283" i="4"/>
  <c r="AS283" i="4" s="1"/>
  <c r="K283" i="4"/>
  <c r="AO283" i="4" s="1"/>
  <c r="G283" i="4"/>
  <c r="AK283" i="4" s="1"/>
  <c r="AD283" i="4"/>
  <c r="BH283" i="4" s="1"/>
  <c r="V283" i="4"/>
  <c r="AZ283" i="4" s="1"/>
  <c r="N283" i="4"/>
  <c r="AR283" i="4" s="1"/>
  <c r="F283" i="4"/>
  <c r="AJ283" i="4" s="1"/>
  <c r="AC283" i="4"/>
  <c r="BG283" i="4" s="1"/>
  <c r="U283" i="4"/>
  <c r="AY283" i="4" s="1"/>
  <c r="M283" i="4"/>
  <c r="AQ283" i="4" s="1"/>
  <c r="E283" i="4"/>
  <c r="AI283" i="4" s="1"/>
  <c r="R283" i="4"/>
  <c r="AV283" i="4" s="1"/>
  <c r="AB284" i="4"/>
  <c r="BF284" i="4" s="1"/>
  <c r="T284" i="4"/>
  <c r="AX284" i="4" s="1"/>
  <c r="L284" i="4"/>
  <c r="AP284" i="4" s="1"/>
  <c r="AG284" i="4"/>
  <c r="BK284" i="4" s="1"/>
  <c r="Y284" i="4"/>
  <c r="BC284" i="4" s="1"/>
  <c r="Q284" i="4"/>
  <c r="AU284" i="4" s="1"/>
  <c r="I284" i="4"/>
  <c r="AM284" i="4" s="1"/>
  <c r="H284" i="4"/>
  <c r="AL284" i="4" s="1"/>
  <c r="X284" i="4"/>
  <c r="BB284" i="4" s="1"/>
  <c r="J290" i="4"/>
  <c r="AN290" i="4" s="1"/>
  <c r="Z290" i="4"/>
  <c r="BD290" i="4" s="1"/>
  <c r="I291" i="4"/>
  <c r="AM291" i="4" s="1"/>
  <c r="Y291" i="4"/>
  <c r="BC291" i="4" s="1"/>
  <c r="M292" i="4"/>
  <c r="AQ292" i="4" s="1"/>
  <c r="AC292" i="4"/>
  <c r="BG292" i="4" s="1"/>
  <c r="I297" i="4"/>
  <c r="AM297" i="4" s="1"/>
  <c r="AE297" i="4"/>
  <c r="BI297" i="4" s="1"/>
  <c r="L298" i="4"/>
  <c r="AP298" i="4" s="1"/>
  <c r="Q300" i="4"/>
  <c r="AU300" i="4" s="1"/>
  <c r="K303" i="4"/>
  <c r="AO303" i="4" s="1"/>
  <c r="AG303" i="4"/>
  <c r="BK303" i="4" s="1"/>
  <c r="I311" i="4"/>
  <c r="AM311" i="4" s="1"/>
  <c r="AD311" i="4"/>
  <c r="BH311" i="4" s="1"/>
  <c r="R330" i="4"/>
  <c r="AV330" i="4" s="1"/>
  <c r="AD331" i="4"/>
  <c r="BH331" i="4" s="1"/>
  <c r="R339" i="4"/>
  <c r="AV339" i="4" s="1"/>
  <c r="X340" i="4"/>
  <c r="BB340" i="4" s="1"/>
  <c r="R346" i="4"/>
  <c r="AV346" i="4" s="1"/>
  <c r="Q347" i="4"/>
  <c r="AU347" i="4" s="1"/>
  <c r="U348" i="4"/>
  <c r="AY348" i="4" s="1"/>
  <c r="X367" i="4"/>
  <c r="BB367" i="4" s="1"/>
  <c r="F99" i="4"/>
  <c r="AJ99" i="4" s="1"/>
  <c r="J99" i="4"/>
  <c r="AN99" i="4" s="1"/>
  <c r="N99" i="4"/>
  <c r="AR99" i="4" s="1"/>
  <c r="R99" i="4"/>
  <c r="AV99" i="4" s="1"/>
  <c r="V99" i="4"/>
  <c r="AZ99" i="4" s="1"/>
  <c r="Z99" i="4"/>
  <c r="BD99" i="4" s="1"/>
  <c r="AD99" i="4"/>
  <c r="BH99" i="4" s="1"/>
  <c r="I100" i="4"/>
  <c r="AM100" i="4" s="1"/>
  <c r="M100" i="4"/>
  <c r="AQ100" i="4" s="1"/>
  <c r="Q100" i="4"/>
  <c r="AU100" i="4" s="1"/>
  <c r="U100" i="4"/>
  <c r="AY100" i="4" s="1"/>
  <c r="Y100" i="4"/>
  <c r="BC100" i="4" s="1"/>
  <c r="AC100" i="4"/>
  <c r="BG100" i="4" s="1"/>
  <c r="F103" i="4"/>
  <c r="AJ103" i="4" s="1"/>
  <c r="J103" i="4"/>
  <c r="AN103" i="4" s="1"/>
  <c r="N103" i="4"/>
  <c r="AR103" i="4" s="1"/>
  <c r="R103" i="4"/>
  <c r="AV103" i="4" s="1"/>
  <c r="V103" i="4"/>
  <c r="AZ103" i="4" s="1"/>
  <c r="Z103" i="4"/>
  <c r="BD103" i="4" s="1"/>
  <c r="AD103" i="4"/>
  <c r="BH103" i="4" s="1"/>
  <c r="E104" i="4"/>
  <c r="AI104" i="4" s="1"/>
  <c r="I104" i="4"/>
  <c r="AM104" i="4" s="1"/>
  <c r="M104" i="4"/>
  <c r="AQ104" i="4" s="1"/>
  <c r="Q104" i="4"/>
  <c r="AU104" i="4" s="1"/>
  <c r="U104" i="4"/>
  <c r="AY104" i="4" s="1"/>
  <c r="Y104" i="4"/>
  <c r="BC104" i="4" s="1"/>
  <c r="AC104" i="4"/>
  <c r="BG104" i="4" s="1"/>
  <c r="F107" i="4"/>
  <c r="AJ107" i="4" s="1"/>
  <c r="J107" i="4"/>
  <c r="AN107" i="4" s="1"/>
  <c r="N107" i="4"/>
  <c r="AR107" i="4" s="1"/>
  <c r="R107" i="4"/>
  <c r="AV107" i="4" s="1"/>
  <c r="V107" i="4"/>
  <c r="AZ107" i="4" s="1"/>
  <c r="Z107" i="4"/>
  <c r="BD107" i="4" s="1"/>
  <c r="AD107" i="4"/>
  <c r="BH107" i="4" s="1"/>
  <c r="I108" i="4"/>
  <c r="AM108" i="4" s="1"/>
  <c r="M108" i="4"/>
  <c r="AQ108" i="4" s="1"/>
  <c r="Q108" i="4"/>
  <c r="AU108" i="4" s="1"/>
  <c r="U108" i="4"/>
  <c r="AY108" i="4" s="1"/>
  <c r="Y108" i="4"/>
  <c r="BC108" i="4" s="1"/>
  <c r="AC108" i="4"/>
  <c r="BG108" i="4" s="1"/>
  <c r="F111" i="4"/>
  <c r="AJ111" i="4" s="1"/>
  <c r="J111" i="4"/>
  <c r="AN111" i="4" s="1"/>
  <c r="N111" i="4"/>
  <c r="AR111" i="4" s="1"/>
  <c r="R111" i="4"/>
  <c r="AV111" i="4" s="1"/>
  <c r="V111" i="4"/>
  <c r="AZ111" i="4" s="1"/>
  <c r="Z111" i="4"/>
  <c r="BD111" i="4" s="1"/>
  <c r="AD111" i="4"/>
  <c r="BH111" i="4" s="1"/>
  <c r="I112" i="4"/>
  <c r="AM112" i="4" s="1"/>
  <c r="M112" i="4"/>
  <c r="AQ112" i="4" s="1"/>
  <c r="Q112" i="4"/>
  <c r="AU112" i="4" s="1"/>
  <c r="U112" i="4"/>
  <c r="AY112" i="4" s="1"/>
  <c r="Y112" i="4"/>
  <c r="BC112" i="4" s="1"/>
  <c r="AC112" i="4"/>
  <c r="BG112" i="4" s="1"/>
  <c r="F115" i="4"/>
  <c r="AJ115" i="4" s="1"/>
  <c r="J115" i="4"/>
  <c r="AN115" i="4" s="1"/>
  <c r="N115" i="4"/>
  <c r="AR115" i="4" s="1"/>
  <c r="R115" i="4"/>
  <c r="AV115" i="4" s="1"/>
  <c r="V115" i="4"/>
  <c r="AZ115" i="4" s="1"/>
  <c r="Z115" i="4"/>
  <c r="BD115" i="4" s="1"/>
  <c r="AD115" i="4"/>
  <c r="BH115" i="4" s="1"/>
  <c r="E116" i="4"/>
  <c r="AI116" i="4" s="1"/>
  <c r="I116" i="4"/>
  <c r="AM116" i="4" s="1"/>
  <c r="M116" i="4"/>
  <c r="AQ116" i="4" s="1"/>
  <c r="Q116" i="4"/>
  <c r="AU116" i="4" s="1"/>
  <c r="U116" i="4"/>
  <c r="AY116" i="4" s="1"/>
  <c r="Y116" i="4"/>
  <c r="BC116" i="4" s="1"/>
  <c r="AC116" i="4"/>
  <c r="BG116" i="4" s="1"/>
  <c r="F119" i="4"/>
  <c r="AJ119" i="4" s="1"/>
  <c r="J119" i="4"/>
  <c r="AN119" i="4" s="1"/>
  <c r="N119" i="4"/>
  <c r="AR119" i="4" s="1"/>
  <c r="R119" i="4"/>
  <c r="AV119" i="4" s="1"/>
  <c r="V119" i="4"/>
  <c r="AZ119" i="4" s="1"/>
  <c r="Z119" i="4"/>
  <c r="BD119" i="4" s="1"/>
  <c r="AD119" i="4"/>
  <c r="BH119" i="4" s="1"/>
  <c r="I120" i="4"/>
  <c r="AM120" i="4" s="1"/>
  <c r="M120" i="4"/>
  <c r="AQ120" i="4" s="1"/>
  <c r="Q120" i="4"/>
  <c r="AU120" i="4" s="1"/>
  <c r="U120" i="4"/>
  <c r="AY120" i="4" s="1"/>
  <c r="Y120" i="4"/>
  <c r="BC120" i="4" s="1"/>
  <c r="AC120" i="4"/>
  <c r="BG120" i="4" s="1"/>
  <c r="F123" i="4"/>
  <c r="AJ123" i="4" s="1"/>
  <c r="J123" i="4"/>
  <c r="AN123" i="4" s="1"/>
  <c r="N123" i="4"/>
  <c r="AR123" i="4" s="1"/>
  <c r="R123" i="4"/>
  <c r="AV123" i="4" s="1"/>
  <c r="V123" i="4"/>
  <c r="AZ123" i="4" s="1"/>
  <c r="Z123" i="4"/>
  <c r="BD123" i="4" s="1"/>
  <c r="AD123" i="4"/>
  <c r="BH123" i="4" s="1"/>
  <c r="I124" i="4"/>
  <c r="AM124" i="4" s="1"/>
  <c r="M124" i="4"/>
  <c r="AQ124" i="4" s="1"/>
  <c r="Q124" i="4"/>
  <c r="AU124" i="4" s="1"/>
  <c r="U124" i="4"/>
  <c r="AY124" i="4" s="1"/>
  <c r="Y124" i="4"/>
  <c r="BC124" i="4" s="1"/>
  <c r="AC124" i="4"/>
  <c r="BG124" i="4" s="1"/>
  <c r="F127" i="4"/>
  <c r="AJ127" i="4" s="1"/>
  <c r="J127" i="4"/>
  <c r="AN127" i="4" s="1"/>
  <c r="N127" i="4"/>
  <c r="AR127" i="4" s="1"/>
  <c r="R127" i="4"/>
  <c r="AV127" i="4" s="1"/>
  <c r="V127" i="4"/>
  <c r="AZ127" i="4" s="1"/>
  <c r="Z127" i="4"/>
  <c r="BD127" i="4" s="1"/>
  <c r="AD127" i="4"/>
  <c r="BH127" i="4" s="1"/>
  <c r="I128" i="4"/>
  <c r="AM128" i="4" s="1"/>
  <c r="M128" i="4"/>
  <c r="AQ128" i="4" s="1"/>
  <c r="Q128" i="4"/>
  <c r="AU128" i="4" s="1"/>
  <c r="U128" i="4"/>
  <c r="AY128" i="4" s="1"/>
  <c r="Y128" i="4"/>
  <c r="BC128" i="4" s="1"/>
  <c r="AC128" i="4"/>
  <c r="BG128" i="4" s="1"/>
  <c r="F131" i="4"/>
  <c r="AJ131" i="4" s="1"/>
  <c r="J131" i="4"/>
  <c r="AN131" i="4" s="1"/>
  <c r="N131" i="4"/>
  <c r="AR131" i="4" s="1"/>
  <c r="R131" i="4"/>
  <c r="AV131" i="4" s="1"/>
  <c r="V131" i="4"/>
  <c r="AZ131" i="4" s="1"/>
  <c r="Z131" i="4"/>
  <c r="BD131" i="4" s="1"/>
  <c r="AD131" i="4"/>
  <c r="BH131" i="4" s="1"/>
  <c r="I132" i="4"/>
  <c r="AM132" i="4" s="1"/>
  <c r="M132" i="4"/>
  <c r="AQ132" i="4" s="1"/>
  <c r="Q132" i="4"/>
  <c r="AU132" i="4" s="1"/>
  <c r="U132" i="4"/>
  <c r="AY132" i="4" s="1"/>
  <c r="Y132" i="4"/>
  <c r="BC132" i="4" s="1"/>
  <c r="AC132" i="4"/>
  <c r="BG132" i="4" s="1"/>
  <c r="F135" i="4"/>
  <c r="AJ135" i="4" s="1"/>
  <c r="J135" i="4"/>
  <c r="AN135" i="4" s="1"/>
  <c r="N135" i="4"/>
  <c r="AR135" i="4" s="1"/>
  <c r="R135" i="4"/>
  <c r="AV135" i="4" s="1"/>
  <c r="V135" i="4"/>
  <c r="AZ135" i="4" s="1"/>
  <c r="Z135" i="4"/>
  <c r="BD135" i="4" s="1"/>
  <c r="AD135" i="4"/>
  <c r="BH135" i="4" s="1"/>
  <c r="I136" i="4"/>
  <c r="AM136" i="4" s="1"/>
  <c r="M136" i="4"/>
  <c r="AQ136" i="4" s="1"/>
  <c r="Q136" i="4"/>
  <c r="AU136" i="4" s="1"/>
  <c r="U136" i="4"/>
  <c r="AY136" i="4" s="1"/>
  <c r="Y136" i="4"/>
  <c r="BC136" i="4" s="1"/>
  <c r="AC136" i="4"/>
  <c r="BG136" i="4" s="1"/>
  <c r="F139" i="4"/>
  <c r="AJ139" i="4" s="1"/>
  <c r="J139" i="4"/>
  <c r="AN139" i="4" s="1"/>
  <c r="N139" i="4"/>
  <c r="AR139" i="4" s="1"/>
  <c r="R139" i="4"/>
  <c r="AV139" i="4" s="1"/>
  <c r="V139" i="4"/>
  <c r="AZ139" i="4" s="1"/>
  <c r="Z139" i="4"/>
  <c r="BD139" i="4" s="1"/>
  <c r="AD139" i="4"/>
  <c r="BH139" i="4" s="1"/>
  <c r="I140" i="4"/>
  <c r="AM140" i="4" s="1"/>
  <c r="M140" i="4"/>
  <c r="AQ140" i="4" s="1"/>
  <c r="Q140" i="4"/>
  <c r="AU140" i="4" s="1"/>
  <c r="U140" i="4"/>
  <c r="AY140" i="4" s="1"/>
  <c r="Y140" i="4"/>
  <c r="BC140" i="4" s="1"/>
  <c r="AC140" i="4"/>
  <c r="BG140" i="4" s="1"/>
  <c r="F143" i="4"/>
  <c r="AJ143" i="4" s="1"/>
  <c r="J143" i="4"/>
  <c r="AN143" i="4" s="1"/>
  <c r="N143" i="4"/>
  <c r="AR143" i="4" s="1"/>
  <c r="R143" i="4"/>
  <c r="AV143" i="4" s="1"/>
  <c r="V143" i="4"/>
  <c r="AZ143" i="4" s="1"/>
  <c r="Z143" i="4"/>
  <c r="BD143" i="4" s="1"/>
  <c r="AD143" i="4"/>
  <c r="BH143" i="4" s="1"/>
  <c r="I144" i="4"/>
  <c r="AM144" i="4" s="1"/>
  <c r="M144" i="4"/>
  <c r="AQ144" i="4" s="1"/>
  <c r="Q144" i="4"/>
  <c r="AU144" i="4" s="1"/>
  <c r="U144" i="4"/>
  <c r="AY144" i="4" s="1"/>
  <c r="Y144" i="4"/>
  <c r="BC144" i="4" s="1"/>
  <c r="AC144" i="4"/>
  <c r="BG144" i="4" s="1"/>
  <c r="F147" i="4"/>
  <c r="AJ147" i="4" s="1"/>
  <c r="J147" i="4"/>
  <c r="AN147" i="4" s="1"/>
  <c r="N147" i="4"/>
  <c r="AR147" i="4" s="1"/>
  <c r="R147" i="4"/>
  <c r="AV147" i="4" s="1"/>
  <c r="V147" i="4"/>
  <c r="AZ147" i="4" s="1"/>
  <c r="Z147" i="4"/>
  <c r="BD147" i="4" s="1"/>
  <c r="AD147" i="4"/>
  <c r="BH147" i="4" s="1"/>
  <c r="I148" i="4"/>
  <c r="AM148" i="4" s="1"/>
  <c r="M148" i="4"/>
  <c r="AQ148" i="4" s="1"/>
  <c r="Q148" i="4"/>
  <c r="AU148" i="4" s="1"/>
  <c r="U148" i="4"/>
  <c r="AY148" i="4" s="1"/>
  <c r="Y148" i="4"/>
  <c r="BC148" i="4" s="1"/>
  <c r="AC148" i="4"/>
  <c r="BG148" i="4" s="1"/>
  <c r="F151" i="4"/>
  <c r="AJ151" i="4" s="1"/>
  <c r="J151" i="4"/>
  <c r="AN151" i="4" s="1"/>
  <c r="N151" i="4"/>
  <c r="AR151" i="4" s="1"/>
  <c r="R151" i="4"/>
  <c r="AV151" i="4" s="1"/>
  <c r="V151" i="4"/>
  <c r="AZ151" i="4" s="1"/>
  <c r="Z151" i="4"/>
  <c r="BD151" i="4" s="1"/>
  <c r="AD151" i="4"/>
  <c r="BH151" i="4" s="1"/>
  <c r="I152" i="4"/>
  <c r="AM152" i="4" s="1"/>
  <c r="M152" i="4"/>
  <c r="AQ152" i="4" s="1"/>
  <c r="Q152" i="4"/>
  <c r="AU152" i="4" s="1"/>
  <c r="U152" i="4"/>
  <c r="AY152" i="4" s="1"/>
  <c r="Y152" i="4"/>
  <c r="BC152" i="4" s="1"/>
  <c r="AC152" i="4"/>
  <c r="BG152" i="4" s="1"/>
  <c r="F155" i="4"/>
  <c r="AJ155" i="4" s="1"/>
  <c r="J155" i="4"/>
  <c r="AN155" i="4" s="1"/>
  <c r="N155" i="4"/>
  <c r="AR155" i="4" s="1"/>
  <c r="R155" i="4"/>
  <c r="AV155" i="4" s="1"/>
  <c r="V155" i="4"/>
  <c r="AZ155" i="4" s="1"/>
  <c r="Z155" i="4"/>
  <c r="BD155" i="4" s="1"/>
  <c r="AD155" i="4"/>
  <c r="BH155" i="4" s="1"/>
  <c r="I156" i="4"/>
  <c r="AM156" i="4" s="1"/>
  <c r="M156" i="4"/>
  <c r="AQ156" i="4" s="1"/>
  <c r="Q156" i="4"/>
  <c r="AU156" i="4" s="1"/>
  <c r="U156" i="4"/>
  <c r="AY156" i="4" s="1"/>
  <c r="Y156" i="4"/>
  <c r="BC156" i="4" s="1"/>
  <c r="AC156" i="4"/>
  <c r="BG156" i="4" s="1"/>
  <c r="F159" i="4"/>
  <c r="AJ159" i="4" s="1"/>
  <c r="J159" i="4"/>
  <c r="AN159" i="4" s="1"/>
  <c r="N159" i="4"/>
  <c r="AR159" i="4" s="1"/>
  <c r="R159" i="4"/>
  <c r="AV159" i="4" s="1"/>
  <c r="V159" i="4"/>
  <c r="AZ159" i="4" s="1"/>
  <c r="Z159" i="4"/>
  <c r="BD159" i="4" s="1"/>
  <c r="AD159" i="4"/>
  <c r="BH159" i="4" s="1"/>
  <c r="I160" i="4"/>
  <c r="AM160" i="4" s="1"/>
  <c r="M160" i="4"/>
  <c r="AQ160" i="4" s="1"/>
  <c r="Q160" i="4"/>
  <c r="AU160" i="4" s="1"/>
  <c r="U160" i="4"/>
  <c r="AY160" i="4" s="1"/>
  <c r="Y160" i="4"/>
  <c r="BC160" i="4" s="1"/>
  <c r="AC160" i="4"/>
  <c r="BG160" i="4" s="1"/>
  <c r="F163" i="4"/>
  <c r="AJ163" i="4" s="1"/>
  <c r="J163" i="4"/>
  <c r="AN163" i="4" s="1"/>
  <c r="N163" i="4"/>
  <c r="AR163" i="4" s="1"/>
  <c r="R163" i="4"/>
  <c r="AV163" i="4" s="1"/>
  <c r="V163" i="4"/>
  <c r="AZ163" i="4" s="1"/>
  <c r="Z163" i="4"/>
  <c r="BD163" i="4" s="1"/>
  <c r="AD163" i="4"/>
  <c r="BH163" i="4" s="1"/>
  <c r="I164" i="4"/>
  <c r="AM164" i="4" s="1"/>
  <c r="M164" i="4"/>
  <c r="AQ164" i="4" s="1"/>
  <c r="Q164" i="4"/>
  <c r="AU164" i="4" s="1"/>
  <c r="U164" i="4"/>
  <c r="AY164" i="4" s="1"/>
  <c r="Y164" i="4"/>
  <c r="BC164" i="4" s="1"/>
  <c r="AC164" i="4"/>
  <c r="BG164" i="4" s="1"/>
  <c r="F167" i="4"/>
  <c r="AJ167" i="4" s="1"/>
  <c r="J167" i="4"/>
  <c r="AN167" i="4" s="1"/>
  <c r="N167" i="4"/>
  <c r="AR167" i="4" s="1"/>
  <c r="R167" i="4"/>
  <c r="AV167" i="4" s="1"/>
  <c r="V167" i="4"/>
  <c r="AZ167" i="4" s="1"/>
  <c r="Z167" i="4"/>
  <c r="BD167" i="4" s="1"/>
  <c r="AD167" i="4"/>
  <c r="BH167" i="4" s="1"/>
  <c r="I168" i="4"/>
  <c r="AM168" i="4" s="1"/>
  <c r="M168" i="4"/>
  <c r="AQ168" i="4" s="1"/>
  <c r="Q168" i="4"/>
  <c r="AU168" i="4" s="1"/>
  <c r="U168" i="4"/>
  <c r="AY168" i="4" s="1"/>
  <c r="Y168" i="4"/>
  <c r="BC168" i="4" s="1"/>
  <c r="AC168" i="4"/>
  <c r="BG168" i="4" s="1"/>
  <c r="F171" i="4"/>
  <c r="AJ171" i="4" s="1"/>
  <c r="J171" i="4"/>
  <c r="AN171" i="4" s="1"/>
  <c r="N171" i="4"/>
  <c r="AR171" i="4" s="1"/>
  <c r="R171" i="4"/>
  <c r="AV171" i="4" s="1"/>
  <c r="V171" i="4"/>
  <c r="AZ171" i="4" s="1"/>
  <c r="Z171" i="4"/>
  <c r="BD171" i="4" s="1"/>
  <c r="AD171" i="4"/>
  <c r="BH171" i="4" s="1"/>
  <c r="I172" i="4"/>
  <c r="AM172" i="4" s="1"/>
  <c r="M172" i="4"/>
  <c r="AQ172" i="4" s="1"/>
  <c r="Q172" i="4"/>
  <c r="AU172" i="4" s="1"/>
  <c r="U172" i="4"/>
  <c r="AY172" i="4" s="1"/>
  <c r="Y172" i="4"/>
  <c r="BC172" i="4" s="1"/>
  <c r="AC172" i="4"/>
  <c r="BG172" i="4" s="1"/>
  <c r="F175" i="4"/>
  <c r="AJ175" i="4" s="1"/>
  <c r="J175" i="4"/>
  <c r="AN175" i="4" s="1"/>
  <c r="N175" i="4"/>
  <c r="AR175" i="4" s="1"/>
  <c r="R175" i="4"/>
  <c r="AV175" i="4" s="1"/>
  <c r="V175" i="4"/>
  <c r="AZ175" i="4" s="1"/>
  <c r="Z175" i="4"/>
  <c r="BD175" i="4" s="1"/>
  <c r="AD175" i="4"/>
  <c r="BH175" i="4" s="1"/>
  <c r="I176" i="4"/>
  <c r="AM176" i="4" s="1"/>
  <c r="M176" i="4"/>
  <c r="AQ176" i="4" s="1"/>
  <c r="Q176" i="4"/>
  <c r="AU176" i="4" s="1"/>
  <c r="U176" i="4"/>
  <c r="AY176" i="4" s="1"/>
  <c r="Y176" i="4"/>
  <c r="BC176" i="4" s="1"/>
  <c r="AC176" i="4"/>
  <c r="BG176" i="4" s="1"/>
  <c r="F179" i="4"/>
  <c r="AJ179" i="4" s="1"/>
  <c r="J179" i="4"/>
  <c r="AN179" i="4" s="1"/>
  <c r="N179" i="4"/>
  <c r="AR179" i="4" s="1"/>
  <c r="R179" i="4"/>
  <c r="AV179" i="4" s="1"/>
  <c r="V179" i="4"/>
  <c r="AZ179" i="4" s="1"/>
  <c r="Z179" i="4"/>
  <c r="BD179" i="4" s="1"/>
  <c r="AD179" i="4"/>
  <c r="BH179" i="4" s="1"/>
  <c r="I180" i="4"/>
  <c r="AM180" i="4" s="1"/>
  <c r="M180" i="4"/>
  <c r="AQ180" i="4" s="1"/>
  <c r="Q180" i="4"/>
  <c r="AU180" i="4" s="1"/>
  <c r="U180" i="4"/>
  <c r="AY180" i="4" s="1"/>
  <c r="Y180" i="4"/>
  <c r="BC180" i="4" s="1"/>
  <c r="AC180" i="4"/>
  <c r="BG180" i="4" s="1"/>
  <c r="F183" i="4"/>
  <c r="AJ183" i="4" s="1"/>
  <c r="J183" i="4"/>
  <c r="AN183" i="4" s="1"/>
  <c r="N183" i="4"/>
  <c r="AR183" i="4" s="1"/>
  <c r="R183" i="4"/>
  <c r="AV183" i="4" s="1"/>
  <c r="V183" i="4"/>
  <c r="AZ183" i="4" s="1"/>
  <c r="Z183" i="4"/>
  <c r="BD183" i="4" s="1"/>
  <c r="AD183" i="4"/>
  <c r="BH183" i="4" s="1"/>
  <c r="I184" i="4"/>
  <c r="AM184" i="4" s="1"/>
  <c r="M184" i="4"/>
  <c r="AQ184" i="4" s="1"/>
  <c r="Q184" i="4"/>
  <c r="AU184" i="4" s="1"/>
  <c r="U184" i="4"/>
  <c r="AY184" i="4" s="1"/>
  <c r="Y184" i="4"/>
  <c r="BC184" i="4" s="1"/>
  <c r="AC184" i="4"/>
  <c r="BG184" i="4" s="1"/>
  <c r="F187" i="4"/>
  <c r="AJ187" i="4" s="1"/>
  <c r="J187" i="4"/>
  <c r="AN187" i="4" s="1"/>
  <c r="N187" i="4"/>
  <c r="AR187" i="4" s="1"/>
  <c r="R187" i="4"/>
  <c r="AV187" i="4" s="1"/>
  <c r="V187" i="4"/>
  <c r="AZ187" i="4" s="1"/>
  <c r="Z187" i="4"/>
  <c r="BD187" i="4" s="1"/>
  <c r="AD187" i="4"/>
  <c r="BH187" i="4" s="1"/>
  <c r="E188" i="4"/>
  <c r="AI188" i="4" s="1"/>
  <c r="I188" i="4"/>
  <c r="AM188" i="4" s="1"/>
  <c r="M188" i="4"/>
  <c r="AQ188" i="4" s="1"/>
  <c r="Q188" i="4"/>
  <c r="AU188" i="4" s="1"/>
  <c r="U188" i="4"/>
  <c r="AY188" i="4" s="1"/>
  <c r="Y188" i="4"/>
  <c r="BC188" i="4" s="1"/>
  <c r="AC188" i="4"/>
  <c r="BG188" i="4" s="1"/>
  <c r="F191" i="4"/>
  <c r="AJ191" i="4" s="1"/>
  <c r="J191" i="4"/>
  <c r="AN191" i="4" s="1"/>
  <c r="N191" i="4"/>
  <c r="AR191" i="4" s="1"/>
  <c r="R191" i="4"/>
  <c r="AV191" i="4" s="1"/>
  <c r="V191" i="4"/>
  <c r="AZ191" i="4" s="1"/>
  <c r="Z191" i="4"/>
  <c r="BD191" i="4" s="1"/>
  <c r="AD191" i="4"/>
  <c r="BH191" i="4" s="1"/>
  <c r="E192" i="4"/>
  <c r="AI192" i="4" s="1"/>
  <c r="I192" i="4"/>
  <c r="AM192" i="4" s="1"/>
  <c r="M192" i="4"/>
  <c r="AQ192" i="4" s="1"/>
  <c r="Q192" i="4"/>
  <c r="AU192" i="4" s="1"/>
  <c r="U192" i="4"/>
  <c r="AY192" i="4" s="1"/>
  <c r="Y192" i="4"/>
  <c r="BC192" i="4" s="1"/>
  <c r="AC192" i="4"/>
  <c r="BG192" i="4" s="1"/>
  <c r="F195" i="4"/>
  <c r="AJ195" i="4" s="1"/>
  <c r="J195" i="4"/>
  <c r="AN195" i="4" s="1"/>
  <c r="N195" i="4"/>
  <c r="AR195" i="4" s="1"/>
  <c r="R195" i="4"/>
  <c r="AV195" i="4" s="1"/>
  <c r="V195" i="4"/>
  <c r="AZ195" i="4" s="1"/>
  <c r="Z195" i="4"/>
  <c r="BD195" i="4" s="1"/>
  <c r="AD195" i="4"/>
  <c r="BH195" i="4" s="1"/>
  <c r="I196" i="4"/>
  <c r="AM196" i="4" s="1"/>
  <c r="M196" i="4"/>
  <c r="AQ196" i="4" s="1"/>
  <c r="Q196" i="4"/>
  <c r="AU196" i="4" s="1"/>
  <c r="U196" i="4"/>
  <c r="AY196" i="4" s="1"/>
  <c r="Y196" i="4"/>
  <c r="BC196" i="4" s="1"/>
  <c r="AC196" i="4"/>
  <c r="BG196" i="4" s="1"/>
  <c r="F199" i="4"/>
  <c r="AJ199" i="4" s="1"/>
  <c r="J199" i="4"/>
  <c r="AN199" i="4" s="1"/>
  <c r="N199" i="4"/>
  <c r="AR199" i="4" s="1"/>
  <c r="R199" i="4"/>
  <c r="AV199" i="4" s="1"/>
  <c r="V199" i="4"/>
  <c r="AZ199" i="4" s="1"/>
  <c r="Z199" i="4"/>
  <c r="BD199" i="4" s="1"/>
  <c r="AD199" i="4"/>
  <c r="BH199" i="4" s="1"/>
  <c r="I200" i="4"/>
  <c r="AM200" i="4" s="1"/>
  <c r="M200" i="4"/>
  <c r="AQ200" i="4" s="1"/>
  <c r="Q200" i="4"/>
  <c r="AU200" i="4" s="1"/>
  <c r="U200" i="4"/>
  <c r="AY200" i="4" s="1"/>
  <c r="Y200" i="4"/>
  <c r="BC200" i="4" s="1"/>
  <c r="AC200" i="4"/>
  <c r="BG200" i="4" s="1"/>
  <c r="F203" i="4"/>
  <c r="AJ203" i="4" s="1"/>
  <c r="J203" i="4"/>
  <c r="AN203" i="4" s="1"/>
  <c r="N203" i="4"/>
  <c r="AR203" i="4" s="1"/>
  <c r="R203" i="4"/>
  <c r="AV203" i="4" s="1"/>
  <c r="V203" i="4"/>
  <c r="AZ203" i="4" s="1"/>
  <c r="Z203" i="4"/>
  <c r="BD203" i="4" s="1"/>
  <c r="AD203" i="4"/>
  <c r="BH203" i="4" s="1"/>
  <c r="I204" i="4"/>
  <c r="AM204" i="4" s="1"/>
  <c r="M204" i="4"/>
  <c r="AQ204" i="4" s="1"/>
  <c r="Q204" i="4"/>
  <c r="AU204" i="4" s="1"/>
  <c r="U204" i="4"/>
  <c r="AY204" i="4" s="1"/>
  <c r="Y204" i="4"/>
  <c r="BC204" i="4" s="1"/>
  <c r="AC204" i="4"/>
  <c r="BG204" i="4" s="1"/>
  <c r="F207" i="4"/>
  <c r="AJ207" i="4" s="1"/>
  <c r="J207" i="4"/>
  <c r="AN207" i="4" s="1"/>
  <c r="N207" i="4"/>
  <c r="AR207" i="4" s="1"/>
  <c r="R207" i="4"/>
  <c r="AV207" i="4" s="1"/>
  <c r="V207" i="4"/>
  <c r="AZ207" i="4" s="1"/>
  <c r="Z207" i="4"/>
  <c r="BD207" i="4" s="1"/>
  <c r="AD207" i="4"/>
  <c r="BH207" i="4" s="1"/>
  <c r="I208" i="4"/>
  <c r="AM208" i="4" s="1"/>
  <c r="M208" i="4"/>
  <c r="AQ208" i="4" s="1"/>
  <c r="Q208" i="4"/>
  <c r="AU208" i="4" s="1"/>
  <c r="U208" i="4"/>
  <c r="AY208" i="4" s="1"/>
  <c r="Y208" i="4"/>
  <c r="BC208" i="4" s="1"/>
  <c r="AD209" i="4"/>
  <c r="BH209" i="4" s="1"/>
  <c r="AE212" i="4"/>
  <c r="BI212" i="4" s="1"/>
  <c r="AA212" i="4"/>
  <c r="BE212" i="4" s="1"/>
  <c r="W212" i="4"/>
  <c r="BA212" i="4" s="1"/>
  <c r="S212" i="4"/>
  <c r="AW212" i="4" s="1"/>
  <c r="O212" i="4"/>
  <c r="AS212" i="4" s="1"/>
  <c r="K212" i="4"/>
  <c r="AO212" i="4" s="1"/>
  <c r="G212" i="4"/>
  <c r="AK212" i="4" s="1"/>
  <c r="H212" i="4"/>
  <c r="AL212" i="4" s="1"/>
  <c r="M212" i="4"/>
  <c r="AQ212" i="4" s="1"/>
  <c r="R212" i="4"/>
  <c r="AV212" i="4" s="1"/>
  <c r="X212" i="4"/>
  <c r="BB212" i="4" s="1"/>
  <c r="AC212" i="4"/>
  <c r="BG212" i="4" s="1"/>
  <c r="K213" i="4"/>
  <c r="AO213" i="4" s="1"/>
  <c r="P213" i="4"/>
  <c r="AT213" i="4" s="1"/>
  <c r="U213" i="4"/>
  <c r="AY213" i="4" s="1"/>
  <c r="AA213" i="4"/>
  <c r="BE213" i="4" s="1"/>
  <c r="AF213" i="4"/>
  <c r="BJ213" i="4" s="1"/>
  <c r="AF215" i="4"/>
  <c r="BJ215" i="4" s="1"/>
  <c r="AB215" i="4"/>
  <c r="BF215" i="4" s="1"/>
  <c r="X215" i="4"/>
  <c r="BB215" i="4" s="1"/>
  <c r="T215" i="4"/>
  <c r="AX215" i="4" s="1"/>
  <c r="P215" i="4"/>
  <c r="AT215" i="4" s="1"/>
  <c r="L215" i="4"/>
  <c r="AP215" i="4" s="1"/>
  <c r="H215" i="4"/>
  <c r="AL215" i="4" s="1"/>
  <c r="G215" i="4"/>
  <c r="AK215" i="4" s="1"/>
  <c r="M215" i="4"/>
  <c r="AQ215" i="4" s="1"/>
  <c r="R215" i="4"/>
  <c r="AV215" i="4" s="1"/>
  <c r="W215" i="4"/>
  <c r="BA215" i="4" s="1"/>
  <c r="AC215" i="4"/>
  <c r="BG215" i="4" s="1"/>
  <c r="L216" i="4"/>
  <c r="AP216" i="4" s="1"/>
  <c r="Q216" i="4"/>
  <c r="AU216" i="4" s="1"/>
  <c r="V216" i="4"/>
  <c r="AZ216" i="4" s="1"/>
  <c r="AB216" i="4"/>
  <c r="BF216" i="4" s="1"/>
  <c r="AG218" i="4"/>
  <c r="BK218" i="4" s="1"/>
  <c r="AC218" i="4"/>
  <c r="BG218" i="4" s="1"/>
  <c r="Y218" i="4"/>
  <c r="BC218" i="4" s="1"/>
  <c r="U218" i="4"/>
  <c r="AY218" i="4" s="1"/>
  <c r="Q218" i="4"/>
  <c r="AU218" i="4" s="1"/>
  <c r="M218" i="4"/>
  <c r="AQ218" i="4" s="1"/>
  <c r="I218" i="4"/>
  <c r="AM218" i="4" s="1"/>
  <c r="E218" i="4"/>
  <c r="AI218" i="4" s="1"/>
  <c r="G218" i="4"/>
  <c r="AK218" i="4" s="1"/>
  <c r="L218" i="4"/>
  <c r="AP218" i="4" s="1"/>
  <c r="R218" i="4"/>
  <c r="AV218" i="4" s="1"/>
  <c r="W218" i="4"/>
  <c r="BA218" i="4" s="1"/>
  <c r="AB218" i="4"/>
  <c r="BF218" i="4" s="1"/>
  <c r="F219" i="4"/>
  <c r="AJ219" i="4" s="1"/>
  <c r="K219" i="4"/>
  <c r="AO219" i="4" s="1"/>
  <c r="Q219" i="4"/>
  <c r="AU219" i="4" s="1"/>
  <c r="V219" i="4"/>
  <c r="AZ219" i="4" s="1"/>
  <c r="AA219" i="4"/>
  <c r="BE219" i="4" s="1"/>
  <c r="AD225" i="4"/>
  <c r="BH225" i="4" s="1"/>
  <c r="AE228" i="4"/>
  <c r="BI228" i="4" s="1"/>
  <c r="AA228" i="4"/>
  <c r="BE228" i="4" s="1"/>
  <c r="W228" i="4"/>
  <c r="BA228" i="4" s="1"/>
  <c r="S228" i="4"/>
  <c r="AW228" i="4" s="1"/>
  <c r="O228" i="4"/>
  <c r="AS228" i="4" s="1"/>
  <c r="K228" i="4"/>
  <c r="AO228" i="4" s="1"/>
  <c r="G228" i="4"/>
  <c r="AK228" i="4" s="1"/>
  <c r="H228" i="4"/>
  <c r="AL228" i="4" s="1"/>
  <c r="M228" i="4"/>
  <c r="AQ228" i="4" s="1"/>
  <c r="R228" i="4"/>
  <c r="AV228" i="4" s="1"/>
  <c r="X228" i="4"/>
  <c r="BB228" i="4" s="1"/>
  <c r="AC228" i="4"/>
  <c r="BG228" i="4" s="1"/>
  <c r="K229" i="4"/>
  <c r="AO229" i="4" s="1"/>
  <c r="P229" i="4"/>
  <c r="AT229" i="4" s="1"/>
  <c r="U229" i="4"/>
  <c r="AY229" i="4" s="1"/>
  <c r="AA229" i="4"/>
  <c r="BE229" i="4" s="1"/>
  <c r="AF229" i="4"/>
  <c r="BJ229" i="4" s="1"/>
  <c r="AF231" i="4"/>
  <c r="BJ231" i="4" s="1"/>
  <c r="AB231" i="4"/>
  <c r="BF231" i="4" s="1"/>
  <c r="X231" i="4"/>
  <c r="BB231" i="4" s="1"/>
  <c r="T231" i="4"/>
  <c r="AX231" i="4" s="1"/>
  <c r="P231" i="4"/>
  <c r="AT231" i="4" s="1"/>
  <c r="L231" i="4"/>
  <c r="AP231" i="4" s="1"/>
  <c r="H231" i="4"/>
  <c r="AL231" i="4" s="1"/>
  <c r="G231" i="4"/>
  <c r="AK231" i="4" s="1"/>
  <c r="M231" i="4"/>
  <c r="AQ231" i="4" s="1"/>
  <c r="R231" i="4"/>
  <c r="AV231" i="4" s="1"/>
  <c r="W231" i="4"/>
  <c r="BA231" i="4" s="1"/>
  <c r="AC231" i="4"/>
  <c r="BG231" i="4" s="1"/>
  <c r="L232" i="4"/>
  <c r="AP232" i="4" s="1"/>
  <c r="Q232" i="4"/>
  <c r="AU232" i="4" s="1"/>
  <c r="V232" i="4"/>
  <c r="AZ232" i="4" s="1"/>
  <c r="AB232" i="4"/>
  <c r="BF232" i="4" s="1"/>
  <c r="AE236" i="4"/>
  <c r="BI236" i="4" s="1"/>
  <c r="AG242" i="4"/>
  <c r="BK242" i="4" s="1"/>
  <c r="AC242" i="4"/>
  <c r="BG242" i="4" s="1"/>
  <c r="Y242" i="4"/>
  <c r="BC242" i="4" s="1"/>
  <c r="U242" i="4"/>
  <c r="AY242" i="4" s="1"/>
  <c r="Q242" i="4"/>
  <c r="AU242" i="4" s="1"/>
  <c r="M242" i="4"/>
  <c r="AQ242" i="4" s="1"/>
  <c r="I242" i="4"/>
  <c r="AM242" i="4" s="1"/>
  <c r="E242" i="4"/>
  <c r="AI242" i="4" s="1"/>
  <c r="AF242" i="4"/>
  <c r="BJ242" i="4" s="1"/>
  <c r="AB242" i="4"/>
  <c r="BF242" i="4" s="1"/>
  <c r="X242" i="4"/>
  <c r="BB242" i="4" s="1"/>
  <c r="T242" i="4"/>
  <c r="AX242" i="4" s="1"/>
  <c r="P242" i="4"/>
  <c r="AT242" i="4" s="1"/>
  <c r="L242" i="4"/>
  <c r="AP242" i="4" s="1"/>
  <c r="H242" i="4"/>
  <c r="AL242" i="4" s="1"/>
  <c r="J242" i="4"/>
  <c r="AN242" i="4" s="1"/>
  <c r="R242" i="4"/>
  <c r="AV242" i="4" s="1"/>
  <c r="Z242" i="4"/>
  <c r="BD242" i="4" s="1"/>
  <c r="I243" i="4"/>
  <c r="AM243" i="4" s="1"/>
  <c r="Q243" i="4"/>
  <c r="AU243" i="4" s="1"/>
  <c r="Y243" i="4"/>
  <c r="BC243" i="4" s="1"/>
  <c r="AF247" i="4"/>
  <c r="BJ247" i="4" s="1"/>
  <c r="AB247" i="4"/>
  <c r="BF247" i="4" s="1"/>
  <c r="X247" i="4"/>
  <c r="BB247" i="4" s="1"/>
  <c r="T247" i="4"/>
  <c r="AX247" i="4" s="1"/>
  <c r="P247" i="4"/>
  <c r="AT247" i="4" s="1"/>
  <c r="L247" i="4"/>
  <c r="AP247" i="4" s="1"/>
  <c r="H247" i="4"/>
  <c r="AL247" i="4" s="1"/>
  <c r="AE247" i="4"/>
  <c r="BI247" i="4" s="1"/>
  <c r="AA247" i="4"/>
  <c r="BE247" i="4" s="1"/>
  <c r="W247" i="4"/>
  <c r="BA247" i="4" s="1"/>
  <c r="S247" i="4"/>
  <c r="AW247" i="4" s="1"/>
  <c r="O247" i="4"/>
  <c r="AS247" i="4" s="1"/>
  <c r="K247" i="4"/>
  <c r="AO247" i="4" s="1"/>
  <c r="G247" i="4"/>
  <c r="AK247" i="4" s="1"/>
  <c r="J247" i="4"/>
  <c r="AN247" i="4" s="1"/>
  <c r="R247" i="4"/>
  <c r="AV247" i="4" s="1"/>
  <c r="Z247" i="4"/>
  <c r="BD247" i="4" s="1"/>
  <c r="H248" i="4"/>
  <c r="AL248" i="4" s="1"/>
  <c r="P248" i="4"/>
  <c r="AT248" i="4" s="1"/>
  <c r="X248" i="4"/>
  <c r="BB248" i="4" s="1"/>
  <c r="AF248" i="4"/>
  <c r="BJ248" i="4" s="1"/>
  <c r="AE252" i="4"/>
  <c r="BI252" i="4" s="1"/>
  <c r="AG258" i="4"/>
  <c r="BK258" i="4" s="1"/>
  <c r="AC258" i="4"/>
  <c r="BG258" i="4" s="1"/>
  <c r="Y258" i="4"/>
  <c r="BC258" i="4" s="1"/>
  <c r="U258" i="4"/>
  <c r="AY258" i="4" s="1"/>
  <c r="Q258" i="4"/>
  <c r="AU258" i="4" s="1"/>
  <c r="M258" i="4"/>
  <c r="AQ258" i="4" s="1"/>
  <c r="I258" i="4"/>
  <c r="AM258" i="4" s="1"/>
  <c r="E258" i="4"/>
  <c r="AI258" i="4" s="1"/>
  <c r="AF258" i="4"/>
  <c r="BJ258" i="4" s="1"/>
  <c r="AB258" i="4"/>
  <c r="BF258" i="4" s="1"/>
  <c r="X258" i="4"/>
  <c r="BB258" i="4" s="1"/>
  <c r="T258" i="4"/>
  <c r="AX258" i="4" s="1"/>
  <c r="P258" i="4"/>
  <c r="AT258" i="4" s="1"/>
  <c r="L258" i="4"/>
  <c r="AP258" i="4" s="1"/>
  <c r="H258" i="4"/>
  <c r="AL258" i="4" s="1"/>
  <c r="J258" i="4"/>
  <c r="AN258" i="4" s="1"/>
  <c r="R258" i="4"/>
  <c r="AV258" i="4" s="1"/>
  <c r="Z258" i="4"/>
  <c r="BD258" i="4" s="1"/>
  <c r="I259" i="4"/>
  <c r="AM259" i="4" s="1"/>
  <c r="Q259" i="4"/>
  <c r="AU259" i="4" s="1"/>
  <c r="Y259" i="4"/>
  <c r="BC259" i="4" s="1"/>
  <c r="AF263" i="4"/>
  <c r="BJ263" i="4" s="1"/>
  <c r="AB263" i="4"/>
  <c r="BF263" i="4" s="1"/>
  <c r="X263" i="4"/>
  <c r="BB263" i="4" s="1"/>
  <c r="T263" i="4"/>
  <c r="AX263" i="4" s="1"/>
  <c r="P263" i="4"/>
  <c r="AT263" i="4" s="1"/>
  <c r="L263" i="4"/>
  <c r="AP263" i="4" s="1"/>
  <c r="H263" i="4"/>
  <c r="AL263" i="4" s="1"/>
  <c r="AE263" i="4"/>
  <c r="BI263" i="4" s="1"/>
  <c r="AA263" i="4"/>
  <c r="BE263" i="4" s="1"/>
  <c r="W263" i="4"/>
  <c r="BA263" i="4" s="1"/>
  <c r="S263" i="4"/>
  <c r="AW263" i="4" s="1"/>
  <c r="O263" i="4"/>
  <c r="AS263" i="4" s="1"/>
  <c r="K263" i="4"/>
  <c r="AO263" i="4" s="1"/>
  <c r="G263" i="4"/>
  <c r="AK263" i="4" s="1"/>
  <c r="J263" i="4"/>
  <c r="AN263" i="4" s="1"/>
  <c r="R263" i="4"/>
  <c r="AV263" i="4" s="1"/>
  <c r="Z263" i="4"/>
  <c r="BD263" i="4" s="1"/>
  <c r="H264" i="4"/>
  <c r="AL264" i="4" s="1"/>
  <c r="P264" i="4"/>
  <c r="AT264" i="4" s="1"/>
  <c r="X264" i="4"/>
  <c r="BB264" i="4" s="1"/>
  <c r="AF264" i="4"/>
  <c r="BJ264" i="4" s="1"/>
  <c r="AE268" i="4"/>
  <c r="BI268" i="4" s="1"/>
  <c r="AG274" i="4"/>
  <c r="BK274" i="4" s="1"/>
  <c r="AC274" i="4"/>
  <c r="BG274" i="4" s="1"/>
  <c r="Y274" i="4"/>
  <c r="BC274" i="4" s="1"/>
  <c r="U274" i="4"/>
  <c r="AY274" i="4" s="1"/>
  <c r="Q274" i="4"/>
  <c r="AU274" i="4" s="1"/>
  <c r="M274" i="4"/>
  <c r="AQ274" i="4" s="1"/>
  <c r="I274" i="4"/>
  <c r="AM274" i="4" s="1"/>
  <c r="E274" i="4"/>
  <c r="AI274" i="4" s="1"/>
  <c r="AF274" i="4"/>
  <c r="BJ274" i="4" s="1"/>
  <c r="AB274" i="4"/>
  <c r="BF274" i="4" s="1"/>
  <c r="X274" i="4"/>
  <c r="BB274" i="4" s="1"/>
  <c r="T274" i="4"/>
  <c r="AX274" i="4" s="1"/>
  <c r="P274" i="4"/>
  <c r="AT274" i="4" s="1"/>
  <c r="L274" i="4"/>
  <c r="AP274" i="4" s="1"/>
  <c r="H274" i="4"/>
  <c r="AL274" i="4" s="1"/>
  <c r="J274" i="4"/>
  <c r="AN274" i="4" s="1"/>
  <c r="R274" i="4"/>
  <c r="AV274" i="4" s="1"/>
  <c r="Z274" i="4"/>
  <c r="BD274" i="4" s="1"/>
  <c r="I275" i="4"/>
  <c r="AM275" i="4" s="1"/>
  <c r="Q275" i="4"/>
  <c r="AU275" i="4" s="1"/>
  <c r="Y275" i="4"/>
  <c r="BC275" i="4" s="1"/>
  <c r="AF279" i="4"/>
  <c r="BJ279" i="4" s="1"/>
  <c r="AB279" i="4"/>
  <c r="BF279" i="4" s="1"/>
  <c r="X279" i="4"/>
  <c r="BB279" i="4" s="1"/>
  <c r="T279" i="4"/>
  <c r="AX279" i="4" s="1"/>
  <c r="P279" i="4"/>
  <c r="AT279" i="4" s="1"/>
  <c r="L279" i="4"/>
  <c r="AP279" i="4" s="1"/>
  <c r="H279" i="4"/>
  <c r="AL279" i="4" s="1"/>
  <c r="AE279" i="4"/>
  <c r="BI279" i="4" s="1"/>
  <c r="AA279" i="4"/>
  <c r="BE279" i="4" s="1"/>
  <c r="W279" i="4"/>
  <c r="BA279" i="4" s="1"/>
  <c r="S279" i="4"/>
  <c r="AW279" i="4" s="1"/>
  <c r="O279" i="4"/>
  <c r="AS279" i="4" s="1"/>
  <c r="K279" i="4"/>
  <c r="AO279" i="4" s="1"/>
  <c r="G279" i="4"/>
  <c r="AK279" i="4" s="1"/>
  <c r="J279" i="4"/>
  <c r="AN279" i="4" s="1"/>
  <c r="R279" i="4"/>
  <c r="AV279" i="4" s="1"/>
  <c r="Z279" i="4"/>
  <c r="BD279" i="4" s="1"/>
  <c r="H280" i="4"/>
  <c r="AL280" i="4" s="1"/>
  <c r="P280" i="4"/>
  <c r="AT280" i="4" s="1"/>
  <c r="X280" i="4"/>
  <c r="BB280" i="4" s="1"/>
  <c r="AF280" i="4"/>
  <c r="BJ280" i="4" s="1"/>
  <c r="AE284" i="4"/>
  <c r="BI284" i="4" s="1"/>
  <c r="AG286" i="4"/>
  <c r="BK286" i="4" s="1"/>
  <c r="AC286" i="4"/>
  <c r="BG286" i="4" s="1"/>
  <c r="Y286" i="4"/>
  <c r="BC286" i="4" s="1"/>
  <c r="U286" i="4"/>
  <c r="AY286" i="4" s="1"/>
  <c r="Q286" i="4"/>
  <c r="AU286" i="4" s="1"/>
  <c r="M286" i="4"/>
  <c r="AQ286" i="4" s="1"/>
  <c r="I286" i="4"/>
  <c r="AM286" i="4" s="1"/>
  <c r="E286" i="4"/>
  <c r="AI286" i="4" s="1"/>
  <c r="AF286" i="4"/>
  <c r="BJ286" i="4" s="1"/>
  <c r="AB286" i="4"/>
  <c r="BF286" i="4" s="1"/>
  <c r="X286" i="4"/>
  <c r="BB286" i="4" s="1"/>
  <c r="T286" i="4"/>
  <c r="AX286" i="4" s="1"/>
  <c r="P286" i="4"/>
  <c r="AT286" i="4" s="1"/>
  <c r="L286" i="4"/>
  <c r="AP286" i="4" s="1"/>
  <c r="H286" i="4"/>
  <c r="AL286" i="4" s="1"/>
  <c r="J286" i="4"/>
  <c r="AN286" i="4" s="1"/>
  <c r="R286" i="4"/>
  <c r="AV286" i="4" s="1"/>
  <c r="Z286" i="4"/>
  <c r="BD286" i="4" s="1"/>
  <c r="I287" i="4"/>
  <c r="AM287" i="4" s="1"/>
  <c r="Q287" i="4"/>
  <c r="AU287" i="4" s="1"/>
  <c r="Y287" i="4"/>
  <c r="BC287" i="4" s="1"/>
  <c r="AE292" i="4"/>
  <c r="BI292" i="4" s="1"/>
  <c r="AE312" i="4"/>
  <c r="BI312" i="4" s="1"/>
  <c r="AA312" i="4"/>
  <c r="BE312" i="4" s="1"/>
  <c r="W312" i="4"/>
  <c r="BA312" i="4" s="1"/>
  <c r="S312" i="4"/>
  <c r="AW312" i="4" s="1"/>
  <c r="O312" i="4"/>
  <c r="AS312" i="4" s="1"/>
  <c r="K312" i="4"/>
  <c r="AO312" i="4" s="1"/>
  <c r="G312" i="4"/>
  <c r="AK312" i="4" s="1"/>
  <c r="AF312" i="4"/>
  <c r="BJ312" i="4" s="1"/>
  <c r="Z312" i="4"/>
  <c r="BD312" i="4" s="1"/>
  <c r="U312" i="4"/>
  <c r="AY312" i="4" s="1"/>
  <c r="P312" i="4"/>
  <c r="AT312" i="4" s="1"/>
  <c r="J312" i="4"/>
  <c r="AN312" i="4" s="1"/>
  <c r="E312" i="4"/>
  <c r="AI312" i="4" s="1"/>
  <c r="AD312" i="4"/>
  <c r="BH312" i="4" s="1"/>
  <c r="Y312" i="4"/>
  <c r="BC312" i="4" s="1"/>
  <c r="T312" i="4"/>
  <c r="AX312" i="4" s="1"/>
  <c r="N312" i="4"/>
  <c r="AR312" i="4" s="1"/>
  <c r="I312" i="4"/>
  <c r="AM312" i="4" s="1"/>
  <c r="M312" i="4"/>
  <c r="AQ312" i="4" s="1"/>
  <c r="X312" i="4"/>
  <c r="BB312" i="4" s="1"/>
  <c r="AC313" i="4"/>
  <c r="BG313" i="4" s="1"/>
  <c r="X313" i="4"/>
  <c r="BB313" i="4" s="1"/>
  <c r="S313" i="4"/>
  <c r="AW313" i="4" s="1"/>
  <c r="M313" i="4"/>
  <c r="AQ313" i="4" s="1"/>
  <c r="H313" i="4"/>
  <c r="AL313" i="4" s="1"/>
  <c r="AG313" i="4"/>
  <c r="BK313" i="4" s="1"/>
  <c r="AB313" i="4"/>
  <c r="BF313" i="4" s="1"/>
  <c r="W313" i="4"/>
  <c r="BA313" i="4" s="1"/>
  <c r="Q313" i="4"/>
  <c r="AU313" i="4" s="1"/>
  <c r="L313" i="4"/>
  <c r="AP313" i="4" s="1"/>
  <c r="G313" i="4"/>
  <c r="AK313" i="4" s="1"/>
  <c r="P313" i="4"/>
  <c r="AT313" i="4" s="1"/>
  <c r="AA313" i="4"/>
  <c r="BE313" i="4" s="1"/>
  <c r="AG314" i="4"/>
  <c r="BK314" i="4" s="1"/>
  <c r="AC314" i="4"/>
  <c r="BG314" i="4" s="1"/>
  <c r="Y314" i="4"/>
  <c r="BC314" i="4" s="1"/>
  <c r="U314" i="4"/>
  <c r="AY314" i="4" s="1"/>
  <c r="Q314" i="4"/>
  <c r="AU314" i="4" s="1"/>
  <c r="M314" i="4"/>
  <c r="AQ314" i="4" s="1"/>
  <c r="I314" i="4"/>
  <c r="AM314" i="4" s="1"/>
  <c r="E314" i="4"/>
  <c r="AI314" i="4" s="1"/>
  <c r="AF314" i="4"/>
  <c r="BJ314" i="4" s="1"/>
  <c r="AA314" i="4"/>
  <c r="BE314" i="4" s="1"/>
  <c r="V314" i="4"/>
  <c r="AZ314" i="4" s="1"/>
  <c r="P314" i="4"/>
  <c r="AT314" i="4" s="1"/>
  <c r="K314" i="4"/>
  <c r="AO314" i="4" s="1"/>
  <c r="F314" i="4"/>
  <c r="AJ314" i="4" s="1"/>
  <c r="AE314" i="4"/>
  <c r="BI314" i="4" s="1"/>
  <c r="Z314" i="4"/>
  <c r="BD314" i="4" s="1"/>
  <c r="T314" i="4"/>
  <c r="AX314" i="4" s="1"/>
  <c r="O314" i="4"/>
  <c r="AS314" i="4" s="1"/>
  <c r="J314" i="4"/>
  <c r="AN314" i="4" s="1"/>
  <c r="L314" i="4"/>
  <c r="AP314" i="4" s="1"/>
  <c r="W314" i="4"/>
  <c r="BA314" i="4" s="1"/>
  <c r="K315" i="4"/>
  <c r="AO315" i="4" s="1"/>
  <c r="V315" i="4"/>
  <c r="AZ315" i="4" s="1"/>
  <c r="AG318" i="4"/>
  <c r="BK318" i="4" s="1"/>
  <c r="AC318" i="4"/>
  <c r="BG318" i="4" s="1"/>
  <c r="Y318" i="4"/>
  <c r="BC318" i="4" s="1"/>
  <c r="U318" i="4"/>
  <c r="AY318" i="4" s="1"/>
  <c r="Q318" i="4"/>
  <c r="AU318" i="4" s="1"/>
  <c r="M318" i="4"/>
  <c r="AQ318" i="4" s="1"/>
  <c r="I318" i="4"/>
  <c r="AM318" i="4" s="1"/>
  <c r="E318" i="4"/>
  <c r="AI318" i="4" s="1"/>
  <c r="AF318" i="4"/>
  <c r="BJ318" i="4" s="1"/>
  <c r="AB318" i="4"/>
  <c r="BF318" i="4" s="1"/>
  <c r="X318" i="4"/>
  <c r="BB318" i="4" s="1"/>
  <c r="T318" i="4"/>
  <c r="AX318" i="4" s="1"/>
  <c r="P318" i="4"/>
  <c r="AT318" i="4" s="1"/>
  <c r="L318" i="4"/>
  <c r="AP318" i="4" s="1"/>
  <c r="H318" i="4"/>
  <c r="AL318" i="4" s="1"/>
  <c r="AE318" i="4"/>
  <c r="BI318" i="4" s="1"/>
  <c r="W318" i="4"/>
  <c r="BA318" i="4" s="1"/>
  <c r="O318" i="4"/>
  <c r="AS318" i="4" s="1"/>
  <c r="G318" i="4"/>
  <c r="AK318" i="4" s="1"/>
  <c r="AD318" i="4"/>
  <c r="BH318" i="4" s="1"/>
  <c r="V318" i="4"/>
  <c r="AZ318" i="4" s="1"/>
  <c r="N318" i="4"/>
  <c r="AR318" i="4" s="1"/>
  <c r="F318" i="4"/>
  <c r="AJ318" i="4" s="1"/>
  <c r="R318" i="4"/>
  <c r="AV318" i="4" s="1"/>
  <c r="Q319" i="4"/>
  <c r="AU319" i="4" s="1"/>
  <c r="AG334" i="4"/>
  <c r="BK334" i="4" s="1"/>
  <c r="AC334" i="4"/>
  <c r="BG334" i="4" s="1"/>
  <c r="Y334" i="4"/>
  <c r="BC334" i="4" s="1"/>
  <c r="U334" i="4"/>
  <c r="AY334" i="4" s="1"/>
  <c r="Q334" i="4"/>
  <c r="AU334" i="4" s="1"/>
  <c r="M334" i="4"/>
  <c r="AQ334" i="4" s="1"/>
  <c r="I334" i="4"/>
  <c r="AM334" i="4" s="1"/>
  <c r="E334" i="4"/>
  <c r="AI334" i="4" s="1"/>
  <c r="AF334" i="4"/>
  <c r="BJ334" i="4" s="1"/>
  <c r="AB334" i="4"/>
  <c r="BF334" i="4" s="1"/>
  <c r="X334" i="4"/>
  <c r="BB334" i="4" s="1"/>
  <c r="T334" i="4"/>
  <c r="AX334" i="4" s="1"/>
  <c r="P334" i="4"/>
  <c r="AT334" i="4" s="1"/>
  <c r="L334" i="4"/>
  <c r="AP334" i="4" s="1"/>
  <c r="H334" i="4"/>
  <c r="AL334" i="4" s="1"/>
  <c r="AE334" i="4"/>
  <c r="BI334" i="4" s="1"/>
  <c r="W334" i="4"/>
  <c r="BA334" i="4" s="1"/>
  <c r="O334" i="4"/>
  <c r="AS334" i="4" s="1"/>
  <c r="G334" i="4"/>
  <c r="AK334" i="4" s="1"/>
  <c r="AD334" i="4"/>
  <c r="BH334" i="4" s="1"/>
  <c r="V334" i="4"/>
  <c r="AZ334" i="4" s="1"/>
  <c r="N334" i="4"/>
  <c r="AR334" i="4" s="1"/>
  <c r="F334" i="4"/>
  <c r="AJ334" i="4" s="1"/>
  <c r="R334" i="4"/>
  <c r="AV334" i="4" s="1"/>
  <c r="Q335" i="4"/>
  <c r="AU335" i="4" s="1"/>
  <c r="AF351" i="4"/>
  <c r="BJ351" i="4" s="1"/>
  <c r="AB351" i="4"/>
  <c r="BF351" i="4" s="1"/>
  <c r="X351" i="4"/>
  <c r="BB351" i="4" s="1"/>
  <c r="T351" i="4"/>
  <c r="AX351" i="4" s="1"/>
  <c r="P351" i="4"/>
  <c r="AT351" i="4" s="1"/>
  <c r="L351" i="4"/>
  <c r="AP351" i="4" s="1"/>
  <c r="H351" i="4"/>
  <c r="AL351" i="4" s="1"/>
  <c r="AE351" i="4"/>
  <c r="BI351" i="4" s="1"/>
  <c r="AA351" i="4"/>
  <c r="BE351" i="4" s="1"/>
  <c r="W351" i="4"/>
  <c r="BA351" i="4" s="1"/>
  <c r="S351" i="4"/>
  <c r="AW351" i="4" s="1"/>
  <c r="O351" i="4"/>
  <c r="AS351" i="4" s="1"/>
  <c r="K351" i="4"/>
  <c r="AO351" i="4" s="1"/>
  <c r="G351" i="4"/>
  <c r="AK351" i="4" s="1"/>
  <c r="AG351" i="4"/>
  <c r="BK351" i="4" s="1"/>
  <c r="Y351" i="4"/>
  <c r="BC351" i="4" s="1"/>
  <c r="Q351" i="4"/>
  <c r="AU351" i="4" s="1"/>
  <c r="I351" i="4"/>
  <c r="AM351" i="4" s="1"/>
  <c r="AD351" i="4"/>
  <c r="BH351" i="4" s="1"/>
  <c r="V351" i="4"/>
  <c r="AZ351" i="4" s="1"/>
  <c r="N351" i="4"/>
  <c r="AR351" i="4" s="1"/>
  <c r="F351" i="4"/>
  <c r="AJ351" i="4" s="1"/>
  <c r="AC351" i="4"/>
  <c r="BG351" i="4" s="1"/>
  <c r="U351" i="4"/>
  <c r="AY351" i="4" s="1"/>
  <c r="M351" i="4"/>
  <c r="AQ351" i="4" s="1"/>
  <c r="E351" i="4"/>
  <c r="AI351" i="4" s="1"/>
  <c r="AC352" i="4"/>
  <c r="BG352" i="4" s="1"/>
  <c r="U352" i="4"/>
  <c r="AY352" i="4" s="1"/>
  <c r="M352" i="4"/>
  <c r="AQ352" i="4" s="1"/>
  <c r="AB352" i="4"/>
  <c r="BF352" i="4" s="1"/>
  <c r="T352" i="4"/>
  <c r="AX352" i="4" s="1"/>
  <c r="L352" i="4"/>
  <c r="AP352" i="4" s="1"/>
  <c r="AG352" i="4"/>
  <c r="BK352" i="4" s="1"/>
  <c r="Y352" i="4"/>
  <c r="BC352" i="4" s="1"/>
  <c r="Q352" i="4"/>
  <c r="AU352" i="4" s="1"/>
  <c r="I352" i="4"/>
  <c r="AM352" i="4" s="1"/>
  <c r="AF362" i="4"/>
  <c r="BJ362" i="4" s="1"/>
  <c r="AB362" i="4"/>
  <c r="BF362" i="4" s="1"/>
  <c r="X362" i="4"/>
  <c r="BB362" i="4" s="1"/>
  <c r="T362" i="4"/>
  <c r="AX362" i="4" s="1"/>
  <c r="P362" i="4"/>
  <c r="AT362" i="4" s="1"/>
  <c r="L362" i="4"/>
  <c r="AP362" i="4" s="1"/>
  <c r="AD362" i="4"/>
  <c r="BH362" i="4" s="1"/>
  <c r="Y362" i="4"/>
  <c r="BC362" i="4" s="1"/>
  <c r="S362" i="4"/>
  <c r="AW362" i="4" s="1"/>
  <c r="N362" i="4"/>
  <c r="AR362" i="4" s="1"/>
  <c r="I362" i="4"/>
  <c r="AM362" i="4" s="1"/>
  <c r="E362" i="4"/>
  <c r="AI362" i="4" s="1"/>
  <c r="AC362" i="4"/>
  <c r="BG362" i="4" s="1"/>
  <c r="W362" i="4"/>
  <c r="BA362" i="4" s="1"/>
  <c r="R362" i="4"/>
  <c r="AV362" i="4" s="1"/>
  <c r="M362" i="4"/>
  <c r="AQ362" i="4" s="1"/>
  <c r="H362" i="4"/>
  <c r="AL362" i="4" s="1"/>
  <c r="AA362" i="4"/>
  <c r="BE362" i="4" s="1"/>
  <c r="Q362" i="4"/>
  <c r="AU362" i="4" s="1"/>
  <c r="G362" i="4"/>
  <c r="AK362" i="4" s="1"/>
  <c r="Z362" i="4"/>
  <c r="BD362" i="4" s="1"/>
  <c r="O362" i="4"/>
  <c r="AS362" i="4" s="1"/>
  <c r="F362" i="4"/>
  <c r="AJ362" i="4" s="1"/>
  <c r="AG362" i="4"/>
  <c r="BK362" i="4" s="1"/>
  <c r="V362" i="4"/>
  <c r="AZ362" i="4" s="1"/>
  <c r="K362" i="4"/>
  <c r="AO362" i="4" s="1"/>
  <c r="AF382" i="4"/>
  <c r="BJ382" i="4" s="1"/>
  <c r="AB382" i="4"/>
  <c r="BF382" i="4" s="1"/>
  <c r="X382" i="4"/>
  <c r="BB382" i="4" s="1"/>
  <c r="T382" i="4"/>
  <c r="AX382" i="4" s="1"/>
  <c r="P382" i="4"/>
  <c r="AT382" i="4" s="1"/>
  <c r="L382" i="4"/>
  <c r="AP382" i="4" s="1"/>
  <c r="H382" i="4"/>
  <c r="AL382" i="4" s="1"/>
  <c r="AE382" i="4"/>
  <c r="BI382" i="4" s="1"/>
  <c r="AA382" i="4"/>
  <c r="BE382" i="4" s="1"/>
  <c r="W382" i="4"/>
  <c r="BA382" i="4" s="1"/>
  <c r="S382" i="4"/>
  <c r="AW382" i="4" s="1"/>
  <c r="O382" i="4"/>
  <c r="AS382" i="4" s="1"/>
  <c r="K382" i="4"/>
  <c r="AO382" i="4" s="1"/>
  <c r="G382" i="4"/>
  <c r="AK382" i="4" s="1"/>
  <c r="AG382" i="4"/>
  <c r="BK382" i="4" s="1"/>
  <c r="Y382" i="4"/>
  <c r="BC382" i="4" s="1"/>
  <c r="Q382" i="4"/>
  <c r="AU382" i="4" s="1"/>
  <c r="I382" i="4"/>
  <c r="AM382" i="4" s="1"/>
  <c r="AD382" i="4"/>
  <c r="BH382" i="4" s="1"/>
  <c r="V382" i="4"/>
  <c r="AZ382" i="4" s="1"/>
  <c r="N382" i="4"/>
  <c r="AR382" i="4" s="1"/>
  <c r="F382" i="4"/>
  <c r="AJ382" i="4" s="1"/>
  <c r="AC382" i="4"/>
  <c r="BG382" i="4" s="1"/>
  <c r="U382" i="4"/>
  <c r="AY382" i="4" s="1"/>
  <c r="M382" i="4"/>
  <c r="AQ382" i="4" s="1"/>
  <c r="E382" i="4"/>
  <c r="AI382" i="4" s="1"/>
  <c r="Z382" i="4"/>
  <c r="BD382" i="4" s="1"/>
  <c r="R382" i="4"/>
  <c r="AV382" i="4" s="1"/>
  <c r="J382" i="4"/>
  <c r="AN382" i="4" s="1"/>
  <c r="F84" i="4"/>
  <c r="AJ84" i="4" s="1"/>
  <c r="J84" i="4"/>
  <c r="AN84" i="4" s="1"/>
  <c r="N84" i="4"/>
  <c r="AR84" i="4" s="1"/>
  <c r="R84" i="4"/>
  <c r="AV84" i="4" s="1"/>
  <c r="V84" i="4"/>
  <c r="AZ84" i="4" s="1"/>
  <c r="Z84" i="4"/>
  <c r="BD84" i="4" s="1"/>
  <c r="F88" i="4"/>
  <c r="AJ88" i="4" s="1"/>
  <c r="J88" i="4"/>
  <c r="AN88" i="4" s="1"/>
  <c r="N88" i="4"/>
  <c r="AR88" i="4" s="1"/>
  <c r="R88" i="4"/>
  <c r="AV88" i="4" s="1"/>
  <c r="V88" i="4"/>
  <c r="AZ88" i="4" s="1"/>
  <c r="Z88" i="4"/>
  <c r="BD88" i="4" s="1"/>
  <c r="F92" i="4"/>
  <c r="AJ92" i="4" s="1"/>
  <c r="J92" i="4"/>
  <c r="AN92" i="4" s="1"/>
  <c r="N92" i="4"/>
  <c r="AR92" i="4" s="1"/>
  <c r="R92" i="4"/>
  <c r="AV92" i="4" s="1"/>
  <c r="V92" i="4"/>
  <c r="AZ92" i="4" s="1"/>
  <c r="Z92" i="4"/>
  <c r="BD92" i="4" s="1"/>
  <c r="F96" i="4"/>
  <c r="AJ96" i="4" s="1"/>
  <c r="J96" i="4"/>
  <c r="AN96" i="4" s="1"/>
  <c r="N96" i="4"/>
  <c r="AR96" i="4" s="1"/>
  <c r="R96" i="4"/>
  <c r="AV96" i="4" s="1"/>
  <c r="V96" i="4"/>
  <c r="AZ96" i="4" s="1"/>
  <c r="Z96" i="4"/>
  <c r="BD96" i="4" s="1"/>
  <c r="G99" i="4"/>
  <c r="AK99" i="4" s="1"/>
  <c r="K99" i="4"/>
  <c r="AO99" i="4" s="1"/>
  <c r="O99" i="4"/>
  <c r="AS99" i="4" s="1"/>
  <c r="S99" i="4"/>
  <c r="AW99" i="4" s="1"/>
  <c r="W99" i="4"/>
  <c r="BA99" i="4" s="1"/>
  <c r="AA99" i="4"/>
  <c r="BE99" i="4" s="1"/>
  <c r="F100" i="4"/>
  <c r="AJ100" i="4" s="1"/>
  <c r="J100" i="4"/>
  <c r="AN100" i="4" s="1"/>
  <c r="N100" i="4"/>
  <c r="AR100" i="4" s="1"/>
  <c r="R100" i="4"/>
  <c r="AV100" i="4" s="1"/>
  <c r="V100" i="4"/>
  <c r="AZ100" i="4" s="1"/>
  <c r="Z100" i="4"/>
  <c r="BD100" i="4" s="1"/>
  <c r="G103" i="4"/>
  <c r="AK103" i="4" s="1"/>
  <c r="K103" i="4"/>
  <c r="AO103" i="4" s="1"/>
  <c r="O103" i="4"/>
  <c r="AS103" i="4" s="1"/>
  <c r="S103" i="4"/>
  <c r="AW103" i="4" s="1"/>
  <c r="W103" i="4"/>
  <c r="BA103" i="4" s="1"/>
  <c r="AA103" i="4"/>
  <c r="BE103" i="4" s="1"/>
  <c r="F104" i="4"/>
  <c r="AJ104" i="4" s="1"/>
  <c r="J104" i="4"/>
  <c r="AN104" i="4" s="1"/>
  <c r="N104" i="4"/>
  <c r="AR104" i="4" s="1"/>
  <c r="R104" i="4"/>
  <c r="AV104" i="4" s="1"/>
  <c r="V104" i="4"/>
  <c r="AZ104" i="4" s="1"/>
  <c r="Z104" i="4"/>
  <c r="BD104" i="4" s="1"/>
  <c r="G107" i="4"/>
  <c r="AK107" i="4" s="1"/>
  <c r="K107" i="4"/>
  <c r="AO107" i="4" s="1"/>
  <c r="O107" i="4"/>
  <c r="AS107" i="4" s="1"/>
  <c r="S107" i="4"/>
  <c r="AW107" i="4" s="1"/>
  <c r="W107" i="4"/>
  <c r="BA107" i="4" s="1"/>
  <c r="AA107" i="4"/>
  <c r="BE107" i="4" s="1"/>
  <c r="F108" i="4"/>
  <c r="AJ108" i="4" s="1"/>
  <c r="J108" i="4"/>
  <c r="AN108" i="4" s="1"/>
  <c r="N108" i="4"/>
  <c r="AR108" i="4" s="1"/>
  <c r="R108" i="4"/>
  <c r="AV108" i="4" s="1"/>
  <c r="V108" i="4"/>
  <c r="AZ108" i="4" s="1"/>
  <c r="Z108" i="4"/>
  <c r="BD108" i="4" s="1"/>
  <c r="G111" i="4"/>
  <c r="AK111" i="4" s="1"/>
  <c r="K111" i="4"/>
  <c r="AO111" i="4" s="1"/>
  <c r="O111" i="4"/>
  <c r="AS111" i="4" s="1"/>
  <c r="S111" i="4"/>
  <c r="AW111" i="4" s="1"/>
  <c r="W111" i="4"/>
  <c r="BA111" i="4" s="1"/>
  <c r="AA111" i="4"/>
  <c r="BE111" i="4" s="1"/>
  <c r="F112" i="4"/>
  <c r="AJ112" i="4" s="1"/>
  <c r="J112" i="4"/>
  <c r="AN112" i="4" s="1"/>
  <c r="N112" i="4"/>
  <c r="AR112" i="4" s="1"/>
  <c r="R112" i="4"/>
  <c r="AV112" i="4" s="1"/>
  <c r="V112" i="4"/>
  <c r="AZ112" i="4" s="1"/>
  <c r="Z112" i="4"/>
  <c r="BD112" i="4" s="1"/>
  <c r="G115" i="4"/>
  <c r="AK115" i="4" s="1"/>
  <c r="K115" i="4"/>
  <c r="AO115" i="4" s="1"/>
  <c r="O115" i="4"/>
  <c r="AS115" i="4" s="1"/>
  <c r="S115" i="4"/>
  <c r="AW115" i="4" s="1"/>
  <c r="W115" i="4"/>
  <c r="BA115" i="4" s="1"/>
  <c r="AA115" i="4"/>
  <c r="BE115" i="4" s="1"/>
  <c r="F116" i="4"/>
  <c r="AJ116" i="4" s="1"/>
  <c r="J116" i="4"/>
  <c r="AN116" i="4" s="1"/>
  <c r="N116" i="4"/>
  <c r="AR116" i="4" s="1"/>
  <c r="R116" i="4"/>
  <c r="AV116" i="4" s="1"/>
  <c r="V116" i="4"/>
  <c r="AZ116" i="4" s="1"/>
  <c r="Z116" i="4"/>
  <c r="BD116" i="4" s="1"/>
  <c r="G119" i="4"/>
  <c r="AK119" i="4" s="1"/>
  <c r="K119" i="4"/>
  <c r="AO119" i="4" s="1"/>
  <c r="O119" i="4"/>
  <c r="AS119" i="4" s="1"/>
  <c r="S119" i="4"/>
  <c r="AW119" i="4" s="1"/>
  <c r="W119" i="4"/>
  <c r="BA119" i="4" s="1"/>
  <c r="AA119" i="4"/>
  <c r="BE119" i="4" s="1"/>
  <c r="F120" i="4"/>
  <c r="AJ120" i="4" s="1"/>
  <c r="J120" i="4"/>
  <c r="AN120" i="4" s="1"/>
  <c r="N120" i="4"/>
  <c r="AR120" i="4" s="1"/>
  <c r="R120" i="4"/>
  <c r="AV120" i="4" s="1"/>
  <c r="V120" i="4"/>
  <c r="AZ120" i="4" s="1"/>
  <c r="Z120" i="4"/>
  <c r="BD120" i="4" s="1"/>
  <c r="G123" i="4"/>
  <c r="AK123" i="4" s="1"/>
  <c r="K123" i="4"/>
  <c r="AO123" i="4" s="1"/>
  <c r="O123" i="4"/>
  <c r="AS123" i="4" s="1"/>
  <c r="S123" i="4"/>
  <c r="AW123" i="4" s="1"/>
  <c r="W123" i="4"/>
  <c r="BA123" i="4" s="1"/>
  <c r="AA123" i="4"/>
  <c r="BE123" i="4" s="1"/>
  <c r="F124" i="4"/>
  <c r="AJ124" i="4" s="1"/>
  <c r="J124" i="4"/>
  <c r="AN124" i="4" s="1"/>
  <c r="N124" i="4"/>
  <c r="AR124" i="4" s="1"/>
  <c r="R124" i="4"/>
  <c r="AV124" i="4" s="1"/>
  <c r="V124" i="4"/>
  <c r="AZ124" i="4" s="1"/>
  <c r="Z124" i="4"/>
  <c r="BD124" i="4" s="1"/>
  <c r="G127" i="4"/>
  <c r="AK127" i="4" s="1"/>
  <c r="K127" i="4"/>
  <c r="AO127" i="4" s="1"/>
  <c r="O127" i="4"/>
  <c r="AS127" i="4" s="1"/>
  <c r="S127" i="4"/>
  <c r="AW127" i="4" s="1"/>
  <c r="W127" i="4"/>
  <c r="BA127" i="4" s="1"/>
  <c r="AA127" i="4"/>
  <c r="BE127" i="4" s="1"/>
  <c r="F128" i="4"/>
  <c r="AJ128" i="4" s="1"/>
  <c r="J128" i="4"/>
  <c r="AN128" i="4" s="1"/>
  <c r="N128" i="4"/>
  <c r="AR128" i="4" s="1"/>
  <c r="R128" i="4"/>
  <c r="AV128" i="4" s="1"/>
  <c r="V128" i="4"/>
  <c r="AZ128" i="4" s="1"/>
  <c r="Z128" i="4"/>
  <c r="BD128" i="4" s="1"/>
  <c r="G131" i="4"/>
  <c r="AK131" i="4" s="1"/>
  <c r="K131" i="4"/>
  <c r="AO131" i="4" s="1"/>
  <c r="O131" i="4"/>
  <c r="AS131" i="4" s="1"/>
  <c r="S131" i="4"/>
  <c r="AW131" i="4" s="1"/>
  <c r="W131" i="4"/>
  <c r="BA131" i="4" s="1"/>
  <c r="AA131" i="4"/>
  <c r="BE131" i="4" s="1"/>
  <c r="F132" i="4"/>
  <c r="AJ132" i="4" s="1"/>
  <c r="J132" i="4"/>
  <c r="AN132" i="4" s="1"/>
  <c r="N132" i="4"/>
  <c r="AR132" i="4" s="1"/>
  <c r="R132" i="4"/>
  <c r="AV132" i="4" s="1"/>
  <c r="V132" i="4"/>
  <c r="AZ132" i="4" s="1"/>
  <c r="Z132" i="4"/>
  <c r="BD132" i="4" s="1"/>
  <c r="G135" i="4"/>
  <c r="AK135" i="4" s="1"/>
  <c r="K135" i="4"/>
  <c r="AO135" i="4" s="1"/>
  <c r="O135" i="4"/>
  <c r="AS135" i="4" s="1"/>
  <c r="S135" i="4"/>
  <c r="AW135" i="4" s="1"/>
  <c r="W135" i="4"/>
  <c r="BA135" i="4" s="1"/>
  <c r="AA135" i="4"/>
  <c r="BE135" i="4" s="1"/>
  <c r="F136" i="4"/>
  <c r="AJ136" i="4" s="1"/>
  <c r="J136" i="4"/>
  <c r="AN136" i="4" s="1"/>
  <c r="N136" i="4"/>
  <c r="AR136" i="4" s="1"/>
  <c r="R136" i="4"/>
  <c r="AV136" i="4" s="1"/>
  <c r="V136" i="4"/>
  <c r="AZ136" i="4" s="1"/>
  <c r="Z136" i="4"/>
  <c r="BD136" i="4" s="1"/>
  <c r="G139" i="4"/>
  <c r="AK139" i="4" s="1"/>
  <c r="K139" i="4"/>
  <c r="AO139" i="4" s="1"/>
  <c r="O139" i="4"/>
  <c r="AS139" i="4" s="1"/>
  <c r="S139" i="4"/>
  <c r="AW139" i="4" s="1"/>
  <c r="W139" i="4"/>
  <c r="BA139" i="4" s="1"/>
  <c r="AA139" i="4"/>
  <c r="BE139" i="4" s="1"/>
  <c r="F140" i="4"/>
  <c r="AJ140" i="4" s="1"/>
  <c r="J140" i="4"/>
  <c r="AN140" i="4" s="1"/>
  <c r="N140" i="4"/>
  <c r="AR140" i="4" s="1"/>
  <c r="R140" i="4"/>
  <c r="AV140" i="4" s="1"/>
  <c r="V140" i="4"/>
  <c r="AZ140" i="4" s="1"/>
  <c r="Z140" i="4"/>
  <c r="BD140" i="4" s="1"/>
  <c r="G143" i="4"/>
  <c r="AK143" i="4" s="1"/>
  <c r="K143" i="4"/>
  <c r="AO143" i="4" s="1"/>
  <c r="O143" i="4"/>
  <c r="AS143" i="4" s="1"/>
  <c r="S143" i="4"/>
  <c r="AW143" i="4" s="1"/>
  <c r="W143" i="4"/>
  <c r="BA143" i="4" s="1"/>
  <c r="AA143" i="4"/>
  <c r="BE143" i="4" s="1"/>
  <c r="F144" i="4"/>
  <c r="AJ144" i="4" s="1"/>
  <c r="J144" i="4"/>
  <c r="AN144" i="4" s="1"/>
  <c r="N144" i="4"/>
  <c r="AR144" i="4" s="1"/>
  <c r="R144" i="4"/>
  <c r="AV144" i="4" s="1"/>
  <c r="V144" i="4"/>
  <c r="AZ144" i="4" s="1"/>
  <c r="Z144" i="4"/>
  <c r="BD144" i="4" s="1"/>
  <c r="G147" i="4"/>
  <c r="AK147" i="4" s="1"/>
  <c r="K147" i="4"/>
  <c r="AO147" i="4" s="1"/>
  <c r="O147" i="4"/>
  <c r="AS147" i="4" s="1"/>
  <c r="S147" i="4"/>
  <c r="AW147" i="4" s="1"/>
  <c r="W147" i="4"/>
  <c r="BA147" i="4" s="1"/>
  <c r="AA147" i="4"/>
  <c r="BE147" i="4" s="1"/>
  <c r="F148" i="4"/>
  <c r="AJ148" i="4" s="1"/>
  <c r="J148" i="4"/>
  <c r="AN148" i="4" s="1"/>
  <c r="N148" i="4"/>
  <c r="AR148" i="4" s="1"/>
  <c r="R148" i="4"/>
  <c r="AV148" i="4" s="1"/>
  <c r="V148" i="4"/>
  <c r="AZ148" i="4" s="1"/>
  <c r="Z148" i="4"/>
  <c r="BD148" i="4" s="1"/>
  <c r="G151" i="4"/>
  <c r="AK151" i="4" s="1"/>
  <c r="K151" i="4"/>
  <c r="AO151" i="4" s="1"/>
  <c r="O151" i="4"/>
  <c r="AS151" i="4" s="1"/>
  <c r="S151" i="4"/>
  <c r="AW151" i="4" s="1"/>
  <c r="W151" i="4"/>
  <c r="BA151" i="4" s="1"/>
  <c r="AA151" i="4"/>
  <c r="BE151" i="4" s="1"/>
  <c r="F152" i="4"/>
  <c r="AJ152" i="4" s="1"/>
  <c r="J152" i="4"/>
  <c r="AN152" i="4" s="1"/>
  <c r="N152" i="4"/>
  <c r="AR152" i="4" s="1"/>
  <c r="R152" i="4"/>
  <c r="AV152" i="4" s="1"/>
  <c r="V152" i="4"/>
  <c r="AZ152" i="4" s="1"/>
  <c r="Z152" i="4"/>
  <c r="BD152" i="4" s="1"/>
  <c r="G155" i="4"/>
  <c r="AK155" i="4" s="1"/>
  <c r="K155" i="4"/>
  <c r="AO155" i="4" s="1"/>
  <c r="O155" i="4"/>
  <c r="AS155" i="4" s="1"/>
  <c r="S155" i="4"/>
  <c r="AW155" i="4" s="1"/>
  <c r="W155" i="4"/>
  <c r="BA155" i="4" s="1"/>
  <c r="AA155" i="4"/>
  <c r="BE155" i="4" s="1"/>
  <c r="F156" i="4"/>
  <c r="AJ156" i="4" s="1"/>
  <c r="J156" i="4"/>
  <c r="AN156" i="4" s="1"/>
  <c r="N156" i="4"/>
  <c r="AR156" i="4" s="1"/>
  <c r="R156" i="4"/>
  <c r="AV156" i="4" s="1"/>
  <c r="V156" i="4"/>
  <c r="AZ156" i="4" s="1"/>
  <c r="Z156" i="4"/>
  <c r="BD156" i="4" s="1"/>
  <c r="G159" i="4"/>
  <c r="AK159" i="4" s="1"/>
  <c r="K159" i="4"/>
  <c r="AO159" i="4" s="1"/>
  <c r="O159" i="4"/>
  <c r="AS159" i="4" s="1"/>
  <c r="S159" i="4"/>
  <c r="AW159" i="4" s="1"/>
  <c r="W159" i="4"/>
  <c r="BA159" i="4" s="1"/>
  <c r="AA159" i="4"/>
  <c r="BE159" i="4" s="1"/>
  <c r="F160" i="4"/>
  <c r="AJ160" i="4" s="1"/>
  <c r="J160" i="4"/>
  <c r="AN160" i="4" s="1"/>
  <c r="N160" i="4"/>
  <c r="AR160" i="4" s="1"/>
  <c r="R160" i="4"/>
  <c r="AV160" i="4" s="1"/>
  <c r="V160" i="4"/>
  <c r="AZ160" i="4" s="1"/>
  <c r="Z160" i="4"/>
  <c r="BD160" i="4" s="1"/>
  <c r="G163" i="4"/>
  <c r="AK163" i="4" s="1"/>
  <c r="K163" i="4"/>
  <c r="AO163" i="4" s="1"/>
  <c r="O163" i="4"/>
  <c r="AS163" i="4" s="1"/>
  <c r="S163" i="4"/>
  <c r="AW163" i="4" s="1"/>
  <c r="W163" i="4"/>
  <c r="BA163" i="4" s="1"/>
  <c r="AA163" i="4"/>
  <c r="BE163" i="4" s="1"/>
  <c r="F164" i="4"/>
  <c r="AJ164" i="4" s="1"/>
  <c r="J164" i="4"/>
  <c r="AN164" i="4" s="1"/>
  <c r="N164" i="4"/>
  <c r="AR164" i="4" s="1"/>
  <c r="R164" i="4"/>
  <c r="AV164" i="4" s="1"/>
  <c r="V164" i="4"/>
  <c r="AZ164" i="4" s="1"/>
  <c r="Z164" i="4"/>
  <c r="BD164" i="4" s="1"/>
  <c r="G167" i="4"/>
  <c r="AK167" i="4" s="1"/>
  <c r="K167" i="4"/>
  <c r="AO167" i="4" s="1"/>
  <c r="O167" i="4"/>
  <c r="AS167" i="4" s="1"/>
  <c r="S167" i="4"/>
  <c r="AW167" i="4" s="1"/>
  <c r="W167" i="4"/>
  <c r="BA167" i="4" s="1"/>
  <c r="AA167" i="4"/>
  <c r="BE167" i="4" s="1"/>
  <c r="F168" i="4"/>
  <c r="AJ168" i="4" s="1"/>
  <c r="J168" i="4"/>
  <c r="AN168" i="4" s="1"/>
  <c r="N168" i="4"/>
  <c r="AR168" i="4" s="1"/>
  <c r="R168" i="4"/>
  <c r="AV168" i="4" s="1"/>
  <c r="V168" i="4"/>
  <c r="AZ168" i="4" s="1"/>
  <c r="Z168" i="4"/>
  <c r="BD168" i="4" s="1"/>
  <c r="G171" i="4"/>
  <c r="AK171" i="4" s="1"/>
  <c r="K171" i="4"/>
  <c r="AO171" i="4" s="1"/>
  <c r="O171" i="4"/>
  <c r="AS171" i="4" s="1"/>
  <c r="S171" i="4"/>
  <c r="AW171" i="4" s="1"/>
  <c r="W171" i="4"/>
  <c r="BA171" i="4" s="1"/>
  <c r="AA171" i="4"/>
  <c r="BE171" i="4" s="1"/>
  <c r="F172" i="4"/>
  <c r="AJ172" i="4" s="1"/>
  <c r="J172" i="4"/>
  <c r="AN172" i="4" s="1"/>
  <c r="N172" i="4"/>
  <c r="AR172" i="4" s="1"/>
  <c r="R172" i="4"/>
  <c r="AV172" i="4" s="1"/>
  <c r="V172" i="4"/>
  <c r="AZ172" i="4" s="1"/>
  <c r="Z172" i="4"/>
  <c r="BD172" i="4" s="1"/>
  <c r="G175" i="4"/>
  <c r="AK175" i="4" s="1"/>
  <c r="K175" i="4"/>
  <c r="AO175" i="4" s="1"/>
  <c r="O175" i="4"/>
  <c r="AS175" i="4" s="1"/>
  <c r="S175" i="4"/>
  <c r="AW175" i="4" s="1"/>
  <c r="W175" i="4"/>
  <c r="BA175" i="4" s="1"/>
  <c r="AA175" i="4"/>
  <c r="BE175" i="4" s="1"/>
  <c r="F176" i="4"/>
  <c r="AJ176" i="4" s="1"/>
  <c r="J176" i="4"/>
  <c r="AN176" i="4" s="1"/>
  <c r="N176" i="4"/>
  <c r="AR176" i="4" s="1"/>
  <c r="R176" i="4"/>
  <c r="AV176" i="4" s="1"/>
  <c r="V176" i="4"/>
  <c r="AZ176" i="4" s="1"/>
  <c r="Z176" i="4"/>
  <c r="BD176" i="4" s="1"/>
  <c r="G179" i="4"/>
  <c r="AK179" i="4" s="1"/>
  <c r="K179" i="4"/>
  <c r="AO179" i="4" s="1"/>
  <c r="O179" i="4"/>
  <c r="AS179" i="4" s="1"/>
  <c r="S179" i="4"/>
  <c r="AW179" i="4" s="1"/>
  <c r="W179" i="4"/>
  <c r="BA179" i="4" s="1"/>
  <c r="AA179" i="4"/>
  <c r="BE179" i="4" s="1"/>
  <c r="F180" i="4"/>
  <c r="AJ180" i="4" s="1"/>
  <c r="J180" i="4"/>
  <c r="AN180" i="4" s="1"/>
  <c r="N180" i="4"/>
  <c r="AR180" i="4" s="1"/>
  <c r="R180" i="4"/>
  <c r="AV180" i="4" s="1"/>
  <c r="V180" i="4"/>
  <c r="AZ180" i="4" s="1"/>
  <c r="Z180" i="4"/>
  <c r="BD180" i="4" s="1"/>
  <c r="G183" i="4"/>
  <c r="AK183" i="4" s="1"/>
  <c r="K183" i="4"/>
  <c r="AO183" i="4" s="1"/>
  <c r="O183" i="4"/>
  <c r="AS183" i="4" s="1"/>
  <c r="S183" i="4"/>
  <c r="AW183" i="4" s="1"/>
  <c r="W183" i="4"/>
  <c r="BA183" i="4" s="1"/>
  <c r="AA183" i="4"/>
  <c r="BE183" i="4" s="1"/>
  <c r="F184" i="4"/>
  <c r="AJ184" i="4" s="1"/>
  <c r="J184" i="4"/>
  <c r="AN184" i="4" s="1"/>
  <c r="N184" i="4"/>
  <c r="AR184" i="4" s="1"/>
  <c r="R184" i="4"/>
  <c r="AV184" i="4" s="1"/>
  <c r="V184" i="4"/>
  <c r="AZ184" i="4" s="1"/>
  <c r="Z184" i="4"/>
  <c r="BD184" i="4" s="1"/>
  <c r="G187" i="4"/>
  <c r="AK187" i="4" s="1"/>
  <c r="K187" i="4"/>
  <c r="AO187" i="4" s="1"/>
  <c r="O187" i="4"/>
  <c r="AS187" i="4" s="1"/>
  <c r="S187" i="4"/>
  <c r="AW187" i="4" s="1"/>
  <c r="W187" i="4"/>
  <c r="BA187" i="4" s="1"/>
  <c r="AA187" i="4"/>
  <c r="BE187" i="4" s="1"/>
  <c r="F188" i="4"/>
  <c r="AJ188" i="4" s="1"/>
  <c r="J188" i="4"/>
  <c r="AN188" i="4" s="1"/>
  <c r="N188" i="4"/>
  <c r="AR188" i="4" s="1"/>
  <c r="R188" i="4"/>
  <c r="AV188" i="4" s="1"/>
  <c r="V188" i="4"/>
  <c r="AZ188" i="4" s="1"/>
  <c r="Z188" i="4"/>
  <c r="BD188" i="4" s="1"/>
  <c r="G191" i="4"/>
  <c r="AK191" i="4" s="1"/>
  <c r="K191" i="4"/>
  <c r="AO191" i="4" s="1"/>
  <c r="O191" i="4"/>
  <c r="AS191" i="4" s="1"/>
  <c r="S191" i="4"/>
  <c r="AW191" i="4" s="1"/>
  <c r="W191" i="4"/>
  <c r="BA191" i="4" s="1"/>
  <c r="AA191" i="4"/>
  <c r="BE191" i="4" s="1"/>
  <c r="F192" i="4"/>
  <c r="AJ192" i="4" s="1"/>
  <c r="J192" i="4"/>
  <c r="AN192" i="4" s="1"/>
  <c r="N192" i="4"/>
  <c r="AR192" i="4" s="1"/>
  <c r="R192" i="4"/>
  <c r="AV192" i="4" s="1"/>
  <c r="V192" i="4"/>
  <c r="AZ192" i="4" s="1"/>
  <c r="Z192" i="4"/>
  <c r="BD192" i="4" s="1"/>
  <c r="G195" i="4"/>
  <c r="AK195" i="4" s="1"/>
  <c r="K195" i="4"/>
  <c r="AO195" i="4" s="1"/>
  <c r="O195" i="4"/>
  <c r="AS195" i="4" s="1"/>
  <c r="S195" i="4"/>
  <c r="AW195" i="4" s="1"/>
  <c r="W195" i="4"/>
  <c r="BA195" i="4" s="1"/>
  <c r="AA195" i="4"/>
  <c r="BE195" i="4" s="1"/>
  <c r="F196" i="4"/>
  <c r="AJ196" i="4" s="1"/>
  <c r="J196" i="4"/>
  <c r="AN196" i="4" s="1"/>
  <c r="N196" i="4"/>
  <c r="AR196" i="4" s="1"/>
  <c r="R196" i="4"/>
  <c r="AV196" i="4" s="1"/>
  <c r="V196" i="4"/>
  <c r="AZ196" i="4" s="1"/>
  <c r="Z196" i="4"/>
  <c r="BD196" i="4" s="1"/>
  <c r="G199" i="4"/>
  <c r="AK199" i="4" s="1"/>
  <c r="K199" i="4"/>
  <c r="AO199" i="4" s="1"/>
  <c r="O199" i="4"/>
  <c r="AS199" i="4" s="1"/>
  <c r="S199" i="4"/>
  <c r="AW199" i="4" s="1"/>
  <c r="W199" i="4"/>
  <c r="BA199" i="4" s="1"/>
  <c r="AA199" i="4"/>
  <c r="BE199" i="4" s="1"/>
  <c r="F200" i="4"/>
  <c r="AJ200" i="4" s="1"/>
  <c r="J200" i="4"/>
  <c r="AN200" i="4" s="1"/>
  <c r="N200" i="4"/>
  <c r="AR200" i="4" s="1"/>
  <c r="R200" i="4"/>
  <c r="AV200" i="4" s="1"/>
  <c r="V200" i="4"/>
  <c r="AZ200" i="4" s="1"/>
  <c r="Z200" i="4"/>
  <c r="BD200" i="4" s="1"/>
  <c r="G203" i="4"/>
  <c r="AK203" i="4" s="1"/>
  <c r="K203" i="4"/>
  <c r="AO203" i="4" s="1"/>
  <c r="O203" i="4"/>
  <c r="AS203" i="4" s="1"/>
  <c r="S203" i="4"/>
  <c r="AW203" i="4" s="1"/>
  <c r="W203" i="4"/>
  <c r="BA203" i="4" s="1"/>
  <c r="AA203" i="4"/>
  <c r="BE203" i="4" s="1"/>
  <c r="F204" i="4"/>
  <c r="AJ204" i="4" s="1"/>
  <c r="J204" i="4"/>
  <c r="AN204" i="4" s="1"/>
  <c r="N204" i="4"/>
  <c r="AR204" i="4" s="1"/>
  <c r="R204" i="4"/>
  <c r="AV204" i="4" s="1"/>
  <c r="V204" i="4"/>
  <c r="AZ204" i="4" s="1"/>
  <c r="Z204" i="4"/>
  <c r="BD204" i="4" s="1"/>
  <c r="G207" i="4"/>
  <c r="AK207" i="4" s="1"/>
  <c r="K207" i="4"/>
  <c r="AO207" i="4" s="1"/>
  <c r="O207" i="4"/>
  <c r="AS207" i="4" s="1"/>
  <c r="S207" i="4"/>
  <c r="AW207" i="4" s="1"/>
  <c r="W207" i="4"/>
  <c r="BA207" i="4" s="1"/>
  <c r="AA207" i="4"/>
  <c r="BE207" i="4" s="1"/>
  <c r="AE208" i="4"/>
  <c r="BI208" i="4" s="1"/>
  <c r="AA208" i="4"/>
  <c r="BE208" i="4" s="1"/>
  <c r="F208" i="4"/>
  <c r="AJ208" i="4" s="1"/>
  <c r="J208" i="4"/>
  <c r="AN208" i="4" s="1"/>
  <c r="N208" i="4"/>
  <c r="AR208" i="4" s="1"/>
  <c r="R208" i="4"/>
  <c r="AV208" i="4" s="1"/>
  <c r="V208" i="4"/>
  <c r="AZ208" i="4" s="1"/>
  <c r="Z208" i="4"/>
  <c r="BD208" i="4" s="1"/>
  <c r="AF208" i="4"/>
  <c r="BJ208" i="4" s="1"/>
  <c r="I212" i="4"/>
  <c r="AM212" i="4" s="1"/>
  <c r="N212" i="4"/>
  <c r="AR212" i="4" s="1"/>
  <c r="T212" i="4"/>
  <c r="AX212" i="4" s="1"/>
  <c r="Y212" i="4"/>
  <c r="BC212" i="4" s="1"/>
  <c r="AD212" i="4"/>
  <c r="BH212" i="4" s="1"/>
  <c r="AD213" i="4"/>
  <c r="BH213" i="4" s="1"/>
  <c r="L213" i="4"/>
  <c r="AP213" i="4" s="1"/>
  <c r="Q213" i="4"/>
  <c r="AU213" i="4" s="1"/>
  <c r="W213" i="4"/>
  <c r="BA213" i="4" s="1"/>
  <c r="AB213" i="4"/>
  <c r="BF213" i="4" s="1"/>
  <c r="I215" i="4"/>
  <c r="AM215" i="4" s="1"/>
  <c r="N215" i="4"/>
  <c r="AR215" i="4" s="1"/>
  <c r="S215" i="4"/>
  <c r="AW215" i="4" s="1"/>
  <c r="Y215" i="4"/>
  <c r="BC215" i="4" s="1"/>
  <c r="AD215" i="4"/>
  <c r="BH215" i="4" s="1"/>
  <c r="AE216" i="4"/>
  <c r="BI216" i="4" s="1"/>
  <c r="AA216" i="4"/>
  <c r="BE216" i="4" s="1"/>
  <c r="W216" i="4"/>
  <c r="BA216" i="4" s="1"/>
  <c r="S216" i="4"/>
  <c r="AW216" i="4" s="1"/>
  <c r="O216" i="4"/>
  <c r="AS216" i="4" s="1"/>
  <c r="K216" i="4"/>
  <c r="AO216" i="4" s="1"/>
  <c r="G216" i="4"/>
  <c r="AK216" i="4" s="1"/>
  <c r="H216" i="4"/>
  <c r="AL216" i="4" s="1"/>
  <c r="M216" i="4"/>
  <c r="AQ216" i="4" s="1"/>
  <c r="R216" i="4"/>
  <c r="AV216" i="4" s="1"/>
  <c r="X216" i="4"/>
  <c r="BB216" i="4" s="1"/>
  <c r="AC216" i="4"/>
  <c r="BG216" i="4" s="1"/>
  <c r="K217" i="4"/>
  <c r="AO217" i="4" s="1"/>
  <c r="P217" i="4"/>
  <c r="AT217" i="4" s="1"/>
  <c r="U217" i="4"/>
  <c r="AY217" i="4" s="1"/>
  <c r="AA217" i="4"/>
  <c r="BE217" i="4" s="1"/>
  <c r="H218" i="4"/>
  <c r="AL218" i="4" s="1"/>
  <c r="N218" i="4"/>
  <c r="AR218" i="4" s="1"/>
  <c r="S218" i="4"/>
  <c r="AW218" i="4" s="1"/>
  <c r="X218" i="4"/>
  <c r="BB218" i="4" s="1"/>
  <c r="AD218" i="4"/>
  <c r="BH218" i="4" s="1"/>
  <c r="AF219" i="4"/>
  <c r="BJ219" i="4" s="1"/>
  <c r="AB219" i="4"/>
  <c r="BF219" i="4" s="1"/>
  <c r="X219" i="4"/>
  <c r="BB219" i="4" s="1"/>
  <c r="T219" i="4"/>
  <c r="AX219" i="4" s="1"/>
  <c r="P219" i="4"/>
  <c r="AT219" i="4" s="1"/>
  <c r="L219" i="4"/>
  <c r="AP219" i="4" s="1"/>
  <c r="H219" i="4"/>
  <c r="AL219" i="4" s="1"/>
  <c r="G219" i="4"/>
  <c r="AK219" i="4" s="1"/>
  <c r="M219" i="4"/>
  <c r="AQ219" i="4" s="1"/>
  <c r="R219" i="4"/>
  <c r="AV219" i="4" s="1"/>
  <c r="W219" i="4"/>
  <c r="BA219" i="4" s="1"/>
  <c r="AC219" i="4"/>
  <c r="BG219" i="4" s="1"/>
  <c r="AG222" i="4"/>
  <c r="BK222" i="4" s="1"/>
  <c r="AC222" i="4"/>
  <c r="BG222" i="4" s="1"/>
  <c r="Y222" i="4"/>
  <c r="BC222" i="4" s="1"/>
  <c r="U222" i="4"/>
  <c r="AY222" i="4" s="1"/>
  <c r="Q222" i="4"/>
  <c r="AU222" i="4" s="1"/>
  <c r="M222" i="4"/>
  <c r="AQ222" i="4" s="1"/>
  <c r="I222" i="4"/>
  <c r="AM222" i="4" s="1"/>
  <c r="E222" i="4"/>
  <c r="AI222" i="4" s="1"/>
  <c r="G222" i="4"/>
  <c r="AK222" i="4" s="1"/>
  <c r="L222" i="4"/>
  <c r="AP222" i="4" s="1"/>
  <c r="R222" i="4"/>
  <c r="AV222" i="4" s="1"/>
  <c r="W222" i="4"/>
  <c r="BA222" i="4" s="1"/>
  <c r="AB222" i="4"/>
  <c r="BF222" i="4" s="1"/>
  <c r="I228" i="4"/>
  <c r="AM228" i="4" s="1"/>
  <c r="N228" i="4"/>
  <c r="AR228" i="4" s="1"/>
  <c r="T228" i="4"/>
  <c r="AX228" i="4" s="1"/>
  <c r="Y228" i="4"/>
  <c r="BC228" i="4" s="1"/>
  <c r="AD228" i="4"/>
  <c r="BH228" i="4" s="1"/>
  <c r="AD229" i="4"/>
  <c r="BH229" i="4" s="1"/>
  <c r="G229" i="4"/>
  <c r="AK229" i="4" s="1"/>
  <c r="L229" i="4"/>
  <c r="AP229" i="4" s="1"/>
  <c r="Q229" i="4"/>
  <c r="AU229" i="4" s="1"/>
  <c r="W229" i="4"/>
  <c r="BA229" i="4" s="1"/>
  <c r="AB229" i="4"/>
  <c r="BF229" i="4" s="1"/>
  <c r="I231" i="4"/>
  <c r="AM231" i="4" s="1"/>
  <c r="N231" i="4"/>
  <c r="AR231" i="4" s="1"/>
  <c r="S231" i="4"/>
  <c r="AW231" i="4" s="1"/>
  <c r="Y231" i="4"/>
  <c r="BC231" i="4" s="1"/>
  <c r="AD231" i="4"/>
  <c r="BH231" i="4" s="1"/>
  <c r="AE232" i="4"/>
  <c r="BI232" i="4" s="1"/>
  <c r="AA232" i="4"/>
  <c r="BE232" i="4" s="1"/>
  <c r="W232" i="4"/>
  <c r="BA232" i="4" s="1"/>
  <c r="S232" i="4"/>
  <c r="AW232" i="4" s="1"/>
  <c r="O232" i="4"/>
  <c r="AS232" i="4" s="1"/>
  <c r="K232" i="4"/>
  <c r="AO232" i="4" s="1"/>
  <c r="G232" i="4"/>
  <c r="AK232" i="4" s="1"/>
  <c r="H232" i="4"/>
  <c r="AL232" i="4" s="1"/>
  <c r="M232" i="4"/>
  <c r="AQ232" i="4" s="1"/>
  <c r="R232" i="4"/>
  <c r="AV232" i="4" s="1"/>
  <c r="X232" i="4"/>
  <c r="BB232" i="4" s="1"/>
  <c r="AC232" i="4"/>
  <c r="BG232" i="4" s="1"/>
  <c r="AG233" i="4"/>
  <c r="BK233" i="4" s="1"/>
  <c r="AC233" i="4"/>
  <c r="BG233" i="4" s="1"/>
  <c r="K233" i="4"/>
  <c r="AO233" i="4" s="1"/>
  <c r="P233" i="4"/>
  <c r="AT233" i="4" s="1"/>
  <c r="U233" i="4"/>
  <c r="AY233" i="4" s="1"/>
  <c r="AA233" i="4"/>
  <c r="BE233" i="4" s="1"/>
  <c r="AG238" i="4"/>
  <c r="BK238" i="4" s="1"/>
  <c r="AC238" i="4"/>
  <c r="BG238" i="4" s="1"/>
  <c r="Y238" i="4"/>
  <c r="BC238" i="4" s="1"/>
  <c r="U238" i="4"/>
  <c r="AY238" i="4" s="1"/>
  <c r="Q238" i="4"/>
  <c r="AU238" i="4" s="1"/>
  <c r="M238" i="4"/>
  <c r="AQ238" i="4" s="1"/>
  <c r="I238" i="4"/>
  <c r="AM238" i="4" s="1"/>
  <c r="E238" i="4"/>
  <c r="AI238" i="4" s="1"/>
  <c r="AF238" i="4"/>
  <c r="BJ238" i="4" s="1"/>
  <c r="AB238" i="4"/>
  <c r="BF238" i="4" s="1"/>
  <c r="X238" i="4"/>
  <c r="BB238" i="4" s="1"/>
  <c r="T238" i="4"/>
  <c r="AX238" i="4" s="1"/>
  <c r="P238" i="4"/>
  <c r="AT238" i="4" s="1"/>
  <c r="L238" i="4"/>
  <c r="AP238" i="4" s="1"/>
  <c r="H238" i="4"/>
  <c r="AL238" i="4" s="1"/>
  <c r="J238" i="4"/>
  <c r="AN238" i="4" s="1"/>
  <c r="R238" i="4"/>
  <c r="AV238" i="4" s="1"/>
  <c r="Z238" i="4"/>
  <c r="BD238" i="4" s="1"/>
  <c r="K242" i="4"/>
  <c r="AO242" i="4" s="1"/>
  <c r="S242" i="4"/>
  <c r="AW242" i="4" s="1"/>
  <c r="AA242" i="4"/>
  <c r="BE242" i="4" s="1"/>
  <c r="AF243" i="4"/>
  <c r="BJ243" i="4" s="1"/>
  <c r="AB243" i="4"/>
  <c r="BF243" i="4" s="1"/>
  <c r="X243" i="4"/>
  <c r="BB243" i="4" s="1"/>
  <c r="T243" i="4"/>
  <c r="AX243" i="4" s="1"/>
  <c r="P243" i="4"/>
  <c r="AT243" i="4" s="1"/>
  <c r="L243" i="4"/>
  <c r="AP243" i="4" s="1"/>
  <c r="H243" i="4"/>
  <c r="AL243" i="4" s="1"/>
  <c r="AE243" i="4"/>
  <c r="BI243" i="4" s="1"/>
  <c r="AA243" i="4"/>
  <c r="BE243" i="4" s="1"/>
  <c r="W243" i="4"/>
  <c r="BA243" i="4" s="1"/>
  <c r="S243" i="4"/>
  <c r="AW243" i="4" s="1"/>
  <c r="O243" i="4"/>
  <c r="AS243" i="4" s="1"/>
  <c r="K243" i="4"/>
  <c r="AO243" i="4" s="1"/>
  <c r="G243" i="4"/>
  <c r="AK243" i="4" s="1"/>
  <c r="J243" i="4"/>
  <c r="AN243" i="4" s="1"/>
  <c r="R243" i="4"/>
  <c r="AV243" i="4" s="1"/>
  <c r="Z243" i="4"/>
  <c r="BD243" i="4" s="1"/>
  <c r="H244" i="4"/>
  <c r="AL244" i="4" s="1"/>
  <c r="P244" i="4"/>
  <c r="AT244" i="4" s="1"/>
  <c r="X244" i="4"/>
  <c r="BB244" i="4" s="1"/>
  <c r="E247" i="4"/>
  <c r="AI247" i="4" s="1"/>
  <c r="M247" i="4"/>
  <c r="AQ247" i="4" s="1"/>
  <c r="U247" i="4"/>
  <c r="AY247" i="4" s="1"/>
  <c r="AC247" i="4"/>
  <c r="BG247" i="4" s="1"/>
  <c r="AE248" i="4"/>
  <c r="BI248" i="4" s="1"/>
  <c r="I248" i="4"/>
  <c r="AM248" i="4" s="1"/>
  <c r="Q248" i="4"/>
  <c r="AU248" i="4" s="1"/>
  <c r="Y248" i="4"/>
  <c r="BC248" i="4" s="1"/>
  <c r="AG254" i="4"/>
  <c r="BK254" i="4" s="1"/>
  <c r="AC254" i="4"/>
  <c r="BG254" i="4" s="1"/>
  <c r="Y254" i="4"/>
  <c r="BC254" i="4" s="1"/>
  <c r="U254" i="4"/>
  <c r="AY254" i="4" s="1"/>
  <c r="Q254" i="4"/>
  <c r="AU254" i="4" s="1"/>
  <c r="M254" i="4"/>
  <c r="AQ254" i="4" s="1"/>
  <c r="I254" i="4"/>
  <c r="AM254" i="4" s="1"/>
  <c r="E254" i="4"/>
  <c r="AI254" i="4" s="1"/>
  <c r="AF254" i="4"/>
  <c r="BJ254" i="4" s="1"/>
  <c r="AB254" i="4"/>
  <c r="BF254" i="4" s="1"/>
  <c r="X254" i="4"/>
  <c r="BB254" i="4" s="1"/>
  <c r="T254" i="4"/>
  <c r="AX254" i="4" s="1"/>
  <c r="P254" i="4"/>
  <c r="AT254" i="4" s="1"/>
  <c r="L254" i="4"/>
  <c r="AP254" i="4" s="1"/>
  <c r="H254" i="4"/>
  <c r="AL254" i="4" s="1"/>
  <c r="J254" i="4"/>
  <c r="AN254" i="4" s="1"/>
  <c r="R254" i="4"/>
  <c r="AV254" i="4" s="1"/>
  <c r="Z254" i="4"/>
  <c r="BD254" i="4" s="1"/>
  <c r="K258" i="4"/>
  <c r="AO258" i="4" s="1"/>
  <c r="S258" i="4"/>
  <c r="AW258" i="4" s="1"/>
  <c r="AA258" i="4"/>
  <c r="BE258" i="4" s="1"/>
  <c r="AF259" i="4"/>
  <c r="BJ259" i="4" s="1"/>
  <c r="AB259" i="4"/>
  <c r="BF259" i="4" s="1"/>
  <c r="X259" i="4"/>
  <c r="BB259" i="4" s="1"/>
  <c r="T259" i="4"/>
  <c r="AX259" i="4" s="1"/>
  <c r="P259" i="4"/>
  <c r="AT259" i="4" s="1"/>
  <c r="L259" i="4"/>
  <c r="AP259" i="4" s="1"/>
  <c r="H259" i="4"/>
  <c r="AL259" i="4" s="1"/>
  <c r="AE259" i="4"/>
  <c r="BI259" i="4" s="1"/>
  <c r="AA259" i="4"/>
  <c r="BE259" i="4" s="1"/>
  <c r="W259" i="4"/>
  <c r="BA259" i="4" s="1"/>
  <c r="S259" i="4"/>
  <c r="AW259" i="4" s="1"/>
  <c r="O259" i="4"/>
  <c r="AS259" i="4" s="1"/>
  <c r="K259" i="4"/>
  <c r="AO259" i="4" s="1"/>
  <c r="G259" i="4"/>
  <c r="AK259" i="4" s="1"/>
  <c r="J259" i="4"/>
  <c r="AN259" i="4" s="1"/>
  <c r="R259" i="4"/>
  <c r="AV259" i="4" s="1"/>
  <c r="Z259" i="4"/>
  <c r="BD259" i="4" s="1"/>
  <c r="H260" i="4"/>
  <c r="AL260" i="4" s="1"/>
  <c r="P260" i="4"/>
  <c r="AT260" i="4" s="1"/>
  <c r="X260" i="4"/>
  <c r="BB260" i="4" s="1"/>
  <c r="E263" i="4"/>
  <c r="AI263" i="4" s="1"/>
  <c r="M263" i="4"/>
  <c r="AQ263" i="4" s="1"/>
  <c r="U263" i="4"/>
  <c r="AY263" i="4" s="1"/>
  <c r="AC263" i="4"/>
  <c r="BG263" i="4" s="1"/>
  <c r="AE264" i="4"/>
  <c r="BI264" i="4" s="1"/>
  <c r="I264" i="4"/>
  <c r="AM264" i="4" s="1"/>
  <c r="Q264" i="4"/>
  <c r="AU264" i="4" s="1"/>
  <c r="Y264" i="4"/>
  <c r="BC264" i="4" s="1"/>
  <c r="AG270" i="4"/>
  <c r="BK270" i="4" s="1"/>
  <c r="AC270" i="4"/>
  <c r="BG270" i="4" s="1"/>
  <c r="Y270" i="4"/>
  <c r="BC270" i="4" s="1"/>
  <c r="U270" i="4"/>
  <c r="AY270" i="4" s="1"/>
  <c r="Q270" i="4"/>
  <c r="AU270" i="4" s="1"/>
  <c r="M270" i="4"/>
  <c r="AQ270" i="4" s="1"/>
  <c r="I270" i="4"/>
  <c r="AM270" i="4" s="1"/>
  <c r="E270" i="4"/>
  <c r="AI270" i="4" s="1"/>
  <c r="AF270" i="4"/>
  <c r="BJ270" i="4" s="1"/>
  <c r="AB270" i="4"/>
  <c r="BF270" i="4" s="1"/>
  <c r="X270" i="4"/>
  <c r="BB270" i="4" s="1"/>
  <c r="T270" i="4"/>
  <c r="AX270" i="4" s="1"/>
  <c r="P270" i="4"/>
  <c r="AT270" i="4" s="1"/>
  <c r="L270" i="4"/>
  <c r="AP270" i="4" s="1"/>
  <c r="H270" i="4"/>
  <c r="AL270" i="4" s="1"/>
  <c r="J270" i="4"/>
  <c r="AN270" i="4" s="1"/>
  <c r="R270" i="4"/>
  <c r="AV270" i="4" s="1"/>
  <c r="Z270" i="4"/>
  <c r="BD270" i="4" s="1"/>
  <c r="K274" i="4"/>
  <c r="AO274" i="4" s="1"/>
  <c r="S274" i="4"/>
  <c r="AW274" i="4" s="1"/>
  <c r="AA274" i="4"/>
  <c r="BE274" i="4" s="1"/>
  <c r="AF275" i="4"/>
  <c r="BJ275" i="4" s="1"/>
  <c r="AB275" i="4"/>
  <c r="BF275" i="4" s="1"/>
  <c r="X275" i="4"/>
  <c r="BB275" i="4" s="1"/>
  <c r="T275" i="4"/>
  <c r="AX275" i="4" s="1"/>
  <c r="P275" i="4"/>
  <c r="AT275" i="4" s="1"/>
  <c r="L275" i="4"/>
  <c r="AP275" i="4" s="1"/>
  <c r="H275" i="4"/>
  <c r="AL275" i="4" s="1"/>
  <c r="AE275" i="4"/>
  <c r="BI275" i="4" s="1"/>
  <c r="AA275" i="4"/>
  <c r="BE275" i="4" s="1"/>
  <c r="W275" i="4"/>
  <c r="BA275" i="4" s="1"/>
  <c r="S275" i="4"/>
  <c r="AW275" i="4" s="1"/>
  <c r="O275" i="4"/>
  <c r="AS275" i="4" s="1"/>
  <c r="K275" i="4"/>
  <c r="AO275" i="4" s="1"/>
  <c r="G275" i="4"/>
  <c r="AK275" i="4" s="1"/>
  <c r="J275" i="4"/>
  <c r="AN275" i="4" s="1"/>
  <c r="R275" i="4"/>
  <c r="AV275" i="4" s="1"/>
  <c r="Z275" i="4"/>
  <c r="BD275" i="4" s="1"/>
  <c r="H276" i="4"/>
  <c r="AL276" i="4" s="1"/>
  <c r="P276" i="4"/>
  <c r="AT276" i="4" s="1"/>
  <c r="X276" i="4"/>
  <c r="BB276" i="4" s="1"/>
  <c r="E279" i="4"/>
  <c r="AI279" i="4" s="1"/>
  <c r="M279" i="4"/>
  <c r="AQ279" i="4" s="1"/>
  <c r="U279" i="4"/>
  <c r="AY279" i="4" s="1"/>
  <c r="AC279" i="4"/>
  <c r="BG279" i="4" s="1"/>
  <c r="AE280" i="4"/>
  <c r="BI280" i="4" s="1"/>
  <c r="I280" i="4"/>
  <c r="AM280" i="4" s="1"/>
  <c r="Q280" i="4"/>
  <c r="AU280" i="4" s="1"/>
  <c r="Y280" i="4"/>
  <c r="BC280" i="4" s="1"/>
  <c r="K286" i="4"/>
  <c r="AO286" i="4" s="1"/>
  <c r="S286" i="4"/>
  <c r="AW286" i="4" s="1"/>
  <c r="AA286" i="4"/>
  <c r="BE286" i="4" s="1"/>
  <c r="AF287" i="4"/>
  <c r="BJ287" i="4" s="1"/>
  <c r="AB287" i="4"/>
  <c r="BF287" i="4" s="1"/>
  <c r="X287" i="4"/>
  <c r="BB287" i="4" s="1"/>
  <c r="T287" i="4"/>
  <c r="AX287" i="4" s="1"/>
  <c r="P287" i="4"/>
  <c r="AT287" i="4" s="1"/>
  <c r="L287" i="4"/>
  <c r="AP287" i="4" s="1"/>
  <c r="H287" i="4"/>
  <c r="AL287" i="4" s="1"/>
  <c r="AE287" i="4"/>
  <c r="BI287" i="4" s="1"/>
  <c r="AA287" i="4"/>
  <c r="BE287" i="4" s="1"/>
  <c r="W287" i="4"/>
  <c r="BA287" i="4" s="1"/>
  <c r="S287" i="4"/>
  <c r="AW287" i="4" s="1"/>
  <c r="O287" i="4"/>
  <c r="AS287" i="4" s="1"/>
  <c r="K287" i="4"/>
  <c r="AO287" i="4" s="1"/>
  <c r="G287" i="4"/>
  <c r="AK287" i="4" s="1"/>
  <c r="J287" i="4"/>
  <c r="AN287" i="4" s="1"/>
  <c r="R287" i="4"/>
  <c r="AV287" i="4" s="1"/>
  <c r="Z287" i="4"/>
  <c r="BD287" i="4" s="1"/>
  <c r="H288" i="4"/>
  <c r="AL288" i="4" s="1"/>
  <c r="P288" i="4"/>
  <c r="AT288" i="4" s="1"/>
  <c r="X288" i="4"/>
  <c r="BB288" i="4" s="1"/>
  <c r="AF295" i="4"/>
  <c r="BJ295" i="4" s="1"/>
  <c r="AB295" i="4"/>
  <c r="BF295" i="4" s="1"/>
  <c r="X295" i="4"/>
  <c r="BB295" i="4" s="1"/>
  <c r="T295" i="4"/>
  <c r="AX295" i="4" s="1"/>
  <c r="P295" i="4"/>
  <c r="AT295" i="4" s="1"/>
  <c r="L295" i="4"/>
  <c r="AP295" i="4" s="1"/>
  <c r="H295" i="4"/>
  <c r="AL295" i="4" s="1"/>
  <c r="AG295" i="4"/>
  <c r="BK295" i="4" s="1"/>
  <c r="AA295" i="4"/>
  <c r="BE295" i="4" s="1"/>
  <c r="V295" i="4"/>
  <c r="AZ295" i="4" s="1"/>
  <c r="Q295" i="4"/>
  <c r="AU295" i="4" s="1"/>
  <c r="K295" i="4"/>
  <c r="AO295" i="4" s="1"/>
  <c r="F295" i="4"/>
  <c r="AJ295" i="4" s="1"/>
  <c r="AE295" i="4"/>
  <c r="BI295" i="4" s="1"/>
  <c r="Z295" i="4"/>
  <c r="BD295" i="4" s="1"/>
  <c r="U295" i="4"/>
  <c r="AY295" i="4" s="1"/>
  <c r="O295" i="4"/>
  <c r="AS295" i="4" s="1"/>
  <c r="J295" i="4"/>
  <c r="AN295" i="4" s="1"/>
  <c r="E295" i="4"/>
  <c r="AI295" i="4" s="1"/>
  <c r="M295" i="4"/>
  <c r="AQ295" i="4" s="1"/>
  <c r="W295" i="4"/>
  <c r="BA295" i="4" s="1"/>
  <c r="AE308" i="4"/>
  <c r="BI308" i="4" s="1"/>
  <c r="AA308" i="4"/>
  <c r="BE308" i="4" s="1"/>
  <c r="W308" i="4"/>
  <c r="BA308" i="4" s="1"/>
  <c r="S308" i="4"/>
  <c r="AW308" i="4" s="1"/>
  <c r="O308" i="4"/>
  <c r="AS308" i="4" s="1"/>
  <c r="K308" i="4"/>
  <c r="AO308" i="4" s="1"/>
  <c r="G308" i="4"/>
  <c r="AK308" i="4" s="1"/>
  <c r="AG308" i="4"/>
  <c r="BK308" i="4" s="1"/>
  <c r="AB308" i="4"/>
  <c r="BF308" i="4" s="1"/>
  <c r="V308" i="4"/>
  <c r="AZ308" i="4" s="1"/>
  <c r="Q308" i="4"/>
  <c r="AU308" i="4" s="1"/>
  <c r="L308" i="4"/>
  <c r="AP308" i="4" s="1"/>
  <c r="F308" i="4"/>
  <c r="AJ308" i="4" s="1"/>
  <c r="AF308" i="4"/>
  <c r="BJ308" i="4" s="1"/>
  <c r="Z308" i="4"/>
  <c r="BD308" i="4" s="1"/>
  <c r="U308" i="4"/>
  <c r="AY308" i="4" s="1"/>
  <c r="P308" i="4"/>
  <c r="AT308" i="4" s="1"/>
  <c r="J308" i="4"/>
  <c r="AN308" i="4" s="1"/>
  <c r="E308" i="4"/>
  <c r="AI308" i="4" s="1"/>
  <c r="M308" i="4"/>
  <c r="AQ308" i="4" s="1"/>
  <c r="X308" i="4"/>
  <c r="BB308" i="4" s="1"/>
  <c r="AE309" i="4"/>
  <c r="BI309" i="4" s="1"/>
  <c r="Y309" i="4"/>
  <c r="BC309" i="4" s="1"/>
  <c r="T309" i="4"/>
  <c r="AX309" i="4" s="1"/>
  <c r="O309" i="4"/>
  <c r="AS309" i="4" s="1"/>
  <c r="I309" i="4"/>
  <c r="AM309" i="4" s="1"/>
  <c r="AC309" i="4"/>
  <c r="BG309" i="4" s="1"/>
  <c r="X309" i="4"/>
  <c r="BB309" i="4" s="1"/>
  <c r="S309" i="4"/>
  <c r="AW309" i="4" s="1"/>
  <c r="M309" i="4"/>
  <c r="AQ309" i="4" s="1"/>
  <c r="L309" i="4"/>
  <c r="AP309" i="4" s="1"/>
  <c r="W309" i="4"/>
  <c r="BA309" i="4" s="1"/>
  <c r="AG309" i="4"/>
  <c r="BK309" i="4" s="1"/>
  <c r="F312" i="4"/>
  <c r="AJ312" i="4" s="1"/>
  <c r="Q312" i="4"/>
  <c r="AU312" i="4" s="1"/>
  <c r="AB312" i="4"/>
  <c r="BF312" i="4" s="1"/>
  <c r="I313" i="4"/>
  <c r="AM313" i="4" s="1"/>
  <c r="T313" i="4"/>
  <c r="AX313" i="4" s="1"/>
  <c r="AE313" i="4"/>
  <c r="BI313" i="4" s="1"/>
  <c r="N314" i="4"/>
  <c r="AR314" i="4" s="1"/>
  <c r="X314" i="4"/>
  <c r="BB314" i="4" s="1"/>
  <c r="AF315" i="4"/>
  <c r="BJ315" i="4" s="1"/>
  <c r="AB315" i="4"/>
  <c r="BF315" i="4" s="1"/>
  <c r="X315" i="4"/>
  <c r="BB315" i="4" s="1"/>
  <c r="T315" i="4"/>
  <c r="AX315" i="4" s="1"/>
  <c r="P315" i="4"/>
  <c r="AT315" i="4" s="1"/>
  <c r="L315" i="4"/>
  <c r="AP315" i="4" s="1"/>
  <c r="H315" i="4"/>
  <c r="AL315" i="4" s="1"/>
  <c r="AE315" i="4"/>
  <c r="BI315" i="4" s="1"/>
  <c r="Z315" i="4"/>
  <c r="BD315" i="4" s="1"/>
  <c r="U315" i="4"/>
  <c r="AY315" i="4" s="1"/>
  <c r="O315" i="4"/>
  <c r="AS315" i="4" s="1"/>
  <c r="J315" i="4"/>
  <c r="AN315" i="4" s="1"/>
  <c r="E315" i="4"/>
  <c r="AI315" i="4" s="1"/>
  <c r="AD315" i="4"/>
  <c r="BH315" i="4" s="1"/>
  <c r="Y315" i="4"/>
  <c r="BC315" i="4" s="1"/>
  <c r="S315" i="4"/>
  <c r="AW315" i="4" s="1"/>
  <c r="N315" i="4"/>
  <c r="AR315" i="4" s="1"/>
  <c r="I315" i="4"/>
  <c r="AM315" i="4" s="1"/>
  <c r="M315" i="4"/>
  <c r="AQ315" i="4" s="1"/>
  <c r="W315" i="4"/>
  <c r="BA315" i="4" s="1"/>
  <c r="J316" i="4"/>
  <c r="AN316" i="4" s="1"/>
  <c r="U316" i="4"/>
  <c r="AY316" i="4" s="1"/>
  <c r="S318" i="4"/>
  <c r="AW318" i="4" s="1"/>
  <c r="AF319" i="4"/>
  <c r="BJ319" i="4" s="1"/>
  <c r="AB319" i="4"/>
  <c r="BF319" i="4" s="1"/>
  <c r="X319" i="4"/>
  <c r="BB319" i="4" s="1"/>
  <c r="T319" i="4"/>
  <c r="AX319" i="4" s="1"/>
  <c r="P319" i="4"/>
  <c r="AT319" i="4" s="1"/>
  <c r="L319" i="4"/>
  <c r="AP319" i="4" s="1"/>
  <c r="H319" i="4"/>
  <c r="AL319" i="4" s="1"/>
  <c r="AE319" i="4"/>
  <c r="BI319" i="4" s="1"/>
  <c r="AA319" i="4"/>
  <c r="BE319" i="4" s="1"/>
  <c r="W319" i="4"/>
  <c r="BA319" i="4" s="1"/>
  <c r="S319" i="4"/>
  <c r="AW319" i="4" s="1"/>
  <c r="O319" i="4"/>
  <c r="AS319" i="4" s="1"/>
  <c r="K319" i="4"/>
  <c r="AO319" i="4" s="1"/>
  <c r="G319" i="4"/>
  <c r="AK319" i="4" s="1"/>
  <c r="AD319" i="4"/>
  <c r="BH319" i="4" s="1"/>
  <c r="V319" i="4"/>
  <c r="AZ319" i="4" s="1"/>
  <c r="N319" i="4"/>
  <c r="AR319" i="4" s="1"/>
  <c r="F319" i="4"/>
  <c r="AJ319" i="4" s="1"/>
  <c r="AC319" i="4"/>
  <c r="BG319" i="4" s="1"/>
  <c r="U319" i="4"/>
  <c r="AY319" i="4" s="1"/>
  <c r="M319" i="4"/>
  <c r="AQ319" i="4" s="1"/>
  <c r="E319" i="4"/>
  <c r="AI319" i="4" s="1"/>
  <c r="R319" i="4"/>
  <c r="AV319" i="4" s="1"/>
  <c r="AB320" i="4"/>
  <c r="BF320" i="4" s="1"/>
  <c r="T320" i="4"/>
  <c r="AX320" i="4" s="1"/>
  <c r="L320" i="4"/>
  <c r="AP320" i="4" s="1"/>
  <c r="AG320" i="4"/>
  <c r="BK320" i="4" s="1"/>
  <c r="Y320" i="4"/>
  <c r="BC320" i="4" s="1"/>
  <c r="Q320" i="4"/>
  <c r="AU320" i="4" s="1"/>
  <c r="I320" i="4"/>
  <c r="AM320" i="4" s="1"/>
  <c r="H320" i="4"/>
  <c r="AL320" i="4" s="1"/>
  <c r="X320" i="4"/>
  <c r="BB320" i="4" s="1"/>
  <c r="S334" i="4"/>
  <c r="AW334" i="4" s="1"/>
  <c r="AF335" i="4"/>
  <c r="BJ335" i="4" s="1"/>
  <c r="AB335" i="4"/>
  <c r="BF335" i="4" s="1"/>
  <c r="X335" i="4"/>
  <c r="BB335" i="4" s="1"/>
  <c r="T335" i="4"/>
  <c r="AX335" i="4" s="1"/>
  <c r="P335" i="4"/>
  <c r="AT335" i="4" s="1"/>
  <c r="L335" i="4"/>
  <c r="AP335" i="4" s="1"/>
  <c r="H335" i="4"/>
  <c r="AL335" i="4" s="1"/>
  <c r="AE335" i="4"/>
  <c r="BI335" i="4" s="1"/>
  <c r="AA335" i="4"/>
  <c r="BE335" i="4" s="1"/>
  <c r="W335" i="4"/>
  <c r="BA335" i="4" s="1"/>
  <c r="S335" i="4"/>
  <c r="AW335" i="4" s="1"/>
  <c r="O335" i="4"/>
  <c r="AS335" i="4" s="1"/>
  <c r="K335" i="4"/>
  <c r="AO335" i="4" s="1"/>
  <c r="G335" i="4"/>
  <c r="AK335" i="4" s="1"/>
  <c r="AD335" i="4"/>
  <c r="BH335" i="4" s="1"/>
  <c r="V335" i="4"/>
  <c r="AZ335" i="4" s="1"/>
  <c r="N335" i="4"/>
  <c r="AR335" i="4" s="1"/>
  <c r="F335" i="4"/>
  <c r="AJ335" i="4" s="1"/>
  <c r="AC335" i="4"/>
  <c r="BG335" i="4" s="1"/>
  <c r="U335" i="4"/>
  <c r="AY335" i="4" s="1"/>
  <c r="M335" i="4"/>
  <c r="AQ335" i="4" s="1"/>
  <c r="E335" i="4"/>
  <c r="AI335" i="4" s="1"/>
  <c r="R335" i="4"/>
  <c r="AV335" i="4" s="1"/>
  <c r="AB336" i="4"/>
  <c r="BF336" i="4" s="1"/>
  <c r="T336" i="4"/>
  <c r="AX336" i="4" s="1"/>
  <c r="L336" i="4"/>
  <c r="AP336" i="4" s="1"/>
  <c r="AG336" i="4"/>
  <c r="BK336" i="4" s="1"/>
  <c r="Y336" i="4"/>
  <c r="BC336" i="4" s="1"/>
  <c r="Q336" i="4"/>
  <c r="AU336" i="4" s="1"/>
  <c r="I336" i="4"/>
  <c r="AM336" i="4" s="1"/>
  <c r="H336" i="4"/>
  <c r="AL336" i="4" s="1"/>
  <c r="X336" i="4"/>
  <c r="BB336" i="4" s="1"/>
  <c r="J351" i="4"/>
  <c r="AN351" i="4" s="1"/>
  <c r="P352" i="4"/>
  <c r="AT352" i="4" s="1"/>
  <c r="J362" i="4"/>
  <c r="AN362" i="4" s="1"/>
  <c r="AC383" i="4"/>
  <c r="BG383" i="4" s="1"/>
  <c r="U383" i="4"/>
  <c r="AY383" i="4" s="1"/>
  <c r="M383" i="4"/>
  <c r="AQ383" i="4" s="1"/>
  <c r="AB383" i="4"/>
  <c r="BF383" i="4" s="1"/>
  <c r="T383" i="4"/>
  <c r="AX383" i="4" s="1"/>
  <c r="L383" i="4"/>
  <c r="AP383" i="4" s="1"/>
  <c r="AG383" i="4"/>
  <c r="BK383" i="4" s="1"/>
  <c r="Y383" i="4"/>
  <c r="BC383" i="4" s="1"/>
  <c r="Q383" i="4"/>
  <c r="AU383" i="4" s="1"/>
  <c r="I383" i="4"/>
  <c r="AM383" i="4" s="1"/>
  <c r="AF383" i="4"/>
  <c r="BJ383" i="4" s="1"/>
  <c r="X383" i="4"/>
  <c r="BB383" i="4" s="1"/>
  <c r="P383" i="4"/>
  <c r="AT383" i="4" s="1"/>
  <c r="H383" i="4"/>
  <c r="AL383" i="4" s="1"/>
  <c r="AE352" i="4"/>
  <c r="BI352" i="4" s="1"/>
  <c r="G354" i="4"/>
  <c r="AK354" i="4" s="1"/>
  <c r="O354" i="4"/>
  <c r="AS354" i="4" s="1"/>
  <c r="W354" i="4"/>
  <c r="BA354" i="4" s="1"/>
  <c r="N355" i="4"/>
  <c r="AR355" i="4" s="1"/>
  <c r="V355" i="4"/>
  <c r="AZ355" i="4" s="1"/>
  <c r="AD355" i="4"/>
  <c r="BH355" i="4" s="1"/>
  <c r="AG358" i="4"/>
  <c r="BK358" i="4" s="1"/>
  <c r="AC358" i="4"/>
  <c r="BG358" i="4" s="1"/>
  <c r="Y358" i="4"/>
  <c r="BC358" i="4" s="1"/>
  <c r="U358" i="4"/>
  <c r="AY358" i="4" s="1"/>
  <c r="Q358" i="4"/>
  <c r="AU358" i="4" s="1"/>
  <c r="M358" i="4"/>
  <c r="AQ358" i="4" s="1"/>
  <c r="I358" i="4"/>
  <c r="AM358" i="4" s="1"/>
  <c r="E358" i="4"/>
  <c r="AI358" i="4" s="1"/>
  <c r="AF358" i="4"/>
  <c r="BJ358" i="4" s="1"/>
  <c r="AB358" i="4"/>
  <c r="BF358" i="4" s="1"/>
  <c r="X358" i="4"/>
  <c r="BB358" i="4" s="1"/>
  <c r="T358" i="4"/>
  <c r="AX358" i="4" s="1"/>
  <c r="P358" i="4"/>
  <c r="AT358" i="4" s="1"/>
  <c r="L358" i="4"/>
  <c r="AP358" i="4" s="1"/>
  <c r="H358" i="4"/>
  <c r="AL358" i="4" s="1"/>
  <c r="J358" i="4"/>
  <c r="AN358" i="4" s="1"/>
  <c r="R358" i="4"/>
  <c r="AV358" i="4" s="1"/>
  <c r="Z358" i="4"/>
  <c r="BD358" i="4" s="1"/>
  <c r="I359" i="4"/>
  <c r="AM359" i="4" s="1"/>
  <c r="Q359" i="4"/>
  <c r="AU359" i="4" s="1"/>
  <c r="Y359" i="4"/>
  <c r="BC359" i="4" s="1"/>
  <c r="M360" i="4"/>
  <c r="AQ360" i="4" s="1"/>
  <c r="U360" i="4"/>
  <c r="AY360" i="4" s="1"/>
  <c r="AC360" i="4"/>
  <c r="BG360" i="4" s="1"/>
  <c r="K368" i="4"/>
  <c r="AO368" i="4" s="1"/>
  <c r="Q371" i="4"/>
  <c r="AU371" i="4" s="1"/>
  <c r="AG373" i="4"/>
  <c r="BK373" i="4" s="1"/>
  <c r="AC373" i="4"/>
  <c r="BG373" i="4" s="1"/>
  <c r="Y373" i="4"/>
  <c r="BC373" i="4" s="1"/>
  <c r="U373" i="4"/>
  <c r="AY373" i="4" s="1"/>
  <c r="Q373" i="4"/>
  <c r="AU373" i="4" s="1"/>
  <c r="M373" i="4"/>
  <c r="AQ373" i="4" s="1"/>
  <c r="I373" i="4"/>
  <c r="AM373" i="4" s="1"/>
  <c r="E373" i="4"/>
  <c r="AI373" i="4" s="1"/>
  <c r="AF373" i="4"/>
  <c r="BJ373" i="4" s="1"/>
  <c r="AA373" i="4"/>
  <c r="BE373" i="4" s="1"/>
  <c r="V373" i="4"/>
  <c r="AZ373" i="4" s="1"/>
  <c r="P373" i="4"/>
  <c r="AT373" i="4" s="1"/>
  <c r="K373" i="4"/>
  <c r="AO373" i="4" s="1"/>
  <c r="F373" i="4"/>
  <c r="AJ373" i="4" s="1"/>
  <c r="AE373" i="4"/>
  <c r="BI373" i="4" s="1"/>
  <c r="Z373" i="4"/>
  <c r="BD373" i="4" s="1"/>
  <c r="T373" i="4"/>
  <c r="AX373" i="4" s="1"/>
  <c r="O373" i="4"/>
  <c r="AS373" i="4" s="1"/>
  <c r="J373" i="4"/>
  <c r="AN373" i="4" s="1"/>
  <c r="AD373" i="4"/>
  <c r="BH373" i="4" s="1"/>
  <c r="X373" i="4"/>
  <c r="BB373" i="4" s="1"/>
  <c r="S373" i="4"/>
  <c r="AW373" i="4" s="1"/>
  <c r="N373" i="4"/>
  <c r="AR373" i="4" s="1"/>
  <c r="H373" i="4"/>
  <c r="AL373" i="4" s="1"/>
  <c r="W373" i="4"/>
  <c r="BA373" i="4" s="1"/>
  <c r="AG377" i="4"/>
  <c r="BK377" i="4" s="1"/>
  <c r="AC377" i="4"/>
  <c r="BG377" i="4" s="1"/>
  <c r="Y377" i="4"/>
  <c r="BC377" i="4" s="1"/>
  <c r="U377" i="4"/>
  <c r="AY377" i="4" s="1"/>
  <c r="Q377" i="4"/>
  <c r="AU377" i="4" s="1"/>
  <c r="M377" i="4"/>
  <c r="AQ377" i="4" s="1"/>
  <c r="I377" i="4"/>
  <c r="AM377" i="4" s="1"/>
  <c r="E377" i="4"/>
  <c r="AI377" i="4" s="1"/>
  <c r="AF377" i="4"/>
  <c r="BJ377" i="4" s="1"/>
  <c r="AB377" i="4"/>
  <c r="BF377" i="4" s="1"/>
  <c r="X377" i="4"/>
  <c r="BB377" i="4" s="1"/>
  <c r="T377" i="4"/>
  <c r="AX377" i="4" s="1"/>
  <c r="P377" i="4"/>
  <c r="AT377" i="4" s="1"/>
  <c r="L377" i="4"/>
  <c r="AP377" i="4" s="1"/>
  <c r="H377" i="4"/>
  <c r="AL377" i="4" s="1"/>
  <c r="AE377" i="4"/>
  <c r="BI377" i="4" s="1"/>
  <c r="W377" i="4"/>
  <c r="BA377" i="4" s="1"/>
  <c r="O377" i="4"/>
  <c r="AS377" i="4" s="1"/>
  <c r="G377" i="4"/>
  <c r="AK377" i="4" s="1"/>
  <c r="AD377" i="4"/>
  <c r="BH377" i="4" s="1"/>
  <c r="V377" i="4"/>
  <c r="AZ377" i="4" s="1"/>
  <c r="N377" i="4"/>
  <c r="AR377" i="4" s="1"/>
  <c r="F377" i="4"/>
  <c r="AJ377" i="4" s="1"/>
  <c r="AA377" i="4"/>
  <c r="BE377" i="4" s="1"/>
  <c r="S377" i="4"/>
  <c r="AW377" i="4" s="1"/>
  <c r="K377" i="4"/>
  <c r="AO377" i="4" s="1"/>
  <c r="Y378" i="4"/>
  <c r="BC378" i="4" s="1"/>
  <c r="AG397" i="4"/>
  <c r="BK397" i="4" s="1"/>
  <c r="AC397" i="4"/>
  <c r="BG397" i="4" s="1"/>
  <c r="Y397" i="4"/>
  <c r="BC397" i="4" s="1"/>
  <c r="U397" i="4"/>
  <c r="AY397" i="4" s="1"/>
  <c r="Q397" i="4"/>
  <c r="AU397" i="4" s="1"/>
  <c r="M397" i="4"/>
  <c r="AQ397" i="4" s="1"/>
  <c r="I397" i="4"/>
  <c r="AM397" i="4" s="1"/>
  <c r="E397" i="4"/>
  <c r="AI397" i="4" s="1"/>
  <c r="AF397" i="4"/>
  <c r="BJ397" i="4" s="1"/>
  <c r="AB397" i="4"/>
  <c r="BF397" i="4" s="1"/>
  <c r="X397" i="4"/>
  <c r="BB397" i="4" s="1"/>
  <c r="T397" i="4"/>
  <c r="AX397" i="4" s="1"/>
  <c r="P397" i="4"/>
  <c r="AT397" i="4" s="1"/>
  <c r="L397" i="4"/>
  <c r="AP397" i="4" s="1"/>
  <c r="H397" i="4"/>
  <c r="AL397" i="4" s="1"/>
  <c r="AE397" i="4"/>
  <c r="BI397" i="4" s="1"/>
  <c r="AA397" i="4"/>
  <c r="BE397" i="4" s="1"/>
  <c r="W397" i="4"/>
  <c r="BA397" i="4" s="1"/>
  <c r="S397" i="4"/>
  <c r="AW397" i="4" s="1"/>
  <c r="O397" i="4"/>
  <c r="AS397" i="4" s="1"/>
  <c r="K397" i="4"/>
  <c r="AO397" i="4" s="1"/>
  <c r="G397" i="4"/>
  <c r="AK397" i="4" s="1"/>
  <c r="AD397" i="4"/>
  <c r="BH397" i="4" s="1"/>
  <c r="N397" i="4"/>
  <c r="AR397" i="4" s="1"/>
  <c r="Z397" i="4"/>
  <c r="BD397" i="4" s="1"/>
  <c r="J397" i="4"/>
  <c r="AN397" i="4" s="1"/>
  <c r="V397" i="4"/>
  <c r="AZ397" i="4" s="1"/>
  <c r="F397" i="4"/>
  <c r="AJ397" i="4" s="1"/>
  <c r="AE425" i="4"/>
  <c r="BI425" i="4" s="1"/>
  <c r="AA425" i="4"/>
  <c r="BE425" i="4" s="1"/>
  <c r="W425" i="4"/>
  <c r="BA425" i="4" s="1"/>
  <c r="S425" i="4"/>
  <c r="AW425" i="4" s="1"/>
  <c r="O425" i="4"/>
  <c r="AS425" i="4" s="1"/>
  <c r="K425" i="4"/>
  <c r="AO425" i="4" s="1"/>
  <c r="G425" i="4"/>
  <c r="AK425" i="4" s="1"/>
  <c r="AG425" i="4"/>
  <c r="BK425" i="4" s="1"/>
  <c r="AB425" i="4"/>
  <c r="BF425" i="4" s="1"/>
  <c r="V425" i="4"/>
  <c r="AZ425" i="4" s="1"/>
  <c r="Q425" i="4"/>
  <c r="AU425" i="4" s="1"/>
  <c r="L425" i="4"/>
  <c r="AP425" i="4" s="1"/>
  <c r="F425" i="4"/>
  <c r="AJ425" i="4" s="1"/>
  <c r="AF425" i="4"/>
  <c r="BJ425" i="4" s="1"/>
  <c r="Z425" i="4"/>
  <c r="BD425" i="4" s="1"/>
  <c r="U425" i="4"/>
  <c r="AY425" i="4" s="1"/>
  <c r="P425" i="4"/>
  <c r="AT425" i="4" s="1"/>
  <c r="J425" i="4"/>
  <c r="AN425" i="4" s="1"/>
  <c r="E425" i="4"/>
  <c r="AI425" i="4" s="1"/>
  <c r="AD425" i="4"/>
  <c r="BH425" i="4" s="1"/>
  <c r="Y425" i="4"/>
  <c r="BC425" i="4" s="1"/>
  <c r="T425" i="4"/>
  <c r="AX425" i="4" s="1"/>
  <c r="N425" i="4"/>
  <c r="AR425" i="4" s="1"/>
  <c r="I425" i="4"/>
  <c r="AM425" i="4" s="1"/>
  <c r="R425" i="4"/>
  <c r="AV425" i="4" s="1"/>
  <c r="M425" i="4"/>
  <c r="AQ425" i="4" s="1"/>
  <c r="AC425" i="4"/>
  <c r="BG425" i="4" s="1"/>
  <c r="H425" i="4"/>
  <c r="AL425" i="4" s="1"/>
  <c r="F236" i="4"/>
  <c r="AJ236" i="4" s="1"/>
  <c r="J236" i="4"/>
  <c r="AN236" i="4" s="1"/>
  <c r="N236" i="4"/>
  <c r="AR236" i="4" s="1"/>
  <c r="R236" i="4"/>
  <c r="AV236" i="4" s="1"/>
  <c r="V236" i="4"/>
  <c r="AZ236" i="4" s="1"/>
  <c r="Z236" i="4"/>
  <c r="BD236" i="4" s="1"/>
  <c r="AD236" i="4"/>
  <c r="BH236" i="4" s="1"/>
  <c r="I237" i="4"/>
  <c r="AM237" i="4" s="1"/>
  <c r="M237" i="4"/>
  <c r="AQ237" i="4" s="1"/>
  <c r="Q237" i="4"/>
  <c r="AU237" i="4" s="1"/>
  <c r="U237" i="4"/>
  <c r="AY237" i="4" s="1"/>
  <c r="Y237" i="4"/>
  <c r="BC237" i="4" s="1"/>
  <c r="AC237" i="4"/>
  <c r="BG237" i="4" s="1"/>
  <c r="F240" i="4"/>
  <c r="AJ240" i="4" s="1"/>
  <c r="J240" i="4"/>
  <c r="AN240" i="4" s="1"/>
  <c r="N240" i="4"/>
  <c r="AR240" i="4" s="1"/>
  <c r="R240" i="4"/>
  <c r="AV240" i="4" s="1"/>
  <c r="V240" i="4"/>
  <c r="AZ240" i="4" s="1"/>
  <c r="Z240" i="4"/>
  <c r="BD240" i="4" s="1"/>
  <c r="AD240" i="4"/>
  <c r="BH240" i="4" s="1"/>
  <c r="I241" i="4"/>
  <c r="AM241" i="4" s="1"/>
  <c r="M241" i="4"/>
  <c r="AQ241" i="4" s="1"/>
  <c r="Q241" i="4"/>
  <c r="AU241" i="4" s="1"/>
  <c r="U241" i="4"/>
  <c r="AY241" i="4" s="1"/>
  <c r="Y241" i="4"/>
  <c r="BC241" i="4" s="1"/>
  <c r="AC241" i="4"/>
  <c r="BG241" i="4" s="1"/>
  <c r="F244" i="4"/>
  <c r="AJ244" i="4" s="1"/>
  <c r="J244" i="4"/>
  <c r="AN244" i="4" s="1"/>
  <c r="N244" i="4"/>
  <c r="AR244" i="4" s="1"/>
  <c r="R244" i="4"/>
  <c r="AV244" i="4" s="1"/>
  <c r="V244" i="4"/>
  <c r="AZ244" i="4" s="1"/>
  <c r="Z244" i="4"/>
  <c r="BD244" i="4" s="1"/>
  <c r="AD244" i="4"/>
  <c r="BH244" i="4" s="1"/>
  <c r="I245" i="4"/>
  <c r="AM245" i="4" s="1"/>
  <c r="M245" i="4"/>
  <c r="AQ245" i="4" s="1"/>
  <c r="Q245" i="4"/>
  <c r="AU245" i="4" s="1"/>
  <c r="U245" i="4"/>
  <c r="AY245" i="4" s="1"/>
  <c r="Y245" i="4"/>
  <c r="BC245" i="4" s="1"/>
  <c r="AC245" i="4"/>
  <c r="BG245" i="4" s="1"/>
  <c r="F248" i="4"/>
  <c r="AJ248" i="4" s="1"/>
  <c r="J248" i="4"/>
  <c r="AN248" i="4" s="1"/>
  <c r="N248" i="4"/>
  <c r="AR248" i="4" s="1"/>
  <c r="R248" i="4"/>
  <c r="AV248" i="4" s="1"/>
  <c r="V248" i="4"/>
  <c r="AZ248" i="4" s="1"/>
  <c r="Z248" i="4"/>
  <c r="BD248" i="4" s="1"/>
  <c r="AD248" i="4"/>
  <c r="BH248" i="4" s="1"/>
  <c r="I249" i="4"/>
  <c r="AM249" i="4" s="1"/>
  <c r="M249" i="4"/>
  <c r="AQ249" i="4" s="1"/>
  <c r="Q249" i="4"/>
  <c r="AU249" i="4" s="1"/>
  <c r="U249" i="4"/>
  <c r="AY249" i="4" s="1"/>
  <c r="Y249" i="4"/>
  <c r="BC249" i="4" s="1"/>
  <c r="AC249" i="4"/>
  <c r="BG249" i="4" s="1"/>
  <c r="F252" i="4"/>
  <c r="AJ252" i="4" s="1"/>
  <c r="J252" i="4"/>
  <c r="AN252" i="4" s="1"/>
  <c r="N252" i="4"/>
  <c r="AR252" i="4" s="1"/>
  <c r="R252" i="4"/>
  <c r="AV252" i="4" s="1"/>
  <c r="V252" i="4"/>
  <c r="AZ252" i="4" s="1"/>
  <c r="Z252" i="4"/>
  <c r="BD252" i="4" s="1"/>
  <c r="AD252" i="4"/>
  <c r="BH252" i="4" s="1"/>
  <c r="I253" i="4"/>
  <c r="AM253" i="4" s="1"/>
  <c r="M253" i="4"/>
  <c r="AQ253" i="4" s="1"/>
  <c r="Q253" i="4"/>
  <c r="AU253" i="4" s="1"/>
  <c r="U253" i="4"/>
  <c r="AY253" i="4" s="1"/>
  <c r="Y253" i="4"/>
  <c r="BC253" i="4" s="1"/>
  <c r="AC253" i="4"/>
  <c r="BG253" i="4" s="1"/>
  <c r="F256" i="4"/>
  <c r="AJ256" i="4" s="1"/>
  <c r="J256" i="4"/>
  <c r="AN256" i="4" s="1"/>
  <c r="N256" i="4"/>
  <c r="AR256" i="4" s="1"/>
  <c r="R256" i="4"/>
  <c r="AV256" i="4" s="1"/>
  <c r="V256" i="4"/>
  <c r="AZ256" i="4" s="1"/>
  <c r="Z256" i="4"/>
  <c r="BD256" i="4" s="1"/>
  <c r="AD256" i="4"/>
  <c r="BH256" i="4" s="1"/>
  <c r="I257" i="4"/>
  <c r="AM257" i="4" s="1"/>
  <c r="M257" i="4"/>
  <c r="AQ257" i="4" s="1"/>
  <c r="Q257" i="4"/>
  <c r="AU257" i="4" s="1"/>
  <c r="U257" i="4"/>
  <c r="AY257" i="4" s="1"/>
  <c r="Y257" i="4"/>
  <c r="BC257" i="4" s="1"/>
  <c r="AC257" i="4"/>
  <c r="BG257" i="4" s="1"/>
  <c r="F260" i="4"/>
  <c r="AJ260" i="4" s="1"/>
  <c r="J260" i="4"/>
  <c r="AN260" i="4" s="1"/>
  <c r="N260" i="4"/>
  <c r="AR260" i="4" s="1"/>
  <c r="R260" i="4"/>
  <c r="AV260" i="4" s="1"/>
  <c r="V260" i="4"/>
  <c r="AZ260" i="4" s="1"/>
  <c r="Z260" i="4"/>
  <c r="BD260" i="4" s="1"/>
  <c r="AD260" i="4"/>
  <c r="BH260" i="4" s="1"/>
  <c r="I261" i="4"/>
  <c r="AM261" i="4" s="1"/>
  <c r="M261" i="4"/>
  <c r="AQ261" i="4" s="1"/>
  <c r="Q261" i="4"/>
  <c r="AU261" i="4" s="1"/>
  <c r="U261" i="4"/>
  <c r="AY261" i="4" s="1"/>
  <c r="Y261" i="4"/>
  <c r="BC261" i="4" s="1"/>
  <c r="AC261" i="4"/>
  <c r="BG261" i="4" s="1"/>
  <c r="F264" i="4"/>
  <c r="AJ264" i="4" s="1"/>
  <c r="J264" i="4"/>
  <c r="AN264" i="4" s="1"/>
  <c r="N264" i="4"/>
  <c r="AR264" i="4" s="1"/>
  <c r="R264" i="4"/>
  <c r="AV264" i="4" s="1"/>
  <c r="V264" i="4"/>
  <c r="AZ264" i="4" s="1"/>
  <c r="Z264" i="4"/>
  <c r="BD264" i="4" s="1"/>
  <c r="AD264" i="4"/>
  <c r="BH264" i="4" s="1"/>
  <c r="I265" i="4"/>
  <c r="AM265" i="4" s="1"/>
  <c r="M265" i="4"/>
  <c r="AQ265" i="4" s="1"/>
  <c r="Q265" i="4"/>
  <c r="AU265" i="4" s="1"/>
  <c r="U265" i="4"/>
  <c r="AY265" i="4" s="1"/>
  <c r="Y265" i="4"/>
  <c r="BC265" i="4" s="1"/>
  <c r="AC265" i="4"/>
  <c r="BG265" i="4" s="1"/>
  <c r="F268" i="4"/>
  <c r="AJ268" i="4" s="1"/>
  <c r="J268" i="4"/>
  <c r="AN268" i="4" s="1"/>
  <c r="N268" i="4"/>
  <c r="AR268" i="4" s="1"/>
  <c r="R268" i="4"/>
  <c r="AV268" i="4" s="1"/>
  <c r="V268" i="4"/>
  <c r="AZ268" i="4" s="1"/>
  <c r="Z268" i="4"/>
  <c r="BD268" i="4" s="1"/>
  <c r="AD268" i="4"/>
  <c r="BH268" i="4" s="1"/>
  <c r="I269" i="4"/>
  <c r="AM269" i="4" s="1"/>
  <c r="M269" i="4"/>
  <c r="AQ269" i="4" s="1"/>
  <c r="Q269" i="4"/>
  <c r="AU269" i="4" s="1"/>
  <c r="U269" i="4"/>
  <c r="AY269" i="4" s="1"/>
  <c r="Y269" i="4"/>
  <c r="BC269" i="4" s="1"/>
  <c r="AC269" i="4"/>
  <c r="BG269" i="4" s="1"/>
  <c r="F272" i="4"/>
  <c r="AJ272" i="4" s="1"/>
  <c r="J272" i="4"/>
  <c r="AN272" i="4" s="1"/>
  <c r="N272" i="4"/>
  <c r="AR272" i="4" s="1"/>
  <c r="R272" i="4"/>
  <c r="AV272" i="4" s="1"/>
  <c r="V272" i="4"/>
  <c r="AZ272" i="4" s="1"/>
  <c r="Z272" i="4"/>
  <c r="BD272" i="4" s="1"/>
  <c r="AD272" i="4"/>
  <c r="BH272" i="4" s="1"/>
  <c r="I273" i="4"/>
  <c r="AM273" i="4" s="1"/>
  <c r="M273" i="4"/>
  <c r="AQ273" i="4" s="1"/>
  <c r="Q273" i="4"/>
  <c r="AU273" i="4" s="1"/>
  <c r="U273" i="4"/>
  <c r="AY273" i="4" s="1"/>
  <c r="Y273" i="4"/>
  <c r="BC273" i="4" s="1"/>
  <c r="AC273" i="4"/>
  <c r="BG273" i="4" s="1"/>
  <c r="F276" i="4"/>
  <c r="AJ276" i="4" s="1"/>
  <c r="J276" i="4"/>
  <c r="AN276" i="4" s="1"/>
  <c r="N276" i="4"/>
  <c r="AR276" i="4" s="1"/>
  <c r="R276" i="4"/>
  <c r="AV276" i="4" s="1"/>
  <c r="V276" i="4"/>
  <c r="AZ276" i="4" s="1"/>
  <c r="Z276" i="4"/>
  <c r="BD276" i="4" s="1"/>
  <c r="AD276" i="4"/>
  <c r="BH276" i="4" s="1"/>
  <c r="I277" i="4"/>
  <c r="AM277" i="4" s="1"/>
  <c r="M277" i="4"/>
  <c r="AQ277" i="4" s="1"/>
  <c r="Q277" i="4"/>
  <c r="AU277" i="4" s="1"/>
  <c r="U277" i="4"/>
  <c r="AY277" i="4" s="1"/>
  <c r="Y277" i="4"/>
  <c r="BC277" i="4" s="1"/>
  <c r="AC277" i="4"/>
  <c r="BG277" i="4" s="1"/>
  <c r="F280" i="4"/>
  <c r="AJ280" i="4" s="1"/>
  <c r="J280" i="4"/>
  <c r="AN280" i="4" s="1"/>
  <c r="N280" i="4"/>
  <c r="AR280" i="4" s="1"/>
  <c r="R280" i="4"/>
  <c r="AV280" i="4" s="1"/>
  <c r="V280" i="4"/>
  <c r="AZ280" i="4" s="1"/>
  <c r="Z280" i="4"/>
  <c r="BD280" i="4" s="1"/>
  <c r="AD280" i="4"/>
  <c r="BH280" i="4" s="1"/>
  <c r="I281" i="4"/>
  <c r="AM281" i="4" s="1"/>
  <c r="M281" i="4"/>
  <c r="AQ281" i="4" s="1"/>
  <c r="Q281" i="4"/>
  <c r="AU281" i="4" s="1"/>
  <c r="U281" i="4"/>
  <c r="AY281" i="4" s="1"/>
  <c r="Y281" i="4"/>
  <c r="BC281" i="4" s="1"/>
  <c r="AC281" i="4"/>
  <c r="BG281" i="4" s="1"/>
  <c r="F284" i="4"/>
  <c r="AJ284" i="4" s="1"/>
  <c r="J284" i="4"/>
  <c r="AN284" i="4" s="1"/>
  <c r="N284" i="4"/>
  <c r="AR284" i="4" s="1"/>
  <c r="R284" i="4"/>
  <c r="AV284" i="4" s="1"/>
  <c r="V284" i="4"/>
  <c r="AZ284" i="4" s="1"/>
  <c r="Z284" i="4"/>
  <c r="BD284" i="4" s="1"/>
  <c r="AD284" i="4"/>
  <c r="BH284" i="4" s="1"/>
  <c r="E285" i="4"/>
  <c r="AI285" i="4" s="1"/>
  <c r="I285" i="4"/>
  <c r="AM285" i="4" s="1"/>
  <c r="M285" i="4"/>
  <c r="AQ285" i="4" s="1"/>
  <c r="Q285" i="4"/>
  <c r="AU285" i="4" s="1"/>
  <c r="U285" i="4"/>
  <c r="AY285" i="4" s="1"/>
  <c r="Y285" i="4"/>
  <c r="BC285" i="4" s="1"/>
  <c r="AC285" i="4"/>
  <c r="BG285" i="4" s="1"/>
  <c r="F288" i="4"/>
  <c r="AJ288" i="4" s="1"/>
  <c r="J288" i="4"/>
  <c r="AN288" i="4" s="1"/>
  <c r="N288" i="4"/>
  <c r="AR288" i="4" s="1"/>
  <c r="R288" i="4"/>
  <c r="AV288" i="4" s="1"/>
  <c r="V288" i="4"/>
  <c r="AZ288" i="4" s="1"/>
  <c r="Z288" i="4"/>
  <c r="BD288" i="4" s="1"/>
  <c r="AD288" i="4"/>
  <c r="BH288" i="4" s="1"/>
  <c r="E289" i="4"/>
  <c r="AI289" i="4" s="1"/>
  <c r="I289" i="4"/>
  <c r="AM289" i="4" s="1"/>
  <c r="M289" i="4"/>
  <c r="AQ289" i="4" s="1"/>
  <c r="Q289" i="4"/>
  <c r="AU289" i="4" s="1"/>
  <c r="U289" i="4"/>
  <c r="AY289" i="4" s="1"/>
  <c r="Y289" i="4"/>
  <c r="BC289" i="4" s="1"/>
  <c r="AC289" i="4"/>
  <c r="BG289" i="4" s="1"/>
  <c r="F292" i="4"/>
  <c r="AJ292" i="4" s="1"/>
  <c r="J292" i="4"/>
  <c r="AN292" i="4" s="1"/>
  <c r="N292" i="4"/>
  <c r="AR292" i="4" s="1"/>
  <c r="R292" i="4"/>
  <c r="AV292" i="4" s="1"/>
  <c r="V292" i="4"/>
  <c r="AZ292" i="4" s="1"/>
  <c r="Z292" i="4"/>
  <c r="BD292" i="4" s="1"/>
  <c r="AD292" i="4"/>
  <c r="BH292" i="4" s="1"/>
  <c r="I293" i="4"/>
  <c r="AM293" i="4" s="1"/>
  <c r="M293" i="4"/>
  <c r="AQ293" i="4" s="1"/>
  <c r="Q293" i="4"/>
  <c r="AU293" i="4" s="1"/>
  <c r="U293" i="4"/>
  <c r="AY293" i="4" s="1"/>
  <c r="Y293" i="4"/>
  <c r="BC293" i="4" s="1"/>
  <c r="AD297" i="4"/>
  <c r="BH297" i="4" s="1"/>
  <c r="AE300" i="4"/>
  <c r="BI300" i="4" s="1"/>
  <c r="AA300" i="4"/>
  <c r="BE300" i="4" s="1"/>
  <c r="W300" i="4"/>
  <c r="BA300" i="4" s="1"/>
  <c r="S300" i="4"/>
  <c r="AW300" i="4" s="1"/>
  <c r="O300" i="4"/>
  <c r="AS300" i="4" s="1"/>
  <c r="K300" i="4"/>
  <c r="AO300" i="4" s="1"/>
  <c r="G300" i="4"/>
  <c r="AK300" i="4" s="1"/>
  <c r="H300" i="4"/>
  <c r="AL300" i="4" s="1"/>
  <c r="M300" i="4"/>
  <c r="AQ300" i="4" s="1"/>
  <c r="R300" i="4"/>
  <c r="AV300" i="4" s="1"/>
  <c r="X300" i="4"/>
  <c r="BB300" i="4" s="1"/>
  <c r="AC300" i="4"/>
  <c r="BG300" i="4" s="1"/>
  <c r="K301" i="4"/>
  <c r="AO301" i="4" s="1"/>
  <c r="P301" i="4"/>
  <c r="AT301" i="4" s="1"/>
  <c r="U301" i="4"/>
  <c r="AY301" i="4" s="1"/>
  <c r="AA301" i="4"/>
  <c r="BE301" i="4" s="1"/>
  <c r="AF301" i="4"/>
  <c r="BJ301" i="4" s="1"/>
  <c r="AF303" i="4"/>
  <c r="BJ303" i="4" s="1"/>
  <c r="AB303" i="4"/>
  <c r="BF303" i="4" s="1"/>
  <c r="X303" i="4"/>
  <c r="BB303" i="4" s="1"/>
  <c r="T303" i="4"/>
  <c r="AX303" i="4" s="1"/>
  <c r="P303" i="4"/>
  <c r="AT303" i="4" s="1"/>
  <c r="L303" i="4"/>
  <c r="AP303" i="4" s="1"/>
  <c r="H303" i="4"/>
  <c r="AL303" i="4" s="1"/>
  <c r="G303" i="4"/>
  <c r="AK303" i="4" s="1"/>
  <c r="M303" i="4"/>
  <c r="AQ303" i="4" s="1"/>
  <c r="R303" i="4"/>
  <c r="AV303" i="4" s="1"/>
  <c r="W303" i="4"/>
  <c r="BA303" i="4" s="1"/>
  <c r="AC303" i="4"/>
  <c r="BG303" i="4" s="1"/>
  <c r="L304" i="4"/>
  <c r="AP304" i="4" s="1"/>
  <c r="Q304" i="4"/>
  <c r="AU304" i="4" s="1"/>
  <c r="V304" i="4"/>
  <c r="AZ304" i="4" s="1"/>
  <c r="AB304" i="4"/>
  <c r="BF304" i="4" s="1"/>
  <c r="AG306" i="4"/>
  <c r="BK306" i="4" s="1"/>
  <c r="AC306" i="4"/>
  <c r="BG306" i="4" s="1"/>
  <c r="Y306" i="4"/>
  <c r="BC306" i="4" s="1"/>
  <c r="U306" i="4"/>
  <c r="AY306" i="4" s="1"/>
  <c r="Q306" i="4"/>
  <c r="AU306" i="4" s="1"/>
  <c r="M306" i="4"/>
  <c r="AQ306" i="4" s="1"/>
  <c r="I306" i="4"/>
  <c r="AM306" i="4" s="1"/>
  <c r="E306" i="4"/>
  <c r="AI306" i="4" s="1"/>
  <c r="G306" i="4"/>
  <c r="AK306" i="4" s="1"/>
  <c r="L306" i="4"/>
  <c r="AP306" i="4" s="1"/>
  <c r="R306" i="4"/>
  <c r="AV306" i="4" s="1"/>
  <c r="W306" i="4"/>
  <c r="BA306" i="4" s="1"/>
  <c r="AB306" i="4"/>
  <c r="BF306" i="4" s="1"/>
  <c r="K307" i="4"/>
  <c r="AO307" i="4" s="1"/>
  <c r="Q307" i="4"/>
  <c r="AU307" i="4" s="1"/>
  <c r="V307" i="4"/>
  <c r="AZ307" i="4" s="1"/>
  <c r="AA307" i="4"/>
  <c r="BE307" i="4" s="1"/>
  <c r="AD313" i="4"/>
  <c r="BH313" i="4" s="1"/>
  <c r="AE316" i="4"/>
  <c r="BI316" i="4" s="1"/>
  <c r="AA316" i="4"/>
  <c r="BE316" i="4" s="1"/>
  <c r="W316" i="4"/>
  <c r="BA316" i="4" s="1"/>
  <c r="S316" i="4"/>
  <c r="AW316" i="4" s="1"/>
  <c r="O316" i="4"/>
  <c r="AS316" i="4" s="1"/>
  <c r="K316" i="4"/>
  <c r="AO316" i="4" s="1"/>
  <c r="G316" i="4"/>
  <c r="AK316" i="4" s="1"/>
  <c r="H316" i="4"/>
  <c r="AL316" i="4" s="1"/>
  <c r="M316" i="4"/>
  <c r="AQ316" i="4" s="1"/>
  <c r="R316" i="4"/>
  <c r="AV316" i="4" s="1"/>
  <c r="X316" i="4"/>
  <c r="BB316" i="4" s="1"/>
  <c r="AC316" i="4"/>
  <c r="BG316" i="4" s="1"/>
  <c r="AG317" i="4"/>
  <c r="BK317" i="4" s="1"/>
  <c r="AC317" i="4"/>
  <c r="BG317" i="4" s="1"/>
  <c r="Y317" i="4"/>
  <c r="BC317" i="4" s="1"/>
  <c r="U317" i="4"/>
  <c r="AY317" i="4" s="1"/>
  <c r="Q317" i="4"/>
  <c r="AU317" i="4" s="1"/>
  <c r="E317" i="4"/>
  <c r="AI317" i="4" s="1"/>
  <c r="K317" i="4"/>
  <c r="AO317" i="4" s="1"/>
  <c r="P317" i="4"/>
  <c r="AT317" i="4" s="1"/>
  <c r="X317" i="4"/>
  <c r="BB317" i="4" s="1"/>
  <c r="AF317" i="4"/>
  <c r="BJ317" i="4" s="1"/>
  <c r="AE320" i="4"/>
  <c r="BI320" i="4" s="1"/>
  <c r="AG326" i="4"/>
  <c r="BK326" i="4" s="1"/>
  <c r="AC326" i="4"/>
  <c r="BG326" i="4" s="1"/>
  <c r="Y326" i="4"/>
  <c r="BC326" i="4" s="1"/>
  <c r="U326" i="4"/>
  <c r="AY326" i="4" s="1"/>
  <c r="Q326" i="4"/>
  <c r="AU326" i="4" s="1"/>
  <c r="M326" i="4"/>
  <c r="AQ326" i="4" s="1"/>
  <c r="I326" i="4"/>
  <c r="AM326" i="4" s="1"/>
  <c r="E326" i="4"/>
  <c r="AI326" i="4" s="1"/>
  <c r="AF326" i="4"/>
  <c r="BJ326" i="4" s="1"/>
  <c r="AB326" i="4"/>
  <c r="BF326" i="4" s="1"/>
  <c r="X326" i="4"/>
  <c r="BB326" i="4" s="1"/>
  <c r="T326" i="4"/>
  <c r="AX326" i="4" s="1"/>
  <c r="P326" i="4"/>
  <c r="AT326" i="4" s="1"/>
  <c r="L326" i="4"/>
  <c r="AP326" i="4" s="1"/>
  <c r="H326" i="4"/>
  <c r="AL326" i="4" s="1"/>
  <c r="J326" i="4"/>
  <c r="AN326" i="4" s="1"/>
  <c r="R326" i="4"/>
  <c r="AV326" i="4" s="1"/>
  <c r="Z326" i="4"/>
  <c r="BD326" i="4" s="1"/>
  <c r="I327" i="4"/>
  <c r="AM327" i="4" s="1"/>
  <c r="Q327" i="4"/>
  <c r="AU327" i="4" s="1"/>
  <c r="Y327" i="4"/>
  <c r="BC327" i="4" s="1"/>
  <c r="AF331" i="4"/>
  <c r="BJ331" i="4" s="1"/>
  <c r="AB331" i="4"/>
  <c r="BF331" i="4" s="1"/>
  <c r="X331" i="4"/>
  <c r="BB331" i="4" s="1"/>
  <c r="T331" i="4"/>
  <c r="AX331" i="4" s="1"/>
  <c r="P331" i="4"/>
  <c r="AT331" i="4" s="1"/>
  <c r="L331" i="4"/>
  <c r="AP331" i="4" s="1"/>
  <c r="H331" i="4"/>
  <c r="AL331" i="4" s="1"/>
  <c r="AE331" i="4"/>
  <c r="BI331" i="4" s="1"/>
  <c r="AA331" i="4"/>
  <c r="BE331" i="4" s="1"/>
  <c r="W331" i="4"/>
  <c r="BA331" i="4" s="1"/>
  <c r="S331" i="4"/>
  <c r="AW331" i="4" s="1"/>
  <c r="O331" i="4"/>
  <c r="AS331" i="4" s="1"/>
  <c r="K331" i="4"/>
  <c r="AO331" i="4" s="1"/>
  <c r="G331" i="4"/>
  <c r="AK331" i="4" s="1"/>
  <c r="J331" i="4"/>
  <c r="AN331" i="4" s="1"/>
  <c r="R331" i="4"/>
  <c r="AV331" i="4" s="1"/>
  <c r="Z331" i="4"/>
  <c r="BD331" i="4" s="1"/>
  <c r="P332" i="4"/>
  <c r="AT332" i="4" s="1"/>
  <c r="X332" i="4"/>
  <c r="BB332" i="4" s="1"/>
  <c r="AF332" i="4"/>
  <c r="BJ332" i="4" s="1"/>
  <c r="AE336" i="4"/>
  <c r="BI336" i="4" s="1"/>
  <c r="AG342" i="4"/>
  <c r="BK342" i="4" s="1"/>
  <c r="AC342" i="4"/>
  <c r="BG342" i="4" s="1"/>
  <c r="Y342" i="4"/>
  <c r="BC342" i="4" s="1"/>
  <c r="U342" i="4"/>
  <c r="AY342" i="4" s="1"/>
  <c r="Q342" i="4"/>
  <c r="AU342" i="4" s="1"/>
  <c r="M342" i="4"/>
  <c r="AQ342" i="4" s="1"/>
  <c r="I342" i="4"/>
  <c r="AM342" i="4" s="1"/>
  <c r="E342" i="4"/>
  <c r="AI342" i="4" s="1"/>
  <c r="AF342" i="4"/>
  <c r="BJ342" i="4" s="1"/>
  <c r="AB342" i="4"/>
  <c r="BF342" i="4" s="1"/>
  <c r="X342" i="4"/>
  <c r="BB342" i="4" s="1"/>
  <c r="T342" i="4"/>
  <c r="AX342" i="4" s="1"/>
  <c r="P342" i="4"/>
  <c r="AT342" i="4" s="1"/>
  <c r="L342" i="4"/>
  <c r="AP342" i="4" s="1"/>
  <c r="H342" i="4"/>
  <c r="AL342" i="4" s="1"/>
  <c r="J342" i="4"/>
  <c r="AN342" i="4" s="1"/>
  <c r="R342" i="4"/>
  <c r="AV342" i="4" s="1"/>
  <c r="Z342" i="4"/>
  <c r="BD342" i="4" s="1"/>
  <c r="I343" i="4"/>
  <c r="AM343" i="4" s="1"/>
  <c r="Q343" i="4"/>
  <c r="AU343" i="4" s="1"/>
  <c r="Y343" i="4"/>
  <c r="BC343" i="4" s="1"/>
  <c r="AE348" i="4"/>
  <c r="BI348" i="4" s="1"/>
  <c r="AG354" i="4"/>
  <c r="BK354" i="4" s="1"/>
  <c r="AC354" i="4"/>
  <c r="BG354" i="4" s="1"/>
  <c r="Y354" i="4"/>
  <c r="BC354" i="4" s="1"/>
  <c r="U354" i="4"/>
  <c r="AY354" i="4" s="1"/>
  <c r="Q354" i="4"/>
  <c r="AU354" i="4" s="1"/>
  <c r="M354" i="4"/>
  <c r="AQ354" i="4" s="1"/>
  <c r="I354" i="4"/>
  <c r="AM354" i="4" s="1"/>
  <c r="E354" i="4"/>
  <c r="AI354" i="4" s="1"/>
  <c r="AF354" i="4"/>
  <c r="BJ354" i="4" s="1"/>
  <c r="AB354" i="4"/>
  <c r="BF354" i="4" s="1"/>
  <c r="X354" i="4"/>
  <c r="BB354" i="4" s="1"/>
  <c r="T354" i="4"/>
  <c r="AX354" i="4" s="1"/>
  <c r="P354" i="4"/>
  <c r="AT354" i="4" s="1"/>
  <c r="L354" i="4"/>
  <c r="AP354" i="4" s="1"/>
  <c r="H354" i="4"/>
  <c r="AL354" i="4" s="1"/>
  <c r="J354" i="4"/>
  <c r="AN354" i="4" s="1"/>
  <c r="R354" i="4"/>
  <c r="AV354" i="4" s="1"/>
  <c r="Z354" i="4"/>
  <c r="BD354" i="4" s="1"/>
  <c r="I355" i="4"/>
  <c r="AM355" i="4" s="1"/>
  <c r="Q355" i="4"/>
  <c r="AU355" i="4" s="1"/>
  <c r="Y355" i="4"/>
  <c r="BC355" i="4" s="1"/>
  <c r="AF359" i="4"/>
  <c r="BJ359" i="4" s="1"/>
  <c r="AB359" i="4"/>
  <c r="BF359" i="4" s="1"/>
  <c r="X359" i="4"/>
  <c r="BB359" i="4" s="1"/>
  <c r="T359" i="4"/>
  <c r="AX359" i="4" s="1"/>
  <c r="P359" i="4"/>
  <c r="AT359" i="4" s="1"/>
  <c r="L359" i="4"/>
  <c r="AP359" i="4" s="1"/>
  <c r="H359" i="4"/>
  <c r="AL359" i="4" s="1"/>
  <c r="AE359" i="4"/>
  <c r="BI359" i="4" s="1"/>
  <c r="AA359" i="4"/>
  <c r="BE359" i="4" s="1"/>
  <c r="W359" i="4"/>
  <c r="BA359" i="4" s="1"/>
  <c r="S359" i="4"/>
  <c r="AW359" i="4" s="1"/>
  <c r="O359" i="4"/>
  <c r="AS359" i="4" s="1"/>
  <c r="K359" i="4"/>
  <c r="AO359" i="4" s="1"/>
  <c r="G359" i="4"/>
  <c r="AK359" i="4" s="1"/>
  <c r="J359" i="4"/>
  <c r="AN359" i="4" s="1"/>
  <c r="R359" i="4"/>
  <c r="AV359" i="4" s="1"/>
  <c r="Z359" i="4"/>
  <c r="BD359" i="4" s="1"/>
  <c r="H360" i="4"/>
  <c r="AL360" i="4" s="1"/>
  <c r="P360" i="4"/>
  <c r="AT360" i="4" s="1"/>
  <c r="X360" i="4"/>
  <c r="BB360" i="4" s="1"/>
  <c r="AF360" i="4"/>
  <c r="BJ360" i="4" s="1"/>
  <c r="AE368" i="4"/>
  <c r="BI368" i="4" s="1"/>
  <c r="Y368" i="4"/>
  <c r="BC368" i="4" s="1"/>
  <c r="T368" i="4"/>
  <c r="AX368" i="4" s="1"/>
  <c r="O368" i="4"/>
  <c r="AS368" i="4" s="1"/>
  <c r="I368" i="4"/>
  <c r="AM368" i="4" s="1"/>
  <c r="AC368" i="4"/>
  <c r="BG368" i="4" s="1"/>
  <c r="X368" i="4"/>
  <c r="BB368" i="4" s="1"/>
  <c r="S368" i="4"/>
  <c r="AW368" i="4" s="1"/>
  <c r="M368" i="4"/>
  <c r="AQ368" i="4" s="1"/>
  <c r="AG368" i="4"/>
  <c r="BK368" i="4" s="1"/>
  <c r="AB368" i="4"/>
  <c r="BF368" i="4" s="1"/>
  <c r="W368" i="4"/>
  <c r="BA368" i="4" s="1"/>
  <c r="Q368" i="4"/>
  <c r="AU368" i="4" s="1"/>
  <c r="L368" i="4"/>
  <c r="AP368" i="4" s="1"/>
  <c r="P368" i="4"/>
  <c r="AT368" i="4" s="1"/>
  <c r="X425" i="4"/>
  <c r="BB425" i="4" s="1"/>
  <c r="F209" i="4"/>
  <c r="AJ209" i="4" s="1"/>
  <c r="J209" i="4"/>
  <c r="AN209" i="4" s="1"/>
  <c r="N209" i="4"/>
  <c r="AR209" i="4" s="1"/>
  <c r="R209" i="4"/>
  <c r="AV209" i="4" s="1"/>
  <c r="V209" i="4"/>
  <c r="AZ209" i="4" s="1"/>
  <c r="Z209" i="4"/>
  <c r="BD209" i="4" s="1"/>
  <c r="F213" i="4"/>
  <c r="AJ213" i="4" s="1"/>
  <c r="J213" i="4"/>
  <c r="AN213" i="4" s="1"/>
  <c r="N213" i="4"/>
  <c r="AR213" i="4" s="1"/>
  <c r="R213" i="4"/>
  <c r="AV213" i="4" s="1"/>
  <c r="V213" i="4"/>
  <c r="AZ213" i="4" s="1"/>
  <c r="Z213" i="4"/>
  <c r="BD213" i="4" s="1"/>
  <c r="F217" i="4"/>
  <c r="AJ217" i="4" s="1"/>
  <c r="J217" i="4"/>
  <c r="AN217" i="4" s="1"/>
  <c r="N217" i="4"/>
  <c r="AR217" i="4" s="1"/>
  <c r="R217" i="4"/>
  <c r="AV217" i="4" s="1"/>
  <c r="V217" i="4"/>
  <c r="AZ217" i="4" s="1"/>
  <c r="Z217" i="4"/>
  <c r="BD217" i="4" s="1"/>
  <c r="F221" i="4"/>
  <c r="AJ221" i="4" s="1"/>
  <c r="J221" i="4"/>
  <c r="AN221" i="4" s="1"/>
  <c r="N221" i="4"/>
  <c r="AR221" i="4" s="1"/>
  <c r="R221" i="4"/>
  <c r="AV221" i="4" s="1"/>
  <c r="V221" i="4"/>
  <c r="AZ221" i="4" s="1"/>
  <c r="Z221" i="4"/>
  <c r="BD221" i="4" s="1"/>
  <c r="F225" i="4"/>
  <c r="AJ225" i="4" s="1"/>
  <c r="J225" i="4"/>
  <c r="AN225" i="4" s="1"/>
  <c r="N225" i="4"/>
  <c r="AR225" i="4" s="1"/>
  <c r="R225" i="4"/>
  <c r="AV225" i="4" s="1"/>
  <c r="V225" i="4"/>
  <c r="AZ225" i="4" s="1"/>
  <c r="Z225" i="4"/>
  <c r="BD225" i="4" s="1"/>
  <c r="F229" i="4"/>
  <c r="AJ229" i="4" s="1"/>
  <c r="J229" i="4"/>
  <c r="AN229" i="4" s="1"/>
  <c r="N229" i="4"/>
  <c r="AR229" i="4" s="1"/>
  <c r="R229" i="4"/>
  <c r="AV229" i="4" s="1"/>
  <c r="V229" i="4"/>
  <c r="AZ229" i="4" s="1"/>
  <c r="Z229" i="4"/>
  <c r="BD229" i="4" s="1"/>
  <c r="F233" i="4"/>
  <c r="AJ233" i="4" s="1"/>
  <c r="J233" i="4"/>
  <c r="AN233" i="4" s="1"/>
  <c r="N233" i="4"/>
  <c r="AR233" i="4" s="1"/>
  <c r="R233" i="4"/>
  <c r="AV233" i="4" s="1"/>
  <c r="V233" i="4"/>
  <c r="AZ233" i="4" s="1"/>
  <c r="Z233" i="4"/>
  <c r="BD233" i="4" s="1"/>
  <c r="G236" i="4"/>
  <c r="AK236" i="4" s="1"/>
  <c r="K236" i="4"/>
  <c r="AO236" i="4" s="1"/>
  <c r="O236" i="4"/>
  <c r="AS236" i="4" s="1"/>
  <c r="S236" i="4"/>
  <c r="AW236" i="4" s="1"/>
  <c r="W236" i="4"/>
  <c r="BA236" i="4" s="1"/>
  <c r="AA236" i="4"/>
  <c r="BE236" i="4" s="1"/>
  <c r="F237" i="4"/>
  <c r="AJ237" i="4" s="1"/>
  <c r="J237" i="4"/>
  <c r="AN237" i="4" s="1"/>
  <c r="N237" i="4"/>
  <c r="AR237" i="4" s="1"/>
  <c r="R237" i="4"/>
  <c r="AV237" i="4" s="1"/>
  <c r="V237" i="4"/>
  <c r="AZ237" i="4" s="1"/>
  <c r="Z237" i="4"/>
  <c r="BD237" i="4" s="1"/>
  <c r="G240" i="4"/>
  <c r="AK240" i="4" s="1"/>
  <c r="K240" i="4"/>
  <c r="AO240" i="4" s="1"/>
  <c r="O240" i="4"/>
  <c r="AS240" i="4" s="1"/>
  <c r="S240" i="4"/>
  <c r="AW240" i="4" s="1"/>
  <c r="W240" i="4"/>
  <c r="BA240" i="4" s="1"/>
  <c r="AA240" i="4"/>
  <c r="BE240" i="4" s="1"/>
  <c r="F241" i="4"/>
  <c r="AJ241" i="4" s="1"/>
  <c r="J241" i="4"/>
  <c r="AN241" i="4" s="1"/>
  <c r="N241" i="4"/>
  <c r="AR241" i="4" s="1"/>
  <c r="R241" i="4"/>
  <c r="AV241" i="4" s="1"/>
  <c r="V241" i="4"/>
  <c r="AZ241" i="4" s="1"/>
  <c r="Z241" i="4"/>
  <c r="BD241" i="4" s="1"/>
  <c r="G244" i="4"/>
  <c r="AK244" i="4" s="1"/>
  <c r="K244" i="4"/>
  <c r="AO244" i="4" s="1"/>
  <c r="O244" i="4"/>
  <c r="AS244" i="4" s="1"/>
  <c r="S244" i="4"/>
  <c r="AW244" i="4" s="1"/>
  <c r="W244" i="4"/>
  <c r="BA244" i="4" s="1"/>
  <c r="AA244" i="4"/>
  <c r="BE244" i="4" s="1"/>
  <c r="F245" i="4"/>
  <c r="AJ245" i="4" s="1"/>
  <c r="J245" i="4"/>
  <c r="AN245" i="4" s="1"/>
  <c r="N245" i="4"/>
  <c r="AR245" i="4" s="1"/>
  <c r="R245" i="4"/>
  <c r="AV245" i="4" s="1"/>
  <c r="V245" i="4"/>
  <c r="AZ245" i="4" s="1"/>
  <c r="Z245" i="4"/>
  <c r="BD245" i="4" s="1"/>
  <c r="G248" i="4"/>
  <c r="AK248" i="4" s="1"/>
  <c r="K248" i="4"/>
  <c r="AO248" i="4" s="1"/>
  <c r="O248" i="4"/>
  <c r="AS248" i="4" s="1"/>
  <c r="S248" i="4"/>
  <c r="AW248" i="4" s="1"/>
  <c r="W248" i="4"/>
  <c r="BA248" i="4" s="1"/>
  <c r="AA248" i="4"/>
  <c r="BE248" i="4" s="1"/>
  <c r="F249" i="4"/>
  <c r="AJ249" i="4" s="1"/>
  <c r="J249" i="4"/>
  <c r="AN249" i="4" s="1"/>
  <c r="N249" i="4"/>
  <c r="AR249" i="4" s="1"/>
  <c r="R249" i="4"/>
  <c r="AV249" i="4" s="1"/>
  <c r="V249" i="4"/>
  <c r="AZ249" i="4" s="1"/>
  <c r="Z249" i="4"/>
  <c r="BD249" i="4" s="1"/>
  <c r="G252" i="4"/>
  <c r="AK252" i="4" s="1"/>
  <c r="K252" i="4"/>
  <c r="AO252" i="4" s="1"/>
  <c r="O252" i="4"/>
  <c r="AS252" i="4" s="1"/>
  <c r="S252" i="4"/>
  <c r="AW252" i="4" s="1"/>
  <c r="W252" i="4"/>
  <c r="BA252" i="4" s="1"/>
  <c r="AA252" i="4"/>
  <c r="BE252" i="4" s="1"/>
  <c r="F253" i="4"/>
  <c r="AJ253" i="4" s="1"/>
  <c r="J253" i="4"/>
  <c r="AN253" i="4" s="1"/>
  <c r="N253" i="4"/>
  <c r="AR253" i="4" s="1"/>
  <c r="R253" i="4"/>
  <c r="AV253" i="4" s="1"/>
  <c r="V253" i="4"/>
  <c r="AZ253" i="4" s="1"/>
  <c r="Z253" i="4"/>
  <c r="BD253" i="4" s="1"/>
  <c r="G256" i="4"/>
  <c r="AK256" i="4" s="1"/>
  <c r="K256" i="4"/>
  <c r="AO256" i="4" s="1"/>
  <c r="O256" i="4"/>
  <c r="AS256" i="4" s="1"/>
  <c r="S256" i="4"/>
  <c r="AW256" i="4" s="1"/>
  <c r="W256" i="4"/>
  <c r="BA256" i="4" s="1"/>
  <c r="AA256" i="4"/>
  <c r="BE256" i="4" s="1"/>
  <c r="F257" i="4"/>
  <c r="AJ257" i="4" s="1"/>
  <c r="J257" i="4"/>
  <c r="AN257" i="4" s="1"/>
  <c r="N257" i="4"/>
  <c r="AR257" i="4" s="1"/>
  <c r="R257" i="4"/>
  <c r="AV257" i="4" s="1"/>
  <c r="V257" i="4"/>
  <c r="AZ257" i="4" s="1"/>
  <c r="Z257" i="4"/>
  <c r="BD257" i="4" s="1"/>
  <c r="G260" i="4"/>
  <c r="AK260" i="4" s="1"/>
  <c r="K260" i="4"/>
  <c r="AO260" i="4" s="1"/>
  <c r="O260" i="4"/>
  <c r="AS260" i="4" s="1"/>
  <c r="S260" i="4"/>
  <c r="AW260" i="4" s="1"/>
  <c r="W260" i="4"/>
  <c r="BA260" i="4" s="1"/>
  <c r="AA260" i="4"/>
  <c r="BE260" i="4" s="1"/>
  <c r="F261" i="4"/>
  <c r="AJ261" i="4" s="1"/>
  <c r="J261" i="4"/>
  <c r="AN261" i="4" s="1"/>
  <c r="N261" i="4"/>
  <c r="AR261" i="4" s="1"/>
  <c r="R261" i="4"/>
  <c r="AV261" i="4" s="1"/>
  <c r="V261" i="4"/>
  <c r="AZ261" i="4" s="1"/>
  <c r="Z261" i="4"/>
  <c r="BD261" i="4" s="1"/>
  <c r="G264" i="4"/>
  <c r="AK264" i="4" s="1"/>
  <c r="K264" i="4"/>
  <c r="AO264" i="4" s="1"/>
  <c r="O264" i="4"/>
  <c r="AS264" i="4" s="1"/>
  <c r="S264" i="4"/>
  <c r="AW264" i="4" s="1"/>
  <c r="W264" i="4"/>
  <c r="BA264" i="4" s="1"/>
  <c r="AA264" i="4"/>
  <c r="BE264" i="4" s="1"/>
  <c r="F265" i="4"/>
  <c r="AJ265" i="4" s="1"/>
  <c r="J265" i="4"/>
  <c r="AN265" i="4" s="1"/>
  <c r="N265" i="4"/>
  <c r="AR265" i="4" s="1"/>
  <c r="R265" i="4"/>
  <c r="AV265" i="4" s="1"/>
  <c r="V265" i="4"/>
  <c r="AZ265" i="4" s="1"/>
  <c r="Z265" i="4"/>
  <c r="BD265" i="4" s="1"/>
  <c r="G268" i="4"/>
  <c r="AK268" i="4" s="1"/>
  <c r="K268" i="4"/>
  <c r="AO268" i="4" s="1"/>
  <c r="O268" i="4"/>
  <c r="AS268" i="4" s="1"/>
  <c r="S268" i="4"/>
  <c r="AW268" i="4" s="1"/>
  <c r="W268" i="4"/>
  <c r="BA268" i="4" s="1"/>
  <c r="AA268" i="4"/>
  <c r="BE268" i="4" s="1"/>
  <c r="F269" i="4"/>
  <c r="AJ269" i="4" s="1"/>
  <c r="J269" i="4"/>
  <c r="AN269" i="4" s="1"/>
  <c r="N269" i="4"/>
  <c r="AR269" i="4" s="1"/>
  <c r="R269" i="4"/>
  <c r="AV269" i="4" s="1"/>
  <c r="V269" i="4"/>
  <c r="AZ269" i="4" s="1"/>
  <c r="Z269" i="4"/>
  <c r="BD269" i="4" s="1"/>
  <c r="G272" i="4"/>
  <c r="AK272" i="4" s="1"/>
  <c r="K272" i="4"/>
  <c r="AO272" i="4" s="1"/>
  <c r="O272" i="4"/>
  <c r="AS272" i="4" s="1"/>
  <c r="S272" i="4"/>
  <c r="AW272" i="4" s="1"/>
  <c r="W272" i="4"/>
  <c r="BA272" i="4" s="1"/>
  <c r="AA272" i="4"/>
  <c r="BE272" i="4" s="1"/>
  <c r="F273" i="4"/>
  <c r="AJ273" i="4" s="1"/>
  <c r="J273" i="4"/>
  <c r="AN273" i="4" s="1"/>
  <c r="N273" i="4"/>
  <c r="AR273" i="4" s="1"/>
  <c r="R273" i="4"/>
  <c r="AV273" i="4" s="1"/>
  <c r="V273" i="4"/>
  <c r="AZ273" i="4" s="1"/>
  <c r="Z273" i="4"/>
  <c r="BD273" i="4" s="1"/>
  <c r="G276" i="4"/>
  <c r="AK276" i="4" s="1"/>
  <c r="K276" i="4"/>
  <c r="AO276" i="4" s="1"/>
  <c r="O276" i="4"/>
  <c r="AS276" i="4" s="1"/>
  <c r="S276" i="4"/>
  <c r="AW276" i="4" s="1"/>
  <c r="W276" i="4"/>
  <c r="BA276" i="4" s="1"/>
  <c r="AA276" i="4"/>
  <c r="BE276" i="4" s="1"/>
  <c r="F277" i="4"/>
  <c r="AJ277" i="4" s="1"/>
  <c r="J277" i="4"/>
  <c r="AN277" i="4" s="1"/>
  <c r="N277" i="4"/>
  <c r="AR277" i="4" s="1"/>
  <c r="R277" i="4"/>
  <c r="AV277" i="4" s="1"/>
  <c r="V277" i="4"/>
  <c r="AZ277" i="4" s="1"/>
  <c r="Z277" i="4"/>
  <c r="BD277" i="4" s="1"/>
  <c r="G280" i="4"/>
  <c r="AK280" i="4" s="1"/>
  <c r="K280" i="4"/>
  <c r="AO280" i="4" s="1"/>
  <c r="O280" i="4"/>
  <c r="AS280" i="4" s="1"/>
  <c r="S280" i="4"/>
  <c r="AW280" i="4" s="1"/>
  <c r="W280" i="4"/>
  <c r="BA280" i="4" s="1"/>
  <c r="AA280" i="4"/>
  <c r="BE280" i="4" s="1"/>
  <c r="F281" i="4"/>
  <c r="AJ281" i="4" s="1"/>
  <c r="J281" i="4"/>
  <c r="AN281" i="4" s="1"/>
  <c r="N281" i="4"/>
  <c r="AR281" i="4" s="1"/>
  <c r="R281" i="4"/>
  <c r="AV281" i="4" s="1"/>
  <c r="V281" i="4"/>
  <c r="AZ281" i="4" s="1"/>
  <c r="Z281" i="4"/>
  <c r="BD281" i="4" s="1"/>
  <c r="G284" i="4"/>
  <c r="AK284" i="4" s="1"/>
  <c r="K284" i="4"/>
  <c r="AO284" i="4" s="1"/>
  <c r="O284" i="4"/>
  <c r="AS284" i="4" s="1"/>
  <c r="S284" i="4"/>
  <c r="AW284" i="4" s="1"/>
  <c r="W284" i="4"/>
  <c r="BA284" i="4" s="1"/>
  <c r="AA284" i="4"/>
  <c r="BE284" i="4" s="1"/>
  <c r="F285" i="4"/>
  <c r="AJ285" i="4" s="1"/>
  <c r="J285" i="4"/>
  <c r="AN285" i="4" s="1"/>
  <c r="N285" i="4"/>
  <c r="AR285" i="4" s="1"/>
  <c r="R285" i="4"/>
  <c r="AV285" i="4" s="1"/>
  <c r="V285" i="4"/>
  <c r="AZ285" i="4" s="1"/>
  <c r="Z285" i="4"/>
  <c r="BD285" i="4" s="1"/>
  <c r="G288" i="4"/>
  <c r="AK288" i="4" s="1"/>
  <c r="K288" i="4"/>
  <c r="AO288" i="4" s="1"/>
  <c r="O288" i="4"/>
  <c r="AS288" i="4" s="1"/>
  <c r="S288" i="4"/>
  <c r="AW288" i="4" s="1"/>
  <c r="W288" i="4"/>
  <c r="BA288" i="4" s="1"/>
  <c r="AA288" i="4"/>
  <c r="BE288" i="4" s="1"/>
  <c r="F289" i="4"/>
  <c r="AJ289" i="4" s="1"/>
  <c r="J289" i="4"/>
  <c r="AN289" i="4" s="1"/>
  <c r="N289" i="4"/>
  <c r="AR289" i="4" s="1"/>
  <c r="R289" i="4"/>
  <c r="AV289" i="4" s="1"/>
  <c r="V289" i="4"/>
  <c r="AZ289" i="4" s="1"/>
  <c r="Z289" i="4"/>
  <c r="BD289" i="4" s="1"/>
  <c r="G292" i="4"/>
  <c r="AK292" i="4" s="1"/>
  <c r="K292" i="4"/>
  <c r="AO292" i="4" s="1"/>
  <c r="O292" i="4"/>
  <c r="AS292" i="4" s="1"/>
  <c r="S292" i="4"/>
  <c r="AW292" i="4" s="1"/>
  <c r="W292" i="4"/>
  <c r="BA292" i="4" s="1"/>
  <c r="AA292" i="4"/>
  <c r="BE292" i="4" s="1"/>
  <c r="AD293" i="4"/>
  <c r="BH293" i="4" s="1"/>
  <c r="F293" i="4"/>
  <c r="AJ293" i="4" s="1"/>
  <c r="J293" i="4"/>
  <c r="AN293" i="4" s="1"/>
  <c r="N293" i="4"/>
  <c r="AR293" i="4" s="1"/>
  <c r="R293" i="4"/>
  <c r="AV293" i="4" s="1"/>
  <c r="V293" i="4"/>
  <c r="AZ293" i="4" s="1"/>
  <c r="Z293" i="4"/>
  <c r="BD293" i="4" s="1"/>
  <c r="AE293" i="4"/>
  <c r="BI293" i="4" s="1"/>
  <c r="AG294" i="4"/>
  <c r="BK294" i="4" s="1"/>
  <c r="AC294" i="4"/>
  <c r="BG294" i="4" s="1"/>
  <c r="Y294" i="4"/>
  <c r="BC294" i="4" s="1"/>
  <c r="U294" i="4"/>
  <c r="AY294" i="4" s="1"/>
  <c r="Q294" i="4"/>
  <c r="AU294" i="4" s="1"/>
  <c r="M294" i="4"/>
  <c r="AQ294" i="4" s="1"/>
  <c r="I294" i="4"/>
  <c r="AM294" i="4" s="1"/>
  <c r="E294" i="4"/>
  <c r="AI294" i="4" s="1"/>
  <c r="G294" i="4"/>
  <c r="AK294" i="4" s="1"/>
  <c r="L294" i="4"/>
  <c r="AP294" i="4" s="1"/>
  <c r="R294" i="4"/>
  <c r="AV294" i="4" s="1"/>
  <c r="W294" i="4"/>
  <c r="BA294" i="4" s="1"/>
  <c r="AB294" i="4"/>
  <c r="BF294" i="4" s="1"/>
  <c r="I300" i="4"/>
  <c r="AM300" i="4" s="1"/>
  <c r="N300" i="4"/>
  <c r="AR300" i="4" s="1"/>
  <c r="T300" i="4"/>
  <c r="AX300" i="4" s="1"/>
  <c r="Y300" i="4"/>
  <c r="BC300" i="4" s="1"/>
  <c r="AD300" i="4"/>
  <c r="BH300" i="4" s="1"/>
  <c r="AD301" i="4"/>
  <c r="BH301" i="4" s="1"/>
  <c r="L301" i="4"/>
  <c r="AP301" i="4" s="1"/>
  <c r="Q301" i="4"/>
  <c r="AU301" i="4" s="1"/>
  <c r="W301" i="4"/>
  <c r="BA301" i="4" s="1"/>
  <c r="AB301" i="4"/>
  <c r="BF301" i="4" s="1"/>
  <c r="I303" i="4"/>
  <c r="AM303" i="4" s="1"/>
  <c r="N303" i="4"/>
  <c r="AR303" i="4" s="1"/>
  <c r="S303" i="4"/>
  <c r="AW303" i="4" s="1"/>
  <c r="Y303" i="4"/>
  <c r="BC303" i="4" s="1"/>
  <c r="AD303" i="4"/>
  <c r="BH303" i="4" s="1"/>
  <c r="AE304" i="4"/>
  <c r="BI304" i="4" s="1"/>
  <c r="AA304" i="4"/>
  <c r="BE304" i="4" s="1"/>
  <c r="W304" i="4"/>
  <c r="BA304" i="4" s="1"/>
  <c r="S304" i="4"/>
  <c r="AW304" i="4" s="1"/>
  <c r="O304" i="4"/>
  <c r="AS304" i="4" s="1"/>
  <c r="K304" i="4"/>
  <c r="AO304" i="4" s="1"/>
  <c r="G304" i="4"/>
  <c r="AK304" i="4" s="1"/>
  <c r="H304" i="4"/>
  <c r="AL304" i="4" s="1"/>
  <c r="M304" i="4"/>
  <c r="AQ304" i="4" s="1"/>
  <c r="R304" i="4"/>
  <c r="AV304" i="4" s="1"/>
  <c r="X304" i="4"/>
  <c r="BB304" i="4" s="1"/>
  <c r="AC304" i="4"/>
  <c r="BG304" i="4" s="1"/>
  <c r="E305" i="4"/>
  <c r="AI305" i="4" s="1"/>
  <c r="K305" i="4"/>
  <c r="AO305" i="4" s="1"/>
  <c r="P305" i="4"/>
  <c r="AT305" i="4" s="1"/>
  <c r="U305" i="4"/>
  <c r="AY305" i="4" s="1"/>
  <c r="AA305" i="4"/>
  <c r="BE305" i="4" s="1"/>
  <c r="H306" i="4"/>
  <c r="AL306" i="4" s="1"/>
  <c r="N306" i="4"/>
  <c r="AR306" i="4" s="1"/>
  <c r="S306" i="4"/>
  <c r="AW306" i="4" s="1"/>
  <c r="X306" i="4"/>
  <c r="BB306" i="4" s="1"/>
  <c r="AD306" i="4"/>
  <c r="BH306" i="4" s="1"/>
  <c r="AF307" i="4"/>
  <c r="BJ307" i="4" s="1"/>
  <c r="AB307" i="4"/>
  <c r="BF307" i="4" s="1"/>
  <c r="X307" i="4"/>
  <c r="BB307" i="4" s="1"/>
  <c r="T307" i="4"/>
  <c r="AX307" i="4" s="1"/>
  <c r="P307" i="4"/>
  <c r="AT307" i="4" s="1"/>
  <c r="L307" i="4"/>
  <c r="AP307" i="4" s="1"/>
  <c r="H307" i="4"/>
  <c r="AL307" i="4" s="1"/>
  <c r="G307" i="4"/>
  <c r="AK307" i="4" s="1"/>
  <c r="M307" i="4"/>
  <c r="AQ307" i="4" s="1"/>
  <c r="R307" i="4"/>
  <c r="AV307" i="4" s="1"/>
  <c r="W307" i="4"/>
  <c r="BA307" i="4" s="1"/>
  <c r="AC307" i="4"/>
  <c r="BG307" i="4" s="1"/>
  <c r="AG310" i="4"/>
  <c r="BK310" i="4" s="1"/>
  <c r="AC310" i="4"/>
  <c r="BG310" i="4" s="1"/>
  <c r="Y310" i="4"/>
  <c r="BC310" i="4" s="1"/>
  <c r="U310" i="4"/>
  <c r="AY310" i="4" s="1"/>
  <c r="Q310" i="4"/>
  <c r="AU310" i="4" s="1"/>
  <c r="M310" i="4"/>
  <c r="AQ310" i="4" s="1"/>
  <c r="I310" i="4"/>
  <c r="AM310" i="4" s="1"/>
  <c r="E310" i="4"/>
  <c r="AI310" i="4" s="1"/>
  <c r="G310" i="4"/>
  <c r="AK310" i="4" s="1"/>
  <c r="L310" i="4"/>
  <c r="AP310" i="4" s="1"/>
  <c r="R310" i="4"/>
  <c r="AV310" i="4" s="1"/>
  <c r="W310" i="4"/>
  <c r="BA310" i="4" s="1"/>
  <c r="AB310" i="4"/>
  <c r="BF310" i="4" s="1"/>
  <c r="I316" i="4"/>
  <c r="AM316" i="4" s="1"/>
  <c r="N316" i="4"/>
  <c r="AR316" i="4" s="1"/>
  <c r="T316" i="4"/>
  <c r="AX316" i="4" s="1"/>
  <c r="Y316" i="4"/>
  <c r="BC316" i="4" s="1"/>
  <c r="AD316" i="4"/>
  <c r="BH316" i="4" s="1"/>
  <c r="AD317" i="4"/>
  <c r="BH317" i="4" s="1"/>
  <c r="G317" i="4"/>
  <c r="AK317" i="4" s="1"/>
  <c r="L317" i="4"/>
  <c r="AP317" i="4" s="1"/>
  <c r="S317" i="4"/>
  <c r="AW317" i="4" s="1"/>
  <c r="AA317" i="4"/>
  <c r="BE317" i="4" s="1"/>
  <c r="AG322" i="4"/>
  <c r="BK322" i="4" s="1"/>
  <c r="AC322" i="4"/>
  <c r="BG322" i="4" s="1"/>
  <c r="Y322" i="4"/>
  <c r="BC322" i="4" s="1"/>
  <c r="U322" i="4"/>
  <c r="AY322" i="4" s="1"/>
  <c r="Q322" i="4"/>
  <c r="AU322" i="4" s="1"/>
  <c r="M322" i="4"/>
  <c r="AQ322" i="4" s="1"/>
  <c r="I322" i="4"/>
  <c r="AM322" i="4" s="1"/>
  <c r="E322" i="4"/>
  <c r="AI322" i="4" s="1"/>
  <c r="AF322" i="4"/>
  <c r="BJ322" i="4" s="1"/>
  <c r="AB322" i="4"/>
  <c r="BF322" i="4" s="1"/>
  <c r="X322" i="4"/>
  <c r="BB322" i="4" s="1"/>
  <c r="T322" i="4"/>
  <c r="AX322" i="4" s="1"/>
  <c r="P322" i="4"/>
  <c r="AT322" i="4" s="1"/>
  <c r="L322" i="4"/>
  <c r="AP322" i="4" s="1"/>
  <c r="H322" i="4"/>
  <c r="AL322" i="4" s="1"/>
  <c r="J322" i="4"/>
  <c r="AN322" i="4" s="1"/>
  <c r="R322" i="4"/>
  <c r="AV322" i="4" s="1"/>
  <c r="Z322" i="4"/>
  <c r="BD322" i="4" s="1"/>
  <c r="K326" i="4"/>
  <c r="AO326" i="4" s="1"/>
  <c r="S326" i="4"/>
  <c r="AW326" i="4" s="1"/>
  <c r="AA326" i="4"/>
  <c r="BE326" i="4" s="1"/>
  <c r="AF327" i="4"/>
  <c r="BJ327" i="4" s="1"/>
  <c r="AB327" i="4"/>
  <c r="BF327" i="4" s="1"/>
  <c r="X327" i="4"/>
  <c r="BB327" i="4" s="1"/>
  <c r="T327" i="4"/>
  <c r="AX327" i="4" s="1"/>
  <c r="P327" i="4"/>
  <c r="AT327" i="4" s="1"/>
  <c r="L327" i="4"/>
  <c r="AP327" i="4" s="1"/>
  <c r="H327" i="4"/>
  <c r="AL327" i="4" s="1"/>
  <c r="AE327" i="4"/>
  <c r="BI327" i="4" s="1"/>
  <c r="AA327" i="4"/>
  <c r="BE327" i="4" s="1"/>
  <c r="W327" i="4"/>
  <c r="BA327" i="4" s="1"/>
  <c r="S327" i="4"/>
  <c r="AW327" i="4" s="1"/>
  <c r="O327" i="4"/>
  <c r="AS327" i="4" s="1"/>
  <c r="K327" i="4"/>
  <c r="AO327" i="4" s="1"/>
  <c r="G327" i="4"/>
  <c r="AK327" i="4" s="1"/>
  <c r="J327" i="4"/>
  <c r="AN327" i="4" s="1"/>
  <c r="R327" i="4"/>
  <c r="AV327" i="4" s="1"/>
  <c r="Z327" i="4"/>
  <c r="BD327" i="4" s="1"/>
  <c r="H328" i="4"/>
  <c r="AL328" i="4" s="1"/>
  <c r="P328" i="4"/>
  <c r="AT328" i="4" s="1"/>
  <c r="X328" i="4"/>
  <c r="BB328" i="4" s="1"/>
  <c r="E331" i="4"/>
  <c r="AI331" i="4" s="1"/>
  <c r="M331" i="4"/>
  <c r="AQ331" i="4" s="1"/>
  <c r="U331" i="4"/>
  <c r="AY331" i="4" s="1"/>
  <c r="AC331" i="4"/>
  <c r="BG331" i="4" s="1"/>
  <c r="AE332" i="4"/>
  <c r="BI332" i="4" s="1"/>
  <c r="I332" i="4"/>
  <c r="AM332" i="4" s="1"/>
  <c r="Q332" i="4"/>
  <c r="AU332" i="4" s="1"/>
  <c r="Y332" i="4"/>
  <c r="BC332" i="4" s="1"/>
  <c r="AG338" i="4"/>
  <c r="BK338" i="4" s="1"/>
  <c r="AC338" i="4"/>
  <c r="BG338" i="4" s="1"/>
  <c r="Y338" i="4"/>
  <c r="BC338" i="4" s="1"/>
  <c r="U338" i="4"/>
  <c r="AY338" i="4" s="1"/>
  <c r="Q338" i="4"/>
  <c r="AU338" i="4" s="1"/>
  <c r="M338" i="4"/>
  <c r="AQ338" i="4" s="1"/>
  <c r="I338" i="4"/>
  <c r="AM338" i="4" s="1"/>
  <c r="E338" i="4"/>
  <c r="AI338" i="4" s="1"/>
  <c r="AF338" i="4"/>
  <c r="BJ338" i="4" s="1"/>
  <c r="AB338" i="4"/>
  <c r="BF338" i="4" s="1"/>
  <c r="X338" i="4"/>
  <c r="BB338" i="4" s="1"/>
  <c r="T338" i="4"/>
  <c r="AX338" i="4" s="1"/>
  <c r="P338" i="4"/>
  <c r="AT338" i="4" s="1"/>
  <c r="L338" i="4"/>
  <c r="AP338" i="4" s="1"/>
  <c r="H338" i="4"/>
  <c r="AL338" i="4" s="1"/>
  <c r="J338" i="4"/>
  <c r="AN338" i="4" s="1"/>
  <c r="R338" i="4"/>
  <c r="AV338" i="4" s="1"/>
  <c r="Z338" i="4"/>
  <c r="BD338" i="4" s="1"/>
  <c r="K342" i="4"/>
  <c r="AO342" i="4" s="1"/>
  <c r="S342" i="4"/>
  <c r="AW342" i="4" s="1"/>
  <c r="AA342" i="4"/>
  <c r="BE342" i="4" s="1"/>
  <c r="AF343" i="4"/>
  <c r="BJ343" i="4" s="1"/>
  <c r="AB343" i="4"/>
  <c r="BF343" i="4" s="1"/>
  <c r="X343" i="4"/>
  <c r="BB343" i="4" s="1"/>
  <c r="T343" i="4"/>
  <c r="AX343" i="4" s="1"/>
  <c r="P343" i="4"/>
  <c r="AT343" i="4" s="1"/>
  <c r="L343" i="4"/>
  <c r="AP343" i="4" s="1"/>
  <c r="H343" i="4"/>
  <c r="AL343" i="4" s="1"/>
  <c r="AE343" i="4"/>
  <c r="BI343" i="4" s="1"/>
  <c r="AA343" i="4"/>
  <c r="BE343" i="4" s="1"/>
  <c r="W343" i="4"/>
  <c r="BA343" i="4" s="1"/>
  <c r="S343" i="4"/>
  <c r="AW343" i="4" s="1"/>
  <c r="O343" i="4"/>
  <c r="AS343" i="4" s="1"/>
  <c r="K343" i="4"/>
  <c r="AO343" i="4" s="1"/>
  <c r="G343" i="4"/>
  <c r="AK343" i="4" s="1"/>
  <c r="J343" i="4"/>
  <c r="AN343" i="4" s="1"/>
  <c r="R343" i="4"/>
  <c r="AV343" i="4" s="1"/>
  <c r="Z343" i="4"/>
  <c r="BD343" i="4" s="1"/>
  <c r="H344" i="4"/>
  <c r="AL344" i="4" s="1"/>
  <c r="P344" i="4"/>
  <c r="AT344" i="4" s="1"/>
  <c r="X344" i="4"/>
  <c r="BB344" i="4" s="1"/>
  <c r="AG350" i="4"/>
  <c r="BK350" i="4" s="1"/>
  <c r="AC350" i="4"/>
  <c r="BG350" i="4" s="1"/>
  <c r="Y350" i="4"/>
  <c r="BC350" i="4" s="1"/>
  <c r="U350" i="4"/>
  <c r="AY350" i="4" s="1"/>
  <c r="Q350" i="4"/>
  <c r="AU350" i="4" s="1"/>
  <c r="M350" i="4"/>
  <c r="AQ350" i="4" s="1"/>
  <c r="I350" i="4"/>
  <c r="AM350" i="4" s="1"/>
  <c r="E350" i="4"/>
  <c r="AI350" i="4" s="1"/>
  <c r="AF350" i="4"/>
  <c r="BJ350" i="4" s="1"/>
  <c r="AB350" i="4"/>
  <c r="BF350" i="4" s="1"/>
  <c r="X350" i="4"/>
  <c r="BB350" i="4" s="1"/>
  <c r="T350" i="4"/>
  <c r="AX350" i="4" s="1"/>
  <c r="P350" i="4"/>
  <c r="AT350" i="4" s="1"/>
  <c r="L350" i="4"/>
  <c r="AP350" i="4" s="1"/>
  <c r="H350" i="4"/>
  <c r="AL350" i="4" s="1"/>
  <c r="J350" i="4"/>
  <c r="AN350" i="4" s="1"/>
  <c r="R350" i="4"/>
  <c r="AV350" i="4" s="1"/>
  <c r="Z350" i="4"/>
  <c r="BD350" i="4" s="1"/>
  <c r="K354" i="4"/>
  <c r="AO354" i="4" s="1"/>
  <c r="S354" i="4"/>
  <c r="AW354" i="4" s="1"/>
  <c r="AA354" i="4"/>
  <c r="BE354" i="4" s="1"/>
  <c r="AF355" i="4"/>
  <c r="BJ355" i="4" s="1"/>
  <c r="AB355" i="4"/>
  <c r="BF355" i="4" s="1"/>
  <c r="X355" i="4"/>
  <c r="BB355" i="4" s="1"/>
  <c r="T355" i="4"/>
  <c r="AX355" i="4" s="1"/>
  <c r="P355" i="4"/>
  <c r="AT355" i="4" s="1"/>
  <c r="L355" i="4"/>
  <c r="AP355" i="4" s="1"/>
  <c r="H355" i="4"/>
  <c r="AL355" i="4" s="1"/>
  <c r="AE355" i="4"/>
  <c r="BI355" i="4" s="1"/>
  <c r="AA355" i="4"/>
  <c r="BE355" i="4" s="1"/>
  <c r="W355" i="4"/>
  <c r="BA355" i="4" s="1"/>
  <c r="S355" i="4"/>
  <c r="AW355" i="4" s="1"/>
  <c r="O355" i="4"/>
  <c r="AS355" i="4" s="1"/>
  <c r="K355" i="4"/>
  <c r="AO355" i="4" s="1"/>
  <c r="G355" i="4"/>
  <c r="AK355" i="4" s="1"/>
  <c r="J355" i="4"/>
  <c r="AN355" i="4" s="1"/>
  <c r="R355" i="4"/>
  <c r="AV355" i="4" s="1"/>
  <c r="Z355" i="4"/>
  <c r="BD355" i="4" s="1"/>
  <c r="H356" i="4"/>
  <c r="AL356" i="4" s="1"/>
  <c r="P356" i="4"/>
  <c r="AT356" i="4" s="1"/>
  <c r="X356" i="4"/>
  <c r="BB356" i="4" s="1"/>
  <c r="F358" i="4"/>
  <c r="AJ358" i="4" s="1"/>
  <c r="N358" i="4"/>
  <c r="AR358" i="4" s="1"/>
  <c r="V358" i="4"/>
  <c r="AZ358" i="4" s="1"/>
  <c r="AD358" i="4"/>
  <c r="BH358" i="4" s="1"/>
  <c r="E359" i="4"/>
  <c r="AI359" i="4" s="1"/>
  <c r="M359" i="4"/>
  <c r="AQ359" i="4" s="1"/>
  <c r="U359" i="4"/>
  <c r="AY359" i="4" s="1"/>
  <c r="AC359" i="4"/>
  <c r="BG359" i="4" s="1"/>
  <c r="AE360" i="4"/>
  <c r="BI360" i="4" s="1"/>
  <c r="I360" i="4"/>
  <c r="AM360" i="4" s="1"/>
  <c r="Q360" i="4"/>
  <c r="AU360" i="4" s="1"/>
  <c r="Y360" i="4"/>
  <c r="BC360" i="4" s="1"/>
  <c r="U368" i="4"/>
  <c r="AY368" i="4" s="1"/>
  <c r="AF370" i="4"/>
  <c r="BJ370" i="4" s="1"/>
  <c r="AB370" i="4"/>
  <c r="BF370" i="4" s="1"/>
  <c r="X370" i="4"/>
  <c r="BB370" i="4" s="1"/>
  <c r="T370" i="4"/>
  <c r="AX370" i="4" s="1"/>
  <c r="P370" i="4"/>
  <c r="AT370" i="4" s="1"/>
  <c r="L370" i="4"/>
  <c r="AP370" i="4" s="1"/>
  <c r="H370" i="4"/>
  <c r="AL370" i="4" s="1"/>
  <c r="AG370" i="4"/>
  <c r="BK370" i="4" s="1"/>
  <c r="AA370" i="4"/>
  <c r="BE370" i="4" s="1"/>
  <c r="V370" i="4"/>
  <c r="AZ370" i="4" s="1"/>
  <c r="Q370" i="4"/>
  <c r="AU370" i="4" s="1"/>
  <c r="K370" i="4"/>
  <c r="AO370" i="4" s="1"/>
  <c r="F370" i="4"/>
  <c r="AJ370" i="4" s="1"/>
  <c r="AE370" i="4"/>
  <c r="BI370" i="4" s="1"/>
  <c r="Z370" i="4"/>
  <c r="BD370" i="4" s="1"/>
  <c r="U370" i="4"/>
  <c r="AY370" i="4" s="1"/>
  <c r="O370" i="4"/>
  <c r="AS370" i="4" s="1"/>
  <c r="J370" i="4"/>
  <c r="AN370" i="4" s="1"/>
  <c r="E370" i="4"/>
  <c r="AI370" i="4" s="1"/>
  <c r="AD370" i="4"/>
  <c r="BH370" i="4" s="1"/>
  <c r="Y370" i="4"/>
  <c r="BC370" i="4" s="1"/>
  <c r="S370" i="4"/>
  <c r="AW370" i="4" s="1"/>
  <c r="N370" i="4"/>
  <c r="AR370" i="4" s="1"/>
  <c r="I370" i="4"/>
  <c r="AM370" i="4" s="1"/>
  <c r="W370" i="4"/>
  <c r="BA370" i="4" s="1"/>
  <c r="F371" i="4"/>
  <c r="AJ371" i="4" s="1"/>
  <c r="L373" i="4"/>
  <c r="AP373" i="4" s="1"/>
  <c r="R377" i="4"/>
  <c r="AV377" i="4" s="1"/>
  <c r="Y398" i="4"/>
  <c r="BC398" i="4" s="1"/>
  <c r="I398" i="4"/>
  <c r="AM398" i="4" s="1"/>
  <c r="U398" i="4"/>
  <c r="AY398" i="4" s="1"/>
  <c r="AG398" i="4"/>
  <c r="BK398" i="4" s="1"/>
  <c r="Q398" i="4"/>
  <c r="AU398" i="4" s="1"/>
  <c r="AC398" i="4"/>
  <c r="BG398" i="4" s="1"/>
  <c r="AE410" i="4"/>
  <c r="BI410" i="4" s="1"/>
  <c r="Y410" i="4"/>
  <c r="BC410" i="4" s="1"/>
  <c r="T410" i="4"/>
  <c r="AX410" i="4" s="1"/>
  <c r="O410" i="4"/>
  <c r="AS410" i="4" s="1"/>
  <c r="I410" i="4"/>
  <c r="AM410" i="4" s="1"/>
  <c r="AC410" i="4"/>
  <c r="BG410" i="4" s="1"/>
  <c r="X410" i="4"/>
  <c r="BB410" i="4" s="1"/>
  <c r="S410" i="4"/>
  <c r="AW410" i="4" s="1"/>
  <c r="M410" i="4"/>
  <c r="AQ410" i="4" s="1"/>
  <c r="H410" i="4"/>
  <c r="AL410" i="4" s="1"/>
  <c r="AG410" i="4"/>
  <c r="BK410" i="4" s="1"/>
  <c r="AB410" i="4"/>
  <c r="BF410" i="4" s="1"/>
  <c r="W410" i="4"/>
  <c r="BA410" i="4" s="1"/>
  <c r="Q410" i="4"/>
  <c r="AU410" i="4" s="1"/>
  <c r="L410" i="4"/>
  <c r="AP410" i="4" s="1"/>
  <c r="G410" i="4"/>
  <c r="AK410" i="4" s="1"/>
  <c r="U410" i="4"/>
  <c r="AY410" i="4" s="1"/>
  <c r="P410" i="4"/>
  <c r="AT410" i="4" s="1"/>
  <c r="AF410" i="4"/>
  <c r="BJ410" i="4" s="1"/>
  <c r="K410" i="4"/>
  <c r="AO410" i="4" s="1"/>
  <c r="AG415" i="4"/>
  <c r="BK415" i="4" s="1"/>
  <c r="AC415" i="4"/>
  <c r="BG415" i="4" s="1"/>
  <c r="Y415" i="4"/>
  <c r="BC415" i="4" s="1"/>
  <c r="U415" i="4"/>
  <c r="AY415" i="4" s="1"/>
  <c r="Q415" i="4"/>
  <c r="AU415" i="4" s="1"/>
  <c r="M415" i="4"/>
  <c r="AQ415" i="4" s="1"/>
  <c r="I415" i="4"/>
  <c r="AM415" i="4" s="1"/>
  <c r="E415" i="4"/>
  <c r="AI415" i="4" s="1"/>
  <c r="AF415" i="4"/>
  <c r="BJ415" i="4" s="1"/>
  <c r="AA415" i="4"/>
  <c r="BE415" i="4" s="1"/>
  <c r="V415" i="4"/>
  <c r="AZ415" i="4" s="1"/>
  <c r="P415" i="4"/>
  <c r="AT415" i="4" s="1"/>
  <c r="K415" i="4"/>
  <c r="AO415" i="4" s="1"/>
  <c r="F415" i="4"/>
  <c r="AJ415" i="4" s="1"/>
  <c r="AE415" i="4"/>
  <c r="BI415" i="4" s="1"/>
  <c r="Z415" i="4"/>
  <c r="BD415" i="4" s="1"/>
  <c r="T415" i="4"/>
  <c r="AX415" i="4" s="1"/>
  <c r="O415" i="4"/>
  <c r="AS415" i="4" s="1"/>
  <c r="J415" i="4"/>
  <c r="AN415" i="4" s="1"/>
  <c r="AD415" i="4"/>
  <c r="BH415" i="4" s="1"/>
  <c r="X415" i="4"/>
  <c r="BB415" i="4" s="1"/>
  <c r="S415" i="4"/>
  <c r="AW415" i="4" s="1"/>
  <c r="N415" i="4"/>
  <c r="AR415" i="4" s="1"/>
  <c r="H415" i="4"/>
  <c r="AL415" i="4" s="1"/>
  <c r="R415" i="4"/>
  <c r="AV415" i="4" s="1"/>
  <c r="L415" i="4"/>
  <c r="AP415" i="4" s="1"/>
  <c r="AB415" i="4"/>
  <c r="BF415" i="4" s="1"/>
  <c r="G415" i="4"/>
  <c r="AK415" i="4" s="1"/>
  <c r="AD368" i="4"/>
  <c r="BH368" i="4" s="1"/>
  <c r="AE371" i="4"/>
  <c r="BI371" i="4" s="1"/>
  <c r="AA371" i="4"/>
  <c r="BE371" i="4" s="1"/>
  <c r="W371" i="4"/>
  <c r="BA371" i="4" s="1"/>
  <c r="S371" i="4"/>
  <c r="AW371" i="4" s="1"/>
  <c r="O371" i="4"/>
  <c r="AS371" i="4" s="1"/>
  <c r="K371" i="4"/>
  <c r="AO371" i="4" s="1"/>
  <c r="G371" i="4"/>
  <c r="AK371" i="4" s="1"/>
  <c r="H371" i="4"/>
  <c r="AL371" i="4" s="1"/>
  <c r="M371" i="4"/>
  <c r="AQ371" i="4" s="1"/>
  <c r="R371" i="4"/>
  <c r="AV371" i="4" s="1"/>
  <c r="X371" i="4"/>
  <c r="BB371" i="4" s="1"/>
  <c r="AC371" i="4"/>
  <c r="BG371" i="4" s="1"/>
  <c r="K372" i="4"/>
  <c r="AO372" i="4" s="1"/>
  <c r="P372" i="4"/>
  <c r="AT372" i="4" s="1"/>
  <c r="U372" i="4"/>
  <c r="AY372" i="4" s="1"/>
  <c r="AA372" i="4"/>
  <c r="BE372" i="4" s="1"/>
  <c r="AF372" i="4"/>
  <c r="BJ372" i="4" s="1"/>
  <c r="AF374" i="4"/>
  <c r="BJ374" i="4" s="1"/>
  <c r="AB374" i="4"/>
  <c r="BF374" i="4" s="1"/>
  <c r="X374" i="4"/>
  <c r="BB374" i="4" s="1"/>
  <c r="T374" i="4"/>
  <c r="AX374" i="4" s="1"/>
  <c r="P374" i="4"/>
  <c r="AT374" i="4" s="1"/>
  <c r="L374" i="4"/>
  <c r="AP374" i="4" s="1"/>
  <c r="H374" i="4"/>
  <c r="AL374" i="4" s="1"/>
  <c r="G374" i="4"/>
  <c r="AK374" i="4" s="1"/>
  <c r="M374" i="4"/>
  <c r="AQ374" i="4" s="1"/>
  <c r="R374" i="4"/>
  <c r="AV374" i="4" s="1"/>
  <c r="W374" i="4"/>
  <c r="BA374" i="4" s="1"/>
  <c r="AC374" i="4"/>
  <c r="BG374" i="4" s="1"/>
  <c r="L375" i="4"/>
  <c r="AP375" i="4" s="1"/>
  <c r="Q375" i="4"/>
  <c r="AU375" i="4" s="1"/>
  <c r="V375" i="4"/>
  <c r="AZ375" i="4" s="1"/>
  <c r="AB375" i="4"/>
  <c r="BF375" i="4" s="1"/>
  <c r="AF378" i="4"/>
  <c r="BJ378" i="4" s="1"/>
  <c r="AB378" i="4"/>
  <c r="BF378" i="4" s="1"/>
  <c r="X378" i="4"/>
  <c r="BB378" i="4" s="1"/>
  <c r="T378" i="4"/>
  <c r="AX378" i="4" s="1"/>
  <c r="P378" i="4"/>
  <c r="AT378" i="4" s="1"/>
  <c r="L378" i="4"/>
  <c r="AP378" i="4" s="1"/>
  <c r="H378" i="4"/>
  <c r="AL378" i="4" s="1"/>
  <c r="AE378" i="4"/>
  <c r="BI378" i="4" s="1"/>
  <c r="AA378" i="4"/>
  <c r="BE378" i="4" s="1"/>
  <c r="W378" i="4"/>
  <c r="BA378" i="4" s="1"/>
  <c r="S378" i="4"/>
  <c r="AW378" i="4" s="1"/>
  <c r="O378" i="4"/>
  <c r="AS378" i="4" s="1"/>
  <c r="K378" i="4"/>
  <c r="AO378" i="4" s="1"/>
  <c r="G378" i="4"/>
  <c r="AK378" i="4" s="1"/>
  <c r="J378" i="4"/>
  <c r="AN378" i="4" s="1"/>
  <c r="R378" i="4"/>
  <c r="AV378" i="4" s="1"/>
  <c r="Z378" i="4"/>
  <c r="BD378" i="4" s="1"/>
  <c r="H379" i="4"/>
  <c r="AL379" i="4" s="1"/>
  <c r="P379" i="4"/>
  <c r="AT379" i="4" s="1"/>
  <c r="X379" i="4"/>
  <c r="BB379" i="4" s="1"/>
  <c r="AF379" i="4"/>
  <c r="BJ379" i="4" s="1"/>
  <c r="AE383" i="4"/>
  <c r="BI383" i="4" s="1"/>
  <c r="AF390" i="4"/>
  <c r="BJ390" i="4" s="1"/>
  <c r="AB390" i="4"/>
  <c r="BF390" i="4" s="1"/>
  <c r="X390" i="4"/>
  <c r="BB390" i="4" s="1"/>
  <c r="T390" i="4"/>
  <c r="AX390" i="4" s="1"/>
  <c r="P390" i="4"/>
  <c r="AT390" i="4" s="1"/>
  <c r="L390" i="4"/>
  <c r="AP390" i="4" s="1"/>
  <c r="H390" i="4"/>
  <c r="AL390" i="4" s="1"/>
  <c r="AE390" i="4"/>
  <c r="BI390" i="4" s="1"/>
  <c r="AA390" i="4"/>
  <c r="BE390" i="4" s="1"/>
  <c r="W390" i="4"/>
  <c r="BA390" i="4" s="1"/>
  <c r="S390" i="4"/>
  <c r="AW390" i="4" s="1"/>
  <c r="O390" i="4"/>
  <c r="AS390" i="4" s="1"/>
  <c r="K390" i="4"/>
  <c r="AO390" i="4" s="1"/>
  <c r="G390" i="4"/>
  <c r="AK390" i="4" s="1"/>
  <c r="J390" i="4"/>
  <c r="AN390" i="4" s="1"/>
  <c r="R390" i="4"/>
  <c r="AV390" i="4" s="1"/>
  <c r="Z390" i="4"/>
  <c r="BD390" i="4" s="1"/>
  <c r="H391" i="4"/>
  <c r="AL391" i="4" s="1"/>
  <c r="P391" i="4"/>
  <c r="AT391" i="4" s="1"/>
  <c r="X391" i="4"/>
  <c r="BB391" i="4" s="1"/>
  <c r="AF391" i="4"/>
  <c r="BJ391" i="4" s="1"/>
  <c r="AF398" i="4"/>
  <c r="BJ398" i="4" s="1"/>
  <c r="AG401" i="4"/>
  <c r="BK401" i="4" s="1"/>
  <c r="AC401" i="4"/>
  <c r="BG401" i="4" s="1"/>
  <c r="Y401" i="4"/>
  <c r="BC401" i="4" s="1"/>
  <c r="U401" i="4"/>
  <c r="AY401" i="4" s="1"/>
  <c r="Q401" i="4"/>
  <c r="AU401" i="4" s="1"/>
  <c r="M401" i="4"/>
  <c r="AQ401" i="4" s="1"/>
  <c r="I401" i="4"/>
  <c r="AM401" i="4" s="1"/>
  <c r="E401" i="4"/>
  <c r="AI401" i="4" s="1"/>
  <c r="AF401" i="4"/>
  <c r="BJ401" i="4" s="1"/>
  <c r="AB401" i="4"/>
  <c r="BF401" i="4" s="1"/>
  <c r="X401" i="4"/>
  <c r="BB401" i="4" s="1"/>
  <c r="T401" i="4"/>
  <c r="AX401" i="4" s="1"/>
  <c r="P401" i="4"/>
  <c r="AT401" i="4" s="1"/>
  <c r="L401" i="4"/>
  <c r="AP401" i="4" s="1"/>
  <c r="H401" i="4"/>
  <c r="AL401" i="4" s="1"/>
  <c r="AE401" i="4"/>
  <c r="BI401" i="4" s="1"/>
  <c r="AA401" i="4"/>
  <c r="BE401" i="4" s="1"/>
  <c r="W401" i="4"/>
  <c r="BA401" i="4" s="1"/>
  <c r="S401" i="4"/>
  <c r="AW401" i="4" s="1"/>
  <c r="O401" i="4"/>
  <c r="AS401" i="4" s="1"/>
  <c r="K401" i="4"/>
  <c r="AO401" i="4" s="1"/>
  <c r="G401" i="4"/>
  <c r="AK401" i="4" s="1"/>
  <c r="R401" i="4"/>
  <c r="AV401" i="4" s="1"/>
  <c r="M402" i="4"/>
  <c r="AQ402" i="4" s="1"/>
  <c r="Q413" i="4"/>
  <c r="AU413" i="4" s="1"/>
  <c r="AF428" i="4"/>
  <c r="BJ428" i="4" s="1"/>
  <c r="AB428" i="4"/>
  <c r="BF428" i="4" s="1"/>
  <c r="X428" i="4"/>
  <c r="BB428" i="4" s="1"/>
  <c r="T428" i="4"/>
  <c r="AX428" i="4" s="1"/>
  <c r="P428" i="4"/>
  <c r="AT428" i="4" s="1"/>
  <c r="L428" i="4"/>
  <c r="AP428" i="4" s="1"/>
  <c r="H428" i="4"/>
  <c r="AL428" i="4" s="1"/>
  <c r="AG428" i="4"/>
  <c r="BK428" i="4" s="1"/>
  <c r="AA428" i="4"/>
  <c r="BE428" i="4" s="1"/>
  <c r="V428" i="4"/>
  <c r="AZ428" i="4" s="1"/>
  <c r="Q428" i="4"/>
  <c r="AU428" i="4" s="1"/>
  <c r="K428" i="4"/>
  <c r="AO428" i="4" s="1"/>
  <c r="F428" i="4"/>
  <c r="AJ428" i="4" s="1"/>
  <c r="AE428" i="4"/>
  <c r="BI428" i="4" s="1"/>
  <c r="Z428" i="4"/>
  <c r="BD428" i="4" s="1"/>
  <c r="U428" i="4"/>
  <c r="AY428" i="4" s="1"/>
  <c r="O428" i="4"/>
  <c r="AS428" i="4" s="1"/>
  <c r="J428" i="4"/>
  <c r="AN428" i="4" s="1"/>
  <c r="E428" i="4"/>
  <c r="AI428" i="4" s="1"/>
  <c r="AD428" i="4"/>
  <c r="BH428" i="4" s="1"/>
  <c r="Y428" i="4"/>
  <c r="BC428" i="4" s="1"/>
  <c r="S428" i="4"/>
  <c r="AW428" i="4" s="1"/>
  <c r="N428" i="4"/>
  <c r="AR428" i="4" s="1"/>
  <c r="I428" i="4"/>
  <c r="AM428" i="4" s="1"/>
  <c r="W428" i="4"/>
  <c r="BA428" i="4" s="1"/>
  <c r="AG434" i="4"/>
  <c r="BK434" i="4" s="1"/>
  <c r="L434" i="4"/>
  <c r="AP434" i="4" s="1"/>
  <c r="AB434" i="4"/>
  <c r="BF434" i="4" s="1"/>
  <c r="V434" i="4"/>
  <c r="AZ434" i="4" s="1"/>
  <c r="F320" i="4"/>
  <c r="AJ320" i="4" s="1"/>
  <c r="J320" i="4"/>
  <c r="AN320" i="4" s="1"/>
  <c r="N320" i="4"/>
  <c r="AR320" i="4" s="1"/>
  <c r="R320" i="4"/>
  <c r="AV320" i="4" s="1"/>
  <c r="V320" i="4"/>
  <c r="AZ320" i="4" s="1"/>
  <c r="Z320" i="4"/>
  <c r="BD320" i="4" s="1"/>
  <c r="AD320" i="4"/>
  <c r="BH320" i="4" s="1"/>
  <c r="I321" i="4"/>
  <c r="AM321" i="4" s="1"/>
  <c r="M321" i="4"/>
  <c r="AQ321" i="4" s="1"/>
  <c r="Q321" i="4"/>
  <c r="AU321" i="4" s="1"/>
  <c r="U321" i="4"/>
  <c r="AY321" i="4" s="1"/>
  <c r="Y321" i="4"/>
  <c r="BC321" i="4" s="1"/>
  <c r="AC321" i="4"/>
  <c r="BG321" i="4" s="1"/>
  <c r="F324" i="4"/>
  <c r="AJ324" i="4" s="1"/>
  <c r="J324" i="4"/>
  <c r="AN324" i="4" s="1"/>
  <c r="N324" i="4"/>
  <c r="AR324" i="4" s="1"/>
  <c r="R324" i="4"/>
  <c r="AV324" i="4" s="1"/>
  <c r="V324" i="4"/>
  <c r="AZ324" i="4" s="1"/>
  <c r="Z324" i="4"/>
  <c r="BD324" i="4" s="1"/>
  <c r="AD324" i="4"/>
  <c r="BH324" i="4" s="1"/>
  <c r="I325" i="4"/>
  <c r="AM325" i="4" s="1"/>
  <c r="M325" i="4"/>
  <c r="AQ325" i="4" s="1"/>
  <c r="Q325" i="4"/>
  <c r="AU325" i="4" s="1"/>
  <c r="U325" i="4"/>
  <c r="AY325" i="4" s="1"/>
  <c r="Y325" i="4"/>
  <c r="BC325" i="4" s="1"/>
  <c r="AC325" i="4"/>
  <c r="BG325" i="4" s="1"/>
  <c r="F328" i="4"/>
  <c r="AJ328" i="4" s="1"/>
  <c r="J328" i="4"/>
  <c r="AN328" i="4" s="1"/>
  <c r="N328" i="4"/>
  <c r="AR328" i="4" s="1"/>
  <c r="R328" i="4"/>
  <c r="AV328" i="4" s="1"/>
  <c r="V328" i="4"/>
  <c r="AZ328" i="4" s="1"/>
  <c r="Z328" i="4"/>
  <c r="BD328" i="4" s="1"/>
  <c r="AD328" i="4"/>
  <c r="BH328" i="4" s="1"/>
  <c r="I329" i="4"/>
  <c r="AM329" i="4" s="1"/>
  <c r="M329" i="4"/>
  <c r="AQ329" i="4" s="1"/>
  <c r="Q329" i="4"/>
  <c r="AU329" i="4" s="1"/>
  <c r="U329" i="4"/>
  <c r="AY329" i="4" s="1"/>
  <c r="Y329" i="4"/>
  <c r="BC329" i="4" s="1"/>
  <c r="AC329" i="4"/>
  <c r="BG329" i="4" s="1"/>
  <c r="F332" i="4"/>
  <c r="AJ332" i="4" s="1"/>
  <c r="J332" i="4"/>
  <c r="AN332" i="4" s="1"/>
  <c r="N332" i="4"/>
  <c r="AR332" i="4" s="1"/>
  <c r="R332" i="4"/>
  <c r="AV332" i="4" s="1"/>
  <c r="V332" i="4"/>
  <c r="AZ332" i="4" s="1"/>
  <c r="Z332" i="4"/>
  <c r="BD332" i="4" s="1"/>
  <c r="AD332" i="4"/>
  <c r="BH332" i="4" s="1"/>
  <c r="I333" i="4"/>
  <c r="AM333" i="4" s="1"/>
  <c r="M333" i="4"/>
  <c r="AQ333" i="4" s="1"/>
  <c r="Q333" i="4"/>
  <c r="AU333" i="4" s="1"/>
  <c r="U333" i="4"/>
  <c r="AY333" i="4" s="1"/>
  <c r="Y333" i="4"/>
  <c r="BC333" i="4" s="1"/>
  <c r="AC333" i="4"/>
  <c r="BG333" i="4" s="1"/>
  <c r="F336" i="4"/>
  <c r="AJ336" i="4" s="1"/>
  <c r="J336" i="4"/>
  <c r="AN336" i="4" s="1"/>
  <c r="N336" i="4"/>
  <c r="AR336" i="4" s="1"/>
  <c r="R336" i="4"/>
  <c r="AV336" i="4" s="1"/>
  <c r="V336" i="4"/>
  <c r="AZ336" i="4" s="1"/>
  <c r="Z336" i="4"/>
  <c r="BD336" i="4" s="1"/>
  <c r="AD336" i="4"/>
  <c r="BH336" i="4" s="1"/>
  <c r="I337" i="4"/>
  <c r="AM337" i="4" s="1"/>
  <c r="M337" i="4"/>
  <c r="AQ337" i="4" s="1"/>
  <c r="Q337" i="4"/>
  <c r="AU337" i="4" s="1"/>
  <c r="U337" i="4"/>
  <c r="AY337" i="4" s="1"/>
  <c r="Y337" i="4"/>
  <c r="BC337" i="4" s="1"/>
  <c r="AC337" i="4"/>
  <c r="BG337" i="4" s="1"/>
  <c r="F340" i="4"/>
  <c r="AJ340" i="4" s="1"/>
  <c r="J340" i="4"/>
  <c r="AN340" i="4" s="1"/>
  <c r="N340" i="4"/>
  <c r="AR340" i="4" s="1"/>
  <c r="R340" i="4"/>
  <c r="AV340" i="4" s="1"/>
  <c r="V340" i="4"/>
  <c r="AZ340" i="4" s="1"/>
  <c r="Z340" i="4"/>
  <c r="BD340" i="4" s="1"/>
  <c r="AD340" i="4"/>
  <c r="BH340" i="4" s="1"/>
  <c r="I341" i="4"/>
  <c r="AM341" i="4" s="1"/>
  <c r="M341" i="4"/>
  <c r="AQ341" i="4" s="1"/>
  <c r="Q341" i="4"/>
  <c r="AU341" i="4" s="1"/>
  <c r="U341" i="4"/>
  <c r="AY341" i="4" s="1"/>
  <c r="Y341" i="4"/>
  <c r="BC341" i="4" s="1"/>
  <c r="AC341" i="4"/>
  <c r="BG341" i="4" s="1"/>
  <c r="F344" i="4"/>
  <c r="AJ344" i="4" s="1"/>
  <c r="J344" i="4"/>
  <c r="AN344" i="4" s="1"/>
  <c r="N344" i="4"/>
  <c r="AR344" i="4" s="1"/>
  <c r="R344" i="4"/>
  <c r="AV344" i="4" s="1"/>
  <c r="V344" i="4"/>
  <c r="AZ344" i="4" s="1"/>
  <c r="Z344" i="4"/>
  <c r="BD344" i="4" s="1"/>
  <c r="AD344" i="4"/>
  <c r="BH344" i="4" s="1"/>
  <c r="E345" i="4"/>
  <c r="AI345" i="4" s="1"/>
  <c r="I345" i="4"/>
  <c r="AM345" i="4" s="1"/>
  <c r="M345" i="4"/>
  <c r="AQ345" i="4" s="1"/>
  <c r="Q345" i="4"/>
  <c r="AU345" i="4" s="1"/>
  <c r="U345" i="4"/>
  <c r="AY345" i="4" s="1"/>
  <c r="Y345" i="4"/>
  <c r="BC345" i="4" s="1"/>
  <c r="AC345" i="4"/>
  <c r="BG345" i="4" s="1"/>
  <c r="F348" i="4"/>
  <c r="AJ348" i="4" s="1"/>
  <c r="J348" i="4"/>
  <c r="AN348" i="4" s="1"/>
  <c r="N348" i="4"/>
  <c r="AR348" i="4" s="1"/>
  <c r="R348" i="4"/>
  <c r="AV348" i="4" s="1"/>
  <c r="V348" i="4"/>
  <c r="AZ348" i="4" s="1"/>
  <c r="Z348" i="4"/>
  <c r="BD348" i="4" s="1"/>
  <c r="AD348" i="4"/>
  <c r="BH348" i="4" s="1"/>
  <c r="I349" i="4"/>
  <c r="AM349" i="4" s="1"/>
  <c r="M349" i="4"/>
  <c r="AQ349" i="4" s="1"/>
  <c r="Q349" i="4"/>
  <c r="AU349" i="4" s="1"/>
  <c r="U349" i="4"/>
  <c r="AY349" i="4" s="1"/>
  <c r="Y349" i="4"/>
  <c r="BC349" i="4" s="1"/>
  <c r="AC349" i="4"/>
  <c r="BG349" i="4" s="1"/>
  <c r="F352" i="4"/>
  <c r="AJ352" i="4" s="1"/>
  <c r="J352" i="4"/>
  <c r="AN352" i="4" s="1"/>
  <c r="N352" i="4"/>
  <c r="AR352" i="4" s="1"/>
  <c r="R352" i="4"/>
  <c r="AV352" i="4" s="1"/>
  <c r="V352" i="4"/>
  <c r="AZ352" i="4" s="1"/>
  <c r="Z352" i="4"/>
  <c r="BD352" i="4" s="1"/>
  <c r="AD352" i="4"/>
  <c r="BH352" i="4" s="1"/>
  <c r="I353" i="4"/>
  <c r="AM353" i="4" s="1"/>
  <c r="M353" i="4"/>
  <c r="AQ353" i="4" s="1"/>
  <c r="Q353" i="4"/>
  <c r="AU353" i="4" s="1"/>
  <c r="U353" i="4"/>
  <c r="AY353" i="4" s="1"/>
  <c r="Y353" i="4"/>
  <c r="BC353" i="4" s="1"/>
  <c r="AC353" i="4"/>
  <c r="BG353" i="4" s="1"/>
  <c r="F356" i="4"/>
  <c r="AJ356" i="4" s="1"/>
  <c r="J356" i="4"/>
  <c r="AN356" i="4" s="1"/>
  <c r="N356" i="4"/>
  <c r="AR356" i="4" s="1"/>
  <c r="R356" i="4"/>
  <c r="AV356" i="4" s="1"/>
  <c r="V356" i="4"/>
  <c r="AZ356" i="4" s="1"/>
  <c r="Z356" i="4"/>
  <c r="BD356" i="4" s="1"/>
  <c r="AD356" i="4"/>
  <c r="BH356" i="4" s="1"/>
  <c r="I357" i="4"/>
  <c r="AM357" i="4" s="1"/>
  <c r="M357" i="4"/>
  <c r="AQ357" i="4" s="1"/>
  <c r="Q357" i="4"/>
  <c r="AU357" i="4" s="1"/>
  <c r="U357" i="4"/>
  <c r="AY357" i="4" s="1"/>
  <c r="Y357" i="4"/>
  <c r="BC357" i="4" s="1"/>
  <c r="AC357" i="4"/>
  <c r="BG357" i="4" s="1"/>
  <c r="F360" i="4"/>
  <c r="AJ360" i="4" s="1"/>
  <c r="J360" i="4"/>
  <c r="AN360" i="4" s="1"/>
  <c r="N360" i="4"/>
  <c r="AR360" i="4" s="1"/>
  <c r="R360" i="4"/>
  <c r="AV360" i="4" s="1"/>
  <c r="V360" i="4"/>
  <c r="AZ360" i="4" s="1"/>
  <c r="Z360" i="4"/>
  <c r="BD360" i="4" s="1"/>
  <c r="AD360" i="4"/>
  <c r="BH360" i="4" s="1"/>
  <c r="I361" i="4"/>
  <c r="AM361" i="4" s="1"/>
  <c r="M361" i="4"/>
  <c r="AQ361" i="4" s="1"/>
  <c r="Q361" i="4"/>
  <c r="AU361" i="4" s="1"/>
  <c r="U361" i="4"/>
  <c r="AY361" i="4" s="1"/>
  <c r="Y361" i="4"/>
  <c r="BC361" i="4" s="1"/>
  <c r="AC361" i="4"/>
  <c r="BG361" i="4" s="1"/>
  <c r="L363" i="4"/>
  <c r="AP363" i="4" s="1"/>
  <c r="Q363" i="4"/>
  <c r="AU363" i="4" s="1"/>
  <c r="V363" i="4"/>
  <c r="AZ363" i="4" s="1"/>
  <c r="AB363" i="4"/>
  <c r="BF363" i="4" s="1"/>
  <c r="AG365" i="4"/>
  <c r="BK365" i="4" s="1"/>
  <c r="AC365" i="4"/>
  <c r="BG365" i="4" s="1"/>
  <c r="Y365" i="4"/>
  <c r="BC365" i="4" s="1"/>
  <c r="U365" i="4"/>
  <c r="AY365" i="4" s="1"/>
  <c r="Q365" i="4"/>
  <c r="AU365" i="4" s="1"/>
  <c r="M365" i="4"/>
  <c r="AQ365" i="4" s="1"/>
  <c r="I365" i="4"/>
  <c r="AM365" i="4" s="1"/>
  <c r="E365" i="4"/>
  <c r="AI365" i="4" s="1"/>
  <c r="G365" i="4"/>
  <c r="AK365" i="4" s="1"/>
  <c r="L365" i="4"/>
  <c r="AP365" i="4" s="1"/>
  <c r="R365" i="4"/>
  <c r="AV365" i="4" s="1"/>
  <c r="W365" i="4"/>
  <c r="BA365" i="4" s="1"/>
  <c r="AB365" i="4"/>
  <c r="BF365" i="4" s="1"/>
  <c r="K366" i="4"/>
  <c r="AO366" i="4" s="1"/>
  <c r="Q366" i="4"/>
  <c r="AU366" i="4" s="1"/>
  <c r="V366" i="4"/>
  <c r="AZ366" i="4" s="1"/>
  <c r="AA366" i="4"/>
  <c r="BE366" i="4" s="1"/>
  <c r="I371" i="4"/>
  <c r="AM371" i="4" s="1"/>
  <c r="N371" i="4"/>
  <c r="AR371" i="4" s="1"/>
  <c r="T371" i="4"/>
  <c r="AX371" i="4" s="1"/>
  <c r="Y371" i="4"/>
  <c r="BC371" i="4" s="1"/>
  <c r="AD371" i="4"/>
  <c r="BH371" i="4" s="1"/>
  <c r="AD372" i="4"/>
  <c r="BH372" i="4" s="1"/>
  <c r="L372" i="4"/>
  <c r="AP372" i="4" s="1"/>
  <c r="Q372" i="4"/>
  <c r="AU372" i="4" s="1"/>
  <c r="W372" i="4"/>
  <c r="BA372" i="4" s="1"/>
  <c r="AB372" i="4"/>
  <c r="BF372" i="4" s="1"/>
  <c r="AG372" i="4"/>
  <c r="BK372" i="4" s="1"/>
  <c r="I374" i="4"/>
  <c r="AM374" i="4" s="1"/>
  <c r="N374" i="4"/>
  <c r="AR374" i="4" s="1"/>
  <c r="S374" i="4"/>
  <c r="AW374" i="4" s="1"/>
  <c r="Y374" i="4"/>
  <c r="BC374" i="4" s="1"/>
  <c r="AD374" i="4"/>
  <c r="BH374" i="4" s="1"/>
  <c r="AE375" i="4"/>
  <c r="BI375" i="4" s="1"/>
  <c r="AA375" i="4"/>
  <c r="BE375" i="4" s="1"/>
  <c r="W375" i="4"/>
  <c r="BA375" i="4" s="1"/>
  <c r="S375" i="4"/>
  <c r="AW375" i="4" s="1"/>
  <c r="O375" i="4"/>
  <c r="AS375" i="4" s="1"/>
  <c r="K375" i="4"/>
  <c r="AO375" i="4" s="1"/>
  <c r="G375" i="4"/>
  <c r="AK375" i="4" s="1"/>
  <c r="H375" i="4"/>
  <c r="AL375" i="4" s="1"/>
  <c r="M375" i="4"/>
  <c r="AQ375" i="4" s="1"/>
  <c r="R375" i="4"/>
  <c r="AV375" i="4" s="1"/>
  <c r="X375" i="4"/>
  <c r="BB375" i="4" s="1"/>
  <c r="AC375" i="4"/>
  <c r="BG375" i="4" s="1"/>
  <c r="K376" i="4"/>
  <c r="AO376" i="4" s="1"/>
  <c r="P376" i="4"/>
  <c r="AT376" i="4" s="1"/>
  <c r="U376" i="4"/>
  <c r="AY376" i="4" s="1"/>
  <c r="AA376" i="4"/>
  <c r="BE376" i="4" s="1"/>
  <c r="AF376" i="4"/>
  <c r="BJ376" i="4" s="1"/>
  <c r="E378" i="4"/>
  <c r="AI378" i="4" s="1"/>
  <c r="M378" i="4"/>
  <c r="AQ378" i="4" s="1"/>
  <c r="U378" i="4"/>
  <c r="AY378" i="4" s="1"/>
  <c r="AC378" i="4"/>
  <c r="BG378" i="4" s="1"/>
  <c r="AE379" i="4"/>
  <c r="BI379" i="4" s="1"/>
  <c r="I379" i="4"/>
  <c r="AM379" i="4" s="1"/>
  <c r="Q379" i="4"/>
  <c r="AU379" i="4" s="1"/>
  <c r="Y379" i="4"/>
  <c r="BC379" i="4" s="1"/>
  <c r="AG379" i="4"/>
  <c r="BK379" i="4" s="1"/>
  <c r="AG385" i="4"/>
  <c r="BK385" i="4" s="1"/>
  <c r="AC385" i="4"/>
  <c r="BG385" i="4" s="1"/>
  <c r="Y385" i="4"/>
  <c r="BC385" i="4" s="1"/>
  <c r="U385" i="4"/>
  <c r="AY385" i="4" s="1"/>
  <c r="Q385" i="4"/>
  <c r="AU385" i="4" s="1"/>
  <c r="M385" i="4"/>
  <c r="AQ385" i="4" s="1"/>
  <c r="I385" i="4"/>
  <c r="AM385" i="4" s="1"/>
  <c r="E385" i="4"/>
  <c r="AI385" i="4" s="1"/>
  <c r="AF385" i="4"/>
  <c r="BJ385" i="4" s="1"/>
  <c r="AB385" i="4"/>
  <c r="BF385" i="4" s="1"/>
  <c r="X385" i="4"/>
  <c r="BB385" i="4" s="1"/>
  <c r="T385" i="4"/>
  <c r="AX385" i="4" s="1"/>
  <c r="P385" i="4"/>
  <c r="AT385" i="4" s="1"/>
  <c r="L385" i="4"/>
  <c r="AP385" i="4" s="1"/>
  <c r="H385" i="4"/>
  <c r="AL385" i="4" s="1"/>
  <c r="J385" i="4"/>
  <c r="AN385" i="4" s="1"/>
  <c r="R385" i="4"/>
  <c r="AV385" i="4" s="1"/>
  <c r="Z385" i="4"/>
  <c r="BD385" i="4" s="1"/>
  <c r="I386" i="4"/>
  <c r="AM386" i="4" s="1"/>
  <c r="Q386" i="4"/>
  <c r="AU386" i="4" s="1"/>
  <c r="Y386" i="4"/>
  <c r="BC386" i="4" s="1"/>
  <c r="E390" i="4"/>
  <c r="AI390" i="4" s="1"/>
  <c r="M390" i="4"/>
  <c r="AQ390" i="4" s="1"/>
  <c r="U390" i="4"/>
  <c r="AY390" i="4" s="1"/>
  <c r="AC390" i="4"/>
  <c r="BG390" i="4" s="1"/>
  <c r="AE391" i="4"/>
  <c r="BI391" i="4" s="1"/>
  <c r="I391" i="4"/>
  <c r="AM391" i="4" s="1"/>
  <c r="Q391" i="4"/>
  <c r="AU391" i="4" s="1"/>
  <c r="Y391" i="4"/>
  <c r="BC391" i="4" s="1"/>
  <c r="AG391" i="4"/>
  <c r="BK391" i="4" s="1"/>
  <c r="F401" i="4"/>
  <c r="AJ401" i="4" s="1"/>
  <c r="V401" i="4"/>
  <c r="AZ401" i="4" s="1"/>
  <c r="S402" i="4"/>
  <c r="AW402" i="4" s="1"/>
  <c r="AE409" i="4"/>
  <c r="BI409" i="4" s="1"/>
  <c r="AA409" i="4"/>
  <c r="BE409" i="4" s="1"/>
  <c r="W409" i="4"/>
  <c r="BA409" i="4" s="1"/>
  <c r="S409" i="4"/>
  <c r="AW409" i="4" s="1"/>
  <c r="O409" i="4"/>
  <c r="AS409" i="4" s="1"/>
  <c r="K409" i="4"/>
  <c r="AO409" i="4" s="1"/>
  <c r="G409" i="4"/>
  <c r="AK409" i="4" s="1"/>
  <c r="AG409" i="4"/>
  <c r="BK409" i="4" s="1"/>
  <c r="AB409" i="4"/>
  <c r="BF409" i="4" s="1"/>
  <c r="V409" i="4"/>
  <c r="AZ409" i="4" s="1"/>
  <c r="Q409" i="4"/>
  <c r="AU409" i="4" s="1"/>
  <c r="L409" i="4"/>
  <c r="AP409" i="4" s="1"/>
  <c r="F409" i="4"/>
  <c r="AJ409" i="4" s="1"/>
  <c r="AF409" i="4"/>
  <c r="BJ409" i="4" s="1"/>
  <c r="Z409" i="4"/>
  <c r="BD409" i="4" s="1"/>
  <c r="U409" i="4"/>
  <c r="AY409" i="4" s="1"/>
  <c r="P409" i="4"/>
  <c r="AT409" i="4" s="1"/>
  <c r="J409" i="4"/>
  <c r="AN409" i="4" s="1"/>
  <c r="E409" i="4"/>
  <c r="AI409" i="4" s="1"/>
  <c r="AD409" i="4"/>
  <c r="BH409" i="4" s="1"/>
  <c r="Y409" i="4"/>
  <c r="BC409" i="4" s="1"/>
  <c r="T409" i="4"/>
  <c r="AX409" i="4" s="1"/>
  <c r="N409" i="4"/>
  <c r="AR409" i="4" s="1"/>
  <c r="I409" i="4"/>
  <c r="AM409" i="4" s="1"/>
  <c r="X409" i="4"/>
  <c r="BB409" i="4" s="1"/>
  <c r="V413" i="4"/>
  <c r="AZ413" i="4" s="1"/>
  <c r="Q416" i="4"/>
  <c r="AU416" i="4" s="1"/>
  <c r="AE426" i="4"/>
  <c r="BI426" i="4" s="1"/>
  <c r="Y426" i="4"/>
  <c r="BC426" i="4" s="1"/>
  <c r="T426" i="4"/>
  <c r="AX426" i="4" s="1"/>
  <c r="O426" i="4"/>
  <c r="AS426" i="4" s="1"/>
  <c r="I426" i="4"/>
  <c r="AM426" i="4" s="1"/>
  <c r="AC426" i="4"/>
  <c r="BG426" i="4" s="1"/>
  <c r="X426" i="4"/>
  <c r="BB426" i="4" s="1"/>
  <c r="S426" i="4"/>
  <c r="AW426" i="4" s="1"/>
  <c r="M426" i="4"/>
  <c r="AQ426" i="4" s="1"/>
  <c r="H426" i="4"/>
  <c r="AL426" i="4" s="1"/>
  <c r="AG426" i="4"/>
  <c r="BK426" i="4" s="1"/>
  <c r="AB426" i="4"/>
  <c r="BF426" i="4" s="1"/>
  <c r="W426" i="4"/>
  <c r="BA426" i="4" s="1"/>
  <c r="Q426" i="4"/>
  <c r="AU426" i="4" s="1"/>
  <c r="L426" i="4"/>
  <c r="AP426" i="4" s="1"/>
  <c r="G426" i="4"/>
  <c r="AK426" i="4" s="1"/>
  <c r="E426" i="4"/>
  <c r="AI426" i="4" s="1"/>
  <c r="AA426" i="4"/>
  <c r="BE426" i="4" s="1"/>
  <c r="G428" i="4"/>
  <c r="AK428" i="4" s="1"/>
  <c r="AC428" i="4"/>
  <c r="BG428" i="4" s="1"/>
  <c r="L429" i="4"/>
  <c r="AP429" i="4" s="1"/>
  <c r="AG429" i="4"/>
  <c r="BK429" i="4" s="1"/>
  <c r="F297" i="4"/>
  <c r="AJ297" i="4" s="1"/>
  <c r="J297" i="4"/>
  <c r="AN297" i="4" s="1"/>
  <c r="N297" i="4"/>
  <c r="AR297" i="4" s="1"/>
  <c r="R297" i="4"/>
  <c r="AV297" i="4" s="1"/>
  <c r="V297" i="4"/>
  <c r="AZ297" i="4" s="1"/>
  <c r="Z297" i="4"/>
  <c r="BD297" i="4" s="1"/>
  <c r="F301" i="4"/>
  <c r="AJ301" i="4" s="1"/>
  <c r="J301" i="4"/>
  <c r="AN301" i="4" s="1"/>
  <c r="N301" i="4"/>
  <c r="AR301" i="4" s="1"/>
  <c r="R301" i="4"/>
  <c r="AV301" i="4" s="1"/>
  <c r="V301" i="4"/>
  <c r="AZ301" i="4" s="1"/>
  <c r="Z301" i="4"/>
  <c r="BD301" i="4" s="1"/>
  <c r="F305" i="4"/>
  <c r="AJ305" i="4" s="1"/>
  <c r="J305" i="4"/>
  <c r="AN305" i="4" s="1"/>
  <c r="N305" i="4"/>
  <c r="AR305" i="4" s="1"/>
  <c r="R305" i="4"/>
  <c r="AV305" i="4" s="1"/>
  <c r="V305" i="4"/>
  <c r="AZ305" i="4" s="1"/>
  <c r="Z305" i="4"/>
  <c r="BD305" i="4" s="1"/>
  <c r="F309" i="4"/>
  <c r="AJ309" i="4" s="1"/>
  <c r="J309" i="4"/>
  <c r="AN309" i="4" s="1"/>
  <c r="N309" i="4"/>
  <c r="AR309" i="4" s="1"/>
  <c r="R309" i="4"/>
  <c r="AV309" i="4" s="1"/>
  <c r="V309" i="4"/>
  <c r="AZ309" i="4" s="1"/>
  <c r="Z309" i="4"/>
  <c r="BD309" i="4" s="1"/>
  <c r="F313" i="4"/>
  <c r="AJ313" i="4" s="1"/>
  <c r="J313" i="4"/>
  <c r="AN313" i="4" s="1"/>
  <c r="N313" i="4"/>
  <c r="AR313" i="4" s="1"/>
  <c r="R313" i="4"/>
  <c r="AV313" i="4" s="1"/>
  <c r="V313" i="4"/>
  <c r="AZ313" i="4" s="1"/>
  <c r="Z313" i="4"/>
  <c r="BD313" i="4" s="1"/>
  <c r="F317" i="4"/>
  <c r="AJ317" i="4" s="1"/>
  <c r="J317" i="4"/>
  <c r="AN317" i="4" s="1"/>
  <c r="N317" i="4"/>
  <c r="AR317" i="4" s="1"/>
  <c r="R317" i="4"/>
  <c r="AV317" i="4" s="1"/>
  <c r="V317" i="4"/>
  <c r="AZ317" i="4" s="1"/>
  <c r="Z317" i="4"/>
  <c r="BD317" i="4" s="1"/>
  <c r="G320" i="4"/>
  <c r="AK320" i="4" s="1"/>
  <c r="K320" i="4"/>
  <c r="AO320" i="4" s="1"/>
  <c r="O320" i="4"/>
  <c r="AS320" i="4" s="1"/>
  <c r="S320" i="4"/>
  <c r="AW320" i="4" s="1"/>
  <c r="W320" i="4"/>
  <c r="BA320" i="4" s="1"/>
  <c r="AA320" i="4"/>
  <c r="BE320" i="4" s="1"/>
  <c r="F321" i="4"/>
  <c r="AJ321" i="4" s="1"/>
  <c r="J321" i="4"/>
  <c r="AN321" i="4" s="1"/>
  <c r="N321" i="4"/>
  <c r="AR321" i="4" s="1"/>
  <c r="R321" i="4"/>
  <c r="AV321" i="4" s="1"/>
  <c r="V321" i="4"/>
  <c r="AZ321" i="4" s="1"/>
  <c r="Z321" i="4"/>
  <c r="BD321" i="4" s="1"/>
  <c r="G324" i="4"/>
  <c r="AK324" i="4" s="1"/>
  <c r="K324" i="4"/>
  <c r="AO324" i="4" s="1"/>
  <c r="O324" i="4"/>
  <c r="AS324" i="4" s="1"/>
  <c r="S324" i="4"/>
  <c r="AW324" i="4" s="1"/>
  <c r="W324" i="4"/>
  <c r="BA324" i="4" s="1"/>
  <c r="AA324" i="4"/>
  <c r="BE324" i="4" s="1"/>
  <c r="F325" i="4"/>
  <c r="AJ325" i="4" s="1"/>
  <c r="J325" i="4"/>
  <c r="AN325" i="4" s="1"/>
  <c r="N325" i="4"/>
  <c r="AR325" i="4" s="1"/>
  <c r="R325" i="4"/>
  <c r="AV325" i="4" s="1"/>
  <c r="V325" i="4"/>
  <c r="AZ325" i="4" s="1"/>
  <c r="Z325" i="4"/>
  <c r="BD325" i="4" s="1"/>
  <c r="G328" i="4"/>
  <c r="AK328" i="4" s="1"/>
  <c r="K328" i="4"/>
  <c r="AO328" i="4" s="1"/>
  <c r="O328" i="4"/>
  <c r="AS328" i="4" s="1"/>
  <c r="S328" i="4"/>
  <c r="AW328" i="4" s="1"/>
  <c r="W328" i="4"/>
  <c r="BA328" i="4" s="1"/>
  <c r="AA328" i="4"/>
  <c r="BE328" i="4" s="1"/>
  <c r="F329" i="4"/>
  <c r="AJ329" i="4" s="1"/>
  <c r="J329" i="4"/>
  <c r="AN329" i="4" s="1"/>
  <c r="N329" i="4"/>
  <c r="AR329" i="4" s="1"/>
  <c r="R329" i="4"/>
  <c r="AV329" i="4" s="1"/>
  <c r="V329" i="4"/>
  <c r="AZ329" i="4" s="1"/>
  <c r="Z329" i="4"/>
  <c r="BD329" i="4" s="1"/>
  <c r="G332" i="4"/>
  <c r="AK332" i="4" s="1"/>
  <c r="K332" i="4"/>
  <c r="AO332" i="4" s="1"/>
  <c r="O332" i="4"/>
  <c r="AS332" i="4" s="1"/>
  <c r="S332" i="4"/>
  <c r="AW332" i="4" s="1"/>
  <c r="W332" i="4"/>
  <c r="BA332" i="4" s="1"/>
  <c r="AA332" i="4"/>
  <c r="BE332" i="4" s="1"/>
  <c r="F333" i="4"/>
  <c r="AJ333" i="4" s="1"/>
  <c r="J333" i="4"/>
  <c r="AN333" i="4" s="1"/>
  <c r="N333" i="4"/>
  <c r="AR333" i="4" s="1"/>
  <c r="R333" i="4"/>
  <c r="AV333" i="4" s="1"/>
  <c r="V333" i="4"/>
  <c r="AZ333" i="4" s="1"/>
  <c r="Z333" i="4"/>
  <c r="BD333" i="4" s="1"/>
  <c r="G336" i="4"/>
  <c r="AK336" i="4" s="1"/>
  <c r="K336" i="4"/>
  <c r="AO336" i="4" s="1"/>
  <c r="O336" i="4"/>
  <c r="AS336" i="4" s="1"/>
  <c r="S336" i="4"/>
  <c r="AW336" i="4" s="1"/>
  <c r="W336" i="4"/>
  <c r="BA336" i="4" s="1"/>
  <c r="AA336" i="4"/>
  <c r="BE336" i="4" s="1"/>
  <c r="F337" i="4"/>
  <c r="AJ337" i="4" s="1"/>
  <c r="J337" i="4"/>
  <c r="AN337" i="4" s="1"/>
  <c r="N337" i="4"/>
  <c r="AR337" i="4" s="1"/>
  <c r="R337" i="4"/>
  <c r="AV337" i="4" s="1"/>
  <c r="V337" i="4"/>
  <c r="AZ337" i="4" s="1"/>
  <c r="Z337" i="4"/>
  <c r="BD337" i="4" s="1"/>
  <c r="G340" i="4"/>
  <c r="AK340" i="4" s="1"/>
  <c r="K340" i="4"/>
  <c r="AO340" i="4" s="1"/>
  <c r="O340" i="4"/>
  <c r="AS340" i="4" s="1"/>
  <c r="S340" i="4"/>
  <c r="AW340" i="4" s="1"/>
  <c r="W340" i="4"/>
  <c r="BA340" i="4" s="1"/>
  <c r="AA340" i="4"/>
  <c r="BE340" i="4" s="1"/>
  <c r="F341" i="4"/>
  <c r="AJ341" i="4" s="1"/>
  <c r="J341" i="4"/>
  <c r="AN341" i="4" s="1"/>
  <c r="N341" i="4"/>
  <c r="AR341" i="4" s="1"/>
  <c r="R341" i="4"/>
  <c r="AV341" i="4" s="1"/>
  <c r="V341" i="4"/>
  <c r="AZ341" i="4" s="1"/>
  <c r="Z341" i="4"/>
  <c r="BD341" i="4" s="1"/>
  <c r="G344" i="4"/>
  <c r="AK344" i="4" s="1"/>
  <c r="K344" i="4"/>
  <c r="AO344" i="4" s="1"/>
  <c r="O344" i="4"/>
  <c r="AS344" i="4" s="1"/>
  <c r="S344" i="4"/>
  <c r="AW344" i="4" s="1"/>
  <c r="W344" i="4"/>
  <c r="BA344" i="4" s="1"/>
  <c r="AA344" i="4"/>
  <c r="BE344" i="4" s="1"/>
  <c r="F345" i="4"/>
  <c r="AJ345" i="4" s="1"/>
  <c r="J345" i="4"/>
  <c r="AN345" i="4" s="1"/>
  <c r="N345" i="4"/>
  <c r="AR345" i="4" s="1"/>
  <c r="R345" i="4"/>
  <c r="AV345" i="4" s="1"/>
  <c r="V345" i="4"/>
  <c r="AZ345" i="4" s="1"/>
  <c r="Z345" i="4"/>
  <c r="BD345" i="4" s="1"/>
  <c r="G348" i="4"/>
  <c r="AK348" i="4" s="1"/>
  <c r="K348" i="4"/>
  <c r="AO348" i="4" s="1"/>
  <c r="O348" i="4"/>
  <c r="AS348" i="4" s="1"/>
  <c r="S348" i="4"/>
  <c r="AW348" i="4" s="1"/>
  <c r="W348" i="4"/>
  <c r="BA348" i="4" s="1"/>
  <c r="AA348" i="4"/>
  <c r="BE348" i="4" s="1"/>
  <c r="F349" i="4"/>
  <c r="AJ349" i="4" s="1"/>
  <c r="J349" i="4"/>
  <c r="AN349" i="4" s="1"/>
  <c r="N349" i="4"/>
  <c r="AR349" i="4" s="1"/>
  <c r="R349" i="4"/>
  <c r="AV349" i="4" s="1"/>
  <c r="V349" i="4"/>
  <c r="AZ349" i="4" s="1"/>
  <c r="Z349" i="4"/>
  <c r="BD349" i="4" s="1"/>
  <c r="G352" i="4"/>
  <c r="AK352" i="4" s="1"/>
  <c r="K352" i="4"/>
  <c r="AO352" i="4" s="1"/>
  <c r="O352" i="4"/>
  <c r="AS352" i="4" s="1"/>
  <c r="S352" i="4"/>
  <c r="AW352" i="4" s="1"/>
  <c r="W352" i="4"/>
  <c r="BA352" i="4" s="1"/>
  <c r="AA352" i="4"/>
  <c r="BE352" i="4" s="1"/>
  <c r="F353" i="4"/>
  <c r="AJ353" i="4" s="1"/>
  <c r="J353" i="4"/>
  <c r="AN353" i="4" s="1"/>
  <c r="N353" i="4"/>
  <c r="AR353" i="4" s="1"/>
  <c r="R353" i="4"/>
  <c r="AV353" i="4" s="1"/>
  <c r="V353" i="4"/>
  <c r="AZ353" i="4" s="1"/>
  <c r="Z353" i="4"/>
  <c r="BD353" i="4" s="1"/>
  <c r="G356" i="4"/>
  <c r="AK356" i="4" s="1"/>
  <c r="K356" i="4"/>
  <c r="AO356" i="4" s="1"/>
  <c r="O356" i="4"/>
  <c r="AS356" i="4" s="1"/>
  <c r="S356" i="4"/>
  <c r="AW356" i="4" s="1"/>
  <c r="W356" i="4"/>
  <c r="BA356" i="4" s="1"/>
  <c r="AA356" i="4"/>
  <c r="BE356" i="4" s="1"/>
  <c r="F357" i="4"/>
  <c r="AJ357" i="4" s="1"/>
  <c r="J357" i="4"/>
  <c r="AN357" i="4" s="1"/>
  <c r="N357" i="4"/>
  <c r="AR357" i="4" s="1"/>
  <c r="R357" i="4"/>
  <c r="AV357" i="4" s="1"/>
  <c r="V357" i="4"/>
  <c r="AZ357" i="4" s="1"/>
  <c r="Z357" i="4"/>
  <c r="BD357" i="4" s="1"/>
  <c r="G360" i="4"/>
  <c r="AK360" i="4" s="1"/>
  <c r="K360" i="4"/>
  <c r="AO360" i="4" s="1"/>
  <c r="O360" i="4"/>
  <c r="AS360" i="4" s="1"/>
  <c r="S360" i="4"/>
  <c r="AW360" i="4" s="1"/>
  <c r="W360" i="4"/>
  <c r="BA360" i="4" s="1"/>
  <c r="AA360" i="4"/>
  <c r="BE360" i="4" s="1"/>
  <c r="F361" i="4"/>
  <c r="AJ361" i="4" s="1"/>
  <c r="J361" i="4"/>
  <c r="AN361" i="4" s="1"/>
  <c r="N361" i="4"/>
  <c r="AR361" i="4" s="1"/>
  <c r="R361" i="4"/>
  <c r="AV361" i="4" s="1"/>
  <c r="V361" i="4"/>
  <c r="AZ361" i="4" s="1"/>
  <c r="Z361" i="4"/>
  <c r="BD361" i="4" s="1"/>
  <c r="AE363" i="4"/>
  <c r="BI363" i="4" s="1"/>
  <c r="AA363" i="4"/>
  <c r="BE363" i="4" s="1"/>
  <c r="W363" i="4"/>
  <c r="BA363" i="4" s="1"/>
  <c r="S363" i="4"/>
  <c r="AW363" i="4" s="1"/>
  <c r="O363" i="4"/>
  <c r="AS363" i="4" s="1"/>
  <c r="K363" i="4"/>
  <c r="AO363" i="4" s="1"/>
  <c r="G363" i="4"/>
  <c r="AK363" i="4" s="1"/>
  <c r="H363" i="4"/>
  <c r="AL363" i="4" s="1"/>
  <c r="M363" i="4"/>
  <c r="AQ363" i="4" s="1"/>
  <c r="R363" i="4"/>
  <c r="AV363" i="4" s="1"/>
  <c r="X363" i="4"/>
  <c r="BB363" i="4" s="1"/>
  <c r="AC363" i="4"/>
  <c r="BG363" i="4" s="1"/>
  <c r="K364" i="4"/>
  <c r="AO364" i="4" s="1"/>
  <c r="P364" i="4"/>
  <c r="AT364" i="4" s="1"/>
  <c r="U364" i="4"/>
  <c r="AY364" i="4" s="1"/>
  <c r="AA364" i="4"/>
  <c r="BE364" i="4" s="1"/>
  <c r="H365" i="4"/>
  <c r="AL365" i="4" s="1"/>
  <c r="N365" i="4"/>
  <c r="AR365" i="4" s="1"/>
  <c r="S365" i="4"/>
  <c r="AW365" i="4" s="1"/>
  <c r="X365" i="4"/>
  <c r="BB365" i="4" s="1"/>
  <c r="AD365" i="4"/>
  <c r="BH365" i="4" s="1"/>
  <c r="AF366" i="4"/>
  <c r="BJ366" i="4" s="1"/>
  <c r="AB366" i="4"/>
  <c r="BF366" i="4" s="1"/>
  <c r="X366" i="4"/>
  <c r="BB366" i="4" s="1"/>
  <c r="T366" i="4"/>
  <c r="AX366" i="4" s="1"/>
  <c r="P366" i="4"/>
  <c r="AT366" i="4" s="1"/>
  <c r="L366" i="4"/>
  <c r="AP366" i="4" s="1"/>
  <c r="H366" i="4"/>
  <c r="AL366" i="4" s="1"/>
  <c r="G366" i="4"/>
  <c r="AK366" i="4" s="1"/>
  <c r="M366" i="4"/>
  <c r="AQ366" i="4" s="1"/>
  <c r="R366" i="4"/>
  <c r="AV366" i="4" s="1"/>
  <c r="W366" i="4"/>
  <c r="BA366" i="4" s="1"/>
  <c r="AC366" i="4"/>
  <c r="BG366" i="4" s="1"/>
  <c r="AG369" i="4"/>
  <c r="BK369" i="4" s="1"/>
  <c r="AC369" i="4"/>
  <c r="BG369" i="4" s="1"/>
  <c r="Y369" i="4"/>
  <c r="BC369" i="4" s="1"/>
  <c r="U369" i="4"/>
  <c r="AY369" i="4" s="1"/>
  <c r="Q369" i="4"/>
  <c r="AU369" i="4" s="1"/>
  <c r="M369" i="4"/>
  <c r="AQ369" i="4" s="1"/>
  <c r="I369" i="4"/>
  <c r="AM369" i="4" s="1"/>
  <c r="E369" i="4"/>
  <c r="AI369" i="4" s="1"/>
  <c r="G369" i="4"/>
  <c r="AK369" i="4" s="1"/>
  <c r="L369" i="4"/>
  <c r="AP369" i="4" s="1"/>
  <c r="R369" i="4"/>
  <c r="AV369" i="4" s="1"/>
  <c r="W369" i="4"/>
  <c r="BA369" i="4" s="1"/>
  <c r="AB369" i="4"/>
  <c r="BF369" i="4" s="1"/>
  <c r="E371" i="4"/>
  <c r="AI371" i="4" s="1"/>
  <c r="J371" i="4"/>
  <c r="AN371" i="4" s="1"/>
  <c r="P371" i="4"/>
  <c r="AT371" i="4" s="1"/>
  <c r="U371" i="4"/>
  <c r="AY371" i="4" s="1"/>
  <c r="Z371" i="4"/>
  <c r="BD371" i="4" s="1"/>
  <c r="AF371" i="4"/>
  <c r="BJ371" i="4" s="1"/>
  <c r="H372" i="4"/>
  <c r="AL372" i="4" s="1"/>
  <c r="M372" i="4"/>
  <c r="AQ372" i="4" s="1"/>
  <c r="S372" i="4"/>
  <c r="AW372" i="4" s="1"/>
  <c r="X372" i="4"/>
  <c r="BB372" i="4" s="1"/>
  <c r="E374" i="4"/>
  <c r="AI374" i="4" s="1"/>
  <c r="J374" i="4"/>
  <c r="AN374" i="4" s="1"/>
  <c r="O374" i="4"/>
  <c r="AS374" i="4" s="1"/>
  <c r="U374" i="4"/>
  <c r="AY374" i="4" s="1"/>
  <c r="Z374" i="4"/>
  <c r="BD374" i="4" s="1"/>
  <c r="AE374" i="4"/>
  <c r="BI374" i="4" s="1"/>
  <c r="I375" i="4"/>
  <c r="AM375" i="4" s="1"/>
  <c r="N375" i="4"/>
  <c r="AR375" i="4" s="1"/>
  <c r="T375" i="4"/>
  <c r="AX375" i="4" s="1"/>
  <c r="Y375" i="4"/>
  <c r="BC375" i="4" s="1"/>
  <c r="AD375" i="4"/>
  <c r="BH375" i="4" s="1"/>
  <c r="AD376" i="4"/>
  <c r="BH376" i="4" s="1"/>
  <c r="L376" i="4"/>
  <c r="AP376" i="4" s="1"/>
  <c r="Q376" i="4"/>
  <c r="AU376" i="4" s="1"/>
  <c r="W376" i="4"/>
  <c r="BA376" i="4" s="1"/>
  <c r="AB376" i="4"/>
  <c r="BF376" i="4" s="1"/>
  <c r="F378" i="4"/>
  <c r="AJ378" i="4" s="1"/>
  <c r="N378" i="4"/>
  <c r="AR378" i="4" s="1"/>
  <c r="V378" i="4"/>
  <c r="AZ378" i="4" s="1"/>
  <c r="AD378" i="4"/>
  <c r="BH378" i="4" s="1"/>
  <c r="L379" i="4"/>
  <c r="AP379" i="4" s="1"/>
  <c r="T379" i="4"/>
  <c r="AX379" i="4" s="1"/>
  <c r="AG381" i="4"/>
  <c r="BK381" i="4" s="1"/>
  <c r="AC381" i="4"/>
  <c r="BG381" i="4" s="1"/>
  <c r="Y381" i="4"/>
  <c r="BC381" i="4" s="1"/>
  <c r="U381" i="4"/>
  <c r="AY381" i="4" s="1"/>
  <c r="Q381" i="4"/>
  <c r="AU381" i="4" s="1"/>
  <c r="M381" i="4"/>
  <c r="AQ381" i="4" s="1"/>
  <c r="I381" i="4"/>
  <c r="AM381" i="4" s="1"/>
  <c r="E381" i="4"/>
  <c r="AI381" i="4" s="1"/>
  <c r="AF381" i="4"/>
  <c r="BJ381" i="4" s="1"/>
  <c r="AB381" i="4"/>
  <c r="BF381" i="4" s="1"/>
  <c r="X381" i="4"/>
  <c r="BB381" i="4" s="1"/>
  <c r="T381" i="4"/>
  <c r="AX381" i="4" s="1"/>
  <c r="P381" i="4"/>
  <c r="AT381" i="4" s="1"/>
  <c r="L381" i="4"/>
  <c r="AP381" i="4" s="1"/>
  <c r="H381" i="4"/>
  <c r="AL381" i="4" s="1"/>
  <c r="J381" i="4"/>
  <c r="AN381" i="4" s="1"/>
  <c r="R381" i="4"/>
  <c r="AV381" i="4" s="1"/>
  <c r="Z381" i="4"/>
  <c r="BD381" i="4" s="1"/>
  <c r="K385" i="4"/>
  <c r="AO385" i="4" s="1"/>
  <c r="S385" i="4"/>
  <c r="AW385" i="4" s="1"/>
  <c r="AA385" i="4"/>
  <c r="BE385" i="4" s="1"/>
  <c r="AF386" i="4"/>
  <c r="BJ386" i="4" s="1"/>
  <c r="AB386" i="4"/>
  <c r="BF386" i="4" s="1"/>
  <c r="X386" i="4"/>
  <c r="BB386" i="4" s="1"/>
  <c r="T386" i="4"/>
  <c r="AX386" i="4" s="1"/>
  <c r="P386" i="4"/>
  <c r="AT386" i="4" s="1"/>
  <c r="L386" i="4"/>
  <c r="AP386" i="4" s="1"/>
  <c r="H386" i="4"/>
  <c r="AL386" i="4" s="1"/>
  <c r="AE386" i="4"/>
  <c r="BI386" i="4" s="1"/>
  <c r="AA386" i="4"/>
  <c r="BE386" i="4" s="1"/>
  <c r="W386" i="4"/>
  <c r="BA386" i="4" s="1"/>
  <c r="S386" i="4"/>
  <c r="AW386" i="4" s="1"/>
  <c r="O386" i="4"/>
  <c r="AS386" i="4" s="1"/>
  <c r="K386" i="4"/>
  <c r="AO386" i="4" s="1"/>
  <c r="G386" i="4"/>
  <c r="AK386" i="4" s="1"/>
  <c r="J386" i="4"/>
  <c r="AN386" i="4" s="1"/>
  <c r="R386" i="4"/>
  <c r="AV386" i="4" s="1"/>
  <c r="Z386" i="4"/>
  <c r="BD386" i="4" s="1"/>
  <c r="H387" i="4"/>
  <c r="AL387" i="4" s="1"/>
  <c r="P387" i="4"/>
  <c r="AT387" i="4" s="1"/>
  <c r="X387" i="4"/>
  <c r="BB387" i="4" s="1"/>
  <c r="F390" i="4"/>
  <c r="AJ390" i="4" s="1"/>
  <c r="N390" i="4"/>
  <c r="AR390" i="4" s="1"/>
  <c r="V390" i="4"/>
  <c r="AZ390" i="4" s="1"/>
  <c r="AD390" i="4"/>
  <c r="BH390" i="4" s="1"/>
  <c r="L391" i="4"/>
  <c r="AP391" i="4" s="1"/>
  <c r="T391" i="4"/>
  <c r="AX391" i="4" s="1"/>
  <c r="AG393" i="4"/>
  <c r="BK393" i="4" s="1"/>
  <c r="AC393" i="4"/>
  <c r="BG393" i="4" s="1"/>
  <c r="Y393" i="4"/>
  <c r="BC393" i="4" s="1"/>
  <c r="U393" i="4"/>
  <c r="AY393" i="4" s="1"/>
  <c r="Q393" i="4"/>
  <c r="AU393" i="4" s="1"/>
  <c r="M393" i="4"/>
  <c r="AQ393" i="4" s="1"/>
  <c r="I393" i="4"/>
  <c r="AM393" i="4" s="1"/>
  <c r="E393" i="4"/>
  <c r="AI393" i="4" s="1"/>
  <c r="AF393" i="4"/>
  <c r="BJ393" i="4" s="1"/>
  <c r="AB393" i="4"/>
  <c r="BF393" i="4" s="1"/>
  <c r="X393" i="4"/>
  <c r="BB393" i="4" s="1"/>
  <c r="T393" i="4"/>
  <c r="AX393" i="4" s="1"/>
  <c r="P393" i="4"/>
  <c r="AT393" i="4" s="1"/>
  <c r="L393" i="4"/>
  <c r="AP393" i="4" s="1"/>
  <c r="H393" i="4"/>
  <c r="AL393" i="4" s="1"/>
  <c r="J393" i="4"/>
  <c r="AN393" i="4" s="1"/>
  <c r="R393" i="4"/>
  <c r="AV393" i="4" s="1"/>
  <c r="Z393" i="4"/>
  <c r="BD393" i="4" s="1"/>
  <c r="M394" i="4"/>
  <c r="AQ394" i="4" s="1"/>
  <c r="J401" i="4"/>
  <c r="AN401" i="4" s="1"/>
  <c r="Z401" i="4"/>
  <c r="BD401" i="4" s="1"/>
  <c r="H409" i="4"/>
  <c r="AL409" i="4" s="1"/>
  <c r="AC409" i="4"/>
  <c r="BG409" i="4" s="1"/>
  <c r="AF412" i="4"/>
  <c r="BJ412" i="4" s="1"/>
  <c r="AB412" i="4"/>
  <c r="BF412" i="4" s="1"/>
  <c r="X412" i="4"/>
  <c r="BB412" i="4" s="1"/>
  <c r="T412" i="4"/>
  <c r="AX412" i="4" s="1"/>
  <c r="P412" i="4"/>
  <c r="AT412" i="4" s="1"/>
  <c r="L412" i="4"/>
  <c r="AP412" i="4" s="1"/>
  <c r="H412" i="4"/>
  <c r="AL412" i="4" s="1"/>
  <c r="AG412" i="4"/>
  <c r="BK412" i="4" s="1"/>
  <c r="AA412" i="4"/>
  <c r="BE412" i="4" s="1"/>
  <c r="V412" i="4"/>
  <c r="AZ412" i="4" s="1"/>
  <c r="Q412" i="4"/>
  <c r="AU412" i="4" s="1"/>
  <c r="K412" i="4"/>
  <c r="AO412" i="4" s="1"/>
  <c r="F412" i="4"/>
  <c r="AJ412" i="4" s="1"/>
  <c r="AE412" i="4"/>
  <c r="BI412" i="4" s="1"/>
  <c r="Z412" i="4"/>
  <c r="BD412" i="4" s="1"/>
  <c r="U412" i="4"/>
  <c r="AY412" i="4" s="1"/>
  <c r="O412" i="4"/>
  <c r="AS412" i="4" s="1"/>
  <c r="J412" i="4"/>
  <c r="AN412" i="4" s="1"/>
  <c r="E412" i="4"/>
  <c r="AI412" i="4" s="1"/>
  <c r="AD412" i="4"/>
  <c r="BH412" i="4" s="1"/>
  <c r="Y412" i="4"/>
  <c r="BC412" i="4" s="1"/>
  <c r="S412" i="4"/>
  <c r="AW412" i="4" s="1"/>
  <c r="N412" i="4"/>
  <c r="AR412" i="4" s="1"/>
  <c r="I412" i="4"/>
  <c r="AM412" i="4" s="1"/>
  <c r="W412" i="4"/>
  <c r="BA412" i="4" s="1"/>
  <c r="K426" i="4"/>
  <c r="AO426" i="4" s="1"/>
  <c r="AF426" i="4"/>
  <c r="BJ426" i="4" s="1"/>
  <c r="M428" i="4"/>
  <c r="AQ428" i="4" s="1"/>
  <c r="AE431" i="4"/>
  <c r="BI431" i="4" s="1"/>
  <c r="Y431" i="4"/>
  <c r="BC431" i="4" s="1"/>
  <c r="T431" i="4"/>
  <c r="AX431" i="4" s="1"/>
  <c r="O431" i="4"/>
  <c r="AS431" i="4" s="1"/>
  <c r="I431" i="4"/>
  <c r="AM431" i="4" s="1"/>
  <c r="AC431" i="4"/>
  <c r="BG431" i="4" s="1"/>
  <c r="X431" i="4"/>
  <c r="BB431" i="4" s="1"/>
  <c r="S431" i="4"/>
  <c r="AW431" i="4" s="1"/>
  <c r="M431" i="4"/>
  <c r="AQ431" i="4" s="1"/>
  <c r="AF431" i="4"/>
  <c r="BJ431" i="4" s="1"/>
  <c r="U431" i="4"/>
  <c r="AY431" i="4" s="1"/>
  <c r="K431" i="4"/>
  <c r="AO431" i="4" s="1"/>
  <c r="AB431" i="4"/>
  <c r="BF431" i="4" s="1"/>
  <c r="Q431" i="4"/>
  <c r="AU431" i="4" s="1"/>
  <c r="AA431" i="4"/>
  <c r="BE431" i="4" s="1"/>
  <c r="P431" i="4"/>
  <c r="AT431" i="4" s="1"/>
  <c r="W431" i="4"/>
  <c r="BA431" i="4" s="1"/>
  <c r="AF449" i="4"/>
  <c r="BJ449" i="4" s="1"/>
  <c r="AB449" i="4"/>
  <c r="BF449" i="4" s="1"/>
  <c r="X449" i="4"/>
  <c r="BB449" i="4" s="1"/>
  <c r="T449" i="4"/>
  <c r="AX449" i="4" s="1"/>
  <c r="P449" i="4"/>
  <c r="AT449" i="4" s="1"/>
  <c r="L449" i="4"/>
  <c r="AP449" i="4" s="1"/>
  <c r="H449" i="4"/>
  <c r="AL449" i="4" s="1"/>
  <c r="AE449" i="4"/>
  <c r="BI449" i="4" s="1"/>
  <c r="AA449" i="4"/>
  <c r="BE449" i="4" s="1"/>
  <c r="W449" i="4"/>
  <c r="BA449" i="4" s="1"/>
  <c r="S449" i="4"/>
  <c r="AW449" i="4" s="1"/>
  <c r="O449" i="4"/>
  <c r="AS449" i="4" s="1"/>
  <c r="K449" i="4"/>
  <c r="AO449" i="4" s="1"/>
  <c r="G449" i="4"/>
  <c r="AK449" i="4" s="1"/>
  <c r="AG449" i="4"/>
  <c r="BK449" i="4" s="1"/>
  <c r="Y449" i="4"/>
  <c r="BC449" i="4" s="1"/>
  <c r="Q449" i="4"/>
  <c r="AU449" i="4" s="1"/>
  <c r="I449" i="4"/>
  <c r="AM449" i="4" s="1"/>
  <c r="AD449" i="4"/>
  <c r="BH449" i="4" s="1"/>
  <c r="V449" i="4"/>
  <c r="AZ449" i="4" s="1"/>
  <c r="N449" i="4"/>
  <c r="AR449" i="4" s="1"/>
  <c r="F449" i="4"/>
  <c r="AJ449" i="4" s="1"/>
  <c r="AC449" i="4"/>
  <c r="BG449" i="4" s="1"/>
  <c r="U449" i="4"/>
  <c r="AY449" i="4" s="1"/>
  <c r="M449" i="4"/>
  <c r="AQ449" i="4" s="1"/>
  <c r="E449" i="4"/>
  <c r="AI449" i="4" s="1"/>
  <c r="Z449" i="4"/>
  <c r="BD449" i="4" s="1"/>
  <c r="R449" i="4"/>
  <c r="AV449" i="4" s="1"/>
  <c r="J449" i="4"/>
  <c r="AN449" i="4" s="1"/>
  <c r="F394" i="4"/>
  <c r="AJ394" i="4" s="1"/>
  <c r="J394" i="4"/>
  <c r="AN394" i="4" s="1"/>
  <c r="N394" i="4"/>
  <c r="AR394" i="4" s="1"/>
  <c r="R394" i="4"/>
  <c r="AV394" i="4" s="1"/>
  <c r="V394" i="4"/>
  <c r="AZ394" i="4" s="1"/>
  <c r="Z394" i="4"/>
  <c r="BD394" i="4" s="1"/>
  <c r="AD394" i="4"/>
  <c r="BH394" i="4" s="1"/>
  <c r="I395" i="4"/>
  <c r="AM395" i="4" s="1"/>
  <c r="M395" i="4"/>
  <c r="AQ395" i="4" s="1"/>
  <c r="Q395" i="4"/>
  <c r="AU395" i="4" s="1"/>
  <c r="U395" i="4"/>
  <c r="AY395" i="4" s="1"/>
  <c r="Y395" i="4"/>
  <c r="BC395" i="4" s="1"/>
  <c r="AC395" i="4"/>
  <c r="BG395" i="4" s="1"/>
  <c r="F398" i="4"/>
  <c r="AJ398" i="4" s="1"/>
  <c r="J398" i="4"/>
  <c r="AN398" i="4" s="1"/>
  <c r="N398" i="4"/>
  <c r="AR398" i="4" s="1"/>
  <c r="R398" i="4"/>
  <c r="AV398" i="4" s="1"/>
  <c r="V398" i="4"/>
  <c r="AZ398" i="4" s="1"/>
  <c r="Z398" i="4"/>
  <c r="BD398" i="4" s="1"/>
  <c r="AD398" i="4"/>
  <c r="BH398" i="4" s="1"/>
  <c r="I399" i="4"/>
  <c r="AM399" i="4" s="1"/>
  <c r="M399" i="4"/>
  <c r="AQ399" i="4" s="1"/>
  <c r="Q399" i="4"/>
  <c r="AU399" i="4" s="1"/>
  <c r="U399" i="4"/>
  <c r="AY399" i="4" s="1"/>
  <c r="Y399" i="4"/>
  <c r="BC399" i="4" s="1"/>
  <c r="AC399" i="4"/>
  <c r="BG399" i="4" s="1"/>
  <c r="AD402" i="4"/>
  <c r="BH402" i="4" s="1"/>
  <c r="Z402" i="4"/>
  <c r="BD402" i="4" s="1"/>
  <c r="V402" i="4"/>
  <c r="AZ402" i="4" s="1"/>
  <c r="R402" i="4"/>
  <c r="AV402" i="4" s="1"/>
  <c r="N402" i="4"/>
  <c r="AR402" i="4" s="1"/>
  <c r="F402" i="4"/>
  <c r="AJ402" i="4" s="1"/>
  <c r="J402" i="4"/>
  <c r="AN402" i="4" s="1"/>
  <c r="O402" i="4"/>
  <c r="AS402" i="4" s="1"/>
  <c r="T402" i="4"/>
  <c r="AX402" i="4" s="1"/>
  <c r="Y402" i="4"/>
  <c r="BC402" i="4" s="1"/>
  <c r="AE402" i="4"/>
  <c r="BI402" i="4" s="1"/>
  <c r="AG403" i="4"/>
  <c r="BK403" i="4" s="1"/>
  <c r="AC403" i="4"/>
  <c r="BG403" i="4" s="1"/>
  <c r="Y403" i="4"/>
  <c r="BC403" i="4" s="1"/>
  <c r="U403" i="4"/>
  <c r="AY403" i="4" s="1"/>
  <c r="Q403" i="4"/>
  <c r="AU403" i="4" s="1"/>
  <c r="M403" i="4"/>
  <c r="AQ403" i="4" s="1"/>
  <c r="I403" i="4"/>
  <c r="AM403" i="4" s="1"/>
  <c r="E403" i="4"/>
  <c r="AI403" i="4" s="1"/>
  <c r="G403" i="4"/>
  <c r="AK403" i="4" s="1"/>
  <c r="L403" i="4"/>
  <c r="AP403" i="4" s="1"/>
  <c r="R403" i="4"/>
  <c r="AV403" i="4" s="1"/>
  <c r="W403" i="4"/>
  <c r="BA403" i="4" s="1"/>
  <c r="AB403" i="4"/>
  <c r="BF403" i="4" s="1"/>
  <c r="F404" i="4"/>
  <c r="AJ404" i="4" s="1"/>
  <c r="K404" i="4"/>
  <c r="AO404" i="4" s="1"/>
  <c r="Q404" i="4"/>
  <c r="AU404" i="4" s="1"/>
  <c r="V404" i="4"/>
  <c r="AZ404" i="4" s="1"/>
  <c r="AA404" i="4"/>
  <c r="BE404" i="4" s="1"/>
  <c r="AD410" i="4"/>
  <c r="BH410" i="4" s="1"/>
  <c r="AE413" i="4"/>
  <c r="BI413" i="4" s="1"/>
  <c r="AA413" i="4"/>
  <c r="BE413" i="4" s="1"/>
  <c r="W413" i="4"/>
  <c r="BA413" i="4" s="1"/>
  <c r="S413" i="4"/>
  <c r="AW413" i="4" s="1"/>
  <c r="O413" i="4"/>
  <c r="AS413" i="4" s="1"/>
  <c r="K413" i="4"/>
  <c r="AO413" i="4" s="1"/>
  <c r="G413" i="4"/>
  <c r="AK413" i="4" s="1"/>
  <c r="H413" i="4"/>
  <c r="AL413" i="4" s="1"/>
  <c r="M413" i="4"/>
  <c r="AQ413" i="4" s="1"/>
  <c r="R413" i="4"/>
  <c r="AV413" i="4" s="1"/>
  <c r="X413" i="4"/>
  <c r="BB413" i="4" s="1"/>
  <c r="AC413" i="4"/>
  <c r="BG413" i="4" s="1"/>
  <c r="K414" i="4"/>
  <c r="AO414" i="4" s="1"/>
  <c r="P414" i="4"/>
  <c r="AT414" i="4" s="1"/>
  <c r="U414" i="4"/>
  <c r="AY414" i="4" s="1"/>
  <c r="AA414" i="4"/>
  <c r="BE414" i="4" s="1"/>
  <c r="AF414" i="4"/>
  <c r="BJ414" i="4" s="1"/>
  <c r="AF416" i="4"/>
  <c r="BJ416" i="4" s="1"/>
  <c r="AB416" i="4"/>
  <c r="BF416" i="4" s="1"/>
  <c r="X416" i="4"/>
  <c r="BB416" i="4" s="1"/>
  <c r="T416" i="4"/>
  <c r="AX416" i="4" s="1"/>
  <c r="P416" i="4"/>
  <c r="AT416" i="4" s="1"/>
  <c r="L416" i="4"/>
  <c r="AP416" i="4" s="1"/>
  <c r="H416" i="4"/>
  <c r="AL416" i="4" s="1"/>
  <c r="G416" i="4"/>
  <c r="AK416" i="4" s="1"/>
  <c r="M416" i="4"/>
  <c r="AQ416" i="4" s="1"/>
  <c r="R416" i="4"/>
  <c r="AV416" i="4" s="1"/>
  <c r="W416" i="4"/>
  <c r="BA416" i="4" s="1"/>
  <c r="AC416" i="4"/>
  <c r="BG416" i="4" s="1"/>
  <c r="L417" i="4"/>
  <c r="AP417" i="4" s="1"/>
  <c r="Q417" i="4"/>
  <c r="AU417" i="4" s="1"/>
  <c r="V417" i="4"/>
  <c r="AZ417" i="4" s="1"/>
  <c r="AB417" i="4"/>
  <c r="BF417" i="4" s="1"/>
  <c r="AG419" i="4"/>
  <c r="BK419" i="4" s="1"/>
  <c r="AC419" i="4"/>
  <c r="BG419" i="4" s="1"/>
  <c r="Y419" i="4"/>
  <c r="BC419" i="4" s="1"/>
  <c r="U419" i="4"/>
  <c r="AY419" i="4" s="1"/>
  <c r="Q419" i="4"/>
  <c r="AU419" i="4" s="1"/>
  <c r="M419" i="4"/>
  <c r="AQ419" i="4" s="1"/>
  <c r="I419" i="4"/>
  <c r="AM419" i="4" s="1"/>
  <c r="E419" i="4"/>
  <c r="AI419" i="4" s="1"/>
  <c r="G419" i="4"/>
  <c r="AK419" i="4" s="1"/>
  <c r="L419" i="4"/>
  <c r="AP419" i="4" s="1"/>
  <c r="R419" i="4"/>
  <c r="AV419" i="4" s="1"/>
  <c r="W419" i="4"/>
  <c r="BA419" i="4" s="1"/>
  <c r="AB419" i="4"/>
  <c r="BF419" i="4" s="1"/>
  <c r="K420" i="4"/>
  <c r="AO420" i="4" s="1"/>
  <c r="Q420" i="4"/>
  <c r="AU420" i="4" s="1"/>
  <c r="V420" i="4"/>
  <c r="AZ420" i="4" s="1"/>
  <c r="AA420" i="4"/>
  <c r="BE420" i="4" s="1"/>
  <c r="AD426" i="4"/>
  <c r="BH426" i="4" s="1"/>
  <c r="AE429" i="4"/>
  <c r="BI429" i="4" s="1"/>
  <c r="AA429" i="4"/>
  <c r="BE429" i="4" s="1"/>
  <c r="W429" i="4"/>
  <c r="BA429" i="4" s="1"/>
  <c r="S429" i="4"/>
  <c r="AW429" i="4" s="1"/>
  <c r="O429" i="4"/>
  <c r="AS429" i="4" s="1"/>
  <c r="K429" i="4"/>
  <c r="AO429" i="4" s="1"/>
  <c r="G429" i="4"/>
  <c r="AK429" i="4" s="1"/>
  <c r="H429" i="4"/>
  <c r="AL429" i="4" s="1"/>
  <c r="M429" i="4"/>
  <c r="AQ429" i="4" s="1"/>
  <c r="R429" i="4"/>
  <c r="AV429" i="4" s="1"/>
  <c r="X429" i="4"/>
  <c r="BB429" i="4" s="1"/>
  <c r="AC429" i="4"/>
  <c r="BG429" i="4" s="1"/>
  <c r="AF430" i="4"/>
  <c r="BJ430" i="4" s="1"/>
  <c r="Z430" i="4"/>
  <c r="BD430" i="4" s="1"/>
  <c r="U430" i="4"/>
  <c r="AY430" i="4" s="1"/>
  <c r="Q430" i="4"/>
  <c r="AU430" i="4" s="1"/>
  <c r="K430" i="4"/>
  <c r="AO430" i="4" s="1"/>
  <c r="P430" i="4"/>
  <c r="AT430" i="4" s="1"/>
  <c r="Y430" i="4"/>
  <c r="BC430" i="4" s="1"/>
  <c r="AD431" i="4"/>
  <c r="BH431" i="4" s="1"/>
  <c r="Q437" i="4"/>
  <c r="AU437" i="4" s="1"/>
  <c r="AG444" i="4"/>
  <c r="BK444" i="4" s="1"/>
  <c r="AC444" i="4"/>
  <c r="BG444" i="4" s="1"/>
  <c r="Y444" i="4"/>
  <c r="BC444" i="4" s="1"/>
  <c r="U444" i="4"/>
  <c r="AY444" i="4" s="1"/>
  <c r="Q444" i="4"/>
  <c r="AU444" i="4" s="1"/>
  <c r="M444" i="4"/>
  <c r="AQ444" i="4" s="1"/>
  <c r="I444" i="4"/>
  <c r="AM444" i="4" s="1"/>
  <c r="E444" i="4"/>
  <c r="AI444" i="4" s="1"/>
  <c r="AF444" i="4"/>
  <c r="BJ444" i="4" s="1"/>
  <c r="AB444" i="4"/>
  <c r="BF444" i="4" s="1"/>
  <c r="X444" i="4"/>
  <c r="BB444" i="4" s="1"/>
  <c r="T444" i="4"/>
  <c r="AX444" i="4" s="1"/>
  <c r="P444" i="4"/>
  <c r="AT444" i="4" s="1"/>
  <c r="L444" i="4"/>
  <c r="AP444" i="4" s="1"/>
  <c r="H444" i="4"/>
  <c r="AL444" i="4" s="1"/>
  <c r="AE444" i="4"/>
  <c r="BI444" i="4" s="1"/>
  <c r="W444" i="4"/>
  <c r="BA444" i="4" s="1"/>
  <c r="O444" i="4"/>
  <c r="AS444" i="4" s="1"/>
  <c r="G444" i="4"/>
  <c r="AK444" i="4" s="1"/>
  <c r="AD444" i="4"/>
  <c r="BH444" i="4" s="1"/>
  <c r="V444" i="4"/>
  <c r="AZ444" i="4" s="1"/>
  <c r="N444" i="4"/>
  <c r="AR444" i="4" s="1"/>
  <c r="F444" i="4"/>
  <c r="AJ444" i="4" s="1"/>
  <c r="AA444" i="4"/>
  <c r="BE444" i="4" s="1"/>
  <c r="S444" i="4"/>
  <c r="AW444" i="4" s="1"/>
  <c r="K444" i="4"/>
  <c r="AO444" i="4" s="1"/>
  <c r="Y445" i="4"/>
  <c r="BC445" i="4" s="1"/>
  <c r="AG467" i="4"/>
  <c r="BK467" i="4" s="1"/>
  <c r="AC467" i="4"/>
  <c r="BG467" i="4" s="1"/>
  <c r="Y467" i="4"/>
  <c r="BC467" i="4" s="1"/>
  <c r="U467" i="4"/>
  <c r="AY467" i="4" s="1"/>
  <c r="Q467" i="4"/>
  <c r="AU467" i="4" s="1"/>
  <c r="M467" i="4"/>
  <c r="AQ467" i="4" s="1"/>
  <c r="I467" i="4"/>
  <c r="AM467" i="4" s="1"/>
  <c r="E467" i="4"/>
  <c r="AI467" i="4" s="1"/>
  <c r="AF467" i="4"/>
  <c r="BJ467" i="4" s="1"/>
  <c r="AB467" i="4"/>
  <c r="BF467" i="4" s="1"/>
  <c r="X467" i="4"/>
  <c r="BB467" i="4" s="1"/>
  <c r="T467" i="4"/>
  <c r="AX467" i="4" s="1"/>
  <c r="P467" i="4"/>
  <c r="AT467" i="4" s="1"/>
  <c r="L467" i="4"/>
  <c r="AP467" i="4" s="1"/>
  <c r="H467" i="4"/>
  <c r="AL467" i="4" s="1"/>
  <c r="AD467" i="4"/>
  <c r="BH467" i="4" s="1"/>
  <c r="V467" i="4"/>
  <c r="AZ467" i="4" s="1"/>
  <c r="N467" i="4"/>
  <c r="AR467" i="4" s="1"/>
  <c r="F467" i="4"/>
  <c r="AJ467" i="4" s="1"/>
  <c r="AA467" i="4"/>
  <c r="BE467" i="4" s="1"/>
  <c r="S467" i="4"/>
  <c r="AW467" i="4" s="1"/>
  <c r="K467" i="4"/>
  <c r="AO467" i="4" s="1"/>
  <c r="AE467" i="4"/>
  <c r="BI467" i="4" s="1"/>
  <c r="O467" i="4"/>
  <c r="AS467" i="4" s="1"/>
  <c r="Z467" i="4"/>
  <c r="BD467" i="4" s="1"/>
  <c r="J467" i="4"/>
  <c r="AN467" i="4" s="1"/>
  <c r="W467" i="4"/>
  <c r="BA467" i="4" s="1"/>
  <c r="G467" i="4"/>
  <c r="AK467" i="4" s="1"/>
  <c r="F379" i="4"/>
  <c r="AJ379" i="4" s="1"/>
  <c r="J379" i="4"/>
  <c r="AN379" i="4" s="1"/>
  <c r="N379" i="4"/>
  <c r="AR379" i="4" s="1"/>
  <c r="R379" i="4"/>
  <c r="AV379" i="4" s="1"/>
  <c r="V379" i="4"/>
  <c r="AZ379" i="4" s="1"/>
  <c r="Z379" i="4"/>
  <c r="BD379" i="4" s="1"/>
  <c r="AD379" i="4"/>
  <c r="BH379" i="4" s="1"/>
  <c r="I380" i="4"/>
  <c r="AM380" i="4" s="1"/>
  <c r="M380" i="4"/>
  <c r="AQ380" i="4" s="1"/>
  <c r="Q380" i="4"/>
  <c r="AU380" i="4" s="1"/>
  <c r="U380" i="4"/>
  <c r="AY380" i="4" s="1"/>
  <c r="Y380" i="4"/>
  <c r="BC380" i="4" s="1"/>
  <c r="AC380" i="4"/>
  <c r="BG380" i="4" s="1"/>
  <c r="F383" i="4"/>
  <c r="AJ383" i="4" s="1"/>
  <c r="J383" i="4"/>
  <c r="AN383" i="4" s="1"/>
  <c r="N383" i="4"/>
  <c r="AR383" i="4" s="1"/>
  <c r="R383" i="4"/>
  <c r="AV383" i="4" s="1"/>
  <c r="V383" i="4"/>
  <c r="AZ383" i="4" s="1"/>
  <c r="Z383" i="4"/>
  <c r="BD383" i="4" s="1"/>
  <c r="AD383" i="4"/>
  <c r="BH383" i="4" s="1"/>
  <c r="I384" i="4"/>
  <c r="AM384" i="4" s="1"/>
  <c r="M384" i="4"/>
  <c r="AQ384" i="4" s="1"/>
  <c r="Q384" i="4"/>
  <c r="AU384" i="4" s="1"/>
  <c r="U384" i="4"/>
  <c r="AY384" i="4" s="1"/>
  <c r="Y384" i="4"/>
  <c r="BC384" i="4" s="1"/>
  <c r="AC384" i="4"/>
  <c r="BG384" i="4" s="1"/>
  <c r="F387" i="4"/>
  <c r="AJ387" i="4" s="1"/>
  <c r="J387" i="4"/>
  <c r="AN387" i="4" s="1"/>
  <c r="N387" i="4"/>
  <c r="AR387" i="4" s="1"/>
  <c r="R387" i="4"/>
  <c r="AV387" i="4" s="1"/>
  <c r="V387" i="4"/>
  <c r="AZ387" i="4" s="1"/>
  <c r="Z387" i="4"/>
  <c r="BD387" i="4" s="1"/>
  <c r="AD387" i="4"/>
  <c r="BH387" i="4" s="1"/>
  <c r="E388" i="4"/>
  <c r="AI388" i="4" s="1"/>
  <c r="I388" i="4"/>
  <c r="AM388" i="4" s="1"/>
  <c r="M388" i="4"/>
  <c r="AQ388" i="4" s="1"/>
  <c r="Q388" i="4"/>
  <c r="AU388" i="4" s="1"/>
  <c r="U388" i="4"/>
  <c r="AY388" i="4" s="1"/>
  <c r="Y388" i="4"/>
  <c r="BC388" i="4" s="1"/>
  <c r="AC388" i="4"/>
  <c r="BG388" i="4" s="1"/>
  <c r="F391" i="4"/>
  <c r="AJ391" i="4" s="1"/>
  <c r="J391" i="4"/>
  <c r="AN391" i="4" s="1"/>
  <c r="N391" i="4"/>
  <c r="AR391" i="4" s="1"/>
  <c r="R391" i="4"/>
  <c r="AV391" i="4" s="1"/>
  <c r="V391" i="4"/>
  <c r="AZ391" i="4" s="1"/>
  <c r="Z391" i="4"/>
  <c r="BD391" i="4" s="1"/>
  <c r="AD391" i="4"/>
  <c r="BH391" i="4" s="1"/>
  <c r="I392" i="4"/>
  <c r="AM392" i="4" s="1"/>
  <c r="M392" i="4"/>
  <c r="AQ392" i="4" s="1"/>
  <c r="Q392" i="4"/>
  <c r="AU392" i="4" s="1"/>
  <c r="U392" i="4"/>
  <c r="AY392" i="4" s="1"/>
  <c r="Y392" i="4"/>
  <c r="BC392" i="4" s="1"/>
  <c r="AC392" i="4"/>
  <c r="BG392" i="4" s="1"/>
  <c r="G394" i="4"/>
  <c r="AK394" i="4" s="1"/>
  <c r="K394" i="4"/>
  <c r="AO394" i="4" s="1"/>
  <c r="O394" i="4"/>
  <c r="AS394" i="4" s="1"/>
  <c r="S394" i="4"/>
  <c r="AW394" i="4" s="1"/>
  <c r="W394" i="4"/>
  <c r="BA394" i="4" s="1"/>
  <c r="AA394" i="4"/>
  <c r="BE394" i="4" s="1"/>
  <c r="AE394" i="4"/>
  <c r="BI394" i="4" s="1"/>
  <c r="F395" i="4"/>
  <c r="AJ395" i="4" s="1"/>
  <c r="J395" i="4"/>
  <c r="AN395" i="4" s="1"/>
  <c r="N395" i="4"/>
  <c r="AR395" i="4" s="1"/>
  <c r="R395" i="4"/>
  <c r="AV395" i="4" s="1"/>
  <c r="V395" i="4"/>
  <c r="AZ395" i="4" s="1"/>
  <c r="Z395" i="4"/>
  <c r="BD395" i="4" s="1"/>
  <c r="AD395" i="4"/>
  <c r="BH395" i="4" s="1"/>
  <c r="I396" i="4"/>
  <c r="AM396" i="4" s="1"/>
  <c r="M396" i="4"/>
  <c r="AQ396" i="4" s="1"/>
  <c r="Q396" i="4"/>
  <c r="AU396" i="4" s="1"/>
  <c r="U396" i="4"/>
  <c r="AY396" i="4" s="1"/>
  <c r="Y396" i="4"/>
  <c r="BC396" i="4" s="1"/>
  <c r="AC396" i="4"/>
  <c r="BG396" i="4" s="1"/>
  <c r="G398" i="4"/>
  <c r="AK398" i="4" s="1"/>
  <c r="K398" i="4"/>
  <c r="AO398" i="4" s="1"/>
  <c r="O398" i="4"/>
  <c r="AS398" i="4" s="1"/>
  <c r="S398" i="4"/>
  <c r="AW398" i="4" s="1"/>
  <c r="W398" i="4"/>
  <c r="BA398" i="4" s="1"/>
  <c r="AA398" i="4"/>
  <c r="BE398" i="4" s="1"/>
  <c r="AE398" i="4"/>
  <c r="BI398" i="4" s="1"/>
  <c r="F399" i="4"/>
  <c r="AJ399" i="4" s="1"/>
  <c r="J399" i="4"/>
  <c r="AN399" i="4" s="1"/>
  <c r="N399" i="4"/>
  <c r="AR399" i="4" s="1"/>
  <c r="R399" i="4"/>
  <c r="AV399" i="4" s="1"/>
  <c r="V399" i="4"/>
  <c r="AZ399" i="4" s="1"/>
  <c r="Z399" i="4"/>
  <c r="BD399" i="4" s="1"/>
  <c r="AD399" i="4"/>
  <c r="BH399" i="4" s="1"/>
  <c r="I400" i="4"/>
  <c r="AM400" i="4" s="1"/>
  <c r="M400" i="4"/>
  <c r="AQ400" i="4" s="1"/>
  <c r="Q400" i="4"/>
  <c r="AU400" i="4" s="1"/>
  <c r="U400" i="4"/>
  <c r="AY400" i="4" s="1"/>
  <c r="Y400" i="4"/>
  <c r="BC400" i="4" s="1"/>
  <c r="AC400" i="4"/>
  <c r="BG400" i="4" s="1"/>
  <c r="G402" i="4"/>
  <c r="AK402" i="4" s="1"/>
  <c r="K402" i="4"/>
  <c r="AO402" i="4" s="1"/>
  <c r="P402" i="4"/>
  <c r="AT402" i="4" s="1"/>
  <c r="U402" i="4"/>
  <c r="AY402" i="4" s="1"/>
  <c r="AA402" i="4"/>
  <c r="BE402" i="4" s="1"/>
  <c r="AF402" i="4"/>
  <c r="BJ402" i="4" s="1"/>
  <c r="H403" i="4"/>
  <c r="AL403" i="4" s="1"/>
  <c r="N403" i="4"/>
  <c r="AR403" i="4" s="1"/>
  <c r="S403" i="4"/>
  <c r="AW403" i="4" s="1"/>
  <c r="X403" i="4"/>
  <c r="BB403" i="4" s="1"/>
  <c r="AD403" i="4"/>
  <c r="BH403" i="4" s="1"/>
  <c r="AF404" i="4"/>
  <c r="BJ404" i="4" s="1"/>
  <c r="AB404" i="4"/>
  <c r="BF404" i="4" s="1"/>
  <c r="X404" i="4"/>
  <c r="BB404" i="4" s="1"/>
  <c r="T404" i="4"/>
  <c r="AX404" i="4" s="1"/>
  <c r="P404" i="4"/>
  <c r="AT404" i="4" s="1"/>
  <c r="L404" i="4"/>
  <c r="AP404" i="4" s="1"/>
  <c r="H404" i="4"/>
  <c r="AL404" i="4" s="1"/>
  <c r="G404" i="4"/>
  <c r="AK404" i="4" s="1"/>
  <c r="M404" i="4"/>
  <c r="AQ404" i="4" s="1"/>
  <c r="R404" i="4"/>
  <c r="AV404" i="4" s="1"/>
  <c r="W404" i="4"/>
  <c r="BA404" i="4" s="1"/>
  <c r="AC404" i="4"/>
  <c r="BG404" i="4" s="1"/>
  <c r="L405" i="4"/>
  <c r="AP405" i="4" s="1"/>
  <c r="Q405" i="4"/>
  <c r="AU405" i="4" s="1"/>
  <c r="V405" i="4"/>
  <c r="AZ405" i="4" s="1"/>
  <c r="AB405" i="4"/>
  <c r="BF405" i="4" s="1"/>
  <c r="AG407" i="4"/>
  <c r="BK407" i="4" s="1"/>
  <c r="AC407" i="4"/>
  <c r="BG407" i="4" s="1"/>
  <c r="Y407" i="4"/>
  <c r="BC407" i="4" s="1"/>
  <c r="U407" i="4"/>
  <c r="AY407" i="4" s="1"/>
  <c r="Q407" i="4"/>
  <c r="AU407" i="4" s="1"/>
  <c r="M407" i="4"/>
  <c r="AQ407" i="4" s="1"/>
  <c r="I407" i="4"/>
  <c r="AM407" i="4" s="1"/>
  <c r="E407" i="4"/>
  <c r="AI407" i="4" s="1"/>
  <c r="G407" i="4"/>
  <c r="AK407" i="4" s="1"/>
  <c r="L407" i="4"/>
  <c r="AP407" i="4" s="1"/>
  <c r="R407" i="4"/>
  <c r="AV407" i="4" s="1"/>
  <c r="W407" i="4"/>
  <c r="BA407" i="4" s="1"/>
  <c r="AB407" i="4"/>
  <c r="BF407" i="4" s="1"/>
  <c r="F408" i="4"/>
  <c r="AJ408" i="4" s="1"/>
  <c r="K408" i="4"/>
  <c r="AO408" i="4" s="1"/>
  <c r="Q408" i="4"/>
  <c r="AU408" i="4" s="1"/>
  <c r="V408" i="4"/>
  <c r="AZ408" i="4" s="1"/>
  <c r="AA408" i="4"/>
  <c r="BE408" i="4" s="1"/>
  <c r="I413" i="4"/>
  <c r="AM413" i="4" s="1"/>
  <c r="N413" i="4"/>
  <c r="AR413" i="4" s="1"/>
  <c r="T413" i="4"/>
  <c r="AX413" i="4" s="1"/>
  <c r="Y413" i="4"/>
  <c r="BC413" i="4" s="1"/>
  <c r="AD413" i="4"/>
  <c r="BH413" i="4" s="1"/>
  <c r="AD414" i="4"/>
  <c r="BH414" i="4" s="1"/>
  <c r="G414" i="4"/>
  <c r="AK414" i="4" s="1"/>
  <c r="L414" i="4"/>
  <c r="AP414" i="4" s="1"/>
  <c r="Q414" i="4"/>
  <c r="AU414" i="4" s="1"/>
  <c r="W414" i="4"/>
  <c r="BA414" i="4" s="1"/>
  <c r="AB414" i="4"/>
  <c r="BF414" i="4" s="1"/>
  <c r="AG414" i="4"/>
  <c r="BK414" i="4" s="1"/>
  <c r="I416" i="4"/>
  <c r="AM416" i="4" s="1"/>
  <c r="N416" i="4"/>
  <c r="AR416" i="4" s="1"/>
  <c r="S416" i="4"/>
  <c r="AW416" i="4" s="1"/>
  <c r="Y416" i="4"/>
  <c r="BC416" i="4" s="1"/>
  <c r="AD416" i="4"/>
  <c r="BH416" i="4" s="1"/>
  <c r="AE417" i="4"/>
  <c r="BI417" i="4" s="1"/>
  <c r="AA417" i="4"/>
  <c r="BE417" i="4" s="1"/>
  <c r="W417" i="4"/>
  <c r="BA417" i="4" s="1"/>
  <c r="S417" i="4"/>
  <c r="AW417" i="4" s="1"/>
  <c r="O417" i="4"/>
  <c r="AS417" i="4" s="1"/>
  <c r="K417" i="4"/>
  <c r="AO417" i="4" s="1"/>
  <c r="G417" i="4"/>
  <c r="AK417" i="4" s="1"/>
  <c r="H417" i="4"/>
  <c r="AL417" i="4" s="1"/>
  <c r="M417" i="4"/>
  <c r="AQ417" i="4" s="1"/>
  <c r="R417" i="4"/>
  <c r="AV417" i="4" s="1"/>
  <c r="X417" i="4"/>
  <c r="BB417" i="4" s="1"/>
  <c r="AC417" i="4"/>
  <c r="BG417" i="4" s="1"/>
  <c r="K418" i="4"/>
  <c r="AO418" i="4" s="1"/>
  <c r="P418" i="4"/>
  <c r="AT418" i="4" s="1"/>
  <c r="U418" i="4"/>
  <c r="AY418" i="4" s="1"/>
  <c r="AA418" i="4"/>
  <c r="BE418" i="4" s="1"/>
  <c r="AF418" i="4"/>
  <c r="BJ418" i="4" s="1"/>
  <c r="H419" i="4"/>
  <c r="AL419" i="4" s="1"/>
  <c r="N419" i="4"/>
  <c r="AR419" i="4" s="1"/>
  <c r="S419" i="4"/>
  <c r="AW419" i="4" s="1"/>
  <c r="X419" i="4"/>
  <c r="BB419" i="4" s="1"/>
  <c r="AD419" i="4"/>
  <c r="BH419" i="4" s="1"/>
  <c r="AF420" i="4"/>
  <c r="BJ420" i="4" s="1"/>
  <c r="AB420" i="4"/>
  <c r="BF420" i="4" s="1"/>
  <c r="X420" i="4"/>
  <c r="BB420" i="4" s="1"/>
  <c r="T420" i="4"/>
  <c r="AX420" i="4" s="1"/>
  <c r="P420" i="4"/>
  <c r="AT420" i="4" s="1"/>
  <c r="L420" i="4"/>
  <c r="AP420" i="4" s="1"/>
  <c r="H420" i="4"/>
  <c r="AL420" i="4" s="1"/>
  <c r="G420" i="4"/>
  <c r="AK420" i="4" s="1"/>
  <c r="M420" i="4"/>
  <c r="AQ420" i="4" s="1"/>
  <c r="R420" i="4"/>
  <c r="AV420" i="4" s="1"/>
  <c r="W420" i="4"/>
  <c r="BA420" i="4" s="1"/>
  <c r="AC420" i="4"/>
  <c r="BG420" i="4" s="1"/>
  <c r="F421" i="4"/>
  <c r="AJ421" i="4" s="1"/>
  <c r="L421" i="4"/>
  <c r="AP421" i="4" s="1"/>
  <c r="Q421" i="4"/>
  <c r="AU421" i="4" s="1"/>
  <c r="V421" i="4"/>
  <c r="AZ421" i="4" s="1"/>
  <c r="AB421" i="4"/>
  <c r="BF421" i="4" s="1"/>
  <c r="AG423" i="4"/>
  <c r="BK423" i="4" s="1"/>
  <c r="AC423" i="4"/>
  <c r="BG423" i="4" s="1"/>
  <c r="Y423" i="4"/>
  <c r="BC423" i="4" s="1"/>
  <c r="U423" i="4"/>
  <c r="AY423" i="4" s="1"/>
  <c r="Q423" i="4"/>
  <c r="AU423" i="4" s="1"/>
  <c r="M423" i="4"/>
  <c r="AQ423" i="4" s="1"/>
  <c r="I423" i="4"/>
  <c r="AM423" i="4" s="1"/>
  <c r="E423" i="4"/>
  <c r="AI423" i="4" s="1"/>
  <c r="G423" i="4"/>
  <c r="AK423" i="4" s="1"/>
  <c r="L423" i="4"/>
  <c r="AP423" i="4" s="1"/>
  <c r="R423" i="4"/>
  <c r="AV423" i="4" s="1"/>
  <c r="W423" i="4"/>
  <c r="BA423" i="4" s="1"/>
  <c r="AB423" i="4"/>
  <c r="BF423" i="4" s="1"/>
  <c r="K424" i="4"/>
  <c r="AO424" i="4" s="1"/>
  <c r="Q424" i="4"/>
  <c r="AU424" i="4" s="1"/>
  <c r="V424" i="4"/>
  <c r="AZ424" i="4" s="1"/>
  <c r="AA424" i="4"/>
  <c r="BE424" i="4" s="1"/>
  <c r="I429" i="4"/>
  <c r="AM429" i="4" s="1"/>
  <c r="N429" i="4"/>
  <c r="AR429" i="4" s="1"/>
  <c r="T429" i="4"/>
  <c r="AX429" i="4" s="1"/>
  <c r="Y429" i="4"/>
  <c r="BC429" i="4" s="1"/>
  <c r="AD429" i="4"/>
  <c r="BH429" i="4" s="1"/>
  <c r="G430" i="4"/>
  <c r="AK430" i="4" s="1"/>
  <c r="L430" i="4"/>
  <c r="AP430" i="4" s="1"/>
  <c r="S430" i="4"/>
  <c r="AW430" i="4" s="1"/>
  <c r="AC430" i="4"/>
  <c r="BG430" i="4" s="1"/>
  <c r="AF433" i="4"/>
  <c r="BJ433" i="4" s="1"/>
  <c r="AB433" i="4"/>
  <c r="BF433" i="4" s="1"/>
  <c r="X433" i="4"/>
  <c r="BB433" i="4" s="1"/>
  <c r="T433" i="4"/>
  <c r="AX433" i="4" s="1"/>
  <c r="P433" i="4"/>
  <c r="AT433" i="4" s="1"/>
  <c r="L433" i="4"/>
  <c r="AP433" i="4" s="1"/>
  <c r="H433" i="4"/>
  <c r="AL433" i="4" s="1"/>
  <c r="AG433" i="4"/>
  <c r="BK433" i="4" s="1"/>
  <c r="AA433" i="4"/>
  <c r="BE433" i="4" s="1"/>
  <c r="V433" i="4"/>
  <c r="AZ433" i="4" s="1"/>
  <c r="Q433" i="4"/>
  <c r="AU433" i="4" s="1"/>
  <c r="K433" i="4"/>
  <c r="AO433" i="4" s="1"/>
  <c r="F433" i="4"/>
  <c r="AJ433" i="4" s="1"/>
  <c r="AE433" i="4"/>
  <c r="BI433" i="4" s="1"/>
  <c r="Z433" i="4"/>
  <c r="BD433" i="4" s="1"/>
  <c r="U433" i="4"/>
  <c r="AY433" i="4" s="1"/>
  <c r="O433" i="4"/>
  <c r="AS433" i="4" s="1"/>
  <c r="J433" i="4"/>
  <c r="AN433" i="4" s="1"/>
  <c r="E433" i="4"/>
  <c r="AI433" i="4" s="1"/>
  <c r="AD433" i="4"/>
  <c r="BH433" i="4" s="1"/>
  <c r="Y433" i="4"/>
  <c r="BC433" i="4" s="1"/>
  <c r="S433" i="4"/>
  <c r="AW433" i="4" s="1"/>
  <c r="N433" i="4"/>
  <c r="AR433" i="4" s="1"/>
  <c r="I433" i="4"/>
  <c r="AM433" i="4" s="1"/>
  <c r="W433" i="4"/>
  <c r="BA433" i="4" s="1"/>
  <c r="V437" i="4"/>
  <c r="AZ437" i="4" s="1"/>
  <c r="J444" i="4"/>
  <c r="AN444" i="4" s="1"/>
  <c r="AG445" i="4"/>
  <c r="BK445" i="4" s="1"/>
  <c r="F364" i="4"/>
  <c r="AJ364" i="4" s="1"/>
  <c r="J364" i="4"/>
  <c r="AN364" i="4" s="1"/>
  <c r="N364" i="4"/>
  <c r="AR364" i="4" s="1"/>
  <c r="R364" i="4"/>
  <c r="AV364" i="4" s="1"/>
  <c r="V364" i="4"/>
  <c r="AZ364" i="4" s="1"/>
  <c r="Z364" i="4"/>
  <c r="BD364" i="4" s="1"/>
  <c r="F368" i="4"/>
  <c r="AJ368" i="4" s="1"/>
  <c r="J368" i="4"/>
  <c r="AN368" i="4" s="1"/>
  <c r="N368" i="4"/>
  <c r="AR368" i="4" s="1"/>
  <c r="R368" i="4"/>
  <c r="AV368" i="4" s="1"/>
  <c r="V368" i="4"/>
  <c r="AZ368" i="4" s="1"/>
  <c r="Z368" i="4"/>
  <c r="BD368" i="4" s="1"/>
  <c r="F372" i="4"/>
  <c r="AJ372" i="4" s="1"/>
  <c r="J372" i="4"/>
  <c r="AN372" i="4" s="1"/>
  <c r="N372" i="4"/>
  <c r="AR372" i="4" s="1"/>
  <c r="R372" i="4"/>
  <c r="AV372" i="4" s="1"/>
  <c r="V372" i="4"/>
  <c r="AZ372" i="4" s="1"/>
  <c r="Z372" i="4"/>
  <c r="BD372" i="4" s="1"/>
  <c r="F376" i="4"/>
  <c r="AJ376" i="4" s="1"/>
  <c r="J376" i="4"/>
  <c r="AN376" i="4" s="1"/>
  <c r="N376" i="4"/>
  <c r="AR376" i="4" s="1"/>
  <c r="R376" i="4"/>
  <c r="AV376" i="4" s="1"/>
  <c r="V376" i="4"/>
  <c r="AZ376" i="4" s="1"/>
  <c r="Z376" i="4"/>
  <c r="BD376" i="4" s="1"/>
  <c r="G379" i="4"/>
  <c r="AK379" i="4" s="1"/>
  <c r="K379" i="4"/>
  <c r="AO379" i="4" s="1"/>
  <c r="O379" i="4"/>
  <c r="AS379" i="4" s="1"/>
  <c r="S379" i="4"/>
  <c r="AW379" i="4" s="1"/>
  <c r="W379" i="4"/>
  <c r="BA379" i="4" s="1"/>
  <c r="AA379" i="4"/>
  <c r="BE379" i="4" s="1"/>
  <c r="F380" i="4"/>
  <c r="AJ380" i="4" s="1"/>
  <c r="J380" i="4"/>
  <c r="AN380" i="4" s="1"/>
  <c r="N380" i="4"/>
  <c r="AR380" i="4" s="1"/>
  <c r="R380" i="4"/>
  <c r="AV380" i="4" s="1"/>
  <c r="V380" i="4"/>
  <c r="AZ380" i="4" s="1"/>
  <c r="Z380" i="4"/>
  <c r="BD380" i="4" s="1"/>
  <c r="G383" i="4"/>
  <c r="AK383" i="4" s="1"/>
  <c r="K383" i="4"/>
  <c r="AO383" i="4" s="1"/>
  <c r="O383" i="4"/>
  <c r="AS383" i="4" s="1"/>
  <c r="S383" i="4"/>
  <c r="AW383" i="4" s="1"/>
  <c r="W383" i="4"/>
  <c r="BA383" i="4" s="1"/>
  <c r="AA383" i="4"/>
  <c r="BE383" i="4" s="1"/>
  <c r="F384" i="4"/>
  <c r="AJ384" i="4" s="1"/>
  <c r="J384" i="4"/>
  <c r="AN384" i="4" s="1"/>
  <c r="N384" i="4"/>
  <c r="AR384" i="4" s="1"/>
  <c r="R384" i="4"/>
  <c r="AV384" i="4" s="1"/>
  <c r="V384" i="4"/>
  <c r="AZ384" i="4" s="1"/>
  <c r="Z384" i="4"/>
  <c r="BD384" i="4" s="1"/>
  <c r="G387" i="4"/>
  <c r="AK387" i="4" s="1"/>
  <c r="K387" i="4"/>
  <c r="AO387" i="4" s="1"/>
  <c r="O387" i="4"/>
  <c r="AS387" i="4" s="1"/>
  <c r="S387" i="4"/>
  <c r="AW387" i="4" s="1"/>
  <c r="W387" i="4"/>
  <c r="BA387" i="4" s="1"/>
  <c r="AA387" i="4"/>
  <c r="BE387" i="4" s="1"/>
  <c r="F388" i="4"/>
  <c r="AJ388" i="4" s="1"/>
  <c r="J388" i="4"/>
  <c r="AN388" i="4" s="1"/>
  <c r="N388" i="4"/>
  <c r="AR388" i="4" s="1"/>
  <c r="R388" i="4"/>
  <c r="AV388" i="4" s="1"/>
  <c r="V388" i="4"/>
  <c r="AZ388" i="4" s="1"/>
  <c r="Z388" i="4"/>
  <c r="BD388" i="4" s="1"/>
  <c r="G391" i="4"/>
  <c r="AK391" i="4" s="1"/>
  <c r="K391" i="4"/>
  <c r="AO391" i="4" s="1"/>
  <c r="O391" i="4"/>
  <c r="AS391" i="4" s="1"/>
  <c r="S391" i="4"/>
  <c r="AW391" i="4" s="1"/>
  <c r="W391" i="4"/>
  <c r="BA391" i="4" s="1"/>
  <c r="AA391" i="4"/>
  <c r="BE391" i="4" s="1"/>
  <c r="F392" i="4"/>
  <c r="AJ392" i="4" s="1"/>
  <c r="J392" i="4"/>
  <c r="AN392" i="4" s="1"/>
  <c r="N392" i="4"/>
  <c r="AR392" i="4" s="1"/>
  <c r="R392" i="4"/>
  <c r="AV392" i="4" s="1"/>
  <c r="V392" i="4"/>
  <c r="AZ392" i="4" s="1"/>
  <c r="Z392" i="4"/>
  <c r="BD392" i="4" s="1"/>
  <c r="H394" i="4"/>
  <c r="AL394" i="4" s="1"/>
  <c r="L394" i="4"/>
  <c r="AP394" i="4" s="1"/>
  <c r="P394" i="4"/>
  <c r="AT394" i="4" s="1"/>
  <c r="T394" i="4"/>
  <c r="AX394" i="4" s="1"/>
  <c r="X394" i="4"/>
  <c r="BB394" i="4" s="1"/>
  <c r="AB394" i="4"/>
  <c r="BF394" i="4" s="1"/>
  <c r="G395" i="4"/>
  <c r="AK395" i="4" s="1"/>
  <c r="K395" i="4"/>
  <c r="AO395" i="4" s="1"/>
  <c r="O395" i="4"/>
  <c r="AS395" i="4" s="1"/>
  <c r="S395" i="4"/>
  <c r="AW395" i="4" s="1"/>
  <c r="W395" i="4"/>
  <c r="BA395" i="4" s="1"/>
  <c r="AA395" i="4"/>
  <c r="BE395" i="4" s="1"/>
  <c r="F396" i="4"/>
  <c r="AJ396" i="4" s="1"/>
  <c r="J396" i="4"/>
  <c r="AN396" i="4" s="1"/>
  <c r="N396" i="4"/>
  <c r="AR396" i="4" s="1"/>
  <c r="R396" i="4"/>
  <c r="AV396" i="4" s="1"/>
  <c r="V396" i="4"/>
  <c r="AZ396" i="4" s="1"/>
  <c r="Z396" i="4"/>
  <c r="BD396" i="4" s="1"/>
  <c r="H398" i="4"/>
  <c r="AL398" i="4" s="1"/>
  <c r="L398" i="4"/>
  <c r="AP398" i="4" s="1"/>
  <c r="P398" i="4"/>
  <c r="AT398" i="4" s="1"/>
  <c r="T398" i="4"/>
  <c r="AX398" i="4" s="1"/>
  <c r="X398" i="4"/>
  <c r="BB398" i="4" s="1"/>
  <c r="AB398" i="4"/>
  <c r="BF398" i="4" s="1"/>
  <c r="G399" i="4"/>
  <c r="AK399" i="4" s="1"/>
  <c r="K399" i="4"/>
  <c r="AO399" i="4" s="1"/>
  <c r="O399" i="4"/>
  <c r="AS399" i="4" s="1"/>
  <c r="S399" i="4"/>
  <c r="AW399" i="4" s="1"/>
  <c r="W399" i="4"/>
  <c r="BA399" i="4" s="1"/>
  <c r="AA399" i="4"/>
  <c r="BE399" i="4" s="1"/>
  <c r="F400" i="4"/>
  <c r="AJ400" i="4" s="1"/>
  <c r="J400" i="4"/>
  <c r="AN400" i="4" s="1"/>
  <c r="N400" i="4"/>
  <c r="AR400" i="4" s="1"/>
  <c r="R400" i="4"/>
  <c r="AV400" i="4" s="1"/>
  <c r="V400" i="4"/>
  <c r="AZ400" i="4" s="1"/>
  <c r="Z400" i="4"/>
  <c r="BD400" i="4" s="1"/>
  <c r="H402" i="4"/>
  <c r="AL402" i="4" s="1"/>
  <c r="L402" i="4"/>
  <c r="AP402" i="4" s="1"/>
  <c r="Q402" i="4"/>
  <c r="AU402" i="4" s="1"/>
  <c r="W402" i="4"/>
  <c r="BA402" i="4" s="1"/>
  <c r="AB402" i="4"/>
  <c r="BF402" i="4" s="1"/>
  <c r="AG402" i="4"/>
  <c r="BK402" i="4" s="1"/>
  <c r="J403" i="4"/>
  <c r="AN403" i="4" s="1"/>
  <c r="O403" i="4"/>
  <c r="AS403" i="4" s="1"/>
  <c r="T403" i="4"/>
  <c r="AX403" i="4" s="1"/>
  <c r="Z403" i="4"/>
  <c r="BD403" i="4" s="1"/>
  <c r="AE403" i="4"/>
  <c r="BI403" i="4" s="1"/>
  <c r="I404" i="4"/>
  <c r="AM404" i="4" s="1"/>
  <c r="N404" i="4"/>
  <c r="AR404" i="4" s="1"/>
  <c r="S404" i="4"/>
  <c r="AW404" i="4" s="1"/>
  <c r="Y404" i="4"/>
  <c r="BC404" i="4" s="1"/>
  <c r="AD404" i="4"/>
  <c r="BH404" i="4" s="1"/>
  <c r="AE405" i="4"/>
  <c r="BI405" i="4" s="1"/>
  <c r="AA405" i="4"/>
  <c r="BE405" i="4" s="1"/>
  <c r="W405" i="4"/>
  <c r="BA405" i="4" s="1"/>
  <c r="S405" i="4"/>
  <c r="AW405" i="4" s="1"/>
  <c r="O405" i="4"/>
  <c r="AS405" i="4" s="1"/>
  <c r="K405" i="4"/>
  <c r="AO405" i="4" s="1"/>
  <c r="G405" i="4"/>
  <c r="AK405" i="4" s="1"/>
  <c r="H405" i="4"/>
  <c r="AL405" i="4" s="1"/>
  <c r="M405" i="4"/>
  <c r="AQ405" i="4" s="1"/>
  <c r="R405" i="4"/>
  <c r="AV405" i="4" s="1"/>
  <c r="X405" i="4"/>
  <c r="BB405" i="4" s="1"/>
  <c r="AC405" i="4"/>
  <c r="BG405" i="4" s="1"/>
  <c r="K406" i="4"/>
  <c r="AO406" i="4" s="1"/>
  <c r="P406" i="4"/>
  <c r="AT406" i="4" s="1"/>
  <c r="U406" i="4"/>
  <c r="AY406" i="4" s="1"/>
  <c r="AA406" i="4"/>
  <c r="BE406" i="4" s="1"/>
  <c r="H407" i="4"/>
  <c r="AL407" i="4" s="1"/>
  <c r="N407" i="4"/>
  <c r="AR407" i="4" s="1"/>
  <c r="S407" i="4"/>
  <c r="AW407" i="4" s="1"/>
  <c r="X407" i="4"/>
  <c r="BB407" i="4" s="1"/>
  <c r="AD407" i="4"/>
  <c r="BH407" i="4" s="1"/>
  <c r="AF408" i="4"/>
  <c r="BJ408" i="4" s="1"/>
  <c r="AB408" i="4"/>
  <c r="BF408" i="4" s="1"/>
  <c r="X408" i="4"/>
  <c r="BB408" i="4" s="1"/>
  <c r="T408" i="4"/>
  <c r="AX408" i="4" s="1"/>
  <c r="P408" i="4"/>
  <c r="AT408" i="4" s="1"/>
  <c r="L408" i="4"/>
  <c r="AP408" i="4" s="1"/>
  <c r="H408" i="4"/>
  <c r="AL408" i="4" s="1"/>
  <c r="G408" i="4"/>
  <c r="AK408" i="4" s="1"/>
  <c r="M408" i="4"/>
  <c r="AQ408" i="4" s="1"/>
  <c r="R408" i="4"/>
  <c r="AV408" i="4" s="1"/>
  <c r="W408" i="4"/>
  <c r="BA408" i="4" s="1"/>
  <c r="AC408" i="4"/>
  <c r="BG408" i="4" s="1"/>
  <c r="AG411" i="4"/>
  <c r="BK411" i="4" s="1"/>
  <c r="AC411" i="4"/>
  <c r="BG411" i="4" s="1"/>
  <c r="Y411" i="4"/>
  <c r="BC411" i="4" s="1"/>
  <c r="U411" i="4"/>
  <c r="AY411" i="4" s="1"/>
  <c r="Q411" i="4"/>
  <c r="AU411" i="4" s="1"/>
  <c r="M411" i="4"/>
  <c r="AQ411" i="4" s="1"/>
  <c r="I411" i="4"/>
  <c r="AM411" i="4" s="1"/>
  <c r="E411" i="4"/>
  <c r="AI411" i="4" s="1"/>
  <c r="G411" i="4"/>
  <c r="AK411" i="4" s="1"/>
  <c r="L411" i="4"/>
  <c r="AP411" i="4" s="1"/>
  <c r="R411" i="4"/>
  <c r="AV411" i="4" s="1"/>
  <c r="W411" i="4"/>
  <c r="BA411" i="4" s="1"/>
  <c r="AB411" i="4"/>
  <c r="BF411" i="4" s="1"/>
  <c r="E413" i="4"/>
  <c r="AI413" i="4" s="1"/>
  <c r="J413" i="4"/>
  <c r="AN413" i="4" s="1"/>
  <c r="P413" i="4"/>
  <c r="AT413" i="4" s="1"/>
  <c r="U413" i="4"/>
  <c r="AY413" i="4" s="1"/>
  <c r="Z413" i="4"/>
  <c r="BD413" i="4" s="1"/>
  <c r="AF413" i="4"/>
  <c r="BJ413" i="4" s="1"/>
  <c r="H414" i="4"/>
  <c r="AL414" i="4" s="1"/>
  <c r="M414" i="4"/>
  <c r="AQ414" i="4" s="1"/>
  <c r="S414" i="4"/>
  <c r="AW414" i="4" s="1"/>
  <c r="X414" i="4"/>
  <c r="BB414" i="4" s="1"/>
  <c r="E416" i="4"/>
  <c r="AI416" i="4" s="1"/>
  <c r="J416" i="4"/>
  <c r="AN416" i="4" s="1"/>
  <c r="O416" i="4"/>
  <c r="AS416" i="4" s="1"/>
  <c r="U416" i="4"/>
  <c r="AY416" i="4" s="1"/>
  <c r="Z416" i="4"/>
  <c r="BD416" i="4" s="1"/>
  <c r="AE416" i="4"/>
  <c r="BI416" i="4" s="1"/>
  <c r="I417" i="4"/>
  <c r="AM417" i="4" s="1"/>
  <c r="N417" i="4"/>
  <c r="AR417" i="4" s="1"/>
  <c r="T417" i="4"/>
  <c r="AX417" i="4" s="1"/>
  <c r="Y417" i="4"/>
  <c r="BC417" i="4" s="1"/>
  <c r="AD417" i="4"/>
  <c r="BH417" i="4" s="1"/>
  <c r="AD418" i="4"/>
  <c r="BH418" i="4" s="1"/>
  <c r="L418" i="4"/>
  <c r="AP418" i="4" s="1"/>
  <c r="Q418" i="4"/>
  <c r="AU418" i="4" s="1"/>
  <c r="W418" i="4"/>
  <c r="BA418" i="4" s="1"/>
  <c r="AB418" i="4"/>
  <c r="BF418" i="4" s="1"/>
  <c r="J419" i="4"/>
  <c r="AN419" i="4" s="1"/>
  <c r="O419" i="4"/>
  <c r="AS419" i="4" s="1"/>
  <c r="T419" i="4"/>
  <c r="AX419" i="4" s="1"/>
  <c r="Z419" i="4"/>
  <c r="BD419" i="4" s="1"/>
  <c r="AE419" i="4"/>
  <c r="BI419" i="4" s="1"/>
  <c r="I420" i="4"/>
  <c r="AM420" i="4" s="1"/>
  <c r="N420" i="4"/>
  <c r="AR420" i="4" s="1"/>
  <c r="S420" i="4"/>
  <c r="AW420" i="4" s="1"/>
  <c r="Y420" i="4"/>
  <c r="BC420" i="4" s="1"/>
  <c r="AD420" i="4"/>
  <c r="BH420" i="4" s="1"/>
  <c r="AE421" i="4"/>
  <c r="BI421" i="4" s="1"/>
  <c r="AA421" i="4"/>
  <c r="BE421" i="4" s="1"/>
  <c r="W421" i="4"/>
  <c r="BA421" i="4" s="1"/>
  <c r="S421" i="4"/>
  <c r="AW421" i="4" s="1"/>
  <c r="O421" i="4"/>
  <c r="AS421" i="4" s="1"/>
  <c r="K421" i="4"/>
  <c r="AO421" i="4" s="1"/>
  <c r="G421" i="4"/>
  <c r="AK421" i="4" s="1"/>
  <c r="H421" i="4"/>
  <c r="AL421" i="4" s="1"/>
  <c r="M421" i="4"/>
  <c r="AQ421" i="4" s="1"/>
  <c r="R421" i="4"/>
  <c r="AV421" i="4" s="1"/>
  <c r="X421" i="4"/>
  <c r="BB421" i="4" s="1"/>
  <c r="AC421" i="4"/>
  <c r="BG421" i="4" s="1"/>
  <c r="E422" i="4"/>
  <c r="AI422" i="4" s="1"/>
  <c r="K422" i="4"/>
  <c r="AO422" i="4" s="1"/>
  <c r="P422" i="4"/>
  <c r="AT422" i="4" s="1"/>
  <c r="U422" i="4"/>
  <c r="AY422" i="4" s="1"/>
  <c r="AA422" i="4"/>
  <c r="BE422" i="4" s="1"/>
  <c r="H423" i="4"/>
  <c r="AL423" i="4" s="1"/>
  <c r="N423" i="4"/>
  <c r="AR423" i="4" s="1"/>
  <c r="S423" i="4"/>
  <c r="AW423" i="4" s="1"/>
  <c r="X423" i="4"/>
  <c r="BB423" i="4" s="1"/>
  <c r="AD423" i="4"/>
  <c r="BH423" i="4" s="1"/>
  <c r="AF424" i="4"/>
  <c r="BJ424" i="4" s="1"/>
  <c r="AB424" i="4"/>
  <c r="BF424" i="4" s="1"/>
  <c r="X424" i="4"/>
  <c r="BB424" i="4" s="1"/>
  <c r="T424" i="4"/>
  <c r="AX424" i="4" s="1"/>
  <c r="P424" i="4"/>
  <c r="AT424" i="4" s="1"/>
  <c r="L424" i="4"/>
  <c r="AP424" i="4" s="1"/>
  <c r="H424" i="4"/>
  <c r="AL424" i="4" s="1"/>
  <c r="G424" i="4"/>
  <c r="AK424" i="4" s="1"/>
  <c r="M424" i="4"/>
  <c r="AQ424" i="4" s="1"/>
  <c r="R424" i="4"/>
  <c r="AV424" i="4" s="1"/>
  <c r="W424" i="4"/>
  <c r="BA424" i="4" s="1"/>
  <c r="AC424" i="4"/>
  <c r="BG424" i="4" s="1"/>
  <c r="AG427" i="4"/>
  <c r="BK427" i="4" s="1"/>
  <c r="AC427" i="4"/>
  <c r="BG427" i="4" s="1"/>
  <c r="Y427" i="4"/>
  <c r="BC427" i="4" s="1"/>
  <c r="U427" i="4"/>
  <c r="AY427" i="4" s="1"/>
  <c r="Q427" i="4"/>
  <c r="AU427" i="4" s="1"/>
  <c r="M427" i="4"/>
  <c r="AQ427" i="4" s="1"/>
  <c r="I427" i="4"/>
  <c r="AM427" i="4" s="1"/>
  <c r="E427" i="4"/>
  <c r="AI427" i="4" s="1"/>
  <c r="G427" i="4"/>
  <c r="AK427" i="4" s="1"/>
  <c r="L427" i="4"/>
  <c r="AP427" i="4" s="1"/>
  <c r="R427" i="4"/>
  <c r="AV427" i="4" s="1"/>
  <c r="W427" i="4"/>
  <c r="BA427" i="4" s="1"/>
  <c r="AB427" i="4"/>
  <c r="BF427" i="4" s="1"/>
  <c r="E429" i="4"/>
  <c r="AI429" i="4" s="1"/>
  <c r="J429" i="4"/>
  <c r="AN429" i="4" s="1"/>
  <c r="P429" i="4"/>
  <c r="AT429" i="4" s="1"/>
  <c r="U429" i="4"/>
  <c r="AY429" i="4" s="1"/>
  <c r="Z429" i="4"/>
  <c r="BD429" i="4" s="1"/>
  <c r="AF429" i="4"/>
  <c r="BJ429" i="4" s="1"/>
  <c r="H430" i="4"/>
  <c r="AL430" i="4" s="1"/>
  <c r="M430" i="4"/>
  <c r="AQ430" i="4" s="1"/>
  <c r="T430" i="4"/>
  <c r="AX430" i="4" s="1"/>
  <c r="AD430" i="4"/>
  <c r="BH430" i="4" s="1"/>
  <c r="G433" i="4"/>
  <c r="AK433" i="4" s="1"/>
  <c r="AC433" i="4"/>
  <c r="BG433" i="4" s="1"/>
  <c r="AG436" i="4"/>
  <c r="BK436" i="4" s="1"/>
  <c r="AC436" i="4"/>
  <c r="BG436" i="4" s="1"/>
  <c r="Y436" i="4"/>
  <c r="BC436" i="4" s="1"/>
  <c r="U436" i="4"/>
  <c r="AY436" i="4" s="1"/>
  <c r="Q436" i="4"/>
  <c r="AU436" i="4" s="1"/>
  <c r="M436" i="4"/>
  <c r="AQ436" i="4" s="1"/>
  <c r="I436" i="4"/>
  <c r="AM436" i="4" s="1"/>
  <c r="E436" i="4"/>
  <c r="AI436" i="4" s="1"/>
  <c r="AF436" i="4"/>
  <c r="BJ436" i="4" s="1"/>
  <c r="AA436" i="4"/>
  <c r="BE436" i="4" s="1"/>
  <c r="V436" i="4"/>
  <c r="AZ436" i="4" s="1"/>
  <c r="P436" i="4"/>
  <c r="AT436" i="4" s="1"/>
  <c r="K436" i="4"/>
  <c r="AO436" i="4" s="1"/>
  <c r="F436" i="4"/>
  <c r="AJ436" i="4" s="1"/>
  <c r="AE436" i="4"/>
  <c r="BI436" i="4" s="1"/>
  <c r="Z436" i="4"/>
  <c r="BD436" i="4" s="1"/>
  <c r="T436" i="4"/>
  <c r="AX436" i="4" s="1"/>
  <c r="O436" i="4"/>
  <c r="AS436" i="4" s="1"/>
  <c r="J436" i="4"/>
  <c r="AN436" i="4" s="1"/>
  <c r="AD436" i="4"/>
  <c r="BH436" i="4" s="1"/>
  <c r="X436" i="4"/>
  <c r="BB436" i="4" s="1"/>
  <c r="S436" i="4"/>
  <c r="AW436" i="4" s="1"/>
  <c r="N436" i="4"/>
  <c r="AR436" i="4" s="1"/>
  <c r="H436" i="4"/>
  <c r="AL436" i="4" s="1"/>
  <c r="W436" i="4"/>
  <c r="BA436" i="4" s="1"/>
  <c r="F437" i="4"/>
  <c r="AJ437" i="4" s="1"/>
  <c r="R444" i="4"/>
  <c r="AV444" i="4" s="1"/>
  <c r="Y468" i="4"/>
  <c r="BC468" i="4" s="1"/>
  <c r="I468" i="4"/>
  <c r="AM468" i="4" s="1"/>
  <c r="V468" i="4"/>
  <c r="AZ468" i="4" s="1"/>
  <c r="AG468" i="4"/>
  <c r="BK468" i="4" s="1"/>
  <c r="Q468" i="4"/>
  <c r="AU468" i="4" s="1"/>
  <c r="AD468" i="4"/>
  <c r="BH468" i="4" s="1"/>
  <c r="AE434" i="4"/>
  <c r="BI434" i="4" s="1"/>
  <c r="AA434" i="4"/>
  <c r="BE434" i="4" s="1"/>
  <c r="W434" i="4"/>
  <c r="BA434" i="4" s="1"/>
  <c r="S434" i="4"/>
  <c r="AW434" i="4" s="1"/>
  <c r="O434" i="4"/>
  <c r="AS434" i="4" s="1"/>
  <c r="K434" i="4"/>
  <c r="AO434" i="4" s="1"/>
  <c r="G434" i="4"/>
  <c r="AK434" i="4" s="1"/>
  <c r="H434" i="4"/>
  <c r="AL434" i="4" s="1"/>
  <c r="M434" i="4"/>
  <c r="AQ434" i="4" s="1"/>
  <c r="R434" i="4"/>
  <c r="AV434" i="4" s="1"/>
  <c r="X434" i="4"/>
  <c r="BB434" i="4" s="1"/>
  <c r="AC434" i="4"/>
  <c r="BG434" i="4" s="1"/>
  <c r="K435" i="4"/>
  <c r="AO435" i="4" s="1"/>
  <c r="P435" i="4"/>
  <c r="AT435" i="4" s="1"/>
  <c r="U435" i="4"/>
  <c r="AY435" i="4" s="1"/>
  <c r="AA435" i="4"/>
  <c r="BE435" i="4" s="1"/>
  <c r="AF435" i="4"/>
  <c r="BJ435" i="4" s="1"/>
  <c r="AF437" i="4"/>
  <c r="BJ437" i="4" s="1"/>
  <c r="AB437" i="4"/>
  <c r="BF437" i="4" s="1"/>
  <c r="X437" i="4"/>
  <c r="BB437" i="4" s="1"/>
  <c r="T437" i="4"/>
  <c r="AX437" i="4" s="1"/>
  <c r="P437" i="4"/>
  <c r="AT437" i="4" s="1"/>
  <c r="L437" i="4"/>
  <c r="AP437" i="4" s="1"/>
  <c r="H437" i="4"/>
  <c r="AL437" i="4" s="1"/>
  <c r="G437" i="4"/>
  <c r="AK437" i="4" s="1"/>
  <c r="M437" i="4"/>
  <c r="AQ437" i="4" s="1"/>
  <c r="R437" i="4"/>
  <c r="AV437" i="4" s="1"/>
  <c r="W437" i="4"/>
  <c r="BA437" i="4" s="1"/>
  <c r="AC437" i="4"/>
  <c r="BG437" i="4" s="1"/>
  <c r="L438" i="4"/>
  <c r="AP438" i="4" s="1"/>
  <c r="Q438" i="4"/>
  <c r="AU438" i="4" s="1"/>
  <c r="V438" i="4"/>
  <c r="AZ438" i="4" s="1"/>
  <c r="AB438" i="4"/>
  <c r="BF438" i="4" s="1"/>
  <c r="AG440" i="4"/>
  <c r="BK440" i="4" s="1"/>
  <c r="AC440" i="4"/>
  <c r="BG440" i="4" s="1"/>
  <c r="Y440" i="4"/>
  <c r="BC440" i="4" s="1"/>
  <c r="U440" i="4"/>
  <c r="AY440" i="4" s="1"/>
  <c r="Q440" i="4"/>
  <c r="AU440" i="4" s="1"/>
  <c r="M440" i="4"/>
  <c r="AQ440" i="4" s="1"/>
  <c r="I440" i="4"/>
  <c r="AM440" i="4" s="1"/>
  <c r="E440" i="4"/>
  <c r="AI440" i="4" s="1"/>
  <c r="AF440" i="4"/>
  <c r="BJ440" i="4" s="1"/>
  <c r="AB440" i="4"/>
  <c r="BF440" i="4" s="1"/>
  <c r="X440" i="4"/>
  <c r="BB440" i="4" s="1"/>
  <c r="G440" i="4"/>
  <c r="AK440" i="4" s="1"/>
  <c r="L440" i="4"/>
  <c r="AP440" i="4" s="1"/>
  <c r="R440" i="4"/>
  <c r="AV440" i="4" s="1"/>
  <c r="W440" i="4"/>
  <c r="BA440" i="4" s="1"/>
  <c r="AE440" i="4"/>
  <c r="BI440" i="4" s="1"/>
  <c r="AF445" i="4"/>
  <c r="BJ445" i="4" s="1"/>
  <c r="AB445" i="4"/>
  <c r="BF445" i="4" s="1"/>
  <c r="X445" i="4"/>
  <c r="BB445" i="4" s="1"/>
  <c r="T445" i="4"/>
  <c r="AX445" i="4" s="1"/>
  <c r="P445" i="4"/>
  <c r="AT445" i="4" s="1"/>
  <c r="L445" i="4"/>
  <c r="AP445" i="4" s="1"/>
  <c r="H445" i="4"/>
  <c r="AL445" i="4" s="1"/>
  <c r="AE445" i="4"/>
  <c r="BI445" i="4" s="1"/>
  <c r="AA445" i="4"/>
  <c r="BE445" i="4" s="1"/>
  <c r="W445" i="4"/>
  <c r="BA445" i="4" s="1"/>
  <c r="S445" i="4"/>
  <c r="AW445" i="4" s="1"/>
  <c r="O445" i="4"/>
  <c r="AS445" i="4" s="1"/>
  <c r="K445" i="4"/>
  <c r="AO445" i="4" s="1"/>
  <c r="G445" i="4"/>
  <c r="AK445" i="4" s="1"/>
  <c r="J445" i="4"/>
  <c r="AN445" i="4" s="1"/>
  <c r="R445" i="4"/>
  <c r="AV445" i="4" s="1"/>
  <c r="Z445" i="4"/>
  <c r="BD445" i="4" s="1"/>
  <c r="H446" i="4"/>
  <c r="AL446" i="4" s="1"/>
  <c r="P446" i="4"/>
  <c r="AT446" i="4" s="1"/>
  <c r="X446" i="4"/>
  <c r="BB446" i="4" s="1"/>
  <c r="AF446" i="4"/>
  <c r="BJ446" i="4" s="1"/>
  <c r="AE450" i="4"/>
  <c r="BI450" i="4" s="1"/>
  <c r="AG452" i="4"/>
  <c r="BK452" i="4" s="1"/>
  <c r="AC452" i="4"/>
  <c r="BG452" i="4" s="1"/>
  <c r="Y452" i="4"/>
  <c r="BC452" i="4" s="1"/>
  <c r="U452" i="4"/>
  <c r="AY452" i="4" s="1"/>
  <c r="Q452" i="4"/>
  <c r="AU452" i="4" s="1"/>
  <c r="M452" i="4"/>
  <c r="AQ452" i="4" s="1"/>
  <c r="I452" i="4"/>
  <c r="AM452" i="4" s="1"/>
  <c r="E452" i="4"/>
  <c r="AI452" i="4" s="1"/>
  <c r="AF452" i="4"/>
  <c r="BJ452" i="4" s="1"/>
  <c r="AB452" i="4"/>
  <c r="BF452" i="4" s="1"/>
  <c r="X452" i="4"/>
  <c r="BB452" i="4" s="1"/>
  <c r="T452" i="4"/>
  <c r="AX452" i="4" s="1"/>
  <c r="P452" i="4"/>
  <c r="AT452" i="4" s="1"/>
  <c r="L452" i="4"/>
  <c r="AP452" i="4" s="1"/>
  <c r="H452" i="4"/>
  <c r="AL452" i="4" s="1"/>
  <c r="J452" i="4"/>
  <c r="AN452" i="4" s="1"/>
  <c r="R452" i="4"/>
  <c r="AV452" i="4" s="1"/>
  <c r="Z452" i="4"/>
  <c r="BD452" i="4" s="1"/>
  <c r="I453" i="4"/>
  <c r="AM453" i="4" s="1"/>
  <c r="Q453" i="4"/>
  <c r="AU453" i="4" s="1"/>
  <c r="Y453" i="4"/>
  <c r="BC453" i="4" s="1"/>
  <c r="U454" i="4"/>
  <c r="AY454" i="4" s="1"/>
  <c r="AC454" i="4"/>
  <c r="BG454" i="4" s="1"/>
  <c r="AG459" i="4"/>
  <c r="BK459" i="4" s="1"/>
  <c r="AC459" i="4"/>
  <c r="BG459" i="4" s="1"/>
  <c r="Y459" i="4"/>
  <c r="BC459" i="4" s="1"/>
  <c r="U459" i="4"/>
  <c r="AY459" i="4" s="1"/>
  <c r="Q459" i="4"/>
  <c r="AU459" i="4" s="1"/>
  <c r="M459" i="4"/>
  <c r="AQ459" i="4" s="1"/>
  <c r="I459" i="4"/>
  <c r="AM459" i="4" s="1"/>
  <c r="E459" i="4"/>
  <c r="AI459" i="4" s="1"/>
  <c r="AE459" i="4"/>
  <c r="BI459" i="4" s="1"/>
  <c r="Z459" i="4"/>
  <c r="BD459" i="4" s="1"/>
  <c r="T459" i="4"/>
  <c r="AX459" i="4" s="1"/>
  <c r="O459" i="4"/>
  <c r="AS459" i="4" s="1"/>
  <c r="J459" i="4"/>
  <c r="AN459" i="4" s="1"/>
  <c r="AD459" i="4"/>
  <c r="BH459" i="4" s="1"/>
  <c r="X459" i="4"/>
  <c r="BB459" i="4" s="1"/>
  <c r="S459" i="4"/>
  <c r="AW459" i="4" s="1"/>
  <c r="N459" i="4"/>
  <c r="AR459" i="4" s="1"/>
  <c r="H459" i="4"/>
  <c r="AL459" i="4" s="1"/>
  <c r="L459" i="4"/>
  <c r="AP459" i="4" s="1"/>
  <c r="W459" i="4"/>
  <c r="BA459" i="4" s="1"/>
  <c r="J460" i="4"/>
  <c r="AN460" i="4" s="1"/>
  <c r="U460" i="4"/>
  <c r="AY460" i="4" s="1"/>
  <c r="AE460" i="4"/>
  <c r="BI460" i="4" s="1"/>
  <c r="AF464" i="4"/>
  <c r="BJ464" i="4" s="1"/>
  <c r="AB464" i="4"/>
  <c r="BF464" i="4" s="1"/>
  <c r="X464" i="4"/>
  <c r="BB464" i="4" s="1"/>
  <c r="T464" i="4"/>
  <c r="AX464" i="4" s="1"/>
  <c r="P464" i="4"/>
  <c r="AT464" i="4" s="1"/>
  <c r="L464" i="4"/>
  <c r="AP464" i="4" s="1"/>
  <c r="H464" i="4"/>
  <c r="AL464" i="4" s="1"/>
  <c r="AE464" i="4"/>
  <c r="BI464" i="4" s="1"/>
  <c r="AA464" i="4"/>
  <c r="BE464" i="4" s="1"/>
  <c r="W464" i="4"/>
  <c r="BA464" i="4" s="1"/>
  <c r="S464" i="4"/>
  <c r="AW464" i="4" s="1"/>
  <c r="O464" i="4"/>
  <c r="AS464" i="4" s="1"/>
  <c r="K464" i="4"/>
  <c r="AO464" i="4" s="1"/>
  <c r="G464" i="4"/>
  <c r="AK464" i="4" s="1"/>
  <c r="AG464" i="4"/>
  <c r="BK464" i="4" s="1"/>
  <c r="Y464" i="4"/>
  <c r="BC464" i="4" s="1"/>
  <c r="Q464" i="4"/>
  <c r="AU464" i="4" s="1"/>
  <c r="I464" i="4"/>
  <c r="AM464" i="4" s="1"/>
  <c r="AD464" i="4"/>
  <c r="BH464" i="4" s="1"/>
  <c r="V464" i="4"/>
  <c r="AZ464" i="4" s="1"/>
  <c r="N464" i="4"/>
  <c r="AR464" i="4" s="1"/>
  <c r="F464" i="4"/>
  <c r="AJ464" i="4" s="1"/>
  <c r="R464" i="4"/>
  <c r="AV464" i="4" s="1"/>
  <c r="AC465" i="4"/>
  <c r="BG465" i="4" s="1"/>
  <c r="U465" i="4"/>
  <c r="AY465" i="4" s="1"/>
  <c r="M465" i="4"/>
  <c r="AQ465" i="4" s="1"/>
  <c r="AB465" i="4"/>
  <c r="BF465" i="4" s="1"/>
  <c r="T465" i="4"/>
  <c r="AX465" i="4" s="1"/>
  <c r="L465" i="4"/>
  <c r="AP465" i="4" s="1"/>
  <c r="H465" i="4"/>
  <c r="AL465" i="4" s="1"/>
  <c r="X465" i="4"/>
  <c r="BB465" i="4" s="1"/>
  <c r="AE475" i="4"/>
  <c r="BI475" i="4" s="1"/>
  <c r="Y475" i="4"/>
  <c r="BC475" i="4" s="1"/>
  <c r="T475" i="4"/>
  <c r="AX475" i="4" s="1"/>
  <c r="O475" i="4"/>
  <c r="AS475" i="4" s="1"/>
  <c r="I475" i="4"/>
  <c r="AM475" i="4" s="1"/>
  <c r="AC475" i="4"/>
  <c r="BG475" i="4" s="1"/>
  <c r="X475" i="4"/>
  <c r="BB475" i="4" s="1"/>
  <c r="S475" i="4"/>
  <c r="AW475" i="4" s="1"/>
  <c r="M475" i="4"/>
  <c r="AQ475" i="4" s="1"/>
  <c r="H475" i="4"/>
  <c r="AL475" i="4" s="1"/>
  <c r="AG475" i="4"/>
  <c r="BK475" i="4" s="1"/>
  <c r="AB475" i="4"/>
  <c r="BF475" i="4" s="1"/>
  <c r="W475" i="4"/>
  <c r="BA475" i="4" s="1"/>
  <c r="Q475" i="4"/>
  <c r="AU475" i="4" s="1"/>
  <c r="L475" i="4"/>
  <c r="AP475" i="4" s="1"/>
  <c r="AF475" i="4"/>
  <c r="BJ475" i="4" s="1"/>
  <c r="K475" i="4"/>
  <c r="AO475" i="4" s="1"/>
  <c r="AA475" i="4"/>
  <c r="BE475" i="4" s="1"/>
  <c r="AG480" i="4"/>
  <c r="BK480" i="4" s="1"/>
  <c r="AC480" i="4"/>
  <c r="BG480" i="4" s="1"/>
  <c r="Y480" i="4"/>
  <c r="BC480" i="4" s="1"/>
  <c r="U480" i="4"/>
  <c r="AY480" i="4" s="1"/>
  <c r="Q480" i="4"/>
  <c r="AU480" i="4" s="1"/>
  <c r="M480" i="4"/>
  <c r="AQ480" i="4" s="1"/>
  <c r="I480" i="4"/>
  <c r="AM480" i="4" s="1"/>
  <c r="E480" i="4"/>
  <c r="AI480" i="4" s="1"/>
  <c r="AF480" i="4"/>
  <c r="BJ480" i="4" s="1"/>
  <c r="AB480" i="4"/>
  <c r="BF480" i="4" s="1"/>
  <c r="X480" i="4"/>
  <c r="BB480" i="4" s="1"/>
  <c r="T480" i="4"/>
  <c r="AX480" i="4" s="1"/>
  <c r="P480" i="4"/>
  <c r="AT480" i="4" s="1"/>
  <c r="L480" i="4"/>
  <c r="AP480" i="4" s="1"/>
  <c r="H480" i="4"/>
  <c r="AL480" i="4" s="1"/>
  <c r="AE480" i="4"/>
  <c r="BI480" i="4" s="1"/>
  <c r="AA480" i="4"/>
  <c r="BE480" i="4" s="1"/>
  <c r="W480" i="4"/>
  <c r="BA480" i="4" s="1"/>
  <c r="S480" i="4"/>
  <c r="AW480" i="4" s="1"/>
  <c r="O480" i="4"/>
  <c r="AS480" i="4" s="1"/>
  <c r="K480" i="4"/>
  <c r="AO480" i="4" s="1"/>
  <c r="G480" i="4"/>
  <c r="AK480" i="4" s="1"/>
  <c r="AD480" i="4"/>
  <c r="BH480" i="4" s="1"/>
  <c r="N480" i="4"/>
  <c r="AR480" i="4" s="1"/>
  <c r="Z480" i="4"/>
  <c r="BD480" i="4" s="1"/>
  <c r="J480" i="4"/>
  <c r="AN480" i="4" s="1"/>
  <c r="V480" i="4"/>
  <c r="AZ480" i="4" s="1"/>
  <c r="F480" i="4"/>
  <c r="AJ480" i="4" s="1"/>
  <c r="I434" i="4"/>
  <c r="AM434" i="4" s="1"/>
  <c r="N434" i="4"/>
  <c r="AR434" i="4" s="1"/>
  <c r="T434" i="4"/>
  <c r="AX434" i="4" s="1"/>
  <c r="Y434" i="4"/>
  <c r="BC434" i="4" s="1"/>
  <c r="AD434" i="4"/>
  <c r="BH434" i="4" s="1"/>
  <c r="AD435" i="4"/>
  <c r="BH435" i="4" s="1"/>
  <c r="G435" i="4"/>
  <c r="AK435" i="4" s="1"/>
  <c r="L435" i="4"/>
  <c r="AP435" i="4" s="1"/>
  <c r="Q435" i="4"/>
  <c r="AU435" i="4" s="1"/>
  <c r="W435" i="4"/>
  <c r="BA435" i="4" s="1"/>
  <c r="AB435" i="4"/>
  <c r="BF435" i="4" s="1"/>
  <c r="AG435" i="4"/>
  <c r="BK435" i="4" s="1"/>
  <c r="I437" i="4"/>
  <c r="AM437" i="4" s="1"/>
  <c r="N437" i="4"/>
  <c r="AR437" i="4" s="1"/>
  <c r="S437" i="4"/>
  <c r="AW437" i="4" s="1"/>
  <c r="Y437" i="4"/>
  <c r="BC437" i="4" s="1"/>
  <c r="AD437" i="4"/>
  <c r="BH437" i="4" s="1"/>
  <c r="AE438" i="4"/>
  <c r="BI438" i="4" s="1"/>
  <c r="AA438" i="4"/>
  <c r="BE438" i="4" s="1"/>
  <c r="W438" i="4"/>
  <c r="BA438" i="4" s="1"/>
  <c r="S438" i="4"/>
  <c r="AW438" i="4" s="1"/>
  <c r="O438" i="4"/>
  <c r="AS438" i="4" s="1"/>
  <c r="K438" i="4"/>
  <c r="AO438" i="4" s="1"/>
  <c r="G438" i="4"/>
  <c r="AK438" i="4" s="1"/>
  <c r="H438" i="4"/>
  <c r="AL438" i="4" s="1"/>
  <c r="M438" i="4"/>
  <c r="AQ438" i="4" s="1"/>
  <c r="R438" i="4"/>
  <c r="AV438" i="4" s="1"/>
  <c r="X438" i="4"/>
  <c r="BB438" i="4" s="1"/>
  <c r="AC438" i="4"/>
  <c r="BG438" i="4" s="1"/>
  <c r="K439" i="4"/>
  <c r="AO439" i="4" s="1"/>
  <c r="P439" i="4"/>
  <c r="AT439" i="4" s="1"/>
  <c r="U439" i="4"/>
  <c r="AY439" i="4" s="1"/>
  <c r="AA439" i="4"/>
  <c r="BE439" i="4" s="1"/>
  <c r="AF439" i="4"/>
  <c r="BJ439" i="4" s="1"/>
  <c r="H440" i="4"/>
  <c r="AL440" i="4" s="1"/>
  <c r="N440" i="4"/>
  <c r="AR440" i="4" s="1"/>
  <c r="S440" i="4"/>
  <c r="AW440" i="4" s="1"/>
  <c r="Z440" i="4"/>
  <c r="BD440" i="4" s="1"/>
  <c r="I441" i="4"/>
  <c r="AM441" i="4" s="1"/>
  <c r="Q441" i="4"/>
  <c r="AU441" i="4" s="1"/>
  <c r="Y441" i="4"/>
  <c r="BC441" i="4" s="1"/>
  <c r="E445" i="4"/>
  <c r="AI445" i="4" s="1"/>
  <c r="M445" i="4"/>
  <c r="AQ445" i="4" s="1"/>
  <c r="U445" i="4"/>
  <c r="AY445" i="4" s="1"/>
  <c r="AC445" i="4"/>
  <c r="BG445" i="4" s="1"/>
  <c r="AE446" i="4"/>
  <c r="BI446" i="4" s="1"/>
  <c r="I446" i="4"/>
  <c r="AM446" i="4" s="1"/>
  <c r="Q446" i="4"/>
  <c r="AU446" i="4" s="1"/>
  <c r="Y446" i="4"/>
  <c r="BC446" i="4" s="1"/>
  <c r="AG446" i="4"/>
  <c r="BK446" i="4" s="1"/>
  <c r="K452" i="4"/>
  <c r="AO452" i="4" s="1"/>
  <c r="S452" i="4"/>
  <c r="AW452" i="4" s="1"/>
  <c r="AA452" i="4"/>
  <c r="BE452" i="4" s="1"/>
  <c r="AF453" i="4"/>
  <c r="BJ453" i="4" s="1"/>
  <c r="AB453" i="4"/>
  <c r="BF453" i="4" s="1"/>
  <c r="X453" i="4"/>
  <c r="BB453" i="4" s="1"/>
  <c r="T453" i="4"/>
  <c r="AX453" i="4" s="1"/>
  <c r="P453" i="4"/>
  <c r="AT453" i="4" s="1"/>
  <c r="L453" i="4"/>
  <c r="AP453" i="4" s="1"/>
  <c r="H453" i="4"/>
  <c r="AL453" i="4" s="1"/>
  <c r="AE453" i="4"/>
  <c r="BI453" i="4" s="1"/>
  <c r="AA453" i="4"/>
  <c r="BE453" i="4" s="1"/>
  <c r="W453" i="4"/>
  <c r="BA453" i="4" s="1"/>
  <c r="S453" i="4"/>
  <c r="AW453" i="4" s="1"/>
  <c r="O453" i="4"/>
  <c r="AS453" i="4" s="1"/>
  <c r="K453" i="4"/>
  <c r="AO453" i="4" s="1"/>
  <c r="G453" i="4"/>
  <c r="AK453" i="4" s="1"/>
  <c r="J453" i="4"/>
  <c r="AN453" i="4" s="1"/>
  <c r="R453" i="4"/>
  <c r="AV453" i="4" s="1"/>
  <c r="Z453" i="4"/>
  <c r="BD453" i="4" s="1"/>
  <c r="H454" i="4"/>
  <c r="AL454" i="4" s="1"/>
  <c r="P454" i="4"/>
  <c r="AT454" i="4" s="1"/>
  <c r="X454" i="4"/>
  <c r="BB454" i="4" s="1"/>
  <c r="AF454" i="4"/>
  <c r="BJ454" i="4" s="1"/>
  <c r="J457" i="4"/>
  <c r="AN457" i="4" s="1"/>
  <c r="U457" i="4"/>
  <c r="AY457" i="4" s="1"/>
  <c r="AF457" i="4"/>
  <c r="BJ457" i="4" s="1"/>
  <c r="F459" i="4"/>
  <c r="AJ459" i="4" s="1"/>
  <c r="P459" i="4"/>
  <c r="AT459" i="4" s="1"/>
  <c r="AA459" i="4"/>
  <c r="BE459" i="4" s="1"/>
  <c r="K460" i="4"/>
  <c r="AO460" i="4" s="1"/>
  <c r="V460" i="4"/>
  <c r="AZ460" i="4" s="1"/>
  <c r="AG460" i="4"/>
  <c r="BK460" i="4" s="1"/>
  <c r="E464" i="4"/>
  <c r="AI464" i="4" s="1"/>
  <c r="U464" i="4"/>
  <c r="AY464" i="4" s="1"/>
  <c r="AE465" i="4"/>
  <c r="BI465" i="4" s="1"/>
  <c r="I465" i="4"/>
  <c r="AM465" i="4" s="1"/>
  <c r="Y465" i="4"/>
  <c r="BC465" i="4" s="1"/>
  <c r="R480" i="4"/>
  <c r="AV480" i="4" s="1"/>
  <c r="F406" i="4"/>
  <c r="AJ406" i="4" s="1"/>
  <c r="J406" i="4"/>
  <c r="AN406" i="4" s="1"/>
  <c r="N406" i="4"/>
  <c r="AR406" i="4" s="1"/>
  <c r="R406" i="4"/>
  <c r="AV406" i="4" s="1"/>
  <c r="V406" i="4"/>
  <c r="AZ406" i="4" s="1"/>
  <c r="Z406" i="4"/>
  <c r="BD406" i="4" s="1"/>
  <c r="F410" i="4"/>
  <c r="AJ410" i="4" s="1"/>
  <c r="J410" i="4"/>
  <c r="AN410" i="4" s="1"/>
  <c r="N410" i="4"/>
  <c r="AR410" i="4" s="1"/>
  <c r="R410" i="4"/>
  <c r="AV410" i="4" s="1"/>
  <c r="V410" i="4"/>
  <c r="AZ410" i="4" s="1"/>
  <c r="Z410" i="4"/>
  <c r="BD410" i="4" s="1"/>
  <c r="F414" i="4"/>
  <c r="AJ414" i="4" s="1"/>
  <c r="J414" i="4"/>
  <c r="AN414" i="4" s="1"/>
  <c r="N414" i="4"/>
  <c r="AR414" i="4" s="1"/>
  <c r="R414" i="4"/>
  <c r="AV414" i="4" s="1"/>
  <c r="V414" i="4"/>
  <c r="AZ414" i="4" s="1"/>
  <c r="Z414" i="4"/>
  <c r="BD414" i="4" s="1"/>
  <c r="F418" i="4"/>
  <c r="AJ418" i="4" s="1"/>
  <c r="J418" i="4"/>
  <c r="AN418" i="4" s="1"/>
  <c r="N418" i="4"/>
  <c r="AR418" i="4" s="1"/>
  <c r="R418" i="4"/>
  <c r="AV418" i="4" s="1"/>
  <c r="V418" i="4"/>
  <c r="AZ418" i="4" s="1"/>
  <c r="Z418" i="4"/>
  <c r="BD418" i="4" s="1"/>
  <c r="F422" i="4"/>
  <c r="AJ422" i="4" s="1"/>
  <c r="J422" i="4"/>
  <c r="AN422" i="4" s="1"/>
  <c r="N422" i="4"/>
  <c r="AR422" i="4" s="1"/>
  <c r="R422" i="4"/>
  <c r="AV422" i="4" s="1"/>
  <c r="V422" i="4"/>
  <c r="AZ422" i="4" s="1"/>
  <c r="Z422" i="4"/>
  <c r="BD422" i="4" s="1"/>
  <c r="F426" i="4"/>
  <c r="AJ426" i="4" s="1"/>
  <c r="J426" i="4"/>
  <c r="AN426" i="4" s="1"/>
  <c r="N426" i="4"/>
  <c r="AR426" i="4" s="1"/>
  <c r="R426" i="4"/>
  <c r="AV426" i="4" s="1"/>
  <c r="V426" i="4"/>
  <c r="AZ426" i="4" s="1"/>
  <c r="Z426" i="4"/>
  <c r="BD426" i="4" s="1"/>
  <c r="AE430" i="4"/>
  <c r="BI430" i="4" s="1"/>
  <c r="AA430" i="4"/>
  <c r="BE430" i="4" s="1"/>
  <c r="W430" i="4"/>
  <c r="BA430" i="4" s="1"/>
  <c r="F430" i="4"/>
  <c r="AJ430" i="4" s="1"/>
  <c r="J430" i="4"/>
  <c r="AN430" i="4" s="1"/>
  <c r="N430" i="4"/>
  <c r="AR430" i="4" s="1"/>
  <c r="R430" i="4"/>
  <c r="AV430" i="4" s="1"/>
  <c r="V430" i="4"/>
  <c r="AZ430" i="4" s="1"/>
  <c r="AB430" i="4"/>
  <c r="BF430" i="4" s="1"/>
  <c r="AG430" i="4"/>
  <c r="BK430" i="4" s="1"/>
  <c r="AG432" i="4"/>
  <c r="BK432" i="4" s="1"/>
  <c r="AC432" i="4"/>
  <c r="BG432" i="4" s="1"/>
  <c r="Y432" i="4"/>
  <c r="BC432" i="4" s="1"/>
  <c r="U432" i="4"/>
  <c r="AY432" i="4" s="1"/>
  <c r="Q432" i="4"/>
  <c r="AU432" i="4" s="1"/>
  <c r="M432" i="4"/>
  <c r="AQ432" i="4" s="1"/>
  <c r="I432" i="4"/>
  <c r="AM432" i="4" s="1"/>
  <c r="E432" i="4"/>
  <c r="AI432" i="4" s="1"/>
  <c r="G432" i="4"/>
  <c r="AK432" i="4" s="1"/>
  <c r="L432" i="4"/>
  <c r="AP432" i="4" s="1"/>
  <c r="R432" i="4"/>
  <c r="AV432" i="4" s="1"/>
  <c r="W432" i="4"/>
  <c r="BA432" i="4" s="1"/>
  <c r="AB432" i="4"/>
  <c r="BF432" i="4" s="1"/>
  <c r="E434" i="4"/>
  <c r="AI434" i="4" s="1"/>
  <c r="J434" i="4"/>
  <c r="AN434" i="4" s="1"/>
  <c r="P434" i="4"/>
  <c r="AT434" i="4" s="1"/>
  <c r="U434" i="4"/>
  <c r="AY434" i="4" s="1"/>
  <c r="Z434" i="4"/>
  <c r="BD434" i="4" s="1"/>
  <c r="AF434" i="4"/>
  <c r="BJ434" i="4" s="1"/>
  <c r="H435" i="4"/>
  <c r="AL435" i="4" s="1"/>
  <c r="M435" i="4"/>
  <c r="AQ435" i="4" s="1"/>
  <c r="S435" i="4"/>
  <c r="AW435" i="4" s="1"/>
  <c r="X435" i="4"/>
  <c r="BB435" i="4" s="1"/>
  <c r="E437" i="4"/>
  <c r="AI437" i="4" s="1"/>
  <c r="J437" i="4"/>
  <c r="AN437" i="4" s="1"/>
  <c r="O437" i="4"/>
  <c r="AS437" i="4" s="1"/>
  <c r="U437" i="4"/>
  <c r="AY437" i="4" s="1"/>
  <c r="Z437" i="4"/>
  <c r="BD437" i="4" s="1"/>
  <c r="AE437" i="4"/>
  <c r="BI437" i="4" s="1"/>
  <c r="I438" i="4"/>
  <c r="AM438" i="4" s="1"/>
  <c r="N438" i="4"/>
  <c r="AR438" i="4" s="1"/>
  <c r="T438" i="4"/>
  <c r="AX438" i="4" s="1"/>
  <c r="Y438" i="4"/>
  <c r="BC438" i="4" s="1"/>
  <c r="AD438" i="4"/>
  <c r="BH438" i="4" s="1"/>
  <c r="AD439" i="4"/>
  <c r="BH439" i="4" s="1"/>
  <c r="L439" i="4"/>
  <c r="AP439" i="4" s="1"/>
  <c r="Q439" i="4"/>
  <c r="AU439" i="4" s="1"/>
  <c r="W439" i="4"/>
  <c r="BA439" i="4" s="1"/>
  <c r="AB439" i="4"/>
  <c r="BF439" i="4" s="1"/>
  <c r="J440" i="4"/>
  <c r="AN440" i="4" s="1"/>
  <c r="O440" i="4"/>
  <c r="AS440" i="4" s="1"/>
  <c r="T440" i="4"/>
  <c r="AX440" i="4" s="1"/>
  <c r="AA440" i="4"/>
  <c r="BE440" i="4" s="1"/>
  <c r="AF441" i="4"/>
  <c r="BJ441" i="4" s="1"/>
  <c r="AB441" i="4"/>
  <c r="BF441" i="4" s="1"/>
  <c r="X441" i="4"/>
  <c r="BB441" i="4" s="1"/>
  <c r="T441" i="4"/>
  <c r="AX441" i="4" s="1"/>
  <c r="P441" i="4"/>
  <c r="AT441" i="4" s="1"/>
  <c r="L441" i="4"/>
  <c r="AP441" i="4" s="1"/>
  <c r="H441" i="4"/>
  <c r="AL441" i="4" s="1"/>
  <c r="AE441" i="4"/>
  <c r="BI441" i="4" s="1"/>
  <c r="AA441" i="4"/>
  <c r="BE441" i="4" s="1"/>
  <c r="W441" i="4"/>
  <c r="BA441" i="4" s="1"/>
  <c r="S441" i="4"/>
  <c r="AW441" i="4" s="1"/>
  <c r="O441" i="4"/>
  <c r="AS441" i="4" s="1"/>
  <c r="K441" i="4"/>
  <c r="AO441" i="4" s="1"/>
  <c r="G441" i="4"/>
  <c r="AK441" i="4" s="1"/>
  <c r="J441" i="4"/>
  <c r="AN441" i="4" s="1"/>
  <c r="R441" i="4"/>
  <c r="AV441" i="4" s="1"/>
  <c r="Z441" i="4"/>
  <c r="BD441" i="4" s="1"/>
  <c r="P442" i="4"/>
  <c r="AT442" i="4" s="1"/>
  <c r="X442" i="4"/>
  <c r="BB442" i="4" s="1"/>
  <c r="F445" i="4"/>
  <c r="AJ445" i="4" s="1"/>
  <c r="N445" i="4"/>
  <c r="AR445" i="4" s="1"/>
  <c r="V445" i="4"/>
  <c r="AZ445" i="4" s="1"/>
  <c r="AD445" i="4"/>
  <c r="BH445" i="4" s="1"/>
  <c r="L446" i="4"/>
  <c r="AP446" i="4" s="1"/>
  <c r="T446" i="4"/>
  <c r="AX446" i="4" s="1"/>
  <c r="AG448" i="4"/>
  <c r="BK448" i="4" s="1"/>
  <c r="AC448" i="4"/>
  <c r="BG448" i="4" s="1"/>
  <c r="Y448" i="4"/>
  <c r="BC448" i="4" s="1"/>
  <c r="U448" i="4"/>
  <c r="AY448" i="4" s="1"/>
  <c r="Q448" i="4"/>
  <c r="AU448" i="4" s="1"/>
  <c r="M448" i="4"/>
  <c r="AQ448" i="4" s="1"/>
  <c r="I448" i="4"/>
  <c r="AM448" i="4" s="1"/>
  <c r="E448" i="4"/>
  <c r="AI448" i="4" s="1"/>
  <c r="AF448" i="4"/>
  <c r="BJ448" i="4" s="1"/>
  <c r="AB448" i="4"/>
  <c r="BF448" i="4" s="1"/>
  <c r="X448" i="4"/>
  <c r="BB448" i="4" s="1"/>
  <c r="T448" i="4"/>
  <c r="AX448" i="4" s="1"/>
  <c r="P448" i="4"/>
  <c r="AT448" i="4" s="1"/>
  <c r="L448" i="4"/>
  <c r="AP448" i="4" s="1"/>
  <c r="H448" i="4"/>
  <c r="AL448" i="4" s="1"/>
  <c r="J448" i="4"/>
  <c r="AN448" i="4" s="1"/>
  <c r="R448" i="4"/>
  <c r="AV448" i="4" s="1"/>
  <c r="Z448" i="4"/>
  <c r="BD448" i="4" s="1"/>
  <c r="F452" i="4"/>
  <c r="AJ452" i="4" s="1"/>
  <c r="N452" i="4"/>
  <c r="AR452" i="4" s="1"/>
  <c r="V452" i="4"/>
  <c r="AZ452" i="4" s="1"/>
  <c r="AD452" i="4"/>
  <c r="BH452" i="4" s="1"/>
  <c r="E453" i="4"/>
  <c r="AI453" i="4" s="1"/>
  <c r="M453" i="4"/>
  <c r="AQ453" i="4" s="1"/>
  <c r="U453" i="4"/>
  <c r="AY453" i="4" s="1"/>
  <c r="AC453" i="4"/>
  <c r="BG453" i="4" s="1"/>
  <c r="AE454" i="4"/>
  <c r="BI454" i="4" s="1"/>
  <c r="I454" i="4"/>
  <c r="AM454" i="4" s="1"/>
  <c r="Q454" i="4"/>
  <c r="AU454" i="4" s="1"/>
  <c r="Y454" i="4"/>
  <c r="BC454" i="4" s="1"/>
  <c r="AF456" i="4"/>
  <c r="BJ456" i="4" s="1"/>
  <c r="AB456" i="4"/>
  <c r="BF456" i="4" s="1"/>
  <c r="X456" i="4"/>
  <c r="BB456" i="4" s="1"/>
  <c r="AE456" i="4"/>
  <c r="BI456" i="4" s="1"/>
  <c r="Z456" i="4"/>
  <c r="BD456" i="4" s="1"/>
  <c r="U456" i="4"/>
  <c r="AY456" i="4" s="1"/>
  <c r="Q456" i="4"/>
  <c r="AU456" i="4" s="1"/>
  <c r="M456" i="4"/>
  <c r="AQ456" i="4" s="1"/>
  <c r="I456" i="4"/>
  <c r="AM456" i="4" s="1"/>
  <c r="E456" i="4"/>
  <c r="AI456" i="4" s="1"/>
  <c r="AD456" i="4"/>
  <c r="BH456" i="4" s="1"/>
  <c r="Y456" i="4"/>
  <c r="BC456" i="4" s="1"/>
  <c r="T456" i="4"/>
  <c r="AX456" i="4" s="1"/>
  <c r="P456" i="4"/>
  <c r="AT456" i="4" s="1"/>
  <c r="L456" i="4"/>
  <c r="AP456" i="4" s="1"/>
  <c r="H456" i="4"/>
  <c r="AL456" i="4" s="1"/>
  <c r="J456" i="4"/>
  <c r="AN456" i="4" s="1"/>
  <c r="R456" i="4"/>
  <c r="AV456" i="4" s="1"/>
  <c r="AA456" i="4"/>
  <c r="BE456" i="4" s="1"/>
  <c r="L457" i="4"/>
  <c r="AP457" i="4" s="1"/>
  <c r="V457" i="4"/>
  <c r="AZ457" i="4" s="1"/>
  <c r="G459" i="4"/>
  <c r="AK459" i="4" s="1"/>
  <c r="R459" i="4"/>
  <c r="AV459" i="4" s="1"/>
  <c r="AB459" i="4"/>
  <c r="BF459" i="4" s="1"/>
  <c r="E460" i="4"/>
  <c r="AI460" i="4" s="1"/>
  <c r="O460" i="4"/>
  <c r="AS460" i="4" s="1"/>
  <c r="J464" i="4"/>
  <c r="AN464" i="4" s="1"/>
  <c r="Z464" i="4"/>
  <c r="BD464" i="4" s="1"/>
  <c r="P465" i="4"/>
  <c r="AT465" i="4" s="1"/>
  <c r="AF465" i="4"/>
  <c r="BJ465" i="4" s="1"/>
  <c r="P475" i="4"/>
  <c r="AT475" i="4" s="1"/>
  <c r="F442" i="4"/>
  <c r="AJ442" i="4" s="1"/>
  <c r="J442" i="4"/>
  <c r="AN442" i="4" s="1"/>
  <c r="N442" i="4"/>
  <c r="AR442" i="4" s="1"/>
  <c r="R442" i="4"/>
  <c r="AV442" i="4" s="1"/>
  <c r="V442" i="4"/>
  <c r="AZ442" i="4" s="1"/>
  <c r="Z442" i="4"/>
  <c r="BD442" i="4" s="1"/>
  <c r="AD442" i="4"/>
  <c r="BH442" i="4" s="1"/>
  <c r="E443" i="4"/>
  <c r="AI443" i="4" s="1"/>
  <c r="I443" i="4"/>
  <c r="AM443" i="4" s="1"/>
  <c r="M443" i="4"/>
  <c r="AQ443" i="4" s="1"/>
  <c r="Q443" i="4"/>
  <c r="AU443" i="4" s="1"/>
  <c r="U443" i="4"/>
  <c r="AY443" i="4" s="1"/>
  <c r="Y443" i="4"/>
  <c r="BC443" i="4" s="1"/>
  <c r="AC443" i="4"/>
  <c r="BG443" i="4" s="1"/>
  <c r="F446" i="4"/>
  <c r="AJ446" i="4" s="1"/>
  <c r="J446" i="4"/>
  <c r="AN446" i="4" s="1"/>
  <c r="N446" i="4"/>
  <c r="AR446" i="4" s="1"/>
  <c r="R446" i="4"/>
  <c r="AV446" i="4" s="1"/>
  <c r="V446" i="4"/>
  <c r="AZ446" i="4" s="1"/>
  <c r="Z446" i="4"/>
  <c r="BD446" i="4" s="1"/>
  <c r="AD446" i="4"/>
  <c r="BH446" i="4" s="1"/>
  <c r="I447" i="4"/>
  <c r="AM447" i="4" s="1"/>
  <c r="M447" i="4"/>
  <c r="AQ447" i="4" s="1"/>
  <c r="Q447" i="4"/>
  <c r="AU447" i="4" s="1"/>
  <c r="U447" i="4"/>
  <c r="AY447" i="4" s="1"/>
  <c r="Y447" i="4"/>
  <c r="BC447" i="4" s="1"/>
  <c r="AC447" i="4"/>
  <c r="BG447" i="4" s="1"/>
  <c r="F450" i="4"/>
  <c r="AJ450" i="4" s="1"/>
  <c r="J450" i="4"/>
  <c r="AN450" i="4" s="1"/>
  <c r="N450" i="4"/>
  <c r="AR450" i="4" s="1"/>
  <c r="R450" i="4"/>
  <c r="AV450" i="4" s="1"/>
  <c r="V450" i="4"/>
  <c r="AZ450" i="4" s="1"/>
  <c r="Z450" i="4"/>
  <c r="BD450" i="4" s="1"/>
  <c r="AD450" i="4"/>
  <c r="BH450" i="4" s="1"/>
  <c r="E451" i="4"/>
  <c r="AI451" i="4" s="1"/>
  <c r="I451" i="4"/>
  <c r="AM451" i="4" s="1"/>
  <c r="M451" i="4"/>
  <c r="AQ451" i="4" s="1"/>
  <c r="Q451" i="4"/>
  <c r="AU451" i="4" s="1"/>
  <c r="U451" i="4"/>
  <c r="AY451" i="4" s="1"/>
  <c r="Y451" i="4"/>
  <c r="BC451" i="4" s="1"/>
  <c r="AC451" i="4"/>
  <c r="BG451" i="4" s="1"/>
  <c r="F454" i="4"/>
  <c r="AJ454" i="4" s="1"/>
  <c r="J454" i="4"/>
  <c r="AN454" i="4" s="1"/>
  <c r="N454" i="4"/>
  <c r="AR454" i="4" s="1"/>
  <c r="R454" i="4"/>
  <c r="AV454" i="4" s="1"/>
  <c r="V454" i="4"/>
  <c r="AZ454" i="4" s="1"/>
  <c r="Z454" i="4"/>
  <c r="BD454" i="4" s="1"/>
  <c r="AD454" i="4"/>
  <c r="BH454" i="4" s="1"/>
  <c r="E455" i="4"/>
  <c r="AI455" i="4" s="1"/>
  <c r="I455" i="4"/>
  <c r="AM455" i="4" s="1"/>
  <c r="M455" i="4"/>
  <c r="AQ455" i="4" s="1"/>
  <c r="Q455" i="4"/>
  <c r="AU455" i="4" s="1"/>
  <c r="U455" i="4"/>
  <c r="AY455" i="4" s="1"/>
  <c r="Y455" i="4"/>
  <c r="BC455" i="4" s="1"/>
  <c r="AC455" i="4"/>
  <c r="BG455" i="4" s="1"/>
  <c r="AE457" i="4"/>
  <c r="BI457" i="4" s="1"/>
  <c r="AA457" i="4"/>
  <c r="BE457" i="4" s="1"/>
  <c r="W457" i="4"/>
  <c r="BA457" i="4" s="1"/>
  <c r="S457" i="4"/>
  <c r="AW457" i="4" s="1"/>
  <c r="O457" i="4"/>
  <c r="AS457" i="4" s="1"/>
  <c r="K457" i="4"/>
  <c r="AO457" i="4" s="1"/>
  <c r="G457" i="4"/>
  <c r="AK457" i="4" s="1"/>
  <c r="H457" i="4"/>
  <c r="AL457" i="4" s="1"/>
  <c r="M457" i="4"/>
  <c r="AQ457" i="4" s="1"/>
  <c r="R457" i="4"/>
  <c r="AV457" i="4" s="1"/>
  <c r="X457" i="4"/>
  <c r="BB457" i="4" s="1"/>
  <c r="AC457" i="4"/>
  <c r="BG457" i="4" s="1"/>
  <c r="K458" i="4"/>
  <c r="AO458" i="4" s="1"/>
  <c r="P458" i="4"/>
  <c r="AT458" i="4" s="1"/>
  <c r="U458" i="4"/>
  <c r="AY458" i="4" s="1"/>
  <c r="AA458" i="4"/>
  <c r="BE458" i="4" s="1"/>
  <c r="AF458" i="4"/>
  <c r="BJ458" i="4" s="1"/>
  <c r="AF460" i="4"/>
  <c r="BJ460" i="4" s="1"/>
  <c r="AB460" i="4"/>
  <c r="BF460" i="4" s="1"/>
  <c r="X460" i="4"/>
  <c r="BB460" i="4" s="1"/>
  <c r="T460" i="4"/>
  <c r="AX460" i="4" s="1"/>
  <c r="P460" i="4"/>
  <c r="AT460" i="4" s="1"/>
  <c r="L460" i="4"/>
  <c r="AP460" i="4" s="1"/>
  <c r="H460" i="4"/>
  <c r="AL460" i="4" s="1"/>
  <c r="G460" i="4"/>
  <c r="AK460" i="4" s="1"/>
  <c r="M460" i="4"/>
  <c r="AQ460" i="4" s="1"/>
  <c r="R460" i="4"/>
  <c r="AV460" i="4" s="1"/>
  <c r="W460" i="4"/>
  <c r="BA460" i="4" s="1"/>
  <c r="AC460" i="4"/>
  <c r="BG460" i="4" s="1"/>
  <c r="L461" i="4"/>
  <c r="AP461" i="4" s="1"/>
  <c r="Q461" i="4"/>
  <c r="AU461" i="4" s="1"/>
  <c r="V461" i="4"/>
  <c r="AZ461" i="4" s="1"/>
  <c r="AB461" i="4"/>
  <c r="BF461" i="4" s="1"/>
  <c r="AF468" i="4"/>
  <c r="BJ468" i="4" s="1"/>
  <c r="AB468" i="4"/>
  <c r="BF468" i="4" s="1"/>
  <c r="X468" i="4"/>
  <c r="BB468" i="4" s="1"/>
  <c r="T468" i="4"/>
  <c r="AX468" i="4" s="1"/>
  <c r="P468" i="4"/>
  <c r="AT468" i="4" s="1"/>
  <c r="L468" i="4"/>
  <c r="AP468" i="4" s="1"/>
  <c r="H468" i="4"/>
  <c r="AL468" i="4" s="1"/>
  <c r="AE468" i="4"/>
  <c r="BI468" i="4" s="1"/>
  <c r="AA468" i="4"/>
  <c r="BE468" i="4" s="1"/>
  <c r="W468" i="4"/>
  <c r="BA468" i="4" s="1"/>
  <c r="S468" i="4"/>
  <c r="AW468" i="4" s="1"/>
  <c r="O468" i="4"/>
  <c r="AS468" i="4" s="1"/>
  <c r="K468" i="4"/>
  <c r="AO468" i="4" s="1"/>
  <c r="G468" i="4"/>
  <c r="AK468" i="4" s="1"/>
  <c r="J468" i="4"/>
  <c r="AN468" i="4" s="1"/>
  <c r="R468" i="4"/>
  <c r="AV468" i="4" s="1"/>
  <c r="Z468" i="4"/>
  <c r="BD468" i="4" s="1"/>
  <c r="AG469" i="4"/>
  <c r="BK469" i="4" s="1"/>
  <c r="AC469" i="4"/>
  <c r="BG469" i="4" s="1"/>
  <c r="Y469" i="4"/>
  <c r="BC469" i="4" s="1"/>
  <c r="U469" i="4"/>
  <c r="AY469" i="4" s="1"/>
  <c r="Q469" i="4"/>
  <c r="AU469" i="4" s="1"/>
  <c r="H469" i="4"/>
  <c r="AL469" i="4" s="1"/>
  <c r="P469" i="4"/>
  <c r="AT469" i="4" s="1"/>
  <c r="AF469" i="4"/>
  <c r="BJ469" i="4" s="1"/>
  <c r="AE481" i="4"/>
  <c r="BI481" i="4" s="1"/>
  <c r="AA481" i="4"/>
  <c r="BE481" i="4" s="1"/>
  <c r="W481" i="4"/>
  <c r="BA481" i="4" s="1"/>
  <c r="S481" i="4"/>
  <c r="AW481" i="4" s="1"/>
  <c r="O481" i="4"/>
  <c r="AS481" i="4" s="1"/>
  <c r="K481" i="4"/>
  <c r="AO481" i="4" s="1"/>
  <c r="AG481" i="4"/>
  <c r="BK481" i="4" s="1"/>
  <c r="Q481" i="4"/>
  <c r="AU481" i="4" s="1"/>
  <c r="AC481" i="4"/>
  <c r="BG481" i="4" s="1"/>
  <c r="M481" i="4"/>
  <c r="AQ481" i="4" s="1"/>
  <c r="Y481" i="4"/>
  <c r="BC481" i="4" s="1"/>
  <c r="I481" i="4"/>
  <c r="AM481" i="4" s="1"/>
  <c r="F431" i="4"/>
  <c r="AJ431" i="4" s="1"/>
  <c r="J431" i="4"/>
  <c r="AN431" i="4" s="1"/>
  <c r="N431" i="4"/>
  <c r="AR431" i="4" s="1"/>
  <c r="R431" i="4"/>
  <c r="AV431" i="4" s="1"/>
  <c r="V431" i="4"/>
  <c r="AZ431" i="4" s="1"/>
  <c r="Z431" i="4"/>
  <c r="BD431" i="4" s="1"/>
  <c r="F435" i="4"/>
  <c r="AJ435" i="4" s="1"/>
  <c r="J435" i="4"/>
  <c r="AN435" i="4" s="1"/>
  <c r="N435" i="4"/>
  <c r="AR435" i="4" s="1"/>
  <c r="R435" i="4"/>
  <c r="AV435" i="4" s="1"/>
  <c r="V435" i="4"/>
  <c r="AZ435" i="4" s="1"/>
  <c r="Z435" i="4"/>
  <c r="BD435" i="4" s="1"/>
  <c r="F439" i="4"/>
  <c r="AJ439" i="4" s="1"/>
  <c r="J439" i="4"/>
  <c r="AN439" i="4" s="1"/>
  <c r="N439" i="4"/>
  <c r="AR439" i="4" s="1"/>
  <c r="R439" i="4"/>
  <c r="AV439" i="4" s="1"/>
  <c r="V439" i="4"/>
  <c r="AZ439" i="4" s="1"/>
  <c r="Z439" i="4"/>
  <c r="BD439" i="4" s="1"/>
  <c r="G442" i="4"/>
  <c r="AK442" i="4" s="1"/>
  <c r="K442" i="4"/>
  <c r="AO442" i="4" s="1"/>
  <c r="O442" i="4"/>
  <c r="AS442" i="4" s="1"/>
  <c r="S442" i="4"/>
  <c r="AW442" i="4" s="1"/>
  <c r="W442" i="4"/>
  <c r="BA442" i="4" s="1"/>
  <c r="AA442" i="4"/>
  <c r="BE442" i="4" s="1"/>
  <c r="F443" i="4"/>
  <c r="AJ443" i="4" s="1"/>
  <c r="J443" i="4"/>
  <c r="AN443" i="4" s="1"/>
  <c r="N443" i="4"/>
  <c r="AR443" i="4" s="1"/>
  <c r="R443" i="4"/>
  <c r="AV443" i="4" s="1"/>
  <c r="V443" i="4"/>
  <c r="AZ443" i="4" s="1"/>
  <c r="Z443" i="4"/>
  <c r="BD443" i="4" s="1"/>
  <c r="G446" i="4"/>
  <c r="AK446" i="4" s="1"/>
  <c r="K446" i="4"/>
  <c r="AO446" i="4" s="1"/>
  <c r="O446" i="4"/>
  <c r="AS446" i="4" s="1"/>
  <c r="S446" i="4"/>
  <c r="AW446" i="4" s="1"/>
  <c r="W446" i="4"/>
  <c r="BA446" i="4" s="1"/>
  <c r="AA446" i="4"/>
  <c r="BE446" i="4" s="1"/>
  <c r="F447" i="4"/>
  <c r="AJ447" i="4" s="1"/>
  <c r="J447" i="4"/>
  <c r="AN447" i="4" s="1"/>
  <c r="N447" i="4"/>
  <c r="AR447" i="4" s="1"/>
  <c r="R447" i="4"/>
  <c r="AV447" i="4" s="1"/>
  <c r="V447" i="4"/>
  <c r="AZ447" i="4" s="1"/>
  <c r="Z447" i="4"/>
  <c r="BD447" i="4" s="1"/>
  <c r="G450" i="4"/>
  <c r="AK450" i="4" s="1"/>
  <c r="K450" i="4"/>
  <c r="AO450" i="4" s="1"/>
  <c r="O450" i="4"/>
  <c r="AS450" i="4" s="1"/>
  <c r="S450" i="4"/>
  <c r="AW450" i="4" s="1"/>
  <c r="W450" i="4"/>
  <c r="BA450" i="4" s="1"/>
  <c r="AA450" i="4"/>
  <c r="BE450" i="4" s="1"/>
  <c r="F451" i="4"/>
  <c r="AJ451" i="4" s="1"/>
  <c r="J451" i="4"/>
  <c r="AN451" i="4" s="1"/>
  <c r="N451" i="4"/>
  <c r="AR451" i="4" s="1"/>
  <c r="R451" i="4"/>
  <c r="AV451" i="4" s="1"/>
  <c r="V451" i="4"/>
  <c r="AZ451" i="4" s="1"/>
  <c r="Z451" i="4"/>
  <c r="BD451" i="4" s="1"/>
  <c r="G454" i="4"/>
  <c r="AK454" i="4" s="1"/>
  <c r="K454" i="4"/>
  <c r="AO454" i="4" s="1"/>
  <c r="O454" i="4"/>
  <c r="AS454" i="4" s="1"/>
  <c r="S454" i="4"/>
  <c r="AW454" i="4" s="1"/>
  <c r="W454" i="4"/>
  <c r="BA454" i="4" s="1"/>
  <c r="AA454" i="4"/>
  <c r="BE454" i="4" s="1"/>
  <c r="F455" i="4"/>
  <c r="AJ455" i="4" s="1"/>
  <c r="J455" i="4"/>
  <c r="AN455" i="4" s="1"/>
  <c r="N455" i="4"/>
  <c r="AR455" i="4" s="1"/>
  <c r="R455" i="4"/>
  <c r="AV455" i="4" s="1"/>
  <c r="V455" i="4"/>
  <c r="AZ455" i="4" s="1"/>
  <c r="Z455" i="4"/>
  <c r="BD455" i="4" s="1"/>
  <c r="I457" i="4"/>
  <c r="AM457" i="4" s="1"/>
  <c r="N457" i="4"/>
  <c r="AR457" i="4" s="1"/>
  <c r="T457" i="4"/>
  <c r="AX457" i="4" s="1"/>
  <c r="Y457" i="4"/>
  <c r="BC457" i="4" s="1"/>
  <c r="AD457" i="4"/>
  <c r="BH457" i="4" s="1"/>
  <c r="AD458" i="4"/>
  <c r="BH458" i="4" s="1"/>
  <c r="L458" i="4"/>
  <c r="AP458" i="4" s="1"/>
  <c r="Q458" i="4"/>
  <c r="AU458" i="4" s="1"/>
  <c r="W458" i="4"/>
  <c r="BA458" i="4" s="1"/>
  <c r="AB458" i="4"/>
  <c r="BF458" i="4" s="1"/>
  <c r="I460" i="4"/>
  <c r="AM460" i="4" s="1"/>
  <c r="N460" i="4"/>
  <c r="AR460" i="4" s="1"/>
  <c r="S460" i="4"/>
  <c r="AW460" i="4" s="1"/>
  <c r="Y460" i="4"/>
  <c r="BC460" i="4" s="1"/>
  <c r="AD460" i="4"/>
  <c r="BH460" i="4" s="1"/>
  <c r="AE461" i="4"/>
  <c r="BI461" i="4" s="1"/>
  <c r="AA461" i="4"/>
  <c r="BE461" i="4" s="1"/>
  <c r="W461" i="4"/>
  <c r="BA461" i="4" s="1"/>
  <c r="S461" i="4"/>
  <c r="AW461" i="4" s="1"/>
  <c r="O461" i="4"/>
  <c r="AS461" i="4" s="1"/>
  <c r="K461" i="4"/>
  <c r="AO461" i="4" s="1"/>
  <c r="G461" i="4"/>
  <c r="AK461" i="4" s="1"/>
  <c r="H461" i="4"/>
  <c r="AL461" i="4" s="1"/>
  <c r="M461" i="4"/>
  <c r="AQ461" i="4" s="1"/>
  <c r="R461" i="4"/>
  <c r="AV461" i="4" s="1"/>
  <c r="X461" i="4"/>
  <c r="BB461" i="4" s="1"/>
  <c r="AC461" i="4"/>
  <c r="BG461" i="4" s="1"/>
  <c r="AG462" i="4"/>
  <c r="BK462" i="4" s="1"/>
  <c r="AC462" i="4"/>
  <c r="BG462" i="4" s="1"/>
  <c r="Y462" i="4"/>
  <c r="BC462" i="4" s="1"/>
  <c r="U462" i="4"/>
  <c r="AY462" i="4" s="1"/>
  <c r="Q462" i="4"/>
  <c r="AU462" i="4" s="1"/>
  <c r="M462" i="4"/>
  <c r="AQ462" i="4" s="1"/>
  <c r="I462" i="4"/>
  <c r="AM462" i="4" s="1"/>
  <c r="L462" i="4"/>
  <c r="AP462" i="4" s="1"/>
  <c r="T462" i="4"/>
  <c r="AX462" i="4" s="1"/>
  <c r="AB462" i="4"/>
  <c r="BF462" i="4" s="1"/>
  <c r="AG463" i="4"/>
  <c r="BK463" i="4" s="1"/>
  <c r="AC463" i="4"/>
  <c r="BG463" i="4" s="1"/>
  <c r="Y463" i="4"/>
  <c r="BC463" i="4" s="1"/>
  <c r="U463" i="4"/>
  <c r="AY463" i="4" s="1"/>
  <c r="Q463" i="4"/>
  <c r="AU463" i="4" s="1"/>
  <c r="M463" i="4"/>
  <c r="AQ463" i="4" s="1"/>
  <c r="I463" i="4"/>
  <c r="AM463" i="4" s="1"/>
  <c r="E463" i="4"/>
  <c r="AI463" i="4" s="1"/>
  <c r="AF463" i="4"/>
  <c r="BJ463" i="4" s="1"/>
  <c r="AB463" i="4"/>
  <c r="BF463" i="4" s="1"/>
  <c r="X463" i="4"/>
  <c r="BB463" i="4" s="1"/>
  <c r="T463" i="4"/>
  <c r="AX463" i="4" s="1"/>
  <c r="P463" i="4"/>
  <c r="AT463" i="4" s="1"/>
  <c r="L463" i="4"/>
  <c r="AP463" i="4" s="1"/>
  <c r="H463" i="4"/>
  <c r="AL463" i="4" s="1"/>
  <c r="J463" i="4"/>
  <c r="AN463" i="4" s="1"/>
  <c r="R463" i="4"/>
  <c r="AV463" i="4" s="1"/>
  <c r="Z463" i="4"/>
  <c r="BD463" i="4" s="1"/>
  <c r="E468" i="4"/>
  <c r="AI468" i="4" s="1"/>
  <c r="M468" i="4"/>
  <c r="AQ468" i="4" s="1"/>
  <c r="U468" i="4"/>
  <c r="AY468" i="4" s="1"/>
  <c r="AC468" i="4"/>
  <c r="BG468" i="4" s="1"/>
  <c r="AE469" i="4"/>
  <c r="BI469" i="4" s="1"/>
  <c r="I469" i="4"/>
  <c r="AM469" i="4" s="1"/>
  <c r="T469" i="4"/>
  <c r="AX469" i="4" s="1"/>
  <c r="AG471" i="4"/>
  <c r="BK471" i="4" s="1"/>
  <c r="AC471" i="4"/>
  <c r="BG471" i="4" s="1"/>
  <c r="Y471" i="4"/>
  <c r="BC471" i="4" s="1"/>
  <c r="U471" i="4"/>
  <c r="AY471" i="4" s="1"/>
  <c r="Q471" i="4"/>
  <c r="AU471" i="4" s="1"/>
  <c r="M471" i="4"/>
  <c r="AQ471" i="4" s="1"/>
  <c r="I471" i="4"/>
  <c r="AM471" i="4" s="1"/>
  <c r="E471" i="4"/>
  <c r="AI471" i="4" s="1"/>
  <c r="AF471" i="4"/>
  <c r="BJ471" i="4" s="1"/>
  <c r="AB471" i="4"/>
  <c r="BF471" i="4" s="1"/>
  <c r="X471" i="4"/>
  <c r="BB471" i="4" s="1"/>
  <c r="T471" i="4"/>
  <c r="AX471" i="4" s="1"/>
  <c r="P471" i="4"/>
  <c r="AT471" i="4" s="1"/>
  <c r="L471" i="4"/>
  <c r="AP471" i="4" s="1"/>
  <c r="H471" i="4"/>
  <c r="AL471" i="4" s="1"/>
  <c r="AE471" i="4"/>
  <c r="BI471" i="4" s="1"/>
  <c r="AA471" i="4"/>
  <c r="BE471" i="4" s="1"/>
  <c r="W471" i="4"/>
  <c r="BA471" i="4" s="1"/>
  <c r="S471" i="4"/>
  <c r="AW471" i="4" s="1"/>
  <c r="O471" i="4"/>
  <c r="AS471" i="4" s="1"/>
  <c r="K471" i="4"/>
  <c r="AO471" i="4" s="1"/>
  <c r="G471" i="4"/>
  <c r="AK471" i="4" s="1"/>
  <c r="R471" i="4"/>
  <c r="AV471" i="4" s="1"/>
  <c r="AE474" i="4"/>
  <c r="BI474" i="4" s="1"/>
  <c r="AA474" i="4"/>
  <c r="BE474" i="4" s="1"/>
  <c r="W474" i="4"/>
  <c r="BA474" i="4" s="1"/>
  <c r="S474" i="4"/>
  <c r="AW474" i="4" s="1"/>
  <c r="O474" i="4"/>
  <c r="AS474" i="4" s="1"/>
  <c r="K474" i="4"/>
  <c r="AO474" i="4" s="1"/>
  <c r="G474" i="4"/>
  <c r="AK474" i="4" s="1"/>
  <c r="AG474" i="4"/>
  <c r="BK474" i="4" s="1"/>
  <c r="AB474" i="4"/>
  <c r="BF474" i="4" s="1"/>
  <c r="V474" i="4"/>
  <c r="AZ474" i="4" s="1"/>
  <c r="Q474" i="4"/>
  <c r="AU474" i="4" s="1"/>
  <c r="L474" i="4"/>
  <c r="AP474" i="4" s="1"/>
  <c r="F474" i="4"/>
  <c r="AJ474" i="4" s="1"/>
  <c r="AF474" i="4"/>
  <c r="BJ474" i="4" s="1"/>
  <c r="Z474" i="4"/>
  <c r="BD474" i="4" s="1"/>
  <c r="U474" i="4"/>
  <c r="AY474" i="4" s="1"/>
  <c r="P474" i="4"/>
  <c r="AT474" i="4" s="1"/>
  <c r="J474" i="4"/>
  <c r="AN474" i="4" s="1"/>
  <c r="E474" i="4"/>
  <c r="AI474" i="4" s="1"/>
  <c r="AD474" i="4"/>
  <c r="BH474" i="4" s="1"/>
  <c r="Y474" i="4"/>
  <c r="BC474" i="4" s="1"/>
  <c r="T474" i="4"/>
  <c r="AX474" i="4" s="1"/>
  <c r="N474" i="4"/>
  <c r="AR474" i="4" s="1"/>
  <c r="I474" i="4"/>
  <c r="AM474" i="4" s="1"/>
  <c r="X474" i="4"/>
  <c r="BB474" i="4" s="1"/>
  <c r="U481" i="4"/>
  <c r="AY481" i="4" s="1"/>
  <c r="AG472" i="4"/>
  <c r="BK472" i="4" s="1"/>
  <c r="AC472" i="4"/>
  <c r="BG472" i="4" s="1"/>
  <c r="Y472" i="4"/>
  <c r="BC472" i="4" s="1"/>
  <c r="U472" i="4"/>
  <c r="AY472" i="4" s="1"/>
  <c r="Q472" i="4"/>
  <c r="AU472" i="4" s="1"/>
  <c r="M472" i="4"/>
  <c r="AQ472" i="4" s="1"/>
  <c r="I472" i="4"/>
  <c r="AM472" i="4" s="1"/>
  <c r="F472" i="4"/>
  <c r="AJ472" i="4" s="1"/>
  <c r="K472" i="4"/>
  <c r="AO472" i="4" s="1"/>
  <c r="P472" i="4"/>
  <c r="AT472" i="4" s="1"/>
  <c r="V472" i="4"/>
  <c r="AZ472" i="4" s="1"/>
  <c r="AA472" i="4"/>
  <c r="BE472" i="4" s="1"/>
  <c r="AF472" i="4"/>
  <c r="BJ472" i="4" s="1"/>
  <c r="AD475" i="4"/>
  <c r="BH475" i="4" s="1"/>
  <c r="AF481" i="4"/>
  <c r="BJ481" i="4" s="1"/>
  <c r="F465" i="4"/>
  <c r="AJ465" i="4" s="1"/>
  <c r="J465" i="4"/>
  <c r="AN465" i="4" s="1"/>
  <c r="N465" i="4"/>
  <c r="AR465" i="4" s="1"/>
  <c r="R465" i="4"/>
  <c r="AV465" i="4" s="1"/>
  <c r="V465" i="4"/>
  <c r="AZ465" i="4" s="1"/>
  <c r="Z465" i="4"/>
  <c r="BD465" i="4" s="1"/>
  <c r="AD465" i="4"/>
  <c r="BH465" i="4" s="1"/>
  <c r="E466" i="4"/>
  <c r="AI466" i="4" s="1"/>
  <c r="I466" i="4"/>
  <c r="AM466" i="4" s="1"/>
  <c r="M466" i="4"/>
  <c r="AQ466" i="4" s="1"/>
  <c r="Q466" i="4"/>
  <c r="AU466" i="4" s="1"/>
  <c r="U466" i="4"/>
  <c r="AY466" i="4" s="1"/>
  <c r="Y466" i="4"/>
  <c r="BC466" i="4" s="1"/>
  <c r="AC466" i="4"/>
  <c r="BG466" i="4" s="1"/>
  <c r="F469" i="4"/>
  <c r="AJ469" i="4" s="1"/>
  <c r="J469" i="4"/>
  <c r="AN469" i="4" s="1"/>
  <c r="N469" i="4"/>
  <c r="AR469" i="4" s="1"/>
  <c r="R469" i="4"/>
  <c r="AV469" i="4" s="1"/>
  <c r="V469" i="4"/>
  <c r="AZ469" i="4" s="1"/>
  <c r="Z469" i="4"/>
  <c r="BD469" i="4" s="1"/>
  <c r="AD469" i="4"/>
  <c r="BH469" i="4" s="1"/>
  <c r="I470" i="4"/>
  <c r="AM470" i="4" s="1"/>
  <c r="M470" i="4"/>
  <c r="AQ470" i="4" s="1"/>
  <c r="Q470" i="4"/>
  <c r="AU470" i="4" s="1"/>
  <c r="U470" i="4"/>
  <c r="AY470" i="4" s="1"/>
  <c r="Y470" i="4"/>
  <c r="BC470" i="4" s="1"/>
  <c r="AC470" i="4"/>
  <c r="BG470" i="4" s="1"/>
  <c r="G472" i="4"/>
  <c r="AK472" i="4" s="1"/>
  <c r="L472" i="4"/>
  <c r="AP472" i="4" s="1"/>
  <c r="R472" i="4"/>
  <c r="AV472" i="4" s="1"/>
  <c r="W472" i="4"/>
  <c r="BA472" i="4" s="1"/>
  <c r="AB472" i="4"/>
  <c r="BF472" i="4" s="1"/>
  <c r="K473" i="4"/>
  <c r="AO473" i="4" s="1"/>
  <c r="Q473" i="4"/>
  <c r="AU473" i="4" s="1"/>
  <c r="V473" i="4"/>
  <c r="AZ473" i="4" s="1"/>
  <c r="AA473" i="4"/>
  <c r="BE473" i="4" s="1"/>
  <c r="AE478" i="4"/>
  <c r="BI478" i="4" s="1"/>
  <c r="AA478" i="4"/>
  <c r="BE478" i="4" s="1"/>
  <c r="W478" i="4"/>
  <c r="BA478" i="4" s="1"/>
  <c r="S478" i="4"/>
  <c r="AW478" i="4" s="1"/>
  <c r="O478" i="4"/>
  <c r="AS478" i="4" s="1"/>
  <c r="K478" i="4"/>
  <c r="AO478" i="4" s="1"/>
  <c r="G478" i="4"/>
  <c r="AK478" i="4" s="1"/>
  <c r="AG478" i="4"/>
  <c r="BK478" i="4" s="1"/>
  <c r="AC478" i="4"/>
  <c r="BG478" i="4" s="1"/>
  <c r="Y478" i="4"/>
  <c r="BC478" i="4" s="1"/>
  <c r="U478" i="4"/>
  <c r="AY478" i="4" s="1"/>
  <c r="Q478" i="4"/>
  <c r="AU478" i="4" s="1"/>
  <c r="M478" i="4"/>
  <c r="AQ478" i="4" s="1"/>
  <c r="I478" i="4"/>
  <c r="AM478" i="4" s="1"/>
  <c r="E478" i="4"/>
  <c r="AI478" i="4" s="1"/>
  <c r="J478" i="4"/>
  <c r="AN478" i="4" s="1"/>
  <c r="R478" i="4"/>
  <c r="AV478" i="4" s="1"/>
  <c r="Z478" i="4"/>
  <c r="BD478" i="4" s="1"/>
  <c r="AG479" i="4"/>
  <c r="BK479" i="4" s="1"/>
  <c r="AC479" i="4"/>
  <c r="BG479" i="4" s="1"/>
  <c r="AF479" i="4"/>
  <c r="BJ479" i="4" s="1"/>
  <c r="AB479" i="4"/>
  <c r="BF479" i="4" s="1"/>
  <c r="X479" i="4"/>
  <c r="BB479" i="4" s="1"/>
  <c r="T479" i="4"/>
  <c r="AX479" i="4" s="1"/>
  <c r="P479" i="4"/>
  <c r="AT479" i="4" s="1"/>
  <c r="L479" i="4"/>
  <c r="AP479" i="4" s="1"/>
  <c r="H479" i="4"/>
  <c r="AL479" i="4" s="1"/>
  <c r="M479" i="4"/>
  <c r="AQ479" i="4" s="1"/>
  <c r="U479" i="4"/>
  <c r="AY479" i="4" s="1"/>
  <c r="AE479" i="4"/>
  <c r="BI479" i="4" s="1"/>
  <c r="AG488" i="4"/>
  <c r="BK488" i="4" s="1"/>
  <c r="AC488" i="4"/>
  <c r="BG488" i="4" s="1"/>
  <c r="Y488" i="4"/>
  <c r="BC488" i="4" s="1"/>
  <c r="U488" i="4"/>
  <c r="AY488" i="4" s="1"/>
  <c r="Q488" i="4"/>
  <c r="AU488" i="4" s="1"/>
  <c r="M488" i="4"/>
  <c r="AQ488" i="4" s="1"/>
  <c r="I488" i="4"/>
  <c r="AM488" i="4" s="1"/>
  <c r="E488" i="4"/>
  <c r="AI488" i="4" s="1"/>
  <c r="AF488" i="4"/>
  <c r="BJ488" i="4" s="1"/>
  <c r="AB488" i="4"/>
  <c r="BF488" i="4" s="1"/>
  <c r="X488" i="4"/>
  <c r="BB488" i="4" s="1"/>
  <c r="T488" i="4"/>
  <c r="AX488" i="4" s="1"/>
  <c r="P488" i="4"/>
  <c r="AT488" i="4" s="1"/>
  <c r="L488" i="4"/>
  <c r="AP488" i="4" s="1"/>
  <c r="H488" i="4"/>
  <c r="AL488" i="4" s="1"/>
  <c r="AE488" i="4"/>
  <c r="BI488" i="4" s="1"/>
  <c r="AA488" i="4"/>
  <c r="BE488" i="4" s="1"/>
  <c r="W488" i="4"/>
  <c r="BA488" i="4" s="1"/>
  <c r="S488" i="4"/>
  <c r="AW488" i="4" s="1"/>
  <c r="O488" i="4"/>
  <c r="AS488" i="4" s="1"/>
  <c r="K488" i="4"/>
  <c r="AO488" i="4" s="1"/>
  <c r="G488" i="4"/>
  <c r="AK488" i="4" s="1"/>
  <c r="R488" i="4"/>
  <c r="AV488" i="4" s="1"/>
  <c r="AA489" i="4"/>
  <c r="BE489" i="4" s="1"/>
  <c r="W489" i="4"/>
  <c r="BA489" i="4" s="1"/>
  <c r="S489" i="4"/>
  <c r="AW489" i="4" s="1"/>
  <c r="O489" i="4"/>
  <c r="AS489" i="4" s="1"/>
  <c r="K489" i="4"/>
  <c r="AO489" i="4" s="1"/>
  <c r="U489" i="4"/>
  <c r="AY489" i="4" s="1"/>
  <c r="F458" i="4"/>
  <c r="AJ458" i="4" s="1"/>
  <c r="J458" i="4"/>
  <c r="AN458" i="4" s="1"/>
  <c r="N458" i="4"/>
  <c r="AR458" i="4" s="1"/>
  <c r="R458" i="4"/>
  <c r="AV458" i="4" s="1"/>
  <c r="V458" i="4"/>
  <c r="AZ458" i="4" s="1"/>
  <c r="Z458" i="4"/>
  <c r="BD458" i="4" s="1"/>
  <c r="F462" i="4"/>
  <c r="AJ462" i="4" s="1"/>
  <c r="J462" i="4"/>
  <c r="AN462" i="4" s="1"/>
  <c r="N462" i="4"/>
  <c r="AR462" i="4" s="1"/>
  <c r="R462" i="4"/>
  <c r="AV462" i="4" s="1"/>
  <c r="V462" i="4"/>
  <c r="AZ462" i="4" s="1"/>
  <c r="Z462" i="4"/>
  <c r="BD462" i="4" s="1"/>
  <c r="G465" i="4"/>
  <c r="AK465" i="4" s="1"/>
  <c r="K465" i="4"/>
  <c r="AO465" i="4" s="1"/>
  <c r="O465" i="4"/>
  <c r="AS465" i="4" s="1"/>
  <c r="S465" i="4"/>
  <c r="AW465" i="4" s="1"/>
  <c r="W465" i="4"/>
  <c r="BA465" i="4" s="1"/>
  <c r="AA465" i="4"/>
  <c r="BE465" i="4" s="1"/>
  <c r="F466" i="4"/>
  <c r="AJ466" i="4" s="1"/>
  <c r="J466" i="4"/>
  <c r="AN466" i="4" s="1"/>
  <c r="N466" i="4"/>
  <c r="AR466" i="4" s="1"/>
  <c r="R466" i="4"/>
  <c r="AV466" i="4" s="1"/>
  <c r="V466" i="4"/>
  <c r="AZ466" i="4" s="1"/>
  <c r="Z466" i="4"/>
  <c r="BD466" i="4" s="1"/>
  <c r="G469" i="4"/>
  <c r="AK469" i="4" s="1"/>
  <c r="K469" i="4"/>
  <c r="AO469" i="4" s="1"/>
  <c r="O469" i="4"/>
  <c r="AS469" i="4" s="1"/>
  <c r="S469" i="4"/>
  <c r="AW469" i="4" s="1"/>
  <c r="W469" i="4"/>
  <c r="BA469" i="4" s="1"/>
  <c r="AA469" i="4"/>
  <c r="BE469" i="4" s="1"/>
  <c r="F470" i="4"/>
  <c r="AJ470" i="4" s="1"/>
  <c r="J470" i="4"/>
  <c r="AN470" i="4" s="1"/>
  <c r="N470" i="4"/>
  <c r="AR470" i="4" s="1"/>
  <c r="R470" i="4"/>
  <c r="AV470" i="4" s="1"/>
  <c r="V470" i="4"/>
  <c r="AZ470" i="4" s="1"/>
  <c r="Z470" i="4"/>
  <c r="BD470" i="4" s="1"/>
  <c r="H472" i="4"/>
  <c r="AL472" i="4" s="1"/>
  <c r="N472" i="4"/>
  <c r="AR472" i="4" s="1"/>
  <c r="S472" i="4"/>
  <c r="AW472" i="4" s="1"/>
  <c r="X472" i="4"/>
  <c r="BB472" i="4" s="1"/>
  <c r="AD472" i="4"/>
  <c r="BH472" i="4" s="1"/>
  <c r="AF473" i="4"/>
  <c r="BJ473" i="4" s="1"/>
  <c r="AB473" i="4"/>
  <c r="BF473" i="4" s="1"/>
  <c r="X473" i="4"/>
  <c r="BB473" i="4" s="1"/>
  <c r="T473" i="4"/>
  <c r="AX473" i="4" s="1"/>
  <c r="P473" i="4"/>
  <c r="AT473" i="4" s="1"/>
  <c r="L473" i="4"/>
  <c r="AP473" i="4" s="1"/>
  <c r="H473" i="4"/>
  <c r="AL473" i="4" s="1"/>
  <c r="G473" i="4"/>
  <c r="AK473" i="4" s="1"/>
  <c r="M473" i="4"/>
  <c r="AQ473" i="4" s="1"/>
  <c r="R473" i="4"/>
  <c r="AV473" i="4" s="1"/>
  <c r="W473" i="4"/>
  <c r="BA473" i="4" s="1"/>
  <c r="AC473" i="4"/>
  <c r="BG473" i="4" s="1"/>
  <c r="AG476" i="4"/>
  <c r="BK476" i="4" s="1"/>
  <c r="AC476" i="4"/>
  <c r="BG476" i="4" s="1"/>
  <c r="Y476" i="4"/>
  <c r="BC476" i="4" s="1"/>
  <c r="U476" i="4"/>
  <c r="AY476" i="4" s="1"/>
  <c r="Q476" i="4"/>
  <c r="AU476" i="4" s="1"/>
  <c r="M476" i="4"/>
  <c r="AQ476" i="4" s="1"/>
  <c r="I476" i="4"/>
  <c r="AM476" i="4" s="1"/>
  <c r="E476" i="4"/>
  <c r="AI476" i="4" s="1"/>
  <c r="G476" i="4"/>
  <c r="AK476" i="4" s="1"/>
  <c r="L476" i="4"/>
  <c r="AP476" i="4" s="1"/>
  <c r="R476" i="4"/>
  <c r="AV476" i="4" s="1"/>
  <c r="W476" i="4"/>
  <c r="BA476" i="4" s="1"/>
  <c r="AB476" i="4"/>
  <c r="BF476" i="4" s="1"/>
  <c r="G477" i="4"/>
  <c r="AK477" i="4" s="1"/>
  <c r="O477" i="4"/>
  <c r="AS477" i="4" s="1"/>
  <c r="W477" i="4"/>
  <c r="BA477" i="4" s="1"/>
  <c r="L478" i="4"/>
  <c r="AP478" i="4" s="1"/>
  <c r="T478" i="4"/>
  <c r="AX478" i="4" s="1"/>
  <c r="AB478" i="4"/>
  <c r="BF478" i="4" s="1"/>
  <c r="AD479" i="4"/>
  <c r="BH479" i="4" s="1"/>
  <c r="G479" i="4"/>
  <c r="AK479" i="4" s="1"/>
  <c r="O479" i="4"/>
  <c r="AS479" i="4" s="1"/>
  <c r="W479" i="4"/>
  <c r="BA479" i="4" s="1"/>
  <c r="AG484" i="4"/>
  <c r="BK484" i="4" s="1"/>
  <c r="AC484" i="4"/>
  <c r="BG484" i="4" s="1"/>
  <c r="Y484" i="4"/>
  <c r="BC484" i="4" s="1"/>
  <c r="U484" i="4"/>
  <c r="AY484" i="4" s="1"/>
  <c r="Q484" i="4"/>
  <c r="AU484" i="4" s="1"/>
  <c r="M484" i="4"/>
  <c r="AQ484" i="4" s="1"/>
  <c r="I484" i="4"/>
  <c r="AM484" i="4" s="1"/>
  <c r="E484" i="4"/>
  <c r="AI484" i="4" s="1"/>
  <c r="AF484" i="4"/>
  <c r="BJ484" i="4" s="1"/>
  <c r="AB484" i="4"/>
  <c r="BF484" i="4" s="1"/>
  <c r="X484" i="4"/>
  <c r="BB484" i="4" s="1"/>
  <c r="T484" i="4"/>
  <c r="AX484" i="4" s="1"/>
  <c r="P484" i="4"/>
  <c r="AT484" i="4" s="1"/>
  <c r="L484" i="4"/>
  <c r="AP484" i="4" s="1"/>
  <c r="H484" i="4"/>
  <c r="AL484" i="4" s="1"/>
  <c r="AE484" i="4"/>
  <c r="BI484" i="4" s="1"/>
  <c r="AA484" i="4"/>
  <c r="BE484" i="4" s="1"/>
  <c r="W484" i="4"/>
  <c r="BA484" i="4" s="1"/>
  <c r="S484" i="4"/>
  <c r="AW484" i="4" s="1"/>
  <c r="O484" i="4"/>
  <c r="AS484" i="4" s="1"/>
  <c r="K484" i="4"/>
  <c r="AO484" i="4" s="1"/>
  <c r="G484" i="4"/>
  <c r="AK484" i="4" s="1"/>
  <c r="R484" i="4"/>
  <c r="AV484" i="4" s="1"/>
  <c r="AE485" i="4"/>
  <c r="BI485" i="4" s="1"/>
  <c r="AA485" i="4"/>
  <c r="BE485" i="4" s="1"/>
  <c r="W485" i="4"/>
  <c r="BA485" i="4" s="1"/>
  <c r="S485" i="4"/>
  <c r="AW485" i="4" s="1"/>
  <c r="O485" i="4"/>
  <c r="AS485" i="4" s="1"/>
  <c r="K485" i="4"/>
  <c r="AO485" i="4" s="1"/>
  <c r="U485" i="4"/>
  <c r="AY485" i="4" s="1"/>
  <c r="F488" i="4"/>
  <c r="AJ488" i="4" s="1"/>
  <c r="V488" i="4"/>
  <c r="AZ488" i="4" s="1"/>
  <c r="AF489" i="4"/>
  <c r="BJ489" i="4" s="1"/>
  <c r="I489" i="4"/>
  <c r="AM489" i="4" s="1"/>
  <c r="Y489" i="4"/>
  <c r="BC489" i="4" s="1"/>
  <c r="AF503" i="4"/>
  <c r="BJ503" i="4" s="1"/>
  <c r="AB503" i="4"/>
  <c r="BF503" i="4" s="1"/>
  <c r="X503" i="4"/>
  <c r="BB503" i="4" s="1"/>
  <c r="T503" i="4"/>
  <c r="AX503" i="4" s="1"/>
  <c r="P503" i="4"/>
  <c r="AT503" i="4" s="1"/>
  <c r="L503" i="4"/>
  <c r="AP503" i="4" s="1"/>
  <c r="H503" i="4"/>
  <c r="AL503" i="4" s="1"/>
  <c r="AE503" i="4"/>
  <c r="BI503" i="4" s="1"/>
  <c r="AA503" i="4"/>
  <c r="BE503" i="4" s="1"/>
  <c r="W503" i="4"/>
  <c r="BA503" i="4" s="1"/>
  <c r="S503" i="4"/>
  <c r="AW503" i="4" s="1"/>
  <c r="O503" i="4"/>
  <c r="AS503" i="4" s="1"/>
  <c r="K503" i="4"/>
  <c r="AO503" i="4" s="1"/>
  <c r="G503" i="4"/>
  <c r="AK503" i="4" s="1"/>
  <c r="AG503" i="4"/>
  <c r="BK503" i="4" s="1"/>
  <c r="Y503" i="4"/>
  <c r="BC503" i="4" s="1"/>
  <c r="Q503" i="4"/>
  <c r="AU503" i="4" s="1"/>
  <c r="I503" i="4"/>
  <c r="AM503" i="4" s="1"/>
  <c r="AD503" i="4"/>
  <c r="BH503" i="4" s="1"/>
  <c r="V503" i="4"/>
  <c r="AZ503" i="4" s="1"/>
  <c r="N503" i="4"/>
  <c r="AR503" i="4" s="1"/>
  <c r="F503" i="4"/>
  <c r="AJ503" i="4" s="1"/>
  <c r="AC503" i="4"/>
  <c r="BG503" i="4" s="1"/>
  <c r="U503" i="4"/>
  <c r="AY503" i="4" s="1"/>
  <c r="M503" i="4"/>
  <c r="AQ503" i="4" s="1"/>
  <c r="E503" i="4"/>
  <c r="AI503" i="4" s="1"/>
  <c r="Z503" i="4"/>
  <c r="BD503" i="4" s="1"/>
  <c r="R503" i="4"/>
  <c r="AV503" i="4" s="1"/>
  <c r="J503" i="4"/>
  <c r="AN503" i="4" s="1"/>
  <c r="F477" i="4"/>
  <c r="AJ477" i="4" s="1"/>
  <c r="J477" i="4"/>
  <c r="AN477" i="4" s="1"/>
  <c r="N477" i="4"/>
  <c r="AR477" i="4" s="1"/>
  <c r="R477" i="4"/>
  <c r="AV477" i="4" s="1"/>
  <c r="V477" i="4"/>
  <c r="AZ477" i="4" s="1"/>
  <c r="Z477" i="4"/>
  <c r="BD477" i="4" s="1"/>
  <c r="AD477" i="4"/>
  <c r="BH477" i="4" s="1"/>
  <c r="F481" i="4"/>
  <c r="AJ481" i="4" s="1"/>
  <c r="J481" i="4"/>
  <c r="AN481" i="4" s="1"/>
  <c r="N481" i="4"/>
  <c r="AR481" i="4" s="1"/>
  <c r="R481" i="4"/>
  <c r="AV481" i="4" s="1"/>
  <c r="V481" i="4"/>
  <c r="AZ481" i="4" s="1"/>
  <c r="Z481" i="4"/>
  <c r="BD481" i="4" s="1"/>
  <c r="AD481" i="4"/>
  <c r="BH481" i="4" s="1"/>
  <c r="E482" i="4"/>
  <c r="AI482" i="4" s="1"/>
  <c r="I482" i="4"/>
  <c r="AM482" i="4" s="1"/>
  <c r="M482" i="4"/>
  <c r="AQ482" i="4" s="1"/>
  <c r="Q482" i="4"/>
  <c r="AU482" i="4" s="1"/>
  <c r="U482" i="4"/>
  <c r="AY482" i="4" s="1"/>
  <c r="Y482" i="4"/>
  <c r="BC482" i="4" s="1"/>
  <c r="AC482" i="4"/>
  <c r="BG482" i="4" s="1"/>
  <c r="AG482" i="4"/>
  <c r="BK482" i="4" s="1"/>
  <c r="H483" i="4"/>
  <c r="AL483" i="4" s="1"/>
  <c r="L483" i="4"/>
  <c r="AP483" i="4" s="1"/>
  <c r="P483" i="4"/>
  <c r="AT483" i="4" s="1"/>
  <c r="T483" i="4"/>
  <c r="AX483" i="4" s="1"/>
  <c r="X483" i="4"/>
  <c r="BB483" i="4" s="1"/>
  <c r="AB483" i="4"/>
  <c r="BF483" i="4" s="1"/>
  <c r="AF483" i="4"/>
  <c r="BJ483" i="4" s="1"/>
  <c r="F485" i="4"/>
  <c r="AJ485" i="4" s="1"/>
  <c r="J485" i="4"/>
  <c r="AN485" i="4" s="1"/>
  <c r="N485" i="4"/>
  <c r="AR485" i="4" s="1"/>
  <c r="R485" i="4"/>
  <c r="AV485" i="4" s="1"/>
  <c r="V485" i="4"/>
  <c r="AZ485" i="4" s="1"/>
  <c r="Z485" i="4"/>
  <c r="BD485" i="4" s="1"/>
  <c r="AD485" i="4"/>
  <c r="BH485" i="4" s="1"/>
  <c r="E486" i="4"/>
  <c r="AI486" i="4" s="1"/>
  <c r="I486" i="4"/>
  <c r="AM486" i="4" s="1"/>
  <c r="M486" i="4"/>
  <c r="AQ486" i="4" s="1"/>
  <c r="Q486" i="4"/>
  <c r="AU486" i="4" s="1"/>
  <c r="U486" i="4"/>
  <c r="AY486" i="4" s="1"/>
  <c r="Y486" i="4"/>
  <c r="BC486" i="4" s="1"/>
  <c r="AC486" i="4"/>
  <c r="BG486" i="4" s="1"/>
  <c r="AG486" i="4"/>
  <c r="BK486" i="4" s="1"/>
  <c r="H487" i="4"/>
  <c r="AL487" i="4" s="1"/>
  <c r="L487" i="4"/>
  <c r="AP487" i="4" s="1"/>
  <c r="P487" i="4"/>
  <c r="AT487" i="4" s="1"/>
  <c r="T487" i="4"/>
  <c r="AX487" i="4" s="1"/>
  <c r="X487" i="4"/>
  <c r="BB487" i="4" s="1"/>
  <c r="AB487" i="4"/>
  <c r="BF487" i="4" s="1"/>
  <c r="AF487" i="4"/>
  <c r="BJ487" i="4" s="1"/>
  <c r="F489" i="4"/>
  <c r="AJ489" i="4" s="1"/>
  <c r="J489" i="4"/>
  <c r="AN489" i="4" s="1"/>
  <c r="N489" i="4"/>
  <c r="AR489" i="4" s="1"/>
  <c r="R489" i="4"/>
  <c r="AV489" i="4" s="1"/>
  <c r="V489" i="4"/>
  <c r="AZ489" i="4" s="1"/>
  <c r="Z489" i="4"/>
  <c r="BD489" i="4" s="1"/>
  <c r="AD489" i="4"/>
  <c r="BH489" i="4" s="1"/>
  <c r="E490" i="4"/>
  <c r="AI490" i="4" s="1"/>
  <c r="I490" i="4"/>
  <c r="AM490" i="4" s="1"/>
  <c r="M490" i="4"/>
  <c r="AQ490" i="4" s="1"/>
  <c r="Q490" i="4"/>
  <c r="AU490" i="4" s="1"/>
  <c r="U490" i="4"/>
  <c r="AY490" i="4" s="1"/>
  <c r="Y490" i="4"/>
  <c r="BC490" i="4" s="1"/>
  <c r="AC490" i="4"/>
  <c r="BG490" i="4" s="1"/>
  <c r="AG490" i="4"/>
  <c r="BK490" i="4" s="1"/>
  <c r="H491" i="4"/>
  <c r="AL491" i="4" s="1"/>
  <c r="N491" i="4"/>
  <c r="AR491" i="4" s="1"/>
  <c r="AD491" i="4"/>
  <c r="BH491" i="4" s="1"/>
  <c r="I492" i="4"/>
  <c r="AM492" i="4" s="1"/>
  <c r="Y492" i="4"/>
  <c r="BC492" i="4" s="1"/>
  <c r="AG495" i="4"/>
  <c r="BK495" i="4" s="1"/>
  <c r="AC495" i="4"/>
  <c r="BG495" i="4" s="1"/>
  <c r="Y495" i="4"/>
  <c r="BC495" i="4" s="1"/>
  <c r="U495" i="4"/>
  <c r="AY495" i="4" s="1"/>
  <c r="Q495" i="4"/>
  <c r="AU495" i="4" s="1"/>
  <c r="M495" i="4"/>
  <c r="AQ495" i="4" s="1"/>
  <c r="I495" i="4"/>
  <c r="AM495" i="4" s="1"/>
  <c r="E495" i="4"/>
  <c r="AI495" i="4" s="1"/>
  <c r="AF495" i="4"/>
  <c r="BJ495" i="4" s="1"/>
  <c r="AB495" i="4"/>
  <c r="BF495" i="4" s="1"/>
  <c r="X495" i="4"/>
  <c r="BB495" i="4" s="1"/>
  <c r="T495" i="4"/>
  <c r="AX495" i="4" s="1"/>
  <c r="P495" i="4"/>
  <c r="AT495" i="4" s="1"/>
  <c r="L495" i="4"/>
  <c r="AP495" i="4" s="1"/>
  <c r="H495" i="4"/>
  <c r="AL495" i="4" s="1"/>
  <c r="AE495" i="4"/>
  <c r="BI495" i="4" s="1"/>
  <c r="AA495" i="4"/>
  <c r="BE495" i="4" s="1"/>
  <c r="W495" i="4"/>
  <c r="BA495" i="4" s="1"/>
  <c r="S495" i="4"/>
  <c r="AW495" i="4" s="1"/>
  <c r="O495" i="4"/>
  <c r="AS495" i="4" s="1"/>
  <c r="K495" i="4"/>
  <c r="AO495" i="4" s="1"/>
  <c r="G495" i="4"/>
  <c r="AK495" i="4" s="1"/>
  <c r="R495" i="4"/>
  <c r="AV495" i="4" s="1"/>
  <c r="N496" i="4"/>
  <c r="AR496" i="4" s="1"/>
  <c r="I496" i="4"/>
  <c r="AM496" i="4" s="1"/>
  <c r="L496" i="4"/>
  <c r="AP496" i="4" s="1"/>
  <c r="AG496" i="4"/>
  <c r="BK496" i="4" s="1"/>
  <c r="O499" i="4"/>
  <c r="AS499" i="4" s="1"/>
  <c r="J499" i="4"/>
  <c r="AN499" i="4" s="1"/>
  <c r="I499" i="4"/>
  <c r="AM499" i="4" s="1"/>
  <c r="AA499" i="4"/>
  <c r="BE499" i="4" s="1"/>
  <c r="F482" i="4"/>
  <c r="AJ482" i="4" s="1"/>
  <c r="J482" i="4"/>
  <c r="AN482" i="4" s="1"/>
  <c r="N482" i="4"/>
  <c r="AR482" i="4" s="1"/>
  <c r="R482" i="4"/>
  <c r="AV482" i="4" s="1"/>
  <c r="V482" i="4"/>
  <c r="AZ482" i="4" s="1"/>
  <c r="Z482" i="4"/>
  <c r="BD482" i="4" s="1"/>
  <c r="AD482" i="4"/>
  <c r="BH482" i="4" s="1"/>
  <c r="I483" i="4"/>
  <c r="AM483" i="4" s="1"/>
  <c r="M483" i="4"/>
  <c r="AQ483" i="4" s="1"/>
  <c r="Q483" i="4"/>
  <c r="AU483" i="4" s="1"/>
  <c r="U483" i="4"/>
  <c r="AY483" i="4" s="1"/>
  <c r="Y483" i="4"/>
  <c r="BC483" i="4" s="1"/>
  <c r="AC483" i="4"/>
  <c r="BG483" i="4" s="1"/>
  <c r="F486" i="4"/>
  <c r="AJ486" i="4" s="1"/>
  <c r="J486" i="4"/>
  <c r="AN486" i="4" s="1"/>
  <c r="N486" i="4"/>
  <c r="AR486" i="4" s="1"/>
  <c r="R486" i="4"/>
  <c r="AV486" i="4" s="1"/>
  <c r="V486" i="4"/>
  <c r="AZ486" i="4" s="1"/>
  <c r="Z486" i="4"/>
  <c r="BD486" i="4" s="1"/>
  <c r="AD486" i="4"/>
  <c r="BH486" i="4" s="1"/>
  <c r="I487" i="4"/>
  <c r="AM487" i="4" s="1"/>
  <c r="M487" i="4"/>
  <c r="AQ487" i="4" s="1"/>
  <c r="Q487" i="4"/>
  <c r="AU487" i="4" s="1"/>
  <c r="U487" i="4"/>
  <c r="AY487" i="4" s="1"/>
  <c r="Y487" i="4"/>
  <c r="BC487" i="4" s="1"/>
  <c r="AC487" i="4"/>
  <c r="BG487" i="4" s="1"/>
  <c r="AE489" i="4"/>
  <c r="BI489" i="4" s="1"/>
  <c r="F490" i="4"/>
  <c r="AJ490" i="4" s="1"/>
  <c r="J490" i="4"/>
  <c r="AN490" i="4" s="1"/>
  <c r="N490" i="4"/>
  <c r="AR490" i="4" s="1"/>
  <c r="R490" i="4"/>
  <c r="AV490" i="4" s="1"/>
  <c r="V490" i="4"/>
  <c r="AZ490" i="4" s="1"/>
  <c r="Z490" i="4"/>
  <c r="BD490" i="4" s="1"/>
  <c r="AD490" i="4"/>
  <c r="BH490" i="4" s="1"/>
  <c r="J491" i="4"/>
  <c r="AN491" i="4" s="1"/>
  <c r="M492" i="4"/>
  <c r="AQ492" i="4" s="1"/>
  <c r="AC492" i="4"/>
  <c r="BG492" i="4" s="1"/>
  <c r="AG506" i="4"/>
  <c r="BK506" i="4" s="1"/>
  <c r="AC506" i="4"/>
  <c r="BG506" i="4" s="1"/>
  <c r="Y506" i="4"/>
  <c r="BC506" i="4" s="1"/>
  <c r="U506" i="4"/>
  <c r="AY506" i="4" s="1"/>
  <c r="Q506" i="4"/>
  <c r="AU506" i="4" s="1"/>
  <c r="M506" i="4"/>
  <c r="AQ506" i="4" s="1"/>
  <c r="I506" i="4"/>
  <c r="AM506" i="4" s="1"/>
  <c r="E506" i="4"/>
  <c r="AI506" i="4" s="1"/>
  <c r="AF506" i="4"/>
  <c r="BJ506" i="4" s="1"/>
  <c r="AB506" i="4"/>
  <c r="BF506" i="4" s="1"/>
  <c r="X506" i="4"/>
  <c r="BB506" i="4" s="1"/>
  <c r="T506" i="4"/>
  <c r="AX506" i="4" s="1"/>
  <c r="P506" i="4"/>
  <c r="AT506" i="4" s="1"/>
  <c r="L506" i="4"/>
  <c r="AP506" i="4" s="1"/>
  <c r="H506" i="4"/>
  <c r="AL506" i="4" s="1"/>
  <c r="AE506" i="4"/>
  <c r="BI506" i="4" s="1"/>
  <c r="AA506" i="4"/>
  <c r="BE506" i="4" s="1"/>
  <c r="W506" i="4"/>
  <c r="BA506" i="4" s="1"/>
  <c r="S506" i="4"/>
  <c r="AW506" i="4" s="1"/>
  <c r="O506" i="4"/>
  <c r="AS506" i="4" s="1"/>
  <c r="K506" i="4"/>
  <c r="AO506" i="4" s="1"/>
  <c r="G506" i="4"/>
  <c r="AK506" i="4" s="1"/>
  <c r="AD506" i="4"/>
  <c r="BH506" i="4" s="1"/>
  <c r="N506" i="4"/>
  <c r="AR506" i="4" s="1"/>
  <c r="Z506" i="4"/>
  <c r="BD506" i="4" s="1"/>
  <c r="J506" i="4"/>
  <c r="AN506" i="4" s="1"/>
  <c r="V506" i="4"/>
  <c r="AZ506" i="4" s="1"/>
  <c r="F506" i="4"/>
  <c r="AJ506" i="4" s="1"/>
  <c r="F475" i="4"/>
  <c r="AJ475" i="4" s="1"/>
  <c r="J475" i="4"/>
  <c r="AN475" i="4" s="1"/>
  <c r="N475" i="4"/>
  <c r="AR475" i="4" s="1"/>
  <c r="R475" i="4"/>
  <c r="AV475" i="4" s="1"/>
  <c r="V475" i="4"/>
  <c r="AZ475" i="4" s="1"/>
  <c r="Z475" i="4"/>
  <c r="BD475" i="4" s="1"/>
  <c r="H477" i="4"/>
  <c r="AL477" i="4" s="1"/>
  <c r="L477" i="4"/>
  <c r="AP477" i="4" s="1"/>
  <c r="P477" i="4"/>
  <c r="AT477" i="4" s="1"/>
  <c r="T477" i="4"/>
  <c r="AX477" i="4" s="1"/>
  <c r="X477" i="4"/>
  <c r="BB477" i="4" s="1"/>
  <c r="AB477" i="4"/>
  <c r="BF477" i="4" s="1"/>
  <c r="F479" i="4"/>
  <c r="AJ479" i="4" s="1"/>
  <c r="J479" i="4"/>
  <c r="AN479" i="4" s="1"/>
  <c r="N479" i="4"/>
  <c r="AR479" i="4" s="1"/>
  <c r="R479" i="4"/>
  <c r="AV479" i="4" s="1"/>
  <c r="V479" i="4"/>
  <c r="AZ479" i="4" s="1"/>
  <c r="Z479" i="4"/>
  <c r="BD479" i="4" s="1"/>
  <c r="H481" i="4"/>
  <c r="AL481" i="4" s="1"/>
  <c r="L481" i="4"/>
  <c r="AP481" i="4" s="1"/>
  <c r="P481" i="4"/>
  <c r="AT481" i="4" s="1"/>
  <c r="T481" i="4"/>
  <c r="AX481" i="4" s="1"/>
  <c r="X481" i="4"/>
  <c r="BB481" i="4" s="1"/>
  <c r="AB481" i="4"/>
  <c r="BF481" i="4" s="1"/>
  <c r="G482" i="4"/>
  <c r="AK482" i="4" s="1"/>
  <c r="K482" i="4"/>
  <c r="AO482" i="4" s="1"/>
  <c r="O482" i="4"/>
  <c r="AS482" i="4" s="1"/>
  <c r="S482" i="4"/>
  <c r="AW482" i="4" s="1"/>
  <c r="W482" i="4"/>
  <c r="BA482" i="4" s="1"/>
  <c r="AA482" i="4"/>
  <c r="BE482" i="4" s="1"/>
  <c r="F483" i="4"/>
  <c r="AJ483" i="4" s="1"/>
  <c r="J483" i="4"/>
  <c r="AN483" i="4" s="1"/>
  <c r="N483" i="4"/>
  <c r="AR483" i="4" s="1"/>
  <c r="R483" i="4"/>
  <c r="AV483" i="4" s="1"/>
  <c r="V483" i="4"/>
  <c r="AZ483" i="4" s="1"/>
  <c r="Z483" i="4"/>
  <c r="BD483" i="4" s="1"/>
  <c r="H485" i="4"/>
  <c r="AL485" i="4" s="1"/>
  <c r="L485" i="4"/>
  <c r="AP485" i="4" s="1"/>
  <c r="P485" i="4"/>
  <c r="AT485" i="4" s="1"/>
  <c r="T485" i="4"/>
  <c r="AX485" i="4" s="1"/>
  <c r="X485" i="4"/>
  <c r="BB485" i="4" s="1"/>
  <c r="AB485" i="4"/>
  <c r="BF485" i="4" s="1"/>
  <c r="G486" i="4"/>
  <c r="AK486" i="4" s="1"/>
  <c r="K486" i="4"/>
  <c r="AO486" i="4" s="1"/>
  <c r="O486" i="4"/>
  <c r="AS486" i="4" s="1"/>
  <c r="S486" i="4"/>
  <c r="AW486" i="4" s="1"/>
  <c r="W486" i="4"/>
  <c r="BA486" i="4" s="1"/>
  <c r="AA486" i="4"/>
  <c r="BE486" i="4" s="1"/>
  <c r="F487" i="4"/>
  <c r="AJ487" i="4" s="1"/>
  <c r="J487" i="4"/>
  <c r="AN487" i="4" s="1"/>
  <c r="N487" i="4"/>
  <c r="AR487" i="4" s="1"/>
  <c r="R487" i="4"/>
  <c r="AV487" i="4" s="1"/>
  <c r="V487" i="4"/>
  <c r="AZ487" i="4" s="1"/>
  <c r="Z487" i="4"/>
  <c r="BD487" i="4" s="1"/>
  <c r="H489" i="4"/>
  <c r="AL489" i="4" s="1"/>
  <c r="L489" i="4"/>
  <c r="AP489" i="4" s="1"/>
  <c r="P489" i="4"/>
  <c r="AT489" i="4" s="1"/>
  <c r="T489" i="4"/>
  <c r="AX489" i="4" s="1"/>
  <c r="X489" i="4"/>
  <c r="BB489" i="4" s="1"/>
  <c r="AB489" i="4"/>
  <c r="BF489" i="4" s="1"/>
  <c r="G490" i="4"/>
  <c r="AK490" i="4" s="1"/>
  <c r="K490" i="4"/>
  <c r="AO490" i="4" s="1"/>
  <c r="O490" i="4"/>
  <c r="AS490" i="4" s="1"/>
  <c r="S490" i="4"/>
  <c r="AW490" i="4" s="1"/>
  <c r="W490" i="4"/>
  <c r="BA490" i="4" s="1"/>
  <c r="AA490" i="4"/>
  <c r="BE490" i="4" s="1"/>
  <c r="AG491" i="4"/>
  <c r="BK491" i="4" s="1"/>
  <c r="AC491" i="4"/>
  <c r="BG491" i="4" s="1"/>
  <c r="Y491" i="4"/>
  <c r="BC491" i="4" s="1"/>
  <c r="U491" i="4"/>
  <c r="AY491" i="4" s="1"/>
  <c r="Q491" i="4"/>
  <c r="AU491" i="4" s="1"/>
  <c r="M491" i="4"/>
  <c r="AQ491" i="4" s="1"/>
  <c r="I491" i="4"/>
  <c r="AM491" i="4" s="1"/>
  <c r="AF491" i="4"/>
  <c r="BJ491" i="4" s="1"/>
  <c r="AB491" i="4"/>
  <c r="BF491" i="4" s="1"/>
  <c r="X491" i="4"/>
  <c r="BB491" i="4" s="1"/>
  <c r="T491" i="4"/>
  <c r="AX491" i="4" s="1"/>
  <c r="P491" i="4"/>
  <c r="AT491" i="4" s="1"/>
  <c r="AE491" i="4"/>
  <c r="BI491" i="4" s="1"/>
  <c r="AA491" i="4"/>
  <c r="BE491" i="4" s="1"/>
  <c r="W491" i="4"/>
  <c r="BA491" i="4" s="1"/>
  <c r="S491" i="4"/>
  <c r="AW491" i="4" s="1"/>
  <c r="O491" i="4"/>
  <c r="AS491" i="4" s="1"/>
  <c r="F491" i="4"/>
  <c r="AJ491" i="4" s="1"/>
  <c r="K491" i="4"/>
  <c r="AO491" i="4" s="1"/>
  <c r="V491" i="4"/>
  <c r="AZ491" i="4" s="1"/>
  <c r="AF492" i="4"/>
  <c r="BJ492" i="4" s="1"/>
  <c r="Q492" i="4"/>
  <c r="AU492" i="4" s="1"/>
  <c r="J495" i="4"/>
  <c r="AN495" i="4" s="1"/>
  <c r="Z495" i="4"/>
  <c r="BD495" i="4" s="1"/>
  <c r="V496" i="4"/>
  <c r="AZ496" i="4" s="1"/>
  <c r="AG498" i="4"/>
  <c r="BK498" i="4" s="1"/>
  <c r="AC498" i="4"/>
  <c r="BG498" i="4" s="1"/>
  <c r="Y498" i="4"/>
  <c r="BC498" i="4" s="1"/>
  <c r="U498" i="4"/>
  <c r="AY498" i="4" s="1"/>
  <c r="Q498" i="4"/>
  <c r="AU498" i="4" s="1"/>
  <c r="M498" i="4"/>
  <c r="AQ498" i="4" s="1"/>
  <c r="I498" i="4"/>
  <c r="AM498" i="4" s="1"/>
  <c r="E498" i="4"/>
  <c r="AI498" i="4" s="1"/>
  <c r="AF498" i="4"/>
  <c r="BJ498" i="4" s="1"/>
  <c r="AA498" i="4"/>
  <c r="BE498" i="4" s="1"/>
  <c r="V498" i="4"/>
  <c r="AZ498" i="4" s="1"/>
  <c r="P498" i="4"/>
  <c r="AT498" i="4" s="1"/>
  <c r="K498" i="4"/>
  <c r="AO498" i="4" s="1"/>
  <c r="F498" i="4"/>
  <c r="AJ498" i="4" s="1"/>
  <c r="AE498" i="4"/>
  <c r="BI498" i="4" s="1"/>
  <c r="Z498" i="4"/>
  <c r="BD498" i="4" s="1"/>
  <c r="T498" i="4"/>
  <c r="AX498" i="4" s="1"/>
  <c r="O498" i="4"/>
  <c r="AS498" i="4" s="1"/>
  <c r="J498" i="4"/>
  <c r="AN498" i="4" s="1"/>
  <c r="AD498" i="4"/>
  <c r="BH498" i="4" s="1"/>
  <c r="X498" i="4"/>
  <c r="BB498" i="4" s="1"/>
  <c r="S498" i="4"/>
  <c r="AW498" i="4" s="1"/>
  <c r="N498" i="4"/>
  <c r="AR498" i="4" s="1"/>
  <c r="H498" i="4"/>
  <c r="AL498" i="4" s="1"/>
  <c r="W498" i="4"/>
  <c r="BA498" i="4" s="1"/>
  <c r="Q499" i="4"/>
  <c r="AU499" i="4" s="1"/>
  <c r="R506" i="4"/>
  <c r="AV506" i="4" s="1"/>
  <c r="F492" i="4"/>
  <c r="AJ492" i="4" s="1"/>
  <c r="J492" i="4"/>
  <c r="AN492" i="4" s="1"/>
  <c r="N492" i="4"/>
  <c r="AR492" i="4" s="1"/>
  <c r="R492" i="4"/>
  <c r="AV492" i="4" s="1"/>
  <c r="V492" i="4"/>
  <c r="AZ492" i="4" s="1"/>
  <c r="Z492" i="4"/>
  <c r="BD492" i="4" s="1"/>
  <c r="AD492" i="4"/>
  <c r="BH492" i="4" s="1"/>
  <c r="E493" i="4"/>
  <c r="AI493" i="4" s="1"/>
  <c r="I493" i="4"/>
  <c r="AM493" i="4" s="1"/>
  <c r="M493" i="4"/>
  <c r="AQ493" i="4" s="1"/>
  <c r="Q493" i="4"/>
  <c r="AU493" i="4" s="1"/>
  <c r="U493" i="4"/>
  <c r="AY493" i="4" s="1"/>
  <c r="Y493" i="4"/>
  <c r="BC493" i="4" s="1"/>
  <c r="AC493" i="4"/>
  <c r="BG493" i="4" s="1"/>
  <c r="AG493" i="4"/>
  <c r="BK493" i="4" s="1"/>
  <c r="H494" i="4"/>
  <c r="AL494" i="4" s="1"/>
  <c r="L494" i="4"/>
  <c r="AP494" i="4" s="1"/>
  <c r="P494" i="4"/>
  <c r="AT494" i="4" s="1"/>
  <c r="T494" i="4"/>
  <c r="AX494" i="4" s="1"/>
  <c r="X494" i="4"/>
  <c r="BB494" i="4" s="1"/>
  <c r="AB494" i="4"/>
  <c r="BF494" i="4" s="1"/>
  <c r="AF494" i="4"/>
  <c r="BJ494" i="4" s="1"/>
  <c r="AE496" i="4"/>
  <c r="BI496" i="4" s="1"/>
  <c r="AA496" i="4"/>
  <c r="BE496" i="4" s="1"/>
  <c r="W496" i="4"/>
  <c r="BA496" i="4" s="1"/>
  <c r="S496" i="4"/>
  <c r="AW496" i="4" s="1"/>
  <c r="O496" i="4"/>
  <c r="AS496" i="4" s="1"/>
  <c r="K496" i="4"/>
  <c r="AO496" i="4" s="1"/>
  <c r="G496" i="4"/>
  <c r="AK496" i="4" s="1"/>
  <c r="H496" i="4"/>
  <c r="AL496" i="4" s="1"/>
  <c r="M496" i="4"/>
  <c r="AQ496" i="4" s="1"/>
  <c r="R496" i="4"/>
  <c r="AV496" i="4" s="1"/>
  <c r="X496" i="4"/>
  <c r="BB496" i="4" s="1"/>
  <c r="AC496" i="4"/>
  <c r="BG496" i="4" s="1"/>
  <c r="K497" i="4"/>
  <c r="AO497" i="4" s="1"/>
  <c r="P497" i="4"/>
  <c r="AT497" i="4" s="1"/>
  <c r="U497" i="4"/>
  <c r="AY497" i="4" s="1"/>
  <c r="AA497" i="4"/>
  <c r="BE497" i="4" s="1"/>
  <c r="AF497" i="4"/>
  <c r="BJ497" i="4" s="1"/>
  <c r="AF499" i="4"/>
  <c r="BJ499" i="4" s="1"/>
  <c r="AB499" i="4"/>
  <c r="BF499" i="4" s="1"/>
  <c r="X499" i="4"/>
  <c r="BB499" i="4" s="1"/>
  <c r="T499" i="4"/>
  <c r="AX499" i="4" s="1"/>
  <c r="P499" i="4"/>
  <c r="AT499" i="4" s="1"/>
  <c r="L499" i="4"/>
  <c r="AP499" i="4" s="1"/>
  <c r="H499" i="4"/>
  <c r="AL499" i="4" s="1"/>
  <c r="G499" i="4"/>
  <c r="AK499" i="4" s="1"/>
  <c r="M499" i="4"/>
  <c r="AQ499" i="4" s="1"/>
  <c r="R499" i="4"/>
  <c r="AV499" i="4" s="1"/>
  <c r="W499" i="4"/>
  <c r="BA499" i="4" s="1"/>
  <c r="AC499" i="4"/>
  <c r="BG499" i="4" s="1"/>
  <c r="F500" i="4"/>
  <c r="AJ500" i="4" s="1"/>
  <c r="L500" i="4"/>
  <c r="AP500" i="4" s="1"/>
  <c r="Q500" i="4"/>
  <c r="AU500" i="4" s="1"/>
  <c r="V500" i="4"/>
  <c r="AZ500" i="4" s="1"/>
  <c r="AB500" i="4"/>
  <c r="BF500" i="4" s="1"/>
  <c r="I501" i="4"/>
  <c r="AM501" i="4" s="1"/>
  <c r="O501" i="4"/>
  <c r="AS501" i="4" s="1"/>
  <c r="T501" i="4"/>
  <c r="AX501" i="4" s="1"/>
  <c r="Y501" i="4"/>
  <c r="BC501" i="4" s="1"/>
  <c r="AE501" i="4"/>
  <c r="BI501" i="4" s="1"/>
  <c r="AG502" i="4"/>
  <c r="BK502" i="4" s="1"/>
  <c r="AC502" i="4"/>
  <c r="BG502" i="4" s="1"/>
  <c r="Y502" i="4"/>
  <c r="BC502" i="4" s="1"/>
  <c r="U502" i="4"/>
  <c r="AY502" i="4" s="1"/>
  <c r="Q502" i="4"/>
  <c r="AU502" i="4" s="1"/>
  <c r="M502" i="4"/>
  <c r="AQ502" i="4" s="1"/>
  <c r="I502" i="4"/>
  <c r="AM502" i="4" s="1"/>
  <c r="E502" i="4"/>
  <c r="AI502" i="4" s="1"/>
  <c r="AF502" i="4"/>
  <c r="BJ502" i="4" s="1"/>
  <c r="AB502" i="4"/>
  <c r="BF502" i="4" s="1"/>
  <c r="G502" i="4"/>
  <c r="AK502" i="4" s="1"/>
  <c r="L502" i="4"/>
  <c r="AP502" i="4" s="1"/>
  <c r="R502" i="4"/>
  <c r="AV502" i="4" s="1"/>
  <c r="W502" i="4"/>
  <c r="BA502" i="4" s="1"/>
  <c r="AD502" i="4"/>
  <c r="BH502" i="4" s="1"/>
  <c r="AE504" i="4"/>
  <c r="BI504" i="4" s="1"/>
  <c r="G492" i="4"/>
  <c r="AK492" i="4" s="1"/>
  <c r="K492" i="4"/>
  <c r="AO492" i="4" s="1"/>
  <c r="O492" i="4"/>
  <c r="AS492" i="4" s="1"/>
  <c r="S492" i="4"/>
  <c r="AW492" i="4" s="1"/>
  <c r="W492" i="4"/>
  <c r="BA492" i="4" s="1"/>
  <c r="AA492" i="4"/>
  <c r="BE492" i="4" s="1"/>
  <c r="AE492" i="4"/>
  <c r="BI492" i="4" s="1"/>
  <c r="F493" i="4"/>
  <c r="AJ493" i="4" s="1"/>
  <c r="J493" i="4"/>
  <c r="AN493" i="4" s="1"/>
  <c r="N493" i="4"/>
  <c r="AR493" i="4" s="1"/>
  <c r="R493" i="4"/>
  <c r="AV493" i="4" s="1"/>
  <c r="V493" i="4"/>
  <c r="AZ493" i="4" s="1"/>
  <c r="Z493" i="4"/>
  <c r="BD493" i="4" s="1"/>
  <c r="AD493" i="4"/>
  <c r="BH493" i="4" s="1"/>
  <c r="E494" i="4"/>
  <c r="AI494" i="4" s="1"/>
  <c r="I494" i="4"/>
  <c r="AM494" i="4" s="1"/>
  <c r="M494" i="4"/>
  <c r="AQ494" i="4" s="1"/>
  <c r="Q494" i="4"/>
  <c r="AU494" i="4" s="1"/>
  <c r="U494" i="4"/>
  <c r="AY494" i="4" s="1"/>
  <c r="Y494" i="4"/>
  <c r="BC494" i="4" s="1"/>
  <c r="AC494" i="4"/>
  <c r="BG494" i="4" s="1"/>
  <c r="AG494" i="4"/>
  <c r="BK494" i="4" s="1"/>
  <c r="T496" i="4"/>
  <c r="AX496" i="4" s="1"/>
  <c r="Y496" i="4"/>
  <c r="BC496" i="4" s="1"/>
  <c r="AD496" i="4"/>
  <c r="BH496" i="4" s="1"/>
  <c r="L497" i="4"/>
  <c r="AP497" i="4" s="1"/>
  <c r="Q497" i="4"/>
  <c r="AU497" i="4" s="1"/>
  <c r="W497" i="4"/>
  <c r="BA497" i="4" s="1"/>
  <c r="AB497" i="4"/>
  <c r="BF497" i="4" s="1"/>
  <c r="AG497" i="4"/>
  <c r="BK497" i="4" s="1"/>
  <c r="N499" i="4"/>
  <c r="AR499" i="4" s="1"/>
  <c r="S499" i="4"/>
  <c r="AW499" i="4" s="1"/>
  <c r="Y499" i="4"/>
  <c r="BC499" i="4" s="1"/>
  <c r="AD499" i="4"/>
  <c r="BH499" i="4" s="1"/>
  <c r="AE500" i="4"/>
  <c r="BI500" i="4" s="1"/>
  <c r="AA500" i="4"/>
  <c r="BE500" i="4" s="1"/>
  <c r="W500" i="4"/>
  <c r="BA500" i="4" s="1"/>
  <c r="S500" i="4"/>
  <c r="AW500" i="4" s="1"/>
  <c r="O500" i="4"/>
  <c r="AS500" i="4" s="1"/>
  <c r="K500" i="4"/>
  <c r="AO500" i="4" s="1"/>
  <c r="G500" i="4"/>
  <c r="AK500" i="4" s="1"/>
  <c r="H500" i="4"/>
  <c r="AL500" i="4" s="1"/>
  <c r="M500" i="4"/>
  <c r="AQ500" i="4" s="1"/>
  <c r="R500" i="4"/>
  <c r="AV500" i="4" s="1"/>
  <c r="X500" i="4"/>
  <c r="BB500" i="4" s="1"/>
  <c r="AC500" i="4"/>
  <c r="BG500" i="4" s="1"/>
  <c r="K501" i="4"/>
  <c r="AO501" i="4" s="1"/>
  <c r="P501" i="4"/>
  <c r="AT501" i="4" s="1"/>
  <c r="U501" i="4"/>
  <c r="AY501" i="4" s="1"/>
  <c r="AA501" i="4"/>
  <c r="BE501" i="4" s="1"/>
  <c r="AF501" i="4"/>
  <c r="BJ501" i="4" s="1"/>
  <c r="H502" i="4"/>
  <c r="AL502" i="4" s="1"/>
  <c r="N502" i="4"/>
  <c r="AR502" i="4" s="1"/>
  <c r="S502" i="4"/>
  <c r="AW502" i="4" s="1"/>
  <c r="X502" i="4"/>
  <c r="BB502" i="4" s="1"/>
  <c r="AE502" i="4"/>
  <c r="BI502" i="4" s="1"/>
  <c r="H492" i="4"/>
  <c r="AL492" i="4" s="1"/>
  <c r="L492" i="4"/>
  <c r="AP492" i="4" s="1"/>
  <c r="P492" i="4"/>
  <c r="AT492" i="4" s="1"/>
  <c r="T492" i="4"/>
  <c r="AX492" i="4" s="1"/>
  <c r="X492" i="4"/>
  <c r="BB492" i="4" s="1"/>
  <c r="AB492" i="4"/>
  <c r="BF492" i="4" s="1"/>
  <c r="G493" i="4"/>
  <c r="AK493" i="4" s="1"/>
  <c r="K493" i="4"/>
  <c r="AO493" i="4" s="1"/>
  <c r="O493" i="4"/>
  <c r="AS493" i="4" s="1"/>
  <c r="S493" i="4"/>
  <c r="AW493" i="4" s="1"/>
  <c r="W493" i="4"/>
  <c r="BA493" i="4" s="1"/>
  <c r="AA493" i="4"/>
  <c r="BE493" i="4" s="1"/>
  <c r="F494" i="4"/>
  <c r="AJ494" i="4" s="1"/>
  <c r="J494" i="4"/>
  <c r="AN494" i="4" s="1"/>
  <c r="N494" i="4"/>
  <c r="AR494" i="4" s="1"/>
  <c r="R494" i="4"/>
  <c r="AV494" i="4" s="1"/>
  <c r="V494" i="4"/>
  <c r="AZ494" i="4" s="1"/>
  <c r="Z494" i="4"/>
  <c r="BD494" i="4" s="1"/>
  <c r="E496" i="4"/>
  <c r="AI496" i="4" s="1"/>
  <c r="J496" i="4"/>
  <c r="AN496" i="4" s="1"/>
  <c r="P496" i="4"/>
  <c r="AT496" i="4" s="1"/>
  <c r="U496" i="4"/>
  <c r="AY496" i="4" s="1"/>
  <c r="Z496" i="4"/>
  <c r="BD496" i="4" s="1"/>
  <c r="AF496" i="4"/>
  <c r="BJ496" i="4" s="1"/>
  <c r="M497" i="4"/>
  <c r="AQ497" i="4" s="1"/>
  <c r="S497" i="4"/>
  <c r="AW497" i="4" s="1"/>
  <c r="X497" i="4"/>
  <c r="BB497" i="4" s="1"/>
  <c r="U499" i="4"/>
  <c r="AY499" i="4" s="1"/>
  <c r="Z499" i="4"/>
  <c r="BD499" i="4" s="1"/>
  <c r="AE499" i="4"/>
  <c r="BI499" i="4" s="1"/>
  <c r="N500" i="4"/>
  <c r="AR500" i="4" s="1"/>
  <c r="T500" i="4"/>
  <c r="AX500" i="4" s="1"/>
  <c r="Y500" i="4"/>
  <c r="BC500" i="4" s="1"/>
  <c r="AD500" i="4"/>
  <c r="BH500" i="4" s="1"/>
  <c r="AD501" i="4"/>
  <c r="BH501" i="4" s="1"/>
  <c r="L501" i="4"/>
  <c r="AP501" i="4" s="1"/>
  <c r="Q501" i="4"/>
  <c r="AU501" i="4" s="1"/>
  <c r="W501" i="4"/>
  <c r="BA501" i="4" s="1"/>
  <c r="AB501" i="4"/>
  <c r="BF501" i="4" s="1"/>
  <c r="J502" i="4"/>
  <c r="AN502" i="4" s="1"/>
  <c r="O502" i="4"/>
  <c r="AS502" i="4" s="1"/>
  <c r="T502" i="4"/>
  <c r="AX502" i="4" s="1"/>
  <c r="Z502" i="4"/>
  <c r="BD502" i="4" s="1"/>
  <c r="AF505" i="4"/>
  <c r="BJ505" i="4" s="1"/>
  <c r="F504" i="4"/>
  <c r="AJ504" i="4" s="1"/>
  <c r="J504" i="4"/>
  <c r="AN504" i="4" s="1"/>
  <c r="N504" i="4"/>
  <c r="AR504" i="4" s="1"/>
  <c r="R504" i="4"/>
  <c r="AV504" i="4" s="1"/>
  <c r="V504" i="4"/>
  <c r="AZ504" i="4" s="1"/>
  <c r="Z504" i="4"/>
  <c r="BD504" i="4" s="1"/>
  <c r="AD504" i="4"/>
  <c r="BH504" i="4" s="1"/>
  <c r="E505" i="4"/>
  <c r="AI505" i="4" s="1"/>
  <c r="I505" i="4"/>
  <c r="AM505" i="4" s="1"/>
  <c r="M505" i="4"/>
  <c r="AQ505" i="4" s="1"/>
  <c r="Q505" i="4"/>
  <c r="AU505" i="4" s="1"/>
  <c r="U505" i="4"/>
  <c r="AY505" i="4" s="1"/>
  <c r="Y505" i="4"/>
  <c r="BC505" i="4" s="1"/>
  <c r="AC505" i="4"/>
  <c r="BG505" i="4" s="1"/>
  <c r="F497" i="4"/>
  <c r="AJ497" i="4" s="1"/>
  <c r="J497" i="4"/>
  <c r="AN497" i="4" s="1"/>
  <c r="N497" i="4"/>
  <c r="AR497" i="4" s="1"/>
  <c r="R497" i="4"/>
  <c r="AV497" i="4" s="1"/>
  <c r="V497" i="4"/>
  <c r="AZ497" i="4" s="1"/>
  <c r="Z497" i="4"/>
  <c r="BD497" i="4" s="1"/>
  <c r="F501" i="4"/>
  <c r="AJ501" i="4" s="1"/>
  <c r="J501" i="4"/>
  <c r="AN501" i="4" s="1"/>
  <c r="N501" i="4"/>
  <c r="AR501" i="4" s="1"/>
  <c r="R501" i="4"/>
  <c r="AV501" i="4" s="1"/>
  <c r="V501" i="4"/>
  <c r="AZ501" i="4" s="1"/>
  <c r="Z501" i="4"/>
  <c r="BD501" i="4" s="1"/>
  <c r="G504" i="4"/>
  <c r="AK504" i="4" s="1"/>
  <c r="K504" i="4"/>
  <c r="AO504" i="4" s="1"/>
  <c r="O504" i="4"/>
  <c r="AS504" i="4" s="1"/>
  <c r="S504" i="4"/>
  <c r="AW504" i="4" s="1"/>
  <c r="W504" i="4"/>
  <c r="BA504" i="4" s="1"/>
  <c r="AA504" i="4"/>
  <c r="BE504" i="4" s="1"/>
  <c r="F505" i="4"/>
  <c r="AJ505" i="4" s="1"/>
  <c r="J505" i="4"/>
  <c r="AN505" i="4" s="1"/>
  <c r="N505" i="4"/>
  <c r="AR505" i="4" s="1"/>
  <c r="R505" i="4"/>
  <c r="AV505" i="4" s="1"/>
  <c r="V505" i="4"/>
  <c r="AZ505" i="4" s="1"/>
  <c r="Z505" i="4"/>
  <c r="BD505" i="4" s="1"/>
</calcChain>
</file>

<file path=xl/sharedStrings.xml><?xml version="1.0" encoding="utf-8"?>
<sst xmlns="http://schemas.openxmlformats.org/spreadsheetml/2006/main" count="193" uniqueCount="152">
  <si>
    <t>Year</t>
  </si>
  <si>
    <t>Policy1</t>
  </si>
  <si>
    <t>Policy2</t>
  </si>
  <si>
    <t>Policy3</t>
  </si>
  <si>
    <t>Policy4</t>
  </si>
  <si>
    <t>Policy5</t>
  </si>
  <si>
    <t>Policy6</t>
  </si>
  <si>
    <t>Policy7</t>
  </si>
  <si>
    <t>Policy8</t>
  </si>
  <si>
    <t>Draw</t>
  </si>
  <si>
    <t>Policy Selected</t>
  </si>
  <si>
    <t>Policy Start Year</t>
  </si>
  <si>
    <t># of Policies Being Considered</t>
  </si>
  <si>
    <t>First Start Year</t>
  </si>
  <si>
    <t>Last Start Year</t>
  </si>
  <si>
    <t>Column Labels</t>
  </si>
  <si>
    <t>Grand Total</t>
  </si>
  <si>
    <t>Row Labels</t>
  </si>
  <si>
    <t>Count of Draw</t>
  </si>
  <si>
    <t>Input Parameters</t>
  </si>
  <si>
    <t>SCC-UTC Website (2019 $)</t>
  </si>
  <si>
    <t>SCC (2021 $)</t>
  </si>
  <si>
    <t>Combustion</t>
  </si>
  <si>
    <t>Production/Extraction</t>
  </si>
  <si>
    <t>Processing</t>
  </si>
  <si>
    <t>Transmission&amp; Storage</t>
  </si>
  <si>
    <t>NW Natural System (Distribution &amp; Storage)</t>
  </si>
  <si>
    <t>Total</t>
  </si>
  <si>
    <t>NOTES: (Data was originally linked to 'H:\Ryan\[2020 IRP Carbon Pricing.xlsx)</t>
  </si>
  <si>
    <t>CEC Carbon Price (Nominal$/metric ton CO2e)</t>
  </si>
  <si>
    <t>CEC Carbon Price (2021$/metric ton CO2e)</t>
  </si>
  <si>
    <t>Community Climate Investment Price (2021$/metric ton CO2e)</t>
  </si>
  <si>
    <t>CEC Carbon Price (2021$/MMBtu)</t>
  </si>
  <si>
    <t>Community Climate Investment Price (2021 $/MMBtu)</t>
  </si>
  <si>
    <t>SSC Combustion</t>
  </si>
  <si>
    <t>Low Price (High Demand Scenario)</t>
  </si>
  <si>
    <t>Mid Price (Mid Demand Scenario)</t>
  </si>
  <si>
    <t>High Price (Low Demand Scenario)</t>
  </si>
  <si>
    <t>Month</t>
  </si>
  <si>
    <t>Day</t>
  </si>
  <si>
    <t>Datetime</t>
  </si>
  <si>
    <t>OR SCC</t>
  </si>
  <si>
    <t>WA SCC</t>
  </si>
  <si>
    <t>OR Emissions Credit Price (CCI Price)</t>
  </si>
  <si>
    <t>WA Emissions Credit Price</t>
  </si>
  <si>
    <t>Price Deflator (2020 Base Year)</t>
  </si>
  <si>
    <t>PROPOSED AMENDMENTS TO THE CALIFORNIA CAP ON GREENHOUSE GAS EMISSIONS AND</t>
  </si>
  <si>
    <t>MARKET-BASED COMPLIANCE MECHANISMS</t>
  </si>
  <si>
    <t>Final 2021 IEPR GHG Allowance Price Projections, 12/17/21</t>
  </si>
  <si>
    <r>
      <t xml:space="preserve">Carbon Price </t>
    </r>
    <r>
      <rPr>
        <b/>
        <sz val="11"/>
        <color indexed="8"/>
        <rFont val="Calibri"/>
        <family val="2"/>
      </rPr>
      <t>(Nominal$/metric ton CO</t>
    </r>
    <r>
      <rPr>
        <b/>
        <vertAlign val="subscript"/>
        <sz val="11"/>
        <color indexed="8"/>
        <rFont val="Calibri"/>
        <family val="2"/>
      </rPr>
      <t>2</t>
    </r>
    <r>
      <rPr>
        <b/>
        <sz val="11"/>
        <color indexed="8"/>
        <rFont val="Calibri"/>
        <family val="2"/>
      </rPr>
      <t>e)</t>
    </r>
    <r>
      <rPr>
        <b/>
        <vertAlign val="superscript"/>
        <sz val="11"/>
        <color indexed="8"/>
        <rFont val="Calibri"/>
        <family val="2"/>
      </rPr>
      <t>1</t>
    </r>
  </si>
  <si>
    <t>Annual Average Auction Sale Price</t>
  </si>
  <si>
    <r>
      <t>Annual Average Auction Sale Price</t>
    </r>
    <r>
      <rPr>
        <vertAlign val="superscript"/>
        <sz val="11"/>
        <color theme="1"/>
        <rFont val="Calibri"/>
        <family val="2"/>
        <scheme val="minor"/>
      </rPr>
      <t>2</t>
    </r>
  </si>
  <si>
    <r>
      <t>Annual Auction Reserve  Price</t>
    </r>
    <r>
      <rPr>
        <vertAlign val="superscript"/>
        <sz val="11"/>
        <color theme="1"/>
        <rFont val="Calibri"/>
        <family val="2"/>
        <scheme val="minor"/>
      </rPr>
      <t>3</t>
    </r>
  </si>
  <si>
    <r>
      <t xml:space="preserve">Tier 1 APCR / post-2020 price ceiling </t>
    </r>
    <r>
      <rPr>
        <vertAlign val="superscript"/>
        <sz val="11"/>
        <color theme="1"/>
        <rFont val="Calibri"/>
        <family val="2"/>
        <scheme val="minor"/>
      </rPr>
      <t>4</t>
    </r>
  </si>
  <si>
    <t>Post 2020 Tier Price 1</t>
  </si>
  <si>
    <t>Post 2020 Tier Price 2</t>
  </si>
  <si>
    <t>Post 2020 Price Ceiling</t>
  </si>
  <si>
    <r>
      <t>CPI: Urban Consumer - All Items, (Index, 2020=1)</t>
    </r>
    <r>
      <rPr>
        <vertAlign val="superscript"/>
        <sz val="11"/>
        <color theme="1"/>
        <rFont val="Calibri"/>
        <family val="2"/>
        <scheme val="minor"/>
      </rPr>
      <t>5</t>
    </r>
  </si>
  <si>
    <t>CPI Annual Rate of Change</t>
  </si>
  <si>
    <r>
      <t xml:space="preserve">Carbon Price </t>
    </r>
    <r>
      <rPr>
        <b/>
        <sz val="11"/>
        <color indexed="8"/>
        <rFont val="Calibri"/>
        <family val="2"/>
      </rPr>
      <t>(2020$/metric ton CO</t>
    </r>
    <r>
      <rPr>
        <b/>
        <vertAlign val="subscript"/>
        <sz val="11"/>
        <color indexed="8"/>
        <rFont val="Calibri"/>
        <family val="2"/>
      </rPr>
      <t>2</t>
    </r>
    <r>
      <rPr>
        <b/>
        <sz val="11"/>
        <color indexed="8"/>
        <rFont val="Calibri"/>
        <family val="2"/>
      </rPr>
      <t>e)</t>
    </r>
  </si>
  <si>
    <t>High (Price Floor)</t>
  </si>
  <si>
    <t>Mid</t>
  </si>
  <si>
    <t>Low</t>
  </si>
  <si>
    <t>Reserve Price</t>
  </si>
  <si>
    <t>Tier 1 APCR / Post-2020 Price Ceiling</t>
  </si>
  <si>
    <r>
      <t xml:space="preserve">GDP Implicit Deflator Series  2020=1 </t>
    </r>
    <r>
      <rPr>
        <vertAlign val="superscript"/>
        <sz val="11"/>
        <color theme="1"/>
        <rFont val="Calibri"/>
        <family val="2"/>
        <scheme val="minor"/>
      </rPr>
      <t>5</t>
    </r>
  </si>
  <si>
    <r>
      <rPr>
        <vertAlign val="superscript"/>
        <sz val="11"/>
        <color indexed="8"/>
        <rFont val="Calibri"/>
        <family val="2"/>
      </rPr>
      <t xml:space="preserve">1 </t>
    </r>
    <r>
      <rPr>
        <sz val="11"/>
        <color indexed="8"/>
        <rFont val="Calibri"/>
        <family val="2"/>
      </rPr>
      <t xml:space="preserve">The low consumption (high price) scenario assumes that prices reach the Tier 2 price by 2035.  In the high consumption (low price) scenario, prices escalate at the rate of the auction reserve price (CPI +5%). In the mid case, prices are assumed to reach Tier 1 Price in 2035.
</t>
    </r>
  </si>
  <si>
    <r>
      <rPr>
        <vertAlign val="superscript"/>
        <sz val="11"/>
        <color theme="1"/>
        <rFont val="Calibri"/>
        <family val="2"/>
      </rPr>
      <t>2</t>
    </r>
    <r>
      <rPr>
        <sz val="11"/>
        <color theme="1"/>
        <rFont val="Calibri"/>
        <family val="2"/>
      </rPr>
      <t xml:space="preserve"> 2013 through 2021 prices are the volume-weighed average Vintage Settlement Price of all  auctions (February, May, August and November).</t>
    </r>
  </si>
  <si>
    <r>
      <rPr>
        <vertAlign val="superscript"/>
        <sz val="11"/>
        <color theme="1"/>
        <rFont val="Calibri"/>
        <family val="2"/>
      </rPr>
      <t xml:space="preserve">3 </t>
    </r>
    <r>
      <rPr>
        <sz val="11"/>
        <color theme="1"/>
        <rFont val="Calibri"/>
        <family val="2"/>
      </rPr>
      <t>Price increases in calendar years subsequent to 2019 will be equal to the offer price for each tier from the previous calendar year increased by five percent plus the rate of inflation as measured by the Consumer Price Index for All Urban Consumers.</t>
    </r>
  </si>
  <si>
    <r>
      <rPr>
        <vertAlign val="superscript"/>
        <sz val="12"/>
        <color indexed="8"/>
        <rFont val="Calibri"/>
        <family val="2"/>
      </rPr>
      <t>4</t>
    </r>
    <r>
      <rPr>
        <sz val="11"/>
        <color indexed="8"/>
        <rFont val="Calibri"/>
        <family val="2"/>
      </rPr>
      <t xml:space="preserve"> 17 CCR § § 95915. Price Ceiling Sales.</t>
    </r>
  </si>
  <si>
    <r>
      <rPr>
        <vertAlign val="superscript"/>
        <sz val="12"/>
        <color indexed="8"/>
        <rFont val="Calibri"/>
        <family val="2"/>
      </rPr>
      <t>5</t>
    </r>
    <r>
      <rPr>
        <sz val="11"/>
        <color indexed="8"/>
        <rFont val="Calibri"/>
        <family val="2"/>
      </rPr>
      <t xml:space="preserve"> Moody's Analytics, May 2021</t>
    </r>
  </si>
  <si>
    <t>Regression Estimates for exponential curves</t>
  </si>
  <si>
    <t>Current and Target Price in 2030</t>
  </si>
  <si>
    <t>Mid case</t>
  </si>
  <si>
    <t>Fitted exponential coefs</t>
  </si>
  <si>
    <t>t</t>
  </si>
  <si>
    <t>APCR</t>
  </si>
  <si>
    <t>high price</t>
  </si>
  <si>
    <r>
      <rPr>
        <b/>
        <sz val="12"/>
        <rFont val="Arial"/>
        <family val="2"/>
      </rPr>
      <t>CALIFORNIA CAP-AND-TRADE PROGRAM</t>
    </r>
  </si>
  <si>
    <r>
      <rPr>
        <b/>
        <sz val="12"/>
        <rFont val="Arial"/>
        <family val="2"/>
      </rPr>
      <t>SUMMARY OF JOINT AUCTION SETTLEMENT PRICES AND RESULTS</t>
    </r>
  </si>
  <si>
    <r>
      <rPr>
        <b/>
        <sz val="12"/>
        <rFont val="Arial"/>
        <family val="2"/>
      </rPr>
      <t>Auction Name</t>
    </r>
  </si>
  <si>
    <r>
      <rPr>
        <b/>
        <sz val="12"/>
        <rFont val="Arial"/>
        <family val="2"/>
      </rPr>
      <t>Total Current Vintage Allowances Offered</t>
    </r>
  </si>
  <si>
    <r>
      <rPr>
        <b/>
        <sz val="12"/>
        <rFont val="Arial"/>
        <family val="2"/>
      </rPr>
      <t>Total Current Vintage Allowances Sold</t>
    </r>
  </si>
  <si>
    <r>
      <rPr>
        <b/>
        <sz val="12"/>
        <rFont val="Arial"/>
        <family val="2"/>
      </rPr>
      <t>Current Auction Settlement Price</t>
    </r>
  </si>
  <si>
    <r>
      <rPr>
        <b/>
        <sz val="12"/>
        <rFont val="Arial"/>
        <family val="2"/>
      </rPr>
      <t>Total Future Vintage Allowances Offered</t>
    </r>
  </si>
  <si>
    <r>
      <rPr>
        <b/>
        <sz val="12"/>
        <rFont val="Arial"/>
        <family val="2"/>
      </rPr>
      <t>Total Future Vintage Allowances Sold</t>
    </r>
  </si>
  <si>
    <r>
      <rPr>
        <b/>
        <sz val="12"/>
        <rFont val="Arial"/>
        <family val="2"/>
      </rPr>
      <t>Advance Auction Settlement Price</t>
    </r>
  </si>
  <si>
    <t>Revenues</t>
  </si>
  <si>
    <t>11/1/2021 Joint Auction #29</t>
  </si>
  <si>
    <r>
      <t>August</t>
    </r>
    <r>
      <rPr>
        <b/>
        <sz val="12"/>
        <color rgb="FF000000"/>
        <rFont val="Trebuchet MS"/>
        <family val="2"/>
      </rPr>
      <t xml:space="preserve"> 2021 Joint Auction #28</t>
    </r>
  </si>
  <si>
    <t>May 2021 Joint Auction #27</t>
  </si>
  <si>
    <t>February 2021 Joint Auction #26</t>
  </si>
  <si>
    <r>
      <rPr>
        <b/>
        <sz val="12"/>
        <rFont val="Arial"/>
        <family val="2"/>
      </rPr>
      <t>November 2020 Joint Auction #25</t>
    </r>
  </si>
  <si>
    <r>
      <rPr>
        <b/>
        <sz val="12"/>
        <rFont val="Arial"/>
        <family val="2"/>
      </rPr>
      <t>August 2020 Joint Auction #24</t>
    </r>
  </si>
  <si>
    <r>
      <rPr>
        <b/>
        <sz val="12"/>
        <rFont val="Arial"/>
        <family val="2"/>
      </rPr>
      <t>May 2020 Joint Auction #23</t>
    </r>
  </si>
  <si>
    <t>February 2020 Joint Auction #22</t>
  </si>
  <si>
    <r>
      <rPr>
        <b/>
        <sz val="12"/>
        <rFont val="Arial"/>
        <family val="2"/>
      </rPr>
      <t>November 2019 Joint Auction #21</t>
    </r>
  </si>
  <si>
    <r>
      <rPr>
        <b/>
        <sz val="12"/>
        <rFont val="Arial"/>
        <family val="2"/>
      </rPr>
      <t>August 2019 Joint Auction #20</t>
    </r>
  </si>
  <si>
    <r>
      <rPr>
        <b/>
        <sz val="12"/>
        <rFont val="Arial"/>
        <family val="2"/>
      </rPr>
      <t>May 2019 Joint Auction #19</t>
    </r>
  </si>
  <si>
    <r>
      <rPr>
        <b/>
        <sz val="12"/>
        <rFont val="Arial"/>
        <family val="2"/>
      </rPr>
      <t>February 2019 Joint Auction #18</t>
    </r>
  </si>
  <si>
    <t>November 2018 Joint Auction #17</t>
  </si>
  <si>
    <t>August 2018 Joint Auction #16</t>
  </si>
  <si>
    <t>May 2018 Joint Auction #15</t>
  </si>
  <si>
    <t>February 2018 Joint Auction #14</t>
  </si>
  <si>
    <r>
      <rPr>
        <b/>
        <sz val="12"/>
        <rFont val="Arial"/>
        <family val="2"/>
      </rPr>
      <t>November 2017 Joint Auction #13</t>
    </r>
  </si>
  <si>
    <r>
      <rPr>
        <b/>
        <sz val="12"/>
        <rFont val="Arial"/>
        <family val="2"/>
      </rPr>
      <t>August 2017 Joint Auction #12</t>
    </r>
  </si>
  <si>
    <r>
      <rPr>
        <b/>
        <sz val="12"/>
        <rFont val="Arial"/>
        <family val="2"/>
      </rPr>
      <t>May 2017 Joint Auction #11</t>
    </r>
  </si>
  <si>
    <r>
      <rPr>
        <b/>
        <sz val="12"/>
        <rFont val="Arial"/>
        <family val="2"/>
      </rPr>
      <t>February 2017 Joint Auction #10</t>
    </r>
  </si>
  <si>
    <r>
      <rPr>
        <b/>
        <sz val="12"/>
        <rFont val="Arial"/>
        <family val="2"/>
      </rPr>
      <t>November 2016 Joint Auction #9</t>
    </r>
  </si>
  <si>
    <r>
      <rPr>
        <b/>
        <sz val="12"/>
        <rFont val="Arial"/>
        <family val="2"/>
      </rPr>
      <t>August 2016 Joint Auction #8</t>
    </r>
  </si>
  <si>
    <r>
      <rPr>
        <b/>
        <sz val="12"/>
        <rFont val="Arial"/>
        <family val="2"/>
      </rPr>
      <t>May 2016 Joint Auction #7</t>
    </r>
  </si>
  <si>
    <r>
      <rPr>
        <b/>
        <sz val="12"/>
        <rFont val="Arial"/>
        <family val="2"/>
      </rPr>
      <t>February 2016 Joint Auction #6</t>
    </r>
  </si>
  <si>
    <r>
      <rPr>
        <b/>
        <sz val="12"/>
        <rFont val="Arial"/>
        <family val="2"/>
      </rPr>
      <t>November 2015 Joint Auction #5</t>
    </r>
  </si>
  <si>
    <r>
      <rPr>
        <b/>
        <sz val="12"/>
        <rFont val="Arial"/>
        <family val="2"/>
      </rPr>
      <t>August 2015 Joint Auction #4</t>
    </r>
  </si>
  <si>
    <r>
      <rPr>
        <b/>
        <sz val="12"/>
        <rFont val="Arial"/>
        <family val="2"/>
      </rPr>
      <t>May 2015 Joint Auction #3</t>
    </r>
  </si>
  <si>
    <r>
      <rPr>
        <b/>
        <sz val="12"/>
        <rFont val="Arial"/>
        <family val="2"/>
      </rPr>
      <t>February 2015 Joint Auction #2</t>
    </r>
  </si>
  <si>
    <r>
      <rPr>
        <b/>
        <sz val="12"/>
        <rFont val="Arial"/>
        <family val="2"/>
      </rPr>
      <t>November 2014 Joint Auction #1</t>
    </r>
  </si>
  <si>
    <r>
      <rPr>
        <b/>
        <sz val="12"/>
        <rFont val="Arial"/>
        <family val="2"/>
      </rPr>
      <t>August 2014 Auction #8</t>
    </r>
  </si>
  <si>
    <r>
      <rPr>
        <b/>
        <sz val="12"/>
        <rFont val="Arial"/>
        <family val="2"/>
      </rPr>
      <t>May 2014 Auction #7</t>
    </r>
  </si>
  <si>
    <r>
      <rPr>
        <b/>
        <sz val="12"/>
        <rFont val="Arial"/>
        <family val="2"/>
      </rPr>
      <t>February 2014 Auction #6</t>
    </r>
  </si>
  <si>
    <r>
      <rPr>
        <b/>
        <sz val="12"/>
        <rFont val="Arial"/>
        <family val="2"/>
      </rPr>
      <t>November 2013 Auction #5</t>
    </r>
  </si>
  <si>
    <r>
      <rPr>
        <b/>
        <sz val="12"/>
        <rFont val="Arial"/>
        <family val="2"/>
      </rPr>
      <t>August 2013 Auction #4</t>
    </r>
  </si>
  <si>
    <r>
      <rPr>
        <b/>
        <sz val="12"/>
        <rFont val="Arial"/>
        <family val="2"/>
      </rPr>
      <t>May 2013 Auction #3</t>
    </r>
  </si>
  <si>
    <r>
      <rPr>
        <b/>
        <sz val="12"/>
        <rFont val="Arial"/>
        <family val="2"/>
      </rPr>
      <t>February 2013 Auction #2</t>
    </r>
  </si>
  <si>
    <r>
      <rPr>
        <b/>
        <sz val="12"/>
        <rFont val="Arial"/>
        <family val="2"/>
      </rPr>
      <t>November 2012 Auction #1</t>
    </r>
  </si>
  <si>
    <t xml:space="preserve">Source: http://www.arb.ca.gov/cc/capandtrade/auction/auction.htm </t>
  </si>
  <si>
    <t>Annual</t>
  </si>
  <si>
    <t>volume</t>
  </si>
  <si>
    <t>revenues</t>
  </si>
  <si>
    <t>price</t>
  </si>
  <si>
    <t>NOTE: Auction revenues will include consigned allowances, so revenues column include proceeds distributed to utilities</t>
  </si>
  <si>
    <t xml:space="preserve">State versus consignment revenues may be found at: </t>
  </si>
  <si>
    <t>https://www.arb.ca.gov/cc/capandtrade/auction/proceeds_summary.pdf</t>
  </si>
  <si>
    <t>Monte Carlo of WA Compliance Costs (2021 $/MMBtu)</t>
  </si>
  <si>
    <t>Monte Carlo of WA Compliance Costs (2021 $/MTCO2e)</t>
  </si>
  <si>
    <t>Floor</t>
  </si>
  <si>
    <t>Ceiling</t>
  </si>
  <si>
    <t xml:space="preserve">$/MMBtu </t>
  </si>
  <si>
    <t>draw</t>
  </si>
  <si>
    <t>Ryan's File</t>
  </si>
  <si>
    <t>Matt's Simulation</t>
  </si>
  <si>
    <t>Random Number 0 or 1</t>
  </si>
  <si>
    <t>Monte Carlo of WA Compliance Costs FOR PLEXOS (2021 $/MTCO2e)</t>
  </si>
  <si>
    <t>Monte Carlo of WA Compliance Costs FOR PLEXOS MAX of SSC and Allowance Price (2021 $/MMBtu)</t>
  </si>
  <si>
    <t>Monte Carlo Actual Allowance Price (2021 $/MMBtu)</t>
  </si>
  <si>
    <t>Allowance Price Forecasts (2021 $/MTCO2e)</t>
  </si>
  <si>
    <r>
      <t xml:space="preserve">WA POLICY (Max of SCC and Allowance Price) </t>
    </r>
    <r>
      <rPr>
        <b/>
        <sz val="11"/>
        <color theme="1"/>
        <rFont val="Calibri"/>
        <family val="2"/>
        <scheme val="minor"/>
      </rPr>
      <t>(2021 $/MTCO2e)</t>
    </r>
  </si>
  <si>
    <t>Allowance Price Forecast (2021 $ / MMBtu)</t>
  </si>
  <si>
    <t>Ryan's Allowance Price Simulation (2021 $ / MMBtu)</t>
  </si>
  <si>
    <t>Monte Carlo Actual Allowance Price (2021 $/MTCO2e)</t>
  </si>
  <si>
    <t>Mean</t>
  </si>
  <si>
    <t>This file combines half of the Monte Carlo of WA allowance prices with a half of a monte carlo simulation of allowance prices from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</si>
</sst>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8" formatCode="&quot;$&quot;#,##0.00_);[Red]\(&quot;$&quot;#,##0.00\)"/>
    <numFmt numFmtId="44" formatCode="_(&quot;$&quot;* #,##0.00_);_(&quot;$&quot;* \(#,##0.00\);_(&quot;$&quot;* &quot;-&quot;??_);_(@_)"/>
    <numFmt numFmtId="43" formatCode="_(* #,##0.00_);_(* \(#,##0.00\);_(* &quot;-&quot;??_);_(@_)"/>
    <numFmt numFmtId="164" formatCode="&quot;$&quot;#,##0"/>
    <numFmt numFmtId="165" formatCode="0.00000000"/>
    <numFmt numFmtId="166" formatCode="&quot;$&quot;#,##0.00"/>
    <numFmt numFmtId="167" formatCode="_(* #,##0.000000000000000000_);_(* \(#,##0.000000000000000000\);_(* &quot;-&quot;??_);_(@_)"/>
    <numFmt numFmtId="168" formatCode="_(* #,##0.0000_);_(* \(#,##0.0000\);_(* &quot;-&quot;??_);_(@_)"/>
    <numFmt numFmtId="169" formatCode="0.00000000000"/>
    <numFmt numFmtId="170" formatCode="_(* #,##0.000_);_(* \(#,##0.000\);_(* &quot;-&quot;??_);_(@_)"/>
    <numFmt numFmtId="171" formatCode="0.000"/>
    <numFmt numFmtId="172" formatCode="0.0000000000000"/>
    <numFmt numFmtId="173" formatCode="0.0000"/>
    <numFmt numFmtId="174" formatCode="0.0%"/>
    <numFmt numFmtId="175" formatCode="0_);\(0\)"/>
    <numFmt numFmtId="176" formatCode="_(* #,##0.0_);_(* \(#,##0.0\);_(* &quot;-&quot;??_);_(@_)"/>
    <numFmt numFmtId="177" formatCode="_(* #,##0_);_(* \(#,##0\);_(* &quot;-&quot;??_);_(@_)"/>
    <numFmt numFmtId="178" formatCode="&quot;$&quot;0.00"/>
    <numFmt numFmtId="179" formatCode="\$0.00"/>
  </numFmts>
  <fonts count="3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sz val="11"/>
      <color theme="1"/>
      <name val="Arial"/>
      <family val="2"/>
    </font>
    <font>
      <b/>
      <sz val="11"/>
      <color indexed="8"/>
      <name val="Calibri"/>
      <family val="2"/>
    </font>
    <font>
      <b/>
      <vertAlign val="subscript"/>
      <sz val="11"/>
      <color indexed="8"/>
      <name val="Calibri"/>
      <family val="2"/>
    </font>
    <font>
      <b/>
      <vertAlign val="superscript"/>
      <sz val="11"/>
      <color indexed="8"/>
      <name val="Calibri"/>
      <family val="2"/>
    </font>
    <font>
      <vertAlign val="superscript"/>
      <sz val="11"/>
      <color theme="1"/>
      <name val="Calibri"/>
      <family val="2"/>
      <scheme val="minor"/>
    </font>
    <font>
      <sz val="11"/>
      <color indexed="8"/>
      <name val="Calibri"/>
      <family val="2"/>
    </font>
    <font>
      <vertAlign val="superscript"/>
      <sz val="11"/>
      <color indexed="8"/>
      <name val="Calibri"/>
      <family val="2"/>
    </font>
    <font>
      <sz val="11"/>
      <color theme="1"/>
      <name val="Calibri"/>
      <family val="2"/>
    </font>
    <font>
      <vertAlign val="superscript"/>
      <sz val="11"/>
      <color theme="1"/>
      <name val="Calibri"/>
      <family val="2"/>
    </font>
    <font>
      <vertAlign val="superscript"/>
      <sz val="12"/>
      <color indexed="8"/>
      <name val="Calibri"/>
      <family val="2"/>
    </font>
    <font>
      <sz val="10"/>
      <color rgb="FF000000"/>
      <name val="Times New Roman"/>
      <family val="1"/>
    </font>
    <font>
      <b/>
      <sz val="12"/>
      <name val="Arial"/>
      <family val="2"/>
    </font>
    <font>
      <b/>
      <sz val="11"/>
      <name val="Arial"/>
      <family val="2"/>
    </font>
    <font>
      <b/>
      <sz val="12"/>
      <color theme="1"/>
      <name val="Trebuchet MS"/>
      <family val="2"/>
    </font>
    <font>
      <sz val="12"/>
      <color rgb="FF000000"/>
      <name val="Arial"/>
      <family val="2"/>
    </font>
    <font>
      <b/>
      <sz val="12"/>
      <color rgb="FF000000"/>
      <name val="Trebuchet MS"/>
      <family val="2"/>
    </font>
    <font>
      <b/>
      <sz val="12"/>
      <color indexed="8"/>
      <name val="Arial"/>
      <family val="2"/>
    </font>
    <font>
      <sz val="12"/>
      <color indexed="8"/>
      <name val="Arial"/>
      <family val="2"/>
    </font>
    <font>
      <sz val="11"/>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rgb="FF4F81BC"/>
      </patternFill>
    </fill>
    <fill>
      <patternFill patternType="solid">
        <fgColor rgb="FFCDE9F7"/>
        <bgColor indexed="64"/>
      </patternFill>
    </fill>
    <fill>
      <patternFill patternType="solid">
        <fgColor rgb="FFDBE4F0"/>
        <bgColor indexed="64"/>
      </patternFill>
    </fill>
    <fill>
      <patternFill patternType="solid">
        <fgColor rgb="FFDBE4F0"/>
      </patternFill>
    </fill>
    <fill>
      <patternFill patternType="solid">
        <fgColor rgb="FFB8CCE3"/>
        <bgColor indexed="64"/>
      </patternFill>
    </fill>
    <fill>
      <patternFill patternType="solid">
        <fgColor rgb="FFB8CCE3"/>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indexed="64"/>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1F5F"/>
      </top>
      <bottom style="thin">
        <color rgb="FF000000"/>
      </bottom>
      <diagonal/>
    </border>
    <border>
      <left style="thin">
        <color rgb="FF000000"/>
      </left>
      <right/>
      <top style="thin">
        <color rgb="FF001F5F"/>
      </top>
      <bottom style="thin">
        <color rgb="FF000000"/>
      </bottom>
      <diagonal/>
    </border>
    <border>
      <left style="thin">
        <color rgb="FF000000"/>
      </left>
      <right style="thin">
        <color rgb="FF000000"/>
      </right>
      <top/>
      <bottom style="thin">
        <color rgb="FF000000"/>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9" fillId="0" borderId="0"/>
  </cellStyleXfs>
  <cellXfs count="199">
    <xf numFmtId="0" fontId="0" fillId="0" borderId="0" xfId="0"/>
    <xf numFmtId="0" fontId="0" fillId="0" borderId="0" xfId="0" pivotButton="1"/>
    <xf numFmtId="0" fontId="0" fillId="0" borderId="0" xfId="0" applyAlignment="1">
      <alignment horizontal="left"/>
    </xf>
    <xf numFmtId="0" fontId="0" fillId="0" borderId="0" xfId="0" applyNumberFormat="1"/>
    <xf numFmtId="2" fontId="0" fillId="0" borderId="0" xfId="0" applyNumberFormat="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2" xfId="0"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15" xfId="0" applyBorder="1" applyAlignment="1">
      <alignment horizontal="center"/>
    </xf>
    <xf numFmtId="0" fontId="0" fillId="34" borderId="17" xfId="0" applyFill="1" applyBorder="1" applyAlignment="1">
      <alignment horizontal="center"/>
    </xf>
    <xf numFmtId="0" fontId="0" fillId="34" borderId="20" xfId="0" applyFill="1" applyBorder="1" applyAlignment="1">
      <alignment horizontal="center"/>
    </xf>
    <xf numFmtId="0" fontId="0" fillId="34" borderId="18" xfId="0" applyFill="1" applyBorder="1" applyAlignment="1">
      <alignment horizontal="center"/>
    </xf>
    <xf numFmtId="2" fontId="0" fillId="0" borderId="12" xfId="0" applyNumberFormat="1" applyBorder="1"/>
    <xf numFmtId="2" fontId="0" fillId="0" borderId="0" xfId="0" applyNumberFormat="1" applyBorder="1"/>
    <xf numFmtId="2" fontId="0" fillId="0" borderId="13" xfId="0" applyNumberFormat="1" applyBorder="1"/>
    <xf numFmtId="2" fontId="0" fillId="0" borderId="14" xfId="0" applyNumberFormat="1" applyBorder="1"/>
    <xf numFmtId="2" fontId="0" fillId="0" borderId="16" xfId="0" applyNumberFormat="1" applyBorder="1"/>
    <xf numFmtId="2" fontId="0" fillId="0" borderId="15" xfId="0" applyNumberFormat="1" applyBorder="1"/>
    <xf numFmtId="0" fontId="0" fillId="35" borderId="14" xfId="0" applyFill="1" applyBorder="1"/>
    <xf numFmtId="0" fontId="0" fillId="35" borderId="16" xfId="0" applyFill="1" applyBorder="1"/>
    <xf numFmtId="0" fontId="0" fillId="35" borderId="15" xfId="0" applyFill="1" applyBorder="1"/>
    <xf numFmtId="0" fontId="0" fillId="0" borderId="0" xfId="0" applyAlignment="1">
      <alignment horizontal="center" vertical="center" wrapText="1"/>
    </xf>
    <xf numFmtId="0" fontId="16" fillId="0" borderId="0" xfId="0" applyFont="1" applyAlignment="1">
      <alignment wrapText="1"/>
    </xf>
    <xf numFmtId="0" fontId="0" fillId="0" borderId="0" xfId="0" applyAlignment="1">
      <alignment wrapText="1"/>
    </xf>
    <xf numFmtId="164" fontId="16" fillId="0" borderId="0" xfId="0" applyNumberFormat="1" applyFont="1"/>
    <xf numFmtId="165" fontId="0" fillId="0" borderId="0" xfId="0" applyNumberFormat="1"/>
    <xf numFmtId="166" fontId="0" fillId="0" borderId="0" xfId="0" applyNumberFormat="1"/>
    <xf numFmtId="0" fontId="0" fillId="38" borderId="0" xfId="0" applyFill="1" applyAlignment="1">
      <alignment horizontal="center" wrapText="1"/>
    </xf>
    <xf numFmtId="43" fontId="0" fillId="0" borderId="0" xfId="0" applyNumberFormat="1" applyAlignment="1">
      <alignment horizontal="center" vertical="center" wrapText="1"/>
    </xf>
    <xf numFmtId="44" fontId="0" fillId="0" borderId="0" xfId="43" applyFont="1"/>
    <xf numFmtId="14" fontId="0" fillId="0" borderId="0" xfId="0" applyNumberFormat="1"/>
    <xf numFmtId="0" fontId="16" fillId="0" borderId="23" xfId="0" applyFont="1" applyBorder="1" applyAlignment="1">
      <alignment horizontal="center"/>
    </xf>
    <xf numFmtId="2" fontId="16" fillId="0" borderId="23" xfId="0" applyNumberFormat="1" applyFont="1" applyBorder="1" applyAlignment="1">
      <alignment horizontal="center"/>
    </xf>
    <xf numFmtId="167" fontId="0" fillId="0" borderId="0" xfId="42" applyNumberFormat="1" applyFont="1"/>
    <xf numFmtId="168" fontId="0" fillId="0" borderId="0" xfId="42" applyNumberFormat="1" applyFont="1"/>
    <xf numFmtId="0" fontId="16" fillId="0" borderId="0" xfId="0" applyFont="1"/>
    <xf numFmtId="169" fontId="0" fillId="0" borderId="0" xfId="42" applyNumberFormat="1" applyFont="1"/>
    <xf numFmtId="0" fontId="18" fillId="0" borderId="0" xfId="0" applyFont="1"/>
    <xf numFmtId="169" fontId="0" fillId="0" borderId="0" xfId="0" applyNumberFormat="1"/>
    <xf numFmtId="170" fontId="0" fillId="0" borderId="0" xfId="42" applyNumberFormat="1" applyFont="1"/>
    <xf numFmtId="170" fontId="0" fillId="0" borderId="0" xfId="0" applyNumberFormat="1"/>
    <xf numFmtId="43" fontId="0" fillId="0" borderId="0" xfId="0" applyNumberFormat="1"/>
    <xf numFmtId="43" fontId="14" fillId="0" borderId="0" xfId="0" applyNumberFormat="1" applyFont="1"/>
    <xf numFmtId="43" fontId="16" fillId="0" borderId="0" xfId="42" applyFont="1" applyFill="1"/>
    <xf numFmtId="43" fontId="16" fillId="0" borderId="0" xfId="42" applyFont="1"/>
    <xf numFmtId="171" fontId="0" fillId="0" borderId="0" xfId="0" applyNumberFormat="1"/>
    <xf numFmtId="43" fontId="0" fillId="0" borderId="0" xfId="42" applyFont="1"/>
    <xf numFmtId="0" fontId="0" fillId="39" borderId="0" xfId="0" applyFill="1"/>
    <xf numFmtId="43" fontId="0" fillId="0" borderId="0" xfId="42" applyFont="1" applyFill="1"/>
    <xf numFmtId="172" fontId="0" fillId="0" borderId="0" xfId="0" applyNumberFormat="1"/>
    <xf numFmtId="43" fontId="0" fillId="39" borderId="0" xfId="42" applyFont="1" applyFill="1"/>
    <xf numFmtId="173" fontId="1" fillId="0" borderId="0" xfId="44" applyNumberFormat="1" applyFont="1" applyFill="1"/>
    <xf numFmtId="43" fontId="1" fillId="0" borderId="0" xfId="42" applyFont="1" applyFill="1"/>
    <xf numFmtId="170" fontId="1" fillId="0" borderId="0" xfId="42" applyNumberFormat="1" applyFont="1" applyFill="1"/>
    <xf numFmtId="10" fontId="1" fillId="0" borderId="0" xfId="44" applyNumberFormat="1" applyFont="1" applyFill="1"/>
    <xf numFmtId="174" fontId="0" fillId="0" borderId="0" xfId="44" applyNumberFormat="1" applyFont="1"/>
    <xf numFmtId="0" fontId="24" fillId="0" borderId="0" xfId="0" applyFont="1"/>
    <xf numFmtId="0" fontId="24" fillId="0" borderId="24" xfId="0" applyFont="1"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7" xfId="0" applyBorder="1" applyAlignment="1">
      <alignment horizontal="right" indent="5"/>
    </xf>
    <xf numFmtId="43" fontId="0" fillId="0" borderId="0" xfId="42" applyFont="1" applyBorder="1"/>
    <xf numFmtId="175" fontId="0" fillId="0" borderId="0" xfId="0" applyNumberFormat="1" applyAlignment="1">
      <alignment horizontal="left" vertical="top"/>
    </xf>
    <xf numFmtId="171" fontId="0" fillId="0" borderId="0" xfId="0" applyNumberFormat="1" applyAlignment="1">
      <alignment horizontal="left" vertical="top"/>
    </xf>
    <xf numFmtId="171" fontId="16" fillId="0" borderId="0" xfId="42" applyNumberFormat="1" applyFont="1" applyFill="1" applyBorder="1" applyAlignment="1">
      <alignment horizontal="left" vertical="top"/>
    </xf>
    <xf numFmtId="171" fontId="16" fillId="0" borderId="28" xfId="42" applyNumberFormat="1" applyFont="1" applyFill="1" applyBorder="1" applyAlignment="1">
      <alignment horizontal="left" vertical="top"/>
    </xf>
    <xf numFmtId="171" fontId="0" fillId="0" borderId="28" xfId="0" applyNumberFormat="1" applyBorder="1" applyAlignment="1">
      <alignment horizontal="left" vertical="top"/>
    </xf>
    <xf numFmtId="0" fontId="0" fillId="0" borderId="27" xfId="0" applyBorder="1" applyAlignment="1">
      <alignment horizontal="right"/>
    </xf>
    <xf numFmtId="43" fontId="0" fillId="0" borderId="27" xfId="0" applyNumberFormat="1" applyBorder="1" applyAlignment="1">
      <alignment horizontal="right"/>
    </xf>
    <xf numFmtId="171" fontId="16" fillId="0" borderId="0" xfId="0" applyNumberFormat="1" applyFont="1"/>
    <xf numFmtId="171" fontId="0" fillId="0" borderId="28" xfId="0" applyNumberFormat="1" applyBorder="1"/>
    <xf numFmtId="171" fontId="0" fillId="0" borderId="29" xfId="0" applyNumberFormat="1" applyBorder="1" applyAlignment="1">
      <alignment horizontal="left" vertical="top"/>
    </xf>
    <xf numFmtId="171" fontId="0" fillId="0" borderId="30" xfId="0" applyNumberFormat="1" applyBorder="1" applyAlignment="1">
      <alignment horizontal="left" vertical="top"/>
    </xf>
    <xf numFmtId="0" fontId="0" fillId="0" borderId="31" xfId="0" applyBorder="1" applyAlignment="1">
      <alignment horizontal="right" indent="5"/>
    </xf>
    <xf numFmtId="176" fontId="16" fillId="0" borderId="29" xfId="0" applyNumberFormat="1" applyFont="1" applyBorder="1"/>
    <xf numFmtId="175" fontId="0" fillId="0" borderId="29" xfId="0" applyNumberFormat="1" applyBorder="1" applyAlignment="1">
      <alignment horizontal="left" vertical="top"/>
    </xf>
    <xf numFmtId="0" fontId="16" fillId="0" borderId="0" xfId="0" applyFont="1" applyAlignment="1">
      <alignment vertical="center"/>
    </xf>
    <xf numFmtId="43" fontId="16" fillId="0" borderId="0" xfId="0" applyNumberFormat="1" applyFont="1" applyAlignment="1">
      <alignment vertical="center"/>
    </xf>
    <xf numFmtId="0" fontId="0" fillId="0" borderId="32" xfId="0" applyBorder="1"/>
    <xf numFmtId="0" fontId="29" fillId="0" borderId="0" xfId="45" applyAlignment="1">
      <alignment horizontal="left" vertical="top"/>
    </xf>
    <xf numFmtId="0" fontId="30" fillId="0" borderId="0" xfId="45" applyFont="1" applyAlignment="1">
      <alignment horizontal="left" vertical="top"/>
    </xf>
    <xf numFmtId="0" fontId="29" fillId="0" borderId="0" xfId="45" applyAlignment="1">
      <alignment horizontal="center"/>
    </xf>
    <xf numFmtId="0" fontId="29" fillId="0" borderId="0" xfId="45" applyAlignment="1">
      <alignment horizontal="center" vertical="top"/>
    </xf>
    <xf numFmtId="177" fontId="29" fillId="0" borderId="0" xfId="42" applyNumberFormat="1" applyFont="1" applyFill="1" applyBorder="1" applyAlignment="1">
      <alignment horizontal="center"/>
    </xf>
    <xf numFmtId="0" fontId="31" fillId="0" borderId="0" xfId="45" applyFont="1" applyAlignment="1">
      <alignment horizontal="center" vertical="top"/>
    </xf>
    <xf numFmtId="0" fontId="30" fillId="40" borderId="33" xfId="45" applyFont="1" applyFill="1" applyBorder="1" applyAlignment="1">
      <alignment horizontal="left" vertical="top" wrapText="1"/>
    </xf>
    <xf numFmtId="0" fontId="30" fillId="40" borderId="34" xfId="45" applyFont="1" applyFill="1" applyBorder="1" applyAlignment="1">
      <alignment horizontal="center" wrapText="1"/>
    </xf>
    <xf numFmtId="177" fontId="30" fillId="40" borderId="34" xfId="42" applyNumberFormat="1" applyFont="1" applyFill="1" applyBorder="1" applyAlignment="1">
      <alignment horizontal="center" wrapText="1"/>
    </xf>
    <xf numFmtId="17" fontId="32" fillId="41" borderId="35" xfId="0" applyNumberFormat="1" applyFont="1" applyFill="1" applyBorder="1" applyAlignment="1">
      <alignment horizontal="left" vertical="center" wrapText="1"/>
    </xf>
    <xf numFmtId="3" fontId="33" fillId="41" borderId="36" xfId="0" applyNumberFormat="1" applyFont="1" applyFill="1" applyBorder="1" applyAlignment="1">
      <alignment horizontal="right" vertical="center" wrapText="1"/>
    </xf>
    <xf numFmtId="8" fontId="33" fillId="41" borderId="36" xfId="0" applyNumberFormat="1" applyFont="1" applyFill="1" applyBorder="1" applyAlignment="1">
      <alignment horizontal="right" vertical="center" wrapText="1"/>
    </xf>
    <xf numFmtId="8" fontId="33" fillId="41" borderId="36" xfId="0" applyNumberFormat="1" applyFont="1" applyFill="1" applyBorder="1" applyAlignment="1">
      <alignment horizontal="center" vertical="center" wrapText="1"/>
    </xf>
    <xf numFmtId="177" fontId="33" fillId="0" borderId="34" xfId="42" applyNumberFormat="1" applyFont="1" applyFill="1" applyBorder="1" applyAlignment="1">
      <alignment horizontal="center" wrapText="1"/>
    </xf>
    <xf numFmtId="178" fontId="0" fillId="0" borderId="0" xfId="0" applyNumberFormat="1"/>
    <xf numFmtId="0" fontId="32" fillId="41" borderId="35" xfId="0" applyFont="1" applyFill="1" applyBorder="1" applyAlignment="1">
      <alignment horizontal="left" vertical="center" wrapText="1"/>
    </xf>
    <xf numFmtId="0" fontId="35" fillId="42" borderId="37" xfId="0" applyFont="1" applyFill="1" applyBorder="1" applyAlignment="1">
      <alignment horizontal="left" vertical="top" wrapText="1"/>
    </xf>
    <xf numFmtId="3" fontId="36" fillId="42" borderId="37" xfId="0" applyNumberFormat="1" applyFont="1" applyFill="1" applyBorder="1" applyAlignment="1">
      <alignment horizontal="right" vertical="top" shrinkToFit="1"/>
    </xf>
    <xf numFmtId="178" fontId="36" fillId="42" borderId="37" xfId="0" applyNumberFormat="1" applyFont="1" applyFill="1" applyBorder="1" applyAlignment="1">
      <alignment horizontal="left" vertical="top" indent="2" shrinkToFit="1"/>
    </xf>
    <xf numFmtId="178" fontId="36" fillId="42" borderId="38" xfId="0" applyNumberFormat="1" applyFont="1" applyFill="1" applyBorder="1" applyAlignment="1">
      <alignment horizontal="right" vertical="top" indent="1" shrinkToFit="1"/>
    </xf>
    <xf numFmtId="0" fontId="35" fillId="42" borderId="34" xfId="0" applyFont="1" applyFill="1" applyBorder="1" applyAlignment="1">
      <alignment horizontal="left" vertical="top" wrapText="1"/>
    </xf>
    <xf numFmtId="3" fontId="36" fillId="42" borderId="34" xfId="0" applyNumberFormat="1" applyFont="1" applyFill="1" applyBorder="1" applyAlignment="1">
      <alignment horizontal="right" vertical="top" shrinkToFit="1"/>
    </xf>
    <xf numFmtId="178" fontId="36" fillId="42" borderId="34" xfId="0" applyNumberFormat="1" applyFont="1" applyFill="1" applyBorder="1" applyAlignment="1">
      <alignment horizontal="left" vertical="top" indent="2" shrinkToFit="1"/>
    </xf>
    <xf numFmtId="178" fontId="36" fillId="42" borderId="33" xfId="0" applyNumberFormat="1" applyFont="1" applyFill="1" applyBorder="1" applyAlignment="1">
      <alignment horizontal="right" vertical="top" indent="1" shrinkToFit="1"/>
    </xf>
    <xf numFmtId="0" fontId="30" fillId="0" borderId="34" xfId="0" applyFont="1" applyBorder="1" applyAlignment="1">
      <alignment horizontal="left" vertical="top" wrapText="1"/>
    </xf>
    <xf numFmtId="3" fontId="33" fillId="0" borderId="34" xfId="0" applyNumberFormat="1" applyFont="1" applyBorder="1" applyAlignment="1">
      <alignment horizontal="right" vertical="top" shrinkToFit="1"/>
    </xf>
    <xf numFmtId="179" fontId="33" fillId="0" borderId="34" xfId="0" applyNumberFormat="1" applyFont="1" applyBorder="1" applyAlignment="1">
      <alignment horizontal="left" vertical="top" indent="2" shrinkToFit="1"/>
    </xf>
    <xf numFmtId="179" fontId="33" fillId="0" borderId="34" xfId="0" applyNumberFormat="1" applyFont="1" applyBorder="1" applyAlignment="1">
      <alignment horizontal="right" vertical="top" indent="2" shrinkToFit="1"/>
    </xf>
    <xf numFmtId="0" fontId="30" fillId="43" borderId="34" xfId="0" applyFont="1" applyFill="1" applyBorder="1" applyAlignment="1">
      <alignment horizontal="left" vertical="top" wrapText="1"/>
    </xf>
    <xf numFmtId="3" fontId="33" fillId="43" borderId="34" xfId="0" applyNumberFormat="1" applyFont="1" applyFill="1" applyBorder="1" applyAlignment="1">
      <alignment horizontal="right" vertical="top" shrinkToFit="1"/>
    </xf>
    <xf numFmtId="179" fontId="33" fillId="43" borderId="34" xfId="0" applyNumberFormat="1" applyFont="1" applyFill="1" applyBorder="1" applyAlignment="1">
      <alignment horizontal="left" vertical="top" indent="2" shrinkToFit="1"/>
    </xf>
    <xf numFmtId="179" fontId="33" fillId="43" borderId="34" xfId="0" applyNumberFormat="1" applyFont="1" applyFill="1" applyBorder="1" applyAlignment="1">
      <alignment horizontal="right" vertical="top" indent="2" shrinkToFit="1"/>
    </xf>
    <xf numFmtId="0" fontId="30" fillId="0" borderId="37" xfId="0" applyFont="1" applyBorder="1" applyAlignment="1">
      <alignment horizontal="left" vertical="top" wrapText="1"/>
    </xf>
    <xf numFmtId="3" fontId="33" fillId="0" borderId="37" xfId="0" applyNumberFormat="1" applyFont="1" applyBorder="1" applyAlignment="1">
      <alignment horizontal="right" vertical="top" wrapText="1"/>
    </xf>
    <xf numFmtId="179" fontId="33" fillId="0" borderId="37" xfId="0" applyNumberFormat="1" applyFont="1" applyBorder="1" applyAlignment="1">
      <alignment horizontal="left" vertical="top" wrapText="1" indent="2"/>
    </xf>
    <xf numFmtId="179" fontId="33" fillId="0" borderId="38" xfId="0" applyNumberFormat="1" applyFont="1" applyBorder="1" applyAlignment="1">
      <alignment horizontal="right" vertical="top" wrapText="1" indent="1"/>
    </xf>
    <xf numFmtId="3" fontId="33" fillId="43" borderId="34" xfId="0" applyNumberFormat="1" applyFont="1" applyFill="1" applyBorder="1" applyAlignment="1">
      <alignment horizontal="right" vertical="top" wrapText="1"/>
    </xf>
    <xf numFmtId="179" fontId="33" fillId="43" borderId="34" xfId="0" applyNumberFormat="1" applyFont="1" applyFill="1" applyBorder="1" applyAlignment="1">
      <alignment horizontal="left" vertical="top" wrapText="1" indent="2"/>
    </xf>
    <xf numFmtId="179" fontId="33" fillId="43" borderId="33" xfId="0" applyNumberFormat="1" applyFont="1" applyFill="1" applyBorder="1" applyAlignment="1">
      <alignment horizontal="right" vertical="top" wrapText="1" indent="1"/>
    </xf>
    <xf numFmtId="3" fontId="33" fillId="0" borderId="34" xfId="0" applyNumberFormat="1" applyFont="1" applyBorder="1" applyAlignment="1">
      <alignment horizontal="right" vertical="top" wrapText="1"/>
    </xf>
    <xf numFmtId="179" fontId="33" fillId="0" borderId="34" xfId="0" applyNumberFormat="1" applyFont="1" applyBorder="1" applyAlignment="1">
      <alignment horizontal="left" vertical="top" wrapText="1" indent="2"/>
    </xf>
    <xf numFmtId="179" fontId="33" fillId="0" borderId="33" xfId="0" applyNumberFormat="1" applyFont="1" applyBorder="1" applyAlignment="1">
      <alignment horizontal="right" vertical="top" wrapText="1" indent="1"/>
    </xf>
    <xf numFmtId="0" fontId="35" fillId="0" borderId="39" xfId="0" applyFont="1" applyBorder="1" applyAlignment="1">
      <alignment horizontal="left" vertical="top" wrapText="1"/>
    </xf>
    <xf numFmtId="3" fontId="36" fillId="0" borderId="39" xfId="0" applyNumberFormat="1" applyFont="1" applyBorder="1" applyAlignment="1">
      <alignment horizontal="center" wrapText="1"/>
    </xf>
    <xf numFmtId="179" fontId="33" fillId="0" borderId="34" xfId="45" applyNumberFormat="1" applyFont="1" applyBorder="1" applyAlignment="1">
      <alignment horizontal="center" wrapText="1"/>
    </xf>
    <xf numFmtId="0" fontId="35" fillId="44" borderId="34" xfId="0" applyFont="1" applyFill="1" applyBorder="1" applyAlignment="1">
      <alignment horizontal="left" vertical="top" wrapText="1"/>
    </xf>
    <xf numFmtId="3" fontId="36" fillId="44" borderId="34" xfId="0" applyNumberFormat="1" applyFont="1" applyFill="1" applyBorder="1" applyAlignment="1">
      <alignment horizontal="center" wrapText="1"/>
    </xf>
    <xf numFmtId="179" fontId="33" fillId="45" borderId="34" xfId="45" applyNumberFormat="1" applyFont="1" applyFill="1" applyBorder="1" applyAlignment="1">
      <alignment horizontal="center" wrapText="1"/>
    </xf>
    <xf numFmtId="0" fontId="30" fillId="0" borderId="33" xfId="45" applyFont="1" applyBorder="1" applyAlignment="1">
      <alignment horizontal="left" vertical="top" wrapText="1"/>
    </xf>
    <xf numFmtId="0" fontId="30" fillId="45" borderId="33" xfId="45" applyFont="1" applyFill="1" applyBorder="1" applyAlignment="1">
      <alignment horizontal="left" vertical="top" wrapText="1"/>
    </xf>
    <xf numFmtId="3" fontId="33" fillId="45" borderId="34" xfId="45" applyNumberFormat="1" applyFont="1" applyFill="1" applyBorder="1" applyAlignment="1">
      <alignment horizontal="center" wrapText="1"/>
    </xf>
    <xf numFmtId="3" fontId="33" fillId="0" borderId="34" xfId="45" applyNumberFormat="1" applyFont="1" applyBorder="1" applyAlignment="1">
      <alignment horizontal="center" wrapText="1"/>
    </xf>
    <xf numFmtId="0" fontId="30" fillId="45" borderId="34" xfId="45" applyFont="1" applyFill="1" applyBorder="1" applyAlignment="1">
      <alignment horizontal="left" vertical="top" wrapText="1"/>
    </xf>
    <xf numFmtId="0" fontId="30" fillId="0" borderId="34" xfId="45" applyFont="1" applyBorder="1" applyAlignment="1">
      <alignment horizontal="left" vertical="top" wrapText="1"/>
    </xf>
    <xf numFmtId="0" fontId="29" fillId="39" borderId="0" xfId="45" applyFill="1" applyAlignment="1">
      <alignment horizontal="left" vertical="top"/>
    </xf>
    <xf numFmtId="43" fontId="29" fillId="0" borderId="0" xfId="42" applyFont="1" applyFill="1" applyBorder="1" applyAlignment="1">
      <alignment horizontal="center" vertical="top"/>
    </xf>
    <xf numFmtId="43" fontId="29" fillId="0" borderId="0" xfId="45" applyNumberFormat="1" applyAlignment="1">
      <alignment horizontal="center" vertical="top"/>
    </xf>
    <xf numFmtId="0" fontId="37" fillId="0" borderId="0" xfId="0" applyFont="1"/>
    <xf numFmtId="0" fontId="0" fillId="0" borderId="0" xfId="0" applyAlignment="1">
      <alignment horizontal="center"/>
    </xf>
    <xf numFmtId="43" fontId="0" fillId="0" borderId="0" xfId="0" applyNumberFormat="1" applyAlignment="1">
      <alignment horizontal="center"/>
    </xf>
    <xf numFmtId="0" fontId="37" fillId="0" borderId="0" xfId="45" applyFont="1" applyAlignment="1">
      <alignment horizontal="left" vertical="top"/>
    </xf>
    <xf numFmtId="177" fontId="0" fillId="0" borderId="0" xfId="0" applyNumberFormat="1" applyAlignment="1">
      <alignment horizontal="center"/>
    </xf>
    <xf numFmtId="2" fontId="0" fillId="0" borderId="10" xfId="0" applyNumberFormat="1" applyBorder="1"/>
    <xf numFmtId="0" fontId="0" fillId="35" borderId="12" xfId="0" applyFill="1" applyBorder="1"/>
    <xf numFmtId="0" fontId="0" fillId="35" borderId="0" xfId="0" applyFill="1" applyBorder="1"/>
    <xf numFmtId="0" fontId="0" fillId="35" borderId="13" xfId="0" applyFill="1" applyBorder="1"/>
    <xf numFmtId="2" fontId="0" fillId="0" borderId="19" xfId="0" applyNumberFormat="1" applyBorder="1"/>
    <xf numFmtId="2" fontId="0" fillId="0" borderId="11" xfId="0" applyNumberFormat="1" applyBorder="1"/>
    <xf numFmtId="14" fontId="0" fillId="0" borderId="0" xfId="0" applyNumberFormat="1" applyBorder="1"/>
    <xf numFmtId="0" fontId="0" fillId="0" borderId="0" xfId="0" applyFill="1" applyBorder="1"/>
    <xf numFmtId="2" fontId="0" fillId="0" borderId="0" xfId="0" applyNumberFormat="1" applyFill="1" applyBorder="1"/>
    <xf numFmtId="2" fontId="0" fillId="0" borderId="24" xfId="0" applyNumberFormat="1" applyBorder="1"/>
    <xf numFmtId="2" fontId="0" fillId="0" borderId="25" xfId="0" applyNumberFormat="1" applyBorder="1"/>
    <xf numFmtId="2" fontId="0" fillId="0" borderId="26" xfId="0" applyNumberFormat="1" applyBorder="1"/>
    <xf numFmtId="2" fontId="0" fillId="0" borderId="27" xfId="0" applyNumberFormat="1" applyBorder="1"/>
    <xf numFmtId="2" fontId="0" fillId="0" borderId="28" xfId="0" applyNumberFormat="1" applyBorder="1"/>
    <xf numFmtId="2" fontId="0" fillId="0" borderId="31" xfId="0" applyNumberFormat="1" applyBorder="1"/>
    <xf numFmtId="2" fontId="0" fillId="0" borderId="29" xfId="0" applyNumberFormat="1" applyBorder="1"/>
    <xf numFmtId="2" fontId="0" fillId="0" borderId="30" xfId="0" applyNumberFormat="1" applyBorder="1"/>
    <xf numFmtId="0" fontId="0" fillId="34" borderId="10" xfId="0" applyFill="1" applyBorder="1" applyAlignment="1">
      <alignment horizontal="center"/>
    </xf>
    <xf numFmtId="0" fontId="0" fillId="34" borderId="19" xfId="0" applyFill="1" applyBorder="1" applyAlignment="1">
      <alignment horizontal="center"/>
    </xf>
    <xf numFmtId="0" fontId="0" fillId="34" borderId="11" xfId="0"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31"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0" xfId="0" applyAlignment="1">
      <alignment horizontal="center"/>
    </xf>
    <xf numFmtId="0" fontId="0" fillId="33" borderId="17" xfId="0" applyFill="1" applyBorder="1" applyAlignment="1">
      <alignment horizontal="center"/>
    </xf>
    <xf numFmtId="0" fontId="0" fillId="33" borderId="18" xfId="0" applyFill="1" applyBorder="1" applyAlignment="1">
      <alignment horizontal="center"/>
    </xf>
    <xf numFmtId="0" fontId="0" fillId="35" borderId="10" xfId="0" applyFill="1" applyBorder="1" applyAlignment="1">
      <alignment horizontal="center"/>
    </xf>
    <xf numFmtId="0" fontId="0" fillId="35" borderId="19" xfId="0" applyFill="1" applyBorder="1" applyAlignment="1">
      <alignment horizontal="center"/>
    </xf>
    <xf numFmtId="0" fontId="0" fillId="35" borderId="11" xfId="0" applyFill="1" applyBorder="1" applyAlignment="1">
      <alignment horizontal="center"/>
    </xf>
    <xf numFmtId="0" fontId="0" fillId="0" borderId="0" xfId="0" applyAlignment="1">
      <alignment horizontal="left"/>
    </xf>
    <xf numFmtId="0" fontId="0" fillId="36" borderId="0" xfId="0" applyFill="1" applyAlignment="1">
      <alignment horizontal="center"/>
    </xf>
    <xf numFmtId="0" fontId="0" fillId="37" borderId="0" xfId="0" applyFill="1" applyAlignment="1">
      <alignment horizontal="center"/>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10" xfId="0" applyFont="1" applyBorder="1" applyAlignment="1">
      <alignment horizontal="center" vertical="center" wrapText="1"/>
    </xf>
    <xf numFmtId="0" fontId="24" fillId="0" borderId="0" xfId="0" applyFont="1" applyAlignment="1">
      <alignment horizontal="left" wrapText="1"/>
    </xf>
    <xf numFmtId="0" fontId="0" fillId="0" borderId="0" xfId="0" applyAlignment="1">
      <alignment wrapText="1"/>
    </xf>
    <xf numFmtId="0" fontId="19" fillId="0" borderId="0" xfId="0" applyFont="1" applyAlignment="1">
      <alignment horizontal="left" wrapText="1"/>
    </xf>
    <xf numFmtId="0" fontId="19" fillId="0" borderId="0" xfId="0" applyFont="1" applyAlignment="1">
      <alignment horizontal="left"/>
    </xf>
    <xf numFmtId="0" fontId="24" fillId="0" borderId="0" xfId="0" applyFont="1" applyAlignment="1">
      <alignment horizontal="left" vertical="top" wrapText="1"/>
    </xf>
    <xf numFmtId="0" fontId="26" fillId="0" borderId="0" xfId="0" applyFont="1" applyAlignment="1">
      <alignment horizontal="left" vertical="top"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3"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A85BCF2B-B9E3-431F-BF14-01023251C35D}"/>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Social</a:t>
            </a:r>
            <a:r>
              <a:rPr lang="en-US" b="1" baseline="0"/>
              <a:t> Cost of Carbon Designated by HB 1257</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3419592261874"/>
          <c:y val="0.13467683369644154"/>
          <c:w val="0.83425507258373255"/>
          <c:h val="0.7675984537880477"/>
        </c:manualLayout>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'Greenhouse Gas Costs Avoided'!$A$1:$A$32</c:f>
              <c:numCache>
                <c:formatCode>General</c:formatCode>
                <c:ptCount val="32"/>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xVal>
          <c:yVal>
            <c:numRef>
              <c:f>'Greenhouse Gas Costs Avoided'!$B$1:$B$32</c:f>
              <c:numCache>
                <c:formatCode>"$"#,##0</c:formatCode>
                <c:ptCount val="32"/>
                <c:pt idx="0" formatCode="General">
                  <c:v>0</c:v>
                </c:pt>
                <c:pt idx="1">
                  <c:v>75</c:v>
                </c:pt>
                <c:pt idx="2">
                  <c:v>76.605418887643438</c:v>
                </c:pt>
                <c:pt idx="3">
                  <c:v>78.210837775286876</c:v>
                </c:pt>
                <c:pt idx="4">
                  <c:v>79.816256662930314</c:v>
                </c:pt>
                <c:pt idx="5">
                  <c:v>81.421675550573752</c:v>
                </c:pt>
                <c:pt idx="6">
                  <c:v>83.027094438217205</c:v>
                </c:pt>
                <c:pt idx="7">
                  <c:v>84.248081121132159</c:v>
                </c:pt>
                <c:pt idx="8">
                  <c:v>85.469067804047114</c:v>
                </c:pt>
                <c:pt idx="9">
                  <c:v>86.690054486962069</c:v>
                </c:pt>
                <c:pt idx="10">
                  <c:v>87.911041169877024</c:v>
                </c:pt>
                <c:pt idx="11">
                  <c:v>89.132027852792007</c:v>
                </c:pt>
                <c:pt idx="12">
                  <c:v>90.353014535706961</c:v>
                </c:pt>
                <c:pt idx="13">
                  <c:v>91.574001218621916</c:v>
                </c:pt>
                <c:pt idx="14">
                  <c:v>92.794987901536871</c:v>
                </c:pt>
                <c:pt idx="15">
                  <c:v>94.015974584451826</c:v>
                </c:pt>
                <c:pt idx="16">
                  <c:v>95.236961267366794</c:v>
                </c:pt>
                <c:pt idx="17">
                  <c:v>96.589569013893438</c:v>
                </c:pt>
                <c:pt idx="18">
                  <c:v>97.942176760420082</c:v>
                </c:pt>
                <c:pt idx="19">
                  <c:v>99.294784506946726</c:v>
                </c:pt>
                <c:pt idx="20">
                  <c:v>100.64739225347337</c:v>
                </c:pt>
                <c:pt idx="21">
                  <c:v>102</c:v>
                </c:pt>
                <c:pt idx="22">
                  <c:v>103.2</c:v>
                </c:pt>
                <c:pt idx="23">
                  <c:v>104.4</c:v>
                </c:pt>
                <c:pt idx="24">
                  <c:v>105.60000000000001</c:v>
                </c:pt>
                <c:pt idx="25">
                  <c:v>106.80000000000001</c:v>
                </c:pt>
                <c:pt idx="26">
                  <c:v>108</c:v>
                </c:pt>
                <c:pt idx="27">
                  <c:v>109.4</c:v>
                </c:pt>
                <c:pt idx="28">
                  <c:v>110.80000000000001</c:v>
                </c:pt>
                <c:pt idx="29">
                  <c:v>112.20000000000002</c:v>
                </c:pt>
                <c:pt idx="30">
                  <c:v>113.60000000000002</c:v>
                </c:pt>
                <c:pt idx="31">
                  <c:v>115</c:v>
                </c:pt>
              </c:numCache>
            </c:numRef>
          </c:yVal>
          <c:smooth val="1"/>
          <c:extLst>
            <c:ext xmlns:c15="http://schemas.microsoft.com/office/drawing/2012/chart" uri="{02D57815-91ED-43cb-92C2-25804820EDAC}">
              <c15:filteredSeriesTitle>
                <c15:tx>
                  <c:strRef>
                    <c:extLst>
                      <c:ext uri="{02D57815-91ED-43cb-92C2-25804820EDAC}">
                        <c15:formulaRef>
                          <c15:sqref>'Greenhouse Gas Planning Costs'!#REF!</c15:sqref>
                        </c15:formulaRef>
                      </c:ext>
                    </c:extLst>
                    <c:strCache>
                      <c:ptCount val="1"/>
                      <c:pt idx="0">
                        <c:v>#REF!</c:v>
                      </c:pt>
                    </c:strCache>
                  </c:strRef>
                </c15:tx>
              </c15:filteredSeriesTitle>
            </c:ext>
            <c:ext xmlns:c16="http://schemas.microsoft.com/office/drawing/2014/chart" uri="{C3380CC4-5D6E-409C-BE32-E72D297353CC}">
              <c16:uniqueId val="{00000000-5842-4239-AF4F-65C4FC94832D}"/>
            </c:ext>
          </c:extLst>
        </c:ser>
        <c:dLbls>
          <c:showLegendKey val="0"/>
          <c:showVal val="0"/>
          <c:showCatName val="0"/>
          <c:showSerName val="0"/>
          <c:showPercent val="0"/>
          <c:showBubbleSize val="0"/>
        </c:dLbls>
        <c:axId val="152876111"/>
        <c:axId val="1312129183"/>
      </c:scatterChart>
      <c:valAx>
        <c:axId val="152876111"/>
        <c:scaling>
          <c:orientation val="minMax"/>
          <c:max val="205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312129183"/>
        <c:crosses val="autoZero"/>
        <c:crossBetween val="midCat"/>
      </c:valAx>
      <c:valAx>
        <c:axId val="13121291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$/Metric Ton CO2</a:t>
                </a:r>
              </a:p>
            </c:rich>
          </c:tx>
          <c:layout>
            <c:manualLayout>
              <c:xMode val="edge"/>
              <c:yMode val="edge"/>
              <c:x val="1.5094795147978384E-2"/>
              <c:y val="0.3729784593919224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28761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GHG Costs Avoided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868915978447063"/>
          <c:y val="0.10557432432432433"/>
          <c:w val="0.83643521832498213"/>
          <c:h val="0.69609424877633541"/>
        </c:manualLayout>
      </c:layout>
      <c:areaChart>
        <c:grouping val="stacked"/>
        <c:varyColors val="0"/>
        <c:ser>
          <c:idx val="0"/>
          <c:order val="0"/>
          <c:tx>
            <c:v>Direct Emissions</c:v>
          </c:tx>
          <c:spPr>
            <a:solidFill>
              <a:srgbClr val="00B0F0"/>
            </a:solidFill>
            <a:ln>
              <a:noFill/>
            </a:ln>
            <a:effectLst/>
          </c:spPr>
          <c:cat>
            <c:numRef>
              <c:extLst>
                <c:ext xmlns:c15="http://schemas.microsoft.com/office/drawing/2012/chart" uri="{02D57815-91ED-43cb-92C2-25804820EDAC}">
                  <c15:fullRef>
                    <c15:sqref>'Greenhouse Gas Costs Avoided'!$A$2:$A$33</c15:sqref>
                  </c15:fullRef>
                </c:ext>
              </c:extLst>
              <c:f>'Greenhouse Gas Costs Avoided'!$A$2:$A$22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extLst>
                <c:ext xmlns:c15="http://schemas.microsoft.com/office/drawing/2012/chart" uri="{02D57815-91ED-43cb-92C2-25804820EDAC}">
                  <c15:fullRef>
                    <c15:sqref>'Greenhouse Gas Costs Avoided'!$J$2:$J$33</c15:sqref>
                  </c15:fullRef>
                </c:ext>
              </c:extLst>
              <c:f>'Greenhouse Gas Costs Avoided'!$J$2:$J$22</c:f>
              <c:numCache>
                <c:formatCode>"$"#,##0.00</c:formatCode>
                <c:ptCount val="21"/>
                <c:pt idx="0">
                  <c:v>4.1075895847193227</c:v>
                </c:pt>
                <c:pt idx="1">
                  <c:v>4.1955149434126007</c:v>
                </c:pt>
                <c:pt idx="2">
                  <c:v>4.2834403021058787</c:v>
                </c:pt>
                <c:pt idx="3">
                  <c:v>4.3713656607991576</c:v>
                </c:pt>
                <c:pt idx="4">
                  <c:v>4.4592910194924356</c:v>
                </c:pt>
                <c:pt idx="5">
                  <c:v>4.5472163781857144</c:v>
                </c:pt>
                <c:pt idx="6">
                  <c:v>4.6140872072766808</c:v>
                </c:pt>
                <c:pt idx="7">
                  <c:v>4.6809580363676462</c:v>
                </c:pt>
                <c:pt idx="8">
                  <c:v>4.7478288654586125</c:v>
                </c:pt>
                <c:pt idx="9">
                  <c:v>4.8146996945495788</c:v>
                </c:pt>
                <c:pt idx="10">
                  <c:v>4.8815705236405469</c:v>
                </c:pt>
                <c:pt idx="11">
                  <c:v>4.9484413527315132</c:v>
                </c:pt>
                <c:pt idx="12">
                  <c:v>5.0153121818224795</c:v>
                </c:pt>
                <c:pt idx="13">
                  <c:v>5.0821830109134458</c:v>
                </c:pt>
                <c:pt idx="14">
                  <c:v>5.1490538400044112</c:v>
                </c:pt>
                <c:pt idx="15">
                  <c:v>5.2159246690953784</c:v>
                </c:pt>
                <c:pt idx="16">
                  <c:v>5.2900041023199584</c:v>
                </c:pt>
                <c:pt idx="17">
                  <c:v>5.3640835355445384</c:v>
                </c:pt>
                <c:pt idx="18">
                  <c:v>5.4381629687691184</c:v>
                </c:pt>
                <c:pt idx="19">
                  <c:v>5.5122424019936993</c:v>
                </c:pt>
                <c:pt idx="20">
                  <c:v>5.5863218352182784</c:v>
                </c:pt>
              </c:numCache>
            </c:numRef>
          </c:val>
          <c:extLst>
            <c:ext xmlns:c16="http://schemas.microsoft.com/office/drawing/2014/chart" uri="{C3380CC4-5D6E-409C-BE32-E72D297353CC}">
              <c16:uniqueId val="{00000000-BFFB-4FAA-BB4C-5B356EC54DFD}"/>
            </c:ext>
          </c:extLst>
        </c:ser>
        <c:ser>
          <c:idx val="1"/>
          <c:order val="1"/>
          <c:tx>
            <c:strRef>
              <c:f>'Greenhouse Gas Costs Avoided'!$K$1</c:f>
              <c:strCache>
                <c:ptCount val="1"/>
                <c:pt idx="0">
                  <c:v>Production/Extraction</c:v>
                </c:pt>
              </c:strCache>
            </c:strRef>
          </c:tx>
          <c:spPr>
            <a:solidFill>
              <a:schemeClr val="accent6">
                <a:lumMod val="60000"/>
                <a:lumOff val="40000"/>
              </a:schemeClr>
            </a:solidFill>
            <a:ln>
              <a:noFill/>
            </a:ln>
            <a:effectLst/>
          </c:spPr>
          <c:cat>
            <c:numRef>
              <c:extLst>
                <c:ext xmlns:c15="http://schemas.microsoft.com/office/drawing/2012/chart" uri="{02D57815-91ED-43cb-92C2-25804820EDAC}">
                  <c15:fullRef>
                    <c15:sqref>'Greenhouse Gas Costs Avoided'!$A$2:$A$33</c15:sqref>
                  </c15:fullRef>
                </c:ext>
              </c:extLst>
              <c:f>'Greenhouse Gas Costs Avoided'!$A$2:$A$22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extLst>
                <c:ext xmlns:c15="http://schemas.microsoft.com/office/drawing/2012/chart" uri="{02D57815-91ED-43cb-92C2-25804820EDAC}">
                  <c15:fullRef>
                    <c15:sqref>'Greenhouse Gas Costs Avoided'!$K$2:$K$33</c15:sqref>
                  </c15:fullRef>
                </c:ext>
              </c:extLst>
              <c:f>'Greenhouse Gas Costs Avoided'!$K$2:$K$22</c:f>
              <c:numCache>
                <c:formatCode>"$"#,##0.00</c:formatCode>
                <c:ptCount val="21"/>
                <c:pt idx="0">
                  <c:v>0.33514639260425183</c:v>
                </c:pt>
                <c:pt idx="1">
                  <c:v>0.34232039725508423</c:v>
                </c:pt>
                <c:pt idx="2">
                  <c:v>0.34949440190591663</c:v>
                </c:pt>
                <c:pt idx="3">
                  <c:v>0.35666840655674903</c:v>
                </c:pt>
                <c:pt idx="4">
                  <c:v>0.36384241120758143</c:v>
                </c:pt>
                <c:pt idx="5">
                  <c:v>0.37101641585841388</c:v>
                </c:pt>
                <c:pt idx="6">
                  <c:v>0.37647253962103761</c:v>
                </c:pt>
                <c:pt idx="7">
                  <c:v>0.38192866338366127</c:v>
                </c:pt>
                <c:pt idx="8">
                  <c:v>0.38738478714628499</c:v>
                </c:pt>
                <c:pt idx="9">
                  <c:v>0.39284091090890871</c:v>
                </c:pt>
                <c:pt idx="10">
                  <c:v>0.39829703467153255</c:v>
                </c:pt>
                <c:pt idx="11">
                  <c:v>0.40375315843415627</c:v>
                </c:pt>
                <c:pt idx="12">
                  <c:v>0.40920928219677999</c:v>
                </c:pt>
                <c:pt idx="13">
                  <c:v>0.41466540595940371</c:v>
                </c:pt>
                <c:pt idx="14">
                  <c:v>0.42012152972202738</c:v>
                </c:pt>
                <c:pt idx="15">
                  <c:v>0.42557765348465115</c:v>
                </c:pt>
                <c:pt idx="16">
                  <c:v>0.43162194157607742</c:v>
                </c:pt>
                <c:pt idx="17">
                  <c:v>0.43766622966750374</c:v>
                </c:pt>
                <c:pt idx="18">
                  <c:v>0.44371051775893</c:v>
                </c:pt>
                <c:pt idx="19">
                  <c:v>0.44975480585035627</c:v>
                </c:pt>
                <c:pt idx="20">
                  <c:v>0.45579909394178253</c:v>
                </c:pt>
              </c:numCache>
            </c:numRef>
          </c:val>
          <c:extLst>
            <c:ext xmlns:c16="http://schemas.microsoft.com/office/drawing/2014/chart" uri="{C3380CC4-5D6E-409C-BE32-E72D297353CC}">
              <c16:uniqueId val="{00000001-BFFB-4FAA-BB4C-5B356EC54DFD}"/>
            </c:ext>
          </c:extLst>
        </c:ser>
        <c:ser>
          <c:idx val="2"/>
          <c:order val="2"/>
          <c:tx>
            <c:strRef>
              <c:f>'Greenhouse Gas Costs Avoided'!$L$1</c:f>
              <c:strCache>
                <c:ptCount val="1"/>
                <c:pt idx="0">
                  <c:v>Processing</c:v>
                </c:pt>
              </c:strCache>
            </c:strRef>
          </c:tx>
          <c:spPr>
            <a:solidFill>
              <a:srgbClr val="92D050"/>
            </a:solidFill>
            <a:ln>
              <a:noFill/>
            </a:ln>
            <a:effectLst/>
          </c:spPr>
          <c:cat>
            <c:numRef>
              <c:extLst>
                <c:ext xmlns:c15="http://schemas.microsoft.com/office/drawing/2012/chart" uri="{02D57815-91ED-43cb-92C2-25804820EDAC}">
                  <c15:fullRef>
                    <c15:sqref>'Greenhouse Gas Costs Avoided'!$A$2:$A$33</c15:sqref>
                  </c15:fullRef>
                </c:ext>
              </c:extLst>
              <c:f>'Greenhouse Gas Costs Avoided'!$A$2:$A$22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extLst>
                <c:ext xmlns:c15="http://schemas.microsoft.com/office/drawing/2012/chart" uri="{02D57815-91ED-43cb-92C2-25804820EDAC}">
                  <c15:fullRef>
                    <c15:sqref>'Greenhouse Gas Costs Avoided'!$L$2:$L$33</c15:sqref>
                  </c15:fullRef>
                </c:ext>
              </c:extLst>
              <c:f>'Greenhouse Gas Costs Avoided'!$L$2:$L$22</c:f>
              <c:numCache>
                <c:formatCode>"$"#,##0.00</c:formatCode>
                <c:ptCount val="21"/>
                <c:pt idx="0">
                  <c:v>0.24199266255350585</c:v>
                </c:pt>
                <c:pt idx="1">
                  <c:v>0.24717265710196618</c:v>
                </c:pt>
                <c:pt idx="2">
                  <c:v>0.25235265165042647</c:v>
                </c:pt>
                <c:pt idx="3">
                  <c:v>0.25753264619888677</c:v>
                </c:pt>
                <c:pt idx="4">
                  <c:v>0.26271264074734713</c:v>
                </c:pt>
                <c:pt idx="5">
                  <c:v>0.26789263529580748</c:v>
                </c:pt>
                <c:pt idx="6">
                  <c:v>0.27183223287368696</c:v>
                </c:pt>
                <c:pt idx="7">
                  <c:v>0.27577183045156645</c:v>
                </c:pt>
                <c:pt idx="8">
                  <c:v>0.27971142802944599</c:v>
                </c:pt>
                <c:pt idx="9">
                  <c:v>0.28365102560732547</c:v>
                </c:pt>
                <c:pt idx="10">
                  <c:v>0.28759062318520506</c:v>
                </c:pt>
                <c:pt idx="11">
                  <c:v>0.2915302207630846</c:v>
                </c:pt>
                <c:pt idx="12">
                  <c:v>0.29546981834096409</c:v>
                </c:pt>
                <c:pt idx="13">
                  <c:v>0.29940941591884362</c:v>
                </c:pt>
                <c:pt idx="14">
                  <c:v>0.30334901349672311</c:v>
                </c:pt>
                <c:pt idx="15">
                  <c:v>0.30728861107460265</c:v>
                </c:pt>
                <c:pt idx="16">
                  <c:v>0.31165289307423572</c:v>
                </c:pt>
                <c:pt idx="17">
                  <c:v>0.31601717507386878</c:v>
                </c:pt>
                <c:pt idx="18">
                  <c:v>0.32038145707350185</c:v>
                </c:pt>
                <c:pt idx="19">
                  <c:v>0.32474573907313492</c:v>
                </c:pt>
                <c:pt idx="20">
                  <c:v>0.32911002107276793</c:v>
                </c:pt>
              </c:numCache>
            </c:numRef>
          </c:val>
          <c:extLst>
            <c:ext xmlns:c16="http://schemas.microsoft.com/office/drawing/2014/chart" uri="{C3380CC4-5D6E-409C-BE32-E72D297353CC}">
              <c16:uniqueId val="{00000002-BFFB-4FAA-BB4C-5B356EC54DFD}"/>
            </c:ext>
          </c:extLst>
        </c:ser>
        <c:ser>
          <c:idx val="3"/>
          <c:order val="3"/>
          <c:tx>
            <c:v>Transmission and Storage</c:v>
          </c:tx>
          <c:spPr>
            <a:solidFill>
              <a:schemeClr val="accent6"/>
            </a:solidFill>
            <a:ln>
              <a:noFill/>
            </a:ln>
            <a:effectLst/>
          </c:spPr>
          <c:cat>
            <c:numRef>
              <c:extLst>
                <c:ext xmlns:c15="http://schemas.microsoft.com/office/drawing/2012/chart" uri="{02D57815-91ED-43cb-92C2-25804820EDAC}">
                  <c15:fullRef>
                    <c15:sqref>'Greenhouse Gas Costs Avoided'!$A$2:$A$33</c15:sqref>
                  </c15:fullRef>
                </c:ext>
              </c:extLst>
              <c:f>'Greenhouse Gas Costs Avoided'!$A$2:$A$22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extLst>
                <c:ext xmlns:c15="http://schemas.microsoft.com/office/drawing/2012/chart" uri="{02D57815-91ED-43cb-92C2-25804820EDAC}">
                  <c15:fullRef>
                    <c15:sqref>'Greenhouse Gas Costs Avoided'!$M$2:$M$33</c15:sqref>
                  </c15:fullRef>
                </c:ext>
              </c:extLst>
              <c:f>'Greenhouse Gas Costs Avoided'!$M$2:$M$22</c:f>
              <c:numCache>
                <c:formatCode>"$"#,##0.00</c:formatCode>
                <c:ptCount val="21"/>
                <c:pt idx="0">
                  <c:v>0.16279548961475646</c:v>
                </c:pt>
                <c:pt idx="1">
                  <c:v>0.16628022233276568</c:v>
                </c:pt>
                <c:pt idx="2">
                  <c:v>0.16976495505077488</c:v>
                </c:pt>
                <c:pt idx="3">
                  <c:v>0.17324968776878411</c:v>
                </c:pt>
                <c:pt idx="4">
                  <c:v>0.17673442048679333</c:v>
                </c:pt>
                <c:pt idx="5">
                  <c:v>0.18021915320480256</c:v>
                </c:pt>
                <c:pt idx="6">
                  <c:v>0.18286943486957907</c:v>
                </c:pt>
                <c:pt idx="7">
                  <c:v>0.18551971653435556</c:v>
                </c:pt>
                <c:pt idx="8">
                  <c:v>0.18816999819913205</c:v>
                </c:pt>
                <c:pt idx="9">
                  <c:v>0.19082027986390857</c:v>
                </c:pt>
                <c:pt idx="10">
                  <c:v>0.19347056152868511</c:v>
                </c:pt>
                <c:pt idx="11">
                  <c:v>0.19612084319346162</c:v>
                </c:pt>
                <c:pt idx="12">
                  <c:v>0.19877112485823814</c:v>
                </c:pt>
                <c:pt idx="13">
                  <c:v>0.20142140652301463</c:v>
                </c:pt>
                <c:pt idx="14">
                  <c:v>0.20407168818779112</c:v>
                </c:pt>
                <c:pt idx="15">
                  <c:v>0.20672196985256763</c:v>
                </c:pt>
                <c:pt idx="16">
                  <c:v>0.20965794905726787</c:v>
                </c:pt>
                <c:pt idx="17">
                  <c:v>0.2125939282619681</c:v>
                </c:pt>
                <c:pt idx="18">
                  <c:v>0.21552990746666834</c:v>
                </c:pt>
                <c:pt idx="19">
                  <c:v>0.21846588667136857</c:v>
                </c:pt>
                <c:pt idx="20">
                  <c:v>0.22140186587606878</c:v>
                </c:pt>
              </c:numCache>
            </c:numRef>
          </c:val>
          <c:extLst>
            <c:ext xmlns:c16="http://schemas.microsoft.com/office/drawing/2014/chart" uri="{C3380CC4-5D6E-409C-BE32-E72D297353CC}">
              <c16:uniqueId val="{00000003-BFFB-4FAA-BB4C-5B356EC54DFD}"/>
            </c:ext>
          </c:extLst>
        </c:ser>
        <c:ser>
          <c:idx val="4"/>
          <c:order val="4"/>
          <c:tx>
            <c:v>On NW Natural System</c:v>
          </c:tx>
          <c:spPr>
            <a:solidFill>
              <a:schemeClr val="accent6">
                <a:lumMod val="75000"/>
              </a:schemeClr>
            </a:solidFill>
            <a:ln>
              <a:noFill/>
            </a:ln>
            <a:effectLst/>
          </c:spPr>
          <c:cat>
            <c:numRef>
              <c:extLst>
                <c:ext xmlns:c15="http://schemas.microsoft.com/office/drawing/2012/chart" uri="{02D57815-91ED-43cb-92C2-25804820EDAC}">
                  <c15:fullRef>
                    <c15:sqref>'Greenhouse Gas Costs Avoided'!$A$2:$A$33</c15:sqref>
                  </c15:fullRef>
                </c:ext>
              </c:extLst>
              <c:f>'Greenhouse Gas Costs Avoided'!$A$2:$A$22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extLst>
                <c:ext xmlns:c15="http://schemas.microsoft.com/office/drawing/2012/chart" uri="{02D57815-91ED-43cb-92C2-25804820EDAC}">
                  <c15:fullRef>
                    <c15:sqref>'Greenhouse Gas Costs Avoided'!$N$2:$N$33</c15:sqref>
                  </c15:fullRef>
                </c:ext>
              </c:extLst>
              <c:f>'Greenhouse Gas Costs Avoided'!$N$2:$N$22</c:f>
              <c:numCache>
                <c:formatCode>"$"#,##0.00</c:formatCode>
                <c:ptCount val="21"/>
                <c:pt idx="0">
                  <c:v>5.4366818548058068E-2</c:v>
                </c:pt>
                <c:pt idx="1">
                  <c:v>5.5530572112833222E-2</c:v>
                </c:pt>
                <c:pt idx="2">
                  <c:v>5.6694325677608369E-2</c:v>
                </c:pt>
                <c:pt idx="3">
                  <c:v>5.7858079242383516E-2</c:v>
                </c:pt>
                <c:pt idx="4">
                  <c:v>5.9021832807158663E-2</c:v>
                </c:pt>
                <c:pt idx="5">
                  <c:v>6.0185586371933816E-2</c:v>
                </c:pt>
                <c:pt idx="6">
                  <c:v>6.107066852446226E-2</c:v>
                </c:pt>
                <c:pt idx="7">
                  <c:v>6.1955750676990683E-2</c:v>
                </c:pt>
                <c:pt idx="8">
                  <c:v>6.2840832829519119E-2</c:v>
                </c:pt>
                <c:pt idx="9">
                  <c:v>6.3725914982047563E-2</c:v>
                </c:pt>
                <c:pt idx="10">
                  <c:v>6.461099713457602E-2</c:v>
                </c:pt>
                <c:pt idx="11">
                  <c:v>6.549607928710445E-2</c:v>
                </c:pt>
                <c:pt idx="12">
                  <c:v>6.6381161439632894E-2</c:v>
                </c:pt>
                <c:pt idx="13">
                  <c:v>6.7266243592161323E-2</c:v>
                </c:pt>
                <c:pt idx="14">
                  <c:v>6.8151325744689753E-2</c:v>
                </c:pt>
                <c:pt idx="15">
                  <c:v>6.9036407897218197E-2</c:v>
                </c:pt>
                <c:pt idx="16">
                  <c:v>7.0016900962846351E-2</c:v>
                </c:pt>
                <c:pt idx="17">
                  <c:v>7.099739402847452E-2</c:v>
                </c:pt>
                <c:pt idx="18">
                  <c:v>7.1977887094102674E-2</c:v>
                </c:pt>
                <c:pt idx="19">
                  <c:v>7.2958380159730829E-2</c:v>
                </c:pt>
                <c:pt idx="20">
                  <c:v>7.3938873225358984E-2</c:v>
                </c:pt>
              </c:numCache>
            </c:numRef>
          </c:val>
          <c:extLst>
            <c:ext xmlns:c16="http://schemas.microsoft.com/office/drawing/2014/chart" uri="{C3380CC4-5D6E-409C-BE32-E72D297353CC}">
              <c16:uniqueId val="{00000004-BFFB-4FAA-BB4C-5B356EC54DFD}"/>
            </c:ext>
          </c:extLst>
        </c:ser>
        <c:dLbls>
          <c:showLegendKey val="0"/>
          <c:showVal val="0"/>
          <c:showCatName val="0"/>
          <c:showSerName val="0"/>
          <c:showPercent val="0"/>
          <c:showBubbleSize val="0"/>
        </c:dLbls>
        <c:axId val="1180267855"/>
        <c:axId val="2024389119"/>
      </c:areaChart>
      <c:catAx>
        <c:axId val="11802678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2024389119"/>
        <c:crosses val="autoZero"/>
        <c:auto val="1"/>
        <c:lblAlgn val="ctr"/>
        <c:lblOffset val="100"/>
        <c:noMultiLvlLbl val="0"/>
      </c:catAx>
      <c:valAx>
        <c:axId val="202438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$/Dth</a:t>
                </a:r>
              </a:p>
            </c:rich>
          </c:tx>
          <c:layout>
            <c:manualLayout>
              <c:xMode val="edge"/>
              <c:yMode val="edge"/>
              <c:x val="1.3364993215739487E-2"/>
              <c:y val="0.40814712350145421"/>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180267855"/>
        <c:crosses val="autoZero"/>
        <c:crossBetween val="midCat"/>
      </c:valAx>
      <c:spPr>
        <a:noFill/>
        <a:ln>
          <a:noFill/>
        </a:ln>
        <a:effectLst/>
      </c:spPr>
    </c:plotArea>
    <c:legend>
      <c:legendPos val="b"/>
      <c:layout>
        <c:manualLayout>
          <c:xMode val="edge"/>
          <c:yMode val="edge"/>
          <c:x val="3.2592940807772162E-2"/>
          <c:y val="0.90674168262750943"/>
          <c:w val="0.96421258061873882"/>
          <c:h val="7.636642548059871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Compliance</a:t>
            </a:r>
            <a:r>
              <a:rPr lang="en-US" baseline="0"/>
              <a:t>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'Emissions Credit Price'!$J$2</c:f>
              <c:strCache>
                <c:ptCount val="1"/>
                <c:pt idx="0">
                  <c:v> Low Price (High Demand Scenario) </c:v>
                </c:pt>
              </c:strCache>
            </c:strRef>
          </c:tx>
          <c:spPr>
            <a:ln w="28575" cap="rnd">
              <a:solidFill>
                <a:schemeClr val="accent1"/>
              </a:solidFill>
              <a:round/>
            </a:ln>
            <a:effectLst/>
          </c:spPr>
          <c:marker>
            <c:symbol val="none"/>
          </c:marker>
          <c:cat>
            <c:numRef>
              <c:f>'Emissions Credit Price'!$A$3:$A$33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'Emissions Credit Price'!$J$3:$J$33</c:f>
              <c:numCache>
                <c:formatCode>_("$"* #,##0.00_);_("$"* \(#,##0.00\);_("$"* "-"??_);_(@_)</c:formatCode>
                <c:ptCount val="31"/>
                <c:pt idx="0">
                  <c:v>1.084435117423179</c:v>
                </c:pt>
                <c:pt idx="1">
                  <c:v>1.382041395330184</c:v>
                </c:pt>
                <c:pt idx="2">
                  <c:v>1.2002386619007086</c:v>
                </c:pt>
                <c:pt idx="3">
                  <c:v>1.2619996941806579</c:v>
                </c:pt>
                <c:pt idx="4">
                  <c:v>1.3268529118013257</c:v>
                </c:pt>
                <c:pt idx="5">
                  <c:v>1.3948409979053111</c:v>
                </c:pt>
                <c:pt idx="6">
                  <c:v>1.464999051498006</c:v>
                </c:pt>
                <c:pt idx="7">
                  <c:v>1.5345038547523033</c:v>
                </c:pt>
                <c:pt idx="8">
                  <c:v>1.6055870809081549</c:v>
                </c:pt>
                <c:pt idx="9">
                  <c:v>1.6795342908215394</c:v>
                </c:pt>
                <c:pt idx="10">
                  <c:v>1.7565471936259263</c:v>
                </c:pt>
                <c:pt idx="11">
                  <c:v>1.8389467434619116</c:v>
                </c:pt>
                <c:pt idx="12">
                  <c:v>1.9258730958911894</c:v>
                </c:pt>
                <c:pt idx="13">
                  <c:v>2.0175237752202562</c:v>
                </c:pt>
                <c:pt idx="14">
                  <c:v>2.1143069132923484</c:v>
                </c:pt>
                <c:pt idx="15">
                  <c:v>2.2160541593217755</c:v>
                </c:pt>
                <c:pt idx="16">
                  <c:v>2.3236139923401691</c:v>
                </c:pt>
                <c:pt idx="17">
                  <c:v>2.4371963389653444</c:v>
                </c:pt>
                <c:pt idx="18">
                  <c:v>2.5566585423833361</c:v>
                </c:pt>
                <c:pt idx="19">
                  <c:v>2.6825054096259584</c:v>
                </c:pt>
                <c:pt idx="20">
                  <c:v>2.8142110068738071</c:v>
                </c:pt>
                <c:pt idx="21">
                  <c:v>2.9535538181716783</c:v>
                </c:pt>
                <c:pt idx="22">
                  <c:v>3.0983679126153492</c:v>
                </c:pt>
                <c:pt idx="23">
                  <c:v>3.2496372675397267</c:v>
                </c:pt>
                <c:pt idx="24">
                  <c:v>3.4082166084538064</c:v>
                </c:pt>
                <c:pt idx="25">
                  <c:v>3.574474714849639</c:v>
                </c:pt>
                <c:pt idx="26">
                  <c:v>3.7487653931597555</c:v>
                </c:pt>
                <c:pt idx="27">
                  <c:v>3.9314514943662893</c:v>
                </c:pt>
                <c:pt idx="28">
                  <c:v>4.1226138877085248</c:v>
                </c:pt>
                <c:pt idx="29">
                  <c:v>4.322400251840854</c:v>
                </c:pt>
                <c:pt idx="30">
                  <c:v>4.530445395906912</c:v>
                </c:pt>
              </c:numCache>
            </c:numRef>
          </c:val>
          <c:smooth val="0"/>
          <c:extLst>
            <c:ext xmlns:c16="http://schemas.microsoft.com/office/drawing/2014/chart" uri="{C3380CC4-5D6E-409C-BE32-E72D297353CC}">
              <c16:uniqueId val="{00000000-00A6-4601-A9AB-A804C0D4FF56}"/>
            </c:ext>
          </c:extLst>
        </c:ser>
        <c:ser>
          <c:idx val="1"/>
          <c:order val="1"/>
          <c:tx>
            <c:strRef>
              <c:f>'Emissions Credit Price'!$K$2</c:f>
              <c:strCache>
                <c:ptCount val="1"/>
                <c:pt idx="0">
                  <c:v> Mid Price (Mid Demand Scenario) </c:v>
                </c:pt>
              </c:strCache>
            </c:strRef>
          </c:tx>
          <c:spPr>
            <a:ln w="28575" cap="rnd">
              <a:solidFill>
                <a:schemeClr val="accent2"/>
              </a:solidFill>
              <a:round/>
            </a:ln>
            <a:effectLst/>
          </c:spPr>
          <c:marker>
            <c:symbol val="none"/>
          </c:marker>
          <c:cat>
            <c:numRef>
              <c:f>'Emissions Credit Price'!$A$3:$A$33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'Emissions Credit Price'!$K$3:$K$33</c:f>
              <c:numCache>
                <c:formatCode>_("$"* #,##0.00_);_("$"* \(#,##0.00\);_("$"* "-"??_);_(@_)</c:formatCode>
                <c:ptCount val="31"/>
                <c:pt idx="0">
                  <c:v>1.084435117423179</c:v>
                </c:pt>
                <c:pt idx="1">
                  <c:v>1.382041395330184</c:v>
                </c:pt>
                <c:pt idx="2">
                  <c:v>1.5183602829902079</c:v>
                </c:pt>
                <c:pt idx="3">
                  <c:v>1.6672001480120395</c:v>
                </c:pt>
                <c:pt idx="4">
                  <c:v>1.8303953216936328</c:v>
                </c:pt>
                <c:pt idx="5">
                  <c:v>2.0091600721673259</c:v>
                </c:pt>
                <c:pt idx="6">
                  <c:v>2.2039704688009323</c:v>
                </c:pt>
                <c:pt idx="7">
                  <c:v>2.4147228209427172</c:v>
                </c:pt>
                <c:pt idx="8">
                  <c:v>2.6435055074141016</c:v>
                </c:pt>
                <c:pt idx="9">
                  <c:v>2.8936658050138946</c:v>
                </c:pt>
                <c:pt idx="10">
                  <c:v>3.1670094520501597</c:v>
                </c:pt>
                <c:pt idx="11">
                  <c:v>3.4696024846318703</c:v>
                </c:pt>
                <c:pt idx="12">
                  <c:v>3.8016643807416939</c:v>
                </c:pt>
                <c:pt idx="13">
                  <c:v>4.1657946983243246</c:v>
                </c:pt>
                <c:pt idx="14">
                  <c:v>4.5654558835919028</c:v>
                </c:pt>
                <c:pt idx="15">
                  <c:v>5.0035008741682265</c:v>
                </c:pt>
                <c:pt idx="16">
                  <c:v>5.1473793563843691</c:v>
                </c:pt>
                <c:pt idx="17">
                  <c:v>5.2963381923007766</c:v>
                </c:pt>
                <c:pt idx="18">
                  <c:v>5.4493081891352544</c:v>
                </c:pt>
                <c:pt idx="19">
                  <c:v>5.606890825278958</c:v>
                </c:pt>
                <c:pt idx="20">
                  <c:v>5.7675826620899597</c:v>
                </c:pt>
                <c:pt idx="21">
                  <c:v>5.935130766850258</c:v>
                </c:pt>
                <c:pt idx="22">
                  <c:v>6.1052609366481567</c:v>
                </c:pt>
                <c:pt idx="23">
                  <c:v>6.2788338222861402</c:v>
                </c:pt>
                <c:pt idx="24">
                  <c:v>6.4570478846612929</c:v>
                </c:pt>
                <c:pt idx="25">
                  <c:v>6.6405150868084322</c:v>
                </c:pt>
                <c:pt idx="26">
                  <c:v>6.8289022097138705</c:v>
                </c:pt>
                <c:pt idx="27">
                  <c:v>7.0221809990540507</c:v>
                </c:pt>
                <c:pt idx="28">
                  <c:v>7.2198931009350886</c:v>
                </c:pt>
                <c:pt idx="29">
                  <c:v>7.4222972772007143</c:v>
                </c:pt>
                <c:pt idx="30">
                  <c:v>7.6285297110405814</c:v>
                </c:pt>
              </c:numCache>
            </c:numRef>
          </c:val>
          <c:smooth val="0"/>
          <c:extLst>
            <c:ext xmlns:c16="http://schemas.microsoft.com/office/drawing/2014/chart" uri="{C3380CC4-5D6E-409C-BE32-E72D297353CC}">
              <c16:uniqueId val="{00000001-00A6-4601-A9AB-A804C0D4FF56}"/>
            </c:ext>
          </c:extLst>
        </c:ser>
        <c:ser>
          <c:idx val="2"/>
          <c:order val="2"/>
          <c:tx>
            <c:strRef>
              <c:f>'Emissions Credit Price'!$L$2</c:f>
              <c:strCache>
                <c:ptCount val="1"/>
                <c:pt idx="0">
                  <c:v> High Price (Low Demand Scenario) </c:v>
                </c:pt>
              </c:strCache>
            </c:strRef>
          </c:tx>
          <c:spPr>
            <a:ln w="28575" cap="rnd">
              <a:solidFill>
                <a:schemeClr val="accent3"/>
              </a:solidFill>
              <a:round/>
            </a:ln>
            <a:effectLst/>
          </c:spPr>
          <c:marker>
            <c:symbol val="none"/>
          </c:marker>
          <c:cat>
            <c:numRef>
              <c:f>'Emissions Credit Price'!$A$3:$A$33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'Emissions Credit Price'!$L$3:$L$33</c:f>
              <c:numCache>
                <c:formatCode>_("$"* #,##0.00_);_("$"* \(#,##0.00\);_("$"* "-"??_);_(@_)</c:formatCode>
                <c:ptCount val="31"/>
                <c:pt idx="0">
                  <c:v>1.084435117423179</c:v>
                </c:pt>
                <c:pt idx="1">
                  <c:v>1.382041395330184</c:v>
                </c:pt>
                <c:pt idx="2">
                  <c:v>1.5458032390340439</c:v>
                </c:pt>
                <c:pt idx="3">
                  <c:v>1.7280109734108424</c:v>
                </c:pt>
                <c:pt idx="4">
                  <c:v>1.9314480476408618</c:v>
                </c:pt>
                <c:pt idx="5">
                  <c:v>2.1584005880368746</c:v>
                </c:pt>
                <c:pt idx="6">
                  <c:v>2.4104751619151044</c:v>
                </c:pt>
                <c:pt idx="7">
                  <c:v>2.6887074725371978</c:v>
                </c:pt>
                <c:pt idx="8">
                  <c:v>2.996648920499946</c:v>
                </c:pt>
                <c:pt idx="9">
                  <c:v>3.339514978438852</c:v>
                </c:pt>
                <c:pt idx="10">
                  <c:v>3.7210350514231747</c:v>
                </c:pt>
                <c:pt idx="11">
                  <c:v>4.1502427497639598</c:v>
                </c:pt>
                <c:pt idx="12">
                  <c:v>4.6296369025600148</c:v>
                </c:pt>
                <c:pt idx="13">
                  <c:v>5.1647630090130283</c:v>
                </c:pt>
                <c:pt idx="14">
                  <c:v>5.7625680068068199</c:v>
                </c:pt>
                <c:pt idx="15">
                  <c:v>6.4296194808152167</c:v>
                </c:pt>
                <c:pt idx="16">
                  <c:v>6.6023323538917609</c:v>
                </c:pt>
                <c:pt idx="17">
                  <c:v>6.7808920331878957</c:v>
                </c:pt>
                <c:pt idx="18">
                  <c:v>6.9638980729572149</c:v>
                </c:pt>
                <c:pt idx="19">
                  <c:v>7.1520913053717949</c:v>
                </c:pt>
                <c:pt idx="20">
                  <c:v>7.3435269452765404</c:v>
                </c:pt>
                <c:pt idx="21">
                  <c:v>7.5429472742415475</c:v>
                </c:pt>
                <c:pt idx="22">
                  <c:v>7.744884134129272</c:v>
                </c:pt>
                <c:pt idx="23">
                  <c:v>7.950411333759269</c:v>
                </c:pt>
                <c:pt idx="24">
                  <c:v>8.161021676093501</c:v>
                </c:pt>
                <c:pt idx="25">
                  <c:v>8.3774569890184303</c:v>
                </c:pt>
                <c:pt idx="26">
                  <c:v>8.5992633142510115</c:v>
                </c:pt>
                <c:pt idx="27">
                  <c:v>8.8263732304711304</c:v>
                </c:pt>
                <c:pt idx="28">
                  <c:v>9.05818008905967</c:v>
                </c:pt>
                <c:pt idx="29">
                  <c:v>9.2949796418706736</c:v>
                </c:pt>
                <c:pt idx="30">
                  <c:v>9.5356621388007277</c:v>
                </c:pt>
              </c:numCache>
            </c:numRef>
          </c:val>
          <c:smooth val="0"/>
          <c:extLst>
            <c:ext xmlns:c16="http://schemas.microsoft.com/office/drawing/2014/chart" uri="{C3380CC4-5D6E-409C-BE32-E72D297353CC}">
              <c16:uniqueId val="{00000002-00A6-4601-A9AB-A804C0D4FF56}"/>
            </c:ext>
          </c:extLst>
        </c:ser>
        <c:ser>
          <c:idx val="3"/>
          <c:order val="3"/>
          <c:tx>
            <c:strRef>
              <c:f>'Emissions Credit Price'!$M$1</c:f>
              <c:strCache>
                <c:ptCount val="1"/>
                <c:pt idx="0">
                  <c:v>Community Climate Investment Price (2021 $/MMBtu)</c:v>
                </c:pt>
              </c:strCache>
            </c:strRef>
          </c:tx>
          <c:spPr>
            <a:ln w="28575" cap="rnd">
              <a:solidFill>
                <a:schemeClr val="accent4"/>
              </a:solidFill>
              <a:round/>
            </a:ln>
            <a:effectLst/>
          </c:spPr>
          <c:marker>
            <c:symbol val="none"/>
          </c:marker>
          <c:cat>
            <c:numRef>
              <c:f>'Emissions Credit Price'!$A$3:$A$33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'Emissions Credit Price'!$M$3:$M$33</c:f>
              <c:numCache>
                <c:formatCode>_("$"* #,##0.00_);_("$"* \(#,##0.00\);_("$"* "-"??_);_(@_)</c:formatCode>
                <c:ptCount val="31"/>
                <c:pt idx="0">
                  <c:v>0</c:v>
                </c:pt>
                <c:pt idx="1">
                  <c:v>5.6800949999999997</c:v>
                </c:pt>
                <c:pt idx="2">
                  <c:v>5.7331799999999999</c:v>
                </c:pt>
                <c:pt idx="3">
                  <c:v>5.7862650000000002</c:v>
                </c:pt>
                <c:pt idx="4">
                  <c:v>5.8393499999999996</c:v>
                </c:pt>
                <c:pt idx="5">
                  <c:v>5.8924349999999999</c:v>
                </c:pt>
                <c:pt idx="6">
                  <c:v>5.9455200000000001</c:v>
                </c:pt>
                <c:pt idx="7">
                  <c:v>5.9986050000000004</c:v>
                </c:pt>
                <c:pt idx="8">
                  <c:v>6.0516899999999998</c:v>
                </c:pt>
                <c:pt idx="9">
                  <c:v>6.1047750000000001</c:v>
                </c:pt>
                <c:pt idx="10">
                  <c:v>6.1578600000000003</c:v>
                </c:pt>
                <c:pt idx="11">
                  <c:v>6.2109449999999997</c:v>
                </c:pt>
                <c:pt idx="12">
                  <c:v>6.26403</c:v>
                </c:pt>
                <c:pt idx="13">
                  <c:v>6.3171150000000003</c:v>
                </c:pt>
                <c:pt idx="14">
                  <c:v>6.3701999999999996</c:v>
                </c:pt>
                <c:pt idx="15">
                  <c:v>6.4232849999999999</c:v>
                </c:pt>
                <c:pt idx="16">
                  <c:v>6.4763700000000002</c:v>
                </c:pt>
                <c:pt idx="17">
                  <c:v>6.5294550000000005</c:v>
                </c:pt>
                <c:pt idx="18">
                  <c:v>6.5825399999999998</c:v>
                </c:pt>
                <c:pt idx="19">
                  <c:v>6.6356250000000001</c:v>
                </c:pt>
                <c:pt idx="20">
                  <c:v>6.6887100000000004</c:v>
                </c:pt>
                <c:pt idx="21">
                  <c:v>6.7417949999999998</c:v>
                </c:pt>
                <c:pt idx="22">
                  <c:v>6.79488</c:v>
                </c:pt>
                <c:pt idx="23">
                  <c:v>6.8479650000000003</c:v>
                </c:pt>
                <c:pt idx="24">
                  <c:v>6.9010499999999997</c:v>
                </c:pt>
                <c:pt idx="25">
                  <c:v>6.954135</c:v>
                </c:pt>
                <c:pt idx="26">
                  <c:v>7.0072200000000002</c:v>
                </c:pt>
                <c:pt idx="27">
                  <c:v>7.0603049999999996</c:v>
                </c:pt>
                <c:pt idx="28">
                  <c:v>7.1133899999999999</c:v>
                </c:pt>
                <c:pt idx="29">
                  <c:v>7.1664750000000002</c:v>
                </c:pt>
                <c:pt idx="30">
                  <c:v>7.2195600000000004</c:v>
                </c:pt>
              </c:numCache>
            </c:numRef>
          </c:val>
          <c:smooth val="0"/>
          <c:extLst>
            <c:ext xmlns:c16="http://schemas.microsoft.com/office/drawing/2014/chart" uri="{C3380CC4-5D6E-409C-BE32-E72D297353CC}">
              <c16:uniqueId val="{00000003-00A6-4601-A9AB-A804C0D4FF56}"/>
            </c:ext>
          </c:extLst>
        </c:ser>
        <c:ser>
          <c:idx val="4"/>
          <c:order val="4"/>
          <c:tx>
            <c:strRef>
              <c:f>'Emissions Credit Price'!$P$1</c:f>
              <c:strCache>
                <c:ptCount val="1"/>
                <c:pt idx="0">
                  <c:v>SSC Combustion</c:v>
                </c:pt>
              </c:strCache>
            </c:strRef>
          </c:tx>
          <c:spPr>
            <a:ln w="28575" cap="rnd">
              <a:solidFill>
                <a:schemeClr val="accent5"/>
              </a:solidFill>
              <a:round/>
            </a:ln>
            <a:effectLst/>
          </c:spPr>
          <c:marker>
            <c:symbol val="none"/>
          </c:marker>
          <c:val>
            <c:numRef>
              <c:f>'Emissions Credit Price'!$P$3:$P$33</c:f>
              <c:numCache>
                <c:formatCode>General</c:formatCode>
                <c:ptCount val="31"/>
                <c:pt idx="0">
                  <c:v>4.1075895847193227</c:v>
                </c:pt>
                <c:pt idx="1">
                  <c:v>4.1955149434126007</c:v>
                </c:pt>
                <c:pt idx="2">
                  <c:v>4.2834403021058787</c:v>
                </c:pt>
                <c:pt idx="3">
                  <c:v>4.3713656607991576</c:v>
                </c:pt>
                <c:pt idx="4">
                  <c:v>4.4592910194924356</c:v>
                </c:pt>
                <c:pt idx="5">
                  <c:v>4.5472163781857144</c:v>
                </c:pt>
                <c:pt idx="6">
                  <c:v>4.6140872072766808</c:v>
                </c:pt>
                <c:pt idx="7">
                  <c:v>4.6809580363676462</c:v>
                </c:pt>
                <c:pt idx="8">
                  <c:v>4.7478288654586125</c:v>
                </c:pt>
                <c:pt idx="9">
                  <c:v>4.8146996945495788</c:v>
                </c:pt>
                <c:pt idx="10">
                  <c:v>4.8815705236405469</c:v>
                </c:pt>
                <c:pt idx="11">
                  <c:v>4.9484413527315132</c:v>
                </c:pt>
                <c:pt idx="12">
                  <c:v>5.0153121818224795</c:v>
                </c:pt>
                <c:pt idx="13">
                  <c:v>5.0821830109134458</c:v>
                </c:pt>
                <c:pt idx="14">
                  <c:v>5.1490538400044112</c:v>
                </c:pt>
                <c:pt idx="15">
                  <c:v>5.2159246690953784</c:v>
                </c:pt>
                <c:pt idx="16">
                  <c:v>5.2900041023199584</c:v>
                </c:pt>
                <c:pt idx="17">
                  <c:v>5.3640835355445384</c:v>
                </c:pt>
                <c:pt idx="18">
                  <c:v>5.4381629687691184</c:v>
                </c:pt>
                <c:pt idx="19">
                  <c:v>5.5122424019936993</c:v>
                </c:pt>
                <c:pt idx="20">
                  <c:v>5.5863218352182784</c:v>
                </c:pt>
                <c:pt idx="21">
                  <c:v>5.652043268573788</c:v>
                </c:pt>
                <c:pt idx="22">
                  <c:v>5.7177647019292968</c:v>
                </c:pt>
                <c:pt idx="23">
                  <c:v>5.7834861352848064</c:v>
                </c:pt>
                <c:pt idx="24">
                  <c:v>5.849207568640316</c:v>
                </c:pt>
                <c:pt idx="25">
                  <c:v>5.9149290019958238</c:v>
                </c:pt>
                <c:pt idx="26">
                  <c:v>5.9916040075772523</c:v>
                </c:pt>
                <c:pt idx="27">
                  <c:v>6.0682790131586799</c:v>
                </c:pt>
                <c:pt idx="28">
                  <c:v>6.1449540187401075</c:v>
                </c:pt>
                <c:pt idx="29">
                  <c:v>6.2216290243215351</c:v>
                </c:pt>
                <c:pt idx="30">
                  <c:v>6.2983040299029618</c:v>
                </c:pt>
              </c:numCache>
            </c:numRef>
          </c:val>
          <c:smooth val="0"/>
          <c:extLst>
            <c:ext xmlns:c16="http://schemas.microsoft.com/office/drawing/2014/chart" uri="{C3380CC4-5D6E-409C-BE32-E72D297353CC}">
              <c16:uniqueId val="{00000004-00A6-4601-A9AB-A804C0D4FF56}"/>
            </c:ext>
          </c:extLst>
        </c:ser>
        <c:dLbls>
          <c:showLegendKey val="0"/>
          <c:showVal val="0"/>
          <c:showCatName val="0"/>
          <c:showSerName val="0"/>
          <c:showPercent val="0"/>
          <c:showBubbleSize val="0"/>
        </c:dLbls>
        <c:smooth val="0"/>
        <c:axId val="1281167007"/>
        <c:axId val="1281155775"/>
      </c:lineChart>
      <c:catAx>
        <c:axId val="1281167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1155775"/>
        <c:crosses val="autoZero"/>
        <c:auto val="1"/>
        <c:lblAlgn val="ctr"/>
        <c:lblOffset val="100"/>
        <c:noMultiLvlLbl val="0"/>
      </c:catAx>
      <c:valAx>
        <c:axId val="1281155775"/>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1167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9408312149957629E-2"/>
          <c:y val="7.2474083755917337E-2"/>
          <c:w val="0.96009300018600041"/>
          <c:h val="0.74943749860849851"/>
        </c:manualLayout>
      </c:layout>
      <c:lineChart>
        <c:grouping val="standard"/>
        <c:varyColors val="0"/>
        <c:ser>
          <c:idx val="0"/>
          <c:order val="0"/>
          <c:tx>
            <c:strRef>
              <c:f>Monthly!$E$1</c:f>
              <c:strCache>
                <c:ptCount val="1"/>
                <c:pt idx="0">
                  <c:v>OR SCC</c:v>
                </c:pt>
              </c:strCache>
            </c:strRef>
          </c:tx>
          <c:spPr>
            <a:ln w="28575" cap="rnd">
              <a:solidFill>
                <a:schemeClr val="accent1"/>
              </a:solidFill>
              <a:round/>
            </a:ln>
            <a:effectLst/>
          </c:spPr>
          <c:marker>
            <c:symbol val="none"/>
          </c:marker>
          <c:cat>
            <c:numRef>
              <c:f>Monthly!$D$2:$D$351</c:f>
              <c:numCache>
                <c:formatCode>m/d/yyyy</c:formatCode>
                <c:ptCount val="350"/>
                <c:pt idx="0">
                  <c:v>44501</c:v>
                </c:pt>
                <c:pt idx="1">
                  <c:v>44531</c:v>
                </c:pt>
                <c:pt idx="2">
                  <c:v>44562</c:v>
                </c:pt>
                <c:pt idx="3">
                  <c:v>44593</c:v>
                </c:pt>
                <c:pt idx="4">
                  <c:v>44621</c:v>
                </c:pt>
                <c:pt idx="5">
                  <c:v>44652</c:v>
                </c:pt>
                <c:pt idx="6">
                  <c:v>44682</c:v>
                </c:pt>
                <c:pt idx="7">
                  <c:v>44713</c:v>
                </c:pt>
                <c:pt idx="8">
                  <c:v>44743</c:v>
                </c:pt>
                <c:pt idx="9">
                  <c:v>44774</c:v>
                </c:pt>
                <c:pt idx="10">
                  <c:v>44805</c:v>
                </c:pt>
                <c:pt idx="11">
                  <c:v>44835</c:v>
                </c:pt>
                <c:pt idx="12">
                  <c:v>44866</c:v>
                </c:pt>
                <c:pt idx="13">
                  <c:v>44896</c:v>
                </c:pt>
                <c:pt idx="14">
                  <c:v>44927</c:v>
                </c:pt>
                <c:pt idx="15">
                  <c:v>44958</c:v>
                </c:pt>
                <c:pt idx="16">
                  <c:v>44986</c:v>
                </c:pt>
                <c:pt idx="17">
                  <c:v>45017</c:v>
                </c:pt>
                <c:pt idx="18">
                  <c:v>45047</c:v>
                </c:pt>
                <c:pt idx="19">
                  <c:v>45078</c:v>
                </c:pt>
                <c:pt idx="20">
                  <c:v>45108</c:v>
                </c:pt>
                <c:pt idx="21">
                  <c:v>45139</c:v>
                </c:pt>
                <c:pt idx="22">
                  <c:v>45170</c:v>
                </c:pt>
                <c:pt idx="23">
                  <c:v>45200</c:v>
                </c:pt>
                <c:pt idx="24">
                  <c:v>45231</c:v>
                </c:pt>
                <c:pt idx="25">
                  <c:v>45261</c:v>
                </c:pt>
                <c:pt idx="26">
                  <c:v>45292</c:v>
                </c:pt>
                <c:pt idx="27">
                  <c:v>45323</c:v>
                </c:pt>
                <c:pt idx="28">
                  <c:v>45352</c:v>
                </c:pt>
                <c:pt idx="29">
                  <c:v>45383</c:v>
                </c:pt>
                <c:pt idx="30">
                  <c:v>45413</c:v>
                </c:pt>
                <c:pt idx="31">
                  <c:v>45444</c:v>
                </c:pt>
                <c:pt idx="32">
                  <c:v>45474</c:v>
                </c:pt>
                <c:pt idx="33">
                  <c:v>45505</c:v>
                </c:pt>
                <c:pt idx="34">
                  <c:v>45536</c:v>
                </c:pt>
                <c:pt idx="35">
                  <c:v>45566</c:v>
                </c:pt>
                <c:pt idx="36">
                  <c:v>45597</c:v>
                </c:pt>
                <c:pt idx="37">
                  <c:v>45627</c:v>
                </c:pt>
                <c:pt idx="38">
                  <c:v>45658</c:v>
                </c:pt>
                <c:pt idx="39">
                  <c:v>45689</c:v>
                </c:pt>
                <c:pt idx="40">
                  <c:v>45717</c:v>
                </c:pt>
                <c:pt idx="41">
                  <c:v>45748</c:v>
                </c:pt>
                <c:pt idx="42">
                  <c:v>45778</c:v>
                </c:pt>
                <c:pt idx="43">
                  <c:v>45809</c:v>
                </c:pt>
                <c:pt idx="44">
                  <c:v>45839</c:v>
                </c:pt>
                <c:pt idx="45">
                  <c:v>45870</c:v>
                </c:pt>
                <c:pt idx="46">
                  <c:v>45901</c:v>
                </c:pt>
                <c:pt idx="47">
                  <c:v>45931</c:v>
                </c:pt>
                <c:pt idx="48">
                  <c:v>45962</c:v>
                </c:pt>
                <c:pt idx="49">
                  <c:v>45992</c:v>
                </c:pt>
                <c:pt idx="50">
                  <c:v>46023</c:v>
                </c:pt>
                <c:pt idx="51">
                  <c:v>46054</c:v>
                </c:pt>
                <c:pt idx="52">
                  <c:v>46082</c:v>
                </c:pt>
                <c:pt idx="53">
                  <c:v>46113</c:v>
                </c:pt>
                <c:pt idx="54">
                  <c:v>46143</c:v>
                </c:pt>
                <c:pt idx="55">
                  <c:v>46174</c:v>
                </c:pt>
                <c:pt idx="56">
                  <c:v>46204</c:v>
                </c:pt>
                <c:pt idx="57">
                  <c:v>46235</c:v>
                </c:pt>
                <c:pt idx="58">
                  <c:v>46266</c:v>
                </c:pt>
                <c:pt idx="59">
                  <c:v>46296</c:v>
                </c:pt>
                <c:pt idx="60">
                  <c:v>46327</c:v>
                </c:pt>
                <c:pt idx="61">
                  <c:v>46357</c:v>
                </c:pt>
                <c:pt idx="62">
                  <c:v>46388</c:v>
                </c:pt>
                <c:pt idx="63">
                  <c:v>46419</c:v>
                </c:pt>
                <c:pt idx="64">
                  <c:v>46447</c:v>
                </c:pt>
                <c:pt idx="65">
                  <c:v>46478</c:v>
                </c:pt>
                <c:pt idx="66">
                  <c:v>46508</c:v>
                </c:pt>
                <c:pt idx="67">
                  <c:v>46539</c:v>
                </c:pt>
                <c:pt idx="68">
                  <c:v>46569</c:v>
                </c:pt>
                <c:pt idx="69">
                  <c:v>46600</c:v>
                </c:pt>
                <c:pt idx="70">
                  <c:v>46631</c:v>
                </c:pt>
                <c:pt idx="71">
                  <c:v>46661</c:v>
                </c:pt>
                <c:pt idx="72">
                  <c:v>46692</c:v>
                </c:pt>
                <c:pt idx="73">
                  <c:v>46722</c:v>
                </c:pt>
                <c:pt idx="74">
                  <c:v>46753</c:v>
                </c:pt>
                <c:pt idx="75">
                  <c:v>46784</c:v>
                </c:pt>
                <c:pt idx="76">
                  <c:v>46813</c:v>
                </c:pt>
                <c:pt idx="77">
                  <c:v>46844</c:v>
                </c:pt>
                <c:pt idx="78">
                  <c:v>46874</c:v>
                </c:pt>
                <c:pt idx="79">
                  <c:v>46905</c:v>
                </c:pt>
                <c:pt idx="80">
                  <c:v>46935</c:v>
                </c:pt>
                <c:pt idx="81">
                  <c:v>46966</c:v>
                </c:pt>
                <c:pt idx="82">
                  <c:v>46997</c:v>
                </c:pt>
                <c:pt idx="83">
                  <c:v>47027</c:v>
                </c:pt>
                <c:pt idx="84">
                  <c:v>47058</c:v>
                </c:pt>
                <c:pt idx="85">
                  <c:v>47088</c:v>
                </c:pt>
                <c:pt idx="86">
                  <c:v>47119</c:v>
                </c:pt>
                <c:pt idx="87">
                  <c:v>47150</c:v>
                </c:pt>
                <c:pt idx="88">
                  <c:v>47178</c:v>
                </c:pt>
                <c:pt idx="89">
                  <c:v>47209</c:v>
                </c:pt>
                <c:pt idx="90">
                  <c:v>47239</c:v>
                </c:pt>
                <c:pt idx="91">
                  <c:v>47270</c:v>
                </c:pt>
                <c:pt idx="92">
                  <c:v>47300</c:v>
                </c:pt>
                <c:pt idx="93">
                  <c:v>47331</c:v>
                </c:pt>
                <c:pt idx="94">
                  <c:v>47362</c:v>
                </c:pt>
                <c:pt idx="95">
                  <c:v>47392</c:v>
                </c:pt>
                <c:pt idx="96">
                  <c:v>47423</c:v>
                </c:pt>
                <c:pt idx="97">
                  <c:v>47453</c:v>
                </c:pt>
                <c:pt idx="98">
                  <c:v>47484</c:v>
                </c:pt>
                <c:pt idx="99">
                  <c:v>47515</c:v>
                </c:pt>
                <c:pt idx="100">
                  <c:v>47543</c:v>
                </c:pt>
                <c:pt idx="101">
                  <c:v>47574</c:v>
                </c:pt>
                <c:pt idx="102">
                  <c:v>47604</c:v>
                </c:pt>
                <c:pt idx="103">
                  <c:v>47635</c:v>
                </c:pt>
                <c:pt idx="104">
                  <c:v>47665</c:v>
                </c:pt>
                <c:pt idx="105">
                  <c:v>47696</c:v>
                </c:pt>
                <c:pt idx="106">
                  <c:v>47727</c:v>
                </c:pt>
                <c:pt idx="107">
                  <c:v>47757</c:v>
                </c:pt>
                <c:pt idx="108">
                  <c:v>47788</c:v>
                </c:pt>
                <c:pt idx="109">
                  <c:v>47818</c:v>
                </c:pt>
                <c:pt idx="110">
                  <c:v>47849</c:v>
                </c:pt>
                <c:pt idx="111">
                  <c:v>47880</c:v>
                </c:pt>
                <c:pt idx="112">
                  <c:v>47908</c:v>
                </c:pt>
                <c:pt idx="113">
                  <c:v>47939</c:v>
                </c:pt>
                <c:pt idx="114">
                  <c:v>47969</c:v>
                </c:pt>
                <c:pt idx="115">
                  <c:v>48000</c:v>
                </c:pt>
                <c:pt idx="116">
                  <c:v>48030</c:v>
                </c:pt>
                <c:pt idx="117">
                  <c:v>48061</c:v>
                </c:pt>
                <c:pt idx="118">
                  <c:v>48092</c:v>
                </c:pt>
                <c:pt idx="119">
                  <c:v>48122</c:v>
                </c:pt>
                <c:pt idx="120">
                  <c:v>48153</c:v>
                </c:pt>
                <c:pt idx="121">
                  <c:v>48183</c:v>
                </c:pt>
                <c:pt idx="122">
                  <c:v>48214</c:v>
                </c:pt>
                <c:pt idx="123">
                  <c:v>48245</c:v>
                </c:pt>
                <c:pt idx="124">
                  <c:v>48274</c:v>
                </c:pt>
                <c:pt idx="125">
                  <c:v>48305</c:v>
                </c:pt>
                <c:pt idx="126">
                  <c:v>48335</c:v>
                </c:pt>
                <c:pt idx="127">
                  <c:v>48366</c:v>
                </c:pt>
                <c:pt idx="128">
                  <c:v>48396</c:v>
                </c:pt>
                <c:pt idx="129">
                  <c:v>48427</c:v>
                </c:pt>
                <c:pt idx="130">
                  <c:v>48458</c:v>
                </c:pt>
                <c:pt idx="131">
                  <c:v>48488</c:v>
                </c:pt>
                <c:pt idx="132">
                  <c:v>48519</c:v>
                </c:pt>
                <c:pt idx="133">
                  <c:v>48549</c:v>
                </c:pt>
                <c:pt idx="134">
                  <c:v>48580</c:v>
                </c:pt>
                <c:pt idx="135">
                  <c:v>48611</c:v>
                </c:pt>
                <c:pt idx="136">
                  <c:v>48639</c:v>
                </c:pt>
                <c:pt idx="137">
                  <c:v>48670</c:v>
                </c:pt>
                <c:pt idx="138">
                  <c:v>48700</c:v>
                </c:pt>
                <c:pt idx="139">
                  <c:v>48731</c:v>
                </c:pt>
                <c:pt idx="140">
                  <c:v>48761</c:v>
                </c:pt>
                <c:pt idx="141">
                  <c:v>48792</c:v>
                </c:pt>
                <c:pt idx="142">
                  <c:v>48823</c:v>
                </c:pt>
                <c:pt idx="143">
                  <c:v>48853</c:v>
                </c:pt>
                <c:pt idx="144">
                  <c:v>48884</c:v>
                </c:pt>
                <c:pt idx="145">
                  <c:v>48914</c:v>
                </c:pt>
                <c:pt idx="146">
                  <c:v>48945</c:v>
                </c:pt>
                <c:pt idx="147">
                  <c:v>48976</c:v>
                </c:pt>
                <c:pt idx="148">
                  <c:v>49004</c:v>
                </c:pt>
                <c:pt idx="149">
                  <c:v>49035</c:v>
                </c:pt>
                <c:pt idx="150">
                  <c:v>49065</c:v>
                </c:pt>
                <c:pt idx="151">
                  <c:v>49096</c:v>
                </c:pt>
                <c:pt idx="152">
                  <c:v>49126</c:v>
                </c:pt>
                <c:pt idx="153">
                  <c:v>49157</c:v>
                </c:pt>
                <c:pt idx="154">
                  <c:v>49188</c:v>
                </c:pt>
                <c:pt idx="155">
                  <c:v>49218</c:v>
                </c:pt>
                <c:pt idx="156">
                  <c:v>49249</c:v>
                </c:pt>
                <c:pt idx="157">
                  <c:v>49279</c:v>
                </c:pt>
                <c:pt idx="158">
                  <c:v>49310</c:v>
                </c:pt>
                <c:pt idx="159">
                  <c:v>49341</c:v>
                </c:pt>
                <c:pt idx="160">
                  <c:v>49369</c:v>
                </c:pt>
                <c:pt idx="161">
                  <c:v>49400</c:v>
                </c:pt>
                <c:pt idx="162">
                  <c:v>49430</c:v>
                </c:pt>
                <c:pt idx="163">
                  <c:v>49461</c:v>
                </c:pt>
                <c:pt idx="164">
                  <c:v>49491</c:v>
                </c:pt>
                <c:pt idx="165">
                  <c:v>49522</c:v>
                </c:pt>
                <c:pt idx="166">
                  <c:v>49553</c:v>
                </c:pt>
                <c:pt idx="167">
                  <c:v>49583</c:v>
                </c:pt>
                <c:pt idx="168">
                  <c:v>49614</c:v>
                </c:pt>
                <c:pt idx="169">
                  <c:v>49644</c:v>
                </c:pt>
                <c:pt idx="170">
                  <c:v>49675</c:v>
                </c:pt>
                <c:pt idx="171">
                  <c:v>49706</c:v>
                </c:pt>
                <c:pt idx="172">
                  <c:v>49735</c:v>
                </c:pt>
                <c:pt idx="173">
                  <c:v>49766</c:v>
                </c:pt>
                <c:pt idx="174">
                  <c:v>49796</c:v>
                </c:pt>
                <c:pt idx="175">
                  <c:v>49827</c:v>
                </c:pt>
                <c:pt idx="176">
                  <c:v>49857</c:v>
                </c:pt>
                <c:pt idx="177">
                  <c:v>49888</c:v>
                </c:pt>
                <c:pt idx="178">
                  <c:v>49919</c:v>
                </c:pt>
                <c:pt idx="179">
                  <c:v>49949</c:v>
                </c:pt>
                <c:pt idx="180">
                  <c:v>49980</c:v>
                </c:pt>
                <c:pt idx="181">
                  <c:v>50010</c:v>
                </c:pt>
                <c:pt idx="182">
                  <c:v>50041</c:v>
                </c:pt>
                <c:pt idx="183">
                  <c:v>50072</c:v>
                </c:pt>
                <c:pt idx="184">
                  <c:v>50100</c:v>
                </c:pt>
                <c:pt idx="185">
                  <c:v>50131</c:v>
                </c:pt>
                <c:pt idx="186">
                  <c:v>50161</c:v>
                </c:pt>
                <c:pt idx="187">
                  <c:v>50192</c:v>
                </c:pt>
                <c:pt idx="188">
                  <c:v>50222</c:v>
                </c:pt>
                <c:pt idx="189">
                  <c:v>50253</c:v>
                </c:pt>
                <c:pt idx="190">
                  <c:v>50284</c:v>
                </c:pt>
                <c:pt idx="191">
                  <c:v>50314</c:v>
                </c:pt>
                <c:pt idx="192">
                  <c:v>50345</c:v>
                </c:pt>
                <c:pt idx="193">
                  <c:v>50375</c:v>
                </c:pt>
                <c:pt idx="194">
                  <c:v>50406</c:v>
                </c:pt>
                <c:pt idx="195">
                  <c:v>50437</c:v>
                </c:pt>
                <c:pt idx="196">
                  <c:v>50465</c:v>
                </c:pt>
                <c:pt idx="197">
                  <c:v>50496</c:v>
                </c:pt>
                <c:pt idx="198">
                  <c:v>50526</c:v>
                </c:pt>
                <c:pt idx="199">
                  <c:v>50557</c:v>
                </c:pt>
                <c:pt idx="200">
                  <c:v>50587</c:v>
                </c:pt>
                <c:pt idx="201">
                  <c:v>50618</c:v>
                </c:pt>
                <c:pt idx="202">
                  <c:v>50649</c:v>
                </c:pt>
                <c:pt idx="203">
                  <c:v>50679</c:v>
                </c:pt>
                <c:pt idx="204">
                  <c:v>50710</c:v>
                </c:pt>
                <c:pt idx="205">
                  <c:v>50740</c:v>
                </c:pt>
                <c:pt idx="206">
                  <c:v>50771</c:v>
                </c:pt>
                <c:pt idx="207">
                  <c:v>50802</c:v>
                </c:pt>
                <c:pt idx="208">
                  <c:v>50830</c:v>
                </c:pt>
                <c:pt idx="209">
                  <c:v>50861</c:v>
                </c:pt>
                <c:pt idx="210">
                  <c:v>50891</c:v>
                </c:pt>
                <c:pt idx="211">
                  <c:v>50922</c:v>
                </c:pt>
                <c:pt idx="212">
                  <c:v>50952</c:v>
                </c:pt>
                <c:pt idx="213">
                  <c:v>50983</c:v>
                </c:pt>
                <c:pt idx="214">
                  <c:v>51014</c:v>
                </c:pt>
                <c:pt idx="215">
                  <c:v>51044</c:v>
                </c:pt>
                <c:pt idx="216">
                  <c:v>51075</c:v>
                </c:pt>
                <c:pt idx="217">
                  <c:v>51105</c:v>
                </c:pt>
                <c:pt idx="218">
                  <c:v>51136</c:v>
                </c:pt>
                <c:pt idx="219">
                  <c:v>51167</c:v>
                </c:pt>
                <c:pt idx="220">
                  <c:v>51196</c:v>
                </c:pt>
                <c:pt idx="221">
                  <c:v>51227</c:v>
                </c:pt>
                <c:pt idx="222">
                  <c:v>51257</c:v>
                </c:pt>
                <c:pt idx="223">
                  <c:v>51288</c:v>
                </c:pt>
                <c:pt idx="224">
                  <c:v>51318</c:v>
                </c:pt>
                <c:pt idx="225">
                  <c:v>51349</c:v>
                </c:pt>
                <c:pt idx="226">
                  <c:v>51380</c:v>
                </c:pt>
                <c:pt idx="227">
                  <c:v>51410</c:v>
                </c:pt>
                <c:pt idx="228">
                  <c:v>51441</c:v>
                </c:pt>
                <c:pt idx="229">
                  <c:v>51471</c:v>
                </c:pt>
                <c:pt idx="230">
                  <c:v>51502</c:v>
                </c:pt>
                <c:pt idx="231">
                  <c:v>51533</c:v>
                </c:pt>
                <c:pt idx="232">
                  <c:v>51561</c:v>
                </c:pt>
                <c:pt idx="233">
                  <c:v>51592</c:v>
                </c:pt>
                <c:pt idx="234">
                  <c:v>51622</c:v>
                </c:pt>
                <c:pt idx="235">
                  <c:v>51653</c:v>
                </c:pt>
                <c:pt idx="236">
                  <c:v>51683</c:v>
                </c:pt>
                <c:pt idx="237">
                  <c:v>51714</c:v>
                </c:pt>
                <c:pt idx="238">
                  <c:v>51745</c:v>
                </c:pt>
                <c:pt idx="239">
                  <c:v>51775</c:v>
                </c:pt>
                <c:pt idx="240">
                  <c:v>51806</c:v>
                </c:pt>
                <c:pt idx="241">
                  <c:v>51836</c:v>
                </c:pt>
                <c:pt idx="242">
                  <c:v>51867</c:v>
                </c:pt>
                <c:pt idx="243">
                  <c:v>51898</c:v>
                </c:pt>
                <c:pt idx="244">
                  <c:v>51926</c:v>
                </c:pt>
                <c:pt idx="245">
                  <c:v>51957</c:v>
                </c:pt>
                <c:pt idx="246">
                  <c:v>51987</c:v>
                </c:pt>
                <c:pt idx="247">
                  <c:v>52018</c:v>
                </c:pt>
                <c:pt idx="248">
                  <c:v>52048</c:v>
                </c:pt>
                <c:pt idx="249">
                  <c:v>52079</c:v>
                </c:pt>
                <c:pt idx="250">
                  <c:v>52110</c:v>
                </c:pt>
                <c:pt idx="251">
                  <c:v>52140</c:v>
                </c:pt>
                <c:pt idx="252">
                  <c:v>52171</c:v>
                </c:pt>
                <c:pt idx="253">
                  <c:v>52201</c:v>
                </c:pt>
                <c:pt idx="254">
                  <c:v>52232</c:v>
                </c:pt>
                <c:pt idx="255">
                  <c:v>52263</c:v>
                </c:pt>
                <c:pt idx="256">
                  <c:v>52291</c:v>
                </c:pt>
                <c:pt idx="257">
                  <c:v>52322</c:v>
                </c:pt>
                <c:pt idx="258">
                  <c:v>52352</c:v>
                </c:pt>
                <c:pt idx="259">
                  <c:v>52383</c:v>
                </c:pt>
                <c:pt idx="260">
                  <c:v>52413</c:v>
                </c:pt>
                <c:pt idx="261">
                  <c:v>52444</c:v>
                </c:pt>
                <c:pt idx="262">
                  <c:v>52475</c:v>
                </c:pt>
                <c:pt idx="263">
                  <c:v>52505</c:v>
                </c:pt>
                <c:pt idx="264">
                  <c:v>52536</c:v>
                </c:pt>
                <c:pt idx="265">
                  <c:v>52566</c:v>
                </c:pt>
                <c:pt idx="266">
                  <c:v>52597</c:v>
                </c:pt>
                <c:pt idx="267">
                  <c:v>52628</c:v>
                </c:pt>
                <c:pt idx="268">
                  <c:v>52657</c:v>
                </c:pt>
                <c:pt idx="269">
                  <c:v>52688</c:v>
                </c:pt>
                <c:pt idx="270">
                  <c:v>52718</c:v>
                </c:pt>
                <c:pt idx="271">
                  <c:v>52749</c:v>
                </c:pt>
                <c:pt idx="272">
                  <c:v>52779</c:v>
                </c:pt>
                <c:pt idx="273">
                  <c:v>52810</c:v>
                </c:pt>
                <c:pt idx="274">
                  <c:v>52841</c:v>
                </c:pt>
                <c:pt idx="275">
                  <c:v>52871</c:v>
                </c:pt>
                <c:pt idx="276">
                  <c:v>52902</c:v>
                </c:pt>
                <c:pt idx="277">
                  <c:v>52932</c:v>
                </c:pt>
                <c:pt idx="278">
                  <c:v>52963</c:v>
                </c:pt>
                <c:pt idx="279">
                  <c:v>52994</c:v>
                </c:pt>
                <c:pt idx="280">
                  <c:v>53022</c:v>
                </c:pt>
                <c:pt idx="281">
                  <c:v>53053</c:v>
                </c:pt>
                <c:pt idx="282">
                  <c:v>53083</c:v>
                </c:pt>
                <c:pt idx="283">
                  <c:v>53114</c:v>
                </c:pt>
                <c:pt idx="284">
                  <c:v>53144</c:v>
                </c:pt>
                <c:pt idx="285">
                  <c:v>53175</c:v>
                </c:pt>
                <c:pt idx="286">
                  <c:v>53206</c:v>
                </c:pt>
                <c:pt idx="287">
                  <c:v>53236</c:v>
                </c:pt>
                <c:pt idx="288">
                  <c:v>53267</c:v>
                </c:pt>
                <c:pt idx="289">
                  <c:v>53297</c:v>
                </c:pt>
                <c:pt idx="290">
                  <c:v>53328</c:v>
                </c:pt>
                <c:pt idx="291">
                  <c:v>53359</c:v>
                </c:pt>
                <c:pt idx="292">
                  <c:v>53387</c:v>
                </c:pt>
                <c:pt idx="293">
                  <c:v>53418</c:v>
                </c:pt>
                <c:pt idx="294">
                  <c:v>53448</c:v>
                </c:pt>
                <c:pt idx="295">
                  <c:v>53479</c:v>
                </c:pt>
                <c:pt idx="296">
                  <c:v>53509</c:v>
                </c:pt>
                <c:pt idx="297">
                  <c:v>53540</c:v>
                </c:pt>
                <c:pt idx="298">
                  <c:v>53571</c:v>
                </c:pt>
                <c:pt idx="299">
                  <c:v>53601</c:v>
                </c:pt>
                <c:pt idx="300">
                  <c:v>53632</c:v>
                </c:pt>
                <c:pt idx="301">
                  <c:v>53662</c:v>
                </c:pt>
                <c:pt idx="302">
                  <c:v>53693</c:v>
                </c:pt>
                <c:pt idx="303">
                  <c:v>53724</c:v>
                </c:pt>
                <c:pt idx="304">
                  <c:v>53752</c:v>
                </c:pt>
                <c:pt idx="305">
                  <c:v>53783</c:v>
                </c:pt>
                <c:pt idx="306">
                  <c:v>53813</c:v>
                </c:pt>
                <c:pt idx="307">
                  <c:v>53844</c:v>
                </c:pt>
                <c:pt idx="308">
                  <c:v>53874</c:v>
                </c:pt>
                <c:pt idx="309">
                  <c:v>53905</c:v>
                </c:pt>
                <c:pt idx="310">
                  <c:v>53936</c:v>
                </c:pt>
                <c:pt idx="311">
                  <c:v>53966</c:v>
                </c:pt>
                <c:pt idx="312">
                  <c:v>53997</c:v>
                </c:pt>
                <c:pt idx="313">
                  <c:v>54027</c:v>
                </c:pt>
                <c:pt idx="314">
                  <c:v>54058</c:v>
                </c:pt>
                <c:pt idx="315">
                  <c:v>54089</c:v>
                </c:pt>
                <c:pt idx="316">
                  <c:v>54118</c:v>
                </c:pt>
                <c:pt idx="317">
                  <c:v>54149</c:v>
                </c:pt>
                <c:pt idx="318">
                  <c:v>54179</c:v>
                </c:pt>
                <c:pt idx="319">
                  <c:v>54210</c:v>
                </c:pt>
                <c:pt idx="320">
                  <c:v>54240</c:v>
                </c:pt>
                <c:pt idx="321">
                  <c:v>54271</c:v>
                </c:pt>
                <c:pt idx="322">
                  <c:v>54302</c:v>
                </c:pt>
                <c:pt idx="323">
                  <c:v>54332</c:v>
                </c:pt>
                <c:pt idx="324">
                  <c:v>54363</c:v>
                </c:pt>
                <c:pt idx="325">
                  <c:v>54393</c:v>
                </c:pt>
                <c:pt idx="326">
                  <c:v>54424</c:v>
                </c:pt>
                <c:pt idx="327">
                  <c:v>54455</c:v>
                </c:pt>
                <c:pt idx="328">
                  <c:v>54483</c:v>
                </c:pt>
                <c:pt idx="329">
                  <c:v>54514</c:v>
                </c:pt>
                <c:pt idx="330">
                  <c:v>54544</c:v>
                </c:pt>
                <c:pt idx="331">
                  <c:v>54575</c:v>
                </c:pt>
                <c:pt idx="332">
                  <c:v>54605</c:v>
                </c:pt>
                <c:pt idx="333">
                  <c:v>54636</c:v>
                </c:pt>
                <c:pt idx="334">
                  <c:v>54667</c:v>
                </c:pt>
                <c:pt idx="335">
                  <c:v>54697</c:v>
                </c:pt>
                <c:pt idx="336">
                  <c:v>54728</c:v>
                </c:pt>
                <c:pt idx="337">
                  <c:v>54758</c:v>
                </c:pt>
                <c:pt idx="338">
                  <c:v>54789</c:v>
                </c:pt>
                <c:pt idx="339">
                  <c:v>54820</c:v>
                </c:pt>
                <c:pt idx="340">
                  <c:v>54848</c:v>
                </c:pt>
                <c:pt idx="341">
                  <c:v>54879</c:v>
                </c:pt>
                <c:pt idx="342">
                  <c:v>54909</c:v>
                </c:pt>
                <c:pt idx="343">
                  <c:v>54940</c:v>
                </c:pt>
                <c:pt idx="344">
                  <c:v>54970</c:v>
                </c:pt>
                <c:pt idx="345">
                  <c:v>55001</c:v>
                </c:pt>
                <c:pt idx="346">
                  <c:v>55032</c:v>
                </c:pt>
                <c:pt idx="347">
                  <c:v>55062</c:v>
                </c:pt>
                <c:pt idx="348">
                  <c:v>55093</c:v>
                </c:pt>
                <c:pt idx="349">
                  <c:v>55123</c:v>
                </c:pt>
              </c:numCache>
            </c:numRef>
          </c:cat>
          <c:val>
            <c:numRef>
              <c:f>Monthly!$E$2:$E$351</c:f>
              <c:numCache>
                <c:formatCode>General</c:formatCode>
                <c:ptCount val="350"/>
                <c:pt idx="0">
                  <c:v>4.1955149434126007</c:v>
                </c:pt>
                <c:pt idx="1">
                  <c:v>4.1955149434126007</c:v>
                </c:pt>
                <c:pt idx="2">
                  <c:v>4.2834403021058787</c:v>
                </c:pt>
                <c:pt idx="3">
                  <c:v>4.2834403021058787</c:v>
                </c:pt>
                <c:pt idx="4">
                  <c:v>4.2834403021058787</c:v>
                </c:pt>
                <c:pt idx="5">
                  <c:v>4.2834403021058787</c:v>
                </c:pt>
                <c:pt idx="6">
                  <c:v>4.2834403021058787</c:v>
                </c:pt>
                <c:pt idx="7">
                  <c:v>4.2834403021058787</c:v>
                </c:pt>
                <c:pt idx="8">
                  <c:v>4.2834403021058787</c:v>
                </c:pt>
                <c:pt idx="9">
                  <c:v>4.2834403021058787</c:v>
                </c:pt>
                <c:pt idx="10">
                  <c:v>4.2834403021058787</c:v>
                </c:pt>
                <c:pt idx="11">
                  <c:v>4.2834403021058787</c:v>
                </c:pt>
                <c:pt idx="12">
                  <c:v>4.2834403021058787</c:v>
                </c:pt>
                <c:pt idx="13">
                  <c:v>4.2834403021058787</c:v>
                </c:pt>
                <c:pt idx="14">
                  <c:v>4.3713656607991576</c:v>
                </c:pt>
                <c:pt idx="15">
                  <c:v>4.3713656607991576</c:v>
                </c:pt>
                <c:pt idx="16">
                  <c:v>4.3713656607991576</c:v>
                </c:pt>
                <c:pt idx="17">
                  <c:v>4.3713656607991576</c:v>
                </c:pt>
                <c:pt idx="18">
                  <c:v>4.3713656607991576</c:v>
                </c:pt>
                <c:pt idx="19">
                  <c:v>4.3713656607991576</c:v>
                </c:pt>
                <c:pt idx="20">
                  <c:v>4.3713656607991576</c:v>
                </c:pt>
                <c:pt idx="21">
                  <c:v>4.3713656607991576</c:v>
                </c:pt>
                <c:pt idx="22">
                  <c:v>4.3713656607991576</c:v>
                </c:pt>
                <c:pt idx="23">
                  <c:v>4.3713656607991576</c:v>
                </c:pt>
                <c:pt idx="24">
                  <c:v>4.3713656607991576</c:v>
                </c:pt>
                <c:pt idx="25">
                  <c:v>4.3713656607991576</c:v>
                </c:pt>
                <c:pt idx="26">
                  <c:v>4.4592910194924356</c:v>
                </c:pt>
                <c:pt idx="27">
                  <c:v>4.4592910194924356</c:v>
                </c:pt>
                <c:pt idx="28">
                  <c:v>4.4592910194924356</c:v>
                </c:pt>
                <c:pt idx="29">
                  <c:v>4.4592910194924356</c:v>
                </c:pt>
                <c:pt idx="30">
                  <c:v>4.4592910194924356</c:v>
                </c:pt>
                <c:pt idx="31">
                  <c:v>4.4592910194924356</c:v>
                </c:pt>
                <c:pt idx="32">
                  <c:v>4.4592910194924356</c:v>
                </c:pt>
                <c:pt idx="33">
                  <c:v>4.4592910194924356</c:v>
                </c:pt>
                <c:pt idx="34">
                  <c:v>4.4592910194924356</c:v>
                </c:pt>
                <c:pt idx="35">
                  <c:v>4.4592910194924356</c:v>
                </c:pt>
                <c:pt idx="36">
                  <c:v>4.4592910194924356</c:v>
                </c:pt>
                <c:pt idx="37">
                  <c:v>4.4592910194924356</c:v>
                </c:pt>
                <c:pt idx="38">
                  <c:v>4.5472163781857144</c:v>
                </c:pt>
                <c:pt idx="39">
                  <c:v>4.5472163781857144</c:v>
                </c:pt>
                <c:pt idx="40">
                  <c:v>4.5472163781857144</c:v>
                </c:pt>
                <c:pt idx="41">
                  <c:v>4.5472163781857144</c:v>
                </c:pt>
                <c:pt idx="42">
                  <c:v>4.5472163781857144</c:v>
                </c:pt>
                <c:pt idx="43">
                  <c:v>4.5472163781857144</c:v>
                </c:pt>
                <c:pt idx="44">
                  <c:v>4.5472163781857144</c:v>
                </c:pt>
                <c:pt idx="45">
                  <c:v>4.5472163781857144</c:v>
                </c:pt>
                <c:pt idx="46">
                  <c:v>4.5472163781857144</c:v>
                </c:pt>
                <c:pt idx="47">
                  <c:v>4.5472163781857144</c:v>
                </c:pt>
                <c:pt idx="48">
                  <c:v>4.5472163781857144</c:v>
                </c:pt>
                <c:pt idx="49">
                  <c:v>4.5472163781857144</c:v>
                </c:pt>
                <c:pt idx="50">
                  <c:v>4.6140872072766808</c:v>
                </c:pt>
                <c:pt idx="51">
                  <c:v>4.6140872072766808</c:v>
                </c:pt>
                <c:pt idx="52">
                  <c:v>4.6140872072766808</c:v>
                </c:pt>
                <c:pt idx="53">
                  <c:v>4.6140872072766808</c:v>
                </c:pt>
                <c:pt idx="54">
                  <c:v>4.6140872072766808</c:v>
                </c:pt>
                <c:pt idx="55">
                  <c:v>4.6140872072766808</c:v>
                </c:pt>
                <c:pt idx="56">
                  <c:v>4.6140872072766808</c:v>
                </c:pt>
                <c:pt idx="57">
                  <c:v>4.6140872072766808</c:v>
                </c:pt>
                <c:pt idx="58">
                  <c:v>4.6140872072766808</c:v>
                </c:pt>
                <c:pt idx="59">
                  <c:v>4.6140872072766808</c:v>
                </c:pt>
                <c:pt idx="60">
                  <c:v>4.6140872072766808</c:v>
                </c:pt>
                <c:pt idx="61">
                  <c:v>4.6140872072766808</c:v>
                </c:pt>
                <c:pt idx="62">
                  <c:v>4.6809580363676462</c:v>
                </c:pt>
                <c:pt idx="63">
                  <c:v>4.6809580363676462</c:v>
                </c:pt>
                <c:pt idx="64">
                  <c:v>4.6809580363676462</c:v>
                </c:pt>
                <c:pt idx="65">
                  <c:v>4.6809580363676462</c:v>
                </c:pt>
                <c:pt idx="66">
                  <c:v>4.6809580363676462</c:v>
                </c:pt>
                <c:pt idx="67">
                  <c:v>4.6809580363676462</c:v>
                </c:pt>
                <c:pt idx="68">
                  <c:v>4.6809580363676462</c:v>
                </c:pt>
                <c:pt idx="69">
                  <c:v>4.6809580363676462</c:v>
                </c:pt>
                <c:pt idx="70">
                  <c:v>4.6809580363676462</c:v>
                </c:pt>
                <c:pt idx="71">
                  <c:v>4.6809580363676462</c:v>
                </c:pt>
                <c:pt idx="72">
                  <c:v>4.6809580363676462</c:v>
                </c:pt>
                <c:pt idx="73">
                  <c:v>4.6809580363676462</c:v>
                </c:pt>
                <c:pt idx="74">
                  <c:v>4.7478288654586125</c:v>
                </c:pt>
                <c:pt idx="75">
                  <c:v>4.7478288654586125</c:v>
                </c:pt>
                <c:pt idx="76">
                  <c:v>4.7478288654586125</c:v>
                </c:pt>
                <c:pt idx="77">
                  <c:v>4.7478288654586125</c:v>
                </c:pt>
                <c:pt idx="78">
                  <c:v>4.7478288654586125</c:v>
                </c:pt>
                <c:pt idx="79">
                  <c:v>4.7478288654586125</c:v>
                </c:pt>
                <c:pt idx="80">
                  <c:v>4.7478288654586125</c:v>
                </c:pt>
                <c:pt idx="81">
                  <c:v>4.7478288654586125</c:v>
                </c:pt>
                <c:pt idx="82">
                  <c:v>4.7478288654586125</c:v>
                </c:pt>
                <c:pt idx="83">
                  <c:v>4.7478288654586125</c:v>
                </c:pt>
                <c:pt idx="84">
                  <c:v>4.7478288654586125</c:v>
                </c:pt>
                <c:pt idx="85">
                  <c:v>4.7478288654586125</c:v>
                </c:pt>
                <c:pt idx="86">
                  <c:v>4.8146996945495788</c:v>
                </c:pt>
                <c:pt idx="87">
                  <c:v>4.8146996945495788</c:v>
                </c:pt>
                <c:pt idx="88">
                  <c:v>4.8146996945495788</c:v>
                </c:pt>
                <c:pt idx="89">
                  <c:v>4.8146996945495788</c:v>
                </c:pt>
                <c:pt idx="90">
                  <c:v>4.8146996945495788</c:v>
                </c:pt>
                <c:pt idx="91">
                  <c:v>4.8146996945495788</c:v>
                </c:pt>
                <c:pt idx="92">
                  <c:v>4.8146996945495788</c:v>
                </c:pt>
                <c:pt idx="93">
                  <c:v>4.8146996945495788</c:v>
                </c:pt>
                <c:pt idx="94">
                  <c:v>4.8146996945495788</c:v>
                </c:pt>
                <c:pt idx="95">
                  <c:v>4.8146996945495788</c:v>
                </c:pt>
                <c:pt idx="96">
                  <c:v>4.8146996945495788</c:v>
                </c:pt>
                <c:pt idx="97">
                  <c:v>4.8146996945495788</c:v>
                </c:pt>
                <c:pt idx="98">
                  <c:v>4.8815705236405469</c:v>
                </c:pt>
                <c:pt idx="99">
                  <c:v>4.8815705236405469</c:v>
                </c:pt>
                <c:pt idx="100">
                  <c:v>4.8815705236405469</c:v>
                </c:pt>
                <c:pt idx="101">
                  <c:v>4.8815705236405469</c:v>
                </c:pt>
                <c:pt idx="102">
                  <c:v>4.8815705236405469</c:v>
                </c:pt>
                <c:pt idx="103">
                  <c:v>4.8815705236405469</c:v>
                </c:pt>
                <c:pt idx="104">
                  <c:v>4.8815705236405469</c:v>
                </c:pt>
                <c:pt idx="105">
                  <c:v>4.8815705236405469</c:v>
                </c:pt>
                <c:pt idx="106">
                  <c:v>4.8815705236405469</c:v>
                </c:pt>
                <c:pt idx="107">
                  <c:v>4.8815705236405469</c:v>
                </c:pt>
                <c:pt idx="108">
                  <c:v>4.8815705236405469</c:v>
                </c:pt>
                <c:pt idx="109">
                  <c:v>4.8815705236405469</c:v>
                </c:pt>
                <c:pt idx="110">
                  <c:v>4.9484413527315132</c:v>
                </c:pt>
                <c:pt idx="111">
                  <c:v>4.9484413527315132</c:v>
                </c:pt>
                <c:pt idx="112">
                  <c:v>4.9484413527315132</c:v>
                </c:pt>
                <c:pt idx="113">
                  <c:v>4.9484413527315132</c:v>
                </c:pt>
                <c:pt idx="114">
                  <c:v>4.9484413527315132</c:v>
                </c:pt>
                <c:pt idx="115">
                  <c:v>4.9484413527315132</c:v>
                </c:pt>
                <c:pt idx="116">
                  <c:v>4.9484413527315132</c:v>
                </c:pt>
                <c:pt idx="117">
                  <c:v>4.9484413527315132</c:v>
                </c:pt>
                <c:pt idx="118">
                  <c:v>4.9484413527315132</c:v>
                </c:pt>
                <c:pt idx="119">
                  <c:v>4.9484413527315132</c:v>
                </c:pt>
                <c:pt idx="120">
                  <c:v>4.9484413527315132</c:v>
                </c:pt>
                <c:pt idx="121">
                  <c:v>4.9484413527315132</c:v>
                </c:pt>
                <c:pt idx="122">
                  <c:v>5.0153121818224795</c:v>
                </c:pt>
                <c:pt idx="123">
                  <c:v>5.0153121818224795</c:v>
                </c:pt>
                <c:pt idx="124">
                  <c:v>5.0153121818224795</c:v>
                </c:pt>
                <c:pt idx="125">
                  <c:v>5.0153121818224795</c:v>
                </c:pt>
                <c:pt idx="126">
                  <c:v>5.0153121818224795</c:v>
                </c:pt>
                <c:pt idx="127">
                  <c:v>5.0153121818224795</c:v>
                </c:pt>
                <c:pt idx="128">
                  <c:v>5.0153121818224795</c:v>
                </c:pt>
                <c:pt idx="129">
                  <c:v>5.0153121818224795</c:v>
                </c:pt>
                <c:pt idx="130">
                  <c:v>5.0153121818224795</c:v>
                </c:pt>
                <c:pt idx="131">
                  <c:v>5.0153121818224795</c:v>
                </c:pt>
                <c:pt idx="132">
                  <c:v>5.0153121818224795</c:v>
                </c:pt>
                <c:pt idx="133">
                  <c:v>5.0153121818224795</c:v>
                </c:pt>
                <c:pt idx="134">
                  <c:v>5.0821830109134458</c:v>
                </c:pt>
                <c:pt idx="135">
                  <c:v>5.0821830109134458</c:v>
                </c:pt>
                <c:pt idx="136">
                  <c:v>5.0821830109134458</c:v>
                </c:pt>
                <c:pt idx="137">
                  <c:v>5.0821830109134458</c:v>
                </c:pt>
                <c:pt idx="138">
                  <c:v>5.0821830109134458</c:v>
                </c:pt>
                <c:pt idx="139">
                  <c:v>5.0821830109134458</c:v>
                </c:pt>
                <c:pt idx="140">
                  <c:v>5.0821830109134458</c:v>
                </c:pt>
                <c:pt idx="141">
                  <c:v>5.0821830109134458</c:v>
                </c:pt>
                <c:pt idx="142">
                  <c:v>5.0821830109134458</c:v>
                </c:pt>
                <c:pt idx="143">
                  <c:v>5.0821830109134458</c:v>
                </c:pt>
                <c:pt idx="144">
                  <c:v>5.0821830109134458</c:v>
                </c:pt>
                <c:pt idx="145">
                  <c:v>5.0821830109134458</c:v>
                </c:pt>
                <c:pt idx="146">
                  <c:v>5.1490538400044112</c:v>
                </c:pt>
                <c:pt idx="147">
                  <c:v>5.1490538400044112</c:v>
                </c:pt>
                <c:pt idx="148">
                  <c:v>5.1490538400044112</c:v>
                </c:pt>
                <c:pt idx="149">
                  <c:v>5.1490538400044112</c:v>
                </c:pt>
                <c:pt idx="150">
                  <c:v>5.1490538400044112</c:v>
                </c:pt>
                <c:pt idx="151">
                  <c:v>5.1490538400044112</c:v>
                </c:pt>
                <c:pt idx="152">
                  <c:v>5.1490538400044112</c:v>
                </c:pt>
                <c:pt idx="153">
                  <c:v>5.1490538400044112</c:v>
                </c:pt>
                <c:pt idx="154">
                  <c:v>5.1490538400044112</c:v>
                </c:pt>
                <c:pt idx="155">
                  <c:v>5.1490538400044112</c:v>
                </c:pt>
                <c:pt idx="156">
                  <c:v>5.1490538400044112</c:v>
                </c:pt>
                <c:pt idx="157">
                  <c:v>5.1490538400044112</c:v>
                </c:pt>
                <c:pt idx="158">
                  <c:v>5.2159246690953784</c:v>
                </c:pt>
                <c:pt idx="159">
                  <c:v>5.2159246690953784</c:v>
                </c:pt>
                <c:pt idx="160">
                  <c:v>5.2159246690953784</c:v>
                </c:pt>
                <c:pt idx="161">
                  <c:v>5.2159246690953784</c:v>
                </c:pt>
                <c:pt idx="162">
                  <c:v>5.2159246690953784</c:v>
                </c:pt>
                <c:pt idx="163">
                  <c:v>5.2159246690953784</c:v>
                </c:pt>
                <c:pt idx="164">
                  <c:v>5.2159246690953784</c:v>
                </c:pt>
                <c:pt idx="165">
                  <c:v>5.2159246690953784</c:v>
                </c:pt>
                <c:pt idx="166">
                  <c:v>5.2159246690953784</c:v>
                </c:pt>
                <c:pt idx="167">
                  <c:v>5.2159246690953784</c:v>
                </c:pt>
                <c:pt idx="168">
                  <c:v>5.2159246690953784</c:v>
                </c:pt>
                <c:pt idx="169">
                  <c:v>5.2159246690953784</c:v>
                </c:pt>
                <c:pt idx="170">
                  <c:v>5.2900041023199584</c:v>
                </c:pt>
                <c:pt idx="171">
                  <c:v>5.2900041023199584</c:v>
                </c:pt>
                <c:pt idx="172">
                  <c:v>5.2900041023199584</c:v>
                </c:pt>
                <c:pt idx="173">
                  <c:v>5.2900041023199584</c:v>
                </c:pt>
                <c:pt idx="174">
                  <c:v>5.2900041023199584</c:v>
                </c:pt>
                <c:pt idx="175">
                  <c:v>5.2900041023199584</c:v>
                </c:pt>
                <c:pt idx="176">
                  <c:v>5.2900041023199584</c:v>
                </c:pt>
                <c:pt idx="177">
                  <c:v>5.2900041023199584</c:v>
                </c:pt>
                <c:pt idx="178">
                  <c:v>5.2900041023199584</c:v>
                </c:pt>
                <c:pt idx="179">
                  <c:v>5.2900041023199584</c:v>
                </c:pt>
                <c:pt idx="180">
                  <c:v>5.2900041023199584</c:v>
                </c:pt>
                <c:pt idx="181">
                  <c:v>5.2900041023199584</c:v>
                </c:pt>
                <c:pt idx="182">
                  <c:v>5.3640835355445384</c:v>
                </c:pt>
                <c:pt idx="183">
                  <c:v>5.3640835355445384</c:v>
                </c:pt>
                <c:pt idx="184">
                  <c:v>5.3640835355445384</c:v>
                </c:pt>
                <c:pt idx="185">
                  <c:v>5.3640835355445384</c:v>
                </c:pt>
                <c:pt idx="186">
                  <c:v>5.3640835355445384</c:v>
                </c:pt>
                <c:pt idx="187">
                  <c:v>5.3640835355445384</c:v>
                </c:pt>
                <c:pt idx="188">
                  <c:v>5.3640835355445384</c:v>
                </c:pt>
                <c:pt idx="189">
                  <c:v>5.3640835355445384</c:v>
                </c:pt>
                <c:pt idx="190">
                  <c:v>5.3640835355445384</c:v>
                </c:pt>
                <c:pt idx="191">
                  <c:v>5.3640835355445384</c:v>
                </c:pt>
                <c:pt idx="192">
                  <c:v>5.3640835355445384</c:v>
                </c:pt>
                <c:pt idx="193">
                  <c:v>5.3640835355445384</c:v>
                </c:pt>
                <c:pt idx="194">
                  <c:v>5.4381629687691184</c:v>
                </c:pt>
                <c:pt idx="195">
                  <c:v>5.4381629687691184</c:v>
                </c:pt>
                <c:pt idx="196">
                  <c:v>5.4381629687691184</c:v>
                </c:pt>
                <c:pt idx="197">
                  <c:v>5.4381629687691184</c:v>
                </c:pt>
                <c:pt idx="198">
                  <c:v>5.4381629687691184</c:v>
                </c:pt>
                <c:pt idx="199">
                  <c:v>5.4381629687691184</c:v>
                </c:pt>
                <c:pt idx="200">
                  <c:v>5.4381629687691184</c:v>
                </c:pt>
                <c:pt idx="201">
                  <c:v>5.4381629687691184</c:v>
                </c:pt>
                <c:pt idx="202">
                  <c:v>5.4381629687691184</c:v>
                </c:pt>
                <c:pt idx="203">
                  <c:v>5.4381629687691184</c:v>
                </c:pt>
                <c:pt idx="204">
                  <c:v>5.4381629687691184</c:v>
                </c:pt>
                <c:pt idx="205">
                  <c:v>5.4381629687691184</c:v>
                </c:pt>
                <c:pt idx="206">
                  <c:v>5.5122424019936993</c:v>
                </c:pt>
                <c:pt idx="207">
                  <c:v>5.5122424019936993</c:v>
                </c:pt>
                <c:pt idx="208">
                  <c:v>5.5122424019936993</c:v>
                </c:pt>
                <c:pt idx="209">
                  <c:v>5.5122424019936993</c:v>
                </c:pt>
                <c:pt idx="210">
                  <c:v>5.5122424019936993</c:v>
                </c:pt>
                <c:pt idx="211">
                  <c:v>5.5122424019936993</c:v>
                </c:pt>
                <c:pt idx="212">
                  <c:v>5.5122424019936993</c:v>
                </c:pt>
                <c:pt idx="213">
                  <c:v>5.5122424019936993</c:v>
                </c:pt>
                <c:pt idx="214">
                  <c:v>5.5122424019936993</c:v>
                </c:pt>
                <c:pt idx="215">
                  <c:v>5.5122424019936993</c:v>
                </c:pt>
                <c:pt idx="216">
                  <c:v>5.5122424019936993</c:v>
                </c:pt>
                <c:pt idx="217">
                  <c:v>5.5122424019936993</c:v>
                </c:pt>
                <c:pt idx="218">
                  <c:v>5.5863218352182784</c:v>
                </c:pt>
                <c:pt idx="219">
                  <c:v>5.5863218352182784</c:v>
                </c:pt>
                <c:pt idx="220">
                  <c:v>5.5863218352182784</c:v>
                </c:pt>
                <c:pt idx="221">
                  <c:v>5.5863218352182784</c:v>
                </c:pt>
                <c:pt idx="222">
                  <c:v>5.5863218352182784</c:v>
                </c:pt>
                <c:pt idx="223">
                  <c:v>5.5863218352182784</c:v>
                </c:pt>
                <c:pt idx="224">
                  <c:v>5.5863218352182784</c:v>
                </c:pt>
                <c:pt idx="225">
                  <c:v>5.5863218352182784</c:v>
                </c:pt>
                <c:pt idx="226">
                  <c:v>5.5863218352182784</c:v>
                </c:pt>
                <c:pt idx="227">
                  <c:v>5.5863218352182784</c:v>
                </c:pt>
                <c:pt idx="228">
                  <c:v>5.5863218352182784</c:v>
                </c:pt>
                <c:pt idx="229">
                  <c:v>5.5863218352182784</c:v>
                </c:pt>
                <c:pt idx="230">
                  <c:v>5.652043268573788</c:v>
                </c:pt>
                <c:pt idx="231">
                  <c:v>5.652043268573788</c:v>
                </c:pt>
                <c:pt idx="232">
                  <c:v>5.652043268573788</c:v>
                </c:pt>
                <c:pt idx="233">
                  <c:v>5.652043268573788</c:v>
                </c:pt>
                <c:pt idx="234">
                  <c:v>5.652043268573788</c:v>
                </c:pt>
                <c:pt idx="235">
                  <c:v>5.652043268573788</c:v>
                </c:pt>
                <c:pt idx="236">
                  <c:v>5.652043268573788</c:v>
                </c:pt>
                <c:pt idx="237">
                  <c:v>5.652043268573788</c:v>
                </c:pt>
                <c:pt idx="238">
                  <c:v>5.652043268573788</c:v>
                </c:pt>
                <c:pt idx="239">
                  <c:v>5.652043268573788</c:v>
                </c:pt>
                <c:pt idx="240">
                  <c:v>5.652043268573788</c:v>
                </c:pt>
                <c:pt idx="241">
                  <c:v>5.652043268573788</c:v>
                </c:pt>
                <c:pt idx="242">
                  <c:v>5.7177647019292968</c:v>
                </c:pt>
                <c:pt idx="243">
                  <c:v>5.7177647019292968</c:v>
                </c:pt>
                <c:pt idx="244">
                  <c:v>5.7177647019292968</c:v>
                </c:pt>
                <c:pt idx="245">
                  <c:v>5.7177647019292968</c:v>
                </c:pt>
                <c:pt idx="246">
                  <c:v>5.7177647019292968</c:v>
                </c:pt>
                <c:pt idx="247">
                  <c:v>5.7177647019292968</c:v>
                </c:pt>
                <c:pt idx="248">
                  <c:v>5.7177647019292968</c:v>
                </c:pt>
                <c:pt idx="249">
                  <c:v>5.7177647019292968</c:v>
                </c:pt>
                <c:pt idx="250">
                  <c:v>5.7177647019292968</c:v>
                </c:pt>
                <c:pt idx="251">
                  <c:v>5.7177647019292968</c:v>
                </c:pt>
                <c:pt idx="252">
                  <c:v>5.7177647019292968</c:v>
                </c:pt>
                <c:pt idx="253">
                  <c:v>5.7177647019292968</c:v>
                </c:pt>
                <c:pt idx="254">
                  <c:v>5.7834861352848064</c:v>
                </c:pt>
                <c:pt idx="255">
                  <c:v>5.7834861352848064</c:v>
                </c:pt>
                <c:pt idx="256">
                  <c:v>5.7834861352848064</c:v>
                </c:pt>
                <c:pt idx="257">
                  <c:v>5.7834861352848064</c:v>
                </c:pt>
                <c:pt idx="258">
                  <c:v>5.7834861352848064</c:v>
                </c:pt>
                <c:pt idx="259">
                  <c:v>5.7834861352848064</c:v>
                </c:pt>
                <c:pt idx="260">
                  <c:v>5.7834861352848064</c:v>
                </c:pt>
                <c:pt idx="261">
                  <c:v>5.7834861352848064</c:v>
                </c:pt>
                <c:pt idx="262">
                  <c:v>5.7834861352848064</c:v>
                </c:pt>
                <c:pt idx="263">
                  <c:v>5.7834861352848064</c:v>
                </c:pt>
                <c:pt idx="264">
                  <c:v>5.7834861352848064</c:v>
                </c:pt>
                <c:pt idx="265">
                  <c:v>5.7834861352848064</c:v>
                </c:pt>
                <c:pt idx="266">
                  <c:v>5.849207568640316</c:v>
                </c:pt>
                <c:pt idx="267">
                  <c:v>5.849207568640316</c:v>
                </c:pt>
                <c:pt idx="268">
                  <c:v>5.849207568640316</c:v>
                </c:pt>
                <c:pt idx="269">
                  <c:v>5.849207568640316</c:v>
                </c:pt>
                <c:pt idx="270">
                  <c:v>5.849207568640316</c:v>
                </c:pt>
                <c:pt idx="271">
                  <c:v>5.849207568640316</c:v>
                </c:pt>
                <c:pt idx="272">
                  <c:v>5.849207568640316</c:v>
                </c:pt>
                <c:pt idx="273">
                  <c:v>5.849207568640316</c:v>
                </c:pt>
                <c:pt idx="274">
                  <c:v>5.849207568640316</c:v>
                </c:pt>
                <c:pt idx="275">
                  <c:v>5.849207568640316</c:v>
                </c:pt>
                <c:pt idx="276">
                  <c:v>5.849207568640316</c:v>
                </c:pt>
                <c:pt idx="277">
                  <c:v>5.849207568640316</c:v>
                </c:pt>
                <c:pt idx="278">
                  <c:v>5.9149290019958238</c:v>
                </c:pt>
                <c:pt idx="279">
                  <c:v>5.9149290019958238</c:v>
                </c:pt>
                <c:pt idx="280">
                  <c:v>5.9149290019958238</c:v>
                </c:pt>
                <c:pt idx="281">
                  <c:v>5.9149290019958238</c:v>
                </c:pt>
                <c:pt idx="282">
                  <c:v>5.9149290019958238</c:v>
                </c:pt>
                <c:pt idx="283">
                  <c:v>5.9149290019958238</c:v>
                </c:pt>
                <c:pt idx="284">
                  <c:v>5.9149290019958238</c:v>
                </c:pt>
                <c:pt idx="285">
                  <c:v>5.9149290019958238</c:v>
                </c:pt>
                <c:pt idx="286">
                  <c:v>5.9149290019958238</c:v>
                </c:pt>
                <c:pt idx="287">
                  <c:v>5.9149290019958238</c:v>
                </c:pt>
                <c:pt idx="288">
                  <c:v>5.9149290019958238</c:v>
                </c:pt>
                <c:pt idx="289">
                  <c:v>5.9149290019958238</c:v>
                </c:pt>
                <c:pt idx="290">
                  <c:v>5.9916040075772523</c:v>
                </c:pt>
                <c:pt idx="291">
                  <c:v>5.9916040075772523</c:v>
                </c:pt>
                <c:pt idx="292">
                  <c:v>5.9916040075772523</c:v>
                </c:pt>
                <c:pt idx="293">
                  <c:v>5.9916040075772523</c:v>
                </c:pt>
                <c:pt idx="294">
                  <c:v>5.9916040075772523</c:v>
                </c:pt>
                <c:pt idx="295">
                  <c:v>5.9916040075772523</c:v>
                </c:pt>
                <c:pt idx="296">
                  <c:v>5.9916040075772523</c:v>
                </c:pt>
                <c:pt idx="297">
                  <c:v>5.9916040075772523</c:v>
                </c:pt>
                <c:pt idx="298">
                  <c:v>5.9916040075772523</c:v>
                </c:pt>
                <c:pt idx="299">
                  <c:v>5.9916040075772523</c:v>
                </c:pt>
                <c:pt idx="300">
                  <c:v>5.9916040075772523</c:v>
                </c:pt>
                <c:pt idx="301">
                  <c:v>5.9916040075772523</c:v>
                </c:pt>
                <c:pt idx="302">
                  <c:v>6.0682790131586799</c:v>
                </c:pt>
                <c:pt idx="303">
                  <c:v>6.0682790131586799</c:v>
                </c:pt>
                <c:pt idx="304">
                  <c:v>6.0682790131586799</c:v>
                </c:pt>
                <c:pt idx="305">
                  <c:v>6.0682790131586799</c:v>
                </c:pt>
                <c:pt idx="306">
                  <c:v>6.0682790131586799</c:v>
                </c:pt>
                <c:pt idx="307">
                  <c:v>6.0682790131586799</c:v>
                </c:pt>
                <c:pt idx="308">
                  <c:v>6.0682790131586799</c:v>
                </c:pt>
                <c:pt idx="309">
                  <c:v>6.0682790131586799</c:v>
                </c:pt>
                <c:pt idx="310">
                  <c:v>6.0682790131586799</c:v>
                </c:pt>
                <c:pt idx="311">
                  <c:v>6.0682790131586799</c:v>
                </c:pt>
                <c:pt idx="312">
                  <c:v>6.0682790131586799</c:v>
                </c:pt>
                <c:pt idx="313">
                  <c:v>6.0682790131586799</c:v>
                </c:pt>
                <c:pt idx="314">
                  <c:v>6.1449540187401075</c:v>
                </c:pt>
                <c:pt idx="315">
                  <c:v>6.1449540187401075</c:v>
                </c:pt>
                <c:pt idx="316">
                  <c:v>6.1449540187401075</c:v>
                </c:pt>
                <c:pt idx="317">
                  <c:v>6.1449540187401075</c:v>
                </c:pt>
                <c:pt idx="318">
                  <c:v>6.1449540187401075</c:v>
                </c:pt>
                <c:pt idx="319">
                  <c:v>6.1449540187401075</c:v>
                </c:pt>
                <c:pt idx="320">
                  <c:v>6.1449540187401075</c:v>
                </c:pt>
                <c:pt idx="321">
                  <c:v>6.1449540187401075</c:v>
                </c:pt>
                <c:pt idx="322">
                  <c:v>6.1449540187401075</c:v>
                </c:pt>
                <c:pt idx="323">
                  <c:v>6.1449540187401075</c:v>
                </c:pt>
                <c:pt idx="324">
                  <c:v>6.1449540187401075</c:v>
                </c:pt>
                <c:pt idx="325">
                  <c:v>6.1449540187401075</c:v>
                </c:pt>
                <c:pt idx="326">
                  <c:v>6.2216290243215351</c:v>
                </c:pt>
                <c:pt idx="327">
                  <c:v>6.2216290243215351</c:v>
                </c:pt>
                <c:pt idx="328">
                  <c:v>6.2216290243215351</c:v>
                </c:pt>
                <c:pt idx="329">
                  <c:v>6.2216290243215351</c:v>
                </c:pt>
                <c:pt idx="330">
                  <c:v>6.2216290243215351</c:v>
                </c:pt>
                <c:pt idx="331">
                  <c:v>6.2216290243215351</c:v>
                </c:pt>
                <c:pt idx="332">
                  <c:v>6.2216290243215351</c:v>
                </c:pt>
                <c:pt idx="333">
                  <c:v>6.2216290243215351</c:v>
                </c:pt>
                <c:pt idx="334">
                  <c:v>6.2216290243215351</c:v>
                </c:pt>
                <c:pt idx="335">
                  <c:v>6.2216290243215351</c:v>
                </c:pt>
                <c:pt idx="336">
                  <c:v>6.2216290243215351</c:v>
                </c:pt>
                <c:pt idx="337">
                  <c:v>6.2216290243215351</c:v>
                </c:pt>
                <c:pt idx="338">
                  <c:v>6.2983040299029618</c:v>
                </c:pt>
                <c:pt idx="339">
                  <c:v>6.2983040299029618</c:v>
                </c:pt>
                <c:pt idx="340">
                  <c:v>6.2983040299029618</c:v>
                </c:pt>
                <c:pt idx="341">
                  <c:v>6.2983040299029618</c:v>
                </c:pt>
                <c:pt idx="342">
                  <c:v>6.2983040299029618</c:v>
                </c:pt>
                <c:pt idx="343">
                  <c:v>6.2983040299029618</c:v>
                </c:pt>
                <c:pt idx="344">
                  <c:v>6.2983040299029618</c:v>
                </c:pt>
                <c:pt idx="345">
                  <c:v>6.2983040299029618</c:v>
                </c:pt>
                <c:pt idx="346">
                  <c:v>6.2983040299029618</c:v>
                </c:pt>
                <c:pt idx="347">
                  <c:v>6.2983040299029618</c:v>
                </c:pt>
                <c:pt idx="348">
                  <c:v>6.2983040299029618</c:v>
                </c:pt>
                <c:pt idx="349">
                  <c:v>6.2983040299029618</c:v>
                </c:pt>
              </c:numCache>
            </c:numRef>
          </c:val>
          <c:smooth val="0"/>
          <c:extLst>
            <c:ext xmlns:c16="http://schemas.microsoft.com/office/drawing/2014/chart" uri="{C3380CC4-5D6E-409C-BE32-E72D297353CC}">
              <c16:uniqueId val="{00000000-7D79-45AE-888B-BBA858F99F96}"/>
            </c:ext>
          </c:extLst>
        </c:ser>
        <c:ser>
          <c:idx val="1"/>
          <c:order val="1"/>
          <c:tx>
            <c:strRef>
              <c:f>Monthly!$F$1</c:f>
              <c:strCache>
                <c:ptCount val="1"/>
                <c:pt idx="0">
                  <c:v>WA SCC</c:v>
                </c:pt>
              </c:strCache>
            </c:strRef>
          </c:tx>
          <c:spPr>
            <a:ln w="28575" cap="rnd">
              <a:solidFill>
                <a:schemeClr val="accent2"/>
              </a:solidFill>
              <a:round/>
            </a:ln>
            <a:effectLst/>
          </c:spPr>
          <c:marker>
            <c:symbol val="none"/>
          </c:marker>
          <c:cat>
            <c:numRef>
              <c:f>Monthly!$D$2:$D$351</c:f>
              <c:numCache>
                <c:formatCode>m/d/yyyy</c:formatCode>
                <c:ptCount val="350"/>
                <c:pt idx="0">
                  <c:v>44501</c:v>
                </c:pt>
                <c:pt idx="1">
                  <c:v>44531</c:v>
                </c:pt>
                <c:pt idx="2">
                  <c:v>44562</c:v>
                </c:pt>
                <c:pt idx="3">
                  <c:v>44593</c:v>
                </c:pt>
                <c:pt idx="4">
                  <c:v>44621</c:v>
                </c:pt>
                <c:pt idx="5">
                  <c:v>44652</c:v>
                </c:pt>
                <c:pt idx="6">
                  <c:v>44682</c:v>
                </c:pt>
                <c:pt idx="7">
                  <c:v>44713</c:v>
                </c:pt>
                <c:pt idx="8">
                  <c:v>44743</c:v>
                </c:pt>
                <c:pt idx="9">
                  <c:v>44774</c:v>
                </c:pt>
                <c:pt idx="10">
                  <c:v>44805</c:v>
                </c:pt>
                <c:pt idx="11">
                  <c:v>44835</c:v>
                </c:pt>
                <c:pt idx="12">
                  <c:v>44866</c:v>
                </c:pt>
                <c:pt idx="13">
                  <c:v>44896</c:v>
                </c:pt>
                <c:pt idx="14">
                  <c:v>44927</c:v>
                </c:pt>
                <c:pt idx="15">
                  <c:v>44958</c:v>
                </c:pt>
                <c:pt idx="16">
                  <c:v>44986</c:v>
                </c:pt>
                <c:pt idx="17">
                  <c:v>45017</c:v>
                </c:pt>
                <c:pt idx="18">
                  <c:v>45047</c:v>
                </c:pt>
                <c:pt idx="19">
                  <c:v>45078</c:v>
                </c:pt>
                <c:pt idx="20">
                  <c:v>45108</c:v>
                </c:pt>
                <c:pt idx="21">
                  <c:v>45139</c:v>
                </c:pt>
                <c:pt idx="22">
                  <c:v>45170</c:v>
                </c:pt>
                <c:pt idx="23">
                  <c:v>45200</c:v>
                </c:pt>
                <c:pt idx="24">
                  <c:v>45231</c:v>
                </c:pt>
                <c:pt idx="25">
                  <c:v>45261</c:v>
                </c:pt>
                <c:pt idx="26">
                  <c:v>45292</c:v>
                </c:pt>
                <c:pt idx="27">
                  <c:v>45323</c:v>
                </c:pt>
                <c:pt idx="28">
                  <c:v>45352</c:v>
                </c:pt>
                <c:pt idx="29">
                  <c:v>45383</c:v>
                </c:pt>
                <c:pt idx="30">
                  <c:v>45413</c:v>
                </c:pt>
                <c:pt idx="31">
                  <c:v>45444</c:v>
                </c:pt>
                <c:pt idx="32">
                  <c:v>45474</c:v>
                </c:pt>
                <c:pt idx="33">
                  <c:v>45505</c:v>
                </c:pt>
                <c:pt idx="34">
                  <c:v>45536</c:v>
                </c:pt>
                <c:pt idx="35">
                  <c:v>45566</c:v>
                </c:pt>
                <c:pt idx="36">
                  <c:v>45597</c:v>
                </c:pt>
                <c:pt idx="37">
                  <c:v>45627</c:v>
                </c:pt>
                <c:pt idx="38">
                  <c:v>45658</c:v>
                </c:pt>
                <c:pt idx="39">
                  <c:v>45689</c:v>
                </c:pt>
                <c:pt idx="40">
                  <c:v>45717</c:v>
                </c:pt>
                <c:pt idx="41">
                  <c:v>45748</c:v>
                </c:pt>
                <c:pt idx="42">
                  <c:v>45778</c:v>
                </c:pt>
                <c:pt idx="43">
                  <c:v>45809</c:v>
                </c:pt>
                <c:pt idx="44">
                  <c:v>45839</c:v>
                </c:pt>
                <c:pt idx="45">
                  <c:v>45870</c:v>
                </c:pt>
                <c:pt idx="46">
                  <c:v>45901</c:v>
                </c:pt>
                <c:pt idx="47">
                  <c:v>45931</c:v>
                </c:pt>
                <c:pt idx="48">
                  <c:v>45962</c:v>
                </c:pt>
                <c:pt idx="49">
                  <c:v>45992</c:v>
                </c:pt>
                <c:pt idx="50">
                  <c:v>46023</c:v>
                </c:pt>
                <c:pt idx="51">
                  <c:v>46054</c:v>
                </c:pt>
                <c:pt idx="52">
                  <c:v>46082</c:v>
                </c:pt>
                <c:pt idx="53">
                  <c:v>46113</c:v>
                </c:pt>
                <c:pt idx="54">
                  <c:v>46143</c:v>
                </c:pt>
                <c:pt idx="55">
                  <c:v>46174</c:v>
                </c:pt>
                <c:pt idx="56">
                  <c:v>46204</c:v>
                </c:pt>
                <c:pt idx="57">
                  <c:v>46235</c:v>
                </c:pt>
                <c:pt idx="58">
                  <c:v>46266</c:v>
                </c:pt>
                <c:pt idx="59">
                  <c:v>46296</c:v>
                </c:pt>
                <c:pt idx="60">
                  <c:v>46327</c:v>
                </c:pt>
                <c:pt idx="61">
                  <c:v>46357</c:v>
                </c:pt>
                <c:pt idx="62">
                  <c:v>46388</c:v>
                </c:pt>
                <c:pt idx="63">
                  <c:v>46419</c:v>
                </c:pt>
                <c:pt idx="64">
                  <c:v>46447</c:v>
                </c:pt>
                <c:pt idx="65">
                  <c:v>46478</c:v>
                </c:pt>
                <c:pt idx="66">
                  <c:v>46508</c:v>
                </c:pt>
                <c:pt idx="67">
                  <c:v>46539</c:v>
                </c:pt>
                <c:pt idx="68">
                  <c:v>46569</c:v>
                </c:pt>
                <c:pt idx="69">
                  <c:v>46600</c:v>
                </c:pt>
                <c:pt idx="70">
                  <c:v>46631</c:v>
                </c:pt>
                <c:pt idx="71">
                  <c:v>46661</c:v>
                </c:pt>
                <c:pt idx="72">
                  <c:v>46692</c:v>
                </c:pt>
                <c:pt idx="73">
                  <c:v>46722</c:v>
                </c:pt>
                <c:pt idx="74">
                  <c:v>46753</c:v>
                </c:pt>
                <c:pt idx="75">
                  <c:v>46784</c:v>
                </c:pt>
                <c:pt idx="76">
                  <c:v>46813</c:v>
                </c:pt>
                <c:pt idx="77">
                  <c:v>46844</c:v>
                </c:pt>
                <c:pt idx="78">
                  <c:v>46874</c:v>
                </c:pt>
                <c:pt idx="79">
                  <c:v>46905</c:v>
                </c:pt>
                <c:pt idx="80">
                  <c:v>46935</c:v>
                </c:pt>
                <c:pt idx="81">
                  <c:v>46966</c:v>
                </c:pt>
                <c:pt idx="82">
                  <c:v>46997</c:v>
                </c:pt>
                <c:pt idx="83">
                  <c:v>47027</c:v>
                </c:pt>
                <c:pt idx="84">
                  <c:v>47058</c:v>
                </c:pt>
                <c:pt idx="85">
                  <c:v>47088</c:v>
                </c:pt>
                <c:pt idx="86">
                  <c:v>47119</c:v>
                </c:pt>
                <c:pt idx="87">
                  <c:v>47150</c:v>
                </c:pt>
                <c:pt idx="88">
                  <c:v>47178</c:v>
                </c:pt>
                <c:pt idx="89">
                  <c:v>47209</c:v>
                </c:pt>
                <c:pt idx="90">
                  <c:v>47239</c:v>
                </c:pt>
                <c:pt idx="91">
                  <c:v>47270</c:v>
                </c:pt>
                <c:pt idx="92">
                  <c:v>47300</c:v>
                </c:pt>
                <c:pt idx="93">
                  <c:v>47331</c:v>
                </c:pt>
                <c:pt idx="94">
                  <c:v>47362</c:v>
                </c:pt>
                <c:pt idx="95">
                  <c:v>47392</c:v>
                </c:pt>
                <c:pt idx="96">
                  <c:v>47423</c:v>
                </c:pt>
                <c:pt idx="97">
                  <c:v>47453</c:v>
                </c:pt>
                <c:pt idx="98">
                  <c:v>47484</c:v>
                </c:pt>
                <c:pt idx="99">
                  <c:v>47515</c:v>
                </c:pt>
                <c:pt idx="100">
                  <c:v>47543</c:v>
                </c:pt>
                <c:pt idx="101">
                  <c:v>47574</c:v>
                </c:pt>
                <c:pt idx="102">
                  <c:v>47604</c:v>
                </c:pt>
                <c:pt idx="103">
                  <c:v>47635</c:v>
                </c:pt>
                <c:pt idx="104">
                  <c:v>47665</c:v>
                </c:pt>
                <c:pt idx="105">
                  <c:v>47696</c:v>
                </c:pt>
                <c:pt idx="106">
                  <c:v>47727</c:v>
                </c:pt>
                <c:pt idx="107">
                  <c:v>47757</c:v>
                </c:pt>
                <c:pt idx="108">
                  <c:v>47788</c:v>
                </c:pt>
                <c:pt idx="109">
                  <c:v>47818</c:v>
                </c:pt>
                <c:pt idx="110">
                  <c:v>47849</c:v>
                </c:pt>
                <c:pt idx="111">
                  <c:v>47880</c:v>
                </c:pt>
                <c:pt idx="112">
                  <c:v>47908</c:v>
                </c:pt>
                <c:pt idx="113">
                  <c:v>47939</c:v>
                </c:pt>
                <c:pt idx="114">
                  <c:v>47969</c:v>
                </c:pt>
                <c:pt idx="115">
                  <c:v>48000</c:v>
                </c:pt>
                <c:pt idx="116">
                  <c:v>48030</c:v>
                </c:pt>
                <c:pt idx="117">
                  <c:v>48061</c:v>
                </c:pt>
                <c:pt idx="118">
                  <c:v>48092</c:v>
                </c:pt>
                <c:pt idx="119">
                  <c:v>48122</c:v>
                </c:pt>
                <c:pt idx="120">
                  <c:v>48153</c:v>
                </c:pt>
                <c:pt idx="121">
                  <c:v>48183</c:v>
                </c:pt>
                <c:pt idx="122">
                  <c:v>48214</c:v>
                </c:pt>
                <c:pt idx="123">
                  <c:v>48245</c:v>
                </c:pt>
                <c:pt idx="124">
                  <c:v>48274</c:v>
                </c:pt>
                <c:pt idx="125">
                  <c:v>48305</c:v>
                </c:pt>
                <c:pt idx="126">
                  <c:v>48335</c:v>
                </c:pt>
                <c:pt idx="127">
                  <c:v>48366</c:v>
                </c:pt>
                <c:pt idx="128">
                  <c:v>48396</c:v>
                </c:pt>
                <c:pt idx="129">
                  <c:v>48427</c:v>
                </c:pt>
                <c:pt idx="130">
                  <c:v>48458</c:v>
                </c:pt>
                <c:pt idx="131">
                  <c:v>48488</c:v>
                </c:pt>
                <c:pt idx="132">
                  <c:v>48519</c:v>
                </c:pt>
                <c:pt idx="133">
                  <c:v>48549</c:v>
                </c:pt>
                <c:pt idx="134">
                  <c:v>48580</c:v>
                </c:pt>
                <c:pt idx="135">
                  <c:v>48611</c:v>
                </c:pt>
                <c:pt idx="136">
                  <c:v>48639</c:v>
                </c:pt>
                <c:pt idx="137">
                  <c:v>48670</c:v>
                </c:pt>
                <c:pt idx="138">
                  <c:v>48700</c:v>
                </c:pt>
                <c:pt idx="139">
                  <c:v>48731</c:v>
                </c:pt>
                <c:pt idx="140">
                  <c:v>48761</c:v>
                </c:pt>
                <c:pt idx="141">
                  <c:v>48792</c:v>
                </c:pt>
                <c:pt idx="142">
                  <c:v>48823</c:v>
                </c:pt>
                <c:pt idx="143">
                  <c:v>48853</c:v>
                </c:pt>
                <c:pt idx="144">
                  <c:v>48884</c:v>
                </c:pt>
                <c:pt idx="145">
                  <c:v>48914</c:v>
                </c:pt>
                <c:pt idx="146">
                  <c:v>48945</c:v>
                </c:pt>
                <c:pt idx="147">
                  <c:v>48976</c:v>
                </c:pt>
                <c:pt idx="148">
                  <c:v>49004</c:v>
                </c:pt>
                <c:pt idx="149">
                  <c:v>49035</c:v>
                </c:pt>
                <c:pt idx="150">
                  <c:v>49065</c:v>
                </c:pt>
                <c:pt idx="151">
                  <c:v>49096</c:v>
                </c:pt>
                <c:pt idx="152">
                  <c:v>49126</c:v>
                </c:pt>
                <c:pt idx="153">
                  <c:v>49157</c:v>
                </c:pt>
                <c:pt idx="154">
                  <c:v>49188</c:v>
                </c:pt>
                <c:pt idx="155">
                  <c:v>49218</c:v>
                </c:pt>
                <c:pt idx="156">
                  <c:v>49249</c:v>
                </c:pt>
                <c:pt idx="157">
                  <c:v>49279</c:v>
                </c:pt>
                <c:pt idx="158">
                  <c:v>49310</c:v>
                </c:pt>
                <c:pt idx="159">
                  <c:v>49341</c:v>
                </c:pt>
                <c:pt idx="160">
                  <c:v>49369</c:v>
                </c:pt>
                <c:pt idx="161">
                  <c:v>49400</c:v>
                </c:pt>
                <c:pt idx="162">
                  <c:v>49430</c:v>
                </c:pt>
                <c:pt idx="163">
                  <c:v>49461</c:v>
                </c:pt>
                <c:pt idx="164">
                  <c:v>49491</c:v>
                </c:pt>
                <c:pt idx="165">
                  <c:v>49522</c:v>
                </c:pt>
                <c:pt idx="166">
                  <c:v>49553</c:v>
                </c:pt>
                <c:pt idx="167">
                  <c:v>49583</c:v>
                </c:pt>
                <c:pt idx="168">
                  <c:v>49614</c:v>
                </c:pt>
                <c:pt idx="169">
                  <c:v>49644</c:v>
                </c:pt>
                <c:pt idx="170">
                  <c:v>49675</c:v>
                </c:pt>
                <c:pt idx="171">
                  <c:v>49706</c:v>
                </c:pt>
                <c:pt idx="172">
                  <c:v>49735</c:v>
                </c:pt>
                <c:pt idx="173">
                  <c:v>49766</c:v>
                </c:pt>
                <c:pt idx="174">
                  <c:v>49796</c:v>
                </c:pt>
                <c:pt idx="175">
                  <c:v>49827</c:v>
                </c:pt>
                <c:pt idx="176">
                  <c:v>49857</c:v>
                </c:pt>
                <c:pt idx="177">
                  <c:v>49888</c:v>
                </c:pt>
                <c:pt idx="178">
                  <c:v>49919</c:v>
                </c:pt>
                <c:pt idx="179">
                  <c:v>49949</c:v>
                </c:pt>
                <c:pt idx="180">
                  <c:v>49980</c:v>
                </c:pt>
                <c:pt idx="181">
                  <c:v>50010</c:v>
                </c:pt>
                <c:pt idx="182">
                  <c:v>50041</c:v>
                </c:pt>
                <c:pt idx="183">
                  <c:v>50072</c:v>
                </c:pt>
                <c:pt idx="184">
                  <c:v>50100</c:v>
                </c:pt>
                <c:pt idx="185">
                  <c:v>50131</c:v>
                </c:pt>
                <c:pt idx="186">
                  <c:v>50161</c:v>
                </c:pt>
                <c:pt idx="187">
                  <c:v>50192</c:v>
                </c:pt>
                <c:pt idx="188">
                  <c:v>50222</c:v>
                </c:pt>
                <c:pt idx="189">
                  <c:v>50253</c:v>
                </c:pt>
                <c:pt idx="190">
                  <c:v>50284</c:v>
                </c:pt>
                <c:pt idx="191">
                  <c:v>50314</c:v>
                </c:pt>
                <c:pt idx="192">
                  <c:v>50345</c:v>
                </c:pt>
                <c:pt idx="193">
                  <c:v>50375</c:v>
                </c:pt>
                <c:pt idx="194">
                  <c:v>50406</c:v>
                </c:pt>
                <c:pt idx="195">
                  <c:v>50437</c:v>
                </c:pt>
                <c:pt idx="196">
                  <c:v>50465</c:v>
                </c:pt>
                <c:pt idx="197">
                  <c:v>50496</c:v>
                </c:pt>
                <c:pt idx="198">
                  <c:v>50526</c:v>
                </c:pt>
                <c:pt idx="199">
                  <c:v>50557</c:v>
                </c:pt>
                <c:pt idx="200">
                  <c:v>50587</c:v>
                </c:pt>
                <c:pt idx="201">
                  <c:v>50618</c:v>
                </c:pt>
                <c:pt idx="202">
                  <c:v>50649</c:v>
                </c:pt>
                <c:pt idx="203">
                  <c:v>50679</c:v>
                </c:pt>
                <c:pt idx="204">
                  <c:v>50710</c:v>
                </c:pt>
                <c:pt idx="205">
                  <c:v>50740</c:v>
                </c:pt>
                <c:pt idx="206">
                  <c:v>50771</c:v>
                </c:pt>
                <c:pt idx="207">
                  <c:v>50802</c:v>
                </c:pt>
                <c:pt idx="208">
                  <c:v>50830</c:v>
                </c:pt>
                <c:pt idx="209">
                  <c:v>50861</c:v>
                </c:pt>
                <c:pt idx="210">
                  <c:v>50891</c:v>
                </c:pt>
                <c:pt idx="211">
                  <c:v>50922</c:v>
                </c:pt>
                <c:pt idx="212">
                  <c:v>50952</c:v>
                </c:pt>
                <c:pt idx="213">
                  <c:v>50983</c:v>
                </c:pt>
                <c:pt idx="214">
                  <c:v>51014</c:v>
                </c:pt>
                <c:pt idx="215">
                  <c:v>51044</c:v>
                </c:pt>
                <c:pt idx="216">
                  <c:v>51075</c:v>
                </c:pt>
                <c:pt idx="217">
                  <c:v>51105</c:v>
                </c:pt>
                <c:pt idx="218">
                  <c:v>51136</c:v>
                </c:pt>
                <c:pt idx="219">
                  <c:v>51167</c:v>
                </c:pt>
                <c:pt idx="220">
                  <c:v>51196</c:v>
                </c:pt>
                <c:pt idx="221">
                  <c:v>51227</c:v>
                </c:pt>
                <c:pt idx="222">
                  <c:v>51257</c:v>
                </c:pt>
                <c:pt idx="223">
                  <c:v>51288</c:v>
                </c:pt>
                <c:pt idx="224">
                  <c:v>51318</c:v>
                </c:pt>
                <c:pt idx="225">
                  <c:v>51349</c:v>
                </c:pt>
                <c:pt idx="226">
                  <c:v>51380</c:v>
                </c:pt>
                <c:pt idx="227">
                  <c:v>51410</c:v>
                </c:pt>
                <c:pt idx="228">
                  <c:v>51441</c:v>
                </c:pt>
                <c:pt idx="229">
                  <c:v>51471</c:v>
                </c:pt>
                <c:pt idx="230">
                  <c:v>51502</c:v>
                </c:pt>
                <c:pt idx="231">
                  <c:v>51533</c:v>
                </c:pt>
                <c:pt idx="232">
                  <c:v>51561</c:v>
                </c:pt>
                <c:pt idx="233">
                  <c:v>51592</c:v>
                </c:pt>
                <c:pt idx="234">
                  <c:v>51622</c:v>
                </c:pt>
                <c:pt idx="235">
                  <c:v>51653</c:v>
                </c:pt>
                <c:pt idx="236">
                  <c:v>51683</c:v>
                </c:pt>
                <c:pt idx="237">
                  <c:v>51714</c:v>
                </c:pt>
                <c:pt idx="238">
                  <c:v>51745</c:v>
                </c:pt>
                <c:pt idx="239">
                  <c:v>51775</c:v>
                </c:pt>
                <c:pt idx="240">
                  <c:v>51806</c:v>
                </c:pt>
                <c:pt idx="241">
                  <c:v>51836</c:v>
                </c:pt>
                <c:pt idx="242">
                  <c:v>51867</c:v>
                </c:pt>
                <c:pt idx="243">
                  <c:v>51898</c:v>
                </c:pt>
                <c:pt idx="244">
                  <c:v>51926</c:v>
                </c:pt>
                <c:pt idx="245">
                  <c:v>51957</c:v>
                </c:pt>
                <c:pt idx="246">
                  <c:v>51987</c:v>
                </c:pt>
                <c:pt idx="247">
                  <c:v>52018</c:v>
                </c:pt>
                <c:pt idx="248">
                  <c:v>52048</c:v>
                </c:pt>
                <c:pt idx="249">
                  <c:v>52079</c:v>
                </c:pt>
                <c:pt idx="250">
                  <c:v>52110</c:v>
                </c:pt>
                <c:pt idx="251">
                  <c:v>52140</c:v>
                </c:pt>
                <c:pt idx="252">
                  <c:v>52171</c:v>
                </c:pt>
                <c:pt idx="253">
                  <c:v>52201</c:v>
                </c:pt>
                <c:pt idx="254">
                  <c:v>52232</c:v>
                </c:pt>
                <c:pt idx="255">
                  <c:v>52263</c:v>
                </c:pt>
                <c:pt idx="256">
                  <c:v>52291</c:v>
                </c:pt>
                <c:pt idx="257">
                  <c:v>52322</c:v>
                </c:pt>
                <c:pt idx="258">
                  <c:v>52352</c:v>
                </c:pt>
                <c:pt idx="259">
                  <c:v>52383</c:v>
                </c:pt>
                <c:pt idx="260">
                  <c:v>52413</c:v>
                </c:pt>
                <c:pt idx="261">
                  <c:v>52444</c:v>
                </c:pt>
                <c:pt idx="262">
                  <c:v>52475</c:v>
                </c:pt>
                <c:pt idx="263">
                  <c:v>52505</c:v>
                </c:pt>
                <c:pt idx="264">
                  <c:v>52536</c:v>
                </c:pt>
                <c:pt idx="265">
                  <c:v>52566</c:v>
                </c:pt>
                <c:pt idx="266">
                  <c:v>52597</c:v>
                </c:pt>
                <c:pt idx="267">
                  <c:v>52628</c:v>
                </c:pt>
                <c:pt idx="268">
                  <c:v>52657</c:v>
                </c:pt>
                <c:pt idx="269">
                  <c:v>52688</c:v>
                </c:pt>
                <c:pt idx="270">
                  <c:v>52718</c:v>
                </c:pt>
                <c:pt idx="271">
                  <c:v>52749</c:v>
                </c:pt>
                <c:pt idx="272">
                  <c:v>52779</c:v>
                </c:pt>
                <c:pt idx="273">
                  <c:v>52810</c:v>
                </c:pt>
                <c:pt idx="274">
                  <c:v>52841</c:v>
                </c:pt>
                <c:pt idx="275">
                  <c:v>52871</c:v>
                </c:pt>
                <c:pt idx="276">
                  <c:v>52902</c:v>
                </c:pt>
                <c:pt idx="277">
                  <c:v>52932</c:v>
                </c:pt>
                <c:pt idx="278">
                  <c:v>52963</c:v>
                </c:pt>
                <c:pt idx="279">
                  <c:v>52994</c:v>
                </c:pt>
                <c:pt idx="280">
                  <c:v>53022</c:v>
                </c:pt>
                <c:pt idx="281">
                  <c:v>53053</c:v>
                </c:pt>
                <c:pt idx="282">
                  <c:v>53083</c:v>
                </c:pt>
                <c:pt idx="283">
                  <c:v>53114</c:v>
                </c:pt>
                <c:pt idx="284">
                  <c:v>53144</c:v>
                </c:pt>
                <c:pt idx="285">
                  <c:v>53175</c:v>
                </c:pt>
                <c:pt idx="286">
                  <c:v>53206</c:v>
                </c:pt>
                <c:pt idx="287">
                  <c:v>53236</c:v>
                </c:pt>
                <c:pt idx="288">
                  <c:v>53267</c:v>
                </c:pt>
                <c:pt idx="289">
                  <c:v>53297</c:v>
                </c:pt>
                <c:pt idx="290">
                  <c:v>53328</c:v>
                </c:pt>
                <c:pt idx="291">
                  <c:v>53359</c:v>
                </c:pt>
                <c:pt idx="292">
                  <c:v>53387</c:v>
                </c:pt>
                <c:pt idx="293">
                  <c:v>53418</c:v>
                </c:pt>
                <c:pt idx="294">
                  <c:v>53448</c:v>
                </c:pt>
                <c:pt idx="295">
                  <c:v>53479</c:v>
                </c:pt>
                <c:pt idx="296">
                  <c:v>53509</c:v>
                </c:pt>
                <c:pt idx="297">
                  <c:v>53540</c:v>
                </c:pt>
                <c:pt idx="298">
                  <c:v>53571</c:v>
                </c:pt>
                <c:pt idx="299">
                  <c:v>53601</c:v>
                </c:pt>
                <c:pt idx="300">
                  <c:v>53632</c:v>
                </c:pt>
                <c:pt idx="301">
                  <c:v>53662</c:v>
                </c:pt>
                <c:pt idx="302">
                  <c:v>53693</c:v>
                </c:pt>
                <c:pt idx="303">
                  <c:v>53724</c:v>
                </c:pt>
                <c:pt idx="304">
                  <c:v>53752</c:v>
                </c:pt>
                <c:pt idx="305">
                  <c:v>53783</c:v>
                </c:pt>
                <c:pt idx="306">
                  <c:v>53813</c:v>
                </c:pt>
                <c:pt idx="307">
                  <c:v>53844</c:v>
                </c:pt>
                <c:pt idx="308">
                  <c:v>53874</c:v>
                </c:pt>
                <c:pt idx="309">
                  <c:v>53905</c:v>
                </c:pt>
                <c:pt idx="310">
                  <c:v>53936</c:v>
                </c:pt>
                <c:pt idx="311">
                  <c:v>53966</c:v>
                </c:pt>
                <c:pt idx="312">
                  <c:v>53997</c:v>
                </c:pt>
                <c:pt idx="313">
                  <c:v>54027</c:v>
                </c:pt>
                <c:pt idx="314">
                  <c:v>54058</c:v>
                </c:pt>
                <c:pt idx="315">
                  <c:v>54089</c:v>
                </c:pt>
                <c:pt idx="316">
                  <c:v>54118</c:v>
                </c:pt>
                <c:pt idx="317">
                  <c:v>54149</c:v>
                </c:pt>
                <c:pt idx="318">
                  <c:v>54179</c:v>
                </c:pt>
                <c:pt idx="319">
                  <c:v>54210</c:v>
                </c:pt>
                <c:pt idx="320">
                  <c:v>54240</c:v>
                </c:pt>
                <c:pt idx="321">
                  <c:v>54271</c:v>
                </c:pt>
                <c:pt idx="322">
                  <c:v>54302</c:v>
                </c:pt>
                <c:pt idx="323">
                  <c:v>54332</c:v>
                </c:pt>
                <c:pt idx="324">
                  <c:v>54363</c:v>
                </c:pt>
                <c:pt idx="325">
                  <c:v>54393</c:v>
                </c:pt>
                <c:pt idx="326">
                  <c:v>54424</c:v>
                </c:pt>
                <c:pt idx="327">
                  <c:v>54455</c:v>
                </c:pt>
                <c:pt idx="328">
                  <c:v>54483</c:v>
                </c:pt>
                <c:pt idx="329">
                  <c:v>54514</c:v>
                </c:pt>
                <c:pt idx="330">
                  <c:v>54544</c:v>
                </c:pt>
                <c:pt idx="331">
                  <c:v>54575</c:v>
                </c:pt>
                <c:pt idx="332">
                  <c:v>54605</c:v>
                </c:pt>
                <c:pt idx="333">
                  <c:v>54636</c:v>
                </c:pt>
                <c:pt idx="334">
                  <c:v>54667</c:v>
                </c:pt>
                <c:pt idx="335">
                  <c:v>54697</c:v>
                </c:pt>
                <c:pt idx="336">
                  <c:v>54728</c:v>
                </c:pt>
                <c:pt idx="337">
                  <c:v>54758</c:v>
                </c:pt>
                <c:pt idx="338">
                  <c:v>54789</c:v>
                </c:pt>
                <c:pt idx="339">
                  <c:v>54820</c:v>
                </c:pt>
                <c:pt idx="340">
                  <c:v>54848</c:v>
                </c:pt>
                <c:pt idx="341">
                  <c:v>54879</c:v>
                </c:pt>
                <c:pt idx="342">
                  <c:v>54909</c:v>
                </c:pt>
                <c:pt idx="343">
                  <c:v>54940</c:v>
                </c:pt>
                <c:pt idx="344">
                  <c:v>54970</c:v>
                </c:pt>
                <c:pt idx="345">
                  <c:v>55001</c:v>
                </c:pt>
                <c:pt idx="346">
                  <c:v>55032</c:v>
                </c:pt>
                <c:pt idx="347">
                  <c:v>55062</c:v>
                </c:pt>
                <c:pt idx="348">
                  <c:v>55093</c:v>
                </c:pt>
                <c:pt idx="349">
                  <c:v>55123</c:v>
                </c:pt>
              </c:numCache>
            </c:numRef>
          </c:cat>
          <c:val>
            <c:numRef>
              <c:f>Monthly!$F$2:$F$351</c:f>
              <c:numCache>
                <c:formatCode>General</c:formatCode>
                <c:ptCount val="350"/>
                <c:pt idx="0">
                  <c:v>5.0068187922152507</c:v>
                </c:pt>
                <c:pt idx="1">
                  <c:v>5.0068187922152507</c:v>
                </c:pt>
                <c:pt idx="2">
                  <c:v>5.1117466363906061</c:v>
                </c:pt>
                <c:pt idx="3">
                  <c:v>5.1117466363906061</c:v>
                </c:pt>
                <c:pt idx="4">
                  <c:v>5.1117466363906061</c:v>
                </c:pt>
                <c:pt idx="5">
                  <c:v>5.1117466363906061</c:v>
                </c:pt>
                <c:pt idx="6">
                  <c:v>5.1117466363906061</c:v>
                </c:pt>
                <c:pt idx="7">
                  <c:v>5.1117466363906061</c:v>
                </c:pt>
                <c:pt idx="8">
                  <c:v>5.1117466363906061</c:v>
                </c:pt>
                <c:pt idx="9">
                  <c:v>5.1117466363906061</c:v>
                </c:pt>
                <c:pt idx="10">
                  <c:v>5.1117466363906061</c:v>
                </c:pt>
                <c:pt idx="11">
                  <c:v>5.1117466363906061</c:v>
                </c:pt>
                <c:pt idx="12">
                  <c:v>5.1117466363906061</c:v>
                </c:pt>
                <c:pt idx="13">
                  <c:v>5.1117466363906061</c:v>
                </c:pt>
                <c:pt idx="14">
                  <c:v>5.2166744805659615</c:v>
                </c:pt>
                <c:pt idx="15">
                  <c:v>5.2166744805659615</c:v>
                </c:pt>
                <c:pt idx="16">
                  <c:v>5.2166744805659615</c:v>
                </c:pt>
                <c:pt idx="17">
                  <c:v>5.2166744805659615</c:v>
                </c:pt>
                <c:pt idx="18">
                  <c:v>5.2166744805659615</c:v>
                </c:pt>
                <c:pt idx="19">
                  <c:v>5.2166744805659615</c:v>
                </c:pt>
                <c:pt idx="20">
                  <c:v>5.2166744805659615</c:v>
                </c:pt>
                <c:pt idx="21">
                  <c:v>5.2166744805659615</c:v>
                </c:pt>
                <c:pt idx="22">
                  <c:v>5.2166744805659615</c:v>
                </c:pt>
                <c:pt idx="23">
                  <c:v>5.2166744805659615</c:v>
                </c:pt>
                <c:pt idx="24">
                  <c:v>5.2166744805659615</c:v>
                </c:pt>
                <c:pt idx="25">
                  <c:v>5.2166744805659615</c:v>
                </c:pt>
                <c:pt idx="26">
                  <c:v>5.3216023247413169</c:v>
                </c:pt>
                <c:pt idx="27">
                  <c:v>5.3216023247413169</c:v>
                </c:pt>
                <c:pt idx="28">
                  <c:v>5.3216023247413169</c:v>
                </c:pt>
                <c:pt idx="29">
                  <c:v>5.3216023247413169</c:v>
                </c:pt>
                <c:pt idx="30">
                  <c:v>5.3216023247413169</c:v>
                </c:pt>
                <c:pt idx="31">
                  <c:v>5.3216023247413169</c:v>
                </c:pt>
                <c:pt idx="32">
                  <c:v>5.3216023247413169</c:v>
                </c:pt>
                <c:pt idx="33">
                  <c:v>5.3216023247413169</c:v>
                </c:pt>
                <c:pt idx="34">
                  <c:v>5.3216023247413169</c:v>
                </c:pt>
                <c:pt idx="35">
                  <c:v>5.3216023247413169</c:v>
                </c:pt>
                <c:pt idx="36">
                  <c:v>5.3216023247413169</c:v>
                </c:pt>
                <c:pt idx="37">
                  <c:v>5.3216023247413169</c:v>
                </c:pt>
                <c:pt idx="38">
                  <c:v>5.4265301689166732</c:v>
                </c:pt>
                <c:pt idx="39">
                  <c:v>5.4265301689166732</c:v>
                </c:pt>
                <c:pt idx="40">
                  <c:v>5.4265301689166732</c:v>
                </c:pt>
                <c:pt idx="41">
                  <c:v>5.4265301689166732</c:v>
                </c:pt>
                <c:pt idx="42">
                  <c:v>5.4265301689166732</c:v>
                </c:pt>
                <c:pt idx="43">
                  <c:v>5.4265301689166732</c:v>
                </c:pt>
                <c:pt idx="44">
                  <c:v>5.4265301689166732</c:v>
                </c:pt>
                <c:pt idx="45">
                  <c:v>5.4265301689166732</c:v>
                </c:pt>
                <c:pt idx="46">
                  <c:v>5.4265301689166732</c:v>
                </c:pt>
                <c:pt idx="47">
                  <c:v>5.4265301689166732</c:v>
                </c:pt>
                <c:pt idx="48">
                  <c:v>5.4265301689166732</c:v>
                </c:pt>
                <c:pt idx="49">
                  <c:v>5.4265301689166732</c:v>
                </c:pt>
                <c:pt idx="50">
                  <c:v>5.5063320831654474</c:v>
                </c:pt>
                <c:pt idx="51">
                  <c:v>5.5063320831654474</c:v>
                </c:pt>
                <c:pt idx="52">
                  <c:v>5.5063320831654474</c:v>
                </c:pt>
                <c:pt idx="53">
                  <c:v>5.5063320831654474</c:v>
                </c:pt>
                <c:pt idx="54">
                  <c:v>5.5063320831654474</c:v>
                </c:pt>
                <c:pt idx="55">
                  <c:v>5.5063320831654474</c:v>
                </c:pt>
                <c:pt idx="56">
                  <c:v>5.5063320831654474</c:v>
                </c:pt>
                <c:pt idx="57">
                  <c:v>5.5063320831654474</c:v>
                </c:pt>
                <c:pt idx="58">
                  <c:v>5.5063320831654474</c:v>
                </c:pt>
                <c:pt idx="59">
                  <c:v>5.5063320831654474</c:v>
                </c:pt>
                <c:pt idx="60">
                  <c:v>5.5063320831654474</c:v>
                </c:pt>
                <c:pt idx="61">
                  <c:v>5.5063320831654474</c:v>
                </c:pt>
                <c:pt idx="62">
                  <c:v>5.5861339974142208</c:v>
                </c:pt>
                <c:pt idx="63">
                  <c:v>5.5861339974142208</c:v>
                </c:pt>
                <c:pt idx="64">
                  <c:v>5.5861339974142208</c:v>
                </c:pt>
                <c:pt idx="65">
                  <c:v>5.5861339974142208</c:v>
                </c:pt>
                <c:pt idx="66">
                  <c:v>5.5861339974142208</c:v>
                </c:pt>
                <c:pt idx="67">
                  <c:v>5.5861339974142208</c:v>
                </c:pt>
                <c:pt idx="68">
                  <c:v>5.5861339974142208</c:v>
                </c:pt>
                <c:pt idx="69">
                  <c:v>5.5861339974142208</c:v>
                </c:pt>
                <c:pt idx="70">
                  <c:v>5.5861339974142208</c:v>
                </c:pt>
                <c:pt idx="71">
                  <c:v>5.5861339974142208</c:v>
                </c:pt>
                <c:pt idx="72">
                  <c:v>5.5861339974142208</c:v>
                </c:pt>
                <c:pt idx="73">
                  <c:v>5.5861339974142208</c:v>
                </c:pt>
                <c:pt idx="74">
                  <c:v>5.665935911662995</c:v>
                </c:pt>
                <c:pt idx="75">
                  <c:v>5.665935911662995</c:v>
                </c:pt>
                <c:pt idx="76">
                  <c:v>5.665935911662995</c:v>
                </c:pt>
                <c:pt idx="77">
                  <c:v>5.665935911662995</c:v>
                </c:pt>
                <c:pt idx="78">
                  <c:v>5.665935911662995</c:v>
                </c:pt>
                <c:pt idx="79">
                  <c:v>5.665935911662995</c:v>
                </c:pt>
                <c:pt idx="80">
                  <c:v>5.665935911662995</c:v>
                </c:pt>
                <c:pt idx="81">
                  <c:v>5.665935911662995</c:v>
                </c:pt>
                <c:pt idx="82">
                  <c:v>5.665935911662995</c:v>
                </c:pt>
                <c:pt idx="83">
                  <c:v>5.665935911662995</c:v>
                </c:pt>
                <c:pt idx="84">
                  <c:v>5.665935911662995</c:v>
                </c:pt>
                <c:pt idx="85">
                  <c:v>5.665935911662995</c:v>
                </c:pt>
                <c:pt idx="86">
                  <c:v>5.7457378259117702</c:v>
                </c:pt>
                <c:pt idx="87">
                  <c:v>5.7457378259117702</c:v>
                </c:pt>
                <c:pt idx="88">
                  <c:v>5.7457378259117702</c:v>
                </c:pt>
                <c:pt idx="89">
                  <c:v>5.7457378259117702</c:v>
                </c:pt>
                <c:pt idx="90">
                  <c:v>5.7457378259117702</c:v>
                </c:pt>
                <c:pt idx="91">
                  <c:v>5.7457378259117702</c:v>
                </c:pt>
                <c:pt idx="92">
                  <c:v>5.7457378259117702</c:v>
                </c:pt>
                <c:pt idx="93">
                  <c:v>5.7457378259117702</c:v>
                </c:pt>
                <c:pt idx="94">
                  <c:v>5.7457378259117702</c:v>
                </c:pt>
                <c:pt idx="95">
                  <c:v>5.7457378259117702</c:v>
                </c:pt>
                <c:pt idx="96">
                  <c:v>5.7457378259117702</c:v>
                </c:pt>
                <c:pt idx="97">
                  <c:v>5.7457378259117702</c:v>
                </c:pt>
                <c:pt idx="98">
                  <c:v>5.8255397401605462</c:v>
                </c:pt>
                <c:pt idx="99">
                  <c:v>5.8255397401605462</c:v>
                </c:pt>
                <c:pt idx="100">
                  <c:v>5.8255397401605462</c:v>
                </c:pt>
                <c:pt idx="101">
                  <c:v>5.8255397401605462</c:v>
                </c:pt>
                <c:pt idx="102">
                  <c:v>5.8255397401605462</c:v>
                </c:pt>
                <c:pt idx="103">
                  <c:v>5.8255397401605462</c:v>
                </c:pt>
                <c:pt idx="104">
                  <c:v>5.8255397401605462</c:v>
                </c:pt>
                <c:pt idx="105">
                  <c:v>5.8255397401605462</c:v>
                </c:pt>
                <c:pt idx="106">
                  <c:v>5.8255397401605462</c:v>
                </c:pt>
                <c:pt idx="107">
                  <c:v>5.8255397401605462</c:v>
                </c:pt>
                <c:pt idx="108">
                  <c:v>5.8255397401605462</c:v>
                </c:pt>
                <c:pt idx="109">
                  <c:v>5.8255397401605462</c:v>
                </c:pt>
                <c:pt idx="110">
                  <c:v>5.9053416544093205</c:v>
                </c:pt>
                <c:pt idx="111">
                  <c:v>5.9053416544093205</c:v>
                </c:pt>
                <c:pt idx="112">
                  <c:v>5.9053416544093205</c:v>
                </c:pt>
                <c:pt idx="113">
                  <c:v>5.9053416544093205</c:v>
                </c:pt>
                <c:pt idx="114">
                  <c:v>5.9053416544093205</c:v>
                </c:pt>
                <c:pt idx="115">
                  <c:v>5.9053416544093205</c:v>
                </c:pt>
                <c:pt idx="116">
                  <c:v>5.9053416544093205</c:v>
                </c:pt>
                <c:pt idx="117">
                  <c:v>5.9053416544093205</c:v>
                </c:pt>
                <c:pt idx="118">
                  <c:v>5.9053416544093205</c:v>
                </c:pt>
                <c:pt idx="119">
                  <c:v>5.9053416544093205</c:v>
                </c:pt>
                <c:pt idx="120">
                  <c:v>5.9053416544093205</c:v>
                </c:pt>
                <c:pt idx="121">
                  <c:v>5.9053416544093205</c:v>
                </c:pt>
                <c:pt idx="122">
                  <c:v>5.9851435686580947</c:v>
                </c:pt>
                <c:pt idx="123">
                  <c:v>5.9851435686580947</c:v>
                </c:pt>
                <c:pt idx="124">
                  <c:v>5.9851435686580947</c:v>
                </c:pt>
                <c:pt idx="125">
                  <c:v>5.9851435686580947</c:v>
                </c:pt>
                <c:pt idx="126">
                  <c:v>5.9851435686580947</c:v>
                </c:pt>
                <c:pt idx="127">
                  <c:v>5.9851435686580947</c:v>
                </c:pt>
                <c:pt idx="128">
                  <c:v>5.9851435686580947</c:v>
                </c:pt>
                <c:pt idx="129">
                  <c:v>5.9851435686580947</c:v>
                </c:pt>
                <c:pt idx="130">
                  <c:v>5.9851435686580947</c:v>
                </c:pt>
                <c:pt idx="131">
                  <c:v>5.9851435686580947</c:v>
                </c:pt>
                <c:pt idx="132">
                  <c:v>5.9851435686580947</c:v>
                </c:pt>
                <c:pt idx="133">
                  <c:v>5.9851435686580947</c:v>
                </c:pt>
                <c:pt idx="134">
                  <c:v>6.0649454829068699</c:v>
                </c:pt>
                <c:pt idx="135">
                  <c:v>6.0649454829068699</c:v>
                </c:pt>
                <c:pt idx="136">
                  <c:v>6.0649454829068699</c:v>
                </c:pt>
                <c:pt idx="137">
                  <c:v>6.0649454829068699</c:v>
                </c:pt>
                <c:pt idx="138">
                  <c:v>6.0649454829068699</c:v>
                </c:pt>
                <c:pt idx="139">
                  <c:v>6.0649454829068699</c:v>
                </c:pt>
                <c:pt idx="140">
                  <c:v>6.0649454829068699</c:v>
                </c:pt>
                <c:pt idx="141">
                  <c:v>6.0649454829068699</c:v>
                </c:pt>
                <c:pt idx="142">
                  <c:v>6.0649454829068699</c:v>
                </c:pt>
                <c:pt idx="143">
                  <c:v>6.0649454829068699</c:v>
                </c:pt>
                <c:pt idx="144">
                  <c:v>6.0649454829068699</c:v>
                </c:pt>
                <c:pt idx="145">
                  <c:v>6.0649454829068699</c:v>
                </c:pt>
                <c:pt idx="146">
                  <c:v>6.1447473971556432</c:v>
                </c:pt>
                <c:pt idx="147">
                  <c:v>6.1447473971556432</c:v>
                </c:pt>
                <c:pt idx="148">
                  <c:v>6.1447473971556432</c:v>
                </c:pt>
                <c:pt idx="149">
                  <c:v>6.1447473971556432</c:v>
                </c:pt>
                <c:pt idx="150">
                  <c:v>6.1447473971556432</c:v>
                </c:pt>
                <c:pt idx="151">
                  <c:v>6.1447473971556432</c:v>
                </c:pt>
                <c:pt idx="152">
                  <c:v>6.1447473971556432</c:v>
                </c:pt>
                <c:pt idx="153">
                  <c:v>6.1447473971556432</c:v>
                </c:pt>
                <c:pt idx="154">
                  <c:v>6.1447473971556432</c:v>
                </c:pt>
                <c:pt idx="155">
                  <c:v>6.1447473971556432</c:v>
                </c:pt>
                <c:pt idx="156">
                  <c:v>6.1447473971556432</c:v>
                </c:pt>
                <c:pt idx="157">
                  <c:v>6.1447473971556432</c:v>
                </c:pt>
                <c:pt idx="158">
                  <c:v>6.2245493114044184</c:v>
                </c:pt>
                <c:pt idx="159">
                  <c:v>6.2245493114044184</c:v>
                </c:pt>
                <c:pt idx="160">
                  <c:v>6.2245493114044184</c:v>
                </c:pt>
                <c:pt idx="161">
                  <c:v>6.2245493114044184</c:v>
                </c:pt>
                <c:pt idx="162">
                  <c:v>6.2245493114044184</c:v>
                </c:pt>
                <c:pt idx="163">
                  <c:v>6.2245493114044184</c:v>
                </c:pt>
                <c:pt idx="164">
                  <c:v>6.2245493114044184</c:v>
                </c:pt>
                <c:pt idx="165">
                  <c:v>6.2245493114044184</c:v>
                </c:pt>
                <c:pt idx="166">
                  <c:v>6.2245493114044184</c:v>
                </c:pt>
                <c:pt idx="167">
                  <c:v>6.2245493114044184</c:v>
                </c:pt>
                <c:pt idx="168">
                  <c:v>6.2245493114044184</c:v>
                </c:pt>
                <c:pt idx="169">
                  <c:v>6.2245493114044184</c:v>
                </c:pt>
                <c:pt idx="170">
                  <c:v>6.312953786990386</c:v>
                </c:pt>
                <c:pt idx="171">
                  <c:v>6.312953786990386</c:v>
                </c:pt>
                <c:pt idx="172">
                  <c:v>6.312953786990386</c:v>
                </c:pt>
                <c:pt idx="173">
                  <c:v>6.312953786990386</c:v>
                </c:pt>
                <c:pt idx="174">
                  <c:v>6.312953786990386</c:v>
                </c:pt>
                <c:pt idx="175">
                  <c:v>6.312953786990386</c:v>
                </c:pt>
                <c:pt idx="176">
                  <c:v>6.312953786990386</c:v>
                </c:pt>
                <c:pt idx="177">
                  <c:v>6.312953786990386</c:v>
                </c:pt>
                <c:pt idx="178">
                  <c:v>6.312953786990386</c:v>
                </c:pt>
                <c:pt idx="179">
                  <c:v>6.312953786990386</c:v>
                </c:pt>
                <c:pt idx="180">
                  <c:v>6.312953786990386</c:v>
                </c:pt>
                <c:pt idx="181">
                  <c:v>6.312953786990386</c:v>
                </c:pt>
                <c:pt idx="182">
                  <c:v>6.4013582625763545</c:v>
                </c:pt>
                <c:pt idx="183">
                  <c:v>6.4013582625763545</c:v>
                </c:pt>
                <c:pt idx="184">
                  <c:v>6.4013582625763545</c:v>
                </c:pt>
                <c:pt idx="185">
                  <c:v>6.4013582625763545</c:v>
                </c:pt>
                <c:pt idx="186">
                  <c:v>6.4013582625763545</c:v>
                </c:pt>
                <c:pt idx="187">
                  <c:v>6.4013582625763545</c:v>
                </c:pt>
                <c:pt idx="188">
                  <c:v>6.4013582625763545</c:v>
                </c:pt>
                <c:pt idx="189">
                  <c:v>6.4013582625763545</c:v>
                </c:pt>
                <c:pt idx="190">
                  <c:v>6.4013582625763545</c:v>
                </c:pt>
                <c:pt idx="191">
                  <c:v>6.4013582625763545</c:v>
                </c:pt>
                <c:pt idx="192">
                  <c:v>6.4013582625763545</c:v>
                </c:pt>
                <c:pt idx="193">
                  <c:v>6.4013582625763545</c:v>
                </c:pt>
                <c:pt idx="194">
                  <c:v>6.4897627381623222</c:v>
                </c:pt>
                <c:pt idx="195">
                  <c:v>6.4897627381623222</c:v>
                </c:pt>
                <c:pt idx="196">
                  <c:v>6.4897627381623222</c:v>
                </c:pt>
                <c:pt idx="197">
                  <c:v>6.4897627381623222</c:v>
                </c:pt>
                <c:pt idx="198">
                  <c:v>6.4897627381623222</c:v>
                </c:pt>
                <c:pt idx="199">
                  <c:v>6.4897627381623222</c:v>
                </c:pt>
                <c:pt idx="200">
                  <c:v>6.4897627381623222</c:v>
                </c:pt>
                <c:pt idx="201">
                  <c:v>6.4897627381623222</c:v>
                </c:pt>
                <c:pt idx="202">
                  <c:v>6.4897627381623222</c:v>
                </c:pt>
                <c:pt idx="203">
                  <c:v>6.4897627381623222</c:v>
                </c:pt>
                <c:pt idx="204">
                  <c:v>6.4897627381623222</c:v>
                </c:pt>
                <c:pt idx="205">
                  <c:v>6.4897627381623222</c:v>
                </c:pt>
                <c:pt idx="206">
                  <c:v>6.5781672137482907</c:v>
                </c:pt>
                <c:pt idx="207">
                  <c:v>6.5781672137482907</c:v>
                </c:pt>
                <c:pt idx="208">
                  <c:v>6.5781672137482907</c:v>
                </c:pt>
                <c:pt idx="209">
                  <c:v>6.5781672137482907</c:v>
                </c:pt>
                <c:pt idx="210">
                  <c:v>6.5781672137482907</c:v>
                </c:pt>
                <c:pt idx="211">
                  <c:v>6.5781672137482907</c:v>
                </c:pt>
                <c:pt idx="212">
                  <c:v>6.5781672137482907</c:v>
                </c:pt>
                <c:pt idx="213">
                  <c:v>6.5781672137482907</c:v>
                </c:pt>
                <c:pt idx="214">
                  <c:v>6.5781672137482907</c:v>
                </c:pt>
                <c:pt idx="215">
                  <c:v>6.5781672137482907</c:v>
                </c:pt>
                <c:pt idx="216">
                  <c:v>6.5781672137482907</c:v>
                </c:pt>
                <c:pt idx="217">
                  <c:v>6.5781672137482907</c:v>
                </c:pt>
                <c:pt idx="218">
                  <c:v>6.6665716893342575</c:v>
                </c:pt>
                <c:pt idx="219">
                  <c:v>6.6665716893342575</c:v>
                </c:pt>
                <c:pt idx="220">
                  <c:v>6.6665716893342575</c:v>
                </c:pt>
                <c:pt idx="221">
                  <c:v>6.6665716893342575</c:v>
                </c:pt>
                <c:pt idx="222">
                  <c:v>6.6665716893342575</c:v>
                </c:pt>
                <c:pt idx="223">
                  <c:v>6.6665716893342575</c:v>
                </c:pt>
                <c:pt idx="224">
                  <c:v>6.6665716893342575</c:v>
                </c:pt>
                <c:pt idx="225">
                  <c:v>6.6665716893342575</c:v>
                </c:pt>
                <c:pt idx="226">
                  <c:v>6.6665716893342575</c:v>
                </c:pt>
                <c:pt idx="227">
                  <c:v>6.6665716893342575</c:v>
                </c:pt>
                <c:pt idx="228">
                  <c:v>6.6665716893342575</c:v>
                </c:pt>
                <c:pt idx="229">
                  <c:v>6.6665716893342575</c:v>
                </c:pt>
                <c:pt idx="230">
                  <c:v>6.7450019445028957</c:v>
                </c:pt>
                <c:pt idx="231">
                  <c:v>6.7450019445028957</c:v>
                </c:pt>
                <c:pt idx="232">
                  <c:v>6.7450019445028957</c:v>
                </c:pt>
                <c:pt idx="233">
                  <c:v>6.7450019445028957</c:v>
                </c:pt>
                <c:pt idx="234">
                  <c:v>6.7450019445028957</c:v>
                </c:pt>
                <c:pt idx="235">
                  <c:v>6.7450019445028957</c:v>
                </c:pt>
                <c:pt idx="236">
                  <c:v>6.7450019445028957</c:v>
                </c:pt>
                <c:pt idx="237">
                  <c:v>6.7450019445028957</c:v>
                </c:pt>
                <c:pt idx="238">
                  <c:v>6.7450019445028957</c:v>
                </c:pt>
                <c:pt idx="239">
                  <c:v>6.7450019445028957</c:v>
                </c:pt>
                <c:pt idx="240">
                  <c:v>6.7450019445028957</c:v>
                </c:pt>
                <c:pt idx="241">
                  <c:v>6.7450019445028957</c:v>
                </c:pt>
                <c:pt idx="242">
                  <c:v>6.8234321996715348</c:v>
                </c:pt>
                <c:pt idx="243">
                  <c:v>6.8234321996715348</c:v>
                </c:pt>
                <c:pt idx="244">
                  <c:v>6.8234321996715348</c:v>
                </c:pt>
                <c:pt idx="245">
                  <c:v>6.8234321996715348</c:v>
                </c:pt>
                <c:pt idx="246">
                  <c:v>6.8234321996715348</c:v>
                </c:pt>
                <c:pt idx="247">
                  <c:v>6.8234321996715348</c:v>
                </c:pt>
                <c:pt idx="248">
                  <c:v>6.8234321996715348</c:v>
                </c:pt>
                <c:pt idx="249">
                  <c:v>6.8234321996715348</c:v>
                </c:pt>
                <c:pt idx="250">
                  <c:v>6.8234321996715348</c:v>
                </c:pt>
                <c:pt idx="251">
                  <c:v>6.8234321996715348</c:v>
                </c:pt>
                <c:pt idx="252">
                  <c:v>6.8234321996715348</c:v>
                </c:pt>
                <c:pt idx="253">
                  <c:v>6.8234321996715348</c:v>
                </c:pt>
                <c:pt idx="254">
                  <c:v>6.901862454840173</c:v>
                </c:pt>
                <c:pt idx="255">
                  <c:v>6.901862454840173</c:v>
                </c:pt>
                <c:pt idx="256">
                  <c:v>6.901862454840173</c:v>
                </c:pt>
                <c:pt idx="257">
                  <c:v>6.901862454840173</c:v>
                </c:pt>
                <c:pt idx="258">
                  <c:v>6.901862454840173</c:v>
                </c:pt>
                <c:pt idx="259">
                  <c:v>6.901862454840173</c:v>
                </c:pt>
                <c:pt idx="260">
                  <c:v>6.901862454840173</c:v>
                </c:pt>
                <c:pt idx="261">
                  <c:v>6.901862454840173</c:v>
                </c:pt>
                <c:pt idx="262">
                  <c:v>6.901862454840173</c:v>
                </c:pt>
                <c:pt idx="263">
                  <c:v>6.901862454840173</c:v>
                </c:pt>
                <c:pt idx="264">
                  <c:v>6.901862454840173</c:v>
                </c:pt>
                <c:pt idx="265">
                  <c:v>6.901862454840173</c:v>
                </c:pt>
                <c:pt idx="266">
                  <c:v>6.9802927100088112</c:v>
                </c:pt>
                <c:pt idx="267">
                  <c:v>6.9802927100088112</c:v>
                </c:pt>
                <c:pt idx="268">
                  <c:v>6.9802927100088112</c:v>
                </c:pt>
                <c:pt idx="269">
                  <c:v>6.9802927100088112</c:v>
                </c:pt>
                <c:pt idx="270">
                  <c:v>6.9802927100088112</c:v>
                </c:pt>
                <c:pt idx="271">
                  <c:v>6.9802927100088112</c:v>
                </c:pt>
                <c:pt idx="272">
                  <c:v>6.9802927100088112</c:v>
                </c:pt>
                <c:pt idx="273">
                  <c:v>6.9802927100088112</c:v>
                </c:pt>
                <c:pt idx="274">
                  <c:v>6.9802927100088112</c:v>
                </c:pt>
                <c:pt idx="275">
                  <c:v>6.9802927100088112</c:v>
                </c:pt>
                <c:pt idx="276">
                  <c:v>6.9802927100088112</c:v>
                </c:pt>
                <c:pt idx="277">
                  <c:v>6.9802927100088112</c:v>
                </c:pt>
                <c:pt idx="278">
                  <c:v>7.0587229651774486</c:v>
                </c:pt>
                <c:pt idx="279">
                  <c:v>7.0587229651774486</c:v>
                </c:pt>
                <c:pt idx="280">
                  <c:v>7.0587229651774486</c:v>
                </c:pt>
                <c:pt idx="281">
                  <c:v>7.0587229651774486</c:v>
                </c:pt>
                <c:pt idx="282">
                  <c:v>7.0587229651774486</c:v>
                </c:pt>
                <c:pt idx="283">
                  <c:v>7.0587229651774486</c:v>
                </c:pt>
                <c:pt idx="284">
                  <c:v>7.0587229651774486</c:v>
                </c:pt>
                <c:pt idx="285">
                  <c:v>7.0587229651774486</c:v>
                </c:pt>
                <c:pt idx="286">
                  <c:v>7.0587229651774486</c:v>
                </c:pt>
                <c:pt idx="287">
                  <c:v>7.0587229651774486</c:v>
                </c:pt>
                <c:pt idx="288">
                  <c:v>7.0587229651774486</c:v>
                </c:pt>
                <c:pt idx="289">
                  <c:v>7.0587229651774486</c:v>
                </c:pt>
                <c:pt idx="290">
                  <c:v>7.1502249295408609</c:v>
                </c:pt>
                <c:pt idx="291">
                  <c:v>7.1502249295408609</c:v>
                </c:pt>
                <c:pt idx="292">
                  <c:v>7.1502249295408609</c:v>
                </c:pt>
                <c:pt idx="293">
                  <c:v>7.1502249295408609</c:v>
                </c:pt>
                <c:pt idx="294">
                  <c:v>7.1502249295408609</c:v>
                </c:pt>
                <c:pt idx="295">
                  <c:v>7.1502249295408609</c:v>
                </c:pt>
                <c:pt idx="296">
                  <c:v>7.1502249295408609</c:v>
                </c:pt>
                <c:pt idx="297">
                  <c:v>7.1502249295408609</c:v>
                </c:pt>
                <c:pt idx="298">
                  <c:v>7.1502249295408609</c:v>
                </c:pt>
                <c:pt idx="299">
                  <c:v>7.1502249295408609</c:v>
                </c:pt>
                <c:pt idx="300">
                  <c:v>7.1502249295408609</c:v>
                </c:pt>
                <c:pt idx="301">
                  <c:v>7.1502249295408609</c:v>
                </c:pt>
                <c:pt idx="302">
                  <c:v>7.2417268939042723</c:v>
                </c:pt>
                <c:pt idx="303">
                  <c:v>7.2417268939042723</c:v>
                </c:pt>
                <c:pt idx="304">
                  <c:v>7.2417268939042723</c:v>
                </c:pt>
                <c:pt idx="305">
                  <c:v>7.2417268939042723</c:v>
                </c:pt>
                <c:pt idx="306">
                  <c:v>7.2417268939042723</c:v>
                </c:pt>
                <c:pt idx="307">
                  <c:v>7.2417268939042723</c:v>
                </c:pt>
                <c:pt idx="308">
                  <c:v>7.2417268939042723</c:v>
                </c:pt>
                <c:pt idx="309">
                  <c:v>7.2417268939042723</c:v>
                </c:pt>
                <c:pt idx="310">
                  <c:v>7.2417268939042723</c:v>
                </c:pt>
                <c:pt idx="311">
                  <c:v>7.2417268939042723</c:v>
                </c:pt>
                <c:pt idx="312">
                  <c:v>7.2417268939042723</c:v>
                </c:pt>
                <c:pt idx="313">
                  <c:v>7.2417268939042723</c:v>
                </c:pt>
                <c:pt idx="314">
                  <c:v>7.3332288582676846</c:v>
                </c:pt>
                <c:pt idx="315">
                  <c:v>7.3332288582676846</c:v>
                </c:pt>
                <c:pt idx="316">
                  <c:v>7.3332288582676846</c:v>
                </c:pt>
                <c:pt idx="317">
                  <c:v>7.3332288582676846</c:v>
                </c:pt>
                <c:pt idx="318">
                  <c:v>7.3332288582676846</c:v>
                </c:pt>
                <c:pt idx="319">
                  <c:v>7.3332288582676846</c:v>
                </c:pt>
                <c:pt idx="320">
                  <c:v>7.3332288582676846</c:v>
                </c:pt>
                <c:pt idx="321">
                  <c:v>7.3332288582676846</c:v>
                </c:pt>
                <c:pt idx="322">
                  <c:v>7.3332288582676846</c:v>
                </c:pt>
                <c:pt idx="323">
                  <c:v>7.3332288582676846</c:v>
                </c:pt>
                <c:pt idx="324">
                  <c:v>7.3332288582676846</c:v>
                </c:pt>
                <c:pt idx="325">
                  <c:v>7.3332288582676846</c:v>
                </c:pt>
                <c:pt idx="326">
                  <c:v>7.424730822631096</c:v>
                </c:pt>
                <c:pt idx="327">
                  <c:v>7.424730822631096</c:v>
                </c:pt>
                <c:pt idx="328">
                  <c:v>7.424730822631096</c:v>
                </c:pt>
                <c:pt idx="329">
                  <c:v>7.424730822631096</c:v>
                </c:pt>
                <c:pt idx="330">
                  <c:v>7.424730822631096</c:v>
                </c:pt>
                <c:pt idx="331">
                  <c:v>7.424730822631096</c:v>
                </c:pt>
                <c:pt idx="332">
                  <c:v>7.424730822631096</c:v>
                </c:pt>
                <c:pt idx="333">
                  <c:v>7.424730822631096</c:v>
                </c:pt>
                <c:pt idx="334">
                  <c:v>7.424730822631096</c:v>
                </c:pt>
                <c:pt idx="335">
                  <c:v>7.424730822631096</c:v>
                </c:pt>
                <c:pt idx="336">
                  <c:v>7.424730822631096</c:v>
                </c:pt>
                <c:pt idx="337">
                  <c:v>7.424730822631096</c:v>
                </c:pt>
                <c:pt idx="338">
                  <c:v>7.5162327869945065</c:v>
                </c:pt>
                <c:pt idx="339">
                  <c:v>7.5162327869945065</c:v>
                </c:pt>
                <c:pt idx="340">
                  <c:v>7.5162327869945065</c:v>
                </c:pt>
                <c:pt idx="341">
                  <c:v>7.5162327869945065</c:v>
                </c:pt>
                <c:pt idx="342">
                  <c:v>7.5162327869945065</c:v>
                </c:pt>
                <c:pt idx="343">
                  <c:v>7.5162327869945065</c:v>
                </c:pt>
                <c:pt idx="344">
                  <c:v>7.5162327869945065</c:v>
                </c:pt>
                <c:pt idx="345">
                  <c:v>7.5162327869945065</c:v>
                </c:pt>
                <c:pt idx="346">
                  <c:v>7.5162327869945065</c:v>
                </c:pt>
                <c:pt idx="347">
                  <c:v>7.5162327869945065</c:v>
                </c:pt>
                <c:pt idx="348">
                  <c:v>7.5162327869945065</c:v>
                </c:pt>
                <c:pt idx="349">
                  <c:v>7.5162327869945065</c:v>
                </c:pt>
              </c:numCache>
            </c:numRef>
          </c:val>
          <c:smooth val="0"/>
          <c:extLst>
            <c:ext xmlns:c16="http://schemas.microsoft.com/office/drawing/2014/chart" uri="{C3380CC4-5D6E-409C-BE32-E72D297353CC}">
              <c16:uniqueId val="{00000001-7D79-45AE-888B-BBA858F99F96}"/>
            </c:ext>
          </c:extLst>
        </c:ser>
        <c:ser>
          <c:idx val="2"/>
          <c:order val="2"/>
          <c:tx>
            <c:strRef>
              <c:f>Monthly!$G$1</c:f>
              <c:strCache>
                <c:ptCount val="1"/>
                <c:pt idx="0">
                  <c:v>OR Emissions Credit Price (CCI Price)</c:v>
                </c:pt>
              </c:strCache>
            </c:strRef>
          </c:tx>
          <c:spPr>
            <a:ln w="28575" cap="rnd">
              <a:solidFill>
                <a:schemeClr val="accent3"/>
              </a:solidFill>
              <a:round/>
            </a:ln>
            <a:effectLst/>
          </c:spPr>
          <c:marker>
            <c:symbol val="none"/>
          </c:marker>
          <c:cat>
            <c:numRef>
              <c:f>Monthly!$D$2:$D$351</c:f>
              <c:numCache>
                <c:formatCode>m/d/yyyy</c:formatCode>
                <c:ptCount val="350"/>
                <c:pt idx="0">
                  <c:v>44501</c:v>
                </c:pt>
                <c:pt idx="1">
                  <c:v>44531</c:v>
                </c:pt>
                <c:pt idx="2">
                  <c:v>44562</c:v>
                </c:pt>
                <c:pt idx="3">
                  <c:v>44593</c:v>
                </c:pt>
                <c:pt idx="4">
                  <c:v>44621</c:v>
                </c:pt>
                <c:pt idx="5">
                  <c:v>44652</c:v>
                </c:pt>
                <c:pt idx="6">
                  <c:v>44682</c:v>
                </c:pt>
                <c:pt idx="7">
                  <c:v>44713</c:v>
                </c:pt>
                <c:pt idx="8">
                  <c:v>44743</c:v>
                </c:pt>
                <c:pt idx="9">
                  <c:v>44774</c:v>
                </c:pt>
                <c:pt idx="10">
                  <c:v>44805</c:v>
                </c:pt>
                <c:pt idx="11">
                  <c:v>44835</c:v>
                </c:pt>
                <c:pt idx="12">
                  <c:v>44866</c:v>
                </c:pt>
                <c:pt idx="13">
                  <c:v>44896</c:v>
                </c:pt>
                <c:pt idx="14">
                  <c:v>44927</c:v>
                </c:pt>
                <c:pt idx="15">
                  <c:v>44958</c:v>
                </c:pt>
                <c:pt idx="16">
                  <c:v>44986</c:v>
                </c:pt>
                <c:pt idx="17">
                  <c:v>45017</c:v>
                </c:pt>
                <c:pt idx="18">
                  <c:v>45047</c:v>
                </c:pt>
                <c:pt idx="19">
                  <c:v>45078</c:v>
                </c:pt>
                <c:pt idx="20">
                  <c:v>45108</c:v>
                </c:pt>
                <c:pt idx="21">
                  <c:v>45139</c:v>
                </c:pt>
                <c:pt idx="22">
                  <c:v>45170</c:v>
                </c:pt>
                <c:pt idx="23">
                  <c:v>45200</c:v>
                </c:pt>
                <c:pt idx="24">
                  <c:v>45231</c:v>
                </c:pt>
                <c:pt idx="25">
                  <c:v>45261</c:v>
                </c:pt>
                <c:pt idx="26">
                  <c:v>45292</c:v>
                </c:pt>
                <c:pt idx="27">
                  <c:v>45323</c:v>
                </c:pt>
                <c:pt idx="28">
                  <c:v>45352</c:v>
                </c:pt>
                <c:pt idx="29">
                  <c:v>45383</c:v>
                </c:pt>
                <c:pt idx="30">
                  <c:v>45413</c:v>
                </c:pt>
                <c:pt idx="31">
                  <c:v>45444</c:v>
                </c:pt>
                <c:pt idx="32">
                  <c:v>45474</c:v>
                </c:pt>
                <c:pt idx="33">
                  <c:v>45505</c:v>
                </c:pt>
                <c:pt idx="34">
                  <c:v>45536</c:v>
                </c:pt>
                <c:pt idx="35">
                  <c:v>45566</c:v>
                </c:pt>
                <c:pt idx="36">
                  <c:v>45597</c:v>
                </c:pt>
                <c:pt idx="37">
                  <c:v>45627</c:v>
                </c:pt>
                <c:pt idx="38">
                  <c:v>45658</c:v>
                </c:pt>
                <c:pt idx="39">
                  <c:v>45689</c:v>
                </c:pt>
                <c:pt idx="40">
                  <c:v>45717</c:v>
                </c:pt>
                <c:pt idx="41">
                  <c:v>45748</c:v>
                </c:pt>
                <c:pt idx="42">
                  <c:v>45778</c:v>
                </c:pt>
                <c:pt idx="43">
                  <c:v>45809</c:v>
                </c:pt>
                <c:pt idx="44">
                  <c:v>45839</c:v>
                </c:pt>
                <c:pt idx="45">
                  <c:v>45870</c:v>
                </c:pt>
                <c:pt idx="46">
                  <c:v>45901</c:v>
                </c:pt>
                <c:pt idx="47">
                  <c:v>45931</c:v>
                </c:pt>
                <c:pt idx="48">
                  <c:v>45962</c:v>
                </c:pt>
                <c:pt idx="49">
                  <c:v>45992</c:v>
                </c:pt>
                <c:pt idx="50">
                  <c:v>46023</c:v>
                </c:pt>
                <c:pt idx="51">
                  <c:v>46054</c:v>
                </c:pt>
                <c:pt idx="52">
                  <c:v>46082</c:v>
                </c:pt>
                <c:pt idx="53">
                  <c:v>46113</c:v>
                </c:pt>
                <c:pt idx="54">
                  <c:v>46143</c:v>
                </c:pt>
                <c:pt idx="55">
                  <c:v>46174</c:v>
                </c:pt>
                <c:pt idx="56">
                  <c:v>46204</c:v>
                </c:pt>
                <c:pt idx="57">
                  <c:v>46235</c:v>
                </c:pt>
                <c:pt idx="58">
                  <c:v>46266</c:v>
                </c:pt>
                <c:pt idx="59">
                  <c:v>46296</c:v>
                </c:pt>
                <c:pt idx="60">
                  <c:v>46327</c:v>
                </c:pt>
                <c:pt idx="61">
                  <c:v>46357</c:v>
                </c:pt>
                <c:pt idx="62">
                  <c:v>46388</c:v>
                </c:pt>
                <c:pt idx="63">
                  <c:v>46419</c:v>
                </c:pt>
                <c:pt idx="64">
                  <c:v>46447</c:v>
                </c:pt>
                <c:pt idx="65">
                  <c:v>46478</c:v>
                </c:pt>
                <c:pt idx="66">
                  <c:v>46508</c:v>
                </c:pt>
                <c:pt idx="67">
                  <c:v>46539</c:v>
                </c:pt>
                <c:pt idx="68">
                  <c:v>46569</c:v>
                </c:pt>
                <c:pt idx="69">
                  <c:v>46600</c:v>
                </c:pt>
                <c:pt idx="70">
                  <c:v>46631</c:v>
                </c:pt>
                <c:pt idx="71">
                  <c:v>46661</c:v>
                </c:pt>
                <c:pt idx="72">
                  <c:v>46692</c:v>
                </c:pt>
                <c:pt idx="73">
                  <c:v>46722</c:v>
                </c:pt>
                <c:pt idx="74">
                  <c:v>46753</c:v>
                </c:pt>
                <c:pt idx="75">
                  <c:v>46784</c:v>
                </c:pt>
                <c:pt idx="76">
                  <c:v>46813</c:v>
                </c:pt>
                <c:pt idx="77">
                  <c:v>46844</c:v>
                </c:pt>
                <c:pt idx="78">
                  <c:v>46874</c:v>
                </c:pt>
                <c:pt idx="79">
                  <c:v>46905</c:v>
                </c:pt>
                <c:pt idx="80">
                  <c:v>46935</c:v>
                </c:pt>
                <c:pt idx="81">
                  <c:v>46966</c:v>
                </c:pt>
                <c:pt idx="82">
                  <c:v>46997</c:v>
                </c:pt>
                <c:pt idx="83">
                  <c:v>47027</c:v>
                </c:pt>
                <c:pt idx="84">
                  <c:v>47058</c:v>
                </c:pt>
                <c:pt idx="85">
                  <c:v>47088</c:v>
                </c:pt>
                <c:pt idx="86">
                  <c:v>47119</c:v>
                </c:pt>
                <c:pt idx="87">
                  <c:v>47150</c:v>
                </c:pt>
                <c:pt idx="88">
                  <c:v>47178</c:v>
                </c:pt>
                <c:pt idx="89">
                  <c:v>47209</c:v>
                </c:pt>
                <c:pt idx="90">
                  <c:v>47239</c:v>
                </c:pt>
                <c:pt idx="91">
                  <c:v>47270</c:v>
                </c:pt>
                <c:pt idx="92">
                  <c:v>47300</c:v>
                </c:pt>
                <c:pt idx="93">
                  <c:v>47331</c:v>
                </c:pt>
                <c:pt idx="94">
                  <c:v>47362</c:v>
                </c:pt>
                <c:pt idx="95">
                  <c:v>47392</c:v>
                </c:pt>
                <c:pt idx="96">
                  <c:v>47423</c:v>
                </c:pt>
                <c:pt idx="97">
                  <c:v>47453</c:v>
                </c:pt>
                <c:pt idx="98">
                  <c:v>47484</c:v>
                </c:pt>
                <c:pt idx="99">
                  <c:v>47515</c:v>
                </c:pt>
                <c:pt idx="100">
                  <c:v>47543</c:v>
                </c:pt>
                <c:pt idx="101">
                  <c:v>47574</c:v>
                </c:pt>
                <c:pt idx="102">
                  <c:v>47604</c:v>
                </c:pt>
                <c:pt idx="103">
                  <c:v>47635</c:v>
                </c:pt>
                <c:pt idx="104">
                  <c:v>47665</c:v>
                </c:pt>
                <c:pt idx="105">
                  <c:v>47696</c:v>
                </c:pt>
                <c:pt idx="106">
                  <c:v>47727</c:v>
                </c:pt>
                <c:pt idx="107">
                  <c:v>47757</c:v>
                </c:pt>
                <c:pt idx="108">
                  <c:v>47788</c:v>
                </c:pt>
                <c:pt idx="109">
                  <c:v>47818</c:v>
                </c:pt>
                <c:pt idx="110">
                  <c:v>47849</c:v>
                </c:pt>
                <c:pt idx="111">
                  <c:v>47880</c:v>
                </c:pt>
                <c:pt idx="112">
                  <c:v>47908</c:v>
                </c:pt>
                <c:pt idx="113">
                  <c:v>47939</c:v>
                </c:pt>
                <c:pt idx="114">
                  <c:v>47969</c:v>
                </c:pt>
                <c:pt idx="115">
                  <c:v>48000</c:v>
                </c:pt>
                <c:pt idx="116">
                  <c:v>48030</c:v>
                </c:pt>
                <c:pt idx="117">
                  <c:v>48061</c:v>
                </c:pt>
                <c:pt idx="118">
                  <c:v>48092</c:v>
                </c:pt>
                <c:pt idx="119">
                  <c:v>48122</c:v>
                </c:pt>
                <c:pt idx="120">
                  <c:v>48153</c:v>
                </c:pt>
                <c:pt idx="121">
                  <c:v>48183</c:v>
                </c:pt>
                <c:pt idx="122">
                  <c:v>48214</c:v>
                </c:pt>
                <c:pt idx="123">
                  <c:v>48245</c:v>
                </c:pt>
                <c:pt idx="124">
                  <c:v>48274</c:v>
                </c:pt>
                <c:pt idx="125">
                  <c:v>48305</c:v>
                </c:pt>
                <c:pt idx="126">
                  <c:v>48335</c:v>
                </c:pt>
                <c:pt idx="127">
                  <c:v>48366</c:v>
                </c:pt>
                <c:pt idx="128">
                  <c:v>48396</c:v>
                </c:pt>
                <c:pt idx="129">
                  <c:v>48427</c:v>
                </c:pt>
                <c:pt idx="130">
                  <c:v>48458</c:v>
                </c:pt>
                <c:pt idx="131">
                  <c:v>48488</c:v>
                </c:pt>
                <c:pt idx="132">
                  <c:v>48519</c:v>
                </c:pt>
                <c:pt idx="133">
                  <c:v>48549</c:v>
                </c:pt>
                <c:pt idx="134">
                  <c:v>48580</c:v>
                </c:pt>
                <c:pt idx="135">
                  <c:v>48611</c:v>
                </c:pt>
                <c:pt idx="136">
                  <c:v>48639</c:v>
                </c:pt>
                <c:pt idx="137">
                  <c:v>48670</c:v>
                </c:pt>
                <c:pt idx="138">
                  <c:v>48700</c:v>
                </c:pt>
                <c:pt idx="139">
                  <c:v>48731</c:v>
                </c:pt>
                <c:pt idx="140">
                  <c:v>48761</c:v>
                </c:pt>
                <c:pt idx="141">
                  <c:v>48792</c:v>
                </c:pt>
                <c:pt idx="142">
                  <c:v>48823</c:v>
                </c:pt>
                <c:pt idx="143">
                  <c:v>48853</c:v>
                </c:pt>
                <c:pt idx="144">
                  <c:v>48884</c:v>
                </c:pt>
                <c:pt idx="145">
                  <c:v>48914</c:v>
                </c:pt>
                <c:pt idx="146">
                  <c:v>48945</c:v>
                </c:pt>
                <c:pt idx="147">
                  <c:v>48976</c:v>
                </c:pt>
                <c:pt idx="148">
                  <c:v>49004</c:v>
                </c:pt>
                <c:pt idx="149">
                  <c:v>49035</c:v>
                </c:pt>
                <c:pt idx="150">
                  <c:v>49065</c:v>
                </c:pt>
                <c:pt idx="151">
                  <c:v>49096</c:v>
                </c:pt>
                <c:pt idx="152">
                  <c:v>49126</c:v>
                </c:pt>
                <c:pt idx="153">
                  <c:v>49157</c:v>
                </c:pt>
                <c:pt idx="154">
                  <c:v>49188</c:v>
                </c:pt>
                <c:pt idx="155">
                  <c:v>49218</c:v>
                </c:pt>
                <c:pt idx="156">
                  <c:v>49249</c:v>
                </c:pt>
                <c:pt idx="157">
                  <c:v>49279</c:v>
                </c:pt>
                <c:pt idx="158">
                  <c:v>49310</c:v>
                </c:pt>
                <c:pt idx="159">
                  <c:v>49341</c:v>
                </c:pt>
                <c:pt idx="160">
                  <c:v>49369</c:v>
                </c:pt>
                <c:pt idx="161">
                  <c:v>49400</c:v>
                </c:pt>
                <c:pt idx="162">
                  <c:v>49430</c:v>
                </c:pt>
                <c:pt idx="163">
                  <c:v>49461</c:v>
                </c:pt>
                <c:pt idx="164">
                  <c:v>49491</c:v>
                </c:pt>
                <c:pt idx="165">
                  <c:v>49522</c:v>
                </c:pt>
                <c:pt idx="166">
                  <c:v>49553</c:v>
                </c:pt>
                <c:pt idx="167">
                  <c:v>49583</c:v>
                </c:pt>
                <c:pt idx="168">
                  <c:v>49614</c:v>
                </c:pt>
                <c:pt idx="169">
                  <c:v>49644</c:v>
                </c:pt>
                <c:pt idx="170">
                  <c:v>49675</c:v>
                </c:pt>
                <c:pt idx="171">
                  <c:v>49706</c:v>
                </c:pt>
                <c:pt idx="172">
                  <c:v>49735</c:v>
                </c:pt>
                <c:pt idx="173">
                  <c:v>49766</c:v>
                </c:pt>
                <c:pt idx="174">
                  <c:v>49796</c:v>
                </c:pt>
                <c:pt idx="175">
                  <c:v>49827</c:v>
                </c:pt>
                <c:pt idx="176">
                  <c:v>49857</c:v>
                </c:pt>
                <c:pt idx="177">
                  <c:v>49888</c:v>
                </c:pt>
                <c:pt idx="178">
                  <c:v>49919</c:v>
                </c:pt>
                <c:pt idx="179">
                  <c:v>49949</c:v>
                </c:pt>
                <c:pt idx="180">
                  <c:v>49980</c:v>
                </c:pt>
                <c:pt idx="181">
                  <c:v>50010</c:v>
                </c:pt>
                <c:pt idx="182">
                  <c:v>50041</c:v>
                </c:pt>
                <c:pt idx="183">
                  <c:v>50072</c:v>
                </c:pt>
                <c:pt idx="184">
                  <c:v>50100</c:v>
                </c:pt>
                <c:pt idx="185">
                  <c:v>50131</c:v>
                </c:pt>
                <c:pt idx="186">
                  <c:v>50161</c:v>
                </c:pt>
                <c:pt idx="187">
                  <c:v>50192</c:v>
                </c:pt>
                <c:pt idx="188">
                  <c:v>50222</c:v>
                </c:pt>
                <c:pt idx="189">
                  <c:v>50253</c:v>
                </c:pt>
                <c:pt idx="190">
                  <c:v>50284</c:v>
                </c:pt>
                <c:pt idx="191">
                  <c:v>50314</c:v>
                </c:pt>
                <c:pt idx="192">
                  <c:v>50345</c:v>
                </c:pt>
                <c:pt idx="193">
                  <c:v>50375</c:v>
                </c:pt>
                <c:pt idx="194">
                  <c:v>50406</c:v>
                </c:pt>
                <c:pt idx="195">
                  <c:v>50437</c:v>
                </c:pt>
                <c:pt idx="196">
                  <c:v>50465</c:v>
                </c:pt>
                <c:pt idx="197">
                  <c:v>50496</c:v>
                </c:pt>
                <c:pt idx="198">
                  <c:v>50526</c:v>
                </c:pt>
                <c:pt idx="199">
                  <c:v>50557</c:v>
                </c:pt>
                <c:pt idx="200">
                  <c:v>50587</c:v>
                </c:pt>
                <c:pt idx="201">
                  <c:v>50618</c:v>
                </c:pt>
                <c:pt idx="202">
                  <c:v>50649</c:v>
                </c:pt>
                <c:pt idx="203">
                  <c:v>50679</c:v>
                </c:pt>
                <c:pt idx="204">
                  <c:v>50710</c:v>
                </c:pt>
                <c:pt idx="205">
                  <c:v>50740</c:v>
                </c:pt>
                <c:pt idx="206">
                  <c:v>50771</c:v>
                </c:pt>
                <c:pt idx="207">
                  <c:v>50802</c:v>
                </c:pt>
                <c:pt idx="208">
                  <c:v>50830</c:v>
                </c:pt>
                <c:pt idx="209">
                  <c:v>50861</c:v>
                </c:pt>
                <c:pt idx="210">
                  <c:v>50891</c:v>
                </c:pt>
                <c:pt idx="211">
                  <c:v>50922</c:v>
                </c:pt>
                <c:pt idx="212">
                  <c:v>50952</c:v>
                </c:pt>
                <c:pt idx="213">
                  <c:v>50983</c:v>
                </c:pt>
                <c:pt idx="214">
                  <c:v>51014</c:v>
                </c:pt>
                <c:pt idx="215">
                  <c:v>51044</c:v>
                </c:pt>
                <c:pt idx="216">
                  <c:v>51075</c:v>
                </c:pt>
                <c:pt idx="217">
                  <c:v>51105</c:v>
                </c:pt>
                <c:pt idx="218">
                  <c:v>51136</c:v>
                </c:pt>
                <c:pt idx="219">
                  <c:v>51167</c:v>
                </c:pt>
                <c:pt idx="220">
                  <c:v>51196</c:v>
                </c:pt>
                <c:pt idx="221">
                  <c:v>51227</c:v>
                </c:pt>
                <c:pt idx="222">
                  <c:v>51257</c:v>
                </c:pt>
                <c:pt idx="223">
                  <c:v>51288</c:v>
                </c:pt>
                <c:pt idx="224">
                  <c:v>51318</c:v>
                </c:pt>
                <c:pt idx="225">
                  <c:v>51349</c:v>
                </c:pt>
                <c:pt idx="226">
                  <c:v>51380</c:v>
                </c:pt>
                <c:pt idx="227">
                  <c:v>51410</c:v>
                </c:pt>
                <c:pt idx="228">
                  <c:v>51441</c:v>
                </c:pt>
                <c:pt idx="229">
                  <c:v>51471</c:v>
                </c:pt>
                <c:pt idx="230">
                  <c:v>51502</c:v>
                </c:pt>
                <c:pt idx="231">
                  <c:v>51533</c:v>
                </c:pt>
                <c:pt idx="232">
                  <c:v>51561</c:v>
                </c:pt>
                <c:pt idx="233">
                  <c:v>51592</c:v>
                </c:pt>
                <c:pt idx="234">
                  <c:v>51622</c:v>
                </c:pt>
                <c:pt idx="235">
                  <c:v>51653</c:v>
                </c:pt>
                <c:pt idx="236">
                  <c:v>51683</c:v>
                </c:pt>
                <c:pt idx="237">
                  <c:v>51714</c:v>
                </c:pt>
                <c:pt idx="238">
                  <c:v>51745</c:v>
                </c:pt>
                <c:pt idx="239">
                  <c:v>51775</c:v>
                </c:pt>
                <c:pt idx="240">
                  <c:v>51806</c:v>
                </c:pt>
                <c:pt idx="241">
                  <c:v>51836</c:v>
                </c:pt>
                <c:pt idx="242">
                  <c:v>51867</c:v>
                </c:pt>
                <c:pt idx="243">
                  <c:v>51898</c:v>
                </c:pt>
                <c:pt idx="244">
                  <c:v>51926</c:v>
                </c:pt>
                <c:pt idx="245">
                  <c:v>51957</c:v>
                </c:pt>
                <c:pt idx="246">
                  <c:v>51987</c:v>
                </c:pt>
                <c:pt idx="247">
                  <c:v>52018</c:v>
                </c:pt>
                <c:pt idx="248">
                  <c:v>52048</c:v>
                </c:pt>
                <c:pt idx="249">
                  <c:v>52079</c:v>
                </c:pt>
                <c:pt idx="250">
                  <c:v>52110</c:v>
                </c:pt>
                <c:pt idx="251">
                  <c:v>52140</c:v>
                </c:pt>
                <c:pt idx="252">
                  <c:v>52171</c:v>
                </c:pt>
                <c:pt idx="253">
                  <c:v>52201</c:v>
                </c:pt>
                <c:pt idx="254">
                  <c:v>52232</c:v>
                </c:pt>
                <c:pt idx="255">
                  <c:v>52263</c:v>
                </c:pt>
                <c:pt idx="256">
                  <c:v>52291</c:v>
                </c:pt>
                <c:pt idx="257">
                  <c:v>52322</c:v>
                </c:pt>
                <c:pt idx="258">
                  <c:v>52352</c:v>
                </c:pt>
                <c:pt idx="259">
                  <c:v>52383</c:v>
                </c:pt>
                <c:pt idx="260">
                  <c:v>52413</c:v>
                </c:pt>
                <c:pt idx="261">
                  <c:v>52444</c:v>
                </c:pt>
                <c:pt idx="262">
                  <c:v>52475</c:v>
                </c:pt>
                <c:pt idx="263">
                  <c:v>52505</c:v>
                </c:pt>
                <c:pt idx="264">
                  <c:v>52536</c:v>
                </c:pt>
                <c:pt idx="265">
                  <c:v>52566</c:v>
                </c:pt>
                <c:pt idx="266">
                  <c:v>52597</c:v>
                </c:pt>
                <c:pt idx="267">
                  <c:v>52628</c:v>
                </c:pt>
                <c:pt idx="268">
                  <c:v>52657</c:v>
                </c:pt>
                <c:pt idx="269">
                  <c:v>52688</c:v>
                </c:pt>
                <c:pt idx="270">
                  <c:v>52718</c:v>
                </c:pt>
                <c:pt idx="271">
                  <c:v>52749</c:v>
                </c:pt>
                <c:pt idx="272">
                  <c:v>52779</c:v>
                </c:pt>
                <c:pt idx="273">
                  <c:v>52810</c:v>
                </c:pt>
                <c:pt idx="274">
                  <c:v>52841</c:v>
                </c:pt>
                <c:pt idx="275">
                  <c:v>52871</c:v>
                </c:pt>
                <c:pt idx="276">
                  <c:v>52902</c:v>
                </c:pt>
                <c:pt idx="277">
                  <c:v>52932</c:v>
                </c:pt>
                <c:pt idx="278">
                  <c:v>52963</c:v>
                </c:pt>
                <c:pt idx="279">
                  <c:v>52994</c:v>
                </c:pt>
                <c:pt idx="280">
                  <c:v>53022</c:v>
                </c:pt>
                <c:pt idx="281">
                  <c:v>53053</c:v>
                </c:pt>
                <c:pt idx="282">
                  <c:v>53083</c:v>
                </c:pt>
                <c:pt idx="283">
                  <c:v>53114</c:v>
                </c:pt>
                <c:pt idx="284">
                  <c:v>53144</c:v>
                </c:pt>
                <c:pt idx="285">
                  <c:v>53175</c:v>
                </c:pt>
                <c:pt idx="286">
                  <c:v>53206</c:v>
                </c:pt>
                <c:pt idx="287">
                  <c:v>53236</c:v>
                </c:pt>
                <c:pt idx="288">
                  <c:v>53267</c:v>
                </c:pt>
                <c:pt idx="289">
                  <c:v>53297</c:v>
                </c:pt>
                <c:pt idx="290">
                  <c:v>53328</c:v>
                </c:pt>
                <c:pt idx="291">
                  <c:v>53359</c:v>
                </c:pt>
                <c:pt idx="292">
                  <c:v>53387</c:v>
                </c:pt>
                <c:pt idx="293">
                  <c:v>53418</c:v>
                </c:pt>
                <c:pt idx="294">
                  <c:v>53448</c:v>
                </c:pt>
                <c:pt idx="295">
                  <c:v>53479</c:v>
                </c:pt>
                <c:pt idx="296">
                  <c:v>53509</c:v>
                </c:pt>
                <c:pt idx="297">
                  <c:v>53540</c:v>
                </c:pt>
                <c:pt idx="298">
                  <c:v>53571</c:v>
                </c:pt>
                <c:pt idx="299">
                  <c:v>53601</c:v>
                </c:pt>
                <c:pt idx="300">
                  <c:v>53632</c:v>
                </c:pt>
                <c:pt idx="301">
                  <c:v>53662</c:v>
                </c:pt>
                <c:pt idx="302">
                  <c:v>53693</c:v>
                </c:pt>
                <c:pt idx="303">
                  <c:v>53724</c:v>
                </c:pt>
                <c:pt idx="304">
                  <c:v>53752</c:v>
                </c:pt>
                <c:pt idx="305">
                  <c:v>53783</c:v>
                </c:pt>
                <c:pt idx="306">
                  <c:v>53813</c:v>
                </c:pt>
                <c:pt idx="307">
                  <c:v>53844</c:v>
                </c:pt>
                <c:pt idx="308">
                  <c:v>53874</c:v>
                </c:pt>
                <c:pt idx="309">
                  <c:v>53905</c:v>
                </c:pt>
                <c:pt idx="310">
                  <c:v>53936</c:v>
                </c:pt>
                <c:pt idx="311">
                  <c:v>53966</c:v>
                </c:pt>
                <c:pt idx="312">
                  <c:v>53997</c:v>
                </c:pt>
                <c:pt idx="313">
                  <c:v>54027</c:v>
                </c:pt>
                <c:pt idx="314">
                  <c:v>54058</c:v>
                </c:pt>
                <c:pt idx="315">
                  <c:v>54089</c:v>
                </c:pt>
                <c:pt idx="316">
                  <c:v>54118</c:v>
                </c:pt>
                <c:pt idx="317">
                  <c:v>54149</c:v>
                </c:pt>
                <c:pt idx="318">
                  <c:v>54179</c:v>
                </c:pt>
                <c:pt idx="319">
                  <c:v>54210</c:v>
                </c:pt>
                <c:pt idx="320">
                  <c:v>54240</c:v>
                </c:pt>
                <c:pt idx="321">
                  <c:v>54271</c:v>
                </c:pt>
                <c:pt idx="322">
                  <c:v>54302</c:v>
                </c:pt>
                <c:pt idx="323">
                  <c:v>54332</c:v>
                </c:pt>
                <c:pt idx="324">
                  <c:v>54363</c:v>
                </c:pt>
                <c:pt idx="325">
                  <c:v>54393</c:v>
                </c:pt>
                <c:pt idx="326">
                  <c:v>54424</c:v>
                </c:pt>
                <c:pt idx="327">
                  <c:v>54455</c:v>
                </c:pt>
                <c:pt idx="328">
                  <c:v>54483</c:v>
                </c:pt>
                <c:pt idx="329">
                  <c:v>54514</c:v>
                </c:pt>
                <c:pt idx="330">
                  <c:v>54544</c:v>
                </c:pt>
                <c:pt idx="331">
                  <c:v>54575</c:v>
                </c:pt>
                <c:pt idx="332">
                  <c:v>54605</c:v>
                </c:pt>
                <c:pt idx="333">
                  <c:v>54636</c:v>
                </c:pt>
                <c:pt idx="334">
                  <c:v>54667</c:v>
                </c:pt>
                <c:pt idx="335">
                  <c:v>54697</c:v>
                </c:pt>
                <c:pt idx="336">
                  <c:v>54728</c:v>
                </c:pt>
                <c:pt idx="337">
                  <c:v>54758</c:v>
                </c:pt>
                <c:pt idx="338">
                  <c:v>54789</c:v>
                </c:pt>
                <c:pt idx="339">
                  <c:v>54820</c:v>
                </c:pt>
                <c:pt idx="340">
                  <c:v>54848</c:v>
                </c:pt>
                <c:pt idx="341">
                  <c:v>54879</c:v>
                </c:pt>
                <c:pt idx="342">
                  <c:v>54909</c:v>
                </c:pt>
                <c:pt idx="343">
                  <c:v>54940</c:v>
                </c:pt>
                <c:pt idx="344">
                  <c:v>54970</c:v>
                </c:pt>
                <c:pt idx="345">
                  <c:v>55001</c:v>
                </c:pt>
                <c:pt idx="346">
                  <c:v>55032</c:v>
                </c:pt>
                <c:pt idx="347">
                  <c:v>55062</c:v>
                </c:pt>
                <c:pt idx="348">
                  <c:v>55093</c:v>
                </c:pt>
                <c:pt idx="349">
                  <c:v>55123</c:v>
                </c:pt>
              </c:numCache>
            </c:numRef>
          </c:cat>
          <c:val>
            <c:numRef>
              <c:f>Monthly!$G$2:$G$351</c:f>
              <c:numCache>
                <c:formatCode>General</c:formatCode>
                <c:ptCount val="350"/>
                <c:pt idx="0">
                  <c:v>5.6800949999999997</c:v>
                </c:pt>
                <c:pt idx="1">
                  <c:v>5.6800949999999997</c:v>
                </c:pt>
                <c:pt idx="2">
                  <c:v>5.7331799999999999</c:v>
                </c:pt>
                <c:pt idx="3">
                  <c:v>5.7331799999999999</c:v>
                </c:pt>
                <c:pt idx="4">
                  <c:v>5.7331799999999999</c:v>
                </c:pt>
                <c:pt idx="5">
                  <c:v>5.7331799999999999</c:v>
                </c:pt>
                <c:pt idx="6">
                  <c:v>5.7331799999999999</c:v>
                </c:pt>
                <c:pt idx="7">
                  <c:v>5.7331799999999999</c:v>
                </c:pt>
                <c:pt idx="8">
                  <c:v>5.7331799999999999</c:v>
                </c:pt>
                <c:pt idx="9">
                  <c:v>5.7331799999999999</c:v>
                </c:pt>
                <c:pt idx="10">
                  <c:v>5.7331799999999999</c:v>
                </c:pt>
                <c:pt idx="11">
                  <c:v>5.7331799999999999</c:v>
                </c:pt>
                <c:pt idx="12">
                  <c:v>5.7331799999999999</c:v>
                </c:pt>
                <c:pt idx="13">
                  <c:v>5.7331799999999999</c:v>
                </c:pt>
                <c:pt idx="14">
                  <c:v>5.7862650000000002</c:v>
                </c:pt>
                <c:pt idx="15">
                  <c:v>5.7862650000000002</c:v>
                </c:pt>
                <c:pt idx="16">
                  <c:v>5.7862650000000002</c:v>
                </c:pt>
                <c:pt idx="17">
                  <c:v>5.7862650000000002</c:v>
                </c:pt>
                <c:pt idx="18">
                  <c:v>5.7862650000000002</c:v>
                </c:pt>
                <c:pt idx="19">
                  <c:v>5.7862650000000002</c:v>
                </c:pt>
                <c:pt idx="20">
                  <c:v>5.7862650000000002</c:v>
                </c:pt>
                <c:pt idx="21">
                  <c:v>5.7862650000000002</c:v>
                </c:pt>
                <c:pt idx="22">
                  <c:v>5.7862650000000002</c:v>
                </c:pt>
                <c:pt idx="23">
                  <c:v>5.7862650000000002</c:v>
                </c:pt>
                <c:pt idx="24">
                  <c:v>5.7862650000000002</c:v>
                </c:pt>
                <c:pt idx="25">
                  <c:v>5.7862650000000002</c:v>
                </c:pt>
                <c:pt idx="26">
                  <c:v>5.8393499999999996</c:v>
                </c:pt>
                <c:pt idx="27">
                  <c:v>5.8393499999999996</c:v>
                </c:pt>
                <c:pt idx="28">
                  <c:v>5.8393499999999996</c:v>
                </c:pt>
                <c:pt idx="29">
                  <c:v>5.8393499999999996</c:v>
                </c:pt>
                <c:pt idx="30">
                  <c:v>5.8393499999999996</c:v>
                </c:pt>
                <c:pt idx="31">
                  <c:v>5.8393499999999996</c:v>
                </c:pt>
                <c:pt idx="32">
                  <c:v>5.8393499999999996</c:v>
                </c:pt>
                <c:pt idx="33">
                  <c:v>5.8393499999999996</c:v>
                </c:pt>
                <c:pt idx="34">
                  <c:v>5.8393499999999996</c:v>
                </c:pt>
                <c:pt idx="35">
                  <c:v>5.8393499999999996</c:v>
                </c:pt>
                <c:pt idx="36">
                  <c:v>5.8393499999999996</c:v>
                </c:pt>
                <c:pt idx="37">
                  <c:v>5.8393499999999996</c:v>
                </c:pt>
                <c:pt idx="38">
                  <c:v>5.8924349999999999</c:v>
                </c:pt>
                <c:pt idx="39">
                  <c:v>5.8924349999999999</c:v>
                </c:pt>
                <c:pt idx="40">
                  <c:v>5.8924349999999999</c:v>
                </c:pt>
                <c:pt idx="41">
                  <c:v>5.8924349999999999</c:v>
                </c:pt>
                <c:pt idx="42">
                  <c:v>5.8924349999999999</c:v>
                </c:pt>
                <c:pt idx="43">
                  <c:v>5.8924349999999999</c:v>
                </c:pt>
                <c:pt idx="44">
                  <c:v>5.8924349999999999</c:v>
                </c:pt>
                <c:pt idx="45">
                  <c:v>5.8924349999999999</c:v>
                </c:pt>
                <c:pt idx="46">
                  <c:v>5.8924349999999999</c:v>
                </c:pt>
                <c:pt idx="47">
                  <c:v>5.8924349999999999</c:v>
                </c:pt>
                <c:pt idx="48">
                  <c:v>5.8924349999999999</c:v>
                </c:pt>
                <c:pt idx="49">
                  <c:v>5.8924349999999999</c:v>
                </c:pt>
                <c:pt idx="50">
                  <c:v>5.9455200000000001</c:v>
                </c:pt>
                <c:pt idx="51">
                  <c:v>5.9455200000000001</c:v>
                </c:pt>
                <c:pt idx="52">
                  <c:v>5.9455200000000001</c:v>
                </c:pt>
                <c:pt idx="53">
                  <c:v>5.9455200000000001</c:v>
                </c:pt>
                <c:pt idx="54">
                  <c:v>5.9455200000000001</c:v>
                </c:pt>
                <c:pt idx="55">
                  <c:v>5.9455200000000001</c:v>
                </c:pt>
                <c:pt idx="56">
                  <c:v>5.9455200000000001</c:v>
                </c:pt>
                <c:pt idx="57">
                  <c:v>5.9455200000000001</c:v>
                </c:pt>
                <c:pt idx="58">
                  <c:v>5.9455200000000001</c:v>
                </c:pt>
                <c:pt idx="59">
                  <c:v>5.9455200000000001</c:v>
                </c:pt>
                <c:pt idx="60">
                  <c:v>5.9455200000000001</c:v>
                </c:pt>
                <c:pt idx="61">
                  <c:v>5.9455200000000001</c:v>
                </c:pt>
                <c:pt idx="62">
                  <c:v>5.9986050000000004</c:v>
                </c:pt>
                <c:pt idx="63">
                  <c:v>5.9986050000000004</c:v>
                </c:pt>
                <c:pt idx="64">
                  <c:v>5.9986050000000004</c:v>
                </c:pt>
                <c:pt idx="65">
                  <c:v>5.9986050000000004</c:v>
                </c:pt>
                <c:pt idx="66">
                  <c:v>5.9986050000000004</c:v>
                </c:pt>
                <c:pt idx="67">
                  <c:v>5.9986050000000004</c:v>
                </c:pt>
                <c:pt idx="68">
                  <c:v>5.9986050000000004</c:v>
                </c:pt>
                <c:pt idx="69">
                  <c:v>5.9986050000000004</c:v>
                </c:pt>
                <c:pt idx="70">
                  <c:v>5.9986050000000004</c:v>
                </c:pt>
                <c:pt idx="71">
                  <c:v>5.9986050000000004</c:v>
                </c:pt>
                <c:pt idx="72">
                  <c:v>5.9986050000000004</c:v>
                </c:pt>
                <c:pt idx="73">
                  <c:v>5.9986050000000004</c:v>
                </c:pt>
                <c:pt idx="74">
                  <c:v>6.0516899999999998</c:v>
                </c:pt>
                <c:pt idx="75">
                  <c:v>6.0516899999999998</c:v>
                </c:pt>
                <c:pt idx="76">
                  <c:v>6.0516899999999998</c:v>
                </c:pt>
                <c:pt idx="77">
                  <c:v>6.0516899999999998</c:v>
                </c:pt>
                <c:pt idx="78">
                  <c:v>6.0516899999999998</c:v>
                </c:pt>
                <c:pt idx="79">
                  <c:v>6.0516899999999998</c:v>
                </c:pt>
                <c:pt idx="80">
                  <c:v>6.0516899999999998</c:v>
                </c:pt>
                <c:pt idx="81">
                  <c:v>6.0516899999999998</c:v>
                </c:pt>
                <c:pt idx="82">
                  <c:v>6.0516899999999998</c:v>
                </c:pt>
                <c:pt idx="83">
                  <c:v>6.0516899999999998</c:v>
                </c:pt>
                <c:pt idx="84">
                  <c:v>6.0516899999999998</c:v>
                </c:pt>
                <c:pt idx="85">
                  <c:v>6.0516899999999998</c:v>
                </c:pt>
                <c:pt idx="86">
                  <c:v>6.1047750000000001</c:v>
                </c:pt>
                <c:pt idx="87">
                  <c:v>6.1047750000000001</c:v>
                </c:pt>
                <c:pt idx="88">
                  <c:v>6.1047750000000001</c:v>
                </c:pt>
                <c:pt idx="89">
                  <c:v>6.1047750000000001</c:v>
                </c:pt>
                <c:pt idx="90">
                  <c:v>6.1047750000000001</c:v>
                </c:pt>
                <c:pt idx="91">
                  <c:v>6.1047750000000001</c:v>
                </c:pt>
                <c:pt idx="92">
                  <c:v>6.1047750000000001</c:v>
                </c:pt>
                <c:pt idx="93">
                  <c:v>6.1047750000000001</c:v>
                </c:pt>
                <c:pt idx="94">
                  <c:v>6.1047750000000001</c:v>
                </c:pt>
                <c:pt idx="95">
                  <c:v>6.1047750000000001</c:v>
                </c:pt>
                <c:pt idx="96">
                  <c:v>6.1047750000000001</c:v>
                </c:pt>
                <c:pt idx="97">
                  <c:v>6.1047750000000001</c:v>
                </c:pt>
                <c:pt idx="98">
                  <c:v>6.1578600000000003</c:v>
                </c:pt>
                <c:pt idx="99">
                  <c:v>6.1578600000000003</c:v>
                </c:pt>
                <c:pt idx="100">
                  <c:v>6.1578600000000003</c:v>
                </c:pt>
                <c:pt idx="101">
                  <c:v>6.1578600000000003</c:v>
                </c:pt>
                <c:pt idx="102">
                  <c:v>6.1578600000000003</c:v>
                </c:pt>
                <c:pt idx="103">
                  <c:v>6.1578600000000003</c:v>
                </c:pt>
                <c:pt idx="104">
                  <c:v>6.1578600000000003</c:v>
                </c:pt>
                <c:pt idx="105">
                  <c:v>6.1578600000000003</c:v>
                </c:pt>
                <c:pt idx="106">
                  <c:v>6.1578600000000003</c:v>
                </c:pt>
                <c:pt idx="107">
                  <c:v>6.1578600000000003</c:v>
                </c:pt>
                <c:pt idx="108">
                  <c:v>6.1578600000000003</c:v>
                </c:pt>
                <c:pt idx="109">
                  <c:v>6.1578600000000003</c:v>
                </c:pt>
                <c:pt idx="110">
                  <c:v>6.2109449999999997</c:v>
                </c:pt>
                <c:pt idx="111">
                  <c:v>6.2109449999999997</c:v>
                </c:pt>
                <c:pt idx="112">
                  <c:v>6.2109449999999997</c:v>
                </c:pt>
                <c:pt idx="113">
                  <c:v>6.2109449999999997</c:v>
                </c:pt>
                <c:pt idx="114">
                  <c:v>6.2109449999999997</c:v>
                </c:pt>
                <c:pt idx="115">
                  <c:v>6.2109449999999997</c:v>
                </c:pt>
                <c:pt idx="116">
                  <c:v>6.2109449999999997</c:v>
                </c:pt>
                <c:pt idx="117">
                  <c:v>6.2109449999999997</c:v>
                </c:pt>
                <c:pt idx="118">
                  <c:v>6.2109449999999997</c:v>
                </c:pt>
                <c:pt idx="119">
                  <c:v>6.2109449999999997</c:v>
                </c:pt>
                <c:pt idx="120">
                  <c:v>6.2109449999999997</c:v>
                </c:pt>
                <c:pt idx="121">
                  <c:v>6.2109449999999997</c:v>
                </c:pt>
                <c:pt idx="122">
                  <c:v>6.26403</c:v>
                </c:pt>
                <c:pt idx="123">
                  <c:v>6.26403</c:v>
                </c:pt>
                <c:pt idx="124">
                  <c:v>6.26403</c:v>
                </c:pt>
                <c:pt idx="125">
                  <c:v>6.26403</c:v>
                </c:pt>
                <c:pt idx="126">
                  <c:v>6.26403</c:v>
                </c:pt>
                <c:pt idx="127">
                  <c:v>6.26403</c:v>
                </c:pt>
                <c:pt idx="128">
                  <c:v>6.26403</c:v>
                </c:pt>
                <c:pt idx="129">
                  <c:v>6.26403</c:v>
                </c:pt>
                <c:pt idx="130">
                  <c:v>6.26403</c:v>
                </c:pt>
                <c:pt idx="131">
                  <c:v>6.26403</c:v>
                </c:pt>
                <c:pt idx="132">
                  <c:v>6.26403</c:v>
                </c:pt>
                <c:pt idx="133">
                  <c:v>6.26403</c:v>
                </c:pt>
                <c:pt idx="134">
                  <c:v>6.3171150000000003</c:v>
                </c:pt>
                <c:pt idx="135">
                  <c:v>6.3171150000000003</c:v>
                </c:pt>
                <c:pt idx="136">
                  <c:v>6.3171150000000003</c:v>
                </c:pt>
                <c:pt idx="137">
                  <c:v>6.3171150000000003</c:v>
                </c:pt>
                <c:pt idx="138">
                  <c:v>6.3171150000000003</c:v>
                </c:pt>
                <c:pt idx="139">
                  <c:v>6.3171150000000003</c:v>
                </c:pt>
                <c:pt idx="140">
                  <c:v>6.3171150000000003</c:v>
                </c:pt>
                <c:pt idx="141">
                  <c:v>6.3171150000000003</c:v>
                </c:pt>
                <c:pt idx="142">
                  <c:v>6.3171150000000003</c:v>
                </c:pt>
                <c:pt idx="143">
                  <c:v>6.3171150000000003</c:v>
                </c:pt>
                <c:pt idx="144">
                  <c:v>6.3171150000000003</c:v>
                </c:pt>
                <c:pt idx="145">
                  <c:v>6.3171150000000003</c:v>
                </c:pt>
                <c:pt idx="146">
                  <c:v>6.3701999999999996</c:v>
                </c:pt>
                <c:pt idx="147">
                  <c:v>6.3701999999999996</c:v>
                </c:pt>
                <c:pt idx="148">
                  <c:v>6.3701999999999996</c:v>
                </c:pt>
                <c:pt idx="149">
                  <c:v>6.3701999999999996</c:v>
                </c:pt>
                <c:pt idx="150">
                  <c:v>6.3701999999999996</c:v>
                </c:pt>
                <c:pt idx="151">
                  <c:v>6.3701999999999996</c:v>
                </c:pt>
                <c:pt idx="152">
                  <c:v>6.3701999999999996</c:v>
                </c:pt>
                <c:pt idx="153">
                  <c:v>6.3701999999999996</c:v>
                </c:pt>
                <c:pt idx="154">
                  <c:v>6.3701999999999996</c:v>
                </c:pt>
                <c:pt idx="155">
                  <c:v>6.3701999999999996</c:v>
                </c:pt>
                <c:pt idx="156">
                  <c:v>6.3701999999999996</c:v>
                </c:pt>
                <c:pt idx="157">
                  <c:v>6.3701999999999996</c:v>
                </c:pt>
                <c:pt idx="158">
                  <c:v>6.4232849999999999</c:v>
                </c:pt>
                <c:pt idx="159">
                  <c:v>6.4232849999999999</c:v>
                </c:pt>
                <c:pt idx="160">
                  <c:v>6.4232849999999999</c:v>
                </c:pt>
                <c:pt idx="161">
                  <c:v>6.4232849999999999</c:v>
                </c:pt>
                <c:pt idx="162">
                  <c:v>6.4232849999999999</c:v>
                </c:pt>
                <c:pt idx="163">
                  <c:v>6.4232849999999999</c:v>
                </c:pt>
                <c:pt idx="164">
                  <c:v>6.4232849999999999</c:v>
                </c:pt>
                <c:pt idx="165">
                  <c:v>6.4232849999999999</c:v>
                </c:pt>
                <c:pt idx="166">
                  <c:v>6.4232849999999999</c:v>
                </c:pt>
                <c:pt idx="167">
                  <c:v>6.4232849999999999</c:v>
                </c:pt>
                <c:pt idx="168">
                  <c:v>6.4232849999999999</c:v>
                </c:pt>
                <c:pt idx="169">
                  <c:v>6.4232849999999999</c:v>
                </c:pt>
                <c:pt idx="170">
                  <c:v>6.4763700000000002</c:v>
                </c:pt>
                <c:pt idx="171">
                  <c:v>6.4763700000000002</c:v>
                </c:pt>
                <c:pt idx="172">
                  <c:v>6.4763700000000002</c:v>
                </c:pt>
                <c:pt idx="173">
                  <c:v>6.4763700000000002</c:v>
                </c:pt>
                <c:pt idx="174">
                  <c:v>6.4763700000000002</c:v>
                </c:pt>
                <c:pt idx="175">
                  <c:v>6.4763700000000002</c:v>
                </c:pt>
                <c:pt idx="176">
                  <c:v>6.4763700000000002</c:v>
                </c:pt>
                <c:pt idx="177">
                  <c:v>6.4763700000000002</c:v>
                </c:pt>
                <c:pt idx="178">
                  <c:v>6.4763700000000002</c:v>
                </c:pt>
                <c:pt idx="179">
                  <c:v>6.4763700000000002</c:v>
                </c:pt>
                <c:pt idx="180">
                  <c:v>6.4763700000000002</c:v>
                </c:pt>
                <c:pt idx="181">
                  <c:v>6.4763700000000002</c:v>
                </c:pt>
                <c:pt idx="182">
                  <c:v>6.5294550000000005</c:v>
                </c:pt>
                <c:pt idx="183">
                  <c:v>6.5294550000000005</c:v>
                </c:pt>
                <c:pt idx="184">
                  <c:v>6.5294550000000005</c:v>
                </c:pt>
                <c:pt idx="185">
                  <c:v>6.5294550000000005</c:v>
                </c:pt>
                <c:pt idx="186">
                  <c:v>6.5294550000000005</c:v>
                </c:pt>
                <c:pt idx="187">
                  <c:v>6.5294550000000005</c:v>
                </c:pt>
                <c:pt idx="188">
                  <c:v>6.5294550000000005</c:v>
                </c:pt>
                <c:pt idx="189">
                  <c:v>6.5294550000000005</c:v>
                </c:pt>
                <c:pt idx="190">
                  <c:v>6.5294550000000005</c:v>
                </c:pt>
                <c:pt idx="191">
                  <c:v>6.5294550000000005</c:v>
                </c:pt>
                <c:pt idx="192">
                  <c:v>6.5294550000000005</c:v>
                </c:pt>
                <c:pt idx="193">
                  <c:v>6.5294550000000005</c:v>
                </c:pt>
                <c:pt idx="194">
                  <c:v>6.5825399999999998</c:v>
                </c:pt>
                <c:pt idx="195">
                  <c:v>6.5825399999999998</c:v>
                </c:pt>
                <c:pt idx="196">
                  <c:v>6.5825399999999998</c:v>
                </c:pt>
                <c:pt idx="197">
                  <c:v>6.5825399999999998</c:v>
                </c:pt>
                <c:pt idx="198">
                  <c:v>6.5825399999999998</c:v>
                </c:pt>
                <c:pt idx="199">
                  <c:v>6.5825399999999998</c:v>
                </c:pt>
                <c:pt idx="200">
                  <c:v>6.5825399999999998</c:v>
                </c:pt>
                <c:pt idx="201">
                  <c:v>6.5825399999999998</c:v>
                </c:pt>
                <c:pt idx="202">
                  <c:v>6.5825399999999998</c:v>
                </c:pt>
                <c:pt idx="203">
                  <c:v>6.5825399999999998</c:v>
                </c:pt>
                <c:pt idx="204">
                  <c:v>6.5825399999999998</c:v>
                </c:pt>
                <c:pt idx="205">
                  <c:v>6.5825399999999998</c:v>
                </c:pt>
                <c:pt idx="206">
                  <c:v>6.6356250000000001</c:v>
                </c:pt>
                <c:pt idx="207">
                  <c:v>6.6356250000000001</c:v>
                </c:pt>
                <c:pt idx="208">
                  <c:v>6.6356250000000001</c:v>
                </c:pt>
                <c:pt idx="209">
                  <c:v>6.6356250000000001</c:v>
                </c:pt>
                <c:pt idx="210">
                  <c:v>6.6356250000000001</c:v>
                </c:pt>
                <c:pt idx="211">
                  <c:v>6.6356250000000001</c:v>
                </c:pt>
                <c:pt idx="212">
                  <c:v>6.6356250000000001</c:v>
                </c:pt>
                <c:pt idx="213">
                  <c:v>6.6356250000000001</c:v>
                </c:pt>
                <c:pt idx="214">
                  <c:v>6.6356250000000001</c:v>
                </c:pt>
                <c:pt idx="215">
                  <c:v>6.6356250000000001</c:v>
                </c:pt>
                <c:pt idx="216">
                  <c:v>6.6356250000000001</c:v>
                </c:pt>
                <c:pt idx="217">
                  <c:v>6.6356250000000001</c:v>
                </c:pt>
                <c:pt idx="218">
                  <c:v>6.6887100000000004</c:v>
                </c:pt>
                <c:pt idx="219">
                  <c:v>6.6887100000000004</c:v>
                </c:pt>
                <c:pt idx="220">
                  <c:v>6.6887100000000004</c:v>
                </c:pt>
                <c:pt idx="221">
                  <c:v>6.6887100000000004</c:v>
                </c:pt>
                <c:pt idx="222">
                  <c:v>6.6887100000000004</c:v>
                </c:pt>
                <c:pt idx="223">
                  <c:v>6.6887100000000004</c:v>
                </c:pt>
                <c:pt idx="224">
                  <c:v>6.6887100000000004</c:v>
                </c:pt>
                <c:pt idx="225">
                  <c:v>6.6887100000000004</c:v>
                </c:pt>
                <c:pt idx="226">
                  <c:v>6.6887100000000004</c:v>
                </c:pt>
                <c:pt idx="227">
                  <c:v>6.6887100000000004</c:v>
                </c:pt>
                <c:pt idx="228">
                  <c:v>6.6887100000000004</c:v>
                </c:pt>
                <c:pt idx="229">
                  <c:v>6.6887100000000004</c:v>
                </c:pt>
                <c:pt idx="230">
                  <c:v>6.7417949999999998</c:v>
                </c:pt>
                <c:pt idx="231">
                  <c:v>6.7417949999999998</c:v>
                </c:pt>
                <c:pt idx="232">
                  <c:v>6.7417949999999998</c:v>
                </c:pt>
                <c:pt idx="233">
                  <c:v>6.7417949999999998</c:v>
                </c:pt>
                <c:pt idx="234">
                  <c:v>6.7417949999999998</c:v>
                </c:pt>
                <c:pt idx="235">
                  <c:v>6.7417949999999998</c:v>
                </c:pt>
                <c:pt idx="236">
                  <c:v>6.7417949999999998</c:v>
                </c:pt>
                <c:pt idx="237">
                  <c:v>6.7417949999999998</c:v>
                </c:pt>
                <c:pt idx="238">
                  <c:v>6.7417949999999998</c:v>
                </c:pt>
                <c:pt idx="239">
                  <c:v>6.7417949999999998</c:v>
                </c:pt>
                <c:pt idx="240">
                  <c:v>6.7417949999999998</c:v>
                </c:pt>
                <c:pt idx="241">
                  <c:v>6.7417949999999998</c:v>
                </c:pt>
                <c:pt idx="242">
                  <c:v>6.79488</c:v>
                </c:pt>
                <c:pt idx="243">
                  <c:v>6.79488</c:v>
                </c:pt>
                <c:pt idx="244">
                  <c:v>6.79488</c:v>
                </c:pt>
                <c:pt idx="245">
                  <c:v>6.79488</c:v>
                </c:pt>
                <c:pt idx="246">
                  <c:v>6.79488</c:v>
                </c:pt>
                <c:pt idx="247">
                  <c:v>6.79488</c:v>
                </c:pt>
                <c:pt idx="248">
                  <c:v>6.79488</c:v>
                </c:pt>
                <c:pt idx="249">
                  <c:v>6.79488</c:v>
                </c:pt>
                <c:pt idx="250">
                  <c:v>6.79488</c:v>
                </c:pt>
                <c:pt idx="251">
                  <c:v>6.79488</c:v>
                </c:pt>
                <c:pt idx="252">
                  <c:v>6.79488</c:v>
                </c:pt>
                <c:pt idx="253">
                  <c:v>6.79488</c:v>
                </c:pt>
                <c:pt idx="254">
                  <c:v>6.8479650000000003</c:v>
                </c:pt>
                <c:pt idx="255">
                  <c:v>6.8479650000000003</c:v>
                </c:pt>
                <c:pt idx="256">
                  <c:v>6.8479650000000003</c:v>
                </c:pt>
                <c:pt idx="257">
                  <c:v>6.8479650000000003</c:v>
                </c:pt>
                <c:pt idx="258">
                  <c:v>6.8479650000000003</c:v>
                </c:pt>
                <c:pt idx="259">
                  <c:v>6.8479650000000003</c:v>
                </c:pt>
                <c:pt idx="260">
                  <c:v>6.8479650000000003</c:v>
                </c:pt>
                <c:pt idx="261">
                  <c:v>6.8479650000000003</c:v>
                </c:pt>
                <c:pt idx="262">
                  <c:v>6.8479650000000003</c:v>
                </c:pt>
                <c:pt idx="263">
                  <c:v>6.8479650000000003</c:v>
                </c:pt>
                <c:pt idx="264">
                  <c:v>6.8479650000000003</c:v>
                </c:pt>
                <c:pt idx="265">
                  <c:v>6.8479650000000003</c:v>
                </c:pt>
                <c:pt idx="266">
                  <c:v>6.9010499999999997</c:v>
                </c:pt>
                <c:pt idx="267">
                  <c:v>6.9010499999999997</c:v>
                </c:pt>
                <c:pt idx="268">
                  <c:v>6.9010499999999997</c:v>
                </c:pt>
                <c:pt idx="269">
                  <c:v>6.9010499999999997</c:v>
                </c:pt>
                <c:pt idx="270">
                  <c:v>6.9010499999999997</c:v>
                </c:pt>
                <c:pt idx="271">
                  <c:v>6.9010499999999997</c:v>
                </c:pt>
                <c:pt idx="272">
                  <c:v>6.9010499999999997</c:v>
                </c:pt>
                <c:pt idx="273">
                  <c:v>6.9010499999999997</c:v>
                </c:pt>
                <c:pt idx="274">
                  <c:v>6.9010499999999997</c:v>
                </c:pt>
                <c:pt idx="275">
                  <c:v>6.9010499999999997</c:v>
                </c:pt>
                <c:pt idx="276">
                  <c:v>6.9010499999999997</c:v>
                </c:pt>
                <c:pt idx="277">
                  <c:v>6.9010499999999997</c:v>
                </c:pt>
                <c:pt idx="278">
                  <c:v>6.954135</c:v>
                </c:pt>
                <c:pt idx="279">
                  <c:v>6.954135</c:v>
                </c:pt>
                <c:pt idx="280">
                  <c:v>6.954135</c:v>
                </c:pt>
                <c:pt idx="281">
                  <c:v>6.954135</c:v>
                </c:pt>
                <c:pt idx="282">
                  <c:v>6.954135</c:v>
                </c:pt>
                <c:pt idx="283">
                  <c:v>6.954135</c:v>
                </c:pt>
                <c:pt idx="284">
                  <c:v>6.954135</c:v>
                </c:pt>
                <c:pt idx="285">
                  <c:v>6.954135</c:v>
                </c:pt>
                <c:pt idx="286">
                  <c:v>6.954135</c:v>
                </c:pt>
                <c:pt idx="287">
                  <c:v>6.954135</c:v>
                </c:pt>
                <c:pt idx="288">
                  <c:v>6.954135</c:v>
                </c:pt>
                <c:pt idx="289">
                  <c:v>6.954135</c:v>
                </c:pt>
                <c:pt idx="290">
                  <c:v>7.0072200000000002</c:v>
                </c:pt>
                <c:pt idx="291">
                  <c:v>7.0072200000000002</c:v>
                </c:pt>
                <c:pt idx="292">
                  <c:v>7.0072200000000002</c:v>
                </c:pt>
                <c:pt idx="293">
                  <c:v>7.0072200000000002</c:v>
                </c:pt>
                <c:pt idx="294">
                  <c:v>7.0072200000000002</c:v>
                </c:pt>
                <c:pt idx="295">
                  <c:v>7.0072200000000002</c:v>
                </c:pt>
                <c:pt idx="296">
                  <c:v>7.0072200000000002</c:v>
                </c:pt>
                <c:pt idx="297">
                  <c:v>7.0072200000000002</c:v>
                </c:pt>
                <c:pt idx="298">
                  <c:v>7.0072200000000002</c:v>
                </c:pt>
                <c:pt idx="299">
                  <c:v>7.0072200000000002</c:v>
                </c:pt>
                <c:pt idx="300">
                  <c:v>7.0072200000000002</c:v>
                </c:pt>
                <c:pt idx="301">
                  <c:v>7.0072200000000002</c:v>
                </c:pt>
                <c:pt idx="302">
                  <c:v>7.0603049999999996</c:v>
                </c:pt>
                <c:pt idx="303">
                  <c:v>7.0603049999999996</c:v>
                </c:pt>
                <c:pt idx="304">
                  <c:v>7.0603049999999996</c:v>
                </c:pt>
                <c:pt idx="305">
                  <c:v>7.0603049999999996</c:v>
                </c:pt>
                <c:pt idx="306">
                  <c:v>7.0603049999999996</c:v>
                </c:pt>
                <c:pt idx="307">
                  <c:v>7.0603049999999996</c:v>
                </c:pt>
                <c:pt idx="308">
                  <c:v>7.0603049999999996</c:v>
                </c:pt>
                <c:pt idx="309">
                  <c:v>7.0603049999999996</c:v>
                </c:pt>
                <c:pt idx="310">
                  <c:v>7.0603049999999996</c:v>
                </c:pt>
                <c:pt idx="311">
                  <c:v>7.0603049999999996</c:v>
                </c:pt>
                <c:pt idx="312">
                  <c:v>7.0603049999999996</c:v>
                </c:pt>
                <c:pt idx="313">
                  <c:v>7.0603049999999996</c:v>
                </c:pt>
                <c:pt idx="314">
                  <c:v>7.1133899999999999</c:v>
                </c:pt>
                <c:pt idx="315">
                  <c:v>7.1133899999999999</c:v>
                </c:pt>
                <c:pt idx="316">
                  <c:v>7.1133899999999999</c:v>
                </c:pt>
                <c:pt idx="317">
                  <c:v>7.1133899999999999</c:v>
                </c:pt>
                <c:pt idx="318">
                  <c:v>7.1133899999999999</c:v>
                </c:pt>
                <c:pt idx="319">
                  <c:v>7.1133899999999999</c:v>
                </c:pt>
                <c:pt idx="320">
                  <c:v>7.1133899999999999</c:v>
                </c:pt>
                <c:pt idx="321">
                  <c:v>7.1133899999999999</c:v>
                </c:pt>
                <c:pt idx="322">
                  <c:v>7.1133899999999999</c:v>
                </c:pt>
                <c:pt idx="323">
                  <c:v>7.1133899999999999</c:v>
                </c:pt>
                <c:pt idx="324">
                  <c:v>7.1133899999999999</c:v>
                </c:pt>
                <c:pt idx="325">
                  <c:v>7.1133899999999999</c:v>
                </c:pt>
                <c:pt idx="326">
                  <c:v>7.1664750000000002</c:v>
                </c:pt>
                <c:pt idx="327">
                  <c:v>7.1664750000000002</c:v>
                </c:pt>
                <c:pt idx="328">
                  <c:v>7.1664750000000002</c:v>
                </c:pt>
                <c:pt idx="329">
                  <c:v>7.1664750000000002</c:v>
                </c:pt>
                <c:pt idx="330">
                  <c:v>7.1664750000000002</c:v>
                </c:pt>
                <c:pt idx="331">
                  <c:v>7.1664750000000002</c:v>
                </c:pt>
                <c:pt idx="332">
                  <c:v>7.1664750000000002</c:v>
                </c:pt>
                <c:pt idx="333">
                  <c:v>7.1664750000000002</c:v>
                </c:pt>
                <c:pt idx="334">
                  <c:v>7.1664750000000002</c:v>
                </c:pt>
                <c:pt idx="335">
                  <c:v>7.1664750000000002</c:v>
                </c:pt>
                <c:pt idx="336">
                  <c:v>7.1664750000000002</c:v>
                </c:pt>
                <c:pt idx="337">
                  <c:v>7.1664750000000002</c:v>
                </c:pt>
                <c:pt idx="338">
                  <c:v>7.2195600000000004</c:v>
                </c:pt>
                <c:pt idx="339">
                  <c:v>7.2195600000000004</c:v>
                </c:pt>
                <c:pt idx="340">
                  <c:v>7.2195600000000004</c:v>
                </c:pt>
                <c:pt idx="341">
                  <c:v>7.2195600000000004</c:v>
                </c:pt>
                <c:pt idx="342">
                  <c:v>7.2195600000000004</c:v>
                </c:pt>
                <c:pt idx="343">
                  <c:v>7.2195600000000004</c:v>
                </c:pt>
                <c:pt idx="344">
                  <c:v>7.2195600000000004</c:v>
                </c:pt>
                <c:pt idx="345">
                  <c:v>7.2195600000000004</c:v>
                </c:pt>
                <c:pt idx="346">
                  <c:v>7.2195600000000004</c:v>
                </c:pt>
                <c:pt idx="347">
                  <c:v>7.2195600000000004</c:v>
                </c:pt>
                <c:pt idx="348">
                  <c:v>7.2195600000000004</c:v>
                </c:pt>
                <c:pt idx="349">
                  <c:v>7.2195600000000004</c:v>
                </c:pt>
              </c:numCache>
            </c:numRef>
          </c:val>
          <c:smooth val="0"/>
          <c:extLst>
            <c:ext xmlns:c16="http://schemas.microsoft.com/office/drawing/2014/chart" uri="{C3380CC4-5D6E-409C-BE32-E72D297353CC}">
              <c16:uniqueId val="{00000002-7D79-45AE-888B-BBA858F99F96}"/>
            </c:ext>
          </c:extLst>
        </c:ser>
        <c:ser>
          <c:idx val="3"/>
          <c:order val="3"/>
          <c:tx>
            <c:strRef>
              <c:f>Monthly!$H$1</c:f>
              <c:strCache>
                <c:ptCount val="1"/>
                <c:pt idx="0">
                  <c:v>WA Emissions Credit Price</c:v>
                </c:pt>
              </c:strCache>
            </c:strRef>
          </c:tx>
          <c:spPr>
            <a:ln w="28575" cap="rnd">
              <a:solidFill>
                <a:schemeClr val="accent4"/>
              </a:solidFill>
              <a:round/>
            </a:ln>
            <a:effectLst/>
          </c:spPr>
          <c:marker>
            <c:symbol val="none"/>
          </c:marker>
          <c:cat>
            <c:numRef>
              <c:f>Monthly!$D$2:$D$351</c:f>
              <c:numCache>
                <c:formatCode>m/d/yyyy</c:formatCode>
                <c:ptCount val="350"/>
                <c:pt idx="0">
                  <c:v>44501</c:v>
                </c:pt>
                <c:pt idx="1">
                  <c:v>44531</c:v>
                </c:pt>
                <c:pt idx="2">
                  <c:v>44562</c:v>
                </c:pt>
                <c:pt idx="3">
                  <c:v>44593</c:v>
                </c:pt>
                <c:pt idx="4">
                  <c:v>44621</c:v>
                </c:pt>
                <c:pt idx="5">
                  <c:v>44652</c:v>
                </c:pt>
                <c:pt idx="6">
                  <c:v>44682</c:v>
                </c:pt>
                <c:pt idx="7">
                  <c:v>44713</c:v>
                </c:pt>
                <c:pt idx="8">
                  <c:v>44743</c:v>
                </c:pt>
                <c:pt idx="9">
                  <c:v>44774</c:v>
                </c:pt>
                <c:pt idx="10">
                  <c:v>44805</c:v>
                </c:pt>
                <c:pt idx="11">
                  <c:v>44835</c:v>
                </c:pt>
                <c:pt idx="12">
                  <c:v>44866</c:v>
                </c:pt>
                <c:pt idx="13">
                  <c:v>44896</c:v>
                </c:pt>
                <c:pt idx="14">
                  <c:v>44927</c:v>
                </c:pt>
                <c:pt idx="15">
                  <c:v>44958</c:v>
                </c:pt>
                <c:pt idx="16">
                  <c:v>44986</c:v>
                </c:pt>
                <c:pt idx="17">
                  <c:v>45017</c:v>
                </c:pt>
                <c:pt idx="18">
                  <c:v>45047</c:v>
                </c:pt>
                <c:pt idx="19">
                  <c:v>45078</c:v>
                </c:pt>
                <c:pt idx="20">
                  <c:v>45108</c:v>
                </c:pt>
                <c:pt idx="21">
                  <c:v>45139</c:v>
                </c:pt>
                <c:pt idx="22">
                  <c:v>45170</c:v>
                </c:pt>
                <c:pt idx="23">
                  <c:v>45200</c:v>
                </c:pt>
                <c:pt idx="24">
                  <c:v>45231</c:v>
                </c:pt>
                <c:pt idx="25">
                  <c:v>45261</c:v>
                </c:pt>
                <c:pt idx="26">
                  <c:v>45292</c:v>
                </c:pt>
                <c:pt idx="27">
                  <c:v>45323</c:v>
                </c:pt>
                <c:pt idx="28">
                  <c:v>45352</c:v>
                </c:pt>
                <c:pt idx="29">
                  <c:v>45383</c:v>
                </c:pt>
                <c:pt idx="30">
                  <c:v>45413</c:v>
                </c:pt>
                <c:pt idx="31">
                  <c:v>45444</c:v>
                </c:pt>
                <c:pt idx="32">
                  <c:v>45474</c:v>
                </c:pt>
                <c:pt idx="33">
                  <c:v>45505</c:v>
                </c:pt>
                <c:pt idx="34">
                  <c:v>45536</c:v>
                </c:pt>
                <c:pt idx="35">
                  <c:v>45566</c:v>
                </c:pt>
                <c:pt idx="36">
                  <c:v>45597</c:v>
                </c:pt>
                <c:pt idx="37">
                  <c:v>45627</c:v>
                </c:pt>
                <c:pt idx="38">
                  <c:v>45658</c:v>
                </c:pt>
                <c:pt idx="39">
                  <c:v>45689</c:v>
                </c:pt>
                <c:pt idx="40">
                  <c:v>45717</c:v>
                </c:pt>
                <c:pt idx="41">
                  <c:v>45748</c:v>
                </c:pt>
                <c:pt idx="42">
                  <c:v>45778</c:v>
                </c:pt>
                <c:pt idx="43">
                  <c:v>45809</c:v>
                </c:pt>
                <c:pt idx="44">
                  <c:v>45839</c:v>
                </c:pt>
                <c:pt idx="45">
                  <c:v>45870</c:v>
                </c:pt>
                <c:pt idx="46">
                  <c:v>45901</c:v>
                </c:pt>
                <c:pt idx="47">
                  <c:v>45931</c:v>
                </c:pt>
                <c:pt idx="48">
                  <c:v>45962</c:v>
                </c:pt>
                <c:pt idx="49">
                  <c:v>45992</c:v>
                </c:pt>
                <c:pt idx="50">
                  <c:v>46023</c:v>
                </c:pt>
                <c:pt idx="51">
                  <c:v>46054</c:v>
                </c:pt>
                <c:pt idx="52">
                  <c:v>46082</c:v>
                </c:pt>
                <c:pt idx="53">
                  <c:v>46113</c:v>
                </c:pt>
                <c:pt idx="54">
                  <c:v>46143</c:v>
                </c:pt>
                <c:pt idx="55">
                  <c:v>46174</c:v>
                </c:pt>
                <c:pt idx="56">
                  <c:v>46204</c:v>
                </c:pt>
                <c:pt idx="57">
                  <c:v>46235</c:v>
                </c:pt>
                <c:pt idx="58">
                  <c:v>46266</c:v>
                </c:pt>
                <c:pt idx="59">
                  <c:v>46296</c:v>
                </c:pt>
                <c:pt idx="60">
                  <c:v>46327</c:v>
                </c:pt>
                <c:pt idx="61">
                  <c:v>46357</c:v>
                </c:pt>
                <c:pt idx="62">
                  <c:v>46388</c:v>
                </c:pt>
                <c:pt idx="63">
                  <c:v>46419</c:v>
                </c:pt>
                <c:pt idx="64">
                  <c:v>46447</c:v>
                </c:pt>
                <c:pt idx="65">
                  <c:v>46478</c:v>
                </c:pt>
                <c:pt idx="66">
                  <c:v>46508</c:v>
                </c:pt>
                <c:pt idx="67">
                  <c:v>46539</c:v>
                </c:pt>
                <c:pt idx="68">
                  <c:v>46569</c:v>
                </c:pt>
                <c:pt idx="69">
                  <c:v>46600</c:v>
                </c:pt>
                <c:pt idx="70">
                  <c:v>46631</c:v>
                </c:pt>
                <c:pt idx="71">
                  <c:v>46661</c:v>
                </c:pt>
                <c:pt idx="72">
                  <c:v>46692</c:v>
                </c:pt>
                <c:pt idx="73">
                  <c:v>46722</c:v>
                </c:pt>
                <c:pt idx="74">
                  <c:v>46753</c:v>
                </c:pt>
                <c:pt idx="75">
                  <c:v>46784</c:v>
                </c:pt>
                <c:pt idx="76">
                  <c:v>46813</c:v>
                </c:pt>
                <c:pt idx="77">
                  <c:v>46844</c:v>
                </c:pt>
                <c:pt idx="78">
                  <c:v>46874</c:v>
                </c:pt>
                <c:pt idx="79">
                  <c:v>46905</c:v>
                </c:pt>
                <c:pt idx="80">
                  <c:v>46935</c:v>
                </c:pt>
                <c:pt idx="81">
                  <c:v>46966</c:v>
                </c:pt>
                <c:pt idx="82">
                  <c:v>46997</c:v>
                </c:pt>
                <c:pt idx="83">
                  <c:v>47027</c:v>
                </c:pt>
                <c:pt idx="84">
                  <c:v>47058</c:v>
                </c:pt>
                <c:pt idx="85">
                  <c:v>47088</c:v>
                </c:pt>
                <c:pt idx="86">
                  <c:v>47119</c:v>
                </c:pt>
                <c:pt idx="87">
                  <c:v>47150</c:v>
                </c:pt>
                <c:pt idx="88">
                  <c:v>47178</c:v>
                </c:pt>
                <c:pt idx="89">
                  <c:v>47209</c:v>
                </c:pt>
                <c:pt idx="90">
                  <c:v>47239</c:v>
                </c:pt>
                <c:pt idx="91">
                  <c:v>47270</c:v>
                </c:pt>
                <c:pt idx="92">
                  <c:v>47300</c:v>
                </c:pt>
                <c:pt idx="93">
                  <c:v>47331</c:v>
                </c:pt>
                <c:pt idx="94">
                  <c:v>47362</c:v>
                </c:pt>
                <c:pt idx="95">
                  <c:v>47392</c:v>
                </c:pt>
                <c:pt idx="96">
                  <c:v>47423</c:v>
                </c:pt>
                <c:pt idx="97">
                  <c:v>47453</c:v>
                </c:pt>
                <c:pt idx="98">
                  <c:v>47484</c:v>
                </c:pt>
                <c:pt idx="99">
                  <c:v>47515</c:v>
                </c:pt>
                <c:pt idx="100">
                  <c:v>47543</c:v>
                </c:pt>
                <c:pt idx="101">
                  <c:v>47574</c:v>
                </c:pt>
                <c:pt idx="102">
                  <c:v>47604</c:v>
                </c:pt>
                <c:pt idx="103">
                  <c:v>47635</c:v>
                </c:pt>
                <c:pt idx="104">
                  <c:v>47665</c:v>
                </c:pt>
                <c:pt idx="105">
                  <c:v>47696</c:v>
                </c:pt>
                <c:pt idx="106">
                  <c:v>47727</c:v>
                </c:pt>
                <c:pt idx="107">
                  <c:v>47757</c:v>
                </c:pt>
                <c:pt idx="108">
                  <c:v>47788</c:v>
                </c:pt>
                <c:pt idx="109">
                  <c:v>47818</c:v>
                </c:pt>
                <c:pt idx="110">
                  <c:v>47849</c:v>
                </c:pt>
                <c:pt idx="111">
                  <c:v>47880</c:v>
                </c:pt>
                <c:pt idx="112">
                  <c:v>47908</c:v>
                </c:pt>
                <c:pt idx="113">
                  <c:v>47939</c:v>
                </c:pt>
                <c:pt idx="114">
                  <c:v>47969</c:v>
                </c:pt>
                <c:pt idx="115">
                  <c:v>48000</c:v>
                </c:pt>
                <c:pt idx="116">
                  <c:v>48030</c:v>
                </c:pt>
                <c:pt idx="117">
                  <c:v>48061</c:v>
                </c:pt>
                <c:pt idx="118">
                  <c:v>48092</c:v>
                </c:pt>
                <c:pt idx="119">
                  <c:v>48122</c:v>
                </c:pt>
                <c:pt idx="120">
                  <c:v>48153</c:v>
                </c:pt>
                <c:pt idx="121">
                  <c:v>48183</c:v>
                </c:pt>
                <c:pt idx="122">
                  <c:v>48214</c:v>
                </c:pt>
                <c:pt idx="123">
                  <c:v>48245</c:v>
                </c:pt>
                <c:pt idx="124">
                  <c:v>48274</c:v>
                </c:pt>
                <c:pt idx="125">
                  <c:v>48305</c:v>
                </c:pt>
                <c:pt idx="126">
                  <c:v>48335</c:v>
                </c:pt>
                <c:pt idx="127">
                  <c:v>48366</c:v>
                </c:pt>
                <c:pt idx="128">
                  <c:v>48396</c:v>
                </c:pt>
                <c:pt idx="129">
                  <c:v>48427</c:v>
                </c:pt>
                <c:pt idx="130">
                  <c:v>48458</c:v>
                </c:pt>
                <c:pt idx="131">
                  <c:v>48488</c:v>
                </c:pt>
                <c:pt idx="132">
                  <c:v>48519</c:v>
                </c:pt>
                <c:pt idx="133">
                  <c:v>48549</c:v>
                </c:pt>
                <c:pt idx="134">
                  <c:v>48580</c:v>
                </c:pt>
                <c:pt idx="135">
                  <c:v>48611</c:v>
                </c:pt>
                <c:pt idx="136">
                  <c:v>48639</c:v>
                </c:pt>
                <c:pt idx="137">
                  <c:v>48670</c:v>
                </c:pt>
                <c:pt idx="138">
                  <c:v>48700</c:v>
                </c:pt>
                <c:pt idx="139">
                  <c:v>48731</c:v>
                </c:pt>
                <c:pt idx="140">
                  <c:v>48761</c:v>
                </c:pt>
                <c:pt idx="141">
                  <c:v>48792</c:v>
                </c:pt>
                <c:pt idx="142">
                  <c:v>48823</c:v>
                </c:pt>
                <c:pt idx="143">
                  <c:v>48853</c:v>
                </c:pt>
                <c:pt idx="144">
                  <c:v>48884</c:v>
                </c:pt>
                <c:pt idx="145">
                  <c:v>48914</c:v>
                </c:pt>
                <c:pt idx="146">
                  <c:v>48945</c:v>
                </c:pt>
                <c:pt idx="147">
                  <c:v>48976</c:v>
                </c:pt>
                <c:pt idx="148">
                  <c:v>49004</c:v>
                </c:pt>
                <c:pt idx="149">
                  <c:v>49035</c:v>
                </c:pt>
                <c:pt idx="150">
                  <c:v>49065</c:v>
                </c:pt>
                <c:pt idx="151">
                  <c:v>49096</c:v>
                </c:pt>
                <c:pt idx="152">
                  <c:v>49126</c:v>
                </c:pt>
                <c:pt idx="153">
                  <c:v>49157</c:v>
                </c:pt>
                <c:pt idx="154">
                  <c:v>49188</c:v>
                </c:pt>
                <c:pt idx="155">
                  <c:v>49218</c:v>
                </c:pt>
                <c:pt idx="156">
                  <c:v>49249</c:v>
                </c:pt>
                <c:pt idx="157">
                  <c:v>49279</c:v>
                </c:pt>
                <c:pt idx="158">
                  <c:v>49310</c:v>
                </c:pt>
                <c:pt idx="159">
                  <c:v>49341</c:v>
                </c:pt>
                <c:pt idx="160">
                  <c:v>49369</c:v>
                </c:pt>
                <c:pt idx="161">
                  <c:v>49400</c:v>
                </c:pt>
                <c:pt idx="162">
                  <c:v>49430</c:v>
                </c:pt>
                <c:pt idx="163">
                  <c:v>49461</c:v>
                </c:pt>
                <c:pt idx="164">
                  <c:v>49491</c:v>
                </c:pt>
                <c:pt idx="165">
                  <c:v>49522</c:v>
                </c:pt>
                <c:pt idx="166">
                  <c:v>49553</c:v>
                </c:pt>
                <c:pt idx="167">
                  <c:v>49583</c:v>
                </c:pt>
                <c:pt idx="168">
                  <c:v>49614</c:v>
                </c:pt>
                <c:pt idx="169">
                  <c:v>49644</c:v>
                </c:pt>
                <c:pt idx="170">
                  <c:v>49675</c:v>
                </c:pt>
                <c:pt idx="171">
                  <c:v>49706</c:v>
                </c:pt>
                <c:pt idx="172">
                  <c:v>49735</c:v>
                </c:pt>
                <c:pt idx="173">
                  <c:v>49766</c:v>
                </c:pt>
                <c:pt idx="174">
                  <c:v>49796</c:v>
                </c:pt>
                <c:pt idx="175">
                  <c:v>49827</c:v>
                </c:pt>
                <c:pt idx="176">
                  <c:v>49857</c:v>
                </c:pt>
                <c:pt idx="177">
                  <c:v>49888</c:v>
                </c:pt>
                <c:pt idx="178">
                  <c:v>49919</c:v>
                </c:pt>
                <c:pt idx="179">
                  <c:v>49949</c:v>
                </c:pt>
                <c:pt idx="180">
                  <c:v>49980</c:v>
                </c:pt>
                <c:pt idx="181">
                  <c:v>50010</c:v>
                </c:pt>
                <c:pt idx="182">
                  <c:v>50041</c:v>
                </c:pt>
                <c:pt idx="183">
                  <c:v>50072</c:v>
                </c:pt>
                <c:pt idx="184">
                  <c:v>50100</c:v>
                </c:pt>
                <c:pt idx="185">
                  <c:v>50131</c:v>
                </c:pt>
                <c:pt idx="186">
                  <c:v>50161</c:v>
                </c:pt>
                <c:pt idx="187">
                  <c:v>50192</c:v>
                </c:pt>
                <c:pt idx="188">
                  <c:v>50222</c:v>
                </c:pt>
                <c:pt idx="189">
                  <c:v>50253</c:v>
                </c:pt>
                <c:pt idx="190">
                  <c:v>50284</c:v>
                </c:pt>
                <c:pt idx="191">
                  <c:v>50314</c:v>
                </c:pt>
                <c:pt idx="192">
                  <c:v>50345</c:v>
                </c:pt>
                <c:pt idx="193">
                  <c:v>50375</c:v>
                </c:pt>
                <c:pt idx="194">
                  <c:v>50406</c:v>
                </c:pt>
                <c:pt idx="195">
                  <c:v>50437</c:v>
                </c:pt>
                <c:pt idx="196">
                  <c:v>50465</c:v>
                </c:pt>
                <c:pt idx="197">
                  <c:v>50496</c:v>
                </c:pt>
                <c:pt idx="198">
                  <c:v>50526</c:v>
                </c:pt>
                <c:pt idx="199">
                  <c:v>50557</c:v>
                </c:pt>
                <c:pt idx="200">
                  <c:v>50587</c:v>
                </c:pt>
                <c:pt idx="201">
                  <c:v>50618</c:v>
                </c:pt>
                <c:pt idx="202">
                  <c:v>50649</c:v>
                </c:pt>
                <c:pt idx="203">
                  <c:v>50679</c:v>
                </c:pt>
                <c:pt idx="204">
                  <c:v>50710</c:v>
                </c:pt>
                <c:pt idx="205">
                  <c:v>50740</c:v>
                </c:pt>
                <c:pt idx="206">
                  <c:v>50771</c:v>
                </c:pt>
                <c:pt idx="207">
                  <c:v>50802</c:v>
                </c:pt>
                <c:pt idx="208">
                  <c:v>50830</c:v>
                </c:pt>
                <c:pt idx="209">
                  <c:v>50861</c:v>
                </c:pt>
                <c:pt idx="210">
                  <c:v>50891</c:v>
                </c:pt>
                <c:pt idx="211">
                  <c:v>50922</c:v>
                </c:pt>
                <c:pt idx="212">
                  <c:v>50952</c:v>
                </c:pt>
                <c:pt idx="213">
                  <c:v>50983</c:v>
                </c:pt>
                <c:pt idx="214">
                  <c:v>51014</c:v>
                </c:pt>
                <c:pt idx="215">
                  <c:v>51044</c:v>
                </c:pt>
                <c:pt idx="216">
                  <c:v>51075</c:v>
                </c:pt>
                <c:pt idx="217">
                  <c:v>51105</c:v>
                </c:pt>
                <c:pt idx="218">
                  <c:v>51136</c:v>
                </c:pt>
                <c:pt idx="219">
                  <c:v>51167</c:v>
                </c:pt>
                <c:pt idx="220">
                  <c:v>51196</c:v>
                </c:pt>
                <c:pt idx="221">
                  <c:v>51227</c:v>
                </c:pt>
                <c:pt idx="222">
                  <c:v>51257</c:v>
                </c:pt>
                <c:pt idx="223">
                  <c:v>51288</c:v>
                </c:pt>
                <c:pt idx="224">
                  <c:v>51318</c:v>
                </c:pt>
                <c:pt idx="225">
                  <c:v>51349</c:v>
                </c:pt>
                <c:pt idx="226">
                  <c:v>51380</c:v>
                </c:pt>
                <c:pt idx="227">
                  <c:v>51410</c:v>
                </c:pt>
                <c:pt idx="228">
                  <c:v>51441</c:v>
                </c:pt>
                <c:pt idx="229">
                  <c:v>51471</c:v>
                </c:pt>
                <c:pt idx="230">
                  <c:v>51502</c:v>
                </c:pt>
                <c:pt idx="231">
                  <c:v>51533</c:v>
                </c:pt>
                <c:pt idx="232">
                  <c:v>51561</c:v>
                </c:pt>
                <c:pt idx="233">
                  <c:v>51592</c:v>
                </c:pt>
                <c:pt idx="234">
                  <c:v>51622</c:v>
                </c:pt>
                <c:pt idx="235">
                  <c:v>51653</c:v>
                </c:pt>
                <c:pt idx="236">
                  <c:v>51683</c:v>
                </c:pt>
                <c:pt idx="237">
                  <c:v>51714</c:v>
                </c:pt>
                <c:pt idx="238">
                  <c:v>51745</c:v>
                </c:pt>
                <c:pt idx="239">
                  <c:v>51775</c:v>
                </c:pt>
                <c:pt idx="240">
                  <c:v>51806</c:v>
                </c:pt>
                <c:pt idx="241">
                  <c:v>51836</c:v>
                </c:pt>
                <c:pt idx="242">
                  <c:v>51867</c:v>
                </c:pt>
                <c:pt idx="243">
                  <c:v>51898</c:v>
                </c:pt>
                <c:pt idx="244">
                  <c:v>51926</c:v>
                </c:pt>
                <c:pt idx="245">
                  <c:v>51957</c:v>
                </c:pt>
                <c:pt idx="246">
                  <c:v>51987</c:v>
                </c:pt>
                <c:pt idx="247">
                  <c:v>52018</c:v>
                </c:pt>
                <c:pt idx="248">
                  <c:v>52048</c:v>
                </c:pt>
                <c:pt idx="249">
                  <c:v>52079</c:v>
                </c:pt>
                <c:pt idx="250">
                  <c:v>52110</c:v>
                </c:pt>
                <c:pt idx="251">
                  <c:v>52140</c:v>
                </c:pt>
                <c:pt idx="252">
                  <c:v>52171</c:v>
                </c:pt>
                <c:pt idx="253">
                  <c:v>52201</c:v>
                </c:pt>
                <c:pt idx="254">
                  <c:v>52232</c:v>
                </c:pt>
                <c:pt idx="255">
                  <c:v>52263</c:v>
                </c:pt>
                <c:pt idx="256">
                  <c:v>52291</c:v>
                </c:pt>
                <c:pt idx="257">
                  <c:v>52322</c:v>
                </c:pt>
                <c:pt idx="258">
                  <c:v>52352</c:v>
                </c:pt>
                <c:pt idx="259">
                  <c:v>52383</c:v>
                </c:pt>
                <c:pt idx="260">
                  <c:v>52413</c:v>
                </c:pt>
                <c:pt idx="261">
                  <c:v>52444</c:v>
                </c:pt>
                <c:pt idx="262">
                  <c:v>52475</c:v>
                </c:pt>
                <c:pt idx="263">
                  <c:v>52505</c:v>
                </c:pt>
                <c:pt idx="264">
                  <c:v>52536</c:v>
                </c:pt>
                <c:pt idx="265">
                  <c:v>52566</c:v>
                </c:pt>
                <c:pt idx="266">
                  <c:v>52597</c:v>
                </c:pt>
                <c:pt idx="267">
                  <c:v>52628</c:v>
                </c:pt>
                <c:pt idx="268">
                  <c:v>52657</c:v>
                </c:pt>
                <c:pt idx="269">
                  <c:v>52688</c:v>
                </c:pt>
                <c:pt idx="270">
                  <c:v>52718</c:v>
                </c:pt>
                <c:pt idx="271">
                  <c:v>52749</c:v>
                </c:pt>
                <c:pt idx="272">
                  <c:v>52779</c:v>
                </c:pt>
                <c:pt idx="273">
                  <c:v>52810</c:v>
                </c:pt>
                <c:pt idx="274">
                  <c:v>52841</c:v>
                </c:pt>
                <c:pt idx="275">
                  <c:v>52871</c:v>
                </c:pt>
                <c:pt idx="276">
                  <c:v>52902</c:v>
                </c:pt>
                <c:pt idx="277">
                  <c:v>52932</c:v>
                </c:pt>
                <c:pt idx="278">
                  <c:v>52963</c:v>
                </c:pt>
                <c:pt idx="279">
                  <c:v>52994</c:v>
                </c:pt>
                <c:pt idx="280">
                  <c:v>53022</c:v>
                </c:pt>
                <c:pt idx="281">
                  <c:v>53053</c:v>
                </c:pt>
                <c:pt idx="282">
                  <c:v>53083</c:v>
                </c:pt>
                <c:pt idx="283">
                  <c:v>53114</c:v>
                </c:pt>
                <c:pt idx="284">
                  <c:v>53144</c:v>
                </c:pt>
                <c:pt idx="285">
                  <c:v>53175</c:v>
                </c:pt>
                <c:pt idx="286">
                  <c:v>53206</c:v>
                </c:pt>
                <c:pt idx="287">
                  <c:v>53236</c:v>
                </c:pt>
                <c:pt idx="288">
                  <c:v>53267</c:v>
                </c:pt>
                <c:pt idx="289">
                  <c:v>53297</c:v>
                </c:pt>
                <c:pt idx="290">
                  <c:v>53328</c:v>
                </c:pt>
                <c:pt idx="291">
                  <c:v>53359</c:v>
                </c:pt>
                <c:pt idx="292">
                  <c:v>53387</c:v>
                </c:pt>
                <c:pt idx="293">
                  <c:v>53418</c:v>
                </c:pt>
                <c:pt idx="294">
                  <c:v>53448</c:v>
                </c:pt>
                <c:pt idx="295">
                  <c:v>53479</c:v>
                </c:pt>
                <c:pt idx="296">
                  <c:v>53509</c:v>
                </c:pt>
                <c:pt idx="297">
                  <c:v>53540</c:v>
                </c:pt>
                <c:pt idx="298">
                  <c:v>53571</c:v>
                </c:pt>
                <c:pt idx="299">
                  <c:v>53601</c:v>
                </c:pt>
                <c:pt idx="300">
                  <c:v>53632</c:v>
                </c:pt>
                <c:pt idx="301">
                  <c:v>53662</c:v>
                </c:pt>
                <c:pt idx="302">
                  <c:v>53693</c:v>
                </c:pt>
                <c:pt idx="303">
                  <c:v>53724</c:v>
                </c:pt>
                <c:pt idx="304">
                  <c:v>53752</c:v>
                </c:pt>
                <c:pt idx="305">
                  <c:v>53783</c:v>
                </c:pt>
                <c:pt idx="306">
                  <c:v>53813</c:v>
                </c:pt>
                <c:pt idx="307">
                  <c:v>53844</c:v>
                </c:pt>
                <c:pt idx="308">
                  <c:v>53874</c:v>
                </c:pt>
                <c:pt idx="309">
                  <c:v>53905</c:v>
                </c:pt>
                <c:pt idx="310">
                  <c:v>53936</c:v>
                </c:pt>
                <c:pt idx="311">
                  <c:v>53966</c:v>
                </c:pt>
                <c:pt idx="312">
                  <c:v>53997</c:v>
                </c:pt>
                <c:pt idx="313">
                  <c:v>54027</c:v>
                </c:pt>
                <c:pt idx="314">
                  <c:v>54058</c:v>
                </c:pt>
                <c:pt idx="315">
                  <c:v>54089</c:v>
                </c:pt>
                <c:pt idx="316">
                  <c:v>54118</c:v>
                </c:pt>
                <c:pt idx="317">
                  <c:v>54149</c:v>
                </c:pt>
                <c:pt idx="318">
                  <c:v>54179</c:v>
                </c:pt>
                <c:pt idx="319">
                  <c:v>54210</c:v>
                </c:pt>
                <c:pt idx="320">
                  <c:v>54240</c:v>
                </c:pt>
                <c:pt idx="321">
                  <c:v>54271</c:v>
                </c:pt>
                <c:pt idx="322">
                  <c:v>54302</c:v>
                </c:pt>
                <c:pt idx="323">
                  <c:v>54332</c:v>
                </c:pt>
                <c:pt idx="324">
                  <c:v>54363</c:v>
                </c:pt>
                <c:pt idx="325">
                  <c:v>54393</c:v>
                </c:pt>
                <c:pt idx="326">
                  <c:v>54424</c:v>
                </c:pt>
                <c:pt idx="327">
                  <c:v>54455</c:v>
                </c:pt>
                <c:pt idx="328">
                  <c:v>54483</c:v>
                </c:pt>
                <c:pt idx="329">
                  <c:v>54514</c:v>
                </c:pt>
                <c:pt idx="330">
                  <c:v>54544</c:v>
                </c:pt>
                <c:pt idx="331">
                  <c:v>54575</c:v>
                </c:pt>
                <c:pt idx="332">
                  <c:v>54605</c:v>
                </c:pt>
                <c:pt idx="333">
                  <c:v>54636</c:v>
                </c:pt>
                <c:pt idx="334">
                  <c:v>54667</c:v>
                </c:pt>
                <c:pt idx="335">
                  <c:v>54697</c:v>
                </c:pt>
                <c:pt idx="336">
                  <c:v>54728</c:v>
                </c:pt>
                <c:pt idx="337">
                  <c:v>54758</c:v>
                </c:pt>
                <c:pt idx="338">
                  <c:v>54789</c:v>
                </c:pt>
                <c:pt idx="339">
                  <c:v>54820</c:v>
                </c:pt>
                <c:pt idx="340">
                  <c:v>54848</c:v>
                </c:pt>
                <c:pt idx="341">
                  <c:v>54879</c:v>
                </c:pt>
                <c:pt idx="342">
                  <c:v>54909</c:v>
                </c:pt>
                <c:pt idx="343">
                  <c:v>54940</c:v>
                </c:pt>
                <c:pt idx="344">
                  <c:v>54970</c:v>
                </c:pt>
                <c:pt idx="345">
                  <c:v>55001</c:v>
                </c:pt>
                <c:pt idx="346">
                  <c:v>55032</c:v>
                </c:pt>
                <c:pt idx="347">
                  <c:v>55062</c:v>
                </c:pt>
                <c:pt idx="348">
                  <c:v>55093</c:v>
                </c:pt>
                <c:pt idx="349">
                  <c:v>55123</c:v>
                </c:pt>
              </c:numCache>
            </c:numRef>
          </c:cat>
          <c:val>
            <c:numRef>
              <c:f>Monthly!$H$2:$H$351</c:f>
              <c:numCache>
                <c:formatCode>General</c:formatCode>
                <c:ptCount val="350"/>
                <c:pt idx="0">
                  <c:v>5.0068187922152507</c:v>
                </c:pt>
                <c:pt idx="1">
                  <c:v>5.0068187922152507</c:v>
                </c:pt>
                <c:pt idx="2">
                  <c:v>5.1117466363906061</c:v>
                </c:pt>
                <c:pt idx="3">
                  <c:v>5.1117466363906061</c:v>
                </c:pt>
                <c:pt idx="4">
                  <c:v>5.1117466363906061</c:v>
                </c:pt>
                <c:pt idx="5">
                  <c:v>5.1117466363906061</c:v>
                </c:pt>
                <c:pt idx="6">
                  <c:v>5.1117466363906061</c:v>
                </c:pt>
                <c:pt idx="7">
                  <c:v>5.1117466363906061</c:v>
                </c:pt>
                <c:pt idx="8">
                  <c:v>5.1117466363906061</c:v>
                </c:pt>
                <c:pt idx="9">
                  <c:v>5.1117466363906061</c:v>
                </c:pt>
                <c:pt idx="10">
                  <c:v>5.1117466363906061</c:v>
                </c:pt>
                <c:pt idx="11">
                  <c:v>5.1117466363906061</c:v>
                </c:pt>
                <c:pt idx="12">
                  <c:v>5.1117466363906061</c:v>
                </c:pt>
                <c:pt idx="13">
                  <c:v>5.1117466363906061</c:v>
                </c:pt>
                <c:pt idx="14">
                  <c:v>5.2166744805659615</c:v>
                </c:pt>
                <c:pt idx="15">
                  <c:v>5.2166744805659615</c:v>
                </c:pt>
                <c:pt idx="16">
                  <c:v>5.2166744805659615</c:v>
                </c:pt>
                <c:pt idx="17">
                  <c:v>5.2166744805659615</c:v>
                </c:pt>
                <c:pt idx="18">
                  <c:v>5.2166744805659615</c:v>
                </c:pt>
                <c:pt idx="19">
                  <c:v>5.2166744805659615</c:v>
                </c:pt>
                <c:pt idx="20">
                  <c:v>5.2166744805659615</c:v>
                </c:pt>
                <c:pt idx="21">
                  <c:v>5.2166744805659615</c:v>
                </c:pt>
                <c:pt idx="22">
                  <c:v>5.2166744805659615</c:v>
                </c:pt>
                <c:pt idx="23">
                  <c:v>5.2166744805659615</c:v>
                </c:pt>
                <c:pt idx="24">
                  <c:v>5.2166744805659615</c:v>
                </c:pt>
                <c:pt idx="25">
                  <c:v>5.2166744805659615</c:v>
                </c:pt>
                <c:pt idx="26">
                  <c:v>5.3216023247413169</c:v>
                </c:pt>
                <c:pt idx="27">
                  <c:v>5.3216023247413169</c:v>
                </c:pt>
                <c:pt idx="28">
                  <c:v>5.3216023247413169</c:v>
                </c:pt>
                <c:pt idx="29">
                  <c:v>5.3216023247413169</c:v>
                </c:pt>
                <c:pt idx="30">
                  <c:v>5.3216023247413169</c:v>
                </c:pt>
                <c:pt idx="31">
                  <c:v>5.3216023247413169</c:v>
                </c:pt>
                <c:pt idx="32">
                  <c:v>5.3216023247413169</c:v>
                </c:pt>
                <c:pt idx="33">
                  <c:v>5.3216023247413169</c:v>
                </c:pt>
                <c:pt idx="34">
                  <c:v>5.3216023247413169</c:v>
                </c:pt>
                <c:pt idx="35">
                  <c:v>5.3216023247413169</c:v>
                </c:pt>
                <c:pt idx="36">
                  <c:v>5.3216023247413169</c:v>
                </c:pt>
                <c:pt idx="37">
                  <c:v>5.3216023247413169</c:v>
                </c:pt>
                <c:pt idx="38">
                  <c:v>5.4265301689166732</c:v>
                </c:pt>
                <c:pt idx="39">
                  <c:v>5.4265301689166732</c:v>
                </c:pt>
                <c:pt idx="40">
                  <c:v>5.4265301689166732</c:v>
                </c:pt>
                <c:pt idx="41">
                  <c:v>5.4265301689166732</c:v>
                </c:pt>
                <c:pt idx="42">
                  <c:v>5.4265301689166732</c:v>
                </c:pt>
                <c:pt idx="43">
                  <c:v>5.4265301689166732</c:v>
                </c:pt>
                <c:pt idx="44">
                  <c:v>5.4265301689166732</c:v>
                </c:pt>
                <c:pt idx="45">
                  <c:v>5.4265301689166732</c:v>
                </c:pt>
                <c:pt idx="46">
                  <c:v>5.4265301689166732</c:v>
                </c:pt>
                <c:pt idx="47">
                  <c:v>5.4265301689166732</c:v>
                </c:pt>
                <c:pt idx="48">
                  <c:v>5.4265301689166732</c:v>
                </c:pt>
                <c:pt idx="49">
                  <c:v>5.4265301689166732</c:v>
                </c:pt>
                <c:pt idx="50">
                  <c:v>5.5063320831654474</c:v>
                </c:pt>
                <c:pt idx="51">
                  <c:v>5.5063320831654474</c:v>
                </c:pt>
                <c:pt idx="52">
                  <c:v>5.5063320831654474</c:v>
                </c:pt>
                <c:pt idx="53">
                  <c:v>5.5063320831654474</c:v>
                </c:pt>
                <c:pt idx="54">
                  <c:v>5.5063320831654474</c:v>
                </c:pt>
                <c:pt idx="55">
                  <c:v>5.5063320831654474</c:v>
                </c:pt>
                <c:pt idx="56">
                  <c:v>5.5063320831654474</c:v>
                </c:pt>
                <c:pt idx="57">
                  <c:v>5.5063320831654474</c:v>
                </c:pt>
                <c:pt idx="58">
                  <c:v>5.5063320831654474</c:v>
                </c:pt>
                <c:pt idx="59">
                  <c:v>5.5063320831654474</c:v>
                </c:pt>
                <c:pt idx="60">
                  <c:v>5.5063320831654474</c:v>
                </c:pt>
                <c:pt idx="61">
                  <c:v>5.5063320831654474</c:v>
                </c:pt>
                <c:pt idx="62">
                  <c:v>5.5861339974142208</c:v>
                </c:pt>
                <c:pt idx="63">
                  <c:v>5.5861339974142208</c:v>
                </c:pt>
                <c:pt idx="64">
                  <c:v>5.5861339974142208</c:v>
                </c:pt>
                <c:pt idx="65">
                  <c:v>5.5861339974142208</c:v>
                </c:pt>
                <c:pt idx="66">
                  <c:v>5.5861339974142208</c:v>
                </c:pt>
                <c:pt idx="67">
                  <c:v>5.5861339974142208</c:v>
                </c:pt>
                <c:pt idx="68">
                  <c:v>5.5861339974142208</c:v>
                </c:pt>
                <c:pt idx="69">
                  <c:v>5.5861339974142208</c:v>
                </c:pt>
                <c:pt idx="70">
                  <c:v>5.5861339974142208</c:v>
                </c:pt>
                <c:pt idx="71">
                  <c:v>5.5861339974142208</c:v>
                </c:pt>
                <c:pt idx="72">
                  <c:v>5.5861339974142208</c:v>
                </c:pt>
                <c:pt idx="73">
                  <c:v>5.5861339974142208</c:v>
                </c:pt>
                <c:pt idx="74">
                  <c:v>5.665935911662995</c:v>
                </c:pt>
                <c:pt idx="75">
                  <c:v>5.665935911662995</c:v>
                </c:pt>
                <c:pt idx="76">
                  <c:v>5.665935911662995</c:v>
                </c:pt>
                <c:pt idx="77">
                  <c:v>5.665935911662995</c:v>
                </c:pt>
                <c:pt idx="78">
                  <c:v>5.665935911662995</c:v>
                </c:pt>
                <c:pt idx="79">
                  <c:v>5.665935911662995</c:v>
                </c:pt>
                <c:pt idx="80">
                  <c:v>5.665935911662995</c:v>
                </c:pt>
                <c:pt idx="81">
                  <c:v>5.665935911662995</c:v>
                </c:pt>
                <c:pt idx="82">
                  <c:v>5.665935911662995</c:v>
                </c:pt>
                <c:pt idx="83">
                  <c:v>5.665935911662995</c:v>
                </c:pt>
                <c:pt idx="84">
                  <c:v>5.665935911662995</c:v>
                </c:pt>
                <c:pt idx="85">
                  <c:v>5.665935911662995</c:v>
                </c:pt>
                <c:pt idx="86">
                  <c:v>5.7457378259117702</c:v>
                </c:pt>
                <c:pt idx="87">
                  <c:v>5.7457378259117702</c:v>
                </c:pt>
                <c:pt idx="88">
                  <c:v>5.7457378259117702</c:v>
                </c:pt>
                <c:pt idx="89">
                  <c:v>5.7457378259117702</c:v>
                </c:pt>
                <c:pt idx="90">
                  <c:v>5.7457378259117702</c:v>
                </c:pt>
                <c:pt idx="91">
                  <c:v>5.7457378259117702</c:v>
                </c:pt>
                <c:pt idx="92">
                  <c:v>5.7457378259117702</c:v>
                </c:pt>
                <c:pt idx="93">
                  <c:v>5.7457378259117702</c:v>
                </c:pt>
                <c:pt idx="94">
                  <c:v>5.7457378259117702</c:v>
                </c:pt>
                <c:pt idx="95">
                  <c:v>5.7457378259117702</c:v>
                </c:pt>
                <c:pt idx="96">
                  <c:v>5.7457378259117702</c:v>
                </c:pt>
                <c:pt idx="97">
                  <c:v>5.7457378259117702</c:v>
                </c:pt>
                <c:pt idx="98">
                  <c:v>5.8255397401605462</c:v>
                </c:pt>
                <c:pt idx="99">
                  <c:v>5.8255397401605462</c:v>
                </c:pt>
                <c:pt idx="100">
                  <c:v>5.8255397401605462</c:v>
                </c:pt>
                <c:pt idx="101">
                  <c:v>5.8255397401605462</c:v>
                </c:pt>
                <c:pt idx="102">
                  <c:v>5.8255397401605462</c:v>
                </c:pt>
                <c:pt idx="103">
                  <c:v>5.8255397401605462</c:v>
                </c:pt>
                <c:pt idx="104">
                  <c:v>5.8255397401605462</c:v>
                </c:pt>
                <c:pt idx="105">
                  <c:v>5.8255397401605462</c:v>
                </c:pt>
                <c:pt idx="106">
                  <c:v>5.8255397401605462</c:v>
                </c:pt>
                <c:pt idx="107">
                  <c:v>5.8255397401605462</c:v>
                </c:pt>
                <c:pt idx="108">
                  <c:v>5.8255397401605462</c:v>
                </c:pt>
                <c:pt idx="109">
                  <c:v>5.8255397401605462</c:v>
                </c:pt>
                <c:pt idx="110">
                  <c:v>5.9053416544093205</c:v>
                </c:pt>
                <c:pt idx="111">
                  <c:v>5.9053416544093205</c:v>
                </c:pt>
                <c:pt idx="112">
                  <c:v>5.9053416544093205</c:v>
                </c:pt>
                <c:pt idx="113">
                  <c:v>5.9053416544093205</c:v>
                </c:pt>
                <c:pt idx="114">
                  <c:v>5.9053416544093205</c:v>
                </c:pt>
                <c:pt idx="115">
                  <c:v>5.9053416544093205</c:v>
                </c:pt>
                <c:pt idx="116">
                  <c:v>5.9053416544093205</c:v>
                </c:pt>
                <c:pt idx="117">
                  <c:v>5.9053416544093205</c:v>
                </c:pt>
                <c:pt idx="118">
                  <c:v>5.9053416544093205</c:v>
                </c:pt>
                <c:pt idx="119">
                  <c:v>5.9053416544093205</c:v>
                </c:pt>
                <c:pt idx="120">
                  <c:v>5.9053416544093205</c:v>
                </c:pt>
                <c:pt idx="121">
                  <c:v>5.9053416544093205</c:v>
                </c:pt>
                <c:pt idx="122">
                  <c:v>5.9851435686580947</c:v>
                </c:pt>
                <c:pt idx="123">
                  <c:v>5.9851435686580947</c:v>
                </c:pt>
                <c:pt idx="124">
                  <c:v>5.9851435686580947</c:v>
                </c:pt>
                <c:pt idx="125">
                  <c:v>5.9851435686580947</c:v>
                </c:pt>
                <c:pt idx="126">
                  <c:v>5.9851435686580947</c:v>
                </c:pt>
                <c:pt idx="127">
                  <c:v>5.9851435686580947</c:v>
                </c:pt>
                <c:pt idx="128">
                  <c:v>5.9851435686580947</c:v>
                </c:pt>
                <c:pt idx="129">
                  <c:v>5.9851435686580947</c:v>
                </c:pt>
                <c:pt idx="130">
                  <c:v>5.9851435686580947</c:v>
                </c:pt>
                <c:pt idx="131">
                  <c:v>5.9851435686580947</c:v>
                </c:pt>
                <c:pt idx="132">
                  <c:v>5.9851435686580947</c:v>
                </c:pt>
                <c:pt idx="133">
                  <c:v>5.9851435686580947</c:v>
                </c:pt>
                <c:pt idx="134">
                  <c:v>6.0649454829068699</c:v>
                </c:pt>
                <c:pt idx="135">
                  <c:v>6.0649454829068699</c:v>
                </c:pt>
                <c:pt idx="136">
                  <c:v>6.0649454829068699</c:v>
                </c:pt>
                <c:pt idx="137">
                  <c:v>6.0649454829068699</c:v>
                </c:pt>
                <c:pt idx="138">
                  <c:v>6.0649454829068699</c:v>
                </c:pt>
                <c:pt idx="139">
                  <c:v>6.0649454829068699</c:v>
                </c:pt>
                <c:pt idx="140">
                  <c:v>6.0649454829068699</c:v>
                </c:pt>
                <c:pt idx="141">
                  <c:v>6.0649454829068699</c:v>
                </c:pt>
                <c:pt idx="142">
                  <c:v>6.0649454829068699</c:v>
                </c:pt>
                <c:pt idx="143">
                  <c:v>6.0649454829068699</c:v>
                </c:pt>
                <c:pt idx="144">
                  <c:v>6.0649454829068699</c:v>
                </c:pt>
                <c:pt idx="145">
                  <c:v>6.0649454829068699</c:v>
                </c:pt>
                <c:pt idx="146">
                  <c:v>6.1447473971556432</c:v>
                </c:pt>
                <c:pt idx="147">
                  <c:v>6.1447473971556432</c:v>
                </c:pt>
                <c:pt idx="148">
                  <c:v>6.1447473971556432</c:v>
                </c:pt>
                <c:pt idx="149">
                  <c:v>6.1447473971556432</c:v>
                </c:pt>
                <c:pt idx="150">
                  <c:v>6.1447473971556432</c:v>
                </c:pt>
                <c:pt idx="151">
                  <c:v>6.1447473971556432</c:v>
                </c:pt>
                <c:pt idx="152">
                  <c:v>6.1447473971556432</c:v>
                </c:pt>
                <c:pt idx="153">
                  <c:v>6.1447473971556432</c:v>
                </c:pt>
                <c:pt idx="154">
                  <c:v>6.1447473971556432</c:v>
                </c:pt>
                <c:pt idx="155">
                  <c:v>6.1447473971556432</c:v>
                </c:pt>
                <c:pt idx="156">
                  <c:v>6.1447473971556432</c:v>
                </c:pt>
                <c:pt idx="157">
                  <c:v>6.1447473971556432</c:v>
                </c:pt>
                <c:pt idx="158">
                  <c:v>6.2245493114044184</c:v>
                </c:pt>
                <c:pt idx="159">
                  <c:v>6.2245493114044184</c:v>
                </c:pt>
                <c:pt idx="160">
                  <c:v>6.2245493114044184</c:v>
                </c:pt>
                <c:pt idx="161">
                  <c:v>6.2245493114044184</c:v>
                </c:pt>
                <c:pt idx="162">
                  <c:v>6.2245493114044184</c:v>
                </c:pt>
                <c:pt idx="163">
                  <c:v>6.2245493114044184</c:v>
                </c:pt>
                <c:pt idx="164">
                  <c:v>6.2245493114044184</c:v>
                </c:pt>
                <c:pt idx="165">
                  <c:v>6.2245493114044184</c:v>
                </c:pt>
                <c:pt idx="166">
                  <c:v>6.2245493114044184</c:v>
                </c:pt>
                <c:pt idx="167">
                  <c:v>6.2245493114044184</c:v>
                </c:pt>
                <c:pt idx="168">
                  <c:v>6.2245493114044184</c:v>
                </c:pt>
                <c:pt idx="169">
                  <c:v>6.2245493114044184</c:v>
                </c:pt>
                <c:pt idx="170">
                  <c:v>6.312953786990386</c:v>
                </c:pt>
                <c:pt idx="171">
                  <c:v>6.312953786990386</c:v>
                </c:pt>
                <c:pt idx="172">
                  <c:v>6.312953786990386</c:v>
                </c:pt>
                <c:pt idx="173">
                  <c:v>6.312953786990386</c:v>
                </c:pt>
                <c:pt idx="174">
                  <c:v>6.312953786990386</c:v>
                </c:pt>
                <c:pt idx="175">
                  <c:v>6.312953786990386</c:v>
                </c:pt>
                <c:pt idx="176">
                  <c:v>6.312953786990386</c:v>
                </c:pt>
                <c:pt idx="177">
                  <c:v>6.312953786990386</c:v>
                </c:pt>
                <c:pt idx="178">
                  <c:v>6.312953786990386</c:v>
                </c:pt>
                <c:pt idx="179">
                  <c:v>6.312953786990386</c:v>
                </c:pt>
                <c:pt idx="180">
                  <c:v>6.312953786990386</c:v>
                </c:pt>
                <c:pt idx="181">
                  <c:v>6.312953786990386</c:v>
                </c:pt>
                <c:pt idx="182">
                  <c:v>6.4013582625763545</c:v>
                </c:pt>
                <c:pt idx="183">
                  <c:v>6.4013582625763545</c:v>
                </c:pt>
                <c:pt idx="184">
                  <c:v>6.4013582625763545</c:v>
                </c:pt>
                <c:pt idx="185">
                  <c:v>6.4013582625763545</c:v>
                </c:pt>
                <c:pt idx="186">
                  <c:v>6.4013582625763545</c:v>
                </c:pt>
                <c:pt idx="187">
                  <c:v>6.4013582625763545</c:v>
                </c:pt>
                <c:pt idx="188">
                  <c:v>6.4013582625763545</c:v>
                </c:pt>
                <c:pt idx="189">
                  <c:v>6.4013582625763545</c:v>
                </c:pt>
                <c:pt idx="190">
                  <c:v>6.4013582625763545</c:v>
                </c:pt>
                <c:pt idx="191">
                  <c:v>6.4013582625763545</c:v>
                </c:pt>
                <c:pt idx="192">
                  <c:v>6.4013582625763545</c:v>
                </c:pt>
                <c:pt idx="193">
                  <c:v>6.4013582625763545</c:v>
                </c:pt>
                <c:pt idx="194">
                  <c:v>6.4897627381623222</c:v>
                </c:pt>
                <c:pt idx="195">
                  <c:v>6.4897627381623222</c:v>
                </c:pt>
                <c:pt idx="196">
                  <c:v>6.4897627381623222</c:v>
                </c:pt>
                <c:pt idx="197">
                  <c:v>6.4897627381623222</c:v>
                </c:pt>
                <c:pt idx="198">
                  <c:v>6.4897627381623222</c:v>
                </c:pt>
                <c:pt idx="199">
                  <c:v>6.4897627381623222</c:v>
                </c:pt>
                <c:pt idx="200">
                  <c:v>6.4897627381623222</c:v>
                </c:pt>
                <c:pt idx="201">
                  <c:v>6.4897627381623222</c:v>
                </c:pt>
                <c:pt idx="202">
                  <c:v>6.4897627381623222</c:v>
                </c:pt>
                <c:pt idx="203">
                  <c:v>6.4897627381623222</c:v>
                </c:pt>
                <c:pt idx="204">
                  <c:v>6.4897627381623222</c:v>
                </c:pt>
                <c:pt idx="205">
                  <c:v>6.4897627381623222</c:v>
                </c:pt>
                <c:pt idx="206">
                  <c:v>6.5781672137482907</c:v>
                </c:pt>
                <c:pt idx="207">
                  <c:v>6.5781672137482907</c:v>
                </c:pt>
                <c:pt idx="208">
                  <c:v>6.5781672137482907</c:v>
                </c:pt>
                <c:pt idx="209">
                  <c:v>6.5781672137482907</c:v>
                </c:pt>
                <c:pt idx="210">
                  <c:v>6.5781672137482907</c:v>
                </c:pt>
                <c:pt idx="211">
                  <c:v>6.5781672137482907</c:v>
                </c:pt>
                <c:pt idx="212">
                  <c:v>6.5781672137482907</c:v>
                </c:pt>
                <c:pt idx="213">
                  <c:v>6.5781672137482907</c:v>
                </c:pt>
                <c:pt idx="214">
                  <c:v>6.5781672137482907</c:v>
                </c:pt>
                <c:pt idx="215">
                  <c:v>6.5781672137482907</c:v>
                </c:pt>
                <c:pt idx="216">
                  <c:v>6.5781672137482907</c:v>
                </c:pt>
                <c:pt idx="217">
                  <c:v>6.5781672137482907</c:v>
                </c:pt>
                <c:pt idx="218">
                  <c:v>6.6665716893342575</c:v>
                </c:pt>
                <c:pt idx="219">
                  <c:v>6.6665716893342575</c:v>
                </c:pt>
                <c:pt idx="220">
                  <c:v>6.6665716893342575</c:v>
                </c:pt>
                <c:pt idx="221">
                  <c:v>6.6665716893342575</c:v>
                </c:pt>
                <c:pt idx="222">
                  <c:v>6.6665716893342575</c:v>
                </c:pt>
                <c:pt idx="223">
                  <c:v>6.6665716893342575</c:v>
                </c:pt>
                <c:pt idx="224">
                  <c:v>6.6665716893342575</c:v>
                </c:pt>
                <c:pt idx="225">
                  <c:v>6.6665716893342575</c:v>
                </c:pt>
                <c:pt idx="226">
                  <c:v>6.6665716893342575</c:v>
                </c:pt>
                <c:pt idx="227">
                  <c:v>6.6665716893342575</c:v>
                </c:pt>
                <c:pt idx="228">
                  <c:v>6.6665716893342575</c:v>
                </c:pt>
                <c:pt idx="229">
                  <c:v>6.6665716893342575</c:v>
                </c:pt>
                <c:pt idx="230">
                  <c:v>6.7450019445028957</c:v>
                </c:pt>
                <c:pt idx="231">
                  <c:v>6.7450019445028957</c:v>
                </c:pt>
                <c:pt idx="232">
                  <c:v>6.7450019445028957</c:v>
                </c:pt>
                <c:pt idx="233">
                  <c:v>6.7450019445028957</c:v>
                </c:pt>
                <c:pt idx="234">
                  <c:v>6.7450019445028957</c:v>
                </c:pt>
                <c:pt idx="235">
                  <c:v>6.7450019445028957</c:v>
                </c:pt>
                <c:pt idx="236">
                  <c:v>6.7450019445028957</c:v>
                </c:pt>
                <c:pt idx="237">
                  <c:v>6.7450019445028957</c:v>
                </c:pt>
                <c:pt idx="238">
                  <c:v>6.7450019445028957</c:v>
                </c:pt>
                <c:pt idx="239">
                  <c:v>6.7450019445028957</c:v>
                </c:pt>
                <c:pt idx="240">
                  <c:v>6.7450019445028957</c:v>
                </c:pt>
                <c:pt idx="241">
                  <c:v>6.7450019445028957</c:v>
                </c:pt>
                <c:pt idx="242">
                  <c:v>6.8234321996715348</c:v>
                </c:pt>
                <c:pt idx="243">
                  <c:v>6.8234321996715348</c:v>
                </c:pt>
                <c:pt idx="244">
                  <c:v>6.8234321996715348</c:v>
                </c:pt>
                <c:pt idx="245">
                  <c:v>6.8234321996715348</c:v>
                </c:pt>
                <c:pt idx="246">
                  <c:v>6.8234321996715348</c:v>
                </c:pt>
                <c:pt idx="247">
                  <c:v>6.8234321996715348</c:v>
                </c:pt>
                <c:pt idx="248">
                  <c:v>6.8234321996715348</c:v>
                </c:pt>
                <c:pt idx="249">
                  <c:v>6.8234321996715348</c:v>
                </c:pt>
                <c:pt idx="250">
                  <c:v>6.8234321996715348</c:v>
                </c:pt>
                <c:pt idx="251">
                  <c:v>6.8234321996715348</c:v>
                </c:pt>
                <c:pt idx="252">
                  <c:v>6.8234321996715348</c:v>
                </c:pt>
                <c:pt idx="253">
                  <c:v>6.8234321996715348</c:v>
                </c:pt>
                <c:pt idx="254">
                  <c:v>6.901862454840173</c:v>
                </c:pt>
                <c:pt idx="255">
                  <c:v>6.901862454840173</c:v>
                </c:pt>
                <c:pt idx="256">
                  <c:v>6.901862454840173</c:v>
                </c:pt>
                <c:pt idx="257">
                  <c:v>6.901862454840173</c:v>
                </c:pt>
                <c:pt idx="258">
                  <c:v>6.901862454840173</c:v>
                </c:pt>
                <c:pt idx="259">
                  <c:v>6.901862454840173</c:v>
                </c:pt>
                <c:pt idx="260">
                  <c:v>6.901862454840173</c:v>
                </c:pt>
                <c:pt idx="261">
                  <c:v>6.901862454840173</c:v>
                </c:pt>
                <c:pt idx="262">
                  <c:v>6.901862454840173</c:v>
                </c:pt>
                <c:pt idx="263">
                  <c:v>6.901862454840173</c:v>
                </c:pt>
                <c:pt idx="264">
                  <c:v>6.901862454840173</c:v>
                </c:pt>
                <c:pt idx="265">
                  <c:v>6.901862454840173</c:v>
                </c:pt>
                <c:pt idx="266">
                  <c:v>6.9802927100088112</c:v>
                </c:pt>
                <c:pt idx="267">
                  <c:v>6.9802927100088112</c:v>
                </c:pt>
                <c:pt idx="268">
                  <c:v>6.9802927100088112</c:v>
                </c:pt>
                <c:pt idx="269">
                  <c:v>6.9802927100088112</c:v>
                </c:pt>
                <c:pt idx="270">
                  <c:v>6.9802927100088112</c:v>
                </c:pt>
                <c:pt idx="271">
                  <c:v>6.9802927100088112</c:v>
                </c:pt>
                <c:pt idx="272">
                  <c:v>6.9802927100088112</c:v>
                </c:pt>
                <c:pt idx="273">
                  <c:v>6.9802927100088112</c:v>
                </c:pt>
                <c:pt idx="274">
                  <c:v>6.9802927100088112</c:v>
                </c:pt>
                <c:pt idx="275">
                  <c:v>6.9802927100088112</c:v>
                </c:pt>
                <c:pt idx="276">
                  <c:v>6.9802927100088112</c:v>
                </c:pt>
                <c:pt idx="277">
                  <c:v>6.9802927100088112</c:v>
                </c:pt>
                <c:pt idx="278">
                  <c:v>7.0587229651774486</c:v>
                </c:pt>
                <c:pt idx="279">
                  <c:v>7.0587229651774486</c:v>
                </c:pt>
                <c:pt idx="280">
                  <c:v>7.0587229651774486</c:v>
                </c:pt>
                <c:pt idx="281">
                  <c:v>7.0587229651774486</c:v>
                </c:pt>
                <c:pt idx="282">
                  <c:v>7.0587229651774486</c:v>
                </c:pt>
                <c:pt idx="283">
                  <c:v>7.0587229651774486</c:v>
                </c:pt>
                <c:pt idx="284">
                  <c:v>7.0587229651774486</c:v>
                </c:pt>
                <c:pt idx="285">
                  <c:v>7.0587229651774486</c:v>
                </c:pt>
                <c:pt idx="286">
                  <c:v>7.0587229651774486</c:v>
                </c:pt>
                <c:pt idx="287">
                  <c:v>7.0587229651774486</c:v>
                </c:pt>
                <c:pt idx="288">
                  <c:v>7.0587229651774486</c:v>
                </c:pt>
                <c:pt idx="289">
                  <c:v>7.0587229651774486</c:v>
                </c:pt>
                <c:pt idx="290">
                  <c:v>7.1502249295408609</c:v>
                </c:pt>
                <c:pt idx="291">
                  <c:v>7.1502249295408609</c:v>
                </c:pt>
                <c:pt idx="292">
                  <c:v>7.1502249295408609</c:v>
                </c:pt>
                <c:pt idx="293">
                  <c:v>7.1502249295408609</c:v>
                </c:pt>
                <c:pt idx="294">
                  <c:v>7.1502249295408609</c:v>
                </c:pt>
                <c:pt idx="295">
                  <c:v>7.1502249295408609</c:v>
                </c:pt>
                <c:pt idx="296">
                  <c:v>7.1502249295408609</c:v>
                </c:pt>
                <c:pt idx="297">
                  <c:v>7.1502249295408609</c:v>
                </c:pt>
                <c:pt idx="298">
                  <c:v>7.1502249295408609</c:v>
                </c:pt>
                <c:pt idx="299">
                  <c:v>7.1502249295408609</c:v>
                </c:pt>
                <c:pt idx="300">
                  <c:v>7.1502249295408609</c:v>
                </c:pt>
                <c:pt idx="301">
                  <c:v>7.1502249295408609</c:v>
                </c:pt>
                <c:pt idx="302">
                  <c:v>7.2417268939042723</c:v>
                </c:pt>
                <c:pt idx="303">
                  <c:v>7.2417268939042723</c:v>
                </c:pt>
                <c:pt idx="304">
                  <c:v>7.2417268939042723</c:v>
                </c:pt>
                <c:pt idx="305">
                  <c:v>7.2417268939042723</c:v>
                </c:pt>
                <c:pt idx="306">
                  <c:v>7.2417268939042723</c:v>
                </c:pt>
                <c:pt idx="307">
                  <c:v>7.2417268939042723</c:v>
                </c:pt>
                <c:pt idx="308">
                  <c:v>7.2417268939042723</c:v>
                </c:pt>
                <c:pt idx="309">
                  <c:v>7.2417268939042723</c:v>
                </c:pt>
                <c:pt idx="310">
                  <c:v>7.2417268939042723</c:v>
                </c:pt>
                <c:pt idx="311">
                  <c:v>7.2417268939042723</c:v>
                </c:pt>
                <c:pt idx="312">
                  <c:v>7.2417268939042723</c:v>
                </c:pt>
                <c:pt idx="313">
                  <c:v>7.2417268939042723</c:v>
                </c:pt>
                <c:pt idx="314">
                  <c:v>7.3332288582676846</c:v>
                </c:pt>
                <c:pt idx="315">
                  <c:v>7.3332288582676846</c:v>
                </c:pt>
                <c:pt idx="316">
                  <c:v>7.3332288582676846</c:v>
                </c:pt>
                <c:pt idx="317">
                  <c:v>7.3332288582676846</c:v>
                </c:pt>
                <c:pt idx="318">
                  <c:v>7.3332288582676846</c:v>
                </c:pt>
                <c:pt idx="319">
                  <c:v>7.3332288582676846</c:v>
                </c:pt>
                <c:pt idx="320">
                  <c:v>7.3332288582676846</c:v>
                </c:pt>
                <c:pt idx="321">
                  <c:v>7.3332288582676846</c:v>
                </c:pt>
                <c:pt idx="322">
                  <c:v>7.3332288582676846</c:v>
                </c:pt>
                <c:pt idx="323">
                  <c:v>7.3332288582676846</c:v>
                </c:pt>
                <c:pt idx="324">
                  <c:v>7.3332288582676846</c:v>
                </c:pt>
                <c:pt idx="325">
                  <c:v>7.3332288582676846</c:v>
                </c:pt>
                <c:pt idx="326">
                  <c:v>7.424730822631096</c:v>
                </c:pt>
                <c:pt idx="327">
                  <c:v>7.424730822631096</c:v>
                </c:pt>
                <c:pt idx="328">
                  <c:v>7.424730822631096</c:v>
                </c:pt>
                <c:pt idx="329">
                  <c:v>7.424730822631096</c:v>
                </c:pt>
                <c:pt idx="330">
                  <c:v>7.424730822631096</c:v>
                </c:pt>
                <c:pt idx="331">
                  <c:v>7.424730822631096</c:v>
                </c:pt>
                <c:pt idx="332">
                  <c:v>7.424730822631096</c:v>
                </c:pt>
                <c:pt idx="333">
                  <c:v>7.424730822631096</c:v>
                </c:pt>
                <c:pt idx="334">
                  <c:v>7.424730822631096</c:v>
                </c:pt>
                <c:pt idx="335">
                  <c:v>7.424730822631096</c:v>
                </c:pt>
                <c:pt idx="336">
                  <c:v>7.424730822631096</c:v>
                </c:pt>
                <c:pt idx="337">
                  <c:v>7.424730822631096</c:v>
                </c:pt>
                <c:pt idx="338">
                  <c:v>7.6285297110405814</c:v>
                </c:pt>
                <c:pt idx="339">
                  <c:v>7.6285297110405814</c:v>
                </c:pt>
                <c:pt idx="340">
                  <c:v>7.6285297110405814</c:v>
                </c:pt>
                <c:pt idx="341">
                  <c:v>7.6285297110405814</c:v>
                </c:pt>
                <c:pt idx="342">
                  <c:v>7.6285297110405814</c:v>
                </c:pt>
                <c:pt idx="343">
                  <c:v>7.6285297110405814</c:v>
                </c:pt>
                <c:pt idx="344">
                  <c:v>7.6285297110405814</c:v>
                </c:pt>
                <c:pt idx="345">
                  <c:v>7.6285297110405814</c:v>
                </c:pt>
                <c:pt idx="346">
                  <c:v>7.6285297110405814</c:v>
                </c:pt>
                <c:pt idx="347">
                  <c:v>7.6285297110405814</c:v>
                </c:pt>
                <c:pt idx="348">
                  <c:v>7.6285297110405814</c:v>
                </c:pt>
                <c:pt idx="349">
                  <c:v>7.6285297110405814</c:v>
                </c:pt>
              </c:numCache>
            </c:numRef>
          </c:val>
          <c:smooth val="0"/>
          <c:extLst>
            <c:ext xmlns:c16="http://schemas.microsoft.com/office/drawing/2014/chart" uri="{C3380CC4-5D6E-409C-BE32-E72D297353CC}">
              <c16:uniqueId val="{00000003-7D79-45AE-888B-BBA858F99F96}"/>
            </c:ext>
          </c:extLst>
        </c:ser>
        <c:dLbls>
          <c:showLegendKey val="0"/>
          <c:showVal val="0"/>
          <c:showCatName val="0"/>
          <c:showSerName val="0"/>
          <c:showPercent val="0"/>
          <c:showBubbleSize val="0"/>
        </c:dLbls>
        <c:smooth val="0"/>
        <c:axId val="1281151615"/>
        <c:axId val="1281153695"/>
      </c:lineChart>
      <c:dateAx>
        <c:axId val="1281151615"/>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1153695"/>
        <c:crosses val="autoZero"/>
        <c:auto val="1"/>
        <c:lblOffset val="100"/>
        <c:baseTimeUnit val="months"/>
      </c:dateAx>
      <c:valAx>
        <c:axId val="12811536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11516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34</xdr:col>
      <xdr:colOff>96453</xdr:colOff>
      <xdr:row>2</xdr:row>
      <xdr:rowOff>36457</xdr:rowOff>
    </xdr:from>
    <xdr:to>
      <xdr:col>45</xdr:col>
      <xdr:colOff>551590</xdr:colOff>
      <xdr:row>24</xdr:row>
      <xdr:rowOff>17989</xdr:rowOff>
    </xdr:to>
    <xdr:pic>
      <xdr:nvPicPr>
        <xdr:cNvPr id="2" name="Picture 1">
          <a:extLst>
            <a:ext uri="{FF2B5EF4-FFF2-40B4-BE49-F238E27FC236}">
              <a16:creationId xmlns:a16="http://schemas.microsoft.com/office/drawing/2014/main" id="{377880CE-49AF-C109-AE78-1498027A6854}"/>
            </a:ext>
          </a:extLst>
        </xdr:cNvPr>
        <xdr:cNvPicPr>
          <a:picLocks noChangeAspect="1"/>
        </xdr:cNvPicPr>
      </xdr:nvPicPr>
      <xdr:blipFill>
        <a:blip xmlns:r="http://schemas.openxmlformats.org/officeDocument/2006/relationships" r:embed="rId1"/>
        <a:stretch>
          <a:fillRect/>
        </a:stretch>
      </xdr:blipFill>
      <xdr:spPr>
        <a:xfrm>
          <a:off x="20213253" y="398407"/>
          <a:ext cx="7160737" cy="39629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381000</xdr:colOff>
      <xdr:row>1</xdr:row>
      <xdr:rowOff>20955</xdr:rowOff>
    </xdr:from>
    <xdr:to>
      <xdr:col>25</xdr:col>
      <xdr:colOff>83820</xdr:colOff>
      <xdr:row>20</xdr:row>
      <xdr:rowOff>43815</xdr:rowOff>
    </xdr:to>
    <xdr:graphicFrame macro="">
      <xdr:nvGraphicFramePr>
        <xdr:cNvPr id="2" name="Chart 1">
          <a:extLst>
            <a:ext uri="{FF2B5EF4-FFF2-40B4-BE49-F238E27FC236}">
              <a16:creationId xmlns:a16="http://schemas.microsoft.com/office/drawing/2014/main" id="{87A9D34D-50AB-415F-981B-C7206EB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417195</xdr:colOff>
      <xdr:row>21</xdr:row>
      <xdr:rowOff>66675</xdr:rowOff>
    </xdr:from>
    <xdr:to>
      <xdr:col>24</xdr:col>
      <xdr:colOff>546735</xdr:colOff>
      <xdr:row>45</xdr:row>
      <xdr:rowOff>188595</xdr:rowOff>
    </xdr:to>
    <xdr:graphicFrame macro="">
      <xdr:nvGraphicFramePr>
        <xdr:cNvPr id="3" name="Chart 2">
          <a:extLst>
            <a:ext uri="{FF2B5EF4-FFF2-40B4-BE49-F238E27FC236}">
              <a16:creationId xmlns:a16="http://schemas.microsoft.com/office/drawing/2014/main" id="{56AFFA4B-476B-4668-82E8-390D17D8B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200025</xdr:colOff>
      <xdr:row>4</xdr:row>
      <xdr:rowOff>17462</xdr:rowOff>
    </xdr:from>
    <xdr:to>
      <xdr:col>31</xdr:col>
      <xdr:colOff>158750</xdr:colOff>
      <xdr:row>28</xdr:row>
      <xdr:rowOff>76200</xdr:rowOff>
    </xdr:to>
    <xdr:graphicFrame macro="">
      <xdr:nvGraphicFramePr>
        <xdr:cNvPr id="2" name="Chart 1">
          <a:extLst>
            <a:ext uri="{FF2B5EF4-FFF2-40B4-BE49-F238E27FC236}">
              <a16:creationId xmlns:a16="http://schemas.microsoft.com/office/drawing/2014/main" id="{2A1AFC2A-19BE-404F-9DC7-B3F4A035F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485775</xdr:colOff>
      <xdr:row>0</xdr:row>
      <xdr:rowOff>122236</xdr:rowOff>
    </xdr:from>
    <xdr:to>
      <xdr:col>26</xdr:col>
      <xdr:colOff>409575</xdr:colOff>
      <xdr:row>33</xdr:row>
      <xdr:rowOff>123824</xdr:rowOff>
    </xdr:to>
    <xdr:graphicFrame macro="">
      <xdr:nvGraphicFramePr>
        <xdr:cNvPr id="2" name="Chart 1">
          <a:extLst>
            <a:ext uri="{FF2B5EF4-FFF2-40B4-BE49-F238E27FC236}">
              <a16:creationId xmlns:a16="http://schemas.microsoft.com/office/drawing/2014/main" id="{79B45D34-0772-415C-B9EE-3DC4B8811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9524</xdr:rowOff>
    </xdr:from>
    <xdr:to>
      <xdr:col>12</xdr:col>
      <xdr:colOff>311020</xdr:colOff>
      <xdr:row>57</xdr:row>
      <xdr:rowOff>54430</xdr:rowOff>
    </xdr:to>
    <xdr:sp macro="" textlink="">
      <xdr:nvSpPr>
        <xdr:cNvPr id="2" name="TextBox 1">
          <a:extLst>
            <a:ext uri="{FF2B5EF4-FFF2-40B4-BE49-F238E27FC236}">
              <a16:creationId xmlns:a16="http://schemas.microsoft.com/office/drawing/2014/main" id="{9129471D-7A0C-4A00-85D1-CDA8D8A659FA}"/>
            </a:ext>
          </a:extLst>
        </xdr:cNvPr>
        <xdr:cNvSpPr txBox="1"/>
      </xdr:nvSpPr>
      <xdr:spPr>
        <a:xfrm>
          <a:off x="0" y="12699"/>
          <a:ext cx="7019795" cy="10357306"/>
        </a:xfrm>
        <a:prstGeom prst="rect">
          <a:avLst/>
        </a:prstGeom>
        <a:solidFill>
          <a:sysClr val="window" lastClr="FFFFFF"/>
        </a:solidFill>
        <a:ln w="9525" cmpd="sng">
          <a:solidFill>
            <a:sysClr val="window" lastClr="FFFFFF">
              <a:shade val="50000"/>
            </a:sysClr>
          </a:solid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mn-lt"/>
              <a:ea typeface="+mn-ea"/>
              <a:cs typeface="+mn-cs"/>
            </a:rPr>
            <a:t>2020 IEPR Final </a:t>
          </a:r>
          <a:r>
            <a:rPr kumimoji="0" lang="en-US" sz="1400" b="1" i="0" u="none" strike="noStrike" kern="0" cap="none" spc="0" normalizeH="0" baseline="0" noProof="0">
              <a:ln>
                <a:noFill/>
              </a:ln>
              <a:solidFill>
                <a:sysClr val="windowText" lastClr="000000"/>
              </a:solidFill>
              <a:effectLst/>
              <a:uLnTx/>
              <a:uFillTx/>
              <a:latin typeface="Calibri"/>
              <a:ea typeface="+mn-ea"/>
              <a:cs typeface="+mn-cs"/>
            </a:rPr>
            <a:t>GHG Allowance Price Projections</a:t>
          </a:r>
          <a:endParaRPr kumimoji="0" lang="en-US" sz="1400" b="0" i="0" u="none" strike="noStrike" kern="0" cap="none" spc="0" normalizeH="0" baseline="0" noProof="0">
            <a:ln>
              <a:noFill/>
            </a:ln>
            <a:solidFill>
              <a:sysClr val="windowText" lastClr="000000"/>
            </a:solidFill>
            <a:effectLst/>
            <a:uLnTx/>
            <a:uFillTx/>
            <a:latin typeface="Calibri"/>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a:ea typeface="+mn-ea"/>
              <a:cs typeface="+mn-cs"/>
            </a:rPr>
            <a:t>Energy Assessment Division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a:ea typeface="+mn-ea"/>
              <a:cs typeface="+mn-cs"/>
            </a:rPr>
            <a:t>12-17-21</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a:p>
          <a:pPr eaLnBrk="1" fontAlgn="auto" latinLnBrk="0" hangingPunct="1"/>
          <a:r>
            <a:rPr lang="en-US" sz="1100" b="1" i="0" baseline="0">
              <a:effectLst/>
              <a:latin typeface="+mn-lt"/>
              <a:ea typeface="+mn-ea"/>
              <a:cs typeface="+mn-cs"/>
            </a:rPr>
            <a:t>Author</a:t>
          </a:r>
          <a:r>
            <a:rPr lang="en-US" sz="1100" b="0" i="0" baseline="0">
              <a:effectLst/>
              <a:latin typeface="+mn-lt"/>
              <a:ea typeface="+mn-ea"/>
              <a:cs typeface="+mn-cs"/>
            </a:rPr>
            <a:t>:</a:t>
          </a:r>
          <a:endParaRPr lang="en-US">
            <a:effectLst/>
          </a:endParaRPr>
        </a:p>
        <a:p>
          <a:pPr eaLnBrk="1" fontAlgn="auto" latinLnBrk="0" hangingPunct="1"/>
          <a:r>
            <a:rPr lang="en-US" sz="1100" b="0" i="0" baseline="0">
              <a:effectLst/>
              <a:latin typeface="+mn-lt"/>
              <a:ea typeface="+mn-ea"/>
              <a:cs typeface="+mn-cs"/>
            </a:rPr>
            <a:t>Lynn Marshall, Energy Assessments Division, California Energy Commission. Lynn.Marshall@energy.ca.gov </a:t>
          </a:r>
          <a:endParaRPr lang="en-US">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Summary:</a:t>
          </a:r>
          <a:r>
            <a:rPr kumimoji="0" lang="en-US" sz="1100" b="0" i="0" u="none" strike="noStrike" kern="0" cap="none" spc="0" normalizeH="0" baseline="0" noProof="0">
              <a:ln>
                <a:noFill/>
              </a:ln>
              <a:solidFill>
                <a:sysClr val="windowText" lastClr="000000"/>
              </a:solidFill>
              <a:effectLst/>
              <a:uLnTx/>
              <a:uFillTx/>
              <a:latin typeface="Calibri"/>
              <a:ea typeface="+mn-ea"/>
              <a:cs typeface="+mn-cs"/>
            </a:rPr>
            <a:t>  </a:t>
          </a:r>
          <a:r>
            <a:rPr kumimoji="0" lang="en-US" sz="1100" b="0" i="0" u="none" strike="noStrike" kern="0" cap="none" spc="0" normalizeH="0" baseline="0" noProof="0">
              <a:ln>
                <a:noFill/>
              </a:ln>
              <a:solidFill>
                <a:sysClr val="windowText" lastClr="000000"/>
              </a:solidFill>
              <a:effectLst/>
              <a:uLnTx/>
              <a:uFillTx/>
              <a:latin typeface="Calibri"/>
            </a:rPr>
            <a:t> </a:t>
          </a:r>
          <a:r>
            <a:rPr lang="en-US" sz="1100" b="0" i="0" u="none" strike="noStrike">
              <a:effectLst/>
              <a:latin typeface="Calibri" panose="020F0502020204030204" pitchFamily="34" charset="0"/>
              <a:ea typeface="+mn-ea"/>
              <a:cs typeface="+mn-cs"/>
            </a:rPr>
            <a:t>This spreadsheet presents preliminary low, mid and high California</a:t>
          </a:r>
          <a:r>
            <a:rPr lang="en-US" sz="1100" b="0" i="0" u="none" strike="noStrike" baseline="0">
              <a:effectLst/>
              <a:latin typeface="Calibri" panose="020F0502020204030204" pitchFamily="34" charset="0"/>
              <a:ea typeface="+mn-ea"/>
              <a:cs typeface="+mn-cs"/>
            </a:rPr>
            <a:t> Greenhouse Gas Allowance </a:t>
          </a:r>
          <a:r>
            <a:rPr lang="en-US" sz="1100" b="0" i="0" u="none" strike="noStrike">
              <a:effectLst/>
              <a:latin typeface="Calibri" panose="020F0502020204030204" pitchFamily="34" charset="0"/>
              <a:ea typeface="+mn-ea"/>
              <a:cs typeface="+mn-cs"/>
            </a:rPr>
            <a:t>price projections for</a:t>
          </a:r>
          <a:r>
            <a:rPr lang="en-US" sz="1100" b="0" i="0" u="none" strike="noStrike" baseline="0">
              <a:effectLst/>
              <a:latin typeface="Calibri" panose="020F0502020204030204" pitchFamily="34" charset="0"/>
              <a:ea typeface="+mn-ea"/>
              <a:cs typeface="+mn-cs"/>
            </a:rPr>
            <a:t> the </a:t>
          </a:r>
          <a:r>
            <a:rPr lang="en-US" sz="1100" b="0" i="1" u="none" strike="noStrike">
              <a:effectLst/>
              <a:latin typeface="Calibri" panose="020F0502020204030204" pitchFamily="34" charset="0"/>
              <a:ea typeface="+mn-ea"/>
              <a:cs typeface="+mn-cs"/>
            </a:rPr>
            <a:t>2021 IEPR </a:t>
          </a:r>
          <a:r>
            <a:rPr lang="en-US" sz="1100" b="0" i="0" u="none" strike="noStrike">
              <a:effectLst/>
              <a:latin typeface="Calibri" panose="020F0502020204030204" pitchFamily="34" charset="0"/>
              <a:ea typeface="+mn-ea"/>
              <a:cs typeface="+mn-cs"/>
            </a:rPr>
            <a:t>common scenarios.</a:t>
          </a:r>
          <a:r>
            <a:rPr lang="en-US" sz="1100" b="0" i="0" u="none" strike="noStrike" baseline="0">
              <a:effectLst/>
              <a:latin typeface="Calibri" panose="020F0502020204030204" pitchFamily="34" charset="0"/>
              <a:ea typeface="+mn-ea"/>
              <a:cs typeface="+mn-cs"/>
            </a:rPr>
            <a:t> </a:t>
          </a:r>
          <a:r>
            <a:rPr lang="en-US" sz="1100" b="0" i="0">
              <a:latin typeface="Calibri" panose="020F0502020204030204" pitchFamily="34" charset="0"/>
            </a:rPr>
            <a:t>T</a:t>
          </a:r>
          <a:r>
            <a:rPr lang="en-US" sz="1100" b="0" i="0" u="none" strike="noStrike">
              <a:effectLst/>
              <a:latin typeface="Calibri" panose="020F0502020204030204" pitchFamily="34" charset="0"/>
              <a:ea typeface="+mn-ea"/>
              <a:cs typeface="+mn-cs"/>
            </a:rPr>
            <a:t>hese projections are consistent</a:t>
          </a:r>
          <a:r>
            <a:rPr lang="en-US" sz="1100" b="0" i="0" u="none" strike="noStrike" baseline="0">
              <a:effectLst/>
              <a:latin typeface="Calibri" panose="020F0502020204030204" pitchFamily="34" charset="0"/>
              <a:ea typeface="+mn-ea"/>
              <a:cs typeface="+mn-cs"/>
            </a:rPr>
            <a:t> with amendments to Regulations for the </a:t>
          </a:r>
          <a:r>
            <a:rPr lang="en-US" sz="1100" b="0" i="0">
              <a:effectLst/>
              <a:latin typeface="Calibri" panose="020F0502020204030204" pitchFamily="34" charset="0"/>
              <a:ea typeface="+mn-ea"/>
              <a:cs typeface="+mn-cs"/>
            </a:rPr>
            <a:t>California Cap on Greenhouse Gas Emissions and Market-Based Compliance Mechanisms</a:t>
          </a:r>
          <a:r>
            <a:rPr lang="en-US" sz="1100" b="0" i="0" u="none" baseline="0">
              <a:effectLst/>
              <a:latin typeface="Calibri" panose="020F0502020204030204" pitchFamily="34" charset="0"/>
              <a:ea typeface="+mn-ea"/>
              <a:cs typeface="+mn-cs"/>
            </a:rPr>
            <a:t> approved by the</a:t>
          </a:r>
          <a:r>
            <a:rPr lang="en-US" sz="1100" b="0" i="0" u="none">
              <a:effectLst/>
              <a:latin typeface="Calibri" panose="020F0502020204030204" pitchFamily="34" charset="0"/>
              <a:ea typeface="+mn-ea"/>
              <a:cs typeface="+mn-cs"/>
            </a:rPr>
            <a:t> </a:t>
          </a:r>
          <a:r>
            <a:rPr lang="en-US" sz="1100" b="0" i="0" baseline="0">
              <a:effectLst/>
              <a:latin typeface="Calibri" panose="020F0502020204030204" pitchFamily="34" charset="0"/>
              <a:ea typeface="+mn-ea"/>
              <a:cs typeface="+mn-cs"/>
            </a:rPr>
            <a:t>California </a:t>
          </a:r>
          <a:r>
            <a:rPr lang="en-US" sz="1100" b="0" i="0">
              <a:effectLst/>
              <a:latin typeface="Calibri" panose="020F0502020204030204" pitchFamily="34" charset="0"/>
              <a:ea typeface="+mn-ea"/>
              <a:cs typeface="+mn-cs"/>
            </a:rPr>
            <a:t>Air Resource Board</a:t>
          </a:r>
          <a:r>
            <a:rPr lang="en-US" sz="1100" b="0" i="0" baseline="0">
              <a:effectLst/>
              <a:latin typeface="Calibri" panose="020F0502020204030204" pitchFamily="34" charset="0"/>
              <a:ea typeface="+mn-ea"/>
              <a:cs typeface="+mn-cs"/>
            </a:rPr>
            <a:t>  (CARB) December 13, 2018</a:t>
          </a:r>
          <a:r>
            <a:rPr lang="en-US" sz="1100" b="0" i="0">
              <a:latin typeface="Calibri" panose="020F0502020204030204" pitchFamily="34" charset="0"/>
            </a:rPr>
            <a:t>. </a:t>
          </a:r>
          <a:r>
            <a:rPr lang="en-US" sz="1100" b="0" i="0">
              <a:effectLst/>
              <a:latin typeface="Calibri" panose="020F0502020204030204" pitchFamily="34" charset="0"/>
              <a:ea typeface="+mn-ea"/>
              <a:cs typeface="+mn-cs"/>
            </a:rPr>
            <a:t>The adopted regulations have the following  features: </a:t>
          </a:r>
        </a:p>
        <a:p>
          <a:pPr marL="171450" indent="-171450">
            <a:buFont typeface="Arial" panose="020B0604020202020204" pitchFamily="34" charset="0"/>
            <a:buChar char="•"/>
          </a:pPr>
          <a:r>
            <a:rPr lang="en-US" sz="1100" b="0" i="0">
              <a:effectLst/>
              <a:latin typeface="Calibri" panose="020F0502020204030204" pitchFamily="34" charset="0"/>
              <a:ea typeface="+mn-ea"/>
              <a:cs typeface="+mn-cs"/>
            </a:rPr>
            <a:t> A $65 (nominal) price ceiling value in 2021. </a:t>
          </a:r>
        </a:p>
        <a:p>
          <a:pPr marL="171450" lvl="0" indent="-171450">
            <a:buFont typeface="Arial" panose="020B0604020202020204" pitchFamily="34" charset="0"/>
            <a:buChar char="•"/>
          </a:pPr>
          <a:r>
            <a:rPr lang="en-US" sz="1100" b="0" i="0">
              <a:effectLst/>
              <a:latin typeface="Calibri" panose="020F0502020204030204" pitchFamily="34" charset="0"/>
              <a:ea typeface="+mn-ea"/>
              <a:cs typeface="+mn-cs"/>
            </a:rPr>
            <a:t>A new post-2020 Reserve Tier 1 price fixed at the halfway point of the Auction Reserve Price (floor price) and price ceiling in all years ($41.40 in 2021). </a:t>
          </a:r>
        </a:p>
        <a:p>
          <a:pPr marL="171450" lvl="0" indent="-171450">
            <a:buFont typeface="Arial" panose="020B0604020202020204" pitchFamily="34" charset="0"/>
            <a:buChar char="•"/>
          </a:pPr>
          <a:r>
            <a:rPr lang="en-US" sz="1100" b="0" i="0">
              <a:effectLst/>
              <a:latin typeface="Calibri" panose="020F0502020204030204" pitchFamily="34" charset="0"/>
              <a:ea typeface="+mn-ea"/>
              <a:cs typeface="+mn-cs"/>
            </a:rPr>
            <a:t>A new post-2020 Reserve Tier 2 price fixed at the three-quarter point of the Auction Reserve Price and the price ceiling in all years ($53.2 in 2021). </a:t>
          </a:r>
        </a:p>
        <a:p>
          <a:pPr marL="171450" lvl="0" indent="-171450">
            <a:buFont typeface="Arial" panose="020B0604020202020204" pitchFamily="34" charset="0"/>
            <a:buChar char="•"/>
          </a:pPr>
          <a:r>
            <a:rPr lang="en-US" sz="1100" b="0" i="0">
              <a:effectLst/>
              <a:latin typeface="Calibri" panose="020F0502020204030204" pitchFamily="34" charset="0"/>
              <a:ea typeface="+mn-ea"/>
              <a:cs typeface="+mn-cs"/>
            </a:rPr>
            <a:t>After 2021, tier prices and the price ceiling escalate annually at 5 percent plus inflation, measured</a:t>
          </a:r>
          <a:r>
            <a:rPr lang="en-US" sz="1100" b="0" i="0" baseline="0">
              <a:effectLst/>
              <a:latin typeface="Calibri" panose="020F0502020204030204" pitchFamily="34" charset="0"/>
              <a:ea typeface="+mn-ea"/>
              <a:cs typeface="+mn-cs"/>
            </a:rPr>
            <a:t> by the all-urban Consumer Price Index (CPI)</a:t>
          </a:r>
          <a:r>
            <a:rPr lang="en-US" sz="1100" b="0" i="0">
              <a:effectLst/>
              <a:latin typeface="Calibri" panose="020F0502020204030204" pitchFamily="34" charset="0"/>
              <a:ea typeface="+mn-ea"/>
              <a:cs typeface="+mn-cs"/>
            </a:rPr>
            <a:t>. The Auction Reserve Price</a:t>
          </a:r>
          <a:r>
            <a:rPr lang="en-US" sz="1100" b="0" i="0" baseline="0">
              <a:effectLst/>
              <a:latin typeface="Calibri" panose="020F0502020204030204" pitchFamily="34" charset="0"/>
              <a:ea typeface="+mn-ea"/>
              <a:cs typeface="+mn-cs"/>
            </a:rPr>
            <a:t> </a:t>
          </a:r>
          <a:r>
            <a:rPr lang="en-US" sz="1100" b="0" i="0">
              <a:effectLst/>
              <a:latin typeface="Calibri" panose="020F0502020204030204" pitchFamily="34" charset="0"/>
              <a:ea typeface="+mn-ea"/>
              <a:cs typeface="+mn-cs"/>
            </a:rPr>
            <a:t>escalates at the same rate.</a:t>
          </a:r>
        </a:p>
        <a:p>
          <a:r>
            <a:rPr lang="en-US" sz="1100" b="0" i="0">
              <a:effectLst/>
              <a:latin typeface="Calibri" panose="020F0502020204030204" pitchFamily="34" charset="0"/>
              <a:ea typeface="+mn-ea"/>
              <a:cs typeface="+mn-cs"/>
            </a:rPr>
            <a:t>When prices reach a given tier price, regulated entities may purchase from a pool of allowances set aside for that tier. If prices reach the ceiling, CARB must make unlimited allowances available</a:t>
          </a:r>
          <a:r>
            <a:rPr lang="en-US" sz="1100" b="0" i="0">
              <a:effectLst/>
              <a:latin typeface="+mn-lt"/>
              <a:ea typeface="+mn-ea"/>
              <a:cs typeface="+mn-cs"/>
            </a:rPr>
            <a:t> at that</a:t>
          </a:r>
          <a:r>
            <a:rPr lang="en-US" sz="1100" b="0" i="0" baseline="0">
              <a:effectLst/>
              <a:latin typeface="+mn-lt"/>
              <a:ea typeface="+mn-ea"/>
              <a:cs typeface="+mn-cs"/>
            </a:rPr>
            <a:t> price</a:t>
          </a:r>
          <a:r>
            <a:rPr lang="en-US" sz="1100" b="0" i="0">
              <a:effectLst/>
              <a:latin typeface="+mn-lt"/>
              <a:ea typeface="+mn-ea"/>
              <a:cs typeface="+mn-cs"/>
            </a:rPr>
            <a:t>, although CARB has indicated it believes the price ceiling is extremely unlikely to be reached</a:t>
          </a:r>
          <a:r>
            <a:rPr lang="en-US" sz="1100" b="0" i="0">
              <a:effectLst/>
              <a:latin typeface="Calibri" panose="020F0502020204030204" pitchFamily="34" charset="0"/>
              <a:ea typeface="+mn-ea"/>
              <a:cs typeface="+mn-cs"/>
            </a:rPr>
            <a:t>. Meanwhile, the</a:t>
          </a:r>
          <a:r>
            <a:rPr lang="en-US" sz="1100" b="0" i="0" baseline="0">
              <a:effectLst/>
              <a:latin typeface="Calibri" panose="020F0502020204030204" pitchFamily="34" charset="0"/>
              <a:ea typeface="+mn-ea"/>
              <a:cs typeface="+mn-cs"/>
            </a:rPr>
            <a:t> increased supply of</a:t>
          </a:r>
          <a:r>
            <a:rPr lang="en-US" sz="1100" b="0" i="0">
              <a:effectLst/>
              <a:latin typeface="Calibri" panose="020F0502020204030204" pitchFamily="34" charset="0"/>
              <a:ea typeface="+mn-ea"/>
              <a:cs typeface="+mn-cs"/>
            </a:rPr>
            <a:t> allowances at Tier 1 and Tier 2 will slow price increases at those levels. In scenario analysis of similar</a:t>
          </a:r>
          <a:r>
            <a:rPr lang="en-US" sz="1100" b="0" i="0" baseline="0">
              <a:effectLst/>
              <a:latin typeface="Calibri" panose="020F0502020204030204" pitchFamily="34" charset="0"/>
              <a:ea typeface="+mn-ea"/>
              <a:cs typeface="+mn-cs"/>
            </a:rPr>
            <a:t> structures, </a:t>
          </a:r>
          <a:r>
            <a:rPr lang="en-US" sz="1100" b="0" i="0">
              <a:effectLst/>
              <a:latin typeface="+mn-lt"/>
              <a:ea typeface="+mn-ea"/>
              <a:cs typeface="+mn-cs"/>
            </a:rPr>
            <a:t>Borenstein,</a:t>
          </a:r>
          <a:r>
            <a:rPr lang="en-US" sz="1100" b="0" i="0" baseline="0">
              <a:effectLst/>
              <a:latin typeface="+mn-lt"/>
              <a:ea typeface="+mn-ea"/>
              <a:cs typeface="+mn-cs"/>
            </a:rPr>
            <a:t> Bushell and Wolak (2017)</a:t>
          </a:r>
          <a:r>
            <a:rPr lang="en-US" sz="1100" b="0" i="0" baseline="0">
              <a:effectLst/>
              <a:latin typeface="Calibri" panose="020F0502020204030204" pitchFamily="34" charset="0"/>
              <a:ea typeface="+mn-ea"/>
              <a:cs typeface="+mn-cs"/>
            </a:rPr>
            <a:t> found probability-weighted expected prices in 2030 in the $40-$60 range, but with high probabilities of being either at the cap or floor price. </a:t>
          </a:r>
          <a:r>
            <a:rPr lang="en-US" sz="1100" b="0" i="0">
              <a:effectLst/>
              <a:latin typeface="Calibri" panose="020F0502020204030204" pitchFamily="34" charset="0"/>
              <a:ea typeface="+mn-ea"/>
              <a:cs typeface="+mn-cs"/>
            </a:rPr>
            <a:t>For the </a:t>
          </a:r>
          <a:r>
            <a:rPr lang="en-US" sz="1100" b="0" i="1">
              <a:effectLst/>
              <a:latin typeface="Calibri" panose="020F0502020204030204" pitchFamily="34" charset="0"/>
              <a:ea typeface="+mn-ea"/>
              <a:cs typeface="+mn-cs"/>
            </a:rPr>
            <a:t>2021 IEPR </a:t>
          </a:r>
          <a:r>
            <a:rPr lang="en-US" sz="1100" b="0" i="0">
              <a:effectLst/>
              <a:latin typeface="Calibri" panose="020F0502020204030204" pitchFamily="34" charset="0"/>
              <a:ea typeface="+mn-ea"/>
              <a:cs typeface="+mn-cs"/>
            </a:rPr>
            <a:t>scenarios, therefore, staff selected </a:t>
          </a:r>
          <a:r>
            <a:rPr lang="en-US" sz="1100" b="0" i="0">
              <a:effectLst/>
              <a:latin typeface="+mn-lt"/>
              <a:ea typeface="+mn-ea"/>
              <a:cs typeface="+mn-cs"/>
            </a:rPr>
            <a:t>the 2035 Tier 1 price for</a:t>
          </a:r>
          <a:r>
            <a:rPr lang="en-US" sz="1100" b="0" i="0" baseline="0">
              <a:effectLst/>
              <a:latin typeface="+mn-lt"/>
              <a:ea typeface="+mn-ea"/>
              <a:cs typeface="+mn-cs"/>
            </a:rPr>
            <a:t> the mid case, </a:t>
          </a:r>
          <a:r>
            <a:rPr lang="en-US" sz="1100" b="0" i="0">
              <a:effectLst/>
              <a:latin typeface="Calibri" panose="020F0502020204030204" pitchFamily="34" charset="0"/>
              <a:ea typeface="+mn-ea"/>
              <a:cs typeface="+mn-cs"/>
            </a:rPr>
            <a:t>the Tier 2 price for the low</a:t>
          </a:r>
          <a:r>
            <a:rPr lang="en-US" sz="1100" b="0" i="0" baseline="0">
              <a:effectLst/>
              <a:latin typeface="Calibri" panose="020F0502020204030204" pitchFamily="34" charset="0"/>
              <a:ea typeface="+mn-ea"/>
              <a:cs typeface="+mn-cs"/>
            </a:rPr>
            <a:t> demand (high price)</a:t>
          </a:r>
          <a:r>
            <a:rPr lang="en-US" sz="1100" b="0" i="0">
              <a:effectLst/>
              <a:latin typeface="Calibri" panose="020F0502020204030204" pitchFamily="34" charset="0"/>
              <a:ea typeface="+mn-ea"/>
              <a:cs typeface="+mn-cs"/>
            </a:rPr>
            <a:t> case, and continues to use the Auction Reserve Price in the high demand (low price) case.</a:t>
          </a:r>
          <a:endParaRPr lang="en-US" sz="1100" b="0" i="0">
            <a:latin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a:latin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Because credits are bankable over time, economic theory predicts that the price in any given year will equal the present discounted value of the final equilibrium price, so in the low demand case, prices increase at the rate which produces a final nominal price of $141, the estimated  2035 Tier 2 price. In the high consumption (low price) scenario, prices are assumed to stay at the auction reserve price, which escalates at the rate of the auction reserve price (CPI+5%). In the mid case, the prices are escalated  to reach the expected Tier 1 price of $110  by 2035.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Sources: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The quarterly posted GHG auction price results: http://www.arb.ca.gov/cc/capandtrade/auction/auction.htm.  All prices are in USD.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2021 IEPR </a:t>
          </a:r>
          <a:r>
            <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Deflator Series, using Moody's Analytics, May 2021 GDP Deflator and CPI Forecast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CARB </a:t>
          </a:r>
          <a:r>
            <a:rPr lang="en-US" sz="1100" b="0" i="1">
              <a:effectLst/>
              <a:latin typeface="Calibri" panose="020F0502020204030204" pitchFamily="34" charset="0"/>
              <a:ea typeface="+mn-ea"/>
              <a:cs typeface="+mn-cs"/>
            </a:rPr>
            <a:t>California Cap on Greenhouse Gas Emissions and Market-Based Compliance Mechanisms Regulation</a:t>
          </a:r>
          <a:r>
            <a:rPr lang="en-US" sz="1100" b="0" i="0">
              <a:effectLst/>
              <a:latin typeface="Calibri" panose="020F0502020204030204" pitchFamily="34" charset="0"/>
              <a:ea typeface="+mn-ea"/>
              <a:cs typeface="+mn-cs"/>
            </a:rPr>
            <a:t>,</a:t>
          </a:r>
          <a:r>
            <a:rPr lang="en-US" sz="1100" b="0" i="0" baseline="0">
              <a:effectLst/>
              <a:latin typeface="Calibri" panose="020F0502020204030204" pitchFamily="34" charset="0"/>
              <a:ea typeface="+mn-ea"/>
              <a:cs typeface="+mn-cs"/>
            </a:rPr>
            <a:t> </a:t>
          </a:r>
          <a:r>
            <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https://www.arb.ca.gov/regact/2018/capandtrade18/capandtrade18.htm.</a:t>
          </a: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effectLst/>
              <a:latin typeface="Calibri" panose="020F0502020204030204" pitchFamily="34" charset="0"/>
              <a:ea typeface="+mn-ea"/>
              <a:cs typeface="+mn-cs"/>
            </a:rPr>
            <a:t>Staff Report: Initial Statement of Reasons</a:t>
          </a:r>
          <a:r>
            <a:rPr lang="en-US" sz="1100" b="0" i="0" baseline="0">
              <a:effectLst/>
              <a:latin typeface="Calibri" panose="020F0502020204030204" pitchFamily="34" charset="0"/>
              <a:ea typeface="+mn-ea"/>
              <a:cs typeface="+mn-cs"/>
            </a:rPr>
            <a:t>, September 4, 2018,  https://www.arb.ca.gov/regact/2018/capandtrade18/ct18isor.pdf</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effectLst/>
              <a:latin typeface="+mn-lt"/>
              <a:ea typeface="+mn-ea"/>
              <a:cs typeface="+mn-cs"/>
            </a:rPr>
            <a:t>"Expecting the Unexpected: Emissions Uncertainty and Environmental Market Design", Borenstein,</a:t>
          </a:r>
          <a:r>
            <a:rPr lang="en-US" sz="1100" b="0" i="0" baseline="0">
              <a:effectLst/>
              <a:latin typeface="+mn-lt"/>
              <a:ea typeface="+mn-ea"/>
              <a:cs typeface="+mn-cs"/>
            </a:rPr>
            <a:t> Bushell and Wolak, July 2017, </a:t>
          </a:r>
          <a:r>
            <a:rPr lang="en-US" sz="1100" b="0" i="0">
              <a:effectLst/>
              <a:latin typeface="+mn-lt"/>
              <a:ea typeface="+mn-ea"/>
              <a:cs typeface="+mn-cs"/>
            </a:rPr>
            <a:t>https://ei.haas.berkeley.edu/research/papers/WP281.pdf</a:t>
          </a:r>
          <a:endParaRPr lang="en-US" sz="1100">
            <a:effectLst/>
            <a:latin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Key Caveats: </a:t>
          </a:r>
          <a:r>
            <a:rPr lang="en-US" sz="1100" b="0" i="0">
              <a:effectLst/>
              <a:latin typeface="Calibri" panose="020F0502020204030204" pitchFamily="34" charset="0"/>
              <a:ea typeface="+mn-ea"/>
              <a:cs typeface="+mn-cs"/>
            </a:rPr>
            <a:t>Because of the many non-market policies that affect California emissions and abatement, emissions uncertainty is very large and increases the probability that prices will be near the floor or ceiling. </a:t>
          </a:r>
          <a:r>
            <a:rPr lang="en-US" sz="1100" b="0" i="0">
              <a:effectLst/>
              <a:latin typeface="+mn-lt"/>
              <a:ea typeface="+mn-ea"/>
              <a:cs typeface="+mn-cs"/>
            </a:rPr>
            <a:t>For an analysis of this issue under the previously adopted CARB regulations, see "Expecting the Unexpected: Emissions Uncertainty and Environmental Market Design", Borenstein,</a:t>
          </a:r>
          <a:r>
            <a:rPr lang="en-US" sz="1100" b="0" i="0" baseline="0">
              <a:effectLst/>
              <a:latin typeface="+mn-lt"/>
              <a:ea typeface="+mn-ea"/>
              <a:cs typeface="+mn-cs"/>
            </a:rPr>
            <a:t> Bushell et al., June 2018, </a:t>
          </a:r>
          <a:r>
            <a:rPr lang="en-US" sz="1100" b="0" i="0">
              <a:effectLst/>
              <a:latin typeface="+mn-lt"/>
              <a:ea typeface="+mn-ea"/>
              <a:cs typeface="+mn-cs"/>
            </a:rPr>
            <a:t>https://ei.haas.berkeley.edu/research/papers/WP274.pdf</a:t>
          </a:r>
          <a:r>
            <a:rPr lang="en-US" sz="1100" b="0" i="0">
              <a:effectLst/>
              <a:latin typeface="Calibri" panose="020F0502020204030204" pitchFamily="34" charset="0"/>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Major Updates: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Dec. 2021: </a:t>
          </a:r>
          <a:r>
            <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Updated 2022 auction reserve price to 19.7; incorporated 2021 auction data.</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effectLst/>
              <a:latin typeface="+mn-lt"/>
              <a:ea typeface="+mn-ea"/>
              <a:cs typeface="+mn-cs"/>
            </a:rPr>
            <a:t>Sept. 2021 </a:t>
          </a:r>
          <a:r>
            <a:rPr lang="en-US" sz="1100" b="0" i="0" baseline="0">
              <a:effectLst/>
              <a:latin typeface="+mn-lt"/>
              <a:ea typeface="+mn-ea"/>
              <a:cs typeface="+mn-cs"/>
            </a:rPr>
            <a:t>Updated 2021 price to include August 2021 auction and updated deflators.</a:t>
          </a:r>
          <a:endPar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April 2021:  </a:t>
          </a:r>
          <a:r>
            <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Set tier 1 price target for 2035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January 2020: </a:t>
          </a:r>
          <a:r>
            <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Incorporated </a:t>
          </a:r>
          <a:r>
            <a:rPr lang="en-US" sz="1100" b="0" i="0" baseline="0">
              <a:effectLst/>
              <a:latin typeface="+mn-lt"/>
              <a:ea typeface="+mn-ea"/>
              <a:cs typeface="+mn-cs"/>
            </a:rPr>
            <a:t>2019 auction results and </a:t>
          </a:r>
          <a:r>
            <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2020 auction reserve price of $16.68 (https://ww3.arb.ca.gov/cc/capandtrade/auction/feb-2020/notice.pdf).  Updated GDP and CPI series with June 2019 Moody's projections. Added 2045 mid-case scenario developed for time dependent valuation for the Title 24 Building Standards.</a:t>
          </a:r>
          <a:endParaRPr lang="en-US" sz="1100" b="0" i="0">
            <a:effectLst/>
            <a:latin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March 2019</a:t>
          </a:r>
          <a:r>
            <a:rPr kumimoji="0" 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mn-cs"/>
            </a:rPr>
            <a:t>: This is the first version modeling revised regulations per AB 398 and incorporates  comments received from CARB 3/12/2019. Previous carbon price forecasts are documented in https://efiling.energy.ca.gov/GetDocument.aspx?tn=222145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ata\data$\Matt%20D\Peak%20Hour%20Forecast\Vancouver\Distribution%20Model_with%201%20in%202%20Pea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Rates\2021%20IEPR\August%20IA%20Workshop\wepchart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couver"/>
      <sheetName val="Vancouver_TWG2 Graph"/>
    </sheetNames>
    <sheetDataSet>
      <sheetData sheetId="0">
        <row r="25">
          <cell r="A25">
            <v>2016</v>
          </cell>
        </row>
        <row r="26">
          <cell r="A26">
            <v>2017</v>
          </cell>
        </row>
        <row r="27">
          <cell r="A27">
            <v>2018</v>
          </cell>
        </row>
        <row r="28">
          <cell r="A28">
            <v>2019</v>
          </cell>
        </row>
        <row r="29">
          <cell r="A29">
            <v>2020</v>
          </cell>
        </row>
        <row r="30">
          <cell r="A30">
            <v>2021</v>
          </cell>
        </row>
        <row r="31">
          <cell r="A31">
            <v>2022</v>
          </cell>
        </row>
        <row r="32">
          <cell r="A32">
            <v>2023</v>
          </cell>
        </row>
        <row r="33">
          <cell r="A33">
            <v>2024</v>
          </cell>
        </row>
        <row r="34">
          <cell r="A34">
            <v>2025</v>
          </cell>
        </row>
        <row r="35">
          <cell r="A35">
            <v>2026</v>
          </cell>
        </row>
        <row r="36">
          <cell r="A36">
            <v>2027</v>
          </cell>
        </row>
        <row r="37">
          <cell r="A37">
            <v>2028</v>
          </cell>
        </row>
        <row r="38">
          <cell r="A38">
            <v>2029</v>
          </cell>
        </row>
        <row r="39">
          <cell r="A39">
            <v>2030</v>
          </cell>
        </row>
        <row r="40">
          <cell r="A40">
            <v>2031</v>
          </cell>
        </row>
        <row r="41">
          <cell r="A41">
            <v>2032</v>
          </cell>
        </row>
        <row r="42">
          <cell r="A42">
            <v>2033</v>
          </cell>
        </row>
        <row r="43">
          <cell r="A43">
            <v>2034</v>
          </cell>
        </row>
        <row r="44">
          <cell r="A44">
            <v>2035</v>
          </cell>
        </row>
        <row r="45">
          <cell r="A45">
            <v>2036</v>
          </cell>
        </row>
        <row r="60">
          <cell r="A60" t="str">
            <v>Weekend</v>
          </cell>
        </row>
        <row r="61">
          <cell r="A61" t="str">
            <v>Weekday</v>
          </cell>
        </row>
      </sheetData>
      <sheetData sheetId="1">
        <row r="25">
          <cell r="A25">
            <v>2016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pCht"/>
      <sheetName val="Chart2"/>
      <sheetName val="cap price"/>
      <sheetName val="CAPACITY"/>
      <sheetName val="graph new data"/>
      <sheetName val="quarterly 2020 coss"/>
      <sheetName val="wepdata"/>
      <sheetName val="Sheet4"/>
    </sheetNames>
    <sheetDataSet>
      <sheetData sheetId="0" refreshError="1"/>
      <sheetData sheetId="1" refreshError="1"/>
      <sheetData sheetId="2" refreshError="1"/>
      <sheetData sheetId="3" refreshError="1"/>
      <sheetData sheetId="4">
        <row r="27">
          <cell r="I27">
            <v>2014</v>
          </cell>
        </row>
      </sheetData>
      <sheetData sheetId="5" refreshError="1"/>
      <sheetData sheetId="6" refreshError="1"/>
      <sheetData sheetId="7">
        <row r="1">
          <cell r="B1" t="str">
            <v>June 2020 for 2020 update</v>
          </cell>
          <cell r="C1">
            <v>44317</v>
          </cell>
          <cell r="D1" t="str">
            <v>idx20</v>
          </cell>
        </row>
        <row r="2">
          <cell r="A2">
            <v>1970</v>
          </cell>
          <cell r="B2">
            <v>19.060561838173317</v>
          </cell>
          <cell r="C2">
            <v>19.080406654343808</v>
          </cell>
          <cell r="D2">
            <v>0.19080406654343807</v>
          </cell>
        </row>
        <row r="3">
          <cell r="A3">
            <v>1971</v>
          </cell>
          <cell r="B3">
            <v>20.025581230273112</v>
          </cell>
          <cell r="C3">
            <v>20.04643077193909</v>
          </cell>
          <cell r="D3">
            <v>0.20046430771939089</v>
          </cell>
        </row>
        <row r="4">
          <cell r="A4">
            <v>1972</v>
          </cell>
          <cell r="B4">
            <v>20.888822950723199</v>
          </cell>
          <cell r="C4">
            <v>20.910571252530588</v>
          </cell>
          <cell r="D4">
            <v>0.20910571252530588</v>
          </cell>
        </row>
        <row r="5">
          <cell r="A5">
            <v>1973</v>
          </cell>
          <cell r="B5">
            <v>22.03541546762354</v>
          </cell>
          <cell r="C5">
            <v>22.058357538949036</v>
          </cell>
          <cell r="D5">
            <v>0.22058357538949036</v>
          </cell>
        </row>
        <row r="6">
          <cell r="A6">
            <v>1974</v>
          </cell>
          <cell r="B6">
            <v>24.024366597400064</v>
          </cell>
          <cell r="C6">
            <v>24.049379456033801</v>
          </cell>
          <cell r="D6">
            <v>0.24049379456033801</v>
          </cell>
        </row>
        <row r="7">
          <cell r="A7">
            <v>1975</v>
          </cell>
          <cell r="B7">
            <v>26.238415644604871</v>
          </cell>
          <cell r="C7">
            <v>26.265733650206851</v>
          </cell>
          <cell r="D7">
            <v>0.26265733650206852</v>
          </cell>
        </row>
        <row r="8">
          <cell r="A8">
            <v>1976</v>
          </cell>
          <cell r="B8">
            <v>27.686824021494509</v>
          </cell>
          <cell r="C8">
            <v>27.715650030807144</v>
          </cell>
          <cell r="D8">
            <v>0.27715650030807143</v>
          </cell>
        </row>
        <row r="9">
          <cell r="A9">
            <v>1977</v>
          </cell>
          <cell r="B9">
            <v>29.403415464070203</v>
          </cell>
          <cell r="C9">
            <v>29.434028694657162</v>
          </cell>
          <cell r="D9">
            <v>0.29434028694657161</v>
          </cell>
        </row>
        <row r="10">
          <cell r="A10">
            <v>1978</v>
          </cell>
          <cell r="B10">
            <v>31.46490791489294</v>
          </cell>
          <cell r="C10">
            <v>31.497667458850447</v>
          </cell>
          <cell r="D10">
            <v>0.31497667458850448</v>
          </cell>
        </row>
        <row r="11">
          <cell r="A11">
            <v>1979</v>
          </cell>
          <cell r="B11">
            <v>34.086946937436529</v>
          </cell>
          <cell r="C11">
            <v>34.12243640524602</v>
          </cell>
          <cell r="D11">
            <v>0.34122436405246021</v>
          </cell>
        </row>
        <row r="12">
          <cell r="A12">
            <v>1980</v>
          </cell>
          <cell r="B12">
            <v>37.171052192826068</v>
          </cell>
          <cell r="C12">
            <v>37.209752662617724</v>
          </cell>
          <cell r="D12">
            <v>0.37209752662617723</v>
          </cell>
        </row>
        <row r="13">
          <cell r="A13">
            <v>1981</v>
          </cell>
          <cell r="B13">
            <v>40.687987330458093</v>
          </cell>
          <cell r="C13">
            <v>40.730349441070331</v>
          </cell>
          <cell r="D13">
            <v>0.40730349441070329</v>
          </cell>
        </row>
        <row r="14">
          <cell r="A14">
            <v>1982</v>
          </cell>
          <cell r="B14">
            <v>43.200994549247348</v>
          </cell>
          <cell r="C14">
            <v>43.245973065751258</v>
          </cell>
          <cell r="D14">
            <v>0.43245973065751259</v>
          </cell>
        </row>
        <row r="15">
          <cell r="A15">
            <v>1983</v>
          </cell>
          <cell r="B15">
            <v>44.883073908779835</v>
          </cell>
          <cell r="C15">
            <v>44.929803714461755</v>
          </cell>
          <cell r="D15">
            <v>0.44929803714461758</v>
          </cell>
        </row>
        <row r="16">
          <cell r="A16">
            <v>1984</v>
          </cell>
          <cell r="B16">
            <v>46.507120211475332</v>
          </cell>
          <cell r="C16">
            <v>46.555540885485435</v>
          </cell>
          <cell r="D16">
            <v>0.46555540885485436</v>
          </cell>
        </row>
        <row r="17">
          <cell r="A17">
            <v>1985</v>
          </cell>
          <cell r="B17">
            <v>47.979709028713714</v>
          </cell>
          <cell r="C17">
            <v>48.029662881788575</v>
          </cell>
          <cell r="D17">
            <v>0.48029662881788576</v>
          </cell>
        </row>
        <row r="18">
          <cell r="A18">
            <v>1986</v>
          </cell>
          <cell r="B18">
            <v>48.948245575773335</v>
          </cell>
          <cell r="C18">
            <v>48.999207816213371</v>
          </cell>
          <cell r="D18">
            <v>0.48999207816213369</v>
          </cell>
        </row>
        <row r="19">
          <cell r="A19">
            <v>1987</v>
          </cell>
          <cell r="B19">
            <v>50.154849549175545</v>
          </cell>
          <cell r="C19">
            <v>50.207068039785227</v>
          </cell>
          <cell r="D19">
            <v>0.5020706803978523</v>
          </cell>
        </row>
        <row r="20">
          <cell r="A20">
            <v>1988</v>
          </cell>
          <cell r="B20">
            <v>51.922879383038563</v>
          </cell>
          <cell r="C20">
            <v>51.976938649766751</v>
          </cell>
          <cell r="D20">
            <v>0.51976938649766746</v>
          </cell>
        </row>
        <row r="21">
          <cell r="A21">
            <v>1989</v>
          </cell>
          <cell r="B21">
            <v>53.961949970992471</v>
          </cell>
          <cell r="C21">
            <v>54.01813220667195</v>
          </cell>
          <cell r="D21">
            <v>0.54018132206671954</v>
          </cell>
        </row>
        <row r="22">
          <cell r="A22">
            <v>1990</v>
          </cell>
          <cell r="B22">
            <v>55.986292472552144</v>
          </cell>
          <cell r="C22">
            <v>56.044582343103599</v>
          </cell>
          <cell r="D22">
            <v>0.56044582343103599</v>
          </cell>
        </row>
        <row r="23">
          <cell r="A23">
            <v>1991</v>
          </cell>
          <cell r="B23">
            <v>57.876323619083827</v>
          </cell>
          <cell r="C23">
            <v>57.936581286858562</v>
          </cell>
          <cell r="D23">
            <v>0.57936581286858557</v>
          </cell>
        </row>
        <row r="24">
          <cell r="A24">
            <v>1992</v>
          </cell>
          <cell r="B24">
            <v>59.193498151535302</v>
          </cell>
          <cell r="C24">
            <v>59.255127189507981</v>
          </cell>
          <cell r="D24">
            <v>0.59255127189507983</v>
          </cell>
        </row>
        <row r="25">
          <cell r="A25">
            <v>1993</v>
          </cell>
          <cell r="B25">
            <v>60.597282624872243</v>
          </cell>
          <cell r="C25">
            <v>60.66037320658392</v>
          </cell>
          <cell r="D25">
            <v>0.60660373206583917</v>
          </cell>
        </row>
        <row r="26">
          <cell r="A26">
            <v>1994</v>
          </cell>
          <cell r="B26">
            <v>61.890496539159969</v>
          </cell>
          <cell r="C26">
            <v>61.954933544582339</v>
          </cell>
          <cell r="D26">
            <v>0.61954933544582336</v>
          </cell>
        </row>
        <row r="27">
          <cell r="A27">
            <v>1995</v>
          </cell>
          <cell r="B27">
            <v>63.18964565244238</v>
          </cell>
          <cell r="C27">
            <v>63.255435260980555</v>
          </cell>
          <cell r="D27">
            <v>0.63255435260980553</v>
          </cell>
        </row>
        <row r="28">
          <cell r="A28">
            <v>1996</v>
          </cell>
          <cell r="B28">
            <v>64.345690523297236</v>
          </cell>
          <cell r="C28">
            <v>64.412683742628303</v>
          </cell>
          <cell r="D28">
            <v>0.64412683742628307</v>
          </cell>
        </row>
        <row r="29">
          <cell r="A29">
            <v>1997</v>
          </cell>
          <cell r="B29">
            <v>65.455792557489474</v>
          </cell>
          <cell r="C29">
            <v>65.523941554440626</v>
          </cell>
          <cell r="D29">
            <v>0.65523941554440623</v>
          </cell>
        </row>
        <row r="30">
          <cell r="A30">
            <v>1998</v>
          </cell>
          <cell r="B30">
            <v>66.192196877201155</v>
          </cell>
          <cell r="C30">
            <v>66.26111257811813</v>
          </cell>
          <cell r="D30">
            <v>0.66261112578118131</v>
          </cell>
        </row>
        <row r="31">
          <cell r="A31">
            <v>1999</v>
          </cell>
          <cell r="B31">
            <v>67.147324270976455</v>
          </cell>
          <cell r="C31">
            <v>67.217234398380413</v>
          </cell>
          <cell r="D31">
            <v>0.6721723439838041</v>
          </cell>
        </row>
        <row r="32">
          <cell r="A32">
            <v>2000</v>
          </cell>
          <cell r="B32">
            <v>68.648929616633339</v>
          </cell>
          <cell r="C32">
            <v>68.720403133526972</v>
          </cell>
          <cell r="D32">
            <v>0.68720403133526975</v>
          </cell>
        </row>
        <row r="33">
          <cell r="A33">
            <v>2001</v>
          </cell>
          <cell r="B33">
            <v>70.158228738764805</v>
          </cell>
          <cell r="C33">
            <v>70.231273655488067</v>
          </cell>
          <cell r="D33">
            <v>0.70231273655488069</v>
          </cell>
        </row>
        <row r="34">
          <cell r="A34">
            <v>2002</v>
          </cell>
          <cell r="B34">
            <v>71.266792017662141</v>
          </cell>
          <cell r="C34">
            <v>71.340991109937505</v>
          </cell>
          <cell r="D34">
            <v>0.71340991109937502</v>
          </cell>
        </row>
        <row r="35">
          <cell r="A35">
            <v>2003</v>
          </cell>
          <cell r="B35">
            <v>72.586164771963482</v>
          </cell>
          <cell r="C35">
            <v>72.661737523105344</v>
          </cell>
          <cell r="D35">
            <v>0.72661737523105341</v>
          </cell>
        </row>
        <row r="36">
          <cell r="A36">
            <v>2004</v>
          </cell>
          <cell r="B36">
            <v>74.539944352141845</v>
          </cell>
          <cell r="C36">
            <v>74.617551271895067</v>
          </cell>
          <cell r="D36">
            <v>0.74617551271895066</v>
          </cell>
        </row>
        <row r="37">
          <cell r="A37">
            <v>2005</v>
          </cell>
          <cell r="B37">
            <v>76.862805380916001</v>
          </cell>
          <cell r="C37">
            <v>76.942830736730926</v>
          </cell>
          <cell r="D37">
            <v>0.76942830736730927</v>
          </cell>
        </row>
        <row r="38">
          <cell r="A38">
            <v>2006</v>
          </cell>
          <cell r="B38">
            <v>79.192041253054811</v>
          </cell>
          <cell r="C38">
            <v>79.274491682070234</v>
          </cell>
          <cell r="D38">
            <v>0.79274491682070236</v>
          </cell>
        </row>
        <row r="39">
          <cell r="A39">
            <v>2007</v>
          </cell>
          <cell r="B39">
            <v>81.318820892819147</v>
          </cell>
          <cell r="C39">
            <v>81.403485608661214</v>
          </cell>
          <cell r="D39">
            <v>0.81403485608661219</v>
          </cell>
        </row>
        <row r="40">
          <cell r="A40">
            <v>2008</v>
          </cell>
          <cell r="B40">
            <v>82.907036179361526</v>
          </cell>
          <cell r="C40">
            <v>82.993354458234307</v>
          </cell>
          <cell r="D40">
            <v>0.82993354458234303</v>
          </cell>
        </row>
        <row r="41">
          <cell r="A41">
            <v>2009</v>
          </cell>
          <cell r="B41">
            <v>83.534848339688878</v>
          </cell>
          <cell r="C41">
            <v>83.621820262300872</v>
          </cell>
          <cell r="D41">
            <v>0.83621820262300872</v>
          </cell>
        </row>
        <row r="42">
          <cell r="A42">
            <v>2010</v>
          </cell>
          <cell r="B42">
            <v>84.505583108598358</v>
          </cell>
          <cell r="C42">
            <v>84.593565707244096</v>
          </cell>
          <cell r="D42">
            <v>0.84593565707244101</v>
          </cell>
        </row>
        <row r="43">
          <cell r="A43">
            <v>2011</v>
          </cell>
          <cell r="B43">
            <v>86.271634542796463</v>
          </cell>
          <cell r="C43">
            <v>86.361455857758997</v>
          </cell>
          <cell r="D43">
            <v>0.86361455857758995</v>
          </cell>
        </row>
        <row r="44">
          <cell r="A44">
            <v>2012</v>
          </cell>
          <cell r="B44">
            <v>87.927774884500309</v>
          </cell>
          <cell r="C44">
            <v>88.019320482351901</v>
          </cell>
          <cell r="D44">
            <v>0.88019320482351904</v>
          </cell>
        </row>
        <row r="45">
          <cell r="A45">
            <v>2013</v>
          </cell>
          <cell r="B45">
            <v>89.468728401270127</v>
          </cell>
          <cell r="C45">
            <v>89.561878355778546</v>
          </cell>
          <cell r="D45">
            <v>0.89561878355778546</v>
          </cell>
        </row>
        <row r="46">
          <cell r="A46">
            <v>2014</v>
          </cell>
          <cell r="B46">
            <v>91.122670521124078</v>
          </cell>
          <cell r="C46">
            <v>91.217542469853015</v>
          </cell>
          <cell r="D46">
            <v>0.91217542469853019</v>
          </cell>
        </row>
        <row r="47">
          <cell r="A47">
            <v>2015</v>
          </cell>
          <cell r="B47">
            <v>92.075160048679521</v>
          </cell>
          <cell r="C47">
            <v>92.089164686207198</v>
          </cell>
          <cell r="D47">
            <v>0.92089164686207203</v>
          </cell>
        </row>
        <row r="48">
          <cell r="A48">
            <v>2016</v>
          </cell>
          <cell r="B48">
            <v>93.02699010968</v>
          </cell>
          <cell r="C48">
            <v>93.054308599595103</v>
          </cell>
          <cell r="D48">
            <v>0.93054308599595104</v>
          </cell>
        </row>
        <row r="49">
          <cell r="A49">
            <v>2017</v>
          </cell>
          <cell r="B49">
            <v>94.777434168743923</v>
          </cell>
          <cell r="C49">
            <v>94.802394155444077</v>
          </cell>
          <cell r="D49">
            <v>0.94802394155444081</v>
          </cell>
        </row>
        <row r="50">
          <cell r="A50">
            <v>2018</v>
          </cell>
          <cell r="B50">
            <v>97.086446399863803</v>
          </cell>
          <cell r="C50">
            <v>97.079262388874227</v>
          </cell>
          <cell r="D50">
            <v>0.97079262388874232</v>
          </cell>
        </row>
        <row r="51">
          <cell r="A51">
            <v>2019</v>
          </cell>
          <cell r="B51">
            <v>98.781055623940631</v>
          </cell>
          <cell r="C51">
            <v>98.813044626353317</v>
          </cell>
          <cell r="D51">
            <v>0.98813044626353319</v>
          </cell>
        </row>
        <row r="52">
          <cell r="A52">
            <v>2020</v>
          </cell>
          <cell r="B52">
            <v>100</v>
          </cell>
          <cell r="C52">
            <v>100</v>
          </cell>
          <cell r="D52">
            <v>1</v>
          </cell>
        </row>
        <row r="53">
          <cell r="A53">
            <v>2021</v>
          </cell>
          <cell r="B53">
            <v>100.80600294900002</v>
          </cell>
          <cell r="C53">
            <v>102.66573948697648</v>
          </cell>
          <cell r="D53">
            <v>1.0266573948697648</v>
          </cell>
        </row>
        <row r="54">
          <cell r="A54">
            <v>2022</v>
          </cell>
          <cell r="B54">
            <v>102.7387110543947</v>
          </cell>
          <cell r="C54">
            <v>105.14621629269774</v>
          </cell>
          <cell r="D54">
            <v>1.0514621629269774</v>
          </cell>
        </row>
        <row r="55">
          <cell r="A55">
            <v>2023</v>
          </cell>
          <cell r="B55">
            <v>104.99984785917233</v>
          </cell>
          <cell r="C55">
            <v>107.39998990119453</v>
          </cell>
          <cell r="D55">
            <v>1.0739998990119453</v>
          </cell>
        </row>
        <row r="56">
          <cell r="A56">
            <v>2024</v>
          </cell>
          <cell r="B56">
            <v>107.41145290800419</v>
          </cell>
          <cell r="C56">
            <v>109.74384545078628</v>
          </cell>
          <cell r="D56">
            <v>1.0974384545078628</v>
          </cell>
        </row>
        <row r="57">
          <cell r="A57">
            <v>2025</v>
          </cell>
          <cell r="B57">
            <v>109.66860394780117</v>
          </cell>
          <cell r="C57">
            <v>112.16714801470503</v>
          </cell>
          <cell r="D57">
            <v>1.1216714801470504</v>
          </cell>
        </row>
        <row r="58">
          <cell r="A58">
            <v>2026</v>
          </cell>
          <cell r="B58">
            <v>111.86377599699694</v>
          </cell>
          <cell r="C58">
            <v>114.43433775171005</v>
          </cell>
          <cell r="D58">
            <v>1.1443433775171004</v>
          </cell>
        </row>
        <row r="59">
          <cell r="A59">
            <v>2027</v>
          </cell>
          <cell r="B59">
            <v>114.12616997648715</v>
          </cell>
          <cell r="C59">
            <v>116.64269126452243</v>
          </cell>
          <cell r="D59">
            <v>1.1664269126452242</v>
          </cell>
        </row>
        <row r="60">
          <cell r="A60">
            <v>2028</v>
          </cell>
          <cell r="B60">
            <v>116.43226733405379</v>
          </cell>
          <cell r="C60">
            <v>118.78264801458516</v>
          </cell>
          <cell r="D60">
            <v>1.1878264801458516</v>
          </cell>
        </row>
        <row r="61">
          <cell r="A61">
            <v>2029</v>
          </cell>
          <cell r="B61">
            <v>118.78696251227095</v>
          </cell>
          <cell r="C61">
            <v>120.95354568429498</v>
          </cell>
          <cell r="D61">
            <v>1.2095354568429497</v>
          </cell>
        </row>
        <row r="62">
          <cell r="A62">
            <v>2030</v>
          </cell>
          <cell r="B62">
            <v>121.17429715616171</v>
          </cell>
          <cell r="C62">
            <v>123.13776831766241</v>
          </cell>
          <cell r="D62">
            <v>1.2313776831766241</v>
          </cell>
        </row>
        <row r="63">
          <cell r="A63">
            <v>2031</v>
          </cell>
          <cell r="B63">
            <v>123.57689021538714</v>
          </cell>
          <cell r="C63">
            <v>125.44036949335462</v>
          </cell>
          <cell r="D63">
            <v>1.2544036949335462</v>
          </cell>
        </row>
        <row r="64">
          <cell r="A64">
            <v>2032</v>
          </cell>
          <cell r="B64">
            <v>125.99602342873116</v>
          </cell>
          <cell r="C64">
            <v>127.80699462988719</v>
          </cell>
          <cell r="D64">
            <v>1.2780699462988718</v>
          </cell>
        </row>
        <row r="65">
          <cell r="A65">
            <v>2033</v>
          </cell>
          <cell r="B65">
            <v>128.45779251617168</v>
          </cell>
          <cell r="C65">
            <v>130.23607162274928</v>
          </cell>
          <cell r="D65">
            <v>1.3023607162274928</v>
          </cell>
        </row>
        <row r="66">
          <cell r="A66">
            <v>2034</v>
          </cell>
          <cell r="B66">
            <v>130.93547241330262</v>
          </cell>
          <cell r="C66">
            <v>132.71776980906208</v>
          </cell>
          <cell r="D66">
            <v>1.3271776980906207</v>
          </cell>
        </row>
        <row r="67">
          <cell r="A67">
            <v>2035</v>
          </cell>
          <cell r="B67">
            <v>133.43119566384877</v>
          </cell>
          <cell r="C67">
            <v>135.27464515001458</v>
          </cell>
          <cell r="D67">
            <v>1.3527464515001457</v>
          </cell>
        </row>
        <row r="68">
          <cell r="A68">
            <v>2036</v>
          </cell>
          <cell r="B68">
            <v>135.9421229024845</v>
          </cell>
          <cell r="C68">
            <v>137.896296463954</v>
          </cell>
          <cell r="D68">
            <v>1.37896296463954</v>
          </cell>
        </row>
        <row r="69">
          <cell r="A69">
            <v>2037</v>
          </cell>
          <cell r="B69">
            <v>138.48900375075473</v>
          </cell>
          <cell r="C69">
            <v>140.55862009701005</v>
          </cell>
          <cell r="D69">
            <v>1.4055862009701006</v>
          </cell>
        </row>
        <row r="70">
          <cell r="A70">
            <v>2038</v>
          </cell>
          <cell r="B70">
            <v>141.06669440208051</v>
          </cell>
          <cell r="C70">
            <v>143.29492301674875</v>
          </cell>
          <cell r="D70">
            <v>1.4329492301674875</v>
          </cell>
        </row>
        <row r="71">
          <cell r="A71">
            <v>2039</v>
          </cell>
          <cell r="B71">
            <v>143.63779979667012</v>
          </cell>
          <cell r="C71">
            <v>146.10658236821897</v>
          </cell>
          <cell r="D71">
            <v>1.4610658236821896</v>
          </cell>
        </row>
        <row r="72">
          <cell r="A72">
            <v>2040</v>
          </cell>
          <cell r="B72">
            <v>146.22298791727496</v>
          </cell>
          <cell r="C72">
            <v>148.98085003823107</v>
          </cell>
          <cell r="D72">
            <v>1.4898085003823107</v>
          </cell>
        </row>
        <row r="73">
          <cell r="A73">
            <v>2041</v>
          </cell>
          <cell r="B73">
            <v>148.81679921336575</v>
          </cell>
          <cell r="C73">
            <v>151.85205380947605</v>
          </cell>
          <cell r="D73">
            <v>1.5185205380947604</v>
          </cell>
        </row>
        <row r="74">
          <cell r="A74">
            <v>2042</v>
          </cell>
          <cell r="B74">
            <v>151.41212307986655</v>
          </cell>
          <cell r="C74">
            <v>154.73030033952952</v>
          </cell>
          <cell r="D74">
            <v>1.5473030033952953</v>
          </cell>
        </row>
        <row r="75">
          <cell r="A75">
            <v>2043</v>
          </cell>
          <cell r="B75">
            <v>153.99531946954687</v>
          </cell>
          <cell r="C75">
            <v>157.66411377421093</v>
          </cell>
          <cell r="D75">
            <v>1.5766411377421092</v>
          </cell>
        </row>
        <row r="76">
          <cell r="A76">
            <v>2044</v>
          </cell>
          <cell r="B76">
            <v>156.47182037364578</v>
          </cell>
          <cell r="C76">
            <v>160.66028636488991</v>
          </cell>
          <cell r="D76">
            <v>1.6066028636488991</v>
          </cell>
        </row>
        <row r="77">
          <cell r="A77">
            <v>2045</v>
          </cell>
          <cell r="B77">
            <v>159.05173681630046</v>
          </cell>
          <cell r="C77">
            <v>163.69735282224528</v>
          </cell>
          <cell r="D77">
            <v>1.6369735282224527</v>
          </cell>
        </row>
        <row r="78">
          <cell r="A78">
            <v>2046</v>
          </cell>
          <cell r="B78">
            <v>161.62996506381231</v>
          </cell>
          <cell r="C78">
            <v>166.77252224863179</v>
          </cell>
          <cell r="D78">
            <v>1.6677252224863179</v>
          </cell>
        </row>
        <row r="79">
          <cell r="A79">
            <v>2047</v>
          </cell>
          <cell r="B79">
            <v>164.25050116324996</v>
          </cell>
          <cell r="C79">
            <v>169.89688686046779</v>
          </cell>
          <cell r="D79">
            <v>1.6989688686046778</v>
          </cell>
        </row>
        <row r="80">
          <cell r="A80">
            <v>2048</v>
          </cell>
          <cell r="B80">
            <v>166.91949710277993</v>
          </cell>
          <cell r="C80">
            <v>173.07526038938616</v>
          </cell>
          <cell r="D80">
            <v>1.7307526038938617</v>
          </cell>
        </row>
        <row r="81">
          <cell r="A81">
            <v>2049</v>
          </cell>
          <cell r="B81">
            <v>169.6348602864127</v>
          </cell>
          <cell r="C81">
            <v>176.31310804589975</v>
          </cell>
          <cell r="D81">
            <v>1.7631310804589975</v>
          </cell>
        </row>
        <row r="82">
          <cell r="A82">
            <v>2050</v>
          </cell>
          <cell r="B82">
            <v>172.37548003296541</v>
          </cell>
          <cell r="C82">
            <v>179.59740354425608</v>
          </cell>
          <cell r="D82">
            <v>1.7959740354425608</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yle, Matthew" refreshedDate="43970.524540972219" createdVersion="6" refreshedVersion="6" minRefreshableVersion="3" recordCount="500" xr:uid="{00000000-000A-0000-FFFF-FFFF19000000}">
  <cacheSource type="worksheet">
    <worksheetSource ref="A6:C506" sheet="Monte Carlo_locked values"/>
  </cacheSource>
  <cacheFields count="3">
    <cacheField name="Draw" numFmtId="0">
      <sharedItems containsSemiMixedTypes="0" containsString="0" containsNumber="1" containsInteger="1" minValue="1" maxValue="500"/>
    </cacheField>
    <cacheField name="Policy Selected" numFmtId="0">
      <sharedItems containsSemiMixedTypes="0" containsString="0" containsNumber="1" containsInteger="1" minValue="1" maxValue="8" count="8">
        <n v="4"/>
        <n v="7"/>
        <n v="5"/>
        <n v="3"/>
        <n v="6"/>
        <n v="2"/>
        <n v="8"/>
        <n v="1"/>
      </sharedItems>
    </cacheField>
    <cacheField name="Policy Start Year" numFmtId="0">
      <sharedItems containsSemiMixedTypes="0" containsString="0" containsNumber="1" containsInteger="1" minValue="2022" maxValue="2026" count="5">
        <n v="2022"/>
        <n v="2025"/>
        <n v="2024"/>
        <n v="2026"/>
        <n v="202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
  <r>
    <n v="1"/>
    <x v="0"/>
    <x v="0"/>
  </r>
  <r>
    <n v="2"/>
    <x v="1"/>
    <x v="1"/>
  </r>
  <r>
    <n v="3"/>
    <x v="2"/>
    <x v="2"/>
  </r>
  <r>
    <n v="4"/>
    <x v="3"/>
    <x v="3"/>
  </r>
  <r>
    <n v="5"/>
    <x v="4"/>
    <x v="2"/>
  </r>
  <r>
    <n v="6"/>
    <x v="5"/>
    <x v="0"/>
  </r>
  <r>
    <n v="7"/>
    <x v="1"/>
    <x v="4"/>
  </r>
  <r>
    <n v="8"/>
    <x v="6"/>
    <x v="3"/>
  </r>
  <r>
    <n v="9"/>
    <x v="6"/>
    <x v="4"/>
  </r>
  <r>
    <n v="10"/>
    <x v="5"/>
    <x v="1"/>
  </r>
  <r>
    <n v="11"/>
    <x v="6"/>
    <x v="4"/>
  </r>
  <r>
    <n v="12"/>
    <x v="2"/>
    <x v="3"/>
  </r>
  <r>
    <n v="13"/>
    <x v="4"/>
    <x v="4"/>
  </r>
  <r>
    <n v="14"/>
    <x v="5"/>
    <x v="4"/>
  </r>
  <r>
    <n v="15"/>
    <x v="4"/>
    <x v="2"/>
  </r>
  <r>
    <n v="16"/>
    <x v="1"/>
    <x v="3"/>
  </r>
  <r>
    <n v="17"/>
    <x v="6"/>
    <x v="3"/>
  </r>
  <r>
    <n v="18"/>
    <x v="3"/>
    <x v="4"/>
  </r>
  <r>
    <n v="19"/>
    <x v="0"/>
    <x v="0"/>
  </r>
  <r>
    <n v="20"/>
    <x v="6"/>
    <x v="4"/>
  </r>
  <r>
    <n v="21"/>
    <x v="3"/>
    <x v="0"/>
  </r>
  <r>
    <n v="22"/>
    <x v="2"/>
    <x v="4"/>
  </r>
  <r>
    <n v="23"/>
    <x v="1"/>
    <x v="4"/>
  </r>
  <r>
    <n v="24"/>
    <x v="3"/>
    <x v="0"/>
  </r>
  <r>
    <n v="25"/>
    <x v="4"/>
    <x v="1"/>
  </r>
  <r>
    <n v="26"/>
    <x v="1"/>
    <x v="3"/>
  </r>
  <r>
    <n v="27"/>
    <x v="6"/>
    <x v="1"/>
  </r>
  <r>
    <n v="28"/>
    <x v="2"/>
    <x v="4"/>
  </r>
  <r>
    <n v="29"/>
    <x v="0"/>
    <x v="2"/>
  </r>
  <r>
    <n v="30"/>
    <x v="6"/>
    <x v="2"/>
  </r>
  <r>
    <n v="31"/>
    <x v="1"/>
    <x v="3"/>
  </r>
  <r>
    <n v="32"/>
    <x v="3"/>
    <x v="2"/>
  </r>
  <r>
    <n v="33"/>
    <x v="4"/>
    <x v="0"/>
  </r>
  <r>
    <n v="34"/>
    <x v="3"/>
    <x v="0"/>
  </r>
  <r>
    <n v="35"/>
    <x v="5"/>
    <x v="1"/>
  </r>
  <r>
    <n v="36"/>
    <x v="2"/>
    <x v="2"/>
  </r>
  <r>
    <n v="37"/>
    <x v="0"/>
    <x v="4"/>
  </r>
  <r>
    <n v="38"/>
    <x v="0"/>
    <x v="3"/>
  </r>
  <r>
    <n v="39"/>
    <x v="7"/>
    <x v="3"/>
  </r>
  <r>
    <n v="40"/>
    <x v="1"/>
    <x v="2"/>
  </r>
  <r>
    <n v="41"/>
    <x v="2"/>
    <x v="3"/>
  </r>
  <r>
    <n v="42"/>
    <x v="4"/>
    <x v="3"/>
  </r>
  <r>
    <n v="43"/>
    <x v="5"/>
    <x v="2"/>
  </r>
  <r>
    <n v="44"/>
    <x v="0"/>
    <x v="1"/>
  </r>
  <r>
    <n v="45"/>
    <x v="4"/>
    <x v="1"/>
  </r>
  <r>
    <n v="46"/>
    <x v="3"/>
    <x v="4"/>
  </r>
  <r>
    <n v="47"/>
    <x v="5"/>
    <x v="3"/>
  </r>
  <r>
    <n v="48"/>
    <x v="7"/>
    <x v="4"/>
  </r>
  <r>
    <n v="49"/>
    <x v="6"/>
    <x v="3"/>
  </r>
  <r>
    <n v="50"/>
    <x v="1"/>
    <x v="3"/>
  </r>
  <r>
    <n v="51"/>
    <x v="3"/>
    <x v="0"/>
  </r>
  <r>
    <n v="52"/>
    <x v="3"/>
    <x v="0"/>
  </r>
  <r>
    <n v="53"/>
    <x v="2"/>
    <x v="3"/>
  </r>
  <r>
    <n v="54"/>
    <x v="3"/>
    <x v="1"/>
  </r>
  <r>
    <n v="55"/>
    <x v="7"/>
    <x v="0"/>
  </r>
  <r>
    <n v="56"/>
    <x v="4"/>
    <x v="1"/>
  </r>
  <r>
    <n v="57"/>
    <x v="7"/>
    <x v="4"/>
  </r>
  <r>
    <n v="58"/>
    <x v="4"/>
    <x v="4"/>
  </r>
  <r>
    <n v="59"/>
    <x v="0"/>
    <x v="0"/>
  </r>
  <r>
    <n v="60"/>
    <x v="7"/>
    <x v="0"/>
  </r>
  <r>
    <n v="61"/>
    <x v="4"/>
    <x v="2"/>
  </r>
  <r>
    <n v="62"/>
    <x v="6"/>
    <x v="1"/>
  </r>
  <r>
    <n v="63"/>
    <x v="1"/>
    <x v="2"/>
  </r>
  <r>
    <n v="64"/>
    <x v="3"/>
    <x v="2"/>
  </r>
  <r>
    <n v="65"/>
    <x v="0"/>
    <x v="2"/>
  </r>
  <r>
    <n v="66"/>
    <x v="6"/>
    <x v="2"/>
  </r>
  <r>
    <n v="67"/>
    <x v="0"/>
    <x v="1"/>
  </r>
  <r>
    <n v="68"/>
    <x v="2"/>
    <x v="0"/>
  </r>
  <r>
    <n v="69"/>
    <x v="2"/>
    <x v="3"/>
  </r>
  <r>
    <n v="70"/>
    <x v="5"/>
    <x v="0"/>
  </r>
  <r>
    <n v="71"/>
    <x v="1"/>
    <x v="1"/>
  </r>
  <r>
    <n v="72"/>
    <x v="4"/>
    <x v="3"/>
  </r>
  <r>
    <n v="73"/>
    <x v="0"/>
    <x v="1"/>
  </r>
  <r>
    <n v="74"/>
    <x v="6"/>
    <x v="0"/>
  </r>
  <r>
    <n v="75"/>
    <x v="1"/>
    <x v="0"/>
  </r>
  <r>
    <n v="76"/>
    <x v="4"/>
    <x v="3"/>
  </r>
  <r>
    <n v="77"/>
    <x v="3"/>
    <x v="4"/>
  </r>
  <r>
    <n v="78"/>
    <x v="7"/>
    <x v="2"/>
  </r>
  <r>
    <n v="79"/>
    <x v="4"/>
    <x v="0"/>
  </r>
  <r>
    <n v="80"/>
    <x v="4"/>
    <x v="2"/>
  </r>
  <r>
    <n v="81"/>
    <x v="3"/>
    <x v="1"/>
  </r>
  <r>
    <n v="82"/>
    <x v="6"/>
    <x v="2"/>
  </r>
  <r>
    <n v="83"/>
    <x v="4"/>
    <x v="4"/>
  </r>
  <r>
    <n v="84"/>
    <x v="6"/>
    <x v="4"/>
  </r>
  <r>
    <n v="85"/>
    <x v="0"/>
    <x v="4"/>
  </r>
  <r>
    <n v="86"/>
    <x v="7"/>
    <x v="2"/>
  </r>
  <r>
    <n v="87"/>
    <x v="3"/>
    <x v="4"/>
  </r>
  <r>
    <n v="88"/>
    <x v="0"/>
    <x v="2"/>
  </r>
  <r>
    <n v="89"/>
    <x v="1"/>
    <x v="4"/>
  </r>
  <r>
    <n v="90"/>
    <x v="3"/>
    <x v="2"/>
  </r>
  <r>
    <n v="91"/>
    <x v="6"/>
    <x v="1"/>
  </r>
  <r>
    <n v="92"/>
    <x v="3"/>
    <x v="1"/>
  </r>
  <r>
    <n v="93"/>
    <x v="6"/>
    <x v="3"/>
  </r>
  <r>
    <n v="94"/>
    <x v="7"/>
    <x v="4"/>
  </r>
  <r>
    <n v="95"/>
    <x v="1"/>
    <x v="2"/>
  </r>
  <r>
    <n v="96"/>
    <x v="0"/>
    <x v="3"/>
  </r>
  <r>
    <n v="97"/>
    <x v="7"/>
    <x v="0"/>
  </r>
  <r>
    <n v="98"/>
    <x v="4"/>
    <x v="2"/>
  </r>
  <r>
    <n v="99"/>
    <x v="6"/>
    <x v="0"/>
  </r>
  <r>
    <n v="100"/>
    <x v="4"/>
    <x v="0"/>
  </r>
  <r>
    <n v="101"/>
    <x v="1"/>
    <x v="4"/>
  </r>
  <r>
    <n v="102"/>
    <x v="7"/>
    <x v="0"/>
  </r>
  <r>
    <n v="103"/>
    <x v="1"/>
    <x v="3"/>
  </r>
  <r>
    <n v="104"/>
    <x v="0"/>
    <x v="0"/>
  </r>
  <r>
    <n v="105"/>
    <x v="0"/>
    <x v="3"/>
  </r>
  <r>
    <n v="106"/>
    <x v="3"/>
    <x v="2"/>
  </r>
  <r>
    <n v="107"/>
    <x v="6"/>
    <x v="0"/>
  </r>
  <r>
    <n v="108"/>
    <x v="1"/>
    <x v="4"/>
  </r>
  <r>
    <n v="109"/>
    <x v="1"/>
    <x v="0"/>
  </r>
  <r>
    <n v="110"/>
    <x v="4"/>
    <x v="2"/>
  </r>
  <r>
    <n v="111"/>
    <x v="1"/>
    <x v="4"/>
  </r>
  <r>
    <n v="112"/>
    <x v="6"/>
    <x v="4"/>
  </r>
  <r>
    <n v="113"/>
    <x v="6"/>
    <x v="1"/>
  </r>
  <r>
    <n v="114"/>
    <x v="6"/>
    <x v="1"/>
  </r>
  <r>
    <n v="115"/>
    <x v="4"/>
    <x v="1"/>
  </r>
  <r>
    <n v="116"/>
    <x v="7"/>
    <x v="2"/>
  </r>
  <r>
    <n v="117"/>
    <x v="0"/>
    <x v="1"/>
  </r>
  <r>
    <n v="118"/>
    <x v="5"/>
    <x v="1"/>
  </r>
  <r>
    <n v="119"/>
    <x v="6"/>
    <x v="1"/>
  </r>
  <r>
    <n v="120"/>
    <x v="3"/>
    <x v="2"/>
  </r>
  <r>
    <n v="121"/>
    <x v="3"/>
    <x v="1"/>
  </r>
  <r>
    <n v="122"/>
    <x v="6"/>
    <x v="0"/>
  </r>
  <r>
    <n v="123"/>
    <x v="4"/>
    <x v="1"/>
  </r>
  <r>
    <n v="124"/>
    <x v="6"/>
    <x v="4"/>
  </r>
  <r>
    <n v="125"/>
    <x v="6"/>
    <x v="1"/>
  </r>
  <r>
    <n v="126"/>
    <x v="2"/>
    <x v="0"/>
  </r>
  <r>
    <n v="127"/>
    <x v="3"/>
    <x v="2"/>
  </r>
  <r>
    <n v="128"/>
    <x v="6"/>
    <x v="3"/>
  </r>
  <r>
    <n v="129"/>
    <x v="5"/>
    <x v="2"/>
  </r>
  <r>
    <n v="130"/>
    <x v="6"/>
    <x v="4"/>
  </r>
  <r>
    <n v="131"/>
    <x v="7"/>
    <x v="4"/>
  </r>
  <r>
    <n v="132"/>
    <x v="7"/>
    <x v="0"/>
  </r>
  <r>
    <n v="133"/>
    <x v="3"/>
    <x v="0"/>
  </r>
  <r>
    <n v="134"/>
    <x v="0"/>
    <x v="4"/>
  </r>
  <r>
    <n v="135"/>
    <x v="0"/>
    <x v="3"/>
  </r>
  <r>
    <n v="136"/>
    <x v="6"/>
    <x v="0"/>
  </r>
  <r>
    <n v="137"/>
    <x v="1"/>
    <x v="0"/>
  </r>
  <r>
    <n v="138"/>
    <x v="7"/>
    <x v="3"/>
  </r>
  <r>
    <n v="139"/>
    <x v="3"/>
    <x v="3"/>
  </r>
  <r>
    <n v="140"/>
    <x v="3"/>
    <x v="4"/>
  </r>
  <r>
    <n v="141"/>
    <x v="2"/>
    <x v="1"/>
  </r>
  <r>
    <n v="142"/>
    <x v="6"/>
    <x v="3"/>
  </r>
  <r>
    <n v="143"/>
    <x v="6"/>
    <x v="2"/>
  </r>
  <r>
    <n v="144"/>
    <x v="5"/>
    <x v="2"/>
  </r>
  <r>
    <n v="145"/>
    <x v="2"/>
    <x v="1"/>
  </r>
  <r>
    <n v="146"/>
    <x v="4"/>
    <x v="2"/>
  </r>
  <r>
    <n v="147"/>
    <x v="0"/>
    <x v="0"/>
  </r>
  <r>
    <n v="148"/>
    <x v="4"/>
    <x v="4"/>
  </r>
  <r>
    <n v="149"/>
    <x v="5"/>
    <x v="3"/>
  </r>
  <r>
    <n v="150"/>
    <x v="7"/>
    <x v="1"/>
  </r>
  <r>
    <n v="151"/>
    <x v="5"/>
    <x v="4"/>
  </r>
  <r>
    <n v="152"/>
    <x v="4"/>
    <x v="0"/>
  </r>
  <r>
    <n v="153"/>
    <x v="4"/>
    <x v="4"/>
  </r>
  <r>
    <n v="154"/>
    <x v="2"/>
    <x v="0"/>
  </r>
  <r>
    <n v="155"/>
    <x v="2"/>
    <x v="4"/>
  </r>
  <r>
    <n v="156"/>
    <x v="3"/>
    <x v="4"/>
  </r>
  <r>
    <n v="157"/>
    <x v="3"/>
    <x v="0"/>
  </r>
  <r>
    <n v="158"/>
    <x v="4"/>
    <x v="1"/>
  </r>
  <r>
    <n v="159"/>
    <x v="1"/>
    <x v="4"/>
  </r>
  <r>
    <n v="160"/>
    <x v="4"/>
    <x v="1"/>
  </r>
  <r>
    <n v="161"/>
    <x v="6"/>
    <x v="1"/>
  </r>
  <r>
    <n v="162"/>
    <x v="7"/>
    <x v="1"/>
  </r>
  <r>
    <n v="163"/>
    <x v="0"/>
    <x v="1"/>
  </r>
  <r>
    <n v="164"/>
    <x v="3"/>
    <x v="1"/>
  </r>
  <r>
    <n v="165"/>
    <x v="1"/>
    <x v="4"/>
  </r>
  <r>
    <n v="166"/>
    <x v="1"/>
    <x v="3"/>
  </r>
  <r>
    <n v="167"/>
    <x v="2"/>
    <x v="0"/>
  </r>
  <r>
    <n v="168"/>
    <x v="2"/>
    <x v="0"/>
  </r>
  <r>
    <n v="169"/>
    <x v="7"/>
    <x v="3"/>
  </r>
  <r>
    <n v="170"/>
    <x v="6"/>
    <x v="3"/>
  </r>
  <r>
    <n v="171"/>
    <x v="0"/>
    <x v="0"/>
  </r>
  <r>
    <n v="172"/>
    <x v="5"/>
    <x v="4"/>
  </r>
  <r>
    <n v="173"/>
    <x v="6"/>
    <x v="2"/>
  </r>
  <r>
    <n v="174"/>
    <x v="0"/>
    <x v="4"/>
  </r>
  <r>
    <n v="175"/>
    <x v="4"/>
    <x v="3"/>
  </r>
  <r>
    <n v="176"/>
    <x v="4"/>
    <x v="3"/>
  </r>
  <r>
    <n v="177"/>
    <x v="4"/>
    <x v="1"/>
  </r>
  <r>
    <n v="178"/>
    <x v="2"/>
    <x v="0"/>
  </r>
  <r>
    <n v="179"/>
    <x v="1"/>
    <x v="1"/>
  </r>
  <r>
    <n v="180"/>
    <x v="1"/>
    <x v="3"/>
  </r>
  <r>
    <n v="181"/>
    <x v="2"/>
    <x v="1"/>
  </r>
  <r>
    <n v="182"/>
    <x v="7"/>
    <x v="1"/>
  </r>
  <r>
    <n v="183"/>
    <x v="4"/>
    <x v="1"/>
  </r>
  <r>
    <n v="184"/>
    <x v="7"/>
    <x v="0"/>
  </r>
  <r>
    <n v="185"/>
    <x v="1"/>
    <x v="3"/>
  </r>
  <r>
    <n v="186"/>
    <x v="1"/>
    <x v="2"/>
  </r>
  <r>
    <n v="187"/>
    <x v="6"/>
    <x v="4"/>
  </r>
  <r>
    <n v="188"/>
    <x v="7"/>
    <x v="4"/>
  </r>
  <r>
    <n v="189"/>
    <x v="0"/>
    <x v="1"/>
  </r>
  <r>
    <n v="190"/>
    <x v="4"/>
    <x v="3"/>
  </r>
  <r>
    <n v="191"/>
    <x v="6"/>
    <x v="3"/>
  </r>
  <r>
    <n v="192"/>
    <x v="6"/>
    <x v="1"/>
  </r>
  <r>
    <n v="193"/>
    <x v="0"/>
    <x v="4"/>
  </r>
  <r>
    <n v="194"/>
    <x v="5"/>
    <x v="1"/>
  </r>
  <r>
    <n v="195"/>
    <x v="7"/>
    <x v="1"/>
  </r>
  <r>
    <n v="196"/>
    <x v="0"/>
    <x v="0"/>
  </r>
  <r>
    <n v="197"/>
    <x v="0"/>
    <x v="1"/>
  </r>
  <r>
    <n v="198"/>
    <x v="3"/>
    <x v="1"/>
  </r>
  <r>
    <n v="199"/>
    <x v="1"/>
    <x v="2"/>
  </r>
  <r>
    <n v="200"/>
    <x v="3"/>
    <x v="0"/>
  </r>
  <r>
    <n v="201"/>
    <x v="2"/>
    <x v="2"/>
  </r>
  <r>
    <n v="202"/>
    <x v="2"/>
    <x v="3"/>
  </r>
  <r>
    <n v="203"/>
    <x v="5"/>
    <x v="2"/>
  </r>
  <r>
    <n v="204"/>
    <x v="6"/>
    <x v="4"/>
  </r>
  <r>
    <n v="205"/>
    <x v="2"/>
    <x v="1"/>
  </r>
  <r>
    <n v="206"/>
    <x v="2"/>
    <x v="2"/>
  </r>
  <r>
    <n v="207"/>
    <x v="2"/>
    <x v="4"/>
  </r>
  <r>
    <n v="208"/>
    <x v="2"/>
    <x v="3"/>
  </r>
  <r>
    <n v="209"/>
    <x v="0"/>
    <x v="3"/>
  </r>
  <r>
    <n v="210"/>
    <x v="6"/>
    <x v="3"/>
  </r>
  <r>
    <n v="211"/>
    <x v="0"/>
    <x v="0"/>
  </r>
  <r>
    <n v="212"/>
    <x v="3"/>
    <x v="4"/>
  </r>
  <r>
    <n v="213"/>
    <x v="6"/>
    <x v="2"/>
  </r>
  <r>
    <n v="214"/>
    <x v="1"/>
    <x v="4"/>
  </r>
  <r>
    <n v="215"/>
    <x v="6"/>
    <x v="2"/>
  </r>
  <r>
    <n v="216"/>
    <x v="7"/>
    <x v="3"/>
  </r>
  <r>
    <n v="217"/>
    <x v="3"/>
    <x v="2"/>
  </r>
  <r>
    <n v="218"/>
    <x v="6"/>
    <x v="2"/>
  </r>
  <r>
    <n v="219"/>
    <x v="2"/>
    <x v="4"/>
  </r>
  <r>
    <n v="220"/>
    <x v="5"/>
    <x v="2"/>
  </r>
  <r>
    <n v="221"/>
    <x v="7"/>
    <x v="4"/>
  </r>
  <r>
    <n v="222"/>
    <x v="3"/>
    <x v="0"/>
  </r>
  <r>
    <n v="223"/>
    <x v="0"/>
    <x v="2"/>
  </r>
  <r>
    <n v="224"/>
    <x v="0"/>
    <x v="2"/>
  </r>
  <r>
    <n v="225"/>
    <x v="4"/>
    <x v="3"/>
  </r>
  <r>
    <n v="226"/>
    <x v="2"/>
    <x v="3"/>
  </r>
  <r>
    <n v="227"/>
    <x v="3"/>
    <x v="4"/>
  </r>
  <r>
    <n v="228"/>
    <x v="4"/>
    <x v="1"/>
  </r>
  <r>
    <n v="229"/>
    <x v="1"/>
    <x v="0"/>
  </r>
  <r>
    <n v="230"/>
    <x v="2"/>
    <x v="1"/>
  </r>
  <r>
    <n v="231"/>
    <x v="0"/>
    <x v="1"/>
  </r>
  <r>
    <n v="232"/>
    <x v="0"/>
    <x v="3"/>
  </r>
  <r>
    <n v="233"/>
    <x v="2"/>
    <x v="2"/>
  </r>
  <r>
    <n v="234"/>
    <x v="2"/>
    <x v="4"/>
  </r>
  <r>
    <n v="235"/>
    <x v="2"/>
    <x v="1"/>
  </r>
  <r>
    <n v="236"/>
    <x v="5"/>
    <x v="1"/>
  </r>
  <r>
    <n v="237"/>
    <x v="0"/>
    <x v="2"/>
  </r>
  <r>
    <n v="238"/>
    <x v="0"/>
    <x v="0"/>
  </r>
  <r>
    <n v="239"/>
    <x v="2"/>
    <x v="4"/>
  </r>
  <r>
    <n v="240"/>
    <x v="6"/>
    <x v="0"/>
  </r>
  <r>
    <n v="241"/>
    <x v="4"/>
    <x v="1"/>
  </r>
  <r>
    <n v="242"/>
    <x v="4"/>
    <x v="1"/>
  </r>
  <r>
    <n v="243"/>
    <x v="1"/>
    <x v="2"/>
  </r>
  <r>
    <n v="244"/>
    <x v="5"/>
    <x v="3"/>
  </r>
  <r>
    <n v="245"/>
    <x v="5"/>
    <x v="3"/>
  </r>
  <r>
    <n v="246"/>
    <x v="2"/>
    <x v="0"/>
  </r>
  <r>
    <n v="247"/>
    <x v="7"/>
    <x v="0"/>
  </r>
  <r>
    <n v="248"/>
    <x v="5"/>
    <x v="1"/>
  </r>
  <r>
    <n v="249"/>
    <x v="7"/>
    <x v="0"/>
  </r>
  <r>
    <n v="250"/>
    <x v="1"/>
    <x v="4"/>
  </r>
  <r>
    <n v="251"/>
    <x v="5"/>
    <x v="2"/>
  </r>
  <r>
    <n v="252"/>
    <x v="7"/>
    <x v="2"/>
  </r>
  <r>
    <n v="253"/>
    <x v="3"/>
    <x v="4"/>
  </r>
  <r>
    <n v="254"/>
    <x v="6"/>
    <x v="4"/>
  </r>
  <r>
    <n v="255"/>
    <x v="3"/>
    <x v="0"/>
  </r>
  <r>
    <n v="256"/>
    <x v="2"/>
    <x v="0"/>
  </r>
  <r>
    <n v="257"/>
    <x v="7"/>
    <x v="0"/>
  </r>
  <r>
    <n v="258"/>
    <x v="3"/>
    <x v="1"/>
  </r>
  <r>
    <n v="259"/>
    <x v="3"/>
    <x v="1"/>
  </r>
  <r>
    <n v="260"/>
    <x v="0"/>
    <x v="2"/>
  </r>
  <r>
    <n v="261"/>
    <x v="5"/>
    <x v="0"/>
  </r>
  <r>
    <n v="262"/>
    <x v="3"/>
    <x v="2"/>
  </r>
  <r>
    <n v="263"/>
    <x v="0"/>
    <x v="3"/>
  </r>
  <r>
    <n v="264"/>
    <x v="3"/>
    <x v="0"/>
  </r>
  <r>
    <n v="265"/>
    <x v="6"/>
    <x v="2"/>
  </r>
  <r>
    <n v="266"/>
    <x v="3"/>
    <x v="4"/>
  </r>
  <r>
    <n v="267"/>
    <x v="5"/>
    <x v="4"/>
  </r>
  <r>
    <n v="268"/>
    <x v="5"/>
    <x v="2"/>
  </r>
  <r>
    <n v="269"/>
    <x v="4"/>
    <x v="3"/>
  </r>
  <r>
    <n v="270"/>
    <x v="0"/>
    <x v="3"/>
  </r>
  <r>
    <n v="271"/>
    <x v="1"/>
    <x v="1"/>
  </r>
  <r>
    <n v="272"/>
    <x v="3"/>
    <x v="4"/>
  </r>
  <r>
    <n v="273"/>
    <x v="5"/>
    <x v="1"/>
  </r>
  <r>
    <n v="274"/>
    <x v="5"/>
    <x v="3"/>
  </r>
  <r>
    <n v="275"/>
    <x v="2"/>
    <x v="0"/>
  </r>
  <r>
    <n v="276"/>
    <x v="4"/>
    <x v="1"/>
  </r>
  <r>
    <n v="277"/>
    <x v="4"/>
    <x v="1"/>
  </r>
  <r>
    <n v="278"/>
    <x v="7"/>
    <x v="2"/>
  </r>
  <r>
    <n v="279"/>
    <x v="0"/>
    <x v="4"/>
  </r>
  <r>
    <n v="280"/>
    <x v="0"/>
    <x v="4"/>
  </r>
  <r>
    <n v="281"/>
    <x v="0"/>
    <x v="2"/>
  </r>
  <r>
    <n v="282"/>
    <x v="7"/>
    <x v="2"/>
  </r>
  <r>
    <n v="283"/>
    <x v="5"/>
    <x v="2"/>
  </r>
  <r>
    <n v="284"/>
    <x v="7"/>
    <x v="3"/>
  </r>
  <r>
    <n v="285"/>
    <x v="6"/>
    <x v="4"/>
  </r>
  <r>
    <n v="286"/>
    <x v="1"/>
    <x v="0"/>
  </r>
  <r>
    <n v="287"/>
    <x v="1"/>
    <x v="1"/>
  </r>
  <r>
    <n v="288"/>
    <x v="2"/>
    <x v="4"/>
  </r>
  <r>
    <n v="289"/>
    <x v="1"/>
    <x v="4"/>
  </r>
  <r>
    <n v="290"/>
    <x v="7"/>
    <x v="2"/>
  </r>
  <r>
    <n v="291"/>
    <x v="6"/>
    <x v="0"/>
  </r>
  <r>
    <n v="292"/>
    <x v="7"/>
    <x v="3"/>
  </r>
  <r>
    <n v="293"/>
    <x v="2"/>
    <x v="3"/>
  </r>
  <r>
    <n v="294"/>
    <x v="7"/>
    <x v="4"/>
  </r>
  <r>
    <n v="295"/>
    <x v="7"/>
    <x v="2"/>
  </r>
  <r>
    <n v="296"/>
    <x v="1"/>
    <x v="0"/>
  </r>
  <r>
    <n v="297"/>
    <x v="7"/>
    <x v="0"/>
  </r>
  <r>
    <n v="298"/>
    <x v="4"/>
    <x v="2"/>
  </r>
  <r>
    <n v="299"/>
    <x v="7"/>
    <x v="2"/>
  </r>
  <r>
    <n v="300"/>
    <x v="3"/>
    <x v="1"/>
  </r>
  <r>
    <n v="301"/>
    <x v="0"/>
    <x v="0"/>
  </r>
  <r>
    <n v="302"/>
    <x v="7"/>
    <x v="2"/>
  </r>
  <r>
    <n v="303"/>
    <x v="4"/>
    <x v="4"/>
  </r>
  <r>
    <n v="304"/>
    <x v="2"/>
    <x v="3"/>
  </r>
  <r>
    <n v="305"/>
    <x v="2"/>
    <x v="3"/>
  </r>
  <r>
    <n v="306"/>
    <x v="2"/>
    <x v="3"/>
  </r>
  <r>
    <n v="307"/>
    <x v="2"/>
    <x v="0"/>
  </r>
  <r>
    <n v="308"/>
    <x v="6"/>
    <x v="0"/>
  </r>
  <r>
    <n v="309"/>
    <x v="4"/>
    <x v="0"/>
  </r>
  <r>
    <n v="310"/>
    <x v="6"/>
    <x v="2"/>
  </r>
  <r>
    <n v="311"/>
    <x v="0"/>
    <x v="3"/>
  </r>
  <r>
    <n v="312"/>
    <x v="5"/>
    <x v="3"/>
  </r>
  <r>
    <n v="313"/>
    <x v="1"/>
    <x v="2"/>
  </r>
  <r>
    <n v="314"/>
    <x v="6"/>
    <x v="3"/>
  </r>
  <r>
    <n v="315"/>
    <x v="7"/>
    <x v="2"/>
  </r>
  <r>
    <n v="316"/>
    <x v="7"/>
    <x v="0"/>
  </r>
  <r>
    <n v="317"/>
    <x v="6"/>
    <x v="2"/>
  </r>
  <r>
    <n v="318"/>
    <x v="6"/>
    <x v="0"/>
  </r>
  <r>
    <n v="319"/>
    <x v="6"/>
    <x v="0"/>
  </r>
  <r>
    <n v="320"/>
    <x v="3"/>
    <x v="4"/>
  </r>
  <r>
    <n v="321"/>
    <x v="0"/>
    <x v="4"/>
  </r>
  <r>
    <n v="322"/>
    <x v="4"/>
    <x v="2"/>
  </r>
  <r>
    <n v="323"/>
    <x v="4"/>
    <x v="1"/>
  </r>
  <r>
    <n v="324"/>
    <x v="4"/>
    <x v="1"/>
  </r>
  <r>
    <n v="325"/>
    <x v="2"/>
    <x v="2"/>
  </r>
  <r>
    <n v="326"/>
    <x v="6"/>
    <x v="3"/>
  </r>
  <r>
    <n v="327"/>
    <x v="7"/>
    <x v="1"/>
  </r>
  <r>
    <n v="328"/>
    <x v="4"/>
    <x v="3"/>
  </r>
  <r>
    <n v="329"/>
    <x v="5"/>
    <x v="3"/>
  </r>
  <r>
    <n v="330"/>
    <x v="7"/>
    <x v="1"/>
  </r>
  <r>
    <n v="331"/>
    <x v="5"/>
    <x v="0"/>
  </r>
  <r>
    <n v="332"/>
    <x v="5"/>
    <x v="0"/>
  </r>
  <r>
    <n v="333"/>
    <x v="6"/>
    <x v="4"/>
  </r>
  <r>
    <n v="334"/>
    <x v="7"/>
    <x v="4"/>
  </r>
  <r>
    <n v="335"/>
    <x v="7"/>
    <x v="3"/>
  </r>
  <r>
    <n v="336"/>
    <x v="5"/>
    <x v="1"/>
  </r>
  <r>
    <n v="337"/>
    <x v="7"/>
    <x v="3"/>
  </r>
  <r>
    <n v="338"/>
    <x v="4"/>
    <x v="1"/>
  </r>
  <r>
    <n v="339"/>
    <x v="4"/>
    <x v="0"/>
  </r>
  <r>
    <n v="340"/>
    <x v="6"/>
    <x v="4"/>
  </r>
  <r>
    <n v="341"/>
    <x v="7"/>
    <x v="4"/>
  </r>
  <r>
    <n v="342"/>
    <x v="0"/>
    <x v="2"/>
  </r>
  <r>
    <n v="343"/>
    <x v="5"/>
    <x v="2"/>
  </r>
  <r>
    <n v="344"/>
    <x v="3"/>
    <x v="4"/>
  </r>
  <r>
    <n v="345"/>
    <x v="3"/>
    <x v="1"/>
  </r>
  <r>
    <n v="346"/>
    <x v="5"/>
    <x v="0"/>
  </r>
  <r>
    <n v="347"/>
    <x v="0"/>
    <x v="1"/>
  </r>
  <r>
    <n v="348"/>
    <x v="3"/>
    <x v="1"/>
  </r>
  <r>
    <n v="349"/>
    <x v="1"/>
    <x v="4"/>
  </r>
  <r>
    <n v="350"/>
    <x v="3"/>
    <x v="0"/>
  </r>
  <r>
    <n v="351"/>
    <x v="5"/>
    <x v="3"/>
  </r>
  <r>
    <n v="352"/>
    <x v="3"/>
    <x v="1"/>
  </r>
  <r>
    <n v="353"/>
    <x v="2"/>
    <x v="4"/>
  </r>
  <r>
    <n v="354"/>
    <x v="2"/>
    <x v="4"/>
  </r>
  <r>
    <n v="355"/>
    <x v="7"/>
    <x v="1"/>
  </r>
  <r>
    <n v="356"/>
    <x v="3"/>
    <x v="3"/>
  </r>
  <r>
    <n v="357"/>
    <x v="5"/>
    <x v="3"/>
  </r>
  <r>
    <n v="358"/>
    <x v="2"/>
    <x v="2"/>
  </r>
  <r>
    <n v="359"/>
    <x v="7"/>
    <x v="0"/>
  </r>
  <r>
    <n v="360"/>
    <x v="2"/>
    <x v="4"/>
  </r>
  <r>
    <n v="361"/>
    <x v="6"/>
    <x v="1"/>
  </r>
  <r>
    <n v="362"/>
    <x v="5"/>
    <x v="0"/>
  </r>
  <r>
    <n v="363"/>
    <x v="0"/>
    <x v="0"/>
  </r>
  <r>
    <n v="364"/>
    <x v="6"/>
    <x v="4"/>
  </r>
  <r>
    <n v="365"/>
    <x v="1"/>
    <x v="1"/>
  </r>
  <r>
    <n v="366"/>
    <x v="0"/>
    <x v="0"/>
  </r>
  <r>
    <n v="367"/>
    <x v="0"/>
    <x v="3"/>
  </r>
  <r>
    <n v="368"/>
    <x v="4"/>
    <x v="0"/>
  </r>
  <r>
    <n v="369"/>
    <x v="1"/>
    <x v="0"/>
  </r>
  <r>
    <n v="370"/>
    <x v="2"/>
    <x v="1"/>
  </r>
  <r>
    <n v="371"/>
    <x v="1"/>
    <x v="1"/>
  </r>
  <r>
    <n v="372"/>
    <x v="0"/>
    <x v="3"/>
  </r>
  <r>
    <n v="373"/>
    <x v="7"/>
    <x v="2"/>
  </r>
  <r>
    <n v="374"/>
    <x v="2"/>
    <x v="1"/>
  </r>
  <r>
    <n v="375"/>
    <x v="1"/>
    <x v="0"/>
  </r>
  <r>
    <n v="376"/>
    <x v="7"/>
    <x v="3"/>
  </r>
  <r>
    <n v="377"/>
    <x v="5"/>
    <x v="2"/>
  </r>
  <r>
    <n v="378"/>
    <x v="0"/>
    <x v="0"/>
  </r>
  <r>
    <n v="379"/>
    <x v="6"/>
    <x v="1"/>
  </r>
  <r>
    <n v="380"/>
    <x v="5"/>
    <x v="0"/>
  </r>
  <r>
    <n v="381"/>
    <x v="4"/>
    <x v="1"/>
  </r>
  <r>
    <n v="382"/>
    <x v="5"/>
    <x v="1"/>
  </r>
  <r>
    <n v="383"/>
    <x v="1"/>
    <x v="4"/>
  </r>
  <r>
    <n v="384"/>
    <x v="4"/>
    <x v="3"/>
  </r>
  <r>
    <n v="385"/>
    <x v="0"/>
    <x v="4"/>
  </r>
  <r>
    <n v="386"/>
    <x v="2"/>
    <x v="4"/>
  </r>
  <r>
    <n v="387"/>
    <x v="5"/>
    <x v="1"/>
  </r>
  <r>
    <n v="388"/>
    <x v="5"/>
    <x v="1"/>
  </r>
  <r>
    <n v="389"/>
    <x v="3"/>
    <x v="1"/>
  </r>
  <r>
    <n v="390"/>
    <x v="7"/>
    <x v="2"/>
  </r>
  <r>
    <n v="391"/>
    <x v="6"/>
    <x v="3"/>
  </r>
  <r>
    <n v="392"/>
    <x v="6"/>
    <x v="2"/>
  </r>
  <r>
    <n v="393"/>
    <x v="7"/>
    <x v="1"/>
  </r>
  <r>
    <n v="394"/>
    <x v="6"/>
    <x v="1"/>
  </r>
  <r>
    <n v="395"/>
    <x v="4"/>
    <x v="3"/>
  </r>
  <r>
    <n v="396"/>
    <x v="2"/>
    <x v="0"/>
  </r>
  <r>
    <n v="397"/>
    <x v="2"/>
    <x v="0"/>
  </r>
  <r>
    <n v="398"/>
    <x v="1"/>
    <x v="2"/>
  </r>
  <r>
    <n v="399"/>
    <x v="7"/>
    <x v="1"/>
  </r>
  <r>
    <n v="400"/>
    <x v="0"/>
    <x v="0"/>
  </r>
  <r>
    <n v="401"/>
    <x v="3"/>
    <x v="0"/>
  </r>
  <r>
    <n v="402"/>
    <x v="6"/>
    <x v="3"/>
  </r>
  <r>
    <n v="403"/>
    <x v="1"/>
    <x v="1"/>
  </r>
  <r>
    <n v="404"/>
    <x v="0"/>
    <x v="2"/>
  </r>
  <r>
    <n v="405"/>
    <x v="5"/>
    <x v="2"/>
  </r>
  <r>
    <n v="406"/>
    <x v="3"/>
    <x v="1"/>
  </r>
  <r>
    <n v="407"/>
    <x v="0"/>
    <x v="3"/>
  </r>
  <r>
    <n v="408"/>
    <x v="1"/>
    <x v="4"/>
  </r>
  <r>
    <n v="409"/>
    <x v="7"/>
    <x v="4"/>
  </r>
  <r>
    <n v="410"/>
    <x v="3"/>
    <x v="4"/>
  </r>
  <r>
    <n v="411"/>
    <x v="2"/>
    <x v="3"/>
  </r>
  <r>
    <n v="412"/>
    <x v="4"/>
    <x v="0"/>
  </r>
  <r>
    <n v="413"/>
    <x v="5"/>
    <x v="2"/>
  </r>
  <r>
    <n v="414"/>
    <x v="5"/>
    <x v="0"/>
  </r>
  <r>
    <n v="415"/>
    <x v="2"/>
    <x v="2"/>
  </r>
  <r>
    <n v="416"/>
    <x v="0"/>
    <x v="4"/>
  </r>
  <r>
    <n v="417"/>
    <x v="1"/>
    <x v="3"/>
  </r>
  <r>
    <n v="418"/>
    <x v="7"/>
    <x v="1"/>
  </r>
  <r>
    <n v="419"/>
    <x v="3"/>
    <x v="0"/>
  </r>
  <r>
    <n v="420"/>
    <x v="3"/>
    <x v="0"/>
  </r>
  <r>
    <n v="421"/>
    <x v="3"/>
    <x v="3"/>
  </r>
  <r>
    <n v="422"/>
    <x v="2"/>
    <x v="1"/>
  </r>
  <r>
    <n v="423"/>
    <x v="6"/>
    <x v="4"/>
  </r>
  <r>
    <n v="424"/>
    <x v="2"/>
    <x v="1"/>
  </r>
  <r>
    <n v="425"/>
    <x v="1"/>
    <x v="2"/>
  </r>
  <r>
    <n v="426"/>
    <x v="5"/>
    <x v="4"/>
  </r>
  <r>
    <n v="427"/>
    <x v="5"/>
    <x v="4"/>
  </r>
  <r>
    <n v="428"/>
    <x v="4"/>
    <x v="3"/>
  </r>
  <r>
    <n v="429"/>
    <x v="1"/>
    <x v="4"/>
  </r>
  <r>
    <n v="430"/>
    <x v="0"/>
    <x v="4"/>
  </r>
  <r>
    <n v="431"/>
    <x v="3"/>
    <x v="4"/>
  </r>
  <r>
    <n v="432"/>
    <x v="7"/>
    <x v="4"/>
  </r>
  <r>
    <n v="433"/>
    <x v="1"/>
    <x v="0"/>
  </r>
  <r>
    <n v="434"/>
    <x v="1"/>
    <x v="1"/>
  </r>
  <r>
    <n v="435"/>
    <x v="3"/>
    <x v="1"/>
  </r>
  <r>
    <n v="436"/>
    <x v="5"/>
    <x v="1"/>
  </r>
  <r>
    <n v="437"/>
    <x v="5"/>
    <x v="0"/>
  </r>
  <r>
    <n v="438"/>
    <x v="6"/>
    <x v="1"/>
  </r>
  <r>
    <n v="439"/>
    <x v="5"/>
    <x v="2"/>
  </r>
  <r>
    <n v="440"/>
    <x v="3"/>
    <x v="4"/>
  </r>
  <r>
    <n v="441"/>
    <x v="3"/>
    <x v="2"/>
  </r>
  <r>
    <n v="442"/>
    <x v="6"/>
    <x v="4"/>
  </r>
  <r>
    <n v="443"/>
    <x v="4"/>
    <x v="4"/>
  </r>
  <r>
    <n v="444"/>
    <x v="1"/>
    <x v="4"/>
  </r>
  <r>
    <n v="445"/>
    <x v="7"/>
    <x v="1"/>
  </r>
  <r>
    <n v="446"/>
    <x v="6"/>
    <x v="0"/>
  </r>
  <r>
    <n v="447"/>
    <x v="0"/>
    <x v="1"/>
  </r>
  <r>
    <n v="448"/>
    <x v="6"/>
    <x v="3"/>
  </r>
  <r>
    <n v="449"/>
    <x v="5"/>
    <x v="3"/>
  </r>
  <r>
    <n v="450"/>
    <x v="0"/>
    <x v="2"/>
  </r>
  <r>
    <n v="451"/>
    <x v="5"/>
    <x v="1"/>
  </r>
  <r>
    <n v="452"/>
    <x v="4"/>
    <x v="0"/>
  </r>
  <r>
    <n v="453"/>
    <x v="7"/>
    <x v="1"/>
  </r>
  <r>
    <n v="454"/>
    <x v="6"/>
    <x v="1"/>
  </r>
  <r>
    <n v="455"/>
    <x v="6"/>
    <x v="0"/>
  </r>
  <r>
    <n v="456"/>
    <x v="4"/>
    <x v="4"/>
  </r>
  <r>
    <n v="457"/>
    <x v="1"/>
    <x v="2"/>
  </r>
  <r>
    <n v="458"/>
    <x v="2"/>
    <x v="3"/>
  </r>
  <r>
    <n v="459"/>
    <x v="4"/>
    <x v="4"/>
  </r>
  <r>
    <n v="460"/>
    <x v="5"/>
    <x v="4"/>
  </r>
  <r>
    <n v="461"/>
    <x v="2"/>
    <x v="1"/>
  </r>
  <r>
    <n v="462"/>
    <x v="1"/>
    <x v="4"/>
  </r>
  <r>
    <n v="463"/>
    <x v="2"/>
    <x v="2"/>
  </r>
  <r>
    <n v="464"/>
    <x v="7"/>
    <x v="3"/>
  </r>
  <r>
    <n v="465"/>
    <x v="4"/>
    <x v="4"/>
  </r>
  <r>
    <n v="466"/>
    <x v="5"/>
    <x v="2"/>
  </r>
  <r>
    <n v="467"/>
    <x v="4"/>
    <x v="2"/>
  </r>
  <r>
    <n v="468"/>
    <x v="1"/>
    <x v="2"/>
  </r>
  <r>
    <n v="469"/>
    <x v="2"/>
    <x v="4"/>
  </r>
  <r>
    <n v="470"/>
    <x v="3"/>
    <x v="2"/>
  </r>
  <r>
    <n v="471"/>
    <x v="5"/>
    <x v="1"/>
  </r>
  <r>
    <n v="472"/>
    <x v="2"/>
    <x v="0"/>
  </r>
  <r>
    <n v="473"/>
    <x v="5"/>
    <x v="2"/>
  </r>
  <r>
    <n v="474"/>
    <x v="0"/>
    <x v="3"/>
  </r>
  <r>
    <n v="475"/>
    <x v="1"/>
    <x v="0"/>
  </r>
  <r>
    <n v="476"/>
    <x v="1"/>
    <x v="4"/>
  </r>
  <r>
    <n v="477"/>
    <x v="2"/>
    <x v="0"/>
  </r>
  <r>
    <n v="478"/>
    <x v="0"/>
    <x v="4"/>
  </r>
  <r>
    <n v="479"/>
    <x v="3"/>
    <x v="1"/>
  </r>
  <r>
    <n v="480"/>
    <x v="4"/>
    <x v="1"/>
  </r>
  <r>
    <n v="481"/>
    <x v="2"/>
    <x v="3"/>
  </r>
  <r>
    <n v="482"/>
    <x v="1"/>
    <x v="3"/>
  </r>
  <r>
    <n v="483"/>
    <x v="7"/>
    <x v="2"/>
  </r>
  <r>
    <n v="484"/>
    <x v="3"/>
    <x v="4"/>
  </r>
  <r>
    <n v="485"/>
    <x v="3"/>
    <x v="2"/>
  </r>
  <r>
    <n v="486"/>
    <x v="4"/>
    <x v="4"/>
  </r>
  <r>
    <n v="487"/>
    <x v="3"/>
    <x v="4"/>
  </r>
  <r>
    <n v="488"/>
    <x v="1"/>
    <x v="2"/>
  </r>
  <r>
    <n v="489"/>
    <x v="2"/>
    <x v="0"/>
  </r>
  <r>
    <n v="490"/>
    <x v="1"/>
    <x v="2"/>
  </r>
  <r>
    <n v="491"/>
    <x v="4"/>
    <x v="0"/>
  </r>
  <r>
    <n v="492"/>
    <x v="6"/>
    <x v="1"/>
  </r>
  <r>
    <n v="493"/>
    <x v="5"/>
    <x v="0"/>
  </r>
  <r>
    <n v="494"/>
    <x v="7"/>
    <x v="4"/>
  </r>
  <r>
    <n v="495"/>
    <x v="1"/>
    <x v="4"/>
  </r>
  <r>
    <n v="496"/>
    <x v="0"/>
    <x v="4"/>
  </r>
  <r>
    <n v="497"/>
    <x v="4"/>
    <x v="1"/>
  </r>
  <r>
    <n v="498"/>
    <x v="4"/>
    <x v="1"/>
  </r>
  <r>
    <n v="499"/>
    <x v="1"/>
    <x v="2"/>
  </r>
  <r>
    <n v="500"/>
    <x v="0"/>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G11" firstHeaderRow="1" firstDataRow="2" firstDataCol="1"/>
  <pivotFields count="3">
    <pivotField dataField="1" showAll="0"/>
    <pivotField axis="axisRow" showAll="0">
      <items count="9">
        <item x="7"/>
        <item x="5"/>
        <item x="3"/>
        <item x="0"/>
        <item x="2"/>
        <item x="4"/>
        <item x="1"/>
        <item x="6"/>
        <item t="default"/>
      </items>
    </pivotField>
    <pivotField axis="axisCol" showAll="0" sortType="ascending">
      <items count="6">
        <item x="0"/>
        <item x="4"/>
        <item x="2"/>
        <item x="1"/>
        <item x="3"/>
        <item t="default"/>
      </items>
    </pivotField>
  </pivotFields>
  <rowFields count="1">
    <field x="1"/>
  </rowFields>
  <rowItems count="9">
    <i>
      <x/>
    </i>
    <i>
      <x v="1"/>
    </i>
    <i>
      <x v="2"/>
    </i>
    <i>
      <x v="3"/>
    </i>
    <i>
      <x v="4"/>
    </i>
    <i>
      <x v="5"/>
    </i>
    <i>
      <x v="6"/>
    </i>
    <i>
      <x v="7"/>
    </i>
    <i t="grand">
      <x/>
    </i>
  </rowItems>
  <colFields count="1">
    <field x="2"/>
  </colFields>
  <colItems count="6">
    <i>
      <x/>
    </i>
    <i>
      <x v="1"/>
    </i>
    <i>
      <x v="2"/>
    </i>
    <i>
      <x v="3"/>
    </i>
    <i>
      <x v="4"/>
    </i>
    <i t="grand">
      <x/>
    </i>
  </colItems>
  <dataFields count="1">
    <dataField name="Count of Draw" fld="0" subtotal="count"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D3742-0BEF-4896-818E-77962916542F}">
  <dimension ref="A1"/>
  <sheetViews>
    <sheetView tabSelected="1" workbookViewId="0">
      <selection activeCell="N20" sqref="N20"/>
    </sheetView>
  </sheetViews>
  <sheetFormatPr defaultRowHeight="14.5" x14ac:dyDescent="0.35"/>
  <sheetData>
    <row r="1" spans="1:1" x14ac:dyDescent="0.35">
      <c r="A1" t="s">
        <v>151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4B474-F293-416A-AEE6-84D380BFC941}">
  <sheetPr>
    <tabColor theme="9"/>
  </sheetPr>
  <dimension ref="A1:P33"/>
  <sheetViews>
    <sheetView workbookViewId="0">
      <selection activeCell="E4" sqref="E4"/>
    </sheetView>
  </sheetViews>
  <sheetFormatPr defaultRowHeight="14.5" x14ac:dyDescent="0.35"/>
  <cols>
    <col min="2" max="7" width="17.54296875" customWidth="1"/>
    <col min="8" max="8" width="28" customWidth="1"/>
    <col min="10" max="12" width="16.81640625" customWidth="1"/>
  </cols>
  <sheetData>
    <row r="1" spans="1:16" ht="35.15" customHeight="1" x14ac:dyDescent="0.35">
      <c r="A1" s="29"/>
      <c r="B1" s="186" t="s">
        <v>29</v>
      </c>
      <c r="C1" s="186"/>
      <c r="D1" s="186"/>
      <c r="E1" s="187" t="s">
        <v>30</v>
      </c>
      <c r="F1" s="187"/>
      <c r="G1" s="187"/>
      <c r="H1" s="35" t="s">
        <v>31</v>
      </c>
      <c r="J1" s="187" t="s">
        <v>32</v>
      </c>
      <c r="K1" s="187"/>
      <c r="L1" s="187"/>
      <c r="M1" s="35" t="s">
        <v>33</v>
      </c>
      <c r="P1" t="s">
        <v>34</v>
      </c>
    </row>
    <row r="2" spans="1:16" ht="27.65" customHeight="1" x14ac:dyDescent="0.35">
      <c r="B2" s="36" t="str">
        <f>'GHG Price Calculations'!A7</f>
        <v>Low Price (High Demand Scenario)</v>
      </c>
      <c r="C2" s="36" t="str">
        <f>'GHG Price Calculations'!A8</f>
        <v>Mid Price (Mid Demand Scenario)</v>
      </c>
      <c r="D2" s="36" t="str">
        <f>'GHG Price Calculations'!A9</f>
        <v>High Price (Low Demand Scenario)</v>
      </c>
      <c r="E2" s="36" t="s">
        <v>35</v>
      </c>
      <c r="F2" s="36" t="s">
        <v>36</v>
      </c>
      <c r="G2" s="36" t="s">
        <v>37</v>
      </c>
      <c r="J2" s="36" t="s">
        <v>35</v>
      </c>
      <c r="K2" s="36" t="s">
        <v>36</v>
      </c>
      <c r="L2" s="36" t="s">
        <v>37</v>
      </c>
    </row>
    <row r="3" spans="1:16" x14ac:dyDescent="0.35">
      <c r="A3">
        <v>2020</v>
      </c>
      <c r="B3" s="37">
        <f>'GHG Price Calculations'!I7</f>
        <v>17.1180838726224</v>
      </c>
      <c r="C3" s="37">
        <f>'GHG Price Calculations'!I8</f>
        <v>17.1180838726224</v>
      </c>
      <c r="D3" s="37">
        <f>'GHG Price Calculations'!I9</f>
        <v>17.1180838726224</v>
      </c>
      <c r="E3" s="37">
        <f>B3/'Price Deflator'!$B20</f>
        <v>17.118083872622446</v>
      </c>
      <c r="F3" s="37">
        <f>C3/'Price Deflator'!$B20</f>
        <v>17.118083872622446</v>
      </c>
      <c r="G3" s="37">
        <f>D3/'Price Deflator'!$B20</f>
        <v>17.118083872622446</v>
      </c>
      <c r="J3" s="37">
        <f>E3*'Greenhouse Gas Costs Avoided'!$I2</f>
        <v>1.084435117423179</v>
      </c>
      <c r="K3" s="37">
        <f>F3*'Greenhouse Gas Costs Avoided'!$I2</f>
        <v>1.084435117423179</v>
      </c>
      <c r="L3" s="37">
        <f>G3*'Greenhouse Gas Costs Avoided'!$I2</f>
        <v>1.084435117423179</v>
      </c>
      <c r="M3" s="37">
        <f>H3*'Greenhouse Gas Costs Avoided'!$D2</f>
        <v>0</v>
      </c>
      <c r="P3">
        <v>4.1075895847193227</v>
      </c>
    </row>
    <row r="4" spans="1:16" x14ac:dyDescent="0.35">
      <c r="A4">
        <v>2021</v>
      </c>
      <c r="B4" s="37">
        <f>'GHG Price Calculations'!J7</f>
        <v>22.235634395651466</v>
      </c>
      <c r="C4" s="37">
        <f>'GHG Price Calculations'!J8</f>
        <v>22.235634395651466</v>
      </c>
      <c r="D4" s="37">
        <f>'GHG Price Calculations'!J9</f>
        <v>22.235634395651466</v>
      </c>
      <c r="E4" s="37">
        <f>B4/'Price Deflator'!$B21</f>
        <v>21.815874588157794</v>
      </c>
      <c r="F4" s="37">
        <f>C4/'Price Deflator'!$B21</f>
        <v>21.815874588157794</v>
      </c>
      <c r="G4" s="37">
        <f>D4/'Price Deflator'!$B21</f>
        <v>21.815874588157794</v>
      </c>
      <c r="H4" s="37">
        <v>107</v>
      </c>
      <c r="J4" s="37">
        <f>E4*'Greenhouse Gas Costs Avoided'!$I3</f>
        <v>1.382041395330184</v>
      </c>
      <c r="K4" s="37">
        <f>F4*'Greenhouse Gas Costs Avoided'!$I3</f>
        <v>1.382041395330184</v>
      </c>
      <c r="L4" s="37">
        <f>G4*'Greenhouse Gas Costs Avoided'!$I3</f>
        <v>1.382041395330184</v>
      </c>
      <c r="M4" s="37">
        <f>H4*'Greenhouse Gas Costs Avoided'!$D3</f>
        <v>5.6800949999999997</v>
      </c>
      <c r="P4">
        <v>4.1955149434126007</v>
      </c>
    </row>
    <row r="5" spans="1:16" x14ac:dyDescent="0.35">
      <c r="A5">
        <v>2022</v>
      </c>
      <c r="B5" s="37">
        <f>'GHG Price Calculations'!K7</f>
        <v>19.7</v>
      </c>
      <c r="C5" s="37">
        <f>'GHG Price Calculations'!K8</f>
        <v>24.921458143615091</v>
      </c>
      <c r="D5" s="37">
        <f>'GHG Price Calculations'!K9</f>
        <v>25.371890421148485</v>
      </c>
      <c r="E5" s="37">
        <f>B5/'Price Deflator'!$B22</f>
        <v>18.946072246720579</v>
      </c>
      <c r="F5" s="37">
        <f>C5/'Price Deflator'!$B22</f>
        <v>23.967702867134744</v>
      </c>
      <c r="G5" s="37">
        <f>D5/'Price Deflator'!$B22</f>
        <v>24.400896901266854</v>
      </c>
      <c r="H5" s="37">
        <v>108</v>
      </c>
      <c r="J5" s="37">
        <f>E5*'Greenhouse Gas Costs Avoided'!$I4</f>
        <v>1.2002386619007086</v>
      </c>
      <c r="K5" s="37">
        <f>F5*'Greenhouse Gas Costs Avoided'!$I4</f>
        <v>1.5183602829902079</v>
      </c>
      <c r="L5" s="37">
        <f>G5*'Greenhouse Gas Costs Avoided'!$I4</f>
        <v>1.5458032390340439</v>
      </c>
      <c r="M5" s="37">
        <f>H5*'Greenhouse Gas Costs Avoided'!$D4</f>
        <v>5.7331799999999999</v>
      </c>
      <c r="P5">
        <v>4.2834403021058787</v>
      </c>
    </row>
    <row r="6" spans="1:16" x14ac:dyDescent="0.35">
      <c r="A6">
        <v>2023</v>
      </c>
      <c r="B6" s="37">
        <f>'GHG Price Calculations'!L7</f>
        <v>21.143110671720596</v>
      </c>
      <c r="C6" s="37">
        <f>'GHG Price Calculations'!L8</f>
        <v>27.931700303789</v>
      </c>
      <c r="D6" s="37">
        <f>'GHG Price Calculations'!L9</f>
        <v>28.950504046273515</v>
      </c>
      <c r="E6" s="37">
        <f>B6/'Price Deflator'!$B23</f>
        <v>19.920985834119051</v>
      </c>
      <c r="F6" s="37">
        <f>C6/'Price Deflator'!$B23</f>
        <v>26.317177955222718</v>
      </c>
      <c r="G6" s="37">
        <f>D6/'Price Deflator'!$B23</f>
        <v>27.277092285564247</v>
      </c>
      <c r="H6" s="37">
        <v>109</v>
      </c>
      <c r="J6" s="37">
        <f>E6*'Greenhouse Gas Costs Avoided'!$I5</f>
        <v>1.2619996941806579</v>
      </c>
      <c r="K6" s="37">
        <f>F6*'Greenhouse Gas Costs Avoided'!$I5</f>
        <v>1.6672001480120395</v>
      </c>
      <c r="L6" s="37">
        <f>G6*'Greenhouse Gas Costs Avoided'!$I5</f>
        <v>1.7280109734108424</v>
      </c>
      <c r="M6" s="37">
        <f>H6*'Greenhouse Gas Costs Avoided'!$D5</f>
        <v>5.7862650000000002</v>
      </c>
      <c r="P6">
        <v>4.3713656607991576</v>
      </c>
    </row>
    <row r="7" spans="1:16" x14ac:dyDescent="0.35">
      <c r="A7">
        <v>2024</v>
      </c>
      <c r="B7" s="37">
        <f>'GHG Price Calculations'!M7</f>
        <v>22.69337986203864</v>
      </c>
      <c r="C7" s="37">
        <f>'GHG Price Calculations'!M8</f>
        <v>31.305547105820903</v>
      </c>
      <c r="D7" s="37">
        <f>'GHG Price Calculations'!M9</f>
        <v>33.0338682148289</v>
      </c>
      <c r="E7" s="37">
        <f>B7/'Price Deflator'!$B24</f>
        <v>20.944710352814074</v>
      </c>
      <c r="F7" s="37">
        <f>C7/'Price Deflator'!$B24</f>
        <v>28.893255238045125</v>
      </c>
      <c r="G7" s="37">
        <f>D7/'Price Deflator'!$B24</f>
        <v>30.488398193607274</v>
      </c>
      <c r="H7" s="37">
        <v>110</v>
      </c>
      <c r="J7" s="37">
        <f>E7*'Greenhouse Gas Costs Avoided'!$I6</f>
        <v>1.3268529118013257</v>
      </c>
      <c r="K7" s="37">
        <f>F7*'Greenhouse Gas Costs Avoided'!$I6</f>
        <v>1.8303953216936328</v>
      </c>
      <c r="L7" s="37">
        <f>G7*'Greenhouse Gas Costs Avoided'!$I6</f>
        <v>1.9314480476408618</v>
      </c>
      <c r="M7" s="37">
        <f>H7*'Greenhouse Gas Costs Avoided'!$D6</f>
        <v>5.8393499999999996</v>
      </c>
      <c r="P7">
        <v>4.4592910194924356</v>
      </c>
    </row>
    <row r="8" spans="1:16" x14ac:dyDescent="0.35">
      <c r="A8">
        <v>2025</v>
      </c>
      <c r="B8" s="37">
        <f>'GHG Price Calculations'!N7</f>
        <v>24.358771840123431</v>
      </c>
      <c r="C8" s="37">
        <f>'GHG Price Calculations'!N8</f>
        <v>35.086918051380763</v>
      </c>
      <c r="D8" s="37">
        <f>'GHG Price Calculations'!N9</f>
        <v>37.693176170283174</v>
      </c>
      <c r="E8" s="37">
        <f>B8/'Price Deflator'!$B25</f>
        <v>22.017919567056939</v>
      </c>
      <c r="F8" s="37">
        <f>C8/'Price Deflator'!$B25</f>
        <v>31.715102246604285</v>
      </c>
      <c r="G8" s="37">
        <f>D8/'Price Deflator'!$B25</f>
        <v>34.070901710124843</v>
      </c>
      <c r="H8" s="37">
        <v>111</v>
      </c>
      <c r="J8" s="37">
        <f>E8*'Greenhouse Gas Costs Avoided'!$I7</f>
        <v>1.3948409979053111</v>
      </c>
      <c r="K8" s="37">
        <f>F8*'Greenhouse Gas Costs Avoided'!$I7</f>
        <v>2.0091600721673259</v>
      </c>
      <c r="L8" s="37">
        <f>G8*'Greenhouse Gas Costs Avoided'!$I7</f>
        <v>2.1584005880368746</v>
      </c>
      <c r="M8" s="37">
        <f>H8*'Greenhouse Gas Costs Avoided'!$D7</f>
        <v>5.8924349999999999</v>
      </c>
      <c r="P8">
        <v>4.5472163781857144</v>
      </c>
    </row>
    <row r="9" spans="1:16" x14ac:dyDescent="0.35">
      <c r="A9">
        <v>2026</v>
      </c>
      <c r="B9" s="37">
        <f>'GHG Price Calculations'!O7</f>
        <v>26.139707251707026</v>
      </c>
      <c r="C9" s="37">
        <f>'GHG Price Calculations'!O8</f>
        <v>39.32503764214367</v>
      </c>
      <c r="D9" s="37">
        <f>'GHG Price Calculations'!O9</f>
        <v>43.009662706295394</v>
      </c>
      <c r="E9" s="37">
        <f>B9/'Price Deflator'!$B26</f>
        <v>23.125382269476081</v>
      </c>
      <c r="F9" s="37">
        <f>C9/'Price Deflator'!$B26</f>
        <v>34.790233856835599</v>
      </c>
      <c r="G9" s="37">
        <f>D9/'Price Deflator'!$B26</f>
        <v>38.049962908416198</v>
      </c>
      <c r="H9" s="37">
        <v>112</v>
      </c>
      <c r="J9" s="37">
        <f>E9*'Greenhouse Gas Costs Avoided'!$I8</f>
        <v>1.464999051498006</v>
      </c>
      <c r="K9" s="37">
        <f>F9*'Greenhouse Gas Costs Avoided'!$I8</f>
        <v>2.2039704688009323</v>
      </c>
      <c r="L9" s="37">
        <f>G9*'Greenhouse Gas Costs Avoided'!$I8</f>
        <v>2.4104751619151044</v>
      </c>
      <c r="M9" s="37">
        <f>H9*'Greenhouse Gas Costs Avoided'!$D8</f>
        <v>5.9455200000000001</v>
      </c>
      <c r="P9">
        <v>4.6140872072766808</v>
      </c>
    </row>
    <row r="10" spans="1:16" x14ac:dyDescent="0.35">
      <c r="A10">
        <v>2027</v>
      </c>
      <c r="B10" s="37">
        <f>'GHG Price Calculations'!P7</f>
        <v>28.008752677176531</v>
      </c>
      <c r="C10" s="37">
        <f>'GHG Price Calculations'!P8</f>
        <v>44.075076166319469</v>
      </c>
      <c r="D10" s="37">
        <f>'GHG Price Calculations'!P9</f>
        <v>49.076020491148753</v>
      </c>
      <c r="E10" s="37">
        <f>B10/'Price Deflator'!$B27</f>
        <v>24.222533249319248</v>
      </c>
      <c r="F10" s="37">
        <f>C10/'Price Deflator'!$B27</f>
        <v>38.117013285454661</v>
      </c>
      <c r="G10" s="37">
        <f>D10/'Price Deflator'!$B27</f>
        <v>42.441930627628253</v>
      </c>
      <c r="H10" s="37">
        <v>113</v>
      </c>
      <c r="J10" s="37">
        <f>E10*'Greenhouse Gas Costs Avoided'!$I9</f>
        <v>1.5345038547523033</v>
      </c>
      <c r="K10" s="37">
        <f>F10*'Greenhouse Gas Costs Avoided'!$I9</f>
        <v>2.4147228209427172</v>
      </c>
      <c r="L10" s="37">
        <f>G10*'Greenhouse Gas Costs Avoided'!$I9</f>
        <v>2.6887074725371978</v>
      </c>
      <c r="M10" s="37">
        <f>H10*'Greenhouse Gas Costs Avoided'!$D9</f>
        <v>5.9986050000000004</v>
      </c>
      <c r="P10">
        <v>4.6809580363676462</v>
      </c>
    </row>
    <row r="11" spans="1:16" x14ac:dyDescent="0.35">
      <c r="A11">
        <v>2028</v>
      </c>
      <c r="B11" s="37">
        <f>'GHG Price Calculations'!Q7</f>
        <v>30.003411706766986</v>
      </c>
      <c r="C11" s="37">
        <f>'GHG Price Calculations'!Q8</f>
        <v>49.398867885253182</v>
      </c>
      <c r="D11" s="37">
        <f>'GHG Price Calculations'!Q9</f>
        <v>55.99801615963667</v>
      </c>
      <c r="E11" s="37">
        <f>B11/'Price Deflator'!$B28</f>
        <v>25.344600035724898</v>
      </c>
      <c r="F11" s="37">
        <f>C11/'Price Deflator'!$B28</f>
        <v>41.72840612279375</v>
      </c>
      <c r="G11" s="37">
        <f>D11/'Price Deflator'!$B28</f>
        <v>47.302864628556662</v>
      </c>
      <c r="H11" s="37">
        <v>114</v>
      </c>
      <c r="J11" s="37">
        <f>E11*'Greenhouse Gas Costs Avoided'!$I10</f>
        <v>1.6055870809081549</v>
      </c>
      <c r="K11" s="37">
        <f>F11*'Greenhouse Gas Costs Avoided'!$I10</f>
        <v>2.6435055074141016</v>
      </c>
      <c r="L11" s="37">
        <f>G11*'Greenhouse Gas Costs Avoided'!$I10</f>
        <v>2.996648920499946</v>
      </c>
      <c r="M11" s="37">
        <f>H11*'Greenhouse Gas Costs Avoided'!$D10</f>
        <v>6.0516899999999998</v>
      </c>
      <c r="P11">
        <v>4.7478288654586125</v>
      </c>
    </row>
    <row r="12" spans="1:16" x14ac:dyDescent="0.35">
      <c r="A12">
        <v>2029</v>
      </c>
      <c r="B12" s="37">
        <f>'GHG Price Calculations'!R7</f>
        <v>32.135230801363271</v>
      </c>
      <c r="C12" s="37">
        <f>'GHG Price Calculations'!R8</f>
        <v>55.36571596918634</v>
      </c>
      <c r="D12" s="37">
        <f>'GHG Price Calculations'!R9</f>
        <v>63.896334348880032</v>
      </c>
      <c r="E12" s="37">
        <f>B12/'Price Deflator'!$B29</f>
        <v>26.511875533452777</v>
      </c>
      <c r="F12" s="37">
        <f>C12/'Price Deflator'!$B29</f>
        <v>45.677249983631562</v>
      </c>
      <c r="G12" s="37">
        <f>D12/'Price Deflator'!$B29</f>
        <v>52.715092471952183</v>
      </c>
      <c r="H12" s="37">
        <v>115</v>
      </c>
      <c r="J12" s="37">
        <f>E12*'Greenhouse Gas Costs Avoided'!$I11</f>
        <v>1.6795342908215394</v>
      </c>
      <c r="K12" s="37">
        <f>F12*'Greenhouse Gas Costs Avoided'!$I11</f>
        <v>2.8936658050138946</v>
      </c>
      <c r="L12" s="37">
        <f>G12*'Greenhouse Gas Costs Avoided'!$I11</f>
        <v>3.339514978438852</v>
      </c>
      <c r="M12" s="37">
        <f>H12*'Greenhouse Gas Costs Avoided'!$D11</f>
        <v>6.1047750000000001</v>
      </c>
      <c r="P12">
        <v>4.8146996945495788</v>
      </c>
    </row>
    <row r="13" spans="1:16" x14ac:dyDescent="0.35">
      <c r="A13">
        <v>2030</v>
      </c>
      <c r="B13" s="37">
        <f>'GHG Price Calculations'!S7</f>
        <v>34.417181963460926</v>
      </c>
      <c r="C13" s="37">
        <f>'GHG Price Calculations'!S8</f>
        <v>62.053294660538185</v>
      </c>
      <c r="D13" s="37">
        <f>'GHG Price Calculations'!S9</f>
        <v>72.908681828744989</v>
      </c>
      <c r="E13" s="37">
        <f>B13/'Price Deflator'!$B30</f>
        <v>27.727543772426976</v>
      </c>
      <c r="F13" s="37">
        <f>C13/'Price Deflator'!$B30</f>
        <v>49.99204890598088</v>
      </c>
      <c r="G13" s="37">
        <f>D13/'Price Deflator'!$B30</f>
        <v>58.737483764437521</v>
      </c>
      <c r="H13" s="37">
        <v>116</v>
      </c>
      <c r="J13" s="37">
        <f>E13*'Greenhouse Gas Costs Avoided'!$I12</f>
        <v>1.7565471936259263</v>
      </c>
      <c r="K13" s="37">
        <f>F13*'Greenhouse Gas Costs Avoided'!$I12</f>
        <v>3.1670094520501597</v>
      </c>
      <c r="L13" s="37">
        <f>G13*'Greenhouse Gas Costs Avoided'!$I12</f>
        <v>3.7210350514231747</v>
      </c>
      <c r="M13" s="37">
        <f>H13*'Greenhouse Gas Costs Avoided'!$D12</f>
        <v>6.1578600000000003</v>
      </c>
      <c r="P13">
        <v>4.8815705236405469</v>
      </c>
    </row>
    <row r="14" spans="1:16" x14ac:dyDescent="0.35">
      <c r="A14">
        <v>2031</v>
      </c>
      <c r="B14" s="37">
        <f>'GHG Price Calculations'!T7</f>
        <v>36.86194114089038</v>
      </c>
      <c r="C14" s="37">
        <f>'GHG Price Calculations'!T8</f>
        <v>69.548660408737945</v>
      </c>
      <c r="D14" s="37">
        <f>'GHG Price Calculations'!T9</f>
        <v>83.192188412265892</v>
      </c>
      <c r="E14" s="37">
        <f>B14/'Price Deflator'!$B31</f>
        <v>29.028241603487995</v>
      </c>
      <c r="F14" s="37">
        <f>C14/'Price Deflator'!$B31</f>
        <v>54.768556811140854</v>
      </c>
      <c r="G14" s="37">
        <f>D14/'Price Deflator'!$B31</f>
        <v>65.512636340122413</v>
      </c>
      <c r="H14" s="37">
        <v>117</v>
      </c>
      <c r="J14" s="37">
        <f>E14*'Greenhouse Gas Costs Avoided'!$I13</f>
        <v>1.8389467434619116</v>
      </c>
      <c r="K14" s="37">
        <f>F14*'Greenhouse Gas Costs Avoided'!$I13</f>
        <v>3.4696024846318703</v>
      </c>
      <c r="L14" s="37">
        <f>G14*'Greenhouse Gas Costs Avoided'!$I13</f>
        <v>4.1502427497639598</v>
      </c>
      <c r="M14" s="37">
        <f>H14*'Greenhouse Gas Costs Avoided'!$D13</f>
        <v>6.2109449999999997</v>
      </c>
      <c r="P14">
        <v>4.9484413527315132</v>
      </c>
    </row>
    <row r="15" spans="1:16" x14ac:dyDescent="0.35">
      <c r="A15">
        <v>2032</v>
      </c>
      <c r="B15" s="37">
        <f>'GHG Price Calculations'!U7</f>
        <v>39.488131682875967</v>
      </c>
      <c r="C15" s="37">
        <f>'GHG Price Calculations'!U8</f>
        <v>77.949385139190312</v>
      </c>
      <c r="D15" s="37">
        <f>'GHG Price Calculations'!U9</f>
        <v>94.926146505823979</v>
      </c>
      <c r="E15" s="37">
        <f>B15/'Price Deflator'!$B32</f>
        <v>30.400396163699316</v>
      </c>
      <c r="F15" s="37">
        <f>C15/'Price Deflator'!$B32</f>
        <v>60.010238214835042</v>
      </c>
      <c r="G15" s="37">
        <f>D15/'Price Deflator'!$B32</f>
        <v>73.079994851258945</v>
      </c>
      <c r="H15" s="37">
        <v>118</v>
      </c>
      <c r="J15" s="37">
        <f>E15*'Greenhouse Gas Costs Avoided'!$I14</f>
        <v>1.9258730958911894</v>
      </c>
      <c r="K15" s="37">
        <f>F15*'Greenhouse Gas Costs Avoided'!$I14</f>
        <v>3.8016643807416939</v>
      </c>
      <c r="L15" s="37">
        <f>G15*'Greenhouse Gas Costs Avoided'!$I14</f>
        <v>4.6296369025600148</v>
      </c>
      <c r="M15" s="37">
        <f>H15*'Greenhouse Gas Costs Avoided'!$D14</f>
        <v>6.26403</v>
      </c>
      <c r="P15">
        <v>5.0153121818224795</v>
      </c>
    </row>
    <row r="16" spans="1:16" x14ac:dyDescent="0.35">
      <c r="A16">
        <v>2033</v>
      </c>
      <c r="B16" s="37">
        <f>'GHG Price Calculations'!V7</f>
        <v>42.311402064234287</v>
      </c>
      <c r="C16" s="37">
        <f>'GHG Price Calculations'!V8</f>
        <v>87.364826408855308</v>
      </c>
      <c r="D16" s="37">
        <f>'GHG Price Calculations'!V9</f>
        <v>108.31513706299579</v>
      </c>
      <c r="E16" s="37">
        <f>B16/'Price Deflator'!$B33</f>
        <v>31.847125424427933</v>
      </c>
      <c r="F16" s="37">
        <f>C16/'Price Deflator'!$B33</f>
        <v>65.75812779974207</v>
      </c>
      <c r="G16" s="37">
        <f>D16/'Price Deflator'!$B33</f>
        <v>81.527096411801594</v>
      </c>
      <c r="H16" s="37">
        <v>119</v>
      </c>
      <c r="J16" s="37">
        <f>E16*'Greenhouse Gas Costs Avoided'!$I15</f>
        <v>2.0175237752202562</v>
      </c>
      <c r="K16" s="37">
        <f>F16*'Greenhouse Gas Costs Avoided'!$I15</f>
        <v>4.1657946983243246</v>
      </c>
      <c r="L16" s="37">
        <f>G16*'Greenhouse Gas Costs Avoided'!$I15</f>
        <v>5.1647630090130283</v>
      </c>
      <c r="M16" s="37">
        <f>H16*'Greenhouse Gas Costs Avoided'!$D15</f>
        <v>6.3171150000000003</v>
      </c>
      <c r="P16">
        <v>5.0821830109134458</v>
      </c>
    </row>
    <row r="17" spans="1:16" x14ac:dyDescent="0.35">
      <c r="A17">
        <v>2034</v>
      </c>
      <c r="B17" s="37">
        <f>'GHG Price Calculations'!W7</f>
        <v>45.346567846547899</v>
      </c>
      <c r="C17" s="37">
        <f>'GHG Price Calculations'!W8</f>
        <v>97.917550982862195</v>
      </c>
      <c r="D17" s="37">
        <f>'GHG Price Calculations'!W9</f>
        <v>123.59259644291748</v>
      </c>
      <c r="E17" s="37">
        <f>B17/'Price Deflator'!$B34</f>
        <v>33.374871850521551</v>
      </c>
      <c r="F17" s="37">
        <f>C17/'Price Deflator'!$B34</f>
        <v>72.066881159093455</v>
      </c>
      <c r="G17" s="37">
        <f>D17/'Price Deflator'!$B34</f>
        <v>90.963600198236662</v>
      </c>
      <c r="H17" s="37">
        <v>120</v>
      </c>
      <c r="J17" s="37">
        <f>E17*'Greenhouse Gas Costs Avoided'!$I16</f>
        <v>2.1143069132923484</v>
      </c>
      <c r="K17" s="37">
        <f>F17*'Greenhouse Gas Costs Avoided'!$I16</f>
        <v>4.5654558835919028</v>
      </c>
      <c r="L17" s="37">
        <f>G17*'Greenhouse Gas Costs Avoided'!$I16</f>
        <v>5.7625680068068199</v>
      </c>
      <c r="M17" s="37">
        <f>H17*'Greenhouse Gas Costs Avoided'!$D16</f>
        <v>6.3701999999999996</v>
      </c>
      <c r="P17">
        <v>5.1490538400044112</v>
      </c>
    </row>
    <row r="18" spans="1:16" x14ac:dyDescent="0.35">
      <c r="A18">
        <v>2035</v>
      </c>
      <c r="B18" s="37">
        <f>'GHG Price Calculations'!X7</f>
        <v>48.606109105059041</v>
      </c>
      <c r="C18" s="37">
        <f>'GHG Price Calculations'!X8</f>
        <v>109.74493036375556</v>
      </c>
      <c r="D18" s="37">
        <f>'GHG Price Calculations'!X9</f>
        <v>141.02488636115464</v>
      </c>
      <c r="E18" s="37">
        <f>B18/'Price Deflator'!$B35</f>
        <v>34.98097798205179</v>
      </c>
      <c r="F18" s="37">
        <f>C18/'Price Deflator'!$B35</f>
        <v>78.981532638183737</v>
      </c>
      <c r="G18" s="37">
        <f>D18/'Price Deflator'!$B35</f>
        <v>101.49317720655506</v>
      </c>
      <c r="H18" s="37">
        <v>121</v>
      </c>
      <c r="J18" s="37">
        <f>E18*'Greenhouse Gas Costs Avoided'!$I17</f>
        <v>2.2160541593217755</v>
      </c>
      <c r="K18" s="37">
        <f>F18*'Greenhouse Gas Costs Avoided'!$I17</f>
        <v>5.0035008741682265</v>
      </c>
      <c r="L18" s="37">
        <f>G18*'Greenhouse Gas Costs Avoided'!$I17</f>
        <v>6.4296194808152167</v>
      </c>
      <c r="M18" s="37">
        <f>H18*'Greenhouse Gas Costs Avoided'!$D17</f>
        <v>6.4232849999999999</v>
      </c>
      <c r="P18">
        <v>5.2159246690953784</v>
      </c>
    </row>
    <row r="19" spans="1:16" x14ac:dyDescent="0.35">
      <c r="A19">
        <v>2036</v>
      </c>
      <c r="B19" s="37">
        <f>'GHG Price Calculations'!Y7</f>
        <v>52.109606424827341</v>
      </c>
      <c r="C19" s="37">
        <f>'GHG Price Calculations'!Y8</f>
        <v>115.43565896258509</v>
      </c>
      <c r="D19" s="37">
        <f>'GHG Price Calculations'!Y9</f>
        <v>148.0645845572256</v>
      </c>
      <c r="E19" s="37">
        <f>B19/'Price Deflator'!$B36</f>
        <v>36.678837276122984</v>
      </c>
      <c r="F19" s="37">
        <f>C19/'Price Deflator'!$B36</f>
        <v>81.252691038046251</v>
      </c>
      <c r="G19" s="37">
        <f>D19/'Price Deflator'!$B36</f>
        <v>104.21949379267882</v>
      </c>
      <c r="H19" s="37">
        <v>122</v>
      </c>
      <c r="J19" s="37">
        <f>E19*'Greenhouse Gas Costs Avoided'!$I18</f>
        <v>2.3236139923401691</v>
      </c>
      <c r="K19" s="37">
        <f>F19*'Greenhouse Gas Costs Avoided'!$I18</f>
        <v>5.1473793563843691</v>
      </c>
      <c r="L19" s="37">
        <f>G19*'Greenhouse Gas Costs Avoided'!$I18</f>
        <v>6.6023323538917609</v>
      </c>
      <c r="M19" s="37">
        <f>H19*'Greenhouse Gas Costs Avoided'!$D18</f>
        <v>6.4763700000000002</v>
      </c>
      <c r="P19">
        <v>5.2900041023199584</v>
      </c>
    </row>
    <row r="20" spans="1:16" x14ac:dyDescent="0.35">
      <c r="A20">
        <v>2037</v>
      </c>
      <c r="B20" s="37">
        <f>'GHG Price Calculations'!Z7</f>
        <v>55.874070824161258</v>
      </c>
      <c r="C20" s="37">
        <f>'GHG Price Calculations'!Z8</f>
        <v>121.42147537894022</v>
      </c>
      <c r="D20" s="37">
        <f>'GHG Price Calculations'!Z9</f>
        <v>155.45569130231601</v>
      </c>
      <c r="E20" s="37">
        <f>B20/'Price Deflator'!$B37</f>
        <v>38.471763477737582</v>
      </c>
      <c r="F20" s="37">
        <f>C20/'Price Deflator'!$B37</f>
        <v>83.604044111934414</v>
      </c>
      <c r="G20" s="37">
        <f>D20/'Price Deflator'!$B37</f>
        <v>107.03810370059369</v>
      </c>
      <c r="H20" s="37">
        <v>123</v>
      </c>
      <c r="J20" s="37">
        <f>E20*'Greenhouse Gas Costs Avoided'!$I19</f>
        <v>2.4371963389653444</v>
      </c>
      <c r="K20" s="37">
        <f>F20*'Greenhouse Gas Costs Avoided'!$I19</f>
        <v>5.2963381923007766</v>
      </c>
      <c r="L20" s="37">
        <f>G20*'Greenhouse Gas Costs Avoided'!$I19</f>
        <v>6.7808920331878957</v>
      </c>
      <c r="M20" s="37">
        <f>H20*'Greenhouse Gas Costs Avoided'!$D19</f>
        <v>6.5294550000000005</v>
      </c>
      <c r="P20">
        <v>5.3640835355445384</v>
      </c>
    </row>
    <row r="21" spans="1:16" x14ac:dyDescent="0.35">
      <c r="A21">
        <v>2038</v>
      </c>
      <c r="B21" s="37">
        <f>'GHG Price Calculations'!AA7</f>
        <v>59.921459597898043</v>
      </c>
      <c r="C21" s="37">
        <f>'GHG Price Calculations'!AA8</f>
        <v>127.71768113678918</v>
      </c>
      <c r="D21" s="37">
        <f>'GHG Price Calculations'!AA9</f>
        <v>163.21574825302554</v>
      </c>
      <c r="E21" s="37">
        <f>B21/'Price Deflator'!$B38</f>
        <v>40.357504712839493</v>
      </c>
      <c r="F21" s="37">
        <f>C21/'Price Deflator'!$B38</f>
        <v>86.018714380110126</v>
      </c>
      <c r="G21" s="37">
        <f>D21/'Price Deflator'!$B38</f>
        <v>109.92690053835344</v>
      </c>
      <c r="H21" s="37">
        <v>124</v>
      </c>
      <c r="J21" s="37">
        <f>E21*'Greenhouse Gas Costs Avoided'!$I20</f>
        <v>2.5566585423833361</v>
      </c>
      <c r="K21" s="37">
        <f>F21*'Greenhouse Gas Costs Avoided'!$I20</f>
        <v>5.4493081891352544</v>
      </c>
      <c r="L21" s="37">
        <f>G21*'Greenhouse Gas Costs Avoided'!$I20</f>
        <v>6.9638980729572149</v>
      </c>
      <c r="M21" s="37">
        <f>H21*'Greenhouse Gas Costs Avoided'!$D20</f>
        <v>6.5825399999999998</v>
      </c>
      <c r="P21">
        <v>5.4381629687691184</v>
      </c>
    </row>
    <row r="22" spans="1:16" x14ac:dyDescent="0.35">
      <c r="A22">
        <v>2039</v>
      </c>
      <c r="B22" s="37">
        <f>'GHG Price Calculations'!AB7</f>
        <v>64.272478941502243</v>
      </c>
      <c r="C22" s="37">
        <f>'GHG Price Calculations'!AB8</f>
        <v>134.34037120741274</v>
      </c>
      <c r="D22" s="37">
        <f>'GHG Price Calculations'!AB9</f>
        <v>171.36317271259742</v>
      </c>
      <c r="E22" s="37">
        <f>B22/'Price Deflator'!$B39</f>
        <v>42.344029488692293</v>
      </c>
      <c r="F22" s="37">
        <f>C22/'Price Deflator'!$B39</f>
        <v>88.506196331807388</v>
      </c>
      <c r="G22" s="37">
        <f>D22/'Price Deflator'!$B39</f>
        <v>112.89757853003228</v>
      </c>
      <c r="H22" s="37">
        <v>125</v>
      </c>
      <c r="J22" s="37">
        <f>E22*'Greenhouse Gas Costs Avoided'!$I21</f>
        <v>2.6825054096259584</v>
      </c>
      <c r="K22" s="37">
        <f>F22*'Greenhouse Gas Costs Avoided'!$I21</f>
        <v>5.606890825278958</v>
      </c>
      <c r="L22" s="37">
        <f>G22*'Greenhouse Gas Costs Avoided'!$I21</f>
        <v>7.1520913053717949</v>
      </c>
      <c r="M22" s="37">
        <f>H22*'Greenhouse Gas Costs Avoided'!$D21</f>
        <v>6.6356250000000001</v>
      </c>
      <c r="P22">
        <v>5.5122424019936993</v>
      </c>
    </row>
    <row r="23" spans="1:16" x14ac:dyDescent="0.35">
      <c r="A23">
        <v>2040</v>
      </c>
      <c r="B23" s="37">
        <f>'GHG Price Calculations'!AC7</f>
        <v>68.948511190269485</v>
      </c>
      <c r="C23" s="37">
        <f>'GHG Price Calculations'!AC8</f>
        <v>141.30647515292932</v>
      </c>
      <c r="D23" s="37">
        <f>'GHG Price Calculations'!AC9</f>
        <v>179.91730134155833</v>
      </c>
      <c r="E23" s="37">
        <f>B23/'Price Deflator'!$B40</f>
        <v>44.42303580632219</v>
      </c>
      <c r="F23" s="37">
        <f>C23/'Price Deflator'!$B40</f>
        <v>91.042757806054695</v>
      </c>
      <c r="G23" s="37">
        <f>D23/'Price Deflator'!$B40</f>
        <v>115.91943874780665</v>
      </c>
      <c r="H23" s="37">
        <v>126</v>
      </c>
      <c r="J23" s="37">
        <f>E23*'Greenhouse Gas Costs Avoided'!$I22</f>
        <v>2.8142110068738071</v>
      </c>
      <c r="K23" s="37">
        <f>F23*'Greenhouse Gas Costs Avoided'!$I22</f>
        <v>5.7675826620899597</v>
      </c>
      <c r="L23" s="37">
        <f>G23*'Greenhouse Gas Costs Avoided'!$I22</f>
        <v>7.3435269452765404</v>
      </c>
      <c r="M23" s="37">
        <f>H23*'Greenhouse Gas Costs Avoided'!$D22</f>
        <v>6.6887100000000004</v>
      </c>
      <c r="P23">
        <v>5.5863218352182784</v>
      </c>
    </row>
    <row r="24" spans="1:16" x14ac:dyDescent="0.35">
      <c r="A24">
        <v>2041</v>
      </c>
      <c r="B24" s="37">
        <f>'GHG Price Calculations'!AD7</f>
        <v>73.96600781611005</v>
      </c>
      <c r="C24" s="37">
        <f>'GHG Price Calculations'!AD8</f>
        <v>148.63380040328227</v>
      </c>
      <c r="D24" s="37">
        <f>'GHG Price Calculations'!AD9</f>
        <v>188.89843605031157</v>
      </c>
      <c r="E24" s="37">
        <f>B24/'Price Deflator'!$B41</f>
        <v>46.622597488271253</v>
      </c>
      <c r="F24" s="37">
        <f>C24/'Price Deflator'!$B41</f>
        <v>93.687547211990633</v>
      </c>
      <c r="G24" s="37">
        <f>D24/'Price Deflator'!$B41</f>
        <v>119.06733931122673</v>
      </c>
      <c r="H24" s="37">
        <v>127</v>
      </c>
      <c r="J24" s="37">
        <f>E24*'Greenhouse Gas Costs Avoided'!$I23</f>
        <v>2.9535538181716783</v>
      </c>
      <c r="K24" s="37">
        <f>F24*'Greenhouse Gas Costs Avoided'!$I23</f>
        <v>5.935130766850258</v>
      </c>
      <c r="L24" s="37">
        <f>G24*'Greenhouse Gas Costs Avoided'!$I23</f>
        <v>7.5429472742415475</v>
      </c>
      <c r="M24" s="37">
        <f>H24*'Greenhouse Gas Costs Avoided'!$D23</f>
        <v>6.7417949999999998</v>
      </c>
      <c r="P24">
        <v>5.652043268573788</v>
      </c>
    </row>
    <row r="25" spans="1:16" x14ac:dyDescent="0.35">
      <c r="A25">
        <v>2042</v>
      </c>
      <c r="B25" s="37">
        <f>'GHG Price Calculations'!AE7</f>
        <v>79.341765050730714</v>
      </c>
      <c r="C25" s="37">
        <f>'GHG Price Calculations'!AE8</f>
        <v>156.34107777731782</v>
      </c>
      <c r="D25" s="37">
        <f>'GHG Price Calculations'!AE9</f>
        <v>198.32789218260399</v>
      </c>
      <c r="E25" s="37">
        <f>B25/'Price Deflator'!$B42</f>
        <v>48.908524764874997</v>
      </c>
      <c r="F25" s="37">
        <f>C25/'Price Deflator'!$B42</f>
        <v>96.373095170621937</v>
      </c>
      <c r="G25" s="37">
        <f>D25/'Price Deflator'!$B42</f>
        <v>122.25496395468721</v>
      </c>
      <c r="H25" s="37">
        <v>128</v>
      </c>
      <c r="J25" s="37">
        <f>E25*'Greenhouse Gas Costs Avoided'!$I24</f>
        <v>3.0983679126153492</v>
      </c>
      <c r="K25" s="37">
        <f>F25*'Greenhouse Gas Costs Avoided'!$I24</f>
        <v>6.1052609366481567</v>
      </c>
      <c r="L25" s="37">
        <f>G25*'Greenhouse Gas Costs Avoided'!$I24</f>
        <v>7.744884134129272</v>
      </c>
      <c r="M25" s="37">
        <f>H25*'Greenhouse Gas Costs Avoided'!$D24</f>
        <v>6.79488</v>
      </c>
      <c r="P25">
        <v>5.7177647019292968</v>
      </c>
    </row>
    <row r="26" spans="1:16" x14ac:dyDescent="0.35">
      <c r="A26">
        <v>2043</v>
      </c>
      <c r="B26" s="37">
        <f>'GHG Price Calculations'!AF7</f>
        <v>85.110769758903899</v>
      </c>
      <c r="C26" s="37">
        <f>'GHG Price Calculations'!AF8</f>
        <v>164.44800936431938</v>
      </c>
      <c r="D26" s="37">
        <f>'GHG Price Calculations'!AF9</f>
        <v>208.22804910421991</v>
      </c>
      <c r="E26" s="37">
        <f>B26/'Price Deflator'!$B43</f>
        <v>51.296349968383701</v>
      </c>
      <c r="F26" s="37">
        <f>C26/'Price Deflator'!$B43</f>
        <v>99.112987273548597</v>
      </c>
      <c r="G26" s="37">
        <f>D26/'Price Deflator'!$B43</f>
        <v>125.4992630232488</v>
      </c>
      <c r="H26" s="37">
        <v>129</v>
      </c>
      <c r="J26" s="37">
        <f>E26*'Greenhouse Gas Costs Avoided'!$I25</f>
        <v>3.2496372675397267</v>
      </c>
      <c r="K26" s="37">
        <f>F26*'Greenhouse Gas Costs Avoided'!$I25</f>
        <v>6.2788338222861402</v>
      </c>
      <c r="L26" s="37">
        <f>G26*'Greenhouse Gas Costs Avoided'!$I25</f>
        <v>7.950411333759269</v>
      </c>
      <c r="M26" s="37">
        <f>H26*'Greenhouse Gas Costs Avoided'!$D25</f>
        <v>6.8479650000000003</v>
      </c>
      <c r="P26">
        <v>5.7834861352848064</v>
      </c>
    </row>
    <row r="27" spans="1:16" x14ac:dyDescent="0.35">
      <c r="A27">
        <v>2044</v>
      </c>
      <c r="B27" s="37">
        <f>'GHG Price Calculations'!AG7</f>
        <v>91.301375677958674</v>
      </c>
      <c r="C27" s="37">
        <f>'GHG Price Calculations'!AG8</f>
        <v>172.97531888839728</v>
      </c>
      <c r="D27" s="37">
        <f>'GHG Price Calculations'!AG9</f>
        <v>218.62240331696793</v>
      </c>
      <c r="E27" s="37">
        <f>B27/'Price Deflator'!$B44</f>
        <v>53.799565158134051</v>
      </c>
      <c r="F27" s="37">
        <f>C27/'Price Deflator'!$B44</f>
        <v>101.92614153054797</v>
      </c>
      <c r="G27" s="37">
        <f>D27/'Price Deflator'!$B44</f>
        <v>128.82380079097237</v>
      </c>
      <c r="H27" s="37">
        <v>130</v>
      </c>
      <c r="J27" s="37">
        <f>E27*'Greenhouse Gas Costs Avoided'!$I26</f>
        <v>3.4082166084538064</v>
      </c>
      <c r="K27" s="37">
        <f>F27*'Greenhouse Gas Costs Avoided'!$I26</f>
        <v>6.4570478846612929</v>
      </c>
      <c r="L27" s="37">
        <f>G27*'Greenhouse Gas Costs Avoided'!$I26</f>
        <v>8.161021676093501</v>
      </c>
      <c r="M27" s="37">
        <f>H27*'Greenhouse Gas Costs Avoided'!$D26</f>
        <v>6.9010499999999997</v>
      </c>
      <c r="P27">
        <v>5.849207568640316</v>
      </c>
    </row>
    <row r="28" spans="1:16" x14ac:dyDescent="0.35">
      <c r="A28">
        <v>2045</v>
      </c>
      <c r="B28" s="37">
        <f>'GHG Price Calculations'!AH7</f>
        <v>97.937749608442971</v>
      </c>
      <c r="C28" s="37">
        <f>'GHG Price Calculations'!AH8</f>
        <v>181.94480468448063</v>
      </c>
      <c r="D28" s="37">
        <f>'GHG Price Calculations'!AH9</f>
        <v>229.53562422401995</v>
      </c>
      <c r="E28" s="37">
        <f>B28/'Price Deflator'!$B45</f>
        <v>56.423991612111237</v>
      </c>
      <c r="F28" s="37">
        <f>C28/'Price Deflator'!$B45</f>
        <v>104.82221793361833</v>
      </c>
      <c r="G28" s="37">
        <f>D28/'Price Deflator'!$B45</f>
        <v>132.24028719953677</v>
      </c>
      <c r="H28" s="37">
        <v>131</v>
      </c>
      <c r="J28" s="37">
        <f>E28*'Greenhouse Gas Costs Avoided'!$I27</f>
        <v>3.574474714849639</v>
      </c>
      <c r="K28" s="37">
        <f>F28*'Greenhouse Gas Costs Avoided'!$I27</f>
        <v>6.6405150868084322</v>
      </c>
      <c r="L28" s="37">
        <f>G28*'Greenhouse Gas Costs Avoided'!$I27</f>
        <v>8.3774569890184303</v>
      </c>
      <c r="M28" s="37">
        <f>H28*'Greenhouse Gas Costs Avoided'!$D27</f>
        <v>6.954135</v>
      </c>
      <c r="P28">
        <v>5.9149290019958238</v>
      </c>
    </row>
    <row r="29" spans="1:16" x14ac:dyDescent="0.35">
      <c r="A29">
        <v>2046</v>
      </c>
      <c r="B29" s="37">
        <f>'GHG Price Calculations'!AI7</f>
        <v>105.05882680510538</v>
      </c>
      <c r="C29" s="37">
        <f>'GHG Price Calculations'!AI8</f>
        <v>191.3793954213333</v>
      </c>
      <c r="D29" s="37">
        <f>'GHG Price Calculations'!AI9</f>
        <v>240.99361267894989</v>
      </c>
      <c r="E29" s="37">
        <f>B29/'Price Deflator'!$B46</f>
        <v>59.175214254751438</v>
      </c>
      <c r="F29" s="37">
        <f>C29/'Price Deflator'!$B46</f>
        <v>107.79595653596101</v>
      </c>
      <c r="G29" s="37">
        <f>D29/'Price Deflator'!$B46</f>
        <v>135.74155640209787</v>
      </c>
      <c r="H29" s="37">
        <v>132</v>
      </c>
      <c r="J29" s="37">
        <f>E29*'Greenhouse Gas Costs Avoided'!$I28</f>
        <v>3.7487653931597555</v>
      </c>
      <c r="K29" s="37">
        <f>F29*'Greenhouse Gas Costs Avoided'!$I28</f>
        <v>6.8289022097138705</v>
      </c>
      <c r="L29" s="37">
        <f>G29*'Greenhouse Gas Costs Avoided'!$I28</f>
        <v>8.5992633142510115</v>
      </c>
      <c r="M29" s="37">
        <f>H29*'Greenhouse Gas Costs Avoided'!$D28</f>
        <v>7.0072200000000002</v>
      </c>
      <c r="P29">
        <v>5.9916040075772523</v>
      </c>
    </row>
    <row r="30" spans="1:16" x14ac:dyDescent="0.35">
      <c r="A30">
        <v>2047</v>
      </c>
      <c r="B30" s="37">
        <f>'GHG Price Calculations'!AJ7</f>
        <v>112.70199398536546</v>
      </c>
      <c r="C30" s="37">
        <f>'GHG Price Calculations'!AJ8</f>
        <v>201.3032087140389</v>
      </c>
      <c r="D30" s="37">
        <f>'GHG Price Calculations'!AJ9</f>
        <v>253.02356245743073</v>
      </c>
      <c r="E30" s="37">
        <f>B30/'Price Deflator'!$B47</f>
        <v>62.058960781004416</v>
      </c>
      <c r="F30" s="37">
        <f>C30/'Price Deflator'!$B47</f>
        <v>110.84691133589952</v>
      </c>
      <c r="G30" s="37">
        <f>D30/'Price Deflator'!$B47</f>
        <v>139.32654413598658</v>
      </c>
      <c r="H30" s="37">
        <v>133</v>
      </c>
      <c r="J30" s="37">
        <f>E30*'Greenhouse Gas Costs Avoided'!$I29</f>
        <v>3.9314514943662893</v>
      </c>
      <c r="K30" s="37">
        <f>F30*'Greenhouse Gas Costs Avoided'!$I29</f>
        <v>7.0221809990540507</v>
      </c>
      <c r="L30" s="37">
        <f>G30*'Greenhouse Gas Costs Avoided'!$I29</f>
        <v>8.8263732304711304</v>
      </c>
      <c r="M30" s="37">
        <f>H30*'Greenhouse Gas Costs Avoided'!$D29</f>
        <v>7.0603049999999996</v>
      </c>
      <c r="P30">
        <v>6.0682790131586799</v>
      </c>
    </row>
    <row r="31" spans="1:16" x14ac:dyDescent="0.35">
      <c r="A31">
        <v>2048</v>
      </c>
      <c r="B31" s="37">
        <f>'GHG Price Calculations'!AK7</f>
        <v>120.90607177025883</v>
      </c>
      <c r="C31" s="37">
        <f>'GHG Price Calculations'!AK8</f>
        <v>211.7416127757856</v>
      </c>
      <c r="D31" s="37">
        <f>'GHG Price Calculations'!AK9</f>
        <v>265.65402479748542</v>
      </c>
      <c r="E31" s="37">
        <f>B31/'Price Deflator'!$B48</f>
        <v>65.076507732360355</v>
      </c>
      <c r="F31" s="37">
        <f>C31/'Price Deflator'!$B48</f>
        <v>113.96784710075578</v>
      </c>
      <c r="G31" s="37">
        <f>D31/'Price Deflator'!$B48</f>
        <v>142.9856742986068</v>
      </c>
      <c r="H31" s="37">
        <v>134</v>
      </c>
      <c r="J31" s="37">
        <f>E31*'Greenhouse Gas Costs Avoided'!$I30</f>
        <v>4.1226138877085248</v>
      </c>
      <c r="K31" s="37">
        <f>F31*'Greenhouse Gas Costs Avoided'!$I30</f>
        <v>7.2198931009350886</v>
      </c>
      <c r="L31" s="37">
        <f>G31*'Greenhouse Gas Costs Avoided'!$I30</f>
        <v>9.05818008905967</v>
      </c>
      <c r="M31" s="37">
        <f>H31*'Greenhouse Gas Costs Avoided'!$D30</f>
        <v>7.1133899999999999</v>
      </c>
      <c r="P31">
        <v>6.1449540187401075</v>
      </c>
    </row>
    <row r="32" spans="1:16" x14ac:dyDescent="0.35">
      <c r="A32">
        <v>2049</v>
      </c>
      <c r="B32" s="37">
        <f>'GHG Price Calculations'!AL7</f>
        <v>129.70250712242205</v>
      </c>
      <c r="C32" s="37">
        <f>'GHG Price Calculations'!AL8</f>
        <v>222.72129126655079</v>
      </c>
      <c r="D32" s="37">
        <f>'GHG Price Calculations'!AL9</f>
        <v>278.91497616146427</v>
      </c>
      <c r="E32" s="37">
        <f>B32/'Price Deflator'!$B49</f>
        <v>68.230186253902488</v>
      </c>
      <c r="F32" s="37">
        <f>C32/'Price Deflator'!$B49</f>
        <v>117.16284845198182</v>
      </c>
      <c r="G32" s="37">
        <f>D32/'Price Deflator'!$B49</f>
        <v>146.72361540812219</v>
      </c>
      <c r="H32" s="37">
        <v>135</v>
      </c>
      <c r="J32" s="37">
        <f>E32*'Greenhouse Gas Costs Avoided'!$I31</f>
        <v>4.322400251840854</v>
      </c>
      <c r="K32" s="37">
        <f>F32*'Greenhouse Gas Costs Avoided'!$I31</f>
        <v>7.4222972772007143</v>
      </c>
      <c r="L32" s="37">
        <f>G32*'Greenhouse Gas Costs Avoided'!$I31</f>
        <v>9.2949796418706736</v>
      </c>
      <c r="M32" s="37">
        <f>H32*'Greenhouse Gas Costs Avoided'!$D31</f>
        <v>7.1664750000000002</v>
      </c>
      <c r="P32">
        <v>6.2216290243215351</v>
      </c>
    </row>
    <row r="33" spans="1:16" x14ac:dyDescent="0.35">
      <c r="A33">
        <v>2050</v>
      </c>
      <c r="B33" s="37">
        <f>'GHG Price Calculations'!AM7</f>
        <v>139.12888778777241</v>
      </c>
      <c r="C33" s="37">
        <f>'GHG Price Calculations'!AM8</f>
        <v>234.27031150445868</v>
      </c>
      <c r="D33" s="37">
        <f>'GHG Price Calculations'!AM9</f>
        <v>292.83788938057336</v>
      </c>
      <c r="E33" s="37">
        <f>B33/'Price Deflator'!$B50</f>
        <v>71.514231715171761</v>
      </c>
      <c r="F33" s="37">
        <f>C33/'Price Deflator'!$B50</f>
        <v>120.41827982173916</v>
      </c>
      <c r="G33" s="37">
        <f>D33/'Price Deflator'!$B50</f>
        <v>150.52284977717397</v>
      </c>
      <c r="H33" s="37">
        <v>136</v>
      </c>
      <c r="J33" s="37">
        <f>E33*'Greenhouse Gas Costs Avoided'!$I32</f>
        <v>4.530445395906912</v>
      </c>
      <c r="K33" s="37">
        <f>F33*'Greenhouse Gas Costs Avoided'!$I32</f>
        <v>7.6285297110405814</v>
      </c>
      <c r="L33" s="37">
        <f>G33*'Greenhouse Gas Costs Avoided'!$I32</f>
        <v>9.5356621388007277</v>
      </c>
      <c r="M33" s="37">
        <f>H33*'Greenhouse Gas Costs Avoided'!$D32</f>
        <v>7.2195600000000004</v>
      </c>
      <c r="P33">
        <v>6.2983040299029618</v>
      </c>
    </row>
  </sheetData>
  <mergeCells count="3">
    <mergeCell ref="B1:D1"/>
    <mergeCell ref="E1:G1"/>
    <mergeCell ref="J1:L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5C50B-E51F-4D93-9B1D-5A187ED809D7}">
  <sheetPr>
    <tabColor theme="9"/>
  </sheetPr>
  <dimension ref="A1:H351"/>
  <sheetViews>
    <sheetView workbookViewId="0">
      <selection activeCell="F2" sqref="F2"/>
    </sheetView>
  </sheetViews>
  <sheetFormatPr defaultRowHeight="14.5" x14ac:dyDescent="0.35"/>
  <cols>
    <col min="2" max="3" width="8.7265625" customWidth="1"/>
    <col min="4" max="4" width="13.81640625" customWidth="1"/>
    <col min="7" max="7" width="16.7265625" customWidth="1"/>
  </cols>
  <sheetData>
    <row r="1" spans="1:8" x14ac:dyDescent="0.35">
      <c r="A1" t="s">
        <v>0</v>
      </c>
      <c r="B1" t="s">
        <v>38</v>
      </c>
      <c r="C1" t="s">
        <v>39</v>
      </c>
      <c r="D1" t="s">
        <v>40</v>
      </c>
      <c r="E1" t="s">
        <v>41</v>
      </c>
      <c r="F1" t="s">
        <v>42</v>
      </c>
      <c r="G1" t="s">
        <v>43</v>
      </c>
      <c r="H1" t="s">
        <v>44</v>
      </c>
    </row>
    <row r="2" spans="1:8" x14ac:dyDescent="0.35">
      <c r="A2">
        <f>YEAR(D2)</f>
        <v>2021</v>
      </c>
      <c r="B2">
        <f>MONTH(D2)</f>
        <v>11</v>
      </c>
      <c r="C2">
        <f>DAY(D2)</f>
        <v>1</v>
      </c>
      <c r="D2" s="38">
        <v>44501</v>
      </c>
      <c r="E2">
        <f>VLOOKUP(YEAR(D2),'Greenhouse Gas Costs Avoided'!$A$2:$O$32,10,FALSE)</f>
        <v>4.1955149434126007</v>
      </c>
      <c r="F2">
        <f>VLOOKUP(YEAR(D2),'Greenhouse Gas Costs Avoided'!$A$2:$O$32,15,FALSE)</f>
        <v>5.0068187922152507</v>
      </c>
      <c r="G2">
        <f>VLOOKUP(YEAR(D2),'Emissions Credit Price'!$A$3:$M$33,13,FALSE)</f>
        <v>5.6800949999999997</v>
      </c>
      <c r="H2">
        <f>MAX(VLOOKUP(YEAR(D2),'Emissions Credit Price'!$A$3:$M$33,11,FALSE),F2)</f>
        <v>5.0068187922152507</v>
      </c>
    </row>
    <row r="3" spans="1:8" x14ac:dyDescent="0.35">
      <c r="A3">
        <f t="shared" ref="A3:A66" si="0">YEAR(D3)</f>
        <v>2021</v>
      </c>
      <c r="B3">
        <f t="shared" ref="B3:B66" si="1">MONTH(D3)</f>
        <v>12</v>
      </c>
      <c r="C3">
        <f t="shared" ref="C3:C66" si="2">DAY(D3)</f>
        <v>1</v>
      </c>
      <c r="D3" s="38">
        <v>44531</v>
      </c>
      <c r="E3">
        <f>VLOOKUP(YEAR(D3),'Greenhouse Gas Costs Avoided'!$A$2:$O$32,10,FALSE)</f>
        <v>4.1955149434126007</v>
      </c>
      <c r="F3">
        <f>VLOOKUP(YEAR(D3),'Greenhouse Gas Costs Avoided'!$A$2:$O$32,15,FALSE)</f>
        <v>5.0068187922152507</v>
      </c>
      <c r="G3">
        <f>VLOOKUP(YEAR(D3),'Emissions Credit Price'!$A$3:$M$33,13,FALSE)</f>
        <v>5.6800949999999997</v>
      </c>
      <c r="H3">
        <f>MAX(VLOOKUP(YEAR(D3),'Emissions Credit Price'!$A$3:$M$33,11,FALSE),F3)</f>
        <v>5.0068187922152507</v>
      </c>
    </row>
    <row r="4" spans="1:8" x14ac:dyDescent="0.35">
      <c r="A4">
        <f t="shared" si="0"/>
        <v>2022</v>
      </c>
      <c r="B4">
        <f t="shared" si="1"/>
        <v>1</v>
      </c>
      <c r="C4">
        <f t="shared" si="2"/>
        <v>1</v>
      </c>
      <c r="D4" s="38">
        <v>44562</v>
      </c>
      <c r="E4">
        <f>VLOOKUP(YEAR(D4),'Greenhouse Gas Costs Avoided'!$A$2:$O$32,10,FALSE)</f>
        <v>4.2834403021058787</v>
      </c>
      <c r="F4">
        <f>VLOOKUP(YEAR(D4),'Greenhouse Gas Costs Avoided'!$A$2:$O$32,15,FALSE)</f>
        <v>5.1117466363906061</v>
      </c>
      <c r="G4">
        <f>VLOOKUP(YEAR(D4),'Emissions Credit Price'!$A$3:$M$33,13,FALSE)</f>
        <v>5.7331799999999999</v>
      </c>
      <c r="H4">
        <f>MAX(VLOOKUP(YEAR(D4),'Emissions Credit Price'!$A$3:$M$33,11,FALSE),F4)</f>
        <v>5.1117466363906061</v>
      </c>
    </row>
    <row r="5" spans="1:8" x14ac:dyDescent="0.35">
      <c r="A5">
        <f t="shared" si="0"/>
        <v>2022</v>
      </c>
      <c r="B5">
        <f t="shared" si="1"/>
        <v>2</v>
      </c>
      <c r="C5">
        <f t="shared" si="2"/>
        <v>1</v>
      </c>
      <c r="D5" s="38">
        <v>44593</v>
      </c>
      <c r="E5">
        <f>VLOOKUP(YEAR(D5),'Greenhouse Gas Costs Avoided'!$A$2:$O$32,10,FALSE)</f>
        <v>4.2834403021058787</v>
      </c>
      <c r="F5">
        <f>VLOOKUP(YEAR(D5),'Greenhouse Gas Costs Avoided'!$A$2:$O$32,15,FALSE)</f>
        <v>5.1117466363906061</v>
      </c>
      <c r="G5">
        <f>VLOOKUP(YEAR(D5),'Emissions Credit Price'!$A$3:$M$33,13,FALSE)</f>
        <v>5.7331799999999999</v>
      </c>
      <c r="H5">
        <f>MAX(VLOOKUP(YEAR(D5),'Emissions Credit Price'!$A$3:$M$33,11,FALSE),F5)</f>
        <v>5.1117466363906061</v>
      </c>
    </row>
    <row r="6" spans="1:8" x14ac:dyDescent="0.35">
      <c r="A6">
        <f t="shared" si="0"/>
        <v>2022</v>
      </c>
      <c r="B6">
        <f t="shared" si="1"/>
        <v>3</v>
      </c>
      <c r="C6">
        <f t="shared" si="2"/>
        <v>1</v>
      </c>
      <c r="D6" s="38">
        <v>44621</v>
      </c>
      <c r="E6">
        <f>VLOOKUP(YEAR(D6),'Greenhouse Gas Costs Avoided'!$A$2:$O$32,10,FALSE)</f>
        <v>4.2834403021058787</v>
      </c>
      <c r="F6">
        <f>VLOOKUP(YEAR(D6),'Greenhouse Gas Costs Avoided'!$A$2:$O$32,15,FALSE)</f>
        <v>5.1117466363906061</v>
      </c>
      <c r="G6">
        <f>VLOOKUP(YEAR(D6),'Emissions Credit Price'!$A$3:$M$33,13,FALSE)</f>
        <v>5.7331799999999999</v>
      </c>
      <c r="H6">
        <f>MAX(VLOOKUP(YEAR(D6),'Emissions Credit Price'!$A$3:$M$33,11,FALSE),F6)</f>
        <v>5.1117466363906061</v>
      </c>
    </row>
    <row r="7" spans="1:8" x14ac:dyDescent="0.35">
      <c r="A7">
        <f t="shared" si="0"/>
        <v>2022</v>
      </c>
      <c r="B7">
        <f t="shared" si="1"/>
        <v>4</v>
      </c>
      <c r="C7">
        <f t="shared" si="2"/>
        <v>1</v>
      </c>
      <c r="D7" s="38">
        <v>44652</v>
      </c>
      <c r="E7">
        <f>VLOOKUP(YEAR(D7),'Greenhouse Gas Costs Avoided'!$A$2:$O$32,10,FALSE)</f>
        <v>4.2834403021058787</v>
      </c>
      <c r="F7">
        <f>VLOOKUP(YEAR(D7),'Greenhouse Gas Costs Avoided'!$A$2:$O$32,15,FALSE)</f>
        <v>5.1117466363906061</v>
      </c>
      <c r="G7">
        <f>VLOOKUP(YEAR(D7),'Emissions Credit Price'!$A$3:$M$33,13,FALSE)</f>
        <v>5.7331799999999999</v>
      </c>
      <c r="H7">
        <f>MAX(VLOOKUP(YEAR(D7),'Emissions Credit Price'!$A$3:$M$33,11,FALSE),F7)</f>
        <v>5.1117466363906061</v>
      </c>
    </row>
    <row r="8" spans="1:8" x14ac:dyDescent="0.35">
      <c r="A8">
        <f t="shared" si="0"/>
        <v>2022</v>
      </c>
      <c r="B8">
        <f t="shared" si="1"/>
        <v>5</v>
      </c>
      <c r="C8">
        <f t="shared" si="2"/>
        <v>1</v>
      </c>
      <c r="D8" s="38">
        <v>44682</v>
      </c>
      <c r="E8">
        <f>VLOOKUP(YEAR(D8),'Greenhouse Gas Costs Avoided'!$A$2:$O$32,10,FALSE)</f>
        <v>4.2834403021058787</v>
      </c>
      <c r="F8">
        <f>VLOOKUP(YEAR(D8),'Greenhouse Gas Costs Avoided'!$A$2:$O$32,15,FALSE)</f>
        <v>5.1117466363906061</v>
      </c>
      <c r="G8">
        <f>VLOOKUP(YEAR(D8),'Emissions Credit Price'!$A$3:$M$33,13,FALSE)</f>
        <v>5.7331799999999999</v>
      </c>
      <c r="H8">
        <f>MAX(VLOOKUP(YEAR(D8),'Emissions Credit Price'!$A$3:$M$33,11,FALSE),F8)</f>
        <v>5.1117466363906061</v>
      </c>
    </row>
    <row r="9" spans="1:8" x14ac:dyDescent="0.35">
      <c r="A9">
        <f t="shared" si="0"/>
        <v>2022</v>
      </c>
      <c r="B9">
        <f t="shared" si="1"/>
        <v>6</v>
      </c>
      <c r="C9">
        <f t="shared" si="2"/>
        <v>1</v>
      </c>
      <c r="D9" s="38">
        <v>44713</v>
      </c>
      <c r="E9">
        <f>VLOOKUP(YEAR(D9),'Greenhouse Gas Costs Avoided'!$A$2:$O$32,10,FALSE)</f>
        <v>4.2834403021058787</v>
      </c>
      <c r="F9">
        <f>VLOOKUP(YEAR(D9),'Greenhouse Gas Costs Avoided'!$A$2:$O$32,15,FALSE)</f>
        <v>5.1117466363906061</v>
      </c>
      <c r="G9">
        <f>VLOOKUP(YEAR(D9),'Emissions Credit Price'!$A$3:$M$33,13,FALSE)</f>
        <v>5.7331799999999999</v>
      </c>
      <c r="H9">
        <f>MAX(VLOOKUP(YEAR(D9),'Emissions Credit Price'!$A$3:$M$33,11,FALSE),F9)</f>
        <v>5.1117466363906061</v>
      </c>
    </row>
    <row r="10" spans="1:8" x14ac:dyDescent="0.35">
      <c r="A10">
        <f t="shared" si="0"/>
        <v>2022</v>
      </c>
      <c r="B10">
        <f t="shared" si="1"/>
        <v>7</v>
      </c>
      <c r="C10">
        <f t="shared" si="2"/>
        <v>1</v>
      </c>
      <c r="D10" s="38">
        <v>44743</v>
      </c>
      <c r="E10">
        <f>VLOOKUP(YEAR(D10),'Greenhouse Gas Costs Avoided'!$A$2:$O$32,10,FALSE)</f>
        <v>4.2834403021058787</v>
      </c>
      <c r="F10">
        <f>VLOOKUP(YEAR(D10),'Greenhouse Gas Costs Avoided'!$A$2:$O$32,15,FALSE)</f>
        <v>5.1117466363906061</v>
      </c>
      <c r="G10">
        <f>VLOOKUP(YEAR(D10),'Emissions Credit Price'!$A$3:$M$33,13,FALSE)</f>
        <v>5.7331799999999999</v>
      </c>
      <c r="H10">
        <f>MAX(VLOOKUP(YEAR(D10),'Emissions Credit Price'!$A$3:$M$33,11,FALSE),F10)</f>
        <v>5.1117466363906061</v>
      </c>
    </row>
    <row r="11" spans="1:8" x14ac:dyDescent="0.35">
      <c r="A11">
        <f t="shared" si="0"/>
        <v>2022</v>
      </c>
      <c r="B11">
        <f t="shared" si="1"/>
        <v>8</v>
      </c>
      <c r="C11">
        <f t="shared" si="2"/>
        <v>1</v>
      </c>
      <c r="D11" s="38">
        <v>44774</v>
      </c>
      <c r="E11">
        <f>VLOOKUP(YEAR(D11),'Greenhouse Gas Costs Avoided'!$A$2:$O$32,10,FALSE)</f>
        <v>4.2834403021058787</v>
      </c>
      <c r="F11">
        <f>VLOOKUP(YEAR(D11),'Greenhouse Gas Costs Avoided'!$A$2:$O$32,15,FALSE)</f>
        <v>5.1117466363906061</v>
      </c>
      <c r="G11">
        <f>VLOOKUP(YEAR(D11),'Emissions Credit Price'!$A$3:$M$33,13,FALSE)</f>
        <v>5.7331799999999999</v>
      </c>
      <c r="H11">
        <f>MAX(VLOOKUP(YEAR(D11),'Emissions Credit Price'!$A$3:$M$33,11,FALSE),F11)</f>
        <v>5.1117466363906061</v>
      </c>
    </row>
    <row r="12" spans="1:8" x14ac:dyDescent="0.35">
      <c r="A12">
        <f t="shared" si="0"/>
        <v>2022</v>
      </c>
      <c r="B12">
        <f t="shared" si="1"/>
        <v>9</v>
      </c>
      <c r="C12">
        <f t="shared" si="2"/>
        <v>1</v>
      </c>
      <c r="D12" s="38">
        <v>44805</v>
      </c>
      <c r="E12">
        <f>VLOOKUP(YEAR(D12),'Greenhouse Gas Costs Avoided'!$A$2:$O$32,10,FALSE)</f>
        <v>4.2834403021058787</v>
      </c>
      <c r="F12">
        <f>VLOOKUP(YEAR(D12),'Greenhouse Gas Costs Avoided'!$A$2:$O$32,15,FALSE)</f>
        <v>5.1117466363906061</v>
      </c>
      <c r="G12">
        <f>VLOOKUP(YEAR(D12),'Emissions Credit Price'!$A$3:$M$33,13,FALSE)</f>
        <v>5.7331799999999999</v>
      </c>
      <c r="H12">
        <f>MAX(VLOOKUP(YEAR(D12),'Emissions Credit Price'!$A$3:$M$33,11,FALSE),F12)</f>
        <v>5.1117466363906061</v>
      </c>
    </row>
    <row r="13" spans="1:8" x14ac:dyDescent="0.35">
      <c r="A13">
        <f t="shared" si="0"/>
        <v>2022</v>
      </c>
      <c r="B13">
        <f t="shared" si="1"/>
        <v>10</v>
      </c>
      <c r="C13">
        <f t="shared" si="2"/>
        <v>1</v>
      </c>
      <c r="D13" s="38">
        <v>44835</v>
      </c>
      <c r="E13">
        <f>VLOOKUP(YEAR(D13),'Greenhouse Gas Costs Avoided'!$A$2:$O$32,10,FALSE)</f>
        <v>4.2834403021058787</v>
      </c>
      <c r="F13">
        <f>VLOOKUP(YEAR(D13),'Greenhouse Gas Costs Avoided'!$A$2:$O$32,15,FALSE)</f>
        <v>5.1117466363906061</v>
      </c>
      <c r="G13">
        <f>VLOOKUP(YEAR(D13),'Emissions Credit Price'!$A$3:$M$33,13,FALSE)</f>
        <v>5.7331799999999999</v>
      </c>
      <c r="H13">
        <f>MAX(VLOOKUP(YEAR(D13),'Emissions Credit Price'!$A$3:$M$33,11,FALSE),F13)</f>
        <v>5.1117466363906061</v>
      </c>
    </row>
    <row r="14" spans="1:8" x14ac:dyDescent="0.35">
      <c r="A14">
        <f t="shared" si="0"/>
        <v>2022</v>
      </c>
      <c r="B14">
        <f t="shared" si="1"/>
        <v>11</v>
      </c>
      <c r="C14">
        <f t="shared" si="2"/>
        <v>1</v>
      </c>
      <c r="D14" s="38">
        <v>44866</v>
      </c>
      <c r="E14">
        <f>VLOOKUP(YEAR(D14),'Greenhouse Gas Costs Avoided'!$A$2:$O$32,10,FALSE)</f>
        <v>4.2834403021058787</v>
      </c>
      <c r="F14">
        <f>VLOOKUP(YEAR(D14),'Greenhouse Gas Costs Avoided'!$A$2:$O$32,15,FALSE)</f>
        <v>5.1117466363906061</v>
      </c>
      <c r="G14">
        <f>VLOOKUP(YEAR(D14),'Emissions Credit Price'!$A$3:$M$33,13,FALSE)</f>
        <v>5.7331799999999999</v>
      </c>
      <c r="H14">
        <f>MAX(VLOOKUP(YEAR(D14),'Emissions Credit Price'!$A$3:$M$33,11,FALSE),F14)</f>
        <v>5.1117466363906061</v>
      </c>
    </row>
    <row r="15" spans="1:8" x14ac:dyDescent="0.35">
      <c r="A15">
        <f t="shared" si="0"/>
        <v>2022</v>
      </c>
      <c r="B15">
        <f t="shared" si="1"/>
        <v>12</v>
      </c>
      <c r="C15">
        <f t="shared" si="2"/>
        <v>1</v>
      </c>
      <c r="D15" s="38">
        <v>44896</v>
      </c>
      <c r="E15">
        <f>VLOOKUP(YEAR(D15),'Greenhouse Gas Costs Avoided'!$A$2:$O$32,10,FALSE)</f>
        <v>4.2834403021058787</v>
      </c>
      <c r="F15">
        <f>VLOOKUP(YEAR(D15),'Greenhouse Gas Costs Avoided'!$A$2:$O$32,15,FALSE)</f>
        <v>5.1117466363906061</v>
      </c>
      <c r="G15">
        <f>VLOOKUP(YEAR(D15),'Emissions Credit Price'!$A$3:$M$33,13,FALSE)</f>
        <v>5.7331799999999999</v>
      </c>
      <c r="H15">
        <f>MAX(VLOOKUP(YEAR(D15),'Emissions Credit Price'!$A$3:$M$33,11,FALSE),F15)</f>
        <v>5.1117466363906061</v>
      </c>
    </row>
    <row r="16" spans="1:8" x14ac:dyDescent="0.35">
      <c r="A16">
        <f t="shared" si="0"/>
        <v>2023</v>
      </c>
      <c r="B16">
        <f t="shared" si="1"/>
        <v>1</v>
      </c>
      <c r="C16">
        <f t="shared" si="2"/>
        <v>1</v>
      </c>
      <c r="D16" s="38">
        <v>44927</v>
      </c>
      <c r="E16">
        <f>VLOOKUP(YEAR(D16),'Greenhouse Gas Costs Avoided'!$A$2:$O$32,10,FALSE)</f>
        <v>4.3713656607991576</v>
      </c>
      <c r="F16">
        <f>VLOOKUP(YEAR(D16),'Greenhouse Gas Costs Avoided'!$A$2:$O$32,15,FALSE)</f>
        <v>5.2166744805659615</v>
      </c>
      <c r="G16">
        <f>VLOOKUP(YEAR(D16),'Emissions Credit Price'!$A$3:$M$33,13,FALSE)</f>
        <v>5.7862650000000002</v>
      </c>
      <c r="H16">
        <f>MAX(VLOOKUP(YEAR(D16),'Emissions Credit Price'!$A$3:$M$33,11,FALSE),F16)</f>
        <v>5.2166744805659615</v>
      </c>
    </row>
    <row r="17" spans="1:8" x14ac:dyDescent="0.35">
      <c r="A17">
        <f t="shared" si="0"/>
        <v>2023</v>
      </c>
      <c r="B17">
        <f t="shared" si="1"/>
        <v>2</v>
      </c>
      <c r="C17">
        <f t="shared" si="2"/>
        <v>1</v>
      </c>
      <c r="D17" s="38">
        <v>44958</v>
      </c>
      <c r="E17">
        <f>VLOOKUP(YEAR(D17),'Greenhouse Gas Costs Avoided'!$A$2:$O$32,10,FALSE)</f>
        <v>4.3713656607991576</v>
      </c>
      <c r="F17">
        <f>VLOOKUP(YEAR(D17),'Greenhouse Gas Costs Avoided'!$A$2:$O$32,15,FALSE)</f>
        <v>5.2166744805659615</v>
      </c>
      <c r="G17">
        <f>VLOOKUP(YEAR(D17),'Emissions Credit Price'!$A$3:$M$33,13,FALSE)</f>
        <v>5.7862650000000002</v>
      </c>
      <c r="H17">
        <f>MAX(VLOOKUP(YEAR(D17),'Emissions Credit Price'!$A$3:$M$33,11,FALSE),F17)</f>
        <v>5.2166744805659615</v>
      </c>
    </row>
    <row r="18" spans="1:8" x14ac:dyDescent="0.35">
      <c r="A18">
        <f t="shared" si="0"/>
        <v>2023</v>
      </c>
      <c r="B18">
        <f t="shared" si="1"/>
        <v>3</v>
      </c>
      <c r="C18">
        <f t="shared" si="2"/>
        <v>1</v>
      </c>
      <c r="D18" s="38">
        <v>44986</v>
      </c>
      <c r="E18">
        <f>VLOOKUP(YEAR(D18),'Greenhouse Gas Costs Avoided'!$A$2:$O$32,10,FALSE)</f>
        <v>4.3713656607991576</v>
      </c>
      <c r="F18">
        <f>VLOOKUP(YEAR(D18),'Greenhouse Gas Costs Avoided'!$A$2:$O$32,15,FALSE)</f>
        <v>5.2166744805659615</v>
      </c>
      <c r="G18">
        <f>VLOOKUP(YEAR(D18),'Emissions Credit Price'!$A$3:$M$33,13,FALSE)</f>
        <v>5.7862650000000002</v>
      </c>
      <c r="H18">
        <f>MAX(VLOOKUP(YEAR(D18),'Emissions Credit Price'!$A$3:$M$33,11,FALSE),F18)</f>
        <v>5.2166744805659615</v>
      </c>
    </row>
    <row r="19" spans="1:8" x14ac:dyDescent="0.35">
      <c r="A19">
        <f t="shared" si="0"/>
        <v>2023</v>
      </c>
      <c r="B19">
        <f t="shared" si="1"/>
        <v>4</v>
      </c>
      <c r="C19">
        <f t="shared" si="2"/>
        <v>1</v>
      </c>
      <c r="D19" s="38">
        <v>45017</v>
      </c>
      <c r="E19">
        <f>VLOOKUP(YEAR(D19),'Greenhouse Gas Costs Avoided'!$A$2:$O$32,10,FALSE)</f>
        <v>4.3713656607991576</v>
      </c>
      <c r="F19">
        <f>VLOOKUP(YEAR(D19),'Greenhouse Gas Costs Avoided'!$A$2:$O$32,15,FALSE)</f>
        <v>5.2166744805659615</v>
      </c>
      <c r="G19">
        <f>VLOOKUP(YEAR(D19),'Emissions Credit Price'!$A$3:$M$33,13,FALSE)</f>
        <v>5.7862650000000002</v>
      </c>
      <c r="H19">
        <f>MAX(VLOOKUP(YEAR(D19),'Emissions Credit Price'!$A$3:$M$33,11,FALSE),F19)</f>
        <v>5.2166744805659615</v>
      </c>
    </row>
    <row r="20" spans="1:8" x14ac:dyDescent="0.35">
      <c r="A20">
        <f t="shared" si="0"/>
        <v>2023</v>
      </c>
      <c r="B20">
        <f t="shared" si="1"/>
        <v>5</v>
      </c>
      <c r="C20">
        <f t="shared" si="2"/>
        <v>1</v>
      </c>
      <c r="D20" s="38">
        <v>45047</v>
      </c>
      <c r="E20">
        <f>VLOOKUP(YEAR(D20),'Greenhouse Gas Costs Avoided'!$A$2:$O$32,10,FALSE)</f>
        <v>4.3713656607991576</v>
      </c>
      <c r="F20">
        <f>VLOOKUP(YEAR(D20),'Greenhouse Gas Costs Avoided'!$A$2:$O$32,15,FALSE)</f>
        <v>5.2166744805659615</v>
      </c>
      <c r="G20">
        <f>VLOOKUP(YEAR(D20),'Emissions Credit Price'!$A$3:$M$33,13,FALSE)</f>
        <v>5.7862650000000002</v>
      </c>
      <c r="H20">
        <f>MAX(VLOOKUP(YEAR(D20),'Emissions Credit Price'!$A$3:$M$33,11,FALSE),F20)</f>
        <v>5.2166744805659615</v>
      </c>
    </row>
    <row r="21" spans="1:8" x14ac:dyDescent="0.35">
      <c r="A21">
        <f t="shared" si="0"/>
        <v>2023</v>
      </c>
      <c r="B21">
        <f t="shared" si="1"/>
        <v>6</v>
      </c>
      <c r="C21">
        <f t="shared" si="2"/>
        <v>1</v>
      </c>
      <c r="D21" s="38">
        <v>45078</v>
      </c>
      <c r="E21">
        <f>VLOOKUP(YEAR(D21),'Greenhouse Gas Costs Avoided'!$A$2:$O$32,10,FALSE)</f>
        <v>4.3713656607991576</v>
      </c>
      <c r="F21">
        <f>VLOOKUP(YEAR(D21),'Greenhouse Gas Costs Avoided'!$A$2:$O$32,15,FALSE)</f>
        <v>5.2166744805659615</v>
      </c>
      <c r="G21">
        <f>VLOOKUP(YEAR(D21),'Emissions Credit Price'!$A$3:$M$33,13,FALSE)</f>
        <v>5.7862650000000002</v>
      </c>
      <c r="H21">
        <f>MAX(VLOOKUP(YEAR(D21),'Emissions Credit Price'!$A$3:$M$33,11,FALSE),F21)</f>
        <v>5.2166744805659615</v>
      </c>
    </row>
    <row r="22" spans="1:8" x14ac:dyDescent="0.35">
      <c r="A22">
        <f t="shared" si="0"/>
        <v>2023</v>
      </c>
      <c r="B22">
        <f t="shared" si="1"/>
        <v>7</v>
      </c>
      <c r="C22">
        <f t="shared" si="2"/>
        <v>1</v>
      </c>
      <c r="D22" s="38">
        <v>45108</v>
      </c>
      <c r="E22">
        <f>VLOOKUP(YEAR(D22),'Greenhouse Gas Costs Avoided'!$A$2:$O$32,10,FALSE)</f>
        <v>4.3713656607991576</v>
      </c>
      <c r="F22">
        <f>VLOOKUP(YEAR(D22),'Greenhouse Gas Costs Avoided'!$A$2:$O$32,15,FALSE)</f>
        <v>5.2166744805659615</v>
      </c>
      <c r="G22">
        <f>VLOOKUP(YEAR(D22),'Emissions Credit Price'!$A$3:$M$33,13,FALSE)</f>
        <v>5.7862650000000002</v>
      </c>
      <c r="H22">
        <f>MAX(VLOOKUP(YEAR(D22),'Emissions Credit Price'!$A$3:$M$33,11,FALSE),F22)</f>
        <v>5.2166744805659615</v>
      </c>
    </row>
    <row r="23" spans="1:8" x14ac:dyDescent="0.35">
      <c r="A23">
        <f t="shared" si="0"/>
        <v>2023</v>
      </c>
      <c r="B23">
        <f t="shared" si="1"/>
        <v>8</v>
      </c>
      <c r="C23">
        <f t="shared" si="2"/>
        <v>1</v>
      </c>
      <c r="D23" s="38">
        <v>45139</v>
      </c>
      <c r="E23">
        <f>VLOOKUP(YEAR(D23),'Greenhouse Gas Costs Avoided'!$A$2:$O$32,10,FALSE)</f>
        <v>4.3713656607991576</v>
      </c>
      <c r="F23">
        <f>VLOOKUP(YEAR(D23),'Greenhouse Gas Costs Avoided'!$A$2:$O$32,15,FALSE)</f>
        <v>5.2166744805659615</v>
      </c>
      <c r="G23">
        <f>VLOOKUP(YEAR(D23),'Emissions Credit Price'!$A$3:$M$33,13,FALSE)</f>
        <v>5.7862650000000002</v>
      </c>
      <c r="H23">
        <f>MAX(VLOOKUP(YEAR(D23),'Emissions Credit Price'!$A$3:$M$33,11,FALSE),F23)</f>
        <v>5.2166744805659615</v>
      </c>
    </row>
    <row r="24" spans="1:8" x14ac:dyDescent="0.35">
      <c r="A24">
        <f t="shared" si="0"/>
        <v>2023</v>
      </c>
      <c r="B24">
        <f t="shared" si="1"/>
        <v>9</v>
      </c>
      <c r="C24">
        <f t="shared" si="2"/>
        <v>1</v>
      </c>
      <c r="D24" s="38">
        <v>45170</v>
      </c>
      <c r="E24">
        <f>VLOOKUP(YEAR(D24),'Greenhouse Gas Costs Avoided'!$A$2:$O$32,10,FALSE)</f>
        <v>4.3713656607991576</v>
      </c>
      <c r="F24">
        <f>VLOOKUP(YEAR(D24),'Greenhouse Gas Costs Avoided'!$A$2:$O$32,15,FALSE)</f>
        <v>5.2166744805659615</v>
      </c>
      <c r="G24">
        <f>VLOOKUP(YEAR(D24),'Emissions Credit Price'!$A$3:$M$33,13,FALSE)</f>
        <v>5.7862650000000002</v>
      </c>
      <c r="H24">
        <f>MAX(VLOOKUP(YEAR(D24),'Emissions Credit Price'!$A$3:$M$33,11,FALSE),F24)</f>
        <v>5.2166744805659615</v>
      </c>
    </row>
    <row r="25" spans="1:8" x14ac:dyDescent="0.35">
      <c r="A25">
        <f t="shared" si="0"/>
        <v>2023</v>
      </c>
      <c r="B25">
        <f t="shared" si="1"/>
        <v>10</v>
      </c>
      <c r="C25">
        <f t="shared" si="2"/>
        <v>1</v>
      </c>
      <c r="D25" s="38">
        <v>45200</v>
      </c>
      <c r="E25">
        <f>VLOOKUP(YEAR(D25),'Greenhouse Gas Costs Avoided'!$A$2:$O$32,10,FALSE)</f>
        <v>4.3713656607991576</v>
      </c>
      <c r="F25">
        <f>VLOOKUP(YEAR(D25),'Greenhouse Gas Costs Avoided'!$A$2:$O$32,15,FALSE)</f>
        <v>5.2166744805659615</v>
      </c>
      <c r="G25">
        <f>VLOOKUP(YEAR(D25),'Emissions Credit Price'!$A$3:$M$33,13,FALSE)</f>
        <v>5.7862650000000002</v>
      </c>
      <c r="H25">
        <f>MAX(VLOOKUP(YEAR(D25),'Emissions Credit Price'!$A$3:$M$33,11,FALSE),F25)</f>
        <v>5.2166744805659615</v>
      </c>
    </row>
    <row r="26" spans="1:8" x14ac:dyDescent="0.35">
      <c r="A26">
        <f t="shared" si="0"/>
        <v>2023</v>
      </c>
      <c r="B26">
        <f t="shared" si="1"/>
        <v>11</v>
      </c>
      <c r="C26">
        <f t="shared" si="2"/>
        <v>1</v>
      </c>
      <c r="D26" s="38">
        <v>45231</v>
      </c>
      <c r="E26">
        <f>VLOOKUP(YEAR(D26),'Greenhouse Gas Costs Avoided'!$A$2:$O$32,10,FALSE)</f>
        <v>4.3713656607991576</v>
      </c>
      <c r="F26">
        <f>VLOOKUP(YEAR(D26),'Greenhouse Gas Costs Avoided'!$A$2:$O$32,15,FALSE)</f>
        <v>5.2166744805659615</v>
      </c>
      <c r="G26">
        <f>VLOOKUP(YEAR(D26),'Emissions Credit Price'!$A$3:$M$33,13,FALSE)</f>
        <v>5.7862650000000002</v>
      </c>
      <c r="H26">
        <f>MAX(VLOOKUP(YEAR(D26),'Emissions Credit Price'!$A$3:$M$33,11,FALSE),F26)</f>
        <v>5.2166744805659615</v>
      </c>
    </row>
    <row r="27" spans="1:8" x14ac:dyDescent="0.35">
      <c r="A27">
        <f t="shared" si="0"/>
        <v>2023</v>
      </c>
      <c r="B27">
        <f t="shared" si="1"/>
        <v>12</v>
      </c>
      <c r="C27">
        <f t="shared" si="2"/>
        <v>1</v>
      </c>
      <c r="D27" s="38">
        <v>45261</v>
      </c>
      <c r="E27">
        <f>VLOOKUP(YEAR(D27),'Greenhouse Gas Costs Avoided'!$A$2:$O$32,10,FALSE)</f>
        <v>4.3713656607991576</v>
      </c>
      <c r="F27">
        <f>VLOOKUP(YEAR(D27),'Greenhouse Gas Costs Avoided'!$A$2:$O$32,15,FALSE)</f>
        <v>5.2166744805659615</v>
      </c>
      <c r="G27">
        <f>VLOOKUP(YEAR(D27),'Emissions Credit Price'!$A$3:$M$33,13,FALSE)</f>
        <v>5.7862650000000002</v>
      </c>
      <c r="H27">
        <f>MAX(VLOOKUP(YEAR(D27),'Emissions Credit Price'!$A$3:$M$33,11,FALSE),F27)</f>
        <v>5.2166744805659615</v>
      </c>
    </row>
    <row r="28" spans="1:8" x14ac:dyDescent="0.35">
      <c r="A28">
        <f t="shared" si="0"/>
        <v>2024</v>
      </c>
      <c r="B28">
        <f t="shared" si="1"/>
        <v>1</v>
      </c>
      <c r="C28">
        <f t="shared" si="2"/>
        <v>1</v>
      </c>
      <c r="D28" s="38">
        <v>45292</v>
      </c>
      <c r="E28">
        <f>VLOOKUP(YEAR(D28),'Greenhouse Gas Costs Avoided'!$A$2:$O$32,10,FALSE)</f>
        <v>4.4592910194924356</v>
      </c>
      <c r="F28">
        <f>VLOOKUP(YEAR(D28),'Greenhouse Gas Costs Avoided'!$A$2:$O$32,15,FALSE)</f>
        <v>5.3216023247413169</v>
      </c>
      <c r="G28">
        <f>VLOOKUP(YEAR(D28),'Emissions Credit Price'!$A$3:$M$33,13,FALSE)</f>
        <v>5.8393499999999996</v>
      </c>
      <c r="H28">
        <f>MAX(VLOOKUP(YEAR(D28),'Emissions Credit Price'!$A$3:$M$33,11,FALSE),F28)</f>
        <v>5.3216023247413169</v>
      </c>
    </row>
    <row r="29" spans="1:8" x14ac:dyDescent="0.35">
      <c r="A29">
        <f t="shared" si="0"/>
        <v>2024</v>
      </c>
      <c r="B29">
        <f t="shared" si="1"/>
        <v>2</v>
      </c>
      <c r="C29">
        <f t="shared" si="2"/>
        <v>1</v>
      </c>
      <c r="D29" s="38">
        <v>45323</v>
      </c>
      <c r="E29">
        <f>VLOOKUP(YEAR(D29),'Greenhouse Gas Costs Avoided'!$A$2:$O$32,10,FALSE)</f>
        <v>4.4592910194924356</v>
      </c>
      <c r="F29">
        <f>VLOOKUP(YEAR(D29),'Greenhouse Gas Costs Avoided'!$A$2:$O$32,15,FALSE)</f>
        <v>5.3216023247413169</v>
      </c>
      <c r="G29">
        <f>VLOOKUP(YEAR(D29),'Emissions Credit Price'!$A$3:$M$33,13,FALSE)</f>
        <v>5.8393499999999996</v>
      </c>
      <c r="H29">
        <f>MAX(VLOOKUP(YEAR(D29),'Emissions Credit Price'!$A$3:$M$33,11,FALSE),F29)</f>
        <v>5.3216023247413169</v>
      </c>
    </row>
    <row r="30" spans="1:8" x14ac:dyDescent="0.35">
      <c r="A30">
        <f t="shared" si="0"/>
        <v>2024</v>
      </c>
      <c r="B30">
        <f t="shared" si="1"/>
        <v>3</v>
      </c>
      <c r="C30">
        <f t="shared" si="2"/>
        <v>1</v>
      </c>
      <c r="D30" s="38">
        <v>45352</v>
      </c>
      <c r="E30">
        <f>VLOOKUP(YEAR(D30),'Greenhouse Gas Costs Avoided'!$A$2:$O$32,10,FALSE)</f>
        <v>4.4592910194924356</v>
      </c>
      <c r="F30">
        <f>VLOOKUP(YEAR(D30),'Greenhouse Gas Costs Avoided'!$A$2:$O$32,15,FALSE)</f>
        <v>5.3216023247413169</v>
      </c>
      <c r="G30">
        <f>VLOOKUP(YEAR(D30),'Emissions Credit Price'!$A$3:$M$33,13,FALSE)</f>
        <v>5.8393499999999996</v>
      </c>
      <c r="H30">
        <f>MAX(VLOOKUP(YEAR(D30),'Emissions Credit Price'!$A$3:$M$33,11,FALSE),F30)</f>
        <v>5.3216023247413169</v>
      </c>
    </row>
    <row r="31" spans="1:8" x14ac:dyDescent="0.35">
      <c r="A31">
        <f t="shared" si="0"/>
        <v>2024</v>
      </c>
      <c r="B31">
        <f t="shared" si="1"/>
        <v>4</v>
      </c>
      <c r="C31">
        <f t="shared" si="2"/>
        <v>1</v>
      </c>
      <c r="D31" s="38">
        <v>45383</v>
      </c>
      <c r="E31">
        <f>VLOOKUP(YEAR(D31),'Greenhouse Gas Costs Avoided'!$A$2:$O$32,10,FALSE)</f>
        <v>4.4592910194924356</v>
      </c>
      <c r="F31">
        <f>VLOOKUP(YEAR(D31),'Greenhouse Gas Costs Avoided'!$A$2:$O$32,15,FALSE)</f>
        <v>5.3216023247413169</v>
      </c>
      <c r="G31">
        <f>VLOOKUP(YEAR(D31),'Emissions Credit Price'!$A$3:$M$33,13,FALSE)</f>
        <v>5.8393499999999996</v>
      </c>
      <c r="H31">
        <f>MAX(VLOOKUP(YEAR(D31),'Emissions Credit Price'!$A$3:$M$33,11,FALSE),F31)</f>
        <v>5.3216023247413169</v>
      </c>
    </row>
    <row r="32" spans="1:8" x14ac:dyDescent="0.35">
      <c r="A32">
        <f t="shared" si="0"/>
        <v>2024</v>
      </c>
      <c r="B32">
        <f t="shared" si="1"/>
        <v>5</v>
      </c>
      <c r="C32">
        <f t="shared" si="2"/>
        <v>1</v>
      </c>
      <c r="D32" s="38">
        <v>45413</v>
      </c>
      <c r="E32">
        <f>VLOOKUP(YEAR(D32),'Greenhouse Gas Costs Avoided'!$A$2:$O$32,10,FALSE)</f>
        <v>4.4592910194924356</v>
      </c>
      <c r="F32">
        <f>VLOOKUP(YEAR(D32),'Greenhouse Gas Costs Avoided'!$A$2:$O$32,15,FALSE)</f>
        <v>5.3216023247413169</v>
      </c>
      <c r="G32">
        <f>VLOOKUP(YEAR(D32),'Emissions Credit Price'!$A$3:$M$33,13,FALSE)</f>
        <v>5.8393499999999996</v>
      </c>
      <c r="H32">
        <f>MAX(VLOOKUP(YEAR(D32),'Emissions Credit Price'!$A$3:$M$33,11,FALSE),F32)</f>
        <v>5.3216023247413169</v>
      </c>
    </row>
    <row r="33" spans="1:8" x14ac:dyDescent="0.35">
      <c r="A33">
        <f t="shared" si="0"/>
        <v>2024</v>
      </c>
      <c r="B33">
        <f t="shared" si="1"/>
        <v>6</v>
      </c>
      <c r="C33">
        <f t="shared" si="2"/>
        <v>1</v>
      </c>
      <c r="D33" s="38">
        <v>45444</v>
      </c>
      <c r="E33">
        <f>VLOOKUP(YEAR(D33),'Greenhouse Gas Costs Avoided'!$A$2:$O$32,10,FALSE)</f>
        <v>4.4592910194924356</v>
      </c>
      <c r="F33">
        <f>VLOOKUP(YEAR(D33),'Greenhouse Gas Costs Avoided'!$A$2:$O$32,15,FALSE)</f>
        <v>5.3216023247413169</v>
      </c>
      <c r="G33">
        <f>VLOOKUP(YEAR(D33),'Emissions Credit Price'!$A$3:$M$33,13,FALSE)</f>
        <v>5.8393499999999996</v>
      </c>
      <c r="H33">
        <f>MAX(VLOOKUP(YEAR(D33),'Emissions Credit Price'!$A$3:$M$33,11,FALSE),F33)</f>
        <v>5.3216023247413169</v>
      </c>
    </row>
    <row r="34" spans="1:8" x14ac:dyDescent="0.35">
      <c r="A34">
        <f t="shared" si="0"/>
        <v>2024</v>
      </c>
      <c r="B34">
        <f t="shared" si="1"/>
        <v>7</v>
      </c>
      <c r="C34">
        <f t="shared" si="2"/>
        <v>1</v>
      </c>
      <c r="D34" s="38">
        <v>45474</v>
      </c>
      <c r="E34">
        <f>VLOOKUP(YEAR(D34),'Greenhouse Gas Costs Avoided'!$A$2:$O$32,10,FALSE)</f>
        <v>4.4592910194924356</v>
      </c>
      <c r="F34">
        <f>VLOOKUP(YEAR(D34),'Greenhouse Gas Costs Avoided'!$A$2:$O$32,15,FALSE)</f>
        <v>5.3216023247413169</v>
      </c>
      <c r="G34">
        <f>VLOOKUP(YEAR(D34),'Emissions Credit Price'!$A$3:$M$33,13,FALSE)</f>
        <v>5.8393499999999996</v>
      </c>
      <c r="H34">
        <f>MAX(VLOOKUP(YEAR(D34),'Emissions Credit Price'!$A$3:$M$33,11,FALSE),F34)</f>
        <v>5.3216023247413169</v>
      </c>
    </row>
    <row r="35" spans="1:8" x14ac:dyDescent="0.35">
      <c r="A35">
        <f t="shared" si="0"/>
        <v>2024</v>
      </c>
      <c r="B35">
        <f t="shared" si="1"/>
        <v>8</v>
      </c>
      <c r="C35">
        <f t="shared" si="2"/>
        <v>1</v>
      </c>
      <c r="D35" s="38">
        <v>45505</v>
      </c>
      <c r="E35">
        <f>VLOOKUP(YEAR(D35),'Greenhouse Gas Costs Avoided'!$A$2:$O$32,10,FALSE)</f>
        <v>4.4592910194924356</v>
      </c>
      <c r="F35">
        <f>VLOOKUP(YEAR(D35),'Greenhouse Gas Costs Avoided'!$A$2:$O$32,15,FALSE)</f>
        <v>5.3216023247413169</v>
      </c>
      <c r="G35">
        <f>VLOOKUP(YEAR(D35),'Emissions Credit Price'!$A$3:$M$33,13,FALSE)</f>
        <v>5.8393499999999996</v>
      </c>
      <c r="H35">
        <f>MAX(VLOOKUP(YEAR(D35),'Emissions Credit Price'!$A$3:$M$33,11,FALSE),F35)</f>
        <v>5.3216023247413169</v>
      </c>
    </row>
    <row r="36" spans="1:8" x14ac:dyDescent="0.35">
      <c r="A36">
        <f t="shared" si="0"/>
        <v>2024</v>
      </c>
      <c r="B36">
        <f t="shared" si="1"/>
        <v>9</v>
      </c>
      <c r="C36">
        <f t="shared" si="2"/>
        <v>1</v>
      </c>
      <c r="D36" s="38">
        <v>45536</v>
      </c>
      <c r="E36">
        <f>VLOOKUP(YEAR(D36),'Greenhouse Gas Costs Avoided'!$A$2:$O$32,10,FALSE)</f>
        <v>4.4592910194924356</v>
      </c>
      <c r="F36">
        <f>VLOOKUP(YEAR(D36),'Greenhouse Gas Costs Avoided'!$A$2:$O$32,15,FALSE)</f>
        <v>5.3216023247413169</v>
      </c>
      <c r="G36">
        <f>VLOOKUP(YEAR(D36),'Emissions Credit Price'!$A$3:$M$33,13,FALSE)</f>
        <v>5.8393499999999996</v>
      </c>
      <c r="H36">
        <f>MAX(VLOOKUP(YEAR(D36),'Emissions Credit Price'!$A$3:$M$33,11,FALSE),F36)</f>
        <v>5.3216023247413169</v>
      </c>
    </row>
    <row r="37" spans="1:8" x14ac:dyDescent="0.35">
      <c r="A37">
        <f t="shared" si="0"/>
        <v>2024</v>
      </c>
      <c r="B37">
        <f t="shared" si="1"/>
        <v>10</v>
      </c>
      <c r="C37">
        <f t="shared" si="2"/>
        <v>1</v>
      </c>
      <c r="D37" s="38">
        <v>45566</v>
      </c>
      <c r="E37">
        <f>VLOOKUP(YEAR(D37),'Greenhouse Gas Costs Avoided'!$A$2:$O$32,10,FALSE)</f>
        <v>4.4592910194924356</v>
      </c>
      <c r="F37">
        <f>VLOOKUP(YEAR(D37),'Greenhouse Gas Costs Avoided'!$A$2:$O$32,15,FALSE)</f>
        <v>5.3216023247413169</v>
      </c>
      <c r="G37">
        <f>VLOOKUP(YEAR(D37),'Emissions Credit Price'!$A$3:$M$33,13,FALSE)</f>
        <v>5.8393499999999996</v>
      </c>
      <c r="H37">
        <f>MAX(VLOOKUP(YEAR(D37),'Emissions Credit Price'!$A$3:$M$33,11,FALSE),F37)</f>
        <v>5.3216023247413169</v>
      </c>
    </row>
    <row r="38" spans="1:8" x14ac:dyDescent="0.35">
      <c r="A38">
        <f t="shared" si="0"/>
        <v>2024</v>
      </c>
      <c r="B38">
        <f t="shared" si="1"/>
        <v>11</v>
      </c>
      <c r="C38">
        <f t="shared" si="2"/>
        <v>1</v>
      </c>
      <c r="D38" s="38">
        <v>45597</v>
      </c>
      <c r="E38">
        <f>VLOOKUP(YEAR(D38),'Greenhouse Gas Costs Avoided'!$A$2:$O$32,10,FALSE)</f>
        <v>4.4592910194924356</v>
      </c>
      <c r="F38">
        <f>VLOOKUP(YEAR(D38),'Greenhouse Gas Costs Avoided'!$A$2:$O$32,15,FALSE)</f>
        <v>5.3216023247413169</v>
      </c>
      <c r="G38">
        <f>VLOOKUP(YEAR(D38),'Emissions Credit Price'!$A$3:$M$33,13,FALSE)</f>
        <v>5.8393499999999996</v>
      </c>
      <c r="H38">
        <f>MAX(VLOOKUP(YEAR(D38),'Emissions Credit Price'!$A$3:$M$33,11,FALSE),F38)</f>
        <v>5.3216023247413169</v>
      </c>
    </row>
    <row r="39" spans="1:8" x14ac:dyDescent="0.35">
      <c r="A39">
        <f t="shared" si="0"/>
        <v>2024</v>
      </c>
      <c r="B39">
        <f t="shared" si="1"/>
        <v>12</v>
      </c>
      <c r="C39">
        <f t="shared" si="2"/>
        <v>1</v>
      </c>
      <c r="D39" s="38">
        <v>45627</v>
      </c>
      <c r="E39">
        <f>VLOOKUP(YEAR(D39),'Greenhouse Gas Costs Avoided'!$A$2:$O$32,10,FALSE)</f>
        <v>4.4592910194924356</v>
      </c>
      <c r="F39">
        <f>VLOOKUP(YEAR(D39),'Greenhouse Gas Costs Avoided'!$A$2:$O$32,15,FALSE)</f>
        <v>5.3216023247413169</v>
      </c>
      <c r="G39">
        <f>VLOOKUP(YEAR(D39),'Emissions Credit Price'!$A$3:$M$33,13,FALSE)</f>
        <v>5.8393499999999996</v>
      </c>
      <c r="H39">
        <f>MAX(VLOOKUP(YEAR(D39),'Emissions Credit Price'!$A$3:$M$33,11,FALSE),F39)</f>
        <v>5.3216023247413169</v>
      </c>
    </row>
    <row r="40" spans="1:8" x14ac:dyDescent="0.35">
      <c r="A40">
        <f t="shared" si="0"/>
        <v>2025</v>
      </c>
      <c r="B40">
        <f t="shared" si="1"/>
        <v>1</v>
      </c>
      <c r="C40">
        <f t="shared" si="2"/>
        <v>1</v>
      </c>
      <c r="D40" s="38">
        <v>45658</v>
      </c>
      <c r="E40">
        <f>VLOOKUP(YEAR(D40),'Greenhouse Gas Costs Avoided'!$A$2:$O$32,10,FALSE)</f>
        <v>4.5472163781857144</v>
      </c>
      <c r="F40">
        <f>VLOOKUP(YEAR(D40),'Greenhouse Gas Costs Avoided'!$A$2:$O$32,15,FALSE)</f>
        <v>5.4265301689166732</v>
      </c>
      <c r="G40">
        <f>VLOOKUP(YEAR(D40),'Emissions Credit Price'!$A$3:$M$33,13,FALSE)</f>
        <v>5.8924349999999999</v>
      </c>
      <c r="H40">
        <f>MAX(VLOOKUP(YEAR(D40),'Emissions Credit Price'!$A$3:$M$33,11,FALSE),F40)</f>
        <v>5.4265301689166732</v>
      </c>
    </row>
    <row r="41" spans="1:8" x14ac:dyDescent="0.35">
      <c r="A41">
        <f t="shared" si="0"/>
        <v>2025</v>
      </c>
      <c r="B41">
        <f t="shared" si="1"/>
        <v>2</v>
      </c>
      <c r="C41">
        <f t="shared" si="2"/>
        <v>1</v>
      </c>
      <c r="D41" s="38">
        <v>45689</v>
      </c>
      <c r="E41">
        <f>VLOOKUP(YEAR(D41),'Greenhouse Gas Costs Avoided'!$A$2:$O$32,10,FALSE)</f>
        <v>4.5472163781857144</v>
      </c>
      <c r="F41">
        <f>VLOOKUP(YEAR(D41),'Greenhouse Gas Costs Avoided'!$A$2:$O$32,15,FALSE)</f>
        <v>5.4265301689166732</v>
      </c>
      <c r="G41">
        <f>VLOOKUP(YEAR(D41),'Emissions Credit Price'!$A$3:$M$33,13,FALSE)</f>
        <v>5.8924349999999999</v>
      </c>
      <c r="H41">
        <f>MAX(VLOOKUP(YEAR(D41),'Emissions Credit Price'!$A$3:$M$33,11,FALSE),F41)</f>
        <v>5.4265301689166732</v>
      </c>
    </row>
    <row r="42" spans="1:8" x14ac:dyDescent="0.35">
      <c r="A42">
        <f t="shared" si="0"/>
        <v>2025</v>
      </c>
      <c r="B42">
        <f t="shared" si="1"/>
        <v>3</v>
      </c>
      <c r="C42">
        <f t="shared" si="2"/>
        <v>1</v>
      </c>
      <c r="D42" s="38">
        <v>45717</v>
      </c>
      <c r="E42">
        <f>VLOOKUP(YEAR(D42),'Greenhouse Gas Costs Avoided'!$A$2:$O$32,10,FALSE)</f>
        <v>4.5472163781857144</v>
      </c>
      <c r="F42">
        <f>VLOOKUP(YEAR(D42),'Greenhouse Gas Costs Avoided'!$A$2:$O$32,15,FALSE)</f>
        <v>5.4265301689166732</v>
      </c>
      <c r="G42">
        <f>VLOOKUP(YEAR(D42),'Emissions Credit Price'!$A$3:$M$33,13,FALSE)</f>
        <v>5.8924349999999999</v>
      </c>
      <c r="H42">
        <f>MAX(VLOOKUP(YEAR(D42),'Emissions Credit Price'!$A$3:$M$33,11,FALSE),F42)</f>
        <v>5.4265301689166732</v>
      </c>
    </row>
    <row r="43" spans="1:8" x14ac:dyDescent="0.35">
      <c r="A43">
        <f t="shared" si="0"/>
        <v>2025</v>
      </c>
      <c r="B43">
        <f t="shared" si="1"/>
        <v>4</v>
      </c>
      <c r="C43">
        <f t="shared" si="2"/>
        <v>1</v>
      </c>
      <c r="D43" s="38">
        <v>45748</v>
      </c>
      <c r="E43">
        <f>VLOOKUP(YEAR(D43),'Greenhouse Gas Costs Avoided'!$A$2:$O$32,10,FALSE)</f>
        <v>4.5472163781857144</v>
      </c>
      <c r="F43">
        <f>VLOOKUP(YEAR(D43),'Greenhouse Gas Costs Avoided'!$A$2:$O$32,15,FALSE)</f>
        <v>5.4265301689166732</v>
      </c>
      <c r="G43">
        <f>VLOOKUP(YEAR(D43),'Emissions Credit Price'!$A$3:$M$33,13,FALSE)</f>
        <v>5.8924349999999999</v>
      </c>
      <c r="H43">
        <f>MAX(VLOOKUP(YEAR(D43),'Emissions Credit Price'!$A$3:$M$33,11,FALSE),F43)</f>
        <v>5.4265301689166732</v>
      </c>
    </row>
    <row r="44" spans="1:8" x14ac:dyDescent="0.35">
      <c r="A44">
        <f t="shared" si="0"/>
        <v>2025</v>
      </c>
      <c r="B44">
        <f t="shared" si="1"/>
        <v>5</v>
      </c>
      <c r="C44">
        <f t="shared" si="2"/>
        <v>1</v>
      </c>
      <c r="D44" s="38">
        <v>45778</v>
      </c>
      <c r="E44">
        <f>VLOOKUP(YEAR(D44),'Greenhouse Gas Costs Avoided'!$A$2:$O$32,10,FALSE)</f>
        <v>4.5472163781857144</v>
      </c>
      <c r="F44">
        <f>VLOOKUP(YEAR(D44),'Greenhouse Gas Costs Avoided'!$A$2:$O$32,15,FALSE)</f>
        <v>5.4265301689166732</v>
      </c>
      <c r="G44">
        <f>VLOOKUP(YEAR(D44),'Emissions Credit Price'!$A$3:$M$33,13,FALSE)</f>
        <v>5.8924349999999999</v>
      </c>
      <c r="H44">
        <f>MAX(VLOOKUP(YEAR(D44),'Emissions Credit Price'!$A$3:$M$33,11,FALSE),F44)</f>
        <v>5.4265301689166732</v>
      </c>
    </row>
    <row r="45" spans="1:8" x14ac:dyDescent="0.35">
      <c r="A45">
        <f t="shared" si="0"/>
        <v>2025</v>
      </c>
      <c r="B45">
        <f t="shared" si="1"/>
        <v>6</v>
      </c>
      <c r="C45">
        <f t="shared" si="2"/>
        <v>1</v>
      </c>
      <c r="D45" s="38">
        <v>45809</v>
      </c>
      <c r="E45">
        <f>VLOOKUP(YEAR(D45),'Greenhouse Gas Costs Avoided'!$A$2:$O$32,10,FALSE)</f>
        <v>4.5472163781857144</v>
      </c>
      <c r="F45">
        <f>VLOOKUP(YEAR(D45),'Greenhouse Gas Costs Avoided'!$A$2:$O$32,15,FALSE)</f>
        <v>5.4265301689166732</v>
      </c>
      <c r="G45">
        <f>VLOOKUP(YEAR(D45),'Emissions Credit Price'!$A$3:$M$33,13,FALSE)</f>
        <v>5.8924349999999999</v>
      </c>
      <c r="H45">
        <f>MAX(VLOOKUP(YEAR(D45),'Emissions Credit Price'!$A$3:$M$33,11,FALSE),F45)</f>
        <v>5.4265301689166732</v>
      </c>
    </row>
    <row r="46" spans="1:8" x14ac:dyDescent="0.35">
      <c r="A46">
        <f t="shared" si="0"/>
        <v>2025</v>
      </c>
      <c r="B46">
        <f t="shared" si="1"/>
        <v>7</v>
      </c>
      <c r="C46">
        <f t="shared" si="2"/>
        <v>1</v>
      </c>
      <c r="D46" s="38">
        <v>45839</v>
      </c>
      <c r="E46">
        <f>VLOOKUP(YEAR(D46),'Greenhouse Gas Costs Avoided'!$A$2:$O$32,10,FALSE)</f>
        <v>4.5472163781857144</v>
      </c>
      <c r="F46">
        <f>VLOOKUP(YEAR(D46),'Greenhouse Gas Costs Avoided'!$A$2:$O$32,15,FALSE)</f>
        <v>5.4265301689166732</v>
      </c>
      <c r="G46">
        <f>VLOOKUP(YEAR(D46),'Emissions Credit Price'!$A$3:$M$33,13,FALSE)</f>
        <v>5.8924349999999999</v>
      </c>
      <c r="H46">
        <f>MAX(VLOOKUP(YEAR(D46),'Emissions Credit Price'!$A$3:$M$33,11,FALSE),F46)</f>
        <v>5.4265301689166732</v>
      </c>
    </row>
    <row r="47" spans="1:8" x14ac:dyDescent="0.35">
      <c r="A47">
        <f t="shared" si="0"/>
        <v>2025</v>
      </c>
      <c r="B47">
        <f t="shared" si="1"/>
        <v>8</v>
      </c>
      <c r="C47">
        <f t="shared" si="2"/>
        <v>1</v>
      </c>
      <c r="D47" s="38">
        <v>45870</v>
      </c>
      <c r="E47">
        <f>VLOOKUP(YEAR(D47),'Greenhouse Gas Costs Avoided'!$A$2:$O$32,10,FALSE)</f>
        <v>4.5472163781857144</v>
      </c>
      <c r="F47">
        <f>VLOOKUP(YEAR(D47),'Greenhouse Gas Costs Avoided'!$A$2:$O$32,15,FALSE)</f>
        <v>5.4265301689166732</v>
      </c>
      <c r="G47">
        <f>VLOOKUP(YEAR(D47),'Emissions Credit Price'!$A$3:$M$33,13,FALSE)</f>
        <v>5.8924349999999999</v>
      </c>
      <c r="H47">
        <f>MAX(VLOOKUP(YEAR(D47),'Emissions Credit Price'!$A$3:$M$33,11,FALSE),F47)</f>
        <v>5.4265301689166732</v>
      </c>
    </row>
    <row r="48" spans="1:8" x14ac:dyDescent="0.35">
      <c r="A48">
        <f t="shared" si="0"/>
        <v>2025</v>
      </c>
      <c r="B48">
        <f t="shared" si="1"/>
        <v>9</v>
      </c>
      <c r="C48">
        <f t="shared" si="2"/>
        <v>1</v>
      </c>
      <c r="D48" s="38">
        <v>45901</v>
      </c>
      <c r="E48">
        <f>VLOOKUP(YEAR(D48),'Greenhouse Gas Costs Avoided'!$A$2:$O$32,10,FALSE)</f>
        <v>4.5472163781857144</v>
      </c>
      <c r="F48">
        <f>VLOOKUP(YEAR(D48),'Greenhouse Gas Costs Avoided'!$A$2:$O$32,15,FALSE)</f>
        <v>5.4265301689166732</v>
      </c>
      <c r="G48">
        <f>VLOOKUP(YEAR(D48),'Emissions Credit Price'!$A$3:$M$33,13,FALSE)</f>
        <v>5.8924349999999999</v>
      </c>
      <c r="H48">
        <f>MAX(VLOOKUP(YEAR(D48),'Emissions Credit Price'!$A$3:$M$33,11,FALSE),F48)</f>
        <v>5.4265301689166732</v>
      </c>
    </row>
    <row r="49" spans="1:8" x14ac:dyDescent="0.35">
      <c r="A49">
        <f t="shared" si="0"/>
        <v>2025</v>
      </c>
      <c r="B49">
        <f t="shared" si="1"/>
        <v>10</v>
      </c>
      <c r="C49">
        <f t="shared" si="2"/>
        <v>1</v>
      </c>
      <c r="D49" s="38">
        <v>45931</v>
      </c>
      <c r="E49">
        <f>VLOOKUP(YEAR(D49),'Greenhouse Gas Costs Avoided'!$A$2:$O$32,10,FALSE)</f>
        <v>4.5472163781857144</v>
      </c>
      <c r="F49">
        <f>VLOOKUP(YEAR(D49),'Greenhouse Gas Costs Avoided'!$A$2:$O$32,15,FALSE)</f>
        <v>5.4265301689166732</v>
      </c>
      <c r="G49">
        <f>VLOOKUP(YEAR(D49),'Emissions Credit Price'!$A$3:$M$33,13,FALSE)</f>
        <v>5.8924349999999999</v>
      </c>
      <c r="H49">
        <f>MAX(VLOOKUP(YEAR(D49),'Emissions Credit Price'!$A$3:$M$33,11,FALSE),F49)</f>
        <v>5.4265301689166732</v>
      </c>
    </row>
    <row r="50" spans="1:8" x14ac:dyDescent="0.35">
      <c r="A50">
        <f t="shared" si="0"/>
        <v>2025</v>
      </c>
      <c r="B50">
        <f t="shared" si="1"/>
        <v>11</v>
      </c>
      <c r="C50">
        <f t="shared" si="2"/>
        <v>1</v>
      </c>
      <c r="D50" s="38">
        <v>45962</v>
      </c>
      <c r="E50">
        <f>VLOOKUP(YEAR(D50),'Greenhouse Gas Costs Avoided'!$A$2:$O$32,10,FALSE)</f>
        <v>4.5472163781857144</v>
      </c>
      <c r="F50">
        <f>VLOOKUP(YEAR(D50),'Greenhouse Gas Costs Avoided'!$A$2:$O$32,15,FALSE)</f>
        <v>5.4265301689166732</v>
      </c>
      <c r="G50">
        <f>VLOOKUP(YEAR(D50),'Emissions Credit Price'!$A$3:$M$33,13,FALSE)</f>
        <v>5.8924349999999999</v>
      </c>
      <c r="H50">
        <f>MAX(VLOOKUP(YEAR(D50),'Emissions Credit Price'!$A$3:$M$33,11,FALSE),F50)</f>
        <v>5.4265301689166732</v>
      </c>
    </row>
    <row r="51" spans="1:8" x14ac:dyDescent="0.35">
      <c r="A51">
        <f t="shared" si="0"/>
        <v>2025</v>
      </c>
      <c r="B51">
        <f t="shared" si="1"/>
        <v>12</v>
      </c>
      <c r="C51">
        <f t="shared" si="2"/>
        <v>1</v>
      </c>
      <c r="D51" s="38">
        <v>45992</v>
      </c>
      <c r="E51">
        <f>VLOOKUP(YEAR(D51),'Greenhouse Gas Costs Avoided'!$A$2:$O$32,10,FALSE)</f>
        <v>4.5472163781857144</v>
      </c>
      <c r="F51">
        <f>VLOOKUP(YEAR(D51),'Greenhouse Gas Costs Avoided'!$A$2:$O$32,15,FALSE)</f>
        <v>5.4265301689166732</v>
      </c>
      <c r="G51">
        <f>VLOOKUP(YEAR(D51),'Emissions Credit Price'!$A$3:$M$33,13,FALSE)</f>
        <v>5.8924349999999999</v>
      </c>
      <c r="H51">
        <f>MAX(VLOOKUP(YEAR(D51),'Emissions Credit Price'!$A$3:$M$33,11,FALSE),F51)</f>
        <v>5.4265301689166732</v>
      </c>
    </row>
    <row r="52" spans="1:8" x14ac:dyDescent="0.35">
      <c r="A52">
        <f t="shared" si="0"/>
        <v>2026</v>
      </c>
      <c r="B52">
        <f t="shared" si="1"/>
        <v>1</v>
      </c>
      <c r="C52">
        <f t="shared" si="2"/>
        <v>1</v>
      </c>
      <c r="D52" s="38">
        <v>46023</v>
      </c>
      <c r="E52">
        <f>VLOOKUP(YEAR(D52),'Greenhouse Gas Costs Avoided'!$A$2:$O$32,10,FALSE)</f>
        <v>4.6140872072766808</v>
      </c>
      <c r="F52">
        <f>VLOOKUP(YEAR(D52),'Greenhouse Gas Costs Avoided'!$A$2:$O$32,15,FALSE)</f>
        <v>5.5063320831654474</v>
      </c>
      <c r="G52">
        <f>VLOOKUP(YEAR(D52),'Emissions Credit Price'!$A$3:$M$33,13,FALSE)</f>
        <v>5.9455200000000001</v>
      </c>
      <c r="H52">
        <f>MAX(VLOOKUP(YEAR(D52),'Emissions Credit Price'!$A$3:$M$33,11,FALSE),F52)</f>
        <v>5.5063320831654474</v>
      </c>
    </row>
    <row r="53" spans="1:8" x14ac:dyDescent="0.35">
      <c r="A53">
        <f t="shared" si="0"/>
        <v>2026</v>
      </c>
      <c r="B53">
        <f t="shared" si="1"/>
        <v>2</v>
      </c>
      <c r="C53">
        <f t="shared" si="2"/>
        <v>1</v>
      </c>
      <c r="D53" s="38">
        <v>46054</v>
      </c>
      <c r="E53">
        <f>VLOOKUP(YEAR(D53),'Greenhouse Gas Costs Avoided'!$A$2:$O$32,10,FALSE)</f>
        <v>4.6140872072766808</v>
      </c>
      <c r="F53">
        <f>VLOOKUP(YEAR(D53),'Greenhouse Gas Costs Avoided'!$A$2:$O$32,15,FALSE)</f>
        <v>5.5063320831654474</v>
      </c>
      <c r="G53">
        <f>VLOOKUP(YEAR(D53),'Emissions Credit Price'!$A$3:$M$33,13,FALSE)</f>
        <v>5.9455200000000001</v>
      </c>
      <c r="H53">
        <f>MAX(VLOOKUP(YEAR(D53),'Emissions Credit Price'!$A$3:$M$33,11,FALSE),F53)</f>
        <v>5.5063320831654474</v>
      </c>
    </row>
    <row r="54" spans="1:8" x14ac:dyDescent="0.35">
      <c r="A54">
        <f t="shared" si="0"/>
        <v>2026</v>
      </c>
      <c r="B54">
        <f t="shared" si="1"/>
        <v>3</v>
      </c>
      <c r="C54">
        <f t="shared" si="2"/>
        <v>1</v>
      </c>
      <c r="D54" s="38">
        <v>46082</v>
      </c>
      <c r="E54">
        <f>VLOOKUP(YEAR(D54),'Greenhouse Gas Costs Avoided'!$A$2:$O$32,10,FALSE)</f>
        <v>4.6140872072766808</v>
      </c>
      <c r="F54">
        <f>VLOOKUP(YEAR(D54),'Greenhouse Gas Costs Avoided'!$A$2:$O$32,15,FALSE)</f>
        <v>5.5063320831654474</v>
      </c>
      <c r="G54">
        <f>VLOOKUP(YEAR(D54),'Emissions Credit Price'!$A$3:$M$33,13,FALSE)</f>
        <v>5.9455200000000001</v>
      </c>
      <c r="H54">
        <f>MAX(VLOOKUP(YEAR(D54),'Emissions Credit Price'!$A$3:$M$33,11,FALSE),F54)</f>
        <v>5.5063320831654474</v>
      </c>
    </row>
    <row r="55" spans="1:8" x14ac:dyDescent="0.35">
      <c r="A55">
        <f t="shared" si="0"/>
        <v>2026</v>
      </c>
      <c r="B55">
        <f t="shared" si="1"/>
        <v>4</v>
      </c>
      <c r="C55">
        <f t="shared" si="2"/>
        <v>1</v>
      </c>
      <c r="D55" s="38">
        <v>46113</v>
      </c>
      <c r="E55">
        <f>VLOOKUP(YEAR(D55),'Greenhouse Gas Costs Avoided'!$A$2:$O$32,10,FALSE)</f>
        <v>4.6140872072766808</v>
      </c>
      <c r="F55">
        <f>VLOOKUP(YEAR(D55),'Greenhouse Gas Costs Avoided'!$A$2:$O$32,15,FALSE)</f>
        <v>5.5063320831654474</v>
      </c>
      <c r="G55">
        <f>VLOOKUP(YEAR(D55),'Emissions Credit Price'!$A$3:$M$33,13,FALSE)</f>
        <v>5.9455200000000001</v>
      </c>
      <c r="H55">
        <f>MAX(VLOOKUP(YEAR(D55),'Emissions Credit Price'!$A$3:$M$33,11,FALSE),F55)</f>
        <v>5.5063320831654474</v>
      </c>
    </row>
    <row r="56" spans="1:8" x14ac:dyDescent="0.35">
      <c r="A56">
        <f t="shared" si="0"/>
        <v>2026</v>
      </c>
      <c r="B56">
        <f t="shared" si="1"/>
        <v>5</v>
      </c>
      <c r="C56">
        <f t="shared" si="2"/>
        <v>1</v>
      </c>
      <c r="D56" s="38">
        <v>46143</v>
      </c>
      <c r="E56">
        <f>VLOOKUP(YEAR(D56),'Greenhouse Gas Costs Avoided'!$A$2:$O$32,10,FALSE)</f>
        <v>4.6140872072766808</v>
      </c>
      <c r="F56">
        <f>VLOOKUP(YEAR(D56),'Greenhouse Gas Costs Avoided'!$A$2:$O$32,15,FALSE)</f>
        <v>5.5063320831654474</v>
      </c>
      <c r="G56">
        <f>VLOOKUP(YEAR(D56),'Emissions Credit Price'!$A$3:$M$33,13,FALSE)</f>
        <v>5.9455200000000001</v>
      </c>
      <c r="H56">
        <f>MAX(VLOOKUP(YEAR(D56),'Emissions Credit Price'!$A$3:$M$33,11,FALSE),F56)</f>
        <v>5.5063320831654474</v>
      </c>
    </row>
    <row r="57" spans="1:8" x14ac:dyDescent="0.35">
      <c r="A57">
        <f t="shared" si="0"/>
        <v>2026</v>
      </c>
      <c r="B57">
        <f t="shared" si="1"/>
        <v>6</v>
      </c>
      <c r="C57">
        <f t="shared" si="2"/>
        <v>1</v>
      </c>
      <c r="D57" s="38">
        <v>46174</v>
      </c>
      <c r="E57">
        <f>VLOOKUP(YEAR(D57),'Greenhouse Gas Costs Avoided'!$A$2:$O$32,10,FALSE)</f>
        <v>4.6140872072766808</v>
      </c>
      <c r="F57">
        <f>VLOOKUP(YEAR(D57),'Greenhouse Gas Costs Avoided'!$A$2:$O$32,15,FALSE)</f>
        <v>5.5063320831654474</v>
      </c>
      <c r="G57">
        <f>VLOOKUP(YEAR(D57),'Emissions Credit Price'!$A$3:$M$33,13,FALSE)</f>
        <v>5.9455200000000001</v>
      </c>
      <c r="H57">
        <f>MAX(VLOOKUP(YEAR(D57),'Emissions Credit Price'!$A$3:$M$33,11,FALSE),F57)</f>
        <v>5.5063320831654474</v>
      </c>
    </row>
    <row r="58" spans="1:8" x14ac:dyDescent="0.35">
      <c r="A58">
        <f t="shared" si="0"/>
        <v>2026</v>
      </c>
      <c r="B58">
        <f t="shared" si="1"/>
        <v>7</v>
      </c>
      <c r="C58">
        <f t="shared" si="2"/>
        <v>1</v>
      </c>
      <c r="D58" s="38">
        <v>46204</v>
      </c>
      <c r="E58">
        <f>VLOOKUP(YEAR(D58),'Greenhouse Gas Costs Avoided'!$A$2:$O$32,10,FALSE)</f>
        <v>4.6140872072766808</v>
      </c>
      <c r="F58">
        <f>VLOOKUP(YEAR(D58),'Greenhouse Gas Costs Avoided'!$A$2:$O$32,15,FALSE)</f>
        <v>5.5063320831654474</v>
      </c>
      <c r="G58">
        <f>VLOOKUP(YEAR(D58),'Emissions Credit Price'!$A$3:$M$33,13,FALSE)</f>
        <v>5.9455200000000001</v>
      </c>
      <c r="H58">
        <f>MAX(VLOOKUP(YEAR(D58),'Emissions Credit Price'!$A$3:$M$33,11,FALSE),F58)</f>
        <v>5.5063320831654474</v>
      </c>
    </row>
    <row r="59" spans="1:8" x14ac:dyDescent="0.35">
      <c r="A59">
        <f t="shared" si="0"/>
        <v>2026</v>
      </c>
      <c r="B59">
        <f t="shared" si="1"/>
        <v>8</v>
      </c>
      <c r="C59">
        <f t="shared" si="2"/>
        <v>1</v>
      </c>
      <c r="D59" s="38">
        <v>46235</v>
      </c>
      <c r="E59">
        <f>VLOOKUP(YEAR(D59),'Greenhouse Gas Costs Avoided'!$A$2:$O$32,10,FALSE)</f>
        <v>4.6140872072766808</v>
      </c>
      <c r="F59">
        <f>VLOOKUP(YEAR(D59),'Greenhouse Gas Costs Avoided'!$A$2:$O$32,15,FALSE)</f>
        <v>5.5063320831654474</v>
      </c>
      <c r="G59">
        <f>VLOOKUP(YEAR(D59),'Emissions Credit Price'!$A$3:$M$33,13,FALSE)</f>
        <v>5.9455200000000001</v>
      </c>
      <c r="H59">
        <f>MAX(VLOOKUP(YEAR(D59),'Emissions Credit Price'!$A$3:$M$33,11,FALSE),F59)</f>
        <v>5.5063320831654474</v>
      </c>
    </row>
    <row r="60" spans="1:8" x14ac:dyDescent="0.35">
      <c r="A60">
        <f t="shared" si="0"/>
        <v>2026</v>
      </c>
      <c r="B60">
        <f t="shared" si="1"/>
        <v>9</v>
      </c>
      <c r="C60">
        <f t="shared" si="2"/>
        <v>1</v>
      </c>
      <c r="D60" s="38">
        <v>46266</v>
      </c>
      <c r="E60">
        <f>VLOOKUP(YEAR(D60),'Greenhouse Gas Costs Avoided'!$A$2:$O$32,10,FALSE)</f>
        <v>4.6140872072766808</v>
      </c>
      <c r="F60">
        <f>VLOOKUP(YEAR(D60),'Greenhouse Gas Costs Avoided'!$A$2:$O$32,15,FALSE)</f>
        <v>5.5063320831654474</v>
      </c>
      <c r="G60">
        <f>VLOOKUP(YEAR(D60),'Emissions Credit Price'!$A$3:$M$33,13,FALSE)</f>
        <v>5.9455200000000001</v>
      </c>
      <c r="H60">
        <f>MAX(VLOOKUP(YEAR(D60),'Emissions Credit Price'!$A$3:$M$33,11,FALSE),F60)</f>
        <v>5.5063320831654474</v>
      </c>
    </row>
    <row r="61" spans="1:8" x14ac:dyDescent="0.35">
      <c r="A61">
        <f t="shared" si="0"/>
        <v>2026</v>
      </c>
      <c r="B61">
        <f t="shared" si="1"/>
        <v>10</v>
      </c>
      <c r="C61">
        <f t="shared" si="2"/>
        <v>1</v>
      </c>
      <c r="D61" s="38">
        <v>46296</v>
      </c>
      <c r="E61">
        <f>VLOOKUP(YEAR(D61),'Greenhouse Gas Costs Avoided'!$A$2:$O$32,10,FALSE)</f>
        <v>4.6140872072766808</v>
      </c>
      <c r="F61">
        <f>VLOOKUP(YEAR(D61),'Greenhouse Gas Costs Avoided'!$A$2:$O$32,15,FALSE)</f>
        <v>5.5063320831654474</v>
      </c>
      <c r="G61">
        <f>VLOOKUP(YEAR(D61),'Emissions Credit Price'!$A$3:$M$33,13,FALSE)</f>
        <v>5.9455200000000001</v>
      </c>
      <c r="H61">
        <f>MAX(VLOOKUP(YEAR(D61),'Emissions Credit Price'!$A$3:$M$33,11,FALSE),F61)</f>
        <v>5.5063320831654474</v>
      </c>
    </row>
    <row r="62" spans="1:8" x14ac:dyDescent="0.35">
      <c r="A62">
        <f t="shared" si="0"/>
        <v>2026</v>
      </c>
      <c r="B62">
        <f t="shared" si="1"/>
        <v>11</v>
      </c>
      <c r="C62">
        <f t="shared" si="2"/>
        <v>1</v>
      </c>
      <c r="D62" s="38">
        <v>46327</v>
      </c>
      <c r="E62">
        <f>VLOOKUP(YEAR(D62),'Greenhouse Gas Costs Avoided'!$A$2:$O$32,10,FALSE)</f>
        <v>4.6140872072766808</v>
      </c>
      <c r="F62">
        <f>VLOOKUP(YEAR(D62),'Greenhouse Gas Costs Avoided'!$A$2:$O$32,15,FALSE)</f>
        <v>5.5063320831654474</v>
      </c>
      <c r="G62">
        <f>VLOOKUP(YEAR(D62),'Emissions Credit Price'!$A$3:$M$33,13,FALSE)</f>
        <v>5.9455200000000001</v>
      </c>
      <c r="H62">
        <f>MAX(VLOOKUP(YEAR(D62),'Emissions Credit Price'!$A$3:$M$33,11,FALSE),F62)</f>
        <v>5.5063320831654474</v>
      </c>
    </row>
    <row r="63" spans="1:8" x14ac:dyDescent="0.35">
      <c r="A63">
        <f t="shared" si="0"/>
        <v>2026</v>
      </c>
      <c r="B63">
        <f t="shared" si="1"/>
        <v>12</v>
      </c>
      <c r="C63">
        <f t="shared" si="2"/>
        <v>1</v>
      </c>
      <c r="D63" s="38">
        <v>46357</v>
      </c>
      <c r="E63">
        <f>VLOOKUP(YEAR(D63),'Greenhouse Gas Costs Avoided'!$A$2:$O$32,10,FALSE)</f>
        <v>4.6140872072766808</v>
      </c>
      <c r="F63">
        <f>VLOOKUP(YEAR(D63),'Greenhouse Gas Costs Avoided'!$A$2:$O$32,15,FALSE)</f>
        <v>5.5063320831654474</v>
      </c>
      <c r="G63">
        <f>VLOOKUP(YEAR(D63),'Emissions Credit Price'!$A$3:$M$33,13,FALSE)</f>
        <v>5.9455200000000001</v>
      </c>
      <c r="H63">
        <f>MAX(VLOOKUP(YEAR(D63),'Emissions Credit Price'!$A$3:$M$33,11,FALSE),F63)</f>
        <v>5.5063320831654474</v>
      </c>
    </row>
    <row r="64" spans="1:8" x14ac:dyDescent="0.35">
      <c r="A64">
        <f t="shared" si="0"/>
        <v>2027</v>
      </c>
      <c r="B64">
        <f t="shared" si="1"/>
        <v>1</v>
      </c>
      <c r="C64">
        <f t="shared" si="2"/>
        <v>1</v>
      </c>
      <c r="D64" s="38">
        <v>46388</v>
      </c>
      <c r="E64">
        <f>VLOOKUP(YEAR(D64),'Greenhouse Gas Costs Avoided'!$A$2:$O$32,10,FALSE)</f>
        <v>4.6809580363676462</v>
      </c>
      <c r="F64">
        <f>VLOOKUP(YEAR(D64),'Greenhouse Gas Costs Avoided'!$A$2:$O$32,15,FALSE)</f>
        <v>5.5861339974142208</v>
      </c>
      <c r="G64">
        <f>VLOOKUP(YEAR(D64),'Emissions Credit Price'!$A$3:$M$33,13,FALSE)</f>
        <v>5.9986050000000004</v>
      </c>
      <c r="H64">
        <f>MAX(VLOOKUP(YEAR(D64),'Emissions Credit Price'!$A$3:$M$33,11,FALSE),F64)</f>
        <v>5.5861339974142208</v>
      </c>
    </row>
    <row r="65" spans="1:8" x14ac:dyDescent="0.35">
      <c r="A65">
        <f t="shared" si="0"/>
        <v>2027</v>
      </c>
      <c r="B65">
        <f t="shared" si="1"/>
        <v>2</v>
      </c>
      <c r="C65">
        <f t="shared" si="2"/>
        <v>1</v>
      </c>
      <c r="D65" s="38">
        <v>46419</v>
      </c>
      <c r="E65">
        <f>VLOOKUP(YEAR(D65),'Greenhouse Gas Costs Avoided'!$A$2:$O$32,10,FALSE)</f>
        <v>4.6809580363676462</v>
      </c>
      <c r="F65">
        <f>VLOOKUP(YEAR(D65),'Greenhouse Gas Costs Avoided'!$A$2:$O$32,15,FALSE)</f>
        <v>5.5861339974142208</v>
      </c>
      <c r="G65">
        <f>VLOOKUP(YEAR(D65),'Emissions Credit Price'!$A$3:$M$33,13,FALSE)</f>
        <v>5.9986050000000004</v>
      </c>
      <c r="H65">
        <f>MAX(VLOOKUP(YEAR(D65),'Emissions Credit Price'!$A$3:$M$33,11,FALSE),F65)</f>
        <v>5.5861339974142208</v>
      </c>
    </row>
    <row r="66" spans="1:8" x14ac:dyDescent="0.35">
      <c r="A66">
        <f t="shared" si="0"/>
        <v>2027</v>
      </c>
      <c r="B66">
        <f t="shared" si="1"/>
        <v>3</v>
      </c>
      <c r="C66">
        <f t="shared" si="2"/>
        <v>1</v>
      </c>
      <c r="D66" s="38">
        <v>46447</v>
      </c>
      <c r="E66">
        <f>VLOOKUP(YEAR(D66),'Greenhouse Gas Costs Avoided'!$A$2:$O$32,10,FALSE)</f>
        <v>4.6809580363676462</v>
      </c>
      <c r="F66">
        <f>VLOOKUP(YEAR(D66),'Greenhouse Gas Costs Avoided'!$A$2:$O$32,15,FALSE)</f>
        <v>5.5861339974142208</v>
      </c>
      <c r="G66">
        <f>VLOOKUP(YEAR(D66),'Emissions Credit Price'!$A$3:$M$33,13,FALSE)</f>
        <v>5.9986050000000004</v>
      </c>
      <c r="H66">
        <f>MAX(VLOOKUP(YEAR(D66),'Emissions Credit Price'!$A$3:$M$33,11,FALSE),F66)</f>
        <v>5.5861339974142208</v>
      </c>
    </row>
    <row r="67" spans="1:8" x14ac:dyDescent="0.35">
      <c r="A67">
        <f t="shared" ref="A67:A130" si="3">YEAR(D67)</f>
        <v>2027</v>
      </c>
      <c r="B67">
        <f t="shared" ref="B67:B130" si="4">MONTH(D67)</f>
        <v>4</v>
      </c>
      <c r="C67">
        <f t="shared" ref="C67:C130" si="5">DAY(D67)</f>
        <v>1</v>
      </c>
      <c r="D67" s="38">
        <v>46478</v>
      </c>
      <c r="E67">
        <f>VLOOKUP(YEAR(D67),'Greenhouse Gas Costs Avoided'!$A$2:$O$32,10,FALSE)</f>
        <v>4.6809580363676462</v>
      </c>
      <c r="F67">
        <f>VLOOKUP(YEAR(D67),'Greenhouse Gas Costs Avoided'!$A$2:$O$32,15,FALSE)</f>
        <v>5.5861339974142208</v>
      </c>
      <c r="G67">
        <f>VLOOKUP(YEAR(D67),'Emissions Credit Price'!$A$3:$M$33,13,FALSE)</f>
        <v>5.9986050000000004</v>
      </c>
      <c r="H67">
        <f>MAX(VLOOKUP(YEAR(D67),'Emissions Credit Price'!$A$3:$M$33,11,FALSE),F67)</f>
        <v>5.5861339974142208</v>
      </c>
    </row>
    <row r="68" spans="1:8" x14ac:dyDescent="0.35">
      <c r="A68">
        <f t="shared" si="3"/>
        <v>2027</v>
      </c>
      <c r="B68">
        <f t="shared" si="4"/>
        <v>5</v>
      </c>
      <c r="C68">
        <f t="shared" si="5"/>
        <v>1</v>
      </c>
      <c r="D68" s="38">
        <v>46508</v>
      </c>
      <c r="E68">
        <f>VLOOKUP(YEAR(D68),'Greenhouse Gas Costs Avoided'!$A$2:$O$32,10,FALSE)</f>
        <v>4.6809580363676462</v>
      </c>
      <c r="F68">
        <f>VLOOKUP(YEAR(D68),'Greenhouse Gas Costs Avoided'!$A$2:$O$32,15,FALSE)</f>
        <v>5.5861339974142208</v>
      </c>
      <c r="G68">
        <f>VLOOKUP(YEAR(D68),'Emissions Credit Price'!$A$3:$M$33,13,FALSE)</f>
        <v>5.9986050000000004</v>
      </c>
      <c r="H68">
        <f>MAX(VLOOKUP(YEAR(D68),'Emissions Credit Price'!$A$3:$M$33,11,FALSE),F68)</f>
        <v>5.5861339974142208</v>
      </c>
    </row>
    <row r="69" spans="1:8" x14ac:dyDescent="0.35">
      <c r="A69">
        <f t="shared" si="3"/>
        <v>2027</v>
      </c>
      <c r="B69">
        <f t="shared" si="4"/>
        <v>6</v>
      </c>
      <c r="C69">
        <f t="shared" si="5"/>
        <v>1</v>
      </c>
      <c r="D69" s="38">
        <v>46539</v>
      </c>
      <c r="E69">
        <f>VLOOKUP(YEAR(D69),'Greenhouse Gas Costs Avoided'!$A$2:$O$32,10,FALSE)</f>
        <v>4.6809580363676462</v>
      </c>
      <c r="F69">
        <f>VLOOKUP(YEAR(D69),'Greenhouse Gas Costs Avoided'!$A$2:$O$32,15,FALSE)</f>
        <v>5.5861339974142208</v>
      </c>
      <c r="G69">
        <f>VLOOKUP(YEAR(D69),'Emissions Credit Price'!$A$3:$M$33,13,FALSE)</f>
        <v>5.9986050000000004</v>
      </c>
      <c r="H69">
        <f>MAX(VLOOKUP(YEAR(D69),'Emissions Credit Price'!$A$3:$M$33,11,FALSE),F69)</f>
        <v>5.5861339974142208</v>
      </c>
    </row>
    <row r="70" spans="1:8" x14ac:dyDescent="0.35">
      <c r="A70">
        <f t="shared" si="3"/>
        <v>2027</v>
      </c>
      <c r="B70">
        <f t="shared" si="4"/>
        <v>7</v>
      </c>
      <c r="C70">
        <f t="shared" si="5"/>
        <v>1</v>
      </c>
      <c r="D70" s="38">
        <v>46569</v>
      </c>
      <c r="E70">
        <f>VLOOKUP(YEAR(D70),'Greenhouse Gas Costs Avoided'!$A$2:$O$32,10,FALSE)</f>
        <v>4.6809580363676462</v>
      </c>
      <c r="F70">
        <f>VLOOKUP(YEAR(D70),'Greenhouse Gas Costs Avoided'!$A$2:$O$32,15,FALSE)</f>
        <v>5.5861339974142208</v>
      </c>
      <c r="G70">
        <f>VLOOKUP(YEAR(D70),'Emissions Credit Price'!$A$3:$M$33,13,FALSE)</f>
        <v>5.9986050000000004</v>
      </c>
      <c r="H70">
        <f>MAX(VLOOKUP(YEAR(D70),'Emissions Credit Price'!$A$3:$M$33,11,FALSE),F70)</f>
        <v>5.5861339974142208</v>
      </c>
    </row>
    <row r="71" spans="1:8" x14ac:dyDescent="0.35">
      <c r="A71">
        <f t="shared" si="3"/>
        <v>2027</v>
      </c>
      <c r="B71">
        <f t="shared" si="4"/>
        <v>8</v>
      </c>
      <c r="C71">
        <f t="shared" si="5"/>
        <v>1</v>
      </c>
      <c r="D71" s="38">
        <v>46600</v>
      </c>
      <c r="E71">
        <f>VLOOKUP(YEAR(D71),'Greenhouse Gas Costs Avoided'!$A$2:$O$32,10,FALSE)</f>
        <v>4.6809580363676462</v>
      </c>
      <c r="F71">
        <f>VLOOKUP(YEAR(D71),'Greenhouse Gas Costs Avoided'!$A$2:$O$32,15,FALSE)</f>
        <v>5.5861339974142208</v>
      </c>
      <c r="G71">
        <f>VLOOKUP(YEAR(D71),'Emissions Credit Price'!$A$3:$M$33,13,FALSE)</f>
        <v>5.9986050000000004</v>
      </c>
      <c r="H71">
        <f>MAX(VLOOKUP(YEAR(D71),'Emissions Credit Price'!$A$3:$M$33,11,FALSE),F71)</f>
        <v>5.5861339974142208</v>
      </c>
    </row>
    <row r="72" spans="1:8" x14ac:dyDescent="0.35">
      <c r="A72">
        <f t="shared" si="3"/>
        <v>2027</v>
      </c>
      <c r="B72">
        <f t="shared" si="4"/>
        <v>9</v>
      </c>
      <c r="C72">
        <f t="shared" si="5"/>
        <v>1</v>
      </c>
      <c r="D72" s="38">
        <v>46631</v>
      </c>
      <c r="E72">
        <f>VLOOKUP(YEAR(D72),'Greenhouse Gas Costs Avoided'!$A$2:$O$32,10,FALSE)</f>
        <v>4.6809580363676462</v>
      </c>
      <c r="F72">
        <f>VLOOKUP(YEAR(D72),'Greenhouse Gas Costs Avoided'!$A$2:$O$32,15,FALSE)</f>
        <v>5.5861339974142208</v>
      </c>
      <c r="G72">
        <f>VLOOKUP(YEAR(D72),'Emissions Credit Price'!$A$3:$M$33,13,FALSE)</f>
        <v>5.9986050000000004</v>
      </c>
      <c r="H72">
        <f>MAX(VLOOKUP(YEAR(D72),'Emissions Credit Price'!$A$3:$M$33,11,FALSE),F72)</f>
        <v>5.5861339974142208</v>
      </c>
    </row>
    <row r="73" spans="1:8" x14ac:dyDescent="0.35">
      <c r="A73">
        <f t="shared" si="3"/>
        <v>2027</v>
      </c>
      <c r="B73">
        <f t="shared" si="4"/>
        <v>10</v>
      </c>
      <c r="C73">
        <f t="shared" si="5"/>
        <v>1</v>
      </c>
      <c r="D73" s="38">
        <v>46661</v>
      </c>
      <c r="E73">
        <f>VLOOKUP(YEAR(D73),'Greenhouse Gas Costs Avoided'!$A$2:$O$32,10,FALSE)</f>
        <v>4.6809580363676462</v>
      </c>
      <c r="F73">
        <f>VLOOKUP(YEAR(D73),'Greenhouse Gas Costs Avoided'!$A$2:$O$32,15,FALSE)</f>
        <v>5.5861339974142208</v>
      </c>
      <c r="G73">
        <f>VLOOKUP(YEAR(D73),'Emissions Credit Price'!$A$3:$M$33,13,FALSE)</f>
        <v>5.9986050000000004</v>
      </c>
      <c r="H73">
        <f>MAX(VLOOKUP(YEAR(D73),'Emissions Credit Price'!$A$3:$M$33,11,FALSE),F73)</f>
        <v>5.5861339974142208</v>
      </c>
    </row>
    <row r="74" spans="1:8" x14ac:dyDescent="0.35">
      <c r="A74">
        <f t="shared" si="3"/>
        <v>2027</v>
      </c>
      <c r="B74">
        <f t="shared" si="4"/>
        <v>11</v>
      </c>
      <c r="C74">
        <f t="shared" si="5"/>
        <v>1</v>
      </c>
      <c r="D74" s="38">
        <v>46692</v>
      </c>
      <c r="E74">
        <f>VLOOKUP(YEAR(D74),'Greenhouse Gas Costs Avoided'!$A$2:$O$32,10,FALSE)</f>
        <v>4.6809580363676462</v>
      </c>
      <c r="F74">
        <f>VLOOKUP(YEAR(D74),'Greenhouse Gas Costs Avoided'!$A$2:$O$32,15,FALSE)</f>
        <v>5.5861339974142208</v>
      </c>
      <c r="G74">
        <f>VLOOKUP(YEAR(D74),'Emissions Credit Price'!$A$3:$M$33,13,FALSE)</f>
        <v>5.9986050000000004</v>
      </c>
      <c r="H74">
        <f>MAX(VLOOKUP(YEAR(D74),'Emissions Credit Price'!$A$3:$M$33,11,FALSE),F74)</f>
        <v>5.5861339974142208</v>
      </c>
    </row>
    <row r="75" spans="1:8" x14ac:dyDescent="0.35">
      <c r="A75">
        <f t="shared" si="3"/>
        <v>2027</v>
      </c>
      <c r="B75">
        <f t="shared" si="4"/>
        <v>12</v>
      </c>
      <c r="C75">
        <f t="shared" si="5"/>
        <v>1</v>
      </c>
      <c r="D75" s="38">
        <v>46722</v>
      </c>
      <c r="E75">
        <f>VLOOKUP(YEAR(D75),'Greenhouse Gas Costs Avoided'!$A$2:$O$32,10,FALSE)</f>
        <v>4.6809580363676462</v>
      </c>
      <c r="F75">
        <f>VLOOKUP(YEAR(D75),'Greenhouse Gas Costs Avoided'!$A$2:$O$32,15,FALSE)</f>
        <v>5.5861339974142208</v>
      </c>
      <c r="G75">
        <f>VLOOKUP(YEAR(D75),'Emissions Credit Price'!$A$3:$M$33,13,FALSE)</f>
        <v>5.9986050000000004</v>
      </c>
      <c r="H75">
        <f>MAX(VLOOKUP(YEAR(D75),'Emissions Credit Price'!$A$3:$M$33,11,FALSE),F75)</f>
        <v>5.5861339974142208</v>
      </c>
    </row>
    <row r="76" spans="1:8" x14ac:dyDescent="0.35">
      <c r="A76">
        <f t="shared" si="3"/>
        <v>2028</v>
      </c>
      <c r="B76">
        <f t="shared" si="4"/>
        <v>1</v>
      </c>
      <c r="C76">
        <f t="shared" si="5"/>
        <v>1</v>
      </c>
      <c r="D76" s="38">
        <v>46753</v>
      </c>
      <c r="E76">
        <f>VLOOKUP(YEAR(D76),'Greenhouse Gas Costs Avoided'!$A$2:$O$32,10,FALSE)</f>
        <v>4.7478288654586125</v>
      </c>
      <c r="F76">
        <f>VLOOKUP(YEAR(D76),'Greenhouse Gas Costs Avoided'!$A$2:$O$32,15,FALSE)</f>
        <v>5.665935911662995</v>
      </c>
      <c r="G76">
        <f>VLOOKUP(YEAR(D76),'Emissions Credit Price'!$A$3:$M$33,13,FALSE)</f>
        <v>6.0516899999999998</v>
      </c>
      <c r="H76">
        <f>MAX(VLOOKUP(YEAR(D76),'Emissions Credit Price'!$A$3:$M$33,11,FALSE),F76)</f>
        <v>5.665935911662995</v>
      </c>
    </row>
    <row r="77" spans="1:8" x14ac:dyDescent="0.35">
      <c r="A77">
        <f t="shared" si="3"/>
        <v>2028</v>
      </c>
      <c r="B77">
        <f t="shared" si="4"/>
        <v>2</v>
      </c>
      <c r="C77">
        <f t="shared" si="5"/>
        <v>1</v>
      </c>
      <c r="D77" s="38">
        <v>46784</v>
      </c>
      <c r="E77">
        <f>VLOOKUP(YEAR(D77),'Greenhouse Gas Costs Avoided'!$A$2:$O$32,10,FALSE)</f>
        <v>4.7478288654586125</v>
      </c>
      <c r="F77">
        <f>VLOOKUP(YEAR(D77),'Greenhouse Gas Costs Avoided'!$A$2:$O$32,15,FALSE)</f>
        <v>5.665935911662995</v>
      </c>
      <c r="G77">
        <f>VLOOKUP(YEAR(D77),'Emissions Credit Price'!$A$3:$M$33,13,FALSE)</f>
        <v>6.0516899999999998</v>
      </c>
      <c r="H77">
        <f>MAX(VLOOKUP(YEAR(D77),'Emissions Credit Price'!$A$3:$M$33,11,FALSE),F77)</f>
        <v>5.665935911662995</v>
      </c>
    </row>
    <row r="78" spans="1:8" x14ac:dyDescent="0.35">
      <c r="A78">
        <f t="shared" si="3"/>
        <v>2028</v>
      </c>
      <c r="B78">
        <f t="shared" si="4"/>
        <v>3</v>
      </c>
      <c r="C78">
        <f t="shared" si="5"/>
        <v>1</v>
      </c>
      <c r="D78" s="38">
        <v>46813</v>
      </c>
      <c r="E78">
        <f>VLOOKUP(YEAR(D78),'Greenhouse Gas Costs Avoided'!$A$2:$O$32,10,FALSE)</f>
        <v>4.7478288654586125</v>
      </c>
      <c r="F78">
        <f>VLOOKUP(YEAR(D78),'Greenhouse Gas Costs Avoided'!$A$2:$O$32,15,FALSE)</f>
        <v>5.665935911662995</v>
      </c>
      <c r="G78">
        <f>VLOOKUP(YEAR(D78),'Emissions Credit Price'!$A$3:$M$33,13,FALSE)</f>
        <v>6.0516899999999998</v>
      </c>
      <c r="H78">
        <f>MAX(VLOOKUP(YEAR(D78),'Emissions Credit Price'!$A$3:$M$33,11,FALSE),F78)</f>
        <v>5.665935911662995</v>
      </c>
    </row>
    <row r="79" spans="1:8" x14ac:dyDescent="0.35">
      <c r="A79">
        <f t="shared" si="3"/>
        <v>2028</v>
      </c>
      <c r="B79">
        <f t="shared" si="4"/>
        <v>4</v>
      </c>
      <c r="C79">
        <f t="shared" si="5"/>
        <v>1</v>
      </c>
      <c r="D79" s="38">
        <v>46844</v>
      </c>
      <c r="E79">
        <f>VLOOKUP(YEAR(D79),'Greenhouse Gas Costs Avoided'!$A$2:$O$32,10,FALSE)</f>
        <v>4.7478288654586125</v>
      </c>
      <c r="F79">
        <f>VLOOKUP(YEAR(D79),'Greenhouse Gas Costs Avoided'!$A$2:$O$32,15,FALSE)</f>
        <v>5.665935911662995</v>
      </c>
      <c r="G79">
        <f>VLOOKUP(YEAR(D79),'Emissions Credit Price'!$A$3:$M$33,13,FALSE)</f>
        <v>6.0516899999999998</v>
      </c>
      <c r="H79">
        <f>MAX(VLOOKUP(YEAR(D79),'Emissions Credit Price'!$A$3:$M$33,11,FALSE),F79)</f>
        <v>5.665935911662995</v>
      </c>
    </row>
    <row r="80" spans="1:8" x14ac:dyDescent="0.35">
      <c r="A80">
        <f t="shared" si="3"/>
        <v>2028</v>
      </c>
      <c r="B80">
        <f t="shared" si="4"/>
        <v>5</v>
      </c>
      <c r="C80">
        <f t="shared" si="5"/>
        <v>1</v>
      </c>
      <c r="D80" s="38">
        <v>46874</v>
      </c>
      <c r="E80">
        <f>VLOOKUP(YEAR(D80),'Greenhouse Gas Costs Avoided'!$A$2:$O$32,10,FALSE)</f>
        <v>4.7478288654586125</v>
      </c>
      <c r="F80">
        <f>VLOOKUP(YEAR(D80),'Greenhouse Gas Costs Avoided'!$A$2:$O$32,15,FALSE)</f>
        <v>5.665935911662995</v>
      </c>
      <c r="G80">
        <f>VLOOKUP(YEAR(D80),'Emissions Credit Price'!$A$3:$M$33,13,FALSE)</f>
        <v>6.0516899999999998</v>
      </c>
      <c r="H80">
        <f>MAX(VLOOKUP(YEAR(D80),'Emissions Credit Price'!$A$3:$M$33,11,FALSE),F80)</f>
        <v>5.665935911662995</v>
      </c>
    </row>
    <row r="81" spans="1:8" x14ac:dyDescent="0.35">
      <c r="A81">
        <f t="shared" si="3"/>
        <v>2028</v>
      </c>
      <c r="B81">
        <f t="shared" si="4"/>
        <v>6</v>
      </c>
      <c r="C81">
        <f t="shared" si="5"/>
        <v>1</v>
      </c>
      <c r="D81" s="38">
        <v>46905</v>
      </c>
      <c r="E81">
        <f>VLOOKUP(YEAR(D81),'Greenhouse Gas Costs Avoided'!$A$2:$O$32,10,FALSE)</f>
        <v>4.7478288654586125</v>
      </c>
      <c r="F81">
        <f>VLOOKUP(YEAR(D81),'Greenhouse Gas Costs Avoided'!$A$2:$O$32,15,FALSE)</f>
        <v>5.665935911662995</v>
      </c>
      <c r="G81">
        <f>VLOOKUP(YEAR(D81),'Emissions Credit Price'!$A$3:$M$33,13,FALSE)</f>
        <v>6.0516899999999998</v>
      </c>
      <c r="H81">
        <f>MAX(VLOOKUP(YEAR(D81),'Emissions Credit Price'!$A$3:$M$33,11,FALSE),F81)</f>
        <v>5.665935911662995</v>
      </c>
    </row>
    <row r="82" spans="1:8" x14ac:dyDescent="0.35">
      <c r="A82">
        <f t="shared" si="3"/>
        <v>2028</v>
      </c>
      <c r="B82">
        <f t="shared" si="4"/>
        <v>7</v>
      </c>
      <c r="C82">
        <f t="shared" si="5"/>
        <v>1</v>
      </c>
      <c r="D82" s="38">
        <v>46935</v>
      </c>
      <c r="E82">
        <f>VLOOKUP(YEAR(D82),'Greenhouse Gas Costs Avoided'!$A$2:$O$32,10,FALSE)</f>
        <v>4.7478288654586125</v>
      </c>
      <c r="F82">
        <f>VLOOKUP(YEAR(D82),'Greenhouse Gas Costs Avoided'!$A$2:$O$32,15,FALSE)</f>
        <v>5.665935911662995</v>
      </c>
      <c r="G82">
        <f>VLOOKUP(YEAR(D82),'Emissions Credit Price'!$A$3:$M$33,13,FALSE)</f>
        <v>6.0516899999999998</v>
      </c>
      <c r="H82">
        <f>MAX(VLOOKUP(YEAR(D82),'Emissions Credit Price'!$A$3:$M$33,11,FALSE),F82)</f>
        <v>5.665935911662995</v>
      </c>
    </row>
    <row r="83" spans="1:8" x14ac:dyDescent="0.35">
      <c r="A83">
        <f t="shared" si="3"/>
        <v>2028</v>
      </c>
      <c r="B83">
        <f t="shared" si="4"/>
        <v>8</v>
      </c>
      <c r="C83">
        <f t="shared" si="5"/>
        <v>1</v>
      </c>
      <c r="D83" s="38">
        <v>46966</v>
      </c>
      <c r="E83">
        <f>VLOOKUP(YEAR(D83),'Greenhouse Gas Costs Avoided'!$A$2:$O$32,10,FALSE)</f>
        <v>4.7478288654586125</v>
      </c>
      <c r="F83">
        <f>VLOOKUP(YEAR(D83),'Greenhouse Gas Costs Avoided'!$A$2:$O$32,15,FALSE)</f>
        <v>5.665935911662995</v>
      </c>
      <c r="G83">
        <f>VLOOKUP(YEAR(D83),'Emissions Credit Price'!$A$3:$M$33,13,FALSE)</f>
        <v>6.0516899999999998</v>
      </c>
      <c r="H83">
        <f>MAX(VLOOKUP(YEAR(D83),'Emissions Credit Price'!$A$3:$M$33,11,FALSE),F83)</f>
        <v>5.665935911662995</v>
      </c>
    </row>
    <row r="84" spans="1:8" x14ac:dyDescent="0.35">
      <c r="A84">
        <f t="shared" si="3"/>
        <v>2028</v>
      </c>
      <c r="B84">
        <f t="shared" si="4"/>
        <v>9</v>
      </c>
      <c r="C84">
        <f t="shared" si="5"/>
        <v>1</v>
      </c>
      <c r="D84" s="38">
        <v>46997</v>
      </c>
      <c r="E84">
        <f>VLOOKUP(YEAR(D84),'Greenhouse Gas Costs Avoided'!$A$2:$O$32,10,FALSE)</f>
        <v>4.7478288654586125</v>
      </c>
      <c r="F84">
        <f>VLOOKUP(YEAR(D84),'Greenhouse Gas Costs Avoided'!$A$2:$O$32,15,FALSE)</f>
        <v>5.665935911662995</v>
      </c>
      <c r="G84">
        <f>VLOOKUP(YEAR(D84),'Emissions Credit Price'!$A$3:$M$33,13,FALSE)</f>
        <v>6.0516899999999998</v>
      </c>
      <c r="H84">
        <f>MAX(VLOOKUP(YEAR(D84),'Emissions Credit Price'!$A$3:$M$33,11,FALSE),F84)</f>
        <v>5.665935911662995</v>
      </c>
    </row>
    <row r="85" spans="1:8" x14ac:dyDescent="0.35">
      <c r="A85">
        <f t="shared" si="3"/>
        <v>2028</v>
      </c>
      <c r="B85">
        <f t="shared" si="4"/>
        <v>10</v>
      </c>
      <c r="C85">
        <f t="shared" si="5"/>
        <v>1</v>
      </c>
      <c r="D85" s="38">
        <v>47027</v>
      </c>
      <c r="E85">
        <f>VLOOKUP(YEAR(D85),'Greenhouse Gas Costs Avoided'!$A$2:$O$32,10,FALSE)</f>
        <v>4.7478288654586125</v>
      </c>
      <c r="F85">
        <f>VLOOKUP(YEAR(D85),'Greenhouse Gas Costs Avoided'!$A$2:$O$32,15,FALSE)</f>
        <v>5.665935911662995</v>
      </c>
      <c r="G85">
        <f>VLOOKUP(YEAR(D85),'Emissions Credit Price'!$A$3:$M$33,13,FALSE)</f>
        <v>6.0516899999999998</v>
      </c>
      <c r="H85">
        <f>MAX(VLOOKUP(YEAR(D85),'Emissions Credit Price'!$A$3:$M$33,11,FALSE),F85)</f>
        <v>5.665935911662995</v>
      </c>
    </row>
    <row r="86" spans="1:8" x14ac:dyDescent="0.35">
      <c r="A86">
        <f t="shared" si="3"/>
        <v>2028</v>
      </c>
      <c r="B86">
        <f t="shared" si="4"/>
        <v>11</v>
      </c>
      <c r="C86">
        <f t="shared" si="5"/>
        <v>1</v>
      </c>
      <c r="D86" s="38">
        <v>47058</v>
      </c>
      <c r="E86">
        <f>VLOOKUP(YEAR(D86),'Greenhouse Gas Costs Avoided'!$A$2:$O$32,10,FALSE)</f>
        <v>4.7478288654586125</v>
      </c>
      <c r="F86">
        <f>VLOOKUP(YEAR(D86),'Greenhouse Gas Costs Avoided'!$A$2:$O$32,15,FALSE)</f>
        <v>5.665935911662995</v>
      </c>
      <c r="G86">
        <f>VLOOKUP(YEAR(D86),'Emissions Credit Price'!$A$3:$M$33,13,FALSE)</f>
        <v>6.0516899999999998</v>
      </c>
      <c r="H86">
        <f>MAX(VLOOKUP(YEAR(D86),'Emissions Credit Price'!$A$3:$M$33,11,FALSE),F86)</f>
        <v>5.665935911662995</v>
      </c>
    </row>
    <row r="87" spans="1:8" x14ac:dyDescent="0.35">
      <c r="A87">
        <f t="shared" si="3"/>
        <v>2028</v>
      </c>
      <c r="B87">
        <f t="shared" si="4"/>
        <v>12</v>
      </c>
      <c r="C87">
        <f t="shared" si="5"/>
        <v>1</v>
      </c>
      <c r="D87" s="38">
        <v>47088</v>
      </c>
      <c r="E87">
        <f>VLOOKUP(YEAR(D87),'Greenhouse Gas Costs Avoided'!$A$2:$O$32,10,FALSE)</f>
        <v>4.7478288654586125</v>
      </c>
      <c r="F87">
        <f>VLOOKUP(YEAR(D87),'Greenhouse Gas Costs Avoided'!$A$2:$O$32,15,FALSE)</f>
        <v>5.665935911662995</v>
      </c>
      <c r="G87">
        <f>VLOOKUP(YEAR(D87),'Emissions Credit Price'!$A$3:$M$33,13,FALSE)</f>
        <v>6.0516899999999998</v>
      </c>
      <c r="H87">
        <f>MAX(VLOOKUP(YEAR(D87),'Emissions Credit Price'!$A$3:$M$33,11,FALSE),F87)</f>
        <v>5.665935911662995</v>
      </c>
    </row>
    <row r="88" spans="1:8" x14ac:dyDescent="0.35">
      <c r="A88">
        <f t="shared" si="3"/>
        <v>2029</v>
      </c>
      <c r="B88">
        <f t="shared" si="4"/>
        <v>1</v>
      </c>
      <c r="C88">
        <f t="shared" si="5"/>
        <v>1</v>
      </c>
      <c r="D88" s="38">
        <v>47119</v>
      </c>
      <c r="E88">
        <f>VLOOKUP(YEAR(D88),'Greenhouse Gas Costs Avoided'!$A$2:$O$32,10,FALSE)</f>
        <v>4.8146996945495788</v>
      </c>
      <c r="F88">
        <f>VLOOKUP(YEAR(D88),'Greenhouse Gas Costs Avoided'!$A$2:$O$32,15,FALSE)</f>
        <v>5.7457378259117702</v>
      </c>
      <c r="G88">
        <f>VLOOKUP(YEAR(D88),'Emissions Credit Price'!$A$3:$M$33,13,FALSE)</f>
        <v>6.1047750000000001</v>
      </c>
      <c r="H88">
        <f>MAX(VLOOKUP(YEAR(D88),'Emissions Credit Price'!$A$3:$M$33,11,FALSE),F88)</f>
        <v>5.7457378259117702</v>
      </c>
    </row>
    <row r="89" spans="1:8" x14ac:dyDescent="0.35">
      <c r="A89">
        <f t="shared" si="3"/>
        <v>2029</v>
      </c>
      <c r="B89">
        <f t="shared" si="4"/>
        <v>2</v>
      </c>
      <c r="C89">
        <f t="shared" si="5"/>
        <v>1</v>
      </c>
      <c r="D89" s="38">
        <v>47150</v>
      </c>
      <c r="E89">
        <f>VLOOKUP(YEAR(D89),'Greenhouse Gas Costs Avoided'!$A$2:$O$32,10,FALSE)</f>
        <v>4.8146996945495788</v>
      </c>
      <c r="F89">
        <f>VLOOKUP(YEAR(D89),'Greenhouse Gas Costs Avoided'!$A$2:$O$32,15,FALSE)</f>
        <v>5.7457378259117702</v>
      </c>
      <c r="G89">
        <f>VLOOKUP(YEAR(D89),'Emissions Credit Price'!$A$3:$M$33,13,FALSE)</f>
        <v>6.1047750000000001</v>
      </c>
      <c r="H89">
        <f>MAX(VLOOKUP(YEAR(D89),'Emissions Credit Price'!$A$3:$M$33,11,FALSE),F89)</f>
        <v>5.7457378259117702</v>
      </c>
    </row>
    <row r="90" spans="1:8" x14ac:dyDescent="0.35">
      <c r="A90">
        <f t="shared" si="3"/>
        <v>2029</v>
      </c>
      <c r="B90">
        <f t="shared" si="4"/>
        <v>3</v>
      </c>
      <c r="C90">
        <f t="shared" si="5"/>
        <v>1</v>
      </c>
      <c r="D90" s="38">
        <v>47178</v>
      </c>
      <c r="E90">
        <f>VLOOKUP(YEAR(D90),'Greenhouse Gas Costs Avoided'!$A$2:$O$32,10,FALSE)</f>
        <v>4.8146996945495788</v>
      </c>
      <c r="F90">
        <f>VLOOKUP(YEAR(D90),'Greenhouse Gas Costs Avoided'!$A$2:$O$32,15,FALSE)</f>
        <v>5.7457378259117702</v>
      </c>
      <c r="G90">
        <f>VLOOKUP(YEAR(D90),'Emissions Credit Price'!$A$3:$M$33,13,FALSE)</f>
        <v>6.1047750000000001</v>
      </c>
      <c r="H90">
        <f>MAX(VLOOKUP(YEAR(D90),'Emissions Credit Price'!$A$3:$M$33,11,FALSE),F90)</f>
        <v>5.7457378259117702</v>
      </c>
    </row>
    <row r="91" spans="1:8" x14ac:dyDescent="0.35">
      <c r="A91">
        <f t="shared" si="3"/>
        <v>2029</v>
      </c>
      <c r="B91">
        <f t="shared" si="4"/>
        <v>4</v>
      </c>
      <c r="C91">
        <f t="shared" si="5"/>
        <v>1</v>
      </c>
      <c r="D91" s="38">
        <v>47209</v>
      </c>
      <c r="E91">
        <f>VLOOKUP(YEAR(D91),'Greenhouse Gas Costs Avoided'!$A$2:$O$32,10,FALSE)</f>
        <v>4.8146996945495788</v>
      </c>
      <c r="F91">
        <f>VLOOKUP(YEAR(D91),'Greenhouse Gas Costs Avoided'!$A$2:$O$32,15,FALSE)</f>
        <v>5.7457378259117702</v>
      </c>
      <c r="G91">
        <f>VLOOKUP(YEAR(D91),'Emissions Credit Price'!$A$3:$M$33,13,FALSE)</f>
        <v>6.1047750000000001</v>
      </c>
      <c r="H91">
        <f>MAX(VLOOKUP(YEAR(D91),'Emissions Credit Price'!$A$3:$M$33,11,FALSE),F91)</f>
        <v>5.7457378259117702</v>
      </c>
    </row>
    <row r="92" spans="1:8" x14ac:dyDescent="0.35">
      <c r="A92">
        <f t="shared" si="3"/>
        <v>2029</v>
      </c>
      <c r="B92">
        <f t="shared" si="4"/>
        <v>5</v>
      </c>
      <c r="C92">
        <f t="shared" si="5"/>
        <v>1</v>
      </c>
      <c r="D92" s="38">
        <v>47239</v>
      </c>
      <c r="E92">
        <f>VLOOKUP(YEAR(D92),'Greenhouse Gas Costs Avoided'!$A$2:$O$32,10,FALSE)</f>
        <v>4.8146996945495788</v>
      </c>
      <c r="F92">
        <f>VLOOKUP(YEAR(D92),'Greenhouse Gas Costs Avoided'!$A$2:$O$32,15,FALSE)</f>
        <v>5.7457378259117702</v>
      </c>
      <c r="G92">
        <f>VLOOKUP(YEAR(D92),'Emissions Credit Price'!$A$3:$M$33,13,FALSE)</f>
        <v>6.1047750000000001</v>
      </c>
      <c r="H92">
        <f>MAX(VLOOKUP(YEAR(D92),'Emissions Credit Price'!$A$3:$M$33,11,FALSE),F92)</f>
        <v>5.7457378259117702</v>
      </c>
    </row>
    <row r="93" spans="1:8" x14ac:dyDescent="0.35">
      <c r="A93">
        <f t="shared" si="3"/>
        <v>2029</v>
      </c>
      <c r="B93">
        <f t="shared" si="4"/>
        <v>6</v>
      </c>
      <c r="C93">
        <f t="shared" si="5"/>
        <v>1</v>
      </c>
      <c r="D93" s="38">
        <v>47270</v>
      </c>
      <c r="E93">
        <f>VLOOKUP(YEAR(D93),'Greenhouse Gas Costs Avoided'!$A$2:$O$32,10,FALSE)</f>
        <v>4.8146996945495788</v>
      </c>
      <c r="F93">
        <f>VLOOKUP(YEAR(D93),'Greenhouse Gas Costs Avoided'!$A$2:$O$32,15,FALSE)</f>
        <v>5.7457378259117702</v>
      </c>
      <c r="G93">
        <f>VLOOKUP(YEAR(D93),'Emissions Credit Price'!$A$3:$M$33,13,FALSE)</f>
        <v>6.1047750000000001</v>
      </c>
      <c r="H93">
        <f>MAX(VLOOKUP(YEAR(D93),'Emissions Credit Price'!$A$3:$M$33,11,FALSE),F93)</f>
        <v>5.7457378259117702</v>
      </c>
    </row>
    <row r="94" spans="1:8" x14ac:dyDescent="0.35">
      <c r="A94">
        <f t="shared" si="3"/>
        <v>2029</v>
      </c>
      <c r="B94">
        <f t="shared" si="4"/>
        <v>7</v>
      </c>
      <c r="C94">
        <f t="shared" si="5"/>
        <v>1</v>
      </c>
      <c r="D94" s="38">
        <v>47300</v>
      </c>
      <c r="E94">
        <f>VLOOKUP(YEAR(D94),'Greenhouse Gas Costs Avoided'!$A$2:$O$32,10,FALSE)</f>
        <v>4.8146996945495788</v>
      </c>
      <c r="F94">
        <f>VLOOKUP(YEAR(D94),'Greenhouse Gas Costs Avoided'!$A$2:$O$32,15,FALSE)</f>
        <v>5.7457378259117702</v>
      </c>
      <c r="G94">
        <f>VLOOKUP(YEAR(D94),'Emissions Credit Price'!$A$3:$M$33,13,FALSE)</f>
        <v>6.1047750000000001</v>
      </c>
      <c r="H94">
        <f>MAX(VLOOKUP(YEAR(D94),'Emissions Credit Price'!$A$3:$M$33,11,FALSE),F94)</f>
        <v>5.7457378259117702</v>
      </c>
    </row>
    <row r="95" spans="1:8" x14ac:dyDescent="0.35">
      <c r="A95">
        <f t="shared" si="3"/>
        <v>2029</v>
      </c>
      <c r="B95">
        <f t="shared" si="4"/>
        <v>8</v>
      </c>
      <c r="C95">
        <f t="shared" si="5"/>
        <v>1</v>
      </c>
      <c r="D95" s="38">
        <v>47331</v>
      </c>
      <c r="E95">
        <f>VLOOKUP(YEAR(D95),'Greenhouse Gas Costs Avoided'!$A$2:$O$32,10,FALSE)</f>
        <v>4.8146996945495788</v>
      </c>
      <c r="F95">
        <f>VLOOKUP(YEAR(D95),'Greenhouse Gas Costs Avoided'!$A$2:$O$32,15,FALSE)</f>
        <v>5.7457378259117702</v>
      </c>
      <c r="G95">
        <f>VLOOKUP(YEAR(D95),'Emissions Credit Price'!$A$3:$M$33,13,FALSE)</f>
        <v>6.1047750000000001</v>
      </c>
      <c r="H95">
        <f>MAX(VLOOKUP(YEAR(D95),'Emissions Credit Price'!$A$3:$M$33,11,FALSE),F95)</f>
        <v>5.7457378259117702</v>
      </c>
    </row>
    <row r="96" spans="1:8" x14ac:dyDescent="0.35">
      <c r="A96">
        <f t="shared" si="3"/>
        <v>2029</v>
      </c>
      <c r="B96">
        <f t="shared" si="4"/>
        <v>9</v>
      </c>
      <c r="C96">
        <f t="shared" si="5"/>
        <v>1</v>
      </c>
      <c r="D96" s="38">
        <v>47362</v>
      </c>
      <c r="E96">
        <f>VLOOKUP(YEAR(D96),'Greenhouse Gas Costs Avoided'!$A$2:$O$32,10,FALSE)</f>
        <v>4.8146996945495788</v>
      </c>
      <c r="F96">
        <f>VLOOKUP(YEAR(D96),'Greenhouse Gas Costs Avoided'!$A$2:$O$32,15,FALSE)</f>
        <v>5.7457378259117702</v>
      </c>
      <c r="G96">
        <f>VLOOKUP(YEAR(D96),'Emissions Credit Price'!$A$3:$M$33,13,FALSE)</f>
        <v>6.1047750000000001</v>
      </c>
      <c r="H96">
        <f>MAX(VLOOKUP(YEAR(D96),'Emissions Credit Price'!$A$3:$M$33,11,FALSE),F96)</f>
        <v>5.7457378259117702</v>
      </c>
    </row>
    <row r="97" spans="1:8" x14ac:dyDescent="0.35">
      <c r="A97">
        <f t="shared" si="3"/>
        <v>2029</v>
      </c>
      <c r="B97">
        <f t="shared" si="4"/>
        <v>10</v>
      </c>
      <c r="C97">
        <f t="shared" si="5"/>
        <v>1</v>
      </c>
      <c r="D97" s="38">
        <v>47392</v>
      </c>
      <c r="E97">
        <f>VLOOKUP(YEAR(D97),'Greenhouse Gas Costs Avoided'!$A$2:$O$32,10,FALSE)</f>
        <v>4.8146996945495788</v>
      </c>
      <c r="F97">
        <f>VLOOKUP(YEAR(D97),'Greenhouse Gas Costs Avoided'!$A$2:$O$32,15,FALSE)</f>
        <v>5.7457378259117702</v>
      </c>
      <c r="G97">
        <f>VLOOKUP(YEAR(D97),'Emissions Credit Price'!$A$3:$M$33,13,FALSE)</f>
        <v>6.1047750000000001</v>
      </c>
      <c r="H97">
        <f>MAX(VLOOKUP(YEAR(D97),'Emissions Credit Price'!$A$3:$M$33,11,FALSE),F97)</f>
        <v>5.7457378259117702</v>
      </c>
    </row>
    <row r="98" spans="1:8" x14ac:dyDescent="0.35">
      <c r="A98">
        <f t="shared" si="3"/>
        <v>2029</v>
      </c>
      <c r="B98">
        <f t="shared" si="4"/>
        <v>11</v>
      </c>
      <c r="C98">
        <f t="shared" si="5"/>
        <v>1</v>
      </c>
      <c r="D98" s="38">
        <v>47423</v>
      </c>
      <c r="E98">
        <f>VLOOKUP(YEAR(D98),'Greenhouse Gas Costs Avoided'!$A$2:$O$32,10,FALSE)</f>
        <v>4.8146996945495788</v>
      </c>
      <c r="F98">
        <f>VLOOKUP(YEAR(D98),'Greenhouse Gas Costs Avoided'!$A$2:$O$32,15,FALSE)</f>
        <v>5.7457378259117702</v>
      </c>
      <c r="G98">
        <f>VLOOKUP(YEAR(D98),'Emissions Credit Price'!$A$3:$M$33,13,FALSE)</f>
        <v>6.1047750000000001</v>
      </c>
      <c r="H98">
        <f>MAX(VLOOKUP(YEAR(D98),'Emissions Credit Price'!$A$3:$M$33,11,FALSE),F98)</f>
        <v>5.7457378259117702</v>
      </c>
    </row>
    <row r="99" spans="1:8" x14ac:dyDescent="0.35">
      <c r="A99">
        <f t="shared" si="3"/>
        <v>2029</v>
      </c>
      <c r="B99">
        <f t="shared" si="4"/>
        <v>12</v>
      </c>
      <c r="C99">
        <f t="shared" si="5"/>
        <v>1</v>
      </c>
      <c r="D99" s="38">
        <v>47453</v>
      </c>
      <c r="E99">
        <f>VLOOKUP(YEAR(D99),'Greenhouse Gas Costs Avoided'!$A$2:$O$32,10,FALSE)</f>
        <v>4.8146996945495788</v>
      </c>
      <c r="F99">
        <f>VLOOKUP(YEAR(D99),'Greenhouse Gas Costs Avoided'!$A$2:$O$32,15,FALSE)</f>
        <v>5.7457378259117702</v>
      </c>
      <c r="G99">
        <f>VLOOKUP(YEAR(D99),'Emissions Credit Price'!$A$3:$M$33,13,FALSE)</f>
        <v>6.1047750000000001</v>
      </c>
      <c r="H99">
        <f>MAX(VLOOKUP(YEAR(D99),'Emissions Credit Price'!$A$3:$M$33,11,FALSE),F99)</f>
        <v>5.7457378259117702</v>
      </c>
    </row>
    <row r="100" spans="1:8" x14ac:dyDescent="0.35">
      <c r="A100">
        <f t="shared" si="3"/>
        <v>2030</v>
      </c>
      <c r="B100">
        <f t="shared" si="4"/>
        <v>1</v>
      </c>
      <c r="C100">
        <f t="shared" si="5"/>
        <v>1</v>
      </c>
      <c r="D100" s="38">
        <v>47484</v>
      </c>
      <c r="E100">
        <f>VLOOKUP(YEAR(D100),'Greenhouse Gas Costs Avoided'!$A$2:$O$32,10,FALSE)</f>
        <v>4.8815705236405469</v>
      </c>
      <c r="F100">
        <f>VLOOKUP(YEAR(D100),'Greenhouse Gas Costs Avoided'!$A$2:$O$32,15,FALSE)</f>
        <v>5.8255397401605462</v>
      </c>
      <c r="G100">
        <f>VLOOKUP(YEAR(D100),'Emissions Credit Price'!$A$3:$M$33,13,FALSE)</f>
        <v>6.1578600000000003</v>
      </c>
      <c r="H100">
        <f>MAX(VLOOKUP(YEAR(D100),'Emissions Credit Price'!$A$3:$M$33,11,FALSE),F100)</f>
        <v>5.8255397401605462</v>
      </c>
    </row>
    <row r="101" spans="1:8" x14ac:dyDescent="0.35">
      <c r="A101">
        <f t="shared" si="3"/>
        <v>2030</v>
      </c>
      <c r="B101">
        <f t="shared" si="4"/>
        <v>2</v>
      </c>
      <c r="C101">
        <f t="shared" si="5"/>
        <v>1</v>
      </c>
      <c r="D101" s="38">
        <v>47515</v>
      </c>
      <c r="E101">
        <f>VLOOKUP(YEAR(D101),'Greenhouse Gas Costs Avoided'!$A$2:$O$32,10,FALSE)</f>
        <v>4.8815705236405469</v>
      </c>
      <c r="F101">
        <f>VLOOKUP(YEAR(D101),'Greenhouse Gas Costs Avoided'!$A$2:$O$32,15,FALSE)</f>
        <v>5.8255397401605462</v>
      </c>
      <c r="G101">
        <f>VLOOKUP(YEAR(D101),'Emissions Credit Price'!$A$3:$M$33,13,FALSE)</f>
        <v>6.1578600000000003</v>
      </c>
      <c r="H101">
        <f>MAX(VLOOKUP(YEAR(D101),'Emissions Credit Price'!$A$3:$M$33,11,FALSE),F101)</f>
        <v>5.8255397401605462</v>
      </c>
    </row>
    <row r="102" spans="1:8" x14ac:dyDescent="0.35">
      <c r="A102">
        <f t="shared" si="3"/>
        <v>2030</v>
      </c>
      <c r="B102">
        <f t="shared" si="4"/>
        <v>3</v>
      </c>
      <c r="C102">
        <f t="shared" si="5"/>
        <v>1</v>
      </c>
      <c r="D102" s="38">
        <v>47543</v>
      </c>
      <c r="E102">
        <f>VLOOKUP(YEAR(D102),'Greenhouse Gas Costs Avoided'!$A$2:$O$32,10,FALSE)</f>
        <v>4.8815705236405469</v>
      </c>
      <c r="F102">
        <f>VLOOKUP(YEAR(D102),'Greenhouse Gas Costs Avoided'!$A$2:$O$32,15,FALSE)</f>
        <v>5.8255397401605462</v>
      </c>
      <c r="G102">
        <f>VLOOKUP(YEAR(D102),'Emissions Credit Price'!$A$3:$M$33,13,FALSE)</f>
        <v>6.1578600000000003</v>
      </c>
      <c r="H102">
        <f>MAX(VLOOKUP(YEAR(D102),'Emissions Credit Price'!$A$3:$M$33,11,FALSE),F102)</f>
        <v>5.8255397401605462</v>
      </c>
    </row>
    <row r="103" spans="1:8" x14ac:dyDescent="0.35">
      <c r="A103">
        <f t="shared" si="3"/>
        <v>2030</v>
      </c>
      <c r="B103">
        <f t="shared" si="4"/>
        <v>4</v>
      </c>
      <c r="C103">
        <f t="shared" si="5"/>
        <v>1</v>
      </c>
      <c r="D103" s="38">
        <v>47574</v>
      </c>
      <c r="E103">
        <f>VLOOKUP(YEAR(D103),'Greenhouse Gas Costs Avoided'!$A$2:$O$32,10,FALSE)</f>
        <v>4.8815705236405469</v>
      </c>
      <c r="F103">
        <f>VLOOKUP(YEAR(D103),'Greenhouse Gas Costs Avoided'!$A$2:$O$32,15,FALSE)</f>
        <v>5.8255397401605462</v>
      </c>
      <c r="G103">
        <f>VLOOKUP(YEAR(D103),'Emissions Credit Price'!$A$3:$M$33,13,FALSE)</f>
        <v>6.1578600000000003</v>
      </c>
      <c r="H103">
        <f>MAX(VLOOKUP(YEAR(D103),'Emissions Credit Price'!$A$3:$M$33,11,FALSE),F103)</f>
        <v>5.8255397401605462</v>
      </c>
    </row>
    <row r="104" spans="1:8" x14ac:dyDescent="0.35">
      <c r="A104">
        <f t="shared" si="3"/>
        <v>2030</v>
      </c>
      <c r="B104">
        <f t="shared" si="4"/>
        <v>5</v>
      </c>
      <c r="C104">
        <f t="shared" si="5"/>
        <v>1</v>
      </c>
      <c r="D104" s="38">
        <v>47604</v>
      </c>
      <c r="E104">
        <f>VLOOKUP(YEAR(D104),'Greenhouse Gas Costs Avoided'!$A$2:$O$32,10,FALSE)</f>
        <v>4.8815705236405469</v>
      </c>
      <c r="F104">
        <f>VLOOKUP(YEAR(D104),'Greenhouse Gas Costs Avoided'!$A$2:$O$32,15,FALSE)</f>
        <v>5.8255397401605462</v>
      </c>
      <c r="G104">
        <f>VLOOKUP(YEAR(D104),'Emissions Credit Price'!$A$3:$M$33,13,FALSE)</f>
        <v>6.1578600000000003</v>
      </c>
      <c r="H104">
        <f>MAX(VLOOKUP(YEAR(D104),'Emissions Credit Price'!$A$3:$M$33,11,FALSE),F104)</f>
        <v>5.8255397401605462</v>
      </c>
    </row>
    <row r="105" spans="1:8" x14ac:dyDescent="0.35">
      <c r="A105">
        <f t="shared" si="3"/>
        <v>2030</v>
      </c>
      <c r="B105">
        <f t="shared" si="4"/>
        <v>6</v>
      </c>
      <c r="C105">
        <f t="shared" si="5"/>
        <v>1</v>
      </c>
      <c r="D105" s="38">
        <v>47635</v>
      </c>
      <c r="E105">
        <f>VLOOKUP(YEAR(D105),'Greenhouse Gas Costs Avoided'!$A$2:$O$32,10,FALSE)</f>
        <v>4.8815705236405469</v>
      </c>
      <c r="F105">
        <f>VLOOKUP(YEAR(D105),'Greenhouse Gas Costs Avoided'!$A$2:$O$32,15,FALSE)</f>
        <v>5.8255397401605462</v>
      </c>
      <c r="G105">
        <f>VLOOKUP(YEAR(D105),'Emissions Credit Price'!$A$3:$M$33,13,FALSE)</f>
        <v>6.1578600000000003</v>
      </c>
      <c r="H105">
        <f>MAX(VLOOKUP(YEAR(D105),'Emissions Credit Price'!$A$3:$M$33,11,FALSE),F105)</f>
        <v>5.8255397401605462</v>
      </c>
    </row>
    <row r="106" spans="1:8" x14ac:dyDescent="0.35">
      <c r="A106">
        <f t="shared" si="3"/>
        <v>2030</v>
      </c>
      <c r="B106">
        <f t="shared" si="4"/>
        <v>7</v>
      </c>
      <c r="C106">
        <f t="shared" si="5"/>
        <v>1</v>
      </c>
      <c r="D106" s="38">
        <v>47665</v>
      </c>
      <c r="E106">
        <f>VLOOKUP(YEAR(D106),'Greenhouse Gas Costs Avoided'!$A$2:$O$32,10,FALSE)</f>
        <v>4.8815705236405469</v>
      </c>
      <c r="F106">
        <f>VLOOKUP(YEAR(D106),'Greenhouse Gas Costs Avoided'!$A$2:$O$32,15,FALSE)</f>
        <v>5.8255397401605462</v>
      </c>
      <c r="G106">
        <f>VLOOKUP(YEAR(D106),'Emissions Credit Price'!$A$3:$M$33,13,FALSE)</f>
        <v>6.1578600000000003</v>
      </c>
      <c r="H106">
        <f>MAX(VLOOKUP(YEAR(D106),'Emissions Credit Price'!$A$3:$M$33,11,FALSE),F106)</f>
        <v>5.8255397401605462</v>
      </c>
    </row>
    <row r="107" spans="1:8" x14ac:dyDescent="0.35">
      <c r="A107">
        <f t="shared" si="3"/>
        <v>2030</v>
      </c>
      <c r="B107">
        <f t="shared" si="4"/>
        <v>8</v>
      </c>
      <c r="C107">
        <f t="shared" si="5"/>
        <v>1</v>
      </c>
      <c r="D107" s="38">
        <v>47696</v>
      </c>
      <c r="E107">
        <f>VLOOKUP(YEAR(D107),'Greenhouse Gas Costs Avoided'!$A$2:$O$32,10,FALSE)</f>
        <v>4.8815705236405469</v>
      </c>
      <c r="F107">
        <f>VLOOKUP(YEAR(D107),'Greenhouse Gas Costs Avoided'!$A$2:$O$32,15,FALSE)</f>
        <v>5.8255397401605462</v>
      </c>
      <c r="G107">
        <f>VLOOKUP(YEAR(D107),'Emissions Credit Price'!$A$3:$M$33,13,FALSE)</f>
        <v>6.1578600000000003</v>
      </c>
      <c r="H107">
        <f>MAX(VLOOKUP(YEAR(D107),'Emissions Credit Price'!$A$3:$M$33,11,FALSE),F107)</f>
        <v>5.8255397401605462</v>
      </c>
    </row>
    <row r="108" spans="1:8" x14ac:dyDescent="0.35">
      <c r="A108">
        <f t="shared" si="3"/>
        <v>2030</v>
      </c>
      <c r="B108">
        <f t="shared" si="4"/>
        <v>9</v>
      </c>
      <c r="C108">
        <f t="shared" si="5"/>
        <v>1</v>
      </c>
      <c r="D108" s="38">
        <v>47727</v>
      </c>
      <c r="E108">
        <f>VLOOKUP(YEAR(D108),'Greenhouse Gas Costs Avoided'!$A$2:$O$32,10,FALSE)</f>
        <v>4.8815705236405469</v>
      </c>
      <c r="F108">
        <f>VLOOKUP(YEAR(D108),'Greenhouse Gas Costs Avoided'!$A$2:$O$32,15,FALSE)</f>
        <v>5.8255397401605462</v>
      </c>
      <c r="G108">
        <f>VLOOKUP(YEAR(D108),'Emissions Credit Price'!$A$3:$M$33,13,FALSE)</f>
        <v>6.1578600000000003</v>
      </c>
      <c r="H108">
        <f>MAX(VLOOKUP(YEAR(D108),'Emissions Credit Price'!$A$3:$M$33,11,FALSE),F108)</f>
        <v>5.8255397401605462</v>
      </c>
    </row>
    <row r="109" spans="1:8" x14ac:dyDescent="0.35">
      <c r="A109">
        <f t="shared" si="3"/>
        <v>2030</v>
      </c>
      <c r="B109">
        <f t="shared" si="4"/>
        <v>10</v>
      </c>
      <c r="C109">
        <f t="shared" si="5"/>
        <v>1</v>
      </c>
      <c r="D109" s="38">
        <v>47757</v>
      </c>
      <c r="E109">
        <f>VLOOKUP(YEAR(D109),'Greenhouse Gas Costs Avoided'!$A$2:$O$32,10,FALSE)</f>
        <v>4.8815705236405469</v>
      </c>
      <c r="F109">
        <f>VLOOKUP(YEAR(D109),'Greenhouse Gas Costs Avoided'!$A$2:$O$32,15,FALSE)</f>
        <v>5.8255397401605462</v>
      </c>
      <c r="G109">
        <f>VLOOKUP(YEAR(D109),'Emissions Credit Price'!$A$3:$M$33,13,FALSE)</f>
        <v>6.1578600000000003</v>
      </c>
      <c r="H109">
        <f>MAX(VLOOKUP(YEAR(D109),'Emissions Credit Price'!$A$3:$M$33,11,FALSE),F109)</f>
        <v>5.8255397401605462</v>
      </c>
    </row>
    <row r="110" spans="1:8" x14ac:dyDescent="0.35">
      <c r="A110">
        <f t="shared" si="3"/>
        <v>2030</v>
      </c>
      <c r="B110">
        <f t="shared" si="4"/>
        <v>11</v>
      </c>
      <c r="C110">
        <f t="shared" si="5"/>
        <v>1</v>
      </c>
      <c r="D110" s="38">
        <v>47788</v>
      </c>
      <c r="E110">
        <f>VLOOKUP(YEAR(D110),'Greenhouse Gas Costs Avoided'!$A$2:$O$32,10,FALSE)</f>
        <v>4.8815705236405469</v>
      </c>
      <c r="F110">
        <f>VLOOKUP(YEAR(D110),'Greenhouse Gas Costs Avoided'!$A$2:$O$32,15,FALSE)</f>
        <v>5.8255397401605462</v>
      </c>
      <c r="G110">
        <f>VLOOKUP(YEAR(D110),'Emissions Credit Price'!$A$3:$M$33,13,FALSE)</f>
        <v>6.1578600000000003</v>
      </c>
      <c r="H110">
        <f>MAX(VLOOKUP(YEAR(D110),'Emissions Credit Price'!$A$3:$M$33,11,FALSE),F110)</f>
        <v>5.8255397401605462</v>
      </c>
    </row>
    <row r="111" spans="1:8" x14ac:dyDescent="0.35">
      <c r="A111">
        <f t="shared" si="3"/>
        <v>2030</v>
      </c>
      <c r="B111">
        <f t="shared" si="4"/>
        <v>12</v>
      </c>
      <c r="C111">
        <f t="shared" si="5"/>
        <v>1</v>
      </c>
      <c r="D111" s="38">
        <v>47818</v>
      </c>
      <c r="E111">
        <f>VLOOKUP(YEAR(D111),'Greenhouse Gas Costs Avoided'!$A$2:$O$32,10,FALSE)</f>
        <v>4.8815705236405469</v>
      </c>
      <c r="F111">
        <f>VLOOKUP(YEAR(D111),'Greenhouse Gas Costs Avoided'!$A$2:$O$32,15,FALSE)</f>
        <v>5.8255397401605462</v>
      </c>
      <c r="G111">
        <f>VLOOKUP(YEAR(D111),'Emissions Credit Price'!$A$3:$M$33,13,FALSE)</f>
        <v>6.1578600000000003</v>
      </c>
      <c r="H111">
        <f>MAX(VLOOKUP(YEAR(D111),'Emissions Credit Price'!$A$3:$M$33,11,FALSE),F111)</f>
        <v>5.8255397401605462</v>
      </c>
    </row>
    <row r="112" spans="1:8" x14ac:dyDescent="0.35">
      <c r="A112">
        <f t="shared" si="3"/>
        <v>2031</v>
      </c>
      <c r="B112">
        <f t="shared" si="4"/>
        <v>1</v>
      </c>
      <c r="C112">
        <f t="shared" si="5"/>
        <v>1</v>
      </c>
      <c r="D112" s="38">
        <v>47849</v>
      </c>
      <c r="E112">
        <f>VLOOKUP(YEAR(D112),'Greenhouse Gas Costs Avoided'!$A$2:$O$32,10,FALSE)</f>
        <v>4.9484413527315132</v>
      </c>
      <c r="F112">
        <f>VLOOKUP(YEAR(D112),'Greenhouse Gas Costs Avoided'!$A$2:$O$32,15,FALSE)</f>
        <v>5.9053416544093205</v>
      </c>
      <c r="G112">
        <f>VLOOKUP(YEAR(D112),'Emissions Credit Price'!$A$3:$M$33,13,FALSE)</f>
        <v>6.2109449999999997</v>
      </c>
      <c r="H112">
        <f>MAX(VLOOKUP(YEAR(D112),'Emissions Credit Price'!$A$3:$M$33,11,FALSE),F112)</f>
        <v>5.9053416544093205</v>
      </c>
    </row>
    <row r="113" spans="1:8" x14ac:dyDescent="0.35">
      <c r="A113">
        <f t="shared" si="3"/>
        <v>2031</v>
      </c>
      <c r="B113">
        <f t="shared" si="4"/>
        <v>2</v>
      </c>
      <c r="C113">
        <f t="shared" si="5"/>
        <v>1</v>
      </c>
      <c r="D113" s="38">
        <v>47880</v>
      </c>
      <c r="E113">
        <f>VLOOKUP(YEAR(D113),'Greenhouse Gas Costs Avoided'!$A$2:$O$32,10,FALSE)</f>
        <v>4.9484413527315132</v>
      </c>
      <c r="F113">
        <f>VLOOKUP(YEAR(D113),'Greenhouse Gas Costs Avoided'!$A$2:$O$32,15,FALSE)</f>
        <v>5.9053416544093205</v>
      </c>
      <c r="G113">
        <f>VLOOKUP(YEAR(D113),'Emissions Credit Price'!$A$3:$M$33,13,FALSE)</f>
        <v>6.2109449999999997</v>
      </c>
      <c r="H113">
        <f>MAX(VLOOKUP(YEAR(D113),'Emissions Credit Price'!$A$3:$M$33,11,FALSE),F113)</f>
        <v>5.9053416544093205</v>
      </c>
    </row>
    <row r="114" spans="1:8" x14ac:dyDescent="0.35">
      <c r="A114">
        <f t="shared" si="3"/>
        <v>2031</v>
      </c>
      <c r="B114">
        <f t="shared" si="4"/>
        <v>3</v>
      </c>
      <c r="C114">
        <f t="shared" si="5"/>
        <v>1</v>
      </c>
      <c r="D114" s="38">
        <v>47908</v>
      </c>
      <c r="E114">
        <f>VLOOKUP(YEAR(D114),'Greenhouse Gas Costs Avoided'!$A$2:$O$32,10,FALSE)</f>
        <v>4.9484413527315132</v>
      </c>
      <c r="F114">
        <f>VLOOKUP(YEAR(D114),'Greenhouse Gas Costs Avoided'!$A$2:$O$32,15,FALSE)</f>
        <v>5.9053416544093205</v>
      </c>
      <c r="G114">
        <f>VLOOKUP(YEAR(D114),'Emissions Credit Price'!$A$3:$M$33,13,FALSE)</f>
        <v>6.2109449999999997</v>
      </c>
      <c r="H114">
        <f>MAX(VLOOKUP(YEAR(D114),'Emissions Credit Price'!$A$3:$M$33,11,FALSE),F114)</f>
        <v>5.9053416544093205</v>
      </c>
    </row>
    <row r="115" spans="1:8" x14ac:dyDescent="0.35">
      <c r="A115">
        <f t="shared" si="3"/>
        <v>2031</v>
      </c>
      <c r="B115">
        <f t="shared" si="4"/>
        <v>4</v>
      </c>
      <c r="C115">
        <f t="shared" si="5"/>
        <v>1</v>
      </c>
      <c r="D115" s="38">
        <v>47939</v>
      </c>
      <c r="E115">
        <f>VLOOKUP(YEAR(D115),'Greenhouse Gas Costs Avoided'!$A$2:$O$32,10,FALSE)</f>
        <v>4.9484413527315132</v>
      </c>
      <c r="F115">
        <f>VLOOKUP(YEAR(D115),'Greenhouse Gas Costs Avoided'!$A$2:$O$32,15,FALSE)</f>
        <v>5.9053416544093205</v>
      </c>
      <c r="G115">
        <f>VLOOKUP(YEAR(D115),'Emissions Credit Price'!$A$3:$M$33,13,FALSE)</f>
        <v>6.2109449999999997</v>
      </c>
      <c r="H115">
        <f>MAX(VLOOKUP(YEAR(D115),'Emissions Credit Price'!$A$3:$M$33,11,FALSE),F115)</f>
        <v>5.9053416544093205</v>
      </c>
    </row>
    <row r="116" spans="1:8" x14ac:dyDescent="0.35">
      <c r="A116">
        <f t="shared" si="3"/>
        <v>2031</v>
      </c>
      <c r="B116">
        <f t="shared" si="4"/>
        <v>5</v>
      </c>
      <c r="C116">
        <f t="shared" si="5"/>
        <v>1</v>
      </c>
      <c r="D116" s="38">
        <v>47969</v>
      </c>
      <c r="E116">
        <f>VLOOKUP(YEAR(D116),'Greenhouse Gas Costs Avoided'!$A$2:$O$32,10,FALSE)</f>
        <v>4.9484413527315132</v>
      </c>
      <c r="F116">
        <f>VLOOKUP(YEAR(D116),'Greenhouse Gas Costs Avoided'!$A$2:$O$32,15,FALSE)</f>
        <v>5.9053416544093205</v>
      </c>
      <c r="G116">
        <f>VLOOKUP(YEAR(D116),'Emissions Credit Price'!$A$3:$M$33,13,FALSE)</f>
        <v>6.2109449999999997</v>
      </c>
      <c r="H116">
        <f>MAX(VLOOKUP(YEAR(D116),'Emissions Credit Price'!$A$3:$M$33,11,FALSE),F116)</f>
        <v>5.9053416544093205</v>
      </c>
    </row>
    <row r="117" spans="1:8" x14ac:dyDescent="0.35">
      <c r="A117">
        <f t="shared" si="3"/>
        <v>2031</v>
      </c>
      <c r="B117">
        <f t="shared" si="4"/>
        <v>6</v>
      </c>
      <c r="C117">
        <f t="shared" si="5"/>
        <v>1</v>
      </c>
      <c r="D117" s="38">
        <v>48000</v>
      </c>
      <c r="E117">
        <f>VLOOKUP(YEAR(D117),'Greenhouse Gas Costs Avoided'!$A$2:$O$32,10,FALSE)</f>
        <v>4.9484413527315132</v>
      </c>
      <c r="F117">
        <f>VLOOKUP(YEAR(D117),'Greenhouse Gas Costs Avoided'!$A$2:$O$32,15,FALSE)</f>
        <v>5.9053416544093205</v>
      </c>
      <c r="G117">
        <f>VLOOKUP(YEAR(D117),'Emissions Credit Price'!$A$3:$M$33,13,FALSE)</f>
        <v>6.2109449999999997</v>
      </c>
      <c r="H117">
        <f>MAX(VLOOKUP(YEAR(D117),'Emissions Credit Price'!$A$3:$M$33,11,FALSE),F117)</f>
        <v>5.9053416544093205</v>
      </c>
    </row>
    <row r="118" spans="1:8" x14ac:dyDescent="0.35">
      <c r="A118">
        <f t="shared" si="3"/>
        <v>2031</v>
      </c>
      <c r="B118">
        <f t="shared" si="4"/>
        <v>7</v>
      </c>
      <c r="C118">
        <f t="shared" si="5"/>
        <v>1</v>
      </c>
      <c r="D118" s="38">
        <v>48030</v>
      </c>
      <c r="E118">
        <f>VLOOKUP(YEAR(D118),'Greenhouse Gas Costs Avoided'!$A$2:$O$32,10,FALSE)</f>
        <v>4.9484413527315132</v>
      </c>
      <c r="F118">
        <f>VLOOKUP(YEAR(D118),'Greenhouse Gas Costs Avoided'!$A$2:$O$32,15,FALSE)</f>
        <v>5.9053416544093205</v>
      </c>
      <c r="G118">
        <f>VLOOKUP(YEAR(D118),'Emissions Credit Price'!$A$3:$M$33,13,FALSE)</f>
        <v>6.2109449999999997</v>
      </c>
      <c r="H118">
        <f>MAX(VLOOKUP(YEAR(D118),'Emissions Credit Price'!$A$3:$M$33,11,FALSE),F118)</f>
        <v>5.9053416544093205</v>
      </c>
    </row>
    <row r="119" spans="1:8" x14ac:dyDescent="0.35">
      <c r="A119">
        <f t="shared" si="3"/>
        <v>2031</v>
      </c>
      <c r="B119">
        <f t="shared" si="4"/>
        <v>8</v>
      </c>
      <c r="C119">
        <f t="shared" si="5"/>
        <v>1</v>
      </c>
      <c r="D119" s="38">
        <v>48061</v>
      </c>
      <c r="E119">
        <f>VLOOKUP(YEAR(D119),'Greenhouse Gas Costs Avoided'!$A$2:$O$32,10,FALSE)</f>
        <v>4.9484413527315132</v>
      </c>
      <c r="F119">
        <f>VLOOKUP(YEAR(D119),'Greenhouse Gas Costs Avoided'!$A$2:$O$32,15,FALSE)</f>
        <v>5.9053416544093205</v>
      </c>
      <c r="G119">
        <f>VLOOKUP(YEAR(D119),'Emissions Credit Price'!$A$3:$M$33,13,FALSE)</f>
        <v>6.2109449999999997</v>
      </c>
      <c r="H119">
        <f>MAX(VLOOKUP(YEAR(D119),'Emissions Credit Price'!$A$3:$M$33,11,FALSE),F119)</f>
        <v>5.9053416544093205</v>
      </c>
    </row>
    <row r="120" spans="1:8" x14ac:dyDescent="0.35">
      <c r="A120">
        <f t="shared" si="3"/>
        <v>2031</v>
      </c>
      <c r="B120">
        <f t="shared" si="4"/>
        <v>9</v>
      </c>
      <c r="C120">
        <f t="shared" si="5"/>
        <v>1</v>
      </c>
      <c r="D120" s="38">
        <v>48092</v>
      </c>
      <c r="E120">
        <f>VLOOKUP(YEAR(D120),'Greenhouse Gas Costs Avoided'!$A$2:$O$32,10,FALSE)</f>
        <v>4.9484413527315132</v>
      </c>
      <c r="F120">
        <f>VLOOKUP(YEAR(D120),'Greenhouse Gas Costs Avoided'!$A$2:$O$32,15,FALSE)</f>
        <v>5.9053416544093205</v>
      </c>
      <c r="G120">
        <f>VLOOKUP(YEAR(D120),'Emissions Credit Price'!$A$3:$M$33,13,FALSE)</f>
        <v>6.2109449999999997</v>
      </c>
      <c r="H120">
        <f>MAX(VLOOKUP(YEAR(D120),'Emissions Credit Price'!$A$3:$M$33,11,FALSE),F120)</f>
        <v>5.9053416544093205</v>
      </c>
    </row>
    <row r="121" spans="1:8" x14ac:dyDescent="0.35">
      <c r="A121">
        <f t="shared" si="3"/>
        <v>2031</v>
      </c>
      <c r="B121">
        <f t="shared" si="4"/>
        <v>10</v>
      </c>
      <c r="C121">
        <f t="shared" si="5"/>
        <v>1</v>
      </c>
      <c r="D121" s="38">
        <v>48122</v>
      </c>
      <c r="E121">
        <f>VLOOKUP(YEAR(D121),'Greenhouse Gas Costs Avoided'!$A$2:$O$32,10,FALSE)</f>
        <v>4.9484413527315132</v>
      </c>
      <c r="F121">
        <f>VLOOKUP(YEAR(D121),'Greenhouse Gas Costs Avoided'!$A$2:$O$32,15,FALSE)</f>
        <v>5.9053416544093205</v>
      </c>
      <c r="G121">
        <f>VLOOKUP(YEAR(D121),'Emissions Credit Price'!$A$3:$M$33,13,FALSE)</f>
        <v>6.2109449999999997</v>
      </c>
      <c r="H121">
        <f>MAX(VLOOKUP(YEAR(D121),'Emissions Credit Price'!$A$3:$M$33,11,FALSE),F121)</f>
        <v>5.9053416544093205</v>
      </c>
    </row>
    <row r="122" spans="1:8" x14ac:dyDescent="0.35">
      <c r="A122">
        <f t="shared" si="3"/>
        <v>2031</v>
      </c>
      <c r="B122">
        <f t="shared" si="4"/>
        <v>11</v>
      </c>
      <c r="C122">
        <f t="shared" si="5"/>
        <v>1</v>
      </c>
      <c r="D122" s="38">
        <v>48153</v>
      </c>
      <c r="E122">
        <f>VLOOKUP(YEAR(D122),'Greenhouse Gas Costs Avoided'!$A$2:$O$32,10,FALSE)</f>
        <v>4.9484413527315132</v>
      </c>
      <c r="F122">
        <f>VLOOKUP(YEAR(D122),'Greenhouse Gas Costs Avoided'!$A$2:$O$32,15,FALSE)</f>
        <v>5.9053416544093205</v>
      </c>
      <c r="G122">
        <f>VLOOKUP(YEAR(D122),'Emissions Credit Price'!$A$3:$M$33,13,FALSE)</f>
        <v>6.2109449999999997</v>
      </c>
      <c r="H122">
        <f>MAX(VLOOKUP(YEAR(D122),'Emissions Credit Price'!$A$3:$M$33,11,FALSE),F122)</f>
        <v>5.9053416544093205</v>
      </c>
    </row>
    <row r="123" spans="1:8" x14ac:dyDescent="0.35">
      <c r="A123">
        <f t="shared" si="3"/>
        <v>2031</v>
      </c>
      <c r="B123">
        <f t="shared" si="4"/>
        <v>12</v>
      </c>
      <c r="C123">
        <f t="shared" si="5"/>
        <v>1</v>
      </c>
      <c r="D123" s="38">
        <v>48183</v>
      </c>
      <c r="E123">
        <f>VLOOKUP(YEAR(D123),'Greenhouse Gas Costs Avoided'!$A$2:$O$32,10,FALSE)</f>
        <v>4.9484413527315132</v>
      </c>
      <c r="F123">
        <f>VLOOKUP(YEAR(D123),'Greenhouse Gas Costs Avoided'!$A$2:$O$32,15,FALSE)</f>
        <v>5.9053416544093205</v>
      </c>
      <c r="G123">
        <f>VLOOKUP(YEAR(D123),'Emissions Credit Price'!$A$3:$M$33,13,FALSE)</f>
        <v>6.2109449999999997</v>
      </c>
      <c r="H123">
        <f>MAX(VLOOKUP(YEAR(D123),'Emissions Credit Price'!$A$3:$M$33,11,FALSE),F123)</f>
        <v>5.9053416544093205</v>
      </c>
    </row>
    <row r="124" spans="1:8" x14ac:dyDescent="0.35">
      <c r="A124">
        <f t="shared" si="3"/>
        <v>2032</v>
      </c>
      <c r="B124">
        <f t="shared" si="4"/>
        <v>1</v>
      </c>
      <c r="C124">
        <f t="shared" si="5"/>
        <v>1</v>
      </c>
      <c r="D124" s="38">
        <v>48214</v>
      </c>
      <c r="E124">
        <f>VLOOKUP(YEAR(D124),'Greenhouse Gas Costs Avoided'!$A$2:$O$32,10,FALSE)</f>
        <v>5.0153121818224795</v>
      </c>
      <c r="F124">
        <f>VLOOKUP(YEAR(D124),'Greenhouse Gas Costs Avoided'!$A$2:$O$32,15,FALSE)</f>
        <v>5.9851435686580947</v>
      </c>
      <c r="G124">
        <f>VLOOKUP(YEAR(D124),'Emissions Credit Price'!$A$3:$M$33,13,FALSE)</f>
        <v>6.26403</v>
      </c>
      <c r="H124">
        <f>MAX(VLOOKUP(YEAR(D124),'Emissions Credit Price'!$A$3:$M$33,11,FALSE),F124)</f>
        <v>5.9851435686580947</v>
      </c>
    </row>
    <row r="125" spans="1:8" x14ac:dyDescent="0.35">
      <c r="A125">
        <f t="shared" si="3"/>
        <v>2032</v>
      </c>
      <c r="B125">
        <f t="shared" si="4"/>
        <v>2</v>
      </c>
      <c r="C125">
        <f t="shared" si="5"/>
        <v>1</v>
      </c>
      <c r="D125" s="38">
        <v>48245</v>
      </c>
      <c r="E125">
        <f>VLOOKUP(YEAR(D125),'Greenhouse Gas Costs Avoided'!$A$2:$O$32,10,FALSE)</f>
        <v>5.0153121818224795</v>
      </c>
      <c r="F125">
        <f>VLOOKUP(YEAR(D125),'Greenhouse Gas Costs Avoided'!$A$2:$O$32,15,FALSE)</f>
        <v>5.9851435686580947</v>
      </c>
      <c r="G125">
        <f>VLOOKUP(YEAR(D125),'Emissions Credit Price'!$A$3:$M$33,13,FALSE)</f>
        <v>6.26403</v>
      </c>
      <c r="H125">
        <f>MAX(VLOOKUP(YEAR(D125),'Emissions Credit Price'!$A$3:$M$33,11,FALSE),F125)</f>
        <v>5.9851435686580947</v>
      </c>
    </row>
    <row r="126" spans="1:8" x14ac:dyDescent="0.35">
      <c r="A126">
        <f t="shared" si="3"/>
        <v>2032</v>
      </c>
      <c r="B126">
        <f t="shared" si="4"/>
        <v>3</v>
      </c>
      <c r="C126">
        <f t="shared" si="5"/>
        <v>1</v>
      </c>
      <c r="D126" s="38">
        <v>48274</v>
      </c>
      <c r="E126">
        <f>VLOOKUP(YEAR(D126),'Greenhouse Gas Costs Avoided'!$A$2:$O$32,10,FALSE)</f>
        <v>5.0153121818224795</v>
      </c>
      <c r="F126">
        <f>VLOOKUP(YEAR(D126),'Greenhouse Gas Costs Avoided'!$A$2:$O$32,15,FALSE)</f>
        <v>5.9851435686580947</v>
      </c>
      <c r="G126">
        <f>VLOOKUP(YEAR(D126),'Emissions Credit Price'!$A$3:$M$33,13,FALSE)</f>
        <v>6.26403</v>
      </c>
      <c r="H126">
        <f>MAX(VLOOKUP(YEAR(D126),'Emissions Credit Price'!$A$3:$M$33,11,FALSE),F126)</f>
        <v>5.9851435686580947</v>
      </c>
    </row>
    <row r="127" spans="1:8" x14ac:dyDescent="0.35">
      <c r="A127">
        <f t="shared" si="3"/>
        <v>2032</v>
      </c>
      <c r="B127">
        <f t="shared" si="4"/>
        <v>4</v>
      </c>
      <c r="C127">
        <f t="shared" si="5"/>
        <v>1</v>
      </c>
      <c r="D127" s="38">
        <v>48305</v>
      </c>
      <c r="E127">
        <f>VLOOKUP(YEAR(D127),'Greenhouse Gas Costs Avoided'!$A$2:$O$32,10,FALSE)</f>
        <v>5.0153121818224795</v>
      </c>
      <c r="F127">
        <f>VLOOKUP(YEAR(D127),'Greenhouse Gas Costs Avoided'!$A$2:$O$32,15,FALSE)</f>
        <v>5.9851435686580947</v>
      </c>
      <c r="G127">
        <f>VLOOKUP(YEAR(D127),'Emissions Credit Price'!$A$3:$M$33,13,FALSE)</f>
        <v>6.26403</v>
      </c>
      <c r="H127">
        <f>MAX(VLOOKUP(YEAR(D127),'Emissions Credit Price'!$A$3:$M$33,11,FALSE),F127)</f>
        <v>5.9851435686580947</v>
      </c>
    </row>
    <row r="128" spans="1:8" x14ac:dyDescent="0.35">
      <c r="A128">
        <f t="shared" si="3"/>
        <v>2032</v>
      </c>
      <c r="B128">
        <f t="shared" si="4"/>
        <v>5</v>
      </c>
      <c r="C128">
        <f t="shared" si="5"/>
        <v>1</v>
      </c>
      <c r="D128" s="38">
        <v>48335</v>
      </c>
      <c r="E128">
        <f>VLOOKUP(YEAR(D128),'Greenhouse Gas Costs Avoided'!$A$2:$O$32,10,FALSE)</f>
        <v>5.0153121818224795</v>
      </c>
      <c r="F128">
        <f>VLOOKUP(YEAR(D128),'Greenhouse Gas Costs Avoided'!$A$2:$O$32,15,FALSE)</f>
        <v>5.9851435686580947</v>
      </c>
      <c r="G128">
        <f>VLOOKUP(YEAR(D128),'Emissions Credit Price'!$A$3:$M$33,13,FALSE)</f>
        <v>6.26403</v>
      </c>
      <c r="H128">
        <f>MAX(VLOOKUP(YEAR(D128),'Emissions Credit Price'!$A$3:$M$33,11,FALSE),F128)</f>
        <v>5.9851435686580947</v>
      </c>
    </row>
    <row r="129" spans="1:8" x14ac:dyDescent="0.35">
      <c r="A129">
        <f t="shared" si="3"/>
        <v>2032</v>
      </c>
      <c r="B129">
        <f t="shared" si="4"/>
        <v>6</v>
      </c>
      <c r="C129">
        <f t="shared" si="5"/>
        <v>1</v>
      </c>
      <c r="D129" s="38">
        <v>48366</v>
      </c>
      <c r="E129">
        <f>VLOOKUP(YEAR(D129),'Greenhouse Gas Costs Avoided'!$A$2:$O$32,10,FALSE)</f>
        <v>5.0153121818224795</v>
      </c>
      <c r="F129">
        <f>VLOOKUP(YEAR(D129),'Greenhouse Gas Costs Avoided'!$A$2:$O$32,15,FALSE)</f>
        <v>5.9851435686580947</v>
      </c>
      <c r="G129">
        <f>VLOOKUP(YEAR(D129),'Emissions Credit Price'!$A$3:$M$33,13,FALSE)</f>
        <v>6.26403</v>
      </c>
      <c r="H129">
        <f>MAX(VLOOKUP(YEAR(D129),'Emissions Credit Price'!$A$3:$M$33,11,FALSE),F129)</f>
        <v>5.9851435686580947</v>
      </c>
    </row>
    <row r="130" spans="1:8" x14ac:dyDescent="0.35">
      <c r="A130">
        <f t="shared" si="3"/>
        <v>2032</v>
      </c>
      <c r="B130">
        <f t="shared" si="4"/>
        <v>7</v>
      </c>
      <c r="C130">
        <f t="shared" si="5"/>
        <v>1</v>
      </c>
      <c r="D130" s="38">
        <v>48396</v>
      </c>
      <c r="E130">
        <f>VLOOKUP(YEAR(D130),'Greenhouse Gas Costs Avoided'!$A$2:$O$32,10,FALSE)</f>
        <v>5.0153121818224795</v>
      </c>
      <c r="F130">
        <f>VLOOKUP(YEAR(D130),'Greenhouse Gas Costs Avoided'!$A$2:$O$32,15,FALSE)</f>
        <v>5.9851435686580947</v>
      </c>
      <c r="G130">
        <f>VLOOKUP(YEAR(D130),'Emissions Credit Price'!$A$3:$M$33,13,FALSE)</f>
        <v>6.26403</v>
      </c>
      <c r="H130">
        <f>MAX(VLOOKUP(YEAR(D130),'Emissions Credit Price'!$A$3:$M$33,11,FALSE),F130)</f>
        <v>5.9851435686580947</v>
      </c>
    </row>
    <row r="131" spans="1:8" x14ac:dyDescent="0.35">
      <c r="A131">
        <f t="shared" ref="A131:A194" si="6">YEAR(D131)</f>
        <v>2032</v>
      </c>
      <c r="B131">
        <f t="shared" ref="B131:B194" si="7">MONTH(D131)</f>
        <v>8</v>
      </c>
      <c r="C131">
        <f t="shared" ref="C131:C194" si="8">DAY(D131)</f>
        <v>1</v>
      </c>
      <c r="D131" s="38">
        <v>48427</v>
      </c>
      <c r="E131">
        <f>VLOOKUP(YEAR(D131),'Greenhouse Gas Costs Avoided'!$A$2:$O$32,10,FALSE)</f>
        <v>5.0153121818224795</v>
      </c>
      <c r="F131">
        <f>VLOOKUP(YEAR(D131),'Greenhouse Gas Costs Avoided'!$A$2:$O$32,15,FALSE)</f>
        <v>5.9851435686580947</v>
      </c>
      <c r="G131">
        <f>VLOOKUP(YEAR(D131),'Emissions Credit Price'!$A$3:$M$33,13,FALSE)</f>
        <v>6.26403</v>
      </c>
      <c r="H131">
        <f>MAX(VLOOKUP(YEAR(D131),'Emissions Credit Price'!$A$3:$M$33,11,FALSE),F131)</f>
        <v>5.9851435686580947</v>
      </c>
    </row>
    <row r="132" spans="1:8" x14ac:dyDescent="0.35">
      <c r="A132">
        <f t="shared" si="6"/>
        <v>2032</v>
      </c>
      <c r="B132">
        <f t="shared" si="7"/>
        <v>9</v>
      </c>
      <c r="C132">
        <f t="shared" si="8"/>
        <v>1</v>
      </c>
      <c r="D132" s="38">
        <v>48458</v>
      </c>
      <c r="E132">
        <f>VLOOKUP(YEAR(D132),'Greenhouse Gas Costs Avoided'!$A$2:$O$32,10,FALSE)</f>
        <v>5.0153121818224795</v>
      </c>
      <c r="F132">
        <f>VLOOKUP(YEAR(D132),'Greenhouse Gas Costs Avoided'!$A$2:$O$32,15,FALSE)</f>
        <v>5.9851435686580947</v>
      </c>
      <c r="G132">
        <f>VLOOKUP(YEAR(D132),'Emissions Credit Price'!$A$3:$M$33,13,FALSE)</f>
        <v>6.26403</v>
      </c>
      <c r="H132">
        <f>MAX(VLOOKUP(YEAR(D132),'Emissions Credit Price'!$A$3:$M$33,11,FALSE),F132)</f>
        <v>5.9851435686580947</v>
      </c>
    </row>
    <row r="133" spans="1:8" x14ac:dyDescent="0.35">
      <c r="A133">
        <f t="shared" si="6"/>
        <v>2032</v>
      </c>
      <c r="B133">
        <f t="shared" si="7"/>
        <v>10</v>
      </c>
      <c r="C133">
        <f t="shared" si="8"/>
        <v>1</v>
      </c>
      <c r="D133" s="38">
        <v>48488</v>
      </c>
      <c r="E133">
        <f>VLOOKUP(YEAR(D133),'Greenhouse Gas Costs Avoided'!$A$2:$O$32,10,FALSE)</f>
        <v>5.0153121818224795</v>
      </c>
      <c r="F133">
        <f>VLOOKUP(YEAR(D133),'Greenhouse Gas Costs Avoided'!$A$2:$O$32,15,FALSE)</f>
        <v>5.9851435686580947</v>
      </c>
      <c r="G133">
        <f>VLOOKUP(YEAR(D133),'Emissions Credit Price'!$A$3:$M$33,13,FALSE)</f>
        <v>6.26403</v>
      </c>
      <c r="H133">
        <f>MAX(VLOOKUP(YEAR(D133),'Emissions Credit Price'!$A$3:$M$33,11,FALSE),F133)</f>
        <v>5.9851435686580947</v>
      </c>
    </row>
    <row r="134" spans="1:8" x14ac:dyDescent="0.35">
      <c r="A134">
        <f t="shared" si="6"/>
        <v>2032</v>
      </c>
      <c r="B134">
        <f t="shared" si="7"/>
        <v>11</v>
      </c>
      <c r="C134">
        <f t="shared" si="8"/>
        <v>1</v>
      </c>
      <c r="D134" s="38">
        <v>48519</v>
      </c>
      <c r="E134">
        <f>VLOOKUP(YEAR(D134),'Greenhouse Gas Costs Avoided'!$A$2:$O$32,10,FALSE)</f>
        <v>5.0153121818224795</v>
      </c>
      <c r="F134">
        <f>VLOOKUP(YEAR(D134),'Greenhouse Gas Costs Avoided'!$A$2:$O$32,15,FALSE)</f>
        <v>5.9851435686580947</v>
      </c>
      <c r="G134">
        <f>VLOOKUP(YEAR(D134),'Emissions Credit Price'!$A$3:$M$33,13,FALSE)</f>
        <v>6.26403</v>
      </c>
      <c r="H134">
        <f>MAX(VLOOKUP(YEAR(D134),'Emissions Credit Price'!$A$3:$M$33,11,FALSE),F134)</f>
        <v>5.9851435686580947</v>
      </c>
    </row>
    <row r="135" spans="1:8" x14ac:dyDescent="0.35">
      <c r="A135">
        <f t="shared" si="6"/>
        <v>2032</v>
      </c>
      <c r="B135">
        <f t="shared" si="7"/>
        <v>12</v>
      </c>
      <c r="C135">
        <f t="shared" si="8"/>
        <v>1</v>
      </c>
      <c r="D135" s="38">
        <v>48549</v>
      </c>
      <c r="E135">
        <f>VLOOKUP(YEAR(D135),'Greenhouse Gas Costs Avoided'!$A$2:$O$32,10,FALSE)</f>
        <v>5.0153121818224795</v>
      </c>
      <c r="F135">
        <f>VLOOKUP(YEAR(D135),'Greenhouse Gas Costs Avoided'!$A$2:$O$32,15,FALSE)</f>
        <v>5.9851435686580947</v>
      </c>
      <c r="G135">
        <f>VLOOKUP(YEAR(D135),'Emissions Credit Price'!$A$3:$M$33,13,FALSE)</f>
        <v>6.26403</v>
      </c>
      <c r="H135">
        <f>MAX(VLOOKUP(YEAR(D135),'Emissions Credit Price'!$A$3:$M$33,11,FALSE),F135)</f>
        <v>5.9851435686580947</v>
      </c>
    </row>
    <row r="136" spans="1:8" x14ac:dyDescent="0.35">
      <c r="A136">
        <f t="shared" si="6"/>
        <v>2033</v>
      </c>
      <c r="B136">
        <f t="shared" si="7"/>
        <v>1</v>
      </c>
      <c r="C136">
        <f t="shared" si="8"/>
        <v>1</v>
      </c>
      <c r="D136" s="38">
        <v>48580</v>
      </c>
      <c r="E136">
        <f>VLOOKUP(YEAR(D136),'Greenhouse Gas Costs Avoided'!$A$2:$O$32,10,FALSE)</f>
        <v>5.0821830109134458</v>
      </c>
      <c r="F136">
        <f>VLOOKUP(YEAR(D136),'Greenhouse Gas Costs Avoided'!$A$2:$O$32,15,FALSE)</f>
        <v>6.0649454829068699</v>
      </c>
      <c r="G136">
        <f>VLOOKUP(YEAR(D136),'Emissions Credit Price'!$A$3:$M$33,13,FALSE)</f>
        <v>6.3171150000000003</v>
      </c>
      <c r="H136">
        <f>MAX(VLOOKUP(YEAR(D136),'Emissions Credit Price'!$A$3:$M$33,11,FALSE),F136)</f>
        <v>6.0649454829068699</v>
      </c>
    </row>
    <row r="137" spans="1:8" x14ac:dyDescent="0.35">
      <c r="A137">
        <f t="shared" si="6"/>
        <v>2033</v>
      </c>
      <c r="B137">
        <f t="shared" si="7"/>
        <v>2</v>
      </c>
      <c r="C137">
        <f t="shared" si="8"/>
        <v>1</v>
      </c>
      <c r="D137" s="38">
        <v>48611</v>
      </c>
      <c r="E137">
        <f>VLOOKUP(YEAR(D137),'Greenhouse Gas Costs Avoided'!$A$2:$O$32,10,FALSE)</f>
        <v>5.0821830109134458</v>
      </c>
      <c r="F137">
        <f>VLOOKUP(YEAR(D137),'Greenhouse Gas Costs Avoided'!$A$2:$O$32,15,FALSE)</f>
        <v>6.0649454829068699</v>
      </c>
      <c r="G137">
        <f>VLOOKUP(YEAR(D137),'Emissions Credit Price'!$A$3:$M$33,13,FALSE)</f>
        <v>6.3171150000000003</v>
      </c>
      <c r="H137">
        <f>MAX(VLOOKUP(YEAR(D137),'Emissions Credit Price'!$A$3:$M$33,11,FALSE),F137)</f>
        <v>6.0649454829068699</v>
      </c>
    </row>
    <row r="138" spans="1:8" x14ac:dyDescent="0.35">
      <c r="A138">
        <f t="shared" si="6"/>
        <v>2033</v>
      </c>
      <c r="B138">
        <f t="shared" si="7"/>
        <v>3</v>
      </c>
      <c r="C138">
        <f t="shared" si="8"/>
        <v>1</v>
      </c>
      <c r="D138" s="38">
        <v>48639</v>
      </c>
      <c r="E138">
        <f>VLOOKUP(YEAR(D138),'Greenhouse Gas Costs Avoided'!$A$2:$O$32,10,FALSE)</f>
        <v>5.0821830109134458</v>
      </c>
      <c r="F138">
        <f>VLOOKUP(YEAR(D138),'Greenhouse Gas Costs Avoided'!$A$2:$O$32,15,FALSE)</f>
        <v>6.0649454829068699</v>
      </c>
      <c r="G138">
        <f>VLOOKUP(YEAR(D138),'Emissions Credit Price'!$A$3:$M$33,13,FALSE)</f>
        <v>6.3171150000000003</v>
      </c>
      <c r="H138">
        <f>MAX(VLOOKUP(YEAR(D138),'Emissions Credit Price'!$A$3:$M$33,11,FALSE),F138)</f>
        <v>6.0649454829068699</v>
      </c>
    </row>
    <row r="139" spans="1:8" x14ac:dyDescent="0.35">
      <c r="A139">
        <f t="shared" si="6"/>
        <v>2033</v>
      </c>
      <c r="B139">
        <f t="shared" si="7"/>
        <v>4</v>
      </c>
      <c r="C139">
        <f t="shared" si="8"/>
        <v>1</v>
      </c>
      <c r="D139" s="38">
        <v>48670</v>
      </c>
      <c r="E139">
        <f>VLOOKUP(YEAR(D139),'Greenhouse Gas Costs Avoided'!$A$2:$O$32,10,FALSE)</f>
        <v>5.0821830109134458</v>
      </c>
      <c r="F139">
        <f>VLOOKUP(YEAR(D139),'Greenhouse Gas Costs Avoided'!$A$2:$O$32,15,FALSE)</f>
        <v>6.0649454829068699</v>
      </c>
      <c r="G139">
        <f>VLOOKUP(YEAR(D139),'Emissions Credit Price'!$A$3:$M$33,13,FALSE)</f>
        <v>6.3171150000000003</v>
      </c>
      <c r="H139">
        <f>MAX(VLOOKUP(YEAR(D139),'Emissions Credit Price'!$A$3:$M$33,11,FALSE),F139)</f>
        <v>6.0649454829068699</v>
      </c>
    </row>
    <row r="140" spans="1:8" x14ac:dyDescent="0.35">
      <c r="A140">
        <f t="shared" si="6"/>
        <v>2033</v>
      </c>
      <c r="B140">
        <f t="shared" si="7"/>
        <v>5</v>
      </c>
      <c r="C140">
        <f t="shared" si="8"/>
        <v>1</v>
      </c>
      <c r="D140" s="38">
        <v>48700</v>
      </c>
      <c r="E140">
        <f>VLOOKUP(YEAR(D140),'Greenhouse Gas Costs Avoided'!$A$2:$O$32,10,FALSE)</f>
        <v>5.0821830109134458</v>
      </c>
      <c r="F140">
        <f>VLOOKUP(YEAR(D140),'Greenhouse Gas Costs Avoided'!$A$2:$O$32,15,FALSE)</f>
        <v>6.0649454829068699</v>
      </c>
      <c r="G140">
        <f>VLOOKUP(YEAR(D140),'Emissions Credit Price'!$A$3:$M$33,13,FALSE)</f>
        <v>6.3171150000000003</v>
      </c>
      <c r="H140">
        <f>MAX(VLOOKUP(YEAR(D140),'Emissions Credit Price'!$A$3:$M$33,11,FALSE),F140)</f>
        <v>6.0649454829068699</v>
      </c>
    </row>
    <row r="141" spans="1:8" x14ac:dyDescent="0.35">
      <c r="A141">
        <f t="shared" si="6"/>
        <v>2033</v>
      </c>
      <c r="B141">
        <f t="shared" si="7"/>
        <v>6</v>
      </c>
      <c r="C141">
        <f t="shared" si="8"/>
        <v>1</v>
      </c>
      <c r="D141" s="38">
        <v>48731</v>
      </c>
      <c r="E141">
        <f>VLOOKUP(YEAR(D141),'Greenhouse Gas Costs Avoided'!$A$2:$O$32,10,FALSE)</f>
        <v>5.0821830109134458</v>
      </c>
      <c r="F141">
        <f>VLOOKUP(YEAR(D141),'Greenhouse Gas Costs Avoided'!$A$2:$O$32,15,FALSE)</f>
        <v>6.0649454829068699</v>
      </c>
      <c r="G141">
        <f>VLOOKUP(YEAR(D141),'Emissions Credit Price'!$A$3:$M$33,13,FALSE)</f>
        <v>6.3171150000000003</v>
      </c>
      <c r="H141">
        <f>MAX(VLOOKUP(YEAR(D141),'Emissions Credit Price'!$A$3:$M$33,11,FALSE),F141)</f>
        <v>6.0649454829068699</v>
      </c>
    </row>
    <row r="142" spans="1:8" x14ac:dyDescent="0.35">
      <c r="A142">
        <f t="shared" si="6"/>
        <v>2033</v>
      </c>
      <c r="B142">
        <f t="shared" si="7"/>
        <v>7</v>
      </c>
      <c r="C142">
        <f t="shared" si="8"/>
        <v>1</v>
      </c>
      <c r="D142" s="38">
        <v>48761</v>
      </c>
      <c r="E142">
        <f>VLOOKUP(YEAR(D142),'Greenhouse Gas Costs Avoided'!$A$2:$O$32,10,FALSE)</f>
        <v>5.0821830109134458</v>
      </c>
      <c r="F142">
        <f>VLOOKUP(YEAR(D142),'Greenhouse Gas Costs Avoided'!$A$2:$O$32,15,FALSE)</f>
        <v>6.0649454829068699</v>
      </c>
      <c r="G142">
        <f>VLOOKUP(YEAR(D142),'Emissions Credit Price'!$A$3:$M$33,13,FALSE)</f>
        <v>6.3171150000000003</v>
      </c>
      <c r="H142">
        <f>MAX(VLOOKUP(YEAR(D142),'Emissions Credit Price'!$A$3:$M$33,11,FALSE),F142)</f>
        <v>6.0649454829068699</v>
      </c>
    </row>
    <row r="143" spans="1:8" x14ac:dyDescent="0.35">
      <c r="A143">
        <f t="shared" si="6"/>
        <v>2033</v>
      </c>
      <c r="B143">
        <f t="shared" si="7"/>
        <v>8</v>
      </c>
      <c r="C143">
        <f t="shared" si="8"/>
        <v>1</v>
      </c>
      <c r="D143" s="38">
        <v>48792</v>
      </c>
      <c r="E143">
        <f>VLOOKUP(YEAR(D143),'Greenhouse Gas Costs Avoided'!$A$2:$O$32,10,FALSE)</f>
        <v>5.0821830109134458</v>
      </c>
      <c r="F143">
        <f>VLOOKUP(YEAR(D143),'Greenhouse Gas Costs Avoided'!$A$2:$O$32,15,FALSE)</f>
        <v>6.0649454829068699</v>
      </c>
      <c r="G143">
        <f>VLOOKUP(YEAR(D143),'Emissions Credit Price'!$A$3:$M$33,13,FALSE)</f>
        <v>6.3171150000000003</v>
      </c>
      <c r="H143">
        <f>MAX(VLOOKUP(YEAR(D143),'Emissions Credit Price'!$A$3:$M$33,11,FALSE),F143)</f>
        <v>6.0649454829068699</v>
      </c>
    </row>
    <row r="144" spans="1:8" x14ac:dyDescent="0.35">
      <c r="A144">
        <f t="shared" si="6"/>
        <v>2033</v>
      </c>
      <c r="B144">
        <f t="shared" si="7"/>
        <v>9</v>
      </c>
      <c r="C144">
        <f t="shared" si="8"/>
        <v>1</v>
      </c>
      <c r="D144" s="38">
        <v>48823</v>
      </c>
      <c r="E144">
        <f>VLOOKUP(YEAR(D144),'Greenhouse Gas Costs Avoided'!$A$2:$O$32,10,FALSE)</f>
        <v>5.0821830109134458</v>
      </c>
      <c r="F144">
        <f>VLOOKUP(YEAR(D144),'Greenhouse Gas Costs Avoided'!$A$2:$O$32,15,FALSE)</f>
        <v>6.0649454829068699</v>
      </c>
      <c r="G144">
        <f>VLOOKUP(YEAR(D144),'Emissions Credit Price'!$A$3:$M$33,13,FALSE)</f>
        <v>6.3171150000000003</v>
      </c>
      <c r="H144">
        <f>MAX(VLOOKUP(YEAR(D144),'Emissions Credit Price'!$A$3:$M$33,11,FALSE),F144)</f>
        <v>6.0649454829068699</v>
      </c>
    </row>
    <row r="145" spans="1:8" x14ac:dyDescent="0.35">
      <c r="A145">
        <f t="shared" si="6"/>
        <v>2033</v>
      </c>
      <c r="B145">
        <f t="shared" si="7"/>
        <v>10</v>
      </c>
      <c r="C145">
        <f t="shared" si="8"/>
        <v>1</v>
      </c>
      <c r="D145" s="38">
        <v>48853</v>
      </c>
      <c r="E145">
        <f>VLOOKUP(YEAR(D145),'Greenhouse Gas Costs Avoided'!$A$2:$O$32,10,FALSE)</f>
        <v>5.0821830109134458</v>
      </c>
      <c r="F145">
        <f>VLOOKUP(YEAR(D145),'Greenhouse Gas Costs Avoided'!$A$2:$O$32,15,FALSE)</f>
        <v>6.0649454829068699</v>
      </c>
      <c r="G145">
        <f>VLOOKUP(YEAR(D145),'Emissions Credit Price'!$A$3:$M$33,13,FALSE)</f>
        <v>6.3171150000000003</v>
      </c>
      <c r="H145">
        <f>MAX(VLOOKUP(YEAR(D145),'Emissions Credit Price'!$A$3:$M$33,11,FALSE),F145)</f>
        <v>6.0649454829068699</v>
      </c>
    </row>
    <row r="146" spans="1:8" x14ac:dyDescent="0.35">
      <c r="A146">
        <f t="shared" si="6"/>
        <v>2033</v>
      </c>
      <c r="B146">
        <f t="shared" si="7"/>
        <v>11</v>
      </c>
      <c r="C146">
        <f t="shared" si="8"/>
        <v>1</v>
      </c>
      <c r="D146" s="38">
        <v>48884</v>
      </c>
      <c r="E146">
        <f>VLOOKUP(YEAR(D146),'Greenhouse Gas Costs Avoided'!$A$2:$O$32,10,FALSE)</f>
        <v>5.0821830109134458</v>
      </c>
      <c r="F146">
        <f>VLOOKUP(YEAR(D146),'Greenhouse Gas Costs Avoided'!$A$2:$O$32,15,FALSE)</f>
        <v>6.0649454829068699</v>
      </c>
      <c r="G146">
        <f>VLOOKUP(YEAR(D146),'Emissions Credit Price'!$A$3:$M$33,13,FALSE)</f>
        <v>6.3171150000000003</v>
      </c>
      <c r="H146">
        <f>MAX(VLOOKUP(YEAR(D146),'Emissions Credit Price'!$A$3:$M$33,11,FALSE),F146)</f>
        <v>6.0649454829068699</v>
      </c>
    </row>
    <row r="147" spans="1:8" x14ac:dyDescent="0.35">
      <c r="A147">
        <f t="shared" si="6"/>
        <v>2033</v>
      </c>
      <c r="B147">
        <f t="shared" si="7"/>
        <v>12</v>
      </c>
      <c r="C147">
        <f t="shared" si="8"/>
        <v>1</v>
      </c>
      <c r="D147" s="38">
        <v>48914</v>
      </c>
      <c r="E147">
        <f>VLOOKUP(YEAR(D147),'Greenhouse Gas Costs Avoided'!$A$2:$O$32,10,FALSE)</f>
        <v>5.0821830109134458</v>
      </c>
      <c r="F147">
        <f>VLOOKUP(YEAR(D147),'Greenhouse Gas Costs Avoided'!$A$2:$O$32,15,FALSE)</f>
        <v>6.0649454829068699</v>
      </c>
      <c r="G147">
        <f>VLOOKUP(YEAR(D147),'Emissions Credit Price'!$A$3:$M$33,13,FALSE)</f>
        <v>6.3171150000000003</v>
      </c>
      <c r="H147">
        <f>MAX(VLOOKUP(YEAR(D147),'Emissions Credit Price'!$A$3:$M$33,11,FALSE),F147)</f>
        <v>6.0649454829068699</v>
      </c>
    </row>
    <row r="148" spans="1:8" x14ac:dyDescent="0.35">
      <c r="A148">
        <f t="shared" si="6"/>
        <v>2034</v>
      </c>
      <c r="B148">
        <f t="shared" si="7"/>
        <v>1</v>
      </c>
      <c r="C148">
        <f t="shared" si="8"/>
        <v>1</v>
      </c>
      <c r="D148" s="38">
        <v>48945</v>
      </c>
      <c r="E148">
        <f>VLOOKUP(YEAR(D148),'Greenhouse Gas Costs Avoided'!$A$2:$O$32,10,FALSE)</f>
        <v>5.1490538400044112</v>
      </c>
      <c r="F148">
        <f>VLOOKUP(YEAR(D148),'Greenhouse Gas Costs Avoided'!$A$2:$O$32,15,FALSE)</f>
        <v>6.1447473971556432</v>
      </c>
      <c r="G148">
        <f>VLOOKUP(YEAR(D148),'Emissions Credit Price'!$A$3:$M$33,13,FALSE)</f>
        <v>6.3701999999999996</v>
      </c>
      <c r="H148">
        <f>MAX(VLOOKUP(YEAR(D148),'Emissions Credit Price'!$A$3:$M$33,11,FALSE),F148)</f>
        <v>6.1447473971556432</v>
      </c>
    </row>
    <row r="149" spans="1:8" x14ac:dyDescent="0.35">
      <c r="A149">
        <f t="shared" si="6"/>
        <v>2034</v>
      </c>
      <c r="B149">
        <f t="shared" si="7"/>
        <v>2</v>
      </c>
      <c r="C149">
        <f t="shared" si="8"/>
        <v>1</v>
      </c>
      <c r="D149" s="38">
        <v>48976</v>
      </c>
      <c r="E149">
        <f>VLOOKUP(YEAR(D149),'Greenhouse Gas Costs Avoided'!$A$2:$O$32,10,FALSE)</f>
        <v>5.1490538400044112</v>
      </c>
      <c r="F149">
        <f>VLOOKUP(YEAR(D149),'Greenhouse Gas Costs Avoided'!$A$2:$O$32,15,FALSE)</f>
        <v>6.1447473971556432</v>
      </c>
      <c r="G149">
        <f>VLOOKUP(YEAR(D149),'Emissions Credit Price'!$A$3:$M$33,13,FALSE)</f>
        <v>6.3701999999999996</v>
      </c>
      <c r="H149">
        <f>MAX(VLOOKUP(YEAR(D149),'Emissions Credit Price'!$A$3:$M$33,11,FALSE),F149)</f>
        <v>6.1447473971556432</v>
      </c>
    </row>
    <row r="150" spans="1:8" x14ac:dyDescent="0.35">
      <c r="A150">
        <f t="shared" si="6"/>
        <v>2034</v>
      </c>
      <c r="B150">
        <f t="shared" si="7"/>
        <v>3</v>
      </c>
      <c r="C150">
        <f t="shared" si="8"/>
        <v>1</v>
      </c>
      <c r="D150" s="38">
        <v>49004</v>
      </c>
      <c r="E150">
        <f>VLOOKUP(YEAR(D150),'Greenhouse Gas Costs Avoided'!$A$2:$O$32,10,FALSE)</f>
        <v>5.1490538400044112</v>
      </c>
      <c r="F150">
        <f>VLOOKUP(YEAR(D150),'Greenhouse Gas Costs Avoided'!$A$2:$O$32,15,FALSE)</f>
        <v>6.1447473971556432</v>
      </c>
      <c r="G150">
        <f>VLOOKUP(YEAR(D150),'Emissions Credit Price'!$A$3:$M$33,13,FALSE)</f>
        <v>6.3701999999999996</v>
      </c>
      <c r="H150">
        <f>MAX(VLOOKUP(YEAR(D150),'Emissions Credit Price'!$A$3:$M$33,11,FALSE),F150)</f>
        <v>6.1447473971556432</v>
      </c>
    </row>
    <row r="151" spans="1:8" x14ac:dyDescent="0.35">
      <c r="A151">
        <f t="shared" si="6"/>
        <v>2034</v>
      </c>
      <c r="B151">
        <f t="shared" si="7"/>
        <v>4</v>
      </c>
      <c r="C151">
        <f t="shared" si="8"/>
        <v>1</v>
      </c>
      <c r="D151" s="38">
        <v>49035</v>
      </c>
      <c r="E151">
        <f>VLOOKUP(YEAR(D151),'Greenhouse Gas Costs Avoided'!$A$2:$O$32,10,FALSE)</f>
        <v>5.1490538400044112</v>
      </c>
      <c r="F151">
        <f>VLOOKUP(YEAR(D151),'Greenhouse Gas Costs Avoided'!$A$2:$O$32,15,FALSE)</f>
        <v>6.1447473971556432</v>
      </c>
      <c r="G151">
        <f>VLOOKUP(YEAR(D151),'Emissions Credit Price'!$A$3:$M$33,13,FALSE)</f>
        <v>6.3701999999999996</v>
      </c>
      <c r="H151">
        <f>MAX(VLOOKUP(YEAR(D151),'Emissions Credit Price'!$A$3:$M$33,11,FALSE),F151)</f>
        <v>6.1447473971556432</v>
      </c>
    </row>
    <row r="152" spans="1:8" x14ac:dyDescent="0.35">
      <c r="A152">
        <f t="shared" si="6"/>
        <v>2034</v>
      </c>
      <c r="B152">
        <f t="shared" si="7"/>
        <v>5</v>
      </c>
      <c r="C152">
        <f t="shared" si="8"/>
        <v>1</v>
      </c>
      <c r="D152" s="38">
        <v>49065</v>
      </c>
      <c r="E152">
        <f>VLOOKUP(YEAR(D152),'Greenhouse Gas Costs Avoided'!$A$2:$O$32,10,FALSE)</f>
        <v>5.1490538400044112</v>
      </c>
      <c r="F152">
        <f>VLOOKUP(YEAR(D152),'Greenhouse Gas Costs Avoided'!$A$2:$O$32,15,FALSE)</f>
        <v>6.1447473971556432</v>
      </c>
      <c r="G152">
        <f>VLOOKUP(YEAR(D152),'Emissions Credit Price'!$A$3:$M$33,13,FALSE)</f>
        <v>6.3701999999999996</v>
      </c>
      <c r="H152">
        <f>MAX(VLOOKUP(YEAR(D152),'Emissions Credit Price'!$A$3:$M$33,11,FALSE),F152)</f>
        <v>6.1447473971556432</v>
      </c>
    </row>
    <row r="153" spans="1:8" x14ac:dyDescent="0.35">
      <c r="A153">
        <f t="shared" si="6"/>
        <v>2034</v>
      </c>
      <c r="B153">
        <f t="shared" si="7"/>
        <v>6</v>
      </c>
      <c r="C153">
        <f t="shared" si="8"/>
        <v>1</v>
      </c>
      <c r="D153" s="38">
        <v>49096</v>
      </c>
      <c r="E153">
        <f>VLOOKUP(YEAR(D153),'Greenhouse Gas Costs Avoided'!$A$2:$O$32,10,FALSE)</f>
        <v>5.1490538400044112</v>
      </c>
      <c r="F153">
        <f>VLOOKUP(YEAR(D153),'Greenhouse Gas Costs Avoided'!$A$2:$O$32,15,FALSE)</f>
        <v>6.1447473971556432</v>
      </c>
      <c r="G153">
        <f>VLOOKUP(YEAR(D153),'Emissions Credit Price'!$A$3:$M$33,13,FALSE)</f>
        <v>6.3701999999999996</v>
      </c>
      <c r="H153">
        <f>MAX(VLOOKUP(YEAR(D153),'Emissions Credit Price'!$A$3:$M$33,11,FALSE),F153)</f>
        <v>6.1447473971556432</v>
      </c>
    </row>
    <row r="154" spans="1:8" x14ac:dyDescent="0.35">
      <c r="A154">
        <f t="shared" si="6"/>
        <v>2034</v>
      </c>
      <c r="B154">
        <f t="shared" si="7"/>
        <v>7</v>
      </c>
      <c r="C154">
        <f t="shared" si="8"/>
        <v>1</v>
      </c>
      <c r="D154" s="38">
        <v>49126</v>
      </c>
      <c r="E154">
        <f>VLOOKUP(YEAR(D154),'Greenhouse Gas Costs Avoided'!$A$2:$O$32,10,FALSE)</f>
        <v>5.1490538400044112</v>
      </c>
      <c r="F154">
        <f>VLOOKUP(YEAR(D154),'Greenhouse Gas Costs Avoided'!$A$2:$O$32,15,FALSE)</f>
        <v>6.1447473971556432</v>
      </c>
      <c r="G154">
        <f>VLOOKUP(YEAR(D154),'Emissions Credit Price'!$A$3:$M$33,13,FALSE)</f>
        <v>6.3701999999999996</v>
      </c>
      <c r="H154">
        <f>MAX(VLOOKUP(YEAR(D154),'Emissions Credit Price'!$A$3:$M$33,11,FALSE),F154)</f>
        <v>6.1447473971556432</v>
      </c>
    </row>
    <row r="155" spans="1:8" x14ac:dyDescent="0.35">
      <c r="A155">
        <f t="shared" si="6"/>
        <v>2034</v>
      </c>
      <c r="B155">
        <f t="shared" si="7"/>
        <v>8</v>
      </c>
      <c r="C155">
        <f t="shared" si="8"/>
        <v>1</v>
      </c>
      <c r="D155" s="38">
        <v>49157</v>
      </c>
      <c r="E155">
        <f>VLOOKUP(YEAR(D155),'Greenhouse Gas Costs Avoided'!$A$2:$O$32,10,FALSE)</f>
        <v>5.1490538400044112</v>
      </c>
      <c r="F155">
        <f>VLOOKUP(YEAR(D155),'Greenhouse Gas Costs Avoided'!$A$2:$O$32,15,FALSE)</f>
        <v>6.1447473971556432</v>
      </c>
      <c r="G155">
        <f>VLOOKUP(YEAR(D155),'Emissions Credit Price'!$A$3:$M$33,13,FALSE)</f>
        <v>6.3701999999999996</v>
      </c>
      <c r="H155">
        <f>MAX(VLOOKUP(YEAR(D155),'Emissions Credit Price'!$A$3:$M$33,11,FALSE),F155)</f>
        <v>6.1447473971556432</v>
      </c>
    </row>
    <row r="156" spans="1:8" x14ac:dyDescent="0.35">
      <c r="A156">
        <f t="shared" si="6"/>
        <v>2034</v>
      </c>
      <c r="B156">
        <f t="shared" si="7"/>
        <v>9</v>
      </c>
      <c r="C156">
        <f t="shared" si="8"/>
        <v>1</v>
      </c>
      <c r="D156" s="38">
        <v>49188</v>
      </c>
      <c r="E156">
        <f>VLOOKUP(YEAR(D156),'Greenhouse Gas Costs Avoided'!$A$2:$O$32,10,FALSE)</f>
        <v>5.1490538400044112</v>
      </c>
      <c r="F156">
        <f>VLOOKUP(YEAR(D156),'Greenhouse Gas Costs Avoided'!$A$2:$O$32,15,FALSE)</f>
        <v>6.1447473971556432</v>
      </c>
      <c r="G156">
        <f>VLOOKUP(YEAR(D156),'Emissions Credit Price'!$A$3:$M$33,13,FALSE)</f>
        <v>6.3701999999999996</v>
      </c>
      <c r="H156">
        <f>MAX(VLOOKUP(YEAR(D156),'Emissions Credit Price'!$A$3:$M$33,11,FALSE),F156)</f>
        <v>6.1447473971556432</v>
      </c>
    </row>
    <row r="157" spans="1:8" x14ac:dyDescent="0.35">
      <c r="A157">
        <f t="shared" si="6"/>
        <v>2034</v>
      </c>
      <c r="B157">
        <f t="shared" si="7"/>
        <v>10</v>
      </c>
      <c r="C157">
        <f t="shared" si="8"/>
        <v>1</v>
      </c>
      <c r="D157" s="38">
        <v>49218</v>
      </c>
      <c r="E157">
        <f>VLOOKUP(YEAR(D157),'Greenhouse Gas Costs Avoided'!$A$2:$O$32,10,FALSE)</f>
        <v>5.1490538400044112</v>
      </c>
      <c r="F157">
        <f>VLOOKUP(YEAR(D157),'Greenhouse Gas Costs Avoided'!$A$2:$O$32,15,FALSE)</f>
        <v>6.1447473971556432</v>
      </c>
      <c r="G157">
        <f>VLOOKUP(YEAR(D157),'Emissions Credit Price'!$A$3:$M$33,13,FALSE)</f>
        <v>6.3701999999999996</v>
      </c>
      <c r="H157">
        <f>MAX(VLOOKUP(YEAR(D157),'Emissions Credit Price'!$A$3:$M$33,11,FALSE),F157)</f>
        <v>6.1447473971556432</v>
      </c>
    </row>
    <row r="158" spans="1:8" x14ac:dyDescent="0.35">
      <c r="A158">
        <f t="shared" si="6"/>
        <v>2034</v>
      </c>
      <c r="B158">
        <f t="shared" si="7"/>
        <v>11</v>
      </c>
      <c r="C158">
        <f t="shared" si="8"/>
        <v>1</v>
      </c>
      <c r="D158" s="38">
        <v>49249</v>
      </c>
      <c r="E158">
        <f>VLOOKUP(YEAR(D158),'Greenhouse Gas Costs Avoided'!$A$2:$O$32,10,FALSE)</f>
        <v>5.1490538400044112</v>
      </c>
      <c r="F158">
        <f>VLOOKUP(YEAR(D158),'Greenhouse Gas Costs Avoided'!$A$2:$O$32,15,FALSE)</f>
        <v>6.1447473971556432</v>
      </c>
      <c r="G158">
        <f>VLOOKUP(YEAR(D158),'Emissions Credit Price'!$A$3:$M$33,13,FALSE)</f>
        <v>6.3701999999999996</v>
      </c>
      <c r="H158">
        <f>MAX(VLOOKUP(YEAR(D158),'Emissions Credit Price'!$A$3:$M$33,11,FALSE),F158)</f>
        <v>6.1447473971556432</v>
      </c>
    </row>
    <row r="159" spans="1:8" x14ac:dyDescent="0.35">
      <c r="A159">
        <f t="shared" si="6"/>
        <v>2034</v>
      </c>
      <c r="B159">
        <f t="shared" si="7"/>
        <v>12</v>
      </c>
      <c r="C159">
        <f t="shared" si="8"/>
        <v>1</v>
      </c>
      <c r="D159" s="38">
        <v>49279</v>
      </c>
      <c r="E159">
        <f>VLOOKUP(YEAR(D159),'Greenhouse Gas Costs Avoided'!$A$2:$O$32,10,FALSE)</f>
        <v>5.1490538400044112</v>
      </c>
      <c r="F159">
        <f>VLOOKUP(YEAR(D159),'Greenhouse Gas Costs Avoided'!$A$2:$O$32,15,FALSE)</f>
        <v>6.1447473971556432</v>
      </c>
      <c r="G159">
        <f>VLOOKUP(YEAR(D159),'Emissions Credit Price'!$A$3:$M$33,13,FALSE)</f>
        <v>6.3701999999999996</v>
      </c>
      <c r="H159">
        <f>MAX(VLOOKUP(YEAR(D159),'Emissions Credit Price'!$A$3:$M$33,11,FALSE),F159)</f>
        <v>6.1447473971556432</v>
      </c>
    </row>
    <row r="160" spans="1:8" x14ac:dyDescent="0.35">
      <c r="A160">
        <f t="shared" si="6"/>
        <v>2035</v>
      </c>
      <c r="B160">
        <f t="shared" si="7"/>
        <v>1</v>
      </c>
      <c r="C160">
        <f t="shared" si="8"/>
        <v>1</v>
      </c>
      <c r="D160" s="38">
        <v>49310</v>
      </c>
      <c r="E160">
        <f>VLOOKUP(YEAR(D160),'Greenhouse Gas Costs Avoided'!$A$2:$O$32,10,FALSE)</f>
        <v>5.2159246690953784</v>
      </c>
      <c r="F160">
        <f>VLOOKUP(YEAR(D160),'Greenhouse Gas Costs Avoided'!$A$2:$O$32,15,FALSE)</f>
        <v>6.2245493114044184</v>
      </c>
      <c r="G160">
        <f>VLOOKUP(YEAR(D160),'Emissions Credit Price'!$A$3:$M$33,13,FALSE)</f>
        <v>6.4232849999999999</v>
      </c>
      <c r="H160">
        <f>MAX(VLOOKUP(YEAR(D160),'Emissions Credit Price'!$A$3:$M$33,11,FALSE),F160)</f>
        <v>6.2245493114044184</v>
      </c>
    </row>
    <row r="161" spans="1:8" x14ac:dyDescent="0.35">
      <c r="A161">
        <f t="shared" si="6"/>
        <v>2035</v>
      </c>
      <c r="B161">
        <f t="shared" si="7"/>
        <v>2</v>
      </c>
      <c r="C161">
        <f t="shared" si="8"/>
        <v>1</v>
      </c>
      <c r="D161" s="38">
        <v>49341</v>
      </c>
      <c r="E161">
        <f>VLOOKUP(YEAR(D161),'Greenhouse Gas Costs Avoided'!$A$2:$O$32,10,FALSE)</f>
        <v>5.2159246690953784</v>
      </c>
      <c r="F161">
        <f>VLOOKUP(YEAR(D161),'Greenhouse Gas Costs Avoided'!$A$2:$O$32,15,FALSE)</f>
        <v>6.2245493114044184</v>
      </c>
      <c r="G161">
        <f>VLOOKUP(YEAR(D161),'Emissions Credit Price'!$A$3:$M$33,13,FALSE)</f>
        <v>6.4232849999999999</v>
      </c>
      <c r="H161">
        <f>MAX(VLOOKUP(YEAR(D161),'Emissions Credit Price'!$A$3:$M$33,11,FALSE),F161)</f>
        <v>6.2245493114044184</v>
      </c>
    </row>
    <row r="162" spans="1:8" x14ac:dyDescent="0.35">
      <c r="A162">
        <f t="shared" si="6"/>
        <v>2035</v>
      </c>
      <c r="B162">
        <f t="shared" si="7"/>
        <v>3</v>
      </c>
      <c r="C162">
        <f t="shared" si="8"/>
        <v>1</v>
      </c>
      <c r="D162" s="38">
        <v>49369</v>
      </c>
      <c r="E162">
        <f>VLOOKUP(YEAR(D162),'Greenhouse Gas Costs Avoided'!$A$2:$O$32,10,FALSE)</f>
        <v>5.2159246690953784</v>
      </c>
      <c r="F162">
        <f>VLOOKUP(YEAR(D162),'Greenhouse Gas Costs Avoided'!$A$2:$O$32,15,FALSE)</f>
        <v>6.2245493114044184</v>
      </c>
      <c r="G162">
        <f>VLOOKUP(YEAR(D162),'Emissions Credit Price'!$A$3:$M$33,13,FALSE)</f>
        <v>6.4232849999999999</v>
      </c>
      <c r="H162">
        <f>MAX(VLOOKUP(YEAR(D162),'Emissions Credit Price'!$A$3:$M$33,11,FALSE),F162)</f>
        <v>6.2245493114044184</v>
      </c>
    </row>
    <row r="163" spans="1:8" x14ac:dyDescent="0.35">
      <c r="A163">
        <f t="shared" si="6"/>
        <v>2035</v>
      </c>
      <c r="B163">
        <f t="shared" si="7"/>
        <v>4</v>
      </c>
      <c r="C163">
        <f t="shared" si="8"/>
        <v>1</v>
      </c>
      <c r="D163" s="38">
        <v>49400</v>
      </c>
      <c r="E163">
        <f>VLOOKUP(YEAR(D163),'Greenhouse Gas Costs Avoided'!$A$2:$O$32,10,FALSE)</f>
        <v>5.2159246690953784</v>
      </c>
      <c r="F163">
        <f>VLOOKUP(YEAR(D163),'Greenhouse Gas Costs Avoided'!$A$2:$O$32,15,FALSE)</f>
        <v>6.2245493114044184</v>
      </c>
      <c r="G163">
        <f>VLOOKUP(YEAR(D163),'Emissions Credit Price'!$A$3:$M$33,13,FALSE)</f>
        <v>6.4232849999999999</v>
      </c>
      <c r="H163">
        <f>MAX(VLOOKUP(YEAR(D163),'Emissions Credit Price'!$A$3:$M$33,11,FALSE),F163)</f>
        <v>6.2245493114044184</v>
      </c>
    </row>
    <row r="164" spans="1:8" x14ac:dyDescent="0.35">
      <c r="A164">
        <f t="shared" si="6"/>
        <v>2035</v>
      </c>
      <c r="B164">
        <f t="shared" si="7"/>
        <v>5</v>
      </c>
      <c r="C164">
        <f t="shared" si="8"/>
        <v>1</v>
      </c>
      <c r="D164" s="38">
        <v>49430</v>
      </c>
      <c r="E164">
        <f>VLOOKUP(YEAR(D164),'Greenhouse Gas Costs Avoided'!$A$2:$O$32,10,FALSE)</f>
        <v>5.2159246690953784</v>
      </c>
      <c r="F164">
        <f>VLOOKUP(YEAR(D164),'Greenhouse Gas Costs Avoided'!$A$2:$O$32,15,FALSE)</f>
        <v>6.2245493114044184</v>
      </c>
      <c r="G164">
        <f>VLOOKUP(YEAR(D164),'Emissions Credit Price'!$A$3:$M$33,13,FALSE)</f>
        <v>6.4232849999999999</v>
      </c>
      <c r="H164">
        <f>MAX(VLOOKUP(YEAR(D164),'Emissions Credit Price'!$A$3:$M$33,11,FALSE),F164)</f>
        <v>6.2245493114044184</v>
      </c>
    </row>
    <row r="165" spans="1:8" x14ac:dyDescent="0.35">
      <c r="A165">
        <f t="shared" si="6"/>
        <v>2035</v>
      </c>
      <c r="B165">
        <f t="shared" si="7"/>
        <v>6</v>
      </c>
      <c r="C165">
        <f t="shared" si="8"/>
        <v>1</v>
      </c>
      <c r="D165" s="38">
        <v>49461</v>
      </c>
      <c r="E165">
        <f>VLOOKUP(YEAR(D165),'Greenhouse Gas Costs Avoided'!$A$2:$O$32,10,FALSE)</f>
        <v>5.2159246690953784</v>
      </c>
      <c r="F165">
        <f>VLOOKUP(YEAR(D165),'Greenhouse Gas Costs Avoided'!$A$2:$O$32,15,FALSE)</f>
        <v>6.2245493114044184</v>
      </c>
      <c r="G165">
        <f>VLOOKUP(YEAR(D165),'Emissions Credit Price'!$A$3:$M$33,13,FALSE)</f>
        <v>6.4232849999999999</v>
      </c>
      <c r="H165">
        <f>MAX(VLOOKUP(YEAR(D165),'Emissions Credit Price'!$A$3:$M$33,11,FALSE),F165)</f>
        <v>6.2245493114044184</v>
      </c>
    </row>
    <row r="166" spans="1:8" x14ac:dyDescent="0.35">
      <c r="A166">
        <f t="shared" si="6"/>
        <v>2035</v>
      </c>
      <c r="B166">
        <f t="shared" si="7"/>
        <v>7</v>
      </c>
      <c r="C166">
        <f t="shared" si="8"/>
        <v>1</v>
      </c>
      <c r="D166" s="38">
        <v>49491</v>
      </c>
      <c r="E166">
        <f>VLOOKUP(YEAR(D166),'Greenhouse Gas Costs Avoided'!$A$2:$O$32,10,FALSE)</f>
        <v>5.2159246690953784</v>
      </c>
      <c r="F166">
        <f>VLOOKUP(YEAR(D166),'Greenhouse Gas Costs Avoided'!$A$2:$O$32,15,FALSE)</f>
        <v>6.2245493114044184</v>
      </c>
      <c r="G166">
        <f>VLOOKUP(YEAR(D166),'Emissions Credit Price'!$A$3:$M$33,13,FALSE)</f>
        <v>6.4232849999999999</v>
      </c>
      <c r="H166">
        <f>MAX(VLOOKUP(YEAR(D166),'Emissions Credit Price'!$A$3:$M$33,11,FALSE),F166)</f>
        <v>6.2245493114044184</v>
      </c>
    </row>
    <row r="167" spans="1:8" x14ac:dyDescent="0.35">
      <c r="A167">
        <f t="shared" si="6"/>
        <v>2035</v>
      </c>
      <c r="B167">
        <f t="shared" si="7"/>
        <v>8</v>
      </c>
      <c r="C167">
        <f t="shared" si="8"/>
        <v>1</v>
      </c>
      <c r="D167" s="38">
        <v>49522</v>
      </c>
      <c r="E167">
        <f>VLOOKUP(YEAR(D167),'Greenhouse Gas Costs Avoided'!$A$2:$O$32,10,FALSE)</f>
        <v>5.2159246690953784</v>
      </c>
      <c r="F167">
        <f>VLOOKUP(YEAR(D167),'Greenhouse Gas Costs Avoided'!$A$2:$O$32,15,FALSE)</f>
        <v>6.2245493114044184</v>
      </c>
      <c r="G167">
        <f>VLOOKUP(YEAR(D167),'Emissions Credit Price'!$A$3:$M$33,13,FALSE)</f>
        <v>6.4232849999999999</v>
      </c>
      <c r="H167">
        <f>MAX(VLOOKUP(YEAR(D167),'Emissions Credit Price'!$A$3:$M$33,11,FALSE),F167)</f>
        <v>6.2245493114044184</v>
      </c>
    </row>
    <row r="168" spans="1:8" x14ac:dyDescent="0.35">
      <c r="A168">
        <f t="shared" si="6"/>
        <v>2035</v>
      </c>
      <c r="B168">
        <f t="shared" si="7"/>
        <v>9</v>
      </c>
      <c r="C168">
        <f t="shared" si="8"/>
        <v>1</v>
      </c>
      <c r="D168" s="38">
        <v>49553</v>
      </c>
      <c r="E168">
        <f>VLOOKUP(YEAR(D168),'Greenhouse Gas Costs Avoided'!$A$2:$O$32,10,FALSE)</f>
        <v>5.2159246690953784</v>
      </c>
      <c r="F168">
        <f>VLOOKUP(YEAR(D168),'Greenhouse Gas Costs Avoided'!$A$2:$O$32,15,FALSE)</f>
        <v>6.2245493114044184</v>
      </c>
      <c r="G168">
        <f>VLOOKUP(YEAR(D168),'Emissions Credit Price'!$A$3:$M$33,13,FALSE)</f>
        <v>6.4232849999999999</v>
      </c>
      <c r="H168">
        <f>MAX(VLOOKUP(YEAR(D168),'Emissions Credit Price'!$A$3:$M$33,11,FALSE),F168)</f>
        <v>6.2245493114044184</v>
      </c>
    </row>
    <row r="169" spans="1:8" x14ac:dyDescent="0.35">
      <c r="A169">
        <f t="shared" si="6"/>
        <v>2035</v>
      </c>
      <c r="B169">
        <f t="shared" si="7"/>
        <v>10</v>
      </c>
      <c r="C169">
        <f t="shared" si="8"/>
        <v>1</v>
      </c>
      <c r="D169" s="38">
        <v>49583</v>
      </c>
      <c r="E169">
        <f>VLOOKUP(YEAR(D169),'Greenhouse Gas Costs Avoided'!$A$2:$O$32,10,FALSE)</f>
        <v>5.2159246690953784</v>
      </c>
      <c r="F169">
        <f>VLOOKUP(YEAR(D169),'Greenhouse Gas Costs Avoided'!$A$2:$O$32,15,FALSE)</f>
        <v>6.2245493114044184</v>
      </c>
      <c r="G169">
        <f>VLOOKUP(YEAR(D169),'Emissions Credit Price'!$A$3:$M$33,13,FALSE)</f>
        <v>6.4232849999999999</v>
      </c>
      <c r="H169">
        <f>MAX(VLOOKUP(YEAR(D169),'Emissions Credit Price'!$A$3:$M$33,11,FALSE),F169)</f>
        <v>6.2245493114044184</v>
      </c>
    </row>
    <row r="170" spans="1:8" x14ac:dyDescent="0.35">
      <c r="A170">
        <f t="shared" si="6"/>
        <v>2035</v>
      </c>
      <c r="B170">
        <f t="shared" si="7"/>
        <v>11</v>
      </c>
      <c r="C170">
        <f t="shared" si="8"/>
        <v>1</v>
      </c>
      <c r="D170" s="38">
        <v>49614</v>
      </c>
      <c r="E170">
        <f>VLOOKUP(YEAR(D170),'Greenhouse Gas Costs Avoided'!$A$2:$O$32,10,FALSE)</f>
        <v>5.2159246690953784</v>
      </c>
      <c r="F170">
        <f>VLOOKUP(YEAR(D170),'Greenhouse Gas Costs Avoided'!$A$2:$O$32,15,FALSE)</f>
        <v>6.2245493114044184</v>
      </c>
      <c r="G170">
        <f>VLOOKUP(YEAR(D170),'Emissions Credit Price'!$A$3:$M$33,13,FALSE)</f>
        <v>6.4232849999999999</v>
      </c>
      <c r="H170">
        <f>MAX(VLOOKUP(YEAR(D170),'Emissions Credit Price'!$A$3:$M$33,11,FALSE),F170)</f>
        <v>6.2245493114044184</v>
      </c>
    </row>
    <row r="171" spans="1:8" x14ac:dyDescent="0.35">
      <c r="A171">
        <f t="shared" si="6"/>
        <v>2035</v>
      </c>
      <c r="B171">
        <f t="shared" si="7"/>
        <v>12</v>
      </c>
      <c r="C171">
        <f t="shared" si="8"/>
        <v>1</v>
      </c>
      <c r="D171" s="38">
        <v>49644</v>
      </c>
      <c r="E171">
        <f>VLOOKUP(YEAR(D171),'Greenhouse Gas Costs Avoided'!$A$2:$O$32,10,FALSE)</f>
        <v>5.2159246690953784</v>
      </c>
      <c r="F171">
        <f>VLOOKUP(YEAR(D171),'Greenhouse Gas Costs Avoided'!$A$2:$O$32,15,FALSE)</f>
        <v>6.2245493114044184</v>
      </c>
      <c r="G171">
        <f>VLOOKUP(YEAR(D171),'Emissions Credit Price'!$A$3:$M$33,13,FALSE)</f>
        <v>6.4232849999999999</v>
      </c>
      <c r="H171">
        <f>MAX(VLOOKUP(YEAR(D171),'Emissions Credit Price'!$A$3:$M$33,11,FALSE),F171)</f>
        <v>6.2245493114044184</v>
      </c>
    </row>
    <row r="172" spans="1:8" x14ac:dyDescent="0.35">
      <c r="A172">
        <f t="shared" si="6"/>
        <v>2036</v>
      </c>
      <c r="B172">
        <f t="shared" si="7"/>
        <v>1</v>
      </c>
      <c r="C172">
        <f t="shared" si="8"/>
        <v>1</v>
      </c>
      <c r="D172" s="38">
        <v>49675</v>
      </c>
      <c r="E172">
        <f>VLOOKUP(YEAR(D172),'Greenhouse Gas Costs Avoided'!$A$2:$O$32,10,FALSE)</f>
        <v>5.2900041023199584</v>
      </c>
      <c r="F172">
        <f>VLOOKUP(YEAR(D172),'Greenhouse Gas Costs Avoided'!$A$2:$O$32,15,FALSE)</f>
        <v>6.312953786990386</v>
      </c>
      <c r="G172">
        <f>VLOOKUP(YEAR(D172),'Emissions Credit Price'!$A$3:$M$33,13,FALSE)</f>
        <v>6.4763700000000002</v>
      </c>
      <c r="H172">
        <f>MAX(VLOOKUP(YEAR(D172),'Emissions Credit Price'!$A$3:$M$33,11,FALSE),F172)</f>
        <v>6.312953786990386</v>
      </c>
    </row>
    <row r="173" spans="1:8" x14ac:dyDescent="0.35">
      <c r="A173">
        <f t="shared" si="6"/>
        <v>2036</v>
      </c>
      <c r="B173">
        <f t="shared" si="7"/>
        <v>2</v>
      </c>
      <c r="C173">
        <f t="shared" si="8"/>
        <v>1</v>
      </c>
      <c r="D173" s="38">
        <v>49706</v>
      </c>
      <c r="E173">
        <f>VLOOKUP(YEAR(D173),'Greenhouse Gas Costs Avoided'!$A$2:$O$32,10,FALSE)</f>
        <v>5.2900041023199584</v>
      </c>
      <c r="F173">
        <f>VLOOKUP(YEAR(D173),'Greenhouse Gas Costs Avoided'!$A$2:$O$32,15,FALSE)</f>
        <v>6.312953786990386</v>
      </c>
      <c r="G173">
        <f>VLOOKUP(YEAR(D173),'Emissions Credit Price'!$A$3:$M$33,13,FALSE)</f>
        <v>6.4763700000000002</v>
      </c>
      <c r="H173">
        <f>MAX(VLOOKUP(YEAR(D173),'Emissions Credit Price'!$A$3:$M$33,11,FALSE),F173)</f>
        <v>6.312953786990386</v>
      </c>
    </row>
    <row r="174" spans="1:8" x14ac:dyDescent="0.35">
      <c r="A174">
        <f t="shared" si="6"/>
        <v>2036</v>
      </c>
      <c r="B174">
        <f t="shared" si="7"/>
        <v>3</v>
      </c>
      <c r="C174">
        <f t="shared" si="8"/>
        <v>1</v>
      </c>
      <c r="D174" s="38">
        <v>49735</v>
      </c>
      <c r="E174">
        <f>VLOOKUP(YEAR(D174),'Greenhouse Gas Costs Avoided'!$A$2:$O$32,10,FALSE)</f>
        <v>5.2900041023199584</v>
      </c>
      <c r="F174">
        <f>VLOOKUP(YEAR(D174),'Greenhouse Gas Costs Avoided'!$A$2:$O$32,15,FALSE)</f>
        <v>6.312953786990386</v>
      </c>
      <c r="G174">
        <f>VLOOKUP(YEAR(D174),'Emissions Credit Price'!$A$3:$M$33,13,FALSE)</f>
        <v>6.4763700000000002</v>
      </c>
      <c r="H174">
        <f>MAX(VLOOKUP(YEAR(D174),'Emissions Credit Price'!$A$3:$M$33,11,FALSE),F174)</f>
        <v>6.312953786990386</v>
      </c>
    </row>
    <row r="175" spans="1:8" x14ac:dyDescent="0.35">
      <c r="A175">
        <f t="shared" si="6"/>
        <v>2036</v>
      </c>
      <c r="B175">
        <f t="shared" si="7"/>
        <v>4</v>
      </c>
      <c r="C175">
        <f t="shared" si="8"/>
        <v>1</v>
      </c>
      <c r="D175" s="38">
        <v>49766</v>
      </c>
      <c r="E175">
        <f>VLOOKUP(YEAR(D175),'Greenhouse Gas Costs Avoided'!$A$2:$O$32,10,FALSE)</f>
        <v>5.2900041023199584</v>
      </c>
      <c r="F175">
        <f>VLOOKUP(YEAR(D175),'Greenhouse Gas Costs Avoided'!$A$2:$O$32,15,FALSE)</f>
        <v>6.312953786990386</v>
      </c>
      <c r="G175">
        <f>VLOOKUP(YEAR(D175),'Emissions Credit Price'!$A$3:$M$33,13,FALSE)</f>
        <v>6.4763700000000002</v>
      </c>
      <c r="H175">
        <f>MAX(VLOOKUP(YEAR(D175),'Emissions Credit Price'!$A$3:$M$33,11,FALSE),F175)</f>
        <v>6.312953786990386</v>
      </c>
    </row>
    <row r="176" spans="1:8" x14ac:dyDescent="0.35">
      <c r="A176">
        <f t="shared" si="6"/>
        <v>2036</v>
      </c>
      <c r="B176">
        <f t="shared" si="7"/>
        <v>5</v>
      </c>
      <c r="C176">
        <f t="shared" si="8"/>
        <v>1</v>
      </c>
      <c r="D176" s="38">
        <v>49796</v>
      </c>
      <c r="E176">
        <f>VLOOKUP(YEAR(D176),'Greenhouse Gas Costs Avoided'!$A$2:$O$32,10,FALSE)</f>
        <v>5.2900041023199584</v>
      </c>
      <c r="F176">
        <f>VLOOKUP(YEAR(D176),'Greenhouse Gas Costs Avoided'!$A$2:$O$32,15,FALSE)</f>
        <v>6.312953786990386</v>
      </c>
      <c r="G176">
        <f>VLOOKUP(YEAR(D176),'Emissions Credit Price'!$A$3:$M$33,13,FALSE)</f>
        <v>6.4763700000000002</v>
      </c>
      <c r="H176">
        <f>MAX(VLOOKUP(YEAR(D176),'Emissions Credit Price'!$A$3:$M$33,11,FALSE),F176)</f>
        <v>6.312953786990386</v>
      </c>
    </row>
    <row r="177" spans="1:8" x14ac:dyDescent="0.35">
      <c r="A177">
        <f t="shared" si="6"/>
        <v>2036</v>
      </c>
      <c r="B177">
        <f t="shared" si="7"/>
        <v>6</v>
      </c>
      <c r="C177">
        <f t="shared" si="8"/>
        <v>1</v>
      </c>
      <c r="D177" s="38">
        <v>49827</v>
      </c>
      <c r="E177">
        <f>VLOOKUP(YEAR(D177),'Greenhouse Gas Costs Avoided'!$A$2:$O$32,10,FALSE)</f>
        <v>5.2900041023199584</v>
      </c>
      <c r="F177">
        <f>VLOOKUP(YEAR(D177),'Greenhouse Gas Costs Avoided'!$A$2:$O$32,15,FALSE)</f>
        <v>6.312953786990386</v>
      </c>
      <c r="G177">
        <f>VLOOKUP(YEAR(D177),'Emissions Credit Price'!$A$3:$M$33,13,FALSE)</f>
        <v>6.4763700000000002</v>
      </c>
      <c r="H177">
        <f>MAX(VLOOKUP(YEAR(D177),'Emissions Credit Price'!$A$3:$M$33,11,FALSE),F177)</f>
        <v>6.312953786990386</v>
      </c>
    </row>
    <row r="178" spans="1:8" x14ac:dyDescent="0.35">
      <c r="A178">
        <f t="shared" si="6"/>
        <v>2036</v>
      </c>
      <c r="B178">
        <f t="shared" si="7"/>
        <v>7</v>
      </c>
      <c r="C178">
        <f t="shared" si="8"/>
        <v>1</v>
      </c>
      <c r="D178" s="38">
        <v>49857</v>
      </c>
      <c r="E178">
        <f>VLOOKUP(YEAR(D178),'Greenhouse Gas Costs Avoided'!$A$2:$O$32,10,FALSE)</f>
        <v>5.2900041023199584</v>
      </c>
      <c r="F178">
        <f>VLOOKUP(YEAR(D178),'Greenhouse Gas Costs Avoided'!$A$2:$O$32,15,FALSE)</f>
        <v>6.312953786990386</v>
      </c>
      <c r="G178">
        <f>VLOOKUP(YEAR(D178),'Emissions Credit Price'!$A$3:$M$33,13,FALSE)</f>
        <v>6.4763700000000002</v>
      </c>
      <c r="H178">
        <f>MAX(VLOOKUP(YEAR(D178),'Emissions Credit Price'!$A$3:$M$33,11,FALSE),F178)</f>
        <v>6.312953786990386</v>
      </c>
    </row>
    <row r="179" spans="1:8" x14ac:dyDescent="0.35">
      <c r="A179">
        <f t="shared" si="6"/>
        <v>2036</v>
      </c>
      <c r="B179">
        <f t="shared" si="7"/>
        <v>8</v>
      </c>
      <c r="C179">
        <f t="shared" si="8"/>
        <v>1</v>
      </c>
      <c r="D179" s="38">
        <v>49888</v>
      </c>
      <c r="E179">
        <f>VLOOKUP(YEAR(D179),'Greenhouse Gas Costs Avoided'!$A$2:$O$32,10,FALSE)</f>
        <v>5.2900041023199584</v>
      </c>
      <c r="F179">
        <f>VLOOKUP(YEAR(D179),'Greenhouse Gas Costs Avoided'!$A$2:$O$32,15,FALSE)</f>
        <v>6.312953786990386</v>
      </c>
      <c r="G179">
        <f>VLOOKUP(YEAR(D179),'Emissions Credit Price'!$A$3:$M$33,13,FALSE)</f>
        <v>6.4763700000000002</v>
      </c>
      <c r="H179">
        <f>MAX(VLOOKUP(YEAR(D179),'Emissions Credit Price'!$A$3:$M$33,11,FALSE),F179)</f>
        <v>6.312953786990386</v>
      </c>
    </row>
    <row r="180" spans="1:8" x14ac:dyDescent="0.35">
      <c r="A180">
        <f t="shared" si="6"/>
        <v>2036</v>
      </c>
      <c r="B180">
        <f t="shared" si="7"/>
        <v>9</v>
      </c>
      <c r="C180">
        <f t="shared" si="8"/>
        <v>1</v>
      </c>
      <c r="D180" s="38">
        <v>49919</v>
      </c>
      <c r="E180">
        <f>VLOOKUP(YEAR(D180),'Greenhouse Gas Costs Avoided'!$A$2:$O$32,10,FALSE)</f>
        <v>5.2900041023199584</v>
      </c>
      <c r="F180">
        <f>VLOOKUP(YEAR(D180),'Greenhouse Gas Costs Avoided'!$A$2:$O$32,15,FALSE)</f>
        <v>6.312953786990386</v>
      </c>
      <c r="G180">
        <f>VLOOKUP(YEAR(D180),'Emissions Credit Price'!$A$3:$M$33,13,FALSE)</f>
        <v>6.4763700000000002</v>
      </c>
      <c r="H180">
        <f>MAX(VLOOKUP(YEAR(D180),'Emissions Credit Price'!$A$3:$M$33,11,FALSE),F180)</f>
        <v>6.312953786990386</v>
      </c>
    </row>
    <row r="181" spans="1:8" x14ac:dyDescent="0.35">
      <c r="A181">
        <f t="shared" si="6"/>
        <v>2036</v>
      </c>
      <c r="B181">
        <f t="shared" si="7"/>
        <v>10</v>
      </c>
      <c r="C181">
        <f t="shared" si="8"/>
        <v>1</v>
      </c>
      <c r="D181" s="38">
        <v>49949</v>
      </c>
      <c r="E181">
        <f>VLOOKUP(YEAR(D181),'Greenhouse Gas Costs Avoided'!$A$2:$O$32,10,FALSE)</f>
        <v>5.2900041023199584</v>
      </c>
      <c r="F181">
        <f>VLOOKUP(YEAR(D181),'Greenhouse Gas Costs Avoided'!$A$2:$O$32,15,FALSE)</f>
        <v>6.312953786990386</v>
      </c>
      <c r="G181">
        <f>VLOOKUP(YEAR(D181),'Emissions Credit Price'!$A$3:$M$33,13,FALSE)</f>
        <v>6.4763700000000002</v>
      </c>
      <c r="H181">
        <f>MAX(VLOOKUP(YEAR(D181),'Emissions Credit Price'!$A$3:$M$33,11,FALSE),F181)</f>
        <v>6.312953786990386</v>
      </c>
    </row>
    <row r="182" spans="1:8" x14ac:dyDescent="0.35">
      <c r="A182">
        <f t="shared" si="6"/>
        <v>2036</v>
      </c>
      <c r="B182">
        <f t="shared" si="7"/>
        <v>11</v>
      </c>
      <c r="C182">
        <f t="shared" si="8"/>
        <v>1</v>
      </c>
      <c r="D182" s="38">
        <v>49980</v>
      </c>
      <c r="E182">
        <f>VLOOKUP(YEAR(D182),'Greenhouse Gas Costs Avoided'!$A$2:$O$32,10,FALSE)</f>
        <v>5.2900041023199584</v>
      </c>
      <c r="F182">
        <f>VLOOKUP(YEAR(D182),'Greenhouse Gas Costs Avoided'!$A$2:$O$32,15,FALSE)</f>
        <v>6.312953786990386</v>
      </c>
      <c r="G182">
        <f>VLOOKUP(YEAR(D182),'Emissions Credit Price'!$A$3:$M$33,13,FALSE)</f>
        <v>6.4763700000000002</v>
      </c>
      <c r="H182">
        <f>MAX(VLOOKUP(YEAR(D182),'Emissions Credit Price'!$A$3:$M$33,11,FALSE),F182)</f>
        <v>6.312953786990386</v>
      </c>
    </row>
    <row r="183" spans="1:8" x14ac:dyDescent="0.35">
      <c r="A183">
        <f t="shared" si="6"/>
        <v>2036</v>
      </c>
      <c r="B183">
        <f t="shared" si="7"/>
        <v>12</v>
      </c>
      <c r="C183">
        <f t="shared" si="8"/>
        <v>1</v>
      </c>
      <c r="D183" s="38">
        <v>50010</v>
      </c>
      <c r="E183">
        <f>VLOOKUP(YEAR(D183),'Greenhouse Gas Costs Avoided'!$A$2:$O$32,10,FALSE)</f>
        <v>5.2900041023199584</v>
      </c>
      <c r="F183">
        <f>VLOOKUP(YEAR(D183),'Greenhouse Gas Costs Avoided'!$A$2:$O$32,15,FALSE)</f>
        <v>6.312953786990386</v>
      </c>
      <c r="G183">
        <f>VLOOKUP(YEAR(D183),'Emissions Credit Price'!$A$3:$M$33,13,FALSE)</f>
        <v>6.4763700000000002</v>
      </c>
      <c r="H183">
        <f>MAX(VLOOKUP(YEAR(D183),'Emissions Credit Price'!$A$3:$M$33,11,FALSE),F183)</f>
        <v>6.312953786990386</v>
      </c>
    </row>
    <row r="184" spans="1:8" x14ac:dyDescent="0.35">
      <c r="A184">
        <f t="shared" si="6"/>
        <v>2037</v>
      </c>
      <c r="B184">
        <f t="shared" si="7"/>
        <v>1</v>
      </c>
      <c r="C184">
        <f t="shared" si="8"/>
        <v>1</v>
      </c>
      <c r="D184" s="38">
        <v>50041</v>
      </c>
      <c r="E184">
        <f>VLOOKUP(YEAR(D184),'Greenhouse Gas Costs Avoided'!$A$2:$O$32,10,FALSE)</f>
        <v>5.3640835355445384</v>
      </c>
      <c r="F184">
        <f>VLOOKUP(YEAR(D184),'Greenhouse Gas Costs Avoided'!$A$2:$O$32,15,FALSE)</f>
        <v>6.4013582625763545</v>
      </c>
      <c r="G184">
        <f>VLOOKUP(YEAR(D184),'Emissions Credit Price'!$A$3:$M$33,13,FALSE)</f>
        <v>6.5294550000000005</v>
      </c>
      <c r="H184">
        <f>MAX(VLOOKUP(YEAR(D184),'Emissions Credit Price'!$A$3:$M$33,11,FALSE),F184)</f>
        <v>6.4013582625763545</v>
      </c>
    </row>
    <row r="185" spans="1:8" x14ac:dyDescent="0.35">
      <c r="A185">
        <f t="shared" si="6"/>
        <v>2037</v>
      </c>
      <c r="B185">
        <f t="shared" si="7"/>
        <v>2</v>
      </c>
      <c r="C185">
        <f t="shared" si="8"/>
        <v>1</v>
      </c>
      <c r="D185" s="38">
        <v>50072</v>
      </c>
      <c r="E185">
        <f>VLOOKUP(YEAR(D185),'Greenhouse Gas Costs Avoided'!$A$2:$O$32,10,FALSE)</f>
        <v>5.3640835355445384</v>
      </c>
      <c r="F185">
        <f>VLOOKUP(YEAR(D185),'Greenhouse Gas Costs Avoided'!$A$2:$O$32,15,FALSE)</f>
        <v>6.4013582625763545</v>
      </c>
      <c r="G185">
        <f>VLOOKUP(YEAR(D185),'Emissions Credit Price'!$A$3:$M$33,13,FALSE)</f>
        <v>6.5294550000000005</v>
      </c>
      <c r="H185">
        <f>MAX(VLOOKUP(YEAR(D185),'Emissions Credit Price'!$A$3:$M$33,11,FALSE),F185)</f>
        <v>6.4013582625763545</v>
      </c>
    </row>
    <row r="186" spans="1:8" x14ac:dyDescent="0.35">
      <c r="A186">
        <f t="shared" si="6"/>
        <v>2037</v>
      </c>
      <c r="B186">
        <f t="shared" si="7"/>
        <v>3</v>
      </c>
      <c r="C186">
        <f t="shared" si="8"/>
        <v>1</v>
      </c>
      <c r="D186" s="38">
        <v>50100</v>
      </c>
      <c r="E186">
        <f>VLOOKUP(YEAR(D186),'Greenhouse Gas Costs Avoided'!$A$2:$O$32,10,FALSE)</f>
        <v>5.3640835355445384</v>
      </c>
      <c r="F186">
        <f>VLOOKUP(YEAR(D186),'Greenhouse Gas Costs Avoided'!$A$2:$O$32,15,FALSE)</f>
        <v>6.4013582625763545</v>
      </c>
      <c r="G186">
        <f>VLOOKUP(YEAR(D186),'Emissions Credit Price'!$A$3:$M$33,13,FALSE)</f>
        <v>6.5294550000000005</v>
      </c>
      <c r="H186">
        <f>MAX(VLOOKUP(YEAR(D186),'Emissions Credit Price'!$A$3:$M$33,11,FALSE),F186)</f>
        <v>6.4013582625763545</v>
      </c>
    </row>
    <row r="187" spans="1:8" x14ac:dyDescent="0.35">
      <c r="A187">
        <f t="shared" si="6"/>
        <v>2037</v>
      </c>
      <c r="B187">
        <f t="shared" si="7"/>
        <v>4</v>
      </c>
      <c r="C187">
        <f t="shared" si="8"/>
        <v>1</v>
      </c>
      <c r="D187" s="38">
        <v>50131</v>
      </c>
      <c r="E187">
        <f>VLOOKUP(YEAR(D187),'Greenhouse Gas Costs Avoided'!$A$2:$O$32,10,FALSE)</f>
        <v>5.3640835355445384</v>
      </c>
      <c r="F187">
        <f>VLOOKUP(YEAR(D187),'Greenhouse Gas Costs Avoided'!$A$2:$O$32,15,FALSE)</f>
        <v>6.4013582625763545</v>
      </c>
      <c r="G187">
        <f>VLOOKUP(YEAR(D187),'Emissions Credit Price'!$A$3:$M$33,13,FALSE)</f>
        <v>6.5294550000000005</v>
      </c>
      <c r="H187">
        <f>MAX(VLOOKUP(YEAR(D187),'Emissions Credit Price'!$A$3:$M$33,11,FALSE),F187)</f>
        <v>6.4013582625763545</v>
      </c>
    </row>
    <row r="188" spans="1:8" x14ac:dyDescent="0.35">
      <c r="A188">
        <f t="shared" si="6"/>
        <v>2037</v>
      </c>
      <c r="B188">
        <f t="shared" si="7"/>
        <v>5</v>
      </c>
      <c r="C188">
        <f t="shared" si="8"/>
        <v>1</v>
      </c>
      <c r="D188" s="38">
        <v>50161</v>
      </c>
      <c r="E188">
        <f>VLOOKUP(YEAR(D188),'Greenhouse Gas Costs Avoided'!$A$2:$O$32,10,FALSE)</f>
        <v>5.3640835355445384</v>
      </c>
      <c r="F188">
        <f>VLOOKUP(YEAR(D188),'Greenhouse Gas Costs Avoided'!$A$2:$O$32,15,FALSE)</f>
        <v>6.4013582625763545</v>
      </c>
      <c r="G188">
        <f>VLOOKUP(YEAR(D188),'Emissions Credit Price'!$A$3:$M$33,13,FALSE)</f>
        <v>6.5294550000000005</v>
      </c>
      <c r="H188">
        <f>MAX(VLOOKUP(YEAR(D188),'Emissions Credit Price'!$A$3:$M$33,11,FALSE),F188)</f>
        <v>6.4013582625763545</v>
      </c>
    </row>
    <row r="189" spans="1:8" x14ac:dyDescent="0.35">
      <c r="A189">
        <f t="shared" si="6"/>
        <v>2037</v>
      </c>
      <c r="B189">
        <f t="shared" si="7"/>
        <v>6</v>
      </c>
      <c r="C189">
        <f t="shared" si="8"/>
        <v>1</v>
      </c>
      <c r="D189" s="38">
        <v>50192</v>
      </c>
      <c r="E189">
        <f>VLOOKUP(YEAR(D189),'Greenhouse Gas Costs Avoided'!$A$2:$O$32,10,FALSE)</f>
        <v>5.3640835355445384</v>
      </c>
      <c r="F189">
        <f>VLOOKUP(YEAR(D189),'Greenhouse Gas Costs Avoided'!$A$2:$O$32,15,FALSE)</f>
        <v>6.4013582625763545</v>
      </c>
      <c r="G189">
        <f>VLOOKUP(YEAR(D189),'Emissions Credit Price'!$A$3:$M$33,13,FALSE)</f>
        <v>6.5294550000000005</v>
      </c>
      <c r="H189">
        <f>MAX(VLOOKUP(YEAR(D189),'Emissions Credit Price'!$A$3:$M$33,11,FALSE),F189)</f>
        <v>6.4013582625763545</v>
      </c>
    </row>
    <row r="190" spans="1:8" x14ac:dyDescent="0.35">
      <c r="A190">
        <f t="shared" si="6"/>
        <v>2037</v>
      </c>
      <c r="B190">
        <f t="shared" si="7"/>
        <v>7</v>
      </c>
      <c r="C190">
        <f t="shared" si="8"/>
        <v>1</v>
      </c>
      <c r="D190" s="38">
        <v>50222</v>
      </c>
      <c r="E190">
        <f>VLOOKUP(YEAR(D190),'Greenhouse Gas Costs Avoided'!$A$2:$O$32,10,FALSE)</f>
        <v>5.3640835355445384</v>
      </c>
      <c r="F190">
        <f>VLOOKUP(YEAR(D190),'Greenhouse Gas Costs Avoided'!$A$2:$O$32,15,FALSE)</f>
        <v>6.4013582625763545</v>
      </c>
      <c r="G190">
        <f>VLOOKUP(YEAR(D190),'Emissions Credit Price'!$A$3:$M$33,13,FALSE)</f>
        <v>6.5294550000000005</v>
      </c>
      <c r="H190">
        <f>MAX(VLOOKUP(YEAR(D190),'Emissions Credit Price'!$A$3:$M$33,11,FALSE),F190)</f>
        <v>6.4013582625763545</v>
      </c>
    </row>
    <row r="191" spans="1:8" x14ac:dyDescent="0.35">
      <c r="A191">
        <f t="shared" si="6"/>
        <v>2037</v>
      </c>
      <c r="B191">
        <f t="shared" si="7"/>
        <v>8</v>
      </c>
      <c r="C191">
        <f t="shared" si="8"/>
        <v>1</v>
      </c>
      <c r="D191" s="38">
        <v>50253</v>
      </c>
      <c r="E191">
        <f>VLOOKUP(YEAR(D191),'Greenhouse Gas Costs Avoided'!$A$2:$O$32,10,FALSE)</f>
        <v>5.3640835355445384</v>
      </c>
      <c r="F191">
        <f>VLOOKUP(YEAR(D191),'Greenhouse Gas Costs Avoided'!$A$2:$O$32,15,FALSE)</f>
        <v>6.4013582625763545</v>
      </c>
      <c r="G191">
        <f>VLOOKUP(YEAR(D191),'Emissions Credit Price'!$A$3:$M$33,13,FALSE)</f>
        <v>6.5294550000000005</v>
      </c>
      <c r="H191">
        <f>MAX(VLOOKUP(YEAR(D191),'Emissions Credit Price'!$A$3:$M$33,11,FALSE),F191)</f>
        <v>6.4013582625763545</v>
      </c>
    </row>
    <row r="192" spans="1:8" x14ac:dyDescent="0.35">
      <c r="A192">
        <f t="shared" si="6"/>
        <v>2037</v>
      </c>
      <c r="B192">
        <f t="shared" si="7"/>
        <v>9</v>
      </c>
      <c r="C192">
        <f t="shared" si="8"/>
        <v>1</v>
      </c>
      <c r="D192" s="38">
        <v>50284</v>
      </c>
      <c r="E192">
        <f>VLOOKUP(YEAR(D192),'Greenhouse Gas Costs Avoided'!$A$2:$O$32,10,FALSE)</f>
        <v>5.3640835355445384</v>
      </c>
      <c r="F192">
        <f>VLOOKUP(YEAR(D192),'Greenhouse Gas Costs Avoided'!$A$2:$O$32,15,FALSE)</f>
        <v>6.4013582625763545</v>
      </c>
      <c r="G192">
        <f>VLOOKUP(YEAR(D192),'Emissions Credit Price'!$A$3:$M$33,13,FALSE)</f>
        <v>6.5294550000000005</v>
      </c>
      <c r="H192">
        <f>MAX(VLOOKUP(YEAR(D192),'Emissions Credit Price'!$A$3:$M$33,11,FALSE),F192)</f>
        <v>6.4013582625763545</v>
      </c>
    </row>
    <row r="193" spans="1:8" x14ac:dyDescent="0.35">
      <c r="A193">
        <f t="shared" si="6"/>
        <v>2037</v>
      </c>
      <c r="B193">
        <f t="shared" si="7"/>
        <v>10</v>
      </c>
      <c r="C193">
        <f t="shared" si="8"/>
        <v>1</v>
      </c>
      <c r="D193" s="38">
        <v>50314</v>
      </c>
      <c r="E193">
        <f>VLOOKUP(YEAR(D193),'Greenhouse Gas Costs Avoided'!$A$2:$O$32,10,FALSE)</f>
        <v>5.3640835355445384</v>
      </c>
      <c r="F193">
        <f>VLOOKUP(YEAR(D193),'Greenhouse Gas Costs Avoided'!$A$2:$O$32,15,FALSE)</f>
        <v>6.4013582625763545</v>
      </c>
      <c r="G193">
        <f>VLOOKUP(YEAR(D193),'Emissions Credit Price'!$A$3:$M$33,13,FALSE)</f>
        <v>6.5294550000000005</v>
      </c>
      <c r="H193">
        <f>MAX(VLOOKUP(YEAR(D193),'Emissions Credit Price'!$A$3:$M$33,11,FALSE),F193)</f>
        <v>6.4013582625763545</v>
      </c>
    </row>
    <row r="194" spans="1:8" x14ac:dyDescent="0.35">
      <c r="A194">
        <f t="shared" si="6"/>
        <v>2037</v>
      </c>
      <c r="B194">
        <f t="shared" si="7"/>
        <v>11</v>
      </c>
      <c r="C194">
        <f t="shared" si="8"/>
        <v>1</v>
      </c>
      <c r="D194" s="38">
        <v>50345</v>
      </c>
      <c r="E194">
        <f>VLOOKUP(YEAR(D194),'Greenhouse Gas Costs Avoided'!$A$2:$O$32,10,FALSE)</f>
        <v>5.3640835355445384</v>
      </c>
      <c r="F194">
        <f>VLOOKUP(YEAR(D194),'Greenhouse Gas Costs Avoided'!$A$2:$O$32,15,FALSE)</f>
        <v>6.4013582625763545</v>
      </c>
      <c r="G194">
        <f>VLOOKUP(YEAR(D194),'Emissions Credit Price'!$A$3:$M$33,13,FALSE)</f>
        <v>6.5294550000000005</v>
      </c>
      <c r="H194">
        <f>MAX(VLOOKUP(YEAR(D194),'Emissions Credit Price'!$A$3:$M$33,11,FALSE),F194)</f>
        <v>6.4013582625763545</v>
      </c>
    </row>
    <row r="195" spans="1:8" x14ac:dyDescent="0.35">
      <c r="A195">
        <f t="shared" ref="A195:A258" si="9">YEAR(D195)</f>
        <v>2037</v>
      </c>
      <c r="B195">
        <f t="shared" ref="B195:B258" si="10">MONTH(D195)</f>
        <v>12</v>
      </c>
      <c r="C195">
        <f t="shared" ref="C195:C258" si="11">DAY(D195)</f>
        <v>1</v>
      </c>
      <c r="D195" s="38">
        <v>50375</v>
      </c>
      <c r="E195">
        <f>VLOOKUP(YEAR(D195),'Greenhouse Gas Costs Avoided'!$A$2:$O$32,10,FALSE)</f>
        <v>5.3640835355445384</v>
      </c>
      <c r="F195">
        <f>VLOOKUP(YEAR(D195),'Greenhouse Gas Costs Avoided'!$A$2:$O$32,15,FALSE)</f>
        <v>6.4013582625763545</v>
      </c>
      <c r="G195">
        <f>VLOOKUP(YEAR(D195),'Emissions Credit Price'!$A$3:$M$33,13,FALSE)</f>
        <v>6.5294550000000005</v>
      </c>
      <c r="H195">
        <f>MAX(VLOOKUP(YEAR(D195),'Emissions Credit Price'!$A$3:$M$33,11,FALSE),F195)</f>
        <v>6.4013582625763545</v>
      </c>
    </row>
    <row r="196" spans="1:8" x14ac:dyDescent="0.35">
      <c r="A196">
        <f t="shared" si="9"/>
        <v>2038</v>
      </c>
      <c r="B196">
        <f t="shared" si="10"/>
        <v>1</v>
      </c>
      <c r="C196">
        <f t="shared" si="11"/>
        <v>1</v>
      </c>
      <c r="D196" s="38">
        <v>50406</v>
      </c>
      <c r="E196">
        <f>VLOOKUP(YEAR(D196),'Greenhouse Gas Costs Avoided'!$A$2:$O$32,10,FALSE)</f>
        <v>5.4381629687691184</v>
      </c>
      <c r="F196">
        <f>VLOOKUP(YEAR(D196),'Greenhouse Gas Costs Avoided'!$A$2:$O$32,15,FALSE)</f>
        <v>6.4897627381623222</v>
      </c>
      <c r="G196">
        <f>VLOOKUP(YEAR(D196),'Emissions Credit Price'!$A$3:$M$33,13,FALSE)</f>
        <v>6.5825399999999998</v>
      </c>
      <c r="H196">
        <f>MAX(VLOOKUP(YEAR(D196),'Emissions Credit Price'!$A$3:$M$33,11,FALSE),F196)</f>
        <v>6.4897627381623222</v>
      </c>
    </row>
    <row r="197" spans="1:8" x14ac:dyDescent="0.35">
      <c r="A197">
        <f t="shared" si="9"/>
        <v>2038</v>
      </c>
      <c r="B197">
        <f t="shared" si="10"/>
        <v>2</v>
      </c>
      <c r="C197">
        <f t="shared" si="11"/>
        <v>1</v>
      </c>
      <c r="D197" s="38">
        <v>50437</v>
      </c>
      <c r="E197">
        <f>VLOOKUP(YEAR(D197),'Greenhouse Gas Costs Avoided'!$A$2:$O$32,10,FALSE)</f>
        <v>5.4381629687691184</v>
      </c>
      <c r="F197">
        <f>VLOOKUP(YEAR(D197),'Greenhouse Gas Costs Avoided'!$A$2:$O$32,15,FALSE)</f>
        <v>6.4897627381623222</v>
      </c>
      <c r="G197">
        <f>VLOOKUP(YEAR(D197),'Emissions Credit Price'!$A$3:$M$33,13,FALSE)</f>
        <v>6.5825399999999998</v>
      </c>
      <c r="H197">
        <f>MAX(VLOOKUP(YEAR(D197),'Emissions Credit Price'!$A$3:$M$33,11,FALSE),F197)</f>
        <v>6.4897627381623222</v>
      </c>
    </row>
    <row r="198" spans="1:8" x14ac:dyDescent="0.35">
      <c r="A198">
        <f t="shared" si="9"/>
        <v>2038</v>
      </c>
      <c r="B198">
        <f t="shared" si="10"/>
        <v>3</v>
      </c>
      <c r="C198">
        <f t="shared" si="11"/>
        <v>1</v>
      </c>
      <c r="D198" s="38">
        <v>50465</v>
      </c>
      <c r="E198">
        <f>VLOOKUP(YEAR(D198),'Greenhouse Gas Costs Avoided'!$A$2:$O$32,10,FALSE)</f>
        <v>5.4381629687691184</v>
      </c>
      <c r="F198">
        <f>VLOOKUP(YEAR(D198),'Greenhouse Gas Costs Avoided'!$A$2:$O$32,15,FALSE)</f>
        <v>6.4897627381623222</v>
      </c>
      <c r="G198">
        <f>VLOOKUP(YEAR(D198),'Emissions Credit Price'!$A$3:$M$33,13,FALSE)</f>
        <v>6.5825399999999998</v>
      </c>
      <c r="H198">
        <f>MAX(VLOOKUP(YEAR(D198),'Emissions Credit Price'!$A$3:$M$33,11,FALSE),F198)</f>
        <v>6.4897627381623222</v>
      </c>
    </row>
    <row r="199" spans="1:8" x14ac:dyDescent="0.35">
      <c r="A199">
        <f t="shared" si="9"/>
        <v>2038</v>
      </c>
      <c r="B199">
        <f t="shared" si="10"/>
        <v>4</v>
      </c>
      <c r="C199">
        <f t="shared" si="11"/>
        <v>1</v>
      </c>
      <c r="D199" s="38">
        <v>50496</v>
      </c>
      <c r="E199">
        <f>VLOOKUP(YEAR(D199),'Greenhouse Gas Costs Avoided'!$A$2:$O$32,10,FALSE)</f>
        <v>5.4381629687691184</v>
      </c>
      <c r="F199">
        <f>VLOOKUP(YEAR(D199),'Greenhouse Gas Costs Avoided'!$A$2:$O$32,15,FALSE)</f>
        <v>6.4897627381623222</v>
      </c>
      <c r="G199">
        <f>VLOOKUP(YEAR(D199),'Emissions Credit Price'!$A$3:$M$33,13,FALSE)</f>
        <v>6.5825399999999998</v>
      </c>
      <c r="H199">
        <f>MAX(VLOOKUP(YEAR(D199),'Emissions Credit Price'!$A$3:$M$33,11,FALSE),F199)</f>
        <v>6.4897627381623222</v>
      </c>
    </row>
    <row r="200" spans="1:8" x14ac:dyDescent="0.35">
      <c r="A200">
        <f t="shared" si="9"/>
        <v>2038</v>
      </c>
      <c r="B200">
        <f t="shared" si="10"/>
        <v>5</v>
      </c>
      <c r="C200">
        <f t="shared" si="11"/>
        <v>1</v>
      </c>
      <c r="D200" s="38">
        <v>50526</v>
      </c>
      <c r="E200">
        <f>VLOOKUP(YEAR(D200),'Greenhouse Gas Costs Avoided'!$A$2:$O$32,10,FALSE)</f>
        <v>5.4381629687691184</v>
      </c>
      <c r="F200">
        <f>VLOOKUP(YEAR(D200),'Greenhouse Gas Costs Avoided'!$A$2:$O$32,15,FALSE)</f>
        <v>6.4897627381623222</v>
      </c>
      <c r="G200">
        <f>VLOOKUP(YEAR(D200),'Emissions Credit Price'!$A$3:$M$33,13,FALSE)</f>
        <v>6.5825399999999998</v>
      </c>
      <c r="H200">
        <f>MAX(VLOOKUP(YEAR(D200),'Emissions Credit Price'!$A$3:$M$33,11,FALSE),F200)</f>
        <v>6.4897627381623222</v>
      </c>
    </row>
    <row r="201" spans="1:8" x14ac:dyDescent="0.35">
      <c r="A201">
        <f t="shared" si="9"/>
        <v>2038</v>
      </c>
      <c r="B201">
        <f t="shared" si="10"/>
        <v>6</v>
      </c>
      <c r="C201">
        <f t="shared" si="11"/>
        <v>1</v>
      </c>
      <c r="D201" s="38">
        <v>50557</v>
      </c>
      <c r="E201">
        <f>VLOOKUP(YEAR(D201),'Greenhouse Gas Costs Avoided'!$A$2:$O$32,10,FALSE)</f>
        <v>5.4381629687691184</v>
      </c>
      <c r="F201">
        <f>VLOOKUP(YEAR(D201),'Greenhouse Gas Costs Avoided'!$A$2:$O$32,15,FALSE)</f>
        <v>6.4897627381623222</v>
      </c>
      <c r="G201">
        <f>VLOOKUP(YEAR(D201),'Emissions Credit Price'!$A$3:$M$33,13,FALSE)</f>
        <v>6.5825399999999998</v>
      </c>
      <c r="H201">
        <f>MAX(VLOOKUP(YEAR(D201),'Emissions Credit Price'!$A$3:$M$33,11,FALSE),F201)</f>
        <v>6.4897627381623222</v>
      </c>
    </row>
    <row r="202" spans="1:8" x14ac:dyDescent="0.35">
      <c r="A202">
        <f t="shared" si="9"/>
        <v>2038</v>
      </c>
      <c r="B202">
        <f t="shared" si="10"/>
        <v>7</v>
      </c>
      <c r="C202">
        <f t="shared" si="11"/>
        <v>1</v>
      </c>
      <c r="D202" s="38">
        <v>50587</v>
      </c>
      <c r="E202">
        <f>VLOOKUP(YEAR(D202),'Greenhouse Gas Costs Avoided'!$A$2:$O$32,10,FALSE)</f>
        <v>5.4381629687691184</v>
      </c>
      <c r="F202">
        <f>VLOOKUP(YEAR(D202),'Greenhouse Gas Costs Avoided'!$A$2:$O$32,15,FALSE)</f>
        <v>6.4897627381623222</v>
      </c>
      <c r="G202">
        <f>VLOOKUP(YEAR(D202),'Emissions Credit Price'!$A$3:$M$33,13,FALSE)</f>
        <v>6.5825399999999998</v>
      </c>
      <c r="H202">
        <f>MAX(VLOOKUP(YEAR(D202),'Emissions Credit Price'!$A$3:$M$33,11,FALSE),F202)</f>
        <v>6.4897627381623222</v>
      </c>
    </row>
    <row r="203" spans="1:8" x14ac:dyDescent="0.35">
      <c r="A203">
        <f t="shared" si="9"/>
        <v>2038</v>
      </c>
      <c r="B203">
        <f t="shared" si="10"/>
        <v>8</v>
      </c>
      <c r="C203">
        <f t="shared" si="11"/>
        <v>1</v>
      </c>
      <c r="D203" s="38">
        <v>50618</v>
      </c>
      <c r="E203">
        <f>VLOOKUP(YEAR(D203),'Greenhouse Gas Costs Avoided'!$A$2:$O$32,10,FALSE)</f>
        <v>5.4381629687691184</v>
      </c>
      <c r="F203">
        <f>VLOOKUP(YEAR(D203),'Greenhouse Gas Costs Avoided'!$A$2:$O$32,15,FALSE)</f>
        <v>6.4897627381623222</v>
      </c>
      <c r="G203">
        <f>VLOOKUP(YEAR(D203),'Emissions Credit Price'!$A$3:$M$33,13,FALSE)</f>
        <v>6.5825399999999998</v>
      </c>
      <c r="H203">
        <f>MAX(VLOOKUP(YEAR(D203),'Emissions Credit Price'!$A$3:$M$33,11,FALSE),F203)</f>
        <v>6.4897627381623222</v>
      </c>
    </row>
    <row r="204" spans="1:8" x14ac:dyDescent="0.35">
      <c r="A204">
        <f t="shared" si="9"/>
        <v>2038</v>
      </c>
      <c r="B204">
        <f t="shared" si="10"/>
        <v>9</v>
      </c>
      <c r="C204">
        <f t="shared" si="11"/>
        <v>1</v>
      </c>
      <c r="D204" s="38">
        <v>50649</v>
      </c>
      <c r="E204">
        <f>VLOOKUP(YEAR(D204),'Greenhouse Gas Costs Avoided'!$A$2:$O$32,10,FALSE)</f>
        <v>5.4381629687691184</v>
      </c>
      <c r="F204">
        <f>VLOOKUP(YEAR(D204),'Greenhouse Gas Costs Avoided'!$A$2:$O$32,15,FALSE)</f>
        <v>6.4897627381623222</v>
      </c>
      <c r="G204">
        <f>VLOOKUP(YEAR(D204),'Emissions Credit Price'!$A$3:$M$33,13,FALSE)</f>
        <v>6.5825399999999998</v>
      </c>
      <c r="H204">
        <f>MAX(VLOOKUP(YEAR(D204),'Emissions Credit Price'!$A$3:$M$33,11,FALSE),F204)</f>
        <v>6.4897627381623222</v>
      </c>
    </row>
    <row r="205" spans="1:8" x14ac:dyDescent="0.35">
      <c r="A205">
        <f t="shared" si="9"/>
        <v>2038</v>
      </c>
      <c r="B205">
        <f t="shared" si="10"/>
        <v>10</v>
      </c>
      <c r="C205">
        <f t="shared" si="11"/>
        <v>1</v>
      </c>
      <c r="D205" s="38">
        <v>50679</v>
      </c>
      <c r="E205">
        <f>VLOOKUP(YEAR(D205),'Greenhouse Gas Costs Avoided'!$A$2:$O$32,10,FALSE)</f>
        <v>5.4381629687691184</v>
      </c>
      <c r="F205">
        <f>VLOOKUP(YEAR(D205),'Greenhouse Gas Costs Avoided'!$A$2:$O$32,15,FALSE)</f>
        <v>6.4897627381623222</v>
      </c>
      <c r="G205">
        <f>VLOOKUP(YEAR(D205),'Emissions Credit Price'!$A$3:$M$33,13,FALSE)</f>
        <v>6.5825399999999998</v>
      </c>
      <c r="H205">
        <f>MAX(VLOOKUP(YEAR(D205),'Emissions Credit Price'!$A$3:$M$33,11,FALSE),F205)</f>
        <v>6.4897627381623222</v>
      </c>
    </row>
    <row r="206" spans="1:8" x14ac:dyDescent="0.35">
      <c r="A206">
        <f t="shared" si="9"/>
        <v>2038</v>
      </c>
      <c r="B206">
        <f t="shared" si="10"/>
        <v>11</v>
      </c>
      <c r="C206">
        <f t="shared" si="11"/>
        <v>1</v>
      </c>
      <c r="D206" s="38">
        <v>50710</v>
      </c>
      <c r="E206">
        <f>VLOOKUP(YEAR(D206),'Greenhouse Gas Costs Avoided'!$A$2:$O$32,10,FALSE)</f>
        <v>5.4381629687691184</v>
      </c>
      <c r="F206">
        <f>VLOOKUP(YEAR(D206),'Greenhouse Gas Costs Avoided'!$A$2:$O$32,15,FALSE)</f>
        <v>6.4897627381623222</v>
      </c>
      <c r="G206">
        <f>VLOOKUP(YEAR(D206),'Emissions Credit Price'!$A$3:$M$33,13,FALSE)</f>
        <v>6.5825399999999998</v>
      </c>
      <c r="H206">
        <f>MAX(VLOOKUP(YEAR(D206),'Emissions Credit Price'!$A$3:$M$33,11,FALSE),F206)</f>
        <v>6.4897627381623222</v>
      </c>
    </row>
    <row r="207" spans="1:8" x14ac:dyDescent="0.35">
      <c r="A207">
        <f t="shared" si="9"/>
        <v>2038</v>
      </c>
      <c r="B207">
        <f t="shared" si="10"/>
        <v>12</v>
      </c>
      <c r="C207">
        <f t="shared" si="11"/>
        <v>1</v>
      </c>
      <c r="D207" s="38">
        <v>50740</v>
      </c>
      <c r="E207">
        <f>VLOOKUP(YEAR(D207),'Greenhouse Gas Costs Avoided'!$A$2:$O$32,10,FALSE)</f>
        <v>5.4381629687691184</v>
      </c>
      <c r="F207">
        <f>VLOOKUP(YEAR(D207),'Greenhouse Gas Costs Avoided'!$A$2:$O$32,15,FALSE)</f>
        <v>6.4897627381623222</v>
      </c>
      <c r="G207">
        <f>VLOOKUP(YEAR(D207),'Emissions Credit Price'!$A$3:$M$33,13,FALSE)</f>
        <v>6.5825399999999998</v>
      </c>
      <c r="H207">
        <f>MAX(VLOOKUP(YEAR(D207),'Emissions Credit Price'!$A$3:$M$33,11,FALSE),F207)</f>
        <v>6.4897627381623222</v>
      </c>
    </row>
    <row r="208" spans="1:8" x14ac:dyDescent="0.35">
      <c r="A208">
        <f t="shared" si="9"/>
        <v>2039</v>
      </c>
      <c r="B208">
        <f t="shared" si="10"/>
        <v>1</v>
      </c>
      <c r="C208">
        <f t="shared" si="11"/>
        <v>1</v>
      </c>
      <c r="D208" s="38">
        <v>50771</v>
      </c>
      <c r="E208">
        <f>VLOOKUP(YEAR(D208),'Greenhouse Gas Costs Avoided'!$A$2:$O$32,10,FALSE)</f>
        <v>5.5122424019936993</v>
      </c>
      <c r="F208">
        <f>VLOOKUP(YEAR(D208),'Greenhouse Gas Costs Avoided'!$A$2:$O$32,15,FALSE)</f>
        <v>6.5781672137482907</v>
      </c>
      <c r="G208">
        <f>VLOOKUP(YEAR(D208),'Emissions Credit Price'!$A$3:$M$33,13,FALSE)</f>
        <v>6.6356250000000001</v>
      </c>
      <c r="H208">
        <f>MAX(VLOOKUP(YEAR(D208),'Emissions Credit Price'!$A$3:$M$33,11,FALSE),F208)</f>
        <v>6.5781672137482907</v>
      </c>
    </row>
    <row r="209" spans="1:8" x14ac:dyDescent="0.35">
      <c r="A209">
        <f t="shared" si="9"/>
        <v>2039</v>
      </c>
      <c r="B209">
        <f t="shared" si="10"/>
        <v>2</v>
      </c>
      <c r="C209">
        <f t="shared" si="11"/>
        <v>1</v>
      </c>
      <c r="D209" s="38">
        <v>50802</v>
      </c>
      <c r="E209">
        <f>VLOOKUP(YEAR(D209),'Greenhouse Gas Costs Avoided'!$A$2:$O$32,10,FALSE)</f>
        <v>5.5122424019936993</v>
      </c>
      <c r="F209">
        <f>VLOOKUP(YEAR(D209),'Greenhouse Gas Costs Avoided'!$A$2:$O$32,15,FALSE)</f>
        <v>6.5781672137482907</v>
      </c>
      <c r="G209">
        <f>VLOOKUP(YEAR(D209),'Emissions Credit Price'!$A$3:$M$33,13,FALSE)</f>
        <v>6.6356250000000001</v>
      </c>
      <c r="H209">
        <f>MAX(VLOOKUP(YEAR(D209),'Emissions Credit Price'!$A$3:$M$33,11,FALSE),F209)</f>
        <v>6.5781672137482907</v>
      </c>
    </row>
    <row r="210" spans="1:8" x14ac:dyDescent="0.35">
      <c r="A210">
        <f t="shared" si="9"/>
        <v>2039</v>
      </c>
      <c r="B210">
        <f t="shared" si="10"/>
        <v>3</v>
      </c>
      <c r="C210">
        <f t="shared" si="11"/>
        <v>1</v>
      </c>
      <c r="D210" s="38">
        <v>50830</v>
      </c>
      <c r="E210">
        <f>VLOOKUP(YEAR(D210),'Greenhouse Gas Costs Avoided'!$A$2:$O$32,10,FALSE)</f>
        <v>5.5122424019936993</v>
      </c>
      <c r="F210">
        <f>VLOOKUP(YEAR(D210),'Greenhouse Gas Costs Avoided'!$A$2:$O$32,15,FALSE)</f>
        <v>6.5781672137482907</v>
      </c>
      <c r="G210">
        <f>VLOOKUP(YEAR(D210),'Emissions Credit Price'!$A$3:$M$33,13,FALSE)</f>
        <v>6.6356250000000001</v>
      </c>
      <c r="H210">
        <f>MAX(VLOOKUP(YEAR(D210),'Emissions Credit Price'!$A$3:$M$33,11,FALSE),F210)</f>
        <v>6.5781672137482907</v>
      </c>
    </row>
    <row r="211" spans="1:8" x14ac:dyDescent="0.35">
      <c r="A211">
        <f t="shared" si="9"/>
        <v>2039</v>
      </c>
      <c r="B211">
        <f t="shared" si="10"/>
        <v>4</v>
      </c>
      <c r="C211">
        <f t="shared" si="11"/>
        <v>1</v>
      </c>
      <c r="D211" s="38">
        <v>50861</v>
      </c>
      <c r="E211">
        <f>VLOOKUP(YEAR(D211),'Greenhouse Gas Costs Avoided'!$A$2:$O$32,10,FALSE)</f>
        <v>5.5122424019936993</v>
      </c>
      <c r="F211">
        <f>VLOOKUP(YEAR(D211),'Greenhouse Gas Costs Avoided'!$A$2:$O$32,15,FALSE)</f>
        <v>6.5781672137482907</v>
      </c>
      <c r="G211">
        <f>VLOOKUP(YEAR(D211),'Emissions Credit Price'!$A$3:$M$33,13,FALSE)</f>
        <v>6.6356250000000001</v>
      </c>
      <c r="H211">
        <f>MAX(VLOOKUP(YEAR(D211),'Emissions Credit Price'!$A$3:$M$33,11,FALSE),F211)</f>
        <v>6.5781672137482907</v>
      </c>
    </row>
    <row r="212" spans="1:8" x14ac:dyDescent="0.35">
      <c r="A212">
        <f t="shared" si="9"/>
        <v>2039</v>
      </c>
      <c r="B212">
        <f t="shared" si="10"/>
        <v>5</v>
      </c>
      <c r="C212">
        <f t="shared" si="11"/>
        <v>1</v>
      </c>
      <c r="D212" s="38">
        <v>50891</v>
      </c>
      <c r="E212">
        <f>VLOOKUP(YEAR(D212),'Greenhouse Gas Costs Avoided'!$A$2:$O$32,10,FALSE)</f>
        <v>5.5122424019936993</v>
      </c>
      <c r="F212">
        <f>VLOOKUP(YEAR(D212),'Greenhouse Gas Costs Avoided'!$A$2:$O$32,15,FALSE)</f>
        <v>6.5781672137482907</v>
      </c>
      <c r="G212">
        <f>VLOOKUP(YEAR(D212),'Emissions Credit Price'!$A$3:$M$33,13,FALSE)</f>
        <v>6.6356250000000001</v>
      </c>
      <c r="H212">
        <f>MAX(VLOOKUP(YEAR(D212),'Emissions Credit Price'!$A$3:$M$33,11,FALSE),F212)</f>
        <v>6.5781672137482907</v>
      </c>
    </row>
    <row r="213" spans="1:8" x14ac:dyDescent="0.35">
      <c r="A213">
        <f t="shared" si="9"/>
        <v>2039</v>
      </c>
      <c r="B213">
        <f t="shared" si="10"/>
        <v>6</v>
      </c>
      <c r="C213">
        <f t="shared" si="11"/>
        <v>1</v>
      </c>
      <c r="D213" s="38">
        <v>50922</v>
      </c>
      <c r="E213">
        <f>VLOOKUP(YEAR(D213),'Greenhouse Gas Costs Avoided'!$A$2:$O$32,10,FALSE)</f>
        <v>5.5122424019936993</v>
      </c>
      <c r="F213">
        <f>VLOOKUP(YEAR(D213),'Greenhouse Gas Costs Avoided'!$A$2:$O$32,15,FALSE)</f>
        <v>6.5781672137482907</v>
      </c>
      <c r="G213">
        <f>VLOOKUP(YEAR(D213),'Emissions Credit Price'!$A$3:$M$33,13,FALSE)</f>
        <v>6.6356250000000001</v>
      </c>
      <c r="H213">
        <f>MAX(VLOOKUP(YEAR(D213),'Emissions Credit Price'!$A$3:$M$33,11,FALSE),F213)</f>
        <v>6.5781672137482907</v>
      </c>
    </row>
    <row r="214" spans="1:8" x14ac:dyDescent="0.35">
      <c r="A214">
        <f t="shared" si="9"/>
        <v>2039</v>
      </c>
      <c r="B214">
        <f t="shared" si="10"/>
        <v>7</v>
      </c>
      <c r="C214">
        <f t="shared" si="11"/>
        <v>1</v>
      </c>
      <c r="D214" s="38">
        <v>50952</v>
      </c>
      <c r="E214">
        <f>VLOOKUP(YEAR(D214),'Greenhouse Gas Costs Avoided'!$A$2:$O$32,10,FALSE)</f>
        <v>5.5122424019936993</v>
      </c>
      <c r="F214">
        <f>VLOOKUP(YEAR(D214),'Greenhouse Gas Costs Avoided'!$A$2:$O$32,15,FALSE)</f>
        <v>6.5781672137482907</v>
      </c>
      <c r="G214">
        <f>VLOOKUP(YEAR(D214),'Emissions Credit Price'!$A$3:$M$33,13,FALSE)</f>
        <v>6.6356250000000001</v>
      </c>
      <c r="H214">
        <f>MAX(VLOOKUP(YEAR(D214),'Emissions Credit Price'!$A$3:$M$33,11,FALSE),F214)</f>
        <v>6.5781672137482907</v>
      </c>
    </row>
    <row r="215" spans="1:8" x14ac:dyDescent="0.35">
      <c r="A215">
        <f t="shared" si="9"/>
        <v>2039</v>
      </c>
      <c r="B215">
        <f t="shared" si="10"/>
        <v>8</v>
      </c>
      <c r="C215">
        <f t="shared" si="11"/>
        <v>1</v>
      </c>
      <c r="D215" s="38">
        <v>50983</v>
      </c>
      <c r="E215">
        <f>VLOOKUP(YEAR(D215),'Greenhouse Gas Costs Avoided'!$A$2:$O$32,10,FALSE)</f>
        <v>5.5122424019936993</v>
      </c>
      <c r="F215">
        <f>VLOOKUP(YEAR(D215),'Greenhouse Gas Costs Avoided'!$A$2:$O$32,15,FALSE)</f>
        <v>6.5781672137482907</v>
      </c>
      <c r="G215">
        <f>VLOOKUP(YEAR(D215),'Emissions Credit Price'!$A$3:$M$33,13,FALSE)</f>
        <v>6.6356250000000001</v>
      </c>
      <c r="H215">
        <f>MAX(VLOOKUP(YEAR(D215),'Emissions Credit Price'!$A$3:$M$33,11,FALSE),F215)</f>
        <v>6.5781672137482907</v>
      </c>
    </row>
    <row r="216" spans="1:8" x14ac:dyDescent="0.35">
      <c r="A216">
        <f t="shared" si="9"/>
        <v>2039</v>
      </c>
      <c r="B216">
        <f t="shared" si="10"/>
        <v>9</v>
      </c>
      <c r="C216">
        <f t="shared" si="11"/>
        <v>1</v>
      </c>
      <c r="D216" s="38">
        <v>51014</v>
      </c>
      <c r="E216">
        <f>VLOOKUP(YEAR(D216),'Greenhouse Gas Costs Avoided'!$A$2:$O$32,10,FALSE)</f>
        <v>5.5122424019936993</v>
      </c>
      <c r="F216">
        <f>VLOOKUP(YEAR(D216),'Greenhouse Gas Costs Avoided'!$A$2:$O$32,15,FALSE)</f>
        <v>6.5781672137482907</v>
      </c>
      <c r="G216">
        <f>VLOOKUP(YEAR(D216),'Emissions Credit Price'!$A$3:$M$33,13,FALSE)</f>
        <v>6.6356250000000001</v>
      </c>
      <c r="H216">
        <f>MAX(VLOOKUP(YEAR(D216),'Emissions Credit Price'!$A$3:$M$33,11,FALSE),F216)</f>
        <v>6.5781672137482907</v>
      </c>
    </row>
    <row r="217" spans="1:8" x14ac:dyDescent="0.35">
      <c r="A217">
        <f t="shared" si="9"/>
        <v>2039</v>
      </c>
      <c r="B217">
        <f t="shared" si="10"/>
        <v>10</v>
      </c>
      <c r="C217">
        <f t="shared" si="11"/>
        <v>1</v>
      </c>
      <c r="D217" s="38">
        <v>51044</v>
      </c>
      <c r="E217">
        <f>VLOOKUP(YEAR(D217),'Greenhouse Gas Costs Avoided'!$A$2:$O$32,10,FALSE)</f>
        <v>5.5122424019936993</v>
      </c>
      <c r="F217">
        <f>VLOOKUP(YEAR(D217),'Greenhouse Gas Costs Avoided'!$A$2:$O$32,15,FALSE)</f>
        <v>6.5781672137482907</v>
      </c>
      <c r="G217">
        <f>VLOOKUP(YEAR(D217),'Emissions Credit Price'!$A$3:$M$33,13,FALSE)</f>
        <v>6.6356250000000001</v>
      </c>
      <c r="H217">
        <f>MAX(VLOOKUP(YEAR(D217),'Emissions Credit Price'!$A$3:$M$33,11,FALSE),F217)</f>
        <v>6.5781672137482907</v>
      </c>
    </row>
    <row r="218" spans="1:8" x14ac:dyDescent="0.35">
      <c r="A218">
        <f t="shared" si="9"/>
        <v>2039</v>
      </c>
      <c r="B218">
        <f t="shared" si="10"/>
        <v>11</v>
      </c>
      <c r="C218">
        <f t="shared" si="11"/>
        <v>1</v>
      </c>
      <c r="D218" s="38">
        <v>51075</v>
      </c>
      <c r="E218">
        <f>VLOOKUP(YEAR(D218),'Greenhouse Gas Costs Avoided'!$A$2:$O$32,10,FALSE)</f>
        <v>5.5122424019936993</v>
      </c>
      <c r="F218">
        <f>VLOOKUP(YEAR(D218),'Greenhouse Gas Costs Avoided'!$A$2:$O$32,15,FALSE)</f>
        <v>6.5781672137482907</v>
      </c>
      <c r="G218">
        <f>VLOOKUP(YEAR(D218),'Emissions Credit Price'!$A$3:$M$33,13,FALSE)</f>
        <v>6.6356250000000001</v>
      </c>
      <c r="H218">
        <f>MAX(VLOOKUP(YEAR(D218),'Emissions Credit Price'!$A$3:$M$33,11,FALSE),F218)</f>
        <v>6.5781672137482907</v>
      </c>
    </row>
    <row r="219" spans="1:8" x14ac:dyDescent="0.35">
      <c r="A219">
        <f t="shared" si="9"/>
        <v>2039</v>
      </c>
      <c r="B219">
        <f t="shared" si="10"/>
        <v>12</v>
      </c>
      <c r="C219">
        <f t="shared" si="11"/>
        <v>1</v>
      </c>
      <c r="D219" s="38">
        <v>51105</v>
      </c>
      <c r="E219">
        <f>VLOOKUP(YEAR(D219),'Greenhouse Gas Costs Avoided'!$A$2:$O$32,10,FALSE)</f>
        <v>5.5122424019936993</v>
      </c>
      <c r="F219">
        <f>VLOOKUP(YEAR(D219),'Greenhouse Gas Costs Avoided'!$A$2:$O$32,15,FALSE)</f>
        <v>6.5781672137482907</v>
      </c>
      <c r="G219">
        <f>VLOOKUP(YEAR(D219),'Emissions Credit Price'!$A$3:$M$33,13,FALSE)</f>
        <v>6.6356250000000001</v>
      </c>
      <c r="H219">
        <f>MAX(VLOOKUP(YEAR(D219),'Emissions Credit Price'!$A$3:$M$33,11,FALSE),F219)</f>
        <v>6.5781672137482907</v>
      </c>
    </row>
    <row r="220" spans="1:8" x14ac:dyDescent="0.35">
      <c r="A220">
        <f t="shared" si="9"/>
        <v>2040</v>
      </c>
      <c r="B220">
        <f t="shared" si="10"/>
        <v>1</v>
      </c>
      <c r="C220">
        <f t="shared" si="11"/>
        <v>1</v>
      </c>
      <c r="D220" s="38">
        <v>51136</v>
      </c>
      <c r="E220">
        <f>VLOOKUP(YEAR(D220),'Greenhouse Gas Costs Avoided'!$A$2:$O$32,10,FALSE)</f>
        <v>5.5863218352182784</v>
      </c>
      <c r="F220">
        <f>VLOOKUP(YEAR(D220),'Greenhouse Gas Costs Avoided'!$A$2:$O$32,15,FALSE)</f>
        <v>6.6665716893342575</v>
      </c>
      <c r="G220">
        <f>VLOOKUP(YEAR(D220),'Emissions Credit Price'!$A$3:$M$33,13,FALSE)</f>
        <v>6.6887100000000004</v>
      </c>
      <c r="H220">
        <f>MAX(VLOOKUP(YEAR(D220),'Emissions Credit Price'!$A$3:$M$33,11,FALSE),F220)</f>
        <v>6.6665716893342575</v>
      </c>
    </row>
    <row r="221" spans="1:8" x14ac:dyDescent="0.35">
      <c r="A221">
        <f t="shared" si="9"/>
        <v>2040</v>
      </c>
      <c r="B221">
        <f t="shared" si="10"/>
        <v>2</v>
      </c>
      <c r="C221">
        <f t="shared" si="11"/>
        <v>1</v>
      </c>
      <c r="D221" s="38">
        <v>51167</v>
      </c>
      <c r="E221">
        <f>VLOOKUP(YEAR(D221),'Greenhouse Gas Costs Avoided'!$A$2:$O$32,10,FALSE)</f>
        <v>5.5863218352182784</v>
      </c>
      <c r="F221">
        <f>VLOOKUP(YEAR(D221),'Greenhouse Gas Costs Avoided'!$A$2:$O$32,15,FALSE)</f>
        <v>6.6665716893342575</v>
      </c>
      <c r="G221">
        <f>VLOOKUP(YEAR(D221),'Emissions Credit Price'!$A$3:$M$33,13,FALSE)</f>
        <v>6.6887100000000004</v>
      </c>
      <c r="H221">
        <f>MAX(VLOOKUP(YEAR(D221),'Emissions Credit Price'!$A$3:$M$33,11,FALSE),F221)</f>
        <v>6.6665716893342575</v>
      </c>
    </row>
    <row r="222" spans="1:8" x14ac:dyDescent="0.35">
      <c r="A222">
        <f t="shared" si="9"/>
        <v>2040</v>
      </c>
      <c r="B222">
        <f t="shared" si="10"/>
        <v>3</v>
      </c>
      <c r="C222">
        <f t="shared" si="11"/>
        <v>1</v>
      </c>
      <c r="D222" s="38">
        <v>51196</v>
      </c>
      <c r="E222">
        <f>VLOOKUP(YEAR(D222),'Greenhouse Gas Costs Avoided'!$A$2:$O$32,10,FALSE)</f>
        <v>5.5863218352182784</v>
      </c>
      <c r="F222">
        <f>VLOOKUP(YEAR(D222),'Greenhouse Gas Costs Avoided'!$A$2:$O$32,15,FALSE)</f>
        <v>6.6665716893342575</v>
      </c>
      <c r="G222">
        <f>VLOOKUP(YEAR(D222),'Emissions Credit Price'!$A$3:$M$33,13,FALSE)</f>
        <v>6.6887100000000004</v>
      </c>
      <c r="H222">
        <f>MAX(VLOOKUP(YEAR(D222),'Emissions Credit Price'!$A$3:$M$33,11,FALSE),F222)</f>
        <v>6.6665716893342575</v>
      </c>
    </row>
    <row r="223" spans="1:8" x14ac:dyDescent="0.35">
      <c r="A223">
        <f t="shared" si="9"/>
        <v>2040</v>
      </c>
      <c r="B223">
        <f t="shared" si="10"/>
        <v>4</v>
      </c>
      <c r="C223">
        <f t="shared" si="11"/>
        <v>1</v>
      </c>
      <c r="D223" s="38">
        <v>51227</v>
      </c>
      <c r="E223">
        <f>VLOOKUP(YEAR(D223),'Greenhouse Gas Costs Avoided'!$A$2:$O$32,10,FALSE)</f>
        <v>5.5863218352182784</v>
      </c>
      <c r="F223">
        <f>VLOOKUP(YEAR(D223),'Greenhouse Gas Costs Avoided'!$A$2:$O$32,15,FALSE)</f>
        <v>6.6665716893342575</v>
      </c>
      <c r="G223">
        <f>VLOOKUP(YEAR(D223),'Emissions Credit Price'!$A$3:$M$33,13,FALSE)</f>
        <v>6.6887100000000004</v>
      </c>
      <c r="H223">
        <f>MAX(VLOOKUP(YEAR(D223),'Emissions Credit Price'!$A$3:$M$33,11,FALSE),F223)</f>
        <v>6.6665716893342575</v>
      </c>
    </row>
    <row r="224" spans="1:8" x14ac:dyDescent="0.35">
      <c r="A224">
        <f t="shared" si="9"/>
        <v>2040</v>
      </c>
      <c r="B224">
        <f t="shared" si="10"/>
        <v>5</v>
      </c>
      <c r="C224">
        <f t="shared" si="11"/>
        <v>1</v>
      </c>
      <c r="D224" s="38">
        <v>51257</v>
      </c>
      <c r="E224">
        <f>VLOOKUP(YEAR(D224),'Greenhouse Gas Costs Avoided'!$A$2:$O$32,10,FALSE)</f>
        <v>5.5863218352182784</v>
      </c>
      <c r="F224">
        <f>VLOOKUP(YEAR(D224),'Greenhouse Gas Costs Avoided'!$A$2:$O$32,15,FALSE)</f>
        <v>6.6665716893342575</v>
      </c>
      <c r="G224">
        <f>VLOOKUP(YEAR(D224),'Emissions Credit Price'!$A$3:$M$33,13,FALSE)</f>
        <v>6.6887100000000004</v>
      </c>
      <c r="H224">
        <f>MAX(VLOOKUP(YEAR(D224),'Emissions Credit Price'!$A$3:$M$33,11,FALSE),F224)</f>
        <v>6.6665716893342575</v>
      </c>
    </row>
    <row r="225" spans="1:8" x14ac:dyDescent="0.35">
      <c r="A225">
        <f t="shared" si="9"/>
        <v>2040</v>
      </c>
      <c r="B225">
        <f t="shared" si="10"/>
        <v>6</v>
      </c>
      <c r="C225">
        <f t="shared" si="11"/>
        <v>1</v>
      </c>
      <c r="D225" s="38">
        <v>51288</v>
      </c>
      <c r="E225">
        <f>VLOOKUP(YEAR(D225),'Greenhouse Gas Costs Avoided'!$A$2:$O$32,10,FALSE)</f>
        <v>5.5863218352182784</v>
      </c>
      <c r="F225">
        <f>VLOOKUP(YEAR(D225),'Greenhouse Gas Costs Avoided'!$A$2:$O$32,15,FALSE)</f>
        <v>6.6665716893342575</v>
      </c>
      <c r="G225">
        <f>VLOOKUP(YEAR(D225),'Emissions Credit Price'!$A$3:$M$33,13,FALSE)</f>
        <v>6.6887100000000004</v>
      </c>
      <c r="H225">
        <f>MAX(VLOOKUP(YEAR(D225),'Emissions Credit Price'!$A$3:$M$33,11,FALSE),F225)</f>
        <v>6.6665716893342575</v>
      </c>
    </row>
    <row r="226" spans="1:8" x14ac:dyDescent="0.35">
      <c r="A226">
        <f t="shared" si="9"/>
        <v>2040</v>
      </c>
      <c r="B226">
        <f t="shared" si="10"/>
        <v>7</v>
      </c>
      <c r="C226">
        <f t="shared" si="11"/>
        <v>1</v>
      </c>
      <c r="D226" s="38">
        <v>51318</v>
      </c>
      <c r="E226">
        <f>VLOOKUP(YEAR(D226),'Greenhouse Gas Costs Avoided'!$A$2:$O$32,10,FALSE)</f>
        <v>5.5863218352182784</v>
      </c>
      <c r="F226">
        <f>VLOOKUP(YEAR(D226),'Greenhouse Gas Costs Avoided'!$A$2:$O$32,15,FALSE)</f>
        <v>6.6665716893342575</v>
      </c>
      <c r="G226">
        <f>VLOOKUP(YEAR(D226),'Emissions Credit Price'!$A$3:$M$33,13,FALSE)</f>
        <v>6.6887100000000004</v>
      </c>
      <c r="H226">
        <f>MAX(VLOOKUP(YEAR(D226),'Emissions Credit Price'!$A$3:$M$33,11,FALSE),F226)</f>
        <v>6.6665716893342575</v>
      </c>
    </row>
    <row r="227" spans="1:8" x14ac:dyDescent="0.35">
      <c r="A227">
        <f t="shared" si="9"/>
        <v>2040</v>
      </c>
      <c r="B227">
        <f t="shared" si="10"/>
        <v>8</v>
      </c>
      <c r="C227">
        <f t="shared" si="11"/>
        <v>1</v>
      </c>
      <c r="D227" s="38">
        <v>51349</v>
      </c>
      <c r="E227">
        <f>VLOOKUP(YEAR(D227),'Greenhouse Gas Costs Avoided'!$A$2:$O$32,10,FALSE)</f>
        <v>5.5863218352182784</v>
      </c>
      <c r="F227">
        <f>VLOOKUP(YEAR(D227),'Greenhouse Gas Costs Avoided'!$A$2:$O$32,15,FALSE)</f>
        <v>6.6665716893342575</v>
      </c>
      <c r="G227">
        <f>VLOOKUP(YEAR(D227),'Emissions Credit Price'!$A$3:$M$33,13,FALSE)</f>
        <v>6.6887100000000004</v>
      </c>
      <c r="H227">
        <f>MAX(VLOOKUP(YEAR(D227),'Emissions Credit Price'!$A$3:$M$33,11,FALSE),F227)</f>
        <v>6.6665716893342575</v>
      </c>
    </row>
    <row r="228" spans="1:8" x14ac:dyDescent="0.35">
      <c r="A228">
        <f t="shared" si="9"/>
        <v>2040</v>
      </c>
      <c r="B228">
        <f t="shared" si="10"/>
        <v>9</v>
      </c>
      <c r="C228">
        <f t="shared" si="11"/>
        <v>1</v>
      </c>
      <c r="D228" s="38">
        <v>51380</v>
      </c>
      <c r="E228">
        <f>VLOOKUP(YEAR(D228),'Greenhouse Gas Costs Avoided'!$A$2:$O$32,10,FALSE)</f>
        <v>5.5863218352182784</v>
      </c>
      <c r="F228">
        <f>VLOOKUP(YEAR(D228),'Greenhouse Gas Costs Avoided'!$A$2:$O$32,15,FALSE)</f>
        <v>6.6665716893342575</v>
      </c>
      <c r="G228">
        <f>VLOOKUP(YEAR(D228),'Emissions Credit Price'!$A$3:$M$33,13,FALSE)</f>
        <v>6.6887100000000004</v>
      </c>
      <c r="H228">
        <f>MAX(VLOOKUP(YEAR(D228),'Emissions Credit Price'!$A$3:$M$33,11,FALSE),F228)</f>
        <v>6.6665716893342575</v>
      </c>
    </row>
    <row r="229" spans="1:8" x14ac:dyDescent="0.35">
      <c r="A229">
        <f t="shared" si="9"/>
        <v>2040</v>
      </c>
      <c r="B229">
        <f t="shared" si="10"/>
        <v>10</v>
      </c>
      <c r="C229">
        <f t="shared" si="11"/>
        <v>1</v>
      </c>
      <c r="D229" s="38">
        <v>51410</v>
      </c>
      <c r="E229">
        <f>VLOOKUP(YEAR(D229),'Greenhouse Gas Costs Avoided'!$A$2:$O$32,10,FALSE)</f>
        <v>5.5863218352182784</v>
      </c>
      <c r="F229">
        <f>VLOOKUP(YEAR(D229),'Greenhouse Gas Costs Avoided'!$A$2:$O$32,15,FALSE)</f>
        <v>6.6665716893342575</v>
      </c>
      <c r="G229">
        <f>VLOOKUP(YEAR(D229),'Emissions Credit Price'!$A$3:$M$33,13,FALSE)</f>
        <v>6.6887100000000004</v>
      </c>
      <c r="H229">
        <f>MAX(VLOOKUP(YEAR(D229),'Emissions Credit Price'!$A$3:$M$33,11,FALSE),F229)</f>
        <v>6.6665716893342575</v>
      </c>
    </row>
    <row r="230" spans="1:8" x14ac:dyDescent="0.35">
      <c r="A230">
        <f t="shared" si="9"/>
        <v>2040</v>
      </c>
      <c r="B230">
        <f t="shared" si="10"/>
        <v>11</v>
      </c>
      <c r="C230">
        <f t="shared" si="11"/>
        <v>1</v>
      </c>
      <c r="D230" s="38">
        <v>51441</v>
      </c>
      <c r="E230">
        <f>VLOOKUP(YEAR(D230),'Greenhouse Gas Costs Avoided'!$A$2:$O$32,10,FALSE)</f>
        <v>5.5863218352182784</v>
      </c>
      <c r="F230">
        <f>VLOOKUP(YEAR(D230),'Greenhouse Gas Costs Avoided'!$A$2:$O$32,15,FALSE)</f>
        <v>6.6665716893342575</v>
      </c>
      <c r="G230">
        <f>VLOOKUP(YEAR(D230),'Emissions Credit Price'!$A$3:$M$33,13,FALSE)</f>
        <v>6.6887100000000004</v>
      </c>
      <c r="H230">
        <f>MAX(VLOOKUP(YEAR(D230),'Emissions Credit Price'!$A$3:$M$33,11,FALSE),F230)</f>
        <v>6.6665716893342575</v>
      </c>
    </row>
    <row r="231" spans="1:8" x14ac:dyDescent="0.35">
      <c r="A231">
        <f t="shared" si="9"/>
        <v>2040</v>
      </c>
      <c r="B231">
        <f t="shared" si="10"/>
        <v>12</v>
      </c>
      <c r="C231">
        <f t="shared" si="11"/>
        <v>1</v>
      </c>
      <c r="D231" s="38">
        <v>51471</v>
      </c>
      <c r="E231">
        <f>VLOOKUP(YEAR(D231),'Greenhouse Gas Costs Avoided'!$A$2:$O$32,10,FALSE)</f>
        <v>5.5863218352182784</v>
      </c>
      <c r="F231">
        <f>VLOOKUP(YEAR(D231),'Greenhouse Gas Costs Avoided'!$A$2:$O$32,15,FALSE)</f>
        <v>6.6665716893342575</v>
      </c>
      <c r="G231">
        <f>VLOOKUP(YEAR(D231),'Emissions Credit Price'!$A$3:$M$33,13,FALSE)</f>
        <v>6.6887100000000004</v>
      </c>
      <c r="H231">
        <f>MAX(VLOOKUP(YEAR(D231),'Emissions Credit Price'!$A$3:$M$33,11,FALSE),F231)</f>
        <v>6.6665716893342575</v>
      </c>
    </row>
    <row r="232" spans="1:8" x14ac:dyDescent="0.35">
      <c r="A232">
        <f t="shared" si="9"/>
        <v>2041</v>
      </c>
      <c r="B232">
        <f t="shared" si="10"/>
        <v>1</v>
      </c>
      <c r="C232">
        <f t="shared" si="11"/>
        <v>1</v>
      </c>
      <c r="D232" s="38">
        <v>51502</v>
      </c>
      <c r="E232">
        <f>VLOOKUP(YEAR(D232),'Greenhouse Gas Costs Avoided'!$A$2:$O$32,10,FALSE)</f>
        <v>5.652043268573788</v>
      </c>
      <c r="F232">
        <f>VLOOKUP(YEAR(D232),'Greenhouse Gas Costs Avoided'!$A$2:$O$32,15,FALSE)</f>
        <v>6.7450019445028957</v>
      </c>
      <c r="G232">
        <f>VLOOKUP(YEAR(D232),'Emissions Credit Price'!$A$3:$M$33,13,FALSE)</f>
        <v>6.7417949999999998</v>
      </c>
      <c r="H232">
        <f>MAX(VLOOKUP(YEAR(D232),'Emissions Credit Price'!$A$3:$M$33,11,FALSE),F232)</f>
        <v>6.7450019445028957</v>
      </c>
    </row>
    <row r="233" spans="1:8" x14ac:dyDescent="0.35">
      <c r="A233">
        <f t="shared" si="9"/>
        <v>2041</v>
      </c>
      <c r="B233">
        <f t="shared" si="10"/>
        <v>2</v>
      </c>
      <c r="C233">
        <f t="shared" si="11"/>
        <v>1</v>
      </c>
      <c r="D233" s="38">
        <v>51533</v>
      </c>
      <c r="E233">
        <f>VLOOKUP(YEAR(D233),'Greenhouse Gas Costs Avoided'!$A$2:$O$32,10,FALSE)</f>
        <v>5.652043268573788</v>
      </c>
      <c r="F233">
        <f>VLOOKUP(YEAR(D233),'Greenhouse Gas Costs Avoided'!$A$2:$O$32,15,FALSE)</f>
        <v>6.7450019445028957</v>
      </c>
      <c r="G233">
        <f>VLOOKUP(YEAR(D233),'Emissions Credit Price'!$A$3:$M$33,13,FALSE)</f>
        <v>6.7417949999999998</v>
      </c>
      <c r="H233">
        <f>MAX(VLOOKUP(YEAR(D233),'Emissions Credit Price'!$A$3:$M$33,11,FALSE),F233)</f>
        <v>6.7450019445028957</v>
      </c>
    </row>
    <row r="234" spans="1:8" x14ac:dyDescent="0.35">
      <c r="A234">
        <f t="shared" si="9"/>
        <v>2041</v>
      </c>
      <c r="B234">
        <f t="shared" si="10"/>
        <v>3</v>
      </c>
      <c r="C234">
        <f t="shared" si="11"/>
        <v>1</v>
      </c>
      <c r="D234" s="38">
        <v>51561</v>
      </c>
      <c r="E234">
        <f>VLOOKUP(YEAR(D234),'Greenhouse Gas Costs Avoided'!$A$2:$O$32,10,FALSE)</f>
        <v>5.652043268573788</v>
      </c>
      <c r="F234">
        <f>VLOOKUP(YEAR(D234),'Greenhouse Gas Costs Avoided'!$A$2:$O$32,15,FALSE)</f>
        <v>6.7450019445028957</v>
      </c>
      <c r="G234">
        <f>VLOOKUP(YEAR(D234),'Emissions Credit Price'!$A$3:$M$33,13,FALSE)</f>
        <v>6.7417949999999998</v>
      </c>
      <c r="H234">
        <f>MAX(VLOOKUP(YEAR(D234),'Emissions Credit Price'!$A$3:$M$33,11,FALSE),F234)</f>
        <v>6.7450019445028957</v>
      </c>
    </row>
    <row r="235" spans="1:8" x14ac:dyDescent="0.35">
      <c r="A235">
        <f t="shared" si="9"/>
        <v>2041</v>
      </c>
      <c r="B235">
        <f t="shared" si="10"/>
        <v>4</v>
      </c>
      <c r="C235">
        <f t="shared" si="11"/>
        <v>1</v>
      </c>
      <c r="D235" s="38">
        <v>51592</v>
      </c>
      <c r="E235">
        <f>VLOOKUP(YEAR(D235),'Greenhouse Gas Costs Avoided'!$A$2:$O$32,10,FALSE)</f>
        <v>5.652043268573788</v>
      </c>
      <c r="F235">
        <f>VLOOKUP(YEAR(D235),'Greenhouse Gas Costs Avoided'!$A$2:$O$32,15,FALSE)</f>
        <v>6.7450019445028957</v>
      </c>
      <c r="G235">
        <f>VLOOKUP(YEAR(D235),'Emissions Credit Price'!$A$3:$M$33,13,FALSE)</f>
        <v>6.7417949999999998</v>
      </c>
      <c r="H235">
        <f>MAX(VLOOKUP(YEAR(D235),'Emissions Credit Price'!$A$3:$M$33,11,FALSE),F235)</f>
        <v>6.7450019445028957</v>
      </c>
    </row>
    <row r="236" spans="1:8" x14ac:dyDescent="0.35">
      <c r="A236">
        <f t="shared" si="9"/>
        <v>2041</v>
      </c>
      <c r="B236">
        <f t="shared" si="10"/>
        <v>5</v>
      </c>
      <c r="C236">
        <f t="shared" si="11"/>
        <v>1</v>
      </c>
      <c r="D236" s="38">
        <v>51622</v>
      </c>
      <c r="E236">
        <f>VLOOKUP(YEAR(D236),'Greenhouse Gas Costs Avoided'!$A$2:$O$32,10,FALSE)</f>
        <v>5.652043268573788</v>
      </c>
      <c r="F236">
        <f>VLOOKUP(YEAR(D236),'Greenhouse Gas Costs Avoided'!$A$2:$O$32,15,FALSE)</f>
        <v>6.7450019445028957</v>
      </c>
      <c r="G236">
        <f>VLOOKUP(YEAR(D236),'Emissions Credit Price'!$A$3:$M$33,13,FALSE)</f>
        <v>6.7417949999999998</v>
      </c>
      <c r="H236">
        <f>MAX(VLOOKUP(YEAR(D236),'Emissions Credit Price'!$A$3:$M$33,11,FALSE),F236)</f>
        <v>6.7450019445028957</v>
      </c>
    </row>
    <row r="237" spans="1:8" x14ac:dyDescent="0.35">
      <c r="A237">
        <f t="shared" si="9"/>
        <v>2041</v>
      </c>
      <c r="B237">
        <f t="shared" si="10"/>
        <v>6</v>
      </c>
      <c r="C237">
        <f t="shared" si="11"/>
        <v>1</v>
      </c>
      <c r="D237" s="38">
        <v>51653</v>
      </c>
      <c r="E237">
        <f>VLOOKUP(YEAR(D237),'Greenhouse Gas Costs Avoided'!$A$2:$O$32,10,FALSE)</f>
        <v>5.652043268573788</v>
      </c>
      <c r="F237">
        <f>VLOOKUP(YEAR(D237),'Greenhouse Gas Costs Avoided'!$A$2:$O$32,15,FALSE)</f>
        <v>6.7450019445028957</v>
      </c>
      <c r="G237">
        <f>VLOOKUP(YEAR(D237),'Emissions Credit Price'!$A$3:$M$33,13,FALSE)</f>
        <v>6.7417949999999998</v>
      </c>
      <c r="H237">
        <f>MAX(VLOOKUP(YEAR(D237),'Emissions Credit Price'!$A$3:$M$33,11,FALSE),F237)</f>
        <v>6.7450019445028957</v>
      </c>
    </row>
    <row r="238" spans="1:8" x14ac:dyDescent="0.35">
      <c r="A238">
        <f t="shared" si="9"/>
        <v>2041</v>
      </c>
      <c r="B238">
        <f t="shared" si="10"/>
        <v>7</v>
      </c>
      <c r="C238">
        <f t="shared" si="11"/>
        <v>1</v>
      </c>
      <c r="D238" s="38">
        <v>51683</v>
      </c>
      <c r="E238">
        <f>VLOOKUP(YEAR(D238),'Greenhouse Gas Costs Avoided'!$A$2:$O$32,10,FALSE)</f>
        <v>5.652043268573788</v>
      </c>
      <c r="F238">
        <f>VLOOKUP(YEAR(D238),'Greenhouse Gas Costs Avoided'!$A$2:$O$32,15,FALSE)</f>
        <v>6.7450019445028957</v>
      </c>
      <c r="G238">
        <f>VLOOKUP(YEAR(D238),'Emissions Credit Price'!$A$3:$M$33,13,FALSE)</f>
        <v>6.7417949999999998</v>
      </c>
      <c r="H238">
        <f>MAX(VLOOKUP(YEAR(D238),'Emissions Credit Price'!$A$3:$M$33,11,FALSE),F238)</f>
        <v>6.7450019445028957</v>
      </c>
    </row>
    <row r="239" spans="1:8" x14ac:dyDescent="0.35">
      <c r="A239">
        <f t="shared" si="9"/>
        <v>2041</v>
      </c>
      <c r="B239">
        <f t="shared" si="10"/>
        <v>8</v>
      </c>
      <c r="C239">
        <f t="shared" si="11"/>
        <v>1</v>
      </c>
      <c r="D239" s="38">
        <v>51714</v>
      </c>
      <c r="E239">
        <f>VLOOKUP(YEAR(D239),'Greenhouse Gas Costs Avoided'!$A$2:$O$32,10,FALSE)</f>
        <v>5.652043268573788</v>
      </c>
      <c r="F239">
        <f>VLOOKUP(YEAR(D239),'Greenhouse Gas Costs Avoided'!$A$2:$O$32,15,FALSE)</f>
        <v>6.7450019445028957</v>
      </c>
      <c r="G239">
        <f>VLOOKUP(YEAR(D239),'Emissions Credit Price'!$A$3:$M$33,13,FALSE)</f>
        <v>6.7417949999999998</v>
      </c>
      <c r="H239">
        <f>MAX(VLOOKUP(YEAR(D239),'Emissions Credit Price'!$A$3:$M$33,11,FALSE),F239)</f>
        <v>6.7450019445028957</v>
      </c>
    </row>
    <row r="240" spans="1:8" x14ac:dyDescent="0.35">
      <c r="A240">
        <f t="shared" si="9"/>
        <v>2041</v>
      </c>
      <c r="B240">
        <f t="shared" si="10"/>
        <v>9</v>
      </c>
      <c r="C240">
        <f t="shared" si="11"/>
        <v>1</v>
      </c>
      <c r="D240" s="38">
        <v>51745</v>
      </c>
      <c r="E240">
        <f>VLOOKUP(YEAR(D240),'Greenhouse Gas Costs Avoided'!$A$2:$O$32,10,FALSE)</f>
        <v>5.652043268573788</v>
      </c>
      <c r="F240">
        <f>VLOOKUP(YEAR(D240),'Greenhouse Gas Costs Avoided'!$A$2:$O$32,15,FALSE)</f>
        <v>6.7450019445028957</v>
      </c>
      <c r="G240">
        <f>VLOOKUP(YEAR(D240),'Emissions Credit Price'!$A$3:$M$33,13,FALSE)</f>
        <v>6.7417949999999998</v>
      </c>
      <c r="H240">
        <f>MAX(VLOOKUP(YEAR(D240),'Emissions Credit Price'!$A$3:$M$33,11,FALSE),F240)</f>
        <v>6.7450019445028957</v>
      </c>
    </row>
    <row r="241" spans="1:8" x14ac:dyDescent="0.35">
      <c r="A241">
        <f t="shared" si="9"/>
        <v>2041</v>
      </c>
      <c r="B241">
        <f t="shared" si="10"/>
        <v>10</v>
      </c>
      <c r="C241">
        <f t="shared" si="11"/>
        <v>1</v>
      </c>
      <c r="D241" s="38">
        <v>51775</v>
      </c>
      <c r="E241">
        <f>VLOOKUP(YEAR(D241),'Greenhouse Gas Costs Avoided'!$A$2:$O$32,10,FALSE)</f>
        <v>5.652043268573788</v>
      </c>
      <c r="F241">
        <f>VLOOKUP(YEAR(D241),'Greenhouse Gas Costs Avoided'!$A$2:$O$32,15,FALSE)</f>
        <v>6.7450019445028957</v>
      </c>
      <c r="G241">
        <f>VLOOKUP(YEAR(D241),'Emissions Credit Price'!$A$3:$M$33,13,FALSE)</f>
        <v>6.7417949999999998</v>
      </c>
      <c r="H241">
        <f>MAX(VLOOKUP(YEAR(D241),'Emissions Credit Price'!$A$3:$M$33,11,FALSE),F241)</f>
        <v>6.7450019445028957</v>
      </c>
    </row>
    <row r="242" spans="1:8" x14ac:dyDescent="0.35">
      <c r="A242">
        <f t="shared" si="9"/>
        <v>2041</v>
      </c>
      <c r="B242">
        <f t="shared" si="10"/>
        <v>11</v>
      </c>
      <c r="C242">
        <f t="shared" si="11"/>
        <v>1</v>
      </c>
      <c r="D242" s="38">
        <v>51806</v>
      </c>
      <c r="E242">
        <f>VLOOKUP(YEAR(D242),'Greenhouse Gas Costs Avoided'!$A$2:$O$32,10,FALSE)</f>
        <v>5.652043268573788</v>
      </c>
      <c r="F242">
        <f>VLOOKUP(YEAR(D242),'Greenhouse Gas Costs Avoided'!$A$2:$O$32,15,FALSE)</f>
        <v>6.7450019445028957</v>
      </c>
      <c r="G242">
        <f>VLOOKUP(YEAR(D242),'Emissions Credit Price'!$A$3:$M$33,13,FALSE)</f>
        <v>6.7417949999999998</v>
      </c>
      <c r="H242">
        <f>MAX(VLOOKUP(YEAR(D242),'Emissions Credit Price'!$A$3:$M$33,11,FALSE),F242)</f>
        <v>6.7450019445028957</v>
      </c>
    </row>
    <row r="243" spans="1:8" x14ac:dyDescent="0.35">
      <c r="A243">
        <f t="shared" si="9"/>
        <v>2041</v>
      </c>
      <c r="B243">
        <f t="shared" si="10"/>
        <v>12</v>
      </c>
      <c r="C243">
        <f t="shared" si="11"/>
        <v>1</v>
      </c>
      <c r="D243" s="38">
        <v>51836</v>
      </c>
      <c r="E243">
        <f>VLOOKUP(YEAR(D243),'Greenhouse Gas Costs Avoided'!$A$2:$O$32,10,FALSE)</f>
        <v>5.652043268573788</v>
      </c>
      <c r="F243">
        <f>VLOOKUP(YEAR(D243),'Greenhouse Gas Costs Avoided'!$A$2:$O$32,15,FALSE)</f>
        <v>6.7450019445028957</v>
      </c>
      <c r="G243">
        <f>VLOOKUP(YEAR(D243),'Emissions Credit Price'!$A$3:$M$33,13,FALSE)</f>
        <v>6.7417949999999998</v>
      </c>
      <c r="H243">
        <f>MAX(VLOOKUP(YEAR(D243),'Emissions Credit Price'!$A$3:$M$33,11,FALSE),F243)</f>
        <v>6.7450019445028957</v>
      </c>
    </row>
    <row r="244" spans="1:8" x14ac:dyDescent="0.35">
      <c r="A244">
        <f t="shared" si="9"/>
        <v>2042</v>
      </c>
      <c r="B244">
        <f t="shared" si="10"/>
        <v>1</v>
      </c>
      <c r="C244">
        <f t="shared" si="11"/>
        <v>1</v>
      </c>
      <c r="D244" s="38">
        <v>51867</v>
      </c>
      <c r="E244">
        <f>VLOOKUP(YEAR(D244),'Greenhouse Gas Costs Avoided'!$A$2:$O$32,10,FALSE)</f>
        <v>5.7177647019292968</v>
      </c>
      <c r="F244">
        <f>VLOOKUP(YEAR(D244),'Greenhouse Gas Costs Avoided'!$A$2:$O$32,15,FALSE)</f>
        <v>6.8234321996715348</v>
      </c>
      <c r="G244">
        <f>VLOOKUP(YEAR(D244),'Emissions Credit Price'!$A$3:$M$33,13,FALSE)</f>
        <v>6.79488</v>
      </c>
      <c r="H244">
        <f>MAX(VLOOKUP(YEAR(D244),'Emissions Credit Price'!$A$3:$M$33,11,FALSE),F244)</f>
        <v>6.8234321996715348</v>
      </c>
    </row>
    <row r="245" spans="1:8" x14ac:dyDescent="0.35">
      <c r="A245">
        <f t="shared" si="9"/>
        <v>2042</v>
      </c>
      <c r="B245">
        <f t="shared" si="10"/>
        <v>2</v>
      </c>
      <c r="C245">
        <f t="shared" si="11"/>
        <v>1</v>
      </c>
      <c r="D245" s="38">
        <v>51898</v>
      </c>
      <c r="E245">
        <f>VLOOKUP(YEAR(D245),'Greenhouse Gas Costs Avoided'!$A$2:$O$32,10,FALSE)</f>
        <v>5.7177647019292968</v>
      </c>
      <c r="F245">
        <f>VLOOKUP(YEAR(D245),'Greenhouse Gas Costs Avoided'!$A$2:$O$32,15,FALSE)</f>
        <v>6.8234321996715348</v>
      </c>
      <c r="G245">
        <f>VLOOKUP(YEAR(D245),'Emissions Credit Price'!$A$3:$M$33,13,FALSE)</f>
        <v>6.79488</v>
      </c>
      <c r="H245">
        <f>MAX(VLOOKUP(YEAR(D245),'Emissions Credit Price'!$A$3:$M$33,11,FALSE),F245)</f>
        <v>6.8234321996715348</v>
      </c>
    </row>
    <row r="246" spans="1:8" x14ac:dyDescent="0.35">
      <c r="A246">
        <f t="shared" si="9"/>
        <v>2042</v>
      </c>
      <c r="B246">
        <f t="shared" si="10"/>
        <v>3</v>
      </c>
      <c r="C246">
        <f t="shared" si="11"/>
        <v>1</v>
      </c>
      <c r="D246" s="38">
        <v>51926</v>
      </c>
      <c r="E246">
        <f>VLOOKUP(YEAR(D246),'Greenhouse Gas Costs Avoided'!$A$2:$O$32,10,FALSE)</f>
        <v>5.7177647019292968</v>
      </c>
      <c r="F246">
        <f>VLOOKUP(YEAR(D246),'Greenhouse Gas Costs Avoided'!$A$2:$O$32,15,FALSE)</f>
        <v>6.8234321996715348</v>
      </c>
      <c r="G246">
        <f>VLOOKUP(YEAR(D246),'Emissions Credit Price'!$A$3:$M$33,13,FALSE)</f>
        <v>6.79488</v>
      </c>
      <c r="H246">
        <f>MAX(VLOOKUP(YEAR(D246),'Emissions Credit Price'!$A$3:$M$33,11,FALSE),F246)</f>
        <v>6.8234321996715348</v>
      </c>
    </row>
    <row r="247" spans="1:8" x14ac:dyDescent="0.35">
      <c r="A247">
        <f t="shared" si="9"/>
        <v>2042</v>
      </c>
      <c r="B247">
        <f t="shared" si="10"/>
        <v>4</v>
      </c>
      <c r="C247">
        <f t="shared" si="11"/>
        <v>1</v>
      </c>
      <c r="D247" s="38">
        <v>51957</v>
      </c>
      <c r="E247">
        <f>VLOOKUP(YEAR(D247),'Greenhouse Gas Costs Avoided'!$A$2:$O$32,10,FALSE)</f>
        <v>5.7177647019292968</v>
      </c>
      <c r="F247">
        <f>VLOOKUP(YEAR(D247),'Greenhouse Gas Costs Avoided'!$A$2:$O$32,15,FALSE)</f>
        <v>6.8234321996715348</v>
      </c>
      <c r="G247">
        <f>VLOOKUP(YEAR(D247),'Emissions Credit Price'!$A$3:$M$33,13,FALSE)</f>
        <v>6.79488</v>
      </c>
      <c r="H247">
        <f>MAX(VLOOKUP(YEAR(D247),'Emissions Credit Price'!$A$3:$M$33,11,FALSE),F247)</f>
        <v>6.8234321996715348</v>
      </c>
    </row>
    <row r="248" spans="1:8" x14ac:dyDescent="0.35">
      <c r="A248">
        <f t="shared" si="9"/>
        <v>2042</v>
      </c>
      <c r="B248">
        <f t="shared" si="10"/>
        <v>5</v>
      </c>
      <c r="C248">
        <f t="shared" si="11"/>
        <v>1</v>
      </c>
      <c r="D248" s="38">
        <v>51987</v>
      </c>
      <c r="E248">
        <f>VLOOKUP(YEAR(D248),'Greenhouse Gas Costs Avoided'!$A$2:$O$32,10,FALSE)</f>
        <v>5.7177647019292968</v>
      </c>
      <c r="F248">
        <f>VLOOKUP(YEAR(D248),'Greenhouse Gas Costs Avoided'!$A$2:$O$32,15,FALSE)</f>
        <v>6.8234321996715348</v>
      </c>
      <c r="G248">
        <f>VLOOKUP(YEAR(D248),'Emissions Credit Price'!$A$3:$M$33,13,FALSE)</f>
        <v>6.79488</v>
      </c>
      <c r="H248">
        <f>MAX(VLOOKUP(YEAR(D248),'Emissions Credit Price'!$A$3:$M$33,11,FALSE),F248)</f>
        <v>6.8234321996715348</v>
      </c>
    </row>
    <row r="249" spans="1:8" x14ac:dyDescent="0.35">
      <c r="A249">
        <f t="shared" si="9"/>
        <v>2042</v>
      </c>
      <c r="B249">
        <f t="shared" si="10"/>
        <v>6</v>
      </c>
      <c r="C249">
        <f t="shared" si="11"/>
        <v>1</v>
      </c>
      <c r="D249" s="38">
        <v>52018</v>
      </c>
      <c r="E249">
        <f>VLOOKUP(YEAR(D249),'Greenhouse Gas Costs Avoided'!$A$2:$O$32,10,FALSE)</f>
        <v>5.7177647019292968</v>
      </c>
      <c r="F249">
        <f>VLOOKUP(YEAR(D249),'Greenhouse Gas Costs Avoided'!$A$2:$O$32,15,FALSE)</f>
        <v>6.8234321996715348</v>
      </c>
      <c r="G249">
        <f>VLOOKUP(YEAR(D249),'Emissions Credit Price'!$A$3:$M$33,13,FALSE)</f>
        <v>6.79488</v>
      </c>
      <c r="H249">
        <f>MAX(VLOOKUP(YEAR(D249),'Emissions Credit Price'!$A$3:$M$33,11,FALSE),F249)</f>
        <v>6.8234321996715348</v>
      </c>
    </row>
    <row r="250" spans="1:8" x14ac:dyDescent="0.35">
      <c r="A250">
        <f t="shared" si="9"/>
        <v>2042</v>
      </c>
      <c r="B250">
        <f t="shared" si="10"/>
        <v>7</v>
      </c>
      <c r="C250">
        <f t="shared" si="11"/>
        <v>1</v>
      </c>
      <c r="D250" s="38">
        <v>52048</v>
      </c>
      <c r="E250">
        <f>VLOOKUP(YEAR(D250),'Greenhouse Gas Costs Avoided'!$A$2:$O$32,10,FALSE)</f>
        <v>5.7177647019292968</v>
      </c>
      <c r="F250">
        <f>VLOOKUP(YEAR(D250),'Greenhouse Gas Costs Avoided'!$A$2:$O$32,15,FALSE)</f>
        <v>6.8234321996715348</v>
      </c>
      <c r="G250">
        <f>VLOOKUP(YEAR(D250),'Emissions Credit Price'!$A$3:$M$33,13,FALSE)</f>
        <v>6.79488</v>
      </c>
      <c r="H250">
        <f>MAX(VLOOKUP(YEAR(D250),'Emissions Credit Price'!$A$3:$M$33,11,FALSE),F250)</f>
        <v>6.8234321996715348</v>
      </c>
    </row>
    <row r="251" spans="1:8" x14ac:dyDescent="0.35">
      <c r="A251">
        <f t="shared" si="9"/>
        <v>2042</v>
      </c>
      <c r="B251">
        <f t="shared" si="10"/>
        <v>8</v>
      </c>
      <c r="C251">
        <f t="shared" si="11"/>
        <v>1</v>
      </c>
      <c r="D251" s="38">
        <v>52079</v>
      </c>
      <c r="E251">
        <f>VLOOKUP(YEAR(D251),'Greenhouse Gas Costs Avoided'!$A$2:$O$32,10,FALSE)</f>
        <v>5.7177647019292968</v>
      </c>
      <c r="F251">
        <f>VLOOKUP(YEAR(D251),'Greenhouse Gas Costs Avoided'!$A$2:$O$32,15,FALSE)</f>
        <v>6.8234321996715348</v>
      </c>
      <c r="G251">
        <f>VLOOKUP(YEAR(D251),'Emissions Credit Price'!$A$3:$M$33,13,FALSE)</f>
        <v>6.79488</v>
      </c>
      <c r="H251">
        <f>MAX(VLOOKUP(YEAR(D251),'Emissions Credit Price'!$A$3:$M$33,11,FALSE),F251)</f>
        <v>6.8234321996715348</v>
      </c>
    </row>
    <row r="252" spans="1:8" x14ac:dyDescent="0.35">
      <c r="A252">
        <f t="shared" si="9"/>
        <v>2042</v>
      </c>
      <c r="B252">
        <f t="shared" si="10"/>
        <v>9</v>
      </c>
      <c r="C252">
        <f t="shared" si="11"/>
        <v>1</v>
      </c>
      <c r="D252" s="38">
        <v>52110</v>
      </c>
      <c r="E252">
        <f>VLOOKUP(YEAR(D252),'Greenhouse Gas Costs Avoided'!$A$2:$O$32,10,FALSE)</f>
        <v>5.7177647019292968</v>
      </c>
      <c r="F252">
        <f>VLOOKUP(YEAR(D252),'Greenhouse Gas Costs Avoided'!$A$2:$O$32,15,FALSE)</f>
        <v>6.8234321996715348</v>
      </c>
      <c r="G252">
        <f>VLOOKUP(YEAR(D252),'Emissions Credit Price'!$A$3:$M$33,13,FALSE)</f>
        <v>6.79488</v>
      </c>
      <c r="H252">
        <f>MAX(VLOOKUP(YEAR(D252),'Emissions Credit Price'!$A$3:$M$33,11,FALSE),F252)</f>
        <v>6.8234321996715348</v>
      </c>
    </row>
    <row r="253" spans="1:8" x14ac:dyDescent="0.35">
      <c r="A253">
        <f t="shared" si="9"/>
        <v>2042</v>
      </c>
      <c r="B253">
        <f t="shared" si="10"/>
        <v>10</v>
      </c>
      <c r="C253">
        <f t="shared" si="11"/>
        <v>1</v>
      </c>
      <c r="D253" s="38">
        <v>52140</v>
      </c>
      <c r="E253">
        <f>VLOOKUP(YEAR(D253),'Greenhouse Gas Costs Avoided'!$A$2:$O$32,10,FALSE)</f>
        <v>5.7177647019292968</v>
      </c>
      <c r="F253">
        <f>VLOOKUP(YEAR(D253),'Greenhouse Gas Costs Avoided'!$A$2:$O$32,15,FALSE)</f>
        <v>6.8234321996715348</v>
      </c>
      <c r="G253">
        <f>VLOOKUP(YEAR(D253),'Emissions Credit Price'!$A$3:$M$33,13,FALSE)</f>
        <v>6.79488</v>
      </c>
      <c r="H253">
        <f>MAX(VLOOKUP(YEAR(D253),'Emissions Credit Price'!$A$3:$M$33,11,FALSE),F253)</f>
        <v>6.8234321996715348</v>
      </c>
    </row>
    <row r="254" spans="1:8" x14ac:dyDescent="0.35">
      <c r="A254">
        <f t="shared" si="9"/>
        <v>2042</v>
      </c>
      <c r="B254">
        <f t="shared" si="10"/>
        <v>11</v>
      </c>
      <c r="C254">
        <f t="shared" si="11"/>
        <v>1</v>
      </c>
      <c r="D254" s="38">
        <v>52171</v>
      </c>
      <c r="E254">
        <f>VLOOKUP(YEAR(D254),'Greenhouse Gas Costs Avoided'!$A$2:$O$32,10,FALSE)</f>
        <v>5.7177647019292968</v>
      </c>
      <c r="F254">
        <f>VLOOKUP(YEAR(D254),'Greenhouse Gas Costs Avoided'!$A$2:$O$32,15,FALSE)</f>
        <v>6.8234321996715348</v>
      </c>
      <c r="G254">
        <f>VLOOKUP(YEAR(D254),'Emissions Credit Price'!$A$3:$M$33,13,FALSE)</f>
        <v>6.79488</v>
      </c>
      <c r="H254">
        <f>MAX(VLOOKUP(YEAR(D254),'Emissions Credit Price'!$A$3:$M$33,11,FALSE),F254)</f>
        <v>6.8234321996715348</v>
      </c>
    </row>
    <row r="255" spans="1:8" x14ac:dyDescent="0.35">
      <c r="A255">
        <f t="shared" si="9"/>
        <v>2042</v>
      </c>
      <c r="B255">
        <f t="shared" si="10"/>
        <v>12</v>
      </c>
      <c r="C255">
        <f t="shared" si="11"/>
        <v>1</v>
      </c>
      <c r="D255" s="38">
        <v>52201</v>
      </c>
      <c r="E255">
        <f>VLOOKUP(YEAR(D255),'Greenhouse Gas Costs Avoided'!$A$2:$O$32,10,FALSE)</f>
        <v>5.7177647019292968</v>
      </c>
      <c r="F255">
        <f>VLOOKUP(YEAR(D255),'Greenhouse Gas Costs Avoided'!$A$2:$O$32,15,FALSE)</f>
        <v>6.8234321996715348</v>
      </c>
      <c r="G255">
        <f>VLOOKUP(YEAR(D255),'Emissions Credit Price'!$A$3:$M$33,13,FALSE)</f>
        <v>6.79488</v>
      </c>
      <c r="H255">
        <f>MAX(VLOOKUP(YEAR(D255),'Emissions Credit Price'!$A$3:$M$33,11,FALSE),F255)</f>
        <v>6.8234321996715348</v>
      </c>
    </row>
    <row r="256" spans="1:8" x14ac:dyDescent="0.35">
      <c r="A256">
        <f t="shared" si="9"/>
        <v>2043</v>
      </c>
      <c r="B256">
        <f t="shared" si="10"/>
        <v>1</v>
      </c>
      <c r="C256">
        <f t="shared" si="11"/>
        <v>1</v>
      </c>
      <c r="D256" s="38">
        <v>52232</v>
      </c>
      <c r="E256">
        <f>VLOOKUP(YEAR(D256),'Greenhouse Gas Costs Avoided'!$A$2:$O$32,10,FALSE)</f>
        <v>5.7834861352848064</v>
      </c>
      <c r="F256">
        <f>VLOOKUP(YEAR(D256),'Greenhouse Gas Costs Avoided'!$A$2:$O$32,15,FALSE)</f>
        <v>6.901862454840173</v>
      </c>
      <c r="G256">
        <f>VLOOKUP(YEAR(D256),'Emissions Credit Price'!$A$3:$M$33,13,FALSE)</f>
        <v>6.8479650000000003</v>
      </c>
      <c r="H256">
        <f>MAX(VLOOKUP(YEAR(D256),'Emissions Credit Price'!$A$3:$M$33,11,FALSE),F256)</f>
        <v>6.901862454840173</v>
      </c>
    </row>
    <row r="257" spans="1:8" x14ac:dyDescent="0.35">
      <c r="A257">
        <f t="shared" si="9"/>
        <v>2043</v>
      </c>
      <c r="B257">
        <f t="shared" si="10"/>
        <v>2</v>
      </c>
      <c r="C257">
        <f t="shared" si="11"/>
        <v>1</v>
      </c>
      <c r="D257" s="38">
        <v>52263</v>
      </c>
      <c r="E257">
        <f>VLOOKUP(YEAR(D257),'Greenhouse Gas Costs Avoided'!$A$2:$O$32,10,FALSE)</f>
        <v>5.7834861352848064</v>
      </c>
      <c r="F257">
        <f>VLOOKUP(YEAR(D257),'Greenhouse Gas Costs Avoided'!$A$2:$O$32,15,FALSE)</f>
        <v>6.901862454840173</v>
      </c>
      <c r="G257">
        <f>VLOOKUP(YEAR(D257),'Emissions Credit Price'!$A$3:$M$33,13,FALSE)</f>
        <v>6.8479650000000003</v>
      </c>
      <c r="H257">
        <f>MAX(VLOOKUP(YEAR(D257),'Emissions Credit Price'!$A$3:$M$33,11,FALSE),F257)</f>
        <v>6.901862454840173</v>
      </c>
    </row>
    <row r="258" spans="1:8" x14ac:dyDescent="0.35">
      <c r="A258">
        <f t="shared" si="9"/>
        <v>2043</v>
      </c>
      <c r="B258">
        <f t="shared" si="10"/>
        <v>3</v>
      </c>
      <c r="C258">
        <f t="shared" si="11"/>
        <v>1</v>
      </c>
      <c r="D258" s="38">
        <v>52291</v>
      </c>
      <c r="E258">
        <f>VLOOKUP(YEAR(D258),'Greenhouse Gas Costs Avoided'!$A$2:$O$32,10,FALSE)</f>
        <v>5.7834861352848064</v>
      </c>
      <c r="F258">
        <f>VLOOKUP(YEAR(D258),'Greenhouse Gas Costs Avoided'!$A$2:$O$32,15,FALSE)</f>
        <v>6.901862454840173</v>
      </c>
      <c r="G258">
        <f>VLOOKUP(YEAR(D258),'Emissions Credit Price'!$A$3:$M$33,13,FALSE)</f>
        <v>6.8479650000000003</v>
      </c>
      <c r="H258">
        <f>MAX(VLOOKUP(YEAR(D258),'Emissions Credit Price'!$A$3:$M$33,11,FALSE),F258)</f>
        <v>6.901862454840173</v>
      </c>
    </row>
    <row r="259" spans="1:8" x14ac:dyDescent="0.35">
      <c r="A259">
        <f t="shared" ref="A259:A322" si="12">YEAR(D259)</f>
        <v>2043</v>
      </c>
      <c r="B259">
        <f t="shared" ref="B259:B322" si="13">MONTH(D259)</f>
        <v>4</v>
      </c>
      <c r="C259">
        <f t="shared" ref="C259:C322" si="14">DAY(D259)</f>
        <v>1</v>
      </c>
      <c r="D259" s="38">
        <v>52322</v>
      </c>
      <c r="E259">
        <f>VLOOKUP(YEAR(D259),'Greenhouse Gas Costs Avoided'!$A$2:$O$32,10,FALSE)</f>
        <v>5.7834861352848064</v>
      </c>
      <c r="F259">
        <f>VLOOKUP(YEAR(D259),'Greenhouse Gas Costs Avoided'!$A$2:$O$32,15,FALSE)</f>
        <v>6.901862454840173</v>
      </c>
      <c r="G259">
        <f>VLOOKUP(YEAR(D259),'Emissions Credit Price'!$A$3:$M$33,13,FALSE)</f>
        <v>6.8479650000000003</v>
      </c>
      <c r="H259">
        <f>MAX(VLOOKUP(YEAR(D259),'Emissions Credit Price'!$A$3:$M$33,11,FALSE),F259)</f>
        <v>6.901862454840173</v>
      </c>
    </row>
    <row r="260" spans="1:8" x14ac:dyDescent="0.35">
      <c r="A260">
        <f t="shared" si="12"/>
        <v>2043</v>
      </c>
      <c r="B260">
        <f t="shared" si="13"/>
        <v>5</v>
      </c>
      <c r="C260">
        <f t="shared" si="14"/>
        <v>1</v>
      </c>
      <c r="D260" s="38">
        <v>52352</v>
      </c>
      <c r="E260">
        <f>VLOOKUP(YEAR(D260),'Greenhouse Gas Costs Avoided'!$A$2:$O$32,10,FALSE)</f>
        <v>5.7834861352848064</v>
      </c>
      <c r="F260">
        <f>VLOOKUP(YEAR(D260),'Greenhouse Gas Costs Avoided'!$A$2:$O$32,15,FALSE)</f>
        <v>6.901862454840173</v>
      </c>
      <c r="G260">
        <f>VLOOKUP(YEAR(D260),'Emissions Credit Price'!$A$3:$M$33,13,FALSE)</f>
        <v>6.8479650000000003</v>
      </c>
      <c r="H260">
        <f>MAX(VLOOKUP(YEAR(D260),'Emissions Credit Price'!$A$3:$M$33,11,FALSE),F260)</f>
        <v>6.901862454840173</v>
      </c>
    </row>
    <row r="261" spans="1:8" x14ac:dyDescent="0.35">
      <c r="A261">
        <f t="shared" si="12"/>
        <v>2043</v>
      </c>
      <c r="B261">
        <f t="shared" si="13"/>
        <v>6</v>
      </c>
      <c r="C261">
        <f t="shared" si="14"/>
        <v>1</v>
      </c>
      <c r="D261" s="38">
        <v>52383</v>
      </c>
      <c r="E261">
        <f>VLOOKUP(YEAR(D261),'Greenhouse Gas Costs Avoided'!$A$2:$O$32,10,FALSE)</f>
        <v>5.7834861352848064</v>
      </c>
      <c r="F261">
        <f>VLOOKUP(YEAR(D261),'Greenhouse Gas Costs Avoided'!$A$2:$O$32,15,FALSE)</f>
        <v>6.901862454840173</v>
      </c>
      <c r="G261">
        <f>VLOOKUP(YEAR(D261),'Emissions Credit Price'!$A$3:$M$33,13,FALSE)</f>
        <v>6.8479650000000003</v>
      </c>
      <c r="H261">
        <f>MAX(VLOOKUP(YEAR(D261),'Emissions Credit Price'!$A$3:$M$33,11,FALSE),F261)</f>
        <v>6.901862454840173</v>
      </c>
    </row>
    <row r="262" spans="1:8" x14ac:dyDescent="0.35">
      <c r="A262">
        <f t="shared" si="12"/>
        <v>2043</v>
      </c>
      <c r="B262">
        <f t="shared" si="13"/>
        <v>7</v>
      </c>
      <c r="C262">
        <f t="shared" si="14"/>
        <v>1</v>
      </c>
      <c r="D262" s="38">
        <v>52413</v>
      </c>
      <c r="E262">
        <f>VLOOKUP(YEAR(D262),'Greenhouse Gas Costs Avoided'!$A$2:$O$32,10,FALSE)</f>
        <v>5.7834861352848064</v>
      </c>
      <c r="F262">
        <f>VLOOKUP(YEAR(D262),'Greenhouse Gas Costs Avoided'!$A$2:$O$32,15,FALSE)</f>
        <v>6.901862454840173</v>
      </c>
      <c r="G262">
        <f>VLOOKUP(YEAR(D262),'Emissions Credit Price'!$A$3:$M$33,13,FALSE)</f>
        <v>6.8479650000000003</v>
      </c>
      <c r="H262">
        <f>MAX(VLOOKUP(YEAR(D262),'Emissions Credit Price'!$A$3:$M$33,11,FALSE),F262)</f>
        <v>6.901862454840173</v>
      </c>
    </row>
    <row r="263" spans="1:8" x14ac:dyDescent="0.35">
      <c r="A263">
        <f t="shared" si="12"/>
        <v>2043</v>
      </c>
      <c r="B263">
        <f t="shared" si="13"/>
        <v>8</v>
      </c>
      <c r="C263">
        <f t="shared" si="14"/>
        <v>1</v>
      </c>
      <c r="D263" s="38">
        <v>52444</v>
      </c>
      <c r="E263">
        <f>VLOOKUP(YEAR(D263),'Greenhouse Gas Costs Avoided'!$A$2:$O$32,10,FALSE)</f>
        <v>5.7834861352848064</v>
      </c>
      <c r="F263">
        <f>VLOOKUP(YEAR(D263),'Greenhouse Gas Costs Avoided'!$A$2:$O$32,15,FALSE)</f>
        <v>6.901862454840173</v>
      </c>
      <c r="G263">
        <f>VLOOKUP(YEAR(D263),'Emissions Credit Price'!$A$3:$M$33,13,FALSE)</f>
        <v>6.8479650000000003</v>
      </c>
      <c r="H263">
        <f>MAX(VLOOKUP(YEAR(D263),'Emissions Credit Price'!$A$3:$M$33,11,FALSE),F263)</f>
        <v>6.901862454840173</v>
      </c>
    </row>
    <row r="264" spans="1:8" x14ac:dyDescent="0.35">
      <c r="A264">
        <f t="shared" si="12"/>
        <v>2043</v>
      </c>
      <c r="B264">
        <f t="shared" si="13"/>
        <v>9</v>
      </c>
      <c r="C264">
        <f t="shared" si="14"/>
        <v>1</v>
      </c>
      <c r="D264" s="38">
        <v>52475</v>
      </c>
      <c r="E264">
        <f>VLOOKUP(YEAR(D264),'Greenhouse Gas Costs Avoided'!$A$2:$O$32,10,FALSE)</f>
        <v>5.7834861352848064</v>
      </c>
      <c r="F264">
        <f>VLOOKUP(YEAR(D264),'Greenhouse Gas Costs Avoided'!$A$2:$O$32,15,FALSE)</f>
        <v>6.901862454840173</v>
      </c>
      <c r="G264">
        <f>VLOOKUP(YEAR(D264),'Emissions Credit Price'!$A$3:$M$33,13,FALSE)</f>
        <v>6.8479650000000003</v>
      </c>
      <c r="H264">
        <f>MAX(VLOOKUP(YEAR(D264),'Emissions Credit Price'!$A$3:$M$33,11,FALSE),F264)</f>
        <v>6.901862454840173</v>
      </c>
    </row>
    <row r="265" spans="1:8" x14ac:dyDescent="0.35">
      <c r="A265">
        <f t="shared" si="12"/>
        <v>2043</v>
      </c>
      <c r="B265">
        <f t="shared" si="13"/>
        <v>10</v>
      </c>
      <c r="C265">
        <f t="shared" si="14"/>
        <v>1</v>
      </c>
      <c r="D265" s="38">
        <v>52505</v>
      </c>
      <c r="E265">
        <f>VLOOKUP(YEAR(D265),'Greenhouse Gas Costs Avoided'!$A$2:$O$32,10,FALSE)</f>
        <v>5.7834861352848064</v>
      </c>
      <c r="F265">
        <f>VLOOKUP(YEAR(D265),'Greenhouse Gas Costs Avoided'!$A$2:$O$32,15,FALSE)</f>
        <v>6.901862454840173</v>
      </c>
      <c r="G265">
        <f>VLOOKUP(YEAR(D265),'Emissions Credit Price'!$A$3:$M$33,13,FALSE)</f>
        <v>6.8479650000000003</v>
      </c>
      <c r="H265">
        <f>MAX(VLOOKUP(YEAR(D265),'Emissions Credit Price'!$A$3:$M$33,11,FALSE),F265)</f>
        <v>6.901862454840173</v>
      </c>
    </row>
    <row r="266" spans="1:8" x14ac:dyDescent="0.35">
      <c r="A266">
        <f t="shared" si="12"/>
        <v>2043</v>
      </c>
      <c r="B266">
        <f t="shared" si="13"/>
        <v>11</v>
      </c>
      <c r="C266">
        <f t="shared" si="14"/>
        <v>1</v>
      </c>
      <c r="D266" s="38">
        <v>52536</v>
      </c>
      <c r="E266">
        <f>VLOOKUP(YEAR(D266),'Greenhouse Gas Costs Avoided'!$A$2:$O$32,10,FALSE)</f>
        <v>5.7834861352848064</v>
      </c>
      <c r="F266">
        <f>VLOOKUP(YEAR(D266),'Greenhouse Gas Costs Avoided'!$A$2:$O$32,15,FALSE)</f>
        <v>6.901862454840173</v>
      </c>
      <c r="G266">
        <f>VLOOKUP(YEAR(D266),'Emissions Credit Price'!$A$3:$M$33,13,FALSE)</f>
        <v>6.8479650000000003</v>
      </c>
      <c r="H266">
        <f>MAX(VLOOKUP(YEAR(D266),'Emissions Credit Price'!$A$3:$M$33,11,FALSE),F266)</f>
        <v>6.901862454840173</v>
      </c>
    </row>
    <row r="267" spans="1:8" x14ac:dyDescent="0.35">
      <c r="A267">
        <f t="shared" si="12"/>
        <v>2043</v>
      </c>
      <c r="B267">
        <f t="shared" si="13"/>
        <v>12</v>
      </c>
      <c r="C267">
        <f t="shared" si="14"/>
        <v>1</v>
      </c>
      <c r="D267" s="38">
        <v>52566</v>
      </c>
      <c r="E267">
        <f>VLOOKUP(YEAR(D267),'Greenhouse Gas Costs Avoided'!$A$2:$O$32,10,FALSE)</f>
        <v>5.7834861352848064</v>
      </c>
      <c r="F267">
        <f>VLOOKUP(YEAR(D267),'Greenhouse Gas Costs Avoided'!$A$2:$O$32,15,FALSE)</f>
        <v>6.901862454840173</v>
      </c>
      <c r="G267">
        <f>VLOOKUP(YEAR(D267),'Emissions Credit Price'!$A$3:$M$33,13,FALSE)</f>
        <v>6.8479650000000003</v>
      </c>
      <c r="H267">
        <f>MAX(VLOOKUP(YEAR(D267),'Emissions Credit Price'!$A$3:$M$33,11,FALSE),F267)</f>
        <v>6.901862454840173</v>
      </c>
    </row>
    <row r="268" spans="1:8" x14ac:dyDescent="0.35">
      <c r="A268">
        <f t="shared" si="12"/>
        <v>2044</v>
      </c>
      <c r="B268">
        <f t="shared" si="13"/>
        <v>1</v>
      </c>
      <c r="C268">
        <f t="shared" si="14"/>
        <v>1</v>
      </c>
      <c r="D268" s="38">
        <v>52597</v>
      </c>
      <c r="E268">
        <f>VLOOKUP(YEAR(D268),'Greenhouse Gas Costs Avoided'!$A$2:$O$32,10,FALSE)</f>
        <v>5.849207568640316</v>
      </c>
      <c r="F268">
        <f>VLOOKUP(YEAR(D268),'Greenhouse Gas Costs Avoided'!$A$2:$O$32,15,FALSE)</f>
        <v>6.9802927100088112</v>
      </c>
      <c r="G268">
        <f>VLOOKUP(YEAR(D268),'Emissions Credit Price'!$A$3:$M$33,13,FALSE)</f>
        <v>6.9010499999999997</v>
      </c>
      <c r="H268">
        <f>MAX(VLOOKUP(YEAR(D268),'Emissions Credit Price'!$A$3:$M$33,11,FALSE),F268)</f>
        <v>6.9802927100088112</v>
      </c>
    </row>
    <row r="269" spans="1:8" x14ac:dyDescent="0.35">
      <c r="A269">
        <f t="shared" si="12"/>
        <v>2044</v>
      </c>
      <c r="B269">
        <f t="shared" si="13"/>
        <v>2</v>
      </c>
      <c r="C269">
        <f t="shared" si="14"/>
        <v>1</v>
      </c>
      <c r="D269" s="38">
        <v>52628</v>
      </c>
      <c r="E269">
        <f>VLOOKUP(YEAR(D269),'Greenhouse Gas Costs Avoided'!$A$2:$O$32,10,FALSE)</f>
        <v>5.849207568640316</v>
      </c>
      <c r="F269">
        <f>VLOOKUP(YEAR(D269),'Greenhouse Gas Costs Avoided'!$A$2:$O$32,15,FALSE)</f>
        <v>6.9802927100088112</v>
      </c>
      <c r="G269">
        <f>VLOOKUP(YEAR(D269),'Emissions Credit Price'!$A$3:$M$33,13,FALSE)</f>
        <v>6.9010499999999997</v>
      </c>
      <c r="H269">
        <f>MAX(VLOOKUP(YEAR(D269),'Emissions Credit Price'!$A$3:$M$33,11,FALSE),F269)</f>
        <v>6.9802927100088112</v>
      </c>
    </row>
    <row r="270" spans="1:8" x14ac:dyDescent="0.35">
      <c r="A270">
        <f t="shared" si="12"/>
        <v>2044</v>
      </c>
      <c r="B270">
        <f t="shared" si="13"/>
        <v>3</v>
      </c>
      <c r="C270">
        <f t="shared" si="14"/>
        <v>1</v>
      </c>
      <c r="D270" s="38">
        <v>52657</v>
      </c>
      <c r="E270">
        <f>VLOOKUP(YEAR(D270),'Greenhouse Gas Costs Avoided'!$A$2:$O$32,10,FALSE)</f>
        <v>5.849207568640316</v>
      </c>
      <c r="F270">
        <f>VLOOKUP(YEAR(D270),'Greenhouse Gas Costs Avoided'!$A$2:$O$32,15,FALSE)</f>
        <v>6.9802927100088112</v>
      </c>
      <c r="G270">
        <f>VLOOKUP(YEAR(D270),'Emissions Credit Price'!$A$3:$M$33,13,FALSE)</f>
        <v>6.9010499999999997</v>
      </c>
      <c r="H270">
        <f>MAX(VLOOKUP(YEAR(D270),'Emissions Credit Price'!$A$3:$M$33,11,FALSE),F270)</f>
        <v>6.9802927100088112</v>
      </c>
    </row>
    <row r="271" spans="1:8" x14ac:dyDescent="0.35">
      <c r="A271">
        <f t="shared" si="12"/>
        <v>2044</v>
      </c>
      <c r="B271">
        <f t="shared" si="13"/>
        <v>4</v>
      </c>
      <c r="C271">
        <f t="shared" si="14"/>
        <v>1</v>
      </c>
      <c r="D271" s="38">
        <v>52688</v>
      </c>
      <c r="E271">
        <f>VLOOKUP(YEAR(D271),'Greenhouse Gas Costs Avoided'!$A$2:$O$32,10,FALSE)</f>
        <v>5.849207568640316</v>
      </c>
      <c r="F271">
        <f>VLOOKUP(YEAR(D271),'Greenhouse Gas Costs Avoided'!$A$2:$O$32,15,FALSE)</f>
        <v>6.9802927100088112</v>
      </c>
      <c r="G271">
        <f>VLOOKUP(YEAR(D271),'Emissions Credit Price'!$A$3:$M$33,13,FALSE)</f>
        <v>6.9010499999999997</v>
      </c>
      <c r="H271">
        <f>MAX(VLOOKUP(YEAR(D271),'Emissions Credit Price'!$A$3:$M$33,11,FALSE),F271)</f>
        <v>6.9802927100088112</v>
      </c>
    </row>
    <row r="272" spans="1:8" x14ac:dyDescent="0.35">
      <c r="A272">
        <f t="shared" si="12"/>
        <v>2044</v>
      </c>
      <c r="B272">
        <f t="shared" si="13"/>
        <v>5</v>
      </c>
      <c r="C272">
        <f t="shared" si="14"/>
        <v>1</v>
      </c>
      <c r="D272" s="38">
        <v>52718</v>
      </c>
      <c r="E272">
        <f>VLOOKUP(YEAR(D272),'Greenhouse Gas Costs Avoided'!$A$2:$O$32,10,FALSE)</f>
        <v>5.849207568640316</v>
      </c>
      <c r="F272">
        <f>VLOOKUP(YEAR(D272),'Greenhouse Gas Costs Avoided'!$A$2:$O$32,15,FALSE)</f>
        <v>6.9802927100088112</v>
      </c>
      <c r="G272">
        <f>VLOOKUP(YEAR(D272),'Emissions Credit Price'!$A$3:$M$33,13,FALSE)</f>
        <v>6.9010499999999997</v>
      </c>
      <c r="H272">
        <f>MAX(VLOOKUP(YEAR(D272),'Emissions Credit Price'!$A$3:$M$33,11,FALSE),F272)</f>
        <v>6.9802927100088112</v>
      </c>
    </row>
    <row r="273" spans="1:8" x14ac:dyDescent="0.35">
      <c r="A273">
        <f t="shared" si="12"/>
        <v>2044</v>
      </c>
      <c r="B273">
        <f t="shared" si="13"/>
        <v>6</v>
      </c>
      <c r="C273">
        <f t="shared" si="14"/>
        <v>1</v>
      </c>
      <c r="D273" s="38">
        <v>52749</v>
      </c>
      <c r="E273">
        <f>VLOOKUP(YEAR(D273),'Greenhouse Gas Costs Avoided'!$A$2:$O$32,10,FALSE)</f>
        <v>5.849207568640316</v>
      </c>
      <c r="F273">
        <f>VLOOKUP(YEAR(D273),'Greenhouse Gas Costs Avoided'!$A$2:$O$32,15,FALSE)</f>
        <v>6.9802927100088112</v>
      </c>
      <c r="G273">
        <f>VLOOKUP(YEAR(D273),'Emissions Credit Price'!$A$3:$M$33,13,FALSE)</f>
        <v>6.9010499999999997</v>
      </c>
      <c r="H273">
        <f>MAX(VLOOKUP(YEAR(D273),'Emissions Credit Price'!$A$3:$M$33,11,FALSE),F273)</f>
        <v>6.9802927100088112</v>
      </c>
    </row>
    <row r="274" spans="1:8" x14ac:dyDescent="0.35">
      <c r="A274">
        <f t="shared" si="12"/>
        <v>2044</v>
      </c>
      <c r="B274">
        <f t="shared" si="13"/>
        <v>7</v>
      </c>
      <c r="C274">
        <f t="shared" si="14"/>
        <v>1</v>
      </c>
      <c r="D274" s="38">
        <v>52779</v>
      </c>
      <c r="E274">
        <f>VLOOKUP(YEAR(D274),'Greenhouse Gas Costs Avoided'!$A$2:$O$32,10,FALSE)</f>
        <v>5.849207568640316</v>
      </c>
      <c r="F274">
        <f>VLOOKUP(YEAR(D274),'Greenhouse Gas Costs Avoided'!$A$2:$O$32,15,FALSE)</f>
        <v>6.9802927100088112</v>
      </c>
      <c r="G274">
        <f>VLOOKUP(YEAR(D274),'Emissions Credit Price'!$A$3:$M$33,13,FALSE)</f>
        <v>6.9010499999999997</v>
      </c>
      <c r="H274">
        <f>MAX(VLOOKUP(YEAR(D274),'Emissions Credit Price'!$A$3:$M$33,11,FALSE),F274)</f>
        <v>6.9802927100088112</v>
      </c>
    </row>
    <row r="275" spans="1:8" x14ac:dyDescent="0.35">
      <c r="A275">
        <f t="shared" si="12"/>
        <v>2044</v>
      </c>
      <c r="B275">
        <f t="shared" si="13"/>
        <v>8</v>
      </c>
      <c r="C275">
        <f t="shared" si="14"/>
        <v>1</v>
      </c>
      <c r="D275" s="38">
        <v>52810</v>
      </c>
      <c r="E275">
        <f>VLOOKUP(YEAR(D275),'Greenhouse Gas Costs Avoided'!$A$2:$O$32,10,FALSE)</f>
        <v>5.849207568640316</v>
      </c>
      <c r="F275">
        <f>VLOOKUP(YEAR(D275),'Greenhouse Gas Costs Avoided'!$A$2:$O$32,15,FALSE)</f>
        <v>6.9802927100088112</v>
      </c>
      <c r="G275">
        <f>VLOOKUP(YEAR(D275),'Emissions Credit Price'!$A$3:$M$33,13,FALSE)</f>
        <v>6.9010499999999997</v>
      </c>
      <c r="H275">
        <f>MAX(VLOOKUP(YEAR(D275),'Emissions Credit Price'!$A$3:$M$33,11,FALSE),F275)</f>
        <v>6.9802927100088112</v>
      </c>
    </row>
    <row r="276" spans="1:8" x14ac:dyDescent="0.35">
      <c r="A276">
        <f t="shared" si="12"/>
        <v>2044</v>
      </c>
      <c r="B276">
        <f t="shared" si="13"/>
        <v>9</v>
      </c>
      <c r="C276">
        <f t="shared" si="14"/>
        <v>1</v>
      </c>
      <c r="D276" s="38">
        <v>52841</v>
      </c>
      <c r="E276">
        <f>VLOOKUP(YEAR(D276),'Greenhouse Gas Costs Avoided'!$A$2:$O$32,10,FALSE)</f>
        <v>5.849207568640316</v>
      </c>
      <c r="F276">
        <f>VLOOKUP(YEAR(D276),'Greenhouse Gas Costs Avoided'!$A$2:$O$32,15,FALSE)</f>
        <v>6.9802927100088112</v>
      </c>
      <c r="G276">
        <f>VLOOKUP(YEAR(D276),'Emissions Credit Price'!$A$3:$M$33,13,FALSE)</f>
        <v>6.9010499999999997</v>
      </c>
      <c r="H276">
        <f>MAX(VLOOKUP(YEAR(D276),'Emissions Credit Price'!$A$3:$M$33,11,FALSE),F276)</f>
        <v>6.9802927100088112</v>
      </c>
    </row>
    <row r="277" spans="1:8" x14ac:dyDescent="0.35">
      <c r="A277">
        <f t="shared" si="12"/>
        <v>2044</v>
      </c>
      <c r="B277">
        <f t="shared" si="13"/>
        <v>10</v>
      </c>
      <c r="C277">
        <f t="shared" si="14"/>
        <v>1</v>
      </c>
      <c r="D277" s="38">
        <v>52871</v>
      </c>
      <c r="E277">
        <f>VLOOKUP(YEAR(D277),'Greenhouse Gas Costs Avoided'!$A$2:$O$32,10,FALSE)</f>
        <v>5.849207568640316</v>
      </c>
      <c r="F277">
        <f>VLOOKUP(YEAR(D277),'Greenhouse Gas Costs Avoided'!$A$2:$O$32,15,FALSE)</f>
        <v>6.9802927100088112</v>
      </c>
      <c r="G277">
        <f>VLOOKUP(YEAR(D277),'Emissions Credit Price'!$A$3:$M$33,13,FALSE)</f>
        <v>6.9010499999999997</v>
      </c>
      <c r="H277">
        <f>MAX(VLOOKUP(YEAR(D277),'Emissions Credit Price'!$A$3:$M$33,11,FALSE),F277)</f>
        <v>6.9802927100088112</v>
      </c>
    </row>
    <row r="278" spans="1:8" x14ac:dyDescent="0.35">
      <c r="A278">
        <f t="shared" si="12"/>
        <v>2044</v>
      </c>
      <c r="B278">
        <f t="shared" si="13"/>
        <v>11</v>
      </c>
      <c r="C278">
        <f t="shared" si="14"/>
        <v>1</v>
      </c>
      <c r="D278" s="38">
        <v>52902</v>
      </c>
      <c r="E278">
        <f>VLOOKUP(YEAR(D278),'Greenhouse Gas Costs Avoided'!$A$2:$O$32,10,FALSE)</f>
        <v>5.849207568640316</v>
      </c>
      <c r="F278">
        <f>VLOOKUP(YEAR(D278),'Greenhouse Gas Costs Avoided'!$A$2:$O$32,15,FALSE)</f>
        <v>6.9802927100088112</v>
      </c>
      <c r="G278">
        <f>VLOOKUP(YEAR(D278),'Emissions Credit Price'!$A$3:$M$33,13,FALSE)</f>
        <v>6.9010499999999997</v>
      </c>
      <c r="H278">
        <f>MAX(VLOOKUP(YEAR(D278),'Emissions Credit Price'!$A$3:$M$33,11,FALSE),F278)</f>
        <v>6.9802927100088112</v>
      </c>
    </row>
    <row r="279" spans="1:8" x14ac:dyDescent="0.35">
      <c r="A279">
        <f t="shared" si="12"/>
        <v>2044</v>
      </c>
      <c r="B279">
        <f t="shared" si="13"/>
        <v>12</v>
      </c>
      <c r="C279">
        <f t="shared" si="14"/>
        <v>1</v>
      </c>
      <c r="D279" s="38">
        <v>52932</v>
      </c>
      <c r="E279">
        <f>VLOOKUP(YEAR(D279),'Greenhouse Gas Costs Avoided'!$A$2:$O$32,10,FALSE)</f>
        <v>5.849207568640316</v>
      </c>
      <c r="F279">
        <f>VLOOKUP(YEAR(D279),'Greenhouse Gas Costs Avoided'!$A$2:$O$32,15,FALSE)</f>
        <v>6.9802927100088112</v>
      </c>
      <c r="G279">
        <f>VLOOKUP(YEAR(D279),'Emissions Credit Price'!$A$3:$M$33,13,FALSE)</f>
        <v>6.9010499999999997</v>
      </c>
      <c r="H279">
        <f>MAX(VLOOKUP(YEAR(D279),'Emissions Credit Price'!$A$3:$M$33,11,FALSE),F279)</f>
        <v>6.9802927100088112</v>
      </c>
    </row>
    <row r="280" spans="1:8" x14ac:dyDescent="0.35">
      <c r="A280">
        <f t="shared" si="12"/>
        <v>2045</v>
      </c>
      <c r="B280">
        <f t="shared" si="13"/>
        <v>1</v>
      </c>
      <c r="C280">
        <f t="shared" si="14"/>
        <v>1</v>
      </c>
      <c r="D280" s="38">
        <v>52963</v>
      </c>
      <c r="E280">
        <f>VLOOKUP(YEAR(D280),'Greenhouse Gas Costs Avoided'!$A$2:$O$32,10,FALSE)</f>
        <v>5.9149290019958238</v>
      </c>
      <c r="F280">
        <f>VLOOKUP(YEAR(D280),'Greenhouse Gas Costs Avoided'!$A$2:$O$32,15,FALSE)</f>
        <v>7.0587229651774486</v>
      </c>
      <c r="G280">
        <f>VLOOKUP(YEAR(D280),'Emissions Credit Price'!$A$3:$M$33,13,FALSE)</f>
        <v>6.954135</v>
      </c>
      <c r="H280">
        <f>MAX(VLOOKUP(YEAR(D280),'Emissions Credit Price'!$A$3:$M$33,11,FALSE),F280)</f>
        <v>7.0587229651774486</v>
      </c>
    </row>
    <row r="281" spans="1:8" x14ac:dyDescent="0.35">
      <c r="A281">
        <f t="shared" si="12"/>
        <v>2045</v>
      </c>
      <c r="B281">
        <f t="shared" si="13"/>
        <v>2</v>
      </c>
      <c r="C281">
        <f t="shared" si="14"/>
        <v>1</v>
      </c>
      <c r="D281" s="38">
        <v>52994</v>
      </c>
      <c r="E281">
        <f>VLOOKUP(YEAR(D281),'Greenhouse Gas Costs Avoided'!$A$2:$O$32,10,FALSE)</f>
        <v>5.9149290019958238</v>
      </c>
      <c r="F281">
        <f>VLOOKUP(YEAR(D281),'Greenhouse Gas Costs Avoided'!$A$2:$O$32,15,FALSE)</f>
        <v>7.0587229651774486</v>
      </c>
      <c r="G281">
        <f>VLOOKUP(YEAR(D281),'Emissions Credit Price'!$A$3:$M$33,13,FALSE)</f>
        <v>6.954135</v>
      </c>
      <c r="H281">
        <f>MAX(VLOOKUP(YEAR(D281),'Emissions Credit Price'!$A$3:$M$33,11,FALSE),F281)</f>
        <v>7.0587229651774486</v>
      </c>
    </row>
    <row r="282" spans="1:8" x14ac:dyDescent="0.35">
      <c r="A282">
        <f t="shared" si="12"/>
        <v>2045</v>
      </c>
      <c r="B282">
        <f t="shared" si="13"/>
        <v>3</v>
      </c>
      <c r="C282">
        <f t="shared" si="14"/>
        <v>1</v>
      </c>
      <c r="D282" s="38">
        <v>53022</v>
      </c>
      <c r="E282">
        <f>VLOOKUP(YEAR(D282),'Greenhouse Gas Costs Avoided'!$A$2:$O$32,10,FALSE)</f>
        <v>5.9149290019958238</v>
      </c>
      <c r="F282">
        <f>VLOOKUP(YEAR(D282),'Greenhouse Gas Costs Avoided'!$A$2:$O$32,15,FALSE)</f>
        <v>7.0587229651774486</v>
      </c>
      <c r="G282">
        <f>VLOOKUP(YEAR(D282),'Emissions Credit Price'!$A$3:$M$33,13,FALSE)</f>
        <v>6.954135</v>
      </c>
      <c r="H282">
        <f>MAX(VLOOKUP(YEAR(D282),'Emissions Credit Price'!$A$3:$M$33,11,FALSE),F282)</f>
        <v>7.0587229651774486</v>
      </c>
    </row>
    <row r="283" spans="1:8" x14ac:dyDescent="0.35">
      <c r="A283">
        <f t="shared" si="12"/>
        <v>2045</v>
      </c>
      <c r="B283">
        <f t="shared" si="13"/>
        <v>4</v>
      </c>
      <c r="C283">
        <f t="shared" si="14"/>
        <v>1</v>
      </c>
      <c r="D283" s="38">
        <v>53053</v>
      </c>
      <c r="E283">
        <f>VLOOKUP(YEAR(D283),'Greenhouse Gas Costs Avoided'!$A$2:$O$32,10,FALSE)</f>
        <v>5.9149290019958238</v>
      </c>
      <c r="F283">
        <f>VLOOKUP(YEAR(D283),'Greenhouse Gas Costs Avoided'!$A$2:$O$32,15,FALSE)</f>
        <v>7.0587229651774486</v>
      </c>
      <c r="G283">
        <f>VLOOKUP(YEAR(D283),'Emissions Credit Price'!$A$3:$M$33,13,FALSE)</f>
        <v>6.954135</v>
      </c>
      <c r="H283">
        <f>MAX(VLOOKUP(YEAR(D283),'Emissions Credit Price'!$A$3:$M$33,11,FALSE),F283)</f>
        <v>7.0587229651774486</v>
      </c>
    </row>
    <row r="284" spans="1:8" x14ac:dyDescent="0.35">
      <c r="A284">
        <f t="shared" si="12"/>
        <v>2045</v>
      </c>
      <c r="B284">
        <f t="shared" si="13"/>
        <v>5</v>
      </c>
      <c r="C284">
        <f t="shared" si="14"/>
        <v>1</v>
      </c>
      <c r="D284" s="38">
        <v>53083</v>
      </c>
      <c r="E284">
        <f>VLOOKUP(YEAR(D284),'Greenhouse Gas Costs Avoided'!$A$2:$O$32,10,FALSE)</f>
        <v>5.9149290019958238</v>
      </c>
      <c r="F284">
        <f>VLOOKUP(YEAR(D284),'Greenhouse Gas Costs Avoided'!$A$2:$O$32,15,FALSE)</f>
        <v>7.0587229651774486</v>
      </c>
      <c r="G284">
        <f>VLOOKUP(YEAR(D284),'Emissions Credit Price'!$A$3:$M$33,13,FALSE)</f>
        <v>6.954135</v>
      </c>
      <c r="H284">
        <f>MAX(VLOOKUP(YEAR(D284),'Emissions Credit Price'!$A$3:$M$33,11,FALSE),F284)</f>
        <v>7.0587229651774486</v>
      </c>
    </row>
    <row r="285" spans="1:8" x14ac:dyDescent="0.35">
      <c r="A285">
        <f t="shared" si="12"/>
        <v>2045</v>
      </c>
      <c r="B285">
        <f t="shared" si="13"/>
        <v>6</v>
      </c>
      <c r="C285">
        <f t="shared" si="14"/>
        <v>1</v>
      </c>
      <c r="D285" s="38">
        <v>53114</v>
      </c>
      <c r="E285">
        <f>VLOOKUP(YEAR(D285),'Greenhouse Gas Costs Avoided'!$A$2:$O$32,10,FALSE)</f>
        <v>5.9149290019958238</v>
      </c>
      <c r="F285">
        <f>VLOOKUP(YEAR(D285),'Greenhouse Gas Costs Avoided'!$A$2:$O$32,15,FALSE)</f>
        <v>7.0587229651774486</v>
      </c>
      <c r="G285">
        <f>VLOOKUP(YEAR(D285),'Emissions Credit Price'!$A$3:$M$33,13,FALSE)</f>
        <v>6.954135</v>
      </c>
      <c r="H285">
        <f>MAX(VLOOKUP(YEAR(D285),'Emissions Credit Price'!$A$3:$M$33,11,FALSE),F285)</f>
        <v>7.0587229651774486</v>
      </c>
    </row>
    <row r="286" spans="1:8" x14ac:dyDescent="0.35">
      <c r="A286">
        <f t="shared" si="12"/>
        <v>2045</v>
      </c>
      <c r="B286">
        <f t="shared" si="13"/>
        <v>7</v>
      </c>
      <c r="C286">
        <f t="shared" si="14"/>
        <v>1</v>
      </c>
      <c r="D286" s="38">
        <v>53144</v>
      </c>
      <c r="E286">
        <f>VLOOKUP(YEAR(D286),'Greenhouse Gas Costs Avoided'!$A$2:$O$32,10,FALSE)</f>
        <v>5.9149290019958238</v>
      </c>
      <c r="F286">
        <f>VLOOKUP(YEAR(D286),'Greenhouse Gas Costs Avoided'!$A$2:$O$32,15,FALSE)</f>
        <v>7.0587229651774486</v>
      </c>
      <c r="G286">
        <f>VLOOKUP(YEAR(D286),'Emissions Credit Price'!$A$3:$M$33,13,FALSE)</f>
        <v>6.954135</v>
      </c>
      <c r="H286">
        <f>MAX(VLOOKUP(YEAR(D286),'Emissions Credit Price'!$A$3:$M$33,11,FALSE),F286)</f>
        <v>7.0587229651774486</v>
      </c>
    </row>
    <row r="287" spans="1:8" x14ac:dyDescent="0.35">
      <c r="A287">
        <f t="shared" si="12"/>
        <v>2045</v>
      </c>
      <c r="B287">
        <f t="shared" si="13"/>
        <v>8</v>
      </c>
      <c r="C287">
        <f t="shared" si="14"/>
        <v>1</v>
      </c>
      <c r="D287" s="38">
        <v>53175</v>
      </c>
      <c r="E287">
        <f>VLOOKUP(YEAR(D287),'Greenhouse Gas Costs Avoided'!$A$2:$O$32,10,FALSE)</f>
        <v>5.9149290019958238</v>
      </c>
      <c r="F287">
        <f>VLOOKUP(YEAR(D287),'Greenhouse Gas Costs Avoided'!$A$2:$O$32,15,FALSE)</f>
        <v>7.0587229651774486</v>
      </c>
      <c r="G287">
        <f>VLOOKUP(YEAR(D287),'Emissions Credit Price'!$A$3:$M$33,13,FALSE)</f>
        <v>6.954135</v>
      </c>
      <c r="H287">
        <f>MAX(VLOOKUP(YEAR(D287),'Emissions Credit Price'!$A$3:$M$33,11,FALSE),F287)</f>
        <v>7.0587229651774486</v>
      </c>
    </row>
    <row r="288" spans="1:8" x14ac:dyDescent="0.35">
      <c r="A288">
        <f t="shared" si="12"/>
        <v>2045</v>
      </c>
      <c r="B288">
        <f t="shared" si="13"/>
        <v>9</v>
      </c>
      <c r="C288">
        <f t="shared" si="14"/>
        <v>1</v>
      </c>
      <c r="D288" s="38">
        <v>53206</v>
      </c>
      <c r="E288">
        <f>VLOOKUP(YEAR(D288),'Greenhouse Gas Costs Avoided'!$A$2:$O$32,10,FALSE)</f>
        <v>5.9149290019958238</v>
      </c>
      <c r="F288">
        <f>VLOOKUP(YEAR(D288),'Greenhouse Gas Costs Avoided'!$A$2:$O$32,15,FALSE)</f>
        <v>7.0587229651774486</v>
      </c>
      <c r="G288">
        <f>VLOOKUP(YEAR(D288),'Emissions Credit Price'!$A$3:$M$33,13,FALSE)</f>
        <v>6.954135</v>
      </c>
      <c r="H288">
        <f>MAX(VLOOKUP(YEAR(D288),'Emissions Credit Price'!$A$3:$M$33,11,FALSE),F288)</f>
        <v>7.0587229651774486</v>
      </c>
    </row>
    <row r="289" spans="1:8" x14ac:dyDescent="0.35">
      <c r="A289">
        <f t="shared" si="12"/>
        <v>2045</v>
      </c>
      <c r="B289">
        <f t="shared" si="13"/>
        <v>10</v>
      </c>
      <c r="C289">
        <f t="shared" si="14"/>
        <v>1</v>
      </c>
      <c r="D289" s="38">
        <v>53236</v>
      </c>
      <c r="E289">
        <f>VLOOKUP(YEAR(D289),'Greenhouse Gas Costs Avoided'!$A$2:$O$32,10,FALSE)</f>
        <v>5.9149290019958238</v>
      </c>
      <c r="F289">
        <f>VLOOKUP(YEAR(D289),'Greenhouse Gas Costs Avoided'!$A$2:$O$32,15,FALSE)</f>
        <v>7.0587229651774486</v>
      </c>
      <c r="G289">
        <f>VLOOKUP(YEAR(D289),'Emissions Credit Price'!$A$3:$M$33,13,FALSE)</f>
        <v>6.954135</v>
      </c>
      <c r="H289">
        <f>MAX(VLOOKUP(YEAR(D289),'Emissions Credit Price'!$A$3:$M$33,11,FALSE),F289)</f>
        <v>7.0587229651774486</v>
      </c>
    </row>
    <row r="290" spans="1:8" x14ac:dyDescent="0.35">
      <c r="A290">
        <f t="shared" si="12"/>
        <v>2045</v>
      </c>
      <c r="B290">
        <f t="shared" si="13"/>
        <v>11</v>
      </c>
      <c r="C290">
        <f t="shared" si="14"/>
        <v>1</v>
      </c>
      <c r="D290" s="38">
        <v>53267</v>
      </c>
      <c r="E290">
        <f>VLOOKUP(YEAR(D290),'Greenhouse Gas Costs Avoided'!$A$2:$O$32,10,FALSE)</f>
        <v>5.9149290019958238</v>
      </c>
      <c r="F290">
        <f>VLOOKUP(YEAR(D290),'Greenhouse Gas Costs Avoided'!$A$2:$O$32,15,FALSE)</f>
        <v>7.0587229651774486</v>
      </c>
      <c r="G290">
        <f>VLOOKUP(YEAR(D290),'Emissions Credit Price'!$A$3:$M$33,13,FALSE)</f>
        <v>6.954135</v>
      </c>
      <c r="H290">
        <f>MAX(VLOOKUP(YEAR(D290),'Emissions Credit Price'!$A$3:$M$33,11,FALSE),F290)</f>
        <v>7.0587229651774486</v>
      </c>
    </row>
    <row r="291" spans="1:8" x14ac:dyDescent="0.35">
      <c r="A291">
        <f t="shared" si="12"/>
        <v>2045</v>
      </c>
      <c r="B291">
        <f t="shared" si="13"/>
        <v>12</v>
      </c>
      <c r="C291">
        <f t="shared" si="14"/>
        <v>1</v>
      </c>
      <c r="D291" s="38">
        <v>53297</v>
      </c>
      <c r="E291">
        <f>VLOOKUP(YEAR(D291),'Greenhouse Gas Costs Avoided'!$A$2:$O$32,10,FALSE)</f>
        <v>5.9149290019958238</v>
      </c>
      <c r="F291">
        <f>VLOOKUP(YEAR(D291),'Greenhouse Gas Costs Avoided'!$A$2:$O$32,15,FALSE)</f>
        <v>7.0587229651774486</v>
      </c>
      <c r="G291">
        <f>VLOOKUP(YEAR(D291),'Emissions Credit Price'!$A$3:$M$33,13,FALSE)</f>
        <v>6.954135</v>
      </c>
      <c r="H291">
        <f>MAX(VLOOKUP(YEAR(D291),'Emissions Credit Price'!$A$3:$M$33,11,FALSE),F291)</f>
        <v>7.0587229651774486</v>
      </c>
    </row>
    <row r="292" spans="1:8" x14ac:dyDescent="0.35">
      <c r="A292">
        <f t="shared" si="12"/>
        <v>2046</v>
      </c>
      <c r="B292">
        <f t="shared" si="13"/>
        <v>1</v>
      </c>
      <c r="C292">
        <f t="shared" si="14"/>
        <v>1</v>
      </c>
      <c r="D292" s="38">
        <v>53328</v>
      </c>
      <c r="E292">
        <f>VLOOKUP(YEAR(D292),'Greenhouse Gas Costs Avoided'!$A$2:$O$32,10,FALSE)</f>
        <v>5.9916040075772523</v>
      </c>
      <c r="F292">
        <f>VLOOKUP(YEAR(D292),'Greenhouse Gas Costs Avoided'!$A$2:$O$32,15,FALSE)</f>
        <v>7.1502249295408609</v>
      </c>
      <c r="G292">
        <f>VLOOKUP(YEAR(D292),'Emissions Credit Price'!$A$3:$M$33,13,FALSE)</f>
        <v>7.0072200000000002</v>
      </c>
      <c r="H292">
        <f>MAX(VLOOKUP(YEAR(D292),'Emissions Credit Price'!$A$3:$M$33,11,FALSE),F292)</f>
        <v>7.1502249295408609</v>
      </c>
    </row>
    <row r="293" spans="1:8" x14ac:dyDescent="0.35">
      <c r="A293">
        <f t="shared" si="12"/>
        <v>2046</v>
      </c>
      <c r="B293">
        <f t="shared" si="13"/>
        <v>2</v>
      </c>
      <c r="C293">
        <f t="shared" si="14"/>
        <v>1</v>
      </c>
      <c r="D293" s="38">
        <v>53359</v>
      </c>
      <c r="E293">
        <f>VLOOKUP(YEAR(D293),'Greenhouse Gas Costs Avoided'!$A$2:$O$32,10,FALSE)</f>
        <v>5.9916040075772523</v>
      </c>
      <c r="F293">
        <f>VLOOKUP(YEAR(D293),'Greenhouse Gas Costs Avoided'!$A$2:$O$32,15,FALSE)</f>
        <v>7.1502249295408609</v>
      </c>
      <c r="G293">
        <f>VLOOKUP(YEAR(D293),'Emissions Credit Price'!$A$3:$M$33,13,FALSE)</f>
        <v>7.0072200000000002</v>
      </c>
      <c r="H293">
        <f>MAX(VLOOKUP(YEAR(D293),'Emissions Credit Price'!$A$3:$M$33,11,FALSE),F293)</f>
        <v>7.1502249295408609</v>
      </c>
    </row>
    <row r="294" spans="1:8" x14ac:dyDescent="0.35">
      <c r="A294">
        <f t="shared" si="12"/>
        <v>2046</v>
      </c>
      <c r="B294">
        <f t="shared" si="13"/>
        <v>3</v>
      </c>
      <c r="C294">
        <f t="shared" si="14"/>
        <v>1</v>
      </c>
      <c r="D294" s="38">
        <v>53387</v>
      </c>
      <c r="E294">
        <f>VLOOKUP(YEAR(D294),'Greenhouse Gas Costs Avoided'!$A$2:$O$32,10,FALSE)</f>
        <v>5.9916040075772523</v>
      </c>
      <c r="F294">
        <f>VLOOKUP(YEAR(D294),'Greenhouse Gas Costs Avoided'!$A$2:$O$32,15,FALSE)</f>
        <v>7.1502249295408609</v>
      </c>
      <c r="G294">
        <f>VLOOKUP(YEAR(D294),'Emissions Credit Price'!$A$3:$M$33,13,FALSE)</f>
        <v>7.0072200000000002</v>
      </c>
      <c r="H294">
        <f>MAX(VLOOKUP(YEAR(D294),'Emissions Credit Price'!$A$3:$M$33,11,FALSE),F294)</f>
        <v>7.1502249295408609</v>
      </c>
    </row>
    <row r="295" spans="1:8" x14ac:dyDescent="0.35">
      <c r="A295">
        <f t="shared" si="12"/>
        <v>2046</v>
      </c>
      <c r="B295">
        <f t="shared" si="13"/>
        <v>4</v>
      </c>
      <c r="C295">
        <f t="shared" si="14"/>
        <v>1</v>
      </c>
      <c r="D295" s="38">
        <v>53418</v>
      </c>
      <c r="E295">
        <f>VLOOKUP(YEAR(D295),'Greenhouse Gas Costs Avoided'!$A$2:$O$32,10,FALSE)</f>
        <v>5.9916040075772523</v>
      </c>
      <c r="F295">
        <f>VLOOKUP(YEAR(D295),'Greenhouse Gas Costs Avoided'!$A$2:$O$32,15,FALSE)</f>
        <v>7.1502249295408609</v>
      </c>
      <c r="G295">
        <f>VLOOKUP(YEAR(D295),'Emissions Credit Price'!$A$3:$M$33,13,FALSE)</f>
        <v>7.0072200000000002</v>
      </c>
      <c r="H295">
        <f>MAX(VLOOKUP(YEAR(D295),'Emissions Credit Price'!$A$3:$M$33,11,FALSE),F295)</f>
        <v>7.1502249295408609</v>
      </c>
    </row>
    <row r="296" spans="1:8" x14ac:dyDescent="0.35">
      <c r="A296">
        <f t="shared" si="12"/>
        <v>2046</v>
      </c>
      <c r="B296">
        <f t="shared" si="13"/>
        <v>5</v>
      </c>
      <c r="C296">
        <f t="shared" si="14"/>
        <v>1</v>
      </c>
      <c r="D296" s="38">
        <v>53448</v>
      </c>
      <c r="E296">
        <f>VLOOKUP(YEAR(D296),'Greenhouse Gas Costs Avoided'!$A$2:$O$32,10,FALSE)</f>
        <v>5.9916040075772523</v>
      </c>
      <c r="F296">
        <f>VLOOKUP(YEAR(D296),'Greenhouse Gas Costs Avoided'!$A$2:$O$32,15,FALSE)</f>
        <v>7.1502249295408609</v>
      </c>
      <c r="G296">
        <f>VLOOKUP(YEAR(D296),'Emissions Credit Price'!$A$3:$M$33,13,FALSE)</f>
        <v>7.0072200000000002</v>
      </c>
      <c r="H296">
        <f>MAX(VLOOKUP(YEAR(D296),'Emissions Credit Price'!$A$3:$M$33,11,FALSE),F296)</f>
        <v>7.1502249295408609</v>
      </c>
    </row>
    <row r="297" spans="1:8" x14ac:dyDescent="0.35">
      <c r="A297">
        <f t="shared" si="12"/>
        <v>2046</v>
      </c>
      <c r="B297">
        <f t="shared" si="13"/>
        <v>6</v>
      </c>
      <c r="C297">
        <f t="shared" si="14"/>
        <v>1</v>
      </c>
      <c r="D297" s="38">
        <v>53479</v>
      </c>
      <c r="E297">
        <f>VLOOKUP(YEAR(D297),'Greenhouse Gas Costs Avoided'!$A$2:$O$32,10,FALSE)</f>
        <v>5.9916040075772523</v>
      </c>
      <c r="F297">
        <f>VLOOKUP(YEAR(D297),'Greenhouse Gas Costs Avoided'!$A$2:$O$32,15,FALSE)</f>
        <v>7.1502249295408609</v>
      </c>
      <c r="G297">
        <f>VLOOKUP(YEAR(D297),'Emissions Credit Price'!$A$3:$M$33,13,FALSE)</f>
        <v>7.0072200000000002</v>
      </c>
      <c r="H297">
        <f>MAX(VLOOKUP(YEAR(D297),'Emissions Credit Price'!$A$3:$M$33,11,FALSE),F297)</f>
        <v>7.1502249295408609</v>
      </c>
    </row>
    <row r="298" spans="1:8" x14ac:dyDescent="0.35">
      <c r="A298">
        <f t="shared" si="12"/>
        <v>2046</v>
      </c>
      <c r="B298">
        <f t="shared" si="13"/>
        <v>7</v>
      </c>
      <c r="C298">
        <f t="shared" si="14"/>
        <v>1</v>
      </c>
      <c r="D298" s="38">
        <v>53509</v>
      </c>
      <c r="E298">
        <f>VLOOKUP(YEAR(D298),'Greenhouse Gas Costs Avoided'!$A$2:$O$32,10,FALSE)</f>
        <v>5.9916040075772523</v>
      </c>
      <c r="F298">
        <f>VLOOKUP(YEAR(D298),'Greenhouse Gas Costs Avoided'!$A$2:$O$32,15,FALSE)</f>
        <v>7.1502249295408609</v>
      </c>
      <c r="G298">
        <f>VLOOKUP(YEAR(D298),'Emissions Credit Price'!$A$3:$M$33,13,FALSE)</f>
        <v>7.0072200000000002</v>
      </c>
      <c r="H298">
        <f>MAX(VLOOKUP(YEAR(D298),'Emissions Credit Price'!$A$3:$M$33,11,FALSE),F298)</f>
        <v>7.1502249295408609</v>
      </c>
    </row>
    <row r="299" spans="1:8" x14ac:dyDescent="0.35">
      <c r="A299">
        <f t="shared" si="12"/>
        <v>2046</v>
      </c>
      <c r="B299">
        <f t="shared" si="13"/>
        <v>8</v>
      </c>
      <c r="C299">
        <f t="shared" si="14"/>
        <v>1</v>
      </c>
      <c r="D299" s="38">
        <v>53540</v>
      </c>
      <c r="E299">
        <f>VLOOKUP(YEAR(D299),'Greenhouse Gas Costs Avoided'!$A$2:$O$32,10,FALSE)</f>
        <v>5.9916040075772523</v>
      </c>
      <c r="F299">
        <f>VLOOKUP(YEAR(D299),'Greenhouse Gas Costs Avoided'!$A$2:$O$32,15,FALSE)</f>
        <v>7.1502249295408609</v>
      </c>
      <c r="G299">
        <f>VLOOKUP(YEAR(D299),'Emissions Credit Price'!$A$3:$M$33,13,FALSE)</f>
        <v>7.0072200000000002</v>
      </c>
      <c r="H299">
        <f>MAX(VLOOKUP(YEAR(D299),'Emissions Credit Price'!$A$3:$M$33,11,FALSE),F299)</f>
        <v>7.1502249295408609</v>
      </c>
    </row>
    <row r="300" spans="1:8" x14ac:dyDescent="0.35">
      <c r="A300">
        <f t="shared" si="12"/>
        <v>2046</v>
      </c>
      <c r="B300">
        <f t="shared" si="13"/>
        <v>9</v>
      </c>
      <c r="C300">
        <f t="shared" si="14"/>
        <v>1</v>
      </c>
      <c r="D300" s="38">
        <v>53571</v>
      </c>
      <c r="E300">
        <f>VLOOKUP(YEAR(D300),'Greenhouse Gas Costs Avoided'!$A$2:$O$32,10,FALSE)</f>
        <v>5.9916040075772523</v>
      </c>
      <c r="F300">
        <f>VLOOKUP(YEAR(D300),'Greenhouse Gas Costs Avoided'!$A$2:$O$32,15,FALSE)</f>
        <v>7.1502249295408609</v>
      </c>
      <c r="G300">
        <f>VLOOKUP(YEAR(D300),'Emissions Credit Price'!$A$3:$M$33,13,FALSE)</f>
        <v>7.0072200000000002</v>
      </c>
      <c r="H300">
        <f>MAX(VLOOKUP(YEAR(D300),'Emissions Credit Price'!$A$3:$M$33,11,FALSE),F300)</f>
        <v>7.1502249295408609</v>
      </c>
    </row>
    <row r="301" spans="1:8" x14ac:dyDescent="0.35">
      <c r="A301">
        <f t="shared" si="12"/>
        <v>2046</v>
      </c>
      <c r="B301">
        <f t="shared" si="13"/>
        <v>10</v>
      </c>
      <c r="C301">
        <f t="shared" si="14"/>
        <v>1</v>
      </c>
      <c r="D301" s="38">
        <v>53601</v>
      </c>
      <c r="E301">
        <f>VLOOKUP(YEAR(D301),'Greenhouse Gas Costs Avoided'!$A$2:$O$32,10,FALSE)</f>
        <v>5.9916040075772523</v>
      </c>
      <c r="F301">
        <f>VLOOKUP(YEAR(D301),'Greenhouse Gas Costs Avoided'!$A$2:$O$32,15,FALSE)</f>
        <v>7.1502249295408609</v>
      </c>
      <c r="G301">
        <f>VLOOKUP(YEAR(D301),'Emissions Credit Price'!$A$3:$M$33,13,FALSE)</f>
        <v>7.0072200000000002</v>
      </c>
      <c r="H301">
        <f>MAX(VLOOKUP(YEAR(D301),'Emissions Credit Price'!$A$3:$M$33,11,FALSE),F301)</f>
        <v>7.1502249295408609</v>
      </c>
    </row>
    <row r="302" spans="1:8" x14ac:dyDescent="0.35">
      <c r="A302">
        <f t="shared" si="12"/>
        <v>2046</v>
      </c>
      <c r="B302">
        <f t="shared" si="13"/>
        <v>11</v>
      </c>
      <c r="C302">
        <f t="shared" si="14"/>
        <v>1</v>
      </c>
      <c r="D302" s="38">
        <v>53632</v>
      </c>
      <c r="E302">
        <f>VLOOKUP(YEAR(D302),'Greenhouse Gas Costs Avoided'!$A$2:$O$32,10,FALSE)</f>
        <v>5.9916040075772523</v>
      </c>
      <c r="F302">
        <f>VLOOKUP(YEAR(D302),'Greenhouse Gas Costs Avoided'!$A$2:$O$32,15,FALSE)</f>
        <v>7.1502249295408609</v>
      </c>
      <c r="G302">
        <f>VLOOKUP(YEAR(D302),'Emissions Credit Price'!$A$3:$M$33,13,FALSE)</f>
        <v>7.0072200000000002</v>
      </c>
      <c r="H302">
        <f>MAX(VLOOKUP(YEAR(D302),'Emissions Credit Price'!$A$3:$M$33,11,FALSE),F302)</f>
        <v>7.1502249295408609</v>
      </c>
    </row>
    <row r="303" spans="1:8" x14ac:dyDescent="0.35">
      <c r="A303">
        <f t="shared" si="12"/>
        <v>2046</v>
      </c>
      <c r="B303">
        <f t="shared" si="13"/>
        <v>12</v>
      </c>
      <c r="C303">
        <f t="shared" si="14"/>
        <v>1</v>
      </c>
      <c r="D303" s="38">
        <v>53662</v>
      </c>
      <c r="E303">
        <f>VLOOKUP(YEAR(D303),'Greenhouse Gas Costs Avoided'!$A$2:$O$32,10,FALSE)</f>
        <v>5.9916040075772523</v>
      </c>
      <c r="F303">
        <f>VLOOKUP(YEAR(D303),'Greenhouse Gas Costs Avoided'!$A$2:$O$32,15,FALSE)</f>
        <v>7.1502249295408609</v>
      </c>
      <c r="G303">
        <f>VLOOKUP(YEAR(D303),'Emissions Credit Price'!$A$3:$M$33,13,FALSE)</f>
        <v>7.0072200000000002</v>
      </c>
      <c r="H303">
        <f>MAX(VLOOKUP(YEAR(D303),'Emissions Credit Price'!$A$3:$M$33,11,FALSE),F303)</f>
        <v>7.1502249295408609</v>
      </c>
    </row>
    <row r="304" spans="1:8" x14ac:dyDescent="0.35">
      <c r="A304">
        <f t="shared" si="12"/>
        <v>2047</v>
      </c>
      <c r="B304">
        <f t="shared" si="13"/>
        <v>1</v>
      </c>
      <c r="C304">
        <f t="shared" si="14"/>
        <v>1</v>
      </c>
      <c r="D304" s="38">
        <v>53693</v>
      </c>
      <c r="E304">
        <f>VLOOKUP(YEAR(D304),'Greenhouse Gas Costs Avoided'!$A$2:$O$32,10,FALSE)</f>
        <v>6.0682790131586799</v>
      </c>
      <c r="F304">
        <f>VLOOKUP(YEAR(D304),'Greenhouse Gas Costs Avoided'!$A$2:$O$32,15,FALSE)</f>
        <v>7.2417268939042723</v>
      </c>
      <c r="G304">
        <f>VLOOKUP(YEAR(D304),'Emissions Credit Price'!$A$3:$M$33,13,FALSE)</f>
        <v>7.0603049999999996</v>
      </c>
      <c r="H304">
        <f>MAX(VLOOKUP(YEAR(D304),'Emissions Credit Price'!$A$3:$M$33,11,FALSE),F304)</f>
        <v>7.2417268939042723</v>
      </c>
    </row>
    <row r="305" spans="1:8" x14ac:dyDescent="0.35">
      <c r="A305">
        <f t="shared" si="12"/>
        <v>2047</v>
      </c>
      <c r="B305">
        <f t="shared" si="13"/>
        <v>2</v>
      </c>
      <c r="C305">
        <f t="shared" si="14"/>
        <v>1</v>
      </c>
      <c r="D305" s="38">
        <v>53724</v>
      </c>
      <c r="E305">
        <f>VLOOKUP(YEAR(D305),'Greenhouse Gas Costs Avoided'!$A$2:$O$32,10,FALSE)</f>
        <v>6.0682790131586799</v>
      </c>
      <c r="F305">
        <f>VLOOKUP(YEAR(D305),'Greenhouse Gas Costs Avoided'!$A$2:$O$32,15,FALSE)</f>
        <v>7.2417268939042723</v>
      </c>
      <c r="G305">
        <f>VLOOKUP(YEAR(D305),'Emissions Credit Price'!$A$3:$M$33,13,FALSE)</f>
        <v>7.0603049999999996</v>
      </c>
      <c r="H305">
        <f>MAX(VLOOKUP(YEAR(D305),'Emissions Credit Price'!$A$3:$M$33,11,FALSE),F305)</f>
        <v>7.2417268939042723</v>
      </c>
    </row>
    <row r="306" spans="1:8" x14ac:dyDescent="0.35">
      <c r="A306">
        <f t="shared" si="12"/>
        <v>2047</v>
      </c>
      <c r="B306">
        <f t="shared" si="13"/>
        <v>3</v>
      </c>
      <c r="C306">
        <f t="shared" si="14"/>
        <v>1</v>
      </c>
      <c r="D306" s="38">
        <v>53752</v>
      </c>
      <c r="E306">
        <f>VLOOKUP(YEAR(D306),'Greenhouse Gas Costs Avoided'!$A$2:$O$32,10,FALSE)</f>
        <v>6.0682790131586799</v>
      </c>
      <c r="F306">
        <f>VLOOKUP(YEAR(D306),'Greenhouse Gas Costs Avoided'!$A$2:$O$32,15,FALSE)</f>
        <v>7.2417268939042723</v>
      </c>
      <c r="G306">
        <f>VLOOKUP(YEAR(D306),'Emissions Credit Price'!$A$3:$M$33,13,FALSE)</f>
        <v>7.0603049999999996</v>
      </c>
      <c r="H306">
        <f>MAX(VLOOKUP(YEAR(D306),'Emissions Credit Price'!$A$3:$M$33,11,FALSE),F306)</f>
        <v>7.2417268939042723</v>
      </c>
    </row>
    <row r="307" spans="1:8" x14ac:dyDescent="0.35">
      <c r="A307">
        <f t="shared" si="12"/>
        <v>2047</v>
      </c>
      <c r="B307">
        <f t="shared" si="13"/>
        <v>4</v>
      </c>
      <c r="C307">
        <f t="shared" si="14"/>
        <v>1</v>
      </c>
      <c r="D307" s="38">
        <v>53783</v>
      </c>
      <c r="E307">
        <f>VLOOKUP(YEAR(D307),'Greenhouse Gas Costs Avoided'!$A$2:$O$32,10,FALSE)</f>
        <v>6.0682790131586799</v>
      </c>
      <c r="F307">
        <f>VLOOKUP(YEAR(D307),'Greenhouse Gas Costs Avoided'!$A$2:$O$32,15,FALSE)</f>
        <v>7.2417268939042723</v>
      </c>
      <c r="G307">
        <f>VLOOKUP(YEAR(D307),'Emissions Credit Price'!$A$3:$M$33,13,FALSE)</f>
        <v>7.0603049999999996</v>
      </c>
      <c r="H307">
        <f>MAX(VLOOKUP(YEAR(D307),'Emissions Credit Price'!$A$3:$M$33,11,FALSE),F307)</f>
        <v>7.2417268939042723</v>
      </c>
    </row>
    <row r="308" spans="1:8" x14ac:dyDescent="0.35">
      <c r="A308">
        <f t="shared" si="12"/>
        <v>2047</v>
      </c>
      <c r="B308">
        <f t="shared" si="13"/>
        <v>5</v>
      </c>
      <c r="C308">
        <f t="shared" si="14"/>
        <v>1</v>
      </c>
      <c r="D308" s="38">
        <v>53813</v>
      </c>
      <c r="E308">
        <f>VLOOKUP(YEAR(D308),'Greenhouse Gas Costs Avoided'!$A$2:$O$32,10,FALSE)</f>
        <v>6.0682790131586799</v>
      </c>
      <c r="F308">
        <f>VLOOKUP(YEAR(D308),'Greenhouse Gas Costs Avoided'!$A$2:$O$32,15,FALSE)</f>
        <v>7.2417268939042723</v>
      </c>
      <c r="G308">
        <f>VLOOKUP(YEAR(D308),'Emissions Credit Price'!$A$3:$M$33,13,FALSE)</f>
        <v>7.0603049999999996</v>
      </c>
      <c r="H308">
        <f>MAX(VLOOKUP(YEAR(D308),'Emissions Credit Price'!$A$3:$M$33,11,FALSE),F308)</f>
        <v>7.2417268939042723</v>
      </c>
    </row>
    <row r="309" spans="1:8" x14ac:dyDescent="0.35">
      <c r="A309">
        <f t="shared" si="12"/>
        <v>2047</v>
      </c>
      <c r="B309">
        <f t="shared" si="13"/>
        <v>6</v>
      </c>
      <c r="C309">
        <f t="shared" si="14"/>
        <v>1</v>
      </c>
      <c r="D309" s="38">
        <v>53844</v>
      </c>
      <c r="E309">
        <f>VLOOKUP(YEAR(D309),'Greenhouse Gas Costs Avoided'!$A$2:$O$32,10,FALSE)</f>
        <v>6.0682790131586799</v>
      </c>
      <c r="F309">
        <f>VLOOKUP(YEAR(D309),'Greenhouse Gas Costs Avoided'!$A$2:$O$32,15,FALSE)</f>
        <v>7.2417268939042723</v>
      </c>
      <c r="G309">
        <f>VLOOKUP(YEAR(D309),'Emissions Credit Price'!$A$3:$M$33,13,FALSE)</f>
        <v>7.0603049999999996</v>
      </c>
      <c r="H309">
        <f>MAX(VLOOKUP(YEAR(D309),'Emissions Credit Price'!$A$3:$M$33,11,FALSE),F309)</f>
        <v>7.2417268939042723</v>
      </c>
    </row>
    <row r="310" spans="1:8" x14ac:dyDescent="0.35">
      <c r="A310">
        <f t="shared" si="12"/>
        <v>2047</v>
      </c>
      <c r="B310">
        <f t="shared" si="13"/>
        <v>7</v>
      </c>
      <c r="C310">
        <f t="shared" si="14"/>
        <v>1</v>
      </c>
      <c r="D310" s="38">
        <v>53874</v>
      </c>
      <c r="E310">
        <f>VLOOKUP(YEAR(D310),'Greenhouse Gas Costs Avoided'!$A$2:$O$32,10,FALSE)</f>
        <v>6.0682790131586799</v>
      </c>
      <c r="F310">
        <f>VLOOKUP(YEAR(D310),'Greenhouse Gas Costs Avoided'!$A$2:$O$32,15,FALSE)</f>
        <v>7.2417268939042723</v>
      </c>
      <c r="G310">
        <f>VLOOKUP(YEAR(D310),'Emissions Credit Price'!$A$3:$M$33,13,FALSE)</f>
        <v>7.0603049999999996</v>
      </c>
      <c r="H310">
        <f>MAX(VLOOKUP(YEAR(D310),'Emissions Credit Price'!$A$3:$M$33,11,FALSE),F310)</f>
        <v>7.2417268939042723</v>
      </c>
    </row>
    <row r="311" spans="1:8" x14ac:dyDescent="0.35">
      <c r="A311">
        <f t="shared" si="12"/>
        <v>2047</v>
      </c>
      <c r="B311">
        <f t="shared" si="13"/>
        <v>8</v>
      </c>
      <c r="C311">
        <f t="shared" si="14"/>
        <v>1</v>
      </c>
      <c r="D311" s="38">
        <v>53905</v>
      </c>
      <c r="E311">
        <f>VLOOKUP(YEAR(D311),'Greenhouse Gas Costs Avoided'!$A$2:$O$32,10,FALSE)</f>
        <v>6.0682790131586799</v>
      </c>
      <c r="F311">
        <f>VLOOKUP(YEAR(D311),'Greenhouse Gas Costs Avoided'!$A$2:$O$32,15,FALSE)</f>
        <v>7.2417268939042723</v>
      </c>
      <c r="G311">
        <f>VLOOKUP(YEAR(D311),'Emissions Credit Price'!$A$3:$M$33,13,FALSE)</f>
        <v>7.0603049999999996</v>
      </c>
      <c r="H311">
        <f>MAX(VLOOKUP(YEAR(D311),'Emissions Credit Price'!$A$3:$M$33,11,FALSE),F311)</f>
        <v>7.2417268939042723</v>
      </c>
    </row>
    <row r="312" spans="1:8" x14ac:dyDescent="0.35">
      <c r="A312">
        <f t="shared" si="12"/>
        <v>2047</v>
      </c>
      <c r="B312">
        <f t="shared" si="13"/>
        <v>9</v>
      </c>
      <c r="C312">
        <f t="shared" si="14"/>
        <v>1</v>
      </c>
      <c r="D312" s="38">
        <v>53936</v>
      </c>
      <c r="E312">
        <f>VLOOKUP(YEAR(D312),'Greenhouse Gas Costs Avoided'!$A$2:$O$32,10,FALSE)</f>
        <v>6.0682790131586799</v>
      </c>
      <c r="F312">
        <f>VLOOKUP(YEAR(D312),'Greenhouse Gas Costs Avoided'!$A$2:$O$32,15,FALSE)</f>
        <v>7.2417268939042723</v>
      </c>
      <c r="G312">
        <f>VLOOKUP(YEAR(D312),'Emissions Credit Price'!$A$3:$M$33,13,FALSE)</f>
        <v>7.0603049999999996</v>
      </c>
      <c r="H312">
        <f>MAX(VLOOKUP(YEAR(D312),'Emissions Credit Price'!$A$3:$M$33,11,FALSE),F312)</f>
        <v>7.2417268939042723</v>
      </c>
    </row>
    <row r="313" spans="1:8" x14ac:dyDescent="0.35">
      <c r="A313">
        <f t="shared" si="12"/>
        <v>2047</v>
      </c>
      <c r="B313">
        <f t="shared" si="13"/>
        <v>10</v>
      </c>
      <c r="C313">
        <f t="shared" si="14"/>
        <v>1</v>
      </c>
      <c r="D313" s="38">
        <v>53966</v>
      </c>
      <c r="E313">
        <f>VLOOKUP(YEAR(D313),'Greenhouse Gas Costs Avoided'!$A$2:$O$32,10,FALSE)</f>
        <v>6.0682790131586799</v>
      </c>
      <c r="F313">
        <f>VLOOKUP(YEAR(D313),'Greenhouse Gas Costs Avoided'!$A$2:$O$32,15,FALSE)</f>
        <v>7.2417268939042723</v>
      </c>
      <c r="G313">
        <f>VLOOKUP(YEAR(D313),'Emissions Credit Price'!$A$3:$M$33,13,FALSE)</f>
        <v>7.0603049999999996</v>
      </c>
      <c r="H313">
        <f>MAX(VLOOKUP(YEAR(D313),'Emissions Credit Price'!$A$3:$M$33,11,FALSE),F313)</f>
        <v>7.2417268939042723</v>
      </c>
    </row>
    <row r="314" spans="1:8" x14ac:dyDescent="0.35">
      <c r="A314">
        <f t="shared" si="12"/>
        <v>2047</v>
      </c>
      <c r="B314">
        <f t="shared" si="13"/>
        <v>11</v>
      </c>
      <c r="C314">
        <f t="shared" si="14"/>
        <v>1</v>
      </c>
      <c r="D314" s="38">
        <v>53997</v>
      </c>
      <c r="E314">
        <f>VLOOKUP(YEAR(D314),'Greenhouse Gas Costs Avoided'!$A$2:$O$32,10,FALSE)</f>
        <v>6.0682790131586799</v>
      </c>
      <c r="F314">
        <f>VLOOKUP(YEAR(D314),'Greenhouse Gas Costs Avoided'!$A$2:$O$32,15,FALSE)</f>
        <v>7.2417268939042723</v>
      </c>
      <c r="G314">
        <f>VLOOKUP(YEAR(D314),'Emissions Credit Price'!$A$3:$M$33,13,FALSE)</f>
        <v>7.0603049999999996</v>
      </c>
      <c r="H314">
        <f>MAX(VLOOKUP(YEAR(D314),'Emissions Credit Price'!$A$3:$M$33,11,FALSE),F314)</f>
        <v>7.2417268939042723</v>
      </c>
    </row>
    <row r="315" spans="1:8" x14ac:dyDescent="0.35">
      <c r="A315">
        <f t="shared" si="12"/>
        <v>2047</v>
      </c>
      <c r="B315">
        <f t="shared" si="13"/>
        <v>12</v>
      </c>
      <c r="C315">
        <f t="shared" si="14"/>
        <v>1</v>
      </c>
      <c r="D315" s="38">
        <v>54027</v>
      </c>
      <c r="E315">
        <f>VLOOKUP(YEAR(D315),'Greenhouse Gas Costs Avoided'!$A$2:$O$32,10,FALSE)</f>
        <v>6.0682790131586799</v>
      </c>
      <c r="F315">
        <f>VLOOKUP(YEAR(D315),'Greenhouse Gas Costs Avoided'!$A$2:$O$32,15,FALSE)</f>
        <v>7.2417268939042723</v>
      </c>
      <c r="G315">
        <f>VLOOKUP(YEAR(D315),'Emissions Credit Price'!$A$3:$M$33,13,FALSE)</f>
        <v>7.0603049999999996</v>
      </c>
      <c r="H315">
        <f>MAX(VLOOKUP(YEAR(D315),'Emissions Credit Price'!$A$3:$M$33,11,FALSE),F315)</f>
        <v>7.2417268939042723</v>
      </c>
    </row>
    <row r="316" spans="1:8" x14ac:dyDescent="0.35">
      <c r="A316">
        <f t="shared" si="12"/>
        <v>2048</v>
      </c>
      <c r="B316">
        <f t="shared" si="13"/>
        <v>1</v>
      </c>
      <c r="C316">
        <f t="shared" si="14"/>
        <v>1</v>
      </c>
      <c r="D316" s="38">
        <v>54058</v>
      </c>
      <c r="E316">
        <f>VLOOKUP(YEAR(D316),'Greenhouse Gas Costs Avoided'!$A$2:$O$32,10,FALSE)</f>
        <v>6.1449540187401075</v>
      </c>
      <c r="F316">
        <f>VLOOKUP(YEAR(D316),'Greenhouse Gas Costs Avoided'!$A$2:$O$32,15,FALSE)</f>
        <v>7.3332288582676846</v>
      </c>
      <c r="G316">
        <f>VLOOKUP(YEAR(D316),'Emissions Credit Price'!$A$3:$M$33,13,FALSE)</f>
        <v>7.1133899999999999</v>
      </c>
      <c r="H316">
        <f>MAX(VLOOKUP(YEAR(D316),'Emissions Credit Price'!$A$3:$M$33,11,FALSE),F316)</f>
        <v>7.3332288582676846</v>
      </c>
    </row>
    <row r="317" spans="1:8" x14ac:dyDescent="0.35">
      <c r="A317">
        <f t="shared" si="12"/>
        <v>2048</v>
      </c>
      <c r="B317">
        <f t="shared" si="13"/>
        <v>2</v>
      </c>
      <c r="C317">
        <f t="shared" si="14"/>
        <v>1</v>
      </c>
      <c r="D317" s="38">
        <v>54089</v>
      </c>
      <c r="E317">
        <f>VLOOKUP(YEAR(D317),'Greenhouse Gas Costs Avoided'!$A$2:$O$32,10,FALSE)</f>
        <v>6.1449540187401075</v>
      </c>
      <c r="F317">
        <f>VLOOKUP(YEAR(D317),'Greenhouse Gas Costs Avoided'!$A$2:$O$32,15,FALSE)</f>
        <v>7.3332288582676846</v>
      </c>
      <c r="G317">
        <f>VLOOKUP(YEAR(D317),'Emissions Credit Price'!$A$3:$M$33,13,FALSE)</f>
        <v>7.1133899999999999</v>
      </c>
      <c r="H317">
        <f>MAX(VLOOKUP(YEAR(D317),'Emissions Credit Price'!$A$3:$M$33,11,FALSE),F317)</f>
        <v>7.3332288582676846</v>
      </c>
    </row>
    <row r="318" spans="1:8" x14ac:dyDescent="0.35">
      <c r="A318">
        <f t="shared" si="12"/>
        <v>2048</v>
      </c>
      <c r="B318">
        <f t="shared" si="13"/>
        <v>3</v>
      </c>
      <c r="C318">
        <f t="shared" si="14"/>
        <v>1</v>
      </c>
      <c r="D318" s="38">
        <v>54118</v>
      </c>
      <c r="E318">
        <f>VLOOKUP(YEAR(D318),'Greenhouse Gas Costs Avoided'!$A$2:$O$32,10,FALSE)</f>
        <v>6.1449540187401075</v>
      </c>
      <c r="F318">
        <f>VLOOKUP(YEAR(D318),'Greenhouse Gas Costs Avoided'!$A$2:$O$32,15,FALSE)</f>
        <v>7.3332288582676846</v>
      </c>
      <c r="G318">
        <f>VLOOKUP(YEAR(D318),'Emissions Credit Price'!$A$3:$M$33,13,FALSE)</f>
        <v>7.1133899999999999</v>
      </c>
      <c r="H318">
        <f>MAX(VLOOKUP(YEAR(D318),'Emissions Credit Price'!$A$3:$M$33,11,FALSE),F318)</f>
        <v>7.3332288582676846</v>
      </c>
    </row>
    <row r="319" spans="1:8" x14ac:dyDescent="0.35">
      <c r="A319">
        <f t="shared" si="12"/>
        <v>2048</v>
      </c>
      <c r="B319">
        <f t="shared" si="13"/>
        <v>4</v>
      </c>
      <c r="C319">
        <f t="shared" si="14"/>
        <v>1</v>
      </c>
      <c r="D319" s="38">
        <v>54149</v>
      </c>
      <c r="E319">
        <f>VLOOKUP(YEAR(D319),'Greenhouse Gas Costs Avoided'!$A$2:$O$32,10,FALSE)</f>
        <v>6.1449540187401075</v>
      </c>
      <c r="F319">
        <f>VLOOKUP(YEAR(D319),'Greenhouse Gas Costs Avoided'!$A$2:$O$32,15,FALSE)</f>
        <v>7.3332288582676846</v>
      </c>
      <c r="G319">
        <f>VLOOKUP(YEAR(D319),'Emissions Credit Price'!$A$3:$M$33,13,FALSE)</f>
        <v>7.1133899999999999</v>
      </c>
      <c r="H319">
        <f>MAX(VLOOKUP(YEAR(D319),'Emissions Credit Price'!$A$3:$M$33,11,FALSE),F319)</f>
        <v>7.3332288582676846</v>
      </c>
    </row>
    <row r="320" spans="1:8" x14ac:dyDescent="0.35">
      <c r="A320">
        <f t="shared" si="12"/>
        <v>2048</v>
      </c>
      <c r="B320">
        <f t="shared" si="13"/>
        <v>5</v>
      </c>
      <c r="C320">
        <f t="shared" si="14"/>
        <v>1</v>
      </c>
      <c r="D320" s="38">
        <v>54179</v>
      </c>
      <c r="E320">
        <f>VLOOKUP(YEAR(D320),'Greenhouse Gas Costs Avoided'!$A$2:$O$32,10,FALSE)</f>
        <v>6.1449540187401075</v>
      </c>
      <c r="F320">
        <f>VLOOKUP(YEAR(D320),'Greenhouse Gas Costs Avoided'!$A$2:$O$32,15,FALSE)</f>
        <v>7.3332288582676846</v>
      </c>
      <c r="G320">
        <f>VLOOKUP(YEAR(D320),'Emissions Credit Price'!$A$3:$M$33,13,FALSE)</f>
        <v>7.1133899999999999</v>
      </c>
      <c r="H320">
        <f>MAX(VLOOKUP(YEAR(D320),'Emissions Credit Price'!$A$3:$M$33,11,FALSE),F320)</f>
        <v>7.3332288582676846</v>
      </c>
    </row>
    <row r="321" spans="1:8" x14ac:dyDescent="0.35">
      <c r="A321">
        <f t="shared" si="12"/>
        <v>2048</v>
      </c>
      <c r="B321">
        <f t="shared" si="13"/>
        <v>6</v>
      </c>
      <c r="C321">
        <f t="shared" si="14"/>
        <v>1</v>
      </c>
      <c r="D321" s="38">
        <v>54210</v>
      </c>
      <c r="E321">
        <f>VLOOKUP(YEAR(D321),'Greenhouse Gas Costs Avoided'!$A$2:$O$32,10,FALSE)</f>
        <v>6.1449540187401075</v>
      </c>
      <c r="F321">
        <f>VLOOKUP(YEAR(D321),'Greenhouse Gas Costs Avoided'!$A$2:$O$32,15,FALSE)</f>
        <v>7.3332288582676846</v>
      </c>
      <c r="G321">
        <f>VLOOKUP(YEAR(D321),'Emissions Credit Price'!$A$3:$M$33,13,FALSE)</f>
        <v>7.1133899999999999</v>
      </c>
      <c r="H321">
        <f>MAX(VLOOKUP(YEAR(D321),'Emissions Credit Price'!$A$3:$M$33,11,FALSE),F321)</f>
        <v>7.3332288582676846</v>
      </c>
    </row>
    <row r="322" spans="1:8" x14ac:dyDescent="0.35">
      <c r="A322">
        <f t="shared" si="12"/>
        <v>2048</v>
      </c>
      <c r="B322">
        <f t="shared" si="13"/>
        <v>7</v>
      </c>
      <c r="C322">
        <f t="shared" si="14"/>
        <v>1</v>
      </c>
      <c r="D322" s="38">
        <v>54240</v>
      </c>
      <c r="E322">
        <f>VLOOKUP(YEAR(D322),'Greenhouse Gas Costs Avoided'!$A$2:$O$32,10,FALSE)</f>
        <v>6.1449540187401075</v>
      </c>
      <c r="F322">
        <f>VLOOKUP(YEAR(D322),'Greenhouse Gas Costs Avoided'!$A$2:$O$32,15,FALSE)</f>
        <v>7.3332288582676846</v>
      </c>
      <c r="G322">
        <f>VLOOKUP(YEAR(D322),'Emissions Credit Price'!$A$3:$M$33,13,FALSE)</f>
        <v>7.1133899999999999</v>
      </c>
      <c r="H322">
        <f>MAX(VLOOKUP(YEAR(D322),'Emissions Credit Price'!$A$3:$M$33,11,FALSE),F322)</f>
        <v>7.3332288582676846</v>
      </c>
    </row>
    <row r="323" spans="1:8" x14ac:dyDescent="0.35">
      <c r="A323">
        <f t="shared" ref="A323:A351" si="15">YEAR(D323)</f>
        <v>2048</v>
      </c>
      <c r="B323">
        <f t="shared" ref="B323:B351" si="16">MONTH(D323)</f>
        <v>8</v>
      </c>
      <c r="C323">
        <f t="shared" ref="C323:C351" si="17">DAY(D323)</f>
        <v>1</v>
      </c>
      <c r="D323" s="38">
        <v>54271</v>
      </c>
      <c r="E323">
        <f>VLOOKUP(YEAR(D323),'Greenhouse Gas Costs Avoided'!$A$2:$O$32,10,FALSE)</f>
        <v>6.1449540187401075</v>
      </c>
      <c r="F323">
        <f>VLOOKUP(YEAR(D323),'Greenhouse Gas Costs Avoided'!$A$2:$O$32,15,FALSE)</f>
        <v>7.3332288582676846</v>
      </c>
      <c r="G323">
        <f>VLOOKUP(YEAR(D323),'Emissions Credit Price'!$A$3:$M$33,13,FALSE)</f>
        <v>7.1133899999999999</v>
      </c>
      <c r="H323">
        <f>MAX(VLOOKUP(YEAR(D323),'Emissions Credit Price'!$A$3:$M$33,11,FALSE),F323)</f>
        <v>7.3332288582676846</v>
      </c>
    </row>
    <row r="324" spans="1:8" x14ac:dyDescent="0.35">
      <c r="A324">
        <f t="shared" si="15"/>
        <v>2048</v>
      </c>
      <c r="B324">
        <f t="shared" si="16"/>
        <v>9</v>
      </c>
      <c r="C324">
        <f t="shared" si="17"/>
        <v>1</v>
      </c>
      <c r="D324" s="38">
        <v>54302</v>
      </c>
      <c r="E324">
        <f>VLOOKUP(YEAR(D324),'Greenhouse Gas Costs Avoided'!$A$2:$O$32,10,FALSE)</f>
        <v>6.1449540187401075</v>
      </c>
      <c r="F324">
        <f>VLOOKUP(YEAR(D324),'Greenhouse Gas Costs Avoided'!$A$2:$O$32,15,FALSE)</f>
        <v>7.3332288582676846</v>
      </c>
      <c r="G324">
        <f>VLOOKUP(YEAR(D324),'Emissions Credit Price'!$A$3:$M$33,13,FALSE)</f>
        <v>7.1133899999999999</v>
      </c>
      <c r="H324">
        <f>MAX(VLOOKUP(YEAR(D324),'Emissions Credit Price'!$A$3:$M$33,11,FALSE),F324)</f>
        <v>7.3332288582676846</v>
      </c>
    </row>
    <row r="325" spans="1:8" x14ac:dyDescent="0.35">
      <c r="A325">
        <f t="shared" si="15"/>
        <v>2048</v>
      </c>
      <c r="B325">
        <f t="shared" si="16"/>
        <v>10</v>
      </c>
      <c r="C325">
        <f t="shared" si="17"/>
        <v>1</v>
      </c>
      <c r="D325" s="38">
        <v>54332</v>
      </c>
      <c r="E325">
        <f>VLOOKUP(YEAR(D325),'Greenhouse Gas Costs Avoided'!$A$2:$O$32,10,FALSE)</f>
        <v>6.1449540187401075</v>
      </c>
      <c r="F325">
        <f>VLOOKUP(YEAR(D325),'Greenhouse Gas Costs Avoided'!$A$2:$O$32,15,FALSE)</f>
        <v>7.3332288582676846</v>
      </c>
      <c r="G325">
        <f>VLOOKUP(YEAR(D325),'Emissions Credit Price'!$A$3:$M$33,13,FALSE)</f>
        <v>7.1133899999999999</v>
      </c>
      <c r="H325">
        <f>MAX(VLOOKUP(YEAR(D325),'Emissions Credit Price'!$A$3:$M$33,11,FALSE),F325)</f>
        <v>7.3332288582676846</v>
      </c>
    </row>
    <row r="326" spans="1:8" x14ac:dyDescent="0.35">
      <c r="A326">
        <f t="shared" si="15"/>
        <v>2048</v>
      </c>
      <c r="B326">
        <f t="shared" si="16"/>
        <v>11</v>
      </c>
      <c r="C326">
        <f t="shared" si="17"/>
        <v>1</v>
      </c>
      <c r="D326" s="38">
        <v>54363</v>
      </c>
      <c r="E326">
        <f>VLOOKUP(YEAR(D326),'Greenhouse Gas Costs Avoided'!$A$2:$O$32,10,FALSE)</f>
        <v>6.1449540187401075</v>
      </c>
      <c r="F326">
        <f>VLOOKUP(YEAR(D326),'Greenhouse Gas Costs Avoided'!$A$2:$O$32,15,FALSE)</f>
        <v>7.3332288582676846</v>
      </c>
      <c r="G326">
        <f>VLOOKUP(YEAR(D326),'Emissions Credit Price'!$A$3:$M$33,13,FALSE)</f>
        <v>7.1133899999999999</v>
      </c>
      <c r="H326">
        <f>MAX(VLOOKUP(YEAR(D326),'Emissions Credit Price'!$A$3:$M$33,11,FALSE),F326)</f>
        <v>7.3332288582676846</v>
      </c>
    </row>
    <row r="327" spans="1:8" x14ac:dyDescent="0.35">
      <c r="A327">
        <f t="shared" si="15"/>
        <v>2048</v>
      </c>
      <c r="B327">
        <f t="shared" si="16"/>
        <v>12</v>
      </c>
      <c r="C327">
        <f t="shared" si="17"/>
        <v>1</v>
      </c>
      <c r="D327" s="38">
        <v>54393</v>
      </c>
      <c r="E327">
        <f>VLOOKUP(YEAR(D327),'Greenhouse Gas Costs Avoided'!$A$2:$O$32,10,FALSE)</f>
        <v>6.1449540187401075</v>
      </c>
      <c r="F327">
        <f>VLOOKUP(YEAR(D327),'Greenhouse Gas Costs Avoided'!$A$2:$O$32,15,FALSE)</f>
        <v>7.3332288582676846</v>
      </c>
      <c r="G327">
        <f>VLOOKUP(YEAR(D327),'Emissions Credit Price'!$A$3:$M$33,13,FALSE)</f>
        <v>7.1133899999999999</v>
      </c>
      <c r="H327">
        <f>MAX(VLOOKUP(YEAR(D327),'Emissions Credit Price'!$A$3:$M$33,11,FALSE),F327)</f>
        <v>7.3332288582676846</v>
      </c>
    </row>
    <row r="328" spans="1:8" x14ac:dyDescent="0.35">
      <c r="A328">
        <f t="shared" si="15"/>
        <v>2049</v>
      </c>
      <c r="B328">
        <f t="shared" si="16"/>
        <v>1</v>
      </c>
      <c r="C328">
        <f t="shared" si="17"/>
        <v>1</v>
      </c>
      <c r="D328" s="38">
        <v>54424</v>
      </c>
      <c r="E328">
        <f>VLOOKUP(YEAR(D328),'Greenhouse Gas Costs Avoided'!$A$2:$O$32,10,FALSE)</f>
        <v>6.2216290243215351</v>
      </c>
      <c r="F328">
        <f>VLOOKUP(YEAR(D328),'Greenhouse Gas Costs Avoided'!$A$2:$O$32,15,FALSE)</f>
        <v>7.424730822631096</v>
      </c>
      <c r="G328">
        <f>VLOOKUP(YEAR(D328),'Emissions Credit Price'!$A$3:$M$33,13,FALSE)</f>
        <v>7.1664750000000002</v>
      </c>
      <c r="H328">
        <f>MAX(VLOOKUP(YEAR(D328),'Emissions Credit Price'!$A$3:$M$33,11,FALSE),F328)</f>
        <v>7.424730822631096</v>
      </c>
    </row>
    <row r="329" spans="1:8" x14ac:dyDescent="0.35">
      <c r="A329">
        <f t="shared" si="15"/>
        <v>2049</v>
      </c>
      <c r="B329">
        <f t="shared" si="16"/>
        <v>2</v>
      </c>
      <c r="C329">
        <f t="shared" si="17"/>
        <v>1</v>
      </c>
      <c r="D329" s="38">
        <v>54455</v>
      </c>
      <c r="E329">
        <f>VLOOKUP(YEAR(D329),'Greenhouse Gas Costs Avoided'!$A$2:$O$32,10,FALSE)</f>
        <v>6.2216290243215351</v>
      </c>
      <c r="F329">
        <f>VLOOKUP(YEAR(D329),'Greenhouse Gas Costs Avoided'!$A$2:$O$32,15,FALSE)</f>
        <v>7.424730822631096</v>
      </c>
      <c r="G329">
        <f>VLOOKUP(YEAR(D329),'Emissions Credit Price'!$A$3:$M$33,13,FALSE)</f>
        <v>7.1664750000000002</v>
      </c>
      <c r="H329">
        <f>MAX(VLOOKUP(YEAR(D329),'Emissions Credit Price'!$A$3:$M$33,11,FALSE),F329)</f>
        <v>7.424730822631096</v>
      </c>
    </row>
    <row r="330" spans="1:8" x14ac:dyDescent="0.35">
      <c r="A330">
        <f t="shared" si="15"/>
        <v>2049</v>
      </c>
      <c r="B330">
        <f t="shared" si="16"/>
        <v>3</v>
      </c>
      <c r="C330">
        <f t="shared" si="17"/>
        <v>1</v>
      </c>
      <c r="D330" s="38">
        <v>54483</v>
      </c>
      <c r="E330">
        <f>VLOOKUP(YEAR(D330),'Greenhouse Gas Costs Avoided'!$A$2:$O$32,10,FALSE)</f>
        <v>6.2216290243215351</v>
      </c>
      <c r="F330">
        <f>VLOOKUP(YEAR(D330),'Greenhouse Gas Costs Avoided'!$A$2:$O$32,15,FALSE)</f>
        <v>7.424730822631096</v>
      </c>
      <c r="G330">
        <f>VLOOKUP(YEAR(D330),'Emissions Credit Price'!$A$3:$M$33,13,FALSE)</f>
        <v>7.1664750000000002</v>
      </c>
      <c r="H330">
        <f>MAX(VLOOKUP(YEAR(D330),'Emissions Credit Price'!$A$3:$M$33,11,FALSE),F330)</f>
        <v>7.424730822631096</v>
      </c>
    </row>
    <row r="331" spans="1:8" x14ac:dyDescent="0.35">
      <c r="A331">
        <f t="shared" si="15"/>
        <v>2049</v>
      </c>
      <c r="B331">
        <f t="shared" si="16"/>
        <v>4</v>
      </c>
      <c r="C331">
        <f t="shared" si="17"/>
        <v>1</v>
      </c>
      <c r="D331" s="38">
        <v>54514</v>
      </c>
      <c r="E331">
        <f>VLOOKUP(YEAR(D331),'Greenhouse Gas Costs Avoided'!$A$2:$O$32,10,FALSE)</f>
        <v>6.2216290243215351</v>
      </c>
      <c r="F331">
        <f>VLOOKUP(YEAR(D331),'Greenhouse Gas Costs Avoided'!$A$2:$O$32,15,FALSE)</f>
        <v>7.424730822631096</v>
      </c>
      <c r="G331">
        <f>VLOOKUP(YEAR(D331),'Emissions Credit Price'!$A$3:$M$33,13,FALSE)</f>
        <v>7.1664750000000002</v>
      </c>
      <c r="H331">
        <f>MAX(VLOOKUP(YEAR(D331),'Emissions Credit Price'!$A$3:$M$33,11,FALSE),F331)</f>
        <v>7.424730822631096</v>
      </c>
    </row>
    <row r="332" spans="1:8" x14ac:dyDescent="0.35">
      <c r="A332">
        <f t="shared" si="15"/>
        <v>2049</v>
      </c>
      <c r="B332">
        <f t="shared" si="16"/>
        <v>5</v>
      </c>
      <c r="C332">
        <f t="shared" si="17"/>
        <v>1</v>
      </c>
      <c r="D332" s="38">
        <v>54544</v>
      </c>
      <c r="E332">
        <f>VLOOKUP(YEAR(D332),'Greenhouse Gas Costs Avoided'!$A$2:$O$32,10,FALSE)</f>
        <v>6.2216290243215351</v>
      </c>
      <c r="F332">
        <f>VLOOKUP(YEAR(D332),'Greenhouse Gas Costs Avoided'!$A$2:$O$32,15,FALSE)</f>
        <v>7.424730822631096</v>
      </c>
      <c r="G332">
        <f>VLOOKUP(YEAR(D332),'Emissions Credit Price'!$A$3:$M$33,13,FALSE)</f>
        <v>7.1664750000000002</v>
      </c>
      <c r="H332">
        <f>MAX(VLOOKUP(YEAR(D332),'Emissions Credit Price'!$A$3:$M$33,11,FALSE),F332)</f>
        <v>7.424730822631096</v>
      </c>
    </row>
    <row r="333" spans="1:8" x14ac:dyDescent="0.35">
      <c r="A333">
        <f t="shared" si="15"/>
        <v>2049</v>
      </c>
      <c r="B333">
        <f t="shared" si="16"/>
        <v>6</v>
      </c>
      <c r="C333">
        <f t="shared" si="17"/>
        <v>1</v>
      </c>
      <c r="D333" s="38">
        <v>54575</v>
      </c>
      <c r="E333">
        <f>VLOOKUP(YEAR(D333),'Greenhouse Gas Costs Avoided'!$A$2:$O$32,10,FALSE)</f>
        <v>6.2216290243215351</v>
      </c>
      <c r="F333">
        <f>VLOOKUP(YEAR(D333),'Greenhouse Gas Costs Avoided'!$A$2:$O$32,15,FALSE)</f>
        <v>7.424730822631096</v>
      </c>
      <c r="G333">
        <f>VLOOKUP(YEAR(D333),'Emissions Credit Price'!$A$3:$M$33,13,FALSE)</f>
        <v>7.1664750000000002</v>
      </c>
      <c r="H333">
        <f>MAX(VLOOKUP(YEAR(D333),'Emissions Credit Price'!$A$3:$M$33,11,FALSE),F333)</f>
        <v>7.424730822631096</v>
      </c>
    </row>
    <row r="334" spans="1:8" x14ac:dyDescent="0.35">
      <c r="A334">
        <f t="shared" si="15"/>
        <v>2049</v>
      </c>
      <c r="B334">
        <f t="shared" si="16"/>
        <v>7</v>
      </c>
      <c r="C334">
        <f t="shared" si="17"/>
        <v>1</v>
      </c>
      <c r="D334" s="38">
        <v>54605</v>
      </c>
      <c r="E334">
        <f>VLOOKUP(YEAR(D334),'Greenhouse Gas Costs Avoided'!$A$2:$O$32,10,FALSE)</f>
        <v>6.2216290243215351</v>
      </c>
      <c r="F334">
        <f>VLOOKUP(YEAR(D334),'Greenhouse Gas Costs Avoided'!$A$2:$O$32,15,FALSE)</f>
        <v>7.424730822631096</v>
      </c>
      <c r="G334">
        <f>VLOOKUP(YEAR(D334),'Emissions Credit Price'!$A$3:$M$33,13,FALSE)</f>
        <v>7.1664750000000002</v>
      </c>
      <c r="H334">
        <f>MAX(VLOOKUP(YEAR(D334),'Emissions Credit Price'!$A$3:$M$33,11,FALSE),F334)</f>
        <v>7.424730822631096</v>
      </c>
    </row>
    <row r="335" spans="1:8" x14ac:dyDescent="0.35">
      <c r="A335">
        <f t="shared" si="15"/>
        <v>2049</v>
      </c>
      <c r="B335">
        <f t="shared" si="16"/>
        <v>8</v>
      </c>
      <c r="C335">
        <f t="shared" si="17"/>
        <v>1</v>
      </c>
      <c r="D335" s="38">
        <v>54636</v>
      </c>
      <c r="E335">
        <f>VLOOKUP(YEAR(D335),'Greenhouse Gas Costs Avoided'!$A$2:$O$32,10,FALSE)</f>
        <v>6.2216290243215351</v>
      </c>
      <c r="F335">
        <f>VLOOKUP(YEAR(D335),'Greenhouse Gas Costs Avoided'!$A$2:$O$32,15,FALSE)</f>
        <v>7.424730822631096</v>
      </c>
      <c r="G335">
        <f>VLOOKUP(YEAR(D335),'Emissions Credit Price'!$A$3:$M$33,13,FALSE)</f>
        <v>7.1664750000000002</v>
      </c>
      <c r="H335">
        <f>MAX(VLOOKUP(YEAR(D335),'Emissions Credit Price'!$A$3:$M$33,11,FALSE),F335)</f>
        <v>7.424730822631096</v>
      </c>
    </row>
    <row r="336" spans="1:8" x14ac:dyDescent="0.35">
      <c r="A336">
        <f t="shared" si="15"/>
        <v>2049</v>
      </c>
      <c r="B336">
        <f t="shared" si="16"/>
        <v>9</v>
      </c>
      <c r="C336">
        <f t="shared" si="17"/>
        <v>1</v>
      </c>
      <c r="D336" s="38">
        <v>54667</v>
      </c>
      <c r="E336">
        <f>VLOOKUP(YEAR(D336),'Greenhouse Gas Costs Avoided'!$A$2:$O$32,10,FALSE)</f>
        <v>6.2216290243215351</v>
      </c>
      <c r="F336">
        <f>VLOOKUP(YEAR(D336),'Greenhouse Gas Costs Avoided'!$A$2:$O$32,15,FALSE)</f>
        <v>7.424730822631096</v>
      </c>
      <c r="G336">
        <f>VLOOKUP(YEAR(D336),'Emissions Credit Price'!$A$3:$M$33,13,FALSE)</f>
        <v>7.1664750000000002</v>
      </c>
      <c r="H336">
        <f>MAX(VLOOKUP(YEAR(D336),'Emissions Credit Price'!$A$3:$M$33,11,FALSE),F336)</f>
        <v>7.424730822631096</v>
      </c>
    </row>
    <row r="337" spans="1:8" x14ac:dyDescent="0.35">
      <c r="A337">
        <f t="shared" si="15"/>
        <v>2049</v>
      </c>
      <c r="B337">
        <f t="shared" si="16"/>
        <v>10</v>
      </c>
      <c r="C337">
        <f t="shared" si="17"/>
        <v>1</v>
      </c>
      <c r="D337" s="38">
        <v>54697</v>
      </c>
      <c r="E337">
        <f>VLOOKUP(YEAR(D337),'Greenhouse Gas Costs Avoided'!$A$2:$O$32,10,FALSE)</f>
        <v>6.2216290243215351</v>
      </c>
      <c r="F337">
        <f>VLOOKUP(YEAR(D337),'Greenhouse Gas Costs Avoided'!$A$2:$O$32,15,FALSE)</f>
        <v>7.424730822631096</v>
      </c>
      <c r="G337">
        <f>VLOOKUP(YEAR(D337),'Emissions Credit Price'!$A$3:$M$33,13,FALSE)</f>
        <v>7.1664750000000002</v>
      </c>
      <c r="H337">
        <f>MAX(VLOOKUP(YEAR(D337),'Emissions Credit Price'!$A$3:$M$33,11,FALSE),F337)</f>
        <v>7.424730822631096</v>
      </c>
    </row>
    <row r="338" spans="1:8" x14ac:dyDescent="0.35">
      <c r="A338">
        <f t="shared" si="15"/>
        <v>2049</v>
      </c>
      <c r="B338">
        <f t="shared" si="16"/>
        <v>11</v>
      </c>
      <c r="C338">
        <f t="shared" si="17"/>
        <v>1</v>
      </c>
      <c r="D338" s="38">
        <v>54728</v>
      </c>
      <c r="E338">
        <f>VLOOKUP(YEAR(D338),'Greenhouse Gas Costs Avoided'!$A$2:$O$32,10,FALSE)</f>
        <v>6.2216290243215351</v>
      </c>
      <c r="F338">
        <f>VLOOKUP(YEAR(D338),'Greenhouse Gas Costs Avoided'!$A$2:$O$32,15,FALSE)</f>
        <v>7.424730822631096</v>
      </c>
      <c r="G338">
        <f>VLOOKUP(YEAR(D338),'Emissions Credit Price'!$A$3:$M$33,13,FALSE)</f>
        <v>7.1664750000000002</v>
      </c>
      <c r="H338">
        <f>MAX(VLOOKUP(YEAR(D338),'Emissions Credit Price'!$A$3:$M$33,11,FALSE),F338)</f>
        <v>7.424730822631096</v>
      </c>
    </row>
    <row r="339" spans="1:8" x14ac:dyDescent="0.35">
      <c r="A339">
        <f t="shared" si="15"/>
        <v>2049</v>
      </c>
      <c r="B339">
        <f t="shared" si="16"/>
        <v>12</v>
      </c>
      <c r="C339">
        <f t="shared" si="17"/>
        <v>1</v>
      </c>
      <c r="D339" s="38">
        <v>54758</v>
      </c>
      <c r="E339">
        <f>VLOOKUP(YEAR(D339),'Greenhouse Gas Costs Avoided'!$A$2:$O$32,10,FALSE)</f>
        <v>6.2216290243215351</v>
      </c>
      <c r="F339">
        <f>VLOOKUP(YEAR(D339),'Greenhouse Gas Costs Avoided'!$A$2:$O$32,15,FALSE)</f>
        <v>7.424730822631096</v>
      </c>
      <c r="G339">
        <f>VLOOKUP(YEAR(D339),'Emissions Credit Price'!$A$3:$M$33,13,FALSE)</f>
        <v>7.1664750000000002</v>
      </c>
      <c r="H339">
        <f>MAX(VLOOKUP(YEAR(D339),'Emissions Credit Price'!$A$3:$M$33,11,FALSE),F339)</f>
        <v>7.424730822631096</v>
      </c>
    </row>
    <row r="340" spans="1:8" x14ac:dyDescent="0.35">
      <c r="A340">
        <f t="shared" si="15"/>
        <v>2050</v>
      </c>
      <c r="B340">
        <f t="shared" si="16"/>
        <v>1</v>
      </c>
      <c r="C340">
        <f t="shared" si="17"/>
        <v>1</v>
      </c>
      <c r="D340" s="38">
        <v>54789</v>
      </c>
      <c r="E340">
        <f>VLOOKUP(YEAR(D340),'Greenhouse Gas Costs Avoided'!$A$2:$O$32,10,FALSE)</f>
        <v>6.2983040299029618</v>
      </c>
      <c r="F340">
        <f>VLOOKUP(YEAR(D340),'Greenhouse Gas Costs Avoided'!$A$2:$O$32,15,FALSE)</f>
        <v>7.5162327869945065</v>
      </c>
      <c r="G340">
        <f>VLOOKUP(YEAR(D340),'Emissions Credit Price'!$A$3:$M$33,13,FALSE)</f>
        <v>7.2195600000000004</v>
      </c>
      <c r="H340">
        <f>MAX(VLOOKUP(YEAR(D340),'Emissions Credit Price'!$A$3:$M$33,11,FALSE),F340)</f>
        <v>7.6285297110405814</v>
      </c>
    </row>
    <row r="341" spans="1:8" x14ac:dyDescent="0.35">
      <c r="A341">
        <f t="shared" si="15"/>
        <v>2050</v>
      </c>
      <c r="B341">
        <f t="shared" si="16"/>
        <v>2</v>
      </c>
      <c r="C341">
        <f t="shared" si="17"/>
        <v>1</v>
      </c>
      <c r="D341" s="38">
        <v>54820</v>
      </c>
      <c r="E341">
        <f>VLOOKUP(YEAR(D341),'Greenhouse Gas Costs Avoided'!$A$2:$O$32,10,FALSE)</f>
        <v>6.2983040299029618</v>
      </c>
      <c r="F341">
        <f>VLOOKUP(YEAR(D341),'Greenhouse Gas Costs Avoided'!$A$2:$O$32,15,FALSE)</f>
        <v>7.5162327869945065</v>
      </c>
      <c r="G341">
        <f>VLOOKUP(YEAR(D341),'Emissions Credit Price'!$A$3:$M$33,13,FALSE)</f>
        <v>7.2195600000000004</v>
      </c>
      <c r="H341">
        <f>MAX(VLOOKUP(YEAR(D341),'Emissions Credit Price'!$A$3:$M$33,11,FALSE),F341)</f>
        <v>7.6285297110405814</v>
      </c>
    </row>
    <row r="342" spans="1:8" x14ac:dyDescent="0.35">
      <c r="A342">
        <f t="shared" si="15"/>
        <v>2050</v>
      </c>
      <c r="B342">
        <f t="shared" si="16"/>
        <v>3</v>
      </c>
      <c r="C342">
        <f t="shared" si="17"/>
        <v>1</v>
      </c>
      <c r="D342" s="38">
        <v>54848</v>
      </c>
      <c r="E342">
        <f>VLOOKUP(YEAR(D342),'Greenhouse Gas Costs Avoided'!$A$2:$O$32,10,FALSE)</f>
        <v>6.2983040299029618</v>
      </c>
      <c r="F342">
        <f>VLOOKUP(YEAR(D342),'Greenhouse Gas Costs Avoided'!$A$2:$O$32,15,FALSE)</f>
        <v>7.5162327869945065</v>
      </c>
      <c r="G342">
        <f>VLOOKUP(YEAR(D342),'Emissions Credit Price'!$A$3:$M$33,13,FALSE)</f>
        <v>7.2195600000000004</v>
      </c>
      <c r="H342">
        <f>MAX(VLOOKUP(YEAR(D342),'Emissions Credit Price'!$A$3:$M$33,11,FALSE),F342)</f>
        <v>7.6285297110405814</v>
      </c>
    </row>
    <row r="343" spans="1:8" x14ac:dyDescent="0.35">
      <c r="A343">
        <f t="shared" si="15"/>
        <v>2050</v>
      </c>
      <c r="B343">
        <f t="shared" si="16"/>
        <v>4</v>
      </c>
      <c r="C343">
        <f t="shared" si="17"/>
        <v>1</v>
      </c>
      <c r="D343" s="38">
        <v>54879</v>
      </c>
      <c r="E343">
        <f>VLOOKUP(YEAR(D343),'Greenhouse Gas Costs Avoided'!$A$2:$O$32,10,FALSE)</f>
        <v>6.2983040299029618</v>
      </c>
      <c r="F343">
        <f>VLOOKUP(YEAR(D343),'Greenhouse Gas Costs Avoided'!$A$2:$O$32,15,FALSE)</f>
        <v>7.5162327869945065</v>
      </c>
      <c r="G343">
        <f>VLOOKUP(YEAR(D343),'Emissions Credit Price'!$A$3:$M$33,13,FALSE)</f>
        <v>7.2195600000000004</v>
      </c>
      <c r="H343">
        <f>MAX(VLOOKUP(YEAR(D343),'Emissions Credit Price'!$A$3:$M$33,11,FALSE),F343)</f>
        <v>7.6285297110405814</v>
      </c>
    </row>
    <row r="344" spans="1:8" x14ac:dyDescent="0.35">
      <c r="A344">
        <f t="shared" si="15"/>
        <v>2050</v>
      </c>
      <c r="B344">
        <f t="shared" si="16"/>
        <v>5</v>
      </c>
      <c r="C344">
        <f t="shared" si="17"/>
        <v>1</v>
      </c>
      <c r="D344" s="38">
        <v>54909</v>
      </c>
      <c r="E344">
        <f>VLOOKUP(YEAR(D344),'Greenhouse Gas Costs Avoided'!$A$2:$O$32,10,FALSE)</f>
        <v>6.2983040299029618</v>
      </c>
      <c r="F344">
        <f>VLOOKUP(YEAR(D344),'Greenhouse Gas Costs Avoided'!$A$2:$O$32,15,FALSE)</f>
        <v>7.5162327869945065</v>
      </c>
      <c r="G344">
        <f>VLOOKUP(YEAR(D344),'Emissions Credit Price'!$A$3:$M$33,13,FALSE)</f>
        <v>7.2195600000000004</v>
      </c>
      <c r="H344">
        <f>MAX(VLOOKUP(YEAR(D344),'Emissions Credit Price'!$A$3:$M$33,11,FALSE),F344)</f>
        <v>7.6285297110405814</v>
      </c>
    </row>
    <row r="345" spans="1:8" x14ac:dyDescent="0.35">
      <c r="A345">
        <f t="shared" si="15"/>
        <v>2050</v>
      </c>
      <c r="B345">
        <f t="shared" si="16"/>
        <v>6</v>
      </c>
      <c r="C345">
        <f t="shared" si="17"/>
        <v>1</v>
      </c>
      <c r="D345" s="38">
        <v>54940</v>
      </c>
      <c r="E345">
        <f>VLOOKUP(YEAR(D345),'Greenhouse Gas Costs Avoided'!$A$2:$O$32,10,FALSE)</f>
        <v>6.2983040299029618</v>
      </c>
      <c r="F345">
        <f>VLOOKUP(YEAR(D345),'Greenhouse Gas Costs Avoided'!$A$2:$O$32,15,FALSE)</f>
        <v>7.5162327869945065</v>
      </c>
      <c r="G345">
        <f>VLOOKUP(YEAR(D345),'Emissions Credit Price'!$A$3:$M$33,13,FALSE)</f>
        <v>7.2195600000000004</v>
      </c>
      <c r="H345">
        <f>MAX(VLOOKUP(YEAR(D345),'Emissions Credit Price'!$A$3:$M$33,11,FALSE),F345)</f>
        <v>7.6285297110405814</v>
      </c>
    </row>
    <row r="346" spans="1:8" x14ac:dyDescent="0.35">
      <c r="A346">
        <f t="shared" si="15"/>
        <v>2050</v>
      </c>
      <c r="B346">
        <f t="shared" si="16"/>
        <v>7</v>
      </c>
      <c r="C346">
        <f t="shared" si="17"/>
        <v>1</v>
      </c>
      <c r="D346" s="38">
        <v>54970</v>
      </c>
      <c r="E346">
        <f>VLOOKUP(YEAR(D346),'Greenhouse Gas Costs Avoided'!$A$2:$O$32,10,FALSE)</f>
        <v>6.2983040299029618</v>
      </c>
      <c r="F346">
        <f>VLOOKUP(YEAR(D346),'Greenhouse Gas Costs Avoided'!$A$2:$O$32,15,FALSE)</f>
        <v>7.5162327869945065</v>
      </c>
      <c r="G346">
        <f>VLOOKUP(YEAR(D346),'Emissions Credit Price'!$A$3:$M$33,13,FALSE)</f>
        <v>7.2195600000000004</v>
      </c>
      <c r="H346">
        <f>MAX(VLOOKUP(YEAR(D346),'Emissions Credit Price'!$A$3:$M$33,11,FALSE),F346)</f>
        <v>7.6285297110405814</v>
      </c>
    </row>
    <row r="347" spans="1:8" x14ac:dyDescent="0.35">
      <c r="A347">
        <f t="shared" si="15"/>
        <v>2050</v>
      </c>
      <c r="B347">
        <f t="shared" si="16"/>
        <v>8</v>
      </c>
      <c r="C347">
        <f t="shared" si="17"/>
        <v>1</v>
      </c>
      <c r="D347" s="38">
        <v>55001</v>
      </c>
      <c r="E347">
        <f>VLOOKUP(YEAR(D347),'Greenhouse Gas Costs Avoided'!$A$2:$O$32,10,FALSE)</f>
        <v>6.2983040299029618</v>
      </c>
      <c r="F347">
        <f>VLOOKUP(YEAR(D347),'Greenhouse Gas Costs Avoided'!$A$2:$O$32,15,FALSE)</f>
        <v>7.5162327869945065</v>
      </c>
      <c r="G347">
        <f>VLOOKUP(YEAR(D347),'Emissions Credit Price'!$A$3:$M$33,13,FALSE)</f>
        <v>7.2195600000000004</v>
      </c>
      <c r="H347">
        <f>MAX(VLOOKUP(YEAR(D347),'Emissions Credit Price'!$A$3:$M$33,11,FALSE),F347)</f>
        <v>7.6285297110405814</v>
      </c>
    </row>
    <row r="348" spans="1:8" x14ac:dyDescent="0.35">
      <c r="A348">
        <f t="shared" si="15"/>
        <v>2050</v>
      </c>
      <c r="B348">
        <f t="shared" si="16"/>
        <v>9</v>
      </c>
      <c r="C348">
        <f t="shared" si="17"/>
        <v>1</v>
      </c>
      <c r="D348" s="38">
        <v>55032</v>
      </c>
      <c r="E348">
        <f>VLOOKUP(YEAR(D348),'Greenhouse Gas Costs Avoided'!$A$2:$O$32,10,FALSE)</f>
        <v>6.2983040299029618</v>
      </c>
      <c r="F348">
        <f>VLOOKUP(YEAR(D348),'Greenhouse Gas Costs Avoided'!$A$2:$O$32,15,FALSE)</f>
        <v>7.5162327869945065</v>
      </c>
      <c r="G348">
        <f>VLOOKUP(YEAR(D348),'Emissions Credit Price'!$A$3:$M$33,13,FALSE)</f>
        <v>7.2195600000000004</v>
      </c>
      <c r="H348">
        <f>MAX(VLOOKUP(YEAR(D348),'Emissions Credit Price'!$A$3:$M$33,11,FALSE),F348)</f>
        <v>7.6285297110405814</v>
      </c>
    </row>
    <row r="349" spans="1:8" x14ac:dyDescent="0.35">
      <c r="A349">
        <f t="shared" si="15"/>
        <v>2050</v>
      </c>
      <c r="B349">
        <f t="shared" si="16"/>
        <v>10</v>
      </c>
      <c r="C349">
        <f t="shared" si="17"/>
        <v>1</v>
      </c>
      <c r="D349" s="38">
        <v>55062</v>
      </c>
      <c r="E349">
        <f>VLOOKUP(YEAR(D349),'Greenhouse Gas Costs Avoided'!$A$2:$O$32,10,FALSE)</f>
        <v>6.2983040299029618</v>
      </c>
      <c r="F349">
        <f>VLOOKUP(YEAR(D349),'Greenhouse Gas Costs Avoided'!$A$2:$O$32,15,FALSE)</f>
        <v>7.5162327869945065</v>
      </c>
      <c r="G349">
        <f>VLOOKUP(YEAR(D349),'Emissions Credit Price'!$A$3:$M$33,13,FALSE)</f>
        <v>7.2195600000000004</v>
      </c>
      <c r="H349">
        <f>MAX(VLOOKUP(YEAR(D349),'Emissions Credit Price'!$A$3:$M$33,11,FALSE),F349)</f>
        <v>7.6285297110405814</v>
      </c>
    </row>
    <row r="350" spans="1:8" x14ac:dyDescent="0.35">
      <c r="A350">
        <f t="shared" si="15"/>
        <v>2050</v>
      </c>
      <c r="B350">
        <f t="shared" si="16"/>
        <v>11</v>
      </c>
      <c r="C350">
        <f t="shared" si="17"/>
        <v>1</v>
      </c>
      <c r="D350" s="38">
        <v>55093</v>
      </c>
      <c r="E350">
        <f>VLOOKUP(YEAR(D350),'Greenhouse Gas Costs Avoided'!$A$2:$O$32,10,FALSE)</f>
        <v>6.2983040299029618</v>
      </c>
      <c r="F350">
        <f>VLOOKUP(YEAR(D350),'Greenhouse Gas Costs Avoided'!$A$2:$O$32,15,FALSE)</f>
        <v>7.5162327869945065</v>
      </c>
      <c r="G350">
        <f>VLOOKUP(YEAR(D350),'Emissions Credit Price'!$A$3:$M$33,13,FALSE)</f>
        <v>7.2195600000000004</v>
      </c>
      <c r="H350">
        <f>MAX(VLOOKUP(YEAR(D350),'Emissions Credit Price'!$A$3:$M$33,11,FALSE),F350)</f>
        <v>7.6285297110405814</v>
      </c>
    </row>
    <row r="351" spans="1:8" x14ac:dyDescent="0.35">
      <c r="A351">
        <f t="shared" si="15"/>
        <v>2050</v>
      </c>
      <c r="B351">
        <f t="shared" si="16"/>
        <v>12</v>
      </c>
      <c r="C351">
        <f t="shared" si="17"/>
        <v>1</v>
      </c>
      <c r="D351" s="38">
        <v>55123</v>
      </c>
      <c r="E351">
        <f>VLOOKUP(YEAR(D351),'Greenhouse Gas Costs Avoided'!$A$2:$O$32,10,FALSE)</f>
        <v>6.2983040299029618</v>
      </c>
      <c r="F351">
        <f>VLOOKUP(YEAR(D351),'Greenhouse Gas Costs Avoided'!$A$2:$O$32,15,FALSE)</f>
        <v>7.5162327869945065</v>
      </c>
      <c r="G351">
        <f>VLOOKUP(YEAR(D351),'Emissions Credit Price'!$A$3:$M$33,13,FALSE)</f>
        <v>7.2195600000000004</v>
      </c>
      <c r="H351">
        <f>MAX(VLOOKUP(YEAR(D351),'Emissions Credit Price'!$A$3:$M$33,11,FALSE),F351)</f>
        <v>7.6285297110405814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83CAA-B0ED-4085-830C-2008F12CBE9A}">
  <sheetPr>
    <tabColor theme="9"/>
  </sheetPr>
  <dimension ref="A1:B50"/>
  <sheetViews>
    <sheetView workbookViewId="0">
      <selection activeCell="B25" sqref="B25"/>
    </sheetView>
  </sheetViews>
  <sheetFormatPr defaultRowHeight="14.5" x14ac:dyDescent="0.35"/>
  <sheetData>
    <row r="1" spans="1:2" x14ac:dyDescent="0.35">
      <c r="A1" s="188" t="s">
        <v>0</v>
      </c>
      <c r="B1" s="192" t="s">
        <v>45</v>
      </c>
    </row>
    <row r="2" spans="1:2" x14ac:dyDescent="0.35">
      <c r="A2" s="189"/>
      <c r="B2" s="190"/>
    </row>
    <row r="3" spans="1:2" x14ac:dyDescent="0.35">
      <c r="A3" s="190"/>
      <c r="B3" s="190"/>
    </row>
    <row r="4" spans="1:2" ht="15" thickBot="1" x14ac:dyDescent="0.4">
      <c r="A4" s="191"/>
      <c r="B4" s="191"/>
    </row>
    <row r="5" spans="1:2" x14ac:dyDescent="0.35">
      <c r="A5" s="39">
        <v>2005</v>
      </c>
      <c r="B5" s="40">
        <v>0.76929691897504615</v>
      </c>
    </row>
    <row r="6" spans="1:2" x14ac:dyDescent="0.35">
      <c r="A6" s="39">
        <v>2006</v>
      </c>
      <c r="B6" s="40">
        <v>0.7925774755606434</v>
      </c>
    </row>
    <row r="7" spans="1:2" x14ac:dyDescent="0.35">
      <c r="A7" s="39">
        <v>2007</v>
      </c>
      <c r="B7" s="40">
        <v>0.81386843937571685</v>
      </c>
    </row>
    <row r="8" spans="1:2" x14ac:dyDescent="0.35">
      <c r="A8" s="39">
        <v>2008</v>
      </c>
      <c r="B8" s="40">
        <v>0.82969928430148343</v>
      </c>
    </row>
    <row r="9" spans="1:2" x14ac:dyDescent="0.35">
      <c r="A9" s="39">
        <v>2009</v>
      </c>
      <c r="B9" s="40">
        <v>0.83602442730274007</v>
      </c>
    </row>
    <row r="10" spans="1:2" x14ac:dyDescent="0.35">
      <c r="A10" s="39">
        <v>2010</v>
      </c>
      <c r="B10" s="40">
        <v>0.8457661830142893</v>
      </c>
    </row>
    <row r="11" spans="1:2" x14ac:dyDescent="0.35">
      <c r="A11" s="39">
        <v>2011</v>
      </c>
      <c r="B11" s="40">
        <v>0.86343351655800327</v>
      </c>
    </row>
    <row r="12" spans="1:2" x14ac:dyDescent="0.35">
      <c r="A12" s="39">
        <v>2012</v>
      </c>
      <c r="B12" s="40">
        <v>0.8799928124478269</v>
      </c>
    </row>
    <row r="13" spans="1:2" x14ac:dyDescent="0.35">
      <c r="A13" s="39">
        <v>2013</v>
      </c>
      <c r="B13" s="40">
        <v>0.89543602075685469</v>
      </c>
    </row>
    <row r="14" spans="1:2" x14ac:dyDescent="0.35">
      <c r="A14" s="39">
        <v>2014</v>
      </c>
      <c r="B14" s="40">
        <v>0.91200491318578181</v>
      </c>
    </row>
    <row r="15" spans="1:2" x14ac:dyDescent="0.35">
      <c r="A15" s="39">
        <v>2015</v>
      </c>
      <c r="B15" s="40">
        <v>0.92068709971187668</v>
      </c>
    </row>
    <row r="16" spans="1:2" x14ac:dyDescent="0.35">
      <c r="A16" s="39">
        <v>2016</v>
      </c>
      <c r="B16" s="40">
        <v>0.93034737065773276</v>
      </c>
    </row>
    <row r="17" spans="1:2" x14ac:dyDescent="0.35">
      <c r="A17" s="39">
        <v>2017</v>
      </c>
      <c r="B17" s="40">
        <v>0.94783854018813385</v>
      </c>
    </row>
    <row r="18" spans="1:2" x14ac:dyDescent="0.35">
      <c r="A18" s="39">
        <v>2018</v>
      </c>
      <c r="B18" s="40">
        <v>0.97059597167568634</v>
      </c>
    </row>
    <row r="19" spans="1:2" x14ac:dyDescent="0.35">
      <c r="A19" s="39">
        <v>2019</v>
      </c>
      <c r="B19" s="40">
        <v>0.98792263825471738</v>
      </c>
    </row>
    <row r="20" spans="1:2" x14ac:dyDescent="0.35">
      <c r="A20" s="39">
        <v>2020</v>
      </c>
      <c r="B20" s="40">
        <v>0.99999999999999734</v>
      </c>
    </row>
    <row r="21" spans="1:2" x14ac:dyDescent="0.35">
      <c r="A21" s="39">
        <v>2021</v>
      </c>
      <c r="B21" s="40">
        <v>1.0192410258776208</v>
      </c>
    </row>
    <row r="22" spans="1:2" x14ac:dyDescent="0.35">
      <c r="A22" s="39">
        <v>2022</v>
      </c>
      <c r="B22" s="40">
        <v>1.0397933536546036</v>
      </c>
    </row>
    <row r="23" spans="1:2" x14ac:dyDescent="0.35">
      <c r="A23" s="39">
        <v>2023</v>
      </c>
      <c r="B23" s="40">
        <v>1.0613486123517235</v>
      </c>
    </row>
    <row r="24" spans="1:2" x14ac:dyDescent="0.35">
      <c r="A24" s="39">
        <v>2024</v>
      </c>
      <c r="B24" s="40">
        <v>1.0834897919220745</v>
      </c>
    </row>
    <row r="25" spans="1:2" x14ac:dyDescent="0.35">
      <c r="A25" s="39">
        <v>2025</v>
      </c>
      <c r="B25" s="40">
        <v>1.1063157791060723</v>
      </c>
    </row>
    <row r="26" spans="1:2" x14ac:dyDescent="0.35">
      <c r="A26" s="39">
        <v>2026</v>
      </c>
      <c r="B26" s="40">
        <v>1.1303470337097798</v>
      </c>
    </row>
    <row r="27" spans="1:2" x14ac:dyDescent="0.35">
      <c r="A27" s="39">
        <v>2027</v>
      </c>
      <c r="B27" s="40">
        <v>1.1563098041351101</v>
      </c>
    </row>
    <row r="28" spans="1:2" x14ac:dyDescent="0.35">
      <c r="A28" s="39">
        <v>2028</v>
      </c>
      <c r="B28" s="40">
        <v>1.1838187094874326</v>
      </c>
    </row>
    <row r="29" spans="1:2" x14ac:dyDescent="0.35">
      <c r="A29" s="39">
        <v>2029</v>
      </c>
      <c r="B29" s="40">
        <v>1.2121070333486941</v>
      </c>
    </row>
    <row r="30" spans="1:2" x14ac:dyDescent="0.35">
      <c r="A30" s="39">
        <v>2030</v>
      </c>
      <c r="B30" s="40">
        <v>1.2412632812317947</v>
      </c>
    </row>
    <row r="31" spans="1:2" x14ac:dyDescent="0.35">
      <c r="A31" s="39">
        <v>2031</v>
      </c>
      <c r="B31" s="40">
        <v>1.2698647628887414</v>
      </c>
    </row>
    <row r="32" spans="1:2" x14ac:dyDescent="0.35">
      <c r="A32" s="39">
        <v>2032</v>
      </c>
      <c r="B32" s="40">
        <v>1.2989347727655005</v>
      </c>
    </row>
    <row r="33" spans="1:2" x14ac:dyDescent="0.35">
      <c r="A33" s="39">
        <v>2033</v>
      </c>
      <c r="B33" s="40">
        <v>1.3285783724699958</v>
      </c>
    </row>
    <row r="34" spans="1:2" x14ac:dyDescent="0.35">
      <c r="A34" s="39">
        <v>2034</v>
      </c>
      <c r="B34" s="40">
        <v>1.3587038790634118</v>
      </c>
    </row>
    <row r="35" spans="1:2" x14ac:dyDescent="0.35">
      <c r="A35" s="39">
        <v>2035</v>
      </c>
      <c r="B35" s="40">
        <v>1.3895011491673588</v>
      </c>
    </row>
    <row r="36" spans="1:2" x14ac:dyDescent="0.35">
      <c r="A36" s="39">
        <v>2036</v>
      </c>
      <c r="B36" s="40">
        <v>1.4206995176139188</v>
      </c>
    </row>
    <row r="37" spans="1:2" x14ac:dyDescent="0.35">
      <c r="A37" s="39">
        <v>2037</v>
      </c>
      <c r="B37" s="40">
        <v>1.4523397362976056</v>
      </c>
    </row>
    <row r="38" spans="1:2" x14ac:dyDescent="0.35">
      <c r="A38" s="39">
        <v>2038</v>
      </c>
      <c r="B38" s="40">
        <v>1.4847662169468669</v>
      </c>
    </row>
    <row r="39" spans="1:2" x14ac:dyDescent="0.35">
      <c r="A39" s="39">
        <v>2039</v>
      </c>
      <c r="B39" s="40">
        <v>1.5178640228055247</v>
      </c>
    </row>
    <row r="40" spans="1:2" x14ac:dyDescent="0.35">
      <c r="A40" s="39">
        <v>2040</v>
      </c>
      <c r="B40" s="40">
        <v>1.5520891343598107</v>
      </c>
    </row>
    <row r="41" spans="1:2" x14ac:dyDescent="0.35">
      <c r="A41" s="39">
        <v>2041</v>
      </c>
      <c r="B41" s="40">
        <v>1.5864840613978559</v>
      </c>
    </row>
    <row r="42" spans="1:2" x14ac:dyDescent="0.35">
      <c r="A42" s="39">
        <v>2042</v>
      </c>
      <c r="B42" s="40">
        <v>1.6222481751834026</v>
      </c>
    </row>
    <row r="43" spans="1:2" x14ac:dyDescent="0.35">
      <c r="A43" s="39">
        <v>2043</v>
      </c>
      <c r="B43" s="40">
        <v>1.659197385610508</v>
      </c>
    </row>
    <row r="44" spans="1:2" x14ac:dyDescent="0.35">
      <c r="A44" s="39">
        <v>2044</v>
      </c>
      <c r="B44" s="40">
        <v>1.6970653091636496</v>
      </c>
    </row>
    <row r="45" spans="1:2" x14ac:dyDescent="0.35">
      <c r="A45" s="39">
        <v>2045</v>
      </c>
      <c r="B45" s="40">
        <v>1.7357465647187735</v>
      </c>
    </row>
    <row r="46" spans="1:2" x14ac:dyDescent="0.35">
      <c r="A46" s="39">
        <v>2046</v>
      </c>
      <c r="B46" s="40">
        <v>1.7753856598274969</v>
      </c>
    </row>
    <row r="47" spans="1:2" x14ac:dyDescent="0.35">
      <c r="A47" s="39">
        <v>2047</v>
      </c>
      <c r="B47" s="40">
        <v>1.8160470714788757</v>
      </c>
    </row>
    <row r="48" spans="1:2" x14ac:dyDescent="0.35">
      <c r="A48" s="39">
        <v>2048</v>
      </c>
      <c r="B48" s="40">
        <v>1.8579065777086303</v>
      </c>
    </row>
    <row r="49" spans="1:2" x14ac:dyDescent="0.35">
      <c r="A49" s="39">
        <v>2049</v>
      </c>
      <c r="B49" s="40">
        <v>1.9009549034464726</v>
      </c>
    </row>
    <row r="50" spans="1:2" x14ac:dyDescent="0.35">
      <c r="A50" s="39">
        <v>2050</v>
      </c>
      <c r="B50" s="40">
        <v>1.9454713341799934</v>
      </c>
    </row>
  </sheetData>
  <mergeCells count="2">
    <mergeCell ref="A1:A4"/>
    <mergeCell ref="B1:B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A79AA-65C9-4478-8968-0D30777C4750}">
  <sheetPr>
    <tabColor rgb="FFFFC000"/>
    <pageSetUpPr fitToPage="1"/>
  </sheetPr>
  <dimension ref="A1:B2"/>
  <sheetViews>
    <sheetView topLeftCell="B1" zoomScale="98" zoomScaleNormal="98" workbookViewId="0">
      <selection sqref="A1:S32"/>
    </sheetView>
  </sheetViews>
  <sheetFormatPr defaultRowHeight="14.5" x14ac:dyDescent="0.35"/>
  <cols>
    <col min="1" max="1" width="2.453125" hidden="1" customWidth="1"/>
  </cols>
  <sheetData>
    <row r="1" spans="2:2" x14ac:dyDescent="0.35">
      <c r="B1" t="s">
        <v>46</v>
      </c>
    </row>
    <row r="2" spans="2:2" x14ac:dyDescent="0.35">
      <c r="B2" t="s">
        <v>47</v>
      </c>
    </row>
  </sheetData>
  <pageMargins left="0.7" right="0.7" top="0.75" bottom="0.75" header="0.3" footer="0.3"/>
  <pageSetup scale="8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274C1-CB53-494E-A6CF-66853DB71E24}">
  <sheetPr>
    <tabColor rgb="FFFFC000"/>
  </sheetPr>
  <dimension ref="A1:AV72"/>
  <sheetViews>
    <sheetView zoomScale="78" zoomScaleNormal="78" workbookViewId="0">
      <selection sqref="A1:S32"/>
    </sheetView>
  </sheetViews>
  <sheetFormatPr defaultRowHeight="14.5" x14ac:dyDescent="0.35"/>
  <cols>
    <col min="1" max="1" width="33.81640625" customWidth="1"/>
    <col min="2" max="2" width="10" customWidth="1"/>
    <col min="3" max="3" width="8.453125" customWidth="1"/>
    <col min="4" max="4" width="9.54296875" customWidth="1"/>
    <col min="5" max="8" width="9.1796875" customWidth="1"/>
    <col min="9" max="9" width="11" customWidth="1"/>
    <col min="10" max="10" width="10.1796875" customWidth="1"/>
    <col min="11" max="11" width="11.453125" customWidth="1"/>
    <col min="12" max="14" width="11" customWidth="1"/>
    <col min="15" max="15" width="11.453125" customWidth="1"/>
    <col min="16" max="16" width="11" customWidth="1"/>
    <col min="17" max="17" width="12.54296875" customWidth="1"/>
    <col min="18" max="18" width="11.453125" customWidth="1"/>
    <col min="19" max="19" width="13.453125" customWidth="1"/>
    <col min="20" max="20" width="11.54296875" customWidth="1"/>
    <col min="21" max="21" width="9.54296875" customWidth="1"/>
    <col min="22" max="22" width="13.453125" customWidth="1"/>
    <col min="23" max="23" width="11.453125" customWidth="1"/>
    <col min="24" max="24" width="10.453125" customWidth="1"/>
    <col min="25" max="39" width="9.54296875" customWidth="1"/>
  </cols>
  <sheetData>
    <row r="1" spans="1:40" x14ac:dyDescent="0.35">
      <c r="F1" s="41"/>
      <c r="G1" s="41"/>
      <c r="H1" s="42"/>
      <c r="I1" s="41"/>
      <c r="J1" s="41"/>
      <c r="K1" s="41"/>
      <c r="L1" s="41"/>
      <c r="M1" s="41"/>
      <c r="N1" s="41"/>
      <c r="O1" s="41"/>
      <c r="P1" s="41"/>
      <c r="Q1" s="41"/>
      <c r="R1" s="41"/>
      <c r="S1" s="41"/>
    </row>
    <row r="2" spans="1:40" x14ac:dyDescent="0.35">
      <c r="A2" s="43"/>
      <c r="F2" s="44"/>
      <c r="G2" s="44"/>
      <c r="H2" s="44"/>
      <c r="I2" s="44"/>
      <c r="J2" s="44"/>
      <c r="K2" s="44"/>
      <c r="L2" s="44"/>
      <c r="M2" s="44"/>
      <c r="N2" s="44"/>
      <c r="O2" s="44"/>
      <c r="P2" s="44"/>
      <c r="Q2" s="44"/>
      <c r="R2" s="44"/>
      <c r="S2" s="44"/>
    </row>
    <row r="3" spans="1:40" ht="23.25" customHeight="1" x14ac:dyDescent="0.45">
      <c r="A3" s="45" t="s">
        <v>48</v>
      </c>
      <c r="F3" s="46"/>
      <c r="G3" s="46"/>
      <c r="H3" s="46"/>
      <c r="I3" s="47"/>
      <c r="J3" s="47"/>
      <c r="K3" s="48"/>
      <c r="L3" s="48"/>
      <c r="M3" s="48"/>
      <c r="N3" s="48"/>
      <c r="O3" s="48"/>
      <c r="P3" s="48"/>
      <c r="Q3" s="48"/>
      <c r="R3" s="48"/>
      <c r="S3" s="48"/>
      <c r="T3" s="48"/>
      <c r="U3" s="48"/>
      <c r="V3" s="48"/>
      <c r="W3" s="48"/>
      <c r="X3" s="48"/>
      <c r="Y3" s="48"/>
      <c r="Z3" s="48"/>
      <c r="AA3" s="48"/>
      <c r="AB3" s="48"/>
      <c r="AC3" s="48"/>
    </row>
    <row r="4" spans="1:40" ht="26.25" customHeight="1" x14ac:dyDescent="0.45">
      <c r="A4" s="195" t="s">
        <v>49</v>
      </c>
      <c r="B4" s="195"/>
      <c r="C4" s="195"/>
      <c r="D4" s="195"/>
      <c r="E4" s="195"/>
      <c r="F4" s="195"/>
      <c r="G4" s="195"/>
      <c r="H4" s="195"/>
      <c r="I4" s="195"/>
      <c r="J4" s="195"/>
      <c r="K4" s="195"/>
      <c r="L4" s="195"/>
      <c r="M4" s="195"/>
      <c r="N4" s="195"/>
      <c r="O4" s="195"/>
      <c r="P4" s="195"/>
      <c r="Q4" s="195"/>
      <c r="R4" s="195"/>
      <c r="S4" s="195"/>
    </row>
    <row r="5" spans="1:40" x14ac:dyDescent="0.35">
      <c r="B5">
        <v>2013</v>
      </c>
      <c r="C5">
        <v>2014</v>
      </c>
      <c r="D5">
        <v>2015</v>
      </c>
      <c r="E5">
        <v>2016</v>
      </c>
      <c r="F5">
        <v>2017</v>
      </c>
      <c r="G5">
        <v>2018</v>
      </c>
      <c r="H5">
        <v>2019</v>
      </c>
      <c r="I5">
        <v>2020</v>
      </c>
      <c r="J5">
        <v>2021</v>
      </c>
      <c r="K5">
        <v>2022</v>
      </c>
      <c r="L5">
        <v>2023</v>
      </c>
      <c r="M5">
        <v>2024</v>
      </c>
      <c r="N5">
        <v>2025</v>
      </c>
      <c r="O5">
        <v>2026</v>
      </c>
      <c r="P5">
        <v>2027</v>
      </c>
      <c r="Q5">
        <v>2028</v>
      </c>
      <c r="R5">
        <v>2029</v>
      </c>
      <c r="S5">
        <v>2030</v>
      </c>
      <c r="T5">
        <v>2031</v>
      </c>
      <c r="U5">
        <v>2032</v>
      </c>
      <c r="V5">
        <v>2033</v>
      </c>
      <c r="W5">
        <v>2034</v>
      </c>
      <c r="X5">
        <v>2035</v>
      </c>
      <c r="Y5">
        <v>2036</v>
      </c>
      <c r="Z5">
        <v>2037</v>
      </c>
      <c r="AA5">
        <v>2038</v>
      </c>
      <c r="AB5">
        <v>2039</v>
      </c>
      <c r="AC5">
        <v>2040</v>
      </c>
      <c r="AD5">
        <v>2041</v>
      </c>
      <c r="AE5">
        <v>2042</v>
      </c>
      <c r="AF5">
        <v>2043</v>
      </c>
      <c r="AG5">
        <v>2044</v>
      </c>
      <c r="AH5">
        <f t="shared" ref="AH5:AM5" si="0">+AG5+1</f>
        <v>2045</v>
      </c>
      <c r="AI5">
        <f t="shared" si="0"/>
        <v>2046</v>
      </c>
      <c r="AJ5">
        <f t="shared" si="0"/>
        <v>2047</v>
      </c>
      <c r="AK5">
        <f t="shared" si="0"/>
        <v>2048</v>
      </c>
      <c r="AL5">
        <f t="shared" si="0"/>
        <v>2049</v>
      </c>
      <c r="AM5">
        <f t="shared" si="0"/>
        <v>2050</v>
      </c>
    </row>
    <row r="6" spans="1:40" x14ac:dyDescent="0.35">
      <c r="A6" t="s">
        <v>50</v>
      </c>
      <c r="B6" s="49">
        <f>+B11</f>
        <v>12.766366054493103</v>
      </c>
      <c r="C6" s="49">
        <f t="shared" ref="C6:J6" si="1">+C11</f>
        <v>11.663986959374096</v>
      </c>
      <c r="D6" s="49">
        <f t="shared" si="1"/>
        <v>12.437281556525077</v>
      </c>
      <c r="E6" s="49">
        <f t="shared" si="1"/>
        <v>12.73</v>
      </c>
      <c r="F6" s="49">
        <f t="shared" si="1"/>
        <v>14.486740520427819</v>
      </c>
      <c r="G6" s="49">
        <f t="shared" si="1"/>
        <v>14.880124463738202</v>
      </c>
      <c r="H6" s="49">
        <f t="shared" si="1"/>
        <v>16.77847358151163</v>
      </c>
      <c r="I6" s="49">
        <f t="shared" si="1"/>
        <v>17.1180838726224</v>
      </c>
      <c r="J6" s="49">
        <f t="shared" si="1"/>
        <v>22.235634395651466</v>
      </c>
      <c r="K6" s="50"/>
      <c r="Y6" s="48"/>
      <c r="Z6" s="48"/>
      <c r="AA6" s="48"/>
      <c r="AB6" s="48"/>
      <c r="AC6" s="48"/>
      <c r="AD6" s="48"/>
      <c r="AE6" s="48"/>
      <c r="AF6" s="48"/>
      <c r="AG6" s="48"/>
      <c r="AH6" s="48"/>
      <c r="AI6" s="48">
        <f>+AI7/AH7</f>
        <v>1.0727102391583696</v>
      </c>
      <c r="AJ6" s="48"/>
      <c r="AK6" s="48"/>
      <c r="AL6" s="48"/>
      <c r="AM6" s="48"/>
    </row>
    <row r="7" spans="1:40" s="52" customFormat="1" x14ac:dyDescent="0.35">
      <c r="A7" s="51" t="s">
        <v>35</v>
      </c>
      <c r="F7" s="51"/>
      <c r="G7" s="52">
        <f>+G6</f>
        <v>14.880124463738202</v>
      </c>
      <c r="H7" s="52">
        <f>+H6</f>
        <v>16.77847358151163</v>
      </c>
      <c r="I7" s="52">
        <f>+I6</f>
        <v>17.1180838726224</v>
      </c>
      <c r="J7" s="52">
        <f>+J6</f>
        <v>22.235634395651466</v>
      </c>
      <c r="K7" s="52">
        <f t="shared" ref="K7:AM7" si="2">+K12</f>
        <v>19.7</v>
      </c>
      <c r="L7" s="52">
        <f t="shared" si="2"/>
        <v>21.143110671720596</v>
      </c>
      <c r="M7" s="52">
        <f t="shared" si="2"/>
        <v>22.69337986203864</v>
      </c>
      <c r="N7" s="52">
        <f t="shared" si="2"/>
        <v>24.358771840123431</v>
      </c>
      <c r="O7" s="52">
        <f t="shared" si="2"/>
        <v>26.139707251707026</v>
      </c>
      <c r="P7" s="52">
        <f t="shared" si="2"/>
        <v>28.008752677176531</v>
      </c>
      <c r="Q7" s="52">
        <f t="shared" si="2"/>
        <v>30.003411706766986</v>
      </c>
      <c r="R7" s="52">
        <f t="shared" si="2"/>
        <v>32.135230801363271</v>
      </c>
      <c r="S7" s="52">
        <f t="shared" si="2"/>
        <v>34.417181963460926</v>
      </c>
      <c r="T7" s="52">
        <f t="shared" si="2"/>
        <v>36.86194114089038</v>
      </c>
      <c r="U7" s="52">
        <f t="shared" si="2"/>
        <v>39.488131682875967</v>
      </c>
      <c r="V7" s="52">
        <f t="shared" si="2"/>
        <v>42.311402064234287</v>
      </c>
      <c r="W7" s="52">
        <f t="shared" si="2"/>
        <v>45.346567846547899</v>
      </c>
      <c r="X7" s="52">
        <f t="shared" si="2"/>
        <v>48.606109105059041</v>
      </c>
      <c r="Y7" s="52">
        <f t="shared" si="2"/>
        <v>52.109606424827341</v>
      </c>
      <c r="Z7" s="52">
        <f t="shared" si="2"/>
        <v>55.874070824161258</v>
      </c>
      <c r="AA7" s="52">
        <f t="shared" si="2"/>
        <v>59.921459597898043</v>
      </c>
      <c r="AB7" s="52">
        <f t="shared" si="2"/>
        <v>64.272478941502243</v>
      </c>
      <c r="AC7" s="52">
        <f t="shared" si="2"/>
        <v>68.948511190269485</v>
      </c>
      <c r="AD7" s="52">
        <f t="shared" si="2"/>
        <v>73.96600781611005</v>
      </c>
      <c r="AE7" s="52">
        <f t="shared" si="2"/>
        <v>79.341765050730714</v>
      </c>
      <c r="AF7" s="52">
        <f t="shared" si="2"/>
        <v>85.110769758903899</v>
      </c>
      <c r="AG7" s="52">
        <f t="shared" si="2"/>
        <v>91.301375677958674</v>
      </c>
      <c r="AH7" s="52">
        <f t="shared" si="2"/>
        <v>97.937749608442971</v>
      </c>
      <c r="AI7" s="52">
        <f t="shared" si="2"/>
        <v>105.05882680510538</v>
      </c>
      <c r="AJ7" s="52">
        <f t="shared" si="2"/>
        <v>112.70199398536546</v>
      </c>
      <c r="AK7" s="52">
        <f t="shared" si="2"/>
        <v>120.90607177025883</v>
      </c>
      <c r="AL7" s="52">
        <f t="shared" si="2"/>
        <v>129.70250712242205</v>
      </c>
      <c r="AM7" s="52">
        <f t="shared" si="2"/>
        <v>139.12888778777241</v>
      </c>
    </row>
    <row r="8" spans="1:40" s="52" customFormat="1" x14ac:dyDescent="0.35">
      <c r="A8" s="51" t="s">
        <v>36</v>
      </c>
      <c r="B8" s="51"/>
      <c r="F8" s="51"/>
      <c r="G8" s="51">
        <f>+G6</f>
        <v>14.880124463738202</v>
      </c>
      <c r="H8" s="51">
        <f>+H6</f>
        <v>16.77847358151163</v>
      </c>
      <c r="I8" s="51">
        <f>+I6</f>
        <v>17.1180838726224</v>
      </c>
      <c r="J8" s="51">
        <f>+J6</f>
        <v>22.235634395651466</v>
      </c>
      <c r="K8" s="51">
        <f>MAX(EXP($E$45*(K$22-2021)+$F$45),K$7)</f>
        <v>24.921458143615091</v>
      </c>
      <c r="L8" s="51">
        <f t="shared" ref="L8:X8" si="3">MAX(EXP($E$45*(L$22-2021)+$F$45),L$7)</f>
        <v>27.931700303789</v>
      </c>
      <c r="M8" s="51">
        <f t="shared" si="3"/>
        <v>31.305547105820903</v>
      </c>
      <c r="N8" s="51">
        <f t="shared" si="3"/>
        <v>35.086918051380763</v>
      </c>
      <c r="O8" s="51">
        <f t="shared" si="3"/>
        <v>39.32503764214367</v>
      </c>
      <c r="P8" s="51">
        <f t="shared" si="3"/>
        <v>44.075076166319469</v>
      </c>
      <c r="Q8" s="51">
        <f t="shared" si="3"/>
        <v>49.398867885253182</v>
      </c>
      <c r="R8" s="51">
        <f t="shared" si="3"/>
        <v>55.36571596918634</v>
      </c>
      <c r="S8" s="51">
        <f t="shared" si="3"/>
        <v>62.053294660538185</v>
      </c>
      <c r="T8" s="51">
        <f t="shared" si="3"/>
        <v>69.548660408737945</v>
      </c>
      <c r="U8" s="51">
        <f t="shared" si="3"/>
        <v>77.949385139190312</v>
      </c>
      <c r="V8" s="51">
        <f t="shared" si="3"/>
        <v>87.364826408855308</v>
      </c>
      <c r="W8" s="51">
        <f t="shared" si="3"/>
        <v>97.917550982862195</v>
      </c>
      <c r="X8" s="51">
        <f t="shared" si="3"/>
        <v>109.74493036375556</v>
      </c>
      <c r="Y8" s="51">
        <f t="shared" ref="Y8:AM8" si="4">MAX(EXP($E$48*(Y$22-2035)+$F$48),Y$7)</f>
        <v>115.43565896258509</v>
      </c>
      <c r="Z8" s="51">
        <f t="shared" si="4"/>
        <v>121.42147537894022</v>
      </c>
      <c r="AA8" s="51">
        <f t="shared" si="4"/>
        <v>127.71768113678918</v>
      </c>
      <c r="AB8" s="51">
        <f t="shared" si="4"/>
        <v>134.34037120741274</v>
      </c>
      <c r="AC8" s="51">
        <f t="shared" si="4"/>
        <v>141.30647515292932</v>
      </c>
      <c r="AD8" s="51">
        <f t="shared" si="4"/>
        <v>148.63380040328227</v>
      </c>
      <c r="AE8" s="51">
        <f t="shared" si="4"/>
        <v>156.34107777731782</v>
      </c>
      <c r="AF8" s="51">
        <f t="shared" si="4"/>
        <v>164.44800936431938</v>
      </c>
      <c r="AG8" s="51">
        <f t="shared" si="4"/>
        <v>172.97531888839728</v>
      </c>
      <c r="AH8" s="51">
        <f t="shared" si="4"/>
        <v>181.94480468448063</v>
      </c>
      <c r="AI8" s="51">
        <f t="shared" si="4"/>
        <v>191.3793954213333</v>
      </c>
      <c r="AJ8" s="51">
        <f t="shared" si="4"/>
        <v>201.3032087140389</v>
      </c>
      <c r="AK8" s="51">
        <f t="shared" si="4"/>
        <v>211.7416127757856</v>
      </c>
      <c r="AL8" s="51">
        <f t="shared" si="4"/>
        <v>222.72129126655079</v>
      </c>
      <c r="AM8" s="51">
        <f t="shared" si="4"/>
        <v>234.27031150445868</v>
      </c>
    </row>
    <row r="9" spans="1:40" s="52" customFormat="1" x14ac:dyDescent="0.35">
      <c r="A9" s="51" t="s">
        <v>37</v>
      </c>
      <c r="B9" s="51"/>
      <c r="F9" s="51"/>
      <c r="G9" s="51">
        <f>+G6</f>
        <v>14.880124463738202</v>
      </c>
      <c r="H9" s="51">
        <f>+H6</f>
        <v>16.77847358151163</v>
      </c>
      <c r="I9" s="51">
        <f>+I6</f>
        <v>17.1180838726224</v>
      </c>
      <c r="J9" s="51">
        <f>+J6</f>
        <v>22.235634395651466</v>
      </c>
      <c r="K9" s="51">
        <f>MAX(EXP($E$53*(K$22-2021)+$F$53),K$7)</f>
        <v>25.371890421148485</v>
      </c>
      <c r="L9" s="51">
        <f t="shared" ref="L9:X9" si="5">MAX(EXP($E$53*(L$22-2021)+$F$53),L$7)</f>
        <v>28.950504046273515</v>
      </c>
      <c r="M9" s="51">
        <f t="shared" si="5"/>
        <v>33.0338682148289</v>
      </c>
      <c r="N9" s="51">
        <f t="shared" si="5"/>
        <v>37.693176170283174</v>
      </c>
      <c r="O9" s="51">
        <f t="shared" si="5"/>
        <v>43.009662706295394</v>
      </c>
      <c r="P9" s="51">
        <f t="shared" si="5"/>
        <v>49.076020491148753</v>
      </c>
      <c r="Q9" s="51">
        <f t="shared" si="5"/>
        <v>55.99801615963667</v>
      </c>
      <c r="R9" s="51">
        <f t="shared" si="5"/>
        <v>63.896334348880032</v>
      </c>
      <c r="S9" s="51">
        <f t="shared" si="5"/>
        <v>72.908681828744989</v>
      </c>
      <c r="T9" s="51">
        <f t="shared" si="5"/>
        <v>83.192188412265892</v>
      </c>
      <c r="U9" s="51">
        <f t="shared" si="5"/>
        <v>94.926146505823979</v>
      </c>
      <c r="V9" s="51">
        <f t="shared" si="5"/>
        <v>108.31513706299579</v>
      </c>
      <c r="W9" s="51">
        <f t="shared" si="5"/>
        <v>123.59259644291748</v>
      </c>
      <c r="X9" s="51">
        <f t="shared" si="5"/>
        <v>141.02488636115464</v>
      </c>
      <c r="Y9" s="51">
        <f t="shared" ref="Y9:AM9" si="6">MAX(EXP($E$56*(Y$22-2035)+$F$56),Y$7)</f>
        <v>148.0645845572256</v>
      </c>
      <c r="Z9" s="51">
        <f t="shared" si="6"/>
        <v>155.45569130231601</v>
      </c>
      <c r="AA9" s="51">
        <f t="shared" si="6"/>
        <v>163.21574825302554</v>
      </c>
      <c r="AB9" s="51">
        <f t="shared" si="6"/>
        <v>171.36317271259742</v>
      </c>
      <c r="AC9" s="51">
        <f t="shared" si="6"/>
        <v>179.91730134155833</v>
      </c>
      <c r="AD9" s="51">
        <f t="shared" si="6"/>
        <v>188.89843605031157</v>
      </c>
      <c r="AE9" s="51">
        <f t="shared" si="6"/>
        <v>198.32789218260399</v>
      </c>
      <c r="AF9" s="51">
        <f t="shared" si="6"/>
        <v>208.22804910421991</v>
      </c>
      <c r="AG9" s="51">
        <f t="shared" si="6"/>
        <v>218.62240331696793</v>
      </c>
      <c r="AH9" s="51">
        <f t="shared" si="6"/>
        <v>229.53562422401995</v>
      </c>
      <c r="AI9" s="51">
        <f t="shared" si="6"/>
        <v>240.99361267894989</v>
      </c>
      <c r="AJ9" s="51">
        <f t="shared" si="6"/>
        <v>253.02356245743073</v>
      </c>
      <c r="AK9" s="51">
        <f t="shared" si="6"/>
        <v>265.65402479748542</v>
      </c>
      <c r="AL9" s="51">
        <f t="shared" si="6"/>
        <v>278.91497616146427</v>
      </c>
      <c r="AM9" s="51">
        <f t="shared" si="6"/>
        <v>292.83788938057336</v>
      </c>
    </row>
    <row r="10" spans="1:40" s="55" customFormat="1" x14ac:dyDescent="0.35">
      <c r="A10"/>
      <c r="B10"/>
      <c r="C10"/>
      <c r="D10"/>
      <c r="E10"/>
      <c r="F10" s="4"/>
      <c r="G10" s="53"/>
      <c r="H10"/>
      <c r="I10" s="48"/>
      <c r="J10" s="49"/>
      <c r="K10"/>
      <c r="L10"/>
      <c r="M10"/>
      <c r="N10"/>
      <c r="O10"/>
      <c r="P10"/>
      <c r="Q10"/>
      <c r="R10"/>
      <c r="S10"/>
      <c r="T10"/>
      <c r="U10"/>
      <c r="V10" s="49"/>
      <c r="W10" s="49"/>
      <c r="X10" s="49"/>
      <c r="Y10" s="49"/>
      <c r="Z10" s="49"/>
      <c r="AA10" s="49"/>
      <c r="AB10" s="49"/>
      <c r="AC10" s="49"/>
      <c r="AD10" s="49"/>
      <c r="AE10"/>
      <c r="AF10"/>
      <c r="AG10"/>
      <c r="AH10" s="54"/>
      <c r="AI10" s="54"/>
      <c r="AJ10" s="54"/>
      <c r="AK10" s="54"/>
      <c r="AL10" s="54"/>
      <c r="AM10" s="54"/>
    </row>
    <row r="11" spans="1:40" s="55" customFormat="1" ht="16.5" x14ac:dyDescent="0.35">
      <c r="A11" t="s">
        <v>51</v>
      </c>
      <c r="B11" s="56">
        <f>VLOOKUP(B$5,'Auction Data'!$E$44:$H$57,4,FALSE)</f>
        <v>12.766366054493103</v>
      </c>
      <c r="C11" s="56">
        <f>VLOOKUP(C$5,'Auction Data'!$E$44:$H$57,4,FALSE)</f>
        <v>11.663986959374096</v>
      </c>
      <c r="D11" s="56">
        <f>VLOOKUP(D$5,'Auction Data'!$E$44:$H$57,4,FALSE)</f>
        <v>12.437281556525077</v>
      </c>
      <c r="E11" s="56">
        <f>VLOOKUP(E$5,'Auction Data'!$E$44:$H$57,4,FALSE)</f>
        <v>12.73</v>
      </c>
      <c r="F11" s="56">
        <f>VLOOKUP(F$5,'Auction Data'!$E$44:$H$57,4,FALSE)</f>
        <v>14.486740520427819</v>
      </c>
      <c r="G11" s="56">
        <f>VLOOKUP(G$5,'Auction Data'!$E$44:$H$57,4,FALSE)</f>
        <v>14.880124463738202</v>
      </c>
      <c r="H11" s="56">
        <f>VLOOKUP(H$5,'Auction Data'!$E$44:$H$57,4,FALSE)</f>
        <v>16.77847358151163</v>
      </c>
      <c r="I11" s="56">
        <f>VLOOKUP(I$5,'Auction Data'!$E$44:$H$57,4,FALSE)</f>
        <v>17.1180838726224</v>
      </c>
      <c r="J11" s="56">
        <f>VLOOKUP(J$5,'Auction Data'!$E$44:$H$57,4,FALSE)</f>
        <v>22.235634395651466</v>
      </c>
      <c r="K11" s="57"/>
      <c r="L11"/>
      <c r="M11"/>
      <c r="N11"/>
      <c r="O11"/>
      <c r="P11"/>
      <c r="Q11"/>
      <c r="R11"/>
      <c r="S11"/>
      <c r="T11"/>
      <c r="AH11" s="58"/>
      <c r="AI11" s="58"/>
      <c r="AJ11" s="58"/>
      <c r="AK11" s="58"/>
      <c r="AL11" s="58"/>
      <c r="AM11" s="58"/>
    </row>
    <row r="12" spans="1:40" s="55" customFormat="1" ht="16.5" x14ac:dyDescent="0.35">
      <c r="A12" t="s">
        <v>52</v>
      </c>
      <c r="B12" s="54">
        <v>12.002742366814928</v>
      </c>
      <c r="C12" s="54">
        <v>11.663986959374096</v>
      </c>
      <c r="D12" s="54">
        <v>12.437281556525077</v>
      </c>
      <c r="E12" s="56">
        <v>12.73</v>
      </c>
      <c r="F12" s="56">
        <v>13.57</v>
      </c>
      <c r="G12" s="4">
        <v>14.53</v>
      </c>
      <c r="H12" s="4">
        <v>15.62</v>
      </c>
      <c r="I12" s="4">
        <v>16.68</v>
      </c>
      <c r="J12" s="4">
        <v>17.71</v>
      </c>
      <c r="K12" s="4">
        <v>19.7</v>
      </c>
      <c r="L12" s="4">
        <f t="shared" ref="L12:AM12" si="7">K12*(1+L18+0.05)</f>
        <v>21.143110671720596</v>
      </c>
      <c r="M12" s="4">
        <f t="shared" si="7"/>
        <v>22.69337986203864</v>
      </c>
      <c r="N12" s="4">
        <f t="shared" si="7"/>
        <v>24.358771840123431</v>
      </c>
      <c r="O12" s="4">
        <f t="shared" si="7"/>
        <v>26.139707251707026</v>
      </c>
      <c r="P12" s="4">
        <f t="shared" si="7"/>
        <v>28.008752677176531</v>
      </c>
      <c r="Q12" s="4">
        <f t="shared" si="7"/>
        <v>30.003411706766986</v>
      </c>
      <c r="R12" s="4">
        <f t="shared" si="7"/>
        <v>32.135230801363271</v>
      </c>
      <c r="S12" s="4">
        <f t="shared" si="7"/>
        <v>34.417181963460926</v>
      </c>
      <c r="T12" s="4">
        <f t="shared" si="7"/>
        <v>36.86194114089038</v>
      </c>
      <c r="U12" s="4">
        <f t="shared" si="7"/>
        <v>39.488131682875967</v>
      </c>
      <c r="V12" s="4">
        <f t="shared" si="7"/>
        <v>42.311402064234287</v>
      </c>
      <c r="W12" s="4">
        <f t="shared" si="7"/>
        <v>45.346567846547899</v>
      </c>
      <c r="X12" s="4">
        <f t="shared" si="7"/>
        <v>48.606109105059041</v>
      </c>
      <c r="Y12" s="4">
        <f t="shared" si="7"/>
        <v>52.109606424827341</v>
      </c>
      <c r="Z12" s="4">
        <f t="shared" si="7"/>
        <v>55.874070824161258</v>
      </c>
      <c r="AA12" s="4">
        <f t="shared" si="7"/>
        <v>59.921459597898043</v>
      </c>
      <c r="AB12" s="4">
        <f t="shared" si="7"/>
        <v>64.272478941502243</v>
      </c>
      <c r="AC12" s="4">
        <f t="shared" si="7"/>
        <v>68.948511190269485</v>
      </c>
      <c r="AD12" s="4">
        <f t="shared" si="7"/>
        <v>73.96600781611005</v>
      </c>
      <c r="AE12" s="4">
        <f t="shared" si="7"/>
        <v>79.341765050730714</v>
      </c>
      <c r="AF12" s="4">
        <f t="shared" si="7"/>
        <v>85.110769758903899</v>
      </c>
      <c r="AG12" s="4">
        <f t="shared" si="7"/>
        <v>91.301375677958674</v>
      </c>
      <c r="AH12" s="54">
        <f t="shared" si="7"/>
        <v>97.937749608442971</v>
      </c>
      <c r="AI12" s="54">
        <f t="shared" si="7"/>
        <v>105.05882680510538</v>
      </c>
      <c r="AJ12" s="54">
        <f t="shared" si="7"/>
        <v>112.70199398536546</v>
      </c>
      <c r="AK12" s="54">
        <f t="shared" si="7"/>
        <v>120.90607177025883</v>
      </c>
      <c r="AL12" s="54">
        <f t="shared" si="7"/>
        <v>129.70250712242205</v>
      </c>
      <c r="AM12" s="54">
        <f t="shared" si="7"/>
        <v>139.12888778777241</v>
      </c>
      <c r="AN12" s="4"/>
    </row>
    <row r="13" spans="1:40" ht="16.5" x14ac:dyDescent="0.35">
      <c r="A13" t="s">
        <v>53</v>
      </c>
      <c r="B13" s="59">
        <v>39</v>
      </c>
      <c r="C13" s="60">
        <v>40</v>
      </c>
      <c r="D13" s="60">
        <f t="shared" ref="D13:I13" si="8">C13*(1.05+D$18)</f>
        <v>42.048454893014807</v>
      </c>
      <c r="E13" s="60">
        <f t="shared" si="8"/>
        <v>44.683783164088815</v>
      </c>
      <c r="F13" s="60">
        <f t="shared" si="8"/>
        <v>47.873082146330027</v>
      </c>
      <c r="G13" s="60">
        <f t="shared" si="8"/>
        <v>51.432013018211954</v>
      </c>
      <c r="H13" s="60">
        <f t="shared" si="8"/>
        <v>54.935618219336952</v>
      </c>
      <c r="I13" s="60">
        <f t="shared" si="8"/>
        <v>58.368201023095217</v>
      </c>
      <c r="J13" s="60">
        <v>65</v>
      </c>
      <c r="K13" s="60">
        <f>J13*(1.05+K$18)</f>
        <v>69.834954020423822</v>
      </c>
      <c r="L13" s="60">
        <f t="shared" ref="L13:AA16" si="9">K13*(1.05+L$18)</f>
        <v>74.950668101946192</v>
      </c>
      <c r="M13" s="60">
        <f t="shared" si="9"/>
        <v>80.446250722511692</v>
      </c>
      <c r="N13" s="60">
        <f t="shared" si="9"/>
        <v>86.349934591320519</v>
      </c>
      <c r="O13" s="60">
        <f t="shared" si="9"/>
        <v>92.663210864482195</v>
      </c>
      <c r="P13" s="60">
        <f t="shared" si="9"/>
        <v>99.288830222337339</v>
      </c>
      <c r="Q13" s="60">
        <f t="shared" si="9"/>
        <v>106.3597399491329</v>
      </c>
      <c r="R13" s="60">
        <f t="shared" si="9"/>
        <v>113.91687134258432</v>
      </c>
      <c r="S13" s="60">
        <f t="shared" si="9"/>
        <v>122.00620913354587</v>
      </c>
      <c r="T13" s="60">
        <f t="shared" si="9"/>
        <v>130.67268856231718</v>
      </c>
      <c r="U13" s="60">
        <f t="shared" si="9"/>
        <v>139.98232794041036</v>
      </c>
      <c r="V13" s="60">
        <f t="shared" si="9"/>
        <v>149.9905998830186</v>
      </c>
      <c r="W13" s="60">
        <f t="shared" si="9"/>
        <v>160.75002439328435</v>
      </c>
      <c r="X13" s="60">
        <f t="shared" si="9"/>
        <v>172.30484235855337</v>
      </c>
      <c r="Y13" s="60">
        <f t="shared" si="9"/>
        <v>184.72446541625376</v>
      </c>
      <c r="Z13" s="60">
        <f t="shared" si="9"/>
        <v>198.06919629133023</v>
      </c>
      <c r="AA13" s="60">
        <f t="shared" si="9"/>
        <v>212.41687187085753</v>
      </c>
      <c r="AB13" s="60">
        <f t="shared" ref="AB13:AM16" si="10">AA13*(1.05+AB$18)</f>
        <v>227.84089399281564</v>
      </c>
      <c r="AC13" s="60">
        <f t="shared" si="10"/>
        <v>244.41706135782474</v>
      </c>
      <c r="AD13" s="60">
        <f t="shared" si="10"/>
        <v>262.20369314275916</v>
      </c>
      <c r="AE13" s="60">
        <f t="shared" si="10"/>
        <v>281.26033067091623</v>
      </c>
      <c r="AF13" s="60">
        <f t="shared" si="10"/>
        <v>301.71099963228085</v>
      </c>
      <c r="AG13" s="60">
        <f t="shared" si="10"/>
        <v>323.65621180059321</v>
      </c>
      <c r="AH13" s="60">
        <f t="shared" si="10"/>
        <v>347.181636587279</v>
      </c>
      <c r="AI13" s="60">
        <f t="shared" si="10"/>
        <v>372.42529641493422</v>
      </c>
      <c r="AJ13" s="60">
        <f t="shared" si="10"/>
        <v>399.51972426284669</v>
      </c>
      <c r="AK13" s="60">
        <f t="shared" si="10"/>
        <v>428.6025361860959</v>
      </c>
      <c r="AL13" s="60">
        <f t="shared" si="10"/>
        <v>459.7852091993928</v>
      </c>
      <c r="AM13" s="60">
        <f t="shared" si="10"/>
        <v>493.20098891227383</v>
      </c>
      <c r="AN13" s="4"/>
    </row>
    <row r="14" spans="1:40" x14ac:dyDescent="0.35">
      <c r="A14" t="s">
        <v>54</v>
      </c>
      <c r="B14" s="59"/>
      <c r="C14" s="60"/>
      <c r="D14" s="60"/>
      <c r="E14" s="60"/>
      <c r="F14" s="60"/>
      <c r="G14" s="60"/>
      <c r="H14" s="60"/>
      <c r="I14" s="60"/>
      <c r="J14" s="60">
        <v>41.4</v>
      </c>
      <c r="K14" s="60">
        <f t="shared" ref="K14:S16" si="11">J14*(1.05+K$18)</f>
        <v>44.479493791469935</v>
      </c>
      <c r="L14" s="60">
        <f t="shared" si="11"/>
        <v>47.737810144931878</v>
      </c>
      <c r="M14" s="60">
        <f t="shared" si="11"/>
        <v>51.238073537107439</v>
      </c>
      <c r="N14" s="60">
        <f t="shared" si="11"/>
        <v>54.998266032010292</v>
      </c>
      <c r="O14" s="60">
        <f t="shared" si="11"/>
        <v>59.019337381377881</v>
      </c>
      <c r="P14" s="60">
        <f t="shared" si="11"/>
        <v>63.239347249304082</v>
      </c>
      <c r="Q14" s="60">
        <f t="shared" si="11"/>
        <v>67.742972829140029</v>
      </c>
      <c r="R14" s="60">
        <f t="shared" si="11"/>
        <v>72.556284208969089</v>
      </c>
      <c r="S14" s="60">
        <f t="shared" si="11"/>
        <v>77.708570125058444</v>
      </c>
      <c r="T14" s="60">
        <f t="shared" si="9"/>
        <v>83.228450868922025</v>
      </c>
      <c r="U14" s="60">
        <f t="shared" si="9"/>
        <v>89.157975026661362</v>
      </c>
      <c r="V14" s="60">
        <f t="shared" si="9"/>
        <v>95.532474387030305</v>
      </c>
      <c r="W14" s="60">
        <f t="shared" si="9"/>
        <v>102.38540015203033</v>
      </c>
      <c r="X14" s="60">
        <f t="shared" si="9"/>
        <v>109.74493036375553</v>
      </c>
      <c r="Y14" s="60">
        <f t="shared" si="9"/>
        <v>117.65527489589086</v>
      </c>
      <c r="Z14" s="60">
        <f t="shared" si="9"/>
        <v>126.15484194555495</v>
      </c>
      <c r="AA14" s="60">
        <f t="shared" si="9"/>
        <v>135.29320762236156</v>
      </c>
      <c r="AB14" s="60">
        <f t="shared" si="10"/>
        <v>145.11712325080873</v>
      </c>
      <c r="AC14" s="60">
        <f t="shared" si="10"/>
        <v>155.67486677252222</v>
      </c>
      <c r="AD14" s="60">
        <f t="shared" si="10"/>
        <v>167.00358301708044</v>
      </c>
      <c r="AE14" s="60">
        <f t="shared" si="10"/>
        <v>179.14119522732204</v>
      </c>
      <c r="AF14" s="60">
        <f t="shared" si="10"/>
        <v>192.16669822732968</v>
      </c>
      <c r="AG14" s="60">
        <f t="shared" si="10"/>
        <v>206.14411028530094</v>
      </c>
      <c r="AH14" s="60">
        <f t="shared" si="10"/>
        <v>221.12799622635927</v>
      </c>
      <c r="AI14" s="60">
        <f t="shared" si="10"/>
        <v>237.20626571658892</v>
      </c>
      <c r="AJ14" s="60">
        <f t="shared" si="10"/>
        <v>254.46333206895162</v>
      </c>
      <c r="AK14" s="60">
        <f t="shared" si="10"/>
        <v>272.98684612468264</v>
      </c>
      <c r="AL14" s="60">
        <f t="shared" si="10"/>
        <v>292.84781016699787</v>
      </c>
      <c r="AM14" s="60">
        <f t="shared" si="10"/>
        <v>314.13109139950978</v>
      </c>
      <c r="AN14" s="4"/>
    </row>
    <row r="15" spans="1:40" x14ac:dyDescent="0.35">
      <c r="A15" t="s">
        <v>55</v>
      </c>
      <c r="B15" s="59"/>
      <c r="C15" s="60"/>
      <c r="D15" s="60"/>
      <c r="E15" s="60"/>
      <c r="F15" s="60"/>
      <c r="G15" s="60"/>
      <c r="H15" s="60"/>
      <c r="I15" s="60"/>
      <c r="J15" s="60">
        <v>53.2</v>
      </c>
      <c r="K15" s="60">
        <f t="shared" si="11"/>
        <v>57.157223905946886</v>
      </c>
      <c r="L15" s="60">
        <f t="shared" si="11"/>
        <v>61.344239123439046</v>
      </c>
      <c r="M15" s="60">
        <f t="shared" si="11"/>
        <v>65.84216212980958</v>
      </c>
      <c r="N15" s="60">
        <f t="shared" si="11"/>
        <v>70.674100311665427</v>
      </c>
      <c r="O15" s="60">
        <f t="shared" si="11"/>
        <v>75.841274122930059</v>
      </c>
      <c r="P15" s="60">
        <f t="shared" si="11"/>
        <v>81.264088735820735</v>
      </c>
      <c r="Q15" s="60">
        <f t="shared" si="11"/>
        <v>87.051356389136487</v>
      </c>
      <c r="R15" s="60">
        <f t="shared" si="11"/>
        <v>93.236577775776723</v>
      </c>
      <c r="S15" s="60">
        <f t="shared" si="11"/>
        <v>99.857389629302176</v>
      </c>
      <c r="T15" s="60">
        <f t="shared" si="9"/>
        <v>106.95056971561962</v>
      </c>
      <c r="U15" s="60">
        <f t="shared" si="9"/>
        <v>114.57015148353588</v>
      </c>
      <c r="V15" s="60">
        <f t="shared" si="9"/>
        <v>122.76153713502448</v>
      </c>
      <c r="W15" s="60">
        <f t="shared" si="9"/>
        <v>131.56771227265736</v>
      </c>
      <c r="X15" s="60">
        <f t="shared" si="9"/>
        <v>141.02488636115447</v>
      </c>
      <c r="Y15" s="60">
        <f t="shared" si="9"/>
        <v>151.18987015607232</v>
      </c>
      <c r="Z15" s="60">
        <f t="shared" si="9"/>
        <v>162.11201911844259</v>
      </c>
      <c r="AA15" s="60">
        <f t="shared" si="9"/>
        <v>173.85503974660955</v>
      </c>
      <c r="AB15" s="60">
        <f t="shared" si="10"/>
        <v>186.47900862181217</v>
      </c>
      <c r="AC15" s="60">
        <f t="shared" si="10"/>
        <v>200.04596406517348</v>
      </c>
      <c r="AD15" s="60">
        <f t="shared" si="10"/>
        <v>214.60363807991979</v>
      </c>
      <c r="AE15" s="60">
        <f t="shared" si="10"/>
        <v>230.20076294911911</v>
      </c>
      <c r="AF15" s="60">
        <f t="shared" si="10"/>
        <v>246.93884892980523</v>
      </c>
      <c r="AG15" s="60">
        <f t="shared" si="10"/>
        <v>264.90016104294705</v>
      </c>
      <c r="AH15" s="60">
        <f t="shared" si="10"/>
        <v>284.15481640681912</v>
      </c>
      <c r="AI15" s="60">
        <f t="shared" si="10"/>
        <v>304.81578106576154</v>
      </c>
      <c r="AJ15" s="60">
        <f t="shared" si="10"/>
        <v>326.99152816589913</v>
      </c>
      <c r="AK15" s="60">
        <f t="shared" si="10"/>
        <v>350.79469115538922</v>
      </c>
      <c r="AL15" s="60">
        <f t="shared" si="10"/>
        <v>376.31650968319525</v>
      </c>
      <c r="AM15" s="60">
        <f t="shared" si="10"/>
        <v>403.66604015589172</v>
      </c>
      <c r="AN15" s="4"/>
    </row>
    <row r="16" spans="1:40" x14ac:dyDescent="0.35">
      <c r="A16" t="s">
        <v>56</v>
      </c>
      <c r="B16" s="59"/>
      <c r="C16" s="60"/>
      <c r="D16" s="60"/>
      <c r="E16" s="60"/>
      <c r="F16" s="60"/>
      <c r="G16" s="60"/>
      <c r="H16" s="61"/>
      <c r="I16" s="60"/>
      <c r="J16" s="60">
        <v>65</v>
      </c>
      <c r="K16" s="60">
        <f t="shared" si="11"/>
        <v>69.834954020423822</v>
      </c>
      <c r="L16" s="60">
        <f t="shared" si="11"/>
        <v>74.950668101946192</v>
      </c>
      <c r="M16" s="60">
        <f t="shared" si="11"/>
        <v>80.446250722511692</v>
      </c>
      <c r="N16" s="60">
        <f t="shared" si="11"/>
        <v>86.349934591320519</v>
      </c>
      <c r="O16" s="60">
        <f t="shared" si="11"/>
        <v>92.663210864482195</v>
      </c>
      <c r="P16" s="60">
        <f t="shared" si="11"/>
        <v>99.288830222337339</v>
      </c>
      <c r="Q16" s="60">
        <f t="shared" si="11"/>
        <v>106.3597399491329</v>
      </c>
      <c r="R16" s="60">
        <f t="shared" si="11"/>
        <v>113.91687134258432</v>
      </c>
      <c r="S16" s="60">
        <f t="shared" si="11"/>
        <v>122.00620913354587</v>
      </c>
      <c r="T16" s="60">
        <f t="shared" si="9"/>
        <v>130.67268856231718</v>
      </c>
      <c r="U16" s="60">
        <f t="shared" si="9"/>
        <v>139.98232794041036</v>
      </c>
      <c r="V16" s="60">
        <f t="shared" si="9"/>
        <v>149.9905998830186</v>
      </c>
      <c r="W16" s="60">
        <f t="shared" si="9"/>
        <v>160.75002439328435</v>
      </c>
      <c r="X16" s="60">
        <f t="shared" si="9"/>
        <v>172.30484235855337</v>
      </c>
      <c r="Y16" s="60">
        <f t="shared" si="9"/>
        <v>184.72446541625376</v>
      </c>
      <c r="Z16" s="60">
        <f t="shared" si="9"/>
        <v>198.06919629133023</v>
      </c>
      <c r="AA16" s="60">
        <f t="shared" si="9"/>
        <v>212.41687187085753</v>
      </c>
      <c r="AB16" s="60">
        <f t="shared" si="10"/>
        <v>227.84089399281564</v>
      </c>
      <c r="AC16" s="60">
        <f t="shared" si="10"/>
        <v>244.41706135782474</v>
      </c>
      <c r="AD16" s="60">
        <f t="shared" si="10"/>
        <v>262.20369314275916</v>
      </c>
      <c r="AE16" s="60">
        <f t="shared" si="10"/>
        <v>281.26033067091623</v>
      </c>
      <c r="AF16" s="60">
        <f t="shared" si="10"/>
        <v>301.71099963228085</v>
      </c>
      <c r="AG16" s="60">
        <f t="shared" si="10"/>
        <v>323.65621180059321</v>
      </c>
      <c r="AH16" s="60">
        <f t="shared" si="10"/>
        <v>347.181636587279</v>
      </c>
      <c r="AI16" s="60">
        <f t="shared" si="10"/>
        <v>372.42529641493422</v>
      </c>
      <c r="AJ16" s="60">
        <f t="shared" si="10"/>
        <v>399.51972426284669</v>
      </c>
      <c r="AK16" s="60">
        <f t="shared" si="10"/>
        <v>428.6025361860959</v>
      </c>
      <c r="AL16" s="60">
        <f t="shared" si="10"/>
        <v>459.7852091993928</v>
      </c>
      <c r="AM16" s="60">
        <f t="shared" si="10"/>
        <v>493.20098891227383</v>
      </c>
      <c r="AN16" s="4"/>
    </row>
    <row r="17" spans="1:48" ht="31" x14ac:dyDescent="0.35">
      <c r="A17" s="31" t="s">
        <v>57</v>
      </c>
      <c r="B17" s="60">
        <v>0.8999693831131933</v>
      </c>
      <c r="C17" s="60">
        <v>0.91450805810061331</v>
      </c>
      <c r="D17" s="60">
        <v>0.91561586785352445</v>
      </c>
      <c r="E17" s="60">
        <v>0.92722002209180621</v>
      </c>
      <c r="F17" s="60">
        <v>0.94703922470702262</v>
      </c>
      <c r="G17" s="60">
        <v>0.97009106833618297</v>
      </c>
      <c r="H17" s="60">
        <v>0.98767018369166248</v>
      </c>
      <c r="I17" s="60">
        <v>1</v>
      </c>
      <c r="J17" s="60">
        <v>1.0274960506050839</v>
      </c>
      <c r="K17" s="60">
        <v>1.052550419780101</v>
      </c>
      <c r="L17" s="60">
        <v>1.0770267943905201</v>
      </c>
      <c r="M17" s="60">
        <v>1.1021459279573051</v>
      </c>
      <c r="N17" s="60">
        <v>1.1279214704427449</v>
      </c>
      <c r="O17" s="60">
        <v>1.1539907733107313</v>
      </c>
      <c r="P17" s="60">
        <v>1.1788040629305836</v>
      </c>
      <c r="Q17" s="60">
        <v>1.2038130522148338</v>
      </c>
      <c r="R17" s="60">
        <v>1.2291563940750276</v>
      </c>
      <c r="S17" s="60">
        <v>1.254982057075881</v>
      </c>
      <c r="T17" s="4">
        <v>1.281378221978257</v>
      </c>
      <c r="U17" s="54">
        <v>1.3085997655627712</v>
      </c>
      <c r="V17" s="54">
        <v>1.3367303181792007</v>
      </c>
      <c r="W17" s="54">
        <v>1.3657828043827052</v>
      </c>
      <c r="X17" s="54">
        <v>1.39566703455216</v>
      </c>
      <c r="Y17" s="54">
        <v>1.4264824718424851</v>
      </c>
      <c r="Z17" s="54">
        <v>1.4582092605475299</v>
      </c>
      <c r="AA17" s="54">
        <v>1.4909281118665667</v>
      </c>
      <c r="AB17" s="54">
        <v>1.5246410360390019</v>
      </c>
      <c r="AC17" s="54">
        <v>1.559331587032581</v>
      </c>
      <c r="AD17" s="54">
        <v>1.5948401334151645</v>
      </c>
      <c r="AE17" s="54">
        <v>1.63100911935313</v>
      </c>
      <c r="AF17" s="54">
        <v>1.668050672053359</v>
      </c>
      <c r="AG17" s="54">
        <v>1.7059752559582437</v>
      </c>
      <c r="AH17" s="54">
        <v>1.7446777979668011</v>
      </c>
      <c r="AI17" s="54">
        <v>1.7842998480129248</v>
      </c>
      <c r="AJ17" s="54">
        <v>1.8248950053427218</v>
      </c>
      <c r="AK17" s="54">
        <v>1.8664924528368707</v>
      </c>
      <c r="AL17" s="54">
        <v>1.9089631625243899</v>
      </c>
      <c r="AM17" s="54">
        <v>1.9522525958704884</v>
      </c>
    </row>
    <row r="18" spans="1:48" x14ac:dyDescent="0.35">
      <c r="A18" t="s">
        <v>58</v>
      </c>
      <c r="B18" s="62">
        <v>1.4647595320435247E-2</v>
      </c>
      <c r="C18" s="62">
        <f>+C17/B17-1</f>
        <v>1.6154632879984865E-2</v>
      </c>
      <c r="D18" s="62">
        <f t="shared" ref="D18:AM18" si="12">+D17/C17-1</f>
        <v>1.2113723253701636E-3</v>
      </c>
      <c r="E18" s="62">
        <f t="shared" si="12"/>
        <v>1.2673605433996427E-2</v>
      </c>
      <c r="F18" s="62">
        <f t="shared" si="12"/>
        <v>2.1374864803398452E-2</v>
      </c>
      <c r="G18" s="62">
        <f t="shared" si="12"/>
        <v>2.4340959727715328E-2</v>
      </c>
      <c r="H18" s="62">
        <f t="shared" si="12"/>
        <v>1.8121098038382799E-2</v>
      </c>
      <c r="I18" s="62">
        <f t="shared" si="12"/>
        <v>1.2483738511019693E-2</v>
      </c>
      <c r="J18" s="62">
        <f t="shared" si="12"/>
        <v>2.7496050605083866E-2</v>
      </c>
      <c r="K18" s="62">
        <f t="shared" si="12"/>
        <v>2.4383908006520238E-2</v>
      </c>
      <c r="L18" s="62">
        <f t="shared" si="12"/>
        <v>2.3254348818304349E-2</v>
      </c>
      <c r="M18" s="62">
        <f t="shared" si="12"/>
        <v>2.3322663556387901E-2</v>
      </c>
      <c r="N18" s="62">
        <f t="shared" si="12"/>
        <v>2.33866875806652E-2</v>
      </c>
      <c r="O18" s="62">
        <f t="shared" si="12"/>
        <v>2.3112693171585263E-2</v>
      </c>
      <c r="P18" s="62">
        <f t="shared" si="12"/>
        <v>2.150215599095695E-2</v>
      </c>
      <c r="Q18" s="62">
        <f t="shared" si="12"/>
        <v>2.1215560813453882E-2</v>
      </c>
      <c r="R18" s="62">
        <f t="shared" si="12"/>
        <v>2.1052556136989864E-2</v>
      </c>
      <c r="S18" s="62">
        <f t="shared" si="12"/>
        <v>2.1010884477632219E-2</v>
      </c>
      <c r="T18" s="62">
        <f t="shared" si="12"/>
        <v>2.1033101432445411E-2</v>
      </c>
      <c r="U18" s="62">
        <f t="shared" si="12"/>
        <v>2.1243956794027685E-2</v>
      </c>
      <c r="V18" s="62">
        <f t="shared" si="12"/>
        <v>2.1496681687339203E-2</v>
      </c>
      <c r="W18" s="62">
        <f t="shared" si="12"/>
        <v>2.1733992121221402E-2</v>
      </c>
      <c r="X18" s="62">
        <f t="shared" si="12"/>
        <v>2.1880660726989909E-2</v>
      </c>
      <c r="Y18" s="62">
        <f t="shared" si="12"/>
        <v>2.2079361715534818E-2</v>
      </c>
      <c r="Z18" s="62">
        <f t="shared" si="12"/>
        <v>2.2241274836041658E-2</v>
      </c>
      <c r="AA18" s="62">
        <f t="shared" si="12"/>
        <v>2.2437692726455127E-2</v>
      </c>
      <c r="AB18" s="62">
        <f t="shared" si="12"/>
        <v>2.2612038705359438E-2</v>
      </c>
      <c r="AC18" s="62">
        <f t="shared" si="12"/>
        <v>2.2753258093921369E-2</v>
      </c>
      <c r="AD18" s="62">
        <f t="shared" si="12"/>
        <v>2.2771645670409679E-2</v>
      </c>
      <c r="AE18" s="62">
        <f t="shared" si="12"/>
        <v>2.2678753299563592E-2</v>
      </c>
      <c r="AF18" s="62">
        <f t="shared" si="12"/>
        <v>2.2710818879369654E-2</v>
      </c>
      <c r="AG18" s="62">
        <f t="shared" si="12"/>
        <v>2.2735870402665892E-2</v>
      </c>
      <c r="AH18" s="60">
        <f t="shared" si="12"/>
        <v>2.2686461525972312E-2</v>
      </c>
      <c r="AI18" s="60">
        <f t="shared" si="12"/>
        <v>2.2710239158369561E-2</v>
      </c>
      <c r="AJ18" s="60">
        <f t="shared" si="12"/>
        <v>2.2751309077902793E-2</v>
      </c>
      <c r="AK18" s="60">
        <f t="shared" si="12"/>
        <v>2.2794433308417572E-2</v>
      </c>
      <c r="AL18" s="60">
        <f t="shared" si="12"/>
        <v>2.2754289535416028E-2</v>
      </c>
      <c r="AM18" s="60">
        <f t="shared" si="12"/>
        <v>2.2676934891112888E-2</v>
      </c>
    </row>
    <row r="19" spans="1:48" x14ac:dyDescent="0.35">
      <c r="B19" s="4"/>
      <c r="C19" s="4"/>
      <c r="D19" s="4"/>
      <c r="E19" s="4"/>
      <c r="F19" s="4"/>
      <c r="G19" s="4"/>
      <c r="H19" s="4"/>
      <c r="I19" s="4"/>
      <c r="J19" s="42"/>
      <c r="K19" s="54"/>
      <c r="L19" s="54"/>
      <c r="M19" s="54"/>
      <c r="N19" s="54"/>
      <c r="O19" s="4"/>
      <c r="P19" s="4"/>
      <c r="Q19" s="4"/>
      <c r="R19" s="4"/>
      <c r="S19" s="4"/>
      <c r="T19" s="4"/>
      <c r="U19" s="4"/>
      <c r="V19" s="4"/>
      <c r="W19" s="4"/>
      <c r="X19" s="4"/>
      <c r="Y19" s="4"/>
      <c r="Z19" s="4"/>
      <c r="AA19" s="4"/>
      <c r="AB19" s="4"/>
      <c r="AC19" s="4"/>
      <c r="AD19" s="4"/>
      <c r="AE19" s="4"/>
      <c r="AF19" s="4"/>
      <c r="AG19" s="4"/>
      <c r="AH19" s="54"/>
      <c r="AI19" s="54"/>
      <c r="AJ19" s="54"/>
      <c r="AK19" s="54"/>
      <c r="AL19" s="54"/>
      <c r="AM19" s="54"/>
    </row>
    <row r="20" spans="1:48" x14ac:dyDescent="0.35">
      <c r="G20" s="49"/>
      <c r="H20" s="49"/>
      <c r="I20" s="49"/>
      <c r="J20" s="49"/>
      <c r="K20" s="49"/>
      <c r="L20" s="49"/>
      <c r="M20" s="49"/>
      <c r="N20" s="49"/>
      <c r="O20" s="49"/>
      <c r="P20" s="49"/>
      <c r="Q20" s="49"/>
      <c r="R20" s="49"/>
      <c r="S20" s="49"/>
      <c r="AH20" s="54"/>
      <c r="AI20" s="54"/>
      <c r="AJ20" s="54"/>
      <c r="AK20" s="54"/>
      <c r="AL20" s="54"/>
      <c r="AM20" s="54"/>
    </row>
    <row r="21" spans="1:48" ht="16.5" x14ac:dyDescent="0.45">
      <c r="A21" s="196" t="s">
        <v>59</v>
      </c>
      <c r="B21" s="196"/>
      <c r="C21" s="196"/>
      <c r="D21" s="196"/>
      <c r="E21" s="196"/>
      <c r="F21" s="196"/>
      <c r="G21" s="196"/>
      <c r="H21" s="196"/>
      <c r="I21" s="196"/>
      <c r="J21" s="196"/>
      <c r="K21" s="196"/>
      <c r="L21" s="196"/>
      <c r="M21" s="196"/>
      <c r="N21" s="196"/>
      <c r="O21" s="196"/>
      <c r="P21" s="196"/>
      <c r="Q21" s="196"/>
      <c r="R21" s="196"/>
      <c r="S21" s="196"/>
      <c r="AH21" s="54"/>
      <c r="AI21" s="54"/>
      <c r="AJ21" s="54"/>
      <c r="AK21" s="54"/>
      <c r="AL21" s="54"/>
      <c r="AM21" s="54"/>
    </row>
    <row r="22" spans="1:48" x14ac:dyDescent="0.35">
      <c r="B22">
        <v>2013</v>
      </c>
      <c r="C22">
        <v>2014</v>
      </c>
      <c r="D22">
        <v>2015</v>
      </c>
      <c r="E22">
        <v>2016</v>
      </c>
      <c r="F22">
        <v>2017</v>
      </c>
      <c r="G22">
        <v>2018</v>
      </c>
      <c r="H22">
        <v>2019</v>
      </c>
      <c r="I22">
        <v>2020</v>
      </c>
      <c r="J22">
        <v>2021</v>
      </c>
      <c r="K22">
        <v>2022</v>
      </c>
      <c r="L22">
        <v>2023</v>
      </c>
      <c r="M22">
        <v>2024</v>
      </c>
      <c r="N22">
        <f>+N5</f>
        <v>2025</v>
      </c>
      <c r="O22">
        <f t="shared" ref="O22:AM22" si="13">+O5</f>
        <v>2026</v>
      </c>
      <c r="P22">
        <f t="shared" si="13"/>
        <v>2027</v>
      </c>
      <c r="Q22">
        <f t="shared" si="13"/>
        <v>2028</v>
      </c>
      <c r="R22">
        <f t="shared" si="13"/>
        <v>2029</v>
      </c>
      <c r="S22">
        <f t="shared" si="13"/>
        <v>2030</v>
      </c>
      <c r="T22">
        <f t="shared" si="13"/>
        <v>2031</v>
      </c>
      <c r="U22">
        <f t="shared" si="13"/>
        <v>2032</v>
      </c>
      <c r="V22">
        <f t="shared" si="13"/>
        <v>2033</v>
      </c>
      <c r="W22">
        <f t="shared" si="13"/>
        <v>2034</v>
      </c>
      <c r="X22">
        <f t="shared" si="13"/>
        <v>2035</v>
      </c>
      <c r="Y22">
        <f t="shared" si="13"/>
        <v>2036</v>
      </c>
      <c r="Z22">
        <f t="shared" si="13"/>
        <v>2037</v>
      </c>
      <c r="AA22">
        <f t="shared" si="13"/>
        <v>2038</v>
      </c>
      <c r="AB22">
        <f t="shared" si="13"/>
        <v>2039</v>
      </c>
      <c r="AC22">
        <f t="shared" si="13"/>
        <v>2040</v>
      </c>
      <c r="AD22">
        <f t="shared" si="13"/>
        <v>2041</v>
      </c>
      <c r="AE22">
        <f t="shared" si="13"/>
        <v>2042</v>
      </c>
      <c r="AF22">
        <f t="shared" si="13"/>
        <v>2043</v>
      </c>
      <c r="AG22">
        <f t="shared" si="13"/>
        <v>2044</v>
      </c>
      <c r="AH22">
        <f t="shared" si="13"/>
        <v>2045</v>
      </c>
      <c r="AI22">
        <f t="shared" si="13"/>
        <v>2046</v>
      </c>
      <c r="AJ22">
        <f t="shared" si="13"/>
        <v>2047</v>
      </c>
      <c r="AK22">
        <f t="shared" si="13"/>
        <v>2048</v>
      </c>
      <c r="AL22">
        <f t="shared" si="13"/>
        <v>2049</v>
      </c>
      <c r="AM22">
        <f t="shared" si="13"/>
        <v>2050</v>
      </c>
    </row>
    <row r="23" spans="1:48" x14ac:dyDescent="0.35">
      <c r="A23" t="str">
        <f>+A6</f>
        <v>Annual Average Auction Sale Price</v>
      </c>
      <c r="B23" s="4">
        <f t="shared" ref="B23:I23" si="14">+B11/B$31</f>
        <v>14.185333739167234</v>
      </c>
      <c r="C23" s="4">
        <f t="shared" si="14"/>
        <v>12.754384016691557</v>
      </c>
      <c r="D23" s="4">
        <f t="shared" si="14"/>
        <v>13.58351465192686</v>
      </c>
      <c r="E23" s="4">
        <f t="shared" si="14"/>
        <v>13.729211726124237</v>
      </c>
      <c r="F23" s="4">
        <f t="shared" si="14"/>
        <v>15.296874873276192</v>
      </c>
      <c r="G23" s="4">
        <f t="shared" si="14"/>
        <v>15.338894408397467</v>
      </c>
      <c r="H23" s="4">
        <f t="shared" si="14"/>
        <v>16.987931658317272</v>
      </c>
      <c r="I23" s="4">
        <f t="shared" si="14"/>
        <v>17.1180838726224</v>
      </c>
      <c r="AH23" s="54"/>
      <c r="AI23" s="54"/>
      <c r="AJ23" s="54"/>
      <c r="AK23" s="54"/>
      <c r="AL23" s="54"/>
      <c r="AM23" s="54"/>
    </row>
    <row r="24" spans="1:48" x14ac:dyDescent="0.35">
      <c r="A24" t="s">
        <v>60</v>
      </c>
      <c r="C24" s="4"/>
      <c r="D24" s="4"/>
      <c r="E24" s="4"/>
      <c r="F24" s="4"/>
      <c r="G24" s="4"/>
      <c r="H24" s="4"/>
      <c r="I24" s="4"/>
      <c r="J24" s="4">
        <f t="shared" ref="J24:AM26" si="15">+J7/J$31</f>
        <v>21.640603272934321</v>
      </c>
      <c r="K24" s="4">
        <f t="shared" si="15"/>
        <v>18.716443060386339</v>
      </c>
      <c r="L24" s="4">
        <f t="shared" si="15"/>
        <v>19.63099783760282</v>
      </c>
      <c r="M24" s="4">
        <f t="shared" si="15"/>
        <v>20.590177113930899</v>
      </c>
      <c r="N24" s="4">
        <f t="shared" si="15"/>
        <v>21.596159376735546</v>
      </c>
      <c r="O24" s="4">
        <f t="shared" si="15"/>
        <v>22.651573874125312</v>
      </c>
      <c r="P24" s="4">
        <f t="shared" si="15"/>
        <v>23.760312301219042</v>
      </c>
      <c r="Q24" s="4">
        <f t="shared" si="15"/>
        <v>24.923647115775371</v>
      </c>
      <c r="R24" s="4">
        <f t="shared" si="15"/>
        <v>26.144135080179016</v>
      </c>
      <c r="S24" s="4">
        <f t="shared" si="15"/>
        <v>27.424441464647916</v>
      </c>
      <c r="T24" s="4">
        <f t="shared" si="15"/>
        <v>28.767416605521074</v>
      </c>
      <c r="U24" s="4">
        <f t="shared" si="15"/>
        <v>30.175866389440973</v>
      </c>
      <c r="V24" s="4">
        <f t="shared" si="15"/>
        <v>31.652908211035324</v>
      </c>
      <c r="W24" s="4">
        <f t="shared" si="15"/>
        <v>33.201888104780508</v>
      </c>
      <c r="X24" s="4">
        <f t="shared" si="15"/>
        <v>34.826436321651542</v>
      </c>
      <c r="Y24" s="4">
        <f t="shared" si="15"/>
        <v>36.530141416684287</v>
      </c>
      <c r="Z24" s="4">
        <f t="shared" si="15"/>
        <v>38.316908509538344</v>
      </c>
      <c r="AA24" s="4">
        <f t="shared" si="15"/>
        <v>40.190710149585549</v>
      </c>
      <c r="AB24" s="4">
        <f t="shared" si="15"/>
        <v>42.15581072675397</v>
      </c>
      <c r="AC24" s="4">
        <f t="shared" si="15"/>
        <v>44.216709110266272</v>
      </c>
      <c r="AD24" s="4">
        <f t="shared" si="15"/>
        <v>46.378321103395145</v>
      </c>
      <c r="AE24" s="4">
        <f t="shared" si="15"/>
        <v>48.645813263262582</v>
      </c>
      <c r="AF24" s="4">
        <f t="shared" si="15"/>
        <v>51.024091285028604</v>
      </c>
      <c r="AG24" s="4">
        <f t="shared" si="15"/>
        <v>53.518581444298164</v>
      </c>
      <c r="AH24" s="56">
        <f t="shared" si="15"/>
        <v>56.135149838312209</v>
      </c>
      <c r="AI24" s="56">
        <f t="shared" si="15"/>
        <v>58.879580650137662</v>
      </c>
      <c r="AJ24" s="56">
        <f t="shared" si="15"/>
        <v>61.758070275500387</v>
      </c>
      <c r="AK24" s="56">
        <f t="shared" si="15"/>
        <v>64.77715545353233</v>
      </c>
      <c r="AL24" s="56">
        <f t="shared" si="15"/>
        <v>67.943954953486383</v>
      </c>
      <c r="AM24" s="56">
        <f t="shared" si="15"/>
        <v>71.265822917621136</v>
      </c>
    </row>
    <row r="25" spans="1:48" x14ac:dyDescent="0.35">
      <c r="A25" t="s">
        <v>61</v>
      </c>
      <c r="B25" s="4"/>
      <c r="C25" s="4"/>
      <c r="D25" s="4"/>
      <c r="E25" s="4"/>
      <c r="F25" s="4"/>
      <c r="G25" s="4"/>
      <c r="H25" s="4"/>
      <c r="I25" s="4"/>
      <c r="J25" s="4">
        <f t="shared" si="15"/>
        <v>21.640603272934321</v>
      </c>
      <c r="K25" s="4">
        <f t="shared" si="15"/>
        <v>23.677210778008796</v>
      </c>
      <c r="L25" s="4">
        <f t="shared" si="15"/>
        <v>25.934081166100704</v>
      </c>
      <c r="M25" s="4">
        <f t="shared" si="15"/>
        <v>28.404176172788631</v>
      </c>
      <c r="N25" s="4">
        <f t="shared" si="15"/>
        <v>31.107589465078661</v>
      </c>
      <c r="O25" s="4">
        <f t="shared" si="15"/>
        <v>34.077428131702007</v>
      </c>
      <c r="P25" s="4">
        <f t="shared" si="15"/>
        <v>37.389654101416959</v>
      </c>
      <c r="Q25" s="4">
        <f t="shared" si="15"/>
        <v>41.035331685735372</v>
      </c>
      <c r="R25" s="4">
        <f t="shared" si="15"/>
        <v>45.043670794106305</v>
      </c>
      <c r="S25" s="4">
        <f t="shared" si="15"/>
        <v>49.445563233886304</v>
      </c>
      <c r="T25" s="4">
        <f t="shared" si="15"/>
        <v>54.276449541467294</v>
      </c>
      <c r="U25" s="4">
        <f t="shared" si="15"/>
        <v>59.567017502611051</v>
      </c>
      <c r="V25" s="4">
        <f t="shared" si="15"/>
        <v>65.357106980155493</v>
      </c>
      <c r="W25" s="4">
        <f t="shared" si="15"/>
        <v>71.693354659797563</v>
      </c>
      <c r="X25" s="4">
        <f t="shared" si="15"/>
        <v>78.632601936442796</v>
      </c>
      <c r="Y25" s="4">
        <f t="shared" si="15"/>
        <v>80.923292953950664</v>
      </c>
      <c r="Z25" s="4">
        <f t="shared" si="15"/>
        <v>83.267524534406505</v>
      </c>
      <c r="AA25" s="4">
        <f t="shared" si="15"/>
        <v>85.6632054357692</v>
      </c>
      <c r="AB25" s="4">
        <f t="shared" si="15"/>
        <v>88.112787227888944</v>
      </c>
      <c r="AC25" s="4">
        <f t="shared" si="15"/>
        <v>90.619901711756214</v>
      </c>
      <c r="AD25" s="4">
        <f t="shared" si="15"/>
        <v>93.196676763457333</v>
      </c>
      <c r="AE25" s="4">
        <f t="shared" si="15"/>
        <v>95.855428349366818</v>
      </c>
      <c r="AF25" s="4">
        <f t="shared" si="15"/>
        <v>98.586938706055619</v>
      </c>
      <c r="AG25" s="4">
        <f t="shared" si="15"/>
        <v>101.39380291963104</v>
      </c>
      <c r="AH25" s="56">
        <f t="shared" si="15"/>
        <v>104.28561932553623</v>
      </c>
      <c r="AI25" s="56">
        <f t="shared" si="15"/>
        <v>107.25741844032652</v>
      </c>
      <c r="AJ25" s="56">
        <f t="shared" si="15"/>
        <v>110.30947431204868</v>
      </c>
      <c r="AK25" s="56">
        <f t="shared" si="15"/>
        <v>113.44359440294591</v>
      </c>
      <c r="AL25" s="56">
        <f t="shared" si="15"/>
        <v>116.67134056794833</v>
      </c>
      <c r="AM25" s="56">
        <f t="shared" si="15"/>
        <v>120.00000000000003</v>
      </c>
      <c r="AN25" s="4"/>
      <c r="AO25" s="4"/>
      <c r="AP25" s="4"/>
      <c r="AQ25" s="4"/>
      <c r="AR25" s="4"/>
      <c r="AS25" s="4"/>
      <c r="AT25" s="4"/>
      <c r="AU25" s="4"/>
      <c r="AV25" s="4"/>
    </row>
    <row r="26" spans="1:48" x14ac:dyDescent="0.35">
      <c r="A26" t="s">
        <v>62</v>
      </c>
      <c r="B26" s="4"/>
      <c r="C26" s="4"/>
      <c r="D26" s="4"/>
      <c r="E26" s="4"/>
      <c r="F26" s="4"/>
      <c r="G26" s="4"/>
      <c r="H26" s="4"/>
      <c r="I26" s="4"/>
      <c r="J26" s="4">
        <f t="shared" si="15"/>
        <v>21.640603272934321</v>
      </c>
      <c r="K26" s="4">
        <f t="shared" si="15"/>
        <v>24.105154436638944</v>
      </c>
      <c r="L26" s="4">
        <f t="shared" si="15"/>
        <v>26.880022109994346</v>
      </c>
      <c r="M26" s="4">
        <f t="shared" si="15"/>
        <v>29.972317981570008</v>
      </c>
      <c r="N26" s="4">
        <f t="shared" si="15"/>
        <v>33.418262847224113</v>
      </c>
      <c r="O26" s="4">
        <f t="shared" si="15"/>
        <v>37.270369660671733</v>
      </c>
      <c r="P26" s="4">
        <f t="shared" si="15"/>
        <v>41.632042198041439</v>
      </c>
      <c r="Q26" s="4">
        <f t="shared" si="15"/>
        <v>46.517203029663783</v>
      </c>
      <c r="R26" s="4">
        <f t="shared" si="15"/>
        <v>51.983892901573114</v>
      </c>
      <c r="S26" s="4">
        <f t="shared" si="15"/>
        <v>58.0953977928759</v>
      </c>
      <c r="T26" s="4">
        <f t="shared" si="15"/>
        <v>64.923991203650672</v>
      </c>
      <c r="U26" s="4">
        <f t="shared" si="15"/>
        <v>72.540244163195624</v>
      </c>
      <c r="V26" s="4">
        <f t="shared" si="15"/>
        <v>81.02990976559505</v>
      </c>
      <c r="W26" s="4">
        <f t="shared" si="15"/>
        <v>90.492130993535099</v>
      </c>
      <c r="X26" s="4">
        <f t="shared" si="15"/>
        <v>101.04479282654013</v>
      </c>
      <c r="Y26" s="4">
        <f t="shared" si="15"/>
        <v>103.79698838218545</v>
      </c>
      <c r="Z26" s="4">
        <f t="shared" si="15"/>
        <v>106.60725830526228</v>
      </c>
      <c r="AA26" s="4">
        <f t="shared" si="15"/>
        <v>109.47258084005651</v>
      </c>
      <c r="AB26" s="4">
        <f t="shared" si="15"/>
        <v>112.39574999095969</v>
      </c>
      <c r="AC26" s="4">
        <f t="shared" si="15"/>
        <v>115.38104072139154</v>
      </c>
      <c r="AD26" s="4">
        <f t="shared" si="15"/>
        <v>118.44349291976216</v>
      </c>
      <c r="AE26" s="4">
        <f t="shared" si="15"/>
        <v>121.59827301349625</v>
      </c>
      <c r="AF26" s="4">
        <f t="shared" si="15"/>
        <v>124.83316759669692</v>
      </c>
      <c r="AG26" s="4">
        <f t="shared" si="15"/>
        <v>128.15098141278025</v>
      </c>
      <c r="AH26" s="4">
        <f t="shared" si="15"/>
        <v>131.56333191808503</v>
      </c>
      <c r="AI26" s="4">
        <f t="shared" si="15"/>
        <v>135.06340481244283</v>
      </c>
      <c r="AJ26" s="4">
        <f t="shared" si="15"/>
        <v>138.65102469821929</v>
      </c>
      <c r="AK26" s="4">
        <f t="shared" si="15"/>
        <v>142.32793944262644</v>
      </c>
      <c r="AL26" s="4">
        <f t="shared" si="15"/>
        <v>146.10809765057513</v>
      </c>
      <c r="AM26" s="4">
        <f t="shared" si="15"/>
        <v>150.00000000000006</v>
      </c>
      <c r="AN26" s="4"/>
      <c r="AO26" s="4"/>
      <c r="AP26" s="4"/>
      <c r="AQ26" s="4"/>
      <c r="AR26" s="4"/>
      <c r="AS26" s="4"/>
      <c r="AT26" s="4"/>
      <c r="AU26" s="4"/>
      <c r="AV26" s="4"/>
    </row>
    <row r="27" spans="1:48" x14ac:dyDescent="0.35">
      <c r="B27" s="4"/>
      <c r="C27" s="4"/>
      <c r="D27" s="4"/>
      <c r="E27" s="4"/>
      <c r="F27" s="4"/>
      <c r="G27" s="4"/>
      <c r="H27" s="4"/>
      <c r="I27" s="4"/>
      <c r="J27" s="4"/>
      <c r="K27" s="4"/>
      <c r="L27" s="4"/>
      <c r="M27" s="4"/>
      <c r="N27" s="4"/>
      <c r="O27" s="4"/>
      <c r="P27" s="4"/>
      <c r="Q27" s="4"/>
      <c r="R27" s="4"/>
      <c r="S27" s="4"/>
      <c r="T27" s="4"/>
      <c r="U27" s="4"/>
      <c r="AH27" s="54"/>
      <c r="AI27" s="54"/>
      <c r="AJ27" s="54"/>
      <c r="AK27" s="54"/>
      <c r="AL27" s="54"/>
      <c r="AM27" s="54"/>
    </row>
    <row r="28" spans="1:48" x14ac:dyDescent="0.35">
      <c r="A28" t="s">
        <v>63</v>
      </c>
      <c r="B28" s="4">
        <f t="shared" ref="B28:AM30" si="16">+B12/B$31</f>
        <v>13.336834110172488</v>
      </c>
      <c r="C28" s="4">
        <f t="shared" si="16"/>
        <v>12.754384016691557</v>
      </c>
      <c r="D28" s="4">
        <f t="shared" si="16"/>
        <v>13.58351465192686</v>
      </c>
      <c r="E28" s="4">
        <f t="shared" si="16"/>
        <v>13.729211726124237</v>
      </c>
      <c r="F28" s="4">
        <f t="shared" si="16"/>
        <v>14.328867956021604</v>
      </c>
      <c r="G28" s="4">
        <f t="shared" si="16"/>
        <v>14.977975237851236</v>
      </c>
      <c r="H28" s="4">
        <f t="shared" si="16"/>
        <v>15.814995995542127</v>
      </c>
      <c r="I28" s="4">
        <f t="shared" si="16"/>
        <v>16.68</v>
      </c>
      <c r="J28" s="4">
        <f t="shared" si="16"/>
        <v>17.236075982550716</v>
      </c>
      <c r="K28" s="4">
        <f t="shared" si="16"/>
        <v>18.716443060386339</v>
      </c>
      <c r="L28" s="4">
        <f t="shared" si="16"/>
        <v>19.63099783760282</v>
      </c>
      <c r="M28" s="4">
        <f t="shared" si="16"/>
        <v>20.590177113930899</v>
      </c>
      <c r="N28" s="4">
        <f t="shared" si="16"/>
        <v>21.596159376735546</v>
      </c>
      <c r="O28" s="4">
        <f t="shared" si="16"/>
        <v>22.651573874125312</v>
      </c>
      <c r="P28" s="4">
        <f t="shared" si="16"/>
        <v>23.760312301219042</v>
      </c>
      <c r="Q28" s="4">
        <f t="shared" si="16"/>
        <v>24.923647115775371</v>
      </c>
      <c r="R28" s="4">
        <f t="shared" si="16"/>
        <v>26.144135080179016</v>
      </c>
      <c r="S28" s="4">
        <f t="shared" si="16"/>
        <v>27.424441464647916</v>
      </c>
      <c r="T28" s="4">
        <f t="shared" si="16"/>
        <v>28.767416605521074</v>
      </c>
      <c r="U28" s="4">
        <f t="shared" si="16"/>
        <v>30.175866389440973</v>
      </c>
      <c r="V28" s="4">
        <f t="shared" si="16"/>
        <v>31.652908211035324</v>
      </c>
      <c r="W28" s="4">
        <f t="shared" si="16"/>
        <v>33.201888104780508</v>
      </c>
      <c r="X28" s="4">
        <f t="shared" si="16"/>
        <v>34.826436321651542</v>
      </c>
      <c r="Y28" s="4">
        <f t="shared" si="16"/>
        <v>36.530141416684287</v>
      </c>
      <c r="Z28" s="4">
        <f t="shared" si="16"/>
        <v>38.316908509538344</v>
      </c>
      <c r="AA28" s="4">
        <f t="shared" si="16"/>
        <v>40.190710149585549</v>
      </c>
      <c r="AB28" s="4">
        <f t="shared" si="16"/>
        <v>42.15581072675397</v>
      </c>
      <c r="AC28" s="4">
        <f t="shared" si="16"/>
        <v>44.216709110266272</v>
      </c>
      <c r="AD28" s="4">
        <f t="shared" si="16"/>
        <v>46.378321103395145</v>
      </c>
      <c r="AE28" s="4">
        <f t="shared" si="16"/>
        <v>48.645813263262582</v>
      </c>
      <c r="AF28" s="4">
        <f t="shared" si="16"/>
        <v>51.024091285028604</v>
      </c>
      <c r="AG28" s="4">
        <f t="shared" si="16"/>
        <v>53.518581444298164</v>
      </c>
      <c r="AH28" s="4">
        <f t="shared" si="16"/>
        <v>56.135149838312209</v>
      </c>
      <c r="AI28" s="4">
        <f t="shared" si="16"/>
        <v>58.879580650137662</v>
      </c>
      <c r="AJ28" s="4">
        <f t="shared" si="16"/>
        <v>61.758070275500387</v>
      </c>
      <c r="AK28" s="4">
        <f t="shared" si="16"/>
        <v>64.77715545353233</v>
      </c>
      <c r="AL28" s="4">
        <f t="shared" si="16"/>
        <v>67.943954953486383</v>
      </c>
      <c r="AM28" s="4">
        <f t="shared" si="16"/>
        <v>71.265822917621136</v>
      </c>
    </row>
    <row r="29" spans="1:48" x14ac:dyDescent="0.35">
      <c r="A29" t="s">
        <v>64</v>
      </c>
      <c r="B29" s="4">
        <f t="shared" si="16"/>
        <v>43.334807529885481</v>
      </c>
      <c r="C29" s="4">
        <f t="shared" si="16"/>
        <v>43.739363087820095</v>
      </c>
      <c r="D29" s="4">
        <f t="shared" si="16"/>
        <v>45.923685214836738</v>
      </c>
      <c r="E29" s="4">
        <f t="shared" si="16"/>
        <v>48.191132740298578</v>
      </c>
      <c r="F29" s="4">
        <f t="shared" si="16"/>
        <v>50.550263280953452</v>
      </c>
      <c r="G29" s="4">
        <f t="shared" si="16"/>
        <v>53.017716271137033</v>
      </c>
      <c r="H29" s="4">
        <f t="shared" si="16"/>
        <v>55.621420112128362</v>
      </c>
      <c r="I29" s="4">
        <f t="shared" si="16"/>
        <v>58.368201023095217</v>
      </c>
      <c r="J29" s="4">
        <f t="shared" si="16"/>
        <v>63.260583786888567</v>
      </c>
      <c r="K29" s="4">
        <f t="shared" si="16"/>
        <v>66.34832185522643</v>
      </c>
      <c r="L29" s="4">
        <f t="shared" si="16"/>
        <v>69.590346769747839</v>
      </c>
      <c r="M29" s="4">
        <f t="shared" si="16"/>
        <v>72.990562031662307</v>
      </c>
      <c r="N29" s="4">
        <f t="shared" si="16"/>
        <v>76.55669020771937</v>
      </c>
      <c r="O29" s="4">
        <f t="shared" si="16"/>
        <v>80.298051776130691</v>
      </c>
      <c r="P29" s="4">
        <f t="shared" si="16"/>
        <v>84.228442490687428</v>
      </c>
      <c r="Q29" s="4">
        <f t="shared" si="16"/>
        <v>88.35237311428638</v>
      </c>
      <c r="R29" s="4">
        <f t="shared" si="16"/>
        <v>92.678907168936576</v>
      </c>
      <c r="S29" s="4">
        <f t="shared" si="16"/>
        <v>97.21749282840058</v>
      </c>
      <c r="T29" s="4">
        <f t="shared" si="16"/>
        <v>101.97823431131678</v>
      </c>
      <c r="U29" s="4">
        <f t="shared" si="16"/>
        <v>106.9710782656377</v>
      </c>
      <c r="V29" s="4">
        <f t="shared" si="16"/>
        <v>112.20707561067752</v>
      </c>
      <c r="W29" s="4">
        <f t="shared" si="16"/>
        <v>117.69808777607122</v>
      </c>
      <c r="X29" s="4">
        <f t="shared" si="16"/>
        <v>123.45698371663723</v>
      </c>
      <c r="Y29" s="4">
        <f t="shared" si="16"/>
        <v>129.49648457836179</v>
      </c>
      <c r="Z29" s="4">
        <f t="shared" si="16"/>
        <v>135.83043370397951</v>
      </c>
      <c r="AA29" s="4">
        <f t="shared" si="16"/>
        <v>142.47291346926335</v>
      </c>
      <c r="AB29" s="4">
        <f t="shared" si="16"/>
        <v>149.4390408018555</v>
      </c>
      <c r="AC29" s="4">
        <f t="shared" si="16"/>
        <v>156.74476384009645</v>
      </c>
      <c r="AD29" s="4">
        <f t="shared" si="16"/>
        <v>164.40750872081483</v>
      </c>
      <c r="AE29" s="4">
        <f t="shared" si="16"/>
        <v>172.44559048355666</v>
      </c>
      <c r="AF29" s="4">
        <f t="shared" si="16"/>
        <v>180.87639943268431</v>
      </c>
      <c r="AG29" s="4">
        <f t="shared" si="16"/>
        <v>189.71917128938426</v>
      </c>
      <c r="AH29" s="4">
        <f t="shared" si="16"/>
        <v>198.99470090802714</v>
      </c>
      <c r="AI29" s="4">
        <f t="shared" si="16"/>
        <v>208.72349276366498</v>
      </c>
      <c r="AJ29" s="4">
        <f t="shared" si="16"/>
        <v>218.92751259287681</v>
      </c>
      <c r="AK29" s="4">
        <f t="shared" si="16"/>
        <v>229.62993262290746</v>
      </c>
      <c r="AL29" s="4">
        <f t="shared" si="16"/>
        <v>240.85598833210503</v>
      </c>
      <c r="AM29" s="4">
        <f t="shared" si="16"/>
        <v>252.63174957765176</v>
      </c>
    </row>
    <row r="30" spans="1:48" x14ac:dyDescent="0.35">
      <c r="A30" t="str">
        <f>+A14</f>
        <v>Post 2020 Tier Price 1</v>
      </c>
      <c r="B30" s="4">
        <f>+B14/B$31</f>
        <v>0</v>
      </c>
      <c r="C30" s="4">
        <f>+C14/C$31</f>
        <v>0</v>
      </c>
      <c r="D30" s="4"/>
      <c r="E30" s="4"/>
      <c r="F30" s="4"/>
      <c r="G30" s="4"/>
      <c r="H30" s="4"/>
      <c r="I30" s="4"/>
      <c r="J30" s="4">
        <f t="shared" si="16"/>
        <v>40.292125673495178</v>
      </c>
      <c r="K30" s="4">
        <f t="shared" si="16"/>
        <v>42.258777304713441</v>
      </c>
      <c r="L30" s="4">
        <f t="shared" si="16"/>
        <v>44.323697788731693</v>
      </c>
      <c r="M30" s="4">
        <f t="shared" si="16"/>
        <v>46.489373355551059</v>
      </c>
      <c r="N30" s="4">
        <f t="shared" si="16"/>
        <v>48.760722686147403</v>
      </c>
      <c r="O30" s="4">
        <f t="shared" si="16"/>
        <v>51.143682208181694</v>
      </c>
      <c r="P30" s="4">
        <f t="shared" si="16"/>
        <v>53.647038755607063</v>
      </c>
      <c r="Q30" s="4">
        <f t="shared" si="16"/>
        <v>56.27366533740701</v>
      </c>
      <c r="R30" s="4">
        <f t="shared" si="16"/>
        <v>59.029334719907304</v>
      </c>
      <c r="S30" s="4">
        <f t="shared" si="16"/>
        <v>61.920064663012063</v>
      </c>
      <c r="T30" s="4">
        <f t="shared" si="16"/>
        <v>64.952290776746381</v>
      </c>
      <c r="U30" s="4">
        <f t="shared" si="16"/>
        <v>68.132348310729242</v>
      </c>
      <c r="V30" s="4">
        <f t="shared" si="16"/>
        <v>71.467275850493067</v>
      </c>
      <c r="W30" s="4">
        <f t="shared" si="16"/>
        <v>74.964628214297662</v>
      </c>
      <c r="X30" s="4">
        <f t="shared" si="16"/>
        <v>78.632601936442782</v>
      </c>
      <c r="Y30" s="4">
        <f t="shared" si="16"/>
        <v>82.479299408371958</v>
      </c>
      <c r="Z30" s="4">
        <f t="shared" si="16"/>
        <v>86.51353777453464</v>
      </c>
      <c r="AA30" s="4">
        <f t="shared" si="16"/>
        <v>90.744286425038496</v>
      </c>
      <c r="AB30" s="4">
        <f t="shared" si="16"/>
        <v>95.181173679951044</v>
      </c>
      <c r="AC30" s="4">
        <f t="shared" si="16"/>
        <v>99.834357276615293</v>
      </c>
      <c r="AD30" s="4">
        <f t="shared" si="16"/>
        <v>104.71493632371899</v>
      </c>
      <c r="AE30" s="4">
        <f t="shared" si="16"/>
        <v>109.83457609260378</v>
      </c>
      <c r="AF30" s="4">
        <f t="shared" si="16"/>
        <v>115.20435286943278</v>
      </c>
      <c r="AG30" s="4">
        <f t="shared" si="16"/>
        <v>120.83651832893092</v>
      </c>
      <c r="AH30" s="4">
        <f t="shared" si="16"/>
        <v>126.74431719372808</v>
      </c>
      <c r="AI30" s="4">
        <f t="shared" si="16"/>
        <v>132.9408092371651</v>
      </c>
      <c r="AJ30" s="4">
        <f t="shared" si="16"/>
        <v>139.43998494377078</v>
      </c>
      <c r="AK30" s="4">
        <f t="shared" si="16"/>
        <v>146.25660323982106</v>
      </c>
      <c r="AL30" s="4">
        <f t="shared" si="16"/>
        <v>153.40673718383306</v>
      </c>
      <c r="AM30" s="4">
        <f t="shared" si="16"/>
        <v>160.90699126945819</v>
      </c>
    </row>
    <row r="31" spans="1:48" ht="18.75" customHeight="1" x14ac:dyDescent="0.35">
      <c r="A31" t="s">
        <v>65</v>
      </c>
      <c r="B31">
        <v>0.8999693831131933</v>
      </c>
      <c r="C31" s="47">
        <v>0.91450805810061331</v>
      </c>
      <c r="D31" s="47">
        <v>0.91561586785352445</v>
      </c>
      <c r="E31" s="47">
        <v>0.92722002209180621</v>
      </c>
      <c r="F31" s="47">
        <v>0.94703922470702262</v>
      </c>
      <c r="G31" s="47">
        <v>0.97009106833618297</v>
      </c>
      <c r="H31" s="47">
        <v>0.98767018369166248</v>
      </c>
      <c r="I31" s="47">
        <v>1</v>
      </c>
      <c r="J31" s="47">
        <v>1.0274960506050839</v>
      </c>
      <c r="K31" s="47">
        <v>1.052550419780101</v>
      </c>
      <c r="L31" s="47">
        <v>1.0770267943905201</v>
      </c>
      <c r="M31" s="47">
        <v>1.1021459279573051</v>
      </c>
      <c r="N31" s="47">
        <v>1.1279214704427449</v>
      </c>
      <c r="O31" s="47">
        <v>1.1539907733107313</v>
      </c>
      <c r="P31" s="47">
        <v>1.1788040629305836</v>
      </c>
      <c r="Q31" s="47">
        <v>1.2038130522148338</v>
      </c>
      <c r="R31" s="47">
        <v>1.2291563940750276</v>
      </c>
      <c r="S31" s="47">
        <v>1.254982057075881</v>
      </c>
      <c r="T31" s="54">
        <v>1.281378221978257</v>
      </c>
      <c r="U31">
        <v>1.3085997655627712</v>
      </c>
      <c r="V31" s="54">
        <v>1.3367303181792007</v>
      </c>
      <c r="W31" s="54">
        <v>1.3657828043827052</v>
      </c>
      <c r="X31" s="54">
        <v>1.39566703455216</v>
      </c>
      <c r="Y31" s="54">
        <v>1.4264824718424851</v>
      </c>
      <c r="Z31" s="54">
        <v>1.4582092605475299</v>
      </c>
      <c r="AA31" s="54">
        <v>1.4909281118665667</v>
      </c>
      <c r="AB31" s="54">
        <v>1.5246410360390019</v>
      </c>
      <c r="AC31" s="54">
        <v>1.559331587032581</v>
      </c>
      <c r="AD31" s="54">
        <v>1.5948401334151645</v>
      </c>
      <c r="AE31" s="54">
        <v>1.63100911935313</v>
      </c>
      <c r="AF31" s="54">
        <v>1.668050672053359</v>
      </c>
      <c r="AG31" s="54">
        <v>1.7059752559582437</v>
      </c>
      <c r="AH31" s="54">
        <v>1.7446777979668011</v>
      </c>
      <c r="AI31" s="54">
        <v>1.7842998480129248</v>
      </c>
      <c r="AJ31" s="54">
        <v>1.8248950053427218</v>
      </c>
      <c r="AK31" s="54">
        <v>1.8664924528368707</v>
      </c>
      <c r="AL31" s="54">
        <v>1.9089631625243899</v>
      </c>
      <c r="AM31" s="54">
        <v>1.9522525958704884</v>
      </c>
    </row>
    <row r="32" spans="1:48" ht="12.75" customHeight="1" x14ac:dyDescent="0.35">
      <c r="C32" s="63">
        <f>+C31/B31-1</f>
        <v>1.6154632879984865E-2</v>
      </c>
      <c r="D32" s="63">
        <f t="shared" ref="D32:AM32" si="17">+D31/C31-1</f>
        <v>1.2113723253701636E-3</v>
      </c>
      <c r="E32" s="63">
        <f t="shared" si="17"/>
        <v>1.2673605433996427E-2</v>
      </c>
      <c r="F32" s="63">
        <f t="shared" si="17"/>
        <v>2.1374864803398452E-2</v>
      </c>
      <c r="G32" s="63">
        <f t="shared" si="17"/>
        <v>2.4340959727715328E-2</v>
      </c>
      <c r="H32" s="63">
        <f t="shared" si="17"/>
        <v>1.8121098038382799E-2</v>
      </c>
      <c r="I32" s="63">
        <f t="shared" si="17"/>
        <v>1.2483738511019693E-2</v>
      </c>
      <c r="J32" s="63">
        <f t="shared" si="17"/>
        <v>2.7496050605083866E-2</v>
      </c>
      <c r="K32" s="63">
        <f t="shared" si="17"/>
        <v>2.4383908006520238E-2</v>
      </c>
      <c r="L32" s="63">
        <f t="shared" si="17"/>
        <v>2.3254348818304349E-2</v>
      </c>
      <c r="M32" s="63">
        <f t="shared" si="17"/>
        <v>2.3322663556387901E-2</v>
      </c>
      <c r="N32" s="63">
        <f t="shared" si="17"/>
        <v>2.33866875806652E-2</v>
      </c>
      <c r="O32" s="63">
        <f t="shared" si="17"/>
        <v>2.3112693171585263E-2</v>
      </c>
      <c r="P32" s="63">
        <f t="shared" si="17"/>
        <v>2.150215599095695E-2</v>
      </c>
      <c r="Q32" s="63">
        <f t="shared" si="17"/>
        <v>2.1215560813453882E-2</v>
      </c>
      <c r="R32" s="63">
        <f t="shared" si="17"/>
        <v>2.1052556136989864E-2</v>
      </c>
      <c r="S32" s="63">
        <f t="shared" si="17"/>
        <v>2.1010884477632219E-2</v>
      </c>
      <c r="T32" s="63">
        <f t="shared" si="17"/>
        <v>2.1033101432445411E-2</v>
      </c>
      <c r="U32" s="63">
        <f t="shared" si="17"/>
        <v>2.1243956794027685E-2</v>
      </c>
      <c r="V32" s="63">
        <f t="shared" si="17"/>
        <v>2.1496681687339203E-2</v>
      </c>
      <c r="W32" s="63">
        <f t="shared" si="17"/>
        <v>2.1733992121221402E-2</v>
      </c>
      <c r="X32" s="63">
        <f t="shared" si="17"/>
        <v>2.1880660726989909E-2</v>
      </c>
      <c r="Y32" s="63">
        <f t="shared" si="17"/>
        <v>2.2079361715534818E-2</v>
      </c>
      <c r="Z32" s="63">
        <f t="shared" si="17"/>
        <v>2.2241274836041658E-2</v>
      </c>
      <c r="AA32" s="63">
        <f t="shared" si="17"/>
        <v>2.2437692726455127E-2</v>
      </c>
      <c r="AB32" s="63">
        <f t="shared" si="17"/>
        <v>2.2612038705359438E-2</v>
      </c>
      <c r="AC32" s="63">
        <f t="shared" si="17"/>
        <v>2.2753258093921369E-2</v>
      </c>
      <c r="AD32" s="63">
        <f t="shared" si="17"/>
        <v>2.2771645670409679E-2</v>
      </c>
      <c r="AE32" s="63">
        <f t="shared" si="17"/>
        <v>2.2678753299563592E-2</v>
      </c>
      <c r="AF32" s="63">
        <f t="shared" si="17"/>
        <v>2.2710818879369654E-2</v>
      </c>
      <c r="AG32" s="63">
        <f t="shared" si="17"/>
        <v>2.2735870402665892E-2</v>
      </c>
      <c r="AH32" s="63">
        <f t="shared" si="17"/>
        <v>2.2686461525972312E-2</v>
      </c>
      <c r="AI32" s="63">
        <f t="shared" si="17"/>
        <v>2.2710239158369561E-2</v>
      </c>
      <c r="AJ32" s="63">
        <f t="shared" si="17"/>
        <v>2.2751309077902793E-2</v>
      </c>
      <c r="AK32" s="63">
        <f t="shared" si="17"/>
        <v>2.2794433308417572E-2</v>
      </c>
      <c r="AL32" s="63">
        <f t="shared" si="17"/>
        <v>2.2754289535416028E-2</v>
      </c>
      <c r="AM32" s="63">
        <f t="shared" si="17"/>
        <v>2.2676934891112888E-2</v>
      </c>
    </row>
    <row r="33" spans="1:39" ht="9" customHeight="1" x14ac:dyDescent="0.35">
      <c r="H33" s="48"/>
      <c r="I33" s="48"/>
      <c r="J33" s="48"/>
      <c r="K33" s="48"/>
    </row>
    <row r="34" spans="1:39" ht="22.4" customHeight="1" x14ac:dyDescent="0.35">
      <c r="A34" s="197" t="s">
        <v>66</v>
      </c>
      <c r="B34" s="197"/>
      <c r="C34" s="197"/>
      <c r="D34" s="197"/>
      <c r="E34" s="197"/>
      <c r="F34" s="197"/>
      <c r="G34" s="197"/>
      <c r="H34" s="197"/>
      <c r="I34" s="197"/>
      <c r="J34" s="197"/>
      <c r="K34" s="197"/>
      <c r="L34" s="197"/>
      <c r="M34" s="197"/>
      <c r="N34" s="197"/>
      <c r="O34" s="197"/>
      <c r="P34" s="197"/>
      <c r="Q34" s="197"/>
      <c r="R34" s="197"/>
      <c r="S34" s="197"/>
    </row>
    <row r="35" spans="1:39" ht="21" customHeight="1" x14ac:dyDescent="0.35">
      <c r="A35" s="198" t="s">
        <v>67</v>
      </c>
      <c r="B35" s="198"/>
      <c r="C35" s="198"/>
      <c r="D35" s="198"/>
      <c r="E35" s="198"/>
      <c r="F35" s="198"/>
      <c r="G35" s="198"/>
      <c r="H35" s="198"/>
      <c r="I35" s="198"/>
      <c r="J35" s="198"/>
      <c r="K35" s="198"/>
      <c r="L35" s="198"/>
      <c r="M35" s="198"/>
      <c r="N35" s="198"/>
      <c r="O35" s="198"/>
      <c r="P35" s="198"/>
      <c r="Q35" s="198"/>
      <c r="R35" s="198"/>
      <c r="S35" s="198"/>
    </row>
    <row r="36" spans="1:39" ht="33" customHeight="1" x14ac:dyDescent="0.35">
      <c r="A36" s="198" t="s">
        <v>68</v>
      </c>
      <c r="B36" s="198"/>
      <c r="C36" s="198"/>
      <c r="D36" s="198"/>
      <c r="E36" s="198"/>
      <c r="F36" s="198"/>
      <c r="G36" s="198"/>
      <c r="H36" s="198"/>
      <c r="I36" s="198"/>
      <c r="J36" s="198"/>
      <c r="K36" s="198"/>
      <c r="L36" s="198"/>
      <c r="M36" s="198"/>
      <c r="N36" s="198"/>
      <c r="O36" s="198"/>
      <c r="P36" s="198"/>
      <c r="Q36" s="198"/>
      <c r="R36" s="198"/>
      <c r="S36" s="198"/>
    </row>
    <row r="37" spans="1:39" ht="22.5" customHeight="1" x14ac:dyDescent="0.35">
      <c r="A37" s="193" t="s">
        <v>69</v>
      </c>
      <c r="B37" s="194"/>
      <c r="C37" s="194"/>
      <c r="D37" s="194"/>
      <c r="E37" s="194"/>
      <c r="F37" s="194"/>
      <c r="G37" s="194"/>
      <c r="H37" s="194"/>
      <c r="I37" s="194"/>
      <c r="J37" s="194"/>
      <c r="K37" s="194"/>
      <c r="L37" s="194"/>
      <c r="M37" s="194"/>
    </row>
    <row r="38" spans="1:39" ht="17.5" x14ac:dyDescent="0.35">
      <c r="A38" s="64" t="s">
        <v>70</v>
      </c>
    </row>
    <row r="39" spans="1:39" ht="31.4" customHeight="1" x14ac:dyDescent="0.35"/>
    <row r="41" spans="1:39" ht="20.25" customHeight="1" x14ac:dyDescent="0.35"/>
    <row r="42" spans="1:39" x14ac:dyDescent="0.35">
      <c r="A42" s="65" t="s">
        <v>71</v>
      </c>
      <c r="B42" s="66"/>
      <c r="C42" s="66"/>
      <c r="D42" s="66"/>
      <c r="E42" s="66"/>
      <c r="F42" s="67"/>
    </row>
    <row r="43" spans="1:39" x14ac:dyDescent="0.35">
      <c r="A43" s="68"/>
      <c r="B43" s="43" t="s">
        <v>72</v>
      </c>
      <c r="D43" s="43" t="s">
        <v>73</v>
      </c>
      <c r="E43" s="43" t="s">
        <v>74</v>
      </c>
      <c r="F43" s="69"/>
    </row>
    <row r="44" spans="1:39" x14ac:dyDescent="0.35">
      <c r="A44" s="68"/>
      <c r="B44" t="s">
        <v>61</v>
      </c>
      <c r="C44" t="s">
        <v>75</v>
      </c>
      <c r="F44" s="69"/>
    </row>
    <row r="45" spans="1:39" x14ac:dyDescent="0.35">
      <c r="A45" s="70">
        <v>2021</v>
      </c>
      <c r="B45" s="71">
        <f>HLOOKUP(A45,B$5:Z$6,2,FALSE)</f>
        <v>22.235634395651466</v>
      </c>
      <c r="C45" s="72">
        <v>0</v>
      </c>
      <c r="D45" s="73">
        <f>LN(B45)</f>
        <v>3.1016961549544089</v>
      </c>
      <c r="E45" s="74">
        <f t="array" ref="E45:F47">LINEST(D45:D46,C45:C46,1,TRUE)</f>
        <v>0.11403305023918506</v>
      </c>
      <c r="F45" s="75">
        <v>3.1016961549544089</v>
      </c>
      <c r="H45">
        <f>S5</f>
        <v>2030</v>
      </c>
      <c r="I45">
        <f t="shared" ref="I45:AM45" si="18">T5</f>
        <v>2031</v>
      </c>
      <c r="J45">
        <f t="shared" si="18"/>
        <v>2032</v>
      </c>
      <c r="K45">
        <f t="shared" si="18"/>
        <v>2033</v>
      </c>
      <c r="L45">
        <f t="shared" si="18"/>
        <v>2034</v>
      </c>
      <c r="M45">
        <f t="shared" si="18"/>
        <v>2035</v>
      </c>
      <c r="N45">
        <f t="shared" si="18"/>
        <v>2036</v>
      </c>
      <c r="O45">
        <f t="shared" si="18"/>
        <v>2037</v>
      </c>
      <c r="P45">
        <f t="shared" si="18"/>
        <v>2038</v>
      </c>
      <c r="Q45">
        <f t="shared" si="18"/>
        <v>2039</v>
      </c>
      <c r="R45">
        <f t="shared" si="18"/>
        <v>2040</v>
      </c>
      <c r="S45">
        <f t="shared" si="18"/>
        <v>2041</v>
      </c>
      <c r="T45">
        <f t="shared" si="18"/>
        <v>2042</v>
      </c>
      <c r="U45">
        <f t="shared" si="18"/>
        <v>2043</v>
      </c>
      <c r="V45">
        <f t="shared" si="18"/>
        <v>2044</v>
      </c>
      <c r="W45">
        <f t="shared" si="18"/>
        <v>2045</v>
      </c>
      <c r="X45">
        <f t="shared" si="18"/>
        <v>2046</v>
      </c>
      <c r="Y45">
        <f t="shared" si="18"/>
        <v>2047</v>
      </c>
      <c r="Z45">
        <f t="shared" si="18"/>
        <v>2048</v>
      </c>
      <c r="AA45">
        <f t="shared" si="18"/>
        <v>2049</v>
      </c>
      <c r="AB45">
        <f t="shared" si="18"/>
        <v>2050</v>
      </c>
      <c r="AC45">
        <f t="shared" si="18"/>
        <v>0</v>
      </c>
      <c r="AD45">
        <f t="shared" si="18"/>
        <v>0</v>
      </c>
      <c r="AE45">
        <f t="shared" si="18"/>
        <v>0</v>
      </c>
      <c r="AF45">
        <f t="shared" si="18"/>
        <v>0</v>
      </c>
      <c r="AG45">
        <f t="shared" si="18"/>
        <v>0</v>
      </c>
      <c r="AH45">
        <f t="shared" si="18"/>
        <v>0</v>
      </c>
      <c r="AI45">
        <f t="shared" si="18"/>
        <v>0</v>
      </c>
      <c r="AJ45">
        <f t="shared" si="18"/>
        <v>0</v>
      </c>
      <c r="AK45">
        <f t="shared" si="18"/>
        <v>0</v>
      </c>
      <c r="AL45">
        <f t="shared" si="18"/>
        <v>0</v>
      </c>
      <c r="AM45">
        <f t="shared" si="18"/>
        <v>0</v>
      </c>
    </row>
    <row r="46" spans="1:39" x14ac:dyDescent="0.35">
      <c r="A46" s="70">
        <v>2035</v>
      </c>
      <c r="B46" s="54">
        <f>HLOOKUP(A46,H$45:AC$47,2,FALSE)</f>
        <v>109.74493036375553</v>
      </c>
      <c r="C46" s="72">
        <f>+A46-A45</f>
        <v>14</v>
      </c>
      <c r="D46" s="73">
        <f>LN(B46)</f>
        <v>4.6981588583029996</v>
      </c>
      <c r="E46" s="73">
        <v>0</v>
      </c>
      <c r="F46" s="76">
        <v>0</v>
      </c>
      <c r="H46" s="49">
        <f t="shared" ref="H46:W47" si="19">+S14</f>
        <v>77.708570125058444</v>
      </c>
      <c r="I46" s="49">
        <f t="shared" si="19"/>
        <v>83.228450868922025</v>
      </c>
      <c r="J46" s="49">
        <f t="shared" si="19"/>
        <v>89.157975026661362</v>
      </c>
      <c r="K46" s="49">
        <f t="shared" si="19"/>
        <v>95.532474387030305</v>
      </c>
      <c r="L46" s="49">
        <f t="shared" si="19"/>
        <v>102.38540015203033</v>
      </c>
      <c r="M46" s="49">
        <f t="shared" si="19"/>
        <v>109.74493036375553</v>
      </c>
      <c r="N46" s="49">
        <f t="shared" si="19"/>
        <v>117.65527489589086</v>
      </c>
      <c r="O46" s="49">
        <f t="shared" si="19"/>
        <v>126.15484194555495</v>
      </c>
      <c r="P46" s="49">
        <f t="shared" si="19"/>
        <v>135.29320762236156</v>
      </c>
      <c r="Q46" s="49">
        <f t="shared" si="19"/>
        <v>145.11712325080873</v>
      </c>
      <c r="R46" s="49">
        <f t="shared" si="19"/>
        <v>155.67486677252222</v>
      </c>
      <c r="S46" s="49">
        <f t="shared" si="19"/>
        <v>167.00358301708044</v>
      </c>
      <c r="T46" s="49">
        <f t="shared" si="19"/>
        <v>179.14119522732204</v>
      </c>
      <c r="U46" s="49">
        <f t="shared" si="19"/>
        <v>192.16669822732968</v>
      </c>
      <c r="V46" s="49">
        <f t="shared" si="19"/>
        <v>206.14411028530094</v>
      </c>
      <c r="W46" s="49">
        <f t="shared" si="19"/>
        <v>221.12799622635927</v>
      </c>
      <c r="X46" s="49">
        <f t="shared" ref="X46:AM47" si="20">+AI14</f>
        <v>237.20626571658892</v>
      </c>
      <c r="Y46" s="49">
        <f t="shared" si="20"/>
        <v>254.46333206895162</v>
      </c>
      <c r="Z46" s="49">
        <f t="shared" si="20"/>
        <v>272.98684612468264</v>
      </c>
      <c r="AA46" s="49">
        <f t="shared" si="20"/>
        <v>292.84781016699787</v>
      </c>
      <c r="AB46" s="49">
        <f t="shared" si="20"/>
        <v>314.13109139950978</v>
      </c>
      <c r="AC46" s="49">
        <f t="shared" si="20"/>
        <v>0</v>
      </c>
      <c r="AD46" s="49">
        <f t="shared" si="20"/>
        <v>0</v>
      </c>
      <c r="AE46" s="49">
        <f t="shared" si="20"/>
        <v>0</v>
      </c>
      <c r="AF46" s="49">
        <f t="shared" si="20"/>
        <v>0</v>
      </c>
      <c r="AG46" s="49">
        <f t="shared" si="20"/>
        <v>0</v>
      </c>
      <c r="AH46" s="49">
        <f t="shared" si="20"/>
        <v>0</v>
      </c>
      <c r="AI46" s="49">
        <f t="shared" si="20"/>
        <v>0</v>
      </c>
      <c r="AJ46" s="49">
        <f t="shared" si="20"/>
        <v>0</v>
      </c>
      <c r="AK46" s="49">
        <f t="shared" si="20"/>
        <v>0</v>
      </c>
      <c r="AL46" s="49">
        <f t="shared" si="20"/>
        <v>0</v>
      </c>
      <c r="AM46" s="49">
        <f t="shared" si="20"/>
        <v>0</v>
      </c>
    </row>
    <row r="47" spans="1:39" x14ac:dyDescent="0.35">
      <c r="A47" s="70">
        <v>2050</v>
      </c>
      <c r="B47" s="54">
        <v>120</v>
      </c>
      <c r="C47" s="72">
        <f>+A47-A46</f>
        <v>15</v>
      </c>
      <c r="D47" s="73">
        <f>LN(B47)</f>
        <v>4.7874917427820458</v>
      </c>
      <c r="E47" s="73">
        <v>1</v>
      </c>
      <c r="F47" s="76">
        <v>0</v>
      </c>
      <c r="H47" s="49">
        <f t="shared" si="19"/>
        <v>99.857389629302176</v>
      </c>
      <c r="I47" s="49">
        <f t="shared" si="19"/>
        <v>106.95056971561962</v>
      </c>
      <c r="J47" s="49">
        <f t="shared" si="19"/>
        <v>114.57015148353588</v>
      </c>
      <c r="K47" s="49">
        <f t="shared" si="19"/>
        <v>122.76153713502448</v>
      </c>
      <c r="L47" s="49">
        <f t="shared" si="19"/>
        <v>131.56771227265736</v>
      </c>
      <c r="M47" s="49">
        <f t="shared" si="19"/>
        <v>141.02488636115447</v>
      </c>
      <c r="N47" s="49">
        <f t="shared" si="19"/>
        <v>151.18987015607232</v>
      </c>
      <c r="O47" s="49">
        <f t="shared" si="19"/>
        <v>162.11201911844259</v>
      </c>
      <c r="P47" s="49">
        <f t="shared" si="19"/>
        <v>173.85503974660955</v>
      </c>
      <c r="Q47" s="49">
        <f t="shared" si="19"/>
        <v>186.47900862181217</v>
      </c>
      <c r="R47" s="49">
        <f t="shared" si="19"/>
        <v>200.04596406517348</v>
      </c>
      <c r="S47" s="49">
        <f t="shared" si="19"/>
        <v>214.60363807991979</v>
      </c>
      <c r="T47" s="49">
        <f t="shared" si="19"/>
        <v>230.20076294911911</v>
      </c>
      <c r="U47" s="49">
        <f t="shared" si="19"/>
        <v>246.93884892980523</v>
      </c>
      <c r="V47" s="49">
        <f t="shared" si="19"/>
        <v>264.90016104294705</v>
      </c>
      <c r="W47" s="49">
        <f t="shared" si="19"/>
        <v>284.15481640681912</v>
      </c>
      <c r="X47" s="49">
        <f t="shared" si="20"/>
        <v>304.81578106576154</v>
      </c>
      <c r="Y47" s="49">
        <f t="shared" si="20"/>
        <v>326.99152816589913</v>
      </c>
      <c r="Z47" s="49">
        <f t="shared" si="20"/>
        <v>350.79469115538922</v>
      </c>
      <c r="AA47" s="49">
        <f t="shared" si="20"/>
        <v>376.31650968319525</v>
      </c>
      <c r="AB47" s="49">
        <f t="shared" si="20"/>
        <v>403.66604015589172</v>
      </c>
      <c r="AC47" s="49">
        <f t="shared" si="20"/>
        <v>0</v>
      </c>
      <c r="AD47" s="49">
        <f t="shared" si="20"/>
        <v>0</v>
      </c>
      <c r="AE47" s="49">
        <f t="shared" si="20"/>
        <v>0</v>
      </c>
      <c r="AF47" s="49">
        <f t="shared" si="20"/>
        <v>0</v>
      </c>
      <c r="AG47" s="49">
        <f t="shared" si="20"/>
        <v>0</v>
      </c>
      <c r="AH47" s="49">
        <f t="shared" si="20"/>
        <v>0</v>
      </c>
      <c r="AI47" s="49">
        <f t="shared" si="20"/>
        <v>0</v>
      </c>
      <c r="AJ47" s="49">
        <f t="shared" si="20"/>
        <v>0</v>
      </c>
      <c r="AK47" s="49">
        <f t="shared" si="20"/>
        <v>0</v>
      </c>
      <c r="AL47" s="49">
        <f t="shared" si="20"/>
        <v>0</v>
      </c>
      <c r="AM47" s="49">
        <f t="shared" si="20"/>
        <v>0</v>
      </c>
    </row>
    <row r="48" spans="1:39" x14ac:dyDescent="0.35">
      <c r="A48" s="77">
        <f>+A46</f>
        <v>2035</v>
      </c>
      <c r="B48" s="77">
        <f>+B46</f>
        <v>109.74493036375553</v>
      </c>
      <c r="C48" s="77">
        <v>0</v>
      </c>
      <c r="D48" s="73">
        <f>LN(B48)</f>
        <v>4.6981588583029996</v>
      </c>
      <c r="E48" s="74">
        <f t="array" ref="E48:F50">LINEST(D48:D49,C48:C49,1,TRUE)</f>
        <v>5.0554451181346494E-2</v>
      </c>
      <c r="F48" s="75">
        <v>4.6981588583029996</v>
      </c>
    </row>
    <row r="49" spans="1:46" x14ac:dyDescent="0.35">
      <c r="A49" s="77">
        <f>+A47</f>
        <v>2050</v>
      </c>
      <c r="B49" s="78">
        <f>+B47*AM31</f>
        <v>234.27031150445862</v>
      </c>
      <c r="C49" s="77">
        <f>+C47</f>
        <v>15</v>
      </c>
      <c r="D49" s="73">
        <f>LN(B49)</f>
        <v>5.456475626023197</v>
      </c>
      <c r="E49" s="73">
        <v>0</v>
      </c>
      <c r="F49" s="76">
        <v>0</v>
      </c>
      <c r="G49" s="49"/>
    </row>
    <row r="50" spans="1:46" x14ac:dyDescent="0.35">
      <c r="A50" s="77"/>
      <c r="B50" s="71"/>
      <c r="D50" s="53"/>
      <c r="E50" s="73">
        <v>1</v>
      </c>
      <c r="F50" s="76">
        <v>0</v>
      </c>
      <c r="G50" s="49"/>
      <c r="I50" s="49"/>
    </row>
    <row r="51" spans="1:46" x14ac:dyDescent="0.35">
      <c r="A51" s="77"/>
      <c r="B51" s="71"/>
      <c r="D51" s="53"/>
      <c r="E51" s="53"/>
      <c r="F51" s="53"/>
      <c r="G51" s="49"/>
      <c r="I51" s="49"/>
    </row>
    <row r="52" spans="1:46" x14ac:dyDescent="0.35">
      <c r="A52" s="77"/>
      <c r="B52" s="71" t="s">
        <v>76</v>
      </c>
      <c r="C52" t="s">
        <v>75</v>
      </c>
      <c r="D52" s="79" t="s">
        <v>77</v>
      </c>
      <c r="E52" s="53" t="s">
        <v>74</v>
      </c>
      <c r="F52" s="80"/>
    </row>
    <row r="53" spans="1:46" x14ac:dyDescent="0.35">
      <c r="A53" s="70">
        <f>+A45</f>
        <v>2021</v>
      </c>
      <c r="B53" s="71">
        <f>HLOOKUP(A53,B$5:Z$6,2,FALSE)</f>
        <v>22.235634395651466</v>
      </c>
      <c r="C53" s="72">
        <v>0</v>
      </c>
      <c r="D53" s="73">
        <f>LN(B53)</f>
        <v>3.1016961549544089</v>
      </c>
      <c r="E53" s="73">
        <f t="array" ref="E53:F55">LINEST(D53:D54,C53:C54,1,TRUE)</f>
        <v>0.13194572991892298</v>
      </c>
      <c r="F53" s="76">
        <v>3.1016961549544089</v>
      </c>
    </row>
    <row r="54" spans="1:46" x14ac:dyDescent="0.35">
      <c r="A54" s="70">
        <v>2035</v>
      </c>
      <c r="B54" s="54">
        <f>HLOOKUP(A54,H$45:AC$57,3,FALSE)</f>
        <v>141.02488636115447</v>
      </c>
      <c r="C54" s="72">
        <f>+A54-A53</f>
        <v>14</v>
      </c>
      <c r="D54" s="73">
        <f>LN(B54)</f>
        <v>4.9489363738193299</v>
      </c>
      <c r="E54" s="73">
        <v>0</v>
      </c>
      <c r="F54" s="76">
        <v>0</v>
      </c>
    </row>
    <row r="55" spans="1:46" x14ac:dyDescent="0.35">
      <c r="A55" s="83"/>
      <c r="B55" s="84"/>
      <c r="C55" s="85"/>
      <c r="D55" s="81"/>
      <c r="E55" s="81">
        <v>1</v>
      </c>
      <c r="F55" s="82">
        <v>0</v>
      </c>
    </row>
    <row r="56" spans="1:46" x14ac:dyDescent="0.35">
      <c r="A56" s="77">
        <v>2035</v>
      </c>
      <c r="B56" s="54">
        <f>HLOOKUP(A56,H$45:AC$57,3,FALSE)</f>
        <v>141.02488636115447</v>
      </c>
      <c r="C56" s="77">
        <v>0</v>
      </c>
      <c r="D56" s="73">
        <f>LN(B56)</f>
        <v>4.9489363738193299</v>
      </c>
      <c r="E56" s="74">
        <f t="array" ref="E56:F58">LINEST(D56:D57,C56:C57,1,TRUE)</f>
        <v>4.8712186901205122E-2</v>
      </c>
      <c r="F56" s="75">
        <v>4.9489363738193299</v>
      </c>
    </row>
    <row r="57" spans="1:46" x14ac:dyDescent="0.35">
      <c r="A57" s="77">
        <v>2050</v>
      </c>
      <c r="B57" s="54">
        <f>150*AM31</f>
        <v>292.83788938057324</v>
      </c>
      <c r="C57" s="72">
        <f>+A57-A56</f>
        <v>15</v>
      </c>
      <c r="D57" s="73">
        <f>LN(B57)</f>
        <v>5.6796191773374067</v>
      </c>
      <c r="E57" s="73">
        <v>0</v>
      </c>
      <c r="F57" s="76">
        <v>0</v>
      </c>
    </row>
    <row r="58" spans="1:46" x14ac:dyDescent="0.35">
      <c r="A58" s="77"/>
      <c r="B58" s="71"/>
      <c r="D58" s="53"/>
      <c r="E58" s="73">
        <v>1</v>
      </c>
      <c r="F58" s="76">
        <v>0</v>
      </c>
    </row>
    <row r="61" spans="1:46" x14ac:dyDescent="0.35">
      <c r="B61" s="52"/>
      <c r="C61" s="51"/>
      <c r="D61" s="49"/>
      <c r="E61" s="49"/>
      <c r="F61" s="49"/>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row>
    <row r="62" spans="1:46" x14ac:dyDescent="0.35">
      <c r="B62" s="51"/>
      <c r="C62" s="51"/>
      <c r="D62" s="52"/>
      <c r="E62" s="52"/>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row>
    <row r="63" spans="1:46" x14ac:dyDescent="0.35">
      <c r="B63" s="51"/>
      <c r="C63" s="51"/>
      <c r="D63" s="52"/>
      <c r="E63" s="52"/>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row>
    <row r="64" spans="1:46" x14ac:dyDescent="0.35">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row>
    <row r="65" spans="7:46" s="86" customFormat="1" ht="32.5" customHeight="1" x14ac:dyDescent="0.35">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row>
    <row r="66" spans="7:46" x14ac:dyDescent="0.35">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row>
    <row r="67" spans="7:46" x14ac:dyDescent="0.35">
      <c r="S67" s="88"/>
      <c r="T67" s="88"/>
      <c r="U67" s="88"/>
      <c r="V67" s="88"/>
      <c r="W67" s="88"/>
      <c r="X67" s="88"/>
      <c r="Y67" s="88"/>
      <c r="Z67" s="88"/>
      <c r="AA67" s="88"/>
      <c r="AB67" s="88"/>
      <c r="AC67" s="88"/>
      <c r="AD67" s="88"/>
      <c r="AE67" s="88"/>
      <c r="AF67" s="88"/>
      <c r="AG67" s="88"/>
      <c r="AH67" s="88"/>
      <c r="AI67" s="88"/>
      <c r="AJ67" s="88"/>
      <c r="AK67" s="88"/>
      <c r="AL67" s="88"/>
      <c r="AM67" s="88"/>
    </row>
    <row r="68" spans="7:46" x14ac:dyDescent="0.35">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row>
    <row r="72" spans="7:46" x14ac:dyDescent="0.35">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row>
  </sheetData>
  <mergeCells count="6">
    <mergeCell ref="A37:M37"/>
    <mergeCell ref="A4:S4"/>
    <mergeCell ref="A21:S21"/>
    <mergeCell ref="A34:S34"/>
    <mergeCell ref="A35:S35"/>
    <mergeCell ref="A36:S36"/>
  </mergeCells>
  <pageMargins left="0" right="0" top="0.25" bottom="0.25" header="0" footer="0"/>
  <pageSetup scale="8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15D5-E987-488C-A564-A2791033F129}">
  <sheetPr>
    <tabColor rgb="FFFFC000"/>
  </sheetPr>
  <dimension ref="A1:J57"/>
  <sheetViews>
    <sheetView workbookViewId="0">
      <selection sqref="A1:S32"/>
    </sheetView>
  </sheetViews>
  <sheetFormatPr defaultRowHeight="14.5" x14ac:dyDescent="0.35"/>
  <cols>
    <col min="1" max="1" width="8.1796875" customWidth="1"/>
    <col min="2" max="2" width="41.453125" customWidth="1"/>
    <col min="3" max="3" width="15.54296875" style="147" customWidth="1"/>
    <col min="4" max="4" width="16.1796875" style="147" customWidth="1"/>
    <col min="5" max="5" width="14.81640625" style="147" customWidth="1"/>
    <col min="6" max="6" width="20.453125" style="150" bestFit="1" customWidth="1"/>
    <col min="7" max="7" width="15.54296875" style="147" customWidth="1"/>
    <col min="8" max="8" width="15" style="147" customWidth="1"/>
    <col min="9" max="9" width="20.453125" style="147" customWidth="1"/>
    <col min="10" max="10" width="10.81640625" customWidth="1"/>
  </cols>
  <sheetData>
    <row r="1" spans="1:10" ht="15.5" x14ac:dyDescent="0.35">
      <c r="A1" s="89"/>
      <c r="B1" s="90" t="s">
        <v>78</v>
      </c>
      <c r="C1" s="91"/>
      <c r="D1" s="92"/>
      <c r="E1" s="91"/>
      <c r="F1" s="93"/>
      <c r="G1" s="92"/>
      <c r="H1" s="92"/>
      <c r="I1" s="92"/>
      <c r="J1" s="89"/>
    </row>
    <row r="2" spans="1:10" ht="15.5" x14ac:dyDescent="0.35">
      <c r="A2" s="89"/>
      <c r="B2" s="90" t="s">
        <v>79</v>
      </c>
      <c r="C2" s="91"/>
      <c r="D2" s="92"/>
      <c r="E2" s="91"/>
      <c r="F2" s="93"/>
      <c r="G2" s="92"/>
      <c r="H2" s="92"/>
      <c r="I2" s="92"/>
      <c r="J2" s="89"/>
    </row>
    <row r="3" spans="1:10" x14ac:dyDescent="0.35">
      <c r="A3" s="89"/>
      <c r="B3" s="94"/>
      <c r="C3" s="91"/>
      <c r="D3" s="92"/>
      <c r="E3" s="91"/>
      <c r="F3" s="93"/>
      <c r="G3" s="92"/>
      <c r="H3" s="92"/>
      <c r="I3" s="92"/>
      <c r="J3" s="89"/>
    </row>
    <row r="4" spans="1:10" ht="62.5" thickBot="1" x14ac:dyDescent="0.4">
      <c r="A4" s="89"/>
      <c r="B4" s="95" t="s">
        <v>80</v>
      </c>
      <c r="C4" s="96" t="s">
        <v>81</v>
      </c>
      <c r="D4" s="96" t="s">
        <v>82</v>
      </c>
      <c r="E4" s="96" t="s">
        <v>83</v>
      </c>
      <c r="F4" s="96" t="s">
        <v>84</v>
      </c>
      <c r="G4" s="96" t="s">
        <v>85</v>
      </c>
      <c r="H4" s="96" t="s">
        <v>86</v>
      </c>
      <c r="I4" s="97" t="s">
        <v>87</v>
      </c>
    </row>
    <row r="5" spans="1:10" ht="16" thickBot="1" x14ac:dyDescent="0.4">
      <c r="A5" s="89">
        <v>2021</v>
      </c>
      <c r="B5" s="98" t="s">
        <v>88</v>
      </c>
      <c r="C5" s="99"/>
      <c r="D5" s="99">
        <v>68598217</v>
      </c>
      <c r="E5" s="100">
        <v>28.26</v>
      </c>
      <c r="F5" s="99"/>
      <c r="G5" s="99"/>
      <c r="H5" s="101"/>
      <c r="I5" s="102">
        <f>+D5*E5</f>
        <v>1938585612.4200001</v>
      </c>
      <c r="J5" s="103"/>
    </row>
    <row r="6" spans="1:10" ht="16" thickBot="1" x14ac:dyDescent="0.4">
      <c r="A6" s="89">
        <v>2021</v>
      </c>
      <c r="B6" s="104" t="s">
        <v>89</v>
      </c>
      <c r="C6" s="99">
        <v>71261536</v>
      </c>
      <c r="D6" s="99">
        <v>71261536</v>
      </c>
      <c r="E6" s="100">
        <v>23.3</v>
      </c>
      <c r="F6" s="99">
        <v>8306250</v>
      </c>
      <c r="G6" s="99">
        <v>8306250</v>
      </c>
      <c r="H6" s="101">
        <v>23.69</v>
      </c>
      <c r="I6" s="102">
        <f>+D6*E6</f>
        <v>1660393788.8</v>
      </c>
      <c r="J6" s="103"/>
    </row>
    <row r="7" spans="1:10" ht="15.5" x14ac:dyDescent="0.35">
      <c r="A7" s="89">
        <v>2021</v>
      </c>
      <c r="B7" s="105" t="s">
        <v>90</v>
      </c>
      <c r="C7" s="106">
        <v>71647138</v>
      </c>
      <c r="D7" s="106">
        <v>71647138</v>
      </c>
      <c r="E7" s="107">
        <v>18.8</v>
      </c>
      <c r="F7" s="106">
        <v>8306250</v>
      </c>
      <c r="G7" s="106">
        <v>8306250</v>
      </c>
      <c r="H7" s="108">
        <v>19.04</v>
      </c>
      <c r="I7" s="102">
        <f>+D7*E7</f>
        <v>1346966194.4000001</v>
      </c>
      <c r="J7" s="103"/>
    </row>
    <row r="8" spans="1:10" ht="15.5" x14ac:dyDescent="0.35">
      <c r="A8" s="89">
        <v>2021</v>
      </c>
      <c r="B8" s="109" t="s">
        <v>91</v>
      </c>
      <c r="C8" s="110">
        <v>54773607</v>
      </c>
      <c r="D8" s="110">
        <v>54773607</v>
      </c>
      <c r="E8" s="111">
        <v>17.8</v>
      </c>
      <c r="F8" s="110">
        <v>8306250</v>
      </c>
      <c r="G8" s="110">
        <v>8306250</v>
      </c>
      <c r="H8" s="112">
        <v>18.010000000000002</v>
      </c>
      <c r="I8" s="102">
        <f>+D8*E8</f>
        <v>974970204.60000002</v>
      </c>
      <c r="J8" s="103"/>
    </row>
    <row r="9" spans="1:10" ht="15.5" x14ac:dyDescent="0.35">
      <c r="A9" s="89">
        <v>2020</v>
      </c>
      <c r="B9" s="113" t="s">
        <v>92</v>
      </c>
      <c r="C9" s="114">
        <v>56366432</v>
      </c>
      <c r="D9" s="114">
        <v>56366432</v>
      </c>
      <c r="E9" s="115">
        <v>16.93</v>
      </c>
      <c r="F9" s="114">
        <v>8672250</v>
      </c>
      <c r="G9" s="114">
        <v>8672250</v>
      </c>
      <c r="H9" s="116">
        <v>17.350000000000001</v>
      </c>
      <c r="I9" s="102">
        <f>+D9*E9</f>
        <v>954283693.75999999</v>
      </c>
      <c r="J9" s="103"/>
    </row>
    <row r="10" spans="1:10" ht="15.5" x14ac:dyDescent="0.35">
      <c r="A10" s="89">
        <v>2020</v>
      </c>
      <c r="B10" s="117" t="s">
        <v>93</v>
      </c>
      <c r="C10" s="118">
        <v>59250484</v>
      </c>
      <c r="D10" s="118">
        <v>52627000</v>
      </c>
      <c r="E10" s="119">
        <v>16.68</v>
      </c>
      <c r="F10" s="118">
        <v>8672250</v>
      </c>
      <c r="G10" s="118">
        <v>8672250</v>
      </c>
      <c r="H10" s="120">
        <v>16.73</v>
      </c>
      <c r="I10" s="102">
        <f t="shared" ref="I10:I20" si="0">+D10*E10</f>
        <v>877818360</v>
      </c>
    </row>
    <row r="11" spans="1:10" ht="15.5" x14ac:dyDescent="0.35">
      <c r="A11" s="89">
        <v>2020</v>
      </c>
      <c r="B11" s="113" t="s">
        <v>94</v>
      </c>
      <c r="C11" s="114">
        <v>57540731</v>
      </c>
      <c r="D11" s="114">
        <v>21161000</v>
      </c>
      <c r="E11" s="115">
        <v>16.68</v>
      </c>
      <c r="F11" s="114">
        <v>8672250</v>
      </c>
      <c r="G11" s="114">
        <v>1763000</v>
      </c>
      <c r="H11" s="116">
        <v>16.68</v>
      </c>
      <c r="I11" s="102">
        <f t="shared" si="0"/>
        <v>352965480</v>
      </c>
    </row>
    <row r="12" spans="1:10" ht="15.5" x14ac:dyDescent="0.35">
      <c r="A12" s="89">
        <v>2020</v>
      </c>
      <c r="B12" s="109" t="s">
        <v>95</v>
      </c>
      <c r="C12" s="110">
        <v>57090077</v>
      </c>
      <c r="D12" s="110">
        <v>57090077</v>
      </c>
      <c r="E12" s="111">
        <v>17.87</v>
      </c>
      <c r="F12" s="110">
        <v>8672250</v>
      </c>
      <c r="G12" s="110">
        <v>8672250</v>
      </c>
      <c r="H12" s="112">
        <v>18</v>
      </c>
      <c r="I12" s="102">
        <f t="shared" si="0"/>
        <v>1020199675.99</v>
      </c>
    </row>
    <row r="13" spans="1:10" ht="15.5" x14ac:dyDescent="0.35">
      <c r="A13" s="89">
        <v>2019</v>
      </c>
      <c r="B13" s="121" t="s">
        <v>96</v>
      </c>
      <c r="C13" s="122">
        <v>67435661</v>
      </c>
      <c r="D13" s="122">
        <v>67435661</v>
      </c>
      <c r="E13" s="123">
        <v>17</v>
      </c>
      <c r="F13" s="122">
        <v>9038000</v>
      </c>
      <c r="G13" s="122">
        <v>9038000</v>
      </c>
      <c r="H13" s="124">
        <v>16.8</v>
      </c>
      <c r="I13" s="102">
        <f t="shared" si="0"/>
        <v>1146406237</v>
      </c>
    </row>
    <row r="14" spans="1:10" ht="15.5" x14ac:dyDescent="0.35">
      <c r="A14" s="89">
        <v>2019</v>
      </c>
      <c r="B14" s="117" t="s">
        <v>97</v>
      </c>
      <c r="C14" s="125">
        <v>66289515</v>
      </c>
      <c r="D14" s="125">
        <v>66289515</v>
      </c>
      <c r="E14" s="126">
        <v>17.16</v>
      </c>
      <c r="F14" s="125">
        <v>9038000</v>
      </c>
      <c r="G14" s="125">
        <v>9038000</v>
      </c>
      <c r="H14" s="127">
        <v>16.850000000000001</v>
      </c>
      <c r="I14" s="102">
        <f t="shared" si="0"/>
        <v>1137528077.4000001</v>
      </c>
    </row>
    <row r="15" spans="1:10" ht="15.5" x14ac:dyDescent="0.35">
      <c r="A15" s="89">
        <v>2019</v>
      </c>
      <c r="B15" s="113" t="s">
        <v>98</v>
      </c>
      <c r="C15" s="128">
        <v>66321122</v>
      </c>
      <c r="D15" s="128">
        <v>66321122</v>
      </c>
      <c r="E15" s="129">
        <v>17.45</v>
      </c>
      <c r="F15" s="128">
        <v>9038000</v>
      </c>
      <c r="G15" s="128">
        <v>9038000</v>
      </c>
      <c r="H15" s="130">
        <v>17.399999999999999</v>
      </c>
      <c r="I15" s="102">
        <f t="shared" si="0"/>
        <v>1157303578.8999999</v>
      </c>
    </row>
    <row r="16" spans="1:10" ht="15.5" x14ac:dyDescent="0.35">
      <c r="A16" s="89">
        <v>2019</v>
      </c>
      <c r="B16" s="117" t="s">
        <v>99</v>
      </c>
      <c r="C16" s="125">
        <v>80847404</v>
      </c>
      <c r="D16" s="125">
        <v>80847404</v>
      </c>
      <c r="E16" s="126">
        <v>15.73</v>
      </c>
      <c r="F16" s="125">
        <v>9038000</v>
      </c>
      <c r="G16" s="125">
        <v>5983000</v>
      </c>
      <c r="H16" s="127">
        <v>15.62</v>
      </c>
      <c r="I16" s="102">
        <f t="shared" si="0"/>
        <v>1271729664.9200001</v>
      </c>
    </row>
    <row r="17" spans="1:9" ht="15.5" x14ac:dyDescent="0.35">
      <c r="A17" s="89">
        <v>2018</v>
      </c>
      <c r="B17" s="131" t="s">
        <v>100</v>
      </c>
      <c r="C17" s="132">
        <v>78825717</v>
      </c>
      <c r="D17" s="132">
        <v>78825717</v>
      </c>
      <c r="E17" s="133">
        <v>15.31</v>
      </c>
      <c r="F17" s="132">
        <v>9401500</v>
      </c>
      <c r="G17" s="132">
        <v>9401500</v>
      </c>
      <c r="H17" s="133">
        <v>15.33</v>
      </c>
      <c r="I17" s="102">
        <f t="shared" si="0"/>
        <v>1206821727.27</v>
      </c>
    </row>
    <row r="18" spans="1:9" ht="15.5" x14ac:dyDescent="0.35">
      <c r="A18" s="89">
        <v>2018</v>
      </c>
      <c r="B18" s="134" t="s">
        <v>101</v>
      </c>
      <c r="C18" s="135">
        <v>79421265</v>
      </c>
      <c r="D18" s="135">
        <v>79421265</v>
      </c>
      <c r="E18" s="136">
        <v>15.05</v>
      </c>
      <c r="F18" s="135">
        <v>9401500</v>
      </c>
      <c r="G18" s="135">
        <v>9401500</v>
      </c>
      <c r="H18" s="136">
        <v>14.9</v>
      </c>
      <c r="I18" s="102">
        <f t="shared" si="0"/>
        <v>1195290038.25</v>
      </c>
    </row>
    <row r="19" spans="1:9" ht="15.5" x14ac:dyDescent="0.35">
      <c r="A19" s="89">
        <v>2018</v>
      </c>
      <c r="B19" s="131" t="s">
        <v>102</v>
      </c>
      <c r="C19" s="132">
        <v>90587738</v>
      </c>
      <c r="D19" s="132">
        <v>90587738</v>
      </c>
      <c r="E19" s="133">
        <v>14.65</v>
      </c>
      <c r="F19" s="132">
        <v>12427950</v>
      </c>
      <c r="G19" s="132">
        <v>6057000</v>
      </c>
      <c r="H19" s="133">
        <v>14.53</v>
      </c>
      <c r="I19" s="102">
        <f t="shared" si="0"/>
        <v>1327110361.7</v>
      </c>
    </row>
    <row r="20" spans="1:9" ht="15.5" x14ac:dyDescent="0.35">
      <c r="A20" s="89">
        <v>2018</v>
      </c>
      <c r="B20" s="134" t="s">
        <v>103</v>
      </c>
      <c r="C20" s="135">
        <v>98215920</v>
      </c>
      <c r="D20" s="135">
        <v>98215920</v>
      </c>
      <c r="E20" s="136">
        <v>14.61</v>
      </c>
      <c r="F20" s="135">
        <v>12428950</v>
      </c>
      <c r="G20" s="135">
        <v>8576000</v>
      </c>
      <c r="H20" s="136">
        <v>14.53</v>
      </c>
      <c r="I20" s="102">
        <f t="shared" si="0"/>
        <v>1434934591.2</v>
      </c>
    </row>
    <row r="21" spans="1:9" ht="15.5" x14ac:dyDescent="0.35">
      <c r="A21" s="89">
        <v>2017</v>
      </c>
      <c r="B21" s="137" t="s">
        <v>104</v>
      </c>
      <c r="C21" s="132">
        <v>79548286</v>
      </c>
      <c r="D21" s="132">
        <v>79548286</v>
      </c>
      <c r="E21" s="133">
        <v>15.06</v>
      </c>
      <c r="F21" s="132">
        <v>9723500</v>
      </c>
      <c r="G21" s="132">
        <v>9723500</v>
      </c>
      <c r="H21" s="133">
        <v>14.76</v>
      </c>
      <c r="I21" s="102">
        <f t="shared" ref="I21:I41" si="1">D21*E21</f>
        <v>1197997187.1600001</v>
      </c>
    </row>
    <row r="22" spans="1:9" ht="15.5" x14ac:dyDescent="0.35">
      <c r="A22" s="89">
        <f>+A21</f>
        <v>2017</v>
      </c>
      <c r="B22" s="138" t="s">
        <v>105</v>
      </c>
      <c r="C22" s="139">
        <v>63887833</v>
      </c>
      <c r="D22" s="135">
        <v>63887833</v>
      </c>
      <c r="E22" s="136">
        <v>14.75</v>
      </c>
      <c r="F22" s="139">
        <v>9723500</v>
      </c>
      <c r="G22" s="139">
        <v>9723500</v>
      </c>
      <c r="H22" s="136">
        <v>14.55</v>
      </c>
      <c r="I22" s="102">
        <f t="shared" si="1"/>
        <v>942345536.75</v>
      </c>
    </row>
    <row r="23" spans="1:9" ht="15.5" x14ac:dyDescent="0.35">
      <c r="A23" s="89">
        <f>+A22</f>
        <v>2017</v>
      </c>
      <c r="B23" s="137" t="s">
        <v>106</v>
      </c>
      <c r="C23" s="140">
        <v>75311960</v>
      </c>
      <c r="D23" s="132">
        <v>75311960</v>
      </c>
      <c r="E23" s="133">
        <v>13.8</v>
      </c>
      <c r="F23" s="140">
        <v>9723500</v>
      </c>
      <c r="G23" s="140">
        <v>2117000</v>
      </c>
      <c r="H23" s="133">
        <v>13.57</v>
      </c>
      <c r="I23" s="102">
        <f t="shared" si="1"/>
        <v>1039305048</v>
      </c>
    </row>
    <row r="24" spans="1:9" ht="15.5" x14ac:dyDescent="0.35">
      <c r="A24" s="89">
        <f>+A23</f>
        <v>2017</v>
      </c>
      <c r="B24" s="138" t="s">
        <v>107</v>
      </c>
      <c r="C24" s="139">
        <v>65104273</v>
      </c>
      <c r="D24" s="135">
        <v>11673000</v>
      </c>
      <c r="E24" s="136">
        <v>13.57</v>
      </c>
      <c r="F24" s="139">
        <v>9723500</v>
      </c>
      <c r="G24" s="139">
        <v>701000</v>
      </c>
      <c r="H24" s="136">
        <v>13.57</v>
      </c>
      <c r="I24" s="102">
        <f t="shared" si="1"/>
        <v>158402610</v>
      </c>
    </row>
    <row r="25" spans="1:9" ht="15.5" x14ac:dyDescent="0.35">
      <c r="A25" s="89">
        <f t="shared" ref="A25:A40" si="2">+A21-1</f>
        <v>2016</v>
      </c>
      <c r="B25" s="137" t="s">
        <v>108</v>
      </c>
      <c r="C25" s="140">
        <v>87069495</v>
      </c>
      <c r="D25" s="132">
        <v>76960000</v>
      </c>
      <c r="E25" s="133">
        <v>12.73</v>
      </c>
      <c r="F25" s="140">
        <v>10078750</v>
      </c>
      <c r="G25" s="140">
        <v>1020000</v>
      </c>
      <c r="H25" s="133">
        <v>12.73</v>
      </c>
      <c r="I25" s="102">
        <f t="shared" si="1"/>
        <v>979700800</v>
      </c>
    </row>
    <row r="26" spans="1:9" ht="15.5" x14ac:dyDescent="0.35">
      <c r="A26" s="89">
        <f t="shared" si="2"/>
        <v>2016</v>
      </c>
      <c r="B26" s="138" t="s">
        <v>109</v>
      </c>
      <c r="C26" s="139">
        <v>86278410</v>
      </c>
      <c r="D26" s="135">
        <v>30021000</v>
      </c>
      <c r="E26" s="136">
        <v>12.73</v>
      </c>
      <c r="F26" s="139">
        <v>10078750</v>
      </c>
      <c r="G26" s="139">
        <v>769000</v>
      </c>
      <c r="H26" s="136">
        <v>12.73</v>
      </c>
      <c r="I26" s="102">
        <f t="shared" si="1"/>
        <v>382167330</v>
      </c>
    </row>
    <row r="27" spans="1:9" ht="15.5" x14ac:dyDescent="0.35">
      <c r="A27" s="89">
        <f t="shared" si="2"/>
        <v>2016</v>
      </c>
      <c r="B27" s="137" t="s">
        <v>110</v>
      </c>
      <c r="C27" s="140">
        <v>67675951</v>
      </c>
      <c r="D27" s="132">
        <v>7260000</v>
      </c>
      <c r="E27" s="133">
        <v>12.73</v>
      </c>
      <c r="F27" s="140">
        <v>10078750</v>
      </c>
      <c r="G27" s="140">
        <v>914000</v>
      </c>
      <c r="H27" s="133">
        <v>12.73</v>
      </c>
      <c r="I27" s="102">
        <f t="shared" si="1"/>
        <v>92419800</v>
      </c>
    </row>
    <row r="28" spans="1:9" ht="15.5" x14ac:dyDescent="0.35">
      <c r="A28" s="89">
        <f t="shared" si="2"/>
        <v>2016</v>
      </c>
      <c r="B28" s="138" t="s">
        <v>111</v>
      </c>
      <c r="C28" s="139">
        <v>71555827</v>
      </c>
      <c r="D28" s="135">
        <v>68026000</v>
      </c>
      <c r="E28" s="136">
        <v>12.73</v>
      </c>
      <c r="F28" s="139">
        <v>10078750</v>
      </c>
      <c r="G28" s="139">
        <v>9361000</v>
      </c>
      <c r="H28" s="136">
        <v>12.73</v>
      </c>
      <c r="I28" s="102">
        <f t="shared" si="1"/>
        <v>865970980</v>
      </c>
    </row>
    <row r="29" spans="1:9" ht="15.5" x14ac:dyDescent="0.35">
      <c r="A29" s="89">
        <f t="shared" si="2"/>
        <v>2015</v>
      </c>
      <c r="B29" s="137" t="s">
        <v>112</v>
      </c>
      <c r="C29" s="140">
        <v>75113008</v>
      </c>
      <c r="D29" s="132">
        <v>75113008</v>
      </c>
      <c r="E29" s="133">
        <v>12.73</v>
      </c>
      <c r="F29" s="140">
        <v>10431500</v>
      </c>
      <c r="G29" s="140">
        <v>10431500</v>
      </c>
      <c r="H29" s="133">
        <v>12.65</v>
      </c>
      <c r="I29" s="102">
        <f t="shared" si="1"/>
        <v>956188591.84000003</v>
      </c>
    </row>
    <row r="30" spans="1:9" ht="15.5" x14ac:dyDescent="0.35">
      <c r="A30" s="89">
        <f t="shared" si="2"/>
        <v>2015</v>
      </c>
      <c r="B30" s="138" t="s">
        <v>113</v>
      </c>
      <c r="C30" s="139">
        <v>73429360</v>
      </c>
      <c r="D30" s="135">
        <v>73429360</v>
      </c>
      <c r="E30" s="136">
        <v>12.52</v>
      </c>
      <c r="F30" s="139">
        <v>10431500</v>
      </c>
      <c r="G30" s="139">
        <v>10431500</v>
      </c>
      <c r="H30" s="136">
        <v>12.3</v>
      </c>
      <c r="I30" s="102">
        <f t="shared" si="1"/>
        <v>919335587.19999993</v>
      </c>
    </row>
    <row r="31" spans="1:9" ht="15.5" x14ac:dyDescent="0.35">
      <c r="A31" s="89">
        <f t="shared" si="2"/>
        <v>2015</v>
      </c>
      <c r="B31" s="137" t="s">
        <v>114</v>
      </c>
      <c r="C31" s="140">
        <v>76931627</v>
      </c>
      <c r="D31" s="132">
        <v>76931627</v>
      </c>
      <c r="E31" s="133">
        <v>12.29</v>
      </c>
      <c r="F31" s="140">
        <v>10431500</v>
      </c>
      <c r="G31" s="140">
        <v>9812000</v>
      </c>
      <c r="H31" s="133">
        <v>12.1</v>
      </c>
      <c r="I31" s="102">
        <f t="shared" si="1"/>
        <v>945489695.82999992</v>
      </c>
    </row>
    <row r="32" spans="1:9" ht="15.5" x14ac:dyDescent="0.35">
      <c r="A32" s="89">
        <f t="shared" si="2"/>
        <v>2015</v>
      </c>
      <c r="B32" s="138" t="s">
        <v>115</v>
      </c>
      <c r="C32" s="139">
        <v>73610528</v>
      </c>
      <c r="D32" s="135">
        <v>73610528</v>
      </c>
      <c r="E32" s="136">
        <v>12.21</v>
      </c>
      <c r="F32" s="139">
        <v>10431500</v>
      </c>
      <c r="G32" s="139">
        <v>10431500</v>
      </c>
      <c r="H32" s="136">
        <v>12.1</v>
      </c>
      <c r="I32" s="102">
        <f t="shared" si="1"/>
        <v>898784546.88000011</v>
      </c>
    </row>
    <row r="33" spans="1:10" ht="15.5" x14ac:dyDescent="0.35">
      <c r="A33" s="89">
        <f t="shared" si="2"/>
        <v>2014</v>
      </c>
      <c r="B33" s="137" t="s">
        <v>116</v>
      </c>
      <c r="C33" s="140">
        <v>23070987</v>
      </c>
      <c r="D33" s="132">
        <v>23070987</v>
      </c>
      <c r="E33" s="133">
        <v>12.1</v>
      </c>
      <c r="F33" s="140">
        <v>10787000</v>
      </c>
      <c r="G33" s="140">
        <v>10787000</v>
      </c>
      <c r="H33" s="133">
        <v>11.86</v>
      </c>
      <c r="I33" s="102">
        <f t="shared" si="1"/>
        <v>279158942.69999999</v>
      </c>
    </row>
    <row r="34" spans="1:10" ht="15.5" x14ac:dyDescent="0.35">
      <c r="A34" s="89">
        <f t="shared" si="2"/>
        <v>2014</v>
      </c>
      <c r="B34" s="141" t="s">
        <v>117</v>
      </c>
      <c r="C34" s="139">
        <v>22473043</v>
      </c>
      <c r="D34" s="135">
        <v>22473043</v>
      </c>
      <c r="E34" s="136">
        <v>11.5</v>
      </c>
      <c r="F34" s="139">
        <v>9260000</v>
      </c>
      <c r="G34" s="139">
        <v>6470000</v>
      </c>
      <c r="H34" s="136">
        <v>11.34</v>
      </c>
      <c r="I34" s="102">
        <f t="shared" si="1"/>
        <v>258439994.5</v>
      </c>
    </row>
    <row r="35" spans="1:10" ht="15.5" x14ac:dyDescent="0.35">
      <c r="A35" s="89">
        <f t="shared" si="2"/>
        <v>2014</v>
      </c>
      <c r="B35" s="142" t="s">
        <v>118</v>
      </c>
      <c r="C35" s="140">
        <v>16947080</v>
      </c>
      <c r="D35" s="132">
        <v>16947080</v>
      </c>
      <c r="E35" s="133">
        <v>11.5</v>
      </c>
      <c r="F35" s="140">
        <v>9260000</v>
      </c>
      <c r="G35" s="140">
        <v>4036000</v>
      </c>
      <c r="H35" s="133">
        <v>11.34</v>
      </c>
      <c r="I35" s="102">
        <f t="shared" si="1"/>
        <v>194891420</v>
      </c>
    </row>
    <row r="36" spans="1:10" ht="15.5" x14ac:dyDescent="0.35">
      <c r="A36" s="89">
        <f t="shared" si="2"/>
        <v>2014</v>
      </c>
      <c r="B36" s="141" t="s">
        <v>119</v>
      </c>
      <c r="C36" s="139">
        <v>19538695</v>
      </c>
      <c r="D36" s="135">
        <v>19538695</v>
      </c>
      <c r="E36" s="136">
        <v>11.48</v>
      </c>
      <c r="F36" s="139">
        <v>9260000</v>
      </c>
      <c r="G36" s="139">
        <v>9260000</v>
      </c>
      <c r="H36" s="136">
        <v>11.38</v>
      </c>
      <c r="I36" s="102">
        <f t="shared" si="1"/>
        <v>224304218.59999999</v>
      </c>
    </row>
    <row r="37" spans="1:10" ht="15.5" x14ac:dyDescent="0.35">
      <c r="A37" s="89">
        <f t="shared" si="2"/>
        <v>2013</v>
      </c>
      <c r="B37" s="142" t="s">
        <v>120</v>
      </c>
      <c r="C37" s="140">
        <v>16614526</v>
      </c>
      <c r="D37" s="132">
        <v>16614526</v>
      </c>
      <c r="E37" s="133">
        <v>11.48</v>
      </c>
      <c r="F37" s="140">
        <v>9560000</v>
      </c>
      <c r="G37" s="140">
        <v>9560000</v>
      </c>
      <c r="H37" s="133">
        <v>11.1</v>
      </c>
      <c r="I37" s="102">
        <f t="shared" si="1"/>
        <v>190734758.48000002</v>
      </c>
    </row>
    <row r="38" spans="1:10" ht="15.5" x14ac:dyDescent="0.35">
      <c r="A38" s="89">
        <f t="shared" si="2"/>
        <v>2013</v>
      </c>
      <c r="B38" s="141" t="s">
        <v>121</v>
      </c>
      <c r="C38" s="139">
        <v>13865422</v>
      </c>
      <c r="D38" s="135">
        <v>13865422</v>
      </c>
      <c r="E38" s="136">
        <v>12.22</v>
      </c>
      <c r="F38" s="139">
        <v>9560000</v>
      </c>
      <c r="G38" s="139">
        <v>9560000</v>
      </c>
      <c r="H38" s="136">
        <v>11.1</v>
      </c>
      <c r="I38" s="102">
        <f t="shared" si="1"/>
        <v>169435456.84</v>
      </c>
    </row>
    <row r="39" spans="1:10" ht="15.5" x14ac:dyDescent="0.35">
      <c r="A39" s="89">
        <f t="shared" si="2"/>
        <v>2013</v>
      </c>
      <c r="B39" s="142" t="s">
        <v>122</v>
      </c>
      <c r="C39" s="140">
        <v>14522048</v>
      </c>
      <c r="D39" s="132">
        <v>14522048</v>
      </c>
      <c r="E39" s="133">
        <v>14</v>
      </c>
      <c r="F39" s="140">
        <v>9560000</v>
      </c>
      <c r="G39" s="140">
        <v>7515000</v>
      </c>
      <c r="H39" s="133">
        <v>10.71</v>
      </c>
      <c r="I39" s="102">
        <f t="shared" si="1"/>
        <v>203308672</v>
      </c>
    </row>
    <row r="40" spans="1:10" ht="15.5" x14ac:dyDescent="0.35">
      <c r="A40" s="89">
        <f t="shared" si="2"/>
        <v>2013</v>
      </c>
      <c r="B40" s="141" t="s">
        <v>123</v>
      </c>
      <c r="C40" s="139">
        <v>12924822</v>
      </c>
      <c r="D40" s="135">
        <v>12924822</v>
      </c>
      <c r="E40" s="136">
        <v>13.62</v>
      </c>
      <c r="F40" s="139">
        <v>9560000</v>
      </c>
      <c r="G40" s="139">
        <v>4440000</v>
      </c>
      <c r="H40" s="136">
        <v>10.71</v>
      </c>
      <c r="I40" s="102">
        <f t="shared" si="1"/>
        <v>176036075.63999999</v>
      </c>
    </row>
    <row r="41" spans="1:10" ht="15.5" x14ac:dyDescent="0.35">
      <c r="A41" s="143">
        <v>2012</v>
      </c>
      <c r="B41" s="142" t="s">
        <v>124</v>
      </c>
      <c r="C41" s="140">
        <v>23126110</v>
      </c>
      <c r="D41" s="132">
        <v>23126110</v>
      </c>
      <c r="E41" s="133">
        <v>10.09</v>
      </c>
      <c r="F41" s="140">
        <v>39450000</v>
      </c>
      <c r="G41" s="140">
        <v>5576000</v>
      </c>
      <c r="H41" s="133">
        <v>10</v>
      </c>
      <c r="I41" s="102">
        <f t="shared" si="1"/>
        <v>233342449.90000001</v>
      </c>
    </row>
    <row r="42" spans="1:10" x14ac:dyDescent="0.35">
      <c r="A42" s="89"/>
      <c r="B42" s="89"/>
      <c r="C42" s="91"/>
      <c r="D42" s="92"/>
      <c r="E42" s="91"/>
      <c r="F42" s="93"/>
      <c r="G42" s="92"/>
      <c r="H42" s="92"/>
      <c r="I42" s="92"/>
      <c r="J42" s="89"/>
    </row>
    <row r="43" spans="1:10" x14ac:dyDescent="0.35">
      <c r="A43" s="89" t="s">
        <v>125</v>
      </c>
      <c r="B43" s="89"/>
      <c r="C43" s="91"/>
      <c r="D43" s="92"/>
      <c r="E43" s="91"/>
      <c r="F43" s="93"/>
      <c r="G43" s="92"/>
      <c r="H43" s="92" t="s">
        <v>126</v>
      </c>
      <c r="I43" s="92"/>
      <c r="J43" s="89"/>
    </row>
    <row r="44" spans="1:10" x14ac:dyDescent="0.35">
      <c r="A44" s="89"/>
      <c r="B44" s="89"/>
      <c r="C44" s="91"/>
      <c r="D44" s="92"/>
      <c r="E44" s="91">
        <v>2012</v>
      </c>
      <c r="F44" s="93" t="s">
        <v>127</v>
      </c>
      <c r="G44" s="92" t="s">
        <v>128</v>
      </c>
      <c r="H44" s="92" t="s">
        <v>129</v>
      </c>
      <c r="I44" s="92"/>
      <c r="J44" s="89"/>
    </row>
    <row r="45" spans="1:10" x14ac:dyDescent="0.35">
      <c r="A45" s="89"/>
      <c r="B45" s="89"/>
      <c r="C45" s="91"/>
      <c r="D45" s="92"/>
      <c r="E45" s="91">
        <v>2013</v>
      </c>
      <c r="F45" s="93">
        <f>SUMIF($A$13:$A$41,$E45,D$13:D$41)</f>
        <v>57926818</v>
      </c>
      <c r="G45" s="92">
        <f t="shared" ref="G45:G57" si="3">SUMIF($A$5:$A$41,$E45,I$5:I$41)</f>
        <v>739514962.96000004</v>
      </c>
      <c r="H45" s="144">
        <f t="shared" ref="H45:H50" si="4">+G45/F45</f>
        <v>12.766366054493103</v>
      </c>
      <c r="I45" s="92"/>
      <c r="J45" s="89"/>
    </row>
    <row r="46" spans="1:10" x14ac:dyDescent="0.35">
      <c r="A46" s="89"/>
      <c r="B46" s="89"/>
      <c r="C46" s="91"/>
      <c r="D46" s="92"/>
      <c r="E46" s="91">
        <f t="shared" ref="E46:E53" si="5">+E45+1</f>
        <v>2014</v>
      </c>
      <c r="F46" s="93">
        <f t="shared" ref="F46:F51" si="6">SUMIF($A$13:$A$41,$E46,D$13:D$41)</f>
        <v>82029805</v>
      </c>
      <c r="G46" s="92">
        <f t="shared" si="3"/>
        <v>956794575.80000007</v>
      </c>
      <c r="H46" s="144">
        <f t="shared" si="4"/>
        <v>11.663986959374096</v>
      </c>
      <c r="I46" s="92"/>
      <c r="J46" s="89"/>
    </row>
    <row r="47" spans="1:10" x14ac:dyDescent="0.35">
      <c r="A47" s="89"/>
      <c r="B47" s="89"/>
      <c r="C47" s="91"/>
      <c r="D47" s="92"/>
      <c r="E47" s="91">
        <f t="shared" si="5"/>
        <v>2015</v>
      </c>
      <c r="F47" s="93">
        <f t="shared" si="6"/>
        <v>299084523</v>
      </c>
      <c r="G47" s="92">
        <f t="shared" si="3"/>
        <v>3719798421.75</v>
      </c>
      <c r="H47" s="144">
        <f t="shared" si="4"/>
        <v>12.437281556525077</v>
      </c>
      <c r="I47" s="92"/>
      <c r="J47" s="89"/>
    </row>
    <row r="48" spans="1:10" x14ac:dyDescent="0.35">
      <c r="A48" s="89"/>
      <c r="B48" s="89"/>
      <c r="C48" s="91"/>
      <c r="D48" s="92"/>
      <c r="E48" s="91">
        <f t="shared" si="5"/>
        <v>2016</v>
      </c>
      <c r="F48" s="93">
        <f t="shared" si="6"/>
        <v>182267000</v>
      </c>
      <c r="G48" s="92">
        <f t="shared" si="3"/>
        <v>2320258910</v>
      </c>
      <c r="H48" s="144">
        <f t="shared" si="4"/>
        <v>12.73</v>
      </c>
      <c r="I48" s="92"/>
      <c r="J48" s="89"/>
    </row>
    <row r="49" spans="1:10" x14ac:dyDescent="0.35">
      <c r="A49" s="89"/>
      <c r="B49" s="89"/>
      <c r="C49" s="91"/>
      <c r="D49" s="92"/>
      <c r="E49" s="91">
        <f t="shared" si="5"/>
        <v>2017</v>
      </c>
      <c r="F49" s="93">
        <f t="shared" si="6"/>
        <v>230421079</v>
      </c>
      <c r="G49" s="92">
        <f t="shared" si="3"/>
        <v>3338050381.9099998</v>
      </c>
      <c r="H49" s="144">
        <f t="shared" si="4"/>
        <v>14.486740520427819</v>
      </c>
      <c r="I49" s="92"/>
      <c r="J49" s="89"/>
    </row>
    <row r="50" spans="1:10" x14ac:dyDescent="0.35">
      <c r="A50" s="89"/>
      <c r="B50" s="89"/>
      <c r="C50" s="91"/>
      <c r="D50" s="92"/>
      <c r="E50" s="91">
        <f t="shared" si="5"/>
        <v>2018</v>
      </c>
      <c r="F50" s="93">
        <f t="shared" si="6"/>
        <v>347050640</v>
      </c>
      <c r="G50" s="92">
        <f t="shared" si="3"/>
        <v>5164156718.4200001</v>
      </c>
      <c r="H50" s="144">
        <f t="shared" si="4"/>
        <v>14.880124463738202</v>
      </c>
      <c r="I50" s="92"/>
      <c r="J50" s="89"/>
    </row>
    <row r="51" spans="1:10" x14ac:dyDescent="0.35">
      <c r="A51" s="89"/>
      <c r="B51" s="89"/>
      <c r="C51" s="91"/>
      <c r="D51" s="92"/>
      <c r="E51" s="91">
        <f t="shared" si="5"/>
        <v>2019</v>
      </c>
      <c r="F51" s="93">
        <f t="shared" si="6"/>
        <v>280893702</v>
      </c>
      <c r="G51" s="92">
        <f t="shared" si="3"/>
        <v>4712967558.2200003</v>
      </c>
      <c r="H51" s="144">
        <f>+G51/F51</f>
        <v>16.77847358151163</v>
      </c>
      <c r="I51" s="92"/>
      <c r="J51" s="89"/>
    </row>
    <row r="52" spans="1:10" x14ac:dyDescent="0.35">
      <c r="A52" s="89"/>
      <c r="B52" s="89"/>
      <c r="C52" s="91"/>
      <c r="D52" s="92"/>
      <c r="E52" s="91">
        <f t="shared" si="5"/>
        <v>2020</v>
      </c>
      <c r="F52" s="93">
        <f>SUMIF($A$5:$A$41,$E52,D$5:D$41)</f>
        <v>187244509</v>
      </c>
      <c r="G52" s="92">
        <f t="shared" si="3"/>
        <v>3205267209.75</v>
      </c>
      <c r="H52" s="144">
        <f>+G52/F52</f>
        <v>17.1180838726224</v>
      </c>
      <c r="I52" s="145"/>
      <c r="J52" s="89"/>
    </row>
    <row r="53" spans="1:10" x14ac:dyDescent="0.35">
      <c r="B53" s="146" t="s">
        <v>130</v>
      </c>
      <c r="E53" s="91">
        <f t="shared" si="5"/>
        <v>2021</v>
      </c>
      <c r="F53" s="93">
        <f>SUMIF($A$5:$A$41,$E53,D$5:D$41)</f>
        <v>266280498</v>
      </c>
      <c r="G53" s="92">
        <f t="shared" si="3"/>
        <v>5920915800.2200012</v>
      </c>
      <c r="H53" s="144">
        <f>+G53/F53</f>
        <v>22.235634395651466</v>
      </c>
      <c r="I53" s="148"/>
    </row>
    <row r="54" spans="1:10" x14ac:dyDescent="0.35">
      <c r="B54" s="149" t="s">
        <v>131</v>
      </c>
      <c r="E54" s="147">
        <v>2022</v>
      </c>
      <c r="F54" s="93">
        <f t="shared" ref="F54:F57" si="7">SUMIF($A$5:$A$41,$E54,D$5:D$41)</f>
        <v>0</v>
      </c>
      <c r="G54" s="92">
        <f t="shared" si="3"/>
        <v>0</v>
      </c>
      <c r="H54" s="144" t="e">
        <f t="shared" ref="H54:H57" si="8">+G54/F54</f>
        <v>#DIV/0!</v>
      </c>
    </row>
    <row r="55" spans="1:10" x14ac:dyDescent="0.35">
      <c r="B55" t="s">
        <v>132</v>
      </c>
      <c r="E55" s="147">
        <v>2023</v>
      </c>
      <c r="F55" s="93">
        <f t="shared" si="7"/>
        <v>0</v>
      </c>
      <c r="G55" s="92">
        <f t="shared" si="3"/>
        <v>0</v>
      </c>
      <c r="H55" s="144" t="e">
        <f t="shared" si="8"/>
        <v>#DIV/0!</v>
      </c>
    </row>
    <row r="56" spans="1:10" x14ac:dyDescent="0.35">
      <c r="E56" s="147">
        <v>2024</v>
      </c>
      <c r="F56" s="93">
        <f t="shared" si="7"/>
        <v>0</v>
      </c>
      <c r="G56" s="92">
        <f t="shared" si="3"/>
        <v>0</v>
      </c>
      <c r="H56" s="144" t="e">
        <f t="shared" si="8"/>
        <v>#DIV/0!</v>
      </c>
    </row>
    <row r="57" spans="1:10" x14ac:dyDescent="0.35">
      <c r="E57" s="147">
        <v>2025</v>
      </c>
      <c r="F57" s="93">
        <f t="shared" si="7"/>
        <v>0</v>
      </c>
      <c r="G57" s="92">
        <f t="shared" si="3"/>
        <v>0</v>
      </c>
      <c r="H57" s="144" t="e">
        <f t="shared" si="8"/>
        <v>#DIV/0!</v>
      </c>
    </row>
  </sheetData>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31"/>
  <sheetViews>
    <sheetView zoomScaleNormal="100" workbookViewId="0">
      <selection activeCell="Q31" sqref="Q31"/>
    </sheetView>
  </sheetViews>
  <sheetFormatPr defaultRowHeight="14.5" x14ac:dyDescent="0.35"/>
  <cols>
    <col min="26" max="26" width="3.54296875" customWidth="1"/>
  </cols>
  <sheetData>
    <row r="1" spans="1:28" x14ac:dyDescent="0.35">
      <c r="B1" s="179" t="s">
        <v>146</v>
      </c>
      <c r="C1" s="179"/>
      <c r="D1" s="179"/>
      <c r="E1" s="179"/>
      <c r="F1" s="179"/>
      <c r="O1" s="179" t="s">
        <v>145</v>
      </c>
      <c r="P1" s="179"/>
      <c r="Q1" s="179"/>
      <c r="R1" s="179"/>
      <c r="S1" s="179"/>
      <c r="T1" s="179"/>
      <c r="U1" s="179"/>
      <c r="V1" s="179"/>
      <c r="AA1" s="179" t="s">
        <v>137</v>
      </c>
      <c r="AB1" s="179"/>
    </row>
    <row r="2" spans="1:28" x14ac:dyDescent="0.35">
      <c r="A2" t="s">
        <v>0</v>
      </c>
      <c r="B2" t="s">
        <v>1</v>
      </c>
      <c r="C2" t="s">
        <v>2</v>
      </c>
      <c r="D2" t="s">
        <v>3</v>
      </c>
      <c r="E2" t="s">
        <v>4</v>
      </c>
      <c r="F2" t="s">
        <v>5</v>
      </c>
      <c r="G2" t="s">
        <v>6</v>
      </c>
      <c r="H2" t="s">
        <v>7</v>
      </c>
      <c r="I2" t="s">
        <v>8</v>
      </c>
      <c r="N2" t="s">
        <v>0</v>
      </c>
      <c r="O2" t="s">
        <v>1</v>
      </c>
      <c r="P2" t="s">
        <v>2</v>
      </c>
      <c r="Q2" t="s">
        <v>3</v>
      </c>
      <c r="R2" t="s">
        <v>4</v>
      </c>
      <c r="S2" t="s">
        <v>5</v>
      </c>
      <c r="T2" t="s">
        <v>6</v>
      </c>
      <c r="U2" t="s">
        <v>7</v>
      </c>
      <c r="V2" t="s">
        <v>8</v>
      </c>
      <c r="X2" t="s">
        <v>135</v>
      </c>
      <c r="Y2" t="s">
        <v>136</v>
      </c>
      <c r="AA2" t="s">
        <v>135</v>
      </c>
      <c r="AB2" t="s">
        <v>136</v>
      </c>
    </row>
    <row r="3" spans="1:28" x14ac:dyDescent="0.35">
      <c r="A3">
        <v>2022</v>
      </c>
      <c r="B3" s="4">
        <f>MAX(O3,VLOOKUP($A3,'Greenhouse Gas Costs Avoided'!$A$2:$C$32,3,FALSE))</f>
        <v>80.690219499027577</v>
      </c>
      <c r="C3" s="4">
        <f>MAX(P3,VLOOKUP($A3,'Greenhouse Gas Costs Avoided'!$A$2:$C$32,3,FALSE))</f>
        <v>80.690219499027577</v>
      </c>
      <c r="D3" s="4">
        <f>MAX(Q3,VLOOKUP($A3,'Greenhouse Gas Costs Avoided'!$A$2:$C$32,3,FALSE))</f>
        <v>80.690219499027577</v>
      </c>
      <c r="E3" s="4">
        <f>MAX(R3,VLOOKUP($A3,'Greenhouse Gas Costs Avoided'!$A$2:$C$32,3,FALSE))</f>
        <v>80.690219499027577</v>
      </c>
      <c r="F3" s="4">
        <f>MAX(S3,VLOOKUP($A3,'Greenhouse Gas Costs Avoided'!$A$2:$C$32,3,FALSE))</f>
        <v>80.690219499027577</v>
      </c>
      <c r="G3" s="4"/>
      <c r="H3" s="4"/>
      <c r="I3" s="4"/>
      <c r="N3">
        <v>2022</v>
      </c>
      <c r="O3">
        <f>VLOOKUP($A3,'Emissions Credit Price'!$A$3:$G$33,5,FALSE)</f>
        <v>18.946072246720579</v>
      </c>
      <c r="P3">
        <f>VLOOKUP($A3,'Emissions Credit Price'!$A$3:$G$33,6,FALSE)</f>
        <v>23.967702867134744</v>
      </c>
      <c r="Q3">
        <f>VLOOKUP($A3,'Emissions Credit Price'!$A$3:$G$33,7,FALSE)</f>
        <v>24.400896901266854</v>
      </c>
      <c r="R3">
        <f>AVERAGE(O3:P3)</f>
        <v>21.456887556927661</v>
      </c>
      <c r="S3">
        <f>AVERAGE(P3:Q3)</f>
        <v>24.184299884200797</v>
      </c>
    </row>
    <row r="4" spans="1:28" x14ac:dyDescent="0.35">
      <c r="A4">
        <v>2023</v>
      </c>
      <c r="B4" s="4">
        <f>MAX(VLOOKUP($A4,'Emissions Credit Price'!$A$3:$G$33,5,FALSE),VLOOKUP($A4,'Greenhouse Gas Costs Avoided'!$A$2:$C$32,3,FALSE))</f>
        <v>82.346532180449415</v>
      </c>
      <c r="C4" s="4">
        <f>MAX(VLOOKUP($A4,'Emissions Credit Price'!$A$3:$G$33,6,FALSE),VLOOKUP($A4,'Greenhouse Gas Costs Avoided'!$A$2:$C$32,3,FALSE))</f>
        <v>82.346532180449415</v>
      </c>
      <c r="D4" s="4">
        <f>MAX(VLOOKUP($A4,'Emissions Credit Price'!$A$3:$G$33,7,FALSE),VLOOKUP($A4,'Greenhouse Gas Costs Avoided'!$A$2:$C$32,3,FALSE))</f>
        <v>82.346532180449415</v>
      </c>
      <c r="E4" s="4">
        <f t="shared" ref="E4:E31" si="0">AVERAGE(B4:C4)</f>
        <v>82.346532180449415</v>
      </c>
      <c r="F4" s="4">
        <f t="shared" ref="F4:F31" si="1">AVERAGE(C4:D4)</f>
        <v>82.346532180449415</v>
      </c>
      <c r="G4" s="4"/>
      <c r="H4" s="4"/>
      <c r="I4" s="4"/>
      <c r="N4">
        <v>2023</v>
      </c>
      <c r="O4">
        <f>MIN(MAX(VLOOKUP($A4,'Emissions Credit Price'!$A$3:$G$33,5,FALSE),$X4),$Y4)</f>
        <v>19.920985834119051</v>
      </c>
      <c r="P4">
        <f>MIN(MAX(VLOOKUP($A4,'Emissions Credit Price'!$A$3:$G$33,6,FALSE),$X4),$Y4)</f>
        <v>26.317177955222718</v>
      </c>
      <c r="Q4">
        <f>MIN(MAX(VLOOKUP($A4,'Emissions Credit Price'!$A$3:$G$33,7,FALSE),$X4),$Y4)</f>
        <v>27.277092285564247</v>
      </c>
      <c r="R4">
        <f t="shared" ref="R4:R31" si="2">AVERAGE(O4:P4)</f>
        <v>23.119081894670884</v>
      </c>
      <c r="S4">
        <f t="shared" ref="S4:S31" si="3">AVERAGE(P4:Q4)</f>
        <v>26.797135120393484</v>
      </c>
      <c r="X4">
        <v>19.7</v>
      </c>
      <c r="Y4">
        <v>72.290000000000006</v>
      </c>
      <c r="AA4">
        <f>X4*'Greenhouse Gas Costs Avoided'!$I$2</f>
        <v>1.2480001834436516</v>
      </c>
      <c r="AB4">
        <f>Y4*'Greenhouse Gas Costs Avoided'!$I$2</f>
        <v>4.5795905208701315</v>
      </c>
    </row>
    <row r="5" spans="1:28" x14ac:dyDescent="0.35">
      <c r="A5">
        <v>2024</v>
      </c>
      <c r="B5" s="4">
        <f>MAX(VLOOKUP($A5,'Emissions Credit Price'!$A$3:$G$33,5,FALSE),VLOOKUP($A5,'Greenhouse Gas Costs Avoided'!$A$2:$C$32,3,FALSE))</f>
        <v>84.002844861871253</v>
      </c>
      <c r="C5" s="4">
        <f>MAX(VLOOKUP($A5,'Emissions Credit Price'!$A$3:$G$33,6,FALSE),VLOOKUP($A5,'Greenhouse Gas Costs Avoided'!$A$2:$C$32,3,FALSE))</f>
        <v>84.002844861871253</v>
      </c>
      <c r="D5" s="4">
        <f>MAX(VLOOKUP($A5,'Emissions Credit Price'!$A$3:$G$33,7,FALSE),VLOOKUP($A5,'Greenhouse Gas Costs Avoided'!$A$2:$C$32,3,FALSE))</f>
        <v>84.002844861871253</v>
      </c>
      <c r="E5" s="4">
        <f t="shared" si="0"/>
        <v>84.002844861871253</v>
      </c>
      <c r="F5" s="4">
        <f t="shared" si="1"/>
        <v>84.002844861871253</v>
      </c>
      <c r="G5" s="4"/>
      <c r="H5" s="4"/>
      <c r="I5" s="4"/>
      <c r="N5">
        <v>2024</v>
      </c>
      <c r="O5">
        <f>MIN(MAX(VLOOKUP($A5,'Emissions Credit Price'!$A$3:$G$33,5,FALSE),$X5),$Y5)</f>
        <v>20.944710352814074</v>
      </c>
      <c r="P5">
        <f>MIN(MAX(VLOOKUP($A5,'Emissions Credit Price'!$A$3:$G$33,6,FALSE),$X5),$Y5)</f>
        <v>28.893255238045125</v>
      </c>
      <c r="Q5">
        <f>MIN(MAX(VLOOKUP($A5,'Emissions Credit Price'!$A$3:$G$33,7,FALSE),$X5),$Y5)</f>
        <v>30.488398193607274</v>
      </c>
      <c r="R5">
        <f t="shared" si="2"/>
        <v>24.918982795429599</v>
      </c>
      <c r="S5">
        <f t="shared" si="3"/>
        <v>29.690826715826198</v>
      </c>
      <c r="X5">
        <f>X4*1.05</f>
        <v>20.684999999999999</v>
      </c>
      <c r="Y5">
        <f>Y4*1.05</f>
        <v>75.904500000000013</v>
      </c>
      <c r="AA5">
        <f>X5*'Greenhouse Gas Costs Avoided'!$I$2</f>
        <v>1.3104001926158342</v>
      </c>
      <c r="AB5">
        <f>Y5*'Greenhouse Gas Costs Avoided'!$I$2</f>
        <v>4.8085700469136379</v>
      </c>
    </row>
    <row r="6" spans="1:28" x14ac:dyDescent="0.35">
      <c r="A6">
        <v>2025</v>
      </c>
      <c r="B6" s="4">
        <f>MAX(VLOOKUP($A6,'Emissions Credit Price'!$A$3:$G$33,5,FALSE),VLOOKUP($A6,'Greenhouse Gas Costs Avoided'!$A$2:$C$32,3,FALSE))</f>
        <v>85.659157543293105</v>
      </c>
      <c r="C6" s="4">
        <f>MAX(VLOOKUP($A6,'Emissions Credit Price'!$A$3:$G$33,6,FALSE),VLOOKUP($A6,'Greenhouse Gas Costs Avoided'!$A$2:$C$32,3,FALSE))</f>
        <v>85.659157543293105</v>
      </c>
      <c r="D6" s="4">
        <f>MAX(VLOOKUP($A6,'Emissions Credit Price'!$A$3:$G$33,7,FALSE),VLOOKUP($A6,'Greenhouse Gas Costs Avoided'!$A$2:$C$32,3,FALSE))</f>
        <v>85.659157543293105</v>
      </c>
      <c r="E6" s="4">
        <f t="shared" si="0"/>
        <v>85.659157543293105</v>
      </c>
      <c r="F6" s="4">
        <f t="shared" si="1"/>
        <v>85.659157543293105</v>
      </c>
      <c r="G6" s="4"/>
      <c r="H6" s="4"/>
      <c r="I6" s="4"/>
      <c r="N6">
        <v>2025</v>
      </c>
      <c r="O6">
        <f>MIN(MAX(VLOOKUP($A6,'Emissions Credit Price'!$A$3:$G$33,5,FALSE),$X6),$Y6)</f>
        <v>22.017919567056939</v>
      </c>
      <c r="P6">
        <f>MIN(MAX(VLOOKUP($A6,'Emissions Credit Price'!$A$3:$G$33,6,FALSE),$X6),$Y6)</f>
        <v>31.715102246604285</v>
      </c>
      <c r="Q6">
        <f>MIN(MAX(VLOOKUP($A6,'Emissions Credit Price'!$A$3:$G$33,7,FALSE),$X6),$Y6)</f>
        <v>34.070901710124843</v>
      </c>
      <c r="R6">
        <f t="shared" si="2"/>
        <v>26.866510906830612</v>
      </c>
      <c r="S6">
        <f t="shared" si="3"/>
        <v>32.893001978364566</v>
      </c>
      <c r="X6">
        <f t="shared" ref="X6:X31" si="4">X5*1.05</f>
        <v>21.719249999999999</v>
      </c>
      <c r="Y6">
        <f t="shared" ref="Y6:Y31" si="5">Y5*1.05</f>
        <v>79.699725000000015</v>
      </c>
      <c r="AA6">
        <f>X6*'Greenhouse Gas Costs Avoided'!$I$2</f>
        <v>1.3759202022466259</v>
      </c>
      <c r="AB6">
        <f>Y6*'Greenhouse Gas Costs Avoided'!$I$2</f>
        <v>5.0489985492593199</v>
      </c>
    </row>
    <row r="7" spans="1:28" x14ac:dyDescent="0.35">
      <c r="A7">
        <v>2026</v>
      </c>
      <c r="B7" s="4">
        <f>MAX(VLOOKUP($A7,'Emissions Credit Price'!$A$3:$G$33,5,FALSE),VLOOKUP($A7,'Greenhouse Gas Costs Avoided'!$A$2:$C$32,3,FALSE))</f>
        <v>86.918851036576825</v>
      </c>
      <c r="C7" s="4">
        <f>MAX(VLOOKUP($A7,'Emissions Credit Price'!$A$3:$G$33,6,FALSE),VLOOKUP($A7,'Greenhouse Gas Costs Avoided'!$A$2:$C$32,3,FALSE))</f>
        <v>86.918851036576825</v>
      </c>
      <c r="D7" s="4">
        <f>MAX(VLOOKUP($A7,'Emissions Credit Price'!$A$3:$G$33,7,FALSE),VLOOKUP($A7,'Greenhouse Gas Costs Avoided'!$A$2:$C$32,3,FALSE))</f>
        <v>86.918851036576825</v>
      </c>
      <c r="E7" s="4">
        <f t="shared" si="0"/>
        <v>86.918851036576825</v>
      </c>
      <c r="F7" s="4">
        <f t="shared" si="1"/>
        <v>86.918851036576825</v>
      </c>
      <c r="G7" s="4"/>
      <c r="H7" s="4"/>
      <c r="I7" s="4"/>
      <c r="N7">
        <v>2026</v>
      </c>
      <c r="O7">
        <f>MIN(MAX(VLOOKUP($A7,'Emissions Credit Price'!$A$3:$G$33,5,FALSE),$X7),$Y7)</f>
        <v>23.125382269476081</v>
      </c>
      <c r="P7">
        <f>MIN(MAX(VLOOKUP($A7,'Emissions Credit Price'!$A$3:$G$33,6,FALSE),$X7),$Y7)</f>
        <v>34.790233856835599</v>
      </c>
      <c r="Q7">
        <f>MIN(MAX(VLOOKUP($A7,'Emissions Credit Price'!$A$3:$G$33,7,FALSE),$X7),$Y7)</f>
        <v>38.049962908416198</v>
      </c>
      <c r="R7">
        <f t="shared" si="2"/>
        <v>28.957808063155838</v>
      </c>
      <c r="S7">
        <f t="shared" si="3"/>
        <v>36.420098382625895</v>
      </c>
      <c r="X7">
        <f t="shared" si="4"/>
        <v>22.8052125</v>
      </c>
      <c r="Y7">
        <f t="shared" si="5"/>
        <v>83.684711250000021</v>
      </c>
      <c r="AA7">
        <f>X7*'Greenhouse Gas Costs Avoided'!$I$2</f>
        <v>1.4447162123589572</v>
      </c>
      <c r="AB7">
        <f>Y7*'Greenhouse Gas Costs Avoided'!$I$2</f>
        <v>5.3014484767222863</v>
      </c>
    </row>
    <row r="8" spans="1:28" x14ac:dyDescent="0.35">
      <c r="A8">
        <v>2027</v>
      </c>
      <c r="B8" s="4">
        <f>MAX(VLOOKUP($A8,'Emissions Credit Price'!$A$3:$G$33,5,FALSE),VLOOKUP($A8,'Greenhouse Gas Costs Avoided'!$A$2:$C$32,3,FALSE))</f>
        <v>88.178544529860531</v>
      </c>
      <c r="C8" s="4">
        <f>MAX(VLOOKUP($A8,'Emissions Credit Price'!$A$3:$G$33,6,FALSE),VLOOKUP($A8,'Greenhouse Gas Costs Avoided'!$A$2:$C$32,3,FALSE))</f>
        <v>88.178544529860531</v>
      </c>
      <c r="D8" s="4">
        <f>MAX(VLOOKUP($A8,'Emissions Credit Price'!$A$3:$G$33,7,FALSE),VLOOKUP($A8,'Greenhouse Gas Costs Avoided'!$A$2:$C$32,3,FALSE))</f>
        <v>88.178544529860531</v>
      </c>
      <c r="E8" s="4">
        <f t="shared" si="0"/>
        <v>88.178544529860531</v>
      </c>
      <c r="F8" s="4">
        <f t="shared" si="1"/>
        <v>88.178544529860531</v>
      </c>
      <c r="G8" s="4"/>
      <c r="H8" s="4"/>
      <c r="I8" s="4"/>
      <c r="N8">
        <v>2027</v>
      </c>
      <c r="O8">
        <f>MIN(MAX(VLOOKUP($A8,'Emissions Credit Price'!$A$3:$G$33,5,FALSE),$X8),$Y8)</f>
        <v>24.222533249319248</v>
      </c>
      <c r="P8">
        <f>MIN(MAX(VLOOKUP($A8,'Emissions Credit Price'!$A$3:$G$33,6,FALSE),$X8),$Y8)</f>
        <v>38.117013285454661</v>
      </c>
      <c r="Q8">
        <f>MIN(MAX(VLOOKUP($A8,'Emissions Credit Price'!$A$3:$G$33,7,FALSE),$X8),$Y8)</f>
        <v>42.441930627628253</v>
      </c>
      <c r="R8">
        <f t="shared" si="2"/>
        <v>31.169773267386955</v>
      </c>
      <c r="S8">
        <f t="shared" si="3"/>
        <v>40.279471956541457</v>
      </c>
      <c r="X8">
        <f t="shared" si="4"/>
        <v>23.945473124999999</v>
      </c>
      <c r="Y8">
        <f t="shared" si="5"/>
        <v>87.868946812500027</v>
      </c>
      <c r="AA8">
        <f>X8*'Greenhouse Gas Costs Avoided'!$I$2</f>
        <v>1.5169520229769051</v>
      </c>
      <c r="AB8">
        <f>Y8*'Greenhouse Gas Costs Avoided'!$I$2</f>
        <v>5.5665209005584018</v>
      </c>
    </row>
    <row r="9" spans="1:28" x14ac:dyDescent="0.35">
      <c r="A9">
        <v>2028</v>
      </c>
      <c r="B9" s="4">
        <f>MAX(VLOOKUP($A9,'Emissions Credit Price'!$A$3:$G$33,5,FALSE),VLOOKUP($A9,'Greenhouse Gas Costs Avoided'!$A$2:$C$32,3,FALSE))</f>
        <v>89.438238023144251</v>
      </c>
      <c r="C9" s="4">
        <f>MAX(VLOOKUP($A9,'Emissions Credit Price'!$A$3:$G$33,6,FALSE),VLOOKUP($A9,'Greenhouse Gas Costs Avoided'!$A$2:$C$32,3,FALSE))</f>
        <v>89.438238023144251</v>
      </c>
      <c r="D9" s="4">
        <f>MAX(VLOOKUP($A9,'Emissions Credit Price'!$A$3:$G$33,7,FALSE),VLOOKUP($A9,'Greenhouse Gas Costs Avoided'!$A$2:$C$32,3,FALSE))</f>
        <v>89.438238023144251</v>
      </c>
      <c r="E9" s="4">
        <f t="shared" si="0"/>
        <v>89.438238023144251</v>
      </c>
      <c r="F9" s="4">
        <f t="shared" si="1"/>
        <v>89.438238023144251</v>
      </c>
      <c r="G9" s="4"/>
      <c r="H9" s="4"/>
      <c r="I9" s="4"/>
      <c r="N9">
        <v>2028</v>
      </c>
      <c r="O9">
        <f>MIN(MAX(VLOOKUP($A9,'Emissions Credit Price'!$A$3:$G$33,5,FALSE),$X9),$Y9)</f>
        <v>25.344600035724898</v>
      </c>
      <c r="P9">
        <f>MIN(MAX(VLOOKUP($A9,'Emissions Credit Price'!$A$3:$G$33,6,FALSE),$X9),$Y9)</f>
        <v>41.72840612279375</v>
      </c>
      <c r="Q9">
        <f>MIN(MAX(VLOOKUP($A9,'Emissions Credit Price'!$A$3:$G$33,7,FALSE),$X9),$Y9)</f>
        <v>47.302864628556662</v>
      </c>
      <c r="R9">
        <f t="shared" si="2"/>
        <v>33.536503079259326</v>
      </c>
      <c r="S9">
        <f t="shared" si="3"/>
        <v>44.515635375675203</v>
      </c>
      <c r="X9">
        <f t="shared" si="4"/>
        <v>25.142746781250001</v>
      </c>
      <c r="Y9">
        <f t="shared" si="5"/>
        <v>92.26239415312503</v>
      </c>
      <c r="AA9">
        <f>X9*'Greenhouse Gas Costs Avoided'!$I$2</f>
        <v>1.5927996241257505</v>
      </c>
      <c r="AB9">
        <f>Y9*'Greenhouse Gas Costs Avoided'!$I$2</f>
        <v>5.8448469455863217</v>
      </c>
    </row>
    <row r="10" spans="1:28" x14ac:dyDescent="0.35">
      <c r="A10">
        <v>2029</v>
      </c>
      <c r="B10" s="4">
        <f>MAX(VLOOKUP($A10,'Emissions Credit Price'!$A$3:$G$33,5,FALSE),VLOOKUP($A10,'Greenhouse Gas Costs Avoided'!$A$2:$C$32,3,FALSE))</f>
        <v>90.697931516427971</v>
      </c>
      <c r="C10" s="4">
        <f>MAX(VLOOKUP($A10,'Emissions Credit Price'!$A$3:$G$33,6,FALSE),VLOOKUP($A10,'Greenhouse Gas Costs Avoided'!$A$2:$C$32,3,FALSE))</f>
        <v>90.697931516427971</v>
      </c>
      <c r="D10" s="4">
        <f>MAX(VLOOKUP($A10,'Emissions Credit Price'!$A$3:$G$33,7,FALSE),VLOOKUP($A10,'Greenhouse Gas Costs Avoided'!$A$2:$C$32,3,FALSE))</f>
        <v>90.697931516427971</v>
      </c>
      <c r="E10" s="4">
        <f t="shared" si="0"/>
        <v>90.697931516427971</v>
      </c>
      <c r="F10" s="4">
        <f t="shared" si="1"/>
        <v>90.697931516427971</v>
      </c>
      <c r="G10" s="4"/>
      <c r="H10" s="4"/>
      <c r="I10" s="4"/>
      <c r="N10">
        <v>2029</v>
      </c>
      <c r="O10">
        <f>MIN(MAX(VLOOKUP($A10,'Emissions Credit Price'!$A$3:$G$33,5,FALSE),$X10),$Y10)</f>
        <v>26.511875533452777</v>
      </c>
      <c r="P10">
        <f>MIN(MAX(VLOOKUP($A10,'Emissions Credit Price'!$A$3:$G$33,6,FALSE),$X10),$Y10)</f>
        <v>45.677249983631562</v>
      </c>
      <c r="Q10">
        <f>MIN(MAX(VLOOKUP($A10,'Emissions Credit Price'!$A$3:$G$33,7,FALSE),$X10),$Y10)</f>
        <v>52.715092471952183</v>
      </c>
      <c r="R10">
        <f t="shared" si="2"/>
        <v>36.094562758542168</v>
      </c>
      <c r="S10">
        <f t="shared" si="3"/>
        <v>49.196171227791872</v>
      </c>
      <c r="X10">
        <f t="shared" si="4"/>
        <v>26.399884120312503</v>
      </c>
      <c r="Y10">
        <f t="shared" si="5"/>
        <v>96.875513860781282</v>
      </c>
      <c r="AA10">
        <f>X10*'Greenhouse Gas Costs Avoided'!$I$2</f>
        <v>1.6724396053320381</v>
      </c>
      <c r="AB10">
        <f>Y10*'Greenhouse Gas Costs Avoided'!$I$2</f>
        <v>6.137089292865638</v>
      </c>
    </row>
    <row r="11" spans="1:28" x14ac:dyDescent="0.35">
      <c r="A11">
        <v>2030</v>
      </c>
      <c r="B11" s="4">
        <f>MAX(VLOOKUP($A11,'Emissions Credit Price'!$A$3:$G$33,5,FALSE),VLOOKUP($A11,'Greenhouse Gas Costs Avoided'!$A$2:$C$32,3,FALSE))</f>
        <v>91.95762500971172</v>
      </c>
      <c r="C11" s="4">
        <f>MAX(VLOOKUP($A11,'Emissions Credit Price'!$A$3:$G$33,6,FALSE),VLOOKUP($A11,'Greenhouse Gas Costs Avoided'!$A$2:$C$32,3,FALSE))</f>
        <v>91.95762500971172</v>
      </c>
      <c r="D11" s="4">
        <f>MAX(VLOOKUP($A11,'Emissions Credit Price'!$A$3:$G$33,7,FALSE),VLOOKUP($A11,'Greenhouse Gas Costs Avoided'!$A$2:$C$32,3,FALSE))</f>
        <v>91.95762500971172</v>
      </c>
      <c r="E11" s="4">
        <f t="shared" si="0"/>
        <v>91.95762500971172</v>
      </c>
      <c r="F11" s="4">
        <f t="shared" si="1"/>
        <v>91.95762500971172</v>
      </c>
      <c r="G11" s="4"/>
      <c r="H11" s="4"/>
      <c r="I11" s="4"/>
      <c r="N11">
        <v>2030</v>
      </c>
      <c r="O11">
        <f>MIN(MAX(VLOOKUP($A11,'Emissions Credit Price'!$A$3:$G$33,5,FALSE),$X11),$Y11)</f>
        <v>27.727543772426976</v>
      </c>
      <c r="P11">
        <f>MIN(MAX(VLOOKUP($A11,'Emissions Credit Price'!$A$3:$G$33,6,FALSE),$X11),$Y11)</f>
        <v>49.99204890598088</v>
      </c>
      <c r="Q11">
        <f>MIN(MAX(VLOOKUP($A11,'Emissions Credit Price'!$A$3:$G$33,7,FALSE),$X11),$Y11)</f>
        <v>58.737483764437521</v>
      </c>
      <c r="R11">
        <f t="shared" si="2"/>
        <v>38.859796339203925</v>
      </c>
      <c r="S11">
        <f t="shared" si="3"/>
        <v>54.364766335209197</v>
      </c>
      <c r="X11">
        <f t="shared" si="4"/>
        <v>27.719878326328129</v>
      </c>
      <c r="Y11">
        <f t="shared" si="5"/>
        <v>101.71928955382035</v>
      </c>
      <c r="AA11">
        <f>X11*'Greenhouse Gas Costs Avoided'!$I$2</f>
        <v>1.7560615855986401</v>
      </c>
      <c r="AB11">
        <f>Y11*'Greenhouse Gas Costs Avoided'!$I$2</f>
        <v>6.4439437575089196</v>
      </c>
    </row>
    <row r="12" spans="1:28" x14ac:dyDescent="0.35">
      <c r="A12">
        <v>2031</v>
      </c>
      <c r="B12" s="4">
        <f>MAX(VLOOKUP($A12,'Emissions Credit Price'!$A$3:$G$33,5,FALSE),VLOOKUP($A12,'Greenhouse Gas Costs Avoided'!$A$2:$C$32,3,FALSE))</f>
        <v>93.21731850299544</v>
      </c>
      <c r="C12" s="4">
        <f>MAX(VLOOKUP($A12,'Emissions Credit Price'!$A$3:$G$33,6,FALSE),VLOOKUP($A12,'Greenhouse Gas Costs Avoided'!$A$2:$C$32,3,FALSE))</f>
        <v>93.21731850299544</v>
      </c>
      <c r="D12" s="4">
        <f>MAX(VLOOKUP($A12,'Emissions Credit Price'!$A$3:$G$33,7,FALSE),VLOOKUP($A12,'Greenhouse Gas Costs Avoided'!$A$2:$C$32,3,FALSE))</f>
        <v>93.21731850299544</v>
      </c>
      <c r="E12" s="4">
        <f t="shared" si="0"/>
        <v>93.21731850299544</v>
      </c>
      <c r="F12" s="4">
        <f t="shared" si="1"/>
        <v>93.21731850299544</v>
      </c>
      <c r="G12" s="4"/>
      <c r="H12" s="4"/>
      <c r="I12" s="4"/>
      <c r="N12">
        <v>2031</v>
      </c>
      <c r="O12">
        <f>MIN(MAX(VLOOKUP($A12,'Emissions Credit Price'!$A$3:$G$33,5,FALSE),$X12),$Y12)</f>
        <v>29.105872242644537</v>
      </c>
      <c r="P12">
        <f>MIN(MAX(VLOOKUP($A12,'Emissions Credit Price'!$A$3:$G$33,6,FALSE),$X12),$Y12)</f>
        <v>54.768556811140854</v>
      </c>
      <c r="Q12">
        <f>MIN(MAX(VLOOKUP($A12,'Emissions Credit Price'!$A$3:$G$33,7,FALSE),$X12),$Y12)</f>
        <v>65.512636340122413</v>
      </c>
      <c r="R12">
        <f t="shared" si="2"/>
        <v>41.937214526892696</v>
      </c>
      <c r="S12">
        <f t="shared" si="3"/>
        <v>60.140596575631633</v>
      </c>
      <c r="X12">
        <f t="shared" si="4"/>
        <v>29.105872242644537</v>
      </c>
      <c r="Y12">
        <f t="shared" si="5"/>
        <v>106.80525403151137</v>
      </c>
      <c r="AA12">
        <f>X12*'Greenhouse Gas Costs Avoided'!$I$2</f>
        <v>1.8438646648785721</v>
      </c>
      <c r="AB12">
        <f>Y12*'Greenhouse Gas Costs Avoided'!$I$2</f>
        <v>6.7661409453843655</v>
      </c>
    </row>
    <row r="13" spans="1:28" x14ac:dyDescent="0.35">
      <c r="A13">
        <v>2032</v>
      </c>
      <c r="B13" s="4">
        <f>MAX(VLOOKUP($A13,'Emissions Credit Price'!$A$3:$G$33,5,FALSE),VLOOKUP($A13,'Greenhouse Gas Costs Avoided'!$A$2:$C$32,3,FALSE))</f>
        <v>94.47701199627916</v>
      </c>
      <c r="C13" s="4">
        <f>MAX(VLOOKUP($A13,'Emissions Credit Price'!$A$3:$G$33,6,FALSE),VLOOKUP($A13,'Greenhouse Gas Costs Avoided'!$A$2:$C$32,3,FALSE))</f>
        <v>94.47701199627916</v>
      </c>
      <c r="D13" s="4">
        <f>MAX(VLOOKUP($A13,'Emissions Credit Price'!$A$3:$G$33,7,FALSE),VLOOKUP($A13,'Greenhouse Gas Costs Avoided'!$A$2:$C$32,3,FALSE))</f>
        <v>94.47701199627916</v>
      </c>
      <c r="E13" s="4">
        <f t="shared" si="0"/>
        <v>94.47701199627916</v>
      </c>
      <c r="F13" s="4">
        <f t="shared" si="1"/>
        <v>94.47701199627916</v>
      </c>
      <c r="G13" s="4"/>
      <c r="H13" s="4"/>
      <c r="I13" s="4"/>
      <c r="N13">
        <v>2032</v>
      </c>
      <c r="O13">
        <f>MIN(MAX(VLOOKUP($A13,'Emissions Credit Price'!$A$3:$G$33,5,FALSE),$X13),$Y13)</f>
        <v>30.561165854776764</v>
      </c>
      <c r="P13">
        <f>MIN(MAX(VLOOKUP($A13,'Emissions Credit Price'!$A$3:$G$33,6,FALSE),$X13),$Y13)</f>
        <v>60.010238214835042</v>
      </c>
      <c r="Q13">
        <f>MIN(MAX(VLOOKUP($A13,'Emissions Credit Price'!$A$3:$G$33,7,FALSE),$X13),$Y13)</f>
        <v>73.079994851258945</v>
      </c>
      <c r="R13">
        <f t="shared" si="2"/>
        <v>45.285702034805901</v>
      </c>
      <c r="S13">
        <f t="shared" si="3"/>
        <v>66.545116533046993</v>
      </c>
      <c r="X13">
        <f t="shared" si="4"/>
        <v>30.561165854776764</v>
      </c>
      <c r="Y13">
        <f t="shared" si="5"/>
        <v>112.14551673308694</v>
      </c>
      <c r="AA13">
        <f>X13*'Greenhouse Gas Costs Avoided'!$I$2</f>
        <v>1.9360578981225007</v>
      </c>
      <c r="AB13">
        <f>Y13*'Greenhouse Gas Costs Avoided'!$I$2</f>
        <v>7.1044479926535837</v>
      </c>
    </row>
    <row r="14" spans="1:28" x14ac:dyDescent="0.35">
      <c r="A14">
        <v>2033</v>
      </c>
      <c r="B14" s="4">
        <f>MAX(VLOOKUP($A14,'Emissions Credit Price'!$A$3:$G$33,5,FALSE),VLOOKUP($A14,'Greenhouse Gas Costs Avoided'!$A$2:$C$32,3,FALSE))</f>
        <v>95.73670548956288</v>
      </c>
      <c r="C14" s="4">
        <f>MAX(VLOOKUP($A14,'Emissions Credit Price'!$A$3:$G$33,6,FALSE),VLOOKUP($A14,'Greenhouse Gas Costs Avoided'!$A$2:$C$32,3,FALSE))</f>
        <v>95.73670548956288</v>
      </c>
      <c r="D14" s="4">
        <f>MAX(VLOOKUP($A14,'Emissions Credit Price'!$A$3:$G$33,7,FALSE),VLOOKUP($A14,'Greenhouse Gas Costs Avoided'!$A$2:$C$32,3,FALSE))</f>
        <v>95.73670548956288</v>
      </c>
      <c r="E14" s="4">
        <f t="shared" si="0"/>
        <v>95.73670548956288</v>
      </c>
      <c r="F14" s="4">
        <f t="shared" si="1"/>
        <v>95.73670548956288</v>
      </c>
      <c r="G14" s="4"/>
      <c r="H14" s="4"/>
      <c r="I14" s="4"/>
      <c r="N14">
        <v>2033</v>
      </c>
      <c r="O14">
        <f>MIN(MAX(VLOOKUP($A14,'Emissions Credit Price'!$A$3:$G$33,5,FALSE),$X14),$Y14)</f>
        <v>32.089224147515601</v>
      </c>
      <c r="P14">
        <f>MIN(MAX(VLOOKUP($A14,'Emissions Credit Price'!$A$3:$G$33,6,FALSE),$X14),$Y14)</f>
        <v>65.75812779974207</v>
      </c>
      <c r="Q14">
        <f>MIN(MAX(VLOOKUP($A14,'Emissions Credit Price'!$A$3:$G$33,7,FALSE),$X14),$Y14)</f>
        <v>81.527096411801594</v>
      </c>
      <c r="R14">
        <f t="shared" si="2"/>
        <v>48.923675973628832</v>
      </c>
      <c r="S14">
        <f t="shared" si="3"/>
        <v>73.642612105771832</v>
      </c>
      <c r="X14">
        <f t="shared" si="4"/>
        <v>32.089224147515601</v>
      </c>
      <c r="Y14">
        <f t="shared" si="5"/>
        <v>117.75279256974129</v>
      </c>
      <c r="AA14">
        <f>X14*'Greenhouse Gas Costs Avoided'!$I$2</f>
        <v>2.0328607930286258</v>
      </c>
      <c r="AB14">
        <f>Y14*'Greenhouse Gas Costs Avoided'!$I$2</f>
        <v>7.4596703922862639</v>
      </c>
    </row>
    <row r="15" spans="1:28" x14ac:dyDescent="0.35">
      <c r="A15">
        <v>2034</v>
      </c>
      <c r="B15" s="4">
        <f>MAX(VLOOKUP($A15,'Emissions Credit Price'!$A$3:$G$33,5,FALSE),VLOOKUP($A15,'Greenhouse Gas Costs Avoided'!$A$2:$C$32,3,FALSE))</f>
        <v>96.996398982846586</v>
      </c>
      <c r="C15" s="4">
        <f>MAX(VLOOKUP($A15,'Emissions Credit Price'!$A$3:$G$33,6,FALSE),VLOOKUP($A15,'Greenhouse Gas Costs Avoided'!$A$2:$C$32,3,FALSE))</f>
        <v>96.996398982846586</v>
      </c>
      <c r="D15" s="4">
        <f>MAX(VLOOKUP($A15,'Emissions Credit Price'!$A$3:$G$33,7,FALSE),VLOOKUP($A15,'Greenhouse Gas Costs Avoided'!$A$2:$C$32,3,FALSE))</f>
        <v>96.996398982846586</v>
      </c>
      <c r="E15" s="4">
        <f t="shared" si="0"/>
        <v>96.996398982846586</v>
      </c>
      <c r="F15" s="4">
        <f t="shared" si="1"/>
        <v>96.996398982846586</v>
      </c>
      <c r="G15" s="4"/>
      <c r="H15" s="4"/>
      <c r="I15" s="4"/>
      <c r="N15">
        <v>2034</v>
      </c>
      <c r="O15">
        <f>MIN(MAX(VLOOKUP($A15,'Emissions Credit Price'!$A$3:$G$33,5,FALSE),$X15),$Y15)</f>
        <v>33.693685354891386</v>
      </c>
      <c r="P15">
        <f>MIN(MAX(VLOOKUP($A15,'Emissions Credit Price'!$A$3:$G$33,6,FALSE),$X15),$Y15)</f>
        <v>72.066881159093455</v>
      </c>
      <c r="Q15">
        <f>MIN(MAX(VLOOKUP($A15,'Emissions Credit Price'!$A$3:$G$33,7,FALSE),$X15),$Y15)</f>
        <v>90.963600198236662</v>
      </c>
      <c r="R15">
        <f t="shared" si="2"/>
        <v>52.880283256992421</v>
      </c>
      <c r="S15">
        <f t="shared" si="3"/>
        <v>81.515240678665066</v>
      </c>
      <c r="X15">
        <f t="shared" si="4"/>
        <v>33.693685354891386</v>
      </c>
      <c r="Y15">
        <f t="shared" si="5"/>
        <v>123.64043219822835</v>
      </c>
      <c r="AA15">
        <f>X15*'Greenhouse Gas Costs Avoided'!$I$2</f>
        <v>2.1345038326800574</v>
      </c>
      <c r="AB15">
        <f>Y15*'Greenhouse Gas Costs Avoided'!$I$2</f>
        <v>7.8326539119005769</v>
      </c>
    </row>
    <row r="16" spans="1:28" x14ac:dyDescent="0.35">
      <c r="A16">
        <v>2035</v>
      </c>
      <c r="B16" s="4">
        <f>MAX(VLOOKUP($A16,'Emissions Credit Price'!$A$3:$G$33,5,FALSE),VLOOKUP($A16,'Greenhouse Gas Costs Avoided'!$A$2:$C$32,3,FALSE))</f>
        <v>98.25609247613032</v>
      </c>
      <c r="C16" s="4">
        <f>MAX(VLOOKUP($A16,'Emissions Credit Price'!$A$3:$G$33,6,FALSE),VLOOKUP($A16,'Greenhouse Gas Costs Avoided'!$A$2:$C$32,3,FALSE))</f>
        <v>98.25609247613032</v>
      </c>
      <c r="D16" s="4">
        <f>MAX(VLOOKUP($A16,'Emissions Credit Price'!$A$3:$G$33,7,FALSE),VLOOKUP($A16,'Greenhouse Gas Costs Avoided'!$A$2:$C$32,3,FALSE))</f>
        <v>101.49317720655506</v>
      </c>
      <c r="E16" s="4">
        <f t="shared" si="0"/>
        <v>98.25609247613032</v>
      </c>
      <c r="F16" s="4">
        <f t="shared" si="1"/>
        <v>99.874634841342697</v>
      </c>
      <c r="G16" s="4"/>
      <c r="H16" s="4"/>
      <c r="I16" s="4"/>
      <c r="N16">
        <v>2035</v>
      </c>
      <c r="O16">
        <f>MIN(MAX(VLOOKUP($A16,'Emissions Credit Price'!$A$3:$G$33,5,FALSE),$X16),$Y16)</f>
        <v>35.378369622635958</v>
      </c>
      <c r="P16">
        <f>MIN(MAX(VLOOKUP($A16,'Emissions Credit Price'!$A$3:$G$33,6,FALSE),$X16),$Y16)</f>
        <v>78.981532638183737</v>
      </c>
      <c r="Q16">
        <f>MIN(MAX(VLOOKUP($A16,'Emissions Credit Price'!$A$3:$G$33,7,FALSE),$X16),$Y16)</f>
        <v>101.49317720655506</v>
      </c>
      <c r="R16">
        <f t="shared" si="2"/>
        <v>57.179951130409847</v>
      </c>
      <c r="S16">
        <f t="shared" si="3"/>
        <v>90.237354922369406</v>
      </c>
      <c r="X16">
        <f t="shared" si="4"/>
        <v>35.378369622635958</v>
      </c>
      <c r="Y16">
        <f t="shared" si="5"/>
        <v>129.82245380813978</v>
      </c>
      <c r="AA16">
        <f>X16*'Greenhouse Gas Costs Avoided'!$I$2</f>
        <v>2.2412290243140602</v>
      </c>
      <c r="AB16">
        <f>Y16*'Greenhouse Gas Costs Avoided'!$I$2</f>
        <v>8.2242866074956069</v>
      </c>
    </row>
    <row r="17" spans="1:28" x14ac:dyDescent="0.35">
      <c r="A17">
        <v>2036</v>
      </c>
      <c r="B17" s="4">
        <f>MAX(VLOOKUP($A17,'Emissions Credit Price'!$A$3:$G$33,5,FALSE),VLOOKUP($A17,'Greenhouse Gas Costs Avoided'!$A$2:$C$32,3,FALSE))</f>
        <v>99.65157958594628</v>
      </c>
      <c r="C17" s="4">
        <f>MAX(VLOOKUP($A17,'Emissions Credit Price'!$A$3:$G$33,6,FALSE),VLOOKUP($A17,'Greenhouse Gas Costs Avoided'!$A$2:$C$32,3,FALSE))</f>
        <v>99.65157958594628</v>
      </c>
      <c r="D17" s="4">
        <f>MAX(VLOOKUP($A17,'Emissions Credit Price'!$A$3:$G$33,7,FALSE),VLOOKUP($A17,'Greenhouse Gas Costs Avoided'!$A$2:$C$32,3,FALSE))</f>
        <v>104.21949379267882</v>
      </c>
      <c r="E17" s="4">
        <f t="shared" si="0"/>
        <v>99.65157958594628</v>
      </c>
      <c r="F17" s="4">
        <f t="shared" si="1"/>
        <v>101.93553668931256</v>
      </c>
      <c r="G17" s="4"/>
      <c r="H17" s="4"/>
      <c r="I17" s="4"/>
      <c r="N17">
        <v>2036</v>
      </c>
      <c r="O17">
        <f>MIN(MAX(VLOOKUP($A17,'Emissions Credit Price'!$A$3:$G$33,5,FALSE),$X17),$Y17)</f>
        <v>37.147288103767757</v>
      </c>
      <c r="P17">
        <f>MIN(MAX(VLOOKUP($A17,'Emissions Credit Price'!$A$3:$G$33,6,FALSE),$X17),$Y17)</f>
        <v>81.252691038046251</v>
      </c>
      <c r="Q17">
        <f>MIN(MAX(VLOOKUP($A17,'Emissions Credit Price'!$A$3:$G$33,7,FALSE),$X17),$Y17)</f>
        <v>104.21949379267882</v>
      </c>
      <c r="R17">
        <f t="shared" si="2"/>
        <v>59.199989570907007</v>
      </c>
      <c r="S17">
        <f t="shared" si="3"/>
        <v>92.736092415362535</v>
      </c>
      <c r="X17">
        <f t="shared" si="4"/>
        <v>37.147288103767757</v>
      </c>
      <c r="Y17">
        <f t="shared" si="5"/>
        <v>136.31357649854678</v>
      </c>
      <c r="AA17">
        <f>X17*'Greenhouse Gas Costs Avoided'!$I$2</f>
        <v>2.3532904755297634</v>
      </c>
      <c r="AB17">
        <f>Y17*'Greenhouse Gas Costs Avoided'!$I$2</f>
        <v>8.635500937870388</v>
      </c>
    </row>
    <row r="18" spans="1:28" x14ac:dyDescent="0.35">
      <c r="A18">
        <v>2037</v>
      </c>
      <c r="B18" s="4">
        <f>MAX(VLOOKUP($A18,'Emissions Credit Price'!$A$3:$G$33,5,FALSE),VLOOKUP($A18,'Greenhouse Gas Costs Avoided'!$A$2:$C$32,3,FALSE))</f>
        <v>101.04706669576224</v>
      </c>
      <c r="C18" s="4">
        <f>MAX(VLOOKUP($A18,'Emissions Credit Price'!$A$3:$G$33,6,FALSE),VLOOKUP($A18,'Greenhouse Gas Costs Avoided'!$A$2:$C$32,3,FALSE))</f>
        <v>101.04706669576224</v>
      </c>
      <c r="D18" s="4">
        <f>MAX(VLOOKUP($A18,'Emissions Credit Price'!$A$3:$G$33,7,FALSE),VLOOKUP($A18,'Greenhouse Gas Costs Avoided'!$A$2:$C$32,3,FALSE))</f>
        <v>107.03810370059369</v>
      </c>
      <c r="E18" s="4">
        <f t="shared" si="0"/>
        <v>101.04706669576224</v>
      </c>
      <c r="F18" s="4">
        <f t="shared" si="1"/>
        <v>104.04258519817796</v>
      </c>
      <c r="G18" s="4"/>
      <c r="H18" s="4"/>
      <c r="I18" s="4"/>
      <c r="N18">
        <v>2037</v>
      </c>
      <c r="O18">
        <f>MIN(MAX(VLOOKUP($A18,'Emissions Credit Price'!$A$3:$G$33,5,FALSE),$X18),$Y18)</f>
        <v>39.004652508956148</v>
      </c>
      <c r="P18">
        <f>MIN(MAX(VLOOKUP($A18,'Emissions Credit Price'!$A$3:$G$33,6,FALSE),$X18),$Y18)</f>
        <v>83.604044111934414</v>
      </c>
      <c r="Q18">
        <f>MIN(MAX(VLOOKUP($A18,'Emissions Credit Price'!$A$3:$G$33,7,FALSE),$X18),$Y18)</f>
        <v>107.03810370059369</v>
      </c>
      <c r="R18">
        <f t="shared" si="2"/>
        <v>61.304348310445278</v>
      </c>
      <c r="S18">
        <f t="shared" si="3"/>
        <v>95.321073906264047</v>
      </c>
      <c r="X18">
        <f t="shared" si="4"/>
        <v>39.004652508956148</v>
      </c>
      <c r="Y18">
        <f t="shared" si="5"/>
        <v>143.12925532347413</v>
      </c>
      <c r="AA18">
        <f>X18*'Greenhouse Gas Costs Avoided'!$I$2</f>
        <v>2.4709549993062518</v>
      </c>
      <c r="AB18">
        <f>Y18*'Greenhouse Gas Costs Avoided'!$I$2</f>
        <v>9.0672759847639064</v>
      </c>
    </row>
    <row r="19" spans="1:28" x14ac:dyDescent="0.35">
      <c r="A19">
        <v>2038</v>
      </c>
      <c r="B19" s="4">
        <f>MAX(VLOOKUP($A19,'Emissions Credit Price'!$A$3:$G$33,5,FALSE),VLOOKUP($A19,'Greenhouse Gas Costs Avoided'!$A$2:$C$32,3,FALSE))</f>
        <v>102.4425538055782</v>
      </c>
      <c r="C19" s="4">
        <f>MAX(VLOOKUP($A19,'Emissions Credit Price'!$A$3:$G$33,6,FALSE),VLOOKUP($A19,'Greenhouse Gas Costs Avoided'!$A$2:$C$32,3,FALSE))</f>
        <v>102.4425538055782</v>
      </c>
      <c r="D19" s="4">
        <f>MAX(VLOOKUP($A19,'Emissions Credit Price'!$A$3:$G$33,7,FALSE),VLOOKUP($A19,'Greenhouse Gas Costs Avoided'!$A$2:$C$32,3,FALSE))</f>
        <v>109.92690053835344</v>
      </c>
      <c r="E19" s="4">
        <f t="shared" si="0"/>
        <v>102.4425538055782</v>
      </c>
      <c r="F19" s="4">
        <f t="shared" si="1"/>
        <v>106.18472717196582</v>
      </c>
      <c r="G19" s="4"/>
      <c r="H19" s="4"/>
      <c r="I19" s="4"/>
      <c r="N19">
        <v>2038</v>
      </c>
      <c r="O19">
        <f>MIN(MAX(VLOOKUP($A19,'Emissions Credit Price'!$A$3:$G$33,5,FALSE),$X19),$Y19)</f>
        <v>40.954885134403959</v>
      </c>
      <c r="P19">
        <f>MIN(MAX(VLOOKUP($A19,'Emissions Credit Price'!$A$3:$G$33,6,FALSE),$X19),$Y19)</f>
        <v>86.018714380110126</v>
      </c>
      <c r="Q19">
        <f>MIN(MAX(VLOOKUP($A19,'Emissions Credit Price'!$A$3:$G$33,7,FALSE),$X19),$Y19)</f>
        <v>109.92690053835344</v>
      </c>
      <c r="R19">
        <f t="shared" si="2"/>
        <v>63.486799757257046</v>
      </c>
      <c r="S19">
        <f t="shared" si="3"/>
        <v>97.972807459231774</v>
      </c>
      <c r="X19">
        <f t="shared" si="4"/>
        <v>40.954885134403959</v>
      </c>
      <c r="Y19">
        <f t="shared" si="5"/>
        <v>150.28571808964784</v>
      </c>
      <c r="AA19">
        <f>X19*'Greenhouse Gas Costs Avoided'!$I$2</f>
        <v>2.5945027492715647</v>
      </c>
      <c r="AB19">
        <f>Y19*'Greenhouse Gas Costs Avoided'!$I$2</f>
        <v>9.5206397840021033</v>
      </c>
    </row>
    <row r="20" spans="1:28" x14ac:dyDescent="0.35">
      <c r="A20">
        <v>2039</v>
      </c>
      <c r="B20" s="4">
        <f>MAX(VLOOKUP($A20,'Emissions Credit Price'!$A$3:$G$33,5,FALSE),VLOOKUP($A20,'Greenhouse Gas Costs Avoided'!$A$2:$C$32,3,FALSE))</f>
        <v>103.83804091539416</v>
      </c>
      <c r="C20" s="4">
        <f>MAX(VLOOKUP($A20,'Emissions Credit Price'!$A$3:$G$33,6,FALSE),VLOOKUP($A20,'Greenhouse Gas Costs Avoided'!$A$2:$C$32,3,FALSE))</f>
        <v>103.83804091539416</v>
      </c>
      <c r="D20" s="4">
        <f>MAX(VLOOKUP($A20,'Emissions Credit Price'!$A$3:$G$33,7,FALSE),VLOOKUP($A20,'Greenhouse Gas Costs Avoided'!$A$2:$C$32,3,FALSE))</f>
        <v>112.89757853003228</v>
      </c>
      <c r="E20" s="4">
        <f t="shared" si="0"/>
        <v>103.83804091539416</v>
      </c>
      <c r="F20" s="4">
        <f t="shared" si="1"/>
        <v>108.36780972271322</v>
      </c>
      <c r="G20" s="4"/>
      <c r="H20" s="4"/>
      <c r="I20" s="4"/>
      <c r="N20">
        <v>2039</v>
      </c>
      <c r="O20">
        <f>MIN(MAX(VLOOKUP($A20,'Emissions Credit Price'!$A$3:$G$33,5,FALSE),$X20),$Y20)</f>
        <v>43.002629391124159</v>
      </c>
      <c r="P20">
        <f>MIN(MAX(VLOOKUP($A20,'Emissions Credit Price'!$A$3:$G$33,6,FALSE),$X20),$Y20)</f>
        <v>88.506196331807388</v>
      </c>
      <c r="Q20">
        <f>MIN(MAX(VLOOKUP($A20,'Emissions Credit Price'!$A$3:$G$33,7,FALSE),$X20),$Y20)</f>
        <v>112.89757853003228</v>
      </c>
      <c r="R20">
        <f t="shared" si="2"/>
        <v>65.754412861465767</v>
      </c>
      <c r="S20">
        <f t="shared" si="3"/>
        <v>100.70188743091984</v>
      </c>
      <c r="X20">
        <f t="shared" si="4"/>
        <v>43.002629391124159</v>
      </c>
      <c r="Y20">
        <f t="shared" si="5"/>
        <v>157.80000399413024</v>
      </c>
      <c r="AA20">
        <f>X20*'Greenhouse Gas Costs Avoided'!$I$2</f>
        <v>2.724227886735143</v>
      </c>
      <c r="AB20">
        <f>Y20*'Greenhouse Gas Costs Avoided'!$I$2</f>
        <v>9.996671773202209</v>
      </c>
    </row>
    <row r="21" spans="1:28" x14ac:dyDescent="0.35">
      <c r="A21">
        <v>2040</v>
      </c>
      <c r="B21" s="4">
        <f>MAX(VLOOKUP($A21,'Emissions Credit Price'!$A$3:$G$33,5,FALSE),VLOOKUP($A21,'Greenhouse Gas Costs Avoided'!$A$2:$C$32,3,FALSE))</f>
        <v>105.23352802521011</v>
      </c>
      <c r="C21" s="4">
        <f>MAX(VLOOKUP($A21,'Emissions Credit Price'!$A$3:$G$33,6,FALSE),VLOOKUP($A21,'Greenhouse Gas Costs Avoided'!$A$2:$C$32,3,FALSE))</f>
        <v>105.23352802521011</v>
      </c>
      <c r="D21" s="4">
        <f>MAX(VLOOKUP($A21,'Emissions Credit Price'!$A$3:$G$33,7,FALSE),VLOOKUP($A21,'Greenhouse Gas Costs Avoided'!$A$2:$C$32,3,FALSE))</f>
        <v>115.91943874780665</v>
      </c>
      <c r="E21" s="4">
        <f t="shared" si="0"/>
        <v>105.23352802521011</v>
      </c>
      <c r="F21" s="4">
        <f t="shared" si="1"/>
        <v>110.57648338650839</v>
      </c>
      <c r="G21" s="4"/>
      <c r="H21" s="4"/>
      <c r="I21" s="4"/>
      <c r="N21">
        <v>2040</v>
      </c>
      <c r="O21">
        <f>MIN(MAX(VLOOKUP($A21,'Emissions Credit Price'!$A$3:$G$33,5,FALSE),$X21),$Y21)</f>
        <v>45.152760860680367</v>
      </c>
      <c r="P21">
        <f>MIN(MAX(VLOOKUP($A21,'Emissions Credit Price'!$A$3:$G$33,6,FALSE),$X21),$Y21)</f>
        <v>91.042757806054695</v>
      </c>
      <c r="Q21">
        <f>MIN(MAX(VLOOKUP($A21,'Emissions Credit Price'!$A$3:$G$33,7,FALSE),$X21),$Y21)</f>
        <v>115.91943874780665</v>
      </c>
      <c r="R21">
        <f t="shared" si="2"/>
        <v>68.097759333367534</v>
      </c>
      <c r="S21">
        <f t="shared" si="3"/>
        <v>103.48109827693068</v>
      </c>
      <c r="X21">
        <f t="shared" si="4"/>
        <v>45.152760860680367</v>
      </c>
      <c r="Y21">
        <f t="shared" si="5"/>
        <v>165.69000419383676</v>
      </c>
      <c r="AA21">
        <f>X21*'Greenhouse Gas Costs Avoided'!$I$2</f>
        <v>2.8604392810719004</v>
      </c>
      <c r="AB21">
        <f>Y21*'Greenhouse Gas Costs Avoided'!$I$2</f>
        <v>10.496505361862319</v>
      </c>
    </row>
    <row r="22" spans="1:28" x14ac:dyDescent="0.35">
      <c r="A22">
        <v>2041</v>
      </c>
      <c r="B22" s="4">
        <f>MAX(VLOOKUP($A22,'Emissions Credit Price'!$A$3:$G$33,5,FALSE),VLOOKUP($A22,'Greenhouse Gas Costs Avoided'!$A$2:$C$32,3,FALSE))</f>
        <v>106.47156953138905</v>
      </c>
      <c r="C22" s="4">
        <f>MAX(VLOOKUP($A22,'Emissions Credit Price'!$A$3:$G$33,6,FALSE),VLOOKUP($A22,'Greenhouse Gas Costs Avoided'!$A$2:$C$32,3,FALSE))</f>
        <v>106.47156953138905</v>
      </c>
      <c r="D22" s="4">
        <f>MAX(VLOOKUP($A22,'Emissions Credit Price'!$A$3:$G$33,7,FALSE),VLOOKUP($A22,'Greenhouse Gas Costs Avoided'!$A$2:$C$32,3,FALSE))</f>
        <v>119.06733931122673</v>
      </c>
      <c r="E22" s="4">
        <f t="shared" si="0"/>
        <v>106.47156953138905</v>
      </c>
      <c r="F22" s="4">
        <f t="shared" si="1"/>
        <v>112.7694544213079</v>
      </c>
      <c r="G22" s="4"/>
      <c r="H22" s="4"/>
      <c r="I22" s="4"/>
      <c r="N22">
        <v>2041</v>
      </c>
      <c r="O22">
        <f>MIN(MAX(VLOOKUP($A22,'Emissions Credit Price'!$A$3:$G$33,5,FALSE),$X22),$Y22)</f>
        <v>47.410398903714388</v>
      </c>
      <c r="P22">
        <f>MIN(MAX(VLOOKUP($A22,'Emissions Credit Price'!$A$3:$G$33,6,FALSE),$X22),$Y22)</f>
        <v>93.687547211990633</v>
      </c>
      <c r="Q22">
        <f>MIN(MAX(VLOOKUP($A22,'Emissions Credit Price'!$A$3:$G$33,7,FALSE),$X22),$Y22)</f>
        <v>119.06733931122673</v>
      </c>
      <c r="R22">
        <f t="shared" si="2"/>
        <v>70.548973057852507</v>
      </c>
      <c r="S22">
        <f t="shared" si="3"/>
        <v>106.37744326160868</v>
      </c>
      <c r="X22">
        <f t="shared" si="4"/>
        <v>47.410398903714388</v>
      </c>
      <c r="Y22">
        <f t="shared" si="5"/>
        <v>173.97450440352861</v>
      </c>
      <c r="AA22">
        <f>X22*'Greenhouse Gas Costs Avoided'!$I$2</f>
        <v>3.0034612451254952</v>
      </c>
      <c r="AB22">
        <f>Y22*'Greenhouse Gas Costs Avoided'!$I$2</f>
        <v>11.021330629955436</v>
      </c>
    </row>
    <row r="23" spans="1:28" x14ac:dyDescent="0.35">
      <c r="A23">
        <v>2042</v>
      </c>
      <c r="B23" s="4">
        <f>MAX(VLOOKUP($A23,'Emissions Credit Price'!$A$3:$G$33,5,FALSE),VLOOKUP($A23,'Greenhouse Gas Costs Avoided'!$A$2:$C$32,3,FALSE))</f>
        <v>107.709611037568</v>
      </c>
      <c r="C23" s="4">
        <f>MAX(VLOOKUP($A23,'Emissions Credit Price'!$A$3:$G$33,6,FALSE),VLOOKUP($A23,'Greenhouse Gas Costs Avoided'!$A$2:$C$32,3,FALSE))</f>
        <v>107.709611037568</v>
      </c>
      <c r="D23" s="4">
        <f>MAX(VLOOKUP($A23,'Emissions Credit Price'!$A$3:$G$33,7,FALSE),VLOOKUP($A23,'Greenhouse Gas Costs Avoided'!$A$2:$C$32,3,FALSE))</f>
        <v>122.25496395468721</v>
      </c>
      <c r="E23" s="4">
        <f t="shared" si="0"/>
        <v>107.709611037568</v>
      </c>
      <c r="F23" s="4">
        <f t="shared" si="1"/>
        <v>114.98228749612761</v>
      </c>
      <c r="G23" s="4"/>
      <c r="H23" s="4"/>
      <c r="I23" s="4"/>
      <c r="N23">
        <v>2042</v>
      </c>
      <c r="O23">
        <f>MIN(MAX(VLOOKUP($A23,'Emissions Credit Price'!$A$3:$G$33,5,FALSE),$X23),$Y23)</f>
        <v>49.780918848900107</v>
      </c>
      <c r="P23">
        <f>MIN(MAX(VLOOKUP($A23,'Emissions Credit Price'!$A$3:$G$33,6,FALSE),$X23),$Y23)</f>
        <v>96.373095170621937</v>
      </c>
      <c r="Q23">
        <f>MIN(MAX(VLOOKUP($A23,'Emissions Credit Price'!$A$3:$G$33,7,FALSE),$X23),$Y23)</f>
        <v>122.25496395468721</v>
      </c>
      <c r="R23">
        <f t="shared" si="2"/>
        <v>73.077007009761019</v>
      </c>
      <c r="S23">
        <f t="shared" si="3"/>
        <v>109.31402956265458</v>
      </c>
      <c r="X23">
        <f t="shared" si="4"/>
        <v>49.780918848900107</v>
      </c>
      <c r="Y23">
        <f t="shared" si="5"/>
        <v>182.67322962370505</v>
      </c>
      <c r="AA23">
        <f>X23*'Greenhouse Gas Costs Avoided'!$I$2</f>
        <v>3.1536343073817701</v>
      </c>
      <c r="AB23">
        <f>Y23*'Greenhouse Gas Costs Avoided'!$I$2</f>
        <v>11.572397161453209</v>
      </c>
    </row>
    <row r="24" spans="1:28" x14ac:dyDescent="0.35">
      <c r="A24">
        <v>2043</v>
      </c>
      <c r="B24" s="4">
        <f>MAX(VLOOKUP($A24,'Emissions Credit Price'!$A$3:$G$33,5,FALSE),VLOOKUP($A24,'Greenhouse Gas Costs Avoided'!$A$2:$C$32,3,FALSE))</f>
        <v>108.94765254374694</v>
      </c>
      <c r="C24" s="4">
        <f>MAX(VLOOKUP($A24,'Emissions Credit Price'!$A$3:$G$33,6,FALSE),VLOOKUP($A24,'Greenhouse Gas Costs Avoided'!$A$2:$C$32,3,FALSE))</f>
        <v>108.94765254374694</v>
      </c>
      <c r="D24" s="4">
        <f>MAX(VLOOKUP($A24,'Emissions Credit Price'!$A$3:$G$33,7,FALSE),VLOOKUP($A24,'Greenhouse Gas Costs Avoided'!$A$2:$C$32,3,FALSE))</f>
        <v>125.4992630232488</v>
      </c>
      <c r="E24" s="4">
        <f t="shared" si="0"/>
        <v>108.94765254374694</v>
      </c>
      <c r="F24" s="4">
        <f t="shared" si="1"/>
        <v>117.22345778349788</v>
      </c>
      <c r="G24" s="4"/>
      <c r="H24" s="4"/>
      <c r="I24" s="4"/>
      <c r="N24">
        <v>2043</v>
      </c>
      <c r="O24">
        <f>MIN(MAX(VLOOKUP($A24,'Emissions Credit Price'!$A$3:$G$33,5,FALSE),$X24),$Y24)</f>
        <v>52.269964791345117</v>
      </c>
      <c r="P24">
        <f>MIN(MAX(VLOOKUP($A24,'Emissions Credit Price'!$A$3:$G$33,6,FALSE),$X24),$Y24)</f>
        <v>99.112987273548597</v>
      </c>
      <c r="Q24">
        <f>MIN(MAX(VLOOKUP($A24,'Emissions Credit Price'!$A$3:$G$33,7,FALSE),$X24),$Y24)</f>
        <v>125.4992630232488</v>
      </c>
      <c r="R24">
        <f t="shared" si="2"/>
        <v>75.691476032446857</v>
      </c>
      <c r="S24">
        <f t="shared" si="3"/>
        <v>112.30612514839871</v>
      </c>
      <c r="X24">
        <f t="shared" si="4"/>
        <v>52.269964791345117</v>
      </c>
      <c r="Y24">
        <f t="shared" si="5"/>
        <v>191.80689110489033</v>
      </c>
      <c r="AA24">
        <f>X24*'Greenhouse Gas Costs Avoided'!$I$2</f>
        <v>3.3113160227508591</v>
      </c>
      <c r="AB24">
        <f>Y24*'Greenhouse Gas Costs Avoided'!$I$2</f>
        <v>12.15101701952587</v>
      </c>
    </row>
    <row r="25" spans="1:28" x14ac:dyDescent="0.35">
      <c r="A25">
        <v>2044</v>
      </c>
      <c r="B25" s="4">
        <f>MAX(VLOOKUP($A25,'Emissions Credit Price'!$A$3:$G$33,5,FALSE),VLOOKUP($A25,'Greenhouse Gas Costs Avoided'!$A$2:$C$32,3,FALSE))</f>
        <v>110.18569404992589</v>
      </c>
      <c r="C25" s="4">
        <f>MAX(VLOOKUP($A25,'Emissions Credit Price'!$A$3:$G$33,6,FALSE),VLOOKUP($A25,'Greenhouse Gas Costs Avoided'!$A$2:$C$32,3,FALSE))</f>
        <v>110.18569404992589</v>
      </c>
      <c r="D25" s="4">
        <f>MAX(VLOOKUP($A25,'Emissions Credit Price'!$A$3:$G$33,7,FALSE),VLOOKUP($A25,'Greenhouse Gas Costs Avoided'!$A$2:$C$32,3,FALSE))</f>
        <v>128.82380079097237</v>
      </c>
      <c r="E25" s="4">
        <f t="shared" si="0"/>
        <v>110.18569404992589</v>
      </c>
      <c r="F25" s="4">
        <f t="shared" si="1"/>
        <v>119.50474742044912</v>
      </c>
      <c r="G25" s="4"/>
      <c r="H25" s="4"/>
      <c r="I25" s="4"/>
      <c r="N25">
        <v>2044</v>
      </c>
      <c r="O25">
        <f>MIN(MAX(VLOOKUP($A25,'Emissions Credit Price'!$A$3:$G$33,5,FALSE),$X25),$Y25)</f>
        <v>54.883463030912374</v>
      </c>
      <c r="P25">
        <f>MIN(MAX(VLOOKUP($A25,'Emissions Credit Price'!$A$3:$G$33,6,FALSE),$X25),$Y25)</f>
        <v>101.92614153054797</v>
      </c>
      <c r="Q25">
        <f>MIN(MAX(VLOOKUP($A25,'Emissions Credit Price'!$A$3:$G$33,7,FALSE),$X25),$Y25)</f>
        <v>128.82380079097237</v>
      </c>
      <c r="R25">
        <f t="shared" si="2"/>
        <v>78.404802280730166</v>
      </c>
      <c r="S25">
        <f t="shared" si="3"/>
        <v>115.37497116076017</v>
      </c>
      <c r="X25">
        <f t="shared" si="4"/>
        <v>54.883463030912374</v>
      </c>
      <c r="Y25">
        <f t="shared" si="5"/>
        <v>201.39723566013484</v>
      </c>
      <c r="AA25">
        <f>X25*'Greenhouse Gas Costs Avoided'!$I$2</f>
        <v>3.4768818238884021</v>
      </c>
      <c r="AB25">
        <f>Y25*'Greenhouse Gas Costs Avoided'!$I$2</f>
        <v>12.758567870502164</v>
      </c>
    </row>
    <row r="26" spans="1:28" x14ac:dyDescent="0.35">
      <c r="A26">
        <v>2045</v>
      </c>
      <c r="B26" s="4">
        <f>MAX(VLOOKUP($A26,'Emissions Credit Price'!$A$3:$G$33,5,FALSE),VLOOKUP($A26,'Greenhouse Gas Costs Avoided'!$A$2:$C$32,3,FALSE))</f>
        <v>111.42373555610482</v>
      </c>
      <c r="C26" s="4">
        <f>MAX(VLOOKUP($A26,'Emissions Credit Price'!$A$3:$G$33,6,FALSE),VLOOKUP($A26,'Greenhouse Gas Costs Avoided'!$A$2:$C$32,3,FALSE))</f>
        <v>111.42373555610482</v>
      </c>
      <c r="D26" s="4">
        <f>MAX(VLOOKUP($A26,'Emissions Credit Price'!$A$3:$G$33,7,FALSE),VLOOKUP($A26,'Greenhouse Gas Costs Avoided'!$A$2:$C$32,3,FALSE))</f>
        <v>132.24028719953677</v>
      </c>
      <c r="E26" s="4">
        <f t="shared" si="0"/>
        <v>111.42373555610482</v>
      </c>
      <c r="F26" s="4">
        <f t="shared" si="1"/>
        <v>121.83201137782079</v>
      </c>
      <c r="G26" s="4"/>
      <c r="H26" s="4"/>
      <c r="I26" s="4"/>
      <c r="N26">
        <v>2045</v>
      </c>
      <c r="O26">
        <f>MIN(MAX(VLOOKUP($A26,'Emissions Credit Price'!$A$3:$G$33,5,FALSE),$X26),$Y26)</f>
        <v>57.627636182457998</v>
      </c>
      <c r="P26">
        <f>MIN(MAX(VLOOKUP($A26,'Emissions Credit Price'!$A$3:$G$33,6,FALSE),$X26),$Y26)</f>
        <v>104.82221793361833</v>
      </c>
      <c r="Q26">
        <f>MIN(MAX(VLOOKUP($A26,'Emissions Credit Price'!$A$3:$G$33,7,FALSE),$X26),$Y26)</f>
        <v>132.24028719953677</v>
      </c>
      <c r="R26">
        <f t="shared" si="2"/>
        <v>81.224927058038162</v>
      </c>
      <c r="S26">
        <f t="shared" si="3"/>
        <v>118.53125256657755</v>
      </c>
      <c r="X26">
        <f t="shared" si="4"/>
        <v>57.627636182457998</v>
      </c>
      <c r="Y26">
        <f t="shared" si="5"/>
        <v>211.4670974431416</v>
      </c>
      <c r="AA26">
        <f>X26*'Greenhouse Gas Costs Avoided'!$I$2</f>
        <v>3.6507259150828224</v>
      </c>
      <c r="AB26">
        <f>Y26*'Greenhouse Gas Costs Avoided'!$I$2</f>
        <v>13.396496264027274</v>
      </c>
    </row>
    <row r="27" spans="1:28" x14ac:dyDescent="0.35">
      <c r="A27">
        <v>2046</v>
      </c>
      <c r="B27" s="4">
        <f>MAX(VLOOKUP($A27,'Emissions Credit Price'!$A$3:$G$33,5,FALSE),VLOOKUP($A27,'Greenhouse Gas Costs Avoided'!$A$2:$C$32,3,FALSE))</f>
        <v>112.86811731331359</v>
      </c>
      <c r="C27" s="4">
        <f>MAX(VLOOKUP($A27,'Emissions Credit Price'!$A$3:$G$33,6,FALSE),VLOOKUP($A27,'Greenhouse Gas Costs Avoided'!$A$2:$C$32,3,FALSE))</f>
        <v>112.86811731331359</v>
      </c>
      <c r="D27" s="4">
        <f>MAX(VLOOKUP($A27,'Emissions Credit Price'!$A$3:$G$33,7,FALSE),VLOOKUP($A27,'Greenhouse Gas Costs Avoided'!$A$2:$C$32,3,FALSE))</f>
        <v>135.74155640209787</v>
      </c>
      <c r="E27" s="4">
        <f t="shared" si="0"/>
        <v>112.86811731331359</v>
      </c>
      <c r="F27" s="4">
        <f t="shared" si="1"/>
        <v>124.30483685770574</v>
      </c>
      <c r="G27" s="4"/>
      <c r="H27" s="4"/>
      <c r="I27" s="4"/>
      <c r="N27">
        <v>2046</v>
      </c>
      <c r="O27">
        <f>MIN(MAX(VLOOKUP($A27,'Emissions Credit Price'!$A$3:$G$33,5,FALSE),$X27),$Y27)</f>
        <v>60.509017991580897</v>
      </c>
      <c r="P27">
        <f>MIN(MAX(VLOOKUP($A27,'Emissions Credit Price'!$A$3:$G$33,6,FALSE),$X27),$Y27)</f>
        <v>107.79595653596101</v>
      </c>
      <c r="Q27">
        <f>MIN(MAX(VLOOKUP($A27,'Emissions Credit Price'!$A$3:$G$33,7,FALSE),$X27),$Y27)</f>
        <v>135.74155640209787</v>
      </c>
      <c r="R27">
        <f t="shared" si="2"/>
        <v>84.152487263770951</v>
      </c>
      <c r="S27">
        <f t="shared" si="3"/>
        <v>121.76875646902944</v>
      </c>
      <c r="X27">
        <f t="shared" si="4"/>
        <v>60.509017991580897</v>
      </c>
      <c r="Y27">
        <f t="shared" si="5"/>
        <v>222.04045231529869</v>
      </c>
      <c r="AA27">
        <f>X27*'Greenhouse Gas Costs Avoided'!$I$2</f>
        <v>3.8332622108369634</v>
      </c>
      <c r="AB27">
        <f>Y27*'Greenhouse Gas Costs Avoided'!$I$2</f>
        <v>14.066321077228638</v>
      </c>
    </row>
    <row r="28" spans="1:28" x14ac:dyDescent="0.35">
      <c r="A28">
        <v>2047</v>
      </c>
      <c r="B28" s="4">
        <f>MAX(VLOOKUP($A28,'Emissions Credit Price'!$A$3:$G$33,5,FALSE),VLOOKUP($A28,'Greenhouse Gas Costs Avoided'!$A$2:$C$32,3,FALSE))</f>
        <v>114.31249907052236</v>
      </c>
      <c r="C28" s="4">
        <f>MAX(VLOOKUP($A28,'Emissions Credit Price'!$A$3:$G$33,6,FALSE),VLOOKUP($A28,'Greenhouse Gas Costs Avoided'!$A$2:$C$32,3,FALSE))</f>
        <v>114.31249907052236</v>
      </c>
      <c r="D28" s="4">
        <f>MAX(VLOOKUP($A28,'Emissions Credit Price'!$A$3:$G$33,7,FALSE),VLOOKUP($A28,'Greenhouse Gas Costs Avoided'!$A$2:$C$32,3,FALSE))</f>
        <v>139.32654413598658</v>
      </c>
      <c r="E28" s="4">
        <f t="shared" si="0"/>
        <v>114.31249907052236</v>
      </c>
      <c r="F28" s="4">
        <f t="shared" si="1"/>
        <v>126.81952160325447</v>
      </c>
      <c r="G28" s="4"/>
      <c r="H28" s="4"/>
      <c r="I28" s="4"/>
      <c r="N28">
        <v>2047</v>
      </c>
      <c r="O28">
        <f>MIN(MAX(VLOOKUP($A28,'Emissions Credit Price'!$A$3:$G$33,5,FALSE),$X28),$Y28)</f>
        <v>63.534468891159946</v>
      </c>
      <c r="P28">
        <f>MIN(MAX(VLOOKUP($A28,'Emissions Credit Price'!$A$3:$G$33,6,FALSE),$X28),$Y28)</f>
        <v>110.84691133589952</v>
      </c>
      <c r="Q28">
        <f>MIN(MAX(VLOOKUP($A28,'Emissions Credit Price'!$A$3:$G$33,7,FALSE),$X28),$Y28)</f>
        <v>139.32654413598658</v>
      </c>
      <c r="R28">
        <f t="shared" si="2"/>
        <v>87.19069011352974</v>
      </c>
      <c r="S28">
        <f t="shared" si="3"/>
        <v>125.08672773594304</v>
      </c>
      <c r="X28">
        <f t="shared" si="4"/>
        <v>63.534468891159946</v>
      </c>
      <c r="Y28">
        <f t="shared" si="5"/>
        <v>233.14247493106365</v>
      </c>
      <c r="AA28">
        <f>X28*'Greenhouse Gas Costs Avoided'!$I$2</f>
        <v>4.0249253213788121</v>
      </c>
      <c r="AB28">
        <f>Y28*'Greenhouse Gas Costs Avoided'!$I$2</f>
        <v>14.76963713109007</v>
      </c>
    </row>
    <row r="29" spans="1:28" x14ac:dyDescent="0.35">
      <c r="A29">
        <v>2048</v>
      </c>
      <c r="B29" s="4">
        <f>MAX(VLOOKUP($A29,'Emissions Credit Price'!$A$3:$G$33,5,FALSE),VLOOKUP($A29,'Greenhouse Gas Costs Avoided'!$A$2:$C$32,3,FALSE))</f>
        <v>115.75688082773114</v>
      </c>
      <c r="C29" s="4">
        <f>MAX(VLOOKUP($A29,'Emissions Credit Price'!$A$3:$G$33,6,FALSE),VLOOKUP($A29,'Greenhouse Gas Costs Avoided'!$A$2:$C$32,3,FALSE))</f>
        <v>115.75688082773114</v>
      </c>
      <c r="D29" s="4">
        <f>MAX(VLOOKUP($A29,'Emissions Credit Price'!$A$3:$G$33,7,FALSE),VLOOKUP($A29,'Greenhouse Gas Costs Avoided'!$A$2:$C$32,3,FALSE))</f>
        <v>142.9856742986068</v>
      </c>
      <c r="E29" s="4">
        <f t="shared" si="0"/>
        <v>115.75688082773114</v>
      </c>
      <c r="F29" s="4">
        <f t="shared" si="1"/>
        <v>129.37127756316897</v>
      </c>
      <c r="G29" s="4"/>
      <c r="H29" s="4"/>
      <c r="I29" s="4"/>
      <c r="N29">
        <v>2048</v>
      </c>
      <c r="O29">
        <f>MIN(MAX(VLOOKUP($A29,'Emissions Credit Price'!$A$3:$G$33,5,FALSE),$X29),$Y29)</f>
        <v>66.711192335717939</v>
      </c>
      <c r="P29">
        <f>MIN(MAX(VLOOKUP($A29,'Emissions Credit Price'!$A$3:$G$33,6,FALSE),$X29),$Y29)</f>
        <v>113.96784710075578</v>
      </c>
      <c r="Q29">
        <f>MIN(MAX(VLOOKUP($A29,'Emissions Credit Price'!$A$3:$G$33,7,FALSE),$X29),$Y29)</f>
        <v>142.9856742986068</v>
      </c>
      <c r="R29">
        <f t="shared" si="2"/>
        <v>90.339519718236858</v>
      </c>
      <c r="S29">
        <f t="shared" si="3"/>
        <v>128.47676069968128</v>
      </c>
      <c r="X29">
        <f t="shared" si="4"/>
        <v>66.711192335717939</v>
      </c>
      <c r="Y29">
        <f t="shared" si="5"/>
        <v>244.79959867761684</v>
      </c>
      <c r="AA29">
        <f>X29*'Greenhouse Gas Costs Avoided'!$I$2</f>
        <v>4.2261715874477526</v>
      </c>
      <c r="AB29">
        <f>Y29*'Greenhouse Gas Costs Avoided'!$I$2</f>
        <v>15.508118987644576</v>
      </c>
    </row>
    <row r="30" spans="1:28" x14ac:dyDescent="0.35">
      <c r="A30">
        <v>2049</v>
      </c>
      <c r="B30" s="4">
        <f>MAX(VLOOKUP($A30,'Emissions Credit Price'!$A$3:$G$33,5,FALSE),VLOOKUP($A30,'Greenhouse Gas Costs Avoided'!$A$2:$C$32,3,FALSE))</f>
        <v>117.20126258493991</v>
      </c>
      <c r="C30" s="4">
        <f>MAX(VLOOKUP($A30,'Emissions Credit Price'!$A$3:$G$33,6,FALSE),VLOOKUP($A30,'Greenhouse Gas Costs Avoided'!$A$2:$C$32,3,FALSE))</f>
        <v>117.20126258493991</v>
      </c>
      <c r="D30" s="4">
        <f>MAX(VLOOKUP($A30,'Emissions Credit Price'!$A$3:$G$33,7,FALSE),VLOOKUP($A30,'Greenhouse Gas Costs Avoided'!$A$2:$C$32,3,FALSE))</f>
        <v>146.72361540812219</v>
      </c>
      <c r="E30" s="4">
        <f t="shared" si="0"/>
        <v>117.20126258493991</v>
      </c>
      <c r="F30" s="4">
        <f t="shared" si="1"/>
        <v>131.96243899653103</v>
      </c>
      <c r="G30" s="4"/>
      <c r="H30" s="4"/>
      <c r="I30" s="4"/>
      <c r="N30">
        <v>2049</v>
      </c>
      <c r="O30">
        <f>MIN(MAX(VLOOKUP($A30,'Emissions Credit Price'!$A$3:$G$33,5,FALSE),$X30),$Y30)</f>
        <v>70.04675195250384</v>
      </c>
      <c r="P30">
        <f>MIN(MAX(VLOOKUP($A30,'Emissions Credit Price'!$A$3:$G$33,6,FALSE),$X30),$Y30)</f>
        <v>117.16284845198182</v>
      </c>
      <c r="Q30">
        <f>MIN(MAX(VLOOKUP($A30,'Emissions Credit Price'!$A$3:$G$33,7,FALSE),$X30),$Y30)</f>
        <v>146.72361540812219</v>
      </c>
      <c r="R30">
        <f t="shared" si="2"/>
        <v>93.604800202242828</v>
      </c>
      <c r="S30">
        <f t="shared" si="3"/>
        <v>131.94323193005201</v>
      </c>
      <c r="X30">
        <f t="shared" si="4"/>
        <v>70.04675195250384</v>
      </c>
      <c r="Y30">
        <f t="shared" si="5"/>
        <v>257.03957861149769</v>
      </c>
      <c r="AA30">
        <f>X30*'Greenhouse Gas Costs Avoided'!$I$2</f>
        <v>4.4374801668201398</v>
      </c>
      <c r="AB30">
        <f>Y30*'Greenhouse Gas Costs Avoided'!$I$2</f>
        <v>16.283524937026804</v>
      </c>
    </row>
    <row r="31" spans="1:28" x14ac:dyDescent="0.35">
      <c r="A31">
        <v>2050</v>
      </c>
      <c r="B31" s="4">
        <f>MAX(VLOOKUP($A31,'Emissions Credit Price'!$A$3:$G$33,5,FALSE),VLOOKUP($A31,'Greenhouse Gas Costs Avoided'!$A$2:$C$32,3,FALSE))</f>
        <v>118.64564434214866</v>
      </c>
      <c r="C31" s="4">
        <f>MAX(VLOOKUP($A31,'Emissions Credit Price'!$A$3:$G$33,6,FALSE),VLOOKUP($A31,'Greenhouse Gas Costs Avoided'!$A$2:$C$32,3,FALSE))</f>
        <v>120.41827982173916</v>
      </c>
      <c r="D31" s="4">
        <f>MAX(VLOOKUP($A31,'Emissions Credit Price'!$A$3:$G$33,7,FALSE),VLOOKUP($A31,'Greenhouse Gas Costs Avoided'!$A$2:$C$32,3,FALSE))</f>
        <v>150.52284977717397</v>
      </c>
      <c r="E31" s="4">
        <f t="shared" si="0"/>
        <v>119.5319620819439</v>
      </c>
      <c r="F31" s="4">
        <f t="shared" si="1"/>
        <v>135.47056479945655</v>
      </c>
      <c r="G31" s="4"/>
      <c r="H31" s="4"/>
      <c r="I31" s="4"/>
      <c r="N31">
        <v>2050</v>
      </c>
      <c r="O31">
        <f>MIN(MAX(VLOOKUP($A31,'Emissions Credit Price'!$A$3:$G$33,5,FALSE),$X31),$Y31)</f>
        <v>73.54908955012904</v>
      </c>
      <c r="P31">
        <f>MIN(MAX(VLOOKUP($A31,'Emissions Credit Price'!$A$3:$G$33,6,FALSE),$X31),$Y31)</f>
        <v>120.41827982173916</v>
      </c>
      <c r="Q31">
        <f>MIN(MAX(VLOOKUP($A31,'Emissions Credit Price'!$A$3:$G$33,7,FALSE),$X31),$Y31)</f>
        <v>150.52284977717397</v>
      </c>
      <c r="R31">
        <f t="shared" si="2"/>
        <v>96.983684685934094</v>
      </c>
      <c r="S31">
        <f t="shared" si="3"/>
        <v>135.47056479945655</v>
      </c>
      <c r="X31">
        <f t="shared" si="4"/>
        <v>73.54908955012904</v>
      </c>
      <c r="Y31">
        <f t="shared" si="5"/>
        <v>269.89155754207258</v>
      </c>
      <c r="AA31">
        <f>X31*'Greenhouse Gas Costs Avoided'!$I$2</f>
        <v>4.6593541751611474</v>
      </c>
      <c r="AB31">
        <f>Y31*'Greenhouse Gas Costs Avoided'!$I$2</f>
        <v>17.097701183878144</v>
      </c>
    </row>
  </sheetData>
  <mergeCells count="3">
    <mergeCell ref="B1:F1"/>
    <mergeCell ref="O1:V1"/>
    <mergeCell ref="AA1:AB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D4026-1D25-4448-9049-F35A0A958849}">
  <dimension ref="A1:BK506"/>
  <sheetViews>
    <sheetView topLeftCell="B1" zoomScale="85" zoomScaleNormal="85" workbookViewId="0">
      <selection activeCell="K23" sqref="K23"/>
    </sheetView>
  </sheetViews>
  <sheetFormatPr defaultRowHeight="14.5" x14ac:dyDescent="0.35"/>
  <cols>
    <col min="1" max="1" width="29.81640625" customWidth="1"/>
    <col min="2" max="2" width="14.453125" customWidth="1"/>
    <col min="3" max="3" width="16.453125" customWidth="1"/>
    <col min="4" max="4" width="3.1796875" customWidth="1"/>
    <col min="34" max="34" width="2.7265625" customWidth="1"/>
  </cols>
  <sheetData>
    <row r="1" spans="1:63" ht="15" thickBot="1" x14ac:dyDescent="0.4">
      <c r="A1" s="180" t="s">
        <v>19</v>
      </c>
      <c r="B1" s="181"/>
    </row>
    <row r="2" spans="1:63" x14ac:dyDescent="0.35">
      <c r="A2" s="5" t="s">
        <v>12</v>
      </c>
      <c r="B2" s="6">
        <v>5</v>
      </c>
    </row>
    <row r="3" spans="1:63" x14ac:dyDescent="0.35">
      <c r="A3" s="7" t="s">
        <v>13</v>
      </c>
      <c r="B3" s="8">
        <v>2023</v>
      </c>
    </row>
    <row r="4" spans="1:63" ht="15" thickBot="1" x14ac:dyDescent="0.4">
      <c r="A4" s="9" t="s">
        <v>14</v>
      </c>
      <c r="B4" s="10">
        <v>2023</v>
      </c>
    </row>
    <row r="5" spans="1:63" ht="15" thickBot="1" x14ac:dyDescent="0.4">
      <c r="E5" s="182" t="s">
        <v>134</v>
      </c>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4"/>
      <c r="AI5" s="182" t="s">
        <v>133</v>
      </c>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4"/>
    </row>
    <row r="6" spans="1:63" ht="15" thickBot="1" x14ac:dyDescent="0.4">
      <c r="A6" s="17" t="s">
        <v>9</v>
      </c>
      <c r="B6" s="18" t="s">
        <v>10</v>
      </c>
      <c r="C6" s="19" t="s">
        <v>11</v>
      </c>
      <c r="E6" s="26">
        <v>2022</v>
      </c>
      <c r="F6" s="27">
        <v>2023</v>
      </c>
      <c r="G6" s="27">
        <v>2024</v>
      </c>
      <c r="H6" s="27">
        <v>2025</v>
      </c>
      <c r="I6" s="27">
        <v>2026</v>
      </c>
      <c r="J6" s="27">
        <v>2027</v>
      </c>
      <c r="K6" s="27">
        <v>2028</v>
      </c>
      <c r="L6" s="27">
        <v>2029</v>
      </c>
      <c r="M6" s="27">
        <v>2030</v>
      </c>
      <c r="N6" s="27">
        <v>2031</v>
      </c>
      <c r="O6" s="27">
        <v>2032</v>
      </c>
      <c r="P6" s="27">
        <v>2033</v>
      </c>
      <c r="Q6" s="27">
        <v>2034</v>
      </c>
      <c r="R6" s="27">
        <v>2035</v>
      </c>
      <c r="S6" s="27">
        <v>2036</v>
      </c>
      <c r="T6" s="27">
        <v>2037</v>
      </c>
      <c r="U6" s="27">
        <v>2038</v>
      </c>
      <c r="V6" s="27">
        <v>2039</v>
      </c>
      <c r="W6" s="27">
        <v>2040</v>
      </c>
      <c r="X6" s="27">
        <v>2041</v>
      </c>
      <c r="Y6" s="27">
        <v>2042</v>
      </c>
      <c r="Z6" s="27">
        <v>2043</v>
      </c>
      <c r="AA6" s="27">
        <v>2044</v>
      </c>
      <c r="AB6" s="27">
        <v>2045</v>
      </c>
      <c r="AC6" s="27">
        <v>2046</v>
      </c>
      <c r="AD6" s="27">
        <v>2047</v>
      </c>
      <c r="AE6" s="27">
        <v>2048</v>
      </c>
      <c r="AF6" s="27">
        <v>2049</v>
      </c>
      <c r="AG6" s="28">
        <v>2050</v>
      </c>
      <c r="AI6" s="152">
        <v>2022</v>
      </c>
      <c r="AJ6" s="153">
        <v>2023</v>
      </c>
      <c r="AK6" s="153">
        <v>2024</v>
      </c>
      <c r="AL6" s="153">
        <v>2025</v>
      </c>
      <c r="AM6" s="153">
        <v>2026</v>
      </c>
      <c r="AN6" s="153">
        <v>2027</v>
      </c>
      <c r="AO6" s="153">
        <v>2028</v>
      </c>
      <c r="AP6" s="153">
        <v>2029</v>
      </c>
      <c r="AQ6" s="153">
        <v>2030</v>
      </c>
      <c r="AR6" s="153">
        <v>2031</v>
      </c>
      <c r="AS6" s="153">
        <v>2032</v>
      </c>
      <c r="AT6" s="153">
        <v>2033</v>
      </c>
      <c r="AU6" s="153">
        <v>2034</v>
      </c>
      <c r="AV6" s="153">
        <v>2035</v>
      </c>
      <c r="AW6" s="153">
        <v>2036</v>
      </c>
      <c r="AX6" s="153">
        <v>2037</v>
      </c>
      <c r="AY6" s="153">
        <v>2038</v>
      </c>
      <c r="AZ6" s="153">
        <v>2039</v>
      </c>
      <c r="BA6" s="153">
        <v>2040</v>
      </c>
      <c r="BB6" s="153">
        <v>2041</v>
      </c>
      <c r="BC6" s="153">
        <v>2042</v>
      </c>
      <c r="BD6" s="153">
        <v>2043</v>
      </c>
      <c r="BE6" s="153">
        <v>2044</v>
      </c>
      <c r="BF6" s="153">
        <v>2045</v>
      </c>
      <c r="BG6" s="153">
        <v>2046</v>
      </c>
      <c r="BH6" s="153">
        <v>2047</v>
      </c>
      <c r="BI6" s="153">
        <v>2048</v>
      </c>
      <c r="BJ6" s="153">
        <v>2049</v>
      </c>
      <c r="BK6" s="154">
        <v>2050</v>
      </c>
    </row>
    <row r="7" spans="1:63" x14ac:dyDescent="0.35">
      <c r="A7" s="11">
        <v>1</v>
      </c>
      <c r="B7" s="12">
        <f ca="1">RANDBETWEEN(1,$B$2)</f>
        <v>4</v>
      </c>
      <c r="C7" s="13">
        <f ca="1">RANDBETWEEN($B$3,$B$4)</f>
        <v>2023</v>
      </c>
      <c r="E7" s="20">
        <f ca="1">IF(E$6&lt;$C7,0,VLOOKUP(E$6,'MonteCarlo Policy Paths'!$A$2:$I$31,'Monte Carlo_WA Complance Price'!$B7+1,FALSE))</f>
        <v>0</v>
      </c>
      <c r="F7" s="21">
        <f ca="1">IF(F$6&lt;$C7,0,VLOOKUP(F$6,'MonteCarlo Policy Paths'!$A$2:$I$31,'Monte Carlo_WA Complance Price'!$B7+1,FALSE))</f>
        <v>82.346532180449415</v>
      </c>
      <c r="G7" s="21">
        <f ca="1">IF(G$6&lt;$C7,0,VLOOKUP(G$6,'MonteCarlo Policy Paths'!$A$2:$I$31,'Monte Carlo_WA Complance Price'!$B7+1,FALSE))</f>
        <v>84.002844861871253</v>
      </c>
      <c r="H7" s="21">
        <f ca="1">IF(H$6&lt;$C7,0,VLOOKUP(H$6,'MonteCarlo Policy Paths'!$A$2:$I$31,'Monte Carlo_WA Complance Price'!$B7+1,FALSE))</f>
        <v>85.659157543293105</v>
      </c>
      <c r="I7" s="21">
        <f ca="1">IF(I$6&lt;$C7,0,VLOOKUP(I$6,'MonteCarlo Policy Paths'!$A$2:$I$31,'Monte Carlo_WA Complance Price'!$B7+1,FALSE))</f>
        <v>86.918851036576825</v>
      </c>
      <c r="J7" s="21">
        <f ca="1">IF(J$6&lt;$C7,0,VLOOKUP(J$6,'MonteCarlo Policy Paths'!$A$2:$I$31,'Monte Carlo_WA Complance Price'!$B7+1,FALSE))</f>
        <v>88.178544529860531</v>
      </c>
      <c r="K7" s="21">
        <f ca="1">IF(K$6&lt;$C7,0,VLOOKUP(K$6,'MonteCarlo Policy Paths'!$A$2:$I$31,'Monte Carlo_WA Complance Price'!$B7+1,FALSE))</f>
        <v>89.438238023144251</v>
      </c>
      <c r="L7" s="21">
        <f ca="1">IF(L$6&lt;$C7,0,VLOOKUP(L$6,'MonteCarlo Policy Paths'!$A$2:$I$31,'Monte Carlo_WA Complance Price'!$B7+1,FALSE))</f>
        <v>90.697931516427971</v>
      </c>
      <c r="M7" s="21">
        <f ca="1">IF(M$6&lt;$C7,0,VLOOKUP(M$6,'MonteCarlo Policy Paths'!$A$2:$I$31,'Monte Carlo_WA Complance Price'!$B7+1,FALSE))</f>
        <v>91.95762500971172</v>
      </c>
      <c r="N7" s="21">
        <f ca="1">IF(N$6&lt;$C7,0,VLOOKUP(N$6,'MonteCarlo Policy Paths'!$A$2:$I$31,'Monte Carlo_WA Complance Price'!$B7+1,FALSE))</f>
        <v>93.21731850299544</v>
      </c>
      <c r="O7" s="21">
        <f ca="1">IF(O$6&lt;$C7,0,VLOOKUP(O$6,'MonteCarlo Policy Paths'!$A$2:$I$31,'Monte Carlo_WA Complance Price'!$B7+1,FALSE))</f>
        <v>94.47701199627916</v>
      </c>
      <c r="P7" s="21">
        <f ca="1">IF(P$6&lt;$C7,0,VLOOKUP(P$6,'MonteCarlo Policy Paths'!$A$2:$I$31,'Monte Carlo_WA Complance Price'!$B7+1,FALSE))</f>
        <v>95.73670548956288</v>
      </c>
      <c r="Q7" s="21">
        <f ca="1">IF(Q$6&lt;$C7,0,VLOOKUP(Q$6,'MonteCarlo Policy Paths'!$A$2:$I$31,'Monte Carlo_WA Complance Price'!$B7+1,FALSE))</f>
        <v>96.996398982846586</v>
      </c>
      <c r="R7" s="21">
        <f ca="1">IF(R$6&lt;$C7,0,VLOOKUP(R$6,'MonteCarlo Policy Paths'!$A$2:$I$31,'Monte Carlo_WA Complance Price'!$B7+1,FALSE))</f>
        <v>98.25609247613032</v>
      </c>
      <c r="S7" s="21">
        <f ca="1">IF(S$6&lt;$C7,0,VLOOKUP(S$6,'MonteCarlo Policy Paths'!$A$2:$I$31,'Monte Carlo_WA Complance Price'!$B7+1,FALSE))</f>
        <v>99.65157958594628</v>
      </c>
      <c r="T7" s="21">
        <f ca="1">IF(T$6&lt;$C7,0,VLOOKUP(T$6,'MonteCarlo Policy Paths'!$A$2:$I$31,'Monte Carlo_WA Complance Price'!$B7+1,FALSE))</f>
        <v>101.04706669576224</v>
      </c>
      <c r="U7" s="21">
        <f ca="1">IF(U$6&lt;$C7,0,VLOOKUP(U$6,'MonteCarlo Policy Paths'!$A$2:$I$31,'Monte Carlo_WA Complance Price'!$B7+1,FALSE))</f>
        <v>102.4425538055782</v>
      </c>
      <c r="V7" s="21">
        <f ca="1">IF(V$6&lt;$C7,0,VLOOKUP(V$6,'MonteCarlo Policy Paths'!$A$2:$I$31,'Monte Carlo_WA Complance Price'!$B7+1,FALSE))</f>
        <v>103.83804091539416</v>
      </c>
      <c r="W7" s="21">
        <f ca="1">IF(W$6&lt;$C7,0,VLOOKUP(W$6,'MonteCarlo Policy Paths'!$A$2:$I$31,'Monte Carlo_WA Complance Price'!$B7+1,FALSE))</f>
        <v>105.23352802521011</v>
      </c>
      <c r="X7" s="21">
        <f ca="1">IF(X$6&lt;$C7,0,VLOOKUP(X$6,'MonteCarlo Policy Paths'!$A$2:$I$31,'Monte Carlo_WA Complance Price'!$B7+1,FALSE))</f>
        <v>106.47156953138905</v>
      </c>
      <c r="Y7" s="21">
        <f ca="1">IF(Y$6&lt;$C7,0,VLOOKUP(Y$6,'MonteCarlo Policy Paths'!$A$2:$I$31,'Monte Carlo_WA Complance Price'!$B7+1,FALSE))</f>
        <v>107.709611037568</v>
      </c>
      <c r="Z7" s="21">
        <f ca="1">IF(Z$6&lt;$C7,0,VLOOKUP(Z$6,'MonteCarlo Policy Paths'!$A$2:$I$31,'Monte Carlo_WA Complance Price'!$B7+1,FALSE))</f>
        <v>108.94765254374694</v>
      </c>
      <c r="AA7" s="21">
        <f ca="1">IF(AA$6&lt;$C7,0,VLOOKUP(AA$6,'MonteCarlo Policy Paths'!$A$2:$I$31,'Monte Carlo_WA Complance Price'!$B7+1,FALSE))</f>
        <v>110.18569404992589</v>
      </c>
      <c r="AB7" s="21">
        <f ca="1">IF(AB$6&lt;$C7,0,VLOOKUP(AB$6,'MonteCarlo Policy Paths'!$A$2:$I$31,'Monte Carlo_WA Complance Price'!$B7+1,FALSE))</f>
        <v>111.42373555610482</v>
      </c>
      <c r="AC7" s="21">
        <f ca="1">IF(AC$6&lt;$C7,0,VLOOKUP(AC$6,'MonteCarlo Policy Paths'!$A$2:$I$31,'Monte Carlo_WA Complance Price'!$B7+1,FALSE))</f>
        <v>112.86811731331359</v>
      </c>
      <c r="AD7" s="21">
        <f ca="1">IF(AD$6&lt;$C7,0,VLOOKUP(AD$6,'MonteCarlo Policy Paths'!$A$2:$I$31,'Monte Carlo_WA Complance Price'!$B7+1,FALSE))</f>
        <v>114.31249907052236</v>
      </c>
      <c r="AE7" s="21">
        <f ca="1">IF(AE$6&lt;$C7,0,VLOOKUP(AE$6,'MonteCarlo Policy Paths'!$A$2:$I$31,'Monte Carlo_WA Complance Price'!$B7+1,FALSE))</f>
        <v>115.75688082773114</v>
      </c>
      <c r="AF7" s="21">
        <f ca="1">IF(AF$6&lt;$C7,0,VLOOKUP(AF$6,'MonteCarlo Policy Paths'!$A$2:$I$31,'Monte Carlo_WA Complance Price'!$B7+1,FALSE))</f>
        <v>117.20126258493991</v>
      </c>
      <c r="AG7" s="22">
        <f ca="1">IF(AG$6&lt;$C7,0,VLOOKUP(AG$6,'MonteCarlo Policy Paths'!$A$2:$I$31,'Monte Carlo_WA Complance Price'!$B7+1,FALSE))</f>
        <v>119.5319620819439</v>
      </c>
      <c r="AI7" s="151">
        <f ca="1">E7*VLOOKUP(AI$6,'Greenhouse Gas Costs Avoided'!$A$2:$I$32,9,FALSE)</f>
        <v>0</v>
      </c>
      <c r="AJ7" s="155">
        <f ca="1">F7*VLOOKUP(AJ$6,'Greenhouse Gas Costs Avoided'!$A$2:$I$32,9,FALSE)</f>
        <v>5.2166744805659615</v>
      </c>
      <c r="AK7" s="155">
        <f ca="1">G7*VLOOKUP(AK$6,'Greenhouse Gas Costs Avoided'!$A$2:$I$32,9,FALSE)</f>
        <v>5.3216023247413169</v>
      </c>
      <c r="AL7" s="155">
        <f ca="1">H7*VLOOKUP(AL$6,'Greenhouse Gas Costs Avoided'!$A$2:$I$32,9,FALSE)</f>
        <v>5.4265301689166732</v>
      </c>
      <c r="AM7" s="155">
        <f ca="1">I7*VLOOKUP(AM$6,'Greenhouse Gas Costs Avoided'!$A$2:$I$32,9,FALSE)</f>
        <v>5.5063320831654474</v>
      </c>
      <c r="AN7" s="155">
        <f ca="1">J7*VLOOKUP(AN$6,'Greenhouse Gas Costs Avoided'!$A$2:$I$32,9,FALSE)</f>
        <v>5.5861339974142208</v>
      </c>
      <c r="AO7" s="155">
        <f ca="1">K7*VLOOKUP(AO$6,'Greenhouse Gas Costs Avoided'!$A$2:$I$32,9,FALSE)</f>
        <v>5.665935911662995</v>
      </c>
      <c r="AP7" s="155">
        <f ca="1">L7*VLOOKUP(AP$6,'Greenhouse Gas Costs Avoided'!$A$2:$I$32,9,FALSE)</f>
        <v>5.7457378259117702</v>
      </c>
      <c r="AQ7" s="155">
        <f ca="1">M7*VLOOKUP(AQ$6,'Greenhouse Gas Costs Avoided'!$A$2:$I$32,9,FALSE)</f>
        <v>5.8255397401605462</v>
      </c>
      <c r="AR7" s="155">
        <f ca="1">N7*VLOOKUP(AR$6,'Greenhouse Gas Costs Avoided'!$A$2:$I$32,9,FALSE)</f>
        <v>5.9053416544093205</v>
      </c>
      <c r="AS7" s="155">
        <f ca="1">O7*VLOOKUP(AS$6,'Greenhouse Gas Costs Avoided'!$A$2:$I$32,9,FALSE)</f>
        <v>5.9851435686580947</v>
      </c>
      <c r="AT7" s="155">
        <f ca="1">P7*VLOOKUP(AT$6,'Greenhouse Gas Costs Avoided'!$A$2:$I$32,9,FALSE)</f>
        <v>6.0649454829068699</v>
      </c>
      <c r="AU7" s="155">
        <f ca="1">Q7*VLOOKUP(AU$6,'Greenhouse Gas Costs Avoided'!$A$2:$I$32,9,FALSE)</f>
        <v>6.1447473971556432</v>
      </c>
      <c r="AV7" s="155">
        <f ca="1">R7*VLOOKUP(AV$6,'Greenhouse Gas Costs Avoided'!$A$2:$I$32,9,FALSE)</f>
        <v>6.2245493114044184</v>
      </c>
      <c r="AW7" s="155">
        <f ca="1">S7*VLOOKUP(AW$6,'Greenhouse Gas Costs Avoided'!$A$2:$I$32,9,FALSE)</f>
        <v>6.312953786990386</v>
      </c>
      <c r="AX7" s="155">
        <f ca="1">T7*VLOOKUP(AX$6,'Greenhouse Gas Costs Avoided'!$A$2:$I$32,9,FALSE)</f>
        <v>6.4013582625763545</v>
      </c>
      <c r="AY7" s="155">
        <f ca="1">U7*VLOOKUP(AY$6,'Greenhouse Gas Costs Avoided'!$A$2:$I$32,9,FALSE)</f>
        <v>6.4897627381623222</v>
      </c>
      <c r="AZ7" s="155">
        <f ca="1">V7*VLOOKUP(AZ$6,'Greenhouse Gas Costs Avoided'!$A$2:$I$32,9,FALSE)</f>
        <v>6.5781672137482907</v>
      </c>
      <c r="BA7" s="155">
        <f ca="1">W7*VLOOKUP(BA$6,'Greenhouse Gas Costs Avoided'!$A$2:$I$32,9,FALSE)</f>
        <v>6.6665716893342575</v>
      </c>
      <c r="BB7" s="155">
        <f ca="1">X7*VLOOKUP(BB$6,'Greenhouse Gas Costs Avoided'!$A$2:$I$32,9,FALSE)</f>
        <v>6.7450019445028957</v>
      </c>
      <c r="BC7" s="155">
        <f ca="1">Y7*VLOOKUP(BC$6,'Greenhouse Gas Costs Avoided'!$A$2:$I$32,9,FALSE)</f>
        <v>6.8234321996715348</v>
      </c>
      <c r="BD7" s="155">
        <f ca="1">Z7*VLOOKUP(BD$6,'Greenhouse Gas Costs Avoided'!$A$2:$I$32,9,FALSE)</f>
        <v>6.901862454840173</v>
      </c>
      <c r="BE7" s="155">
        <f ca="1">AA7*VLOOKUP(BE$6,'Greenhouse Gas Costs Avoided'!$A$2:$I$32,9,FALSE)</f>
        <v>6.9802927100088112</v>
      </c>
      <c r="BF7" s="155">
        <f ca="1">AB7*VLOOKUP(BF$6,'Greenhouse Gas Costs Avoided'!$A$2:$I$32,9,FALSE)</f>
        <v>7.0587229651774486</v>
      </c>
      <c r="BG7" s="155">
        <f ca="1">AC7*VLOOKUP(BG$6,'Greenhouse Gas Costs Avoided'!$A$2:$I$32,9,FALSE)</f>
        <v>7.1502249295408609</v>
      </c>
      <c r="BH7" s="155">
        <f ca="1">AD7*VLOOKUP(BH$6,'Greenhouse Gas Costs Avoided'!$A$2:$I$32,9,FALSE)</f>
        <v>7.2417268939042723</v>
      </c>
      <c r="BI7" s="155">
        <f ca="1">AE7*VLOOKUP(BI$6,'Greenhouse Gas Costs Avoided'!$A$2:$I$32,9,FALSE)</f>
        <v>7.3332288582676846</v>
      </c>
      <c r="BJ7" s="155">
        <f ca="1">AF7*VLOOKUP(BJ$6,'Greenhouse Gas Costs Avoided'!$A$2:$I$32,9,FALSE)</f>
        <v>7.424730822631096</v>
      </c>
      <c r="BK7" s="156">
        <f ca="1">AG7*VLOOKUP(BK$6,'Greenhouse Gas Costs Avoided'!$A$2:$I$32,9,FALSE)</f>
        <v>7.5723812490175435</v>
      </c>
    </row>
    <row r="8" spans="1:63" x14ac:dyDescent="0.35">
      <c r="A8" s="11">
        <v>2</v>
      </c>
      <c r="B8" s="12">
        <f t="shared" ref="B8:B71" ca="1" si="0">RANDBETWEEN(1,$B$2)</f>
        <v>1</v>
      </c>
      <c r="C8" s="13">
        <f t="shared" ref="C8:C71" ca="1" si="1">RANDBETWEEN($B$3,$B$4)</f>
        <v>2023</v>
      </c>
      <c r="E8" s="20">
        <f ca="1">IF(E$6&lt;$C8,0,VLOOKUP(E$6,'MonteCarlo Policy Paths'!$A$2:$I$31,'Monte Carlo_WA Complance Price'!$B8+1,FALSE))</f>
        <v>0</v>
      </c>
      <c r="F8" s="21">
        <f ca="1">IF(F$6&lt;$C8,0,VLOOKUP(F$6,'MonteCarlo Policy Paths'!$A$2:$I$31,'Monte Carlo_WA Complance Price'!$B8+1,FALSE))</f>
        <v>82.346532180449415</v>
      </c>
      <c r="G8" s="21">
        <f ca="1">IF(G$6&lt;$C8,0,VLOOKUP(G$6,'MonteCarlo Policy Paths'!$A$2:$I$31,'Monte Carlo_WA Complance Price'!$B8+1,FALSE))</f>
        <v>84.002844861871253</v>
      </c>
      <c r="H8" s="21">
        <f ca="1">IF(H$6&lt;$C8,0,VLOOKUP(H$6,'MonteCarlo Policy Paths'!$A$2:$I$31,'Monte Carlo_WA Complance Price'!$B8+1,FALSE))</f>
        <v>85.659157543293105</v>
      </c>
      <c r="I8" s="21">
        <f ca="1">IF(I$6&lt;$C8,0,VLOOKUP(I$6,'MonteCarlo Policy Paths'!$A$2:$I$31,'Monte Carlo_WA Complance Price'!$B8+1,FALSE))</f>
        <v>86.918851036576825</v>
      </c>
      <c r="J8" s="21">
        <f ca="1">IF(J$6&lt;$C8,0,VLOOKUP(J$6,'MonteCarlo Policy Paths'!$A$2:$I$31,'Monte Carlo_WA Complance Price'!$B8+1,FALSE))</f>
        <v>88.178544529860531</v>
      </c>
      <c r="K8" s="21">
        <f ca="1">IF(K$6&lt;$C8,0,VLOOKUP(K$6,'MonteCarlo Policy Paths'!$A$2:$I$31,'Monte Carlo_WA Complance Price'!$B8+1,FALSE))</f>
        <v>89.438238023144251</v>
      </c>
      <c r="L8" s="21">
        <f ca="1">IF(L$6&lt;$C8,0,VLOOKUP(L$6,'MonteCarlo Policy Paths'!$A$2:$I$31,'Monte Carlo_WA Complance Price'!$B8+1,FALSE))</f>
        <v>90.697931516427971</v>
      </c>
      <c r="M8" s="21">
        <f ca="1">IF(M$6&lt;$C8,0,VLOOKUP(M$6,'MonteCarlo Policy Paths'!$A$2:$I$31,'Monte Carlo_WA Complance Price'!$B8+1,FALSE))</f>
        <v>91.95762500971172</v>
      </c>
      <c r="N8" s="21">
        <f ca="1">IF(N$6&lt;$C8,0,VLOOKUP(N$6,'MonteCarlo Policy Paths'!$A$2:$I$31,'Monte Carlo_WA Complance Price'!$B8+1,FALSE))</f>
        <v>93.21731850299544</v>
      </c>
      <c r="O8" s="21">
        <f ca="1">IF(O$6&lt;$C8,0,VLOOKUP(O$6,'MonteCarlo Policy Paths'!$A$2:$I$31,'Monte Carlo_WA Complance Price'!$B8+1,FALSE))</f>
        <v>94.47701199627916</v>
      </c>
      <c r="P8" s="21">
        <f ca="1">IF(P$6&lt;$C8,0,VLOOKUP(P$6,'MonteCarlo Policy Paths'!$A$2:$I$31,'Monte Carlo_WA Complance Price'!$B8+1,FALSE))</f>
        <v>95.73670548956288</v>
      </c>
      <c r="Q8" s="21">
        <f ca="1">IF(Q$6&lt;$C8,0,VLOOKUP(Q$6,'MonteCarlo Policy Paths'!$A$2:$I$31,'Monte Carlo_WA Complance Price'!$B8+1,FALSE))</f>
        <v>96.996398982846586</v>
      </c>
      <c r="R8" s="21">
        <f ca="1">IF(R$6&lt;$C8,0,VLOOKUP(R$6,'MonteCarlo Policy Paths'!$A$2:$I$31,'Monte Carlo_WA Complance Price'!$B8+1,FALSE))</f>
        <v>98.25609247613032</v>
      </c>
      <c r="S8" s="21">
        <f ca="1">IF(S$6&lt;$C8,0,VLOOKUP(S$6,'MonteCarlo Policy Paths'!$A$2:$I$31,'Monte Carlo_WA Complance Price'!$B8+1,FALSE))</f>
        <v>99.65157958594628</v>
      </c>
      <c r="T8" s="21">
        <f ca="1">IF(T$6&lt;$C8,0,VLOOKUP(T$6,'MonteCarlo Policy Paths'!$A$2:$I$31,'Monte Carlo_WA Complance Price'!$B8+1,FALSE))</f>
        <v>101.04706669576224</v>
      </c>
      <c r="U8" s="21">
        <f ca="1">IF(U$6&lt;$C8,0,VLOOKUP(U$6,'MonteCarlo Policy Paths'!$A$2:$I$31,'Monte Carlo_WA Complance Price'!$B8+1,FALSE))</f>
        <v>102.4425538055782</v>
      </c>
      <c r="V8" s="21">
        <f ca="1">IF(V$6&lt;$C8,0,VLOOKUP(V$6,'MonteCarlo Policy Paths'!$A$2:$I$31,'Monte Carlo_WA Complance Price'!$B8+1,FALSE))</f>
        <v>103.83804091539416</v>
      </c>
      <c r="W8" s="21">
        <f ca="1">IF(W$6&lt;$C8,0,VLOOKUP(W$6,'MonteCarlo Policy Paths'!$A$2:$I$31,'Monte Carlo_WA Complance Price'!$B8+1,FALSE))</f>
        <v>105.23352802521011</v>
      </c>
      <c r="X8" s="21">
        <f ca="1">IF(X$6&lt;$C8,0,VLOOKUP(X$6,'MonteCarlo Policy Paths'!$A$2:$I$31,'Monte Carlo_WA Complance Price'!$B8+1,FALSE))</f>
        <v>106.47156953138905</v>
      </c>
      <c r="Y8" s="21">
        <f ca="1">IF(Y$6&lt;$C8,0,VLOOKUP(Y$6,'MonteCarlo Policy Paths'!$A$2:$I$31,'Monte Carlo_WA Complance Price'!$B8+1,FALSE))</f>
        <v>107.709611037568</v>
      </c>
      <c r="Z8" s="21">
        <f ca="1">IF(Z$6&lt;$C8,0,VLOOKUP(Z$6,'MonteCarlo Policy Paths'!$A$2:$I$31,'Monte Carlo_WA Complance Price'!$B8+1,FALSE))</f>
        <v>108.94765254374694</v>
      </c>
      <c r="AA8" s="21">
        <f ca="1">IF(AA$6&lt;$C8,0,VLOOKUP(AA$6,'MonteCarlo Policy Paths'!$A$2:$I$31,'Monte Carlo_WA Complance Price'!$B8+1,FALSE))</f>
        <v>110.18569404992589</v>
      </c>
      <c r="AB8" s="21">
        <f ca="1">IF(AB$6&lt;$C8,0,VLOOKUP(AB$6,'MonteCarlo Policy Paths'!$A$2:$I$31,'Monte Carlo_WA Complance Price'!$B8+1,FALSE))</f>
        <v>111.42373555610482</v>
      </c>
      <c r="AC8" s="21">
        <f ca="1">IF(AC$6&lt;$C8,0,VLOOKUP(AC$6,'MonteCarlo Policy Paths'!$A$2:$I$31,'Monte Carlo_WA Complance Price'!$B8+1,FALSE))</f>
        <v>112.86811731331359</v>
      </c>
      <c r="AD8" s="21">
        <f ca="1">IF(AD$6&lt;$C8,0,VLOOKUP(AD$6,'MonteCarlo Policy Paths'!$A$2:$I$31,'Monte Carlo_WA Complance Price'!$B8+1,FALSE))</f>
        <v>114.31249907052236</v>
      </c>
      <c r="AE8" s="21">
        <f ca="1">IF(AE$6&lt;$C8,0,VLOOKUP(AE$6,'MonteCarlo Policy Paths'!$A$2:$I$31,'Monte Carlo_WA Complance Price'!$B8+1,FALSE))</f>
        <v>115.75688082773114</v>
      </c>
      <c r="AF8" s="21">
        <f ca="1">IF(AF$6&lt;$C8,0,VLOOKUP(AF$6,'MonteCarlo Policy Paths'!$A$2:$I$31,'Monte Carlo_WA Complance Price'!$B8+1,FALSE))</f>
        <v>117.20126258493991</v>
      </c>
      <c r="AG8" s="22">
        <f ca="1">IF(AG$6&lt;$C8,0,VLOOKUP(AG$6,'MonteCarlo Policy Paths'!$A$2:$I$31,'Monte Carlo_WA Complance Price'!$B8+1,FALSE))</f>
        <v>118.64564434214866</v>
      </c>
      <c r="AI8" s="20">
        <f ca="1">E8*VLOOKUP(AI$6,'Greenhouse Gas Costs Avoided'!$A$2:$I$32,9,FALSE)</f>
        <v>0</v>
      </c>
      <c r="AJ8" s="21">
        <f ca="1">F8*VLOOKUP(AJ$6,'Greenhouse Gas Costs Avoided'!$A$2:$I$32,9,FALSE)</f>
        <v>5.2166744805659615</v>
      </c>
      <c r="AK8" s="21">
        <f ca="1">G8*VLOOKUP(AK$6,'Greenhouse Gas Costs Avoided'!$A$2:$I$32,9,FALSE)</f>
        <v>5.3216023247413169</v>
      </c>
      <c r="AL8" s="21">
        <f ca="1">H8*VLOOKUP(AL$6,'Greenhouse Gas Costs Avoided'!$A$2:$I$32,9,FALSE)</f>
        <v>5.4265301689166732</v>
      </c>
      <c r="AM8" s="21">
        <f ca="1">I8*VLOOKUP(AM$6,'Greenhouse Gas Costs Avoided'!$A$2:$I$32,9,FALSE)</f>
        <v>5.5063320831654474</v>
      </c>
      <c r="AN8" s="21">
        <f ca="1">J8*VLOOKUP(AN$6,'Greenhouse Gas Costs Avoided'!$A$2:$I$32,9,FALSE)</f>
        <v>5.5861339974142208</v>
      </c>
      <c r="AO8" s="21">
        <f ca="1">K8*VLOOKUP(AO$6,'Greenhouse Gas Costs Avoided'!$A$2:$I$32,9,FALSE)</f>
        <v>5.665935911662995</v>
      </c>
      <c r="AP8" s="21">
        <f ca="1">L8*VLOOKUP(AP$6,'Greenhouse Gas Costs Avoided'!$A$2:$I$32,9,FALSE)</f>
        <v>5.7457378259117702</v>
      </c>
      <c r="AQ8" s="21">
        <f ca="1">M8*VLOOKUP(AQ$6,'Greenhouse Gas Costs Avoided'!$A$2:$I$32,9,FALSE)</f>
        <v>5.8255397401605462</v>
      </c>
      <c r="AR8" s="21">
        <f ca="1">N8*VLOOKUP(AR$6,'Greenhouse Gas Costs Avoided'!$A$2:$I$32,9,FALSE)</f>
        <v>5.9053416544093205</v>
      </c>
      <c r="AS8" s="21">
        <f ca="1">O8*VLOOKUP(AS$6,'Greenhouse Gas Costs Avoided'!$A$2:$I$32,9,FALSE)</f>
        <v>5.9851435686580947</v>
      </c>
      <c r="AT8" s="21">
        <f ca="1">P8*VLOOKUP(AT$6,'Greenhouse Gas Costs Avoided'!$A$2:$I$32,9,FALSE)</f>
        <v>6.0649454829068699</v>
      </c>
      <c r="AU8" s="21">
        <f ca="1">Q8*VLOOKUP(AU$6,'Greenhouse Gas Costs Avoided'!$A$2:$I$32,9,FALSE)</f>
        <v>6.1447473971556432</v>
      </c>
      <c r="AV8" s="21">
        <f ca="1">R8*VLOOKUP(AV$6,'Greenhouse Gas Costs Avoided'!$A$2:$I$32,9,FALSE)</f>
        <v>6.2245493114044184</v>
      </c>
      <c r="AW8" s="21">
        <f ca="1">S8*VLOOKUP(AW$6,'Greenhouse Gas Costs Avoided'!$A$2:$I$32,9,FALSE)</f>
        <v>6.312953786990386</v>
      </c>
      <c r="AX8" s="21">
        <f ca="1">T8*VLOOKUP(AX$6,'Greenhouse Gas Costs Avoided'!$A$2:$I$32,9,FALSE)</f>
        <v>6.4013582625763545</v>
      </c>
      <c r="AY8" s="21">
        <f ca="1">U8*VLOOKUP(AY$6,'Greenhouse Gas Costs Avoided'!$A$2:$I$32,9,FALSE)</f>
        <v>6.4897627381623222</v>
      </c>
      <c r="AZ8" s="21">
        <f ca="1">V8*VLOOKUP(AZ$6,'Greenhouse Gas Costs Avoided'!$A$2:$I$32,9,FALSE)</f>
        <v>6.5781672137482907</v>
      </c>
      <c r="BA8" s="21">
        <f ca="1">W8*VLOOKUP(BA$6,'Greenhouse Gas Costs Avoided'!$A$2:$I$32,9,FALSE)</f>
        <v>6.6665716893342575</v>
      </c>
      <c r="BB8" s="21">
        <f ca="1">X8*VLOOKUP(BB$6,'Greenhouse Gas Costs Avoided'!$A$2:$I$32,9,FALSE)</f>
        <v>6.7450019445028957</v>
      </c>
      <c r="BC8" s="21">
        <f ca="1">Y8*VLOOKUP(BC$6,'Greenhouse Gas Costs Avoided'!$A$2:$I$32,9,FALSE)</f>
        <v>6.8234321996715348</v>
      </c>
      <c r="BD8" s="21">
        <f ca="1">Z8*VLOOKUP(BD$6,'Greenhouse Gas Costs Avoided'!$A$2:$I$32,9,FALSE)</f>
        <v>6.901862454840173</v>
      </c>
      <c r="BE8" s="21">
        <f ca="1">AA8*VLOOKUP(BE$6,'Greenhouse Gas Costs Avoided'!$A$2:$I$32,9,FALSE)</f>
        <v>6.9802927100088112</v>
      </c>
      <c r="BF8" s="21">
        <f ca="1">AB8*VLOOKUP(BF$6,'Greenhouse Gas Costs Avoided'!$A$2:$I$32,9,FALSE)</f>
        <v>7.0587229651774486</v>
      </c>
      <c r="BG8" s="21">
        <f ca="1">AC8*VLOOKUP(BG$6,'Greenhouse Gas Costs Avoided'!$A$2:$I$32,9,FALSE)</f>
        <v>7.1502249295408609</v>
      </c>
      <c r="BH8" s="21">
        <f ca="1">AD8*VLOOKUP(BH$6,'Greenhouse Gas Costs Avoided'!$A$2:$I$32,9,FALSE)</f>
        <v>7.2417268939042723</v>
      </c>
      <c r="BI8" s="21">
        <f ca="1">AE8*VLOOKUP(BI$6,'Greenhouse Gas Costs Avoided'!$A$2:$I$32,9,FALSE)</f>
        <v>7.3332288582676846</v>
      </c>
      <c r="BJ8" s="21">
        <f ca="1">AF8*VLOOKUP(BJ$6,'Greenhouse Gas Costs Avoided'!$A$2:$I$32,9,FALSE)</f>
        <v>7.424730822631096</v>
      </c>
      <c r="BK8" s="22">
        <f ca="1">AG8*VLOOKUP(BK$6,'Greenhouse Gas Costs Avoided'!$A$2:$I$32,9,FALSE)</f>
        <v>7.5162327869945065</v>
      </c>
    </row>
    <row r="9" spans="1:63" x14ac:dyDescent="0.35">
      <c r="A9" s="11">
        <v>3</v>
      </c>
      <c r="B9" s="12">
        <f ca="1">RANDBETWEEN(1,$B$2)</f>
        <v>2</v>
      </c>
      <c r="C9" s="13">
        <f t="shared" ca="1" si="1"/>
        <v>2023</v>
      </c>
      <c r="E9" s="20">
        <f ca="1">IF(E$6&lt;$C9,0,VLOOKUP(E$6,'MonteCarlo Policy Paths'!$A$2:$I$31,'Monte Carlo_WA Complance Price'!$B9+1,FALSE))</f>
        <v>0</v>
      </c>
      <c r="F9" s="21">
        <f ca="1">IF(F$6&lt;$C9,0,VLOOKUP(F$6,'MonteCarlo Policy Paths'!$A$2:$I$31,'Monte Carlo_WA Complance Price'!$B9+1,FALSE))</f>
        <v>82.346532180449415</v>
      </c>
      <c r="G9" s="21">
        <f ca="1">IF(G$6&lt;$C9,0,VLOOKUP(G$6,'MonteCarlo Policy Paths'!$A$2:$I$31,'Monte Carlo_WA Complance Price'!$B9+1,FALSE))</f>
        <v>84.002844861871253</v>
      </c>
      <c r="H9" s="21">
        <f ca="1">IF(H$6&lt;$C9,0,VLOOKUP(H$6,'MonteCarlo Policy Paths'!$A$2:$I$31,'Monte Carlo_WA Complance Price'!$B9+1,FALSE))</f>
        <v>85.659157543293105</v>
      </c>
      <c r="I9" s="21">
        <f ca="1">IF(I$6&lt;$C9,0,VLOOKUP(I$6,'MonteCarlo Policy Paths'!$A$2:$I$31,'Monte Carlo_WA Complance Price'!$B9+1,FALSE))</f>
        <v>86.918851036576825</v>
      </c>
      <c r="J9" s="21">
        <f ca="1">IF(J$6&lt;$C9,0,VLOOKUP(J$6,'MonteCarlo Policy Paths'!$A$2:$I$31,'Monte Carlo_WA Complance Price'!$B9+1,FALSE))</f>
        <v>88.178544529860531</v>
      </c>
      <c r="K9" s="21">
        <f ca="1">IF(K$6&lt;$C9,0,VLOOKUP(K$6,'MonteCarlo Policy Paths'!$A$2:$I$31,'Monte Carlo_WA Complance Price'!$B9+1,FALSE))</f>
        <v>89.438238023144251</v>
      </c>
      <c r="L9" s="21">
        <f ca="1">IF(L$6&lt;$C9,0,VLOOKUP(L$6,'MonteCarlo Policy Paths'!$A$2:$I$31,'Monte Carlo_WA Complance Price'!$B9+1,FALSE))</f>
        <v>90.697931516427971</v>
      </c>
      <c r="M9" s="21">
        <f ca="1">IF(M$6&lt;$C9,0,VLOOKUP(M$6,'MonteCarlo Policy Paths'!$A$2:$I$31,'Monte Carlo_WA Complance Price'!$B9+1,FALSE))</f>
        <v>91.95762500971172</v>
      </c>
      <c r="N9" s="21">
        <f ca="1">IF(N$6&lt;$C9,0,VLOOKUP(N$6,'MonteCarlo Policy Paths'!$A$2:$I$31,'Monte Carlo_WA Complance Price'!$B9+1,FALSE))</f>
        <v>93.21731850299544</v>
      </c>
      <c r="O9" s="21">
        <f ca="1">IF(O$6&lt;$C9,0,VLOOKUP(O$6,'MonteCarlo Policy Paths'!$A$2:$I$31,'Monte Carlo_WA Complance Price'!$B9+1,FALSE))</f>
        <v>94.47701199627916</v>
      </c>
      <c r="P9" s="21">
        <f ca="1">IF(P$6&lt;$C9,0,VLOOKUP(P$6,'MonteCarlo Policy Paths'!$A$2:$I$31,'Monte Carlo_WA Complance Price'!$B9+1,FALSE))</f>
        <v>95.73670548956288</v>
      </c>
      <c r="Q9" s="21">
        <f ca="1">IF(Q$6&lt;$C9,0,VLOOKUP(Q$6,'MonteCarlo Policy Paths'!$A$2:$I$31,'Monte Carlo_WA Complance Price'!$B9+1,FALSE))</f>
        <v>96.996398982846586</v>
      </c>
      <c r="R9" s="21">
        <f ca="1">IF(R$6&lt;$C9,0,VLOOKUP(R$6,'MonteCarlo Policy Paths'!$A$2:$I$31,'Monte Carlo_WA Complance Price'!$B9+1,FALSE))</f>
        <v>98.25609247613032</v>
      </c>
      <c r="S9" s="21">
        <f ca="1">IF(S$6&lt;$C9,0,VLOOKUP(S$6,'MonteCarlo Policy Paths'!$A$2:$I$31,'Monte Carlo_WA Complance Price'!$B9+1,FALSE))</f>
        <v>99.65157958594628</v>
      </c>
      <c r="T9" s="21">
        <f ca="1">IF(T$6&lt;$C9,0,VLOOKUP(T$6,'MonteCarlo Policy Paths'!$A$2:$I$31,'Monte Carlo_WA Complance Price'!$B9+1,FALSE))</f>
        <v>101.04706669576224</v>
      </c>
      <c r="U9" s="21">
        <f ca="1">IF(U$6&lt;$C9,0,VLOOKUP(U$6,'MonteCarlo Policy Paths'!$A$2:$I$31,'Monte Carlo_WA Complance Price'!$B9+1,FALSE))</f>
        <v>102.4425538055782</v>
      </c>
      <c r="V9" s="21">
        <f ca="1">IF(V$6&lt;$C9,0,VLOOKUP(V$6,'MonteCarlo Policy Paths'!$A$2:$I$31,'Monte Carlo_WA Complance Price'!$B9+1,FALSE))</f>
        <v>103.83804091539416</v>
      </c>
      <c r="W9" s="21">
        <f ca="1">IF(W$6&lt;$C9,0,VLOOKUP(W$6,'MonteCarlo Policy Paths'!$A$2:$I$31,'Monte Carlo_WA Complance Price'!$B9+1,FALSE))</f>
        <v>105.23352802521011</v>
      </c>
      <c r="X9" s="21">
        <f ca="1">IF(X$6&lt;$C9,0,VLOOKUP(X$6,'MonteCarlo Policy Paths'!$A$2:$I$31,'Monte Carlo_WA Complance Price'!$B9+1,FALSE))</f>
        <v>106.47156953138905</v>
      </c>
      <c r="Y9" s="21">
        <f ca="1">IF(Y$6&lt;$C9,0,VLOOKUP(Y$6,'MonteCarlo Policy Paths'!$A$2:$I$31,'Monte Carlo_WA Complance Price'!$B9+1,FALSE))</f>
        <v>107.709611037568</v>
      </c>
      <c r="Z9" s="21">
        <f ca="1">IF(Z$6&lt;$C9,0,VLOOKUP(Z$6,'MonteCarlo Policy Paths'!$A$2:$I$31,'Monte Carlo_WA Complance Price'!$B9+1,FALSE))</f>
        <v>108.94765254374694</v>
      </c>
      <c r="AA9" s="21">
        <f ca="1">IF(AA$6&lt;$C9,0,VLOOKUP(AA$6,'MonteCarlo Policy Paths'!$A$2:$I$31,'Monte Carlo_WA Complance Price'!$B9+1,FALSE))</f>
        <v>110.18569404992589</v>
      </c>
      <c r="AB9" s="21">
        <f ca="1">IF(AB$6&lt;$C9,0,VLOOKUP(AB$6,'MonteCarlo Policy Paths'!$A$2:$I$31,'Monte Carlo_WA Complance Price'!$B9+1,FALSE))</f>
        <v>111.42373555610482</v>
      </c>
      <c r="AC9" s="21">
        <f ca="1">IF(AC$6&lt;$C9,0,VLOOKUP(AC$6,'MonteCarlo Policy Paths'!$A$2:$I$31,'Monte Carlo_WA Complance Price'!$B9+1,FALSE))</f>
        <v>112.86811731331359</v>
      </c>
      <c r="AD9" s="21">
        <f ca="1">IF(AD$6&lt;$C9,0,VLOOKUP(AD$6,'MonteCarlo Policy Paths'!$A$2:$I$31,'Monte Carlo_WA Complance Price'!$B9+1,FALSE))</f>
        <v>114.31249907052236</v>
      </c>
      <c r="AE9" s="21">
        <f ca="1">IF(AE$6&lt;$C9,0,VLOOKUP(AE$6,'MonteCarlo Policy Paths'!$A$2:$I$31,'Monte Carlo_WA Complance Price'!$B9+1,FALSE))</f>
        <v>115.75688082773114</v>
      </c>
      <c r="AF9" s="21">
        <f ca="1">IF(AF$6&lt;$C9,0,VLOOKUP(AF$6,'MonteCarlo Policy Paths'!$A$2:$I$31,'Monte Carlo_WA Complance Price'!$B9+1,FALSE))</f>
        <v>117.20126258493991</v>
      </c>
      <c r="AG9" s="22">
        <f ca="1">IF(AG$6&lt;$C9,0,VLOOKUP(AG$6,'MonteCarlo Policy Paths'!$A$2:$I$31,'Monte Carlo_WA Complance Price'!$B9+1,FALSE))</f>
        <v>120.41827982173916</v>
      </c>
      <c r="AI9" s="20">
        <f ca="1">E9*VLOOKUP(AI$6,'Greenhouse Gas Costs Avoided'!$A$2:$I$32,9,FALSE)</f>
        <v>0</v>
      </c>
      <c r="AJ9" s="21">
        <f ca="1">F9*VLOOKUP(AJ$6,'Greenhouse Gas Costs Avoided'!$A$2:$I$32,9,FALSE)</f>
        <v>5.2166744805659615</v>
      </c>
      <c r="AK9" s="21">
        <f ca="1">G9*VLOOKUP(AK$6,'Greenhouse Gas Costs Avoided'!$A$2:$I$32,9,FALSE)</f>
        <v>5.3216023247413169</v>
      </c>
      <c r="AL9" s="21">
        <f ca="1">H9*VLOOKUP(AL$6,'Greenhouse Gas Costs Avoided'!$A$2:$I$32,9,FALSE)</f>
        <v>5.4265301689166732</v>
      </c>
      <c r="AM9" s="21">
        <f ca="1">I9*VLOOKUP(AM$6,'Greenhouse Gas Costs Avoided'!$A$2:$I$32,9,FALSE)</f>
        <v>5.5063320831654474</v>
      </c>
      <c r="AN9" s="21">
        <f ca="1">J9*VLOOKUP(AN$6,'Greenhouse Gas Costs Avoided'!$A$2:$I$32,9,FALSE)</f>
        <v>5.5861339974142208</v>
      </c>
      <c r="AO9" s="21">
        <f ca="1">K9*VLOOKUP(AO$6,'Greenhouse Gas Costs Avoided'!$A$2:$I$32,9,FALSE)</f>
        <v>5.665935911662995</v>
      </c>
      <c r="AP9" s="21">
        <f ca="1">L9*VLOOKUP(AP$6,'Greenhouse Gas Costs Avoided'!$A$2:$I$32,9,FALSE)</f>
        <v>5.7457378259117702</v>
      </c>
      <c r="AQ9" s="21">
        <f ca="1">M9*VLOOKUP(AQ$6,'Greenhouse Gas Costs Avoided'!$A$2:$I$32,9,FALSE)</f>
        <v>5.8255397401605462</v>
      </c>
      <c r="AR9" s="21">
        <f ca="1">N9*VLOOKUP(AR$6,'Greenhouse Gas Costs Avoided'!$A$2:$I$32,9,FALSE)</f>
        <v>5.9053416544093205</v>
      </c>
      <c r="AS9" s="21">
        <f ca="1">O9*VLOOKUP(AS$6,'Greenhouse Gas Costs Avoided'!$A$2:$I$32,9,FALSE)</f>
        <v>5.9851435686580947</v>
      </c>
      <c r="AT9" s="21">
        <f ca="1">P9*VLOOKUP(AT$6,'Greenhouse Gas Costs Avoided'!$A$2:$I$32,9,FALSE)</f>
        <v>6.0649454829068699</v>
      </c>
      <c r="AU9" s="21">
        <f ca="1">Q9*VLOOKUP(AU$6,'Greenhouse Gas Costs Avoided'!$A$2:$I$32,9,FALSE)</f>
        <v>6.1447473971556432</v>
      </c>
      <c r="AV9" s="21">
        <f ca="1">R9*VLOOKUP(AV$6,'Greenhouse Gas Costs Avoided'!$A$2:$I$32,9,FALSE)</f>
        <v>6.2245493114044184</v>
      </c>
      <c r="AW9" s="21">
        <f ca="1">S9*VLOOKUP(AW$6,'Greenhouse Gas Costs Avoided'!$A$2:$I$32,9,FALSE)</f>
        <v>6.312953786990386</v>
      </c>
      <c r="AX9" s="21">
        <f ca="1">T9*VLOOKUP(AX$6,'Greenhouse Gas Costs Avoided'!$A$2:$I$32,9,FALSE)</f>
        <v>6.4013582625763545</v>
      </c>
      <c r="AY9" s="21">
        <f ca="1">U9*VLOOKUP(AY$6,'Greenhouse Gas Costs Avoided'!$A$2:$I$32,9,FALSE)</f>
        <v>6.4897627381623222</v>
      </c>
      <c r="AZ9" s="21">
        <f ca="1">V9*VLOOKUP(AZ$6,'Greenhouse Gas Costs Avoided'!$A$2:$I$32,9,FALSE)</f>
        <v>6.5781672137482907</v>
      </c>
      <c r="BA9" s="21">
        <f ca="1">W9*VLOOKUP(BA$6,'Greenhouse Gas Costs Avoided'!$A$2:$I$32,9,FALSE)</f>
        <v>6.6665716893342575</v>
      </c>
      <c r="BB9" s="21">
        <f ca="1">X9*VLOOKUP(BB$6,'Greenhouse Gas Costs Avoided'!$A$2:$I$32,9,FALSE)</f>
        <v>6.7450019445028957</v>
      </c>
      <c r="BC9" s="21">
        <f ca="1">Y9*VLOOKUP(BC$6,'Greenhouse Gas Costs Avoided'!$A$2:$I$32,9,FALSE)</f>
        <v>6.8234321996715348</v>
      </c>
      <c r="BD9" s="21">
        <f ca="1">Z9*VLOOKUP(BD$6,'Greenhouse Gas Costs Avoided'!$A$2:$I$32,9,FALSE)</f>
        <v>6.901862454840173</v>
      </c>
      <c r="BE9" s="21">
        <f ca="1">AA9*VLOOKUP(BE$6,'Greenhouse Gas Costs Avoided'!$A$2:$I$32,9,FALSE)</f>
        <v>6.9802927100088112</v>
      </c>
      <c r="BF9" s="21">
        <f ca="1">AB9*VLOOKUP(BF$6,'Greenhouse Gas Costs Avoided'!$A$2:$I$32,9,FALSE)</f>
        <v>7.0587229651774486</v>
      </c>
      <c r="BG9" s="21">
        <f ca="1">AC9*VLOOKUP(BG$6,'Greenhouse Gas Costs Avoided'!$A$2:$I$32,9,FALSE)</f>
        <v>7.1502249295408609</v>
      </c>
      <c r="BH9" s="21">
        <f ca="1">AD9*VLOOKUP(BH$6,'Greenhouse Gas Costs Avoided'!$A$2:$I$32,9,FALSE)</f>
        <v>7.2417268939042723</v>
      </c>
      <c r="BI9" s="21">
        <f ca="1">AE9*VLOOKUP(BI$6,'Greenhouse Gas Costs Avoided'!$A$2:$I$32,9,FALSE)</f>
        <v>7.3332288582676846</v>
      </c>
      <c r="BJ9" s="21">
        <f ca="1">AF9*VLOOKUP(BJ$6,'Greenhouse Gas Costs Avoided'!$A$2:$I$32,9,FALSE)</f>
        <v>7.424730822631096</v>
      </c>
      <c r="BK9" s="22">
        <f ca="1">AG9*VLOOKUP(BK$6,'Greenhouse Gas Costs Avoided'!$A$2:$I$32,9,FALSE)</f>
        <v>7.6285297110405814</v>
      </c>
    </row>
    <row r="10" spans="1:63" x14ac:dyDescent="0.35">
      <c r="A10" s="11">
        <v>4</v>
      </c>
      <c r="B10" s="12">
        <f t="shared" ca="1" si="0"/>
        <v>2</v>
      </c>
      <c r="C10" s="13">
        <f t="shared" ca="1" si="1"/>
        <v>2023</v>
      </c>
      <c r="E10" s="20">
        <f ca="1">IF(E$6&lt;$C10,0,VLOOKUP(E$6,'MonteCarlo Policy Paths'!$A$2:$I$31,'Monte Carlo_WA Complance Price'!$B10+1,FALSE))</f>
        <v>0</v>
      </c>
      <c r="F10" s="21">
        <f ca="1">IF(F$6&lt;$C10,0,VLOOKUP(F$6,'MonteCarlo Policy Paths'!$A$2:$I$31,'Monte Carlo_WA Complance Price'!$B10+1,FALSE))</f>
        <v>82.346532180449415</v>
      </c>
      <c r="G10" s="21">
        <f ca="1">IF(G$6&lt;$C10,0,VLOOKUP(G$6,'MonteCarlo Policy Paths'!$A$2:$I$31,'Monte Carlo_WA Complance Price'!$B10+1,FALSE))</f>
        <v>84.002844861871253</v>
      </c>
      <c r="H10" s="21">
        <f ca="1">IF(H$6&lt;$C10,0,VLOOKUP(H$6,'MonteCarlo Policy Paths'!$A$2:$I$31,'Monte Carlo_WA Complance Price'!$B10+1,FALSE))</f>
        <v>85.659157543293105</v>
      </c>
      <c r="I10" s="21">
        <f ca="1">IF(I$6&lt;$C10,0,VLOOKUP(I$6,'MonteCarlo Policy Paths'!$A$2:$I$31,'Monte Carlo_WA Complance Price'!$B10+1,FALSE))</f>
        <v>86.918851036576825</v>
      </c>
      <c r="J10" s="21">
        <f ca="1">IF(J$6&lt;$C10,0,VLOOKUP(J$6,'MonteCarlo Policy Paths'!$A$2:$I$31,'Monte Carlo_WA Complance Price'!$B10+1,FALSE))</f>
        <v>88.178544529860531</v>
      </c>
      <c r="K10" s="21">
        <f ca="1">IF(K$6&lt;$C10,0,VLOOKUP(K$6,'MonteCarlo Policy Paths'!$A$2:$I$31,'Monte Carlo_WA Complance Price'!$B10+1,FALSE))</f>
        <v>89.438238023144251</v>
      </c>
      <c r="L10" s="21">
        <f ca="1">IF(L$6&lt;$C10,0,VLOOKUP(L$6,'MonteCarlo Policy Paths'!$A$2:$I$31,'Monte Carlo_WA Complance Price'!$B10+1,FALSE))</f>
        <v>90.697931516427971</v>
      </c>
      <c r="M10" s="21">
        <f ca="1">IF(M$6&lt;$C10,0,VLOOKUP(M$6,'MonteCarlo Policy Paths'!$A$2:$I$31,'Monte Carlo_WA Complance Price'!$B10+1,FALSE))</f>
        <v>91.95762500971172</v>
      </c>
      <c r="N10" s="21">
        <f ca="1">IF(N$6&lt;$C10,0,VLOOKUP(N$6,'MonteCarlo Policy Paths'!$A$2:$I$31,'Monte Carlo_WA Complance Price'!$B10+1,FALSE))</f>
        <v>93.21731850299544</v>
      </c>
      <c r="O10" s="21">
        <f ca="1">IF(O$6&lt;$C10,0,VLOOKUP(O$6,'MonteCarlo Policy Paths'!$A$2:$I$31,'Monte Carlo_WA Complance Price'!$B10+1,FALSE))</f>
        <v>94.47701199627916</v>
      </c>
      <c r="P10" s="21">
        <f ca="1">IF(P$6&lt;$C10,0,VLOOKUP(P$6,'MonteCarlo Policy Paths'!$A$2:$I$31,'Monte Carlo_WA Complance Price'!$B10+1,FALSE))</f>
        <v>95.73670548956288</v>
      </c>
      <c r="Q10" s="21">
        <f ca="1">IF(Q$6&lt;$C10,0,VLOOKUP(Q$6,'MonteCarlo Policy Paths'!$A$2:$I$31,'Monte Carlo_WA Complance Price'!$B10+1,FALSE))</f>
        <v>96.996398982846586</v>
      </c>
      <c r="R10" s="21">
        <f ca="1">IF(R$6&lt;$C10,0,VLOOKUP(R$6,'MonteCarlo Policy Paths'!$A$2:$I$31,'Monte Carlo_WA Complance Price'!$B10+1,FALSE))</f>
        <v>98.25609247613032</v>
      </c>
      <c r="S10" s="21">
        <f ca="1">IF(S$6&lt;$C10,0,VLOOKUP(S$6,'MonteCarlo Policy Paths'!$A$2:$I$31,'Monte Carlo_WA Complance Price'!$B10+1,FALSE))</f>
        <v>99.65157958594628</v>
      </c>
      <c r="T10" s="21">
        <f ca="1">IF(T$6&lt;$C10,0,VLOOKUP(T$6,'MonteCarlo Policy Paths'!$A$2:$I$31,'Monte Carlo_WA Complance Price'!$B10+1,FALSE))</f>
        <v>101.04706669576224</v>
      </c>
      <c r="U10" s="21">
        <f ca="1">IF(U$6&lt;$C10,0,VLOOKUP(U$6,'MonteCarlo Policy Paths'!$A$2:$I$31,'Monte Carlo_WA Complance Price'!$B10+1,FALSE))</f>
        <v>102.4425538055782</v>
      </c>
      <c r="V10" s="21">
        <f ca="1">IF(V$6&lt;$C10,0,VLOOKUP(V$6,'MonteCarlo Policy Paths'!$A$2:$I$31,'Monte Carlo_WA Complance Price'!$B10+1,FALSE))</f>
        <v>103.83804091539416</v>
      </c>
      <c r="W10" s="21">
        <f ca="1">IF(W$6&lt;$C10,0,VLOOKUP(W$6,'MonteCarlo Policy Paths'!$A$2:$I$31,'Monte Carlo_WA Complance Price'!$B10+1,FALSE))</f>
        <v>105.23352802521011</v>
      </c>
      <c r="X10" s="21">
        <f ca="1">IF(X$6&lt;$C10,0,VLOOKUP(X$6,'MonteCarlo Policy Paths'!$A$2:$I$31,'Monte Carlo_WA Complance Price'!$B10+1,FALSE))</f>
        <v>106.47156953138905</v>
      </c>
      <c r="Y10" s="21">
        <f ca="1">IF(Y$6&lt;$C10,0,VLOOKUP(Y$6,'MonteCarlo Policy Paths'!$A$2:$I$31,'Monte Carlo_WA Complance Price'!$B10+1,FALSE))</f>
        <v>107.709611037568</v>
      </c>
      <c r="Z10" s="21">
        <f ca="1">IF(Z$6&lt;$C10,0,VLOOKUP(Z$6,'MonteCarlo Policy Paths'!$A$2:$I$31,'Monte Carlo_WA Complance Price'!$B10+1,FALSE))</f>
        <v>108.94765254374694</v>
      </c>
      <c r="AA10" s="21">
        <f ca="1">IF(AA$6&lt;$C10,0,VLOOKUP(AA$6,'MonteCarlo Policy Paths'!$A$2:$I$31,'Monte Carlo_WA Complance Price'!$B10+1,FALSE))</f>
        <v>110.18569404992589</v>
      </c>
      <c r="AB10" s="21">
        <f ca="1">IF(AB$6&lt;$C10,0,VLOOKUP(AB$6,'MonteCarlo Policy Paths'!$A$2:$I$31,'Monte Carlo_WA Complance Price'!$B10+1,FALSE))</f>
        <v>111.42373555610482</v>
      </c>
      <c r="AC10" s="21">
        <f ca="1">IF(AC$6&lt;$C10,0,VLOOKUP(AC$6,'MonteCarlo Policy Paths'!$A$2:$I$31,'Monte Carlo_WA Complance Price'!$B10+1,FALSE))</f>
        <v>112.86811731331359</v>
      </c>
      <c r="AD10" s="21">
        <f ca="1">IF(AD$6&lt;$C10,0,VLOOKUP(AD$6,'MonteCarlo Policy Paths'!$A$2:$I$31,'Monte Carlo_WA Complance Price'!$B10+1,FALSE))</f>
        <v>114.31249907052236</v>
      </c>
      <c r="AE10" s="21">
        <f ca="1">IF(AE$6&lt;$C10,0,VLOOKUP(AE$6,'MonteCarlo Policy Paths'!$A$2:$I$31,'Monte Carlo_WA Complance Price'!$B10+1,FALSE))</f>
        <v>115.75688082773114</v>
      </c>
      <c r="AF10" s="21">
        <f ca="1">IF(AF$6&lt;$C10,0,VLOOKUP(AF$6,'MonteCarlo Policy Paths'!$A$2:$I$31,'Monte Carlo_WA Complance Price'!$B10+1,FALSE))</f>
        <v>117.20126258493991</v>
      </c>
      <c r="AG10" s="22">
        <f ca="1">IF(AG$6&lt;$C10,0,VLOOKUP(AG$6,'MonteCarlo Policy Paths'!$A$2:$I$31,'Monte Carlo_WA Complance Price'!$B10+1,FALSE))</f>
        <v>120.41827982173916</v>
      </c>
      <c r="AI10" s="20">
        <f ca="1">E10*VLOOKUP(AI$6,'Greenhouse Gas Costs Avoided'!$A$2:$I$32,9,FALSE)</f>
        <v>0</v>
      </c>
      <c r="AJ10" s="21">
        <f ca="1">F10*VLOOKUP(AJ$6,'Greenhouse Gas Costs Avoided'!$A$2:$I$32,9,FALSE)</f>
        <v>5.2166744805659615</v>
      </c>
      <c r="AK10" s="21">
        <f ca="1">G10*VLOOKUP(AK$6,'Greenhouse Gas Costs Avoided'!$A$2:$I$32,9,FALSE)</f>
        <v>5.3216023247413169</v>
      </c>
      <c r="AL10" s="21">
        <f ca="1">H10*VLOOKUP(AL$6,'Greenhouse Gas Costs Avoided'!$A$2:$I$32,9,FALSE)</f>
        <v>5.4265301689166732</v>
      </c>
      <c r="AM10" s="21">
        <f ca="1">I10*VLOOKUP(AM$6,'Greenhouse Gas Costs Avoided'!$A$2:$I$32,9,FALSE)</f>
        <v>5.5063320831654474</v>
      </c>
      <c r="AN10" s="21">
        <f ca="1">J10*VLOOKUP(AN$6,'Greenhouse Gas Costs Avoided'!$A$2:$I$32,9,FALSE)</f>
        <v>5.5861339974142208</v>
      </c>
      <c r="AO10" s="21">
        <f ca="1">K10*VLOOKUP(AO$6,'Greenhouse Gas Costs Avoided'!$A$2:$I$32,9,FALSE)</f>
        <v>5.665935911662995</v>
      </c>
      <c r="AP10" s="21">
        <f ca="1">L10*VLOOKUP(AP$6,'Greenhouse Gas Costs Avoided'!$A$2:$I$32,9,FALSE)</f>
        <v>5.7457378259117702</v>
      </c>
      <c r="AQ10" s="21">
        <f ca="1">M10*VLOOKUP(AQ$6,'Greenhouse Gas Costs Avoided'!$A$2:$I$32,9,FALSE)</f>
        <v>5.8255397401605462</v>
      </c>
      <c r="AR10" s="21">
        <f ca="1">N10*VLOOKUP(AR$6,'Greenhouse Gas Costs Avoided'!$A$2:$I$32,9,FALSE)</f>
        <v>5.9053416544093205</v>
      </c>
      <c r="AS10" s="21">
        <f ca="1">O10*VLOOKUP(AS$6,'Greenhouse Gas Costs Avoided'!$A$2:$I$32,9,FALSE)</f>
        <v>5.9851435686580947</v>
      </c>
      <c r="AT10" s="21">
        <f ca="1">P10*VLOOKUP(AT$6,'Greenhouse Gas Costs Avoided'!$A$2:$I$32,9,FALSE)</f>
        <v>6.0649454829068699</v>
      </c>
      <c r="AU10" s="21">
        <f ca="1">Q10*VLOOKUP(AU$6,'Greenhouse Gas Costs Avoided'!$A$2:$I$32,9,FALSE)</f>
        <v>6.1447473971556432</v>
      </c>
      <c r="AV10" s="21">
        <f ca="1">R10*VLOOKUP(AV$6,'Greenhouse Gas Costs Avoided'!$A$2:$I$32,9,FALSE)</f>
        <v>6.2245493114044184</v>
      </c>
      <c r="AW10" s="21">
        <f ca="1">S10*VLOOKUP(AW$6,'Greenhouse Gas Costs Avoided'!$A$2:$I$32,9,FALSE)</f>
        <v>6.312953786990386</v>
      </c>
      <c r="AX10" s="21">
        <f ca="1">T10*VLOOKUP(AX$6,'Greenhouse Gas Costs Avoided'!$A$2:$I$32,9,FALSE)</f>
        <v>6.4013582625763545</v>
      </c>
      <c r="AY10" s="21">
        <f ca="1">U10*VLOOKUP(AY$6,'Greenhouse Gas Costs Avoided'!$A$2:$I$32,9,FALSE)</f>
        <v>6.4897627381623222</v>
      </c>
      <c r="AZ10" s="21">
        <f ca="1">V10*VLOOKUP(AZ$6,'Greenhouse Gas Costs Avoided'!$A$2:$I$32,9,FALSE)</f>
        <v>6.5781672137482907</v>
      </c>
      <c r="BA10" s="21">
        <f ca="1">W10*VLOOKUP(BA$6,'Greenhouse Gas Costs Avoided'!$A$2:$I$32,9,FALSE)</f>
        <v>6.6665716893342575</v>
      </c>
      <c r="BB10" s="21">
        <f ca="1">X10*VLOOKUP(BB$6,'Greenhouse Gas Costs Avoided'!$A$2:$I$32,9,FALSE)</f>
        <v>6.7450019445028957</v>
      </c>
      <c r="BC10" s="21">
        <f ca="1">Y10*VLOOKUP(BC$6,'Greenhouse Gas Costs Avoided'!$A$2:$I$32,9,FALSE)</f>
        <v>6.8234321996715348</v>
      </c>
      <c r="BD10" s="21">
        <f ca="1">Z10*VLOOKUP(BD$6,'Greenhouse Gas Costs Avoided'!$A$2:$I$32,9,FALSE)</f>
        <v>6.901862454840173</v>
      </c>
      <c r="BE10" s="21">
        <f ca="1">AA10*VLOOKUP(BE$6,'Greenhouse Gas Costs Avoided'!$A$2:$I$32,9,FALSE)</f>
        <v>6.9802927100088112</v>
      </c>
      <c r="BF10" s="21">
        <f ca="1">AB10*VLOOKUP(BF$6,'Greenhouse Gas Costs Avoided'!$A$2:$I$32,9,FALSE)</f>
        <v>7.0587229651774486</v>
      </c>
      <c r="BG10" s="21">
        <f ca="1">AC10*VLOOKUP(BG$6,'Greenhouse Gas Costs Avoided'!$A$2:$I$32,9,FALSE)</f>
        <v>7.1502249295408609</v>
      </c>
      <c r="BH10" s="21">
        <f ca="1">AD10*VLOOKUP(BH$6,'Greenhouse Gas Costs Avoided'!$A$2:$I$32,9,FALSE)</f>
        <v>7.2417268939042723</v>
      </c>
      <c r="BI10" s="21">
        <f ca="1">AE10*VLOOKUP(BI$6,'Greenhouse Gas Costs Avoided'!$A$2:$I$32,9,FALSE)</f>
        <v>7.3332288582676846</v>
      </c>
      <c r="BJ10" s="21">
        <f ca="1">AF10*VLOOKUP(BJ$6,'Greenhouse Gas Costs Avoided'!$A$2:$I$32,9,FALSE)</f>
        <v>7.424730822631096</v>
      </c>
      <c r="BK10" s="22">
        <f ca="1">AG10*VLOOKUP(BK$6,'Greenhouse Gas Costs Avoided'!$A$2:$I$32,9,FALSE)</f>
        <v>7.6285297110405814</v>
      </c>
    </row>
    <row r="11" spans="1:63" x14ac:dyDescent="0.35">
      <c r="A11" s="11">
        <v>5</v>
      </c>
      <c r="B11" s="12">
        <f t="shared" ca="1" si="0"/>
        <v>4</v>
      </c>
      <c r="C11" s="13">
        <f t="shared" ca="1" si="1"/>
        <v>2023</v>
      </c>
      <c r="E11" s="20">
        <f ca="1">IF(E$6&lt;$C11,0,VLOOKUP(E$6,'MonteCarlo Policy Paths'!$A$2:$I$31,'Monte Carlo_WA Complance Price'!$B11+1,FALSE))</f>
        <v>0</v>
      </c>
      <c r="F11" s="21">
        <f ca="1">IF(F$6&lt;$C11,0,VLOOKUP(F$6,'MonteCarlo Policy Paths'!$A$2:$I$31,'Monte Carlo_WA Complance Price'!$B11+1,FALSE))</f>
        <v>82.346532180449415</v>
      </c>
      <c r="G11" s="21">
        <f ca="1">IF(G$6&lt;$C11,0,VLOOKUP(G$6,'MonteCarlo Policy Paths'!$A$2:$I$31,'Monte Carlo_WA Complance Price'!$B11+1,FALSE))</f>
        <v>84.002844861871253</v>
      </c>
      <c r="H11" s="21">
        <f ca="1">IF(H$6&lt;$C11,0,VLOOKUP(H$6,'MonteCarlo Policy Paths'!$A$2:$I$31,'Monte Carlo_WA Complance Price'!$B11+1,FALSE))</f>
        <v>85.659157543293105</v>
      </c>
      <c r="I11" s="21">
        <f ca="1">IF(I$6&lt;$C11,0,VLOOKUP(I$6,'MonteCarlo Policy Paths'!$A$2:$I$31,'Monte Carlo_WA Complance Price'!$B11+1,FALSE))</f>
        <v>86.918851036576825</v>
      </c>
      <c r="J11" s="21">
        <f ca="1">IF(J$6&lt;$C11,0,VLOOKUP(J$6,'MonteCarlo Policy Paths'!$A$2:$I$31,'Monte Carlo_WA Complance Price'!$B11+1,FALSE))</f>
        <v>88.178544529860531</v>
      </c>
      <c r="K11" s="21">
        <f ca="1">IF(K$6&lt;$C11,0,VLOOKUP(K$6,'MonteCarlo Policy Paths'!$A$2:$I$31,'Monte Carlo_WA Complance Price'!$B11+1,FALSE))</f>
        <v>89.438238023144251</v>
      </c>
      <c r="L11" s="21">
        <f ca="1">IF(L$6&lt;$C11,0,VLOOKUP(L$6,'MonteCarlo Policy Paths'!$A$2:$I$31,'Monte Carlo_WA Complance Price'!$B11+1,FALSE))</f>
        <v>90.697931516427971</v>
      </c>
      <c r="M11" s="21">
        <f ca="1">IF(M$6&lt;$C11,0,VLOOKUP(M$6,'MonteCarlo Policy Paths'!$A$2:$I$31,'Monte Carlo_WA Complance Price'!$B11+1,FALSE))</f>
        <v>91.95762500971172</v>
      </c>
      <c r="N11" s="21">
        <f ca="1">IF(N$6&lt;$C11,0,VLOOKUP(N$6,'MonteCarlo Policy Paths'!$A$2:$I$31,'Monte Carlo_WA Complance Price'!$B11+1,FALSE))</f>
        <v>93.21731850299544</v>
      </c>
      <c r="O11" s="21">
        <f ca="1">IF(O$6&lt;$C11,0,VLOOKUP(O$6,'MonteCarlo Policy Paths'!$A$2:$I$31,'Monte Carlo_WA Complance Price'!$B11+1,FALSE))</f>
        <v>94.47701199627916</v>
      </c>
      <c r="P11" s="21">
        <f ca="1">IF(P$6&lt;$C11,0,VLOOKUP(P$6,'MonteCarlo Policy Paths'!$A$2:$I$31,'Monte Carlo_WA Complance Price'!$B11+1,FALSE))</f>
        <v>95.73670548956288</v>
      </c>
      <c r="Q11" s="21">
        <f ca="1">IF(Q$6&lt;$C11,0,VLOOKUP(Q$6,'MonteCarlo Policy Paths'!$A$2:$I$31,'Monte Carlo_WA Complance Price'!$B11+1,FALSE))</f>
        <v>96.996398982846586</v>
      </c>
      <c r="R11" s="21">
        <f ca="1">IF(R$6&lt;$C11,0,VLOOKUP(R$6,'MonteCarlo Policy Paths'!$A$2:$I$31,'Monte Carlo_WA Complance Price'!$B11+1,FALSE))</f>
        <v>98.25609247613032</v>
      </c>
      <c r="S11" s="21">
        <f ca="1">IF(S$6&lt;$C11,0,VLOOKUP(S$6,'MonteCarlo Policy Paths'!$A$2:$I$31,'Monte Carlo_WA Complance Price'!$B11+1,FALSE))</f>
        <v>99.65157958594628</v>
      </c>
      <c r="T11" s="21">
        <f ca="1">IF(T$6&lt;$C11,0,VLOOKUP(T$6,'MonteCarlo Policy Paths'!$A$2:$I$31,'Monte Carlo_WA Complance Price'!$B11+1,FALSE))</f>
        <v>101.04706669576224</v>
      </c>
      <c r="U11" s="21">
        <f ca="1">IF(U$6&lt;$C11,0,VLOOKUP(U$6,'MonteCarlo Policy Paths'!$A$2:$I$31,'Monte Carlo_WA Complance Price'!$B11+1,FALSE))</f>
        <v>102.4425538055782</v>
      </c>
      <c r="V11" s="21">
        <f ca="1">IF(V$6&lt;$C11,0,VLOOKUP(V$6,'MonteCarlo Policy Paths'!$A$2:$I$31,'Monte Carlo_WA Complance Price'!$B11+1,FALSE))</f>
        <v>103.83804091539416</v>
      </c>
      <c r="W11" s="21">
        <f ca="1">IF(W$6&lt;$C11,0,VLOOKUP(W$6,'MonteCarlo Policy Paths'!$A$2:$I$31,'Monte Carlo_WA Complance Price'!$B11+1,FALSE))</f>
        <v>105.23352802521011</v>
      </c>
      <c r="X11" s="21">
        <f ca="1">IF(X$6&lt;$C11,0,VLOOKUP(X$6,'MonteCarlo Policy Paths'!$A$2:$I$31,'Monte Carlo_WA Complance Price'!$B11+1,FALSE))</f>
        <v>106.47156953138905</v>
      </c>
      <c r="Y11" s="21">
        <f ca="1">IF(Y$6&lt;$C11,0,VLOOKUP(Y$6,'MonteCarlo Policy Paths'!$A$2:$I$31,'Monte Carlo_WA Complance Price'!$B11+1,FALSE))</f>
        <v>107.709611037568</v>
      </c>
      <c r="Z11" s="21">
        <f ca="1">IF(Z$6&lt;$C11,0,VLOOKUP(Z$6,'MonteCarlo Policy Paths'!$A$2:$I$31,'Monte Carlo_WA Complance Price'!$B11+1,FALSE))</f>
        <v>108.94765254374694</v>
      </c>
      <c r="AA11" s="21">
        <f ca="1">IF(AA$6&lt;$C11,0,VLOOKUP(AA$6,'MonteCarlo Policy Paths'!$A$2:$I$31,'Monte Carlo_WA Complance Price'!$B11+1,FALSE))</f>
        <v>110.18569404992589</v>
      </c>
      <c r="AB11" s="21">
        <f ca="1">IF(AB$6&lt;$C11,0,VLOOKUP(AB$6,'MonteCarlo Policy Paths'!$A$2:$I$31,'Monte Carlo_WA Complance Price'!$B11+1,FALSE))</f>
        <v>111.42373555610482</v>
      </c>
      <c r="AC11" s="21">
        <f ca="1">IF(AC$6&lt;$C11,0,VLOOKUP(AC$6,'MonteCarlo Policy Paths'!$A$2:$I$31,'Monte Carlo_WA Complance Price'!$B11+1,FALSE))</f>
        <v>112.86811731331359</v>
      </c>
      <c r="AD11" s="21">
        <f ca="1">IF(AD$6&lt;$C11,0,VLOOKUP(AD$6,'MonteCarlo Policy Paths'!$A$2:$I$31,'Monte Carlo_WA Complance Price'!$B11+1,FALSE))</f>
        <v>114.31249907052236</v>
      </c>
      <c r="AE11" s="21">
        <f ca="1">IF(AE$6&lt;$C11,0,VLOOKUP(AE$6,'MonteCarlo Policy Paths'!$A$2:$I$31,'Monte Carlo_WA Complance Price'!$B11+1,FALSE))</f>
        <v>115.75688082773114</v>
      </c>
      <c r="AF11" s="21">
        <f ca="1">IF(AF$6&lt;$C11,0,VLOOKUP(AF$6,'MonteCarlo Policy Paths'!$A$2:$I$31,'Monte Carlo_WA Complance Price'!$B11+1,FALSE))</f>
        <v>117.20126258493991</v>
      </c>
      <c r="AG11" s="22">
        <f ca="1">IF(AG$6&lt;$C11,0,VLOOKUP(AG$6,'MonteCarlo Policy Paths'!$A$2:$I$31,'Monte Carlo_WA Complance Price'!$B11+1,FALSE))</f>
        <v>119.5319620819439</v>
      </c>
      <c r="AI11" s="20">
        <f ca="1">E11*VLOOKUP(AI$6,'Greenhouse Gas Costs Avoided'!$A$2:$I$32,9,FALSE)</f>
        <v>0</v>
      </c>
      <c r="AJ11" s="21">
        <f ca="1">F11*VLOOKUP(AJ$6,'Greenhouse Gas Costs Avoided'!$A$2:$I$32,9,FALSE)</f>
        <v>5.2166744805659615</v>
      </c>
      <c r="AK11" s="21">
        <f ca="1">G11*VLOOKUP(AK$6,'Greenhouse Gas Costs Avoided'!$A$2:$I$32,9,FALSE)</f>
        <v>5.3216023247413169</v>
      </c>
      <c r="AL11" s="21">
        <f ca="1">H11*VLOOKUP(AL$6,'Greenhouse Gas Costs Avoided'!$A$2:$I$32,9,FALSE)</f>
        <v>5.4265301689166732</v>
      </c>
      <c r="AM11" s="21">
        <f ca="1">I11*VLOOKUP(AM$6,'Greenhouse Gas Costs Avoided'!$A$2:$I$32,9,FALSE)</f>
        <v>5.5063320831654474</v>
      </c>
      <c r="AN11" s="21">
        <f ca="1">J11*VLOOKUP(AN$6,'Greenhouse Gas Costs Avoided'!$A$2:$I$32,9,FALSE)</f>
        <v>5.5861339974142208</v>
      </c>
      <c r="AO11" s="21">
        <f ca="1">K11*VLOOKUP(AO$6,'Greenhouse Gas Costs Avoided'!$A$2:$I$32,9,FALSE)</f>
        <v>5.665935911662995</v>
      </c>
      <c r="AP11" s="21">
        <f ca="1">L11*VLOOKUP(AP$6,'Greenhouse Gas Costs Avoided'!$A$2:$I$32,9,FALSE)</f>
        <v>5.7457378259117702</v>
      </c>
      <c r="AQ11" s="21">
        <f ca="1">M11*VLOOKUP(AQ$6,'Greenhouse Gas Costs Avoided'!$A$2:$I$32,9,FALSE)</f>
        <v>5.8255397401605462</v>
      </c>
      <c r="AR11" s="21">
        <f ca="1">N11*VLOOKUP(AR$6,'Greenhouse Gas Costs Avoided'!$A$2:$I$32,9,FALSE)</f>
        <v>5.9053416544093205</v>
      </c>
      <c r="AS11" s="21">
        <f ca="1">O11*VLOOKUP(AS$6,'Greenhouse Gas Costs Avoided'!$A$2:$I$32,9,FALSE)</f>
        <v>5.9851435686580947</v>
      </c>
      <c r="AT11" s="21">
        <f ca="1">P11*VLOOKUP(AT$6,'Greenhouse Gas Costs Avoided'!$A$2:$I$32,9,FALSE)</f>
        <v>6.0649454829068699</v>
      </c>
      <c r="AU11" s="21">
        <f ca="1">Q11*VLOOKUP(AU$6,'Greenhouse Gas Costs Avoided'!$A$2:$I$32,9,FALSE)</f>
        <v>6.1447473971556432</v>
      </c>
      <c r="AV11" s="21">
        <f ca="1">R11*VLOOKUP(AV$6,'Greenhouse Gas Costs Avoided'!$A$2:$I$32,9,FALSE)</f>
        <v>6.2245493114044184</v>
      </c>
      <c r="AW11" s="21">
        <f ca="1">S11*VLOOKUP(AW$6,'Greenhouse Gas Costs Avoided'!$A$2:$I$32,9,FALSE)</f>
        <v>6.312953786990386</v>
      </c>
      <c r="AX11" s="21">
        <f ca="1">T11*VLOOKUP(AX$6,'Greenhouse Gas Costs Avoided'!$A$2:$I$32,9,FALSE)</f>
        <v>6.4013582625763545</v>
      </c>
      <c r="AY11" s="21">
        <f ca="1">U11*VLOOKUP(AY$6,'Greenhouse Gas Costs Avoided'!$A$2:$I$32,9,FALSE)</f>
        <v>6.4897627381623222</v>
      </c>
      <c r="AZ11" s="21">
        <f ca="1">V11*VLOOKUP(AZ$6,'Greenhouse Gas Costs Avoided'!$A$2:$I$32,9,FALSE)</f>
        <v>6.5781672137482907</v>
      </c>
      <c r="BA11" s="21">
        <f ca="1">W11*VLOOKUP(BA$6,'Greenhouse Gas Costs Avoided'!$A$2:$I$32,9,FALSE)</f>
        <v>6.6665716893342575</v>
      </c>
      <c r="BB11" s="21">
        <f ca="1">X11*VLOOKUP(BB$6,'Greenhouse Gas Costs Avoided'!$A$2:$I$32,9,FALSE)</f>
        <v>6.7450019445028957</v>
      </c>
      <c r="BC11" s="21">
        <f ca="1">Y11*VLOOKUP(BC$6,'Greenhouse Gas Costs Avoided'!$A$2:$I$32,9,FALSE)</f>
        <v>6.8234321996715348</v>
      </c>
      <c r="BD11" s="21">
        <f ca="1">Z11*VLOOKUP(BD$6,'Greenhouse Gas Costs Avoided'!$A$2:$I$32,9,FALSE)</f>
        <v>6.901862454840173</v>
      </c>
      <c r="BE11" s="21">
        <f ca="1">AA11*VLOOKUP(BE$6,'Greenhouse Gas Costs Avoided'!$A$2:$I$32,9,FALSE)</f>
        <v>6.9802927100088112</v>
      </c>
      <c r="BF11" s="21">
        <f ca="1">AB11*VLOOKUP(BF$6,'Greenhouse Gas Costs Avoided'!$A$2:$I$32,9,FALSE)</f>
        <v>7.0587229651774486</v>
      </c>
      <c r="BG11" s="21">
        <f ca="1">AC11*VLOOKUP(BG$6,'Greenhouse Gas Costs Avoided'!$A$2:$I$32,9,FALSE)</f>
        <v>7.1502249295408609</v>
      </c>
      <c r="BH11" s="21">
        <f ca="1">AD11*VLOOKUP(BH$6,'Greenhouse Gas Costs Avoided'!$A$2:$I$32,9,FALSE)</f>
        <v>7.2417268939042723</v>
      </c>
      <c r="BI11" s="21">
        <f ca="1">AE11*VLOOKUP(BI$6,'Greenhouse Gas Costs Avoided'!$A$2:$I$32,9,FALSE)</f>
        <v>7.3332288582676846</v>
      </c>
      <c r="BJ11" s="21">
        <f ca="1">AF11*VLOOKUP(BJ$6,'Greenhouse Gas Costs Avoided'!$A$2:$I$32,9,FALSE)</f>
        <v>7.424730822631096</v>
      </c>
      <c r="BK11" s="22">
        <f ca="1">AG11*VLOOKUP(BK$6,'Greenhouse Gas Costs Avoided'!$A$2:$I$32,9,FALSE)</f>
        <v>7.5723812490175435</v>
      </c>
    </row>
    <row r="12" spans="1:63" x14ac:dyDescent="0.35">
      <c r="A12" s="11">
        <v>6</v>
      </c>
      <c r="B12" s="12">
        <f ca="1">RANDBETWEEN(1,$B$2)</f>
        <v>5</v>
      </c>
      <c r="C12" s="13">
        <f t="shared" ca="1" si="1"/>
        <v>2023</v>
      </c>
      <c r="E12" s="20">
        <f ca="1">IF(E$6&lt;$C12,0,VLOOKUP(E$6,'MonteCarlo Policy Paths'!$A$2:$I$31,'Monte Carlo_WA Complance Price'!$B12+1,FALSE))</f>
        <v>0</v>
      </c>
      <c r="F12" s="21">
        <f ca="1">IF(F$6&lt;$C12,0,VLOOKUP(F$6,'MonteCarlo Policy Paths'!$A$2:$I$31,'Monte Carlo_WA Complance Price'!$B12+1,FALSE))</f>
        <v>82.346532180449415</v>
      </c>
      <c r="G12" s="21">
        <f ca="1">IF(G$6&lt;$C12,0,VLOOKUP(G$6,'MonteCarlo Policy Paths'!$A$2:$I$31,'Monte Carlo_WA Complance Price'!$B12+1,FALSE))</f>
        <v>84.002844861871253</v>
      </c>
      <c r="H12" s="21">
        <f ca="1">IF(H$6&lt;$C12,0,VLOOKUP(H$6,'MonteCarlo Policy Paths'!$A$2:$I$31,'Monte Carlo_WA Complance Price'!$B12+1,FALSE))</f>
        <v>85.659157543293105</v>
      </c>
      <c r="I12" s="21">
        <f ca="1">IF(I$6&lt;$C12,0,VLOOKUP(I$6,'MonteCarlo Policy Paths'!$A$2:$I$31,'Monte Carlo_WA Complance Price'!$B12+1,FALSE))</f>
        <v>86.918851036576825</v>
      </c>
      <c r="J12" s="21">
        <f ca="1">IF(J$6&lt;$C12,0,VLOOKUP(J$6,'MonteCarlo Policy Paths'!$A$2:$I$31,'Monte Carlo_WA Complance Price'!$B12+1,FALSE))</f>
        <v>88.178544529860531</v>
      </c>
      <c r="K12" s="21">
        <f ca="1">IF(K$6&lt;$C12,0,VLOOKUP(K$6,'MonteCarlo Policy Paths'!$A$2:$I$31,'Monte Carlo_WA Complance Price'!$B12+1,FALSE))</f>
        <v>89.438238023144251</v>
      </c>
      <c r="L12" s="21">
        <f ca="1">IF(L$6&lt;$C12,0,VLOOKUP(L$6,'MonteCarlo Policy Paths'!$A$2:$I$31,'Monte Carlo_WA Complance Price'!$B12+1,FALSE))</f>
        <v>90.697931516427971</v>
      </c>
      <c r="M12" s="21">
        <f ca="1">IF(M$6&lt;$C12,0,VLOOKUP(M$6,'MonteCarlo Policy Paths'!$A$2:$I$31,'Monte Carlo_WA Complance Price'!$B12+1,FALSE))</f>
        <v>91.95762500971172</v>
      </c>
      <c r="N12" s="21">
        <f ca="1">IF(N$6&lt;$C12,0,VLOOKUP(N$6,'MonteCarlo Policy Paths'!$A$2:$I$31,'Monte Carlo_WA Complance Price'!$B12+1,FALSE))</f>
        <v>93.21731850299544</v>
      </c>
      <c r="O12" s="21">
        <f ca="1">IF(O$6&lt;$C12,0,VLOOKUP(O$6,'MonteCarlo Policy Paths'!$A$2:$I$31,'Monte Carlo_WA Complance Price'!$B12+1,FALSE))</f>
        <v>94.47701199627916</v>
      </c>
      <c r="P12" s="21">
        <f ca="1">IF(P$6&lt;$C12,0,VLOOKUP(P$6,'MonteCarlo Policy Paths'!$A$2:$I$31,'Monte Carlo_WA Complance Price'!$B12+1,FALSE))</f>
        <v>95.73670548956288</v>
      </c>
      <c r="Q12" s="21">
        <f ca="1">IF(Q$6&lt;$C12,0,VLOOKUP(Q$6,'MonteCarlo Policy Paths'!$A$2:$I$31,'Monte Carlo_WA Complance Price'!$B12+1,FALSE))</f>
        <v>96.996398982846586</v>
      </c>
      <c r="R12" s="21">
        <f ca="1">IF(R$6&lt;$C12,0,VLOOKUP(R$6,'MonteCarlo Policy Paths'!$A$2:$I$31,'Monte Carlo_WA Complance Price'!$B12+1,FALSE))</f>
        <v>99.874634841342697</v>
      </c>
      <c r="S12" s="21">
        <f ca="1">IF(S$6&lt;$C12,0,VLOOKUP(S$6,'MonteCarlo Policy Paths'!$A$2:$I$31,'Monte Carlo_WA Complance Price'!$B12+1,FALSE))</f>
        <v>101.93553668931256</v>
      </c>
      <c r="T12" s="21">
        <f ca="1">IF(T$6&lt;$C12,0,VLOOKUP(T$6,'MonteCarlo Policy Paths'!$A$2:$I$31,'Monte Carlo_WA Complance Price'!$B12+1,FALSE))</f>
        <v>104.04258519817796</v>
      </c>
      <c r="U12" s="21">
        <f ca="1">IF(U$6&lt;$C12,0,VLOOKUP(U$6,'MonteCarlo Policy Paths'!$A$2:$I$31,'Monte Carlo_WA Complance Price'!$B12+1,FALSE))</f>
        <v>106.18472717196582</v>
      </c>
      <c r="V12" s="21">
        <f ca="1">IF(V$6&lt;$C12,0,VLOOKUP(V$6,'MonteCarlo Policy Paths'!$A$2:$I$31,'Monte Carlo_WA Complance Price'!$B12+1,FALSE))</f>
        <v>108.36780972271322</v>
      </c>
      <c r="W12" s="21">
        <f ca="1">IF(W$6&lt;$C12,0,VLOOKUP(W$6,'MonteCarlo Policy Paths'!$A$2:$I$31,'Monte Carlo_WA Complance Price'!$B12+1,FALSE))</f>
        <v>110.57648338650839</v>
      </c>
      <c r="X12" s="21">
        <f ca="1">IF(X$6&lt;$C12,0,VLOOKUP(X$6,'MonteCarlo Policy Paths'!$A$2:$I$31,'Monte Carlo_WA Complance Price'!$B12+1,FALSE))</f>
        <v>112.7694544213079</v>
      </c>
      <c r="Y12" s="21">
        <f ca="1">IF(Y$6&lt;$C12,0,VLOOKUP(Y$6,'MonteCarlo Policy Paths'!$A$2:$I$31,'Monte Carlo_WA Complance Price'!$B12+1,FALSE))</f>
        <v>114.98228749612761</v>
      </c>
      <c r="Z12" s="21">
        <f ca="1">IF(Z$6&lt;$C12,0,VLOOKUP(Z$6,'MonteCarlo Policy Paths'!$A$2:$I$31,'Monte Carlo_WA Complance Price'!$B12+1,FALSE))</f>
        <v>117.22345778349788</v>
      </c>
      <c r="AA12" s="21">
        <f ca="1">IF(AA$6&lt;$C12,0,VLOOKUP(AA$6,'MonteCarlo Policy Paths'!$A$2:$I$31,'Monte Carlo_WA Complance Price'!$B12+1,FALSE))</f>
        <v>119.50474742044912</v>
      </c>
      <c r="AB12" s="21">
        <f ca="1">IF(AB$6&lt;$C12,0,VLOOKUP(AB$6,'MonteCarlo Policy Paths'!$A$2:$I$31,'Monte Carlo_WA Complance Price'!$B12+1,FALSE))</f>
        <v>121.83201137782079</v>
      </c>
      <c r="AC12" s="21">
        <f ca="1">IF(AC$6&lt;$C12,0,VLOOKUP(AC$6,'MonteCarlo Policy Paths'!$A$2:$I$31,'Monte Carlo_WA Complance Price'!$B12+1,FALSE))</f>
        <v>124.30483685770574</v>
      </c>
      <c r="AD12" s="21">
        <f ca="1">IF(AD$6&lt;$C12,0,VLOOKUP(AD$6,'MonteCarlo Policy Paths'!$A$2:$I$31,'Monte Carlo_WA Complance Price'!$B12+1,FALSE))</f>
        <v>126.81952160325447</v>
      </c>
      <c r="AE12" s="21">
        <f ca="1">IF(AE$6&lt;$C12,0,VLOOKUP(AE$6,'MonteCarlo Policy Paths'!$A$2:$I$31,'Monte Carlo_WA Complance Price'!$B12+1,FALSE))</f>
        <v>129.37127756316897</v>
      </c>
      <c r="AF12" s="21">
        <f ca="1">IF(AF$6&lt;$C12,0,VLOOKUP(AF$6,'MonteCarlo Policy Paths'!$A$2:$I$31,'Monte Carlo_WA Complance Price'!$B12+1,FALSE))</f>
        <v>131.96243899653103</v>
      </c>
      <c r="AG12" s="22">
        <f ca="1">IF(AG$6&lt;$C12,0,VLOOKUP(AG$6,'MonteCarlo Policy Paths'!$A$2:$I$31,'Monte Carlo_WA Complance Price'!$B12+1,FALSE))</f>
        <v>135.47056479945655</v>
      </c>
      <c r="AI12" s="20">
        <f ca="1">E12*VLOOKUP(AI$6,'Greenhouse Gas Costs Avoided'!$A$2:$I$32,9,FALSE)</f>
        <v>0</v>
      </c>
      <c r="AJ12" s="21">
        <f ca="1">F12*VLOOKUP(AJ$6,'Greenhouse Gas Costs Avoided'!$A$2:$I$32,9,FALSE)</f>
        <v>5.2166744805659615</v>
      </c>
      <c r="AK12" s="21">
        <f ca="1">G12*VLOOKUP(AK$6,'Greenhouse Gas Costs Avoided'!$A$2:$I$32,9,FALSE)</f>
        <v>5.3216023247413169</v>
      </c>
      <c r="AL12" s="21">
        <f ca="1">H12*VLOOKUP(AL$6,'Greenhouse Gas Costs Avoided'!$A$2:$I$32,9,FALSE)</f>
        <v>5.4265301689166732</v>
      </c>
      <c r="AM12" s="21">
        <f ca="1">I12*VLOOKUP(AM$6,'Greenhouse Gas Costs Avoided'!$A$2:$I$32,9,FALSE)</f>
        <v>5.5063320831654474</v>
      </c>
      <c r="AN12" s="21">
        <f ca="1">J12*VLOOKUP(AN$6,'Greenhouse Gas Costs Avoided'!$A$2:$I$32,9,FALSE)</f>
        <v>5.5861339974142208</v>
      </c>
      <c r="AO12" s="21">
        <f ca="1">K12*VLOOKUP(AO$6,'Greenhouse Gas Costs Avoided'!$A$2:$I$32,9,FALSE)</f>
        <v>5.665935911662995</v>
      </c>
      <c r="AP12" s="21">
        <f ca="1">L12*VLOOKUP(AP$6,'Greenhouse Gas Costs Avoided'!$A$2:$I$32,9,FALSE)</f>
        <v>5.7457378259117702</v>
      </c>
      <c r="AQ12" s="21">
        <f ca="1">M12*VLOOKUP(AQ$6,'Greenhouse Gas Costs Avoided'!$A$2:$I$32,9,FALSE)</f>
        <v>5.8255397401605462</v>
      </c>
      <c r="AR12" s="21">
        <f ca="1">N12*VLOOKUP(AR$6,'Greenhouse Gas Costs Avoided'!$A$2:$I$32,9,FALSE)</f>
        <v>5.9053416544093205</v>
      </c>
      <c r="AS12" s="21">
        <f ca="1">O12*VLOOKUP(AS$6,'Greenhouse Gas Costs Avoided'!$A$2:$I$32,9,FALSE)</f>
        <v>5.9851435686580947</v>
      </c>
      <c r="AT12" s="21">
        <f ca="1">P12*VLOOKUP(AT$6,'Greenhouse Gas Costs Avoided'!$A$2:$I$32,9,FALSE)</f>
        <v>6.0649454829068699</v>
      </c>
      <c r="AU12" s="21">
        <f ca="1">Q12*VLOOKUP(AU$6,'Greenhouse Gas Costs Avoided'!$A$2:$I$32,9,FALSE)</f>
        <v>6.1447473971556432</v>
      </c>
      <c r="AV12" s="21">
        <f ca="1">R12*VLOOKUP(AV$6,'Greenhouse Gas Costs Avoided'!$A$2:$I$32,9,FALSE)</f>
        <v>6.327084396109818</v>
      </c>
      <c r="AW12" s="21">
        <f ca="1">S12*VLOOKUP(AW$6,'Greenhouse Gas Costs Avoided'!$A$2:$I$32,9,FALSE)</f>
        <v>6.4576430704410743</v>
      </c>
      <c r="AX12" s="21">
        <f ca="1">T12*VLOOKUP(AX$6,'Greenhouse Gas Costs Avoided'!$A$2:$I$32,9,FALSE)</f>
        <v>6.5911251478821242</v>
      </c>
      <c r="AY12" s="21">
        <f ca="1">U12*VLOOKUP(AY$6,'Greenhouse Gas Costs Avoided'!$A$2:$I$32,9,FALSE)</f>
        <v>6.7268304055597685</v>
      </c>
      <c r="AZ12" s="21">
        <f ca="1">V12*VLOOKUP(AZ$6,'Greenhouse Gas Costs Avoided'!$A$2:$I$32,9,FALSE)</f>
        <v>6.8651292595600424</v>
      </c>
      <c r="BA12" s="21">
        <f ca="1">W12*VLOOKUP(BA$6,'Greenhouse Gas Costs Avoided'!$A$2:$I$32,9,FALSE)</f>
        <v>7.0050493173053994</v>
      </c>
      <c r="BB12" s="21">
        <f ca="1">X12*VLOOKUP(BB$6,'Greenhouse Gas Costs Avoided'!$A$2:$I$32,9,FALSE)</f>
        <v>7.1439746093722221</v>
      </c>
      <c r="BC12" s="21">
        <f ca="1">Y12*VLOOKUP(BC$6,'Greenhouse Gas Costs Avoided'!$A$2:$I$32,9,FALSE)</f>
        <v>7.2841581669004034</v>
      </c>
      <c r="BD12" s="21">
        <f ca="1">Z12*VLOOKUP(BD$6,'Greenhouse Gas Costs Avoided'!$A$2:$I$32,9,FALSE)</f>
        <v>7.426136894299721</v>
      </c>
      <c r="BE12" s="21">
        <f ca="1">AA12*VLOOKUP(BE$6,'Greenhouse Gas Costs Avoided'!$A$2:$I$32,9,FALSE)</f>
        <v>7.5706571930511553</v>
      </c>
      <c r="BF12" s="21">
        <f ca="1">AB12*VLOOKUP(BF$6,'Greenhouse Gas Costs Avoided'!$A$2:$I$32,9,FALSE)</f>
        <v>7.7180899770979394</v>
      </c>
      <c r="BG12" s="21">
        <f ca="1">AC12*VLOOKUP(BG$6,'Greenhouse Gas Costs Avoided'!$A$2:$I$32,9,FALSE)</f>
        <v>7.8747441218959366</v>
      </c>
      <c r="BH12" s="21">
        <f ca="1">AD12*VLOOKUP(BH$6,'Greenhouse Gas Costs Avoided'!$A$2:$I$32,9,FALSE)</f>
        <v>8.0340500621877027</v>
      </c>
      <c r="BI12" s="21">
        <f ca="1">AE12*VLOOKUP(BI$6,'Greenhouse Gas Costs Avoided'!$A$2:$I$32,9,FALSE)</f>
        <v>8.1957044736636782</v>
      </c>
      <c r="BJ12" s="21">
        <f ca="1">AF12*VLOOKUP(BJ$6,'Greenhouse Gas Costs Avoided'!$A$2:$I$32,9,FALSE)</f>
        <v>8.3598552322508848</v>
      </c>
      <c r="BK12" s="22">
        <f ca="1">AG12*VLOOKUP(BK$6,'Greenhouse Gas Costs Avoided'!$A$2:$I$32,9,FALSE)</f>
        <v>8.5820959249206545</v>
      </c>
    </row>
    <row r="13" spans="1:63" x14ac:dyDescent="0.35">
      <c r="A13" s="11">
        <v>7</v>
      </c>
      <c r="B13" s="12">
        <f t="shared" ca="1" si="0"/>
        <v>1</v>
      </c>
      <c r="C13" s="13">
        <f ca="1">RANDBETWEEN($B$3,$B$4)</f>
        <v>2023</v>
      </c>
      <c r="E13" s="20">
        <f ca="1">IF(E$6&lt;$C13,0,VLOOKUP(E$6,'MonteCarlo Policy Paths'!$A$2:$I$31,'Monte Carlo_WA Complance Price'!$B13+1,FALSE))</f>
        <v>0</v>
      </c>
      <c r="F13" s="21">
        <f ca="1">IF(F$6&lt;$C13,0,VLOOKUP(F$6,'MonteCarlo Policy Paths'!$A$2:$I$31,'Monte Carlo_WA Complance Price'!$B13+1,FALSE))</f>
        <v>82.346532180449415</v>
      </c>
      <c r="G13" s="21">
        <f ca="1">IF(G$6&lt;$C13,0,VLOOKUP(G$6,'MonteCarlo Policy Paths'!$A$2:$I$31,'Monte Carlo_WA Complance Price'!$B13+1,FALSE))</f>
        <v>84.002844861871253</v>
      </c>
      <c r="H13" s="21">
        <f ca="1">IF(H$6&lt;$C13,0,VLOOKUP(H$6,'MonteCarlo Policy Paths'!$A$2:$I$31,'Monte Carlo_WA Complance Price'!$B13+1,FALSE))</f>
        <v>85.659157543293105</v>
      </c>
      <c r="I13" s="21">
        <f ca="1">IF(I$6&lt;$C13,0,VLOOKUP(I$6,'MonteCarlo Policy Paths'!$A$2:$I$31,'Monte Carlo_WA Complance Price'!$B13+1,FALSE))</f>
        <v>86.918851036576825</v>
      </c>
      <c r="J13" s="21">
        <f ca="1">IF(J$6&lt;$C13,0,VLOOKUP(J$6,'MonteCarlo Policy Paths'!$A$2:$I$31,'Monte Carlo_WA Complance Price'!$B13+1,FALSE))</f>
        <v>88.178544529860531</v>
      </c>
      <c r="K13" s="21">
        <f ca="1">IF(K$6&lt;$C13,0,VLOOKUP(K$6,'MonteCarlo Policy Paths'!$A$2:$I$31,'Monte Carlo_WA Complance Price'!$B13+1,FALSE))</f>
        <v>89.438238023144251</v>
      </c>
      <c r="L13" s="21">
        <f ca="1">IF(L$6&lt;$C13,0,VLOOKUP(L$6,'MonteCarlo Policy Paths'!$A$2:$I$31,'Monte Carlo_WA Complance Price'!$B13+1,FALSE))</f>
        <v>90.697931516427971</v>
      </c>
      <c r="M13" s="21">
        <f ca="1">IF(M$6&lt;$C13,0,VLOOKUP(M$6,'MonteCarlo Policy Paths'!$A$2:$I$31,'Monte Carlo_WA Complance Price'!$B13+1,FALSE))</f>
        <v>91.95762500971172</v>
      </c>
      <c r="N13" s="21">
        <f ca="1">IF(N$6&lt;$C13,0,VLOOKUP(N$6,'MonteCarlo Policy Paths'!$A$2:$I$31,'Monte Carlo_WA Complance Price'!$B13+1,FALSE))</f>
        <v>93.21731850299544</v>
      </c>
      <c r="O13" s="21">
        <f ca="1">IF(O$6&lt;$C13,0,VLOOKUP(O$6,'MonteCarlo Policy Paths'!$A$2:$I$31,'Monte Carlo_WA Complance Price'!$B13+1,FALSE))</f>
        <v>94.47701199627916</v>
      </c>
      <c r="P13" s="21">
        <f ca="1">IF(P$6&lt;$C13,0,VLOOKUP(P$6,'MonteCarlo Policy Paths'!$A$2:$I$31,'Monte Carlo_WA Complance Price'!$B13+1,FALSE))</f>
        <v>95.73670548956288</v>
      </c>
      <c r="Q13" s="21">
        <f ca="1">IF(Q$6&lt;$C13,0,VLOOKUP(Q$6,'MonteCarlo Policy Paths'!$A$2:$I$31,'Monte Carlo_WA Complance Price'!$B13+1,FALSE))</f>
        <v>96.996398982846586</v>
      </c>
      <c r="R13" s="21">
        <f ca="1">IF(R$6&lt;$C13,0,VLOOKUP(R$6,'MonteCarlo Policy Paths'!$A$2:$I$31,'Monte Carlo_WA Complance Price'!$B13+1,FALSE))</f>
        <v>98.25609247613032</v>
      </c>
      <c r="S13" s="21">
        <f ca="1">IF(S$6&lt;$C13,0,VLOOKUP(S$6,'MonteCarlo Policy Paths'!$A$2:$I$31,'Monte Carlo_WA Complance Price'!$B13+1,FALSE))</f>
        <v>99.65157958594628</v>
      </c>
      <c r="T13" s="21">
        <f ca="1">IF(T$6&lt;$C13,0,VLOOKUP(T$6,'MonteCarlo Policy Paths'!$A$2:$I$31,'Monte Carlo_WA Complance Price'!$B13+1,FALSE))</f>
        <v>101.04706669576224</v>
      </c>
      <c r="U13" s="21">
        <f ca="1">IF(U$6&lt;$C13,0,VLOOKUP(U$6,'MonteCarlo Policy Paths'!$A$2:$I$31,'Monte Carlo_WA Complance Price'!$B13+1,FALSE))</f>
        <v>102.4425538055782</v>
      </c>
      <c r="V13" s="21">
        <f ca="1">IF(V$6&lt;$C13,0,VLOOKUP(V$6,'MonteCarlo Policy Paths'!$A$2:$I$31,'Monte Carlo_WA Complance Price'!$B13+1,FALSE))</f>
        <v>103.83804091539416</v>
      </c>
      <c r="W13" s="21">
        <f ca="1">IF(W$6&lt;$C13,0,VLOOKUP(W$6,'MonteCarlo Policy Paths'!$A$2:$I$31,'Monte Carlo_WA Complance Price'!$B13+1,FALSE))</f>
        <v>105.23352802521011</v>
      </c>
      <c r="X13" s="21">
        <f ca="1">IF(X$6&lt;$C13,0,VLOOKUP(X$6,'MonteCarlo Policy Paths'!$A$2:$I$31,'Monte Carlo_WA Complance Price'!$B13+1,FALSE))</f>
        <v>106.47156953138905</v>
      </c>
      <c r="Y13" s="21">
        <f ca="1">IF(Y$6&lt;$C13,0,VLOOKUP(Y$6,'MonteCarlo Policy Paths'!$A$2:$I$31,'Monte Carlo_WA Complance Price'!$B13+1,FALSE))</f>
        <v>107.709611037568</v>
      </c>
      <c r="Z13" s="21">
        <f ca="1">IF(Z$6&lt;$C13,0,VLOOKUP(Z$6,'MonteCarlo Policy Paths'!$A$2:$I$31,'Monte Carlo_WA Complance Price'!$B13+1,FALSE))</f>
        <v>108.94765254374694</v>
      </c>
      <c r="AA13" s="21">
        <f ca="1">IF(AA$6&lt;$C13,0,VLOOKUP(AA$6,'MonteCarlo Policy Paths'!$A$2:$I$31,'Monte Carlo_WA Complance Price'!$B13+1,FALSE))</f>
        <v>110.18569404992589</v>
      </c>
      <c r="AB13" s="21">
        <f ca="1">IF(AB$6&lt;$C13,0,VLOOKUP(AB$6,'MonteCarlo Policy Paths'!$A$2:$I$31,'Monte Carlo_WA Complance Price'!$B13+1,FALSE))</f>
        <v>111.42373555610482</v>
      </c>
      <c r="AC13" s="21">
        <f ca="1">IF(AC$6&lt;$C13,0,VLOOKUP(AC$6,'MonteCarlo Policy Paths'!$A$2:$I$31,'Monte Carlo_WA Complance Price'!$B13+1,FALSE))</f>
        <v>112.86811731331359</v>
      </c>
      <c r="AD13" s="21">
        <f ca="1">IF(AD$6&lt;$C13,0,VLOOKUP(AD$6,'MonteCarlo Policy Paths'!$A$2:$I$31,'Monte Carlo_WA Complance Price'!$B13+1,FALSE))</f>
        <v>114.31249907052236</v>
      </c>
      <c r="AE13" s="21">
        <f ca="1">IF(AE$6&lt;$C13,0,VLOOKUP(AE$6,'MonteCarlo Policy Paths'!$A$2:$I$31,'Monte Carlo_WA Complance Price'!$B13+1,FALSE))</f>
        <v>115.75688082773114</v>
      </c>
      <c r="AF13" s="21">
        <f ca="1">IF(AF$6&lt;$C13,0,VLOOKUP(AF$6,'MonteCarlo Policy Paths'!$A$2:$I$31,'Monte Carlo_WA Complance Price'!$B13+1,FALSE))</f>
        <v>117.20126258493991</v>
      </c>
      <c r="AG13" s="22">
        <f ca="1">IF(AG$6&lt;$C13,0,VLOOKUP(AG$6,'MonteCarlo Policy Paths'!$A$2:$I$31,'Monte Carlo_WA Complance Price'!$B13+1,FALSE))</f>
        <v>118.64564434214866</v>
      </c>
      <c r="AI13" s="20">
        <f ca="1">E13*VLOOKUP(AI$6,'Greenhouse Gas Costs Avoided'!$A$2:$I$32,9,FALSE)</f>
        <v>0</v>
      </c>
      <c r="AJ13" s="21">
        <f ca="1">F13*VLOOKUP(AJ$6,'Greenhouse Gas Costs Avoided'!$A$2:$I$32,9,FALSE)</f>
        <v>5.2166744805659615</v>
      </c>
      <c r="AK13" s="21">
        <f ca="1">G13*VLOOKUP(AK$6,'Greenhouse Gas Costs Avoided'!$A$2:$I$32,9,FALSE)</f>
        <v>5.3216023247413169</v>
      </c>
      <c r="AL13" s="21">
        <f ca="1">H13*VLOOKUP(AL$6,'Greenhouse Gas Costs Avoided'!$A$2:$I$32,9,FALSE)</f>
        <v>5.4265301689166732</v>
      </c>
      <c r="AM13" s="21">
        <f ca="1">I13*VLOOKUP(AM$6,'Greenhouse Gas Costs Avoided'!$A$2:$I$32,9,FALSE)</f>
        <v>5.5063320831654474</v>
      </c>
      <c r="AN13" s="21">
        <f ca="1">J13*VLOOKUP(AN$6,'Greenhouse Gas Costs Avoided'!$A$2:$I$32,9,FALSE)</f>
        <v>5.5861339974142208</v>
      </c>
      <c r="AO13" s="21">
        <f ca="1">K13*VLOOKUP(AO$6,'Greenhouse Gas Costs Avoided'!$A$2:$I$32,9,FALSE)</f>
        <v>5.665935911662995</v>
      </c>
      <c r="AP13" s="21">
        <f ca="1">L13*VLOOKUP(AP$6,'Greenhouse Gas Costs Avoided'!$A$2:$I$32,9,FALSE)</f>
        <v>5.7457378259117702</v>
      </c>
      <c r="AQ13" s="21">
        <f ca="1">M13*VLOOKUP(AQ$6,'Greenhouse Gas Costs Avoided'!$A$2:$I$32,9,FALSE)</f>
        <v>5.8255397401605462</v>
      </c>
      <c r="AR13" s="21">
        <f ca="1">N13*VLOOKUP(AR$6,'Greenhouse Gas Costs Avoided'!$A$2:$I$32,9,FALSE)</f>
        <v>5.9053416544093205</v>
      </c>
      <c r="AS13" s="21">
        <f ca="1">O13*VLOOKUP(AS$6,'Greenhouse Gas Costs Avoided'!$A$2:$I$32,9,FALSE)</f>
        <v>5.9851435686580947</v>
      </c>
      <c r="AT13" s="21">
        <f ca="1">P13*VLOOKUP(AT$6,'Greenhouse Gas Costs Avoided'!$A$2:$I$32,9,FALSE)</f>
        <v>6.0649454829068699</v>
      </c>
      <c r="AU13" s="21">
        <f ca="1">Q13*VLOOKUP(AU$6,'Greenhouse Gas Costs Avoided'!$A$2:$I$32,9,FALSE)</f>
        <v>6.1447473971556432</v>
      </c>
      <c r="AV13" s="21">
        <f ca="1">R13*VLOOKUP(AV$6,'Greenhouse Gas Costs Avoided'!$A$2:$I$32,9,FALSE)</f>
        <v>6.2245493114044184</v>
      </c>
      <c r="AW13" s="21">
        <f ca="1">S13*VLOOKUP(AW$6,'Greenhouse Gas Costs Avoided'!$A$2:$I$32,9,FALSE)</f>
        <v>6.312953786990386</v>
      </c>
      <c r="AX13" s="21">
        <f ca="1">T13*VLOOKUP(AX$6,'Greenhouse Gas Costs Avoided'!$A$2:$I$32,9,FALSE)</f>
        <v>6.4013582625763545</v>
      </c>
      <c r="AY13" s="21">
        <f ca="1">U13*VLOOKUP(AY$6,'Greenhouse Gas Costs Avoided'!$A$2:$I$32,9,FALSE)</f>
        <v>6.4897627381623222</v>
      </c>
      <c r="AZ13" s="21">
        <f ca="1">V13*VLOOKUP(AZ$6,'Greenhouse Gas Costs Avoided'!$A$2:$I$32,9,FALSE)</f>
        <v>6.5781672137482907</v>
      </c>
      <c r="BA13" s="21">
        <f ca="1">W13*VLOOKUP(BA$6,'Greenhouse Gas Costs Avoided'!$A$2:$I$32,9,FALSE)</f>
        <v>6.6665716893342575</v>
      </c>
      <c r="BB13" s="21">
        <f ca="1">X13*VLOOKUP(BB$6,'Greenhouse Gas Costs Avoided'!$A$2:$I$32,9,FALSE)</f>
        <v>6.7450019445028957</v>
      </c>
      <c r="BC13" s="21">
        <f ca="1">Y13*VLOOKUP(BC$6,'Greenhouse Gas Costs Avoided'!$A$2:$I$32,9,FALSE)</f>
        <v>6.8234321996715348</v>
      </c>
      <c r="BD13" s="21">
        <f ca="1">Z13*VLOOKUP(BD$6,'Greenhouse Gas Costs Avoided'!$A$2:$I$32,9,FALSE)</f>
        <v>6.901862454840173</v>
      </c>
      <c r="BE13" s="21">
        <f ca="1">AA13*VLOOKUP(BE$6,'Greenhouse Gas Costs Avoided'!$A$2:$I$32,9,FALSE)</f>
        <v>6.9802927100088112</v>
      </c>
      <c r="BF13" s="21">
        <f ca="1">AB13*VLOOKUP(BF$6,'Greenhouse Gas Costs Avoided'!$A$2:$I$32,9,FALSE)</f>
        <v>7.0587229651774486</v>
      </c>
      <c r="BG13" s="21">
        <f ca="1">AC13*VLOOKUP(BG$6,'Greenhouse Gas Costs Avoided'!$A$2:$I$32,9,FALSE)</f>
        <v>7.1502249295408609</v>
      </c>
      <c r="BH13" s="21">
        <f ca="1">AD13*VLOOKUP(BH$6,'Greenhouse Gas Costs Avoided'!$A$2:$I$32,9,FALSE)</f>
        <v>7.2417268939042723</v>
      </c>
      <c r="BI13" s="21">
        <f ca="1">AE13*VLOOKUP(BI$6,'Greenhouse Gas Costs Avoided'!$A$2:$I$32,9,FALSE)</f>
        <v>7.3332288582676846</v>
      </c>
      <c r="BJ13" s="21">
        <f ca="1">AF13*VLOOKUP(BJ$6,'Greenhouse Gas Costs Avoided'!$A$2:$I$32,9,FALSE)</f>
        <v>7.424730822631096</v>
      </c>
      <c r="BK13" s="22">
        <f ca="1">AG13*VLOOKUP(BK$6,'Greenhouse Gas Costs Avoided'!$A$2:$I$32,9,FALSE)</f>
        <v>7.5162327869945065</v>
      </c>
    </row>
    <row r="14" spans="1:63" x14ac:dyDescent="0.35">
      <c r="A14" s="11">
        <v>8</v>
      </c>
      <c r="B14" s="12">
        <f ca="1">RANDBETWEEN(1,$B$2)</f>
        <v>2</v>
      </c>
      <c r="C14" s="13">
        <f t="shared" ca="1" si="1"/>
        <v>2023</v>
      </c>
      <c r="E14" s="20">
        <f ca="1">IF(E$6&lt;$C14,0,VLOOKUP(E$6,'MonteCarlo Policy Paths'!$A$2:$I$31,'Monte Carlo_WA Complance Price'!$B14+1,FALSE))</f>
        <v>0</v>
      </c>
      <c r="F14" s="21">
        <f ca="1">IF(F$6&lt;$C14,0,VLOOKUP(F$6,'MonteCarlo Policy Paths'!$A$2:$I$31,'Monte Carlo_WA Complance Price'!$B14+1,FALSE))</f>
        <v>82.346532180449415</v>
      </c>
      <c r="G14" s="21">
        <f ca="1">IF(G$6&lt;$C14,0,VLOOKUP(G$6,'MonteCarlo Policy Paths'!$A$2:$I$31,'Monte Carlo_WA Complance Price'!$B14+1,FALSE))</f>
        <v>84.002844861871253</v>
      </c>
      <c r="H14" s="21">
        <f ca="1">IF(H$6&lt;$C14,0,VLOOKUP(H$6,'MonteCarlo Policy Paths'!$A$2:$I$31,'Monte Carlo_WA Complance Price'!$B14+1,FALSE))</f>
        <v>85.659157543293105</v>
      </c>
      <c r="I14" s="21">
        <f ca="1">IF(I$6&lt;$C14,0,VLOOKUP(I$6,'MonteCarlo Policy Paths'!$A$2:$I$31,'Monte Carlo_WA Complance Price'!$B14+1,FALSE))</f>
        <v>86.918851036576825</v>
      </c>
      <c r="J14" s="21">
        <f ca="1">IF(J$6&lt;$C14,0,VLOOKUP(J$6,'MonteCarlo Policy Paths'!$A$2:$I$31,'Monte Carlo_WA Complance Price'!$B14+1,FALSE))</f>
        <v>88.178544529860531</v>
      </c>
      <c r="K14" s="21">
        <f ca="1">IF(K$6&lt;$C14,0,VLOOKUP(K$6,'MonteCarlo Policy Paths'!$A$2:$I$31,'Monte Carlo_WA Complance Price'!$B14+1,FALSE))</f>
        <v>89.438238023144251</v>
      </c>
      <c r="L14" s="21">
        <f ca="1">IF(L$6&lt;$C14,0,VLOOKUP(L$6,'MonteCarlo Policy Paths'!$A$2:$I$31,'Monte Carlo_WA Complance Price'!$B14+1,FALSE))</f>
        <v>90.697931516427971</v>
      </c>
      <c r="M14" s="21">
        <f ca="1">IF(M$6&lt;$C14,0,VLOOKUP(M$6,'MonteCarlo Policy Paths'!$A$2:$I$31,'Monte Carlo_WA Complance Price'!$B14+1,FALSE))</f>
        <v>91.95762500971172</v>
      </c>
      <c r="N14" s="21">
        <f ca="1">IF(N$6&lt;$C14,0,VLOOKUP(N$6,'MonteCarlo Policy Paths'!$A$2:$I$31,'Monte Carlo_WA Complance Price'!$B14+1,FALSE))</f>
        <v>93.21731850299544</v>
      </c>
      <c r="O14" s="21">
        <f ca="1">IF(O$6&lt;$C14,0,VLOOKUP(O$6,'MonteCarlo Policy Paths'!$A$2:$I$31,'Monte Carlo_WA Complance Price'!$B14+1,FALSE))</f>
        <v>94.47701199627916</v>
      </c>
      <c r="P14" s="21">
        <f ca="1">IF(P$6&lt;$C14,0,VLOOKUP(P$6,'MonteCarlo Policy Paths'!$A$2:$I$31,'Monte Carlo_WA Complance Price'!$B14+1,FALSE))</f>
        <v>95.73670548956288</v>
      </c>
      <c r="Q14" s="21">
        <f ca="1">IF(Q$6&lt;$C14,0,VLOOKUP(Q$6,'MonteCarlo Policy Paths'!$A$2:$I$31,'Monte Carlo_WA Complance Price'!$B14+1,FALSE))</f>
        <v>96.996398982846586</v>
      </c>
      <c r="R14" s="21">
        <f ca="1">IF(R$6&lt;$C14,0,VLOOKUP(R$6,'MonteCarlo Policy Paths'!$A$2:$I$31,'Monte Carlo_WA Complance Price'!$B14+1,FALSE))</f>
        <v>98.25609247613032</v>
      </c>
      <c r="S14" s="21">
        <f ca="1">IF(S$6&lt;$C14,0,VLOOKUP(S$6,'MonteCarlo Policy Paths'!$A$2:$I$31,'Monte Carlo_WA Complance Price'!$B14+1,FALSE))</f>
        <v>99.65157958594628</v>
      </c>
      <c r="T14" s="21">
        <f ca="1">IF(T$6&lt;$C14,0,VLOOKUP(T$6,'MonteCarlo Policy Paths'!$A$2:$I$31,'Monte Carlo_WA Complance Price'!$B14+1,FALSE))</f>
        <v>101.04706669576224</v>
      </c>
      <c r="U14" s="21">
        <f ca="1">IF(U$6&lt;$C14,0,VLOOKUP(U$6,'MonteCarlo Policy Paths'!$A$2:$I$31,'Monte Carlo_WA Complance Price'!$B14+1,FALSE))</f>
        <v>102.4425538055782</v>
      </c>
      <c r="V14" s="21">
        <f ca="1">IF(V$6&lt;$C14,0,VLOOKUP(V$6,'MonteCarlo Policy Paths'!$A$2:$I$31,'Monte Carlo_WA Complance Price'!$B14+1,FALSE))</f>
        <v>103.83804091539416</v>
      </c>
      <c r="W14" s="21">
        <f ca="1">IF(W$6&lt;$C14,0,VLOOKUP(W$6,'MonteCarlo Policy Paths'!$A$2:$I$31,'Monte Carlo_WA Complance Price'!$B14+1,FALSE))</f>
        <v>105.23352802521011</v>
      </c>
      <c r="X14" s="21">
        <f ca="1">IF(X$6&lt;$C14,0,VLOOKUP(X$6,'MonteCarlo Policy Paths'!$A$2:$I$31,'Monte Carlo_WA Complance Price'!$B14+1,FALSE))</f>
        <v>106.47156953138905</v>
      </c>
      <c r="Y14" s="21">
        <f ca="1">IF(Y$6&lt;$C14,0,VLOOKUP(Y$6,'MonteCarlo Policy Paths'!$A$2:$I$31,'Monte Carlo_WA Complance Price'!$B14+1,FALSE))</f>
        <v>107.709611037568</v>
      </c>
      <c r="Z14" s="21">
        <f ca="1">IF(Z$6&lt;$C14,0,VLOOKUP(Z$6,'MonteCarlo Policy Paths'!$A$2:$I$31,'Monte Carlo_WA Complance Price'!$B14+1,FALSE))</f>
        <v>108.94765254374694</v>
      </c>
      <c r="AA14" s="21">
        <f ca="1">IF(AA$6&lt;$C14,0,VLOOKUP(AA$6,'MonteCarlo Policy Paths'!$A$2:$I$31,'Monte Carlo_WA Complance Price'!$B14+1,FALSE))</f>
        <v>110.18569404992589</v>
      </c>
      <c r="AB14" s="21">
        <f ca="1">IF(AB$6&lt;$C14,0,VLOOKUP(AB$6,'MonteCarlo Policy Paths'!$A$2:$I$31,'Monte Carlo_WA Complance Price'!$B14+1,FALSE))</f>
        <v>111.42373555610482</v>
      </c>
      <c r="AC14" s="21">
        <f ca="1">IF(AC$6&lt;$C14,0,VLOOKUP(AC$6,'MonteCarlo Policy Paths'!$A$2:$I$31,'Monte Carlo_WA Complance Price'!$B14+1,FALSE))</f>
        <v>112.86811731331359</v>
      </c>
      <c r="AD14" s="21">
        <f ca="1">IF(AD$6&lt;$C14,0,VLOOKUP(AD$6,'MonteCarlo Policy Paths'!$A$2:$I$31,'Monte Carlo_WA Complance Price'!$B14+1,FALSE))</f>
        <v>114.31249907052236</v>
      </c>
      <c r="AE14" s="21">
        <f ca="1">IF(AE$6&lt;$C14,0,VLOOKUP(AE$6,'MonteCarlo Policy Paths'!$A$2:$I$31,'Monte Carlo_WA Complance Price'!$B14+1,FALSE))</f>
        <v>115.75688082773114</v>
      </c>
      <c r="AF14" s="21">
        <f ca="1">IF(AF$6&lt;$C14,0,VLOOKUP(AF$6,'MonteCarlo Policy Paths'!$A$2:$I$31,'Monte Carlo_WA Complance Price'!$B14+1,FALSE))</f>
        <v>117.20126258493991</v>
      </c>
      <c r="AG14" s="22">
        <f ca="1">IF(AG$6&lt;$C14,0,VLOOKUP(AG$6,'MonteCarlo Policy Paths'!$A$2:$I$31,'Monte Carlo_WA Complance Price'!$B14+1,FALSE))</f>
        <v>120.41827982173916</v>
      </c>
      <c r="AI14" s="20">
        <f ca="1">E14*VLOOKUP(AI$6,'Greenhouse Gas Costs Avoided'!$A$2:$I$32,9,FALSE)</f>
        <v>0</v>
      </c>
      <c r="AJ14" s="21">
        <f ca="1">F14*VLOOKUP(AJ$6,'Greenhouse Gas Costs Avoided'!$A$2:$I$32,9,FALSE)</f>
        <v>5.2166744805659615</v>
      </c>
      <c r="AK14" s="21">
        <f ca="1">G14*VLOOKUP(AK$6,'Greenhouse Gas Costs Avoided'!$A$2:$I$32,9,FALSE)</f>
        <v>5.3216023247413169</v>
      </c>
      <c r="AL14" s="21">
        <f ca="1">H14*VLOOKUP(AL$6,'Greenhouse Gas Costs Avoided'!$A$2:$I$32,9,FALSE)</f>
        <v>5.4265301689166732</v>
      </c>
      <c r="AM14" s="21">
        <f ca="1">I14*VLOOKUP(AM$6,'Greenhouse Gas Costs Avoided'!$A$2:$I$32,9,FALSE)</f>
        <v>5.5063320831654474</v>
      </c>
      <c r="AN14" s="21">
        <f ca="1">J14*VLOOKUP(AN$6,'Greenhouse Gas Costs Avoided'!$A$2:$I$32,9,FALSE)</f>
        <v>5.5861339974142208</v>
      </c>
      <c r="AO14" s="21">
        <f ca="1">K14*VLOOKUP(AO$6,'Greenhouse Gas Costs Avoided'!$A$2:$I$32,9,FALSE)</f>
        <v>5.665935911662995</v>
      </c>
      <c r="AP14" s="21">
        <f ca="1">L14*VLOOKUP(AP$6,'Greenhouse Gas Costs Avoided'!$A$2:$I$32,9,FALSE)</f>
        <v>5.7457378259117702</v>
      </c>
      <c r="AQ14" s="21">
        <f ca="1">M14*VLOOKUP(AQ$6,'Greenhouse Gas Costs Avoided'!$A$2:$I$32,9,FALSE)</f>
        <v>5.8255397401605462</v>
      </c>
      <c r="AR14" s="21">
        <f ca="1">N14*VLOOKUP(AR$6,'Greenhouse Gas Costs Avoided'!$A$2:$I$32,9,FALSE)</f>
        <v>5.9053416544093205</v>
      </c>
      <c r="AS14" s="21">
        <f ca="1">O14*VLOOKUP(AS$6,'Greenhouse Gas Costs Avoided'!$A$2:$I$32,9,FALSE)</f>
        <v>5.9851435686580947</v>
      </c>
      <c r="AT14" s="21">
        <f ca="1">P14*VLOOKUP(AT$6,'Greenhouse Gas Costs Avoided'!$A$2:$I$32,9,FALSE)</f>
        <v>6.0649454829068699</v>
      </c>
      <c r="AU14" s="21">
        <f ca="1">Q14*VLOOKUP(AU$6,'Greenhouse Gas Costs Avoided'!$A$2:$I$32,9,FALSE)</f>
        <v>6.1447473971556432</v>
      </c>
      <c r="AV14" s="21">
        <f ca="1">R14*VLOOKUP(AV$6,'Greenhouse Gas Costs Avoided'!$A$2:$I$32,9,FALSE)</f>
        <v>6.2245493114044184</v>
      </c>
      <c r="AW14" s="21">
        <f ca="1">S14*VLOOKUP(AW$6,'Greenhouse Gas Costs Avoided'!$A$2:$I$32,9,FALSE)</f>
        <v>6.312953786990386</v>
      </c>
      <c r="AX14" s="21">
        <f ca="1">T14*VLOOKUP(AX$6,'Greenhouse Gas Costs Avoided'!$A$2:$I$32,9,FALSE)</f>
        <v>6.4013582625763545</v>
      </c>
      <c r="AY14" s="21">
        <f ca="1">U14*VLOOKUP(AY$6,'Greenhouse Gas Costs Avoided'!$A$2:$I$32,9,FALSE)</f>
        <v>6.4897627381623222</v>
      </c>
      <c r="AZ14" s="21">
        <f ca="1">V14*VLOOKUP(AZ$6,'Greenhouse Gas Costs Avoided'!$A$2:$I$32,9,FALSE)</f>
        <v>6.5781672137482907</v>
      </c>
      <c r="BA14" s="21">
        <f ca="1">W14*VLOOKUP(BA$6,'Greenhouse Gas Costs Avoided'!$A$2:$I$32,9,FALSE)</f>
        <v>6.6665716893342575</v>
      </c>
      <c r="BB14" s="21">
        <f ca="1">X14*VLOOKUP(BB$6,'Greenhouse Gas Costs Avoided'!$A$2:$I$32,9,FALSE)</f>
        <v>6.7450019445028957</v>
      </c>
      <c r="BC14" s="21">
        <f ca="1">Y14*VLOOKUP(BC$6,'Greenhouse Gas Costs Avoided'!$A$2:$I$32,9,FALSE)</f>
        <v>6.8234321996715348</v>
      </c>
      <c r="BD14" s="21">
        <f ca="1">Z14*VLOOKUP(BD$6,'Greenhouse Gas Costs Avoided'!$A$2:$I$32,9,FALSE)</f>
        <v>6.901862454840173</v>
      </c>
      <c r="BE14" s="21">
        <f ca="1">AA14*VLOOKUP(BE$6,'Greenhouse Gas Costs Avoided'!$A$2:$I$32,9,FALSE)</f>
        <v>6.9802927100088112</v>
      </c>
      <c r="BF14" s="21">
        <f ca="1">AB14*VLOOKUP(BF$6,'Greenhouse Gas Costs Avoided'!$A$2:$I$32,9,FALSE)</f>
        <v>7.0587229651774486</v>
      </c>
      <c r="BG14" s="21">
        <f ca="1">AC14*VLOOKUP(BG$6,'Greenhouse Gas Costs Avoided'!$A$2:$I$32,9,FALSE)</f>
        <v>7.1502249295408609</v>
      </c>
      <c r="BH14" s="21">
        <f ca="1">AD14*VLOOKUP(BH$6,'Greenhouse Gas Costs Avoided'!$A$2:$I$32,9,FALSE)</f>
        <v>7.2417268939042723</v>
      </c>
      <c r="BI14" s="21">
        <f ca="1">AE14*VLOOKUP(BI$6,'Greenhouse Gas Costs Avoided'!$A$2:$I$32,9,FALSE)</f>
        <v>7.3332288582676846</v>
      </c>
      <c r="BJ14" s="21">
        <f ca="1">AF14*VLOOKUP(BJ$6,'Greenhouse Gas Costs Avoided'!$A$2:$I$32,9,FALSE)</f>
        <v>7.424730822631096</v>
      </c>
      <c r="BK14" s="22">
        <f ca="1">AG14*VLOOKUP(BK$6,'Greenhouse Gas Costs Avoided'!$A$2:$I$32,9,FALSE)</f>
        <v>7.6285297110405814</v>
      </c>
    </row>
    <row r="15" spans="1:63" x14ac:dyDescent="0.35">
      <c r="A15" s="11">
        <v>9</v>
      </c>
      <c r="B15" s="12">
        <f t="shared" ca="1" si="0"/>
        <v>4</v>
      </c>
      <c r="C15" s="13">
        <f t="shared" ca="1" si="1"/>
        <v>2023</v>
      </c>
      <c r="E15" s="20">
        <f ca="1">IF(E$6&lt;$C15,0,VLOOKUP(E$6,'MonteCarlo Policy Paths'!$A$2:$I$31,'Monte Carlo_WA Complance Price'!$B15+1,FALSE))</f>
        <v>0</v>
      </c>
      <c r="F15" s="21">
        <f ca="1">IF(F$6&lt;$C15,0,VLOOKUP(F$6,'MonteCarlo Policy Paths'!$A$2:$I$31,'Monte Carlo_WA Complance Price'!$B15+1,FALSE))</f>
        <v>82.346532180449415</v>
      </c>
      <c r="G15" s="21">
        <f ca="1">IF(G$6&lt;$C15,0,VLOOKUP(G$6,'MonteCarlo Policy Paths'!$A$2:$I$31,'Monte Carlo_WA Complance Price'!$B15+1,FALSE))</f>
        <v>84.002844861871253</v>
      </c>
      <c r="H15" s="21">
        <f ca="1">IF(H$6&lt;$C15,0,VLOOKUP(H$6,'MonteCarlo Policy Paths'!$A$2:$I$31,'Monte Carlo_WA Complance Price'!$B15+1,FALSE))</f>
        <v>85.659157543293105</v>
      </c>
      <c r="I15" s="21">
        <f ca="1">IF(I$6&lt;$C15,0,VLOOKUP(I$6,'MonteCarlo Policy Paths'!$A$2:$I$31,'Monte Carlo_WA Complance Price'!$B15+1,FALSE))</f>
        <v>86.918851036576825</v>
      </c>
      <c r="J15" s="21">
        <f ca="1">IF(J$6&lt;$C15,0,VLOOKUP(J$6,'MonteCarlo Policy Paths'!$A$2:$I$31,'Monte Carlo_WA Complance Price'!$B15+1,FALSE))</f>
        <v>88.178544529860531</v>
      </c>
      <c r="K15" s="21">
        <f ca="1">IF(K$6&lt;$C15,0,VLOOKUP(K$6,'MonteCarlo Policy Paths'!$A$2:$I$31,'Monte Carlo_WA Complance Price'!$B15+1,FALSE))</f>
        <v>89.438238023144251</v>
      </c>
      <c r="L15" s="21">
        <f ca="1">IF(L$6&lt;$C15,0,VLOOKUP(L$6,'MonteCarlo Policy Paths'!$A$2:$I$31,'Monte Carlo_WA Complance Price'!$B15+1,FALSE))</f>
        <v>90.697931516427971</v>
      </c>
      <c r="M15" s="21">
        <f ca="1">IF(M$6&lt;$C15,0,VLOOKUP(M$6,'MonteCarlo Policy Paths'!$A$2:$I$31,'Monte Carlo_WA Complance Price'!$B15+1,FALSE))</f>
        <v>91.95762500971172</v>
      </c>
      <c r="N15" s="21">
        <f ca="1">IF(N$6&lt;$C15,0,VLOOKUP(N$6,'MonteCarlo Policy Paths'!$A$2:$I$31,'Monte Carlo_WA Complance Price'!$B15+1,FALSE))</f>
        <v>93.21731850299544</v>
      </c>
      <c r="O15" s="21">
        <f ca="1">IF(O$6&lt;$C15,0,VLOOKUP(O$6,'MonteCarlo Policy Paths'!$A$2:$I$31,'Monte Carlo_WA Complance Price'!$B15+1,FALSE))</f>
        <v>94.47701199627916</v>
      </c>
      <c r="P15" s="21">
        <f ca="1">IF(P$6&lt;$C15,0,VLOOKUP(P$6,'MonteCarlo Policy Paths'!$A$2:$I$31,'Monte Carlo_WA Complance Price'!$B15+1,FALSE))</f>
        <v>95.73670548956288</v>
      </c>
      <c r="Q15" s="21">
        <f ca="1">IF(Q$6&lt;$C15,0,VLOOKUP(Q$6,'MonteCarlo Policy Paths'!$A$2:$I$31,'Monte Carlo_WA Complance Price'!$B15+1,FALSE))</f>
        <v>96.996398982846586</v>
      </c>
      <c r="R15" s="21">
        <f ca="1">IF(R$6&lt;$C15,0,VLOOKUP(R$6,'MonteCarlo Policy Paths'!$A$2:$I$31,'Monte Carlo_WA Complance Price'!$B15+1,FALSE))</f>
        <v>98.25609247613032</v>
      </c>
      <c r="S15" s="21">
        <f ca="1">IF(S$6&lt;$C15,0,VLOOKUP(S$6,'MonteCarlo Policy Paths'!$A$2:$I$31,'Monte Carlo_WA Complance Price'!$B15+1,FALSE))</f>
        <v>99.65157958594628</v>
      </c>
      <c r="T15" s="21">
        <f ca="1">IF(T$6&lt;$C15,0,VLOOKUP(T$6,'MonteCarlo Policy Paths'!$A$2:$I$31,'Monte Carlo_WA Complance Price'!$B15+1,FALSE))</f>
        <v>101.04706669576224</v>
      </c>
      <c r="U15" s="21">
        <f ca="1">IF(U$6&lt;$C15,0,VLOOKUP(U$6,'MonteCarlo Policy Paths'!$A$2:$I$31,'Monte Carlo_WA Complance Price'!$B15+1,FALSE))</f>
        <v>102.4425538055782</v>
      </c>
      <c r="V15" s="21">
        <f ca="1">IF(V$6&lt;$C15,0,VLOOKUP(V$6,'MonteCarlo Policy Paths'!$A$2:$I$31,'Monte Carlo_WA Complance Price'!$B15+1,FALSE))</f>
        <v>103.83804091539416</v>
      </c>
      <c r="W15" s="21">
        <f ca="1">IF(W$6&lt;$C15,0,VLOOKUP(W$6,'MonteCarlo Policy Paths'!$A$2:$I$31,'Monte Carlo_WA Complance Price'!$B15+1,FALSE))</f>
        <v>105.23352802521011</v>
      </c>
      <c r="X15" s="21">
        <f ca="1">IF(X$6&lt;$C15,0,VLOOKUP(X$6,'MonteCarlo Policy Paths'!$A$2:$I$31,'Monte Carlo_WA Complance Price'!$B15+1,FALSE))</f>
        <v>106.47156953138905</v>
      </c>
      <c r="Y15" s="21">
        <f ca="1">IF(Y$6&lt;$C15,0,VLOOKUP(Y$6,'MonteCarlo Policy Paths'!$A$2:$I$31,'Monte Carlo_WA Complance Price'!$B15+1,FALSE))</f>
        <v>107.709611037568</v>
      </c>
      <c r="Z15" s="21">
        <f ca="1">IF(Z$6&lt;$C15,0,VLOOKUP(Z$6,'MonteCarlo Policy Paths'!$A$2:$I$31,'Monte Carlo_WA Complance Price'!$B15+1,FALSE))</f>
        <v>108.94765254374694</v>
      </c>
      <c r="AA15" s="21">
        <f ca="1">IF(AA$6&lt;$C15,0,VLOOKUP(AA$6,'MonteCarlo Policy Paths'!$A$2:$I$31,'Monte Carlo_WA Complance Price'!$B15+1,FALSE))</f>
        <v>110.18569404992589</v>
      </c>
      <c r="AB15" s="21">
        <f ca="1">IF(AB$6&lt;$C15,0,VLOOKUP(AB$6,'MonteCarlo Policy Paths'!$A$2:$I$31,'Monte Carlo_WA Complance Price'!$B15+1,FALSE))</f>
        <v>111.42373555610482</v>
      </c>
      <c r="AC15" s="21">
        <f ca="1">IF(AC$6&lt;$C15,0,VLOOKUP(AC$6,'MonteCarlo Policy Paths'!$A$2:$I$31,'Monte Carlo_WA Complance Price'!$B15+1,FALSE))</f>
        <v>112.86811731331359</v>
      </c>
      <c r="AD15" s="21">
        <f ca="1">IF(AD$6&lt;$C15,0,VLOOKUP(AD$6,'MonteCarlo Policy Paths'!$A$2:$I$31,'Monte Carlo_WA Complance Price'!$B15+1,FALSE))</f>
        <v>114.31249907052236</v>
      </c>
      <c r="AE15" s="21">
        <f ca="1">IF(AE$6&lt;$C15,0,VLOOKUP(AE$6,'MonteCarlo Policy Paths'!$A$2:$I$31,'Monte Carlo_WA Complance Price'!$B15+1,FALSE))</f>
        <v>115.75688082773114</v>
      </c>
      <c r="AF15" s="21">
        <f ca="1">IF(AF$6&lt;$C15,0,VLOOKUP(AF$6,'MonteCarlo Policy Paths'!$A$2:$I$31,'Monte Carlo_WA Complance Price'!$B15+1,FALSE))</f>
        <v>117.20126258493991</v>
      </c>
      <c r="AG15" s="22">
        <f ca="1">IF(AG$6&lt;$C15,0,VLOOKUP(AG$6,'MonteCarlo Policy Paths'!$A$2:$I$31,'Monte Carlo_WA Complance Price'!$B15+1,FALSE))</f>
        <v>119.5319620819439</v>
      </c>
      <c r="AI15" s="20">
        <f ca="1">E15*VLOOKUP(AI$6,'Greenhouse Gas Costs Avoided'!$A$2:$I$32,9,FALSE)</f>
        <v>0</v>
      </c>
      <c r="AJ15" s="21">
        <f ca="1">F15*VLOOKUP(AJ$6,'Greenhouse Gas Costs Avoided'!$A$2:$I$32,9,FALSE)</f>
        <v>5.2166744805659615</v>
      </c>
      <c r="AK15" s="21">
        <f ca="1">G15*VLOOKUP(AK$6,'Greenhouse Gas Costs Avoided'!$A$2:$I$32,9,FALSE)</f>
        <v>5.3216023247413169</v>
      </c>
      <c r="AL15" s="21">
        <f ca="1">H15*VLOOKUP(AL$6,'Greenhouse Gas Costs Avoided'!$A$2:$I$32,9,FALSE)</f>
        <v>5.4265301689166732</v>
      </c>
      <c r="AM15" s="21">
        <f ca="1">I15*VLOOKUP(AM$6,'Greenhouse Gas Costs Avoided'!$A$2:$I$32,9,FALSE)</f>
        <v>5.5063320831654474</v>
      </c>
      <c r="AN15" s="21">
        <f ca="1">J15*VLOOKUP(AN$6,'Greenhouse Gas Costs Avoided'!$A$2:$I$32,9,FALSE)</f>
        <v>5.5861339974142208</v>
      </c>
      <c r="AO15" s="21">
        <f ca="1">K15*VLOOKUP(AO$6,'Greenhouse Gas Costs Avoided'!$A$2:$I$32,9,FALSE)</f>
        <v>5.665935911662995</v>
      </c>
      <c r="AP15" s="21">
        <f ca="1">L15*VLOOKUP(AP$6,'Greenhouse Gas Costs Avoided'!$A$2:$I$32,9,FALSE)</f>
        <v>5.7457378259117702</v>
      </c>
      <c r="AQ15" s="21">
        <f ca="1">M15*VLOOKUP(AQ$6,'Greenhouse Gas Costs Avoided'!$A$2:$I$32,9,FALSE)</f>
        <v>5.8255397401605462</v>
      </c>
      <c r="AR15" s="21">
        <f ca="1">N15*VLOOKUP(AR$6,'Greenhouse Gas Costs Avoided'!$A$2:$I$32,9,FALSE)</f>
        <v>5.9053416544093205</v>
      </c>
      <c r="AS15" s="21">
        <f ca="1">O15*VLOOKUP(AS$6,'Greenhouse Gas Costs Avoided'!$A$2:$I$32,9,FALSE)</f>
        <v>5.9851435686580947</v>
      </c>
      <c r="AT15" s="21">
        <f ca="1">P15*VLOOKUP(AT$6,'Greenhouse Gas Costs Avoided'!$A$2:$I$32,9,FALSE)</f>
        <v>6.0649454829068699</v>
      </c>
      <c r="AU15" s="21">
        <f ca="1">Q15*VLOOKUP(AU$6,'Greenhouse Gas Costs Avoided'!$A$2:$I$32,9,FALSE)</f>
        <v>6.1447473971556432</v>
      </c>
      <c r="AV15" s="21">
        <f ca="1">R15*VLOOKUP(AV$6,'Greenhouse Gas Costs Avoided'!$A$2:$I$32,9,FALSE)</f>
        <v>6.2245493114044184</v>
      </c>
      <c r="AW15" s="21">
        <f ca="1">S15*VLOOKUP(AW$6,'Greenhouse Gas Costs Avoided'!$A$2:$I$32,9,FALSE)</f>
        <v>6.312953786990386</v>
      </c>
      <c r="AX15" s="21">
        <f ca="1">T15*VLOOKUP(AX$6,'Greenhouse Gas Costs Avoided'!$A$2:$I$32,9,FALSE)</f>
        <v>6.4013582625763545</v>
      </c>
      <c r="AY15" s="21">
        <f ca="1">U15*VLOOKUP(AY$6,'Greenhouse Gas Costs Avoided'!$A$2:$I$32,9,FALSE)</f>
        <v>6.4897627381623222</v>
      </c>
      <c r="AZ15" s="21">
        <f ca="1">V15*VLOOKUP(AZ$6,'Greenhouse Gas Costs Avoided'!$A$2:$I$32,9,FALSE)</f>
        <v>6.5781672137482907</v>
      </c>
      <c r="BA15" s="21">
        <f ca="1">W15*VLOOKUP(BA$6,'Greenhouse Gas Costs Avoided'!$A$2:$I$32,9,FALSE)</f>
        <v>6.6665716893342575</v>
      </c>
      <c r="BB15" s="21">
        <f ca="1">X15*VLOOKUP(BB$6,'Greenhouse Gas Costs Avoided'!$A$2:$I$32,9,FALSE)</f>
        <v>6.7450019445028957</v>
      </c>
      <c r="BC15" s="21">
        <f ca="1">Y15*VLOOKUP(BC$6,'Greenhouse Gas Costs Avoided'!$A$2:$I$32,9,FALSE)</f>
        <v>6.8234321996715348</v>
      </c>
      <c r="BD15" s="21">
        <f ca="1">Z15*VLOOKUP(BD$6,'Greenhouse Gas Costs Avoided'!$A$2:$I$32,9,FALSE)</f>
        <v>6.901862454840173</v>
      </c>
      <c r="BE15" s="21">
        <f ca="1">AA15*VLOOKUP(BE$6,'Greenhouse Gas Costs Avoided'!$A$2:$I$32,9,FALSE)</f>
        <v>6.9802927100088112</v>
      </c>
      <c r="BF15" s="21">
        <f ca="1">AB15*VLOOKUP(BF$6,'Greenhouse Gas Costs Avoided'!$A$2:$I$32,9,FALSE)</f>
        <v>7.0587229651774486</v>
      </c>
      <c r="BG15" s="21">
        <f ca="1">AC15*VLOOKUP(BG$6,'Greenhouse Gas Costs Avoided'!$A$2:$I$32,9,FALSE)</f>
        <v>7.1502249295408609</v>
      </c>
      <c r="BH15" s="21">
        <f ca="1">AD15*VLOOKUP(BH$6,'Greenhouse Gas Costs Avoided'!$A$2:$I$32,9,FALSE)</f>
        <v>7.2417268939042723</v>
      </c>
      <c r="BI15" s="21">
        <f ca="1">AE15*VLOOKUP(BI$6,'Greenhouse Gas Costs Avoided'!$A$2:$I$32,9,FALSE)</f>
        <v>7.3332288582676846</v>
      </c>
      <c r="BJ15" s="21">
        <f ca="1">AF15*VLOOKUP(BJ$6,'Greenhouse Gas Costs Avoided'!$A$2:$I$32,9,FALSE)</f>
        <v>7.424730822631096</v>
      </c>
      <c r="BK15" s="22">
        <f ca="1">AG15*VLOOKUP(BK$6,'Greenhouse Gas Costs Avoided'!$A$2:$I$32,9,FALSE)</f>
        <v>7.5723812490175435</v>
      </c>
    </row>
    <row r="16" spans="1:63" x14ac:dyDescent="0.35">
      <c r="A16" s="11">
        <v>10</v>
      </c>
      <c r="B16" s="12">
        <f t="shared" ca="1" si="0"/>
        <v>1</v>
      </c>
      <c r="C16" s="13">
        <f t="shared" ca="1" si="1"/>
        <v>2023</v>
      </c>
      <c r="E16" s="20">
        <f ca="1">IF(E$6&lt;$C16,0,VLOOKUP(E$6,'MonteCarlo Policy Paths'!$A$2:$I$31,'Monte Carlo_WA Complance Price'!$B16+1,FALSE))</f>
        <v>0</v>
      </c>
      <c r="F16" s="21">
        <f ca="1">IF(F$6&lt;$C16,0,VLOOKUP(F$6,'MonteCarlo Policy Paths'!$A$2:$I$31,'Monte Carlo_WA Complance Price'!$B16+1,FALSE))</f>
        <v>82.346532180449415</v>
      </c>
      <c r="G16" s="21">
        <f ca="1">IF(G$6&lt;$C16,0,VLOOKUP(G$6,'MonteCarlo Policy Paths'!$A$2:$I$31,'Monte Carlo_WA Complance Price'!$B16+1,FALSE))</f>
        <v>84.002844861871253</v>
      </c>
      <c r="H16" s="21">
        <f ca="1">IF(H$6&lt;$C16,0,VLOOKUP(H$6,'MonteCarlo Policy Paths'!$A$2:$I$31,'Monte Carlo_WA Complance Price'!$B16+1,FALSE))</f>
        <v>85.659157543293105</v>
      </c>
      <c r="I16" s="21">
        <f ca="1">IF(I$6&lt;$C16,0,VLOOKUP(I$6,'MonteCarlo Policy Paths'!$A$2:$I$31,'Monte Carlo_WA Complance Price'!$B16+1,FALSE))</f>
        <v>86.918851036576825</v>
      </c>
      <c r="J16" s="21">
        <f ca="1">IF(J$6&lt;$C16,0,VLOOKUP(J$6,'MonteCarlo Policy Paths'!$A$2:$I$31,'Monte Carlo_WA Complance Price'!$B16+1,FALSE))</f>
        <v>88.178544529860531</v>
      </c>
      <c r="K16" s="21">
        <f ca="1">IF(K$6&lt;$C16,0,VLOOKUP(K$6,'MonteCarlo Policy Paths'!$A$2:$I$31,'Monte Carlo_WA Complance Price'!$B16+1,FALSE))</f>
        <v>89.438238023144251</v>
      </c>
      <c r="L16" s="21">
        <f ca="1">IF(L$6&lt;$C16,0,VLOOKUP(L$6,'MonteCarlo Policy Paths'!$A$2:$I$31,'Monte Carlo_WA Complance Price'!$B16+1,FALSE))</f>
        <v>90.697931516427971</v>
      </c>
      <c r="M16" s="21">
        <f ca="1">IF(M$6&lt;$C16,0,VLOOKUP(M$6,'MonteCarlo Policy Paths'!$A$2:$I$31,'Monte Carlo_WA Complance Price'!$B16+1,FALSE))</f>
        <v>91.95762500971172</v>
      </c>
      <c r="N16" s="21">
        <f ca="1">IF(N$6&lt;$C16,0,VLOOKUP(N$6,'MonteCarlo Policy Paths'!$A$2:$I$31,'Monte Carlo_WA Complance Price'!$B16+1,FALSE))</f>
        <v>93.21731850299544</v>
      </c>
      <c r="O16" s="21">
        <f ca="1">IF(O$6&lt;$C16,0,VLOOKUP(O$6,'MonteCarlo Policy Paths'!$A$2:$I$31,'Monte Carlo_WA Complance Price'!$B16+1,FALSE))</f>
        <v>94.47701199627916</v>
      </c>
      <c r="P16" s="21">
        <f ca="1">IF(P$6&lt;$C16,0,VLOOKUP(P$6,'MonteCarlo Policy Paths'!$A$2:$I$31,'Monte Carlo_WA Complance Price'!$B16+1,FALSE))</f>
        <v>95.73670548956288</v>
      </c>
      <c r="Q16" s="21">
        <f ca="1">IF(Q$6&lt;$C16,0,VLOOKUP(Q$6,'MonteCarlo Policy Paths'!$A$2:$I$31,'Monte Carlo_WA Complance Price'!$B16+1,FALSE))</f>
        <v>96.996398982846586</v>
      </c>
      <c r="R16" s="21">
        <f ca="1">IF(R$6&lt;$C16,0,VLOOKUP(R$6,'MonteCarlo Policy Paths'!$A$2:$I$31,'Monte Carlo_WA Complance Price'!$B16+1,FALSE))</f>
        <v>98.25609247613032</v>
      </c>
      <c r="S16" s="21">
        <f ca="1">IF(S$6&lt;$C16,0,VLOOKUP(S$6,'MonteCarlo Policy Paths'!$A$2:$I$31,'Monte Carlo_WA Complance Price'!$B16+1,FALSE))</f>
        <v>99.65157958594628</v>
      </c>
      <c r="T16" s="21">
        <f ca="1">IF(T$6&lt;$C16,0,VLOOKUP(T$6,'MonteCarlo Policy Paths'!$A$2:$I$31,'Monte Carlo_WA Complance Price'!$B16+1,FALSE))</f>
        <v>101.04706669576224</v>
      </c>
      <c r="U16" s="21">
        <f ca="1">IF(U$6&lt;$C16,0,VLOOKUP(U$6,'MonteCarlo Policy Paths'!$A$2:$I$31,'Monte Carlo_WA Complance Price'!$B16+1,FALSE))</f>
        <v>102.4425538055782</v>
      </c>
      <c r="V16" s="21">
        <f ca="1">IF(V$6&lt;$C16,0,VLOOKUP(V$6,'MonteCarlo Policy Paths'!$A$2:$I$31,'Monte Carlo_WA Complance Price'!$B16+1,FALSE))</f>
        <v>103.83804091539416</v>
      </c>
      <c r="W16" s="21">
        <f ca="1">IF(W$6&lt;$C16,0,VLOOKUP(W$6,'MonteCarlo Policy Paths'!$A$2:$I$31,'Monte Carlo_WA Complance Price'!$B16+1,FALSE))</f>
        <v>105.23352802521011</v>
      </c>
      <c r="X16" s="21">
        <f ca="1">IF(X$6&lt;$C16,0,VLOOKUP(X$6,'MonteCarlo Policy Paths'!$A$2:$I$31,'Monte Carlo_WA Complance Price'!$B16+1,FALSE))</f>
        <v>106.47156953138905</v>
      </c>
      <c r="Y16" s="21">
        <f ca="1">IF(Y$6&lt;$C16,0,VLOOKUP(Y$6,'MonteCarlo Policy Paths'!$A$2:$I$31,'Monte Carlo_WA Complance Price'!$B16+1,FALSE))</f>
        <v>107.709611037568</v>
      </c>
      <c r="Z16" s="21">
        <f ca="1">IF(Z$6&lt;$C16,0,VLOOKUP(Z$6,'MonteCarlo Policy Paths'!$A$2:$I$31,'Monte Carlo_WA Complance Price'!$B16+1,FALSE))</f>
        <v>108.94765254374694</v>
      </c>
      <c r="AA16" s="21">
        <f ca="1">IF(AA$6&lt;$C16,0,VLOOKUP(AA$6,'MonteCarlo Policy Paths'!$A$2:$I$31,'Monte Carlo_WA Complance Price'!$B16+1,FALSE))</f>
        <v>110.18569404992589</v>
      </c>
      <c r="AB16" s="21">
        <f ca="1">IF(AB$6&lt;$C16,0,VLOOKUP(AB$6,'MonteCarlo Policy Paths'!$A$2:$I$31,'Monte Carlo_WA Complance Price'!$B16+1,FALSE))</f>
        <v>111.42373555610482</v>
      </c>
      <c r="AC16" s="21">
        <f ca="1">IF(AC$6&lt;$C16,0,VLOOKUP(AC$6,'MonteCarlo Policy Paths'!$A$2:$I$31,'Monte Carlo_WA Complance Price'!$B16+1,FALSE))</f>
        <v>112.86811731331359</v>
      </c>
      <c r="AD16" s="21">
        <f ca="1">IF(AD$6&lt;$C16,0,VLOOKUP(AD$6,'MonteCarlo Policy Paths'!$A$2:$I$31,'Monte Carlo_WA Complance Price'!$B16+1,FALSE))</f>
        <v>114.31249907052236</v>
      </c>
      <c r="AE16" s="21">
        <f ca="1">IF(AE$6&lt;$C16,0,VLOOKUP(AE$6,'MonteCarlo Policy Paths'!$A$2:$I$31,'Monte Carlo_WA Complance Price'!$B16+1,FALSE))</f>
        <v>115.75688082773114</v>
      </c>
      <c r="AF16" s="21">
        <f ca="1">IF(AF$6&lt;$C16,0,VLOOKUP(AF$6,'MonteCarlo Policy Paths'!$A$2:$I$31,'Monte Carlo_WA Complance Price'!$B16+1,FALSE))</f>
        <v>117.20126258493991</v>
      </c>
      <c r="AG16" s="22">
        <f ca="1">IF(AG$6&lt;$C16,0,VLOOKUP(AG$6,'MonteCarlo Policy Paths'!$A$2:$I$31,'Monte Carlo_WA Complance Price'!$B16+1,FALSE))</f>
        <v>118.64564434214866</v>
      </c>
      <c r="AI16" s="20">
        <f ca="1">E16*VLOOKUP(AI$6,'Greenhouse Gas Costs Avoided'!$A$2:$I$32,9,FALSE)</f>
        <v>0</v>
      </c>
      <c r="AJ16" s="21">
        <f ca="1">F16*VLOOKUP(AJ$6,'Greenhouse Gas Costs Avoided'!$A$2:$I$32,9,FALSE)</f>
        <v>5.2166744805659615</v>
      </c>
      <c r="AK16" s="21">
        <f ca="1">G16*VLOOKUP(AK$6,'Greenhouse Gas Costs Avoided'!$A$2:$I$32,9,FALSE)</f>
        <v>5.3216023247413169</v>
      </c>
      <c r="AL16" s="21">
        <f ca="1">H16*VLOOKUP(AL$6,'Greenhouse Gas Costs Avoided'!$A$2:$I$32,9,FALSE)</f>
        <v>5.4265301689166732</v>
      </c>
      <c r="AM16" s="21">
        <f ca="1">I16*VLOOKUP(AM$6,'Greenhouse Gas Costs Avoided'!$A$2:$I$32,9,FALSE)</f>
        <v>5.5063320831654474</v>
      </c>
      <c r="AN16" s="21">
        <f ca="1">J16*VLOOKUP(AN$6,'Greenhouse Gas Costs Avoided'!$A$2:$I$32,9,FALSE)</f>
        <v>5.5861339974142208</v>
      </c>
      <c r="AO16" s="21">
        <f ca="1">K16*VLOOKUP(AO$6,'Greenhouse Gas Costs Avoided'!$A$2:$I$32,9,FALSE)</f>
        <v>5.665935911662995</v>
      </c>
      <c r="AP16" s="21">
        <f ca="1">L16*VLOOKUP(AP$6,'Greenhouse Gas Costs Avoided'!$A$2:$I$32,9,FALSE)</f>
        <v>5.7457378259117702</v>
      </c>
      <c r="AQ16" s="21">
        <f ca="1">M16*VLOOKUP(AQ$6,'Greenhouse Gas Costs Avoided'!$A$2:$I$32,9,FALSE)</f>
        <v>5.8255397401605462</v>
      </c>
      <c r="AR16" s="21">
        <f ca="1">N16*VLOOKUP(AR$6,'Greenhouse Gas Costs Avoided'!$A$2:$I$32,9,FALSE)</f>
        <v>5.9053416544093205</v>
      </c>
      <c r="AS16" s="21">
        <f ca="1">O16*VLOOKUP(AS$6,'Greenhouse Gas Costs Avoided'!$A$2:$I$32,9,FALSE)</f>
        <v>5.9851435686580947</v>
      </c>
      <c r="AT16" s="21">
        <f ca="1">P16*VLOOKUP(AT$6,'Greenhouse Gas Costs Avoided'!$A$2:$I$32,9,FALSE)</f>
        <v>6.0649454829068699</v>
      </c>
      <c r="AU16" s="21">
        <f ca="1">Q16*VLOOKUP(AU$6,'Greenhouse Gas Costs Avoided'!$A$2:$I$32,9,FALSE)</f>
        <v>6.1447473971556432</v>
      </c>
      <c r="AV16" s="21">
        <f ca="1">R16*VLOOKUP(AV$6,'Greenhouse Gas Costs Avoided'!$A$2:$I$32,9,FALSE)</f>
        <v>6.2245493114044184</v>
      </c>
      <c r="AW16" s="21">
        <f ca="1">S16*VLOOKUP(AW$6,'Greenhouse Gas Costs Avoided'!$A$2:$I$32,9,FALSE)</f>
        <v>6.312953786990386</v>
      </c>
      <c r="AX16" s="21">
        <f ca="1">T16*VLOOKUP(AX$6,'Greenhouse Gas Costs Avoided'!$A$2:$I$32,9,FALSE)</f>
        <v>6.4013582625763545</v>
      </c>
      <c r="AY16" s="21">
        <f ca="1">U16*VLOOKUP(AY$6,'Greenhouse Gas Costs Avoided'!$A$2:$I$32,9,FALSE)</f>
        <v>6.4897627381623222</v>
      </c>
      <c r="AZ16" s="21">
        <f ca="1">V16*VLOOKUP(AZ$6,'Greenhouse Gas Costs Avoided'!$A$2:$I$32,9,FALSE)</f>
        <v>6.5781672137482907</v>
      </c>
      <c r="BA16" s="21">
        <f ca="1">W16*VLOOKUP(BA$6,'Greenhouse Gas Costs Avoided'!$A$2:$I$32,9,FALSE)</f>
        <v>6.6665716893342575</v>
      </c>
      <c r="BB16" s="21">
        <f ca="1">X16*VLOOKUP(BB$6,'Greenhouse Gas Costs Avoided'!$A$2:$I$32,9,FALSE)</f>
        <v>6.7450019445028957</v>
      </c>
      <c r="BC16" s="21">
        <f ca="1">Y16*VLOOKUP(BC$6,'Greenhouse Gas Costs Avoided'!$A$2:$I$32,9,FALSE)</f>
        <v>6.8234321996715348</v>
      </c>
      <c r="BD16" s="21">
        <f ca="1">Z16*VLOOKUP(BD$6,'Greenhouse Gas Costs Avoided'!$A$2:$I$32,9,FALSE)</f>
        <v>6.901862454840173</v>
      </c>
      <c r="BE16" s="21">
        <f ca="1">AA16*VLOOKUP(BE$6,'Greenhouse Gas Costs Avoided'!$A$2:$I$32,9,FALSE)</f>
        <v>6.9802927100088112</v>
      </c>
      <c r="BF16" s="21">
        <f ca="1">AB16*VLOOKUP(BF$6,'Greenhouse Gas Costs Avoided'!$A$2:$I$32,9,FALSE)</f>
        <v>7.0587229651774486</v>
      </c>
      <c r="BG16" s="21">
        <f ca="1">AC16*VLOOKUP(BG$6,'Greenhouse Gas Costs Avoided'!$A$2:$I$32,9,FALSE)</f>
        <v>7.1502249295408609</v>
      </c>
      <c r="BH16" s="21">
        <f ca="1">AD16*VLOOKUP(BH$6,'Greenhouse Gas Costs Avoided'!$A$2:$I$32,9,FALSE)</f>
        <v>7.2417268939042723</v>
      </c>
      <c r="BI16" s="21">
        <f ca="1">AE16*VLOOKUP(BI$6,'Greenhouse Gas Costs Avoided'!$A$2:$I$32,9,FALSE)</f>
        <v>7.3332288582676846</v>
      </c>
      <c r="BJ16" s="21">
        <f ca="1">AF16*VLOOKUP(BJ$6,'Greenhouse Gas Costs Avoided'!$A$2:$I$32,9,FALSE)</f>
        <v>7.424730822631096</v>
      </c>
      <c r="BK16" s="22">
        <f ca="1">AG16*VLOOKUP(BK$6,'Greenhouse Gas Costs Avoided'!$A$2:$I$32,9,FALSE)</f>
        <v>7.5162327869945065</v>
      </c>
    </row>
    <row r="17" spans="1:63" x14ac:dyDescent="0.35">
      <c r="A17" s="11">
        <v>11</v>
      </c>
      <c r="B17" s="12">
        <f t="shared" ca="1" si="0"/>
        <v>3</v>
      </c>
      <c r="C17" s="13">
        <f t="shared" ca="1" si="1"/>
        <v>2023</v>
      </c>
      <c r="E17" s="20">
        <f ca="1">IF(E$6&lt;$C17,0,VLOOKUP(E$6,'MonteCarlo Policy Paths'!$A$2:$I$31,'Monte Carlo_WA Complance Price'!$B17+1,FALSE))</f>
        <v>0</v>
      </c>
      <c r="F17" s="21">
        <f ca="1">IF(F$6&lt;$C17,0,VLOOKUP(F$6,'MonteCarlo Policy Paths'!$A$2:$I$31,'Monte Carlo_WA Complance Price'!$B17+1,FALSE))</f>
        <v>82.346532180449415</v>
      </c>
      <c r="G17" s="21">
        <f ca="1">IF(G$6&lt;$C17,0,VLOOKUP(G$6,'MonteCarlo Policy Paths'!$A$2:$I$31,'Monte Carlo_WA Complance Price'!$B17+1,FALSE))</f>
        <v>84.002844861871253</v>
      </c>
      <c r="H17" s="21">
        <f ca="1">IF(H$6&lt;$C17,0,VLOOKUP(H$6,'MonteCarlo Policy Paths'!$A$2:$I$31,'Monte Carlo_WA Complance Price'!$B17+1,FALSE))</f>
        <v>85.659157543293105</v>
      </c>
      <c r="I17" s="21">
        <f ca="1">IF(I$6&lt;$C17,0,VLOOKUP(I$6,'MonteCarlo Policy Paths'!$A$2:$I$31,'Monte Carlo_WA Complance Price'!$B17+1,FALSE))</f>
        <v>86.918851036576825</v>
      </c>
      <c r="J17" s="21">
        <f ca="1">IF(J$6&lt;$C17,0,VLOOKUP(J$6,'MonteCarlo Policy Paths'!$A$2:$I$31,'Monte Carlo_WA Complance Price'!$B17+1,FALSE))</f>
        <v>88.178544529860531</v>
      </c>
      <c r="K17" s="21">
        <f ca="1">IF(K$6&lt;$C17,0,VLOOKUP(K$6,'MonteCarlo Policy Paths'!$A$2:$I$31,'Monte Carlo_WA Complance Price'!$B17+1,FALSE))</f>
        <v>89.438238023144251</v>
      </c>
      <c r="L17" s="21">
        <f ca="1">IF(L$6&lt;$C17,0,VLOOKUP(L$6,'MonteCarlo Policy Paths'!$A$2:$I$31,'Monte Carlo_WA Complance Price'!$B17+1,FALSE))</f>
        <v>90.697931516427971</v>
      </c>
      <c r="M17" s="21">
        <f ca="1">IF(M$6&lt;$C17,0,VLOOKUP(M$6,'MonteCarlo Policy Paths'!$A$2:$I$31,'Monte Carlo_WA Complance Price'!$B17+1,FALSE))</f>
        <v>91.95762500971172</v>
      </c>
      <c r="N17" s="21">
        <f ca="1">IF(N$6&lt;$C17,0,VLOOKUP(N$6,'MonteCarlo Policy Paths'!$A$2:$I$31,'Monte Carlo_WA Complance Price'!$B17+1,FALSE))</f>
        <v>93.21731850299544</v>
      </c>
      <c r="O17" s="21">
        <f ca="1">IF(O$6&lt;$C17,0,VLOOKUP(O$6,'MonteCarlo Policy Paths'!$A$2:$I$31,'Monte Carlo_WA Complance Price'!$B17+1,FALSE))</f>
        <v>94.47701199627916</v>
      </c>
      <c r="P17" s="21">
        <f ca="1">IF(P$6&lt;$C17,0,VLOOKUP(P$6,'MonteCarlo Policy Paths'!$A$2:$I$31,'Monte Carlo_WA Complance Price'!$B17+1,FALSE))</f>
        <v>95.73670548956288</v>
      </c>
      <c r="Q17" s="21">
        <f ca="1">IF(Q$6&lt;$C17,0,VLOOKUP(Q$6,'MonteCarlo Policy Paths'!$A$2:$I$31,'Monte Carlo_WA Complance Price'!$B17+1,FALSE))</f>
        <v>96.996398982846586</v>
      </c>
      <c r="R17" s="21">
        <f ca="1">IF(R$6&lt;$C17,0,VLOOKUP(R$6,'MonteCarlo Policy Paths'!$A$2:$I$31,'Monte Carlo_WA Complance Price'!$B17+1,FALSE))</f>
        <v>101.49317720655506</v>
      </c>
      <c r="S17" s="21">
        <f ca="1">IF(S$6&lt;$C17,0,VLOOKUP(S$6,'MonteCarlo Policy Paths'!$A$2:$I$31,'Monte Carlo_WA Complance Price'!$B17+1,FALSE))</f>
        <v>104.21949379267882</v>
      </c>
      <c r="T17" s="21">
        <f ca="1">IF(T$6&lt;$C17,0,VLOOKUP(T$6,'MonteCarlo Policy Paths'!$A$2:$I$31,'Monte Carlo_WA Complance Price'!$B17+1,FALSE))</f>
        <v>107.03810370059369</v>
      </c>
      <c r="U17" s="21">
        <f ca="1">IF(U$6&lt;$C17,0,VLOOKUP(U$6,'MonteCarlo Policy Paths'!$A$2:$I$31,'Monte Carlo_WA Complance Price'!$B17+1,FALSE))</f>
        <v>109.92690053835344</v>
      </c>
      <c r="V17" s="21">
        <f ca="1">IF(V$6&lt;$C17,0,VLOOKUP(V$6,'MonteCarlo Policy Paths'!$A$2:$I$31,'Monte Carlo_WA Complance Price'!$B17+1,FALSE))</f>
        <v>112.89757853003228</v>
      </c>
      <c r="W17" s="21">
        <f ca="1">IF(W$6&lt;$C17,0,VLOOKUP(W$6,'MonteCarlo Policy Paths'!$A$2:$I$31,'Monte Carlo_WA Complance Price'!$B17+1,FALSE))</f>
        <v>115.91943874780665</v>
      </c>
      <c r="X17" s="21">
        <f ca="1">IF(X$6&lt;$C17,0,VLOOKUP(X$6,'MonteCarlo Policy Paths'!$A$2:$I$31,'Monte Carlo_WA Complance Price'!$B17+1,FALSE))</f>
        <v>119.06733931122673</v>
      </c>
      <c r="Y17" s="21">
        <f ca="1">IF(Y$6&lt;$C17,0,VLOOKUP(Y$6,'MonteCarlo Policy Paths'!$A$2:$I$31,'Monte Carlo_WA Complance Price'!$B17+1,FALSE))</f>
        <v>122.25496395468721</v>
      </c>
      <c r="Z17" s="21">
        <f ca="1">IF(Z$6&lt;$C17,0,VLOOKUP(Z$6,'MonteCarlo Policy Paths'!$A$2:$I$31,'Monte Carlo_WA Complance Price'!$B17+1,FALSE))</f>
        <v>125.4992630232488</v>
      </c>
      <c r="AA17" s="21">
        <f ca="1">IF(AA$6&lt;$C17,0,VLOOKUP(AA$6,'MonteCarlo Policy Paths'!$A$2:$I$31,'Monte Carlo_WA Complance Price'!$B17+1,FALSE))</f>
        <v>128.82380079097237</v>
      </c>
      <c r="AB17" s="21">
        <f ca="1">IF(AB$6&lt;$C17,0,VLOOKUP(AB$6,'MonteCarlo Policy Paths'!$A$2:$I$31,'Monte Carlo_WA Complance Price'!$B17+1,FALSE))</f>
        <v>132.24028719953677</v>
      </c>
      <c r="AC17" s="21">
        <f ca="1">IF(AC$6&lt;$C17,0,VLOOKUP(AC$6,'MonteCarlo Policy Paths'!$A$2:$I$31,'Monte Carlo_WA Complance Price'!$B17+1,FALSE))</f>
        <v>135.74155640209787</v>
      </c>
      <c r="AD17" s="21">
        <f ca="1">IF(AD$6&lt;$C17,0,VLOOKUP(AD$6,'MonteCarlo Policy Paths'!$A$2:$I$31,'Monte Carlo_WA Complance Price'!$B17+1,FALSE))</f>
        <v>139.32654413598658</v>
      </c>
      <c r="AE17" s="21">
        <f ca="1">IF(AE$6&lt;$C17,0,VLOOKUP(AE$6,'MonteCarlo Policy Paths'!$A$2:$I$31,'Monte Carlo_WA Complance Price'!$B17+1,FALSE))</f>
        <v>142.9856742986068</v>
      </c>
      <c r="AF17" s="21">
        <f ca="1">IF(AF$6&lt;$C17,0,VLOOKUP(AF$6,'MonteCarlo Policy Paths'!$A$2:$I$31,'Monte Carlo_WA Complance Price'!$B17+1,FALSE))</f>
        <v>146.72361540812219</v>
      </c>
      <c r="AG17" s="22">
        <f ca="1">IF(AG$6&lt;$C17,0,VLOOKUP(AG$6,'MonteCarlo Policy Paths'!$A$2:$I$31,'Monte Carlo_WA Complance Price'!$B17+1,FALSE))</f>
        <v>150.52284977717397</v>
      </c>
      <c r="AI17" s="20">
        <f ca="1">E17*VLOOKUP(AI$6,'Greenhouse Gas Costs Avoided'!$A$2:$I$32,9,FALSE)</f>
        <v>0</v>
      </c>
      <c r="AJ17" s="21">
        <f ca="1">F17*VLOOKUP(AJ$6,'Greenhouse Gas Costs Avoided'!$A$2:$I$32,9,FALSE)</f>
        <v>5.2166744805659615</v>
      </c>
      <c r="AK17" s="21">
        <f ca="1">G17*VLOOKUP(AK$6,'Greenhouse Gas Costs Avoided'!$A$2:$I$32,9,FALSE)</f>
        <v>5.3216023247413169</v>
      </c>
      <c r="AL17" s="21">
        <f ca="1">H17*VLOOKUP(AL$6,'Greenhouse Gas Costs Avoided'!$A$2:$I$32,9,FALSE)</f>
        <v>5.4265301689166732</v>
      </c>
      <c r="AM17" s="21">
        <f ca="1">I17*VLOOKUP(AM$6,'Greenhouse Gas Costs Avoided'!$A$2:$I$32,9,FALSE)</f>
        <v>5.5063320831654474</v>
      </c>
      <c r="AN17" s="21">
        <f ca="1">J17*VLOOKUP(AN$6,'Greenhouse Gas Costs Avoided'!$A$2:$I$32,9,FALSE)</f>
        <v>5.5861339974142208</v>
      </c>
      <c r="AO17" s="21">
        <f ca="1">K17*VLOOKUP(AO$6,'Greenhouse Gas Costs Avoided'!$A$2:$I$32,9,FALSE)</f>
        <v>5.665935911662995</v>
      </c>
      <c r="AP17" s="21">
        <f ca="1">L17*VLOOKUP(AP$6,'Greenhouse Gas Costs Avoided'!$A$2:$I$32,9,FALSE)</f>
        <v>5.7457378259117702</v>
      </c>
      <c r="AQ17" s="21">
        <f ca="1">M17*VLOOKUP(AQ$6,'Greenhouse Gas Costs Avoided'!$A$2:$I$32,9,FALSE)</f>
        <v>5.8255397401605462</v>
      </c>
      <c r="AR17" s="21">
        <f ca="1">N17*VLOOKUP(AR$6,'Greenhouse Gas Costs Avoided'!$A$2:$I$32,9,FALSE)</f>
        <v>5.9053416544093205</v>
      </c>
      <c r="AS17" s="21">
        <f ca="1">O17*VLOOKUP(AS$6,'Greenhouse Gas Costs Avoided'!$A$2:$I$32,9,FALSE)</f>
        <v>5.9851435686580947</v>
      </c>
      <c r="AT17" s="21">
        <f ca="1">P17*VLOOKUP(AT$6,'Greenhouse Gas Costs Avoided'!$A$2:$I$32,9,FALSE)</f>
        <v>6.0649454829068699</v>
      </c>
      <c r="AU17" s="21">
        <f ca="1">Q17*VLOOKUP(AU$6,'Greenhouse Gas Costs Avoided'!$A$2:$I$32,9,FALSE)</f>
        <v>6.1447473971556432</v>
      </c>
      <c r="AV17" s="21">
        <f ca="1">R17*VLOOKUP(AV$6,'Greenhouse Gas Costs Avoided'!$A$2:$I$32,9,FALSE)</f>
        <v>6.4296194808152167</v>
      </c>
      <c r="AW17" s="21">
        <f ca="1">S17*VLOOKUP(AW$6,'Greenhouse Gas Costs Avoided'!$A$2:$I$32,9,FALSE)</f>
        <v>6.6023323538917609</v>
      </c>
      <c r="AX17" s="21">
        <f ca="1">T17*VLOOKUP(AX$6,'Greenhouse Gas Costs Avoided'!$A$2:$I$32,9,FALSE)</f>
        <v>6.7808920331878957</v>
      </c>
      <c r="AY17" s="21">
        <f ca="1">U17*VLOOKUP(AY$6,'Greenhouse Gas Costs Avoided'!$A$2:$I$32,9,FALSE)</f>
        <v>6.9638980729572149</v>
      </c>
      <c r="AZ17" s="21">
        <f ca="1">V17*VLOOKUP(AZ$6,'Greenhouse Gas Costs Avoided'!$A$2:$I$32,9,FALSE)</f>
        <v>7.1520913053717949</v>
      </c>
      <c r="BA17" s="21">
        <f ca="1">W17*VLOOKUP(BA$6,'Greenhouse Gas Costs Avoided'!$A$2:$I$32,9,FALSE)</f>
        <v>7.3435269452765404</v>
      </c>
      <c r="BB17" s="21">
        <f ca="1">X17*VLOOKUP(BB$6,'Greenhouse Gas Costs Avoided'!$A$2:$I$32,9,FALSE)</f>
        <v>7.5429472742415475</v>
      </c>
      <c r="BC17" s="21">
        <f ca="1">Y17*VLOOKUP(BC$6,'Greenhouse Gas Costs Avoided'!$A$2:$I$32,9,FALSE)</f>
        <v>7.744884134129272</v>
      </c>
      <c r="BD17" s="21">
        <f ca="1">Z17*VLOOKUP(BD$6,'Greenhouse Gas Costs Avoided'!$A$2:$I$32,9,FALSE)</f>
        <v>7.950411333759269</v>
      </c>
      <c r="BE17" s="21">
        <f ca="1">AA17*VLOOKUP(BE$6,'Greenhouse Gas Costs Avoided'!$A$2:$I$32,9,FALSE)</f>
        <v>8.161021676093501</v>
      </c>
      <c r="BF17" s="21">
        <f ca="1">AB17*VLOOKUP(BF$6,'Greenhouse Gas Costs Avoided'!$A$2:$I$32,9,FALSE)</f>
        <v>8.3774569890184303</v>
      </c>
      <c r="BG17" s="21">
        <f ca="1">AC17*VLOOKUP(BG$6,'Greenhouse Gas Costs Avoided'!$A$2:$I$32,9,FALSE)</f>
        <v>8.5992633142510115</v>
      </c>
      <c r="BH17" s="21">
        <f ca="1">AD17*VLOOKUP(BH$6,'Greenhouse Gas Costs Avoided'!$A$2:$I$32,9,FALSE)</f>
        <v>8.8263732304711304</v>
      </c>
      <c r="BI17" s="21">
        <f ca="1">AE17*VLOOKUP(BI$6,'Greenhouse Gas Costs Avoided'!$A$2:$I$32,9,FALSE)</f>
        <v>9.05818008905967</v>
      </c>
      <c r="BJ17" s="21">
        <f ca="1">AF17*VLOOKUP(BJ$6,'Greenhouse Gas Costs Avoided'!$A$2:$I$32,9,FALSE)</f>
        <v>9.2949796418706736</v>
      </c>
      <c r="BK17" s="22">
        <f ca="1">AG17*VLOOKUP(BK$6,'Greenhouse Gas Costs Avoided'!$A$2:$I$32,9,FALSE)</f>
        <v>9.5356621388007277</v>
      </c>
    </row>
    <row r="18" spans="1:63" x14ac:dyDescent="0.35">
      <c r="A18" s="11">
        <v>12</v>
      </c>
      <c r="B18" s="12">
        <f ca="1">RANDBETWEEN(1,$B$2)</f>
        <v>3</v>
      </c>
      <c r="C18" s="13">
        <f t="shared" ca="1" si="1"/>
        <v>2023</v>
      </c>
      <c r="E18" s="20">
        <f ca="1">IF(E$6&lt;$C18,0,VLOOKUP(E$6,'MonteCarlo Policy Paths'!$A$2:$I$31,'Monte Carlo_WA Complance Price'!$B18+1,FALSE))</f>
        <v>0</v>
      </c>
      <c r="F18" s="21">
        <f ca="1">IF(F$6&lt;$C18,0,VLOOKUP(F$6,'MonteCarlo Policy Paths'!$A$2:$I$31,'Monte Carlo_WA Complance Price'!$B18+1,FALSE))</f>
        <v>82.346532180449415</v>
      </c>
      <c r="G18" s="21">
        <f ca="1">IF(G$6&lt;$C18,0,VLOOKUP(G$6,'MonteCarlo Policy Paths'!$A$2:$I$31,'Monte Carlo_WA Complance Price'!$B18+1,FALSE))</f>
        <v>84.002844861871253</v>
      </c>
      <c r="H18" s="21">
        <f ca="1">IF(H$6&lt;$C18,0,VLOOKUP(H$6,'MonteCarlo Policy Paths'!$A$2:$I$31,'Monte Carlo_WA Complance Price'!$B18+1,FALSE))</f>
        <v>85.659157543293105</v>
      </c>
      <c r="I18" s="21">
        <f ca="1">IF(I$6&lt;$C18,0,VLOOKUP(I$6,'MonteCarlo Policy Paths'!$A$2:$I$31,'Monte Carlo_WA Complance Price'!$B18+1,FALSE))</f>
        <v>86.918851036576825</v>
      </c>
      <c r="J18" s="21">
        <f ca="1">IF(J$6&lt;$C18,0,VLOOKUP(J$6,'MonteCarlo Policy Paths'!$A$2:$I$31,'Monte Carlo_WA Complance Price'!$B18+1,FALSE))</f>
        <v>88.178544529860531</v>
      </c>
      <c r="K18" s="21">
        <f ca="1">IF(K$6&lt;$C18,0,VLOOKUP(K$6,'MonteCarlo Policy Paths'!$A$2:$I$31,'Monte Carlo_WA Complance Price'!$B18+1,FALSE))</f>
        <v>89.438238023144251</v>
      </c>
      <c r="L18" s="21">
        <f ca="1">IF(L$6&lt;$C18,0,VLOOKUP(L$6,'MonteCarlo Policy Paths'!$A$2:$I$31,'Monte Carlo_WA Complance Price'!$B18+1,FALSE))</f>
        <v>90.697931516427971</v>
      </c>
      <c r="M18" s="21">
        <f ca="1">IF(M$6&lt;$C18,0,VLOOKUP(M$6,'MonteCarlo Policy Paths'!$A$2:$I$31,'Monte Carlo_WA Complance Price'!$B18+1,FALSE))</f>
        <v>91.95762500971172</v>
      </c>
      <c r="N18" s="21">
        <f ca="1">IF(N$6&lt;$C18,0,VLOOKUP(N$6,'MonteCarlo Policy Paths'!$A$2:$I$31,'Monte Carlo_WA Complance Price'!$B18+1,FALSE))</f>
        <v>93.21731850299544</v>
      </c>
      <c r="O18" s="21">
        <f ca="1">IF(O$6&lt;$C18,0,VLOOKUP(O$6,'MonteCarlo Policy Paths'!$A$2:$I$31,'Monte Carlo_WA Complance Price'!$B18+1,FALSE))</f>
        <v>94.47701199627916</v>
      </c>
      <c r="P18" s="21">
        <f ca="1">IF(P$6&lt;$C18,0,VLOOKUP(P$6,'MonteCarlo Policy Paths'!$A$2:$I$31,'Monte Carlo_WA Complance Price'!$B18+1,FALSE))</f>
        <v>95.73670548956288</v>
      </c>
      <c r="Q18" s="21">
        <f ca="1">IF(Q$6&lt;$C18,0,VLOOKUP(Q$6,'MonteCarlo Policy Paths'!$A$2:$I$31,'Monte Carlo_WA Complance Price'!$B18+1,FALSE))</f>
        <v>96.996398982846586</v>
      </c>
      <c r="R18" s="21">
        <f ca="1">IF(R$6&lt;$C18,0,VLOOKUP(R$6,'MonteCarlo Policy Paths'!$A$2:$I$31,'Monte Carlo_WA Complance Price'!$B18+1,FALSE))</f>
        <v>101.49317720655506</v>
      </c>
      <c r="S18" s="21">
        <f ca="1">IF(S$6&lt;$C18,0,VLOOKUP(S$6,'MonteCarlo Policy Paths'!$A$2:$I$31,'Monte Carlo_WA Complance Price'!$B18+1,FALSE))</f>
        <v>104.21949379267882</v>
      </c>
      <c r="T18" s="21">
        <f ca="1">IF(T$6&lt;$C18,0,VLOOKUP(T$6,'MonteCarlo Policy Paths'!$A$2:$I$31,'Monte Carlo_WA Complance Price'!$B18+1,FALSE))</f>
        <v>107.03810370059369</v>
      </c>
      <c r="U18" s="21">
        <f ca="1">IF(U$6&lt;$C18,0,VLOOKUP(U$6,'MonteCarlo Policy Paths'!$A$2:$I$31,'Monte Carlo_WA Complance Price'!$B18+1,FALSE))</f>
        <v>109.92690053835344</v>
      </c>
      <c r="V18" s="21">
        <f ca="1">IF(V$6&lt;$C18,0,VLOOKUP(V$6,'MonteCarlo Policy Paths'!$A$2:$I$31,'Monte Carlo_WA Complance Price'!$B18+1,FALSE))</f>
        <v>112.89757853003228</v>
      </c>
      <c r="W18" s="21">
        <f ca="1">IF(W$6&lt;$C18,0,VLOOKUP(W$6,'MonteCarlo Policy Paths'!$A$2:$I$31,'Monte Carlo_WA Complance Price'!$B18+1,FALSE))</f>
        <v>115.91943874780665</v>
      </c>
      <c r="X18" s="21">
        <f ca="1">IF(X$6&lt;$C18,0,VLOOKUP(X$6,'MonteCarlo Policy Paths'!$A$2:$I$31,'Monte Carlo_WA Complance Price'!$B18+1,FALSE))</f>
        <v>119.06733931122673</v>
      </c>
      <c r="Y18" s="21">
        <f ca="1">IF(Y$6&lt;$C18,0,VLOOKUP(Y$6,'MonteCarlo Policy Paths'!$A$2:$I$31,'Monte Carlo_WA Complance Price'!$B18+1,FALSE))</f>
        <v>122.25496395468721</v>
      </c>
      <c r="Z18" s="21">
        <f ca="1">IF(Z$6&lt;$C18,0,VLOOKUP(Z$6,'MonteCarlo Policy Paths'!$A$2:$I$31,'Monte Carlo_WA Complance Price'!$B18+1,FALSE))</f>
        <v>125.4992630232488</v>
      </c>
      <c r="AA18" s="21">
        <f ca="1">IF(AA$6&lt;$C18,0,VLOOKUP(AA$6,'MonteCarlo Policy Paths'!$A$2:$I$31,'Monte Carlo_WA Complance Price'!$B18+1,FALSE))</f>
        <v>128.82380079097237</v>
      </c>
      <c r="AB18" s="21">
        <f ca="1">IF(AB$6&lt;$C18,0,VLOOKUP(AB$6,'MonteCarlo Policy Paths'!$A$2:$I$31,'Monte Carlo_WA Complance Price'!$B18+1,FALSE))</f>
        <v>132.24028719953677</v>
      </c>
      <c r="AC18" s="21">
        <f ca="1">IF(AC$6&lt;$C18,0,VLOOKUP(AC$6,'MonteCarlo Policy Paths'!$A$2:$I$31,'Monte Carlo_WA Complance Price'!$B18+1,FALSE))</f>
        <v>135.74155640209787</v>
      </c>
      <c r="AD18" s="21">
        <f ca="1">IF(AD$6&lt;$C18,0,VLOOKUP(AD$6,'MonteCarlo Policy Paths'!$A$2:$I$31,'Monte Carlo_WA Complance Price'!$B18+1,FALSE))</f>
        <v>139.32654413598658</v>
      </c>
      <c r="AE18" s="21">
        <f ca="1">IF(AE$6&lt;$C18,0,VLOOKUP(AE$6,'MonteCarlo Policy Paths'!$A$2:$I$31,'Monte Carlo_WA Complance Price'!$B18+1,FALSE))</f>
        <v>142.9856742986068</v>
      </c>
      <c r="AF18" s="21">
        <f ca="1">IF(AF$6&lt;$C18,0,VLOOKUP(AF$6,'MonteCarlo Policy Paths'!$A$2:$I$31,'Monte Carlo_WA Complance Price'!$B18+1,FALSE))</f>
        <v>146.72361540812219</v>
      </c>
      <c r="AG18" s="22">
        <f ca="1">IF(AG$6&lt;$C18,0,VLOOKUP(AG$6,'MonteCarlo Policy Paths'!$A$2:$I$31,'Monte Carlo_WA Complance Price'!$B18+1,FALSE))</f>
        <v>150.52284977717397</v>
      </c>
      <c r="AI18" s="20">
        <f ca="1">E18*VLOOKUP(AI$6,'Greenhouse Gas Costs Avoided'!$A$2:$I$32,9,FALSE)</f>
        <v>0</v>
      </c>
      <c r="AJ18" s="21">
        <f ca="1">F18*VLOOKUP(AJ$6,'Greenhouse Gas Costs Avoided'!$A$2:$I$32,9,FALSE)</f>
        <v>5.2166744805659615</v>
      </c>
      <c r="AK18" s="21">
        <f ca="1">G18*VLOOKUP(AK$6,'Greenhouse Gas Costs Avoided'!$A$2:$I$32,9,FALSE)</f>
        <v>5.3216023247413169</v>
      </c>
      <c r="AL18" s="21">
        <f ca="1">H18*VLOOKUP(AL$6,'Greenhouse Gas Costs Avoided'!$A$2:$I$32,9,FALSE)</f>
        <v>5.4265301689166732</v>
      </c>
      <c r="AM18" s="21">
        <f ca="1">I18*VLOOKUP(AM$6,'Greenhouse Gas Costs Avoided'!$A$2:$I$32,9,FALSE)</f>
        <v>5.5063320831654474</v>
      </c>
      <c r="AN18" s="21">
        <f ca="1">J18*VLOOKUP(AN$6,'Greenhouse Gas Costs Avoided'!$A$2:$I$32,9,FALSE)</f>
        <v>5.5861339974142208</v>
      </c>
      <c r="AO18" s="21">
        <f ca="1">K18*VLOOKUP(AO$6,'Greenhouse Gas Costs Avoided'!$A$2:$I$32,9,FALSE)</f>
        <v>5.665935911662995</v>
      </c>
      <c r="AP18" s="21">
        <f ca="1">L18*VLOOKUP(AP$6,'Greenhouse Gas Costs Avoided'!$A$2:$I$32,9,FALSE)</f>
        <v>5.7457378259117702</v>
      </c>
      <c r="AQ18" s="21">
        <f ca="1">M18*VLOOKUP(AQ$6,'Greenhouse Gas Costs Avoided'!$A$2:$I$32,9,FALSE)</f>
        <v>5.8255397401605462</v>
      </c>
      <c r="AR18" s="21">
        <f ca="1">N18*VLOOKUP(AR$6,'Greenhouse Gas Costs Avoided'!$A$2:$I$32,9,FALSE)</f>
        <v>5.9053416544093205</v>
      </c>
      <c r="AS18" s="21">
        <f ca="1">O18*VLOOKUP(AS$6,'Greenhouse Gas Costs Avoided'!$A$2:$I$32,9,FALSE)</f>
        <v>5.9851435686580947</v>
      </c>
      <c r="AT18" s="21">
        <f ca="1">P18*VLOOKUP(AT$6,'Greenhouse Gas Costs Avoided'!$A$2:$I$32,9,FALSE)</f>
        <v>6.0649454829068699</v>
      </c>
      <c r="AU18" s="21">
        <f ca="1">Q18*VLOOKUP(AU$6,'Greenhouse Gas Costs Avoided'!$A$2:$I$32,9,FALSE)</f>
        <v>6.1447473971556432</v>
      </c>
      <c r="AV18" s="21">
        <f ca="1">R18*VLOOKUP(AV$6,'Greenhouse Gas Costs Avoided'!$A$2:$I$32,9,FALSE)</f>
        <v>6.4296194808152167</v>
      </c>
      <c r="AW18" s="21">
        <f ca="1">S18*VLOOKUP(AW$6,'Greenhouse Gas Costs Avoided'!$A$2:$I$32,9,FALSE)</f>
        <v>6.6023323538917609</v>
      </c>
      <c r="AX18" s="21">
        <f ca="1">T18*VLOOKUP(AX$6,'Greenhouse Gas Costs Avoided'!$A$2:$I$32,9,FALSE)</f>
        <v>6.7808920331878957</v>
      </c>
      <c r="AY18" s="21">
        <f ca="1">U18*VLOOKUP(AY$6,'Greenhouse Gas Costs Avoided'!$A$2:$I$32,9,FALSE)</f>
        <v>6.9638980729572149</v>
      </c>
      <c r="AZ18" s="21">
        <f ca="1">V18*VLOOKUP(AZ$6,'Greenhouse Gas Costs Avoided'!$A$2:$I$32,9,FALSE)</f>
        <v>7.1520913053717949</v>
      </c>
      <c r="BA18" s="21">
        <f ca="1">W18*VLOOKUP(BA$6,'Greenhouse Gas Costs Avoided'!$A$2:$I$32,9,FALSE)</f>
        <v>7.3435269452765404</v>
      </c>
      <c r="BB18" s="21">
        <f ca="1">X18*VLOOKUP(BB$6,'Greenhouse Gas Costs Avoided'!$A$2:$I$32,9,FALSE)</f>
        <v>7.5429472742415475</v>
      </c>
      <c r="BC18" s="21">
        <f ca="1">Y18*VLOOKUP(BC$6,'Greenhouse Gas Costs Avoided'!$A$2:$I$32,9,FALSE)</f>
        <v>7.744884134129272</v>
      </c>
      <c r="BD18" s="21">
        <f ca="1">Z18*VLOOKUP(BD$6,'Greenhouse Gas Costs Avoided'!$A$2:$I$32,9,FALSE)</f>
        <v>7.950411333759269</v>
      </c>
      <c r="BE18" s="21">
        <f ca="1">AA18*VLOOKUP(BE$6,'Greenhouse Gas Costs Avoided'!$A$2:$I$32,9,FALSE)</f>
        <v>8.161021676093501</v>
      </c>
      <c r="BF18" s="21">
        <f ca="1">AB18*VLOOKUP(BF$6,'Greenhouse Gas Costs Avoided'!$A$2:$I$32,9,FALSE)</f>
        <v>8.3774569890184303</v>
      </c>
      <c r="BG18" s="21">
        <f ca="1">AC18*VLOOKUP(BG$6,'Greenhouse Gas Costs Avoided'!$A$2:$I$32,9,FALSE)</f>
        <v>8.5992633142510115</v>
      </c>
      <c r="BH18" s="21">
        <f ca="1">AD18*VLOOKUP(BH$6,'Greenhouse Gas Costs Avoided'!$A$2:$I$32,9,FALSE)</f>
        <v>8.8263732304711304</v>
      </c>
      <c r="BI18" s="21">
        <f ca="1">AE18*VLOOKUP(BI$6,'Greenhouse Gas Costs Avoided'!$A$2:$I$32,9,FALSE)</f>
        <v>9.05818008905967</v>
      </c>
      <c r="BJ18" s="21">
        <f ca="1">AF18*VLOOKUP(BJ$6,'Greenhouse Gas Costs Avoided'!$A$2:$I$32,9,FALSE)</f>
        <v>9.2949796418706736</v>
      </c>
      <c r="BK18" s="22">
        <f ca="1">AG18*VLOOKUP(BK$6,'Greenhouse Gas Costs Avoided'!$A$2:$I$32,9,FALSE)</f>
        <v>9.5356621388007277</v>
      </c>
    </row>
    <row r="19" spans="1:63" x14ac:dyDescent="0.35">
      <c r="A19" s="11">
        <v>13</v>
      </c>
      <c r="B19" s="12">
        <f t="shared" ca="1" si="0"/>
        <v>2</v>
      </c>
      <c r="C19" s="13">
        <f t="shared" ca="1" si="1"/>
        <v>2023</v>
      </c>
      <c r="E19" s="20">
        <f ca="1">IF(E$6&lt;$C19,0,VLOOKUP(E$6,'MonteCarlo Policy Paths'!$A$2:$I$31,'Monte Carlo_WA Complance Price'!$B19+1,FALSE))</f>
        <v>0</v>
      </c>
      <c r="F19" s="21">
        <f ca="1">IF(F$6&lt;$C19,0,VLOOKUP(F$6,'MonteCarlo Policy Paths'!$A$2:$I$31,'Monte Carlo_WA Complance Price'!$B19+1,FALSE))</f>
        <v>82.346532180449415</v>
      </c>
      <c r="G19" s="21">
        <f ca="1">IF(G$6&lt;$C19,0,VLOOKUP(G$6,'MonteCarlo Policy Paths'!$A$2:$I$31,'Monte Carlo_WA Complance Price'!$B19+1,FALSE))</f>
        <v>84.002844861871253</v>
      </c>
      <c r="H19" s="21">
        <f ca="1">IF(H$6&lt;$C19,0,VLOOKUP(H$6,'MonteCarlo Policy Paths'!$A$2:$I$31,'Monte Carlo_WA Complance Price'!$B19+1,FALSE))</f>
        <v>85.659157543293105</v>
      </c>
      <c r="I19" s="21">
        <f ca="1">IF(I$6&lt;$C19,0,VLOOKUP(I$6,'MonteCarlo Policy Paths'!$A$2:$I$31,'Monte Carlo_WA Complance Price'!$B19+1,FALSE))</f>
        <v>86.918851036576825</v>
      </c>
      <c r="J19" s="21">
        <f ca="1">IF(J$6&lt;$C19,0,VLOOKUP(J$6,'MonteCarlo Policy Paths'!$A$2:$I$31,'Monte Carlo_WA Complance Price'!$B19+1,FALSE))</f>
        <v>88.178544529860531</v>
      </c>
      <c r="K19" s="21">
        <f ca="1">IF(K$6&lt;$C19,0,VLOOKUP(K$6,'MonteCarlo Policy Paths'!$A$2:$I$31,'Monte Carlo_WA Complance Price'!$B19+1,FALSE))</f>
        <v>89.438238023144251</v>
      </c>
      <c r="L19" s="21">
        <f ca="1">IF(L$6&lt;$C19,0,VLOOKUP(L$6,'MonteCarlo Policy Paths'!$A$2:$I$31,'Monte Carlo_WA Complance Price'!$B19+1,FALSE))</f>
        <v>90.697931516427971</v>
      </c>
      <c r="M19" s="21">
        <f ca="1">IF(M$6&lt;$C19,0,VLOOKUP(M$6,'MonteCarlo Policy Paths'!$A$2:$I$31,'Monte Carlo_WA Complance Price'!$B19+1,FALSE))</f>
        <v>91.95762500971172</v>
      </c>
      <c r="N19" s="21">
        <f ca="1">IF(N$6&lt;$C19,0,VLOOKUP(N$6,'MonteCarlo Policy Paths'!$A$2:$I$31,'Monte Carlo_WA Complance Price'!$B19+1,FALSE))</f>
        <v>93.21731850299544</v>
      </c>
      <c r="O19" s="21">
        <f ca="1">IF(O$6&lt;$C19,0,VLOOKUP(O$6,'MonteCarlo Policy Paths'!$A$2:$I$31,'Monte Carlo_WA Complance Price'!$B19+1,FALSE))</f>
        <v>94.47701199627916</v>
      </c>
      <c r="P19" s="21">
        <f ca="1">IF(P$6&lt;$C19,0,VLOOKUP(P$6,'MonteCarlo Policy Paths'!$A$2:$I$31,'Monte Carlo_WA Complance Price'!$B19+1,FALSE))</f>
        <v>95.73670548956288</v>
      </c>
      <c r="Q19" s="21">
        <f ca="1">IF(Q$6&lt;$C19,0,VLOOKUP(Q$6,'MonteCarlo Policy Paths'!$A$2:$I$31,'Monte Carlo_WA Complance Price'!$B19+1,FALSE))</f>
        <v>96.996398982846586</v>
      </c>
      <c r="R19" s="21">
        <f ca="1">IF(R$6&lt;$C19,0,VLOOKUP(R$6,'MonteCarlo Policy Paths'!$A$2:$I$31,'Monte Carlo_WA Complance Price'!$B19+1,FALSE))</f>
        <v>98.25609247613032</v>
      </c>
      <c r="S19" s="21">
        <f ca="1">IF(S$6&lt;$C19,0,VLOOKUP(S$6,'MonteCarlo Policy Paths'!$A$2:$I$31,'Monte Carlo_WA Complance Price'!$B19+1,FALSE))</f>
        <v>99.65157958594628</v>
      </c>
      <c r="T19" s="21">
        <f ca="1">IF(T$6&lt;$C19,0,VLOOKUP(T$6,'MonteCarlo Policy Paths'!$A$2:$I$31,'Monte Carlo_WA Complance Price'!$B19+1,FALSE))</f>
        <v>101.04706669576224</v>
      </c>
      <c r="U19" s="21">
        <f ca="1">IF(U$6&lt;$C19,0,VLOOKUP(U$6,'MonteCarlo Policy Paths'!$A$2:$I$31,'Monte Carlo_WA Complance Price'!$B19+1,FALSE))</f>
        <v>102.4425538055782</v>
      </c>
      <c r="V19" s="21">
        <f ca="1">IF(V$6&lt;$C19,0,VLOOKUP(V$6,'MonteCarlo Policy Paths'!$A$2:$I$31,'Monte Carlo_WA Complance Price'!$B19+1,FALSE))</f>
        <v>103.83804091539416</v>
      </c>
      <c r="W19" s="21">
        <f ca="1">IF(W$6&lt;$C19,0,VLOOKUP(W$6,'MonteCarlo Policy Paths'!$A$2:$I$31,'Monte Carlo_WA Complance Price'!$B19+1,FALSE))</f>
        <v>105.23352802521011</v>
      </c>
      <c r="X19" s="21">
        <f ca="1">IF(X$6&lt;$C19,0,VLOOKUP(X$6,'MonteCarlo Policy Paths'!$A$2:$I$31,'Monte Carlo_WA Complance Price'!$B19+1,FALSE))</f>
        <v>106.47156953138905</v>
      </c>
      <c r="Y19" s="21">
        <f ca="1">IF(Y$6&lt;$C19,0,VLOOKUP(Y$6,'MonteCarlo Policy Paths'!$A$2:$I$31,'Monte Carlo_WA Complance Price'!$B19+1,FALSE))</f>
        <v>107.709611037568</v>
      </c>
      <c r="Z19" s="21">
        <f ca="1">IF(Z$6&lt;$C19,0,VLOOKUP(Z$6,'MonteCarlo Policy Paths'!$A$2:$I$31,'Monte Carlo_WA Complance Price'!$B19+1,FALSE))</f>
        <v>108.94765254374694</v>
      </c>
      <c r="AA19" s="21">
        <f ca="1">IF(AA$6&lt;$C19,0,VLOOKUP(AA$6,'MonteCarlo Policy Paths'!$A$2:$I$31,'Monte Carlo_WA Complance Price'!$B19+1,FALSE))</f>
        <v>110.18569404992589</v>
      </c>
      <c r="AB19" s="21">
        <f ca="1">IF(AB$6&lt;$C19,0,VLOOKUP(AB$6,'MonteCarlo Policy Paths'!$A$2:$I$31,'Monte Carlo_WA Complance Price'!$B19+1,FALSE))</f>
        <v>111.42373555610482</v>
      </c>
      <c r="AC19" s="21">
        <f ca="1">IF(AC$6&lt;$C19,0,VLOOKUP(AC$6,'MonteCarlo Policy Paths'!$A$2:$I$31,'Monte Carlo_WA Complance Price'!$B19+1,FALSE))</f>
        <v>112.86811731331359</v>
      </c>
      <c r="AD19" s="21">
        <f ca="1">IF(AD$6&lt;$C19,0,VLOOKUP(AD$6,'MonteCarlo Policy Paths'!$A$2:$I$31,'Monte Carlo_WA Complance Price'!$B19+1,FALSE))</f>
        <v>114.31249907052236</v>
      </c>
      <c r="AE19" s="21">
        <f ca="1">IF(AE$6&lt;$C19,0,VLOOKUP(AE$6,'MonteCarlo Policy Paths'!$A$2:$I$31,'Monte Carlo_WA Complance Price'!$B19+1,FALSE))</f>
        <v>115.75688082773114</v>
      </c>
      <c r="AF19" s="21">
        <f ca="1">IF(AF$6&lt;$C19,0,VLOOKUP(AF$6,'MonteCarlo Policy Paths'!$A$2:$I$31,'Monte Carlo_WA Complance Price'!$B19+1,FALSE))</f>
        <v>117.20126258493991</v>
      </c>
      <c r="AG19" s="22">
        <f ca="1">IF(AG$6&lt;$C19,0,VLOOKUP(AG$6,'MonteCarlo Policy Paths'!$A$2:$I$31,'Monte Carlo_WA Complance Price'!$B19+1,FALSE))</f>
        <v>120.41827982173916</v>
      </c>
      <c r="AI19" s="20">
        <f ca="1">E19*VLOOKUP(AI$6,'Greenhouse Gas Costs Avoided'!$A$2:$I$32,9,FALSE)</f>
        <v>0</v>
      </c>
      <c r="AJ19" s="21">
        <f ca="1">F19*VLOOKUP(AJ$6,'Greenhouse Gas Costs Avoided'!$A$2:$I$32,9,FALSE)</f>
        <v>5.2166744805659615</v>
      </c>
      <c r="AK19" s="21">
        <f ca="1">G19*VLOOKUP(AK$6,'Greenhouse Gas Costs Avoided'!$A$2:$I$32,9,FALSE)</f>
        <v>5.3216023247413169</v>
      </c>
      <c r="AL19" s="21">
        <f ca="1">H19*VLOOKUP(AL$6,'Greenhouse Gas Costs Avoided'!$A$2:$I$32,9,FALSE)</f>
        <v>5.4265301689166732</v>
      </c>
      <c r="AM19" s="21">
        <f ca="1">I19*VLOOKUP(AM$6,'Greenhouse Gas Costs Avoided'!$A$2:$I$32,9,FALSE)</f>
        <v>5.5063320831654474</v>
      </c>
      <c r="AN19" s="21">
        <f ca="1">J19*VLOOKUP(AN$6,'Greenhouse Gas Costs Avoided'!$A$2:$I$32,9,FALSE)</f>
        <v>5.5861339974142208</v>
      </c>
      <c r="AO19" s="21">
        <f ca="1">K19*VLOOKUP(AO$6,'Greenhouse Gas Costs Avoided'!$A$2:$I$32,9,FALSE)</f>
        <v>5.665935911662995</v>
      </c>
      <c r="AP19" s="21">
        <f ca="1">L19*VLOOKUP(AP$6,'Greenhouse Gas Costs Avoided'!$A$2:$I$32,9,FALSE)</f>
        <v>5.7457378259117702</v>
      </c>
      <c r="AQ19" s="21">
        <f ca="1">M19*VLOOKUP(AQ$6,'Greenhouse Gas Costs Avoided'!$A$2:$I$32,9,FALSE)</f>
        <v>5.8255397401605462</v>
      </c>
      <c r="AR19" s="21">
        <f ca="1">N19*VLOOKUP(AR$6,'Greenhouse Gas Costs Avoided'!$A$2:$I$32,9,FALSE)</f>
        <v>5.9053416544093205</v>
      </c>
      <c r="AS19" s="21">
        <f ca="1">O19*VLOOKUP(AS$6,'Greenhouse Gas Costs Avoided'!$A$2:$I$32,9,FALSE)</f>
        <v>5.9851435686580947</v>
      </c>
      <c r="AT19" s="21">
        <f ca="1">P19*VLOOKUP(AT$6,'Greenhouse Gas Costs Avoided'!$A$2:$I$32,9,FALSE)</f>
        <v>6.0649454829068699</v>
      </c>
      <c r="AU19" s="21">
        <f ca="1">Q19*VLOOKUP(AU$6,'Greenhouse Gas Costs Avoided'!$A$2:$I$32,9,FALSE)</f>
        <v>6.1447473971556432</v>
      </c>
      <c r="AV19" s="21">
        <f ca="1">R19*VLOOKUP(AV$6,'Greenhouse Gas Costs Avoided'!$A$2:$I$32,9,FALSE)</f>
        <v>6.2245493114044184</v>
      </c>
      <c r="AW19" s="21">
        <f ca="1">S19*VLOOKUP(AW$6,'Greenhouse Gas Costs Avoided'!$A$2:$I$32,9,FALSE)</f>
        <v>6.312953786990386</v>
      </c>
      <c r="AX19" s="21">
        <f ca="1">T19*VLOOKUP(AX$6,'Greenhouse Gas Costs Avoided'!$A$2:$I$32,9,FALSE)</f>
        <v>6.4013582625763545</v>
      </c>
      <c r="AY19" s="21">
        <f ca="1">U19*VLOOKUP(AY$6,'Greenhouse Gas Costs Avoided'!$A$2:$I$32,9,FALSE)</f>
        <v>6.4897627381623222</v>
      </c>
      <c r="AZ19" s="21">
        <f ca="1">V19*VLOOKUP(AZ$6,'Greenhouse Gas Costs Avoided'!$A$2:$I$32,9,FALSE)</f>
        <v>6.5781672137482907</v>
      </c>
      <c r="BA19" s="21">
        <f ca="1">W19*VLOOKUP(BA$6,'Greenhouse Gas Costs Avoided'!$A$2:$I$32,9,FALSE)</f>
        <v>6.6665716893342575</v>
      </c>
      <c r="BB19" s="21">
        <f ca="1">X19*VLOOKUP(BB$6,'Greenhouse Gas Costs Avoided'!$A$2:$I$32,9,FALSE)</f>
        <v>6.7450019445028957</v>
      </c>
      <c r="BC19" s="21">
        <f ca="1">Y19*VLOOKUP(BC$6,'Greenhouse Gas Costs Avoided'!$A$2:$I$32,9,FALSE)</f>
        <v>6.8234321996715348</v>
      </c>
      <c r="BD19" s="21">
        <f ca="1">Z19*VLOOKUP(BD$6,'Greenhouse Gas Costs Avoided'!$A$2:$I$32,9,FALSE)</f>
        <v>6.901862454840173</v>
      </c>
      <c r="BE19" s="21">
        <f ca="1">AA19*VLOOKUP(BE$6,'Greenhouse Gas Costs Avoided'!$A$2:$I$32,9,FALSE)</f>
        <v>6.9802927100088112</v>
      </c>
      <c r="BF19" s="21">
        <f ca="1">AB19*VLOOKUP(BF$6,'Greenhouse Gas Costs Avoided'!$A$2:$I$32,9,FALSE)</f>
        <v>7.0587229651774486</v>
      </c>
      <c r="BG19" s="21">
        <f ca="1">AC19*VLOOKUP(BG$6,'Greenhouse Gas Costs Avoided'!$A$2:$I$32,9,FALSE)</f>
        <v>7.1502249295408609</v>
      </c>
      <c r="BH19" s="21">
        <f ca="1">AD19*VLOOKUP(BH$6,'Greenhouse Gas Costs Avoided'!$A$2:$I$32,9,FALSE)</f>
        <v>7.2417268939042723</v>
      </c>
      <c r="BI19" s="21">
        <f ca="1">AE19*VLOOKUP(BI$6,'Greenhouse Gas Costs Avoided'!$A$2:$I$32,9,FALSE)</f>
        <v>7.3332288582676846</v>
      </c>
      <c r="BJ19" s="21">
        <f ca="1">AF19*VLOOKUP(BJ$6,'Greenhouse Gas Costs Avoided'!$A$2:$I$32,9,FALSE)</f>
        <v>7.424730822631096</v>
      </c>
      <c r="BK19" s="22">
        <f ca="1">AG19*VLOOKUP(BK$6,'Greenhouse Gas Costs Avoided'!$A$2:$I$32,9,FALSE)</f>
        <v>7.6285297110405814</v>
      </c>
    </row>
    <row r="20" spans="1:63" x14ac:dyDescent="0.35">
      <c r="A20" s="11">
        <v>14</v>
      </c>
      <c r="B20" s="12">
        <f t="shared" ca="1" si="0"/>
        <v>1</v>
      </c>
      <c r="C20" s="13">
        <f t="shared" ca="1" si="1"/>
        <v>2023</v>
      </c>
      <c r="E20" s="20">
        <f ca="1">IF(E$6&lt;$C20,0,VLOOKUP(E$6,'MonteCarlo Policy Paths'!$A$2:$I$31,'Monte Carlo_WA Complance Price'!$B20+1,FALSE))</f>
        <v>0</v>
      </c>
      <c r="F20" s="21">
        <f ca="1">IF(F$6&lt;$C20,0,VLOOKUP(F$6,'MonteCarlo Policy Paths'!$A$2:$I$31,'Monte Carlo_WA Complance Price'!$B20+1,FALSE))</f>
        <v>82.346532180449415</v>
      </c>
      <c r="G20" s="21">
        <f ca="1">IF(G$6&lt;$C20,0,VLOOKUP(G$6,'MonteCarlo Policy Paths'!$A$2:$I$31,'Monte Carlo_WA Complance Price'!$B20+1,FALSE))</f>
        <v>84.002844861871253</v>
      </c>
      <c r="H20" s="21">
        <f ca="1">IF(H$6&lt;$C20,0,VLOOKUP(H$6,'MonteCarlo Policy Paths'!$A$2:$I$31,'Monte Carlo_WA Complance Price'!$B20+1,FALSE))</f>
        <v>85.659157543293105</v>
      </c>
      <c r="I20" s="21">
        <f ca="1">IF(I$6&lt;$C20,0,VLOOKUP(I$6,'MonteCarlo Policy Paths'!$A$2:$I$31,'Monte Carlo_WA Complance Price'!$B20+1,FALSE))</f>
        <v>86.918851036576825</v>
      </c>
      <c r="J20" s="21">
        <f ca="1">IF(J$6&lt;$C20,0,VLOOKUP(J$6,'MonteCarlo Policy Paths'!$A$2:$I$31,'Monte Carlo_WA Complance Price'!$B20+1,FALSE))</f>
        <v>88.178544529860531</v>
      </c>
      <c r="K20" s="21">
        <f ca="1">IF(K$6&lt;$C20,0,VLOOKUP(K$6,'MonteCarlo Policy Paths'!$A$2:$I$31,'Monte Carlo_WA Complance Price'!$B20+1,FALSE))</f>
        <v>89.438238023144251</v>
      </c>
      <c r="L20" s="21">
        <f ca="1">IF(L$6&lt;$C20,0,VLOOKUP(L$6,'MonteCarlo Policy Paths'!$A$2:$I$31,'Monte Carlo_WA Complance Price'!$B20+1,FALSE))</f>
        <v>90.697931516427971</v>
      </c>
      <c r="M20" s="21">
        <f ca="1">IF(M$6&lt;$C20,0,VLOOKUP(M$6,'MonteCarlo Policy Paths'!$A$2:$I$31,'Monte Carlo_WA Complance Price'!$B20+1,FALSE))</f>
        <v>91.95762500971172</v>
      </c>
      <c r="N20" s="21">
        <f ca="1">IF(N$6&lt;$C20,0,VLOOKUP(N$6,'MonteCarlo Policy Paths'!$A$2:$I$31,'Monte Carlo_WA Complance Price'!$B20+1,FALSE))</f>
        <v>93.21731850299544</v>
      </c>
      <c r="O20" s="21">
        <f ca="1">IF(O$6&lt;$C20,0,VLOOKUP(O$6,'MonteCarlo Policy Paths'!$A$2:$I$31,'Monte Carlo_WA Complance Price'!$B20+1,FALSE))</f>
        <v>94.47701199627916</v>
      </c>
      <c r="P20" s="21">
        <f ca="1">IF(P$6&lt;$C20,0,VLOOKUP(P$6,'MonteCarlo Policy Paths'!$A$2:$I$31,'Monte Carlo_WA Complance Price'!$B20+1,FALSE))</f>
        <v>95.73670548956288</v>
      </c>
      <c r="Q20" s="21">
        <f ca="1">IF(Q$6&lt;$C20,0,VLOOKUP(Q$6,'MonteCarlo Policy Paths'!$A$2:$I$31,'Monte Carlo_WA Complance Price'!$B20+1,FALSE))</f>
        <v>96.996398982846586</v>
      </c>
      <c r="R20" s="21">
        <f ca="1">IF(R$6&lt;$C20,0,VLOOKUP(R$6,'MonteCarlo Policy Paths'!$A$2:$I$31,'Monte Carlo_WA Complance Price'!$B20+1,FALSE))</f>
        <v>98.25609247613032</v>
      </c>
      <c r="S20" s="21">
        <f ca="1">IF(S$6&lt;$C20,0,VLOOKUP(S$6,'MonteCarlo Policy Paths'!$A$2:$I$31,'Monte Carlo_WA Complance Price'!$B20+1,FALSE))</f>
        <v>99.65157958594628</v>
      </c>
      <c r="T20" s="21">
        <f ca="1">IF(T$6&lt;$C20,0,VLOOKUP(T$6,'MonteCarlo Policy Paths'!$A$2:$I$31,'Monte Carlo_WA Complance Price'!$B20+1,FALSE))</f>
        <v>101.04706669576224</v>
      </c>
      <c r="U20" s="21">
        <f ca="1">IF(U$6&lt;$C20,0,VLOOKUP(U$6,'MonteCarlo Policy Paths'!$A$2:$I$31,'Monte Carlo_WA Complance Price'!$B20+1,FALSE))</f>
        <v>102.4425538055782</v>
      </c>
      <c r="V20" s="21">
        <f ca="1">IF(V$6&lt;$C20,0,VLOOKUP(V$6,'MonteCarlo Policy Paths'!$A$2:$I$31,'Monte Carlo_WA Complance Price'!$B20+1,FALSE))</f>
        <v>103.83804091539416</v>
      </c>
      <c r="W20" s="21">
        <f ca="1">IF(W$6&lt;$C20,0,VLOOKUP(W$6,'MonteCarlo Policy Paths'!$A$2:$I$31,'Monte Carlo_WA Complance Price'!$B20+1,FALSE))</f>
        <v>105.23352802521011</v>
      </c>
      <c r="X20" s="21">
        <f ca="1">IF(X$6&lt;$C20,0,VLOOKUP(X$6,'MonteCarlo Policy Paths'!$A$2:$I$31,'Monte Carlo_WA Complance Price'!$B20+1,FALSE))</f>
        <v>106.47156953138905</v>
      </c>
      <c r="Y20" s="21">
        <f ca="1">IF(Y$6&lt;$C20,0,VLOOKUP(Y$6,'MonteCarlo Policy Paths'!$A$2:$I$31,'Monte Carlo_WA Complance Price'!$B20+1,FALSE))</f>
        <v>107.709611037568</v>
      </c>
      <c r="Z20" s="21">
        <f ca="1">IF(Z$6&lt;$C20,0,VLOOKUP(Z$6,'MonteCarlo Policy Paths'!$A$2:$I$31,'Monte Carlo_WA Complance Price'!$B20+1,FALSE))</f>
        <v>108.94765254374694</v>
      </c>
      <c r="AA20" s="21">
        <f ca="1">IF(AA$6&lt;$C20,0,VLOOKUP(AA$6,'MonteCarlo Policy Paths'!$A$2:$I$31,'Monte Carlo_WA Complance Price'!$B20+1,FALSE))</f>
        <v>110.18569404992589</v>
      </c>
      <c r="AB20" s="21">
        <f ca="1">IF(AB$6&lt;$C20,0,VLOOKUP(AB$6,'MonteCarlo Policy Paths'!$A$2:$I$31,'Monte Carlo_WA Complance Price'!$B20+1,FALSE))</f>
        <v>111.42373555610482</v>
      </c>
      <c r="AC20" s="21">
        <f ca="1">IF(AC$6&lt;$C20,0,VLOOKUP(AC$6,'MonteCarlo Policy Paths'!$A$2:$I$31,'Monte Carlo_WA Complance Price'!$B20+1,FALSE))</f>
        <v>112.86811731331359</v>
      </c>
      <c r="AD20" s="21">
        <f ca="1">IF(AD$6&lt;$C20,0,VLOOKUP(AD$6,'MonteCarlo Policy Paths'!$A$2:$I$31,'Monte Carlo_WA Complance Price'!$B20+1,FALSE))</f>
        <v>114.31249907052236</v>
      </c>
      <c r="AE20" s="21">
        <f ca="1">IF(AE$6&lt;$C20,0,VLOOKUP(AE$6,'MonteCarlo Policy Paths'!$A$2:$I$31,'Monte Carlo_WA Complance Price'!$B20+1,FALSE))</f>
        <v>115.75688082773114</v>
      </c>
      <c r="AF20" s="21">
        <f ca="1">IF(AF$6&lt;$C20,0,VLOOKUP(AF$6,'MonteCarlo Policy Paths'!$A$2:$I$31,'Monte Carlo_WA Complance Price'!$B20+1,FALSE))</f>
        <v>117.20126258493991</v>
      </c>
      <c r="AG20" s="22">
        <f ca="1">IF(AG$6&lt;$C20,0,VLOOKUP(AG$6,'MonteCarlo Policy Paths'!$A$2:$I$31,'Monte Carlo_WA Complance Price'!$B20+1,FALSE))</f>
        <v>118.64564434214866</v>
      </c>
      <c r="AI20" s="20">
        <f ca="1">E20*VLOOKUP(AI$6,'Greenhouse Gas Costs Avoided'!$A$2:$I$32,9,FALSE)</f>
        <v>0</v>
      </c>
      <c r="AJ20" s="21">
        <f ca="1">F20*VLOOKUP(AJ$6,'Greenhouse Gas Costs Avoided'!$A$2:$I$32,9,FALSE)</f>
        <v>5.2166744805659615</v>
      </c>
      <c r="AK20" s="21">
        <f ca="1">G20*VLOOKUP(AK$6,'Greenhouse Gas Costs Avoided'!$A$2:$I$32,9,FALSE)</f>
        <v>5.3216023247413169</v>
      </c>
      <c r="AL20" s="21">
        <f ca="1">H20*VLOOKUP(AL$6,'Greenhouse Gas Costs Avoided'!$A$2:$I$32,9,FALSE)</f>
        <v>5.4265301689166732</v>
      </c>
      <c r="AM20" s="21">
        <f ca="1">I20*VLOOKUP(AM$6,'Greenhouse Gas Costs Avoided'!$A$2:$I$32,9,FALSE)</f>
        <v>5.5063320831654474</v>
      </c>
      <c r="AN20" s="21">
        <f ca="1">J20*VLOOKUP(AN$6,'Greenhouse Gas Costs Avoided'!$A$2:$I$32,9,FALSE)</f>
        <v>5.5861339974142208</v>
      </c>
      <c r="AO20" s="21">
        <f ca="1">K20*VLOOKUP(AO$6,'Greenhouse Gas Costs Avoided'!$A$2:$I$32,9,FALSE)</f>
        <v>5.665935911662995</v>
      </c>
      <c r="AP20" s="21">
        <f ca="1">L20*VLOOKUP(AP$6,'Greenhouse Gas Costs Avoided'!$A$2:$I$32,9,FALSE)</f>
        <v>5.7457378259117702</v>
      </c>
      <c r="AQ20" s="21">
        <f ca="1">M20*VLOOKUP(AQ$6,'Greenhouse Gas Costs Avoided'!$A$2:$I$32,9,FALSE)</f>
        <v>5.8255397401605462</v>
      </c>
      <c r="AR20" s="21">
        <f ca="1">N20*VLOOKUP(AR$6,'Greenhouse Gas Costs Avoided'!$A$2:$I$32,9,FALSE)</f>
        <v>5.9053416544093205</v>
      </c>
      <c r="AS20" s="21">
        <f ca="1">O20*VLOOKUP(AS$6,'Greenhouse Gas Costs Avoided'!$A$2:$I$32,9,FALSE)</f>
        <v>5.9851435686580947</v>
      </c>
      <c r="AT20" s="21">
        <f ca="1">P20*VLOOKUP(AT$6,'Greenhouse Gas Costs Avoided'!$A$2:$I$32,9,FALSE)</f>
        <v>6.0649454829068699</v>
      </c>
      <c r="AU20" s="21">
        <f ca="1">Q20*VLOOKUP(AU$6,'Greenhouse Gas Costs Avoided'!$A$2:$I$32,9,FALSE)</f>
        <v>6.1447473971556432</v>
      </c>
      <c r="AV20" s="21">
        <f ca="1">R20*VLOOKUP(AV$6,'Greenhouse Gas Costs Avoided'!$A$2:$I$32,9,FALSE)</f>
        <v>6.2245493114044184</v>
      </c>
      <c r="AW20" s="21">
        <f ca="1">S20*VLOOKUP(AW$6,'Greenhouse Gas Costs Avoided'!$A$2:$I$32,9,FALSE)</f>
        <v>6.312953786990386</v>
      </c>
      <c r="AX20" s="21">
        <f ca="1">T20*VLOOKUP(AX$6,'Greenhouse Gas Costs Avoided'!$A$2:$I$32,9,FALSE)</f>
        <v>6.4013582625763545</v>
      </c>
      <c r="AY20" s="21">
        <f ca="1">U20*VLOOKUP(AY$6,'Greenhouse Gas Costs Avoided'!$A$2:$I$32,9,FALSE)</f>
        <v>6.4897627381623222</v>
      </c>
      <c r="AZ20" s="21">
        <f ca="1">V20*VLOOKUP(AZ$6,'Greenhouse Gas Costs Avoided'!$A$2:$I$32,9,FALSE)</f>
        <v>6.5781672137482907</v>
      </c>
      <c r="BA20" s="21">
        <f ca="1">W20*VLOOKUP(BA$6,'Greenhouse Gas Costs Avoided'!$A$2:$I$32,9,FALSE)</f>
        <v>6.6665716893342575</v>
      </c>
      <c r="BB20" s="21">
        <f ca="1">X20*VLOOKUP(BB$6,'Greenhouse Gas Costs Avoided'!$A$2:$I$32,9,FALSE)</f>
        <v>6.7450019445028957</v>
      </c>
      <c r="BC20" s="21">
        <f ca="1">Y20*VLOOKUP(BC$6,'Greenhouse Gas Costs Avoided'!$A$2:$I$32,9,FALSE)</f>
        <v>6.8234321996715348</v>
      </c>
      <c r="BD20" s="21">
        <f ca="1">Z20*VLOOKUP(BD$6,'Greenhouse Gas Costs Avoided'!$A$2:$I$32,9,FALSE)</f>
        <v>6.901862454840173</v>
      </c>
      <c r="BE20" s="21">
        <f ca="1">AA20*VLOOKUP(BE$6,'Greenhouse Gas Costs Avoided'!$A$2:$I$32,9,FALSE)</f>
        <v>6.9802927100088112</v>
      </c>
      <c r="BF20" s="21">
        <f ca="1">AB20*VLOOKUP(BF$6,'Greenhouse Gas Costs Avoided'!$A$2:$I$32,9,FALSE)</f>
        <v>7.0587229651774486</v>
      </c>
      <c r="BG20" s="21">
        <f ca="1">AC20*VLOOKUP(BG$6,'Greenhouse Gas Costs Avoided'!$A$2:$I$32,9,FALSE)</f>
        <v>7.1502249295408609</v>
      </c>
      <c r="BH20" s="21">
        <f ca="1">AD20*VLOOKUP(BH$6,'Greenhouse Gas Costs Avoided'!$A$2:$I$32,9,FALSE)</f>
        <v>7.2417268939042723</v>
      </c>
      <c r="BI20" s="21">
        <f ca="1">AE20*VLOOKUP(BI$6,'Greenhouse Gas Costs Avoided'!$A$2:$I$32,9,FALSE)</f>
        <v>7.3332288582676846</v>
      </c>
      <c r="BJ20" s="21">
        <f ca="1">AF20*VLOOKUP(BJ$6,'Greenhouse Gas Costs Avoided'!$A$2:$I$32,9,FALSE)</f>
        <v>7.424730822631096</v>
      </c>
      <c r="BK20" s="22">
        <f ca="1">AG20*VLOOKUP(BK$6,'Greenhouse Gas Costs Avoided'!$A$2:$I$32,9,FALSE)</f>
        <v>7.5162327869945065</v>
      </c>
    </row>
    <row r="21" spans="1:63" x14ac:dyDescent="0.35">
      <c r="A21" s="11">
        <v>15</v>
      </c>
      <c r="B21" s="12">
        <f t="shared" ca="1" si="0"/>
        <v>2</v>
      </c>
      <c r="C21" s="13">
        <f t="shared" ca="1" si="1"/>
        <v>2023</v>
      </c>
      <c r="E21" s="20">
        <f ca="1">IF(E$6&lt;$C21,0,VLOOKUP(E$6,'MonteCarlo Policy Paths'!$A$2:$I$31,'Monte Carlo_WA Complance Price'!$B21+1,FALSE))</f>
        <v>0</v>
      </c>
      <c r="F21" s="21">
        <f ca="1">IF(F$6&lt;$C21,0,VLOOKUP(F$6,'MonteCarlo Policy Paths'!$A$2:$I$31,'Monte Carlo_WA Complance Price'!$B21+1,FALSE))</f>
        <v>82.346532180449415</v>
      </c>
      <c r="G21" s="21">
        <f ca="1">IF(G$6&lt;$C21,0,VLOOKUP(G$6,'MonteCarlo Policy Paths'!$A$2:$I$31,'Monte Carlo_WA Complance Price'!$B21+1,FALSE))</f>
        <v>84.002844861871253</v>
      </c>
      <c r="H21" s="21">
        <f ca="1">IF(H$6&lt;$C21,0,VLOOKUP(H$6,'MonteCarlo Policy Paths'!$A$2:$I$31,'Monte Carlo_WA Complance Price'!$B21+1,FALSE))</f>
        <v>85.659157543293105</v>
      </c>
      <c r="I21" s="21">
        <f ca="1">IF(I$6&lt;$C21,0,VLOOKUP(I$6,'MonteCarlo Policy Paths'!$A$2:$I$31,'Monte Carlo_WA Complance Price'!$B21+1,FALSE))</f>
        <v>86.918851036576825</v>
      </c>
      <c r="J21" s="21">
        <f ca="1">IF(J$6&lt;$C21,0,VLOOKUP(J$6,'MonteCarlo Policy Paths'!$A$2:$I$31,'Monte Carlo_WA Complance Price'!$B21+1,FALSE))</f>
        <v>88.178544529860531</v>
      </c>
      <c r="K21" s="21">
        <f ca="1">IF(K$6&lt;$C21,0,VLOOKUP(K$6,'MonteCarlo Policy Paths'!$A$2:$I$31,'Monte Carlo_WA Complance Price'!$B21+1,FALSE))</f>
        <v>89.438238023144251</v>
      </c>
      <c r="L21" s="21">
        <f ca="1">IF(L$6&lt;$C21,0,VLOOKUP(L$6,'MonteCarlo Policy Paths'!$A$2:$I$31,'Monte Carlo_WA Complance Price'!$B21+1,FALSE))</f>
        <v>90.697931516427971</v>
      </c>
      <c r="M21" s="21">
        <f ca="1">IF(M$6&lt;$C21,0,VLOOKUP(M$6,'MonteCarlo Policy Paths'!$A$2:$I$31,'Monte Carlo_WA Complance Price'!$B21+1,FALSE))</f>
        <v>91.95762500971172</v>
      </c>
      <c r="N21" s="21">
        <f ca="1">IF(N$6&lt;$C21,0,VLOOKUP(N$6,'MonteCarlo Policy Paths'!$A$2:$I$31,'Monte Carlo_WA Complance Price'!$B21+1,FALSE))</f>
        <v>93.21731850299544</v>
      </c>
      <c r="O21" s="21">
        <f ca="1">IF(O$6&lt;$C21,0,VLOOKUP(O$6,'MonteCarlo Policy Paths'!$A$2:$I$31,'Monte Carlo_WA Complance Price'!$B21+1,FALSE))</f>
        <v>94.47701199627916</v>
      </c>
      <c r="P21" s="21">
        <f ca="1">IF(P$6&lt;$C21,0,VLOOKUP(P$6,'MonteCarlo Policy Paths'!$A$2:$I$31,'Monte Carlo_WA Complance Price'!$B21+1,FALSE))</f>
        <v>95.73670548956288</v>
      </c>
      <c r="Q21" s="21">
        <f ca="1">IF(Q$6&lt;$C21,0,VLOOKUP(Q$6,'MonteCarlo Policy Paths'!$A$2:$I$31,'Monte Carlo_WA Complance Price'!$B21+1,FALSE))</f>
        <v>96.996398982846586</v>
      </c>
      <c r="R21" s="21">
        <f ca="1">IF(R$6&lt;$C21,0,VLOOKUP(R$6,'MonteCarlo Policy Paths'!$A$2:$I$31,'Monte Carlo_WA Complance Price'!$B21+1,FALSE))</f>
        <v>98.25609247613032</v>
      </c>
      <c r="S21" s="21">
        <f ca="1">IF(S$6&lt;$C21,0,VLOOKUP(S$6,'MonteCarlo Policy Paths'!$A$2:$I$31,'Monte Carlo_WA Complance Price'!$B21+1,FALSE))</f>
        <v>99.65157958594628</v>
      </c>
      <c r="T21" s="21">
        <f ca="1">IF(T$6&lt;$C21,0,VLOOKUP(T$6,'MonteCarlo Policy Paths'!$A$2:$I$31,'Monte Carlo_WA Complance Price'!$B21+1,FALSE))</f>
        <v>101.04706669576224</v>
      </c>
      <c r="U21" s="21">
        <f ca="1">IF(U$6&lt;$C21,0,VLOOKUP(U$6,'MonteCarlo Policy Paths'!$A$2:$I$31,'Monte Carlo_WA Complance Price'!$B21+1,FALSE))</f>
        <v>102.4425538055782</v>
      </c>
      <c r="V21" s="21">
        <f ca="1">IF(V$6&lt;$C21,0,VLOOKUP(V$6,'MonteCarlo Policy Paths'!$A$2:$I$31,'Monte Carlo_WA Complance Price'!$B21+1,FALSE))</f>
        <v>103.83804091539416</v>
      </c>
      <c r="W21" s="21">
        <f ca="1">IF(W$6&lt;$C21,0,VLOOKUP(W$6,'MonteCarlo Policy Paths'!$A$2:$I$31,'Monte Carlo_WA Complance Price'!$B21+1,FALSE))</f>
        <v>105.23352802521011</v>
      </c>
      <c r="X21" s="21">
        <f ca="1">IF(X$6&lt;$C21,0,VLOOKUP(X$6,'MonteCarlo Policy Paths'!$A$2:$I$31,'Monte Carlo_WA Complance Price'!$B21+1,FALSE))</f>
        <v>106.47156953138905</v>
      </c>
      <c r="Y21" s="21">
        <f ca="1">IF(Y$6&lt;$C21,0,VLOOKUP(Y$6,'MonteCarlo Policy Paths'!$A$2:$I$31,'Monte Carlo_WA Complance Price'!$B21+1,FALSE))</f>
        <v>107.709611037568</v>
      </c>
      <c r="Z21" s="21">
        <f ca="1">IF(Z$6&lt;$C21,0,VLOOKUP(Z$6,'MonteCarlo Policy Paths'!$A$2:$I$31,'Monte Carlo_WA Complance Price'!$B21+1,FALSE))</f>
        <v>108.94765254374694</v>
      </c>
      <c r="AA21" s="21">
        <f ca="1">IF(AA$6&lt;$C21,0,VLOOKUP(AA$6,'MonteCarlo Policy Paths'!$A$2:$I$31,'Monte Carlo_WA Complance Price'!$B21+1,FALSE))</f>
        <v>110.18569404992589</v>
      </c>
      <c r="AB21" s="21">
        <f ca="1">IF(AB$6&lt;$C21,0,VLOOKUP(AB$6,'MonteCarlo Policy Paths'!$A$2:$I$31,'Monte Carlo_WA Complance Price'!$B21+1,FALSE))</f>
        <v>111.42373555610482</v>
      </c>
      <c r="AC21" s="21">
        <f ca="1">IF(AC$6&lt;$C21,0,VLOOKUP(AC$6,'MonteCarlo Policy Paths'!$A$2:$I$31,'Monte Carlo_WA Complance Price'!$B21+1,FALSE))</f>
        <v>112.86811731331359</v>
      </c>
      <c r="AD21" s="21">
        <f ca="1">IF(AD$6&lt;$C21,0,VLOOKUP(AD$6,'MonteCarlo Policy Paths'!$A$2:$I$31,'Monte Carlo_WA Complance Price'!$B21+1,FALSE))</f>
        <v>114.31249907052236</v>
      </c>
      <c r="AE21" s="21">
        <f ca="1">IF(AE$6&lt;$C21,0,VLOOKUP(AE$6,'MonteCarlo Policy Paths'!$A$2:$I$31,'Monte Carlo_WA Complance Price'!$B21+1,FALSE))</f>
        <v>115.75688082773114</v>
      </c>
      <c r="AF21" s="21">
        <f ca="1">IF(AF$6&lt;$C21,0,VLOOKUP(AF$6,'MonteCarlo Policy Paths'!$A$2:$I$31,'Monte Carlo_WA Complance Price'!$B21+1,FALSE))</f>
        <v>117.20126258493991</v>
      </c>
      <c r="AG21" s="22">
        <f ca="1">IF(AG$6&lt;$C21,0,VLOOKUP(AG$6,'MonteCarlo Policy Paths'!$A$2:$I$31,'Monte Carlo_WA Complance Price'!$B21+1,FALSE))</f>
        <v>120.41827982173916</v>
      </c>
      <c r="AI21" s="20">
        <f ca="1">E21*VLOOKUP(AI$6,'Greenhouse Gas Costs Avoided'!$A$2:$I$32,9,FALSE)</f>
        <v>0</v>
      </c>
      <c r="AJ21" s="21">
        <f ca="1">F21*VLOOKUP(AJ$6,'Greenhouse Gas Costs Avoided'!$A$2:$I$32,9,FALSE)</f>
        <v>5.2166744805659615</v>
      </c>
      <c r="AK21" s="21">
        <f ca="1">G21*VLOOKUP(AK$6,'Greenhouse Gas Costs Avoided'!$A$2:$I$32,9,FALSE)</f>
        <v>5.3216023247413169</v>
      </c>
      <c r="AL21" s="21">
        <f ca="1">H21*VLOOKUP(AL$6,'Greenhouse Gas Costs Avoided'!$A$2:$I$32,9,FALSE)</f>
        <v>5.4265301689166732</v>
      </c>
      <c r="AM21" s="21">
        <f ca="1">I21*VLOOKUP(AM$6,'Greenhouse Gas Costs Avoided'!$A$2:$I$32,9,FALSE)</f>
        <v>5.5063320831654474</v>
      </c>
      <c r="AN21" s="21">
        <f ca="1">J21*VLOOKUP(AN$6,'Greenhouse Gas Costs Avoided'!$A$2:$I$32,9,FALSE)</f>
        <v>5.5861339974142208</v>
      </c>
      <c r="AO21" s="21">
        <f ca="1">K21*VLOOKUP(AO$6,'Greenhouse Gas Costs Avoided'!$A$2:$I$32,9,FALSE)</f>
        <v>5.665935911662995</v>
      </c>
      <c r="AP21" s="21">
        <f ca="1">L21*VLOOKUP(AP$6,'Greenhouse Gas Costs Avoided'!$A$2:$I$32,9,FALSE)</f>
        <v>5.7457378259117702</v>
      </c>
      <c r="AQ21" s="21">
        <f ca="1">M21*VLOOKUP(AQ$6,'Greenhouse Gas Costs Avoided'!$A$2:$I$32,9,FALSE)</f>
        <v>5.8255397401605462</v>
      </c>
      <c r="AR21" s="21">
        <f ca="1">N21*VLOOKUP(AR$6,'Greenhouse Gas Costs Avoided'!$A$2:$I$32,9,FALSE)</f>
        <v>5.9053416544093205</v>
      </c>
      <c r="AS21" s="21">
        <f ca="1">O21*VLOOKUP(AS$6,'Greenhouse Gas Costs Avoided'!$A$2:$I$32,9,FALSE)</f>
        <v>5.9851435686580947</v>
      </c>
      <c r="AT21" s="21">
        <f ca="1">P21*VLOOKUP(AT$6,'Greenhouse Gas Costs Avoided'!$A$2:$I$32,9,FALSE)</f>
        <v>6.0649454829068699</v>
      </c>
      <c r="AU21" s="21">
        <f ca="1">Q21*VLOOKUP(AU$6,'Greenhouse Gas Costs Avoided'!$A$2:$I$32,9,FALSE)</f>
        <v>6.1447473971556432</v>
      </c>
      <c r="AV21" s="21">
        <f ca="1">R21*VLOOKUP(AV$6,'Greenhouse Gas Costs Avoided'!$A$2:$I$32,9,FALSE)</f>
        <v>6.2245493114044184</v>
      </c>
      <c r="AW21" s="21">
        <f ca="1">S21*VLOOKUP(AW$6,'Greenhouse Gas Costs Avoided'!$A$2:$I$32,9,FALSE)</f>
        <v>6.312953786990386</v>
      </c>
      <c r="AX21" s="21">
        <f ca="1">T21*VLOOKUP(AX$6,'Greenhouse Gas Costs Avoided'!$A$2:$I$32,9,FALSE)</f>
        <v>6.4013582625763545</v>
      </c>
      <c r="AY21" s="21">
        <f ca="1">U21*VLOOKUP(AY$6,'Greenhouse Gas Costs Avoided'!$A$2:$I$32,9,FALSE)</f>
        <v>6.4897627381623222</v>
      </c>
      <c r="AZ21" s="21">
        <f ca="1">V21*VLOOKUP(AZ$6,'Greenhouse Gas Costs Avoided'!$A$2:$I$32,9,FALSE)</f>
        <v>6.5781672137482907</v>
      </c>
      <c r="BA21" s="21">
        <f ca="1">W21*VLOOKUP(BA$6,'Greenhouse Gas Costs Avoided'!$A$2:$I$32,9,FALSE)</f>
        <v>6.6665716893342575</v>
      </c>
      <c r="BB21" s="21">
        <f ca="1">X21*VLOOKUP(BB$6,'Greenhouse Gas Costs Avoided'!$A$2:$I$32,9,FALSE)</f>
        <v>6.7450019445028957</v>
      </c>
      <c r="BC21" s="21">
        <f ca="1">Y21*VLOOKUP(BC$6,'Greenhouse Gas Costs Avoided'!$A$2:$I$32,9,FALSE)</f>
        <v>6.8234321996715348</v>
      </c>
      <c r="BD21" s="21">
        <f ca="1">Z21*VLOOKUP(BD$6,'Greenhouse Gas Costs Avoided'!$A$2:$I$32,9,FALSE)</f>
        <v>6.901862454840173</v>
      </c>
      <c r="BE21" s="21">
        <f ca="1">AA21*VLOOKUP(BE$6,'Greenhouse Gas Costs Avoided'!$A$2:$I$32,9,FALSE)</f>
        <v>6.9802927100088112</v>
      </c>
      <c r="BF21" s="21">
        <f ca="1">AB21*VLOOKUP(BF$6,'Greenhouse Gas Costs Avoided'!$A$2:$I$32,9,FALSE)</f>
        <v>7.0587229651774486</v>
      </c>
      <c r="BG21" s="21">
        <f ca="1">AC21*VLOOKUP(BG$6,'Greenhouse Gas Costs Avoided'!$A$2:$I$32,9,FALSE)</f>
        <v>7.1502249295408609</v>
      </c>
      <c r="BH21" s="21">
        <f ca="1">AD21*VLOOKUP(BH$6,'Greenhouse Gas Costs Avoided'!$A$2:$I$32,9,FALSE)</f>
        <v>7.2417268939042723</v>
      </c>
      <c r="BI21" s="21">
        <f ca="1">AE21*VLOOKUP(BI$6,'Greenhouse Gas Costs Avoided'!$A$2:$I$32,9,FALSE)</f>
        <v>7.3332288582676846</v>
      </c>
      <c r="BJ21" s="21">
        <f ca="1">AF21*VLOOKUP(BJ$6,'Greenhouse Gas Costs Avoided'!$A$2:$I$32,9,FALSE)</f>
        <v>7.424730822631096</v>
      </c>
      <c r="BK21" s="22">
        <f ca="1">AG21*VLOOKUP(BK$6,'Greenhouse Gas Costs Avoided'!$A$2:$I$32,9,FALSE)</f>
        <v>7.6285297110405814</v>
      </c>
    </row>
    <row r="22" spans="1:63" x14ac:dyDescent="0.35">
      <c r="A22" s="11">
        <v>16</v>
      </c>
      <c r="B22" s="12">
        <f t="shared" ca="1" si="0"/>
        <v>4</v>
      </c>
      <c r="C22" s="13">
        <f t="shared" ca="1" si="1"/>
        <v>2023</v>
      </c>
      <c r="E22" s="20">
        <f ca="1">IF(E$6&lt;$C22,0,VLOOKUP(E$6,'MonteCarlo Policy Paths'!$A$2:$I$31,'Monte Carlo_WA Complance Price'!$B22+1,FALSE))</f>
        <v>0</v>
      </c>
      <c r="F22" s="21">
        <f ca="1">IF(F$6&lt;$C22,0,VLOOKUP(F$6,'MonteCarlo Policy Paths'!$A$2:$I$31,'Monte Carlo_WA Complance Price'!$B22+1,FALSE))</f>
        <v>82.346532180449415</v>
      </c>
      <c r="G22" s="21">
        <f ca="1">IF(G$6&lt;$C22,0,VLOOKUP(G$6,'MonteCarlo Policy Paths'!$A$2:$I$31,'Monte Carlo_WA Complance Price'!$B22+1,FALSE))</f>
        <v>84.002844861871253</v>
      </c>
      <c r="H22" s="21">
        <f ca="1">IF(H$6&lt;$C22,0,VLOOKUP(H$6,'MonteCarlo Policy Paths'!$A$2:$I$31,'Monte Carlo_WA Complance Price'!$B22+1,FALSE))</f>
        <v>85.659157543293105</v>
      </c>
      <c r="I22" s="21">
        <f ca="1">IF(I$6&lt;$C22,0,VLOOKUP(I$6,'MonteCarlo Policy Paths'!$A$2:$I$31,'Monte Carlo_WA Complance Price'!$B22+1,FALSE))</f>
        <v>86.918851036576825</v>
      </c>
      <c r="J22" s="21">
        <f ca="1">IF(J$6&lt;$C22,0,VLOOKUP(J$6,'MonteCarlo Policy Paths'!$A$2:$I$31,'Monte Carlo_WA Complance Price'!$B22+1,FALSE))</f>
        <v>88.178544529860531</v>
      </c>
      <c r="K22" s="21">
        <f ca="1">IF(K$6&lt;$C22,0,VLOOKUP(K$6,'MonteCarlo Policy Paths'!$A$2:$I$31,'Monte Carlo_WA Complance Price'!$B22+1,FALSE))</f>
        <v>89.438238023144251</v>
      </c>
      <c r="L22" s="21">
        <f ca="1">IF(L$6&lt;$C22,0,VLOOKUP(L$6,'MonteCarlo Policy Paths'!$A$2:$I$31,'Monte Carlo_WA Complance Price'!$B22+1,FALSE))</f>
        <v>90.697931516427971</v>
      </c>
      <c r="M22" s="21">
        <f ca="1">IF(M$6&lt;$C22,0,VLOOKUP(M$6,'MonteCarlo Policy Paths'!$A$2:$I$31,'Monte Carlo_WA Complance Price'!$B22+1,FALSE))</f>
        <v>91.95762500971172</v>
      </c>
      <c r="N22" s="21">
        <f ca="1">IF(N$6&lt;$C22,0,VLOOKUP(N$6,'MonteCarlo Policy Paths'!$A$2:$I$31,'Monte Carlo_WA Complance Price'!$B22+1,FALSE))</f>
        <v>93.21731850299544</v>
      </c>
      <c r="O22" s="21">
        <f ca="1">IF(O$6&lt;$C22,0,VLOOKUP(O$6,'MonteCarlo Policy Paths'!$A$2:$I$31,'Monte Carlo_WA Complance Price'!$B22+1,FALSE))</f>
        <v>94.47701199627916</v>
      </c>
      <c r="P22" s="21">
        <f ca="1">IF(P$6&lt;$C22,0,VLOOKUP(P$6,'MonteCarlo Policy Paths'!$A$2:$I$31,'Monte Carlo_WA Complance Price'!$B22+1,FALSE))</f>
        <v>95.73670548956288</v>
      </c>
      <c r="Q22" s="21">
        <f ca="1">IF(Q$6&lt;$C22,0,VLOOKUP(Q$6,'MonteCarlo Policy Paths'!$A$2:$I$31,'Monte Carlo_WA Complance Price'!$B22+1,FALSE))</f>
        <v>96.996398982846586</v>
      </c>
      <c r="R22" s="21">
        <f ca="1">IF(R$6&lt;$C22,0,VLOOKUP(R$6,'MonteCarlo Policy Paths'!$A$2:$I$31,'Monte Carlo_WA Complance Price'!$B22+1,FALSE))</f>
        <v>98.25609247613032</v>
      </c>
      <c r="S22" s="21">
        <f ca="1">IF(S$6&lt;$C22,0,VLOOKUP(S$6,'MonteCarlo Policy Paths'!$A$2:$I$31,'Monte Carlo_WA Complance Price'!$B22+1,FALSE))</f>
        <v>99.65157958594628</v>
      </c>
      <c r="T22" s="21">
        <f ca="1">IF(T$6&lt;$C22,0,VLOOKUP(T$6,'MonteCarlo Policy Paths'!$A$2:$I$31,'Monte Carlo_WA Complance Price'!$B22+1,FALSE))</f>
        <v>101.04706669576224</v>
      </c>
      <c r="U22" s="21">
        <f ca="1">IF(U$6&lt;$C22,0,VLOOKUP(U$6,'MonteCarlo Policy Paths'!$A$2:$I$31,'Monte Carlo_WA Complance Price'!$B22+1,FALSE))</f>
        <v>102.4425538055782</v>
      </c>
      <c r="V22" s="21">
        <f ca="1">IF(V$6&lt;$C22,0,VLOOKUP(V$6,'MonteCarlo Policy Paths'!$A$2:$I$31,'Monte Carlo_WA Complance Price'!$B22+1,FALSE))</f>
        <v>103.83804091539416</v>
      </c>
      <c r="W22" s="21">
        <f ca="1">IF(W$6&lt;$C22,0,VLOOKUP(W$6,'MonteCarlo Policy Paths'!$A$2:$I$31,'Monte Carlo_WA Complance Price'!$B22+1,FALSE))</f>
        <v>105.23352802521011</v>
      </c>
      <c r="X22" s="21">
        <f ca="1">IF(X$6&lt;$C22,0,VLOOKUP(X$6,'MonteCarlo Policy Paths'!$A$2:$I$31,'Monte Carlo_WA Complance Price'!$B22+1,FALSE))</f>
        <v>106.47156953138905</v>
      </c>
      <c r="Y22" s="21">
        <f ca="1">IF(Y$6&lt;$C22,0,VLOOKUP(Y$6,'MonteCarlo Policy Paths'!$A$2:$I$31,'Monte Carlo_WA Complance Price'!$B22+1,FALSE))</f>
        <v>107.709611037568</v>
      </c>
      <c r="Z22" s="21">
        <f ca="1">IF(Z$6&lt;$C22,0,VLOOKUP(Z$6,'MonteCarlo Policy Paths'!$A$2:$I$31,'Monte Carlo_WA Complance Price'!$B22+1,FALSE))</f>
        <v>108.94765254374694</v>
      </c>
      <c r="AA22" s="21">
        <f ca="1">IF(AA$6&lt;$C22,0,VLOOKUP(AA$6,'MonteCarlo Policy Paths'!$A$2:$I$31,'Monte Carlo_WA Complance Price'!$B22+1,FALSE))</f>
        <v>110.18569404992589</v>
      </c>
      <c r="AB22" s="21">
        <f ca="1">IF(AB$6&lt;$C22,0,VLOOKUP(AB$6,'MonteCarlo Policy Paths'!$A$2:$I$31,'Monte Carlo_WA Complance Price'!$B22+1,FALSE))</f>
        <v>111.42373555610482</v>
      </c>
      <c r="AC22" s="21">
        <f ca="1">IF(AC$6&lt;$C22,0,VLOOKUP(AC$6,'MonteCarlo Policy Paths'!$A$2:$I$31,'Monte Carlo_WA Complance Price'!$B22+1,FALSE))</f>
        <v>112.86811731331359</v>
      </c>
      <c r="AD22" s="21">
        <f ca="1">IF(AD$6&lt;$C22,0,VLOOKUP(AD$6,'MonteCarlo Policy Paths'!$A$2:$I$31,'Monte Carlo_WA Complance Price'!$B22+1,FALSE))</f>
        <v>114.31249907052236</v>
      </c>
      <c r="AE22" s="21">
        <f ca="1">IF(AE$6&lt;$C22,0,VLOOKUP(AE$6,'MonteCarlo Policy Paths'!$A$2:$I$31,'Monte Carlo_WA Complance Price'!$B22+1,FALSE))</f>
        <v>115.75688082773114</v>
      </c>
      <c r="AF22" s="21">
        <f ca="1">IF(AF$6&lt;$C22,0,VLOOKUP(AF$6,'MonteCarlo Policy Paths'!$A$2:$I$31,'Monte Carlo_WA Complance Price'!$B22+1,FALSE))</f>
        <v>117.20126258493991</v>
      </c>
      <c r="AG22" s="22">
        <f ca="1">IF(AG$6&lt;$C22,0,VLOOKUP(AG$6,'MonteCarlo Policy Paths'!$A$2:$I$31,'Monte Carlo_WA Complance Price'!$B22+1,FALSE))</f>
        <v>119.5319620819439</v>
      </c>
      <c r="AI22" s="20">
        <f ca="1">E22*VLOOKUP(AI$6,'Greenhouse Gas Costs Avoided'!$A$2:$I$32,9,FALSE)</f>
        <v>0</v>
      </c>
      <c r="AJ22" s="21">
        <f ca="1">F22*VLOOKUP(AJ$6,'Greenhouse Gas Costs Avoided'!$A$2:$I$32,9,FALSE)</f>
        <v>5.2166744805659615</v>
      </c>
      <c r="AK22" s="21">
        <f ca="1">G22*VLOOKUP(AK$6,'Greenhouse Gas Costs Avoided'!$A$2:$I$32,9,FALSE)</f>
        <v>5.3216023247413169</v>
      </c>
      <c r="AL22" s="21">
        <f ca="1">H22*VLOOKUP(AL$6,'Greenhouse Gas Costs Avoided'!$A$2:$I$32,9,FALSE)</f>
        <v>5.4265301689166732</v>
      </c>
      <c r="AM22" s="21">
        <f ca="1">I22*VLOOKUP(AM$6,'Greenhouse Gas Costs Avoided'!$A$2:$I$32,9,FALSE)</f>
        <v>5.5063320831654474</v>
      </c>
      <c r="AN22" s="21">
        <f ca="1">J22*VLOOKUP(AN$6,'Greenhouse Gas Costs Avoided'!$A$2:$I$32,9,FALSE)</f>
        <v>5.5861339974142208</v>
      </c>
      <c r="AO22" s="21">
        <f ca="1">K22*VLOOKUP(AO$6,'Greenhouse Gas Costs Avoided'!$A$2:$I$32,9,FALSE)</f>
        <v>5.665935911662995</v>
      </c>
      <c r="AP22" s="21">
        <f ca="1">L22*VLOOKUP(AP$6,'Greenhouse Gas Costs Avoided'!$A$2:$I$32,9,FALSE)</f>
        <v>5.7457378259117702</v>
      </c>
      <c r="AQ22" s="21">
        <f ca="1">M22*VLOOKUP(AQ$6,'Greenhouse Gas Costs Avoided'!$A$2:$I$32,9,FALSE)</f>
        <v>5.8255397401605462</v>
      </c>
      <c r="AR22" s="21">
        <f ca="1">N22*VLOOKUP(AR$6,'Greenhouse Gas Costs Avoided'!$A$2:$I$32,9,FALSE)</f>
        <v>5.9053416544093205</v>
      </c>
      <c r="AS22" s="21">
        <f ca="1">O22*VLOOKUP(AS$6,'Greenhouse Gas Costs Avoided'!$A$2:$I$32,9,FALSE)</f>
        <v>5.9851435686580947</v>
      </c>
      <c r="AT22" s="21">
        <f ca="1">P22*VLOOKUP(AT$6,'Greenhouse Gas Costs Avoided'!$A$2:$I$32,9,FALSE)</f>
        <v>6.0649454829068699</v>
      </c>
      <c r="AU22" s="21">
        <f ca="1">Q22*VLOOKUP(AU$6,'Greenhouse Gas Costs Avoided'!$A$2:$I$32,9,FALSE)</f>
        <v>6.1447473971556432</v>
      </c>
      <c r="AV22" s="21">
        <f ca="1">R22*VLOOKUP(AV$6,'Greenhouse Gas Costs Avoided'!$A$2:$I$32,9,FALSE)</f>
        <v>6.2245493114044184</v>
      </c>
      <c r="AW22" s="21">
        <f ca="1">S22*VLOOKUP(AW$6,'Greenhouse Gas Costs Avoided'!$A$2:$I$32,9,FALSE)</f>
        <v>6.312953786990386</v>
      </c>
      <c r="AX22" s="21">
        <f ca="1">T22*VLOOKUP(AX$6,'Greenhouse Gas Costs Avoided'!$A$2:$I$32,9,FALSE)</f>
        <v>6.4013582625763545</v>
      </c>
      <c r="AY22" s="21">
        <f ca="1">U22*VLOOKUP(AY$6,'Greenhouse Gas Costs Avoided'!$A$2:$I$32,9,FALSE)</f>
        <v>6.4897627381623222</v>
      </c>
      <c r="AZ22" s="21">
        <f ca="1">V22*VLOOKUP(AZ$6,'Greenhouse Gas Costs Avoided'!$A$2:$I$32,9,FALSE)</f>
        <v>6.5781672137482907</v>
      </c>
      <c r="BA22" s="21">
        <f ca="1">W22*VLOOKUP(BA$6,'Greenhouse Gas Costs Avoided'!$A$2:$I$32,9,FALSE)</f>
        <v>6.6665716893342575</v>
      </c>
      <c r="BB22" s="21">
        <f ca="1">X22*VLOOKUP(BB$6,'Greenhouse Gas Costs Avoided'!$A$2:$I$32,9,FALSE)</f>
        <v>6.7450019445028957</v>
      </c>
      <c r="BC22" s="21">
        <f ca="1">Y22*VLOOKUP(BC$6,'Greenhouse Gas Costs Avoided'!$A$2:$I$32,9,FALSE)</f>
        <v>6.8234321996715348</v>
      </c>
      <c r="BD22" s="21">
        <f ca="1">Z22*VLOOKUP(BD$6,'Greenhouse Gas Costs Avoided'!$A$2:$I$32,9,FALSE)</f>
        <v>6.901862454840173</v>
      </c>
      <c r="BE22" s="21">
        <f ca="1">AA22*VLOOKUP(BE$6,'Greenhouse Gas Costs Avoided'!$A$2:$I$32,9,FALSE)</f>
        <v>6.9802927100088112</v>
      </c>
      <c r="BF22" s="21">
        <f ca="1">AB22*VLOOKUP(BF$6,'Greenhouse Gas Costs Avoided'!$A$2:$I$32,9,FALSE)</f>
        <v>7.0587229651774486</v>
      </c>
      <c r="BG22" s="21">
        <f ca="1">AC22*VLOOKUP(BG$6,'Greenhouse Gas Costs Avoided'!$A$2:$I$32,9,FALSE)</f>
        <v>7.1502249295408609</v>
      </c>
      <c r="BH22" s="21">
        <f ca="1">AD22*VLOOKUP(BH$6,'Greenhouse Gas Costs Avoided'!$A$2:$I$32,9,FALSE)</f>
        <v>7.2417268939042723</v>
      </c>
      <c r="BI22" s="21">
        <f ca="1">AE22*VLOOKUP(BI$6,'Greenhouse Gas Costs Avoided'!$A$2:$I$32,9,FALSE)</f>
        <v>7.3332288582676846</v>
      </c>
      <c r="BJ22" s="21">
        <f ca="1">AF22*VLOOKUP(BJ$6,'Greenhouse Gas Costs Avoided'!$A$2:$I$32,9,FALSE)</f>
        <v>7.424730822631096</v>
      </c>
      <c r="BK22" s="22">
        <f ca="1">AG22*VLOOKUP(BK$6,'Greenhouse Gas Costs Avoided'!$A$2:$I$32,9,FALSE)</f>
        <v>7.5723812490175435</v>
      </c>
    </row>
    <row r="23" spans="1:63" x14ac:dyDescent="0.35">
      <c r="A23" s="11">
        <v>17</v>
      </c>
      <c r="B23" s="12">
        <f t="shared" ca="1" si="0"/>
        <v>4</v>
      </c>
      <c r="C23" s="13">
        <f t="shared" ca="1" si="1"/>
        <v>2023</v>
      </c>
      <c r="E23" s="20">
        <f ca="1">IF(E$6&lt;$C23,0,VLOOKUP(E$6,'MonteCarlo Policy Paths'!$A$2:$I$31,'Monte Carlo_WA Complance Price'!$B23+1,FALSE))</f>
        <v>0</v>
      </c>
      <c r="F23" s="21">
        <f ca="1">IF(F$6&lt;$C23,0,VLOOKUP(F$6,'MonteCarlo Policy Paths'!$A$2:$I$31,'Monte Carlo_WA Complance Price'!$B23+1,FALSE))</f>
        <v>82.346532180449415</v>
      </c>
      <c r="G23" s="21">
        <f ca="1">IF(G$6&lt;$C23,0,VLOOKUP(G$6,'MonteCarlo Policy Paths'!$A$2:$I$31,'Monte Carlo_WA Complance Price'!$B23+1,FALSE))</f>
        <v>84.002844861871253</v>
      </c>
      <c r="H23" s="21">
        <f ca="1">IF(H$6&lt;$C23,0,VLOOKUP(H$6,'MonteCarlo Policy Paths'!$A$2:$I$31,'Monte Carlo_WA Complance Price'!$B23+1,FALSE))</f>
        <v>85.659157543293105</v>
      </c>
      <c r="I23" s="21">
        <f ca="1">IF(I$6&lt;$C23,0,VLOOKUP(I$6,'MonteCarlo Policy Paths'!$A$2:$I$31,'Monte Carlo_WA Complance Price'!$B23+1,FALSE))</f>
        <v>86.918851036576825</v>
      </c>
      <c r="J23" s="21">
        <f ca="1">IF(J$6&lt;$C23,0,VLOOKUP(J$6,'MonteCarlo Policy Paths'!$A$2:$I$31,'Monte Carlo_WA Complance Price'!$B23+1,FALSE))</f>
        <v>88.178544529860531</v>
      </c>
      <c r="K23" s="21">
        <f ca="1">IF(K$6&lt;$C23,0,VLOOKUP(K$6,'MonteCarlo Policy Paths'!$A$2:$I$31,'Monte Carlo_WA Complance Price'!$B23+1,FALSE))</f>
        <v>89.438238023144251</v>
      </c>
      <c r="L23" s="21">
        <f ca="1">IF(L$6&lt;$C23,0,VLOOKUP(L$6,'MonteCarlo Policy Paths'!$A$2:$I$31,'Monte Carlo_WA Complance Price'!$B23+1,FALSE))</f>
        <v>90.697931516427971</v>
      </c>
      <c r="M23" s="21">
        <f ca="1">IF(M$6&lt;$C23,0,VLOOKUP(M$6,'MonteCarlo Policy Paths'!$A$2:$I$31,'Monte Carlo_WA Complance Price'!$B23+1,FALSE))</f>
        <v>91.95762500971172</v>
      </c>
      <c r="N23" s="21">
        <f ca="1">IF(N$6&lt;$C23,0,VLOOKUP(N$6,'MonteCarlo Policy Paths'!$A$2:$I$31,'Monte Carlo_WA Complance Price'!$B23+1,FALSE))</f>
        <v>93.21731850299544</v>
      </c>
      <c r="O23" s="21">
        <f ca="1">IF(O$6&lt;$C23,0,VLOOKUP(O$6,'MonteCarlo Policy Paths'!$A$2:$I$31,'Monte Carlo_WA Complance Price'!$B23+1,FALSE))</f>
        <v>94.47701199627916</v>
      </c>
      <c r="P23" s="21">
        <f ca="1">IF(P$6&lt;$C23,0,VLOOKUP(P$6,'MonteCarlo Policy Paths'!$A$2:$I$31,'Monte Carlo_WA Complance Price'!$B23+1,FALSE))</f>
        <v>95.73670548956288</v>
      </c>
      <c r="Q23" s="21">
        <f ca="1">IF(Q$6&lt;$C23,0,VLOOKUP(Q$6,'MonteCarlo Policy Paths'!$A$2:$I$31,'Monte Carlo_WA Complance Price'!$B23+1,FALSE))</f>
        <v>96.996398982846586</v>
      </c>
      <c r="R23" s="21">
        <f ca="1">IF(R$6&lt;$C23,0,VLOOKUP(R$6,'MonteCarlo Policy Paths'!$A$2:$I$31,'Monte Carlo_WA Complance Price'!$B23+1,FALSE))</f>
        <v>98.25609247613032</v>
      </c>
      <c r="S23" s="21">
        <f ca="1">IF(S$6&lt;$C23,0,VLOOKUP(S$6,'MonteCarlo Policy Paths'!$A$2:$I$31,'Monte Carlo_WA Complance Price'!$B23+1,FALSE))</f>
        <v>99.65157958594628</v>
      </c>
      <c r="T23" s="21">
        <f ca="1">IF(T$6&lt;$C23,0,VLOOKUP(T$6,'MonteCarlo Policy Paths'!$A$2:$I$31,'Monte Carlo_WA Complance Price'!$B23+1,FALSE))</f>
        <v>101.04706669576224</v>
      </c>
      <c r="U23" s="21">
        <f ca="1">IF(U$6&lt;$C23,0,VLOOKUP(U$6,'MonteCarlo Policy Paths'!$A$2:$I$31,'Monte Carlo_WA Complance Price'!$B23+1,FALSE))</f>
        <v>102.4425538055782</v>
      </c>
      <c r="V23" s="21">
        <f ca="1">IF(V$6&lt;$C23,0,VLOOKUP(V$6,'MonteCarlo Policy Paths'!$A$2:$I$31,'Monte Carlo_WA Complance Price'!$B23+1,FALSE))</f>
        <v>103.83804091539416</v>
      </c>
      <c r="W23" s="21">
        <f ca="1">IF(W$6&lt;$C23,0,VLOOKUP(W$6,'MonteCarlo Policy Paths'!$A$2:$I$31,'Monte Carlo_WA Complance Price'!$B23+1,FALSE))</f>
        <v>105.23352802521011</v>
      </c>
      <c r="X23" s="21">
        <f ca="1">IF(X$6&lt;$C23,0,VLOOKUP(X$6,'MonteCarlo Policy Paths'!$A$2:$I$31,'Monte Carlo_WA Complance Price'!$B23+1,FALSE))</f>
        <v>106.47156953138905</v>
      </c>
      <c r="Y23" s="21">
        <f ca="1">IF(Y$6&lt;$C23,0,VLOOKUP(Y$6,'MonteCarlo Policy Paths'!$A$2:$I$31,'Monte Carlo_WA Complance Price'!$B23+1,FALSE))</f>
        <v>107.709611037568</v>
      </c>
      <c r="Z23" s="21">
        <f ca="1">IF(Z$6&lt;$C23,0,VLOOKUP(Z$6,'MonteCarlo Policy Paths'!$A$2:$I$31,'Monte Carlo_WA Complance Price'!$B23+1,FALSE))</f>
        <v>108.94765254374694</v>
      </c>
      <c r="AA23" s="21">
        <f ca="1">IF(AA$6&lt;$C23,0,VLOOKUP(AA$6,'MonteCarlo Policy Paths'!$A$2:$I$31,'Monte Carlo_WA Complance Price'!$B23+1,FALSE))</f>
        <v>110.18569404992589</v>
      </c>
      <c r="AB23" s="21">
        <f ca="1">IF(AB$6&lt;$C23,0,VLOOKUP(AB$6,'MonteCarlo Policy Paths'!$A$2:$I$31,'Monte Carlo_WA Complance Price'!$B23+1,FALSE))</f>
        <v>111.42373555610482</v>
      </c>
      <c r="AC23" s="21">
        <f ca="1">IF(AC$6&lt;$C23,0,VLOOKUP(AC$6,'MonteCarlo Policy Paths'!$A$2:$I$31,'Monte Carlo_WA Complance Price'!$B23+1,FALSE))</f>
        <v>112.86811731331359</v>
      </c>
      <c r="AD23" s="21">
        <f ca="1">IF(AD$6&lt;$C23,0,VLOOKUP(AD$6,'MonteCarlo Policy Paths'!$A$2:$I$31,'Monte Carlo_WA Complance Price'!$B23+1,FALSE))</f>
        <v>114.31249907052236</v>
      </c>
      <c r="AE23" s="21">
        <f ca="1">IF(AE$6&lt;$C23,0,VLOOKUP(AE$6,'MonteCarlo Policy Paths'!$A$2:$I$31,'Monte Carlo_WA Complance Price'!$B23+1,FALSE))</f>
        <v>115.75688082773114</v>
      </c>
      <c r="AF23" s="21">
        <f ca="1">IF(AF$6&lt;$C23,0,VLOOKUP(AF$6,'MonteCarlo Policy Paths'!$A$2:$I$31,'Monte Carlo_WA Complance Price'!$B23+1,FALSE))</f>
        <v>117.20126258493991</v>
      </c>
      <c r="AG23" s="22">
        <f ca="1">IF(AG$6&lt;$C23,0,VLOOKUP(AG$6,'MonteCarlo Policy Paths'!$A$2:$I$31,'Monte Carlo_WA Complance Price'!$B23+1,FALSE))</f>
        <v>119.5319620819439</v>
      </c>
      <c r="AI23" s="20">
        <f ca="1">E23*VLOOKUP(AI$6,'Greenhouse Gas Costs Avoided'!$A$2:$I$32,9,FALSE)</f>
        <v>0</v>
      </c>
      <c r="AJ23" s="21">
        <f ca="1">F23*VLOOKUP(AJ$6,'Greenhouse Gas Costs Avoided'!$A$2:$I$32,9,FALSE)</f>
        <v>5.2166744805659615</v>
      </c>
      <c r="AK23" s="21">
        <f ca="1">G23*VLOOKUP(AK$6,'Greenhouse Gas Costs Avoided'!$A$2:$I$32,9,FALSE)</f>
        <v>5.3216023247413169</v>
      </c>
      <c r="AL23" s="21">
        <f ca="1">H23*VLOOKUP(AL$6,'Greenhouse Gas Costs Avoided'!$A$2:$I$32,9,FALSE)</f>
        <v>5.4265301689166732</v>
      </c>
      <c r="AM23" s="21">
        <f ca="1">I23*VLOOKUP(AM$6,'Greenhouse Gas Costs Avoided'!$A$2:$I$32,9,FALSE)</f>
        <v>5.5063320831654474</v>
      </c>
      <c r="AN23" s="21">
        <f ca="1">J23*VLOOKUP(AN$6,'Greenhouse Gas Costs Avoided'!$A$2:$I$32,9,FALSE)</f>
        <v>5.5861339974142208</v>
      </c>
      <c r="AO23" s="21">
        <f ca="1">K23*VLOOKUP(AO$6,'Greenhouse Gas Costs Avoided'!$A$2:$I$32,9,FALSE)</f>
        <v>5.665935911662995</v>
      </c>
      <c r="AP23" s="21">
        <f ca="1">L23*VLOOKUP(AP$6,'Greenhouse Gas Costs Avoided'!$A$2:$I$32,9,FALSE)</f>
        <v>5.7457378259117702</v>
      </c>
      <c r="AQ23" s="21">
        <f ca="1">M23*VLOOKUP(AQ$6,'Greenhouse Gas Costs Avoided'!$A$2:$I$32,9,FALSE)</f>
        <v>5.8255397401605462</v>
      </c>
      <c r="AR23" s="21">
        <f ca="1">N23*VLOOKUP(AR$6,'Greenhouse Gas Costs Avoided'!$A$2:$I$32,9,FALSE)</f>
        <v>5.9053416544093205</v>
      </c>
      <c r="AS23" s="21">
        <f ca="1">O23*VLOOKUP(AS$6,'Greenhouse Gas Costs Avoided'!$A$2:$I$32,9,FALSE)</f>
        <v>5.9851435686580947</v>
      </c>
      <c r="AT23" s="21">
        <f ca="1">P23*VLOOKUP(AT$6,'Greenhouse Gas Costs Avoided'!$A$2:$I$32,9,FALSE)</f>
        <v>6.0649454829068699</v>
      </c>
      <c r="AU23" s="21">
        <f ca="1">Q23*VLOOKUP(AU$6,'Greenhouse Gas Costs Avoided'!$A$2:$I$32,9,FALSE)</f>
        <v>6.1447473971556432</v>
      </c>
      <c r="AV23" s="21">
        <f ca="1">R23*VLOOKUP(AV$6,'Greenhouse Gas Costs Avoided'!$A$2:$I$32,9,FALSE)</f>
        <v>6.2245493114044184</v>
      </c>
      <c r="AW23" s="21">
        <f ca="1">S23*VLOOKUP(AW$6,'Greenhouse Gas Costs Avoided'!$A$2:$I$32,9,FALSE)</f>
        <v>6.312953786990386</v>
      </c>
      <c r="AX23" s="21">
        <f ca="1">T23*VLOOKUP(AX$6,'Greenhouse Gas Costs Avoided'!$A$2:$I$32,9,FALSE)</f>
        <v>6.4013582625763545</v>
      </c>
      <c r="AY23" s="21">
        <f ca="1">U23*VLOOKUP(AY$6,'Greenhouse Gas Costs Avoided'!$A$2:$I$32,9,FALSE)</f>
        <v>6.4897627381623222</v>
      </c>
      <c r="AZ23" s="21">
        <f ca="1">V23*VLOOKUP(AZ$6,'Greenhouse Gas Costs Avoided'!$A$2:$I$32,9,FALSE)</f>
        <v>6.5781672137482907</v>
      </c>
      <c r="BA23" s="21">
        <f ca="1">W23*VLOOKUP(BA$6,'Greenhouse Gas Costs Avoided'!$A$2:$I$32,9,FALSE)</f>
        <v>6.6665716893342575</v>
      </c>
      <c r="BB23" s="21">
        <f ca="1">X23*VLOOKUP(BB$6,'Greenhouse Gas Costs Avoided'!$A$2:$I$32,9,FALSE)</f>
        <v>6.7450019445028957</v>
      </c>
      <c r="BC23" s="21">
        <f ca="1">Y23*VLOOKUP(BC$6,'Greenhouse Gas Costs Avoided'!$A$2:$I$32,9,FALSE)</f>
        <v>6.8234321996715348</v>
      </c>
      <c r="BD23" s="21">
        <f ca="1">Z23*VLOOKUP(BD$6,'Greenhouse Gas Costs Avoided'!$A$2:$I$32,9,FALSE)</f>
        <v>6.901862454840173</v>
      </c>
      <c r="BE23" s="21">
        <f ca="1">AA23*VLOOKUP(BE$6,'Greenhouse Gas Costs Avoided'!$A$2:$I$32,9,FALSE)</f>
        <v>6.9802927100088112</v>
      </c>
      <c r="BF23" s="21">
        <f ca="1">AB23*VLOOKUP(BF$6,'Greenhouse Gas Costs Avoided'!$A$2:$I$32,9,FALSE)</f>
        <v>7.0587229651774486</v>
      </c>
      <c r="BG23" s="21">
        <f ca="1">AC23*VLOOKUP(BG$6,'Greenhouse Gas Costs Avoided'!$A$2:$I$32,9,FALSE)</f>
        <v>7.1502249295408609</v>
      </c>
      <c r="BH23" s="21">
        <f ca="1">AD23*VLOOKUP(BH$6,'Greenhouse Gas Costs Avoided'!$A$2:$I$32,9,FALSE)</f>
        <v>7.2417268939042723</v>
      </c>
      <c r="BI23" s="21">
        <f ca="1">AE23*VLOOKUP(BI$6,'Greenhouse Gas Costs Avoided'!$A$2:$I$32,9,FALSE)</f>
        <v>7.3332288582676846</v>
      </c>
      <c r="BJ23" s="21">
        <f ca="1">AF23*VLOOKUP(BJ$6,'Greenhouse Gas Costs Avoided'!$A$2:$I$32,9,FALSE)</f>
        <v>7.424730822631096</v>
      </c>
      <c r="BK23" s="22">
        <f ca="1">AG23*VLOOKUP(BK$6,'Greenhouse Gas Costs Avoided'!$A$2:$I$32,9,FALSE)</f>
        <v>7.5723812490175435</v>
      </c>
    </row>
    <row r="24" spans="1:63" x14ac:dyDescent="0.35">
      <c r="A24" s="11">
        <v>18</v>
      </c>
      <c r="B24" s="12">
        <f t="shared" ca="1" si="0"/>
        <v>3</v>
      </c>
      <c r="C24" s="13">
        <f t="shared" ca="1" si="1"/>
        <v>2023</v>
      </c>
      <c r="E24" s="20">
        <f ca="1">IF(E$6&lt;$C24,0,VLOOKUP(E$6,'MonteCarlo Policy Paths'!$A$2:$I$31,'Monte Carlo_WA Complance Price'!$B24+1,FALSE))</f>
        <v>0</v>
      </c>
      <c r="F24" s="21">
        <f ca="1">IF(F$6&lt;$C24,0,VLOOKUP(F$6,'MonteCarlo Policy Paths'!$A$2:$I$31,'Monte Carlo_WA Complance Price'!$B24+1,FALSE))</f>
        <v>82.346532180449415</v>
      </c>
      <c r="G24" s="21">
        <f ca="1">IF(G$6&lt;$C24,0,VLOOKUP(G$6,'MonteCarlo Policy Paths'!$A$2:$I$31,'Monte Carlo_WA Complance Price'!$B24+1,FALSE))</f>
        <v>84.002844861871253</v>
      </c>
      <c r="H24" s="21">
        <f ca="1">IF(H$6&lt;$C24,0,VLOOKUP(H$6,'MonteCarlo Policy Paths'!$A$2:$I$31,'Monte Carlo_WA Complance Price'!$B24+1,FALSE))</f>
        <v>85.659157543293105</v>
      </c>
      <c r="I24" s="21">
        <f ca="1">IF(I$6&lt;$C24,0,VLOOKUP(I$6,'MonteCarlo Policy Paths'!$A$2:$I$31,'Monte Carlo_WA Complance Price'!$B24+1,FALSE))</f>
        <v>86.918851036576825</v>
      </c>
      <c r="J24" s="21">
        <f ca="1">IF(J$6&lt;$C24,0,VLOOKUP(J$6,'MonteCarlo Policy Paths'!$A$2:$I$31,'Monte Carlo_WA Complance Price'!$B24+1,FALSE))</f>
        <v>88.178544529860531</v>
      </c>
      <c r="K24" s="21">
        <f ca="1">IF(K$6&lt;$C24,0,VLOOKUP(K$6,'MonteCarlo Policy Paths'!$A$2:$I$31,'Monte Carlo_WA Complance Price'!$B24+1,FALSE))</f>
        <v>89.438238023144251</v>
      </c>
      <c r="L24" s="21">
        <f ca="1">IF(L$6&lt;$C24,0,VLOOKUP(L$6,'MonteCarlo Policy Paths'!$A$2:$I$31,'Monte Carlo_WA Complance Price'!$B24+1,FALSE))</f>
        <v>90.697931516427971</v>
      </c>
      <c r="M24" s="21">
        <f ca="1">IF(M$6&lt;$C24,0,VLOOKUP(M$6,'MonteCarlo Policy Paths'!$A$2:$I$31,'Monte Carlo_WA Complance Price'!$B24+1,FALSE))</f>
        <v>91.95762500971172</v>
      </c>
      <c r="N24" s="21">
        <f ca="1">IF(N$6&lt;$C24,0,VLOOKUP(N$6,'MonteCarlo Policy Paths'!$A$2:$I$31,'Monte Carlo_WA Complance Price'!$B24+1,FALSE))</f>
        <v>93.21731850299544</v>
      </c>
      <c r="O24" s="21">
        <f ca="1">IF(O$6&lt;$C24,0,VLOOKUP(O$6,'MonteCarlo Policy Paths'!$A$2:$I$31,'Monte Carlo_WA Complance Price'!$B24+1,FALSE))</f>
        <v>94.47701199627916</v>
      </c>
      <c r="P24" s="21">
        <f ca="1">IF(P$6&lt;$C24,0,VLOOKUP(P$6,'MonteCarlo Policy Paths'!$A$2:$I$31,'Monte Carlo_WA Complance Price'!$B24+1,FALSE))</f>
        <v>95.73670548956288</v>
      </c>
      <c r="Q24" s="21">
        <f ca="1">IF(Q$6&lt;$C24,0,VLOOKUP(Q$6,'MonteCarlo Policy Paths'!$A$2:$I$31,'Monte Carlo_WA Complance Price'!$B24+1,FALSE))</f>
        <v>96.996398982846586</v>
      </c>
      <c r="R24" s="21">
        <f ca="1">IF(R$6&lt;$C24,0,VLOOKUP(R$6,'MonteCarlo Policy Paths'!$A$2:$I$31,'Monte Carlo_WA Complance Price'!$B24+1,FALSE))</f>
        <v>101.49317720655506</v>
      </c>
      <c r="S24" s="21">
        <f ca="1">IF(S$6&lt;$C24,0,VLOOKUP(S$6,'MonteCarlo Policy Paths'!$A$2:$I$31,'Monte Carlo_WA Complance Price'!$B24+1,FALSE))</f>
        <v>104.21949379267882</v>
      </c>
      <c r="T24" s="21">
        <f ca="1">IF(T$6&lt;$C24,0,VLOOKUP(T$6,'MonteCarlo Policy Paths'!$A$2:$I$31,'Monte Carlo_WA Complance Price'!$B24+1,FALSE))</f>
        <v>107.03810370059369</v>
      </c>
      <c r="U24" s="21">
        <f ca="1">IF(U$6&lt;$C24,0,VLOOKUP(U$6,'MonteCarlo Policy Paths'!$A$2:$I$31,'Monte Carlo_WA Complance Price'!$B24+1,FALSE))</f>
        <v>109.92690053835344</v>
      </c>
      <c r="V24" s="21">
        <f ca="1">IF(V$6&lt;$C24,0,VLOOKUP(V$6,'MonteCarlo Policy Paths'!$A$2:$I$31,'Monte Carlo_WA Complance Price'!$B24+1,FALSE))</f>
        <v>112.89757853003228</v>
      </c>
      <c r="W24" s="21">
        <f ca="1">IF(W$6&lt;$C24,0,VLOOKUP(W$6,'MonteCarlo Policy Paths'!$A$2:$I$31,'Monte Carlo_WA Complance Price'!$B24+1,FALSE))</f>
        <v>115.91943874780665</v>
      </c>
      <c r="X24" s="21">
        <f ca="1">IF(X$6&lt;$C24,0,VLOOKUP(X$6,'MonteCarlo Policy Paths'!$A$2:$I$31,'Monte Carlo_WA Complance Price'!$B24+1,FALSE))</f>
        <v>119.06733931122673</v>
      </c>
      <c r="Y24" s="21">
        <f ca="1">IF(Y$6&lt;$C24,0,VLOOKUP(Y$6,'MonteCarlo Policy Paths'!$A$2:$I$31,'Monte Carlo_WA Complance Price'!$B24+1,FALSE))</f>
        <v>122.25496395468721</v>
      </c>
      <c r="Z24" s="21">
        <f ca="1">IF(Z$6&lt;$C24,0,VLOOKUP(Z$6,'MonteCarlo Policy Paths'!$A$2:$I$31,'Monte Carlo_WA Complance Price'!$B24+1,FALSE))</f>
        <v>125.4992630232488</v>
      </c>
      <c r="AA24" s="21">
        <f ca="1">IF(AA$6&lt;$C24,0,VLOOKUP(AA$6,'MonteCarlo Policy Paths'!$A$2:$I$31,'Monte Carlo_WA Complance Price'!$B24+1,FALSE))</f>
        <v>128.82380079097237</v>
      </c>
      <c r="AB24" s="21">
        <f ca="1">IF(AB$6&lt;$C24,0,VLOOKUP(AB$6,'MonteCarlo Policy Paths'!$A$2:$I$31,'Monte Carlo_WA Complance Price'!$B24+1,FALSE))</f>
        <v>132.24028719953677</v>
      </c>
      <c r="AC24" s="21">
        <f ca="1">IF(AC$6&lt;$C24,0,VLOOKUP(AC$6,'MonteCarlo Policy Paths'!$A$2:$I$31,'Monte Carlo_WA Complance Price'!$B24+1,FALSE))</f>
        <v>135.74155640209787</v>
      </c>
      <c r="AD24" s="21">
        <f ca="1">IF(AD$6&lt;$C24,0,VLOOKUP(AD$6,'MonteCarlo Policy Paths'!$A$2:$I$31,'Monte Carlo_WA Complance Price'!$B24+1,FALSE))</f>
        <v>139.32654413598658</v>
      </c>
      <c r="AE24" s="21">
        <f ca="1">IF(AE$6&lt;$C24,0,VLOOKUP(AE$6,'MonteCarlo Policy Paths'!$A$2:$I$31,'Monte Carlo_WA Complance Price'!$B24+1,FALSE))</f>
        <v>142.9856742986068</v>
      </c>
      <c r="AF24" s="21">
        <f ca="1">IF(AF$6&lt;$C24,0,VLOOKUP(AF$6,'MonteCarlo Policy Paths'!$A$2:$I$31,'Monte Carlo_WA Complance Price'!$B24+1,FALSE))</f>
        <v>146.72361540812219</v>
      </c>
      <c r="AG24" s="22">
        <f ca="1">IF(AG$6&lt;$C24,0,VLOOKUP(AG$6,'MonteCarlo Policy Paths'!$A$2:$I$31,'Monte Carlo_WA Complance Price'!$B24+1,FALSE))</f>
        <v>150.52284977717397</v>
      </c>
      <c r="AI24" s="20">
        <f ca="1">E24*VLOOKUP(AI$6,'Greenhouse Gas Costs Avoided'!$A$2:$I$32,9,FALSE)</f>
        <v>0</v>
      </c>
      <c r="AJ24" s="21">
        <f ca="1">F24*VLOOKUP(AJ$6,'Greenhouse Gas Costs Avoided'!$A$2:$I$32,9,FALSE)</f>
        <v>5.2166744805659615</v>
      </c>
      <c r="AK24" s="21">
        <f ca="1">G24*VLOOKUP(AK$6,'Greenhouse Gas Costs Avoided'!$A$2:$I$32,9,FALSE)</f>
        <v>5.3216023247413169</v>
      </c>
      <c r="AL24" s="21">
        <f ca="1">H24*VLOOKUP(AL$6,'Greenhouse Gas Costs Avoided'!$A$2:$I$32,9,FALSE)</f>
        <v>5.4265301689166732</v>
      </c>
      <c r="AM24" s="21">
        <f ca="1">I24*VLOOKUP(AM$6,'Greenhouse Gas Costs Avoided'!$A$2:$I$32,9,FALSE)</f>
        <v>5.5063320831654474</v>
      </c>
      <c r="AN24" s="21">
        <f ca="1">J24*VLOOKUP(AN$6,'Greenhouse Gas Costs Avoided'!$A$2:$I$32,9,FALSE)</f>
        <v>5.5861339974142208</v>
      </c>
      <c r="AO24" s="21">
        <f ca="1">K24*VLOOKUP(AO$6,'Greenhouse Gas Costs Avoided'!$A$2:$I$32,9,FALSE)</f>
        <v>5.665935911662995</v>
      </c>
      <c r="AP24" s="21">
        <f ca="1">L24*VLOOKUP(AP$6,'Greenhouse Gas Costs Avoided'!$A$2:$I$32,9,FALSE)</f>
        <v>5.7457378259117702</v>
      </c>
      <c r="AQ24" s="21">
        <f ca="1">M24*VLOOKUP(AQ$6,'Greenhouse Gas Costs Avoided'!$A$2:$I$32,9,FALSE)</f>
        <v>5.8255397401605462</v>
      </c>
      <c r="AR24" s="21">
        <f ca="1">N24*VLOOKUP(AR$6,'Greenhouse Gas Costs Avoided'!$A$2:$I$32,9,FALSE)</f>
        <v>5.9053416544093205</v>
      </c>
      <c r="AS24" s="21">
        <f ca="1">O24*VLOOKUP(AS$6,'Greenhouse Gas Costs Avoided'!$A$2:$I$32,9,FALSE)</f>
        <v>5.9851435686580947</v>
      </c>
      <c r="AT24" s="21">
        <f ca="1">P24*VLOOKUP(AT$6,'Greenhouse Gas Costs Avoided'!$A$2:$I$32,9,FALSE)</f>
        <v>6.0649454829068699</v>
      </c>
      <c r="AU24" s="21">
        <f ca="1">Q24*VLOOKUP(AU$6,'Greenhouse Gas Costs Avoided'!$A$2:$I$32,9,FALSE)</f>
        <v>6.1447473971556432</v>
      </c>
      <c r="AV24" s="21">
        <f ca="1">R24*VLOOKUP(AV$6,'Greenhouse Gas Costs Avoided'!$A$2:$I$32,9,FALSE)</f>
        <v>6.4296194808152167</v>
      </c>
      <c r="AW24" s="21">
        <f ca="1">S24*VLOOKUP(AW$6,'Greenhouse Gas Costs Avoided'!$A$2:$I$32,9,FALSE)</f>
        <v>6.6023323538917609</v>
      </c>
      <c r="AX24" s="21">
        <f ca="1">T24*VLOOKUP(AX$6,'Greenhouse Gas Costs Avoided'!$A$2:$I$32,9,FALSE)</f>
        <v>6.7808920331878957</v>
      </c>
      <c r="AY24" s="21">
        <f ca="1">U24*VLOOKUP(AY$6,'Greenhouse Gas Costs Avoided'!$A$2:$I$32,9,FALSE)</f>
        <v>6.9638980729572149</v>
      </c>
      <c r="AZ24" s="21">
        <f ca="1">V24*VLOOKUP(AZ$6,'Greenhouse Gas Costs Avoided'!$A$2:$I$32,9,FALSE)</f>
        <v>7.1520913053717949</v>
      </c>
      <c r="BA24" s="21">
        <f ca="1">W24*VLOOKUP(BA$6,'Greenhouse Gas Costs Avoided'!$A$2:$I$32,9,FALSE)</f>
        <v>7.3435269452765404</v>
      </c>
      <c r="BB24" s="21">
        <f ca="1">X24*VLOOKUP(BB$6,'Greenhouse Gas Costs Avoided'!$A$2:$I$32,9,FALSE)</f>
        <v>7.5429472742415475</v>
      </c>
      <c r="BC24" s="21">
        <f ca="1">Y24*VLOOKUP(BC$6,'Greenhouse Gas Costs Avoided'!$A$2:$I$32,9,FALSE)</f>
        <v>7.744884134129272</v>
      </c>
      <c r="BD24" s="21">
        <f ca="1">Z24*VLOOKUP(BD$6,'Greenhouse Gas Costs Avoided'!$A$2:$I$32,9,FALSE)</f>
        <v>7.950411333759269</v>
      </c>
      <c r="BE24" s="21">
        <f ca="1">AA24*VLOOKUP(BE$6,'Greenhouse Gas Costs Avoided'!$A$2:$I$32,9,FALSE)</f>
        <v>8.161021676093501</v>
      </c>
      <c r="BF24" s="21">
        <f ca="1">AB24*VLOOKUP(BF$6,'Greenhouse Gas Costs Avoided'!$A$2:$I$32,9,FALSE)</f>
        <v>8.3774569890184303</v>
      </c>
      <c r="BG24" s="21">
        <f ca="1">AC24*VLOOKUP(BG$6,'Greenhouse Gas Costs Avoided'!$A$2:$I$32,9,FALSE)</f>
        <v>8.5992633142510115</v>
      </c>
      <c r="BH24" s="21">
        <f ca="1">AD24*VLOOKUP(BH$6,'Greenhouse Gas Costs Avoided'!$A$2:$I$32,9,FALSE)</f>
        <v>8.8263732304711304</v>
      </c>
      <c r="BI24" s="21">
        <f ca="1">AE24*VLOOKUP(BI$6,'Greenhouse Gas Costs Avoided'!$A$2:$I$32,9,FALSE)</f>
        <v>9.05818008905967</v>
      </c>
      <c r="BJ24" s="21">
        <f ca="1">AF24*VLOOKUP(BJ$6,'Greenhouse Gas Costs Avoided'!$A$2:$I$32,9,FALSE)</f>
        <v>9.2949796418706736</v>
      </c>
      <c r="BK24" s="22">
        <f ca="1">AG24*VLOOKUP(BK$6,'Greenhouse Gas Costs Avoided'!$A$2:$I$32,9,FALSE)</f>
        <v>9.5356621388007277</v>
      </c>
    </row>
    <row r="25" spans="1:63" x14ac:dyDescent="0.35">
      <c r="A25" s="11">
        <v>19</v>
      </c>
      <c r="B25" s="12">
        <f t="shared" ca="1" si="0"/>
        <v>2</v>
      </c>
      <c r="C25" s="13">
        <f t="shared" ca="1" si="1"/>
        <v>2023</v>
      </c>
      <c r="E25" s="20">
        <f ca="1">IF(E$6&lt;$C25,0,VLOOKUP(E$6,'MonteCarlo Policy Paths'!$A$2:$I$31,'Monte Carlo_WA Complance Price'!$B25+1,FALSE))</f>
        <v>0</v>
      </c>
      <c r="F25" s="21">
        <f ca="1">IF(F$6&lt;$C25,0,VLOOKUP(F$6,'MonteCarlo Policy Paths'!$A$2:$I$31,'Monte Carlo_WA Complance Price'!$B25+1,FALSE))</f>
        <v>82.346532180449415</v>
      </c>
      <c r="G25" s="21">
        <f ca="1">IF(G$6&lt;$C25,0,VLOOKUP(G$6,'MonteCarlo Policy Paths'!$A$2:$I$31,'Monte Carlo_WA Complance Price'!$B25+1,FALSE))</f>
        <v>84.002844861871253</v>
      </c>
      <c r="H25" s="21">
        <f ca="1">IF(H$6&lt;$C25,0,VLOOKUP(H$6,'MonteCarlo Policy Paths'!$A$2:$I$31,'Monte Carlo_WA Complance Price'!$B25+1,FALSE))</f>
        <v>85.659157543293105</v>
      </c>
      <c r="I25" s="21">
        <f ca="1">IF(I$6&lt;$C25,0,VLOOKUP(I$6,'MonteCarlo Policy Paths'!$A$2:$I$31,'Monte Carlo_WA Complance Price'!$B25+1,FALSE))</f>
        <v>86.918851036576825</v>
      </c>
      <c r="J25" s="21">
        <f ca="1">IF(J$6&lt;$C25,0,VLOOKUP(J$6,'MonteCarlo Policy Paths'!$A$2:$I$31,'Monte Carlo_WA Complance Price'!$B25+1,FALSE))</f>
        <v>88.178544529860531</v>
      </c>
      <c r="K25" s="21">
        <f ca="1">IF(K$6&lt;$C25,0,VLOOKUP(K$6,'MonteCarlo Policy Paths'!$A$2:$I$31,'Monte Carlo_WA Complance Price'!$B25+1,FALSE))</f>
        <v>89.438238023144251</v>
      </c>
      <c r="L25" s="21">
        <f ca="1">IF(L$6&lt;$C25,0,VLOOKUP(L$6,'MonteCarlo Policy Paths'!$A$2:$I$31,'Monte Carlo_WA Complance Price'!$B25+1,FALSE))</f>
        <v>90.697931516427971</v>
      </c>
      <c r="M25" s="21">
        <f ca="1">IF(M$6&lt;$C25,0,VLOOKUP(M$6,'MonteCarlo Policy Paths'!$A$2:$I$31,'Monte Carlo_WA Complance Price'!$B25+1,FALSE))</f>
        <v>91.95762500971172</v>
      </c>
      <c r="N25" s="21">
        <f ca="1">IF(N$6&lt;$C25,0,VLOOKUP(N$6,'MonteCarlo Policy Paths'!$A$2:$I$31,'Monte Carlo_WA Complance Price'!$B25+1,FALSE))</f>
        <v>93.21731850299544</v>
      </c>
      <c r="O25" s="21">
        <f ca="1">IF(O$6&lt;$C25,0,VLOOKUP(O$6,'MonteCarlo Policy Paths'!$A$2:$I$31,'Monte Carlo_WA Complance Price'!$B25+1,FALSE))</f>
        <v>94.47701199627916</v>
      </c>
      <c r="P25" s="21">
        <f ca="1">IF(P$6&lt;$C25,0,VLOOKUP(P$6,'MonteCarlo Policy Paths'!$A$2:$I$31,'Monte Carlo_WA Complance Price'!$B25+1,FALSE))</f>
        <v>95.73670548956288</v>
      </c>
      <c r="Q25" s="21">
        <f ca="1">IF(Q$6&lt;$C25,0,VLOOKUP(Q$6,'MonteCarlo Policy Paths'!$A$2:$I$31,'Monte Carlo_WA Complance Price'!$B25+1,FALSE))</f>
        <v>96.996398982846586</v>
      </c>
      <c r="R25" s="21">
        <f ca="1">IF(R$6&lt;$C25,0,VLOOKUP(R$6,'MonteCarlo Policy Paths'!$A$2:$I$31,'Monte Carlo_WA Complance Price'!$B25+1,FALSE))</f>
        <v>98.25609247613032</v>
      </c>
      <c r="S25" s="21">
        <f ca="1">IF(S$6&lt;$C25,0,VLOOKUP(S$6,'MonteCarlo Policy Paths'!$A$2:$I$31,'Monte Carlo_WA Complance Price'!$B25+1,FALSE))</f>
        <v>99.65157958594628</v>
      </c>
      <c r="T25" s="21">
        <f ca="1">IF(T$6&lt;$C25,0,VLOOKUP(T$6,'MonteCarlo Policy Paths'!$A$2:$I$31,'Monte Carlo_WA Complance Price'!$B25+1,FALSE))</f>
        <v>101.04706669576224</v>
      </c>
      <c r="U25" s="21">
        <f ca="1">IF(U$6&lt;$C25,0,VLOOKUP(U$6,'MonteCarlo Policy Paths'!$A$2:$I$31,'Monte Carlo_WA Complance Price'!$B25+1,FALSE))</f>
        <v>102.4425538055782</v>
      </c>
      <c r="V25" s="21">
        <f ca="1">IF(V$6&lt;$C25,0,VLOOKUP(V$6,'MonteCarlo Policy Paths'!$A$2:$I$31,'Monte Carlo_WA Complance Price'!$B25+1,FALSE))</f>
        <v>103.83804091539416</v>
      </c>
      <c r="W25" s="21">
        <f ca="1">IF(W$6&lt;$C25,0,VLOOKUP(W$6,'MonteCarlo Policy Paths'!$A$2:$I$31,'Monte Carlo_WA Complance Price'!$B25+1,FALSE))</f>
        <v>105.23352802521011</v>
      </c>
      <c r="X25" s="21">
        <f ca="1">IF(X$6&lt;$C25,0,VLOOKUP(X$6,'MonteCarlo Policy Paths'!$A$2:$I$31,'Monte Carlo_WA Complance Price'!$B25+1,FALSE))</f>
        <v>106.47156953138905</v>
      </c>
      <c r="Y25" s="21">
        <f ca="1">IF(Y$6&lt;$C25,0,VLOOKUP(Y$6,'MonteCarlo Policy Paths'!$A$2:$I$31,'Monte Carlo_WA Complance Price'!$B25+1,FALSE))</f>
        <v>107.709611037568</v>
      </c>
      <c r="Z25" s="21">
        <f ca="1">IF(Z$6&lt;$C25,0,VLOOKUP(Z$6,'MonteCarlo Policy Paths'!$A$2:$I$31,'Monte Carlo_WA Complance Price'!$B25+1,FALSE))</f>
        <v>108.94765254374694</v>
      </c>
      <c r="AA25" s="21">
        <f ca="1">IF(AA$6&lt;$C25,0,VLOOKUP(AA$6,'MonteCarlo Policy Paths'!$A$2:$I$31,'Monte Carlo_WA Complance Price'!$B25+1,FALSE))</f>
        <v>110.18569404992589</v>
      </c>
      <c r="AB25" s="21">
        <f ca="1">IF(AB$6&lt;$C25,0,VLOOKUP(AB$6,'MonteCarlo Policy Paths'!$A$2:$I$31,'Monte Carlo_WA Complance Price'!$B25+1,FALSE))</f>
        <v>111.42373555610482</v>
      </c>
      <c r="AC25" s="21">
        <f ca="1">IF(AC$6&lt;$C25,0,VLOOKUP(AC$6,'MonteCarlo Policy Paths'!$A$2:$I$31,'Monte Carlo_WA Complance Price'!$B25+1,FALSE))</f>
        <v>112.86811731331359</v>
      </c>
      <c r="AD25" s="21">
        <f ca="1">IF(AD$6&lt;$C25,0,VLOOKUP(AD$6,'MonteCarlo Policy Paths'!$A$2:$I$31,'Monte Carlo_WA Complance Price'!$B25+1,FALSE))</f>
        <v>114.31249907052236</v>
      </c>
      <c r="AE25" s="21">
        <f ca="1">IF(AE$6&lt;$C25,0,VLOOKUP(AE$6,'MonteCarlo Policy Paths'!$A$2:$I$31,'Monte Carlo_WA Complance Price'!$B25+1,FALSE))</f>
        <v>115.75688082773114</v>
      </c>
      <c r="AF25" s="21">
        <f ca="1">IF(AF$6&lt;$C25,0,VLOOKUP(AF$6,'MonteCarlo Policy Paths'!$A$2:$I$31,'Monte Carlo_WA Complance Price'!$B25+1,FALSE))</f>
        <v>117.20126258493991</v>
      </c>
      <c r="AG25" s="22">
        <f ca="1">IF(AG$6&lt;$C25,0,VLOOKUP(AG$6,'MonteCarlo Policy Paths'!$A$2:$I$31,'Monte Carlo_WA Complance Price'!$B25+1,FALSE))</f>
        <v>120.41827982173916</v>
      </c>
      <c r="AI25" s="20">
        <f ca="1">E25*VLOOKUP(AI$6,'Greenhouse Gas Costs Avoided'!$A$2:$I$32,9,FALSE)</f>
        <v>0</v>
      </c>
      <c r="AJ25" s="21">
        <f ca="1">F25*VLOOKUP(AJ$6,'Greenhouse Gas Costs Avoided'!$A$2:$I$32,9,FALSE)</f>
        <v>5.2166744805659615</v>
      </c>
      <c r="AK25" s="21">
        <f ca="1">G25*VLOOKUP(AK$6,'Greenhouse Gas Costs Avoided'!$A$2:$I$32,9,FALSE)</f>
        <v>5.3216023247413169</v>
      </c>
      <c r="AL25" s="21">
        <f ca="1">H25*VLOOKUP(AL$6,'Greenhouse Gas Costs Avoided'!$A$2:$I$32,9,FALSE)</f>
        <v>5.4265301689166732</v>
      </c>
      <c r="AM25" s="21">
        <f ca="1">I25*VLOOKUP(AM$6,'Greenhouse Gas Costs Avoided'!$A$2:$I$32,9,FALSE)</f>
        <v>5.5063320831654474</v>
      </c>
      <c r="AN25" s="21">
        <f ca="1">J25*VLOOKUP(AN$6,'Greenhouse Gas Costs Avoided'!$A$2:$I$32,9,FALSE)</f>
        <v>5.5861339974142208</v>
      </c>
      <c r="AO25" s="21">
        <f ca="1">K25*VLOOKUP(AO$6,'Greenhouse Gas Costs Avoided'!$A$2:$I$32,9,FALSE)</f>
        <v>5.665935911662995</v>
      </c>
      <c r="AP25" s="21">
        <f ca="1">L25*VLOOKUP(AP$6,'Greenhouse Gas Costs Avoided'!$A$2:$I$32,9,FALSE)</f>
        <v>5.7457378259117702</v>
      </c>
      <c r="AQ25" s="21">
        <f ca="1">M25*VLOOKUP(AQ$6,'Greenhouse Gas Costs Avoided'!$A$2:$I$32,9,FALSE)</f>
        <v>5.8255397401605462</v>
      </c>
      <c r="AR25" s="21">
        <f ca="1">N25*VLOOKUP(AR$6,'Greenhouse Gas Costs Avoided'!$A$2:$I$32,9,FALSE)</f>
        <v>5.9053416544093205</v>
      </c>
      <c r="AS25" s="21">
        <f ca="1">O25*VLOOKUP(AS$6,'Greenhouse Gas Costs Avoided'!$A$2:$I$32,9,FALSE)</f>
        <v>5.9851435686580947</v>
      </c>
      <c r="AT25" s="21">
        <f ca="1">P25*VLOOKUP(AT$6,'Greenhouse Gas Costs Avoided'!$A$2:$I$32,9,FALSE)</f>
        <v>6.0649454829068699</v>
      </c>
      <c r="AU25" s="21">
        <f ca="1">Q25*VLOOKUP(AU$6,'Greenhouse Gas Costs Avoided'!$A$2:$I$32,9,FALSE)</f>
        <v>6.1447473971556432</v>
      </c>
      <c r="AV25" s="21">
        <f ca="1">R25*VLOOKUP(AV$6,'Greenhouse Gas Costs Avoided'!$A$2:$I$32,9,FALSE)</f>
        <v>6.2245493114044184</v>
      </c>
      <c r="AW25" s="21">
        <f ca="1">S25*VLOOKUP(AW$6,'Greenhouse Gas Costs Avoided'!$A$2:$I$32,9,FALSE)</f>
        <v>6.312953786990386</v>
      </c>
      <c r="AX25" s="21">
        <f ca="1">T25*VLOOKUP(AX$6,'Greenhouse Gas Costs Avoided'!$A$2:$I$32,9,FALSE)</f>
        <v>6.4013582625763545</v>
      </c>
      <c r="AY25" s="21">
        <f ca="1">U25*VLOOKUP(AY$6,'Greenhouse Gas Costs Avoided'!$A$2:$I$32,9,FALSE)</f>
        <v>6.4897627381623222</v>
      </c>
      <c r="AZ25" s="21">
        <f ca="1">V25*VLOOKUP(AZ$6,'Greenhouse Gas Costs Avoided'!$A$2:$I$32,9,FALSE)</f>
        <v>6.5781672137482907</v>
      </c>
      <c r="BA25" s="21">
        <f ca="1">W25*VLOOKUP(BA$6,'Greenhouse Gas Costs Avoided'!$A$2:$I$32,9,FALSE)</f>
        <v>6.6665716893342575</v>
      </c>
      <c r="BB25" s="21">
        <f ca="1">X25*VLOOKUP(BB$6,'Greenhouse Gas Costs Avoided'!$A$2:$I$32,9,FALSE)</f>
        <v>6.7450019445028957</v>
      </c>
      <c r="BC25" s="21">
        <f ca="1">Y25*VLOOKUP(BC$6,'Greenhouse Gas Costs Avoided'!$A$2:$I$32,9,FALSE)</f>
        <v>6.8234321996715348</v>
      </c>
      <c r="BD25" s="21">
        <f ca="1">Z25*VLOOKUP(BD$6,'Greenhouse Gas Costs Avoided'!$A$2:$I$32,9,FALSE)</f>
        <v>6.901862454840173</v>
      </c>
      <c r="BE25" s="21">
        <f ca="1">AA25*VLOOKUP(BE$6,'Greenhouse Gas Costs Avoided'!$A$2:$I$32,9,FALSE)</f>
        <v>6.9802927100088112</v>
      </c>
      <c r="BF25" s="21">
        <f ca="1">AB25*VLOOKUP(BF$6,'Greenhouse Gas Costs Avoided'!$A$2:$I$32,9,FALSE)</f>
        <v>7.0587229651774486</v>
      </c>
      <c r="BG25" s="21">
        <f ca="1">AC25*VLOOKUP(BG$6,'Greenhouse Gas Costs Avoided'!$A$2:$I$32,9,FALSE)</f>
        <v>7.1502249295408609</v>
      </c>
      <c r="BH25" s="21">
        <f ca="1">AD25*VLOOKUP(BH$6,'Greenhouse Gas Costs Avoided'!$A$2:$I$32,9,FALSE)</f>
        <v>7.2417268939042723</v>
      </c>
      <c r="BI25" s="21">
        <f ca="1">AE25*VLOOKUP(BI$6,'Greenhouse Gas Costs Avoided'!$A$2:$I$32,9,FALSE)</f>
        <v>7.3332288582676846</v>
      </c>
      <c r="BJ25" s="21">
        <f ca="1">AF25*VLOOKUP(BJ$6,'Greenhouse Gas Costs Avoided'!$A$2:$I$32,9,FALSE)</f>
        <v>7.424730822631096</v>
      </c>
      <c r="BK25" s="22">
        <f ca="1">AG25*VLOOKUP(BK$6,'Greenhouse Gas Costs Avoided'!$A$2:$I$32,9,FALSE)</f>
        <v>7.6285297110405814</v>
      </c>
    </row>
    <row r="26" spans="1:63" x14ac:dyDescent="0.35">
      <c r="A26" s="11">
        <v>20</v>
      </c>
      <c r="B26" s="12">
        <f t="shared" ca="1" si="0"/>
        <v>4</v>
      </c>
      <c r="C26" s="13">
        <f t="shared" ca="1" si="1"/>
        <v>2023</v>
      </c>
      <c r="E26" s="20">
        <f ca="1">IF(E$6&lt;$C26,0,VLOOKUP(E$6,'MonteCarlo Policy Paths'!$A$2:$I$31,'Monte Carlo_WA Complance Price'!$B26+1,FALSE))</f>
        <v>0</v>
      </c>
      <c r="F26" s="21">
        <f ca="1">IF(F$6&lt;$C26,0,VLOOKUP(F$6,'MonteCarlo Policy Paths'!$A$2:$I$31,'Monte Carlo_WA Complance Price'!$B26+1,FALSE))</f>
        <v>82.346532180449415</v>
      </c>
      <c r="G26" s="21">
        <f ca="1">IF(G$6&lt;$C26,0,VLOOKUP(G$6,'MonteCarlo Policy Paths'!$A$2:$I$31,'Monte Carlo_WA Complance Price'!$B26+1,FALSE))</f>
        <v>84.002844861871253</v>
      </c>
      <c r="H26" s="21">
        <f ca="1">IF(H$6&lt;$C26,0,VLOOKUP(H$6,'MonteCarlo Policy Paths'!$A$2:$I$31,'Monte Carlo_WA Complance Price'!$B26+1,FALSE))</f>
        <v>85.659157543293105</v>
      </c>
      <c r="I26" s="21">
        <f ca="1">IF(I$6&lt;$C26,0,VLOOKUP(I$6,'MonteCarlo Policy Paths'!$A$2:$I$31,'Monte Carlo_WA Complance Price'!$B26+1,FALSE))</f>
        <v>86.918851036576825</v>
      </c>
      <c r="J26" s="21">
        <f ca="1">IF(J$6&lt;$C26,0,VLOOKUP(J$6,'MonteCarlo Policy Paths'!$A$2:$I$31,'Monte Carlo_WA Complance Price'!$B26+1,FALSE))</f>
        <v>88.178544529860531</v>
      </c>
      <c r="K26" s="21">
        <f ca="1">IF(K$6&lt;$C26,0,VLOOKUP(K$6,'MonteCarlo Policy Paths'!$A$2:$I$31,'Monte Carlo_WA Complance Price'!$B26+1,FALSE))</f>
        <v>89.438238023144251</v>
      </c>
      <c r="L26" s="21">
        <f ca="1">IF(L$6&lt;$C26,0,VLOOKUP(L$6,'MonteCarlo Policy Paths'!$A$2:$I$31,'Monte Carlo_WA Complance Price'!$B26+1,FALSE))</f>
        <v>90.697931516427971</v>
      </c>
      <c r="M26" s="21">
        <f ca="1">IF(M$6&lt;$C26,0,VLOOKUP(M$6,'MonteCarlo Policy Paths'!$A$2:$I$31,'Monte Carlo_WA Complance Price'!$B26+1,FALSE))</f>
        <v>91.95762500971172</v>
      </c>
      <c r="N26" s="21">
        <f ca="1">IF(N$6&lt;$C26,0,VLOOKUP(N$6,'MonteCarlo Policy Paths'!$A$2:$I$31,'Monte Carlo_WA Complance Price'!$B26+1,FALSE))</f>
        <v>93.21731850299544</v>
      </c>
      <c r="O26" s="21">
        <f ca="1">IF(O$6&lt;$C26,0,VLOOKUP(O$6,'MonteCarlo Policy Paths'!$A$2:$I$31,'Monte Carlo_WA Complance Price'!$B26+1,FALSE))</f>
        <v>94.47701199627916</v>
      </c>
      <c r="P26" s="21">
        <f ca="1">IF(P$6&lt;$C26,0,VLOOKUP(P$6,'MonteCarlo Policy Paths'!$A$2:$I$31,'Monte Carlo_WA Complance Price'!$B26+1,FALSE))</f>
        <v>95.73670548956288</v>
      </c>
      <c r="Q26" s="21">
        <f ca="1">IF(Q$6&lt;$C26,0,VLOOKUP(Q$6,'MonteCarlo Policy Paths'!$A$2:$I$31,'Monte Carlo_WA Complance Price'!$B26+1,FALSE))</f>
        <v>96.996398982846586</v>
      </c>
      <c r="R26" s="21">
        <f ca="1">IF(R$6&lt;$C26,0,VLOOKUP(R$6,'MonteCarlo Policy Paths'!$A$2:$I$31,'Monte Carlo_WA Complance Price'!$B26+1,FALSE))</f>
        <v>98.25609247613032</v>
      </c>
      <c r="S26" s="21">
        <f ca="1">IF(S$6&lt;$C26,0,VLOOKUP(S$6,'MonteCarlo Policy Paths'!$A$2:$I$31,'Monte Carlo_WA Complance Price'!$B26+1,FALSE))</f>
        <v>99.65157958594628</v>
      </c>
      <c r="T26" s="21">
        <f ca="1">IF(T$6&lt;$C26,0,VLOOKUP(T$6,'MonteCarlo Policy Paths'!$A$2:$I$31,'Monte Carlo_WA Complance Price'!$B26+1,FALSE))</f>
        <v>101.04706669576224</v>
      </c>
      <c r="U26" s="21">
        <f ca="1">IF(U$6&lt;$C26,0,VLOOKUP(U$6,'MonteCarlo Policy Paths'!$A$2:$I$31,'Monte Carlo_WA Complance Price'!$B26+1,FALSE))</f>
        <v>102.4425538055782</v>
      </c>
      <c r="V26" s="21">
        <f ca="1">IF(V$6&lt;$C26,0,VLOOKUP(V$6,'MonteCarlo Policy Paths'!$A$2:$I$31,'Monte Carlo_WA Complance Price'!$B26+1,FALSE))</f>
        <v>103.83804091539416</v>
      </c>
      <c r="W26" s="21">
        <f ca="1">IF(W$6&lt;$C26,0,VLOOKUP(W$6,'MonteCarlo Policy Paths'!$A$2:$I$31,'Monte Carlo_WA Complance Price'!$B26+1,FALSE))</f>
        <v>105.23352802521011</v>
      </c>
      <c r="X26" s="21">
        <f ca="1">IF(X$6&lt;$C26,0,VLOOKUP(X$6,'MonteCarlo Policy Paths'!$A$2:$I$31,'Monte Carlo_WA Complance Price'!$B26+1,FALSE))</f>
        <v>106.47156953138905</v>
      </c>
      <c r="Y26" s="21">
        <f ca="1">IF(Y$6&lt;$C26,0,VLOOKUP(Y$6,'MonteCarlo Policy Paths'!$A$2:$I$31,'Monte Carlo_WA Complance Price'!$B26+1,FALSE))</f>
        <v>107.709611037568</v>
      </c>
      <c r="Z26" s="21">
        <f ca="1">IF(Z$6&lt;$C26,0,VLOOKUP(Z$6,'MonteCarlo Policy Paths'!$A$2:$I$31,'Monte Carlo_WA Complance Price'!$B26+1,FALSE))</f>
        <v>108.94765254374694</v>
      </c>
      <c r="AA26" s="21">
        <f ca="1">IF(AA$6&lt;$C26,0,VLOOKUP(AA$6,'MonteCarlo Policy Paths'!$A$2:$I$31,'Monte Carlo_WA Complance Price'!$B26+1,FALSE))</f>
        <v>110.18569404992589</v>
      </c>
      <c r="AB26" s="21">
        <f ca="1">IF(AB$6&lt;$C26,0,VLOOKUP(AB$6,'MonteCarlo Policy Paths'!$A$2:$I$31,'Monte Carlo_WA Complance Price'!$B26+1,FALSE))</f>
        <v>111.42373555610482</v>
      </c>
      <c r="AC26" s="21">
        <f ca="1">IF(AC$6&lt;$C26,0,VLOOKUP(AC$6,'MonteCarlo Policy Paths'!$A$2:$I$31,'Monte Carlo_WA Complance Price'!$B26+1,FALSE))</f>
        <v>112.86811731331359</v>
      </c>
      <c r="AD26" s="21">
        <f ca="1">IF(AD$6&lt;$C26,0,VLOOKUP(AD$6,'MonteCarlo Policy Paths'!$A$2:$I$31,'Monte Carlo_WA Complance Price'!$B26+1,FALSE))</f>
        <v>114.31249907052236</v>
      </c>
      <c r="AE26" s="21">
        <f ca="1">IF(AE$6&lt;$C26,0,VLOOKUP(AE$6,'MonteCarlo Policy Paths'!$A$2:$I$31,'Monte Carlo_WA Complance Price'!$B26+1,FALSE))</f>
        <v>115.75688082773114</v>
      </c>
      <c r="AF26" s="21">
        <f ca="1">IF(AF$6&lt;$C26,0,VLOOKUP(AF$6,'MonteCarlo Policy Paths'!$A$2:$I$31,'Monte Carlo_WA Complance Price'!$B26+1,FALSE))</f>
        <v>117.20126258493991</v>
      </c>
      <c r="AG26" s="22">
        <f ca="1">IF(AG$6&lt;$C26,0,VLOOKUP(AG$6,'MonteCarlo Policy Paths'!$A$2:$I$31,'Monte Carlo_WA Complance Price'!$B26+1,FALSE))</f>
        <v>119.5319620819439</v>
      </c>
      <c r="AI26" s="20">
        <f ca="1">E26*VLOOKUP(AI$6,'Greenhouse Gas Costs Avoided'!$A$2:$I$32,9,FALSE)</f>
        <v>0</v>
      </c>
      <c r="AJ26" s="21">
        <f ca="1">F26*VLOOKUP(AJ$6,'Greenhouse Gas Costs Avoided'!$A$2:$I$32,9,FALSE)</f>
        <v>5.2166744805659615</v>
      </c>
      <c r="AK26" s="21">
        <f ca="1">G26*VLOOKUP(AK$6,'Greenhouse Gas Costs Avoided'!$A$2:$I$32,9,FALSE)</f>
        <v>5.3216023247413169</v>
      </c>
      <c r="AL26" s="21">
        <f ca="1">H26*VLOOKUP(AL$6,'Greenhouse Gas Costs Avoided'!$A$2:$I$32,9,FALSE)</f>
        <v>5.4265301689166732</v>
      </c>
      <c r="AM26" s="21">
        <f ca="1">I26*VLOOKUP(AM$6,'Greenhouse Gas Costs Avoided'!$A$2:$I$32,9,FALSE)</f>
        <v>5.5063320831654474</v>
      </c>
      <c r="AN26" s="21">
        <f ca="1">J26*VLOOKUP(AN$6,'Greenhouse Gas Costs Avoided'!$A$2:$I$32,9,FALSE)</f>
        <v>5.5861339974142208</v>
      </c>
      <c r="AO26" s="21">
        <f ca="1">K26*VLOOKUP(AO$6,'Greenhouse Gas Costs Avoided'!$A$2:$I$32,9,FALSE)</f>
        <v>5.665935911662995</v>
      </c>
      <c r="AP26" s="21">
        <f ca="1">L26*VLOOKUP(AP$6,'Greenhouse Gas Costs Avoided'!$A$2:$I$32,9,FALSE)</f>
        <v>5.7457378259117702</v>
      </c>
      <c r="AQ26" s="21">
        <f ca="1">M26*VLOOKUP(AQ$6,'Greenhouse Gas Costs Avoided'!$A$2:$I$32,9,FALSE)</f>
        <v>5.8255397401605462</v>
      </c>
      <c r="AR26" s="21">
        <f ca="1">N26*VLOOKUP(AR$6,'Greenhouse Gas Costs Avoided'!$A$2:$I$32,9,FALSE)</f>
        <v>5.9053416544093205</v>
      </c>
      <c r="AS26" s="21">
        <f ca="1">O26*VLOOKUP(AS$6,'Greenhouse Gas Costs Avoided'!$A$2:$I$32,9,FALSE)</f>
        <v>5.9851435686580947</v>
      </c>
      <c r="AT26" s="21">
        <f ca="1">P26*VLOOKUP(AT$6,'Greenhouse Gas Costs Avoided'!$A$2:$I$32,9,FALSE)</f>
        <v>6.0649454829068699</v>
      </c>
      <c r="AU26" s="21">
        <f ca="1">Q26*VLOOKUP(AU$6,'Greenhouse Gas Costs Avoided'!$A$2:$I$32,9,FALSE)</f>
        <v>6.1447473971556432</v>
      </c>
      <c r="AV26" s="21">
        <f ca="1">R26*VLOOKUP(AV$6,'Greenhouse Gas Costs Avoided'!$A$2:$I$32,9,FALSE)</f>
        <v>6.2245493114044184</v>
      </c>
      <c r="AW26" s="21">
        <f ca="1">S26*VLOOKUP(AW$6,'Greenhouse Gas Costs Avoided'!$A$2:$I$32,9,FALSE)</f>
        <v>6.312953786990386</v>
      </c>
      <c r="AX26" s="21">
        <f ca="1">T26*VLOOKUP(AX$6,'Greenhouse Gas Costs Avoided'!$A$2:$I$32,9,FALSE)</f>
        <v>6.4013582625763545</v>
      </c>
      <c r="AY26" s="21">
        <f ca="1">U26*VLOOKUP(AY$6,'Greenhouse Gas Costs Avoided'!$A$2:$I$32,9,FALSE)</f>
        <v>6.4897627381623222</v>
      </c>
      <c r="AZ26" s="21">
        <f ca="1">V26*VLOOKUP(AZ$6,'Greenhouse Gas Costs Avoided'!$A$2:$I$32,9,FALSE)</f>
        <v>6.5781672137482907</v>
      </c>
      <c r="BA26" s="21">
        <f ca="1">W26*VLOOKUP(BA$6,'Greenhouse Gas Costs Avoided'!$A$2:$I$32,9,FALSE)</f>
        <v>6.6665716893342575</v>
      </c>
      <c r="BB26" s="21">
        <f ca="1">X26*VLOOKUP(BB$6,'Greenhouse Gas Costs Avoided'!$A$2:$I$32,9,FALSE)</f>
        <v>6.7450019445028957</v>
      </c>
      <c r="BC26" s="21">
        <f ca="1">Y26*VLOOKUP(BC$6,'Greenhouse Gas Costs Avoided'!$A$2:$I$32,9,FALSE)</f>
        <v>6.8234321996715348</v>
      </c>
      <c r="BD26" s="21">
        <f ca="1">Z26*VLOOKUP(BD$6,'Greenhouse Gas Costs Avoided'!$A$2:$I$32,9,FALSE)</f>
        <v>6.901862454840173</v>
      </c>
      <c r="BE26" s="21">
        <f ca="1">AA26*VLOOKUP(BE$6,'Greenhouse Gas Costs Avoided'!$A$2:$I$32,9,FALSE)</f>
        <v>6.9802927100088112</v>
      </c>
      <c r="BF26" s="21">
        <f ca="1">AB26*VLOOKUP(BF$6,'Greenhouse Gas Costs Avoided'!$A$2:$I$32,9,FALSE)</f>
        <v>7.0587229651774486</v>
      </c>
      <c r="BG26" s="21">
        <f ca="1">AC26*VLOOKUP(BG$6,'Greenhouse Gas Costs Avoided'!$A$2:$I$32,9,FALSE)</f>
        <v>7.1502249295408609</v>
      </c>
      <c r="BH26" s="21">
        <f ca="1">AD26*VLOOKUP(BH$6,'Greenhouse Gas Costs Avoided'!$A$2:$I$32,9,FALSE)</f>
        <v>7.2417268939042723</v>
      </c>
      <c r="BI26" s="21">
        <f ca="1">AE26*VLOOKUP(BI$6,'Greenhouse Gas Costs Avoided'!$A$2:$I$32,9,FALSE)</f>
        <v>7.3332288582676846</v>
      </c>
      <c r="BJ26" s="21">
        <f ca="1">AF26*VLOOKUP(BJ$6,'Greenhouse Gas Costs Avoided'!$A$2:$I$32,9,FALSE)</f>
        <v>7.424730822631096</v>
      </c>
      <c r="BK26" s="22">
        <f ca="1">AG26*VLOOKUP(BK$6,'Greenhouse Gas Costs Avoided'!$A$2:$I$32,9,FALSE)</f>
        <v>7.5723812490175435</v>
      </c>
    </row>
    <row r="27" spans="1:63" x14ac:dyDescent="0.35">
      <c r="A27" s="11">
        <v>21</v>
      </c>
      <c r="B27" s="12">
        <f t="shared" ca="1" si="0"/>
        <v>4</v>
      </c>
      <c r="C27" s="13">
        <f t="shared" ca="1" si="1"/>
        <v>2023</v>
      </c>
      <c r="E27" s="20">
        <f ca="1">IF(E$6&lt;$C27,0,VLOOKUP(E$6,'MonteCarlo Policy Paths'!$A$2:$I$31,'Monte Carlo_WA Complance Price'!$B27+1,FALSE))</f>
        <v>0</v>
      </c>
      <c r="F27" s="21">
        <f ca="1">IF(F$6&lt;$C27,0,VLOOKUP(F$6,'MonteCarlo Policy Paths'!$A$2:$I$31,'Monte Carlo_WA Complance Price'!$B27+1,FALSE))</f>
        <v>82.346532180449415</v>
      </c>
      <c r="G27" s="21">
        <f ca="1">IF(G$6&lt;$C27,0,VLOOKUP(G$6,'MonteCarlo Policy Paths'!$A$2:$I$31,'Monte Carlo_WA Complance Price'!$B27+1,FALSE))</f>
        <v>84.002844861871253</v>
      </c>
      <c r="H27" s="21">
        <f ca="1">IF(H$6&lt;$C27,0,VLOOKUP(H$6,'MonteCarlo Policy Paths'!$A$2:$I$31,'Monte Carlo_WA Complance Price'!$B27+1,FALSE))</f>
        <v>85.659157543293105</v>
      </c>
      <c r="I27" s="21">
        <f ca="1">IF(I$6&lt;$C27,0,VLOOKUP(I$6,'MonteCarlo Policy Paths'!$A$2:$I$31,'Monte Carlo_WA Complance Price'!$B27+1,FALSE))</f>
        <v>86.918851036576825</v>
      </c>
      <c r="J27" s="21">
        <f ca="1">IF(J$6&lt;$C27,0,VLOOKUP(J$6,'MonteCarlo Policy Paths'!$A$2:$I$31,'Monte Carlo_WA Complance Price'!$B27+1,FALSE))</f>
        <v>88.178544529860531</v>
      </c>
      <c r="K27" s="21">
        <f ca="1">IF(K$6&lt;$C27,0,VLOOKUP(K$6,'MonteCarlo Policy Paths'!$A$2:$I$31,'Monte Carlo_WA Complance Price'!$B27+1,FALSE))</f>
        <v>89.438238023144251</v>
      </c>
      <c r="L27" s="21">
        <f ca="1">IF(L$6&lt;$C27,0,VLOOKUP(L$6,'MonteCarlo Policy Paths'!$A$2:$I$31,'Monte Carlo_WA Complance Price'!$B27+1,FALSE))</f>
        <v>90.697931516427971</v>
      </c>
      <c r="M27" s="21">
        <f ca="1">IF(M$6&lt;$C27,0,VLOOKUP(M$6,'MonteCarlo Policy Paths'!$A$2:$I$31,'Monte Carlo_WA Complance Price'!$B27+1,FALSE))</f>
        <v>91.95762500971172</v>
      </c>
      <c r="N27" s="21">
        <f ca="1">IF(N$6&lt;$C27,0,VLOOKUP(N$6,'MonteCarlo Policy Paths'!$A$2:$I$31,'Monte Carlo_WA Complance Price'!$B27+1,FALSE))</f>
        <v>93.21731850299544</v>
      </c>
      <c r="O27" s="21">
        <f ca="1">IF(O$6&lt;$C27,0,VLOOKUP(O$6,'MonteCarlo Policy Paths'!$A$2:$I$31,'Monte Carlo_WA Complance Price'!$B27+1,FALSE))</f>
        <v>94.47701199627916</v>
      </c>
      <c r="P27" s="21">
        <f ca="1">IF(P$6&lt;$C27,0,VLOOKUP(P$6,'MonteCarlo Policy Paths'!$A$2:$I$31,'Monte Carlo_WA Complance Price'!$B27+1,FALSE))</f>
        <v>95.73670548956288</v>
      </c>
      <c r="Q27" s="21">
        <f ca="1">IF(Q$6&lt;$C27,0,VLOOKUP(Q$6,'MonteCarlo Policy Paths'!$A$2:$I$31,'Monte Carlo_WA Complance Price'!$B27+1,FALSE))</f>
        <v>96.996398982846586</v>
      </c>
      <c r="R27" s="21">
        <f ca="1">IF(R$6&lt;$C27,0,VLOOKUP(R$6,'MonteCarlo Policy Paths'!$A$2:$I$31,'Monte Carlo_WA Complance Price'!$B27+1,FALSE))</f>
        <v>98.25609247613032</v>
      </c>
      <c r="S27" s="21">
        <f ca="1">IF(S$6&lt;$C27,0,VLOOKUP(S$6,'MonteCarlo Policy Paths'!$A$2:$I$31,'Monte Carlo_WA Complance Price'!$B27+1,FALSE))</f>
        <v>99.65157958594628</v>
      </c>
      <c r="T27" s="21">
        <f ca="1">IF(T$6&lt;$C27,0,VLOOKUP(T$6,'MonteCarlo Policy Paths'!$A$2:$I$31,'Monte Carlo_WA Complance Price'!$B27+1,FALSE))</f>
        <v>101.04706669576224</v>
      </c>
      <c r="U27" s="21">
        <f ca="1">IF(U$6&lt;$C27,0,VLOOKUP(U$6,'MonteCarlo Policy Paths'!$A$2:$I$31,'Monte Carlo_WA Complance Price'!$B27+1,FALSE))</f>
        <v>102.4425538055782</v>
      </c>
      <c r="V27" s="21">
        <f ca="1">IF(V$6&lt;$C27,0,VLOOKUP(V$6,'MonteCarlo Policy Paths'!$A$2:$I$31,'Monte Carlo_WA Complance Price'!$B27+1,FALSE))</f>
        <v>103.83804091539416</v>
      </c>
      <c r="W27" s="21">
        <f ca="1">IF(W$6&lt;$C27,0,VLOOKUP(W$6,'MonteCarlo Policy Paths'!$A$2:$I$31,'Monte Carlo_WA Complance Price'!$B27+1,FALSE))</f>
        <v>105.23352802521011</v>
      </c>
      <c r="X27" s="21">
        <f ca="1">IF(X$6&lt;$C27,0,VLOOKUP(X$6,'MonteCarlo Policy Paths'!$A$2:$I$31,'Monte Carlo_WA Complance Price'!$B27+1,FALSE))</f>
        <v>106.47156953138905</v>
      </c>
      <c r="Y27" s="21">
        <f ca="1">IF(Y$6&lt;$C27,0,VLOOKUP(Y$6,'MonteCarlo Policy Paths'!$A$2:$I$31,'Monte Carlo_WA Complance Price'!$B27+1,FALSE))</f>
        <v>107.709611037568</v>
      </c>
      <c r="Z27" s="21">
        <f ca="1">IF(Z$6&lt;$C27,0,VLOOKUP(Z$6,'MonteCarlo Policy Paths'!$A$2:$I$31,'Monte Carlo_WA Complance Price'!$B27+1,FALSE))</f>
        <v>108.94765254374694</v>
      </c>
      <c r="AA27" s="21">
        <f ca="1">IF(AA$6&lt;$C27,0,VLOOKUP(AA$6,'MonteCarlo Policy Paths'!$A$2:$I$31,'Monte Carlo_WA Complance Price'!$B27+1,FALSE))</f>
        <v>110.18569404992589</v>
      </c>
      <c r="AB27" s="21">
        <f ca="1">IF(AB$6&lt;$C27,0,VLOOKUP(AB$6,'MonteCarlo Policy Paths'!$A$2:$I$31,'Monte Carlo_WA Complance Price'!$B27+1,FALSE))</f>
        <v>111.42373555610482</v>
      </c>
      <c r="AC27" s="21">
        <f ca="1">IF(AC$6&lt;$C27,0,VLOOKUP(AC$6,'MonteCarlo Policy Paths'!$A$2:$I$31,'Monte Carlo_WA Complance Price'!$B27+1,FALSE))</f>
        <v>112.86811731331359</v>
      </c>
      <c r="AD27" s="21">
        <f ca="1">IF(AD$6&lt;$C27,0,VLOOKUP(AD$6,'MonteCarlo Policy Paths'!$A$2:$I$31,'Monte Carlo_WA Complance Price'!$B27+1,FALSE))</f>
        <v>114.31249907052236</v>
      </c>
      <c r="AE27" s="21">
        <f ca="1">IF(AE$6&lt;$C27,0,VLOOKUP(AE$6,'MonteCarlo Policy Paths'!$A$2:$I$31,'Monte Carlo_WA Complance Price'!$B27+1,FALSE))</f>
        <v>115.75688082773114</v>
      </c>
      <c r="AF27" s="21">
        <f ca="1">IF(AF$6&lt;$C27,0,VLOOKUP(AF$6,'MonteCarlo Policy Paths'!$A$2:$I$31,'Monte Carlo_WA Complance Price'!$B27+1,FALSE))</f>
        <v>117.20126258493991</v>
      </c>
      <c r="AG27" s="22">
        <f ca="1">IF(AG$6&lt;$C27,0,VLOOKUP(AG$6,'MonteCarlo Policy Paths'!$A$2:$I$31,'Monte Carlo_WA Complance Price'!$B27+1,FALSE))</f>
        <v>119.5319620819439</v>
      </c>
      <c r="AI27" s="20">
        <f ca="1">E27*VLOOKUP(AI$6,'Greenhouse Gas Costs Avoided'!$A$2:$I$32,9,FALSE)</f>
        <v>0</v>
      </c>
      <c r="AJ27" s="21">
        <f ca="1">F27*VLOOKUP(AJ$6,'Greenhouse Gas Costs Avoided'!$A$2:$I$32,9,FALSE)</f>
        <v>5.2166744805659615</v>
      </c>
      <c r="AK27" s="21">
        <f ca="1">G27*VLOOKUP(AK$6,'Greenhouse Gas Costs Avoided'!$A$2:$I$32,9,FALSE)</f>
        <v>5.3216023247413169</v>
      </c>
      <c r="AL27" s="21">
        <f ca="1">H27*VLOOKUP(AL$6,'Greenhouse Gas Costs Avoided'!$A$2:$I$32,9,FALSE)</f>
        <v>5.4265301689166732</v>
      </c>
      <c r="AM27" s="21">
        <f ca="1">I27*VLOOKUP(AM$6,'Greenhouse Gas Costs Avoided'!$A$2:$I$32,9,FALSE)</f>
        <v>5.5063320831654474</v>
      </c>
      <c r="AN27" s="21">
        <f ca="1">J27*VLOOKUP(AN$6,'Greenhouse Gas Costs Avoided'!$A$2:$I$32,9,FALSE)</f>
        <v>5.5861339974142208</v>
      </c>
      <c r="AO27" s="21">
        <f ca="1">K27*VLOOKUP(AO$6,'Greenhouse Gas Costs Avoided'!$A$2:$I$32,9,FALSE)</f>
        <v>5.665935911662995</v>
      </c>
      <c r="AP27" s="21">
        <f ca="1">L27*VLOOKUP(AP$6,'Greenhouse Gas Costs Avoided'!$A$2:$I$32,9,FALSE)</f>
        <v>5.7457378259117702</v>
      </c>
      <c r="AQ27" s="21">
        <f ca="1">M27*VLOOKUP(AQ$6,'Greenhouse Gas Costs Avoided'!$A$2:$I$32,9,FALSE)</f>
        <v>5.8255397401605462</v>
      </c>
      <c r="AR27" s="21">
        <f ca="1">N27*VLOOKUP(AR$6,'Greenhouse Gas Costs Avoided'!$A$2:$I$32,9,FALSE)</f>
        <v>5.9053416544093205</v>
      </c>
      <c r="AS27" s="21">
        <f ca="1">O27*VLOOKUP(AS$6,'Greenhouse Gas Costs Avoided'!$A$2:$I$32,9,FALSE)</f>
        <v>5.9851435686580947</v>
      </c>
      <c r="AT27" s="21">
        <f ca="1">P27*VLOOKUP(AT$6,'Greenhouse Gas Costs Avoided'!$A$2:$I$32,9,FALSE)</f>
        <v>6.0649454829068699</v>
      </c>
      <c r="AU27" s="21">
        <f ca="1">Q27*VLOOKUP(AU$6,'Greenhouse Gas Costs Avoided'!$A$2:$I$32,9,FALSE)</f>
        <v>6.1447473971556432</v>
      </c>
      <c r="AV27" s="21">
        <f ca="1">R27*VLOOKUP(AV$6,'Greenhouse Gas Costs Avoided'!$A$2:$I$32,9,FALSE)</f>
        <v>6.2245493114044184</v>
      </c>
      <c r="AW27" s="21">
        <f ca="1">S27*VLOOKUP(AW$6,'Greenhouse Gas Costs Avoided'!$A$2:$I$32,9,FALSE)</f>
        <v>6.312953786990386</v>
      </c>
      <c r="AX27" s="21">
        <f ca="1">T27*VLOOKUP(AX$6,'Greenhouse Gas Costs Avoided'!$A$2:$I$32,9,FALSE)</f>
        <v>6.4013582625763545</v>
      </c>
      <c r="AY27" s="21">
        <f ca="1">U27*VLOOKUP(AY$6,'Greenhouse Gas Costs Avoided'!$A$2:$I$32,9,FALSE)</f>
        <v>6.4897627381623222</v>
      </c>
      <c r="AZ27" s="21">
        <f ca="1">V27*VLOOKUP(AZ$6,'Greenhouse Gas Costs Avoided'!$A$2:$I$32,9,FALSE)</f>
        <v>6.5781672137482907</v>
      </c>
      <c r="BA27" s="21">
        <f ca="1">W27*VLOOKUP(BA$6,'Greenhouse Gas Costs Avoided'!$A$2:$I$32,9,FALSE)</f>
        <v>6.6665716893342575</v>
      </c>
      <c r="BB27" s="21">
        <f ca="1">X27*VLOOKUP(BB$6,'Greenhouse Gas Costs Avoided'!$A$2:$I$32,9,FALSE)</f>
        <v>6.7450019445028957</v>
      </c>
      <c r="BC27" s="21">
        <f ca="1">Y27*VLOOKUP(BC$6,'Greenhouse Gas Costs Avoided'!$A$2:$I$32,9,FALSE)</f>
        <v>6.8234321996715348</v>
      </c>
      <c r="BD27" s="21">
        <f ca="1">Z27*VLOOKUP(BD$6,'Greenhouse Gas Costs Avoided'!$A$2:$I$32,9,FALSE)</f>
        <v>6.901862454840173</v>
      </c>
      <c r="BE27" s="21">
        <f ca="1">AA27*VLOOKUP(BE$6,'Greenhouse Gas Costs Avoided'!$A$2:$I$32,9,FALSE)</f>
        <v>6.9802927100088112</v>
      </c>
      <c r="BF27" s="21">
        <f ca="1">AB27*VLOOKUP(BF$6,'Greenhouse Gas Costs Avoided'!$A$2:$I$32,9,FALSE)</f>
        <v>7.0587229651774486</v>
      </c>
      <c r="BG27" s="21">
        <f ca="1">AC27*VLOOKUP(BG$6,'Greenhouse Gas Costs Avoided'!$A$2:$I$32,9,FALSE)</f>
        <v>7.1502249295408609</v>
      </c>
      <c r="BH27" s="21">
        <f ca="1">AD27*VLOOKUP(BH$6,'Greenhouse Gas Costs Avoided'!$A$2:$I$32,9,FALSE)</f>
        <v>7.2417268939042723</v>
      </c>
      <c r="BI27" s="21">
        <f ca="1">AE27*VLOOKUP(BI$6,'Greenhouse Gas Costs Avoided'!$A$2:$I$32,9,FALSE)</f>
        <v>7.3332288582676846</v>
      </c>
      <c r="BJ27" s="21">
        <f ca="1">AF27*VLOOKUP(BJ$6,'Greenhouse Gas Costs Avoided'!$A$2:$I$32,9,FALSE)</f>
        <v>7.424730822631096</v>
      </c>
      <c r="BK27" s="22">
        <f ca="1">AG27*VLOOKUP(BK$6,'Greenhouse Gas Costs Avoided'!$A$2:$I$32,9,FALSE)</f>
        <v>7.5723812490175435</v>
      </c>
    </row>
    <row r="28" spans="1:63" x14ac:dyDescent="0.35">
      <c r="A28" s="11">
        <v>22</v>
      </c>
      <c r="B28" s="12">
        <f t="shared" ca="1" si="0"/>
        <v>3</v>
      </c>
      <c r="C28" s="13">
        <f t="shared" ca="1" si="1"/>
        <v>2023</v>
      </c>
      <c r="E28" s="20">
        <f ca="1">IF(E$6&lt;$C28,0,VLOOKUP(E$6,'MonteCarlo Policy Paths'!$A$2:$I$31,'Monte Carlo_WA Complance Price'!$B28+1,FALSE))</f>
        <v>0</v>
      </c>
      <c r="F28" s="21">
        <f ca="1">IF(F$6&lt;$C28,0,VLOOKUP(F$6,'MonteCarlo Policy Paths'!$A$2:$I$31,'Monte Carlo_WA Complance Price'!$B28+1,FALSE))</f>
        <v>82.346532180449415</v>
      </c>
      <c r="G28" s="21">
        <f ca="1">IF(G$6&lt;$C28,0,VLOOKUP(G$6,'MonteCarlo Policy Paths'!$A$2:$I$31,'Monte Carlo_WA Complance Price'!$B28+1,FALSE))</f>
        <v>84.002844861871253</v>
      </c>
      <c r="H28" s="21">
        <f ca="1">IF(H$6&lt;$C28,0,VLOOKUP(H$6,'MonteCarlo Policy Paths'!$A$2:$I$31,'Monte Carlo_WA Complance Price'!$B28+1,FALSE))</f>
        <v>85.659157543293105</v>
      </c>
      <c r="I28" s="21">
        <f ca="1">IF(I$6&lt;$C28,0,VLOOKUP(I$6,'MonteCarlo Policy Paths'!$A$2:$I$31,'Monte Carlo_WA Complance Price'!$B28+1,FALSE))</f>
        <v>86.918851036576825</v>
      </c>
      <c r="J28" s="21">
        <f ca="1">IF(J$6&lt;$C28,0,VLOOKUP(J$6,'MonteCarlo Policy Paths'!$A$2:$I$31,'Monte Carlo_WA Complance Price'!$B28+1,FALSE))</f>
        <v>88.178544529860531</v>
      </c>
      <c r="K28" s="21">
        <f ca="1">IF(K$6&lt;$C28,0,VLOOKUP(K$6,'MonteCarlo Policy Paths'!$A$2:$I$31,'Monte Carlo_WA Complance Price'!$B28+1,FALSE))</f>
        <v>89.438238023144251</v>
      </c>
      <c r="L28" s="21">
        <f ca="1">IF(L$6&lt;$C28,0,VLOOKUP(L$6,'MonteCarlo Policy Paths'!$A$2:$I$31,'Monte Carlo_WA Complance Price'!$B28+1,FALSE))</f>
        <v>90.697931516427971</v>
      </c>
      <c r="M28" s="21">
        <f ca="1">IF(M$6&lt;$C28,0,VLOOKUP(M$6,'MonteCarlo Policy Paths'!$A$2:$I$31,'Monte Carlo_WA Complance Price'!$B28+1,FALSE))</f>
        <v>91.95762500971172</v>
      </c>
      <c r="N28" s="21">
        <f ca="1">IF(N$6&lt;$C28,0,VLOOKUP(N$6,'MonteCarlo Policy Paths'!$A$2:$I$31,'Monte Carlo_WA Complance Price'!$B28+1,FALSE))</f>
        <v>93.21731850299544</v>
      </c>
      <c r="O28" s="21">
        <f ca="1">IF(O$6&lt;$C28,0,VLOOKUP(O$6,'MonteCarlo Policy Paths'!$A$2:$I$31,'Monte Carlo_WA Complance Price'!$B28+1,FALSE))</f>
        <v>94.47701199627916</v>
      </c>
      <c r="P28" s="21">
        <f ca="1">IF(P$6&lt;$C28,0,VLOOKUP(P$6,'MonteCarlo Policy Paths'!$A$2:$I$31,'Monte Carlo_WA Complance Price'!$B28+1,FALSE))</f>
        <v>95.73670548956288</v>
      </c>
      <c r="Q28" s="21">
        <f ca="1">IF(Q$6&lt;$C28,0,VLOOKUP(Q$6,'MonteCarlo Policy Paths'!$A$2:$I$31,'Monte Carlo_WA Complance Price'!$B28+1,FALSE))</f>
        <v>96.996398982846586</v>
      </c>
      <c r="R28" s="21">
        <f ca="1">IF(R$6&lt;$C28,0,VLOOKUP(R$6,'MonteCarlo Policy Paths'!$A$2:$I$31,'Monte Carlo_WA Complance Price'!$B28+1,FALSE))</f>
        <v>101.49317720655506</v>
      </c>
      <c r="S28" s="21">
        <f ca="1">IF(S$6&lt;$C28,0,VLOOKUP(S$6,'MonteCarlo Policy Paths'!$A$2:$I$31,'Monte Carlo_WA Complance Price'!$B28+1,FALSE))</f>
        <v>104.21949379267882</v>
      </c>
      <c r="T28" s="21">
        <f ca="1">IF(T$6&lt;$C28,0,VLOOKUP(T$6,'MonteCarlo Policy Paths'!$A$2:$I$31,'Monte Carlo_WA Complance Price'!$B28+1,FALSE))</f>
        <v>107.03810370059369</v>
      </c>
      <c r="U28" s="21">
        <f ca="1">IF(U$6&lt;$C28,0,VLOOKUP(U$6,'MonteCarlo Policy Paths'!$A$2:$I$31,'Monte Carlo_WA Complance Price'!$B28+1,FALSE))</f>
        <v>109.92690053835344</v>
      </c>
      <c r="V28" s="21">
        <f ca="1">IF(V$6&lt;$C28,0,VLOOKUP(V$6,'MonteCarlo Policy Paths'!$A$2:$I$31,'Monte Carlo_WA Complance Price'!$B28+1,FALSE))</f>
        <v>112.89757853003228</v>
      </c>
      <c r="W28" s="21">
        <f ca="1">IF(W$6&lt;$C28,0,VLOOKUP(W$6,'MonteCarlo Policy Paths'!$A$2:$I$31,'Monte Carlo_WA Complance Price'!$B28+1,FALSE))</f>
        <v>115.91943874780665</v>
      </c>
      <c r="X28" s="21">
        <f ca="1">IF(X$6&lt;$C28,0,VLOOKUP(X$6,'MonteCarlo Policy Paths'!$A$2:$I$31,'Monte Carlo_WA Complance Price'!$B28+1,FALSE))</f>
        <v>119.06733931122673</v>
      </c>
      <c r="Y28" s="21">
        <f ca="1">IF(Y$6&lt;$C28,0,VLOOKUP(Y$6,'MonteCarlo Policy Paths'!$A$2:$I$31,'Monte Carlo_WA Complance Price'!$B28+1,FALSE))</f>
        <v>122.25496395468721</v>
      </c>
      <c r="Z28" s="21">
        <f ca="1">IF(Z$6&lt;$C28,0,VLOOKUP(Z$6,'MonteCarlo Policy Paths'!$A$2:$I$31,'Monte Carlo_WA Complance Price'!$B28+1,FALSE))</f>
        <v>125.4992630232488</v>
      </c>
      <c r="AA28" s="21">
        <f ca="1">IF(AA$6&lt;$C28,0,VLOOKUP(AA$6,'MonteCarlo Policy Paths'!$A$2:$I$31,'Monte Carlo_WA Complance Price'!$B28+1,FALSE))</f>
        <v>128.82380079097237</v>
      </c>
      <c r="AB28" s="21">
        <f ca="1">IF(AB$6&lt;$C28,0,VLOOKUP(AB$6,'MonteCarlo Policy Paths'!$A$2:$I$31,'Monte Carlo_WA Complance Price'!$B28+1,FALSE))</f>
        <v>132.24028719953677</v>
      </c>
      <c r="AC28" s="21">
        <f ca="1">IF(AC$6&lt;$C28,0,VLOOKUP(AC$6,'MonteCarlo Policy Paths'!$A$2:$I$31,'Monte Carlo_WA Complance Price'!$B28+1,FALSE))</f>
        <v>135.74155640209787</v>
      </c>
      <c r="AD28" s="21">
        <f ca="1">IF(AD$6&lt;$C28,0,VLOOKUP(AD$6,'MonteCarlo Policy Paths'!$A$2:$I$31,'Monte Carlo_WA Complance Price'!$B28+1,FALSE))</f>
        <v>139.32654413598658</v>
      </c>
      <c r="AE28" s="21">
        <f ca="1">IF(AE$6&lt;$C28,0,VLOOKUP(AE$6,'MonteCarlo Policy Paths'!$A$2:$I$31,'Monte Carlo_WA Complance Price'!$B28+1,FALSE))</f>
        <v>142.9856742986068</v>
      </c>
      <c r="AF28" s="21">
        <f ca="1">IF(AF$6&lt;$C28,0,VLOOKUP(AF$6,'MonteCarlo Policy Paths'!$A$2:$I$31,'Monte Carlo_WA Complance Price'!$B28+1,FALSE))</f>
        <v>146.72361540812219</v>
      </c>
      <c r="AG28" s="22">
        <f ca="1">IF(AG$6&lt;$C28,0,VLOOKUP(AG$6,'MonteCarlo Policy Paths'!$A$2:$I$31,'Monte Carlo_WA Complance Price'!$B28+1,FALSE))</f>
        <v>150.52284977717397</v>
      </c>
      <c r="AI28" s="20">
        <f ca="1">E28*VLOOKUP(AI$6,'Greenhouse Gas Costs Avoided'!$A$2:$I$32,9,FALSE)</f>
        <v>0</v>
      </c>
      <c r="AJ28" s="21">
        <f ca="1">F28*VLOOKUP(AJ$6,'Greenhouse Gas Costs Avoided'!$A$2:$I$32,9,FALSE)</f>
        <v>5.2166744805659615</v>
      </c>
      <c r="AK28" s="21">
        <f ca="1">G28*VLOOKUP(AK$6,'Greenhouse Gas Costs Avoided'!$A$2:$I$32,9,FALSE)</f>
        <v>5.3216023247413169</v>
      </c>
      <c r="AL28" s="21">
        <f ca="1">H28*VLOOKUP(AL$6,'Greenhouse Gas Costs Avoided'!$A$2:$I$32,9,FALSE)</f>
        <v>5.4265301689166732</v>
      </c>
      <c r="AM28" s="21">
        <f ca="1">I28*VLOOKUP(AM$6,'Greenhouse Gas Costs Avoided'!$A$2:$I$32,9,FALSE)</f>
        <v>5.5063320831654474</v>
      </c>
      <c r="AN28" s="21">
        <f ca="1">J28*VLOOKUP(AN$6,'Greenhouse Gas Costs Avoided'!$A$2:$I$32,9,FALSE)</f>
        <v>5.5861339974142208</v>
      </c>
      <c r="AO28" s="21">
        <f ca="1">K28*VLOOKUP(AO$6,'Greenhouse Gas Costs Avoided'!$A$2:$I$32,9,FALSE)</f>
        <v>5.665935911662995</v>
      </c>
      <c r="AP28" s="21">
        <f ca="1">L28*VLOOKUP(AP$6,'Greenhouse Gas Costs Avoided'!$A$2:$I$32,9,FALSE)</f>
        <v>5.7457378259117702</v>
      </c>
      <c r="AQ28" s="21">
        <f ca="1">M28*VLOOKUP(AQ$6,'Greenhouse Gas Costs Avoided'!$A$2:$I$32,9,FALSE)</f>
        <v>5.8255397401605462</v>
      </c>
      <c r="AR28" s="21">
        <f ca="1">N28*VLOOKUP(AR$6,'Greenhouse Gas Costs Avoided'!$A$2:$I$32,9,FALSE)</f>
        <v>5.9053416544093205</v>
      </c>
      <c r="AS28" s="21">
        <f ca="1">O28*VLOOKUP(AS$6,'Greenhouse Gas Costs Avoided'!$A$2:$I$32,9,FALSE)</f>
        <v>5.9851435686580947</v>
      </c>
      <c r="AT28" s="21">
        <f ca="1">P28*VLOOKUP(AT$6,'Greenhouse Gas Costs Avoided'!$A$2:$I$32,9,FALSE)</f>
        <v>6.0649454829068699</v>
      </c>
      <c r="AU28" s="21">
        <f ca="1">Q28*VLOOKUP(AU$6,'Greenhouse Gas Costs Avoided'!$A$2:$I$32,9,FALSE)</f>
        <v>6.1447473971556432</v>
      </c>
      <c r="AV28" s="21">
        <f ca="1">R28*VLOOKUP(AV$6,'Greenhouse Gas Costs Avoided'!$A$2:$I$32,9,FALSE)</f>
        <v>6.4296194808152167</v>
      </c>
      <c r="AW28" s="21">
        <f ca="1">S28*VLOOKUP(AW$6,'Greenhouse Gas Costs Avoided'!$A$2:$I$32,9,FALSE)</f>
        <v>6.6023323538917609</v>
      </c>
      <c r="AX28" s="21">
        <f ca="1">T28*VLOOKUP(AX$6,'Greenhouse Gas Costs Avoided'!$A$2:$I$32,9,FALSE)</f>
        <v>6.7808920331878957</v>
      </c>
      <c r="AY28" s="21">
        <f ca="1">U28*VLOOKUP(AY$6,'Greenhouse Gas Costs Avoided'!$A$2:$I$32,9,FALSE)</f>
        <v>6.9638980729572149</v>
      </c>
      <c r="AZ28" s="21">
        <f ca="1">V28*VLOOKUP(AZ$6,'Greenhouse Gas Costs Avoided'!$A$2:$I$32,9,FALSE)</f>
        <v>7.1520913053717949</v>
      </c>
      <c r="BA28" s="21">
        <f ca="1">W28*VLOOKUP(BA$6,'Greenhouse Gas Costs Avoided'!$A$2:$I$32,9,FALSE)</f>
        <v>7.3435269452765404</v>
      </c>
      <c r="BB28" s="21">
        <f ca="1">X28*VLOOKUP(BB$6,'Greenhouse Gas Costs Avoided'!$A$2:$I$32,9,FALSE)</f>
        <v>7.5429472742415475</v>
      </c>
      <c r="BC28" s="21">
        <f ca="1">Y28*VLOOKUP(BC$6,'Greenhouse Gas Costs Avoided'!$A$2:$I$32,9,FALSE)</f>
        <v>7.744884134129272</v>
      </c>
      <c r="BD28" s="21">
        <f ca="1">Z28*VLOOKUP(BD$6,'Greenhouse Gas Costs Avoided'!$A$2:$I$32,9,FALSE)</f>
        <v>7.950411333759269</v>
      </c>
      <c r="BE28" s="21">
        <f ca="1">AA28*VLOOKUP(BE$6,'Greenhouse Gas Costs Avoided'!$A$2:$I$32,9,FALSE)</f>
        <v>8.161021676093501</v>
      </c>
      <c r="BF28" s="21">
        <f ca="1">AB28*VLOOKUP(BF$6,'Greenhouse Gas Costs Avoided'!$A$2:$I$32,9,FALSE)</f>
        <v>8.3774569890184303</v>
      </c>
      <c r="BG28" s="21">
        <f ca="1">AC28*VLOOKUP(BG$6,'Greenhouse Gas Costs Avoided'!$A$2:$I$32,9,FALSE)</f>
        <v>8.5992633142510115</v>
      </c>
      <c r="BH28" s="21">
        <f ca="1">AD28*VLOOKUP(BH$6,'Greenhouse Gas Costs Avoided'!$A$2:$I$32,9,FALSE)</f>
        <v>8.8263732304711304</v>
      </c>
      <c r="BI28" s="21">
        <f ca="1">AE28*VLOOKUP(BI$6,'Greenhouse Gas Costs Avoided'!$A$2:$I$32,9,FALSE)</f>
        <v>9.05818008905967</v>
      </c>
      <c r="BJ28" s="21">
        <f ca="1">AF28*VLOOKUP(BJ$6,'Greenhouse Gas Costs Avoided'!$A$2:$I$32,9,FALSE)</f>
        <v>9.2949796418706736</v>
      </c>
      <c r="BK28" s="22">
        <f ca="1">AG28*VLOOKUP(BK$6,'Greenhouse Gas Costs Avoided'!$A$2:$I$32,9,FALSE)</f>
        <v>9.5356621388007277</v>
      </c>
    </row>
    <row r="29" spans="1:63" x14ac:dyDescent="0.35">
      <c r="A29" s="11">
        <v>23</v>
      </c>
      <c r="B29" s="12">
        <f t="shared" ca="1" si="0"/>
        <v>5</v>
      </c>
      <c r="C29" s="13">
        <f t="shared" ca="1" si="1"/>
        <v>2023</v>
      </c>
      <c r="E29" s="20">
        <f ca="1">IF(E$6&lt;$C29,0,VLOOKUP(E$6,'MonteCarlo Policy Paths'!$A$2:$I$31,'Monte Carlo_WA Complance Price'!$B29+1,FALSE))</f>
        <v>0</v>
      </c>
      <c r="F29" s="21">
        <f ca="1">IF(F$6&lt;$C29,0,VLOOKUP(F$6,'MonteCarlo Policy Paths'!$A$2:$I$31,'Monte Carlo_WA Complance Price'!$B29+1,FALSE))</f>
        <v>82.346532180449415</v>
      </c>
      <c r="G29" s="21">
        <f ca="1">IF(G$6&lt;$C29,0,VLOOKUP(G$6,'MonteCarlo Policy Paths'!$A$2:$I$31,'Monte Carlo_WA Complance Price'!$B29+1,FALSE))</f>
        <v>84.002844861871253</v>
      </c>
      <c r="H29" s="21">
        <f ca="1">IF(H$6&lt;$C29,0,VLOOKUP(H$6,'MonteCarlo Policy Paths'!$A$2:$I$31,'Monte Carlo_WA Complance Price'!$B29+1,FALSE))</f>
        <v>85.659157543293105</v>
      </c>
      <c r="I29" s="21">
        <f ca="1">IF(I$6&lt;$C29,0,VLOOKUP(I$6,'MonteCarlo Policy Paths'!$A$2:$I$31,'Monte Carlo_WA Complance Price'!$B29+1,FALSE))</f>
        <v>86.918851036576825</v>
      </c>
      <c r="J29" s="21">
        <f ca="1">IF(J$6&lt;$C29,0,VLOOKUP(J$6,'MonteCarlo Policy Paths'!$A$2:$I$31,'Monte Carlo_WA Complance Price'!$B29+1,FALSE))</f>
        <v>88.178544529860531</v>
      </c>
      <c r="K29" s="21">
        <f ca="1">IF(K$6&lt;$C29,0,VLOOKUP(K$6,'MonteCarlo Policy Paths'!$A$2:$I$31,'Monte Carlo_WA Complance Price'!$B29+1,FALSE))</f>
        <v>89.438238023144251</v>
      </c>
      <c r="L29" s="21">
        <f ca="1">IF(L$6&lt;$C29,0,VLOOKUP(L$6,'MonteCarlo Policy Paths'!$A$2:$I$31,'Monte Carlo_WA Complance Price'!$B29+1,FALSE))</f>
        <v>90.697931516427971</v>
      </c>
      <c r="M29" s="21">
        <f ca="1">IF(M$6&lt;$C29,0,VLOOKUP(M$6,'MonteCarlo Policy Paths'!$A$2:$I$31,'Monte Carlo_WA Complance Price'!$B29+1,FALSE))</f>
        <v>91.95762500971172</v>
      </c>
      <c r="N29" s="21">
        <f ca="1">IF(N$6&lt;$C29,0,VLOOKUP(N$6,'MonteCarlo Policy Paths'!$A$2:$I$31,'Monte Carlo_WA Complance Price'!$B29+1,FALSE))</f>
        <v>93.21731850299544</v>
      </c>
      <c r="O29" s="21">
        <f ca="1">IF(O$6&lt;$C29,0,VLOOKUP(O$6,'MonteCarlo Policy Paths'!$A$2:$I$31,'Monte Carlo_WA Complance Price'!$B29+1,FALSE))</f>
        <v>94.47701199627916</v>
      </c>
      <c r="P29" s="21">
        <f ca="1">IF(P$6&lt;$C29,0,VLOOKUP(P$6,'MonteCarlo Policy Paths'!$A$2:$I$31,'Monte Carlo_WA Complance Price'!$B29+1,FALSE))</f>
        <v>95.73670548956288</v>
      </c>
      <c r="Q29" s="21">
        <f ca="1">IF(Q$6&lt;$C29,0,VLOOKUP(Q$6,'MonteCarlo Policy Paths'!$A$2:$I$31,'Monte Carlo_WA Complance Price'!$B29+1,FALSE))</f>
        <v>96.996398982846586</v>
      </c>
      <c r="R29" s="21">
        <f ca="1">IF(R$6&lt;$C29,0,VLOOKUP(R$6,'MonteCarlo Policy Paths'!$A$2:$I$31,'Monte Carlo_WA Complance Price'!$B29+1,FALSE))</f>
        <v>99.874634841342697</v>
      </c>
      <c r="S29" s="21">
        <f ca="1">IF(S$6&lt;$C29,0,VLOOKUP(S$6,'MonteCarlo Policy Paths'!$A$2:$I$31,'Monte Carlo_WA Complance Price'!$B29+1,FALSE))</f>
        <v>101.93553668931256</v>
      </c>
      <c r="T29" s="21">
        <f ca="1">IF(T$6&lt;$C29,0,VLOOKUP(T$6,'MonteCarlo Policy Paths'!$A$2:$I$31,'Monte Carlo_WA Complance Price'!$B29+1,FALSE))</f>
        <v>104.04258519817796</v>
      </c>
      <c r="U29" s="21">
        <f ca="1">IF(U$6&lt;$C29,0,VLOOKUP(U$6,'MonteCarlo Policy Paths'!$A$2:$I$31,'Monte Carlo_WA Complance Price'!$B29+1,FALSE))</f>
        <v>106.18472717196582</v>
      </c>
      <c r="V29" s="21">
        <f ca="1">IF(V$6&lt;$C29,0,VLOOKUP(V$6,'MonteCarlo Policy Paths'!$A$2:$I$31,'Monte Carlo_WA Complance Price'!$B29+1,FALSE))</f>
        <v>108.36780972271322</v>
      </c>
      <c r="W29" s="21">
        <f ca="1">IF(W$6&lt;$C29,0,VLOOKUP(W$6,'MonteCarlo Policy Paths'!$A$2:$I$31,'Monte Carlo_WA Complance Price'!$B29+1,FALSE))</f>
        <v>110.57648338650839</v>
      </c>
      <c r="X29" s="21">
        <f ca="1">IF(X$6&lt;$C29,0,VLOOKUP(X$6,'MonteCarlo Policy Paths'!$A$2:$I$31,'Monte Carlo_WA Complance Price'!$B29+1,FALSE))</f>
        <v>112.7694544213079</v>
      </c>
      <c r="Y29" s="21">
        <f ca="1">IF(Y$6&lt;$C29,0,VLOOKUP(Y$6,'MonteCarlo Policy Paths'!$A$2:$I$31,'Monte Carlo_WA Complance Price'!$B29+1,FALSE))</f>
        <v>114.98228749612761</v>
      </c>
      <c r="Z29" s="21">
        <f ca="1">IF(Z$6&lt;$C29,0,VLOOKUP(Z$6,'MonteCarlo Policy Paths'!$A$2:$I$31,'Monte Carlo_WA Complance Price'!$B29+1,FALSE))</f>
        <v>117.22345778349788</v>
      </c>
      <c r="AA29" s="21">
        <f ca="1">IF(AA$6&lt;$C29,0,VLOOKUP(AA$6,'MonteCarlo Policy Paths'!$A$2:$I$31,'Monte Carlo_WA Complance Price'!$B29+1,FALSE))</f>
        <v>119.50474742044912</v>
      </c>
      <c r="AB29" s="21">
        <f ca="1">IF(AB$6&lt;$C29,0,VLOOKUP(AB$6,'MonteCarlo Policy Paths'!$A$2:$I$31,'Monte Carlo_WA Complance Price'!$B29+1,FALSE))</f>
        <v>121.83201137782079</v>
      </c>
      <c r="AC29" s="21">
        <f ca="1">IF(AC$6&lt;$C29,0,VLOOKUP(AC$6,'MonteCarlo Policy Paths'!$A$2:$I$31,'Monte Carlo_WA Complance Price'!$B29+1,FALSE))</f>
        <v>124.30483685770574</v>
      </c>
      <c r="AD29" s="21">
        <f ca="1">IF(AD$6&lt;$C29,0,VLOOKUP(AD$6,'MonteCarlo Policy Paths'!$A$2:$I$31,'Monte Carlo_WA Complance Price'!$B29+1,FALSE))</f>
        <v>126.81952160325447</v>
      </c>
      <c r="AE29" s="21">
        <f ca="1">IF(AE$6&lt;$C29,0,VLOOKUP(AE$6,'MonteCarlo Policy Paths'!$A$2:$I$31,'Monte Carlo_WA Complance Price'!$B29+1,FALSE))</f>
        <v>129.37127756316897</v>
      </c>
      <c r="AF29" s="21">
        <f ca="1">IF(AF$6&lt;$C29,0,VLOOKUP(AF$6,'MonteCarlo Policy Paths'!$A$2:$I$31,'Monte Carlo_WA Complance Price'!$B29+1,FALSE))</f>
        <v>131.96243899653103</v>
      </c>
      <c r="AG29" s="22">
        <f ca="1">IF(AG$6&lt;$C29,0,VLOOKUP(AG$6,'MonteCarlo Policy Paths'!$A$2:$I$31,'Monte Carlo_WA Complance Price'!$B29+1,FALSE))</f>
        <v>135.47056479945655</v>
      </c>
      <c r="AI29" s="20">
        <f ca="1">E29*VLOOKUP(AI$6,'Greenhouse Gas Costs Avoided'!$A$2:$I$32,9,FALSE)</f>
        <v>0</v>
      </c>
      <c r="AJ29" s="21">
        <f ca="1">F29*VLOOKUP(AJ$6,'Greenhouse Gas Costs Avoided'!$A$2:$I$32,9,FALSE)</f>
        <v>5.2166744805659615</v>
      </c>
      <c r="AK29" s="21">
        <f ca="1">G29*VLOOKUP(AK$6,'Greenhouse Gas Costs Avoided'!$A$2:$I$32,9,FALSE)</f>
        <v>5.3216023247413169</v>
      </c>
      <c r="AL29" s="21">
        <f ca="1">H29*VLOOKUP(AL$6,'Greenhouse Gas Costs Avoided'!$A$2:$I$32,9,FALSE)</f>
        <v>5.4265301689166732</v>
      </c>
      <c r="AM29" s="21">
        <f ca="1">I29*VLOOKUP(AM$6,'Greenhouse Gas Costs Avoided'!$A$2:$I$32,9,FALSE)</f>
        <v>5.5063320831654474</v>
      </c>
      <c r="AN29" s="21">
        <f ca="1">J29*VLOOKUP(AN$6,'Greenhouse Gas Costs Avoided'!$A$2:$I$32,9,FALSE)</f>
        <v>5.5861339974142208</v>
      </c>
      <c r="AO29" s="21">
        <f ca="1">K29*VLOOKUP(AO$6,'Greenhouse Gas Costs Avoided'!$A$2:$I$32,9,FALSE)</f>
        <v>5.665935911662995</v>
      </c>
      <c r="AP29" s="21">
        <f ca="1">L29*VLOOKUP(AP$6,'Greenhouse Gas Costs Avoided'!$A$2:$I$32,9,FALSE)</f>
        <v>5.7457378259117702</v>
      </c>
      <c r="AQ29" s="21">
        <f ca="1">M29*VLOOKUP(AQ$6,'Greenhouse Gas Costs Avoided'!$A$2:$I$32,9,FALSE)</f>
        <v>5.8255397401605462</v>
      </c>
      <c r="AR29" s="21">
        <f ca="1">N29*VLOOKUP(AR$6,'Greenhouse Gas Costs Avoided'!$A$2:$I$32,9,FALSE)</f>
        <v>5.9053416544093205</v>
      </c>
      <c r="AS29" s="21">
        <f ca="1">O29*VLOOKUP(AS$6,'Greenhouse Gas Costs Avoided'!$A$2:$I$32,9,FALSE)</f>
        <v>5.9851435686580947</v>
      </c>
      <c r="AT29" s="21">
        <f ca="1">P29*VLOOKUP(AT$6,'Greenhouse Gas Costs Avoided'!$A$2:$I$32,9,FALSE)</f>
        <v>6.0649454829068699</v>
      </c>
      <c r="AU29" s="21">
        <f ca="1">Q29*VLOOKUP(AU$6,'Greenhouse Gas Costs Avoided'!$A$2:$I$32,9,FALSE)</f>
        <v>6.1447473971556432</v>
      </c>
      <c r="AV29" s="21">
        <f ca="1">R29*VLOOKUP(AV$6,'Greenhouse Gas Costs Avoided'!$A$2:$I$32,9,FALSE)</f>
        <v>6.327084396109818</v>
      </c>
      <c r="AW29" s="21">
        <f ca="1">S29*VLOOKUP(AW$6,'Greenhouse Gas Costs Avoided'!$A$2:$I$32,9,FALSE)</f>
        <v>6.4576430704410743</v>
      </c>
      <c r="AX29" s="21">
        <f ca="1">T29*VLOOKUP(AX$6,'Greenhouse Gas Costs Avoided'!$A$2:$I$32,9,FALSE)</f>
        <v>6.5911251478821242</v>
      </c>
      <c r="AY29" s="21">
        <f ca="1">U29*VLOOKUP(AY$6,'Greenhouse Gas Costs Avoided'!$A$2:$I$32,9,FALSE)</f>
        <v>6.7268304055597685</v>
      </c>
      <c r="AZ29" s="21">
        <f ca="1">V29*VLOOKUP(AZ$6,'Greenhouse Gas Costs Avoided'!$A$2:$I$32,9,FALSE)</f>
        <v>6.8651292595600424</v>
      </c>
      <c r="BA29" s="21">
        <f ca="1">W29*VLOOKUP(BA$6,'Greenhouse Gas Costs Avoided'!$A$2:$I$32,9,FALSE)</f>
        <v>7.0050493173053994</v>
      </c>
      <c r="BB29" s="21">
        <f ca="1">X29*VLOOKUP(BB$6,'Greenhouse Gas Costs Avoided'!$A$2:$I$32,9,FALSE)</f>
        <v>7.1439746093722221</v>
      </c>
      <c r="BC29" s="21">
        <f ca="1">Y29*VLOOKUP(BC$6,'Greenhouse Gas Costs Avoided'!$A$2:$I$32,9,FALSE)</f>
        <v>7.2841581669004034</v>
      </c>
      <c r="BD29" s="21">
        <f ca="1">Z29*VLOOKUP(BD$6,'Greenhouse Gas Costs Avoided'!$A$2:$I$32,9,FALSE)</f>
        <v>7.426136894299721</v>
      </c>
      <c r="BE29" s="21">
        <f ca="1">AA29*VLOOKUP(BE$6,'Greenhouse Gas Costs Avoided'!$A$2:$I$32,9,FALSE)</f>
        <v>7.5706571930511553</v>
      </c>
      <c r="BF29" s="21">
        <f ca="1">AB29*VLOOKUP(BF$6,'Greenhouse Gas Costs Avoided'!$A$2:$I$32,9,FALSE)</f>
        <v>7.7180899770979394</v>
      </c>
      <c r="BG29" s="21">
        <f ca="1">AC29*VLOOKUP(BG$6,'Greenhouse Gas Costs Avoided'!$A$2:$I$32,9,FALSE)</f>
        <v>7.8747441218959366</v>
      </c>
      <c r="BH29" s="21">
        <f ca="1">AD29*VLOOKUP(BH$6,'Greenhouse Gas Costs Avoided'!$A$2:$I$32,9,FALSE)</f>
        <v>8.0340500621877027</v>
      </c>
      <c r="BI29" s="21">
        <f ca="1">AE29*VLOOKUP(BI$6,'Greenhouse Gas Costs Avoided'!$A$2:$I$32,9,FALSE)</f>
        <v>8.1957044736636782</v>
      </c>
      <c r="BJ29" s="21">
        <f ca="1">AF29*VLOOKUP(BJ$6,'Greenhouse Gas Costs Avoided'!$A$2:$I$32,9,FALSE)</f>
        <v>8.3598552322508848</v>
      </c>
      <c r="BK29" s="22">
        <f ca="1">AG29*VLOOKUP(BK$6,'Greenhouse Gas Costs Avoided'!$A$2:$I$32,9,FALSE)</f>
        <v>8.5820959249206545</v>
      </c>
    </row>
    <row r="30" spans="1:63" x14ac:dyDescent="0.35">
      <c r="A30" s="11">
        <v>24</v>
      </c>
      <c r="B30" s="12">
        <f t="shared" ca="1" si="0"/>
        <v>3</v>
      </c>
      <c r="C30" s="13">
        <f t="shared" ca="1" si="1"/>
        <v>2023</v>
      </c>
      <c r="E30" s="20">
        <f ca="1">IF(E$6&lt;$C30,0,VLOOKUP(E$6,'MonteCarlo Policy Paths'!$A$2:$I$31,'Monte Carlo_WA Complance Price'!$B30+1,FALSE))</f>
        <v>0</v>
      </c>
      <c r="F30" s="21">
        <f ca="1">IF(F$6&lt;$C30,0,VLOOKUP(F$6,'MonteCarlo Policy Paths'!$A$2:$I$31,'Monte Carlo_WA Complance Price'!$B30+1,FALSE))</f>
        <v>82.346532180449415</v>
      </c>
      <c r="G30" s="21">
        <f ca="1">IF(G$6&lt;$C30,0,VLOOKUP(G$6,'MonteCarlo Policy Paths'!$A$2:$I$31,'Monte Carlo_WA Complance Price'!$B30+1,FALSE))</f>
        <v>84.002844861871253</v>
      </c>
      <c r="H30" s="21">
        <f ca="1">IF(H$6&lt;$C30,0,VLOOKUP(H$6,'MonteCarlo Policy Paths'!$A$2:$I$31,'Monte Carlo_WA Complance Price'!$B30+1,FALSE))</f>
        <v>85.659157543293105</v>
      </c>
      <c r="I30" s="21">
        <f ca="1">IF(I$6&lt;$C30,0,VLOOKUP(I$6,'MonteCarlo Policy Paths'!$A$2:$I$31,'Monte Carlo_WA Complance Price'!$B30+1,FALSE))</f>
        <v>86.918851036576825</v>
      </c>
      <c r="J30" s="21">
        <f ca="1">IF(J$6&lt;$C30,0,VLOOKUP(J$6,'MonteCarlo Policy Paths'!$A$2:$I$31,'Monte Carlo_WA Complance Price'!$B30+1,FALSE))</f>
        <v>88.178544529860531</v>
      </c>
      <c r="K30" s="21">
        <f ca="1">IF(K$6&lt;$C30,0,VLOOKUP(K$6,'MonteCarlo Policy Paths'!$A$2:$I$31,'Monte Carlo_WA Complance Price'!$B30+1,FALSE))</f>
        <v>89.438238023144251</v>
      </c>
      <c r="L30" s="21">
        <f ca="1">IF(L$6&lt;$C30,0,VLOOKUP(L$6,'MonteCarlo Policy Paths'!$A$2:$I$31,'Monte Carlo_WA Complance Price'!$B30+1,FALSE))</f>
        <v>90.697931516427971</v>
      </c>
      <c r="M30" s="21">
        <f ca="1">IF(M$6&lt;$C30,0,VLOOKUP(M$6,'MonteCarlo Policy Paths'!$A$2:$I$31,'Monte Carlo_WA Complance Price'!$B30+1,FALSE))</f>
        <v>91.95762500971172</v>
      </c>
      <c r="N30" s="21">
        <f ca="1">IF(N$6&lt;$C30,0,VLOOKUP(N$6,'MonteCarlo Policy Paths'!$A$2:$I$31,'Monte Carlo_WA Complance Price'!$B30+1,FALSE))</f>
        <v>93.21731850299544</v>
      </c>
      <c r="O30" s="21">
        <f ca="1">IF(O$6&lt;$C30,0,VLOOKUP(O$6,'MonteCarlo Policy Paths'!$A$2:$I$31,'Monte Carlo_WA Complance Price'!$B30+1,FALSE))</f>
        <v>94.47701199627916</v>
      </c>
      <c r="P30" s="21">
        <f ca="1">IF(P$6&lt;$C30,0,VLOOKUP(P$6,'MonteCarlo Policy Paths'!$A$2:$I$31,'Monte Carlo_WA Complance Price'!$B30+1,FALSE))</f>
        <v>95.73670548956288</v>
      </c>
      <c r="Q30" s="21">
        <f ca="1">IF(Q$6&lt;$C30,0,VLOOKUP(Q$6,'MonteCarlo Policy Paths'!$A$2:$I$31,'Monte Carlo_WA Complance Price'!$B30+1,FALSE))</f>
        <v>96.996398982846586</v>
      </c>
      <c r="R30" s="21">
        <f ca="1">IF(R$6&lt;$C30,0,VLOOKUP(R$6,'MonteCarlo Policy Paths'!$A$2:$I$31,'Monte Carlo_WA Complance Price'!$B30+1,FALSE))</f>
        <v>101.49317720655506</v>
      </c>
      <c r="S30" s="21">
        <f ca="1">IF(S$6&lt;$C30,0,VLOOKUP(S$6,'MonteCarlo Policy Paths'!$A$2:$I$31,'Monte Carlo_WA Complance Price'!$B30+1,FALSE))</f>
        <v>104.21949379267882</v>
      </c>
      <c r="T30" s="21">
        <f ca="1">IF(T$6&lt;$C30,0,VLOOKUP(T$6,'MonteCarlo Policy Paths'!$A$2:$I$31,'Monte Carlo_WA Complance Price'!$B30+1,FALSE))</f>
        <v>107.03810370059369</v>
      </c>
      <c r="U30" s="21">
        <f ca="1">IF(U$6&lt;$C30,0,VLOOKUP(U$6,'MonteCarlo Policy Paths'!$A$2:$I$31,'Monte Carlo_WA Complance Price'!$B30+1,FALSE))</f>
        <v>109.92690053835344</v>
      </c>
      <c r="V30" s="21">
        <f ca="1">IF(V$6&lt;$C30,0,VLOOKUP(V$6,'MonteCarlo Policy Paths'!$A$2:$I$31,'Monte Carlo_WA Complance Price'!$B30+1,FALSE))</f>
        <v>112.89757853003228</v>
      </c>
      <c r="W30" s="21">
        <f ca="1">IF(W$6&lt;$C30,0,VLOOKUP(W$6,'MonteCarlo Policy Paths'!$A$2:$I$31,'Monte Carlo_WA Complance Price'!$B30+1,FALSE))</f>
        <v>115.91943874780665</v>
      </c>
      <c r="X30" s="21">
        <f ca="1">IF(X$6&lt;$C30,0,VLOOKUP(X$6,'MonteCarlo Policy Paths'!$A$2:$I$31,'Monte Carlo_WA Complance Price'!$B30+1,FALSE))</f>
        <v>119.06733931122673</v>
      </c>
      <c r="Y30" s="21">
        <f ca="1">IF(Y$6&lt;$C30,0,VLOOKUP(Y$6,'MonteCarlo Policy Paths'!$A$2:$I$31,'Monte Carlo_WA Complance Price'!$B30+1,FALSE))</f>
        <v>122.25496395468721</v>
      </c>
      <c r="Z30" s="21">
        <f ca="1">IF(Z$6&lt;$C30,0,VLOOKUP(Z$6,'MonteCarlo Policy Paths'!$A$2:$I$31,'Monte Carlo_WA Complance Price'!$B30+1,FALSE))</f>
        <v>125.4992630232488</v>
      </c>
      <c r="AA30" s="21">
        <f ca="1">IF(AA$6&lt;$C30,0,VLOOKUP(AA$6,'MonteCarlo Policy Paths'!$A$2:$I$31,'Monte Carlo_WA Complance Price'!$B30+1,FALSE))</f>
        <v>128.82380079097237</v>
      </c>
      <c r="AB30" s="21">
        <f ca="1">IF(AB$6&lt;$C30,0,VLOOKUP(AB$6,'MonteCarlo Policy Paths'!$A$2:$I$31,'Monte Carlo_WA Complance Price'!$B30+1,FALSE))</f>
        <v>132.24028719953677</v>
      </c>
      <c r="AC30" s="21">
        <f ca="1">IF(AC$6&lt;$C30,0,VLOOKUP(AC$6,'MonteCarlo Policy Paths'!$A$2:$I$31,'Monte Carlo_WA Complance Price'!$B30+1,FALSE))</f>
        <v>135.74155640209787</v>
      </c>
      <c r="AD30" s="21">
        <f ca="1">IF(AD$6&lt;$C30,0,VLOOKUP(AD$6,'MonteCarlo Policy Paths'!$A$2:$I$31,'Monte Carlo_WA Complance Price'!$B30+1,FALSE))</f>
        <v>139.32654413598658</v>
      </c>
      <c r="AE30" s="21">
        <f ca="1">IF(AE$6&lt;$C30,0,VLOOKUP(AE$6,'MonteCarlo Policy Paths'!$A$2:$I$31,'Monte Carlo_WA Complance Price'!$B30+1,FALSE))</f>
        <v>142.9856742986068</v>
      </c>
      <c r="AF30" s="21">
        <f ca="1">IF(AF$6&lt;$C30,0,VLOOKUP(AF$6,'MonteCarlo Policy Paths'!$A$2:$I$31,'Monte Carlo_WA Complance Price'!$B30+1,FALSE))</f>
        <v>146.72361540812219</v>
      </c>
      <c r="AG30" s="22">
        <f ca="1">IF(AG$6&lt;$C30,0,VLOOKUP(AG$6,'MonteCarlo Policy Paths'!$A$2:$I$31,'Monte Carlo_WA Complance Price'!$B30+1,FALSE))</f>
        <v>150.52284977717397</v>
      </c>
      <c r="AI30" s="20">
        <f ca="1">E30*VLOOKUP(AI$6,'Greenhouse Gas Costs Avoided'!$A$2:$I$32,9,FALSE)</f>
        <v>0</v>
      </c>
      <c r="AJ30" s="21">
        <f ca="1">F30*VLOOKUP(AJ$6,'Greenhouse Gas Costs Avoided'!$A$2:$I$32,9,FALSE)</f>
        <v>5.2166744805659615</v>
      </c>
      <c r="AK30" s="21">
        <f ca="1">G30*VLOOKUP(AK$6,'Greenhouse Gas Costs Avoided'!$A$2:$I$32,9,FALSE)</f>
        <v>5.3216023247413169</v>
      </c>
      <c r="AL30" s="21">
        <f ca="1">H30*VLOOKUP(AL$6,'Greenhouse Gas Costs Avoided'!$A$2:$I$32,9,FALSE)</f>
        <v>5.4265301689166732</v>
      </c>
      <c r="AM30" s="21">
        <f ca="1">I30*VLOOKUP(AM$6,'Greenhouse Gas Costs Avoided'!$A$2:$I$32,9,FALSE)</f>
        <v>5.5063320831654474</v>
      </c>
      <c r="AN30" s="21">
        <f ca="1">J30*VLOOKUP(AN$6,'Greenhouse Gas Costs Avoided'!$A$2:$I$32,9,FALSE)</f>
        <v>5.5861339974142208</v>
      </c>
      <c r="AO30" s="21">
        <f ca="1">K30*VLOOKUP(AO$6,'Greenhouse Gas Costs Avoided'!$A$2:$I$32,9,FALSE)</f>
        <v>5.665935911662995</v>
      </c>
      <c r="AP30" s="21">
        <f ca="1">L30*VLOOKUP(AP$6,'Greenhouse Gas Costs Avoided'!$A$2:$I$32,9,FALSE)</f>
        <v>5.7457378259117702</v>
      </c>
      <c r="AQ30" s="21">
        <f ca="1">M30*VLOOKUP(AQ$6,'Greenhouse Gas Costs Avoided'!$A$2:$I$32,9,FALSE)</f>
        <v>5.8255397401605462</v>
      </c>
      <c r="AR30" s="21">
        <f ca="1">N30*VLOOKUP(AR$6,'Greenhouse Gas Costs Avoided'!$A$2:$I$32,9,FALSE)</f>
        <v>5.9053416544093205</v>
      </c>
      <c r="AS30" s="21">
        <f ca="1">O30*VLOOKUP(AS$6,'Greenhouse Gas Costs Avoided'!$A$2:$I$32,9,FALSE)</f>
        <v>5.9851435686580947</v>
      </c>
      <c r="AT30" s="21">
        <f ca="1">P30*VLOOKUP(AT$6,'Greenhouse Gas Costs Avoided'!$A$2:$I$32,9,FALSE)</f>
        <v>6.0649454829068699</v>
      </c>
      <c r="AU30" s="21">
        <f ca="1">Q30*VLOOKUP(AU$6,'Greenhouse Gas Costs Avoided'!$A$2:$I$32,9,FALSE)</f>
        <v>6.1447473971556432</v>
      </c>
      <c r="AV30" s="21">
        <f ca="1">R30*VLOOKUP(AV$6,'Greenhouse Gas Costs Avoided'!$A$2:$I$32,9,FALSE)</f>
        <v>6.4296194808152167</v>
      </c>
      <c r="AW30" s="21">
        <f ca="1">S30*VLOOKUP(AW$6,'Greenhouse Gas Costs Avoided'!$A$2:$I$32,9,FALSE)</f>
        <v>6.6023323538917609</v>
      </c>
      <c r="AX30" s="21">
        <f ca="1">T30*VLOOKUP(AX$6,'Greenhouse Gas Costs Avoided'!$A$2:$I$32,9,FALSE)</f>
        <v>6.7808920331878957</v>
      </c>
      <c r="AY30" s="21">
        <f ca="1">U30*VLOOKUP(AY$6,'Greenhouse Gas Costs Avoided'!$A$2:$I$32,9,FALSE)</f>
        <v>6.9638980729572149</v>
      </c>
      <c r="AZ30" s="21">
        <f ca="1">V30*VLOOKUP(AZ$6,'Greenhouse Gas Costs Avoided'!$A$2:$I$32,9,FALSE)</f>
        <v>7.1520913053717949</v>
      </c>
      <c r="BA30" s="21">
        <f ca="1">W30*VLOOKUP(BA$6,'Greenhouse Gas Costs Avoided'!$A$2:$I$32,9,FALSE)</f>
        <v>7.3435269452765404</v>
      </c>
      <c r="BB30" s="21">
        <f ca="1">X30*VLOOKUP(BB$6,'Greenhouse Gas Costs Avoided'!$A$2:$I$32,9,FALSE)</f>
        <v>7.5429472742415475</v>
      </c>
      <c r="BC30" s="21">
        <f ca="1">Y30*VLOOKUP(BC$6,'Greenhouse Gas Costs Avoided'!$A$2:$I$32,9,FALSE)</f>
        <v>7.744884134129272</v>
      </c>
      <c r="BD30" s="21">
        <f ca="1">Z30*VLOOKUP(BD$6,'Greenhouse Gas Costs Avoided'!$A$2:$I$32,9,FALSE)</f>
        <v>7.950411333759269</v>
      </c>
      <c r="BE30" s="21">
        <f ca="1">AA30*VLOOKUP(BE$6,'Greenhouse Gas Costs Avoided'!$A$2:$I$32,9,FALSE)</f>
        <v>8.161021676093501</v>
      </c>
      <c r="BF30" s="21">
        <f ca="1">AB30*VLOOKUP(BF$6,'Greenhouse Gas Costs Avoided'!$A$2:$I$32,9,FALSE)</f>
        <v>8.3774569890184303</v>
      </c>
      <c r="BG30" s="21">
        <f ca="1">AC30*VLOOKUP(BG$6,'Greenhouse Gas Costs Avoided'!$A$2:$I$32,9,FALSE)</f>
        <v>8.5992633142510115</v>
      </c>
      <c r="BH30" s="21">
        <f ca="1">AD30*VLOOKUP(BH$6,'Greenhouse Gas Costs Avoided'!$A$2:$I$32,9,FALSE)</f>
        <v>8.8263732304711304</v>
      </c>
      <c r="BI30" s="21">
        <f ca="1">AE30*VLOOKUP(BI$6,'Greenhouse Gas Costs Avoided'!$A$2:$I$32,9,FALSE)</f>
        <v>9.05818008905967</v>
      </c>
      <c r="BJ30" s="21">
        <f ca="1">AF30*VLOOKUP(BJ$6,'Greenhouse Gas Costs Avoided'!$A$2:$I$32,9,FALSE)</f>
        <v>9.2949796418706736</v>
      </c>
      <c r="BK30" s="22">
        <f ca="1">AG30*VLOOKUP(BK$6,'Greenhouse Gas Costs Avoided'!$A$2:$I$32,9,FALSE)</f>
        <v>9.5356621388007277</v>
      </c>
    </row>
    <row r="31" spans="1:63" x14ac:dyDescent="0.35">
      <c r="A31" s="11">
        <v>25</v>
      </c>
      <c r="B31" s="12">
        <f t="shared" ca="1" si="0"/>
        <v>3</v>
      </c>
      <c r="C31" s="13">
        <f t="shared" ca="1" si="1"/>
        <v>2023</v>
      </c>
      <c r="E31" s="20">
        <f ca="1">IF(E$6&lt;$C31,0,VLOOKUP(E$6,'MonteCarlo Policy Paths'!$A$2:$I$31,'Monte Carlo_WA Complance Price'!$B31+1,FALSE))</f>
        <v>0</v>
      </c>
      <c r="F31" s="21">
        <f ca="1">IF(F$6&lt;$C31,0,VLOOKUP(F$6,'MonteCarlo Policy Paths'!$A$2:$I$31,'Monte Carlo_WA Complance Price'!$B31+1,FALSE))</f>
        <v>82.346532180449415</v>
      </c>
      <c r="G31" s="21">
        <f ca="1">IF(G$6&lt;$C31,0,VLOOKUP(G$6,'MonteCarlo Policy Paths'!$A$2:$I$31,'Monte Carlo_WA Complance Price'!$B31+1,FALSE))</f>
        <v>84.002844861871253</v>
      </c>
      <c r="H31" s="21">
        <f ca="1">IF(H$6&lt;$C31,0,VLOOKUP(H$6,'MonteCarlo Policy Paths'!$A$2:$I$31,'Monte Carlo_WA Complance Price'!$B31+1,FALSE))</f>
        <v>85.659157543293105</v>
      </c>
      <c r="I31" s="21">
        <f ca="1">IF(I$6&lt;$C31,0,VLOOKUP(I$6,'MonteCarlo Policy Paths'!$A$2:$I$31,'Monte Carlo_WA Complance Price'!$B31+1,FALSE))</f>
        <v>86.918851036576825</v>
      </c>
      <c r="J31" s="21">
        <f ca="1">IF(J$6&lt;$C31,0,VLOOKUP(J$6,'MonteCarlo Policy Paths'!$A$2:$I$31,'Monte Carlo_WA Complance Price'!$B31+1,FALSE))</f>
        <v>88.178544529860531</v>
      </c>
      <c r="K31" s="21">
        <f ca="1">IF(K$6&lt;$C31,0,VLOOKUP(K$6,'MonteCarlo Policy Paths'!$A$2:$I$31,'Monte Carlo_WA Complance Price'!$B31+1,FALSE))</f>
        <v>89.438238023144251</v>
      </c>
      <c r="L31" s="21">
        <f ca="1">IF(L$6&lt;$C31,0,VLOOKUP(L$6,'MonteCarlo Policy Paths'!$A$2:$I$31,'Monte Carlo_WA Complance Price'!$B31+1,FALSE))</f>
        <v>90.697931516427971</v>
      </c>
      <c r="M31" s="21">
        <f ca="1">IF(M$6&lt;$C31,0,VLOOKUP(M$6,'MonteCarlo Policy Paths'!$A$2:$I$31,'Monte Carlo_WA Complance Price'!$B31+1,FALSE))</f>
        <v>91.95762500971172</v>
      </c>
      <c r="N31" s="21">
        <f ca="1">IF(N$6&lt;$C31,0,VLOOKUP(N$6,'MonteCarlo Policy Paths'!$A$2:$I$31,'Monte Carlo_WA Complance Price'!$B31+1,FALSE))</f>
        <v>93.21731850299544</v>
      </c>
      <c r="O31" s="21">
        <f ca="1">IF(O$6&lt;$C31,0,VLOOKUP(O$6,'MonteCarlo Policy Paths'!$A$2:$I$31,'Monte Carlo_WA Complance Price'!$B31+1,FALSE))</f>
        <v>94.47701199627916</v>
      </c>
      <c r="P31" s="21">
        <f ca="1">IF(P$6&lt;$C31,0,VLOOKUP(P$6,'MonteCarlo Policy Paths'!$A$2:$I$31,'Monte Carlo_WA Complance Price'!$B31+1,FALSE))</f>
        <v>95.73670548956288</v>
      </c>
      <c r="Q31" s="21">
        <f ca="1">IF(Q$6&lt;$C31,0,VLOOKUP(Q$6,'MonteCarlo Policy Paths'!$A$2:$I$31,'Monte Carlo_WA Complance Price'!$B31+1,FALSE))</f>
        <v>96.996398982846586</v>
      </c>
      <c r="R31" s="21">
        <f ca="1">IF(R$6&lt;$C31,0,VLOOKUP(R$6,'MonteCarlo Policy Paths'!$A$2:$I$31,'Monte Carlo_WA Complance Price'!$B31+1,FALSE))</f>
        <v>101.49317720655506</v>
      </c>
      <c r="S31" s="21">
        <f ca="1">IF(S$6&lt;$C31,0,VLOOKUP(S$6,'MonteCarlo Policy Paths'!$A$2:$I$31,'Monte Carlo_WA Complance Price'!$B31+1,FALSE))</f>
        <v>104.21949379267882</v>
      </c>
      <c r="T31" s="21">
        <f ca="1">IF(T$6&lt;$C31,0,VLOOKUP(T$6,'MonteCarlo Policy Paths'!$A$2:$I$31,'Monte Carlo_WA Complance Price'!$B31+1,FALSE))</f>
        <v>107.03810370059369</v>
      </c>
      <c r="U31" s="21">
        <f ca="1">IF(U$6&lt;$C31,0,VLOOKUP(U$6,'MonteCarlo Policy Paths'!$A$2:$I$31,'Monte Carlo_WA Complance Price'!$B31+1,FALSE))</f>
        <v>109.92690053835344</v>
      </c>
      <c r="V31" s="21">
        <f ca="1">IF(V$6&lt;$C31,0,VLOOKUP(V$6,'MonteCarlo Policy Paths'!$A$2:$I$31,'Monte Carlo_WA Complance Price'!$B31+1,FALSE))</f>
        <v>112.89757853003228</v>
      </c>
      <c r="W31" s="21">
        <f ca="1">IF(W$6&lt;$C31,0,VLOOKUP(W$6,'MonteCarlo Policy Paths'!$A$2:$I$31,'Monte Carlo_WA Complance Price'!$B31+1,FALSE))</f>
        <v>115.91943874780665</v>
      </c>
      <c r="X31" s="21">
        <f ca="1">IF(X$6&lt;$C31,0,VLOOKUP(X$6,'MonteCarlo Policy Paths'!$A$2:$I$31,'Monte Carlo_WA Complance Price'!$B31+1,FALSE))</f>
        <v>119.06733931122673</v>
      </c>
      <c r="Y31" s="21">
        <f ca="1">IF(Y$6&lt;$C31,0,VLOOKUP(Y$6,'MonteCarlo Policy Paths'!$A$2:$I$31,'Monte Carlo_WA Complance Price'!$B31+1,FALSE))</f>
        <v>122.25496395468721</v>
      </c>
      <c r="Z31" s="21">
        <f ca="1">IF(Z$6&lt;$C31,0,VLOOKUP(Z$6,'MonteCarlo Policy Paths'!$A$2:$I$31,'Monte Carlo_WA Complance Price'!$B31+1,FALSE))</f>
        <v>125.4992630232488</v>
      </c>
      <c r="AA31" s="21">
        <f ca="1">IF(AA$6&lt;$C31,0,VLOOKUP(AA$6,'MonteCarlo Policy Paths'!$A$2:$I$31,'Monte Carlo_WA Complance Price'!$B31+1,FALSE))</f>
        <v>128.82380079097237</v>
      </c>
      <c r="AB31" s="21">
        <f ca="1">IF(AB$6&lt;$C31,0,VLOOKUP(AB$6,'MonteCarlo Policy Paths'!$A$2:$I$31,'Monte Carlo_WA Complance Price'!$B31+1,FALSE))</f>
        <v>132.24028719953677</v>
      </c>
      <c r="AC31" s="21">
        <f ca="1">IF(AC$6&lt;$C31,0,VLOOKUP(AC$6,'MonteCarlo Policy Paths'!$A$2:$I$31,'Monte Carlo_WA Complance Price'!$B31+1,FALSE))</f>
        <v>135.74155640209787</v>
      </c>
      <c r="AD31" s="21">
        <f ca="1">IF(AD$6&lt;$C31,0,VLOOKUP(AD$6,'MonteCarlo Policy Paths'!$A$2:$I$31,'Monte Carlo_WA Complance Price'!$B31+1,FALSE))</f>
        <v>139.32654413598658</v>
      </c>
      <c r="AE31" s="21">
        <f ca="1">IF(AE$6&lt;$C31,0,VLOOKUP(AE$6,'MonteCarlo Policy Paths'!$A$2:$I$31,'Monte Carlo_WA Complance Price'!$B31+1,FALSE))</f>
        <v>142.9856742986068</v>
      </c>
      <c r="AF31" s="21">
        <f ca="1">IF(AF$6&lt;$C31,0,VLOOKUP(AF$6,'MonteCarlo Policy Paths'!$A$2:$I$31,'Monte Carlo_WA Complance Price'!$B31+1,FALSE))</f>
        <v>146.72361540812219</v>
      </c>
      <c r="AG31" s="22">
        <f ca="1">IF(AG$6&lt;$C31,0,VLOOKUP(AG$6,'MonteCarlo Policy Paths'!$A$2:$I$31,'Monte Carlo_WA Complance Price'!$B31+1,FALSE))</f>
        <v>150.52284977717397</v>
      </c>
      <c r="AI31" s="20">
        <f ca="1">E31*VLOOKUP(AI$6,'Greenhouse Gas Costs Avoided'!$A$2:$I$32,9,FALSE)</f>
        <v>0</v>
      </c>
      <c r="AJ31" s="21">
        <f ca="1">F31*VLOOKUP(AJ$6,'Greenhouse Gas Costs Avoided'!$A$2:$I$32,9,FALSE)</f>
        <v>5.2166744805659615</v>
      </c>
      <c r="AK31" s="21">
        <f ca="1">G31*VLOOKUP(AK$6,'Greenhouse Gas Costs Avoided'!$A$2:$I$32,9,FALSE)</f>
        <v>5.3216023247413169</v>
      </c>
      <c r="AL31" s="21">
        <f ca="1">H31*VLOOKUP(AL$6,'Greenhouse Gas Costs Avoided'!$A$2:$I$32,9,FALSE)</f>
        <v>5.4265301689166732</v>
      </c>
      <c r="AM31" s="21">
        <f ca="1">I31*VLOOKUP(AM$6,'Greenhouse Gas Costs Avoided'!$A$2:$I$32,9,FALSE)</f>
        <v>5.5063320831654474</v>
      </c>
      <c r="AN31" s="21">
        <f ca="1">J31*VLOOKUP(AN$6,'Greenhouse Gas Costs Avoided'!$A$2:$I$32,9,FALSE)</f>
        <v>5.5861339974142208</v>
      </c>
      <c r="AO31" s="21">
        <f ca="1">K31*VLOOKUP(AO$6,'Greenhouse Gas Costs Avoided'!$A$2:$I$32,9,FALSE)</f>
        <v>5.665935911662995</v>
      </c>
      <c r="AP31" s="21">
        <f ca="1">L31*VLOOKUP(AP$6,'Greenhouse Gas Costs Avoided'!$A$2:$I$32,9,FALSE)</f>
        <v>5.7457378259117702</v>
      </c>
      <c r="AQ31" s="21">
        <f ca="1">M31*VLOOKUP(AQ$6,'Greenhouse Gas Costs Avoided'!$A$2:$I$32,9,FALSE)</f>
        <v>5.8255397401605462</v>
      </c>
      <c r="AR31" s="21">
        <f ca="1">N31*VLOOKUP(AR$6,'Greenhouse Gas Costs Avoided'!$A$2:$I$32,9,FALSE)</f>
        <v>5.9053416544093205</v>
      </c>
      <c r="AS31" s="21">
        <f ca="1">O31*VLOOKUP(AS$6,'Greenhouse Gas Costs Avoided'!$A$2:$I$32,9,FALSE)</f>
        <v>5.9851435686580947</v>
      </c>
      <c r="AT31" s="21">
        <f ca="1">P31*VLOOKUP(AT$6,'Greenhouse Gas Costs Avoided'!$A$2:$I$32,9,FALSE)</f>
        <v>6.0649454829068699</v>
      </c>
      <c r="AU31" s="21">
        <f ca="1">Q31*VLOOKUP(AU$6,'Greenhouse Gas Costs Avoided'!$A$2:$I$32,9,FALSE)</f>
        <v>6.1447473971556432</v>
      </c>
      <c r="AV31" s="21">
        <f ca="1">R31*VLOOKUP(AV$6,'Greenhouse Gas Costs Avoided'!$A$2:$I$32,9,FALSE)</f>
        <v>6.4296194808152167</v>
      </c>
      <c r="AW31" s="21">
        <f ca="1">S31*VLOOKUP(AW$6,'Greenhouse Gas Costs Avoided'!$A$2:$I$32,9,FALSE)</f>
        <v>6.6023323538917609</v>
      </c>
      <c r="AX31" s="21">
        <f ca="1">T31*VLOOKUP(AX$6,'Greenhouse Gas Costs Avoided'!$A$2:$I$32,9,FALSE)</f>
        <v>6.7808920331878957</v>
      </c>
      <c r="AY31" s="21">
        <f ca="1">U31*VLOOKUP(AY$6,'Greenhouse Gas Costs Avoided'!$A$2:$I$32,9,FALSE)</f>
        <v>6.9638980729572149</v>
      </c>
      <c r="AZ31" s="21">
        <f ca="1">V31*VLOOKUP(AZ$6,'Greenhouse Gas Costs Avoided'!$A$2:$I$32,9,FALSE)</f>
        <v>7.1520913053717949</v>
      </c>
      <c r="BA31" s="21">
        <f ca="1">W31*VLOOKUP(BA$6,'Greenhouse Gas Costs Avoided'!$A$2:$I$32,9,FALSE)</f>
        <v>7.3435269452765404</v>
      </c>
      <c r="BB31" s="21">
        <f ca="1">X31*VLOOKUP(BB$6,'Greenhouse Gas Costs Avoided'!$A$2:$I$32,9,FALSE)</f>
        <v>7.5429472742415475</v>
      </c>
      <c r="BC31" s="21">
        <f ca="1">Y31*VLOOKUP(BC$6,'Greenhouse Gas Costs Avoided'!$A$2:$I$32,9,FALSE)</f>
        <v>7.744884134129272</v>
      </c>
      <c r="BD31" s="21">
        <f ca="1">Z31*VLOOKUP(BD$6,'Greenhouse Gas Costs Avoided'!$A$2:$I$32,9,FALSE)</f>
        <v>7.950411333759269</v>
      </c>
      <c r="BE31" s="21">
        <f ca="1">AA31*VLOOKUP(BE$6,'Greenhouse Gas Costs Avoided'!$A$2:$I$32,9,FALSE)</f>
        <v>8.161021676093501</v>
      </c>
      <c r="BF31" s="21">
        <f ca="1">AB31*VLOOKUP(BF$6,'Greenhouse Gas Costs Avoided'!$A$2:$I$32,9,FALSE)</f>
        <v>8.3774569890184303</v>
      </c>
      <c r="BG31" s="21">
        <f ca="1">AC31*VLOOKUP(BG$6,'Greenhouse Gas Costs Avoided'!$A$2:$I$32,9,FALSE)</f>
        <v>8.5992633142510115</v>
      </c>
      <c r="BH31" s="21">
        <f ca="1">AD31*VLOOKUP(BH$6,'Greenhouse Gas Costs Avoided'!$A$2:$I$32,9,FALSE)</f>
        <v>8.8263732304711304</v>
      </c>
      <c r="BI31" s="21">
        <f ca="1">AE31*VLOOKUP(BI$6,'Greenhouse Gas Costs Avoided'!$A$2:$I$32,9,FALSE)</f>
        <v>9.05818008905967</v>
      </c>
      <c r="BJ31" s="21">
        <f ca="1">AF31*VLOOKUP(BJ$6,'Greenhouse Gas Costs Avoided'!$A$2:$I$32,9,FALSE)</f>
        <v>9.2949796418706736</v>
      </c>
      <c r="BK31" s="22">
        <f ca="1">AG31*VLOOKUP(BK$6,'Greenhouse Gas Costs Avoided'!$A$2:$I$32,9,FALSE)</f>
        <v>9.5356621388007277</v>
      </c>
    </row>
    <row r="32" spans="1:63" x14ac:dyDescent="0.35">
      <c r="A32" s="11">
        <v>26</v>
      </c>
      <c r="B32" s="12">
        <f t="shared" ca="1" si="0"/>
        <v>3</v>
      </c>
      <c r="C32" s="13">
        <f t="shared" ca="1" si="1"/>
        <v>2023</v>
      </c>
      <c r="E32" s="20">
        <f ca="1">IF(E$6&lt;$C32,0,VLOOKUP(E$6,'MonteCarlo Policy Paths'!$A$2:$I$31,'Monte Carlo_WA Complance Price'!$B32+1,FALSE))</f>
        <v>0</v>
      </c>
      <c r="F32" s="21">
        <f ca="1">IF(F$6&lt;$C32,0,VLOOKUP(F$6,'MonteCarlo Policy Paths'!$A$2:$I$31,'Monte Carlo_WA Complance Price'!$B32+1,FALSE))</f>
        <v>82.346532180449415</v>
      </c>
      <c r="G32" s="21">
        <f ca="1">IF(G$6&lt;$C32,0,VLOOKUP(G$6,'MonteCarlo Policy Paths'!$A$2:$I$31,'Monte Carlo_WA Complance Price'!$B32+1,FALSE))</f>
        <v>84.002844861871253</v>
      </c>
      <c r="H32" s="21">
        <f ca="1">IF(H$6&lt;$C32,0,VLOOKUP(H$6,'MonteCarlo Policy Paths'!$A$2:$I$31,'Monte Carlo_WA Complance Price'!$B32+1,FALSE))</f>
        <v>85.659157543293105</v>
      </c>
      <c r="I32" s="21">
        <f ca="1">IF(I$6&lt;$C32,0,VLOOKUP(I$6,'MonteCarlo Policy Paths'!$A$2:$I$31,'Monte Carlo_WA Complance Price'!$B32+1,FALSE))</f>
        <v>86.918851036576825</v>
      </c>
      <c r="J32" s="21">
        <f ca="1">IF(J$6&lt;$C32,0,VLOOKUP(J$6,'MonteCarlo Policy Paths'!$A$2:$I$31,'Monte Carlo_WA Complance Price'!$B32+1,FALSE))</f>
        <v>88.178544529860531</v>
      </c>
      <c r="K32" s="21">
        <f ca="1">IF(K$6&lt;$C32,0,VLOOKUP(K$6,'MonteCarlo Policy Paths'!$A$2:$I$31,'Monte Carlo_WA Complance Price'!$B32+1,FALSE))</f>
        <v>89.438238023144251</v>
      </c>
      <c r="L32" s="21">
        <f ca="1">IF(L$6&lt;$C32,0,VLOOKUP(L$6,'MonteCarlo Policy Paths'!$A$2:$I$31,'Monte Carlo_WA Complance Price'!$B32+1,FALSE))</f>
        <v>90.697931516427971</v>
      </c>
      <c r="M32" s="21">
        <f ca="1">IF(M$6&lt;$C32,0,VLOOKUP(M$6,'MonteCarlo Policy Paths'!$A$2:$I$31,'Monte Carlo_WA Complance Price'!$B32+1,FALSE))</f>
        <v>91.95762500971172</v>
      </c>
      <c r="N32" s="21">
        <f ca="1">IF(N$6&lt;$C32,0,VLOOKUP(N$6,'MonteCarlo Policy Paths'!$A$2:$I$31,'Monte Carlo_WA Complance Price'!$B32+1,FALSE))</f>
        <v>93.21731850299544</v>
      </c>
      <c r="O32" s="21">
        <f ca="1">IF(O$6&lt;$C32,0,VLOOKUP(O$6,'MonteCarlo Policy Paths'!$A$2:$I$31,'Monte Carlo_WA Complance Price'!$B32+1,FALSE))</f>
        <v>94.47701199627916</v>
      </c>
      <c r="P32" s="21">
        <f ca="1">IF(P$6&lt;$C32,0,VLOOKUP(P$6,'MonteCarlo Policy Paths'!$A$2:$I$31,'Monte Carlo_WA Complance Price'!$B32+1,FALSE))</f>
        <v>95.73670548956288</v>
      </c>
      <c r="Q32" s="21">
        <f ca="1">IF(Q$6&lt;$C32,0,VLOOKUP(Q$6,'MonteCarlo Policy Paths'!$A$2:$I$31,'Monte Carlo_WA Complance Price'!$B32+1,FALSE))</f>
        <v>96.996398982846586</v>
      </c>
      <c r="R32" s="21">
        <f ca="1">IF(R$6&lt;$C32,0,VLOOKUP(R$6,'MonteCarlo Policy Paths'!$A$2:$I$31,'Monte Carlo_WA Complance Price'!$B32+1,FALSE))</f>
        <v>101.49317720655506</v>
      </c>
      <c r="S32" s="21">
        <f ca="1">IF(S$6&lt;$C32,0,VLOOKUP(S$6,'MonteCarlo Policy Paths'!$A$2:$I$31,'Monte Carlo_WA Complance Price'!$B32+1,FALSE))</f>
        <v>104.21949379267882</v>
      </c>
      <c r="T32" s="21">
        <f ca="1">IF(T$6&lt;$C32,0,VLOOKUP(T$6,'MonteCarlo Policy Paths'!$A$2:$I$31,'Monte Carlo_WA Complance Price'!$B32+1,FALSE))</f>
        <v>107.03810370059369</v>
      </c>
      <c r="U32" s="21">
        <f ca="1">IF(U$6&lt;$C32,0,VLOOKUP(U$6,'MonteCarlo Policy Paths'!$A$2:$I$31,'Monte Carlo_WA Complance Price'!$B32+1,FALSE))</f>
        <v>109.92690053835344</v>
      </c>
      <c r="V32" s="21">
        <f ca="1">IF(V$6&lt;$C32,0,VLOOKUP(V$6,'MonteCarlo Policy Paths'!$A$2:$I$31,'Monte Carlo_WA Complance Price'!$B32+1,FALSE))</f>
        <v>112.89757853003228</v>
      </c>
      <c r="W32" s="21">
        <f ca="1">IF(W$6&lt;$C32,0,VLOOKUP(W$6,'MonteCarlo Policy Paths'!$A$2:$I$31,'Monte Carlo_WA Complance Price'!$B32+1,FALSE))</f>
        <v>115.91943874780665</v>
      </c>
      <c r="X32" s="21">
        <f ca="1">IF(X$6&lt;$C32,0,VLOOKUP(X$6,'MonteCarlo Policy Paths'!$A$2:$I$31,'Monte Carlo_WA Complance Price'!$B32+1,FALSE))</f>
        <v>119.06733931122673</v>
      </c>
      <c r="Y32" s="21">
        <f ca="1">IF(Y$6&lt;$C32,0,VLOOKUP(Y$6,'MonteCarlo Policy Paths'!$A$2:$I$31,'Monte Carlo_WA Complance Price'!$B32+1,FALSE))</f>
        <v>122.25496395468721</v>
      </c>
      <c r="Z32" s="21">
        <f ca="1">IF(Z$6&lt;$C32,0,VLOOKUP(Z$6,'MonteCarlo Policy Paths'!$A$2:$I$31,'Monte Carlo_WA Complance Price'!$B32+1,FALSE))</f>
        <v>125.4992630232488</v>
      </c>
      <c r="AA32" s="21">
        <f ca="1">IF(AA$6&lt;$C32,0,VLOOKUP(AA$6,'MonteCarlo Policy Paths'!$A$2:$I$31,'Monte Carlo_WA Complance Price'!$B32+1,FALSE))</f>
        <v>128.82380079097237</v>
      </c>
      <c r="AB32" s="21">
        <f ca="1">IF(AB$6&lt;$C32,0,VLOOKUP(AB$6,'MonteCarlo Policy Paths'!$A$2:$I$31,'Monte Carlo_WA Complance Price'!$B32+1,FALSE))</f>
        <v>132.24028719953677</v>
      </c>
      <c r="AC32" s="21">
        <f ca="1">IF(AC$6&lt;$C32,0,VLOOKUP(AC$6,'MonteCarlo Policy Paths'!$A$2:$I$31,'Monte Carlo_WA Complance Price'!$B32+1,FALSE))</f>
        <v>135.74155640209787</v>
      </c>
      <c r="AD32" s="21">
        <f ca="1">IF(AD$6&lt;$C32,0,VLOOKUP(AD$6,'MonteCarlo Policy Paths'!$A$2:$I$31,'Monte Carlo_WA Complance Price'!$B32+1,FALSE))</f>
        <v>139.32654413598658</v>
      </c>
      <c r="AE32" s="21">
        <f ca="1">IF(AE$6&lt;$C32,0,VLOOKUP(AE$6,'MonteCarlo Policy Paths'!$A$2:$I$31,'Monte Carlo_WA Complance Price'!$B32+1,FALSE))</f>
        <v>142.9856742986068</v>
      </c>
      <c r="AF32" s="21">
        <f ca="1">IF(AF$6&lt;$C32,0,VLOOKUP(AF$6,'MonteCarlo Policy Paths'!$A$2:$I$31,'Monte Carlo_WA Complance Price'!$B32+1,FALSE))</f>
        <v>146.72361540812219</v>
      </c>
      <c r="AG32" s="22">
        <f ca="1">IF(AG$6&lt;$C32,0,VLOOKUP(AG$6,'MonteCarlo Policy Paths'!$A$2:$I$31,'Monte Carlo_WA Complance Price'!$B32+1,FALSE))</f>
        <v>150.52284977717397</v>
      </c>
      <c r="AI32" s="20">
        <f ca="1">E32*VLOOKUP(AI$6,'Greenhouse Gas Costs Avoided'!$A$2:$I$32,9,FALSE)</f>
        <v>0</v>
      </c>
      <c r="AJ32" s="21">
        <f ca="1">F32*VLOOKUP(AJ$6,'Greenhouse Gas Costs Avoided'!$A$2:$I$32,9,FALSE)</f>
        <v>5.2166744805659615</v>
      </c>
      <c r="AK32" s="21">
        <f ca="1">G32*VLOOKUP(AK$6,'Greenhouse Gas Costs Avoided'!$A$2:$I$32,9,FALSE)</f>
        <v>5.3216023247413169</v>
      </c>
      <c r="AL32" s="21">
        <f ca="1">H32*VLOOKUP(AL$6,'Greenhouse Gas Costs Avoided'!$A$2:$I$32,9,FALSE)</f>
        <v>5.4265301689166732</v>
      </c>
      <c r="AM32" s="21">
        <f ca="1">I32*VLOOKUP(AM$6,'Greenhouse Gas Costs Avoided'!$A$2:$I$32,9,FALSE)</f>
        <v>5.5063320831654474</v>
      </c>
      <c r="AN32" s="21">
        <f ca="1">J32*VLOOKUP(AN$6,'Greenhouse Gas Costs Avoided'!$A$2:$I$32,9,FALSE)</f>
        <v>5.5861339974142208</v>
      </c>
      <c r="AO32" s="21">
        <f ca="1">K32*VLOOKUP(AO$6,'Greenhouse Gas Costs Avoided'!$A$2:$I$32,9,FALSE)</f>
        <v>5.665935911662995</v>
      </c>
      <c r="AP32" s="21">
        <f ca="1">L32*VLOOKUP(AP$6,'Greenhouse Gas Costs Avoided'!$A$2:$I$32,9,FALSE)</f>
        <v>5.7457378259117702</v>
      </c>
      <c r="AQ32" s="21">
        <f ca="1">M32*VLOOKUP(AQ$6,'Greenhouse Gas Costs Avoided'!$A$2:$I$32,9,FALSE)</f>
        <v>5.8255397401605462</v>
      </c>
      <c r="AR32" s="21">
        <f ca="1">N32*VLOOKUP(AR$6,'Greenhouse Gas Costs Avoided'!$A$2:$I$32,9,FALSE)</f>
        <v>5.9053416544093205</v>
      </c>
      <c r="AS32" s="21">
        <f ca="1">O32*VLOOKUP(AS$6,'Greenhouse Gas Costs Avoided'!$A$2:$I$32,9,FALSE)</f>
        <v>5.9851435686580947</v>
      </c>
      <c r="AT32" s="21">
        <f ca="1">P32*VLOOKUP(AT$6,'Greenhouse Gas Costs Avoided'!$A$2:$I$32,9,FALSE)</f>
        <v>6.0649454829068699</v>
      </c>
      <c r="AU32" s="21">
        <f ca="1">Q32*VLOOKUP(AU$6,'Greenhouse Gas Costs Avoided'!$A$2:$I$32,9,FALSE)</f>
        <v>6.1447473971556432</v>
      </c>
      <c r="AV32" s="21">
        <f ca="1">R32*VLOOKUP(AV$6,'Greenhouse Gas Costs Avoided'!$A$2:$I$32,9,FALSE)</f>
        <v>6.4296194808152167</v>
      </c>
      <c r="AW32" s="21">
        <f ca="1">S32*VLOOKUP(AW$6,'Greenhouse Gas Costs Avoided'!$A$2:$I$32,9,FALSE)</f>
        <v>6.6023323538917609</v>
      </c>
      <c r="AX32" s="21">
        <f ca="1">T32*VLOOKUP(AX$6,'Greenhouse Gas Costs Avoided'!$A$2:$I$32,9,FALSE)</f>
        <v>6.7808920331878957</v>
      </c>
      <c r="AY32" s="21">
        <f ca="1">U32*VLOOKUP(AY$6,'Greenhouse Gas Costs Avoided'!$A$2:$I$32,9,FALSE)</f>
        <v>6.9638980729572149</v>
      </c>
      <c r="AZ32" s="21">
        <f ca="1">V32*VLOOKUP(AZ$6,'Greenhouse Gas Costs Avoided'!$A$2:$I$32,9,FALSE)</f>
        <v>7.1520913053717949</v>
      </c>
      <c r="BA32" s="21">
        <f ca="1">W32*VLOOKUP(BA$6,'Greenhouse Gas Costs Avoided'!$A$2:$I$32,9,FALSE)</f>
        <v>7.3435269452765404</v>
      </c>
      <c r="BB32" s="21">
        <f ca="1">X32*VLOOKUP(BB$6,'Greenhouse Gas Costs Avoided'!$A$2:$I$32,9,FALSE)</f>
        <v>7.5429472742415475</v>
      </c>
      <c r="BC32" s="21">
        <f ca="1">Y32*VLOOKUP(BC$6,'Greenhouse Gas Costs Avoided'!$A$2:$I$32,9,FALSE)</f>
        <v>7.744884134129272</v>
      </c>
      <c r="BD32" s="21">
        <f ca="1">Z32*VLOOKUP(BD$6,'Greenhouse Gas Costs Avoided'!$A$2:$I$32,9,FALSE)</f>
        <v>7.950411333759269</v>
      </c>
      <c r="BE32" s="21">
        <f ca="1">AA32*VLOOKUP(BE$6,'Greenhouse Gas Costs Avoided'!$A$2:$I$32,9,FALSE)</f>
        <v>8.161021676093501</v>
      </c>
      <c r="BF32" s="21">
        <f ca="1">AB32*VLOOKUP(BF$6,'Greenhouse Gas Costs Avoided'!$A$2:$I$32,9,FALSE)</f>
        <v>8.3774569890184303</v>
      </c>
      <c r="BG32" s="21">
        <f ca="1">AC32*VLOOKUP(BG$6,'Greenhouse Gas Costs Avoided'!$A$2:$I$32,9,FALSE)</f>
        <v>8.5992633142510115</v>
      </c>
      <c r="BH32" s="21">
        <f ca="1">AD32*VLOOKUP(BH$6,'Greenhouse Gas Costs Avoided'!$A$2:$I$32,9,FALSE)</f>
        <v>8.8263732304711304</v>
      </c>
      <c r="BI32" s="21">
        <f ca="1">AE32*VLOOKUP(BI$6,'Greenhouse Gas Costs Avoided'!$A$2:$I$32,9,FALSE)</f>
        <v>9.05818008905967</v>
      </c>
      <c r="BJ32" s="21">
        <f ca="1">AF32*VLOOKUP(BJ$6,'Greenhouse Gas Costs Avoided'!$A$2:$I$32,9,FALSE)</f>
        <v>9.2949796418706736</v>
      </c>
      <c r="BK32" s="22">
        <f ca="1">AG32*VLOOKUP(BK$6,'Greenhouse Gas Costs Avoided'!$A$2:$I$32,9,FALSE)</f>
        <v>9.5356621388007277</v>
      </c>
    </row>
    <row r="33" spans="1:63" x14ac:dyDescent="0.35">
      <c r="A33" s="11">
        <v>27</v>
      </c>
      <c r="B33" s="12">
        <f t="shared" ca="1" si="0"/>
        <v>1</v>
      </c>
      <c r="C33" s="13">
        <f t="shared" ca="1" si="1"/>
        <v>2023</v>
      </c>
      <c r="E33" s="20">
        <f ca="1">IF(E$6&lt;$C33,0,VLOOKUP(E$6,'MonteCarlo Policy Paths'!$A$2:$I$31,'Monte Carlo_WA Complance Price'!$B33+1,FALSE))</f>
        <v>0</v>
      </c>
      <c r="F33" s="21">
        <f ca="1">IF(F$6&lt;$C33,0,VLOOKUP(F$6,'MonteCarlo Policy Paths'!$A$2:$I$31,'Monte Carlo_WA Complance Price'!$B33+1,FALSE))</f>
        <v>82.346532180449415</v>
      </c>
      <c r="G33" s="21">
        <f ca="1">IF(G$6&lt;$C33,0,VLOOKUP(G$6,'MonteCarlo Policy Paths'!$A$2:$I$31,'Monte Carlo_WA Complance Price'!$B33+1,FALSE))</f>
        <v>84.002844861871253</v>
      </c>
      <c r="H33" s="21">
        <f ca="1">IF(H$6&lt;$C33,0,VLOOKUP(H$6,'MonteCarlo Policy Paths'!$A$2:$I$31,'Monte Carlo_WA Complance Price'!$B33+1,FALSE))</f>
        <v>85.659157543293105</v>
      </c>
      <c r="I33" s="21">
        <f ca="1">IF(I$6&lt;$C33,0,VLOOKUP(I$6,'MonteCarlo Policy Paths'!$A$2:$I$31,'Monte Carlo_WA Complance Price'!$B33+1,FALSE))</f>
        <v>86.918851036576825</v>
      </c>
      <c r="J33" s="21">
        <f ca="1">IF(J$6&lt;$C33,0,VLOOKUP(J$6,'MonteCarlo Policy Paths'!$A$2:$I$31,'Monte Carlo_WA Complance Price'!$B33+1,FALSE))</f>
        <v>88.178544529860531</v>
      </c>
      <c r="K33" s="21">
        <f ca="1">IF(K$6&lt;$C33,0,VLOOKUP(K$6,'MonteCarlo Policy Paths'!$A$2:$I$31,'Monte Carlo_WA Complance Price'!$B33+1,FALSE))</f>
        <v>89.438238023144251</v>
      </c>
      <c r="L33" s="21">
        <f ca="1">IF(L$6&lt;$C33,0,VLOOKUP(L$6,'MonteCarlo Policy Paths'!$A$2:$I$31,'Monte Carlo_WA Complance Price'!$B33+1,FALSE))</f>
        <v>90.697931516427971</v>
      </c>
      <c r="M33" s="21">
        <f ca="1">IF(M$6&lt;$C33,0,VLOOKUP(M$6,'MonteCarlo Policy Paths'!$A$2:$I$31,'Monte Carlo_WA Complance Price'!$B33+1,FALSE))</f>
        <v>91.95762500971172</v>
      </c>
      <c r="N33" s="21">
        <f ca="1">IF(N$6&lt;$C33,0,VLOOKUP(N$6,'MonteCarlo Policy Paths'!$A$2:$I$31,'Monte Carlo_WA Complance Price'!$B33+1,FALSE))</f>
        <v>93.21731850299544</v>
      </c>
      <c r="O33" s="21">
        <f ca="1">IF(O$6&lt;$C33,0,VLOOKUP(O$6,'MonteCarlo Policy Paths'!$A$2:$I$31,'Monte Carlo_WA Complance Price'!$B33+1,FALSE))</f>
        <v>94.47701199627916</v>
      </c>
      <c r="P33" s="21">
        <f ca="1">IF(P$6&lt;$C33,0,VLOOKUP(P$6,'MonteCarlo Policy Paths'!$A$2:$I$31,'Monte Carlo_WA Complance Price'!$B33+1,FALSE))</f>
        <v>95.73670548956288</v>
      </c>
      <c r="Q33" s="21">
        <f ca="1">IF(Q$6&lt;$C33,0,VLOOKUP(Q$6,'MonteCarlo Policy Paths'!$A$2:$I$31,'Monte Carlo_WA Complance Price'!$B33+1,FALSE))</f>
        <v>96.996398982846586</v>
      </c>
      <c r="R33" s="21">
        <f ca="1">IF(R$6&lt;$C33,0,VLOOKUP(R$6,'MonteCarlo Policy Paths'!$A$2:$I$31,'Monte Carlo_WA Complance Price'!$B33+1,FALSE))</f>
        <v>98.25609247613032</v>
      </c>
      <c r="S33" s="21">
        <f ca="1">IF(S$6&lt;$C33,0,VLOOKUP(S$6,'MonteCarlo Policy Paths'!$A$2:$I$31,'Monte Carlo_WA Complance Price'!$B33+1,FALSE))</f>
        <v>99.65157958594628</v>
      </c>
      <c r="T33" s="21">
        <f ca="1">IF(T$6&lt;$C33,0,VLOOKUP(T$6,'MonteCarlo Policy Paths'!$A$2:$I$31,'Monte Carlo_WA Complance Price'!$B33+1,FALSE))</f>
        <v>101.04706669576224</v>
      </c>
      <c r="U33" s="21">
        <f ca="1">IF(U$6&lt;$C33,0,VLOOKUP(U$6,'MonteCarlo Policy Paths'!$A$2:$I$31,'Monte Carlo_WA Complance Price'!$B33+1,FALSE))</f>
        <v>102.4425538055782</v>
      </c>
      <c r="V33" s="21">
        <f ca="1">IF(V$6&lt;$C33,0,VLOOKUP(V$6,'MonteCarlo Policy Paths'!$A$2:$I$31,'Monte Carlo_WA Complance Price'!$B33+1,FALSE))</f>
        <v>103.83804091539416</v>
      </c>
      <c r="W33" s="21">
        <f ca="1">IF(W$6&lt;$C33,0,VLOOKUP(W$6,'MonteCarlo Policy Paths'!$A$2:$I$31,'Monte Carlo_WA Complance Price'!$B33+1,FALSE))</f>
        <v>105.23352802521011</v>
      </c>
      <c r="X33" s="21">
        <f ca="1">IF(X$6&lt;$C33,0,VLOOKUP(X$6,'MonteCarlo Policy Paths'!$A$2:$I$31,'Monte Carlo_WA Complance Price'!$B33+1,FALSE))</f>
        <v>106.47156953138905</v>
      </c>
      <c r="Y33" s="21">
        <f ca="1">IF(Y$6&lt;$C33,0,VLOOKUP(Y$6,'MonteCarlo Policy Paths'!$A$2:$I$31,'Monte Carlo_WA Complance Price'!$B33+1,FALSE))</f>
        <v>107.709611037568</v>
      </c>
      <c r="Z33" s="21">
        <f ca="1">IF(Z$6&lt;$C33,0,VLOOKUP(Z$6,'MonteCarlo Policy Paths'!$A$2:$I$31,'Monte Carlo_WA Complance Price'!$B33+1,FALSE))</f>
        <v>108.94765254374694</v>
      </c>
      <c r="AA33" s="21">
        <f ca="1">IF(AA$6&lt;$C33,0,VLOOKUP(AA$6,'MonteCarlo Policy Paths'!$A$2:$I$31,'Monte Carlo_WA Complance Price'!$B33+1,FALSE))</f>
        <v>110.18569404992589</v>
      </c>
      <c r="AB33" s="21">
        <f ca="1">IF(AB$6&lt;$C33,0,VLOOKUP(AB$6,'MonteCarlo Policy Paths'!$A$2:$I$31,'Monte Carlo_WA Complance Price'!$B33+1,FALSE))</f>
        <v>111.42373555610482</v>
      </c>
      <c r="AC33" s="21">
        <f ca="1">IF(AC$6&lt;$C33,0,VLOOKUP(AC$6,'MonteCarlo Policy Paths'!$A$2:$I$31,'Monte Carlo_WA Complance Price'!$B33+1,FALSE))</f>
        <v>112.86811731331359</v>
      </c>
      <c r="AD33" s="21">
        <f ca="1">IF(AD$6&lt;$C33,0,VLOOKUP(AD$6,'MonteCarlo Policy Paths'!$A$2:$I$31,'Monte Carlo_WA Complance Price'!$B33+1,FALSE))</f>
        <v>114.31249907052236</v>
      </c>
      <c r="AE33" s="21">
        <f ca="1">IF(AE$6&lt;$C33,0,VLOOKUP(AE$6,'MonteCarlo Policy Paths'!$A$2:$I$31,'Monte Carlo_WA Complance Price'!$B33+1,FALSE))</f>
        <v>115.75688082773114</v>
      </c>
      <c r="AF33" s="21">
        <f ca="1">IF(AF$6&lt;$C33,0,VLOOKUP(AF$6,'MonteCarlo Policy Paths'!$A$2:$I$31,'Monte Carlo_WA Complance Price'!$B33+1,FALSE))</f>
        <v>117.20126258493991</v>
      </c>
      <c r="AG33" s="22">
        <f ca="1">IF(AG$6&lt;$C33,0,VLOOKUP(AG$6,'MonteCarlo Policy Paths'!$A$2:$I$31,'Monte Carlo_WA Complance Price'!$B33+1,FALSE))</f>
        <v>118.64564434214866</v>
      </c>
      <c r="AI33" s="20">
        <f ca="1">E33*VLOOKUP(AI$6,'Greenhouse Gas Costs Avoided'!$A$2:$I$32,9,FALSE)</f>
        <v>0</v>
      </c>
      <c r="AJ33" s="21">
        <f ca="1">F33*VLOOKUP(AJ$6,'Greenhouse Gas Costs Avoided'!$A$2:$I$32,9,FALSE)</f>
        <v>5.2166744805659615</v>
      </c>
      <c r="AK33" s="21">
        <f ca="1">G33*VLOOKUP(AK$6,'Greenhouse Gas Costs Avoided'!$A$2:$I$32,9,FALSE)</f>
        <v>5.3216023247413169</v>
      </c>
      <c r="AL33" s="21">
        <f ca="1">H33*VLOOKUP(AL$6,'Greenhouse Gas Costs Avoided'!$A$2:$I$32,9,FALSE)</f>
        <v>5.4265301689166732</v>
      </c>
      <c r="AM33" s="21">
        <f ca="1">I33*VLOOKUP(AM$6,'Greenhouse Gas Costs Avoided'!$A$2:$I$32,9,FALSE)</f>
        <v>5.5063320831654474</v>
      </c>
      <c r="AN33" s="21">
        <f ca="1">J33*VLOOKUP(AN$6,'Greenhouse Gas Costs Avoided'!$A$2:$I$32,9,FALSE)</f>
        <v>5.5861339974142208</v>
      </c>
      <c r="AO33" s="21">
        <f ca="1">K33*VLOOKUP(AO$6,'Greenhouse Gas Costs Avoided'!$A$2:$I$32,9,FALSE)</f>
        <v>5.665935911662995</v>
      </c>
      <c r="AP33" s="21">
        <f ca="1">L33*VLOOKUP(AP$6,'Greenhouse Gas Costs Avoided'!$A$2:$I$32,9,FALSE)</f>
        <v>5.7457378259117702</v>
      </c>
      <c r="AQ33" s="21">
        <f ca="1">M33*VLOOKUP(AQ$6,'Greenhouse Gas Costs Avoided'!$A$2:$I$32,9,FALSE)</f>
        <v>5.8255397401605462</v>
      </c>
      <c r="AR33" s="21">
        <f ca="1">N33*VLOOKUP(AR$6,'Greenhouse Gas Costs Avoided'!$A$2:$I$32,9,FALSE)</f>
        <v>5.9053416544093205</v>
      </c>
      <c r="AS33" s="21">
        <f ca="1">O33*VLOOKUP(AS$6,'Greenhouse Gas Costs Avoided'!$A$2:$I$32,9,FALSE)</f>
        <v>5.9851435686580947</v>
      </c>
      <c r="AT33" s="21">
        <f ca="1">P33*VLOOKUP(AT$6,'Greenhouse Gas Costs Avoided'!$A$2:$I$32,9,FALSE)</f>
        <v>6.0649454829068699</v>
      </c>
      <c r="AU33" s="21">
        <f ca="1">Q33*VLOOKUP(AU$6,'Greenhouse Gas Costs Avoided'!$A$2:$I$32,9,FALSE)</f>
        <v>6.1447473971556432</v>
      </c>
      <c r="AV33" s="21">
        <f ca="1">R33*VLOOKUP(AV$6,'Greenhouse Gas Costs Avoided'!$A$2:$I$32,9,FALSE)</f>
        <v>6.2245493114044184</v>
      </c>
      <c r="AW33" s="21">
        <f ca="1">S33*VLOOKUP(AW$6,'Greenhouse Gas Costs Avoided'!$A$2:$I$32,9,FALSE)</f>
        <v>6.312953786990386</v>
      </c>
      <c r="AX33" s="21">
        <f ca="1">T33*VLOOKUP(AX$6,'Greenhouse Gas Costs Avoided'!$A$2:$I$32,9,FALSE)</f>
        <v>6.4013582625763545</v>
      </c>
      <c r="AY33" s="21">
        <f ca="1">U33*VLOOKUP(AY$6,'Greenhouse Gas Costs Avoided'!$A$2:$I$32,9,FALSE)</f>
        <v>6.4897627381623222</v>
      </c>
      <c r="AZ33" s="21">
        <f ca="1">V33*VLOOKUP(AZ$6,'Greenhouse Gas Costs Avoided'!$A$2:$I$32,9,FALSE)</f>
        <v>6.5781672137482907</v>
      </c>
      <c r="BA33" s="21">
        <f ca="1">W33*VLOOKUP(BA$6,'Greenhouse Gas Costs Avoided'!$A$2:$I$32,9,FALSE)</f>
        <v>6.6665716893342575</v>
      </c>
      <c r="BB33" s="21">
        <f ca="1">X33*VLOOKUP(BB$6,'Greenhouse Gas Costs Avoided'!$A$2:$I$32,9,FALSE)</f>
        <v>6.7450019445028957</v>
      </c>
      <c r="BC33" s="21">
        <f ca="1">Y33*VLOOKUP(BC$6,'Greenhouse Gas Costs Avoided'!$A$2:$I$32,9,FALSE)</f>
        <v>6.8234321996715348</v>
      </c>
      <c r="BD33" s="21">
        <f ca="1">Z33*VLOOKUP(BD$6,'Greenhouse Gas Costs Avoided'!$A$2:$I$32,9,FALSE)</f>
        <v>6.901862454840173</v>
      </c>
      <c r="BE33" s="21">
        <f ca="1">AA33*VLOOKUP(BE$6,'Greenhouse Gas Costs Avoided'!$A$2:$I$32,9,FALSE)</f>
        <v>6.9802927100088112</v>
      </c>
      <c r="BF33" s="21">
        <f ca="1">AB33*VLOOKUP(BF$6,'Greenhouse Gas Costs Avoided'!$A$2:$I$32,9,FALSE)</f>
        <v>7.0587229651774486</v>
      </c>
      <c r="BG33" s="21">
        <f ca="1">AC33*VLOOKUP(BG$6,'Greenhouse Gas Costs Avoided'!$A$2:$I$32,9,FALSE)</f>
        <v>7.1502249295408609</v>
      </c>
      <c r="BH33" s="21">
        <f ca="1">AD33*VLOOKUP(BH$6,'Greenhouse Gas Costs Avoided'!$A$2:$I$32,9,FALSE)</f>
        <v>7.2417268939042723</v>
      </c>
      <c r="BI33" s="21">
        <f ca="1">AE33*VLOOKUP(BI$6,'Greenhouse Gas Costs Avoided'!$A$2:$I$32,9,FALSE)</f>
        <v>7.3332288582676846</v>
      </c>
      <c r="BJ33" s="21">
        <f ca="1">AF33*VLOOKUP(BJ$6,'Greenhouse Gas Costs Avoided'!$A$2:$I$32,9,FALSE)</f>
        <v>7.424730822631096</v>
      </c>
      <c r="BK33" s="22">
        <f ca="1">AG33*VLOOKUP(BK$6,'Greenhouse Gas Costs Avoided'!$A$2:$I$32,9,FALSE)</f>
        <v>7.5162327869945065</v>
      </c>
    </row>
    <row r="34" spans="1:63" x14ac:dyDescent="0.35">
      <c r="A34" s="11">
        <v>28</v>
      </c>
      <c r="B34" s="12">
        <f t="shared" ca="1" si="0"/>
        <v>2</v>
      </c>
      <c r="C34" s="13">
        <f t="shared" ca="1" si="1"/>
        <v>2023</v>
      </c>
      <c r="E34" s="20">
        <f ca="1">IF(E$6&lt;$C34,0,VLOOKUP(E$6,'MonteCarlo Policy Paths'!$A$2:$I$31,'Monte Carlo_WA Complance Price'!$B34+1,FALSE))</f>
        <v>0</v>
      </c>
      <c r="F34" s="21">
        <f ca="1">IF(F$6&lt;$C34,0,VLOOKUP(F$6,'MonteCarlo Policy Paths'!$A$2:$I$31,'Monte Carlo_WA Complance Price'!$B34+1,FALSE))</f>
        <v>82.346532180449415</v>
      </c>
      <c r="G34" s="21">
        <f ca="1">IF(G$6&lt;$C34,0,VLOOKUP(G$6,'MonteCarlo Policy Paths'!$A$2:$I$31,'Monte Carlo_WA Complance Price'!$B34+1,FALSE))</f>
        <v>84.002844861871253</v>
      </c>
      <c r="H34" s="21">
        <f ca="1">IF(H$6&lt;$C34,0,VLOOKUP(H$6,'MonteCarlo Policy Paths'!$A$2:$I$31,'Monte Carlo_WA Complance Price'!$B34+1,FALSE))</f>
        <v>85.659157543293105</v>
      </c>
      <c r="I34" s="21">
        <f ca="1">IF(I$6&lt;$C34,0,VLOOKUP(I$6,'MonteCarlo Policy Paths'!$A$2:$I$31,'Monte Carlo_WA Complance Price'!$B34+1,FALSE))</f>
        <v>86.918851036576825</v>
      </c>
      <c r="J34" s="21">
        <f ca="1">IF(J$6&lt;$C34,0,VLOOKUP(J$6,'MonteCarlo Policy Paths'!$A$2:$I$31,'Monte Carlo_WA Complance Price'!$B34+1,FALSE))</f>
        <v>88.178544529860531</v>
      </c>
      <c r="K34" s="21">
        <f ca="1">IF(K$6&lt;$C34,0,VLOOKUP(K$6,'MonteCarlo Policy Paths'!$A$2:$I$31,'Monte Carlo_WA Complance Price'!$B34+1,FALSE))</f>
        <v>89.438238023144251</v>
      </c>
      <c r="L34" s="21">
        <f ca="1">IF(L$6&lt;$C34,0,VLOOKUP(L$6,'MonteCarlo Policy Paths'!$A$2:$I$31,'Monte Carlo_WA Complance Price'!$B34+1,FALSE))</f>
        <v>90.697931516427971</v>
      </c>
      <c r="M34" s="21">
        <f ca="1">IF(M$6&lt;$C34,0,VLOOKUP(M$6,'MonteCarlo Policy Paths'!$A$2:$I$31,'Monte Carlo_WA Complance Price'!$B34+1,FALSE))</f>
        <v>91.95762500971172</v>
      </c>
      <c r="N34" s="21">
        <f ca="1">IF(N$6&lt;$C34,0,VLOOKUP(N$6,'MonteCarlo Policy Paths'!$A$2:$I$31,'Monte Carlo_WA Complance Price'!$B34+1,FALSE))</f>
        <v>93.21731850299544</v>
      </c>
      <c r="O34" s="21">
        <f ca="1">IF(O$6&lt;$C34,0,VLOOKUP(O$6,'MonteCarlo Policy Paths'!$A$2:$I$31,'Monte Carlo_WA Complance Price'!$B34+1,FALSE))</f>
        <v>94.47701199627916</v>
      </c>
      <c r="P34" s="21">
        <f ca="1">IF(P$6&lt;$C34,0,VLOOKUP(P$6,'MonteCarlo Policy Paths'!$A$2:$I$31,'Monte Carlo_WA Complance Price'!$B34+1,FALSE))</f>
        <v>95.73670548956288</v>
      </c>
      <c r="Q34" s="21">
        <f ca="1">IF(Q$6&lt;$C34,0,VLOOKUP(Q$6,'MonteCarlo Policy Paths'!$A$2:$I$31,'Monte Carlo_WA Complance Price'!$B34+1,FALSE))</f>
        <v>96.996398982846586</v>
      </c>
      <c r="R34" s="21">
        <f ca="1">IF(R$6&lt;$C34,0,VLOOKUP(R$6,'MonteCarlo Policy Paths'!$A$2:$I$31,'Monte Carlo_WA Complance Price'!$B34+1,FALSE))</f>
        <v>98.25609247613032</v>
      </c>
      <c r="S34" s="21">
        <f ca="1">IF(S$6&lt;$C34,0,VLOOKUP(S$6,'MonteCarlo Policy Paths'!$A$2:$I$31,'Monte Carlo_WA Complance Price'!$B34+1,FALSE))</f>
        <v>99.65157958594628</v>
      </c>
      <c r="T34" s="21">
        <f ca="1">IF(T$6&lt;$C34,0,VLOOKUP(T$6,'MonteCarlo Policy Paths'!$A$2:$I$31,'Monte Carlo_WA Complance Price'!$B34+1,FALSE))</f>
        <v>101.04706669576224</v>
      </c>
      <c r="U34" s="21">
        <f ca="1">IF(U$6&lt;$C34,0,VLOOKUP(U$6,'MonteCarlo Policy Paths'!$A$2:$I$31,'Monte Carlo_WA Complance Price'!$B34+1,FALSE))</f>
        <v>102.4425538055782</v>
      </c>
      <c r="V34" s="21">
        <f ca="1">IF(V$6&lt;$C34,0,VLOOKUP(V$6,'MonteCarlo Policy Paths'!$A$2:$I$31,'Monte Carlo_WA Complance Price'!$B34+1,FALSE))</f>
        <v>103.83804091539416</v>
      </c>
      <c r="W34" s="21">
        <f ca="1">IF(W$6&lt;$C34,0,VLOOKUP(W$6,'MonteCarlo Policy Paths'!$A$2:$I$31,'Monte Carlo_WA Complance Price'!$B34+1,FALSE))</f>
        <v>105.23352802521011</v>
      </c>
      <c r="X34" s="21">
        <f ca="1">IF(X$6&lt;$C34,0,VLOOKUP(X$6,'MonteCarlo Policy Paths'!$A$2:$I$31,'Monte Carlo_WA Complance Price'!$B34+1,FALSE))</f>
        <v>106.47156953138905</v>
      </c>
      <c r="Y34" s="21">
        <f ca="1">IF(Y$6&lt;$C34,0,VLOOKUP(Y$6,'MonteCarlo Policy Paths'!$A$2:$I$31,'Monte Carlo_WA Complance Price'!$B34+1,FALSE))</f>
        <v>107.709611037568</v>
      </c>
      <c r="Z34" s="21">
        <f ca="1">IF(Z$6&lt;$C34,0,VLOOKUP(Z$6,'MonteCarlo Policy Paths'!$A$2:$I$31,'Monte Carlo_WA Complance Price'!$B34+1,FALSE))</f>
        <v>108.94765254374694</v>
      </c>
      <c r="AA34" s="21">
        <f ca="1">IF(AA$6&lt;$C34,0,VLOOKUP(AA$6,'MonteCarlo Policy Paths'!$A$2:$I$31,'Monte Carlo_WA Complance Price'!$B34+1,FALSE))</f>
        <v>110.18569404992589</v>
      </c>
      <c r="AB34" s="21">
        <f ca="1">IF(AB$6&lt;$C34,0,VLOOKUP(AB$6,'MonteCarlo Policy Paths'!$A$2:$I$31,'Monte Carlo_WA Complance Price'!$B34+1,FALSE))</f>
        <v>111.42373555610482</v>
      </c>
      <c r="AC34" s="21">
        <f ca="1">IF(AC$6&lt;$C34,0,VLOOKUP(AC$6,'MonteCarlo Policy Paths'!$A$2:$I$31,'Monte Carlo_WA Complance Price'!$B34+1,FALSE))</f>
        <v>112.86811731331359</v>
      </c>
      <c r="AD34" s="21">
        <f ca="1">IF(AD$6&lt;$C34,0,VLOOKUP(AD$6,'MonteCarlo Policy Paths'!$A$2:$I$31,'Monte Carlo_WA Complance Price'!$B34+1,FALSE))</f>
        <v>114.31249907052236</v>
      </c>
      <c r="AE34" s="21">
        <f ca="1">IF(AE$6&lt;$C34,0,VLOOKUP(AE$6,'MonteCarlo Policy Paths'!$A$2:$I$31,'Monte Carlo_WA Complance Price'!$B34+1,FALSE))</f>
        <v>115.75688082773114</v>
      </c>
      <c r="AF34" s="21">
        <f ca="1">IF(AF$6&lt;$C34,0,VLOOKUP(AF$6,'MonteCarlo Policy Paths'!$A$2:$I$31,'Monte Carlo_WA Complance Price'!$B34+1,FALSE))</f>
        <v>117.20126258493991</v>
      </c>
      <c r="AG34" s="22">
        <f ca="1">IF(AG$6&lt;$C34,0,VLOOKUP(AG$6,'MonteCarlo Policy Paths'!$A$2:$I$31,'Monte Carlo_WA Complance Price'!$B34+1,FALSE))</f>
        <v>120.41827982173916</v>
      </c>
      <c r="AI34" s="20">
        <f ca="1">E34*VLOOKUP(AI$6,'Greenhouse Gas Costs Avoided'!$A$2:$I$32,9,FALSE)</f>
        <v>0</v>
      </c>
      <c r="AJ34" s="21">
        <f ca="1">F34*VLOOKUP(AJ$6,'Greenhouse Gas Costs Avoided'!$A$2:$I$32,9,FALSE)</f>
        <v>5.2166744805659615</v>
      </c>
      <c r="AK34" s="21">
        <f ca="1">G34*VLOOKUP(AK$6,'Greenhouse Gas Costs Avoided'!$A$2:$I$32,9,FALSE)</f>
        <v>5.3216023247413169</v>
      </c>
      <c r="AL34" s="21">
        <f ca="1">H34*VLOOKUP(AL$6,'Greenhouse Gas Costs Avoided'!$A$2:$I$32,9,FALSE)</f>
        <v>5.4265301689166732</v>
      </c>
      <c r="AM34" s="21">
        <f ca="1">I34*VLOOKUP(AM$6,'Greenhouse Gas Costs Avoided'!$A$2:$I$32,9,FALSE)</f>
        <v>5.5063320831654474</v>
      </c>
      <c r="AN34" s="21">
        <f ca="1">J34*VLOOKUP(AN$6,'Greenhouse Gas Costs Avoided'!$A$2:$I$32,9,FALSE)</f>
        <v>5.5861339974142208</v>
      </c>
      <c r="AO34" s="21">
        <f ca="1">K34*VLOOKUP(AO$6,'Greenhouse Gas Costs Avoided'!$A$2:$I$32,9,FALSE)</f>
        <v>5.665935911662995</v>
      </c>
      <c r="AP34" s="21">
        <f ca="1">L34*VLOOKUP(AP$6,'Greenhouse Gas Costs Avoided'!$A$2:$I$32,9,FALSE)</f>
        <v>5.7457378259117702</v>
      </c>
      <c r="AQ34" s="21">
        <f ca="1">M34*VLOOKUP(AQ$6,'Greenhouse Gas Costs Avoided'!$A$2:$I$32,9,FALSE)</f>
        <v>5.8255397401605462</v>
      </c>
      <c r="AR34" s="21">
        <f ca="1">N34*VLOOKUP(AR$6,'Greenhouse Gas Costs Avoided'!$A$2:$I$32,9,FALSE)</f>
        <v>5.9053416544093205</v>
      </c>
      <c r="AS34" s="21">
        <f ca="1">O34*VLOOKUP(AS$6,'Greenhouse Gas Costs Avoided'!$A$2:$I$32,9,FALSE)</f>
        <v>5.9851435686580947</v>
      </c>
      <c r="AT34" s="21">
        <f ca="1">P34*VLOOKUP(AT$6,'Greenhouse Gas Costs Avoided'!$A$2:$I$32,9,FALSE)</f>
        <v>6.0649454829068699</v>
      </c>
      <c r="AU34" s="21">
        <f ca="1">Q34*VLOOKUP(AU$6,'Greenhouse Gas Costs Avoided'!$A$2:$I$32,9,FALSE)</f>
        <v>6.1447473971556432</v>
      </c>
      <c r="AV34" s="21">
        <f ca="1">R34*VLOOKUP(AV$6,'Greenhouse Gas Costs Avoided'!$A$2:$I$32,9,FALSE)</f>
        <v>6.2245493114044184</v>
      </c>
      <c r="AW34" s="21">
        <f ca="1">S34*VLOOKUP(AW$6,'Greenhouse Gas Costs Avoided'!$A$2:$I$32,9,FALSE)</f>
        <v>6.312953786990386</v>
      </c>
      <c r="AX34" s="21">
        <f ca="1">T34*VLOOKUP(AX$6,'Greenhouse Gas Costs Avoided'!$A$2:$I$32,9,FALSE)</f>
        <v>6.4013582625763545</v>
      </c>
      <c r="AY34" s="21">
        <f ca="1">U34*VLOOKUP(AY$6,'Greenhouse Gas Costs Avoided'!$A$2:$I$32,9,FALSE)</f>
        <v>6.4897627381623222</v>
      </c>
      <c r="AZ34" s="21">
        <f ca="1">V34*VLOOKUP(AZ$6,'Greenhouse Gas Costs Avoided'!$A$2:$I$32,9,FALSE)</f>
        <v>6.5781672137482907</v>
      </c>
      <c r="BA34" s="21">
        <f ca="1">W34*VLOOKUP(BA$6,'Greenhouse Gas Costs Avoided'!$A$2:$I$32,9,FALSE)</f>
        <v>6.6665716893342575</v>
      </c>
      <c r="BB34" s="21">
        <f ca="1">X34*VLOOKUP(BB$6,'Greenhouse Gas Costs Avoided'!$A$2:$I$32,9,FALSE)</f>
        <v>6.7450019445028957</v>
      </c>
      <c r="BC34" s="21">
        <f ca="1">Y34*VLOOKUP(BC$6,'Greenhouse Gas Costs Avoided'!$A$2:$I$32,9,FALSE)</f>
        <v>6.8234321996715348</v>
      </c>
      <c r="BD34" s="21">
        <f ca="1">Z34*VLOOKUP(BD$6,'Greenhouse Gas Costs Avoided'!$A$2:$I$32,9,FALSE)</f>
        <v>6.901862454840173</v>
      </c>
      <c r="BE34" s="21">
        <f ca="1">AA34*VLOOKUP(BE$6,'Greenhouse Gas Costs Avoided'!$A$2:$I$32,9,FALSE)</f>
        <v>6.9802927100088112</v>
      </c>
      <c r="BF34" s="21">
        <f ca="1">AB34*VLOOKUP(BF$6,'Greenhouse Gas Costs Avoided'!$A$2:$I$32,9,FALSE)</f>
        <v>7.0587229651774486</v>
      </c>
      <c r="BG34" s="21">
        <f ca="1">AC34*VLOOKUP(BG$6,'Greenhouse Gas Costs Avoided'!$A$2:$I$32,9,FALSE)</f>
        <v>7.1502249295408609</v>
      </c>
      <c r="BH34" s="21">
        <f ca="1">AD34*VLOOKUP(BH$6,'Greenhouse Gas Costs Avoided'!$A$2:$I$32,9,FALSE)</f>
        <v>7.2417268939042723</v>
      </c>
      <c r="BI34" s="21">
        <f ca="1">AE34*VLOOKUP(BI$6,'Greenhouse Gas Costs Avoided'!$A$2:$I$32,9,FALSE)</f>
        <v>7.3332288582676846</v>
      </c>
      <c r="BJ34" s="21">
        <f ca="1">AF34*VLOOKUP(BJ$6,'Greenhouse Gas Costs Avoided'!$A$2:$I$32,9,FALSE)</f>
        <v>7.424730822631096</v>
      </c>
      <c r="BK34" s="22">
        <f ca="1">AG34*VLOOKUP(BK$6,'Greenhouse Gas Costs Avoided'!$A$2:$I$32,9,FALSE)</f>
        <v>7.6285297110405814</v>
      </c>
    </row>
    <row r="35" spans="1:63" x14ac:dyDescent="0.35">
      <c r="A35" s="11">
        <v>29</v>
      </c>
      <c r="B35" s="12">
        <f t="shared" ca="1" si="0"/>
        <v>2</v>
      </c>
      <c r="C35" s="13">
        <f t="shared" ca="1" si="1"/>
        <v>2023</v>
      </c>
      <c r="E35" s="20">
        <f ca="1">IF(E$6&lt;$C35,0,VLOOKUP(E$6,'MonteCarlo Policy Paths'!$A$2:$I$31,'Monte Carlo_WA Complance Price'!$B35+1,FALSE))</f>
        <v>0</v>
      </c>
      <c r="F35" s="21">
        <f ca="1">IF(F$6&lt;$C35,0,VLOOKUP(F$6,'MonteCarlo Policy Paths'!$A$2:$I$31,'Monte Carlo_WA Complance Price'!$B35+1,FALSE))</f>
        <v>82.346532180449415</v>
      </c>
      <c r="G35" s="21">
        <f ca="1">IF(G$6&lt;$C35,0,VLOOKUP(G$6,'MonteCarlo Policy Paths'!$A$2:$I$31,'Monte Carlo_WA Complance Price'!$B35+1,FALSE))</f>
        <v>84.002844861871253</v>
      </c>
      <c r="H35" s="21">
        <f ca="1">IF(H$6&lt;$C35,0,VLOOKUP(H$6,'MonteCarlo Policy Paths'!$A$2:$I$31,'Monte Carlo_WA Complance Price'!$B35+1,FALSE))</f>
        <v>85.659157543293105</v>
      </c>
      <c r="I35" s="21">
        <f ca="1">IF(I$6&lt;$C35,0,VLOOKUP(I$6,'MonteCarlo Policy Paths'!$A$2:$I$31,'Monte Carlo_WA Complance Price'!$B35+1,FALSE))</f>
        <v>86.918851036576825</v>
      </c>
      <c r="J35" s="21">
        <f ca="1">IF(J$6&lt;$C35,0,VLOOKUP(J$6,'MonteCarlo Policy Paths'!$A$2:$I$31,'Monte Carlo_WA Complance Price'!$B35+1,FALSE))</f>
        <v>88.178544529860531</v>
      </c>
      <c r="K35" s="21">
        <f ca="1">IF(K$6&lt;$C35,0,VLOOKUP(K$6,'MonteCarlo Policy Paths'!$A$2:$I$31,'Monte Carlo_WA Complance Price'!$B35+1,FALSE))</f>
        <v>89.438238023144251</v>
      </c>
      <c r="L35" s="21">
        <f ca="1">IF(L$6&lt;$C35,0,VLOOKUP(L$6,'MonteCarlo Policy Paths'!$A$2:$I$31,'Monte Carlo_WA Complance Price'!$B35+1,FALSE))</f>
        <v>90.697931516427971</v>
      </c>
      <c r="M35" s="21">
        <f ca="1">IF(M$6&lt;$C35,0,VLOOKUP(M$6,'MonteCarlo Policy Paths'!$A$2:$I$31,'Monte Carlo_WA Complance Price'!$B35+1,FALSE))</f>
        <v>91.95762500971172</v>
      </c>
      <c r="N35" s="21">
        <f ca="1">IF(N$6&lt;$C35,0,VLOOKUP(N$6,'MonteCarlo Policy Paths'!$A$2:$I$31,'Monte Carlo_WA Complance Price'!$B35+1,FALSE))</f>
        <v>93.21731850299544</v>
      </c>
      <c r="O35" s="21">
        <f ca="1">IF(O$6&lt;$C35,0,VLOOKUP(O$6,'MonteCarlo Policy Paths'!$A$2:$I$31,'Monte Carlo_WA Complance Price'!$B35+1,FALSE))</f>
        <v>94.47701199627916</v>
      </c>
      <c r="P35" s="21">
        <f ca="1">IF(P$6&lt;$C35,0,VLOOKUP(P$6,'MonteCarlo Policy Paths'!$A$2:$I$31,'Monte Carlo_WA Complance Price'!$B35+1,FALSE))</f>
        <v>95.73670548956288</v>
      </c>
      <c r="Q35" s="21">
        <f ca="1">IF(Q$6&lt;$C35,0,VLOOKUP(Q$6,'MonteCarlo Policy Paths'!$A$2:$I$31,'Monte Carlo_WA Complance Price'!$B35+1,FALSE))</f>
        <v>96.996398982846586</v>
      </c>
      <c r="R35" s="21">
        <f ca="1">IF(R$6&lt;$C35,0,VLOOKUP(R$6,'MonteCarlo Policy Paths'!$A$2:$I$31,'Monte Carlo_WA Complance Price'!$B35+1,FALSE))</f>
        <v>98.25609247613032</v>
      </c>
      <c r="S35" s="21">
        <f ca="1">IF(S$6&lt;$C35,0,VLOOKUP(S$6,'MonteCarlo Policy Paths'!$A$2:$I$31,'Monte Carlo_WA Complance Price'!$B35+1,FALSE))</f>
        <v>99.65157958594628</v>
      </c>
      <c r="T35" s="21">
        <f ca="1">IF(T$6&lt;$C35,0,VLOOKUP(T$6,'MonteCarlo Policy Paths'!$A$2:$I$31,'Monte Carlo_WA Complance Price'!$B35+1,FALSE))</f>
        <v>101.04706669576224</v>
      </c>
      <c r="U35" s="21">
        <f ca="1">IF(U$6&lt;$C35,0,VLOOKUP(U$6,'MonteCarlo Policy Paths'!$A$2:$I$31,'Monte Carlo_WA Complance Price'!$B35+1,FALSE))</f>
        <v>102.4425538055782</v>
      </c>
      <c r="V35" s="21">
        <f ca="1">IF(V$6&lt;$C35,0,VLOOKUP(V$6,'MonteCarlo Policy Paths'!$A$2:$I$31,'Monte Carlo_WA Complance Price'!$B35+1,FALSE))</f>
        <v>103.83804091539416</v>
      </c>
      <c r="W35" s="21">
        <f ca="1">IF(W$6&lt;$C35,0,VLOOKUP(W$6,'MonteCarlo Policy Paths'!$A$2:$I$31,'Monte Carlo_WA Complance Price'!$B35+1,FALSE))</f>
        <v>105.23352802521011</v>
      </c>
      <c r="X35" s="21">
        <f ca="1">IF(X$6&lt;$C35,0,VLOOKUP(X$6,'MonteCarlo Policy Paths'!$A$2:$I$31,'Monte Carlo_WA Complance Price'!$B35+1,FALSE))</f>
        <v>106.47156953138905</v>
      </c>
      <c r="Y35" s="21">
        <f ca="1">IF(Y$6&lt;$C35,0,VLOOKUP(Y$6,'MonteCarlo Policy Paths'!$A$2:$I$31,'Monte Carlo_WA Complance Price'!$B35+1,FALSE))</f>
        <v>107.709611037568</v>
      </c>
      <c r="Z35" s="21">
        <f ca="1">IF(Z$6&lt;$C35,0,VLOOKUP(Z$6,'MonteCarlo Policy Paths'!$A$2:$I$31,'Monte Carlo_WA Complance Price'!$B35+1,FALSE))</f>
        <v>108.94765254374694</v>
      </c>
      <c r="AA35" s="21">
        <f ca="1">IF(AA$6&lt;$C35,0,VLOOKUP(AA$6,'MonteCarlo Policy Paths'!$A$2:$I$31,'Monte Carlo_WA Complance Price'!$B35+1,FALSE))</f>
        <v>110.18569404992589</v>
      </c>
      <c r="AB35" s="21">
        <f ca="1">IF(AB$6&lt;$C35,0,VLOOKUP(AB$6,'MonteCarlo Policy Paths'!$A$2:$I$31,'Monte Carlo_WA Complance Price'!$B35+1,FALSE))</f>
        <v>111.42373555610482</v>
      </c>
      <c r="AC35" s="21">
        <f ca="1">IF(AC$6&lt;$C35,0,VLOOKUP(AC$6,'MonteCarlo Policy Paths'!$A$2:$I$31,'Monte Carlo_WA Complance Price'!$B35+1,FALSE))</f>
        <v>112.86811731331359</v>
      </c>
      <c r="AD35" s="21">
        <f ca="1">IF(AD$6&lt;$C35,0,VLOOKUP(AD$6,'MonteCarlo Policy Paths'!$A$2:$I$31,'Monte Carlo_WA Complance Price'!$B35+1,FALSE))</f>
        <v>114.31249907052236</v>
      </c>
      <c r="AE35" s="21">
        <f ca="1">IF(AE$6&lt;$C35,0,VLOOKUP(AE$6,'MonteCarlo Policy Paths'!$A$2:$I$31,'Monte Carlo_WA Complance Price'!$B35+1,FALSE))</f>
        <v>115.75688082773114</v>
      </c>
      <c r="AF35" s="21">
        <f ca="1">IF(AF$6&lt;$C35,0,VLOOKUP(AF$6,'MonteCarlo Policy Paths'!$A$2:$I$31,'Monte Carlo_WA Complance Price'!$B35+1,FALSE))</f>
        <v>117.20126258493991</v>
      </c>
      <c r="AG35" s="22">
        <f ca="1">IF(AG$6&lt;$C35,0,VLOOKUP(AG$6,'MonteCarlo Policy Paths'!$A$2:$I$31,'Monte Carlo_WA Complance Price'!$B35+1,FALSE))</f>
        <v>120.41827982173916</v>
      </c>
      <c r="AI35" s="20">
        <f ca="1">E35*VLOOKUP(AI$6,'Greenhouse Gas Costs Avoided'!$A$2:$I$32,9,FALSE)</f>
        <v>0</v>
      </c>
      <c r="AJ35" s="21">
        <f ca="1">F35*VLOOKUP(AJ$6,'Greenhouse Gas Costs Avoided'!$A$2:$I$32,9,FALSE)</f>
        <v>5.2166744805659615</v>
      </c>
      <c r="AK35" s="21">
        <f ca="1">G35*VLOOKUP(AK$6,'Greenhouse Gas Costs Avoided'!$A$2:$I$32,9,FALSE)</f>
        <v>5.3216023247413169</v>
      </c>
      <c r="AL35" s="21">
        <f ca="1">H35*VLOOKUP(AL$6,'Greenhouse Gas Costs Avoided'!$A$2:$I$32,9,FALSE)</f>
        <v>5.4265301689166732</v>
      </c>
      <c r="AM35" s="21">
        <f ca="1">I35*VLOOKUP(AM$6,'Greenhouse Gas Costs Avoided'!$A$2:$I$32,9,FALSE)</f>
        <v>5.5063320831654474</v>
      </c>
      <c r="AN35" s="21">
        <f ca="1">J35*VLOOKUP(AN$6,'Greenhouse Gas Costs Avoided'!$A$2:$I$32,9,FALSE)</f>
        <v>5.5861339974142208</v>
      </c>
      <c r="AO35" s="21">
        <f ca="1">K35*VLOOKUP(AO$6,'Greenhouse Gas Costs Avoided'!$A$2:$I$32,9,FALSE)</f>
        <v>5.665935911662995</v>
      </c>
      <c r="AP35" s="21">
        <f ca="1">L35*VLOOKUP(AP$6,'Greenhouse Gas Costs Avoided'!$A$2:$I$32,9,FALSE)</f>
        <v>5.7457378259117702</v>
      </c>
      <c r="AQ35" s="21">
        <f ca="1">M35*VLOOKUP(AQ$6,'Greenhouse Gas Costs Avoided'!$A$2:$I$32,9,FALSE)</f>
        <v>5.8255397401605462</v>
      </c>
      <c r="AR35" s="21">
        <f ca="1">N35*VLOOKUP(AR$6,'Greenhouse Gas Costs Avoided'!$A$2:$I$32,9,FALSE)</f>
        <v>5.9053416544093205</v>
      </c>
      <c r="AS35" s="21">
        <f ca="1">O35*VLOOKUP(AS$6,'Greenhouse Gas Costs Avoided'!$A$2:$I$32,9,FALSE)</f>
        <v>5.9851435686580947</v>
      </c>
      <c r="AT35" s="21">
        <f ca="1">P35*VLOOKUP(AT$6,'Greenhouse Gas Costs Avoided'!$A$2:$I$32,9,FALSE)</f>
        <v>6.0649454829068699</v>
      </c>
      <c r="AU35" s="21">
        <f ca="1">Q35*VLOOKUP(AU$6,'Greenhouse Gas Costs Avoided'!$A$2:$I$32,9,FALSE)</f>
        <v>6.1447473971556432</v>
      </c>
      <c r="AV35" s="21">
        <f ca="1">R35*VLOOKUP(AV$6,'Greenhouse Gas Costs Avoided'!$A$2:$I$32,9,FALSE)</f>
        <v>6.2245493114044184</v>
      </c>
      <c r="AW35" s="21">
        <f ca="1">S35*VLOOKUP(AW$6,'Greenhouse Gas Costs Avoided'!$A$2:$I$32,9,FALSE)</f>
        <v>6.312953786990386</v>
      </c>
      <c r="AX35" s="21">
        <f ca="1">T35*VLOOKUP(AX$6,'Greenhouse Gas Costs Avoided'!$A$2:$I$32,9,FALSE)</f>
        <v>6.4013582625763545</v>
      </c>
      <c r="AY35" s="21">
        <f ca="1">U35*VLOOKUP(AY$6,'Greenhouse Gas Costs Avoided'!$A$2:$I$32,9,FALSE)</f>
        <v>6.4897627381623222</v>
      </c>
      <c r="AZ35" s="21">
        <f ca="1">V35*VLOOKUP(AZ$6,'Greenhouse Gas Costs Avoided'!$A$2:$I$32,9,FALSE)</f>
        <v>6.5781672137482907</v>
      </c>
      <c r="BA35" s="21">
        <f ca="1">W35*VLOOKUP(BA$6,'Greenhouse Gas Costs Avoided'!$A$2:$I$32,9,FALSE)</f>
        <v>6.6665716893342575</v>
      </c>
      <c r="BB35" s="21">
        <f ca="1">X35*VLOOKUP(BB$6,'Greenhouse Gas Costs Avoided'!$A$2:$I$32,9,FALSE)</f>
        <v>6.7450019445028957</v>
      </c>
      <c r="BC35" s="21">
        <f ca="1">Y35*VLOOKUP(BC$6,'Greenhouse Gas Costs Avoided'!$A$2:$I$32,9,FALSE)</f>
        <v>6.8234321996715348</v>
      </c>
      <c r="BD35" s="21">
        <f ca="1">Z35*VLOOKUP(BD$6,'Greenhouse Gas Costs Avoided'!$A$2:$I$32,9,FALSE)</f>
        <v>6.901862454840173</v>
      </c>
      <c r="BE35" s="21">
        <f ca="1">AA35*VLOOKUP(BE$6,'Greenhouse Gas Costs Avoided'!$A$2:$I$32,9,FALSE)</f>
        <v>6.9802927100088112</v>
      </c>
      <c r="BF35" s="21">
        <f ca="1">AB35*VLOOKUP(BF$6,'Greenhouse Gas Costs Avoided'!$A$2:$I$32,9,FALSE)</f>
        <v>7.0587229651774486</v>
      </c>
      <c r="BG35" s="21">
        <f ca="1">AC35*VLOOKUP(BG$6,'Greenhouse Gas Costs Avoided'!$A$2:$I$32,9,FALSE)</f>
        <v>7.1502249295408609</v>
      </c>
      <c r="BH35" s="21">
        <f ca="1">AD35*VLOOKUP(BH$6,'Greenhouse Gas Costs Avoided'!$A$2:$I$32,9,FALSE)</f>
        <v>7.2417268939042723</v>
      </c>
      <c r="BI35" s="21">
        <f ca="1">AE35*VLOOKUP(BI$6,'Greenhouse Gas Costs Avoided'!$A$2:$I$32,9,FALSE)</f>
        <v>7.3332288582676846</v>
      </c>
      <c r="BJ35" s="21">
        <f ca="1">AF35*VLOOKUP(BJ$6,'Greenhouse Gas Costs Avoided'!$A$2:$I$32,9,FALSE)</f>
        <v>7.424730822631096</v>
      </c>
      <c r="BK35" s="22">
        <f ca="1">AG35*VLOOKUP(BK$6,'Greenhouse Gas Costs Avoided'!$A$2:$I$32,9,FALSE)</f>
        <v>7.6285297110405814</v>
      </c>
    </row>
    <row r="36" spans="1:63" x14ac:dyDescent="0.35">
      <c r="A36" s="11">
        <v>30</v>
      </c>
      <c r="B36" s="12">
        <f t="shared" ca="1" si="0"/>
        <v>4</v>
      </c>
      <c r="C36" s="13">
        <f t="shared" ca="1" si="1"/>
        <v>2023</v>
      </c>
      <c r="E36" s="20">
        <f ca="1">IF(E$6&lt;$C36,0,VLOOKUP(E$6,'MonteCarlo Policy Paths'!$A$2:$I$31,'Monte Carlo_WA Complance Price'!$B36+1,FALSE))</f>
        <v>0</v>
      </c>
      <c r="F36" s="21">
        <f ca="1">IF(F$6&lt;$C36,0,VLOOKUP(F$6,'MonteCarlo Policy Paths'!$A$2:$I$31,'Monte Carlo_WA Complance Price'!$B36+1,FALSE))</f>
        <v>82.346532180449415</v>
      </c>
      <c r="G36" s="21">
        <f ca="1">IF(G$6&lt;$C36,0,VLOOKUP(G$6,'MonteCarlo Policy Paths'!$A$2:$I$31,'Monte Carlo_WA Complance Price'!$B36+1,FALSE))</f>
        <v>84.002844861871253</v>
      </c>
      <c r="H36" s="21">
        <f ca="1">IF(H$6&lt;$C36,0,VLOOKUP(H$6,'MonteCarlo Policy Paths'!$A$2:$I$31,'Monte Carlo_WA Complance Price'!$B36+1,FALSE))</f>
        <v>85.659157543293105</v>
      </c>
      <c r="I36" s="21">
        <f ca="1">IF(I$6&lt;$C36,0,VLOOKUP(I$6,'MonteCarlo Policy Paths'!$A$2:$I$31,'Monte Carlo_WA Complance Price'!$B36+1,FALSE))</f>
        <v>86.918851036576825</v>
      </c>
      <c r="J36" s="21">
        <f ca="1">IF(J$6&lt;$C36,0,VLOOKUP(J$6,'MonteCarlo Policy Paths'!$A$2:$I$31,'Monte Carlo_WA Complance Price'!$B36+1,FALSE))</f>
        <v>88.178544529860531</v>
      </c>
      <c r="K36" s="21">
        <f ca="1">IF(K$6&lt;$C36,0,VLOOKUP(K$6,'MonteCarlo Policy Paths'!$A$2:$I$31,'Monte Carlo_WA Complance Price'!$B36+1,FALSE))</f>
        <v>89.438238023144251</v>
      </c>
      <c r="L36" s="21">
        <f ca="1">IF(L$6&lt;$C36,0,VLOOKUP(L$6,'MonteCarlo Policy Paths'!$A$2:$I$31,'Monte Carlo_WA Complance Price'!$B36+1,FALSE))</f>
        <v>90.697931516427971</v>
      </c>
      <c r="M36" s="21">
        <f ca="1">IF(M$6&lt;$C36,0,VLOOKUP(M$6,'MonteCarlo Policy Paths'!$A$2:$I$31,'Monte Carlo_WA Complance Price'!$B36+1,FALSE))</f>
        <v>91.95762500971172</v>
      </c>
      <c r="N36" s="21">
        <f ca="1">IF(N$6&lt;$C36,0,VLOOKUP(N$6,'MonteCarlo Policy Paths'!$A$2:$I$31,'Monte Carlo_WA Complance Price'!$B36+1,FALSE))</f>
        <v>93.21731850299544</v>
      </c>
      <c r="O36" s="21">
        <f ca="1">IF(O$6&lt;$C36,0,VLOOKUP(O$6,'MonteCarlo Policy Paths'!$A$2:$I$31,'Monte Carlo_WA Complance Price'!$B36+1,FALSE))</f>
        <v>94.47701199627916</v>
      </c>
      <c r="P36" s="21">
        <f ca="1">IF(P$6&lt;$C36,0,VLOOKUP(P$6,'MonteCarlo Policy Paths'!$A$2:$I$31,'Monte Carlo_WA Complance Price'!$B36+1,FALSE))</f>
        <v>95.73670548956288</v>
      </c>
      <c r="Q36" s="21">
        <f ca="1">IF(Q$6&lt;$C36,0,VLOOKUP(Q$6,'MonteCarlo Policy Paths'!$A$2:$I$31,'Monte Carlo_WA Complance Price'!$B36+1,FALSE))</f>
        <v>96.996398982846586</v>
      </c>
      <c r="R36" s="21">
        <f ca="1">IF(R$6&lt;$C36,0,VLOOKUP(R$6,'MonteCarlo Policy Paths'!$A$2:$I$31,'Monte Carlo_WA Complance Price'!$B36+1,FALSE))</f>
        <v>98.25609247613032</v>
      </c>
      <c r="S36" s="21">
        <f ca="1">IF(S$6&lt;$C36,0,VLOOKUP(S$6,'MonteCarlo Policy Paths'!$A$2:$I$31,'Monte Carlo_WA Complance Price'!$B36+1,FALSE))</f>
        <v>99.65157958594628</v>
      </c>
      <c r="T36" s="21">
        <f ca="1">IF(T$6&lt;$C36,0,VLOOKUP(T$6,'MonteCarlo Policy Paths'!$A$2:$I$31,'Monte Carlo_WA Complance Price'!$B36+1,FALSE))</f>
        <v>101.04706669576224</v>
      </c>
      <c r="U36" s="21">
        <f ca="1">IF(U$6&lt;$C36,0,VLOOKUP(U$6,'MonteCarlo Policy Paths'!$A$2:$I$31,'Monte Carlo_WA Complance Price'!$B36+1,FALSE))</f>
        <v>102.4425538055782</v>
      </c>
      <c r="V36" s="21">
        <f ca="1">IF(V$6&lt;$C36,0,VLOOKUP(V$6,'MonteCarlo Policy Paths'!$A$2:$I$31,'Monte Carlo_WA Complance Price'!$B36+1,FALSE))</f>
        <v>103.83804091539416</v>
      </c>
      <c r="W36" s="21">
        <f ca="1">IF(W$6&lt;$C36,0,VLOOKUP(W$6,'MonteCarlo Policy Paths'!$A$2:$I$31,'Monte Carlo_WA Complance Price'!$B36+1,FALSE))</f>
        <v>105.23352802521011</v>
      </c>
      <c r="X36" s="21">
        <f ca="1">IF(X$6&lt;$C36,0,VLOOKUP(X$6,'MonteCarlo Policy Paths'!$A$2:$I$31,'Monte Carlo_WA Complance Price'!$B36+1,FALSE))</f>
        <v>106.47156953138905</v>
      </c>
      <c r="Y36" s="21">
        <f ca="1">IF(Y$6&lt;$C36,0,VLOOKUP(Y$6,'MonteCarlo Policy Paths'!$A$2:$I$31,'Monte Carlo_WA Complance Price'!$B36+1,FALSE))</f>
        <v>107.709611037568</v>
      </c>
      <c r="Z36" s="21">
        <f ca="1">IF(Z$6&lt;$C36,0,VLOOKUP(Z$6,'MonteCarlo Policy Paths'!$A$2:$I$31,'Monte Carlo_WA Complance Price'!$B36+1,FALSE))</f>
        <v>108.94765254374694</v>
      </c>
      <c r="AA36" s="21">
        <f ca="1">IF(AA$6&lt;$C36,0,VLOOKUP(AA$6,'MonteCarlo Policy Paths'!$A$2:$I$31,'Monte Carlo_WA Complance Price'!$B36+1,FALSE))</f>
        <v>110.18569404992589</v>
      </c>
      <c r="AB36" s="21">
        <f ca="1">IF(AB$6&lt;$C36,0,VLOOKUP(AB$6,'MonteCarlo Policy Paths'!$A$2:$I$31,'Monte Carlo_WA Complance Price'!$B36+1,FALSE))</f>
        <v>111.42373555610482</v>
      </c>
      <c r="AC36" s="21">
        <f ca="1">IF(AC$6&lt;$C36,0,VLOOKUP(AC$6,'MonteCarlo Policy Paths'!$A$2:$I$31,'Monte Carlo_WA Complance Price'!$B36+1,FALSE))</f>
        <v>112.86811731331359</v>
      </c>
      <c r="AD36" s="21">
        <f ca="1">IF(AD$6&lt;$C36,0,VLOOKUP(AD$6,'MonteCarlo Policy Paths'!$A$2:$I$31,'Monte Carlo_WA Complance Price'!$B36+1,FALSE))</f>
        <v>114.31249907052236</v>
      </c>
      <c r="AE36" s="21">
        <f ca="1">IF(AE$6&lt;$C36,0,VLOOKUP(AE$6,'MonteCarlo Policy Paths'!$A$2:$I$31,'Monte Carlo_WA Complance Price'!$B36+1,FALSE))</f>
        <v>115.75688082773114</v>
      </c>
      <c r="AF36" s="21">
        <f ca="1">IF(AF$6&lt;$C36,0,VLOOKUP(AF$6,'MonteCarlo Policy Paths'!$A$2:$I$31,'Monte Carlo_WA Complance Price'!$B36+1,FALSE))</f>
        <v>117.20126258493991</v>
      </c>
      <c r="AG36" s="22">
        <f ca="1">IF(AG$6&lt;$C36,0,VLOOKUP(AG$6,'MonteCarlo Policy Paths'!$A$2:$I$31,'Monte Carlo_WA Complance Price'!$B36+1,FALSE))</f>
        <v>119.5319620819439</v>
      </c>
      <c r="AI36" s="20">
        <f ca="1">E36*VLOOKUP(AI$6,'Greenhouse Gas Costs Avoided'!$A$2:$I$32,9,FALSE)</f>
        <v>0</v>
      </c>
      <c r="AJ36" s="21">
        <f ca="1">F36*VLOOKUP(AJ$6,'Greenhouse Gas Costs Avoided'!$A$2:$I$32,9,FALSE)</f>
        <v>5.2166744805659615</v>
      </c>
      <c r="AK36" s="21">
        <f ca="1">G36*VLOOKUP(AK$6,'Greenhouse Gas Costs Avoided'!$A$2:$I$32,9,FALSE)</f>
        <v>5.3216023247413169</v>
      </c>
      <c r="AL36" s="21">
        <f ca="1">H36*VLOOKUP(AL$6,'Greenhouse Gas Costs Avoided'!$A$2:$I$32,9,FALSE)</f>
        <v>5.4265301689166732</v>
      </c>
      <c r="AM36" s="21">
        <f ca="1">I36*VLOOKUP(AM$6,'Greenhouse Gas Costs Avoided'!$A$2:$I$32,9,FALSE)</f>
        <v>5.5063320831654474</v>
      </c>
      <c r="AN36" s="21">
        <f ca="1">J36*VLOOKUP(AN$6,'Greenhouse Gas Costs Avoided'!$A$2:$I$32,9,FALSE)</f>
        <v>5.5861339974142208</v>
      </c>
      <c r="AO36" s="21">
        <f ca="1">K36*VLOOKUP(AO$6,'Greenhouse Gas Costs Avoided'!$A$2:$I$32,9,FALSE)</f>
        <v>5.665935911662995</v>
      </c>
      <c r="AP36" s="21">
        <f ca="1">L36*VLOOKUP(AP$6,'Greenhouse Gas Costs Avoided'!$A$2:$I$32,9,FALSE)</f>
        <v>5.7457378259117702</v>
      </c>
      <c r="AQ36" s="21">
        <f ca="1">M36*VLOOKUP(AQ$6,'Greenhouse Gas Costs Avoided'!$A$2:$I$32,9,FALSE)</f>
        <v>5.8255397401605462</v>
      </c>
      <c r="AR36" s="21">
        <f ca="1">N36*VLOOKUP(AR$6,'Greenhouse Gas Costs Avoided'!$A$2:$I$32,9,FALSE)</f>
        <v>5.9053416544093205</v>
      </c>
      <c r="AS36" s="21">
        <f ca="1">O36*VLOOKUP(AS$6,'Greenhouse Gas Costs Avoided'!$A$2:$I$32,9,FALSE)</f>
        <v>5.9851435686580947</v>
      </c>
      <c r="AT36" s="21">
        <f ca="1">P36*VLOOKUP(AT$6,'Greenhouse Gas Costs Avoided'!$A$2:$I$32,9,FALSE)</f>
        <v>6.0649454829068699</v>
      </c>
      <c r="AU36" s="21">
        <f ca="1">Q36*VLOOKUP(AU$6,'Greenhouse Gas Costs Avoided'!$A$2:$I$32,9,FALSE)</f>
        <v>6.1447473971556432</v>
      </c>
      <c r="AV36" s="21">
        <f ca="1">R36*VLOOKUP(AV$6,'Greenhouse Gas Costs Avoided'!$A$2:$I$32,9,FALSE)</f>
        <v>6.2245493114044184</v>
      </c>
      <c r="AW36" s="21">
        <f ca="1">S36*VLOOKUP(AW$6,'Greenhouse Gas Costs Avoided'!$A$2:$I$32,9,FALSE)</f>
        <v>6.312953786990386</v>
      </c>
      <c r="AX36" s="21">
        <f ca="1">T36*VLOOKUP(AX$6,'Greenhouse Gas Costs Avoided'!$A$2:$I$32,9,FALSE)</f>
        <v>6.4013582625763545</v>
      </c>
      <c r="AY36" s="21">
        <f ca="1">U36*VLOOKUP(AY$6,'Greenhouse Gas Costs Avoided'!$A$2:$I$32,9,FALSE)</f>
        <v>6.4897627381623222</v>
      </c>
      <c r="AZ36" s="21">
        <f ca="1">V36*VLOOKUP(AZ$6,'Greenhouse Gas Costs Avoided'!$A$2:$I$32,9,FALSE)</f>
        <v>6.5781672137482907</v>
      </c>
      <c r="BA36" s="21">
        <f ca="1">W36*VLOOKUP(BA$6,'Greenhouse Gas Costs Avoided'!$A$2:$I$32,9,FALSE)</f>
        <v>6.6665716893342575</v>
      </c>
      <c r="BB36" s="21">
        <f ca="1">X36*VLOOKUP(BB$6,'Greenhouse Gas Costs Avoided'!$A$2:$I$32,9,FALSE)</f>
        <v>6.7450019445028957</v>
      </c>
      <c r="BC36" s="21">
        <f ca="1">Y36*VLOOKUP(BC$6,'Greenhouse Gas Costs Avoided'!$A$2:$I$32,9,FALSE)</f>
        <v>6.8234321996715348</v>
      </c>
      <c r="BD36" s="21">
        <f ca="1">Z36*VLOOKUP(BD$6,'Greenhouse Gas Costs Avoided'!$A$2:$I$32,9,FALSE)</f>
        <v>6.901862454840173</v>
      </c>
      <c r="BE36" s="21">
        <f ca="1">AA36*VLOOKUP(BE$6,'Greenhouse Gas Costs Avoided'!$A$2:$I$32,9,FALSE)</f>
        <v>6.9802927100088112</v>
      </c>
      <c r="BF36" s="21">
        <f ca="1">AB36*VLOOKUP(BF$6,'Greenhouse Gas Costs Avoided'!$A$2:$I$32,9,FALSE)</f>
        <v>7.0587229651774486</v>
      </c>
      <c r="BG36" s="21">
        <f ca="1">AC36*VLOOKUP(BG$6,'Greenhouse Gas Costs Avoided'!$A$2:$I$32,9,FALSE)</f>
        <v>7.1502249295408609</v>
      </c>
      <c r="BH36" s="21">
        <f ca="1">AD36*VLOOKUP(BH$6,'Greenhouse Gas Costs Avoided'!$A$2:$I$32,9,FALSE)</f>
        <v>7.2417268939042723</v>
      </c>
      <c r="BI36" s="21">
        <f ca="1">AE36*VLOOKUP(BI$6,'Greenhouse Gas Costs Avoided'!$A$2:$I$32,9,FALSE)</f>
        <v>7.3332288582676846</v>
      </c>
      <c r="BJ36" s="21">
        <f ca="1">AF36*VLOOKUP(BJ$6,'Greenhouse Gas Costs Avoided'!$A$2:$I$32,9,FALSE)</f>
        <v>7.424730822631096</v>
      </c>
      <c r="BK36" s="22">
        <f ca="1">AG36*VLOOKUP(BK$6,'Greenhouse Gas Costs Avoided'!$A$2:$I$32,9,FALSE)</f>
        <v>7.5723812490175435</v>
      </c>
    </row>
    <row r="37" spans="1:63" x14ac:dyDescent="0.35">
      <c r="A37" s="11">
        <v>31</v>
      </c>
      <c r="B37" s="12">
        <f t="shared" ca="1" si="0"/>
        <v>3</v>
      </c>
      <c r="C37" s="13">
        <f t="shared" ca="1" si="1"/>
        <v>2023</v>
      </c>
      <c r="E37" s="20">
        <f ca="1">IF(E$6&lt;$C37,0,VLOOKUP(E$6,'MonteCarlo Policy Paths'!$A$2:$I$31,'Monte Carlo_WA Complance Price'!$B37+1,FALSE))</f>
        <v>0</v>
      </c>
      <c r="F37" s="21">
        <f ca="1">IF(F$6&lt;$C37,0,VLOOKUP(F$6,'MonteCarlo Policy Paths'!$A$2:$I$31,'Monte Carlo_WA Complance Price'!$B37+1,FALSE))</f>
        <v>82.346532180449415</v>
      </c>
      <c r="G37" s="21">
        <f ca="1">IF(G$6&lt;$C37,0,VLOOKUP(G$6,'MonteCarlo Policy Paths'!$A$2:$I$31,'Monte Carlo_WA Complance Price'!$B37+1,FALSE))</f>
        <v>84.002844861871253</v>
      </c>
      <c r="H37" s="21">
        <f ca="1">IF(H$6&lt;$C37,0,VLOOKUP(H$6,'MonteCarlo Policy Paths'!$A$2:$I$31,'Monte Carlo_WA Complance Price'!$B37+1,FALSE))</f>
        <v>85.659157543293105</v>
      </c>
      <c r="I37" s="21">
        <f ca="1">IF(I$6&lt;$C37,0,VLOOKUP(I$6,'MonteCarlo Policy Paths'!$A$2:$I$31,'Monte Carlo_WA Complance Price'!$B37+1,FALSE))</f>
        <v>86.918851036576825</v>
      </c>
      <c r="J37" s="21">
        <f ca="1">IF(J$6&lt;$C37,0,VLOOKUP(J$6,'MonteCarlo Policy Paths'!$A$2:$I$31,'Monte Carlo_WA Complance Price'!$B37+1,FALSE))</f>
        <v>88.178544529860531</v>
      </c>
      <c r="K37" s="21">
        <f ca="1">IF(K$6&lt;$C37,0,VLOOKUP(K$6,'MonteCarlo Policy Paths'!$A$2:$I$31,'Monte Carlo_WA Complance Price'!$B37+1,FALSE))</f>
        <v>89.438238023144251</v>
      </c>
      <c r="L37" s="21">
        <f ca="1">IF(L$6&lt;$C37,0,VLOOKUP(L$6,'MonteCarlo Policy Paths'!$A$2:$I$31,'Monte Carlo_WA Complance Price'!$B37+1,FALSE))</f>
        <v>90.697931516427971</v>
      </c>
      <c r="M37" s="21">
        <f ca="1">IF(M$6&lt;$C37,0,VLOOKUP(M$6,'MonteCarlo Policy Paths'!$A$2:$I$31,'Monte Carlo_WA Complance Price'!$B37+1,FALSE))</f>
        <v>91.95762500971172</v>
      </c>
      <c r="N37" s="21">
        <f ca="1">IF(N$6&lt;$C37,0,VLOOKUP(N$6,'MonteCarlo Policy Paths'!$A$2:$I$31,'Monte Carlo_WA Complance Price'!$B37+1,FALSE))</f>
        <v>93.21731850299544</v>
      </c>
      <c r="O37" s="21">
        <f ca="1">IF(O$6&lt;$C37,0,VLOOKUP(O$6,'MonteCarlo Policy Paths'!$A$2:$I$31,'Monte Carlo_WA Complance Price'!$B37+1,FALSE))</f>
        <v>94.47701199627916</v>
      </c>
      <c r="P37" s="21">
        <f ca="1">IF(P$6&lt;$C37,0,VLOOKUP(P$6,'MonteCarlo Policy Paths'!$A$2:$I$31,'Monte Carlo_WA Complance Price'!$B37+1,FALSE))</f>
        <v>95.73670548956288</v>
      </c>
      <c r="Q37" s="21">
        <f ca="1">IF(Q$6&lt;$C37,0,VLOOKUP(Q$6,'MonteCarlo Policy Paths'!$A$2:$I$31,'Monte Carlo_WA Complance Price'!$B37+1,FALSE))</f>
        <v>96.996398982846586</v>
      </c>
      <c r="R37" s="21">
        <f ca="1">IF(R$6&lt;$C37,0,VLOOKUP(R$6,'MonteCarlo Policy Paths'!$A$2:$I$31,'Monte Carlo_WA Complance Price'!$B37+1,FALSE))</f>
        <v>101.49317720655506</v>
      </c>
      <c r="S37" s="21">
        <f ca="1">IF(S$6&lt;$C37,0,VLOOKUP(S$6,'MonteCarlo Policy Paths'!$A$2:$I$31,'Monte Carlo_WA Complance Price'!$B37+1,FALSE))</f>
        <v>104.21949379267882</v>
      </c>
      <c r="T37" s="21">
        <f ca="1">IF(T$6&lt;$C37,0,VLOOKUP(T$6,'MonteCarlo Policy Paths'!$A$2:$I$31,'Monte Carlo_WA Complance Price'!$B37+1,FALSE))</f>
        <v>107.03810370059369</v>
      </c>
      <c r="U37" s="21">
        <f ca="1">IF(U$6&lt;$C37,0,VLOOKUP(U$6,'MonteCarlo Policy Paths'!$A$2:$I$31,'Monte Carlo_WA Complance Price'!$B37+1,FALSE))</f>
        <v>109.92690053835344</v>
      </c>
      <c r="V37" s="21">
        <f ca="1">IF(V$6&lt;$C37,0,VLOOKUP(V$6,'MonteCarlo Policy Paths'!$A$2:$I$31,'Monte Carlo_WA Complance Price'!$B37+1,FALSE))</f>
        <v>112.89757853003228</v>
      </c>
      <c r="W37" s="21">
        <f ca="1">IF(W$6&lt;$C37,0,VLOOKUP(W$6,'MonteCarlo Policy Paths'!$A$2:$I$31,'Monte Carlo_WA Complance Price'!$B37+1,FALSE))</f>
        <v>115.91943874780665</v>
      </c>
      <c r="X37" s="21">
        <f ca="1">IF(X$6&lt;$C37,0,VLOOKUP(X$6,'MonteCarlo Policy Paths'!$A$2:$I$31,'Monte Carlo_WA Complance Price'!$B37+1,FALSE))</f>
        <v>119.06733931122673</v>
      </c>
      <c r="Y37" s="21">
        <f ca="1">IF(Y$6&lt;$C37,0,VLOOKUP(Y$6,'MonteCarlo Policy Paths'!$A$2:$I$31,'Monte Carlo_WA Complance Price'!$B37+1,FALSE))</f>
        <v>122.25496395468721</v>
      </c>
      <c r="Z37" s="21">
        <f ca="1">IF(Z$6&lt;$C37,0,VLOOKUP(Z$6,'MonteCarlo Policy Paths'!$A$2:$I$31,'Monte Carlo_WA Complance Price'!$B37+1,FALSE))</f>
        <v>125.4992630232488</v>
      </c>
      <c r="AA37" s="21">
        <f ca="1">IF(AA$6&lt;$C37,0,VLOOKUP(AA$6,'MonteCarlo Policy Paths'!$A$2:$I$31,'Monte Carlo_WA Complance Price'!$B37+1,FALSE))</f>
        <v>128.82380079097237</v>
      </c>
      <c r="AB37" s="21">
        <f ca="1">IF(AB$6&lt;$C37,0,VLOOKUP(AB$6,'MonteCarlo Policy Paths'!$A$2:$I$31,'Monte Carlo_WA Complance Price'!$B37+1,FALSE))</f>
        <v>132.24028719953677</v>
      </c>
      <c r="AC37" s="21">
        <f ca="1">IF(AC$6&lt;$C37,0,VLOOKUP(AC$6,'MonteCarlo Policy Paths'!$A$2:$I$31,'Monte Carlo_WA Complance Price'!$B37+1,FALSE))</f>
        <v>135.74155640209787</v>
      </c>
      <c r="AD37" s="21">
        <f ca="1">IF(AD$6&lt;$C37,0,VLOOKUP(AD$6,'MonteCarlo Policy Paths'!$A$2:$I$31,'Monte Carlo_WA Complance Price'!$B37+1,FALSE))</f>
        <v>139.32654413598658</v>
      </c>
      <c r="AE37" s="21">
        <f ca="1">IF(AE$6&lt;$C37,0,VLOOKUP(AE$6,'MonteCarlo Policy Paths'!$A$2:$I$31,'Monte Carlo_WA Complance Price'!$B37+1,FALSE))</f>
        <v>142.9856742986068</v>
      </c>
      <c r="AF37" s="21">
        <f ca="1">IF(AF$6&lt;$C37,0,VLOOKUP(AF$6,'MonteCarlo Policy Paths'!$A$2:$I$31,'Monte Carlo_WA Complance Price'!$B37+1,FALSE))</f>
        <v>146.72361540812219</v>
      </c>
      <c r="AG37" s="22">
        <f ca="1">IF(AG$6&lt;$C37,0,VLOOKUP(AG$6,'MonteCarlo Policy Paths'!$A$2:$I$31,'Monte Carlo_WA Complance Price'!$B37+1,FALSE))</f>
        <v>150.52284977717397</v>
      </c>
      <c r="AI37" s="20">
        <f ca="1">E37*VLOOKUP(AI$6,'Greenhouse Gas Costs Avoided'!$A$2:$I$32,9,FALSE)</f>
        <v>0</v>
      </c>
      <c r="AJ37" s="21">
        <f ca="1">F37*VLOOKUP(AJ$6,'Greenhouse Gas Costs Avoided'!$A$2:$I$32,9,FALSE)</f>
        <v>5.2166744805659615</v>
      </c>
      <c r="AK37" s="21">
        <f ca="1">G37*VLOOKUP(AK$6,'Greenhouse Gas Costs Avoided'!$A$2:$I$32,9,FALSE)</f>
        <v>5.3216023247413169</v>
      </c>
      <c r="AL37" s="21">
        <f ca="1">H37*VLOOKUP(AL$6,'Greenhouse Gas Costs Avoided'!$A$2:$I$32,9,FALSE)</f>
        <v>5.4265301689166732</v>
      </c>
      <c r="AM37" s="21">
        <f ca="1">I37*VLOOKUP(AM$6,'Greenhouse Gas Costs Avoided'!$A$2:$I$32,9,FALSE)</f>
        <v>5.5063320831654474</v>
      </c>
      <c r="AN37" s="21">
        <f ca="1">J37*VLOOKUP(AN$6,'Greenhouse Gas Costs Avoided'!$A$2:$I$32,9,FALSE)</f>
        <v>5.5861339974142208</v>
      </c>
      <c r="AO37" s="21">
        <f ca="1">K37*VLOOKUP(AO$6,'Greenhouse Gas Costs Avoided'!$A$2:$I$32,9,FALSE)</f>
        <v>5.665935911662995</v>
      </c>
      <c r="AP37" s="21">
        <f ca="1">L37*VLOOKUP(AP$6,'Greenhouse Gas Costs Avoided'!$A$2:$I$32,9,FALSE)</f>
        <v>5.7457378259117702</v>
      </c>
      <c r="AQ37" s="21">
        <f ca="1">M37*VLOOKUP(AQ$6,'Greenhouse Gas Costs Avoided'!$A$2:$I$32,9,FALSE)</f>
        <v>5.8255397401605462</v>
      </c>
      <c r="AR37" s="21">
        <f ca="1">N37*VLOOKUP(AR$6,'Greenhouse Gas Costs Avoided'!$A$2:$I$32,9,FALSE)</f>
        <v>5.9053416544093205</v>
      </c>
      <c r="AS37" s="21">
        <f ca="1">O37*VLOOKUP(AS$6,'Greenhouse Gas Costs Avoided'!$A$2:$I$32,9,FALSE)</f>
        <v>5.9851435686580947</v>
      </c>
      <c r="AT37" s="21">
        <f ca="1">P37*VLOOKUP(AT$6,'Greenhouse Gas Costs Avoided'!$A$2:$I$32,9,FALSE)</f>
        <v>6.0649454829068699</v>
      </c>
      <c r="AU37" s="21">
        <f ca="1">Q37*VLOOKUP(AU$6,'Greenhouse Gas Costs Avoided'!$A$2:$I$32,9,FALSE)</f>
        <v>6.1447473971556432</v>
      </c>
      <c r="AV37" s="21">
        <f ca="1">R37*VLOOKUP(AV$6,'Greenhouse Gas Costs Avoided'!$A$2:$I$32,9,FALSE)</f>
        <v>6.4296194808152167</v>
      </c>
      <c r="AW37" s="21">
        <f ca="1">S37*VLOOKUP(AW$6,'Greenhouse Gas Costs Avoided'!$A$2:$I$32,9,FALSE)</f>
        <v>6.6023323538917609</v>
      </c>
      <c r="AX37" s="21">
        <f ca="1">T37*VLOOKUP(AX$6,'Greenhouse Gas Costs Avoided'!$A$2:$I$32,9,FALSE)</f>
        <v>6.7808920331878957</v>
      </c>
      <c r="AY37" s="21">
        <f ca="1">U37*VLOOKUP(AY$6,'Greenhouse Gas Costs Avoided'!$A$2:$I$32,9,FALSE)</f>
        <v>6.9638980729572149</v>
      </c>
      <c r="AZ37" s="21">
        <f ca="1">V37*VLOOKUP(AZ$6,'Greenhouse Gas Costs Avoided'!$A$2:$I$32,9,FALSE)</f>
        <v>7.1520913053717949</v>
      </c>
      <c r="BA37" s="21">
        <f ca="1">W37*VLOOKUP(BA$6,'Greenhouse Gas Costs Avoided'!$A$2:$I$32,9,FALSE)</f>
        <v>7.3435269452765404</v>
      </c>
      <c r="BB37" s="21">
        <f ca="1">X37*VLOOKUP(BB$6,'Greenhouse Gas Costs Avoided'!$A$2:$I$32,9,FALSE)</f>
        <v>7.5429472742415475</v>
      </c>
      <c r="BC37" s="21">
        <f ca="1">Y37*VLOOKUP(BC$6,'Greenhouse Gas Costs Avoided'!$A$2:$I$32,9,FALSE)</f>
        <v>7.744884134129272</v>
      </c>
      <c r="BD37" s="21">
        <f ca="1">Z37*VLOOKUP(BD$6,'Greenhouse Gas Costs Avoided'!$A$2:$I$32,9,FALSE)</f>
        <v>7.950411333759269</v>
      </c>
      <c r="BE37" s="21">
        <f ca="1">AA37*VLOOKUP(BE$6,'Greenhouse Gas Costs Avoided'!$A$2:$I$32,9,FALSE)</f>
        <v>8.161021676093501</v>
      </c>
      <c r="BF37" s="21">
        <f ca="1">AB37*VLOOKUP(BF$6,'Greenhouse Gas Costs Avoided'!$A$2:$I$32,9,FALSE)</f>
        <v>8.3774569890184303</v>
      </c>
      <c r="BG37" s="21">
        <f ca="1">AC37*VLOOKUP(BG$6,'Greenhouse Gas Costs Avoided'!$A$2:$I$32,9,FALSE)</f>
        <v>8.5992633142510115</v>
      </c>
      <c r="BH37" s="21">
        <f ca="1">AD37*VLOOKUP(BH$6,'Greenhouse Gas Costs Avoided'!$A$2:$I$32,9,FALSE)</f>
        <v>8.8263732304711304</v>
      </c>
      <c r="BI37" s="21">
        <f ca="1">AE37*VLOOKUP(BI$6,'Greenhouse Gas Costs Avoided'!$A$2:$I$32,9,FALSE)</f>
        <v>9.05818008905967</v>
      </c>
      <c r="BJ37" s="21">
        <f ca="1">AF37*VLOOKUP(BJ$6,'Greenhouse Gas Costs Avoided'!$A$2:$I$32,9,FALSE)</f>
        <v>9.2949796418706736</v>
      </c>
      <c r="BK37" s="22">
        <f ca="1">AG37*VLOOKUP(BK$6,'Greenhouse Gas Costs Avoided'!$A$2:$I$32,9,FALSE)</f>
        <v>9.5356621388007277</v>
      </c>
    </row>
    <row r="38" spans="1:63" x14ac:dyDescent="0.35">
      <c r="A38" s="11">
        <v>32</v>
      </c>
      <c r="B38" s="12">
        <f t="shared" ca="1" si="0"/>
        <v>2</v>
      </c>
      <c r="C38" s="13">
        <f t="shared" ca="1" si="1"/>
        <v>2023</v>
      </c>
      <c r="E38" s="20">
        <f ca="1">IF(E$6&lt;$C38,0,VLOOKUP(E$6,'MonteCarlo Policy Paths'!$A$2:$I$31,'Monte Carlo_WA Complance Price'!$B38+1,FALSE))</f>
        <v>0</v>
      </c>
      <c r="F38" s="21">
        <f ca="1">IF(F$6&lt;$C38,0,VLOOKUP(F$6,'MonteCarlo Policy Paths'!$A$2:$I$31,'Monte Carlo_WA Complance Price'!$B38+1,FALSE))</f>
        <v>82.346532180449415</v>
      </c>
      <c r="G38" s="21">
        <f ca="1">IF(G$6&lt;$C38,0,VLOOKUP(G$6,'MonteCarlo Policy Paths'!$A$2:$I$31,'Monte Carlo_WA Complance Price'!$B38+1,FALSE))</f>
        <v>84.002844861871253</v>
      </c>
      <c r="H38" s="21">
        <f ca="1">IF(H$6&lt;$C38,0,VLOOKUP(H$6,'MonteCarlo Policy Paths'!$A$2:$I$31,'Monte Carlo_WA Complance Price'!$B38+1,FALSE))</f>
        <v>85.659157543293105</v>
      </c>
      <c r="I38" s="21">
        <f ca="1">IF(I$6&lt;$C38,0,VLOOKUP(I$6,'MonteCarlo Policy Paths'!$A$2:$I$31,'Monte Carlo_WA Complance Price'!$B38+1,FALSE))</f>
        <v>86.918851036576825</v>
      </c>
      <c r="J38" s="21">
        <f ca="1">IF(J$6&lt;$C38,0,VLOOKUP(J$6,'MonteCarlo Policy Paths'!$A$2:$I$31,'Monte Carlo_WA Complance Price'!$B38+1,FALSE))</f>
        <v>88.178544529860531</v>
      </c>
      <c r="K38" s="21">
        <f ca="1">IF(K$6&lt;$C38,0,VLOOKUP(K$6,'MonteCarlo Policy Paths'!$A$2:$I$31,'Monte Carlo_WA Complance Price'!$B38+1,FALSE))</f>
        <v>89.438238023144251</v>
      </c>
      <c r="L38" s="21">
        <f ca="1">IF(L$6&lt;$C38,0,VLOOKUP(L$6,'MonteCarlo Policy Paths'!$A$2:$I$31,'Monte Carlo_WA Complance Price'!$B38+1,FALSE))</f>
        <v>90.697931516427971</v>
      </c>
      <c r="M38" s="21">
        <f ca="1">IF(M$6&lt;$C38,0,VLOOKUP(M$6,'MonteCarlo Policy Paths'!$A$2:$I$31,'Monte Carlo_WA Complance Price'!$B38+1,FALSE))</f>
        <v>91.95762500971172</v>
      </c>
      <c r="N38" s="21">
        <f ca="1">IF(N$6&lt;$C38,0,VLOOKUP(N$6,'MonteCarlo Policy Paths'!$A$2:$I$31,'Monte Carlo_WA Complance Price'!$B38+1,FALSE))</f>
        <v>93.21731850299544</v>
      </c>
      <c r="O38" s="21">
        <f ca="1">IF(O$6&lt;$C38,0,VLOOKUP(O$6,'MonteCarlo Policy Paths'!$A$2:$I$31,'Monte Carlo_WA Complance Price'!$B38+1,FALSE))</f>
        <v>94.47701199627916</v>
      </c>
      <c r="P38" s="21">
        <f ca="1">IF(P$6&lt;$C38,0,VLOOKUP(P$6,'MonteCarlo Policy Paths'!$A$2:$I$31,'Monte Carlo_WA Complance Price'!$B38+1,FALSE))</f>
        <v>95.73670548956288</v>
      </c>
      <c r="Q38" s="21">
        <f ca="1">IF(Q$6&lt;$C38,0,VLOOKUP(Q$6,'MonteCarlo Policy Paths'!$A$2:$I$31,'Monte Carlo_WA Complance Price'!$B38+1,FALSE))</f>
        <v>96.996398982846586</v>
      </c>
      <c r="R38" s="21">
        <f ca="1">IF(R$6&lt;$C38,0,VLOOKUP(R$6,'MonteCarlo Policy Paths'!$A$2:$I$31,'Monte Carlo_WA Complance Price'!$B38+1,FALSE))</f>
        <v>98.25609247613032</v>
      </c>
      <c r="S38" s="21">
        <f ca="1">IF(S$6&lt;$C38,0,VLOOKUP(S$6,'MonteCarlo Policy Paths'!$A$2:$I$31,'Monte Carlo_WA Complance Price'!$B38+1,FALSE))</f>
        <v>99.65157958594628</v>
      </c>
      <c r="T38" s="21">
        <f ca="1">IF(T$6&lt;$C38,0,VLOOKUP(T$6,'MonteCarlo Policy Paths'!$A$2:$I$31,'Monte Carlo_WA Complance Price'!$B38+1,FALSE))</f>
        <v>101.04706669576224</v>
      </c>
      <c r="U38" s="21">
        <f ca="1">IF(U$6&lt;$C38,0,VLOOKUP(U$6,'MonteCarlo Policy Paths'!$A$2:$I$31,'Monte Carlo_WA Complance Price'!$B38+1,FALSE))</f>
        <v>102.4425538055782</v>
      </c>
      <c r="V38" s="21">
        <f ca="1">IF(V$6&lt;$C38,0,VLOOKUP(V$6,'MonteCarlo Policy Paths'!$A$2:$I$31,'Monte Carlo_WA Complance Price'!$B38+1,FALSE))</f>
        <v>103.83804091539416</v>
      </c>
      <c r="W38" s="21">
        <f ca="1">IF(W$6&lt;$C38,0,VLOOKUP(W$6,'MonteCarlo Policy Paths'!$A$2:$I$31,'Monte Carlo_WA Complance Price'!$B38+1,FALSE))</f>
        <v>105.23352802521011</v>
      </c>
      <c r="X38" s="21">
        <f ca="1">IF(X$6&lt;$C38,0,VLOOKUP(X$6,'MonteCarlo Policy Paths'!$A$2:$I$31,'Monte Carlo_WA Complance Price'!$B38+1,FALSE))</f>
        <v>106.47156953138905</v>
      </c>
      <c r="Y38" s="21">
        <f ca="1">IF(Y$6&lt;$C38,0,VLOOKUP(Y$6,'MonteCarlo Policy Paths'!$A$2:$I$31,'Monte Carlo_WA Complance Price'!$B38+1,FALSE))</f>
        <v>107.709611037568</v>
      </c>
      <c r="Z38" s="21">
        <f ca="1">IF(Z$6&lt;$C38,0,VLOOKUP(Z$6,'MonteCarlo Policy Paths'!$A$2:$I$31,'Monte Carlo_WA Complance Price'!$B38+1,FALSE))</f>
        <v>108.94765254374694</v>
      </c>
      <c r="AA38" s="21">
        <f ca="1">IF(AA$6&lt;$C38,0,VLOOKUP(AA$6,'MonteCarlo Policy Paths'!$A$2:$I$31,'Monte Carlo_WA Complance Price'!$B38+1,FALSE))</f>
        <v>110.18569404992589</v>
      </c>
      <c r="AB38" s="21">
        <f ca="1">IF(AB$6&lt;$C38,0,VLOOKUP(AB$6,'MonteCarlo Policy Paths'!$A$2:$I$31,'Monte Carlo_WA Complance Price'!$B38+1,FALSE))</f>
        <v>111.42373555610482</v>
      </c>
      <c r="AC38" s="21">
        <f ca="1">IF(AC$6&lt;$C38,0,VLOOKUP(AC$6,'MonteCarlo Policy Paths'!$A$2:$I$31,'Monte Carlo_WA Complance Price'!$B38+1,FALSE))</f>
        <v>112.86811731331359</v>
      </c>
      <c r="AD38" s="21">
        <f ca="1">IF(AD$6&lt;$C38,0,VLOOKUP(AD$6,'MonteCarlo Policy Paths'!$A$2:$I$31,'Monte Carlo_WA Complance Price'!$B38+1,FALSE))</f>
        <v>114.31249907052236</v>
      </c>
      <c r="AE38" s="21">
        <f ca="1">IF(AE$6&lt;$C38,0,VLOOKUP(AE$6,'MonteCarlo Policy Paths'!$A$2:$I$31,'Monte Carlo_WA Complance Price'!$B38+1,FALSE))</f>
        <v>115.75688082773114</v>
      </c>
      <c r="AF38" s="21">
        <f ca="1">IF(AF$6&lt;$C38,0,VLOOKUP(AF$6,'MonteCarlo Policy Paths'!$A$2:$I$31,'Monte Carlo_WA Complance Price'!$B38+1,FALSE))</f>
        <v>117.20126258493991</v>
      </c>
      <c r="AG38" s="22">
        <f ca="1">IF(AG$6&lt;$C38,0,VLOOKUP(AG$6,'MonteCarlo Policy Paths'!$A$2:$I$31,'Monte Carlo_WA Complance Price'!$B38+1,FALSE))</f>
        <v>120.41827982173916</v>
      </c>
      <c r="AI38" s="20">
        <f ca="1">E38*VLOOKUP(AI$6,'Greenhouse Gas Costs Avoided'!$A$2:$I$32,9,FALSE)</f>
        <v>0</v>
      </c>
      <c r="AJ38" s="21">
        <f ca="1">F38*VLOOKUP(AJ$6,'Greenhouse Gas Costs Avoided'!$A$2:$I$32,9,FALSE)</f>
        <v>5.2166744805659615</v>
      </c>
      <c r="AK38" s="21">
        <f ca="1">G38*VLOOKUP(AK$6,'Greenhouse Gas Costs Avoided'!$A$2:$I$32,9,FALSE)</f>
        <v>5.3216023247413169</v>
      </c>
      <c r="AL38" s="21">
        <f ca="1">H38*VLOOKUP(AL$6,'Greenhouse Gas Costs Avoided'!$A$2:$I$32,9,FALSE)</f>
        <v>5.4265301689166732</v>
      </c>
      <c r="AM38" s="21">
        <f ca="1">I38*VLOOKUP(AM$6,'Greenhouse Gas Costs Avoided'!$A$2:$I$32,9,FALSE)</f>
        <v>5.5063320831654474</v>
      </c>
      <c r="AN38" s="21">
        <f ca="1">J38*VLOOKUP(AN$6,'Greenhouse Gas Costs Avoided'!$A$2:$I$32,9,FALSE)</f>
        <v>5.5861339974142208</v>
      </c>
      <c r="AO38" s="21">
        <f ca="1">K38*VLOOKUP(AO$6,'Greenhouse Gas Costs Avoided'!$A$2:$I$32,9,FALSE)</f>
        <v>5.665935911662995</v>
      </c>
      <c r="AP38" s="21">
        <f ca="1">L38*VLOOKUP(AP$6,'Greenhouse Gas Costs Avoided'!$A$2:$I$32,9,FALSE)</f>
        <v>5.7457378259117702</v>
      </c>
      <c r="AQ38" s="21">
        <f ca="1">M38*VLOOKUP(AQ$6,'Greenhouse Gas Costs Avoided'!$A$2:$I$32,9,FALSE)</f>
        <v>5.8255397401605462</v>
      </c>
      <c r="AR38" s="21">
        <f ca="1">N38*VLOOKUP(AR$6,'Greenhouse Gas Costs Avoided'!$A$2:$I$32,9,FALSE)</f>
        <v>5.9053416544093205</v>
      </c>
      <c r="AS38" s="21">
        <f ca="1">O38*VLOOKUP(AS$6,'Greenhouse Gas Costs Avoided'!$A$2:$I$32,9,FALSE)</f>
        <v>5.9851435686580947</v>
      </c>
      <c r="AT38" s="21">
        <f ca="1">P38*VLOOKUP(AT$6,'Greenhouse Gas Costs Avoided'!$A$2:$I$32,9,FALSE)</f>
        <v>6.0649454829068699</v>
      </c>
      <c r="AU38" s="21">
        <f ca="1">Q38*VLOOKUP(AU$6,'Greenhouse Gas Costs Avoided'!$A$2:$I$32,9,FALSE)</f>
        <v>6.1447473971556432</v>
      </c>
      <c r="AV38" s="21">
        <f ca="1">R38*VLOOKUP(AV$6,'Greenhouse Gas Costs Avoided'!$A$2:$I$32,9,FALSE)</f>
        <v>6.2245493114044184</v>
      </c>
      <c r="AW38" s="21">
        <f ca="1">S38*VLOOKUP(AW$6,'Greenhouse Gas Costs Avoided'!$A$2:$I$32,9,FALSE)</f>
        <v>6.312953786990386</v>
      </c>
      <c r="AX38" s="21">
        <f ca="1">T38*VLOOKUP(AX$6,'Greenhouse Gas Costs Avoided'!$A$2:$I$32,9,FALSE)</f>
        <v>6.4013582625763545</v>
      </c>
      <c r="AY38" s="21">
        <f ca="1">U38*VLOOKUP(AY$6,'Greenhouse Gas Costs Avoided'!$A$2:$I$32,9,FALSE)</f>
        <v>6.4897627381623222</v>
      </c>
      <c r="AZ38" s="21">
        <f ca="1">V38*VLOOKUP(AZ$6,'Greenhouse Gas Costs Avoided'!$A$2:$I$32,9,FALSE)</f>
        <v>6.5781672137482907</v>
      </c>
      <c r="BA38" s="21">
        <f ca="1">W38*VLOOKUP(BA$6,'Greenhouse Gas Costs Avoided'!$A$2:$I$32,9,FALSE)</f>
        <v>6.6665716893342575</v>
      </c>
      <c r="BB38" s="21">
        <f ca="1">X38*VLOOKUP(BB$6,'Greenhouse Gas Costs Avoided'!$A$2:$I$32,9,FALSE)</f>
        <v>6.7450019445028957</v>
      </c>
      <c r="BC38" s="21">
        <f ca="1">Y38*VLOOKUP(BC$6,'Greenhouse Gas Costs Avoided'!$A$2:$I$32,9,FALSE)</f>
        <v>6.8234321996715348</v>
      </c>
      <c r="BD38" s="21">
        <f ca="1">Z38*VLOOKUP(BD$6,'Greenhouse Gas Costs Avoided'!$A$2:$I$32,9,FALSE)</f>
        <v>6.901862454840173</v>
      </c>
      <c r="BE38" s="21">
        <f ca="1">AA38*VLOOKUP(BE$6,'Greenhouse Gas Costs Avoided'!$A$2:$I$32,9,FALSE)</f>
        <v>6.9802927100088112</v>
      </c>
      <c r="BF38" s="21">
        <f ca="1">AB38*VLOOKUP(BF$6,'Greenhouse Gas Costs Avoided'!$A$2:$I$32,9,FALSE)</f>
        <v>7.0587229651774486</v>
      </c>
      <c r="BG38" s="21">
        <f ca="1">AC38*VLOOKUP(BG$6,'Greenhouse Gas Costs Avoided'!$A$2:$I$32,9,FALSE)</f>
        <v>7.1502249295408609</v>
      </c>
      <c r="BH38" s="21">
        <f ca="1">AD38*VLOOKUP(BH$6,'Greenhouse Gas Costs Avoided'!$A$2:$I$32,9,FALSE)</f>
        <v>7.2417268939042723</v>
      </c>
      <c r="BI38" s="21">
        <f ca="1">AE38*VLOOKUP(BI$6,'Greenhouse Gas Costs Avoided'!$A$2:$I$32,9,FALSE)</f>
        <v>7.3332288582676846</v>
      </c>
      <c r="BJ38" s="21">
        <f ca="1">AF38*VLOOKUP(BJ$6,'Greenhouse Gas Costs Avoided'!$A$2:$I$32,9,FALSE)</f>
        <v>7.424730822631096</v>
      </c>
      <c r="BK38" s="22">
        <f ca="1">AG38*VLOOKUP(BK$6,'Greenhouse Gas Costs Avoided'!$A$2:$I$32,9,FALSE)</f>
        <v>7.6285297110405814</v>
      </c>
    </row>
    <row r="39" spans="1:63" x14ac:dyDescent="0.35">
      <c r="A39" s="11">
        <v>33</v>
      </c>
      <c r="B39" s="12">
        <f t="shared" ca="1" si="0"/>
        <v>1</v>
      </c>
      <c r="C39" s="13">
        <f t="shared" ca="1" si="1"/>
        <v>2023</v>
      </c>
      <c r="E39" s="20">
        <f ca="1">IF(E$6&lt;$C39,0,VLOOKUP(E$6,'MonteCarlo Policy Paths'!$A$2:$I$31,'Monte Carlo_WA Complance Price'!$B39+1,FALSE))</f>
        <v>0</v>
      </c>
      <c r="F39" s="21">
        <f ca="1">IF(F$6&lt;$C39,0,VLOOKUP(F$6,'MonteCarlo Policy Paths'!$A$2:$I$31,'Monte Carlo_WA Complance Price'!$B39+1,FALSE))</f>
        <v>82.346532180449415</v>
      </c>
      <c r="G39" s="21">
        <f ca="1">IF(G$6&lt;$C39,0,VLOOKUP(G$6,'MonteCarlo Policy Paths'!$A$2:$I$31,'Monte Carlo_WA Complance Price'!$B39+1,FALSE))</f>
        <v>84.002844861871253</v>
      </c>
      <c r="H39" s="21">
        <f ca="1">IF(H$6&lt;$C39,0,VLOOKUP(H$6,'MonteCarlo Policy Paths'!$A$2:$I$31,'Monte Carlo_WA Complance Price'!$B39+1,FALSE))</f>
        <v>85.659157543293105</v>
      </c>
      <c r="I39" s="21">
        <f ca="1">IF(I$6&lt;$C39,0,VLOOKUP(I$6,'MonteCarlo Policy Paths'!$A$2:$I$31,'Monte Carlo_WA Complance Price'!$B39+1,FALSE))</f>
        <v>86.918851036576825</v>
      </c>
      <c r="J39" s="21">
        <f ca="1">IF(J$6&lt;$C39,0,VLOOKUP(J$6,'MonteCarlo Policy Paths'!$A$2:$I$31,'Monte Carlo_WA Complance Price'!$B39+1,FALSE))</f>
        <v>88.178544529860531</v>
      </c>
      <c r="K39" s="21">
        <f ca="1">IF(K$6&lt;$C39,0,VLOOKUP(K$6,'MonteCarlo Policy Paths'!$A$2:$I$31,'Monte Carlo_WA Complance Price'!$B39+1,FALSE))</f>
        <v>89.438238023144251</v>
      </c>
      <c r="L39" s="21">
        <f ca="1">IF(L$6&lt;$C39,0,VLOOKUP(L$6,'MonteCarlo Policy Paths'!$A$2:$I$31,'Monte Carlo_WA Complance Price'!$B39+1,FALSE))</f>
        <v>90.697931516427971</v>
      </c>
      <c r="M39" s="21">
        <f ca="1">IF(M$6&lt;$C39,0,VLOOKUP(M$6,'MonteCarlo Policy Paths'!$A$2:$I$31,'Monte Carlo_WA Complance Price'!$B39+1,FALSE))</f>
        <v>91.95762500971172</v>
      </c>
      <c r="N39" s="21">
        <f ca="1">IF(N$6&lt;$C39,0,VLOOKUP(N$6,'MonteCarlo Policy Paths'!$A$2:$I$31,'Monte Carlo_WA Complance Price'!$B39+1,FALSE))</f>
        <v>93.21731850299544</v>
      </c>
      <c r="O39" s="21">
        <f ca="1">IF(O$6&lt;$C39,0,VLOOKUP(O$6,'MonteCarlo Policy Paths'!$A$2:$I$31,'Monte Carlo_WA Complance Price'!$B39+1,FALSE))</f>
        <v>94.47701199627916</v>
      </c>
      <c r="P39" s="21">
        <f ca="1">IF(P$6&lt;$C39,0,VLOOKUP(P$6,'MonteCarlo Policy Paths'!$A$2:$I$31,'Monte Carlo_WA Complance Price'!$B39+1,FALSE))</f>
        <v>95.73670548956288</v>
      </c>
      <c r="Q39" s="21">
        <f ca="1">IF(Q$6&lt;$C39,0,VLOOKUP(Q$6,'MonteCarlo Policy Paths'!$A$2:$I$31,'Monte Carlo_WA Complance Price'!$B39+1,FALSE))</f>
        <v>96.996398982846586</v>
      </c>
      <c r="R39" s="21">
        <f ca="1">IF(R$6&lt;$C39,0,VLOOKUP(R$6,'MonteCarlo Policy Paths'!$A$2:$I$31,'Monte Carlo_WA Complance Price'!$B39+1,FALSE))</f>
        <v>98.25609247613032</v>
      </c>
      <c r="S39" s="21">
        <f ca="1">IF(S$6&lt;$C39,0,VLOOKUP(S$6,'MonteCarlo Policy Paths'!$A$2:$I$31,'Monte Carlo_WA Complance Price'!$B39+1,FALSE))</f>
        <v>99.65157958594628</v>
      </c>
      <c r="T39" s="21">
        <f ca="1">IF(T$6&lt;$C39,0,VLOOKUP(T$6,'MonteCarlo Policy Paths'!$A$2:$I$31,'Monte Carlo_WA Complance Price'!$B39+1,FALSE))</f>
        <v>101.04706669576224</v>
      </c>
      <c r="U39" s="21">
        <f ca="1">IF(U$6&lt;$C39,0,VLOOKUP(U$6,'MonteCarlo Policy Paths'!$A$2:$I$31,'Monte Carlo_WA Complance Price'!$B39+1,FALSE))</f>
        <v>102.4425538055782</v>
      </c>
      <c r="V39" s="21">
        <f ca="1">IF(V$6&lt;$C39,0,VLOOKUP(V$6,'MonteCarlo Policy Paths'!$A$2:$I$31,'Monte Carlo_WA Complance Price'!$B39+1,FALSE))</f>
        <v>103.83804091539416</v>
      </c>
      <c r="W39" s="21">
        <f ca="1">IF(W$6&lt;$C39,0,VLOOKUP(W$6,'MonteCarlo Policy Paths'!$A$2:$I$31,'Monte Carlo_WA Complance Price'!$B39+1,FALSE))</f>
        <v>105.23352802521011</v>
      </c>
      <c r="X39" s="21">
        <f ca="1">IF(X$6&lt;$C39,0,VLOOKUP(X$6,'MonteCarlo Policy Paths'!$A$2:$I$31,'Monte Carlo_WA Complance Price'!$B39+1,FALSE))</f>
        <v>106.47156953138905</v>
      </c>
      <c r="Y39" s="21">
        <f ca="1">IF(Y$6&lt;$C39,0,VLOOKUP(Y$6,'MonteCarlo Policy Paths'!$A$2:$I$31,'Monte Carlo_WA Complance Price'!$B39+1,FALSE))</f>
        <v>107.709611037568</v>
      </c>
      <c r="Z39" s="21">
        <f ca="1">IF(Z$6&lt;$C39,0,VLOOKUP(Z$6,'MonteCarlo Policy Paths'!$A$2:$I$31,'Monte Carlo_WA Complance Price'!$B39+1,FALSE))</f>
        <v>108.94765254374694</v>
      </c>
      <c r="AA39" s="21">
        <f ca="1">IF(AA$6&lt;$C39,0,VLOOKUP(AA$6,'MonteCarlo Policy Paths'!$A$2:$I$31,'Monte Carlo_WA Complance Price'!$B39+1,FALSE))</f>
        <v>110.18569404992589</v>
      </c>
      <c r="AB39" s="21">
        <f ca="1">IF(AB$6&lt;$C39,0,VLOOKUP(AB$6,'MonteCarlo Policy Paths'!$A$2:$I$31,'Monte Carlo_WA Complance Price'!$B39+1,FALSE))</f>
        <v>111.42373555610482</v>
      </c>
      <c r="AC39" s="21">
        <f ca="1">IF(AC$6&lt;$C39,0,VLOOKUP(AC$6,'MonteCarlo Policy Paths'!$A$2:$I$31,'Monte Carlo_WA Complance Price'!$B39+1,FALSE))</f>
        <v>112.86811731331359</v>
      </c>
      <c r="AD39" s="21">
        <f ca="1">IF(AD$6&lt;$C39,0,VLOOKUP(AD$6,'MonteCarlo Policy Paths'!$A$2:$I$31,'Monte Carlo_WA Complance Price'!$B39+1,FALSE))</f>
        <v>114.31249907052236</v>
      </c>
      <c r="AE39" s="21">
        <f ca="1">IF(AE$6&lt;$C39,0,VLOOKUP(AE$6,'MonteCarlo Policy Paths'!$A$2:$I$31,'Monte Carlo_WA Complance Price'!$B39+1,FALSE))</f>
        <v>115.75688082773114</v>
      </c>
      <c r="AF39" s="21">
        <f ca="1">IF(AF$6&lt;$C39,0,VLOOKUP(AF$6,'MonteCarlo Policy Paths'!$A$2:$I$31,'Monte Carlo_WA Complance Price'!$B39+1,FALSE))</f>
        <v>117.20126258493991</v>
      </c>
      <c r="AG39" s="22">
        <f ca="1">IF(AG$6&lt;$C39,0,VLOOKUP(AG$6,'MonteCarlo Policy Paths'!$A$2:$I$31,'Monte Carlo_WA Complance Price'!$B39+1,FALSE))</f>
        <v>118.64564434214866</v>
      </c>
      <c r="AI39" s="20">
        <f ca="1">E39*VLOOKUP(AI$6,'Greenhouse Gas Costs Avoided'!$A$2:$I$32,9,FALSE)</f>
        <v>0</v>
      </c>
      <c r="AJ39" s="21">
        <f ca="1">F39*VLOOKUP(AJ$6,'Greenhouse Gas Costs Avoided'!$A$2:$I$32,9,FALSE)</f>
        <v>5.2166744805659615</v>
      </c>
      <c r="AK39" s="21">
        <f ca="1">G39*VLOOKUP(AK$6,'Greenhouse Gas Costs Avoided'!$A$2:$I$32,9,FALSE)</f>
        <v>5.3216023247413169</v>
      </c>
      <c r="AL39" s="21">
        <f ca="1">H39*VLOOKUP(AL$6,'Greenhouse Gas Costs Avoided'!$A$2:$I$32,9,FALSE)</f>
        <v>5.4265301689166732</v>
      </c>
      <c r="AM39" s="21">
        <f ca="1">I39*VLOOKUP(AM$6,'Greenhouse Gas Costs Avoided'!$A$2:$I$32,9,FALSE)</f>
        <v>5.5063320831654474</v>
      </c>
      <c r="AN39" s="21">
        <f ca="1">J39*VLOOKUP(AN$6,'Greenhouse Gas Costs Avoided'!$A$2:$I$32,9,FALSE)</f>
        <v>5.5861339974142208</v>
      </c>
      <c r="AO39" s="21">
        <f ca="1">K39*VLOOKUP(AO$6,'Greenhouse Gas Costs Avoided'!$A$2:$I$32,9,FALSE)</f>
        <v>5.665935911662995</v>
      </c>
      <c r="AP39" s="21">
        <f ca="1">L39*VLOOKUP(AP$6,'Greenhouse Gas Costs Avoided'!$A$2:$I$32,9,FALSE)</f>
        <v>5.7457378259117702</v>
      </c>
      <c r="AQ39" s="21">
        <f ca="1">M39*VLOOKUP(AQ$6,'Greenhouse Gas Costs Avoided'!$A$2:$I$32,9,FALSE)</f>
        <v>5.8255397401605462</v>
      </c>
      <c r="AR39" s="21">
        <f ca="1">N39*VLOOKUP(AR$6,'Greenhouse Gas Costs Avoided'!$A$2:$I$32,9,FALSE)</f>
        <v>5.9053416544093205</v>
      </c>
      <c r="AS39" s="21">
        <f ca="1">O39*VLOOKUP(AS$6,'Greenhouse Gas Costs Avoided'!$A$2:$I$32,9,FALSE)</f>
        <v>5.9851435686580947</v>
      </c>
      <c r="AT39" s="21">
        <f ca="1">P39*VLOOKUP(AT$6,'Greenhouse Gas Costs Avoided'!$A$2:$I$32,9,FALSE)</f>
        <v>6.0649454829068699</v>
      </c>
      <c r="AU39" s="21">
        <f ca="1">Q39*VLOOKUP(AU$6,'Greenhouse Gas Costs Avoided'!$A$2:$I$32,9,FALSE)</f>
        <v>6.1447473971556432</v>
      </c>
      <c r="AV39" s="21">
        <f ca="1">R39*VLOOKUP(AV$6,'Greenhouse Gas Costs Avoided'!$A$2:$I$32,9,FALSE)</f>
        <v>6.2245493114044184</v>
      </c>
      <c r="AW39" s="21">
        <f ca="1">S39*VLOOKUP(AW$6,'Greenhouse Gas Costs Avoided'!$A$2:$I$32,9,FALSE)</f>
        <v>6.312953786990386</v>
      </c>
      <c r="AX39" s="21">
        <f ca="1">T39*VLOOKUP(AX$6,'Greenhouse Gas Costs Avoided'!$A$2:$I$32,9,FALSE)</f>
        <v>6.4013582625763545</v>
      </c>
      <c r="AY39" s="21">
        <f ca="1">U39*VLOOKUP(AY$6,'Greenhouse Gas Costs Avoided'!$A$2:$I$32,9,FALSE)</f>
        <v>6.4897627381623222</v>
      </c>
      <c r="AZ39" s="21">
        <f ca="1">V39*VLOOKUP(AZ$6,'Greenhouse Gas Costs Avoided'!$A$2:$I$32,9,FALSE)</f>
        <v>6.5781672137482907</v>
      </c>
      <c r="BA39" s="21">
        <f ca="1">W39*VLOOKUP(BA$6,'Greenhouse Gas Costs Avoided'!$A$2:$I$32,9,FALSE)</f>
        <v>6.6665716893342575</v>
      </c>
      <c r="BB39" s="21">
        <f ca="1">X39*VLOOKUP(BB$6,'Greenhouse Gas Costs Avoided'!$A$2:$I$32,9,FALSE)</f>
        <v>6.7450019445028957</v>
      </c>
      <c r="BC39" s="21">
        <f ca="1">Y39*VLOOKUP(BC$6,'Greenhouse Gas Costs Avoided'!$A$2:$I$32,9,FALSE)</f>
        <v>6.8234321996715348</v>
      </c>
      <c r="BD39" s="21">
        <f ca="1">Z39*VLOOKUP(BD$6,'Greenhouse Gas Costs Avoided'!$A$2:$I$32,9,FALSE)</f>
        <v>6.901862454840173</v>
      </c>
      <c r="BE39" s="21">
        <f ca="1">AA39*VLOOKUP(BE$6,'Greenhouse Gas Costs Avoided'!$A$2:$I$32,9,FALSE)</f>
        <v>6.9802927100088112</v>
      </c>
      <c r="BF39" s="21">
        <f ca="1">AB39*VLOOKUP(BF$6,'Greenhouse Gas Costs Avoided'!$A$2:$I$32,9,FALSE)</f>
        <v>7.0587229651774486</v>
      </c>
      <c r="BG39" s="21">
        <f ca="1">AC39*VLOOKUP(BG$6,'Greenhouse Gas Costs Avoided'!$A$2:$I$32,9,FALSE)</f>
        <v>7.1502249295408609</v>
      </c>
      <c r="BH39" s="21">
        <f ca="1">AD39*VLOOKUP(BH$6,'Greenhouse Gas Costs Avoided'!$A$2:$I$32,9,FALSE)</f>
        <v>7.2417268939042723</v>
      </c>
      <c r="BI39" s="21">
        <f ca="1">AE39*VLOOKUP(BI$6,'Greenhouse Gas Costs Avoided'!$A$2:$I$32,9,FALSE)</f>
        <v>7.3332288582676846</v>
      </c>
      <c r="BJ39" s="21">
        <f ca="1">AF39*VLOOKUP(BJ$6,'Greenhouse Gas Costs Avoided'!$A$2:$I$32,9,FALSE)</f>
        <v>7.424730822631096</v>
      </c>
      <c r="BK39" s="22">
        <f ca="1">AG39*VLOOKUP(BK$6,'Greenhouse Gas Costs Avoided'!$A$2:$I$32,9,FALSE)</f>
        <v>7.5162327869945065</v>
      </c>
    </row>
    <row r="40" spans="1:63" x14ac:dyDescent="0.35">
      <c r="A40" s="11">
        <v>34</v>
      </c>
      <c r="B40" s="12">
        <f t="shared" ca="1" si="0"/>
        <v>4</v>
      </c>
      <c r="C40" s="13">
        <f t="shared" ca="1" si="1"/>
        <v>2023</v>
      </c>
      <c r="E40" s="20">
        <f ca="1">IF(E$6&lt;$C40,0,VLOOKUP(E$6,'MonteCarlo Policy Paths'!$A$2:$I$31,'Monte Carlo_WA Complance Price'!$B40+1,FALSE))</f>
        <v>0</v>
      </c>
      <c r="F40" s="21">
        <f ca="1">IF(F$6&lt;$C40,0,VLOOKUP(F$6,'MonteCarlo Policy Paths'!$A$2:$I$31,'Monte Carlo_WA Complance Price'!$B40+1,FALSE))</f>
        <v>82.346532180449415</v>
      </c>
      <c r="G40" s="21">
        <f ca="1">IF(G$6&lt;$C40,0,VLOOKUP(G$6,'MonteCarlo Policy Paths'!$A$2:$I$31,'Monte Carlo_WA Complance Price'!$B40+1,FALSE))</f>
        <v>84.002844861871253</v>
      </c>
      <c r="H40" s="21">
        <f ca="1">IF(H$6&lt;$C40,0,VLOOKUP(H$6,'MonteCarlo Policy Paths'!$A$2:$I$31,'Monte Carlo_WA Complance Price'!$B40+1,FALSE))</f>
        <v>85.659157543293105</v>
      </c>
      <c r="I40" s="21">
        <f ca="1">IF(I$6&lt;$C40,0,VLOOKUP(I$6,'MonteCarlo Policy Paths'!$A$2:$I$31,'Monte Carlo_WA Complance Price'!$B40+1,FALSE))</f>
        <v>86.918851036576825</v>
      </c>
      <c r="J40" s="21">
        <f ca="1">IF(J$6&lt;$C40,0,VLOOKUP(J$6,'MonteCarlo Policy Paths'!$A$2:$I$31,'Monte Carlo_WA Complance Price'!$B40+1,FALSE))</f>
        <v>88.178544529860531</v>
      </c>
      <c r="K40" s="21">
        <f ca="1">IF(K$6&lt;$C40,0,VLOOKUP(K$6,'MonteCarlo Policy Paths'!$A$2:$I$31,'Monte Carlo_WA Complance Price'!$B40+1,FALSE))</f>
        <v>89.438238023144251</v>
      </c>
      <c r="L40" s="21">
        <f ca="1">IF(L$6&lt;$C40,0,VLOOKUP(L$6,'MonteCarlo Policy Paths'!$A$2:$I$31,'Monte Carlo_WA Complance Price'!$B40+1,FALSE))</f>
        <v>90.697931516427971</v>
      </c>
      <c r="M40" s="21">
        <f ca="1">IF(M$6&lt;$C40,0,VLOOKUP(M$6,'MonteCarlo Policy Paths'!$A$2:$I$31,'Monte Carlo_WA Complance Price'!$B40+1,FALSE))</f>
        <v>91.95762500971172</v>
      </c>
      <c r="N40" s="21">
        <f ca="1">IF(N$6&lt;$C40,0,VLOOKUP(N$6,'MonteCarlo Policy Paths'!$A$2:$I$31,'Monte Carlo_WA Complance Price'!$B40+1,FALSE))</f>
        <v>93.21731850299544</v>
      </c>
      <c r="O40" s="21">
        <f ca="1">IF(O$6&lt;$C40,0,VLOOKUP(O$6,'MonteCarlo Policy Paths'!$A$2:$I$31,'Monte Carlo_WA Complance Price'!$B40+1,FALSE))</f>
        <v>94.47701199627916</v>
      </c>
      <c r="P40" s="21">
        <f ca="1">IF(P$6&lt;$C40,0,VLOOKUP(P$6,'MonteCarlo Policy Paths'!$A$2:$I$31,'Monte Carlo_WA Complance Price'!$B40+1,FALSE))</f>
        <v>95.73670548956288</v>
      </c>
      <c r="Q40" s="21">
        <f ca="1">IF(Q$6&lt;$C40,0,VLOOKUP(Q$6,'MonteCarlo Policy Paths'!$A$2:$I$31,'Monte Carlo_WA Complance Price'!$B40+1,FALSE))</f>
        <v>96.996398982846586</v>
      </c>
      <c r="R40" s="21">
        <f ca="1">IF(R$6&lt;$C40,0,VLOOKUP(R$6,'MonteCarlo Policy Paths'!$A$2:$I$31,'Monte Carlo_WA Complance Price'!$B40+1,FALSE))</f>
        <v>98.25609247613032</v>
      </c>
      <c r="S40" s="21">
        <f ca="1">IF(S$6&lt;$C40,0,VLOOKUP(S$6,'MonteCarlo Policy Paths'!$A$2:$I$31,'Monte Carlo_WA Complance Price'!$B40+1,FALSE))</f>
        <v>99.65157958594628</v>
      </c>
      <c r="T40" s="21">
        <f ca="1">IF(T$6&lt;$C40,0,VLOOKUP(T$6,'MonteCarlo Policy Paths'!$A$2:$I$31,'Monte Carlo_WA Complance Price'!$B40+1,FALSE))</f>
        <v>101.04706669576224</v>
      </c>
      <c r="U40" s="21">
        <f ca="1">IF(U$6&lt;$C40,0,VLOOKUP(U$6,'MonteCarlo Policy Paths'!$A$2:$I$31,'Monte Carlo_WA Complance Price'!$B40+1,FALSE))</f>
        <v>102.4425538055782</v>
      </c>
      <c r="V40" s="21">
        <f ca="1">IF(V$6&lt;$C40,0,VLOOKUP(V$6,'MonteCarlo Policy Paths'!$A$2:$I$31,'Monte Carlo_WA Complance Price'!$B40+1,FALSE))</f>
        <v>103.83804091539416</v>
      </c>
      <c r="W40" s="21">
        <f ca="1">IF(W$6&lt;$C40,0,VLOOKUP(W$6,'MonteCarlo Policy Paths'!$A$2:$I$31,'Monte Carlo_WA Complance Price'!$B40+1,FALSE))</f>
        <v>105.23352802521011</v>
      </c>
      <c r="X40" s="21">
        <f ca="1">IF(X$6&lt;$C40,0,VLOOKUP(X$6,'MonteCarlo Policy Paths'!$A$2:$I$31,'Monte Carlo_WA Complance Price'!$B40+1,FALSE))</f>
        <v>106.47156953138905</v>
      </c>
      <c r="Y40" s="21">
        <f ca="1">IF(Y$6&lt;$C40,0,VLOOKUP(Y$6,'MonteCarlo Policy Paths'!$A$2:$I$31,'Monte Carlo_WA Complance Price'!$B40+1,FALSE))</f>
        <v>107.709611037568</v>
      </c>
      <c r="Z40" s="21">
        <f ca="1">IF(Z$6&lt;$C40,0,VLOOKUP(Z$6,'MonteCarlo Policy Paths'!$A$2:$I$31,'Monte Carlo_WA Complance Price'!$B40+1,FALSE))</f>
        <v>108.94765254374694</v>
      </c>
      <c r="AA40" s="21">
        <f ca="1">IF(AA$6&lt;$C40,0,VLOOKUP(AA$6,'MonteCarlo Policy Paths'!$A$2:$I$31,'Monte Carlo_WA Complance Price'!$B40+1,FALSE))</f>
        <v>110.18569404992589</v>
      </c>
      <c r="AB40" s="21">
        <f ca="1">IF(AB$6&lt;$C40,0,VLOOKUP(AB$6,'MonteCarlo Policy Paths'!$A$2:$I$31,'Monte Carlo_WA Complance Price'!$B40+1,FALSE))</f>
        <v>111.42373555610482</v>
      </c>
      <c r="AC40" s="21">
        <f ca="1">IF(AC$6&lt;$C40,0,VLOOKUP(AC$6,'MonteCarlo Policy Paths'!$A$2:$I$31,'Monte Carlo_WA Complance Price'!$B40+1,FALSE))</f>
        <v>112.86811731331359</v>
      </c>
      <c r="AD40" s="21">
        <f ca="1">IF(AD$6&lt;$C40,0,VLOOKUP(AD$6,'MonteCarlo Policy Paths'!$A$2:$I$31,'Monte Carlo_WA Complance Price'!$B40+1,FALSE))</f>
        <v>114.31249907052236</v>
      </c>
      <c r="AE40" s="21">
        <f ca="1">IF(AE$6&lt;$C40,0,VLOOKUP(AE$6,'MonteCarlo Policy Paths'!$A$2:$I$31,'Monte Carlo_WA Complance Price'!$B40+1,FALSE))</f>
        <v>115.75688082773114</v>
      </c>
      <c r="AF40" s="21">
        <f ca="1">IF(AF$6&lt;$C40,0,VLOOKUP(AF$6,'MonteCarlo Policy Paths'!$A$2:$I$31,'Monte Carlo_WA Complance Price'!$B40+1,FALSE))</f>
        <v>117.20126258493991</v>
      </c>
      <c r="AG40" s="22">
        <f ca="1">IF(AG$6&lt;$C40,0,VLOOKUP(AG$6,'MonteCarlo Policy Paths'!$A$2:$I$31,'Monte Carlo_WA Complance Price'!$B40+1,FALSE))</f>
        <v>119.5319620819439</v>
      </c>
      <c r="AI40" s="20">
        <f ca="1">E40*VLOOKUP(AI$6,'Greenhouse Gas Costs Avoided'!$A$2:$I$32,9,FALSE)</f>
        <v>0</v>
      </c>
      <c r="AJ40" s="21">
        <f ca="1">F40*VLOOKUP(AJ$6,'Greenhouse Gas Costs Avoided'!$A$2:$I$32,9,FALSE)</f>
        <v>5.2166744805659615</v>
      </c>
      <c r="AK40" s="21">
        <f ca="1">G40*VLOOKUP(AK$6,'Greenhouse Gas Costs Avoided'!$A$2:$I$32,9,FALSE)</f>
        <v>5.3216023247413169</v>
      </c>
      <c r="AL40" s="21">
        <f ca="1">H40*VLOOKUP(AL$6,'Greenhouse Gas Costs Avoided'!$A$2:$I$32,9,FALSE)</f>
        <v>5.4265301689166732</v>
      </c>
      <c r="AM40" s="21">
        <f ca="1">I40*VLOOKUP(AM$6,'Greenhouse Gas Costs Avoided'!$A$2:$I$32,9,FALSE)</f>
        <v>5.5063320831654474</v>
      </c>
      <c r="AN40" s="21">
        <f ca="1">J40*VLOOKUP(AN$6,'Greenhouse Gas Costs Avoided'!$A$2:$I$32,9,FALSE)</f>
        <v>5.5861339974142208</v>
      </c>
      <c r="AO40" s="21">
        <f ca="1">K40*VLOOKUP(AO$6,'Greenhouse Gas Costs Avoided'!$A$2:$I$32,9,FALSE)</f>
        <v>5.665935911662995</v>
      </c>
      <c r="AP40" s="21">
        <f ca="1">L40*VLOOKUP(AP$6,'Greenhouse Gas Costs Avoided'!$A$2:$I$32,9,FALSE)</f>
        <v>5.7457378259117702</v>
      </c>
      <c r="AQ40" s="21">
        <f ca="1">M40*VLOOKUP(AQ$6,'Greenhouse Gas Costs Avoided'!$A$2:$I$32,9,FALSE)</f>
        <v>5.8255397401605462</v>
      </c>
      <c r="AR40" s="21">
        <f ca="1">N40*VLOOKUP(AR$6,'Greenhouse Gas Costs Avoided'!$A$2:$I$32,9,FALSE)</f>
        <v>5.9053416544093205</v>
      </c>
      <c r="AS40" s="21">
        <f ca="1">O40*VLOOKUP(AS$6,'Greenhouse Gas Costs Avoided'!$A$2:$I$32,9,FALSE)</f>
        <v>5.9851435686580947</v>
      </c>
      <c r="AT40" s="21">
        <f ca="1">P40*VLOOKUP(AT$6,'Greenhouse Gas Costs Avoided'!$A$2:$I$32,9,FALSE)</f>
        <v>6.0649454829068699</v>
      </c>
      <c r="AU40" s="21">
        <f ca="1">Q40*VLOOKUP(AU$6,'Greenhouse Gas Costs Avoided'!$A$2:$I$32,9,FALSE)</f>
        <v>6.1447473971556432</v>
      </c>
      <c r="AV40" s="21">
        <f ca="1">R40*VLOOKUP(AV$6,'Greenhouse Gas Costs Avoided'!$A$2:$I$32,9,FALSE)</f>
        <v>6.2245493114044184</v>
      </c>
      <c r="AW40" s="21">
        <f ca="1">S40*VLOOKUP(AW$6,'Greenhouse Gas Costs Avoided'!$A$2:$I$32,9,FALSE)</f>
        <v>6.312953786990386</v>
      </c>
      <c r="AX40" s="21">
        <f ca="1">T40*VLOOKUP(AX$6,'Greenhouse Gas Costs Avoided'!$A$2:$I$32,9,FALSE)</f>
        <v>6.4013582625763545</v>
      </c>
      <c r="AY40" s="21">
        <f ca="1">U40*VLOOKUP(AY$6,'Greenhouse Gas Costs Avoided'!$A$2:$I$32,9,FALSE)</f>
        <v>6.4897627381623222</v>
      </c>
      <c r="AZ40" s="21">
        <f ca="1">V40*VLOOKUP(AZ$6,'Greenhouse Gas Costs Avoided'!$A$2:$I$32,9,FALSE)</f>
        <v>6.5781672137482907</v>
      </c>
      <c r="BA40" s="21">
        <f ca="1">W40*VLOOKUP(BA$6,'Greenhouse Gas Costs Avoided'!$A$2:$I$32,9,FALSE)</f>
        <v>6.6665716893342575</v>
      </c>
      <c r="BB40" s="21">
        <f ca="1">X40*VLOOKUP(BB$6,'Greenhouse Gas Costs Avoided'!$A$2:$I$32,9,FALSE)</f>
        <v>6.7450019445028957</v>
      </c>
      <c r="BC40" s="21">
        <f ca="1">Y40*VLOOKUP(BC$6,'Greenhouse Gas Costs Avoided'!$A$2:$I$32,9,FALSE)</f>
        <v>6.8234321996715348</v>
      </c>
      <c r="BD40" s="21">
        <f ca="1">Z40*VLOOKUP(BD$6,'Greenhouse Gas Costs Avoided'!$A$2:$I$32,9,FALSE)</f>
        <v>6.901862454840173</v>
      </c>
      <c r="BE40" s="21">
        <f ca="1">AA40*VLOOKUP(BE$6,'Greenhouse Gas Costs Avoided'!$A$2:$I$32,9,FALSE)</f>
        <v>6.9802927100088112</v>
      </c>
      <c r="BF40" s="21">
        <f ca="1">AB40*VLOOKUP(BF$6,'Greenhouse Gas Costs Avoided'!$A$2:$I$32,9,FALSE)</f>
        <v>7.0587229651774486</v>
      </c>
      <c r="BG40" s="21">
        <f ca="1">AC40*VLOOKUP(BG$6,'Greenhouse Gas Costs Avoided'!$A$2:$I$32,9,FALSE)</f>
        <v>7.1502249295408609</v>
      </c>
      <c r="BH40" s="21">
        <f ca="1">AD40*VLOOKUP(BH$6,'Greenhouse Gas Costs Avoided'!$A$2:$I$32,9,FALSE)</f>
        <v>7.2417268939042723</v>
      </c>
      <c r="BI40" s="21">
        <f ca="1">AE40*VLOOKUP(BI$6,'Greenhouse Gas Costs Avoided'!$A$2:$I$32,9,FALSE)</f>
        <v>7.3332288582676846</v>
      </c>
      <c r="BJ40" s="21">
        <f ca="1">AF40*VLOOKUP(BJ$6,'Greenhouse Gas Costs Avoided'!$A$2:$I$32,9,FALSE)</f>
        <v>7.424730822631096</v>
      </c>
      <c r="BK40" s="22">
        <f ca="1">AG40*VLOOKUP(BK$6,'Greenhouse Gas Costs Avoided'!$A$2:$I$32,9,FALSE)</f>
        <v>7.5723812490175435</v>
      </c>
    </row>
    <row r="41" spans="1:63" x14ac:dyDescent="0.35">
      <c r="A41" s="11">
        <v>35</v>
      </c>
      <c r="B41" s="12">
        <f t="shared" ca="1" si="0"/>
        <v>1</v>
      </c>
      <c r="C41" s="13">
        <f t="shared" ca="1" si="1"/>
        <v>2023</v>
      </c>
      <c r="E41" s="20">
        <f ca="1">IF(E$6&lt;$C41,0,VLOOKUP(E$6,'MonteCarlo Policy Paths'!$A$2:$I$31,'Monte Carlo_WA Complance Price'!$B41+1,FALSE))</f>
        <v>0</v>
      </c>
      <c r="F41" s="21">
        <f ca="1">IF(F$6&lt;$C41,0,VLOOKUP(F$6,'MonteCarlo Policy Paths'!$A$2:$I$31,'Monte Carlo_WA Complance Price'!$B41+1,FALSE))</f>
        <v>82.346532180449415</v>
      </c>
      <c r="G41" s="21">
        <f ca="1">IF(G$6&lt;$C41,0,VLOOKUP(G$6,'MonteCarlo Policy Paths'!$A$2:$I$31,'Monte Carlo_WA Complance Price'!$B41+1,FALSE))</f>
        <v>84.002844861871253</v>
      </c>
      <c r="H41" s="21">
        <f ca="1">IF(H$6&lt;$C41,0,VLOOKUP(H$6,'MonteCarlo Policy Paths'!$A$2:$I$31,'Monte Carlo_WA Complance Price'!$B41+1,FALSE))</f>
        <v>85.659157543293105</v>
      </c>
      <c r="I41" s="21">
        <f ca="1">IF(I$6&lt;$C41,0,VLOOKUP(I$6,'MonteCarlo Policy Paths'!$A$2:$I$31,'Monte Carlo_WA Complance Price'!$B41+1,FALSE))</f>
        <v>86.918851036576825</v>
      </c>
      <c r="J41" s="21">
        <f ca="1">IF(J$6&lt;$C41,0,VLOOKUP(J$6,'MonteCarlo Policy Paths'!$A$2:$I$31,'Monte Carlo_WA Complance Price'!$B41+1,FALSE))</f>
        <v>88.178544529860531</v>
      </c>
      <c r="K41" s="21">
        <f ca="1">IF(K$6&lt;$C41,0,VLOOKUP(K$6,'MonteCarlo Policy Paths'!$A$2:$I$31,'Monte Carlo_WA Complance Price'!$B41+1,FALSE))</f>
        <v>89.438238023144251</v>
      </c>
      <c r="L41" s="21">
        <f ca="1">IF(L$6&lt;$C41,0,VLOOKUP(L$6,'MonteCarlo Policy Paths'!$A$2:$I$31,'Monte Carlo_WA Complance Price'!$B41+1,FALSE))</f>
        <v>90.697931516427971</v>
      </c>
      <c r="M41" s="21">
        <f ca="1">IF(M$6&lt;$C41,0,VLOOKUP(M$6,'MonteCarlo Policy Paths'!$A$2:$I$31,'Monte Carlo_WA Complance Price'!$B41+1,FALSE))</f>
        <v>91.95762500971172</v>
      </c>
      <c r="N41" s="21">
        <f ca="1">IF(N$6&lt;$C41,0,VLOOKUP(N$6,'MonteCarlo Policy Paths'!$A$2:$I$31,'Monte Carlo_WA Complance Price'!$B41+1,FALSE))</f>
        <v>93.21731850299544</v>
      </c>
      <c r="O41" s="21">
        <f ca="1">IF(O$6&lt;$C41,0,VLOOKUP(O$6,'MonteCarlo Policy Paths'!$A$2:$I$31,'Monte Carlo_WA Complance Price'!$B41+1,FALSE))</f>
        <v>94.47701199627916</v>
      </c>
      <c r="P41" s="21">
        <f ca="1">IF(P$6&lt;$C41,0,VLOOKUP(P$6,'MonteCarlo Policy Paths'!$A$2:$I$31,'Monte Carlo_WA Complance Price'!$B41+1,FALSE))</f>
        <v>95.73670548956288</v>
      </c>
      <c r="Q41" s="21">
        <f ca="1">IF(Q$6&lt;$C41,0,VLOOKUP(Q$6,'MonteCarlo Policy Paths'!$A$2:$I$31,'Monte Carlo_WA Complance Price'!$B41+1,FALSE))</f>
        <v>96.996398982846586</v>
      </c>
      <c r="R41" s="21">
        <f ca="1">IF(R$6&lt;$C41,0,VLOOKUP(R$6,'MonteCarlo Policy Paths'!$A$2:$I$31,'Monte Carlo_WA Complance Price'!$B41+1,FALSE))</f>
        <v>98.25609247613032</v>
      </c>
      <c r="S41" s="21">
        <f ca="1">IF(S$6&lt;$C41,0,VLOOKUP(S$6,'MonteCarlo Policy Paths'!$A$2:$I$31,'Monte Carlo_WA Complance Price'!$B41+1,FALSE))</f>
        <v>99.65157958594628</v>
      </c>
      <c r="T41" s="21">
        <f ca="1">IF(T$6&lt;$C41,0,VLOOKUP(T$6,'MonteCarlo Policy Paths'!$A$2:$I$31,'Monte Carlo_WA Complance Price'!$B41+1,FALSE))</f>
        <v>101.04706669576224</v>
      </c>
      <c r="U41" s="21">
        <f ca="1">IF(U$6&lt;$C41,0,VLOOKUP(U$6,'MonteCarlo Policy Paths'!$A$2:$I$31,'Monte Carlo_WA Complance Price'!$B41+1,FALSE))</f>
        <v>102.4425538055782</v>
      </c>
      <c r="V41" s="21">
        <f ca="1">IF(V$6&lt;$C41,0,VLOOKUP(V$6,'MonteCarlo Policy Paths'!$A$2:$I$31,'Monte Carlo_WA Complance Price'!$B41+1,FALSE))</f>
        <v>103.83804091539416</v>
      </c>
      <c r="W41" s="21">
        <f ca="1">IF(W$6&lt;$C41,0,VLOOKUP(W$6,'MonteCarlo Policy Paths'!$A$2:$I$31,'Monte Carlo_WA Complance Price'!$B41+1,FALSE))</f>
        <v>105.23352802521011</v>
      </c>
      <c r="X41" s="21">
        <f ca="1">IF(X$6&lt;$C41,0,VLOOKUP(X$6,'MonteCarlo Policy Paths'!$A$2:$I$31,'Monte Carlo_WA Complance Price'!$B41+1,FALSE))</f>
        <v>106.47156953138905</v>
      </c>
      <c r="Y41" s="21">
        <f ca="1">IF(Y$6&lt;$C41,0,VLOOKUP(Y$6,'MonteCarlo Policy Paths'!$A$2:$I$31,'Monte Carlo_WA Complance Price'!$B41+1,FALSE))</f>
        <v>107.709611037568</v>
      </c>
      <c r="Z41" s="21">
        <f ca="1">IF(Z$6&lt;$C41,0,VLOOKUP(Z$6,'MonteCarlo Policy Paths'!$A$2:$I$31,'Monte Carlo_WA Complance Price'!$B41+1,FALSE))</f>
        <v>108.94765254374694</v>
      </c>
      <c r="AA41" s="21">
        <f ca="1">IF(AA$6&lt;$C41,0,VLOOKUP(AA$6,'MonteCarlo Policy Paths'!$A$2:$I$31,'Monte Carlo_WA Complance Price'!$B41+1,FALSE))</f>
        <v>110.18569404992589</v>
      </c>
      <c r="AB41" s="21">
        <f ca="1">IF(AB$6&lt;$C41,0,VLOOKUP(AB$6,'MonteCarlo Policy Paths'!$A$2:$I$31,'Monte Carlo_WA Complance Price'!$B41+1,FALSE))</f>
        <v>111.42373555610482</v>
      </c>
      <c r="AC41" s="21">
        <f ca="1">IF(AC$6&lt;$C41,0,VLOOKUP(AC$6,'MonteCarlo Policy Paths'!$A$2:$I$31,'Monte Carlo_WA Complance Price'!$B41+1,FALSE))</f>
        <v>112.86811731331359</v>
      </c>
      <c r="AD41" s="21">
        <f ca="1">IF(AD$6&lt;$C41,0,VLOOKUP(AD$6,'MonteCarlo Policy Paths'!$A$2:$I$31,'Monte Carlo_WA Complance Price'!$B41+1,FALSE))</f>
        <v>114.31249907052236</v>
      </c>
      <c r="AE41" s="21">
        <f ca="1">IF(AE$6&lt;$C41,0,VLOOKUP(AE$6,'MonteCarlo Policy Paths'!$A$2:$I$31,'Monte Carlo_WA Complance Price'!$B41+1,FALSE))</f>
        <v>115.75688082773114</v>
      </c>
      <c r="AF41" s="21">
        <f ca="1">IF(AF$6&lt;$C41,0,VLOOKUP(AF$6,'MonteCarlo Policy Paths'!$A$2:$I$31,'Monte Carlo_WA Complance Price'!$B41+1,FALSE))</f>
        <v>117.20126258493991</v>
      </c>
      <c r="AG41" s="22">
        <f ca="1">IF(AG$6&lt;$C41,0,VLOOKUP(AG$6,'MonteCarlo Policy Paths'!$A$2:$I$31,'Monte Carlo_WA Complance Price'!$B41+1,FALSE))</f>
        <v>118.64564434214866</v>
      </c>
      <c r="AI41" s="20">
        <f ca="1">E41*VLOOKUP(AI$6,'Greenhouse Gas Costs Avoided'!$A$2:$I$32,9,FALSE)</f>
        <v>0</v>
      </c>
      <c r="AJ41" s="21">
        <f ca="1">F41*VLOOKUP(AJ$6,'Greenhouse Gas Costs Avoided'!$A$2:$I$32,9,FALSE)</f>
        <v>5.2166744805659615</v>
      </c>
      <c r="AK41" s="21">
        <f ca="1">G41*VLOOKUP(AK$6,'Greenhouse Gas Costs Avoided'!$A$2:$I$32,9,FALSE)</f>
        <v>5.3216023247413169</v>
      </c>
      <c r="AL41" s="21">
        <f ca="1">H41*VLOOKUP(AL$6,'Greenhouse Gas Costs Avoided'!$A$2:$I$32,9,FALSE)</f>
        <v>5.4265301689166732</v>
      </c>
      <c r="AM41" s="21">
        <f ca="1">I41*VLOOKUP(AM$6,'Greenhouse Gas Costs Avoided'!$A$2:$I$32,9,FALSE)</f>
        <v>5.5063320831654474</v>
      </c>
      <c r="AN41" s="21">
        <f ca="1">J41*VLOOKUP(AN$6,'Greenhouse Gas Costs Avoided'!$A$2:$I$32,9,FALSE)</f>
        <v>5.5861339974142208</v>
      </c>
      <c r="AO41" s="21">
        <f ca="1">K41*VLOOKUP(AO$6,'Greenhouse Gas Costs Avoided'!$A$2:$I$32,9,FALSE)</f>
        <v>5.665935911662995</v>
      </c>
      <c r="AP41" s="21">
        <f ca="1">L41*VLOOKUP(AP$6,'Greenhouse Gas Costs Avoided'!$A$2:$I$32,9,FALSE)</f>
        <v>5.7457378259117702</v>
      </c>
      <c r="AQ41" s="21">
        <f ca="1">M41*VLOOKUP(AQ$6,'Greenhouse Gas Costs Avoided'!$A$2:$I$32,9,FALSE)</f>
        <v>5.8255397401605462</v>
      </c>
      <c r="AR41" s="21">
        <f ca="1">N41*VLOOKUP(AR$6,'Greenhouse Gas Costs Avoided'!$A$2:$I$32,9,FALSE)</f>
        <v>5.9053416544093205</v>
      </c>
      <c r="AS41" s="21">
        <f ca="1">O41*VLOOKUP(AS$6,'Greenhouse Gas Costs Avoided'!$A$2:$I$32,9,FALSE)</f>
        <v>5.9851435686580947</v>
      </c>
      <c r="AT41" s="21">
        <f ca="1">P41*VLOOKUP(AT$6,'Greenhouse Gas Costs Avoided'!$A$2:$I$32,9,FALSE)</f>
        <v>6.0649454829068699</v>
      </c>
      <c r="AU41" s="21">
        <f ca="1">Q41*VLOOKUP(AU$6,'Greenhouse Gas Costs Avoided'!$A$2:$I$32,9,FALSE)</f>
        <v>6.1447473971556432</v>
      </c>
      <c r="AV41" s="21">
        <f ca="1">R41*VLOOKUP(AV$6,'Greenhouse Gas Costs Avoided'!$A$2:$I$32,9,FALSE)</f>
        <v>6.2245493114044184</v>
      </c>
      <c r="AW41" s="21">
        <f ca="1">S41*VLOOKUP(AW$6,'Greenhouse Gas Costs Avoided'!$A$2:$I$32,9,FALSE)</f>
        <v>6.312953786990386</v>
      </c>
      <c r="AX41" s="21">
        <f ca="1">T41*VLOOKUP(AX$6,'Greenhouse Gas Costs Avoided'!$A$2:$I$32,9,FALSE)</f>
        <v>6.4013582625763545</v>
      </c>
      <c r="AY41" s="21">
        <f ca="1">U41*VLOOKUP(AY$6,'Greenhouse Gas Costs Avoided'!$A$2:$I$32,9,FALSE)</f>
        <v>6.4897627381623222</v>
      </c>
      <c r="AZ41" s="21">
        <f ca="1">V41*VLOOKUP(AZ$6,'Greenhouse Gas Costs Avoided'!$A$2:$I$32,9,FALSE)</f>
        <v>6.5781672137482907</v>
      </c>
      <c r="BA41" s="21">
        <f ca="1">W41*VLOOKUP(BA$6,'Greenhouse Gas Costs Avoided'!$A$2:$I$32,9,FALSE)</f>
        <v>6.6665716893342575</v>
      </c>
      <c r="BB41" s="21">
        <f ca="1">X41*VLOOKUP(BB$6,'Greenhouse Gas Costs Avoided'!$A$2:$I$32,9,FALSE)</f>
        <v>6.7450019445028957</v>
      </c>
      <c r="BC41" s="21">
        <f ca="1">Y41*VLOOKUP(BC$6,'Greenhouse Gas Costs Avoided'!$A$2:$I$32,9,FALSE)</f>
        <v>6.8234321996715348</v>
      </c>
      <c r="BD41" s="21">
        <f ca="1">Z41*VLOOKUP(BD$6,'Greenhouse Gas Costs Avoided'!$A$2:$I$32,9,FALSE)</f>
        <v>6.901862454840173</v>
      </c>
      <c r="BE41" s="21">
        <f ca="1">AA41*VLOOKUP(BE$6,'Greenhouse Gas Costs Avoided'!$A$2:$I$32,9,FALSE)</f>
        <v>6.9802927100088112</v>
      </c>
      <c r="BF41" s="21">
        <f ca="1">AB41*VLOOKUP(BF$6,'Greenhouse Gas Costs Avoided'!$A$2:$I$32,9,FALSE)</f>
        <v>7.0587229651774486</v>
      </c>
      <c r="BG41" s="21">
        <f ca="1">AC41*VLOOKUP(BG$6,'Greenhouse Gas Costs Avoided'!$A$2:$I$32,9,FALSE)</f>
        <v>7.1502249295408609</v>
      </c>
      <c r="BH41" s="21">
        <f ca="1">AD41*VLOOKUP(BH$6,'Greenhouse Gas Costs Avoided'!$A$2:$I$32,9,FALSE)</f>
        <v>7.2417268939042723</v>
      </c>
      <c r="BI41" s="21">
        <f ca="1">AE41*VLOOKUP(BI$6,'Greenhouse Gas Costs Avoided'!$A$2:$I$32,9,FALSE)</f>
        <v>7.3332288582676846</v>
      </c>
      <c r="BJ41" s="21">
        <f ca="1">AF41*VLOOKUP(BJ$6,'Greenhouse Gas Costs Avoided'!$A$2:$I$32,9,FALSE)</f>
        <v>7.424730822631096</v>
      </c>
      <c r="BK41" s="22">
        <f ca="1">AG41*VLOOKUP(BK$6,'Greenhouse Gas Costs Avoided'!$A$2:$I$32,9,FALSE)</f>
        <v>7.5162327869945065</v>
      </c>
    </row>
    <row r="42" spans="1:63" x14ac:dyDescent="0.35">
      <c r="A42" s="11">
        <v>36</v>
      </c>
      <c r="B42" s="12">
        <f t="shared" ca="1" si="0"/>
        <v>3</v>
      </c>
      <c r="C42" s="13">
        <f t="shared" ca="1" si="1"/>
        <v>2023</v>
      </c>
      <c r="E42" s="20">
        <f ca="1">IF(E$6&lt;$C42,0,VLOOKUP(E$6,'MonteCarlo Policy Paths'!$A$2:$I$31,'Monte Carlo_WA Complance Price'!$B42+1,FALSE))</f>
        <v>0</v>
      </c>
      <c r="F42" s="21">
        <f ca="1">IF(F$6&lt;$C42,0,VLOOKUP(F$6,'MonteCarlo Policy Paths'!$A$2:$I$31,'Monte Carlo_WA Complance Price'!$B42+1,FALSE))</f>
        <v>82.346532180449415</v>
      </c>
      <c r="G42" s="21">
        <f ca="1">IF(G$6&lt;$C42,0,VLOOKUP(G$6,'MonteCarlo Policy Paths'!$A$2:$I$31,'Monte Carlo_WA Complance Price'!$B42+1,FALSE))</f>
        <v>84.002844861871253</v>
      </c>
      <c r="H42" s="21">
        <f ca="1">IF(H$6&lt;$C42,0,VLOOKUP(H$6,'MonteCarlo Policy Paths'!$A$2:$I$31,'Monte Carlo_WA Complance Price'!$B42+1,FALSE))</f>
        <v>85.659157543293105</v>
      </c>
      <c r="I42" s="21">
        <f ca="1">IF(I$6&lt;$C42,0,VLOOKUP(I$6,'MonteCarlo Policy Paths'!$A$2:$I$31,'Monte Carlo_WA Complance Price'!$B42+1,FALSE))</f>
        <v>86.918851036576825</v>
      </c>
      <c r="J42" s="21">
        <f ca="1">IF(J$6&lt;$C42,0,VLOOKUP(J$6,'MonteCarlo Policy Paths'!$A$2:$I$31,'Monte Carlo_WA Complance Price'!$B42+1,FALSE))</f>
        <v>88.178544529860531</v>
      </c>
      <c r="K42" s="21">
        <f ca="1">IF(K$6&lt;$C42,0,VLOOKUP(K$6,'MonteCarlo Policy Paths'!$A$2:$I$31,'Monte Carlo_WA Complance Price'!$B42+1,FALSE))</f>
        <v>89.438238023144251</v>
      </c>
      <c r="L42" s="21">
        <f ca="1">IF(L$6&lt;$C42,0,VLOOKUP(L$6,'MonteCarlo Policy Paths'!$A$2:$I$31,'Monte Carlo_WA Complance Price'!$B42+1,FALSE))</f>
        <v>90.697931516427971</v>
      </c>
      <c r="M42" s="21">
        <f ca="1">IF(M$6&lt;$C42,0,VLOOKUP(M$6,'MonteCarlo Policy Paths'!$A$2:$I$31,'Monte Carlo_WA Complance Price'!$B42+1,FALSE))</f>
        <v>91.95762500971172</v>
      </c>
      <c r="N42" s="21">
        <f ca="1">IF(N$6&lt;$C42,0,VLOOKUP(N$6,'MonteCarlo Policy Paths'!$A$2:$I$31,'Monte Carlo_WA Complance Price'!$B42+1,FALSE))</f>
        <v>93.21731850299544</v>
      </c>
      <c r="O42" s="21">
        <f ca="1">IF(O$6&lt;$C42,0,VLOOKUP(O$6,'MonteCarlo Policy Paths'!$A$2:$I$31,'Monte Carlo_WA Complance Price'!$B42+1,FALSE))</f>
        <v>94.47701199627916</v>
      </c>
      <c r="P42" s="21">
        <f ca="1">IF(P$6&lt;$C42,0,VLOOKUP(P$6,'MonteCarlo Policy Paths'!$A$2:$I$31,'Monte Carlo_WA Complance Price'!$B42+1,FALSE))</f>
        <v>95.73670548956288</v>
      </c>
      <c r="Q42" s="21">
        <f ca="1">IF(Q$6&lt;$C42,0,VLOOKUP(Q$6,'MonteCarlo Policy Paths'!$A$2:$I$31,'Monte Carlo_WA Complance Price'!$B42+1,FALSE))</f>
        <v>96.996398982846586</v>
      </c>
      <c r="R42" s="21">
        <f ca="1">IF(R$6&lt;$C42,0,VLOOKUP(R$6,'MonteCarlo Policy Paths'!$A$2:$I$31,'Monte Carlo_WA Complance Price'!$B42+1,FALSE))</f>
        <v>101.49317720655506</v>
      </c>
      <c r="S42" s="21">
        <f ca="1">IF(S$6&lt;$C42,0,VLOOKUP(S$6,'MonteCarlo Policy Paths'!$A$2:$I$31,'Monte Carlo_WA Complance Price'!$B42+1,FALSE))</f>
        <v>104.21949379267882</v>
      </c>
      <c r="T42" s="21">
        <f ca="1">IF(T$6&lt;$C42,0,VLOOKUP(T$6,'MonteCarlo Policy Paths'!$A$2:$I$31,'Monte Carlo_WA Complance Price'!$B42+1,FALSE))</f>
        <v>107.03810370059369</v>
      </c>
      <c r="U42" s="21">
        <f ca="1">IF(U$6&lt;$C42,0,VLOOKUP(U$6,'MonteCarlo Policy Paths'!$A$2:$I$31,'Monte Carlo_WA Complance Price'!$B42+1,FALSE))</f>
        <v>109.92690053835344</v>
      </c>
      <c r="V42" s="21">
        <f ca="1">IF(V$6&lt;$C42,0,VLOOKUP(V$6,'MonteCarlo Policy Paths'!$A$2:$I$31,'Monte Carlo_WA Complance Price'!$B42+1,FALSE))</f>
        <v>112.89757853003228</v>
      </c>
      <c r="W42" s="21">
        <f ca="1">IF(W$6&lt;$C42,0,VLOOKUP(W$6,'MonteCarlo Policy Paths'!$A$2:$I$31,'Monte Carlo_WA Complance Price'!$B42+1,FALSE))</f>
        <v>115.91943874780665</v>
      </c>
      <c r="X42" s="21">
        <f ca="1">IF(X$6&lt;$C42,0,VLOOKUP(X$6,'MonteCarlo Policy Paths'!$A$2:$I$31,'Monte Carlo_WA Complance Price'!$B42+1,FALSE))</f>
        <v>119.06733931122673</v>
      </c>
      <c r="Y42" s="21">
        <f ca="1">IF(Y$6&lt;$C42,0,VLOOKUP(Y$6,'MonteCarlo Policy Paths'!$A$2:$I$31,'Monte Carlo_WA Complance Price'!$B42+1,FALSE))</f>
        <v>122.25496395468721</v>
      </c>
      <c r="Z42" s="21">
        <f ca="1">IF(Z$6&lt;$C42,0,VLOOKUP(Z$6,'MonteCarlo Policy Paths'!$A$2:$I$31,'Monte Carlo_WA Complance Price'!$B42+1,FALSE))</f>
        <v>125.4992630232488</v>
      </c>
      <c r="AA42" s="21">
        <f ca="1">IF(AA$6&lt;$C42,0,VLOOKUP(AA$6,'MonteCarlo Policy Paths'!$A$2:$I$31,'Monte Carlo_WA Complance Price'!$B42+1,FALSE))</f>
        <v>128.82380079097237</v>
      </c>
      <c r="AB42" s="21">
        <f ca="1">IF(AB$6&lt;$C42,0,VLOOKUP(AB$6,'MonteCarlo Policy Paths'!$A$2:$I$31,'Monte Carlo_WA Complance Price'!$B42+1,FALSE))</f>
        <v>132.24028719953677</v>
      </c>
      <c r="AC42" s="21">
        <f ca="1">IF(AC$6&lt;$C42,0,VLOOKUP(AC$6,'MonteCarlo Policy Paths'!$A$2:$I$31,'Monte Carlo_WA Complance Price'!$B42+1,FALSE))</f>
        <v>135.74155640209787</v>
      </c>
      <c r="AD42" s="21">
        <f ca="1">IF(AD$6&lt;$C42,0,VLOOKUP(AD$6,'MonteCarlo Policy Paths'!$A$2:$I$31,'Monte Carlo_WA Complance Price'!$B42+1,FALSE))</f>
        <v>139.32654413598658</v>
      </c>
      <c r="AE42" s="21">
        <f ca="1">IF(AE$6&lt;$C42,0,VLOOKUP(AE$6,'MonteCarlo Policy Paths'!$A$2:$I$31,'Monte Carlo_WA Complance Price'!$B42+1,FALSE))</f>
        <v>142.9856742986068</v>
      </c>
      <c r="AF42" s="21">
        <f ca="1">IF(AF$6&lt;$C42,0,VLOOKUP(AF$6,'MonteCarlo Policy Paths'!$A$2:$I$31,'Monte Carlo_WA Complance Price'!$B42+1,FALSE))</f>
        <v>146.72361540812219</v>
      </c>
      <c r="AG42" s="22">
        <f ca="1">IF(AG$6&lt;$C42,0,VLOOKUP(AG$6,'MonteCarlo Policy Paths'!$A$2:$I$31,'Monte Carlo_WA Complance Price'!$B42+1,FALSE))</f>
        <v>150.52284977717397</v>
      </c>
      <c r="AI42" s="20">
        <f ca="1">E42*VLOOKUP(AI$6,'Greenhouse Gas Costs Avoided'!$A$2:$I$32,9,FALSE)</f>
        <v>0</v>
      </c>
      <c r="AJ42" s="21">
        <f ca="1">F42*VLOOKUP(AJ$6,'Greenhouse Gas Costs Avoided'!$A$2:$I$32,9,FALSE)</f>
        <v>5.2166744805659615</v>
      </c>
      <c r="AK42" s="21">
        <f ca="1">G42*VLOOKUP(AK$6,'Greenhouse Gas Costs Avoided'!$A$2:$I$32,9,FALSE)</f>
        <v>5.3216023247413169</v>
      </c>
      <c r="AL42" s="21">
        <f ca="1">H42*VLOOKUP(AL$6,'Greenhouse Gas Costs Avoided'!$A$2:$I$32,9,FALSE)</f>
        <v>5.4265301689166732</v>
      </c>
      <c r="AM42" s="21">
        <f ca="1">I42*VLOOKUP(AM$6,'Greenhouse Gas Costs Avoided'!$A$2:$I$32,9,FALSE)</f>
        <v>5.5063320831654474</v>
      </c>
      <c r="AN42" s="21">
        <f ca="1">J42*VLOOKUP(AN$6,'Greenhouse Gas Costs Avoided'!$A$2:$I$32,9,FALSE)</f>
        <v>5.5861339974142208</v>
      </c>
      <c r="AO42" s="21">
        <f ca="1">K42*VLOOKUP(AO$6,'Greenhouse Gas Costs Avoided'!$A$2:$I$32,9,FALSE)</f>
        <v>5.665935911662995</v>
      </c>
      <c r="AP42" s="21">
        <f ca="1">L42*VLOOKUP(AP$6,'Greenhouse Gas Costs Avoided'!$A$2:$I$32,9,FALSE)</f>
        <v>5.7457378259117702</v>
      </c>
      <c r="AQ42" s="21">
        <f ca="1">M42*VLOOKUP(AQ$6,'Greenhouse Gas Costs Avoided'!$A$2:$I$32,9,FALSE)</f>
        <v>5.8255397401605462</v>
      </c>
      <c r="AR42" s="21">
        <f ca="1">N42*VLOOKUP(AR$6,'Greenhouse Gas Costs Avoided'!$A$2:$I$32,9,FALSE)</f>
        <v>5.9053416544093205</v>
      </c>
      <c r="AS42" s="21">
        <f ca="1">O42*VLOOKUP(AS$6,'Greenhouse Gas Costs Avoided'!$A$2:$I$32,9,FALSE)</f>
        <v>5.9851435686580947</v>
      </c>
      <c r="AT42" s="21">
        <f ca="1">P42*VLOOKUP(AT$6,'Greenhouse Gas Costs Avoided'!$A$2:$I$32,9,FALSE)</f>
        <v>6.0649454829068699</v>
      </c>
      <c r="AU42" s="21">
        <f ca="1">Q42*VLOOKUP(AU$6,'Greenhouse Gas Costs Avoided'!$A$2:$I$32,9,FALSE)</f>
        <v>6.1447473971556432</v>
      </c>
      <c r="AV42" s="21">
        <f ca="1">R42*VLOOKUP(AV$6,'Greenhouse Gas Costs Avoided'!$A$2:$I$32,9,FALSE)</f>
        <v>6.4296194808152167</v>
      </c>
      <c r="AW42" s="21">
        <f ca="1">S42*VLOOKUP(AW$6,'Greenhouse Gas Costs Avoided'!$A$2:$I$32,9,FALSE)</f>
        <v>6.6023323538917609</v>
      </c>
      <c r="AX42" s="21">
        <f ca="1">T42*VLOOKUP(AX$6,'Greenhouse Gas Costs Avoided'!$A$2:$I$32,9,FALSE)</f>
        <v>6.7808920331878957</v>
      </c>
      <c r="AY42" s="21">
        <f ca="1">U42*VLOOKUP(AY$6,'Greenhouse Gas Costs Avoided'!$A$2:$I$32,9,FALSE)</f>
        <v>6.9638980729572149</v>
      </c>
      <c r="AZ42" s="21">
        <f ca="1">V42*VLOOKUP(AZ$6,'Greenhouse Gas Costs Avoided'!$A$2:$I$32,9,FALSE)</f>
        <v>7.1520913053717949</v>
      </c>
      <c r="BA42" s="21">
        <f ca="1">W42*VLOOKUP(BA$6,'Greenhouse Gas Costs Avoided'!$A$2:$I$32,9,FALSE)</f>
        <v>7.3435269452765404</v>
      </c>
      <c r="BB42" s="21">
        <f ca="1">X42*VLOOKUP(BB$6,'Greenhouse Gas Costs Avoided'!$A$2:$I$32,9,FALSE)</f>
        <v>7.5429472742415475</v>
      </c>
      <c r="BC42" s="21">
        <f ca="1">Y42*VLOOKUP(BC$6,'Greenhouse Gas Costs Avoided'!$A$2:$I$32,9,FALSE)</f>
        <v>7.744884134129272</v>
      </c>
      <c r="BD42" s="21">
        <f ca="1">Z42*VLOOKUP(BD$6,'Greenhouse Gas Costs Avoided'!$A$2:$I$32,9,FALSE)</f>
        <v>7.950411333759269</v>
      </c>
      <c r="BE42" s="21">
        <f ca="1">AA42*VLOOKUP(BE$6,'Greenhouse Gas Costs Avoided'!$A$2:$I$32,9,FALSE)</f>
        <v>8.161021676093501</v>
      </c>
      <c r="BF42" s="21">
        <f ca="1">AB42*VLOOKUP(BF$6,'Greenhouse Gas Costs Avoided'!$A$2:$I$32,9,FALSE)</f>
        <v>8.3774569890184303</v>
      </c>
      <c r="BG42" s="21">
        <f ca="1">AC42*VLOOKUP(BG$6,'Greenhouse Gas Costs Avoided'!$A$2:$I$32,9,FALSE)</f>
        <v>8.5992633142510115</v>
      </c>
      <c r="BH42" s="21">
        <f ca="1">AD42*VLOOKUP(BH$6,'Greenhouse Gas Costs Avoided'!$A$2:$I$32,9,FALSE)</f>
        <v>8.8263732304711304</v>
      </c>
      <c r="BI42" s="21">
        <f ca="1">AE42*VLOOKUP(BI$6,'Greenhouse Gas Costs Avoided'!$A$2:$I$32,9,FALSE)</f>
        <v>9.05818008905967</v>
      </c>
      <c r="BJ42" s="21">
        <f ca="1">AF42*VLOOKUP(BJ$6,'Greenhouse Gas Costs Avoided'!$A$2:$I$32,9,FALSE)</f>
        <v>9.2949796418706736</v>
      </c>
      <c r="BK42" s="22">
        <f ca="1">AG42*VLOOKUP(BK$6,'Greenhouse Gas Costs Avoided'!$A$2:$I$32,9,FALSE)</f>
        <v>9.5356621388007277</v>
      </c>
    </row>
    <row r="43" spans="1:63" x14ac:dyDescent="0.35">
      <c r="A43" s="11">
        <v>37</v>
      </c>
      <c r="B43" s="12">
        <f t="shared" ca="1" si="0"/>
        <v>3</v>
      </c>
      <c r="C43" s="13">
        <f t="shared" ca="1" si="1"/>
        <v>2023</v>
      </c>
      <c r="E43" s="20">
        <f ca="1">IF(E$6&lt;$C43,0,VLOOKUP(E$6,'MonteCarlo Policy Paths'!$A$2:$I$31,'Monte Carlo_WA Complance Price'!$B43+1,FALSE))</f>
        <v>0</v>
      </c>
      <c r="F43" s="21">
        <f ca="1">IF(F$6&lt;$C43,0,VLOOKUP(F$6,'MonteCarlo Policy Paths'!$A$2:$I$31,'Monte Carlo_WA Complance Price'!$B43+1,FALSE))</f>
        <v>82.346532180449415</v>
      </c>
      <c r="G43" s="21">
        <f ca="1">IF(G$6&lt;$C43,0,VLOOKUP(G$6,'MonteCarlo Policy Paths'!$A$2:$I$31,'Monte Carlo_WA Complance Price'!$B43+1,FALSE))</f>
        <v>84.002844861871253</v>
      </c>
      <c r="H43" s="21">
        <f ca="1">IF(H$6&lt;$C43,0,VLOOKUP(H$6,'MonteCarlo Policy Paths'!$A$2:$I$31,'Monte Carlo_WA Complance Price'!$B43+1,FALSE))</f>
        <v>85.659157543293105</v>
      </c>
      <c r="I43" s="21">
        <f ca="1">IF(I$6&lt;$C43,0,VLOOKUP(I$6,'MonteCarlo Policy Paths'!$A$2:$I$31,'Monte Carlo_WA Complance Price'!$B43+1,FALSE))</f>
        <v>86.918851036576825</v>
      </c>
      <c r="J43" s="21">
        <f ca="1">IF(J$6&lt;$C43,0,VLOOKUP(J$6,'MonteCarlo Policy Paths'!$A$2:$I$31,'Monte Carlo_WA Complance Price'!$B43+1,FALSE))</f>
        <v>88.178544529860531</v>
      </c>
      <c r="K43" s="21">
        <f ca="1">IF(K$6&lt;$C43,0,VLOOKUP(K$6,'MonteCarlo Policy Paths'!$A$2:$I$31,'Monte Carlo_WA Complance Price'!$B43+1,FALSE))</f>
        <v>89.438238023144251</v>
      </c>
      <c r="L43" s="21">
        <f ca="1">IF(L$6&lt;$C43,0,VLOOKUP(L$6,'MonteCarlo Policy Paths'!$A$2:$I$31,'Monte Carlo_WA Complance Price'!$B43+1,FALSE))</f>
        <v>90.697931516427971</v>
      </c>
      <c r="M43" s="21">
        <f ca="1">IF(M$6&lt;$C43,0,VLOOKUP(M$6,'MonteCarlo Policy Paths'!$A$2:$I$31,'Monte Carlo_WA Complance Price'!$B43+1,FALSE))</f>
        <v>91.95762500971172</v>
      </c>
      <c r="N43" s="21">
        <f ca="1">IF(N$6&lt;$C43,0,VLOOKUP(N$6,'MonteCarlo Policy Paths'!$A$2:$I$31,'Monte Carlo_WA Complance Price'!$B43+1,FALSE))</f>
        <v>93.21731850299544</v>
      </c>
      <c r="O43" s="21">
        <f ca="1">IF(O$6&lt;$C43,0,VLOOKUP(O$6,'MonteCarlo Policy Paths'!$A$2:$I$31,'Monte Carlo_WA Complance Price'!$B43+1,FALSE))</f>
        <v>94.47701199627916</v>
      </c>
      <c r="P43" s="21">
        <f ca="1">IF(P$6&lt;$C43,0,VLOOKUP(P$6,'MonteCarlo Policy Paths'!$A$2:$I$31,'Monte Carlo_WA Complance Price'!$B43+1,FALSE))</f>
        <v>95.73670548956288</v>
      </c>
      <c r="Q43" s="21">
        <f ca="1">IF(Q$6&lt;$C43,0,VLOOKUP(Q$6,'MonteCarlo Policy Paths'!$A$2:$I$31,'Monte Carlo_WA Complance Price'!$B43+1,FALSE))</f>
        <v>96.996398982846586</v>
      </c>
      <c r="R43" s="21">
        <f ca="1">IF(R$6&lt;$C43,0,VLOOKUP(R$6,'MonteCarlo Policy Paths'!$A$2:$I$31,'Monte Carlo_WA Complance Price'!$B43+1,FALSE))</f>
        <v>101.49317720655506</v>
      </c>
      <c r="S43" s="21">
        <f ca="1">IF(S$6&lt;$C43,0,VLOOKUP(S$6,'MonteCarlo Policy Paths'!$A$2:$I$31,'Monte Carlo_WA Complance Price'!$B43+1,FALSE))</f>
        <v>104.21949379267882</v>
      </c>
      <c r="T43" s="21">
        <f ca="1">IF(T$6&lt;$C43,0,VLOOKUP(T$6,'MonteCarlo Policy Paths'!$A$2:$I$31,'Monte Carlo_WA Complance Price'!$B43+1,FALSE))</f>
        <v>107.03810370059369</v>
      </c>
      <c r="U43" s="21">
        <f ca="1">IF(U$6&lt;$C43,0,VLOOKUP(U$6,'MonteCarlo Policy Paths'!$A$2:$I$31,'Monte Carlo_WA Complance Price'!$B43+1,FALSE))</f>
        <v>109.92690053835344</v>
      </c>
      <c r="V43" s="21">
        <f ca="1">IF(V$6&lt;$C43,0,VLOOKUP(V$6,'MonteCarlo Policy Paths'!$A$2:$I$31,'Monte Carlo_WA Complance Price'!$B43+1,FALSE))</f>
        <v>112.89757853003228</v>
      </c>
      <c r="W43" s="21">
        <f ca="1">IF(W$6&lt;$C43,0,VLOOKUP(W$6,'MonteCarlo Policy Paths'!$A$2:$I$31,'Monte Carlo_WA Complance Price'!$B43+1,FALSE))</f>
        <v>115.91943874780665</v>
      </c>
      <c r="X43" s="21">
        <f ca="1">IF(X$6&lt;$C43,0,VLOOKUP(X$6,'MonteCarlo Policy Paths'!$A$2:$I$31,'Monte Carlo_WA Complance Price'!$B43+1,FALSE))</f>
        <v>119.06733931122673</v>
      </c>
      <c r="Y43" s="21">
        <f ca="1">IF(Y$6&lt;$C43,0,VLOOKUP(Y$6,'MonteCarlo Policy Paths'!$A$2:$I$31,'Monte Carlo_WA Complance Price'!$B43+1,FALSE))</f>
        <v>122.25496395468721</v>
      </c>
      <c r="Z43" s="21">
        <f ca="1">IF(Z$6&lt;$C43,0,VLOOKUP(Z$6,'MonteCarlo Policy Paths'!$A$2:$I$31,'Monte Carlo_WA Complance Price'!$B43+1,FALSE))</f>
        <v>125.4992630232488</v>
      </c>
      <c r="AA43" s="21">
        <f ca="1">IF(AA$6&lt;$C43,0,VLOOKUP(AA$6,'MonteCarlo Policy Paths'!$A$2:$I$31,'Monte Carlo_WA Complance Price'!$B43+1,FALSE))</f>
        <v>128.82380079097237</v>
      </c>
      <c r="AB43" s="21">
        <f ca="1">IF(AB$6&lt;$C43,0,VLOOKUP(AB$6,'MonteCarlo Policy Paths'!$A$2:$I$31,'Monte Carlo_WA Complance Price'!$B43+1,FALSE))</f>
        <v>132.24028719953677</v>
      </c>
      <c r="AC43" s="21">
        <f ca="1">IF(AC$6&lt;$C43,0,VLOOKUP(AC$6,'MonteCarlo Policy Paths'!$A$2:$I$31,'Monte Carlo_WA Complance Price'!$B43+1,FALSE))</f>
        <v>135.74155640209787</v>
      </c>
      <c r="AD43" s="21">
        <f ca="1">IF(AD$6&lt;$C43,0,VLOOKUP(AD$6,'MonteCarlo Policy Paths'!$A$2:$I$31,'Monte Carlo_WA Complance Price'!$B43+1,FALSE))</f>
        <v>139.32654413598658</v>
      </c>
      <c r="AE43" s="21">
        <f ca="1">IF(AE$6&lt;$C43,0,VLOOKUP(AE$6,'MonteCarlo Policy Paths'!$A$2:$I$31,'Monte Carlo_WA Complance Price'!$B43+1,FALSE))</f>
        <v>142.9856742986068</v>
      </c>
      <c r="AF43" s="21">
        <f ca="1">IF(AF$6&lt;$C43,0,VLOOKUP(AF$6,'MonteCarlo Policy Paths'!$A$2:$I$31,'Monte Carlo_WA Complance Price'!$B43+1,FALSE))</f>
        <v>146.72361540812219</v>
      </c>
      <c r="AG43" s="22">
        <f ca="1">IF(AG$6&lt;$C43,0,VLOOKUP(AG$6,'MonteCarlo Policy Paths'!$A$2:$I$31,'Monte Carlo_WA Complance Price'!$B43+1,FALSE))</f>
        <v>150.52284977717397</v>
      </c>
      <c r="AI43" s="20">
        <f ca="1">E43*VLOOKUP(AI$6,'Greenhouse Gas Costs Avoided'!$A$2:$I$32,9,FALSE)</f>
        <v>0</v>
      </c>
      <c r="AJ43" s="21">
        <f ca="1">F43*VLOOKUP(AJ$6,'Greenhouse Gas Costs Avoided'!$A$2:$I$32,9,FALSE)</f>
        <v>5.2166744805659615</v>
      </c>
      <c r="AK43" s="21">
        <f ca="1">G43*VLOOKUP(AK$6,'Greenhouse Gas Costs Avoided'!$A$2:$I$32,9,FALSE)</f>
        <v>5.3216023247413169</v>
      </c>
      <c r="AL43" s="21">
        <f ca="1">H43*VLOOKUP(AL$6,'Greenhouse Gas Costs Avoided'!$A$2:$I$32,9,FALSE)</f>
        <v>5.4265301689166732</v>
      </c>
      <c r="AM43" s="21">
        <f ca="1">I43*VLOOKUP(AM$6,'Greenhouse Gas Costs Avoided'!$A$2:$I$32,9,FALSE)</f>
        <v>5.5063320831654474</v>
      </c>
      <c r="AN43" s="21">
        <f ca="1">J43*VLOOKUP(AN$6,'Greenhouse Gas Costs Avoided'!$A$2:$I$32,9,FALSE)</f>
        <v>5.5861339974142208</v>
      </c>
      <c r="AO43" s="21">
        <f ca="1">K43*VLOOKUP(AO$6,'Greenhouse Gas Costs Avoided'!$A$2:$I$32,9,FALSE)</f>
        <v>5.665935911662995</v>
      </c>
      <c r="AP43" s="21">
        <f ca="1">L43*VLOOKUP(AP$6,'Greenhouse Gas Costs Avoided'!$A$2:$I$32,9,FALSE)</f>
        <v>5.7457378259117702</v>
      </c>
      <c r="AQ43" s="21">
        <f ca="1">M43*VLOOKUP(AQ$6,'Greenhouse Gas Costs Avoided'!$A$2:$I$32,9,FALSE)</f>
        <v>5.8255397401605462</v>
      </c>
      <c r="AR43" s="21">
        <f ca="1">N43*VLOOKUP(AR$6,'Greenhouse Gas Costs Avoided'!$A$2:$I$32,9,FALSE)</f>
        <v>5.9053416544093205</v>
      </c>
      <c r="AS43" s="21">
        <f ca="1">O43*VLOOKUP(AS$6,'Greenhouse Gas Costs Avoided'!$A$2:$I$32,9,FALSE)</f>
        <v>5.9851435686580947</v>
      </c>
      <c r="AT43" s="21">
        <f ca="1">P43*VLOOKUP(AT$6,'Greenhouse Gas Costs Avoided'!$A$2:$I$32,9,FALSE)</f>
        <v>6.0649454829068699</v>
      </c>
      <c r="AU43" s="21">
        <f ca="1">Q43*VLOOKUP(AU$6,'Greenhouse Gas Costs Avoided'!$A$2:$I$32,9,FALSE)</f>
        <v>6.1447473971556432</v>
      </c>
      <c r="AV43" s="21">
        <f ca="1">R43*VLOOKUP(AV$6,'Greenhouse Gas Costs Avoided'!$A$2:$I$32,9,FALSE)</f>
        <v>6.4296194808152167</v>
      </c>
      <c r="AW43" s="21">
        <f ca="1">S43*VLOOKUP(AW$6,'Greenhouse Gas Costs Avoided'!$A$2:$I$32,9,FALSE)</f>
        <v>6.6023323538917609</v>
      </c>
      <c r="AX43" s="21">
        <f ca="1">T43*VLOOKUP(AX$6,'Greenhouse Gas Costs Avoided'!$A$2:$I$32,9,FALSE)</f>
        <v>6.7808920331878957</v>
      </c>
      <c r="AY43" s="21">
        <f ca="1">U43*VLOOKUP(AY$6,'Greenhouse Gas Costs Avoided'!$A$2:$I$32,9,FALSE)</f>
        <v>6.9638980729572149</v>
      </c>
      <c r="AZ43" s="21">
        <f ca="1">V43*VLOOKUP(AZ$6,'Greenhouse Gas Costs Avoided'!$A$2:$I$32,9,FALSE)</f>
        <v>7.1520913053717949</v>
      </c>
      <c r="BA43" s="21">
        <f ca="1">W43*VLOOKUP(BA$6,'Greenhouse Gas Costs Avoided'!$A$2:$I$32,9,FALSE)</f>
        <v>7.3435269452765404</v>
      </c>
      <c r="BB43" s="21">
        <f ca="1">X43*VLOOKUP(BB$6,'Greenhouse Gas Costs Avoided'!$A$2:$I$32,9,FALSE)</f>
        <v>7.5429472742415475</v>
      </c>
      <c r="BC43" s="21">
        <f ca="1">Y43*VLOOKUP(BC$6,'Greenhouse Gas Costs Avoided'!$A$2:$I$32,9,FALSE)</f>
        <v>7.744884134129272</v>
      </c>
      <c r="BD43" s="21">
        <f ca="1">Z43*VLOOKUP(BD$6,'Greenhouse Gas Costs Avoided'!$A$2:$I$32,9,FALSE)</f>
        <v>7.950411333759269</v>
      </c>
      <c r="BE43" s="21">
        <f ca="1">AA43*VLOOKUP(BE$6,'Greenhouse Gas Costs Avoided'!$A$2:$I$32,9,FALSE)</f>
        <v>8.161021676093501</v>
      </c>
      <c r="BF43" s="21">
        <f ca="1">AB43*VLOOKUP(BF$6,'Greenhouse Gas Costs Avoided'!$A$2:$I$32,9,FALSE)</f>
        <v>8.3774569890184303</v>
      </c>
      <c r="BG43" s="21">
        <f ca="1">AC43*VLOOKUP(BG$6,'Greenhouse Gas Costs Avoided'!$A$2:$I$32,9,FALSE)</f>
        <v>8.5992633142510115</v>
      </c>
      <c r="BH43" s="21">
        <f ca="1">AD43*VLOOKUP(BH$6,'Greenhouse Gas Costs Avoided'!$A$2:$I$32,9,FALSE)</f>
        <v>8.8263732304711304</v>
      </c>
      <c r="BI43" s="21">
        <f ca="1">AE43*VLOOKUP(BI$6,'Greenhouse Gas Costs Avoided'!$A$2:$I$32,9,FALSE)</f>
        <v>9.05818008905967</v>
      </c>
      <c r="BJ43" s="21">
        <f ca="1">AF43*VLOOKUP(BJ$6,'Greenhouse Gas Costs Avoided'!$A$2:$I$32,9,FALSE)</f>
        <v>9.2949796418706736</v>
      </c>
      <c r="BK43" s="22">
        <f ca="1">AG43*VLOOKUP(BK$6,'Greenhouse Gas Costs Avoided'!$A$2:$I$32,9,FALSE)</f>
        <v>9.5356621388007277</v>
      </c>
    </row>
    <row r="44" spans="1:63" x14ac:dyDescent="0.35">
      <c r="A44" s="11">
        <v>38</v>
      </c>
      <c r="B44" s="12">
        <f t="shared" ca="1" si="0"/>
        <v>3</v>
      </c>
      <c r="C44" s="13">
        <f t="shared" ca="1" si="1"/>
        <v>2023</v>
      </c>
      <c r="E44" s="20">
        <f ca="1">IF(E$6&lt;$C44,0,VLOOKUP(E$6,'MonteCarlo Policy Paths'!$A$2:$I$31,'Monte Carlo_WA Complance Price'!$B44+1,FALSE))</f>
        <v>0</v>
      </c>
      <c r="F44" s="21">
        <f ca="1">IF(F$6&lt;$C44,0,VLOOKUP(F$6,'MonteCarlo Policy Paths'!$A$2:$I$31,'Monte Carlo_WA Complance Price'!$B44+1,FALSE))</f>
        <v>82.346532180449415</v>
      </c>
      <c r="G44" s="21">
        <f ca="1">IF(G$6&lt;$C44,0,VLOOKUP(G$6,'MonteCarlo Policy Paths'!$A$2:$I$31,'Monte Carlo_WA Complance Price'!$B44+1,FALSE))</f>
        <v>84.002844861871253</v>
      </c>
      <c r="H44" s="21">
        <f ca="1">IF(H$6&lt;$C44,0,VLOOKUP(H$6,'MonteCarlo Policy Paths'!$A$2:$I$31,'Monte Carlo_WA Complance Price'!$B44+1,FALSE))</f>
        <v>85.659157543293105</v>
      </c>
      <c r="I44" s="21">
        <f ca="1">IF(I$6&lt;$C44,0,VLOOKUP(I$6,'MonteCarlo Policy Paths'!$A$2:$I$31,'Monte Carlo_WA Complance Price'!$B44+1,FALSE))</f>
        <v>86.918851036576825</v>
      </c>
      <c r="J44" s="21">
        <f ca="1">IF(J$6&lt;$C44,0,VLOOKUP(J$6,'MonteCarlo Policy Paths'!$A$2:$I$31,'Monte Carlo_WA Complance Price'!$B44+1,FALSE))</f>
        <v>88.178544529860531</v>
      </c>
      <c r="K44" s="21">
        <f ca="1">IF(K$6&lt;$C44,0,VLOOKUP(K$6,'MonteCarlo Policy Paths'!$A$2:$I$31,'Monte Carlo_WA Complance Price'!$B44+1,FALSE))</f>
        <v>89.438238023144251</v>
      </c>
      <c r="L44" s="21">
        <f ca="1">IF(L$6&lt;$C44,0,VLOOKUP(L$6,'MonteCarlo Policy Paths'!$A$2:$I$31,'Monte Carlo_WA Complance Price'!$B44+1,FALSE))</f>
        <v>90.697931516427971</v>
      </c>
      <c r="M44" s="21">
        <f ca="1">IF(M$6&lt;$C44,0,VLOOKUP(M$6,'MonteCarlo Policy Paths'!$A$2:$I$31,'Monte Carlo_WA Complance Price'!$B44+1,FALSE))</f>
        <v>91.95762500971172</v>
      </c>
      <c r="N44" s="21">
        <f ca="1">IF(N$6&lt;$C44,0,VLOOKUP(N$6,'MonteCarlo Policy Paths'!$A$2:$I$31,'Monte Carlo_WA Complance Price'!$B44+1,FALSE))</f>
        <v>93.21731850299544</v>
      </c>
      <c r="O44" s="21">
        <f ca="1">IF(O$6&lt;$C44,0,VLOOKUP(O$6,'MonteCarlo Policy Paths'!$A$2:$I$31,'Monte Carlo_WA Complance Price'!$B44+1,FALSE))</f>
        <v>94.47701199627916</v>
      </c>
      <c r="P44" s="21">
        <f ca="1">IF(P$6&lt;$C44,0,VLOOKUP(P$6,'MonteCarlo Policy Paths'!$A$2:$I$31,'Monte Carlo_WA Complance Price'!$B44+1,FALSE))</f>
        <v>95.73670548956288</v>
      </c>
      <c r="Q44" s="21">
        <f ca="1">IF(Q$6&lt;$C44,0,VLOOKUP(Q$6,'MonteCarlo Policy Paths'!$A$2:$I$31,'Monte Carlo_WA Complance Price'!$B44+1,FALSE))</f>
        <v>96.996398982846586</v>
      </c>
      <c r="R44" s="21">
        <f ca="1">IF(R$6&lt;$C44,0,VLOOKUP(R$6,'MonteCarlo Policy Paths'!$A$2:$I$31,'Monte Carlo_WA Complance Price'!$B44+1,FALSE))</f>
        <v>101.49317720655506</v>
      </c>
      <c r="S44" s="21">
        <f ca="1">IF(S$6&lt;$C44,0,VLOOKUP(S$6,'MonteCarlo Policy Paths'!$A$2:$I$31,'Monte Carlo_WA Complance Price'!$B44+1,FALSE))</f>
        <v>104.21949379267882</v>
      </c>
      <c r="T44" s="21">
        <f ca="1">IF(T$6&lt;$C44,0,VLOOKUP(T$6,'MonteCarlo Policy Paths'!$A$2:$I$31,'Monte Carlo_WA Complance Price'!$B44+1,FALSE))</f>
        <v>107.03810370059369</v>
      </c>
      <c r="U44" s="21">
        <f ca="1">IF(U$6&lt;$C44,0,VLOOKUP(U$6,'MonteCarlo Policy Paths'!$A$2:$I$31,'Monte Carlo_WA Complance Price'!$B44+1,FALSE))</f>
        <v>109.92690053835344</v>
      </c>
      <c r="V44" s="21">
        <f ca="1">IF(V$6&lt;$C44,0,VLOOKUP(V$6,'MonteCarlo Policy Paths'!$A$2:$I$31,'Monte Carlo_WA Complance Price'!$B44+1,FALSE))</f>
        <v>112.89757853003228</v>
      </c>
      <c r="W44" s="21">
        <f ca="1">IF(W$6&lt;$C44,0,VLOOKUP(W$6,'MonteCarlo Policy Paths'!$A$2:$I$31,'Monte Carlo_WA Complance Price'!$B44+1,FALSE))</f>
        <v>115.91943874780665</v>
      </c>
      <c r="X44" s="21">
        <f ca="1">IF(X$6&lt;$C44,0,VLOOKUP(X$6,'MonteCarlo Policy Paths'!$A$2:$I$31,'Monte Carlo_WA Complance Price'!$B44+1,FALSE))</f>
        <v>119.06733931122673</v>
      </c>
      <c r="Y44" s="21">
        <f ca="1">IF(Y$6&lt;$C44,0,VLOOKUP(Y$6,'MonteCarlo Policy Paths'!$A$2:$I$31,'Monte Carlo_WA Complance Price'!$B44+1,FALSE))</f>
        <v>122.25496395468721</v>
      </c>
      <c r="Z44" s="21">
        <f ca="1">IF(Z$6&lt;$C44,0,VLOOKUP(Z$6,'MonteCarlo Policy Paths'!$A$2:$I$31,'Monte Carlo_WA Complance Price'!$B44+1,FALSE))</f>
        <v>125.4992630232488</v>
      </c>
      <c r="AA44" s="21">
        <f ca="1">IF(AA$6&lt;$C44,0,VLOOKUP(AA$6,'MonteCarlo Policy Paths'!$A$2:$I$31,'Monte Carlo_WA Complance Price'!$B44+1,FALSE))</f>
        <v>128.82380079097237</v>
      </c>
      <c r="AB44" s="21">
        <f ca="1">IF(AB$6&lt;$C44,0,VLOOKUP(AB$6,'MonteCarlo Policy Paths'!$A$2:$I$31,'Monte Carlo_WA Complance Price'!$B44+1,FALSE))</f>
        <v>132.24028719953677</v>
      </c>
      <c r="AC44" s="21">
        <f ca="1">IF(AC$6&lt;$C44,0,VLOOKUP(AC$6,'MonteCarlo Policy Paths'!$A$2:$I$31,'Monte Carlo_WA Complance Price'!$B44+1,FALSE))</f>
        <v>135.74155640209787</v>
      </c>
      <c r="AD44" s="21">
        <f ca="1">IF(AD$6&lt;$C44,0,VLOOKUP(AD$6,'MonteCarlo Policy Paths'!$A$2:$I$31,'Monte Carlo_WA Complance Price'!$B44+1,FALSE))</f>
        <v>139.32654413598658</v>
      </c>
      <c r="AE44" s="21">
        <f ca="1">IF(AE$6&lt;$C44,0,VLOOKUP(AE$6,'MonteCarlo Policy Paths'!$A$2:$I$31,'Monte Carlo_WA Complance Price'!$B44+1,FALSE))</f>
        <v>142.9856742986068</v>
      </c>
      <c r="AF44" s="21">
        <f ca="1">IF(AF$6&lt;$C44,0,VLOOKUP(AF$6,'MonteCarlo Policy Paths'!$A$2:$I$31,'Monte Carlo_WA Complance Price'!$B44+1,FALSE))</f>
        <v>146.72361540812219</v>
      </c>
      <c r="AG44" s="22">
        <f ca="1">IF(AG$6&lt;$C44,0,VLOOKUP(AG$6,'MonteCarlo Policy Paths'!$A$2:$I$31,'Monte Carlo_WA Complance Price'!$B44+1,FALSE))</f>
        <v>150.52284977717397</v>
      </c>
      <c r="AI44" s="20">
        <f ca="1">E44*VLOOKUP(AI$6,'Greenhouse Gas Costs Avoided'!$A$2:$I$32,9,FALSE)</f>
        <v>0</v>
      </c>
      <c r="AJ44" s="21">
        <f ca="1">F44*VLOOKUP(AJ$6,'Greenhouse Gas Costs Avoided'!$A$2:$I$32,9,FALSE)</f>
        <v>5.2166744805659615</v>
      </c>
      <c r="AK44" s="21">
        <f ca="1">G44*VLOOKUP(AK$6,'Greenhouse Gas Costs Avoided'!$A$2:$I$32,9,FALSE)</f>
        <v>5.3216023247413169</v>
      </c>
      <c r="AL44" s="21">
        <f ca="1">H44*VLOOKUP(AL$6,'Greenhouse Gas Costs Avoided'!$A$2:$I$32,9,FALSE)</f>
        <v>5.4265301689166732</v>
      </c>
      <c r="AM44" s="21">
        <f ca="1">I44*VLOOKUP(AM$6,'Greenhouse Gas Costs Avoided'!$A$2:$I$32,9,FALSE)</f>
        <v>5.5063320831654474</v>
      </c>
      <c r="AN44" s="21">
        <f ca="1">J44*VLOOKUP(AN$6,'Greenhouse Gas Costs Avoided'!$A$2:$I$32,9,FALSE)</f>
        <v>5.5861339974142208</v>
      </c>
      <c r="AO44" s="21">
        <f ca="1">K44*VLOOKUP(AO$6,'Greenhouse Gas Costs Avoided'!$A$2:$I$32,9,FALSE)</f>
        <v>5.665935911662995</v>
      </c>
      <c r="AP44" s="21">
        <f ca="1">L44*VLOOKUP(AP$6,'Greenhouse Gas Costs Avoided'!$A$2:$I$32,9,FALSE)</f>
        <v>5.7457378259117702</v>
      </c>
      <c r="AQ44" s="21">
        <f ca="1">M44*VLOOKUP(AQ$6,'Greenhouse Gas Costs Avoided'!$A$2:$I$32,9,FALSE)</f>
        <v>5.8255397401605462</v>
      </c>
      <c r="AR44" s="21">
        <f ca="1">N44*VLOOKUP(AR$6,'Greenhouse Gas Costs Avoided'!$A$2:$I$32,9,FALSE)</f>
        <v>5.9053416544093205</v>
      </c>
      <c r="AS44" s="21">
        <f ca="1">O44*VLOOKUP(AS$6,'Greenhouse Gas Costs Avoided'!$A$2:$I$32,9,FALSE)</f>
        <v>5.9851435686580947</v>
      </c>
      <c r="AT44" s="21">
        <f ca="1">P44*VLOOKUP(AT$6,'Greenhouse Gas Costs Avoided'!$A$2:$I$32,9,FALSE)</f>
        <v>6.0649454829068699</v>
      </c>
      <c r="AU44" s="21">
        <f ca="1">Q44*VLOOKUP(AU$6,'Greenhouse Gas Costs Avoided'!$A$2:$I$32,9,FALSE)</f>
        <v>6.1447473971556432</v>
      </c>
      <c r="AV44" s="21">
        <f ca="1">R44*VLOOKUP(AV$6,'Greenhouse Gas Costs Avoided'!$A$2:$I$32,9,FALSE)</f>
        <v>6.4296194808152167</v>
      </c>
      <c r="AW44" s="21">
        <f ca="1">S44*VLOOKUP(AW$6,'Greenhouse Gas Costs Avoided'!$A$2:$I$32,9,FALSE)</f>
        <v>6.6023323538917609</v>
      </c>
      <c r="AX44" s="21">
        <f ca="1">T44*VLOOKUP(AX$6,'Greenhouse Gas Costs Avoided'!$A$2:$I$32,9,FALSE)</f>
        <v>6.7808920331878957</v>
      </c>
      <c r="AY44" s="21">
        <f ca="1">U44*VLOOKUP(AY$6,'Greenhouse Gas Costs Avoided'!$A$2:$I$32,9,FALSE)</f>
        <v>6.9638980729572149</v>
      </c>
      <c r="AZ44" s="21">
        <f ca="1">V44*VLOOKUP(AZ$6,'Greenhouse Gas Costs Avoided'!$A$2:$I$32,9,FALSE)</f>
        <v>7.1520913053717949</v>
      </c>
      <c r="BA44" s="21">
        <f ca="1">W44*VLOOKUP(BA$6,'Greenhouse Gas Costs Avoided'!$A$2:$I$32,9,FALSE)</f>
        <v>7.3435269452765404</v>
      </c>
      <c r="BB44" s="21">
        <f ca="1">X44*VLOOKUP(BB$6,'Greenhouse Gas Costs Avoided'!$A$2:$I$32,9,FALSE)</f>
        <v>7.5429472742415475</v>
      </c>
      <c r="BC44" s="21">
        <f ca="1">Y44*VLOOKUP(BC$6,'Greenhouse Gas Costs Avoided'!$A$2:$I$32,9,FALSE)</f>
        <v>7.744884134129272</v>
      </c>
      <c r="BD44" s="21">
        <f ca="1">Z44*VLOOKUP(BD$6,'Greenhouse Gas Costs Avoided'!$A$2:$I$32,9,FALSE)</f>
        <v>7.950411333759269</v>
      </c>
      <c r="BE44" s="21">
        <f ca="1">AA44*VLOOKUP(BE$6,'Greenhouse Gas Costs Avoided'!$A$2:$I$32,9,FALSE)</f>
        <v>8.161021676093501</v>
      </c>
      <c r="BF44" s="21">
        <f ca="1">AB44*VLOOKUP(BF$6,'Greenhouse Gas Costs Avoided'!$A$2:$I$32,9,FALSE)</f>
        <v>8.3774569890184303</v>
      </c>
      <c r="BG44" s="21">
        <f ca="1">AC44*VLOOKUP(BG$6,'Greenhouse Gas Costs Avoided'!$A$2:$I$32,9,FALSE)</f>
        <v>8.5992633142510115</v>
      </c>
      <c r="BH44" s="21">
        <f ca="1">AD44*VLOOKUP(BH$6,'Greenhouse Gas Costs Avoided'!$A$2:$I$32,9,FALSE)</f>
        <v>8.8263732304711304</v>
      </c>
      <c r="BI44" s="21">
        <f ca="1">AE44*VLOOKUP(BI$6,'Greenhouse Gas Costs Avoided'!$A$2:$I$32,9,FALSE)</f>
        <v>9.05818008905967</v>
      </c>
      <c r="BJ44" s="21">
        <f ca="1">AF44*VLOOKUP(BJ$6,'Greenhouse Gas Costs Avoided'!$A$2:$I$32,9,FALSE)</f>
        <v>9.2949796418706736</v>
      </c>
      <c r="BK44" s="22">
        <f ca="1">AG44*VLOOKUP(BK$6,'Greenhouse Gas Costs Avoided'!$A$2:$I$32,9,FALSE)</f>
        <v>9.5356621388007277</v>
      </c>
    </row>
    <row r="45" spans="1:63" x14ac:dyDescent="0.35">
      <c r="A45" s="11">
        <v>39</v>
      </c>
      <c r="B45" s="12">
        <f t="shared" ca="1" si="0"/>
        <v>2</v>
      </c>
      <c r="C45" s="13">
        <f t="shared" ca="1" si="1"/>
        <v>2023</v>
      </c>
      <c r="E45" s="20">
        <f ca="1">IF(E$6&lt;$C45,0,VLOOKUP(E$6,'MonteCarlo Policy Paths'!$A$2:$I$31,'Monte Carlo_WA Complance Price'!$B45+1,FALSE))</f>
        <v>0</v>
      </c>
      <c r="F45" s="21">
        <f ca="1">IF(F$6&lt;$C45,0,VLOOKUP(F$6,'MonteCarlo Policy Paths'!$A$2:$I$31,'Monte Carlo_WA Complance Price'!$B45+1,FALSE))</f>
        <v>82.346532180449415</v>
      </c>
      <c r="G45" s="21">
        <f ca="1">IF(G$6&lt;$C45,0,VLOOKUP(G$6,'MonteCarlo Policy Paths'!$A$2:$I$31,'Monte Carlo_WA Complance Price'!$B45+1,FALSE))</f>
        <v>84.002844861871253</v>
      </c>
      <c r="H45" s="21">
        <f ca="1">IF(H$6&lt;$C45,0,VLOOKUP(H$6,'MonteCarlo Policy Paths'!$A$2:$I$31,'Monte Carlo_WA Complance Price'!$B45+1,FALSE))</f>
        <v>85.659157543293105</v>
      </c>
      <c r="I45" s="21">
        <f ca="1">IF(I$6&lt;$C45,0,VLOOKUP(I$6,'MonteCarlo Policy Paths'!$A$2:$I$31,'Monte Carlo_WA Complance Price'!$B45+1,FALSE))</f>
        <v>86.918851036576825</v>
      </c>
      <c r="J45" s="21">
        <f ca="1">IF(J$6&lt;$C45,0,VLOOKUP(J$6,'MonteCarlo Policy Paths'!$A$2:$I$31,'Monte Carlo_WA Complance Price'!$B45+1,FALSE))</f>
        <v>88.178544529860531</v>
      </c>
      <c r="K45" s="21">
        <f ca="1">IF(K$6&lt;$C45,0,VLOOKUP(K$6,'MonteCarlo Policy Paths'!$A$2:$I$31,'Monte Carlo_WA Complance Price'!$B45+1,FALSE))</f>
        <v>89.438238023144251</v>
      </c>
      <c r="L45" s="21">
        <f ca="1">IF(L$6&lt;$C45,0,VLOOKUP(L$6,'MonteCarlo Policy Paths'!$A$2:$I$31,'Monte Carlo_WA Complance Price'!$B45+1,FALSE))</f>
        <v>90.697931516427971</v>
      </c>
      <c r="M45" s="21">
        <f ca="1">IF(M$6&lt;$C45,0,VLOOKUP(M$6,'MonteCarlo Policy Paths'!$A$2:$I$31,'Monte Carlo_WA Complance Price'!$B45+1,FALSE))</f>
        <v>91.95762500971172</v>
      </c>
      <c r="N45" s="21">
        <f ca="1">IF(N$6&lt;$C45,0,VLOOKUP(N$6,'MonteCarlo Policy Paths'!$A$2:$I$31,'Monte Carlo_WA Complance Price'!$B45+1,FALSE))</f>
        <v>93.21731850299544</v>
      </c>
      <c r="O45" s="21">
        <f ca="1">IF(O$6&lt;$C45,0,VLOOKUP(O$6,'MonteCarlo Policy Paths'!$A$2:$I$31,'Monte Carlo_WA Complance Price'!$B45+1,FALSE))</f>
        <v>94.47701199627916</v>
      </c>
      <c r="P45" s="21">
        <f ca="1">IF(P$6&lt;$C45,0,VLOOKUP(P$6,'MonteCarlo Policy Paths'!$A$2:$I$31,'Monte Carlo_WA Complance Price'!$B45+1,FALSE))</f>
        <v>95.73670548956288</v>
      </c>
      <c r="Q45" s="21">
        <f ca="1">IF(Q$6&lt;$C45,0,VLOOKUP(Q$6,'MonteCarlo Policy Paths'!$A$2:$I$31,'Monte Carlo_WA Complance Price'!$B45+1,FALSE))</f>
        <v>96.996398982846586</v>
      </c>
      <c r="R45" s="21">
        <f ca="1">IF(R$6&lt;$C45,0,VLOOKUP(R$6,'MonteCarlo Policy Paths'!$A$2:$I$31,'Monte Carlo_WA Complance Price'!$B45+1,FALSE))</f>
        <v>98.25609247613032</v>
      </c>
      <c r="S45" s="21">
        <f ca="1">IF(S$6&lt;$C45,0,VLOOKUP(S$6,'MonteCarlo Policy Paths'!$A$2:$I$31,'Monte Carlo_WA Complance Price'!$B45+1,FALSE))</f>
        <v>99.65157958594628</v>
      </c>
      <c r="T45" s="21">
        <f ca="1">IF(T$6&lt;$C45,0,VLOOKUP(T$6,'MonteCarlo Policy Paths'!$A$2:$I$31,'Monte Carlo_WA Complance Price'!$B45+1,FALSE))</f>
        <v>101.04706669576224</v>
      </c>
      <c r="U45" s="21">
        <f ca="1">IF(U$6&lt;$C45,0,VLOOKUP(U$6,'MonteCarlo Policy Paths'!$A$2:$I$31,'Monte Carlo_WA Complance Price'!$B45+1,FALSE))</f>
        <v>102.4425538055782</v>
      </c>
      <c r="V45" s="21">
        <f ca="1">IF(V$6&lt;$C45,0,VLOOKUP(V$6,'MonteCarlo Policy Paths'!$A$2:$I$31,'Monte Carlo_WA Complance Price'!$B45+1,FALSE))</f>
        <v>103.83804091539416</v>
      </c>
      <c r="W45" s="21">
        <f ca="1">IF(W$6&lt;$C45,0,VLOOKUP(W$6,'MonteCarlo Policy Paths'!$A$2:$I$31,'Monte Carlo_WA Complance Price'!$B45+1,FALSE))</f>
        <v>105.23352802521011</v>
      </c>
      <c r="X45" s="21">
        <f ca="1">IF(X$6&lt;$C45,0,VLOOKUP(X$6,'MonteCarlo Policy Paths'!$A$2:$I$31,'Monte Carlo_WA Complance Price'!$B45+1,FALSE))</f>
        <v>106.47156953138905</v>
      </c>
      <c r="Y45" s="21">
        <f ca="1">IF(Y$6&lt;$C45,0,VLOOKUP(Y$6,'MonteCarlo Policy Paths'!$A$2:$I$31,'Monte Carlo_WA Complance Price'!$B45+1,FALSE))</f>
        <v>107.709611037568</v>
      </c>
      <c r="Z45" s="21">
        <f ca="1">IF(Z$6&lt;$C45,0,VLOOKUP(Z$6,'MonteCarlo Policy Paths'!$A$2:$I$31,'Monte Carlo_WA Complance Price'!$B45+1,FALSE))</f>
        <v>108.94765254374694</v>
      </c>
      <c r="AA45" s="21">
        <f ca="1">IF(AA$6&lt;$C45,0,VLOOKUP(AA$6,'MonteCarlo Policy Paths'!$A$2:$I$31,'Monte Carlo_WA Complance Price'!$B45+1,FALSE))</f>
        <v>110.18569404992589</v>
      </c>
      <c r="AB45" s="21">
        <f ca="1">IF(AB$6&lt;$C45,0,VLOOKUP(AB$6,'MonteCarlo Policy Paths'!$A$2:$I$31,'Monte Carlo_WA Complance Price'!$B45+1,FALSE))</f>
        <v>111.42373555610482</v>
      </c>
      <c r="AC45" s="21">
        <f ca="1">IF(AC$6&lt;$C45,0,VLOOKUP(AC$6,'MonteCarlo Policy Paths'!$A$2:$I$31,'Monte Carlo_WA Complance Price'!$B45+1,FALSE))</f>
        <v>112.86811731331359</v>
      </c>
      <c r="AD45" s="21">
        <f ca="1">IF(AD$6&lt;$C45,0,VLOOKUP(AD$6,'MonteCarlo Policy Paths'!$A$2:$I$31,'Monte Carlo_WA Complance Price'!$B45+1,FALSE))</f>
        <v>114.31249907052236</v>
      </c>
      <c r="AE45" s="21">
        <f ca="1">IF(AE$6&lt;$C45,0,VLOOKUP(AE$6,'MonteCarlo Policy Paths'!$A$2:$I$31,'Monte Carlo_WA Complance Price'!$B45+1,FALSE))</f>
        <v>115.75688082773114</v>
      </c>
      <c r="AF45" s="21">
        <f ca="1">IF(AF$6&lt;$C45,0,VLOOKUP(AF$6,'MonteCarlo Policy Paths'!$A$2:$I$31,'Monte Carlo_WA Complance Price'!$B45+1,FALSE))</f>
        <v>117.20126258493991</v>
      </c>
      <c r="AG45" s="22">
        <f ca="1">IF(AG$6&lt;$C45,0,VLOOKUP(AG$6,'MonteCarlo Policy Paths'!$A$2:$I$31,'Monte Carlo_WA Complance Price'!$B45+1,FALSE))</f>
        <v>120.41827982173916</v>
      </c>
      <c r="AI45" s="20">
        <f ca="1">E45*VLOOKUP(AI$6,'Greenhouse Gas Costs Avoided'!$A$2:$I$32,9,FALSE)</f>
        <v>0</v>
      </c>
      <c r="AJ45" s="21">
        <f ca="1">F45*VLOOKUP(AJ$6,'Greenhouse Gas Costs Avoided'!$A$2:$I$32,9,FALSE)</f>
        <v>5.2166744805659615</v>
      </c>
      <c r="AK45" s="21">
        <f ca="1">G45*VLOOKUP(AK$6,'Greenhouse Gas Costs Avoided'!$A$2:$I$32,9,FALSE)</f>
        <v>5.3216023247413169</v>
      </c>
      <c r="AL45" s="21">
        <f ca="1">H45*VLOOKUP(AL$6,'Greenhouse Gas Costs Avoided'!$A$2:$I$32,9,FALSE)</f>
        <v>5.4265301689166732</v>
      </c>
      <c r="AM45" s="21">
        <f ca="1">I45*VLOOKUP(AM$6,'Greenhouse Gas Costs Avoided'!$A$2:$I$32,9,FALSE)</f>
        <v>5.5063320831654474</v>
      </c>
      <c r="AN45" s="21">
        <f ca="1">J45*VLOOKUP(AN$6,'Greenhouse Gas Costs Avoided'!$A$2:$I$32,9,FALSE)</f>
        <v>5.5861339974142208</v>
      </c>
      <c r="AO45" s="21">
        <f ca="1">K45*VLOOKUP(AO$6,'Greenhouse Gas Costs Avoided'!$A$2:$I$32,9,FALSE)</f>
        <v>5.665935911662995</v>
      </c>
      <c r="AP45" s="21">
        <f ca="1">L45*VLOOKUP(AP$6,'Greenhouse Gas Costs Avoided'!$A$2:$I$32,9,FALSE)</f>
        <v>5.7457378259117702</v>
      </c>
      <c r="AQ45" s="21">
        <f ca="1">M45*VLOOKUP(AQ$6,'Greenhouse Gas Costs Avoided'!$A$2:$I$32,9,FALSE)</f>
        <v>5.8255397401605462</v>
      </c>
      <c r="AR45" s="21">
        <f ca="1">N45*VLOOKUP(AR$6,'Greenhouse Gas Costs Avoided'!$A$2:$I$32,9,FALSE)</f>
        <v>5.9053416544093205</v>
      </c>
      <c r="AS45" s="21">
        <f ca="1">O45*VLOOKUP(AS$6,'Greenhouse Gas Costs Avoided'!$A$2:$I$32,9,FALSE)</f>
        <v>5.9851435686580947</v>
      </c>
      <c r="AT45" s="21">
        <f ca="1">P45*VLOOKUP(AT$6,'Greenhouse Gas Costs Avoided'!$A$2:$I$32,9,FALSE)</f>
        <v>6.0649454829068699</v>
      </c>
      <c r="AU45" s="21">
        <f ca="1">Q45*VLOOKUP(AU$6,'Greenhouse Gas Costs Avoided'!$A$2:$I$32,9,FALSE)</f>
        <v>6.1447473971556432</v>
      </c>
      <c r="AV45" s="21">
        <f ca="1">R45*VLOOKUP(AV$6,'Greenhouse Gas Costs Avoided'!$A$2:$I$32,9,FALSE)</f>
        <v>6.2245493114044184</v>
      </c>
      <c r="AW45" s="21">
        <f ca="1">S45*VLOOKUP(AW$6,'Greenhouse Gas Costs Avoided'!$A$2:$I$32,9,FALSE)</f>
        <v>6.312953786990386</v>
      </c>
      <c r="AX45" s="21">
        <f ca="1">T45*VLOOKUP(AX$6,'Greenhouse Gas Costs Avoided'!$A$2:$I$32,9,FALSE)</f>
        <v>6.4013582625763545</v>
      </c>
      <c r="AY45" s="21">
        <f ca="1">U45*VLOOKUP(AY$6,'Greenhouse Gas Costs Avoided'!$A$2:$I$32,9,FALSE)</f>
        <v>6.4897627381623222</v>
      </c>
      <c r="AZ45" s="21">
        <f ca="1">V45*VLOOKUP(AZ$6,'Greenhouse Gas Costs Avoided'!$A$2:$I$32,9,FALSE)</f>
        <v>6.5781672137482907</v>
      </c>
      <c r="BA45" s="21">
        <f ca="1">W45*VLOOKUP(BA$6,'Greenhouse Gas Costs Avoided'!$A$2:$I$32,9,FALSE)</f>
        <v>6.6665716893342575</v>
      </c>
      <c r="BB45" s="21">
        <f ca="1">X45*VLOOKUP(BB$6,'Greenhouse Gas Costs Avoided'!$A$2:$I$32,9,FALSE)</f>
        <v>6.7450019445028957</v>
      </c>
      <c r="BC45" s="21">
        <f ca="1">Y45*VLOOKUP(BC$6,'Greenhouse Gas Costs Avoided'!$A$2:$I$32,9,FALSE)</f>
        <v>6.8234321996715348</v>
      </c>
      <c r="BD45" s="21">
        <f ca="1">Z45*VLOOKUP(BD$6,'Greenhouse Gas Costs Avoided'!$A$2:$I$32,9,FALSE)</f>
        <v>6.901862454840173</v>
      </c>
      <c r="BE45" s="21">
        <f ca="1">AA45*VLOOKUP(BE$6,'Greenhouse Gas Costs Avoided'!$A$2:$I$32,9,FALSE)</f>
        <v>6.9802927100088112</v>
      </c>
      <c r="BF45" s="21">
        <f ca="1">AB45*VLOOKUP(BF$6,'Greenhouse Gas Costs Avoided'!$A$2:$I$32,9,FALSE)</f>
        <v>7.0587229651774486</v>
      </c>
      <c r="BG45" s="21">
        <f ca="1">AC45*VLOOKUP(BG$6,'Greenhouse Gas Costs Avoided'!$A$2:$I$32,9,FALSE)</f>
        <v>7.1502249295408609</v>
      </c>
      <c r="BH45" s="21">
        <f ca="1">AD45*VLOOKUP(BH$6,'Greenhouse Gas Costs Avoided'!$A$2:$I$32,9,FALSE)</f>
        <v>7.2417268939042723</v>
      </c>
      <c r="BI45" s="21">
        <f ca="1">AE45*VLOOKUP(BI$6,'Greenhouse Gas Costs Avoided'!$A$2:$I$32,9,FALSE)</f>
        <v>7.3332288582676846</v>
      </c>
      <c r="BJ45" s="21">
        <f ca="1">AF45*VLOOKUP(BJ$6,'Greenhouse Gas Costs Avoided'!$A$2:$I$32,9,FALSE)</f>
        <v>7.424730822631096</v>
      </c>
      <c r="BK45" s="22">
        <f ca="1">AG45*VLOOKUP(BK$6,'Greenhouse Gas Costs Avoided'!$A$2:$I$32,9,FALSE)</f>
        <v>7.6285297110405814</v>
      </c>
    </row>
    <row r="46" spans="1:63" x14ac:dyDescent="0.35">
      <c r="A46" s="11">
        <v>40</v>
      </c>
      <c r="B46" s="12">
        <f t="shared" ca="1" si="0"/>
        <v>5</v>
      </c>
      <c r="C46" s="13">
        <f t="shared" ca="1" si="1"/>
        <v>2023</v>
      </c>
      <c r="E46" s="20">
        <f ca="1">IF(E$6&lt;$C46,0,VLOOKUP(E$6,'MonteCarlo Policy Paths'!$A$2:$I$31,'Monte Carlo_WA Complance Price'!$B46+1,FALSE))</f>
        <v>0</v>
      </c>
      <c r="F46" s="21">
        <f ca="1">IF(F$6&lt;$C46,0,VLOOKUP(F$6,'MonteCarlo Policy Paths'!$A$2:$I$31,'Monte Carlo_WA Complance Price'!$B46+1,FALSE))</f>
        <v>82.346532180449415</v>
      </c>
      <c r="G46" s="21">
        <f ca="1">IF(G$6&lt;$C46,0,VLOOKUP(G$6,'MonteCarlo Policy Paths'!$A$2:$I$31,'Monte Carlo_WA Complance Price'!$B46+1,FALSE))</f>
        <v>84.002844861871253</v>
      </c>
      <c r="H46" s="21">
        <f ca="1">IF(H$6&lt;$C46,0,VLOOKUP(H$6,'MonteCarlo Policy Paths'!$A$2:$I$31,'Monte Carlo_WA Complance Price'!$B46+1,FALSE))</f>
        <v>85.659157543293105</v>
      </c>
      <c r="I46" s="21">
        <f ca="1">IF(I$6&lt;$C46,0,VLOOKUP(I$6,'MonteCarlo Policy Paths'!$A$2:$I$31,'Monte Carlo_WA Complance Price'!$B46+1,FALSE))</f>
        <v>86.918851036576825</v>
      </c>
      <c r="J46" s="21">
        <f ca="1">IF(J$6&lt;$C46,0,VLOOKUP(J$6,'MonteCarlo Policy Paths'!$A$2:$I$31,'Monte Carlo_WA Complance Price'!$B46+1,FALSE))</f>
        <v>88.178544529860531</v>
      </c>
      <c r="K46" s="21">
        <f ca="1">IF(K$6&lt;$C46,0,VLOOKUP(K$6,'MonteCarlo Policy Paths'!$A$2:$I$31,'Monte Carlo_WA Complance Price'!$B46+1,FALSE))</f>
        <v>89.438238023144251</v>
      </c>
      <c r="L46" s="21">
        <f ca="1">IF(L$6&lt;$C46,0,VLOOKUP(L$6,'MonteCarlo Policy Paths'!$A$2:$I$31,'Monte Carlo_WA Complance Price'!$B46+1,FALSE))</f>
        <v>90.697931516427971</v>
      </c>
      <c r="M46" s="21">
        <f ca="1">IF(M$6&lt;$C46,0,VLOOKUP(M$6,'MonteCarlo Policy Paths'!$A$2:$I$31,'Monte Carlo_WA Complance Price'!$B46+1,FALSE))</f>
        <v>91.95762500971172</v>
      </c>
      <c r="N46" s="21">
        <f ca="1">IF(N$6&lt;$C46,0,VLOOKUP(N$6,'MonteCarlo Policy Paths'!$A$2:$I$31,'Monte Carlo_WA Complance Price'!$B46+1,FALSE))</f>
        <v>93.21731850299544</v>
      </c>
      <c r="O46" s="21">
        <f ca="1">IF(O$6&lt;$C46,0,VLOOKUP(O$6,'MonteCarlo Policy Paths'!$A$2:$I$31,'Monte Carlo_WA Complance Price'!$B46+1,FALSE))</f>
        <v>94.47701199627916</v>
      </c>
      <c r="P46" s="21">
        <f ca="1">IF(P$6&lt;$C46,0,VLOOKUP(P$6,'MonteCarlo Policy Paths'!$A$2:$I$31,'Monte Carlo_WA Complance Price'!$B46+1,FALSE))</f>
        <v>95.73670548956288</v>
      </c>
      <c r="Q46" s="21">
        <f ca="1">IF(Q$6&lt;$C46,0,VLOOKUP(Q$6,'MonteCarlo Policy Paths'!$A$2:$I$31,'Monte Carlo_WA Complance Price'!$B46+1,FALSE))</f>
        <v>96.996398982846586</v>
      </c>
      <c r="R46" s="21">
        <f ca="1">IF(R$6&lt;$C46,0,VLOOKUP(R$6,'MonteCarlo Policy Paths'!$A$2:$I$31,'Monte Carlo_WA Complance Price'!$B46+1,FALSE))</f>
        <v>99.874634841342697</v>
      </c>
      <c r="S46" s="21">
        <f ca="1">IF(S$6&lt;$C46,0,VLOOKUP(S$6,'MonteCarlo Policy Paths'!$A$2:$I$31,'Monte Carlo_WA Complance Price'!$B46+1,FALSE))</f>
        <v>101.93553668931256</v>
      </c>
      <c r="T46" s="21">
        <f ca="1">IF(T$6&lt;$C46,0,VLOOKUP(T$6,'MonteCarlo Policy Paths'!$A$2:$I$31,'Monte Carlo_WA Complance Price'!$B46+1,FALSE))</f>
        <v>104.04258519817796</v>
      </c>
      <c r="U46" s="21">
        <f ca="1">IF(U$6&lt;$C46,0,VLOOKUP(U$6,'MonteCarlo Policy Paths'!$A$2:$I$31,'Monte Carlo_WA Complance Price'!$B46+1,FALSE))</f>
        <v>106.18472717196582</v>
      </c>
      <c r="V46" s="21">
        <f ca="1">IF(V$6&lt;$C46,0,VLOOKUP(V$6,'MonteCarlo Policy Paths'!$A$2:$I$31,'Monte Carlo_WA Complance Price'!$B46+1,FALSE))</f>
        <v>108.36780972271322</v>
      </c>
      <c r="W46" s="21">
        <f ca="1">IF(W$6&lt;$C46,0,VLOOKUP(W$6,'MonteCarlo Policy Paths'!$A$2:$I$31,'Monte Carlo_WA Complance Price'!$B46+1,FALSE))</f>
        <v>110.57648338650839</v>
      </c>
      <c r="X46" s="21">
        <f ca="1">IF(X$6&lt;$C46,0,VLOOKUP(X$6,'MonteCarlo Policy Paths'!$A$2:$I$31,'Monte Carlo_WA Complance Price'!$B46+1,FALSE))</f>
        <v>112.7694544213079</v>
      </c>
      <c r="Y46" s="21">
        <f ca="1">IF(Y$6&lt;$C46,0,VLOOKUP(Y$6,'MonteCarlo Policy Paths'!$A$2:$I$31,'Monte Carlo_WA Complance Price'!$B46+1,FALSE))</f>
        <v>114.98228749612761</v>
      </c>
      <c r="Z46" s="21">
        <f ca="1">IF(Z$6&lt;$C46,0,VLOOKUP(Z$6,'MonteCarlo Policy Paths'!$A$2:$I$31,'Monte Carlo_WA Complance Price'!$B46+1,FALSE))</f>
        <v>117.22345778349788</v>
      </c>
      <c r="AA46" s="21">
        <f ca="1">IF(AA$6&lt;$C46,0,VLOOKUP(AA$6,'MonteCarlo Policy Paths'!$A$2:$I$31,'Monte Carlo_WA Complance Price'!$B46+1,FALSE))</f>
        <v>119.50474742044912</v>
      </c>
      <c r="AB46" s="21">
        <f ca="1">IF(AB$6&lt;$C46,0,VLOOKUP(AB$6,'MonteCarlo Policy Paths'!$A$2:$I$31,'Monte Carlo_WA Complance Price'!$B46+1,FALSE))</f>
        <v>121.83201137782079</v>
      </c>
      <c r="AC46" s="21">
        <f ca="1">IF(AC$6&lt;$C46,0,VLOOKUP(AC$6,'MonteCarlo Policy Paths'!$A$2:$I$31,'Monte Carlo_WA Complance Price'!$B46+1,FALSE))</f>
        <v>124.30483685770574</v>
      </c>
      <c r="AD46" s="21">
        <f ca="1">IF(AD$6&lt;$C46,0,VLOOKUP(AD$6,'MonteCarlo Policy Paths'!$A$2:$I$31,'Monte Carlo_WA Complance Price'!$B46+1,FALSE))</f>
        <v>126.81952160325447</v>
      </c>
      <c r="AE46" s="21">
        <f ca="1">IF(AE$6&lt;$C46,0,VLOOKUP(AE$6,'MonteCarlo Policy Paths'!$A$2:$I$31,'Monte Carlo_WA Complance Price'!$B46+1,FALSE))</f>
        <v>129.37127756316897</v>
      </c>
      <c r="AF46" s="21">
        <f ca="1">IF(AF$6&lt;$C46,0,VLOOKUP(AF$6,'MonteCarlo Policy Paths'!$A$2:$I$31,'Monte Carlo_WA Complance Price'!$B46+1,FALSE))</f>
        <v>131.96243899653103</v>
      </c>
      <c r="AG46" s="22">
        <f ca="1">IF(AG$6&lt;$C46,0,VLOOKUP(AG$6,'MonteCarlo Policy Paths'!$A$2:$I$31,'Monte Carlo_WA Complance Price'!$B46+1,FALSE))</f>
        <v>135.47056479945655</v>
      </c>
      <c r="AI46" s="20">
        <f ca="1">E46*VLOOKUP(AI$6,'Greenhouse Gas Costs Avoided'!$A$2:$I$32,9,FALSE)</f>
        <v>0</v>
      </c>
      <c r="AJ46" s="21">
        <f ca="1">F46*VLOOKUP(AJ$6,'Greenhouse Gas Costs Avoided'!$A$2:$I$32,9,FALSE)</f>
        <v>5.2166744805659615</v>
      </c>
      <c r="AK46" s="21">
        <f ca="1">G46*VLOOKUP(AK$6,'Greenhouse Gas Costs Avoided'!$A$2:$I$32,9,FALSE)</f>
        <v>5.3216023247413169</v>
      </c>
      <c r="AL46" s="21">
        <f ca="1">H46*VLOOKUP(AL$6,'Greenhouse Gas Costs Avoided'!$A$2:$I$32,9,FALSE)</f>
        <v>5.4265301689166732</v>
      </c>
      <c r="AM46" s="21">
        <f ca="1">I46*VLOOKUP(AM$6,'Greenhouse Gas Costs Avoided'!$A$2:$I$32,9,FALSE)</f>
        <v>5.5063320831654474</v>
      </c>
      <c r="AN46" s="21">
        <f ca="1">J46*VLOOKUP(AN$6,'Greenhouse Gas Costs Avoided'!$A$2:$I$32,9,FALSE)</f>
        <v>5.5861339974142208</v>
      </c>
      <c r="AO46" s="21">
        <f ca="1">K46*VLOOKUP(AO$6,'Greenhouse Gas Costs Avoided'!$A$2:$I$32,9,FALSE)</f>
        <v>5.665935911662995</v>
      </c>
      <c r="AP46" s="21">
        <f ca="1">L46*VLOOKUP(AP$6,'Greenhouse Gas Costs Avoided'!$A$2:$I$32,9,FALSE)</f>
        <v>5.7457378259117702</v>
      </c>
      <c r="AQ46" s="21">
        <f ca="1">M46*VLOOKUP(AQ$6,'Greenhouse Gas Costs Avoided'!$A$2:$I$32,9,FALSE)</f>
        <v>5.8255397401605462</v>
      </c>
      <c r="AR46" s="21">
        <f ca="1">N46*VLOOKUP(AR$6,'Greenhouse Gas Costs Avoided'!$A$2:$I$32,9,FALSE)</f>
        <v>5.9053416544093205</v>
      </c>
      <c r="AS46" s="21">
        <f ca="1">O46*VLOOKUP(AS$6,'Greenhouse Gas Costs Avoided'!$A$2:$I$32,9,FALSE)</f>
        <v>5.9851435686580947</v>
      </c>
      <c r="AT46" s="21">
        <f ca="1">P46*VLOOKUP(AT$6,'Greenhouse Gas Costs Avoided'!$A$2:$I$32,9,FALSE)</f>
        <v>6.0649454829068699</v>
      </c>
      <c r="AU46" s="21">
        <f ca="1">Q46*VLOOKUP(AU$6,'Greenhouse Gas Costs Avoided'!$A$2:$I$32,9,FALSE)</f>
        <v>6.1447473971556432</v>
      </c>
      <c r="AV46" s="21">
        <f ca="1">R46*VLOOKUP(AV$6,'Greenhouse Gas Costs Avoided'!$A$2:$I$32,9,FALSE)</f>
        <v>6.327084396109818</v>
      </c>
      <c r="AW46" s="21">
        <f ca="1">S46*VLOOKUP(AW$6,'Greenhouse Gas Costs Avoided'!$A$2:$I$32,9,FALSE)</f>
        <v>6.4576430704410743</v>
      </c>
      <c r="AX46" s="21">
        <f ca="1">T46*VLOOKUP(AX$6,'Greenhouse Gas Costs Avoided'!$A$2:$I$32,9,FALSE)</f>
        <v>6.5911251478821242</v>
      </c>
      <c r="AY46" s="21">
        <f ca="1">U46*VLOOKUP(AY$6,'Greenhouse Gas Costs Avoided'!$A$2:$I$32,9,FALSE)</f>
        <v>6.7268304055597685</v>
      </c>
      <c r="AZ46" s="21">
        <f ca="1">V46*VLOOKUP(AZ$6,'Greenhouse Gas Costs Avoided'!$A$2:$I$32,9,FALSE)</f>
        <v>6.8651292595600424</v>
      </c>
      <c r="BA46" s="21">
        <f ca="1">W46*VLOOKUP(BA$6,'Greenhouse Gas Costs Avoided'!$A$2:$I$32,9,FALSE)</f>
        <v>7.0050493173053994</v>
      </c>
      <c r="BB46" s="21">
        <f ca="1">X46*VLOOKUP(BB$6,'Greenhouse Gas Costs Avoided'!$A$2:$I$32,9,FALSE)</f>
        <v>7.1439746093722221</v>
      </c>
      <c r="BC46" s="21">
        <f ca="1">Y46*VLOOKUP(BC$6,'Greenhouse Gas Costs Avoided'!$A$2:$I$32,9,FALSE)</f>
        <v>7.2841581669004034</v>
      </c>
      <c r="BD46" s="21">
        <f ca="1">Z46*VLOOKUP(BD$6,'Greenhouse Gas Costs Avoided'!$A$2:$I$32,9,FALSE)</f>
        <v>7.426136894299721</v>
      </c>
      <c r="BE46" s="21">
        <f ca="1">AA46*VLOOKUP(BE$6,'Greenhouse Gas Costs Avoided'!$A$2:$I$32,9,FALSE)</f>
        <v>7.5706571930511553</v>
      </c>
      <c r="BF46" s="21">
        <f ca="1">AB46*VLOOKUP(BF$6,'Greenhouse Gas Costs Avoided'!$A$2:$I$32,9,FALSE)</f>
        <v>7.7180899770979394</v>
      </c>
      <c r="BG46" s="21">
        <f ca="1">AC46*VLOOKUP(BG$6,'Greenhouse Gas Costs Avoided'!$A$2:$I$32,9,FALSE)</f>
        <v>7.8747441218959366</v>
      </c>
      <c r="BH46" s="21">
        <f ca="1">AD46*VLOOKUP(BH$6,'Greenhouse Gas Costs Avoided'!$A$2:$I$32,9,FALSE)</f>
        <v>8.0340500621877027</v>
      </c>
      <c r="BI46" s="21">
        <f ca="1">AE46*VLOOKUP(BI$6,'Greenhouse Gas Costs Avoided'!$A$2:$I$32,9,FALSE)</f>
        <v>8.1957044736636782</v>
      </c>
      <c r="BJ46" s="21">
        <f ca="1">AF46*VLOOKUP(BJ$6,'Greenhouse Gas Costs Avoided'!$A$2:$I$32,9,FALSE)</f>
        <v>8.3598552322508848</v>
      </c>
      <c r="BK46" s="22">
        <f ca="1">AG46*VLOOKUP(BK$6,'Greenhouse Gas Costs Avoided'!$A$2:$I$32,9,FALSE)</f>
        <v>8.5820959249206545</v>
      </c>
    </row>
    <row r="47" spans="1:63" x14ac:dyDescent="0.35">
      <c r="A47" s="11">
        <v>41</v>
      </c>
      <c r="B47" s="12">
        <f t="shared" ca="1" si="0"/>
        <v>4</v>
      </c>
      <c r="C47" s="13">
        <f t="shared" ca="1" si="1"/>
        <v>2023</v>
      </c>
      <c r="E47" s="20">
        <f ca="1">IF(E$6&lt;$C47,0,VLOOKUP(E$6,'MonteCarlo Policy Paths'!$A$2:$I$31,'Monte Carlo_WA Complance Price'!$B47+1,FALSE))</f>
        <v>0</v>
      </c>
      <c r="F47" s="21">
        <f ca="1">IF(F$6&lt;$C47,0,VLOOKUP(F$6,'MonteCarlo Policy Paths'!$A$2:$I$31,'Monte Carlo_WA Complance Price'!$B47+1,FALSE))</f>
        <v>82.346532180449415</v>
      </c>
      <c r="G47" s="21">
        <f ca="1">IF(G$6&lt;$C47,0,VLOOKUP(G$6,'MonteCarlo Policy Paths'!$A$2:$I$31,'Monte Carlo_WA Complance Price'!$B47+1,FALSE))</f>
        <v>84.002844861871253</v>
      </c>
      <c r="H47" s="21">
        <f ca="1">IF(H$6&lt;$C47,0,VLOOKUP(H$6,'MonteCarlo Policy Paths'!$A$2:$I$31,'Monte Carlo_WA Complance Price'!$B47+1,FALSE))</f>
        <v>85.659157543293105</v>
      </c>
      <c r="I47" s="21">
        <f ca="1">IF(I$6&lt;$C47,0,VLOOKUP(I$6,'MonteCarlo Policy Paths'!$A$2:$I$31,'Monte Carlo_WA Complance Price'!$B47+1,FALSE))</f>
        <v>86.918851036576825</v>
      </c>
      <c r="J47" s="21">
        <f ca="1">IF(J$6&lt;$C47,0,VLOOKUP(J$6,'MonteCarlo Policy Paths'!$A$2:$I$31,'Monte Carlo_WA Complance Price'!$B47+1,FALSE))</f>
        <v>88.178544529860531</v>
      </c>
      <c r="K47" s="21">
        <f ca="1">IF(K$6&lt;$C47,0,VLOOKUP(K$6,'MonteCarlo Policy Paths'!$A$2:$I$31,'Monte Carlo_WA Complance Price'!$B47+1,FALSE))</f>
        <v>89.438238023144251</v>
      </c>
      <c r="L47" s="21">
        <f ca="1">IF(L$6&lt;$C47,0,VLOOKUP(L$6,'MonteCarlo Policy Paths'!$A$2:$I$31,'Monte Carlo_WA Complance Price'!$B47+1,FALSE))</f>
        <v>90.697931516427971</v>
      </c>
      <c r="M47" s="21">
        <f ca="1">IF(M$6&lt;$C47,0,VLOOKUP(M$6,'MonteCarlo Policy Paths'!$A$2:$I$31,'Monte Carlo_WA Complance Price'!$B47+1,FALSE))</f>
        <v>91.95762500971172</v>
      </c>
      <c r="N47" s="21">
        <f ca="1">IF(N$6&lt;$C47,0,VLOOKUP(N$6,'MonteCarlo Policy Paths'!$A$2:$I$31,'Monte Carlo_WA Complance Price'!$B47+1,FALSE))</f>
        <v>93.21731850299544</v>
      </c>
      <c r="O47" s="21">
        <f ca="1">IF(O$6&lt;$C47,0,VLOOKUP(O$6,'MonteCarlo Policy Paths'!$A$2:$I$31,'Monte Carlo_WA Complance Price'!$B47+1,FALSE))</f>
        <v>94.47701199627916</v>
      </c>
      <c r="P47" s="21">
        <f ca="1">IF(P$6&lt;$C47,0,VLOOKUP(P$6,'MonteCarlo Policy Paths'!$A$2:$I$31,'Monte Carlo_WA Complance Price'!$B47+1,FALSE))</f>
        <v>95.73670548956288</v>
      </c>
      <c r="Q47" s="21">
        <f ca="1">IF(Q$6&lt;$C47,0,VLOOKUP(Q$6,'MonteCarlo Policy Paths'!$A$2:$I$31,'Monte Carlo_WA Complance Price'!$B47+1,FALSE))</f>
        <v>96.996398982846586</v>
      </c>
      <c r="R47" s="21">
        <f ca="1">IF(R$6&lt;$C47,0,VLOOKUP(R$6,'MonteCarlo Policy Paths'!$A$2:$I$31,'Monte Carlo_WA Complance Price'!$B47+1,FALSE))</f>
        <v>98.25609247613032</v>
      </c>
      <c r="S47" s="21">
        <f ca="1">IF(S$6&lt;$C47,0,VLOOKUP(S$6,'MonteCarlo Policy Paths'!$A$2:$I$31,'Monte Carlo_WA Complance Price'!$B47+1,FALSE))</f>
        <v>99.65157958594628</v>
      </c>
      <c r="T47" s="21">
        <f ca="1">IF(T$6&lt;$C47,0,VLOOKUP(T$6,'MonteCarlo Policy Paths'!$A$2:$I$31,'Monte Carlo_WA Complance Price'!$B47+1,FALSE))</f>
        <v>101.04706669576224</v>
      </c>
      <c r="U47" s="21">
        <f ca="1">IF(U$6&lt;$C47,0,VLOOKUP(U$6,'MonteCarlo Policy Paths'!$A$2:$I$31,'Monte Carlo_WA Complance Price'!$B47+1,FALSE))</f>
        <v>102.4425538055782</v>
      </c>
      <c r="V47" s="21">
        <f ca="1">IF(V$6&lt;$C47,0,VLOOKUP(V$6,'MonteCarlo Policy Paths'!$A$2:$I$31,'Monte Carlo_WA Complance Price'!$B47+1,FALSE))</f>
        <v>103.83804091539416</v>
      </c>
      <c r="W47" s="21">
        <f ca="1">IF(W$6&lt;$C47,0,VLOOKUP(W$6,'MonteCarlo Policy Paths'!$A$2:$I$31,'Monte Carlo_WA Complance Price'!$B47+1,FALSE))</f>
        <v>105.23352802521011</v>
      </c>
      <c r="X47" s="21">
        <f ca="1">IF(X$6&lt;$C47,0,VLOOKUP(X$6,'MonteCarlo Policy Paths'!$A$2:$I$31,'Monte Carlo_WA Complance Price'!$B47+1,FALSE))</f>
        <v>106.47156953138905</v>
      </c>
      <c r="Y47" s="21">
        <f ca="1">IF(Y$6&lt;$C47,0,VLOOKUP(Y$6,'MonteCarlo Policy Paths'!$A$2:$I$31,'Monte Carlo_WA Complance Price'!$B47+1,FALSE))</f>
        <v>107.709611037568</v>
      </c>
      <c r="Z47" s="21">
        <f ca="1">IF(Z$6&lt;$C47,0,VLOOKUP(Z$6,'MonteCarlo Policy Paths'!$A$2:$I$31,'Monte Carlo_WA Complance Price'!$B47+1,FALSE))</f>
        <v>108.94765254374694</v>
      </c>
      <c r="AA47" s="21">
        <f ca="1">IF(AA$6&lt;$C47,0,VLOOKUP(AA$6,'MonteCarlo Policy Paths'!$A$2:$I$31,'Monte Carlo_WA Complance Price'!$B47+1,FALSE))</f>
        <v>110.18569404992589</v>
      </c>
      <c r="AB47" s="21">
        <f ca="1">IF(AB$6&lt;$C47,0,VLOOKUP(AB$6,'MonteCarlo Policy Paths'!$A$2:$I$31,'Monte Carlo_WA Complance Price'!$B47+1,FALSE))</f>
        <v>111.42373555610482</v>
      </c>
      <c r="AC47" s="21">
        <f ca="1">IF(AC$6&lt;$C47,0,VLOOKUP(AC$6,'MonteCarlo Policy Paths'!$A$2:$I$31,'Monte Carlo_WA Complance Price'!$B47+1,FALSE))</f>
        <v>112.86811731331359</v>
      </c>
      <c r="AD47" s="21">
        <f ca="1">IF(AD$6&lt;$C47,0,VLOOKUP(AD$6,'MonteCarlo Policy Paths'!$A$2:$I$31,'Monte Carlo_WA Complance Price'!$B47+1,FALSE))</f>
        <v>114.31249907052236</v>
      </c>
      <c r="AE47" s="21">
        <f ca="1">IF(AE$6&lt;$C47,0,VLOOKUP(AE$6,'MonteCarlo Policy Paths'!$A$2:$I$31,'Monte Carlo_WA Complance Price'!$B47+1,FALSE))</f>
        <v>115.75688082773114</v>
      </c>
      <c r="AF47" s="21">
        <f ca="1">IF(AF$6&lt;$C47,0,VLOOKUP(AF$6,'MonteCarlo Policy Paths'!$A$2:$I$31,'Monte Carlo_WA Complance Price'!$B47+1,FALSE))</f>
        <v>117.20126258493991</v>
      </c>
      <c r="AG47" s="22">
        <f ca="1">IF(AG$6&lt;$C47,0,VLOOKUP(AG$6,'MonteCarlo Policy Paths'!$A$2:$I$31,'Monte Carlo_WA Complance Price'!$B47+1,FALSE))</f>
        <v>119.5319620819439</v>
      </c>
      <c r="AI47" s="20">
        <f ca="1">E47*VLOOKUP(AI$6,'Greenhouse Gas Costs Avoided'!$A$2:$I$32,9,FALSE)</f>
        <v>0</v>
      </c>
      <c r="AJ47" s="21">
        <f ca="1">F47*VLOOKUP(AJ$6,'Greenhouse Gas Costs Avoided'!$A$2:$I$32,9,FALSE)</f>
        <v>5.2166744805659615</v>
      </c>
      <c r="AK47" s="21">
        <f ca="1">G47*VLOOKUP(AK$6,'Greenhouse Gas Costs Avoided'!$A$2:$I$32,9,FALSE)</f>
        <v>5.3216023247413169</v>
      </c>
      <c r="AL47" s="21">
        <f ca="1">H47*VLOOKUP(AL$6,'Greenhouse Gas Costs Avoided'!$A$2:$I$32,9,FALSE)</f>
        <v>5.4265301689166732</v>
      </c>
      <c r="AM47" s="21">
        <f ca="1">I47*VLOOKUP(AM$6,'Greenhouse Gas Costs Avoided'!$A$2:$I$32,9,FALSE)</f>
        <v>5.5063320831654474</v>
      </c>
      <c r="AN47" s="21">
        <f ca="1">J47*VLOOKUP(AN$6,'Greenhouse Gas Costs Avoided'!$A$2:$I$32,9,FALSE)</f>
        <v>5.5861339974142208</v>
      </c>
      <c r="AO47" s="21">
        <f ca="1">K47*VLOOKUP(AO$6,'Greenhouse Gas Costs Avoided'!$A$2:$I$32,9,FALSE)</f>
        <v>5.665935911662995</v>
      </c>
      <c r="AP47" s="21">
        <f ca="1">L47*VLOOKUP(AP$6,'Greenhouse Gas Costs Avoided'!$A$2:$I$32,9,FALSE)</f>
        <v>5.7457378259117702</v>
      </c>
      <c r="AQ47" s="21">
        <f ca="1">M47*VLOOKUP(AQ$6,'Greenhouse Gas Costs Avoided'!$A$2:$I$32,9,FALSE)</f>
        <v>5.8255397401605462</v>
      </c>
      <c r="AR47" s="21">
        <f ca="1">N47*VLOOKUP(AR$6,'Greenhouse Gas Costs Avoided'!$A$2:$I$32,9,FALSE)</f>
        <v>5.9053416544093205</v>
      </c>
      <c r="AS47" s="21">
        <f ca="1">O47*VLOOKUP(AS$6,'Greenhouse Gas Costs Avoided'!$A$2:$I$32,9,FALSE)</f>
        <v>5.9851435686580947</v>
      </c>
      <c r="AT47" s="21">
        <f ca="1">P47*VLOOKUP(AT$6,'Greenhouse Gas Costs Avoided'!$A$2:$I$32,9,FALSE)</f>
        <v>6.0649454829068699</v>
      </c>
      <c r="AU47" s="21">
        <f ca="1">Q47*VLOOKUP(AU$6,'Greenhouse Gas Costs Avoided'!$A$2:$I$32,9,FALSE)</f>
        <v>6.1447473971556432</v>
      </c>
      <c r="AV47" s="21">
        <f ca="1">R47*VLOOKUP(AV$6,'Greenhouse Gas Costs Avoided'!$A$2:$I$32,9,FALSE)</f>
        <v>6.2245493114044184</v>
      </c>
      <c r="AW47" s="21">
        <f ca="1">S47*VLOOKUP(AW$6,'Greenhouse Gas Costs Avoided'!$A$2:$I$32,9,FALSE)</f>
        <v>6.312953786990386</v>
      </c>
      <c r="AX47" s="21">
        <f ca="1">T47*VLOOKUP(AX$6,'Greenhouse Gas Costs Avoided'!$A$2:$I$32,9,FALSE)</f>
        <v>6.4013582625763545</v>
      </c>
      <c r="AY47" s="21">
        <f ca="1">U47*VLOOKUP(AY$6,'Greenhouse Gas Costs Avoided'!$A$2:$I$32,9,FALSE)</f>
        <v>6.4897627381623222</v>
      </c>
      <c r="AZ47" s="21">
        <f ca="1">V47*VLOOKUP(AZ$6,'Greenhouse Gas Costs Avoided'!$A$2:$I$32,9,FALSE)</f>
        <v>6.5781672137482907</v>
      </c>
      <c r="BA47" s="21">
        <f ca="1">W47*VLOOKUP(BA$6,'Greenhouse Gas Costs Avoided'!$A$2:$I$32,9,FALSE)</f>
        <v>6.6665716893342575</v>
      </c>
      <c r="BB47" s="21">
        <f ca="1">X47*VLOOKUP(BB$6,'Greenhouse Gas Costs Avoided'!$A$2:$I$32,9,FALSE)</f>
        <v>6.7450019445028957</v>
      </c>
      <c r="BC47" s="21">
        <f ca="1">Y47*VLOOKUP(BC$6,'Greenhouse Gas Costs Avoided'!$A$2:$I$32,9,FALSE)</f>
        <v>6.8234321996715348</v>
      </c>
      <c r="BD47" s="21">
        <f ca="1">Z47*VLOOKUP(BD$6,'Greenhouse Gas Costs Avoided'!$A$2:$I$32,9,FALSE)</f>
        <v>6.901862454840173</v>
      </c>
      <c r="BE47" s="21">
        <f ca="1">AA47*VLOOKUP(BE$6,'Greenhouse Gas Costs Avoided'!$A$2:$I$32,9,FALSE)</f>
        <v>6.9802927100088112</v>
      </c>
      <c r="BF47" s="21">
        <f ca="1">AB47*VLOOKUP(BF$6,'Greenhouse Gas Costs Avoided'!$A$2:$I$32,9,FALSE)</f>
        <v>7.0587229651774486</v>
      </c>
      <c r="BG47" s="21">
        <f ca="1">AC47*VLOOKUP(BG$6,'Greenhouse Gas Costs Avoided'!$A$2:$I$32,9,FALSE)</f>
        <v>7.1502249295408609</v>
      </c>
      <c r="BH47" s="21">
        <f ca="1">AD47*VLOOKUP(BH$6,'Greenhouse Gas Costs Avoided'!$A$2:$I$32,9,FALSE)</f>
        <v>7.2417268939042723</v>
      </c>
      <c r="BI47" s="21">
        <f ca="1">AE47*VLOOKUP(BI$6,'Greenhouse Gas Costs Avoided'!$A$2:$I$32,9,FALSE)</f>
        <v>7.3332288582676846</v>
      </c>
      <c r="BJ47" s="21">
        <f ca="1">AF47*VLOOKUP(BJ$6,'Greenhouse Gas Costs Avoided'!$A$2:$I$32,9,FALSE)</f>
        <v>7.424730822631096</v>
      </c>
      <c r="BK47" s="22">
        <f ca="1">AG47*VLOOKUP(BK$6,'Greenhouse Gas Costs Avoided'!$A$2:$I$32,9,FALSE)</f>
        <v>7.5723812490175435</v>
      </c>
    </row>
    <row r="48" spans="1:63" x14ac:dyDescent="0.35">
      <c r="A48" s="11">
        <v>42</v>
      </c>
      <c r="B48" s="12">
        <f t="shared" ca="1" si="0"/>
        <v>4</v>
      </c>
      <c r="C48" s="13">
        <f t="shared" ca="1" si="1"/>
        <v>2023</v>
      </c>
      <c r="E48" s="20">
        <f ca="1">IF(E$6&lt;$C48,0,VLOOKUP(E$6,'MonteCarlo Policy Paths'!$A$2:$I$31,'Monte Carlo_WA Complance Price'!$B48+1,FALSE))</f>
        <v>0</v>
      </c>
      <c r="F48" s="21">
        <f ca="1">IF(F$6&lt;$C48,0,VLOOKUP(F$6,'MonteCarlo Policy Paths'!$A$2:$I$31,'Monte Carlo_WA Complance Price'!$B48+1,FALSE))</f>
        <v>82.346532180449415</v>
      </c>
      <c r="G48" s="21">
        <f ca="1">IF(G$6&lt;$C48,0,VLOOKUP(G$6,'MonteCarlo Policy Paths'!$A$2:$I$31,'Monte Carlo_WA Complance Price'!$B48+1,FALSE))</f>
        <v>84.002844861871253</v>
      </c>
      <c r="H48" s="21">
        <f ca="1">IF(H$6&lt;$C48,0,VLOOKUP(H$6,'MonteCarlo Policy Paths'!$A$2:$I$31,'Monte Carlo_WA Complance Price'!$B48+1,FALSE))</f>
        <v>85.659157543293105</v>
      </c>
      <c r="I48" s="21">
        <f ca="1">IF(I$6&lt;$C48,0,VLOOKUP(I$6,'MonteCarlo Policy Paths'!$A$2:$I$31,'Monte Carlo_WA Complance Price'!$B48+1,FALSE))</f>
        <v>86.918851036576825</v>
      </c>
      <c r="J48" s="21">
        <f ca="1">IF(J$6&lt;$C48,0,VLOOKUP(J$6,'MonteCarlo Policy Paths'!$A$2:$I$31,'Monte Carlo_WA Complance Price'!$B48+1,FALSE))</f>
        <v>88.178544529860531</v>
      </c>
      <c r="K48" s="21">
        <f ca="1">IF(K$6&lt;$C48,0,VLOOKUP(K$6,'MonteCarlo Policy Paths'!$A$2:$I$31,'Monte Carlo_WA Complance Price'!$B48+1,FALSE))</f>
        <v>89.438238023144251</v>
      </c>
      <c r="L48" s="21">
        <f ca="1">IF(L$6&lt;$C48,0,VLOOKUP(L$6,'MonteCarlo Policy Paths'!$A$2:$I$31,'Monte Carlo_WA Complance Price'!$B48+1,FALSE))</f>
        <v>90.697931516427971</v>
      </c>
      <c r="M48" s="21">
        <f ca="1">IF(M$6&lt;$C48,0,VLOOKUP(M$6,'MonteCarlo Policy Paths'!$A$2:$I$31,'Monte Carlo_WA Complance Price'!$B48+1,FALSE))</f>
        <v>91.95762500971172</v>
      </c>
      <c r="N48" s="21">
        <f ca="1">IF(N$6&lt;$C48,0,VLOOKUP(N$6,'MonteCarlo Policy Paths'!$A$2:$I$31,'Monte Carlo_WA Complance Price'!$B48+1,FALSE))</f>
        <v>93.21731850299544</v>
      </c>
      <c r="O48" s="21">
        <f ca="1">IF(O$6&lt;$C48,0,VLOOKUP(O$6,'MonteCarlo Policy Paths'!$A$2:$I$31,'Monte Carlo_WA Complance Price'!$B48+1,FALSE))</f>
        <v>94.47701199627916</v>
      </c>
      <c r="P48" s="21">
        <f ca="1">IF(P$6&lt;$C48,0,VLOOKUP(P$6,'MonteCarlo Policy Paths'!$A$2:$I$31,'Monte Carlo_WA Complance Price'!$B48+1,FALSE))</f>
        <v>95.73670548956288</v>
      </c>
      <c r="Q48" s="21">
        <f ca="1">IF(Q$6&lt;$C48,0,VLOOKUP(Q$6,'MonteCarlo Policy Paths'!$A$2:$I$31,'Monte Carlo_WA Complance Price'!$B48+1,FALSE))</f>
        <v>96.996398982846586</v>
      </c>
      <c r="R48" s="21">
        <f ca="1">IF(R$6&lt;$C48,0,VLOOKUP(R$6,'MonteCarlo Policy Paths'!$A$2:$I$31,'Monte Carlo_WA Complance Price'!$B48+1,FALSE))</f>
        <v>98.25609247613032</v>
      </c>
      <c r="S48" s="21">
        <f ca="1">IF(S$6&lt;$C48,0,VLOOKUP(S$6,'MonteCarlo Policy Paths'!$A$2:$I$31,'Monte Carlo_WA Complance Price'!$B48+1,FALSE))</f>
        <v>99.65157958594628</v>
      </c>
      <c r="T48" s="21">
        <f ca="1">IF(T$6&lt;$C48,0,VLOOKUP(T$6,'MonteCarlo Policy Paths'!$A$2:$I$31,'Monte Carlo_WA Complance Price'!$B48+1,FALSE))</f>
        <v>101.04706669576224</v>
      </c>
      <c r="U48" s="21">
        <f ca="1">IF(U$6&lt;$C48,0,VLOOKUP(U$6,'MonteCarlo Policy Paths'!$A$2:$I$31,'Monte Carlo_WA Complance Price'!$B48+1,FALSE))</f>
        <v>102.4425538055782</v>
      </c>
      <c r="V48" s="21">
        <f ca="1">IF(V$6&lt;$C48,0,VLOOKUP(V$6,'MonteCarlo Policy Paths'!$A$2:$I$31,'Monte Carlo_WA Complance Price'!$B48+1,FALSE))</f>
        <v>103.83804091539416</v>
      </c>
      <c r="W48" s="21">
        <f ca="1">IF(W$6&lt;$C48,0,VLOOKUP(W$6,'MonteCarlo Policy Paths'!$A$2:$I$31,'Monte Carlo_WA Complance Price'!$B48+1,FALSE))</f>
        <v>105.23352802521011</v>
      </c>
      <c r="X48" s="21">
        <f ca="1">IF(X$6&lt;$C48,0,VLOOKUP(X$6,'MonteCarlo Policy Paths'!$A$2:$I$31,'Monte Carlo_WA Complance Price'!$B48+1,FALSE))</f>
        <v>106.47156953138905</v>
      </c>
      <c r="Y48" s="21">
        <f ca="1">IF(Y$6&lt;$C48,0,VLOOKUP(Y$6,'MonteCarlo Policy Paths'!$A$2:$I$31,'Monte Carlo_WA Complance Price'!$B48+1,FALSE))</f>
        <v>107.709611037568</v>
      </c>
      <c r="Z48" s="21">
        <f ca="1">IF(Z$6&lt;$C48,0,VLOOKUP(Z$6,'MonteCarlo Policy Paths'!$A$2:$I$31,'Monte Carlo_WA Complance Price'!$B48+1,FALSE))</f>
        <v>108.94765254374694</v>
      </c>
      <c r="AA48" s="21">
        <f ca="1">IF(AA$6&lt;$C48,0,VLOOKUP(AA$6,'MonteCarlo Policy Paths'!$A$2:$I$31,'Monte Carlo_WA Complance Price'!$B48+1,FALSE))</f>
        <v>110.18569404992589</v>
      </c>
      <c r="AB48" s="21">
        <f ca="1">IF(AB$6&lt;$C48,0,VLOOKUP(AB$6,'MonteCarlo Policy Paths'!$A$2:$I$31,'Monte Carlo_WA Complance Price'!$B48+1,FALSE))</f>
        <v>111.42373555610482</v>
      </c>
      <c r="AC48" s="21">
        <f ca="1">IF(AC$6&lt;$C48,0,VLOOKUP(AC$6,'MonteCarlo Policy Paths'!$A$2:$I$31,'Monte Carlo_WA Complance Price'!$B48+1,FALSE))</f>
        <v>112.86811731331359</v>
      </c>
      <c r="AD48" s="21">
        <f ca="1">IF(AD$6&lt;$C48,0,VLOOKUP(AD$6,'MonteCarlo Policy Paths'!$A$2:$I$31,'Monte Carlo_WA Complance Price'!$B48+1,FALSE))</f>
        <v>114.31249907052236</v>
      </c>
      <c r="AE48" s="21">
        <f ca="1">IF(AE$6&lt;$C48,0,VLOOKUP(AE$6,'MonteCarlo Policy Paths'!$A$2:$I$31,'Monte Carlo_WA Complance Price'!$B48+1,FALSE))</f>
        <v>115.75688082773114</v>
      </c>
      <c r="AF48" s="21">
        <f ca="1">IF(AF$6&lt;$C48,0,VLOOKUP(AF$6,'MonteCarlo Policy Paths'!$A$2:$I$31,'Monte Carlo_WA Complance Price'!$B48+1,FALSE))</f>
        <v>117.20126258493991</v>
      </c>
      <c r="AG48" s="22">
        <f ca="1">IF(AG$6&lt;$C48,0,VLOOKUP(AG$6,'MonteCarlo Policy Paths'!$A$2:$I$31,'Monte Carlo_WA Complance Price'!$B48+1,FALSE))</f>
        <v>119.5319620819439</v>
      </c>
      <c r="AI48" s="20">
        <f ca="1">E48*VLOOKUP(AI$6,'Greenhouse Gas Costs Avoided'!$A$2:$I$32,9,FALSE)</f>
        <v>0</v>
      </c>
      <c r="AJ48" s="21">
        <f ca="1">F48*VLOOKUP(AJ$6,'Greenhouse Gas Costs Avoided'!$A$2:$I$32,9,FALSE)</f>
        <v>5.2166744805659615</v>
      </c>
      <c r="AK48" s="21">
        <f ca="1">G48*VLOOKUP(AK$6,'Greenhouse Gas Costs Avoided'!$A$2:$I$32,9,FALSE)</f>
        <v>5.3216023247413169</v>
      </c>
      <c r="AL48" s="21">
        <f ca="1">H48*VLOOKUP(AL$6,'Greenhouse Gas Costs Avoided'!$A$2:$I$32,9,FALSE)</f>
        <v>5.4265301689166732</v>
      </c>
      <c r="AM48" s="21">
        <f ca="1">I48*VLOOKUP(AM$6,'Greenhouse Gas Costs Avoided'!$A$2:$I$32,9,FALSE)</f>
        <v>5.5063320831654474</v>
      </c>
      <c r="AN48" s="21">
        <f ca="1">J48*VLOOKUP(AN$6,'Greenhouse Gas Costs Avoided'!$A$2:$I$32,9,FALSE)</f>
        <v>5.5861339974142208</v>
      </c>
      <c r="AO48" s="21">
        <f ca="1">K48*VLOOKUP(AO$6,'Greenhouse Gas Costs Avoided'!$A$2:$I$32,9,FALSE)</f>
        <v>5.665935911662995</v>
      </c>
      <c r="AP48" s="21">
        <f ca="1">L48*VLOOKUP(AP$6,'Greenhouse Gas Costs Avoided'!$A$2:$I$32,9,FALSE)</f>
        <v>5.7457378259117702</v>
      </c>
      <c r="AQ48" s="21">
        <f ca="1">M48*VLOOKUP(AQ$6,'Greenhouse Gas Costs Avoided'!$A$2:$I$32,9,FALSE)</f>
        <v>5.8255397401605462</v>
      </c>
      <c r="AR48" s="21">
        <f ca="1">N48*VLOOKUP(AR$6,'Greenhouse Gas Costs Avoided'!$A$2:$I$32,9,FALSE)</f>
        <v>5.9053416544093205</v>
      </c>
      <c r="AS48" s="21">
        <f ca="1">O48*VLOOKUP(AS$6,'Greenhouse Gas Costs Avoided'!$A$2:$I$32,9,FALSE)</f>
        <v>5.9851435686580947</v>
      </c>
      <c r="AT48" s="21">
        <f ca="1">P48*VLOOKUP(AT$6,'Greenhouse Gas Costs Avoided'!$A$2:$I$32,9,FALSE)</f>
        <v>6.0649454829068699</v>
      </c>
      <c r="AU48" s="21">
        <f ca="1">Q48*VLOOKUP(AU$6,'Greenhouse Gas Costs Avoided'!$A$2:$I$32,9,FALSE)</f>
        <v>6.1447473971556432</v>
      </c>
      <c r="AV48" s="21">
        <f ca="1">R48*VLOOKUP(AV$6,'Greenhouse Gas Costs Avoided'!$A$2:$I$32,9,FALSE)</f>
        <v>6.2245493114044184</v>
      </c>
      <c r="AW48" s="21">
        <f ca="1">S48*VLOOKUP(AW$6,'Greenhouse Gas Costs Avoided'!$A$2:$I$32,9,FALSE)</f>
        <v>6.312953786990386</v>
      </c>
      <c r="AX48" s="21">
        <f ca="1">T48*VLOOKUP(AX$6,'Greenhouse Gas Costs Avoided'!$A$2:$I$32,9,FALSE)</f>
        <v>6.4013582625763545</v>
      </c>
      <c r="AY48" s="21">
        <f ca="1">U48*VLOOKUP(AY$6,'Greenhouse Gas Costs Avoided'!$A$2:$I$32,9,FALSE)</f>
        <v>6.4897627381623222</v>
      </c>
      <c r="AZ48" s="21">
        <f ca="1">V48*VLOOKUP(AZ$6,'Greenhouse Gas Costs Avoided'!$A$2:$I$32,9,FALSE)</f>
        <v>6.5781672137482907</v>
      </c>
      <c r="BA48" s="21">
        <f ca="1">W48*VLOOKUP(BA$6,'Greenhouse Gas Costs Avoided'!$A$2:$I$32,9,FALSE)</f>
        <v>6.6665716893342575</v>
      </c>
      <c r="BB48" s="21">
        <f ca="1">X48*VLOOKUP(BB$6,'Greenhouse Gas Costs Avoided'!$A$2:$I$32,9,FALSE)</f>
        <v>6.7450019445028957</v>
      </c>
      <c r="BC48" s="21">
        <f ca="1">Y48*VLOOKUP(BC$6,'Greenhouse Gas Costs Avoided'!$A$2:$I$32,9,FALSE)</f>
        <v>6.8234321996715348</v>
      </c>
      <c r="BD48" s="21">
        <f ca="1">Z48*VLOOKUP(BD$6,'Greenhouse Gas Costs Avoided'!$A$2:$I$32,9,FALSE)</f>
        <v>6.901862454840173</v>
      </c>
      <c r="BE48" s="21">
        <f ca="1">AA48*VLOOKUP(BE$6,'Greenhouse Gas Costs Avoided'!$A$2:$I$32,9,FALSE)</f>
        <v>6.9802927100088112</v>
      </c>
      <c r="BF48" s="21">
        <f ca="1">AB48*VLOOKUP(BF$6,'Greenhouse Gas Costs Avoided'!$A$2:$I$32,9,FALSE)</f>
        <v>7.0587229651774486</v>
      </c>
      <c r="BG48" s="21">
        <f ca="1">AC48*VLOOKUP(BG$6,'Greenhouse Gas Costs Avoided'!$A$2:$I$32,9,FALSE)</f>
        <v>7.1502249295408609</v>
      </c>
      <c r="BH48" s="21">
        <f ca="1">AD48*VLOOKUP(BH$6,'Greenhouse Gas Costs Avoided'!$A$2:$I$32,9,FALSE)</f>
        <v>7.2417268939042723</v>
      </c>
      <c r="BI48" s="21">
        <f ca="1">AE48*VLOOKUP(BI$6,'Greenhouse Gas Costs Avoided'!$A$2:$I$32,9,FALSE)</f>
        <v>7.3332288582676846</v>
      </c>
      <c r="BJ48" s="21">
        <f ca="1">AF48*VLOOKUP(BJ$6,'Greenhouse Gas Costs Avoided'!$A$2:$I$32,9,FALSE)</f>
        <v>7.424730822631096</v>
      </c>
      <c r="BK48" s="22">
        <f ca="1">AG48*VLOOKUP(BK$6,'Greenhouse Gas Costs Avoided'!$A$2:$I$32,9,FALSE)</f>
        <v>7.5723812490175435</v>
      </c>
    </row>
    <row r="49" spans="1:63" x14ac:dyDescent="0.35">
      <c r="A49" s="11">
        <v>43</v>
      </c>
      <c r="B49" s="12">
        <f t="shared" ca="1" si="0"/>
        <v>3</v>
      </c>
      <c r="C49" s="13">
        <f t="shared" ca="1" si="1"/>
        <v>2023</v>
      </c>
      <c r="E49" s="20">
        <f ca="1">IF(E$6&lt;$C49,0,VLOOKUP(E$6,'MonteCarlo Policy Paths'!$A$2:$I$31,'Monte Carlo_WA Complance Price'!$B49+1,FALSE))</f>
        <v>0</v>
      </c>
      <c r="F49" s="21">
        <f ca="1">IF(F$6&lt;$C49,0,VLOOKUP(F$6,'MonteCarlo Policy Paths'!$A$2:$I$31,'Monte Carlo_WA Complance Price'!$B49+1,FALSE))</f>
        <v>82.346532180449415</v>
      </c>
      <c r="G49" s="21">
        <f ca="1">IF(G$6&lt;$C49,0,VLOOKUP(G$6,'MonteCarlo Policy Paths'!$A$2:$I$31,'Monte Carlo_WA Complance Price'!$B49+1,FALSE))</f>
        <v>84.002844861871253</v>
      </c>
      <c r="H49" s="21">
        <f ca="1">IF(H$6&lt;$C49,0,VLOOKUP(H$6,'MonteCarlo Policy Paths'!$A$2:$I$31,'Monte Carlo_WA Complance Price'!$B49+1,FALSE))</f>
        <v>85.659157543293105</v>
      </c>
      <c r="I49" s="21">
        <f ca="1">IF(I$6&lt;$C49,0,VLOOKUP(I$6,'MonteCarlo Policy Paths'!$A$2:$I$31,'Monte Carlo_WA Complance Price'!$B49+1,FALSE))</f>
        <v>86.918851036576825</v>
      </c>
      <c r="J49" s="21">
        <f ca="1">IF(J$6&lt;$C49,0,VLOOKUP(J$6,'MonteCarlo Policy Paths'!$A$2:$I$31,'Monte Carlo_WA Complance Price'!$B49+1,FALSE))</f>
        <v>88.178544529860531</v>
      </c>
      <c r="K49" s="21">
        <f ca="1">IF(K$6&lt;$C49,0,VLOOKUP(K$6,'MonteCarlo Policy Paths'!$A$2:$I$31,'Monte Carlo_WA Complance Price'!$B49+1,FALSE))</f>
        <v>89.438238023144251</v>
      </c>
      <c r="L49" s="21">
        <f ca="1">IF(L$6&lt;$C49,0,VLOOKUP(L$6,'MonteCarlo Policy Paths'!$A$2:$I$31,'Monte Carlo_WA Complance Price'!$B49+1,FALSE))</f>
        <v>90.697931516427971</v>
      </c>
      <c r="M49" s="21">
        <f ca="1">IF(M$6&lt;$C49,0,VLOOKUP(M$6,'MonteCarlo Policy Paths'!$A$2:$I$31,'Monte Carlo_WA Complance Price'!$B49+1,FALSE))</f>
        <v>91.95762500971172</v>
      </c>
      <c r="N49" s="21">
        <f ca="1">IF(N$6&lt;$C49,0,VLOOKUP(N$6,'MonteCarlo Policy Paths'!$A$2:$I$31,'Monte Carlo_WA Complance Price'!$B49+1,FALSE))</f>
        <v>93.21731850299544</v>
      </c>
      <c r="O49" s="21">
        <f ca="1">IF(O$6&lt;$C49,0,VLOOKUP(O$6,'MonteCarlo Policy Paths'!$A$2:$I$31,'Monte Carlo_WA Complance Price'!$B49+1,FALSE))</f>
        <v>94.47701199627916</v>
      </c>
      <c r="P49" s="21">
        <f ca="1">IF(P$6&lt;$C49,0,VLOOKUP(P$6,'MonteCarlo Policy Paths'!$A$2:$I$31,'Monte Carlo_WA Complance Price'!$B49+1,FALSE))</f>
        <v>95.73670548956288</v>
      </c>
      <c r="Q49" s="21">
        <f ca="1">IF(Q$6&lt;$C49,0,VLOOKUP(Q$6,'MonteCarlo Policy Paths'!$A$2:$I$31,'Monte Carlo_WA Complance Price'!$B49+1,FALSE))</f>
        <v>96.996398982846586</v>
      </c>
      <c r="R49" s="21">
        <f ca="1">IF(R$6&lt;$C49,0,VLOOKUP(R$6,'MonteCarlo Policy Paths'!$A$2:$I$31,'Monte Carlo_WA Complance Price'!$B49+1,FALSE))</f>
        <v>101.49317720655506</v>
      </c>
      <c r="S49" s="21">
        <f ca="1">IF(S$6&lt;$C49,0,VLOOKUP(S$6,'MonteCarlo Policy Paths'!$A$2:$I$31,'Monte Carlo_WA Complance Price'!$B49+1,FALSE))</f>
        <v>104.21949379267882</v>
      </c>
      <c r="T49" s="21">
        <f ca="1">IF(T$6&lt;$C49,0,VLOOKUP(T$6,'MonteCarlo Policy Paths'!$A$2:$I$31,'Monte Carlo_WA Complance Price'!$B49+1,FALSE))</f>
        <v>107.03810370059369</v>
      </c>
      <c r="U49" s="21">
        <f ca="1">IF(U$6&lt;$C49,0,VLOOKUP(U$6,'MonteCarlo Policy Paths'!$A$2:$I$31,'Monte Carlo_WA Complance Price'!$B49+1,FALSE))</f>
        <v>109.92690053835344</v>
      </c>
      <c r="V49" s="21">
        <f ca="1">IF(V$6&lt;$C49,0,VLOOKUP(V$6,'MonteCarlo Policy Paths'!$A$2:$I$31,'Monte Carlo_WA Complance Price'!$B49+1,FALSE))</f>
        <v>112.89757853003228</v>
      </c>
      <c r="W49" s="21">
        <f ca="1">IF(W$6&lt;$C49,0,VLOOKUP(W$6,'MonteCarlo Policy Paths'!$A$2:$I$31,'Monte Carlo_WA Complance Price'!$B49+1,FALSE))</f>
        <v>115.91943874780665</v>
      </c>
      <c r="X49" s="21">
        <f ca="1">IF(X$6&lt;$C49,0,VLOOKUP(X$6,'MonteCarlo Policy Paths'!$A$2:$I$31,'Monte Carlo_WA Complance Price'!$B49+1,FALSE))</f>
        <v>119.06733931122673</v>
      </c>
      <c r="Y49" s="21">
        <f ca="1">IF(Y$6&lt;$C49,0,VLOOKUP(Y$6,'MonteCarlo Policy Paths'!$A$2:$I$31,'Monte Carlo_WA Complance Price'!$B49+1,FALSE))</f>
        <v>122.25496395468721</v>
      </c>
      <c r="Z49" s="21">
        <f ca="1">IF(Z$6&lt;$C49,0,VLOOKUP(Z$6,'MonteCarlo Policy Paths'!$A$2:$I$31,'Monte Carlo_WA Complance Price'!$B49+1,FALSE))</f>
        <v>125.4992630232488</v>
      </c>
      <c r="AA49" s="21">
        <f ca="1">IF(AA$6&lt;$C49,0,VLOOKUP(AA$6,'MonteCarlo Policy Paths'!$A$2:$I$31,'Monte Carlo_WA Complance Price'!$B49+1,FALSE))</f>
        <v>128.82380079097237</v>
      </c>
      <c r="AB49" s="21">
        <f ca="1">IF(AB$6&lt;$C49,0,VLOOKUP(AB$6,'MonteCarlo Policy Paths'!$A$2:$I$31,'Monte Carlo_WA Complance Price'!$B49+1,FALSE))</f>
        <v>132.24028719953677</v>
      </c>
      <c r="AC49" s="21">
        <f ca="1">IF(AC$6&lt;$C49,0,VLOOKUP(AC$6,'MonteCarlo Policy Paths'!$A$2:$I$31,'Monte Carlo_WA Complance Price'!$B49+1,FALSE))</f>
        <v>135.74155640209787</v>
      </c>
      <c r="AD49" s="21">
        <f ca="1">IF(AD$6&lt;$C49,0,VLOOKUP(AD$6,'MonteCarlo Policy Paths'!$A$2:$I$31,'Monte Carlo_WA Complance Price'!$B49+1,FALSE))</f>
        <v>139.32654413598658</v>
      </c>
      <c r="AE49" s="21">
        <f ca="1">IF(AE$6&lt;$C49,0,VLOOKUP(AE$6,'MonteCarlo Policy Paths'!$A$2:$I$31,'Monte Carlo_WA Complance Price'!$B49+1,FALSE))</f>
        <v>142.9856742986068</v>
      </c>
      <c r="AF49" s="21">
        <f ca="1">IF(AF$6&lt;$C49,0,VLOOKUP(AF$6,'MonteCarlo Policy Paths'!$A$2:$I$31,'Monte Carlo_WA Complance Price'!$B49+1,FALSE))</f>
        <v>146.72361540812219</v>
      </c>
      <c r="AG49" s="22">
        <f ca="1">IF(AG$6&lt;$C49,0,VLOOKUP(AG$6,'MonteCarlo Policy Paths'!$A$2:$I$31,'Monte Carlo_WA Complance Price'!$B49+1,FALSE))</f>
        <v>150.52284977717397</v>
      </c>
      <c r="AI49" s="20">
        <f ca="1">E49*VLOOKUP(AI$6,'Greenhouse Gas Costs Avoided'!$A$2:$I$32,9,FALSE)</f>
        <v>0</v>
      </c>
      <c r="AJ49" s="21">
        <f ca="1">F49*VLOOKUP(AJ$6,'Greenhouse Gas Costs Avoided'!$A$2:$I$32,9,FALSE)</f>
        <v>5.2166744805659615</v>
      </c>
      <c r="AK49" s="21">
        <f ca="1">G49*VLOOKUP(AK$6,'Greenhouse Gas Costs Avoided'!$A$2:$I$32,9,FALSE)</f>
        <v>5.3216023247413169</v>
      </c>
      <c r="AL49" s="21">
        <f ca="1">H49*VLOOKUP(AL$6,'Greenhouse Gas Costs Avoided'!$A$2:$I$32,9,FALSE)</f>
        <v>5.4265301689166732</v>
      </c>
      <c r="AM49" s="21">
        <f ca="1">I49*VLOOKUP(AM$6,'Greenhouse Gas Costs Avoided'!$A$2:$I$32,9,FALSE)</f>
        <v>5.5063320831654474</v>
      </c>
      <c r="AN49" s="21">
        <f ca="1">J49*VLOOKUP(AN$6,'Greenhouse Gas Costs Avoided'!$A$2:$I$32,9,FALSE)</f>
        <v>5.5861339974142208</v>
      </c>
      <c r="AO49" s="21">
        <f ca="1">K49*VLOOKUP(AO$6,'Greenhouse Gas Costs Avoided'!$A$2:$I$32,9,FALSE)</f>
        <v>5.665935911662995</v>
      </c>
      <c r="AP49" s="21">
        <f ca="1">L49*VLOOKUP(AP$6,'Greenhouse Gas Costs Avoided'!$A$2:$I$32,9,FALSE)</f>
        <v>5.7457378259117702</v>
      </c>
      <c r="AQ49" s="21">
        <f ca="1">M49*VLOOKUP(AQ$6,'Greenhouse Gas Costs Avoided'!$A$2:$I$32,9,FALSE)</f>
        <v>5.8255397401605462</v>
      </c>
      <c r="AR49" s="21">
        <f ca="1">N49*VLOOKUP(AR$6,'Greenhouse Gas Costs Avoided'!$A$2:$I$32,9,FALSE)</f>
        <v>5.9053416544093205</v>
      </c>
      <c r="AS49" s="21">
        <f ca="1">O49*VLOOKUP(AS$6,'Greenhouse Gas Costs Avoided'!$A$2:$I$32,9,FALSE)</f>
        <v>5.9851435686580947</v>
      </c>
      <c r="AT49" s="21">
        <f ca="1">P49*VLOOKUP(AT$6,'Greenhouse Gas Costs Avoided'!$A$2:$I$32,9,FALSE)</f>
        <v>6.0649454829068699</v>
      </c>
      <c r="AU49" s="21">
        <f ca="1">Q49*VLOOKUP(AU$6,'Greenhouse Gas Costs Avoided'!$A$2:$I$32,9,FALSE)</f>
        <v>6.1447473971556432</v>
      </c>
      <c r="AV49" s="21">
        <f ca="1">R49*VLOOKUP(AV$6,'Greenhouse Gas Costs Avoided'!$A$2:$I$32,9,FALSE)</f>
        <v>6.4296194808152167</v>
      </c>
      <c r="AW49" s="21">
        <f ca="1">S49*VLOOKUP(AW$6,'Greenhouse Gas Costs Avoided'!$A$2:$I$32,9,FALSE)</f>
        <v>6.6023323538917609</v>
      </c>
      <c r="AX49" s="21">
        <f ca="1">T49*VLOOKUP(AX$6,'Greenhouse Gas Costs Avoided'!$A$2:$I$32,9,FALSE)</f>
        <v>6.7808920331878957</v>
      </c>
      <c r="AY49" s="21">
        <f ca="1">U49*VLOOKUP(AY$6,'Greenhouse Gas Costs Avoided'!$A$2:$I$32,9,FALSE)</f>
        <v>6.9638980729572149</v>
      </c>
      <c r="AZ49" s="21">
        <f ca="1">V49*VLOOKUP(AZ$6,'Greenhouse Gas Costs Avoided'!$A$2:$I$32,9,FALSE)</f>
        <v>7.1520913053717949</v>
      </c>
      <c r="BA49" s="21">
        <f ca="1">W49*VLOOKUP(BA$6,'Greenhouse Gas Costs Avoided'!$A$2:$I$32,9,FALSE)</f>
        <v>7.3435269452765404</v>
      </c>
      <c r="BB49" s="21">
        <f ca="1">X49*VLOOKUP(BB$6,'Greenhouse Gas Costs Avoided'!$A$2:$I$32,9,FALSE)</f>
        <v>7.5429472742415475</v>
      </c>
      <c r="BC49" s="21">
        <f ca="1">Y49*VLOOKUP(BC$6,'Greenhouse Gas Costs Avoided'!$A$2:$I$32,9,FALSE)</f>
        <v>7.744884134129272</v>
      </c>
      <c r="BD49" s="21">
        <f ca="1">Z49*VLOOKUP(BD$6,'Greenhouse Gas Costs Avoided'!$A$2:$I$32,9,FALSE)</f>
        <v>7.950411333759269</v>
      </c>
      <c r="BE49" s="21">
        <f ca="1">AA49*VLOOKUP(BE$6,'Greenhouse Gas Costs Avoided'!$A$2:$I$32,9,FALSE)</f>
        <v>8.161021676093501</v>
      </c>
      <c r="BF49" s="21">
        <f ca="1">AB49*VLOOKUP(BF$6,'Greenhouse Gas Costs Avoided'!$A$2:$I$32,9,FALSE)</f>
        <v>8.3774569890184303</v>
      </c>
      <c r="BG49" s="21">
        <f ca="1">AC49*VLOOKUP(BG$6,'Greenhouse Gas Costs Avoided'!$A$2:$I$32,9,FALSE)</f>
        <v>8.5992633142510115</v>
      </c>
      <c r="BH49" s="21">
        <f ca="1">AD49*VLOOKUP(BH$6,'Greenhouse Gas Costs Avoided'!$A$2:$I$32,9,FALSE)</f>
        <v>8.8263732304711304</v>
      </c>
      <c r="BI49" s="21">
        <f ca="1">AE49*VLOOKUP(BI$6,'Greenhouse Gas Costs Avoided'!$A$2:$I$32,9,FALSE)</f>
        <v>9.05818008905967</v>
      </c>
      <c r="BJ49" s="21">
        <f ca="1">AF49*VLOOKUP(BJ$6,'Greenhouse Gas Costs Avoided'!$A$2:$I$32,9,FALSE)</f>
        <v>9.2949796418706736</v>
      </c>
      <c r="BK49" s="22">
        <f ca="1">AG49*VLOOKUP(BK$6,'Greenhouse Gas Costs Avoided'!$A$2:$I$32,9,FALSE)</f>
        <v>9.5356621388007277</v>
      </c>
    </row>
    <row r="50" spans="1:63" x14ac:dyDescent="0.35">
      <c r="A50" s="11">
        <v>44</v>
      </c>
      <c r="B50" s="12">
        <f t="shared" ca="1" si="0"/>
        <v>4</v>
      </c>
      <c r="C50" s="13">
        <f t="shared" ca="1" si="1"/>
        <v>2023</v>
      </c>
      <c r="E50" s="20">
        <f ca="1">IF(E$6&lt;$C50,0,VLOOKUP(E$6,'MonteCarlo Policy Paths'!$A$2:$I$31,'Monte Carlo_WA Complance Price'!$B50+1,FALSE))</f>
        <v>0</v>
      </c>
      <c r="F50" s="21">
        <f ca="1">IF(F$6&lt;$C50,0,VLOOKUP(F$6,'MonteCarlo Policy Paths'!$A$2:$I$31,'Monte Carlo_WA Complance Price'!$B50+1,FALSE))</f>
        <v>82.346532180449415</v>
      </c>
      <c r="G50" s="21">
        <f ca="1">IF(G$6&lt;$C50,0,VLOOKUP(G$6,'MonteCarlo Policy Paths'!$A$2:$I$31,'Monte Carlo_WA Complance Price'!$B50+1,FALSE))</f>
        <v>84.002844861871253</v>
      </c>
      <c r="H50" s="21">
        <f ca="1">IF(H$6&lt;$C50,0,VLOOKUP(H$6,'MonteCarlo Policy Paths'!$A$2:$I$31,'Monte Carlo_WA Complance Price'!$B50+1,FALSE))</f>
        <v>85.659157543293105</v>
      </c>
      <c r="I50" s="21">
        <f ca="1">IF(I$6&lt;$C50,0,VLOOKUP(I$6,'MonteCarlo Policy Paths'!$A$2:$I$31,'Monte Carlo_WA Complance Price'!$B50+1,FALSE))</f>
        <v>86.918851036576825</v>
      </c>
      <c r="J50" s="21">
        <f ca="1">IF(J$6&lt;$C50,0,VLOOKUP(J$6,'MonteCarlo Policy Paths'!$A$2:$I$31,'Monte Carlo_WA Complance Price'!$B50+1,FALSE))</f>
        <v>88.178544529860531</v>
      </c>
      <c r="K50" s="21">
        <f ca="1">IF(K$6&lt;$C50,0,VLOOKUP(K$6,'MonteCarlo Policy Paths'!$A$2:$I$31,'Monte Carlo_WA Complance Price'!$B50+1,FALSE))</f>
        <v>89.438238023144251</v>
      </c>
      <c r="L50" s="21">
        <f ca="1">IF(L$6&lt;$C50,0,VLOOKUP(L$6,'MonteCarlo Policy Paths'!$A$2:$I$31,'Monte Carlo_WA Complance Price'!$B50+1,FALSE))</f>
        <v>90.697931516427971</v>
      </c>
      <c r="M50" s="21">
        <f ca="1">IF(M$6&lt;$C50,0,VLOOKUP(M$6,'MonteCarlo Policy Paths'!$A$2:$I$31,'Monte Carlo_WA Complance Price'!$B50+1,FALSE))</f>
        <v>91.95762500971172</v>
      </c>
      <c r="N50" s="21">
        <f ca="1">IF(N$6&lt;$C50,0,VLOOKUP(N$6,'MonteCarlo Policy Paths'!$A$2:$I$31,'Monte Carlo_WA Complance Price'!$B50+1,FALSE))</f>
        <v>93.21731850299544</v>
      </c>
      <c r="O50" s="21">
        <f ca="1">IF(O$6&lt;$C50,0,VLOOKUP(O$6,'MonteCarlo Policy Paths'!$A$2:$I$31,'Monte Carlo_WA Complance Price'!$B50+1,FALSE))</f>
        <v>94.47701199627916</v>
      </c>
      <c r="P50" s="21">
        <f ca="1">IF(P$6&lt;$C50,0,VLOOKUP(P$6,'MonteCarlo Policy Paths'!$A$2:$I$31,'Monte Carlo_WA Complance Price'!$B50+1,FALSE))</f>
        <v>95.73670548956288</v>
      </c>
      <c r="Q50" s="21">
        <f ca="1">IF(Q$6&lt;$C50,0,VLOOKUP(Q$6,'MonteCarlo Policy Paths'!$A$2:$I$31,'Monte Carlo_WA Complance Price'!$B50+1,FALSE))</f>
        <v>96.996398982846586</v>
      </c>
      <c r="R50" s="21">
        <f ca="1">IF(R$6&lt;$C50,0,VLOOKUP(R$6,'MonteCarlo Policy Paths'!$A$2:$I$31,'Monte Carlo_WA Complance Price'!$B50+1,FALSE))</f>
        <v>98.25609247613032</v>
      </c>
      <c r="S50" s="21">
        <f ca="1">IF(S$6&lt;$C50,0,VLOOKUP(S$6,'MonteCarlo Policy Paths'!$A$2:$I$31,'Monte Carlo_WA Complance Price'!$B50+1,FALSE))</f>
        <v>99.65157958594628</v>
      </c>
      <c r="T50" s="21">
        <f ca="1">IF(T$6&lt;$C50,0,VLOOKUP(T$6,'MonteCarlo Policy Paths'!$A$2:$I$31,'Monte Carlo_WA Complance Price'!$B50+1,FALSE))</f>
        <v>101.04706669576224</v>
      </c>
      <c r="U50" s="21">
        <f ca="1">IF(U$6&lt;$C50,0,VLOOKUP(U$6,'MonteCarlo Policy Paths'!$A$2:$I$31,'Monte Carlo_WA Complance Price'!$B50+1,FALSE))</f>
        <v>102.4425538055782</v>
      </c>
      <c r="V50" s="21">
        <f ca="1">IF(V$6&lt;$C50,0,VLOOKUP(V$6,'MonteCarlo Policy Paths'!$A$2:$I$31,'Monte Carlo_WA Complance Price'!$B50+1,FALSE))</f>
        <v>103.83804091539416</v>
      </c>
      <c r="W50" s="21">
        <f ca="1">IF(W$6&lt;$C50,0,VLOOKUP(W$6,'MonteCarlo Policy Paths'!$A$2:$I$31,'Monte Carlo_WA Complance Price'!$B50+1,FALSE))</f>
        <v>105.23352802521011</v>
      </c>
      <c r="X50" s="21">
        <f ca="1">IF(X$6&lt;$C50,0,VLOOKUP(X$6,'MonteCarlo Policy Paths'!$A$2:$I$31,'Monte Carlo_WA Complance Price'!$B50+1,FALSE))</f>
        <v>106.47156953138905</v>
      </c>
      <c r="Y50" s="21">
        <f ca="1">IF(Y$6&lt;$C50,0,VLOOKUP(Y$6,'MonteCarlo Policy Paths'!$A$2:$I$31,'Monte Carlo_WA Complance Price'!$B50+1,FALSE))</f>
        <v>107.709611037568</v>
      </c>
      <c r="Z50" s="21">
        <f ca="1">IF(Z$6&lt;$C50,0,VLOOKUP(Z$6,'MonteCarlo Policy Paths'!$A$2:$I$31,'Monte Carlo_WA Complance Price'!$B50+1,FALSE))</f>
        <v>108.94765254374694</v>
      </c>
      <c r="AA50" s="21">
        <f ca="1">IF(AA$6&lt;$C50,0,VLOOKUP(AA$6,'MonteCarlo Policy Paths'!$A$2:$I$31,'Monte Carlo_WA Complance Price'!$B50+1,FALSE))</f>
        <v>110.18569404992589</v>
      </c>
      <c r="AB50" s="21">
        <f ca="1">IF(AB$6&lt;$C50,0,VLOOKUP(AB$6,'MonteCarlo Policy Paths'!$A$2:$I$31,'Monte Carlo_WA Complance Price'!$B50+1,FALSE))</f>
        <v>111.42373555610482</v>
      </c>
      <c r="AC50" s="21">
        <f ca="1">IF(AC$6&lt;$C50,0,VLOOKUP(AC$6,'MonteCarlo Policy Paths'!$A$2:$I$31,'Monte Carlo_WA Complance Price'!$B50+1,FALSE))</f>
        <v>112.86811731331359</v>
      </c>
      <c r="AD50" s="21">
        <f ca="1">IF(AD$6&lt;$C50,0,VLOOKUP(AD$6,'MonteCarlo Policy Paths'!$A$2:$I$31,'Monte Carlo_WA Complance Price'!$B50+1,FALSE))</f>
        <v>114.31249907052236</v>
      </c>
      <c r="AE50" s="21">
        <f ca="1">IF(AE$6&lt;$C50,0,VLOOKUP(AE$6,'MonteCarlo Policy Paths'!$A$2:$I$31,'Monte Carlo_WA Complance Price'!$B50+1,FALSE))</f>
        <v>115.75688082773114</v>
      </c>
      <c r="AF50" s="21">
        <f ca="1">IF(AF$6&lt;$C50,0,VLOOKUP(AF$6,'MonteCarlo Policy Paths'!$A$2:$I$31,'Monte Carlo_WA Complance Price'!$B50+1,FALSE))</f>
        <v>117.20126258493991</v>
      </c>
      <c r="AG50" s="22">
        <f ca="1">IF(AG$6&lt;$C50,0,VLOOKUP(AG$6,'MonteCarlo Policy Paths'!$A$2:$I$31,'Monte Carlo_WA Complance Price'!$B50+1,FALSE))</f>
        <v>119.5319620819439</v>
      </c>
      <c r="AI50" s="20">
        <f ca="1">E50*VLOOKUP(AI$6,'Greenhouse Gas Costs Avoided'!$A$2:$I$32,9,FALSE)</f>
        <v>0</v>
      </c>
      <c r="AJ50" s="21">
        <f ca="1">F50*VLOOKUP(AJ$6,'Greenhouse Gas Costs Avoided'!$A$2:$I$32,9,FALSE)</f>
        <v>5.2166744805659615</v>
      </c>
      <c r="AK50" s="21">
        <f ca="1">G50*VLOOKUP(AK$6,'Greenhouse Gas Costs Avoided'!$A$2:$I$32,9,FALSE)</f>
        <v>5.3216023247413169</v>
      </c>
      <c r="AL50" s="21">
        <f ca="1">H50*VLOOKUP(AL$6,'Greenhouse Gas Costs Avoided'!$A$2:$I$32,9,FALSE)</f>
        <v>5.4265301689166732</v>
      </c>
      <c r="AM50" s="21">
        <f ca="1">I50*VLOOKUP(AM$6,'Greenhouse Gas Costs Avoided'!$A$2:$I$32,9,FALSE)</f>
        <v>5.5063320831654474</v>
      </c>
      <c r="AN50" s="21">
        <f ca="1">J50*VLOOKUP(AN$6,'Greenhouse Gas Costs Avoided'!$A$2:$I$32,9,FALSE)</f>
        <v>5.5861339974142208</v>
      </c>
      <c r="AO50" s="21">
        <f ca="1">K50*VLOOKUP(AO$6,'Greenhouse Gas Costs Avoided'!$A$2:$I$32,9,FALSE)</f>
        <v>5.665935911662995</v>
      </c>
      <c r="AP50" s="21">
        <f ca="1">L50*VLOOKUP(AP$6,'Greenhouse Gas Costs Avoided'!$A$2:$I$32,9,FALSE)</f>
        <v>5.7457378259117702</v>
      </c>
      <c r="AQ50" s="21">
        <f ca="1">M50*VLOOKUP(AQ$6,'Greenhouse Gas Costs Avoided'!$A$2:$I$32,9,FALSE)</f>
        <v>5.8255397401605462</v>
      </c>
      <c r="AR50" s="21">
        <f ca="1">N50*VLOOKUP(AR$6,'Greenhouse Gas Costs Avoided'!$A$2:$I$32,9,FALSE)</f>
        <v>5.9053416544093205</v>
      </c>
      <c r="AS50" s="21">
        <f ca="1">O50*VLOOKUP(AS$6,'Greenhouse Gas Costs Avoided'!$A$2:$I$32,9,FALSE)</f>
        <v>5.9851435686580947</v>
      </c>
      <c r="AT50" s="21">
        <f ca="1">P50*VLOOKUP(AT$6,'Greenhouse Gas Costs Avoided'!$A$2:$I$32,9,FALSE)</f>
        <v>6.0649454829068699</v>
      </c>
      <c r="AU50" s="21">
        <f ca="1">Q50*VLOOKUP(AU$6,'Greenhouse Gas Costs Avoided'!$A$2:$I$32,9,FALSE)</f>
        <v>6.1447473971556432</v>
      </c>
      <c r="AV50" s="21">
        <f ca="1">R50*VLOOKUP(AV$6,'Greenhouse Gas Costs Avoided'!$A$2:$I$32,9,FALSE)</f>
        <v>6.2245493114044184</v>
      </c>
      <c r="AW50" s="21">
        <f ca="1">S50*VLOOKUP(AW$6,'Greenhouse Gas Costs Avoided'!$A$2:$I$32,9,FALSE)</f>
        <v>6.312953786990386</v>
      </c>
      <c r="AX50" s="21">
        <f ca="1">T50*VLOOKUP(AX$6,'Greenhouse Gas Costs Avoided'!$A$2:$I$32,9,FALSE)</f>
        <v>6.4013582625763545</v>
      </c>
      <c r="AY50" s="21">
        <f ca="1">U50*VLOOKUP(AY$6,'Greenhouse Gas Costs Avoided'!$A$2:$I$32,9,FALSE)</f>
        <v>6.4897627381623222</v>
      </c>
      <c r="AZ50" s="21">
        <f ca="1">V50*VLOOKUP(AZ$6,'Greenhouse Gas Costs Avoided'!$A$2:$I$32,9,FALSE)</f>
        <v>6.5781672137482907</v>
      </c>
      <c r="BA50" s="21">
        <f ca="1">W50*VLOOKUP(BA$6,'Greenhouse Gas Costs Avoided'!$A$2:$I$32,9,FALSE)</f>
        <v>6.6665716893342575</v>
      </c>
      <c r="BB50" s="21">
        <f ca="1">X50*VLOOKUP(BB$6,'Greenhouse Gas Costs Avoided'!$A$2:$I$32,9,FALSE)</f>
        <v>6.7450019445028957</v>
      </c>
      <c r="BC50" s="21">
        <f ca="1">Y50*VLOOKUP(BC$6,'Greenhouse Gas Costs Avoided'!$A$2:$I$32,9,FALSE)</f>
        <v>6.8234321996715348</v>
      </c>
      <c r="BD50" s="21">
        <f ca="1">Z50*VLOOKUP(BD$6,'Greenhouse Gas Costs Avoided'!$A$2:$I$32,9,FALSE)</f>
        <v>6.901862454840173</v>
      </c>
      <c r="BE50" s="21">
        <f ca="1">AA50*VLOOKUP(BE$6,'Greenhouse Gas Costs Avoided'!$A$2:$I$32,9,FALSE)</f>
        <v>6.9802927100088112</v>
      </c>
      <c r="BF50" s="21">
        <f ca="1">AB50*VLOOKUP(BF$6,'Greenhouse Gas Costs Avoided'!$A$2:$I$32,9,FALSE)</f>
        <v>7.0587229651774486</v>
      </c>
      <c r="BG50" s="21">
        <f ca="1">AC50*VLOOKUP(BG$6,'Greenhouse Gas Costs Avoided'!$A$2:$I$32,9,FALSE)</f>
        <v>7.1502249295408609</v>
      </c>
      <c r="BH50" s="21">
        <f ca="1">AD50*VLOOKUP(BH$6,'Greenhouse Gas Costs Avoided'!$A$2:$I$32,9,FALSE)</f>
        <v>7.2417268939042723</v>
      </c>
      <c r="BI50" s="21">
        <f ca="1">AE50*VLOOKUP(BI$6,'Greenhouse Gas Costs Avoided'!$A$2:$I$32,9,FALSE)</f>
        <v>7.3332288582676846</v>
      </c>
      <c r="BJ50" s="21">
        <f ca="1">AF50*VLOOKUP(BJ$6,'Greenhouse Gas Costs Avoided'!$A$2:$I$32,9,FALSE)</f>
        <v>7.424730822631096</v>
      </c>
      <c r="BK50" s="22">
        <f ca="1">AG50*VLOOKUP(BK$6,'Greenhouse Gas Costs Avoided'!$A$2:$I$32,9,FALSE)</f>
        <v>7.5723812490175435</v>
      </c>
    </row>
    <row r="51" spans="1:63" x14ac:dyDescent="0.35">
      <c r="A51" s="11">
        <v>45</v>
      </c>
      <c r="B51" s="12">
        <f t="shared" ca="1" si="0"/>
        <v>1</v>
      </c>
      <c r="C51" s="13">
        <f t="shared" ca="1" si="1"/>
        <v>2023</v>
      </c>
      <c r="E51" s="20">
        <f ca="1">IF(E$6&lt;$C51,0,VLOOKUP(E$6,'MonteCarlo Policy Paths'!$A$2:$I$31,'Monte Carlo_WA Complance Price'!$B51+1,FALSE))</f>
        <v>0</v>
      </c>
      <c r="F51" s="21">
        <f ca="1">IF(F$6&lt;$C51,0,VLOOKUP(F$6,'MonteCarlo Policy Paths'!$A$2:$I$31,'Monte Carlo_WA Complance Price'!$B51+1,FALSE))</f>
        <v>82.346532180449415</v>
      </c>
      <c r="G51" s="21">
        <f ca="1">IF(G$6&lt;$C51,0,VLOOKUP(G$6,'MonteCarlo Policy Paths'!$A$2:$I$31,'Monte Carlo_WA Complance Price'!$B51+1,FALSE))</f>
        <v>84.002844861871253</v>
      </c>
      <c r="H51" s="21">
        <f ca="1">IF(H$6&lt;$C51,0,VLOOKUP(H$6,'MonteCarlo Policy Paths'!$A$2:$I$31,'Monte Carlo_WA Complance Price'!$B51+1,FALSE))</f>
        <v>85.659157543293105</v>
      </c>
      <c r="I51" s="21">
        <f ca="1">IF(I$6&lt;$C51,0,VLOOKUP(I$6,'MonteCarlo Policy Paths'!$A$2:$I$31,'Monte Carlo_WA Complance Price'!$B51+1,FALSE))</f>
        <v>86.918851036576825</v>
      </c>
      <c r="J51" s="21">
        <f ca="1">IF(J$6&lt;$C51,0,VLOOKUP(J$6,'MonteCarlo Policy Paths'!$A$2:$I$31,'Monte Carlo_WA Complance Price'!$B51+1,FALSE))</f>
        <v>88.178544529860531</v>
      </c>
      <c r="K51" s="21">
        <f ca="1">IF(K$6&lt;$C51,0,VLOOKUP(K$6,'MonteCarlo Policy Paths'!$A$2:$I$31,'Monte Carlo_WA Complance Price'!$B51+1,FALSE))</f>
        <v>89.438238023144251</v>
      </c>
      <c r="L51" s="21">
        <f ca="1">IF(L$6&lt;$C51,0,VLOOKUP(L$6,'MonteCarlo Policy Paths'!$A$2:$I$31,'Monte Carlo_WA Complance Price'!$B51+1,FALSE))</f>
        <v>90.697931516427971</v>
      </c>
      <c r="M51" s="21">
        <f ca="1">IF(M$6&lt;$C51,0,VLOOKUP(M$6,'MonteCarlo Policy Paths'!$A$2:$I$31,'Monte Carlo_WA Complance Price'!$B51+1,FALSE))</f>
        <v>91.95762500971172</v>
      </c>
      <c r="N51" s="21">
        <f ca="1">IF(N$6&lt;$C51,0,VLOOKUP(N$6,'MonteCarlo Policy Paths'!$A$2:$I$31,'Monte Carlo_WA Complance Price'!$B51+1,FALSE))</f>
        <v>93.21731850299544</v>
      </c>
      <c r="O51" s="21">
        <f ca="1">IF(O$6&lt;$C51,0,VLOOKUP(O$6,'MonteCarlo Policy Paths'!$A$2:$I$31,'Monte Carlo_WA Complance Price'!$B51+1,FALSE))</f>
        <v>94.47701199627916</v>
      </c>
      <c r="P51" s="21">
        <f ca="1">IF(P$6&lt;$C51,0,VLOOKUP(P$6,'MonteCarlo Policy Paths'!$A$2:$I$31,'Monte Carlo_WA Complance Price'!$B51+1,FALSE))</f>
        <v>95.73670548956288</v>
      </c>
      <c r="Q51" s="21">
        <f ca="1">IF(Q$6&lt;$C51,0,VLOOKUP(Q$6,'MonteCarlo Policy Paths'!$A$2:$I$31,'Monte Carlo_WA Complance Price'!$B51+1,FALSE))</f>
        <v>96.996398982846586</v>
      </c>
      <c r="R51" s="21">
        <f ca="1">IF(R$6&lt;$C51,0,VLOOKUP(R$6,'MonteCarlo Policy Paths'!$A$2:$I$31,'Monte Carlo_WA Complance Price'!$B51+1,FALSE))</f>
        <v>98.25609247613032</v>
      </c>
      <c r="S51" s="21">
        <f ca="1">IF(S$6&lt;$C51,0,VLOOKUP(S$6,'MonteCarlo Policy Paths'!$A$2:$I$31,'Monte Carlo_WA Complance Price'!$B51+1,FALSE))</f>
        <v>99.65157958594628</v>
      </c>
      <c r="T51" s="21">
        <f ca="1">IF(T$6&lt;$C51,0,VLOOKUP(T$6,'MonteCarlo Policy Paths'!$A$2:$I$31,'Monte Carlo_WA Complance Price'!$B51+1,FALSE))</f>
        <v>101.04706669576224</v>
      </c>
      <c r="U51" s="21">
        <f ca="1">IF(U$6&lt;$C51,0,VLOOKUP(U$6,'MonteCarlo Policy Paths'!$A$2:$I$31,'Monte Carlo_WA Complance Price'!$B51+1,FALSE))</f>
        <v>102.4425538055782</v>
      </c>
      <c r="V51" s="21">
        <f ca="1">IF(V$6&lt;$C51,0,VLOOKUP(V$6,'MonteCarlo Policy Paths'!$A$2:$I$31,'Monte Carlo_WA Complance Price'!$B51+1,FALSE))</f>
        <v>103.83804091539416</v>
      </c>
      <c r="W51" s="21">
        <f ca="1">IF(W$6&lt;$C51,0,VLOOKUP(W$6,'MonteCarlo Policy Paths'!$A$2:$I$31,'Monte Carlo_WA Complance Price'!$B51+1,FALSE))</f>
        <v>105.23352802521011</v>
      </c>
      <c r="X51" s="21">
        <f ca="1">IF(X$6&lt;$C51,0,VLOOKUP(X$6,'MonteCarlo Policy Paths'!$A$2:$I$31,'Monte Carlo_WA Complance Price'!$B51+1,FALSE))</f>
        <v>106.47156953138905</v>
      </c>
      <c r="Y51" s="21">
        <f ca="1">IF(Y$6&lt;$C51,0,VLOOKUP(Y$6,'MonteCarlo Policy Paths'!$A$2:$I$31,'Monte Carlo_WA Complance Price'!$B51+1,FALSE))</f>
        <v>107.709611037568</v>
      </c>
      <c r="Z51" s="21">
        <f ca="1">IF(Z$6&lt;$C51,0,VLOOKUP(Z$6,'MonteCarlo Policy Paths'!$A$2:$I$31,'Monte Carlo_WA Complance Price'!$B51+1,FALSE))</f>
        <v>108.94765254374694</v>
      </c>
      <c r="AA51" s="21">
        <f ca="1">IF(AA$6&lt;$C51,0,VLOOKUP(AA$6,'MonteCarlo Policy Paths'!$A$2:$I$31,'Monte Carlo_WA Complance Price'!$B51+1,FALSE))</f>
        <v>110.18569404992589</v>
      </c>
      <c r="AB51" s="21">
        <f ca="1">IF(AB$6&lt;$C51,0,VLOOKUP(AB$6,'MonteCarlo Policy Paths'!$A$2:$I$31,'Monte Carlo_WA Complance Price'!$B51+1,FALSE))</f>
        <v>111.42373555610482</v>
      </c>
      <c r="AC51" s="21">
        <f ca="1">IF(AC$6&lt;$C51,0,VLOOKUP(AC$6,'MonteCarlo Policy Paths'!$A$2:$I$31,'Monte Carlo_WA Complance Price'!$B51+1,FALSE))</f>
        <v>112.86811731331359</v>
      </c>
      <c r="AD51" s="21">
        <f ca="1">IF(AD$6&lt;$C51,0,VLOOKUP(AD$6,'MonteCarlo Policy Paths'!$A$2:$I$31,'Monte Carlo_WA Complance Price'!$B51+1,FALSE))</f>
        <v>114.31249907052236</v>
      </c>
      <c r="AE51" s="21">
        <f ca="1">IF(AE$6&lt;$C51,0,VLOOKUP(AE$6,'MonteCarlo Policy Paths'!$A$2:$I$31,'Monte Carlo_WA Complance Price'!$B51+1,FALSE))</f>
        <v>115.75688082773114</v>
      </c>
      <c r="AF51" s="21">
        <f ca="1">IF(AF$6&lt;$C51,0,VLOOKUP(AF$6,'MonteCarlo Policy Paths'!$A$2:$I$31,'Monte Carlo_WA Complance Price'!$B51+1,FALSE))</f>
        <v>117.20126258493991</v>
      </c>
      <c r="AG51" s="22">
        <f ca="1">IF(AG$6&lt;$C51,0,VLOOKUP(AG$6,'MonteCarlo Policy Paths'!$A$2:$I$31,'Monte Carlo_WA Complance Price'!$B51+1,FALSE))</f>
        <v>118.64564434214866</v>
      </c>
      <c r="AI51" s="20">
        <f ca="1">E51*VLOOKUP(AI$6,'Greenhouse Gas Costs Avoided'!$A$2:$I$32,9,FALSE)</f>
        <v>0</v>
      </c>
      <c r="AJ51" s="21">
        <f ca="1">F51*VLOOKUP(AJ$6,'Greenhouse Gas Costs Avoided'!$A$2:$I$32,9,FALSE)</f>
        <v>5.2166744805659615</v>
      </c>
      <c r="AK51" s="21">
        <f ca="1">G51*VLOOKUP(AK$6,'Greenhouse Gas Costs Avoided'!$A$2:$I$32,9,FALSE)</f>
        <v>5.3216023247413169</v>
      </c>
      <c r="AL51" s="21">
        <f ca="1">H51*VLOOKUP(AL$6,'Greenhouse Gas Costs Avoided'!$A$2:$I$32,9,FALSE)</f>
        <v>5.4265301689166732</v>
      </c>
      <c r="AM51" s="21">
        <f ca="1">I51*VLOOKUP(AM$6,'Greenhouse Gas Costs Avoided'!$A$2:$I$32,9,FALSE)</f>
        <v>5.5063320831654474</v>
      </c>
      <c r="AN51" s="21">
        <f ca="1">J51*VLOOKUP(AN$6,'Greenhouse Gas Costs Avoided'!$A$2:$I$32,9,FALSE)</f>
        <v>5.5861339974142208</v>
      </c>
      <c r="AO51" s="21">
        <f ca="1">K51*VLOOKUP(AO$6,'Greenhouse Gas Costs Avoided'!$A$2:$I$32,9,FALSE)</f>
        <v>5.665935911662995</v>
      </c>
      <c r="AP51" s="21">
        <f ca="1">L51*VLOOKUP(AP$6,'Greenhouse Gas Costs Avoided'!$A$2:$I$32,9,FALSE)</f>
        <v>5.7457378259117702</v>
      </c>
      <c r="AQ51" s="21">
        <f ca="1">M51*VLOOKUP(AQ$6,'Greenhouse Gas Costs Avoided'!$A$2:$I$32,9,FALSE)</f>
        <v>5.8255397401605462</v>
      </c>
      <c r="AR51" s="21">
        <f ca="1">N51*VLOOKUP(AR$6,'Greenhouse Gas Costs Avoided'!$A$2:$I$32,9,FALSE)</f>
        <v>5.9053416544093205</v>
      </c>
      <c r="AS51" s="21">
        <f ca="1">O51*VLOOKUP(AS$6,'Greenhouse Gas Costs Avoided'!$A$2:$I$32,9,FALSE)</f>
        <v>5.9851435686580947</v>
      </c>
      <c r="AT51" s="21">
        <f ca="1">P51*VLOOKUP(AT$6,'Greenhouse Gas Costs Avoided'!$A$2:$I$32,9,FALSE)</f>
        <v>6.0649454829068699</v>
      </c>
      <c r="AU51" s="21">
        <f ca="1">Q51*VLOOKUP(AU$6,'Greenhouse Gas Costs Avoided'!$A$2:$I$32,9,FALSE)</f>
        <v>6.1447473971556432</v>
      </c>
      <c r="AV51" s="21">
        <f ca="1">R51*VLOOKUP(AV$6,'Greenhouse Gas Costs Avoided'!$A$2:$I$32,9,FALSE)</f>
        <v>6.2245493114044184</v>
      </c>
      <c r="AW51" s="21">
        <f ca="1">S51*VLOOKUP(AW$6,'Greenhouse Gas Costs Avoided'!$A$2:$I$32,9,FALSE)</f>
        <v>6.312953786990386</v>
      </c>
      <c r="AX51" s="21">
        <f ca="1">T51*VLOOKUP(AX$6,'Greenhouse Gas Costs Avoided'!$A$2:$I$32,9,FALSE)</f>
        <v>6.4013582625763545</v>
      </c>
      <c r="AY51" s="21">
        <f ca="1">U51*VLOOKUP(AY$6,'Greenhouse Gas Costs Avoided'!$A$2:$I$32,9,FALSE)</f>
        <v>6.4897627381623222</v>
      </c>
      <c r="AZ51" s="21">
        <f ca="1">V51*VLOOKUP(AZ$6,'Greenhouse Gas Costs Avoided'!$A$2:$I$32,9,FALSE)</f>
        <v>6.5781672137482907</v>
      </c>
      <c r="BA51" s="21">
        <f ca="1">W51*VLOOKUP(BA$6,'Greenhouse Gas Costs Avoided'!$A$2:$I$32,9,FALSE)</f>
        <v>6.6665716893342575</v>
      </c>
      <c r="BB51" s="21">
        <f ca="1">X51*VLOOKUP(BB$6,'Greenhouse Gas Costs Avoided'!$A$2:$I$32,9,FALSE)</f>
        <v>6.7450019445028957</v>
      </c>
      <c r="BC51" s="21">
        <f ca="1">Y51*VLOOKUP(BC$6,'Greenhouse Gas Costs Avoided'!$A$2:$I$32,9,FALSE)</f>
        <v>6.8234321996715348</v>
      </c>
      <c r="BD51" s="21">
        <f ca="1">Z51*VLOOKUP(BD$6,'Greenhouse Gas Costs Avoided'!$A$2:$I$32,9,FALSE)</f>
        <v>6.901862454840173</v>
      </c>
      <c r="BE51" s="21">
        <f ca="1">AA51*VLOOKUP(BE$6,'Greenhouse Gas Costs Avoided'!$A$2:$I$32,9,FALSE)</f>
        <v>6.9802927100088112</v>
      </c>
      <c r="BF51" s="21">
        <f ca="1">AB51*VLOOKUP(BF$6,'Greenhouse Gas Costs Avoided'!$A$2:$I$32,9,FALSE)</f>
        <v>7.0587229651774486</v>
      </c>
      <c r="BG51" s="21">
        <f ca="1">AC51*VLOOKUP(BG$6,'Greenhouse Gas Costs Avoided'!$A$2:$I$32,9,FALSE)</f>
        <v>7.1502249295408609</v>
      </c>
      <c r="BH51" s="21">
        <f ca="1">AD51*VLOOKUP(BH$6,'Greenhouse Gas Costs Avoided'!$A$2:$I$32,9,FALSE)</f>
        <v>7.2417268939042723</v>
      </c>
      <c r="BI51" s="21">
        <f ca="1">AE51*VLOOKUP(BI$6,'Greenhouse Gas Costs Avoided'!$A$2:$I$32,9,FALSE)</f>
        <v>7.3332288582676846</v>
      </c>
      <c r="BJ51" s="21">
        <f ca="1">AF51*VLOOKUP(BJ$6,'Greenhouse Gas Costs Avoided'!$A$2:$I$32,9,FALSE)</f>
        <v>7.424730822631096</v>
      </c>
      <c r="BK51" s="22">
        <f ca="1">AG51*VLOOKUP(BK$6,'Greenhouse Gas Costs Avoided'!$A$2:$I$32,9,FALSE)</f>
        <v>7.5162327869945065</v>
      </c>
    </row>
    <row r="52" spans="1:63" x14ac:dyDescent="0.35">
      <c r="A52" s="11">
        <v>46</v>
      </c>
      <c r="B52" s="12">
        <f t="shared" ca="1" si="0"/>
        <v>2</v>
      </c>
      <c r="C52" s="13">
        <f t="shared" ca="1" si="1"/>
        <v>2023</v>
      </c>
      <c r="E52" s="20">
        <f ca="1">IF(E$6&lt;$C52,0,VLOOKUP(E$6,'MonteCarlo Policy Paths'!$A$2:$I$31,'Monte Carlo_WA Complance Price'!$B52+1,FALSE))</f>
        <v>0</v>
      </c>
      <c r="F52" s="21">
        <f ca="1">IF(F$6&lt;$C52,0,VLOOKUP(F$6,'MonteCarlo Policy Paths'!$A$2:$I$31,'Monte Carlo_WA Complance Price'!$B52+1,FALSE))</f>
        <v>82.346532180449415</v>
      </c>
      <c r="G52" s="21">
        <f ca="1">IF(G$6&lt;$C52,0,VLOOKUP(G$6,'MonteCarlo Policy Paths'!$A$2:$I$31,'Monte Carlo_WA Complance Price'!$B52+1,FALSE))</f>
        <v>84.002844861871253</v>
      </c>
      <c r="H52" s="21">
        <f ca="1">IF(H$6&lt;$C52,0,VLOOKUP(H$6,'MonteCarlo Policy Paths'!$A$2:$I$31,'Monte Carlo_WA Complance Price'!$B52+1,FALSE))</f>
        <v>85.659157543293105</v>
      </c>
      <c r="I52" s="21">
        <f ca="1">IF(I$6&lt;$C52,0,VLOOKUP(I$6,'MonteCarlo Policy Paths'!$A$2:$I$31,'Monte Carlo_WA Complance Price'!$B52+1,FALSE))</f>
        <v>86.918851036576825</v>
      </c>
      <c r="J52" s="21">
        <f ca="1">IF(J$6&lt;$C52,0,VLOOKUP(J$6,'MonteCarlo Policy Paths'!$A$2:$I$31,'Monte Carlo_WA Complance Price'!$B52+1,FALSE))</f>
        <v>88.178544529860531</v>
      </c>
      <c r="K52" s="21">
        <f ca="1">IF(K$6&lt;$C52,0,VLOOKUP(K$6,'MonteCarlo Policy Paths'!$A$2:$I$31,'Monte Carlo_WA Complance Price'!$B52+1,FALSE))</f>
        <v>89.438238023144251</v>
      </c>
      <c r="L52" s="21">
        <f ca="1">IF(L$6&lt;$C52,0,VLOOKUP(L$6,'MonteCarlo Policy Paths'!$A$2:$I$31,'Monte Carlo_WA Complance Price'!$B52+1,FALSE))</f>
        <v>90.697931516427971</v>
      </c>
      <c r="M52" s="21">
        <f ca="1">IF(M$6&lt;$C52,0,VLOOKUP(M$6,'MonteCarlo Policy Paths'!$A$2:$I$31,'Monte Carlo_WA Complance Price'!$B52+1,FALSE))</f>
        <v>91.95762500971172</v>
      </c>
      <c r="N52" s="21">
        <f ca="1">IF(N$6&lt;$C52,0,VLOOKUP(N$6,'MonteCarlo Policy Paths'!$A$2:$I$31,'Monte Carlo_WA Complance Price'!$B52+1,FALSE))</f>
        <v>93.21731850299544</v>
      </c>
      <c r="O52" s="21">
        <f ca="1">IF(O$6&lt;$C52,0,VLOOKUP(O$6,'MonteCarlo Policy Paths'!$A$2:$I$31,'Monte Carlo_WA Complance Price'!$B52+1,FALSE))</f>
        <v>94.47701199627916</v>
      </c>
      <c r="P52" s="21">
        <f ca="1">IF(P$6&lt;$C52,0,VLOOKUP(P$6,'MonteCarlo Policy Paths'!$A$2:$I$31,'Monte Carlo_WA Complance Price'!$B52+1,FALSE))</f>
        <v>95.73670548956288</v>
      </c>
      <c r="Q52" s="21">
        <f ca="1">IF(Q$6&lt;$C52,0,VLOOKUP(Q$6,'MonteCarlo Policy Paths'!$A$2:$I$31,'Monte Carlo_WA Complance Price'!$B52+1,FALSE))</f>
        <v>96.996398982846586</v>
      </c>
      <c r="R52" s="21">
        <f ca="1">IF(R$6&lt;$C52,0,VLOOKUP(R$6,'MonteCarlo Policy Paths'!$A$2:$I$31,'Monte Carlo_WA Complance Price'!$B52+1,FALSE))</f>
        <v>98.25609247613032</v>
      </c>
      <c r="S52" s="21">
        <f ca="1">IF(S$6&lt;$C52,0,VLOOKUP(S$6,'MonteCarlo Policy Paths'!$A$2:$I$31,'Monte Carlo_WA Complance Price'!$B52+1,FALSE))</f>
        <v>99.65157958594628</v>
      </c>
      <c r="T52" s="21">
        <f ca="1">IF(T$6&lt;$C52,0,VLOOKUP(T$6,'MonteCarlo Policy Paths'!$A$2:$I$31,'Monte Carlo_WA Complance Price'!$B52+1,FALSE))</f>
        <v>101.04706669576224</v>
      </c>
      <c r="U52" s="21">
        <f ca="1">IF(U$6&lt;$C52,0,VLOOKUP(U$6,'MonteCarlo Policy Paths'!$A$2:$I$31,'Monte Carlo_WA Complance Price'!$B52+1,FALSE))</f>
        <v>102.4425538055782</v>
      </c>
      <c r="V52" s="21">
        <f ca="1">IF(V$6&lt;$C52,0,VLOOKUP(V$6,'MonteCarlo Policy Paths'!$A$2:$I$31,'Monte Carlo_WA Complance Price'!$B52+1,FALSE))</f>
        <v>103.83804091539416</v>
      </c>
      <c r="W52" s="21">
        <f ca="1">IF(W$6&lt;$C52,0,VLOOKUP(W$6,'MonteCarlo Policy Paths'!$A$2:$I$31,'Monte Carlo_WA Complance Price'!$B52+1,FALSE))</f>
        <v>105.23352802521011</v>
      </c>
      <c r="X52" s="21">
        <f ca="1">IF(X$6&lt;$C52,0,VLOOKUP(X$6,'MonteCarlo Policy Paths'!$A$2:$I$31,'Monte Carlo_WA Complance Price'!$B52+1,FALSE))</f>
        <v>106.47156953138905</v>
      </c>
      <c r="Y52" s="21">
        <f ca="1">IF(Y$6&lt;$C52,0,VLOOKUP(Y$6,'MonteCarlo Policy Paths'!$A$2:$I$31,'Monte Carlo_WA Complance Price'!$B52+1,FALSE))</f>
        <v>107.709611037568</v>
      </c>
      <c r="Z52" s="21">
        <f ca="1">IF(Z$6&lt;$C52,0,VLOOKUP(Z$6,'MonteCarlo Policy Paths'!$A$2:$I$31,'Monte Carlo_WA Complance Price'!$B52+1,FALSE))</f>
        <v>108.94765254374694</v>
      </c>
      <c r="AA52" s="21">
        <f ca="1">IF(AA$6&lt;$C52,0,VLOOKUP(AA$6,'MonteCarlo Policy Paths'!$A$2:$I$31,'Monte Carlo_WA Complance Price'!$B52+1,FALSE))</f>
        <v>110.18569404992589</v>
      </c>
      <c r="AB52" s="21">
        <f ca="1">IF(AB$6&lt;$C52,0,VLOOKUP(AB$6,'MonteCarlo Policy Paths'!$A$2:$I$31,'Monte Carlo_WA Complance Price'!$B52+1,FALSE))</f>
        <v>111.42373555610482</v>
      </c>
      <c r="AC52" s="21">
        <f ca="1">IF(AC$6&lt;$C52,0,VLOOKUP(AC$6,'MonteCarlo Policy Paths'!$A$2:$I$31,'Monte Carlo_WA Complance Price'!$B52+1,FALSE))</f>
        <v>112.86811731331359</v>
      </c>
      <c r="AD52" s="21">
        <f ca="1">IF(AD$6&lt;$C52,0,VLOOKUP(AD$6,'MonteCarlo Policy Paths'!$A$2:$I$31,'Monte Carlo_WA Complance Price'!$B52+1,FALSE))</f>
        <v>114.31249907052236</v>
      </c>
      <c r="AE52" s="21">
        <f ca="1">IF(AE$6&lt;$C52,0,VLOOKUP(AE$6,'MonteCarlo Policy Paths'!$A$2:$I$31,'Monte Carlo_WA Complance Price'!$B52+1,FALSE))</f>
        <v>115.75688082773114</v>
      </c>
      <c r="AF52" s="21">
        <f ca="1">IF(AF$6&lt;$C52,0,VLOOKUP(AF$6,'MonteCarlo Policy Paths'!$A$2:$I$31,'Monte Carlo_WA Complance Price'!$B52+1,FALSE))</f>
        <v>117.20126258493991</v>
      </c>
      <c r="AG52" s="22">
        <f ca="1">IF(AG$6&lt;$C52,0,VLOOKUP(AG$6,'MonteCarlo Policy Paths'!$A$2:$I$31,'Monte Carlo_WA Complance Price'!$B52+1,FALSE))</f>
        <v>120.41827982173916</v>
      </c>
      <c r="AI52" s="20">
        <f ca="1">E52*VLOOKUP(AI$6,'Greenhouse Gas Costs Avoided'!$A$2:$I$32,9,FALSE)</f>
        <v>0</v>
      </c>
      <c r="AJ52" s="21">
        <f ca="1">F52*VLOOKUP(AJ$6,'Greenhouse Gas Costs Avoided'!$A$2:$I$32,9,FALSE)</f>
        <v>5.2166744805659615</v>
      </c>
      <c r="AK52" s="21">
        <f ca="1">G52*VLOOKUP(AK$6,'Greenhouse Gas Costs Avoided'!$A$2:$I$32,9,FALSE)</f>
        <v>5.3216023247413169</v>
      </c>
      <c r="AL52" s="21">
        <f ca="1">H52*VLOOKUP(AL$6,'Greenhouse Gas Costs Avoided'!$A$2:$I$32,9,FALSE)</f>
        <v>5.4265301689166732</v>
      </c>
      <c r="AM52" s="21">
        <f ca="1">I52*VLOOKUP(AM$6,'Greenhouse Gas Costs Avoided'!$A$2:$I$32,9,FALSE)</f>
        <v>5.5063320831654474</v>
      </c>
      <c r="AN52" s="21">
        <f ca="1">J52*VLOOKUP(AN$6,'Greenhouse Gas Costs Avoided'!$A$2:$I$32,9,FALSE)</f>
        <v>5.5861339974142208</v>
      </c>
      <c r="AO52" s="21">
        <f ca="1">K52*VLOOKUP(AO$6,'Greenhouse Gas Costs Avoided'!$A$2:$I$32,9,FALSE)</f>
        <v>5.665935911662995</v>
      </c>
      <c r="AP52" s="21">
        <f ca="1">L52*VLOOKUP(AP$6,'Greenhouse Gas Costs Avoided'!$A$2:$I$32,9,FALSE)</f>
        <v>5.7457378259117702</v>
      </c>
      <c r="AQ52" s="21">
        <f ca="1">M52*VLOOKUP(AQ$6,'Greenhouse Gas Costs Avoided'!$A$2:$I$32,9,FALSE)</f>
        <v>5.8255397401605462</v>
      </c>
      <c r="AR52" s="21">
        <f ca="1">N52*VLOOKUP(AR$6,'Greenhouse Gas Costs Avoided'!$A$2:$I$32,9,FALSE)</f>
        <v>5.9053416544093205</v>
      </c>
      <c r="AS52" s="21">
        <f ca="1">O52*VLOOKUP(AS$6,'Greenhouse Gas Costs Avoided'!$A$2:$I$32,9,FALSE)</f>
        <v>5.9851435686580947</v>
      </c>
      <c r="AT52" s="21">
        <f ca="1">P52*VLOOKUP(AT$6,'Greenhouse Gas Costs Avoided'!$A$2:$I$32,9,FALSE)</f>
        <v>6.0649454829068699</v>
      </c>
      <c r="AU52" s="21">
        <f ca="1">Q52*VLOOKUP(AU$6,'Greenhouse Gas Costs Avoided'!$A$2:$I$32,9,FALSE)</f>
        <v>6.1447473971556432</v>
      </c>
      <c r="AV52" s="21">
        <f ca="1">R52*VLOOKUP(AV$6,'Greenhouse Gas Costs Avoided'!$A$2:$I$32,9,FALSE)</f>
        <v>6.2245493114044184</v>
      </c>
      <c r="AW52" s="21">
        <f ca="1">S52*VLOOKUP(AW$6,'Greenhouse Gas Costs Avoided'!$A$2:$I$32,9,FALSE)</f>
        <v>6.312953786990386</v>
      </c>
      <c r="AX52" s="21">
        <f ca="1">T52*VLOOKUP(AX$6,'Greenhouse Gas Costs Avoided'!$A$2:$I$32,9,FALSE)</f>
        <v>6.4013582625763545</v>
      </c>
      <c r="AY52" s="21">
        <f ca="1">U52*VLOOKUP(AY$6,'Greenhouse Gas Costs Avoided'!$A$2:$I$32,9,FALSE)</f>
        <v>6.4897627381623222</v>
      </c>
      <c r="AZ52" s="21">
        <f ca="1">V52*VLOOKUP(AZ$6,'Greenhouse Gas Costs Avoided'!$A$2:$I$32,9,FALSE)</f>
        <v>6.5781672137482907</v>
      </c>
      <c r="BA52" s="21">
        <f ca="1">W52*VLOOKUP(BA$6,'Greenhouse Gas Costs Avoided'!$A$2:$I$32,9,FALSE)</f>
        <v>6.6665716893342575</v>
      </c>
      <c r="BB52" s="21">
        <f ca="1">X52*VLOOKUP(BB$6,'Greenhouse Gas Costs Avoided'!$A$2:$I$32,9,FALSE)</f>
        <v>6.7450019445028957</v>
      </c>
      <c r="BC52" s="21">
        <f ca="1">Y52*VLOOKUP(BC$6,'Greenhouse Gas Costs Avoided'!$A$2:$I$32,9,FALSE)</f>
        <v>6.8234321996715348</v>
      </c>
      <c r="BD52" s="21">
        <f ca="1">Z52*VLOOKUP(BD$6,'Greenhouse Gas Costs Avoided'!$A$2:$I$32,9,FALSE)</f>
        <v>6.901862454840173</v>
      </c>
      <c r="BE52" s="21">
        <f ca="1">AA52*VLOOKUP(BE$6,'Greenhouse Gas Costs Avoided'!$A$2:$I$32,9,FALSE)</f>
        <v>6.9802927100088112</v>
      </c>
      <c r="BF52" s="21">
        <f ca="1">AB52*VLOOKUP(BF$6,'Greenhouse Gas Costs Avoided'!$A$2:$I$32,9,FALSE)</f>
        <v>7.0587229651774486</v>
      </c>
      <c r="BG52" s="21">
        <f ca="1">AC52*VLOOKUP(BG$6,'Greenhouse Gas Costs Avoided'!$A$2:$I$32,9,FALSE)</f>
        <v>7.1502249295408609</v>
      </c>
      <c r="BH52" s="21">
        <f ca="1">AD52*VLOOKUP(BH$6,'Greenhouse Gas Costs Avoided'!$A$2:$I$32,9,FALSE)</f>
        <v>7.2417268939042723</v>
      </c>
      <c r="BI52" s="21">
        <f ca="1">AE52*VLOOKUP(BI$6,'Greenhouse Gas Costs Avoided'!$A$2:$I$32,9,FALSE)</f>
        <v>7.3332288582676846</v>
      </c>
      <c r="BJ52" s="21">
        <f ca="1">AF52*VLOOKUP(BJ$6,'Greenhouse Gas Costs Avoided'!$A$2:$I$32,9,FALSE)</f>
        <v>7.424730822631096</v>
      </c>
      <c r="BK52" s="22">
        <f ca="1">AG52*VLOOKUP(BK$6,'Greenhouse Gas Costs Avoided'!$A$2:$I$32,9,FALSE)</f>
        <v>7.6285297110405814</v>
      </c>
    </row>
    <row r="53" spans="1:63" x14ac:dyDescent="0.35">
      <c r="A53" s="11">
        <v>47</v>
      </c>
      <c r="B53" s="12">
        <f t="shared" ca="1" si="0"/>
        <v>3</v>
      </c>
      <c r="C53" s="13">
        <f t="shared" ca="1" si="1"/>
        <v>2023</v>
      </c>
      <c r="E53" s="20">
        <f ca="1">IF(E$6&lt;$C53,0,VLOOKUP(E$6,'MonteCarlo Policy Paths'!$A$2:$I$31,'Monte Carlo_WA Complance Price'!$B53+1,FALSE))</f>
        <v>0</v>
      </c>
      <c r="F53" s="21">
        <f ca="1">IF(F$6&lt;$C53,0,VLOOKUP(F$6,'MonteCarlo Policy Paths'!$A$2:$I$31,'Monte Carlo_WA Complance Price'!$B53+1,FALSE))</f>
        <v>82.346532180449415</v>
      </c>
      <c r="G53" s="21">
        <f ca="1">IF(G$6&lt;$C53,0,VLOOKUP(G$6,'MonteCarlo Policy Paths'!$A$2:$I$31,'Monte Carlo_WA Complance Price'!$B53+1,FALSE))</f>
        <v>84.002844861871253</v>
      </c>
      <c r="H53" s="21">
        <f ca="1">IF(H$6&lt;$C53,0,VLOOKUP(H$6,'MonteCarlo Policy Paths'!$A$2:$I$31,'Monte Carlo_WA Complance Price'!$B53+1,FALSE))</f>
        <v>85.659157543293105</v>
      </c>
      <c r="I53" s="21">
        <f ca="1">IF(I$6&lt;$C53,0,VLOOKUP(I$6,'MonteCarlo Policy Paths'!$A$2:$I$31,'Monte Carlo_WA Complance Price'!$B53+1,FALSE))</f>
        <v>86.918851036576825</v>
      </c>
      <c r="J53" s="21">
        <f ca="1">IF(J$6&lt;$C53,0,VLOOKUP(J$6,'MonteCarlo Policy Paths'!$A$2:$I$31,'Monte Carlo_WA Complance Price'!$B53+1,FALSE))</f>
        <v>88.178544529860531</v>
      </c>
      <c r="K53" s="21">
        <f ca="1">IF(K$6&lt;$C53,0,VLOOKUP(K$6,'MonteCarlo Policy Paths'!$A$2:$I$31,'Monte Carlo_WA Complance Price'!$B53+1,FALSE))</f>
        <v>89.438238023144251</v>
      </c>
      <c r="L53" s="21">
        <f ca="1">IF(L$6&lt;$C53,0,VLOOKUP(L$6,'MonteCarlo Policy Paths'!$A$2:$I$31,'Monte Carlo_WA Complance Price'!$B53+1,FALSE))</f>
        <v>90.697931516427971</v>
      </c>
      <c r="M53" s="21">
        <f ca="1">IF(M$6&lt;$C53,0,VLOOKUP(M$6,'MonteCarlo Policy Paths'!$A$2:$I$31,'Monte Carlo_WA Complance Price'!$B53+1,FALSE))</f>
        <v>91.95762500971172</v>
      </c>
      <c r="N53" s="21">
        <f ca="1">IF(N$6&lt;$C53,0,VLOOKUP(N$6,'MonteCarlo Policy Paths'!$A$2:$I$31,'Monte Carlo_WA Complance Price'!$B53+1,FALSE))</f>
        <v>93.21731850299544</v>
      </c>
      <c r="O53" s="21">
        <f ca="1">IF(O$6&lt;$C53,0,VLOOKUP(O$6,'MonteCarlo Policy Paths'!$A$2:$I$31,'Monte Carlo_WA Complance Price'!$B53+1,FALSE))</f>
        <v>94.47701199627916</v>
      </c>
      <c r="P53" s="21">
        <f ca="1">IF(P$6&lt;$C53,0,VLOOKUP(P$6,'MonteCarlo Policy Paths'!$A$2:$I$31,'Monte Carlo_WA Complance Price'!$B53+1,FALSE))</f>
        <v>95.73670548956288</v>
      </c>
      <c r="Q53" s="21">
        <f ca="1">IF(Q$6&lt;$C53,0,VLOOKUP(Q$6,'MonteCarlo Policy Paths'!$A$2:$I$31,'Monte Carlo_WA Complance Price'!$B53+1,FALSE))</f>
        <v>96.996398982846586</v>
      </c>
      <c r="R53" s="21">
        <f ca="1">IF(R$6&lt;$C53,0,VLOOKUP(R$6,'MonteCarlo Policy Paths'!$A$2:$I$31,'Monte Carlo_WA Complance Price'!$B53+1,FALSE))</f>
        <v>101.49317720655506</v>
      </c>
      <c r="S53" s="21">
        <f ca="1">IF(S$6&lt;$C53,0,VLOOKUP(S$6,'MonteCarlo Policy Paths'!$A$2:$I$31,'Monte Carlo_WA Complance Price'!$B53+1,FALSE))</f>
        <v>104.21949379267882</v>
      </c>
      <c r="T53" s="21">
        <f ca="1">IF(T$6&lt;$C53,0,VLOOKUP(T$6,'MonteCarlo Policy Paths'!$A$2:$I$31,'Monte Carlo_WA Complance Price'!$B53+1,FALSE))</f>
        <v>107.03810370059369</v>
      </c>
      <c r="U53" s="21">
        <f ca="1">IF(U$6&lt;$C53,0,VLOOKUP(U$6,'MonteCarlo Policy Paths'!$A$2:$I$31,'Monte Carlo_WA Complance Price'!$B53+1,FALSE))</f>
        <v>109.92690053835344</v>
      </c>
      <c r="V53" s="21">
        <f ca="1">IF(V$6&lt;$C53,0,VLOOKUP(V$6,'MonteCarlo Policy Paths'!$A$2:$I$31,'Monte Carlo_WA Complance Price'!$B53+1,FALSE))</f>
        <v>112.89757853003228</v>
      </c>
      <c r="W53" s="21">
        <f ca="1">IF(W$6&lt;$C53,0,VLOOKUP(W$6,'MonteCarlo Policy Paths'!$A$2:$I$31,'Monte Carlo_WA Complance Price'!$B53+1,FALSE))</f>
        <v>115.91943874780665</v>
      </c>
      <c r="X53" s="21">
        <f ca="1">IF(X$6&lt;$C53,0,VLOOKUP(X$6,'MonteCarlo Policy Paths'!$A$2:$I$31,'Monte Carlo_WA Complance Price'!$B53+1,FALSE))</f>
        <v>119.06733931122673</v>
      </c>
      <c r="Y53" s="21">
        <f ca="1">IF(Y$6&lt;$C53,0,VLOOKUP(Y$6,'MonteCarlo Policy Paths'!$A$2:$I$31,'Monte Carlo_WA Complance Price'!$B53+1,FALSE))</f>
        <v>122.25496395468721</v>
      </c>
      <c r="Z53" s="21">
        <f ca="1">IF(Z$6&lt;$C53,0,VLOOKUP(Z$6,'MonteCarlo Policy Paths'!$A$2:$I$31,'Monte Carlo_WA Complance Price'!$B53+1,FALSE))</f>
        <v>125.4992630232488</v>
      </c>
      <c r="AA53" s="21">
        <f ca="1">IF(AA$6&lt;$C53,0,VLOOKUP(AA$6,'MonteCarlo Policy Paths'!$A$2:$I$31,'Monte Carlo_WA Complance Price'!$B53+1,FALSE))</f>
        <v>128.82380079097237</v>
      </c>
      <c r="AB53" s="21">
        <f ca="1">IF(AB$6&lt;$C53,0,VLOOKUP(AB$6,'MonteCarlo Policy Paths'!$A$2:$I$31,'Monte Carlo_WA Complance Price'!$B53+1,FALSE))</f>
        <v>132.24028719953677</v>
      </c>
      <c r="AC53" s="21">
        <f ca="1">IF(AC$6&lt;$C53,0,VLOOKUP(AC$6,'MonteCarlo Policy Paths'!$A$2:$I$31,'Monte Carlo_WA Complance Price'!$B53+1,FALSE))</f>
        <v>135.74155640209787</v>
      </c>
      <c r="AD53" s="21">
        <f ca="1">IF(AD$6&lt;$C53,0,VLOOKUP(AD$6,'MonteCarlo Policy Paths'!$A$2:$I$31,'Monte Carlo_WA Complance Price'!$B53+1,FALSE))</f>
        <v>139.32654413598658</v>
      </c>
      <c r="AE53" s="21">
        <f ca="1">IF(AE$6&lt;$C53,0,VLOOKUP(AE$6,'MonteCarlo Policy Paths'!$A$2:$I$31,'Monte Carlo_WA Complance Price'!$B53+1,FALSE))</f>
        <v>142.9856742986068</v>
      </c>
      <c r="AF53" s="21">
        <f ca="1">IF(AF$6&lt;$C53,0,VLOOKUP(AF$6,'MonteCarlo Policy Paths'!$A$2:$I$31,'Monte Carlo_WA Complance Price'!$B53+1,FALSE))</f>
        <v>146.72361540812219</v>
      </c>
      <c r="AG53" s="22">
        <f ca="1">IF(AG$6&lt;$C53,0,VLOOKUP(AG$6,'MonteCarlo Policy Paths'!$A$2:$I$31,'Monte Carlo_WA Complance Price'!$B53+1,FALSE))</f>
        <v>150.52284977717397</v>
      </c>
      <c r="AI53" s="20">
        <f ca="1">E53*VLOOKUP(AI$6,'Greenhouse Gas Costs Avoided'!$A$2:$I$32,9,FALSE)</f>
        <v>0</v>
      </c>
      <c r="AJ53" s="21">
        <f ca="1">F53*VLOOKUP(AJ$6,'Greenhouse Gas Costs Avoided'!$A$2:$I$32,9,FALSE)</f>
        <v>5.2166744805659615</v>
      </c>
      <c r="AK53" s="21">
        <f ca="1">G53*VLOOKUP(AK$6,'Greenhouse Gas Costs Avoided'!$A$2:$I$32,9,FALSE)</f>
        <v>5.3216023247413169</v>
      </c>
      <c r="AL53" s="21">
        <f ca="1">H53*VLOOKUP(AL$6,'Greenhouse Gas Costs Avoided'!$A$2:$I$32,9,FALSE)</f>
        <v>5.4265301689166732</v>
      </c>
      <c r="AM53" s="21">
        <f ca="1">I53*VLOOKUP(AM$6,'Greenhouse Gas Costs Avoided'!$A$2:$I$32,9,FALSE)</f>
        <v>5.5063320831654474</v>
      </c>
      <c r="AN53" s="21">
        <f ca="1">J53*VLOOKUP(AN$6,'Greenhouse Gas Costs Avoided'!$A$2:$I$32,9,FALSE)</f>
        <v>5.5861339974142208</v>
      </c>
      <c r="AO53" s="21">
        <f ca="1">K53*VLOOKUP(AO$6,'Greenhouse Gas Costs Avoided'!$A$2:$I$32,9,FALSE)</f>
        <v>5.665935911662995</v>
      </c>
      <c r="AP53" s="21">
        <f ca="1">L53*VLOOKUP(AP$6,'Greenhouse Gas Costs Avoided'!$A$2:$I$32,9,FALSE)</f>
        <v>5.7457378259117702</v>
      </c>
      <c r="AQ53" s="21">
        <f ca="1">M53*VLOOKUP(AQ$6,'Greenhouse Gas Costs Avoided'!$A$2:$I$32,9,FALSE)</f>
        <v>5.8255397401605462</v>
      </c>
      <c r="AR53" s="21">
        <f ca="1">N53*VLOOKUP(AR$6,'Greenhouse Gas Costs Avoided'!$A$2:$I$32,9,FALSE)</f>
        <v>5.9053416544093205</v>
      </c>
      <c r="AS53" s="21">
        <f ca="1">O53*VLOOKUP(AS$6,'Greenhouse Gas Costs Avoided'!$A$2:$I$32,9,FALSE)</f>
        <v>5.9851435686580947</v>
      </c>
      <c r="AT53" s="21">
        <f ca="1">P53*VLOOKUP(AT$6,'Greenhouse Gas Costs Avoided'!$A$2:$I$32,9,FALSE)</f>
        <v>6.0649454829068699</v>
      </c>
      <c r="AU53" s="21">
        <f ca="1">Q53*VLOOKUP(AU$6,'Greenhouse Gas Costs Avoided'!$A$2:$I$32,9,FALSE)</f>
        <v>6.1447473971556432</v>
      </c>
      <c r="AV53" s="21">
        <f ca="1">R53*VLOOKUP(AV$6,'Greenhouse Gas Costs Avoided'!$A$2:$I$32,9,FALSE)</f>
        <v>6.4296194808152167</v>
      </c>
      <c r="AW53" s="21">
        <f ca="1">S53*VLOOKUP(AW$6,'Greenhouse Gas Costs Avoided'!$A$2:$I$32,9,FALSE)</f>
        <v>6.6023323538917609</v>
      </c>
      <c r="AX53" s="21">
        <f ca="1">T53*VLOOKUP(AX$6,'Greenhouse Gas Costs Avoided'!$A$2:$I$32,9,FALSE)</f>
        <v>6.7808920331878957</v>
      </c>
      <c r="AY53" s="21">
        <f ca="1">U53*VLOOKUP(AY$6,'Greenhouse Gas Costs Avoided'!$A$2:$I$32,9,FALSE)</f>
        <v>6.9638980729572149</v>
      </c>
      <c r="AZ53" s="21">
        <f ca="1">V53*VLOOKUP(AZ$6,'Greenhouse Gas Costs Avoided'!$A$2:$I$32,9,FALSE)</f>
        <v>7.1520913053717949</v>
      </c>
      <c r="BA53" s="21">
        <f ca="1">W53*VLOOKUP(BA$6,'Greenhouse Gas Costs Avoided'!$A$2:$I$32,9,FALSE)</f>
        <v>7.3435269452765404</v>
      </c>
      <c r="BB53" s="21">
        <f ca="1">X53*VLOOKUP(BB$6,'Greenhouse Gas Costs Avoided'!$A$2:$I$32,9,FALSE)</f>
        <v>7.5429472742415475</v>
      </c>
      <c r="BC53" s="21">
        <f ca="1">Y53*VLOOKUP(BC$6,'Greenhouse Gas Costs Avoided'!$A$2:$I$32,9,FALSE)</f>
        <v>7.744884134129272</v>
      </c>
      <c r="BD53" s="21">
        <f ca="1">Z53*VLOOKUP(BD$6,'Greenhouse Gas Costs Avoided'!$A$2:$I$32,9,FALSE)</f>
        <v>7.950411333759269</v>
      </c>
      <c r="BE53" s="21">
        <f ca="1">AA53*VLOOKUP(BE$6,'Greenhouse Gas Costs Avoided'!$A$2:$I$32,9,FALSE)</f>
        <v>8.161021676093501</v>
      </c>
      <c r="BF53" s="21">
        <f ca="1">AB53*VLOOKUP(BF$6,'Greenhouse Gas Costs Avoided'!$A$2:$I$32,9,FALSE)</f>
        <v>8.3774569890184303</v>
      </c>
      <c r="BG53" s="21">
        <f ca="1">AC53*VLOOKUP(BG$6,'Greenhouse Gas Costs Avoided'!$A$2:$I$32,9,FALSE)</f>
        <v>8.5992633142510115</v>
      </c>
      <c r="BH53" s="21">
        <f ca="1">AD53*VLOOKUP(BH$6,'Greenhouse Gas Costs Avoided'!$A$2:$I$32,9,FALSE)</f>
        <v>8.8263732304711304</v>
      </c>
      <c r="BI53" s="21">
        <f ca="1">AE53*VLOOKUP(BI$6,'Greenhouse Gas Costs Avoided'!$A$2:$I$32,9,FALSE)</f>
        <v>9.05818008905967</v>
      </c>
      <c r="BJ53" s="21">
        <f ca="1">AF53*VLOOKUP(BJ$6,'Greenhouse Gas Costs Avoided'!$A$2:$I$32,9,FALSE)</f>
        <v>9.2949796418706736</v>
      </c>
      <c r="BK53" s="22">
        <f ca="1">AG53*VLOOKUP(BK$6,'Greenhouse Gas Costs Avoided'!$A$2:$I$32,9,FALSE)</f>
        <v>9.5356621388007277</v>
      </c>
    </row>
    <row r="54" spans="1:63" x14ac:dyDescent="0.35">
      <c r="A54" s="11">
        <v>48</v>
      </c>
      <c r="B54" s="12">
        <f t="shared" ca="1" si="0"/>
        <v>2</v>
      </c>
      <c r="C54" s="13">
        <f t="shared" ca="1" si="1"/>
        <v>2023</v>
      </c>
      <c r="E54" s="20">
        <f ca="1">IF(E$6&lt;$C54,0,VLOOKUP(E$6,'MonteCarlo Policy Paths'!$A$2:$I$31,'Monte Carlo_WA Complance Price'!$B54+1,FALSE))</f>
        <v>0</v>
      </c>
      <c r="F54" s="21">
        <f ca="1">IF(F$6&lt;$C54,0,VLOOKUP(F$6,'MonteCarlo Policy Paths'!$A$2:$I$31,'Monte Carlo_WA Complance Price'!$B54+1,FALSE))</f>
        <v>82.346532180449415</v>
      </c>
      <c r="G54" s="21">
        <f ca="1">IF(G$6&lt;$C54,0,VLOOKUP(G$6,'MonteCarlo Policy Paths'!$A$2:$I$31,'Monte Carlo_WA Complance Price'!$B54+1,FALSE))</f>
        <v>84.002844861871253</v>
      </c>
      <c r="H54" s="21">
        <f ca="1">IF(H$6&lt;$C54,0,VLOOKUP(H$6,'MonteCarlo Policy Paths'!$A$2:$I$31,'Monte Carlo_WA Complance Price'!$B54+1,FALSE))</f>
        <v>85.659157543293105</v>
      </c>
      <c r="I54" s="21">
        <f ca="1">IF(I$6&lt;$C54,0,VLOOKUP(I$6,'MonteCarlo Policy Paths'!$A$2:$I$31,'Monte Carlo_WA Complance Price'!$B54+1,FALSE))</f>
        <v>86.918851036576825</v>
      </c>
      <c r="J54" s="21">
        <f ca="1">IF(J$6&lt;$C54,0,VLOOKUP(J$6,'MonteCarlo Policy Paths'!$A$2:$I$31,'Monte Carlo_WA Complance Price'!$B54+1,FALSE))</f>
        <v>88.178544529860531</v>
      </c>
      <c r="K54" s="21">
        <f ca="1">IF(K$6&lt;$C54,0,VLOOKUP(K$6,'MonteCarlo Policy Paths'!$A$2:$I$31,'Monte Carlo_WA Complance Price'!$B54+1,FALSE))</f>
        <v>89.438238023144251</v>
      </c>
      <c r="L54" s="21">
        <f ca="1">IF(L$6&lt;$C54,0,VLOOKUP(L$6,'MonteCarlo Policy Paths'!$A$2:$I$31,'Monte Carlo_WA Complance Price'!$B54+1,FALSE))</f>
        <v>90.697931516427971</v>
      </c>
      <c r="M54" s="21">
        <f ca="1">IF(M$6&lt;$C54,0,VLOOKUP(M$6,'MonteCarlo Policy Paths'!$A$2:$I$31,'Monte Carlo_WA Complance Price'!$B54+1,FALSE))</f>
        <v>91.95762500971172</v>
      </c>
      <c r="N54" s="21">
        <f ca="1">IF(N$6&lt;$C54,0,VLOOKUP(N$6,'MonteCarlo Policy Paths'!$A$2:$I$31,'Monte Carlo_WA Complance Price'!$B54+1,FALSE))</f>
        <v>93.21731850299544</v>
      </c>
      <c r="O54" s="21">
        <f ca="1">IF(O$6&lt;$C54,0,VLOOKUP(O$6,'MonteCarlo Policy Paths'!$A$2:$I$31,'Monte Carlo_WA Complance Price'!$B54+1,FALSE))</f>
        <v>94.47701199627916</v>
      </c>
      <c r="P54" s="21">
        <f ca="1">IF(P$6&lt;$C54,0,VLOOKUP(P$6,'MonteCarlo Policy Paths'!$A$2:$I$31,'Monte Carlo_WA Complance Price'!$B54+1,FALSE))</f>
        <v>95.73670548956288</v>
      </c>
      <c r="Q54" s="21">
        <f ca="1">IF(Q$6&lt;$C54,0,VLOOKUP(Q$6,'MonteCarlo Policy Paths'!$A$2:$I$31,'Monte Carlo_WA Complance Price'!$B54+1,FALSE))</f>
        <v>96.996398982846586</v>
      </c>
      <c r="R54" s="21">
        <f ca="1">IF(R$6&lt;$C54,0,VLOOKUP(R$6,'MonteCarlo Policy Paths'!$A$2:$I$31,'Monte Carlo_WA Complance Price'!$B54+1,FALSE))</f>
        <v>98.25609247613032</v>
      </c>
      <c r="S54" s="21">
        <f ca="1">IF(S$6&lt;$C54,0,VLOOKUP(S$6,'MonteCarlo Policy Paths'!$A$2:$I$31,'Monte Carlo_WA Complance Price'!$B54+1,FALSE))</f>
        <v>99.65157958594628</v>
      </c>
      <c r="T54" s="21">
        <f ca="1">IF(T$6&lt;$C54,0,VLOOKUP(T$6,'MonteCarlo Policy Paths'!$A$2:$I$31,'Monte Carlo_WA Complance Price'!$B54+1,FALSE))</f>
        <v>101.04706669576224</v>
      </c>
      <c r="U54" s="21">
        <f ca="1">IF(U$6&lt;$C54,0,VLOOKUP(U$6,'MonteCarlo Policy Paths'!$A$2:$I$31,'Monte Carlo_WA Complance Price'!$B54+1,FALSE))</f>
        <v>102.4425538055782</v>
      </c>
      <c r="V54" s="21">
        <f ca="1">IF(V$6&lt;$C54,0,VLOOKUP(V$6,'MonteCarlo Policy Paths'!$A$2:$I$31,'Monte Carlo_WA Complance Price'!$B54+1,FALSE))</f>
        <v>103.83804091539416</v>
      </c>
      <c r="W54" s="21">
        <f ca="1">IF(W$6&lt;$C54,0,VLOOKUP(W$6,'MonteCarlo Policy Paths'!$A$2:$I$31,'Monte Carlo_WA Complance Price'!$B54+1,FALSE))</f>
        <v>105.23352802521011</v>
      </c>
      <c r="X54" s="21">
        <f ca="1">IF(X$6&lt;$C54,0,VLOOKUP(X$6,'MonteCarlo Policy Paths'!$A$2:$I$31,'Monte Carlo_WA Complance Price'!$B54+1,FALSE))</f>
        <v>106.47156953138905</v>
      </c>
      <c r="Y54" s="21">
        <f ca="1">IF(Y$6&lt;$C54,0,VLOOKUP(Y$6,'MonteCarlo Policy Paths'!$A$2:$I$31,'Monte Carlo_WA Complance Price'!$B54+1,FALSE))</f>
        <v>107.709611037568</v>
      </c>
      <c r="Z54" s="21">
        <f ca="1">IF(Z$6&lt;$C54,0,VLOOKUP(Z$6,'MonteCarlo Policy Paths'!$A$2:$I$31,'Monte Carlo_WA Complance Price'!$B54+1,FALSE))</f>
        <v>108.94765254374694</v>
      </c>
      <c r="AA54" s="21">
        <f ca="1">IF(AA$6&lt;$C54,0,VLOOKUP(AA$6,'MonteCarlo Policy Paths'!$A$2:$I$31,'Monte Carlo_WA Complance Price'!$B54+1,FALSE))</f>
        <v>110.18569404992589</v>
      </c>
      <c r="AB54" s="21">
        <f ca="1">IF(AB$6&lt;$C54,0,VLOOKUP(AB$6,'MonteCarlo Policy Paths'!$A$2:$I$31,'Monte Carlo_WA Complance Price'!$B54+1,FALSE))</f>
        <v>111.42373555610482</v>
      </c>
      <c r="AC54" s="21">
        <f ca="1">IF(AC$6&lt;$C54,0,VLOOKUP(AC$6,'MonteCarlo Policy Paths'!$A$2:$I$31,'Monte Carlo_WA Complance Price'!$B54+1,FALSE))</f>
        <v>112.86811731331359</v>
      </c>
      <c r="AD54" s="21">
        <f ca="1">IF(AD$6&lt;$C54,0,VLOOKUP(AD$6,'MonteCarlo Policy Paths'!$A$2:$I$31,'Monte Carlo_WA Complance Price'!$B54+1,FALSE))</f>
        <v>114.31249907052236</v>
      </c>
      <c r="AE54" s="21">
        <f ca="1">IF(AE$6&lt;$C54,0,VLOOKUP(AE$6,'MonteCarlo Policy Paths'!$A$2:$I$31,'Monte Carlo_WA Complance Price'!$B54+1,FALSE))</f>
        <v>115.75688082773114</v>
      </c>
      <c r="AF54" s="21">
        <f ca="1">IF(AF$6&lt;$C54,0,VLOOKUP(AF$6,'MonteCarlo Policy Paths'!$A$2:$I$31,'Monte Carlo_WA Complance Price'!$B54+1,FALSE))</f>
        <v>117.20126258493991</v>
      </c>
      <c r="AG54" s="22">
        <f ca="1">IF(AG$6&lt;$C54,0,VLOOKUP(AG$6,'MonteCarlo Policy Paths'!$A$2:$I$31,'Monte Carlo_WA Complance Price'!$B54+1,FALSE))</f>
        <v>120.41827982173916</v>
      </c>
      <c r="AI54" s="20">
        <f ca="1">E54*VLOOKUP(AI$6,'Greenhouse Gas Costs Avoided'!$A$2:$I$32,9,FALSE)</f>
        <v>0</v>
      </c>
      <c r="AJ54" s="21">
        <f ca="1">F54*VLOOKUP(AJ$6,'Greenhouse Gas Costs Avoided'!$A$2:$I$32,9,FALSE)</f>
        <v>5.2166744805659615</v>
      </c>
      <c r="AK54" s="21">
        <f ca="1">G54*VLOOKUP(AK$6,'Greenhouse Gas Costs Avoided'!$A$2:$I$32,9,FALSE)</f>
        <v>5.3216023247413169</v>
      </c>
      <c r="AL54" s="21">
        <f ca="1">H54*VLOOKUP(AL$6,'Greenhouse Gas Costs Avoided'!$A$2:$I$32,9,FALSE)</f>
        <v>5.4265301689166732</v>
      </c>
      <c r="AM54" s="21">
        <f ca="1">I54*VLOOKUP(AM$6,'Greenhouse Gas Costs Avoided'!$A$2:$I$32,9,FALSE)</f>
        <v>5.5063320831654474</v>
      </c>
      <c r="AN54" s="21">
        <f ca="1">J54*VLOOKUP(AN$6,'Greenhouse Gas Costs Avoided'!$A$2:$I$32,9,FALSE)</f>
        <v>5.5861339974142208</v>
      </c>
      <c r="AO54" s="21">
        <f ca="1">K54*VLOOKUP(AO$6,'Greenhouse Gas Costs Avoided'!$A$2:$I$32,9,FALSE)</f>
        <v>5.665935911662995</v>
      </c>
      <c r="AP54" s="21">
        <f ca="1">L54*VLOOKUP(AP$6,'Greenhouse Gas Costs Avoided'!$A$2:$I$32,9,FALSE)</f>
        <v>5.7457378259117702</v>
      </c>
      <c r="AQ54" s="21">
        <f ca="1">M54*VLOOKUP(AQ$6,'Greenhouse Gas Costs Avoided'!$A$2:$I$32,9,FALSE)</f>
        <v>5.8255397401605462</v>
      </c>
      <c r="AR54" s="21">
        <f ca="1">N54*VLOOKUP(AR$6,'Greenhouse Gas Costs Avoided'!$A$2:$I$32,9,FALSE)</f>
        <v>5.9053416544093205</v>
      </c>
      <c r="AS54" s="21">
        <f ca="1">O54*VLOOKUP(AS$6,'Greenhouse Gas Costs Avoided'!$A$2:$I$32,9,FALSE)</f>
        <v>5.9851435686580947</v>
      </c>
      <c r="AT54" s="21">
        <f ca="1">P54*VLOOKUP(AT$6,'Greenhouse Gas Costs Avoided'!$A$2:$I$32,9,FALSE)</f>
        <v>6.0649454829068699</v>
      </c>
      <c r="AU54" s="21">
        <f ca="1">Q54*VLOOKUP(AU$6,'Greenhouse Gas Costs Avoided'!$A$2:$I$32,9,FALSE)</f>
        <v>6.1447473971556432</v>
      </c>
      <c r="AV54" s="21">
        <f ca="1">R54*VLOOKUP(AV$6,'Greenhouse Gas Costs Avoided'!$A$2:$I$32,9,FALSE)</f>
        <v>6.2245493114044184</v>
      </c>
      <c r="AW54" s="21">
        <f ca="1">S54*VLOOKUP(AW$6,'Greenhouse Gas Costs Avoided'!$A$2:$I$32,9,FALSE)</f>
        <v>6.312953786990386</v>
      </c>
      <c r="AX54" s="21">
        <f ca="1">T54*VLOOKUP(AX$6,'Greenhouse Gas Costs Avoided'!$A$2:$I$32,9,FALSE)</f>
        <v>6.4013582625763545</v>
      </c>
      <c r="AY54" s="21">
        <f ca="1">U54*VLOOKUP(AY$6,'Greenhouse Gas Costs Avoided'!$A$2:$I$32,9,FALSE)</f>
        <v>6.4897627381623222</v>
      </c>
      <c r="AZ54" s="21">
        <f ca="1">V54*VLOOKUP(AZ$6,'Greenhouse Gas Costs Avoided'!$A$2:$I$32,9,FALSE)</f>
        <v>6.5781672137482907</v>
      </c>
      <c r="BA54" s="21">
        <f ca="1">W54*VLOOKUP(BA$6,'Greenhouse Gas Costs Avoided'!$A$2:$I$32,9,FALSE)</f>
        <v>6.6665716893342575</v>
      </c>
      <c r="BB54" s="21">
        <f ca="1">X54*VLOOKUP(BB$6,'Greenhouse Gas Costs Avoided'!$A$2:$I$32,9,FALSE)</f>
        <v>6.7450019445028957</v>
      </c>
      <c r="BC54" s="21">
        <f ca="1">Y54*VLOOKUP(BC$6,'Greenhouse Gas Costs Avoided'!$A$2:$I$32,9,FALSE)</f>
        <v>6.8234321996715348</v>
      </c>
      <c r="BD54" s="21">
        <f ca="1">Z54*VLOOKUP(BD$6,'Greenhouse Gas Costs Avoided'!$A$2:$I$32,9,FALSE)</f>
        <v>6.901862454840173</v>
      </c>
      <c r="BE54" s="21">
        <f ca="1">AA54*VLOOKUP(BE$6,'Greenhouse Gas Costs Avoided'!$A$2:$I$32,9,FALSE)</f>
        <v>6.9802927100088112</v>
      </c>
      <c r="BF54" s="21">
        <f ca="1">AB54*VLOOKUP(BF$6,'Greenhouse Gas Costs Avoided'!$A$2:$I$32,9,FALSE)</f>
        <v>7.0587229651774486</v>
      </c>
      <c r="BG54" s="21">
        <f ca="1">AC54*VLOOKUP(BG$6,'Greenhouse Gas Costs Avoided'!$A$2:$I$32,9,FALSE)</f>
        <v>7.1502249295408609</v>
      </c>
      <c r="BH54" s="21">
        <f ca="1">AD54*VLOOKUP(BH$6,'Greenhouse Gas Costs Avoided'!$A$2:$I$32,9,FALSE)</f>
        <v>7.2417268939042723</v>
      </c>
      <c r="BI54" s="21">
        <f ca="1">AE54*VLOOKUP(BI$6,'Greenhouse Gas Costs Avoided'!$A$2:$I$32,9,FALSE)</f>
        <v>7.3332288582676846</v>
      </c>
      <c r="BJ54" s="21">
        <f ca="1">AF54*VLOOKUP(BJ$6,'Greenhouse Gas Costs Avoided'!$A$2:$I$32,9,FALSE)</f>
        <v>7.424730822631096</v>
      </c>
      <c r="BK54" s="22">
        <f ca="1">AG54*VLOOKUP(BK$6,'Greenhouse Gas Costs Avoided'!$A$2:$I$32,9,FALSE)</f>
        <v>7.6285297110405814</v>
      </c>
    </row>
    <row r="55" spans="1:63" x14ac:dyDescent="0.35">
      <c r="A55" s="11">
        <v>49</v>
      </c>
      <c r="B55" s="12">
        <f t="shared" ca="1" si="0"/>
        <v>3</v>
      </c>
      <c r="C55" s="13">
        <f t="shared" ca="1" si="1"/>
        <v>2023</v>
      </c>
      <c r="E55" s="20">
        <f ca="1">IF(E$6&lt;$C55,0,VLOOKUP(E$6,'MonteCarlo Policy Paths'!$A$2:$I$31,'Monte Carlo_WA Complance Price'!$B55+1,FALSE))</f>
        <v>0</v>
      </c>
      <c r="F55" s="21">
        <f ca="1">IF(F$6&lt;$C55,0,VLOOKUP(F$6,'MonteCarlo Policy Paths'!$A$2:$I$31,'Monte Carlo_WA Complance Price'!$B55+1,FALSE))</f>
        <v>82.346532180449415</v>
      </c>
      <c r="G55" s="21">
        <f ca="1">IF(G$6&lt;$C55,0,VLOOKUP(G$6,'MonteCarlo Policy Paths'!$A$2:$I$31,'Monte Carlo_WA Complance Price'!$B55+1,FALSE))</f>
        <v>84.002844861871253</v>
      </c>
      <c r="H55" s="21">
        <f ca="1">IF(H$6&lt;$C55,0,VLOOKUP(H$6,'MonteCarlo Policy Paths'!$A$2:$I$31,'Monte Carlo_WA Complance Price'!$B55+1,FALSE))</f>
        <v>85.659157543293105</v>
      </c>
      <c r="I55" s="21">
        <f ca="1">IF(I$6&lt;$C55,0,VLOOKUP(I$6,'MonteCarlo Policy Paths'!$A$2:$I$31,'Monte Carlo_WA Complance Price'!$B55+1,FALSE))</f>
        <v>86.918851036576825</v>
      </c>
      <c r="J55" s="21">
        <f ca="1">IF(J$6&lt;$C55,0,VLOOKUP(J$6,'MonteCarlo Policy Paths'!$A$2:$I$31,'Monte Carlo_WA Complance Price'!$B55+1,FALSE))</f>
        <v>88.178544529860531</v>
      </c>
      <c r="K55" s="21">
        <f ca="1">IF(K$6&lt;$C55,0,VLOOKUP(K$6,'MonteCarlo Policy Paths'!$A$2:$I$31,'Monte Carlo_WA Complance Price'!$B55+1,FALSE))</f>
        <v>89.438238023144251</v>
      </c>
      <c r="L55" s="21">
        <f ca="1">IF(L$6&lt;$C55,0,VLOOKUP(L$6,'MonteCarlo Policy Paths'!$A$2:$I$31,'Monte Carlo_WA Complance Price'!$B55+1,FALSE))</f>
        <v>90.697931516427971</v>
      </c>
      <c r="M55" s="21">
        <f ca="1">IF(M$6&lt;$C55,0,VLOOKUP(M$6,'MonteCarlo Policy Paths'!$A$2:$I$31,'Monte Carlo_WA Complance Price'!$B55+1,FALSE))</f>
        <v>91.95762500971172</v>
      </c>
      <c r="N55" s="21">
        <f ca="1">IF(N$6&lt;$C55,0,VLOOKUP(N$6,'MonteCarlo Policy Paths'!$A$2:$I$31,'Monte Carlo_WA Complance Price'!$B55+1,FALSE))</f>
        <v>93.21731850299544</v>
      </c>
      <c r="O55" s="21">
        <f ca="1">IF(O$6&lt;$C55,0,VLOOKUP(O$6,'MonteCarlo Policy Paths'!$A$2:$I$31,'Monte Carlo_WA Complance Price'!$B55+1,FALSE))</f>
        <v>94.47701199627916</v>
      </c>
      <c r="P55" s="21">
        <f ca="1">IF(P$6&lt;$C55,0,VLOOKUP(P$6,'MonteCarlo Policy Paths'!$A$2:$I$31,'Monte Carlo_WA Complance Price'!$B55+1,FALSE))</f>
        <v>95.73670548956288</v>
      </c>
      <c r="Q55" s="21">
        <f ca="1">IF(Q$6&lt;$C55,0,VLOOKUP(Q$6,'MonteCarlo Policy Paths'!$A$2:$I$31,'Monte Carlo_WA Complance Price'!$B55+1,FALSE))</f>
        <v>96.996398982846586</v>
      </c>
      <c r="R55" s="21">
        <f ca="1">IF(R$6&lt;$C55,0,VLOOKUP(R$6,'MonteCarlo Policy Paths'!$A$2:$I$31,'Monte Carlo_WA Complance Price'!$B55+1,FALSE))</f>
        <v>101.49317720655506</v>
      </c>
      <c r="S55" s="21">
        <f ca="1">IF(S$6&lt;$C55,0,VLOOKUP(S$6,'MonteCarlo Policy Paths'!$A$2:$I$31,'Monte Carlo_WA Complance Price'!$B55+1,FALSE))</f>
        <v>104.21949379267882</v>
      </c>
      <c r="T55" s="21">
        <f ca="1">IF(T$6&lt;$C55,0,VLOOKUP(T$6,'MonteCarlo Policy Paths'!$A$2:$I$31,'Monte Carlo_WA Complance Price'!$B55+1,FALSE))</f>
        <v>107.03810370059369</v>
      </c>
      <c r="U55" s="21">
        <f ca="1">IF(U$6&lt;$C55,0,VLOOKUP(U$6,'MonteCarlo Policy Paths'!$A$2:$I$31,'Monte Carlo_WA Complance Price'!$B55+1,FALSE))</f>
        <v>109.92690053835344</v>
      </c>
      <c r="V55" s="21">
        <f ca="1">IF(V$6&lt;$C55,0,VLOOKUP(V$6,'MonteCarlo Policy Paths'!$A$2:$I$31,'Monte Carlo_WA Complance Price'!$B55+1,FALSE))</f>
        <v>112.89757853003228</v>
      </c>
      <c r="W55" s="21">
        <f ca="1">IF(W$6&lt;$C55,0,VLOOKUP(W$6,'MonteCarlo Policy Paths'!$A$2:$I$31,'Monte Carlo_WA Complance Price'!$B55+1,FALSE))</f>
        <v>115.91943874780665</v>
      </c>
      <c r="X55" s="21">
        <f ca="1">IF(X$6&lt;$C55,0,VLOOKUP(X$6,'MonteCarlo Policy Paths'!$A$2:$I$31,'Monte Carlo_WA Complance Price'!$B55+1,FALSE))</f>
        <v>119.06733931122673</v>
      </c>
      <c r="Y55" s="21">
        <f ca="1">IF(Y$6&lt;$C55,0,VLOOKUP(Y$6,'MonteCarlo Policy Paths'!$A$2:$I$31,'Monte Carlo_WA Complance Price'!$B55+1,FALSE))</f>
        <v>122.25496395468721</v>
      </c>
      <c r="Z55" s="21">
        <f ca="1">IF(Z$6&lt;$C55,0,VLOOKUP(Z$6,'MonteCarlo Policy Paths'!$A$2:$I$31,'Monte Carlo_WA Complance Price'!$B55+1,FALSE))</f>
        <v>125.4992630232488</v>
      </c>
      <c r="AA55" s="21">
        <f ca="1">IF(AA$6&lt;$C55,0,VLOOKUP(AA$6,'MonteCarlo Policy Paths'!$A$2:$I$31,'Monte Carlo_WA Complance Price'!$B55+1,FALSE))</f>
        <v>128.82380079097237</v>
      </c>
      <c r="AB55" s="21">
        <f ca="1">IF(AB$6&lt;$C55,0,VLOOKUP(AB$6,'MonteCarlo Policy Paths'!$A$2:$I$31,'Monte Carlo_WA Complance Price'!$B55+1,FALSE))</f>
        <v>132.24028719953677</v>
      </c>
      <c r="AC55" s="21">
        <f ca="1">IF(AC$6&lt;$C55,0,VLOOKUP(AC$6,'MonteCarlo Policy Paths'!$A$2:$I$31,'Monte Carlo_WA Complance Price'!$B55+1,FALSE))</f>
        <v>135.74155640209787</v>
      </c>
      <c r="AD55" s="21">
        <f ca="1">IF(AD$6&lt;$C55,0,VLOOKUP(AD$6,'MonteCarlo Policy Paths'!$A$2:$I$31,'Monte Carlo_WA Complance Price'!$B55+1,FALSE))</f>
        <v>139.32654413598658</v>
      </c>
      <c r="AE55" s="21">
        <f ca="1">IF(AE$6&lt;$C55,0,VLOOKUP(AE$6,'MonteCarlo Policy Paths'!$A$2:$I$31,'Monte Carlo_WA Complance Price'!$B55+1,FALSE))</f>
        <v>142.9856742986068</v>
      </c>
      <c r="AF55" s="21">
        <f ca="1">IF(AF$6&lt;$C55,0,VLOOKUP(AF$6,'MonteCarlo Policy Paths'!$A$2:$I$31,'Monte Carlo_WA Complance Price'!$B55+1,FALSE))</f>
        <v>146.72361540812219</v>
      </c>
      <c r="AG55" s="22">
        <f ca="1">IF(AG$6&lt;$C55,0,VLOOKUP(AG$6,'MonteCarlo Policy Paths'!$A$2:$I$31,'Monte Carlo_WA Complance Price'!$B55+1,FALSE))</f>
        <v>150.52284977717397</v>
      </c>
      <c r="AI55" s="20">
        <f ca="1">E55*VLOOKUP(AI$6,'Greenhouse Gas Costs Avoided'!$A$2:$I$32,9,FALSE)</f>
        <v>0</v>
      </c>
      <c r="AJ55" s="21">
        <f ca="1">F55*VLOOKUP(AJ$6,'Greenhouse Gas Costs Avoided'!$A$2:$I$32,9,FALSE)</f>
        <v>5.2166744805659615</v>
      </c>
      <c r="AK55" s="21">
        <f ca="1">G55*VLOOKUP(AK$6,'Greenhouse Gas Costs Avoided'!$A$2:$I$32,9,FALSE)</f>
        <v>5.3216023247413169</v>
      </c>
      <c r="AL55" s="21">
        <f ca="1">H55*VLOOKUP(AL$6,'Greenhouse Gas Costs Avoided'!$A$2:$I$32,9,FALSE)</f>
        <v>5.4265301689166732</v>
      </c>
      <c r="AM55" s="21">
        <f ca="1">I55*VLOOKUP(AM$6,'Greenhouse Gas Costs Avoided'!$A$2:$I$32,9,FALSE)</f>
        <v>5.5063320831654474</v>
      </c>
      <c r="AN55" s="21">
        <f ca="1">J55*VLOOKUP(AN$6,'Greenhouse Gas Costs Avoided'!$A$2:$I$32,9,FALSE)</f>
        <v>5.5861339974142208</v>
      </c>
      <c r="AO55" s="21">
        <f ca="1">K55*VLOOKUP(AO$6,'Greenhouse Gas Costs Avoided'!$A$2:$I$32,9,FALSE)</f>
        <v>5.665935911662995</v>
      </c>
      <c r="AP55" s="21">
        <f ca="1">L55*VLOOKUP(AP$6,'Greenhouse Gas Costs Avoided'!$A$2:$I$32,9,FALSE)</f>
        <v>5.7457378259117702</v>
      </c>
      <c r="AQ55" s="21">
        <f ca="1">M55*VLOOKUP(AQ$6,'Greenhouse Gas Costs Avoided'!$A$2:$I$32,9,FALSE)</f>
        <v>5.8255397401605462</v>
      </c>
      <c r="AR55" s="21">
        <f ca="1">N55*VLOOKUP(AR$6,'Greenhouse Gas Costs Avoided'!$A$2:$I$32,9,FALSE)</f>
        <v>5.9053416544093205</v>
      </c>
      <c r="AS55" s="21">
        <f ca="1">O55*VLOOKUP(AS$6,'Greenhouse Gas Costs Avoided'!$A$2:$I$32,9,FALSE)</f>
        <v>5.9851435686580947</v>
      </c>
      <c r="AT55" s="21">
        <f ca="1">P55*VLOOKUP(AT$6,'Greenhouse Gas Costs Avoided'!$A$2:$I$32,9,FALSE)</f>
        <v>6.0649454829068699</v>
      </c>
      <c r="AU55" s="21">
        <f ca="1">Q55*VLOOKUP(AU$6,'Greenhouse Gas Costs Avoided'!$A$2:$I$32,9,FALSE)</f>
        <v>6.1447473971556432</v>
      </c>
      <c r="AV55" s="21">
        <f ca="1">R55*VLOOKUP(AV$6,'Greenhouse Gas Costs Avoided'!$A$2:$I$32,9,FALSE)</f>
        <v>6.4296194808152167</v>
      </c>
      <c r="AW55" s="21">
        <f ca="1">S55*VLOOKUP(AW$6,'Greenhouse Gas Costs Avoided'!$A$2:$I$32,9,FALSE)</f>
        <v>6.6023323538917609</v>
      </c>
      <c r="AX55" s="21">
        <f ca="1">T55*VLOOKUP(AX$6,'Greenhouse Gas Costs Avoided'!$A$2:$I$32,9,FALSE)</f>
        <v>6.7808920331878957</v>
      </c>
      <c r="AY55" s="21">
        <f ca="1">U55*VLOOKUP(AY$6,'Greenhouse Gas Costs Avoided'!$A$2:$I$32,9,FALSE)</f>
        <v>6.9638980729572149</v>
      </c>
      <c r="AZ55" s="21">
        <f ca="1">V55*VLOOKUP(AZ$6,'Greenhouse Gas Costs Avoided'!$A$2:$I$32,9,FALSE)</f>
        <v>7.1520913053717949</v>
      </c>
      <c r="BA55" s="21">
        <f ca="1">W55*VLOOKUP(BA$6,'Greenhouse Gas Costs Avoided'!$A$2:$I$32,9,FALSE)</f>
        <v>7.3435269452765404</v>
      </c>
      <c r="BB55" s="21">
        <f ca="1">X55*VLOOKUP(BB$6,'Greenhouse Gas Costs Avoided'!$A$2:$I$32,9,FALSE)</f>
        <v>7.5429472742415475</v>
      </c>
      <c r="BC55" s="21">
        <f ca="1">Y55*VLOOKUP(BC$6,'Greenhouse Gas Costs Avoided'!$A$2:$I$32,9,FALSE)</f>
        <v>7.744884134129272</v>
      </c>
      <c r="BD55" s="21">
        <f ca="1">Z55*VLOOKUP(BD$6,'Greenhouse Gas Costs Avoided'!$A$2:$I$32,9,FALSE)</f>
        <v>7.950411333759269</v>
      </c>
      <c r="BE55" s="21">
        <f ca="1">AA55*VLOOKUP(BE$6,'Greenhouse Gas Costs Avoided'!$A$2:$I$32,9,FALSE)</f>
        <v>8.161021676093501</v>
      </c>
      <c r="BF55" s="21">
        <f ca="1">AB55*VLOOKUP(BF$6,'Greenhouse Gas Costs Avoided'!$A$2:$I$32,9,FALSE)</f>
        <v>8.3774569890184303</v>
      </c>
      <c r="BG55" s="21">
        <f ca="1">AC55*VLOOKUP(BG$6,'Greenhouse Gas Costs Avoided'!$A$2:$I$32,9,FALSE)</f>
        <v>8.5992633142510115</v>
      </c>
      <c r="BH55" s="21">
        <f ca="1">AD55*VLOOKUP(BH$6,'Greenhouse Gas Costs Avoided'!$A$2:$I$32,9,FALSE)</f>
        <v>8.8263732304711304</v>
      </c>
      <c r="BI55" s="21">
        <f ca="1">AE55*VLOOKUP(BI$6,'Greenhouse Gas Costs Avoided'!$A$2:$I$32,9,FALSE)</f>
        <v>9.05818008905967</v>
      </c>
      <c r="BJ55" s="21">
        <f ca="1">AF55*VLOOKUP(BJ$6,'Greenhouse Gas Costs Avoided'!$A$2:$I$32,9,FALSE)</f>
        <v>9.2949796418706736</v>
      </c>
      <c r="BK55" s="22">
        <f ca="1">AG55*VLOOKUP(BK$6,'Greenhouse Gas Costs Avoided'!$A$2:$I$32,9,FALSE)</f>
        <v>9.5356621388007277</v>
      </c>
    </row>
    <row r="56" spans="1:63" x14ac:dyDescent="0.35">
      <c r="A56" s="11">
        <v>50</v>
      </c>
      <c r="B56" s="12">
        <f t="shared" ca="1" si="0"/>
        <v>4</v>
      </c>
      <c r="C56" s="13">
        <f t="shared" ca="1" si="1"/>
        <v>2023</v>
      </c>
      <c r="E56" s="20">
        <f ca="1">IF(E$6&lt;$C56,0,VLOOKUP(E$6,'MonteCarlo Policy Paths'!$A$2:$I$31,'Monte Carlo_WA Complance Price'!$B56+1,FALSE))</f>
        <v>0</v>
      </c>
      <c r="F56" s="21">
        <f ca="1">IF(F$6&lt;$C56,0,VLOOKUP(F$6,'MonteCarlo Policy Paths'!$A$2:$I$31,'Monte Carlo_WA Complance Price'!$B56+1,FALSE))</f>
        <v>82.346532180449415</v>
      </c>
      <c r="G56" s="21">
        <f ca="1">IF(G$6&lt;$C56,0,VLOOKUP(G$6,'MonteCarlo Policy Paths'!$A$2:$I$31,'Monte Carlo_WA Complance Price'!$B56+1,FALSE))</f>
        <v>84.002844861871253</v>
      </c>
      <c r="H56" s="21">
        <f ca="1">IF(H$6&lt;$C56,0,VLOOKUP(H$6,'MonteCarlo Policy Paths'!$A$2:$I$31,'Monte Carlo_WA Complance Price'!$B56+1,FALSE))</f>
        <v>85.659157543293105</v>
      </c>
      <c r="I56" s="21">
        <f ca="1">IF(I$6&lt;$C56,0,VLOOKUP(I$6,'MonteCarlo Policy Paths'!$A$2:$I$31,'Monte Carlo_WA Complance Price'!$B56+1,FALSE))</f>
        <v>86.918851036576825</v>
      </c>
      <c r="J56" s="21">
        <f ca="1">IF(J$6&lt;$C56,0,VLOOKUP(J$6,'MonteCarlo Policy Paths'!$A$2:$I$31,'Monte Carlo_WA Complance Price'!$B56+1,FALSE))</f>
        <v>88.178544529860531</v>
      </c>
      <c r="K56" s="21">
        <f ca="1">IF(K$6&lt;$C56,0,VLOOKUP(K$6,'MonteCarlo Policy Paths'!$A$2:$I$31,'Monte Carlo_WA Complance Price'!$B56+1,FALSE))</f>
        <v>89.438238023144251</v>
      </c>
      <c r="L56" s="21">
        <f ca="1">IF(L$6&lt;$C56,0,VLOOKUP(L$6,'MonteCarlo Policy Paths'!$A$2:$I$31,'Monte Carlo_WA Complance Price'!$B56+1,FALSE))</f>
        <v>90.697931516427971</v>
      </c>
      <c r="M56" s="21">
        <f ca="1">IF(M$6&lt;$C56,0,VLOOKUP(M$6,'MonteCarlo Policy Paths'!$A$2:$I$31,'Monte Carlo_WA Complance Price'!$B56+1,FALSE))</f>
        <v>91.95762500971172</v>
      </c>
      <c r="N56" s="21">
        <f ca="1">IF(N$6&lt;$C56,0,VLOOKUP(N$6,'MonteCarlo Policy Paths'!$A$2:$I$31,'Monte Carlo_WA Complance Price'!$B56+1,FALSE))</f>
        <v>93.21731850299544</v>
      </c>
      <c r="O56" s="21">
        <f ca="1">IF(O$6&lt;$C56,0,VLOOKUP(O$6,'MonteCarlo Policy Paths'!$A$2:$I$31,'Monte Carlo_WA Complance Price'!$B56+1,FALSE))</f>
        <v>94.47701199627916</v>
      </c>
      <c r="P56" s="21">
        <f ca="1">IF(P$6&lt;$C56,0,VLOOKUP(P$6,'MonteCarlo Policy Paths'!$A$2:$I$31,'Monte Carlo_WA Complance Price'!$B56+1,FALSE))</f>
        <v>95.73670548956288</v>
      </c>
      <c r="Q56" s="21">
        <f ca="1">IF(Q$6&lt;$C56,0,VLOOKUP(Q$6,'MonteCarlo Policy Paths'!$A$2:$I$31,'Monte Carlo_WA Complance Price'!$B56+1,FALSE))</f>
        <v>96.996398982846586</v>
      </c>
      <c r="R56" s="21">
        <f ca="1">IF(R$6&lt;$C56,0,VLOOKUP(R$6,'MonteCarlo Policy Paths'!$A$2:$I$31,'Monte Carlo_WA Complance Price'!$B56+1,FALSE))</f>
        <v>98.25609247613032</v>
      </c>
      <c r="S56" s="21">
        <f ca="1">IF(S$6&lt;$C56,0,VLOOKUP(S$6,'MonteCarlo Policy Paths'!$A$2:$I$31,'Monte Carlo_WA Complance Price'!$B56+1,FALSE))</f>
        <v>99.65157958594628</v>
      </c>
      <c r="T56" s="21">
        <f ca="1">IF(T$6&lt;$C56,0,VLOOKUP(T$6,'MonteCarlo Policy Paths'!$A$2:$I$31,'Monte Carlo_WA Complance Price'!$B56+1,FALSE))</f>
        <v>101.04706669576224</v>
      </c>
      <c r="U56" s="21">
        <f ca="1">IF(U$6&lt;$C56,0,VLOOKUP(U$6,'MonteCarlo Policy Paths'!$A$2:$I$31,'Monte Carlo_WA Complance Price'!$B56+1,FALSE))</f>
        <v>102.4425538055782</v>
      </c>
      <c r="V56" s="21">
        <f ca="1">IF(V$6&lt;$C56,0,VLOOKUP(V$6,'MonteCarlo Policy Paths'!$A$2:$I$31,'Monte Carlo_WA Complance Price'!$B56+1,FALSE))</f>
        <v>103.83804091539416</v>
      </c>
      <c r="W56" s="21">
        <f ca="1">IF(W$6&lt;$C56,0,VLOOKUP(W$6,'MonteCarlo Policy Paths'!$A$2:$I$31,'Monte Carlo_WA Complance Price'!$B56+1,FALSE))</f>
        <v>105.23352802521011</v>
      </c>
      <c r="X56" s="21">
        <f ca="1">IF(X$6&lt;$C56,0,VLOOKUP(X$6,'MonteCarlo Policy Paths'!$A$2:$I$31,'Monte Carlo_WA Complance Price'!$B56+1,FALSE))</f>
        <v>106.47156953138905</v>
      </c>
      <c r="Y56" s="21">
        <f ca="1">IF(Y$6&lt;$C56,0,VLOOKUP(Y$6,'MonteCarlo Policy Paths'!$A$2:$I$31,'Monte Carlo_WA Complance Price'!$B56+1,FALSE))</f>
        <v>107.709611037568</v>
      </c>
      <c r="Z56" s="21">
        <f ca="1">IF(Z$6&lt;$C56,0,VLOOKUP(Z$6,'MonteCarlo Policy Paths'!$A$2:$I$31,'Monte Carlo_WA Complance Price'!$B56+1,FALSE))</f>
        <v>108.94765254374694</v>
      </c>
      <c r="AA56" s="21">
        <f ca="1">IF(AA$6&lt;$C56,0,VLOOKUP(AA$6,'MonteCarlo Policy Paths'!$A$2:$I$31,'Monte Carlo_WA Complance Price'!$B56+1,FALSE))</f>
        <v>110.18569404992589</v>
      </c>
      <c r="AB56" s="21">
        <f ca="1">IF(AB$6&lt;$C56,0,VLOOKUP(AB$6,'MonteCarlo Policy Paths'!$A$2:$I$31,'Monte Carlo_WA Complance Price'!$B56+1,FALSE))</f>
        <v>111.42373555610482</v>
      </c>
      <c r="AC56" s="21">
        <f ca="1">IF(AC$6&lt;$C56,0,VLOOKUP(AC$6,'MonteCarlo Policy Paths'!$A$2:$I$31,'Monte Carlo_WA Complance Price'!$B56+1,FALSE))</f>
        <v>112.86811731331359</v>
      </c>
      <c r="AD56" s="21">
        <f ca="1">IF(AD$6&lt;$C56,0,VLOOKUP(AD$6,'MonteCarlo Policy Paths'!$A$2:$I$31,'Monte Carlo_WA Complance Price'!$B56+1,FALSE))</f>
        <v>114.31249907052236</v>
      </c>
      <c r="AE56" s="21">
        <f ca="1">IF(AE$6&lt;$C56,0,VLOOKUP(AE$6,'MonteCarlo Policy Paths'!$A$2:$I$31,'Monte Carlo_WA Complance Price'!$B56+1,FALSE))</f>
        <v>115.75688082773114</v>
      </c>
      <c r="AF56" s="21">
        <f ca="1">IF(AF$6&lt;$C56,0,VLOOKUP(AF$6,'MonteCarlo Policy Paths'!$A$2:$I$31,'Monte Carlo_WA Complance Price'!$B56+1,FALSE))</f>
        <v>117.20126258493991</v>
      </c>
      <c r="AG56" s="22">
        <f ca="1">IF(AG$6&lt;$C56,0,VLOOKUP(AG$6,'MonteCarlo Policy Paths'!$A$2:$I$31,'Monte Carlo_WA Complance Price'!$B56+1,FALSE))</f>
        <v>119.5319620819439</v>
      </c>
      <c r="AI56" s="20">
        <f ca="1">E56*VLOOKUP(AI$6,'Greenhouse Gas Costs Avoided'!$A$2:$I$32,9,FALSE)</f>
        <v>0</v>
      </c>
      <c r="AJ56" s="21">
        <f ca="1">F56*VLOOKUP(AJ$6,'Greenhouse Gas Costs Avoided'!$A$2:$I$32,9,FALSE)</f>
        <v>5.2166744805659615</v>
      </c>
      <c r="AK56" s="21">
        <f ca="1">G56*VLOOKUP(AK$6,'Greenhouse Gas Costs Avoided'!$A$2:$I$32,9,FALSE)</f>
        <v>5.3216023247413169</v>
      </c>
      <c r="AL56" s="21">
        <f ca="1">H56*VLOOKUP(AL$6,'Greenhouse Gas Costs Avoided'!$A$2:$I$32,9,FALSE)</f>
        <v>5.4265301689166732</v>
      </c>
      <c r="AM56" s="21">
        <f ca="1">I56*VLOOKUP(AM$6,'Greenhouse Gas Costs Avoided'!$A$2:$I$32,9,FALSE)</f>
        <v>5.5063320831654474</v>
      </c>
      <c r="AN56" s="21">
        <f ca="1">J56*VLOOKUP(AN$6,'Greenhouse Gas Costs Avoided'!$A$2:$I$32,9,FALSE)</f>
        <v>5.5861339974142208</v>
      </c>
      <c r="AO56" s="21">
        <f ca="1">K56*VLOOKUP(AO$6,'Greenhouse Gas Costs Avoided'!$A$2:$I$32,9,FALSE)</f>
        <v>5.665935911662995</v>
      </c>
      <c r="AP56" s="21">
        <f ca="1">L56*VLOOKUP(AP$6,'Greenhouse Gas Costs Avoided'!$A$2:$I$32,9,FALSE)</f>
        <v>5.7457378259117702</v>
      </c>
      <c r="AQ56" s="21">
        <f ca="1">M56*VLOOKUP(AQ$6,'Greenhouse Gas Costs Avoided'!$A$2:$I$32,9,FALSE)</f>
        <v>5.8255397401605462</v>
      </c>
      <c r="AR56" s="21">
        <f ca="1">N56*VLOOKUP(AR$6,'Greenhouse Gas Costs Avoided'!$A$2:$I$32,9,FALSE)</f>
        <v>5.9053416544093205</v>
      </c>
      <c r="AS56" s="21">
        <f ca="1">O56*VLOOKUP(AS$6,'Greenhouse Gas Costs Avoided'!$A$2:$I$32,9,FALSE)</f>
        <v>5.9851435686580947</v>
      </c>
      <c r="AT56" s="21">
        <f ca="1">P56*VLOOKUP(AT$6,'Greenhouse Gas Costs Avoided'!$A$2:$I$32,9,FALSE)</f>
        <v>6.0649454829068699</v>
      </c>
      <c r="AU56" s="21">
        <f ca="1">Q56*VLOOKUP(AU$6,'Greenhouse Gas Costs Avoided'!$A$2:$I$32,9,FALSE)</f>
        <v>6.1447473971556432</v>
      </c>
      <c r="AV56" s="21">
        <f ca="1">R56*VLOOKUP(AV$6,'Greenhouse Gas Costs Avoided'!$A$2:$I$32,9,FALSE)</f>
        <v>6.2245493114044184</v>
      </c>
      <c r="AW56" s="21">
        <f ca="1">S56*VLOOKUP(AW$6,'Greenhouse Gas Costs Avoided'!$A$2:$I$32,9,FALSE)</f>
        <v>6.312953786990386</v>
      </c>
      <c r="AX56" s="21">
        <f ca="1">T56*VLOOKUP(AX$6,'Greenhouse Gas Costs Avoided'!$A$2:$I$32,9,FALSE)</f>
        <v>6.4013582625763545</v>
      </c>
      <c r="AY56" s="21">
        <f ca="1">U56*VLOOKUP(AY$6,'Greenhouse Gas Costs Avoided'!$A$2:$I$32,9,FALSE)</f>
        <v>6.4897627381623222</v>
      </c>
      <c r="AZ56" s="21">
        <f ca="1">V56*VLOOKUP(AZ$6,'Greenhouse Gas Costs Avoided'!$A$2:$I$32,9,FALSE)</f>
        <v>6.5781672137482907</v>
      </c>
      <c r="BA56" s="21">
        <f ca="1">W56*VLOOKUP(BA$6,'Greenhouse Gas Costs Avoided'!$A$2:$I$32,9,FALSE)</f>
        <v>6.6665716893342575</v>
      </c>
      <c r="BB56" s="21">
        <f ca="1">X56*VLOOKUP(BB$6,'Greenhouse Gas Costs Avoided'!$A$2:$I$32,9,FALSE)</f>
        <v>6.7450019445028957</v>
      </c>
      <c r="BC56" s="21">
        <f ca="1">Y56*VLOOKUP(BC$6,'Greenhouse Gas Costs Avoided'!$A$2:$I$32,9,FALSE)</f>
        <v>6.8234321996715348</v>
      </c>
      <c r="BD56" s="21">
        <f ca="1">Z56*VLOOKUP(BD$6,'Greenhouse Gas Costs Avoided'!$A$2:$I$32,9,FALSE)</f>
        <v>6.901862454840173</v>
      </c>
      <c r="BE56" s="21">
        <f ca="1">AA56*VLOOKUP(BE$6,'Greenhouse Gas Costs Avoided'!$A$2:$I$32,9,FALSE)</f>
        <v>6.9802927100088112</v>
      </c>
      <c r="BF56" s="21">
        <f ca="1">AB56*VLOOKUP(BF$6,'Greenhouse Gas Costs Avoided'!$A$2:$I$32,9,FALSE)</f>
        <v>7.0587229651774486</v>
      </c>
      <c r="BG56" s="21">
        <f ca="1">AC56*VLOOKUP(BG$6,'Greenhouse Gas Costs Avoided'!$A$2:$I$32,9,FALSE)</f>
        <v>7.1502249295408609</v>
      </c>
      <c r="BH56" s="21">
        <f ca="1">AD56*VLOOKUP(BH$6,'Greenhouse Gas Costs Avoided'!$A$2:$I$32,9,FALSE)</f>
        <v>7.2417268939042723</v>
      </c>
      <c r="BI56" s="21">
        <f ca="1">AE56*VLOOKUP(BI$6,'Greenhouse Gas Costs Avoided'!$A$2:$I$32,9,FALSE)</f>
        <v>7.3332288582676846</v>
      </c>
      <c r="BJ56" s="21">
        <f ca="1">AF56*VLOOKUP(BJ$6,'Greenhouse Gas Costs Avoided'!$A$2:$I$32,9,FALSE)</f>
        <v>7.424730822631096</v>
      </c>
      <c r="BK56" s="22">
        <f ca="1">AG56*VLOOKUP(BK$6,'Greenhouse Gas Costs Avoided'!$A$2:$I$32,9,FALSE)</f>
        <v>7.5723812490175435</v>
      </c>
    </row>
    <row r="57" spans="1:63" x14ac:dyDescent="0.35">
      <c r="A57" s="11">
        <v>51</v>
      </c>
      <c r="B57" s="12">
        <f t="shared" ca="1" si="0"/>
        <v>2</v>
      </c>
      <c r="C57" s="13">
        <f t="shared" ca="1" si="1"/>
        <v>2023</v>
      </c>
      <c r="E57" s="20">
        <f ca="1">IF(E$6&lt;$C57,0,VLOOKUP(E$6,'MonteCarlo Policy Paths'!$A$2:$I$31,'Monte Carlo_WA Complance Price'!$B57+1,FALSE))</f>
        <v>0</v>
      </c>
      <c r="F57" s="21">
        <f ca="1">IF(F$6&lt;$C57,0,VLOOKUP(F$6,'MonteCarlo Policy Paths'!$A$2:$I$31,'Monte Carlo_WA Complance Price'!$B57+1,FALSE))</f>
        <v>82.346532180449415</v>
      </c>
      <c r="G57" s="21">
        <f ca="1">IF(G$6&lt;$C57,0,VLOOKUP(G$6,'MonteCarlo Policy Paths'!$A$2:$I$31,'Monte Carlo_WA Complance Price'!$B57+1,FALSE))</f>
        <v>84.002844861871253</v>
      </c>
      <c r="H57" s="21">
        <f ca="1">IF(H$6&lt;$C57,0,VLOOKUP(H$6,'MonteCarlo Policy Paths'!$A$2:$I$31,'Monte Carlo_WA Complance Price'!$B57+1,FALSE))</f>
        <v>85.659157543293105</v>
      </c>
      <c r="I57" s="21">
        <f ca="1">IF(I$6&lt;$C57,0,VLOOKUP(I$6,'MonteCarlo Policy Paths'!$A$2:$I$31,'Monte Carlo_WA Complance Price'!$B57+1,FALSE))</f>
        <v>86.918851036576825</v>
      </c>
      <c r="J57" s="21">
        <f ca="1">IF(J$6&lt;$C57,0,VLOOKUP(J$6,'MonteCarlo Policy Paths'!$A$2:$I$31,'Monte Carlo_WA Complance Price'!$B57+1,FALSE))</f>
        <v>88.178544529860531</v>
      </c>
      <c r="K57" s="21">
        <f ca="1">IF(K$6&lt;$C57,0,VLOOKUP(K$6,'MonteCarlo Policy Paths'!$A$2:$I$31,'Monte Carlo_WA Complance Price'!$B57+1,FALSE))</f>
        <v>89.438238023144251</v>
      </c>
      <c r="L57" s="21">
        <f ca="1">IF(L$6&lt;$C57,0,VLOOKUP(L$6,'MonteCarlo Policy Paths'!$A$2:$I$31,'Monte Carlo_WA Complance Price'!$B57+1,FALSE))</f>
        <v>90.697931516427971</v>
      </c>
      <c r="M57" s="21">
        <f ca="1">IF(M$6&lt;$C57,0,VLOOKUP(M$6,'MonteCarlo Policy Paths'!$A$2:$I$31,'Monte Carlo_WA Complance Price'!$B57+1,FALSE))</f>
        <v>91.95762500971172</v>
      </c>
      <c r="N57" s="21">
        <f ca="1">IF(N$6&lt;$C57,0,VLOOKUP(N$6,'MonteCarlo Policy Paths'!$A$2:$I$31,'Monte Carlo_WA Complance Price'!$B57+1,FALSE))</f>
        <v>93.21731850299544</v>
      </c>
      <c r="O57" s="21">
        <f ca="1">IF(O$6&lt;$C57,0,VLOOKUP(O$6,'MonteCarlo Policy Paths'!$A$2:$I$31,'Monte Carlo_WA Complance Price'!$B57+1,FALSE))</f>
        <v>94.47701199627916</v>
      </c>
      <c r="P57" s="21">
        <f ca="1">IF(P$6&lt;$C57,0,VLOOKUP(P$6,'MonteCarlo Policy Paths'!$A$2:$I$31,'Monte Carlo_WA Complance Price'!$B57+1,FALSE))</f>
        <v>95.73670548956288</v>
      </c>
      <c r="Q57" s="21">
        <f ca="1">IF(Q$6&lt;$C57,0,VLOOKUP(Q$6,'MonteCarlo Policy Paths'!$A$2:$I$31,'Monte Carlo_WA Complance Price'!$B57+1,FALSE))</f>
        <v>96.996398982846586</v>
      </c>
      <c r="R57" s="21">
        <f ca="1">IF(R$6&lt;$C57,0,VLOOKUP(R$6,'MonteCarlo Policy Paths'!$A$2:$I$31,'Monte Carlo_WA Complance Price'!$B57+1,FALSE))</f>
        <v>98.25609247613032</v>
      </c>
      <c r="S57" s="21">
        <f ca="1">IF(S$6&lt;$C57,0,VLOOKUP(S$6,'MonteCarlo Policy Paths'!$A$2:$I$31,'Monte Carlo_WA Complance Price'!$B57+1,FALSE))</f>
        <v>99.65157958594628</v>
      </c>
      <c r="T57" s="21">
        <f ca="1">IF(T$6&lt;$C57,0,VLOOKUP(T$6,'MonteCarlo Policy Paths'!$A$2:$I$31,'Monte Carlo_WA Complance Price'!$B57+1,FALSE))</f>
        <v>101.04706669576224</v>
      </c>
      <c r="U57" s="21">
        <f ca="1">IF(U$6&lt;$C57,0,VLOOKUP(U$6,'MonteCarlo Policy Paths'!$A$2:$I$31,'Monte Carlo_WA Complance Price'!$B57+1,FALSE))</f>
        <v>102.4425538055782</v>
      </c>
      <c r="V57" s="21">
        <f ca="1">IF(V$6&lt;$C57,0,VLOOKUP(V$6,'MonteCarlo Policy Paths'!$A$2:$I$31,'Monte Carlo_WA Complance Price'!$B57+1,FALSE))</f>
        <v>103.83804091539416</v>
      </c>
      <c r="W57" s="21">
        <f ca="1">IF(W$6&lt;$C57,0,VLOOKUP(W$6,'MonteCarlo Policy Paths'!$A$2:$I$31,'Monte Carlo_WA Complance Price'!$B57+1,FALSE))</f>
        <v>105.23352802521011</v>
      </c>
      <c r="X57" s="21">
        <f ca="1">IF(X$6&lt;$C57,0,VLOOKUP(X$6,'MonteCarlo Policy Paths'!$A$2:$I$31,'Monte Carlo_WA Complance Price'!$B57+1,FALSE))</f>
        <v>106.47156953138905</v>
      </c>
      <c r="Y57" s="21">
        <f ca="1">IF(Y$6&lt;$C57,0,VLOOKUP(Y$6,'MonteCarlo Policy Paths'!$A$2:$I$31,'Monte Carlo_WA Complance Price'!$B57+1,FALSE))</f>
        <v>107.709611037568</v>
      </c>
      <c r="Z57" s="21">
        <f ca="1">IF(Z$6&lt;$C57,0,VLOOKUP(Z$6,'MonteCarlo Policy Paths'!$A$2:$I$31,'Monte Carlo_WA Complance Price'!$B57+1,FALSE))</f>
        <v>108.94765254374694</v>
      </c>
      <c r="AA57" s="21">
        <f ca="1">IF(AA$6&lt;$C57,0,VLOOKUP(AA$6,'MonteCarlo Policy Paths'!$A$2:$I$31,'Monte Carlo_WA Complance Price'!$B57+1,FALSE))</f>
        <v>110.18569404992589</v>
      </c>
      <c r="AB57" s="21">
        <f ca="1">IF(AB$6&lt;$C57,0,VLOOKUP(AB$6,'MonteCarlo Policy Paths'!$A$2:$I$31,'Monte Carlo_WA Complance Price'!$B57+1,FALSE))</f>
        <v>111.42373555610482</v>
      </c>
      <c r="AC57" s="21">
        <f ca="1">IF(AC$6&lt;$C57,0,VLOOKUP(AC$6,'MonteCarlo Policy Paths'!$A$2:$I$31,'Monte Carlo_WA Complance Price'!$B57+1,FALSE))</f>
        <v>112.86811731331359</v>
      </c>
      <c r="AD57" s="21">
        <f ca="1">IF(AD$6&lt;$C57,0,VLOOKUP(AD$6,'MonteCarlo Policy Paths'!$A$2:$I$31,'Monte Carlo_WA Complance Price'!$B57+1,FALSE))</f>
        <v>114.31249907052236</v>
      </c>
      <c r="AE57" s="21">
        <f ca="1">IF(AE$6&lt;$C57,0,VLOOKUP(AE$6,'MonteCarlo Policy Paths'!$A$2:$I$31,'Monte Carlo_WA Complance Price'!$B57+1,FALSE))</f>
        <v>115.75688082773114</v>
      </c>
      <c r="AF57" s="21">
        <f ca="1">IF(AF$6&lt;$C57,0,VLOOKUP(AF$6,'MonteCarlo Policy Paths'!$A$2:$I$31,'Monte Carlo_WA Complance Price'!$B57+1,FALSE))</f>
        <v>117.20126258493991</v>
      </c>
      <c r="AG57" s="22">
        <f ca="1">IF(AG$6&lt;$C57,0,VLOOKUP(AG$6,'MonteCarlo Policy Paths'!$A$2:$I$31,'Monte Carlo_WA Complance Price'!$B57+1,FALSE))</f>
        <v>120.41827982173916</v>
      </c>
      <c r="AI57" s="20">
        <f ca="1">E57*VLOOKUP(AI$6,'Greenhouse Gas Costs Avoided'!$A$2:$I$32,9,FALSE)</f>
        <v>0</v>
      </c>
      <c r="AJ57" s="21">
        <f ca="1">F57*VLOOKUP(AJ$6,'Greenhouse Gas Costs Avoided'!$A$2:$I$32,9,FALSE)</f>
        <v>5.2166744805659615</v>
      </c>
      <c r="AK57" s="21">
        <f ca="1">G57*VLOOKUP(AK$6,'Greenhouse Gas Costs Avoided'!$A$2:$I$32,9,FALSE)</f>
        <v>5.3216023247413169</v>
      </c>
      <c r="AL57" s="21">
        <f ca="1">H57*VLOOKUP(AL$6,'Greenhouse Gas Costs Avoided'!$A$2:$I$32,9,FALSE)</f>
        <v>5.4265301689166732</v>
      </c>
      <c r="AM57" s="21">
        <f ca="1">I57*VLOOKUP(AM$6,'Greenhouse Gas Costs Avoided'!$A$2:$I$32,9,FALSE)</f>
        <v>5.5063320831654474</v>
      </c>
      <c r="AN57" s="21">
        <f ca="1">J57*VLOOKUP(AN$6,'Greenhouse Gas Costs Avoided'!$A$2:$I$32,9,FALSE)</f>
        <v>5.5861339974142208</v>
      </c>
      <c r="AO57" s="21">
        <f ca="1">K57*VLOOKUP(AO$6,'Greenhouse Gas Costs Avoided'!$A$2:$I$32,9,FALSE)</f>
        <v>5.665935911662995</v>
      </c>
      <c r="AP57" s="21">
        <f ca="1">L57*VLOOKUP(AP$6,'Greenhouse Gas Costs Avoided'!$A$2:$I$32,9,FALSE)</f>
        <v>5.7457378259117702</v>
      </c>
      <c r="AQ57" s="21">
        <f ca="1">M57*VLOOKUP(AQ$6,'Greenhouse Gas Costs Avoided'!$A$2:$I$32,9,FALSE)</f>
        <v>5.8255397401605462</v>
      </c>
      <c r="AR57" s="21">
        <f ca="1">N57*VLOOKUP(AR$6,'Greenhouse Gas Costs Avoided'!$A$2:$I$32,9,FALSE)</f>
        <v>5.9053416544093205</v>
      </c>
      <c r="AS57" s="21">
        <f ca="1">O57*VLOOKUP(AS$6,'Greenhouse Gas Costs Avoided'!$A$2:$I$32,9,FALSE)</f>
        <v>5.9851435686580947</v>
      </c>
      <c r="AT57" s="21">
        <f ca="1">P57*VLOOKUP(AT$6,'Greenhouse Gas Costs Avoided'!$A$2:$I$32,9,FALSE)</f>
        <v>6.0649454829068699</v>
      </c>
      <c r="AU57" s="21">
        <f ca="1">Q57*VLOOKUP(AU$6,'Greenhouse Gas Costs Avoided'!$A$2:$I$32,9,FALSE)</f>
        <v>6.1447473971556432</v>
      </c>
      <c r="AV57" s="21">
        <f ca="1">R57*VLOOKUP(AV$6,'Greenhouse Gas Costs Avoided'!$A$2:$I$32,9,FALSE)</f>
        <v>6.2245493114044184</v>
      </c>
      <c r="AW57" s="21">
        <f ca="1">S57*VLOOKUP(AW$6,'Greenhouse Gas Costs Avoided'!$A$2:$I$32,9,FALSE)</f>
        <v>6.312953786990386</v>
      </c>
      <c r="AX57" s="21">
        <f ca="1">T57*VLOOKUP(AX$6,'Greenhouse Gas Costs Avoided'!$A$2:$I$32,9,FALSE)</f>
        <v>6.4013582625763545</v>
      </c>
      <c r="AY57" s="21">
        <f ca="1">U57*VLOOKUP(AY$6,'Greenhouse Gas Costs Avoided'!$A$2:$I$32,9,FALSE)</f>
        <v>6.4897627381623222</v>
      </c>
      <c r="AZ57" s="21">
        <f ca="1">V57*VLOOKUP(AZ$6,'Greenhouse Gas Costs Avoided'!$A$2:$I$32,9,FALSE)</f>
        <v>6.5781672137482907</v>
      </c>
      <c r="BA57" s="21">
        <f ca="1">W57*VLOOKUP(BA$6,'Greenhouse Gas Costs Avoided'!$A$2:$I$32,9,FALSE)</f>
        <v>6.6665716893342575</v>
      </c>
      <c r="BB57" s="21">
        <f ca="1">X57*VLOOKUP(BB$6,'Greenhouse Gas Costs Avoided'!$A$2:$I$32,9,FALSE)</f>
        <v>6.7450019445028957</v>
      </c>
      <c r="BC57" s="21">
        <f ca="1">Y57*VLOOKUP(BC$6,'Greenhouse Gas Costs Avoided'!$A$2:$I$32,9,FALSE)</f>
        <v>6.8234321996715348</v>
      </c>
      <c r="BD57" s="21">
        <f ca="1">Z57*VLOOKUP(BD$6,'Greenhouse Gas Costs Avoided'!$A$2:$I$32,9,FALSE)</f>
        <v>6.901862454840173</v>
      </c>
      <c r="BE57" s="21">
        <f ca="1">AA57*VLOOKUP(BE$6,'Greenhouse Gas Costs Avoided'!$A$2:$I$32,9,FALSE)</f>
        <v>6.9802927100088112</v>
      </c>
      <c r="BF57" s="21">
        <f ca="1">AB57*VLOOKUP(BF$6,'Greenhouse Gas Costs Avoided'!$A$2:$I$32,9,FALSE)</f>
        <v>7.0587229651774486</v>
      </c>
      <c r="BG57" s="21">
        <f ca="1">AC57*VLOOKUP(BG$6,'Greenhouse Gas Costs Avoided'!$A$2:$I$32,9,FALSE)</f>
        <v>7.1502249295408609</v>
      </c>
      <c r="BH57" s="21">
        <f ca="1">AD57*VLOOKUP(BH$6,'Greenhouse Gas Costs Avoided'!$A$2:$I$32,9,FALSE)</f>
        <v>7.2417268939042723</v>
      </c>
      <c r="BI57" s="21">
        <f ca="1">AE57*VLOOKUP(BI$6,'Greenhouse Gas Costs Avoided'!$A$2:$I$32,9,FALSE)</f>
        <v>7.3332288582676846</v>
      </c>
      <c r="BJ57" s="21">
        <f ca="1">AF57*VLOOKUP(BJ$6,'Greenhouse Gas Costs Avoided'!$A$2:$I$32,9,FALSE)</f>
        <v>7.424730822631096</v>
      </c>
      <c r="BK57" s="22">
        <f ca="1">AG57*VLOOKUP(BK$6,'Greenhouse Gas Costs Avoided'!$A$2:$I$32,9,FALSE)</f>
        <v>7.6285297110405814</v>
      </c>
    </row>
    <row r="58" spans="1:63" x14ac:dyDescent="0.35">
      <c r="A58" s="11">
        <v>52</v>
      </c>
      <c r="B58" s="12">
        <f t="shared" ca="1" si="0"/>
        <v>2</v>
      </c>
      <c r="C58" s="13">
        <f t="shared" ca="1" si="1"/>
        <v>2023</v>
      </c>
      <c r="E58" s="20">
        <f ca="1">IF(E$6&lt;$C58,0,VLOOKUP(E$6,'MonteCarlo Policy Paths'!$A$2:$I$31,'Monte Carlo_WA Complance Price'!$B58+1,FALSE))</f>
        <v>0</v>
      </c>
      <c r="F58" s="21">
        <f ca="1">IF(F$6&lt;$C58,0,VLOOKUP(F$6,'MonteCarlo Policy Paths'!$A$2:$I$31,'Monte Carlo_WA Complance Price'!$B58+1,FALSE))</f>
        <v>82.346532180449415</v>
      </c>
      <c r="G58" s="21">
        <f ca="1">IF(G$6&lt;$C58,0,VLOOKUP(G$6,'MonteCarlo Policy Paths'!$A$2:$I$31,'Monte Carlo_WA Complance Price'!$B58+1,FALSE))</f>
        <v>84.002844861871253</v>
      </c>
      <c r="H58" s="21">
        <f ca="1">IF(H$6&lt;$C58,0,VLOOKUP(H$6,'MonteCarlo Policy Paths'!$A$2:$I$31,'Monte Carlo_WA Complance Price'!$B58+1,FALSE))</f>
        <v>85.659157543293105</v>
      </c>
      <c r="I58" s="21">
        <f ca="1">IF(I$6&lt;$C58,0,VLOOKUP(I$6,'MonteCarlo Policy Paths'!$A$2:$I$31,'Monte Carlo_WA Complance Price'!$B58+1,FALSE))</f>
        <v>86.918851036576825</v>
      </c>
      <c r="J58" s="21">
        <f ca="1">IF(J$6&lt;$C58,0,VLOOKUP(J$6,'MonteCarlo Policy Paths'!$A$2:$I$31,'Monte Carlo_WA Complance Price'!$B58+1,FALSE))</f>
        <v>88.178544529860531</v>
      </c>
      <c r="K58" s="21">
        <f ca="1">IF(K$6&lt;$C58,0,VLOOKUP(K$6,'MonteCarlo Policy Paths'!$A$2:$I$31,'Monte Carlo_WA Complance Price'!$B58+1,FALSE))</f>
        <v>89.438238023144251</v>
      </c>
      <c r="L58" s="21">
        <f ca="1">IF(L$6&lt;$C58,0,VLOOKUP(L$6,'MonteCarlo Policy Paths'!$A$2:$I$31,'Monte Carlo_WA Complance Price'!$B58+1,FALSE))</f>
        <v>90.697931516427971</v>
      </c>
      <c r="M58" s="21">
        <f ca="1">IF(M$6&lt;$C58,0,VLOOKUP(M$6,'MonteCarlo Policy Paths'!$A$2:$I$31,'Monte Carlo_WA Complance Price'!$B58+1,FALSE))</f>
        <v>91.95762500971172</v>
      </c>
      <c r="N58" s="21">
        <f ca="1">IF(N$6&lt;$C58,0,VLOOKUP(N$6,'MonteCarlo Policy Paths'!$A$2:$I$31,'Monte Carlo_WA Complance Price'!$B58+1,FALSE))</f>
        <v>93.21731850299544</v>
      </c>
      <c r="O58" s="21">
        <f ca="1">IF(O$6&lt;$C58,0,VLOOKUP(O$6,'MonteCarlo Policy Paths'!$A$2:$I$31,'Monte Carlo_WA Complance Price'!$B58+1,FALSE))</f>
        <v>94.47701199627916</v>
      </c>
      <c r="P58" s="21">
        <f ca="1">IF(P$6&lt;$C58,0,VLOOKUP(P$6,'MonteCarlo Policy Paths'!$A$2:$I$31,'Monte Carlo_WA Complance Price'!$B58+1,FALSE))</f>
        <v>95.73670548956288</v>
      </c>
      <c r="Q58" s="21">
        <f ca="1">IF(Q$6&lt;$C58,0,VLOOKUP(Q$6,'MonteCarlo Policy Paths'!$A$2:$I$31,'Monte Carlo_WA Complance Price'!$B58+1,FALSE))</f>
        <v>96.996398982846586</v>
      </c>
      <c r="R58" s="21">
        <f ca="1">IF(R$6&lt;$C58,0,VLOOKUP(R$6,'MonteCarlo Policy Paths'!$A$2:$I$31,'Monte Carlo_WA Complance Price'!$B58+1,FALSE))</f>
        <v>98.25609247613032</v>
      </c>
      <c r="S58" s="21">
        <f ca="1">IF(S$6&lt;$C58,0,VLOOKUP(S$6,'MonteCarlo Policy Paths'!$A$2:$I$31,'Monte Carlo_WA Complance Price'!$B58+1,FALSE))</f>
        <v>99.65157958594628</v>
      </c>
      <c r="T58" s="21">
        <f ca="1">IF(T$6&lt;$C58,0,VLOOKUP(T$6,'MonteCarlo Policy Paths'!$A$2:$I$31,'Monte Carlo_WA Complance Price'!$B58+1,FALSE))</f>
        <v>101.04706669576224</v>
      </c>
      <c r="U58" s="21">
        <f ca="1">IF(U$6&lt;$C58,0,VLOOKUP(U$6,'MonteCarlo Policy Paths'!$A$2:$I$31,'Monte Carlo_WA Complance Price'!$B58+1,FALSE))</f>
        <v>102.4425538055782</v>
      </c>
      <c r="V58" s="21">
        <f ca="1">IF(V$6&lt;$C58,0,VLOOKUP(V$6,'MonteCarlo Policy Paths'!$A$2:$I$31,'Monte Carlo_WA Complance Price'!$B58+1,FALSE))</f>
        <v>103.83804091539416</v>
      </c>
      <c r="W58" s="21">
        <f ca="1">IF(W$6&lt;$C58,0,VLOOKUP(W$6,'MonteCarlo Policy Paths'!$A$2:$I$31,'Monte Carlo_WA Complance Price'!$B58+1,FALSE))</f>
        <v>105.23352802521011</v>
      </c>
      <c r="X58" s="21">
        <f ca="1">IF(X$6&lt;$C58,0,VLOOKUP(X$6,'MonteCarlo Policy Paths'!$A$2:$I$31,'Monte Carlo_WA Complance Price'!$B58+1,FALSE))</f>
        <v>106.47156953138905</v>
      </c>
      <c r="Y58" s="21">
        <f ca="1">IF(Y$6&lt;$C58,0,VLOOKUP(Y$6,'MonteCarlo Policy Paths'!$A$2:$I$31,'Monte Carlo_WA Complance Price'!$B58+1,FALSE))</f>
        <v>107.709611037568</v>
      </c>
      <c r="Z58" s="21">
        <f ca="1">IF(Z$6&lt;$C58,0,VLOOKUP(Z$6,'MonteCarlo Policy Paths'!$A$2:$I$31,'Monte Carlo_WA Complance Price'!$B58+1,FALSE))</f>
        <v>108.94765254374694</v>
      </c>
      <c r="AA58" s="21">
        <f ca="1">IF(AA$6&lt;$C58,0,VLOOKUP(AA$6,'MonteCarlo Policy Paths'!$A$2:$I$31,'Monte Carlo_WA Complance Price'!$B58+1,FALSE))</f>
        <v>110.18569404992589</v>
      </c>
      <c r="AB58" s="21">
        <f ca="1">IF(AB$6&lt;$C58,0,VLOOKUP(AB$6,'MonteCarlo Policy Paths'!$A$2:$I$31,'Monte Carlo_WA Complance Price'!$B58+1,FALSE))</f>
        <v>111.42373555610482</v>
      </c>
      <c r="AC58" s="21">
        <f ca="1">IF(AC$6&lt;$C58,0,VLOOKUP(AC$6,'MonteCarlo Policy Paths'!$A$2:$I$31,'Monte Carlo_WA Complance Price'!$B58+1,FALSE))</f>
        <v>112.86811731331359</v>
      </c>
      <c r="AD58" s="21">
        <f ca="1">IF(AD$6&lt;$C58,0,VLOOKUP(AD$6,'MonteCarlo Policy Paths'!$A$2:$I$31,'Monte Carlo_WA Complance Price'!$B58+1,FALSE))</f>
        <v>114.31249907052236</v>
      </c>
      <c r="AE58" s="21">
        <f ca="1">IF(AE$6&lt;$C58,0,VLOOKUP(AE$6,'MonteCarlo Policy Paths'!$A$2:$I$31,'Monte Carlo_WA Complance Price'!$B58+1,FALSE))</f>
        <v>115.75688082773114</v>
      </c>
      <c r="AF58" s="21">
        <f ca="1">IF(AF$6&lt;$C58,0,VLOOKUP(AF$6,'MonteCarlo Policy Paths'!$A$2:$I$31,'Monte Carlo_WA Complance Price'!$B58+1,FALSE))</f>
        <v>117.20126258493991</v>
      </c>
      <c r="AG58" s="22">
        <f ca="1">IF(AG$6&lt;$C58,0,VLOOKUP(AG$6,'MonteCarlo Policy Paths'!$A$2:$I$31,'Monte Carlo_WA Complance Price'!$B58+1,FALSE))</f>
        <v>120.41827982173916</v>
      </c>
      <c r="AI58" s="20">
        <f ca="1">E58*VLOOKUP(AI$6,'Greenhouse Gas Costs Avoided'!$A$2:$I$32,9,FALSE)</f>
        <v>0</v>
      </c>
      <c r="AJ58" s="21">
        <f ca="1">F58*VLOOKUP(AJ$6,'Greenhouse Gas Costs Avoided'!$A$2:$I$32,9,FALSE)</f>
        <v>5.2166744805659615</v>
      </c>
      <c r="AK58" s="21">
        <f ca="1">G58*VLOOKUP(AK$6,'Greenhouse Gas Costs Avoided'!$A$2:$I$32,9,FALSE)</f>
        <v>5.3216023247413169</v>
      </c>
      <c r="AL58" s="21">
        <f ca="1">H58*VLOOKUP(AL$6,'Greenhouse Gas Costs Avoided'!$A$2:$I$32,9,FALSE)</f>
        <v>5.4265301689166732</v>
      </c>
      <c r="AM58" s="21">
        <f ca="1">I58*VLOOKUP(AM$6,'Greenhouse Gas Costs Avoided'!$A$2:$I$32,9,FALSE)</f>
        <v>5.5063320831654474</v>
      </c>
      <c r="AN58" s="21">
        <f ca="1">J58*VLOOKUP(AN$6,'Greenhouse Gas Costs Avoided'!$A$2:$I$32,9,FALSE)</f>
        <v>5.5861339974142208</v>
      </c>
      <c r="AO58" s="21">
        <f ca="1">K58*VLOOKUP(AO$6,'Greenhouse Gas Costs Avoided'!$A$2:$I$32,9,FALSE)</f>
        <v>5.665935911662995</v>
      </c>
      <c r="AP58" s="21">
        <f ca="1">L58*VLOOKUP(AP$6,'Greenhouse Gas Costs Avoided'!$A$2:$I$32,9,FALSE)</f>
        <v>5.7457378259117702</v>
      </c>
      <c r="AQ58" s="21">
        <f ca="1">M58*VLOOKUP(AQ$6,'Greenhouse Gas Costs Avoided'!$A$2:$I$32,9,FALSE)</f>
        <v>5.8255397401605462</v>
      </c>
      <c r="AR58" s="21">
        <f ca="1">N58*VLOOKUP(AR$6,'Greenhouse Gas Costs Avoided'!$A$2:$I$32,9,FALSE)</f>
        <v>5.9053416544093205</v>
      </c>
      <c r="AS58" s="21">
        <f ca="1">O58*VLOOKUP(AS$6,'Greenhouse Gas Costs Avoided'!$A$2:$I$32,9,FALSE)</f>
        <v>5.9851435686580947</v>
      </c>
      <c r="AT58" s="21">
        <f ca="1">P58*VLOOKUP(AT$6,'Greenhouse Gas Costs Avoided'!$A$2:$I$32,9,FALSE)</f>
        <v>6.0649454829068699</v>
      </c>
      <c r="AU58" s="21">
        <f ca="1">Q58*VLOOKUP(AU$6,'Greenhouse Gas Costs Avoided'!$A$2:$I$32,9,FALSE)</f>
        <v>6.1447473971556432</v>
      </c>
      <c r="AV58" s="21">
        <f ca="1">R58*VLOOKUP(AV$6,'Greenhouse Gas Costs Avoided'!$A$2:$I$32,9,FALSE)</f>
        <v>6.2245493114044184</v>
      </c>
      <c r="AW58" s="21">
        <f ca="1">S58*VLOOKUP(AW$6,'Greenhouse Gas Costs Avoided'!$A$2:$I$32,9,FALSE)</f>
        <v>6.312953786990386</v>
      </c>
      <c r="AX58" s="21">
        <f ca="1">T58*VLOOKUP(AX$6,'Greenhouse Gas Costs Avoided'!$A$2:$I$32,9,FALSE)</f>
        <v>6.4013582625763545</v>
      </c>
      <c r="AY58" s="21">
        <f ca="1">U58*VLOOKUP(AY$6,'Greenhouse Gas Costs Avoided'!$A$2:$I$32,9,FALSE)</f>
        <v>6.4897627381623222</v>
      </c>
      <c r="AZ58" s="21">
        <f ca="1">V58*VLOOKUP(AZ$6,'Greenhouse Gas Costs Avoided'!$A$2:$I$32,9,FALSE)</f>
        <v>6.5781672137482907</v>
      </c>
      <c r="BA58" s="21">
        <f ca="1">W58*VLOOKUP(BA$6,'Greenhouse Gas Costs Avoided'!$A$2:$I$32,9,FALSE)</f>
        <v>6.6665716893342575</v>
      </c>
      <c r="BB58" s="21">
        <f ca="1">X58*VLOOKUP(BB$6,'Greenhouse Gas Costs Avoided'!$A$2:$I$32,9,FALSE)</f>
        <v>6.7450019445028957</v>
      </c>
      <c r="BC58" s="21">
        <f ca="1">Y58*VLOOKUP(BC$6,'Greenhouse Gas Costs Avoided'!$A$2:$I$32,9,FALSE)</f>
        <v>6.8234321996715348</v>
      </c>
      <c r="BD58" s="21">
        <f ca="1">Z58*VLOOKUP(BD$6,'Greenhouse Gas Costs Avoided'!$A$2:$I$32,9,FALSE)</f>
        <v>6.901862454840173</v>
      </c>
      <c r="BE58" s="21">
        <f ca="1">AA58*VLOOKUP(BE$6,'Greenhouse Gas Costs Avoided'!$A$2:$I$32,9,FALSE)</f>
        <v>6.9802927100088112</v>
      </c>
      <c r="BF58" s="21">
        <f ca="1">AB58*VLOOKUP(BF$6,'Greenhouse Gas Costs Avoided'!$A$2:$I$32,9,FALSE)</f>
        <v>7.0587229651774486</v>
      </c>
      <c r="BG58" s="21">
        <f ca="1">AC58*VLOOKUP(BG$6,'Greenhouse Gas Costs Avoided'!$A$2:$I$32,9,FALSE)</f>
        <v>7.1502249295408609</v>
      </c>
      <c r="BH58" s="21">
        <f ca="1">AD58*VLOOKUP(BH$6,'Greenhouse Gas Costs Avoided'!$A$2:$I$32,9,FALSE)</f>
        <v>7.2417268939042723</v>
      </c>
      <c r="BI58" s="21">
        <f ca="1">AE58*VLOOKUP(BI$6,'Greenhouse Gas Costs Avoided'!$A$2:$I$32,9,FALSE)</f>
        <v>7.3332288582676846</v>
      </c>
      <c r="BJ58" s="21">
        <f ca="1">AF58*VLOOKUP(BJ$6,'Greenhouse Gas Costs Avoided'!$A$2:$I$32,9,FALSE)</f>
        <v>7.424730822631096</v>
      </c>
      <c r="BK58" s="22">
        <f ca="1">AG58*VLOOKUP(BK$6,'Greenhouse Gas Costs Avoided'!$A$2:$I$32,9,FALSE)</f>
        <v>7.6285297110405814</v>
      </c>
    </row>
    <row r="59" spans="1:63" x14ac:dyDescent="0.35">
      <c r="A59" s="11">
        <v>53</v>
      </c>
      <c r="B59" s="12">
        <f t="shared" ca="1" si="0"/>
        <v>5</v>
      </c>
      <c r="C59" s="13">
        <f t="shared" ca="1" si="1"/>
        <v>2023</v>
      </c>
      <c r="E59" s="20">
        <f ca="1">IF(E$6&lt;$C59,0,VLOOKUP(E$6,'MonteCarlo Policy Paths'!$A$2:$I$31,'Monte Carlo_WA Complance Price'!$B59+1,FALSE))</f>
        <v>0</v>
      </c>
      <c r="F59" s="21">
        <f ca="1">IF(F$6&lt;$C59,0,VLOOKUP(F$6,'MonteCarlo Policy Paths'!$A$2:$I$31,'Monte Carlo_WA Complance Price'!$B59+1,FALSE))</f>
        <v>82.346532180449415</v>
      </c>
      <c r="G59" s="21">
        <f ca="1">IF(G$6&lt;$C59,0,VLOOKUP(G$6,'MonteCarlo Policy Paths'!$A$2:$I$31,'Monte Carlo_WA Complance Price'!$B59+1,FALSE))</f>
        <v>84.002844861871253</v>
      </c>
      <c r="H59" s="21">
        <f ca="1">IF(H$6&lt;$C59,0,VLOOKUP(H$6,'MonteCarlo Policy Paths'!$A$2:$I$31,'Monte Carlo_WA Complance Price'!$B59+1,FALSE))</f>
        <v>85.659157543293105</v>
      </c>
      <c r="I59" s="21">
        <f ca="1">IF(I$6&lt;$C59,0,VLOOKUP(I$6,'MonteCarlo Policy Paths'!$A$2:$I$31,'Monte Carlo_WA Complance Price'!$B59+1,FALSE))</f>
        <v>86.918851036576825</v>
      </c>
      <c r="J59" s="21">
        <f ca="1">IF(J$6&lt;$C59,0,VLOOKUP(J$6,'MonteCarlo Policy Paths'!$A$2:$I$31,'Monte Carlo_WA Complance Price'!$B59+1,FALSE))</f>
        <v>88.178544529860531</v>
      </c>
      <c r="K59" s="21">
        <f ca="1">IF(K$6&lt;$C59,0,VLOOKUP(K$6,'MonteCarlo Policy Paths'!$A$2:$I$31,'Monte Carlo_WA Complance Price'!$B59+1,FALSE))</f>
        <v>89.438238023144251</v>
      </c>
      <c r="L59" s="21">
        <f ca="1">IF(L$6&lt;$C59,0,VLOOKUP(L$6,'MonteCarlo Policy Paths'!$A$2:$I$31,'Monte Carlo_WA Complance Price'!$B59+1,FALSE))</f>
        <v>90.697931516427971</v>
      </c>
      <c r="M59" s="21">
        <f ca="1">IF(M$6&lt;$C59,0,VLOOKUP(M$6,'MonteCarlo Policy Paths'!$A$2:$I$31,'Monte Carlo_WA Complance Price'!$B59+1,FALSE))</f>
        <v>91.95762500971172</v>
      </c>
      <c r="N59" s="21">
        <f ca="1">IF(N$6&lt;$C59,0,VLOOKUP(N$6,'MonteCarlo Policy Paths'!$A$2:$I$31,'Monte Carlo_WA Complance Price'!$B59+1,FALSE))</f>
        <v>93.21731850299544</v>
      </c>
      <c r="O59" s="21">
        <f ca="1">IF(O$6&lt;$C59,0,VLOOKUP(O$6,'MonteCarlo Policy Paths'!$A$2:$I$31,'Monte Carlo_WA Complance Price'!$B59+1,FALSE))</f>
        <v>94.47701199627916</v>
      </c>
      <c r="P59" s="21">
        <f ca="1">IF(P$6&lt;$C59,0,VLOOKUP(P$6,'MonteCarlo Policy Paths'!$A$2:$I$31,'Monte Carlo_WA Complance Price'!$B59+1,FALSE))</f>
        <v>95.73670548956288</v>
      </c>
      <c r="Q59" s="21">
        <f ca="1">IF(Q$6&lt;$C59,0,VLOOKUP(Q$6,'MonteCarlo Policy Paths'!$A$2:$I$31,'Monte Carlo_WA Complance Price'!$B59+1,FALSE))</f>
        <v>96.996398982846586</v>
      </c>
      <c r="R59" s="21">
        <f ca="1">IF(R$6&lt;$C59,0,VLOOKUP(R$6,'MonteCarlo Policy Paths'!$A$2:$I$31,'Monte Carlo_WA Complance Price'!$B59+1,FALSE))</f>
        <v>99.874634841342697</v>
      </c>
      <c r="S59" s="21">
        <f ca="1">IF(S$6&lt;$C59,0,VLOOKUP(S$6,'MonteCarlo Policy Paths'!$A$2:$I$31,'Monte Carlo_WA Complance Price'!$B59+1,FALSE))</f>
        <v>101.93553668931256</v>
      </c>
      <c r="T59" s="21">
        <f ca="1">IF(T$6&lt;$C59,0,VLOOKUP(T$6,'MonteCarlo Policy Paths'!$A$2:$I$31,'Monte Carlo_WA Complance Price'!$B59+1,FALSE))</f>
        <v>104.04258519817796</v>
      </c>
      <c r="U59" s="21">
        <f ca="1">IF(U$6&lt;$C59,0,VLOOKUP(U$6,'MonteCarlo Policy Paths'!$A$2:$I$31,'Monte Carlo_WA Complance Price'!$B59+1,FALSE))</f>
        <v>106.18472717196582</v>
      </c>
      <c r="V59" s="21">
        <f ca="1">IF(V$6&lt;$C59,0,VLOOKUP(V$6,'MonteCarlo Policy Paths'!$A$2:$I$31,'Monte Carlo_WA Complance Price'!$B59+1,FALSE))</f>
        <v>108.36780972271322</v>
      </c>
      <c r="W59" s="21">
        <f ca="1">IF(W$6&lt;$C59,0,VLOOKUP(W$6,'MonteCarlo Policy Paths'!$A$2:$I$31,'Monte Carlo_WA Complance Price'!$B59+1,FALSE))</f>
        <v>110.57648338650839</v>
      </c>
      <c r="X59" s="21">
        <f ca="1">IF(X$6&lt;$C59,0,VLOOKUP(X$6,'MonteCarlo Policy Paths'!$A$2:$I$31,'Monte Carlo_WA Complance Price'!$B59+1,FALSE))</f>
        <v>112.7694544213079</v>
      </c>
      <c r="Y59" s="21">
        <f ca="1">IF(Y$6&lt;$C59,0,VLOOKUP(Y$6,'MonteCarlo Policy Paths'!$A$2:$I$31,'Monte Carlo_WA Complance Price'!$B59+1,FALSE))</f>
        <v>114.98228749612761</v>
      </c>
      <c r="Z59" s="21">
        <f ca="1">IF(Z$6&lt;$C59,0,VLOOKUP(Z$6,'MonteCarlo Policy Paths'!$A$2:$I$31,'Monte Carlo_WA Complance Price'!$B59+1,FALSE))</f>
        <v>117.22345778349788</v>
      </c>
      <c r="AA59" s="21">
        <f ca="1">IF(AA$6&lt;$C59,0,VLOOKUP(AA$6,'MonteCarlo Policy Paths'!$A$2:$I$31,'Monte Carlo_WA Complance Price'!$B59+1,FALSE))</f>
        <v>119.50474742044912</v>
      </c>
      <c r="AB59" s="21">
        <f ca="1">IF(AB$6&lt;$C59,0,VLOOKUP(AB$6,'MonteCarlo Policy Paths'!$A$2:$I$31,'Monte Carlo_WA Complance Price'!$B59+1,FALSE))</f>
        <v>121.83201137782079</v>
      </c>
      <c r="AC59" s="21">
        <f ca="1">IF(AC$6&lt;$C59,0,VLOOKUP(AC$6,'MonteCarlo Policy Paths'!$A$2:$I$31,'Monte Carlo_WA Complance Price'!$B59+1,FALSE))</f>
        <v>124.30483685770574</v>
      </c>
      <c r="AD59" s="21">
        <f ca="1">IF(AD$6&lt;$C59,0,VLOOKUP(AD$6,'MonteCarlo Policy Paths'!$A$2:$I$31,'Monte Carlo_WA Complance Price'!$B59+1,FALSE))</f>
        <v>126.81952160325447</v>
      </c>
      <c r="AE59" s="21">
        <f ca="1">IF(AE$6&lt;$C59,0,VLOOKUP(AE$6,'MonteCarlo Policy Paths'!$A$2:$I$31,'Monte Carlo_WA Complance Price'!$B59+1,FALSE))</f>
        <v>129.37127756316897</v>
      </c>
      <c r="AF59" s="21">
        <f ca="1">IF(AF$6&lt;$C59,0,VLOOKUP(AF$6,'MonteCarlo Policy Paths'!$A$2:$I$31,'Monte Carlo_WA Complance Price'!$B59+1,FALSE))</f>
        <v>131.96243899653103</v>
      </c>
      <c r="AG59" s="22">
        <f ca="1">IF(AG$6&lt;$C59,0,VLOOKUP(AG$6,'MonteCarlo Policy Paths'!$A$2:$I$31,'Monte Carlo_WA Complance Price'!$B59+1,FALSE))</f>
        <v>135.47056479945655</v>
      </c>
      <c r="AI59" s="20">
        <f ca="1">E59*VLOOKUP(AI$6,'Greenhouse Gas Costs Avoided'!$A$2:$I$32,9,FALSE)</f>
        <v>0</v>
      </c>
      <c r="AJ59" s="21">
        <f ca="1">F59*VLOOKUP(AJ$6,'Greenhouse Gas Costs Avoided'!$A$2:$I$32,9,FALSE)</f>
        <v>5.2166744805659615</v>
      </c>
      <c r="AK59" s="21">
        <f ca="1">G59*VLOOKUP(AK$6,'Greenhouse Gas Costs Avoided'!$A$2:$I$32,9,FALSE)</f>
        <v>5.3216023247413169</v>
      </c>
      <c r="AL59" s="21">
        <f ca="1">H59*VLOOKUP(AL$6,'Greenhouse Gas Costs Avoided'!$A$2:$I$32,9,FALSE)</f>
        <v>5.4265301689166732</v>
      </c>
      <c r="AM59" s="21">
        <f ca="1">I59*VLOOKUP(AM$6,'Greenhouse Gas Costs Avoided'!$A$2:$I$32,9,FALSE)</f>
        <v>5.5063320831654474</v>
      </c>
      <c r="AN59" s="21">
        <f ca="1">J59*VLOOKUP(AN$6,'Greenhouse Gas Costs Avoided'!$A$2:$I$32,9,FALSE)</f>
        <v>5.5861339974142208</v>
      </c>
      <c r="AO59" s="21">
        <f ca="1">K59*VLOOKUP(AO$6,'Greenhouse Gas Costs Avoided'!$A$2:$I$32,9,FALSE)</f>
        <v>5.665935911662995</v>
      </c>
      <c r="AP59" s="21">
        <f ca="1">L59*VLOOKUP(AP$6,'Greenhouse Gas Costs Avoided'!$A$2:$I$32,9,FALSE)</f>
        <v>5.7457378259117702</v>
      </c>
      <c r="AQ59" s="21">
        <f ca="1">M59*VLOOKUP(AQ$6,'Greenhouse Gas Costs Avoided'!$A$2:$I$32,9,FALSE)</f>
        <v>5.8255397401605462</v>
      </c>
      <c r="AR59" s="21">
        <f ca="1">N59*VLOOKUP(AR$6,'Greenhouse Gas Costs Avoided'!$A$2:$I$32,9,FALSE)</f>
        <v>5.9053416544093205</v>
      </c>
      <c r="AS59" s="21">
        <f ca="1">O59*VLOOKUP(AS$6,'Greenhouse Gas Costs Avoided'!$A$2:$I$32,9,FALSE)</f>
        <v>5.9851435686580947</v>
      </c>
      <c r="AT59" s="21">
        <f ca="1">P59*VLOOKUP(AT$6,'Greenhouse Gas Costs Avoided'!$A$2:$I$32,9,FALSE)</f>
        <v>6.0649454829068699</v>
      </c>
      <c r="AU59" s="21">
        <f ca="1">Q59*VLOOKUP(AU$6,'Greenhouse Gas Costs Avoided'!$A$2:$I$32,9,FALSE)</f>
        <v>6.1447473971556432</v>
      </c>
      <c r="AV59" s="21">
        <f ca="1">R59*VLOOKUP(AV$6,'Greenhouse Gas Costs Avoided'!$A$2:$I$32,9,FALSE)</f>
        <v>6.327084396109818</v>
      </c>
      <c r="AW59" s="21">
        <f ca="1">S59*VLOOKUP(AW$6,'Greenhouse Gas Costs Avoided'!$A$2:$I$32,9,FALSE)</f>
        <v>6.4576430704410743</v>
      </c>
      <c r="AX59" s="21">
        <f ca="1">T59*VLOOKUP(AX$6,'Greenhouse Gas Costs Avoided'!$A$2:$I$32,9,FALSE)</f>
        <v>6.5911251478821242</v>
      </c>
      <c r="AY59" s="21">
        <f ca="1">U59*VLOOKUP(AY$6,'Greenhouse Gas Costs Avoided'!$A$2:$I$32,9,FALSE)</f>
        <v>6.7268304055597685</v>
      </c>
      <c r="AZ59" s="21">
        <f ca="1">V59*VLOOKUP(AZ$6,'Greenhouse Gas Costs Avoided'!$A$2:$I$32,9,FALSE)</f>
        <v>6.8651292595600424</v>
      </c>
      <c r="BA59" s="21">
        <f ca="1">W59*VLOOKUP(BA$6,'Greenhouse Gas Costs Avoided'!$A$2:$I$32,9,FALSE)</f>
        <v>7.0050493173053994</v>
      </c>
      <c r="BB59" s="21">
        <f ca="1">X59*VLOOKUP(BB$6,'Greenhouse Gas Costs Avoided'!$A$2:$I$32,9,FALSE)</f>
        <v>7.1439746093722221</v>
      </c>
      <c r="BC59" s="21">
        <f ca="1">Y59*VLOOKUP(BC$6,'Greenhouse Gas Costs Avoided'!$A$2:$I$32,9,FALSE)</f>
        <v>7.2841581669004034</v>
      </c>
      <c r="BD59" s="21">
        <f ca="1">Z59*VLOOKUP(BD$6,'Greenhouse Gas Costs Avoided'!$A$2:$I$32,9,FALSE)</f>
        <v>7.426136894299721</v>
      </c>
      <c r="BE59" s="21">
        <f ca="1">AA59*VLOOKUP(BE$6,'Greenhouse Gas Costs Avoided'!$A$2:$I$32,9,FALSE)</f>
        <v>7.5706571930511553</v>
      </c>
      <c r="BF59" s="21">
        <f ca="1">AB59*VLOOKUP(BF$6,'Greenhouse Gas Costs Avoided'!$A$2:$I$32,9,FALSE)</f>
        <v>7.7180899770979394</v>
      </c>
      <c r="BG59" s="21">
        <f ca="1">AC59*VLOOKUP(BG$6,'Greenhouse Gas Costs Avoided'!$A$2:$I$32,9,FALSE)</f>
        <v>7.8747441218959366</v>
      </c>
      <c r="BH59" s="21">
        <f ca="1">AD59*VLOOKUP(BH$6,'Greenhouse Gas Costs Avoided'!$A$2:$I$32,9,FALSE)</f>
        <v>8.0340500621877027</v>
      </c>
      <c r="BI59" s="21">
        <f ca="1">AE59*VLOOKUP(BI$6,'Greenhouse Gas Costs Avoided'!$A$2:$I$32,9,FALSE)</f>
        <v>8.1957044736636782</v>
      </c>
      <c r="BJ59" s="21">
        <f ca="1">AF59*VLOOKUP(BJ$6,'Greenhouse Gas Costs Avoided'!$A$2:$I$32,9,FALSE)</f>
        <v>8.3598552322508848</v>
      </c>
      <c r="BK59" s="22">
        <f ca="1">AG59*VLOOKUP(BK$6,'Greenhouse Gas Costs Avoided'!$A$2:$I$32,9,FALSE)</f>
        <v>8.5820959249206545</v>
      </c>
    </row>
    <row r="60" spans="1:63" x14ac:dyDescent="0.35">
      <c r="A60" s="11">
        <v>54</v>
      </c>
      <c r="B60" s="12">
        <f t="shared" ca="1" si="0"/>
        <v>5</v>
      </c>
      <c r="C60" s="13">
        <f t="shared" ca="1" si="1"/>
        <v>2023</v>
      </c>
      <c r="E60" s="20">
        <f ca="1">IF(E$6&lt;$C60,0,VLOOKUP(E$6,'MonteCarlo Policy Paths'!$A$2:$I$31,'Monte Carlo_WA Complance Price'!$B60+1,FALSE))</f>
        <v>0</v>
      </c>
      <c r="F60" s="21">
        <f ca="1">IF(F$6&lt;$C60,0,VLOOKUP(F$6,'MonteCarlo Policy Paths'!$A$2:$I$31,'Monte Carlo_WA Complance Price'!$B60+1,FALSE))</f>
        <v>82.346532180449415</v>
      </c>
      <c r="G60" s="21">
        <f ca="1">IF(G$6&lt;$C60,0,VLOOKUP(G$6,'MonteCarlo Policy Paths'!$A$2:$I$31,'Monte Carlo_WA Complance Price'!$B60+1,FALSE))</f>
        <v>84.002844861871253</v>
      </c>
      <c r="H60" s="21">
        <f ca="1">IF(H$6&lt;$C60,0,VLOOKUP(H$6,'MonteCarlo Policy Paths'!$A$2:$I$31,'Monte Carlo_WA Complance Price'!$B60+1,FALSE))</f>
        <v>85.659157543293105</v>
      </c>
      <c r="I60" s="21">
        <f ca="1">IF(I$6&lt;$C60,0,VLOOKUP(I$6,'MonteCarlo Policy Paths'!$A$2:$I$31,'Monte Carlo_WA Complance Price'!$B60+1,FALSE))</f>
        <v>86.918851036576825</v>
      </c>
      <c r="J60" s="21">
        <f ca="1">IF(J$6&lt;$C60,0,VLOOKUP(J$6,'MonteCarlo Policy Paths'!$A$2:$I$31,'Monte Carlo_WA Complance Price'!$B60+1,FALSE))</f>
        <v>88.178544529860531</v>
      </c>
      <c r="K60" s="21">
        <f ca="1">IF(K$6&lt;$C60,0,VLOOKUP(K$6,'MonteCarlo Policy Paths'!$A$2:$I$31,'Monte Carlo_WA Complance Price'!$B60+1,FALSE))</f>
        <v>89.438238023144251</v>
      </c>
      <c r="L60" s="21">
        <f ca="1">IF(L$6&lt;$C60,0,VLOOKUP(L$6,'MonteCarlo Policy Paths'!$A$2:$I$31,'Monte Carlo_WA Complance Price'!$B60+1,FALSE))</f>
        <v>90.697931516427971</v>
      </c>
      <c r="M60" s="21">
        <f ca="1">IF(M$6&lt;$C60,0,VLOOKUP(M$6,'MonteCarlo Policy Paths'!$A$2:$I$31,'Monte Carlo_WA Complance Price'!$B60+1,FALSE))</f>
        <v>91.95762500971172</v>
      </c>
      <c r="N60" s="21">
        <f ca="1">IF(N$6&lt;$C60,0,VLOOKUP(N$6,'MonteCarlo Policy Paths'!$A$2:$I$31,'Monte Carlo_WA Complance Price'!$B60+1,FALSE))</f>
        <v>93.21731850299544</v>
      </c>
      <c r="O60" s="21">
        <f ca="1">IF(O$6&lt;$C60,0,VLOOKUP(O$6,'MonteCarlo Policy Paths'!$A$2:$I$31,'Monte Carlo_WA Complance Price'!$B60+1,FALSE))</f>
        <v>94.47701199627916</v>
      </c>
      <c r="P60" s="21">
        <f ca="1">IF(P$6&lt;$C60,0,VLOOKUP(P$6,'MonteCarlo Policy Paths'!$A$2:$I$31,'Monte Carlo_WA Complance Price'!$B60+1,FALSE))</f>
        <v>95.73670548956288</v>
      </c>
      <c r="Q60" s="21">
        <f ca="1">IF(Q$6&lt;$C60,0,VLOOKUP(Q$6,'MonteCarlo Policy Paths'!$A$2:$I$31,'Monte Carlo_WA Complance Price'!$B60+1,FALSE))</f>
        <v>96.996398982846586</v>
      </c>
      <c r="R60" s="21">
        <f ca="1">IF(R$6&lt;$C60,0,VLOOKUP(R$6,'MonteCarlo Policy Paths'!$A$2:$I$31,'Monte Carlo_WA Complance Price'!$B60+1,FALSE))</f>
        <v>99.874634841342697</v>
      </c>
      <c r="S60" s="21">
        <f ca="1">IF(S$6&lt;$C60,0,VLOOKUP(S$6,'MonteCarlo Policy Paths'!$A$2:$I$31,'Monte Carlo_WA Complance Price'!$B60+1,FALSE))</f>
        <v>101.93553668931256</v>
      </c>
      <c r="T60" s="21">
        <f ca="1">IF(T$6&lt;$C60,0,VLOOKUP(T$6,'MonteCarlo Policy Paths'!$A$2:$I$31,'Monte Carlo_WA Complance Price'!$B60+1,FALSE))</f>
        <v>104.04258519817796</v>
      </c>
      <c r="U60" s="21">
        <f ca="1">IF(U$6&lt;$C60,0,VLOOKUP(U$6,'MonteCarlo Policy Paths'!$A$2:$I$31,'Monte Carlo_WA Complance Price'!$B60+1,FALSE))</f>
        <v>106.18472717196582</v>
      </c>
      <c r="V60" s="21">
        <f ca="1">IF(V$6&lt;$C60,0,VLOOKUP(V$6,'MonteCarlo Policy Paths'!$A$2:$I$31,'Monte Carlo_WA Complance Price'!$B60+1,FALSE))</f>
        <v>108.36780972271322</v>
      </c>
      <c r="W60" s="21">
        <f ca="1">IF(W$6&lt;$C60,0,VLOOKUP(W$6,'MonteCarlo Policy Paths'!$A$2:$I$31,'Monte Carlo_WA Complance Price'!$B60+1,FALSE))</f>
        <v>110.57648338650839</v>
      </c>
      <c r="X60" s="21">
        <f ca="1">IF(X$6&lt;$C60,0,VLOOKUP(X$6,'MonteCarlo Policy Paths'!$A$2:$I$31,'Monte Carlo_WA Complance Price'!$B60+1,FALSE))</f>
        <v>112.7694544213079</v>
      </c>
      <c r="Y60" s="21">
        <f ca="1">IF(Y$6&lt;$C60,0,VLOOKUP(Y$6,'MonteCarlo Policy Paths'!$A$2:$I$31,'Monte Carlo_WA Complance Price'!$B60+1,FALSE))</f>
        <v>114.98228749612761</v>
      </c>
      <c r="Z60" s="21">
        <f ca="1">IF(Z$6&lt;$C60,0,VLOOKUP(Z$6,'MonteCarlo Policy Paths'!$A$2:$I$31,'Monte Carlo_WA Complance Price'!$B60+1,FALSE))</f>
        <v>117.22345778349788</v>
      </c>
      <c r="AA60" s="21">
        <f ca="1">IF(AA$6&lt;$C60,0,VLOOKUP(AA$6,'MonteCarlo Policy Paths'!$A$2:$I$31,'Monte Carlo_WA Complance Price'!$B60+1,FALSE))</f>
        <v>119.50474742044912</v>
      </c>
      <c r="AB60" s="21">
        <f ca="1">IF(AB$6&lt;$C60,0,VLOOKUP(AB$6,'MonteCarlo Policy Paths'!$A$2:$I$31,'Monte Carlo_WA Complance Price'!$B60+1,FALSE))</f>
        <v>121.83201137782079</v>
      </c>
      <c r="AC60" s="21">
        <f ca="1">IF(AC$6&lt;$C60,0,VLOOKUP(AC$6,'MonteCarlo Policy Paths'!$A$2:$I$31,'Monte Carlo_WA Complance Price'!$B60+1,FALSE))</f>
        <v>124.30483685770574</v>
      </c>
      <c r="AD60" s="21">
        <f ca="1">IF(AD$6&lt;$C60,0,VLOOKUP(AD$6,'MonteCarlo Policy Paths'!$A$2:$I$31,'Monte Carlo_WA Complance Price'!$B60+1,FALSE))</f>
        <v>126.81952160325447</v>
      </c>
      <c r="AE60" s="21">
        <f ca="1">IF(AE$6&lt;$C60,0,VLOOKUP(AE$6,'MonteCarlo Policy Paths'!$A$2:$I$31,'Monte Carlo_WA Complance Price'!$B60+1,FALSE))</f>
        <v>129.37127756316897</v>
      </c>
      <c r="AF60" s="21">
        <f ca="1">IF(AF$6&lt;$C60,0,VLOOKUP(AF$6,'MonteCarlo Policy Paths'!$A$2:$I$31,'Monte Carlo_WA Complance Price'!$B60+1,FALSE))</f>
        <v>131.96243899653103</v>
      </c>
      <c r="AG60" s="22">
        <f ca="1">IF(AG$6&lt;$C60,0,VLOOKUP(AG$6,'MonteCarlo Policy Paths'!$A$2:$I$31,'Monte Carlo_WA Complance Price'!$B60+1,FALSE))</f>
        <v>135.47056479945655</v>
      </c>
      <c r="AI60" s="20">
        <f ca="1">E60*VLOOKUP(AI$6,'Greenhouse Gas Costs Avoided'!$A$2:$I$32,9,FALSE)</f>
        <v>0</v>
      </c>
      <c r="AJ60" s="21">
        <f ca="1">F60*VLOOKUP(AJ$6,'Greenhouse Gas Costs Avoided'!$A$2:$I$32,9,FALSE)</f>
        <v>5.2166744805659615</v>
      </c>
      <c r="AK60" s="21">
        <f ca="1">G60*VLOOKUP(AK$6,'Greenhouse Gas Costs Avoided'!$A$2:$I$32,9,FALSE)</f>
        <v>5.3216023247413169</v>
      </c>
      <c r="AL60" s="21">
        <f ca="1">H60*VLOOKUP(AL$6,'Greenhouse Gas Costs Avoided'!$A$2:$I$32,9,FALSE)</f>
        <v>5.4265301689166732</v>
      </c>
      <c r="AM60" s="21">
        <f ca="1">I60*VLOOKUP(AM$6,'Greenhouse Gas Costs Avoided'!$A$2:$I$32,9,FALSE)</f>
        <v>5.5063320831654474</v>
      </c>
      <c r="AN60" s="21">
        <f ca="1">J60*VLOOKUP(AN$6,'Greenhouse Gas Costs Avoided'!$A$2:$I$32,9,FALSE)</f>
        <v>5.5861339974142208</v>
      </c>
      <c r="AO60" s="21">
        <f ca="1">K60*VLOOKUP(AO$6,'Greenhouse Gas Costs Avoided'!$A$2:$I$32,9,FALSE)</f>
        <v>5.665935911662995</v>
      </c>
      <c r="AP60" s="21">
        <f ca="1">L60*VLOOKUP(AP$6,'Greenhouse Gas Costs Avoided'!$A$2:$I$32,9,FALSE)</f>
        <v>5.7457378259117702</v>
      </c>
      <c r="AQ60" s="21">
        <f ca="1">M60*VLOOKUP(AQ$6,'Greenhouse Gas Costs Avoided'!$A$2:$I$32,9,FALSE)</f>
        <v>5.8255397401605462</v>
      </c>
      <c r="AR60" s="21">
        <f ca="1">N60*VLOOKUP(AR$6,'Greenhouse Gas Costs Avoided'!$A$2:$I$32,9,FALSE)</f>
        <v>5.9053416544093205</v>
      </c>
      <c r="AS60" s="21">
        <f ca="1">O60*VLOOKUP(AS$6,'Greenhouse Gas Costs Avoided'!$A$2:$I$32,9,FALSE)</f>
        <v>5.9851435686580947</v>
      </c>
      <c r="AT60" s="21">
        <f ca="1">P60*VLOOKUP(AT$6,'Greenhouse Gas Costs Avoided'!$A$2:$I$32,9,FALSE)</f>
        <v>6.0649454829068699</v>
      </c>
      <c r="AU60" s="21">
        <f ca="1">Q60*VLOOKUP(AU$6,'Greenhouse Gas Costs Avoided'!$A$2:$I$32,9,FALSE)</f>
        <v>6.1447473971556432</v>
      </c>
      <c r="AV60" s="21">
        <f ca="1">R60*VLOOKUP(AV$6,'Greenhouse Gas Costs Avoided'!$A$2:$I$32,9,FALSE)</f>
        <v>6.327084396109818</v>
      </c>
      <c r="AW60" s="21">
        <f ca="1">S60*VLOOKUP(AW$6,'Greenhouse Gas Costs Avoided'!$A$2:$I$32,9,FALSE)</f>
        <v>6.4576430704410743</v>
      </c>
      <c r="AX60" s="21">
        <f ca="1">T60*VLOOKUP(AX$6,'Greenhouse Gas Costs Avoided'!$A$2:$I$32,9,FALSE)</f>
        <v>6.5911251478821242</v>
      </c>
      <c r="AY60" s="21">
        <f ca="1">U60*VLOOKUP(AY$6,'Greenhouse Gas Costs Avoided'!$A$2:$I$32,9,FALSE)</f>
        <v>6.7268304055597685</v>
      </c>
      <c r="AZ60" s="21">
        <f ca="1">V60*VLOOKUP(AZ$6,'Greenhouse Gas Costs Avoided'!$A$2:$I$32,9,FALSE)</f>
        <v>6.8651292595600424</v>
      </c>
      <c r="BA60" s="21">
        <f ca="1">W60*VLOOKUP(BA$6,'Greenhouse Gas Costs Avoided'!$A$2:$I$32,9,FALSE)</f>
        <v>7.0050493173053994</v>
      </c>
      <c r="BB60" s="21">
        <f ca="1">X60*VLOOKUP(BB$6,'Greenhouse Gas Costs Avoided'!$A$2:$I$32,9,FALSE)</f>
        <v>7.1439746093722221</v>
      </c>
      <c r="BC60" s="21">
        <f ca="1">Y60*VLOOKUP(BC$6,'Greenhouse Gas Costs Avoided'!$A$2:$I$32,9,FALSE)</f>
        <v>7.2841581669004034</v>
      </c>
      <c r="BD60" s="21">
        <f ca="1">Z60*VLOOKUP(BD$6,'Greenhouse Gas Costs Avoided'!$A$2:$I$32,9,FALSE)</f>
        <v>7.426136894299721</v>
      </c>
      <c r="BE60" s="21">
        <f ca="1">AA60*VLOOKUP(BE$6,'Greenhouse Gas Costs Avoided'!$A$2:$I$32,9,FALSE)</f>
        <v>7.5706571930511553</v>
      </c>
      <c r="BF60" s="21">
        <f ca="1">AB60*VLOOKUP(BF$6,'Greenhouse Gas Costs Avoided'!$A$2:$I$32,9,FALSE)</f>
        <v>7.7180899770979394</v>
      </c>
      <c r="BG60" s="21">
        <f ca="1">AC60*VLOOKUP(BG$6,'Greenhouse Gas Costs Avoided'!$A$2:$I$32,9,FALSE)</f>
        <v>7.8747441218959366</v>
      </c>
      <c r="BH60" s="21">
        <f ca="1">AD60*VLOOKUP(BH$6,'Greenhouse Gas Costs Avoided'!$A$2:$I$32,9,FALSE)</f>
        <v>8.0340500621877027</v>
      </c>
      <c r="BI60" s="21">
        <f ca="1">AE60*VLOOKUP(BI$6,'Greenhouse Gas Costs Avoided'!$A$2:$I$32,9,FALSE)</f>
        <v>8.1957044736636782</v>
      </c>
      <c r="BJ60" s="21">
        <f ca="1">AF60*VLOOKUP(BJ$6,'Greenhouse Gas Costs Avoided'!$A$2:$I$32,9,FALSE)</f>
        <v>8.3598552322508848</v>
      </c>
      <c r="BK60" s="22">
        <f ca="1">AG60*VLOOKUP(BK$6,'Greenhouse Gas Costs Avoided'!$A$2:$I$32,9,FALSE)</f>
        <v>8.5820959249206545</v>
      </c>
    </row>
    <row r="61" spans="1:63" x14ac:dyDescent="0.35">
      <c r="A61" s="11">
        <v>55</v>
      </c>
      <c r="B61" s="12">
        <f t="shared" ca="1" si="0"/>
        <v>1</v>
      </c>
      <c r="C61" s="13">
        <f t="shared" ca="1" si="1"/>
        <v>2023</v>
      </c>
      <c r="E61" s="20">
        <f ca="1">IF(E$6&lt;$C61,0,VLOOKUP(E$6,'MonteCarlo Policy Paths'!$A$2:$I$31,'Monte Carlo_WA Complance Price'!$B61+1,FALSE))</f>
        <v>0</v>
      </c>
      <c r="F61" s="21">
        <f ca="1">IF(F$6&lt;$C61,0,VLOOKUP(F$6,'MonteCarlo Policy Paths'!$A$2:$I$31,'Monte Carlo_WA Complance Price'!$B61+1,FALSE))</f>
        <v>82.346532180449415</v>
      </c>
      <c r="G61" s="21">
        <f ca="1">IF(G$6&lt;$C61,0,VLOOKUP(G$6,'MonteCarlo Policy Paths'!$A$2:$I$31,'Monte Carlo_WA Complance Price'!$B61+1,FALSE))</f>
        <v>84.002844861871253</v>
      </c>
      <c r="H61" s="21">
        <f ca="1">IF(H$6&lt;$C61,0,VLOOKUP(H$6,'MonteCarlo Policy Paths'!$A$2:$I$31,'Monte Carlo_WA Complance Price'!$B61+1,FALSE))</f>
        <v>85.659157543293105</v>
      </c>
      <c r="I61" s="21">
        <f ca="1">IF(I$6&lt;$C61,0,VLOOKUP(I$6,'MonteCarlo Policy Paths'!$A$2:$I$31,'Monte Carlo_WA Complance Price'!$B61+1,FALSE))</f>
        <v>86.918851036576825</v>
      </c>
      <c r="J61" s="21">
        <f ca="1">IF(J$6&lt;$C61,0,VLOOKUP(J$6,'MonteCarlo Policy Paths'!$A$2:$I$31,'Monte Carlo_WA Complance Price'!$B61+1,FALSE))</f>
        <v>88.178544529860531</v>
      </c>
      <c r="K61" s="21">
        <f ca="1">IF(K$6&lt;$C61,0,VLOOKUP(K$6,'MonteCarlo Policy Paths'!$A$2:$I$31,'Monte Carlo_WA Complance Price'!$B61+1,FALSE))</f>
        <v>89.438238023144251</v>
      </c>
      <c r="L61" s="21">
        <f ca="1">IF(L$6&lt;$C61,0,VLOOKUP(L$6,'MonteCarlo Policy Paths'!$A$2:$I$31,'Monte Carlo_WA Complance Price'!$B61+1,FALSE))</f>
        <v>90.697931516427971</v>
      </c>
      <c r="M61" s="21">
        <f ca="1">IF(M$6&lt;$C61,0,VLOOKUP(M$6,'MonteCarlo Policy Paths'!$A$2:$I$31,'Monte Carlo_WA Complance Price'!$B61+1,FALSE))</f>
        <v>91.95762500971172</v>
      </c>
      <c r="N61" s="21">
        <f ca="1">IF(N$6&lt;$C61,0,VLOOKUP(N$6,'MonteCarlo Policy Paths'!$A$2:$I$31,'Monte Carlo_WA Complance Price'!$B61+1,FALSE))</f>
        <v>93.21731850299544</v>
      </c>
      <c r="O61" s="21">
        <f ca="1">IF(O$6&lt;$C61,0,VLOOKUP(O$6,'MonteCarlo Policy Paths'!$A$2:$I$31,'Monte Carlo_WA Complance Price'!$B61+1,FALSE))</f>
        <v>94.47701199627916</v>
      </c>
      <c r="P61" s="21">
        <f ca="1">IF(P$6&lt;$C61,0,VLOOKUP(P$6,'MonteCarlo Policy Paths'!$A$2:$I$31,'Monte Carlo_WA Complance Price'!$B61+1,FALSE))</f>
        <v>95.73670548956288</v>
      </c>
      <c r="Q61" s="21">
        <f ca="1">IF(Q$6&lt;$C61,0,VLOOKUP(Q$6,'MonteCarlo Policy Paths'!$A$2:$I$31,'Monte Carlo_WA Complance Price'!$B61+1,FALSE))</f>
        <v>96.996398982846586</v>
      </c>
      <c r="R61" s="21">
        <f ca="1">IF(R$6&lt;$C61,0,VLOOKUP(R$6,'MonteCarlo Policy Paths'!$A$2:$I$31,'Monte Carlo_WA Complance Price'!$B61+1,FALSE))</f>
        <v>98.25609247613032</v>
      </c>
      <c r="S61" s="21">
        <f ca="1">IF(S$6&lt;$C61,0,VLOOKUP(S$6,'MonteCarlo Policy Paths'!$A$2:$I$31,'Monte Carlo_WA Complance Price'!$B61+1,FALSE))</f>
        <v>99.65157958594628</v>
      </c>
      <c r="T61" s="21">
        <f ca="1">IF(T$6&lt;$C61,0,VLOOKUP(T$6,'MonteCarlo Policy Paths'!$A$2:$I$31,'Monte Carlo_WA Complance Price'!$B61+1,FALSE))</f>
        <v>101.04706669576224</v>
      </c>
      <c r="U61" s="21">
        <f ca="1">IF(U$6&lt;$C61,0,VLOOKUP(U$6,'MonteCarlo Policy Paths'!$A$2:$I$31,'Monte Carlo_WA Complance Price'!$B61+1,FALSE))</f>
        <v>102.4425538055782</v>
      </c>
      <c r="V61" s="21">
        <f ca="1">IF(V$6&lt;$C61,0,VLOOKUP(V$6,'MonteCarlo Policy Paths'!$A$2:$I$31,'Monte Carlo_WA Complance Price'!$B61+1,FALSE))</f>
        <v>103.83804091539416</v>
      </c>
      <c r="W61" s="21">
        <f ca="1">IF(W$6&lt;$C61,0,VLOOKUP(W$6,'MonteCarlo Policy Paths'!$A$2:$I$31,'Monte Carlo_WA Complance Price'!$B61+1,FALSE))</f>
        <v>105.23352802521011</v>
      </c>
      <c r="X61" s="21">
        <f ca="1">IF(X$6&lt;$C61,0,VLOOKUP(X$6,'MonteCarlo Policy Paths'!$A$2:$I$31,'Monte Carlo_WA Complance Price'!$B61+1,FALSE))</f>
        <v>106.47156953138905</v>
      </c>
      <c r="Y61" s="21">
        <f ca="1">IF(Y$6&lt;$C61,0,VLOOKUP(Y$6,'MonteCarlo Policy Paths'!$A$2:$I$31,'Monte Carlo_WA Complance Price'!$B61+1,FALSE))</f>
        <v>107.709611037568</v>
      </c>
      <c r="Z61" s="21">
        <f ca="1">IF(Z$6&lt;$C61,0,VLOOKUP(Z$6,'MonteCarlo Policy Paths'!$A$2:$I$31,'Monte Carlo_WA Complance Price'!$B61+1,FALSE))</f>
        <v>108.94765254374694</v>
      </c>
      <c r="AA61" s="21">
        <f ca="1">IF(AA$6&lt;$C61,0,VLOOKUP(AA$6,'MonteCarlo Policy Paths'!$A$2:$I$31,'Monte Carlo_WA Complance Price'!$B61+1,FALSE))</f>
        <v>110.18569404992589</v>
      </c>
      <c r="AB61" s="21">
        <f ca="1">IF(AB$6&lt;$C61,0,VLOOKUP(AB$6,'MonteCarlo Policy Paths'!$A$2:$I$31,'Monte Carlo_WA Complance Price'!$B61+1,FALSE))</f>
        <v>111.42373555610482</v>
      </c>
      <c r="AC61" s="21">
        <f ca="1">IF(AC$6&lt;$C61,0,VLOOKUP(AC$6,'MonteCarlo Policy Paths'!$A$2:$I$31,'Monte Carlo_WA Complance Price'!$B61+1,FALSE))</f>
        <v>112.86811731331359</v>
      </c>
      <c r="AD61" s="21">
        <f ca="1">IF(AD$6&lt;$C61,0,VLOOKUP(AD$6,'MonteCarlo Policy Paths'!$A$2:$I$31,'Monte Carlo_WA Complance Price'!$B61+1,FALSE))</f>
        <v>114.31249907052236</v>
      </c>
      <c r="AE61" s="21">
        <f ca="1">IF(AE$6&lt;$C61,0,VLOOKUP(AE$6,'MonteCarlo Policy Paths'!$A$2:$I$31,'Monte Carlo_WA Complance Price'!$B61+1,FALSE))</f>
        <v>115.75688082773114</v>
      </c>
      <c r="AF61" s="21">
        <f ca="1">IF(AF$6&lt;$C61,0,VLOOKUP(AF$6,'MonteCarlo Policy Paths'!$A$2:$I$31,'Monte Carlo_WA Complance Price'!$B61+1,FALSE))</f>
        <v>117.20126258493991</v>
      </c>
      <c r="AG61" s="22">
        <f ca="1">IF(AG$6&lt;$C61,0,VLOOKUP(AG$6,'MonteCarlo Policy Paths'!$A$2:$I$31,'Monte Carlo_WA Complance Price'!$B61+1,FALSE))</f>
        <v>118.64564434214866</v>
      </c>
      <c r="AI61" s="20">
        <f ca="1">E61*VLOOKUP(AI$6,'Greenhouse Gas Costs Avoided'!$A$2:$I$32,9,FALSE)</f>
        <v>0</v>
      </c>
      <c r="AJ61" s="21">
        <f ca="1">F61*VLOOKUP(AJ$6,'Greenhouse Gas Costs Avoided'!$A$2:$I$32,9,FALSE)</f>
        <v>5.2166744805659615</v>
      </c>
      <c r="AK61" s="21">
        <f ca="1">G61*VLOOKUP(AK$6,'Greenhouse Gas Costs Avoided'!$A$2:$I$32,9,FALSE)</f>
        <v>5.3216023247413169</v>
      </c>
      <c r="AL61" s="21">
        <f ca="1">H61*VLOOKUP(AL$6,'Greenhouse Gas Costs Avoided'!$A$2:$I$32,9,FALSE)</f>
        <v>5.4265301689166732</v>
      </c>
      <c r="AM61" s="21">
        <f ca="1">I61*VLOOKUP(AM$6,'Greenhouse Gas Costs Avoided'!$A$2:$I$32,9,FALSE)</f>
        <v>5.5063320831654474</v>
      </c>
      <c r="AN61" s="21">
        <f ca="1">J61*VLOOKUP(AN$6,'Greenhouse Gas Costs Avoided'!$A$2:$I$32,9,FALSE)</f>
        <v>5.5861339974142208</v>
      </c>
      <c r="AO61" s="21">
        <f ca="1">K61*VLOOKUP(AO$6,'Greenhouse Gas Costs Avoided'!$A$2:$I$32,9,FALSE)</f>
        <v>5.665935911662995</v>
      </c>
      <c r="AP61" s="21">
        <f ca="1">L61*VLOOKUP(AP$6,'Greenhouse Gas Costs Avoided'!$A$2:$I$32,9,FALSE)</f>
        <v>5.7457378259117702</v>
      </c>
      <c r="AQ61" s="21">
        <f ca="1">M61*VLOOKUP(AQ$6,'Greenhouse Gas Costs Avoided'!$A$2:$I$32,9,FALSE)</f>
        <v>5.8255397401605462</v>
      </c>
      <c r="AR61" s="21">
        <f ca="1">N61*VLOOKUP(AR$6,'Greenhouse Gas Costs Avoided'!$A$2:$I$32,9,FALSE)</f>
        <v>5.9053416544093205</v>
      </c>
      <c r="AS61" s="21">
        <f ca="1">O61*VLOOKUP(AS$6,'Greenhouse Gas Costs Avoided'!$A$2:$I$32,9,FALSE)</f>
        <v>5.9851435686580947</v>
      </c>
      <c r="AT61" s="21">
        <f ca="1">P61*VLOOKUP(AT$6,'Greenhouse Gas Costs Avoided'!$A$2:$I$32,9,FALSE)</f>
        <v>6.0649454829068699</v>
      </c>
      <c r="AU61" s="21">
        <f ca="1">Q61*VLOOKUP(AU$6,'Greenhouse Gas Costs Avoided'!$A$2:$I$32,9,FALSE)</f>
        <v>6.1447473971556432</v>
      </c>
      <c r="AV61" s="21">
        <f ca="1">R61*VLOOKUP(AV$6,'Greenhouse Gas Costs Avoided'!$A$2:$I$32,9,FALSE)</f>
        <v>6.2245493114044184</v>
      </c>
      <c r="AW61" s="21">
        <f ca="1">S61*VLOOKUP(AW$6,'Greenhouse Gas Costs Avoided'!$A$2:$I$32,9,FALSE)</f>
        <v>6.312953786990386</v>
      </c>
      <c r="AX61" s="21">
        <f ca="1">T61*VLOOKUP(AX$6,'Greenhouse Gas Costs Avoided'!$A$2:$I$32,9,FALSE)</f>
        <v>6.4013582625763545</v>
      </c>
      <c r="AY61" s="21">
        <f ca="1">U61*VLOOKUP(AY$6,'Greenhouse Gas Costs Avoided'!$A$2:$I$32,9,FALSE)</f>
        <v>6.4897627381623222</v>
      </c>
      <c r="AZ61" s="21">
        <f ca="1">V61*VLOOKUP(AZ$6,'Greenhouse Gas Costs Avoided'!$A$2:$I$32,9,FALSE)</f>
        <v>6.5781672137482907</v>
      </c>
      <c r="BA61" s="21">
        <f ca="1">W61*VLOOKUP(BA$6,'Greenhouse Gas Costs Avoided'!$A$2:$I$32,9,FALSE)</f>
        <v>6.6665716893342575</v>
      </c>
      <c r="BB61" s="21">
        <f ca="1">X61*VLOOKUP(BB$6,'Greenhouse Gas Costs Avoided'!$A$2:$I$32,9,FALSE)</f>
        <v>6.7450019445028957</v>
      </c>
      <c r="BC61" s="21">
        <f ca="1">Y61*VLOOKUP(BC$6,'Greenhouse Gas Costs Avoided'!$A$2:$I$32,9,FALSE)</f>
        <v>6.8234321996715348</v>
      </c>
      <c r="BD61" s="21">
        <f ca="1">Z61*VLOOKUP(BD$6,'Greenhouse Gas Costs Avoided'!$A$2:$I$32,9,FALSE)</f>
        <v>6.901862454840173</v>
      </c>
      <c r="BE61" s="21">
        <f ca="1">AA61*VLOOKUP(BE$6,'Greenhouse Gas Costs Avoided'!$A$2:$I$32,9,FALSE)</f>
        <v>6.9802927100088112</v>
      </c>
      <c r="BF61" s="21">
        <f ca="1">AB61*VLOOKUP(BF$6,'Greenhouse Gas Costs Avoided'!$A$2:$I$32,9,FALSE)</f>
        <v>7.0587229651774486</v>
      </c>
      <c r="BG61" s="21">
        <f ca="1">AC61*VLOOKUP(BG$6,'Greenhouse Gas Costs Avoided'!$A$2:$I$32,9,FALSE)</f>
        <v>7.1502249295408609</v>
      </c>
      <c r="BH61" s="21">
        <f ca="1">AD61*VLOOKUP(BH$6,'Greenhouse Gas Costs Avoided'!$A$2:$I$32,9,FALSE)</f>
        <v>7.2417268939042723</v>
      </c>
      <c r="BI61" s="21">
        <f ca="1">AE61*VLOOKUP(BI$6,'Greenhouse Gas Costs Avoided'!$A$2:$I$32,9,FALSE)</f>
        <v>7.3332288582676846</v>
      </c>
      <c r="BJ61" s="21">
        <f ca="1">AF61*VLOOKUP(BJ$6,'Greenhouse Gas Costs Avoided'!$A$2:$I$32,9,FALSE)</f>
        <v>7.424730822631096</v>
      </c>
      <c r="BK61" s="22">
        <f ca="1">AG61*VLOOKUP(BK$6,'Greenhouse Gas Costs Avoided'!$A$2:$I$32,9,FALSE)</f>
        <v>7.5162327869945065</v>
      </c>
    </row>
    <row r="62" spans="1:63" x14ac:dyDescent="0.35">
      <c r="A62" s="11">
        <v>56</v>
      </c>
      <c r="B62" s="12">
        <f t="shared" ca="1" si="0"/>
        <v>2</v>
      </c>
      <c r="C62" s="13">
        <f t="shared" ca="1" si="1"/>
        <v>2023</v>
      </c>
      <c r="E62" s="20">
        <f ca="1">IF(E$6&lt;$C62,0,VLOOKUP(E$6,'MonteCarlo Policy Paths'!$A$2:$I$31,'Monte Carlo_WA Complance Price'!$B62+1,FALSE))</f>
        <v>0</v>
      </c>
      <c r="F62" s="21">
        <f ca="1">IF(F$6&lt;$C62,0,VLOOKUP(F$6,'MonteCarlo Policy Paths'!$A$2:$I$31,'Monte Carlo_WA Complance Price'!$B62+1,FALSE))</f>
        <v>82.346532180449415</v>
      </c>
      <c r="G62" s="21">
        <f ca="1">IF(G$6&lt;$C62,0,VLOOKUP(G$6,'MonteCarlo Policy Paths'!$A$2:$I$31,'Monte Carlo_WA Complance Price'!$B62+1,FALSE))</f>
        <v>84.002844861871253</v>
      </c>
      <c r="H62" s="21">
        <f ca="1">IF(H$6&lt;$C62,0,VLOOKUP(H$6,'MonteCarlo Policy Paths'!$A$2:$I$31,'Monte Carlo_WA Complance Price'!$B62+1,FALSE))</f>
        <v>85.659157543293105</v>
      </c>
      <c r="I62" s="21">
        <f ca="1">IF(I$6&lt;$C62,0,VLOOKUP(I$6,'MonteCarlo Policy Paths'!$A$2:$I$31,'Monte Carlo_WA Complance Price'!$B62+1,FALSE))</f>
        <v>86.918851036576825</v>
      </c>
      <c r="J62" s="21">
        <f ca="1">IF(J$6&lt;$C62,0,VLOOKUP(J$6,'MonteCarlo Policy Paths'!$A$2:$I$31,'Monte Carlo_WA Complance Price'!$B62+1,FALSE))</f>
        <v>88.178544529860531</v>
      </c>
      <c r="K62" s="21">
        <f ca="1">IF(K$6&lt;$C62,0,VLOOKUP(K$6,'MonteCarlo Policy Paths'!$A$2:$I$31,'Monte Carlo_WA Complance Price'!$B62+1,FALSE))</f>
        <v>89.438238023144251</v>
      </c>
      <c r="L62" s="21">
        <f ca="1">IF(L$6&lt;$C62,0,VLOOKUP(L$6,'MonteCarlo Policy Paths'!$A$2:$I$31,'Monte Carlo_WA Complance Price'!$B62+1,FALSE))</f>
        <v>90.697931516427971</v>
      </c>
      <c r="M62" s="21">
        <f ca="1">IF(M$6&lt;$C62,0,VLOOKUP(M$6,'MonteCarlo Policy Paths'!$A$2:$I$31,'Monte Carlo_WA Complance Price'!$B62+1,FALSE))</f>
        <v>91.95762500971172</v>
      </c>
      <c r="N62" s="21">
        <f ca="1">IF(N$6&lt;$C62,0,VLOOKUP(N$6,'MonteCarlo Policy Paths'!$A$2:$I$31,'Monte Carlo_WA Complance Price'!$B62+1,FALSE))</f>
        <v>93.21731850299544</v>
      </c>
      <c r="O62" s="21">
        <f ca="1">IF(O$6&lt;$C62,0,VLOOKUP(O$6,'MonteCarlo Policy Paths'!$A$2:$I$31,'Monte Carlo_WA Complance Price'!$B62+1,FALSE))</f>
        <v>94.47701199627916</v>
      </c>
      <c r="P62" s="21">
        <f ca="1">IF(P$6&lt;$C62,0,VLOOKUP(P$6,'MonteCarlo Policy Paths'!$A$2:$I$31,'Monte Carlo_WA Complance Price'!$B62+1,FALSE))</f>
        <v>95.73670548956288</v>
      </c>
      <c r="Q62" s="21">
        <f ca="1">IF(Q$6&lt;$C62,0,VLOOKUP(Q$6,'MonteCarlo Policy Paths'!$A$2:$I$31,'Monte Carlo_WA Complance Price'!$B62+1,FALSE))</f>
        <v>96.996398982846586</v>
      </c>
      <c r="R62" s="21">
        <f ca="1">IF(R$6&lt;$C62,0,VLOOKUP(R$6,'MonteCarlo Policy Paths'!$A$2:$I$31,'Monte Carlo_WA Complance Price'!$B62+1,FALSE))</f>
        <v>98.25609247613032</v>
      </c>
      <c r="S62" s="21">
        <f ca="1">IF(S$6&lt;$C62,0,VLOOKUP(S$6,'MonteCarlo Policy Paths'!$A$2:$I$31,'Monte Carlo_WA Complance Price'!$B62+1,FALSE))</f>
        <v>99.65157958594628</v>
      </c>
      <c r="T62" s="21">
        <f ca="1">IF(T$6&lt;$C62,0,VLOOKUP(T$6,'MonteCarlo Policy Paths'!$A$2:$I$31,'Monte Carlo_WA Complance Price'!$B62+1,FALSE))</f>
        <v>101.04706669576224</v>
      </c>
      <c r="U62" s="21">
        <f ca="1">IF(U$6&lt;$C62,0,VLOOKUP(U$6,'MonteCarlo Policy Paths'!$A$2:$I$31,'Monte Carlo_WA Complance Price'!$B62+1,FALSE))</f>
        <v>102.4425538055782</v>
      </c>
      <c r="V62" s="21">
        <f ca="1">IF(V$6&lt;$C62,0,VLOOKUP(V$6,'MonteCarlo Policy Paths'!$A$2:$I$31,'Monte Carlo_WA Complance Price'!$B62+1,FALSE))</f>
        <v>103.83804091539416</v>
      </c>
      <c r="W62" s="21">
        <f ca="1">IF(W$6&lt;$C62,0,VLOOKUP(W$6,'MonteCarlo Policy Paths'!$A$2:$I$31,'Monte Carlo_WA Complance Price'!$B62+1,FALSE))</f>
        <v>105.23352802521011</v>
      </c>
      <c r="X62" s="21">
        <f ca="1">IF(X$6&lt;$C62,0,VLOOKUP(X$6,'MonteCarlo Policy Paths'!$A$2:$I$31,'Monte Carlo_WA Complance Price'!$B62+1,FALSE))</f>
        <v>106.47156953138905</v>
      </c>
      <c r="Y62" s="21">
        <f ca="1">IF(Y$6&lt;$C62,0,VLOOKUP(Y$6,'MonteCarlo Policy Paths'!$A$2:$I$31,'Monte Carlo_WA Complance Price'!$B62+1,FALSE))</f>
        <v>107.709611037568</v>
      </c>
      <c r="Z62" s="21">
        <f ca="1">IF(Z$6&lt;$C62,0,VLOOKUP(Z$6,'MonteCarlo Policy Paths'!$A$2:$I$31,'Monte Carlo_WA Complance Price'!$B62+1,FALSE))</f>
        <v>108.94765254374694</v>
      </c>
      <c r="AA62" s="21">
        <f ca="1">IF(AA$6&lt;$C62,0,VLOOKUP(AA$6,'MonteCarlo Policy Paths'!$A$2:$I$31,'Monte Carlo_WA Complance Price'!$B62+1,FALSE))</f>
        <v>110.18569404992589</v>
      </c>
      <c r="AB62" s="21">
        <f ca="1">IF(AB$6&lt;$C62,0,VLOOKUP(AB$6,'MonteCarlo Policy Paths'!$A$2:$I$31,'Monte Carlo_WA Complance Price'!$B62+1,FALSE))</f>
        <v>111.42373555610482</v>
      </c>
      <c r="AC62" s="21">
        <f ca="1">IF(AC$6&lt;$C62,0,VLOOKUP(AC$6,'MonteCarlo Policy Paths'!$A$2:$I$31,'Monte Carlo_WA Complance Price'!$B62+1,FALSE))</f>
        <v>112.86811731331359</v>
      </c>
      <c r="AD62" s="21">
        <f ca="1">IF(AD$6&lt;$C62,0,VLOOKUP(AD$6,'MonteCarlo Policy Paths'!$A$2:$I$31,'Monte Carlo_WA Complance Price'!$B62+1,FALSE))</f>
        <v>114.31249907052236</v>
      </c>
      <c r="AE62" s="21">
        <f ca="1">IF(AE$6&lt;$C62,0,VLOOKUP(AE$6,'MonteCarlo Policy Paths'!$A$2:$I$31,'Monte Carlo_WA Complance Price'!$B62+1,FALSE))</f>
        <v>115.75688082773114</v>
      </c>
      <c r="AF62" s="21">
        <f ca="1">IF(AF$6&lt;$C62,0,VLOOKUP(AF$6,'MonteCarlo Policy Paths'!$A$2:$I$31,'Monte Carlo_WA Complance Price'!$B62+1,FALSE))</f>
        <v>117.20126258493991</v>
      </c>
      <c r="AG62" s="22">
        <f ca="1">IF(AG$6&lt;$C62,0,VLOOKUP(AG$6,'MonteCarlo Policy Paths'!$A$2:$I$31,'Monte Carlo_WA Complance Price'!$B62+1,FALSE))</f>
        <v>120.41827982173916</v>
      </c>
      <c r="AI62" s="20">
        <f ca="1">E62*VLOOKUP(AI$6,'Greenhouse Gas Costs Avoided'!$A$2:$I$32,9,FALSE)</f>
        <v>0</v>
      </c>
      <c r="AJ62" s="21">
        <f ca="1">F62*VLOOKUP(AJ$6,'Greenhouse Gas Costs Avoided'!$A$2:$I$32,9,FALSE)</f>
        <v>5.2166744805659615</v>
      </c>
      <c r="AK62" s="21">
        <f ca="1">G62*VLOOKUP(AK$6,'Greenhouse Gas Costs Avoided'!$A$2:$I$32,9,FALSE)</f>
        <v>5.3216023247413169</v>
      </c>
      <c r="AL62" s="21">
        <f ca="1">H62*VLOOKUP(AL$6,'Greenhouse Gas Costs Avoided'!$A$2:$I$32,9,FALSE)</f>
        <v>5.4265301689166732</v>
      </c>
      <c r="AM62" s="21">
        <f ca="1">I62*VLOOKUP(AM$6,'Greenhouse Gas Costs Avoided'!$A$2:$I$32,9,FALSE)</f>
        <v>5.5063320831654474</v>
      </c>
      <c r="AN62" s="21">
        <f ca="1">J62*VLOOKUP(AN$6,'Greenhouse Gas Costs Avoided'!$A$2:$I$32,9,FALSE)</f>
        <v>5.5861339974142208</v>
      </c>
      <c r="AO62" s="21">
        <f ca="1">K62*VLOOKUP(AO$6,'Greenhouse Gas Costs Avoided'!$A$2:$I$32,9,FALSE)</f>
        <v>5.665935911662995</v>
      </c>
      <c r="AP62" s="21">
        <f ca="1">L62*VLOOKUP(AP$6,'Greenhouse Gas Costs Avoided'!$A$2:$I$32,9,FALSE)</f>
        <v>5.7457378259117702</v>
      </c>
      <c r="AQ62" s="21">
        <f ca="1">M62*VLOOKUP(AQ$6,'Greenhouse Gas Costs Avoided'!$A$2:$I$32,9,FALSE)</f>
        <v>5.8255397401605462</v>
      </c>
      <c r="AR62" s="21">
        <f ca="1">N62*VLOOKUP(AR$6,'Greenhouse Gas Costs Avoided'!$A$2:$I$32,9,FALSE)</f>
        <v>5.9053416544093205</v>
      </c>
      <c r="AS62" s="21">
        <f ca="1">O62*VLOOKUP(AS$6,'Greenhouse Gas Costs Avoided'!$A$2:$I$32,9,FALSE)</f>
        <v>5.9851435686580947</v>
      </c>
      <c r="AT62" s="21">
        <f ca="1">P62*VLOOKUP(AT$6,'Greenhouse Gas Costs Avoided'!$A$2:$I$32,9,FALSE)</f>
        <v>6.0649454829068699</v>
      </c>
      <c r="AU62" s="21">
        <f ca="1">Q62*VLOOKUP(AU$6,'Greenhouse Gas Costs Avoided'!$A$2:$I$32,9,FALSE)</f>
        <v>6.1447473971556432</v>
      </c>
      <c r="AV62" s="21">
        <f ca="1">R62*VLOOKUP(AV$6,'Greenhouse Gas Costs Avoided'!$A$2:$I$32,9,FALSE)</f>
        <v>6.2245493114044184</v>
      </c>
      <c r="AW62" s="21">
        <f ca="1">S62*VLOOKUP(AW$6,'Greenhouse Gas Costs Avoided'!$A$2:$I$32,9,FALSE)</f>
        <v>6.312953786990386</v>
      </c>
      <c r="AX62" s="21">
        <f ca="1">T62*VLOOKUP(AX$6,'Greenhouse Gas Costs Avoided'!$A$2:$I$32,9,FALSE)</f>
        <v>6.4013582625763545</v>
      </c>
      <c r="AY62" s="21">
        <f ca="1">U62*VLOOKUP(AY$6,'Greenhouse Gas Costs Avoided'!$A$2:$I$32,9,FALSE)</f>
        <v>6.4897627381623222</v>
      </c>
      <c r="AZ62" s="21">
        <f ca="1">V62*VLOOKUP(AZ$6,'Greenhouse Gas Costs Avoided'!$A$2:$I$32,9,FALSE)</f>
        <v>6.5781672137482907</v>
      </c>
      <c r="BA62" s="21">
        <f ca="1">W62*VLOOKUP(BA$6,'Greenhouse Gas Costs Avoided'!$A$2:$I$32,9,FALSE)</f>
        <v>6.6665716893342575</v>
      </c>
      <c r="BB62" s="21">
        <f ca="1">X62*VLOOKUP(BB$6,'Greenhouse Gas Costs Avoided'!$A$2:$I$32,9,FALSE)</f>
        <v>6.7450019445028957</v>
      </c>
      <c r="BC62" s="21">
        <f ca="1">Y62*VLOOKUP(BC$6,'Greenhouse Gas Costs Avoided'!$A$2:$I$32,9,FALSE)</f>
        <v>6.8234321996715348</v>
      </c>
      <c r="BD62" s="21">
        <f ca="1">Z62*VLOOKUP(BD$6,'Greenhouse Gas Costs Avoided'!$A$2:$I$32,9,FALSE)</f>
        <v>6.901862454840173</v>
      </c>
      <c r="BE62" s="21">
        <f ca="1">AA62*VLOOKUP(BE$6,'Greenhouse Gas Costs Avoided'!$A$2:$I$32,9,FALSE)</f>
        <v>6.9802927100088112</v>
      </c>
      <c r="BF62" s="21">
        <f ca="1">AB62*VLOOKUP(BF$6,'Greenhouse Gas Costs Avoided'!$A$2:$I$32,9,FALSE)</f>
        <v>7.0587229651774486</v>
      </c>
      <c r="BG62" s="21">
        <f ca="1">AC62*VLOOKUP(BG$6,'Greenhouse Gas Costs Avoided'!$A$2:$I$32,9,FALSE)</f>
        <v>7.1502249295408609</v>
      </c>
      <c r="BH62" s="21">
        <f ca="1">AD62*VLOOKUP(BH$6,'Greenhouse Gas Costs Avoided'!$A$2:$I$32,9,FALSE)</f>
        <v>7.2417268939042723</v>
      </c>
      <c r="BI62" s="21">
        <f ca="1">AE62*VLOOKUP(BI$6,'Greenhouse Gas Costs Avoided'!$A$2:$I$32,9,FALSE)</f>
        <v>7.3332288582676846</v>
      </c>
      <c r="BJ62" s="21">
        <f ca="1">AF62*VLOOKUP(BJ$6,'Greenhouse Gas Costs Avoided'!$A$2:$I$32,9,FALSE)</f>
        <v>7.424730822631096</v>
      </c>
      <c r="BK62" s="22">
        <f ca="1">AG62*VLOOKUP(BK$6,'Greenhouse Gas Costs Avoided'!$A$2:$I$32,9,FALSE)</f>
        <v>7.6285297110405814</v>
      </c>
    </row>
    <row r="63" spans="1:63" x14ac:dyDescent="0.35">
      <c r="A63" s="11">
        <v>57</v>
      </c>
      <c r="B63" s="12">
        <f t="shared" ca="1" si="0"/>
        <v>1</v>
      </c>
      <c r="C63" s="13">
        <f t="shared" ca="1" si="1"/>
        <v>2023</v>
      </c>
      <c r="E63" s="20">
        <f ca="1">IF(E$6&lt;$C63,0,VLOOKUP(E$6,'MonteCarlo Policy Paths'!$A$2:$I$31,'Monte Carlo_WA Complance Price'!$B63+1,FALSE))</f>
        <v>0</v>
      </c>
      <c r="F63" s="21">
        <f ca="1">IF(F$6&lt;$C63,0,VLOOKUP(F$6,'MonteCarlo Policy Paths'!$A$2:$I$31,'Monte Carlo_WA Complance Price'!$B63+1,FALSE))</f>
        <v>82.346532180449415</v>
      </c>
      <c r="G63" s="21">
        <f ca="1">IF(G$6&lt;$C63,0,VLOOKUP(G$6,'MonteCarlo Policy Paths'!$A$2:$I$31,'Monte Carlo_WA Complance Price'!$B63+1,FALSE))</f>
        <v>84.002844861871253</v>
      </c>
      <c r="H63" s="21">
        <f ca="1">IF(H$6&lt;$C63,0,VLOOKUP(H$6,'MonteCarlo Policy Paths'!$A$2:$I$31,'Monte Carlo_WA Complance Price'!$B63+1,FALSE))</f>
        <v>85.659157543293105</v>
      </c>
      <c r="I63" s="21">
        <f ca="1">IF(I$6&lt;$C63,0,VLOOKUP(I$6,'MonteCarlo Policy Paths'!$A$2:$I$31,'Monte Carlo_WA Complance Price'!$B63+1,FALSE))</f>
        <v>86.918851036576825</v>
      </c>
      <c r="J63" s="21">
        <f ca="1">IF(J$6&lt;$C63,0,VLOOKUP(J$6,'MonteCarlo Policy Paths'!$A$2:$I$31,'Monte Carlo_WA Complance Price'!$B63+1,FALSE))</f>
        <v>88.178544529860531</v>
      </c>
      <c r="K63" s="21">
        <f ca="1">IF(K$6&lt;$C63,0,VLOOKUP(K$6,'MonteCarlo Policy Paths'!$A$2:$I$31,'Monte Carlo_WA Complance Price'!$B63+1,FALSE))</f>
        <v>89.438238023144251</v>
      </c>
      <c r="L63" s="21">
        <f ca="1">IF(L$6&lt;$C63,0,VLOOKUP(L$6,'MonteCarlo Policy Paths'!$A$2:$I$31,'Monte Carlo_WA Complance Price'!$B63+1,FALSE))</f>
        <v>90.697931516427971</v>
      </c>
      <c r="M63" s="21">
        <f ca="1">IF(M$6&lt;$C63,0,VLOOKUP(M$6,'MonteCarlo Policy Paths'!$A$2:$I$31,'Monte Carlo_WA Complance Price'!$B63+1,FALSE))</f>
        <v>91.95762500971172</v>
      </c>
      <c r="N63" s="21">
        <f ca="1">IF(N$6&lt;$C63,0,VLOOKUP(N$6,'MonteCarlo Policy Paths'!$A$2:$I$31,'Monte Carlo_WA Complance Price'!$B63+1,FALSE))</f>
        <v>93.21731850299544</v>
      </c>
      <c r="O63" s="21">
        <f ca="1">IF(O$6&lt;$C63,0,VLOOKUP(O$6,'MonteCarlo Policy Paths'!$A$2:$I$31,'Monte Carlo_WA Complance Price'!$B63+1,FALSE))</f>
        <v>94.47701199627916</v>
      </c>
      <c r="P63" s="21">
        <f ca="1">IF(P$6&lt;$C63,0,VLOOKUP(P$6,'MonteCarlo Policy Paths'!$A$2:$I$31,'Monte Carlo_WA Complance Price'!$B63+1,FALSE))</f>
        <v>95.73670548956288</v>
      </c>
      <c r="Q63" s="21">
        <f ca="1">IF(Q$6&lt;$C63,0,VLOOKUP(Q$6,'MonteCarlo Policy Paths'!$A$2:$I$31,'Monte Carlo_WA Complance Price'!$B63+1,FALSE))</f>
        <v>96.996398982846586</v>
      </c>
      <c r="R63" s="21">
        <f ca="1">IF(R$6&lt;$C63,0,VLOOKUP(R$6,'MonteCarlo Policy Paths'!$A$2:$I$31,'Monte Carlo_WA Complance Price'!$B63+1,FALSE))</f>
        <v>98.25609247613032</v>
      </c>
      <c r="S63" s="21">
        <f ca="1">IF(S$6&lt;$C63,0,VLOOKUP(S$6,'MonteCarlo Policy Paths'!$A$2:$I$31,'Monte Carlo_WA Complance Price'!$B63+1,FALSE))</f>
        <v>99.65157958594628</v>
      </c>
      <c r="T63" s="21">
        <f ca="1">IF(T$6&lt;$C63,0,VLOOKUP(T$6,'MonteCarlo Policy Paths'!$A$2:$I$31,'Monte Carlo_WA Complance Price'!$B63+1,FALSE))</f>
        <v>101.04706669576224</v>
      </c>
      <c r="U63" s="21">
        <f ca="1">IF(U$6&lt;$C63,0,VLOOKUP(U$6,'MonteCarlo Policy Paths'!$A$2:$I$31,'Monte Carlo_WA Complance Price'!$B63+1,FALSE))</f>
        <v>102.4425538055782</v>
      </c>
      <c r="V63" s="21">
        <f ca="1">IF(V$6&lt;$C63,0,VLOOKUP(V$6,'MonteCarlo Policy Paths'!$A$2:$I$31,'Monte Carlo_WA Complance Price'!$B63+1,FALSE))</f>
        <v>103.83804091539416</v>
      </c>
      <c r="W63" s="21">
        <f ca="1">IF(W$6&lt;$C63,0,VLOOKUP(W$6,'MonteCarlo Policy Paths'!$A$2:$I$31,'Monte Carlo_WA Complance Price'!$B63+1,FALSE))</f>
        <v>105.23352802521011</v>
      </c>
      <c r="X63" s="21">
        <f ca="1">IF(X$6&lt;$C63,0,VLOOKUP(X$6,'MonteCarlo Policy Paths'!$A$2:$I$31,'Monte Carlo_WA Complance Price'!$B63+1,FALSE))</f>
        <v>106.47156953138905</v>
      </c>
      <c r="Y63" s="21">
        <f ca="1">IF(Y$6&lt;$C63,0,VLOOKUP(Y$6,'MonteCarlo Policy Paths'!$A$2:$I$31,'Monte Carlo_WA Complance Price'!$B63+1,FALSE))</f>
        <v>107.709611037568</v>
      </c>
      <c r="Z63" s="21">
        <f ca="1">IF(Z$6&lt;$C63,0,VLOOKUP(Z$6,'MonteCarlo Policy Paths'!$A$2:$I$31,'Monte Carlo_WA Complance Price'!$B63+1,FALSE))</f>
        <v>108.94765254374694</v>
      </c>
      <c r="AA63" s="21">
        <f ca="1">IF(AA$6&lt;$C63,0,VLOOKUP(AA$6,'MonteCarlo Policy Paths'!$A$2:$I$31,'Monte Carlo_WA Complance Price'!$B63+1,FALSE))</f>
        <v>110.18569404992589</v>
      </c>
      <c r="AB63" s="21">
        <f ca="1">IF(AB$6&lt;$C63,0,VLOOKUP(AB$6,'MonteCarlo Policy Paths'!$A$2:$I$31,'Monte Carlo_WA Complance Price'!$B63+1,FALSE))</f>
        <v>111.42373555610482</v>
      </c>
      <c r="AC63" s="21">
        <f ca="1">IF(AC$6&lt;$C63,0,VLOOKUP(AC$6,'MonteCarlo Policy Paths'!$A$2:$I$31,'Monte Carlo_WA Complance Price'!$B63+1,FALSE))</f>
        <v>112.86811731331359</v>
      </c>
      <c r="AD63" s="21">
        <f ca="1">IF(AD$6&lt;$C63,0,VLOOKUP(AD$6,'MonteCarlo Policy Paths'!$A$2:$I$31,'Monte Carlo_WA Complance Price'!$B63+1,FALSE))</f>
        <v>114.31249907052236</v>
      </c>
      <c r="AE63" s="21">
        <f ca="1">IF(AE$6&lt;$C63,0,VLOOKUP(AE$6,'MonteCarlo Policy Paths'!$A$2:$I$31,'Monte Carlo_WA Complance Price'!$B63+1,FALSE))</f>
        <v>115.75688082773114</v>
      </c>
      <c r="AF63" s="21">
        <f ca="1">IF(AF$6&lt;$C63,0,VLOOKUP(AF$6,'MonteCarlo Policy Paths'!$A$2:$I$31,'Monte Carlo_WA Complance Price'!$B63+1,FALSE))</f>
        <v>117.20126258493991</v>
      </c>
      <c r="AG63" s="22">
        <f ca="1">IF(AG$6&lt;$C63,0,VLOOKUP(AG$6,'MonteCarlo Policy Paths'!$A$2:$I$31,'Monte Carlo_WA Complance Price'!$B63+1,FALSE))</f>
        <v>118.64564434214866</v>
      </c>
      <c r="AI63" s="20">
        <f ca="1">E63*VLOOKUP(AI$6,'Greenhouse Gas Costs Avoided'!$A$2:$I$32,9,FALSE)</f>
        <v>0</v>
      </c>
      <c r="AJ63" s="21">
        <f ca="1">F63*VLOOKUP(AJ$6,'Greenhouse Gas Costs Avoided'!$A$2:$I$32,9,FALSE)</f>
        <v>5.2166744805659615</v>
      </c>
      <c r="AK63" s="21">
        <f ca="1">G63*VLOOKUP(AK$6,'Greenhouse Gas Costs Avoided'!$A$2:$I$32,9,FALSE)</f>
        <v>5.3216023247413169</v>
      </c>
      <c r="AL63" s="21">
        <f ca="1">H63*VLOOKUP(AL$6,'Greenhouse Gas Costs Avoided'!$A$2:$I$32,9,FALSE)</f>
        <v>5.4265301689166732</v>
      </c>
      <c r="AM63" s="21">
        <f ca="1">I63*VLOOKUP(AM$6,'Greenhouse Gas Costs Avoided'!$A$2:$I$32,9,FALSE)</f>
        <v>5.5063320831654474</v>
      </c>
      <c r="AN63" s="21">
        <f ca="1">J63*VLOOKUP(AN$6,'Greenhouse Gas Costs Avoided'!$A$2:$I$32,9,FALSE)</f>
        <v>5.5861339974142208</v>
      </c>
      <c r="AO63" s="21">
        <f ca="1">K63*VLOOKUP(AO$6,'Greenhouse Gas Costs Avoided'!$A$2:$I$32,9,FALSE)</f>
        <v>5.665935911662995</v>
      </c>
      <c r="AP63" s="21">
        <f ca="1">L63*VLOOKUP(AP$6,'Greenhouse Gas Costs Avoided'!$A$2:$I$32,9,FALSE)</f>
        <v>5.7457378259117702</v>
      </c>
      <c r="AQ63" s="21">
        <f ca="1">M63*VLOOKUP(AQ$6,'Greenhouse Gas Costs Avoided'!$A$2:$I$32,9,FALSE)</f>
        <v>5.8255397401605462</v>
      </c>
      <c r="AR63" s="21">
        <f ca="1">N63*VLOOKUP(AR$6,'Greenhouse Gas Costs Avoided'!$A$2:$I$32,9,FALSE)</f>
        <v>5.9053416544093205</v>
      </c>
      <c r="AS63" s="21">
        <f ca="1">O63*VLOOKUP(AS$6,'Greenhouse Gas Costs Avoided'!$A$2:$I$32,9,FALSE)</f>
        <v>5.9851435686580947</v>
      </c>
      <c r="AT63" s="21">
        <f ca="1">P63*VLOOKUP(AT$6,'Greenhouse Gas Costs Avoided'!$A$2:$I$32,9,FALSE)</f>
        <v>6.0649454829068699</v>
      </c>
      <c r="AU63" s="21">
        <f ca="1">Q63*VLOOKUP(AU$6,'Greenhouse Gas Costs Avoided'!$A$2:$I$32,9,FALSE)</f>
        <v>6.1447473971556432</v>
      </c>
      <c r="AV63" s="21">
        <f ca="1">R63*VLOOKUP(AV$6,'Greenhouse Gas Costs Avoided'!$A$2:$I$32,9,FALSE)</f>
        <v>6.2245493114044184</v>
      </c>
      <c r="AW63" s="21">
        <f ca="1">S63*VLOOKUP(AW$6,'Greenhouse Gas Costs Avoided'!$A$2:$I$32,9,FALSE)</f>
        <v>6.312953786990386</v>
      </c>
      <c r="AX63" s="21">
        <f ca="1">T63*VLOOKUP(AX$6,'Greenhouse Gas Costs Avoided'!$A$2:$I$32,9,FALSE)</f>
        <v>6.4013582625763545</v>
      </c>
      <c r="AY63" s="21">
        <f ca="1">U63*VLOOKUP(AY$6,'Greenhouse Gas Costs Avoided'!$A$2:$I$32,9,FALSE)</f>
        <v>6.4897627381623222</v>
      </c>
      <c r="AZ63" s="21">
        <f ca="1">V63*VLOOKUP(AZ$6,'Greenhouse Gas Costs Avoided'!$A$2:$I$32,9,FALSE)</f>
        <v>6.5781672137482907</v>
      </c>
      <c r="BA63" s="21">
        <f ca="1">W63*VLOOKUP(BA$6,'Greenhouse Gas Costs Avoided'!$A$2:$I$32,9,FALSE)</f>
        <v>6.6665716893342575</v>
      </c>
      <c r="BB63" s="21">
        <f ca="1">X63*VLOOKUP(BB$6,'Greenhouse Gas Costs Avoided'!$A$2:$I$32,9,FALSE)</f>
        <v>6.7450019445028957</v>
      </c>
      <c r="BC63" s="21">
        <f ca="1">Y63*VLOOKUP(BC$6,'Greenhouse Gas Costs Avoided'!$A$2:$I$32,9,FALSE)</f>
        <v>6.8234321996715348</v>
      </c>
      <c r="BD63" s="21">
        <f ca="1">Z63*VLOOKUP(BD$6,'Greenhouse Gas Costs Avoided'!$A$2:$I$32,9,FALSE)</f>
        <v>6.901862454840173</v>
      </c>
      <c r="BE63" s="21">
        <f ca="1">AA63*VLOOKUP(BE$6,'Greenhouse Gas Costs Avoided'!$A$2:$I$32,9,FALSE)</f>
        <v>6.9802927100088112</v>
      </c>
      <c r="BF63" s="21">
        <f ca="1">AB63*VLOOKUP(BF$6,'Greenhouse Gas Costs Avoided'!$A$2:$I$32,9,FALSE)</f>
        <v>7.0587229651774486</v>
      </c>
      <c r="BG63" s="21">
        <f ca="1">AC63*VLOOKUP(BG$6,'Greenhouse Gas Costs Avoided'!$A$2:$I$32,9,FALSE)</f>
        <v>7.1502249295408609</v>
      </c>
      <c r="BH63" s="21">
        <f ca="1">AD63*VLOOKUP(BH$6,'Greenhouse Gas Costs Avoided'!$A$2:$I$32,9,FALSE)</f>
        <v>7.2417268939042723</v>
      </c>
      <c r="BI63" s="21">
        <f ca="1">AE63*VLOOKUP(BI$6,'Greenhouse Gas Costs Avoided'!$A$2:$I$32,9,FALSE)</f>
        <v>7.3332288582676846</v>
      </c>
      <c r="BJ63" s="21">
        <f ca="1">AF63*VLOOKUP(BJ$6,'Greenhouse Gas Costs Avoided'!$A$2:$I$32,9,FALSE)</f>
        <v>7.424730822631096</v>
      </c>
      <c r="BK63" s="22">
        <f ca="1">AG63*VLOOKUP(BK$6,'Greenhouse Gas Costs Avoided'!$A$2:$I$32,9,FALSE)</f>
        <v>7.5162327869945065</v>
      </c>
    </row>
    <row r="64" spans="1:63" x14ac:dyDescent="0.35">
      <c r="A64" s="11">
        <v>58</v>
      </c>
      <c r="B64" s="12">
        <f t="shared" ca="1" si="0"/>
        <v>5</v>
      </c>
      <c r="C64" s="13">
        <f t="shared" ca="1" si="1"/>
        <v>2023</v>
      </c>
      <c r="E64" s="20">
        <f ca="1">IF(E$6&lt;$C64,0,VLOOKUP(E$6,'MonteCarlo Policy Paths'!$A$2:$I$31,'Monte Carlo_WA Complance Price'!$B64+1,FALSE))</f>
        <v>0</v>
      </c>
      <c r="F64" s="21">
        <f ca="1">IF(F$6&lt;$C64,0,VLOOKUP(F$6,'MonteCarlo Policy Paths'!$A$2:$I$31,'Monte Carlo_WA Complance Price'!$B64+1,FALSE))</f>
        <v>82.346532180449415</v>
      </c>
      <c r="G64" s="21">
        <f ca="1">IF(G$6&lt;$C64,0,VLOOKUP(G$6,'MonteCarlo Policy Paths'!$A$2:$I$31,'Monte Carlo_WA Complance Price'!$B64+1,FALSE))</f>
        <v>84.002844861871253</v>
      </c>
      <c r="H64" s="21">
        <f ca="1">IF(H$6&lt;$C64,0,VLOOKUP(H$6,'MonteCarlo Policy Paths'!$A$2:$I$31,'Monte Carlo_WA Complance Price'!$B64+1,FALSE))</f>
        <v>85.659157543293105</v>
      </c>
      <c r="I64" s="21">
        <f ca="1">IF(I$6&lt;$C64,0,VLOOKUP(I$6,'MonteCarlo Policy Paths'!$A$2:$I$31,'Monte Carlo_WA Complance Price'!$B64+1,FALSE))</f>
        <v>86.918851036576825</v>
      </c>
      <c r="J64" s="21">
        <f ca="1">IF(J$6&lt;$C64,0,VLOOKUP(J$6,'MonteCarlo Policy Paths'!$A$2:$I$31,'Monte Carlo_WA Complance Price'!$B64+1,FALSE))</f>
        <v>88.178544529860531</v>
      </c>
      <c r="K64" s="21">
        <f ca="1">IF(K$6&lt;$C64,0,VLOOKUP(K$6,'MonteCarlo Policy Paths'!$A$2:$I$31,'Monte Carlo_WA Complance Price'!$B64+1,FALSE))</f>
        <v>89.438238023144251</v>
      </c>
      <c r="L64" s="21">
        <f ca="1">IF(L$6&lt;$C64,0,VLOOKUP(L$6,'MonteCarlo Policy Paths'!$A$2:$I$31,'Monte Carlo_WA Complance Price'!$B64+1,FALSE))</f>
        <v>90.697931516427971</v>
      </c>
      <c r="M64" s="21">
        <f ca="1">IF(M$6&lt;$C64,0,VLOOKUP(M$6,'MonteCarlo Policy Paths'!$A$2:$I$31,'Monte Carlo_WA Complance Price'!$B64+1,FALSE))</f>
        <v>91.95762500971172</v>
      </c>
      <c r="N64" s="21">
        <f ca="1">IF(N$6&lt;$C64,0,VLOOKUP(N$6,'MonteCarlo Policy Paths'!$A$2:$I$31,'Monte Carlo_WA Complance Price'!$B64+1,FALSE))</f>
        <v>93.21731850299544</v>
      </c>
      <c r="O64" s="21">
        <f ca="1">IF(O$6&lt;$C64,0,VLOOKUP(O$6,'MonteCarlo Policy Paths'!$A$2:$I$31,'Monte Carlo_WA Complance Price'!$B64+1,FALSE))</f>
        <v>94.47701199627916</v>
      </c>
      <c r="P64" s="21">
        <f ca="1">IF(P$6&lt;$C64,0,VLOOKUP(P$6,'MonteCarlo Policy Paths'!$A$2:$I$31,'Monte Carlo_WA Complance Price'!$B64+1,FALSE))</f>
        <v>95.73670548956288</v>
      </c>
      <c r="Q64" s="21">
        <f ca="1">IF(Q$6&lt;$C64,0,VLOOKUP(Q$6,'MonteCarlo Policy Paths'!$A$2:$I$31,'Monte Carlo_WA Complance Price'!$B64+1,FALSE))</f>
        <v>96.996398982846586</v>
      </c>
      <c r="R64" s="21">
        <f ca="1">IF(R$6&lt;$C64,0,VLOOKUP(R$6,'MonteCarlo Policy Paths'!$A$2:$I$31,'Monte Carlo_WA Complance Price'!$B64+1,FALSE))</f>
        <v>99.874634841342697</v>
      </c>
      <c r="S64" s="21">
        <f ca="1">IF(S$6&lt;$C64,0,VLOOKUP(S$6,'MonteCarlo Policy Paths'!$A$2:$I$31,'Monte Carlo_WA Complance Price'!$B64+1,FALSE))</f>
        <v>101.93553668931256</v>
      </c>
      <c r="T64" s="21">
        <f ca="1">IF(T$6&lt;$C64,0,VLOOKUP(T$6,'MonteCarlo Policy Paths'!$A$2:$I$31,'Monte Carlo_WA Complance Price'!$B64+1,FALSE))</f>
        <v>104.04258519817796</v>
      </c>
      <c r="U64" s="21">
        <f ca="1">IF(U$6&lt;$C64,0,VLOOKUP(U$6,'MonteCarlo Policy Paths'!$A$2:$I$31,'Monte Carlo_WA Complance Price'!$B64+1,FALSE))</f>
        <v>106.18472717196582</v>
      </c>
      <c r="V64" s="21">
        <f ca="1">IF(V$6&lt;$C64,0,VLOOKUP(V$6,'MonteCarlo Policy Paths'!$A$2:$I$31,'Monte Carlo_WA Complance Price'!$B64+1,FALSE))</f>
        <v>108.36780972271322</v>
      </c>
      <c r="W64" s="21">
        <f ca="1">IF(W$6&lt;$C64,0,VLOOKUP(W$6,'MonteCarlo Policy Paths'!$A$2:$I$31,'Monte Carlo_WA Complance Price'!$B64+1,FALSE))</f>
        <v>110.57648338650839</v>
      </c>
      <c r="X64" s="21">
        <f ca="1">IF(X$6&lt;$C64,0,VLOOKUP(X$6,'MonteCarlo Policy Paths'!$A$2:$I$31,'Monte Carlo_WA Complance Price'!$B64+1,FALSE))</f>
        <v>112.7694544213079</v>
      </c>
      <c r="Y64" s="21">
        <f ca="1">IF(Y$6&lt;$C64,0,VLOOKUP(Y$6,'MonteCarlo Policy Paths'!$A$2:$I$31,'Monte Carlo_WA Complance Price'!$B64+1,FALSE))</f>
        <v>114.98228749612761</v>
      </c>
      <c r="Z64" s="21">
        <f ca="1">IF(Z$6&lt;$C64,0,VLOOKUP(Z$6,'MonteCarlo Policy Paths'!$A$2:$I$31,'Monte Carlo_WA Complance Price'!$B64+1,FALSE))</f>
        <v>117.22345778349788</v>
      </c>
      <c r="AA64" s="21">
        <f ca="1">IF(AA$6&lt;$C64,0,VLOOKUP(AA$6,'MonteCarlo Policy Paths'!$A$2:$I$31,'Monte Carlo_WA Complance Price'!$B64+1,FALSE))</f>
        <v>119.50474742044912</v>
      </c>
      <c r="AB64" s="21">
        <f ca="1">IF(AB$6&lt;$C64,0,VLOOKUP(AB$6,'MonteCarlo Policy Paths'!$A$2:$I$31,'Monte Carlo_WA Complance Price'!$B64+1,FALSE))</f>
        <v>121.83201137782079</v>
      </c>
      <c r="AC64" s="21">
        <f ca="1">IF(AC$6&lt;$C64,0,VLOOKUP(AC$6,'MonteCarlo Policy Paths'!$A$2:$I$31,'Monte Carlo_WA Complance Price'!$B64+1,FALSE))</f>
        <v>124.30483685770574</v>
      </c>
      <c r="AD64" s="21">
        <f ca="1">IF(AD$6&lt;$C64,0,VLOOKUP(AD$6,'MonteCarlo Policy Paths'!$A$2:$I$31,'Monte Carlo_WA Complance Price'!$B64+1,FALSE))</f>
        <v>126.81952160325447</v>
      </c>
      <c r="AE64" s="21">
        <f ca="1">IF(AE$6&lt;$C64,0,VLOOKUP(AE$6,'MonteCarlo Policy Paths'!$A$2:$I$31,'Monte Carlo_WA Complance Price'!$B64+1,FALSE))</f>
        <v>129.37127756316897</v>
      </c>
      <c r="AF64" s="21">
        <f ca="1">IF(AF$6&lt;$C64,0,VLOOKUP(AF$6,'MonteCarlo Policy Paths'!$A$2:$I$31,'Monte Carlo_WA Complance Price'!$B64+1,FALSE))</f>
        <v>131.96243899653103</v>
      </c>
      <c r="AG64" s="22">
        <f ca="1">IF(AG$6&lt;$C64,0,VLOOKUP(AG$6,'MonteCarlo Policy Paths'!$A$2:$I$31,'Monte Carlo_WA Complance Price'!$B64+1,FALSE))</f>
        <v>135.47056479945655</v>
      </c>
      <c r="AI64" s="20">
        <f ca="1">E64*VLOOKUP(AI$6,'Greenhouse Gas Costs Avoided'!$A$2:$I$32,9,FALSE)</f>
        <v>0</v>
      </c>
      <c r="AJ64" s="21">
        <f ca="1">F64*VLOOKUP(AJ$6,'Greenhouse Gas Costs Avoided'!$A$2:$I$32,9,FALSE)</f>
        <v>5.2166744805659615</v>
      </c>
      <c r="AK64" s="21">
        <f ca="1">G64*VLOOKUP(AK$6,'Greenhouse Gas Costs Avoided'!$A$2:$I$32,9,FALSE)</f>
        <v>5.3216023247413169</v>
      </c>
      <c r="AL64" s="21">
        <f ca="1">H64*VLOOKUP(AL$6,'Greenhouse Gas Costs Avoided'!$A$2:$I$32,9,FALSE)</f>
        <v>5.4265301689166732</v>
      </c>
      <c r="AM64" s="21">
        <f ca="1">I64*VLOOKUP(AM$6,'Greenhouse Gas Costs Avoided'!$A$2:$I$32,9,FALSE)</f>
        <v>5.5063320831654474</v>
      </c>
      <c r="AN64" s="21">
        <f ca="1">J64*VLOOKUP(AN$6,'Greenhouse Gas Costs Avoided'!$A$2:$I$32,9,FALSE)</f>
        <v>5.5861339974142208</v>
      </c>
      <c r="AO64" s="21">
        <f ca="1">K64*VLOOKUP(AO$6,'Greenhouse Gas Costs Avoided'!$A$2:$I$32,9,FALSE)</f>
        <v>5.665935911662995</v>
      </c>
      <c r="AP64" s="21">
        <f ca="1">L64*VLOOKUP(AP$6,'Greenhouse Gas Costs Avoided'!$A$2:$I$32,9,FALSE)</f>
        <v>5.7457378259117702</v>
      </c>
      <c r="AQ64" s="21">
        <f ca="1">M64*VLOOKUP(AQ$6,'Greenhouse Gas Costs Avoided'!$A$2:$I$32,9,FALSE)</f>
        <v>5.8255397401605462</v>
      </c>
      <c r="AR64" s="21">
        <f ca="1">N64*VLOOKUP(AR$6,'Greenhouse Gas Costs Avoided'!$A$2:$I$32,9,FALSE)</f>
        <v>5.9053416544093205</v>
      </c>
      <c r="AS64" s="21">
        <f ca="1">O64*VLOOKUP(AS$6,'Greenhouse Gas Costs Avoided'!$A$2:$I$32,9,FALSE)</f>
        <v>5.9851435686580947</v>
      </c>
      <c r="AT64" s="21">
        <f ca="1">P64*VLOOKUP(AT$6,'Greenhouse Gas Costs Avoided'!$A$2:$I$32,9,FALSE)</f>
        <v>6.0649454829068699</v>
      </c>
      <c r="AU64" s="21">
        <f ca="1">Q64*VLOOKUP(AU$6,'Greenhouse Gas Costs Avoided'!$A$2:$I$32,9,FALSE)</f>
        <v>6.1447473971556432</v>
      </c>
      <c r="AV64" s="21">
        <f ca="1">R64*VLOOKUP(AV$6,'Greenhouse Gas Costs Avoided'!$A$2:$I$32,9,FALSE)</f>
        <v>6.327084396109818</v>
      </c>
      <c r="AW64" s="21">
        <f ca="1">S64*VLOOKUP(AW$6,'Greenhouse Gas Costs Avoided'!$A$2:$I$32,9,FALSE)</f>
        <v>6.4576430704410743</v>
      </c>
      <c r="AX64" s="21">
        <f ca="1">T64*VLOOKUP(AX$6,'Greenhouse Gas Costs Avoided'!$A$2:$I$32,9,FALSE)</f>
        <v>6.5911251478821242</v>
      </c>
      <c r="AY64" s="21">
        <f ca="1">U64*VLOOKUP(AY$6,'Greenhouse Gas Costs Avoided'!$A$2:$I$32,9,FALSE)</f>
        <v>6.7268304055597685</v>
      </c>
      <c r="AZ64" s="21">
        <f ca="1">V64*VLOOKUP(AZ$6,'Greenhouse Gas Costs Avoided'!$A$2:$I$32,9,FALSE)</f>
        <v>6.8651292595600424</v>
      </c>
      <c r="BA64" s="21">
        <f ca="1">W64*VLOOKUP(BA$6,'Greenhouse Gas Costs Avoided'!$A$2:$I$32,9,FALSE)</f>
        <v>7.0050493173053994</v>
      </c>
      <c r="BB64" s="21">
        <f ca="1">X64*VLOOKUP(BB$6,'Greenhouse Gas Costs Avoided'!$A$2:$I$32,9,FALSE)</f>
        <v>7.1439746093722221</v>
      </c>
      <c r="BC64" s="21">
        <f ca="1">Y64*VLOOKUP(BC$6,'Greenhouse Gas Costs Avoided'!$A$2:$I$32,9,FALSE)</f>
        <v>7.2841581669004034</v>
      </c>
      <c r="BD64" s="21">
        <f ca="1">Z64*VLOOKUP(BD$6,'Greenhouse Gas Costs Avoided'!$A$2:$I$32,9,FALSE)</f>
        <v>7.426136894299721</v>
      </c>
      <c r="BE64" s="21">
        <f ca="1">AA64*VLOOKUP(BE$6,'Greenhouse Gas Costs Avoided'!$A$2:$I$32,9,FALSE)</f>
        <v>7.5706571930511553</v>
      </c>
      <c r="BF64" s="21">
        <f ca="1">AB64*VLOOKUP(BF$6,'Greenhouse Gas Costs Avoided'!$A$2:$I$32,9,FALSE)</f>
        <v>7.7180899770979394</v>
      </c>
      <c r="BG64" s="21">
        <f ca="1">AC64*VLOOKUP(BG$6,'Greenhouse Gas Costs Avoided'!$A$2:$I$32,9,FALSE)</f>
        <v>7.8747441218959366</v>
      </c>
      <c r="BH64" s="21">
        <f ca="1">AD64*VLOOKUP(BH$6,'Greenhouse Gas Costs Avoided'!$A$2:$I$32,9,FALSE)</f>
        <v>8.0340500621877027</v>
      </c>
      <c r="BI64" s="21">
        <f ca="1">AE64*VLOOKUP(BI$6,'Greenhouse Gas Costs Avoided'!$A$2:$I$32,9,FALSE)</f>
        <v>8.1957044736636782</v>
      </c>
      <c r="BJ64" s="21">
        <f ca="1">AF64*VLOOKUP(BJ$6,'Greenhouse Gas Costs Avoided'!$A$2:$I$32,9,FALSE)</f>
        <v>8.3598552322508848</v>
      </c>
      <c r="BK64" s="22">
        <f ca="1">AG64*VLOOKUP(BK$6,'Greenhouse Gas Costs Avoided'!$A$2:$I$32,9,FALSE)</f>
        <v>8.5820959249206545</v>
      </c>
    </row>
    <row r="65" spans="1:63" x14ac:dyDescent="0.35">
      <c r="A65" s="11">
        <v>59</v>
      </c>
      <c r="B65" s="12">
        <f t="shared" ca="1" si="0"/>
        <v>2</v>
      </c>
      <c r="C65" s="13">
        <f t="shared" ca="1" si="1"/>
        <v>2023</v>
      </c>
      <c r="E65" s="20">
        <f ca="1">IF(E$6&lt;$C65,0,VLOOKUP(E$6,'MonteCarlo Policy Paths'!$A$2:$I$31,'Monte Carlo_WA Complance Price'!$B65+1,FALSE))</f>
        <v>0</v>
      </c>
      <c r="F65" s="21">
        <f ca="1">IF(F$6&lt;$C65,0,VLOOKUP(F$6,'MonteCarlo Policy Paths'!$A$2:$I$31,'Monte Carlo_WA Complance Price'!$B65+1,FALSE))</f>
        <v>82.346532180449415</v>
      </c>
      <c r="G65" s="21">
        <f ca="1">IF(G$6&lt;$C65,0,VLOOKUP(G$6,'MonteCarlo Policy Paths'!$A$2:$I$31,'Monte Carlo_WA Complance Price'!$B65+1,FALSE))</f>
        <v>84.002844861871253</v>
      </c>
      <c r="H65" s="21">
        <f ca="1">IF(H$6&lt;$C65,0,VLOOKUP(H$6,'MonteCarlo Policy Paths'!$A$2:$I$31,'Monte Carlo_WA Complance Price'!$B65+1,FALSE))</f>
        <v>85.659157543293105</v>
      </c>
      <c r="I65" s="21">
        <f ca="1">IF(I$6&lt;$C65,0,VLOOKUP(I$6,'MonteCarlo Policy Paths'!$A$2:$I$31,'Monte Carlo_WA Complance Price'!$B65+1,FALSE))</f>
        <v>86.918851036576825</v>
      </c>
      <c r="J65" s="21">
        <f ca="1">IF(J$6&lt;$C65,0,VLOOKUP(J$6,'MonteCarlo Policy Paths'!$A$2:$I$31,'Monte Carlo_WA Complance Price'!$B65+1,FALSE))</f>
        <v>88.178544529860531</v>
      </c>
      <c r="K65" s="21">
        <f ca="1">IF(K$6&lt;$C65,0,VLOOKUP(K$6,'MonteCarlo Policy Paths'!$A$2:$I$31,'Monte Carlo_WA Complance Price'!$B65+1,FALSE))</f>
        <v>89.438238023144251</v>
      </c>
      <c r="L65" s="21">
        <f ca="1">IF(L$6&lt;$C65,0,VLOOKUP(L$6,'MonteCarlo Policy Paths'!$A$2:$I$31,'Monte Carlo_WA Complance Price'!$B65+1,FALSE))</f>
        <v>90.697931516427971</v>
      </c>
      <c r="M65" s="21">
        <f ca="1">IF(M$6&lt;$C65,0,VLOOKUP(M$6,'MonteCarlo Policy Paths'!$A$2:$I$31,'Monte Carlo_WA Complance Price'!$B65+1,FALSE))</f>
        <v>91.95762500971172</v>
      </c>
      <c r="N65" s="21">
        <f ca="1">IF(N$6&lt;$C65,0,VLOOKUP(N$6,'MonteCarlo Policy Paths'!$A$2:$I$31,'Monte Carlo_WA Complance Price'!$B65+1,FALSE))</f>
        <v>93.21731850299544</v>
      </c>
      <c r="O65" s="21">
        <f ca="1">IF(O$6&lt;$C65,0,VLOOKUP(O$6,'MonteCarlo Policy Paths'!$A$2:$I$31,'Monte Carlo_WA Complance Price'!$B65+1,FALSE))</f>
        <v>94.47701199627916</v>
      </c>
      <c r="P65" s="21">
        <f ca="1">IF(P$6&lt;$C65,0,VLOOKUP(P$6,'MonteCarlo Policy Paths'!$A$2:$I$31,'Monte Carlo_WA Complance Price'!$B65+1,FALSE))</f>
        <v>95.73670548956288</v>
      </c>
      <c r="Q65" s="21">
        <f ca="1">IF(Q$6&lt;$C65,0,VLOOKUP(Q$6,'MonteCarlo Policy Paths'!$A$2:$I$31,'Monte Carlo_WA Complance Price'!$B65+1,FALSE))</f>
        <v>96.996398982846586</v>
      </c>
      <c r="R65" s="21">
        <f ca="1">IF(R$6&lt;$C65,0,VLOOKUP(R$6,'MonteCarlo Policy Paths'!$A$2:$I$31,'Monte Carlo_WA Complance Price'!$B65+1,FALSE))</f>
        <v>98.25609247613032</v>
      </c>
      <c r="S65" s="21">
        <f ca="1">IF(S$6&lt;$C65,0,VLOOKUP(S$6,'MonteCarlo Policy Paths'!$A$2:$I$31,'Monte Carlo_WA Complance Price'!$B65+1,FALSE))</f>
        <v>99.65157958594628</v>
      </c>
      <c r="T65" s="21">
        <f ca="1">IF(T$6&lt;$C65,0,VLOOKUP(T$6,'MonteCarlo Policy Paths'!$A$2:$I$31,'Monte Carlo_WA Complance Price'!$B65+1,FALSE))</f>
        <v>101.04706669576224</v>
      </c>
      <c r="U65" s="21">
        <f ca="1">IF(U$6&lt;$C65,0,VLOOKUP(U$6,'MonteCarlo Policy Paths'!$A$2:$I$31,'Monte Carlo_WA Complance Price'!$B65+1,FALSE))</f>
        <v>102.4425538055782</v>
      </c>
      <c r="V65" s="21">
        <f ca="1">IF(V$6&lt;$C65,0,VLOOKUP(V$6,'MonteCarlo Policy Paths'!$A$2:$I$31,'Monte Carlo_WA Complance Price'!$B65+1,FALSE))</f>
        <v>103.83804091539416</v>
      </c>
      <c r="W65" s="21">
        <f ca="1">IF(W$6&lt;$C65,0,VLOOKUP(W$6,'MonteCarlo Policy Paths'!$A$2:$I$31,'Monte Carlo_WA Complance Price'!$B65+1,FALSE))</f>
        <v>105.23352802521011</v>
      </c>
      <c r="X65" s="21">
        <f ca="1">IF(X$6&lt;$C65,0,VLOOKUP(X$6,'MonteCarlo Policy Paths'!$A$2:$I$31,'Monte Carlo_WA Complance Price'!$B65+1,FALSE))</f>
        <v>106.47156953138905</v>
      </c>
      <c r="Y65" s="21">
        <f ca="1">IF(Y$6&lt;$C65,0,VLOOKUP(Y$6,'MonteCarlo Policy Paths'!$A$2:$I$31,'Monte Carlo_WA Complance Price'!$B65+1,FALSE))</f>
        <v>107.709611037568</v>
      </c>
      <c r="Z65" s="21">
        <f ca="1">IF(Z$6&lt;$C65,0,VLOOKUP(Z$6,'MonteCarlo Policy Paths'!$A$2:$I$31,'Monte Carlo_WA Complance Price'!$B65+1,FALSE))</f>
        <v>108.94765254374694</v>
      </c>
      <c r="AA65" s="21">
        <f ca="1">IF(AA$6&lt;$C65,0,VLOOKUP(AA$6,'MonteCarlo Policy Paths'!$A$2:$I$31,'Monte Carlo_WA Complance Price'!$B65+1,FALSE))</f>
        <v>110.18569404992589</v>
      </c>
      <c r="AB65" s="21">
        <f ca="1">IF(AB$6&lt;$C65,0,VLOOKUP(AB$6,'MonteCarlo Policy Paths'!$A$2:$I$31,'Monte Carlo_WA Complance Price'!$B65+1,FALSE))</f>
        <v>111.42373555610482</v>
      </c>
      <c r="AC65" s="21">
        <f ca="1">IF(AC$6&lt;$C65,0,VLOOKUP(AC$6,'MonteCarlo Policy Paths'!$A$2:$I$31,'Monte Carlo_WA Complance Price'!$B65+1,FALSE))</f>
        <v>112.86811731331359</v>
      </c>
      <c r="AD65" s="21">
        <f ca="1">IF(AD$6&lt;$C65,0,VLOOKUP(AD$6,'MonteCarlo Policy Paths'!$A$2:$I$31,'Monte Carlo_WA Complance Price'!$B65+1,FALSE))</f>
        <v>114.31249907052236</v>
      </c>
      <c r="AE65" s="21">
        <f ca="1">IF(AE$6&lt;$C65,0,VLOOKUP(AE$6,'MonteCarlo Policy Paths'!$A$2:$I$31,'Monte Carlo_WA Complance Price'!$B65+1,FALSE))</f>
        <v>115.75688082773114</v>
      </c>
      <c r="AF65" s="21">
        <f ca="1">IF(AF$6&lt;$C65,0,VLOOKUP(AF$6,'MonteCarlo Policy Paths'!$A$2:$I$31,'Monte Carlo_WA Complance Price'!$B65+1,FALSE))</f>
        <v>117.20126258493991</v>
      </c>
      <c r="AG65" s="22">
        <f ca="1">IF(AG$6&lt;$C65,0,VLOOKUP(AG$6,'MonteCarlo Policy Paths'!$A$2:$I$31,'Monte Carlo_WA Complance Price'!$B65+1,FALSE))</f>
        <v>120.41827982173916</v>
      </c>
      <c r="AI65" s="20">
        <f ca="1">E65*VLOOKUP(AI$6,'Greenhouse Gas Costs Avoided'!$A$2:$I$32,9,FALSE)</f>
        <v>0</v>
      </c>
      <c r="AJ65" s="21">
        <f ca="1">F65*VLOOKUP(AJ$6,'Greenhouse Gas Costs Avoided'!$A$2:$I$32,9,FALSE)</f>
        <v>5.2166744805659615</v>
      </c>
      <c r="AK65" s="21">
        <f ca="1">G65*VLOOKUP(AK$6,'Greenhouse Gas Costs Avoided'!$A$2:$I$32,9,FALSE)</f>
        <v>5.3216023247413169</v>
      </c>
      <c r="AL65" s="21">
        <f ca="1">H65*VLOOKUP(AL$6,'Greenhouse Gas Costs Avoided'!$A$2:$I$32,9,FALSE)</f>
        <v>5.4265301689166732</v>
      </c>
      <c r="AM65" s="21">
        <f ca="1">I65*VLOOKUP(AM$6,'Greenhouse Gas Costs Avoided'!$A$2:$I$32,9,FALSE)</f>
        <v>5.5063320831654474</v>
      </c>
      <c r="AN65" s="21">
        <f ca="1">J65*VLOOKUP(AN$6,'Greenhouse Gas Costs Avoided'!$A$2:$I$32,9,FALSE)</f>
        <v>5.5861339974142208</v>
      </c>
      <c r="AO65" s="21">
        <f ca="1">K65*VLOOKUP(AO$6,'Greenhouse Gas Costs Avoided'!$A$2:$I$32,9,FALSE)</f>
        <v>5.665935911662995</v>
      </c>
      <c r="AP65" s="21">
        <f ca="1">L65*VLOOKUP(AP$6,'Greenhouse Gas Costs Avoided'!$A$2:$I$32,9,FALSE)</f>
        <v>5.7457378259117702</v>
      </c>
      <c r="AQ65" s="21">
        <f ca="1">M65*VLOOKUP(AQ$6,'Greenhouse Gas Costs Avoided'!$A$2:$I$32,9,FALSE)</f>
        <v>5.8255397401605462</v>
      </c>
      <c r="AR65" s="21">
        <f ca="1">N65*VLOOKUP(AR$6,'Greenhouse Gas Costs Avoided'!$A$2:$I$32,9,FALSE)</f>
        <v>5.9053416544093205</v>
      </c>
      <c r="AS65" s="21">
        <f ca="1">O65*VLOOKUP(AS$6,'Greenhouse Gas Costs Avoided'!$A$2:$I$32,9,FALSE)</f>
        <v>5.9851435686580947</v>
      </c>
      <c r="AT65" s="21">
        <f ca="1">P65*VLOOKUP(AT$6,'Greenhouse Gas Costs Avoided'!$A$2:$I$32,9,FALSE)</f>
        <v>6.0649454829068699</v>
      </c>
      <c r="AU65" s="21">
        <f ca="1">Q65*VLOOKUP(AU$6,'Greenhouse Gas Costs Avoided'!$A$2:$I$32,9,FALSE)</f>
        <v>6.1447473971556432</v>
      </c>
      <c r="AV65" s="21">
        <f ca="1">R65*VLOOKUP(AV$6,'Greenhouse Gas Costs Avoided'!$A$2:$I$32,9,FALSE)</f>
        <v>6.2245493114044184</v>
      </c>
      <c r="AW65" s="21">
        <f ca="1">S65*VLOOKUP(AW$6,'Greenhouse Gas Costs Avoided'!$A$2:$I$32,9,FALSE)</f>
        <v>6.312953786990386</v>
      </c>
      <c r="AX65" s="21">
        <f ca="1">T65*VLOOKUP(AX$6,'Greenhouse Gas Costs Avoided'!$A$2:$I$32,9,FALSE)</f>
        <v>6.4013582625763545</v>
      </c>
      <c r="AY65" s="21">
        <f ca="1">U65*VLOOKUP(AY$6,'Greenhouse Gas Costs Avoided'!$A$2:$I$32,9,FALSE)</f>
        <v>6.4897627381623222</v>
      </c>
      <c r="AZ65" s="21">
        <f ca="1">V65*VLOOKUP(AZ$6,'Greenhouse Gas Costs Avoided'!$A$2:$I$32,9,FALSE)</f>
        <v>6.5781672137482907</v>
      </c>
      <c r="BA65" s="21">
        <f ca="1">W65*VLOOKUP(BA$6,'Greenhouse Gas Costs Avoided'!$A$2:$I$32,9,FALSE)</f>
        <v>6.6665716893342575</v>
      </c>
      <c r="BB65" s="21">
        <f ca="1">X65*VLOOKUP(BB$6,'Greenhouse Gas Costs Avoided'!$A$2:$I$32,9,FALSE)</f>
        <v>6.7450019445028957</v>
      </c>
      <c r="BC65" s="21">
        <f ca="1">Y65*VLOOKUP(BC$6,'Greenhouse Gas Costs Avoided'!$A$2:$I$32,9,FALSE)</f>
        <v>6.8234321996715348</v>
      </c>
      <c r="BD65" s="21">
        <f ca="1">Z65*VLOOKUP(BD$6,'Greenhouse Gas Costs Avoided'!$A$2:$I$32,9,FALSE)</f>
        <v>6.901862454840173</v>
      </c>
      <c r="BE65" s="21">
        <f ca="1">AA65*VLOOKUP(BE$6,'Greenhouse Gas Costs Avoided'!$A$2:$I$32,9,FALSE)</f>
        <v>6.9802927100088112</v>
      </c>
      <c r="BF65" s="21">
        <f ca="1">AB65*VLOOKUP(BF$6,'Greenhouse Gas Costs Avoided'!$A$2:$I$32,9,FALSE)</f>
        <v>7.0587229651774486</v>
      </c>
      <c r="BG65" s="21">
        <f ca="1">AC65*VLOOKUP(BG$6,'Greenhouse Gas Costs Avoided'!$A$2:$I$32,9,FALSE)</f>
        <v>7.1502249295408609</v>
      </c>
      <c r="BH65" s="21">
        <f ca="1">AD65*VLOOKUP(BH$6,'Greenhouse Gas Costs Avoided'!$A$2:$I$32,9,FALSE)</f>
        <v>7.2417268939042723</v>
      </c>
      <c r="BI65" s="21">
        <f ca="1">AE65*VLOOKUP(BI$6,'Greenhouse Gas Costs Avoided'!$A$2:$I$32,9,FALSE)</f>
        <v>7.3332288582676846</v>
      </c>
      <c r="BJ65" s="21">
        <f ca="1">AF65*VLOOKUP(BJ$6,'Greenhouse Gas Costs Avoided'!$A$2:$I$32,9,FALSE)</f>
        <v>7.424730822631096</v>
      </c>
      <c r="BK65" s="22">
        <f ca="1">AG65*VLOOKUP(BK$6,'Greenhouse Gas Costs Avoided'!$A$2:$I$32,9,FALSE)</f>
        <v>7.6285297110405814</v>
      </c>
    </row>
    <row r="66" spans="1:63" x14ac:dyDescent="0.35">
      <c r="A66" s="11">
        <v>60</v>
      </c>
      <c r="B66" s="12">
        <f t="shared" ca="1" si="0"/>
        <v>3</v>
      </c>
      <c r="C66" s="13">
        <f t="shared" ca="1" si="1"/>
        <v>2023</v>
      </c>
      <c r="E66" s="20">
        <f ca="1">IF(E$6&lt;$C66,0,VLOOKUP(E$6,'MonteCarlo Policy Paths'!$A$2:$I$31,'Monte Carlo_WA Complance Price'!$B66+1,FALSE))</f>
        <v>0</v>
      </c>
      <c r="F66" s="21">
        <f ca="1">IF(F$6&lt;$C66,0,VLOOKUP(F$6,'MonteCarlo Policy Paths'!$A$2:$I$31,'Monte Carlo_WA Complance Price'!$B66+1,FALSE))</f>
        <v>82.346532180449415</v>
      </c>
      <c r="G66" s="21">
        <f ca="1">IF(G$6&lt;$C66,0,VLOOKUP(G$6,'MonteCarlo Policy Paths'!$A$2:$I$31,'Monte Carlo_WA Complance Price'!$B66+1,FALSE))</f>
        <v>84.002844861871253</v>
      </c>
      <c r="H66" s="21">
        <f ca="1">IF(H$6&lt;$C66,0,VLOOKUP(H$6,'MonteCarlo Policy Paths'!$A$2:$I$31,'Monte Carlo_WA Complance Price'!$B66+1,FALSE))</f>
        <v>85.659157543293105</v>
      </c>
      <c r="I66" s="21">
        <f ca="1">IF(I$6&lt;$C66,0,VLOOKUP(I$6,'MonteCarlo Policy Paths'!$A$2:$I$31,'Monte Carlo_WA Complance Price'!$B66+1,FALSE))</f>
        <v>86.918851036576825</v>
      </c>
      <c r="J66" s="21">
        <f ca="1">IF(J$6&lt;$C66,0,VLOOKUP(J$6,'MonteCarlo Policy Paths'!$A$2:$I$31,'Monte Carlo_WA Complance Price'!$B66+1,FALSE))</f>
        <v>88.178544529860531</v>
      </c>
      <c r="K66" s="21">
        <f ca="1">IF(K$6&lt;$C66,0,VLOOKUP(K$6,'MonteCarlo Policy Paths'!$A$2:$I$31,'Monte Carlo_WA Complance Price'!$B66+1,FALSE))</f>
        <v>89.438238023144251</v>
      </c>
      <c r="L66" s="21">
        <f ca="1">IF(L$6&lt;$C66,0,VLOOKUP(L$6,'MonteCarlo Policy Paths'!$A$2:$I$31,'Monte Carlo_WA Complance Price'!$B66+1,FALSE))</f>
        <v>90.697931516427971</v>
      </c>
      <c r="M66" s="21">
        <f ca="1">IF(M$6&lt;$C66,0,VLOOKUP(M$6,'MonteCarlo Policy Paths'!$A$2:$I$31,'Monte Carlo_WA Complance Price'!$B66+1,FALSE))</f>
        <v>91.95762500971172</v>
      </c>
      <c r="N66" s="21">
        <f ca="1">IF(N$6&lt;$C66,0,VLOOKUP(N$6,'MonteCarlo Policy Paths'!$A$2:$I$31,'Monte Carlo_WA Complance Price'!$B66+1,FALSE))</f>
        <v>93.21731850299544</v>
      </c>
      <c r="O66" s="21">
        <f ca="1">IF(O$6&lt;$C66,0,VLOOKUP(O$6,'MonteCarlo Policy Paths'!$A$2:$I$31,'Monte Carlo_WA Complance Price'!$B66+1,FALSE))</f>
        <v>94.47701199627916</v>
      </c>
      <c r="P66" s="21">
        <f ca="1">IF(P$6&lt;$C66,0,VLOOKUP(P$6,'MonteCarlo Policy Paths'!$A$2:$I$31,'Monte Carlo_WA Complance Price'!$B66+1,FALSE))</f>
        <v>95.73670548956288</v>
      </c>
      <c r="Q66" s="21">
        <f ca="1">IF(Q$6&lt;$C66,0,VLOOKUP(Q$6,'MonteCarlo Policy Paths'!$A$2:$I$31,'Monte Carlo_WA Complance Price'!$B66+1,FALSE))</f>
        <v>96.996398982846586</v>
      </c>
      <c r="R66" s="21">
        <f ca="1">IF(R$6&lt;$C66,0,VLOOKUP(R$6,'MonteCarlo Policy Paths'!$A$2:$I$31,'Monte Carlo_WA Complance Price'!$B66+1,FALSE))</f>
        <v>101.49317720655506</v>
      </c>
      <c r="S66" s="21">
        <f ca="1">IF(S$6&lt;$C66,0,VLOOKUP(S$6,'MonteCarlo Policy Paths'!$A$2:$I$31,'Monte Carlo_WA Complance Price'!$B66+1,FALSE))</f>
        <v>104.21949379267882</v>
      </c>
      <c r="T66" s="21">
        <f ca="1">IF(T$6&lt;$C66,0,VLOOKUP(T$6,'MonteCarlo Policy Paths'!$A$2:$I$31,'Monte Carlo_WA Complance Price'!$B66+1,FALSE))</f>
        <v>107.03810370059369</v>
      </c>
      <c r="U66" s="21">
        <f ca="1">IF(U$6&lt;$C66,0,VLOOKUP(U$6,'MonteCarlo Policy Paths'!$A$2:$I$31,'Monte Carlo_WA Complance Price'!$B66+1,FALSE))</f>
        <v>109.92690053835344</v>
      </c>
      <c r="V66" s="21">
        <f ca="1">IF(V$6&lt;$C66,0,VLOOKUP(V$6,'MonteCarlo Policy Paths'!$A$2:$I$31,'Monte Carlo_WA Complance Price'!$B66+1,FALSE))</f>
        <v>112.89757853003228</v>
      </c>
      <c r="W66" s="21">
        <f ca="1">IF(W$6&lt;$C66,0,VLOOKUP(W$6,'MonteCarlo Policy Paths'!$A$2:$I$31,'Monte Carlo_WA Complance Price'!$B66+1,FALSE))</f>
        <v>115.91943874780665</v>
      </c>
      <c r="X66" s="21">
        <f ca="1">IF(X$6&lt;$C66,0,VLOOKUP(X$6,'MonteCarlo Policy Paths'!$A$2:$I$31,'Monte Carlo_WA Complance Price'!$B66+1,FALSE))</f>
        <v>119.06733931122673</v>
      </c>
      <c r="Y66" s="21">
        <f ca="1">IF(Y$6&lt;$C66,0,VLOOKUP(Y$6,'MonteCarlo Policy Paths'!$A$2:$I$31,'Monte Carlo_WA Complance Price'!$B66+1,FALSE))</f>
        <v>122.25496395468721</v>
      </c>
      <c r="Z66" s="21">
        <f ca="1">IF(Z$6&lt;$C66,0,VLOOKUP(Z$6,'MonteCarlo Policy Paths'!$A$2:$I$31,'Monte Carlo_WA Complance Price'!$B66+1,FALSE))</f>
        <v>125.4992630232488</v>
      </c>
      <c r="AA66" s="21">
        <f ca="1">IF(AA$6&lt;$C66,0,VLOOKUP(AA$6,'MonteCarlo Policy Paths'!$A$2:$I$31,'Monte Carlo_WA Complance Price'!$B66+1,FALSE))</f>
        <v>128.82380079097237</v>
      </c>
      <c r="AB66" s="21">
        <f ca="1">IF(AB$6&lt;$C66,0,VLOOKUP(AB$6,'MonteCarlo Policy Paths'!$A$2:$I$31,'Monte Carlo_WA Complance Price'!$B66+1,FALSE))</f>
        <v>132.24028719953677</v>
      </c>
      <c r="AC66" s="21">
        <f ca="1">IF(AC$6&lt;$C66,0,VLOOKUP(AC$6,'MonteCarlo Policy Paths'!$A$2:$I$31,'Monte Carlo_WA Complance Price'!$B66+1,FALSE))</f>
        <v>135.74155640209787</v>
      </c>
      <c r="AD66" s="21">
        <f ca="1">IF(AD$6&lt;$C66,0,VLOOKUP(AD$6,'MonteCarlo Policy Paths'!$A$2:$I$31,'Monte Carlo_WA Complance Price'!$B66+1,FALSE))</f>
        <v>139.32654413598658</v>
      </c>
      <c r="AE66" s="21">
        <f ca="1">IF(AE$6&lt;$C66,0,VLOOKUP(AE$6,'MonteCarlo Policy Paths'!$A$2:$I$31,'Monte Carlo_WA Complance Price'!$B66+1,FALSE))</f>
        <v>142.9856742986068</v>
      </c>
      <c r="AF66" s="21">
        <f ca="1">IF(AF$6&lt;$C66,0,VLOOKUP(AF$6,'MonteCarlo Policy Paths'!$A$2:$I$31,'Monte Carlo_WA Complance Price'!$B66+1,FALSE))</f>
        <v>146.72361540812219</v>
      </c>
      <c r="AG66" s="22">
        <f ca="1">IF(AG$6&lt;$C66,0,VLOOKUP(AG$6,'MonteCarlo Policy Paths'!$A$2:$I$31,'Monte Carlo_WA Complance Price'!$B66+1,FALSE))</f>
        <v>150.52284977717397</v>
      </c>
      <c r="AI66" s="20">
        <f ca="1">E66*VLOOKUP(AI$6,'Greenhouse Gas Costs Avoided'!$A$2:$I$32,9,FALSE)</f>
        <v>0</v>
      </c>
      <c r="AJ66" s="21">
        <f ca="1">F66*VLOOKUP(AJ$6,'Greenhouse Gas Costs Avoided'!$A$2:$I$32,9,FALSE)</f>
        <v>5.2166744805659615</v>
      </c>
      <c r="AK66" s="21">
        <f ca="1">G66*VLOOKUP(AK$6,'Greenhouse Gas Costs Avoided'!$A$2:$I$32,9,FALSE)</f>
        <v>5.3216023247413169</v>
      </c>
      <c r="AL66" s="21">
        <f ca="1">H66*VLOOKUP(AL$6,'Greenhouse Gas Costs Avoided'!$A$2:$I$32,9,FALSE)</f>
        <v>5.4265301689166732</v>
      </c>
      <c r="AM66" s="21">
        <f ca="1">I66*VLOOKUP(AM$6,'Greenhouse Gas Costs Avoided'!$A$2:$I$32,9,FALSE)</f>
        <v>5.5063320831654474</v>
      </c>
      <c r="AN66" s="21">
        <f ca="1">J66*VLOOKUP(AN$6,'Greenhouse Gas Costs Avoided'!$A$2:$I$32,9,FALSE)</f>
        <v>5.5861339974142208</v>
      </c>
      <c r="AO66" s="21">
        <f ca="1">K66*VLOOKUP(AO$6,'Greenhouse Gas Costs Avoided'!$A$2:$I$32,9,FALSE)</f>
        <v>5.665935911662995</v>
      </c>
      <c r="AP66" s="21">
        <f ca="1">L66*VLOOKUP(AP$6,'Greenhouse Gas Costs Avoided'!$A$2:$I$32,9,FALSE)</f>
        <v>5.7457378259117702</v>
      </c>
      <c r="AQ66" s="21">
        <f ca="1">M66*VLOOKUP(AQ$6,'Greenhouse Gas Costs Avoided'!$A$2:$I$32,9,FALSE)</f>
        <v>5.8255397401605462</v>
      </c>
      <c r="AR66" s="21">
        <f ca="1">N66*VLOOKUP(AR$6,'Greenhouse Gas Costs Avoided'!$A$2:$I$32,9,FALSE)</f>
        <v>5.9053416544093205</v>
      </c>
      <c r="AS66" s="21">
        <f ca="1">O66*VLOOKUP(AS$6,'Greenhouse Gas Costs Avoided'!$A$2:$I$32,9,FALSE)</f>
        <v>5.9851435686580947</v>
      </c>
      <c r="AT66" s="21">
        <f ca="1">P66*VLOOKUP(AT$6,'Greenhouse Gas Costs Avoided'!$A$2:$I$32,9,FALSE)</f>
        <v>6.0649454829068699</v>
      </c>
      <c r="AU66" s="21">
        <f ca="1">Q66*VLOOKUP(AU$6,'Greenhouse Gas Costs Avoided'!$A$2:$I$32,9,FALSE)</f>
        <v>6.1447473971556432</v>
      </c>
      <c r="AV66" s="21">
        <f ca="1">R66*VLOOKUP(AV$6,'Greenhouse Gas Costs Avoided'!$A$2:$I$32,9,FALSE)</f>
        <v>6.4296194808152167</v>
      </c>
      <c r="AW66" s="21">
        <f ca="1">S66*VLOOKUP(AW$6,'Greenhouse Gas Costs Avoided'!$A$2:$I$32,9,FALSE)</f>
        <v>6.6023323538917609</v>
      </c>
      <c r="AX66" s="21">
        <f ca="1">T66*VLOOKUP(AX$6,'Greenhouse Gas Costs Avoided'!$A$2:$I$32,9,FALSE)</f>
        <v>6.7808920331878957</v>
      </c>
      <c r="AY66" s="21">
        <f ca="1">U66*VLOOKUP(AY$6,'Greenhouse Gas Costs Avoided'!$A$2:$I$32,9,FALSE)</f>
        <v>6.9638980729572149</v>
      </c>
      <c r="AZ66" s="21">
        <f ca="1">V66*VLOOKUP(AZ$6,'Greenhouse Gas Costs Avoided'!$A$2:$I$32,9,FALSE)</f>
        <v>7.1520913053717949</v>
      </c>
      <c r="BA66" s="21">
        <f ca="1">W66*VLOOKUP(BA$6,'Greenhouse Gas Costs Avoided'!$A$2:$I$32,9,FALSE)</f>
        <v>7.3435269452765404</v>
      </c>
      <c r="BB66" s="21">
        <f ca="1">X66*VLOOKUP(BB$6,'Greenhouse Gas Costs Avoided'!$A$2:$I$32,9,FALSE)</f>
        <v>7.5429472742415475</v>
      </c>
      <c r="BC66" s="21">
        <f ca="1">Y66*VLOOKUP(BC$6,'Greenhouse Gas Costs Avoided'!$A$2:$I$32,9,FALSE)</f>
        <v>7.744884134129272</v>
      </c>
      <c r="BD66" s="21">
        <f ca="1">Z66*VLOOKUP(BD$6,'Greenhouse Gas Costs Avoided'!$A$2:$I$32,9,FALSE)</f>
        <v>7.950411333759269</v>
      </c>
      <c r="BE66" s="21">
        <f ca="1">AA66*VLOOKUP(BE$6,'Greenhouse Gas Costs Avoided'!$A$2:$I$32,9,FALSE)</f>
        <v>8.161021676093501</v>
      </c>
      <c r="BF66" s="21">
        <f ca="1">AB66*VLOOKUP(BF$6,'Greenhouse Gas Costs Avoided'!$A$2:$I$32,9,FALSE)</f>
        <v>8.3774569890184303</v>
      </c>
      <c r="BG66" s="21">
        <f ca="1">AC66*VLOOKUP(BG$6,'Greenhouse Gas Costs Avoided'!$A$2:$I$32,9,FALSE)</f>
        <v>8.5992633142510115</v>
      </c>
      <c r="BH66" s="21">
        <f ca="1">AD66*VLOOKUP(BH$6,'Greenhouse Gas Costs Avoided'!$A$2:$I$32,9,FALSE)</f>
        <v>8.8263732304711304</v>
      </c>
      <c r="BI66" s="21">
        <f ca="1">AE66*VLOOKUP(BI$6,'Greenhouse Gas Costs Avoided'!$A$2:$I$32,9,FALSE)</f>
        <v>9.05818008905967</v>
      </c>
      <c r="BJ66" s="21">
        <f ca="1">AF66*VLOOKUP(BJ$6,'Greenhouse Gas Costs Avoided'!$A$2:$I$32,9,FALSE)</f>
        <v>9.2949796418706736</v>
      </c>
      <c r="BK66" s="22">
        <f ca="1">AG66*VLOOKUP(BK$6,'Greenhouse Gas Costs Avoided'!$A$2:$I$32,9,FALSE)</f>
        <v>9.5356621388007277</v>
      </c>
    </row>
    <row r="67" spans="1:63" x14ac:dyDescent="0.35">
      <c r="A67" s="11">
        <v>61</v>
      </c>
      <c r="B67" s="12">
        <f t="shared" ca="1" si="0"/>
        <v>2</v>
      </c>
      <c r="C67" s="13">
        <f t="shared" ca="1" si="1"/>
        <v>2023</v>
      </c>
      <c r="E67" s="20">
        <f ca="1">IF(E$6&lt;$C67,0,VLOOKUP(E$6,'MonteCarlo Policy Paths'!$A$2:$I$31,'Monte Carlo_WA Complance Price'!$B67+1,FALSE))</f>
        <v>0</v>
      </c>
      <c r="F67" s="21">
        <f ca="1">IF(F$6&lt;$C67,0,VLOOKUP(F$6,'MonteCarlo Policy Paths'!$A$2:$I$31,'Monte Carlo_WA Complance Price'!$B67+1,FALSE))</f>
        <v>82.346532180449415</v>
      </c>
      <c r="G67" s="21">
        <f ca="1">IF(G$6&lt;$C67,0,VLOOKUP(G$6,'MonteCarlo Policy Paths'!$A$2:$I$31,'Monte Carlo_WA Complance Price'!$B67+1,FALSE))</f>
        <v>84.002844861871253</v>
      </c>
      <c r="H67" s="21">
        <f ca="1">IF(H$6&lt;$C67,0,VLOOKUP(H$6,'MonteCarlo Policy Paths'!$A$2:$I$31,'Monte Carlo_WA Complance Price'!$B67+1,FALSE))</f>
        <v>85.659157543293105</v>
      </c>
      <c r="I67" s="21">
        <f ca="1">IF(I$6&lt;$C67,0,VLOOKUP(I$6,'MonteCarlo Policy Paths'!$A$2:$I$31,'Monte Carlo_WA Complance Price'!$B67+1,FALSE))</f>
        <v>86.918851036576825</v>
      </c>
      <c r="J67" s="21">
        <f ca="1">IF(J$6&lt;$C67,0,VLOOKUP(J$6,'MonteCarlo Policy Paths'!$A$2:$I$31,'Monte Carlo_WA Complance Price'!$B67+1,FALSE))</f>
        <v>88.178544529860531</v>
      </c>
      <c r="K67" s="21">
        <f ca="1">IF(K$6&lt;$C67,0,VLOOKUP(K$6,'MonteCarlo Policy Paths'!$A$2:$I$31,'Monte Carlo_WA Complance Price'!$B67+1,FALSE))</f>
        <v>89.438238023144251</v>
      </c>
      <c r="L67" s="21">
        <f ca="1">IF(L$6&lt;$C67,0,VLOOKUP(L$6,'MonteCarlo Policy Paths'!$A$2:$I$31,'Monte Carlo_WA Complance Price'!$B67+1,FALSE))</f>
        <v>90.697931516427971</v>
      </c>
      <c r="M67" s="21">
        <f ca="1">IF(M$6&lt;$C67,0,VLOOKUP(M$6,'MonteCarlo Policy Paths'!$A$2:$I$31,'Monte Carlo_WA Complance Price'!$B67+1,FALSE))</f>
        <v>91.95762500971172</v>
      </c>
      <c r="N67" s="21">
        <f ca="1">IF(N$6&lt;$C67,0,VLOOKUP(N$6,'MonteCarlo Policy Paths'!$A$2:$I$31,'Monte Carlo_WA Complance Price'!$B67+1,FALSE))</f>
        <v>93.21731850299544</v>
      </c>
      <c r="O67" s="21">
        <f ca="1">IF(O$6&lt;$C67,0,VLOOKUP(O$6,'MonteCarlo Policy Paths'!$A$2:$I$31,'Monte Carlo_WA Complance Price'!$B67+1,FALSE))</f>
        <v>94.47701199627916</v>
      </c>
      <c r="P67" s="21">
        <f ca="1">IF(P$6&lt;$C67,0,VLOOKUP(P$6,'MonteCarlo Policy Paths'!$A$2:$I$31,'Monte Carlo_WA Complance Price'!$B67+1,FALSE))</f>
        <v>95.73670548956288</v>
      </c>
      <c r="Q67" s="21">
        <f ca="1">IF(Q$6&lt;$C67,0,VLOOKUP(Q$6,'MonteCarlo Policy Paths'!$A$2:$I$31,'Monte Carlo_WA Complance Price'!$B67+1,FALSE))</f>
        <v>96.996398982846586</v>
      </c>
      <c r="R67" s="21">
        <f ca="1">IF(R$6&lt;$C67,0,VLOOKUP(R$6,'MonteCarlo Policy Paths'!$A$2:$I$31,'Monte Carlo_WA Complance Price'!$B67+1,FALSE))</f>
        <v>98.25609247613032</v>
      </c>
      <c r="S67" s="21">
        <f ca="1">IF(S$6&lt;$C67,0,VLOOKUP(S$6,'MonteCarlo Policy Paths'!$A$2:$I$31,'Monte Carlo_WA Complance Price'!$B67+1,FALSE))</f>
        <v>99.65157958594628</v>
      </c>
      <c r="T67" s="21">
        <f ca="1">IF(T$6&lt;$C67,0,VLOOKUP(T$6,'MonteCarlo Policy Paths'!$A$2:$I$31,'Monte Carlo_WA Complance Price'!$B67+1,FALSE))</f>
        <v>101.04706669576224</v>
      </c>
      <c r="U67" s="21">
        <f ca="1">IF(U$6&lt;$C67,0,VLOOKUP(U$6,'MonteCarlo Policy Paths'!$A$2:$I$31,'Monte Carlo_WA Complance Price'!$B67+1,FALSE))</f>
        <v>102.4425538055782</v>
      </c>
      <c r="V67" s="21">
        <f ca="1">IF(V$6&lt;$C67,0,VLOOKUP(V$6,'MonteCarlo Policy Paths'!$A$2:$I$31,'Monte Carlo_WA Complance Price'!$B67+1,FALSE))</f>
        <v>103.83804091539416</v>
      </c>
      <c r="W67" s="21">
        <f ca="1">IF(W$6&lt;$C67,0,VLOOKUP(W$6,'MonteCarlo Policy Paths'!$A$2:$I$31,'Monte Carlo_WA Complance Price'!$B67+1,FALSE))</f>
        <v>105.23352802521011</v>
      </c>
      <c r="X67" s="21">
        <f ca="1">IF(X$6&lt;$C67,0,VLOOKUP(X$6,'MonteCarlo Policy Paths'!$A$2:$I$31,'Monte Carlo_WA Complance Price'!$B67+1,FALSE))</f>
        <v>106.47156953138905</v>
      </c>
      <c r="Y67" s="21">
        <f ca="1">IF(Y$6&lt;$C67,0,VLOOKUP(Y$6,'MonteCarlo Policy Paths'!$A$2:$I$31,'Monte Carlo_WA Complance Price'!$B67+1,FALSE))</f>
        <v>107.709611037568</v>
      </c>
      <c r="Z67" s="21">
        <f ca="1">IF(Z$6&lt;$C67,0,VLOOKUP(Z$6,'MonteCarlo Policy Paths'!$A$2:$I$31,'Monte Carlo_WA Complance Price'!$B67+1,FALSE))</f>
        <v>108.94765254374694</v>
      </c>
      <c r="AA67" s="21">
        <f ca="1">IF(AA$6&lt;$C67,0,VLOOKUP(AA$6,'MonteCarlo Policy Paths'!$A$2:$I$31,'Monte Carlo_WA Complance Price'!$B67+1,FALSE))</f>
        <v>110.18569404992589</v>
      </c>
      <c r="AB67" s="21">
        <f ca="1">IF(AB$6&lt;$C67,0,VLOOKUP(AB$6,'MonteCarlo Policy Paths'!$A$2:$I$31,'Monte Carlo_WA Complance Price'!$B67+1,FALSE))</f>
        <v>111.42373555610482</v>
      </c>
      <c r="AC67" s="21">
        <f ca="1">IF(AC$6&lt;$C67,0,VLOOKUP(AC$6,'MonteCarlo Policy Paths'!$A$2:$I$31,'Monte Carlo_WA Complance Price'!$B67+1,FALSE))</f>
        <v>112.86811731331359</v>
      </c>
      <c r="AD67" s="21">
        <f ca="1">IF(AD$6&lt;$C67,0,VLOOKUP(AD$6,'MonteCarlo Policy Paths'!$A$2:$I$31,'Monte Carlo_WA Complance Price'!$B67+1,FALSE))</f>
        <v>114.31249907052236</v>
      </c>
      <c r="AE67" s="21">
        <f ca="1">IF(AE$6&lt;$C67,0,VLOOKUP(AE$6,'MonteCarlo Policy Paths'!$A$2:$I$31,'Monte Carlo_WA Complance Price'!$B67+1,FALSE))</f>
        <v>115.75688082773114</v>
      </c>
      <c r="AF67" s="21">
        <f ca="1">IF(AF$6&lt;$C67,0,VLOOKUP(AF$6,'MonteCarlo Policy Paths'!$A$2:$I$31,'Monte Carlo_WA Complance Price'!$B67+1,FALSE))</f>
        <v>117.20126258493991</v>
      </c>
      <c r="AG67" s="22">
        <f ca="1">IF(AG$6&lt;$C67,0,VLOOKUP(AG$6,'MonteCarlo Policy Paths'!$A$2:$I$31,'Monte Carlo_WA Complance Price'!$B67+1,FALSE))</f>
        <v>120.41827982173916</v>
      </c>
      <c r="AI67" s="20">
        <f ca="1">E67*VLOOKUP(AI$6,'Greenhouse Gas Costs Avoided'!$A$2:$I$32,9,FALSE)</f>
        <v>0</v>
      </c>
      <c r="AJ67" s="21">
        <f ca="1">F67*VLOOKUP(AJ$6,'Greenhouse Gas Costs Avoided'!$A$2:$I$32,9,FALSE)</f>
        <v>5.2166744805659615</v>
      </c>
      <c r="AK67" s="21">
        <f ca="1">G67*VLOOKUP(AK$6,'Greenhouse Gas Costs Avoided'!$A$2:$I$32,9,FALSE)</f>
        <v>5.3216023247413169</v>
      </c>
      <c r="AL67" s="21">
        <f ca="1">H67*VLOOKUP(AL$6,'Greenhouse Gas Costs Avoided'!$A$2:$I$32,9,FALSE)</f>
        <v>5.4265301689166732</v>
      </c>
      <c r="AM67" s="21">
        <f ca="1">I67*VLOOKUP(AM$6,'Greenhouse Gas Costs Avoided'!$A$2:$I$32,9,FALSE)</f>
        <v>5.5063320831654474</v>
      </c>
      <c r="AN67" s="21">
        <f ca="1">J67*VLOOKUP(AN$6,'Greenhouse Gas Costs Avoided'!$A$2:$I$32,9,FALSE)</f>
        <v>5.5861339974142208</v>
      </c>
      <c r="AO67" s="21">
        <f ca="1">K67*VLOOKUP(AO$6,'Greenhouse Gas Costs Avoided'!$A$2:$I$32,9,FALSE)</f>
        <v>5.665935911662995</v>
      </c>
      <c r="AP67" s="21">
        <f ca="1">L67*VLOOKUP(AP$6,'Greenhouse Gas Costs Avoided'!$A$2:$I$32,9,FALSE)</f>
        <v>5.7457378259117702</v>
      </c>
      <c r="AQ67" s="21">
        <f ca="1">M67*VLOOKUP(AQ$6,'Greenhouse Gas Costs Avoided'!$A$2:$I$32,9,FALSE)</f>
        <v>5.8255397401605462</v>
      </c>
      <c r="AR67" s="21">
        <f ca="1">N67*VLOOKUP(AR$6,'Greenhouse Gas Costs Avoided'!$A$2:$I$32,9,FALSE)</f>
        <v>5.9053416544093205</v>
      </c>
      <c r="AS67" s="21">
        <f ca="1">O67*VLOOKUP(AS$6,'Greenhouse Gas Costs Avoided'!$A$2:$I$32,9,FALSE)</f>
        <v>5.9851435686580947</v>
      </c>
      <c r="AT67" s="21">
        <f ca="1">P67*VLOOKUP(AT$6,'Greenhouse Gas Costs Avoided'!$A$2:$I$32,9,FALSE)</f>
        <v>6.0649454829068699</v>
      </c>
      <c r="AU67" s="21">
        <f ca="1">Q67*VLOOKUP(AU$6,'Greenhouse Gas Costs Avoided'!$A$2:$I$32,9,FALSE)</f>
        <v>6.1447473971556432</v>
      </c>
      <c r="AV67" s="21">
        <f ca="1">R67*VLOOKUP(AV$6,'Greenhouse Gas Costs Avoided'!$A$2:$I$32,9,FALSE)</f>
        <v>6.2245493114044184</v>
      </c>
      <c r="AW67" s="21">
        <f ca="1">S67*VLOOKUP(AW$6,'Greenhouse Gas Costs Avoided'!$A$2:$I$32,9,FALSE)</f>
        <v>6.312953786990386</v>
      </c>
      <c r="AX67" s="21">
        <f ca="1">T67*VLOOKUP(AX$6,'Greenhouse Gas Costs Avoided'!$A$2:$I$32,9,FALSE)</f>
        <v>6.4013582625763545</v>
      </c>
      <c r="AY67" s="21">
        <f ca="1">U67*VLOOKUP(AY$6,'Greenhouse Gas Costs Avoided'!$A$2:$I$32,9,FALSE)</f>
        <v>6.4897627381623222</v>
      </c>
      <c r="AZ67" s="21">
        <f ca="1">V67*VLOOKUP(AZ$6,'Greenhouse Gas Costs Avoided'!$A$2:$I$32,9,FALSE)</f>
        <v>6.5781672137482907</v>
      </c>
      <c r="BA67" s="21">
        <f ca="1">W67*VLOOKUP(BA$6,'Greenhouse Gas Costs Avoided'!$A$2:$I$32,9,FALSE)</f>
        <v>6.6665716893342575</v>
      </c>
      <c r="BB67" s="21">
        <f ca="1">X67*VLOOKUP(BB$6,'Greenhouse Gas Costs Avoided'!$A$2:$I$32,9,FALSE)</f>
        <v>6.7450019445028957</v>
      </c>
      <c r="BC67" s="21">
        <f ca="1">Y67*VLOOKUP(BC$6,'Greenhouse Gas Costs Avoided'!$A$2:$I$32,9,FALSE)</f>
        <v>6.8234321996715348</v>
      </c>
      <c r="BD67" s="21">
        <f ca="1">Z67*VLOOKUP(BD$6,'Greenhouse Gas Costs Avoided'!$A$2:$I$32,9,FALSE)</f>
        <v>6.901862454840173</v>
      </c>
      <c r="BE67" s="21">
        <f ca="1">AA67*VLOOKUP(BE$6,'Greenhouse Gas Costs Avoided'!$A$2:$I$32,9,FALSE)</f>
        <v>6.9802927100088112</v>
      </c>
      <c r="BF67" s="21">
        <f ca="1">AB67*VLOOKUP(BF$6,'Greenhouse Gas Costs Avoided'!$A$2:$I$32,9,FALSE)</f>
        <v>7.0587229651774486</v>
      </c>
      <c r="BG67" s="21">
        <f ca="1">AC67*VLOOKUP(BG$6,'Greenhouse Gas Costs Avoided'!$A$2:$I$32,9,FALSE)</f>
        <v>7.1502249295408609</v>
      </c>
      <c r="BH67" s="21">
        <f ca="1">AD67*VLOOKUP(BH$6,'Greenhouse Gas Costs Avoided'!$A$2:$I$32,9,FALSE)</f>
        <v>7.2417268939042723</v>
      </c>
      <c r="BI67" s="21">
        <f ca="1">AE67*VLOOKUP(BI$6,'Greenhouse Gas Costs Avoided'!$A$2:$I$32,9,FALSE)</f>
        <v>7.3332288582676846</v>
      </c>
      <c r="BJ67" s="21">
        <f ca="1">AF67*VLOOKUP(BJ$6,'Greenhouse Gas Costs Avoided'!$A$2:$I$32,9,FALSE)</f>
        <v>7.424730822631096</v>
      </c>
      <c r="BK67" s="22">
        <f ca="1">AG67*VLOOKUP(BK$6,'Greenhouse Gas Costs Avoided'!$A$2:$I$32,9,FALSE)</f>
        <v>7.6285297110405814</v>
      </c>
    </row>
    <row r="68" spans="1:63" x14ac:dyDescent="0.35">
      <c r="A68" s="11">
        <v>62</v>
      </c>
      <c r="B68" s="12">
        <f t="shared" ca="1" si="0"/>
        <v>4</v>
      </c>
      <c r="C68" s="13">
        <f t="shared" ca="1" si="1"/>
        <v>2023</v>
      </c>
      <c r="E68" s="20">
        <f ca="1">IF(E$6&lt;$C68,0,VLOOKUP(E$6,'MonteCarlo Policy Paths'!$A$2:$I$31,'Monte Carlo_WA Complance Price'!$B68+1,FALSE))</f>
        <v>0</v>
      </c>
      <c r="F68" s="21">
        <f ca="1">IF(F$6&lt;$C68,0,VLOOKUP(F$6,'MonteCarlo Policy Paths'!$A$2:$I$31,'Monte Carlo_WA Complance Price'!$B68+1,FALSE))</f>
        <v>82.346532180449415</v>
      </c>
      <c r="G68" s="21">
        <f ca="1">IF(G$6&lt;$C68,0,VLOOKUP(G$6,'MonteCarlo Policy Paths'!$A$2:$I$31,'Monte Carlo_WA Complance Price'!$B68+1,FALSE))</f>
        <v>84.002844861871253</v>
      </c>
      <c r="H68" s="21">
        <f ca="1">IF(H$6&lt;$C68,0,VLOOKUP(H$6,'MonteCarlo Policy Paths'!$A$2:$I$31,'Monte Carlo_WA Complance Price'!$B68+1,FALSE))</f>
        <v>85.659157543293105</v>
      </c>
      <c r="I68" s="21">
        <f ca="1">IF(I$6&lt;$C68,0,VLOOKUP(I$6,'MonteCarlo Policy Paths'!$A$2:$I$31,'Monte Carlo_WA Complance Price'!$B68+1,FALSE))</f>
        <v>86.918851036576825</v>
      </c>
      <c r="J68" s="21">
        <f ca="1">IF(J$6&lt;$C68,0,VLOOKUP(J$6,'MonteCarlo Policy Paths'!$A$2:$I$31,'Monte Carlo_WA Complance Price'!$B68+1,FALSE))</f>
        <v>88.178544529860531</v>
      </c>
      <c r="K68" s="21">
        <f ca="1">IF(K$6&lt;$C68,0,VLOOKUP(K$6,'MonteCarlo Policy Paths'!$A$2:$I$31,'Monte Carlo_WA Complance Price'!$B68+1,FALSE))</f>
        <v>89.438238023144251</v>
      </c>
      <c r="L68" s="21">
        <f ca="1">IF(L$6&lt;$C68,0,VLOOKUP(L$6,'MonteCarlo Policy Paths'!$A$2:$I$31,'Monte Carlo_WA Complance Price'!$B68+1,FALSE))</f>
        <v>90.697931516427971</v>
      </c>
      <c r="M68" s="21">
        <f ca="1">IF(M$6&lt;$C68,0,VLOOKUP(M$6,'MonteCarlo Policy Paths'!$A$2:$I$31,'Monte Carlo_WA Complance Price'!$B68+1,FALSE))</f>
        <v>91.95762500971172</v>
      </c>
      <c r="N68" s="21">
        <f ca="1">IF(N$6&lt;$C68,0,VLOOKUP(N$6,'MonteCarlo Policy Paths'!$A$2:$I$31,'Monte Carlo_WA Complance Price'!$B68+1,FALSE))</f>
        <v>93.21731850299544</v>
      </c>
      <c r="O68" s="21">
        <f ca="1">IF(O$6&lt;$C68,0,VLOOKUP(O$6,'MonteCarlo Policy Paths'!$A$2:$I$31,'Monte Carlo_WA Complance Price'!$B68+1,FALSE))</f>
        <v>94.47701199627916</v>
      </c>
      <c r="P68" s="21">
        <f ca="1">IF(P$6&lt;$C68,0,VLOOKUP(P$6,'MonteCarlo Policy Paths'!$A$2:$I$31,'Monte Carlo_WA Complance Price'!$B68+1,FALSE))</f>
        <v>95.73670548956288</v>
      </c>
      <c r="Q68" s="21">
        <f ca="1">IF(Q$6&lt;$C68,0,VLOOKUP(Q$6,'MonteCarlo Policy Paths'!$A$2:$I$31,'Monte Carlo_WA Complance Price'!$B68+1,FALSE))</f>
        <v>96.996398982846586</v>
      </c>
      <c r="R68" s="21">
        <f ca="1">IF(R$6&lt;$C68,0,VLOOKUP(R$6,'MonteCarlo Policy Paths'!$A$2:$I$31,'Monte Carlo_WA Complance Price'!$B68+1,FALSE))</f>
        <v>98.25609247613032</v>
      </c>
      <c r="S68" s="21">
        <f ca="1">IF(S$6&lt;$C68,0,VLOOKUP(S$6,'MonteCarlo Policy Paths'!$A$2:$I$31,'Monte Carlo_WA Complance Price'!$B68+1,FALSE))</f>
        <v>99.65157958594628</v>
      </c>
      <c r="T68" s="21">
        <f ca="1">IF(T$6&lt;$C68,0,VLOOKUP(T$6,'MonteCarlo Policy Paths'!$A$2:$I$31,'Monte Carlo_WA Complance Price'!$B68+1,FALSE))</f>
        <v>101.04706669576224</v>
      </c>
      <c r="U68" s="21">
        <f ca="1">IF(U$6&lt;$C68,0,VLOOKUP(U$6,'MonteCarlo Policy Paths'!$A$2:$I$31,'Monte Carlo_WA Complance Price'!$B68+1,FALSE))</f>
        <v>102.4425538055782</v>
      </c>
      <c r="V68" s="21">
        <f ca="1">IF(V$6&lt;$C68,0,VLOOKUP(V$6,'MonteCarlo Policy Paths'!$A$2:$I$31,'Monte Carlo_WA Complance Price'!$B68+1,FALSE))</f>
        <v>103.83804091539416</v>
      </c>
      <c r="W68" s="21">
        <f ca="1">IF(W$6&lt;$C68,0,VLOOKUP(W$6,'MonteCarlo Policy Paths'!$A$2:$I$31,'Monte Carlo_WA Complance Price'!$B68+1,FALSE))</f>
        <v>105.23352802521011</v>
      </c>
      <c r="X68" s="21">
        <f ca="1">IF(X$6&lt;$C68,0,VLOOKUP(X$6,'MonteCarlo Policy Paths'!$A$2:$I$31,'Monte Carlo_WA Complance Price'!$B68+1,FALSE))</f>
        <v>106.47156953138905</v>
      </c>
      <c r="Y68" s="21">
        <f ca="1">IF(Y$6&lt;$C68,0,VLOOKUP(Y$6,'MonteCarlo Policy Paths'!$A$2:$I$31,'Monte Carlo_WA Complance Price'!$B68+1,FALSE))</f>
        <v>107.709611037568</v>
      </c>
      <c r="Z68" s="21">
        <f ca="1">IF(Z$6&lt;$C68,0,VLOOKUP(Z$6,'MonteCarlo Policy Paths'!$A$2:$I$31,'Monte Carlo_WA Complance Price'!$B68+1,FALSE))</f>
        <v>108.94765254374694</v>
      </c>
      <c r="AA68" s="21">
        <f ca="1">IF(AA$6&lt;$C68,0,VLOOKUP(AA$6,'MonteCarlo Policy Paths'!$A$2:$I$31,'Monte Carlo_WA Complance Price'!$B68+1,FALSE))</f>
        <v>110.18569404992589</v>
      </c>
      <c r="AB68" s="21">
        <f ca="1">IF(AB$6&lt;$C68,0,VLOOKUP(AB$6,'MonteCarlo Policy Paths'!$A$2:$I$31,'Monte Carlo_WA Complance Price'!$B68+1,FALSE))</f>
        <v>111.42373555610482</v>
      </c>
      <c r="AC68" s="21">
        <f ca="1">IF(AC$6&lt;$C68,0,VLOOKUP(AC$6,'MonteCarlo Policy Paths'!$A$2:$I$31,'Monte Carlo_WA Complance Price'!$B68+1,FALSE))</f>
        <v>112.86811731331359</v>
      </c>
      <c r="AD68" s="21">
        <f ca="1">IF(AD$6&lt;$C68,0,VLOOKUP(AD$6,'MonteCarlo Policy Paths'!$A$2:$I$31,'Monte Carlo_WA Complance Price'!$B68+1,FALSE))</f>
        <v>114.31249907052236</v>
      </c>
      <c r="AE68" s="21">
        <f ca="1">IF(AE$6&lt;$C68,0,VLOOKUP(AE$6,'MonteCarlo Policy Paths'!$A$2:$I$31,'Monte Carlo_WA Complance Price'!$B68+1,FALSE))</f>
        <v>115.75688082773114</v>
      </c>
      <c r="AF68" s="21">
        <f ca="1">IF(AF$6&lt;$C68,0,VLOOKUP(AF$6,'MonteCarlo Policy Paths'!$A$2:$I$31,'Monte Carlo_WA Complance Price'!$B68+1,FALSE))</f>
        <v>117.20126258493991</v>
      </c>
      <c r="AG68" s="22">
        <f ca="1">IF(AG$6&lt;$C68,0,VLOOKUP(AG$6,'MonteCarlo Policy Paths'!$A$2:$I$31,'Monte Carlo_WA Complance Price'!$B68+1,FALSE))</f>
        <v>119.5319620819439</v>
      </c>
      <c r="AI68" s="20">
        <f ca="1">E68*VLOOKUP(AI$6,'Greenhouse Gas Costs Avoided'!$A$2:$I$32,9,FALSE)</f>
        <v>0</v>
      </c>
      <c r="AJ68" s="21">
        <f ca="1">F68*VLOOKUP(AJ$6,'Greenhouse Gas Costs Avoided'!$A$2:$I$32,9,FALSE)</f>
        <v>5.2166744805659615</v>
      </c>
      <c r="AK68" s="21">
        <f ca="1">G68*VLOOKUP(AK$6,'Greenhouse Gas Costs Avoided'!$A$2:$I$32,9,FALSE)</f>
        <v>5.3216023247413169</v>
      </c>
      <c r="AL68" s="21">
        <f ca="1">H68*VLOOKUP(AL$6,'Greenhouse Gas Costs Avoided'!$A$2:$I$32,9,FALSE)</f>
        <v>5.4265301689166732</v>
      </c>
      <c r="AM68" s="21">
        <f ca="1">I68*VLOOKUP(AM$6,'Greenhouse Gas Costs Avoided'!$A$2:$I$32,9,FALSE)</f>
        <v>5.5063320831654474</v>
      </c>
      <c r="AN68" s="21">
        <f ca="1">J68*VLOOKUP(AN$6,'Greenhouse Gas Costs Avoided'!$A$2:$I$32,9,FALSE)</f>
        <v>5.5861339974142208</v>
      </c>
      <c r="AO68" s="21">
        <f ca="1">K68*VLOOKUP(AO$6,'Greenhouse Gas Costs Avoided'!$A$2:$I$32,9,FALSE)</f>
        <v>5.665935911662995</v>
      </c>
      <c r="AP68" s="21">
        <f ca="1">L68*VLOOKUP(AP$6,'Greenhouse Gas Costs Avoided'!$A$2:$I$32,9,FALSE)</f>
        <v>5.7457378259117702</v>
      </c>
      <c r="AQ68" s="21">
        <f ca="1">M68*VLOOKUP(AQ$6,'Greenhouse Gas Costs Avoided'!$A$2:$I$32,9,FALSE)</f>
        <v>5.8255397401605462</v>
      </c>
      <c r="AR68" s="21">
        <f ca="1">N68*VLOOKUP(AR$6,'Greenhouse Gas Costs Avoided'!$A$2:$I$32,9,FALSE)</f>
        <v>5.9053416544093205</v>
      </c>
      <c r="AS68" s="21">
        <f ca="1">O68*VLOOKUP(AS$6,'Greenhouse Gas Costs Avoided'!$A$2:$I$32,9,FALSE)</f>
        <v>5.9851435686580947</v>
      </c>
      <c r="AT68" s="21">
        <f ca="1">P68*VLOOKUP(AT$6,'Greenhouse Gas Costs Avoided'!$A$2:$I$32,9,FALSE)</f>
        <v>6.0649454829068699</v>
      </c>
      <c r="AU68" s="21">
        <f ca="1">Q68*VLOOKUP(AU$6,'Greenhouse Gas Costs Avoided'!$A$2:$I$32,9,FALSE)</f>
        <v>6.1447473971556432</v>
      </c>
      <c r="AV68" s="21">
        <f ca="1">R68*VLOOKUP(AV$6,'Greenhouse Gas Costs Avoided'!$A$2:$I$32,9,FALSE)</f>
        <v>6.2245493114044184</v>
      </c>
      <c r="AW68" s="21">
        <f ca="1">S68*VLOOKUP(AW$6,'Greenhouse Gas Costs Avoided'!$A$2:$I$32,9,FALSE)</f>
        <v>6.312953786990386</v>
      </c>
      <c r="AX68" s="21">
        <f ca="1">T68*VLOOKUP(AX$6,'Greenhouse Gas Costs Avoided'!$A$2:$I$32,9,FALSE)</f>
        <v>6.4013582625763545</v>
      </c>
      <c r="AY68" s="21">
        <f ca="1">U68*VLOOKUP(AY$6,'Greenhouse Gas Costs Avoided'!$A$2:$I$32,9,FALSE)</f>
        <v>6.4897627381623222</v>
      </c>
      <c r="AZ68" s="21">
        <f ca="1">V68*VLOOKUP(AZ$6,'Greenhouse Gas Costs Avoided'!$A$2:$I$32,9,FALSE)</f>
        <v>6.5781672137482907</v>
      </c>
      <c r="BA68" s="21">
        <f ca="1">W68*VLOOKUP(BA$6,'Greenhouse Gas Costs Avoided'!$A$2:$I$32,9,FALSE)</f>
        <v>6.6665716893342575</v>
      </c>
      <c r="BB68" s="21">
        <f ca="1">X68*VLOOKUP(BB$6,'Greenhouse Gas Costs Avoided'!$A$2:$I$32,9,FALSE)</f>
        <v>6.7450019445028957</v>
      </c>
      <c r="BC68" s="21">
        <f ca="1">Y68*VLOOKUP(BC$6,'Greenhouse Gas Costs Avoided'!$A$2:$I$32,9,FALSE)</f>
        <v>6.8234321996715348</v>
      </c>
      <c r="BD68" s="21">
        <f ca="1">Z68*VLOOKUP(BD$6,'Greenhouse Gas Costs Avoided'!$A$2:$I$32,9,FALSE)</f>
        <v>6.901862454840173</v>
      </c>
      <c r="BE68" s="21">
        <f ca="1">AA68*VLOOKUP(BE$6,'Greenhouse Gas Costs Avoided'!$A$2:$I$32,9,FALSE)</f>
        <v>6.9802927100088112</v>
      </c>
      <c r="BF68" s="21">
        <f ca="1">AB68*VLOOKUP(BF$6,'Greenhouse Gas Costs Avoided'!$A$2:$I$32,9,FALSE)</f>
        <v>7.0587229651774486</v>
      </c>
      <c r="BG68" s="21">
        <f ca="1">AC68*VLOOKUP(BG$6,'Greenhouse Gas Costs Avoided'!$A$2:$I$32,9,FALSE)</f>
        <v>7.1502249295408609</v>
      </c>
      <c r="BH68" s="21">
        <f ca="1">AD68*VLOOKUP(BH$6,'Greenhouse Gas Costs Avoided'!$A$2:$I$32,9,FALSE)</f>
        <v>7.2417268939042723</v>
      </c>
      <c r="BI68" s="21">
        <f ca="1">AE68*VLOOKUP(BI$6,'Greenhouse Gas Costs Avoided'!$A$2:$I$32,9,FALSE)</f>
        <v>7.3332288582676846</v>
      </c>
      <c r="BJ68" s="21">
        <f ca="1">AF68*VLOOKUP(BJ$6,'Greenhouse Gas Costs Avoided'!$A$2:$I$32,9,FALSE)</f>
        <v>7.424730822631096</v>
      </c>
      <c r="BK68" s="22">
        <f ca="1">AG68*VLOOKUP(BK$6,'Greenhouse Gas Costs Avoided'!$A$2:$I$32,9,FALSE)</f>
        <v>7.5723812490175435</v>
      </c>
    </row>
    <row r="69" spans="1:63" x14ac:dyDescent="0.35">
      <c r="A69" s="11">
        <v>63</v>
      </c>
      <c r="B69" s="12">
        <f t="shared" ca="1" si="0"/>
        <v>5</v>
      </c>
      <c r="C69" s="13">
        <f t="shared" ca="1" si="1"/>
        <v>2023</v>
      </c>
      <c r="E69" s="20">
        <f ca="1">IF(E$6&lt;$C69,0,VLOOKUP(E$6,'MonteCarlo Policy Paths'!$A$2:$I$31,'Monte Carlo_WA Complance Price'!$B69+1,FALSE))</f>
        <v>0</v>
      </c>
      <c r="F69" s="21">
        <f ca="1">IF(F$6&lt;$C69,0,VLOOKUP(F$6,'MonteCarlo Policy Paths'!$A$2:$I$31,'Monte Carlo_WA Complance Price'!$B69+1,FALSE))</f>
        <v>82.346532180449415</v>
      </c>
      <c r="G69" s="21">
        <f ca="1">IF(G$6&lt;$C69,0,VLOOKUP(G$6,'MonteCarlo Policy Paths'!$A$2:$I$31,'Monte Carlo_WA Complance Price'!$B69+1,FALSE))</f>
        <v>84.002844861871253</v>
      </c>
      <c r="H69" s="21">
        <f ca="1">IF(H$6&lt;$C69,0,VLOOKUP(H$6,'MonteCarlo Policy Paths'!$A$2:$I$31,'Monte Carlo_WA Complance Price'!$B69+1,FALSE))</f>
        <v>85.659157543293105</v>
      </c>
      <c r="I69" s="21">
        <f ca="1">IF(I$6&lt;$C69,0,VLOOKUP(I$6,'MonteCarlo Policy Paths'!$A$2:$I$31,'Monte Carlo_WA Complance Price'!$B69+1,FALSE))</f>
        <v>86.918851036576825</v>
      </c>
      <c r="J69" s="21">
        <f ca="1">IF(J$6&lt;$C69,0,VLOOKUP(J$6,'MonteCarlo Policy Paths'!$A$2:$I$31,'Monte Carlo_WA Complance Price'!$B69+1,FALSE))</f>
        <v>88.178544529860531</v>
      </c>
      <c r="K69" s="21">
        <f ca="1">IF(K$6&lt;$C69,0,VLOOKUP(K$6,'MonteCarlo Policy Paths'!$A$2:$I$31,'Monte Carlo_WA Complance Price'!$B69+1,FALSE))</f>
        <v>89.438238023144251</v>
      </c>
      <c r="L69" s="21">
        <f ca="1">IF(L$6&lt;$C69,0,VLOOKUP(L$6,'MonteCarlo Policy Paths'!$A$2:$I$31,'Monte Carlo_WA Complance Price'!$B69+1,FALSE))</f>
        <v>90.697931516427971</v>
      </c>
      <c r="M69" s="21">
        <f ca="1">IF(M$6&lt;$C69,0,VLOOKUP(M$6,'MonteCarlo Policy Paths'!$A$2:$I$31,'Monte Carlo_WA Complance Price'!$B69+1,FALSE))</f>
        <v>91.95762500971172</v>
      </c>
      <c r="N69" s="21">
        <f ca="1">IF(N$6&lt;$C69,0,VLOOKUP(N$6,'MonteCarlo Policy Paths'!$A$2:$I$31,'Monte Carlo_WA Complance Price'!$B69+1,FALSE))</f>
        <v>93.21731850299544</v>
      </c>
      <c r="O69" s="21">
        <f ca="1">IF(O$6&lt;$C69,0,VLOOKUP(O$6,'MonteCarlo Policy Paths'!$A$2:$I$31,'Monte Carlo_WA Complance Price'!$B69+1,FALSE))</f>
        <v>94.47701199627916</v>
      </c>
      <c r="P69" s="21">
        <f ca="1">IF(P$6&lt;$C69,0,VLOOKUP(P$6,'MonteCarlo Policy Paths'!$A$2:$I$31,'Monte Carlo_WA Complance Price'!$B69+1,FALSE))</f>
        <v>95.73670548956288</v>
      </c>
      <c r="Q69" s="21">
        <f ca="1">IF(Q$6&lt;$C69,0,VLOOKUP(Q$6,'MonteCarlo Policy Paths'!$A$2:$I$31,'Monte Carlo_WA Complance Price'!$B69+1,FALSE))</f>
        <v>96.996398982846586</v>
      </c>
      <c r="R69" s="21">
        <f ca="1">IF(R$6&lt;$C69,0,VLOOKUP(R$6,'MonteCarlo Policy Paths'!$A$2:$I$31,'Monte Carlo_WA Complance Price'!$B69+1,FALSE))</f>
        <v>99.874634841342697</v>
      </c>
      <c r="S69" s="21">
        <f ca="1">IF(S$6&lt;$C69,0,VLOOKUP(S$6,'MonteCarlo Policy Paths'!$A$2:$I$31,'Monte Carlo_WA Complance Price'!$B69+1,FALSE))</f>
        <v>101.93553668931256</v>
      </c>
      <c r="T69" s="21">
        <f ca="1">IF(T$6&lt;$C69,0,VLOOKUP(T$6,'MonteCarlo Policy Paths'!$A$2:$I$31,'Monte Carlo_WA Complance Price'!$B69+1,FALSE))</f>
        <v>104.04258519817796</v>
      </c>
      <c r="U69" s="21">
        <f ca="1">IF(U$6&lt;$C69,0,VLOOKUP(U$6,'MonteCarlo Policy Paths'!$A$2:$I$31,'Monte Carlo_WA Complance Price'!$B69+1,FALSE))</f>
        <v>106.18472717196582</v>
      </c>
      <c r="V69" s="21">
        <f ca="1">IF(V$6&lt;$C69,0,VLOOKUP(V$6,'MonteCarlo Policy Paths'!$A$2:$I$31,'Monte Carlo_WA Complance Price'!$B69+1,FALSE))</f>
        <v>108.36780972271322</v>
      </c>
      <c r="W69" s="21">
        <f ca="1">IF(W$6&lt;$C69,0,VLOOKUP(W$6,'MonteCarlo Policy Paths'!$A$2:$I$31,'Monte Carlo_WA Complance Price'!$B69+1,FALSE))</f>
        <v>110.57648338650839</v>
      </c>
      <c r="X69" s="21">
        <f ca="1">IF(X$6&lt;$C69,0,VLOOKUP(X$6,'MonteCarlo Policy Paths'!$A$2:$I$31,'Monte Carlo_WA Complance Price'!$B69+1,FALSE))</f>
        <v>112.7694544213079</v>
      </c>
      <c r="Y69" s="21">
        <f ca="1">IF(Y$6&lt;$C69,0,VLOOKUP(Y$6,'MonteCarlo Policy Paths'!$A$2:$I$31,'Monte Carlo_WA Complance Price'!$B69+1,FALSE))</f>
        <v>114.98228749612761</v>
      </c>
      <c r="Z69" s="21">
        <f ca="1">IF(Z$6&lt;$C69,0,VLOOKUP(Z$6,'MonteCarlo Policy Paths'!$A$2:$I$31,'Monte Carlo_WA Complance Price'!$B69+1,FALSE))</f>
        <v>117.22345778349788</v>
      </c>
      <c r="AA69" s="21">
        <f ca="1">IF(AA$6&lt;$C69,0,VLOOKUP(AA$6,'MonteCarlo Policy Paths'!$A$2:$I$31,'Monte Carlo_WA Complance Price'!$B69+1,FALSE))</f>
        <v>119.50474742044912</v>
      </c>
      <c r="AB69" s="21">
        <f ca="1">IF(AB$6&lt;$C69,0,VLOOKUP(AB$6,'MonteCarlo Policy Paths'!$A$2:$I$31,'Monte Carlo_WA Complance Price'!$B69+1,FALSE))</f>
        <v>121.83201137782079</v>
      </c>
      <c r="AC69" s="21">
        <f ca="1">IF(AC$6&lt;$C69,0,VLOOKUP(AC$6,'MonteCarlo Policy Paths'!$A$2:$I$31,'Monte Carlo_WA Complance Price'!$B69+1,FALSE))</f>
        <v>124.30483685770574</v>
      </c>
      <c r="AD69" s="21">
        <f ca="1">IF(AD$6&lt;$C69,0,VLOOKUP(AD$6,'MonteCarlo Policy Paths'!$A$2:$I$31,'Monte Carlo_WA Complance Price'!$B69+1,FALSE))</f>
        <v>126.81952160325447</v>
      </c>
      <c r="AE69" s="21">
        <f ca="1">IF(AE$6&lt;$C69,0,VLOOKUP(AE$6,'MonteCarlo Policy Paths'!$A$2:$I$31,'Monte Carlo_WA Complance Price'!$B69+1,FALSE))</f>
        <v>129.37127756316897</v>
      </c>
      <c r="AF69" s="21">
        <f ca="1">IF(AF$6&lt;$C69,0,VLOOKUP(AF$6,'MonteCarlo Policy Paths'!$A$2:$I$31,'Monte Carlo_WA Complance Price'!$B69+1,FALSE))</f>
        <v>131.96243899653103</v>
      </c>
      <c r="AG69" s="22">
        <f ca="1">IF(AG$6&lt;$C69,0,VLOOKUP(AG$6,'MonteCarlo Policy Paths'!$A$2:$I$31,'Monte Carlo_WA Complance Price'!$B69+1,FALSE))</f>
        <v>135.47056479945655</v>
      </c>
      <c r="AI69" s="20">
        <f ca="1">E69*VLOOKUP(AI$6,'Greenhouse Gas Costs Avoided'!$A$2:$I$32,9,FALSE)</f>
        <v>0</v>
      </c>
      <c r="AJ69" s="21">
        <f ca="1">F69*VLOOKUP(AJ$6,'Greenhouse Gas Costs Avoided'!$A$2:$I$32,9,FALSE)</f>
        <v>5.2166744805659615</v>
      </c>
      <c r="AK69" s="21">
        <f ca="1">G69*VLOOKUP(AK$6,'Greenhouse Gas Costs Avoided'!$A$2:$I$32,9,FALSE)</f>
        <v>5.3216023247413169</v>
      </c>
      <c r="AL69" s="21">
        <f ca="1">H69*VLOOKUP(AL$6,'Greenhouse Gas Costs Avoided'!$A$2:$I$32,9,FALSE)</f>
        <v>5.4265301689166732</v>
      </c>
      <c r="AM69" s="21">
        <f ca="1">I69*VLOOKUP(AM$6,'Greenhouse Gas Costs Avoided'!$A$2:$I$32,9,FALSE)</f>
        <v>5.5063320831654474</v>
      </c>
      <c r="AN69" s="21">
        <f ca="1">J69*VLOOKUP(AN$6,'Greenhouse Gas Costs Avoided'!$A$2:$I$32,9,FALSE)</f>
        <v>5.5861339974142208</v>
      </c>
      <c r="AO69" s="21">
        <f ca="1">K69*VLOOKUP(AO$6,'Greenhouse Gas Costs Avoided'!$A$2:$I$32,9,FALSE)</f>
        <v>5.665935911662995</v>
      </c>
      <c r="AP69" s="21">
        <f ca="1">L69*VLOOKUP(AP$6,'Greenhouse Gas Costs Avoided'!$A$2:$I$32,9,FALSE)</f>
        <v>5.7457378259117702</v>
      </c>
      <c r="AQ69" s="21">
        <f ca="1">M69*VLOOKUP(AQ$6,'Greenhouse Gas Costs Avoided'!$A$2:$I$32,9,FALSE)</f>
        <v>5.8255397401605462</v>
      </c>
      <c r="AR69" s="21">
        <f ca="1">N69*VLOOKUP(AR$6,'Greenhouse Gas Costs Avoided'!$A$2:$I$32,9,FALSE)</f>
        <v>5.9053416544093205</v>
      </c>
      <c r="AS69" s="21">
        <f ca="1">O69*VLOOKUP(AS$6,'Greenhouse Gas Costs Avoided'!$A$2:$I$32,9,FALSE)</f>
        <v>5.9851435686580947</v>
      </c>
      <c r="AT69" s="21">
        <f ca="1">P69*VLOOKUP(AT$6,'Greenhouse Gas Costs Avoided'!$A$2:$I$32,9,FALSE)</f>
        <v>6.0649454829068699</v>
      </c>
      <c r="AU69" s="21">
        <f ca="1">Q69*VLOOKUP(AU$6,'Greenhouse Gas Costs Avoided'!$A$2:$I$32,9,FALSE)</f>
        <v>6.1447473971556432</v>
      </c>
      <c r="AV69" s="21">
        <f ca="1">R69*VLOOKUP(AV$6,'Greenhouse Gas Costs Avoided'!$A$2:$I$32,9,FALSE)</f>
        <v>6.327084396109818</v>
      </c>
      <c r="AW69" s="21">
        <f ca="1">S69*VLOOKUP(AW$6,'Greenhouse Gas Costs Avoided'!$A$2:$I$32,9,FALSE)</f>
        <v>6.4576430704410743</v>
      </c>
      <c r="AX69" s="21">
        <f ca="1">T69*VLOOKUP(AX$6,'Greenhouse Gas Costs Avoided'!$A$2:$I$32,9,FALSE)</f>
        <v>6.5911251478821242</v>
      </c>
      <c r="AY69" s="21">
        <f ca="1">U69*VLOOKUP(AY$6,'Greenhouse Gas Costs Avoided'!$A$2:$I$32,9,FALSE)</f>
        <v>6.7268304055597685</v>
      </c>
      <c r="AZ69" s="21">
        <f ca="1">V69*VLOOKUP(AZ$6,'Greenhouse Gas Costs Avoided'!$A$2:$I$32,9,FALSE)</f>
        <v>6.8651292595600424</v>
      </c>
      <c r="BA69" s="21">
        <f ca="1">W69*VLOOKUP(BA$6,'Greenhouse Gas Costs Avoided'!$A$2:$I$32,9,FALSE)</f>
        <v>7.0050493173053994</v>
      </c>
      <c r="BB69" s="21">
        <f ca="1">X69*VLOOKUP(BB$6,'Greenhouse Gas Costs Avoided'!$A$2:$I$32,9,FALSE)</f>
        <v>7.1439746093722221</v>
      </c>
      <c r="BC69" s="21">
        <f ca="1">Y69*VLOOKUP(BC$6,'Greenhouse Gas Costs Avoided'!$A$2:$I$32,9,FALSE)</f>
        <v>7.2841581669004034</v>
      </c>
      <c r="BD69" s="21">
        <f ca="1">Z69*VLOOKUP(BD$6,'Greenhouse Gas Costs Avoided'!$A$2:$I$32,9,FALSE)</f>
        <v>7.426136894299721</v>
      </c>
      <c r="BE69" s="21">
        <f ca="1">AA69*VLOOKUP(BE$6,'Greenhouse Gas Costs Avoided'!$A$2:$I$32,9,FALSE)</f>
        <v>7.5706571930511553</v>
      </c>
      <c r="BF69" s="21">
        <f ca="1">AB69*VLOOKUP(BF$6,'Greenhouse Gas Costs Avoided'!$A$2:$I$32,9,FALSE)</f>
        <v>7.7180899770979394</v>
      </c>
      <c r="BG69" s="21">
        <f ca="1">AC69*VLOOKUP(BG$6,'Greenhouse Gas Costs Avoided'!$A$2:$I$32,9,FALSE)</f>
        <v>7.8747441218959366</v>
      </c>
      <c r="BH69" s="21">
        <f ca="1">AD69*VLOOKUP(BH$6,'Greenhouse Gas Costs Avoided'!$A$2:$I$32,9,FALSE)</f>
        <v>8.0340500621877027</v>
      </c>
      <c r="BI69" s="21">
        <f ca="1">AE69*VLOOKUP(BI$6,'Greenhouse Gas Costs Avoided'!$A$2:$I$32,9,FALSE)</f>
        <v>8.1957044736636782</v>
      </c>
      <c r="BJ69" s="21">
        <f ca="1">AF69*VLOOKUP(BJ$6,'Greenhouse Gas Costs Avoided'!$A$2:$I$32,9,FALSE)</f>
        <v>8.3598552322508848</v>
      </c>
      <c r="BK69" s="22">
        <f ca="1">AG69*VLOOKUP(BK$6,'Greenhouse Gas Costs Avoided'!$A$2:$I$32,9,FALSE)</f>
        <v>8.5820959249206545</v>
      </c>
    </row>
    <row r="70" spans="1:63" x14ac:dyDescent="0.35">
      <c r="A70" s="11">
        <v>64</v>
      </c>
      <c r="B70" s="12">
        <f t="shared" ca="1" si="0"/>
        <v>5</v>
      </c>
      <c r="C70" s="13">
        <f t="shared" ca="1" si="1"/>
        <v>2023</v>
      </c>
      <c r="E70" s="20">
        <f ca="1">IF(E$6&lt;$C70,0,VLOOKUP(E$6,'MonteCarlo Policy Paths'!$A$2:$I$31,'Monte Carlo_WA Complance Price'!$B70+1,FALSE))</f>
        <v>0</v>
      </c>
      <c r="F70" s="21">
        <f ca="1">IF(F$6&lt;$C70,0,VLOOKUP(F$6,'MonteCarlo Policy Paths'!$A$2:$I$31,'Monte Carlo_WA Complance Price'!$B70+1,FALSE))</f>
        <v>82.346532180449415</v>
      </c>
      <c r="G70" s="21">
        <f ca="1">IF(G$6&lt;$C70,0,VLOOKUP(G$6,'MonteCarlo Policy Paths'!$A$2:$I$31,'Monte Carlo_WA Complance Price'!$B70+1,FALSE))</f>
        <v>84.002844861871253</v>
      </c>
      <c r="H70" s="21">
        <f ca="1">IF(H$6&lt;$C70,0,VLOOKUP(H$6,'MonteCarlo Policy Paths'!$A$2:$I$31,'Monte Carlo_WA Complance Price'!$B70+1,FALSE))</f>
        <v>85.659157543293105</v>
      </c>
      <c r="I70" s="21">
        <f ca="1">IF(I$6&lt;$C70,0,VLOOKUP(I$6,'MonteCarlo Policy Paths'!$A$2:$I$31,'Monte Carlo_WA Complance Price'!$B70+1,FALSE))</f>
        <v>86.918851036576825</v>
      </c>
      <c r="J70" s="21">
        <f ca="1">IF(J$6&lt;$C70,0,VLOOKUP(J$6,'MonteCarlo Policy Paths'!$A$2:$I$31,'Monte Carlo_WA Complance Price'!$B70+1,FALSE))</f>
        <v>88.178544529860531</v>
      </c>
      <c r="K70" s="21">
        <f ca="1">IF(K$6&lt;$C70,0,VLOOKUP(K$6,'MonteCarlo Policy Paths'!$A$2:$I$31,'Monte Carlo_WA Complance Price'!$B70+1,FALSE))</f>
        <v>89.438238023144251</v>
      </c>
      <c r="L70" s="21">
        <f ca="1">IF(L$6&lt;$C70,0,VLOOKUP(L$6,'MonteCarlo Policy Paths'!$A$2:$I$31,'Monte Carlo_WA Complance Price'!$B70+1,FALSE))</f>
        <v>90.697931516427971</v>
      </c>
      <c r="M70" s="21">
        <f ca="1">IF(M$6&lt;$C70,0,VLOOKUP(M$6,'MonteCarlo Policy Paths'!$A$2:$I$31,'Monte Carlo_WA Complance Price'!$B70+1,FALSE))</f>
        <v>91.95762500971172</v>
      </c>
      <c r="N70" s="21">
        <f ca="1">IF(N$6&lt;$C70,0,VLOOKUP(N$6,'MonteCarlo Policy Paths'!$A$2:$I$31,'Monte Carlo_WA Complance Price'!$B70+1,FALSE))</f>
        <v>93.21731850299544</v>
      </c>
      <c r="O70" s="21">
        <f ca="1">IF(O$6&lt;$C70,0,VLOOKUP(O$6,'MonteCarlo Policy Paths'!$A$2:$I$31,'Monte Carlo_WA Complance Price'!$B70+1,FALSE))</f>
        <v>94.47701199627916</v>
      </c>
      <c r="P70" s="21">
        <f ca="1">IF(P$6&lt;$C70,0,VLOOKUP(P$6,'MonteCarlo Policy Paths'!$A$2:$I$31,'Monte Carlo_WA Complance Price'!$B70+1,FALSE))</f>
        <v>95.73670548956288</v>
      </c>
      <c r="Q70" s="21">
        <f ca="1">IF(Q$6&lt;$C70,0,VLOOKUP(Q$6,'MonteCarlo Policy Paths'!$A$2:$I$31,'Monte Carlo_WA Complance Price'!$B70+1,FALSE))</f>
        <v>96.996398982846586</v>
      </c>
      <c r="R70" s="21">
        <f ca="1">IF(R$6&lt;$C70,0,VLOOKUP(R$6,'MonteCarlo Policy Paths'!$A$2:$I$31,'Monte Carlo_WA Complance Price'!$B70+1,FALSE))</f>
        <v>99.874634841342697</v>
      </c>
      <c r="S70" s="21">
        <f ca="1">IF(S$6&lt;$C70,0,VLOOKUP(S$6,'MonteCarlo Policy Paths'!$A$2:$I$31,'Monte Carlo_WA Complance Price'!$B70+1,FALSE))</f>
        <v>101.93553668931256</v>
      </c>
      <c r="T70" s="21">
        <f ca="1">IF(T$6&lt;$C70,0,VLOOKUP(T$6,'MonteCarlo Policy Paths'!$A$2:$I$31,'Monte Carlo_WA Complance Price'!$B70+1,FALSE))</f>
        <v>104.04258519817796</v>
      </c>
      <c r="U70" s="21">
        <f ca="1">IF(U$6&lt;$C70,0,VLOOKUP(U$6,'MonteCarlo Policy Paths'!$A$2:$I$31,'Monte Carlo_WA Complance Price'!$B70+1,FALSE))</f>
        <v>106.18472717196582</v>
      </c>
      <c r="V70" s="21">
        <f ca="1">IF(V$6&lt;$C70,0,VLOOKUP(V$6,'MonteCarlo Policy Paths'!$A$2:$I$31,'Monte Carlo_WA Complance Price'!$B70+1,FALSE))</f>
        <v>108.36780972271322</v>
      </c>
      <c r="W70" s="21">
        <f ca="1">IF(W$6&lt;$C70,0,VLOOKUP(W$6,'MonteCarlo Policy Paths'!$A$2:$I$31,'Monte Carlo_WA Complance Price'!$B70+1,FALSE))</f>
        <v>110.57648338650839</v>
      </c>
      <c r="X70" s="21">
        <f ca="1">IF(X$6&lt;$C70,0,VLOOKUP(X$6,'MonteCarlo Policy Paths'!$A$2:$I$31,'Monte Carlo_WA Complance Price'!$B70+1,FALSE))</f>
        <v>112.7694544213079</v>
      </c>
      <c r="Y70" s="21">
        <f ca="1">IF(Y$6&lt;$C70,0,VLOOKUP(Y$6,'MonteCarlo Policy Paths'!$A$2:$I$31,'Monte Carlo_WA Complance Price'!$B70+1,FALSE))</f>
        <v>114.98228749612761</v>
      </c>
      <c r="Z70" s="21">
        <f ca="1">IF(Z$6&lt;$C70,0,VLOOKUP(Z$6,'MonteCarlo Policy Paths'!$A$2:$I$31,'Monte Carlo_WA Complance Price'!$B70+1,FALSE))</f>
        <v>117.22345778349788</v>
      </c>
      <c r="AA70" s="21">
        <f ca="1">IF(AA$6&lt;$C70,0,VLOOKUP(AA$6,'MonteCarlo Policy Paths'!$A$2:$I$31,'Monte Carlo_WA Complance Price'!$B70+1,FALSE))</f>
        <v>119.50474742044912</v>
      </c>
      <c r="AB70" s="21">
        <f ca="1">IF(AB$6&lt;$C70,0,VLOOKUP(AB$6,'MonteCarlo Policy Paths'!$A$2:$I$31,'Monte Carlo_WA Complance Price'!$B70+1,FALSE))</f>
        <v>121.83201137782079</v>
      </c>
      <c r="AC70" s="21">
        <f ca="1">IF(AC$6&lt;$C70,0,VLOOKUP(AC$6,'MonteCarlo Policy Paths'!$A$2:$I$31,'Monte Carlo_WA Complance Price'!$B70+1,FALSE))</f>
        <v>124.30483685770574</v>
      </c>
      <c r="AD70" s="21">
        <f ca="1">IF(AD$6&lt;$C70,0,VLOOKUP(AD$6,'MonteCarlo Policy Paths'!$A$2:$I$31,'Monte Carlo_WA Complance Price'!$B70+1,FALSE))</f>
        <v>126.81952160325447</v>
      </c>
      <c r="AE70" s="21">
        <f ca="1">IF(AE$6&lt;$C70,0,VLOOKUP(AE$6,'MonteCarlo Policy Paths'!$A$2:$I$31,'Monte Carlo_WA Complance Price'!$B70+1,FALSE))</f>
        <v>129.37127756316897</v>
      </c>
      <c r="AF70" s="21">
        <f ca="1">IF(AF$6&lt;$C70,0,VLOOKUP(AF$6,'MonteCarlo Policy Paths'!$A$2:$I$31,'Monte Carlo_WA Complance Price'!$B70+1,FALSE))</f>
        <v>131.96243899653103</v>
      </c>
      <c r="AG70" s="22">
        <f ca="1">IF(AG$6&lt;$C70,0,VLOOKUP(AG$6,'MonteCarlo Policy Paths'!$A$2:$I$31,'Monte Carlo_WA Complance Price'!$B70+1,FALSE))</f>
        <v>135.47056479945655</v>
      </c>
      <c r="AI70" s="20">
        <f ca="1">E70*VLOOKUP(AI$6,'Greenhouse Gas Costs Avoided'!$A$2:$I$32,9,FALSE)</f>
        <v>0</v>
      </c>
      <c r="AJ70" s="21">
        <f ca="1">F70*VLOOKUP(AJ$6,'Greenhouse Gas Costs Avoided'!$A$2:$I$32,9,FALSE)</f>
        <v>5.2166744805659615</v>
      </c>
      <c r="AK70" s="21">
        <f ca="1">G70*VLOOKUP(AK$6,'Greenhouse Gas Costs Avoided'!$A$2:$I$32,9,FALSE)</f>
        <v>5.3216023247413169</v>
      </c>
      <c r="AL70" s="21">
        <f ca="1">H70*VLOOKUP(AL$6,'Greenhouse Gas Costs Avoided'!$A$2:$I$32,9,FALSE)</f>
        <v>5.4265301689166732</v>
      </c>
      <c r="AM70" s="21">
        <f ca="1">I70*VLOOKUP(AM$6,'Greenhouse Gas Costs Avoided'!$A$2:$I$32,9,FALSE)</f>
        <v>5.5063320831654474</v>
      </c>
      <c r="AN70" s="21">
        <f ca="1">J70*VLOOKUP(AN$6,'Greenhouse Gas Costs Avoided'!$A$2:$I$32,9,FALSE)</f>
        <v>5.5861339974142208</v>
      </c>
      <c r="AO70" s="21">
        <f ca="1">K70*VLOOKUP(AO$6,'Greenhouse Gas Costs Avoided'!$A$2:$I$32,9,FALSE)</f>
        <v>5.665935911662995</v>
      </c>
      <c r="AP70" s="21">
        <f ca="1">L70*VLOOKUP(AP$6,'Greenhouse Gas Costs Avoided'!$A$2:$I$32,9,FALSE)</f>
        <v>5.7457378259117702</v>
      </c>
      <c r="AQ70" s="21">
        <f ca="1">M70*VLOOKUP(AQ$6,'Greenhouse Gas Costs Avoided'!$A$2:$I$32,9,FALSE)</f>
        <v>5.8255397401605462</v>
      </c>
      <c r="AR70" s="21">
        <f ca="1">N70*VLOOKUP(AR$6,'Greenhouse Gas Costs Avoided'!$A$2:$I$32,9,FALSE)</f>
        <v>5.9053416544093205</v>
      </c>
      <c r="AS70" s="21">
        <f ca="1">O70*VLOOKUP(AS$6,'Greenhouse Gas Costs Avoided'!$A$2:$I$32,9,FALSE)</f>
        <v>5.9851435686580947</v>
      </c>
      <c r="AT70" s="21">
        <f ca="1">P70*VLOOKUP(AT$6,'Greenhouse Gas Costs Avoided'!$A$2:$I$32,9,FALSE)</f>
        <v>6.0649454829068699</v>
      </c>
      <c r="AU70" s="21">
        <f ca="1">Q70*VLOOKUP(AU$6,'Greenhouse Gas Costs Avoided'!$A$2:$I$32,9,FALSE)</f>
        <v>6.1447473971556432</v>
      </c>
      <c r="AV70" s="21">
        <f ca="1">R70*VLOOKUP(AV$6,'Greenhouse Gas Costs Avoided'!$A$2:$I$32,9,FALSE)</f>
        <v>6.327084396109818</v>
      </c>
      <c r="AW70" s="21">
        <f ca="1">S70*VLOOKUP(AW$6,'Greenhouse Gas Costs Avoided'!$A$2:$I$32,9,FALSE)</f>
        <v>6.4576430704410743</v>
      </c>
      <c r="AX70" s="21">
        <f ca="1">T70*VLOOKUP(AX$6,'Greenhouse Gas Costs Avoided'!$A$2:$I$32,9,FALSE)</f>
        <v>6.5911251478821242</v>
      </c>
      <c r="AY70" s="21">
        <f ca="1">U70*VLOOKUP(AY$6,'Greenhouse Gas Costs Avoided'!$A$2:$I$32,9,FALSE)</f>
        <v>6.7268304055597685</v>
      </c>
      <c r="AZ70" s="21">
        <f ca="1">V70*VLOOKUP(AZ$6,'Greenhouse Gas Costs Avoided'!$A$2:$I$32,9,FALSE)</f>
        <v>6.8651292595600424</v>
      </c>
      <c r="BA70" s="21">
        <f ca="1">W70*VLOOKUP(BA$6,'Greenhouse Gas Costs Avoided'!$A$2:$I$32,9,FALSE)</f>
        <v>7.0050493173053994</v>
      </c>
      <c r="BB70" s="21">
        <f ca="1">X70*VLOOKUP(BB$6,'Greenhouse Gas Costs Avoided'!$A$2:$I$32,9,FALSE)</f>
        <v>7.1439746093722221</v>
      </c>
      <c r="BC70" s="21">
        <f ca="1">Y70*VLOOKUP(BC$6,'Greenhouse Gas Costs Avoided'!$A$2:$I$32,9,FALSE)</f>
        <v>7.2841581669004034</v>
      </c>
      <c r="BD70" s="21">
        <f ca="1">Z70*VLOOKUP(BD$6,'Greenhouse Gas Costs Avoided'!$A$2:$I$32,9,FALSE)</f>
        <v>7.426136894299721</v>
      </c>
      <c r="BE70" s="21">
        <f ca="1">AA70*VLOOKUP(BE$6,'Greenhouse Gas Costs Avoided'!$A$2:$I$32,9,FALSE)</f>
        <v>7.5706571930511553</v>
      </c>
      <c r="BF70" s="21">
        <f ca="1">AB70*VLOOKUP(BF$6,'Greenhouse Gas Costs Avoided'!$A$2:$I$32,9,FALSE)</f>
        <v>7.7180899770979394</v>
      </c>
      <c r="BG70" s="21">
        <f ca="1">AC70*VLOOKUP(BG$6,'Greenhouse Gas Costs Avoided'!$A$2:$I$32,9,FALSE)</f>
        <v>7.8747441218959366</v>
      </c>
      <c r="BH70" s="21">
        <f ca="1">AD70*VLOOKUP(BH$6,'Greenhouse Gas Costs Avoided'!$A$2:$I$32,9,FALSE)</f>
        <v>8.0340500621877027</v>
      </c>
      <c r="BI70" s="21">
        <f ca="1">AE70*VLOOKUP(BI$6,'Greenhouse Gas Costs Avoided'!$A$2:$I$32,9,FALSE)</f>
        <v>8.1957044736636782</v>
      </c>
      <c r="BJ70" s="21">
        <f ca="1">AF70*VLOOKUP(BJ$6,'Greenhouse Gas Costs Avoided'!$A$2:$I$32,9,FALSE)</f>
        <v>8.3598552322508848</v>
      </c>
      <c r="BK70" s="22">
        <f ca="1">AG70*VLOOKUP(BK$6,'Greenhouse Gas Costs Avoided'!$A$2:$I$32,9,FALSE)</f>
        <v>8.5820959249206545</v>
      </c>
    </row>
    <row r="71" spans="1:63" x14ac:dyDescent="0.35">
      <c r="A71" s="11">
        <v>65</v>
      </c>
      <c r="B71" s="12">
        <f t="shared" ca="1" si="0"/>
        <v>2</v>
      </c>
      <c r="C71" s="13">
        <f t="shared" ca="1" si="1"/>
        <v>2023</v>
      </c>
      <c r="E71" s="20">
        <f ca="1">IF(E$6&lt;$C71,0,VLOOKUP(E$6,'MonteCarlo Policy Paths'!$A$2:$I$31,'Monte Carlo_WA Complance Price'!$B71+1,FALSE))</f>
        <v>0</v>
      </c>
      <c r="F71" s="21">
        <f ca="1">IF(F$6&lt;$C71,0,VLOOKUP(F$6,'MonteCarlo Policy Paths'!$A$2:$I$31,'Monte Carlo_WA Complance Price'!$B71+1,FALSE))</f>
        <v>82.346532180449415</v>
      </c>
      <c r="G71" s="21">
        <f ca="1">IF(G$6&lt;$C71,0,VLOOKUP(G$6,'MonteCarlo Policy Paths'!$A$2:$I$31,'Monte Carlo_WA Complance Price'!$B71+1,FALSE))</f>
        <v>84.002844861871253</v>
      </c>
      <c r="H71" s="21">
        <f ca="1">IF(H$6&lt;$C71,0,VLOOKUP(H$6,'MonteCarlo Policy Paths'!$A$2:$I$31,'Monte Carlo_WA Complance Price'!$B71+1,FALSE))</f>
        <v>85.659157543293105</v>
      </c>
      <c r="I71" s="21">
        <f ca="1">IF(I$6&lt;$C71,0,VLOOKUP(I$6,'MonteCarlo Policy Paths'!$A$2:$I$31,'Monte Carlo_WA Complance Price'!$B71+1,FALSE))</f>
        <v>86.918851036576825</v>
      </c>
      <c r="J71" s="21">
        <f ca="1">IF(J$6&lt;$C71,0,VLOOKUP(J$6,'MonteCarlo Policy Paths'!$A$2:$I$31,'Monte Carlo_WA Complance Price'!$B71+1,FALSE))</f>
        <v>88.178544529860531</v>
      </c>
      <c r="K71" s="21">
        <f ca="1">IF(K$6&lt;$C71,0,VLOOKUP(K$6,'MonteCarlo Policy Paths'!$A$2:$I$31,'Monte Carlo_WA Complance Price'!$B71+1,FALSE))</f>
        <v>89.438238023144251</v>
      </c>
      <c r="L71" s="21">
        <f ca="1">IF(L$6&lt;$C71,0,VLOOKUP(L$6,'MonteCarlo Policy Paths'!$A$2:$I$31,'Monte Carlo_WA Complance Price'!$B71+1,FALSE))</f>
        <v>90.697931516427971</v>
      </c>
      <c r="M71" s="21">
        <f ca="1">IF(M$6&lt;$C71,0,VLOOKUP(M$6,'MonteCarlo Policy Paths'!$A$2:$I$31,'Monte Carlo_WA Complance Price'!$B71+1,FALSE))</f>
        <v>91.95762500971172</v>
      </c>
      <c r="N71" s="21">
        <f ca="1">IF(N$6&lt;$C71,0,VLOOKUP(N$6,'MonteCarlo Policy Paths'!$A$2:$I$31,'Monte Carlo_WA Complance Price'!$B71+1,FALSE))</f>
        <v>93.21731850299544</v>
      </c>
      <c r="O71" s="21">
        <f ca="1">IF(O$6&lt;$C71,0,VLOOKUP(O$6,'MonteCarlo Policy Paths'!$A$2:$I$31,'Monte Carlo_WA Complance Price'!$B71+1,FALSE))</f>
        <v>94.47701199627916</v>
      </c>
      <c r="P71" s="21">
        <f ca="1">IF(P$6&lt;$C71,0,VLOOKUP(P$6,'MonteCarlo Policy Paths'!$A$2:$I$31,'Monte Carlo_WA Complance Price'!$B71+1,FALSE))</f>
        <v>95.73670548956288</v>
      </c>
      <c r="Q71" s="21">
        <f ca="1">IF(Q$6&lt;$C71,0,VLOOKUP(Q$6,'MonteCarlo Policy Paths'!$A$2:$I$31,'Monte Carlo_WA Complance Price'!$B71+1,FALSE))</f>
        <v>96.996398982846586</v>
      </c>
      <c r="R71" s="21">
        <f ca="1">IF(R$6&lt;$C71,0,VLOOKUP(R$6,'MonteCarlo Policy Paths'!$A$2:$I$31,'Monte Carlo_WA Complance Price'!$B71+1,FALSE))</f>
        <v>98.25609247613032</v>
      </c>
      <c r="S71" s="21">
        <f ca="1">IF(S$6&lt;$C71,0,VLOOKUP(S$6,'MonteCarlo Policy Paths'!$A$2:$I$31,'Monte Carlo_WA Complance Price'!$B71+1,FALSE))</f>
        <v>99.65157958594628</v>
      </c>
      <c r="T71" s="21">
        <f ca="1">IF(T$6&lt;$C71,0,VLOOKUP(T$6,'MonteCarlo Policy Paths'!$A$2:$I$31,'Monte Carlo_WA Complance Price'!$B71+1,FALSE))</f>
        <v>101.04706669576224</v>
      </c>
      <c r="U71" s="21">
        <f ca="1">IF(U$6&lt;$C71,0,VLOOKUP(U$6,'MonteCarlo Policy Paths'!$A$2:$I$31,'Monte Carlo_WA Complance Price'!$B71+1,FALSE))</f>
        <v>102.4425538055782</v>
      </c>
      <c r="V71" s="21">
        <f ca="1">IF(V$6&lt;$C71,0,VLOOKUP(V$6,'MonteCarlo Policy Paths'!$A$2:$I$31,'Monte Carlo_WA Complance Price'!$B71+1,FALSE))</f>
        <v>103.83804091539416</v>
      </c>
      <c r="W71" s="21">
        <f ca="1">IF(W$6&lt;$C71,0,VLOOKUP(W$6,'MonteCarlo Policy Paths'!$A$2:$I$31,'Monte Carlo_WA Complance Price'!$B71+1,FALSE))</f>
        <v>105.23352802521011</v>
      </c>
      <c r="X71" s="21">
        <f ca="1">IF(X$6&lt;$C71,0,VLOOKUP(X$6,'MonteCarlo Policy Paths'!$A$2:$I$31,'Monte Carlo_WA Complance Price'!$B71+1,FALSE))</f>
        <v>106.47156953138905</v>
      </c>
      <c r="Y71" s="21">
        <f ca="1">IF(Y$6&lt;$C71,0,VLOOKUP(Y$6,'MonteCarlo Policy Paths'!$A$2:$I$31,'Monte Carlo_WA Complance Price'!$B71+1,FALSE))</f>
        <v>107.709611037568</v>
      </c>
      <c r="Z71" s="21">
        <f ca="1">IF(Z$6&lt;$C71,0,VLOOKUP(Z$6,'MonteCarlo Policy Paths'!$A$2:$I$31,'Monte Carlo_WA Complance Price'!$B71+1,FALSE))</f>
        <v>108.94765254374694</v>
      </c>
      <c r="AA71" s="21">
        <f ca="1">IF(AA$6&lt;$C71,0,VLOOKUP(AA$6,'MonteCarlo Policy Paths'!$A$2:$I$31,'Monte Carlo_WA Complance Price'!$B71+1,FALSE))</f>
        <v>110.18569404992589</v>
      </c>
      <c r="AB71" s="21">
        <f ca="1">IF(AB$6&lt;$C71,0,VLOOKUP(AB$6,'MonteCarlo Policy Paths'!$A$2:$I$31,'Monte Carlo_WA Complance Price'!$B71+1,FALSE))</f>
        <v>111.42373555610482</v>
      </c>
      <c r="AC71" s="21">
        <f ca="1">IF(AC$6&lt;$C71,0,VLOOKUP(AC$6,'MonteCarlo Policy Paths'!$A$2:$I$31,'Monte Carlo_WA Complance Price'!$B71+1,FALSE))</f>
        <v>112.86811731331359</v>
      </c>
      <c r="AD71" s="21">
        <f ca="1">IF(AD$6&lt;$C71,0,VLOOKUP(AD$6,'MonteCarlo Policy Paths'!$A$2:$I$31,'Monte Carlo_WA Complance Price'!$B71+1,FALSE))</f>
        <v>114.31249907052236</v>
      </c>
      <c r="AE71" s="21">
        <f ca="1">IF(AE$6&lt;$C71,0,VLOOKUP(AE$6,'MonteCarlo Policy Paths'!$A$2:$I$31,'Monte Carlo_WA Complance Price'!$B71+1,FALSE))</f>
        <v>115.75688082773114</v>
      </c>
      <c r="AF71" s="21">
        <f ca="1">IF(AF$6&lt;$C71,0,VLOOKUP(AF$6,'MonteCarlo Policy Paths'!$A$2:$I$31,'Monte Carlo_WA Complance Price'!$B71+1,FALSE))</f>
        <v>117.20126258493991</v>
      </c>
      <c r="AG71" s="22">
        <f ca="1">IF(AG$6&lt;$C71,0,VLOOKUP(AG$6,'MonteCarlo Policy Paths'!$A$2:$I$31,'Monte Carlo_WA Complance Price'!$B71+1,FALSE))</f>
        <v>120.41827982173916</v>
      </c>
      <c r="AI71" s="20">
        <f ca="1">E71*VLOOKUP(AI$6,'Greenhouse Gas Costs Avoided'!$A$2:$I$32,9,FALSE)</f>
        <v>0</v>
      </c>
      <c r="AJ71" s="21">
        <f ca="1">F71*VLOOKUP(AJ$6,'Greenhouse Gas Costs Avoided'!$A$2:$I$32,9,FALSE)</f>
        <v>5.2166744805659615</v>
      </c>
      <c r="AK71" s="21">
        <f ca="1">G71*VLOOKUP(AK$6,'Greenhouse Gas Costs Avoided'!$A$2:$I$32,9,FALSE)</f>
        <v>5.3216023247413169</v>
      </c>
      <c r="AL71" s="21">
        <f ca="1">H71*VLOOKUP(AL$6,'Greenhouse Gas Costs Avoided'!$A$2:$I$32,9,FALSE)</f>
        <v>5.4265301689166732</v>
      </c>
      <c r="AM71" s="21">
        <f ca="1">I71*VLOOKUP(AM$6,'Greenhouse Gas Costs Avoided'!$A$2:$I$32,9,FALSE)</f>
        <v>5.5063320831654474</v>
      </c>
      <c r="AN71" s="21">
        <f ca="1">J71*VLOOKUP(AN$6,'Greenhouse Gas Costs Avoided'!$A$2:$I$32,9,FALSE)</f>
        <v>5.5861339974142208</v>
      </c>
      <c r="AO71" s="21">
        <f ca="1">K71*VLOOKUP(AO$6,'Greenhouse Gas Costs Avoided'!$A$2:$I$32,9,FALSE)</f>
        <v>5.665935911662995</v>
      </c>
      <c r="AP71" s="21">
        <f ca="1">L71*VLOOKUP(AP$6,'Greenhouse Gas Costs Avoided'!$A$2:$I$32,9,FALSE)</f>
        <v>5.7457378259117702</v>
      </c>
      <c r="AQ71" s="21">
        <f ca="1">M71*VLOOKUP(AQ$6,'Greenhouse Gas Costs Avoided'!$A$2:$I$32,9,FALSE)</f>
        <v>5.8255397401605462</v>
      </c>
      <c r="AR71" s="21">
        <f ca="1">N71*VLOOKUP(AR$6,'Greenhouse Gas Costs Avoided'!$A$2:$I$32,9,FALSE)</f>
        <v>5.9053416544093205</v>
      </c>
      <c r="AS71" s="21">
        <f ca="1">O71*VLOOKUP(AS$6,'Greenhouse Gas Costs Avoided'!$A$2:$I$32,9,FALSE)</f>
        <v>5.9851435686580947</v>
      </c>
      <c r="AT71" s="21">
        <f ca="1">P71*VLOOKUP(AT$6,'Greenhouse Gas Costs Avoided'!$A$2:$I$32,9,FALSE)</f>
        <v>6.0649454829068699</v>
      </c>
      <c r="AU71" s="21">
        <f ca="1">Q71*VLOOKUP(AU$6,'Greenhouse Gas Costs Avoided'!$A$2:$I$32,9,FALSE)</f>
        <v>6.1447473971556432</v>
      </c>
      <c r="AV71" s="21">
        <f ca="1">R71*VLOOKUP(AV$6,'Greenhouse Gas Costs Avoided'!$A$2:$I$32,9,FALSE)</f>
        <v>6.2245493114044184</v>
      </c>
      <c r="AW71" s="21">
        <f ca="1">S71*VLOOKUP(AW$6,'Greenhouse Gas Costs Avoided'!$A$2:$I$32,9,FALSE)</f>
        <v>6.312953786990386</v>
      </c>
      <c r="AX71" s="21">
        <f ca="1">T71*VLOOKUP(AX$6,'Greenhouse Gas Costs Avoided'!$A$2:$I$32,9,FALSE)</f>
        <v>6.4013582625763545</v>
      </c>
      <c r="AY71" s="21">
        <f ca="1">U71*VLOOKUP(AY$6,'Greenhouse Gas Costs Avoided'!$A$2:$I$32,9,FALSE)</f>
        <v>6.4897627381623222</v>
      </c>
      <c r="AZ71" s="21">
        <f ca="1">V71*VLOOKUP(AZ$6,'Greenhouse Gas Costs Avoided'!$A$2:$I$32,9,FALSE)</f>
        <v>6.5781672137482907</v>
      </c>
      <c r="BA71" s="21">
        <f ca="1">W71*VLOOKUP(BA$6,'Greenhouse Gas Costs Avoided'!$A$2:$I$32,9,FALSE)</f>
        <v>6.6665716893342575</v>
      </c>
      <c r="BB71" s="21">
        <f ca="1">X71*VLOOKUP(BB$6,'Greenhouse Gas Costs Avoided'!$A$2:$I$32,9,FALSE)</f>
        <v>6.7450019445028957</v>
      </c>
      <c r="BC71" s="21">
        <f ca="1">Y71*VLOOKUP(BC$6,'Greenhouse Gas Costs Avoided'!$A$2:$I$32,9,FALSE)</f>
        <v>6.8234321996715348</v>
      </c>
      <c r="BD71" s="21">
        <f ca="1">Z71*VLOOKUP(BD$6,'Greenhouse Gas Costs Avoided'!$A$2:$I$32,9,FALSE)</f>
        <v>6.901862454840173</v>
      </c>
      <c r="BE71" s="21">
        <f ca="1">AA71*VLOOKUP(BE$6,'Greenhouse Gas Costs Avoided'!$A$2:$I$32,9,FALSE)</f>
        <v>6.9802927100088112</v>
      </c>
      <c r="BF71" s="21">
        <f ca="1">AB71*VLOOKUP(BF$6,'Greenhouse Gas Costs Avoided'!$A$2:$I$32,9,FALSE)</f>
        <v>7.0587229651774486</v>
      </c>
      <c r="BG71" s="21">
        <f ca="1">AC71*VLOOKUP(BG$6,'Greenhouse Gas Costs Avoided'!$A$2:$I$32,9,FALSE)</f>
        <v>7.1502249295408609</v>
      </c>
      <c r="BH71" s="21">
        <f ca="1">AD71*VLOOKUP(BH$6,'Greenhouse Gas Costs Avoided'!$A$2:$I$32,9,FALSE)</f>
        <v>7.2417268939042723</v>
      </c>
      <c r="BI71" s="21">
        <f ca="1">AE71*VLOOKUP(BI$6,'Greenhouse Gas Costs Avoided'!$A$2:$I$32,9,FALSE)</f>
        <v>7.3332288582676846</v>
      </c>
      <c r="BJ71" s="21">
        <f ca="1">AF71*VLOOKUP(BJ$6,'Greenhouse Gas Costs Avoided'!$A$2:$I$32,9,FALSE)</f>
        <v>7.424730822631096</v>
      </c>
      <c r="BK71" s="22">
        <f ca="1">AG71*VLOOKUP(BK$6,'Greenhouse Gas Costs Avoided'!$A$2:$I$32,9,FALSE)</f>
        <v>7.6285297110405814</v>
      </c>
    </row>
    <row r="72" spans="1:63" x14ac:dyDescent="0.35">
      <c r="A72" s="11">
        <v>66</v>
      </c>
      <c r="B72" s="12">
        <f t="shared" ref="B72:B135" ca="1" si="2">RANDBETWEEN(1,$B$2)</f>
        <v>1</v>
      </c>
      <c r="C72" s="13">
        <f t="shared" ref="C72:C135" ca="1" si="3">RANDBETWEEN($B$3,$B$4)</f>
        <v>2023</v>
      </c>
      <c r="E72" s="20">
        <f ca="1">IF(E$6&lt;$C72,0,VLOOKUP(E$6,'MonteCarlo Policy Paths'!$A$2:$I$31,'Monte Carlo_WA Complance Price'!$B72+1,FALSE))</f>
        <v>0</v>
      </c>
      <c r="F72" s="21">
        <f ca="1">IF(F$6&lt;$C72,0,VLOOKUP(F$6,'MonteCarlo Policy Paths'!$A$2:$I$31,'Monte Carlo_WA Complance Price'!$B72+1,FALSE))</f>
        <v>82.346532180449415</v>
      </c>
      <c r="G72" s="21">
        <f ca="1">IF(G$6&lt;$C72,0,VLOOKUP(G$6,'MonteCarlo Policy Paths'!$A$2:$I$31,'Monte Carlo_WA Complance Price'!$B72+1,FALSE))</f>
        <v>84.002844861871253</v>
      </c>
      <c r="H72" s="21">
        <f ca="1">IF(H$6&lt;$C72,0,VLOOKUP(H$6,'MonteCarlo Policy Paths'!$A$2:$I$31,'Monte Carlo_WA Complance Price'!$B72+1,FALSE))</f>
        <v>85.659157543293105</v>
      </c>
      <c r="I72" s="21">
        <f ca="1">IF(I$6&lt;$C72,0,VLOOKUP(I$6,'MonteCarlo Policy Paths'!$A$2:$I$31,'Monte Carlo_WA Complance Price'!$B72+1,FALSE))</f>
        <v>86.918851036576825</v>
      </c>
      <c r="J72" s="21">
        <f ca="1">IF(J$6&lt;$C72,0,VLOOKUP(J$6,'MonteCarlo Policy Paths'!$A$2:$I$31,'Monte Carlo_WA Complance Price'!$B72+1,FALSE))</f>
        <v>88.178544529860531</v>
      </c>
      <c r="K72" s="21">
        <f ca="1">IF(K$6&lt;$C72,0,VLOOKUP(K$6,'MonteCarlo Policy Paths'!$A$2:$I$31,'Monte Carlo_WA Complance Price'!$B72+1,FALSE))</f>
        <v>89.438238023144251</v>
      </c>
      <c r="L72" s="21">
        <f ca="1">IF(L$6&lt;$C72,0,VLOOKUP(L$6,'MonteCarlo Policy Paths'!$A$2:$I$31,'Monte Carlo_WA Complance Price'!$B72+1,FALSE))</f>
        <v>90.697931516427971</v>
      </c>
      <c r="M72" s="21">
        <f ca="1">IF(M$6&lt;$C72,0,VLOOKUP(M$6,'MonteCarlo Policy Paths'!$A$2:$I$31,'Monte Carlo_WA Complance Price'!$B72+1,FALSE))</f>
        <v>91.95762500971172</v>
      </c>
      <c r="N72" s="21">
        <f ca="1">IF(N$6&lt;$C72,0,VLOOKUP(N$6,'MonteCarlo Policy Paths'!$A$2:$I$31,'Monte Carlo_WA Complance Price'!$B72+1,FALSE))</f>
        <v>93.21731850299544</v>
      </c>
      <c r="O72" s="21">
        <f ca="1">IF(O$6&lt;$C72,0,VLOOKUP(O$6,'MonteCarlo Policy Paths'!$A$2:$I$31,'Monte Carlo_WA Complance Price'!$B72+1,FALSE))</f>
        <v>94.47701199627916</v>
      </c>
      <c r="P72" s="21">
        <f ca="1">IF(P$6&lt;$C72,0,VLOOKUP(P$6,'MonteCarlo Policy Paths'!$A$2:$I$31,'Monte Carlo_WA Complance Price'!$B72+1,FALSE))</f>
        <v>95.73670548956288</v>
      </c>
      <c r="Q72" s="21">
        <f ca="1">IF(Q$6&lt;$C72,0,VLOOKUP(Q$6,'MonteCarlo Policy Paths'!$A$2:$I$31,'Monte Carlo_WA Complance Price'!$B72+1,FALSE))</f>
        <v>96.996398982846586</v>
      </c>
      <c r="R72" s="21">
        <f ca="1">IF(R$6&lt;$C72,0,VLOOKUP(R$6,'MonteCarlo Policy Paths'!$A$2:$I$31,'Monte Carlo_WA Complance Price'!$B72+1,FALSE))</f>
        <v>98.25609247613032</v>
      </c>
      <c r="S72" s="21">
        <f ca="1">IF(S$6&lt;$C72,0,VLOOKUP(S$6,'MonteCarlo Policy Paths'!$A$2:$I$31,'Monte Carlo_WA Complance Price'!$B72+1,FALSE))</f>
        <v>99.65157958594628</v>
      </c>
      <c r="T72" s="21">
        <f ca="1">IF(T$6&lt;$C72,0,VLOOKUP(T$6,'MonteCarlo Policy Paths'!$A$2:$I$31,'Monte Carlo_WA Complance Price'!$B72+1,FALSE))</f>
        <v>101.04706669576224</v>
      </c>
      <c r="U72" s="21">
        <f ca="1">IF(U$6&lt;$C72,0,VLOOKUP(U$6,'MonteCarlo Policy Paths'!$A$2:$I$31,'Monte Carlo_WA Complance Price'!$B72+1,FALSE))</f>
        <v>102.4425538055782</v>
      </c>
      <c r="V72" s="21">
        <f ca="1">IF(V$6&lt;$C72,0,VLOOKUP(V$6,'MonteCarlo Policy Paths'!$A$2:$I$31,'Monte Carlo_WA Complance Price'!$B72+1,FALSE))</f>
        <v>103.83804091539416</v>
      </c>
      <c r="W72" s="21">
        <f ca="1">IF(W$6&lt;$C72,0,VLOOKUP(W$6,'MonteCarlo Policy Paths'!$A$2:$I$31,'Monte Carlo_WA Complance Price'!$B72+1,FALSE))</f>
        <v>105.23352802521011</v>
      </c>
      <c r="X72" s="21">
        <f ca="1">IF(X$6&lt;$C72,0,VLOOKUP(X$6,'MonteCarlo Policy Paths'!$A$2:$I$31,'Monte Carlo_WA Complance Price'!$B72+1,FALSE))</f>
        <v>106.47156953138905</v>
      </c>
      <c r="Y72" s="21">
        <f ca="1">IF(Y$6&lt;$C72,0,VLOOKUP(Y$6,'MonteCarlo Policy Paths'!$A$2:$I$31,'Monte Carlo_WA Complance Price'!$B72+1,FALSE))</f>
        <v>107.709611037568</v>
      </c>
      <c r="Z72" s="21">
        <f ca="1">IF(Z$6&lt;$C72,0,VLOOKUP(Z$6,'MonteCarlo Policy Paths'!$A$2:$I$31,'Monte Carlo_WA Complance Price'!$B72+1,FALSE))</f>
        <v>108.94765254374694</v>
      </c>
      <c r="AA72" s="21">
        <f ca="1">IF(AA$6&lt;$C72,0,VLOOKUP(AA$6,'MonteCarlo Policy Paths'!$A$2:$I$31,'Monte Carlo_WA Complance Price'!$B72+1,FALSE))</f>
        <v>110.18569404992589</v>
      </c>
      <c r="AB72" s="21">
        <f ca="1">IF(AB$6&lt;$C72,0,VLOOKUP(AB$6,'MonteCarlo Policy Paths'!$A$2:$I$31,'Monte Carlo_WA Complance Price'!$B72+1,FALSE))</f>
        <v>111.42373555610482</v>
      </c>
      <c r="AC72" s="21">
        <f ca="1">IF(AC$6&lt;$C72,0,VLOOKUP(AC$6,'MonteCarlo Policy Paths'!$A$2:$I$31,'Monte Carlo_WA Complance Price'!$B72+1,FALSE))</f>
        <v>112.86811731331359</v>
      </c>
      <c r="AD72" s="21">
        <f ca="1">IF(AD$6&lt;$C72,0,VLOOKUP(AD$6,'MonteCarlo Policy Paths'!$A$2:$I$31,'Monte Carlo_WA Complance Price'!$B72+1,FALSE))</f>
        <v>114.31249907052236</v>
      </c>
      <c r="AE72" s="21">
        <f ca="1">IF(AE$6&lt;$C72,0,VLOOKUP(AE$6,'MonteCarlo Policy Paths'!$A$2:$I$31,'Monte Carlo_WA Complance Price'!$B72+1,FALSE))</f>
        <v>115.75688082773114</v>
      </c>
      <c r="AF72" s="21">
        <f ca="1">IF(AF$6&lt;$C72,0,VLOOKUP(AF$6,'MonteCarlo Policy Paths'!$A$2:$I$31,'Monte Carlo_WA Complance Price'!$B72+1,FALSE))</f>
        <v>117.20126258493991</v>
      </c>
      <c r="AG72" s="22">
        <f ca="1">IF(AG$6&lt;$C72,0,VLOOKUP(AG$6,'MonteCarlo Policy Paths'!$A$2:$I$31,'Monte Carlo_WA Complance Price'!$B72+1,FALSE))</f>
        <v>118.64564434214866</v>
      </c>
      <c r="AI72" s="20">
        <f ca="1">E72*VLOOKUP(AI$6,'Greenhouse Gas Costs Avoided'!$A$2:$I$32,9,FALSE)</f>
        <v>0</v>
      </c>
      <c r="AJ72" s="21">
        <f ca="1">F72*VLOOKUP(AJ$6,'Greenhouse Gas Costs Avoided'!$A$2:$I$32,9,FALSE)</f>
        <v>5.2166744805659615</v>
      </c>
      <c r="AK72" s="21">
        <f ca="1">G72*VLOOKUP(AK$6,'Greenhouse Gas Costs Avoided'!$A$2:$I$32,9,FALSE)</f>
        <v>5.3216023247413169</v>
      </c>
      <c r="AL72" s="21">
        <f ca="1">H72*VLOOKUP(AL$6,'Greenhouse Gas Costs Avoided'!$A$2:$I$32,9,FALSE)</f>
        <v>5.4265301689166732</v>
      </c>
      <c r="AM72" s="21">
        <f ca="1">I72*VLOOKUP(AM$6,'Greenhouse Gas Costs Avoided'!$A$2:$I$32,9,FALSE)</f>
        <v>5.5063320831654474</v>
      </c>
      <c r="AN72" s="21">
        <f ca="1">J72*VLOOKUP(AN$6,'Greenhouse Gas Costs Avoided'!$A$2:$I$32,9,FALSE)</f>
        <v>5.5861339974142208</v>
      </c>
      <c r="AO72" s="21">
        <f ca="1">K72*VLOOKUP(AO$6,'Greenhouse Gas Costs Avoided'!$A$2:$I$32,9,FALSE)</f>
        <v>5.665935911662995</v>
      </c>
      <c r="AP72" s="21">
        <f ca="1">L72*VLOOKUP(AP$6,'Greenhouse Gas Costs Avoided'!$A$2:$I$32,9,FALSE)</f>
        <v>5.7457378259117702</v>
      </c>
      <c r="AQ72" s="21">
        <f ca="1">M72*VLOOKUP(AQ$6,'Greenhouse Gas Costs Avoided'!$A$2:$I$32,9,FALSE)</f>
        <v>5.8255397401605462</v>
      </c>
      <c r="AR72" s="21">
        <f ca="1">N72*VLOOKUP(AR$6,'Greenhouse Gas Costs Avoided'!$A$2:$I$32,9,FALSE)</f>
        <v>5.9053416544093205</v>
      </c>
      <c r="AS72" s="21">
        <f ca="1">O72*VLOOKUP(AS$6,'Greenhouse Gas Costs Avoided'!$A$2:$I$32,9,FALSE)</f>
        <v>5.9851435686580947</v>
      </c>
      <c r="AT72" s="21">
        <f ca="1">P72*VLOOKUP(AT$6,'Greenhouse Gas Costs Avoided'!$A$2:$I$32,9,FALSE)</f>
        <v>6.0649454829068699</v>
      </c>
      <c r="AU72" s="21">
        <f ca="1">Q72*VLOOKUP(AU$6,'Greenhouse Gas Costs Avoided'!$A$2:$I$32,9,FALSE)</f>
        <v>6.1447473971556432</v>
      </c>
      <c r="AV72" s="21">
        <f ca="1">R72*VLOOKUP(AV$6,'Greenhouse Gas Costs Avoided'!$A$2:$I$32,9,FALSE)</f>
        <v>6.2245493114044184</v>
      </c>
      <c r="AW72" s="21">
        <f ca="1">S72*VLOOKUP(AW$6,'Greenhouse Gas Costs Avoided'!$A$2:$I$32,9,FALSE)</f>
        <v>6.312953786990386</v>
      </c>
      <c r="AX72" s="21">
        <f ca="1">T72*VLOOKUP(AX$6,'Greenhouse Gas Costs Avoided'!$A$2:$I$32,9,FALSE)</f>
        <v>6.4013582625763545</v>
      </c>
      <c r="AY72" s="21">
        <f ca="1">U72*VLOOKUP(AY$6,'Greenhouse Gas Costs Avoided'!$A$2:$I$32,9,FALSE)</f>
        <v>6.4897627381623222</v>
      </c>
      <c r="AZ72" s="21">
        <f ca="1">V72*VLOOKUP(AZ$6,'Greenhouse Gas Costs Avoided'!$A$2:$I$32,9,FALSE)</f>
        <v>6.5781672137482907</v>
      </c>
      <c r="BA72" s="21">
        <f ca="1">W72*VLOOKUP(BA$6,'Greenhouse Gas Costs Avoided'!$A$2:$I$32,9,FALSE)</f>
        <v>6.6665716893342575</v>
      </c>
      <c r="BB72" s="21">
        <f ca="1">X72*VLOOKUP(BB$6,'Greenhouse Gas Costs Avoided'!$A$2:$I$32,9,FALSE)</f>
        <v>6.7450019445028957</v>
      </c>
      <c r="BC72" s="21">
        <f ca="1">Y72*VLOOKUP(BC$6,'Greenhouse Gas Costs Avoided'!$A$2:$I$32,9,FALSE)</f>
        <v>6.8234321996715348</v>
      </c>
      <c r="BD72" s="21">
        <f ca="1">Z72*VLOOKUP(BD$6,'Greenhouse Gas Costs Avoided'!$A$2:$I$32,9,FALSE)</f>
        <v>6.901862454840173</v>
      </c>
      <c r="BE72" s="21">
        <f ca="1">AA72*VLOOKUP(BE$6,'Greenhouse Gas Costs Avoided'!$A$2:$I$32,9,FALSE)</f>
        <v>6.9802927100088112</v>
      </c>
      <c r="BF72" s="21">
        <f ca="1">AB72*VLOOKUP(BF$6,'Greenhouse Gas Costs Avoided'!$A$2:$I$32,9,FALSE)</f>
        <v>7.0587229651774486</v>
      </c>
      <c r="BG72" s="21">
        <f ca="1">AC72*VLOOKUP(BG$6,'Greenhouse Gas Costs Avoided'!$A$2:$I$32,9,FALSE)</f>
        <v>7.1502249295408609</v>
      </c>
      <c r="BH72" s="21">
        <f ca="1">AD72*VLOOKUP(BH$6,'Greenhouse Gas Costs Avoided'!$A$2:$I$32,9,FALSE)</f>
        <v>7.2417268939042723</v>
      </c>
      <c r="BI72" s="21">
        <f ca="1">AE72*VLOOKUP(BI$6,'Greenhouse Gas Costs Avoided'!$A$2:$I$32,9,FALSE)</f>
        <v>7.3332288582676846</v>
      </c>
      <c r="BJ72" s="21">
        <f ca="1">AF72*VLOOKUP(BJ$6,'Greenhouse Gas Costs Avoided'!$A$2:$I$32,9,FALSE)</f>
        <v>7.424730822631096</v>
      </c>
      <c r="BK72" s="22">
        <f ca="1">AG72*VLOOKUP(BK$6,'Greenhouse Gas Costs Avoided'!$A$2:$I$32,9,FALSE)</f>
        <v>7.5162327869945065</v>
      </c>
    </row>
    <row r="73" spans="1:63" x14ac:dyDescent="0.35">
      <c r="A73" s="11">
        <v>67</v>
      </c>
      <c r="B73" s="12">
        <f t="shared" ca="1" si="2"/>
        <v>2</v>
      </c>
      <c r="C73" s="13">
        <f t="shared" ca="1" si="3"/>
        <v>2023</v>
      </c>
      <c r="E73" s="20">
        <f ca="1">IF(E$6&lt;$C73,0,VLOOKUP(E$6,'MonteCarlo Policy Paths'!$A$2:$I$31,'Monte Carlo_WA Complance Price'!$B73+1,FALSE))</f>
        <v>0</v>
      </c>
      <c r="F73" s="21">
        <f ca="1">IF(F$6&lt;$C73,0,VLOOKUP(F$6,'MonteCarlo Policy Paths'!$A$2:$I$31,'Monte Carlo_WA Complance Price'!$B73+1,FALSE))</f>
        <v>82.346532180449415</v>
      </c>
      <c r="G73" s="21">
        <f ca="1">IF(G$6&lt;$C73,0,VLOOKUP(G$6,'MonteCarlo Policy Paths'!$A$2:$I$31,'Monte Carlo_WA Complance Price'!$B73+1,FALSE))</f>
        <v>84.002844861871253</v>
      </c>
      <c r="H73" s="21">
        <f ca="1">IF(H$6&lt;$C73,0,VLOOKUP(H$6,'MonteCarlo Policy Paths'!$A$2:$I$31,'Monte Carlo_WA Complance Price'!$B73+1,FALSE))</f>
        <v>85.659157543293105</v>
      </c>
      <c r="I73" s="21">
        <f ca="1">IF(I$6&lt;$C73,0,VLOOKUP(I$6,'MonteCarlo Policy Paths'!$A$2:$I$31,'Monte Carlo_WA Complance Price'!$B73+1,FALSE))</f>
        <v>86.918851036576825</v>
      </c>
      <c r="J73" s="21">
        <f ca="1">IF(J$6&lt;$C73,0,VLOOKUP(J$6,'MonteCarlo Policy Paths'!$A$2:$I$31,'Monte Carlo_WA Complance Price'!$B73+1,FALSE))</f>
        <v>88.178544529860531</v>
      </c>
      <c r="K73" s="21">
        <f ca="1">IF(K$6&lt;$C73,0,VLOOKUP(K$6,'MonteCarlo Policy Paths'!$A$2:$I$31,'Monte Carlo_WA Complance Price'!$B73+1,FALSE))</f>
        <v>89.438238023144251</v>
      </c>
      <c r="L73" s="21">
        <f ca="1">IF(L$6&lt;$C73,0,VLOOKUP(L$6,'MonteCarlo Policy Paths'!$A$2:$I$31,'Monte Carlo_WA Complance Price'!$B73+1,FALSE))</f>
        <v>90.697931516427971</v>
      </c>
      <c r="M73" s="21">
        <f ca="1">IF(M$6&lt;$C73,0,VLOOKUP(M$6,'MonteCarlo Policy Paths'!$A$2:$I$31,'Monte Carlo_WA Complance Price'!$B73+1,FALSE))</f>
        <v>91.95762500971172</v>
      </c>
      <c r="N73" s="21">
        <f ca="1">IF(N$6&lt;$C73,0,VLOOKUP(N$6,'MonteCarlo Policy Paths'!$A$2:$I$31,'Monte Carlo_WA Complance Price'!$B73+1,FALSE))</f>
        <v>93.21731850299544</v>
      </c>
      <c r="O73" s="21">
        <f ca="1">IF(O$6&lt;$C73,0,VLOOKUP(O$6,'MonteCarlo Policy Paths'!$A$2:$I$31,'Monte Carlo_WA Complance Price'!$B73+1,FALSE))</f>
        <v>94.47701199627916</v>
      </c>
      <c r="P73" s="21">
        <f ca="1">IF(P$6&lt;$C73,0,VLOOKUP(P$6,'MonteCarlo Policy Paths'!$A$2:$I$31,'Monte Carlo_WA Complance Price'!$B73+1,FALSE))</f>
        <v>95.73670548956288</v>
      </c>
      <c r="Q73" s="21">
        <f ca="1">IF(Q$6&lt;$C73,0,VLOOKUP(Q$6,'MonteCarlo Policy Paths'!$A$2:$I$31,'Monte Carlo_WA Complance Price'!$B73+1,FALSE))</f>
        <v>96.996398982846586</v>
      </c>
      <c r="R73" s="21">
        <f ca="1">IF(R$6&lt;$C73,0,VLOOKUP(R$6,'MonteCarlo Policy Paths'!$A$2:$I$31,'Monte Carlo_WA Complance Price'!$B73+1,FALSE))</f>
        <v>98.25609247613032</v>
      </c>
      <c r="S73" s="21">
        <f ca="1">IF(S$6&lt;$C73,0,VLOOKUP(S$6,'MonteCarlo Policy Paths'!$A$2:$I$31,'Monte Carlo_WA Complance Price'!$B73+1,FALSE))</f>
        <v>99.65157958594628</v>
      </c>
      <c r="T73" s="21">
        <f ca="1">IF(T$6&lt;$C73,0,VLOOKUP(T$6,'MonteCarlo Policy Paths'!$A$2:$I$31,'Monte Carlo_WA Complance Price'!$B73+1,FALSE))</f>
        <v>101.04706669576224</v>
      </c>
      <c r="U73" s="21">
        <f ca="1">IF(U$6&lt;$C73,0,VLOOKUP(U$6,'MonteCarlo Policy Paths'!$A$2:$I$31,'Monte Carlo_WA Complance Price'!$B73+1,FALSE))</f>
        <v>102.4425538055782</v>
      </c>
      <c r="V73" s="21">
        <f ca="1">IF(V$6&lt;$C73,0,VLOOKUP(V$6,'MonteCarlo Policy Paths'!$A$2:$I$31,'Monte Carlo_WA Complance Price'!$B73+1,FALSE))</f>
        <v>103.83804091539416</v>
      </c>
      <c r="W73" s="21">
        <f ca="1">IF(W$6&lt;$C73,0,VLOOKUP(W$6,'MonteCarlo Policy Paths'!$A$2:$I$31,'Monte Carlo_WA Complance Price'!$B73+1,FALSE))</f>
        <v>105.23352802521011</v>
      </c>
      <c r="X73" s="21">
        <f ca="1">IF(X$6&lt;$C73,0,VLOOKUP(X$6,'MonteCarlo Policy Paths'!$A$2:$I$31,'Monte Carlo_WA Complance Price'!$B73+1,FALSE))</f>
        <v>106.47156953138905</v>
      </c>
      <c r="Y73" s="21">
        <f ca="1">IF(Y$6&lt;$C73,0,VLOOKUP(Y$6,'MonteCarlo Policy Paths'!$A$2:$I$31,'Monte Carlo_WA Complance Price'!$B73+1,FALSE))</f>
        <v>107.709611037568</v>
      </c>
      <c r="Z73" s="21">
        <f ca="1">IF(Z$6&lt;$C73,0,VLOOKUP(Z$6,'MonteCarlo Policy Paths'!$A$2:$I$31,'Monte Carlo_WA Complance Price'!$B73+1,FALSE))</f>
        <v>108.94765254374694</v>
      </c>
      <c r="AA73" s="21">
        <f ca="1">IF(AA$6&lt;$C73,0,VLOOKUP(AA$6,'MonteCarlo Policy Paths'!$A$2:$I$31,'Monte Carlo_WA Complance Price'!$B73+1,FALSE))</f>
        <v>110.18569404992589</v>
      </c>
      <c r="AB73" s="21">
        <f ca="1">IF(AB$6&lt;$C73,0,VLOOKUP(AB$6,'MonteCarlo Policy Paths'!$A$2:$I$31,'Monte Carlo_WA Complance Price'!$B73+1,FALSE))</f>
        <v>111.42373555610482</v>
      </c>
      <c r="AC73" s="21">
        <f ca="1">IF(AC$6&lt;$C73,0,VLOOKUP(AC$6,'MonteCarlo Policy Paths'!$A$2:$I$31,'Monte Carlo_WA Complance Price'!$B73+1,FALSE))</f>
        <v>112.86811731331359</v>
      </c>
      <c r="AD73" s="21">
        <f ca="1">IF(AD$6&lt;$C73,0,VLOOKUP(AD$6,'MonteCarlo Policy Paths'!$A$2:$I$31,'Monte Carlo_WA Complance Price'!$B73+1,FALSE))</f>
        <v>114.31249907052236</v>
      </c>
      <c r="AE73" s="21">
        <f ca="1">IF(AE$6&lt;$C73,0,VLOOKUP(AE$6,'MonteCarlo Policy Paths'!$A$2:$I$31,'Monte Carlo_WA Complance Price'!$B73+1,FALSE))</f>
        <v>115.75688082773114</v>
      </c>
      <c r="AF73" s="21">
        <f ca="1">IF(AF$6&lt;$C73,0,VLOOKUP(AF$6,'MonteCarlo Policy Paths'!$A$2:$I$31,'Monte Carlo_WA Complance Price'!$B73+1,FALSE))</f>
        <v>117.20126258493991</v>
      </c>
      <c r="AG73" s="22">
        <f ca="1">IF(AG$6&lt;$C73,0,VLOOKUP(AG$6,'MonteCarlo Policy Paths'!$A$2:$I$31,'Monte Carlo_WA Complance Price'!$B73+1,FALSE))</f>
        <v>120.41827982173916</v>
      </c>
      <c r="AI73" s="20">
        <f ca="1">E73*VLOOKUP(AI$6,'Greenhouse Gas Costs Avoided'!$A$2:$I$32,9,FALSE)</f>
        <v>0</v>
      </c>
      <c r="AJ73" s="21">
        <f ca="1">F73*VLOOKUP(AJ$6,'Greenhouse Gas Costs Avoided'!$A$2:$I$32,9,FALSE)</f>
        <v>5.2166744805659615</v>
      </c>
      <c r="AK73" s="21">
        <f ca="1">G73*VLOOKUP(AK$6,'Greenhouse Gas Costs Avoided'!$A$2:$I$32,9,FALSE)</f>
        <v>5.3216023247413169</v>
      </c>
      <c r="AL73" s="21">
        <f ca="1">H73*VLOOKUP(AL$6,'Greenhouse Gas Costs Avoided'!$A$2:$I$32,9,FALSE)</f>
        <v>5.4265301689166732</v>
      </c>
      <c r="AM73" s="21">
        <f ca="1">I73*VLOOKUP(AM$6,'Greenhouse Gas Costs Avoided'!$A$2:$I$32,9,FALSE)</f>
        <v>5.5063320831654474</v>
      </c>
      <c r="AN73" s="21">
        <f ca="1">J73*VLOOKUP(AN$6,'Greenhouse Gas Costs Avoided'!$A$2:$I$32,9,FALSE)</f>
        <v>5.5861339974142208</v>
      </c>
      <c r="AO73" s="21">
        <f ca="1">K73*VLOOKUP(AO$6,'Greenhouse Gas Costs Avoided'!$A$2:$I$32,9,FALSE)</f>
        <v>5.665935911662995</v>
      </c>
      <c r="AP73" s="21">
        <f ca="1">L73*VLOOKUP(AP$6,'Greenhouse Gas Costs Avoided'!$A$2:$I$32,9,FALSE)</f>
        <v>5.7457378259117702</v>
      </c>
      <c r="AQ73" s="21">
        <f ca="1">M73*VLOOKUP(AQ$6,'Greenhouse Gas Costs Avoided'!$A$2:$I$32,9,FALSE)</f>
        <v>5.8255397401605462</v>
      </c>
      <c r="AR73" s="21">
        <f ca="1">N73*VLOOKUP(AR$6,'Greenhouse Gas Costs Avoided'!$A$2:$I$32,9,FALSE)</f>
        <v>5.9053416544093205</v>
      </c>
      <c r="AS73" s="21">
        <f ca="1">O73*VLOOKUP(AS$6,'Greenhouse Gas Costs Avoided'!$A$2:$I$32,9,FALSE)</f>
        <v>5.9851435686580947</v>
      </c>
      <c r="AT73" s="21">
        <f ca="1">P73*VLOOKUP(AT$6,'Greenhouse Gas Costs Avoided'!$A$2:$I$32,9,FALSE)</f>
        <v>6.0649454829068699</v>
      </c>
      <c r="AU73" s="21">
        <f ca="1">Q73*VLOOKUP(AU$6,'Greenhouse Gas Costs Avoided'!$A$2:$I$32,9,FALSE)</f>
        <v>6.1447473971556432</v>
      </c>
      <c r="AV73" s="21">
        <f ca="1">R73*VLOOKUP(AV$6,'Greenhouse Gas Costs Avoided'!$A$2:$I$32,9,FALSE)</f>
        <v>6.2245493114044184</v>
      </c>
      <c r="AW73" s="21">
        <f ca="1">S73*VLOOKUP(AW$6,'Greenhouse Gas Costs Avoided'!$A$2:$I$32,9,FALSE)</f>
        <v>6.312953786990386</v>
      </c>
      <c r="AX73" s="21">
        <f ca="1">T73*VLOOKUP(AX$6,'Greenhouse Gas Costs Avoided'!$A$2:$I$32,9,FALSE)</f>
        <v>6.4013582625763545</v>
      </c>
      <c r="AY73" s="21">
        <f ca="1">U73*VLOOKUP(AY$6,'Greenhouse Gas Costs Avoided'!$A$2:$I$32,9,FALSE)</f>
        <v>6.4897627381623222</v>
      </c>
      <c r="AZ73" s="21">
        <f ca="1">V73*VLOOKUP(AZ$6,'Greenhouse Gas Costs Avoided'!$A$2:$I$32,9,FALSE)</f>
        <v>6.5781672137482907</v>
      </c>
      <c r="BA73" s="21">
        <f ca="1">W73*VLOOKUP(BA$6,'Greenhouse Gas Costs Avoided'!$A$2:$I$32,9,FALSE)</f>
        <v>6.6665716893342575</v>
      </c>
      <c r="BB73" s="21">
        <f ca="1">X73*VLOOKUP(BB$6,'Greenhouse Gas Costs Avoided'!$A$2:$I$32,9,FALSE)</f>
        <v>6.7450019445028957</v>
      </c>
      <c r="BC73" s="21">
        <f ca="1">Y73*VLOOKUP(BC$6,'Greenhouse Gas Costs Avoided'!$A$2:$I$32,9,FALSE)</f>
        <v>6.8234321996715348</v>
      </c>
      <c r="BD73" s="21">
        <f ca="1">Z73*VLOOKUP(BD$6,'Greenhouse Gas Costs Avoided'!$A$2:$I$32,9,FALSE)</f>
        <v>6.901862454840173</v>
      </c>
      <c r="BE73" s="21">
        <f ca="1">AA73*VLOOKUP(BE$6,'Greenhouse Gas Costs Avoided'!$A$2:$I$32,9,FALSE)</f>
        <v>6.9802927100088112</v>
      </c>
      <c r="BF73" s="21">
        <f ca="1">AB73*VLOOKUP(BF$6,'Greenhouse Gas Costs Avoided'!$A$2:$I$32,9,FALSE)</f>
        <v>7.0587229651774486</v>
      </c>
      <c r="BG73" s="21">
        <f ca="1">AC73*VLOOKUP(BG$6,'Greenhouse Gas Costs Avoided'!$A$2:$I$32,9,FALSE)</f>
        <v>7.1502249295408609</v>
      </c>
      <c r="BH73" s="21">
        <f ca="1">AD73*VLOOKUP(BH$6,'Greenhouse Gas Costs Avoided'!$A$2:$I$32,9,FALSE)</f>
        <v>7.2417268939042723</v>
      </c>
      <c r="BI73" s="21">
        <f ca="1">AE73*VLOOKUP(BI$6,'Greenhouse Gas Costs Avoided'!$A$2:$I$32,9,FALSE)</f>
        <v>7.3332288582676846</v>
      </c>
      <c r="BJ73" s="21">
        <f ca="1">AF73*VLOOKUP(BJ$6,'Greenhouse Gas Costs Avoided'!$A$2:$I$32,9,FALSE)</f>
        <v>7.424730822631096</v>
      </c>
      <c r="BK73" s="22">
        <f ca="1">AG73*VLOOKUP(BK$6,'Greenhouse Gas Costs Avoided'!$A$2:$I$32,9,FALSE)</f>
        <v>7.6285297110405814</v>
      </c>
    </row>
    <row r="74" spans="1:63" x14ac:dyDescent="0.35">
      <c r="A74" s="11">
        <v>68</v>
      </c>
      <c r="B74" s="12">
        <f t="shared" ca="1" si="2"/>
        <v>2</v>
      </c>
      <c r="C74" s="13">
        <f t="shared" ca="1" si="3"/>
        <v>2023</v>
      </c>
      <c r="E74" s="20">
        <f ca="1">IF(E$6&lt;$C74,0,VLOOKUP(E$6,'MonteCarlo Policy Paths'!$A$2:$I$31,'Monte Carlo_WA Complance Price'!$B74+1,FALSE))</f>
        <v>0</v>
      </c>
      <c r="F74" s="21">
        <f ca="1">IF(F$6&lt;$C74,0,VLOOKUP(F$6,'MonteCarlo Policy Paths'!$A$2:$I$31,'Monte Carlo_WA Complance Price'!$B74+1,FALSE))</f>
        <v>82.346532180449415</v>
      </c>
      <c r="G74" s="21">
        <f ca="1">IF(G$6&lt;$C74,0,VLOOKUP(G$6,'MonteCarlo Policy Paths'!$A$2:$I$31,'Monte Carlo_WA Complance Price'!$B74+1,FALSE))</f>
        <v>84.002844861871253</v>
      </c>
      <c r="H74" s="21">
        <f ca="1">IF(H$6&lt;$C74,0,VLOOKUP(H$6,'MonteCarlo Policy Paths'!$A$2:$I$31,'Monte Carlo_WA Complance Price'!$B74+1,FALSE))</f>
        <v>85.659157543293105</v>
      </c>
      <c r="I74" s="21">
        <f ca="1">IF(I$6&lt;$C74,0,VLOOKUP(I$6,'MonteCarlo Policy Paths'!$A$2:$I$31,'Monte Carlo_WA Complance Price'!$B74+1,FALSE))</f>
        <v>86.918851036576825</v>
      </c>
      <c r="J74" s="21">
        <f ca="1">IF(J$6&lt;$C74,0,VLOOKUP(J$6,'MonteCarlo Policy Paths'!$A$2:$I$31,'Monte Carlo_WA Complance Price'!$B74+1,FALSE))</f>
        <v>88.178544529860531</v>
      </c>
      <c r="K74" s="21">
        <f ca="1">IF(K$6&lt;$C74,0,VLOOKUP(K$6,'MonteCarlo Policy Paths'!$A$2:$I$31,'Monte Carlo_WA Complance Price'!$B74+1,FALSE))</f>
        <v>89.438238023144251</v>
      </c>
      <c r="L74" s="21">
        <f ca="1">IF(L$6&lt;$C74,0,VLOOKUP(L$6,'MonteCarlo Policy Paths'!$A$2:$I$31,'Monte Carlo_WA Complance Price'!$B74+1,FALSE))</f>
        <v>90.697931516427971</v>
      </c>
      <c r="M74" s="21">
        <f ca="1">IF(M$6&lt;$C74,0,VLOOKUP(M$6,'MonteCarlo Policy Paths'!$A$2:$I$31,'Monte Carlo_WA Complance Price'!$B74+1,FALSE))</f>
        <v>91.95762500971172</v>
      </c>
      <c r="N74" s="21">
        <f ca="1">IF(N$6&lt;$C74,0,VLOOKUP(N$6,'MonteCarlo Policy Paths'!$A$2:$I$31,'Monte Carlo_WA Complance Price'!$B74+1,FALSE))</f>
        <v>93.21731850299544</v>
      </c>
      <c r="O74" s="21">
        <f ca="1">IF(O$6&lt;$C74,0,VLOOKUP(O$6,'MonteCarlo Policy Paths'!$A$2:$I$31,'Monte Carlo_WA Complance Price'!$B74+1,FALSE))</f>
        <v>94.47701199627916</v>
      </c>
      <c r="P74" s="21">
        <f ca="1">IF(P$6&lt;$C74,0,VLOOKUP(P$6,'MonteCarlo Policy Paths'!$A$2:$I$31,'Monte Carlo_WA Complance Price'!$B74+1,FALSE))</f>
        <v>95.73670548956288</v>
      </c>
      <c r="Q74" s="21">
        <f ca="1">IF(Q$6&lt;$C74,0,VLOOKUP(Q$6,'MonteCarlo Policy Paths'!$A$2:$I$31,'Monte Carlo_WA Complance Price'!$B74+1,FALSE))</f>
        <v>96.996398982846586</v>
      </c>
      <c r="R74" s="21">
        <f ca="1">IF(R$6&lt;$C74,0,VLOOKUP(R$6,'MonteCarlo Policy Paths'!$A$2:$I$31,'Monte Carlo_WA Complance Price'!$B74+1,FALSE))</f>
        <v>98.25609247613032</v>
      </c>
      <c r="S74" s="21">
        <f ca="1">IF(S$6&lt;$C74,0,VLOOKUP(S$6,'MonteCarlo Policy Paths'!$A$2:$I$31,'Monte Carlo_WA Complance Price'!$B74+1,FALSE))</f>
        <v>99.65157958594628</v>
      </c>
      <c r="T74" s="21">
        <f ca="1">IF(T$6&lt;$C74,0,VLOOKUP(T$6,'MonteCarlo Policy Paths'!$A$2:$I$31,'Monte Carlo_WA Complance Price'!$B74+1,FALSE))</f>
        <v>101.04706669576224</v>
      </c>
      <c r="U74" s="21">
        <f ca="1">IF(U$6&lt;$C74,0,VLOOKUP(U$6,'MonteCarlo Policy Paths'!$A$2:$I$31,'Monte Carlo_WA Complance Price'!$B74+1,FALSE))</f>
        <v>102.4425538055782</v>
      </c>
      <c r="V74" s="21">
        <f ca="1">IF(V$6&lt;$C74,0,VLOOKUP(V$6,'MonteCarlo Policy Paths'!$A$2:$I$31,'Monte Carlo_WA Complance Price'!$B74+1,FALSE))</f>
        <v>103.83804091539416</v>
      </c>
      <c r="W74" s="21">
        <f ca="1">IF(W$6&lt;$C74,0,VLOOKUP(W$6,'MonteCarlo Policy Paths'!$A$2:$I$31,'Monte Carlo_WA Complance Price'!$B74+1,FALSE))</f>
        <v>105.23352802521011</v>
      </c>
      <c r="X74" s="21">
        <f ca="1">IF(X$6&lt;$C74,0,VLOOKUP(X$6,'MonteCarlo Policy Paths'!$A$2:$I$31,'Monte Carlo_WA Complance Price'!$B74+1,FALSE))</f>
        <v>106.47156953138905</v>
      </c>
      <c r="Y74" s="21">
        <f ca="1">IF(Y$6&lt;$C74,0,VLOOKUP(Y$6,'MonteCarlo Policy Paths'!$A$2:$I$31,'Monte Carlo_WA Complance Price'!$B74+1,FALSE))</f>
        <v>107.709611037568</v>
      </c>
      <c r="Z74" s="21">
        <f ca="1">IF(Z$6&lt;$C74,0,VLOOKUP(Z$6,'MonteCarlo Policy Paths'!$A$2:$I$31,'Monte Carlo_WA Complance Price'!$B74+1,FALSE))</f>
        <v>108.94765254374694</v>
      </c>
      <c r="AA74" s="21">
        <f ca="1">IF(AA$6&lt;$C74,0,VLOOKUP(AA$6,'MonteCarlo Policy Paths'!$A$2:$I$31,'Monte Carlo_WA Complance Price'!$B74+1,FALSE))</f>
        <v>110.18569404992589</v>
      </c>
      <c r="AB74" s="21">
        <f ca="1">IF(AB$6&lt;$C74,0,VLOOKUP(AB$6,'MonteCarlo Policy Paths'!$A$2:$I$31,'Monte Carlo_WA Complance Price'!$B74+1,FALSE))</f>
        <v>111.42373555610482</v>
      </c>
      <c r="AC74" s="21">
        <f ca="1">IF(AC$6&lt;$C74,0,VLOOKUP(AC$6,'MonteCarlo Policy Paths'!$A$2:$I$31,'Monte Carlo_WA Complance Price'!$B74+1,FALSE))</f>
        <v>112.86811731331359</v>
      </c>
      <c r="AD74" s="21">
        <f ca="1">IF(AD$6&lt;$C74,0,VLOOKUP(AD$6,'MonteCarlo Policy Paths'!$A$2:$I$31,'Monte Carlo_WA Complance Price'!$B74+1,FALSE))</f>
        <v>114.31249907052236</v>
      </c>
      <c r="AE74" s="21">
        <f ca="1">IF(AE$6&lt;$C74,0,VLOOKUP(AE$6,'MonteCarlo Policy Paths'!$A$2:$I$31,'Monte Carlo_WA Complance Price'!$B74+1,FALSE))</f>
        <v>115.75688082773114</v>
      </c>
      <c r="AF74" s="21">
        <f ca="1">IF(AF$6&lt;$C74,0,VLOOKUP(AF$6,'MonteCarlo Policy Paths'!$A$2:$I$31,'Monte Carlo_WA Complance Price'!$B74+1,FALSE))</f>
        <v>117.20126258493991</v>
      </c>
      <c r="AG74" s="22">
        <f ca="1">IF(AG$6&lt;$C74,0,VLOOKUP(AG$6,'MonteCarlo Policy Paths'!$A$2:$I$31,'Monte Carlo_WA Complance Price'!$B74+1,FALSE))</f>
        <v>120.41827982173916</v>
      </c>
      <c r="AI74" s="20">
        <f ca="1">E74*VLOOKUP(AI$6,'Greenhouse Gas Costs Avoided'!$A$2:$I$32,9,FALSE)</f>
        <v>0</v>
      </c>
      <c r="AJ74" s="21">
        <f ca="1">F74*VLOOKUP(AJ$6,'Greenhouse Gas Costs Avoided'!$A$2:$I$32,9,FALSE)</f>
        <v>5.2166744805659615</v>
      </c>
      <c r="AK74" s="21">
        <f ca="1">G74*VLOOKUP(AK$6,'Greenhouse Gas Costs Avoided'!$A$2:$I$32,9,FALSE)</f>
        <v>5.3216023247413169</v>
      </c>
      <c r="AL74" s="21">
        <f ca="1">H74*VLOOKUP(AL$6,'Greenhouse Gas Costs Avoided'!$A$2:$I$32,9,FALSE)</f>
        <v>5.4265301689166732</v>
      </c>
      <c r="AM74" s="21">
        <f ca="1">I74*VLOOKUP(AM$6,'Greenhouse Gas Costs Avoided'!$A$2:$I$32,9,FALSE)</f>
        <v>5.5063320831654474</v>
      </c>
      <c r="AN74" s="21">
        <f ca="1">J74*VLOOKUP(AN$6,'Greenhouse Gas Costs Avoided'!$A$2:$I$32,9,FALSE)</f>
        <v>5.5861339974142208</v>
      </c>
      <c r="AO74" s="21">
        <f ca="1">K74*VLOOKUP(AO$6,'Greenhouse Gas Costs Avoided'!$A$2:$I$32,9,FALSE)</f>
        <v>5.665935911662995</v>
      </c>
      <c r="AP74" s="21">
        <f ca="1">L74*VLOOKUP(AP$6,'Greenhouse Gas Costs Avoided'!$A$2:$I$32,9,FALSE)</f>
        <v>5.7457378259117702</v>
      </c>
      <c r="AQ74" s="21">
        <f ca="1">M74*VLOOKUP(AQ$6,'Greenhouse Gas Costs Avoided'!$A$2:$I$32,9,FALSE)</f>
        <v>5.8255397401605462</v>
      </c>
      <c r="AR74" s="21">
        <f ca="1">N74*VLOOKUP(AR$6,'Greenhouse Gas Costs Avoided'!$A$2:$I$32,9,FALSE)</f>
        <v>5.9053416544093205</v>
      </c>
      <c r="AS74" s="21">
        <f ca="1">O74*VLOOKUP(AS$6,'Greenhouse Gas Costs Avoided'!$A$2:$I$32,9,FALSE)</f>
        <v>5.9851435686580947</v>
      </c>
      <c r="AT74" s="21">
        <f ca="1">P74*VLOOKUP(AT$6,'Greenhouse Gas Costs Avoided'!$A$2:$I$32,9,FALSE)</f>
        <v>6.0649454829068699</v>
      </c>
      <c r="AU74" s="21">
        <f ca="1">Q74*VLOOKUP(AU$6,'Greenhouse Gas Costs Avoided'!$A$2:$I$32,9,FALSE)</f>
        <v>6.1447473971556432</v>
      </c>
      <c r="AV74" s="21">
        <f ca="1">R74*VLOOKUP(AV$6,'Greenhouse Gas Costs Avoided'!$A$2:$I$32,9,FALSE)</f>
        <v>6.2245493114044184</v>
      </c>
      <c r="AW74" s="21">
        <f ca="1">S74*VLOOKUP(AW$6,'Greenhouse Gas Costs Avoided'!$A$2:$I$32,9,FALSE)</f>
        <v>6.312953786990386</v>
      </c>
      <c r="AX74" s="21">
        <f ca="1">T74*VLOOKUP(AX$6,'Greenhouse Gas Costs Avoided'!$A$2:$I$32,9,FALSE)</f>
        <v>6.4013582625763545</v>
      </c>
      <c r="AY74" s="21">
        <f ca="1">U74*VLOOKUP(AY$6,'Greenhouse Gas Costs Avoided'!$A$2:$I$32,9,FALSE)</f>
        <v>6.4897627381623222</v>
      </c>
      <c r="AZ74" s="21">
        <f ca="1">V74*VLOOKUP(AZ$6,'Greenhouse Gas Costs Avoided'!$A$2:$I$32,9,FALSE)</f>
        <v>6.5781672137482907</v>
      </c>
      <c r="BA74" s="21">
        <f ca="1">W74*VLOOKUP(BA$6,'Greenhouse Gas Costs Avoided'!$A$2:$I$32,9,FALSE)</f>
        <v>6.6665716893342575</v>
      </c>
      <c r="BB74" s="21">
        <f ca="1">X74*VLOOKUP(BB$6,'Greenhouse Gas Costs Avoided'!$A$2:$I$32,9,FALSE)</f>
        <v>6.7450019445028957</v>
      </c>
      <c r="BC74" s="21">
        <f ca="1">Y74*VLOOKUP(BC$6,'Greenhouse Gas Costs Avoided'!$A$2:$I$32,9,FALSE)</f>
        <v>6.8234321996715348</v>
      </c>
      <c r="BD74" s="21">
        <f ca="1">Z74*VLOOKUP(BD$6,'Greenhouse Gas Costs Avoided'!$A$2:$I$32,9,FALSE)</f>
        <v>6.901862454840173</v>
      </c>
      <c r="BE74" s="21">
        <f ca="1">AA74*VLOOKUP(BE$6,'Greenhouse Gas Costs Avoided'!$A$2:$I$32,9,FALSE)</f>
        <v>6.9802927100088112</v>
      </c>
      <c r="BF74" s="21">
        <f ca="1">AB74*VLOOKUP(BF$6,'Greenhouse Gas Costs Avoided'!$A$2:$I$32,9,FALSE)</f>
        <v>7.0587229651774486</v>
      </c>
      <c r="BG74" s="21">
        <f ca="1">AC74*VLOOKUP(BG$6,'Greenhouse Gas Costs Avoided'!$A$2:$I$32,9,FALSE)</f>
        <v>7.1502249295408609</v>
      </c>
      <c r="BH74" s="21">
        <f ca="1">AD74*VLOOKUP(BH$6,'Greenhouse Gas Costs Avoided'!$A$2:$I$32,9,FALSE)</f>
        <v>7.2417268939042723</v>
      </c>
      <c r="BI74" s="21">
        <f ca="1">AE74*VLOOKUP(BI$6,'Greenhouse Gas Costs Avoided'!$A$2:$I$32,9,FALSE)</f>
        <v>7.3332288582676846</v>
      </c>
      <c r="BJ74" s="21">
        <f ca="1">AF74*VLOOKUP(BJ$6,'Greenhouse Gas Costs Avoided'!$A$2:$I$32,9,FALSE)</f>
        <v>7.424730822631096</v>
      </c>
      <c r="BK74" s="22">
        <f ca="1">AG74*VLOOKUP(BK$6,'Greenhouse Gas Costs Avoided'!$A$2:$I$32,9,FALSE)</f>
        <v>7.6285297110405814</v>
      </c>
    </row>
    <row r="75" spans="1:63" x14ac:dyDescent="0.35">
      <c r="A75" s="11">
        <v>69</v>
      </c>
      <c r="B75" s="12">
        <f t="shared" ca="1" si="2"/>
        <v>2</v>
      </c>
      <c r="C75" s="13">
        <f t="shared" ca="1" si="3"/>
        <v>2023</v>
      </c>
      <c r="E75" s="20">
        <f ca="1">IF(E$6&lt;$C75,0,VLOOKUP(E$6,'MonteCarlo Policy Paths'!$A$2:$I$31,'Monte Carlo_WA Complance Price'!$B75+1,FALSE))</f>
        <v>0</v>
      </c>
      <c r="F75" s="21">
        <f ca="1">IF(F$6&lt;$C75,0,VLOOKUP(F$6,'MonteCarlo Policy Paths'!$A$2:$I$31,'Monte Carlo_WA Complance Price'!$B75+1,FALSE))</f>
        <v>82.346532180449415</v>
      </c>
      <c r="G75" s="21">
        <f ca="1">IF(G$6&lt;$C75,0,VLOOKUP(G$6,'MonteCarlo Policy Paths'!$A$2:$I$31,'Monte Carlo_WA Complance Price'!$B75+1,FALSE))</f>
        <v>84.002844861871253</v>
      </c>
      <c r="H75" s="21">
        <f ca="1">IF(H$6&lt;$C75,0,VLOOKUP(H$6,'MonteCarlo Policy Paths'!$A$2:$I$31,'Monte Carlo_WA Complance Price'!$B75+1,FALSE))</f>
        <v>85.659157543293105</v>
      </c>
      <c r="I75" s="21">
        <f ca="1">IF(I$6&lt;$C75,0,VLOOKUP(I$6,'MonteCarlo Policy Paths'!$A$2:$I$31,'Monte Carlo_WA Complance Price'!$B75+1,FALSE))</f>
        <v>86.918851036576825</v>
      </c>
      <c r="J75" s="21">
        <f ca="1">IF(J$6&lt;$C75,0,VLOOKUP(J$6,'MonteCarlo Policy Paths'!$A$2:$I$31,'Monte Carlo_WA Complance Price'!$B75+1,FALSE))</f>
        <v>88.178544529860531</v>
      </c>
      <c r="K75" s="21">
        <f ca="1">IF(K$6&lt;$C75,0,VLOOKUP(K$6,'MonteCarlo Policy Paths'!$A$2:$I$31,'Monte Carlo_WA Complance Price'!$B75+1,FALSE))</f>
        <v>89.438238023144251</v>
      </c>
      <c r="L75" s="21">
        <f ca="1">IF(L$6&lt;$C75,0,VLOOKUP(L$6,'MonteCarlo Policy Paths'!$A$2:$I$31,'Monte Carlo_WA Complance Price'!$B75+1,FALSE))</f>
        <v>90.697931516427971</v>
      </c>
      <c r="M75" s="21">
        <f ca="1">IF(M$6&lt;$C75,0,VLOOKUP(M$6,'MonteCarlo Policy Paths'!$A$2:$I$31,'Monte Carlo_WA Complance Price'!$B75+1,FALSE))</f>
        <v>91.95762500971172</v>
      </c>
      <c r="N75" s="21">
        <f ca="1">IF(N$6&lt;$C75,0,VLOOKUP(N$6,'MonteCarlo Policy Paths'!$A$2:$I$31,'Monte Carlo_WA Complance Price'!$B75+1,FALSE))</f>
        <v>93.21731850299544</v>
      </c>
      <c r="O75" s="21">
        <f ca="1">IF(O$6&lt;$C75,0,VLOOKUP(O$6,'MonteCarlo Policy Paths'!$A$2:$I$31,'Monte Carlo_WA Complance Price'!$B75+1,FALSE))</f>
        <v>94.47701199627916</v>
      </c>
      <c r="P75" s="21">
        <f ca="1">IF(P$6&lt;$C75,0,VLOOKUP(P$6,'MonteCarlo Policy Paths'!$A$2:$I$31,'Monte Carlo_WA Complance Price'!$B75+1,FALSE))</f>
        <v>95.73670548956288</v>
      </c>
      <c r="Q75" s="21">
        <f ca="1">IF(Q$6&lt;$C75,0,VLOOKUP(Q$6,'MonteCarlo Policy Paths'!$A$2:$I$31,'Monte Carlo_WA Complance Price'!$B75+1,FALSE))</f>
        <v>96.996398982846586</v>
      </c>
      <c r="R75" s="21">
        <f ca="1">IF(R$6&lt;$C75,0,VLOOKUP(R$6,'MonteCarlo Policy Paths'!$A$2:$I$31,'Monte Carlo_WA Complance Price'!$B75+1,FALSE))</f>
        <v>98.25609247613032</v>
      </c>
      <c r="S75" s="21">
        <f ca="1">IF(S$6&lt;$C75,0,VLOOKUP(S$6,'MonteCarlo Policy Paths'!$A$2:$I$31,'Monte Carlo_WA Complance Price'!$B75+1,FALSE))</f>
        <v>99.65157958594628</v>
      </c>
      <c r="T75" s="21">
        <f ca="1">IF(T$6&lt;$C75,0,VLOOKUP(T$6,'MonteCarlo Policy Paths'!$A$2:$I$31,'Monte Carlo_WA Complance Price'!$B75+1,FALSE))</f>
        <v>101.04706669576224</v>
      </c>
      <c r="U75" s="21">
        <f ca="1">IF(U$6&lt;$C75,0,VLOOKUP(U$6,'MonteCarlo Policy Paths'!$A$2:$I$31,'Monte Carlo_WA Complance Price'!$B75+1,FALSE))</f>
        <v>102.4425538055782</v>
      </c>
      <c r="V75" s="21">
        <f ca="1">IF(V$6&lt;$C75,0,VLOOKUP(V$6,'MonteCarlo Policy Paths'!$A$2:$I$31,'Monte Carlo_WA Complance Price'!$B75+1,FALSE))</f>
        <v>103.83804091539416</v>
      </c>
      <c r="W75" s="21">
        <f ca="1">IF(W$6&lt;$C75,0,VLOOKUP(W$6,'MonteCarlo Policy Paths'!$A$2:$I$31,'Monte Carlo_WA Complance Price'!$B75+1,FALSE))</f>
        <v>105.23352802521011</v>
      </c>
      <c r="X75" s="21">
        <f ca="1">IF(X$6&lt;$C75,0,VLOOKUP(X$6,'MonteCarlo Policy Paths'!$A$2:$I$31,'Monte Carlo_WA Complance Price'!$B75+1,FALSE))</f>
        <v>106.47156953138905</v>
      </c>
      <c r="Y75" s="21">
        <f ca="1">IF(Y$6&lt;$C75,0,VLOOKUP(Y$6,'MonteCarlo Policy Paths'!$A$2:$I$31,'Monte Carlo_WA Complance Price'!$B75+1,FALSE))</f>
        <v>107.709611037568</v>
      </c>
      <c r="Z75" s="21">
        <f ca="1">IF(Z$6&lt;$C75,0,VLOOKUP(Z$6,'MonteCarlo Policy Paths'!$A$2:$I$31,'Monte Carlo_WA Complance Price'!$B75+1,FALSE))</f>
        <v>108.94765254374694</v>
      </c>
      <c r="AA75" s="21">
        <f ca="1">IF(AA$6&lt;$C75,0,VLOOKUP(AA$6,'MonteCarlo Policy Paths'!$A$2:$I$31,'Monte Carlo_WA Complance Price'!$B75+1,FALSE))</f>
        <v>110.18569404992589</v>
      </c>
      <c r="AB75" s="21">
        <f ca="1">IF(AB$6&lt;$C75,0,VLOOKUP(AB$6,'MonteCarlo Policy Paths'!$A$2:$I$31,'Monte Carlo_WA Complance Price'!$B75+1,FALSE))</f>
        <v>111.42373555610482</v>
      </c>
      <c r="AC75" s="21">
        <f ca="1">IF(AC$6&lt;$C75,0,VLOOKUP(AC$6,'MonteCarlo Policy Paths'!$A$2:$I$31,'Monte Carlo_WA Complance Price'!$B75+1,FALSE))</f>
        <v>112.86811731331359</v>
      </c>
      <c r="AD75" s="21">
        <f ca="1">IF(AD$6&lt;$C75,0,VLOOKUP(AD$6,'MonteCarlo Policy Paths'!$A$2:$I$31,'Monte Carlo_WA Complance Price'!$B75+1,FALSE))</f>
        <v>114.31249907052236</v>
      </c>
      <c r="AE75" s="21">
        <f ca="1">IF(AE$6&lt;$C75,0,VLOOKUP(AE$6,'MonteCarlo Policy Paths'!$A$2:$I$31,'Monte Carlo_WA Complance Price'!$B75+1,FALSE))</f>
        <v>115.75688082773114</v>
      </c>
      <c r="AF75" s="21">
        <f ca="1">IF(AF$6&lt;$C75,0,VLOOKUP(AF$6,'MonteCarlo Policy Paths'!$A$2:$I$31,'Monte Carlo_WA Complance Price'!$B75+1,FALSE))</f>
        <v>117.20126258493991</v>
      </c>
      <c r="AG75" s="22">
        <f ca="1">IF(AG$6&lt;$C75,0,VLOOKUP(AG$6,'MonteCarlo Policy Paths'!$A$2:$I$31,'Monte Carlo_WA Complance Price'!$B75+1,FALSE))</f>
        <v>120.41827982173916</v>
      </c>
      <c r="AI75" s="20">
        <f ca="1">E75*VLOOKUP(AI$6,'Greenhouse Gas Costs Avoided'!$A$2:$I$32,9,FALSE)</f>
        <v>0</v>
      </c>
      <c r="AJ75" s="21">
        <f ca="1">F75*VLOOKUP(AJ$6,'Greenhouse Gas Costs Avoided'!$A$2:$I$32,9,FALSE)</f>
        <v>5.2166744805659615</v>
      </c>
      <c r="AK75" s="21">
        <f ca="1">G75*VLOOKUP(AK$6,'Greenhouse Gas Costs Avoided'!$A$2:$I$32,9,FALSE)</f>
        <v>5.3216023247413169</v>
      </c>
      <c r="AL75" s="21">
        <f ca="1">H75*VLOOKUP(AL$6,'Greenhouse Gas Costs Avoided'!$A$2:$I$32,9,FALSE)</f>
        <v>5.4265301689166732</v>
      </c>
      <c r="AM75" s="21">
        <f ca="1">I75*VLOOKUP(AM$6,'Greenhouse Gas Costs Avoided'!$A$2:$I$32,9,FALSE)</f>
        <v>5.5063320831654474</v>
      </c>
      <c r="AN75" s="21">
        <f ca="1">J75*VLOOKUP(AN$6,'Greenhouse Gas Costs Avoided'!$A$2:$I$32,9,FALSE)</f>
        <v>5.5861339974142208</v>
      </c>
      <c r="AO75" s="21">
        <f ca="1">K75*VLOOKUP(AO$6,'Greenhouse Gas Costs Avoided'!$A$2:$I$32,9,FALSE)</f>
        <v>5.665935911662995</v>
      </c>
      <c r="AP75" s="21">
        <f ca="1">L75*VLOOKUP(AP$6,'Greenhouse Gas Costs Avoided'!$A$2:$I$32,9,FALSE)</f>
        <v>5.7457378259117702</v>
      </c>
      <c r="AQ75" s="21">
        <f ca="1">M75*VLOOKUP(AQ$6,'Greenhouse Gas Costs Avoided'!$A$2:$I$32,9,FALSE)</f>
        <v>5.8255397401605462</v>
      </c>
      <c r="AR75" s="21">
        <f ca="1">N75*VLOOKUP(AR$6,'Greenhouse Gas Costs Avoided'!$A$2:$I$32,9,FALSE)</f>
        <v>5.9053416544093205</v>
      </c>
      <c r="AS75" s="21">
        <f ca="1">O75*VLOOKUP(AS$6,'Greenhouse Gas Costs Avoided'!$A$2:$I$32,9,FALSE)</f>
        <v>5.9851435686580947</v>
      </c>
      <c r="AT75" s="21">
        <f ca="1">P75*VLOOKUP(AT$6,'Greenhouse Gas Costs Avoided'!$A$2:$I$32,9,FALSE)</f>
        <v>6.0649454829068699</v>
      </c>
      <c r="AU75" s="21">
        <f ca="1">Q75*VLOOKUP(AU$6,'Greenhouse Gas Costs Avoided'!$A$2:$I$32,9,FALSE)</f>
        <v>6.1447473971556432</v>
      </c>
      <c r="AV75" s="21">
        <f ca="1">R75*VLOOKUP(AV$6,'Greenhouse Gas Costs Avoided'!$A$2:$I$32,9,FALSE)</f>
        <v>6.2245493114044184</v>
      </c>
      <c r="AW75" s="21">
        <f ca="1">S75*VLOOKUP(AW$6,'Greenhouse Gas Costs Avoided'!$A$2:$I$32,9,FALSE)</f>
        <v>6.312953786990386</v>
      </c>
      <c r="AX75" s="21">
        <f ca="1">T75*VLOOKUP(AX$6,'Greenhouse Gas Costs Avoided'!$A$2:$I$32,9,FALSE)</f>
        <v>6.4013582625763545</v>
      </c>
      <c r="AY75" s="21">
        <f ca="1">U75*VLOOKUP(AY$6,'Greenhouse Gas Costs Avoided'!$A$2:$I$32,9,FALSE)</f>
        <v>6.4897627381623222</v>
      </c>
      <c r="AZ75" s="21">
        <f ca="1">V75*VLOOKUP(AZ$6,'Greenhouse Gas Costs Avoided'!$A$2:$I$32,9,FALSE)</f>
        <v>6.5781672137482907</v>
      </c>
      <c r="BA75" s="21">
        <f ca="1">W75*VLOOKUP(BA$6,'Greenhouse Gas Costs Avoided'!$A$2:$I$32,9,FALSE)</f>
        <v>6.6665716893342575</v>
      </c>
      <c r="BB75" s="21">
        <f ca="1">X75*VLOOKUP(BB$6,'Greenhouse Gas Costs Avoided'!$A$2:$I$32,9,FALSE)</f>
        <v>6.7450019445028957</v>
      </c>
      <c r="BC75" s="21">
        <f ca="1">Y75*VLOOKUP(BC$6,'Greenhouse Gas Costs Avoided'!$A$2:$I$32,9,FALSE)</f>
        <v>6.8234321996715348</v>
      </c>
      <c r="BD75" s="21">
        <f ca="1">Z75*VLOOKUP(BD$6,'Greenhouse Gas Costs Avoided'!$A$2:$I$32,9,FALSE)</f>
        <v>6.901862454840173</v>
      </c>
      <c r="BE75" s="21">
        <f ca="1">AA75*VLOOKUP(BE$6,'Greenhouse Gas Costs Avoided'!$A$2:$I$32,9,FALSE)</f>
        <v>6.9802927100088112</v>
      </c>
      <c r="BF75" s="21">
        <f ca="1">AB75*VLOOKUP(BF$6,'Greenhouse Gas Costs Avoided'!$A$2:$I$32,9,FALSE)</f>
        <v>7.0587229651774486</v>
      </c>
      <c r="BG75" s="21">
        <f ca="1">AC75*VLOOKUP(BG$6,'Greenhouse Gas Costs Avoided'!$A$2:$I$32,9,FALSE)</f>
        <v>7.1502249295408609</v>
      </c>
      <c r="BH75" s="21">
        <f ca="1">AD75*VLOOKUP(BH$6,'Greenhouse Gas Costs Avoided'!$A$2:$I$32,9,FALSE)</f>
        <v>7.2417268939042723</v>
      </c>
      <c r="BI75" s="21">
        <f ca="1">AE75*VLOOKUP(BI$6,'Greenhouse Gas Costs Avoided'!$A$2:$I$32,9,FALSE)</f>
        <v>7.3332288582676846</v>
      </c>
      <c r="BJ75" s="21">
        <f ca="1">AF75*VLOOKUP(BJ$6,'Greenhouse Gas Costs Avoided'!$A$2:$I$32,9,FALSE)</f>
        <v>7.424730822631096</v>
      </c>
      <c r="BK75" s="22">
        <f ca="1">AG75*VLOOKUP(BK$6,'Greenhouse Gas Costs Avoided'!$A$2:$I$32,9,FALSE)</f>
        <v>7.6285297110405814</v>
      </c>
    </row>
    <row r="76" spans="1:63" x14ac:dyDescent="0.35">
      <c r="A76" s="11">
        <v>70</v>
      </c>
      <c r="B76" s="12">
        <f t="shared" ca="1" si="2"/>
        <v>3</v>
      </c>
      <c r="C76" s="13">
        <f t="shared" ca="1" si="3"/>
        <v>2023</v>
      </c>
      <c r="E76" s="20">
        <f ca="1">IF(E$6&lt;$C76,0,VLOOKUP(E$6,'MonteCarlo Policy Paths'!$A$2:$I$31,'Monte Carlo_WA Complance Price'!$B76+1,FALSE))</f>
        <v>0</v>
      </c>
      <c r="F76" s="21">
        <f ca="1">IF(F$6&lt;$C76,0,VLOOKUP(F$6,'MonteCarlo Policy Paths'!$A$2:$I$31,'Monte Carlo_WA Complance Price'!$B76+1,FALSE))</f>
        <v>82.346532180449415</v>
      </c>
      <c r="G76" s="21">
        <f ca="1">IF(G$6&lt;$C76,0,VLOOKUP(G$6,'MonteCarlo Policy Paths'!$A$2:$I$31,'Monte Carlo_WA Complance Price'!$B76+1,FALSE))</f>
        <v>84.002844861871253</v>
      </c>
      <c r="H76" s="21">
        <f ca="1">IF(H$6&lt;$C76,0,VLOOKUP(H$6,'MonteCarlo Policy Paths'!$A$2:$I$31,'Monte Carlo_WA Complance Price'!$B76+1,FALSE))</f>
        <v>85.659157543293105</v>
      </c>
      <c r="I76" s="21">
        <f ca="1">IF(I$6&lt;$C76,0,VLOOKUP(I$6,'MonteCarlo Policy Paths'!$A$2:$I$31,'Monte Carlo_WA Complance Price'!$B76+1,FALSE))</f>
        <v>86.918851036576825</v>
      </c>
      <c r="J76" s="21">
        <f ca="1">IF(J$6&lt;$C76,0,VLOOKUP(J$6,'MonteCarlo Policy Paths'!$A$2:$I$31,'Monte Carlo_WA Complance Price'!$B76+1,FALSE))</f>
        <v>88.178544529860531</v>
      </c>
      <c r="K76" s="21">
        <f ca="1">IF(K$6&lt;$C76,0,VLOOKUP(K$6,'MonteCarlo Policy Paths'!$A$2:$I$31,'Monte Carlo_WA Complance Price'!$B76+1,FALSE))</f>
        <v>89.438238023144251</v>
      </c>
      <c r="L76" s="21">
        <f ca="1">IF(L$6&lt;$C76,0,VLOOKUP(L$6,'MonteCarlo Policy Paths'!$A$2:$I$31,'Monte Carlo_WA Complance Price'!$B76+1,FALSE))</f>
        <v>90.697931516427971</v>
      </c>
      <c r="M76" s="21">
        <f ca="1">IF(M$6&lt;$C76,0,VLOOKUP(M$6,'MonteCarlo Policy Paths'!$A$2:$I$31,'Monte Carlo_WA Complance Price'!$B76+1,FALSE))</f>
        <v>91.95762500971172</v>
      </c>
      <c r="N76" s="21">
        <f ca="1">IF(N$6&lt;$C76,0,VLOOKUP(N$6,'MonteCarlo Policy Paths'!$A$2:$I$31,'Monte Carlo_WA Complance Price'!$B76+1,FALSE))</f>
        <v>93.21731850299544</v>
      </c>
      <c r="O76" s="21">
        <f ca="1">IF(O$6&lt;$C76,0,VLOOKUP(O$6,'MonteCarlo Policy Paths'!$A$2:$I$31,'Monte Carlo_WA Complance Price'!$B76+1,FALSE))</f>
        <v>94.47701199627916</v>
      </c>
      <c r="P76" s="21">
        <f ca="1">IF(P$6&lt;$C76,0,VLOOKUP(P$6,'MonteCarlo Policy Paths'!$A$2:$I$31,'Monte Carlo_WA Complance Price'!$B76+1,FALSE))</f>
        <v>95.73670548956288</v>
      </c>
      <c r="Q76" s="21">
        <f ca="1">IF(Q$6&lt;$C76,0,VLOOKUP(Q$6,'MonteCarlo Policy Paths'!$A$2:$I$31,'Monte Carlo_WA Complance Price'!$B76+1,FALSE))</f>
        <v>96.996398982846586</v>
      </c>
      <c r="R76" s="21">
        <f ca="1">IF(R$6&lt;$C76,0,VLOOKUP(R$6,'MonteCarlo Policy Paths'!$A$2:$I$31,'Monte Carlo_WA Complance Price'!$B76+1,FALSE))</f>
        <v>101.49317720655506</v>
      </c>
      <c r="S76" s="21">
        <f ca="1">IF(S$6&lt;$C76,0,VLOOKUP(S$6,'MonteCarlo Policy Paths'!$A$2:$I$31,'Monte Carlo_WA Complance Price'!$B76+1,FALSE))</f>
        <v>104.21949379267882</v>
      </c>
      <c r="T76" s="21">
        <f ca="1">IF(T$6&lt;$C76,0,VLOOKUP(T$6,'MonteCarlo Policy Paths'!$A$2:$I$31,'Monte Carlo_WA Complance Price'!$B76+1,FALSE))</f>
        <v>107.03810370059369</v>
      </c>
      <c r="U76" s="21">
        <f ca="1">IF(U$6&lt;$C76,0,VLOOKUP(U$6,'MonteCarlo Policy Paths'!$A$2:$I$31,'Monte Carlo_WA Complance Price'!$B76+1,FALSE))</f>
        <v>109.92690053835344</v>
      </c>
      <c r="V76" s="21">
        <f ca="1">IF(V$6&lt;$C76,0,VLOOKUP(V$6,'MonteCarlo Policy Paths'!$A$2:$I$31,'Monte Carlo_WA Complance Price'!$B76+1,FALSE))</f>
        <v>112.89757853003228</v>
      </c>
      <c r="W76" s="21">
        <f ca="1">IF(W$6&lt;$C76,0,VLOOKUP(W$6,'MonteCarlo Policy Paths'!$A$2:$I$31,'Monte Carlo_WA Complance Price'!$B76+1,FALSE))</f>
        <v>115.91943874780665</v>
      </c>
      <c r="X76" s="21">
        <f ca="1">IF(X$6&lt;$C76,0,VLOOKUP(X$6,'MonteCarlo Policy Paths'!$A$2:$I$31,'Monte Carlo_WA Complance Price'!$B76+1,FALSE))</f>
        <v>119.06733931122673</v>
      </c>
      <c r="Y76" s="21">
        <f ca="1">IF(Y$6&lt;$C76,0,VLOOKUP(Y$6,'MonteCarlo Policy Paths'!$A$2:$I$31,'Monte Carlo_WA Complance Price'!$B76+1,FALSE))</f>
        <v>122.25496395468721</v>
      </c>
      <c r="Z76" s="21">
        <f ca="1">IF(Z$6&lt;$C76,0,VLOOKUP(Z$6,'MonteCarlo Policy Paths'!$A$2:$I$31,'Monte Carlo_WA Complance Price'!$B76+1,FALSE))</f>
        <v>125.4992630232488</v>
      </c>
      <c r="AA76" s="21">
        <f ca="1">IF(AA$6&lt;$C76,0,VLOOKUP(AA$6,'MonteCarlo Policy Paths'!$A$2:$I$31,'Monte Carlo_WA Complance Price'!$B76+1,FALSE))</f>
        <v>128.82380079097237</v>
      </c>
      <c r="AB76" s="21">
        <f ca="1">IF(AB$6&lt;$C76,0,VLOOKUP(AB$6,'MonteCarlo Policy Paths'!$A$2:$I$31,'Monte Carlo_WA Complance Price'!$B76+1,FALSE))</f>
        <v>132.24028719953677</v>
      </c>
      <c r="AC76" s="21">
        <f ca="1">IF(AC$6&lt;$C76,0,VLOOKUP(AC$6,'MonteCarlo Policy Paths'!$A$2:$I$31,'Monte Carlo_WA Complance Price'!$B76+1,FALSE))</f>
        <v>135.74155640209787</v>
      </c>
      <c r="AD76" s="21">
        <f ca="1">IF(AD$6&lt;$C76,0,VLOOKUP(AD$6,'MonteCarlo Policy Paths'!$A$2:$I$31,'Monte Carlo_WA Complance Price'!$B76+1,FALSE))</f>
        <v>139.32654413598658</v>
      </c>
      <c r="AE76" s="21">
        <f ca="1">IF(AE$6&lt;$C76,0,VLOOKUP(AE$6,'MonteCarlo Policy Paths'!$A$2:$I$31,'Monte Carlo_WA Complance Price'!$B76+1,FALSE))</f>
        <v>142.9856742986068</v>
      </c>
      <c r="AF76" s="21">
        <f ca="1">IF(AF$6&lt;$C76,0,VLOOKUP(AF$6,'MonteCarlo Policy Paths'!$A$2:$I$31,'Monte Carlo_WA Complance Price'!$B76+1,FALSE))</f>
        <v>146.72361540812219</v>
      </c>
      <c r="AG76" s="22">
        <f ca="1">IF(AG$6&lt;$C76,0,VLOOKUP(AG$6,'MonteCarlo Policy Paths'!$A$2:$I$31,'Monte Carlo_WA Complance Price'!$B76+1,FALSE))</f>
        <v>150.52284977717397</v>
      </c>
      <c r="AI76" s="20">
        <f ca="1">E76*VLOOKUP(AI$6,'Greenhouse Gas Costs Avoided'!$A$2:$I$32,9,FALSE)</f>
        <v>0</v>
      </c>
      <c r="AJ76" s="21">
        <f ca="1">F76*VLOOKUP(AJ$6,'Greenhouse Gas Costs Avoided'!$A$2:$I$32,9,FALSE)</f>
        <v>5.2166744805659615</v>
      </c>
      <c r="AK76" s="21">
        <f ca="1">G76*VLOOKUP(AK$6,'Greenhouse Gas Costs Avoided'!$A$2:$I$32,9,FALSE)</f>
        <v>5.3216023247413169</v>
      </c>
      <c r="AL76" s="21">
        <f ca="1">H76*VLOOKUP(AL$6,'Greenhouse Gas Costs Avoided'!$A$2:$I$32,9,FALSE)</f>
        <v>5.4265301689166732</v>
      </c>
      <c r="AM76" s="21">
        <f ca="1">I76*VLOOKUP(AM$6,'Greenhouse Gas Costs Avoided'!$A$2:$I$32,9,FALSE)</f>
        <v>5.5063320831654474</v>
      </c>
      <c r="AN76" s="21">
        <f ca="1">J76*VLOOKUP(AN$6,'Greenhouse Gas Costs Avoided'!$A$2:$I$32,9,FALSE)</f>
        <v>5.5861339974142208</v>
      </c>
      <c r="AO76" s="21">
        <f ca="1">K76*VLOOKUP(AO$6,'Greenhouse Gas Costs Avoided'!$A$2:$I$32,9,FALSE)</f>
        <v>5.665935911662995</v>
      </c>
      <c r="AP76" s="21">
        <f ca="1">L76*VLOOKUP(AP$6,'Greenhouse Gas Costs Avoided'!$A$2:$I$32,9,FALSE)</f>
        <v>5.7457378259117702</v>
      </c>
      <c r="AQ76" s="21">
        <f ca="1">M76*VLOOKUP(AQ$6,'Greenhouse Gas Costs Avoided'!$A$2:$I$32,9,FALSE)</f>
        <v>5.8255397401605462</v>
      </c>
      <c r="AR76" s="21">
        <f ca="1">N76*VLOOKUP(AR$6,'Greenhouse Gas Costs Avoided'!$A$2:$I$32,9,FALSE)</f>
        <v>5.9053416544093205</v>
      </c>
      <c r="AS76" s="21">
        <f ca="1">O76*VLOOKUP(AS$6,'Greenhouse Gas Costs Avoided'!$A$2:$I$32,9,FALSE)</f>
        <v>5.9851435686580947</v>
      </c>
      <c r="AT76" s="21">
        <f ca="1">P76*VLOOKUP(AT$6,'Greenhouse Gas Costs Avoided'!$A$2:$I$32,9,FALSE)</f>
        <v>6.0649454829068699</v>
      </c>
      <c r="AU76" s="21">
        <f ca="1">Q76*VLOOKUP(AU$6,'Greenhouse Gas Costs Avoided'!$A$2:$I$32,9,FALSE)</f>
        <v>6.1447473971556432</v>
      </c>
      <c r="AV76" s="21">
        <f ca="1">R76*VLOOKUP(AV$6,'Greenhouse Gas Costs Avoided'!$A$2:$I$32,9,FALSE)</f>
        <v>6.4296194808152167</v>
      </c>
      <c r="AW76" s="21">
        <f ca="1">S76*VLOOKUP(AW$6,'Greenhouse Gas Costs Avoided'!$A$2:$I$32,9,FALSE)</f>
        <v>6.6023323538917609</v>
      </c>
      <c r="AX76" s="21">
        <f ca="1">T76*VLOOKUP(AX$6,'Greenhouse Gas Costs Avoided'!$A$2:$I$32,9,FALSE)</f>
        <v>6.7808920331878957</v>
      </c>
      <c r="AY76" s="21">
        <f ca="1">U76*VLOOKUP(AY$6,'Greenhouse Gas Costs Avoided'!$A$2:$I$32,9,FALSE)</f>
        <v>6.9638980729572149</v>
      </c>
      <c r="AZ76" s="21">
        <f ca="1">V76*VLOOKUP(AZ$6,'Greenhouse Gas Costs Avoided'!$A$2:$I$32,9,FALSE)</f>
        <v>7.1520913053717949</v>
      </c>
      <c r="BA76" s="21">
        <f ca="1">W76*VLOOKUP(BA$6,'Greenhouse Gas Costs Avoided'!$A$2:$I$32,9,FALSE)</f>
        <v>7.3435269452765404</v>
      </c>
      <c r="BB76" s="21">
        <f ca="1">X76*VLOOKUP(BB$6,'Greenhouse Gas Costs Avoided'!$A$2:$I$32,9,FALSE)</f>
        <v>7.5429472742415475</v>
      </c>
      <c r="BC76" s="21">
        <f ca="1">Y76*VLOOKUP(BC$6,'Greenhouse Gas Costs Avoided'!$A$2:$I$32,9,FALSE)</f>
        <v>7.744884134129272</v>
      </c>
      <c r="BD76" s="21">
        <f ca="1">Z76*VLOOKUP(BD$6,'Greenhouse Gas Costs Avoided'!$A$2:$I$32,9,FALSE)</f>
        <v>7.950411333759269</v>
      </c>
      <c r="BE76" s="21">
        <f ca="1">AA76*VLOOKUP(BE$6,'Greenhouse Gas Costs Avoided'!$A$2:$I$32,9,FALSE)</f>
        <v>8.161021676093501</v>
      </c>
      <c r="BF76" s="21">
        <f ca="1">AB76*VLOOKUP(BF$6,'Greenhouse Gas Costs Avoided'!$A$2:$I$32,9,FALSE)</f>
        <v>8.3774569890184303</v>
      </c>
      <c r="BG76" s="21">
        <f ca="1">AC76*VLOOKUP(BG$6,'Greenhouse Gas Costs Avoided'!$A$2:$I$32,9,FALSE)</f>
        <v>8.5992633142510115</v>
      </c>
      <c r="BH76" s="21">
        <f ca="1">AD76*VLOOKUP(BH$6,'Greenhouse Gas Costs Avoided'!$A$2:$I$32,9,FALSE)</f>
        <v>8.8263732304711304</v>
      </c>
      <c r="BI76" s="21">
        <f ca="1">AE76*VLOOKUP(BI$6,'Greenhouse Gas Costs Avoided'!$A$2:$I$32,9,FALSE)</f>
        <v>9.05818008905967</v>
      </c>
      <c r="BJ76" s="21">
        <f ca="1">AF76*VLOOKUP(BJ$6,'Greenhouse Gas Costs Avoided'!$A$2:$I$32,9,FALSE)</f>
        <v>9.2949796418706736</v>
      </c>
      <c r="BK76" s="22">
        <f ca="1">AG76*VLOOKUP(BK$6,'Greenhouse Gas Costs Avoided'!$A$2:$I$32,9,FALSE)</f>
        <v>9.5356621388007277</v>
      </c>
    </row>
    <row r="77" spans="1:63" x14ac:dyDescent="0.35">
      <c r="A77" s="11">
        <v>71</v>
      </c>
      <c r="B77" s="12">
        <f t="shared" ca="1" si="2"/>
        <v>4</v>
      </c>
      <c r="C77" s="13">
        <f t="shared" ca="1" si="3"/>
        <v>2023</v>
      </c>
      <c r="E77" s="20">
        <f ca="1">IF(E$6&lt;$C77,0,VLOOKUP(E$6,'MonteCarlo Policy Paths'!$A$2:$I$31,'Monte Carlo_WA Complance Price'!$B77+1,FALSE))</f>
        <v>0</v>
      </c>
      <c r="F77" s="21">
        <f ca="1">IF(F$6&lt;$C77,0,VLOOKUP(F$6,'MonteCarlo Policy Paths'!$A$2:$I$31,'Monte Carlo_WA Complance Price'!$B77+1,FALSE))</f>
        <v>82.346532180449415</v>
      </c>
      <c r="G77" s="21">
        <f ca="1">IF(G$6&lt;$C77,0,VLOOKUP(G$6,'MonteCarlo Policy Paths'!$A$2:$I$31,'Monte Carlo_WA Complance Price'!$B77+1,FALSE))</f>
        <v>84.002844861871253</v>
      </c>
      <c r="H77" s="21">
        <f ca="1">IF(H$6&lt;$C77,0,VLOOKUP(H$6,'MonteCarlo Policy Paths'!$A$2:$I$31,'Monte Carlo_WA Complance Price'!$B77+1,FALSE))</f>
        <v>85.659157543293105</v>
      </c>
      <c r="I77" s="21">
        <f ca="1">IF(I$6&lt;$C77,0,VLOOKUP(I$6,'MonteCarlo Policy Paths'!$A$2:$I$31,'Monte Carlo_WA Complance Price'!$B77+1,FALSE))</f>
        <v>86.918851036576825</v>
      </c>
      <c r="J77" s="21">
        <f ca="1">IF(J$6&lt;$C77,0,VLOOKUP(J$6,'MonteCarlo Policy Paths'!$A$2:$I$31,'Monte Carlo_WA Complance Price'!$B77+1,FALSE))</f>
        <v>88.178544529860531</v>
      </c>
      <c r="K77" s="21">
        <f ca="1">IF(K$6&lt;$C77,0,VLOOKUP(K$6,'MonteCarlo Policy Paths'!$A$2:$I$31,'Monte Carlo_WA Complance Price'!$B77+1,FALSE))</f>
        <v>89.438238023144251</v>
      </c>
      <c r="L77" s="21">
        <f ca="1">IF(L$6&lt;$C77,0,VLOOKUP(L$6,'MonteCarlo Policy Paths'!$A$2:$I$31,'Monte Carlo_WA Complance Price'!$B77+1,FALSE))</f>
        <v>90.697931516427971</v>
      </c>
      <c r="M77" s="21">
        <f ca="1">IF(M$6&lt;$C77,0,VLOOKUP(M$6,'MonteCarlo Policy Paths'!$A$2:$I$31,'Monte Carlo_WA Complance Price'!$B77+1,FALSE))</f>
        <v>91.95762500971172</v>
      </c>
      <c r="N77" s="21">
        <f ca="1">IF(N$6&lt;$C77,0,VLOOKUP(N$6,'MonteCarlo Policy Paths'!$A$2:$I$31,'Monte Carlo_WA Complance Price'!$B77+1,FALSE))</f>
        <v>93.21731850299544</v>
      </c>
      <c r="O77" s="21">
        <f ca="1">IF(O$6&lt;$C77,0,VLOOKUP(O$6,'MonteCarlo Policy Paths'!$A$2:$I$31,'Monte Carlo_WA Complance Price'!$B77+1,FALSE))</f>
        <v>94.47701199627916</v>
      </c>
      <c r="P77" s="21">
        <f ca="1">IF(P$6&lt;$C77,0,VLOOKUP(P$6,'MonteCarlo Policy Paths'!$A$2:$I$31,'Monte Carlo_WA Complance Price'!$B77+1,FALSE))</f>
        <v>95.73670548956288</v>
      </c>
      <c r="Q77" s="21">
        <f ca="1">IF(Q$6&lt;$C77,0,VLOOKUP(Q$6,'MonteCarlo Policy Paths'!$A$2:$I$31,'Monte Carlo_WA Complance Price'!$B77+1,FALSE))</f>
        <v>96.996398982846586</v>
      </c>
      <c r="R77" s="21">
        <f ca="1">IF(R$6&lt;$C77,0,VLOOKUP(R$6,'MonteCarlo Policy Paths'!$A$2:$I$31,'Monte Carlo_WA Complance Price'!$B77+1,FALSE))</f>
        <v>98.25609247613032</v>
      </c>
      <c r="S77" s="21">
        <f ca="1">IF(S$6&lt;$C77,0,VLOOKUP(S$6,'MonteCarlo Policy Paths'!$A$2:$I$31,'Monte Carlo_WA Complance Price'!$B77+1,FALSE))</f>
        <v>99.65157958594628</v>
      </c>
      <c r="T77" s="21">
        <f ca="1">IF(T$6&lt;$C77,0,VLOOKUP(T$6,'MonteCarlo Policy Paths'!$A$2:$I$31,'Monte Carlo_WA Complance Price'!$B77+1,FALSE))</f>
        <v>101.04706669576224</v>
      </c>
      <c r="U77" s="21">
        <f ca="1">IF(U$6&lt;$C77,0,VLOOKUP(U$6,'MonteCarlo Policy Paths'!$A$2:$I$31,'Monte Carlo_WA Complance Price'!$B77+1,FALSE))</f>
        <v>102.4425538055782</v>
      </c>
      <c r="V77" s="21">
        <f ca="1">IF(V$6&lt;$C77,0,VLOOKUP(V$6,'MonteCarlo Policy Paths'!$A$2:$I$31,'Monte Carlo_WA Complance Price'!$B77+1,FALSE))</f>
        <v>103.83804091539416</v>
      </c>
      <c r="W77" s="21">
        <f ca="1">IF(W$6&lt;$C77,0,VLOOKUP(W$6,'MonteCarlo Policy Paths'!$A$2:$I$31,'Monte Carlo_WA Complance Price'!$B77+1,FALSE))</f>
        <v>105.23352802521011</v>
      </c>
      <c r="X77" s="21">
        <f ca="1">IF(X$6&lt;$C77,0,VLOOKUP(X$6,'MonteCarlo Policy Paths'!$A$2:$I$31,'Monte Carlo_WA Complance Price'!$B77+1,FALSE))</f>
        <v>106.47156953138905</v>
      </c>
      <c r="Y77" s="21">
        <f ca="1">IF(Y$6&lt;$C77,0,VLOOKUP(Y$6,'MonteCarlo Policy Paths'!$A$2:$I$31,'Monte Carlo_WA Complance Price'!$B77+1,FALSE))</f>
        <v>107.709611037568</v>
      </c>
      <c r="Z77" s="21">
        <f ca="1">IF(Z$6&lt;$C77,0,VLOOKUP(Z$6,'MonteCarlo Policy Paths'!$A$2:$I$31,'Monte Carlo_WA Complance Price'!$B77+1,FALSE))</f>
        <v>108.94765254374694</v>
      </c>
      <c r="AA77" s="21">
        <f ca="1">IF(AA$6&lt;$C77,0,VLOOKUP(AA$6,'MonteCarlo Policy Paths'!$A$2:$I$31,'Monte Carlo_WA Complance Price'!$B77+1,FALSE))</f>
        <v>110.18569404992589</v>
      </c>
      <c r="AB77" s="21">
        <f ca="1">IF(AB$6&lt;$C77,0,VLOOKUP(AB$6,'MonteCarlo Policy Paths'!$A$2:$I$31,'Monte Carlo_WA Complance Price'!$B77+1,FALSE))</f>
        <v>111.42373555610482</v>
      </c>
      <c r="AC77" s="21">
        <f ca="1">IF(AC$6&lt;$C77,0,VLOOKUP(AC$6,'MonteCarlo Policy Paths'!$A$2:$I$31,'Monte Carlo_WA Complance Price'!$B77+1,FALSE))</f>
        <v>112.86811731331359</v>
      </c>
      <c r="AD77" s="21">
        <f ca="1">IF(AD$6&lt;$C77,0,VLOOKUP(AD$6,'MonteCarlo Policy Paths'!$A$2:$I$31,'Monte Carlo_WA Complance Price'!$B77+1,FALSE))</f>
        <v>114.31249907052236</v>
      </c>
      <c r="AE77" s="21">
        <f ca="1">IF(AE$6&lt;$C77,0,VLOOKUP(AE$6,'MonteCarlo Policy Paths'!$A$2:$I$31,'Monte Carlo_WA Complance Price'!$B77+1,FALSE))</f>
        <v>115.75688082773114</v>
      </c>
      <c r="AF77" s="21">
        <f ca="1">IF(AF$6&lt;$C77,0,VLOOKUP(AF$6,'MonteCarlo Policy Paths'!$A$2:$I$31,'Monte Carlo_WA Complance Price'!$B77+1,FALSE))</f>
        <v>117.20126258493991</v>
      </c>
      <c r="AG77" s="22">
        <f ca="1">IF(AG$6&lt;$C77,0,VLOOKUP(AG$6,'MonteCarlo Policy Paths'!$A$2:$I$31,'Monte Carlo_WA Complance Price'!$B77+1,FALSE))</f>
        <v>119.5319620819439</v>
      </c>
      <c r="AI77" s="20">
        <f ca="1">E77*VLOOKUP(AI$6,'Greenhouse Gas Costs Avoided'!$A$2:$I$32,9,FALSE)</f>
        <v>0</v>
      </c>
      <c r="AJ77" s="21">
        <f ca="1">F77*VLOOKUP(AJ$6,'Greenhouse Gas Costs Avoided'!$A$2:$I$32,9,FALSE)</f>
        <v>5.2166744805659615</v>
      </c>
      <c r="AK77" s="21">
        <f ca="1">G77*VLOOKUP(AK$6,'Greenhouse Gas Costs Avoided'!$A$2:$I$32,9,FALSE)</f>
        <v>5.3216023247413169</v>
      </c>
      <c r="AL77" s="21">
        <f ca="1">H77*VLOOKUP(AL$6,'Greenhouse Gas Costs Avoided'!$A$2:$I$32,9,FALSE)</f>
        <v>5.4265301689166732</v>
      </c>
      <c r="AM77" s="21">
        <f ca="1">I77*VLOOKUP(AM$6,'Greenhouse Gas Costs Avoided'!$A$2:$I$32,9,FALSE)</f>
        <v>5.5063320831654474</v>
      </c>
      <c r="AN77" s="21">
        <f ca="1">J77*VLOOKUP(AN$6,'Greenhouse Gas Costs Avoided'!$A$2:$I$32,9,FALSE)</f>
        <v>5.5861339974142208</v>
      </c>
      <c r="AO77" s="21">
        <f ca="1">K77*VLOOKUP(AO$6,'Greenhouse Gas Costs Avoided'!$A$2:$I$32,9,FALSE)</f>
        <v>5.665935911662995</v>
      </c>
      <c r="AP77" s="21">
        <f ca="1">L77*VLOOKUP(AP$6,'Greenhouse Gas Costs Avoided'!$A$2:$I$32,9,FALSE)</f>
        <v>5.7457378259117702</v>
      </c>
      <c r="AQ77" s="21">
        <f ca="1">M77*VLOOKUP(AQ$6,'Greenhouse Gas Costs Avoided'!$A$2:$I$32,9,FALSE)</f>
        <v>5.8255397401605462</v>
      </c>
      <c r="AR77" s="21">
        <f ca="1">N77*VLOOKUP(AR$6,'Greenhouse Gas Costs Avoided'!$A$2:$I$32,9,FALSE)</f>
        <v>5.9053416544093205</v>
      </c>
      <c r="AS77" s="21">
        <f ca="1">O77*VLOOKUP(AS$6,'Greenhouse Gas Costs Avoided'!$A$2:$I$32,9,FALSE)</f>
        <v>5.9851435686580947</v>
      </c>
      <c r="AT77" s="21">
        <f ca="1">P77*VLOOKUP(AT$6,'Greenhouse Gas Costs Avoided'!$A$2:$I$32,9,FALSE)</f>
        <v>6.0649454829068699</v>
      </c>
      <c r="AU77" s="21">
        <f ca="1">Q77*VLOOKUP(AU$6,'Greenhouse Gas Costs Avoided'!$A$2:$I$32,9,FALSE)</f>
        <v>6.1447473971556432</v>
      </c>
      <c r="AV77" s="21">
        <f ca="1">R77*VLOOKUP(AV$6,'Greenhouse Gas Costs Avoided'!$A$2:$I$32,9,FALSE)</f>
        <v>6.2245493114044184</v>
      </c>
      <c r="AW77" s="21">
        <f ca="1">S77*VLOOKUP(AW$6,'Greenhouse Gas Costs Avoided'!$A$2:$I$32,9,FALSE)</f>
        <v>6.312953786990386</v>
      </c>
      <c r="AX77" s="21">
        <f ca="1">T77*VLOOKUP(AX$6,'Greenhouse Gas Costs Avoided'!$A$2:$I$32,9,FALSE)</f>
        <v>6.4013582625763545</v>
      </c>
      <c r="AY77" s="21">
        <f ca="1">U77*VLOOKUP(AY$6,'Greenhouse Gas Costs Avoided'!$A$2:$I$32,9,FALSE)</f>
        <v>6.4897627381623222</v>
      </c>
      <c r="AZ77" s="21">
        <f ca="1">V77*VLOOKUP(AZ$6,'Greenhouse Gas Costs Avoided'!$A$2:$I$32,9,FALSE)</f>
        <v>6.5781672137482907</v>
      </c>
      <c r="BA77" s="21">
        <f ca="1">W77*VLOOKUP(BA$6,'Greenhouse Gas Costs Avoided'!$A$2:$I$32,9,FALSE)</f>
        <v>6.6665716893342575</v>
      </c>
      <c r="BB77" s="21">
        <f ca="1">X77*VLOOKUP(BB$6,'Greenhouse Gas Costs Avoided'!$A$2:$I$32,9,FALSE)</f>
        <v>6.7450019445028957</v>
      </c>
      <c r="BC77" s="21">
        <f ca="1">Y77*VLOOKUP(BC$6,'Greenhouse Gas Costs Avoided'!$A$2:$I$32,9,FALSE)</f>
        <v>6.8234321996715348</v>
      </c>
      <c r="BD77" s="21">
        <f ca="1">Z77*VLOOKUP(BD$6,'Greenhouse Gas Costs Avoided'!$A$2:$I$32,9,FALSE)</f>
        <v>6.901862454840173</v>
      </c>
      <c r="BE77" s="21">
        <f ca="1">AA77*VLOOKUP(BE$6,'Greenhouse Gas Costs Avoided'!$A$2:$I$32,9,FALSE)</f>
        <v>6.9802927100088112</v>
      </c>
      <c r="BF77" s="21">
        <f ca="1">AB77*VLOOKUP(BF$6,'Greenhouse Gas Costs Avoided'!$A$2:$I$32,9,FALSE)</f>
        <v>7.0587229651774486</v>
      </c>
      <c r="BG77" s="21">
        <f ca="1">AC77*VLOOKUP(BG$6,'Greenhouse Gas Costs Avoided'!$A$2:$I$32,9,FALSE)</f>
        <v>7.1502249295408609</v>
      </c>
      <c r="BH77" s="21">
        <f ca="1">AD77*VLOOKUP(BH$6,'Greenhouse Gas Costs Avoided'!$A$2:$I$32,9,FALSE)</f>
        <v>7.2417268939042723</v>
      </c>
      <c r="BI77" s="21">
        <f ca="1">AE77*VLOOKUP(BI$6,'Greenhouse Gas Costs Avoided'!$A$2:$I$32,9,FALSE)</f>
        <v>7.3332288582676846</v>
      </c>
      <c r="BJ77" s="21">
        <f ca="1">AF77*VLOOKUP(BJ$6,'Greenhouse Gas Costs Avoided'!$A$2:$I$32,9,FALSE)</f>
        <v>7.424730822631096</v>
      </c>
      <c r="BK77" s="22">
        <f ca="1">AG77*VLOOKUP(BK$6,'Greenhouse Gas Costs Avoided'!$A$2:$I$32,9,FALSE)</f>
        <v>7.5723812490175435</v>
      </c>
    </row>
    <row r="78" spans="1:63" x14ac:dyDescent="0.35">
      <c r="A78" s="11">
        <v>72</v>
      </c>
      <c r="B78" s="12">
        <f t="shared" ca="1" si="2"/>
        <v>5</v>
      </c>
      <c r="C78" s="13">
        <f t="shared" ca="1" si="3"/>
        <v>2023</v>
      </c>
      <c r="E78" s="20">
        <f ca="1">IF(E$6&lt;$C78,0,VLOOKUP(E$6,'MonteCarlo Policy Paths'!$A$2:$I$31,'Monte Carlo_WA Complance Price'!$B78+1,FALSE))</f>
        <v>0</v>
      </c>
      <c r="F78" s="21">
        <f ca="1">IF(F$6&lt;$C78,0,VLOOKUP(F$6,'MonteCarlo Policy Paths'!$A$2:$I$31,'Monte Carlo_WA Complance Price'!$B78+1,FALSE))</f>
        <v>82.346532180449415</v>
      </c>
      <c r="G78" s="21">
        <f ca="1">IF(G$6&lt;$C78,0,VLOOKUP(G$6,'MonteCarlo Policy Paths'!$A$2:$I$31,'Monte Carlo_WA Complance Price'!$B78+1,FALSE))</f>
        <v>84.002844861871253</v>
      </c>
      <c r="H78" s="21">
        <f ca="1">IF(H$6&lt;$C78,0,VLOOKUP(H$6,'MonteCarlo Policy Paths'!$A$2:$I$31,'Monte Carlo_WA Complance Price'!$B78+1,FALSE))</f>
        <v>85.659157543293105</v>
      </c>
      <c r="I78" s="21">
        <f ca="1">IF(I$6&lt;$C78,0,VLOOKUP(I$6,'MonteCarlo Policy Paths'!$A$2:$I$31,'Monte Carlo_WA Complance Price'!$B78+1,FALSE))</f>
        <v>86.918851036576825</v>
      </c>
      <c r="J78" s="21">
        <f ca="1">IF(J$6&lt;$C78,0,VLOOKUP(J$6,'MonteCarlo Policy Paths'!$A$2:$I$31,'Monte Carlo_WA Complance Price'!$B78+1,FALSE))</f>
        <v>88.178544529860531</v>
      </c>
      <c r="K78" s="21">
        <f ca="1">IF(K$6&lt;$C78,0,VLOOKUP(K$6,'MonteCarlo Policy Paths'!$A$2:$I$31,'Monte Carlo_WA Complance Price'!$B78+1,FALSE))</f>
        <v>89.438238023144251</v>
      </c>
      <c r="L78" s="21">
        <f ca="1">IF(L$6&lt;$C78,0,VLOOKUP(L$6,'MonteCarlo Policy Paths'!$A$2:$I$31,'Monte Carlo_WA Complance Price'!$B78+1,FALSE))</f>
        <v>90.697931516427971</v>
      </c>
      <c r="M78" s="21">
        <f ca="1">IF(M$6&lt;$C78,0,VLOOKUP(M$6,'MonteCarlo Policy Paths'!$A$2:$I$31,'Monte Carlo_WA Complance Price'!$B78+1,FALSE))</f>
        <v>91.95762500971172</v>
      </c>
      <c r="N78" s="21">
        <f ca="1">IF(N$6&lt;$C78,0,VLOOKUP(N$6,'MonteCarlo Policy Paths'!$A$2:$I$31,'Monte Carlo_WA Complance Price'!$B78+1,FALSE))</f>
        <v>93.21731850299544</v>
      </c>
      <c r="O78" s="21">
        <f ca="1">IF(O$6&lt;$C78,0,VLOOKUP(O$6,'MonteCarlo Policy Paths'!$A$2:$I$31,'Monte Carlo_WA Complance Price'!$B78+1,FALSE))</f>
        <v>94.47701199627916</v>
      </c>
      <c r="P78" s="21">
        <f ca="1">IF(P$6&lt;$C78,0,VLOOKUP(P$6,'MonteCarlo Policy Paths'!$A$2:$I$31,'Monte Carlo_WA Complance Price'!$B78+1,FALSE))</f>
        <v>95.73670548956288</v>
      </c>
      <c r="Q78" s="21">
        <f ca="1">IF(Q$6&lt;$C78,0,VLOOKUP(Q$6,'MonteCarlo Policy Paths'!$A$2:$I$31,'Monte Carlo_WA Complance Price'!$B78+1,FALSE))</f>
        <v>96.996398982846586</v>
      </c>
      <c r="R78" s="21">
        <f ca="1">IF(R$6&lt;$C78,0,VLOOKUP(R$6,'MonteCarlo Policy Paths'!$A$2:$I$31,'Monte Carlo_WA Complance Price'!$B78+1,FALSE))</f>
        <v>99.874634841342697</v>
      </c>
      <c r="S78" s="21">
        <f ca="1">IF(S$6&lt;$C78,0,VLOOKUP(S$6,'MonteCarlo Policy Paths'!$A$2:$I$31,'Monte Carlo_WA Complance Price'!$B78+1,FALSE))</f>
        <v>101.93553668931256</v>
      </c>
      <c r="T78" s="21">
        <f ca="1">IF(T$6&lt;$C78,0,VLOOKUP(T$6,'MonteCarlo Policy Paths'!$A$2:$I$31,'Monte Carlo_WA Complance Price'!$B78+1,FALSE))</f>
        <v>104.04258519817796</v>
      </c>
      <c r="U78" s="21">
        <f ca="1">IF(U$6&lt;$C78,0,VLOOKUP(U$6,'MonteCarlo Policy Paths'!$A$2:$I$31,'Monte Carlo_WA Complance Price'!$B78+1,FALSE))</f>
        <v>106.18472717196582</v>
      </c>
      <c r="V78" s="21">
        <f ca="1">IF(V$6&lt;$C78,0,VLOOKUP(V$6,'MonteCarlo Policy Paths'!$A$2:$I$31,'Monte Carlo_WA Complance Price'!$B78+1,FALSE))</f>
        <v>108.36780972271322</v>
      </c>
      <c r="W78" s="21">
        <f ca="1">IF(W$6&lt;$C78,0,VLOOKUP(W$6,'MonteCarlo Policy Paths'!$A$2:$I$31,'Monte Carlo_WA Complance Price'!$B78+1,FALSE))</f>
        <v>110.57648338650839</v>
      </c>
      <c r="X78" s="21">
        <f ca="1">IF(X$6&lt;$C78,0,VLOOKUP(X$6,'MonteCarlo Policy Paths'!$A$2:$I$31,'Monte Carlo_WA Complance Price'!$B78+1,FALSE))</f>
        <v>112.7694544213079</v>
      </c>
      <c r="Y78" s="21">
        <f ca="1">IF(Y$6&lt;$C78,0,VLOOKUP(Y$6,'MonteCarlo Policy Paths'!$A$2:$I$31,'Monte Carlo_WA Complance Price'!$B78+1,FALSE))</f>
        <v>114.98228749612761</v>
      </c>
      <c r="Z78" s="21">
        <f ca="1">IF(Z$6&lt;$C78,0,VLOOKUP(Z$6,'MonteCarlo Policy Paths'!$A$2:$I$31,'Monte Carlo_WA Complance Price'!$B78+1,FALSE))</f>
        <v>117.22345778349788</v>
      </c>
      <c r="AA78" s="21">
        <f ca="1">IF(AA$6&lt;$C78,0,VLOOKUP(AA$6,'MonteCarlo Policy Paths'!$A$2:$I$31,'Monte Carlo_WA Complance Price'!$B78+1,FALSE))</f>
        <v>119.50474742044912</v>
      </c>
      <c r="AB78" s="21">
        <f ca="1">IF(AB$6&lt;$C78,0,VLOOKUP(AB$6,'MonteCarlo Policy Paths'!$A$2:$I$31,'Monte Carlo_WA Complance Price'!$B78+1,FALSE))</f>
        <v>121.83201137782079</v>
      </c>
      <c r="AC78" s="21">
        <f ca="1">IF(AC$6&lt;$C78,0,VLOOKUP(AC$6,'MonteCarlo Policy Paths'!$A$2:$I$31,'Monte Carlo_WA Complance Price'!$B78+1,FALSE))</f>
        <v>124.30483685770574</v>
      </c>
      <c r="AD78" s="21">
        <f ca="1">IF(AD$6&lt;$C78,0,VLOOKUP(AD$6,'MonteCarlo Policy Paths'!$A$2:$I$31,'Monte Carlo_WA Complance Price'!$B78+1,FALSE))</f>
        <v>126.81952160325447</v>
      </c>
      <c r="AE78" s="21">
        <f ca="1">IF(AE$6&lt;$C78,0,VLOOKUP(AE$6,'MonteCarlo Policy Paths'!$A$2:$I$31,'Monte Carlo_WA Complance Price'!$B78+1,FALSE))</f>
        <v>129.37127756316897</v>
      </c>
      <c r="AF78" s="21">
        <f ca="1">IF(AF$6&lt;$C78,0,VLOOKUP(AF$6,'MonteCarlo Policy Paths'!$A$2:$I$31,'Monte Carlo_WA Complance Price'!$B78+1,FALSE))</f>
        <v>131.96243899653103</v>
      </c>
      <c r="AG78" s="22">
        <f ca="1">IF(AG$6&lt;$C78,0,VLOOKUP(AG$6,'MonteCarlo Policy Paths'!$A$2:$I$31,'Monte Carlo_WA Complance Price'!$B78+1,FALSE))</f>
        <v>135.47056479945655</v>
      </c>
      <c r="AI78" s="20">
        <f ca="1">E78*VLOOKUP(AI$6,'Greenhouse Gas Costs Avoided'!$A$2:$I$32,9,FALSE)</f>
        <v>0</v>
      </c>
      <c r="AJ78" s="21">
        <f ca="1">F78*VLOOKUP(AJ$6,'Greenhouse Gas Costs Avoided'!$A$2:$I$32,9,FALSE)</f>
        <v>5.2166744805659615</v>
      </c>
      <c r="AK78" s="21">
        <f ca="1">G78*VLOOKUP(AK$6,'Greenhouse Gas Costs Avoided'!$A$2:$I$32,9,FALSE)</f>
        <v>5.3216023247413169</v>
      </c>
      <c r="AL78" s="21">
        <f ca="1">H78*VLOOKUP(AL$6,'Greenhouse Gas Costs Avoided'!$A$2:$I$32,9,FALSE)</f>
        <v>5.4265301689166732</v>
      </c>
      <c r="AM78" s="21">
        <f ca="1">I78*VLOOKUP(AM$6,'Greenhouse Gas Costs Avoided'!$A$2:$I$32,9,FALSE)</f>
        <v>5.5063320831654474</v>
      </c>
      <c r="AN78" s="21">
        <f ca="1">J78*VLOOKUP(AN$6,'Greenhouse Gas Costs Avoided'!$A$2:$I$32,9,FALSE)</f>
        <v>5.5861339974142208</v>
      </c>
      <c r="AO78" s="21">
        <f ca="1">K78*VLOOKUP(AO$6,'Greenhouse Gas Costs Avoided'!$A$2:$I$32,9,FALSE)</f>
        <v>5.665935911662995</v>
      </c>
      <c r="AP78" s="21">
        <f ca="1">L78*VLOOKUP(AP$6,'Greenhouse Gas Costs Avoided'!$A$2:$I$32,9,FALSE)</f>
        <v>5.7457378259117702</v>
      </c>
      <c r="AQ78" s="21">
        <f ca="1">M78*VLOOKUP(AQ$6,'Greenhouse Gas Costs Avoided'!$A$2:$I$32,9,FALSE)</f>
        <v>5.8255397401605462</v>
      </c>
      <c r="AR78" s="21">
        <f ca="1">N78*VLOOKUP(AR$6,'Greenhouse Gas Costs Avoided'!$A$2:$I$32,9,FALSE)</f>
        <v>5.9053416544093205</v>
      </c>
      <c r="AS78" s="21">
        <f ca="1">O78*VLOOKUP(AS$6,'Greenhouse Gas Costs Avoided'!$A$2:$I$32,9,FALSE)</f>
        <v>5.9851435686580947</v>
      </c>
      <c r="AT78" s="21">
        <f ca="1">P78*VLOOKUP(AT$6,'Greenhouse Gas Costs Avoided'!$A$2:$I$32,9,FALSE)</f>
        <v>6.0649454829068699</v>
      </c>
      <c r="AU78" s="21">
        <f ca="1">Q78*VLOOKUP(AU$6,'Greenhouse Gas Costs Avoided'!$A$2:$I$32,9,FALSE)</f>
        <v>6.1447473971556432</v>
      </c>
      <c r="AV78" s="21">
        <f ca="1">R78*VLOOKUP(AV$6,'Greenhouse Gas Costs Avoided'!$A$2:$I$32,9,FALSE)</f>
        <v>6.327084396109818</v>
      </c>
      <c r="AW78" s="21">
        <f ca="1">S78*VLOOKUP(AW$6,'Greenhouse Gas Costs Avoided'!$A$2:$I$32,9,FALSE)</f>
        <v>6.4576430704410743</v>
      </c>
      <c r="AX78" s="21">
        <f ca="1">T78*VLOOKUP(AX$6,'Greenhouse Gas Costs Avoided'!$A$2:$I$32,9,FALSE)</f>
        <v>6.5911251478821242</v>
      </c>
      <c r="AY78" s="21">
        <f ca="1">U78*VLOOKUP(AY$6,'Greenhouse Gas Costs Avoided'!$A$2:$I$32,9,FALSE)</f>
        <v>6.7268304055597685</v>
      </c>
      <c r="AZ78" s="21">
        <f ca="1">V78*VLOOKUP(AZ$6,'Greenhouse Gas Costs Avoided'!$A$2:$I$32,9,FALSE)</f>
        <v>6.8651292595600424</v>
      </c>
      <c r="BA78" s="21">
        <f ca="1">W78*VLOOKUP(BA$6,'Greenhouse Gas Costs Avoided'!$A$2:$I$32,9,FALSE)</f>
        <v>7.0050493173053994</v>
      </c>
      <c r="BB78" s="21">
        <f ca="1">X78*VLOOKUP(BB$6,'Greenhouse Gas Costs Avoided'!$A$2:$I$32,9,FALSE)</f>
        <v>7.1439746093722221</v>
      </c>
      <c r="BC78" s="21">
        <f ca="1">Y78*VLOOKUP(BC$6,'Greenhouse Gas Costs Avoided'!$A$2:$I$32,9,FALSE)</f>
        <v>7.2841581669004034</v>
      </c>
      <c r="BD78" s="21">
        <f ca="1">Z78*VLOOKUP(BD$6,'Greenhouse Gas Costs Avoided'!$A$2:$I$32,9,FALSE)</f>
        <v>7.426136894299721</v>
      </c>
      <c r="BE78" s="21">
        <f ca="1">AA78*VLOOKUP(BE$6,'Greenhouse Gas Costs Avoided'!$A$2:$I$32,9,FALSE)</f>
        <v>7.5706571930511553</v>
      </c>
      <c r="BF78" s="21">
        <f ca="1">AB78*VLOOKUP(BF$6,'Greenhouse Gas Costs Avoided'!$A$2:$I$32,9,FALSE)</f>
        <v>7.7180899770979394</v>
      </c>
      <c r="BG78" s="21">
        <f ca="1">AC78*VLOOKUP(BG$6,'Greenhouse Gas Costs Avoided'!$A$2:$I$32,9,FALSE)</f>
        <v>7.8747441218959366</v>
      </c>
      <c r="BH78" s="21">
        <f ca="1">AD78*VLOOKUP(BH$6,'Greenhouse Gas Costs Avoided'!$A$2:$I$32,9,FALSE)</f>
        <v>8.0340500621877027</v>
      </c>
      <c r="BI78" s="21">
        <f ca="1">AE78*VLOOKUP(BI$6,'Greenhouse Gas Costs Avoided'!$A$2:$I$32,9,FALSE)</f>
        <v>8.1957044736636782</v>
      </c>
      <c r="BJ78" s="21">
        <f ca="1">AF78*VLOOKUP(BJ$6,'Greenhouse Gas Costs Avoided'!$A$2:$I$32,9,FALSE)</f>
        <v>8.3598552322508848</v>
      </c>
      <c r="BK78" s="22">
        <f ca="1">AG78*VLOOKUP(BK$6,'Greenhouse Gas Costs Avoided'!$A$2:$I$32,9,FALSE)</f>
        <v>8.5820959249206545</v>
      </c>
    </row>
    <row r="79" spans="1:63" x14ac:dyDescent="0.35">
      <c r="A79" s="11">
        <v>73</v>
      </c>
      <c r="B79" s="12">
        <f t="shared" ca="1" si="2"/>
        <v>3</v>
      </c>
      <c r="C79" s="13">
        <f t="shared" ca="1" si="3"/>
        <v>2023</v>
      </c>
      <c r="E79" s="20">
        <f ca="1">IF(E$6&lt;$C79,0,VLOOKUP(E$6,'MonteCarlo Policy Paths'!$A$2:$I$31,'Monte Carlo_WA Complance Price'!$B79+1,FALSE))</f>
        <v>0</v>
      </c>
      <c r="F79" s="21">
        <f ca="1">IF(F$6&lt;$C79,0,VLOOKUP(F$6,'MonteCarlo Policy Paths'!$A$2:$I$31,'Monte Carlo_WA Complance Price'!$B79+1,FALSE))</f>
        <v>82.346532180449415</v>
      </c>
      <c r="G79" s="21">
        <f ca="1">IF(G$6&lt;$C79,0,VLOOKUP(G$6,'MonteCarlo Policy Paths'!$A$2:$I$31,'Monte Carlo_WA Complance Price'!$B79+1,FALSE))</f>
        <v>84.002844861871253</v>
      </c>
      <c r="H79" s="21">
        <f ca="1">IF(H$6&lt;$C79,0,VLOOKUP(H$6,'MonteCarlo Policy Paths'!$A$2:$I$31,'Monte Carlo_WA Complance Price'!$B79+1,FALSE))</f>
        <v>85.659157543293105</v>
      </c>
      <c r="I79" s="21">
        <f ca="1">IF(I$6&lt;$C79,0,VLOOKUP(I$6,'MonteCarlo Policy Paths'!$A$2:$I$31,'Monte Carlo_WA Complance Price'!$B79+1,FALSE))</f>
        <v>86.918851036576825</v>
      </c>
      <c r="J79" s="21">
        <f ca="1">IF(J$6&lt;$C79,0,VLOOKUP(J$6,'MonteCarlo Policy Paths'!$A$2:$I$31,'Monte Carlo_WA Complance Price'!$B79+1,FALSE))</f>
        <v>88.178544529860531</v>
      </c>
      <c r="K79" s="21">
        <f ca="1">IF(K$6&lt;$C79,0,VLOOKUP(K$6,'MonteCarlo Policy Paths'!$A$2:$I$31,'Monte Carlo_WA Complance Price'!$B79+1,FALSE))</f>
        <v>89.438238023144251</v>
      </c>
      <c r="L79" s="21">
        <f ca="1">IF(L$6&lt;$C79,0,VLOOKUP(L$6,'MonteCarlo Policy Paths'!$A$2:$I$31,'Monte Carlo_WA Complance Price'!$B79+1,FALSE))</f>
        <v>90.697931516427971</v>
      </c>
      <c r="M79" s="21">
        <f ca="1">IF(M$6&lt;$C79,0,VLOOKUP(M$6,'MonteCarlo Policy Paths'!$A$2:$I$31,'Monte Carlo_WA Complance Price'!$B79+1,FALSE))</f>
        <v>91.95762500971172</v>
      </c>
      <c r="N79" s="21">
        <f ca="1">IF(N$6&lt;$C79,0,VLOOKUP(N$6,'MonteCarlo Policy Paths'!$A$2:$I$31,'Monte Carlo_WA Complance Price'!$B79+1,FALSE))</f>
        <v>93.21731850299544</v>
      </c>
      <c r="O79" s="21">
        <f ca="1">IF(O$6&lt;$C79,0,VLOOKUP(O$6,'MonteCarlo Policy Paths'!$A$2:$I$31,'Monte Carlo_WA Complance Price'!$B79+1,FALSE))</f>
        <v>94.47701199627916</v>
      </c>
      <c r="P79" s="21">
        <f ca="1">IF(P$6&lt;$C79,0,VLOOKUP(P$6,'MonteCarlo Policy Paths'!$A$2:$I$31,'Monte Carlo_WA Complance Price'!$B79+1,FALSE))</f>
        <v>95.73670548956288</v>
      </c>
      <c r="Q79" s="21">
        <f ca="1">IF(Q$6&lt;$C79,0,VLOOKUP(Q$6,'MonteCarlo Policy Paths'!$A$2:$I$31,'Monte Carlo_WA Complance Price'!$B79+1,FALSE))</f>
        <v>96.996398982846586</v>
      </c>
      <c r="R79" s="21">
        <f ca="1">IF(R$6&lt;$C79,0,VLOOKUP(R$6,'MonteCarlo Policy Paths'!$A$2:$I$31,'Monte Carlo_WA Complance Price'!$B79+1,FALSE))</f>
        <v>101.49317720655506</v>
      </c>
      <c r="S79" s="21">
        <f ca="1">IF(S$6&lt;$C79,0,VLOOKUP(S$6,'MonteCarlo Policy Paths'!$A$2:$I$31,'Monte Carlo_WA Complance Price'!$B79+1,FALSE))</f>
        <v>104.21949379267882</v>
      </c>
      <c r="T79" s="21">
        <f ca="1">IF(T$6&lt;$C79,0,VLOOKUP(T$6,'MonteCarlo Policy Paths'!$A$2:$I$31,'Monte Carlo_WA Complance Price'!$B79+1,FALSE))</f>
        <v>107.03810370059369</v>
      </c>
      <c r="U79" s="21">
        <f ca="1">IF(U$6&lt;$C79,0,VLOOKUP(U$6,'MonteCarlo Policy Paths'!$A$2:$I$31,'Monte Carlo_WA Complance Price'!$B79+1,FALSE))</f>
        <v>109.92690053835344</v>
      </c>
      <c r="V79" s="21">
        <f ca="1">IF(V$6&lt;$C79,0,VLOOKUP(V$6,'MonteCarlo Policy Paths'!$A$2:$I$31,'Monte Carlo_WA Complance Price'!$B79+1,FALSE))</f>
        <v>112.89757853003228</v>
      </c>
      <c r="W79" s="21">
        <f ca="1">IF(W$6&lt;$C79,0,VLOOKUP(W$6,'MonteCarlo Policy Paths'!$A$2:$I$31,'Monte Carlo_WA Complance Price'!$B79+1,FALSE))</f>
        <v>115.91943874780665</v>
      </c>
      <c r="X79" s="21">
        <f ca="1">IF(X$6&lt;$C79,0,VLOOKUP(X$6,'MonteCarlo Policy Paths'!$A$2:$I$31,'Monte Carlo_WA Complance Price'!$B79+1,FALSE))</f>
        <v>119.06733931122673</v>
      </c>
      <c r="Y79" s="21">
        <f ca="1">IF(Y$6&lt;$C79,0,VLOOKUP(Y$6,'MonteCarlo Policy Paths'!$A$2:$I$31,'Monte Carlo_WA Complance Price'!$B79+1,FALSE))</f>
        <v>122.25496395468721</v>
      </c>
      <c r="Z79" s="21">
        <f ca="1">IF(Z$6&lt;$C79,0,VLOOKUP(Z$6,'MonteCarlo Policy Paths'!$A$2:$I$31,'Monte Carlo_WA Complance Price'!$B79+1,FALSE))</f>
        <v>125.4992630232488</v>
      </c>
      <c r="AA79" s="21">
        <f ca="1">IF(AA$6&lt;$C79,0,VLOOKUP(AA$6,'MonteCarlo Policy Paths'!$A$2:$I$31,'Monte Carlo_WA Complance Price'!$B79+1,FALSE))</f>
        <v>128.82380079097237</v>
      </c>
      <c r="AB79" s="21">
        <f ca="1">IF(AB$6&lt;$C79,0,VLOOKUP(AB$6,'MonteCarlo Policy Paths'!$A$2:$I$31,'Monte Carlo_WA Complance Price'!$B79+1,FALSE))</f>
        <v>132.24028719953677</v>
      </c>
      <c r="AC79" s="21">
        <f ca="1">IF(AC$6&lt;$C79,0,VLOOKUP(AC$6,'MonteCarlo Policy Paths'!$A$2:$I$31,'Monte Carlo_WA Complance Price'!$B79+1,FALSE))</f>
        <v>135.74155640209787</v>
      </c>
      <c r="AD79" s="21">
        <f ca="1">IF(AD$6&lt;$C79,0,VLOOKUP(AD$6,'MonteCarlo Policy Paths'!$A$2:$I$31,'Monte Carlo_WA Complance Price'!$B79+1,FALSE))</f>
        <v>139.32654413598658</v>
      </c>
      <c r="AE79" s="21">
        <f ca="1">IF(AE$6&lt;$C79,0,VLOOKUP(AE$6,'MonteCarlo Policy Paths'!$A$2:$I$31,'Monte Carlo_WA Complance Price'!$B79+1,FALSE))</f>
        <v>142.9856742986068</v>
      </c>
      <c r="AF79" s="21">
        <f ca="1">IF(AF$6&lt;$C79,0,VLOOKUP(AF$6,'MonteCarlo Policy Paths'!$A$2:$I$31,'Monte Carlo_WA Complance Price'!$B79+1,FALSE))</f>
        <v>146.72361540812219</v>
      </c>
      <c r="AG79" s="22">
        <f ca="1">IF(AG$6&lt;$C79,0,VLOOKUP(AG$6,'MonteCarlo Policy Paths'!$A$2:$I$31,'Monte Carlo_WA Complance Price'!$B79+1,FALSE))</f>
        <v>150.52284977717397</v>
      </c>
      <c r="AI79" s="20">
        <f ca="1">E79*VLOOKUP(AI$6,'Greenhouse Gas Costs Avoided'!$A$2:$I$32,9,FALSE)</f>
        <v>0</v>
      </c>
      <c r="AJ79" s="21">
        <f ca="1">F79*VLOOKUP(AJ$6,'Greenhouse Gas Costs Avoided'!$A$2:$I$32,9,FALSE)</f>
        <v>5.2166744805659615</v>
      </c>
      <c r="AK79" s="21">
        <f ca="1">G79*VLOOKUP(AK$6,'Greenhouse Gas Costs Avoided'!$A$2:$I$32,9,FALSE)</f>
        <v>5.3216023247413169</v>
      </c>
      <c r="AL79" s="21">
        <f ca="1">H79*VLOOKUP(AL$6,'Greenhouse Gas Costs Avoided'!$A$2:$I$32,9,FALSE)</f>
        <v>5.4265301689166732</v>
      </c>
      <c r="AM79" s="21">
        <f ca="1">I79*VLOOKUP(AM$6,'Greenhouse Gas Costs Avoided'!$A$2:$I$32,9,FALSE)</f>
        <v>5.5063320831654474</v>
      </c>
      <c r="AN79" s="21">
        <f ca="1">J79*VLOOKUP(AN$6,'Greenhouse Gas Costs Avoided'!$A$2:$I$32,9,FALSE)</f>
        <v>5.5861339974142208</v>
      </c>
      <c r="AO79" s="21">
        <f ca="1">K79*VLOOKUP(AO$6,'Greenhouse Gas Costs Avoided'!$A$2:$I$32,9,FALSE)</f>
        <v>5.665935911662995</v>
      </c>
      <c r="AP79" s="21">
        <f ca="1">L79*VLOOKUP(AP$6,'Greenhouse Gas Costs Avoided'!$A$2:$I$32,9,FALSE)</f>
        <v>5.7457378259117702</v>
      </c>
      <c r="AQ79" s="21">
        <f ca="1">M79*VLOOKUP(AQ$6,'Greenhouse Gas Costs Avoided'!$A$2:$I$32,9,FALSE)</f>
        <v>5.8255397401605462</v>
      </c>
      <c r="AR79" s="21">
        <f ca="1">N79*VLOOKUP(AR$6,'Greenhouse Gas Costs Avoided'!$A$2:$I$32,9,FALSE)</f>
        <v>5.9053416544093205</v>
      </c>
      <c r="AS79" s="21">
        <f ca="1">O79*VLOOKUP(AS$6,'Greenhouse Gas Costs Avoided'!$A$2:$I$32,9,FALSE)</f>
        <v>5.9851435686580947</v>
      </c>
      <c r="AT79" s="21">
        <f ca="1">P79*VLOOKUP(AT$6,'Greenhouse Gas Costs Avoided'!$A$2:$I$32,9,FALSE)</f>
        <v>6.0649454829068699</v>
      </c>
      <c r="AU79" s="21">
        <f ca="1">Q79*VLOOKUP(AU$6,'Greenhouse Gas Costs Avoided'!$A$2:$I$32,9,FALSE)</f>
        <v>6.1447473971556432</v>
      </c>
      <c r="AV79" s="21">
        <f ca="1">R79*VLOOKUP(AV$6,'Greenhouse Gas Costs Avoided'!$A$2:$I$32,9,FALSE)</f>
        <v>6.4296194808152167</v>
      </c>
      <c r="AW79" s="21">
        <f ca="1">S79*VLOOKUP(AW$6,'Greenhouse Gas Costs Avoided'!$A$2:$I$32,9,FALSE)</f>
        <v>6.6023323538917609</v>
      </c>
      <c r="AX79" s="21">
        <f ca="1">T79*VLOOKUP(AX$6,'Greenhouse Gas Costs Avoided'!$A$2:$I$32,9,FALSE)</f>
        <v>6.7808920331878957</v>
      </c>
      <c r="AY79" s="21">
        <f ca="1">U79*VLOOKUP(AY$6,'Greenhouse Gas Costs Avoided'!$A$2:$I$32,9,FALSE)</f>
        <v>6.9638980729572149</v>
      </c>
      <c r="AZ79" s="21">
        <f ca="1">V79*VLOOKUP(AZ$6,'Greenhouse Gas Costs Avoided'!$A$2:$I$32,9,FALSE)</f>
        <v>7.1520913053717949</v>
      </c>
      <c r="BA79" s="21">
        <f ca="1">W79*VLOOKUP(BA$6,'Greenhouse Gas Costs Avoided'!$A$2:$I$32,9,FALSE)</f>
        <v>7.3435269452765404</v>
      </c>
      <c r="BB79" s="21">
        <f ca="1">X79*VLOOKUP(BB$6,'Greenhouse Gas Costs Avoided'!$A$2:$I$32,9,FALSE)</f>
        <v>7.5429472742415475</v>
      </c>
      <c r="BC79" s="21">
        <f ca="1">Y79*VLOOKUP(BC$6,'Greenhouse Gas Costs Avoided'!$A$2:$I$32,9,FALSE)</f>
        <v>7.744884134129272</v>
      </c>
      <c r="BD79" s="21">
        <f ca="1">Z79*VLOOKUP(BD$6,'Greenhouse Gas Costs Avoided'!$A$2:$I$32,9,FALSE)</f>
        <v>7.950411333759269</v>
      </c>
      <c r="BE79" s="21">
        <f ca="1">AA79*VLOOKUP(BE$6,'Greenhouse Gas Costs Avoided'!$A$2:$I$32,9,FALSE)</f>
        <v>8.161021676093501</v>
      </c>
      <c r="BF79" s="21">
        <f ca="1">AB79*VLOOKUP(BF$6,'Greenhouse Gas Costs Avoided'!$A$2:$I$32,9,FALSE)</f>
        <v>8.3774569890184303</v>
      </c>
      <c r="BG79" s="21">
        <f ca="1">AC79*VLOOKUP(BG$6,'Greenhouse Gas Costs Avoided'!$A$2:$I$32,9,FALSE)</f>
        <v>8.5992633142510115</v>
      </c>
      <c r="BH79" s="21">
        <f ca="1">AD79*VLOOKUP(BH$6,'Greenhouse Gas Costs Avoided'!$A$2:$I$32,9,FALSE)</f>
        <v>8.8263732304711304</v>
      </c>
      <c r="BI79" s="21">
        <f ca="1">AE79*VLOOKUP(BI$6,'Greenhouse Gas Costs Avoided'!$A$2:$I$32,9,FALSE)</f>
        <v>9.05818008905967</v>
      </c>
      <c r="BJ79" s="21">
        <f ca="1">AF79*VLOOKUP(BJ$6,'Greenhouse Gas Costs Avoided'!$A$2:$I$32,9,FALSE)</f>
        <v>9.2949796418706736</v>
      </c>
      <c r="BK79" s="22">
        <f ca="1">AG79*VLOOKUP(BK$6,'Greenhouse Gas Costs Avoided'!$A$2:$I$32,9,FALSE)</f>
        <v>9.5356621388007277</v>
      </c>
    </row>
    <row r="80" spans="1:63" x14ac:dyDescent="0.35">
      <c r="A80" s="11">
        <v>74</v>
      </c>
      <c r="B80" s="12">
        <f t="shared" ca="1" si="2"/>
        <v>5</v>
      </c>
      <c r="C80" s="13">
        <f t="shared" ca="1" si="3"/>
        <v>2023</v>
      </c>
      <c r="E80" s="20">
        <f ca="1">IF(E$6&lt;$C80,0,VLOOKUP(E$6,'MonteCarlo Policy Paths'!$A$2:$I$31,'Monte Carlo_WA Complance Price'!$B80+1,FALSE))</f>
        <v>0</v>
      </c>
      <c r="F80" s="21">
        <f ca="1">IF(F$6&lt;$C80,0,VLOOKUP(F$6,'MonteCarlo Policy Paths'!$A$2:$I$31,'Monte Carlo_WA Complance Price'!$B80+1,FALSE))</f>
        <v>82.346532180449415</v>
      </c>
      <c r="G80" s="21">
        <f ca="1">IF(G$6&lt;$C80,0,VLOOKUP(G$6,'MonteCarlo Policy Paths'!$A$2:$I$31,'Monte Carlo_WA Complance Price'!$B80+1,FALSE))</f>
        <v>84.002844861871253</v>
      </c>
      <c r="H80" s="21">
        <f ca="1">IF(H$6&lt;$C80,0,VLOOKUP(H$6,'MonteCarlo Policy Paths'!$A$2:$I$31,'Monte Carlo_WA Complance Price'!$B80+1,FALSE))</f>
        <v>85.659157543293105</v>
      </c>
      <c r="I80" s="21">
        <f ca="1">IF(I$6&lt;$C80,0,VLOOKUP(I$6,'MonteCarlo Policy Paths'!$A$2:$I$31,'Monte Carlo_WA Complance Price'!$B80+1,FALSE))</f>
        <v>86.918851036576825</v>
      </c>
      <c r="J80" s="21">
        <f ca="1">IF(J$6&lt;$C80,0,VLOOKUP(J$6,'MonteCarlo Policy Paths'!$A$2:$I$31,'Monte Carlo_WA Complance Price'!$B80+1,FALSE))</f>
        <v>88.178544529860531</v>
      </c>
      <c r="K80" s="21">
        <f ca="1">IF(K$6&lt;$C80,0,VLOOKUP(K$6,'MonteCarlo Policy Paths'!$A$2:$I$31,'Monte Carlo_WA Complance Price'!$B80+1,FALSE))</f>
        <v>89.438238023144251</v>
      </c>
      <c r="L80" s="21">
        <f ca="1">IF(L$6&lt;$C80,0,VLOOKUP(L$6,'MonteCarlo Policy Paths'!$A$2:$I$31,'Monte Carlo_WA Complance Price'!$B80+1,FALSE))</f>
        <v>90.697931516427971</v>
      </c>
      <c r="M80" s="21">
        <f ca="1">IF(M$6&lt;$C80,0,VLOOKUP(M$6,'MonteCarlo Policy Paths'!$A$2:$I$31,'Monte Carlo_WA Complance Price'!$B80+1,FALSE))</f>
        <v>91.95762500971172</v>
      </c>
      <c r="N80" s="21">
        <f ca="1">IF(N$6&lt;$C80,0,VLOOKUP(N$6,'MonteCarlo Policy Paths'!$A$2:$I$31,'Monte Carlo_WA Complance Price'!$B80+1,FALSE))</f>
        <v>93.21731850299544</v>
      </c>
      <c r="O80" s="21">
        <f ca="1">IF(O$6&lt;$C80,0,VLOOKUP(O$6,'MonteCarlo Policy Paths'!$A$2:$I$31,'Monte Carlo_WA Complance Price'!$B80+1,FALSE))</f>
        <v>94.47701199627916</v>
      </c>
      <c r="P80" s="21">
        <f ca="1">IF(P$6&lt;$C80,0,VLOOKUP(P$6,'MonteCarlo Policy Paths'!$A$2:$I$31,'Monte Carlo_WA Complance Price'!$B80+1,FALSE))</f>
        <v>95.73670548956288</v>
      </c>
      <c r="Q80" s="21">
        <f ca="1">IF(Q$6&lt;$C80,0,VLOOKUP(Q$6,'MonteCarlo Policy Paths'!$A$2:$I$31,'Monte Carlo_WA Complance Price'!$B80+1,FALSE))</f>
        <v>96.996398982846586</v>
      </c>
      <c r="R80" s="21">
        <f ca="1">IF(R$6&lt;$C80,0,VLOOKUP(R$6,'MonteCarlo Policy Paths'!$A$2:$I$31,'Monte Carlo_WA Complance Price'!$B80+1,FALSE))</f>
        <v>99.874634841342697</v>
      </c>
      <c r="S80" s="21">
        <f ca="1">IF(S$6&lt;$C80,0,VLOOKUP(S$6,'MonteCarlo Policy Paths'!$A$2:$I$31,'Monte Carlo_WA Complance Price'!$B80+1,FALSE))</f>
        <v>101.93553668931256</v>
      </c>
      <c r="T80" s="21">
        <f ca="1">IF(T$6&lt;$C80,0,VLOOKUP(T$6,'MonteCarlo Policy Paths'!$A$2:$I$31,'Monte Carlo_WA Complance Price'!$B80+1,FALSE))</f>
        <v>104.04258519817796</v>
      </c>
      <c r="U80" s="21">
        <f ca="1">IF(U$6&lt;$C80,0,VLOOKUP(U$6,'MonteCarlo Policy Paths'!$A$2:$I$31,'Monte Carlo_WA Complance Price'!$B80+1,FALSE))</f>
        <v>106.18472717196582</v>
      </c>
      <c r="V80" s="21">
        <f ca="1">IF(V$6&lt;$C80,0,VLOOKUP(V$6,'MonteCarlo Policy Paths'!$A$2:$I$31,'Monte Carlo_WA Complance Price'!$B80+1,FALSE))</f>
        <v>108.36780972271322</v>
      </c>
      <c r="W80" s="21">
        <f ca="1">IF(W$6&lt;$C80,0,VLOOKUP(W$6,'MonteCarlo Policy Paths'!$A$2:$I$31,'Monte Carlo_WA Complance Price'!$B80+1,FALSE))</f>
        <v>110.57648338650839</v>
      </c>
      <c r="X80" s="21">
        <f ca="1">IF(X$6&lt;$C80,0,VLOOKUP(X$6,'MonteCarlo Policy Paths'!$A$2:$I$31,'Monte Carlo_WA Complance Price'!$B80+1,FALSE))</f>
        <v>112.7694544213079</v>
      </c>
      <c r="Y80" s="21">
        <f ca="1">IF(Y$6&lt;$C80,0,VLOOKUP(Y$6,'MonteCarlo Policy Paths'!$A$2:$I$31,'Monte Carlo_WA Complance Price'!$B80+1,FALSE))</f>
        <v>114.98228749612761</v>
      </c>
      <c r="Z80" s="21">
        <f ca="1">IF(Z$6&lt;$C80,0,VLOOKUP(Z$6,'MonteCarlo Policy Paths'!$A$2:$I$31,'Monte Carlo_WA Complance Price'!$B80+1,FALSE))</f>
        <v>117.22345778349788</v>
      </c>
      <c r="AA80" s="21">
        <f ca="1">IF(AA$6&lt;$C80,0,VLOOKUP(AA$6,'MonteCarlo Policy Paths'!$A$2:$I$31,'Monte Carlo_WA Complance Price'!$B80+1,FALSE))</f>
        <v>119.50474742044912</v>
      </c>
      <c r="AB80" s="21">
        <f ca="1">IF(AB$6&lt;$C80,0,VLOOKUP(AB$6,'MonteCarlo Policy Paths'!$A$2:$I$31,'Monte Carlo_WA Complance Price'!$B80+1,FALSE))</f>
        <v>121.83201137782079</v>
      </c>
      <c r="AC80" s="21">
        <f ca="1">IF(AC$6&lt;$C80,0,VLOOKUP(AC$6,'MonteCarlo Policy Paths'!$A$2:$I$31,'Monte Carlo_WA Complance Price'!$B80+1,FALSE))</f>
        <v>124.30483685770574</v>
      </c>
      <c r="AD80" s="21">
        <f ca="1">IF(AD$6&lt;$C80,0,VLOOKUP(AD$6,'MonteCarlo Policy Paths'!$A$2:$I$31,'Monte Carlo_WA Complance Price'!$B80+1,FALSE))</f>
        <v>126.81952160325447</v>
      </c>
      <c r="AE80" s="21">
        <f ca="1">IF(AE$6&lt;$C80,0,VLOOKUP(AE$6,'MonteCarlo Policy Paths'!$A$2:$I$31,'Monte Carlo_WA Complance Price'!$B80+1,FALSE))</f>
        <v>129.37127756316897</v>
      </c>
      <c r="AF80" s="21">
        <f ca="1">IF(AF$6&lt;$C80,0,VLOOKUP(AF$6,'MonteCarlo Policy Paths'!$A$2:$I$31,'Monte Carlo_WA Complance Price'!$B80+1,FALSE))</f>
        <v>131.96243899653103</v>
      </c>
      <c r="AG80" s="22">
        <f ca="1">IF(AG$6&lt;$C80,0,VLOOKUP(AG$6,'MonteCarlo Policy Paths'!$A$2:$I$31,'Monte Carlo_WA Complance Price'!$B80+1,FALSE))</f>
        <v>135.47056479945655</v>
      </c>
      <c r="AI80" s="20">
        <f ca="1">E80*VLOOKUP(AI$6,'Greenhouse Gas Costs Avoided'!$A$2:$I$32,9,FALSE)</f>
        <v>0</v>
      </c>
      <c r="AJ80" s="21">
        <f ca="1">F80*VLOOKUP(AJ$6,'Greenhouse Gas Costs Avoided'!$A$2:$I$32,9,FALSE)</f>
        <v>5.2166744805659615</v>
      </c>
      <c r="AK80" s="21">
        <f ca="1">G80*VLOOKUP(AK$6,'Greenhouse Gas Costs Avoided'!$A$2:$I$32,9,FALSE)</f>
        <v>5.3216023247413169</v>
      </c>
      <c r="AL80" s="21">
        <f ca="1">H80*VLOOKUP(AL$6,'Greenhouse Gas Costs Avoided'!$A$2:$I$32,9,FALSE)</f>
        <v>5.4265301689166732</v>
      </c>
      <c r="AM80" s="21">
        <f ca="1">I80*VLOOKUP(AM$6,'Greenhouse Gas Costs Avoided'!$A$2:$I$32,9,FALSE)</f>
        <v>5.5063320831654474</v>
      </c>
      <c r="AN80" s="21">
        <f ca="1">J80*VLOOKUP(AN$6,'Greenhouse Gas Costs Avoided'!$A$2:$I$32,9,FALSE)</f>
        <v>5.5861339974142208</v>
      </c>
      <c r="AO80" s="21">
        <f ca="1">K80*VLOOKUP(AO$6,'Greenhouse Gas Costs Avoided'!$A$2:$I$32,9,FALSE)</f>
        <v>5.665935911662995</v>
      </c>
      <c r="AP80" s="21">
        <f ca="1">L80*VLOOKUP(AP$6,'Greenhouse Gas Costs Avoided'!$A$2:$I$32,9,FALSE)</f>
        <v>5.7457378259117702</v>
      </c>
      <c r="AQ80" s="21">
        <f ca="1">M80*VLOOKUP(AQ$6,'Greenhouse Gas Costs Avoided'!$A$2:$I$32,9,FALSE)</f>
        <v>5.8255397401605462</v>
      </c>
      <c r="AR80" s="21">
        <f ca="1">N80*VLOOKUP(AR$6,'Greenhouse Gas Costs Avoided'!$A$2:$I$32,9,FALSE)</f>
        <v>5.9053416544093205</v>
      </c>
      <c r="AS80" s="21">
        <f ca="1">O80*VLOOKUP(AS$6,'Greenhouse Gas Costs Avoided'!$A$2:$I$32,9,FALSE)</f>
        <v>5.9851435686580947</v>
      </c>
      <c r="AT80" s="21">
        <f ca="1">P80*VLOOKUP(AT$6,'Greenhouse Gas Costs Avoided'!$A$2:$I$32,9,FALSE)</f>
        <v>6.0649454829068699</v>
      </c>
      <c r="AU80" s="21">
        <f ca="1">Q80*VLOOKUP(AU$6,'Greenhouse Gas Costs Avoided'!$A$2:$I$32,9,FALSE)</f>
        <v>6.1447473971556432</v>
      </c>
      <c r="AV80" s="21">
        <f ca="1">R80*VLOOKUP(AV$6,'Greenhouse Gas Costs Avoided'!$A$2:$I$32,9,FALSE)</f>
        <v>6.327084396109818</v>
      </c>
      <c r="AW80" s="21">
        <f ca="1">S80*VLOOKUP(AW$6,'Greenhouse Gas Costs Avoided'!$A$2:$I$32,9,FALSE)</f>
        <v>6.4576430704410743</v>
      </c>
      <c r="AX80" s="21">
        <f ca="1">T80*VLOOKUP(AX$6,'Greenhouse Gas Costs Avoided'!$A$2:$I$32,9,FALSE)</f>
        <v>6.5911251478821242</v>
      </c>
      <c r="AY80" s="21">
        <f ca="1">U80*VLOOKUP(AY$6,'Greenhouse Gas Costs Avoided'!$A$2:$I$32,9,FALSE)</f>
        <v>6.7268304055597685</v>
      </c>
      <c r="AZ80" s="21">
        <f ca="1">V80*VLOOKUP(AZ$6,'Greenhouse Gas Costs Avoided'!$A$2:$I$32,9,FALSE)</f>
        <v>6.8651292595600424</v>
      </c>
      <c r="BA80" s="21">
        <f ca="1">W80*VLOOKUP(BA$6,'Greenhouse Gas Costs Avoided'!$A$2:$I$32,9,FALSE)</f>
        <v>7.0050493173053994</v>
      </c>
      <c r="BB80" s="21">
        <f ca="1">X80*VLOOKUP(BB$6,'Greenhouse Gas Costs Avoided'!$A$2:$I$32,9,FALSE)</f>
        <v>7.1439746093722221</v>
      </c>
      <c r="BC80" s="21">
        <f ca="1">Y80*VLOOKUP(BC$6,'Greenhouse Gas Costs Avoided'!$A$2:$I$32,9,FALSE)</f>
        <v>7.2841581669004034</v>
      </c>
      <c r="BD80" s="21">
        <f ca="1">Z80*VLOOKUP(BD$6,'Greenhouse Gas Costs Avoided'!$A$2:$I$32,9,FALSE)</f>
        <v>7.426136894299721</v>
      </c>
      <c r="BE80" s="21">
        <f ca="1">AA80*VLOOKUP(BE$6,'Greenhouse Gas Costs Avoided'!$A$2:$I$32,9,FALSE)</f>
        <v>7.5706571930511553</v>
      </c>
      <c r="BF80" s="21">
        <f ca="1">AB80*VLOOKUP(BF$6,'Greenhouse Gas Costs Avoided'!$A$2:$I$32,9,FALSE)</f>
        <v>7.7180899770979394</v>
      </c>
      <c r="BG80" s="21">
        <f ca="1">AC80*VLOOKUP(BG$6,'Greenhouse Gas Costs Avoided'!$A$2:$I$32,9,FALSE)</f>
        <v>7.8747441218959366</v>
      </c>
      <c r="BH80" s="21">
        <f ca="1">AD80*VLOOKUP(BH$6,'Greenhouse Gas Costs Avoided'!$A$2:$I$32,9,FALSE)</f>
        <v>8.0340500621877027</v>
      </c>
      <c r="BI80" s="21">
        <f ca="1">AE80*VLOOKUP(BI$6,'Greenhouse Gas Costs Avoided'!$A$2:$I$32,9,FALSE)</f>
        <v>8.1957044736636782</v>
      </c>
      <c r="BJ80" s="21">
        <f ca="1">AF80*VLOOKUP(BJ$6,'Greenhouse Gas Costs Avoided'!$A$2:$I$32,9,FALSE)</f>
        <v>8.3598552322508848</v>
      </c>
      <c r="BK80" s="22">
        <f ca="1">AG80*VLOOKUP(BK$6,'Greenhouse Gas Costs Avoided'!$A$2:$I$32,9,FALSE)</f>
        <v>8.5820959249206545</v>
      </c>
    </row>
    <row r="81" spans="1:63" x14ac:dyDescent="0.35">
      <c r="A81" s="11">
        <v>75</v>
      </c>
      <c r="B81" s="12">
        <f t="shared" ca="1" si="2"/>
        <v>2</v>
      </c>
      <c r="C81" s="13">
        <f t="shared" ca="1" si="3"/>
        <v>2023</v>
      </c>
      <c r="E81" s="20">
        <f ca="1">IF(E$6&lt;$C81,0,VLOOKUP(E$6,'MonteCarlo Policy Paths'!$A$2:$I$31,'Monte Carlo_WA Complance Price'!$B81+1,FALSE))</f>
        <v>0</v>
      </c>
      <c r="F81" s="21">
        <f ca="1">IF(F$6&lt;$C81,0,VLOOKUP(F$6,'MonteCarlo Policy Paths'!$A$2:$I$31,'Monte Carlo_WA Complance Price'!$B81+1,FALSE))</f>
        <v>82.346532180449415</v>
      </c>
      <c r="G81" s="21">
        <f ca="1">IF(G$6&lt;$C81,0,VLOOKUP(G$6,'MonteCarlo Policy Paths'!$A$2:$I$31,'Monte Carlo_WA Complance Price'!$B81+1,FALSE))</f>
        <v>84.002844861871253</v>
      </c>
      <c r="H81" s="21">
        <f ca="1">IF(H$6&lt;$C81,0,VLOOKUP(H$6,'MonteCarlo Policy Paths'!$A$2:$I$31,'Monte Carlo_WA Complance Price'!$B81+1,FALSE))</f>
        <v>85.659157543293105</v>
      </c>
      <c r="I81" s="21">
        <f ca="1">IF(I$6&lt;$C81,0,VLOOKUP(I$6,'MonteCarlo Policy Paths'!$A$2:$I$31,'Monte Carlo_WA Complance Price'!$B81+1,FALSE))</f>
        <v>86.918851036576825</v>
      </c>
      <c r="J81" s="21">
        <f ca="1">IF(J$6&lt;$C81,0,VLOOKUP(J$6,'MonteCarlo Policy Paths'!$A$2:$I$31,'Monte Carlo_WA Complance Price'!$B81+1,FALSE))</f>
        <v>88.178544529860531</v>
      </c>
      <c r="K81" s="21">
        <f ca="1">IF(K$6&lt;$C81,0,VLOOKUP(K$6,'MonteCarlo Policy Paths'!$A$2:$I$31,'Monte Carlo_WA Complance Price'!$B81+1,FALSE))</f>
        <v>89.438238023144251</v>
      </c>
      <c r="L81" s="21">
        <f ca="1">IF(L$6&lt;$C81,0,VLOOKUP(L$6,'MonteCarlo Policy Paths'!$A$2:$I$31,'Monte Carlo_WA Complance Price'!$B81+1,FALSE))</f>
        <v>90.697931516427971</v>
      </c>
      <c r="M81" s="21">
        <f ca="1">IF(M$6&lt;$C81,0,VLOOKUP(M$6,'MonteCarlo Policy Paths'!$A$2:$I$31,'Monte Carlo_WA Complance Price'!$B81+1,FALSE))</f>
        <v>91.95762500971172</v>
      </c>
      <c r="N81" s="21">
        <f ca="1">IF(N$6&lt;$C81,0,VLOOKUP(N$6,'MonteCarlo Policy Paths'!$A$2:$I$31,'Monte Carlo_WA Complance Price'!$B81+1,FALSE))</f>
        <v>93.21731850299544</v>
      </c>
      <c r="O81" s="21">
        <f ca="1">IF(O$6&lt;$C81,0,VLOOKUP(O$6,'MonteCarlo Policy Paths'!$A$2:$I$31,'Monte Carlo_WA Complance Price'!$B81+1,FALSE))</f>
        <v>94.47701199627916</v>
      </c>
      <c r="P81" s="21">
        <f ca="1">IF(P$6&lt;$C81,0,VLOOKUP(P$6,'MonteCarlo Policy Paths'!$A$2:$I$31,'Monte Carlo_WA Complance Price'!$B81+1,FALSE))</f>
        <v>95.73670548956288</v>
      </c>
      <c r="Q81" s="21">
        <f ca="1">IF(Q$6&lt;$C81,0,VLOOKUP(Q$6,'MonteCarlo Policy Paths'!$A$2:$I$31,'Monte Carlo_WA Complance Price'!$B81+1,FALSE))</f>
        <v>96.996398982846586</v>
      </c>
      <c r="R81" s="21">
        <f ca="1">IF(R$6&lt;$C81,0,VLOOKUP(R$6,'MonteCarlo Policy Paths'!$A$2:$I$31,'Monte Carlo_WA Complance Price'!$B81+1,FALSE))</f>
        <v>98.25609247613032</v>
      </c>
      <c r="S81" s="21">
        <f ca="1">IF(S$6&lt;$C81,0,VLOOKUP(S$6,'MonteCarlo Policy Paths'!$A$2:$I$31,'Monte Carlo_WA Complance Price'!$B81+1,FALSE))</f>
        <v>99.65157958594628</v>
      </c>
      <c r="T81" s="21">
        <f ca="1">IF(T$6&lt;$C81,0,VLOOKUP(T$6,'MonteCarlo Policy Paths'!$A$2:$I$31,'Monte Carlo_WA Complance Price'!$B81+1,FALSE))</f>
        <v>101.04706669576224</v>
      </c>
      <c r="U81" s="21">
        <f ca="1">IF(U$6&lt;$C81,0,VLOOKUP(U$6,'MonteCarlo Policy Paths'!$A$2:$I$31,'Monte Carlo_WA Complance Price'!$B81+1,FALSE))</f>
        <v>102.4425538055782</v>
      </c>
      <c r="V81" s="21">
        <f ca="1">IF(V$6&lt;$C81,0,VLOOKUP(V$6,'MonteCarlo Policy Paths'!$A$2:$I$31,'Monte Carlo_WA Complance Price'!$B81+1,FALSE))</f>
        <v>103.83804091539416</v>
      </c>
      <c r="W81" s="21">
        <f ca="1">IF(W$6&lt;$C81,0,VLOOKUP(W$6,'MonteCarlo Policy Paths'!$A$2:$I$31,'Monte Carlo_WA Complance Price'!$B81+1,FALSE))</f>
        <v>105.23352802521011</v>
      </c>
      <c r="X81" s="21">
        <f ca="1">IF(X$6&lt;$C81,0,VLOOKUP(X$6,'MonteCarlo Policy Paths'!$A$2:$I$31,'Monte Carlo_WA Complance Price'!$B81+1,FALSE))</f>
        <v>106.47156953138905</v>
      </c>
      <c r="Y81" s="21">
        <f ca="1">IF(Y$6&lt;$C81,0,VLOOKUP(Y$6,'MonteCarlo Policy Paths'!$A$2:$I$31,'Monte Carlo_WA Complance Price'!$B81+1,FALSE))</f>
        <v>107.709611037568</v>
      </c>
      <c r="Z81" s="21">
        <f ca="1">IF(Z$6&lt;$C81,0,VLOOKUP(Z$6,'MonteCarlo Policy Paths'!$A$2:$I$31,'Monte Carlo_WA Complance Price'!$B81+1,FALSE))</f>
        <v>108.94765254374694</v>
      </c>
      <c r="AA81" s="21">
        <f ca="1">IF(AA$6&lt;$C81,0,VLOOKUP(AA$6,'MonteCarlo Policy Paths'!$A$2:$I$31,'Monte Carlo_WA Complance Price'!$B81+1,FALSE))</f>
        <v>110.18569404992589</v>
      </c>
      <c r="AB81" s="21">
        <f ca="1">IF(AB$6&lt;$C81,0,VLOOKUP(AB$6,'MonteCarlo Policy Paths'!$A$2:$I$31,'Monte Carlo_WA Complance Price'!$B81+1,FALSE))</f>
        <v>111.42373555610482</v>
      </c>
      <c r="AC81" s="21">
        <f ca="1">IF(AC$6&lt;$C81,0,VLOOKUP(AC$6,'MonteCarlo Policy Paths'!$A$2:$I$31,'Monte Carlo_WA Complance Price'!$B81+1,FALSE))</f>
        <v>112.86811731331359</v>
      </c>
      <c r="AD81" s="21">
        <f ca="1">IF(AD$6&lt;$C81,0,VLOOKUP(AD$6,'MonteCarlo Policy Paths'!$A$2:$I$31,'Monte Carlo_WA Complance Price'!$B81+1,FALSE))</f>
        <v>114.31249907052236</v>
      </c>
      <c r="AE81" s="21">
        <f ca="1">IF(AE$6&lt;$C81,0,VLOOKUP(AE$6,'MonteCarlo Policy Paths'!$A$2:$I$31,'Monte Carlo_WA Complance Price'!$B81+1,FALSE))</f>
        <v>115.75688082773114</v>
      </c>
      <c r="AF81" s="21">
        <f ca="1">IF(AF$6&lt;$C81,0,VLOOKUP(AF$6,'MonteCarlo Policy Paths'!$A$2:$I$31,'Monte Carlo_WA Complance Price'!$B81+1,FALSE))</f>
        <v>117.20126258493991</v>
      </c>
      <c r="AG81" s="22">
        <f ca="1">IF(AG$6&lt;$C81,0,VLOOKUP(AG$6,'MonteCarlo Policy Paths'!$A$2:$I$31,'Monte Carlo_WA Complance Price'!$B81+1,FALSE))</f>
        <v>120.41827982173916</v>
      </c>
      <c r="AI81" s="20">
        <f ca="1">E81*VLOOKUP(AI$6,'Greenhouse Gas Costs Avoided'!$A$2:$I$32,9,FALSE)</f>
        <v>0</v>
      </c>
      <c r="AJ81" s="21">
        <f ca="1">F81*VLOOKUP(AJ$6,'Greenhouse Gas Costs Avoided'!$A$2:$I$32,9,FALSE)</f>
        <v>5.2166744805659615</v>
      </c>
      <c r="AK81" s="21">
        <f ca="1">G81*VLOOKUP(AK$6,'Greenhouse Gas Costs Avoided'!$A$2:$I$32,9,FALSE)</f>
        <v>5.3216023247413169</v>
      </c>
      <c r="AL81" s="21">
        <f ca="1">H81*VLOOKUP(AL$6,'Greenhouse Gas Costs Avoided'!$A$2:$I$32,9,FALSE)</f>
        <v>5.4265301689166732</v>
      </c>
      <c r="AM81" s="21">
        <f ca="1">I81*VLOOKUP(AM$6,'Greenhouse Gas Costs Avoided'!$A$2:$I$32,9,FALSE)</f>
        <v>5.5063320831654474</v>
      </c>
      <c r="AN81" s="21">
        <f ca="1">J81*VLOOKUP(AN$6,'Greenhouse Gas Costs Avoided'!$A$2:$I$32,9,FALSE)</f>
        <v>5.5861339974142208</v>
      </c>
      <c r="AO81" s="21">
        <f ca="1">K81*VLOOKUP(AO$6,'Greenhouse Gas Costs Avoided'!$A$2:$I$32,9,FALSE)</f>
        <v>5.665935911662995</v>
      </c>
      <c r="AP81" s="21">
        <f ca="1">L81*VLOOKUP(AP$6,'Greenhouse Gas Costs Avoided'!$A$2:$I$32,9,FALSE)</f>
        <v>5.7457378259117702</v>
      </c>
      <c r="AQ81" s="21">
        <f ca="1">M81*VLOOKUP(AQ$6,'Greenhouse Gas Costs Avoided'!$A$2:$I$32,9,FALSE)</f>
        <v>5.8255397401605462</v>
      </c>
      <c r="AR81" s="21">
        <f ca="1">N81*VLOOKUP(AR$6,'Greenhouse Gas Costs Avoided'!$A$2:$I$32,9,FALSE)</f>
        <v>5.9053416544093205</v>
      </c>
      <c r="AS81" s="21">
        <f ca="1">O81*VLOOKUP(AS$6,'Greenhouse Gas Costs Avoided'!$A$2:$I$32,9,FALSE)</f>
        <v>5.9851435686580947</v>
      </c>
      <c r="AT81" s="21">
        <f ca="1">P81*VLOOKUP(AT$6,'Greenhouse Gas Costs Avoided'!$A$2:$I$32,9,FALSE)</f>
        <v>6.0649454829068699</v>
      </c>
      <c r="AU81" s="21">
        <f ca="1">Q81*VLOOKUP(AU$6,'Greenhouse Gas Costs Avoided'!$A$2:$I$32,9,FALSE)</f>
        <v>6.1447473971556432</v>
      </c>
      <c r="AV81" s="21">
        <f ca="1">R81*VLOOKUP(AV$6,'Greenhouse Gas Costs Avoided'!$A$2:$I$32,9,FALSE)</f>
        <v>6.2245493114044184</v>
      </c>
      <c r="AW81" s="21">
        <f ca="1">S81*VLOOKUP(AW$6,'Greenhouse Gas Costs Avoided'!$A$2:$I$32,9,FALSE)</f>
        <v>6.312953786990386</v>
      </c>
      <c r="AX81" s="21">
        <f ca="1">T81*VLOOKUP(AX$6,'Greenhouse Gas Costs Avoided'!$A$2:$I$32,9,FALSE)</f>
        <v>6.4013582625763545</v>
      </c>
      <c r="AY81" s="21">
        <f ca="1">U81*VLOOKUP(AY$6,'Greenhouse Gas Costs Avoided'!$A$2:$I$32,9,FALSE)</f>
        <v>6.4897627381623222</v>
      </c>
      <c r="AZ81" s="21">
        <f ca="1">V81*VLOOKUP(AZ$6,'Greenhouse Gas Costs Avoided'!$A$2:$I$32,9,FALSE)</f>
        <v>6.5781672137482907</v>
      </c>
      <c r="BA81" s="21">
        <f ca="1">W81*VLOOKUP(BA$6,'Greenhouse Gas Costs Avoided'!$A$2:$I$32,9,FALSE)</f>
        <v>6.6665716893342575</v>
      </c>
      <c r="BB81" s="21">
        <f ca="1">X81*VLOOKUP(BB$6,'Greenhouse Gas Costs Avoided'!$A$2:$I$32,9,FALSE)</f>
        <v>6.7450019445028957</v>
      </c>
      <c r="BC81" s="21">
        <f ca="1">Y81*VLOOKUP(BC$6,'Greenhouse Gas Costs Avoided'!$A$2:$I$32,9,FALSE)</f>
        <v>6.8234321996715348</v>
      </c>
      <c r="BD81" s="21">
        <f ca="1">Z81*VLOOKUP(BD$6,'Greenhouse Gas Costs Avoided'!$A$2:$I$32,9,FALSE)</f>
        <v>6.901862454840173</v>
      </c>
      <c r="BE81" s="21">
        <f ca="1">AA81*VLOOKUP(BE$6,'Greenhouse Gas Costs Avoided'!$A$2:$I$32,9,FALSE)</f>
        <v>6.9802927100088112</v>
      </c>
      <c r="BF81" s="21">
        <f ca="1">AB81*VLOOKUP(BF$6,'Greenhouse Gas Costs Avoided'!$A$2:$I$32,9,FALSE)</f>
        <v>7.0587229651774486</v>
      </c>
      <c r="BG81" s="21">
        <f ca="1">AC81*VLOOKUP(BG$6,'Greenhouse Gas Costs Avoided'!$A$2:$I$32,9,FALSE)</f>
        <v>7.1502249295408609</v>
      </c>
      <c r="BH81" s="21">
        <f ca="1">AD81*VLOOKUP(BH$6,'Greenhouse Gas Costs Avoided'!$A$2:$I$32,9,FALSE)</f>
        <v>7.2417268939042723</v>
      </c>
      <c r="BI81" s="21">
        <f ca="1">AE81*VLOOKUP(BI$6,'Greenhouse Gas Costs Avoided'!$A$2:$I$32,9,FALSE)</f>
        <v>7.3332288582676846</v>
      </c>
      <c r="BJ81" s="21">
        <f ca="1">AF81*VLOOKUP(BJ$6,'Greenhouse Gas Costs Avoided'!$A$2:$I$32,9,FALSE)</f>
        <v>7.424730822631096</v>
      </c>
      <c r="BK81" s="22">
        <f ca="1">AG81*VLOOKUP(BK$6,'Greenhouse Gas Costs Avoided'!$A$2:$I$32,9,FALSE)</f>
        <v>7.6285297110405814</v>
      </c>
    </row>
    <row r="82" spans="1:63" x14ac:dyDescent="0.35">
      <c r="A82" s="11">
        <v>76</v>
      </c>
      <c r="B82" s="12">
        <f t="shared" ca="1" si="2"/>
        <v>4</v>
      </c>
      <c r="C82" s="13">
        <f t="shared" ca="1" si="3"/>
        <v>2023</v>
      </c>
      <c r="E82" s="20">
        <f ca="1">IF(E$6&lt;$C82,0,VLOOKUP(E$6,'MonteCarlo Policy Paths'!$A$2:$I$31,'Monte Carlo_WA Complance Price'!$B82+1,FALSE))</f>
        <v>0</v>
      </c>
      <c r="F82" s="21">
        <f ca="1">IF(F$6&lt;$C82,0,VLOOKUP(F$6,'MonteCarlo Policy Paths'!$A$2:$I$31,'Monte Carlo_WA Complance Price'!$B82+1,FALSE))</f>
        <v>82.346532180449415</v>
      </c>
      <c r="G82" s="21">
        <f ca="1">IF(G$6&lt;$C82,0,VLOOKUP(G$6,'MonteCarlo Policy Paths'!$A$2:$I$31,'Monte Carlo_WA Complance Price'!$B82+1,FALSE))</f>
        <v>84.002844861871253</v>
      </c>
      <c r="H82" s="21">
        <f ca="1">IF(H$6&lt;$C82,0,VLOOKUP(H$6,'MonteCarlo Policy Paths'!$A$2:$I$31,'Monte Carlo_WA Complance Price'!$B82+1,FALSE))</f>
        <v>85.659157543293105</v>
      </c>
      <c r="I82" s="21">
        <f ca="1">IF(I$6&lt;$C82,0,VLOOKUP(I$6,'MonteCarlo Policy Paths'!$A$2:$I$31,'Monte Carlo_WA Complance Price'!$B82+1,FALSE))</f>
        <v>86.918851036576825</v>
      </c>
      <c r="J82" s="21">
        <f ca="1">IF(J$6&lt;$C82,0,VLOOKUP(J$6,'MonteCarlo Policy Paths'!$A$2:$I$31,'Monte Carlo_WA Complance Price'!$B82+1,FALSE))</f>
        <v>88.178544529860531</v>
      </c>
      <c r="K82" s="21">
        <f ca="1">IF(K$6&lt;$C82,0,VLOOKUP(K$6,'MonteCarlo Policy Paths'!$A$2:$I$31,'Monte Carlo_WA Complance Price'!$B82+1,FALSE))</f>
        <v>89.438238023144251</v>
      </c>
      <c r="L82" s="21">
        <f ca="1">IF(L$6&lt;$C82,0,VLOOKUP(L$6,'MonteCarlo Policy Paths'!$A$2:$I$31,'Monte Carlo_WA Complance Price'!$B82+1,FALSE))</f>
        <v>90.697931516427971</v>
      </c>
      <c r="M82" s="21">
        <f ca="1">IF(M$6&lt;$C82,0,VLOOKUP(M$6,'MonteCarlo Policy Paths'!$A$2:$I$31,'Monte Carlo_WA Complance Price'!$B82+1,FALSE))</f>
        <v>91.95762500971172</v>
      </c>
      <c r="N82" s="21">
        <f ca="1">IF(N$6&lt;$C82,0,VLOOKUP(N$6,'MonteCarlo Policy Paths'!$A$2:$I$31,'Monte Carlo_WA Complance Price'!$B82+1,FALSE))</f>
        <v>93.21731850299544</v>
      </c>
      <c r="O82" s="21">
        <f ca="1">IF(O$6&lt;$C82,0,VLOOKUP(O$6,'MonteCarlo Policy Paths'!$A$2:$I$31,'Monte Carlo_WA Complance Price'!$B82+1,FALSE))</f>
        <v>94.47701199627916</v>
      </c>
      <c r="P82" s="21">
        <f ca="1">IF(P$6&lt;$C82,0,VLOOKUP(P$6,'MonteCarlo Policy Paths'!$A$2:$I$31,'Monte Carlo_WA Complance Price'!$B82+1,FALSE))</f>
        <v>95.73670548956288</v>
      </c>
      <c r="Q82" s="21">
        <f ca="1">IF(Q$6&lt;$C82,0,VLOOKUP(Q$6,'MonteCarlo Policy Paths'!$A$2:$I$31,'Monte Carlo_WA Complance Price'!$B82+1,FALSE))</f>
        <v>96.996398982846586</v>
      </c>
      <c r="R82" s="21">
        <f ca="1">IF(R$6&lt;$C82,0,VLOOKUP(R$6,'MonteCarlo Policy Paths'!$A$2:$I$31,'Monte Carlo_WA Complance Price'!$B82+1,FALSE))</f>
        <v>98.25609247613032</v>
      </c>
      <c r="S82" s="21">
        <f ca="1">IF(S$6&lt;$C82,0,VLOOKUP(S$6,'MonteCarlo Policy Paths'!$A$2:$I$31,'Monte Carlo_WA Complance Price'!$B82+1,FALSE))</f>
        <v>99.65157958594628</v>
      </c>
      <c r="T82" s="21">
        <f ca="1">IF(T$6&lt;$C82,0,VLOOKUP(T$6,'MonteCarlo Policy Paths'!$A$2:$I$31,'Monte Carlo_WA Complance Price'!$B82+1,FALSE))</f>
        <v>101.04706669576224</v>
      </c>
      <c r="U82" s="21">
        <f ca="1">IF(U$6&lt;$C82,0,VLOOKUP(U$6,'MonteCarlo Policy Paths'!$A$2:$I$31,'Monte Carlo_WA Complance Price'!$B82+1,FALSE))</f>
        <v>102.4425538055782</v>
      </c>
      <c r="V82" s="21">
        <f ca="1">IF(V$6&lt;$C82,0,VLOOKUP(V$6,'MonteCarlo Policy Paths'!$A$2:$I$31,'Monte Carlo_WA Complance Price'!$B82+1,FALSE))</f>
        <v>103.83804091539416</v>
      </c>
      <c r="W82" s="21">
        <f ca="1">IF(W$6&lt;$C82,0,VLOOKUP(W$6,'MonteCarlo Policy Paths'!$A$2:$I$31,'Monte Carlo_WA Complance Price'!$B82+1,FALSE))</f>
        <v>105.23352802521011</v>
      </c>
      <c r="X82" s="21">
        <f ca="1">IF(X$6&lt;$C82,0,VLOOKUP(X$6,'MonteCarlo Policy Paths'!$A$2:$I$31,'Monte Carlo_WA Complance Price'!$B82+1,FALSE))</f>
        <v>106.47156953138905</v>
      </c>
      <c r="Y82" s="21">
        <f ca="1">IF(Y$6&lt;$C82,0,VLOOKUP(Y$6,'MonteCarlo Policy Paths'!$A$2:$I$31,'Monte Carlo_WA Complance Price'!$B82+1,FALSE))</f>
        <v>107.709611037568</v>
      </c>
      <c r="Z82" s="21">
        <f ca="1">IF(Z$6&lt;$C82,0,VLOOKUP(Z$6,'MonteCarlo Policy Paths'!$A$2:$I$31,'Monte Carlo_WA Complance Price'!$B82+1,FALSE))</f>
        <v>108.94765254374694</v>
      </c>
      <c r="AA82" s="21">
        <f ca="1">IF(AA$6&lt;$C82,0,VLOOKUP(AA$6,'MonteCarlo Policy Paths'!$A$2:$I$31,'Monte Carlo_WA Complance Price'!$B82+1,FALSE))</f>
        <v>110.18569404992589</v>
      </c>
      <c r="AB82" s="21">
        <f ca="1">IF(AB$6&lt;$C82,0,VLOOKUP(AB$6,'MonteCarlo Policy Paths'!$A$2:$I$31,'Monte Carlo_WA Complance Price'!$B82+1,FALSE))</f>
        <v>111.42373555610482</v>
      </c>
      <c r="AC82" s="21">
        <f ca="1">IF(AC$6&lt;$C82,0,VLOOKUP(AC$6,'MonteCarlo Policy Paths'!$A$2:$I$31,'Monte Carlo_WA Complance Price'!$B82+1,FALSE))</f>
        <v>112.86811731331359</v>
      </c>
      <c r="AD82" s="21">
        <f ca="1">IF(AD$6&lt;$C82,0,VLOOKUP(AD$6,'MonteCarlo Policy Paths'!$A$2:$I$31,'Monte Carlo_WA Complance Price'!$B82+1,FALSE))</f>
        <v>114.31249907052236</v>
      </c>
      <c r="AE82" s="21">
        <f ca="1">IF(AE$6&lt;$C82,0,VLOOKUP(AE$6,'MonteCarlo Policy Paths'!$A$2:$I$31,'Monte Carlo_WA Complance Price'!$B82+1,FALSE))</f>
        <v>115.75688082773114</v>
      </c>
      <c r="AF82" s="21">
        <f ca="1">IF(AF$6&lt;$C82,0,VLOOKUP(AF$6,'MonteCarlo Policy Paths'!$A$2:$I$31,'Monte Carlo_WA Complance Price'!$B82+1,FALSE))</f>
        <v>117.20126258493991</v>
      </c>
      <c r="AG82" s="22">
        <f ca="1">IF(AG$6&lt;$C82,0,VLOOKUP(AG$6,'MonteCarlo Policy Paths'!$A$2:$I$31,'Monte Carlo_WA Complance Price'!$B82+1,FALSE))</f>
        <v>119.5319620819439</v>
      </c>
      <c r="AI82" s="20">
        <f ca="1">E82*VLOOKUP(AI$6,'Greenhouse Gas Costs Avoided'!$A$2:$I$32,9,FALSE)</f>
        <v>0</v>
      </c>
      <c r="AJ82" s="21">
        <f ca="1">F82*VLOOKUP(AJ$6,'Greenhouse Gas Costs Avoided'!$A$2:$I$32,9,FALSE)</f>
        <v>5.2166744805659615</v>
      </c>
      <c r="AK82" s="21">
        <f ca="1">G82*VLOOKUP(AK$6,'Greenhouse Gas Costs Avoided'!$A$2:$I$32,9,FALSE)</f>
        <v>5.3216023247413169</v>
      </c>
      <c r="AL82" s="21">
        <f ca="1">H82*VLOOKUP(AL$6,'Greenhouse Gas Costs Avoided'!$A$2:$I$32,9,FALSE)</f>
        <v>5.4265301689166732</v>
      </c>
      <c r="AM82" s="21">
        <f ca="1">I82*VLOOKUP(AM$6,'Greenhouse Gas Costs Avoided'!$A$2:$I$32,9,FALSE)</f>
        <v>5.5063320831654474</v>
      </c>
      <c r="AN82" s="21">
        <f ca="1">J82*VLOOKUP(AN$6,'Greenhouse Gas Costs Avoided'!$A$2:$I$32,9,FALSE)</f>
        <v>5.5861339974142208</v>
      </c>
      <c r="AO82" s="21">
        <f ca="1">K82*VLOOKUP(AO$6,'Greenhouse Gas Costs Avoided'!$A$2:$I$32,9,FALSE)</f>
        <v>5.665935911662995</v>
      </c>
      <c r="AP82" s="21">
        <f ca="1">L82*VLOOKUP(AP$6,'Greenhouse Gas Costs Avoided'!$A$2:$I$32,9,FALSE)</f>
        <v>5.7457378259117702</v>
      </c>
      <c r="AQ82" s="21">
        <f ca="1">M82*VLOOKUP(AQ$6,'Greenhouse Gas Costs Avoided'!$A$2:$I$32,9,FALSE)</f>
        <v>5.8255397401605462</v>
      </c>
      <c r="AR82" s="21">
        <f ca="1">N82*VLOOKUP(AR$6,'Greenhouse Gas Costs Avoided'!$A$2:$I$32,9,FALSE)</f>
        <v>5.9053416544093205</v>
      </c>
      <c r="AS82" s="21">
        <f ca="1">O82*VLOOKUP(AS$6,'Greenhouse Gas Costs Avoided'!$A$2:$I$32,9,FALSE)</f>
        <v>5.9851435686580947</v>
      </c>
      <c r="AT82" s="21">
        <f ca="1">P82*VLOOKUP(AT$6,'Greenhouse Gas Costs Avoided'!$A$2:$I$32,9,FALSE)</f>
        <v>6.0649454829068699</v>
      </c>
      <c r="AU82" s="21">
        <f ca="1">Q82*VLOOKUP(AU$6,'Greenhouse Gas Costs Avoided'!$A$2:$I$32,9,FALSE)</f>
        <v>6.1447473971556432</v>
      </c>
      <c r="AV82" s="21">
        <f ca="1">R82*VLOOKUP(AV$6,'Greenhouse Gas Costs Avoided'!$A$2:$I$32,9,FALSE)</f>
        <v>6.2245493114044184</v>
      </c>
      <c r="AW82" s="21">
        <f ca="1">S82*VLOOKUP(AW$6,'Greenhouse Gas Costs Avoided'!$A$2:$I$32,9,FALSE)</f>
        <v>6.312953786990386</v>
      </c>
      <c r="AX82" s="21">
        <f ca="1">T82*VLOOKUP(AX$6,'Greenhouse Gas Costs Avoided'!$A$2:$I$32,9,FALSE)</f>
        <v>6.4013582625763545</v>
      </c>
      <c r="AY82" s="21">
        <f ca="1">U82*VLOOKUP(AY$6,'Greenhouse Gas Costs Avoided'!$A$2:$I$32,9,FALSE)</f>
        <v>6.4897627381623222</v>
      </c>
      <c r="AZ82" s="21">
        <f ca="1">V82*VLOOKUP(AZ$6,'Greenhouse Gas Costs Avoided'!$A$2:$I$32,9,FALSE)</f>
        <v>6.5781672137482907</v>
      </c>
      <c r="BA82" s="21">
        <f ca="1">W82*VLOOKUP(BA$6,'Greenhouse Gas Costs Avoided'!$A$2:$I$32,9,FALSE)</f>
        <v>6.6665716893342575</v>
      </c>
      <c r="BB82" s="21">
        <f ca="1">X82*VLOOKUP(BB$6,'Greenhouse Gas Costs Avoided'!$A$2:$I$32,9,FALSE)</f>
        <v>6.7450019445028957</v>
      </c>
      <c r="BC82" s="21">
        <f ca="1">Y82*VLOOKUP(BC$6,'Greenhouse Gas Costs Avoided'!$A$2:$I$32,9,FALSE)</f>
        <v>6.8234321996715348</v>
      </c>
      <c r="BD82" s="21">
        <f ca="1">Z82*VLOOKUP(BD$6,'Greenhouse Gas Costs Avoided'!$A$2:$I$32,9,FALSE)</f>
        <v>6.901862454840173</v>
      </c>
      <c r="BE82" s="21">
        <f ca="1">AA82*VLOOKUP(BE$6,'Greenhouse Gas Costs Avoided'!$A$2:$I$32,9,FALSE)</f>
        <v>6.9802927100088112</v>
      </c>
      <c r="BF82" s="21">
        <f ca="1">AB82*VLOOKUP(BF$6,'Greenhouse Gas Costs Avoided'!$A$2:$I$32,9,FALSE)</f>
        <v>7.0587229651774486</v>
      </c>
      <c r="BG82" s="21">
        <f ca="1">AC82*VLOOKUP(BG$6,'Greenhouse Gas Costs Avoided'!$A$2:$I$32,9,FALSE)</f>
        <v>7.1502249295408609</v>
      </c>
      <c r="BH82" s="21">
        <f ca="1">AD82*VLOOKUP(BH$6,'Greenhouse Gas Costs Avoided'!$A$2:$I$32,9,FALSE)</f>
        <v>7.2417268939042723</v>
      </c>
      <c r="BI82" s="21">
        <f ca="1">AE82*VLOOKUP(BI$6,'Greenhouse Gas Costs Avoided'!$A$2:$I$32,9,FALSE)</f>
        <v>7.3332288582676846</v>
      </c>
      <c r="BJ82" s="21">
        <f ca="1">AF82*VLOOKUP(BJ$6,'Greenhouse Gas Costs Avoided'!$A$2:$I$32,9,FALSE)</f>
        <v>7.424730822631096</v>
      </c>
      <c r="BK82" s="22">
        <f ca="1">AG82*VLOOKUP(BK$6,'Greenhouse Gas Costs Avoided'!$A$2:$I$32,9,FALSE)</f>
        <v>7.5723812490175435</v>
      </c>
    </row>
    <row r="83" spans="1:63" x14ac:dyDescent="0.35">
      <c r="A83" s="11">
        <v>77</v>
      </c>
      <c r="B83" s="12">
        <f t="shared" ca="1" si="2"/>
        <v>4</v>
      </c>
      <c r="C83" s="13">
        <f t="shared" ca="1" si="3"/>
        <v>2023</v>
      </c>
      <c r="E83" s="20">
        <f ca="1">IF(E$6&lt;$C83,0,VLOOKUP(E$6,'MonteCarlo Policy Paths'!$A$2:$I$31,'Monte Carlo_WA Complance Price'!$B83+1,FALSE))</f>
        <v>0</v>
      </c>
      <c r="F83" s="21">
        <f ca="1">IF(F$6&lt;$C83,0,VLOOKUP(F$6,'MonteCarlo Policy Paths'!$A$2:$I$31,'Monte Carlo_WA Complance Price'!$B83+1,FALSE))</f>
        <v>82.346532180449415</v>
      </c>
      <c r="G83" s="21">
        <f ca="1">IF(G$6&lt;$C83,0,VLOOKUP(G$6,'MonteCarlo Policy Paths'!$A$2:$I$31,'Monte Carlo_WA Complance Price'!$B83+1,FALSE))</f>
        <v>84.002844861871253</v>
      </c>
      <c r="H83" s="21">
        <f ca="1">IF(H$6&lt;$C83,0,VLOOKUP(H$6,'MonteCarlo Policy Paths'!$A$2:$I$31,'Monte Carlo_WA Complance Price'!$B83+1,FALSE))</f>
        <v>85.659157543293105</v>
      </c>
      <c r="I83" s="21">
        <f ca="1">IF(I$6&lt;$C83,0,VLOOKUP(I$6,'MonteCarlo Policy Paths'!$A$2:$I$31,'Monte Carlo_WA Complance Price'!$B83+1,FALSE))</f>
        <v>86.918851036576825</v>
      </c>
      <c r="J83" s="21">
        <f ca="1">IF(J$6&lt;$C83,0,VLOOKUP(J$6,'MonteCarlo Policy Paths'!$A$2:$I$31,'Monte Carlo_WA Complance Price'!$B83+1,FALSE))</f>
        <v>88.178544529860531</v>
      </c>
      <c r="K83" s="21">
        <f ca="1">IF(K$6&lt;$C83,0,VLOOKUP(K$6,'MonteCarlo Policy Paths'!$A$2:$I$31,'Monte Carlo_WA Complance Price'!$B83+1,FALSE))</f>
        <v>89.438238023144251</v>
      </c>
      <c r="L83" s="21">
        <f ca="1">IF(L$6&lt;$C83,0,VLOOKUP(L$6,'MonteCarlo Policy Paths'!$A$2:$I$31,'Monte Carlo_WA Complance Price'!$B83+1,FALSE))</f>
        <v>90.697931516427971</v>
      </c>
      <c r="M83" s="21">
        <f ca="1">IF(M$6&lt;$C83,0,VLOOKUP(M$6,'MonteCarlo Policy Paths'!$A$2:$I$31,'Monte Carlo_WA Complance Price'!$B83+1,FALSE))</f>
        <v>91.95762500971172</v>
      </c>
      <c r="N83" s="21">
        <f ca="1">IF(N$6&lt;$C83,0,VLOOKUP(N$6,'MonteCarlo Policy Paths'!$A$2:$I$31,'Monte Carlo_WA Complance Price'!$B83+1,FALSE))</f>
        <v>93.21731850299544</v>
      </c>
      <c r="O83" s="21">
        <f ca="1">IF(O$6&lt;$C83,0,VLOOKUP(O$6,'MonteCarlo Policy Paths'!$A$2:$I$31,'Monte Carlo_WA Complance Price'!$B83+1,FALSE))</f>
        <v>94.47701199627916</v>
      </c>
      <c r="P83" s="21">
        <f ca="1">IF(P$6&lt;$C83,0,VLOOKUP(P$6,'MonteCarlo Policy Paths'!$A$2:$I$31,'Monte Carlo_WA Complance Price'!$B83+1,FALSE))</f>
        <v>95.73670548956288</v>
      </c>
      <c r="Q83" s="21">
        <f ca="1">IF(Q$6&lt;$C83,0,VLOOKUP(Q$6,'MonteCarlo Policy Paths'!$A$2:$I$31,'Monte Carlo_WA Complance Price'!$B83+1,FALSE))</f>
        <v>96.996398982846586</v>
      </c>
      <c r="R83" s="21">
        <f ca="1">IF(R$6&lt;$C83,0,VLOOKUP(R$6,'MonteCarlo Policy Paths'!$A$2:$I$31,'Monte Carlo_WA Complance Price'!$B83+1,FALSE))</f>
        <v>98.25609247613032</v>
      </c>
      <c r="S83" s="21">
        <f ca="1">IF(S$6&lt;$C83,0,VLOOKUP(S$6,'MonteCarlo Policy Paths'!$A$2:$I$31,'Monte Carlo_WA Complance Price'!$B83+1,FALSE))</f>
        <v>99.65157958594628</v>
      </c>
      <c r="T83" s="21">
        <f ca="1">IF(T$6&lt;$C83,0,VLOOKUP(T$6,'MonteCarlo Policy Paths'!$A$2:$I$31,'Monte Carlo_WA Complance Price'!$B83+1,FALSE))</f>
        <v>101.04706669576224</v>
      </c>
      <c r="U83" s="21">
        <f ca="1">IF(U$6&lt;$C83,0,VLOOKUP(U$6,'MonteCarlo Policy Paths'!$A$2:$I$31,'Monte Carlo_WA Complance Price'!$B83+1,FALSE))</f>
        <v>102.4425538055782</v>
      </c>
      <c r="V83" s="21">
        <f ca="1">IF(V$6&lt;$C83,0,VLOOKUP(V$6,'MonteCarlo Policy Paths'!$A$2:$I$31,'Monte Carlo_WA Complance Price'!$B83+1,FALSE))</f>
        <v>103.83804091539416</v>
      </c>
      <c r="W83" s="21">
        <f ca="1">IF(W$6&lt;$C83,0,VLOOKUP(W$6,'MonteCarlo Policy Paths'!$A$2:$I$31,'Monte Carlo_WA Complance Price'!$B83+1,FALSE))</f>
        <v>105.23352802521011</v>
      </c>
      <c r="X83" s="21">
        <f ca="1">IF(X$6&lt;$C83,0,VLOOKUP(X$6,'MonteCarlo Policy Paths'!$A$2:$I$31,'Monte Carlo_WA Complance Price'!$B83+1,FALSE))</f>
        <v>106.47156953138905</v>
      </c>
      <c r="Y83" s="21">
        <f ca="1">IF(Y$6&lt;$C83,0,VLOOKUP(Y$6,'MonteCarlo Policy Paths'!$A$2:$I$31,'Monte Carlo_WA Complance Price'!$B83+1,FALSE))</f>
        <v>107.709611037568</v>
      </c>
      <c r="Z83" s="21">
        <f ca="1">IF(Z$6&lt;$C83,0,VLOOKUP(Z$6,'MonteCarlo Policy Paths'!$A$2:$I$31,'Monte Carlo_WA Complance Price'!$B83+1,FALSE))</f>
        <v>108.94765254374694</v>
      </c>
      <c r="AA83" s="21">
        <f ca="1">IF(AA$6&lt;$C83,0,VLOOKUP(AA$6,'MonteCarlo Policy Paths'!$A$2:$I$31,'Monte Carlo_WA Complance Price'!$B83+1,FALSE))</f>
        <v>110.18569404992589</v>
      </c>
      <c r="AB83" s="21">
        <f ca="1">IF(AB$6&lt;$C83,0,VLOOKUP(AB$6,'MonteCarlo Policy Paths'!$A$2:$I$31,'Monte Carlo_WA Complance Price'!$B83+1,FALSE))</f>
        <v>111.42373555610482</v>
      </c>
      <c r="AC83" s="21">
        <f ca="1">IF(AC$6&lt;$C83,0,VLOOKUP(AC$6,'MonteCarlo Policy Paths'!$A$2:$I$31,'Monte Carlo_WA Complance Price'!$B83+1,FALSE))</f>
        <v>112.86811731331359</v>
      </c>
      <c r="AD83" s="21">
        <f ca="1">IF(AD$6&lt;$C83,0,VLOOKUP(AD$6,'MonteCarlo Policy Paths'!$A$2:$I$31,'Monte Carlo_WA Complance Price'!$B83+1,FALSE))</f>
        <v>114.31249907052236</v>
      </c>
      <c r="AE83" s="21">
        <f ca="1">IF(AE$6&lt;$C83,0,VLOOKUP(AE$6,'MonteCarlo Policy Paths'!$A$2:$I$31,'Monte Carlo_WA Complance Price'!$B83+1,FALSE))</f>
        <v>115.75688082773114</v>
      </c>
      <c r="AF83" s="21">
        <f ca="1">IF(AF$6&lt;$C83,0,VLOOKUP(AF$6,'MonteCarlo Policy Paths'!$A$2:$I$31,'Monte Carlo_WA Complance Price'!$B83+1,FALSE))</f>
        <v>117.20126258493991</v>
      </c>
      <c r="AG83" s="22">
        <f ca="1">IF(AG$6&lt;$C83,0,VLOOKUP(AG$6,'MonteCarlo Policy Paths'!$A$2:$I$31,'Monte Carlo_WA Complance Price'!$B83+1,FALSE))</f>
        <v>119.5319620819439</v>
      </c>
      <c r="AI83" s="20">
        <f ca="1">E83*VLOOKUP(AI$6,'Greenhouse Gas Costs Avoided'!$A$2:$I$32,9,FALSE)</f>
        <v>0</v>
      </c>
      <c r="AJ83" s="21">
        <f ca="1">F83*VLOOKUP(AJ$6,'Greenhouse Gas Costs Avoided'!$A$2:$I$32,9,FALSE)</f>
        <v>5.2166744805659615</v>
      </c>
      <c r="AK83" s="21">
        <f ca="1">G83*VLOOKUP(AK$6,'Greenhouse Gas Costs Avoided'!$A$2:$I$32,9,FALSE)</f>
        <v>5.3216023247413169</v>
      </c>
      <c r="AL83" s="21">
        <f ca="1">H83*VLOOKUP(AL$6,'Greenhouse Gas Costs Avoided'!$A$2:$I$32,9,FALSE)</f>
        <v>5.4265301689166732</v>
      </c>
      <c r="AM83" s="21">
        <f ca="1">I83*VLOOKUP(AM$6,'Greenhouse Gas Costs Avoided'!$A$2:$I$32,9,FALSE)</f>
        <v>5.5063320831654474</v>
      </c>
      <c r="AN83" s="21">
        <f ca="1">J83*VLOOKUP(AN$6,'Greenhouse Gas Costs Avoided'!$A$2:$I$32,9,FALSE)</f>
        <v>5.5861339974142208</v>
      </c>
      <c r="AO83" s="21">
        <f ca="1">K83*VLOOKUP(AO$6,'Greenhouse Gas Costs Avoided'!$A$2:$I$32,9,FALSE)</f>
        <v>5.665935911662995</v>
      </c>
      <c r="AP83" s="21">
        <f ca="1">L83*VLOOKUP(AP$6,'Greenhouse Gas Costs Avoided'!$A$2:$I$32,9,FALSE)</f>
        <v>5.7457378259117702</v>
      </c>
      <c r="AQ83" s="21">
        <f ca="1">M83*VLOOKUP(AQ$6,'Greenhouse Gas Costs Avoided'!$A$2:$I$32,9,FALSE)</f>
        <v>5.8255397401605462</v>
      </c>
      <c r="AR83" s="21">
        <f ca="1">N83*VLOOKUP(AR$6,'Greenhouse Gas Costs Avoided'!$A$2:$I$32,9,FALSE)</f>
        <v>5.9053416544093205</v>
      </c>
      <c r="AS83" s="21">
        <f ca="1">O83*VLOOKUP(AS$6,'Greenhouse Gas Costs Avoided'!$A$2:$I$32,9,FALSE)</f>
        <v>5.9851435686580947</v>
      </c>
      <c r="AT83" s="21">
        <f ca="1">P83*VLOOKUP(AT$6,'Greenhouse Gas Costs Avoided'!$A$2:$I$32,9,FALSE)</f>
        <v>6.0649454829068699</v>
      </c>
      <c r="AU83" s="21">
        <f ca="1">Q83*VLOOKUP(AU$6,'Greenhouse Gas Costs Avoided'!$A$2:$I$32,9,FALSE)</f>
        <v>6.1447473971556432</v>
      </c>
      <c r="AV83" s="21">
        <f ca="1">R83*VLOOKUP(AV$6,'Greenhouse Gas Costs Avoided'!$A$2:$I$32,9,FALSE)</f>
        <v>6.2245493114044184</v>
      </c>
      <c r="AW83" s="21">
        <f ca="1">S83*VLOOKUP(AW$6,'Greenhouse Gas Costs Avoided'!$A$2:$I$32,9,FALSE)</f>
        <v>6.312953786990386</v>
      </c>
      <c r="AX83" s="21">
        <f ca="1">T83*VLOOKUP(AX$6,'Greenhouse Gas Costs Avoided'!$A$2:$I$32,9,FALSE)</f>
        <v>6.4013582625763545</v>
      </c>
      <c r="AY83" s="21">
        <f ca="1">U83*VLOOKUP(AY$6,'Greenhouse Gas Costs Avoided'!$A$2:$I$32,9,FALSE)</f>
        <v>6.4897627381623222</v>
      </c>
      <c r="AZ83" s="21">
        <f ca="1">V83*VLOOKUP(AZ$6,'Greenhouse Gas Costs Avoided'!$A$2:$I$32,9,FALSE)</f>
        <v>6.5781672137482907</v>
      </c>
      <c r="BA83" s="21">
        <f ca="1">W83*VLOOKUP(BA$6,'Greenhouse Gas Costs Avoided'!$A$2:$I$32,9,FALSE)</f>
        <v>6.6665716893342575</v>
      </c>
      <c r="BB83" s="21">
        <f ca="1">X83*VLOOKUP(BB$6,'Greenhouse Gas Costs Avoided'!$A$2:$I$32,9,FALSE)</f>
        <v>6.7450019445028957</v>
      </c>
      <c r="BC83" s="21">
        <f ca="1">Y83*VLOOKUP(BC$6,'Greenhouse Gas Costs Avoided'!$A$2:$I$32,9,FALSE)</f>
        <v>6.8234321996715348</v>
      </c>
      <c r="BD83" s="21">
        <f ca="1">Z83*VLOOKUP(BD$6,'Greenhouse Gas Costs Avoided'!$A$2:$I$32,9,FALSE)</f>
        <v>6.901862454840173</v>
      </c>
      <c r="BE83" s="21">
        <f ca="1">AA83*VLOOKUP(BE$6,'Greenhouse Gas Costs Avoided'!$A$2:$I$32,9,FALSE)</f>
        <v>6.9802927100088112</v>
      </c>
      <c r="BF83" s="21">
        <f ca="1">AB83*VLOOKUP(BF$6,'Greenhouse Gas Costs Avoided'!$A$2:$I$32,9,FALSE)</f>
        <v>7.0587229651774486</v>
      </c>
      <c r="BG83" s="21">
        <f ca="1">AC83*VLOOKUP(BG$6,'Greenhouse Gas Costs Avoided'!$A$2:$I$32,9,FALSE)</f>
        <v>7.1502249295408609</v>
      </c>
      <c r="BH83" s="21">
        <f ca="1">AD83*VLOOKUP(BH$6,'Greenhouse Gas Costs Avoided'!$A$2:$I$32,9,FALSE)</f>
        <v>7.2417268939042723</v>
      </c>
      <c r="BI83" s="21">
        <f ca="1">AE83*VLOOKUP(BI$6,'Greenhouse Gas Costs Avoided'!$A$2:$I$32,9,FALSE)</f>
        <v>7.3332288582676846</v>
      </c>
      <c r="BJ83" s="21">
        <f ca="1">AF83*VLOOKUP(BJ$6,'Greenhouse Gas Costs Avoided'!$A$2:$I$32,9,FALSE)</f>
        <v>7.424730822631096</v>
      </c>
      <c r="BK83" s="22">
        <f ca="1">AG83*VLOOKUP(BK$6,'Greenhouse Gas Costs Avoided'!$A$2:$I$32,9,FALSE)</f>
        <v>7.5723812490175435</v>
      </c>
    </row>
    <row r="84" spans="1:63" x14ac:dyDescent="0.35">
      <c r="A84" s="11">
        <v>78</v>
      </c>
      <c r="B84" s="12">
        <f t="shared" ca="1" si="2"/>
        <v>1</v>
      </c>
      <c r="C84" s="13">
        <f t="shared" ca="1" si="3"/>
        <v>2023</v>
      </c>
      <c r="E84" s="20">
        <f ca="1">IF(E$6&lt;$C84,0,VLOOKUP(E$6,'MonteCarlo Policy Paths'!$A$2:$I$31,'Monte Carlo_WA Complance Price'!$B84+1,FALSE))</f>
        <v>0</v>
      </c>
      <c r="F84" s="21">
        <f ca="1">IF(F$6&lt;$C84,0,VLOOKUP(F$6,'MonteCarlo Policy Paths'!$A$2:$I$31,'Monte Carlo_WA Complance Price'!$B84+1,FALSE))</f>
        <v>82.346532180449415</v>
      </c>
      <c r="G84" s="21">
        <f ca="1">IF(G$6&lt;$C84,0,VLOOKUP(G$6,'MonteCarlo Policy Paths'!$A$2:$I$31,'Monte Carlo_WA Complance Price'!$B84+1,FALSE))</f>
        <v>84.002844861871253</v>
      </c>
      <c r="H84" s="21">
        <f ca="1">IF(H$6&lt;$C84,0,VLOOKUP(H$6,'MonteCarlo Policy Paths'!$A$2:$I$31,'Monte Carlo_WA Complance Price'!$B84+1,FALSE))</f>
        <v>85.659157543293105</v>
      </c>
      <c r="I84" s="21">
        <f ca="1">IF(I$6&lt;$C84,0,VLOOKUP(I$6,'MonteCarlo Policy Paths'!$A$2:$I$31,'Monte Carlo_WA Complance Price'!$B84+1,FALSE))</f>
        <v>86.918851036576825</v>
      </c>
      <c r="J84" s="21">
        <f ca="1">IF(J$6&lt;$C84,0,VLOOKUP(J$6,'MonteCarlo Policy Paths'!$A$2:$I$31,'Monte Carlo_WA Complance Price'!$B84+1,FALSE))</f>
        <v>88.178544529860531</v>
      </c>
      <c r="K84" s="21">
        <f ca="1">IF(K$6&lt;$C84,0,VLOOKUP(K$6,'MonteCarlo Policy Paths'!$A$2:$I$31,'Monte Carlo_WA Complance Price'!$B84+1,FALSE))</f>
        <v>89.438238023144251</v>
      </c>
      <c r="L84" s="21">
        <f ca="1">IF(L$6&lt;$C84,0,VLOOKUP(L$6,'MonteCarlo Policy Paths'!$A$2:$I$31,'Monte Carlo_WA Complance Price'!$B84+1,FALSE))</f>
        <v>90.697931516427971</v>
      </c>
      <c r="M84" s="21">
        <f ca="1">IF(M$6&lt;$C84,0,VLOOKUP(M$6,'MonteCarlo Policy Paths'!$A$2:$I$31,'Monte Carlo_WA Complance Price'!$B84+1,FALSE))</f>
        <v>91.95762500971172</v>
      </c>
      <c r="N84" s="21">
        <f ca="1">IF(N$6&lt;$C84,0,VLOOKUP(N$6,'MonteCarlo Policy Paths'!$A$2:$I$31,'Monte Carlo_WA Complance Price'!$B84+1,FALSE))</f>
        <v>93.21731850299544</v>
      </c>
      <c r="O84" s="21">
        <f ca="1">IF(O$6&lt;$C84,0,VLOOKUP(O$6,'MonteCarlo Policy Paths'!$A$2:$I$31,'Monte Carlo_WA Complance Price'!$B84+1,FALSE))</f>
        <v>94.47701199627916</v>
      </c>
      <c r="P84" s="21">
        <f ca="1">IF(P$6&lt;$C84,0,VLOOKUP(P$6,'MonteCarlo Policy Paths'!$A$2:$I$31,'Monte Carlo_WA Complance Price'!$B84+1,FALSE))</f>
        <v>95.73670548956288</v>
      </c>
      <c r="Q84" s="21">
        <f ca="1">IF(Q$6&lt;$C84,0,VLOOKUP(Q$6,'MonteCarlo Policy Paths'!$A$2:$I$31,'Monte Carlo_WA Complance Price'!$B84+1,FALSE))</f>
        <v>96.996398982846586</v>
      </c>
      <c r="R84" s="21">
        <f ca="1">IF(R$6&lt;$C84,0,VLOOKUP(R$6,'MonteCarlo Policy Paths'!$A$2:$I$31,'Monte Carlo_WA Complance Price'!$B84+1,FALSE))</f>
        <v>98.25609247613032</v>
      </c>
      <c r="S84" s="21">
        <f ca="1">IF(S$6&lt;$C84,0,VLOOKUP(S$6,'MonteCarlo Policy Paths'!$A$2:$I$31,'Monte Carlo_WA Complance Price'!$B84+1,FALSE))</f>
        <v>99.65157958594628</v>
      </c>
      <c r="T84" s="21">
        <f ca="1">IF(T$6&lt;$C84,0,VLOOKUP(T$6,'MonteCarlo Policy Paths'!$A$2:$I$31,'Monte Carlo_WA Complance Price'!$B84+1,FALSE))</f>
        <v>101.04706669576224</v>
      </c>
      <c r="U84" s="21">
        <f ca="1">IF(U$6&lt;$C84,0,VLOOKUP(U$6,'MonteCarlo Policy Paths'!$A$2:$I$31,'Monte Carlo_WA Complance Price'!$B84+1,FALSE))</f>
        <v>102.4425538055782</v>
      </c>
      <c r="V84" s="21">
        <f ca="1">IF(V$6&lt;$C84,0,VLOOKUP(V$6,'MonteCarlo Policy Paths'!$A$2:$I$31,'Monte Carlo_WA Complance Price'!$B84+1,FALSE))</f>
        <v>103.83804091539416</v>
      </c>
      <c r="W84" s="21">
        <f ca="1">IF(W$6&lt;$C84,0,VLOOKUP(W$6,'MonteCarlo Policy Paths'!$A$2:$I$31,'Monte Carlo_WA Complance Price'!$B84+1,FALSE))</f>
        <v>105.23352802521011</v>
      </c>
      <c r="X84" s="21">
        <f ca="1">IF(X$6&lt;$C84,0,VLOOKUP(X$6,'MonteCarlo Policy Paths'!$A$2:$I$31,'Monte Carlo_WA Complance Price'!$B84+1,FALSE))</f>
        <v>106.47156953138905</v>
      </c>
      <c r="Y84" s="21">
        <f ca="1">IF(Y$6&lt;$C84,0,VLOOKUP(Y$6,'MonteCarlo Policy Paths'!$A$2:$I$31,'Monte Carlo_WA Complance Price'!$B84+1,FALSE))</f>
        <v>107.709611037568</v>
      </c>
      <c r="Z84" s="21">
        <f ca="1">IF(Z$6&lt;$C84,0,VLOOKUP(Z$6,'MonteCarlo Policy Paths'!$A$2:$I$31,'Monte Carlo_WA Complance Price'!$B84+1,FALSE))</f>
        <v>108.94765254374694</v>
      </c>
      <c r="AA84" s="21">
        <f ca="1">IF(AA$6&lt;$C84,0,VLOOKUP(AA$6,'MonteCarlo Policy Paths'!$A$2:$I$31,'Monte Carlo_WA Complance Price'!$B84+1,FALSE))</f>
        <v>110.18569404992589</v>
      </c>
      <c r="AB84" s="21">
        <f ca="1">IF(AB$6&lt;$C84,0,VLOOKUP(AB$6,'MonteCarlo Policy Paths'!$A$2:$I$31,'Monte Carlo_WA Complance Price'!$B84+1,FALSE))</f>
        <v>111.42373555610482</v>
      </c>
      <c r="AC84" s="21">
        <f ca="1">IF(AC$6&lt;$C84,0,VLOOKUP(AC$6,'MonteCarlo Policy Paths'!$A$2:$I$31,'Monte Carlo_WA Complance Price'!$B84+1,FALSE))</f>
        <v>112.86811731331359</v>
      </c>
      <c r="AD84" s="21">
        <f ca="1">IF(AD$6&lt;$C84,0,VLOOKUP(AD$6,'MonteCarlo Policy Paths'!$A$2:$I$31,'Monte Carlo_WA Complance Price'!$B84+1,FALSE))</f>
        <v>114.31249907052236</v>
      </c>
      <c r="AE84" s="21">
        <f ca="1">IF(AE$6&lt;$C84,0,VLOOKUP(AE$6,'MonteCarlo Policy Paths'!$A$2:$I$31,'Monte Carlo_WA Complance Price'!$B84+1,FALSE))</f>
        <v>115.75688082773114</v>
      </c>
      <c r="AF84" s="21">
        <f ca="1">IF(AF$6&lt;$C84,0,VLOOKUP(AF$6,'MonteCarlo Policy Paths'!$A$2:$I$31,'Monte Carlo_WA Complance Price'!$B84+1,FALSE))</f>
        <v>117.20126258493991</v>
      </c>
      <c r="AG84" s="22">
        <f ca="1">IF(AG$6&lt;$C84,0,VLOOKUP(AG$6,'MonteCarlo Policy Paths'!$A$2:$I$31,'Monte Carlo_WA Complance Price'!$B84+1,FALSE))</f>
        <v>118.64564434214866</v>
      </c>
      <c r="AI84" s="20">
        <f ca="1">E84*VLOOKUP(AI$6,'Greenhouse Gas Costs Avoided'!$A$2:$I$32,9,FALSE)</f>
        <v>0</v>
      </c>
      <c r="AJ84" s="21">
        <f ca="1">F84*VLOOKUP(AJ$6,'Greenhouse Gas Costs Avoided'!$A$2:$I$32,9,FALSE)</f>
        <v>5.2166744805659615</v>
      </c>
      <c r="AK84" s="21">
        <f ca="1">G84*VLOOKUP(AK$6,'Greenhouse Gas Costs Avoided'!$A$2:$I$32,9,FALSE)</f>
        <v>5.3216023247413169</v>
      </c>
      <c r="AL84" s="21">
        <f ca="1">H84*VLOOKUP(AL$6,'Greenhouse Gas Costs Avoided'!$A$2:$I$32,9,FALSE)</f>
        <v>5.4265301689166732</v>
      </c>
      <c r="AM84" s="21">
        <f ca="1">I84*VLOOKUP(AM$6,'Greenhouse Gas Costs Avoided'!$A$2:$I$32,9,FALSE)</f>
        <v>5.5063320831654474</v>
      </c>
      <c r="AN84" s="21">
        <f ca="1">J84*VLOOKUP(AN$6,'Greenhouse Gas Costs Avoided'!$A$2:$I$32,9,FALSE)</f>
        <v>5.5861339974142208</v>
      </c>
      <c r="AO84" s="21">
        <f ca="1">K84*VLOOKUP(AO$6,'Greenhouse Gas Costs Avoided'!$A$2:$I$32,9,FALSE)</f>
        <v>5.665935911662995</v>
      </c>
      <c r="AP84" s="21">
        <f ca="1">L84*VLOOKUP(AP$6,'Greenhouse Gas Costs Avoided'!$A$2:$I$32,9,FALSE)</f>
        <v>5.7457378259117702</v>
      </c>
      <c r="AQ84" s="21">
        <f ca="1">M84*VLOOKUP(AQ$6,'Greenhouse Gas Costs Avoided'!$A$2:$I$32,9,FALSE)</f>
        <v>5.8255397401605462</v>
      </c>
      <c r="AR84" s="21">
        <f ca="1">N84*VLOOKUP(AR$6,'Greenhouse Gas Costs Avoided'!$A$2:$I$32,9,FALSE)</f>
        <v>5.9053416544093205</v>
      </c>
      <c r="AS84" s="21">
        <f ca="1">O84*VLOOKUP(AS$6,'Greenhouse Gas Costs Avoided'!$A$2:$I$32,9,FALSE)</f>
        <v>5.9851435686580947</v>
      </c>
      <c r="AT84" s="21">
        <f ca="1">P84*VLOOKUP(AT$6,'Greenhouse Gas Costs Avoided'!$A$2:$I$32,9,FALSE)</f>
        <v>6.0649454829068699</v>
      </c>
      <c r="AU84" s="21">
        <f ca="1">Q84*VLOOKUP(AU$6,'Greenhouse Gas Costs Avoided'!$A$2:$I$32,9,FALSE)</f>
        <v>6.1447473971556432</v>
      </c>
      <c r="AV84" s="21">
        <f ca="1">R84*VLOOKUP(AV$6,'Greenhouse Gas Costs Avoided'!$A$2:$I$32,9,FALSE)</f>
        <v>6.2245493114044184</v>
      </c>
      <c r="AW84" s="21">
        <f ca="1">S84*VLOOKUP(AW$6,'Greenhouse Gas Costs Avoided'!$A$2:$I$32,9,FALSE)</f>
        <v>6.312953786990386</v>
      </c>
      <c r="AX84" s="21">
        <f ca="1">T84*VLOOKUP(AX$6,'Greenhouse Gas Costs Avoided'!$A$2:$I$32,9,FALSE)</f>
        <v>6.4013582625763545</v>
      </c>
      <c r="AY84" s="21">
        <f ca="1">U84*VLOOKUP(AY$6,'Greenhouse Gas Costs Avoided'!$A$2:$I$32,9,FALSE)</f>
        <v>6.4897627381623222</v>
      </c>
      <c r="AZ84" s="21">
        <f ca="1">V84*VLOOKUP(AZ$6,'Greenhouse Gas Costs Avoided'!$A$2:$I$32,9,FALSE)</f>
        <v>6.5781672137482907</v>
      </c>
      <c r="BA84" s="21">
        <f ca="1">W84*VLOOKUP(BA$6,'Greenhouse Gas Costs Avoided'!$A$2:$I$32,9,FALSE)</f>
        <v>6.6665716893342575</v>
      </c>
      <c r="BB84" s="21">
        <f ca="1">X84*VLOOKUP(BB$6,'Greenhouse Gas Costs Avoided'!$A$2:$I$32,9,FALSE)</f>
        <v>6.7450019445028957</v>
      </c>
      <c r="BC84" s="21">
        <f ca="1">Y84*VLOOKUP(BC$6,'Greenhouse Gas Costs Avoided'!$A$2:$I$32,9,FALSE)</f>
        <v>6.8234321996715348</v>
      </c>
      <c r="BD84" s="21">
        <f ca="1">Z84*VLOOKUP(BD$6,'Greenhouse Gas Costs Avoided'!$A$2:$I$32,9,FALSE)</f>
        <v>6.901862454840173</v>
      </c>
      <c r="BE84" s="21">
        <f ca="1">AA84*VLOOKUP(BE$6,'Greenhouse Gas Costs Avoided'!$A$2:$I$32,9,FALSE)</f>
        <v>6.9802927100088112</v>
      </c>
      <c r="BF84" s="21">
        <f ca="1">AB84*VLOOKUP(BF$6,'Greenhouse Gas Costs Avoided'!$A$2:$I$32,9,FALSE)</f>
        <v>7.0587229651774486</v>
      </c>
      <c r="BG84" s="21">
        <f ca="1">AC84*VLOOKUP(BG$6,'Greenhouse Gas Costs Avoided'!$A$2:$I$32,9,FALSE)</f>
        <v>7.1502249295408609</v>
      </c>
      <c r="BH84" s="21">
        <f ca="1">AD84*VLOOKUP(BH$6,'Greenhouse Gas Costs Avoided'!$A$2:$I$32,9,FALSE)</f>
        <v>7.2417268939042723</v>
      </c>
      <c r="BI84" s="21">
        <f ca="1">AE84*VLOOKUP(BI$6,'Greenhouse Gas Costs Avoided'!$A$2:$I$32,9,FALSE)</f>
        <v>7.3332288582676846</v>
      </c>
      <c r="BJ84" s="21">
        <f ca="1">AF84*VLOOKUP(BJ$6,'Greenhouse Gas Costs Avoided'!$A$2:$I$32,9,FALSE)</f>
        <v>7.424730822631096</v>
      </c>
      <c r="BK84" s="22">
        <f ca="1">AG84*VLOOKUP(BK$6,'Greenhouse Gas Costs Avoided'!$A$2:$I$32,9,FALSE)</f>
        <v>7.5162327869945065</v>
      </c>
    </row>
    <row r="85" spans="1:63" x14ac:dyDescent="0.35">
      <c r="A85" s="11">
        <v>79</v>
      </c>
      <c r="B85" s="12">
        <f t="shared" ca="1" si="2"/>
        <v>3</v>
      </c>
      <c r="C85" s="13">
        <f t="shared" ca="1" si="3"/>
        <v>2023</v>
      </c>
      <c r="E85" s="20">
        <f ca="1">IF(E$6&lt;$C85,0,VLOOKUP(E$6,'MonteCarlo Policy Paths'!$A$2:$I$31,'Monte Carlo_WA Complance Price'!$B85+1,FALSE))</f>
        <v>0</v>
      </c>
      <c r="F85" s="21">
        <f ca="1">IF(F$6&lt;$C85,0,VLOOKUP(F$6,'MonteCarlo Policy Paths'!$A$2:$I$31,'Monte Carlo_WA Complance Price'!$B85+1,FALSE))</f>
        <v>82.346532180449415</v>
      </c>
      <c r="G85" s="21">
        <f ca="1">IF(G$6&lt;$C85,0,VLOOKUP(G$6,'MonteCarlo Policy Paths'!$A$2:$I$31,'Monte Carlo_WA Complance Price'!$B85+1,FALSE))</f>
        <v>84.002844861871253</v>
      </c>
      <c r="H85" s="21">
        <f ca="1">IF(H$6&lt;$C85,0,VLOOKUP(H$6,'MonteCarlo Policy Paths'!$A$2:$I$31,'Monte Carlo_WA Complance Price'!$B85+1,FALSE))</f>
        <v>85.659157543293105</v>
      </c>
      <c r="I85" s="21">
        <f ca="1">IF(I$6&lt;$C85,0,VLOOKUP(I$6,'MonteCarlo Policy Paths'!$A$2:$I$31,'Monte Carlo_WA Complance Price'!$B85+1,FALSE))</f>
        <v>86.918851036576825</v>
      </c>
      <c r="J85" s="21">
        <f ca="1">IF(J$6&lt;$C85,0,VLOOKUP(J$6,'MonteCarlo Policy Paths'!$A$2:$I$31,'Monte Carlo_WA Complance Price'!$B85+1,FALSE))</f>
        <v>88.178544529860531</v>
      </c>
      <c r="K85" s="21">
        <f ca="1">IF(K$6&lt;$C85,0,VLOOKUP(K$6,'MonteCarlo Policy Paths'!$A$2:$I$31,'Monte Carlo_WA Complance Price'!$B85+1,FALSE))</f>
        <v>89.438238023144251</v>
      </c>
      <c r="L85" s="21">
        <f ca="1">IF(L$6&lt;$C85,0,VLOOKUP(L$6,'MonteCarlo Policy Paths'!$A$2:$I$31,'Monte Carlo_WA Complance Price'!$B85+1,FALSE))</f>
        <v>90.697931516427971</v>
      </c>
      <c r="M85" s="21">
        <f ca="1">IF(M$6&lt;$C85,0,VLOOKUP(M$6,'MonteCarlo Policy Paths'!$A$2:$I$31,'Monte Carlo_WA Complance Price'!$B85+1,FALSE))</f>
        <v>91.95762500971172</v>
      </c>
      <c r="N85" s="21">
        <f ca="1">IF(N$6&lt;$C85,0,VLOOKUP(N$6,'MonteCarlo Policy Paths'!$A$2:$I$31,'Monte Carlo_WA Complance Price'!$B85+1,FALSE))</f>
        <v>93.21731850299544</v>
      </c>
      <c r="O85" s="21">
        <f ca="1">IF(O$6&lt;$C85,0,VLOOKUP(O$6,'MonteCarlo Policy Paths'!$A$2:$I$31,'Monte Carlo_WA Complance Price'!$B85+1,FALSE))</f>
        <v>94.47701199627916</v>
      </c>
      <c r="P85" s="21">
        <f ca="1">IF(P$6&lt;$C85,0,VLOOKUP(P$6,'MonteCarlo Policy Paths'!$A$2:$I$31,'Monte Carlo_WA Complance Price'!$B85+1,FALSE))</f>
        <v>95.73670548956288</v>
      </c>
      <c r="Q85" s="21">
        <f ca="1">IF(Q$6&lt;$C85,0,VLOOKUP(Q$6,'MonteCarlo Policy Paths'!$A$2:$I$31,'Monte Carlo_WA Complance Price'!$B85+1,FALSE))</f>
        <v>96.996398982846586</v>
      </c>
      <c r="R85" s="21">
        <f ca="1">IF(R$6&lt;$C85,0,VLOOKUP(R$6,'MonteCarlo Policy Paths'!$A$2:$I$31,'Monte Carlo_WA Complance Price'!$B85+1,FALSE))</f>
        <v>101.49317720655506</v>
      </c>
      <c r="S85" s="21">
        <f ca="1">IF(S$6&lt;$C85,0,VLOOKUP(S$6,'MonteCarlo Policy Paths'!$A$2:$I$31,'Monte Carlo_WA Complance Price'!$B85+1,FALSE))</f>
        <v>104.21949379267882</v>
      </c>
      <c r="T85" s="21">
        <f ca="1">IF(T$6&lt;$C85,0,VLOOKUP(T$6,'MonteCarlo Policy Paths'!$A$2:$I$31,'Monte Carlo_WA Complance Price'!$B85+1,FALSE))</f>
        <v>107.03810370059369</v>
      </c>
      <c r="U85" s="21">
        <f ca="1">IF(U$6&lt;$C85,0,VLOOKUP(U$6,'MonteCarlo Policy Paths'!$A$2:$I$31,'Monte Carlo_WA Complance Price'!$B85+1,FALSE))</f>
        <v>109.92690053835344</v>
      </c>
      <c r="V85" s="21">
        <f ca="1">IF(V$6&lt;$C85,0,VLOOKUP(V$6,'MonteCarlo Policy Paths'!$A$2:$I$31,'Monte Carlo_WA Complance Price'!$B85+1,FALSE))</f>
        <v>112.89757853003228</v>
      </c>
      <c r="W85" s="21">
        <f ca="1">IF(W$6&lt;$C85,0,VLOOKUP(W$6,'MonteCarlo Policy Paths'!$A$2:$I$31,'Monte Carlo_WA Complance Price'!$B85+1,FALSE))</f>
        <v>115.91943874780665</v>
      </c>
      <c r="X85" s="21">
        <f ca="1">IF(X$6&lt;$C85,0,VLOOKUP(X$6,'MonteCarlo Policy Paths'!$A$2:$I$31,'Monte Carlo_WA Complance Price'!$B85+1,FALSE))</f>
        <v>119.06733931122673</v>
      </c>
      <c r="Y85" s="21">
        <f ca="1">IF(Y$6&lt;$C85,0,VLOOKUP(Y$6,'MonteCarlo Policy Paths'!$A$2:$I$31,'Monte Carlo_WA Complance Price'!$B85+1,FALSE))</f>
        <v>122.25496395468721</v>
      </c>
      <c r="Z85" s="21">
        <f ca="1">IF(Z$6&lt;$C85,0,VLOOKUP(Z$6,'MonteCarlo Policy Paths'!$A$2:$I$31,'Monte Carlo_WA Complance Price'!$B85+1,FALSE))</f>
        <v>125.4992630232488</v>
      </c>
      <c r="AA85" s="21">
        <f ca="1">IF(AA$6&lt;$C85,0,VLOOKUP(AA$6,'MonteCarlo Policy Paths'!$A$2:$I$31,'Monte Carlo_WA Complance Price'!$B85+1,FALSE))</f>
        <v>128.82380079097237</v>
      </c>
      <c r="AB85" s="21">
        <f ca="1">IF(AB$6&lt;$C85,0,VLOOKUP(AB$6,'MonteCarlo Policy Paths'!$A$2:$I$31,'Monte Carlo_WA Complance Price'!$B85+1,FALSE))</f>
        <v>132.24028719953677</v>
      </c>
      <c r="AC85" s="21">
        <f ca="1">IF(AC$6&lt;$C85,0,VLOOKUP(AC$6,'MonteCarlo Policy Paths'!$A$2:$I$31,'Monte Carlo_WA Complance Price'!$B85+1,FALSE))</f>
        <v>135.74155640209787</v>
      </c>
      <c r="AD85" s="21">
        <f ca="1">IF(AD$6&lt;$C85,0,VLOOKUP(AD$6,'MonteCarlo Policy Paths'!$A$2:$I$31,'Monte Carlo_WA Complance Price'!$B85+1,FALSE))</f>
        <v>139.32654413598658</v>
      </c>
      <c r="AE85" s="21">
        <f ca="1">IF(AE$6&lt;$C85,0,VLOOKUP(AE$6,'MonteCarlo Policy Paths'!$A$2:$I$31,'Monte Carlo_WA Complance Price'!$B85+1,FALSE))</f>
        <v>142.9856742986068</v>
      </c>
      <c r="AF85" s="21">
        <f ca="1">IF(AF$6&lt;$C85,0,VLOOKUP(AF$6,'MonteCarlo Policy Paths'!$A$2:$I$31,'Monte Carlo_WA Complance Price'!$B85+1,FALSE))</f>
        <v>146.72361540812219</v>
      </c>
      <c r="AG85" s="22">
        <f ca="1">IF(AG$6&lt;$C85,0,VLOOKUP(AG$6,'MonteCarlo Policy Paths'!$A$2:$I$31,'Monte Carlo_WA Complance Price'!$B85+1,FALSE))</f>
        <v>150.52284977717397</v>
      </c>
      <c r="AI85" s="20">
        <f ca="1">E85*VLOOKUP(AI$6,'Greenhouse Gas Costs Avoided'!$A$2:$I$32,9,FALSE)</f>
        <v>0</v>
      </c>
      <c r="AJ85" s="21">
        <f ca="1">F85*VLOOKUP(AJ$6,'Greenhouse Gas Costs Avoided'!$A$2:$I$32,9,FALSE)</f>
        <v>5.2166744805659615</v>
      </c>
      <c r="AK85" s="21">
        <f ca="1">G85*VLOOKUP(AK$6,'Greenhouse Gas Costs Avoided'!$A$2:$I$32,9,FALSE)</f>
        <v>5.3216023247413169</v>
      </c>
      <c r="AL85" s="21">
        <f ca="1">H85*VLOOKUP(AL$6,'Greenhouse Gas Costs Avoided'!$A$2:$I$32,9,FALSE)</f>
        <v>5.4265301689166732</v>
      </c>
      <c r="AM85" s="21">
        <f ca="1">I85*VLOOKUP(AM$6,'Greenhouse Gas Costs Avoided'!$A$2:$I$32,9,FALSE)</f>
        <v>5.5063320831654474</v>
      </c>
      <c r="AN85" s="21">
        <f ca="1">J85*VLOOKUP(AN$6,'Greenhouse Gas Costs Avoided'!$A$2:$I$32,9,FALSE)</f>
        <v>5.5861339974142208</v>
      </c>
      <c r="AO85" s="21">
        <f ca="1">K85*VLOOKUP(AO$6,'Greenhouse Gas Costs Avoided'!$A$2:$I$32,9,FALSE)</f>
        <v>5.665935911662995</v>
      </c>
      <c r="AP85" s="21">
        <f ca="1">L85*VLOOKUP(AP$6,'Greenhouse Gas Costs Avoided'!$A$2:$I$32,9,FALSE)</f>
        <v>5.7457378259117702</v>
      </c>
      <c r="AQ85" s="21">
        <f ca="1">M85*VLOOKUP(AQ$6,'Greenhouse Gas Costs Avoided'!$A$2:$I$32,9,FALSE)</f>
        <v>5.8255397401605462</v>
      </c>
      <c r="AR85" s="21">
        <f ca="1">N85*VLOOKUP(AR$6,'Greenhouse Gas Costs Avoided'!$A$2:$I$32,9,FALSE)</f>
        <v>5.9053416544093205</v>
      </c>
      <c r="AS85" s="21">
        <f ca="1">O85*VLOOKUP(AS$6,'Greenhouse Gas Costs Avoided'!$A$2:$I$32,9,FALSE)</f>
        <v>5.9851435686580947</v>
      </c>
      <c r="AT85" s="21">
        <f ca="1">P85*VLOOKUP(AT$6,'Greenhouse Gas Costs Avoided'!$A$2:$I$32,9,FALSE)</f>
        <v>6.0649454829068699</v>
      </c>
      <c r="AU85" s="21">
        <f ca="1">Q85*VLOOKUP(AU$6,'Greenhouse Gas Costs Avoided'!$A$2:$I$32,9,FALSE)</f>
        <v>6.1447473971556432</v>
      </c>
      <c r="AV85" s="21">
        <f ca="1">R85*VLOOKUP(AV$6,'Greenhouse Gas Costs Avoided'!$A$2:$I$32,9,FALSE)</f>
        <v>6.4296194808152167</v>
      </c>
      <c r="AW85" s="21">
        <f ca="1">S85*VLOOKUP(AW$6,'Greenhouse Gas Costs Avoided'!$A$2:$I$32,9,FALSE)</f>
        <v>6.6023323538917609</v>
      </c>
      <c r="AX85" s="21">
        <f ca="1">T85*VLOOKUP(AX$6,'Greenhouse Gas Costs Avoided'!$A$2:$I$32,9,FALSE)</f>
        <v>6.7808920331878957</v>
      </c>
      <c r="AY85" s="21">
        <f ca="1">U85*VLOOKUP(AY$6,'Greenhouse Gas Costs Avoided'!$A$2:$I$32,9,FALSE)</f>
        <v>6.9638980729572149</v>
      </c>
      <c r="AZ85" s="21">
        <f ca="1">V85*VLOOKUP(AZ$6,'Greenhouse Gas Costs Avoided'!$A$2:$I$32,9,FALSE)</f>
        <v>7.1520913053717949</v>
      </c>
      <c r="BA85" s="21">
        <f ca="1">W85*VLOOKUP(BA$6,'Greenhouse Gas Costs Avoided'!$A$2:$I$32,9,FALSE)</f>
        <v>7.3435269452765404</v>
      </c>
      <c r="BB85" s="21">
        <f ca="1">X85*VLOOKUP(BB$6,'Greenhouse Gas Costs Avoided'!$A$2:$I$32,9,FALSE)</f>
        <v>7.5429472742415475</v>
      </c>
      <c r="BC85" s="21">
        <f ca="1">Y85*VLOOKUP(BC$6,'Greenhouse Gas Costs Avoided'!$A$2:$I$32,9,FALSE)</f>
        <v>7.744884134129272</v>
      </c>
      <c r="BD85" s="21">
        <f ca="1">Z85*VLOOKUP(BD$6,'Greenhouse Gas Costs Avoided'!$A$2:$I$32,9,FALSE)</f>
        <v>7.950411333759269</v>
      </c>
      <c r="BE85" s="21">
        <f ca="1">AA85*VLOOKUP(BE$6,'Greenhouse Gas Costs Avoided'!$A$2:$I$32,9,FALSE)</f>
        <v>8.161021676093501</v>
      </c>
      <c r="BF85" s="21">
        <f ca="1">AB85*VLOOKUP(BF$6,'Greenhouse Gas Costs Avoided'!$A$2:$I$32,9,FALSE)</f>
        <v>8.3774569890184303</v>
      </c>
      <c r="BG85" s="21">
        <f ca="1">AC85*VLOOKUP(BG$6,'Greenhouse Gas Costs Avoided'!$A$2:$I$32,9,FALSE)</f>
        <v>8.5992633142510115</v>
      </c>
      <c r="BH85" s="21">
        <f ca="1">AD85*VLOOKUP(BH$6,'Greenhouse Gas Costs Avoided'!$A$2:$I$32,9,FALSE)</f>
        <v>8.8263732304711304</v>
      </c>
      <c r="BI85" s="21">
        <f ca="1">AE85*VLOOKUP(BI$6,'Greenhouse Gas Costs Avoided'!$A$2:$I$32,9,FALSE)</f>
        <v>9.05818008905967</v>
      </c>
      <c r="BJ85" s="21">
        <f ca="1">AF85*VLOOKUP(BJ$6,'Greenhouse Gas Costs Avoided'!$A$2:$I$32,9,FALSE)</f>
        <v>9.2949796418706736</v>
      </c>
      <c r="BK85" s="22">
        <f ca="1">AG85*VLOOKUP(BK$6,'Greenhouse Gas Costs Avoided'!$A$2:$I$32,9,FALSE)</f>
        <v>9.5356621388007277</v>
      </c>
    </row>
    <row r="86" spans="1:63" x14ac:dyDescent="0.35">
      <c r="A86" s="11">
        <v>80</v>
      </c>
      <c r="B86" s="12">
        <f t="shared" ca="1" si="2"/>
        <v>5</v>
      </c>
      <c r="C86" s="13">
        <f t="shared" ca="1" si="3"/>
        <v>2023</v>
      </c>
      <c r="E86" s="20">
        <f ca="1">IF(E$6&lt;$C86,0,VLOOKUP(E$6,'MonteCarlo Policy Paths'!$A$2:$I$31,'Monte Carlo_WA Complance Price'!$B86+1,FALSE))</f>
        <v>0</v>
      </c>
      <c r="F86" s="21">
        <f ca="1">IF(F$6&lt;$C86,0,VLOOKUP(F$6,'MonteCarlo Policy Paths'!$A$2:$I$31,'Monte Carlo_WA Complance Price'!$B86+1,FALSE))</f>
        <v>82.346532180449415</v>
      </c>
      <c r="G86" s="21">
        <f ca="1">IF(G$6&lt;$C86,0,VLOOKUP(G$6,'MonteCarlo Policy Paths'!$A$2:$I$31,'Monte Carlo_WA Complance Price'!$B86+1,FALSE))</f>
        <v>84.002844861871253</v>
      </c>
      <c r="H86" s="21">
        <f ca="1">IF(H$6&lt;$C86,0,VLOOKUP(H$6,'MonteCarlo Policy Paths'!$A$2:$I$31,'Monte Carlo_WA Complance Price'!$B86+1,FALSE))</f>
        <v>85.659157543293105</v>
      </c>
      <c r="I86" s="21">
        <f ca="1">IF(I$6&lt;$C86,0,VLOOKUP(I$6,'MonteCarlo Policy Paths'!$A$2:$I$31,'Monte Carlo_WA Complance Price'!$B86+1,FALSE))</f>
        <v>86.918851036576825</v>
      </c>
      <c r="J86" s="21">
        <f ca="1">IF(J$6&lt;$C86,0,VLOOKUP(J$6,'MonteCarlo Policy Paths'!$A$2:$I$31,'Monte Carlo_WA Complance Price'!$B86+1,FALSE))</f>
        <v>88.178544529860531</v>
      </c>
      <c r="K86" s="21">
        <f ca="1">IF(K$6&lt;$C86,0,VLOOKUP(K$6,'MonteCarlo Policy Paths'!$A$2:$I$31,'Monte Carlo_WA Complance Price'!$B86+1,FALSE))</f>
        <v>89.438238023144251</v>
      </c>
      <c r="L86" s="21">
        <f ca="1">IF(L$6&lt;$C86,0,VLOOKUP(L$6,'MonteCarlo Policy Paths'!$A$2:$I$31,'Monte Carlo_WA Complance Price'!$B86+1,FALSE))</f>
        <v>90.697931516427971</v>
      </c>
      <c r="M86" s="21">
        <f ca="1">IF(M$6&lt;$C86,0,VLOOKUP(M$6,'MonteCarlo Policy Paths'!$A$2:$I$31,'Monte Carlo_WA Complance Price'!$B86+1,FALSE))</f>
        <v>91.95762500971172</v>
      </c>
      <c r="N86" s="21">
        <f ca="1">IF(N$6&lt;$C86,0,VLOOKUP(N$6,'MonteCarlo Policy Paths'!$A$2:$I$31,'Monte Carlo_WA Complance Price'!$B86+1,FALSE))</f>
        <v>93.21731850299544</v>
      </c>
      <c r="O86" s="21">
        <f ca="1">IF(O$6&lt;$C86,0,VLOOKUP(O$6,'MonteCarlo Policy Paths'!$A$2:$I$31,'Monte Carlo_WA Complance Price'!$B86+1,FALSE))</f>
        <v>94.47701199627916</v>
      </c>
      <c r="P86" s="21">
        <f ca="1">IF(P$6&lt;$C86,0,VLOOKUP(P$6,'MonteCarlo Policy Paths'!$A$2:$I$31,'Monte Carlo_WA Complance Price'!$B86+1,FALSE))</f>
        <v>95.73670548956288</v>
      </c>
      <c r="Q86" s="21">
        <f ca="1">IF(Q$6&lt;$C86,0,VLOOKUP(Q$6,'MonteCarlo Policy Paths'!$A$2:$I$31,'Monte Carlo_WA Complance Price'!$B86+1,FALSE))</f>
        <v>96.996398982846586</v>
      </c>
      <c r="R86" s="21">
        <f ca="1">IF(R$6&lt;$C86,0,VLOOKUP(R$6,'MonteCarlo Policy Paths'!$A$2:$I$31,'Monte Carlo_WA Complance Price'!$B86+1,FALSE))</f>
        <v>99.874634841342697</v>
      </c>
      <c r="S86" s="21">
        <f ca="1">IF(S$6&lt;$C86,0,VLOOKUP(S$6,'MonteCarlo Policy Paths'!$A$2:$I$31,'Monte Carlo_WA Complance Price'!$B86+1,FALSE))</f>
        <v>101.93553668931256</v>
      </c>
      <c r="T86" s="21">
        <f ca="1">IF(T$6&lt;$C86,0,VLOOKUP(T$6,'MonteCarlo Policy Paths'!$A$2:$I$31,'Monte Carlo_WA Complance Price'!$B86+1,FALSE))</f>
        <v>104.04258519817796</v>
      </c>
      <c r="U86" s="21">
        <f ca="1">IF(U$6&lt;$C86,0,VLOOKUP(U$6,'MonteCarlo Policy Paths'!$A$2:$I$31,'Monte Carlo_WA Complance Price'!$B86+1,FALSE))</f>
        <v>106.18472717196582</v>
      </c>
      <c r="V86" s="21">
        <f ca="1">IF(V$6&lt;$C86,0,VLOOKUP(V$6,'MonteCarlo Policy Paths'!$A$2:$I$31,'Monte Carlo_WA Complance Price'!$B86+1,FALSE))</f>
        <v>108.36780972271322</v>
      </c>
      <c r="W86" s="21">
        <f ca="1">IF(W$6&lt;$C86,0,VLOOKUP(W$6,'MonteCarlo Policy Paths'!$A$2:$I$31,'Monte Carlo_WA Complance Price'!$B86+1,FALSE))</f>
        <v>110.57648338650839</v>
      </c>
      <c r="X86" s="21">
        <f ca="1">IF(X$6&lt;$C86,0,VLOOKUP(X$6,'MonteCarlo Policy Paths'!$A$2:$I$31,'Monte Carlo_WA Complance Price'!$B86+1,FALSE))</f>
        <v>112.7694544213079</v>
      </c>
      <c r="Y86" s="21">
        <f ca="1">IF(Y$6&lt;$C86,0,VLOOKUP(Y$6,'MonteCarlo Policy Paths'!$A$2:$I$31,'Monte Carlo_WA Complance Price'!$B86+1,FALSE))</f>
        <v>114.98228749612761</v>
      </c>
      <c r="Z86" s="21">
        <f ca="1">IF(Z$6&lt;$C86,0,VLOOKUP(Z$6,'MonteCarlo Policy Paths'!$A$2:$I$31,'Monte Carlo_WA Complance Price'!$B86+1,FALSE))</f>
        <v>117.22345778349788</v>
      </c>
      <c r="AA86" s="21">
        <f ca="1">IF(AA$6&lt;$C86,0,VLOOKUP(AA$6,'MonteCarlo Policy Paths'!$A$2:$I$31,'Monte Carlo_WA Complance Price'!$B86+1,FALSE))</f>
        <v>119.50474742044912</v>
      </c>
      <c r="AB86" s="21">
        <f ca="1">IF(AB$6&lt;$C86,0,VLOOKUP(AB$6,'MonteCarlo Policy Paths'!$A$2:$I$31,'Monte Carlo_WA Complance Price'!$B86+1,FALSE))</f>
        <v>121.83201137782079</v>
      </c>
      <c r="AC86" s="21">
        <f ca="1">IF(AC$6&lt;$C86,0,VLOOKUP(AC$6,'MonteCarlo Policy Paths'!$A$2:$I$31,'Monte Carlo_WA Complance Price'!$B86+1,FALSE))</f>
        <v>124.30483685770574</v>
      </c>
      <c r="AD86" s="21">
        <f ca="1">IF(AD$6&lt;$C86,0,VLOOKUP(AD$6,'MonteCarlo Policy Paths'!$A$2:$I$31,'Monte Carlo_WA Complance Price'!$B86+1,FALSE))</f>
        <v>126.81952160325447</v>
      </c>
      <c r="AE86" s="21">
        <f ca="1">IF(AE$6&lt;$C86,0,VLOOKUP(AE$6,'MonteCarlo Policy Paths'!$A$2:$I$31,'Monte Carlo_WA Complance Price'!$B86+1,FALSE))</f>
        <v>129.37127756316897</v>
      </c>
      <c r="AF86" s="21">
        <f ca="1">IF(AF$6&lt;$C86,0,VLOOKUP(AF$6,'MonteCarlo Policy Paths'!$A$2:$I$31,'Monte Carlo_WA Complance Price'!$B86+1,FALSE))</f>
        <v>131.96243899653103</v>
      </c>
      <c r="AG86" s="22">
        <f ca="1">IF(AG$6&lt;$C86,0,VLOOKUP(AG$6,'MonteCarlo Policy Paths'!$A$2:$I$31,'Monte Carlo_WA Complance Price'!$B86+1,FALSE))</f>
        <v>135.47056479945655</v>
      </c>
      <c r="AI86" s="20">
        <f ca="1">E86*VLOOKUP(AI$6,'Greenhouse Gas Costs Avoided'!$A$2:$I$32,9,FALSE)</f>
        <v>0</v>
      </c>
      <c r="AJ86" s="21">
        <f ca="1">F86*VLOOKUP(AJ$6,'Greenhouse Gas Costs Avoided'!$A$2:$I$32,9,FALSE)</f>
        <v>5.2166744805659615</v>
      </c>
      <c r="AK86" s="21">
        <f ca="1">G86*VLOOKUP(AK$6,'Greenhouse Gas Costs Avoided'!$A$2:$I$32,9,FALSE)</f>
        <v>5.3216023247413169</v>
      </c>
      <c r="AL86" s="21">
        <f ca="1">H86*VLOOKUP(AL$6,'Greenhouse Gas Costs Avoided'!$A$2:$I$32,9,FALSE)</f>
        <v>5.4265301689166732</v>
      </c>
      <c r="AM86" s="21">
        <f ca="1">I86*VLOOKUP(AM$6,'Greenhouse Gas Costs Avoided'!$A$2:$I$32,9,FALSE)</f>
        <v>5.5063320831654474</v>
      </c>
      <c r="AN86" s="21">
        <f ca="1">J86*VLOOKUP(AN$6,'Greenhouse Gas Costs Avoided'!$A$2:$I$32,9,FALSE)</f>
        <v>5.5861339974142208</v>
      </c>
      <c r="AO86" s="21">
        <f ca="1">K86*VLOOKUP(AO$6,'Greenhouse Gas Costs Avoided'!$A$2:$I$32,9,FALSE)</f>
        <v>5.665935911662995</v>
      </c>
      <c r="AP86" s="21">
        <f ca="1">L86*VLOOKUP(AP$6,'Greenhouse Gas Costs Avoided'!$A$2:$I$32,9,FALSE)</f>
        <v>5.7457378259117702</v>
      </c>
      <c r="AQ86" s="21">
        <f ca="1">M86*VLOOKUP(AQ$6,'Greenhouse Gas Costs Avoided'!$A$2:$I$32,9,FALSE)</f>
        <v>5.8255397401605462</v>
      </c>
      <c r="AR86" s="21">
        <f ca="1">N86*VLOOKUP(AR$6,'Greenhouse Gas Costs Avoided'!$A$2:$I$32,9,FALSE)</f>
        <v>5.9053416544093205</v>
      </c>
      <c r="AS86" s="21">
        <f ca="1">O86*VLOOKUP(AS$6,'Greenhouse Gas Costs Avoided'!$A$2:$I$32,9,FALSE)</f>
        <v>5.9851435686580947</v>
      </c>
      <c r="AT86" s="21">
        <f ca="1">P86*VLOOKUP(AT$6,'Greenhouse Gas Costs Avoided'!$A$2:$I$32,9,FALSE)</f>
        <v>6.0649454829068699</v>
      </c>
      <c r="AU86" s="21">
        <f ca="1">Q86*VLOOKUP(AU$6,'Greenhouse Gas Costs Avoided'!$A$2:$I$32,9,FALSE)</f>
        <v>6.1447473971556432</v>
      </c>
      <c r="AV86" s="21">
        <f ca="1">R86*VLOOKUP(AV$6,'Greenhouse Gas Costs Avoided'!$A$2:$I$32,9,FALSE)</f>
        <v>6.327084396109818</v>
      </c>
      <c r="AW86" s="21">
        <f ca="1">S86*VLOOKUP(AW$6,'Greenhouse Gas Costs Avoided'!$A$2:$I$32,9,FALSE)</f>
        <v>6.4576430704410743</v>
      </c>
      <c r="AX86" s="21">
        <f ca="1">T86*VLOOKUP(AX$6,'Greenhouse Gas Costs Avoided'!$A$2:$I$32,9,FALSE)</f>
        <v>6.5911251478821242</v>
      </c>
      <c r="AY86" s="21">
        <f ca="1">U86*VLOOKUP(AY$6,'Greenhouse Gas Costs Avoided'!$A$2:$I$32,9,FALSE)</f>
        <v>6.7268304055597685</v>
      </c>
      <c r="AZ86" s="21">
        <f ca="1">V86*VLOOKUP(AZ$6,'Greenhouse Gas Costs Avoided'!$A$2:$I$32,9,FALSE)</f>
        <v>6.8651292595600424</v>
      </c>
      <c r="BA86" s="21">
        <f ca="1">W86*VLOOKUP(BA$6,'Greenhouse Gas Costs Avoided'!$A$2:$I$32,9,FALSE)</f>
        <v>7.0050493173053994</v>
      </c>
      <c r="BB86" s="21">
        <f ca="1">X86*VLOOKUP(BB$6,'Greenhouse Gas Costs Avoided'!$A$2:$I$32,9,FALSE)</f>
        <v>7.1439746093722221</v>
      </c>
      <c r="BC86" s="21">
        <f ca="1">Y86*VLOOKUP(BC$6,'Greenhouse Gas Costs Avoided'!$A$2:$I$32,9,FALSE)</f>
        <v>7.2841581669004034</v>
      </c>
      <c r="BD86" s="21">
        <f ca="1">Z86*VLOOKUP(BD$6,'Greenhouse Gas Costs Avoided'!$A$2:$I$32,9,FALSE)</f>
        <v>7.426136894299721</v>
      </c>
      <c r="BE86" s="21">
        <f ca="1">AA86*VLOOKUP(BE$6,'Greenhouse Gas Costs Avoided'!$A$2:$I$32,9,FALSE)</f>
        <v>7.5706571930511553</v>
      </c>
      <c r="BF86" s="21">
        <f ca="1">AB86*VLOOKUP(BF$6,'Greenhouse Gas Costs Avoided'!$A$2:$I$32,9,FALSE)</f>
        <v>7.7180899770979394</v>
      </c>
      <c r="BG86" s="21">
        <f ca="1">AC86*VLOOKUP(BG$6,'Greenhouse Gas Costs Avoided'!$A$2:$I$32,9,FALSE)</f>
        <v>7.8747441218959366</v>
      </c>
      <c r="BH86" s="21">
        <f ca="1">AD86*VLOOKUP(BH$6,'Greenhouse Gas Costs Avoided'!$A$2:$I$32,9,FALSE)</f>
        <v>8.0340500621877027</v>
      </c>
      <c r="BI86" s="21">
        <f ca="1">AE86*VLOOKUP(BI$6,'Greenhouse Gas Costs Avoided'!$A$2:$I$32,9,FALSE)</f>
        <v>8.1957044736636782</v>
      </c>
      <c r="BJ86" s="21">
        <f ca="1">AF86*VLOOKUP(BJ$6,'Greenhouse Gas Costs Avoided'!$A$2:$I$32,9,FALSE)</f>
        <v>8.3598552322508848</v>
      </c>
      <c r="BK86" s="22">
        <f ca="1">AG86*VLOOKUP(BK$6,'Greenhouse Gas Costs Avoided'!$A$2:$I$32,9,FALSE)</f>
        <v>8.5820959249206545</v>
      </c>
    </row>
    <row r="87" spans="1:63" x14ac:dyDescent="0.35">
      <c r="A87" s="11">
        <v>81</v>
      </c>
      <c r="B87" s="12">
        <f t="shared" ca="1" si="2"/>
        <v>1</v>
      </c>
      <c r="C87" s="13">
        <f t="shared" ca="1" si="3"/>
        <v>2023</v>
      </c>
      <c r="E87" s="20">
        <f ca="1">IF(E$6&lt;$C87,0,VLOOKUP(E$6,'MonteCarlo Policy Paths'!$A$2:$I$31,'Monte Carlo_WA Complance Price'!$B87+1,FALSE))</f>
        <v>0</v>
      </c>
      <c r="F87" s="21">
        <f ca="1">IF(F$6&lt;$C87,0,VLOOKUP(F$6,'MonteCarlo Policy Paths'!$A$2:$I$31,'Monte Carlo_WA Complance Price'!$B87+1,FALSE))</f>
        <v>82.346532180449415</v>
      </c>
      <c r="G87" s="21">
        <f ca="1">IF(G$6&lt;$C87,0,VLOOKUP(G$6,'MonteCarlo Policy Paths'!$A$2:$I$31,'Monte Carlo_WA Complance Price'!$B87+1,FALSE))</f>
        <v>84.002844861871253</v>
      </c>
      <c r="H87" s="21">
        <f ca="1">IF(H$6&lt;$C87,0,VLOOKUP(H$6,'MonteCarlo Policy Paths'!$A$2:$I$31,'Monte Carlo_WA Complance Price'!$B87+1,FALSE))</f>
        <v>85.659157543293105</v>
      </c>
      <c r="I87" s="21">
        <f ca="1">IF(I$6&lt;$C87,0,VLOOKUP(I$6,'MonteCarlo Policy Paths'!$A$2:$I$31,'Monte Carlo_WA Complance Price'!$B87+1,FALSE))</f>
        <v>86.918851036576825</v>
      </c>
      <c r="J87" s="21">
        <f ca="1">IF(J$6&lt;$C87,0,VLOOKUP(J$6,'MonteCarlo Policy Paths'!$A$2:$I$31,'Monte Carlo_WA Complance Price'!$B87+1,FALSE))</f>
        <v>88.178544529860531</v>
      </c>
      <c r="K87" s="21">
        <f ca="1">IF(K$6&lt;$C87,0,VLOOKUP(K$6,'MonteCarlo Policy Paths'!$A$2:$I$31,'Monte Carlo_WA Complance Price'!$B87+1,FALSE))</f>
        <v>89.438238023144251</v>
      </c>
      <c r="L87" s="21">
        <f ca="1">IF(L$6&lt;$C87,0,VLOOKUP(L$6,'MonteCarlo Policy Paths'!$A$2:$I$31,'Monte Carlo_WA Complance Price'!$B87+1,FALSE))</f>
        <v>90.697931516427971</v>
      </c>
      <c r="M87" s="21">
        <f ca="1">IF(M$6&lt;$C87,0,VLOOKUP(M$6,'MonteCarlo Policy Paths'!$A$2:$I$31,'Monte Carlo_WA Complance Price'!$B87+1,FALSE))</f>
        <v>91.95762500971172</v>
      </c>
      <c r="N87" s="21">
        <f ca="1">IF(N$6&lt;$C87,0,VLOOKUP(N$6,'MonteCarlo Policy Paths'!$A$2:$I$31,'Monte Carlo_WA Complance Price'!$B87+1,FALSE))</f>
        <v>93.21731850299544</v>
      </c>
      <c r="O87" s="21">
        <f ca="1">IF(O$6&lt;$C87,0,VLOOKUP(O$6,'MonteCarlo Policy Paths'!$A$2:$I$31,'Monte Carlo_WA Complance Price'!$B87+1,FALSE))</f>
        <v>94.47701199627916</v>
      </c>
      <c r="P87" s="21">
        <f ca="1">IF(P$6&lt;$C87,0,VLOOKUP(P$6,'MonteCarlo Policy Paths'!$A$2:$I$31,'Monte Carlo_WA Complance Price'!$B87+1,FALSE))</f>
        <v>95.73670548956288</v>
      </c>
      <c r="Q87" s="21">
        <f ca="1">IF(Q$6&lt;$C87,0,VLOOKUP(Q$6,'MonteCarlo Policy Paths'!$A$2:$I$31,'Monte Carlo_WA Complance Price'!$B87+1,FALSE))</f>
        <v>96.996398982846586</v>
      </c>
      <c r="R87" s="21">
        <f ca="1">IF(R$6&lt;$C87,0,VLOOKUP(R$6,'MonteCarlo Policy Paths'!$A$2:$I$31,'Monte Carlo_WA Complance Price'!$B87+1,FALSE))</f>
        <v>98.25609247613032</v>
      </c>
      <c r="S87" s="21">
        <f ca="1">IF(S$6&lt;$C87,0,VLOOKUP(S$6,'MonteCarlo Policy Paths'!$A$2:$I$31,'Monte Carlo_WA Complance Price'!$B87+1,FALSE))</f>
        <v>99.65157958594628</v>
      </c>
      <c r="T87" s="21">
        <f ca="1">IF(T$6&lt;$C87,0,VLOOKUP(T$6,'MonteCarlo Policy Paths'!$A$2:$I$31,'Monte Carlo_WA Complance Price'!$B87+1,FALSE))</f>
        <v>101.04706669576224</v>
      </c>
      <c r="U87" s="21">
        <f ca="1">IF(U$6&lt;$C87,0,VLOOKUP(U$6,'MonteCarlo Policy Paths'!$A$2:$I$31,'Monte Carlo_WA Complance Price'!$B87+1,FALSE))</f>
        <v>102.4425538055782</v>
      </c>
      <c r="V87" s="21">
        <f ca="1">IF(V$6&lt;$C87,0,VLOOKUP(V$6,'MonteCarlo Policy Paths'!$A$2:$I$31,'Monte Carlo_WA Complance Price'!$B87+1,FALSE))</f>
        <v>103.83804091539416</v>
      </c>
      <c r="W87" s="21">
        <f ca="1">IF(W$6&lt;$C87,0,VLOOKUP(W$6,'MonteCarlo Policy Paths'!$A$2:$I$31,'Monte Carlo_WA Complance Price'!$B87+1,FALSE))</f>
        <v>105.23352802521011</v>
      </c>
      <c r="X87" s="21">
        <f ca="1">IF(X$6&lt;$C87,0,VLOOKUP(X$6,'MonteCarlo Policy Paths'!$A$2:$I$31,'Monte Carlo_WA Complance Price'!$B87+1,FALSE))</f>
        <v>106.47156953138905</v>
      </c>
      <c r="Y87" s="21">
        <f ca="1">IF(Y$6&lt;$C87,0,VLOOKUP(Y$6,'MonteCarlo Policy Paths'!$A$2:$I$31,'Monte Carlo_WA Complance Price'!$B87+1,FALSE))</f>
        <v>107.709611037568</v>
      </c>
      <c r="Z87" s="21">
        <f ca="1">IF(Z$6&lt;$C87,0,VLOOKUP(Z$6,'MonteCarlo Policy Paths'!$A$2:$I$31,'Monte Carlo_WA Complance Price'!$B87+1,FALSE))</f>
        <v>108.94765254374694</v>
      </c>
      <c r="AA87" s="21">
        <f ca="1">IF(AA$6&lt;$C87,0,VLOOKUP(AA$6,'MonteCarlo Policy Paths'!$A$2:$I$31,'Monte Carlo_WA Complance Price'!$B87+1,FALSE))</f>
        <v>110.18569404992589</v>
      </c>
      <c r="AB87" s="21">
        <f ca="1">IF(AB$6&lt;$C87,0,VLOOKUP(AB$6,'MonteCarlo Policy Paths'!$A$2:$I$31,'Monte Carlo_WA Complance Price'!$B87+1,FALSE))</f>
        <v>111.42373555610482</v>
      </c>
      <c r="AC87" s="21">
        <f ca="1">IF(AC$6&lt;$C87,0,VLOOKUP(AC$6,'MonteCarlo Policy Paths'!$A$2:$I$31,'Monte Carlo_WA Complance Price'!$B87+1,FALSE))</f>
        <v>112.86811731331359</v>
      </c>
      <c r="AD87" s="21">
        <f ca="1">IF(AD$6&lt;$C87,0,VLOOKUP(AD$6,'MonteCarlo Policy Paths'!$A$2:$I$31,'Monte Carlo_WA Complance Price'!$B87+1,FALSE))</f>
        <v>114.31249907052236</v>
      </c>
      <c r="AE87" s="21">
        <f ca="1">IF(AE$6&lt;$C87,0,VLOOKUP(AE$6,'MonteCarlo Policy Paths'!$A$2:$I$31,'Monte Carlo_WA Complance Price'!$B87+1,FALSE))</f>
        <v>115.75688082773114</v>
      </c>
      <c r="AF87" s="21">
        <f ca="1">IF(AF$6&lt;$C87,0,VLOOKUP(AF$6,'MonteCarlo Policy Paths'!$A$2:$I$31,'Monte Carlo_WA Complance Price'!$B87+1,FALSE))</f>
        <v>117.20126258493991</v>
      </c>
      <c r="AG87" s="22">
        <f ca="1">IF(AG$6&lt;$C87,0,VLOOKUP(AG$6,'MonteCarlo Policy Paths'!$A$2:$I$31,'Monte Carlo_WA Complance Price'!$B87+1,FALSE))</f>
        <v>118.64564434214866</v>
      </c>
      <c r="AI87" s="20">
        <f ca="1">E87*VLOOKUP(AI$6,'Greenhouse Gas Costs Avoided'!$A$2:$I$32,9,FALSE)</f>
        <v>0</v>
      </c>
      <c r="AJ87" s="21">
        <f ca="1">F87*VLOOKUP(AJ$6,'Greenhouse Gas Costs Avoided'!$A$2:$I$32,9,FALSE)</f>
        <v>5.2166744805659615</v>
      </c>
      <c r="AK87" s="21">
        <f ca="1">G87*VLOOKUP(AK$6,'Greenhouse Gas Costs Avoided'!$A$2:$I$32,9,FALSE)</f>
        <v>5.3216023247413169</v>
      </c>
      <c r="AL87" s="21">
        <f ca="1">H87*VLOOKUP(AL$6,'Greenhouse Gas Costs Avoided'!$A$2:$I$32,9,FALSE)</f>
        <v>5.4265301689166732</v>
      </c>
      <c r="AM87" s="21">
        <f ca="1">I87*VLOOKUP(AM$6,'Greenhouse Gas Costs Avoided'!$A$2:$I$32,9,FALSE)</f>
        <v>5.5063320831654474</v>
      </c>
      <c r="AN87" s="21">
        <f ca="1">J87*VLOOKUP(AN$6,'Greenhouse Gas Costs Avoided'!$A$2:$I$32,9,FALSE)</f>
        <v>5.5861339974142208</v>
      </c>
      <c r="AO87" s="21">
        <f ca="1">K87*VLOOKUP(AO$6,'Greenhouse Gas Costs Avoided'!$A$2:$I$32,9,FALSE)</f>
        <v>5.665935911662995</v>
      </c>
      <c r="AP87" s="21">
        <f ca="1">L87*VLOOKUP(AP$6,'Greenhouse Gas Costs Avoided'!$A$2:$I$32,9,FALSE)</f>
        <v>5.7457378259117702</v>
      </c>
      <c r="AQ87" s="21">
        <f ca="1">M87*VLOOKUP(AQ$6,'Greenhouse Gas Costs Avoided'!$A$2:$I$32,9,FALSE)</f>
        <v>5.8255397401605462</v>
      </c>
      <c r="AR87" s="21">
        <f ca="1">N87*VLOOKUP(AR$6,'Greenhouse Gas Costs Avoided'!$A$2:$I$32,9,FALSE)</f>
        <v>5.9053416544093205</v>
      </c>
      <c r="AS87" s="21">
        <f ca="1">O87*VLOOKUP(AS$6,'Greenhouse Gas Costs Avoided'!$A$2:$I$32,9,FALSE)</f>
        <v>5.9851435686580947</v>
      </c>
      <c r="AT87" s="21">
        <f ca="1">P87*VLOOKUP(AT$6,'Greenhouse Gas Costs Avoided'!$A$2:$I$32,9,FALSE)</f>
        <v>6.0649454829068699</v>
      </c>
      <c r="AU87" s="21">
        <f ca="1">Q87*VLOOKUP(AU$6,'Greenhouse Gas Costs Avoided'!$A$2:$I$32,9,FALSE)</f>
        <v>6.1447473971556432</v>
      </c>
      <c r="AV87" s="21">
        <f ca="1">R87*VLOOKUP(AV$6,'Greenhouse Gas Costs Avoided'!$A$2:$I$32,9,FALSE)</f>
        <v>6.2245493114044184</v>
      </c>
      <c r="AW87" s="21">
        <f ca="1">S87*VLOOKUP(AW$6,'Greenhouse Gas Costs Avoided'!$A$2:$I$32,9,FALSE)</f>
        <v>6.312953786990386</v>
      </c>
      <c r="AX87" s="21">
        <f ca="1">T87*VLOOKUP(AX$6,'Greenhouse Gas Costs Avoided'!$A$2:$I$32,9,FALSE)</f>
        <v>6.4013582625763545</v>
      </c>
      <c r="AY87" s="21">
        <f ca="1">U87*VLOOKUP(AY$6,'Greenhouse Gas Costs Avoided'!$A$2:$I$32,9,FALSE)</f>
        <v>6.4897627381623222</v>
      </c>
      <c r="AZ87" s="21">
        <f ca="1">V87*VLOOKUP(AZ$6,'Greenhouse Gas Costs Avoided'!$A$2:$I$32,9,FALSE)</f>
        <v>6.5781672137482907</v>
      </c>
      <c r="BA87" s="21">
        <f ca="1">W87*VLOOKUP(BA$6,'Greenhouse Gas Costs Avoided'!$A$2:$I$32,9,FALSE)</f>
        <v>6.6665716893342575</v>
      </c>
      <c r="BB87" s="21">
        <f ca="1">X87*VLOOKUP(BB$6,'Greenhouse Gas Costs Avoided'!$A$2:$I$32,9,FALSE)</f>
        <v>6.7450019445028957</v>
      </c>
      <c r="BC87" s="21">
        <f ca="1">Y87*VLOOKUP(BC$6,'Greenhouse Gas Costs Avoided'!$A$2:$I$32,9,FALSE)</f>
        <v>6.8234321996715348</v>
      </c>
      <c r="BD87" s="21">
        <f ca="1">Z87*VLOOKUP(BD$6,'Greenhouse Gas Costs Avoided'!$A$2:$I$32,9,FALSE)</f>
        <v>6.901862454840173</v>
      </c>
      <c r="BE87" s="21">
        <f ca="1">AA87*VLOOKUP(BE$6,'Greenhouse Gas Costs Avoided'!$A$2:$I$32,9,FALSE)</f>
        <v>6.9802927100088112</v>
      </c>
      <c r="BF87" s="21">
        <f ca="1">AB87*VLOOKUP(BF$6,'Greenhouse Gas Costs Avoided'!$A$2:$I$32,9,FALSE)</f>
        <v>7.0587229651774486</v>
      </c>
      <c r="BG87" s="21">
        <f ca="1">AC87*VLOOKUP(BG$6,'Greenhouse Gas Costs Avoided'!$A$2:$I$32,9,FALSE)</f>
        <v>7.1502249295408609</v>
      </c>
      <c r="BH87" s="21">
        <f ca="1">AD87*VLOOKUP(BH$6,'Greenhouse Gas Costs Avoided'!$A$2:$I$32,9,FALSE)</f>
        <v>7.2417268939042723</v>
      </c>
      <c r="BI87" s="21">
        <f ca="1">AE87*VLOOKUP(BI$6,'Greenhouse Gas Costs Avoided'!$A$2:$I$32,9,FALSE)</f>
        <v>7.3332288582676846</v>
      </c>
      <c r="BJ87" s="21">
        <f ca="1">AF87*VLOOKUP(BJ$6,'Greenhouse Gas Costs Avoided'!$A$2:$I$32,9,FALSE)</f>
        <v>7.424730822631096</v>
      </c>
      <c r="BK87" s="22">
        <f ca="1">AG87*VLOOKUP(BK$6,'Greenhouse Gas Costs Avoided'!$A$2:$I$32,9,FALSE)</f>
        <v>7.5162327869945065</v>
      </c>
    </row>
    <row r="88" spans="1:63" x14ac:dyDescent="0.35">
      <c r="A88" s="11">
        <v>82</v>
      </c>
      <c r="B88" s="12">
        <f t="shared" ca="1" si="2"/>
        <v>2</v>
      </c>
      <c r="C88" s="13">
        <f t="shared" ca="1" si="3"/>
        <v>2023</v>
      </c>
      <c r="E88" s="20">
        <f ca="1">IF(E$6&lt;$C88,0,VLOOKUP(E$6,'MonteCarlo Policy Paths'!$A$2:$I$31,'Monte Carlo_WA Complance Price'!$B88+1,FALSE))</f>
        <v>0</v>
      </c>
      <c r="F88" s="21">
        <f ca="1">IF(F$6&lt;$C88,0,VLOOKUP(F$6,'MonteCarlo Policy Paths'!$A$2:$I$31,'Monte Carlo_WA Complance Price'!$B88+1,FALSE))</f>
        <v>82.346532180449415</v>
      </c>
      <c r="G88" s="21">
        <f ca="1">IF(G$6&lt;$C88,0,VLOOKUP(G$6,'MonteCarlo Policy Paths'!$A$2:$I$31,'Monte Carlo_WA Complance Price'!$B88+1,FALSE))</f>
        <v>84.002844861871253</v>
      </c>
      <c r="H88" s="21">
        <f ca="1">IF(H$6&lt;$C88,0,VLOOKUP(H$6,'MonteCarlo Policy Paths'!$A$2:$I$31,'Monte Carlo_WA Complance Price'!$B88+1,FALSE))</f>
        <v>85.659157543293105</v>
      </c>
      <c r="I88" s="21">
        <f ca="1">IF(I$6&lt;$C88,0,VLOOKUP(I$6,'MonteCarlo Policy Paths'!$A$2:$I$31,'Monte Carlo_WA Complance Price'!$B88+1,FALSE))</f>
        <v>86.918851036576825</v>
      </c>
      <c r="J88" s="21">
        <f ca="1">IF(J$6&lt;$C88,0,VLOOKUP(J$6,'MonteCarlo Policy Paths'!$A$2:$I$31,'Monte Carlo_WA Complance Price'!$B88+1,FALSE))</f>
        <v>88.178544529860531</v>
      </c>
      <c r="K88" s="21">
        <f ca="1">IF(K$6&lt;$C88,0,VLOOKUP(K$6,'MonteCarlo Policy Paths'!$A$2:$I$31,'Monte Carlo_WA Complance Price'!$B88+1,FALSE))</f>
        <v>89.438238023144251</v>
      </c>
      <c r="L88" s="21">
        <f ca="1">IF(L$6&lt;$C88,0,VLOOKUP(L$6,'MonteCarlo Policy Paths'!$A$2:$I$31,'Monte Carlo_WA Complance Price'!$B88+1,FALSE))</f>
        <v>90.697931516427971</v>
      </c>
      <c r="M88" s="21">
        <f ca="1">IF(M$6&lt;$C88,0,VLOOKUP(M$6,'MonteCarlo Policy Paths'!$A$2:$I$31,'Monte Carlo_WA Complance Price'!$B88+1,FALSE))</f>
        <v>91.95762500971172</v>
      </c>
      <c r="N88" s="21">
        <f ca="1">IF(N$6&lt;$C88,0,VLOOKUP(N$6,'MonteCarlo Policy Paths'!$A$2:$I$31,'Monte Carlo_WA Complance Price'!$B88+1,FALSE))</f>
        <v>93.21731850299544</v>
      </c>
      <c r="O88" s="21">
        <f ca="1">IF(O$6&lt;$C88,0,VLOOKUP(O$6,'MonteCarlo Policy Paths'!$A$2:$I$31,'Monte Carlo_WA Complance Price'!$B88+1,FALSE))</f>
        <v>94.47701199627916</v>
      </c>
      <c r="P88" s="21">
        <f ca="1">IF(P$6&lt;$C88,0,VLOOKUP(P$6,'MonteCarlo Policy Paths'!$A$2:$I$31,'Monte Carlo_WA Complance Price'!$B88+1,FALSE))</f>
        <v>95.73670548956288</v>
      </c>
      <c r="Q88" s="21">
        <f ca="1">IF(Q$6&lt;$C88,0,VLOOKUP(Q$6,'MonteCarlo Policy Paths'!$A$2:$I$31,'Monte Carlo_WA Complance Price'!$B88+1,FALSE))</f>
        <v>96.996398982846586</v>
      </c>
      <c r="R88" s="21">
        <f ca="1">IF(R$6&lt;$C88,0,VLOOKUP(R$6,'MonteCarlo Policy Paths'!$A$2:$I$31,'Monte Carlo_WA Complance Price'!$B88+1,FALSE))</f>
        <v>98.25609247613032</v>
      </c>
      <c r="S88" s="21">
        <f ca="1">IF(S$6&lt;$C88,0,VLOOKUP(S$6,'MonteCarlo Policy Paths'!$A$2:$I$31,'Monte Carlo_WA Complance Price'!$B88+1,FALSE))</f>
        <v>99.65157958594628</v>
      </c>
      <c r="T88" s="21">
        <f ca="1">IF(T$6&lt;$C88,0,VLOOKUP(T$6,'MonteCarlo Policy Paths'!$A$2:$I$31,'Monte Carlo_WA Complance Price'!$B88+1,FALSE))</f>
        <v>101.04706669576224</v>
      </c>
      <c r="U88" s="21">
        <f ca="1">IF(U$6&lt;$C88,0,VLOOKUP(U$6,'MonteCarlo Policy Paths'!$A$2:$I$31,'Monte Carlo_WA Complance Price'!$B88+1,FALSE))</f>
        <v>102.4425538055782</v>
      </c>
      <c r="V88" s="21">
        <f ca="1">IF(V$6&lt;$C88,0,VLOOKUP(V$6,'MonteCarlo Policy Paths'!$A$2:$I$31,'Monte Carlo_WA Complance Price'!$B88+1,FALSE))</f>
        <v>103.83804091539416</v>
      </c>
      <c r="W88" s="21">
        <f ca="1">IF(W$6&lt;$C88,0,VLOOKUP(W$6,'MonteCarlo Policy Paths'!$A$2:$I$31,'Monte Carlo_WA Complance Price'!$B88+1,FALSE))</f>
        <v>105.23352802521011</v>
      </c>
      <c r="X88" s="21">
        <f ca="1">IF(X$6&lt;$C88,0,VLOOKUP(X$6,'MonteCarlo Policy Paths'!$A$2:$I$31,'Monte Carlo_WA Complance Price'!$B88+1,FALSE))</f>
        <v>106.47156953138905</v>
      </c>
      <c r="Y88" s="21">
        <f ca="1">IF(Y$6&lt;$C88,0,VLOOKUP(Y$6,'MonteCarlo Policy Paths'!$A$2:$I$31,'Monte Carlo_WA Complance Price'!$B88+1,FALSE))</f>
        <v>107.709611037568</v>
      </c>
      <c r="Z88" s="21">
        <f ca="1">IF(Z$6&lt;$C88,0,VLOOKUP(Z$6,'MonteCarlo Policy Paths'!$A$2:$I$31,'Monte Carlo_WA Complance Price'!$B88+1,FALSE))</f>
        <v>108.94765254374694</v>
      </c>
      <c r="AA88" s="21">
        <f ca="1">IF(AA$6&lt;$C88,0,VLOOKUP(AA$6,'MonteCarlo Policy Paths'!$A$2:$I$31,'Monte Carlo_WA Complance Price'!$B88+1,FALSE))</f>
        <v>110.18569404992589</v>
      </c>
      <c r="AB88" s="21">
        <f ca="1">IF(AB$6&lt;$C88,0,VLOOKUP(AB$6,'MonteCarlo Policy Paths'!$A$2:$I$31,'Monte Carlo_WA Complance Price'!$B88+1,FALSE))</f>
        <v>111.42373555610482</v>
      </c>
      <c r="AC88" s="21">
        <f ca="1">IF(AC$6&lt;$C88,0,VLOOKUP(AC$6,'MonteCarlo Policy Paths'!$A$2:$I$31,'Monte Carlo_WA Complance Price'!$B88+1,FALSE))</f>
        <v>112.86811731331359</v>
      </c>
      <c r="AD88" s="21">
        <f ca="1">IF(AD$6&lt;$C88,0,VLOOKUP(AD$6,'MonteCarlo Policy Paths'!$A$2:$I$31,'Monte Carlo_WA Complance Price'!$B88+1,FALSE))</f>
        <v>114.31249907052236</v>
      </c>
      <c r="AE88" s="21">
        <f ca="1">IF(AE$6&lt;$C88,0,VLOOKUP(AE$6,'MonteCarlo Policy Paths'!$A$2:$I$31,'Monte Carlo_WA Complance Price'!$B88+1,FALSE))</f>
        <v>115.75688082773114</v>
      </c>
      <c r="AF88" s="21">
        <f ca="1">IF(AF$6&lt;$C88,0,VLOOKUP(AF$6,'MonteCarlo Policy Paths'!$A$2:$I$31,'Monte Carlo_WA Complance Price'!$B88+1,FALSE))</f>
        <v>117.20126258493991</v>
      </c>
      <c r="AG88" s="22">
        <f ca="1">IF(AG$6&lt;$C88,0,VLOOKUP(AG$6,'MonteCarlo Policy Paths'!$A$2:$I$31,'Monte Carlo_WA Complance Price'!$B88+1,FALSE))</f>
        <v>120.41827982173916</v>
      </c>
      <c r="AI88" s="20">
        <f ca="1">E88*VLOOKUP(AI$6,'Greenhouse Gas Costs Avoided'!$A$2:$I$32,9,FALSE)</f>
        <v>0</v>
      </c>
      <c r="AJ88" s="21">
        <f ca="1">F88*VLOOKUP(AJ$6,'Greenhouse Gas Costs Avoided'!$A$2:$I$32,9,FALSE)</f>
        <v>5.2166744805659615</v>
      </c>
      <c r="AK88" s="21">
        <f ca="1">G88*VLOOKUP(AK$6,'Greenhouse Gas Costs Avoided'!$A$2:$I$32,9,FALSE)</f>
        <v>5.3216023247413169</v>
      </c>
      <c r="AL88" s="21">
        <f ca="1">H88*VLOOKUP(AL$6,'Greenhouse Gas Costs Avoided'!$A$2:$I$32,9,FALSE)</f>
        <v>5.4265301689166732</v>
      </c>
      <c r="AM88" s="21">
        <f ca="1">I88*VLOOKUP(AM$6,'Greenhouse Gas Costs Avoided'!$A$2:$I$32,9,FALSE)</f>
        <v>5.5063320831654474</v>
      </c>
      <c r="AN88" s="21">
        <f ca="1">J88*VLOOKUP(AN$6,'Greenhouse Gas Costs Avoided'!$A$2:$I$32,9,FALSE)</f>
        <v>5.5861339974142208</v>
      </c>
      <c r="AO88" s="21">
        <f ca="1">K88*VLOOKUP(AO$6,'Greenhouse Gas Costs Avoided'!$A$2:$I$32,9,FALSE)</f>
        <v>5.665935911662995</v>
      </c>
      <c r="AP88" s="21">
        <f ca="1">L88*VLOOKUP(AP$6,'Greenhouse Gas Costs Avoided'!$A$2:$I$32,9,FALSE)</f>
        <v>5.7457378259117702</v>
      </c>
      <c r="AQ88" s="21">
        <f ca="1">M88*VLOOKUP(AQ$6,'Greenhouse Gas Costs Avoided'!$A$2:$I$32,9,FALSE)</f>
        <v>5.8255397401605462</v>
      </c>
      <c r="AR88" s="21">
        <f ca="1">N88*VLOOKUP(AR$6,'Greenhouse Gas Costs Avoided'!$A$2:$I$32,9,FALSE)</f>
        <v>5.9053416544093205</v>
      </c>
      <c r="AS88" s="21">
        <f ca="1">O88*VLOOKUP(AS$6,'Greenhouse Gas Costs Avoided'!$A$2:$I$32,9,FALSE)</f>
        <v>5.9851435686580947</v>
      </c>
      <c r="AT88" s="21">
        <f ca="1">P88*VLOOKUP(AT$6,'Greenhouse Gas Costs Avoided'!$A$2:$I$32,9,FALSE)</f>
        <v>6.0649454829068699</v>
      </c>
      <c r="AU88" s="21">
        <f ca="1">Q88*VLOOKUP(AU$6,'Greenhouse Gas Costs Avoided'!$A$2:$I$32,9,FALSE)</f>
        <v>6.1447473971556432</v>
      </c>
      <c r="AV88" s="21">
        <f ca="1">R88*VLOOKUP(AV$6,'Greenhouse Gas Costs Avoided'!$A$2:$I$32,9,FALSE)</f>
        <v>6.2245493114044184</v>
      </c>
      <c r="AW88" s="21">
        <f ca="1">S88*VLOOKUP(AW$6,'Greenhouse Gas Costs Avoided'!$A$2:$I$32,9,FALSE)</f>
        <v>6.312953786990386</v>
      </c>
      <c r="AX88" s="21">
        <f ca="1">T88*VLOOKUP(AX$6,'Greenhouse Gas Costs Avoided'!$A$2:$I$32,9,FALSE)</f>
        <v>6.4013582625763545</v>
      </c>
      <c r="AY88" s="21">
        <f ca="1">U88*VLOOKUP(AY$6,'Greenhouse Gas Costs Avoided'!$A$2:$I$32,9,FALSE)</f>
        <v>6.4897627381623222</v>
      </c>
      <c r="AZ88" s="21">
        <f ca="1">V88*VLOOKUP(AZ$6,'Greenhouse Gas Costs Avoided'!$A$2:$I$32,9,FALSE)</f>
        <v>6.5781672137482907</v>
      </c>
      <c r="BA88" s="21">
        <f ca="1">W88*VLOOKUP(BA$6,'Greenhouse Gas Costs Avoided'!$A$2:$I$32,9,FALSE)</f>
        <v>6.6665716893342575</v>
      </c>
      <c r="BB88" s="21">
        <f ca="1">X88*VLOOKUP(BB$6,'Greenhouse Gas Costs Avoided'!$A$2:$I$32,9,FALSE)</f>
        <v>6.7450019445028957</v>
      </c>
      <c r="BC88" s="21">
        <f ca="1">Y88*VLOOKUP(BC$6,'Greenhouse Gas Costs Avoided'!$A$2:$I$32,9,FALSE)</f>
        <v>6.8234321996715348</v>
      </c>
      <c r="BD88" s="21">
        <f ca="1">Z88*VLOOKUP(BD$6,'Greenhouse Gas Costs Avoided'!$A$2:$I$32,9,FALSE)</f>
        <v>6.901862454840173</v>
      </c>
      <c r="BE88" s="21">
        <f ca="1">AA88*VLOOKUP(BE$6,'Greenhouse Gas Costs Avoided'!$A$2:$I$32,9,FALSE)</f>
        <v>6.9802927100088112</v>
      </c>
      <c r="BF88" s="21">
        <f ca="1">AB88*VLOOKUP(BF$6,'Greenhouse Gas Costs Avoided'!$A$2:$I$32,9,FALSE)</f>
        <v>7.0587229651774486</v>
      </c>
      <c r="BG88" s="21">
        <f ca="1">AC88*VLOOKUP(BG$6,'Greenhouse Gas Costs Avoided'!$A$2:$I$32,9,FALSE)</f>
        <v>7.1502249295408609</v>
      </c>
      <c r="BH88" s="21">
        <f ca="1">AD88*VLOOKUP(BH$6,'Greenhouse Gas Costs Avoided'!$A$2:$I$32,9,FALSE)</f>
        <v>7.2417268939042723</v>
      </c>
      <c r="BI88" s="21">
        <f ca="1">AE88*VLOOKUP(BI$6,'Greenhouse Gas Costs Avoided'!$A$2:$I$32,9,FALSE)</f>
        <v>7.3332288582676846</v>
      </c>
      <c r="BJ88" s="21">
        <f ca="1">AF88*VLOOKUP(BJ$6,'Greenhouse Gas Costs Avoided'!$A$2:$I$32,9,FALSE)</f>
        <v>7.424730822631096</v>
      </c>
      <c r="BK88" s="22">
        <f ca="1">AG88*VLOOKUP(BK$6,'Greenhouse Gas Costs Avoided'!$A$2:$I$32,9,FALSE)</f>
        <v>7.6285297110405814</v>
      </c>
    </row>
    <row r="89" spans="1:63" x14ac:dyDescent="0.35">
      <c r="A89" s="11">
        <v>83</v>
      </c>
      <c r="B89" s="12">
        <f t="shared" ca="1" si="2"/>
        <v>4</v>
      </c>
      <c r="C89" s="13">
        <f t="shared" ca="1" si="3"/>
        <v>2023</v>
      </c>
      <c r="E89" s="20">
        <f ca="1">IF(E$6&lt;$C89,0,VLOOKUP(E$6,'MonteCarlo Policy Paths'!$A$2:$I$31,'Monte Carlo_WA Complance Price'!$B89+1,FALSE))</f>
        <v>0</v>
      </c>
      <c r="F89" s="21">
        <f ca="1">IF(F$6&lt;$C89,0,VLOOKUP(F$6,'MonteCarlo Policy Paths'!$A$2:$I$31,'Monte Carlo_WA Complance Price'!$B89+1,FALSE))</f>
        <v>82.346532180449415</v>
      </c>
      <c r="G89" s="21">
        <f ca="1">IF(G$6&lt;$C89,0,VLOOKUP(G$6,'MonteCarlo Policy Paths'!$A$2:$I$31,'Monte Carlo_WA Complance Price'!$B89+1,FALSE))</f>
        <v>84.002844861871253</v>
      </c>
      <c r="H89" s="21">
        <f ca="1">IF(H$6&lt;$C89,0,VLOOKUP(H$6,'MonteCarlo Policy Paths'!$A$2:$I$31,'Monte Carlo_WA Complance Price'!$B89+1,FALSE))</f>
        <v>85.659157543293105</v>
      </c>
      <c r="I89" s="21">
        <f ca="1">IF(I$6&lt;$C89,0,VLOOKUP(I$6,'MonteCarlo Policy Paths'!$A$2:$I$31,'Monte Carlo_WA Complance Price'!$B89+1,FALSE))</f>
        <v>86.918851036576825</v>
      </c>
      <c r="J89" s="21">
        <f ca="1">IF(J$6&lt;$C89,0,VLOOKUP(J$6,'MonteCarlo Policy Paths'!$A$2:$I$31,'Monte Carlo_WA Complance Price'!$B89+1,FALSE))</f>
        <v>88.178544529860531</v>
      </c>
      <c r="K89" s="21">
        <f ca="1">IF(K$6&lt;$C89,0,VLOOKUP(K$6,'MonteCarlo Policy Paths'!$A$2:$I$31,'Monte Carlo_WA Complance Price'!$B89+1,FALSE))</f>
        <v>89.438238023144251</v>
      </c>
      <c r="L89" s="21">
        <f ca="1">IF(L$6&lt;$C89,0,VLOOKUP(L$6,'MonteCarlo Policy Paths'!$A$2:$I$31,'Monte Carlo_WA Complance Price'!$B89+1,FALSE))</f>
        <v>90.697931516427971</v>
      </c>
      <c r="M89" s="21">
        <f ca="1">IF(M$6&lt;$C89,0,VLOOKUP(M$6,'MonteCarlo Policy Paths'!$A$2:$I$31,'Monte Carlo_WA Complance Price'!$B89+1,FALSE))</f>
        <v>91.95762500971172</v>
      </c>
      <c r="N89" s="21">
        <f ca="1">IF(N$6&lt;$C89,0,VLOOKUP(N$6,'MonteCarlo Policy Paths'!$A$2:$I$31,'Monte Carlo_WA Complance Price'!$B89+1,FALSE))</f>
        <v>93.21731850299544</v>
      </c>
      <c r="O89" s="21">
        <f ca="1">IF(O$6&lt;$C89,0,VLOOKUP(O$6,'MonteCarlo Policy Paths'!$A$2:$I$31,'Monte Carlo_WA Complance Price'!$B89+1,FALSE))</f>
        <v>94.47701199627916</v>
      </c>
      <c r="P89" s="21">
        <f ca="1">IF(P$6&lt;$C89,0,VLOOKUP(P$6,'MonteCarlo Policy Paths'!$A$2:$I$31,'Monte Carlo_WA Complance Price'!$B89+1,FALSE))</f>
        <v>95.73670548956288</v>
      </c>
      <c r="Q89" s="21">
        <f ca="1">IF(Q$6&lt;$C89,0,VLOOKUP(Q$6,'MonteCarlo Policy Paths'!$A$2:$I$31,'Monte Carlo_WA Complance Price'!$B89+1,FALSE))</f>
        <v>96.996398982846586</v>
      </c>
      <c r="R89" s="21">
        <f ca="1">IF(R$6&lt;$C89,0,VLOOKUP(R$6,'MonteCarlo Policy Paths'!$A$2:$I$31,'Monte Carlo_WA Complance Price'!$B89+1,FALSE))</f>
        <v>98.25609247613032</v>
      </c>
      <c r="S89" s="21">
        <f ca="1">IF(S$6&lt;$C89,0,VLOOKUP(S$6,'MonteCarlo Policy Paths'!$A$2:$I$31,'Monte Carlo_WA Complance Price'!$B89+1,FALSE))</f>
        <v>99.65157958594628</v>
      </c>
      <c r="T89" s="21">
        <f ca="1">IF(T$6&lt;$C89,0,VLOOKUP(T$6,'MonteCarlo Policy Paths'!$A$2:$I$31,'Monte Carlo_WA Complance Price'!$B89+1,FALSE))</f>
        <v>101.04706669576224</v>
      </c>
      <c r="U89" s="21">
        <f ca="1">IF(U$6&lt;$C89,0,VLOOKUP(U$6,'MonteCarlo Policy Paths'!$A$2:$I$31,'Monte Carlo_WA Complance Price'!$B89+1,FALSE))</f>
        <v>102.4425538055782</v>
      </c>
      <c r="V89" s="21">
        <f ca="1">IF(V$6&lt;$C89,0,VLOOKUP(V$6,'MonteCarlo Policy Paths'!$A$2:$I$31,'Monte Carlo_WA Complance Price'!$B89+1,FALSE))</f>
        <v>103.83804091539416</v>
      </c>
      <c r="W89" s="21">
        <f ca="1">IF(W$6&lt;$C89,0,VLOOKUP(W$6,'MonteCarlo Policy Paths'!$A$2:$I$31,'Monte Carlo_WA Complance Price'!$B89+1,FALSE))</f>
        <v>105.23352802521011</v>
      </c>
      <c r="X89" s="21">
        <f ca="1">IF(X$6&lt;$C89,0,VLOOKUP(X$6,'MonteCarlo Policy Paths'!$A$2:$I$31,'Monte Carlo_WA Complance Price'!$B89+1,FALSE))</f>
        <v>106.47156953138905</v>
      </c>
      <c r="Y89" s="21">
        <f ca="1">IF(Y$6&lt;$C89,0,VLOOKUP(Y$6,'MonteCarlo Policy Paths'!$A$2:$I$31,'Monte Carlo_WA Complance Price'!$B89+1,FALSE))</f>
        <v>107.709611037568</v>
      </c>
      <c r="Z89" s="21">
        <f ca="1">IF(Z$6&lt;$C89,0,VLOOKUP(Z$6,'MonteCarlo Policy Paths'!$A$2:$I$31,'Monte Carlo_WA Complance Price'!$B89+1,FALSE))</f>
        <v>108.94765254374694</v>
      </c>
      <c r="AA89" s="21">
        <f ca="1">IF(AA$6&lt;$C89,0,VLOOKUP(AA$6,'MonteCarlo Policy Paths'!$A$2:$I$31,'Monte Carlo_WA Complance Price'!$B89+1,FALSE))</f>
        <v>110.18569404992589</v>
      </c>
      <c r="AB89" s="21">
        <f ca="1">IF(AB$6&lt;$C89,0,VLOOKUP(AB$6,'MonteCarlo Policy Paths'!$A$2:$I$31,'Monte Carlo_WA Complance Price'!$B89+1,FALSE))</f>
        <v>111.42373555610482</v>
      </c>
      <c r="AC89" s="21">
        <f ca="1">IF(AC$6&lt;$C89,0,VLOOKUP(AC$6,'MonteCarlo Policy Paths'!$A$2:$I$31,'Monte Carlo_WA Complance Price'!$B89+1,FALSE))</f>
        <v>112.86811731331359</v>
      </c>
      <c r="AD89" s="21">
        <f ca="1">IF(AD$6&lt;$C89,0,VLOOKUP(AD$6,'MonteCarlo Policy Paths'!$A$2:$I$31,'Monte Carlo_WA Complance Price'!$B89+1,FALSE))</f>
        <v>114.31249907052236</v>
      </c>
      <c r="AE89" s="21">
        <f ca="1">IF(AE$6&lt;$C89,0,VLOOKUP(AE$6,'MonteCarlo Policy Paths'!$A$2:$I$31,'Monte Carlo_WA Complance Price'!$B89+1,FALSE))</f>
        <v>115.75688082773114</v>
      </c>
      <c r="AF89" s="21">
        <f ca="1">IF(AF$6&lt;$C89,0,VLOOKUP(AF$6,'MonteCarlo Policy Paths'!$A$2:$I$31,'Monte Carlo_WA Complance Price'!$B89+1,FALSE))</f>
        <v>117.20126258493991</v>
      </c>
      <c r="AG89" s="22">
        <f ca="1">IF(AG$6&lt;$C89,0,VLOOKUP(AG$6,'MonteCarlo Policy Paths'!$A$2:$I$31,'Monte Carlo_WA Complance Price'!$B89+1,FALSE))</f>
        <v>119.5319620819439</v>
      </c>
      <c r="AI89" s="20">
        <f ca="1">E89*VLOOKUP(AI$6,'Greenhouse Gas Costs Avoided'!$A$2:$I$32,9,FALSE)</f>
        <v>0</v>
      </c>
      <c r="AJ89" s="21">
        <f ca="1">F89*VLOOKUP(AJ$6,'Greenhouse Gas Costs Avoided'!$A$2:$I$32,9,FALSE)</f>
        <v>5.2166744805659615</v>
      </c>
      <c r="AK89" s="21">
        <f ca="1">G89*VLOOKUP(AK$6,'Greenhouse Gas Costs Avoided'!$A$2:$I$32,9,FALSE)</f>
        <v>5.3216023247413169</v>
      </c>
      <c r="AL89" s="21">
        <f ca="1">H89*VLOOKUP(AL$6,'Greenhouse Gas Costs Avoided'!$A$2:$I$32,9,FALSE)</f>
        <v>5.4265301689166732</v>
      </c>
      <c r="AM89" s="21">
        <f ca="1">I89*VLOOKUP(AM$6,'Greenhouse Gas Costs Avoided'!$A$2:$I$32,9,FALSE)</f>
        <v>5.5063320831654474</v>
      </c>
      <c r="AN89" s="21">
        <f ca="1">J89*VLOOKUP(AN$6,'Greenhouse Gas Costs Avoided'!$A$2:$I$32,9,FALSE)</f>
        <v>5.5861339974142208</v>
      </c>
      <c r="AO89" s="21">
        <f ca="1">K89*VLOOKUP(AO$6,'Greenhouse Gas Costs Avoided'!$A$2:$I$32,9,FALSE)</f>
        <v>5.665935911662995</v>
      </c>
      <c r="AP89" s="21">
        <f ca="1">L89*VLOOKUP(AP$6,'Greenhouse Gas Costs Avoided'!$A$2:$I$32,9,FALSE)</f>
        <v>5.7457378259117702</v>
      </c>
      <c r="AQ89" s="21">
        <f ca="1">M89*VLOOKUP(AQ$6,'Greenhouse Gas Costs Avoided'!$A$2:$I$32,9,FALSE)</f>
        <v>5.8255397401605462</v>
      </c>
      <c r="AR89" s="21">
        <f ca="1">N89*VLOOKUP(AR$6,'Greenhouse Gas Costs Avoided'!$A$2:$I$32,9,FALSE)</f>
        <v>5.9053416544093205</v>
      </c>
      <c r="AS89" s="21">
        <f ca="1">O89*VLOOKUP(AS$6,'Greenhouse Gas Costs Avoided'!$A$2:$I$32,9,FALSE)</f>
        <v>5.9851435686580947</v>
      </c>
      <c r="AT89" s="21">
        <f ca="1">P89*VLOOKUP(AT$6,'Greenhouse Gas Costs Avoided'!$A$2:$I$32,9,FALSE)</f>
        <v>6.0649454829068699</v>
      </c>
      <c r="AU89" s="21">
        <f ca="1">Q89*VLOOKUP(AU$6,'Greenhouse Gas Costs Avoided'!$A$2:$I$32,9,FALSE)</f>
        <v>6.1447473971556432</v>
      </c>
      <c r="AV89" s="21">
        <f ca="1">R89*VLOOKUP(AV$6,'Greenhouse Gas Costs Avoided'!$A$2:$I$32,9,FALSE)</f>
        <v>6.2245493114044184</v>
      </c>
      <c r="AW89" s="21">
        <f ca="1">S89*VLOOKUP(AW$6,'Greenhouse Gas Costs Avoided'!$A$2:$I$32,9,FALSE)</f>
        <v>6.312953786990386</v>
      </c>
      <c r="AX89" s="21">
        <f ca="1">T89*VLOOKUP(AX$6,'Greenhouse Gas Costs Avoided'!$A$2:$I$32,9,FALSE)</f>
        <v>6.4013582625763545</v>
      </c>
      <c r="AY89" s="21">
        <f ca="1">U89*VLOOKUP(AY$6,'Greenhouse Gas Costs Avoided'!$A$2:$I$32,9,FALSE)</f>
        <v>6.4897627381623222</v>
      </c>
      <c r="AZ89" s="21">
        <f ca="1">V89*VLOOKUP(AZ$6,'Greenhouse Gas Costs Avoided'!$A$2:$I$32,9,FALSE)</f>
        <v>6.5781672137482907</v>
      </c>
      <c r="BA89" s="21">
        <f ca="1">W89*VLOOKUP(BA$6,'Greenhouse Gas Costs Avoided'!$A$2:$I$32,9,FALSE)</f>
        <v>6.6665716893342575</v>
      </c>
      <c r="BB89" s="21">
        <f ca="1">X89*VLOOKUP(BB$6,'Greenhouse Gas Costs Avoided'!$A$2:$I$32,9,FALSE)</f>
        <v>6.7450019445028957</v>
      </c>
      <c r="BC89" s="21">
        <f ca="1">Y89*VLOOKUP(BC$6,'Greenhouse Gas Costs Avoided'!$A$2:$I$32,9,FALSE)</f>
        <v>6.8234321996715348</v>
      </c>
      <c r="BD89" s="21">
        <f ca="1">Z89*VLOOKUP(BD$6,'Greenhouse Gas Costs Avoided'!$A$2:$I$32,9,FALSE)</f>
        <v>6.901862454840173</v>
      </c>
      <c r="BE89" s="21">
        <f ca="1">AA89*VLOOKUP(BE$6,'Greenhouse Gas Costs Avoided'!$A$2:$I$32,9,FALSE)</f>
        <v>6.9802927100088112</v>
      </c>
      <c r="BF89" s="21">
        <f ca="1">AB89*VLOOKUP(BF$6,'Greenhouse Gas Costs Avoided'!$A$2:$I$32,9,FALSE)</f>
        <v>7.0587229651774486</v>
      </c>
      <c r="BG89" s="21">
        <f ca="1">AC89*VLOOKUP(BG$6,'Greenhouse Gas Costs Avoided'!$A$2:$I$32,9,FALSE)</f>
        <v>7.1502249295408609</v>
      </c>
      <c r="BH89" s="21">
        <f ca="1">AD89*VLOOKUP(BH$6,'Greenhouse Gas Costs Avoided'!$A$2:$I$32,9,FALSE)</f>
        <v>7.2417268939042723</v>
      </c>
      <c r="BI89" s="21">
        <f ca="1">AE89*VLOOKUP(BI$6,'Greenhouse Gas Costs Avoided'!$A$2:$I$32,9,FALSE)</f>
        <v>7.3332288582676846</v>
      </c>
      <c r="BJ89" s="21">
        <f ca="1">AF89*VLOOKUP(BJ$6,'Greenhouse Gas Costs Avoided'!$A$2:$I$32,9,FALSE)</f>
        <v>7.424730822631096</v>
      </c>
      <c r="BK89" s="22">
        <f ca="1">AG89*VLOOKUP(BK$6,'Greenhouse Gas Costs Avoided'!$A$2:$I$32,9,FALSE)</f>
        <v>7.5723812490175435</v>
      </c>
    </row>
    <row r="90" spans="1:63" x14ac:dyDescent="0.35">
      <c r="A90" s="11">
        <v>84</v>
      </c>
      <c r="B90" s="12">
        <f t="shared" ca="1" si="2"/>
        <v>4</v>
      </c>
      <c r="C90" s="13">
        <f t="shared" ca="1" si="3"/>
        <v>2023</v>
      </c>
      <c r="E90" s="20">
        <f ca="1">IF(E$6&lt;$C90,0,VLOOKUP(E$6,'MonteCarlo Policy Paths'!$A$2:$I$31,'Monte Carlo_WA Complance Price'!$B90+1,FALSE))</f>
        <v>0</v>
      </c>
      <c r="F90" s="21">
        <f ca="1">IF(F$6&lt;$C90,0,VLOOKUP(F$6,'MonteCarlo Policy Paths'!$A$2:$I$31,'Monte Carlo_WA Complance Price'!$B90+1,FALSE))</f>
        <v>82.346532180449415</v>
      </c>
      <c r="G90" s="21">
        <f ca="1">IF(G$6&lt;$C90,0,VLOOKUP(G$6,'MonteCarlo Policy Paths'!$A$2:$I$31,'Monte Carlo_WA Complance Price'!$B90+1,FALSE))</f>
        <v>84.002844861871253</v>
      </c>
      <c r="H90" s="21">
        <f ca="1">IF(H$6&lt;$C90,0,VLOOKUP(H$6,'MonteCarlo Policy Paths'!$A$2:$I$31,'Monte Carlo_WA Complance Price'!$B90+1,FALSE))</f>
        <v>85.659157543293105</v>
      </c>
      <c r="I90" s="21">
        <f ca="1">IF(I$6&lt;$C90,0,VLOOKUP(I$6,'MonteCarlo Policy Paths'!$A$2:$I$31,'Monte Carlo_WA Complance Price'!$B90+1,FALSE))</f>
        <v>86.918851036576825</v>
      </c>
      <c r="J90" s="21">
        <f ca="1">IF(J$6&lt;$C90,0,VLOOKUP(J$6,'MonteCarlo Policy Paths'!$A$2:$I$31,'Monte Carlo_WA Complance Price'!$B90+1,FALSE))</f>
        <v>88.178544529860531</v>
      </c>
      <c r="K90" s="21">
        <f ca="1">IF(K$6&lt;$C90,0,VLOOKUP(K$6,'MonteCarlo Policy Paths'!$A$2:$I$31,'Monte Carlo_WA Complance Price'!$B90+1,FALSE))</f>
        <v>89.438238023144251</v>
      </c>
      <c r="L90" s="21">
        <f ca="1">IF(L$6&lt;$C90,0,VLOOKUP(L$6,'MonteCarlo Policy Paths'!$A$2:$I$31,'Monte Carlo_WA Complance Price'!$B90+1,FALSE))</f>
        <v>90.697931516427971</v>
      </c>
      <c r="M90" s="21">
        <f ca="1">IF(M$6&lt;$C90,0,VLOOKUP(M$6,'MonteCarlo Policy Paths'!$A$2:$I$31,'Monte Carlo_WA Complance Price'!$B90+1,FALSE))</f>
        <v>91.95762500971172</v>
      </c>
      <c r="N90" s="21">
        <f ca="1">IF(N$6&lt;$C90,0,VLOOKUP(N$6,'MonteCarlo Policy Paths'!$A$2:$I$31,'Monte Carlo_WA Complance Price'!$B90+1,FALSE))</f>
        <v>93.21731850299544</v>
      </c>
      <c r="O90" s="21">
        <f ca="1">IF(O$6&lt;$C90,0,VLOOKUP(O$6,'MonteCarlo Policy Paths'!$A$2:$I$31,'Monte Carlo_WA Complance Price'!$B90+1,FALSE))</f>
        <v>94.47701199627916</v>
      </c>
      <c r="P90" s="21">
        <f ca="1">IF(P$6&lt;$C90,0,VLOOKUP(P$6,'MonteCarlo Policy Paths'!$A$2:$I$31,'Monte Carlo_WA Complance Price'!$B90+1,FALSE))</f>
        <v>95.73670548956288</v>
      </c>
      <c r="Q90" s="21">
        <f ca="1">IF(Q$6&lt;$C90,0,VLOOKUP(Q$6,'MonteCarlo Policy Paths'!$A$2:$I$31,'Monte Carlo_WA Complance Price'!$B90+1,FALSE))</f>
        <v>96.996398982846586</v>
      </c>
      <c r="R90" s="21">
        <f ca="1">IF(R$6&lt;$C90,0,VLOOKUP(R$6,'MonteCarlo Policy Paths'!$A$2:$I$31,'Monte Carlo_WA Complance Price'!$B90+1,FALSE))</f>
        <v>98.25609247613032</v>
      </c>
      <c r="S90" s="21">
        <f ca="1">IF(S$6&lt;$C90,0,VLOOKUP(S$6,'MonteCarlo Policy Paths'!$A$2:$I$31,'Monte Carlo_WA Complance Price'!$B90+1,FALSE))</f>
        <v>99.65157958594628</v>
      </c>
      <c r="T90" s="21">
        <f ca="1">IF(T$6&lt;$C90,0,VLOOKUP(T$6,'MonteCarlo Policy Paths'!$A$2:$I$31,'Monte Carlo_WA Complance Price'!$B90+1,FALSE))</f>
        <v>101.04706669576224</v>
      </c>
      <c r="U90" s="21">
        <f ca="1">IF(U$6&lt;$C90,0,VLOOKUP(U$6,'MonteCarlo Policy Paths'!$A$2:$I$31,'Monte Carlo_WA Complance Price'!$B90+1,FALSE))</f>
        <v>102.4425538055782</v>
      </c>
      <c r="V90" s="21">
        <f ca="1">IF(V$6&lt;$C90,0,VLOOKUP(V$6,'MonteCarlo Policy Paths'!$A$2:$I$31,'Monte Carlo_WA Complance Price'!$B90+1,FALSE))</f>
        <v>103.83804091539416</v>
      </c>
      <c r="W90" s="21">
        <f ca="1">IF(W$6&lt;$C90,0,VLOOKUP(W$6,'MonteCarlo Policy Paths'!$A$2:$I$31,'Monte Carlo_WA Complance Price'!$B90+1,FALSE))</f>
        <v>105.23352802521011</v>
      </c>
      <c r="X90" s="21">
        <f ca="1">IF(X$6&lt;$C90,0,VLOOKUP(X$6,'MonteCarlo Policy Paths'!$A$2:$I$31,'Monte Carlo_WA Complance Price'!$B90+1,FALSE))</f>
        <v>106.47156953138905</v>
      </c>
      <c r="Y90" s="21">
        <f ca="1">IF(Y$6&lt;$C90,0,VLOOKUP(Y$6,'MonteCarlo Policy Paths'!$A$2:$I$31,'Monte Carlo_WA Complance Price'!$B90+1,FALSE))</f>
        <v>107.709611037568</v>
      </c>
      <c r="Z90" s="21">
        <f ca="1">IF(Z$6&lt;$C90,0,VLOOKUP(Z$6,'MonteCarlo Policy Paths'!$A$2:$I$31,'Monte Carlo_WA Complance Price'!$B90+1,FALSE))</f>
        <v>108.94765254374694</v>
      </c>
      <c r="AA90" s="21">
        <f ca="1">IF(AA$6&lt;$C90,0,VLOOKUP(AA$6,'MonteCarlo Policy Paths'!$A$2:$I$31,'Monte Carlo_WA Complance Price'!$B90+1,FALSE))</f>
        <v>110.18569404992589</v>
      </c>
      <c r="AB90" s="21">
        <f ca="1">IF(AB$6&lt;$C90,0,VLOOKUP(AB$6,'MonteCarlo Policy Paths'!$A$2:$I$31,'Monte Carlo_WA Complance Price'!$B90+1,FALSE))</f>
        <v>111.42373555610482</v>
      </c>
      <c r="AC90" s="21">
        <f ca="1">IF(AC$6&lt;$C90,0,VLOOKUP(AC$6,'MonteCarlo Policy Paths'!$A$2:$I$31,'Monte Carlo_WA Complance Price'!$B90+1,FALSE))</f>
        <v>112.86811731331359</v>
      </c>
      <c r="AD90" s="21">
        <f ca="1">IF(AD$6&lt;$C90,0,VLOOKUP(AD$6,'MonteCarlo Policy Paths'!$A$2:$I$31,'Monte Carlo_WA Complance Price'!$B90+1,FALSE))</f>
        <v>114.31249907052236</v>
      </c>
      <c r="AE90" s="21">
        <f ca="1">IF(AE$6&lt;$C90,0,VLOOKUP(AE$6,'MonteCarlo Policy Paths'!$A$2:$I$31,'Monte Carlo_WA Complance Price'!$B90+1,FALSE))</f>
        <v>115.75688082773114</v>
      </c>
      <c r="AF90" s="21">
        <f ca="1">IF(AF$6&lt;$C90,0,VLOOKUP(AF$6,'MonteCarlo Policy Paths'!$A$2:$I$31,'Monte Carlo_WA Complance Price'!$B90+1,FALSE))</f>
        <v>117.20126258493991</v>
      </c>
      <c r="AG90" s="22">
        <f ca="1">IF(AG$6&lt;$C90,0,VLOOKUP(AG$6,'MonteCarlo Policy Paths'!$A$2:$I$31,'Monte Carlo_WA Complance Price'!$B90+1,FALSE))</f>
        <v>119.5319620819439</v>
      </c>
      <c r="AI90" s="20">
        <f ca="1">E90*VLOOKUP(AI$6,'Greenhouse Gas Costs Avoided'!$A$2:$I$32,9,FALSE)</f>
        <v>0</v>
      </c>
      <c r="AJ90" s="21">
        <f ca="1">F90*VLOOKUP(AJ$6,'Greenhouse Gas Costs Avoided'!$A$2:$I$32,9,FALSE)</f>
        <v>5.2166744805659615</v>
      </c>
      <c r="AK90" s="21">
        <f ca="1">G90*VLOOKUP(AK$6,'Greenhouse Gas Costs Avoided'!$A$2:$I$32,9,FALSE)</f>
        <v>5.3216023247413169</v>
      </c>
      <c r="AL90" s="21">
        <f ca="1">H90*VLOOKUP(AL$6,'Greenhouse Gas Costs Avoided'!$A$2:$I$32,9,FALSE)</f>
        <v>5.4265301689166732</v>
      </c>
      <c r="AM90" s="21">
        <f ca="1">I90*VLOOKUP(AM$6,'Greenhouse Gas Costs Avoided'!$A$2:$I$32,9,FALSE)</f>
        <v>5.5063320831654474</v>
      </c>
      <c r="AN90" s="21">
        <f ca="1">J90*VLOOKUP(AN$6,'Greenhouse Gas Costs Avoided'!$A$2:$I$32,9,FALSE)</f>
        <v>5.5861339974142208</v>
      </c>
      <c r="AO90" s="21">
        <f ca="1">K90*VLOOKUP(AO$6,'Greenhouse Gas Costs Avoided'!$A$2:$I$32,9,FALSE)</f>
        <v>5.665935911662995</v>
      </c>
      <c r="AP90" s="21">
        <f ca="1">L90*VLOOKUP(AP$6,'Greenhouse Gas Costs Avoided'!$A$2:$I$32,9,FALSE)</f>
        <v>5.7457378259117702</v>
      </c>
      <c r="AQ90" s="21">
        <f ca="1">M90*VLOOKUP(AQ$6,'Greenhouse Gas Costs Avoided'!$A$2:$I$32,9,FALSE)</f>
        <v>5.8255397401605462</v>
      </c>
      <c r="AR90" s="21">
        <f ca="1">N90*VLOOKUP(AR$6,'Greenhouse Gas Costs Avoided'!$A$2:$I$32,9,FALSE)</f>
        <v>5.9053416544093205</v>
      </c>
      <c r="AS90" s="21">
        <f ca="1">O90*VLOOKUP(AS$6,'Greenhouse Gas Costs Avoided'!$A$2:$I$32,9,FALSE)</f>
        <v>5.9851435686580947</v>
      </c>
      <c r="AT90" s="21">
        <f ca="1">P90*VLOOKUP(AT$6,'Greenhouse Gas Costs Avoided'!$A$2:$I$32,9,FALSE)</f>
        <v>6.0649454829068699</v>
      </c>
      <c r="AU90" s="21">
        <f ca="1">Q90*VLOOKUP(AU$6,'Greenhouse Gas Costs Avoided'!$A$2:$I$32,9,FALSE)</f>
        <v>6.1447473971556432</v>
      </c>
      <c r="AV90" s="21">
        <f ca="1">R90*VLOOKUP(AV$6,'Greenhouse Gas Costs Avoided'!$A$2:$I$32,9,FALSE)</f>
        <v>6.2245493114044184</v>
      </c>
      <c r="AW90" s="21">
        <f ca="1">S90*VLOOKUP(AW$6,'Greenhouse Gas Costs Avoided'!$A$2:$I$32,9,FALSE)</f>
        <v>6.312953786990386</v>
      </c>
      <c r="AX90" s="21">
        <f ca="1">T90*VLOOKUP(AX$6,'Greenhouse Gas Costs Avoided'!$A$2:$I$32,9,FALSE)</f>
        <v>6.4013582625763545</v>
      </c>
      <c r="AY90" s="21">
        <f ca="1">U90*VLOOKUP(AY$6,'Greenhouse Gas Costs Avoided'!$A$2:$I$32,9,FALSE)</f>
        <v>6.4897627381623222</v>
      </c>
      <c r="AZ90" s="21">
        <f ca="1">V90*VLOOKUP(AZ$6,'Greenhouse Gas Costs Avoided'!$A$2:$I$32,9,FALSE)</f>
        <v>6.5781672137482907</v>
      </c>
      <c r="BA90" s="21">
        <f ca="1">W90*VLOOKUP(BA$6,'Greenhouse Gas Costs Avoided'!$A$2:$I$32,9,FALSE)</f>
        <v>6.6665716893342575</v>
      </c>
      <c r="BB90" s="21">
        <f ca="1">X90*VLOOKUP(BB$6,'Greenhouse Gas Costs Avoided'!$A$2:$I$32,9,FALSE)</f>
        <v>6.7450019445028957</v>
      </c>
      <c r="BC90" s="21">
        <f ca="1">Y90*VLOOKUP(BC$6,'Greenhouse Gas Costs Avoided'!$A$2:$I$32,9,FALSE)</f>
        <v>6.8234321996715348</v>
      </c>
      <c r="BD90" s="21">
        <f ca="1">Z90*VLOOKUP(BD$6,'Greenhouse Gas Costs Avoided'!$A$2:$I$32,9,FALSE)</f>
        <v>6.901862454840173</v>
      </c>
      <c r="BE90" s="21">
        <f ca="1">AA90*VLOOKUP(BE$6,'Greenhouse Gas Costs Avoided'!$A$2:$I$32,9,FALSE)</f>
        <v>6.9802927100088112</v>
      </c>
      <c r="BF90" s="21">
        <f ca="1">AB90*VLOOKUP(BF$6,'Greenhouse Gas Costs Avoided'!$A$2:$I$32,9,FALSE)</f>
        <v>7.0587229651774486</v>
      </c>
      <c r="BG90" s="21">
        <f ca="1">AC90*VLOOKUP(BG$6,'Greenhouse Gas Costs Avoided'!$A$2:$I$32,9,FALSE)</f>
        <v>7.1502249295408609</v>
      </c>
      <c r="BH90" s="21">
        <f ca="1">AD90*VLOOKUP(BH$6,'Greenhouse Gas Costs Avoided'!$A$2:$I$32,9,FALSE)</f>
        <v>7.2417268939042723</v>
      </c>
      <c r="BI90" s="21">
        <f ca="1">AE90*VLOOKUP(BI$6,'Greenhouse Gas Costs Avoided'!$A$2:$I$32,9,FALSE)</f>
        <v>7.3332288582676846</v>
      </c>
      <c r="BJ90" s="21">
        <f ca="1">AF90*VLOOKUP(BJ$6,'Greenhouse Gas Costs Avoided'!$A$2:$I$32,9,FALSE)</f>
        <v>7.424730822631096</v>
      </c>
      <c r="BK90" s="22">
        <f ca="1">AG90*VLOOKUP(BK$6,'Greenhouse Gas Costs Avoided'!$A$2:$I$32,9,FALSE)</f>
        <v>7.5723812490175435</v>
      </c>
    </row>
    <row r="91" spans="1:63" x14ac:dyDescent="0.35">
      <c r="A91" s="11">
        <v>85</v>
      </c>
      <c r="B91" s="12">
        <f t="shared" ca="1" si="2"/>
        <v>2</v>
      </c>
      <c r="C91" s="13">
        <f t="shared" ca="1" si="3"/>
        <v>2023</v>
      </c>
      <c r="E91" s="20">
        <f ca="1">IF(E$6&lt;$C91,0,VLOOKUP(E$6,'MonteCarlo Policy Paths'!$A$2:$I$31,'Monte Carlo_WA Complance Price'!$B91+1,FALSE))</f>
        <v>0</v>
      </c>
      <c r="F91" s="21">
        <f ca="1">IF(F$6&lt;$C91,0,VLOOKUP(F$6,'MonteCarlo Policy Paths'!$A$2:$I$31,'Monte Carlo_WA Complance Price'!$B91+1,FALSE))</f>
        <v>82.346532180449415</v>
      </c>
      <c r="G91" s="21">
        <f ca="1">IF(G$6&lt;$C91,0,VLOOKUP(G$6,'MonteCarlo Policy Paths'!$A$2:$I$31,'Monte Carlo_WA Complance Price'!$B91+1,FALSE))</f>
        <v>84.002844861871253</v>
      </c>
      <c r="H91" s="21">
        <f ca="1">IF(H$6&lt;$C91,0,VLOOKUP(H$6,'MonteCarlo Policy Paths'!$A$2:$I$31,'Monte Carlo_WA Complance Price'!$B91+1,FALSE))</f>
        <v>85.659157543293105</v>
      </c>
      <c r="I91" s="21">
        <f ca="1">IF(I$6&lt;$C91,0,VLOOKUP(I$6,'MonteCarlo Policy Paths'!$A$2:$I$31,'Monte Carlo_WA Complance Price'!$B91+1,FALSE))</f>
        <v>86.918851036576825</v>
      </c>
      <c r="J91" s="21">
        <f ca="1">IF(J$6&lt;$C91,0,VLOOKUP(J$6,'MonteCarlo Policy Paths'!$A$2:$I$31,'Monte Carlo_WA Complance Price'!$B91+1,FALSE))</f>
        <v>88.178544529860531</v>
      </c>
      <c r="K91" s="21">
        <f ca="1">IF(K$6&lt;$C91,0,VLOOKUP(K$6,'MonteCarlo Policy Paths'!$A$2:$I$31,'Monte Carlo_WA Complance Price'!$B91+1,FALSE))</f>
        <v>89.438238023144251</v>
      </c>
      <c r="L91" s="21">
        <f ca="1">IF(L$6&lt;$C91,0,VLOOKUP(L$6,'MonteCarlo Policy Paths'!$A$2:$I$31,'Monte Carlo_WA Complance Price'!$B91+1,FALSE))</f>
        <v>90.697931516427971</v>
      </c>
      <c r="M91" s="21">
        <f ca="1">IF(M$6&lt;$C91,0,VLOOKUP(M$6,'MonteCarlo Policy Paths'!$A$2:$I$31,'Monte Carlo_WA Complance Price'!$B91+1,FALSE))</f>
        <v>91.95762500971172</v>
      </c>
      <c r="N91" s="21">
        <f ca="1">IF(N$6&lt;$C91,0,VLOOKUP(N$6,'MonteCarlo Policy Paths'!$A$2:$I$31,'Monte Carlo_WA Complance Price'!$B91+1,FALSE))</f>
        <v>93.21731850299544</v>
      </c>
      <c r="O91" s="21">
        <f ca="1">IF(O$6&lt;$C91,0,VLOOKUP(O$6,'MonteCarlo Policy Paths'!$A$2:$I$31,'Monte Carlo_WA Complance Price'!$B91+1,FALSE))</f>
        <v>94.47701199627916</v>
      </c>
      <c r="P91" s="21">
        <f ca="1">IF(P$6&lt;$C91,0,VLOOKUP(P$6,'MonteCarlo Policy Paths'!$A$2:$I$31,'Monte Carlo_WA Complance Price'!$B91+1,FALSE))</f>
        <v>95.73670548956288</v>
      </c>
      <c r="Q91" s="21">
        <f ca="1">IF(Q$6&lt;$C91,0,VLOOKUP(Q$6,'MonteCarlo Policy Paths'!$A$2:$I$31,'Monte Carlo_WA Complance Price'!$B91+1,FALSE))</f>
        <v>96.996398982846586</v>
      </c>
      <c r="R91" s="21">
        <f ca="1">IF(R$6&lt;$C91,0,VLOOKUP(R$6,'MonteCarlo Policy Paths'!$A$2:$I$31,'Monte Carlo_WA Complance Price'!$B91+1,FALSE))</f>
        <v>98.25609247613032</v>
      </c>
      <c r="S91" s="21">
        <f ca="1">IF(S$6&lt;$C91,0,VLOOKUP(S$6,'MonteCarlo Policy Paths'!$A$2:$I$31,'Monte Carlo_WA Complance Price'!$B91+1,FALSE))</f>
        <v>99.65157958594628</v>
      </c>
      <c r="T91" s="21">
        <f ca="1">IF(T$6&lt;$C91,0,VLOOKUP(T$6,'MonteCarlo Policy Paths'!$A$2:$I$31,'Monte Carlo_WA Complance Price'!$B91+1,FALSE))</f>
        <v>101.04706669576224</v>
      </c>
      <c r="U91" s="21">
        <f ca="1">IF(U$6&lt;$C91,0,VLOOKUP(U$6,'MonteCarlo Policy Paths'!$A$2:$I$31,'Monte Carlo_WA Complance Price'!$B91+1,FALSE))</f>
        <v>102.4425538055782</v>
      </c>
      <c r="V91" s="21">
        <f ca="1">IF(V$6&lt;$C91,0,VLOOKUP(V$6,'MonteCarlo Policy Paths'!$A$2:$I$31,'Monte Carlo_WA Complance Price'!$B91+1,FALSE))</f>
        <v>103.83804091539416</v>
      </c>
      <c r="W91" s="21">
        <f ca="1">IF(W$6&lt;$C91,0,VLOOKUP(W$6,'MonteCarlo Policy Paths'!$A$2:$I$31,'Monte Carlo_WA Complance Price'!$B91+1,FALSE))</f>
        <v>105.23352802521011</v>
      </c>
      <c r="X91" s="21">
        <f ca="1">IF(X$6&lt;$C91,0,VLOOKUP(X$6,'MonteCarlo Policy Paths'!$A$2:$I$31,'Monte Carlo_WA Complance Price'!$B91+1,FALSE))</f>
        <v>106.47156953138905</v>
      </c>
      <c r="Y91" s="21">
        <f ca="1">IF(Y$6&lt;$C91,0,VLOOKUP(Y$6,'MonteCarlo Policy Paths'!$A$2:$I$31,'Monte Carlo_WA Complance Price'!$B91+1,FALSE))</f>
        <v>107.709611037568</v>
      </c>
      <c r="Z91" s="21">
        <f ca="1">IF(Z$6&lt;$C91,0,VLOOKUP(Z$6,'MonteCarlo Policy Paths'!$A$2:$I$31,'Monte Carlo_WA Complance Price'!$B91+1,FALSE))</f>
        <v>108.94765254374694</v>
      </c>
      <c r="AA91" s="21">
        <f ca="1">IF(AA$6&lt;$C91,0,VLOOKUP(AA$6,'MonteCarlo Policy Paths'!$A$2:$I$31,'Monte Carlo_WA Complance Price'!$B91+1,FALSE))</f>
        <v>110.18569404992589</v>
      </c>
      <c r="AB91" s="21">
        <f ca="1">IF(AB$6&lt;$C91,0,VLOOKUP(AB$6,'MonteCarlo Policy Paths'!$A$2:$I$31,'Monte Carlo_WA Complance Price'!$B91+1,FALSE))</f>
        <v>111.42373555610482</v>
      </c>
      <c r="AC91" s="21">
        <f ca="1">IF(AC$6&lt;$C91,0,VLOOKUP(AC$6,'MonteCarlo Policy Paths'!$A$2:$I$31,'Monte Carlo_WA Complance Price'!$B91+1,FALSE))</f>
        <v>112.86811731331359</v>
      </c>
      <c r="AD91" s="21">
        <f ca="1">IF(AD$6&lt;$C91,0,VLOOKUP(AD$6,'MonteCarlo Policy Paths'!$A$2:$I$31,'Monte Carlo_WA Complance Price'!$B91+1,FALSE))</f>
        <v>114.31249907052236</v>
      </c>
      <c r="AE91" s="21">
        <f ca="1">IF(AE$6&lt;$C91,0,VLOOKUP(AE$6,'MonteCarlo Policy Paths'!$A$2:$I$31,'Monte Carlo_WA Complance Price'!$B91+1,FALSE))</f>
        <v>115.75688082773114</v>
      </c>
      <c r="AF91" s="21">
        <f ca="1">IF(AF$6&lt;$C91,0,VLOOKUP(AF$6,'MonteCarlo Policy Paths'!$A$2:$I$31,'Monte Carlo_WA Complance Price'!$B91+1,FALSE))</f>
        <v>117.20126258493991</v>
      </c>
      <c r="AG91" s="22">
        <f ca="1">IF(AG$6&lt;$C91,0,VLOOKUP(AG$6,'MonteCarlo Policy Paths'!$A$2:$I$31,'Monte Carlo_WA Complance Price'!$B91+1,FALSE))</f>
        <v>120.41827982173916</v>
      </c>
      <c r="AI91" s="20">
        <f ca="1">E91*VLOOKUP(AI$6,'Greenhouse Gas Costs Avoided'!$A$2:$I$32,9,FALSE)</f>
        <v>0</v>
      </c>
      <c r="AJ91" s="21">
        <f ca="1">F91*VLOOKUP(AJ$6,'Greenhouse Gas Costs Avoided'!$A$2:$I$32,9,FALSE)</f>
        <v>5.2166744805659615</v>
      </c>
      <c r="AK91" s="21">
        <f ca="1">G91*VLOOKUP(AK$6,'Greenhouse Gas Costs Avoided'!$A$2:$I$32,9,FALSE)</f>
        <v>5.3216023247413169</v>
      </c>
      <c r="AL91" s="21">
        <f ca="1">H91*VLOOKUP(AL$6,'Greenhouse Gas Costs Avoided'!$A$2:$I$32,9,FALSE)</f>
        <v>5.4265301689166732</v>
      </c>
      <c r="AM91" s="21">
        <f ca="1">I91*VLOOKUP(AM$6,'Greenhouse Gas Costs Avoided'!$A$2:$I$32,9,FALSE)</f>
        <v>5.5063320831654474</v>
      </c>
      <c r="AN91" s="21">
        <f ca="1">J91*VLOOKUP(AN$6,'Greenhouse Gas Costs Avoided'!$A$2:$I$32,9,FALSE)</f>
        <v>5.5861339974142208</v>
      </c>
      <c r="AO91" s="21">
        <f ca="1">K91*VLOOKUP(AO$6,'Greenhouse Gas Costs Avoided'!$A$2:$I$32,9,FALSE)</f>
        <v>5.665935911662995</v>
      </c>
      <c r="AP91" s="21">
        <f ca="1">L91*VLOOKUP(AP$6,'Greenhouse Gas Costs Avoided'!$A$2:$I$32,9,FALSE)</f>
        <v>5.7457378259117702</v>
      </c>
      <c r="AQ91" s="21">
        <f ca="1">M91*VLOOKUP(AQ$6,'Greenhouse Gas Costs Avoided'!$A$2:$I$32,9,FALSE)</f>
        <v>5.8255397401605462</v>
      </c>
      <c r="AR91" s="21">
        <f ca="1">N91*VLOOKUP(AR$6,'Greenhouse Gas Costs Avoided'!$A$2:$I$32,9,FALSE)</f>
        <v>5.9053416544093205</v>
      </c>
      <c r="AS91" s="21">
        <f ca="1">O91*VLOOKUP(AS$6,'Greenhouse Gas Costs Avoided'!$A$2:$I$32,9,FALSE)</f>
        <v>5.9851435686580947</v>
      </c>
      <c r="AT91" s="21">
        <f ca="1">P91*VLOOKUP(AT$6,'Greenhouse Gas Costs Avoided'!$A$2:$I$32,9,FALSE)</f>
        <v>6.0649454829068699</v>
      </c>
      <c r="AU91" s="21">
        <f ca="1">Q91*VLOOKUP(AU$6,'Greenhouse Gas Costs Avoided'!$A$2:$I$32,9,FALSE)</f>
        <v>6.1447473971556432</v>
      </c>
      <c r="AV91" s="21">
        <f ca="1">R91*VLOOKUP(AV$6,'Greenhouse Gas Costs Avoided'!$A$2:$I$32,9,FALSE)</f>
        <v>6.2245493114044184</v>
      </c>
      <c r="AW91" s="21">
        <f ca="1">S91*VLOOKUP(AW$6,'Greenhouse Gas Costs Avoided'!$A$2:$I$32,9,FALSE)</f>
        <v>6.312953786990386</v>
      </c>
      <c r="AX91" s="21">
        <f ca="1">T91*VLOOKUP(AX$6,'Greenhouse Gas Costs Avoided'!$A$2:$I$32,9,FALSE)</f>
        <v>6.4013582625763545</v>
      </c>
      <c r="AY91" s="21">
        <f ca="1">U91*VLOOKUP(AY$6,'Greenhouse Gas Costs Avoided'!$A$2:$I$32,9,FALSE)</f>
        <v>6.4897627381623222</v>
      </c>
      <c r="AZ91" s="21">
        <f ca="1">V91*VLOOKUP(AZ$6,'Greenhouse Gas Costs Avoided'!$A$2:$I$32,9,FALSE)</f>
        <v>6.5781672137482907</v>
      </c>
      <c r="BA91" s="21">
        <f ca="1">W91*VLOOKUP(BA$6,'Greenhouse Gas Costs Avoided'!$A$2:$I$32,9,FALSE)</f>
        <v>6.6665716893342575</v>
      </c>
      <c r="BB91" s="21">
        <f ca="1">X91*VLOOKUP(BB$6,'Greenhouse Gas Costs Avoided'!$A$2:$I$32,9,FALSE)</f>
        <v>6.7450019445028957</v>
      </c>
      <c r="BC91" s="21">
        <f ca="1">Y91*VLOOKUP(BC$6,'Greenhouse Gas Costs Avoided'!$A$2:$I$32,9,FALSE)</f>
        <v>6.8234321996715348</v>
      </c>
      <c r="BD91" s="21">
        <f ca="1">Z91*VLOOKUP(BD$6,'Greenhouse Gas Costs Avoided'!$A$2:$I$32,9,FALSE)</f>
        <v>6.901862454840173</v>
      </c>
      <c r="BE91" s="21">
        <f ca="1">AA91*VLOOKUP(BE$6,'Greenhouse Gas Costs Avoided'!$A$2:$I$32,9,FALSE)</f>
        <v>6.9802927100088112</v>
      </c>
      <c r="BF91" s="21">
        <f ca="1">AB91*VLOOKUP(BF$6,'Greenhouse Gas Costs Avoided'!$A$2:$I$32,9,FALSE)</f>
        <v>7.0587229651774486</v>
      </c>
      <c r="BG91" s="21">
        <f ca="1">AC91*VLOOKUP(BG$6,'Greenhouse Gas Costs Avoided'!$A$2:$I$32,9,FALSE)</f>
        <v>7.1502249295408609</v>
      </c>
      <c r="BH91" s="21">
        <f ca="1">AD91*VLOOKUP(BH$6,'Greenhouse Gas Costs Avoided'!$A$2:$I$32,9,FALSE)</f>
        <v>7.2417268939042723</v>
      </c>
      <c r="BI91" s="21">
        <f ca="1">AE91*VLOOKUP(BI$6,'Greenhouse Gas Costs Avoided'!$A$2:$I$32,9,FALSE)</f>
        <v>7.3332288582676846</v>
      </c>
      <c r="BJ91" s="21">
        <f ca="1">AF91*VLOOKUP(BJ$6,'Greenhouse Gas Costs Avoided'!$A$2:$I$32,9,FALSE)</f>
        <v>7.424730822631096</v>
      </c>
      <c r="BK91" s="22">
        <f ca="1">AG91*VLOOKUP(BK$6,'Greenhouse Gas Costs Avoided'!$A$2:$I$32,9,FALSE)</f>
        <v>7.6285297110405814</v>
      </c>
    </row>
    <row r="92" spans="1:63" x14ac:dyDescent="0.35">
      <c r="A92" s="11">
        <v>86</v>
      </c>
      <c r="B92" s="12">
        <f t="shared" ca="1" si="2"/>
        <v>2</v>
      </c>
      <c r="C92" s="13">
        <f t="shared" ca="1" si="3"/>
        <v>2023</v>
      </c>
      <c r="E92" s="20">
        <f ca="1">IF(E$6&lt;$C92,0,VLOOKUP(E$6,'MonteCarlo Policy Paths'!$A$2:$I$31,'Monte Carlo_WA Complance Price'!$B92+1,FALSE))</f>
        <v>0</v>
      </c>
      <c r="F92" s="21">
        <f ca="1">IF(F$6&lt;$C92,0,VLOOKUP(F$6,'MonteCarlo Policy Paths'!$A$2:$I$31,'Monte Carlo_WA Complance Price'!$B92+1,FALSE))</f>
        <v>82.346532180449415</v>
      </c>
      <c r="G92" s="21">
        <f ca="1">IF(G$6&lt;$C92,0,VLOOKUP(G$6,'MonteCarlo Policy Paths'!$A$2:$I$31,'Monte Carlo_WA Complance Price'!$B92+1,FALSE))</f>
        <v>84.002844861871253</v>
      </c>
      <c r="H92" s="21">
        <f ca="1">IF(H$6&lt;$C92,0,VLOOKUP(H$6,'MonteCarlo Policy Paths'!$A$2:$I$31,'Monte Carlo_WA Complance Price'!$B92+1,FALSE))</f>
        <v>85.659157543293105</v>
      </c>
      <c r="I92" s="21">
        <f ca="1">IF(I$6&lt;$C92,0,VLOOKUP(I$6,'MonteCarlo Policy Paths'!$A$2:$I$31,'Monte Carlo_WA Complance Price'!$B92+1,FALSE))</f>
        <v>86.918851036576825</v>
      </c>
      <c r="J92" s="21">
        <f ca="1">IF(J$6&lt;$C92,0,VLOOKUP(J$6,'MonteCarlo Policy Paths'!$A$2:$I$31,'Monte Carlo_WA Complance Price'!$B92+1,FALSE))</f>
        <v>88.178544529860531</v>
      </c>
      <c r="K92" s="21">
        <f ca="1">IF(K$6&lt;$C92,0,VLOOKUP(K$6,'MonteCarlo Policy Paths'!$A$2:$I$31,'Monte Carlo_WA Complance Price'!$B92+1,FALSE))</f>
        <v>89.438238023144251</v>
      </c>
      <c r="L92" s="21">
        <f ca="1">IF(L$6&lt;$C92,0,VLOOKUP(L$6,'MonteCarlo Policy Paths'!$A$2:$I$31,'Monte Carlo_WA Complance Price'!$B92+1,FALSE))</f>
        <v>90.697931516427971</v>
      </c>
      <c r="M92" s="21">
        <f ca="1">IF(M$6&lt;$C92,0,VLOOKUP(M$6,'MonteCarlo Policy Paths'!$A$2:$I$31,'Monte Carlo_WA Complance Price'!$B92+1,FALSE))</f>
        <v>91.95762500971172</v>
      </c>
      <c r="N92" s="21">
        <f ca="1">IF(N$6&lt;$C92,0,VLOOKUP(N$6,'MonteCarlo Policy Paths'!$A$2:$I$31,'Monte Carlo_WA Complance Price'!$B92+1,FALSE))</f>
        <v>93.21731850299544</v>
      </c>
      <c r="O92" s="21">
        <f ca="1">IF(O$6&lt;$C92,0,VLOOKUP(O$6,'MonteCarlo Policy Paths'!$A$2:$I$31,'Monte Carlo_WA Complance Price'!$B92+1,FALSE))</f>
        <v>94.47701199627916</v>
      </c>
      <c r="P92" s="21">
        <f ca="1">IF(P$6&lt;$C92,0,VLOOKUP(P$6,'MonteCarlo Policy Paths'!$A$2:$I$31,'Monte Carlo_WA Complance Price'!$B92+1,FALSE))</f>
        <v>95.73670548956288</v>
      </c>
      <c r="Q92" s="21">
        <f ca="1">IF(Q$6&lt;$C92,0,VLOOKUP(Q$6,'MonteCarlo Policy Paths'!$A$2:$I$31,'Monte Carlo_WA Complance Price'!$B92+1,FALSE))</f>
        <v>96.996398982846586</v>
      </c>
      <c r="R92" s="21">
        <f ca="1">IF(R$6&lt;$C92,0,VLOOKUP(R$6,'MonteCarlo Policy Paths'!$A$2:$I$31,'Monte Carlo_WA Complance Price'!$B92+1,FALSE))</f>
        <v>98.25609247613032</v>
      </c>
      <c r="S92" s="21">
        <f ca="1">IF(S$6&lt;$C92,0,VLOOKUP(S$6,'MonteCarlo Policy Paths'!$A$2:$I$31,'Monte Carlo_WA Complance Price'!$B92+1,FALSE))</f>
        <v>99.65157958594628</v>
      </c>
      <c r="T92" s="21">
        <f ca="1">IF(T$6&lt;$C92,0,VLOOKUP(T$6,'MonteCarlo Policy Paths'!$A$2:$I$31,'Monte Carlo_WA Complance Price'!$B92+1,FALSE))</f>
        <v>101.04706669576224</v>
      </c>
      <c r="U92" s="21">
        <f ca="1">IF(U$6&lt;$C92,0,VLOOKUP(U$6,'MonteCarlo Policy Paths'!$A$2:$I$31,'Monte Carlo_WA Complance Price'!$B92+1,FALSE))</f>
        <v>102.4425538055782</v>
      </c>
      <c r="V92" s="21">
        <f ca="1">IF(V$6&lt;$C92,0,VLOOKUP(V$6,'MonteCarlo Policy Paths'!$A$2:$I$31,'Monte Carlo_WA Complance Price'!$B92+1,FALSE))</f>
        <v>103.83804091539416</v>
      </c>
      <c r="W92" s="21">
        <f ca="1">IF(W$6&lt;$C92,0,VLOOKUP(W$6,'MonteCarlo Policy Paths'!$A$2:$I$31,'Monte Carlo_WA Complance Price'!$B92+1,FALSE))</f>
        <v>105.23352802521011</v>
      </c>
      <c r="X92" s="21">
        <f ca="1">IF(X$6&lt;$C92,0,VLOOKUP(X$6,'MonteCarlo Policy Paths'!$A$2:$I$31,'Monte Carlo_WA Complance Price'!$B92+1,FALSE))</f>
        <v>106.47156953138905</v>
      </c>
      <c r="Y92" s="21">
        <f ca="1">IF(Y$6&lt;$C92,0,VLOOKUP(Y$6,'MonteCarlo Policy Paths'!$A$2:$I$31,'Monte Carlo_WA Complance Price'!$B92+1,FALSE))</f>
        <v>107.709611037568</v>
      </c>
      <c r="Z92" s="21">
        <f ca="1">IF(Z$6&lt;$C92,0,VLOOKUP(Z$6,'MonteCarlo Policy Paths'!$A$2:$I$31,'Monte Carlo_WA Complance Price'!$B92+1,FALSE))</f>
        <v>108.94765254374694</v>
      </c>
      <c r="AA92" s="21">
        <f ca="1">IF(AA$6&lt;$C92,0,VLOOKUP(AA$6,'MonteCarlo Policy Paths'!$A$2:$I$31,'Monte Carlo_WA Complance Price'!$B92+1,FALSE))</f>
        <v>110.18569404992589</v>
      </c>
      <c r="AB92" s="21">
        <f ca="1">IF(AB$6&lt;$C92,0,VLOOKUP(AB$6,'MonteCarlo Policy Paths'!$A$2:$I$31,'Monte Carlo_WA Complance Price'!$B92+1,FALSE))</f>
        <v>111.42373555610482</v>
      </c>
      <c r="AC92" s="21">
        <f ca="1">IF(AC$6&lt;$C92,0,VLOOKUP(AC$6,'MonteCarlo Policy Paths'!$A$2:$I$31,'Monte Carlo_WA Complance Price'!$B92+1,FALSE))</f>
        <v>112.86811731331359</v>
      </c>
      <c r="AD92" s="21">
        <f ca="1">IF(AD$6&lt;$C92,0,VLOOKUP(AD$6,'MonteCarlo Policy Paths'!$A$2:$I$31,'Monte Carlo_WA Complance Price'!$B92+1,FALSE))</f>
        <v>114.31249907052236</v>
      </c>
      <c r="AE92" s="21">
        <f ca="1">IF(AE$6&lt;$C92,0,VLOOKUP(AE$6,'MonteCarlo Policy Paths'!$A$2:$I$31,'Monte Carlo_WA Complance Price'!$B92+1,FALSE))</f>
        <v>115.75688082773114</v>
      </c>
      <c r="AF92" s="21">
        <f ca="1">IF(AF$6&lt;$C92,0,VLOOKUP(AF$6,'MonteCarlo Policy Paths'!$A$2:$I$31,'Monte Carlo_WA Complance Price'!$B92+1,FALSE))</f>
        <v>117.20126258493991</v>
      </c>
      <c r="AG92" s="22">
        <f ca="1">IF(AG$6&lt;$C92,0,VLOOKUP(AG$6,'MonteCarlo Policy Paths'!$A$2:$I$31,'Monte Carlo_WA Complance Price'!$B92+1,FALSE))</f>
        <v>120.41827982173916</v>
      </c>
      <c r="AI92" s="20">
        <f ca="1">E92*VLOOKUP(AI$6,'Greenhouse Gas Costs Avoided'!$A$2:$I$32,9,FALSE)</f>
        <v>0</v>
      </c>
      <c r="AJ92" s="21">
        <f ca="1">F92*VLOOKUP(AJ$6,'Greenhouse Gas Costs Avoided'!$A$2:$I$32,9,FALSE)</f>
        <v>5.2166744805659615</v>
      </c>
      <c r="AK92" s="21">
        <f ca="1">G92*VLOOKUP(AK$6,'Greenhouse Gas Costs Avoided'!$A$2:$I$32,9,FALSE)</f>
        <v>5.3216023247413169</v>
      </c>
      <c r="AL92" s="21">
        <f ca="1">H92*VLOOKUP(AL$6,'Greenhouse Gas Costs Avoided'!$A$2:$I$32,9,FALSE)</f>
        <v>5.4265301689166732</v>
      </c>
      <c r="AM92" s="21">
        <f ca="1">I92*VLOOKUP(AM$6,'Greenhouse Gas Costs Avoided'!$A$2:$I$32,9,FALSE)</f>
        <v>5.5063320831654474</v>
      </c>
      <c r="AN92" s="21">
        <f ca="1">J92*VLOOKUP(AN$6,'Greenhouse Gas Costs Avoided'!$A$2:$I$32,9,FALSE)</f>
        <v>5.5861339974142208</v>
      </c>
      <c r="AO92" s="21">
        <f ca="1">K92*VLOOKUP(AO$6,'Greenhouse Gas Costs Avoided'!$A$2:$I$32,9,FALSE)</f>
        <v>5.665935911662995</v>
      </c>
      <c r="AP92" s="21">
        <f ca="1">L92*VLOOKUP(AP$6,'Greenhouse Gas Costs Avoided'!$A$2:$I$32,9,FALSE)</f>
        <v>5.7457378259117702</v>
      </c>
      <c r="AQ92" s="21">
        <f ca="1">M92*VLOOKUP(AQ$6,'Greenhouse Gas Costs Avoided'!$A$2:$I$32,9,FALSE)</f>
        <v>5.8255397401605462</v>
      </c>
      <c r="AR92" s="21">
        <f ca="1">N92*VLOOKUP(AR$6,'Greenhouse Gas Costs Avoided'!$A$2:$I$32,9,FALSE)</f>
        <v>5.9053416544093205</v>
      </c>
      <c r="AS92" s="21">
        <f ca="1">O92*VLOOKUP(AS$6,'Greenhouse Gas Costs Avoided'!$A$2:$I$32,9,FALSE)</f>
        <v>5.9851435686580947</v>
      </c>
      <c r="AT92" s="21">
        <f ca="1">P92*VLOOKUP(AT$6,'Greenhouse Gas Costs Avoided'!$A$2:$I$32,9,FALSE)</f>
        <v>6.0649454829068699</v>
      </c>
      <c r="AU92" s="21">
        <f ca="1">Q92*VLOOKUP(AU$6,'Greenhouse Gas Costs Avoided'!$A$2:$I$32,9,FALSE)</f>
        <v>6.1447473971556432</v>
      </c>
      <c r="AV92" s="21">
        <f ca="1">R92*VLOOKUP(AV$6,'Greenhouse Gas Costs Avoided'!$A$2:$I$32,9,FALSE)</f>
        <v>6.2245493114044184</v>
      </c>
      <c r="AW92" s="21">
        <f ca="1">S92*VLOOKUP(AW$6,'Greenhouse Gas Costs Avoided'!$A$2:$I$32,9,FALSE)</f>
        <v>6.312953786990386</v>
      </c>
      <c r="AX92" s="21">
        <f ca="1">T92*VLOOKUP(AX$6,'Greenhouse Gas Costs Avoided'!$A$2:$I$32,9,FALSE)</f>
        <v>6.4013582625763545</v>
      </c>
      <c r="AY92" s="21">
        <f ca="1">U92*VLOOKUP(AY$6,'Greenhouse Gas Costs Avoided'!$A$2:$I$32,9,FALSE)</f>
        <v>6.4897627381623222</v>
      </c>
      <c r="AZ92" s="21">
        <f ca="1">V92*VLOOKUP(AZ$6,'Greenhouse Gas Costs Avoided'!$A$2:$I$32,9,FALSE)</f>
        <v>6.5781672137482907</v>
      </c>
      <c r="BA92" s="21">
        <f ca="1">W92*VLOOKUP(BA$6,'Greenhouse Gas Costs Avoided'!$A$2:$I$32,9,FALSE)</f>
        <v>6.6665716893342575</v>
      </c>
      <c r="BB92" s="21">
        <f ca="1">X92*VLOOKUP(BB$6,'Greenhouse Gas Costs Avoided'!$A$2:$I$32,9,FALSE)</f>
        <v>6.7450019445028957</v>
      </c>
      <c r="BC92" s="21">
        <f ca="1">Y92*VLOOKUP(BC$6,'Greenhouse Gas Costs Avoided'!$A$2:$I$32,9,FALSE)</f>
        <v>6.8234321996715348</v>
      </c>
      <c r="BD92" s="21">
        <f ca="1">Z92*VLOOKUP(BD$6,'Greenhouse Gas Costs Avoided'!$A$2:$I$32,9,FALSE)</f>
        <v>6.901862454840173</v>
      </c>
      <c r="BE92" s="21">
        <f ca="1">AA92*VLOOKUP(BE$6,'Greenhouse Gas Costs Avoided'!$A$2:$I$32,9,FALSE)</f>
        <v>6.9802927100088112</v>
      </c>
      <c r="BF92" s="21">
        <f ca="1">AB92*VLOOKUP(BF$6,'Greenhouse Gas Costs Avoided'!$A$2:$I$32,9,FALSE)</f>
        <v>7.0587229651774486</v>
      </c>
      <c r="BG92" s="21">
        <f ca="1">AC92*VLOOKUP(BG$6,'Greenhouse Gas Costs Avoided'!$A$2:$I$32,9,FALSE)</f>
        <v>7.1502249295408609</v>
      </c>
      <c r="BH92" s="21">
        <f ca="1">AD92*VLOOKUP(BH$6,'Greenhouse Gas Costs Avoided'!$A$2:$I$32,9,FALSE)</f>
        <v>7.2417268939042723</v>
      </c>
      <c r="BI92" s="21">
        <f ca="1">AE92*VLOOKUP(BI$6,'Greenhouse Gas Costs Avoided'!$A$2:$I$32,9,FALSE)</f>
        <v>7.3332288582676846</v>
      </c>
      <c r="BJ92" s="21">
        <f ca="1">AF92*VLOOKUP(BJ$6,'Greenhouse Gas Costs Avoided'!$A$2:$I$32,9,FALSE)</f>
        <v>7.424730822631096</v>
      </c>
      <c r="BK92" s="22">
        <f ca="1">AG92*VLOOKUP(BK$6,'Greenhouse Gas Costs Avoided'!$A$2:$I$32,9,FALSE)</f>
        <v>7.6285297110405814</v>
      </c>
    </row>
    <row r="93" spans="1:63" x14ac:dyDescent="0.35">
      <c r="A93" s="11">
        <v>87</v>
      </c>
      <c r="B93" s="12">
        <f t="shared" ca="1" si="2"/>
        <v>1</v>
      </c>
      <c r="C93" s="13">
        <f t="shared" ca="1" si="3"/>
        <v>2023</v>
      </c>
      <c r="E93" s="20">
        <f ca="1">IF(E$6&lt;$C93,0,VLOOKUP(E$6,'MonteCarlo Policy Paths'!$A$2:$I$31,'Monte Carlo_WA Complance Price'!$B93+1,FALSE))</f>
        <v>0</v>
      </c>
      <c r="F93" s="21">
        <f ca="1">IF(F$6&lt;$C93,0,VLOOKUP(F$6,'MonteCarlo Policy Paths'!$A$2:$I$31,'Monte Carlo_WA Complance Price'!$B93+1,FALSE))</f>
        <v>82.346532180449415</v>
      </c>
      <c r="G93" s="21">
        <f ca="1">IF(G$6&lt;$C93,0,VLOOKUP(G$6,'MonteCarlo Policy Paths'!$A$2:$I$31,'Monte Carlo_WA Complance Price'!$B93+1,FALSE))</f>
        <v>84.002844861871253</v>
      </c>
      <c r="H93" s="21">
        <f ca="1">IF(H$6&lt;$C93,0,VLOOKUP(H$6,'MonteCarlo Policy Paths'!$A$2:$I$31,'Monte Carlo_WA Complance Price'!$B93+1,FALSE))</f>
        <v>85.659157543293105</v>
      </c>
      <c r="I93" s="21">
        <f ca="1">IF(I$6&lt;$C93,0,VLOOKUP(I$6,'MonteCarlo Policy Paths'!$A$2:$I$31,'Monte Carlo_WA Complance Price'!$B93+1,FALSE))</f>
        <v>86.918851036576825</v>
      </c>
      <c r="J93" s="21">
        <f ca="1">IF(J$6&lt;$C93,0,VLOOKUP(J$6,'MonteCarlo Policy Paths'!$A$2:$I$31,'Monte Carlo_WA Complance Price'!$B93+1,FALSE))</f>
        <v>88.178544529860531</v>
      </c>
      <c r="K93" s="21">
        <f ca="1">IF(K$6&lt;$C93,0,VLOOKUP(K$6,'MonteCarlo Policy Paths'!$A$2:$I$31,'Monte Carlo_WA Complance Price'!$B93+1,FALSE))</f>
        <v>89.438238023144251</v>
      </c>
      <c r="L93" s="21">
        <f ca="1">IF(L$6&lt;$C93,0,VLOOKUP(L$6,'MonteCarlo Policy Paths'!$A$2:$I$31,'Monte Carlo_WA Complance Price'!$B93+1,FALSE))</f>
        <v>90.697931516427971</v>
      </c>
      <c r="M93" s="21">
        <f ca="1">IF(M$6&lt;$C93,0,VLOOKUP(M$6,'MonteCarlo Policy Paths'!$A$2:$I$31,'Monte Carlo_WA Complance Price'!$B93+1,FALSE))</f>
        <v>91.95762500971172</v>
      </c>
      <c r="N93" s="21">
        <f ca="1">IF(N$6&lt;$C93,0,VLOOKUP(N$6,'MonteCarlo Policy Paths'!$A$2:$I$31,'Monte Carlo_WA Complance Price'!$B93+1,FALSE))</f>
        <v>93.21731850299544</v>
      </c>
      <c r="O93" s="21">
        <f ca="1">IF(O$6&lt;$C93,0,VLOOKUP(O$6,'MonteCarlo Policy Paths'!$A$2:$I$31,'Monte Carlo_WA Complance Price'!$B93+1,FALSE))</f>
        <v>94.47701199627916</v>
      </c>
      <c r="P93" s="21">
        <f ca="1">IF(P$6&lt;$C93,0,VLOOKUP(P$6,'MonteCarlo Policy Paths'!$A$2:$I$31,'Monte Carlo_WA Complance Price'!$B93+1,FALSE))</f>
        <v>95.73670548956288</v>
      </c>
      <c r="Q93" s="21">
        <f ca="1">IF(Q$6&lt;$C93,0,VLOOKUP(Q$6,'MonteCarlo Policy Paths'!$A$2:$I$31,'Monte Carlo_WA Complance Price'!$B93+1,FALSE))</f>
        <v>96.996398982846586</v>
      </c>
      <c r="R93" s="21">
        <f ca="1">IF(R$6&lt;$C93,0,VLOOKUP(R$6,'MonteCarlo Policy Paths'!$A$2:$I$31,'Monte Carlo_WA Complance Price'!$B93+1,FALSE))</f>
        <v>98.25609247613032</v>
      </c>
      <c r="S93" s="21">
        <f ca="1">IF(S$6&lt;$C93,0,VLOOKUP(S$6,'MonteCarlo Policy Paths'!$A$2:$I$31,'Monte Carlo_WA Complance Price'!$B93+1,FALSE))</f>
        <v>99.65157958594628</v>
      </c>
      <c r="T93" s="21">
        <f ca="1">IF(T$6&lt;$C93,0,VLOOKUP(T$6,'MonteCarlo Policy Paths'!$A$2:$I$31,'Monte Carlo_WA Complance Price'!$B93+1,FALSE))</f>
        <v>101.04706669576224</v>
      </c>
      <c r="U93" s="21">
        <f ca="1">IF(U$6&lt;$C93,0,VLOOKUP(U$6,'MonteCarlo Policy Paths'!$A$2:$I$31,'Monte Carlo_WA Complance Price'!$B93+1,FALSE))</f>
        <v>102.4425538055782</v>
      </c>
      <c r="V93" s="21">
        <f ca="1">IF(V$6&lt;$C93,0,VLOOKUP(V$6,'MonteCarlo Policy Paths'!$A$2:$I$31,'Monte Carlo_WA Complance Price'!$B93+1,FALSE))</f>
        <v>103.83804091539416</v>
      </c>
      <c r="W93" s="21">
        <f ca="1">IF(W$6&lt;$C93,0,VLOOKUP(W$6,'MonteCarlo Policy Paths'!$A$2:$I$31,'Monte Carlo_WA Complance Price'!$B93+1,FALSE))</f>
        <v>105.23352802521011</v>
      </c>
      <c r="X93" s="21">
        <f ca="1">IF(X$6&lt;$C93,0,VLOOKUP(X$6,'MonteCarlo Policy Paths'!$A$2:$I$31,'Monte Carlo_WA Complance Price'!$B93+1,FALSE))</f>
        <v>106.47156953138905</v>
      </c>
      <c r="Y93" s="21">
        <f ca="1">IF(Y$6&lt;$C93,0,VLOOKUP(Y$6,'MonteCarlo Policy Paths'!$A$2:$I$31,'Monte Carlo_WA Complance Price'!$B93+1,FALSE))</f>
        <v>107.709611037568</v>
      </c>
      <c r="Z93" s="21">
        <f ca="1">IF(Z$6&lt;$C93,0,VLOOKUP(Z$6,'MonteCarlo Policy Paths'!$A$2:$I$31,'Monte Carlo_WA Complance Price'!$B93+1,FALSE))</f>
        <v>108.94765254374694</v>
      </c>
      <c r="AA93" s="21">
        <f ca="1">IF(AA$6&lt;$C93,0,VLOOKUP(AA$6,'MonteCarlo Policy Paths'!$A$2:$I$31,'Monte Carlo_WA Complance Price'!$B93+1,FALSE))</f>
        <v>110.18569404992589</v>
      </c>
      <c r="AB93" s="21">
        <f ca="1">IF(AB$6&lt;$C93,0,VLOOKUP(AB$6,'MonteCarlo Policy Paths'!$A$2:$I$31,'Monte Carlo_WA Complance Price'!$B93+1,FALSE))</f>
        <v>111.42373555610482</v>
      </c>
      <c r="AC93" s="21">
        <f ca="1">IF(AC$6&lt;$C93,0,VLOOKUP(AC$6,'MonteCarlo Policy Paths'!$A$2:$I$31,'Monte Carlo_WA Complance Price'!$B93+1,FALSE))</f>
        <v>112.86811731331359</v>
      </c>
      <c r="AD93" s="21">
        <f ca="1">IF(AD$6&lt;$C93,0,VLOOKUP(AD$6,'MonteCarlo Policy Paths'!$A$2:$I$31,'Monte Carlo_WA Complance Price'!$B93+1,FALSE))</f>
        <v>114.31249907052236</v>
      </c>
      <c r="AE93" s="21">
        <f ca="1">IF(AE$6&lt;$C93,0,VLOOKUP(AE$6,'MonteCarlo Policy Paths'!$A$2:$I$31,'Monte Carlo_WA Complance Price'!$B93+1,FALSE))</f>
        <v>115.75688082773114</v>
      </c>
      <c r="AF93" s="21">
        <f ca="1">IF(AF$6&lt;$C93,0,VLOOKUP(AF$6,'MonteCarlo Policy Paths'!$A$2:$I$31,'Monte Carlo_WA Complance Price'!$B93+1,FALSE))</f>
        <v>117.20126258493991</v>
      </c>
      <c r="AG93" s="22">
        <f ca="1">IF(AG$6&lt;$C93,0,VLOOKUP(AG$6,'MonteCarlo Policy Paths'!$A$2:$I$31,'Monte Carlo_WA Complance Price'!$B93+1,FALSE))</f>
        <v>118.64564434214866</v>
      </c>
      <c r="AI93" s="20">
        <f ca="1">E93*VLOOKUP(AI$6,'Greenhouse Gas Costs Avoided'!$A$2:$I$32,9,FALSE)</f>
        <v>0</v>
      </c>
      <c r="AJ93" s="21">
        <f ca="1">F93*VLOOKUP(AJ$6,'Greenhouse Gas Costs Avoided'!$A$2:$I$32,9,FALSE)</f>
        <v>5.2166744805659615</v>
      </c>
      <c r="AK93" s="21">
        <f ca="1">G93*VLOOKUP(AK$6,'Greenhouse Gas Costs Avoided'!$A$2:$I$32,9,FALSE)</f>
        <v>5.3216023247413169</v>
      </c>
      <c r="AL93" s="21">
        <f ca="1">H93*VLOOKUP(AL$6,'Greenhouse Gas Costs Avoided'!$A$2:$I$32,9,FALSE)</f>
        <v>5.4265301689166732</v>
      </c>
      <c r="AM93" s="21">
        <f ca="1">I93*VLOOKUP(AM$6,'Greenhouse Gas Costs Avoided'!$A$2:$I$32,9,FALSE)</f>
        <v>5.5063320831654474</v>
      </c>
      <c r="AN93" s="21">
        <f ca="1">J93*VLOOKUP(AN$6,'Greenhouse Gas Costs Avoided'!$A$2:$I$32,9,FALSE)</f>
        <v>5.5861339974142208</v>
      </c>
      <c r="AO93" s="21">
        <f ca="1">K93*VLOOKUP(AO$6,'Greenhouse Gas Costs Avoided'!$A$2:$I$32,9,FALSE)</f>
        <v>5.665935911662995</v>
      </c>
      <c r="AP93" s="21">
        <f ca="1">L93*VLOOKUP(AP$6,'Greenhouse Gas Costs Avoided'!$A$2:$I$32,9,FALSE)</f>
        <v>5.7457378259117702</v>
      </c>
      <c r="AQ93" s="21">
        <f ca="1">M93*VLOOKUP(AQ$6,'Greenhouse Gas Costs Avoided'!$A$2:$I$32,9,FALSE)</f>
        <v>5.8255397401605462</v>
      </c>
      <c r="AR93" s="21">
        <f ca="1">N93*VLOOKUP(AR$6,'Greenhouse Gas Costs Avoided'!$A$2:$I$32,9,FALSE)</f>
        <v>5.9053416544093205</v>
      </c>
      <c r="AS93" s="21">
        <f ca="1">O93*VLOOKUP(AS$6,'Greenhouse Gas Costs Avoided'!$A$2:$I$32,9,FALSE)</f>
        <v>5.9851435686580947</v>
      </c>
      <c r="AT93" s="21">
        <f ca="1">P93*VLOOKUP(AT$6,'Greenhouse Gas Costs Avoided'!$A$2:$I$32,9,FALSE)</f>
        <v>6.0649454829068699</v>
      </c>
      <c r="AU93" s="21">
        <f ca="1">Q93*VLOOKUP(AU$6,'Greenhouse Gas Costs Avoided'!$A$2:$I$32,9,FALSE)</f>
        <v>6.1447473971556432</v>
      </c>
      <c r="AV93" s="21">
        <f ca="1">R93*VLOOKUP(AV$6,'Greenhouse Gas Costs Avoided'!$A$2:$I$32,9,FALSE)</f>
        <v>6.2245493114044184</v>
      </c>
      <c r="AW93" s="21">
        <f ca="1">S93*VLOOKUP(AW$6,'Greenhouse Gas Costs Avoided'!$A$2:$I$32,9,FALSE)</f>
        <v>6.312953786990386</v>
      </c>
      <c r="AX93" s="21">
        <f ca="1">T93*VLOOKUP(AX$6,'Greenhouse Gas Costs Avoided'!$A$2:$I$32,9,FALSE)</f>
        <v>6.4013582625763545</v>
      </c>
      <c r="AY93" s="21">
        <f ca="1">U93*VLOOKUP(AY$6,'Greenhouse Gas Costs Avoided'!$A$2:$I$32,9,FALSE)</f>
        <v>6.4897627381623222</v>
      </c>
      <c r="AZ93" s="21">
        <f ca="1">V93*VLOOKUP(AZ$6,'Greenhouse Gas Costs Avoided'!$A$2:$I$32,9,FALSE)</f>
        <v>6.5781672137482907</v>
      </c>
      <c r="BA93" s="21">
        <f ca="1">W93*VLOOKUP(BA$6,'Greenhouse Gas Costs Avoided'!$A$2:$I$32,9,FALSE)</f>
        <v>6.6665716893342575</v>
      </c>
      <c r="BB93" s="21">
        <f ca="1">X93*VLOOKUP(BB$6,'Greenhouse Gas Costs Avoided'!$A$2:$I$32,9,FALSE)</f>
        <v>6.7450019445028957</v>
      </c>
      <c r="BC93" s="21">
        <f ca="1">Y93*VLOOKUP(BC$6,'Greenhouse Gas Costs Avoided'!$A$2:$I$32,9,FALSE)</f>
        <v>6.8234321996715348</v>
      </c>
      <c r="BD93" s="21">
        <f ca="1">Z93*VLOOKUP(BD$6,'Greenhouse Gas Costs Avoided'!$A$2:$I$32,9,FALSE)</f>
        <v>6.901862454840173</v>
      </c>
      <c r="BE93" s="21">
        <f ca="1">AA93*VLOOKUP(BE$6,'Greenhouse Gas Costs Avoided'!$A$2:$I$32,9,FALSE)</f>
        <v>6.9802927100088112</v>
      </c>
      <c r="BF93" s="21">
        <f ca="1">AB93*VLOOKUP(BF$6,'Greenhouse Gas Costs Avoided'!$A$2:$I$32,9,FALSE)</f>
        <v>7.0587229651774486</v>
      </c>
      <c r="BG93" s="21">
        <f ca="1">AC93*VLOOKUP(BG$6,'Greenhouse Gas Costs Avoided'!$A$2:$I$32,9,FALSE)</f>
        <v>7.1502249295408609</v>
      </c>
      <c r="BH93" s="21">
        <f ca="1">AD93*VLOOKUP(BH$6,'Greenhouse Gas Costs Avoided'!$A$2:$I$32,9,FALSE)</f>
        <v>7.2417268939042723</v>
      </c>
      <c r="BI93" s="21">
        <f ca="1">AE93*VLOOKUP(BI$6,'Greenhouse Gas Costs Avoided'!$A$2:$I$32,9,FALSE)</f>
        <v>7.3332288582676846</v>
      </c>
      <c r="BJ93" s="21">
        <f ca="1">AF93*VLOOKUP(BJ$6,'Greenhouse Gas Costs Avoided'!$A$2:$I$32,9,FALSE)</f>
        <v>7.424730822631096</v>
      </c>
      <c r="BK93" s="22">
        <f ca="1">AG93*VLOOKUP(BK$6,'Greenhouse Gas Costs Avoided'!$A$2:$I$32,9,FALSE)</f>
        <v>7.5162327869945065</v>
      </c>
    </row>
    <row r="94" spans="1:63" x14ac:dyDescent="0.35">
      <c r="A94" s="11">
        <v>88</v>
      </c>
      <c r="B94" s="12">
        <f t="shared" ca="1" si="2"/>
        <v>5</v>
      </c>
      <c r="C94" s="13">
        <f t="shared" ca="1" si="3"/>
        <v>2023</v>
      </c>
      <c r="E94" s="20">
        <f ca="1">IF(E$6&lt;$C94,0,VLOOKUP(E$6,'MonteCarlo Policy Paths'!$A$2:$I$31,'Monte Carlo_WA Complance Price'!$B94+1,FALSE))</f>
        <v>0</v>
      </c>
      <c r="F94" s="21">
        <f ca="1">IF(F$6&lt;$C94,0,VLOOKUP(F$6,'MonteCarlo Policy Paths'!$A$2:$I$31,'Monte Carlo_WA Complance Price'!$B94+1,FALSE))</f>
        <v>82.346532180449415</v>
      </c>
      <c r="G94" s="21">
        <f ca="1">IF(G$6&lt;$C94,0,VLOOKUP(G$6,'MonteCarlo Policy Paths'!$A$2:$I$31,'Monte Carlo_WA Complance Price'!$B94+1,FALSE))</f>
        <v>84.002844861871253</v>
      </c>
      <c r="H94" s="21">
        <f ca="1">IF(H$6&lt;$C94,0,VLOOKUP(H$6,'MonteCarlo Policy Paths'!$A$2:$I$31,'Monte Carlo_WA Complance Price'!$B94+1,FALSE))</f>
        <v>85.659157543293105</v>
      </c>
      <c r="I94" s="21">
        <f ca="1">IF(I$6&lt;$C94,0,VLOOKUP(I$6,'MonteCarlo Policy Paths'!$A$2:$I$31,'Monte Carlo_WA Complance Price'!$B94+1,FALSE))</f>
        <v>86.918851036576825</v>
      </c>
      <c r="J94" s="21">
        <f ca="1">IF(J$6&lt;$C94,0,VLOOKUP(J$6,'MonteCarlo Policy Paths'!$A$2:$I$31,'Monte Carlo_WA Complance Price'!$B94+1,FALSE))</f>
        <v>88.178544529860531</v>
      </c>
      <c r="K94" s="21">
        <f ca="1">IF(K$6&lt;$C94,0,VLOOKUP(K$6,'MonteCarlo Policy Paths'!$A$2:$I$31,'Monte Carlo_WA Complance Price'!$B94+1,FALSE))</f>
        <v>89.438238023144251</v>
      </c>
      <c r="L94" s="21">
        <f ca="1">IF(L$6&lt;$C94,0,VLOOKUP(L$6,'MonteCarlo Policy Paths'!$A$2:$I$31,'Monte Carlo_WA Complance Price'!$B94+1,FALSE))</f>
        <v>90.697931516427971</v>
      </c>
      <c r="M94" s="21">
        <f ca="1">IF(M$6&lt;$C94,0,VLOOKUP(M$6,'MonteCarlo Policy Paths'!$A$2:$I$31,'Monte Carlo_WA Complance Price'!$B94+1,FALSE))</f>
        <v>91.95762500971172</v>
      </c>
      <c r="N94" s="21">
        <f ca="1">IF(N$6&lt;$C94,0,VLOOKUP(N$6,'MonteCarlo Policy Paths'!$A$2:$I$31,'Monte Carlo_WA Complance Price'!$B94+1,FALSE))</f>
        <v>93.21731850299544</v>
      </c>
      <c r="O94" s="21">
        <f ca="1">IF(O$6&lt;$C94,0,VLOOKUP(O$6,'MonteCarlo Policy Paths'!$A$2:$I$31,'Monte Carlo_WA Complance Price'!$B94+1,FALSE))</f>
        <v>94.47701199627916</v>
      </c>
      <c r="P94" s="21">
        <f ca="1">IF(P$6&lt;$C94,0,VLOOKUP(P$6,'MonteCarlo Policy Paths'!$A$2:$I$31,'Monte Carlo_WA Complance Price'!$B94+1,FALSE))</f>
        <v>95.73670548956288</v>
      </c>
      <c r="Q94" s="21">
        <f ca="1">IF(Q$6&lt;$C94,0,VLOOKUP(Q$6,'MonteCarlo Policy Paths'!$A$2:$I$31,'Monte Carlo_WA Complance Price'!$B94+1,FALSE))</f>
        <v>96.996398982846586</v>
      </c>
      <c r="R94" s="21">
        <f ca="1">IF(R$6&lt;$C94,0,VLOOKUP(R$6,'MonteCarlo Policy Paths'!$A$2:$I$31,'Monte Carlo_WA Complance Price'!$B94+1,FALSE))</f>
        <v>99.874634841342697</v>
      </c>
      <c r="S94" s="21">
        <f ca="1">IF(S$6&lt;$C94,0,VLOOKUP(S$6,'MonteCarlo Policy Paths'!$A$2:$I$31,'Monte Carlo_WA Complance Price'!$B94+1,FALSE))</f>
        <v>101.93553668931256</v>
      </c>
      <c r="T94" s="21">
        <f ca="1">IF(T$6&lt;$C94,0,VLOOKUP(T$6,'MonteCarlo Policy Paths'!$A$2:$I$31,'Monte Carlo_WA Complance Price'!$B94+1,FALSE))</f>
        <v>104.04258519817796</v>
      </c>
      <c r="U94" s="21">
        <f ca="1">IF(U$6&lt;$C94,0,VLOOKUP(U$6,'MonteCarlo Policy Paths'!$A$2:$I$31,'Monte Carlo_WA Complance Price'!$B94+1,FALSE))</f>
        <v>106.18472717196582</v>
      </c>
      <c r="V94" s="21">
        <f ca="1">IF(V$6&lt;$C94,0,VLOOKUP(V$6,'MonteCarlo Policy Paths'!$A$2:$I$31,'Monte Carlo_WA Complance Price'!$B94+1,FALSE))</f>
        <v>108.36780972271322</v>
      </c>
      <c r="W94" s="21">
        <f ca="1">IF(W$6&lt;$C94,0,VLOOKUP(W$6,'MonteCarlo Policy Paths'!$A$2:$I$31,'Monte Carlo_WA Complance Price'!$B94+1,FALSE))</f>
        <v>110.57648338650839</v>
      </c>
      <c r="X94" s="21">
        <f ca="1">IF(X$6&lt;$C94,0,VLOOKUP(X$6,'MonteCarlo Policy Paths'!$A$2:$I$31,'Monte Carlo_WA Complance Price'!$B94+1,FALSE))</f>
        <v>112.7694544213079</v>
      </c>
      <c r="Y94" s="21">
        <f ca="1">IF(Y$6&lt;$C94,0,VLOOKUP(Y$6,'MonteCarlo Policy Paths'!$A$2:$I$31,'Monte Carlo_WA Complance Price'!$B94+1,FALSE))</f>
        <v>114.98228749612761</v>
      </c>
      <c r="Z94" s="21">
        <f ca="1">IF(Z$6&lt;$C94,0,VLOOKUP(Z$6,'MonteCarlo Policy Paths'!$A$2:$I$31,'Monte Carlo_WA Complance Price'!$B94+1,FALSE))</f>
        <v>117.22345778349788</v>
      </c>
      <c r="AA94" s="21">
        <f ca="1">IF(AA$6&lt;$C94,0,VLOOKUP(AA$6,'MonteCarlo Policy Paths'!$A$2:$I$31,'Monte Carlo_WA Complance Price'!$B94+1,FALSE))</f>
        <v>119.50474742044912</v>
      </c>
      <c r="AB94" s="21">
        <f ca="1">IF(AB$6&lt;$C94,0,VLOOKUP(AB$6,'MonteCarlo Policy Paths'!$A$2:$I$31,'Monte Carlo_WA Complance Price'!$B94+1,FALSE))</f>
        <v>121.83201137782079</v>
      </c>
      <c r="AC94" s="21">
        <f ca="1">IF(AC$6&lt;$C94,0,VLOOKUP(AC$6,'MonteCarlo Policy Paths'!$A$2:$I$31,'Monte Carlo_WA Complance Price'!$B94+1,FALSE))</f>
        <v>124.30483685770574</v>
      </c>
      <c r="AD94" s="21">
        <f ca="1">IF(AD$6&lt;$C94,0,VLOOKUP(AD$6,'MonteCarlo Policy Paths'!$A$2:$I$31,'Monte Carlo_WA Complance Price'!$B94+1,FALSE))</f>
        <v>126.81952160325447</v>
      </c>
      <c r="AE94" s="21">
        <f ca="1">IF(AE$6&lt;$C94,0,VLOOKUP(AE$6,'MonteCarlo Policy Paths'!$A$2:$I$31,'Monte Carlo_WA Complance Price'!$B94+1,FALSE))</f>
        <v>129.37127756316897</v>
      </c>
      <c r="AF94" s="21">
        <f ca="1">IF(AF$6&lt;$C94,0,VLOOKUP(AF$6,'MonteCarlo Policy Paths'!$A$2:$I$31,'Monte Carlo_WA Complance Price'!$B94+1,FALSE))</f>
        <v>131.96243899653103</v>
      </c>
      <c r="AG94" s="22">
        <f ca="1">IF(AG$6&lt;$C94,0,VLOOKUP(AG$6,'MonteCarlo Policy Paths'!$A$2:$I$31,'Monte Carlo_WA Complance Price'!$B94+1,FALSE))</f>
        <v>135.47056479945655</v>
      </c>
      <c r="AI94" s="20">
        <f ca="1">E94*VLOOKUP(AI$6,'Greenhouse Gas Costs Avoided'!$A$2:$I$32,9,FALSE)</f>
        <v>0</v>
      </c>
      <c r="AJ94" s="21">
        <f ca="1">F94*VLOOKUP(AJ$6,'Greenhouse Gas Costs Avoided'!$A$2:$I$32,9,FALSE)</f>
        <v>5.2166744805659615</v>
      </c>
      <c r="AK94" s="21">
        <f ca="1">G94*VLOOKUP(AK$6,'Greenhouse Gas Costs Avoided'!$A$2:$I$32,9,FALSE)</f>
        <v>5.3216023247413169</v>
      </c>
      <c r="AL94" s="21">
        <f ca="1">H94*VLOOKUP(AL$6,'Greenhouse Gas Costs Avoided'!$A$2:$I$32,9,FALSE)</f>
        <v>5.4265301689166732</v>
      </c>
      <c r="AM94" s="21">
        <f ca="1">I94*VLOOKUP(AM$6,'Greenhouse Gas Costs Avoided'!$A$2:$I$32,9,FALSE)</f>
        <v>5.5063320831654474</v>
      </c>
      <c r="AN94" s="21">
        <f ca="1">J94*VLOOKUP(AN$6,'Greenhouse Gas Costs Avoided'!$A$2:$I$32,9,FALSE)</f>
        <v>5.5861339974142208</v>
      </c>
      <c r="AO94" s="21">
        <f ca="1">K94*VLOOKUP(AO$6,'Greenhouse Gas Costs Avoided'!$A$2:$I$32,9,FALSE)</f>
        <v>5.665935911662995</v>
      </c>
      <c r="AP94" s="21">
        <f ca="1">L94*VLOOKUP(AP$6,'Greenhouse Gas Costs Avoided'!$A$2:$I$32,9,FALSE)</f>
        <v>5.7457378259117702</v>
      </c>
      <c r="AQ94" s="21">
        <f ca="1">M94*VLOOKUP(AQ$6,'Greenhouse Gas Costs Avoided'!$A$2:$I$32,9,FALSE)</f>
        <v>5.8255397401605462</v>
      </c>
      <c r="AR94" s="21">
        <f ca="1">N94*VLOOKUP(AR$6,'Greenhouse Gas Costs Avoided'!$A$2:$I$32,9,FALSE)</f>
        <v>5.9053416544093205</v>
      </c>
      <c r="AS94" s="21">
        <f ca="1">O94*VLOOKUP(AS$6,'Greenhouse Gas Costs Avoided'!$A$2:$I$32,9,FALSE)</f>
        <v>5.9851435686580947</v>
      </c>
      <c r="AT94" s="21">
        <f ca="1">P94*VLOOKUP(AT$6,'Greenhouse Gas Costs Avoided'!$A$2:$I$32,9,FALSE)</f>
        <v>6.0649454829068699</v>
      </c>
      <c r="AU94" s="21">
        <f ca="1">Q94*VLOOKUP(AU$6,'Greenhouse Gas Costs Avoided'!$A$2:$I$32,9,FALSE)</f>
        <v>6.1447473971556432</v>
      </c>
      <c r="AV94" s="21">
        <f ca="1">R94*VLOOKUP(AV$6,'Greenhouse Gas Costs Avoided'!$A$2:$I$32,9,FALSE)</f>
        <v>6.327084396109818</v>
      </c>
      <c r="AW94" s="21">
        <f ca="1">S94*VLOOKUP(AW$6,'Greenhouse Gas Costs Avoided'!$A$2:$I$32,9,FALSE)</f>
        <v>6.4576430704410743</v>
      </c>
      <c r="AX94" s="21">
        <f ca="1">T94*VLOOKUP(AX$6,'Greenhouse Gas Costs Avoided'!$A$2:$I$32,9,FALSE)</f>
        <v>6.5911251478821242</v>
      </c>
      <c r="AY94" s="21">
        <f ca="1">U94*VLOOKUP(AY$6,'Greenhouse Gas Costs Avoided'!$A$2:$I$32,9,FALSE)</f>
        <v>6.7268304055597685</v>
      </c>
      <c r="AZ94" s="21">
        <f ca="1">V94*VLOOKUP(AZ$6,'Greenhouse Gas Costs Avoided'!$A$2:$I$32,9,FALSE)</f>
        <v>6.8651292595600424</v>
      </c>
      <c r="BA94" s="21">
        <f ca="1">W94*VLOOKUP(BA$6,'Greenhouse Gas Costs Avoided'!$A$2:$I$32,9,FALSE)</f>
        <v>7.0050493173053994</v>
      </c>
      <c r="BB94" s="21">
        <f ca="1">X94*VLOOKUP(BB$6,'Greenhouse Gas Costs Avoided'!$A$2:$I$32,9,FALSE)</f>
        <v>7.1439746093722221</v>
      </c>
      <c r="BC94" s="21">
        <f ca="1">Y94*VLOOKUP(BC$6,'Greenhouse Gas Costs Avoided'!$A$2:$I$32,9,FALSE)</f>
        <v>7.2841581669004034</v>
      </c>
      <c r="BD94" s="21">
        <f ca="1">Z94*VLOOKUP(BD$6,'Greenhouse Gas Costs Avoided'!$A$2:$I$32,9,FALSE)</f>
        <v>7.426136894299721</v>
      </c>
      <c r="BE94" s="21">
        <f ca="1">AA94*VLOOKUP(BE$6,'Greenhouse Gas Costs Avoided'!$A$2:$I$32,9,FALSE)</f>
        <v>7.5706571930511553</v>
      </c>
      <c r="BF94" s="21">
        <f ca="1">AB94*VLOOKUP(BF$6,'Greenhouse Gas Costs Avoided'!$A$2:$I$32,9,FALSE)</f>
        <v>7.7180899770979394</v>
      </c>
      <c r="BG94" s="21">
        <f ca="1">AC94*VLOOKUP(BG$6,'Greenhouse Gas Costs Avoided'!$A$2:$I$32,9,FALSE)</f>
        <v>7.8747441218959366</v>
      </c>
      <c r="BH94" s="21">
        <f ca="1">AD94*VLOOKUP(BH$6,'Greenhouse Gas Costs Avoided'!$A$2:$I$32,9,FALSE)</f>
        <v>8.0340500621877027</v>
      </c>
      <c r="BI94" s="21">
        <f ca="1">AE94*VLOOKUP(BI$6,'Greenhouse Gas Costs Avoided'!$A$2:$I$32,9,FALSE)</f>
        <v>8.1957044736636782</v>
      </c>
      <c r="BJ94" s="21">
        <f ca="1">AF94*VLOOKUP(BJ$6,'Greenhouse Gas Costs Avoided'!$A$2:$I$32,9,FALSE)</f>
        <v>8.3598552322508848</v>
      </c>
      <c r="BK94" s="22">
        <f ca="1">AG94*VLOOKUP(BK$6,'Greenhouse Gas Costs Avoided'!$A$2:$I$32,9,FALSE)</f>
        <v>8.5820959249206545</v>
      </c>
    </row>
    <row r="95" spans="1:63" x14ac:dyDescent="0.35">
      <c r="A95" s="11">
        <v>89</v>
      </c>
      <c r="B95" s="12">
        <f t="shared" ca="1" si="2"/>
        <v>2</v>
      </c>
      <c r="C95" s="13">
        <f t="shared" ca="1" si="3"/>
        <v>2023</v>
      </c>
      <c r="E95" s="20">
        <f ca="1">IF(E$6&lt;$C95,0,VLOOKUP(E$6,'MonteCarlo Policy Paths'!$A$2:$I$31,'Monte Carlo_WA Complance Price'!$B95+1,FALSE))</f>
        <v>0</v>
      </c>
      <c r="F95" s="21">
        <f ca="1">IF(F$6&lt;$C95,0,VLOOKUP(F$6,'MonteCarlo Policy Paths'!$A$2:$I$31,'Monte Carlo_WA Complance Price'!$B95+1,FALSE))</f>
        <v>82.346532180449415</v>
      </c>
      <c r="G95" s="21">
        <f ca="1">IF(G$6&lt;$C95,0,VLOOKUP(G$6,'MonteCarlo Policy Paths'!$A$2:$I$31,'Monte Carlo_WA Complance Price'!$B95+1,FALSE))</f>
        <v>84.002844861871253</v>
      </c>
      <c r="H95" s="21">
        <f ca="1">IF(H$6&lt;$C95,0,VLOOKUP(H$6,'MonteCarlo Policy Paths'!$A$2:$I$31,'Monte Carlo_WA Complance Price'!$B95+1,FALSE))</f>
        <v>85.659157543293105</v>
      </c>
      <c r="I95" s="21">
        <f ca="1">IF(I$6&lt;$C95,0,VLOOKUP(I$6,'MonteCarlo Policy Paths'!$A$2:$I$31,'Monte Carlo_WA Complance Price'!$B95+1,FALSE))</f>
        <v>86.918851036576825</v>
      </c>
      <c r="J95" s="21">
        <f ca="1">IF(J$6&lt;$C95,0,VLOOKUP(J$6,'MonteCarlo Policy Paths'!$A$2:$I$31,'Monte Carlo_WA Complance Price'!$B95+1,FALSE))</f>
        <v>88.178544529860531</v>
      </c>
      <c r="K95" s="21">
        <f ca="1">IF(K$6&lt;$C95,0,VLOOKUP(K$6,'MonteCarlo Policy Paths'!$A$2:$I$31,'Monte Carlo_WA Complance Price'!$B95+1,FALSE))</f>
        <v>89.438238023144251</v>
      </c>
      <c r="L95" s="21">
        <f ca="1">IF(L$6&lt;$C95,0,VLOOKUP(L$6,'MonteCarlo Policy Paths'!$A$2:$I$31,'Monte Carlo_WA Complance Price'!$B95+1,FALSE))</f>
        <v>90.697931516427971</v>
      </c>
      <c r="M95" s="21">
        <f ca="1">IF(M$6&lt;$C95,0,VLOOKUP(M$6,'MonteCarlo Policy Paths'!$A$2:$I$31,'Monte Carlo_WA Complance Price'!$B95+1,FALSE))</f>
        <v>91.95762500971172</v>
      </c>
      <c r="N95" s="21">
        <f ca="1">IF(N$6&lt;$C95,0,VLOOKUP(N$6,'MonteCarlo Policy Paths'!$A$2:$I$31,'Monte Carlo_WA Complance Price'!$B95+1,FALSE))</f>
        <v>93.21731850299544</v>
      </c>
      <c r="O95" s="21">
        <f ca="1">IF(O$6&lt;$C95,0,VLOOKUP(O$6,'MonteCarlo Policy Paths'!$A$2:$I$31,'Monte Carlo_WA Complance Price'!$B95+1,FALSE))</f>
        <v>94.47701199627916</v>
      </c>
      <c r="P95" s="21">
        <f ca="1">IF(P$6&lt;$C95,0,VLOOKUP(P$6,'MonteCarlo Policy Paths'!$A$2:$I$31,'Monte Carlo_WA Complance Price'!$B95+1,FALSE))</f>
        <v>95.73670548956288</v>
      </c>
      <c r="Q95" s="21">
        <f ca="1">IF(Q$6&lt;$C95,0,VLOOKUP(Q$6,'MonteCarlo Policy Paths'!$A$2:$I$31,'Monte Carlo_WA Complance Price'!$B95+1,FALSE))</f>
        <v>96.996398982846586</v>
      </c>
      <c r="R95" s="21">
        <f ca="1">IF(R$6&lt;$C95,0,VLOOKUP(R$6,'MonteCarlo Policy Paths'!$A$2:$I$31,'Monte Carlo_WA Complance Price'!$B95+1,FALSE))</f>
        <v>98.25609247613032</v>
      </c>
      <c r="S95" s="21">
        <f ca="1">IF(S$6&lt;$C95,0,VLOOKUP(S$6,'MonteCarlo Policy Paths'!$A$2:$I$31,'Monte Carlo_WA Complance Price'!$B95+1,FALSE))</f>
        <v>99.65157958594628</v>
      </c>
      <c r="T95" s="21">
        <f ca="1">IF(T$6&lt;$C95,0,VLOOKUP(T$6,'MonteCarlo Policy Paths'!$A$2:$I$31,'Monte Carlo_WA Complance Price'!$B95+1,FALSE))</f>
        <v>101.04706669576224</v>
      </c>
      <c r="U95" s="21">
        <f ca="1">IF(U$6&lt;$C95,0,VLOOKUP(U$6,'MonteCarlo Policy Paths'!$A$2:$I$31,'Monte Carlo_WA Complance Price'!$B95+1,FALSE))</f>
        <v>102.4425538055782</v>
      </c>
      <c r="V95" s="21">
        <f ca="1">IF(V$6&lt;$C95,0,VLOOKUP(V$6,'MonteCarlo Policy Paths'!$A$2:$I$31,'Monte Carlo_WA Complance Price'!$B95+1,FALSE))</f>
        <v>103.83804091539416</v>
      </c>
      <c r="W95" s="21">
        <f ca="1">IF(W$6&lt;$C95,0,VLOOKUP(W$6,'MonteCarlo Policy Paths'!$A$2:$I$31,'Monte Carlo_WA Complance Price'!$B95+1,FALSE))</f>
        <v>105.23352802521011</v>
      </c>
      <c r="X95" s="21">
        <f ca="1">IF(X$6&lt;$C95,0,VLOOKUP(X$6,'MonteCarlo Policy Paths'!$A$2:$I$31,'Monte Carlo_WA Complance Price'!$B95+1,FALSE))</f>
        <v>106.47156953138905</v>
      </c>
      <c r="Y95" s="21">
        <f ca="1">IF(Y$6&lt;$C95,0,VLOOKUP(Y$6,'MonteCarlo Policy Paths'!$A$2:$I$31,'Monte Carlo_WA Complance Price'!$B95+1,FALSE))</f>
        <v>107.709611037568</v>
      </c>
      <c r="Z95" s="21">
        <f ca="1">IF(Z$6&lt;$C95,0,VLOOKUP(Z$6,'MonteCarlo Policy Paths'!$A$2:$I$31,'Monte Carlo_WA Complance Price'!$B95+1,FALSE))</f>
        <v>108.94765254374694</v>
      </c>
      <c r="AA95" s="21">
        <f ca="1">IF(AA$6&lt;$C95,0,VLOOKUP(AA$6,'MonteCarlo Policy Paths'!$A$2:$I$31,'Monte Carlo_WA Complance Price'!$B95+1,FALSE))</f>
        <v>110.18569404992589</v>
      </c>
      <c r="AB95" s="21">
        <f ca="1">IF(AB$6&lt;$C95,0,VLOOKUP(AB$6,'MonteCarlo Policy Paths'!$A$2:$I$31,'Monte Carlo_WA Complance Price'!$B95+1,FALSE))</f>
        <v>111.42373555610482</v>
      </c>
      <c r="AC95" s="21">
        <f ca="1">IF(AC$6&lt;$C95,0,VLOOKUP(AC$6,'MonteCarlo Policy Paths'!$A$2:$I$31,'Monte Carlo_WA Complance Price'!$B95+1,FALSE))</f>
        <v>112.86811731331359</v>
      </c>
      <c r="AD95" s="21">
        <f ca="1">IF(AD$6&lt;$C95,0,VLOOKUP(AD$6,'MonteCarlo Policy Paths'!$A$2:$I$31,'Monte Carlo_WA Complance Price'!$B95+1,FALSE))</f>
        <v>114.31249907052236</v>
      </c>
      <c r="AE95" s="21">
        <f ca="1">IF(AE$6&lt;$C95,0,VLOOKUP(AE$6,'MonteCarlo Policy Paths'!$A$2:$I$31,'Monte Carlo_WA Complance Price'!$B95+1,FALSE))</f>
        <v>115.75688082773114</v>
      </c>
      <c r="AF95" s="21">
        <f ca="1">IF(AF$6&lt;$C95,0,VLOOKUP(AF$6,'MonteCarlo Policy Paths'!$A$2:$I$31,'Monte Carlo_WA Complance Price'!$B95+1,FALSE))</f>
        <v>117.20126258493991</v>
      </c>
      <c r="AG95" s="22">
        <f ca="1">IF(AG$6&lt;$C95,0,VLOOKUP(AG$6,'MonteCarlo Policy Paths'!$A$2:$I$31,'Monte Carlo_WA Complance Price'!$B95+1,FALSE))</f>
        <v>120.41827982173916</v>
      </c>
      <c r="AI95" s="20">
        <f ca="1">E95*VLOOKUP(AI$6,'Greenhouse Gas Costs Avoided'!$A$2:$I$32,9,FALSE)</f>
        <v>0</v>
      </c>
      <c r="AJ95" s="21">
        <f ca="1">F95*VLOOKUP(AJ$6,'Greenhouse Gas Costs Avoided'!$A$2:$I$32,9,FALSE)</f>
        <v>5.2166744805659615</v>
      </c>
      <c r="AK95" s="21">
        <f ca="1">G95*VLOOKUP(AK$6,'Greenhouse Gas Costs Avoided'!$A$2:$I$32,9,FALSE)</f>
        <v>5.3216023247413169</v>
      </c>
      <c r="AL95" s="21">
        <f ca="1">H95*VLOOKUP(AL$6,'Greenhouse Gas Costs Avoided'!$A$2:$I$32,9,FALSE)</f>
        <v>5.4265301689166732</v>
      </c>
      <c r="AM95" s="21">
        <f ca="1">I95*VLOOKUP(AM$6,'Greenhouse Gas Costs Avoided'!$A$2:$I$32,9,FALSE)</f>
        <v>5.5063320831654474</v>
      </c>
      <c r="AN95" s="21">
        <f ca="1">J95*VLOOKUP(AN$6,'Greenhouse Gas Costs Avoided'!$A$2:$I$32,9,FALSE)</f>
        <v>5.5861339974142208</v>
      </c>
      <c r="AO95" s="21">
        <f ca="1">K95*VLOOKUP(AO$6,'Greenhouse Gas Costs Avoided'!$A$2:$I$32,9,FALSE)</f>
        <v>5.665935911662995</v>
      </c>
      <c r="AP95" s="21">
        <f ca="1">L95*VLOOKUP(AP$6,'Greenhouse Gas Costs Avoided'!$A$2:$I$32,9,FALSE)</f>
        <v>5.7457378259117702</v>
      </c>
      <c r="AQ95" s="21">
        <f ca="1">M95*VLOOKUP(AQ$6,'Greenhouse Gas Costs Avoided'!$A$2:$I$32,9,FALSE)</f>
        <v>5.8255397401605462</v>
      </c>
      <c r="AR95" s="21">
        <f ca="1">N95*VLOOKUP(AR$6,'Greenhouse Gas Costs Avoided'!$A$2:$I$32,9,FALSE)</f>
        <v>5.9053416544093205</v>
      </c>
      <c r="AS95" s="21">
        <f ca="1">O95*VLOOKUP(AS$6,'Greenhouse Gas Costs Avoided'!$A$2:$I$32,9,FALSE)</f>
        <v>5.9851435686580947</v>
      </c>
      <c r="AT95" s="21">
        <f ca="1">P95*VLOOKUP(AT$6,'Greenhouse Gas Costs Avoided'!$A$2:$I$32,9,FALSE)</f>
        <v>6.0649454829068699</v>
      </c>
      <c r="AU95" s="21">
        <f ca="1">Q95*VLOOKUP(AU$6,'Greenhouse Gas Costs Avoided'!$A$2:$I$32,9,FALSE)</f>
        <v>6.1447473971556432</v>
      </c>
      <c r="AV95" s="21">
        <f ca="1">R95*VLOOKUP(AV$6,'Greenhouse Gas Costs Avoided'!$A$2:$I$32,9,FALSE)</f>
        <v>6.2245493114044184</v>
      </c>
      <c r="AW95" s="21">
        <f ca="1">S95*VLOOKUP(AW$6,'Greenhouse Gas Costs Avoided'!$A$2:$I$32,9,FALSE)</f>
        <v>6.312953786990386</v>
      </c>
      <c r="AX95" s="21">
        <f ca="1">T95*VLOOKUP(AX$6,'Greenhouse Gas Costs Avoided'!$A$2:$I$32,9,FALSE)</f>
        <v>6.4013582625763545</v>
      </c>
      <c r="AY95" s="21">
        <f ca="1">U95*VLOOKUP(AY$6,'Greenhouse Gas Costs Avoided'!$A$2:$I$32,9,FALSE)</f>
        <v>6.4897627381623222</v>
      </c>
      <c r="AZ95" s="21">
        <f ca="1">V95*VLOOKUP(AZ$6,'Greenhouse Gas Costs Avoided'!$A$2:$I$32,9,FALSE)</f>
        <v>6.5781672137482907</v>
      </c>
      <c r="BA95" s="21">
        <f ca="1">W95*VLOOKUP(BA$6,'Greenhouse Gas Costs Avoided'!$A$2:$I$32,9,FALSE)</f>
        <v>6.6665716893342575</v>
      </c>
      <c r="BB95" s="21">
        <f ca="1">X95*VLOOKUP(BB$6,'Greenhouse Gas Costs Avoided'!$A$2:$I$32,9,FALSE)</f>
        <v>6.7450019445028957</v>
      </c>
      <c r="BC95" s="21">
        <f ca="1">Y95*VLOOKUP(BC$6,'Greenhouse Gas Costs Avoided'!$A$2:$I$32,9,FALSE)</f>
        <v>6.8234321996715348</v>
      </c>
      <c r="BD95" s="21">
        <f ca="1">Z95*VLOOKUP(BD$6,'Greenhouse Gas Costs Avoided'!$A$2:$I$32,9,FALSE)</f>
        <v>6.901862454840173</v>
      </c>
      <c r="BE95" s="21">
        <f ca="1">AA95*VLOOKUP(BE$6,'Greenhouse Gas Costs Avoided'!$A$2:$I$32,9,FALSE)</f>
        <v>6.9802927100088112</v>
      </c>
      <c r="BF95" s="21">
        <f ca="1">AB95*VLOOKUP(BF$6,'Greenhouse Gas Costs Avoided'!$A$2:$I$32,9,FALSE)</f>
        <v>7.0587229651774486</v>
      </c>
      <c r="BG95" s="21">
        <f ca="1">AC95*VLOOKUP(BG$6,'Greenhouse Gas Costs Avoided'!$A$2:$I$32,9,FALSE)</f>
        <v>7.1502249295408609</v>
      </c>
      <c r="BH95" s="21">
        <f ca="1">AD95*VLOOKUP(BH$6,'Greenhouse Gas Costs Avoided'!$A$2:$I$32,9,FALSE)</f>
        <v>7.2417268939042723</v>
      </c>
      <c r="BI95" s="21">
        <f ca="1">AE95*VLOOKUP(BI$6,'Greenhouse Gas Costs Avoided'!$A$2:$I$32,9,FALSE)</f>
        <v>7.3332288582676846</v>
      </c>
      <c r="BJ95" s="21">
        <f ca="1">AF95*VLOOKUP(BJ$6,'Greenhouse Gas Costs Avoided'!$A$2:$I$32,9,FALSE)</f>
        <v>7.424730822631096</v>
      </c>
      <c r="BK95" s="22">
        <f ca="1">AG95*VLOOKUP(BK$6,'Greenhouse Gas Costs Avoided'!$A$2:$I$32,9,FALSE)</f>
        <v>7.6285297110405814</v>
      </c>
    </row>
    <row r="96" spans="1:63" x14ac:dyDescent="0.35">
      <c r="A96" s="11">
        <v>90</v>
      </c>
      <c r="B96" s="12">
        <f t="shared" ca="1" si="2"/>
        <v>4</v>
      </c>
      <c r="C96" s="13">
        <f t="shared" ca="1" si="3"/>
        <v>2023</v>
      </c>
      <c r="E96" s="20">
        <f ca="1">IF(E$6&lt;$C96,0,VLOOKUP(E$6,'MonteCarlo Policy Paths'!$A$2:$I$31,'Monte Carlo_WA Complance Price'!$B96+1,FALSE))</f>
        <v>0</v>
      </c>
      <c r="F96" s="21">
        <f ca="1">IF(F$6&lt;$C96,0,VLOOKUP(F$6,'MonteCarlo Policy Paths'!$A$2:$I$31,'Monte Carlo_WA Complance Price'!$B96+1,FALSE))</f>
        <v>82.346532180449415</v>
      </c>
      <c r="G96" s="21">
        <f ca="1">IF(G$6&lt;$C96,0,VLOOKUP(G$6,'MonteCarlo Policy Paths'!$A$2:$I$31,'Monte Carlo_WA Complance Price'!$B96+1,FALSE))</f>
        <v>84.002844861871253</v>
      </c>
      <c r="H96" s="21">
        <f ca="1">IF(H$6&lt;$C96,0,VLOOKUP(H$6,'MonteCarlo Policy Paths'!$A$2:$I$31,'Monte Carlo_WA Complance Price'!$B96+1,FALSE))</f>
        <v>85.659157543293105</v>
      </c>
      <c r="I96" s="21">
        <f ca="1">IF(I$6&lt;$C96,0,VLOOKUP(I$6,'MonteCarlo Policy Paths'!$A$2:$I$31,'Monte Carlo_WA Complance Price'!$B96+1,FALSE))</f>
        <v>86.918851036576825</v>
      </c>
      <c r="J96" s="21">
        <f ca="1">IF(J$6&lt;$C96,0,VLOOKUP(J$6,'MonteCarlo Policy Paths'!$A$2:$I$31,'Monte Carlo_WA Complance Price'!$B96+1,FALSE))</f>
        <v>88.178544529860531</v>
      </c>
      <c r="K96" s="21">
        <f ca="1">IF(K$6&lt;$C96,0,VLOOKUP(K$6,'MonteCarlo Policy Paths'!$A$2:$I$31,'Monte Carlo_WA Complance Price'!$B96+1,FALSE))</f>
        <v>89.438238023144251</v>
      </c>
      <c r="L96" s="21">
        <f ca="1">IF(L$6&lt;$C96,0,VLOOKUP(L$6,'MonteCarlo Policy Paths'!$A$2:$I$31,'Monte Carlo_WA Complance Price'!$B96+1,FALSE))</f>
        <v>90.697931516427971</v>
      </c>
      <c r="M96" s="21">
        <f ca="1">IF(M$6&lt;$C96,0,VLOOKUP(M$6,'MonteCarlo Policy Paths'!$A$2:$I$31,'Monte Carlo_WA Complance Price'!$B96+1,FALSE))</f>
        <v>91.95762500971172</v>
      </c>
      <c r="N96" s="21">
        <f ca="1">IF(N$6&lt;$C96,0,VLOOKUP(N$6,'MonteCarlo Policy Paths'!$A$2:$I$31,'Monte Carlo_WA Complance Price'!$B96+1,FALSE))</f>
        <v>93.21731850299544</v>
      </c>
      <c r="O96" s="21">
        <f ca="1">IF(O$6&lt;$C96,0,VLOOKUP(O$6,'MonteCarlo Policy Paths'!$A$2:$I$31,'Monte Carlo_WA Complance Price'!$B96+1,FALSE))</f>
        <v>94.47701199627916</v>
      </c>
      <c r="P96" s="21">
        <f ca="1">IF(P$6&lt;$C96,0,VLOOKUP(P$6,'MonteCarlo Policy Paths'!$A$2:$I$31,'Monte Carlo_WA Complance Price'!$B96+1,FALSE))</f>
        <v>95.73670548956288</v>
      </c>
      <c r="Q96" s="21">
        <f ca="1">IF(Q$6&lt;$C96,0,VLOOKUP(Q$6,'MonteCarlo Policy Paths'!$A$2:$I$31,'Monte Carlo_WA Complance Price'!$B96+1,FALSE))</f>
        <v>96.996398982846586</v>
      </c>
      <c r="R96" s="21">
        <f ca="1">IF(R$6&lt;$C96,0,VLOOKUP(R$6,'MonteCarlo Policy Paths'!$A$2:$I$31,'Monte Carlo_WA Complance Price'!$B96+1,FALSE))</f>
        <v>98.25609247613032</v>
      </c>
      <c r="S96" s="21">
        <f ca="1">IF(S$6&lt;$C96,0,VLOOKUP(S$6,'MonteCarlo Policy Paths'!$A$2:$I$31,'Monte Carlo_WA Complance Price'!$B96+1,FALSE))</f>
        <v>99.65157958594628</v>
      </c>
      <c r="T96" s="21">
        <f ca="1">IF(T$6&lt;$C96,0,VLOOKUP(T$6,'MonteCarlo Policy Paths'!$A$2:$I$31,'Monte Carlo_WA Complance Price'!$B96+1,FALSE))</f>
        <v>101.04706669576224</v>
      </c>
      <c r="U96" s="21">
        <f ca="1">IF(U$6&lt;$C96,0,VLOOKUP(U$6,'MonteCarlo Policy Paths'!$A$2:$I$31,'Monte Carlo_WA Complance Price'!$B96+1,FALSE))</f>
        <v>102.4425538055782</v>
      </c>
      <c r="V96" s="21">
        <f ca="1">IF(V$6&lt;$C96,0,VLOOKUP(V$6,'MonteCarlo Policy Paths'!$A$2:$I$31,'Monte Carlo_WA Complance Price'!$B96+1,FALSE))</f>
        <v>103.83804091539416</v>
      </c>
      <c r="W96" s="21">
        <f ca="1">IF(W$6&lt;$C96,0,VLOOKUP(W$6,'MonteCarlo Policy Paths'!$A$2:$I$31,'Monte Carlo_WA Complance Price'!$B96+1,FALSE))</f>
        <v>105.23352802521011</v>
      </c>
      <c r="X96" s="21">
        <f ca="1">IF(X$6&lt;$C96,0,VLOOKUP(X$6,'MonteCarlo Policy Paths'!$A$2:$I$31,'Monte Carlo_WA Complance Price'!$B96+1,FALSE))</f>
        <v>106.47156953138905</v>
      </c>
      <c r="Y96" s="21">
        <f ca="1">IF(Y$6&lt;$C96,0,VLOOKUP(Y$6,'MonteCarlo Policy Paths'!$A$2:$I$31,'Monte Carlo_WA Complance Price'!$B96+1,FALSE))</f>
        <v>107.709611037568</v>
      </c>
      <c r="Z96" s="21">
        <f ca="1">IF(Z$6&lt;$C96,0,VLOOKUP(Z$6,'MonteCarlo Policy Paths'!$A$2:$I$31,'Monte Carlo_WA Complance Price'!$B96+1,FALSE))</f>
        <v>108.94765254374694</v>
      </c>
      <c r="AA96" s="21">
        <f ca="1">IF(AA$6&lt;$C96,0,VLOOKUP(AA$6,'MonteCarlo Policy Paths'!$A$2:$I$31,'Monte Carlo_WA Complance Price'!$B96+1,FALSE))</f>
        <v>110.18569404992589</v>
      </c>
      <c r="AB96" s="21">
        <f ca="1">IF(AB$6&lt;$C96,0,VLOOKUP(AB$6,'MonteCarlo Policy Paths'!$A$2:$I$31,'Monte Carlo_WA Complance Price'!$B96+1,FALSE))</f>
        <v>111.42373555610482</v>
      </c>
      <c r="AC96" s="21">
        <f ca="1">IF(AC$6&lt;$C96,0,VLOOKUP(AC$6,'MonteCarlo Policy Paths'!$A$2:$I$31,'Monte Carlo_WA Complance Price'!$B96+1,FALSE))</f>
        <v>112.86811731331359</v>
      </c>
      <c r="AD96" s="21">
        <f ca="1">IF(AD$6&lt;$C96,0,VLOOKUP(AD$6,'MonteCarlo Policy Paths'!$A$2:$I$31,'Monte Carlo_WA Complance Price'!$B96+1,FALSE))</f>
        <v>114.31249907052236</v>
      </c>
      <c r="AE96" s="21">
        <f ca="1">IF(AE$6&lt;$C96,0,VLOOKUP(AE$6,'MonteCarlo Policy Paths'!$A$2:$I$31,'Monte Carlo_WA Complance Price'!$B96+1,FALSE))</f>
        <v>115.75688082773114</v>
      </c>
      <c r="AF96" s="21">
        <f ca="1">IF(AF$6&lt;$C96,0,VLOOKUP(AF$6,'MonteCarlo Policy Paths'!$A$2:$I$31,'Monte Carlo_WA Complance Price'!$B96+1,FALSE))</f>
        <v>117.20126258493991</v>
      </c>
      <c r="AG96" s="22">
        <f ca="1">IF(AG$6&lt;$C96,0,VLOOKUP(AG$6,'MonteCarlo Policy Paths'!$A$2:$I$31,'Monte Carlo_WA Complance Price'!$B96+1,FALSE))</f>
        <v>119.5319620819439</v>
      </c>
      <c r="AI96" s="20">
        <f ca="1">E96*VLOOKUP(AI$6,'Greenhouse Gas Costs Avoided'!$A$2:$I$32,9,FALSE)</f>
        <v>0</v>
      </c>
      <c r="AJ96" s="21">
        <f ca="1">F96*VLOOKUP(AJ$6,'Greenhouse Gas Costs Avoided'!$A$2:$I$32,9,FALSE)</f>
        <v>5.2166744805659615</v>
      </c>
      <c r="AK96" s="21">
        <f ca="1">G96*VLOOKUP(AK$6,'Greenhouse Gas Costs Avoided'!$A$2:$I$32,9,FALSE)</f>
        <v>5.3216023247413169</v>
      </c>
      <c r="AL96" s="21">
        <f ca="1">H96*VLOOKUP(AL$6,'Greenhouse Gas Costs Avoided'!$A$2:$I$32,9,FALSE)</f>
        <v>5.4265301689166732</v>
      </c>
      <c r="AM96" s="21">
        <f ca="1">I96*VLOOKUP(AM$6,'Greenhouse Gas Costs Avoided'!$A$2:$I$32,9,FALSE)</f>
        <v>5.5063320831654474</v>
      </c>
      <c r="AN96" s="21">
        <f ca="1">J96*VLOOKUP(AN$6,'Greenhouse Gas Costs Avoided'!$A$2:$I$32,9,FALSE)</f>
        <v>5.5861339974142208</v>
      </c>
      <c r="AO96" s="21">
        <f ca="1">K96*VLOOKUP(AO$6,'Greenhouse Gas Costs Avoided'!$A$2:$I$32,9,FALSE)</f>
        <v>5.665935911662995</v>
      </c>
      <c r="AP96" s="21">
        <f ca="1">L96*VLOOKUP(AP$6,'Greenhouse Gas Costs Avoided'!$A$2:$I$32,9,FALSE)</f>
        <v>5.7457378259117702</v>
      </c>
      <c r="AQ96" s="21">
        <f ca="1">M96*VLOOKUP(AQ$6,'Greenhouse Gas Costs Avoided'!$A$2:$I$32,9,FALSE)</f>
        <v>5.8255397401605462</v>
      </c>
      <c r="AR96" s="21">
        <f ca="1">N96*VLOOKUP(AR$6,'Greenhouse Gas Costs Avoided'!$A$2:$I$32,9,FALSE)</f>
        <v>5.9053416544093205</v>
      </c>
      <c r="AS96" s="21">
        <f ca="1">O96*VLOOKUP(AS$6,'Greenhouse Gas Costs Avoided'!$A$2:$I$32,9,FALSE)</f>
        <v>5.9851435686580947</v>
      </c>
      <c r="AT96" s="21">
        <f ca="1">P96*VLOOKUP(AT$6,'Greenhouse Gas Costs Avoided'!$A$2:$I$32,9,FALSE)</f>
        <v>6.0649454829068699</v>
      </c>
      <c r="AU96" s="21">
        <f ca="1">Q96*VLOOKUP(AU$6,'Greenhouse Gas Costs Avoided'!$A$2:$I$32,9,FALSE)</f>
        <v>6.1447473971556432</v>
      </c>
      <c r="AV96" s="21">
        <f ca="1">R96*VLOOKUP(AV$6,'Greenhouse Gas Costs Avoided'!$A$2:$I$32,9,FALSE)</f>
        <v>6.2245493114044184</v>
      </c>
      <c r="AW96" s="21">
        <f ca="1">S96*VLOOKUP(AW$6,'Greenhouse Gas Costs Avoided'!$A$2:$I$32,9,FALSE)</f>
        <v>6.312953786990386</v>
      </c>
      <c r="AX96" s="21">
        <f ca="1">T96*VLOOKUP(AX$6,'Greenhouse Gas Costs Avoided'!$A$2:$I$32,9,FALSE)</f>
        <v>6.4013582625763545</v>
      </c>
      <c r="AY96" s="21">
        <f ca="1">U96*VLOOKUP(AY$6,'Greenhouse Gas Costs Avoided'!$A$2:$I$32,9,FALSE)</f>
        <v>6.4897627381623222</v>
      </c>
      <c r="AZ96" s="21">
        <f ca="1">V96*VLOOKUP(AZ$6,'Greenhouse Gas Costs Avoided'!$A$2:$I$32,9,FALSE)</f>
        <v>6.5781672137482907</v>
      </c>
      <c r="BA96" s="21">
        <f ca="1">W96*VLOOKUP(BA$6,'Greenhouse Gas Costs Avoided'!$A$2:$I$32,9,FALSE)</f>
        <v>6.6665716893342575</v>
      </c>
      <c r="BB96" s="21">
        <f ca="1">X96*VLOOKUP(BB$6,'Greenhouse Gas Costs Avoided'!$A$2:$I$32,9,FALSE)</f>
        <v>6.7450019445028957</v>
      </c>
      <c r="BC96" s="21">
        <f ca="1">Y96*VLOOKUP(BC$6,'Greenhouse Gas Costs Avoided'!$A$2:$I$32,9,FALSE)</f>
        <v>6.8234321996715348</v>
      </c>
      <c r="BD96" s="21">
        <f ca="1">Z96*VLOOKUP(BD$6,'Greenhouse Gas Costs Avoided'!$A$2:$I$32,9,FALSE)</f>
        <v>6.901862454840173</v>
      </c>
      <c r="BE96" s="21">
        <f ca="1">AA96*VLOOKUP(BE$6,'Greenhouse Gas Costs Avoided'!$A$2:$I$32,9,FALSE)</f>
        <v>6.9802927100088112</v>
      </c>
      <c r="BF96" s="21">
        <f ca="1">AB96*VLOOKUP(BF$6,'Greenhouse Gas Costs Avoided'!$A$2:$I$32,9,FALSE)</f>
        <v>7.0587229651774486</v>
      </c>
      <c r="BG96" s="21">
        <f ca="1">AC96*VLOOKUP(BG$6,'Greenhouse Gas Costs Avoided'!$A$2:$I$32,9,FALSE)</f>
        <v>7.1502249295408609</v>
      </c>
      <c r="BH96" s="21">
        <f ca="1">AD96*VLOOKUP(BH$6,'Greenhouse Gas Costs Avoided'!$A$2:$I$32,9,FALSE)</f>
        <v>7.2417268939042723</v>
      </c>
      <c r="BI96" s="21">
        <f ca="1">AE96*VLOOKUP(BI$6,'Greenhouse Gas Costs Avoided'!$A$2:$I$32,9,FALSE)</f>
        <v>7.3332288582676846</v>
      </c>
      <c r="BJ96" s="21">
        <f ca="1">AF96*VLOOKUP(BJ$6,'Greenhouse Gas Costs Avoided'!$A$2:$I$32,9,FALSE)</f>
        <v>7.424730822631096</v>
      </c>
      <c r="BK96" s="22">
        <f ca="1">AG96*VLOOKUP(BK$6,'Greenhouse Gas Costs Avoided'!$A$2:$I$32,9,FALSE)</f>
        <v>7.5723812490175435</v>
      </c>
    </row>
    <row r="97" spans="1:63" x14ac:dyDescent="0.35">
      <c r="A97" s="11">
        <v>91</v>
      </c>
      <c r="B97" s="12">
        <f t="shared" ca="1" si="2"/>
        <v>5</v>
      </c>
      <c r="C97" s="13">
        <f t="shared" ca="1" si="3"/>
        <v>2023</v>
      </c>
      <c r="E97" s="20">
        <f ca="1">IF(E$6&lt;$C97,0,VLOOKUP(E$6,'MonteCarlo Policy Paths'!$A$2:$I$31,'Monte Carlo_WA Complance Price'!$B97+1,FALSE))</f>
        <v>0</v>
      </c>
      <c r="F97" s="21">
        <f ca="1">IF(F$6&lt;$C97,0,VLOOKUP(F$6,'MonteCarlo Policy Paths'!$A$2:$I$31,'Monte Carlo_WA Complance Price'!$B97+1,FALSE))</f>
        <v>82.346532180449415</v>
      </c>
      <c r="G97" s="21">
        <f ca="1">IF(G$6&lt;$C97,0,VLOOKUP(G$6,'MonteCarlo Policy Paths'!$A$2:$I$31,'Monte Carlo_WA Complance Price'!$B97+1,FALSE))</f>
        <v>84.002844861871253</v>
      </c>
      <c r="H97" s="21">
        <f ca="1">IF(H$6&lt;$C97,0,VLOOKUP(H$6,'MonteCarlo Policy Paths'!$A$2:$I$31,'Monte Carlo_WA Complance Price'!$B97+1,FALSE))</f>
        <v>85.659157543293105</v>
      </c>
      <c r="I97" s="21">
        <f ca="1">IF(I$6&lt;$C97,0,VLOOKUP(I$6,'MonteCarlo Policy Paths'!$A$2:$I$31,'Monte Carlo_WA Complance Price'!$B97+1,FALSE))</f>
        <v>86.918851036576825</v>
      </c>
      <c r="J97" s="21">
        <f ca="1">IF(J$6&lt;$C97,0,VLOOKUP(J$6,'MonteCarlo Policy Paths'!$A$2:$I$31,'Monte Carlo_WA Complance Price'!$B97+1,FALSE))</f>
        <v>88.178544529860531</v>
      </c>
      <c r="K97" s="21">
        <f ca="1">IF(K$6&lt;$C97,0,VLOOKUP(K$6,'MonteCarlo Policy Paths'!$A$2:$I$31,'Monte Carlo_WA Complance Price'!$B97+1,FALSE))</f>
        <v>89.438238023144251</v>
      </c>
      <c r="L97" s="21">
        <f ca="1">IF(L$6&lt;$C97,0,VLOOKUP(L$6,'MonteCarlo Policy Paths'!$A$2:$I$31,'Monte Carlo_WA Complance Price'!$B97+1,FALSE))</f>
        <v>90.697931516427971</v>
      </c>
      <c r="M97" s="21">
        <f ca="1">IF(M$6&lt;$C97,0,VLOOKUP(M$6,'MonteCarlo Policy Paths'!$A$2:$I$31,'Monte Carlo_WA Complance Price'!$B97+1,FALSE))</f>
        <v>91.95762500971172</v>
      </c>
      <c r="N97" s="21">
        <f ca="1">IF(N$6&lt;$C97,0,VLOOKUP(N$6,'MonteCarlo Policy Paths'!$A$2:$I$31,'Monte Carlo_WA Complance Price'!$B97+1,FALSE))</f>
        <v>93.21731850299544</v>
      </c>
      <c r="O97" s="21">
        <f ca="1">IF(O$6&lt;$C97,0,VLOOKUP(O$6,'MonteCarlo Policy Paths'!$A$2:$I$31,'Monte Carlo_WA Complance Price'!$B97+1,FALSE))</f>
        <v>94.47701199627916</v>
      </c>
      <c r="P97" s="21">
        <f ca="1">IF(P$6&lt;$C97,0,VLOOKUP(P$6,'MonteCarlo Policy Paths'!$A$2:$I$31,'Monte Carlo_WA Complance Price'!$B97+1,FALSE))</f>
        <v>95.73670548956288</v>
      </c>
      <c r="Q97" s="21">
        <f ca="1">IF(Q$6&lt;$C97,0,VLOOKUP(Q$6,'MonteCarlo Policy Paths'!$A$2:$I$31,'Monte Carlo_WA Complance Price'!$B97+1,FALSE))</f>
        <v>96.996398982846586</v>
      </c>
      <c r="R97" s="21">
        <f ca="1">IF(R$6&lt;$C97,0,VLOOKUP(R$6,'MonteCarlo Policy Paths'!$A$2:$I$31,'Monte Carlo_WA Complance Price'!$B97+1,FALSE))</f>
        <v>99.874634841342697</v>
      </c>
      <c r="S97" s="21">
        <f ca="1">IF(S$6&lt;$C97,0,VLOOKUP(S$6,'MonteCarlo Policy Paths'!$A$2:$I$31,'Monte Carlo_WA Complance Price'!$B97+1,FALSE))</f>
        <v>101.93553668931256</v>
      </c>
      <c r="T97" s="21">
        <f ca="1">IF(T$6&lt;$C97,0,VLOOKUP(T$6,'MonteCarlo Policy Paths'!$A$2:$I$31,'Monte Carlo_WA Complance Price'!$B97+1,FALSE))</f>
        <v>104.04258519817796</v>
      </c>
      <c r="U97" s="21">
        <f ca="1">IF(U$6&lt;$C97,0,VLOOKUP(U$6,'MonteCarlo Policy Paths'!$A$2:$I$31,'Monte Carlo_WA Complance Price'!$B97+1,FALSE))</f>
        <v>106.18472717196582</v>
      </c>
      <c r="V97" s="21">
        <f ca="1">IF(V$6&lt;$C97,0,VLOOKUP(V$6,'MonteCarlo Policy Paths'!$A$2:$I$31,'Monte Carlo_WA Complance Price'!$B97+1,FALSE))</f>
        <v>108.36780972271322</v>
      </c>
      <c r="W97" s="21">
        <f ca="1">IF(W$6&lt;$C97,0,VLOOKUP(W$6,'MonteCarlo Policy Paths'!$A$2:$I$31,'Monte Carlo_WA Complance Price'!$B97+1,FALSE))</f>
        <v>110.57648338650839</v>
      </c>
      <c r="X97" s="21">
        <f ca="1">IF(X$6&lt;$C97,0,VLOOKUP(X$6,'MonteCarlo Policy Paths'!$A$2:$I$31,'Monte Carlo_WA Complance Price'!$B97+1,FALSE))</f>
        <v>112.7694544213079</v>
      </c>
      <c r="Y97" s="21">
        <f ca="1">IF(Y$6&lt;$C97,0,VLOOKUP(Y$6,'MonteCarlo Policy Paths'!$A$2:$I$31,'Monte Carlo_WA Complance Price'!$B97+1,FALSE))</f>
        <v>114.98228749612761</v>
      </c>
      <c r="Z97" s="21">
        <f ca="1">IF(Z$6&lt;$C97,0,VLOOKUP(Z$6,'MonteCarlo Policy Paths'!$A$2:$I$31,'Monte Carlo_WA Complance Price'!$B97+1,FALSE))</f>
        <v>117.22345778349788</v>
      </c>
      <c r="AA97" s="21">
        <f ca="1">IF(AA$6&lt;$C97,0,VLOOKUP(AA$6,'MonteCarlo Policy Paths'!$A$2:$I$31,'Monte Carlo_WA Complance Price'!$B97+1,FALSE))</f>
        <v>119.50474742044912</v>
      </c>
      <c r="AB97" s="21">
        <f ca="1">IF(AB$6&lt;$C97,0,VLOOKUP(AB$6,'MonteCarlo Policy Paths'!$A$2:$I$31,'Monte Carlo_WA Complance Price'!$B97+1,FALSE))</f>
        <v>121.83201137782079</v>
      </c>
      <c r="AC97" s="21">
        <f ca="1">IF(AC$6&lt;$C97,0,VLOOKUP(AC$6,'MonteCarlo Policy Paths'!$A$2:$I$31,'Monte Carlo_WA Complance Price'!$B97+1,FALSE))</f>
        <v>124.30483685770574</v>
      </c>
      <c r="AD97" s="21">
        <f ca="1">IF(AD$6&lt;$C97,0,VLOOKUP(AD$6,'MonteCarlo Policy Paths'!$A$2:$I$31,'Monte Carlo_WA Complance Price'!$B97+1,FALSE))</f>
        <v>126.81952160325447</v>
      </c>
      <c r="AE97" s="21">
        <f ca="1">IF(AE$6&lt;$C97,0,VLOOKUP(AE$6,'MonteCarlo Policy Paths'!$A$2:$I$31,'Monte Carlo_WA Complance Price'!$B97+1,FALSE))</f>
        <v>129.37127756316897</v>
      </c>
      <c r="AF97" s="21">
        <f ca="1">IF(AF$6&lt;$C97,0,VLOOKUP(AF$6,'MonteCarlo Policy Paths'!$A$2:$I$31,'Monte Carlo_WA Complance Price'!$B97+1,FALSE))</f>
        <v>131.96243899653103</v>
      </c>
      <c r="AG97" s="22">
        <f ca="1">IF(AG$6&lt;$C97,0,VLOOKUP(AG$6,'MonteCarlo Policy Paths'!$A$2:$I$31,'Monte Carlo_WA Complance Price'!$B97+1,FALSE))</f>
        <v>135.47056479945655</v>
      </c>
      <c r="AI97" s="20">
        <f ca="1">E97*VLOOKUP(AI$6,'Greenhouse Gas Costs Avoided'!$A$2:$I$32,9,FALSE)</f>
        <v>0</v>
      </c>
      <c r="AJ97" s="21">
        <f ca="1">F97*VLOOKUP(AJ$6,'Greenhouse Gas Costs Avoided'!$A$2:$I$32,9,FALSE)</f>
        <v>5.2166744805659615</v>
      </c>
      <c r="AK97" s="21">
        <f ca="1">G97*VLOOKUP(AK$6,'Greenhouse Gas Costs Avoided'!$A$2:$I$32,9,FALSE)</f>
        <v>5.3216023247413169</v>
      </c>
      <c r="AL97" s="21">
        <f ca="1">H97*VLOOKUP(AL$6,'Greenhouse Gas Costs Avoided'!$A$2:$I$32,9,FALSE)</f>
        <v>5.4265301689166732</v>
      </c>
      <c r="AM97" s="21">
        <f ca="1">I97*VLOOKUP(AM$6,'Greenhouse Gas Costs Avoided'!$A$2:$I$32,9,FALSE)</f>
        <v>5.5063320831654474</v>
      </c>
      <c r="AN97" s="21">
        <f ca="1">J97*VLOOKUP(AN$6,'Greenhouse Gas Costs Avoided'!$A$2:$I$32,9,FALSE)</f>
        <v>5.5861339974142208</v>
      </c>
      <c r="AO97" s="21">
        <f ca="1">K97*VLOOKUP(AO$6,'Greenhouse Gas Costs Avoided'!$A$2:$I$32,9,FALSE)</f>
        <v>5.665935911662995</v>
      </c>
      <c r="AP97" s="21">
        <f ca="1">L97*VLOOKUP(AP$6,'Greenhouse Gas Costs Avoided'!$A$2:$I$32,9,FALSE)</f>
        <v>5.7457378259117702</v>
      </c>
      <c r="AQ97" s="21">
        <f ca="1">M97*VLOOKUP(AQ$6,'Greenhouse Gas Costs Avoided'!$A$2:$I$32,9,FALSE)</f>
        <v>5.8255397401605462</v>
      </c>
      <c r="AR97" s="21">
        <f ca="1">N97*VLOOKUP(AR$6,'Greenhouse Gas Costs Avoided'!$A$2:$I$32,9,FALSE)</f>
        <v>5.9053416544093205</v>
      </c>
      <c r="AS97" s="21">
        <f ca="1">O97*VLOOKUP(AS$6,'Greenhouse Gas Costs Avoided'!$A$2:$I$32,9,FALSE)</f>
        <v>5.9851435686580947</v>
      </c>
      <c r="AT97" s="21">
        <f ca="1">P97*VLOOKUP(AT$6,'Greenhouse Gas Costs Avoided'!$A$2:$I$32,9,FALSE)</f>
        <v>6.0649454829068699</v>
      </c>
      <c r="AU97" s="21">
        <f ca="1">Q97*VLOOKUP(AU$6,'Greenhouse Gas Costs Avoided'!$A$2:$I$32,9,FALSE)</f>
        <v>6.1447473971556432</v>
      </c>
      <c r="AV97" s="21">
        <f ca="1">R97*VLOOKUP(AV$6,'Greenhouse Gas Costs Avoided'!$A$2:$I$32,9,FALSE)</f>
        <v>6.327084396109818</v>
      </c>
      <c r="AW97" s="21">
        <f ca="1">S97*VLOOKUP(AW$6,'Greenhouse Gas Costs Avoided'!$A$2:$I$32,9,FALSE)</f>
        <v>6.4576430704410743</v>
      </c>
      <c r="AX97" s="21">
        <f ca="1">T97*VLOOKUP(AX$6,'Greenhouse Gas Costs Avoided'!$A$2:$I$32,9,FALSE)</f>
        <v>6.5911251478821242</v>
      </c>
      <c r="AY97" s="21">
        <f ca="1">U97*VLOOKUP(AY$6,'Greenhouse Gas Costs Avoided'!$A$2:$I$32,9,FALSE)</f>
        <v>6.7268304055597685</v>
      </c>
      <c r="AZ97" s="21">
        <f ca="1">V97*VLOOKUP(AZ$6,'Greenhouse Gas Costs Avoided'!$A$2:$I$32,9,FALSE)</f>
        <v>6.8651292595600424</v>
      </c>
      <c r="BA97" s="21">
        <f ca="1">W97*VLOOKUP(BA$6,'Greenhouse Gas Costs Avoided'!$A$2:$I$32,9,FALSE)</f>
        <v>7.0050493173053994</v>
      </c>
      <c r="BB97" s="21">
        <f ca="1">X97*VLOOKUP(BB$6,'Greenhouse Gas Costs Avoided'!$A$2:$I$32,9,FALSE)</f>
        <v>7.1439746093722221</v>
      </c>
      <c r="BC97" s="21">
        <f ca="1">Y97*VLOOKUP(BC$6,'Greenhouse Gas Costs Avoided'!$A$2:$I$32,9,FALSE)</f>
        <v>7.2841581669004034</v>
      </c>
      <c r="BD97" s="21">
        <f ca="1">Z97*VLOOKUP(BD$6,'Greenhouse Gas Costs Avoided'!$A$2:$I$32,9,FALSE)</f>
        <v>7.426136894299721</v>
      </c>
      <c r="BE97" s="21">
        <f ca="1">AA97*VLOOKUP(BE$6,'Greenhouse Gas Costs Avoided'!$A$2:$I$32,9,FALSE)</f>
        <v>7.5706571930511553</v>
      </c>
      <c r="BF97" s="21">
        <f ca="1">AB97*VLOOKUP(BF$6,'Greenhouse Gas Costs Avoided'!$A$2:$I$32,9,FALSE)</f>
        <v>7.7180899770979394</v>
      </c>
      <c r="BG97" s="21">
        <f ca="1">AC97*VLOOKUP(BG$6,'Greenhouse Gas Costs Avoided'!$A$2:$I$32,9,FALSE)</f>
        <v>7.8747441218959366</v>
      </c>
      <c r="BH97" s="21">
        <f ca="1">AD97*VLOOKUP(BH$6,'Greenhouse Gas Costs Avoided'!$A$2:$I$32,9,FALSE)</f>
        <v>8.0340500621877027</v>
      </c>
      <c r="BI97" s="21">
        <f ca="1">AE97*VLOOKUP(BI$6,'Greenhouse Gas Costs Avoided'!$A$2:$I$32,9,FALSE)</f>
        <v>8.1957044736636782</v>
      </c>
      <c r="BJ97" s="21">
        <f ca="1">AF97*VLOOKUP(BJ$6,'Greenhouse Gas Costs Avoided'!$A$2:$I$32,9,FALSE)</f>
        <v>8.3598552322508848</v>
      </c>
      <c r="BK97" s="22">
        <f ca="1">AG97*VLOOKUP(BK$6,'Greenhouse Gas Costs Avoided'!$A$2:$I$32,9,FALSE)</f>
        <v>8.5820959249206545</v>
      </c>
    </row>
    <row r="98" spans="1:63" x14ac:dyDescent="0.35">
      <c r="A98" s="11">
        <v>92</v>
      </c>
      <c r="B98" s="12">
        <f t="shared" ca="1" si="2"/>
        <v>4</v>
      </c>
      <c r="C98" s="13">
        <f t="shared" ca="1" si="3"/>
        <v>2023</v>
      </c>
      <c r="E98" s="20">
        <f ca="1">IF(E$6&lt;$C98,0,VLOOKUP(E$6,'MonteCarlo Policy Paths'!$A$2:$I$31,'Monte Carlo_WA Complance Price'!$B98+1,FALSE))</f>
        <v>0</v>
      </c>
      <c r="F98" s="21">
        <f ca="1">IF(F$6&lt;$C98,0,VLOOKUP(F$6,'MonteCarlo Policy Paths'!$A$2:$I$31,'Monte Carlo_WA Complance Price'!$B98+1,FALSE))</f>
        <v>82.346532180449415</v>
      </c>
      <c r="G98" s="21">
        <f ca="1">IF(G$6&lt;$C98,0,VLOOKUP(G$6,'MonteCarlo Policy Paths'!$A$2:$I$31,'Monte Carlo_WA Complance Price'!$B98+1,FALSE))</f>
        <v>84.002844861871253</v>
      </c>
      <c r="H98" s="21">
        <f ca="1">IF(H$6&lt;$C98,0,VLOOKUP(H$6,'MonteCarlo Policy Paths'!$A$2:$I$31,'Monte Carlo_WA Complance Price'!$B98+1,FALSE))</f>
        <v>85.659157543293105</v>
      </c>
      <c r="I98" s="21">
        <f ca="1">IF(I$6&lt;$C98,0,VLOOKUP(I$6,'MonteCarlo Policy Paths'!$A$2:$I$31,'Monte Carlo_WA Complance Price'!$B98+1,FALSE))</f>
        <v>86.918851036576825</v>
      </c>
      <c r="J98" s="21">
        <f ca="1">IF(J$6&lt;$C98,0,VLOOKUP(J$6,'MonteCarlo Policy Paths'!$A$2:$I$31,'Monte Carlo_WA Complance Price'!$B98+1,FALSE))</f>
        <v>88.178544529860531</v>
      </c>
      <c r="K98" s="21">
        <f ca="1">IF(K$6&lt;$C98,0,VLOOKUP(K$6,'MonteCarlo Policy Paths'!$A$2:$I$31,'Monte Carlo_WA Complance Price'!$B98+1,FALSE))</f>
        <v>89.438238023144251</v>
      </c>
      <c r="L98" s="21">
        <f ca="1">IF(L$6&lt;$C98,0,VLOOKUP(L$6,'MonteCarlo Policy Paths'!$A$2:$I$31,'Monte Carlo_WA Complance Price'!$B98+1,FALSE))</f>
        <v>90.697931516427971</v>
      </c>
      <c r="M98" s="21">
        <f ca="1">IF(M$6&lt;$C98,0,VLOOKUP(M$6,'MonteCarlo Policy Paths'!$A$2:$I$31,'Monte Carlo_WA Complance Price'!$B98+1,FALSE))</f>
        <v>91.95762500971172</v>
      </c>
      <c r="N98" s="21">
        <f ca="1">IF(N$6&lt;$C98,0,VLOOKUP(N$6,'MonteCarlo Policy Paths'!$A$2:$I$31,'Monte Carlo_WA Complance Price'!$B98+1,FALSE))</f>
        <v>93.21731850299544</v>
      </c>
      <c r="O98" s="21">
        <f ca="1">IF(O$6&lt;$C98,0,VLOOKUP(O$6,'MonteCarlo Policy Paths'!$A$2:$I$31,'Monte Carlo_WA Complance Price'!$B98+1,FALSE))</f>
        <v>94.47701199627916</v>
      </c>
      <c r="P98" s="21">
        <f ca="1">IF(P$6&lt;$C98,0,VLOOKUP(P$6,'MonteCarlo Policy Paths'!$A$2:$I$31,'Monte Carlo_WA Complance Price'!$B98+1,FALSE))</f>
        <v>95.73670548956288</v>
      </c>
      <c r="Q98" s="21">
        <f ca="1">IF(Q$6&lt;$C98,0,VLOOKUP(Q$6,'MonteCarlo Policy Paths'!$A$2:$I$31,'Monte Carlo_WA Complance Price'!$B98+1,FALSE))</f>
        <v>96.996398982846586</v>
      </c>
      <c r="R98" s="21">
        <f ca="1">IF(R$6&lt;$C98,0,VLOOKUP(R$6,'MonteCarlo Policy Paths'!$A$2:$I$31,'Monte Carlo_WA Complance Price'!$B98+1,FALSE))</f>
        <v>98.25609247613032</v>
      </c>
      <c r="S98" s="21">
        <f ca="1">IF(S$6&lt;$C98,0,VLOOKUP(S$6,'MonteCarlo Policy Paths'!$A$2:$I$31,'Monte Carlo_WA Complance Price'!$B98+1,FALSE))</f>
        <v>99.65157958594628</v>
      </c>
      <c r="T98" s="21">
        <f ca="1">IF(T$6&lt;$C98,0,VLOOKUP(T$6,'MonteCarlo Policy Paths'!$A$2:$I$31,'Monte Carlo_WA Complance Price'!$B98+1,FALSE))</f>
        <v>101.04706669576224</v>
      </c>
      <c r="U98" s="21">
        <f ca="1">IF(U$6&lt;$C98,0,VLOOKUP(U$6,'MonteCarlo Policy Paths'!$A$2:$I$31,'Monte Carlo_WA Complance Price'!$B98+1,FALSE))</f>
        <v>102.4425538055782</v>
      </c>
      <c r="V98" s="21">
        <f ca="1">IF(V$6&lt;$C98,0,VLOOKUP(V$6,'MonteCarlo Policy Paths'!$A$2:$I$31,'Monte Carlo_WA Complance Price'!$B98+1,FALSE))</f>
        <v>103.83804091539416</v>
      </c>
      <c r="W98" s="21">
        <f ca="1">IF(W$6&lt;$C98,0,VLOOKUP(W$6,'MonteCarlo Policy Paths'!$A$2:$I$31,'Monte Carlo_WA Complance Price'!$B98+1,FALSE))</f>
        <v>105.23352802521011</v>
      </c>
      <c r="X98" s="21">
        <f ca="1">IF(X$6&lt;$C98,0,VLOOKUP(X$6,'MonteCarlo Policy Paths'!$A$2:$I$31,'Monte Carlo_WA Complance Price'!$B98+1,FALSE))</f>
        <v>106.47156953138905</v>
      </c>
      <c r="Y98" s="21">
        <f ca="1">IF(Y$6&lt;$C98,0,VLOOKUP(Y$6,'MonteCarlo Policy Paths'!$A$2:$I$31,'Monte Carlo_WA Complance Price'!$B98+1,FALSE))</f>
        <v>107.709611037568</v>
      </c>
      <c r="Z98" s="21">
        <f ca="1">IF(Z$6&lt;$C98,0,VLOOKUP(Z$6,'MonteCarlo Policy Paths'!$A$2:$I$31,'Monte Carlo_WA Complance Price'!$B98+1,FALSE))</f>
        <v>108.94765254374694</v>
      </c>
      <c r="AA98" s="21">
        <f ca="1">IF(AA$6&lt;$C98,0,VLOOKUP(AA$6,'MonteCarlo Policy Paths'!$A$2:$I$31,'Monte Carlo_WA Complance Price'!$B98+1,FALSE))</f>
        <v>110.18569404992589</v>
      </c>
      <c r="AB98" s="21">
        <f ca="1">IF(AB$6&lt;$C98,0,VLOOKUP(AB$6,'MonteCarlo Policy Paths'!$A$2:$I$31,'Monte Carlo_WA Complance Price'!$B98+1,FALSE))</f>
        <v>111.42373555610482</v>
      </c>
      <c r="AC98" s="21">
        <f ca="1">IF(AC$6&lt;$C98,0,VLOOKUP(AC$6,'MonteCarlo Policy Paths'!$A$2:$I$31,'Monte Carlo_WA Complance Price'!$B98+1,FALSE))</f>
        <v>112.86811731331359</v>
      </c>
      <c r="AD98" s="21">
        <f ca="1">IF(AD$6&lt;$C98,0,VLOOKUP(AD$6,'MonteCarlo Policy Paths'!$A$2:$I$31,'Monte Carlo_WA Complance Price'!$B98+1,FALSE))</f>
        <v>114.31249907052236</v>
      </c>
      <c r="AE98" s="21">
        <f ca="1">IF(AE$6&lt;$C98,0,VLOOKUP(AE$6,'MonteCarlo Policy Paths'!$A$2:$I$31,'Monte Carlo_WA Complance Price'!$B98+1,FALSE))</f>
        <v>115.75688082773114</v>
      </c>
      <c r="AF98" s="21">
        <f ca="1">IF(AF$6&lt;$C98,0,VLOOKUP(AF$6,'MonteCarlo Policy Paths'!$A$2:$I$31,'Monte Carlo_WA Complance Price'!$B98+1,FALSE))</f>
        <v>117.20126258493991</v>
      </c>
      <c r="AG98" s="22">
        <f ca="1">IF(AG$6&lt;$C98,0,VLOOKUP(AG$6,'MonteCarlo Policy Paths'!$A$2:$I$31,'Monte Carlo_WA Complance Price'!$B98+1,FALSE))</f>
        <v>119.5319620819439</v>
      </c>
      <c r="AI98" s="20">
        <f ca="1">E98*VLOOKUP(AI$6,'Greenhouse Gas Costs Avoided'!$A$2:$I$32,9,FALSE)</f>
        <v>0</v>
      </c>
      <c r="AJ98" s="21">
        <f ca="1">F98*VLOOKUP(AJ$6,'Greenhouse Gas Costs Avoided'!$A$2:$I$32,9,FALSE)</f>
        <v>5.2166744805659615</v>
      </c>
      <c r="AK98" s="21">
        <f ca="1">G98*VLOOKUP(AK$6,'Greenhouse Gas Costs Avoided'!$A$2:$I$32,9,FALSE)</f>
        <v>5.3216023247413169</v>
      </c>
      <c r="AL98" s="21">
        <f ca="1">H98*VLOOKUP(AL$6,'Greenhouse Gas Costs Avoided'!$A$2:$I$32,9,FALSE)</f>
        <v>5.4265301689166732</v>
      </c>
      <c r="AM98" s="21">
        <f ca="1">I98*VLOOKUP(AM$6,'Greenhouse Gas Costs Avoided'!$A$2:$I$32,9,FALSE)</f>
        <v>5.5063320831654474</v>
      </c>
      <c r="AN98" s="21">
        <f ca="1">J98*VLOOKUP(AN$6,'Greenhouse Gas Costs Avoided'!$A$2:$I$32,9,FALSE)</f>
        <v>5.5861339974142208</v>
      </c>
      <c r="AO98" s="21">
        <f ca="1">K98*VLOOKUP(AO$6,'Greenhouse Gas Costs Avoided'!$A$2:$I$32,9,FALSE)</f>
        <v>5.665935911662995</v>
      </c>
      <c r="AP98" s="21">
        <f ca="1">L98*VLOOKUP(AP$6,'Greenhouse Gas Costs Avoided'!$A$2:$I$32,9,FALSE)</f>
        <v>5.7457378259117702</v>
      </c>
      <c r="AQ98" s="21">
        <f ca="1">M98*VLOOKUP(AQ$6,'Greenhouse Gas Costs Avoided'!$A$2:$I$32,9,FALSE)</f>
        <v>5.8255397401605462</v>
      </c>
      <c r="AR98" s="21">
        <f ca="1">N98*VLOOKUP(AR$6,'Greenhouse Gas Costs Avoided'!$A$2:$I$32,9,FALSE)</f>
        <v>5.9053416544093205</v>
      </c>
      <c r="AS98" s="21">
        <f ca="1">O98*VLOOKUP(AS$6,'Greenhouse Gas Costs Avoided'!$A$2:$I$32,9,FALSE)</f>
        <v>5.9851435686580947</v>
      </c>
      <c r="AT98" s="21">
        <f ca="1">P98*VLOOKUP(AT$6,'Greenhouse Gas Costs Avoided'!$A$2:$I$32,9,FALSE)</f>
        <v>6.0649454829068699</v>
      </c>
      <c r="AU98" s="21">
        <f ca="1">Q98*VLOOKUP(AU$6,'Greenhouse Gas Costs Avoided'!$A$2:$I$32,9,FALSE)</f>
        <v>6.1447473971556432</v>
      </c>
      <c r="AV98" s="21">
        <f ca="1">R98*VLOOKUP(AV$6,'Greenhouse Gas Costs Avoided'!$A$2:$I$32,9,FALSE)</f>
        <v>6.2245493114044184</v>
      </c>
      <c r="AW98" s="21">
        <f ca="1">S98*VLOOKUP(AW$6,'Greenhouse Gas Costs Avoided'!$A$2:$I$32,9,FALSE)</f>
        <v>6.312953786990386</v>
      </c>
      <c r="AX98" s="21">
        <f ca="1">T98*VLOOKUP(AX$6,'Greenhouse Gas Costs Avoided'!$A$2:$I$32,9,FALSE)</f>
        <v>6.4013582625763545</v>
      </c>
      <c r="AY98" s="21">
        <f ca="1">U98*VLOOKUP(AY$6,'Greenhouse Gas Costs Avoided'!$A$2:$I$32,9,FALSE)</f>
        <v>6.4897627381623222</v>
      </c>
      <c r="AZ98" s="21">
        <f ca="1">V98*VLOOKUP(AZ$6,'Greenhouse Gas Costs Avoided'!$A$2:$I$32,9,FALSE)</f>
        <v>6.5781672137482907</v>
      </c>
      <c r="BA98" s="21">
        <f ca="1">W98*VLOOKUP(BA$6,'Greenhouse Gas Costs Avoided'!$A$2:$I$32,9,FALSE)</f>
        <v>6.6665716893342575</v>
      </c>
      <c r="BB98" s="21">
        <f ca="1">X98*VLOOKUP(BB$6,'Greenhouse Gas Costs Avoided'!$A$2:$I$32,9,FALSE)</f>
        <v>6.7450019445028957</v>
      </c>
      <c r="BC98" s="21">
        <f ca="1">Y98*VLOOKUP(BC$6,'Greenhouse Gas Costs Avoided'!$A$2:$I$32,9,FALSE)</f>
        <v>6.8234321996715348</v>
      </c>
      <c r="BD98" s="21">
        <f ca="1">Z98*VLOOKUP(BD$6,'Greenhouse Gas Costs Avoided'!$A$2:$I$32,9,FALSE)</f>
        <v>6.901862454840173</v>
      </c>
      <c r="BE98" s="21">
        <f ca="1">AA98*VLOOKUP(BE$6,'Greenhouse Gas Costs Avoided'!$A$2:$I$32,9,FALSE)</f>
        <v>6.9802927100088112</v>
      </c>
      <c r="BF98" s="21">
        <f ca="1">AB98*VLOOKUP(BF$6,'Greenhouse Gas Costs Avoided'!$A$2:$I$32,9,FALSE)</f>
        <v>7.0587229651774486</v>
      </c>
      <c r="BG98" s="21">
        <f ca="1">AC98*VLOOKUP(BG$6,'Greenhouse Gas Costs Avoided'!$A$2:$I$32,9,FALSE)</f>
        <v>7.1502249295408609</v>
      </c>
      <c r="BH98" s="21">
        <f ca="1">AD98*VLOOKUP(BH$6,'Greenhouse Gas Costs Avoided'!$A$2:$I$32,9,FALSE)</f>
        <v>7.2417268939042723</v>
      </c>
      <c r="BI98" s="21">
        <f ca="1">AE98*VLOOKUP(BI$6,'Greenhouse Gas Costs Avoided'!$A$2:$I$32,9,FALSE)</f>
        <v>7.3332288582676846</v>
      </c>
      <c r="BJ98" s="21">
        <f ca="1">AF98*VLOOKUP(BJ$6,'Greenhouse Gas Costs Avoided'!$A$2:$I$32,9,FALSE)</f>
        <v>7.424730822631096</v>
      </c>
      <c r="BK98" s="22">
        <f ca="1">AG98*VLOOKUP(BK$6,'Greenhouse Gas Costs Avoided'!$A$2:$I$32,9,FALSE)</f>
        <v>7.5723812490175435</v>
      </c>
    </row>
    <row r="99" spans="1:63" x14ac:dyDescent="0.35">
      <c r="A99" s="11">
        <v>93</v>
      </c>
      <c r="B99" s="12">
        <f t="shared" ca="1" si="2"/>
        <v>1</v>
      </c>
      <c r="C99" s="13">
        <f t="shared" ca="1" si="3"/>
        <v>2023</v>
      </c>
      <c r="E99" s="20">
        <f ca="1">IF(E$6&lt;$C99,0,VLOOKUP(E$6,'MonteCarlo Policy Paths'!$A$2:$I$31,'Monte Carlo_WA Complance Price'!$B99+1,FALSE))</f>
        <v>0</v>
      </c>
      <c r="F99" s="21">
        <f ca="1">IF(F$6&lt;$C99,0,VLOOKUP(F$6,'MonteCarlo Policy Paths'!$A$2:$I$31,'Monte Carlo_WA Complance Price'!$B99+1,FALSE))</f>
        <v>82.346532180449415</v>
      </c>
      <c r="G99" s="21">
        <f ca="1">IF(G$6&lt;$C99,0,VLOOKUP(G$6,'MonteCarlo Policy Paths'!$A$2:$I$31,'Monte Carlo_WA Complance Price'!$B99+1,FALSE))</f>
        <v>84.002844861871253</v>
      </c>
      <c r="H99" s="21">
        <f ca="1">IF(H$6&lt;$C99,0,VLOOKUP(H$6,'MonteCarlo Policy Paths'!$A$2:$I$31,'Monte Carlo_WA Complance Price'!$B99+1,FALSE))</f>
        <v>85.659157543293105</v>
      </c>
      <c r="I99" s="21">
        <f ca="1">IF(I$6&lt;$C99,0,VLOOKUP(I$6,'MonteCarlo Policy Paths'!$A$2:$I$31,'Monte Carlo_WA Complance Price'!$B99+1,FALSE))</f>
        <v>86.918851036576825</v>
      </c>
      <c r="J99" s="21">
        <f ca="1">IF(J$6&lt;$C99,0,VLOOKUP(J$6,'MonteCarlo Policy Paths'!$A$2:$I$31,'Monte Carlo_WA Complance Price'!$B99+1,FALSE))</f>
        <v>88.178544529860531</v>
      </c>
      <c r="K99" s="21">
        <f ca="1">IF(K$6&lt;$C99,0,VLOOKUP(K$6,'MonteCarlo Policy Paths'!$A$2:$I$31,'Monte Carlo_WA Complance Price'!$B99+1,FALSE))</f>
        <v>89.438238023144251</v>
      </c>
      <c r="L99" s="21">
        <f ca="1">IF(L$6&lt;$C99,0,VLOOKUP(L$6,'MonteCarlo Policy Paths'!$A$2:$I$31,'Monte Carlo_WA Complance Price'!$B99+1,FALSE))</f>
        <v>90.697931516427971</v>
      </c>
      <c r="M99" s="21">
        <f ca="1">IF(M$6&lt;$C99,0,VLOOKUP(M$6,'MonteCarlo Policy Paths'!$A$2:$I$31,'Monte Carlo_WA Complance Price'!$B99+1,FALSE))</f>
        <v>91.95762500971172</v>
      </c>
      <c r="N99" s="21">
        <f ca="1">IF(N$6&lt;$C99,0,VLOOKUP(N$6,'MonteCarlo Policy Paths'!$A$2:$I$31,'Monte Carlo_WA Complance Price'!$B99+1,FALSE))</f>
        <v>93.21731850299544</v>
      </c>
      <c r="O99" s="21">
        <f ca="1">IF(O$6&lt;$C99,0,VLOOKUP(O$6,'MonteCarlo Policy Paths'!$A$2:$I$31,'Monte Carlo_WA Complance Price'!$B99+1,FALSE))</f>
        <v>94.47701199627916</v>
      </c>
      <c r="P99" s="21">
        <f ca="1">IF(P$6&lt;$C99,0,VLOOKUP(P$6,'MonteCarlo Policy Paths'!$A$2:$I$31,'Monte Carlo_WA Complance Price'!$B99+1,FALSE))</f>
        <v>95.73670548956288</v>
      </c>
      <c r="Q99" s="21">
        <f ca="1">IF(Q$6&lt;$C99,0,VLOOKUP(Q$6,'MonteCarlo Policy Paths'!$A$2:$I$31,'Monte Carlo_WA Complance Price'!$B99+1,FALSE))</f>
        <v>96.996398982846586</v>
      </c>
      <c r="R99" s="21">
        <f ca="1">IF(R$6&lt;$C99,0,VLOOKUP(R$6,'MonteCarlo Policy Paths'!$A$2:$I$31,'Monte Carlo_WA Complance Price'!$B99+1,FALSE))</f>
        <v>98.25609247613032</v>
      </c>
      <c r="S99" s="21">
        <f ca="1">IF(S$6&lt;$C99,0,VLOOKUP(S$6,'MonteCarlo Policy Paths'!$A$2:$I$31,'Monte Carlo_WA Complance Price'!$B99+1,FALSE))</f>
        <v>99.65157958594628</v>
      </c>
      <c r="T99" s="21">
        <f ca="1">IF(T$6&lt;$C99,0,VLOOKUP(T$6,'MonteCarlo Policy Paths'!$A$2:$I$31,'Monte Carlo_WA Complance Price'!$B99+1,FALSE))</f>
        <v>101.04706669576224</v>
      </c>
      <c r="U99" s="21">
        <f ca="1">IF(U$6&lt;$C99,0,VLOOKUP(U$6,'MonteCarlo Policy Paths'!$A$2:$I$31,'Monte Carlo_WA Complance Price'!$B99+1,FALSE))</f>
        <v>102.4425538055782</v>
      </c>
      <c r="V99" s="21">
        <f ca="1">IF(V$6&lt;$C99,0,VLOOKUP(V$6,'MonteCarlo Policy Paths'!$A$2:$I$31,'Monte Carlo_WA Complance Price'!$B99+1,FALSE))</f>
        <v>103.83804091539416</v>
      </c>
      <c r="W99" s="21">
        <f ca="1">IF(W$6&lt;$C99,0,VLOOKUP(W$6,'MonteCarlo Policy Paths'!$A$2:$I$31,'Monte Carlo_WA Complance Price'!$B99+1,FALSE))</f>
        <v>105.23352802521011</v>
      </c>
      <c r="X99" s="21">
        <f ca="1">IF(X$6&lt;$C99,0,VLOOKUP(X$6,'MonteCarlo Policy Paths'!$A$2:$I$31,'Monte Carlo_WA Complance Price'!$B99+1,FALSE))</f>
        <v>106.47156953138905</v>
      </c>
      <c r="Y99" s="21">
        <f ca="1">IF(Y$6&lt;$C99,0,VLOOKUP(Y$6,'MonteCarlo Policy Paths'!$A$2:$I$31,'Monte Carlo_WA Complance Price'!$B99+1,FALSE))</f>
        <v>107.709611037568</v>
      </c>
      <c r="Z99" s="21">
        <f ca="1">IF(Z$6&lt;$C99,0,VLOOKUP(Z$6,'MonteCarlo Policy Paths'!$A$2:$I$31,'Monte Carlo_WA Complance Price'!$B99+1,FALSE))</f>
        <v>108.94765254374694</v>
      </c>
      <c r="AA99" s="21">
        <f ca="1">IF(AA$6&lt;$C99,0,VLOOKUP(AA$6,'MonteCarlo Policy Paths'!$A$2:$I$31,'Monte Carlo_WA Complance Price'!$B99+1,FALSE))</f>
        <v>110.18569404992589</v>
      </c>
      <c r="AB99" s="21">
        <f ca="1">IF(AB$6&lt;$C99,0,VLOOKUP(AB$6,'MonteCarlo Policy Paths'!$A$2:$I$31,'Monte Carlo_WA Complance Price'!$B99+1,FALSE))</f>
        <v>111.42373555610482</v>
      </c>
      <c r="AC99" s="21">
        <f ca="1">IF(AC$6&lt;$C99,0,VLOOKUP(AC$6,'MonteCarlo Policy Paths'!$A$2:$I$31,'Monte Carlo_WA Complance Price'!$B99+1,FALSE))</f>
        <v>112.86811731331359</v>
      </c>
      <c r="AD99" s="21">
        <f ca="1">IF(AD$6&lt;$C99,0,VLOOKUP(AD$6,'MonteCarlo Policy Paths'!$A$2:$I$31,'Monte Carlo_WA Complance Price'!$B99+1,FALSE))</f>
        <v>114.31249907052236</v>
      </c>
      <c r="AE99" s="21">
        <f ca="1">IF(AE$6&lt;$C99,0,VLOOKUP(AE$6,'MonteCarlo Policy Paths'!$A$2:$I$31,'Monte Carlo_WA Complance Price'!$B99+1,FALSE))</f>
        <v>115.75688082773114</v>
      </c>
      <c r="AF99" s="21">
        <f ca="1">IF(AF$6&lt;$C99,0,VLOOKUP(AF$6,'MonteCarlo Policy Paths'!$A$2:$I$31,'Monte Carlo_WA Complance Price'!$B99+1,FALSE))</f>
        <v>117.20126258493991</v>
      </c>
      <c r="AG99" s="22">
        <f ca="1">IF(AG$6&lt;$C99,0,VLOOKUP(AG$6,'MonteCarlo Policy Paths'!$A$2:$I$31,'Monte Carlo_WA Complance Price'!$B99+1,FALSE))</f>
        <v>118.64564434214866</v>
      </c>
      <c r="AI99" s="20">
        <f ca="1">E99*VLOOKUP(AI$6,'Greenhouse Gas Costs Avoided'!$A$2:$I$32,9,FALSE)</f>
        <v>0</v>
      </c>
      <c r="AJ99" s="21">
        <f ca="1">F99*VLOOKUP(AJ$6,'Greenhouse Gas Costs Avoided'!$A$2:$I$32,9,FALSE)</f>
        <v>5.2166744805659615</v>
      </c>
      <c r="AK99" s="21">
        <f ca="1">G99*VLOOKUP(AK$6,'Greenhouse Gas Costs Avoided'!$A$2:$I$32,9,FALSE)</f>
        <v>5.3216023247413169</v>
      </c>
      <c r="AL99" s="21">
        <f ca="1">H99*VLOOKUP(AL$6,'Greenhouse Gas Costs Avoided'!$A$2:$I$32,9,FALSE)</f>
        <v>5.4265301689166732</v>
      </c>
      <c r="AM99" s="21">
        <f ca="1">I99*VLOOKUP(AM$6,'Greenhouse Gas Costs Avoided'!$A$2:$I$32,9,FALSE)</f>
        <v>5.5063320831654474</v>
      </c>
      <c r="AN99" s="21">
        <f ca="1">J99*VLOOKUP(AN$6,'Greenhouse Gas Costs Avoided'!$A$2:$I$32,9,FALSE)</f>
        <v>5.5861339974142208</v>
      </c>
      <c r="AO99" s="21">
        <f ca="1">K99*VLOOKUP(AO$6,'Greenhouse Gas Costs Avoided'!$A$2:$I$32,9,FALSE)</f>
        <v>5.665935911662995</v>
      </c>
      <c r="AP99" s="21">
        <f ca="1">L99*VLOOKUP(AP$6,'Greenhouse Gas Costs Avoided'!$A$2:$I$32,9,FALSE)</f>
        <v>5.7457378259117702</v>
      </c>
      <c r="AQ99" s="21">
        <f ca="1">M99*VLOOKUP(AQ$6,'Greenhouse Gas Costs Avoided'!$A$2:$I$32,9,FALSE)</f>
        <v>5.8255397401605462</v>
      </c>
      <c r="AR99" s="21">
        <f ca="1">N99*VLOOKUP(AR$6,'Greenhouse Gas Costs Avoided'!$A$2:$I$32,9,FALSE)</f>
        <v>5.9053416544093205</v>
      </c>
      <c r="AS99" s="21">
        <f ca="1">O99*VLOOKUP(AS$6,'Greenhouse Gas Costs Avoided'!$A$2:$I$32,9,FALSE)</f>
        <v>5.9851435686580947</v>
      </c>
      <c r="AT99" s="21">
        <f ca="1">P99*VLOOKUP(AT$6,'Greenhouse Gas Costs Avoided'!$A$2:$I$32,9,FALSE)</f>
        <v>6.0649454829068699</v>
      </c>
      <c r="AU99" s="21">
        <f ca="1">Q99*VLOOKUP(AU$6,'Greenhouse Gas Costs Avoided'!$A$2:$I$32,9,FALSE)</f>
        <v>6.1447473971556432</v>
      </c>
      <c r="AV99" s="21">
        <f ca="1">R99*VLOOKUP(AV$6,'Greenhouse Gas Costs Avoided'!$A$2:$I$32,9,FALSE)</f>
        <v>6.2245493114044184</v>
      </c>
      <c r="AW99" s="21">
        <f ca="1">S99*VLOOKUP(AW$6,'Greenhouse Gas Costs Avoided'!$A$2:$I$32,9,FALSE)</f>
        <v>6.312953786990386</v>
      </c>
      <c r="AX99" s="21">
        <f ca="1">T99*VLOOKUP(AX$6,'Greenhouse Gas Costs Avoided'!$A$2:$I$32,9,FALSE)</f>
        <v>6.4013582625763545</v>
      </c>
      <c r="AY99" s="21">
        <f ca="1">U99*VLOOKUP(AY$6,'Greenhouse Gas Costs Avoided'!$A$2:$I$32,9,FALSE)</f>
        <v>6.4897627381623222</v>
      </c>
      <c r="AZ99" s="21">
        <f ca="1">V99*VLOOKUP(AZ$6,'Greenhouse Gas Costs Avoided'!$A$2:$I$32,9,FALSE)</f>
        <v>6.5781672137482907</v>
      </c>
      <c r="BA99" s="21">
        <f ca="1">W99*VLOOKUP(BA$6,'Greenhouse Gas Costs Avoided'!$A$2:$I$32,9,FALSE)</f>
        <v>6.6665716893342575</v>
      </c>
      <c r="BB99" s="21">
        <f ca="1">X99*VLOOKUP(BB$6,'Greenhouse Gas Costs Avoided'!$A$2:$I$32,9,FALSE)</f>
        <v>6.7450019445028957</v>
      </c>
      <c r="BC99" s="21">
        <f ca="1">Y99*VLOOKUP(BC$6,'Greenhouse Gas Costs Avoided'!$A$2:$I$32,9,FALSE)</f>
        <v>6.8234321996715348</v>
      </c>
      <c r="BD99" s="21">
        <f ca="1">Z99*VLOOKUP(BD$6,'Greenhouse Gas Costs Avoided'!$A$2:$I$32,9,FALSE)</f>
        <v>6.901862454840173</v>
      </c>
      <c r="BE99" s="21">
        <f ca="1">AA99*VLOOKUP(BE$6,'Greenhouse Gas Costs Avoided'!$A$2:$I$32,9,FALSE)</f>
        <v>6.9802927100088112</v>
      </c>
      <c r="BF99" s="21">
        <f ca="1">AB99*VLOOKUP(BF$6,'Greenhouse Gas Costs Avoided'!$A$2:$I$32,9,FALSE)</f>
        <v>7.0587229651774486</v>
      </c>
      <c r="BG99" s="21">
        <f ca="1">AC99*VLOOKUP(BG$6,'Greenhouse Gas Costs Avoided'!$A$2:$I$32,9,FALSE)</f>
        <v>7.1502249295408609</v>
      </c>
      <c r="BH99" s="21">
        <f ca="1">AD99*VLOOKUP(BH$6,'Greenhouse Gas Costs Avoided'!$A$2:$I$32,9,FALSE)</f>
        <v>7.2417268939042723</v>
      </c>
      <c r="BI99" s="21">
        <f ca="1">AE99*VLOOKUP(BI$6,'Greenhouse Gas Costs Avoided'!$A$2:$I$32,9,FALSE)</f>
        <v>7.3332288582676846</v>
      </c>
      <c r="BJ99" s="21">
        <f ca="1">AF99*VLOOKUP(BJ$6,'Greenhouse Gas Costs Avoided'!$A$2:$I$32,9,FALSE)</f>
        <v>7.424730822631096</v>
      </c>
      <c r="BK99" s="22">
        <f ca="1">AG99*VLOOKUP(BK$6,'Greenhouse Gas Costs Avoided'!$A$2:$I$32,9,FALSE)</f>
        <v>7.5162327869945065</v>
      </c>
    </row>
    <row r="100" spans="1:63" x14ac:dyDescent="0.35">
      <c r="A100" s="11">
        <v>94</v>
      </c>
      <c r="B100" s="12">
        <f t="shared" ca="1" si="2"/>
        <v>2</v>
      </c>
      <c r="C100" s="13">
        <f t="shared" ca="1" si="3"/>
        <v>2023</v>
      </c>
      <c r="E100" s="20">
        <f ca="1">IF(E$6&lt;$C100,0,VLOOKUP(E$6,'MonteCarlo Policy Paths'!$A$2:$I$31,'Monte Carlo_WA Complance Price'!$B100+1,FALSE))</f>
        <v>0</v>
      </c>
      <c r="F100" s="21">
        <f ca="1">IF(F$6&lt;$C100,0,VLOOKUP(F$6,'MonteCarlo Policy Paths'!$A$2:$I$31,'Monte Carlo_WA Complance Price'!$B100+1,FALSE))</f>
        <v>82.346532180449415</v>
      </c>
      <c r="G100" s="21">
        <f ca="1">IF(G$6&lt;$C100,0,VLOOKUP(G$6,'MonteCarlo Policy Paths'!$A$2:$I$31,'Monte Carlo_WA Complance Price'!$B100+1,FALSE))</f>
        <v>84.002844861871253</v>
      </c>
      <c r="H100" s="21">
        <f ca="1">IF(H$6&lt;$C100,0,VLOOKUP(H$6,'MonteCarlo Policy Paths'!$A$2:$I$31,'Monte Carlo_WA Complance Price'!$B100+1,FALSE))</f>
        <v>85.659157543293105</v>
      </c>
      <c r="I100" s="21">
        <f ca="1">IF(I$6&lt;$C100,0,VLOOKUP(I$6,'MonteCarlo Policy Paths'!$A$2:$I$31,'Monte Carlo_WA Complance Price'!$B100+1,FALSE))</f>
        <v>86.918851036576825</v>
      </c>
      <c r="J100" s="21">
        <f ca="1">IF(J$6&lt;$C100,0,VLOOKUP(J$6,'MonteCarlo Policy Paths'!$A$2:$I$31,'Monte Carlo_WA Complance Price'!$B100+1,FALSE))</f>
        <v>88.178544529860531</v>
      </c>
      <c r="K100" s="21">
        <f ca="1">IF(K$6&lt;$C100,0,VLOOKUP(K$6,'MonteCarlo Policy Paths'!$A$2:$I$31,'Monte Carlo_WA Complance Price'!$B100+1,FALSE))</f>
        <v>89.438238023144251</v>
      </c>
      <c r="L100" s="21">
        <f ca="1">IF(L$6&lt;$C100,0,VLOOKUP(L$6,'MonteCarlo Policy Paths'!$A$2:$I$31,'Monte Carlo_WA Complance Price'!$B100+1,FALSE))</f>
        <v>90.697931516427971</v>
      </c>
      <c r="M100" s="21">
        <f ca="1">IF(M$6&lt;$C100,0,VLOOKUP(M$6,'MonteCarlo Policy Paths'!$A$2:$I$31,'Monte Carlo_WA Complance Price'!$B100+1,FALSE))</f>
        <v>91.95762500971172</v>
      </c>
      <c r="N100" s="21">
        <f ca="1">IF(N$6&lt;$C100,0,VLOOKUP(N$6,'MonteCarlo Policy Paths'!$A$2:$I$31,'Monte Carlo_WA Complance Price'!$B100+1,FALSE))</f>
        <v>93.21731850299544</v>
      </c>
      <c r="O100" s="21">
        <f ca="1">IF(O$6&lt;$C100,0,VLOOKUP(O$6,'MonteCarlo Policy Paths'!$A$2:$I$31,'Monte Carlo_WA Complance Price'!$B100+1,FALSE))</f>
        <v>94.47701199627916</v>
      </c>
      <c r="P100" s="21">
        <f ca="1">IF(P$6&lt;$C100,0,VLOOKUP(P$6,'MonteCarlo Policy Paths'!$A$2:$I$31,'Monte Carlo_WA Complance Price'!$B100+1,FALSE))</f>
        <v>95.73670548956288</v>
      </c>
      <c r="Q100" s="21">
        <f ca="1">IF(Q$6&lt;$C100,0,VLOOKUP(Q$6,'MonteCarlo Policy Paths'!$A$2:$I$31,'Monte Carlo_WA Complance Price'!$B100+1,FALSE))</f>
        <v>96.996398982846586</v>
      </c>
      <c r="R100" s="21">
        <f ca="1">IF(R$6&lt;$C100,0,VLOOKUP(R$6,'MonteCarlo Policy Paths'!$A$2:$I$31,'Monte Carlo_WA Complance Price'!$B100+1,FALSE))</f>
        <v>98.25609247613032</v>
      </c>
      <c r="S100" s="21">
        <f ca="1">IF(S$6&lt;$C100,0,VLOOKUP(S$6,'MonteCarlo Policy Paths'!$A$2:$I$31,'Monte Carlo_WA Complance Price'!$B100+1,FALSE))</f>
        <v>99.65157958594628</v>
      </c>
      <c r="T100" s="21">
        <f ca="1">IF(T$6&lt;$C100,0,VLOOKUP(T$6,'MonteCarlo Policy Paths'!$A$2:$I$31,'Monte Carlo_WA Complance Price'!$B100+1,FALSE))</f>
        <v>101.04706669576224</v>
      </c>
      <c r="U100" s="21">
        <f ca="1">IF(U$6&lt;$C100,0,VLOOKUP(U$6,'MonteCarlo Policy Paths'!$A$2:$I$31,'Monte Carlo_WA Complance Price'!$B100+1,FALSE))</f>
        <v>102.4425538055782</v>
      </c>
      <c r="V100" s="21">
        <f ca="1">IF(V$6&lt;$C100,0,VLOOKUP(V$6,'MonteCarlo Policy Paths'!$A$2:$I$31,'Monte Carlo_WA Complance Price'!$B100+1,FALSE))</f>
        <v>103.83804091539416</v>
      </c>
      <c r="W100" s="21">
        <f ca="1">IF(W$6&lt;$C100,0,VLOOKUP(W$6,'MonteCarlo Policy Paths'!$A$2:$I$31,'Monte Carlo_WA Complance Price'!$B100+1,FALSE))</f>
        <v>105.23352802521011</v>
      </c>
      <c r="X100" s="21">
        <f ca="1">IF(X$6&lt;$C100,0,VLOOKUP(X$6,'MonteCarlo Policy Paths'!$A$2:$I$31,'Monte Carlo_WA Complance Price'!$B100+1,FALSE))</f>
        <v>106.47156953138905</v>
      </c>
      <c r="Y100" s="21">
        <f ca="1">IF(Y$6&lt;$C100,0,VLOOKUP(Y$6,'MonteCarlo Policy Paths'!$A$2:$I$31,'Monte Carlo_WA Complance Price'!$B100+1,FALSE))</f>
        <v>107.709611037568</v>
      </c>
      <c r="Z100" s="21">
        <f ca="1">IF(Z$6&lt;$C100,0,VLOOKUP(Z$6,'MonteCarlo Policy Paths'!$A$2:$I$31,'Monte Carlo_WA Complance Price'!$B100+1,FALSE))</f>
        <v>108.94765254374694</v>
      </c>
      <c r="AA100" s="21">
        <f ca="1">IF(AA$6&lt;$C100,0,VLOOKUP(AA$6,'MonteCarlo Policy Paths'!$A$2:$I$31,'Monte Carlo_WA Complance Price'!$B100+1,FALSE))</f>
        <v>110.18569404992589</v>
      </c>
      <c r="AB100" s="21">
        <f ca="1">IF(AB$6&lt;$C100,0,VLOOKUP(AB$6,'MonteCarlo Policy Paths'!$A$2:$I$31,'Monte Carlo_WA Complance Price'!$B100+1,FALSE))</f>
        <v>111.42373555610482</v>
      </c>
      <c r="AC100" s="21">
        <f ca="1">IF(AC$6&lt;$C100,0,VLOOKUP(AC$6,'MonteCarlo Policy Paths'!$A$2:$I$31,'Monte Carlo_WA Complance Price'!$B100+1,FALSE))</f>
        <v>112.86811731331359</v>
      </c>
      <c r="AD100" s="21">
        <f ca="1">IF(AD$6&lt;$C100,0,VLOOKUP(AD$6,'MonteCarlo Policy Paths'!$A$2:$I$31,'Monte Carlo_WA Complance Price'!$B100+1,FALSE))</f>
        <v>114.31249907052236</v>
      </c>
      <c r="AE100" s="21">
        <f ca="1">IF(AE$6&lt;$C100,0,VLOOKUP(AE$6,'MonteCarlo Policy Paths'!$A$2:$I$31,'Monte Carlo_WA Complance Price'!$B100+1,FALSE))</f>
        <v>115.75688082773114</v>
      </c>
      <c r="AF100" s="21">
        <f ca="1">IF(AF$6&lt;$C100,0,VLOOKUP(AF$6,'MonteCarlo Policy Paths'!$A$2:$I$31,'Monte Carlo_WA Complance Price'!$B100+1,FALSE))</f>
        <v>117.20126258493991</v>
      </c>
      <c r="AG100" s="22">
        <f ca="1">IF(AG$6&lt;$C100,0,VLOOKUP(AG$6,'MonteCarlo Policy Paths'!$A$2:$I$31,'Monte Carlo_WA Complance Price'!$B100+1,FALSE))</f>
        <v>120.41827982173916</v>
      </c>
      <c r="AI100" s="20">
        <f ca="1">E100*VLOOKUP(AI$6,'Greenhouse Gas Costs Avoided'!$A$2:$I$32,9,FALSE)</f>
        <v>0</v>
      </c>
      <c r="AJ100" s="21">
        <f ca="1">F100*VLOOKUP(AJ$6,'Greenhouse Gas Costs Avoided'!$A$2:$I$32,9,FALSE)</f>
        <v>5.2166744805659615</v>
      </c>
      <c r="AK100" s="21">
        <f ca="1">G100*VLOOKUP(AK$6,'Greenhouse Gas Costs Avoided'!$A$2:$I$32,9,FALSE)</f>
        <v>5.3216023247413169</v>
      </c>
      <c r="AL100" s="21">
        <f ca="1">H100*VLOOKUP(AL$6,'Greenhouse Gas Costs Avoided'!$A$2:$I$32,9,FALSE)</f>
        <v>5.4265301689166732</v>
      </c>
      <c r="AM100" s="21">
        <f ca="1">I100*VLOOKUP(AM$6,'Greenhouse Gas Costs Avoided'!$A$2:$I$32,9,FALSE)</f>
        <v>5.5063320831654474</v>
      </c>
      <c r="AN100" s="21">
        <f ca="1">J100*VLOOKUP(AN$6,'Greenhouse Gas Costs Avoided'!$A$2:$I$32,9,FALSE)</f>
        <v>5.5861339974142208</v>
      </c>
      <c r="AO100" s="21">
        <f ca="1">K100*VLOOKUP(AO$6,'Greenhouse Gas Costs Avoided'!$A$2:$I$32,9,FALSE)</f>
        <v>5.665935911662995</v>
      </c>
      <c r="AP100" s="21">
        <f ca="1">L100*VLOOKUP(AP$6,'Greenhouse Gas Costs Avoided'!$A$2:$I$32,9,FALSE)</f>
        <v>5.7457378259117702</v>
      </c>
      <c r="AQ100" s="21">
        <f ca="1">M100*VLOOKUP(AQ$6,'Greenhouse Gas Costs Avoided'!$A$2:$I$32,9,FALSE)</f>
        <v>5.8255397401605462</v>
      </c>
      <c r="AR100" s="21">
        <f ca="1">N100*VLOOKUP(AR$6,'Greenhouse Gas Costs Avoided'!$A$2:$I$32,9,FALSE)</f>
        <v>5.9053416544093205</v>
      </c>
      <c r="AS100" s="21">
        <f ca="1">O100*VLOOKUP(AS$6,'Greenhouse Gas Costs Avoided'!$A$2:$I$32,9,FALSE)</f>
        <v>5.9851435686580947</v>
      </c>
      <c r="AT100" s="21">
        <f ca="1">P100*VLOOKUP(AT$6,'Greenhouse Gas Costs Avoided'!$A$2:$I$32,9,FALSE)</f>
        <v>6.0649454829068699</v>
      </c>
      <c r="AU100" s="21">
        <f ca="1">Q100*VLOOKUP(AU$6,'Greenhouse Gas Costs Avoided'!$A$2:$I$32,9,FALSE)</f>
        <v>6.1447473971556432</v>
      </c>
      <c r="AV100" s="21">
        <f ca="1">R100*VLOOKUP(AV$6,'Greenhouse Gas Costs Avoided'!$A$2:$I$32,9,FALSE)</f>
        <v>6.2245493114044184</v>
      </c>
      <c r="AW100" s="21">
        <f ca="1">S100*VLOOKUP(AW$6,'Greenhouse Gas Costs Avoided'!$A$2:$I$32,9,FALSE)</f>
        <v>6.312953786990386</v>
      </c>
      <c r="AX100" s="21">
        <f ca="1">T100*VLOOKUP(AX$6,'Greenhouse Gas Costs Avoided'!$A$2:$I$32,9,FALSE)</f>
        <v>6.4013582625763545</v>
      </c>
      <c r="AY100" s="21">
        <f ca="1">U100*VLOOKUP(AY$6,'Greenhouse Gas Costs Avoided'!$A$2:$I$32,9,FALSE)</f>
        <v>6.4897627381623222</v>
      </c>
      <c r="AZ100" s="21">
        <f ca="1">V100*VLOOKUP(AZ$6,'Greenhouse Gas Costs Avoided'!$A$2:$I$32,9,FALSE)</f>
        <v>6.5781672137482907</v>
      </c>
      <c r="BA100" s="21">
        <f ca="1">W100*VLOOKUP(BA$6,'Greenhouse Gas Costs Avoided'!$A$2:$I$32,9,FALSE)</f>
        <v>6.6665716893342575</v>
      </c>
      <c r="BB100" s="21">
        <f ca="1">X100*VLOOKUP(BB$6,'Greenhouse Gas Costs Avoided'!$A$2:$I$32,9,FALSE)</f>
        <v>6.7450019445028957</v>
      </c>
      <c r="BC100" s="21">
        <f ca="1">Y100*VLOOKUP(BC$6,'Greenhouse Gas Costs Avoided'!$A$2:$I$32,9,FALSE)</f>
        <v>6.8234321996715348</v>
      </c>
      <c r="BD100" s="21">
        <f ca="1">Z100*VLOOKUP(BD$6,'Greenhouse Gas Costs Avoided'!$A$2:$I$32,9,FALSE)</f>
        <v>6.901862454840173</v>
      </c>
      <c r="BE100" s="21">
        <f ca="1">AA100*VLOOKUP(BE$6,'Greenhouse Gas Costs Avoided'!$A$2:$I$32,9,FALSE)</f>
        <v>6.9802927100088112</v>
      </c>
      <c r="BF100" s="21">
        <f ca="1">AB100*VLOOKUP(BF$6,'Greenhouse Gas Costs Avoided'!$A$2:$I$32,9,FALSE)</f>
        <v>7.0587229651774486</v>
      </c>
      <c r="BG100" s="21">
        <f ca="1">AC100*VLOOKUP(BG$6,'Greenhouse Gas Costs Avoided'!$A$2:$I$32,9,FALSE)</f>
        <v>7.1502249295408609</v>
      </c>
      <c r="BH100" s="21">
        <f ca="1">AD100*VLOOKUP(BH$6,'Greenhouse Gas Costs Avoided'!$A$2:$I$32,9,FALSE)</f>
        <v>7.2417268939042723</v>
      </c>
      <c r="BI100" s="21">
        <f ca="1">AE100*VLOOKUP(BI$6,'Greenhouse Gas Costs Avoided'!$A$2:$I$32,9,FALSE)</f>
        <v>7.3332288582676846</v>
      </c>
      <c r="BJ100" s="21">
        <f ca="1">AF100*VLOOKUP(BJ$6,'Greenhouse Gas Costs Avoided'!$A$2:$I$32,9,FALSE)</f>
        <v>7.424730822631096</v>
      </c>
      <c r="BK100" s="22">
        <f ca="1">AG100*VLOOKUP(BK$6,'Greenhouse Gas Costs Avoided'!$A$2:$I$32,9,FALSE)</f>
        <v>7.6285297110405814</v>
      </c>
    </row>
    <row r="101" spans="1:63" x14ac:dyDescent="0.35">
      <c r="A101" s="11">
        <v>95</v>
      </c>
      <c r="B101" s="12">
        <f t="shared" ca="1" si="2"/>
        <v>5</v>
      </c>
      <c r="C101" s="13">
        <f t="shared" ca="1" si="3"/>
        <v>2023</v>
      </c>
      <c r="E101" s="20">
        <f ca="1">IF(E$6&lt;$C101,0,VLOOKUP(E$6,'MonteCarlo Policy Paths'!$A$2:$I$31,'Monte Carlo_WA Complance Price'!$B101+1,FALSE))</f>
        <v>0</v>
      </c>
      <c r="F101" s="21">
        <f ca="1">IF(F$6&lt;$C101,0,VLOOKUP(F$6,'MonteCarlo Policy Paths'!$A$2:$I$31,'Monte Carlo_WA Complance Price'!$B101+1,FALSE))</f>
        <v>82.346532180449415</v>
      </c>
      <c r="G101" s="21">
        <f ca="1">IF(G$6&lt;$C101,0,VLOOKUP(G$6,'MonteCarlo Policy Paths'!$A$2:$I$31,'Monte Carlo_WA Complance Price'!$B101+1,FALSE))</f>
        <v>84.002844861871253</v>
      </c>
      <c r="H101" s="21">
        <f ca="1">IF(H$6&lt;$C101,0,VLOOKUP(H$6,'MonteCarlo Policy Paths'!$A$2:$I$31,'Monte Carlo_WA Complance Price'!$B101+1,FALSE))</f>
        <v>85.659157543293105</v>
      </c>
      <c r="I101" s="21">
        <f ca="1">IF(I$6&lt;$C101,0,VLOOKUP(I$6,'MonteCarlo Policy Paths'!$A$2:$I$31,'Monte Carlo_WA Complance Price'!$B101+1,FALSE))</f>
        <v>86.918851036576825</v>
      </c>
      <c r="J101" s="21">
        <f ca="1">IF(J$6&lt;$C101,0,VLOOKUP(J$6,'MonteCarlo Policy Paths'!$A$2:$I$31,'Monte Carlo_WA Complance Price'!$B101+1,FALSE))</f>
        <v>88.178544529860531</v>
      </c>
      <c r="K101" s="21">
        <f ca="1">IF(K$6&lt;$C101,0,VLOOKUP(K$6,'MonteCarlo Policy Paths'!$A$2:$I$31,'Monte Carlo_WA Complance Price'!$B101+1,FALSE))</f>
        <v>89.438238023144251</v>
      </c>
      <c r="L101" s="21">
        <f ca="1">IF(L$6&lt;$C101,0,VLOOKUP(L$6,'MonteCarlo Policy Paths'!$A$2:$I$31,'Monte Carlo_WA Complance Price'!$B101+1,FALSE))</f>
        <v>90.697931516427971</v>
      </c>
      <c r="M101" s="21">
        <f ca="1">IF(M$6&lt;$C101,0,VLOOKUP(M$6,'MonteCarlo Policy Paths'!$A$2:$I$31,'Monte Carlo_WA Complance Price'!$B101+1,FALSE))</f>
        <v>91.95762500971172</v>
      </c>
      <c r="N101" s="21">
        <f ca="1">IF(N$6&lt;$C101,0,VLOOKUP(N$6,'MonteCarlo Policy Paths'!$A$2:$I$31,'Monte Carlo_WA Complance Price'!$B101+1,FALSE))</f>
        <v>93.21731850299544</v>
      </c>
      <c r="O101" s="21">
        <f ca="1">IF(O$6&lt;$C101,0,VLOOKUP(O$6,'MonteCarlo Policy Paths'!$A$2:$I$31,'Monte Carlo_WA Complance Price'!$B101+1,FALSE))</f>
        <v>94.47701199627916</v>
      </c>
      <c r="P101" s="21">
        <f ca="1">IF(P$6&lt;$C101,0,VLOOKUP(P$6,'MonteCarlo Policy Paths'!$A$2:$I$31,'Monte Carlo_WA Complance Price'!$B101+1,FALSE))</f>
        <v>95.73670548956288</v>
      </c>
      <c r="Q101" s="21">
        <f ca="1">IF(Q$6&lt;$C101,0,VLOOKUP(Q$6,'MonteCarlo Policy Paths'!$A$2:$I$31,'Monte Carlo_WA Complance Price'!$B101+1,FALSE))</f>
        <v>96.996398982846586</v>
      </c>
      <c r="R101" s="21">
        <f ca="1">IF(R$6&lt;$C101,0,VLOOKUP(R$6,'MonteCarlo Policy Paths'!$A$2:$I$31,'Monte Carlo_WA Complance Price'!$B101+1,FALSE))</f>
        <v>99.874634841342697</v>
      </c>
      <c r="S101" s="21">
        <f ca="1">IF(S$6&lt;$C101,0,VLOOKUP(S$6,'MonteCarlo Policy Paths'!$A$2:$I$31,'Monte Carlo_WA Complance Price'!$B101+1,FALSE))</f>
        <v>101.93553668931256</v>
      </c>
      <c r="T101" s="21">
        <f ca="1">IF(T$6&lt;$C101,0,VLOOKUP(T$6,'MonteCarlo Policy Paths'!$A$2:$I$31,'Monte Carlo_WA Complance Price'!$B101+1,FALSE))</f>
        <v>104.04258519817796</v>
      </c>
      <c r="U101" s="21">
        <f ca="1">IF(U$6&lt;$C101,0,VLOOKUP(U$6,'MonteCarlo Policy Paths'!$A$2:$I$31,'Monte Carlo_WA Complance Price'!$B101+1,FALSE))</f>
        <v>106.18472717196582</v>
      </c>
      <c r="V101" s="21">
        <f ca="1">IF(V$6&lt;$C101,0,VLOOKUP(V$6,'MonteCarlo Policy Paths'!$A$2:$I$31,'Monte Carlo_WA Complance Price'!$B101+1,FALSE))</f>
        <v>108.36780972271322</v>
      </c>
      <c r="W101" s="21">
        <f ca="1">IF(W$6&lt;$C101,0,VLOOKUP(W$6,'MonteCarlo Policy Paths'!$A$2:$I$31,'Monte Carlo_WA Complance Price'!$B101+1,FALSE))</f>
        <v>110.57648338650839</v>
      </c>
      <c r="X101" s="21">
        <f ca="1">IF(X$6&lt;$C101,0,VLOOKUP(X$6,'MonteCarlo Policy Paths'!$A$2:$I$31,'Monte Carlo_WA Complance Price'!$B101+1,FALSE))</f>
        <v>112.7694544213079</v>
      </c>
      <c r="Y101" s="21">
        <f ca="1">IF(Y$6&lt;$C101,0,VLOOKUP(Y$6,'MonteCarlo Policy Paths'!$A$2:$I$31,'Monte Carlo_WA Complance Price'!$B101+1,FALSE))</f>
        <v>114.98228749612761</v>
      </c>
      <c r="Z101" s="21">
        <f ca="1">IF(Z$6&lt;$C101,0,VLOOKUP(Z$6,'MonteCarlo Policy Paths'!$A$2:$I$31,'Monte Carlo_WA Complance Price'!$B101+1,FALSE))</f>
        <v>117.22345778349788</v>
      </c>
      <c r="AA101" s="21">
        <f ca="1">IF(AA$6&lt;$C101,0,VLOOKUP(AA$6,'MonteCarlo Policy Paths'!$A$2:$I$31,'Monte Carlo_WA Complance Price'!$B101+1,FALSE))</f>
        <v>119.50474742044912</v>
      </c>
      <c r="AB101" s="21">
        <f ca="1">IF(AB$6&lt;$C101,0,VLOOKUP(AB$6,'MonteCarlo Policy Paths'!$A$2:$I$31,'Monte Carlo_WA Complance Price'!$B101+1,FALSE))</f>
        <v>121.83201137782079</v>
      </c>
      <c r="AC101" s="21">
        <f ca="1">IF(AC$6&lt;$C101,0,VLOOKUP(AC$6,'MonteCarlo Policy Paths'!$A$2:$I$31,'Monte Carlo_WA Complance Price'!$B101+1,FALSE))</f>
        <v>124.30483685770574</v>
      </c>
      <c r="AD101" s="21">
        <f ca="1">IF(AD$6&lt;$C101,0,VLOOKUP(AD$6,'MonteCarlo Policy Paths'!$A$2:$I$31,'Monte Carlo_WA Complance Price'!$B101+1,FALSE))</f>
        <v>126.81952160325447</v>
      </c>
      <c r="AE101" s="21">
        <f ca="1">IF(AE$6&lt;$C101,0,VLOOKUP(AE$6,'MonteCarlo Policy Paths'!$A$2:$I$31,'Monte Carlo_WA Complance Price'!$B101+1,FALSE))</f>
        <v>129.37127756316897</v>
      </c>
      <c r="AF101" s="21">
        <f ca="1">IF(AF$6&lt;$C101,0,VLOOKUP(AF$6,'MonteCarlo Policy Paths'!$A$2:$I$31,'Monte Carlo_WA Complance Price'!$B101+1,FALSE))</f>
        <v>131.96243899653103</v>
      </c>
      <c r="AG101" s="22">
        <f ca="1">IF(AG$6&lt;$C101,0,VLOOKUP(AG$6,'MonteCarlo Policy Paths'!$A$2:$I$31,'Monte Carlo_WA Complance Price'!$B101+1,FALSE))</f>
        <v>135.47056479945655</v>
      </c>
      <c r="AI101" s="20">
        <f ca="1">E101*VLOOKUP(AI$6,'Greenhouse Gas Costs Avoided'!$A$2:$I$32,9,FALSE)</f>
        <v>0</v>
      </c>
      <c r="AJ101" s="21">
        <f ca="1">F101*VLOOKUP(AJ$6,'Greenhouse Gas Costs Avoided'!$A$2:$I$32,9,FALSE)</f>
        <v>5.2166744805659615</v>
      </c>
      <c r="AK101" s="21">
        <f ca="1">G101*VLOOKUP(AK$6,'Greenhouse Gas Costs Avoided'!$A$2:$I$32,9,FALSE)</f>
        <v>5.3216023247413169</v>
      </c>
      <c r="AL101" s="21">
        <f ca="1">H101*VLOOKUP(AL$6,'Greenhouse Gas Costs Avoided'!$A$2:$I$32,9,FALSE)</f>
        <v>5.4265301689166732</v>
      </c>
      <c r="AM101" s="21">
        <f ca="1">I101*VLOOKUP(AM$6,'Greenhouse Gas Costs Avoided'!$A$2:$I$32,9,FALSE)</f>
        <v>5.5063320831654474</v>
      </c>
      <c r="AN101" s="21">
        <f ca="1">J101*VLOOKUP(AN$6,'Greenhouse Gas Costs Avoided'!$A$2:$I$32,9,FALSE)</f>
        <v>5.5861339974142208</v>
      </c>
      <c r="AO101" s="21">
        <f ca="1">K101*VLOOKUP(AO$6,'Greenhouse Gas Costs Avoided'!$A$2:$I$32,9,FALSE)</f>
        <v>5.665935911662995</v>
      </c>
      <c r="AP101" s="21">
        <f ca="1">L101*VLOOKUP(AP$6,'Greenhouse Gas Costs Avoided'!$A$2:$I$32,9,FALSE)</f>
        <v>5.7457378259117702</v>
      </c>
      <c r="AQ101" s="21">
        <f ca="1">M101*VLOOKUP(AQ$6,'Greenhouse Gas Costs Avoided'!$A$2:$I$32,9,FALSE)</f>
        <v>5.8255397401605462</v>
      </c>
      <c r="AR101" s="21">
        <f ca="1">N101*VLOOKUP(AR$6,'Greenhouse Gas Costs Avoided'!$A$2:$I$32,9,FALSE)</f>
        <v>5.9053416544093205</v>
      </c>
      <c r="AS101" s="21">
        <f ca="1">O101*VLOOKUP(AS$6,'Greenhouse Gas Costs Avoided'!$A$2:$I$32,9,FALSE)</f>
        <v>5.9851435686580947</v>
      </c>
      <c r="AT101" s="21">
        <f ca="1">P101*VLOOKUP(AT$6,'Greenhouse Gas Costs Avoided'!$A$2:$I$32,9,FALSE)</f>
        <v>6.0649454829068699</v>
      </c>
      <c r="AU101" s="21">
        <f ca="1">Q101*VLOOKUP(AU$6,'Greenhouse Gas Costs Avoided'!$A$2:$I$32,9,FALSE)</f>
        <v>6.1447473971556432</v>
      </c>
      <c r="AV101" s="21">
        <f ca="1">R101*VLOOKUP(AV$6,'Greenhouse Gas Costs Avoided'!$A$2:$I$32,9,FALSE)</f>
        <v>6.327084396109818</v>
      </c>
      <c r="AW101" s="21">
        <f ca="1">S101*VLOOKUP(AW$6,'Greenhouse Gas Costs Avoided'!$A$2:$I$32,9,FALSE)</f>
        <v>6.4576430704410743</v>
      </c>
      <c r="AX101" s="21">
        <f ca="1">T101*VLOOKUP(AX$6,'Greenhouse Gas Costs Avoided'!$A$2:$I$32,9,FALSE)</f>
        <v>6.5911251478821242</v>
      </c>
      <c r="AY101" s="21">
        <f ca="1">U101*VLOOKUP(AY$6,'Greenhouse Gas Costs Avoided'!$A$2:$I$32,9,FALSE)</f>
        <v>6.7268304055597685</v>
      </c>
      <c r="AZ101" s="21">
        <f ca="1">V101*VLOOKUP(AZ$6,'Greenhouse Gas Costs Avoided'!$A$2:$I$32,9,FALSE)</f>
        <v>6.8651292595600424</v>
      </c>
      <c r="BA101" s="21">
        <f ca="1">W101*VLOOKUP(BA$6,'Greenhouse Gas Costs Avoided'!$A$2:$I$32,9,FALSE)</f>
        <v>7.0050493173053994</v>
      </c>
      <c r="BB101" s="21">
        <f ca="1">X101*VLOOKUP(BB$6,'Greenhouse Gas Costs Avoided'!$A$2:$I$32,9,FALSE)</f>
        <v>7.1439746093722221</v>
      </c>
      <c r="BC101" s="21">
        <f ca="1">Y101*VLOOKUP(BC$6,'Greenhouse Gas Costs Avoided'!$A$2:$I$32,9,FALSE)</f>
        <v>7.2841581669004034</v>
      </c>
      <c r="BD101" s="21">
        <f ca="1">Z101*VLOOKUP(BD$6,'Greenhouse Gas Costs Avoided'!$A$2:$I$32,9,FALSE)</f>
        <v>7.426136894299721</v>
      </c>
      <c r="BE101" s="21">
        <f ca="1">AA101*VLOOKUP(BE$6,'Greenhouse Gas Costs Avoided'!$A$2:$I$32,9,FALSE)</f>
        <v>7.5706571930511553</v>
      </c>
      <c r="BF101" s="21">
        <f ca="1">AB101*VLOOKUP(BF$6,'Greenhouse Gas Costs Avoided'!$A$2:$I$32,9,FALSE)</f>
        <v>7.7180899770979394</v>
      </c>
      <c r="BG101" s="21">
        <f ca="1">AC101*VLOOKUP(BG$6,'Greenhouse Gas Costs Avoided'!$A$2:$I$32,9,FALSE)</f>
        <v>7.8747441218959366</v>
      </c>
      <c r="BH101" s="21">
        <f ca="1">AD101*VLOOKUP(BH$6,'Greenhouse Gas Costs Avoided'!$A$2:$I$32,9,FALSE)</f>
        <v>8.0340500621877027</v>
      </c>
      <c r="BI101" s="21">
        <f ca="1">AE101*VLOOKUP(BI$6,'Greenhouse Gas Costs Avoided'!$A$2:$I$32,9,FALSE)</f>
        <v>8.1957044736636782</v>
      </c>
      <c r="BJ101" s="21">
        <f ca="1">AF101*VLOOKUP(BJ$6,'Greenhouse Gas Costs Avoided'!$A$2:$I$32,9,FALSE)</f>
        <v>8.3598552322508848</v>
      </c>
      <c r="BK101" s="22">
        <f ca="1">AG101*VLOOKUP(BK$6,'Greenhouse Gas Costs Avoided'!$A$2:$I$32,9,FALSE)</f>
        <v>8.5820959249206545</v>
      </c>
    </row>
    <row r="102" spans="1:63" x14ac:dyDescent="0.35">
      <c r="A102" s="11">
        <v>96</v>
      </c>
      <c r="B102" s="12">
        <f t="shared" ca="1" si="2"/>
        <v>5</v>
      </c>
      <c r="C102" s="13">
        <f t="shared" ca="1" si="3"/>
        <v>2023</v>
      </c>
      <c r="E102" s="20">
        <f ca="1">IF(E$6&lt;$C102,0,VLOOKUP(E$6,'MonteCarlo Policy Paths'!$A$2:$I$31,'Monte Carlo_WA Complance Price'!$B102+1,FALSE))</f>
        <v>0</v>
      </c>
      <c r="F102" s="21">
        <f ca="1">IF(F$6&lt;$C102,0,VLOOKUP(F$6,'MonteCarlo Policy Paths'!$A$2:$I$31,'Monte Carlo_WA Complance Price'!$B102+1,FALSE))</f>
        <v>82.346532180449415</v>
      </c>
      <c r="G102" s="21">
        <f ca="1">IF(G$6&lt;$C102,0,VLOOKUP(G$6,'MonteCarlo Policy Paths'!$A$2:$I$31,'Monte Carlo_WA Complance Price'!$B102+1,FALSE))</f>
        <v>84.002844861871253</v>
      </c>
      <c r="H102" s="21">
        <f ca="1">IF(H$6&lt;$C102,0,VLOOKUP(H$6,'MonteCarlo Policy Paths'!$A$2:$I$31,'Monte Carlo_WA Complance Price'!$B102+1,FALSE))</f>
        <v>85.659157543293105</v>
      </c>
      <c r="I102" s="21">
        <f ca="1">IF(I$6&lt;$C102,0,VLOOKUP(I$6,'MonteCarlo Policy Paths'!$A$2:$I$31,'Monte Carlo_WA Complance Price'!$B102+1,FALSE))</f>
        <v>86.918851036576825</v>
      </c>
      <c r="J102" s="21">
        <f ca="1">IF(J$6&lt;$C102,0,VLOOKUP(J$6,'MonteCarlo Policy Paths'!$A$2:$I$31,'Monte Carlo_WA Complance Price'!$B102+1,FALSE))</f>
        <v>88.178544529860531</v>
      </c>
      <c r="K102" s="21">
        <f ca="1">IF(K$6&lt;$C102,0,VLOOKUP(K$6,'MonteCarlo Policy Paths'!$A$2:$I$31,'Monte Carlo_WA Complance Price'!$B102+1,FALSE))</f>
        <v>89.438238023144251</v>
      </c>
      <c r="L102" s="21">
        <f ca="1">IF(L$6&lt;$C102,0,VLOOKUP(L$6,'MonteCarlo Policy Paths'!$A$2:$I$31,'Monte Carlo_WA Complance Price'!$B102+1,FALSE))</f>
        <v>90.697931516427971</v>
      </c>
      <c r="M102" s="21">
        <f ca="1">IF(M$6&lt;$C102,0,VLOOKUP(M$6,'MonteCarlo Policy Paths'!$A$2:$I$31,'Monte Carlo_WA Complance Price'!$B102+1,FALSE))</f>
        <v>91.95762500971172</v>
      </c>
      <c r="N102" s="21">
        <f ca="1">IF(N$6&lt;$C102,0,VLOOKUP(N$6,'MonteCarlo Policy Paths'!$A$2:$I$31,'Monte Carlo_WA Complance Price'!$B102+1,FALSE))</f>
        <v>93.21731850299544</v>
      </c>
      <c r="O102" s="21">
        <f ca="1">IF(O$6&lt;$C102,0,VLOOKUP(O$6,'MonteCarlo Policy Paths'!$A$2:$I$31,'Monte Carlo_WA Complance Price'!$B102+1,FALSE))</f>
        <v>94.47701199627916</v>
      </c>
      <c r="P102" s="21">
        <f ca="1">IF(P$6&lt;$C102,0,VLOOKUP(P$6,'MonteCarlo Policy Paths'!$A$2:$I$31,'Monte Carlo_WA Complance Price'!$B102+1,FALSE))</f>
        <v>95.73670548956288</v>
      </c>
      <c r="Q102" s="21">
        <f ca="1">IF(Q$6&lt;$C102,0,VLOOKUP(Q$6,'MonteCarlo Policy Paths'!$A$2:$I$31,'Monte Carlo_WA Complance Price'!$B102+1,FALSE))</f>
        <v>96.996398982846586</v>
      </c>
      <c r="R102" s="21">
        <f ca="1">IF(R$6&lt;$C102,0,VLOOKUP(R$6,'MonteCarlo Policy Paths'!$A$2:$I$31,'Monte Carlo_WA Complance Price'!$B102+1,FALSE))</f>
        <v>99.874634841342697</v>
      </c>
      <c r="S102" s="21">
        <f ca="1">IF(S$6&lt;$C102,0,VLOOKUP(S$6,'MonteCarlo Policy Paths'!$A$2:$I$31,'Monte Carlo_WA Complance Price'!$B102+1,FALSE))</f>
        <v>101.93553668931256</v>
      </c>
      <c r="T102" s="21">
        <f ca="1">IF(T$6&lt;$C102,0,VLOOKUP(T$6,'MonteCarlo Policy Paths'!$A$2:$I$31,'Monte Carlo_WA Complance Price'!$B102+1,FALSE))</f>
        <v>104.04258519817796</v>
      </c>
      <c r="U102" s="21">
        <f ca="1">IF(U$6&lt;$C102,0,VLOOKUP(U$6,'MonteCarlo Policy Paths'!$A$2:$I$31,'Monte Carlo_WA Complance Price'!$B102+1,FALSE))</f>
        <v>106.18472717196582</v>
      </c>
      <c r="V102" s="21">
        <f ca="1">IF(V$6&lt;$C102,0,VLOOKUP(V$6,'MonteCarlo Policy Paths'!$A$2:$I$31,'Monte Carlo_WA Complance Price'!$B102+1,FALSE))</f>
        <v>108.36780972271322</v>
      </c>
      <c r="W102" s="21">
        <f ca="1">IF(W$6&lt;$C102,0,VLOOKUP(W$6,'MonteCarlo Policy Paths'!$A$2:$I$31,'Monte Carlo_WA Complance Price'!$B102+1,FALSE))</f>
        <v>110.57648338650839</v>
      </c>
      <c r="X102" s="21">
        <f ca="1">IF(X$6&lt;$C102,0,VLOOKUP(X$6,'MonteCarlo Policy Paths'!$A$2:$I$31,'Monte Carlo_WA Complance Price'!$B102+1,FALSE))</f>
        <v>112.7694544213079</v>
      </c>
      <c r="Y102" s="21">
        <f ca="1">IF(Y$6&lt;$C102,0,VLOOKUP(Y$6,'MonteCarlo Policy Paths'!$A$2:$I$31,'Monte Carlo_WA Complance Price'!$B102+1,FALSE))</f>
        <v>114.98228749612761</v>
      </c>
      <c r="Z102" s="21">
        <f ca="1">IF(Z$6&lt;$C102,0,VLOOKUP(Z$6,'MonteCarlo Policy Paths'!$A$2:$I$31,'Monte Carlo_WA Complance Price'!$B102+1,FALSE))</f>
        <v>117.22345778349788</v>
      </c>
      <c r="AA102" s="21">
        <f ca="1">IF(AA$6&lt;$C102,0,VLOOKUP(AA$6,'MonteCarlo Policy Paths'!$A$2:$I$31,'Monte Carlo_WA Complance Price'!$B102+1,FALSE))</f>
        <v>119.50474742044912</v>
      </c>
      <c r="AB102" s="21">
        <f ca="1">IF(AB$6&lt;$C102,0,VLOOKUP(AB$6,'MonteCarlo Policy Paths'!$A$2:$I$31,'Monte Carlo_WA Complance Price'!$B102+1,FALSE))</f>
        <v>121.83201137782079</v>
      </c>
      <c r="AC102" s="21">
        <f ca="1">IF(AC$6&lt;$C102,0,VLOOKUP(AC$6,'MonteCarlo Policy Paths'!$A$2:$I$31,'Monte Carlo_WA Complance Price'!$B102+1,FALSE))</f>
        <v>124.30483685770574</v>
      </c>
      <c r="AD102" s="21">
        <f ca="1">IF(AD$6&lt;$C102,0,VLOOKUP(AD$6,'MonteCarlo Policy Paths'!$A$2:$I$31,'Monte Carlo_WA Complance Price'!$B102+1,FALSE))</f>
        <v>126.81952160325447</v>
      </c>
      <c r="AE102" s="21">
        <f ca="1">IF(AE$6&lt;$C102,0,VLOOKUP(AE$6,'MonteCarlo Policy Paths'!$A$2:$I$31,'Monte Carlo_WA Complance Price'!$B102+1,FALSE))</f>
        <v>129.37127756316897</v>
      </c>
      <c r="AF102" s="21">
        <f ca="1">IF(AF$6&lt;$C102,0,VLOOKUP(AF$6,'MonteCarlo Policy Paths'!$A$2:$I$31,'Monte Carlo_WA Complance Price'!$B102+1,FALSE))</f>
        <v>131.96243899653103</v>
      </c>
      <c r="AG102" s="22">
        <f ca="1">IF(AG$6&lt;$C102,0,VLOOKUP(AG$6,'MonteCarlo Policy Paths'!$A$2:$I$31,'Monte Carlo_WA Complance Price'!$B102+1,FALSE))</f>
        <v>135.47056479945655</v>
      </c>
      <c r="AI102" s="20">
        <f ca="1">E102*VLOOKUP(AI$6,'Greenhouse Gas Costs Avoided'!$A$2:$I$32,9,FALSE)</f>
        <v>0</v>
      </c>
      <c r="AJ102" s="21">
        <f ca="1">F102*VLOOKUP(AJ$6,'Greenhouse Gas Costs Avoided'!$A$2:$I$32,9,FALSE)</f>
        <v>5.2166744805659615</v>
      </c>
      <c r="AK102" s="21">
        <f ca="1">G102*VLOOKUP(AK$6,'Greenhouse Gas Costs Avoided'!$A$2:$I$32,9,FALSE)</f>
        <v>5.3216023247413169</v>
      </c>
      <c r="AL102" s="21">
        <f ca="1">H102*VLOOKUP(AL$6,'Greenhouse Gas Costs Avoided'!$A$2:$I$32,9,FALSE)</f>
        <v>5.4265301689166732</v>
      </c>
      <c r="AM102" s="21">
        <f ca="1">I102*VLOOKUP(AM$6,'Greenhouse Gas Costs Avoided'!$A$2:$I$32,9,FALSE)</f>
        <v>5.5063320831654474</v>
      </c>
      <c r="AN102" s="21">
        <f ca="1">J102*VLOOKUP(AN$6,'Greenhouse Gas Costs Avoided'!$A$2:$I$32,9,FALSE)</f>
        <v>5.5861339974142208</v>
      </c>
      <c r="AO102" s="21">
        <f ca="1">K102*VLOOKUP(AO$6,'Greenhouse Gas Costs Avoided'!$A$2:$I$32,9,FALSE)</f>
        <v>5.665935911662995</v>
      </c>
      <c r="AP102" s="21">
        <f ca="1">L102*VLOOKUP(AP$6,'Greenhouse Gas Costs Avoided'!$A$2:$I$32,9,FALSE)</f>
        <v>5.7457378259117702</v>
      </c>
      <c r="AQ102" s="21">
        <f ca="1">M102*VLOOKUP(AQ$6,'Greenhouse Gas Costs Avoided'!$A$2:$I$32,9,FALSE)</f>
        <v>5.8255397401605462</v>
      </c>
      <c r="AR102" s="21">
        <f ca="1">N102*VLOOKUP(AR$6,'Greenhouse Gas Costs Avoided'!$A$2:$I$32,9,FALSE)</f>
        <v>5.9053416544093205</v>
      </c>
      <c r="AS102" s="21">
        <f ca="1">O102*VLOOKUP(AS$6,'Greenhouse Gas Costs Avoided'!$A$2:$I$32,9,FALSE)</f>
        <v>5.9851435686580947</v>
      </c>
      <c r="AT102" s="21">
        <f ca="1">P102*VLOOKUP(AT$6,'Greenhouse Gas Costs Avoided'!$A$2:$I$32,9,FALSE)</f>
        <v>6.0649454829068699</v>
      </c>
      <c r="AU102" s="21">
        <f ca="1">Q102*VLOOKUP(AU$6,'Greenhouse Gas Costs Avoided'!$A$2:$I$32,9,FALSE)</f>
        <v>6.1447473971556432</v>
      </c>
      <c r="AV102" s="21">
        <f ca="1">R102*VLOOKUP(AV$6,'Greenhouse Gas Costs Avoided'!$A$2:$I$32,9,FALSE)</f>
        <v>6.327084396109818</v>
      </c>
      <c r="AW102" s="21">
        <f ca="1">S102*VLOOKUP(AW$6,'Greenhouse Gas Costs Avoided'!$A$2:$I$32,9,FALSE)</f>
        <v>6.4576430704410743</v>
      </c>
      <c r="AX102" s="21">
        <f ca="1">T102*VLOOKUP(AX$6,'Greenhouse Gas Costs Avoided'!$A$2:$I$32,9,FALSE)</f>
        <v>6.5911251478821242</v>
      </c>
      <c r="AY102" s="21">
        <f ca="1">U102*VLOOKUP(AY$6,'Greenhouse Gas Costs Avoided'!$A$2:$I$32,9,FALSE)</f>
        <v>6.7268304055597685</v>
      </c>
      <c r="AZ102" s="21">
        <f ca="1">V102*VLOOKUP(AZ$6,'Greenhouse Gas Costs Avoided'!$A$2:$I$32,9,FALSE)</f>
        <v>6.8651292595600424</v>
      </c>
      <c r="BA102" s="21">
        <f ca="1">W102*VLOOKUP(BA$6,'Greenhouse Gas Costs Avoided'!$A$2:$I$32,9,FALSE)</f>
        <v>7.0050493173053994</v>
      </c>
      <c r="BB102" s="21">
        <f ca="1">X102*VLOOKUP(BB$6,'Greenhouse Gas Costs Avoided'!$A$2:$I$32,9,FALSE)</f>
        <v>7.1439746093722221</v>
      </c>
      <c r="BC102" s="21">
        <f ca="1">Y102*VLOOKUP(BC$6,'Greenhouse Gas Costs Avoided'!$A$2:$I$32,9,FALSE)</f>
        <v>7.2841581669004034</v>
      </c>
      <c r="BD102" s="21">
        <f ca="1">Z102*VLOOKUP(BD$6,'Greenhouse Gas Costs Avoided'!$A$2:$I$32,9,FALSE)</f>
        <v>7.426136894299721</v>
      </c>
      <c r="BE102" s="21">
        <f ca="1">AA102*VLOOKUP(BE$6,'Greenhouse Gas Costs Avoided'!$A$2:$I$32,9,FALSE)</f>
        <v>7.5706571930511553</v>
      </c>
      <c r="BF102" s="21">
        <f ca="1">AB102*VLOOKUP(BF$6,'Greenhouse Gas Costs Avoided'!$A$2:$I$32,9,FALSE)</f>
        <v>7.7180899770979394</v>
      </c>
      <c r="BG102" s="21">
        <f ca="1">AC102*VLOOKUP(BG$6,'Greenhouse Gas Costs Avoided'!$A$2:$I$32,9,FALSE)</f>
        <v>7.8747441218959366</v>
      </c>
      <c r="BH102" s="21">
        <f ca="1">AD102*VLOOKUP(BH$6,'Greenhouse Gas Costs Avoided'!$A$2:$I$32,9,FALSE)</f>
        <v>8.0340500621877027</v>
      </c>
      <c r="BI102" s="21">
        <f ca="1">AE102*VLOOKUP(BI$6,'Greenhouse Gas Costs Avoided'!$A$2:$I$32,9,FALSE)</f>
        <v>8.1957044736636782</v>
      </c>
      <c r="BJ102" s="21">
        <f ca="1">AF102*VLOOKUP(BJ$6,'Greenhouse Gas Costs Avoided'!$A$2:$I$32,9,FALSE)</f>
        <v>8.3598552322508848</v>
      </c>
      <c r="BK102" s="22">
        <f ca="1">AG102*VLOOKUP(BK$6,'Greenhouse Gas Costs Avoided'!$A$2:$I$32,9,FALSE)</f>
        <v>8.5820959249206545</v>
      </c>
    </row>
    <row r="103" spans="1:63" x14ac:dyDescent="0.35">
      <c r="A103" s="11">
        <v>97</v>
      </c>
      <c r="B103" s="12">
        <f t="shared" ca="1" si="2"/>
        <v>3</v>
      </c>
      <c r="C103" s="13">
        <f t="shared" ca="1" si="3"/>
        <v>2023</v>
      </c>
      <c r="E103" s="20">
        <f ca="1">IF(E$6&lt;$C103,0,VLOOKUP(E$6,'MonteCarlo Policy Paths'!$A$2:$I$31,'Monte Carlo_WA Complance Price'!$B103+1,FALSE))</f>
        <v>0</v>
      </c>
      <c r="F103" s="21">
        <f ca="1">IF(F$6&lt;$C103,0,VLOOKUP(F$6,'MonteCarlo Policy Paths'!$A$2:$I$31,'Monte Carlo_WA Complance Price'!$B103+1,FALSE))</f>
        <v>82.346532180449415</v>
      </c>
      <c r="G103" s="21">
        <f ca="1">IF(G$6&lt;$C103,0,VLOOKUP(G$6,'MonteCarlo Policy Paths'!$A$2:$I$31,'Monte Carlo_WA Complance Price'!$B103+1,FALSE))</f>
        <v>84.002844861871253</v>
      </c>
      <c r="H103" s="21">
        <f ca="1">IF(H$6&lt;$C103,0,VLOOKUP(H$6,'MonteCarlo Policy Paths'!$A$2:$I$31,'Monte Carlo_WA Complance Price'!$B103+1,FALSE))</f>
        <v>85.659157543293105</v>
      </c>
      <c r="I103" s="21">
        <f ca="1">IF(I$6&lt;$C103,0,VLOOKUP(I$6,'MonteCarlo Policy Paths'!$A$2:$I$31,'Monte Carlo_WA Complance Price'!$B103+1,FALSE))</f>
        <v>86.918851036576825</v>
      </c>
      <c r="J103" s="21">
        <f ca="1">IF(J$6&lt;$C103,0,VLOOKUP(J$6,'MonteCarlo Policy Paths'!$A$2:$I$31,'Monte Carlo_WA Complance Price'!$B103+1,FALSE))</f>
        <v>88.178544529860531</v>
      </c>
      <c r="K103" s="21">
        <f ca="1">IF(K$6&lt;$C103,0,VLOOKUP(K$6,'MonteCarlo Policy Paths'!$A$2:$I$31,'Monte Carlo_WA Complance Price'!$B103+1,FALSE))</f>
        <v>89.438238023144251</v>
      </c>
      <c r="L103" s="21">
        <f ca="1">IF(L$6&lt;$C103,0,VLOOKUP(L$6,'MonteCarlo Policy Paths'!$A$2:$I$31,'Monte Carlo_WA Complance Price'!$B103+1,FALSE))</f>
        <v>90.697931516427971</v>
      </c>
      <c r="M103" s="21">
        <f ca="1">IF(M$6&lt;$C103,0,VLOOKUP(M$6,'MonteCarlo Policy Paths'!$A$2:$I$31,'Monte Carlo_WA Complance Price'!$B103+1,FALSE))</f>
        <v>91.95762500971172</v>
      </c>
      <c r="N103" s="21">
        <f ca="1">IF(N$6&lt;$C103,0,VLOOKUP(N$6,'MonteCarlo Policy Paths'!$A$2:$I$31,'Monte Carlo_WA Complance Price'!$B103+1,FALSE))</f>
        <v>93.21731850299544</v>
      </c>
      <c r="O103" s="21">
        <f ca="1">IF(O$6&lt;$C103,0,VLOOKUP(O$6,'MonteCarlo Policy Paths'!$A$2:$I$31,'Monte Carlo_WA Complance Price'!$B103+1,FALSE))</f>
        <v>94.47701199627916</v>
      </c>
      <c r="P103" s="21">
        <f ca="1">IF(P$6&lt;$C103,0,VLOOKUP(P$6,'MonteCarlo Policy Paths'!$A$2:$I$31,'Monte Carlo_WA Complance Price'!$B103+1,FALSE))</f>
        <v>95.73670548956288</v>
      </c>
      <c r="Q103" s="21">
        <f ca="1">IF(Q$6&lt;$C103,0,VLOOKUP(Q$6,'MonteCarlo Policy Paths'!$A$2:$I$31,'Monte Carlo_WA Complance Price'!$B103+1,FALSE))</f>
        <v>96.996398982846586</v>
      </c>
      <c r="R103" s="21">
        <f ca="1">IF(R$6&lt;$C103,0,VLOOKUP(R$6,'MonteCarlo Policy Paths'!$A$2:$I$31,'Monte Carlo_WA Complance Price'!$B103+1,FALSE))</f>
        <v>101.49317720655506</v>
      </c>
      <c r="S103" s="21">
        <f ca="1">IF(S$6&lt;$C103,0,VLOOKUP(S$6,'MonteCarlo Policy Paths'!$A$2:$I$31,'Monte Carlo_WA Complance Price'!$B103+1,FALSE))</f>
        <v>104.21949379267882</v>
      </c>
      <c r="T103" s="21">
        <f ca="1">IF(T$6&lt;$C103,0,VLOOKUP(T$6,'MonteCarlo Policy Paths'!$A$2:$I$31,'Monte Carlo_WA Complance Price'!$B103+1,FALSE))</f>
        <v>107.03810370059369</v>
      </c>
      <c r="U103" s="21">
        <f ca="1">IF(U$6&lt;$C103,0,VLOOKUP(U$6,'MonteCarlo Policy Paths'!$A$2:$I$31,'Monte Carlo_WA Complance Price'!$B103+1,FALSE))</f>
        <v>109.92690053835344</v>
      </c>
      <c r="V103" s="21">
        <f ca="1">IF(V$6&lt;$C103,0,VLOOKUP(V$6,'MonteCarlo Policy Paths'!$A$2:$I$31,'Monte Carlo_WA Complance Price'!$B103+1,FALSE))</f>
        <v>112.89757853003228</v>
      </c>
      <c r="W103" s="21">
        <f ca="1">IF(W$6&lt;$C103,0,VLOOKUP(W$6,'MonteCarlo Policy Paths'!$A$2:$I$31,'Monte Carlo_WA Complance Price'!$B103+1,FALSE))</f>
        <v>115.91943874780665</v>
      </c>
      <c r="X103" s="21">
        <f ca="1">IF(X$6&lt;$C103,0,VLOOKUP(X$6,'MonteCarlo Policy Paths'!$A$2:$I$31,'Monte Carlo_WA Complance Price'!$B103+1,FALSE))</f>
        <v>119.06733931122673</v>
      </c>
      <c r="Y103" s="21">
        <f ca="1">IF(Y$6&lt;$C103,0,VLOOKUP(Y$6,'MonteCarlo Policy Paths'!$A$2:$I$31,'Monte Carlo_WA Complance Price'!$B103+1,FALSE))</f>
        <v>122.25496395468721</v>
      </c>
      <c r="Z103" s="21">
        <f ca="1">IF(Z$6&lt;$C103,0,VLOOKUP(Z$6,'MonteCarlo Policy Paths'!$A$2:$I$31,'Monte Carlo_WA Complance Price'!$B103+1,FALSE))</f>
        <v>125.4992630232488</v>
      </c>
      <c r="AA103" s="21">
        <f ca="1">IF(AA$6&lt;$C103,0,VLOOKUP(AA$6,'MonteCarlo Policy Paths'!$A$2:$I$31,'Monte Carlo_WA Complance Price'!$B103+1,FALSE))</f>
        <v>128.82380079097237</v>
      </c>
      <c r="AB103" s="21">
        <f ca="1">IF(AB$6&lt;$C103,0,VLOOKUP(AB$6,'MonteCarlo Policy Paths'!$A$2:$I$31,'Monte Carlo_WA Complance Price'!$B103+1,FALSE))</f>
        <v>132.24028719953677</v>
      </c>
      <c r="AC103" s="21">
        <f ca="1">IF(AC$6&lt;$C103,0,VLOOKUP(AC$6,'MonteCarlo Policy Paths'!$A$2:$I$31,'Monte Carlo_WA Complance Price'!$B103+1,FALSE))</f>
        <v>135.74155640209787</v>
      </c>
      <c r="AD103" s="21">
        <f ca="1">IF(AD$6&lt;$C103,0,VLOOKUP(AD$6,'MonteCarlo Policy Paths'!$A$2:$I$31,'Monte Carlo_WA Complance Price'!$B103+1,FALSE))</f>
        <v>139.32654413598658</v>
      </c>
      <c r="AE103" s="21">
        <f ca="1">IF(AE$6&lt;$C103,0,VLOOKUP(AE$6,'MonteCarlo Policy Paths'!$A$2:$I$31,'Monte Carlo_WA Complance Price'!$B103+1,FALSE))</f>
        <v>142.9856742986068</v>
      </c>
      <c r="AF103" s="21">
        <f ca="1">IF(AF$6&lt;$C103,0,VLOOKUP(AF$6,'MonteCarlo Policy Paths'!$A$2:$I$31,'Monte Carlo_WA Complance Price'!$B103+1,FALSE))</f>
        <v>146.72361540812219</v>
      </c>
      <c r="AG103" s="22">
        <f ca="1">IF(AG$6&lt;$C103,0,VLOOKUP(AG$6,'MonteCarlo Policy Paths'!$A$2:$I$31,'Monte Carlo_WA Complance Price'!$B103+1,FALSE))</f>
        <v>150.52284977717397</v>
      </c>
      <c r="AI103" s="20">
        <f ca="1">E103*VLOOKUP(AI$6,'Greenhouse Gas Costs Avoided'!$A$2:$I$32,9,FALSE)</f>
        <v>0</v>
      </c>
      <c r="AJ103" s="21">
        <f ca="1">F103*VLOOKUP(AJ$6,'Greenhouse Gas Costs Avoided'!$A$2:$I$32,9,FALSE)</f>
        <v>5.2166744805659615</v>
      </c>
      <c r="AK103" s="21">
        <f ca="1">G103*VLOOKUP(AK$6,'Greenhouse Gas Costs Avoided'!$A$2:$I$32,9,FALSE)</f>
        <v>5.3216023247413169</v>
      </c>
      <c r="AL103" s="21">
        <f ca="1">H103*VLOOKUP(AL$6,'Greenhouse Gas Costs Avoided'!$A$2:$I$32,9,FALSE)</f>
        <v>5.4265301689166732</v>
      </c>
      <c r="AM103" s="21">
        <f ca="1">I103*VLOOKUP(AM$6,'Greenhouse Gas Costs Avoided'!$A$2:$I$32,9,FALSE)</f>
        <v>5.5063320831654474</v>
      </c>
      <c r="AN103" s="21">
        <f ca="1">J103*VLOOKUP(AN$6,'Greenhouse Gas Costs Avoided'!$A$2:$I$32,9,FALSE)</f>
        <v>5.5861339974142208</v>
      </c>
      <c r="AO103" s="21">
        <f ca="1">K103*VLOOKUP(AO$6,'Greenhouse Gas Costs Avoided'!$A$2:$I$32,9,FALSE)</f>
        <v>5.665935911662995</v>
      </c>
      <c r="AP103" s="21">
        <f ca="1">L103*VLOOKUP(AP$6,'Greenhouse Gas Costs Avoided'!$A$2:$I$32,9,FALSE)</f>
        <v>5.7457378259117702</v>
      </c>
      <c r="AQ103" s="21">
        <f ca="1">M103*VLOOKUP(AQ$6,'Greenhouse Gas Costs Avoided'!$A$2:$I$32,9,FALSE)</f>
        <v>5.8255397401605462</v>
      </c>
      <c r="AR103" s="21">
        <f ca="1">N103*VLOOKUP(AR$6,'Greenhouse Gas Costs Avoided'!$A$2:$I$32,9,FALSE)</f>
        <v>5.9053416544093205</v>
      </c>
      <c r="AS103" s="21">
        <f ca="1">O103*VLOOKUP(AS$6,'Greenhouse Gas Costs Avoided'!$A$2:$I$32,9,FALSE)</f>
        <v>5.9851435686580947</v>
      </c>
      <c r="AT103" s="21">
        <f ca="1">P103*VLOOKUP(AT$6,'Greenhouse Gas Costs Avoided'!$A$2:$I$32,9,FALSE)</f>
        <v>6.0649454829068699</v>
      </c>
      <c r="AU103" s="21">
        <f ca="1">Q103*VLOOKUP(AU$6,'Greenhouse Gas Costs Avoided'!$A$2:$I$32,9,FALSE)</f>
        <v>6.1447473971556432</v>
      </c>
      <c r="AV103" s="21">
        <f ca="1">R103*VLOOKUP(AV$6,'Greenhouse Gas Costs Avoided'!$A$2:$I$32,9,FALSE)</f>
        <v>6.4296194808152167</v>
      </c>
      <c r="AW103" s="21">
        <f ca="1">S103*VLOOKUP(AW$6,'Greenhouse Gas Costs Avoided'!$A$2:$I$32,9,FALSE)</f>
        <v>6.6023323538917609</v>
      </c>
      <c r="AX103" s="21">
        <f ca="1">T103*VLOOKUP(AX$6,'Greenhouse Gas Costs Avoided'!$A$2:$I$32,9,FALSE)</f>
        <v>6.7808920331878957</v>
      </c>
      <c r="AY103" s="21">
        <f ca="1">U103*VLOOKUP(AY$6,'Greenhouse Gas Costs Avoided'!$A$2:$I$32,9,FALSE)</f>
        <v>6.9638980729572149</v>
      </c>
      <c r="AZ103" s="21">
        <f ca="1">V103*VLOOKUP(AZ$6,'Greenhouse Gas Costs Avoided'!$A$2:$I$32,9,FALSE)</f>
        <v>7.1520913053717949</v>
      </c>
      <c r="BA103" s="21">
        <f ca="1">W103*VLOOKUP(BA$6,'Greenhouse Gas Costs Avoided'!$A$2:$I$32,9,FALSE)</f>
        <v>7.3435269452765404</v>
      </c>
      <c r="BB103" s="21">
        <f ca="1">X103*VLOOKUP(BB$6,'Greenhouse Gas Costs Avoided'!$A$2:$I$32,9,FALSE)</f>
        <v>7.5429472742415475</v>
      </c>
      <c r="BC103" s="21">
        <f ca="1">Y103*VLOOKUP(BC$6,'Greenhouse Gas Costs Avoided'!$A$2:$I$32,9,FALSE)</f>
        <v>7.744884134129272</v>
      </c>
      <c r="BD103" s="21">
        <f ca="1">Z103*VLOOKUP(BD$6,'Greenhouse Gas Costs Avoided'!$A$2:$I$32,9,FALSE)</f>
        <v>7.950411333759269</v>
      </c>
      <c r="BE103" s="21">
        <f ca="1">AA103*VLOOKUP(BE$6,'Greenhouse Gas Costs Avoided'!$A$2:$I$32,9,FALSE)</f>
        <v>8.161021676093501</v>
      </c>
      <c r="BF103" s="21">
        <f ca="1">AB103*VLOOKUP(BF$6,'Greenhouse Gas Costs Avoided'!$A$2:$I$32,9,FALSE)</f>
        <v>8.3774569890184303</v>
      </c>
      <c r="BG103" s="21">
        <f ca="1">AC103*VLOOKUP(BG$6,'Greenhouse Gas Costs Avoided'!$A$2:$I$32,9,FALSE)</f>
        <v>8.5992633142510115</v>
      </c>
      <c r="BH103" s="21">
        <f ca="1">AD103*VLOOKUP(BH$6,'Greenhouse Gas Costs Avoided'!$A$2:$I$32,9,FALSE)</f>
        <v>8.8263732304711304</v>
      </c>
      <c r="BI103" s="21">
        <f ca="1">AE103*VLOOKUP(BI$6,'Greenhouse Gas Costs Avoided'!$A$2:$I$32,9,FALSE)</f>
        <v>9.05818008905967</v>
      </c>
      <c r="BJ103" s="21">
        <f ca="1">AF103*VLOOKUP(BJ$6,'Greenhouse Gas Costs Avoided'!$A$2:$I$32,9,FALSE)</f>
        <v>9.2949796418706736</v>
      </c>
      <c r="BK103" s="22">
        <f ca="1">AG103*VLOOKUP(BK$6,'Greenhouse Gas Costs Avoided'!$A$2:$I$32,9,FALSE)</f>
        <v>9.5356621388007277</v>
      </c>
    </row>
    <row r="104" spans="1:63" x14ac:dyDescent="0.35">
      <c r="A104" s="11">
        <v>98</v>
      </c>
      <c r="B104" s="12">
        <f t="shared" ca="1" si="2"/>
        <v>2</v>
      </c>
      <c r="C104" s="13">
        <f t="shared" ca="1" si="3"/>
        <v>2023</v>
      </c>
      <c r="E104" s="20">
        <f ca="1">IF(E$6&lt;$C104,0,VLOOKUP(E$6,'MonteCarlo Policy Paths'!$A$2:$I$31,'Monte Carlo_WA Complance Price'!$B104+1,FALSE))</f>
        <v>0</v>
      </c>
      <c r="F104" s="21">
        <f ca="1">IF(F$6&lt;$C104,0,VLOOKUP(F$6,'MonteCarlo Policy Paths'!$A$2:$I$31,'Monte Carlo_WA Complance Price'!$B104+1,FALSE))</f>
        <v>82.346532180449415</v>
      </c>
      <c r="G104" s="21">
        <f ca="1">IF(G$6&lt;$C104,0,VLOOKUP(G$6,'MonteCarlo Policy Paths'!$A$2:$I$31,'Monte Carlo_WA Complance Price'!$B104+1,FALSE))</f>
        <v>84.002844861871253</v>
      </c>
      <c r="H104" s="21">
        <f ca="1">IF(H$6&lt;$C104,0,VLOOKUP(H$6,'MonteCarlo Policy Paths'!$A$2:$I$31,'Monte Carlo_WA Complance Price'!$B104+1,FALSE))</f>
        <v>85.659157543293105</v>
      </c>
      <c r="I104" s="21">
        <f ca="1">IF(I$6&lt;$C104,0,VLOOKUP(I$6,'MonteCarlo Policy Paths'!$A$2:$I$31,'Monte Carlo_WA Complance Price'!$B104+1,FALSE))</f>
        <v>86.918851036576825</v>
      </c>
      <c r="J104" s="21">
        <f ca="1">IF(J$6&lt;$C104,0,VLOOKUP(J$6,'MonteCarlo Policy Paths'!$A$2:$I$31,'Monte Carlo_WA Complance Price'!$B104+1,FALSE))</f>
        <v>88.178544529860531</v>
      </c>
      <c r="K104" s="21">
        <f ca="1">IF(K$6&lt;$C104,0,VLOOKUP(K$6,'MonteCarlo Policy Paths'!$A$2:$I$31,'Monte Carlo_WA Complance Price'!$B104+1,FALSE))</f>
        <v>89.438238023144251</v>
      </c>
      <c r="L104" s="21">
        <f ca="1">IF(L$6&lt;$C104,0,VLOOKUP(L$6,'MonteCarlo Policy Paths'!$A$2:$I$31,'Monte Carlo_WA Complance Price'!$B104+1,FALSE))</f>
        <v>90.697931516427971</v>
      </c>
      <c r="M104" s="21">
        <f ca="1">IF(M$6&lt;$C104,0,VLOOKUP(M$6,'MonteCarlo Policy Paths'!$A$2:$I$31,'Monte Carlo_WA Complance Price'!$B104+1,FALSE))</f>
        <v>91.95762500971172</v>
      </c>
      <c r="N104" s="21">
        <f ca="1">IF(N$6&lt;$C104,0,VLOOKUP(N$6,'MonteCarlo Policy Paths'!$A$2:$I$31,'Monte Carlo_WA Complance Price'!$B104+1,FALSE))</f>
        <v>93.21731850299544</v>
      </c>
      <c r="O104" s="21">
        <f ca="1">IF(O$6&lt;$C104,0,VLOOKUP(O$6,'MonteCarlo Policy Paths'!$A$2:$I$31,'Monte Carlo_WA Complance Price'!$B104+1,FALSE))</f>
        <v>94.47701199627916</v>
      </c>
      <c r="P104" s="21">
        <f ca="1">IF(P$6&lt;$C104,0,VLOOKUP(P$6,'MonteCarlo Policy Paths'!$A$2:$I$31,'Monte Carlo_WA Complance Price'!$B104+1,FALSE))</f>
        <v>95.73670548956288</v>
      </c>
      <c r="Q104" s="21">
        <f ca="1">IF(Q$6&lt;$C104,0,VLOOKUP(Q$6,'MonteCarlo Policy Paths'!$A$2:$I$31,'Monte Carlo_WA Complance Price'!$B104+1,FALSE))</f>
        <v>96.996398982846586</v>
      </c>
      <c r="R104" s="21">
        <f ca="1">IF(R$6&lt;$C104,0,VLOOKUP(R$6,'MonteCarlo Policy Paths'!$A$2:$I$31,'Monte Carlo_WA Complance Price'!$B104+1,FALSE))</f>
        <v>98.25609247613032</v>
      </c>
      <c r="S104" s="21">
        <f ca="1">IF(S$6&lt;$C104,0,VLOOKUP(S$6,'MonteCarlo Policy Paths'!$A$2:$I$31,'Monte Carlo_WA Complance Price'!$B104+1,FALSE))</f>
        <v>99.65157958594628</v>
      </c>
      <c r="T104" s="21">
        <f ca="1">IF(T$6&lt;$C104,0,VLOOKUP(T$6,'MonteCarlo Policy Paths'!$A$2:$I$31,'Monte Carlo_WA Complance Price'!$B104+1,FALSE))</f>
        <v>101.04706669576224</v>
      </c>
      <c r="U104" s="21">
        <f ca="1">IF(U$6&lt;$C104,0,VLOOKUP(U$6,'MonteCarlo Policy Paths'!$A$2:$I$31,'Monte Carlo_WA Complance Price'!$B104+1,FALSE))</f>
        <v>102.4425538055782</v>
      </c>
      <c r="V104" s="21">
        <f ca="1">IF(V$6&lt;$C104,0,VLOOKUP(V$6,'MonteCarlo Policy Paths'!$A$2:$I$31,'Monte Carlo_WA Complance Price'!$B104+1,FALSE))</f>
        <v>103.83804091539416</v>
      </c>
      <c r="W104" s="21">
        <f ca="1">IF(W$6&lt;$C104,0,VLOOKUP(W$6,'MonteCarlo Policy Paths'!$A$2:$I$31,'Monte Carlo_WA Complance Price'!$B104+1,FALSE))</f>
        <v>105.23352802521011</v>
      </c>
      <c r="X104" s="21">
        <f ca="1">IF(X$6&lt;$C104,0,VLOOKUP(X$6,'MonteCarlo Policy Paths'!$A$2:$I$31,'Monte Carlo_WA Complance Price'!$B104+1,FALSE))</f>
        <v>106.47156953138905</v>
      </c>
      <c r="Y104" s="21">
        <f ca="1">IF(Y$6&lt;$C104,0,VLOOKUP(Y$6,'MonteCarlo Policy Paths'!$A$2:$I$31,'Monte Carlo_WA Complance Price'!$B104+1,FALSE))</f>
        <v>107.709611037568</v>
      </c>
      <c r="Z104" s="21">
        <f ca="1">IF(Z$6&lt;$C104,0,VLOOKUP(Z$6,'MonteCarlo Policy Paths'!$A$2:$I$31,'Monte Carlo_WA Complance Price'!$B104+1,FALSE))</f>
        <v>108.94765254374694</v>
      </c>
      <c r="AA104" s="21">
        <f ca="1">IF(AA$6&lt;$C104,0,VLOOKUP(AA$6,'MonteCarlo Policy Paths'!$A$2:$I$31,'Monte Carlo_WA Complance Price'!$B104+1,FALSE))</f>
        <v>110.18569404992589</v>
      </c>
      <c r="AB104" s="21">
        <f ca="1">IF(AB$6&lt;$C104,0,VLOOKUP(AB$6,'MonteCarlo Policy Paths'!$A$2:$I$31,'Monte Carlo_WA Complance Price'!$B104+1,FALSE))</f>
        <v>111.42373555610482</v>
      </c>
      <c r="AC104" s="21">
        <f ca="1">IF(AC$6&lt;$C104,0,VLOOKUP(AC$6,'MonteCarlo Policy Paths'!$A$2:$I$31,'Monte Carlo_WA Complance Price'!$B104+1,FALSE))</f>
        <v>112.86811731331359</v>
      </c>
      <c r="AD104" s="21">
        <f ca="1">IF(AD$6&lt;$C104,0,VLOOKUP(AD$6,'MonteCarlo Policy Paths'!$A$2:$I$31,'Monte Carlo_WA Complance Price'!$B104+1,FALSE))</f>
        <v>114.31249907052236</v>
      </c>
      <c r="AE104" s="21">
        <f ca="1">IF(AE$6&lt;$C104,0,VLOOKUP(AE$6,'MonteCarlo Policy Paths'!$A$2:$I$31,'Monte Carlo_WA Complance Price'!$B104+1,FALSE))</f>
        <v>115.75688082773114</v>
      </c>
      <c r="AF104" s="21">
        <f ca="1">IF(AF$6&lt;$C104,0,VLOOKUP(AF$6,'MonteCarlo Policy Paths'!$A$2:$I$31,'Monte Carlo_WA Complance Price'!$B104+1,FALSE))</f>
        <v>117.20126258493991</v>
      </c>
      <c r="AG104" s="22">
        <f ca="1">IF(AG$6&lt;$C104,0,VLOOKUP(AG$6,'MonteCarlo Policy Paths'!$A$2:$I$31,'Monte Carlo_WA Complance Price'!$B104+1,FALSE))</f>
        <v>120.41827982173916</v>
      </c>
      <c r="AI104" s="20">
        <f ca="1">E104*VLOOKUP(AI$6,'Greenhouse Gas Costs Avoided'!$A$2:$I$32,9,FALSE)</f>
        <v>0</v>
      </c>
      <c r="AJ104" s="21">
        <f ca="1">F104*VLOOKUP(AJ$6,'Greenhouse Gas Costs Avoided'!$A$2:$I$32,9,FALSE)</f>
        <v>5.2166744805659615</v>
      </c>
      <c r="AK104" s="21">
        <f ca="1">G104*VLOOKUP(AK$6,'Greenhouse Gas Costs Avoided'!$A$2:$I$32,9,FALSE)</f>
        <v>5.3216023247413169</v>
      </c>
      <c r="AL104" s="21">
        <f ca="1">H104*VLOOKUP(AL$6,'Greenhouse Gas Costs Avoided'!$A$2:$I$32,9,FALSE)</f>
        <v>5.4265301689166732</v>
      </c>
      <c r="AM104" s="21">
        <f ca="1">I104*VLOOKUP(AM$6,'Greenhouse Gas Costs Avoided'!$A$2:$I$32,9,FALSE)</f>
        <v>5.5063320831654474</v>
      </c>
      <c r="AN104" s="21">
        <f ca="1">J104*VLOOKUP(AN$6,'Greenhouse Gas Costs Avoided'!$A$2:$I$32,9,FALSE)</f>
        <v>5.5861339974142208</v>
      </c>
      <c r="AO104" s="21">
        <f ca="1">K104*VLOOKUP(AO$6,'Greenhouse Gas Costs Avoided'!$A$2:$I$32,9,FALSE)</f>
        <v>5.665935911662995</v>
      </c>
      <c r="AP104" s="21">
        <f ca="1">L104*VLOOKUP(AP$6,'Greenhouse Gas Costs Avoided'!$A$2:$I$32,9,FALSE)</f>
        <v>5.7457378259117702</v>
      </c>
      <c r="AQ104" s="21">
        <f ca="1">M104*VLOOKUP(AQ$6,'Greenhouse Gas Costs Avoided'!$A$2:$I$32,9,FALSE)</f>
        <v>5.8255397401605462</v>
      </c>
      <c r="AR104" s="21">
        <f ca="1">N104*VLOOKUP(AR$6,'Greenhouse Gas Costs Avoided'!$A$2:$I$32,9,FALSE)</f>
        <v>5.9053416544093205</v>
      </c>
      <c r="AS104" s="21">
        <f ca="1">O104*VLOOKUP(AS$6,'Greenhouse Gas Costs Avoided'!$A$2:$I$32,9,FALSE)</f>
        <v>5.9851435686580947</v>
      </c>
      <c r="AT104" s="21">
        <f ca="1">P104*VLOOKUP(AT$6,'Greenhouse Gas Costs Avoided'!$A$2:$I$32,9,FALSE)</f>
        <v>6.0649454829068699</v>
      </c>
      <c r="AU104" s="21">
        <f ca="1">Q104*VLOOKUP(AU$6,'Greenhouse Gas Costs Avoided'!$A$2:$I$32,9,FALSE)</f>
        <v>6.1447473971556432</v>
      </c>
      <c r="AV104" s="21">
        <f ca="1">R104*VLOOKUP(AV$6,'Greenhouse Gas Costs Avoided'!$A$2:$I$32,9,FALSE)</f>
        <v>6.2245493114044184</v>
      </c>
      <c r="AW104" s="21">
        <f ca="1">S104*VLOOKUP(AW$6,'Greenhouse Gas Costs Avoided'!$A$2:$I$32,9,FALSE)</f>
        <v>6.312953786990386</v>
      </c>
      <c r="AX104" s="21">
        <f ca="1">T104*VLOOKUP(AX$6,'Greenhouse Gas Costs Avoided'!$A$2:$I$32,9,FALSE)</f>
        <v>6.4013582625763545</v>
      </c>
      <c r="AY104" s="21">
        <f ca="1">U104*VLOOKUP(AY$6,'Greenhouse Gas Costs Avoided'!$A$2:$I$32,9,FALSE)</f>
        <v>6.4897627381623222</v>
      </c>
      <c r="AZ104" s="21">
        <f ca="1">V104*VLOOKUP(AZ$6,'Greenhouse Gas Costs Avoided'!$A$2:$I$32,9,FALSE)</f>
        <v>6.5781672137482907</v>
      </c>
      <c r="BA104" s="21">
        <f ca="1">W104*VLOOKUP(BA$6,'Greenhouse Gas Costs Avoided'!$A$2:$I$32,9,FALSE)</f>
        <v>6.6665716893342575</v>
      </c>
      <c r="BB104" s="21">
        <f ca="1">X104*VLOOKUP(BB$6,'Greenhouse Gas Costs Avoided'!$A$2:$I$32,9,FALSE)</f>
        <v>6.7450019445028957</v>
      </c>
      <c r="BC104" s="21">
        <f ca="1">Y104*VLOOKUP(BC$6,'Greenhouse Gas Costs Avoided'!$A$2:$I$32,9,FALSE)</f>
        <v>6.8234321996715348</v>
      </c>
      <c r="BD104" s="21">
        <f ca="1">Z104*VLOOKUP(BD$6,'Greenhouse Gas Costs Avoided'!$A$2:$I$32,9,FALSE)</f>
        <v>6.901862454840173</v>
      </c>
      <c r="BE104" s="21">
        <f ca="1">AA104*VLOOKUP(BE$6,'Greenhouse Gas Costs Avoided'!$A$2:$I$32,9,FALSE)</f>
        <v>6.9802927100088112</v>
      </c>
      <c r="BF104" s="21">
        <f ca="1">AB104*VLOOKUP(BF$6,'Greenhouse Gas Costs Avoided'!$A$2:$I$32,9,FALSE)</f>
        <v>7.0587229651774486</v>
      </c>
      <c r="BG104" s="21">
        <f ca="1">AC104*VLOOKUP(BG$6,'Greenhouse Gas Costs Avoided'!$A$2:$I$32,9,FALSE)</f>
        <v>7.1502249295408609</v>
      </c>
      <c r="BH104" s="21">
        <f ca="1">AD104*VLOOKUP(BH$6,'Greenhouse Gas Costs Avoided'!$A$2:$I$32,9,FALSE)</f>
        <v>7.2417268939042723</v>
      </c>
      <c r="BI104" s="21">
        <f ca="1">AE104*VLOOKUP(BI$6,'Greenhouse Gas Costs Avoided'!$A$2:$I$32,9,FALSE)</f>
        <v>7.3332288582676846</v>
      </c>
      <c r="BJ104" s="21">
        <f ca="1">AF104*VLOOKUP(BJ$6,'Greenhouse Gas Costs Avoided'!$A$2:$I$32,9,FALSE)</f>
        <v>7.424730822631096</v>
      </c>
      <c r="BK104" s="22">
        <f ca="1">AG104*VLOOKUP(BK$6,'Greenhouse Gas Costs Avoided'!$A$2:$I$32,9,FALSE)</f>
        <v>7.6285297110405814</v>
      </c>
    </row>
    <row r="105" spans="1:63" x14ac:dyDescent="0.35">
      <c r="A105" s="11">
        <v>99</v>
      </c>
      <c r="B105" s="12">
        <f t="shared" ca="1" si="2"/>
        <v>4</v>
      </c>
      <c r="C105" s="13">
        <f t="shared" ca="1" si="3"/>
        <v>2023</v>
      </c>
      <c r="E105" s="20">
        <f ca="1">IF(E$6&lt;$C105,0,VLOOKUP(E$6,'MonteCarlo Policy Paths'!$A$2:$I$31,'Monte Carlo_WA Complance Price'!$B105+1,FALSE))</f>
        <v>0</v>
      </c>
      <c r="F105" s="21">
        <f ca="1">IF(F$6&lt;$C105,0,VLOOKUP(F$6,'MonteCarlo Policy Paths'!$A$2:$I$31,'Monte Carlo_WA Complance Price'!$B105+1,FALSE))</f>
        <v>82.346532180449415</v>
      </c>
      <c r="G105" s="21">
        <f ca="1">IF(G$6&lt;$C105,0,VLOOKUP(G$6,'MonteCarlo Policy Paths'!$A$2:$I$31,'Monte Carlo_WA Complance Price'!$B105+1,FALSE))</f>
        <v>84.002844861871253</v>
      </c>
      <c r="H105" s="21">
        <f ca="1">IF(H$6&lt;$C105,0,VLOOKUP(H$6,'MonteCarlo Policy Paths'!$A$2:$I$31,'Monte Carlo_WA Complance Price'!$B105+1,FALSE))</f>
        <v>85.659157543293105</v>
      </c>
      <c r="I105" s="21">
        <f ca="1">IF(I$6&lt;$C105,0,VLOOKUP(I$6,'MonteCarlo Policy Paths'!$A$2:$I$31,'Monte Carlo_WA Complance Price'!$B105+1,FALSE))</f>
        <v>86.918851036576825</v>
      </c>
      <c r="J105" s="21">
        <f ca="1">IF(J$6&lt;$C105,0,VLOOKUP(J$6,'MonteCarlo Policy Paths'!$A$2:$I$31,'Monte Carlo_WA Complance Price'!$B105+1,FALSE))</f>
        <v>88.178544529860531</v>
      </c>
      <c r="K105" s="21">
        <f ca="1">IF(K$6&lt;$C105,0,VLOOKUP(K$6,'MonteCarlo Policy Paths'!$A$2:$I$31,'Monte Carlo_WA Complance Price'!$B105+1,FALSE))</f>
        <v>89.438238023144251</v>
      </c>
      <c r="L105" s="21">
        <f ca="1">IF(L$6&lt;$C105,0,VLOOKUP(L$6,'MonteCarlo Policy Paths'!$A$2:$I$31,'Monte Carlo_WA Complance Price'!$B105+1,FALSE))</f>
        <v>90.697931516427971</v>
      </c>
      <c r="M105" s="21">
        <f ca="1">IF(M$6&lt;$C105,0,VLOOKUP(M$6,'MonteCarlo Policy Paths'!$A$2:$I$31,'Monte Carlo_WA Complance Price'!$B105+1,FALSE))</f>
        <v>91.95762500971172</v>
      </c>
      <c r="N105" s="21">
        <f ca="1">IF(N$6&lt;$C105,0,VLOOKUP(N$6,'MonteCarlo Policy Paths'!$A$2:$I$31,'Monte Carlo_WA Complance Price'!$B105+1,FALSE))</f>
        <v>93.21731850299544</v>
      </c>
      <c r="O105" s="21">
        <f ca="1">IF(O$6&lt;$C105,0,VLOOKUP(O$6,'MonteCarlo Policy Paths'!$A$2:$I$31,'Monte Carlo_WA Complance Price'!$B105+1,FALSE))</f>
        <v>94.47701199627916</v>
      </c>
      <c r="P105" s="21">
        <f ca="1">IF(P$6&lt;$C105,0,VLOOKUP(P$6,'MonteCarlo Policy Paths'!$A$2:$I$31,'Monte Carlo_WA Complance Price'!$B105+1,FALSE))</f>
        <v>95.73670548956288</v>
      </c>
      <c r="Q105" s="21">
        <f ca="1">IF(Q$6&lt;$C105,0,VLOOKUP(Q$6,'MonteCarlo Policy Paths'!$A$2:$I$31,'Monte Carlo_WA Complance Price'!$B105+1,FALSE))</f>
        <v>96.996398982846586</v>
      </c>
      <c r="R105" s="21">
        <f ca="1">IF(R$6&lt;$C105,0,VLOOKUP(R$6,'MonteCarlo Policy Paths'!$A$2:$I$31,'Monte Carlo_WA Complance Price'!$B105+1,FALSE))</f>
        <v>98.25609247613032</v>
      </c>
      <c r="S105" s="21">
        <f ca="1">IF(S$6&lt;$C105,0,VLOOKUP(S$6,'MonteCarlo Policy Paths'!$A$2:$I$31,'Monte Carlo_WA Complance Price'!$B105+1,FALSE))</f>
        <v>99.65157958594628</v>
      </c>
      <c r="T105" s="21">
        <f ca="1">IF(T$6&lt;$C105,0,VLOOKUP(T$6,'MonteCarlo Policy Paths'!$A$2:$I$31,'Monte Carlo_WA Complance Price'!$B105+1,FALSE))</f>
        <v>101.04706669576224</v>
      </c>
      <c r="U105" s="21">
        <f ca="1">IF(U$6&lt;$C105,0,VLOOKUP(U$6,'MonteCarlo Policy Paths'!$A$2:$I$31,'Monte Carlo_WA Complance Price'!$B105+1,FALSE))</f>
        <v>102.4425538055782</v>
      </c>
      <c r="V105" s="21">
        <f ca="1">IF(V$6&lt;$C105,0,VLOOKUP(V$6,'MonteCarlo Policy Paths'!$A$2:$I$31,'Monte Carlo_WA Complance Price'!$B105+1,FALSE))</f>
        <v>103.83804091539416</v>
      </c>
      <c r="W105" s="21">
        <f ca="1">IF(W$6&lt;$C105,0,VLOOKUP(W$6,'MonteCarlo Policy Paths'!$A$2:$I$31,'Monte Carlo_WA Complance Price'!$B105+1,FALSE))</f>
        <v>105.23352802521011</v>
      </c>
      <c r="X105" s="21">
        <f ca="1">IF(X$6&lt;$C105,0,VLOOKUP(X$6,'MonteCarlo Policy Paths'!$A$2:$I$31,'Monte Carlo_WA Complance Price'!$B105+1,FALSE))</f>
        <v>106.47156953138905</v>
      </c>
      <c r="Y105" s="21">
        <f ca="1">IF(Y$6&lt;$C105,0,VLOOKUP(Y$6,'MonteCarlo Policy Paths'!$A$2:$I$31,'Monte Carlo_WA Complance Price'!$B105+1,FALSE))</f>
        <v>107.709611037568</v>
      </c>
      <c r="Z105" s="21">
        <f ca="1">IF(Z$6&lt;$C105,0,VLOOKUP(Z$6,'MonteCarlo Policy Paths'!$A$2:$I$31,'Monte Carlo_WA Complance Price'!$B105+1,FALSE))</f>
        <v>108.94765254374694</v>
      </c>
      <c r="AA105" s="21">
        <f ca="1">IF(AA$6&lt;$C105,0,VLOOKUP(AA$6,'MonteCarlo Policy Paths'!$A$2:$I$31,'Monte Carlo_WA Complance Price'!$B105+1,FALSE))</f>
        <v>110.18569404992589</v>
      </c>
      <c r="AB105" s="21">
        <f ca="1">IF(AB$6&lt;$C105,0,VLOOKUP(AB$6,'MonteCarlo Policy Paths'!$A$2:$I$31,'Monte Carlo_WA Complance Price'!$B105+1,FALSE))</f>
        <v>111.42373555610482</v>
      </c>
      <c r="AC105" s="21">
        <f ca="1">IF(AC$6&lt;$C105,0,VLOOKUP(AC$6,'MonteCarlo Policy Paths'!$A$2:$I$31,'Monte Carlo_WA Complance Price'!$B105+1,FALSE))</f>
        <v>112.86811731331359</v>
      </c>
      <c r="AD105" s="21">
        <f ca="1">IF(AD$6&lt;$C105,0,VLOOKUP(AD$6,'MonteCarlo Policy Paths'!$A$2:$I$31,'Monte Carlo_WA Complance Price'!$B105+1,FALSE))</f>
        <v>114.31249907052236</v>
      </c>
      <c r="AE105" s="21">
        <f ca="1">IF(AE$6&lt;$C105,0,VLOOKUP(AE$6,'MonteCarlo Policy Paths'!$A$2:$I$31,'Monte Carlo_WA Complance Price'!$B105+1,FALSE))</f>
        <v>115.75688082773114</v>
      </c>
      <c r="AF105" s="21">
        <f ca="1">IF(AF$6&lt;$C105,0,VLOOKUP(AF$6,'MonteCarlo Policy Paths'!$A$2:$I$31,'Monte Carlo_WA Complance Price'!$B105+1,FALSE))</f>
        <v>117.20126258493991</v>
      </c>
      <c r="AG105" s="22">
        <f ca="1">IF(AG$6&lt;$C105,0,VLOOKUP(AG$6,'MonteCarlo Policy Paths'!$A$2:$I$31,'Monte Carlo_WA Complance Price'!$B105+1,FALSE))</f>
        <v>119.5319620819439</v>
      </c>
      <c r="AI105" s="20">
        <f ca="1">E105*VLOOKUP(AI$6,'Greenhouse Gas Costs Avoided'!$A$2:$I$32,9,FALSE)</f>
        <v>0</v>
      </c>
      <c r="AJ105" s="21">
        <f ca="1">F105*VLOOKUP(AJ$6,'Greenhouse Gas Costs Avoided'!$A$2:$I$32,9,FALSE)</f>
        <v>5.2166744805659615</v>
      </c>
      <c r="AK105" s="21">
        <f ca="1">G105*VLOOKUP(AK$6,'Greenhouse Gas Costs Avoided'!$A$2:$I$32,9,FALSE)</f>
        <v>5.3216023247413169</v>
      </c>
      <c r="AL105" s="21">
        <f ca="1">H105*VLOOKUP(AL$6,'Greenhouse Gas Costs Avoided'!$A$2:$I$32,9,FALSE)</f>
        <v>5.4265301689166732</v>
      </c>
      <c r="AM105" s="21">
        <f ca="1">I105*VLOOKUP(AM$6,'Greenhouse Gas Costs Avoided'!$A$2:$I$32,9,FALSE)</f>
        <v>5.5063320831654474</v>
      </c>
      <c r="AN105" s="21">
        <f ca="1">J105*VLOOKUP(AN$6,'Greenhouse Gas Costs Avoided'!$A$2:$I$32,9,FALSE)</f>
        <v>5.5861339974142208</v>
      </c>
      <c r="AO105" s="21">
        <f ca="1">K105*VLOOKUP(AO$6,'Greenhouse Gas Costs Avoided'!$A$2:$I$32,9,FALSE)</f>
        <v>5.665935911662995</v>
      </c>
      <c r="AP105" s="21">
        <f ca="1">L105*VLOOKUP(AP$6,'Greenhouse Gas Costs Avoided'!$A$2:$I$32,9,FALSE)</f>
        <v>5.7457378259117702</v>
      </c>
      <c r="AQ105" s="21">
        <f ca="1">M105*VLOOKUP(AQ$6,'Greenhouse Gas Costs Avoided'!$A$2:$I$32,9,FALSE)</f>
        <v>5.8255397401605462</v>
      </c>
      <c r="AR105" s="21">
        <f ca="1">N105*VLOOKUP(AR$6,'Greenhouse Gas Costs Avoided'!$A$2:$I$32,9,FALSE)</f>
        <v>5.9053416544093205</v>
      </c>
      <c r="AS105" s="21">
        <f ca="1">O105*VLOOKUP(AS$6,'Greenhouse Gas Costs Avoided'!$A$2:$I$32,9,FALSE)</f>
        <v>5.9851435686580947</v>
      </c>
      <c r="AT105" s="21">
        <f ca="1">P105*VLOOKUP(AT$6,'Greenhouse Gas Costs Avoided'!$A$2:$I$32,9,FALSE)</f>
        <v>6.0649454829068699</v>
      </c>
      <c r="AU105" s="21">
        <f ca="1">Q105*VLOOKUP(AU$6,'Greenhouse Gas Costs Avoided'!$A$2:$I$32,9,FALSE)</f>
        <v>6.1447473971556432</v>
      </c>
      <c r="AV105" s="21">
        <f ca="1">R105*VLOOKUP(AV$6,'Greenhouse Gas Costs Avoided'!$A$2:$I$32,9,FALSE)</f>
        <v>6.2245493114044184</v>
      </c>
      <c r="AW105" s="21">
        <f ca="1">S105*VLOOKUP(AW$6,'Greenhouse Gas Costs Avoided'!$A$2:$I$32,9,FALSE)</f>
        <v>6.312953786990386</v>
      </c>
      <c r="AX105" s="21">
        <f ca="1">T105*VLOOKUP(AX$6,'Greenhouse Gas Costs Avoided'!$A$2:$I$32,9,FALSE)</f>
        <v>6.4013582625763545</v>
      </c>
      <c r="AY105" s="21">
        <f ca="1">U105*VLOOKUP(AY$6,'Greenhouse Gas Costs Avoided'!$A$2:$I$32,9,FALSE)</f>
        <v>6.4897627381623222</v>
      </c>
      <c r="AZ105" s="21">
        <f ca="1">V105*VLOOKUP(AZ$6,'Greenhouse Gas Costs Avoided'!$A$2:$I$32,9,FALSE)</f>
        <v>6.5781672137482907</v>
      </c>
      <c r="BA105" s="21">
        <f ca="1">W105*VLOOKUP(BA$6,'Greenhouse Gas Costs Avoided'!$A$2:$I$32,9,FALSE)</f>
        <v>6.6665716893342575</v>
      </c>
      <c r="BB105" s="21">
        <f ca="1">X105*VLOOKUP(BB$6,'Greenhouse Gas Costs Avoided'!$A$2:$I$32,9,FALSE)</f>
        <v>6.7450019445028957</v>
      </c>
      <c r="BC105" s="21">
        <f ca="1">Y105*VLOOKUP(BC$6,'Greenhouse Gas Costs Avoided'!$A$2:$I$32,9,FALSE)</f>
        <v>6.8234321996715348</v>
      </c>
      <c r="BD105" s="21">
        <f ca="1">Z105*VLOOKUP(BD$6,'Greenhouse Gas Costs Avoided'!$A$2:$I$32,9,FALSE)</f>
        <v>6.901862454840173</v>
      </c>
      <c r="BE105" s="21">
        <f ca="1">AA105*VLOOKUP(BE$6,'Greenhouse Gas Costs Avoided'!$A$2:$I$32,9,FALSE)</f>
        <v>6.9802927100088112</v>
      </c>
      <c r="BF105" s="21">
        <f ca="1">AB105*VLOOKUP(BF$6,'Greenhouse Gas Costs Avoided'!$A$2:$I$32,9,FALSE)</f>
        <v>7.0587229651774486</v>
      </c>
      <c r="BG105" s="21">
        <f ca="1">AC105*VLOOKUP(BG$6,'Greenhouse Gas Costs Avoided'!$A$2:$I$32,9,FALSE)</f>
        <v>7.1502249295408609</v>
      </c>
      <c r="BH105" s="21">
        <f ca="1">AD105*VLOOKUP(BH$6,'Greenhouse Gas Costs Avoided'!$A$2:$I$32,9,FALSE)</f>
        <v>7.2417268939042723</v>
      </c>
      <c r="BI105" s="21">
        <f ca="1">AE105*VLOOKUP(BI$6,'Greenhouse Gas Costs Avoided'!$A$2:$I$32,9,FALSE)</f>
        <v>7.3332288582676846</v>
      </c>
      <c r="BJ105" s="21">
        <f ca="1">AF105*VLOOKUP(BJ$6,'Greenhouse Gas Costs Avoided'!$A$2:$I$32,9,FALSE)</f>
        <v>7.424730822631096</v>
      </c>
      <c r="BK105" s="22">
        <f ca="1">AG105*VLOOKUP(BK$6,'Greenhouse Gas Costs Avoided'!$A$2:$I$32,9,FALSE)</f>
        <v>7.5723812490175435</v>
      </c>
    </row>
    <row r="106" spans="1:63" x14ac:dyDescent="0.35">
      <c r="A106" s="11">
        <v>100</v>
      </c>
      <c r="B106" s="12">
        <f t="shared" ca="1" si="2"/>
        <v>1</v>
      </c>
      <c r="C106" s="13">
        <f t="shared" ca="1" si="3"/>
        <v>2023</v>
      </c>
      <c r="E106" s="20">
        <f ca="1">IF(E$6&lt;$C106,0,VLOOKUP(E$6,'MonteCarlo Policy Paths'!$A$2:$I$31,'Monte Carlo_WA Complance Price'!$B106+1,FALSE))</f>
        <v>0</v>
      </c>
      <c r="F106" s="21">
        <f ca="1">IF(F$6&lt;$C106,0,VLOOKUP(F$6,'MonteCarlo Policy Paths'!$A$2:$I$31,'Monte Carlo_WA Complance Price'!$B106+1,FALSE))</f>
        <v>82.346532180449415</v>
      </c>
      <c r="G106" s="21">
        <f ca="1">IF(G$6&lt;$C106,0,VLOOKUP(G$6,'MonteCarlo Policy Paths'!$A$2:$I$31,'Monte Carlo_WA Complance Price'!$B106+1,FALSE))</f>
        <v>84.002844861871253</v>
      </c>
      <c r="H106" s="21">
        <f ca="1">IF(H$6&lt;$C106,0,VLOOKUP(H$6,'MonteCarlo Policy Paths'!$A$2:$I$31,'Monte Carlo_WA Complance Price'!$B106+1,FALSE))</f>
        <v>85.659157543293105</v>
      </c>
      <c r="I106" s="21">
        <f ca="1">IF(I$6&lt;$C106,0,VLOOKUP(I$6,'MonteCarlo Policy Paths'!$A$2:$I$31,'Monte Carlo_WA Complance Price'!$B106+1,FALSE))</f>
        <v>86.918851036576825</v>
      </c>
      <c r="J106" s="21">
        <f ca="1">IF(J$6&lt;$C106,0,VLOOKUP(J$6,'MonteCarlo Policy Paths'!$A$2:$I$31,'Monte Carlo_WA Complance Price'!$B106+1,FALSE))</f>
        <v>88.178544529860531</v>
      </c>
      <c r="K106" s="21">
        <f ca="1">IF(K$6&lt;$C106,0,VLOOKUP(K$6,'MonteCarlo Policy Paths'!$A$2:$I$31,'Monte Carlo_WA Complance Price'!$B106+1,FALSE))</f>
        <v>89.438238023144251</v>
      </c>
      <c r="L106" s="21">
        <f ca="1">IF(L$6&lt;$C106,0,VLOOKUP(L$6,'MonteCarlo Policy Paths'!$A$2:$I$31,'Monte Carlo_WA Complance Price'!$B106+1,FALSE))</f>
        <v>90.697931516427971</v>
      </c>
      <c r="M106" s="21">
        <f ca="1">IF(M$6&lt;$C106,0,VLOOKUP(M$6,'MonteCarlo Policy Paths'!$A$2:$I$31,'Monte Carlo_WA Complance Price'!$B106+1,FALSE))</f>
        <v>91.95762500971172</v>
      </c>
      <c r="N106" s="21">
        <f ca="1">IF(N$6&lt;$C106,0,VLOOKUP(N$6,'MonteCarlo Policy Paths'!$A$2:$I$31,'Monte Carlo_WA Complance Price'!$B106+1,FALSE))</f>
        <v>93.21731850299544</v>
      </c>
      <c r="O106" s="21">
        <f ca="1">IF(O$6&lt;$C106,0,VLOOKUP(O$6,'MonteCarlo Policy Paths'!$A$2:$I$31,'Monte Carlo_WA Complance Price'!$B106+1,FALSE))</f>
        <v>94.47701199627916</v>
      </c>
      <c r="P106" s="21">
        <f ca="1">IF(P$6&lt;$C106,0,VLOOKUP(P$6,'MonteCarlo Policy Paths'!$A$2:$I$31,'Monte Carlo_WA Complance Price'!$B106+1,FALSE))</f>
        <v>95.73670548956288</v>
      </c>
      <c r="Q106" s="21">
        <f ca="1">IF(Q$6&lt;$C106,0,VLOOKUP(Q$6,'MonteCarlo Policy Paths'!$A$2:$I$31,'Monte Carlo_WA Complance Price'!$B106+1,FALSE))</f>
        <v>96.996398982846586</v>
      </c>
      <c r="R106" s="21">
        <f ca="1">IF(R$6&lt;$C106,0,VLOOKUP(R$6,'MonteCarlo Policy Paths'!$A$2:$I$31,'Monte Carlo_WA Complance Price'!$B106+1,FALSE))</f>
        <v>98.25609247613032</v>
      </c>
      <c r="S106" s="21">
        <f ca="1">IF(S$6&lt;$C106,0,VLOOKUP(S$6,'MonteCarlo Policy Paths'!$A$2:$I$31,'Monte Carlo_WA Complance Price'!$B106+1,FALSE))</f>
        <v>99.65157958594628</v>
      </c>
      <c r="T106" s="21">
        <f ca="1">IF(T$6&lt;$C106,0,VLOOKUP(T$6,'MonteCarlo Policy Paths'!$A$2:$I$31,'Monte Carlo_WA Complance Price'!$B106+1,FALSE))</f>
        <v>101.04706669576224</v>
      </c>
      <c r="U106" s="21">
        <f ca="1">IF(U$6&lt;$C106,0,VLOOKUP(U$6,'MonteCarlo Policy Paths'!$A$2:$I$31,'Monte Carlo_WA Complance Price'!$B106+1,FALSE))</f>
        <v>102.4425538055782</v>
      </c>
      <c r="V106" s="21">
        <f ca="1">IF(V$6&lt;$C106,0,VLOOKUP(V$6,'MonteCarlo Policy Paths'!$A$2:$I$31,'Monte Carlo_WA Complance Price'!$B106+1,FALSE))</f>
        <v>103.83804091539416</v>
      </c>
      <c r="W106" s="21">
        <f ca="1">IF(W$6&lt;$C106,0,VLOOKUP(W$6,'MonteCarlo Policy Paths'!$A$2:$I$31,'Monte Carlo_WA Complance Price'!$B106+1,FALSE))</f>
        <v>105.23352802521011</v>
      </c>
      <c r="X106" s="21">
        <f ca="1">IF(X$6&lt;$C106,0,VLOOKUP(X$6,'MonteCarlo Policy Paths'!$A$2:$I$31,'Monte Carlo_WA Complance Price'!$B106+1,FALSE))</f>
        <v>106.47156953138905</v>
      </c>
      <c r="Y106" s="21">
        <f ca="1">IF(Y$6&lt;$C106,0,VLOOKUP(Y$6,'MonteCarlo Policy Paths'!$A$2:$I$31,'Monte Carlo_WA Complance Price'!$B106+1,FALSE))</f>
        <v>107.709611037568</v>
      </c>
      <c r="Z106" s="21">
        <f ca="1">IF(Z$6&lt;$C106,0,VLOOKUP(Z$6,'MonteCarlo Policy Paths'!$A$2:$I$31,'Monte Carlo_WA Complance Price'!$B106+1,FALSE))</f>
        <v>108.94765254374694</v>
      </c>
      <c r="AA106" s="21">
        <f ca="1">IF(AA$6&lt;$C106,0,VLOOKUP(AA$6,'MonteCarlo Policy Paths'!$A$2:$I$31,'Monte Carlo_WA Complance Price'!$B106+1,FALSE))</f>
        <v>110.18569404992589</v>
      </c>
      <c r="AB106" s="21">
        <f ca="1">IF(AB$6&lt;$C106,0,VLOOKUP(AB$6,'MonteCarlo Policy Paths'!$A$2:$I$31,'Monte Carlo_WA Complance Price'!$B106+1,FALSE))</f>
        <v>111.42373555610482</v>
      </c>
      <c r="AC106" s="21">
        <f ca="1">IF(AC$6&lt;$C106,0,VLOOKUP(AC$6,'MonteCarlo Policy Paths'!$A$2:$I$31,'Monte Carlo_WA Complance Price'!$B106+1,FALSE))</f>
        <v>112.86811731331359</v>
      </c>
      <c r="AD106" s="21">
        <f ca="1">IF(AD$6&lt;$C106,0,VLOOKUP(AD$6,'MonteCarlo Policy Paths'!$A$2:$I$31,'Monte Carlo_WA Complance Price'!$B106+1,FALSE))</f>
        <v>114.31249907052236</v>
      </c>
      <c r="AE106" s="21">
        <f ca="1">IF(AE$6&lt;$C106,0,VLOOKUP(AE$6,'MonteCarlo Policy Paths'!$A$2:$I$31,'Monte Carlo_WA Complance Price'!$B106+1,FALSE))</f>
        <v>115.75688082773114</v>
      </c>
      <c r="AF106" s="21">
        <f ca="1">IF(AF$6&lt;$C106,0,VLOOKUP(AF$6,'MonteCarlo Policy Paths'!$A$2:$I$31,'Monte Carlo_WA Complance Price'!$B106+1,FALSE))</f>
        <v>117.20126258493991</v>
      </c>
      <c r="AG106" s="22">
        <f ca="1">IF(AG$6&lt;$C106,0,VLOOKUP(AG$6,'MonteCarlo Policy Paths'!$A$2:$I$31,'Monte Carlo_WA Complance Price'!$B106+1,FALSE))</f>
        <v>118.64564434214866</v>
      </c>
      <c r="AI106" s="20">
        <f ca="1">E106*VLOOKUP(AI$6,'Greenhouse Gas Costs Avoided'!$A$2:$I$32,9,FALSE)</f>
        <v>0</v>
      </c>
      <c r="AJ106" s="21">
        <f ca="1">F106*VLOOKUP(AJ$6,'Greenhouse Gas Costs Avoided'!$A$2:$I$32,9,FALSE)</f>
        <v>5.2166744805659615</v>
      </c>
      <c r="AK106" s="21">
        <f ca="1">G106*VLOOKUP(AK$6,'Greenhouse Gas Costs Avoided'!$A$2:$I$32,9,FALSE)</f>
        <v>5.3216023247413169</v>
      </c>
      <c r="AL106" s="21">
        <f ca="1">H106*VLOOKUP(AL$6,'Greenhouse Gas Costs Avoided'!$A$2:$I$32,9,FALSE)</f>
        <v>5.4265301689166732</v>
      </c>
      <c r="AM106" s="21">
        <f ca="1">I106*VLOOKUP(AM$6,'Greenhouse Gas Costs Avoided'!$A$2:$I$32,9,FALSE)</f>
        <v>5.5063320831654474</v>
      </c>
      <c r="AN106" s="21">
        <f ca="1">J106*VLOOKUP(AN$6,'Greenhouse Gas Costs Avoided'!$A$2:$I$32,9,FALSE)</f>
        <v>5.5861339974142208</v>
      </c>
      <c r="AO106" s="21">
        <f ca="1">K106*VLOOKUP(AO$6,'Greenhouse Gas Costs Avoided'!$A$2:$I$32,9,FALSE)</f>
        <v>5.665935911662995</v>
      </c>
      <c r="AP106" s="21">
        <f ca="1">L106*VLOOKUP(AP$6,'Greenhouse Gas Costs Avoided'!$A$2:$I$32,9,FALSE)</f>
        <v>5.7457378259117702</v>
      </c>
      <c r="AQ106" s="21">
        <f ca="1">M106*VLOOKUP(AQ$6,'Greenhouse Gas Costs Avoided'!$A$2:$I$32,9,FALSE)</f>
        <v>5.8255397401605462</v>
      </c>
      <c r="AR106" s="21">
        <f ca="1">N106*VLOOKUP(AR$6,'Greenhouse Gas Costs Avoided'!$A$2:$I$32,9,FALSE)</f>
        <v>5.9053416544093205</v>
      </c>
      <c r="AS106" s="21">
        <f ca="1">O106*VLOOKUP(AS$6,'Greenhouse Gas Costs Avoided'!$A$2:$I$32,9,FALSE)</f>
        <v>5.9851435686580947</v>
      </c>
      <c r="AT106" s="21">
        <f ca="1">P106*VLOOKUP(AT$6,'Greenhouse Gas Costs Avoided'!$A$2:$I$32,9,FALSE)</f>
        <v>6.0649454829068699</v>
      </c>
      <c r="AU106" s="21">
        <f ca="1">Q106*VLOOKUP(AU$6,'Greenhouse Gas Costs Avoided'!$A$2:$I$32,9,FALSE)</f>
        <v>6.1447473971556432</v>
      </c>
      <c r="AV106" s="21">
        <f ca="1">R106*VLOOKUP(AV$6,'Greenhouse Gas Costs Avoided'!$A$2:$I$32,9,FALSE)</f>
        <v>6.2245493114044184</v>
      </c>
      <c r="AW106" s="21">
        <f ca="1">S106*VLOOKUP(AW$6,'Greenhouse Gas Costs Avoided'!$A$2:$I$32,9,FALSE)</f>
        <v>6.312953786990386</v>
      </c>
      <c r="AX106" s="21">
        <f ca="1">T106*VLOOKUP(AX$6,'Greenhouse Gas Costs Avoided'!$A$2:$I$32,9,FALSE)</f>
        <v>6.4013582625763545</v>
      </c>
      <c r="AY106" s="21">
        <f ca="1">U106*VLOOKUP(AY$6,'Greenhouse Gas Costs Avoided'!$A$2:$I$32,9,FALSE)</f>
        <v>6.4897627381623222</v>
      </c>
      <c r="AZ106" s="21">
        <f ca="1">V106*VLOOKUP(AZ$6,'Greenhouse Gas Costs Avoided'!$A$2:$I$32,9,FALSE)</f>
        <v>6.5781672137482907</v>
      </c>
      <c r="BA106" s="21">
        <f ca="1">W106*VLOOKUP(BA$6,'Greenhouse Gas Costs Avoided'!$A$2:$I$32,9,FALSE)</f>
        <v>6.6665716893342575</v>
      </c>
      <c r="BB106" s="21">
        <f ca="1">X106*VLOOKUP(BB$6,'Greenhouse Gas Costs Avoided'!$A$2:$I$32,9,FALSE)</f>
        <v>6.7450019445028957</v>
      </c>
      <c r="BC106" s="21">
        <f ca="1">Y106*VLOOKUP(BC$6,'Greenhouse Gas Costs Avoided'!$A$2:$I$32,9,FALSE)</f>
        <v>6.8234321996715348</v>
      </c>
      <c r="BD106" s="21">
        <f ca="1">Z106*VLOOKUP(BD$6,'Greenhouse Gas Costs Avoided'!$A$2:$I$32,9,FALSE)</f>
        <v>6.901862454840173</v>
      </c>
      <c r="BE106" s="21">
        <f ca="1">AA106*VLOOKUP(BE$6,'Greenhouse Gas Costs Avoided'!$A$2:$I$32,9,FALSE)</f>
        <v>6.9802927100088112</v>
      </c>
      <c r="BF106" s="21">
        <f ca="1">AB106*VLOOKUP(BF$6,'Greenhouse Gas Costs Avoided'!$A$2:$I$32,9,FALSE)</f>
        <v>7.0587229651774486</v>
      </c>
      <c r="BG106" s="21">
        <f ca="1">AC106*VLOOKUP(BG$6,'Greenhouse Gas Costs Avoided'!$A$2:$I$32,9,FALSE)</f>
        <v>7.1502249295408609</v>
      </c>
      <c r="BH106" s="21">
        <f ca="1">AD106*VLOOKUP(BH$6,'Greenhouse Gas Costs Avoided'!$A$2:$I$32,9,FALSE)</f>
        <v>7.2417268939042723</v>
      </c>
      <c r="BI106" s="21">
        <f ca="1">AE106*VLOOKUP(BI$6,'Greenhouse Gas Costs Avoided'!$A$2:$I$32,9,FALSE)</f>
        <v>7.3332288582676846</v>
      </c>
      <c r="BJ106" s="21">
        <f ca="1">AF106*VLOOKUP(BJ$6,'Greenhouse Gas Costs Avoided'!$A$2:$I$32,9,FALSE)</f>
        <v>7.424730822631096</v>
      </c>
      <c r="BK106" s="22">
        <f ca="1">AG106*VLOOKUP(BK$6,'Greenhouse Gas Costs Avoided'!$A$2:$I$32,9,FALSE)</f>
        <v>7.5162327869945065</v>
      </c>
    </row>
    <row r="107" spans="1:63" x14ac:dyDescent="0.35">
      <c r="A107" s="11">
        <v>101</v>
      </c>
      <c r="B107" s="12">
        <f t="shared" ca="1" si="2"/>
        <v>3</v>
      </c>
      <c r="C107" s="13">
        <f t="shared" ca="1" si="3"/>
        <v>2023</v>
      </c>
      <c r="E107" s="20">
        <f ca="1">IF(E$6&lt;$C107,0,VLOOKUP(E$6,'MonteCarlo Policy Paths'!$A$2:$I$31,'Monte Carlo_WA Complance Price'!$B107+1,FALSE))</f>
        <v>0</v>
      </c>
      <c r="F107" s="21">
        <f ca="1">IF(F$6&lt;$C107,0,VLOOKUP(F$6,'MonteCarlo Policy Paths'!$A$2:$I$31,'Monte Carlo_WA Complance Price'!$B107+1,FALSE))</f>
        <v>82.346532180449415</v>
      </c>
      <c r="G107" s="21">
        <f ca="1">IF(G$6&lt;$C107,0,VLOOKUP(G$6,'MonteCarlo Policy Paths'!$A$2:$I$31,'Monte Carlo_WA Complance Price'!$B107+1,FALSE))</f>
        <v>84.002844861871253</v>
      </c>
      <c r="H107" s="21">
        <f ca="1">IF(H$6&lt;$C107,0,VLOOKUP(H$6,'MonteCarlo Policy Paths'!$A$2:$I$31,'Monte Carlo_WA Complance Price'!$B107+1,FALSE))</f>
        <v>85.659157543293105</v>
      </c>
      <c r="I107" s="21">
        <f ca="1">IF(I$6&lt;$C107,0,VLOOKUP(I$6,'MonteCarlo Policy Paths'!$A$2:$I$31,'Monte Carlo_WA Complance Price'!$B107+1,FALSE))</f>
        <v>86.918851036576825</v>
      </c>
      <c r="J107" s="21">
        <f ca="1">IF(J$6&lt;$C107,0,VLOOKUP(J$6,'MonteCarlo Policy Paths'!$A$2:$I$31,'Monte Carlo_WA Complance Price'!$B107+1,FALSE))</f>
        <v>88.178544529860531</v>
      </c>
      <c r="K107" s="21">
        <f ca="1">IF(K$6&lt;$C107,0,VLOOKUP(K$6,'MonteCarlo Policy Paths'!$A$2:$I$31,'Monte Carlo_WA Complance Price'!$B107+1,FALSE))</f>
        <v>89.438238023144251</v>
      </c>
      <c r="L107" s="21">
        <f ca="1">IF(L$6&lt;$C107,0,VLOOKUP(L$6,'MonteCarlo Policy Paths'!$A$2:$I$31,'Monte Carlo_WA Complance Price'!$B107+1,FALSE))</f>
        <v>90.697931516427971</v>
      </c>
      <c r="M107" s="21">
        <f ca="1">IF(M$6&lt;$C107,0,VLOOKUP(M$6,'MonteCarlo Policy Paths'!$A$2:$I$31,'Monte Carlo_WA Complance Price'!$B107+1,FALSE))</f>
        <v>91.95762500971172</v>
      </c>
      <c r="N107" s="21">
        <f ca="1">IF(N$6&lt;$C107,0,VLOOKUP(N$6,'MonteCarlo Policy Paths'!$A$2:$I$31,'Monte Carlo_WA Complance Price'!$B107+1,FALSE))</f>
        <v>93.21731850299544</v>
      </c>
      <c r="O107" s="21">
        <f ca="1">IF(O$6&lt;$C107,0,VLOOKUP(O$6,'MonteCarlo Policy Paths'!$A$2:$I$31,'Monte Carlo_WA Complance Price'!$B107+1,FALSE))</f>
        <v>94.47701199627916</v>
      </c>
      <c r="P107" s="21">
        <f ca="1">IF(P$6&lt;$C107,0,VLOOKUP(P$6,'MonteCarlo Policy Paths'!$A$2:$I$31,'Monte Carlo_WA Complance Price'!$B107+1,FALSE))</f>
        <v>95.73670548956288</v>
      </c>
      <c r="Q107" s="21">
        <f ca="1">IF(Q$6&lt;$C107,0,VLOOKUP(Q$6,'MonteCarlo Policy Paths'!$A$2:$I$31,'Monte Carlo_WA Complance Price'!$B107+1,FALSE))</f>
        <v>96.996398982846586</v>
      </c>
      <c r="R107" s="21">
        <f ca="1">IF(R$6&lt;$C107,0,VLOOKUP(R$6,'MonteCarlo Policy Paths'!$A$2:$I$31,'Monte Carlo_WA Complance Price'!$B107+1,FALSE))</f>
        <v>101.49317720655506</v>
      </c>
      <c r="S107" s="21">
        <f ca="1">IF(S$6&lt;$C107,0,VLOOKUP(S$6,'MonteCarlo Policy Paths'!$A$2:$I$31,'Monte Carlo_WA Complance Price'!$B107+1,FALSE))</f>
        <v>104.21949379267882</v>
      </c>
      <c r="T107" s="21">
        <f ca="1">IF(T$6&lt;$C107,0,VLOOKUP(T$6,'MonteCarlo Policy Paths'!$A$2:$I$31,'Monte Carlo_WA Complance Price'!$B107+1,FALSE))</f>
        <v>107.03810370059369</v>
      </c>
      <c r="U107" s="21">
        <f ca="1">IF(U$6&lt;$C107,0,VLOOKUP(U$6,'MonteCarlo Policy Paths'!$A$2:$I$31,'Monte Carlo_WA Complance Price'!$B107+1,FALSE))</f>
        <v>109.92690053835344</v>
      </c>
      <c r="V107" s="21">
        <f ca="1">IF(V$6&lt;$C107,0,VLOOKUP(V$6,'MonteCarlo Policy Paths'!$A$2:$I$31,'Monte Carlo_WA Complance Price'!$B107+1,FALSE))</f>
        <v>112.89757853003228</v>
      </c>
      <c r="W107" s="21">
        <f ca="1">IF(W$6&lt;$C107,0,VLOOKUP(W$6,'MonteCarlo Policy Paths'!$A$2:$I$31,'Monte Carlo_WA Complance Price'!$B107+1,FALSE))</f>
        <v>115.91943874780665</v>
      </c>
      <c r="X107" s="21">
        <f ca="1">IF(X$6&lt;$C107,0,VLOOKUP(X$6,'MonteCarlo Policy Paths'!$A$2:$I$31,'Monte Carlo_WA Complance Price'!$B107+1,FALSE))</f>
        <v>119.06733931122673</v>
      </c>
      <c r="Y107" s="21">
        <f ca="1">IF(Y$6&lt;$C107,0,VLOOKUP(Y$6,'MonteCarlo Policy Paths'!$A$2:$I$31,'Monte Carlo_WA Complance Price'!$B107+1,FALSE))</f>
        <v>122.25496395468721</v>
      </c>
      <c r="Z107" s="21">
        <f ca="1">IF(Z$6&lt;$C107,0,VLOOKUP(Z$6,'MonteCarlo Policy Paths'!$A$2:$I$31,'Monte Carlo_WA Complance Price'!$B107+1,FALSE))</f>
        <v>125.4992630232488</v>
      </c>
      <c r="AA107" s="21">
        <f ca="1">IF(AA$6&lt;$C107,0,VLOOKUP(AA$6,'MonteCarlo Policy Paths'!$A$2:$I$31,'Monte Carlo_WA Complance Price'!$B107+1,FALSE))</f>
        <v>128.82380079097237</v>
      </c>
      <c r="AB107" s="21">
        <f ca="1">IF(AB$6&lt;$C107,0,VLOOKUP(AB$6,'MonteCarlo Policy Paths'!$A$2:$I$31,'Monte Carlo_WA Complance Price'!$B107+1,FALSE))</f>
        <v>132.24028719953677</v>
      </c>
      <c r="AC107" s="21">
        <f ca="1">IF(AC$6&lt;$C107,0,VLOOKUP(AC$6,'MonteCarlo Policy Paths'!$A$2:$I$31,'Monte Carlo_WA Complance Price'!$B107+1,FALSE))</f>
        <v>135.74155640209787</v>
      </c>
      <c r="AD107" s="21">
        <f ca="1">IF(AD$6&lt;$C107,0,VLOOKUP(AD$6,'MonteCarlo Policy Paths'!$A$2:$I$31,'Monte Carlo_WA Complance Price'!$B107+1,FALSE))</f>
        <v>139.32654413598658</v>
      </c>
      <c r="AE107" s="21">
        <f ca="1">IF(AE$6&lt;$C107,0,VLOOKUP(AE$6,'MonteCarlo Policy Paths'!$A$2:$I$31,'Monte Carlo_WA Complance Price'!$B107+1,FALSE))</f>
        <v>142.9856742986068</v>
      </c>
      <c r="AF107" s="21">
        <f ca="1">IF(AF$6&lt;$C107,0,VLOOKUP(AF$6,'MonteCarlo Policy Paths'!$A$2:$I$31,'Monte Carlo_WA Complance Price'!$B107+1,FALSE))</f>
        <v>146.72361540812219</v>
      </c>
      <c r="AG107" s="22">
        <f ca="1">IF(AG$6&lt;$C107,0,VLOOKUP(AG$6,'MonteCarlo Policy Paths'!$A$2:$I$31,'Monte Carlo_WA Complance Price'!$B107+1,FALSE))</f>
        <v>150.52284977717397</v>
      </c>
      <c r="AI107" s="20">
        <f ca="1">E107*VLOOKUP(AI$6,'Greenhouse Gas Costs Avoided'!$A$2:$I$32,9,FALSE)</f>
        <v>0</v>
      </c>
      <c r="AJ107" s="21">
        <f ca="1">F107*VLOOKUP(AJ$6,'Greenhouse Gas Costs Avoided'!$A$2:$I$32,9,FALSE)</f>
        <v>5.2166744805659615</v>
      </c>
      <c r="AK107" s="21">
        <f ca="1">G107*VLOOKUP(AK$6,'Greenhouse Gas Costs Avoided'!$A$2:$I$32,9,FALSE)</f>
        <v>5.3216023247413169</v>
      </c>
      <c r="AL107" s="21">
        <f ca="1">H107*VLOOKUP(AL$6,'Greenhouse Gas Costs Avoided'!$A$2:$I$32,9,FALSE)</f>
        <v>5.4265301689166732</v>
      </c>
      <c r="AM107" s="21">
        <f ca="1">I107*VLOOKUP(AM$6,'Greenhouse Gas Costs Avoided'!$A$2:$I$32,9,FALSE)</f>
        <v>5.5063320831654474</v>
      </c>
      <c r="AN107" s="21">
        <f ca="1">J107*VLOOKUP(AN$6,'Greenhouse Gas Costs Avoided'!$A$2:$I$32,9,FALSE)</f>
        <v>5.5861339974142208</v>
      </c>
      <c r="AO107" s="21">
        <f ca="1">K107*VLOOKUP(AO$6,'Greenhouse Gas Costs Avoided'!$A$2:$I$32,9,FALSE)</f>
        <v>5.665935911662995</v>
      </c>
      <c r="AP107" s="21">
        <f ca="1">L107*VLOOKUP(AP$6,'Greenhouse Gas Costs Avoided'!$A$2:$I$32,9,FALSE)</f>
        <v>5.7457378259117702</v>
      </c>
      <c r="AQ107" s="21">
        <f ca="1">M107*VLOOKUP(AQ$6,'Greenhouse Gas Costs Avoided'!$A$2:$I$32,9,FALSE)</f>
        <v>5.8255397401605462</v>
      </c>
      <c r="AR107" s="21">
        <f ca="1">N107*VLOOKUP(AR$6,'Greenhouse Gas Costs Avoided'!$A$2:$I$32,9,FALSE)</f>
        <v>5.9053416544093205</v>
      </c>
      <c r="AS107" s="21">
        <f ca="1">O107*VLOOKUP(AS$6,'Greenhouse Gas Costs Avoided'!$A$2:$I$32,9,FALSE)</f>
        <v>5.9851435686580947</v>
      </c>
      <c r="AT107" s="21">
        <f ca="1">P107*VLOOKUP(AT$6,'Greenhouse Gas Costs Avoided'!$A$2:$I$32,9,FALSE)</f>
        <v>6.0649454829068699</v>
      </c>
      <c r="AU107" s="21">
        <f ca="1">Q107*VLOOKUP(AU$6,'Greenhouse Gas Costs Avoided'!$A$2:$I$32,9,FALSE)</f>
        <v>6.1447473971556432</v>
      </c>
      <c r="AV107" s="21">
        <f ca="1">R107*VLOOKUP(AV$6,'Greenhouse Gas Costs Avoided'!$A$2:$I$32,9,FALSE)</f>
        <v>6.4296194808152167</v>
      </c>
      <c r="AW107" s="21">
        <f ca="1">S107*VLOOKUP(AW$6,'Greenhouse Gas Costs Avoided'!$A$2:$I$32,9,FALSE)</f>
        <v>6.6023323538917609</v>
      </c>
      <c r="AX107" s="21">
        <f ca="1">T107*VLOOKUP(AX$6,'Greenhouse Gas Costs Avoided'!$A$2:$I$32,9,FALSE)</f>
        <v>6.7808920331878957</v>
      </c>
      <c r="AY107" s="21">
        <f ca="1">U107*VLOOKUP(AY$6,'Greenhouse Gas Costs Avoided'!$A$2:$I$32,9,FALSE)</f>
        <v>6.9638980729572149</v>
      </c>
      <c r="AZ107" s="21">
        <f ca="1">V107*VLOOKUP(AZ$6,'Greenhouse Gas Costs Avoided'!$A$2:$I$32,9,FALSE)</f>
        <v>7.1520913053717949</v>
      </c>
      <c r="BA107" s="21">
        <f ca="1">W107*VLOOKUP(BA$6,'Greenhouse Gas Costs Avoided'!$A$2:$I$32,9,FALSE)</f>
        <v>7.3435269452765404</v>
      </c>
      <c r="BB107" s="21">
        <f ca="1">X107*VLOOKUP(BB$6,'Greenhouse Gas Costs Avoided'!$A$2:$I$32,9,FALSE)</f>
        <v>7.5429472742415475</v>
      </c>
      <c r="BC107" s="21">
        <f ca="1">Y107*VLOOKUP(BC$6,'Greenhouse Gas Costs Avoided'!$A$2:$I$32,9,FALSE)</f>
        <v>7.744884134129272</v>
      </c>
      <c r="BD107" s="21">
        <f ca="1">Z107*VLOOKUP(BD$6,'Greenhouse Gas Costs Avoided'!$A$2:$I$32,9,FALSE)</f>
        <v>7.950411333759269</v>
      </c>
      <c r="BE107" s="21">
        <f ca="1">AA107*VLOOKUP(BE$6,'Greenhouse Gas Costs Avoided'!$A$2:$I$32,9,FALSE)</f>
        <v>8.161021676093501</v>
      </c>
      <c r="BF107" s="21">
        <f ca="1">AB107*VLOOKUP(BF$6,'Greenhouse Gas Costs Avoided'!$A$2:$I$32,9,FALSE)</f>
        <v>8.3774569890184303</v>
      </c>
      <c r="BG107" s="21">
        <f ca="1">AC107*VLOOKUP(BG$6,'Greenhouse Gas Costs Avoided'!$A$2:$I$32,9,FALSE)</f>
        <v>8.5992633142510115</v>
      </c>
      <c r="BH107" s="21">
        <f ca="1">AD107*VLOOKUP(BH$6,'Greenhouse Gas Costs Avoided'!$A$2:$I$32,9,FALSE)</f>
        <v>8.8263732304711304</v>
      </c>
      <c r="BI107" s="21">
        <f ca="1">AE107*VLOOKUP(BI$6,'Greenhouse Gas Costs Avoided'!$A$2:$I$32,9,FALSE)</f>
        <v>9.05818008905967</v>
      </c>
      <c r="BJ107" s="21">
        <f ca="1">AF107*VLOOKUP(BJ$6,'Greenhouse Gas Costs Avoided'!$A$2:$I$32,9,FALSE)</f>
        <v>9.2949796418706736</v>
      </c>
      <c r="BK107" s="22">
        <f ca="1">AG107*VLOOKUP(BK$6,'Greenhouse Gas Costs Avoided'!$A$2:$I$32,9,FALSE)</f>
        <v>9.5356621388007277</v>
      </c>
    </row>
    <row r="108" spans="1:63" x14ac:dyDescent="0.35">
      <c r="A108" s="11">
        <v>102</v>
      </c>
      <c r="B108" s="12">
        <f t="shared" ca="1" si="2"/>
        <v>2</v>
      </c>
      <c r="C108" s="13">
        <f t="shared" ca="1" si="3"/>
        <v>2023</v>
      </c>
      <c r="E108" s="20">
        <f ca="1">IF(E$6&lt;$C108,0,VLOOKUP(E$6,'MonteCarlo Policy Paths'!$A$2:$I$31,'Monte Carlo_WA Complance Price'!$B108+1,FALSE))</f>
        <v>0</v>
      </c>
      <c r="F108" s="21">
        <f ca="1">IF(F$6&lt;$C108,0,VLOOKUP(F$6,'MonteCarlo Policy Paths'!$A$2:$I$31,'Monte Carlo_WA Complance Price'!$B108+1,FALSE))</f>
        <v>82.346532180449415</v>
      </c>
      <c r="G108" s="21">
        <f ca="1">IF(G$6&lt;$C108,0,VLOOKUP(G$6,'MonteCarlo Policy Paths'!$A$2:$I$31,'Monte Carlo_WA Complance Price'!$B108+1,FALSE))</f>
        <v>84.002844861871253</v>
      </c>
      <c r="H108" s="21">
        <f ca="1">IF(H$6&lt;$C108,0,VLOOKUP(H$6,'MonteCarlo Policy Paths'!$A$2:$I$31,'Monte Carlo_WA Complance Price'!$B108+1,FALSE))</f>
        <v>85.659157543293105</v>
      </c>
      <c r="I108" s="21">
        <f ca="1">IF(I$6&lt;$C108,0,VLOOKUP(I$6,'MonteCarlo Policy Paths'!$A$2:$I$31,'Monte Carlo_WA Complance Price'!$B108+1,FALSE))</f>
        <v>86.918851036576825</v>
      </c>
      <c r="J108" s="21">
        <f ca="1">IF(J$6&lt;$C108,0,VLOOKUP(J$6,'MonteCarlo Policy Paths'!$A$2:$I$31,'Monte Carlo_WA Complance Price'!$B108+1,FALSE))</f>
        <v>88.178544529860531</v>
      </c>
      <c r="K108" s="21">
        <f ca="1">IF(K$6&lt;$C108,0,VLOOKUP(K$6,'MonteCarlo Policy Paths'!$A$2:$I$31,'Monte Carlo_WA Complance Price'!$B108+1,FALSE))</f>
        <v>89.438238023144251</v>
      </c>
      <c r="L108" s="21">
        <f ca="1">IF(L$6&lt;$C108,0,VLOOKUP(L$6,'MonteCarlo Policy Paths'!$A$2:$I$31,'Monte Carlo_WA Complance Price'!$B108+1,FALSE))</f>
        <v>90.697931516427971</v>
      </c>
      <c r="M108" s="21">
        <f ca="1">IF(M$6&lt;$C108,0,VLOOKUP(M$6,'MonteCarlo Policy Paths'!$A$2:$I$31,'Monte Carlo_WA Complance Price'!$B108+1,FALSE))</f>
        <v>91.95762500971172</v>
      </c>
      <c r="N108" s="21">
        <f ca="1">IF(N$6&lt;$C108,0,VLOOKUP(N$6,'MonteCarlo Policy Paths'!$A$2:$I$31,'Monte Carlo_WA Complance Price'!$B108+1,FALSE))</f>
        <v>93.21731850299544</v>
      </c>
      <c r="O108" s="21">
        <f ca="1">IF(O$6&lt;$C108,0,VLOOKUP(O$6,'MonteCarlo Policy Paths'!$A$2:$I$31,'Monte Carlo_WA Complance Price'!$B108+1,FALSE))</f>
        <v>94.47701199627916</v>
      </c>
      <c r="P108" s="21">
        <f ca="1">IF(P$6&lt;$C108,0,VLOOKUP(P$6,'MonteCarlo Policy Paths'!$A$2:$I$31,'Monte Carlo_WA Complance Price'!$B108+1,FALSE))</f>
        <v>95.73670548956288</v>
      </c>
      <c r="Q108" s="21">
        <f ca="1">IF(Q$6&lt;$C108,0,VLOOKUP(Q$6,'MonteCarlo Policy Paths'!$A$2:$I$31,'Monte Carlo_WA Complance Price'!$B108+1,FALSE))</f>
        <v>96.996398982846586</v>
      </c>
      <c r="R108" s="21">
        <f ca="1">IF(R$6&lt;$C108,0,VLOOKUP(R$6,'MonteCarlo Policy Paths'!$A$2:$I$31,'Monte Carlo_WA Complance Price'!$B108+1,FALSE))</f>
        <v>98.25609247613032</v>
      </c>
      <c r="S108" s="21">
        <f ca="1">IF(S$6&lt;$C108,0,VLOOKUP(S$6,'MonteCarlo Policy Paths'!$A$2:$I$31,'Monte Carlo_WA Complance Price'!$B108+1,FALSE))</f>
        <v>99.65157958594628</v>
      </c>
      <c r="T108" s="21">
        <f ca="1">IF(T$6&lt;$C108,0,VLOOKUP(T$6,'MonteCarlo Policy Paths'!$A$2:$I$31,'Monte Carlo_WA Complance Price'!$B108+1,FALSE))</f>
        <v>101.04706669576224</v>
      </c>
      <c r="U108" s="21">
        <f ca="1">IF(U$6&lt;$C108,0,VLOOKUP(U$6,'MonteCarlo Policy Paths'!$A$2:$I$31,'Monte Carlo_WA Complance Price'!$B108+1,FALSE))</f>
        <v>102.4425538055782</v>
      </c>
      <c r="V108" s="21">
        <f ca="1">IF(V$6&lt;$C108,0,VLOOKUP(V$6,'MonteCarlo Policy Paths'!$A$2:$I$31,'Monte Carlo_WA Complance Price'!$B108+1,FALSE))</f>
        <v>103.83804091539416</v>
      </c>
      <c r="W108" s="21">
        <f ca="1">IF(W$6&lt;$C108,0,VLOOKUP(W$6,'MonteCarlo Policy Paths'!$A$2:$I$31,'Monte Carlo_WA Complance Price'!$B108+1,FALSE))</f>
        <v>105.23352802521011</v>
      </c>
      <c r="X108" s="21">
        <f ca="1">IF(X$6&lt;$C108,0,VLOOKUP(X$6,'MonteCarlo Policy Paths'!$A$2:$I$31,'Monte Carlo_WA Complance Price'!$B108+1,FALSE))</f>
        <v>106.47156953138905</v>
      </c>
      <c r="Y108" s="21">
        <f ca="1">IF(Y$6&lt;$C108,0,VLOOKUP(Y$6,'MonteCarlo Policy Paths'!$A$2:$I$31,'Monte Carlo_WA Complance Price'!$B108+1,FALSE))</f>
        <v>107.709611037568</v>
      </c>
      <c r="Z108" s="21">
        <f ca="1">IF(Z$6&lt;$C108,0,VLOOKUP(Z$6,'MonteCarlo Policy Paths'!$A$2:$I$31,'Monte Carlo_WA Complance Price'!$B108+1,FALSE))</f>
        <v>108.94765254374694</v>
      </c>
      <c r="AA108" s="21">
        <f ca="1">IF(AA$6&lt;$C108,0,VLOOKUP(AA$6,'MonteCarlo Policy Paths'!$A$2:$I$31,'Monte Carlo_WA Complance Price'!$B108+1,FALSE))</f>
        <v>110.18569404992589</v>
      </c>
      <c r="AB108" s="21">
        <f ca="1">IF(AB$6&lt;$C108,0,VLOOKUP(AB$6,'MonteCarlo Policy Paths'!$A$2:$I$31,'Monte Carlo_WA Complance Price'!$B108+1,FALSE))</f>
        <v>111.42373555610482</v>
      </c>
      <c r="AC108" s="21">
        <f ca="1">IF(AC$6&lt;$C108,0,VLOOKUP(AC$6,'MonteCarlo Policy Paths'!$A$2:$I$31,'Monte Carlo_WA Complance Price'!$B108+1,FALSE))</f>
        <v>112.86811731331359</v>
      </c>
      <c r="AD108" s="21">
        <f ca="1">IF(AD$6&lt;$C108,0,VLOOKUP(AD$6,'MonteCarlo Policy Paths'!$A$2:$I$31,'Monte Carlo_WA Complance Price'!$B108+1,FALSE))</f>
        <v>114.31249907052236</v>
      </c>
      <c r="AE108" s="21">
        <f ca="1">IF(AE$6&lt;$C108,0,VLOOKUP(AE$6,'MonteCarlo Policy Paths'!$A$2:$I$31,'Monte Carlo_WA Complance Price'!$B108+1,FALSE))</f>
        <v>115.75688082773114</v>
      </c>
      <c r="AF108" s="21">
        <f ca="1">IF(AF$6&lt;$C108,0,VLOOKUP(AF$6,'MonteCarlo Policy Paths'!$A$2:$I$31,'Monte Carlo_WA Complance Price'!$B108+1,FALSE))</f>
        <v>117.20126258493991</v>
      </c>
      <c r="AG108" s="22">
        <f ca="1">IF(AG$6&lt;$C108,0,VLOOKUP(AG$6,'MonteCarlo Policy Paths'!$A$2:$I$31,'Monte Carlo_WA Complance Price'!$B108+1,FALSE))</f>
        <v>120.41827982173916</v>
      </c>
      <c r="AI108" s="20">
        <f ca="1">E108*VLOOKUP(AI$6,'Greenhouse Gas Costs Avoided'!$A$2:$I$32,9,FALSE)</f>
        <v>0</v>
      </c>
      <c r="AJ108" s="21">
        <f ca="1">F108*VLOOKUP(AJ$6,'Greenhouse Gas Costs Avoided'!$A$2:$I$32,9,FALSE)</f>
        <v>5.2166744805659615</v>
      </c>
      <c r="AK108" s="21">
        <f ca="1">G108*VLOOKUP(AK$6,'Greenhouse Gas Costs Avoided'!$A$2:$I$32,9,FALSE)</f>
        <v>5.3216023247413169</v>
      </c>
      <c r="AL108" s="21">
        <f ca="1">H108*VLOOKUP(AL$6,'Greenhouse Gas Costs Avoided'!$A$2:$I$32,9,FALSE)</f>
        <v>5.4265301689166732</v>
      </c>
      <c r="AM108" s="21">
        <f ca="1">I108*VLOOKUP(AM$6,'Greenhouse Gas Costs Avoided'!$A$2:$I$32,9,FALSE)</f>
        <v>5.5063320831654474</v>
      </c>
      <c r="AN108" s="21">
        <f ca="1">J108*VLOOKUP(AN$6,'Greenhouse Gas Costs Avoided'!$A$2:$I$32,9,FALSE)</f>
        <v>5.5861339974142208</v>
      </c>
      <c r="AO108" s="21">
        <f ca="1">K108*VLOOKUP(AO$6,'Greenhouse Gas Costs Avoided'!$A$2:$I$32,9,FALSE)</f>
        <v>5.665935911662995</v>
      </c>
      <c r="AP108" s="21">
        <f ca="1">L108*VLOOKUP(AP$6,'Greenhouse Gas Costs Avoided'!$A$2:$I$32,9,FALSE)</f>
        <v>5.7457378259117702</v>
      </c>
      <c r="AQ108" s="21">
        <f ca="1">M108*VLOOKUP(AQ$6,'Greenhouse Gas Costs Avoided'!$A$2:$I$32,9,FALSE)</f>
        <v>5.8255397401605462</v>
      </c>
      <c r="AR108" s="21">
        <f ca="1">N108*VLOOKUP(AR$6,'Greenhouse Gas Costs Avoided'!$A$2:$I$32,9,FALSE)</f>
        <v>5.9053416544093205</v>
      </c>
      <c r="AS108" s="21">
        <f ca="1">O108*VLOOKUP(AS$6,'Greenhouse Gas Costs Avoided'!$A$2:$I$32,9,FALSE)</f>
        <v>5.9851435686580947</v>
      </c>
      <c r="AT108" s="21">
        <f ca="1">P108*VLOOKUP(AT$6,'Greenhouse Gas Costs Avoided'!$A$2:$I$32,9,FALSE)</f>
        <v>6.0649454829068699</v>
      </c>
      <c r="AU108" s="21">
        <f ca="1">Q108*VLOOKUP(AU$6,'Greenhouse Gas Costs Avoided'!$A$2:$I$32,9,FALSE)</f>
        <v>6.1447473971556432</v>
      </c>
      <c r="AV108" s="21">
        <f ca="1">R108*VLOOKUP(AV$6,'Greenhouse Gas Costs Avoided'!$A$2:$I$32,9,FALSE)</f>
        <v>6.2245493114044184</v>
      </c>
      <c r="AW108" s="21">
        <f ca="1">S108*VLOOKUP(AW$6,'Greenhouse Gas Costs Avoided'!$A$2:$I$32,9,FALSE)</f>
        <v>6.312953786990386</v>
      </c>
      <c r="AX108" s="21">
        <f ca="1">T108*VLOOKUP(AX$6,'Greenhouse Gas Costs Avoided'!$A$2:$I$32,9,FALSE)</f>
        <v>6.4013582625763545</v>
      </c>
      <c r="AY108" s="21">
        <f ca="1">U108*VLOOKUP(AY$6,'Greenhouse Gas Costs Avoided'!$A$2:$I$32,9,FALSE)</f>
        <v>6.4897627381623222</v>
      </c>
      <c r="AZ108" s="21">
        <f ca="1">V108*VLOOKUP(AZ$6,'Greenhouse Gas Costs Avoided'!$A$2:$I$32,9,FALSE)</f>
        <v>6.5781672137482907</v>
      </c>
      <c r="BA108" s="21">
        <f ca="1">W108*VLOOKUP(BA$6,'Greenhouse Gas Costs Avoided'!$A$2:$I$32,9,FALSE)</f>
        <v>6.6665716893342575</v>
      </c>
      <c r="BB108" s="21">
        <f ca="1">X108*VLOOKUP(BB$6,'Greenhouse Gas Costs Avoided'!$A$2:$I$32,9,FALSE)</f>
        <v>6.7450019445028957</v>
      </c>
      <c r="BC108" s="21">
        <f ca="1">Y108*VLOOKUP(BC$6,'Greenhouse Gas Costs Avoided'!$A$2:$I$32,9,FALSE)</f>
        <v>6.8234321996715348</v>
      </c>
      <c r="BD108" s="21">
        <f ca="1">Z108*VLOOKUP(BD$6,'Greenhouse Gas Costs Avoided'!$A$2:$I$32,9,FALSE)</f>
        <v>6.901862454840173</v>
      </c>
      <c r="BE108" s="21">
        <f ca="1">AA108*VLOOKUP(BE$6,'Greenhouse Gas Costs Avoided'!$A$2:$I$32,9,FALSE)</f>
        <v>6.9802927100088112</v>
      </c>
      <c r="BF108" s="21">
        <f ca="1">AB108*VLOOKUP(BF$6,'Greenhouse Gas Costs Avoided'!$A$2:$I$32,9,FALSE)</f>
        <v>7.0587229651774486</v>
      </c>
      <c r="BG108" s="21">
        <f ca="1">AC108*VLOOKUP(BG$6,'Greenhouse Gas Costs Avoided'!$A$2:$I$32,9,FALSE)</f>
        <v>7.1502249295408609</v>
      </c>
      <c r="BH108" s="21">
        <f ca="1">AD108*VLOOKUP(BH$6,'Greenhouse Gas Costs Avoided'!$A$2:$I$32,9,FALSE)</f>
        <v>7.2417268939042723</v>
      </c>
      <c r="BI108" s="21">
        <f ca="1">AE108*VLOOKUP(BI$6,'Greenhouse Gas Costs Avoided'!$A$2:$I$32,9,FALSE)</f>
        <v>7.3332288582676846</v>
      </c>
      <c r="BJ108" s="21">
        <f ca="1">AF108*VLOOKUP(BJ$6,'Greenhouse Gas Costs Avoided'!$A$2:$I$32,9,FALSE)</f>
        <v>7.424730822631096</v>
      </c>
      <c r="BK108" s="22">
        <f ca="1">AG108*VLOOKUP(BK$6,'Greenhouse Gas Costs Avoided'!$A$2:$I$32,9,FALSE)</f>
        <v>7.6285297110405814</v>
      </c>
    </row>
    <row r="109" spans="1:63" x14ac:dyDescent="0.35">
      <c r="A109" s="11">
        <v>103</v>
      </c>
      <c r="B109" s="12">
        <f t="shared" ca="1" si="2"/>
        <v>3</v>
      </c>
      <c r="C109" s="13">
        <f t="shared" ca="1" si="3"/>
        <v>2023</v>
      </c>
      <c r="E109" s="20">
        <f ca="1">IF(E$6&lt;$C109,0,VLOOKUP(E$6,'MonteCarlo Policy Paths'!$A$2:$I$31,'Monte Carlo_WA Complance Price'!$B109+1,FALSE))</f>
        <v>0</v>
      </c>
      <c r="F109" s="21">
        <f ca="1">IF(F$6&lt;$C109,0,VLOOKUP(F$6,'MonteCarlo Policy Paths'!$A$2:$I$31,'Monte Carlo_WA Complance Price'!$B109+1,FALSE))</f>
        <v>82.346532180449415</v>
      </c>
      <c r="G109" s="21">
        <f ca="1">IF(G$6&lt;$C109,0,VLOOKUP(G$6,'MonteCarlo Policy Paths'!$A$2:$I$31,'Monte Carlo_WA Complance Price'!$B109+1,FALSE))</f>
        <v>84.002844861871253</v>
      </c>
      <c r="H109" s="21">
        <f ca="1">IF(H$6&lt;$C109,0,VLOOKUP(H$6,'MonteCarlo Policy Paths'!$A$2:$I$31,'Monte Carlo_WA Complance Price'!$B109+1,FALSE))</f>
        <v>85.659157543293105</v>
      </c>
      <c r="I109" s="21">
        <f ca="1">IF(I$6&lt;$C109,0,VLOOKUP(I$6,'MonteCarlo Policy Paths'!$A$2:$I$31,'Monte Carlo_WA Complance Price'!$B109+1,FALSE))</f>
        <v>86.918851036576825</v>
      </c>
      <c r="J109" s="21">
        <f ca="1">IF(J$6&lt;$C109,0,VLOOKUP(J$6,'MonteCarlo Policy Paths'!$A$2:$I$31,'Monte Carlo_WA Complance Price'!$B109+1,FALSE))</f>
        <v>88.178544529860531</v>
      </c>
      <c r="K109" s="21">
        <f ca="1">IF(K$6&lt;$C109,0,VLOOKUP(K$6,'MonteCarlo Policy Paths'!$A$2:$I$31,'Monte Carlo_WA Complance Price'!$B109+1,FALSE))</f>
        <v>89.438238023144251</v>
      </c>
      <c r="L109" s="21">
        <f ca="1">IF(L$6&lt;$C109,0,VLOOKUP(L$6,'MonteCarlo Policy Paths'!$A$2:$I$31,'Monte Carlo_WA Complance Price'!$B109+1,FALSE))</f>
        <v>90.697931516427971</v>
      </c>
      <c r="M109" s="21">
        <f ca="1">IF(M$6&lt;$C109,0,VLOOKUP(M$6,'MonteCarlo Policy Paths'!$A$2:$I$31,'Monte Carlo_WA Complance Price'!$B109+1,FALSE))</f>
        <v>91.95762500971172</v>
      </c>
      <c r="N109" s="21">
        <f ca="1">IF(N$6&lt;$C109,0,VLOOKUP(N$6,'MonteCarlo Policy Paths'!$A$2:$I$31,'Monte Carlo_WA Complance Price'!$B109+1,FALSE))</f>
        <v>93.21731850299544</v>
      </c>
      <c r="O109" s="21">
        <f ca="1">IF(O$6&lt;$C109,0,VLOOKUP(O$6,'MonteCarlo Policy Paths'!$A$2:$I$31,'Monte Carlo_WA Complance Price'!$B109+1,FALSE))</f>
        <v>94.47701199627916</v>
      </c>
      <c r="P109" s="21">
        <f ca="1">IF(P$6&lt;$C109,0,VLOOKUP(P$6,'MonteCarlo Policy Paths'!$A$2:$I$31,'Monte Carlo_WA Complance Price'!$B109+1,FALSE))</f>
        <v>95.73670548956288</v>
      </c>
      <c r="Q109" s="21">
        <f ca="1">IF(Q$6&lt;$C109,0,VLOOKUP(Q$6,'MonteCarlo Policy Paths'!$A$2:$I$31,'Monte Carlo_WA Complance Price'!$B109+1,FALSE))</f>
        <v>96.996398982846586</v>
      </c>
      <c r="R109" s="21">
        <f ca="1">IF(R$6&lt;$C109,0,VLOOKUP(R$6,'MonteCarlo Policy Paths'!$A$2:$I$31,'Monte Carlo_WA Complance Price'!$B109+1,FALSE))</f>
        <v>101.49317720655506</v>
      </c>
      <c r="S109" s="21">
        <f ca="1">IF(S$6&lt;$C109,0,VLOOKUP(S$6,'MonteCarlo Policy Paths'!$A$2:$I$31,'Monte Carlo_WA Complance Price'!$B109+1,FALSE))</f>
        <v>104.21949379267882</v>
      </c>
      <c r="T109" s="21">
        <f ca="1">IF(T$6&lt;$C109,0,VLOOKUP(T$6,'MonteCarlo Policy Paths'!$A$2:$I$31,'Monte Carlo_WA Complance Price'!$B109+1,FALSE))</f>
        <v>107.03810370059369</v>
      </c>
      <c r="U109" s="21">
        <f ca="1">IF(U$6&lt;$C109,0,VLOOKUP(U$6,'MonteCarlo Policy Paths'!$A$2:$I$31,'Monte Carlo_WA Complance Price'!$B109+1,FALSE))</f>
        <v>109.92690053835344</v>
      </c>
      <c r="V109" s="21">
        <f ca="1">IF(V$6&lt;$C109,0,VLOOKUP(V$6,'MonteCarlo Policy Paths'!$A$2:$I$31,'Monte Carlo_WA Complance Price'!$B109+1,FALSE))</f>
        <v>112.89757853003228</v>
      </c>
      <c r="W109" s="21">
        <f ca="1">IF(W$6&lt;$C109,0,VLOOKUP(W$6,'MonteCarlo Policy Paths'!$A$2:$I$31,'Monte Carlo_WA Complance Price'!$B109+1,FALSE))</f>
        <v>115.91943874780665</v>
      </c>
      <c r="X109" s="21">
        <f ca="1">IF(X$6&lt;$C109,0,VLOOKUP(X$6,'MonteCarlo Policy Paths'!$A$2:$I$31,'Monte Carlo_WA Complance Price'!$B109+1,FALSE))</f>
        <v>119.06733931122673</v>
      </c>
      <c r="Y109" s="21">
        <f ca="1">IF(Y$6&lt;$C109,0,VLOOKUP(Y$6,'MonteCarlo Policy Paths'!$A$2:$I$31,'Monte Carlo_WA Complance Price'!$B109+1,FALSE))</f>
        <v>122.25496395468721</v>
      </c>
      <c r="Z109" s="21">
        <f ca="1">IF(Z$6&lt;$C109,0,VLOOKUP(Z$6,'MonteCarlo Policy Paths'!$A$2:$I$31,'Monte Carlo_WA Complance Price'!$B109+1,FALSE))</f>
        <v>125.4992630232488</v>
      </c>
      <c r="AA109" s="21">
        <f ca="1">IF(AA$6&lt;$C109,0,VLOOKUP(AA$6,'MonteCarlo Policy Paths'!$A$2:$I$31,'Monte Carlo_WA Complance Price'!$B109+1,FALSE))</f>
        <v>128.82380079097237</v>
      </c>
      <c r="AB109" s="21">
        <f ca="1">IF(AB$6&lt;$C109,0,VLOOKUP(AB$6,'MonteCarlo Policy Paths'!$A$2:$I$31,'Monte Carlo_WA Complance Price'!$B109+1,FALSE))</f>
        <v>132.24028719953677</v>
      </c>
      <c r="AC109" s="21">
        <f ca="1">IF(AC$6&lt;$C109,0,VLOOKUP(AC$6,'MonteCarlo Policy Paths'!$A$2:$I$31,'Monte Carlo_WA Complance Price'!$B109+1,FALSE))</f>
        <v>135.74155640209787</v>
      </c>
      <c r="AD109" s="21">
        <f ca="1">IF(AD$6&lt;$C109,0,VLOOKUP(AD$6,'MonteCarlo Policy Paths'!$A$2:$I$31,'Monte Carlo_WA Complance Price'!$B109+1,FALSE))</f>
        <v>139.32654413598658</v>
      </c>
      <c r="AE109" s="21">
        <f ca="1">IF(AE$6&lt;$C109,0,VLOOKUP(AE$6,'MonteCarlo Policy Paths'!$A$2:$I$31,'Monte Carlo_WA Complance Price'!$B109+1,FALSE))</f>
        <v>142.9856742986068</v>
      </c>
      <c r="AF109" s="21">
        <f ca="1">IF(AF$6&lt;$C109,0,VLOOKUP(AF$6,'MonteCarlo Policy Paths'!$A$2:$I$31,'Monte Carlo_WA Complance Price'!$B109+1,FALSE))</f>
        <v>146.72361540812219</v>
      </c>
      <c r="AG109" s="22">
        <f ca="1">IF(AG$6&lt;$C109,0,VLOOKUP(AG$6,'MonteCarlo Policy Paths'!$A$2:$I$31,'Monte Carlo_WA Complance Price'!$B109+1,FALSE))</f>
        <v>150.52284977717397</v>
      </c>
      <c r="AI109" s="20">
        <f ca="1">E109*VLOOKUP(AI$6,'Greenhouse Gas Costs Avoided'!$A$2:$I$32,9,FALSE)</f>
        <v>0</v>
      </c>
      <c r="AJ109" s="21">
        <f ca="1">F109*VLOOKUP(AJ$6,'Greenhouse Gas Costs Avoided'!$A$2:$I$32,9,FALSE)</f>
        <v>5.2166744805659615</v>
      </c>
      <c r="AK109" s="21">
        <f ca="1">G109*VLOOKUP(AK$6,'Greenhouse Gas Costs Avoided'!$A$2:$I$32,9,FALSE)</f>
        <v>5.3216023247413169</v>
      </c>
      <c r="AL109" s="21">
        <f ca="1">H109*VLOOKUP(AL$6,'Greenhouse Gas Costs Avoided'!$A$2:$I$32,9,FALSE)</f>
        <v>5.4265301689166732</v>
      </c>
      <c r="AM109" s="21">
        <f ca="1">I109*VLOOKUP(AM$6,'Greenhouse Gas Costs Avoided'!$A$2:$I$32,9,FALSE)</f>
        <v>5.5063320831654474</v>
      </c>
      <c r="AN109" s="21">
        <f ca="1">J109*VLOOKUP(AN$6,'Greenhouse Gas Costs Avoided'!$A$2:$I$32,9,FALSE)</f>
        <v>5.5861339974142208</v>
      </c>
      <c r="AO109" s="21">
        <f ca="1">K109*VLOOKUP(AO$6,'Greenhouse Gas Costs Avoided'!$A$2:$I$32,9,FALSE)</f>
        <v>5.665935911662995</v>
      </c>
      <c r="AP109" s="21">
        <f ca="1">L109*VLOOKUP(AP$6,'Greenhouse Gas Costs Avoided'!$A$2:$I$32,9,FALSE)</f>
        <v>5.7457378259117702</v>
      </c>
      <c r="AQ109" s="21">
        <f ca="1">M109*VLOOKUP(AQ$6,'Greenhouse Gas Costs Avoided'!$A$2:$I$32,9,FALSE)</f>
        <v>5.8255397401605462</v>
      </c>
      <c r="AR109" s="21">
        <f ca="1">N109*VLOOKUP(AR$6,'Greenhouse Gas Costs Avoided'!$A$2:$I$32,9,FALSE)</f>
        <v>5.9053416544093205</v>
      </c>
      <c r="AS109" s="21">
        <f ca="1">O109*VLOOKUP(AS$6,'Greenhouse Gas Costs Avoided'!$A$2:$I$32,9,FALSE)</f>
        <v>5.9851435686580947</v>
      </c>
      <c r="AT109" s="21">
        <f ca="1">P109*VLOOKUP(AT$6,'Greenhouse Gas Costs Avoided'!$A$2:$I$32,9,FALSE)</f>
        <v>6.0649454829068699</v>
      </c>
      <c r="AU109" s="21">
        <f ca="1">Q109*VLOOKUP(AU$6,'Greenhouse Gas Costs Avoided'!$A$2:$I$32,9,FALSE)</f>
        <v>6.1447473971556432</v>
      </c>
      <c r="AV109" s="21">
        <f ca="1">R109*VLOOKUP(AV$6,'Greenhouse Gas Costs Avoided'!$A$2:$I$32,9,FALSE)</f>
        <v>6.4296194808152167</v>
      </c>
      <c r="AW109" s="21">
        <f ca="1">S109*VLOOKUP(AW$6,'Greenhouse Gas Costs Avoided'!$A$2:$I$32,9,FALSE)</f>
        <v>6.6023323538917609</v>
      </c>
      <c r="AX109" s="21">
        <f ca="1">T109*VLOOKUP(AX$6,'Greenhouse Gas Costs Avoided'!$A$2:$I$32,9,FALSE)</f>
        <v>6.7808920331878957</v>
      </c>
      <c r="AY109" s="21">
        <f ca="1">U109*VLOOKUP(AY$6,'Greenhouse Gas Costs Avoided'!$A$2:$I$32,9,FALSE)</f>
        <v>6.9638980729572149</v>
      </c>
      <c r="AZ109" s="21">
        <f ca="1">V109*VLOOKUP(AZ$6,'Greenhouse Gas Costs Avoided'!$A$2:$I$32,9,FALSE)</f>
        <v>7.1520913053717949</v>
      </c>
      <c r="BA109" s="21">
        <f ca="1">W109*VLOOKUP(BA$6,'Greenhouse Gas Costs Avoided'!$A$2:$I$32,9,FALSE)</f>
        <v>7.3435269452765404</v>
      </c>
      <c r="BB109" s="21">
        <f ca="1">X109*VLOOKUP(BB$6,'Greenhouse Gas Costs Avoided'!$A$2:$I$32,9,FALSE)</f>
        <v>7.5429472742415475</v>
      </c>
      <c r="BC109" s="21">
        <f ca="1">Y109*VLOOKUP(BC$6,'Greenhouse Gas Costs Avoided'!$A$2:$I$32,9,FALSE)</f>
        <v>7.744884134129272</v>
      </c>
      <c r="BD109" s="21">
        <f ca="1">Z109*VLOOKUP(BD$6,'Greenhouse Gas Costs Avoided'!$A$2:$I$32,9,FALSE)</f>
        <v>7.950411333759269</v>
      </c>
      <c r="BE109" s="21">
        <f ca="1">AA109*VLOOKUP(BE$6,'Greenhouse Gas Costs Avoided'!$A$2:$I$32,9,FALSE)</f>
        <v>8.161021676093501</v>
      </c>
      <c r="BF109" s="21">
        <f ca="1">AB109*VLOOKUP(BF$6,'Greenhouse Gas Costs Avoided'!$A$2:$I$32,9,FALSE)</f>
        <v>8.3774569890184303</v>
      </c>
      <c r="BG109" s="21">
        <f ca="1">AC109*VLOOKUP(BG$6,'Greenhouse Gas Costs Avoided'!$A$2:$I$32,9,FALSE)</f>
        <v>8.5992633142510115</v>
      </c>
      <c r="BH109" s="21">
        <f ca="1">AD109*VLOOKUP(BH$6,'Greenhouse Gas Costs Avoided'!$A$2:$I$32,9,FALSE)</f>
        <v>8.8263732304711304</v>
      </c>
      <c r="BI109" s="21">
        <f ca="1">AE109*VLOOKUP(BI$6,'Greenhouse Gas Costs Avoided'!$A$2:$I$32,9,FALSE)</f>
        <v>9.05818008905967</v>
      </c>
      <c r="BJ109" s="21">
        <f ca="1">AF109*VLOOKUP(BJ$6,'Greenhouse Gas Costs Avoided'!$A$2:$I$32,9,FALSE)</f>
        <v>9.2949796418706736</v>
      </c>
      <c r="BK109" s="22">
        <f ca="1">AG109*VLOOKUP(BK$6,'Greenhouse Gas Costs Avoided'!$A$2:$I$32,9,FALSE)</f>
        <v>9.5356621388007277</v>
      </c>
    </row>
    <row r="110" spans="1:63" x14ac:dyDescent="0.35">
      <c r="A110" s="11">
        <v>104</v>
      </c>
      <c r="B110" s="12">
        <f t="shared" ca="1" si="2"/>
        <v>3</v>
      </c>
      <c r="C110" s="13">
        <f t="shared" ca="1" si="3"/>
        <v>2023</v>
      </c>
      <c r="E110" s="20">
        <f ca="1">IF(E$6&lt;$C110,0,VLOOKUP(E$6,'MonteCarlo Policy Paths'!$A$2:$I$31,'Monte Carlo_WA Complance Price'!$B110+1,FALSE))</f>
        <v>0</v>
      </c>
      <c r="F110" s="21">
        <f ca="1">IF(F$6&lt;$C110,0,VLOOKUP(F$6,'MonteCarlo Policy Paths'!$A$2:$I$31,'Monte Carlo_WA Complance Price'!$B110+1,FALSE))</f>
        <v>82.346532180449415</v>
      </c>
      <c r="G110" s="21">
        <f ca="1">IF(G$6&lt;$C110,0,VLOOKUP(G$6,'MonteCarlo Policy Paths'!$A$2:$I$31,'Monte Carlo_WA Complance Price'!$B110+1,FALSE))</f>
        <v>84.002844861871253</v>
      </c>
      <c r="H110" s="21">
        <f ca="1">IF(H$6&lt;$C110,0,VLOOKUP(H$6,'MonteCarlo Policy Paths'!$A$2:$I$31,'Monte Carlo_WA Complance Price'!$B110+1,FALSE))</f>
        <v>85.659157543293105</v>
      </c>
      <c r="I110" s="21">
        <f ca="1">IF(I$6&lt;$C110,0,VLOOKUP(I$6,'MonteCarlo Policy Paths'!$A$2:$I$31,'Monte Carlo_WA Complance Price'!$B110+1,FALSE))</f>
        <v>86.918851036576825</v>
      </c>
      <c r="J110" s="21">
        <f ca="1">IF(J$6&lt;$C110,0,VLOOKUP(J$6,'MonteCarlo Policy Paths'!$A$2:$I$31,'Monte Carlo_WA Complance Price'!$B110+1,FALSE))</f>
        <v>88.178544529860531</v>
      </c>
      <c r="K110" s="21">
        <f ca="1">IF(K$6&lt;$C110,0,VLOOKUP(K$6,'MonteCarlo Policy Paths'!$A$2:$I$31,'Monte Carlo_WA Complance Price'!$B110+1,FALSE))</f>
        <v>89.438238023144251</v>
      </c>
      <c r="L110" s="21">
        <f ca="1">IF(L$6&lt;$C110,0,VLOOKUP(L$6,'MonteCarlo Policy Paths'!$A$2:$I$31,'Monte Carlo_WA Complance Price'!$B110+1,FALSE))</f>
        <v>90.697931516427971</v>
      </c>
      <c r="M110" s="21">
        <f ca="1">IF(M$6&lt;$C110,0,VLOOKUP(M$6,'MonteCarlo Policy Paths'!$A$2:$I$31,'Monte Carlo_WA Complance Price'!$B110+1,FALSE))</f>
        <v>91.95762500971172</v>
      </c>
      <c r="N110" s="21">
        <f ca="1">IF(N$6&lt;$C110,0,VLOOKUP(N$6,'MonteCarlo Policy Paths'!$A$2:$I$31,'Monte Carlo_WA Complance Price'!$B110+1,FALSE))</f>
        <v>93.21731850299544</v>
      </c>
      <c r="O110" s="21">
        <f ca="1">IF(O$6&lt;$C110,0,VLOOKUP(O$6,'MonteCarlo Policy Paths'!$A$2:$I$31,'Monte Carlo_WA Complance Price'!$B110+1,FALSE))</f>
        <v>94.47701199627916</v>
      </c>
      <c r="P110" s="21">
        <f ca="1">IF(P$6&lt;$C110,0,VLOOKUP(P$6,'MonteCarlo Policy Paths'!$A$2:$I$31,'Monte Carlo_WA Complance Price'!$B110+1,FALSE))</f>
        <v>95.73670548956288</v>
      </c>
      <c r="Q110" s="21">
        <f ca="1">IF(Q$6&lt;$C110,0,VLOOKUP(Q$6,'MonteCarlo Policy Paths'!$A$2:$I$31,'Monte Carlo_WA Complance Price'!$B110+1,FALSE))</f>
        <v>96.996398982846586</v>
      </c>
      <c r="R110" s="21">
        <f ca="1">IF(R$6&lt;$C110,0,VLOOKUP(R$6,'MonteCarlo Policy Paths'!$A$2:$I$31,'Monte Carlo_WA Complance Price'!$B110+1,FALSE))</f>
        <v>101.49317720655506</v>
      </c>
      <c r="S110" s="21">
        <f ca="1">IF(S$6&lt;$C110,0,VLOOKUP(S$6,'MonteCarlo Policy Paths'!$A$2:$I$31,'Monte Carlo_WA Complance Price'!$B110+1,FALSE))</f>
        <v>104.21949379267882</v>
      </c>
      <c r="T110" s="21">
        <f ca="1">IF(T$6&lt;$C110,0,VLOOKUP(T$6,'MonteCarlo Policy Paths'!$A$2:$I$31,'Monte Carlo_WA Complance Price'!$B110+1,FALSE))</f>
        <v>107.03810370059369</v>
      </c>
      <c r="U110" s="21">
        <f ca="1">IF(U$6&lt;$C110,0,VLOOKUP(U$6,'MonteCarlo Policy Paths'!$A$2:$I$31,'Monte Carlo_WA Complance Price'!$B110+1,FALSE))</f>
        <v>109.92690053835344</v>
      </c>
      <c r="V110" s="21">
        <f ca="1">IF(V$6&lt;$C110,0,VLOOKUP(V$6,'MonteCarlo Policy Paths'!$A$2:$I$31,'Monte Carlo_WA Complance Price'!$B110+1,FALSE))</f>
        <v>112.89757853003228</v>
      </c>
      <c r="W110" s="21">
        <f ca="1">IF(W$6&lt;$C110,0,VLOOKUP(W$6,'MonteCarlo Policy Paths'!$A$2:$I$31,'Monte Carlo_WA Complance Price'!$B110+1,FALSE))</f>
        <v>115.91943874780665</v>
      </c>
      <c r="X110" s="21">
        <f ca="1">IF(X$6&lt;$C110,0,VLOOKUP(X$6,'MonteCarlo Policy Paths'!$A$2:$I$31,'Monte Carlo_WA Complance Price'!$B110+1,FALSE))</f>
        <v>119.06733931122673</v>
      </c>
      <c r="Y110" s="21">
        <f ca="1">IF(Y$6&lt;$C110,0,VLOOKUP(Y$6,'MonteCarlo Policy Paths'!$A$2:$I$31,'Monte Carlo_WA Complance Price'!$B110+1,FALSE))</f>
        <v>122.25496395468721</v>
      </c>
      <c r="Z110" s="21">
        <f ca="1">IF(Z$6&lt;$C110,0,VLOOKUP(Z$6,'MonteCarlo Policy Paths'!$A$2:$I$31,'Monte Carlo_WA Complance Price'!$B110+1,FALSE))</f>
        <v>125.4992630232488</v>
      </c>
      <c r="AA110" s="21">
        <f ca="1">IF(AA$6&lt;$C110,0,VLOOKUP(AA$6,'MonteCarlo Policy Paths'!$A$2:$I$31,'Monte Carlo_WA Complance Price'!$B110+1,FALSE))</f>
        <v>128.82380079097237</v>
      </c>
      <c r="AB110" s="21">
        <f ca="1">IF(AB$6&lt;$C110,0,VLOOKUP(AB$6,'MonteCarlo Policy Paths'!$A$2:$I$31,'Monte Carlo_WA Complance Price'!$B110+1,FALSE))</f>
        <v>132.24028719953677</v>
      </c>
      <c r="AC110" s="21">
        <f ca="1">IF(AC$6&lt;$C110,0,VLOOKUP(AC$6,'MonteCarlo Policy Paths'!$A$2:$I$31,'Monte Carlo_WA Complance Price'!$B110+1,FALSE))</f>
        <v>135.74155640209787</v>
      </c>
      <c r="AD110" s="21">
        <f ca="1">IF(AD$6&lt;$C110,0,VLOOKUP(AD$6,'MonteCarlo Policy Paths'!$A$2:$I$31,'Monte Carlo_WA Complance Price'!$B110+1,FALSE))</f>
        <v>139.32654413598658</v>
      </c>
      <c r="AE110" s="21">
        <f ca="1">IF(AE$6&lt;$C110,0,VLOOKUP(AE$6,'MonteCarlo Policy Paths'!$A$2:$I$31,'Monte Carlo_WA Complance Price'!$B110+1,FALSE))</f>
        <v>142.9856742986068</v>
      </c>
      <c r="AF110" s="21">
        <f ca="1">IF(AF$6&lt;$C110,0,VLOOKUP(AF$6,'MonteCarlo Policy Paths'!$A$2:$I$31,'Monte Carlo_WA Complance Price'!$B110+1,FALSE))</f>
        <v>146.72361540812219</v>
      </c>
      <c r="AG110" s="22">
        <f ca="1">IF(AG$6&lt;$C110,0,VLOOKUP(AG$6,'MonteCarlo Policy Paths'!$A$2:$I$31,'Monte Carlo_WA Complance Price'!$B110+1,FALSE))</f>
        <v>150.52284977717397</v>
      </c>
      <c r="AI110" s="20">
        <f ca="1">E110*VLOOKUP(AI$6,'Greenhouse Gas Costs Avoided'!$A$2:$I$32,9,FALSE)</f>
        <v>0</v>
      </c>
      <c r="AJ110" s="21">
        <f ca="1">F110*VLOOKUP(AJ$6,'Greenhouse Gas Costs Avoided'!$A$2:$I$32,9,FALSE)</f>
        <v>5.2166744805659615</v>
      </c>
      <c r="AK110" s="21">
        <f ca="1">G110*VLOOKUP(AK$6,'Greenhouse Gas Costs Avoided'!$A$2:$I$32,9,FALSE)</f>
        <v>5.3216023247413169</v>
      </c>
      <c r="AL110" s="21">
        <f ca="1">H110*VLOOKUP(AL$6,'Greenhouse Gas Costs Avoided'!$A$2:$I$32,9,FALSE)</f>
        <v>5.4265301689166732</v>
      </c>
      <c r="AM110" s="21">
        <f ca="1">I110*VLOOKUP(AM$6,'Greenhouse Gas Costs Avoided'!$A$2:$I$32,9,FALSE)</f>
        <v>5.5063320831654474</v>
      </c>
      <c r="AN110" s="21">
        <f ca="1">J110*VLOOKUP(AN$6,'Greenhouse Gas Costs Avoided'!$A$2:$I$32,9,FALSE)</f>
        <v>5.5861339974142208</v>
      </c>
      <c r="AO110" s="21">
        <f ca="1">K110*VLOOKUP(AO$6,'Greenhouse Gas Costs Avoided'!$A$2:$I$32,9,FALSE)</f>
        <v>5.665935911662995</v>
      </c>
      <c r="AP110" s="21">
        <f ca="1">L110*VLOOKUP(AP$6,'Greenhouse Gas Costs Avoided'!$A$2:$I$32,9,FALSE)</f>
        <v>5.7457378259117702</v>
      </c>
      <c r="AQ110" s="21">
        <f ca="1">M110*VLOOKUP(AQ$6,'Greenhouse Gas Costs Avoided'!$A$2:$I$32,9,FALSE)</f>
        <v>5.8255397401605462</v>
      </c>
      <c r="AR110" s="21">
        <f ca="1">N110*VLOOKUP(AR$6,'Greenhouse Gas Costs Avoided'!$A$2:$I$32,9,FALSE)</f>
        <v>5.9053416544093205</v>
      </c>
      <c r="AS110" s="21">
        <f ca="1">O110*VLOOKUP(AS$6,'Greenhouse Gas Costs Avoided'!$A$2:$I$32,9,FALSE)</f>
        <v>5.9851435686580947</v>
      </c>
      <c r="AT110" s="21">
        <f ca="1">P110*VLOOKUP(AT$6,'Greenhouse Gas Costs Avoided'!$A$2:$I$32,9,FALSE)</f>
        <v>6.0649454829068699</v>
      </c>
      <c r="AU110" s="21">
        <f ca="1">Q110*VLOOKUP(AU$6,'Greenhouse Gas Costs Avoided'!$A$2:$I$32,9,FALSE)</f>
        <v>6.1447473971556432</v>
      </c>
      <c r="AV110" s="21">
        <f ca="1">R110*VLOOKUP(AV$6,'Greenhouse Gas Costs Avoided'!$A$2:$I$32,9,FALSE)</f>
        <v>6.4296194808152167</v>
      </c>
      <c r="AW110" s="21">
        <f ca="1">S110*VLOOKUP(AW$6,'Greenhouse Gas Costs Avoided'!$A$2:$I$32,9,FALSE)</f>
        <v>6.6023323538917609</v>
      </c>
      <c r="AX110" s="21">
        <f ca="1">T110*VLOOKUP(AX$6,'Greenhouse Gas Costs Avoided'!$A$2:$I$32,9,FALSE)</f>
        <v>6.7808920331878957</v>
      </c>
      <c r="AY110" s="21">
        <f ca="1">U110*VLOOKUP(AY$6,'Greenhouse Gas Costs Avoided'!$A$2:$I$32,9,FALSE)</f>
        <v>6.9638980729572149</v>
      </c>
      <c r="AZ110" s="21">
        <f ca="1">V110*VLOOKUP(AZ$6,'Greenhouse Gas Costs Avoided'!$A$2:$I$32,9,FALSE)</f>
        <v>7.1520913053717949</v>
      </c>
      <c r="BA110" s="21">
        <f ca="1">W110*VLOOKUP(BA$6,'Greenhouse Gas Costs Avoided'!$A$2:$I$32,9,FALSE)</f>
        <v>7.3435269452765404</v>
      </c>
      <c r="BB110" s="21">
        <f ca="1">X110*VLOOKUP(BB$6,'Greenhouse Gas Costs Avoided'!$A$2:$I$32,9,FALSE)</f>
        <v>7.5429472742415475</v>
      </c>
      <c r="BC110" s="21">
        <f ca="1">Y110*VLOOKUP(BC$6,'Greenhouse Gas Costs Avoided'!$A$2:$I$32,9,FALSE)</f>
        <v>7.744884134129272</v>
      </c>
      <c r="BD110" s="21">
        <f ca="1">Z110*VLOOKUP(BD$6,'Greenhouse Gas Costs Avoided'!$A$2:$I$32,9,FALSE)</f>
        <v>7.950411333759269</v>
      </c>
      <c r="BE110" s="21">
        <f ca="1">AA110*VLOOKUP(BE$6,'Greenhouse Gas Costs Avoided'!$A$2:$I$32,9,FALSE)</f>
        <v>8.161021676093501</v>
      </c>
      <c r="BF110" s="21">
        <f ca="1">AB110*VLOOKUP(BF$6,'Greenhouse Gas Costs Avoided'!$A$2:$I$32,9,FALSE)</f>
        <v>8.3774569890184303</v>
      </c>
      <c r="BG110" s="21">
        <f ca="1">AC110*VLOOKUP(BG$6,'Greenhouse Gas Costs Avoided'!$A$2:$I$32,9,FALSE)</f>
        <v>8.5992633142510115</v>
      </c>
      <c r="BH110" s="21">
        <f ca="1">AD110*VLOOKUP(BH$6,'Greenhouse Gas Costs Avoided'!$A$2:$I$32,9,FALSE)</f>
        <v>8.8263732304711304</v>
      </c>
      <c r="BI110" s="21">
        <f ca="1">AE110*VLOOKUP(BI$6,'Greenhouse Gas Costs Avoided'!$A$2:$I$32,9,FALSE)</f>
        <v>9.05818008905967</v>
      </c>
      <c r="BJ110" s="21">
        <f ca="1">AF110*VLOOKUP(BJ$6,'Greenhouse Gas Costs Avoided'!$A$2:$I$32,9,FALSE)</f>
        <v>9.2949796418706736</v>
      </c>
      <c r="BK110" s="22">
        <f ca="1">AG110*VLOOKUP(BK$6,'Greenhouse Gas Costs Avoided'!$A$2:$I$32,9,FALSE)</f>
        <v>9.5356621388007277</v>
      </c>
    </row>
    <row r="111" spans="1:63" x14ac:dyDescent="0.35">
      <c r="A111" s="11">
        <v>105</v>
      </c>
      <c r="B111" s="12">
        <f t="shared" ca="1" si="2"/>
        <v>1</v>
      </c>
      <c r="C111" s="13">
        <f t="shared" ca="1" si="3"/>
        <v>2023</v>
      </c>
      <c r="E111" s="20">
        <f ca="1">IF(E$6&lt;$C111,0,VLOOKUP(E$6,'MonteCarlo Policy Paths'!$A$2:$I$31,'Monte Carlo_WA Complance Price'!$B111+1,FALSE))</f>
        <v>0</v>
      </c>
      <c r="F111" s="21">
        <f ca="1">IF(F$6&lt;$C111,0,VLOOKUP(F$6,'MonteCarlo Policy Paths'!$A$2:$I$31,'Monte Carlo_WA Complance Price'!$B111+1,FALSE))</f>
        <v>82.346532180449415</v>
      </c>
      <c r="G111" s="21">
        <f ca="1">IF(G$6&lt;$C111,0,VLOOKUP(G$6,'MonteCarlo Policy Paths'!$A$2:$I$31,'Monte Carlo_WA Complance Price'!$B111+1,FALSE))</f>
        <v>84.002844861871253</v>
      </c>
      <c r="H111" s="21">
        <f ca="1">IF(H$6&lt;$C111,0,VLOOKUP(H$6,'MonteCarlo Policy Paths'!$A$2:$I$31,'Monte Carlo_WA Complance Price'!$B111+1,FALSE))</f>
        <v>85.659157543293105</v>
      </c>
      <c r="I111" s="21">
        <f ca="1">IF(I$6&lt;$C111,0,VLOOKUP(I$6,'MonteCarlo Policy Paths'!$A$2:$I$31,'Monte Carlo_WA Complance Price'!$B111+1,FALSE))</f>
        <v>86.918851036576825</v>
      </c>
      <c r="J111" s="21">
        <f ca="1">IF(J$6&lt;$C111,0,VLOOKUP(J$6,'MonteCarlo Policy Paths'!$A$2:$I$31,'Monte Carlo_WA Complance Price'!$B111+1,FALSE))</f>
        <v>88.178544529860531</v>
      </c>
      <c r="K111" s="21">
        <f ca="1">IF(K$6&lt;$C111,0,VLOOKUP(K$6,'MonteCarlo Policy Paths'!$A$2:$I$31,'Monte Carlo_WA Complance Price'!$B111+1,FALSE))</f>
        <v>89.438238023144251</v>
      </c>
      <c r="L111" s="21">
        <f ca="1">IF(L$6&lt;$C111,0,VLOOKUP(L$6,'MonteCarlo Policy Paths'!$A$2:$I$31,'Monte Carlo_WA Complance Price'!$B111+1,FALSE))</f>
        <v>90.697931516427971</v>
      </c>
      <c r="M111" s="21">
        <f ca="1">IF(M$6&lt;$C111,0,VLOOKUP(M$6,'MonteCarlo Policy Paths'!$A$2:$I$31,'Monte Carlo_WA Complance Price'!$B111+1,FALSE))</f>
        <v>91.95762500971172</v>
      </c>
      <c r="N111" s="21">
        <f ca="1">IF(N$6&lt;$C111,0,VLOOKUP(N$6,'MonteCarlo Policy Paths'!$A$2:$I$31,'Monte Carlo_WA Complance Price'!$B111+1,FALSE))</f>
        <v>93.21731850299544</v>
      </c>
      <c r="O111" s="21">
        <f ca="1">IF(O$6&lt;$C111,0,VLOOKUP(O$6,'MonteCarlo Policy Paths'!$A$2:$I$31,'Monte Carlo_WA Complance Price'!$B111+1,FALSE))</f>
        <v>94.47701199627916</v>
      </c>
      <c r="P111" s="21">
        <f ca="1">IF(P$6&lt;$C111,0,VLOOKUP(P$6,'MonteCarlo Policy Paths'!$A$2:$I$31,'Monte Carlo_WA Complance Price'!$B111+1,FALSE))</f>
        <v>95.73670548956288</v>
      </c>
      <c r="Q111" s="21">
        <f ca="1">IF(Q$6&lt;$C111,0,VLOOKUP(Q$6,'MonteCarlo Policy Paths'!$A$2:$I$31,'Monte Carlo_WA Complance Price'!$B111+1,FALSE))</f>
        <v>96.996398982846586</v>
      </c>
      <c r="R111" s="21">
        <f ca="1">IF(R$6&lt;$C111,0,VLOOKUP(R$6,'MonteCarlo Policy Paths'!$A$2:$I$31,'Monte Carlo_WA Complance Price'!$B111+1,FALSE))</f>
        <v>98.25609247613032</v>
      </c>
      <c r="S111" s="21">
        <f ca="1">IF(S$6&lt;$C111,0,VLOOKUP(S$6,'MonteCarlo Policy Paths'!$A$2:$I$31,'Monte Carlo_WA Complance Price'!$B111+1,FALSE))</f>
        <v>99.65157958594628</v>
      </c>
      <c r="T111" s="21">
        <f ca="1">IF(T$6&lt;$C111,0,VLOOKUP(T$6,'MonteCarlo Policy Paths'!$A$2:$I$31,'Monte Carlo_WA Complance Price'!$B111+1,FALSE))</f>
        <v>101.04706669576224</v>
      </c>
      <c r="U111" s="21">
        <f ca="1">IF(U$6&lt;$C111,0,VLOOKUP(U$6,'MonteCarlo Policy Paths'!$A$2:$I$31,'Monte Carlo_WA Complance Price'!$B111+1,FALSE))</f>
        <v>102.4425538055782</v>
      </c>
      <c r="V111" s="21">
        <f ca="1">IF(V$6&lt;$C111,0,VLOOKUP(V$6,'MonteCarlo Policy Paths'!$A$2:$I$31,'Monte Carlo_WA Complance Price'!$B111+1,FALSE))</f>
        <v>103.83804091539416</v>
      </c>
      <c r="W111" s="21">
        <f ca="1">IF(W$6&lt;$C111,0,VLOOKUP(W$6,'MonteCarlo Policy Paths'!$A$2:$I$31,'Monte Carlo_WA Complance Price'!$B111+1,FALSE))</f>
        <v>105.23352802521011</v>
      </c>
      <c r="X111" s="21">
        <f ca="1">IF(X$6&lt;$C111,0,VLOOKUP(X$6,'MonteCarlo Policy Paths'!$A$2:$I$31,'Monte Carlo_WA Complance Price'!$B111+1,FALSE))</f>
        <v>106.47156953138905</v>
      </c>
      <c r="Y111" s="21">
        <f ca="1">IF(Y$6&lt;$C111,0,VLOOKUP(Y$6,'MonteCarlo Policy Paths'!$A$2:$I$31,'Monte Carlo_WA Complance Price'!$B111+1,FALSE))</f>
        <v>107.709611037568</v>
      </c>
      <c r="Z111" s="21">
        <f ca="1">IF(Z$6&lt;$C111,0,VLOOKUP(Z$6,'MonteCarlo Policy Paths'!$A$2:$I$31,'Monte Carlo_WA Complance Price'!$B111+1,FALSE))</f>
        <v>108.94765254374694</v>
      </c>
      <c r="AA111" s="21">
        <f ca="1">IF(AA$6&lt;$C111,0,VLOOKUP(AA$6,'MonteCarlo Policy Paths'!$A$2:$I$31,'Monte Carlo_WA Complance Price'!$B111+1,FALSE))</f>
        <v>110.18569404992589</v>
      </c>
      <c r="AB111" s="21">
        <f ca="1">IF(AB$6&lt;$C111,0,VLOOKUP(AB$6,'MonteCarlo Policy Paths'!$A$2:$I$31,'Monte Carlo_WA Complance Price'!$B111+1,FALSE))</f>
        <v>111.42373555610482</v>
      </c>
      <c r="AC111" s="21">
        <f ca="1">IF(AC$6&lt;$C111,0,VLOOKUP(AC$6,'MonteCarlo Policy Paths'!$A$2:$I$31,'Monte Carlo_WA Complance Price'!$B111+1,FALSE))</f>
        <v>112.86811731331359</v>
      </c>
      <c r="AD111" s="21">
        <f ca="1">IF(AD$6&lt;$C111,0,VLOOKUP(AD$6,'MonteCarlo Policy Paths'!$A$2:$I$31,'Monte Carlo_WA Complance Price'!$B111+1,FALSE))</f>
        <v>114.31249907052236</v>
      </c>
      <c r="AE111" s="21">
        <f ca="1">IF(AE$6&lt;$C111,0,VLOOKUP(AE$6,'MonteCarlo Policy Paths'!$A$2:$I$31,'Monte Carlo_WA Complance Price'!$B111+1,FALSE))</f>
        <v>115.75688082773114</v>
      </c>
      <c r="AF111" s="21">
        <f ca="1">IF(AF$6&lt;$C111,0,VLOOKUP(AF$6,'MonteCarlo Policy Paths'!$A$2:$I$31,'Monte Carlo_WA Complance Price'!$B111+1,FALSE))</f>
        <v>117.20126258493991</v>
      </c>
      <c r="AG111" s="22">
        <f ca="1">IF(AG$6&lt;$C111,0,VLOOKUP(AG$6,'MonteCarlo Policy Paths'!$A$2:$I$31,'Monte Carlo_WA Complance Price'!$B111+1,FALSE))</f>
        <v>118.64564434214866</v>
      </c>
      <c r="AI111" s="20">
        <f ca="1">E111*VLOOKUP(AI$6,'Greenhouse Gas Costs Avoided'!$A$2:$I$32,9,FALSE)</f>
        <v>0</v>
      </c>
      <c r="AJ111" s="21">
        <f ca="1">F111*VLOOKUP(AJ$6,'Greenhouse Gas Costs Avoided'!$A$2:$I$32,9,FALSE)</f>
        <v>5.2166744805659615</v>
      </c>
      <c r="AK111" s="21">
        <f ca="1">G111*VLOOKUP(AK$6,'Greenhouse Gas Costs Avoided'!$A$2:$I$32,9,FALSE)</f>
        <v>5.3216023247413169</v>
      </c>
      <c r="AL111" s="21">
        <f ca="1">H111*VLOOKUP(AL$6,'Greenhouse Gas Costs Avoided'!$A$2:$I$32,9,FALSE)</f>
        <v>5.4265301689166732</v>
      </c>
      <c r="AM111" s="21">
        <f ca="1">I111*VLOOKUP(AM$6,'Greenhouse Gas Costs Avoided'!$A$2:$I$32,9,FALSE)</f>
        <v>5.5063320831654474</v>
      </c>
      <c r="AN111" s="21">
        <f ca="1">J111*VLOOKUP(AN$6,'Greenhouse Gas Costs Avoided'!$A$2:$I$32,9,FALSE)</f>
        <v>5.5861339974142208</v>
      </c>
      <c r="AO111" s="21">
        <f ca="1">K111*VLOOKUP(AO$6,'Greenhouse Gas Costs Avoided'!$A$2:$I$32,9,FALSE)</f>
        <v>5.665935911662995</v>
      </c>
      <c r="AP111" s="21">
        <f ca="1">L111*VLOOKUP(AP$6,'Greenhouse Gas Costs Avoided'!$A$2:$I$32,9,FALSE)</f>
        <v>5.7457378259117702</v>
      </c>
      <c r="AQ111" s="21">
        <f ca="1">M111*VLOOKUP(AQ$6,'Greenhouse Gas Costs Avoided'!$A$2:$I$32,9,FALSE)</f>
        <v>5.8255397401605462</v>
      </c>
      <c r="AR111" s="21">
        <f ca="1">N111*VLOOKUP(AR$6,'Greenhouse Gas Costs Avoided'!$A$2:$I$32,9,FALSE)</f>
        <v>5.9053416544093205</v>
      </c>
      <c r="AS111" s="21">
        <f ca="1">O111*VLOOKUP(AS$6,'Greenhouse Gas Costs Avoided'!$A$2:$I$32,9,FALSE)</f>
        <v>5.9851435686580947</v>
      </c>
      <c r="AT111" s="21">
        <f ca="1">P111*VLOOKUP(AT$6,'Greenhouse Gas Costs Avoided'!$A$2:$I$32,9,FALSE)</f>
        <v>6.0649454829068699</v>
      </c>
      <c r="AU111" s="21">
        <f ca="1">Q111*VLOOKUP(AU$6,'Greenhouse Gas Costs Avoided'!$A$2:$I$32,9,FALSE)</f>
        <v>6.1447473971556432</v>
      </c>
      <c r="AV111" s="21">
        <f ca="1">R111*VLOOKUP(AV$6,'Greenhouse Gas Costs Avoided'!$A$2:$I$32,9,FALSE)</f>
        <v>6.2245493114044184</v>
      </c>
      <c r="AW111" s="21">
        <f ca="1">S111*VLOOKUP(AW$6,'Greenhouse Gas Costs Avoided'!$A$2:$I$32,9,FALSE)</f>
        <v>6.312953786990386</v>
      </c>
      <c r="AX111" s="21">
        <f ca="1">T111*VLOOKUP(AX$6,'Greenhouse Gas Costs Avoided'!$A$2:$I$32,9,FALSE)</f>
        <v>6.4013582625763545</v>
      </c>
      <c r="AY111" s="21">
        <f ca="1">U111*VLOOKUP(AY$6,'Greenhouse Gas Costs Avoided'!$A$2:$I$32,9,FALSE)</f>
        <v>6.4897627381623222</v>
      </c>
      <c r="AZ111" s="21">
        <f ca="1">V111*VLOOKUP(AZ$6,'Greenhouse Gas Costs Avoided'!$A$2:$I$32,9,FALSE)</f>
        <v>6.5781672137482907</v>
      </c>
      <c r="BA111" s="21">
        <f ca="1">W111*VLOOKUP(BA$6,'Greenhouse Gas Costs Avoided'!$A$2:$I$32,9,FALSE)</f>
        <v>6.6665716893342575</v>
      </c>
      <c r="BB111" s="21">
        <f ca="1">X111*VLOOKUP(BB$6,'Greenhouse Gas Costs Avoided'!$A$2:$I$32,9,FALSE)</f>
        <v>6.7450019445028957</v>
      </c>
      <c r="BC111" s="21">
        <f ca="1">Y111*VLOOKUP(BC$6,'Greenhouse Gas Costs Avoided'!$A$2:$I$32,9,FALSE)</f>
        <v>6.8234321996715348</v>
      </c>
      <c r="BD111" s="21">
        <f ca="1">Z111*VLOOKUP(BD$6,'Greenhouse Gas Costs Avoided'!$A$2:$I$32,9,FALSE)</f>
        <v>6.901862454840173</v>
      </c>
      <c r="BE111" s="21">
        <f ca="1">AA111*VLOOKUP(BE$6,'Greenhouse Gas Costs Avoided'!$A$2:$I$32,9,FALSE)</f>
        <v>6.9802927100088112</v>
      </c>
      <c r="BF111" s="21">
        <f ca="1">AB111*VLOOKUP(BF$6,'Greenhouse Gas Costs Avoided'!$A$2:$I$32,9,FALSE)</f>
        <v>7.0587229651774486</v>
      </c>
      <c r="BG111" s="21">
        <f ca="1">AC111*VLOOKUP(BG$6,'Greenhouse Gas Costs Avoided'!$A$2:$I$32,9,FALSE)</f>
        <v>7.1502249295408609</v>
      </c>
      <c r="BH111" s="21">
        <f ca="1">AD111*VLOOKUP(BH$6,'Greenhouse Gas Costs Avoided'!$A$2:$I$32,9,FALSE)</f>
        <v>7.2417268939042723</v>
      </c>
      <c r="BI111" s="21">
        <f ca="1">AE111*VLOOKUP(BI$6,'Greenhouse Gas Costs Avoided'!$A$2:$I$32,9,FALSE)</f>
        <v>7.3332288582676846</v>
      </c>
      <c r="BJ111" s="21">
        <f ca="1">AF111*VLOOKUP(BJ$6,'Greenhouse Gas Costs Avoided'!$A$2:$I$32,9,FALSE)</f>
        <v>7.424730822631096</v>
      </c>
      <c r="BK111" s="22">
        <f ca="1">AG111*VLOOKUP(BK$6,'Greenhouse Gas Costs Avoided'!$A$2:$I$32,9,FALSE)</f>
        <v>7.5162327869945065</v>
      </c>
    </row>
    <row r="112" spans="1:63" x14ac:dyDescent="0.35">
      <c r="A112" s="11">
        <v>106</v>
      </c>
      <c r="B112" s="12">
        <f t="shared" ca="1" si="2"/>
        <v>5</v>
      </c>
      <c r="C112" s="13">
        <f t="shared" ca="1" si="3"/>
        <v>2023</v>
      </c>
      <c r="E112" s="20">
        <f ca="1">IF(E$6&lt;$C112,0,VLOOKUP(E$6,'MonteCarlo Policy Paths'!$A$2:$I$31,'Monte Carlo_WA Complance Price'!$B112+1,FALSE))</f>
        <v>0</v>
      </c>
      <c r="F112" s="21">
        <f ca="1">IF(F$6&lt;$C112,0,VLOOKUP(F$6,'MonteCarlo Policy Paths'!$A$2:$I$31,'Monte Carlo_WA Complance Price'!$B112+1,FALSE))</f>
        <v>82.346532180449415</v>
      </c>
      <c r="G112" s="21">
        <f ca="1">IF(G$6&lt;$C112,0,VLOOKUP(G$6,'MonteCarlo Policy Paths'!$A$2:$I$31,'Monte Carlo_WA Complance Price'!$B112+1,FALSE))</f>
        <v>84.002844861871253</v>
      </c>
      <c r="H112" s="21">
        <f ca="1">IF(H$6&lt;$C112,0,VLOOKUP(H$6,'MonteCarlo Policy Paths'!$A$2:$I$31,'Monte Carlo_WA Complance Price'!$B112+1,FALSE))</f>
        <v>85.659157543293105</v>
      </c>
      <c r="I112" s="21">
        <f ca="1">IF(I$6&lt;$C112,0,VLOOKUP(I$6,'MonteCarlo Policy Paths'!$A$2:$I$31,'Monte Carlo_WA Complance Price'!$B112+1,FALSE))</f>
        <v>86.918851036576825</v>
      </c>
      <c r="J112" s="21">
        <f ca="1">IF(J$6&lt;$C112,0,VLOOKUP(J$6,'MonteCarlo Policy Paths'!$A$2:$I$31,'Monte Carlo_WA Complance Price'!$B112+1,FALSE))</f>
        <v>88.178544529860531</v>
      </c>
      <c r="K112" s="21">
        <f ca="1">IF(K$6&lt;$C112,0,VLOOKUP(K$6,'MonteCarlo Policy Paths'!$A$2:$I$31,'Monte Carlo_WA Complance Price'!$B112+1,FALSE))</f>
        <v>89.438238023144251</v>
      </c>
      <c r="L112" s="21">
        <f ca="1">IF(L$6&lt;$C112,0,VLOOKUP(L$6,'MonteCarlo Policy Paths'!$A$2:$I$31,'Monte Carlo_WA Complance Price'!$B112+1,FALSE))</f>
        <v>90.697931516427971</v>
      </c>
      <c r="M112" s="21">
        <f ca="1">IF(M$6&lt;$C112,0,VLOOKUP(M$6,'MonteCarlo Policy Paths'!$A$2:$I$31,'Monte Carlo_WA Complance Price'!$B112+1,FALSE))</f>
        <v>91.95762500971172</v>
      </c>
      <c r="N112" s="21">
        <f ca="1">IF(N$6&lt;$C112,0,VLOOKUP(N$6,'MonteCarlo Policy Paths'!$A$2:$I$31,'Monte Carlo_WA Complance Price'!$B112+1,FALSE))</f>
        <v>93.21731850299544</v>
      </c>
      <c r="O112" s="21">
        <f ca="1">IF(O$6&lt;$C112,0,VLOOKUP(O$6,'MonteCarlo Policy Paths'!$A$2:$I$31,'Monte Carlo_WA Complance Price'!$B112+1,FALSE))</f>
        <v>94.47701199627916</v>
      </c>
      <c r="P112" s="21">
        <f ca="1">IF(P$6&lt;$C112,0,VLOOKUP(P$6,'MonteCarlo Policy Paths'!$A$2:$I$31,'Monte Carlo_WA Complance Price'!$B112+1,FALSE))</f>
        <v>95.73670548956288</v>
      </c>
      <c r="Q112" s="21">
        <f ca="1">IF(Q$6&lt;$C112,0,VLOOKUP(Q$6,'MonteCarlo Policy Paths'!$A$2:$I$31,'Monte Carlo_WA Complance Price'!$B112+1,FALSE))</f>
        <v>96.996398982846586</v>
      </c>
      <c r="R112" s="21">
        <f ca="1">IF(R$6&lt;$C112,0,VLOOKUP(R$6,'MonteCarlo Policy Paths'!$A$2:$I$31,'Monte Carlo_WA Complance Price'!$B112+1,FALSE))</f>
        <v>99.874634841342697</v>
      </c>
      <c r="S112" s="21">
        <f ca="1">IF(S$6&lt;$C112,0,VLOOKUP(S$6,'MonteCarlo Policy Paths'!$A$2:$I$31,'Monte Carlo_WA Complance Price'!$B112+1,FALSE))</f>
        <v>101.93553668931256</v>
      </c>
      <c r="T112" s="21">
        <f ca="1">IF(T$6&lt;$C112,0,VLOOKUP(T$6,'MonteCarlo Policy Paths'!$A$2:$I$31,'Monte Carlo_WA Complance Price'!$B112+1,FALSE))</f>
        <v>104.04258519817796</v>
      </c>
      <c r="U112" s="21">
        <f ca="1">IF(U$6&lt;$C112,0,VLOOKUP(U$6,'MonteCarlo Policy Paths'!$A$2:$I$31,'Monte Carlo_WA Complance Price'!$B112+1,FALSE))</f>
        <v>106.18472717196582</v>
      </c>
      <c r="V112" s="21">
        <f ca="1">IF(V$6&lt;$C112,0,VLOOKUP(V$6,'MonteCarlo Policy Paths'!$A$2:$I$31,'Monte Carlo_WA Complance Price'!$B112+1,FALSE))</f>
        <v>108.36780972271322</v>
      </c>
      <c r="W112" s="21">
        <f ca="1">IF(W$6&lt;$C112,0,VLOOKUP(W$6,'MonteCarlo Policy Paths'!$A$2:$I$31,'Monte Carlo_WA Complance Price'!$B112+1,FALSE))</f>
        <v>110.57648338650839</v>
      </c>
      <c r="X112" s="21">
        <f ca="1">IF(X$6&lt;$C112,0,VLOOKUP(X$6,'MonteCarlo Policy Paths'!$A$2:$I$31,'Monte Carlo_WA Complance Price'!$B112+1,FALSE))</f>
        <v>112.7694544213079</v>
      </c>
      <c r="Y112" s="21">
        <f ca="1">IF(Y$6&lt;$C112,0,VLOOKUP(Y$6,'MonteCarlo Policy Paths'!$A$2:$I$31,'Monte Carlo_WA Complance Price'!$B112+1,FALSE))</f>
        <v>114.98228749612761</v>
      </c>
      <c r="Z112" s="21">
        <f ca="1">IF(Z$6&lt;$C112,0,VLOOKUP(Z$6,'MonteCarlo Policy Paths'!$A$2:$I$31,'Monte Carlo_WA Complance Price'!$B112+1,FALSE))</f>
        <v>117.22345778349788</v>
      </c>
      <c r="AA112" s="21">
        <f ca="1">IF(AA$6&lt;$C112,0,VLOOKUP(AA$6,'MonteCarlo Policy Paths'!$A$2:$I$31,'Monte Carlo_WA Complance Price'!$B112+1,FALSE))</f>
        <v>119.50474742044912</v>
      </c>
      <c r="AB112" s="21">
        <f ca="1">IF(AB$6&lt;$C112,0,VLOOKUP(AB$6,'MonteCarlo Policy Paths'!$A$2:$I$31,'Monte Carlo_WA Complance Price'!$B112+1,FALSE))</f>
        <v>121.83201137782079</v>
      </c>
      <c r="AC112" s="21">
        <f ca="1">IF(AC$6&lt;$C112,0,VLOOKUP(AC$6,'MonteCarlo Policy Paths'!$A$2:$I$31,'Monte Carlo_WA Complance Price'!$B112+1,FALSE))</f>
        <v>124.30483685770574</v>
      </c>
      <c r="AD112" s="21">
        <f ca="1">IF(AD$6&lt;$C112,0,VLOOKUP(AD$6,'MonteCarlo Policy Paths'!$A$2:$I$31,'Monte Carlo_WA Complance Price'!$B112+1,FALSE))</f>
        <v>126.81952160325447</v>
      </c>
      <c r="AE112" s="21">
        <f ca="1">IF(AE$6&lt;$C112,0,VLOOKUP(AE$6,'MonteCarlo Policy Paths'!$A$2:$I$31,'Monte Carlo_WA Complance Price'!$B112+1,FALSE))</f>
        <v>129.37127756316897</v>
      </c>
      <c r="AF112" s="21">
        <f ca="1">IF(AF$6&lt;$C112,0,VLOOKUP(AF$6,'MonteCarlo Policy Paths'!$A$2:$I$31,'Monte Carlo_WA Complance Price'!$B112+1,FALSE))</f>
        <v>131.96243899653103</v>
      </c>
      <c r="AG112" s="22">
        <f ca="1">IF(AG$6&lt;$C112,0,VLOOKUP(AG$6,'MonteCarlo Policy Paths'!$A$2:$I$31,'Monte Carlo_WA Complance Price'!$B112+1,FALSE))</f>
        <v>135.47056479945655</v>
      </c>
      <c r="AI112" s="20">
        <f ca="1">E112*VLOOKUP(AI$6,'Greenhouse Gas Costs Avoided'!$A$2:$I$32,9,FALSE)</f>
        <v>0</v>
      </c>
      <c r="AJ112" s="21">
        <f ca="1">F112*VLOOKUP(AJ$6,'Greenhouse Gas Costs Avoided'!$A$2:$I$32,9,FALSE)</f>
        <v>5.2166744805659615</v>
      </c>
      <c r="AK112" s="21">
        <f ca="1">G112*VLOOKUP(AK$6,'Greenhouse Gas Costs Avoided'!$A$2:$I$32,9,FALSE)</f>
        <v>5.3216023247413169</v>
      </c>
      <c r="AL112" s="21">
        <f ca="1">H112*VLOOKUP(AL$6,'Greenhouse Gas Costs Avoided'!$A$2:$I$32,9,FALSE)</f>
        <v>5.4265301689166732</v>
      </c>
      <c r="AM112" s="21">
        <f ca="1">I112*VLOOKUP(AM$6,'Greenhouse Gas Costs Avoided'!$A$2:$I$32,9,FALSE)</f>
        <v>5.5063320831654474</v>
      </c>
      <c r="AN112" s="21">
        <f ca="1">J112*VLOOKUP(AN$6,'Greenhouse Gas Costs Avoided'!$A$2:$I$32,9,FALSE)</f>
        <v>5.5861339974142208</v>
      </c>
      <c r="AO112" s="21">
        <f ca="1">K112*VLOOKUP(AO$6,'Greenhouse Gas Costs Avoided'!$A$2:$I$32,9,FALSE)</f>
        <v>5.665935911662995</v>
      </c>
      <c r="AP112" s="21">
        <f ca="1">L112*VLOOKUP(AP$6,'Greenhouse Gas Costs Avoided'!$A$2:$I$32,9,FALSE)</f>
        <v>5.7457378259117702</v>
      </c>
      <c r="AQ112" s="21">
        <f ca="1">M112*VLOOKUP(AQ$6,'Greenhouse Gas Costs Avoided'!$A$2:$I$32,9,FALSE)</f>
        <v>5.8255397401605462</v>
      </c>
      <c r="AR112" s="21">
        <f ca="1">N112*VLOOKUP(AR$6,'Greenhouse Gas Costs Avoided'!$A$2:$I$32,9,FALSE)</f>
        <v>5.9053416544093205</v>
      </c>
      <c r="AS112" s="21">
        <f ca="1">O112*VLOOKUP(AS$6,'Greenhouse Gas Costs Avoided'!$A$2:$I$32,9,FALSE)</f>
        <v>5.9851435686580947</v>
      </c>
      <c r="AT112" s="21">
        <f ca="1">P112*VLOOKUP(AT$6,'Greenhouse Gas Costs Avoided'!$A$2:$I$32,9,FALSE)</f>
        <v>6.0649454829068699</v>
      </c>
      <c r="AU112" s="21">
        <f ca="1">Q112*VLOOKUP(AU$6,'Greenhouse Gas Costs Avoided'!$A$2:$I$32,9,FALSE)</f>
        <v>6.1447473971556432</v>
      </c>
      <c r="AV112" s="21">
        <f ca="1">R112*VLOOKUP(AV$6,'Greenhouse Gas Costs Avoided'!$A$2:$I$32,9,FALSE)</f>
        <v>6.327084396109818</v>
      </c>
      <c r="AW112" s="21">
        <f ca="1">S112*VLOOKUP(AW$6,'Greenhouse Gas Costs Avoided'!$A$2:$I$32,9,FALSE)</f>
        <v>6.4576430704410743</v>
      </c>
      <c r="AX112" s="21">
        <f ca="1">T112*VLOOKUP(AX$6,'Greenhouse Gas Costs Avoided'!$A$2:$I$32,9,FALSE)</f>
        <v>6.5911251478821242</v>
      </c>
      <c r="AY112" s="21">
        <f ca="1">U112*VLOOKUP(AY$6,'Greenhouse Gas Costs Avoided'!$A$2:$I$32,9,FALSE)</f>
        <v>6.7268304055597685</v>
      </c>
      <c r="AZ112" s="21">
        <f ca="1">V112*VLOOKUP(AZ$6,'Greenhouse Gas Costs Avoided'!$A$2:$I$32,9,FALSE)</f>
        <v>6.8651292595600424</v>
      </c>
      <c r="BA112" s="21">
        <f ca="1">W112*VLOOKUP(BA$6,'Greenhouse Gas Costs Avoided'!$A$2:$I$32,9,FALSE)</f>
        <v>7.0050493173053994</v>
      </c>
      <c r="BB112" s="21">
        <f ca="1">X112*VLOOKUP(BB$6,'Greenhouse Gas Costs Avoided'!$A$2:$I$32,9,FALSE)</f>
        <v>7.1439746093722221</v>
      </c>
      <c r="BC112" s="21">
        <f ca="1">Y112*VLOOKUP(BC$6,'Greenhouse Gas Costs Avoided'!$A$2:$I$32,9,FALSE)</f>
        <v>7.2841581669004034</v>
      </c>
      <c r="BD112" s="21">
        <f ca="1">Z112*VLOOKUP(BD$6,'Greenhouse Gas Costs Avoided'!$A$2:$I$32,9,FALSE)</f>
        <v>7.426136894299721</v>
      </c>
      <c r="BE112" s="21">
        <f ca="1">AA112*VLOOKUP(BE$6,'Greenhouse Gas Costs Avoided'!$A$2:$I$32,9,FALSE)</f>
        <v>7.5706571930511553</v>
      </c>
      <c r="BF112" s="21">
        <f ca="1">AB112*VLOOKUP(BF$6,'Greenhouse Gas Costs Avoided'!$A$2:$I$32,9,FALSE)</f>
        <v>7.7180899770979394</v>
      </c>
      <c r="BG112" s="21">
        <f ca="1">AC112*VLOOKUP(BG$6,'Greenhouse Gas Costs Avoided'!$A$2:$I$32,9,FALSE)</f>
        <v>7.8747441218959366</v>
      </c>
      <c r="BH112" s="21">
        <f ca="1">AD112*VLOOKUP(BH$6,'Greenhouse Gas Costs Avoided'!$A$2:$I$32,9,FALSE)</f>
        <v>8.0340500621877027</v>
      </c>
      <c r="BI112" s="21">
        <f ca="1">AE112*VLOOKUP(BI$6,'Greenhouse Gas Costs Avoided'!$A$2:$I$32,9,FALSE)</f>
        <v>8.1957044736636782</v>
      </c>
      <c r="BJ112" s="21">
        <f ca="1">AF112*VLOOKUP(BJ$6,'Greenhouse Gas Costs Avoided'!$A$2:$I$32,9,FALSE)</f>
        <v>8.3598552322508848</v>
      </c>
      <c r="BK112" s="22">
        <f ca="1">AG112*VLOOKUP(BK$6,'Greenhouse Gas Costs Avoided'!$A$2:$I$32,9,FALSE)</f>
        <v>8.5820959249206545</v>
      </c>
    </row>
    <row r="113" spans="1:63" x14ac:dyDescent="0.35">
      <c r="A113" s="11">
        <v>107</v>
      </c>
      <c r="B113" s="12">
        <f t="shared" ca="1" si="2"/>
        <v>2</v>
      </c>
      <c r="C113" s="13">
        <f t="shared" ca="1" si="3"/>
        <v>2023</v>
      </c>
      <c r="E113" s="20">
        <f ca="1">IF(E$6&lt;$C113,0,VLOOKUP(E$6,'MonteCarlo Policy Paths'!$A$2:$I$31,'Monte Carlo_WA Complance Price'!$B113+1,FALSE))</f>
        <v>0</v>
      </c>
      <c r="F113" s="21">
        <f ca="1">IF(F$6&lt;$C113,0,VLOOKUP(F$6,'MonteCarlo Policy Paths'!$A$2:$I$31,'Monte Carlo_WA Complance Price'!$B113+1,FALSE))</f>
        <v>82.346532180449415</v>
      </c>
      <c r="G113" s="21">
        <f ca="1">IF(G$6&lt;$C113,0,VLOOKUP(G$6,'MonteCarlo Policy Paths'!$A$2:$I$31,'Monte Carlo_WA Complance Price'!$B113+1,FALSE))</f>
        <v>84.002844861871253</v>
      </c>
      <c r="H113" s="21">
        <f ca="1">IF(H$6&lt;$C113,0,VLOOKUP(H$6,'MonteCarlo Policy Paths'!$A$2:$I$31,'Monte Carlo_WA Complance Price'!$B113+1,FALSE))</f>
        <v>85.659157543293105</v>
      </c>
      <c r="I113" s="21">
        <f ca="1">IF(I$6&lt;$C113,0,VLOOKUP(I$6,'MonteCarlo Policy Paths'!$A$2:$I$31,'Monte Carlo_WA Complance Price'!$B113+1,FALSE))</f>
        <v>86.918851036576825</v>
      </c>
      <c r="J113" s="21">
        <f ca="1">IF(J$6&lt;$C113,0,VLOOKUP(J$6,'MonteCarlo Policy Paths'!$A$2:$I$31,'Monte Carlo_WA Complance Price'!$B113+1,FALSE))</f>
        <v>88.178544529860531</v>
      </c>
      <c r="K113" s="21">
        <f ca="1">IF(K$6&lt;$C113,0,VLOOKUP(K$6,'MonteCarlo Policy Paths'!$A$2:$I$31,'Monte Carlo_WA Complance Price'!$B113+1,FALSE))</f>
        <v>89.438238023144251</v>
      </c>
      <c r="L113" s="21">
        <f ca="1">IF(L$6&lt;$C113,0,VLOOKUP(L$6,'MonteCarlo Policy Paths'!$A$2:$I$31,'Monte Carlo_WA Complance Price'!$B113+1,FALSE))</f>
        <v>90.697931516427971</v>
      </c>
      <c r="M113" s="21">
        <f ca="1">IF(M$6&lt;$C113,0,VLOOKUP(M$6,'MonteCarlo Policy Paths'!$A$2:$I$31,'Monte Carlo_WA Complance Price'!$B113+1,FALSE))</f>
        <v>91.95762500971172</v>
      </c>
      <c r="N113" s="21">
        <f ca="1">IF(N$6&lt;$C113,0,VLOOKUP(N$6,'MonteCarlo Policy Paths'!$A$2:$I$31,'Monte Carlo_WA Complance Price'!$B113+1,FALSE))</f>
        <v>93.21731850299544</v>
      </c>
      <c r="O113" s="21">
        <f ca="1">IF(O$6&lt;$C113,0,VLOOKUP(O$6,'MonteCarlo Policy Paths'!$A$2:$I$31,'Monte Carlo_WA Complance Price'!$B113+1,FALSE))</f>
        <v>94.47701199627916</v>
      </c>
      <c r="P113" s="21">
        <f ca="1">IF(P$6&lt;$C113,0,VLOOKUP(P$6,'MonteCarlo Policy Paths'!$A$2:$I$31,'Monte Carlo_WA Complance Price'!$B113+1,FALSE))</f>
        <v>95.73670548956288</v>
      </c>
      <c r="Q113" s="21">
        <f ca="1">IF(Q$6&lt;$C113,0,VLOOKUP(Q$6,'MonteCarlo Policy Paths'!$A$2:$I$31,'Monte Carlo_WA Complance Price'!$B113+1,FALSE))</f>
        <v>96.996398982846586</v>
      </c>
      <c r="R113" s="21">
        <f ca="1">IF(R$6&lt;$C113,0,VLOOKUP(R$6,'MonteCarlo Policy Paths'!$A$2:$I$31,'Monte Carlo_WA Complance Price'!$B113+1,FALSE))</f>
        <v>98.25609247613032</v>
      </c>
      <c r="S113" s="21">
        <f ca="1">IF(S$6&lt;$C113,0,VLOOKUP(S$6,'MonteCarlo Policy Paths'!$A$2:$I$31,'Monte Carlo_WA Complance Price'!$B113+1,FALSE))</f>
        <v>99.65157958594628</v>
      </c>
      <c r="T113" s="21">
        <f ca="1">IF(T$6&lt;$C113,0,VLOOKUP(T$6,'MonteCarlo Policy Paths'!$A$2:$I$31,'Monte Carlo_WA Complance Price'!$B113+1,FALSE))</f>
        <v>101.04706669576224</v>
      </c>
      <c r="U113" s="21">
        <f ca="1">IF(U$6&lt;$C113,0,VLOOKUP(U$6,'MonteCarlo Policy Paths'!$A$2:$I$31,'Monte Carlo_WA Complance Price'!$B113+1,FALSE))</f>
        <v>102.4425538055782</v>
      </c>
      <c r="V113" s="21">
        <f ca="1">IF(V$6&lt;$C113,0,VLOOKUP(V$6,'MonteCarlo Policy Paths'!$A$2:$I$31,'Monte Carlo_WA Complance Price'!$B113+1,FALSE))</f>
        <v>103.83804091539416</v>
      </c>
      <c r="W113" s="21">
        <f ca="1">IF(W$6&lt;$C113,0,VLOOKUP(W$6,'MonteCarlo Policy Paths'!$A$2:$I$31,'Monte Carlo_WA Complance Price'!$B113+1,FALSE))</f>
        <v>105.23352802521011</v>
      </c>
      <c r="X113" s="21">
        <f ca="1">IF(X$6&lt;$C113,0,VLOOKUP(X$6,'MonteCarlo Policy Paths'!$A$2:$I$31,'Monte Carlo_WA Complance Price'!$B113+1,FALSE))</f>
        <v>106.47156953138905</v>
      </c>
      <c r="Y113" s="21">
        <f ca="1">IF(Y$6&lt;$C113,0,VLOOKUP(Y$6,'MonteCarlo Policy Paths'!$A$2:$I$31,'Monte Carlo_WA Complance Price'!$B113+1,FALSE))</f>
        <v>107.709611037568</v>
      </c>
      <c r="Z113" s="21">
        <f ca="1">IF(Z$6&lt;$C113,0,VLOOKUP(Z$6,'MonteCarlo Policy Paths'!$A$2:$I$31,'Monte Carlo_WA Complance Price'!$B113+1,FALSE))</f>
        <v>108.94765254374694</v>
      </c>
      <c r="AA113" s="21">
        <f ca="1">IF(AA$6&lt;$C113,0,VLOOKUP(AA$6,'MonteCarlo Policy Paths'!$A$2:$I$31,'Monte Carlo_WA Complance Price'!$B113+1,FALSE))</f>
        <v>110.18569404992589</v>
      </c>
      <c r="AB113" s="21">
        <f ca="1">IF(AB$6&lt;$C113,0,VLOOKUP(AB$6,'MonteCarlo Policy Paths'!$A$2:$I$31,'Monte Carlo_WA Complance Price'!$B113+1,FALSE))</f>
        <v>111.42373555610482</v>
      </c>
      <c r="AC113" s="21">
        <f ca="1">IF(AC$6&lt;$C113,0,VLOOKUP(AC$6,'MonteCarlo Policy Paths'!$A$2:$I$31,'Monte Carlo_WA Complance Price'!$B113+1,FALSE))</f>
        <v>112.86811731331359</v>
      </c>
      <c r="AD113" s="21">
        <f ca="1">IF(AD$6&lt;$C113,0,VLOOKUP(AD$6,'MonteCarlo Policy Paths'!$A$2:$I$31,'Monte Carlo_WA Complance Price'!$B113+1,FALSE))</f>
        <v>114.31249907052236</v>
      </c>
      <c r="AE113" s="21">
        <f ca="1">IF(AE$6&lt;$C113,0,VLOOKUP(AE$6,'MonteCarlo Policy Paths'!$A$2:$I$31,'Monte Carlo_WA Complance Price'!$B113+1,FALSE))</f>
        <v>115.75688082773114</v>
      </c>
      <c r="AF113" s="21">
        <f ca="1">IF(AF$6&lt;$C113,0,VLOOKUP(AF$6,'MonteCarlo Policy Paths'!$A$2:$I$31,'Monte Carlo_WA Complance Price'!$B113+1,FALSE))</f>
        <v>117.20126258493991</v>
      </c>
      <c r="AG113" s="22">
        <f ca="1">IF(AG$6&lt;$C113,0,VLOOKUP(AG$6,'MonteCarlo Policy Paths'!$A$2:$I$31,'Monte Carlo_WA Complance Price'!$B113+1,FALSE))</f>
        <v>120.41827982173916</v>
      </c>
      <c r="AI113" s="20">
        <f ca="1">E113*VLOOKUP(AI$6,'Greenhouse Gas Costs Avoided'!$A$2:$I$32,9,FALSE)</f>
        <v>0</v>
      </c>
      <c r="AJ113" s="21">
        <f ca="1">F113*VLOOKUP(AJ$6,'Greenhouse Gas Costs Avoided'!$A$2:$I$32,9,FALSE)</f>
        <v>5.2166744805659615</v>
      </c>
      <c r="AK113" s="21">
        <f ca="1">G113*VLOOKUP(AK$6,'Greenhouse Gas Costs Avoided'!$A$2:$I$32,9,FALSE)</f>
        <v>5.3216023247413169</v>
      </c>
      <c r="AL113" s="21">
        <f ca="1">H113*VLOOKUP(AL$6,'Greenhouse Gas Costs Avoided'!$A$2:$I$32,9,FALSE)</f>
        <v>5.4265301689166732</v>
      </c>
      <c r="AM113" s="21">
        <f ca="1">I113*VLOOKUP(AM$6,'Greenhouse Gas Costs Avoided'!$A$2:$I$32,9,FALSE)</f>
        <v>5.5063320831654474</v>
      </c>
      <c r="AN113" s="21">
        <f ca="1">J113*VLOOKUP(AN$6,'Greenhouse Gas Costs Avoided'!$A$2:$I$32,9,FALSE)</f>
        <v>5.5861339974142208</v>
      </c>
      <c r="AO113" s="21">
        <f ca="1">K113*VLOOKUP(AO$6,'Greenhouse Gas Costs Avoided'!$A$2:$I$32,9,FALSE)</f>
        <v>5.665935911662995</v>
      </c>
      <c r="AP113" s="21">
        <f ca="1">L113*VLOOKUP(AP$6,'Greenhouse Gas Costs Avoided'!$A$2:$I$32,9,FALSE)</f>
        <v>5.7457378259117702</v>
      </c>
      <c r="AQ113" s="21">
        <f ca="1">M113*VLOOKUP(AQ$6,'Greenhouse Gas Costs Avoided'!$A$2:$I$32,9,FALSE)</f>
        <v>5.8255397401605462</v>
      </c>
      <c r="AR113" s="21">
        <f ca="1">N113*VLOOKUP(AR$6,'Greenhouse Gas Costs Avoided'!$A$2:$I$32,9,FALSE)</f>
        <v>5.9053416544093205</v>
      </c>
      <c r="AS113" s="21">
        <f ca="1">O113*VLOOKUP(AS$6,'Greenhouse Gas Costs Avoided'!$A$2:$I$32,9,FALSE)</f>
        <v>5.9851435686580947</v>
      </c>
      <c r="AT113" s="21">
        <f ca="1">P113*VLOOKUP(AT$6,'Greenhouse Gas Costs Avoided'!$A$2:$I$32,9,FALSE)</f>
        <v>6.0649454829068699</v>
      </c>
      <c r="AU113" s="21">
        <f ca="1">Q113*VLOOKUP(AU$6,'Greenhouse Gas Costs Avoided'!$A$2:$I$32,9,FALSE)</f>
        <v>6.1447473971556432</v>
      </c>
      <c r="AV113" s="21">
        <f ca="1">R113*VLOOKUP(AV$6,'Greenhouse Gas Costs Avoided'!$A$2:$I$32,9,FALSE)</f>
        <v>6.2245493114044184</v>
      </c>
      <c r="AW113" s="21">
        <f ca="1">S113*VLOOKUP(AW$6,'Greenhouse Gas Costs Avoided'!$A$2:$I$32,9,FALSE)</f>
        <v>6.312953786990386</v>
      </c>
      <c r="AX113" s="21">
        <f ca="1">T113*VLOOKUP(AX$6,'Greenhouse Gas Costs Avoided'!$A$2:$I$32,9,FALSE)</f>
        <v>6.4013582625763545</v>
      </c>
      <c r="AY113" s="21">
        <f ca="1">U113*VLOOKUP(AY$6,'Greenhouse Gas Costs Avoided'!$A$2:$I$32,9,FALSE)</f>
        <v>6.4897627381623222</v>
      </c>
      <c r="AZ113" s="21">
        <f ca="1">V113*VLOOKUP(AZ$6,'Greenhouse Gas Costs Avoided'!$A$2:$I$32,9,FALSE)</f>
        <v>6.5781672137482907</v>
      </c>
      <c r="BA113" s="21">
        <f ca="1">W113*VLOOKUP(BA$6,'Greenhouse Gas Costs Avoided'!$A$2:$I$32,9,FALSE)</f>
        <v>6.6665716893342575</v>
      </c>
      <c r="BB113" s="21">
        <f ca="1">X113*VLOOKUP(BB$6,'Greenhouse Gas Costs Avoided'!$A$2:$I$32,9,FALSE)</f>
        <v>6.7450019445028957</v>
      </c>
      <c r="BC113" s="21">
        <f ca="1">Y113*VLOOKUP(BC$6,'Greenhouse Gas Costs Avoided'!$A$2:$I$32,9,FALSE)</f>
        <v>6.8234321996715348</v>
      </c>
      <c r="BD113" s="21">
        <f ca="1">Z113*VLOOKUP(BD$6,'Greenhouse Gas Costs Avoided'!$A$2:$I$32,9,FALSE)</f>
        <v>6.901862454840173</v>
      </c>
      <c r="BE113" s="21">
        <f ca="1">AA113*VLOOKUP(BE$6,'Greenhouse Gas Costs Avoided'!$A$2:$I$32,9,FALSE)</f>
        <v>6.9802927100088112</v>
      </c>
      <c r="BF113" s="21">
        <f ca="1">AB113*VLOOKUP(BF$6,'Greenhouse Gas Costs Avoided'!$A$2:$I$32,9,FALSE)</f>
        <v>7.0587229651774486</v>
      </c>
      <c r="BG113" s="21">
        <f ca="1">AC113*VLOOKUP(BG$6,'Greenhouse Gas Costs Avoided'!$A$2:$I$32,9,FALSE)</f>
        <v>7.1502249295408609</v>
      </c>
      <c r="BH113" s="21">
        <f ca="1">AD113*VLOOKUP(BH$6,'Greenhouse Gas Costs Avoided'!$A$2:$I$32,9,FALSE)</f>
        <v>7.2417268939042723</v>
      </c>
      <c r="BI113" s="21">
        <f ca="1">AE113*VLOOKUP(BI$6,'Greenhouse Gas Costs Avoided'!$A$2:$I$32,9,FALSE)</f>
        <v>7.3332288582676846</v>
      </c>
      <c r="BJ113" s="21">
        <f ca="1">AF113*VLOOKUP(BJ$6,'Greenhouse Gas Costs Avoided'!$A$2:$I$32,9,FALSE)</f>
        <v>7.424730822631096</v>
      </c>
      <c r="BK113" s="22">
        <f ca="1">AG113*VLOOKUP(BK$6,'Greenhouse Gas Costs Avoided'!$A$2:$I$32,9,FALSE)</f>
        <v>7.6285297110405814</v>
      </c>
    </row>
    <row r="114" spans="1:63" x14ac:dyDescent="0.35">
      <c r="A114" s="11">
        <v>108</v>
      </c>
      <c r="B114" s="12">
        <f t="shared" ca="1" si="2"/>
        <v>2</v>
      </c>
      <c r="C114" s="13">
        <f t="shared" ca="1" si="3"/>
        <v>2023</v>
      </c>
      <c r="E114" s="20">
        <f ca="1">IF(E$6&lt;$C114,0,VLOOKUP(E$6,'MonteCarlo Policy Paths'!$A$2:$I$31,'Monte Carlo_WA Complance Price'!$B114+1,FALSE))</f>
        <v>0</v>
      </c>
      <c r="F114" s="21">
        <f ca="1">IF(F$6&lt;$C114,0,VLOOKUP(F$6,'MonteCarlo Policy Paths'!$A$2:$I$31,'Monte Carlo_WA Complance Price'!$B114+1,FALSE))</f>
        <v>82.346532180449415</v>
      </c>
      <c r="G114" s="21">
        <f ca="1">IF(G$6&lt;$C114,0,VLOOKUP(G$6,'MonteCarlo Policy Paths'!$A$2:$I$31,'Monte Carlo_WA Complance Price'!$B114+1,FALSE))</f>
        <v>84.002844861871253</v>
      </c>
      <c r="H114" s="21">
        <f ca="1">IF(H$6&lt;$C114,0,VLOOKUP(H$6,'MonteCarlo Policy Paths'!$A$2:$I$31,'Monte Carlo_WA Complance Price'!$B114+1,FALSE))</f>
        <v>85.659157543293105</v>
      </c>
      <c r="I114" s="21">
        <f ca="1">IF(I$6&lt;$C114,0,VLOOKUP(I$6,'MonteCarlo Policy Paths'!$A$2:$I$31,'Monte Carlo_WA Complance Price'!$B114+1,FALSE))</f>
        <v>86.918851036576825</v>
      </c>
      <c r="J114" s="21">
        <f ca="1">IF(J$6&lt;$C114,0,VLOOKUP(J$6,'MonteCarlo Policy Paths'!$A$2:$I$31,'Monte Carlo_WA Complance Price'!$B114+1,FALSE))</f>
        <v>88.178544529860531</v>
      </c>
      <c r="K114" s="21">
        <f ca="1">IF(K$6&lt;$C114,0,VLOOKUP(K$6,'MonteCarlo Policy Paths'!$A$2:$I$31,'Monte Carlo_WA Complance Price'!$B114+1,FALSE))</f>
        <v>89.438238023144251</v>
      </c>
      <c r="L114" s="21">
        <f ca="1">IF(L$6&lt;$C114,0,VLOOKUP(L$6,'MonteCarlo Policy Paths'!$A$2:$I$31,'Monte Carlo_WA Complance Price'!$B114+1,FALSE))</f>
        <v>90.697931516427971</v>
      </c>
      <c r="M114" s="21">
        <f ca="1">IF(M$6&lt;$C114,0,VLOOKUP(M$6,'MonteCarlo Policy Paths'!$A$2:$I$31,'Monte Carlo_WA Complance Price'!$B114+1,FALSE))</f>
        <v>91.95762500971172</v>
      </c>
      <c r="N114" s="21">
        <f ca="1">IF(N$6&lt;$C114,0,VLOOKUP(N$6,'MonteCarlo Policy Paths'!$A$2:$I$31,'Monte Carlo_WA Complance Price'!$B114+1,FALSE))</f>
        <v>93.21731850299544</v>
      </c>
      <c r="O114" s="21">
        <f ca="1">IF(O$6&lt;$C114,0,VLOOKUP(O$6,'MonteCarlo Policy Paths'!$A$2:$I$31,'Monte Carlo_WA Complance Price'!$B114+1,FALSE))</f>
        <v>94.47701199627916</v>
      </c>
      <c r="P114" s="21">
        <f ca="1">IF(P$6&lt;$C114,0,VLOOKUP(P$6,'MonteCarlo Policy Paths'!$A$2:$I$31,'Monte Carlo_WA Complance Price'!$B114+1,FALSE))</f>
        <v>95.73670548956288</v>
      </c>
      <c r="Q114" s="21">
        <f ca="1">IF(Q$6&lt;$C114,0,VLOOKUP(Q$6,'MonteCarlo Policy Paths'!$A$2:$I$31,'Monte Carlo_WA Complance Price'!$B114+1,FALSE))</f>
        <v>96.996398982846586</v>
      </c>
      <c r="R114" s="21">
        <f ca="1">IF(R$6&lt;$C114,0,VLOOKUP(R$6,'MonteCarlo Policy Paths'!$A$2:$I$31,'Monte Carlo_WA Complance Price'!$B114+1,FALSE))</f>
        <v>98.25609247613032</v>
      </c>
      <c r="S114" s="21">
        <f ca="1">IF(S$6&lt;$C114,0,VLOOKUP(S$6,'MonteCarlo Policy Paths'!$A$2:$I$31,'Monte Carlo_WA Complance Price'!$B114+1,FALSE))</f>
        <v>99.65157958594628</v>
      </c>
      <c r="T114" s="21">
        <f ca="1">IF(T$6&lt;$C114,0,VLOOKUP(T$6,'MonteCarlo Policy Paths'!$A$2:$I$31,'Monte Carlo_WA Complance Price'!$B114+1,FALSE))</f>
        <v>101.04706669576224</v>
      </c>
      <c r="U114" s="21">
        <f ca="1">IF(U$6&lt;$C114,0,VLOOKUP(U$6,'MonteCarlo Policy Paths'!$A$2:$I$31,'Monte Carlo_WA Complance Price'!$B114+1,FALSE))</f>
        <v>102.4425538055782</v>
      </c>
      <c r="V114" s="21">
        <f ca="1">IF(V$6&lt;$C114,0,VLOOKUP(V$6,'MonteCarlo Policy Paths'!$A$2:$I$31,'Monte Carlo_WA Complance Price'!$B114+1,FALSE))</f>
        <v>103.83804091539416</v>
      </c>
      <c r="W114" s="21">
        <f ca="1">IF(W$6&lt;$C114,0,VLOOKUP(W$6,'MonteCarlo Policy Paths'!$A$2:$I$31,'Monte Carlo_WA Complance Price'!$B114+1,FALSE))</f>
        <v>105.23352802521011</v>
      </c>
      <c r="X114" s="21">
        <f ca="1">IF(X$6&lt;$C114,0,VLOOKUP(X$6,'MonteCarlo Policy Paths'!$A$2:$I$31,'Monte Carlo_WA Complance Price'!$B114+1,FALSE))</f>
        <v>106.47156953138905</v>
      </c>
      <c r="Y114" s="21">
        <f ca="1">IF(Y$6&lt;$C114,0,VLOOKUP(Y$6,'MonteCarlo Policy Paths'!$A$2:$I$31,'Monte Carlo_WA Complance Price'!$B114+1,FALSE))</f>
        <v>107.709611037568</v>
      </c>
      <c r="Z114" s="21">
        <f ca="1">IF(Z$6&lt;$C114,0,VLOOKUP(Z$6,'MonteCarlo Policy Paths'!$A$2:$I$31,'Monte Carlo_WA Complance Price'!$B114+1,FALSE))</f>
        <v>108.94765254374694</v>
      </c>
      <c r="AA114" s="21">
        <f ca="1">IF(AA$6&lt;$C114,0,VLOOKUP(AA$6,'MonteCarlo Policy Paths'!$A$2:$I$31,'Monte Carlo_WA Complance Price'!$B114+1,FALSE))</f>
        <v>110.18569404992589</v>
      </c>
      <c r="AB114" s="21">
        <f ca="1">IF(AB$6&lt;$C114,0,VLOOKUP(AB$6,'MonteCarlo Policy Paths'!$A$2:$I$31,'Monte Carlo_WA Complance Price'!$B114+1,FALSE))</f>
        <v>111.42373555610482</v>
      </c>
      <c r="AC114" s="21">
        <f ca="1">IF(AC$6&lt;$C114,0,VLOOKUP(AC$6,'MonteCarlo Policy Paths'!$A$2:$I$31,'Monte Carlo_WA Complance Price'!$B114+1,FALSE))</f>
        <v>112.86811731331359</v>
      </c>
      <c r="AD114" s="21">
        <f ca="1">IF(AD$6&lt;$C114,0,VLOOKUP(AD$6,'MonteCarlo Policy Paths'!$A$2:$I$31,'Monte Carlo_WA Complance Price'!$B114+1,FALSE))</f>
        <v>114.31249907052236</v>
      </c>
      <c r="AE114" s="21">
        <f ca="1">IF(AE$6&lt;$C114,0,VLOOKUP(AE$6,'MonteCarlo Policy Paths'!$A$2:$I$31,'Monte Carlo_WA Complance Price'!$B114+1,FALSE))</f>
        <v>115.75688082773114</v>
      </c>
      <c r="AF114" s="21">
        <f ca="1">IF(AF$6&lt;$C114,0,VLOOKUP(AF$6,'MonteCarlo Policy Paths'!$A$2:$I$31,'Monte Carlo_WA Complance Price'!$B114+1,FALSE))</f>
        <v>117.20126258493991</v>
      </c>
      <c r="AG114" s="22">
        <f ca="1">IF(AG$6&lt;$C114,0,VLOOKUP(AG$6,'MonteCarlo Policy Paths'!$A$2:$I$31,'Monte Carlo_WA Complance Price'!$B114+1,FALSE))</f>
        <v>120.41827982173916</v>
      </c>
      <c r="AI114" s="20">
        <f ca="1">E114*VLOOKUP(AI$6,'Greenhouse Gas Costs Avoided'!$A$2:$I$32,9,FALSE)</f>
        <v>0</v>
      </c>
      <c r="AJ114" s="21">
        <f ca="1">F114*VLOOKUP(AJ$6,'Greenhouse Gas Costs Avoided'!$A$2:$I$32,9,FALSE)</f>
        <v>5.2166744805659615</v>
      </c>
      <c r="AK114" s="21">
        <f ca="1">G114*VLOOKUP(AK$6,'Greenhouse Gas Costs Avoided'!$A$2:$I$32,9,FALSE)</f>
        <v>5.3216023247413169</v>
      </c>
      <c r="AL114" s="21">
        <f ca="1">H114*VLOOKUP(AL$6,'Greenhouse Gas Costs Avoided'!$A$2:$I$32,9,FALSE)</f>
        <v>5.4265301689166732</v>
      </c>
      <c r="AM114" s="21">
        <f ca="1">I114*VLOOKUP(AM$6,'Greenhouse Gas Costs Avoided'!$A$2:$I$32,9,FALSE)</f>
        <v>5.5063320831654474</v>
      </c>
      <c r="AN114" s="21">
        <f ca="1">J114*VLOOKUP(AN$6,'Greenhouse Gas Costs Avoided'!$A$2:$I$32,9,FALSE)</f>
        <v>5.5861339974142208</v>
      </c>
      <c r="AO114" s="21">
        <f ca="1">K114*VLOOKUP(AO$6,'Greenhouse Gas Costs Avoided'!$A$2:$I$32,9,FALSE)</f>
        <v>5.665935911662995</v>
      </c>
      <c r="AP114" s="21">
        <f ca="1">L114*VLOOKUP(AP$6,'Greenhouse Gas Costs Avoided'!$A$2:$I$32,9,FALSE)</f>
        <v>5.7457378259117702</v>
      </c>
      <c r="AQ114" s="21">
        <f ca="1">M114*VLOOKUP(AQ$6,'Greenhouse Gas Costs Avoided'!$A$2:$I$32,9,FALSE)</f>
        <v>5.8255397401605462</v>
      </c>
      <c r="AR114" s="21">
        <f ca="1">N114*VLOOKUP(AR$6,'Greenhouse Gas Costs Avoided'!$A$2:$I$32,9,FALSE)</f>
        <v>5.9053416544093205</v>
      </c>
      <c r="AS114" s="21">
        <f ca="1">O114*VLOOKUP(AS$6,'Greenhouse Gas Costs Avoided'!$A$2:$I$32,9,FALSE)</f>
        <v>5.9851435686580947</v>
      </c>
      <c r="AT114" s="21">
        <f ca="1">P114*VLOOKUP(AT$6,'Greenhouse Gas Costs Avoided'!$A$2:$I$32,9,FALSE)</f>
        <v>6.0649454829068699</v>
      </c>
      <c r="AU114" s="21">
        <f ca="1">Q114*VLOOKUP(AU$6,'Greenhouse Gas Costs Avoided'!$A$2:$I$32,9,FALSE)</f>
        <v>6.1447473971556432</v>
      </c>
      <c r="AV114" s="21">
        <f ca="1">R114*VLOOKUP(AV$6,'Greenhouse Gas Costs Avoided'!$A$2:$I$32,9,FALSE)</f>
        <v>6.2245493114044184</v>
      </c>
      <c r="AW114" s="21">
        <f ca="1">S114*VLOOKUP(AW$6,'Greenhouse Gas Costs Avoided'!$A$2:$I$32,9,FALSE)</f>
        <v>6.312953786990386</v>
      </c>
      <c r="AX114" s="21">
        <f ca="1">T114*VLOOKUP(AX$6,'Greenhouse Gas Costs Avoided'!$A$2:$I$32,9,FALSE)</f>
        <v>6.4013582625763545</v>
      </c>
      <c r="AY114" s="21">
        <f ca="1">U114*VLOOKUP(AY$6,'Greenhouse Gas Costs Avoided'!$A$2:$I$32,9,FALSE)</f>
        <v>6.4897627381623222</v>
      </c>
      <c r="AZ114" s="21">
        <f ca="1">V114*VLOOKUP(AZ$6,'Greenhouse Gas Costs Avoided'!$A$2:$I$32,9,FALSE)</f>
        <v>6.5781672137482907</v>
      </c>
      <c r="BA114" s="21">
        <f ca="1">W114*VLOOKUP(BA$6,'Greenhouse Gas Costs Avoided'!$A$2:$I$32,9,FALSE)</f>
        <v>6.6665716893342575</v>
      </c>
      <c r="BB114" s="21">
        <f ca="1">X114*VLOOKUP(BB$6,'Greenhouse Gas Costs Avoided'!$A$2:$I$32,9,FALSE)</f>
        <v>6.7450019445028957</v>
      </c>
      <c r="BC114" s="21">
        <f ca="1">Y114*VLOOKUP(BC$6,'Greenhouse Gas Costs Avoided'!$A$2:$I$32,9,FALSE)</f>
        <v>6.8234321996715348</v>
      </c>
      <c r="BD114" s="21">
        <f ca="1">Z114*VLOOKUP(BD$6,'Greenhouse Gas Costs Avoided'!$A$2:$I$32,9,FALSE)</f>
        <v>6.901862454840173</v>
      </c>
      <c r="BE114" s="21">
        <f ca="1">AA114*VLOOKUP(BE$6,'Greenhouse Gas Costs Avoided'!$A$2:$I$32,9,FALSE)</f>
        <v>6.9802927100088112</v>
      </c>
      <c r="BF114" s="21">
        <f ca="1">AB114*VLOOKUP(BF$6,'Greenhouse Gas Costs Avoided'!$A$2:$I$32,9,FALSE)</f>
        <v>7.0587229651774486</v>
      </c>
      <c r="BG114" s="21">
        <f ca="1">AC114*VLOOKUP(BG$6,'Greenhouse Gas Costs Avoided'!$A$2:$I$32,9,FALSE)</f>
        <v>7.1502249295408609</v>
      </c>
      <c r="BH114" s="21">
        <f ca="1">AD114*VLOOKUP(BH$6,'Greenhouse Gas Costs Avoided'!$A$2:$I$32,9,FALSE)</f>
        <v>7.2417268939042723</v>
      </c>
      <c r="BI114" s="21">
        <f ca="1">AE114*VLOOKUP(BI$6,'Greenhouse Gas Costs Avoided'!$A$2:$I$32,9,FALSE)</f>
        <v>7.3332288582676846</v>
      </c>
      <c r="BJ114" s="21">
        <f ca="1">AF114*VLOOKUP(BJ$6,'Greenhouse Gas Costs Avoided'!$A$2:$I$32,9,FALSE)</f>
        <v>7.424730822631096</v>
      </c>
      <c r="BK114" s="22">
        <f ca="1">AG114*VLOOKUP(BK$6,'Greenhouse Gas Costs Avoided'!$A$2:$I$32,9,FALSE)</f>
        <v>7.6285297110405814</v>
      </c>
    </row>
    <row r="115" spans="1:63" x14ac:dyDescent="0.35">
      <c r="A115" s="11">
        <v>109</v>
      </c>
      <c r="B115" s="12">
        <f t="shared" ca="1" si="2"/>
        <v>1</v>
      </c>
      <c r="C115" s="13">
        <f t="shared" ca="1" si="3"/>
        <v>2023</v>
      </c>
      <c r="E115" s="20">
        <f ca="1">IF(E$6&lt;$C115,0,VLOOKUP(E$6,'MonteCarlo Policy Paths'!$A$2:$I$31,'Monte Carlo_WA Complance Price'!$B115+1,FALSE))</f>
        <v>0</v>
      </c>
      <c r="F115" s="21">
        <f ca="1">IF(F$6&lt;$C115,0,VLOOKUP(F$6,'MonteCarlo Policy Paths'!$A$2:$I$31,'Monte Carlo_WA Complance Price'!$B115+1,FALSE))</f>
        <v>82.346532180449415</v>
      </c>
      <c r="G115" s="21">
        <f ca="1">IF(G$6&lt;$C115,0,VLOOKUP(G$6,'MonteCarlo Policy Paths'!$A$2:$I$31,'Monte Carlo_WA Complance Price'!$B115+1,FALSE))</f>
        <v>84.002844861871253</v>
      </c>
      <c r="H115" s="21">
        <f ca="1">IF(H$6&lt;$C115,0,VLOOKUP(H$6,'MonteCarlo Policy Paths'!$A$2:$I$31,'Monte Carlo_WA Complance Price'!$B115+1,FALSE))</f>
        <v>85.659157543293105</v>
      </c>
      <c r="I115" s="21">
        <f ca="1">IF(I$6&lt;$C115,0,VLOOKUP(I$6,'MonteCarlo Policy Paths'!$A$2:$I$31,'Monte Carlo_WA Complance Price'!$B115+1,FALSE))</f>
        <v>86.918851036576825</v>
      </c>
      <c r="J115" s="21">
        <f ca="1">IF(J$6&lt;$C115,0,VLOOKUP(J$6,'MonteCarlo Policy Paths'!$A$2:$I$31,'Monte Carlo_WA Complance Price'!$B115+1,FALSE))</f>
        <v>88.178544529860531</v>
      </c>
      <c r="K115" s="21">
        <f ca="1">IF(K$6&lt;$C115,0,VLOOKUP(K$6,'MonteCarlo Policy Paths'!$A$2:$I$31,'Monte Carlo_WA Complance Price'!$B115+1,FALSE))</f>
        <v>89.438238023144251</v>
      </c>
      <c r="L115" s="21">
        <f ca="1">IF(L$6&lt;$C115,0,VLOOKUP(L$6,'MonteCarlo Policy Paths'!$A$2:$I$31,'Monte Carlo_WA Complance Price'!$B115+1,FALSE))</f>
        <v>90.697931516427971</v>
      </c>
      <c r="M115" s="21">
        <f ca="1">IF(M$6&lt;$C115,0,VLOOKUP(M$6,'MonteCarlo Policy Paths'!$A$2:$I$31,'Monte Carlo_WA Complance Price'!$B115+1,FALSE))</f>
        <v>91.95762500971172</v>
      </c>
      <c r="N115" s="21">
        <f ca="1">IF(N$6&lt;$C115,0,VLOOKUP(N$6,'MonteCarlo Policy Paths'!$A$2:$I$31,'Monte Carlo_WA Complance Price'!$B115+1,FALSE))</f>
        <v>93.21731850299544</v>
      </c>
      <c r="O115" s="21">
        <f ca="1">IF(O$6&lt;$C115,0,VLOOKUP(O$6,'MonteCarlo Policy Paths'!$A$2:$I$31,'Monte Carlo_WA Complance Price'!$B115+1,FALSE))</f>
        <v>94.47701199627916</v>
      </c>
      <c r="P115" s="21">
        <f ca="1">IF(P$6&lt;$C115,0,VLOOKUP(P$6,'MonteCarlo Policy Paths'!$A$2:$I$31,'Monte Carlo_WA Complance Price'!$B115+1,FALSE))</f>
        <v>95.73670548956288</v>
      </c>
      <c r="Q115" s="21">
        <f ca="1">IF(Q$6&lt;$C115,0,VLOOKUP(Q$6,'MonteCarlo Policy Paths'!$A$2:$I$31,'Monte Carlo_WA Complance Price'!$B115+1,FALSE))</f>
        <v>96.996398982846586</v>
      </c>
      <c r="R115" s="21">
        <f ca="1">IF(R$6&lt;$C115,0,VLOOKUP(R$6,'MonteCarlo Policy Paths'!$A$2:$I$31,'Monte Carlo_WA Complance Price'!$B115+1,FALSE))</f>
        <v>98.25609247613032</v>
      </c>
      <c r="S115" s="21">
        <f ca="1">IF(S$6&lt;$C115,0,VLOOKUP(S$6,'MonteCarlo Policy Paths'!$A$2:$I$31,'Monte Carlo_WA Complance Price'!$B115+1,FALSE))</f>
        <v>99.65157958594628</v>
      </c>
      <c r="T115" s="21">
        <f ca="1">IF(T$6&lt;$C115,0,VLOOKUP(T$6,'MonteCarlo Policy Paths'!$A$2:$I$31,'Monte Carlo_WA Complance Price'!$B115+1,FALSE))</f>
        <v>101.04706669576224</v>
      </c>
      <c r="U115" s="21">
        <f ca="1">IF(U$6&lt;$C115,0,VLOOKUP(U$6,'MonteCarlo Policy Paths'!$A$2:$I$31,'Monte Carlo_WA Complance Price'!$B115+1,FALSE))</f>
        <v>102.4425538055782</v>
      </c>
      <c r="V115" s="21">
        <f ca="1">IF(V$6&lt;$C115,0,VLOOKUP(V$6,'MonteCarlo Policy Paths'!$A$2:$I$31,'Monte Carlo_WA Complance Price'!$B115+1,FALSE))</f>
        <v>103.83804091539416</v>
      </c>
      <c r="W115" s="21">
        <f ca="1">IF(W$6&lt;$C115,0,VLOOKUP(W$6,'MonteCarlo Policy Paths'!$A$2:$I$31,'Monte Carlo_WA Complance Price'!$B115+1,FALSE))</f>
        <v>105.23352802521011</v>
      </c>
      <c r="X115" s="21">
        <f ca="1">IF(X$6&lt;$C115,0,VLOOKUP(X$6,'MonteCarlo Policy Paths'!$A$2:$I$31,'Monte Carlo_WA Complance Price'!$B115+1,FALSE))</f>
        <v>106.47156953138905</v>
      </c>
      <c r="Y115" s="21">
        <f ca="1">IF(Y$6&lt;$C115,0,VLOOKUP(Y$6,'MonteCarlo Policy Paths'!$A$2:$I$31,'Monte Carlo_WA Complance Price'!$B115+1,FALSE))</f>
        <v>107.709611037568</v>
      </c>
      <c r="Z115" s="21">
        <f ca="1">IF(Z$6&lt;$C115,0,VLOOKUP(Z$6,'MonteCarlo Policy Paths'!$A$2:$I$31,'Monte Carlo_WA Complance Price'!$B115+1,FALSE))</f>
        <v>108.94765254374694</v>
      </c>
      <c r="AA115" s="21">
        <f ca="1">IF(AA$6&lt;$C115,0,VLOOKUP(AA$6,'MonteCarlo Policy Paths'!$A$2:$I$31,'Monte Carlo_WA Complance Price'!$B115+1,FALSE))</f>
        <v>110.18569404992589</v>
      </c>
      <c r="AB115" s="21">
        <f ca="1">IF(AB$6&lt;$C115,0,VLOOKUP(AB$6,'MonteCarlo Policy Paths'!$A$2:$I$31,'Monte Carlo_WA Complance Price'!$B115+1,FALSE))</f>
        <v>111.42373555610482</v>
      </c>
      <c r="AC115" s="21">
        <f ca="1">IF(AC$6&lt;$C115,0,VLOOKUP(AC$6,'MonteCarlo Policy Paths'!$A$2:$I$31,'Monte Carlo_WA Complance Price'!$B115+1,FALSE))</f>
        <v>112.86811731331359</v>
      </c>
      <c r="AD115" s="21">
        <f ca="1">IF(AD$6&lt;$C115,0,VLOOKUP(AD$6,'MonteCarlo Policy Paths'!$A$2:$I$31,'Monte Carlo_WA Complance Price'!$B115+1,FALSE))</f>
        <v>114.31249907052236</v>
      </c>
      <c r="AE115" s="21">
        <f ca="1">IF(AE$6&lt;$C115,0,VLOOKUP(AE$6,'MonteCarlo Policy Paths'!$A$2:$I$31,'Monte Carlo_WA Complance Price'!$B115+1,FALSE))</f>
        <v>115.75688082773114</v>
      </c>
      <c r="AF115" s="21">
        <f ca="1">IF(AF$6&lt;$C115,0,VLOOKUP(AF$6,'MonteCarlo Policy Paths'!$A$2:$I$31,'Monte Carlo_WA Complance Price'!$B115+1,FALSE))</f>
        <v>117.20126258493991</v>
      </c>
      <c r="AG115" s="22">
        <f ca="1">IF(AG$6&lt;$C115,0,VLOOKUP(AG$6,'MonteCarlo Policy Paths'!$A$2:$I$31,'Monte Carlo_WA Complance Price'!$B115+1,FALSE))</f>
        <v>118.64564434214866</v>
      </c>
      <c r="AI115" s="20">
        <f ca="1">E115*VLOOKUP(AI$6,'Greenhouse Gas Costs Avoided'!$A$2:$I$32,9,FALSE)</f>
        <v>0</v>
      </c>
      <c r="AJ115" s="21">
        <f ca="1">F115*VLOOKUP(AJ$6,'Greenhouse Gas Costs Avoided'!$A$2:$I$32,9,FALSE)</f>
        <v>5.2166744805659615</v>
      </c>
      <c r="AK115" s="21">
        <f ca="1">G115*VLOOKUP(AK$6,'Greenhouse Gas Costs Avoided'!$A$2:$I$32,9,FALSE)</f>
        <v>5.3216023247413169</v>
      </c>
      <c r="AL115" s="21">
        <f ca="1">H115*VLOOKUP(AL$6,'Greenhouse Gas Costs Avoided'!$A$2:$I$32,9,FALSE)</f>
        <v>5.4265301689166732</v>
      </c>
      <c r="AM115" s="21">
        <f ca="1">I115*VLOOKUP(AM$6,'Greenhouse Gas Costs Avoided'!$A$2:$I$32,9,FALSE)</f>
        <v>5.5063320831654474</v>
      </c>
      <c r="AN115" s="21">
        <f ca="1">J115*VLOOKUP(AN$6,'Greenhouse Gas Costs Avoided'!$A$2:$I$32,9,FALSE)</f>
        <v>5.5861339974142208</v>
      </c>
      <c r="AO115" s="21">
        <f ca="1">K115*VLOOKUP(AO$6,'Greenhouse Gas Costs Avoided'!$A$2:$I$32,9,FALSE)</f>
        <v>5.665935911662995</v>
      </c>
      <c r="AP115" s="21">
        <f ca="1">L115*VLOOKUP(AP$6,'Greenhouse Gas Costs Avoided'!$A$2:$I$32,9,FALSE)</f>
        <v>5.7457378259117702</v>
      </c>
      <c r="AQ115" s="21">
        <f ca="1">M115*VLOOKUP(AQ$6,'Greenhouse Gas Costs Avoided'!$A$2:$I$32,9,FALSE)</f>
        <v>5.8255397401605462</v>
      </c>
      <c r="AR115" s="21">
        <f ca="1">N115*VLOOKUP(AR$6,'Greenhouse Gas Costs Avoided'!$A$2:$I$32,9,FALSE)</f>
        <v>5.9053416544093205</v>
      </c>
      <c r="AS115" s="21">
        <f ca="1">O115*VLOOKUP(AS$6,'Greenhouse Gas Costs Avoided'!$A$2:$I$32,9,FALSE)</f>
        <v>5.9851435686580947</v>
      </c>
      <c r="AT115" s="21">
        <f ca="1">P115*VLOOKUP(AT$6,'Greenhouse Gas Costs Avoided'!$A$2:$I$32,9,FALSE)</f>
        <v>6.0649454829068699</v>
      </c>
      <c r="AU115" s="21">
        <f ca="1">Q115*VLOOKUP(AU$6,'Greenhouse Gas Costs Avoided'!$A$2:$I$32,9,FALSE)</f>
        <v>6.1447473971556432</v>
      </c>
      <c r="AV115" s="21">
        <f ca="1">R115*VLOOKUP(AV$6,'Greenhouse Gas Costs Avoided'!$A$2:$I$32,9,FALSE)</f>
        <v>6.2245493114044184</v>
      </c>
      <c r="AW115" s="21">
        <f ca="1">S115*VLOOKUP(AW$6,'Greenhouse Gas Costs Avoided'!$A$2:$I$32,9,FALSE)</f>
        <v>6.312953786990386</v>
      </c>
      <c r="AX115" s="21">
        <f ca="1">T115*VLOOKUP(AX$6,'Greenhouse Gas Costs Avoided'!$A$2:$I$32,9,FALSE)</f>
        <v>6.4013582625763545</v>
      </c>
      <c r="AY115" s="21">
        <f ca="1">U115*VLOOKUP(AY$6,'Greenhouse Gas Costs Avoided'!$A$2:$I$32,9,FALSE)</f>
        <v>6.4897627381623222</v>
      </c>
      <c r="AZ115" s="21">
        <f ca="1">V115*VLOOKUP(AZ$6,'Greenhouse Gas Costs Avoided'!$A$2:$I$32,9,FALSE)</f>
        <v>6.5781672137482907</v>
      </c>
      <c r="BA115" s="21">
        <f ca="1">W115*VLOOKUP(BA$6,'Greenhouse Gas Costs Avoided'!$A$2:$I$32,9,FALSE)</f>
        <v>6.6665716893342575</v>
      </c>
      <c r="BB115" s="21">
        <f ca="1">X115*VLOOKUP(BB$6,'Greenhouse Gas Costs Avoided'!$A$2:$I$32,9,FALSE)</f>
        <v>6.7450019445028957</v>
      </c>
      <c r="BC115" s="21">
        <f ca="1">Y115*VLOOKUP(BC$6,'Greenhouse Gas Costs Avoided'!$A$2:$I$32,9,FALSE)</f>
        <v>6.8234321996715348</v>
      </c>
      <c r="BD115" s="21">
        <f ca="1">Z115*VLOOKUP(BD$6,'Greenhouse Gas Costs Avoided'!$A$2:$I$32,9,FALSE)</f>
        <v>6.901862454840173</v>
      </c>
      <c r="BE115" s="21">
        <f ca="1">AA115*VLOOKUP(BE$6,'Greenhouse Gas Costs Avoided'!$A$2:$I$32,9,FALSE)</f>
        <v>6.9802927100088112</v>
      </c>
      <c r="BF115" s="21">
        <f ca="1">AB115*VLOOKUP(BF$6,'Greenhouse Gas Costs Avoided'!$A$2:$I$32,9,FALSE)</f>
        <v>7.0587229651774486</v>
      </c>
      <c r="BG115" s="21">
        <f ca="1">AC115*VLOOKUP(BG$6,'Greenhouse Gas Costs Avoided'!$A$2:$I$32,9,FALSE)</f>
        <v>7.1502249295408609</v>
      </c>
      <c r="BH115" s="21">
        <f ca="1">AD115*VLOOKUP(BH$6,'Greenhouse Gas Costs Avoided'!$A$2:$I$32,9,FALSE)</f>
        <v>7.2417268939042723</v>
      </c>
      <c r="BI115" s="21">
        <f ca="1">AE115*VLOOKUP(BI$6,'Greenhouse Gas Costs Avoided'!$A$2:$I$32,9,FALSE)</f>
        <v>7.3332288582676846</v>
      </c>
      <c r="BJ115" s="21">
        <f ca="1">AF115*VLOOKUP(BJ$6,'Greenhouse Gas Costs Avoided'!$A$2:$I$32,9,FALSE)</f>
        <v>7.424730822631096</v>
      </c>
      <c r="BK115" s="22">
        <f ca="1">AG115*VLOOKUP(BK$6,'Greenhouse Gas Costs Avoided'!$A$2:$I$32,9,FALSE)</f>
        <v>7.5162327869945065</v>
      </c>
    </row>
    <row r="116" spans="1:63" x14ac:dyDescent="0.35">
      <c r="A116" s="11">
        <v>110</v>
      </c>
      <c r="B116" s="12">
        <f t="shared" ca="1" si="2"/>
        <v>2</v>
      </c>
      <c r="C116" s="13">
        <f t="shared" ca="1" si="3"/>
        <v>2023</v>
      </c>
      <c r="E116" s="20">
        <f ca="1">IF(E$6&lt;$C116,0,VLOOKUP(E$6,'MonteCarlo Policy Paths'!$A$2:$I$31,'Monte Carlo_WA Complance Price'!$B116+1,FALSE))</f>
        <v>0</v>
      </c>
      <c r="F116" s="21">
        <f ca="1">IF(F$6&lt;$C116,0,VLOOKUP(F$6,'MonteCarlo Policy Paths'!$A$2:$I$31,'Monte Carlo_WA Complance Price'!$B116+1,FALSE))</f>
        <v>82.346532180449415</v>
      </c>
      <c r="G116" s="21">
        <f ca="1">IF(G$6&lt;$C116,0,VLOOKUP(G$6,'MonteCarlo Policy Paths'!$A$2:$I$31,'Monte Carlo_WA Complance Price'!$B116+1,FALSE))</f>
        <v>84.002844861871253</v>
      </c>
      <c r="H116" s="21">
        <f ca="1">IF(H$6&lt;$C116,0,VLOOKUP(H$6,'MonteCarlo Policy Paths'!$A$2:$I$31,'Monte Carlo_WA Complance Price'!$B116+1,FALSE))</f>
        <v>85.659157543293105</v>
      </c>
      <c r="I116" s="21">
        <f ca="1">IF(I$6&lt;$C116,0,VLOOKUP(I$6,'MonteCarlo Policy Paths'!$A$2:$I$31,'Monte Carlo_WA Complance Price'!$B116+1,FALSE))</f>
        <v>86.918851036576825</v>
      </c>
      <c r="J116" s="21">
        <f ca="1">IF(J$6&lt;$C116,0,VLOOKUP(J$6,'MonteCarlo Policy Paths'!$A$2:$I$31,'Monte Carlo_WA Complance Price'!$B116+1,FALSE))</f>
        <v>88.178544529860531</v>
      </c>
      <c r="K116" s="21">
        <f ca="1">IF(K$6&lt;$C116,0,VLOOKUP(K$6,'MonteCarlo Policy Paths'!$A$2:$I$31,'Monte Carlo_WA Complance Price'!$B116+1,FALSE))</f>
        <v>89.438238023144251</v>
      </c>
      <c r="L116" s="21">
        <f ca="1">IF(L$6&lt;$C116,0,VLOOKUP(L$6,'MonteCarlo Policy Paths'!$A$2:$I$31,'Monte Carlo_WA Complance Price'!$B116+1,FALSE))</f>
        <v>90.697931516427971</v>
      </c>
      <c r="M116" s="21">
        <f ca="1">IF(M$6&lt;$C116,0,VLOOKUP(M$6,'MonteCarlo Policy Paths'!$A$2:$I$31,'Monte Carlo_WA Complance Price'!$B116+1,FALSE))</f>
        <v>91.95762500971172</v>
      </c>
      <c r="N116" s="21">
        <f ca="1">IF(N$6&lt;$C116,0,VLOOKUP(N$6,'MonteCarlo Policy Paths'!$A$2:$I$31,'Monte Carlo_WA Complance Price'!$B116+1,FALSE))</f>
        <v>93.21731850299544</v>
      </c>
      <c r="O116" s="21">
        <f ca="1">IF(O$6&lt;$C116,0,VLOOKUP(O$6,'MonteCarlo Policy Paths'!$A$2:$I$31,'Monte Carlo_WA Complance Price'!$B116+1,FALSE))</f>
        <v>94.47701199627916</v>
      </c>
      <c r="P116" s="21">
        <f ca="1">IF(P$6&lt;$C116,0,VLOOKUP(P$6,'MonteCarlo Policy Paths'!$A$2:$I$31,'Monte Carlo_WA Complance Price'!$B116+1,FALSE))</f>
        <v>95.73670548956288</v>
      </c>
      <c r="Q116" s="21">
        <f ca="1">IF(Q$6&lt;$C116,0,VLOOKUP(Q$6,'MonteCarlo Policy Paths'!$A$2:$I$31,'Monte Carlo_WA Complance Price'!$B116+1,FALSE))</f>
        <v>96.996398982846586</v>
      </c>
      <c r="R116" s="21">
        <f ca="1">IF(R$6&lt;$C116,0,VLOOKUP(R$6,'MonteCarlo Policy Paths'!$A$2:$I$31,'Monte Carlo_WA Complance Price'!$B116+1,FALSE))</f>
        <v>98.25609247613032</v>
      </c>
      <c r="S116" s="21">
        <f ca="1">IF(S$6&lt;$C116,0,VLOOKUP(S$6,'MonteCarlo Policy Paths'!$A$2:$I$31,'Monte Carlo_WA Complance Price'!$B116+1,FALSE))</f>
        <v>99.65157958594628</v>
      </c>
      <c r="T116" s="21">
        <f ca="1">IF(T$6&lt;$C116,0,VLOOKUP(T$6,'MonteCarlo Policy Paths'!$A$2:$I$31,'Monte Carlo_WA Complance Price'!$B116+1,FALSE))</f>
        <v>101.04706669576224</v>
      </c>
      <c r="U116" s="21">
        <f ca="1">IF(U$6&lt;$C116,0,VLOOKUP(U$6,'MonteCarlo Policy Paths'!$A$2:$I$31,'Monte Carlo_WA Complance Price'!$B116+1,FALSE))</f>
        <v>102.4425538055782</v>
      </c>
      <c r="V116" s="21">
        <f ca="1">IF(V$6&lt;$C116,0,VLOOKUP(V$6,'MonteCarlo Policy Paths'!$A$2:$I$31,'Monte Carlo_WA Complance Price'!$B116+1,FALSE))</f>
        <v>103.83804091539416</v>
      </c>
      <c r="W116" s="21">
        <f ca="1">IF(W$6&lt;$C116,0,VLOOKUP(W$6,'MonteCarlo Policy Paths'!$A$2:$I$31,'Monte Carlo_WA Complance Price'!$B116+1,FALSE))</f>
        <v>105.23352802521011</v>
      </c>
      <c r="X116" s="21">
        <f ca="1">IF(X$6&lt;$C116,0,VLOOKUP(X$6,'MonteCarlo Policy Paths'!$A$2:$I$31,'Monte Carlo_WA Complance Price'!$B116+1,FALSE))</f>
        <v>106.47156953138905</v>
      </c>
      <c r="Y116" s="21">
        <f ca="1">IF(Y$6&lt;$C116,0,VLOOKUP(Y$6,'MonteCarlo Policy Paths'!$A$2:$I$31,'Monte Carlo_WA Complance Price'!$B116+1,FALSE))</f>
        <v>107.709611037568</v>
      </c>
      <c r="Z116" s="21">
        <f ca="1">IF(Z$6&lt;$C116,0,VLOOKUP(Z$6,'MonteCarlo Policy Paths'!$A$2:$I$31,'Monte Carlo_WA Complance Price'!$B116+1,FALSE))</f>
        <v>108.94765254374694</v>
      </c>
      <c r="AA116" s="21">
        <f ca="1">IF(AA$6&lt;$C116,0,VLOOKUP(AA$6,'MonteCarlo Policy Paths'!$A$2:$I$31,'Monte Carlo_WA Complance Price'!$B116+1,FALSE))</f>
        <v>110.18569404992589</v>
      </c>
      <c r="AB116" s="21">
        <f ca="1">IF(AB$6&lt;$C116,0,VLOOKUP(AB$6,'MonteCarlo Policy Paths'!$A$2:$I$31,'Monte Carlo_WA Complance Price'!$B116+1,FALSE))</f>
        <v>111.42373555610482</v>
      </c>
      <c r="AC116" s="21">
        <f ca="1">IF(AC$6&lt;$C116,0,VLOOKUP(AC$6,'MonteCarlo Policy Paths'!$A$2:$I$31,'Monte Carlo_WA Complance Price'!$B116+1,FALSE))</f>
        <v>112.86811731331359</v>
      </c>
      <c r="AD116" s="21">
        <f ca="1">IF(AD$6&lt;$C116,0,VLOOKUP(AD$6,'MonteCarlo Policy Paths'!$A$2:$I$31,'Monte Carlo_WA Complance Price'!$B116+1,FALSE))</f>
        <v>114.31249907052236</v>
      </c>
      <c r="AE116" s="21">
        <f ca="1">IF(AE$6&lt;$C116,0,VLOOKUP(AE$6,'MonteCarlo Policy Paths'!$A$2:$I$31,'Monte Carlo_WA Complance Price'!$B116+1,FALSE))</f>
        <v>115.75688082773114</v>
      </c>
      <c r="AF116" s="21">
        <f ca="1">IF(AF$6&lt;$C116,0,VLOOKUP(AF$6,'MonteCarlo Policy Paths'!$A$2:$I$31,'Monte Carlo_WA Complance Price'!$B116+1,FALSE))</f>
        <v>117.20126258493991</v>
      </c>
      <c r="AG116" s="22">
        <f ca="1">IF(AG$6&lt;$C116,0,VLOOKUP(AG$6,'MonteCarlo Policy Paths'!$A$2:$I$31,'Monte Carlo_WA Complance Price'!$B116+1,FALSE))</f>
        <v>120.41827982173916</v>
      </c>
      <c r="AI116" s="20">
        <f ca="1">E116*VLOOKUP(AI$6,'Greenhouse Gas Costs Avoided'!$A$2:$I$32,9,FALSE)</f>
        <v>0</v>
      </c>
      <c r="AJ116" s="21">
        <f ca="1">F116*VLOOKUP(AJ$6,'Greenhouse Gas Costs Avoided'!$A$2:$I$32,9,FALSE)</f>
        <v>5.2166744805659615</v>
      </c>
      <c r="AK116" s="21">
        <f ca="1">G116*VLOOKUP(AK$6,'Greenhouse Gas Costs Avoided'!$A$2:$I$32,9,FALSE)</f>
        <v>5.3216023247413169</v>
      </c>
      <c r="AL116" s="21">
        <f ca="1">H116*VLOOKUP(AL$6,'Greenhouse Gas Costs Avoided'!$A$2:$I$32,9,FALSE)</f>
        <v>5.4265301689166732</v>
      </c>
      <c r="AM116" s="21">
        <f ca="1">I116*VLOOKUP(AM$6,'Greenhouse Gas Costs Avoided'!$A$2:$I$32,9,FALSE)</f>
        <v>5.5063320831654474</v>
      </c>
      <c r="AN116" s="21">
        <f ca="1">J116*VLOOKUP(AN$6,'Greenhouse Gas Costs Avoided'!$A$2:$I$32,9,FALSE)</f>
        <v>5.5861339974142208</v>
      </c>
      <c r="AO116" s="21">
        <f ca="1">K116*VLOOKUP(AO$6,'Greenhouse Gas Costs Avoided'!$A$2:$I$32,9,FALSE)</f>
        <v>5.665935911662995</v>
      </c>
      <c r="AP116" s="21">
        <f ca="1">L116*VLOOKUP(AP$6,'Greenhouse Gas Costs Avoided'!$A$2:$I$32,9,FALSE)</f>
        <v>5.7457378259117702</v>
      </c>
      <c r="AQ116" s="21">
        <f ca="1">M116*VLOOKUP(AQ$6,'Greenhouse Gas Costs Avoided'!$A$2:$I$32,9,FALSE)</f>
        <v>5.8255397401605462</v>
      </c>
      <c r="AR116" s="21">
        <f ca="1">N116*VLOOKUP(AR$6,'Greenhouse Gas Costs Avoided'!$A$2:$I$32,9,FALSE)</f>
        <v>5.9053416544093205</v>
      </c>
      <c r="AS116" s="21">
        <f ca="1">O116*VLOOKUP(AS$6,'Greenhouse Gas Costs Avoided'!$A$2:$I$32,9,FALSE)</f>
        <v>5.9851435686580947</v>
      </c>
      <c r="AT116" s="21">
        <f ca="1">P116*VLOOKUP(AT$6,'Greenhouse Gas Costs Avoided'!$A$2:$I$32,9,FALSE)</f>
        <v>6.0649454829068699</v>
      </c>
      <c r="AU116" s="21">
        <f ca="1">Q116*VLOOKUP(AU$6,'Greenhouse Gas Costs Avoided'!$A$2:$I$32,9,FALSE)</f>
        <v>6.1447473971556432</v>
      </c>
      <c r="AV116" s="21">
        <f ca="1">R116*VLOOKUP(AV$6,'Greenhouse Gas Costs Avoided'!$A$2:$I$32,9,FALSE)</f>
        <v>6.2245493114044184</v>
      </c>
      <c r="AW116" s="21">
        <f ca="1">S116*VLOOKUP(AW$6,'Greenhouse Gas Costs Avoided'!$A$2:$I$32,9,FALSE)</f>
        <v>6.312953786990386</v>
      </c>
      <c r="AX116" s="21">
        <f ca="1">T116*VLOOKUP(AX$6,'Greenhouse Gas Costs Avoided'!$A$2:$I$32,9,FALSE)</f>
        <v>6.4013582625763545</v>
      </c>
      <c r="AY116" s="21">
        <f ca="1">U116*VLOOKUP(AY$6,'Greenhouse Gas Costs Avoided'!$A$2:$I$32,9,FALSE)</f>
        <v>6.4897627381623222</v>
      </c>
      <c r="AZ116" s="21">
        <f ca="1">V116*VLOOKUP(AZ$6,'Greenhouse Gas Costs Avoided'!$A$2:$I$32,9,FALSE)</f>
        <v>6.5781672137482907</v>
      </c>
      <c r="BA116" s="21">
        <f ca="1">W116*VLOOKUP(BA$6,'Greenhouse Gas Costs Avoided'!$A$2:$I$32,9,FALSE)</f>
        <v>6.6665716893342575</v>
      </c>
      <c r="BB116" s="21">
        <f ca="1">X116*VLOOKUP(BB$6,'Greenhouse Gas Costs Avoided'!$A$2:$I$32,9,FALSE)</f>
        <v>6.7450019445028957</v>
      </c>
      <c r="BC116" s="21">
        <f ca="1">Y116*VLOOKUP(BC$6,'Greenhouse Gas Costs Avoided'!$A$2:$I$32,9,FALSE)</f>
        <v>6.8234321996715348</v>
      </c>
      <c r="BD116" s="21">
        <f ca="1">Z116*VLOOKUP(BD$6,'Greenhouse Gas Costs Avoided'!$A$2:$I$32,9,FALSE)</f>
        <v>6.901862454840173</v>
      </c>
      <c r="BE116" s="21">
        <f ca="1">AA116*VLOOKUP(BE$6,'Greenhouse Gas Costs Avoided'!$A$2:$I$32,9,FALSE)</f>
        <v>6.9802927100088112</v>
      </c>
      <c r="BF116" s="21">
        <f ca="1">AB116*VLOOKUP(BF$6,'Greenhouse Gas Costs Avoided'!$A$2:$I$32,9,FALSE)</f>
        <v>7.0587229651774486</v>
      </c>
      <c r="BG116" s="21">
        <f ca="1">AC116*VLOOKUP(BG$6,'Greenhouse Gas Costs Avoided'!$A$2:$I$32,9,FALSE)</f>
        <v>7.1502249295408609</v>
      </c>
      <c r="BH116" s="21">
        <f ca="1">AD116*VLOOKUP(BH$6,'Greenhouse Gas Costs Avoided'!$A$2:$I$32,9,FALSE)</f>
        <v>7.2417268939042723</v>
      </c>
      <c r="BI116" s="21">
        <f ca="1">AE116*VLOOKUP(BI$6,'Greenhouse Gas Costs Avoided'!$A$2:$I$32,9,FALSE)</f>
        <v>7.3332288582676846</v>
      </c>
      <c r="BJ116" s="21">
        <f ca="1">AF116*VLOOKUP(BJ$6,'Greenhouse Gas Costs Avoided'!$A$2:$I$32,9,FALSE)</f>
        <v>7.424730822631096</v>
      </c>
      <c r="BK116" s="22">
        <f ca="1">AG116*VLOOKUP(BK$6,'Greenhouse Gas Costs Avoided'!$A$2:$I$32,9,FALSE)</f>
        <v>7.6285297110405814</v>
      </c>
    </row>
    <row r="117" spans="1:63" x14ac:dyDescent="0.35">
      <c r="A117" s="11">
        <v>111</v>
      </c>
      <c r="B117" s="12">
        <f t="shared" ca="1" si="2"/>
        <v>3</v>
      </c>
      <c r="C117" s="13">
        <f t="shared" ca="1" si="3"/>
        <v>2023</v>
      </c>
      <c r="E117" s="20">
        <f ca="1">IF(E$6&lt;$C117,0,VLOOKUP(E$6,'MonteCarlo Policy Paths'!$A$2:$I$31,'Monte Carlo_WA Complance Price'!$B117+1,FALSE))</f>
        <v>0</v>
      </c>
      <c r="F117" s="21">
        <f ca="1">IF(F$6&lt;$C117,0,VLOOKUP(F$6,'MonteCarlo Policy Paths'!$A$2:$I$31,'Monte Carlo_WA Complance Price'!$B117+1,FALSE))</f>
        <v>82.346532180449415</v>
      </c>
      <c r="G117" s="21">
        <f ca="1">IF(G$6&lt;$C117,0,VLOOKUP(G$6,'MonteCarlo Policy Paths'!$A$2:$I$31,'Monte Carlo_WA Complance Price'!$B117+1,FALSE))</f>
        <v>84.002844861871253</v>
      </c>
      <c r="H117" s="21">
        <f ca="1">IF(H$6&lt;$C117,0,VLOOKUP(H$6,'MonteCarlo Policy Paths'!$A$2:$I$31,'Monte Carlo_WA Complance Price'!$B117+1,FALSE))</f>
        <v>85.659157543293105</v>
      </c>
      <c r="I117" s="21">
        <f ca="1">IF(I$6&lt;$C117,0,VLOOKUP(I$6,'MonteCarlo Policy Paths'!$A$2:$I$31,'Monte Carlo_WA Complance Price'!$B117+1,FALSE))</f>
        <v>86.918851036576825</v>
      </c>
      <c r="J117" s="21">
        <f ca="1">IF(J$6&lt;$C117,0,VLOOKUP(J$6,'MonteCarlo Policy Paths'!$A$2:$I$31,'Monte Carlo_WA Complance Price'!$B117+1,FALSE))</f>
        <v>88.178544529860531</v>
      </c>
      <c r="K117" s="21">
        <f ca="1">IF(K$6&lt;$C117,0,VLOOKUP(K$6,'MonteCarlo Policy Paths'!$A$2:$I$31,'Monte Carlo_WA Complance Price'!$B117+1,FALSE))</f>
        <v>89.438238023144251</v>
      </c>
      <c r="L117" s="21">
        <f ca="1">IF(L$6&lt;$C117,0,VLOOKUP(L$6,'MonteCarlo Policy Paths'!$A$2:$I$31,'Monte Carlo_WA Complance Price'!$B117+1,FALSE))</f>
        <v>90.697931516427971</v>
      </c>
      <c r="M117" s="21">
        <f ca="1">IF(M$6&lt;$C117,0,VLOOKUP(M$6,'MonteCarlo Policy Paths'!$A$2:$I$31,'Monte Carlo_WA Complance Price'!$B117+1,FALSE))</f>
        <v>91.95762500971172</v>
      </c>
      <c r="N117" s="21">
        <f ca="1">IF(N$6&lt;$C117,0,VLOOKUP(N$6,'MonteCarlo Policy Paths'!$A$2:$I$31,'Monte Carlo_WA Complance Price'!$B117+1,FALSE))</f>
        <v>93.21731850299544</v>
      </c>
      <c r="O117" s="21">
        <f ca="1">IF(O$6&lt;$C117,0,VLOOKUP(O$6,'MonteCarlo Policy Paths'!$A$2:$I$31,'Monte Carlo_WA Complance Price'!$B117+1,FALSE))</f>
        <v>94.47701199627916</v>
      </c>
      <c r="P117" s="21">
        <f ca="1">IF(P$6&lt;$C117,0,VLOOKUP(P$6,'MonteCarlo Policy Paths'!$A$2:$I$31,'Monte Carlo_WA Complance Price'!$B117+1,FALSE))</f>
        <v>95.73670548956288</v>
      </c>
      <c r="Q117" s="21">
        <f ca="1">IF(Q$6&lt;$C117,0,VLOOKUP(Q$6,'MonteCarlo Policy Paths'!$A$2:$I$31,'Monte Carlo_WA Complance Price'!$B117+1,FALSE))</f>
        <v>96.996398982846586</v>
      </c>
      <c r="R117" s="21">
        <f ca="1">IF(R$6&lt;$C117,0,VLOOKUP(R$6,'MonteCarlo Policy Paths'!$A$2:$I$31,'Monte Carlo_WA Complance Price'!$B117+1,FALSE))</f>
        <v>101.49317720655506</v>
      </c>
      <c r="S117" s="21">
        <f ca="1">IF(S$6&lt;$C117,0,VLOOKUP(S$6,'MonteCarlo Policy Paths'!$A$2:$I$31,'Monte Carlo_WA Complance Price'!$B117+1,FALSE))</f>
        <v>104.21949379267882</v>
      </c>
      <c r="T117" s="21">
        <f ca="1">IF(T$6&lt;$C117,0,VLOOKUP(T$6,'MonteCarlo Policy Paths'!$A$2:$I$31,'Monte Carlo_WA Complance Price'!$B117+1,FALSE))</f>
        <v>107.03810370059369</v>
      </c>
      <c r="U117" s="21">
        <f ca="1">IF(U$6&lt;$C117,0,VLOOKUP(U$6,'MonteCarlo Policy Paths'!$A$2:$I$31,'Monte Carlo_WA Complance Price'!$B117+1,FALSE))</f>
        <v>109.92690053835344</v>
      </c>
      <c r="V117" s="21">
        <f ca="1">IF(V$6&lt;$C117,0,VLOOKUP(V$6,'MonteCarlo Policy Paths'!$A$2:$I$31,'Monte Carlo_WA Complance Price'!$B117+1,FALSE))</f>
        <v>112.89757853003228</v>
      </c>
      <c r="W117" s="21">
        <f ca="1">IF(W$6&lt;$C117,0,VLOOKUP(W$6,'MonteCarlo Policy Paths'!$A$2:$I$31,'Monte Carlo_WA Complance Price'!$B117+1,FALSE))</f>
        <v>115.91943874780665</v>
      </c>
      <c r="X117" s="21">
        <f ca="1">IF(X$6&lt;$C117,0,VLOOKUP(X$6,'MonteCarlo Policy Paths'!$A$2:$I$31,'Monte Carlo_WA Complance Price'!$B117+1,FALSE))</f>
        <v>119.06733931122673</v>
      </c>
      <c r="Y117" s="21">
        <f ca="1">IF(Y$6&lt;$C117,0,VLOOKUP(Y$6,'MonteCarlo Policy Paths'!$A$2:$I$31,'Monte Carlo_WA Complance Price'!$B117+1,FALSE))</f>
        <v>122.25496395468721</v>
      </c>
      <c r="Z117" s="21">
        <f ca="1">IF(Z$6&lt;$C117,0,VLOOKUP(Z$6,'MonteCarlo Policy Paths'!$A$2:$I$31,'Monte Carlo_WA Complance Price'!$B117+1,FALSE))</f>
        <v>125.4992630232488</v>
      </c>
      <c r="AA117" s="21">
        <f ca="1">IF(AA$6&lt;$C117,0,VLOOKUP(AA$6,'MonteCarlo Policy Paths'!$A$2:$I$31,'Monte Carlo_WA Complance Price'!$B117+1,FALSE))</f>
        <v>128.82380079097237</v>
      </c>
      <c r="AB117" s="21">
        <f ca="1">IF(AB$6&lt;$C117,0,VLOOKUP(AB$6,'MonteCarlo Policy Paths'!$A$2:$I$31,'Monte Carlo_WA Complance Price'!$B117+1,FALSE))</f>
        <v>132.24028719953677</v>
      </c>
      <c r="AC117" s="21">
        <f ca="1">IF(AC$6&lt;$C117,0,VLOOKUP(AC$6,'MonteCarlo Policy Paths'!$A$2:$I$31,'Monte Carlo_WA Complance Price'!$B117+1,FALSE))</f>
        <v>135.74155640209787</v>
      </c>
      <c r="AD117" s="21">
        <f ca="1">IF(AD$6&lt;$C117,0,VLOOKUP(AD$6,'MonteCarlo Policy Paths'!$A$2:$I$31,'Monte Carlo_WA Complance Price'!$B117+1,FALSE))</f>
        <v>139.32654413598658</v>
      </c>
      <c r="AE117" s="21">
        <f ca="1">IF(AE$6&lt;$C117,0,VLOOKUP(AE$6,'MonteCarlo Policy Paths'!$A$2:$I$31,'Monte Carlo_WA Complance Price'!$B117+1,FALSE))</f>
        <v>142.9856742986068</v>
      </c>
      <c r="AF117" s="21">
        <f ca="1">IF(AF$6&lt;$C117,0,VLOOKUP(AF$6,'MonteCarlo Policy Paths'!$A$2:$I$31,'Monte Carlo_WA Complance Price'!$B117+1,FALSE))</f>
        <v>146.72361540812219</v>
      </c>
      <c r="AG117" s="22">
        <f ca="1">IF(AG$6&lt;$C117,0,VLOOKUP(AG$6,'MonteCarlo Policy Paths'!$A$2:$I$31,'Monte Carlo_WA Complance Price'!$B117+1,FALSE))</f>
        <v>150.52284977717397</v>
      </c>
      <c r="AI117" s="20">
        <f ca="1">E117*VLOOKUP(AI$6,'Greenhouse Gas Costs Avoided'!$A$2:$I$32,9,FALSE)</f>
        <v>0</v>
      </c>
      <c r="AJ117" s="21">
        <f ca="1">F117*VLOOKUP(AJ$6,'Greenhouse Gas Costs Avoided'!$A$2:$I$32,9,FALSE)</f>
        <v>5.2166744805659615</v>
      </c>
      <c r="AK117" s="21">
        <f ca="1">G117*VLOOKUP(AK$6,'Greenhouse Gas Costs Avoided'!$A$2:$I$32,9,FALSE)</f>
        <v>5.3216023247413169</v>
      </c>
      <c r="AL117" s="21">
        <f ca="1">H117*VLOOKUP(AL$6,'Greenhouse Gas Costs Avoided'!$A$2:$I$32,9,FALSE)</f>
        <v>5.4265301689166732</v>
      </c>
      <c r="AM117" s="21">
        <f ca="1">I117*VLOOKUP(AM$6,'Greenhouse Gas Costs Avoided'!$A$2:$I$32,9,FALSE)</f>
        <v>5.5063320831654474</v>
      </c>
      <c r="AN117" s="21">
        <f ca="1">J117*VLOOKUP(AN$6,'Greenhouse Gas Costs Avoided'!$A$2:$I$32,9,FALSE)</f>
        <v>5.5861339974142208</v>
      </c>
      <c r="AO117" s="21">
        <f ca="1">K117*VLOOKUP(AO$6,'Greenhouse Gas Costs Avoided'!$A$2:$I$32,9,FALSE)</f>
        <v>5.665935911662995</v>
      </c>
      <c r="AP117" s="21">
        <f ca="1">L117*VLOOKUP(AP$6,'Greenhouse Gas Costs Avoided'!$A$2:$I$32,9,FALSE)</f>
        <v>5.7457378259117702</v>
      </c>
      <c r="AQ117" s="21">
        <f ca="1">M117*VLOOKUP(AQ$6,'Greenhouse Gas Costs Avoided'!$A$2:$I$32,9,FALSE)</f>
        <v>5.8255397401605462</v>
      </c>
      <c r="AR117" s="21">
        <f ca="1">N117*VLOOKUP(AR$6,'Greenhouse Gas Costs Avoided'!$A$2:$I$32,9,FALSE)</f>
        <v>5.9053416544093205</v>
      </c>
      <c r="AS117" s="21">
        <f ca="1">O117*VLOOKUP(AS$6,'Greenhouse Gas Costs Avoided'!$A$2:$I$32,9,FALSE)</f>
        <v>5.9851435686580947</v>
      </c>
      <c r="AT117" s="21">
        <f ca="1">P117*VLOOKUP(AT$6,'Greenhouse Gas Costs Avoided'!$A$2:$I$32,9,FALSE)</f>
        <v>6.0649454829068699</v>
      </c>
      <c r="AU117" s="21">
        <f ca="1">Q117*VLOOKUP(AU$6,'Greenhouse Gas Costs Avoided'!$A$2:$I$32,9,FALSE)</f>
        <v>6.1447473971556432</v>
      </c>
      <c r="AV117" s="21">
        <f ca="1">R117*VLOOKUP(AV$6,'Greenhouse Gas Costs Avoided'!$A$2:$I$32,9,FALSE)</f>
        <v>6.4296194808152167</v>
      </c>
      <c r="AW117" s="21">
        <f ca="1">S117*VLOOKUP(AW$6,'Greenhouse Gas Costs Avoided'!$A$2:$I$32,9,FALSE)</f>
        <v>6.6023323538917609</v>
      </c>
      <c r="AX117" s="21">
        <f ca="1">T117*VLOOKUP(AX$6,'Greenhouse Gas Costs Avoided'!$A$2:$I$32,9,FALSE)</f>
        <v>6.7808920331878957</v>
      </c>
      <c r="AY117" s="21">
        <f ca="1">U117*VLOOKUP(AY$6,'Greenhouse Gas Costs Avoided'!$A$2:$I$32,9,FALSE)</f>
        <v>6.9638980729572149</v>
      </c>
      <c r="AZ117" s="21">
        <f ca="1">V117*VLOOKUP(AZ$6,'Greenhouse Gas Costs Avoided'!$A$2:$I$32,9,FALSE)</f>
        <v>7.1520913053717949</v>
      </c>
      <c r="BA117" s="21">
        <f ca="1">W117*VLOOKUP(BA$6,'Greenhouse Gas Costs Avoided'!$A$2:$I$32,9,FALSE)</f>
        <v>7.3435269452765404</v>
      </c>
      <c r="BB117" s="21">
        <f ca="1">X117*VLOOKUP(BB$6,'Greenhouse Gas Costs Avoided'!$A$2:$I$32,9,FALSE)</f>
        <v>7.5429472742415475</v>
      </c>
      <c r="BC117" s="21">
        <f ca="1">Y117*VLOOKUP(BC$6,'Greenhouse Gas Costs Avoided'!$A$2:$I$32,9,FALSE)</f>
        <v>7.744884134129272</v>
      </c>
      <c r="BD117" s="21">
        <f ca="1">Z117*VLOOKUP(BD$6,'Greenhouse Gas Costs Avoided'!$A$2:$I$32,9,FALSE)</f>
        <v>7.950411333759269</v>
      </c>
      <c r="BE117" s="21">
        <f ca="1">AA117*VLOOKUP(BE$6,'Greenhouse Gas Costs Avoided'!$A$2:$I$32,9,FALSE)</f>
        <v>8.161021676093501</v>
      </c>
      <c r="BF117" s="21">
        <f ca="1">AB117*VLOOKUP(BF$6,'Greenhouse Gas Costs Avoided'!$A$2:$I$32,9,FALSE)</f>
        <v>8.3774569890184303</v>
      </c>
      <c r="BG117" s="21">
        <f ca="1">AC117*VLOOKUP(BG$6,'Greenhouse Gas Costs Avoided'!$A$2:$I$32,9,FALSE)</f>
        <v>8.5992633142510115</v>
      </c>
      <c r="BH117" s="21">
        <f ca="1">AD117*VLOOKUP(BH$6,'Greenhouse Gas Costs Avoided'!$A$2:$I$32,9,FALSE)</f>
        <v>8.8263732304711304</v>
      </c>
      <c r="BI117" s="21">
        <f ca="1">AE117*VLOOKUP(BI$6,'Greenhouse Gas Costs Avoided'!$A$2:$I$32,9,FALSE)</f>
        <v>9.05818008905967</v>
      </c>
      <c r="BJ117" s="21">
        <f ca="1">AF117*VLOOKUP(BJ$6,'Greenhouse Gas Costs Avoided'!$A$2:$I$32,9,FALSE)</f>
        <v>9.2949796418706736</v>
      </c>
      <c r="BK117" s="22">
        <f ca="1">AG117*VLOOKUP(BK$6,'Greenhouse Gas Costs Avoided'!$A$2:$I$32,9,FALSE)</f>
        <v>9.5356621388007277</v>
      </c>
    </row>
    <row r="118" spans="1:63" x14ac:dyDescent="0.35">
      <c r="A118" s="11">
        <v>112</v>
      </c>
      <c r="B118" s="12">
        <f t="shared" ca="1" si="2"/>
        <v>3</v>
      </c>
      <c r="C118" s="13">
        <f t="shared" ca="1" si="3"/>
        <v>2023</v>
      </c>
      <c r="E118" s="20">
        <f ca="1">IF(E$6&lt;$C118,0,VLOOKUP(E$6,'MonteCarlo Policy Paths'!$A$2:$I$31,'Monte Carlo_WA Complance Price'!$B118+1,FALSE))</f>
        <v>0</v>
      </c>
      <c r="F118" s="21">
        <f ca="1">IF(F$6&lt;$C118,0,VLOOKUP(F$6,'MonteCarlo Policy Paths'!$A$2:$I$31,'Monte Carlo_WA Complance Price'!$B118+1,FALSE))</f>
        <v>82.346532180449415</v>
      </c>
      <c r="G118" s="21">
        <f ca="1">IF(G$6&lt;$C118,0,VLOOKUP(G$6,'MonteCarlo Policy Paths'!$A$2:$I$31,'Monte Carlo_WA Complance Price'!$B118+1,FALSE))</f>
        <v>84.002844861871253</v>
      </c>
      <c r="H118" s="21">
        <f ca="1">IF(H$6&lt;$C118,0,VLOOKUP(H$6,'MonteCarlo Policy Paths'!$A$2:$I$31,'Monte Carlo_WA Complance Price'!$B118+1,FALSE))</f>
        <v>85.659157543293105</v>
      </c>
      <c r="I118" s="21">
        <f ca="1">IF(I$6&lt;$C118,0,VLOOKUP(I$6,'MonteCarlo Policy Paths'!$A$2:$I$31,'Monte Carlo_WA Complance Price'!$B118+1,FALSE))</f>
        <v>86.918851036576825</v>
      </c>
      <c r="J118" s="21">
        <f ca="1">IF(J$6&lt;$C118,0,VLOOKUP(J$6,'MonteCarlo Policy Paths'!$A$2:$I$31,'Monte Carlo_WA Complance Price'!$B118+1,FALSE))</f>
        <v>88.178544529860531</v>
      </c>
      <c r="K118" s="21">
        <f ca="1">IF(K$6&lt;$C118,0,VLOOKUP(K$6,'MonteCarlo Policy Paths'!$A$2:$I$31,'Monte Carlo_WA Complance Price'!$B118+1,FALSE))</f>
        <v>89.438238023144251</v>
      </c>
      <c r="L118" s="21">
        <f ca="1">IF(L$6&lt;$C118,0,VLOOKUP(L$6,'MonteCarlo Policy Paths'!$A$2:$I$31,'Monte Carlo_WA Complance Price'!$B118+1,FALSE))</f>
        <v>90.697931516427971</v>
      </c>
      <c r="M118" s="21">
        <f ca="1">IF(M$6&lt;$C118,0,VLOOKUP(M$6,'MonteCarlo Policy Paths'!$A$2:$I$31,'Monte Carlo_WA Complance Price'!$B118+1,FALSE))</f>
        <v>91.95762500971172</v>
      </c>
      <c r="N118" s="21">
        <f ca="1">IF(N$6&lt;$C118,0,VLOOKUP(N$6,'MonteCarlo Policy Paths'!$A$2:$I$31,'Monte Carlo_WA Complance Price'!$B118+1,FALSE))</f>
        <v>93.21731850299544</v>
      </c>
      <c r="O118" s="21">
        <f ca="1">IF(O$6&lt;$C118,0,VLOOKUP(O$6,'MonteCarlo Policy Paths'!$A$2:$I$31,'Monte Carlo_WA Complance Price'!$B118+1,FALSE))</f>
        <v>94.47701199627916</v>
      </c>
      <c r="P118" s="21">
        <f ca="1">IF(P$6&lt;$C118,0,VLOOKUP(P$6,'MonteCarlo Policy Paths'!$A$2:$I$31,'Monte Carlo_WA Complance Price'!$B118+1,FALSE))</f>
        <v>95.73670548956288</v>
      </c>
      <c r="Q118" s="21">
        <f ca="1">IF(Q$6&lt;$C118,0,VLOOKUP(Q$6,'MonteCarlo Policy Paths'!$A$2:$I$31,'Monte Carlo_WA Complance Price'!$B118+1,FALSE))</f>
        <v>96.996398982846586</v>
      </c>
      <c r="R118" s="21">
        <f ca="1">IF(R$6&lt;$C118,0,VLOOKUP(R$6,'MonteCarlo Policy Paths'!$A$2:$I$31,'Monte Carlo_WA Complance Price'!$B118+1,FALSE))</f>
        <v>101.49317720655506</v>
      </c>
      <c r="S118" s="21">
        <f ca="1">IF(S$6&lt;$C118,0,VLOOKUP(S$6,'MonteCarlo Policy Paths'!$A$2:$I$31,'Monte Carlo_WA Complance Price'!$B118+1,FALSE))</f>
        <v>104.21949379267882</v>
      </c>
      <c r="T118" s="21">
        <f ca="1">IF(T$6&lt;$C118,0,VLOOKUP(T$6,'MonteCarlo Policy Paths'!$A$2:$I$31,'Monte Carlo_WA Complance Price'!$B118+1,FALSE))</f>
        <v>107.03810370059369</v>
      </c>
      <c r="U118" s="21">
        <f ca="1">IF(U$6&lt;$C118,0,VLOOKUP(U$6,'MonteCarlo Policy Paths'!$A$2:$I$31,'Monte Carlo_WA Complance Price'!$B118+1,FALSE))</f>
        <v>109.92690053835344</v>
      </c>
      <c r="V118" s="21">
        <f ca="1">IF(V$6&lt;$C118,0,VLOOKUP(V$6,'MonteCarlo Policy Paths'!$A$2:$I$31,'Monte Carlo_WA Complance Price'!$B118+1,FALSE))</f>
        <v>112.89757853003228</v>
      </c>
      <c r="W118" s="21">
        <f ca="1">IF(W$6&lt;$C118,0,VLOOKUP(W$6,'MonteCarlo Policy Paths'!$A$2:$I$31,'Monte Carlo_WA Complance Price'!$B118+1,FALSE))</f>
        <v>115.91943874780665</v>
      </c>
      <c r="X118" s="21">
        <f ca="1">IF(X$6&lt;$C118,0,VLOOKUP(X$6,'MonteCarlo Policy Paths'!$A$2:$I$31,'Monte Carlo_WA Complance Price'!$B118+1,FALSE))</f>
        <v>119.06733931122673</v>
      </c>
      <c r="Y118" s="21">
        <f ca="1">IF(Y$6&lt;$C118,0,VLOOKUP(Y$6,'MonteCarlo Policy Paths'!$A$2:$I$31,'Monte Carlo_WA Complance Price'!$B118+1,FALSE))</f>
        <v>122.25496395468721</v>
      </c>
      <c r="Z118" s="21">
        <f ca="1">IF(Z$6&lt;$C118,0,VLOOKUP(Z$6,'MonteCarlo Policy Paths'!$A$2:$I$31,'Monte Carlo_WA Complance Price'!$B118+1,FALSE))</f>
        <v>125.4992630232488</v>
      </c>
      <c r="AA118" s="21">
        <f ca="1">IF(AA$6&lt;$C118,0,VLOOKUP(AA$6,'MonteCarlo Policy Paths'!$A$2:$I$31,'Monte Carlo_WA Complance Price'!$B118+1,FALSE))</f>
        <v>128.82380079097237</v>
      </c>
      <c r="AB118" s="21">
        <f ca="1">IF(AB$6&lt;$C118,0,VLOOKUP(AB$6,'MonteCarlo Policy Paths'!$A$2:$I$31,'Monte Carlo_WA Complance Price'!$B118+1,FALSE))</f>
        <v>132.24028719953677</v>
      </c>
      <c r="AC118" s="21">
        <f ca="1">IF(AC$6&lt;$C118,0,VLOOKUP(AC$6,'MonteCarlo Policy Paths'!$A$2:$I$31,'Monte Carlo_WA Complance Price'!$B118+1,FALSE))</f>
        <v>135.74155640209787</v>
      </c>
      <c r="AD118" s="21">
        <f ca="1">IF(AD$6&lt;$C118,0,VLOOKUP(AD$6,'MonteCarlo Policy Paths'!$A$2:$I$31,'Monte Carlo_WA Complance Price'!$B118+1,FALSE))</f>
        <v>139.32654413598658</v>
      </c>
      <c r="AE118" s="21">
        <f ca="1">IF(AE$6&lt;$C118,0,VLOOKUP(AE$6,'MonteCarlo Policy Paths'!$A$2:$I$31,'Monte Carlo_WA Complance Price'!$B118+1,FALSE))</f>
        <v>142.9856742986068</v>
      </c>
      <c r="AF118" s="21">
        <f ca="1">IF(AF$6&lt;$C118,0,VLOOKUP(AF$6,'MonteCarlo Policy Paths'!$A$2:$I$31,'Monte Carlo_WA Complance Price'!$B118+1,FALSE))</f>
        <v>146.72361540812219</v>
      </c>
      <c r="AG118" s="22">
        <f ca="1">IF(AG$6&lt;$C118,0,VLOOKUP(AG$6,'MonteCarlo Policy Paths'!$A$2:$I$31,'Monte Carlo_WA Complance Price'!$B118+1,FALSE))</f>
        <v>150.52284977717397</v>
      </c>
      <c r="AI118" s="20">
        <f ca="1">E118*VLOOKUP(AI$6,'Greenhouse Gas Costs Avoided'!$A$2:$I$32,9,FALSE)</f>
        <v>0</v>
      </c>
      <c r="AJ118" s="21">
        <f ca="1">F118*VLOOKUP(AJ$6,'Greenhouse Gas Costs Avoided'!$A$2:$I$32,9,FALSE)</f>
        <v>5.2166744805659615</v>
      </c>
      <c r="AK118" s="21">
        <f ca="1">G118*VLOOKUP(AK$6,'Greenhouse Gas Costs Avoided'!$A$2:$I$32,9,FALSE)</f>
        <v>5.3216023247413169</v>
      </c>
      <c r="AL118" s="21">
        <f ca="1">H118*VLOOKUP(AL$6,'Greenhouse Gas Costs Avoided'!$A$2:$I$32,9,FALSE)</f>
        <v>5.4265301689166732</v>
      </c>
      <c r="AM118" s="21">
        <f ca="1">I118*VLOOKUP(AM$6,'Greenhouse Gas Costs Avoided'!$A$2:$I$32,9,FALSE)</f>
        <v>5.5063320831654474</v>
      </c>
      <c r="AN118" s="21">
        <f ca="1">J118*VLOOKUP(AN$6,'Greenhouse Gas Costs Avoided'!$A$2:$I$32,9,FALSE)</f>
        <v>5.5861339974142208</v>
      </c>
      <c r="AO118" s="21">
        <f ca="1">K118*VLOOKUP(AO$6,'Greenhouse Gas Costs Avoided'!$A$2:$I$32,9,FALSE)</f>
        <v>5.665935911662995</v>
      </c>
      <c r="AP118" s="21">
        <f ca="1">L118*VLOOKUP(AP$6,'Greenhouse Gas Costs Avoided'!$A$2:$I$32,9,FALSE)</f>
        <v>5.7457378259117702</v>
      </c>
      <c r="AQ118" s="21">
        <f ca="1">M118*VLOOKUP(AQ$6,'Greenhouse Gas Costs Avoided'!$A$2:$I$32,9,FALSE)</f>
        <v>5.8255397401605462</v>
      </c>
      <c r="AR118" s="21">
        <f ca="1">N118*VLOOKUP(AR$6,'Greenhouse Gas Costs Avoided'!$A$2:$I$32,9,FALSE)</f>
        <v>5.9053416544093205</v>
      </c>
      <c r="AS118" s="21">
        <f ca="1">O118*VLOOKUP(AS$6,'Greenhouse Gas Costs Avoided'!$A$2:$I$32,9,FALSE)</f>
        <v>5.9851435686580947</v>
      </c>
      <c r="AT118" s="21">
        <f ca="1">P118*VLOOKUP(AT$6,'Greenhouse Gas Costs Avoided'!$A$2:$I$32,9,FALSE)</f>
        <v>6.0649454829068699</v>
      </c>
      <c r="AU118" s="21">
        <f ca="1">Q118*VLOOKUP(AU$6,'Greenhouse Gas Costs Avoided'!$A$2:$I$32,9,FALSE)</f>
        <v>6.1447473971556432</v>
      </c>
      <c r="AV118" s="21">
        <f ca="1">R118*VLOOKUP(AV$6,'Greenhouse Gas Costs Avoided'!$A$2:$I$32,9,FALSE)</f>
        <v>6.4296194808152167</v>
      </c>
      <c r="AW118" s="21">
        <f ca="1">S118*VLOOKUP(AW$6,'Greenhouse Gas Costs Avoided'!$A$2:$I$32,9,FALSE)</f>
        <v>6.6023323538917609</v>
      </c>
      <c r="AX118" s="21">
        <f ca="1">T118*VLOOKUP(AX$6,'Greenhouse Gas Costs Avoided'!$A$2:$I$32,9,FALSE)</f>
        <v>6.7808920331878957</v>
      </c>
      <c r="AY118" s="21">
        <f ca="1">U118*VLOOKUP(AY$6,'Greenhouse Gas Costs Avoided'!$A$2:$I$32,9,FALSE)</f>
        <v>6.9638980729572149</v>
      </c>
      <c r="AZ118" s="21">
        <f ca="1">V118*VLOOKUP(AZ$6,'Greenhouse Gas Costs Avoided'!$A$2:$I$32,9,FALSE)</f>
        <v>7.1520913053717949</v>
      </c>
      <c r="BA118" s="21">
        <f ca="1">W118*VLOOKUP(BA$6,'Greenhouse Gas Costs Avoided'!$A$2:$I$32,9,FALSE)</f>
        <v>7.3435269452765404</v>
      </c>
      <c r="BB118" s="21">
        <f ca="1">X118*VLOOKUP(BB$6,'Greenhouse Gas Costs Avoided'!$A$2:$I$32,9,FALSE)</f>
        <v>7.5429472742415475</v>
      </c>
      <c r="BC118" s="21">
        <f ca="1">Y118*VLOOKUP(BC$6,'Greenhouse Gas Costs Avoided'!$A$2:$I$32,9,FALSE)</f>
        <v>7.744884134129272</v>
      </c>
      <c r="BD118" s="21">
        <f ca="1">Z118*VLOOKUP(BD$6,'Greenhouse Gas Costs Avoided'!$A$2:$I$32,9,FALSE)</f>
        <v>7.950411333759269</v>
      </c>
      <c r="BE118" s="21">
        <f ca="1">AA118*VLOOKUP(BE$6,'Greenhouse Gas Costs Avoided'!$A$2:$I$32,9,FALSE)</f>
        <v>8.161021676093501</v>
      </c>
      <c r="BF118" s="21">
        <f ca="1">AB118*VLOOKUP(BF$6,'Greenhouse Gas Costs Avoided'!$A$2:$I$32,9,FALSE)</f>
        <v>8.3774569890184303</v>
      </c>
      <c r="BG118" s="21">
        <f ca="1">AC118*VLOOKUP(BG$6,'Greenhouse Gas Costs Avoided'!$A$2:$I$32,9,FALSE)</f>
        <v>8.5992633142510115</v>
      </c>
      <c r="BH118" s="21">
        <f ca="1">AD118*VLOOKUP(BH$6,'Greenhouse Gas Costs Avoided'!$A$2:$I$32,9,FALSE)</f>
        <v>8.8263732304711304</v>
      </c>
      <c r="BI118" s="21">
        <f ca="1">AE118*VLOOKUP(BI$6,'Greenhouse Gas Costs Avoided'!$A$2:$I$32,9,FALSE)</f>
        <v>9.05818008905967</v>
      </c>
      <c r="BJ118" s="21">
        <f ca="1">AF118*VLOOKUP(BJ$6,'Greenhouse Gas Costs Avoided'!$A$2:$I$32,9,FALSE)</f>
        <v>9.2949796418706736</v>
      </c>
      <c r="BK118" s="22">
        <f ca="1">AG118*VLOOKUP(BK$6,'Greenhouse Gas Costs Avoided'!$A$2:$I$32,9,FALSE)</f>
        <v>9.5356621388007277</v>
      </c>
    </row>
    <row r="119" spans="1:63" x14ac:dyDescent="0.35">
      <c r="A119" s="11">
        <v>113</v>
      </c>
      <c r="B119" s="12">
        <f t="shared" ca="1" si="2"/>
        <v>4</v>
      </c>
      <c r="C119" s="13">
        <f t="shared" ca="1" si="3"/>
        <v>2023</v>
      </c>
      <c r="E119" s="20">
        <f ca="1">IF(E$6&lt;$C119,0,VLOOKUP(E$6,'MonteCarlo Policy Paths'!$A$2:$I$31,'Monte Carlo_WA Complance Price'!$B119+1,FALSE))</f>
        <v>0</v>
      </c>
      <c r="F119" s="21">
        <f ca="1">IF(F$6&lt;$C119,0,VLOOKUP(F$6,'MonteCarlo Policy Paths'!$A$2:$I$31,'Monte Carlo_WA Complance Price'!$B119+1,FALSE))</f>
        <v>82.346532180449415</v>
      </c>
      <c r="G119" s="21">
        <f ca="1">IF(G$6&lt;$C119,0,VLOOKUP(G$6,'MonteCarlo Policy Paths'!$A$2:$I$31,'Monte Carlo_WA Complance Price'!$B119+1,FALSE))</f>
        <v>84.002844861871253</v>
      </c>
      <c r="H119" s="21">
        <f ca="1">IF(H$6&lt;$C119,0,VLOOKUP(H$6,'MonteCarlo Policy Paths'!$A$2:$I$31,'Monte Carlo_WA Complance Price'!$B119+1,FALSE))</f>
        <v>85.659157543293105</v>
      </c>
      <c r="I119" s="21">
        <f ca="1">IF(I$6&lt;$C119,0,VLOOKUP(I$6,'MonteCarlo Policy Paths'!$A$2:$I$31,'Monte Carlo_WA Complance Price'!$B119+1,FALSE))</f>
        <v>86.918851036576825</v>
      </c>
      <c r="J119" s="21">
        <f ca="1">IF(J$6&lt;$C119,0,VLOOKUP(J$6,'MonteCarlo Policy Paths'!$A$2:$I$31,'Monte Carlo_WA Complance Price'!$B119+1,FALSE))</f>
        <v>88.178544529860531</v>
      </c>
      <c r="K119" s="21">
        <f ca="1">IF(K$6&lt;$C119,0,VLOOKUP(K$6,'MonteCarlo Policy Paths'!$A$2:$I$31,'Monte Carlo_WA Complance Price'!$B119+1,FALSE))</f>
        <v>89.438238023144251</v>
      </c>
      <c r="L119" s="21">
        <f ca="1">IF(L$6&lt;$C119,0,VLOOKUP(L$6,'MonteCarlo Policy Paths'!$A$2:$I$31,'Monte Carlo_WA Complance Price'!$B119+1,FALSE))</f>
        <v>90.697931516427971</v>
      </c>
      <c r="M119" s="21">
        <f ca="1">IF(M$6&lt;$C119,0,VLOOKUP(M$6,'MonteCarlo Policy Paths'!$A$2:$I$31,'Monte Carlo_WA Complance Price'!$B119+1,FALSE))</f>
        <v>91.95762500971172</v>
      </c>
      <c r="N119" s="21">
        <f ca="1">IF(N$6&lt;$C119,0,VLOOKUP(N$6,'MonteCarlo Policy Paths'!$A$2:$I$31,'Monte Carlo_WA Complance Price'!$B119+1,FALSE))</f>
        <v>93.21731850299544</v>
      </c>
      <c r="O119" s="21">
        <f ca="1">IF(O$6&lt;$C119,0,VLOOKUP(O$6,'MonteCarlo Policy Paths'!$A$2:$I$31,'Monte Carlo_WA Complance Price'!$B119+1,FALSE))</f>
        <v>94.47701199627916</v>
      </c>
      <c r="P119" s="21">
        <f ca="1">IF(P$6&lt;$C119,0,VLOOKUP(P$6,'MonteCarlo Policy Paths'!$A$2:$I$31,'Monte Carlo_WA Complance Price'!$B119+1,FALSE))</f>
        <v>95.73670548956288</v>
      </c>
      <c r="Q119" s="21">
        <f ca="1">IF(Q$6&lt;$C119,0,VLOOKUP(Q$6,'MonteCarlo Policy Paths'!$A$2:$I$31,'Monte Carlo_WA Complance Price'!$B119+1,FALSE))</f>
        <v>96.996398982846586</v>
      </c>
      <c r="R119" s="21">
        <f ca="1">IF(R$6&lt;$C119,0,VLOOKUP(R$6,'MonteCarlo Policy Paths'!$A$2:$I$31,'Monte Carlo_WA Complance Price'!$B119+1,FALSE))</f>
        <v>98.25609247613032</v>
      </c>
      <c r="S119" s="21">
        <f ca="1">IF(S$6&lt;$C119,0,VLOOKUP(S$6,'MonteCarlo Policy Paths'!$A$2:$I$31,'Monte Carlo_WA Complance Price'!$B119+1,FALSE))</f>
        <v>99.65157958594628</v>
      </c>
      <c r="T119" s="21">
        <f ca="1">IF(T$6&lt;$C119,0,VLOOKUP(T$6,'MonteCarlo Policy Paths'!$A$2:$I$31,'Monte Carlo_WA Complance Price'!$B119+1,FALSE))</f>
        <v>101.04706669576224</v>
      </c>
      <c r="U119" s="21">
        <f ca="1">IF(U$6&lt;$C119,0,VLOOKUP(U$6,'MonteCarlo Policy Paths'!$A$2:$I$31,'Monte Carlo_WA Complance Price'!$B119+1,FALSE))</f>
        <v>102.4425538055782</v>
      </c>
      <c r="V119" s="21">
        <f ca="1">IF(V$6&lt;$C119,0,VLOOKUP(V$6,'MonteCarlo Policy Paths'!$A$2:$I$31,'Monte Carlo_WA Complance Price'!$B119+1,FALSE))</f>
        <v>103.83804091539416</v>
      </c>
      <c r="W119" s="21">
        <f ca="1">IF(W$6&lt;$C119,0,VLOOKUP(W$6,'MonteCarlo Policy Paths'!$A$2:$I$31,'Monte Carlo_WA Complance Price'!$B119+1,FALSE))</f>
        <v>105.23352802521011</v>
      </c>
      <c r="X119" s="21">
        <f ca="1">IF(X$6&lt;$C119,0,VLOOKUP(X$6,'MonteCarlo Policy Paths'!$A$2:$I$31,'Monte Carlo_WA Complance Price'!$B119+1,FALSE))</f>
        <v>106.47156953138905</v>
      </c>
      <c r="Y119" s="21">
        <f ca="1">IF(Y$6&lt;$C119,0,VLOOKUP(Y$6,'MonteCarlo Policy Paths'!$A$2:$I$31,'Monte Carlo_WA Complance Price'!$B119+1,FALSE))</f>
        <v>107.709611037568</v>
      </c>
      <c r="Z119" s="21">
        <f ca="1">IF(Z$6&lt;$C119,0,VLOOKUP(Z$6,'MonteCarlo Policy Paths'!$A$2:$I$31,'Monte Carlo_WA Complance Price'!$B119+1,FALSE))</f>
        <v>108.94765254374694</v>
      </c>
      <c r="AA119" s="21">
        <f ca="1">IF(AA$6&lt;$C119,0,VLOOKUP(AA$6,'MonteCarlo Policy Paths'!$A$2:$I$31,'Monte Carlo_WA Complance Price'!$B119+1,FALSE))</f>
        <v>110.18569404992589</v>
      </c>
      <c r="AB119" s="21">
        <f ca="1">IF(AB$6&lt;$C119,0,VLOOKUP(AB$6,'MonteCarlo Policy Paths'!$A$2:$I$31,'Monte Carlo_WA Complance Price'!$B119+1,FALSE))</f>
        <v>111.42373555610482</v>
      </c>
      <c r="AC119" s="21">
        <f ca="1">IF(AC$6&lt;$C119,0,VLOOKUP(AC$6,'MonteCarlo Policy Paths'!$A$2:$I$31,'Monte Carlo_WA Complance Price'!$B119+1,FALSE))</f>
        <v>112.86811731331359</v>
      </c>
      <c r="AD119" s="21">
        <f ca="1">IF(AD$6&lt;$C119,0,VLOOKUP(AD$6,'MonteCarlo Policy Paths'!$A$2:$I$31,'Monte Carlo_WA Complance Price'!$B119+1,FALSE))</f>
        <v>114.31249907052236</v>
      </c>
      <c r="AE119" s="21">
        <f ca="1">IF(AE$6&lt;$C119,0,VLOOKUP(AE$6,'MonteCarlo Policy Paths'!$A$2:$I$31,'Monte Carlo_WA Complance Price'!$B119+1,FALSE))</f>
        <v>115.75688082773114</v>
      </c>
      <c r="AF119" s="21">
        <f ca="1">IF(AF$6&lt;$C119,0,VLOOKUP(AF$6,'MonteCarlo Policy Paths'!$A$2:$I$31,'Monte Carlo_WA Complance Price'!$B119+1,FALSE))</f>
        <v>117.20126258493991</v>
      </c>
      <c r="AG119" s="22">
        <f ca="1">IF(AG$6&lt;$C119,0,VLOOKUP(AG$6,'MonteCarlo Policy Paths'!$A$2:$I$31,'Monte Carlo_WA Complance Price'!$B119+1,FALSE))</f>
        <v>119.5319620819439</v>
      </c>
      <c r="AI119" s="20">
        <f ca="1">E119*VLOOKUP(AI$6,'Greenhouse Gas Costs Avoided'!$A$2:$I$32,9,FALSE)</f>
        <v>0</v>
      </c>
      <c r="AJ119" s="21">
        <f ca="1">F119*VLOOKUP(AJ$6,'Greenhouse Gas Costs Avoided'!$A$2:$I$32,9,FALSE)</f>
        <v>5.2166744805659615</v>
      </c>
      <c r="AK119" s="21">
        <f ca="1">G119*VLOOKUP(AK$6,'Greenhouse Gas Costs Avoided'!$A$2:$I$32,9,FALSE)</f>
        <v>5.3216023247413169</v>
      </c>
      <c r="AL119" s="21">
        <f ca="1">H119*VLOOKUP(AL$6,'Greenhouse Gas Costs Avoided'!$A$2:$I$32,9,FALSE)</f>
        <v>5.4265301689166732</v>
      </c>
      <c r="AM119" s="21">
        <f ca="1">I119*VLOOKUP(AM$6,'Greenhouse Gas Costs Avoided'!$A$2:$I$32,9,FALSE)</f>
        <v>5.5063320831654474</v>
      </c>
      <c r="AN119" s="21">
        <f ca="1">J119*VLOOKUP(AN$6,'Greenhouse Gas Costs Avoided'!$A$2:$I$32,9,FALSE)</f>
        <v>5.5861339974142208</v>
      </c>
      <c r="AO119" s="21">
        <f ca="1">K119*VLOOKUP(AO$6,'Greenhouse Gas Costs Avoided'!$A$2:$I$32,9,FALSE)</f>
        <v>5.665935911662995</v>
      </c>
      <c r="AP119" s="21">
        <f ca="1">L119*VLOOKUP(AP$6,'Greenhouse Gas Costs Avoided'!$A$2:$I$32,9,FALSE)</f>
        <v>5.7457378259117702</v>
      </c>
      <c r="AQ119" s="21">
        <f ca="1">M119*VLOOKUP(AQ$6,'Greenhouse Gas Costs Avoided'!$A$2:$I$32,9,FALSE)</f>
        <v>5.8255397401605462</v>
      </c>
      <c r="AR119" s="21">
        <f ca="1">N119*VLOOKUP(AR$6,'Greenhouse Gas Costs Avoided'!$A$2:$I$32,9,FALSE)</f>
        <v>5.9053416544093205</v>
      </c>
      <c r="AS119" s="21">
        <f ca="1">O119*VLOOKUP(AS$6,'Greenhouse Gas Costs Avoided'!$A$2:$I$32,9,FALSE)</f>
        <v>5.9851435686580947</v>
      </c>
      <c r="AT119" s="21">
        <f ca="1">P119*VLOOKUP(AT$6,'Greenhouse Gas Costs Avoided'!$A$2:$I$32,9,FALSE)</f>
        <v>6.0649454829068699</v>
      </c>
      <c r="AU119" s="21">
        <f ca="1">Q119*VLOOKUP(AU$6,'Greenhouse Gas Costs Avoided'!$A$2:$I$32,9,FALSE)</f>
        <v>6.1447473971556432</v>
      </c>
      <c r="AV119" s="21">
        <f ca="1">R119*VLOOKUP(AV$6,'Greenhouse Gas Costs Avoided'!$A$2:$I$32,9,FALSE)</f>
        <v>6.2245493114044184</v>
      </c>
      <c r="AW119" s="21">
        <f ca="1">S119*VLOOKUP(AW$6,'Greenhouse Gas Costs Avoided'!$A$2:$I$32,9,FALSE)</f>
        <v>6.312953786990386</v>
      </c>
      <c r="AX119" s="21">
        <f ca="1">T119*VLOOKUP(AX$6,'Greenhouse Gas Costs Avoided'!$A$2:$I$32,9,FALSE)</f>
        <v>6.4013582625763545</v>
      </c>
      <c r="AY119" s="21">
        <f ca="1">U119*VLOOKUP(AY$6,'Greenhouse Gas Costs Avoided'!$A$2:$I$32,9,FALSE)</f>
        <v>6.4897627381623222</v>
      </c>
      <c r="AZ119" s="21">
        <f ca="1">V119*VLOOKUP(AZ$6,'Greenhouse Gas Costs Avoided'!$A$2:$I$32,9,FALSE)</f>
        <v>6.5781672137482907</v>
      </c>
      <c r="BA119" s="21">
        <f ca="1">W119*VLOOKUP(BA$6,'Greenhouse Gas Costs Avoided'!$A$2:$I$32,9,FALSE)</f>
        <v>6.6665716893342575</v>
      </c>
      <c r="BB119" s="21">
        <f ca="1">X119*VLOOKUP(BB$6,'Greenhouse Gas Costs Avoided'!$A$2:$I$32,9,FALSE)</f>
        <v>6.7450019445028957</v>
      </c>
      <c r="BC119" s="21">
        <f ca="1">Y119*VLOOKUP(BC$6,'Greenhouse Gas Costs Avoided'!$A$2:$I$32,9,FALSE)</f>
        <v>6.8234321996715348</v>
      </c>
      <c r="BD119" s="21">
        <f ca="1">Z119*VLOOKUP(BD$6,'Greenhouse Gas Costs Avoided'!$A$2:$I$32,9,FALSE)</f>
        <v>6.901862454840173</v>
      </c>
      <c r="BE119" s="21">
        <f ca="1">AA119*VLOOKUP(BE$6,'Greenhouse Gas Costs Avoided'!$A$2:$I$32,9,FALSE)</f>
        <v>6.9802927100088112</v>
      </c>
      <c r="BF119" s="21">
        <f ca="1">AB119*VLOOKUP(BF$6,'Greenhouse Gas Costs Avoided'!$A$2:$I$32,9,FALSE)</f>
        <v>7.0587229651774486</v>
      </c>
      <c r="BG119" s="21">
        <f ca="1">AC119*VLOOKUP(BG$6,'Greenhouse Gas Costs Avoided'!$A$2:$I$32,9,FALSE)</f>
        <v>7.1502249295408609</v>
      </c>
      <c r="BH119" s="21">
        <f ca="1">AD119*VLOOKUP(BH$6,'Greenhouse Gas Costs Avoided'!$A$2:$I$32,9,FALSE)</f>
        <v>7.2417268939042723</v>
      </c>
      <c r="BI119" s="21">
        <f ca="1">AE119*VLOOKUP(BI$6,'Greenhouse Gas Costs Avoided'!$A$2:$I$32,9,FALSE)</f>
        <v>7.3332288582676846</v>
      </c>
      <c r="BJ119" s="21">
        <f ca="1">AF119*VLOOKUP(BJ$6,'Greenhouse Gas Costs Avoided'!$A$2:$I$32,9,FALSE)</f>
        <v>7.424730822631096</v>
      </c>
      <c r="BK119" s="22">
        <f ca="1">AG119*VLOOKUP(BK$6,'Greenhouse Gas Costs Avoided'!$A$2:$I$32,9,FALSE)</f>
        <v>7.5723812490175435</v>
      </c>
    </row>
    <row r="120" spans="1:63" x14ac:dyDescent="0.35">
      <c r="A120" s="11">
        <v>114</v>
      </c>
      <c r="B120" s="12">
        <f t="shared" ca="1" si="2"/>
        <v>1</v>
      </c>
      <c r="C120" s="13">
        <f t="shared" ca="1" si="3"/>
        <v>2023</v>
      </c>
      <c r="E120" s="20">
        <f ca="1">IF(E$6&lt;$C120,0,VLOOKUP(E$6,'MonteCarlo Policy Paths'!$A$2:$I$31,'Monte Carlo_WA Complance Price'!$B120+1,FALSE))</f>
        <v>0</v>
      </c>
      <c r="F120" s="21">
        <f ca="1">IF(F$6&lt;$C120,0,VLOOKUP(F$6,'MonteCarlo Policy Paths'!$A$2:$I$31,'Monte Carlo_WA Complance Price'!$B120+1,FALSE))</f>
        <v>82.346532180449415</v>
      </c>
      <c r="G120" s="21">
        <f ca="1">IF(G$6&lt;$C120,0,VLOOKUP(G$6,'MonteCarlo Policy Paths'!$A$2:$I$31,'Monte Carlo_WA Complance Price'!$B120+1,FALSE))</f>
        <v>84.002844861871253</v>
      </c>
      <c r="H120" s="21">
        <f ca="1">IF(H$6&lt;$C120,0,VLOOKUP(H$6,'MonteCarlo Policy Paths'!$A$2:$I$31,'Monte Carlo_WA Complance Price'!$B120+1,FALSE))</f>
        <v>85.659157543293105</v>
      </c>
      <c r="I120" s="21">
        <f ca="1">IF(I$6&lt;$C120,0,VLOOKUP(I$6,'MonteCarlo Policy Paths'!$A$2:$I$31,'Monte Carlo_WA Complance Price'!$B120+1,FALSE))</f>
        <v>86.918851036576825</v>
      </c>
      <c r="J120" s="21">
        <f ca="1">IF(J$6&lt;$C120,0,VLOOKUP(J$6,'MonteCarlo Policy Paths'!$A$2:$I$31,'Monte Carlo_WA Complance Price'!$B120+1,FALSE))</f>
        <v>88.178544529860531</v>
      </c>
      <c r="K120" s="21">
        <f ca="1">IF(K$6&lt;$C120,0,VLOOKUP(K$6,'MonteCarlo Policy Paths'!$A$2:$I$31,'Monte Carlo_WA Complance Price'!$B120+1,FALSE))</f>
        <v>89.438238023144251</v>
      </c>
      <c r="L120" s="21">
        <f ca="1">IF(L$6&lt;$C120,0,VLOOKUP(L$6,'MonteCarlo Policy Paths'!$A$2:$I$31,'Monte Carlo_WA Complance Price'!$B120+1,FALSE))</f>
        <v>90.697931516427971</v>
      </c>
      <c r="M120" s="21">
        <f ca="1">IF(M$6&lt;$C120,0,VLOOKUP(M$6,'MonteCarlo Policy Paths'!$A$2:$I$31,'Monte Carlo_WA Complance Price'!$B120+1,FALSE))</f>
        <v>91.95762500971172</v>
      </c>
      <c r="N120" s="21">
        <f ca="1">IF(N$6&lt;$C120,0,VLOOKUP(N$6,'MonteCarlo Policy Paths'!$A$2:$I$31,'Monte Carlo_WA Complance Price'!$B120+1,FALSE))</f>
        <v>93.21731850299544</v>
      </c>
      <c r="O120" s="21">
        <f ca="1">IF(O$6&lt;$C120,0,VLOOKUP(O$6,'MonteCarlo Policy Paths'!$A$2:$I$31,'Monte Carlo_WA Complance Price'!$B120+1,FALSE))</f>
        <v>94.47701199627916</v>
      </c>
      <c r="P120" s="21">
        <f ca="1">IF(P$6&lt;$C120,0,VLOOKUP(P$6,'MonteCarlo Policy Paths'!$A$2:$I$31,'Monte Carlo_WA Complance Price'!$B120+1,FALSE))</f>
        <v>95.73670548956288</v>
      </c>
      <c r="Q120" s="21">
        <f ca="1">IF(Q$6&lt;$C120,0,VLOOKUP(Q$6,'MonteCarlo Policy Paths'!$A$2:$I$31,'Monte Carlo_WA Complance Price'!$B120+1,FALSE))</f>
        <v>96.996398982846586</v>
      </c>
      <c r="R120" s="21">
        <f ca="1">IF(R$6&lt;$C120,0,VLOOKUP(R$6,'MonteCarlo Policy Paths'!$A$2:$I$31,'Monte Carlo_WA Complance Price'!$B120+1,FALSE))</f>
        <v>98.25609247613032</v>
      </c>
      <c r="S120" s="21">
        <f ca="1">IF(S$6&lt;$C120,0,VLOOKUP(S$6,'MonteCarlo Policy Paths'!$A$2:$I$31,'Monte Carlo_WA Complance Price'!$B120+1,FALSE))</f>
        <v>99.65157958594628</v>
      </c>
      <c r="T120" s="21">
        <f ca="1">IF(T$6&lt;$C120,0,VLOOKUP(T$6,'MonteCarlo Policy Paths'!$A$2:$I$31,'Monte Carlo_WA Complance Price'!$B120+1,FALSE))</f>
        <v>101.04706669576224</v>
      </c>
      <c r="U120" s="21">
        <f ca="1">IF(U$6&lt;$C120,0,VLOOKUP(U$6,'MonteCarlo Policy Paths'!$A$2:$I$31,'Monte Carlo_WA Complance Price'!$B120+1,FALSE))</f>
        <v>102.4425538055782</v>
      </c>
      <c r="V120" s="21">
        <f ca="1">IF(V$6&lt;$C120,0,VLOOKUP(V$6,'MonteCarlo Policy Paths'!$A$2:$I$31,'Monte Carlo_WA Complance Price'!$B120+1,FALSE))</f>
        <v>103.83804091539416</v>
      </c>
      <c r="W120" s="21">
        <f ca="1">IF(W$6&lt;$C120,0,VLOOKUP(W$6,'MonteCarlo Policy Paths'!$A$2:$I$31,'Monte Carlo_WA Complance Price'!$B120+1,FALSE))</f>
        <v>105.23352802521011</v>
      </c>
      <c r="X120" s="21">
        <f ca="1">IF(X$6&lt;$C120,0,VLOOKUP(X$6,'MonteCarlo Policy Paths'!$A$2:$I$31,'Monte Carlo_WA Complance Price'!$B120+1,FALSE))</f>
        <v>106.47156953138905</v>
      </c>
      <c r="Y120" s="21">
        <f ca="1">IF(Y$6&lt;$C120,0,VLOOKUP(Y$6,'MonteCarlo Policy Paths'!$A$2:$I$31,'Monte Carlo_WA Complance Price'!$B120+1,FALSE))</f>
        <v>107.709611037568</v>
      </c>
      <c r="Z120" s="21">
        <f ca="1">IF(Z$6&lt;$C120,0,VLOOKUP(Z$6,'MonteCarlo Policy Paths'!$A$2:$I$31,'Monte Carlo_WA Complance Price'!$B120+1,FALSE))</f>
        <v>108.94765254374694</v>
      </c>
      <c r="AA120" s="21">
        <f ca="1">IF(AA$6&lt;$C120,0,VLOOKUP(AA$6,'MonteCarlo Policy Paths'!$A$2:$I$31,'Monte Carlo_WA Complance Price'!$B120+1,FALSE))</f>
        <v>110.18569404992589</v>
      </c>
      <c r="AB120" s="21">
        <f ca="1">IF(AB$6&lt;$C120,0,VLOOKUP(AB$6,'MonteCarlo Policy Paths'!$A$2:$I$31,'Monte Carlo_WA Complance Price'!$B120+1,FALSE))</f>
        <v>111.42373555610482</v>
      </c>
      <c r="AC120" s="21">
        <f ca="1">IF(AC$6&lt;$C120,0,VLOOKUP(AC$6,'MonteCarlo Policy Paths'!$A$2:$I$31,'Monte Carlo_WA Complance Price'!$B120+1,FALSE))</f>
        <v>112.86811731331359</v>
      </c>
      <c r="AD120" s="21">
        <f ca="1">IF(AD$6&lt;$C120,0,VLOOKUP(AD$6,'MonteCarlo Policy Paths'!$A$2:$I$31,'Monte Carlo_WA Complance Price'!$B120+1,FALSE))</f>
        <v>114.31249907052236</v>
      </c>
      <c r="AE120" s="21">
        <f ca="1">IF(AE$6&lt;$C120,0,VLOOKUP(AE$6,'MonteCarlo Policy Paths'!$A$2:$I$31,'Monte Carlo_WA Complance Price'!$B120+1,FALSE))</f>
        <v>115.75688082773114</v>
      </c>
      <c r="AF120" s="21">
        <f ca="1">IF(AF$6&lt;$C120,0,VLOOKUP(AF$6,'MonteCarlo Policy Paths'!$A$2:$I$31,'Monte Carlo_WA Complance Price'!$B120+1,FALSE))</f>
        <v>117.20126258493991</v>
      </c>
      <c r="AG120" s="22">
        <f ca="1">IF(AG$6&lt;$C120,0,VLOOKUP(AG$6,'MonteCarlo Policy Paths'!$A$2:$I$31,'Monte Carlo_WA Complance Price'!$B120+1,FALSE))</f>
        <v>118.64564434214866</v>
      </c>
      <c r="AI120" s="20">
        <f ca="1">E120*VLOOKUP(AI$6,'Greenhouse Gas Costs Avoided'!$A$2:$I$32,9,FALSE)</f>
        <v>0</v>
      </c>
      <c r="AJ120" s="21">
        <f ca="1">F120*VLOOKUP(AJ$6,'Greenhouse Gas Costs Avoided'!$A$2:$I$32,9,FALSE)</f>
        <v>5.2166744805659615</v>
      </c>
      <c r="AK120" s="21">
        <f ca="1">G120*VLOOKUP(AK$6,'Greenhouse Gas Costs Avoided'!$A$2:$I$32,9,FALSE)</f>
        <v>5.3216023247413169</v>
      </c>
      <c r="AL120" s="21">
        <f ca="1">H120*VLOOKUP(AL$6,'Greenhouse Gas Costs Avoided'!$A$2:$I$32,9,FALSE)</f>
        <v>5.4265301689166732</v>
      </c>
      <c r="AM120" s="21">
        <f ca="1">I120*VLOOKUP(AM$6,'Greenhouse Gas Costs Avoided'!$A$2:$I$32,9,FALSE)</f>
        <v>5.5063320831654474</v>
      </c>
      <c r="AN120" s="21">
        <f ca="1">J120*VLOOKUP(AN$6,'Greenhouse Gas Costs Avoided'!$A$2:$I$32,9,FALSE)</f>
        <v>5.5861339974142208</v>
      </c>
      <c r="AO120" s="21">
        <f ca="1">K120*VLOOKUP(AO$6,'Greenhouse Gas Costs Avoided'!$A$2:$I$32,9,FALSE)</f>
        <v>5.665935911662995</v>
      </c>
      <c r="AP120" s="21">
        <f ca="1">L120*VLOOKUP(AP$6,'Greenhouse Gas Costs Avoided'!$A$2:$I$32,9,FALSE)</f>
        <v>5.7457378259117702</v>
      </c>
      <c r="AQ120" s="21">
        <f ca="1">M120*VLOOKUP(AQ$6,'Greenhouse Gas Costs Avoided'!$A$2:$I$32,9,FALSE)</f>
        <v>5.8255397401605462</v>
      </c>
      <c r="AR120" s="21">
        <f ca="1">N120*VLOOKUP(AR$6,'Greenhouse Gas Costs Avoided'!$A$2:$I$32,9,FALSE)</f>
        <v>5.9053416544093205</v>
      </c>
      <c r="AS120" s="21">
        <f ca="1">O120*VLOOKUP(AS$6,'Greenhouse Gas Costs Avoided'!$A$2:$I$32,9,FALSE)</f>
        <v>5.9851435686580947</v>
      </c>
      <c r="AT120" s="21">
        <f ca="1">P120*VLOOKUP(AT$6,'Greenhouse Gas Costs Avoided'!$A$2:$I$32,9,FALSE)</f>
        <v>6.0649454829068699</v>
      </c>
      <c r="AU120" s="21">
        <f ca="1">Q120*VLOOKUP(AU$6,'Greenhouse Gas Costs Avoided'!$A$2:$I$32,9,FALSE)</f>
        <v>6.1447473971556432</v>
      </c>
      <c r="AV120" s="21">
        <f ca="1">R120*VLOOKUP(AV$6,'Greenhouse Gas Costs Avoided'!$A$2:$I$32,9,FALSE)</f>
        <v>6.2245493114044184</v>
      </c>
      <c r="AW120" s="21">
        <f ca="1">S120*VLOOKUP(AW$6,'Greenhouse Gas Costs Avoided'!$A$2:$I$32,9,FALSE)</f>
        <v>6.312953786990386</v>
      </c>
      <c r="AX120" s="21">
        <f ca="1">T120*VLOOKUP(AX$6,'Greenhouse Gas Costs Avoided'!$A$2:$I$32,9,FALSE)</f>
        <v>6.4013582625763545</v>
      </c>
      <c r="AY120" s="21">
        <f ca="1">U120*VLOOKUP(AY$6,'Greenhouse Gas Costs Avoided'!$A$2:$I$32,9,FALSE)</f>
        <v>6.4897627381623222</v>
      </c>
      <c r="AZ120" s="21">
        <f ca="1">V120*VLOOKUP(AZ$6,'Greenhouse Gas Costs Avoided'!$A$2:$I$32,9,FALSE)</f>
        <v>6.5781672137482907</v>
      </c>
      <c r="BA120" s="21">
        <f ca="1">W120*VLOOKUP(BA$6,'Greenhouse Gas Costs Avoided'!$A$2:$I$32,9,FALSE)</f>
        <v>6.6665716893342575</v>
      </c>
      <c r="BB120" s="21">
        <f ca="1">X120*VLOOKUP(BB$6,'Greenhouse Gas Costs Avoided'!$A$2:$I$32,9,FALSE)</f>
        <v>6.7450019445028957</v>
      </c>
      <c r="BC120" s="21">
        <f ca="1">Y120*VLOOKUP(BC$6,'Greenhouse Gas Costs Avoided'!$A$2:$I$32,9,FALSE)</f>
        <v>6.8234321996715348</v>
      </c>
      <c r="BD120" s="21">
        <f ca="1">Z120*VLOOKUP(BD$6,'Greenhouse Gas Costs Avoided'!$A$2:$I$32,9,FALSE)</f>
        <v>6.901862454840173</v>
      </c>
      <c r="BE120" s="21">
        <f ca="1">AA120*VLOOKUP(BE$6,'Greenhouse Gas Costs Avoided'!$A$2:$I$32,9,FALSE)</f>
        <v>6.9802927100088112</v>
      </c>
      <c r="BF120" s="21">
        <f ca="1">AB120*VLOOKUP(BF$6,'Greenhouse Gas Costs Avoided'!$A$2:$I$32,9,FALSE)</f>
        <v>7.0587229651774486</v>
      </c>
      <c r="BG120" s="21">
        <f ca="1">AC120*VLOOKUP(BG$6,'Greenhouse Gas Costs Avoided'!$A$2:$I$32,9,FALSE)</f>
        <v>7.1502249295408609</v>
      </c>
      <c r="BH120" s="21">
        <f ca="1">AD120*VLOOKUP(BH$6,'Greenhouse Gas Costs Avoided'!$A$2:$I$32,9,FALSE)</f>
        <v>7.2417268939042723</v>
      </c>
      <c r="BI120" s="21">
        <f ca="1">AE120*VLOOKUP(BI$6,'Greenhouse Gas Costs Avoided'!$A$2:$I$32,9,FALSE)</f>
        <v>7.3332288582676846</v>
      </c>
      <c r="BJ120" s="21">
        <f ca="1">AF120*VLOOKUP(BJ$6,'Greenhouse Gas Costs Avoided'!$A$2:$I$32,9,FALSE)</f>
        <v>7.424730822631096</v>
      </c>
      <c r="BK120" s="22">
        <f ca="1">AG120*VLOOKUP(BK$6,'Greenhouse Gas Costs Avoided'!$A$2:$I$32,9,FALSE)</f>
        <v>7.5162327869945065</v>
      </c>
    </row>
    <row r="121" spans="1:63" x14ac:dyDescent="0.35">
      <c r="A121" s="11">
        <v>115</v>
      </c>
      <c r="B121" s="12">
        <f t="shared" ca="1" si="2"/>
        <v>2</v>
      </c>
      <c r="C121" s="13">
        <f t="shared" ca="1" si="3"/>
        <v>2023</v>
      </c>
      <c r="E121" s="20">
        <f ca="1">IF(E$6&lt;$C121,0,VLOOKUP(E$6,'MonteCarlo Policy Paths'!$A$2:$I$31,'Monte Carlo_WA Complance Price'!$B121+1,FALSE))</f>
        <v>0</v>
      </c>
      <c r="F121" s="21">
        <f ca="1">IF(F$6&lt;$C121,0,VLOOKUP(F$6,'MonteCarlo Policy Paths'!$A$2:$I$31,'Monte Carlo_WA Complance Price'!$B121+1,FALSE))</f>
        <v>82.346532180449415</v>
      </c>
      <c r="G121" s="21">
        <f ca="1">IF(G$6&lt;$C121,0,VLOOKUP(G$6,'MonteCarlo Policy Paths'!$A$2:$I$31,'Monte Carlo_WA Complance Price'!$B121+1,FALSE))</f>
        <v>84.002844861871253</v>
      </c>
      <c r="H121" s="21">
        <f ca="1">IF(H$6&lt;$C121,0,VLOOKUP(H$6,'MonteCarlo Policy Paths'!$A$2:$I$31,'Monte Carlo_WA Complance Price'!$B121+1,FALSE))</f>
        <v>85.659157543293105</v>
      </c>
      <c r="I121" s="21">
        <f ca="1">IF(I$6&lt;$C121,0,VLOOKUP(I$6,'MonteCarlo Policy Paths'!$A$2:$I$31,'Monte Carlo_WA Complance Price'!$B121+1,FALSE))</f>
        <v>86.918851036576825</v>
      </c>
      <c r="J121" s="21">
        <f ca="1">IF(J$6&lt;$C121,0,VLOOKUP(J$6,'MonteCarlo Policy Paths'!$A$2:$I$31,'Monte Carlo_WA Complance Price'!$B121+1,FALSE))</f>
        <v>88.178544529860531</v>
      </c>
      <c r="K121" s="21">
        <f ca="1">IF(K$6&lt;$C121,0,VLOOKUP(K$6,'MonteCarlo Policy Paths'!$A$2:$I$31,'Monte Carlo_WA Complance Price'!$B121+1,FALSE))</f>
        <v>89.438238023144251</v>
      </c>
      <c r="L121" s="21">
        <f ca="1">IF(L$6&lt;$C121,0,VLOOKUP(L$6,'MonteCarlo Policy Paths'!$A$2:$I$31,'Monte Carlo_WA Complance Price'!$B121+1,FALSE))</f>
        <v>90.697931516427971</v>
      </c>
      <c r="M121" s="21">
        <f ca="1">IF(M$6&lt;$C121,0,VLOOKUP(M$6,'MonteCarlo Policy Paths'!$A$2:$I$31,'Monte Carlo_WA Complance Price'!$B121+1,FALSE))</f>
        <v>91.95762500971172</v>
      </c>
      <c r="N121" s="21">
        <f ca="1">IF(N$6&lt;$C121,0,VLOOKUP(N$6,'MonteCarlo Policy Paths'!$A$2:$I$31,'Monte Carlo_WA Complance Price'!$B121+1,FALSE))</f>
        <v>93.21731850299544</v>
      </c>
      <c r="O121" s="21">
        <f ca="1">IF(O$6&lt;$C121,0,VLOOKUP(O$6,'MonteCarlo Policy Paths'!$A$2:$I$31,'Monte Carlo_WA Complance Price'!$B121+1,FALSE))</f>
        <v>94.47701199627916</v>
      </c>
      <c r="P121" s="21">
        <f ca="1">IF(P$6&lt;$C121,0,VLOOKUP(P$6,'MonteCarlo Policy Paths'!$A$2:$I$31,'Monte Carlo_WA Complance Price'!$B121+1,FALSE))</f>
        <v>95.73670548956288</v>
      </c>
      <c r="Q121" s="21">
        <f ca="1">IF(Q$6&lt;$C121,0,VLOOKUP(Q$6,'MonteCarlo Policy Paths'!$A$2:$I$31,'Monte Carlo_WA Complance Price'!$B121+1,FALSE))</f>
        <v>96.996398982846586</v>
      </c>
      <c r="R121" s="21">
        <f ca="1">IF(R$6&lt;$C121,0,VLOOKUP(R$6,'MonteCarlo Policy Paths'!$A$2:$I$31,'Monte Carlo_WA Complance Price'!$B121+1,FALSE))</f>
        <v>98.25609247613032</v>
      </c>
      <c r="S121" s="21">
        <f ca="1">IF(S$6&lt;$C121,0,VLOOKUP(S$6,'MonteCarlo Policy Paths'!$A$2:$I$31,'Monte Carlo_WA Complance Price'!$B121+1,FALSE))</f>
        <v>99.65157958594628</v>
      </c>
      <c r="T121" s="21">
        <f ca="1">IF(T$6&lt;$C121,0,VLOOKUP(T$6,'MonteCarlo Policy Paths'!$A$2:$I$31,'Monte Carlo_WA Complance Price'!$B121+1,FALSE))</f>
        <v>101.04706669576224</v>
      </c>
      <c r="U121" s="21">
        <f ca="1">IF(U$6&lt;$C121,0,VLOOKUP(U$6,'MonteCarlo Policy Paths'!$A$2:$I$31,'Monte Carlo_WA Complance Price'!$B121+1,FALSE))</f>
        <v>102.4425538055782</v>
      </c>
      <c r="V121" s="21">
        <f ca="1">IF(V$6&lt;$C121,0,VLOOKUP(V$6,'MonteCarlo Policy Paths'!$A$2:$I$31,'Monte Carlo_WA Complance Price'!$B121+1,FALSE))</f>
        <v>103.83804091539416</v>
      </c>
      <c r="W121" s="21">
        <f ca="1">IF(W$6&lt;$C121,0,VLOOKUP(W$6,'MonteCarlo Policy Paths'!$A$2:$I$31,'Monte Carlo_WA Complance Price'!$B121+1,FALSE))</f>
        <v>105.23352802521011</v>
      </c>
      <c r="X121" s="21">
        <f ca="1">IF(X$6&lt;$C121,0,VLOOKUP(X$6,'MonteCarlo Policy Paths'!$A$2:$I$31,'Monte Carlo_WA Complance Price'!$B121+1,FALSE))</f>
        <v>106.47156953138905</v>
      </c>
      <c r="Y121" s="21">
        <f ca="1">IF(Y$6&lt;$C121,0,VLOOKUP(Y$6,'MonteCarlo Policy Paths'!$A$2:$I$31,'Monte Carlo_WA Complance Price'!$B121+1,FALSE))</f>
        <v>107.709611037568</v>
      </c>
      <c r="Z121" s="21">
        <f ca="1">IF(Z$6&lt;$C121,0,VLOOKUP(Z$6,'MonteCarlo Policy Paths'!$A$2:$I$31,'Monte Carlo_WA Complance Price'!$B121+1,FALSE))</f>
        <v>108.94765254374694</v>
      </c>
      <c r="AA121" s="21">
        <f ca="1">IF(AA$6&lt;$C121,0,VLOOKUP(AA$6,'MonteCarlo Policy Paths'!$A$2:$I$31,'Monte Carlo_WA Complance Price'!$B121+1,FALSE))</f>
        <v>110.18569404992589</v>
      </c>
      <c r="AB121" s="21">
        <f ca="1">IF(AB$6&lt;$C121,0,VLOOKUP(AB$6,'MonteCarlo Policy Paths'!$A$2:$I$31,'Monte Carlo_WA Complance Price'!$B121+1,FALSE))</f>
        <v>111.42373555610482</v>
      </c>
      <c r="AC121" s="21">
        <f ca="1">IF(AC$6&lt;$C121,0,VLOOKUP(AC$6,'MonteCarlo Policy Paths'!$A$2:$I$31,'Monte Carlo_WA Complance Price'!$B121+1,FALSE))</f>
        <v>112.86811731331359</v>
      </c>
      <c r="AD121" s="21">
        <f ca="1">IF(AD$6&lt;$C121,0,VLOOKUP(AD$6,'MonteCarlo Policy Paths'!$A$2:$I$31,'Monte Carlo_WA Complance Price'!$B121+1,FALSE))</f>
        <v>114.31249907052236</v>
      </c>
      <c r="AE121" s="21">
        <f ca="1">IF(AE$6&lt;$C121,0,VLOOKUP(AE$6,'MonteCarlo Policy Paths'!$A$2:$I$31,'Monte Carlo_WA Complance Price'!$B121+1,FALSE))</f>
        <v>115.75688082773114</v>
      </c>
      <c r="AF121" s="21">
        <f ca="1">IF(AF$6&lt;$C121,0,VLOOKUP(AF$6,'MonteCarlo Policy Paths'!$A$2:$I$31,'Monte Carlo_WA Complance Price'!$B121+1,FALSE))</f>
        <v>117.20126258493991</v>
      </c>
      <c r="AG121" s="22">
        <f ca="1">IF(AG$6&lt;$C121,0,VLOOKUP(AG$6,'MonteCarlo Policy Paths'!$A$2:$I$31,'Monte Carlo_WA Complance Price'!$B121+1,FALSE))</f>
        <v>120.41827982173916</v>
      </c>
      <c r="AI121" s="20">
        <f ca="1">E121*VLOOKUP(AI$6,'Greenhouse Gas Costs Avoided'!$A$2:$I$32,9,FALSE)</f>
        <v>0</v>
      </c>
      <c r="AJ121" s="21">
        <f ca="1">F121*VLOOKUP(AJ$6,'Greenhouse Gas Costs Avoided'!$A$2:$I$32,9,FALSE)</f>
        <v>5.2166744805659615</v>
      </c>
      <c r="AK121" s="21">
        <f ca="1">G121*VLOOKUP(AK$6,'Greenhouse Gas Costs Avoided'!$A$2:$I$32,9,FALSE)</f>
        <v>5.3216023247413169</v>
      </c>
      <c r="AL121" s="21">
        <f ca="1">H121*VLOOKUP(AL$6,'Greenhouse Gas Costs Avoided'!$A$2:$I$32,9,FALSE)</f>
        <v>5.4265301689166732</v>
      </c>
      <c r="AM121" s="21">
        <f ca="1">I121*VLOOKUP(AM$6,'Greenhouse Gas Costs Avoided'!$A$2:$I$32,9,FALSE)</f>
        <v>5.5063320831654474</v>
      </c>
      <c r="AN121" s="21">
        <f ca="1">J121*VLOOKUP(AN$6,'Greenhouse Gas Costs Avoided'!$A$2:$I$32,9,FALSE)</f>
        <v>5.5861339974142208</v>
      </c>
      <c r="AO121" s="21">
        <f ca="1">K121*VLOOKUP(AO$6,'Greenhouse Gas Costs Avoided'!$A$2:$I$32,9,FALSE)</f>
        <v>5.665935911662995</v>
      </c>
      <c r="AP121" s="21">
        <f ca="1">L121*VLOOKUP(AP$6,'Greenhouse Gas Costs Avoided'!$A$2:$I$32,9,FALSE)</f>
        <v>5.7457378259117702</v>
      </c>
      <c r="AQ121" s="21">
        <f ca="1">M121*VLOOKUP(AQ$6,'Greenhouse Gas Costs Avoided'!$A$2:$I$32,9,FALSE)</f>
        <v>5.8255397401605462</v>
      </c>
      <c r="AR121" s="21">
        <f ca="1">N121*VLOOKUP(AR$6,'Greenhouse Gas Costs Avoided'!$A$2:$I$32,9,FALSE)</f>
        <v>5.9053416544093205</v>
      </c>
      <c r="AS121" s="21">
        <f ca="1">O121*VLOOKUP(AS$6,'Greenhouse Gas Costs Avoided'!$A$2:$I$32,9,FALSE)</f>
        <v>5.9851435686580947</v>
      </c>
      <c r="AT121" s="21">
        <f ca="1">P121*VLOOKUP(AT$6,'Greenhouse Gas Costs Avoided'!$A$2:$I$32,9,FALSE)</f>
        <v>6.0649454829068699</v>
      </c>
      <c r="AU121" s="21">
        <f ca="1">Q121*VLOOKUP(AU$6,'Greenhouse Gas Costs Avoided'!$A$2:$I$32,9,FALSE)</f>
        <v>6.1447473971556432</v>
      </c>
      <c r="AV121" s="21">
        <f ca="1">R121*VLOOKUP(AV$6,'Greenhouse Gas Costs Avoided'!$A$2:$I$32,9,FALSE)</f>
        <v>6.2245493114044184</v>
      </c>
      <c r="AW121" s="21">
        <f ca="1">S121*VLOOKUP(AW$6,'Greenhouse Gas Costs Avoided'!$A$2:$I$32,9,FALSE)</f>
        <v>6.312953786990386</v>
      </c>
      <c r="AX121" s="21">
        <f ca="1">T121*VLOOKUP(AX$6,'Greenhouse Gas Costs Avoided'!$A$2:$I$32,9,FALSE)</f>
        <v>6.4013582625763545</v>
      </c>
      <c r="AY121" s="21">
        <f ca="1">U121*VLOOKUP(AY$6,'Greenhouse Gas Costs Avoided'!$A$2:$I$32,9,FALSE)</f>
        <v>6.4897627381623222</v>
      </c>
      <c r="AZ121" s="21">
        <f ca="1">V121*VLOOKUP(AZ$6,'Greenhouse Gas Costs Avoided'!$A$2:$I$32,9,FALSE)</f>
        <v>6.5781672137482907</v>
      </c>
      <c r="BA121" s="21">
        <f ca="1">W121*VLOOKUP(BA$6,'Greenhouse Gas Costs Avoided'!$A$2:$I$32,9,FALSE)</f>
        <v>6.6665716893342575</v>
      </c>
      <c r="BB121" s="21">
        <f ca="1">X121*VLOOKUP(BB$6,'Greenhouse Gas Costs Avoided'!$A$2:$I$32,9,FALSE)</f>
        <v>6.7450019445028957</v>
      </c>
      <c r="BC121" s="21">
        <f ca="1">Y121*VLOOKUP(BC$6,'Greenhouse Gas Costs Avoided'!$A$2:$I$32,9,FALSE)</f>
        <v>6.8234321996715348</v>
      </c>
      <c r="BD121" s="21">
        <f ca="1">Z121*VLOOKUP(BD$6,'Greenhouse Gas Costs Avoided'!$A$2:$I$32,9,FALSE)</f>
        <v>6.901862454840173</v>
      </c>
      <c r="BE121" s="21">
        <f ca="1">AA121*VLOOKUP(BE$6,'Greenhouse Gas Costs Avoided'!$A$2:$I$32,9,FALSE)</f>
        <v>6.9802927100088112</v>
      </c>
      <c r="BF121" s="21">
        <f ca="1">AB121*VLOOKUP(BF$6,'Greenhouse Gas Costs Avoided'!$A$2:$I$32,9,FALSE)</f>
        <v>7.0587229651774486</v>
      </c>
      <c r="BG121" s="21">
        <f ca="1">AC121*VLOOKUP(BG$6,'Greenhouse Gas Costs Avoided'!$A$2:$I$32,9,FALSE)</f>
        <v>7.1502249295408609</v>
      </c>
      <c r="BH121" s="21">
        <f ca="1">AD121*VLOOKUP(BH$6,'Greenhouse Gas Costs Avoided'!$A$2:$I$32,9,FALSE)</f>
        <v>7.2417268939042723</v>
      </c>
      <c r="BI121" s="21">
        <f ca="1">AE121*VLOOKUP(BI$6,'Greenhouse Gas Costs Avoided'!$A$2:$I$32,9,FALSE)</f>
        <v>7.3332288582676846</v>
      </c>
      <c r="BJ121" s="21">
        <f ca="1">AF121*VLOOKUP(BJ$6,'Greenhouse Gas Costs Avoided'!$A$2:$I$32,9,FALSE)</f>
        <v>7.424730822631096</v>
      </c>
      <c r="BK121" s="22">
        <f ca="1">AG121*VLOOKUP(BK$6,'Greenhouse Gas Costs Avoided'!$A$2:$I$32,9,FALSE)</f>
        <v>7.6285297110405814</v>
      </c>
    </row>
    <row r="122" spans="1:63" x14ac:dyDescent="0.35">
      <c r="A122" s="11">
        <v>116</v>
      </c>
      <c r="B122" s="12">
        <f t="shared" ca="1" si="2"/>
        <v>1</v>
      </c>
      <c r="C122" s="13">
        <f t="shared" ca="1" si="3"/>
        <v>2023</v>
      </c>
      <c r="E122" s="20">
        <f ca="1">IF(E$6&lt;$C122,0,VLOOKUP(E$6,'MonteCarlo Policy Paths'!$A$2:$I$31,'Monte Carlo_WA Complance Price'!$B122+1,FALSE))</f>
        <v>0</v>
      </c>
      <c r="F122" s="21">
        <f ca="1">IF(F$6&lt;$C122,0,VLOOKUP(F$6,'MonteCarlo Policy Paths'!$A$2:$I$31,'Monte Carlo_WA Complance Price'!$B122+1,FALSE))</f>
        <v>82.346532180449415</v>
      </c>
      <c r="G122" s="21">
        <f ca="1">IF(G$6&lt;$C122,0,VLOOKUP(G$6,'MonteCarlo Policy Paths'!$A$2:$I$31,'Monte Carlo_WA Complance Price'!$B122+1,FALSE))</f>
        <v>84.002844861871253</v>
      </c>
      <c r="H122" s="21">
        <f ca="1">IF(H$6&lt;$C122,0,VLOOKUP(H$6,'MonteCarlo Policy Paths'!$A$2:$I$31,'Monte Carlo_WA Complance Price'!$B122+1,FALSE))</f>
        <v>85.659157543293105</v>
      </c>
      <c r="I122" s="21">
        <f ca="1">IF(I$6&lt;$C122,0,VLOOKUP(I$6,'MonteCarlo Policy Paths'!$A$2:$I$31,'Monte Carlo_WA Complance Price'!$B122+1,FALSE))</f>
        <v>86.918851036576825</v>
      </c>
      <c r="J122" s="21">
        <f ca="1">IF(J$6&lt;$C122,0,VLOOKUP(J$6,'MonteCarlo Policy Paths'!$A$2:$I$31,'Monte Carlo_WA Complance Price'!$B122+1,FALSE))</f>
        <v>88.178544529860531</v>
      </c>
      <c r="K122" s="21">
        <f ca="1">IF(K$6&lt;$C122,0,VLOOKUP(K$6,'MonteCarlo Policy Paths'!$A$2:$I$31,'Monte Carlo_WA Complance Price'!$B122+1,FALSE))</f>
        <v>89.438238023144251</v>
      </c>
      <c r="L122" s="21">
        <f ca="1">IF(L$6&lt;$C122,0,VLOOKUP(L$6,'MonteCarlo Policy Paths'!$A$2:$I$31,'Monte Carlo_WA Complance Price'!$B122+1,FALSE))</f>
        <v>90.697931516427971</v>
      </c>
      <c r="M122" s="21">
        <f ca="1">IF(M$6&lt;$C122,0,VLOOKUP(M$6,'MonteCarlo Policy Paths'!$A$2:$I$31,'Monte Carlo_WA Complance Price'!$B122+1,FALSE))</f>
        <v>91.95762500971172</v>
      </c>
      <c r="N122" s="21">
        <f ca="1">IF(N$6&lt;$C122,0,VLOOKUP(N$6,'MonteCarlo Policy Paths'!$A$2:$I$31,'Monte Carlo_WA Complance Price'!$B122+1,FALSE))</f>
        <v>93.21731850299544</v>
      </c>
      <c r="O122" s="21">
        <f ca="1">IF(O$6&lt;$C122,0,VLOOKUP(O$6,'MonteCarlo Policy Paths'!$A$2:$I$31,'Monte Carlo_WA Complance Price'!$B122+1,FALSE))</f>
        <v>94.47701199627916</v>
      </c>
      <c r="P122" s="21">
        <f ca="1">IF(P$6&lt;$C122,0,VLOOKUP(P$6,'MonteCarlo Policy Paths'!$A$2:$I$31,'Monte Carlo_WA Complance Price'!$B122+1,FALSE))</f>
        <v>95.73670548956288</v>
      </c>
      <c r="Q122" s="21">
        <f ca="1">IF(Q$6&lt;$C122,0,VLOOKUP(Q$6,'MonteCarlo Policy Paths'!$A$2:$I$31,'Monte Carlo_WA Complance Price'!$B122+1,FALSE))</f>
        <v>96.996398982846586</v>
      </c>
      <c r="R122" s="21">
        <f ca="1">IF(R$6&lt;$C122,0,VLOOKUP(R$6,'MonteCarlo Policy Paths'!$A$2:$I$31,'Monte Carlo_WA Complance Price'!$B122+1,FALSE))</f>
        <v>98.25609247613032</v>
      </c>
      <c r="S122" s="21">
        <f ca="1">IF(S$6&lt;$C122,0,VLOOKUP(S$6,'MonteCarlo Policy Paths'!$A$2:$I$31,'Monte Carlo_WA Complance Price'!$B122+1,FALSE))</f>
        <v>99.65157958594628</v>
      </c>
      <c r="T122" s="21">
        <f ca="1">IF(T$6&lt;$C122,0,VLOOKUP(T$6,'MonteCarlo Policy Paths'!$A$2:$I$31,'Monte Carlo_WA Complance Price'!$B122+1,FALSE))</f>
        <v>101.04706669576224</v>
      </c>
      <c r="U122" s="21">
        <f ca="1">IF(U$6&lt;$C122,0,VLOOKUP(U$6,'MonteCarlo Policy Paths'!$A$2:$I$31,'Monte Carlo_WA Complance Price'!$B122+1,FALSE))</f>
        <v>102.4425538055782</v>
      </c>
      <c r="V122" s="21">
        <f ca="1">IF(V$6&lt;$C122,0,VLOOKUP(V$6,'MonteCarlo Policy Paths'!$A$2:$I$31,'Monte Carlo_WA Complance Price'!$B122+1,FALSE))</f>
        <v>103.83804091539416</v>
      </c>
      <c r="W122" s="21">
        <f ca="1">IF(W$6&lt;$C122,0,VLOOKUP(W$6,'MonteCarlo Policy Paths'!$A$2:$I$31,'Monte Carlo_WA Complance Price'!$B122+1,FALSE))</f>
        <v>105.23352802521011</v>
      </c>
      <c r="X122" s="21">
        <f ca="1">IF(X$6&lt;$C122,0,VLOOKUP(X$6,'MonteCarlo Policy Paths'!$A$2:$I$31,'Monte Carlo_WA Complance Price'!$B122+1,FALSE))</f>
        <v>106.47156953138905</v>
      </c>
      <c r="Y122" s="21">
        <f ca="1">IF(Y$6&lt;$C122,0,VLOOKUP(Y$6,'MonteCarlo Policy Paths'!$A$2:$I$31,'Monte Carlo_WA Complance Price'!$B122+1,FALSE))</f>
        <v>107.709611037568</v>
      </c>
      <c r="Z122" s="21">
        <f ca="1">IF(Z$6&lt;$C122,0,VLOOKUP(Z$6,'MonteCarlo Policy Paths'!$A$2:$I$31,'Monte Carlo_WA Complance Price'!$B122+1,FALSE))</f>
        <v>108.94765254374694</v>
      </c>
      <c r="AA122" s="21">
        <f ca="1">IF(AA$6&lt;$C122,0,VLOOKUP(AA$6,'MonteCarlo Policy Paths'!$A$2:$I$31,'Monte Carlo_WA Complance Price'!$B122+1,FALSE))</f>
        <v>110.18569404992589</v>
      </c>
      <c r="AB122" s="21">
        <f ca="1">IF(AB$6&lt;$C122,0,VLOOKUP(AB$6,'MonteCarlo Policy Paths'!$A$2:$I$31,'Monte Carlo_WA Complance Price'!$B122+1,FALSE))</f>
        <v>111.42373555610482</v>
      </c>
      <c r="AC122" s="21">
        <f ca="1">IF(AC$6&lt;$C122,0,VLOOKUP(AC$6,'MonteCarlo Policy Paths'!$A$2:$I$31,'Monte Carlo_WA Complance Price'!$B122+1,FALSE))</f>
        <v>112.86811731331359</v>
      </c>
      <c r="AD122" s="21">
        <f ca="1">IF(AD$6&lt;$C122,0,VLOOKUP(AD$6,'MonteCarlo Policy Paths'!$A$2:$I$31,'Monte Carlo_WA Complance Price'!$B122+1,FALSE))</f>
        <v>114.31249907052236</v>
      </c>
      <c r="AE122" s="21">
        <f ca="1">IF(AE$6&lt;$C122,0,VLOOKUP(AE$6,'MonteCarlo Policy Paths'!$A$2:$I$31,'Monte Carlo_WA Complance Price'!$B122+1,FALSE))</f>
        <v>115.75688082773114</v>
      </c>
      <c r="AF122" s="21">
        <f ca="1">IF(AF$6&lt;$C122,0,VLOOKUP(AF$6,'MonteCarlo Policy Paths'!$A$2:$I$31,'Monte Carlo_WA Complance Price'!$B122+1,FALSE))</f>
        <v>117.20126258493991</v>
      </c>
      <c r="AG122" s="22">
        <f ca="1">IF(AG$6&lt;$C122,0,VLOOKUP(AG$6,'MonteCarlo Policy Paths'!$A$2:$I$31,'Monte Carlo_WA Complance Price'!$B122+1,FALSE))</f>
        <v>118.64564434214866</v>
      </c>
      <c r="AI122" s="20">
        <f ca="1">E122*VLOOKUP(AI$6,'Greenhouse Gas Costs Avoided'!$A$2:$I$32,9,FALSE)</f>
        <v>0</v>
      </c>
      <c r="AJ122" s="21">
        <f ca="1">F122*VLOOKUP(AJ$6,'Greenhouse Gas Costs Avoided'!$A$2:$I$32,9,FALSE)</f>
        <v>5.2166744805659615</v>
      </c>
      <c r="AK122" s="21">
        <f ca="1">G122*VLOOKUP(AK$6,'Greenhouse Gas Costs Avoided'!$A$2:$I$32,9,FALSE)</f>
        <v>5.3216023247413169</v>
      </c>
      <c r="AL122" s="21">
        <f ca="1">H122*VLOOKUP(AL$6,'Greenhouse Gas Costs Avoided'!$A$2:$I$32,9,FALSE)</f>
        <v>5.4265301689166732</v>
      </c>
      <c r="AM122" s="21">
        <f ca="1">I122*VLOOKUP(AM$6,'Greenhouse Gas Costs Avoided'!$A$2:$I$32,9,FALSE)</f>
        <v>5.5063320831654474</v>
      </c>
      <c r="AN122" s="21">
        <f ca="1">J122*VLOOKUP(AN$6,'Greenhouse Gas Costs Avoided'!$A$2:$I$32,9,FALSE)</f>
        <v>5.5861339974142208</v>
      </c>
      <c r="AO122" s="21">
        <f ca="1">K122*VLOOKUP(AO$6,'Greenhouse Gas Costs Avoided'!$A$2:$I$32,9,FALSE)</f>
        <v>5.665935911662995</v>
      </c>
      <c r="AP122" s="21">
        <f ca="1">L122*VLOOKUP(AP$6,'Greenhouse Gas Costs Avoided'!$A$2:$I$32,9,FALSE)</f>
        <v>5.7457378259117702</v>
      </c>
      <c r="AQ122" s="21">
        <f ca="1">M122*VLOOKUP(AQ$6,'Greenhouse Gas Costs Avoided'!$A$2:$I$32,9,FALSE)</f>
        <v>5.8255397401605462</v>
      </c>
      <c r="AR122" s="21">
        <f ca="1">N122*VLOOKUP(AR$6,'Greenhouse Gas Costs Avoided'!$A$2:$I$32,9,FALSE)</f>
        <v>5.9053416544093205</v>
      </c>
      <c r="AS122" s="21">
        <f ca="1">O122*VLOOKUP(AS$6,'Greenhouse Gas Costs Avoided'!$A$2:$I$32,9,FALSE)</f>
        <v>5.9851435686580947</v>
      </c>
      <c r="AT122" s="21">
        <f ca="1">P122*VLOOKUP(AT$6,'Greenhouse Gas Costs Avoided'!$A$2:$I$32,9,FALSE)</f>
        <v>6.0649454829068699</v>
      </c>
      <c r="AU122" s="21">
        <f ca="1">Q122*VLOOKUP(AU$6,'Greenhouse Gas Costs Avoided'!$A$2:$I$32,9,FALSE)</f>
        <v>6.1447473971556432</v>
      </c>
      <c r="AV122" s="21">
        <f ca="1">R122*VLOOKUP(AV$6,'Greenhouse Gas Costs Avoided'!$A$2:$I$32,9,FALSE)</f>
        <v>6.2245493114044184</v>
      </c>
      <c r="AW122" s="21">
        <f ca="1">S122*VLOOKUP(AW$6,'Greenhouse Gas Costs Avoided'!$A$2:$I$32,9,FALSE)</f>
        <v>6.312953786990386</v>
      </c>
      <c r="AX122" s="21">
        <f ca="1">T122*VLOOKUP(AX$6,'Greenhouse Gas Costs Avoided'!$A$2:$I$32,9,FALSE)</f>
        <v>6.4013582625763545</v>
      </c>
      <c r="AY122" s="21">
        <f ca="1">U122*VLOOKUP(AY$6,'Greenhouse Gas Costs Avoided'!$A$2:$I$32,9,FALSE)</f>
        <v>6.4897627381623222</v>
      </c>
      <c r="AZ122" s="21">
        <f ca="1">V122*VLOOKUP(AZ$6,'Greenhouse Gas Costs Avoided'!$A$2:$I$32,9,FALSE)</f>
        <v>6.5781672137482907</v>
      </c>
      <c r="BA122" s="21">
        <f ca="1">W122*VLOOKUP(BA$6,'Greenhouse Gas Costs Avoided'!$A$2:$I$32,9,FALSE)</f>
        <v>6.6665716893342575</v>
      </c>
      <c r="BB122" s="21">
        <f ca="1">X122*VLOOKUP(BB$6,'Greenhouse Gas Costs Avoided'!$A$2:$I$32,9,FALSE)</f>
        <v>6.7450019445028957</v>
      </c>
      <c r="BC122" s="21">
        <f ca="1">Y122*VLOOKUP(BC$6,'Greenhouse Gas Costs Avoided'!$A$2:$I$32,9,FALSE)</f>
        <v>6.8234321996715348</v>
      </c>
      <c r="BD122" s="21">
        <f ca="1">Z122*VLOOKUP(BD$6,'Greenhouse Gas Costs Avoided'!$A$2:$I$32,9,FALSE)</f>
        <v>6.901862454840173</v>
      </c>
      <c r="BE122" s="21">
        <f ca="1">AA122*VLOOKUP(BE$6,'Greenhouse Gas Costs Avoided'!$A$2:$I$32,9,FALSE)</f>
        <v>6.9802927100088112</v>
      </c>
      <c r="BF122" s="21">
        <f ca="1">AB122*VLOOKUP(BF$6,'Greenhouse Gas Costs Avoided'!$A$2:$I$32,9,FALSE)</f>
        <v>7.0587229651774486</v>
      </c>
      <c r="BG122" s="21">
        <f ca="1">AC122*VLOOKUP(BG$6,'Greenhouse Gas Costs Avoided'!$A$2:$I$32,9,FALSE)</f>
        <v>7.1502249295408609</v>
      </c>
      <c r="BH122" s="21">
        <f ca="1">AD122*VLOOKUP(BH$6,'Greenhouse Gas Costs Avoided'!$A$2:$I$32,9,FALSE)</f>
        <v>7.2417268939042723</v>
      </c>
      <c r="BI122" s="21">
        <f ca="1">AE122*VLOOKUP(BI$6,'Greenhouse Gas Costs Avoided'!$A$2:$I$32,9,FALSE)</f>
        <v>7.3332288582676846</v>
      </c>
      <c r="BJ122" s="21">
        <f ca="1">AF122*VLOOKUP(BJ$6,'Greenhouse Gas Costs Avoided'!$A$2:$I$32,9,FALSE)</f>
        <v>7.424730822631096</v>
      </c>
      <c r="BK122" s="22">
        <f ca="1">AG122*VLOOKUP(BK$6,'Greenhouse Gas Costs Avoided'!$A$2:$I$32,9,FALSE)</f>
        <v>7.5162327869945065</v>
      </c>
    </row>
    <row r="123" spans="1:63" x14ac:dyDescent="0.35">
      <c r="A123" s="11">
        <v>117</v>
      </c>
      <c r="B123" s="12">
        <f t="shared" ca="1" si="2"/>
        <v>3</v>
      </c>
      <c r="C123" s="13">
        <f t="shared" ca="1" si="3"/>
        <v>2023</v>
      </c>
      <c r="E123" s="20">
        <f ca="1">IF(E$6&lt;$C123,0,VLOOKUP(E$6,'MonteCarlo Policy Paths'!$A$2:$I$31,'Monte Carlo_WA Complance Price'!$B123+1,FALSE))</f>
        <v>0</v>
      </c>
      <c r="F123" s="21">
        <f ca="1">IF(F$6&lt;$C123,0,VLOOKUP(F$6,'MonteCarlo Policy Paths'!$A$2:$I$31,'Monte Carlo_WA Complance Price'!$B123+1,FALSE))</f>
        <v>82.346532180449415</v>
      </c>
      <c r="G123" s="21">
        <f ca="1">IF(G$6&lt;$C123,0,VLOOKUP(G$6,'MonteCarlo Policy Paths'!$A$2:$I$31,'Monte Carlo_WA Complance Price'!$B123+1,FALSE))</f>
        <v>84.002844861871253</v>
      </c>
      <c r="H123" s="21">
        <f ca="1">IF(H$6&lt;$C123,0,VLOOKUP(H$6,'MonteCarlo Policy Paths'!$A$2:$I$31,'Monte Carlo_WA Complance Price'!$B123+1,FALSE))</f>
        <v>85.659157543293105</v>
      </c>
      <c r="I123" s="21">
        <f ca="1">IF(I$6&lt;$C123,0,VLOOKUP(I$6,'MonteCarlo Policy Paths'!$A$2:$I$31,'Monte Carlo_WA Complance Price'!$B123+1,FALSE))</f>
        <v>86.918851036576825</v>
      </c>
      <c r="J123" s="21">
        <f ca="1">IF(J$6&lt;$C123,0,VLOOKUP(J$6,'MonteCarlo Policy Paths'!$A$2:$I$31,'Monte Carlo_WA Complance Price'!$B123+1,FALSE))</f>
        <v>88.178544529860531</v>
      </c>
      <c r="K123" s="21">
        <f ca="1">IF(K$6&lt;$C123,0,VLOOKUP(K$6,'MonteCarlo Policy Paths'!$A$2:$I$31,'Monte Carlo_WA Complance Price'!$B123+1,FALSE))</f>
        <v>89.438238023144251</v>
      </c>
      <c r="L123" s="21">
        <f ca="1">IF(L$6&lt;$C123,0,VLOOKUP(L$6,'MonteCarlo Policy Paths'!$A$2:$I$31,'Monte Carlo_WA Complance Price'!$B123+1,FALSE))</f>
        <v>90.697931516427971</v>
      </c>
      <c r="M123" s="21">
        <f ca="1">IF(M$6&lt;$C123,0,VLOOKUP(M$6,'MonteCarlo Policy Paths'!$A$2:$I$31,'Monte Carlo_WA Complance Price'!$B123+1,FALSE))</f>
        <v>91.95762500971172</v>
      </c>
      <c r="N123" s="21">
        <f ca="1">IF(N$6&lt;$C123,0,VLOOKUP(N$6,'MonteCarlo Policy Paths'!$A$2:$I$31,'Monte Carlo_WA Complance Price'!$B123+1,FALSE))</f>
        <v>93.21731850299544</v>
      </c>
      <c r="O123" s="21">
        <f ca="1">IF(O$6&lt;$C123,0,VLOOKUP(O$6,'MonteCarlo Policy Paths'!$A$2:$I$31,'Monte Carlo_WA Complance Price'!$B123+1,FALSE))</f>
        <v>94.47701199627916</v>
      </c>
      <c r="P123" s="21">
        <f ca="1">IF(P$6&lt;$C123,0,VLOOKUP(P$6,'MonteCarlo Policy Paths'!$A$2:$I$31,'Monte Carlo_WA Complance Price'!$B123+1,FALSE))</f>
        <v>95.73670548956288</v>
      </c>
      <c r="Q123" s="21">
        <f ca="1">IF(Q$6&lt;$C123,0,VLOOKUP(Q$6,'MonteCarlo Policy Paths'!$A$2:$I$31,'Monte Carlo_WA Complance Price'!$B123+1,FALSE))</f>
        <v>96.996398982846586</v>
      </c>
      <c r="R123" s="21">
        <f ca="1">IF(R$6&lt;$C123,0,VLOOKUP(R$6,'MonteCarlo Policy Paths'!$A$2:$I$31,'Monte Carlo_WA Complance Price'!$B123+1,FALSE))</f>
        <v>101.49317720655506</v>
      </c>
      <c r="S123" s="21">
        <f ca="1">IF(S$6&lt;$C123,0,VLOOKUP(S$6,'MonteCarlo Policy Paths'!$A$2:$I$31,'Monte Carlo_WA Complance Price'!$B123+1,FALSE))</f>
        <v>104.21949379267882</v>
      </c>
      <c r="T123" s="21">
        <f ca="1">IF(T$6&lt;$C123,0,VLOOKUP(T$6,'MonteCarlo Policy Paths'!$A$2:$I$31,'Monte Carlo_WA Complance Price'!$B123+1,FALSE))</f>
        <v>107.03810370059369</v>
      </c>
      <c r="U123" s="21">
        <f ca="1">IF(U$6&lt;$C123,0,VLOOKUP(U$6,'MonteCarlo Policy Paths'!$A$2:$I$31,'Monte Carlo_WA Complance Price'!$B123+1,FALSE))</f>
        <v>109.92690053835344</v>
      </c>
      <c r="V123" s="21">
        <f ca="1">IF(V$6&lt;$C123,0,VLOOKUP(V$6,'MonteCarlo Policy Paths'!$A$2:$I$31,'Monte Carlo_WA Complance Price'!$B123+1,FALSE))</f>
        <v>112.89757853003228</v>
      </c>
      <c r="W123" s="21">
        <f ca="1">IF(W$6&lt;$C123,0,VLOOKUP(W$6,'MonteCarlo Policy Paths'!$A$2:$I$31,'Monte Carlo_WA Complance Price'!$B123+1,FALSE))</f>
        <v>115.91943874780665</v>
      </c>
      <c r="X123" s="21">
        <f ca="1">IF(X$6&lt;$C123,0,VLOOKUP(X$6,'MonteCarlo Policy Paths'!$A$2:$I$31,'Monte Carlo_WA Complance Price'!$B123+1,FALSE))</f>
        <v>119.06733931122673</v>
      </c>
      <c r="Y123" s="21">
        <f ca="1">IF(Y$6&lt;$C123,0,VLOOKUP(Y$6,'MonteCarlo Policy Paths'!$A$2:$I$31,'Monte Carlo_WA Complance Price'!$B123+1,FALSE))</f>
        <v>122.25496395468721</v>
      </c>
      <c r="Z123" s="21">
        <f ca="1">IF(Z$6&lt;$C123,0,VLOOKUP(Z$6,'MonteCarlo Policy Paths'!$A$2:$I$31,'Monte Carlo_WA Complance Price'!$B123+1,FALSE))</f>
        <v>125.4992630232488</v>
      </c>
      <c r="AA123" s="21">
        <f ca="1">IF(AA$6&lt;$C123,0,VLOOKUP(AA$6,'MonteCarlo Policy Paths'!$A$2:$I$31,'Monte Carlo_WA Complance Price'!$B123+1,FALSE))</f>
        <v>128.82380079097237</v>
      </c>
      <c r="AB123" s="21">
        <f ca="1">IF(AB$6&lt;$C123,0,VLOOKUP(AB$6,'MonteCarlo Policy Paths'!$A$2:$I$31,'Monte Carlo_WA Complance Price'!$B123+1,FALSE))</f>
        <v>132.24028719953677</v>
      </c>
      <c r="AC123" s="21">
        <f ca="1">IF(AC$6&lt;$C123,0,VLOOKUP(AC$6,'MonteCarlo Policy Paths'!$A$2:$I$31,'Monte Carlo_WA Complance Price'!$B123+1,FALSE))</f>
        <v>135.74155640209787</v>
      </c>
      <c r="AD123" s="21">
        <f ca="1">IF(AD$6&lt;$C123,0,VLOOKUP(AD$6,'MonteCarlo Policy Paths'!$A$2:$I$31,'Monte Carlo_WA Complance Price'!$B123+1,FALSE))</f>
        <v>139.32654413598658</v>
      </c>
      <c r="AE123" s="21">
        <f ca="1">IF(AE$6&lt;$C123,0,VLOOKUP(AE$6,'MonteCarlo Policy Paths'!$A$2:$I$31,'Monte Carlo_WA Complance Price'!$B123+1,FALSE))</f>
        <v>142.9856742986068</v>
      </c>
      <c r="AF123" s="21">
        <f ca="1">IF(AF$6&lt;$C123,0,VLOOKUP(AF$6,'MonteCarlo Policy Paths'!$A$2:$I$31,'Monte Carlo_WA Complance Price'!$B123+1,FALSE))</f>
        <v>146.72361540812219</v>
      </c>
      <c r="AG123" s="22">
        <f ca="1">IF(AG$6&lt;$C123,0,VLOOKUP(AG$6,'MonteCarlo Policy Paths'!$A$2:$I$31,'Monte Carlo_WA Complance Price'!$B123+1,FALSE))</f>
        <v>150.52284977717397</v>
      </c>
      <c r="AI123" s="20">
        <f ca="1">E123*VLOOKUP(AI$6,'Greenhouse Gas Costs Avoided'!$A$2:$I$32,9,FALSE)</f>
        <v>0</v>
      </c>
      <c r="AJ123" s="21">
        <f ca="1">F123*VLOOKUP(AJ$6,'Greenhouse Gas Costs Avoided'!$A$2:$I$32,9,FALSE)</f>
        <v>5.2166744805659615</v>
      </c>
      <c r="AK123" s="21">
        <f ca="1">G123*VLOOKUP(AK$6,'Greenhouse Gas Costs Avoided'!$A$2:$I$32,9,FALSE)</f>
        <v>5.3216023247413169</v>
      </c>
      <c r="AL123" s="21">
        <f ca="1">H123*VLOOKUP(AL$6,'Greenhouse Gas Costs Avoided'!$A$2:$I$32,9,FALSE)</f>
        <v>5.4265301689166732</v>
      </c>
      <c r="AM123" s="21">
        <f ca="1">I123*VLOOKUP(AM$6,'Greenhouse Gas Costs Avoided'!$A$2:$I$32,9,FALSE)</f>
        <v>5.5063320831654474</v>
      </c>
      <c r="AN123" s="21">
        <f ca="1">J123*VLOOKUP(AN$6,'Greenhouse Gas Costs Avoided'!$A$2:$I$32,9,FALSE)</f>
        <v>5.5861339974142208</v>
      </c>
      <c r="AO123" s="21">
        <f ca="1">K123*VLOOKUP(AO$6,'Greenhouse Gas Costs Avoided'!$A$2:$I$32,9,FALSE)</f>
        <v>5.665935911662995</v>
      </c>
      <c r="AP123" s="21">
        <f ca="1">L123*VLOOKUP(AP$6,'Greenhouse Gas Costs Avoided'!$A$2:$I$32,9,FALSE)</f>
        <v>5.7457378259117702</v>
      </c>
      <c r="AQ123" s="21">
        <f ca="1">M123*VLOOKUP(AQ$6,'Greenhouse Gas Costs Avoided'!$A$2:$I$32,9,FALSE)</f>
        <v>5.8255397401605462</v>
      </c>
      <c r="AR123" s="21">
        <f ca="1">N123*VLOOKUP(AR$6,'Greenhouse Gas Costs Avoided'!$A$2:$I$32,9,FALSE)</f>
        <v>5.9053416544093205</v>
      </c>
      <c r="AS123" s="21">
        <f ca="1">O123*VLOOKUP(AS$6,'Greenhouse Gas Costs Avoided'!$A$2:$I$32,9,FALSE)</f>
        <v>5.9851435686580947</v>
      </c>
      <c r="AT123" s="21">
        <f ca="1">P123*VLOOKUP(AT$6,'Greenhouse Gas Costs Avoided'!$A$2:$I$32,9,FALSE)</f>
        <v>6.0649454829068699</v>
      </c>
      <c r="AU123" s="21">
        <f ca="1">Q123*VLOOKUP(AU$6,'Greenhouse Gas Costs Avoided'!$A$2:$I$32,9,FALSE)</f>
        <v>6.1447473971556432</v>
      </c>
      <c r="AV123" s="21">
        <f ca="1">R123*VLOOKUP(AV$6,'Greenhouse Gas Costs Avoided'!$A$2:$I$32,9,FALSE)</f>
        <v>6.4296194808152167</v>
      </c>
      <c r="AW123" s="21">
        <f ca="1">S123*VLOOKUP(AW$6,'Greenhouse Gas Costs Avoided'!$A$2:$I$32,9,FALSE)</f>
        <v>6.6023323538917609</v>
      </c>
      <c r="AX123" s="21">
        <f ca="1">T123*VLOOKUP(AX$6,'Greenhouse Gas Costs Avoided'!$A$2:$I$32,9,FALSE)</f>
        <v>6.7808920331878957</v>
      </c>
      <c r="AY123" s="21">
        <f ca="1">U123*VLOOKUP(AY$6,'Greenhouse Gas Costs Avoided'!$A$2:$I$32,9,FALSE)</f>
        <v>6.9638980729572149</v>
      </c>
      <c r="AZ123" s="21">
        <f ca="1">V123*VLOOKUP(AZ$6,'Greenhouse Gas Costs Avoided'!$A$2:$I$32,9,FALSE)</f>
        <v>7.1520913053717949</v>
      </c>
      <c r="BA123" s="21">
        <f ca="1">W123*VLOOKUP(BA$6,'Greenhouse Gas Costs Avoided'!$A$2:$I$32,9,FALSE)</f>
        <v>7.3435269452765404</v>
      </c>
      <c r="BB123" s="21">
        <f ca="1">X123*VLOOKUP(BB$6,'Greenhouse Gas Costs Avoided'!$A$2:$I$32,9,FALSE)</f>
        <v>7.5429472742415475</v>
      </c>
      <c r="BC123" s="21">
        <f ca="1">Y123*VLOOKUP(BC$6,'Greenhouse Gas Costs Avoided'!$A$2:$I$32,9,FALSE)</f>
        <v>7.744884134129272</v>
      </c>
      <c r="BD123" s="21">
        <f ca="1">Z123*VLOOKUP(BD$6,'Greenhouse Gas Costs Avoided'!$A$2:$I$32,9,FALSE)</f>
        <v>7.950411333759269</v>
      </c>
      <c r="BE123" s="21">
        <f ca="1">AA123*VLOOKUP(BE$6,'Greenhouse Gas Costs Avoided'!$A$2:$I$32,9,FALSE)</f>
        <v>8.161021676093501</v>
      </c>
      <c r="BF123" s="21">
        <f ca="1">AB123*VLOOKUP(BF$6,'Greenhouse Gas Costs Avoided'!$A$2:$I$32,9,FALSE)</f>
        <v>8.3774569890184303</v>
      </c>
      <c r="BG123" s="21">
        <f ca="1">AC123*VLOOKUP(BG$6,'Greenhouse Gas Costs Avoided'!$A$2:$I$32,9,FALSE)</f>
        <v>8.5992633142510115</v>
      </c>
      <c r="BH123" s="21">
        <f ca="1">AD123*VLOOKUP(BH$6,'Greenhouse Gas Costs Avoided'!$A$2:$I$32,9,FALSE)</f>
        <v>8.8263732304711304</v>
      </c>
      <c r="BI123" s="21">
        <f ca="1">AE123*VLOOKUP(BI$6,'Greenhouse Gas Costs Avoided'!$A$2:$I$32,9,FALSE)</f>
        <v>9.05818008905967</v>
      </c>
      <c r="BJ123" s="21">
        <f ca="1">AF123*VLOOKUP(BJ$6,'Greenhouse Gas Costs Avoided'!$A$2:$I$32,9,FALSE)</f>
        <v>9.2949796418706736</v>
      </c>
      <c r="BK123" s="22">
        <f ca="1">AG123*VLOOKUP(BK$6,'Greenhouse Gas Costs Avoided'!$A$2:$I$32,9,FALSE)</f>
        <v>9.5356621388007277</v>
      </c>
    </row>
    <row r="124" spans="1:63" x14ac:dyDescent="0.35">
      <c r="A124" s="11">
        <v>118</v>
      </c>
      <c r="B124" s="12">
        <f t="shared" ca="1" si="2"/>
        <v>5</v>
      </c>
      <c r="C124" s="13">
        <f t="shared" ca="1" si="3"/>
        <v>2023</v>
      </c>
      <c r="E124" s="20">
        <f ca="1">IF(E$6&lt;$C124,0,VLOOKUP(E$6,'MonteCarlo Policy Paths'!$A$2:$I$31,'Monte Carlo_WA Complance Price'!$B124+1,FALSE))</f>
        <v>0</v>
      </c>
      <c r="F124" s="21">
        <f ca="1">IF(F$6&lt;$C124,0,VLOOKUP(F$6,'MonteCarlo Policy Paths'!$A$2:$I$31,'Monte Carlo_WA Complance Price'!$B124+1,FALSE))</f>
        <v>82.346532180449415</v>
      </c>
      <c r="G124" s="21">
        <f ca="1">IF(G$6&lt;$C124,0,VLOOKUP(G$6,'MonteCarlo Policy Paths'!$A$2:$I$31,'Monte Carlo_WA Complance Price'!$B124+1,FALSE))</f>
        <v>84.002844861871253</v>
      </c>
      <c r="H124" s="21">
        <f ca="1">IF(H$6&lt;$C124,0,VLOOKUP(H$6,'MonteCarlo Policy Paths'!$A$2:$I$31,'Monte Carlo_WA Complance Price'!$B124+1,FALSE))</f>
        <v>85.659157543293105</v>
      </c>
      <c r="I124" s="21">
        <f ca="1">IF(I$6&lt;$C124,0,VLOOKUP(I$6,'MonteCarlo Policy Paths'!$A$2:$I$31,'Monte Carlo_WA Complance Price'!$B124+1,FALSE))</f>
        <v>86.918851036576825</v>
      </c>
      <c r="J124" s="21">
        <f ca="1">IF(J$6&lt;$C124,0,VLOOKUP(J$6,'MonteCarlo Policy Paths'!$A$2:$I$31,'Monte Carlo_WA Complance Price'!$B124+1,FALSE))</f>
        <v>88.178544529860531</v>
      </c>
      <c r="K124" s="21">
        <f ca="1">IF(K$6&lt;$C124,0,VLOOKUP(K$6,'MonteCarlo Policy Paths'!$A$2:$I$31,'Monte Carlo_WA Complance Price'!$B124+1,FALSE))</f>
        <v>89.438238023144251</v>
      </c>
      <c r="L124" s="21">
        <f ca="1">IF(L$6&lt;$C124,0,VLOOKUP(L$6,'MonteCarlo Policy Paths'!$A$2:$I$31,'Monte Carlo_WA Complance Price'!$B124+1,FALSE))</f>
        <v>90.697931516427971</v>
      </c>
      <c r="M124" s="21">
        <f ca="1">IF(M$6&lt;$C124,0,VLOOKUP(M$6,'MonteCarlo Policy Paths'!$A$2:$I$31,'Monte Carlo_WA Complance Price'!$B124+1,FALSE))</f>
        <v>91.95762500971172</v>
      </c>
      <c r="N124" s="21">
        <f ca="1">IF(N$6&lt;$C124,0,VLOOKUP(N$6,'MonteCarlo Policy Paths'!$A$2:$I$31,'Monte Carlo_WA Complance Price'!$B124+1,FALSE))</f>
        <v>93.21731850299544</v>
      </c>
      <c r="O124" s="21">
        <f ca="1">IF(O$6&lt;$C124,0,VLOOKUP(O$6,'MonteCarlo Policy Paths'!$A$2:$I$31,'Monte Carlo_WA Complance Price'!$B124+1,FALSE))</f>
        <v>94.47701199627916</v>
      </c>
      <c r="P124" s="21">
        <f ca="1">IF(P$6&lt;$C124,0,VLOOKUP(P$6,'MonteCarlo Policy Paths'!$A$2:$I$31,'Monte Carlo_WA Complance Price'!$B124+1,FALSE))</f>
        <v>95.73670548956288</v>
      </c>
      <c r="Q124" s="21">
        <f ca="1">IF(Q$6&lt;$C124,0,VLOOKUP(Q$6,'MonteCarlo Policy Paths'!$A$2:$I$31,'Monte Carlo_WA Complance Price'!$B124+1,FALSE))</f>
        <v>96.996398982846586</v>
      </c>
      <c r="R124" s="21">
        <f ca="1">IF(R$6&lt;$C124,0,VLOOKUP(R$6,'MonteCarlo Policy Paths'!$A$2:$I$31,'Monte Carlo_WA Complance Price'!$B124+1,FALSE))</f>
        <v>99.874634841342697</v>
      </c>
      <c r="S124" s="21">
        <f ca="1">IF(S$6&lt;$C124,0,VLOOKUP(S$6,'MonteCarlo Policy Paths'!$A$2:$I$31,'Monte Carlo_WA Complance Price'!$B124+1,FALSE))</f>
        <v>101.93553668931256</v>
      </c>
      <c r="T124" s="21">
        <f ca="1">IF(T$6&lt;$C124,0,VLOOKUP(T$6,'MonteCarlo Policy Paths'!$A$2:$I$31,'Monte Carlo_WA Complance Price'!$B124+1,FALSE))</f>
        <v>104.04258519817796</v>
      </c>
      <c r="U124" s="21">
        <f ca="1">IF(U$6&lt;$C124,0,VLOOKUP(U$6,'MonteCarlo Policy Paths'!$A$2:$I$31,'Monte Carlo_WA Complance Price'!$B124+1,FALSE))</f>
        <v>106.18472717196582</v>
      </c>
      <c r="V124" s="21">
        <f ca="1">IF(V$6&lt;$C124,0,VLOOKUP(V$6,'MonteCarlo Policy Paths'!$A$2:$I$31,'Monte Carlo_WA Complance Price'!$B124+1,FALSE))</f>
        <v>108.36780972271322</v>
      </c>
      <c r="W124" s="21">
        <f ca="1">IF(W$6&lt;$C124,0,VLOOKUP(W$6,'MonteCarlo Policy Paths'!$A$2:$I$31,'Monte Carlo_WA Complance Price'!$B124+1,FALSE))</f>
        <v>110.57648338650839</v>
      </c>
      <c r="X124" s="21">
        <f ca="1">IF(X$6&lt;$C124,0,VLOOKUP(X$6,'MonteCarlo Policy Paths'!$A$2:$I$31,'Monte Carlo_WA Complance Price'!$B124+1,FALSE))</f>
        <v>112.7694544213079</v>
      </c>
      <c r="Y124" s="21">
        <f ca="1">IF(Y$6&lt;$C124,0,VLOOKUP(Y$6,'MonteCarlo Policy Paths'!$A$2:$I$31,'Monte Carlo_WA Complance Price'!$B124+1,FALSE))</f>
        <v>114.98228749612761</v>
      </c>
      <c r="Z124" s="21">
        <f ca="1">IF(Z$6&lt;$C124,0,VLOOKUP(Z$6,'MonteCarlo Policy Paths'!$A$2:$I$31,'Monte Carlo_WA Complance Price'!$B124+1,FALSE))</f>
        <v>117.22345778349788</v>
      </c>
      <c r="AA124" s="21">
        <f ca="1">IF(AA$6&lt;$C124,0,VLOOKUP(AA$6,'MonteCarlo Policy Paths'!$A$2:$I$31,'Monte Carlo_WA Complance Price'!$B124+1,FALSE))</f>
        <v>119.50474742044912</v>
      </c>
      <c r="AB124" s="21">
        <f ca="1">IF(AB$6&lt;$C124,0,VLOOKUP(AB$6,'MonteCarlo Policy Paths'!$A$2:$I$31,'Monte Carlo_WA Complance Price'!$B124+1,FALSE))</f>
        <v>121.83201137782079</v>
      </c>
      <c r="AC124" s="21">
        <f ca="1">IF(AC$6&lt;$C124,0,VLOOKUP(AC$6,'MonteCarlo Policy Paths'!$A$2:$I$31,'Monte Carlo_WA Complance Price'!$B124+1,FALSE))</f>
        <v>124.30483685770574</v>
      </c>
      <c r="AD124" s="21">
        <f ca="1">IF(AD$6&lt;$C124,0,VLOOKUP(AD$6,'MonteCarlo Policy Paths'!$A$2:$I$31,'Monte Carlo_WA Complance Price'!$B124+1,FALSE))</f>
        <v>126.81952160325447</v>
      </c>
      <c r="AE124" s="21">
        <f ca="1">IF(AE$6&lt;$C124,0,VLOOKUP(AE$6,'MonteCarlo Policy Paths'!$A$2:$I$31,'Monte Carlo_WA Complance Price'!$B124+1,FALSE))</f>
        <v>129.37127756316897</v>
      </c>
      <c r="AF124" s="21">
        <f ca="1">IF(AF$6&lt;$C124,0,VLOOKUP(AF$6,'MonteCarlo Policy Paths'!$A$2:$I$31,'Monte Carlo_WA Complance Price'!$B124+1,FALSE))</f>
        <v>131.96243899653103</v>
      </c>
      <c r="AG124" s="22">
        <f ca="1">IF(AG$6&lt;$C124,0,VLOOKUP(AG$6,'MonteCarlo Policy Paths'!$A$2:$I$31,'Monte Carlo_WA Complance Price'!$B124+1,FALSE))</f>
        <v>135.47056479945655</v>
      </c>
      <c r="AI124" s="20">
        <f ca="1">E124*VLOOKUP(AI$6,'Greenhouse Gas Costs Avoided'!$A$2:$I$32,9,FALSE)</f>
        <v>0</v>
      </c>
      <c r="AJ124" s="21">
        <f ca="1">F124*VLOOKUP(AJ$6,'Greenhouse Gas Costs Avoided'!$A$2:$I$32,9,FALSE)</f>
        <v>5.2166744805659615</v>
      </c>
      <c r="AK124" s="21">
        <f ca="1">G124*VLOOKUP(AK$6,'Greenhouse Gas Costs Avoided'!$A$2:$I$32,9,FALSE)</f>
        <v>5.3216023247413169</v>
      </c>
      <c r="AL124" s="21">
        <f ca="1">H124*VLOOKUP(AL$6,'Greenhouse Gas Costs Avoided'!$A$2:$I$32,9,FALSE)</f>
        <v>5.4265301689166732</v>
      </c>
      <c r="AM124" s="21">
        <f ca="1">I124*VLOOKUP(AM$6,'Greenhouse Gas Costs Avoided'!$A$2:$I$32,9,FALSE)</f>
        <v>5.5063320831654474</v>
      </c>
      <c r="AN124" s="21">
        <f ca="1">J124*VLOOKUP(AN$6,'Greenhouse Gas Costs Avoided'!$A$2:$I$32,9,FALSE)</f>
        <v>5.5861339974142208</v>
      </c>
      <c r="AO124" s="21">
        <f ca="1">K124*VLOOKUP(AO$6,'Greenhouse Gas Costs Avoided'!$A$2:$I$32,9,FALSE)</f>
        <v>5.665935911662995</v>
      </c>
      <c r="AP124" s="21">
        <f ca="1">L124*VLOOKUP(AP$6,'Greenhouse Gas Costs Avoided'!$A$2:$I$32,9,FALSE)</f>
        <v>5.7457378259117702</v>
      </c>
      <c r="AQ124" s="21">
        <f ca="1">M124*VLOOKUP(AQ$6,'Greenhouse Gas Costs Avoided'!$A$2:$I$32,9,FALSE)</f>
        <v>5.8255397401605462</v>
      </c>
      <c r="AR124" s="21">
        <f ca="1">N124*VLOOKUP(AR$6,'Greenhouse Gas Costs Avoided'!$A$2:$I$32,9,FALSE)</f>
        <v>5.9053416544093205</v>
      </c>
      <c r="AS124" s="21">
        <f ca="1">O124*VLOOKUP(AS$6,'Greenhouse Gas Costs Avoided'!$A$2:$I$32,9,FALSE)</f>
        <v>5.9851435686580947</v>
      </c>
      <c r="AT124" s="21">
        <f ca="1">P124*VLOOKUP(AT$6,'Greenhouse Gas Costs Avoided'!$A$2:$I$32,9,FALSE)</f>
        <v>6.0649454829068699</v>
      </c>
      <c r="AU124" s="21">
        <f ca="1">Q124*VLOOKUP(AU$6,'Greenhouse Gas Costs Avoided'!$A$2:$I$32,9,FALSE)</f>
        <v>6.1447473971556432</v>
      </c>
      <c r="AV124" s="21">
        <f ca="1">R124*VLOOKUP(AV$6,'Greenhouse Gas Costs Avoided'!$A$2:$I$32,9,FALSE)</f>
        <v>6.327084396109818</v>
      </c>
      <c r="AW124" s="21">
        <f ca="1">S124*VLOOKUP(AW$6,'Greenhouse Gas Costs Avoided'!$A$2:$I$32,9,FALSE)</f>
        <v>6.4576430704410743</v>
      </c>
      <c r="AX124" s="21">
        <f ca="1">T124*VLOOKUP(AX$6,'Greenhouse Gas Costs Avoided'!$A$2:$I$32,9,FALSE)</f>
        <v>6.5911251478821242</v>
      </c>
      <c r="AY124" s="21">
        <f ca="1">U124*VLOOKUP(AY$6,'Greenhouse Gas Costs Avoided'!$A$2:$I$32,9,FALSE)</f>
        <v>6.7268304055597685</v>
      </c>
      <c r="AZ124" s="21">
        <f ca="1">V124*VLOOKUP(AZ$6,'Greenhouse Gas Costs Avoided'!$A$2:$I$32,9,FALSE)</f>
        <v>6.8651292595600424</v>
      </c>
      <c r="BA124" s="21">
        <f ca="1">W124*VLOOKUP(BA$6,'Greenhouse Gas Costs Avoided'!$A$2:$I$32,9,FALSE)</f>
        <v>7.0050493173053994</v>
      </c>
      <c r="BB124" s="21">
        <f ca="1">X124*VLOOKUP(BB$6,'Greenhouse Gas Costs Avoided'!$A$2:$I$32,9,FALSE)</f>
        <v>7.1439746093722221</v>
      </c>
      <c r="BC124" s="21">
        <f ca="1">Y124*VLOOKUP(BC$6,'Greenhouse Gas Costs Avoided'!$A$2:$I$32,9,FALSE)</f>
        <v>7.2841581669004034</v>
      </c>
      <c r="BD124" s="21">
        <f ca="1">Z124*VLOOKUP(BD$6,'Greenhouse Gas Costs Avoided'!$A$2:$I$32,9,FALSE)</f>
        <v>7.426136894299721</v>
      </c>
      <c r="BE124" s="21">
        <f ca="1">AA124*VLOOKUP(BE$6,'Greenhouse Gas Costs Avoided'!$A$2:$I$32,9,FALSE)</f>
        <v>7.5706571930511553</v>
      </c>
      <c r="BF124" s="21">
        <f ca="1">AB124*VLOOKUP(BF$6,'Greenhouse Gas Costs Avoided'!$A$2:$I$32,9,FALSE)</f>
        <v>7.7180899770979394</v>
      </c>
      <c r="BG124" s="21">
        <f ca="1">AC124*VLOOKUP(BG$6,'Greenhouse Gas Costs Avoided'!$A$2:$I$32,9,FALSE)</f>
        <v>7.8747441218959366</v>
      </c>
      <c r="BH124" s="21">
        <f ca="1">AD124*VLOOKUP(BH$6,'Greenhouse Gas Costs Avoided'!$A$2:$I$32,9,FALSE)</f>
        <v>8.0340500621877027</v>
      </c>
      <c r="BI124" s="21">
        <f ca="1">AE124*VLOOKUP(BI$6,'Greenhouse Gas Costs Avoided'!$A$2:$I$32,9,FALSE)</f>
        <v>8.1957044736636782</v>
      </c>
      <c r="BJ124" s="21">
        <f ca="1">AF124*VLOOKUP(BJ$6,'Greenhouse Gas Costs Avoided'!$A$2:$I$32,9,FALSE)</f>
        <v>8.3598552322508848</v>
      </c>
      <c r="BK124" s="22">
        <f ca="1">AG124*VLOOKUP(BK$6,'Greenhouse Gas Costs Avoided'!$A$2:$I$32,9,FALSE)</f>
        <v>8.5820959249206545</v>
      </c>
    </row>
    <row r="125" spans="1:63" x14ac:dyDescent="0.35">
      <c r="A125" s="11">
        <v>119</v>
      </c>
      <c r="B125" s="12">
        <f t="shared" ca="1" si="2"/>
        <v>1</v>
      </c>
      <c r="C125" s="13">
        <f t="shared" ca="1" si="3"/>
        <v>2023</v>
      </c>
      <c r="E125" s="20">
        <f ca="1">IF(E$6&lt;$C125,0,VLOOKUP(E$6,'MonteCarlo Policy Paths'!$A$2:$I$31,'Monte Carlo_WA Complance Price'!$B125+1,FALSE))</f>
        <v>0</v>
      </c>
      <c r="F125" s="21">
        <f ca="1">IF(F$6&lt;$C125,0,VLOOKUP(F$6,'MonteCarlo Policy Paths'!$A$2:$I$31,'Monte Carlo_WA Complance Price'!$B125+1,FALSE))</f>
        <v>82.346532180449415</v>
      </c>
      <c r="G125" s="21">
        <f ca="1">IF(G$6&lt;$C125,0,VLOOKUP(G$6,'MonteCarlo Policy Paths'!$A$2:$I$31,'Monte Carlo_WA Complance Price'!$B125+1,FALSE))</f>
        <v>84.002844861871253</v>
      </c>
      <c r="H125" s="21">
        <f ca="1">IF(H$6&lt;$C125,0,VLOOKUP(H$6,'MonteCarlo Policy Paths'!$A$2:$I$31,'Monte Carlo_WA Complance Price'!$B125+1,FALSE))</f>
        <v>85.659157543293105</v>
      </c>
      <c r="I125" s="21">
        <f ca="1">IF(I$6&lt;$C125,0,VLOOKUP(I$6,'MonteCarlo Policy Paths'!$A$2:$I$31,'Monte Carlo_WA Complance Price'!$B125+1,FALSE))</f>
        <v>86.918851036576825</v>
      </c>
      <c r="J125" s="21">
        <f ca="1">IF(J$6&lt;$C125,0,VLOOKUP(J$6,'MonteCarlo Policy Paths'!$A$2:$I$31,'Monte Carlo_WA Complance Price'!$B125+1,FALSE))</f>
        <v>88.178544529860531</v>
      </c>
      <c r="K125" s="21">
        <f ca="1">IF(K$6&lt;$C125,0,VLOOKUP(K$6,'MonteCarlo Policy Paths'!$A$2:$I$31,'Monte Carlo_WA Complance Price'!$B125+1,FALSE))</f>
        <v>89.438238023144251</v>
      </c>
      <c r="L125" s="21">
        <f ca="1">IF(L$6&lt;$C125,0,VLOOKUP(L$6,'MonteCarlo Policy Paths'!$A$2:$I$31,'Monte Carlo_WA Complance Price'!$B125+1,FALSE))</f>
        <v>90.697931516427971</v>
      </c>
      <c r="M125" s="21">
        <f ca="1">IF(M$6&lt;$C125,0,VLOOKUP(M$6,'MonteCarlo Policy Paths'!$A$2:$I$31,'Monte Carlo_WA Complance Price'!$B125+1,FALSE))</f>
        <v>91.95762500971172</v>
      </c>
      <c r="N125" s="21">
        <f ca="1">IF(N$6&lt;$C125,0,VLOOKUP(N$6,'MonteCarlo Policy Paths'!$A$2:$I$31,'Monte Carlo_WA Complance Price'!$B125+1,FALSE))</f>
        <v>93.21731850299544</v>
      </c>
      <c r="O125" s="21">
        <f ca="1">IF(O$6&lt;$C125,0,VLOOKUP(O$6,'MonteCarlo Policy Paths'!$A$2:$I$31,'Monte Carlo_WA Complance Price'!$B125+1,FALSE))</f>
        <v>94.47701199627916</v>
      </c>
      <c r="P125" s="21">
        <f ca="1">IF(P$6&lt;$C125,0,VLOOKUP(P$6,'MonteCarlo Policy Paths'!$A$2:$I$31,'Monte Carlo_WA Complance Price'!$B125+1,FALSE))</f>
        <v>95.73670548956288</v>
      </c>
      <c r="Q125" s="21">
        <f ca="1">IF(Q$6&lt;$C125,0,VLOOKUP(Q$6,'MonteCarlo Policy Paths'!$A$2:$I$31,'Monte Carlo_WA Complance Price'!$B125+1,FALSE))</f>
        <v>96.996398982846586</v>
      </c>
      <c r="R125" s="21">
        <f ca="1">IF(R$6&lt;$C125,0,VLOOKUP(R$6,'MonteCarlo Policy Paths'!$A$2:$I$31,'Monte Carlo_WA Complance Price'!$B125+1,FALSE))</f>
        <v>98.25609247613032</v>
      </c>
      <c r="S125" s="21">
        <f ca="1">IF(S$6&lt;$C125,0,VLOOKUP(S$6,'MonteCarlo Policy Paths'!$A$2:$I$31,'Monte Carlo_WA Complance Price'!$B125+1,FALSE))</f>
        <v>99.65157958594628</v>
      </c>
      <c r="T125" s="21">
        <f ca="1">IF(T$6&lt;$C125,0,VLOOKUP(T$6,'MonteCarlo Policy Paths'!$A$2:$I$31,'Monte Carlo_WA Complance Price'!$B125+1,FALSE))</f>
        <v>101.04706669576224</v>
      </c>
      <c r="U125" s="21">
        <f ca="1">IF(U$6&lt;$C125,0,VLOOKUP(U$6,'MonteCarlo Policy Paths'!$A$2:$I$31,'Monte Carlo_WA Complance Price'!$B125+1,FALSE))</f>
        <v>102.4425538055782</v>
      </c>
      <c r="V125" s="21">
        <f ca="1">IF(V$6&lt;$C125,0,VLOOKUP(V$6,'MonteCarlo Policy Paths'!$A$2:$I$31,'Monte Carlo_WA Complance Price'!$B125+1,FALSE))</f>
        <v>103.83804091539416</v>
      </c>
      <c r="W125" s="21">
        <f ca="1">IF(W$6&lt;$C125,0,VLOOKUP(W$6,'MonteCarlo Policy Paths'!$A$2:$I$31,'Monte Carlo_WA Complance Price'!$B125+1,FALSE))</f>
        <v>105.23352802521011</v>
      </c>
      <c r="X125" s="21">
        <f ca="1">IF(X$6&lt;$C125,0,VLOOKUP(X$6,'MonteCarlo Policy Paths'!$A$2:$I$31,'Monte Carlo_WA Complance Price'!$B125+1,FALSE))</f>
        <v>106.47156953138905</v>
      </c>
      <c r="Y125" s="21">
        <f ca="1">IF(Y$6&lt;$C125,0,VLOOKUP(Y$6,'MonteCarlo Policy Paths'!$A$2:$I$31,'Monte Carlo_WA Complance Price'!$B125+1,FALSE))</f>
        <v>107.709611037568</v>
      </c>
      <c r="Z125" s="21">
        <f ca="1">IF(Z$6&lt;$C125,0,VLOOKUP(Z$6,'MonteCarlo Policy Paths'!$A$2:$I$31,'Monte Carlo_WA Complance Price'!$B125+1,FALSE))</f>
        <v>108.94765254374694</v>
      </c>
      <c r="AA125" s="21">
        <f ca="1">IF(AA$6&lt;$C125,0,VLOOKUP(AA$6,'MonteCarlo Policy Paths'!$A$2:$I$31,'Monte Carlo_WA Complance Price'!$B125+1,FALSE))</f>
        <v>110.18569404992589</v>
      </c>
      <c r="AB125" s="21">
        <f ca="1">IF(AB$6&lt;$C125,0,VLOOKUP(AB$6,'MonteCarlo Policy Paths'!$A$2:$I$31,'Monte Carlo_WA Complance Price'!$B125+1,FALSE))</f>
        <v>111.42373555610482</v>
      </c>
      <c r="AC125" s="21">
        <f ca="1">IF(AC$6&lt;$C125,0,VLOOKUP(AC$6,'MonteCarlo Policy Paths'!$A$2:$I$31,'Monte Carlo_WA Complance Price'!$B125+1,FALSE))</f>
        <v>112.86811731331359</v>
      </c>
      <c r="AD125" s="21">
        <f ca="1">IF(AD$6&lt;$C125,0,VLOOKUP(AD$6,'MonteCarlo Policy Paths'!$A$2:$I$31,'Monte Carlo_WA Complance Price'!$B125+1,FALSE))</f>
        <v>114.31249907052236</v>
      </c>
      <c r="AE125" s="21">
        <f ca="1">IF(AE$6&lt;$C125,0,VLOOKUP(AE$6,'MonteCarlo Policy Paths'!$A$2:$I$31,'Monte Carlo_WA Complance Price'!$B125+1,FALSE))</f>
        <v>115.75688082773114</v>
      </c>
      <c r="AF125" s="21">
        <f ca="1">IF(AF$6&lt;$C125,0,VLOOKUP(AF$6,'MonteCarlo Policy Paths'!$A$2:$I$31,'Monte Carlo_WA Complance Price'!$B125+1,FALSE))</f>
        <v>117.20126258493991</v>
      </c>
      <c r="AG125" s="22">
        <f ca="1">IF(AG$6&lt;$C125,0,VLOOKUP(AG$6,'MonteCarlo Policy Paths'!$A$2:$I$31,'Monte Carlo_WA Complance Price'!$B125+1,FALSE))</f>
        <v>118.64564434214866</v>
      </c>
      <c r="AI125" s="20">
        <f ca="1">E125*VLOOKUP(AI$6,'Greenhouse Gas Costs Avoided'!$A$2:$I$32,9,FALSE)</f>
        <v>0</v>
      </c>
      <c r="AJ125" s="21">
        <f ca="1">F125*VLOOKUP(AJ$6,'Greenhouse Gas Costs Avoided'!$A$2:$I$32,9,FALSE)</f>
        <v>5.2166744805659615</v>
      </c>
      <c r="AK125" s="21">
        <f ca="1">G125*VLOOKUP(AK$6,'Greenhouse Gas Costs Avoided'!$A$2:$I$32,9,FALSE)</f>
        <v>5.3216023247413169</v>
      </c>
      <c r="AL125" s="21">
        <f ca="1">H125*VLOOKUP(AL$6,'Greenhouse Gas Costs Avoided'!$A$2:$I$32,9,FALSE)</f>
        <v>5.4265301689166732</v>
      </c>
      <c r="AM125" s="21">
        <f ca="1">I125*VLOOKUP(AM$6,'Greenhouse Gas Costs Avoided'!$A$2:$I$32,9,FALSE)</f>
        <v>5.5063320831654474</v>
      </c>
      <c r="AN125" s="21">
        <f ca="1">J125*VLOOKUP(AN$6,'Greenhouse Gas Costs Avoided'!$A$2:$I$32,9,FALSE)</f>
        <v>5.5861339974142208</v>
      </c>
      <c r="AO125" s="21">
        <f ca="1">K125*VLOOKUP(AO$6,'Greenhouse Gas Costs Avoided'!$A$2:$I$32,9,FALSE)</f>
        <v>5.665935911662995</v>
      </c>
      <c r="AP125" s="21">
        <f ca="1">L125*VLOOKUP(AP$6,'Greenhouse Gas Costs Avoided'!$A$2:$I$32,9,FALSE)</f>
        <v>5.7457378259117702</v>
      </c>
      <c r="AQ125" s="21">
        <f ca="1">M125*VLOOKUP(AQ$6,'Greenhouse Gas Costs Avoided'!$A$2:$I$32,9,FALSE)</f>
        <v>5.8255397401605462</v>
      </c>
      <c r="AR125" s="21">
        <f ca="1">N125*VLOOKUP(AR$6,'Greenhouse Gas Costs Avoided'!$A$2:$I$32,9,FALSE)</f>
        <v>5.9053416544093205</v>
      </c>
      <c r="AS125" s="21">
        <f ca="1">O125*VLOOKUP(AS$6,'Greenhouse Gas Costs Avoided'!$A$2:$I$32,9,FALSE)</f>
        <v>5.9851435686580947</v>
      </c>
      <c r="AT125" s="21">
        <f ca="1">P125*VLOOKUP(AT$6,'Greenhouse Gas Costs Avoided'!$A$2:$I$32,9,FALSE)</f>
        <v>6.0649454829068699</v>
      </c>
      <c r="AU125" s="21">
        <f ca="1">Q125*VLOOKUP(AU$6,'Greenhouse Gas Costs Avoided'!$A$2:$I$32,9,FALSE)</f>
        <v>6.1447473971556432</v>
      </c>
      <c r="AV125" s="21">
        <f ca="1">R125*VLOOKUP(AV$6,'Greenhouse Gas Costs Avoided'!$A$2:$I$32,9,FALSE)</f>
        <v>6.2245493114044184</v>
      </c>
      <c r="AW125" s="21">
        <f ca="1">S125*VLOOKUP(AW$6,'Greenhouse Gas Costs Avoided'!$A$2:$I$32,9,FALSE)</f>
        <v>6.312953786990386</v>
      </c>
      <c r="AX125" s="21">
        <f ca="1">T125*VLOOKUP(AX$6,'Greenhouse Gas Costs Avoided'!$A$2:$I$32,9,FALSE)</f>
        <v>6.4013582625763545</v>
      </c>
      <c r="AY125" s="21">
        <f ca="1">U125*VLOOKUP(AY$6,'Greenhouse Gas Costs Avoided'!$A$2:$I$32,9,FALSE)</f>
        <v>6.4897627381623222</v>
      </c>
      <c r="AZ125" s="21">
        <f ca="1">V125*VLOOKUP(AZ$6,'Greenhouse Gas Costs Avoided'!$A$2:$I$32,9,FALSE)</f>
        <v>6.5781672137482907</v>
      </c>
      <c r="BA125" s="21">
        <f ca="1">W125*VLOOKUP(BA$6,'Greenhouse Gas Costs Avoided'!$A$2:$I$32,9,FALSE)</f>
        <v>6.6665716893342575</v>
      </c>
      <c r="BB125" s="21">
        <f ca="1">X125*VLOOKUP(BB$6,'Greenhouse Gas Costs Avoided'!$A$2:$I$32,9,FALSE)</f>
        <v>6.7450019445028957</v>
      </c>
      <c r="BC125" s="21">
        <f ca="1">Y125*VLOOKUP(BC$6,'Greenhouse Gas Costs Avoided'!$A$2:$I$32,9,FALSE)</f>
        <v>6.8234321996715348</v>
      </c>
      <c r="BD125" s="21">
        <f ca="1">Z125*VLOOKUP(BD$6,'Greenhouse Gas Costs Avoided'!$A$2:$I$32,9,FALSE)</f>
        <v>6.901862454840173</v>
      </c>
      <c r="BE125" s="21">
        <f ca="1">AA125*VLOOKUP(BE$6,'Greenhouse Gas Costs Avoided'!$A$2:$I$32,9,FALSE)</f>
        <v>6.9802927100088112</v>
      </c>
      <c r="BF125" s="21">
        <f ca="1">AB125*VLOOKUP(BF$6,'Greenhouse Gas Costs Avoided'!$A$2:$I$32,9,FALSE)</f>
        <v>7.0587229651774486</v>
      </c>
      <c r="BG125" s="21">
        <f ca="1">AC125*VLOOKUP(BG$6,'Greenhouse Gas Costs Avoided'!$A$2:$I$32,9,FALSE)</f>
        <v>7.1502249295408609</v>
      </c>
      <c r="BH125" s="21">
        <f ca="1">AD125*VLOOKUP(BH$6,'Greenhouse Gas Costs Avoided'!$A$2:$I$32,9,FALSE)</f>
        <v>7.2417268939042723</v>
      </c>
      <c r="BI125" s="21">
        <f ca="1">AE125*VLOOKUP(BI$6,'Greenhouse Gas Costs Avoided'!$A$2:$I$32,9,FALSE)</f>
        <v>7.3332288582676846</v>
      </c>
      <c r="BJ125" s="21">
        <f ca="1">AF125*VLOOKUP(BJ$6,'Greenhouse Gas Costs Avoided'!$A$2:$I$32,9,FALSE)</f>
        <v>7.424730822631096</v>
      </c>
      <c r="BK125" s="22">
        <f ca="1">AG125*VLOOKUP(BK$6,'Greenhouse Gas Costs Avoided'!$A$2:$I$32,9,FALSE)</f>
        <v>7.5162327869945065</v>
      </c>
    </row>
    <row r="126" spans="1:63" x14ac:dyDescent="0.35">
      <c r="A126" s="11">
        <v>120</v>
      </c>
      <c r="B126" s="12">
        <f t="shared" ca="1" si="2"/>
        <v>3</v>
      </c>
      <c r="C126" s="13">
        <f t="shared" ca="1" si="3"/>
        <v>2023</v>
      </c>
      <c r="E126" s="20">
        <f ca="1">IF(E$6&lt;$C126,0,VLOOKUP(E$6,'MonteCarlo Policy Paths'!$A$2:$I$31,'Monte Carlo_WA Complance Price'!$B126+1,FALSE))</f>
        <v>0</v>
      </c>
      <c r="F126" s="21">
        <f ca="1">IF(F$6&lt;$C126,0,VLOOKUP(F$6,'MonteCarlo Policy Paths'!$A$2:$I$31,'Monte Carlo_WA Complance Price'!$B126+1,FALSE))</f>
        <v>82.346532180449415</v>
      </c>
      <c r="G126" s="21">
        <f ca="1">IF(G$6&lt;$C126,0,VLOOKUP(G$6,'MonteCarlo Policy Paths'!$A$2:$I$31,'Monte Carlo_WA Complance Price'!$B126+1,FALSE))</f>
        <v>84.002844861871253</v>
      </c>
      <c r="H126" s="21">
        <f ca="1">IF(H$6&lt;$C126,0,VLOOKUP(H$6,'MonteCarlo Policy Paths'!$A$2:$I$31,'Monte Carlo_WA Complance Price'!$B126+1,FALSE))</f>
        <v>85.659157543293105</v>
      </c>
      <c r="I126" s="21">
        <f ca="1">IF(I$6&lt;$C126,0,VLOOKUP(I$6,'MonteCarlo Policy Paths'!$A$2:$I$31,'Monte Carlo_WA Complance Price'!$B126+1,FALSE))</f>
        <v>86.918851036576825</v>
      </c>
      <c r="J126" s="21">
        <f ca="1">IF(J$6&lt;$C126,0,VLOOKUP(J$6,'MonteCarlo Policy Paths'!$A$2:$I$31,'Monte Carlo_WA Complance Price'!$B126+1,FALSE))</f>
        <v>88.178544529860531</v>
      </c>
      <c r="K126" s="21">
        <f ca="1">IF(K$6&lt;$C126,0,VLOOKUP(K$6,'MonteCarlo Policy Paths'!$A$2:$I$31,'Monte Carlo_WA Complance Price'!$B126+1,FALSE))</f>
        <v>89.438238023144251</v>
      </c>
      <c r="L126" s="21">
        <f ca="1">IF(L$6&lt;$C126,0,VLOOKUP(L$6,'MonteCarlo Policy Paths'!$A$2:$I$31,'Monte Carlo_WA Complance Price'!$B126+1,FALSE))</f>
        <v>90.697931516427971</v>
      </c>
      <c r="M126" s="21">
        <f ca="1">IF(M$6&lt;$C126,0,VLOOKUP(M$6,'MonteCarlo Policy Paths'!$A$2:$I$31,'Monte Carlo_WA Complance Price'!$B126+1,FALSE))</f>
        <v>91.95762500971172</v>
      </c>
      <c r="N126" s="21">
        <f ca="1">IF(N$6&lt;$C126,0,VLOOKUP(N$6,'MonteCarlo Policy Paths'!$A$2:$I$31,'Monte Carlo_WA Complance Price'!$B126+1,FALSE))</f>
        <v>93.21731850299544</v>
      </c>
      <c r="O126" s="21">
        <f ca="1">IF(O$6&lt;$C126,0,VLOOKUP(O$6,'MonteCarlo Policy Paths'!$A$2:$I$31,'Monte Carlo_WA Complance Price'!$B126+1,FALSE))</f>
        <v>94.47701199627916</v>
      </c>
      <c r="P126" s="21">
        <f ca="1">IF(P$6&lt;$C126,0,VLOOKUP(P$6,'MonteCarlo Policy Paths'!$A$2:$I$31,'Monte Carlo_WA Complance Price'!$B126+1,FALSE))</f>
        <v>95.73670548956288</v>
      </c>
      <c r="Q126" s="21">
        <f ca="1">IF(Q$6&lt;$C126,0,VLOOKUP(Q$6,'MonteCarlo Policy Paths'!$A$2:$I$31,'Monte Carlo_WA Complance Price'!$B126+1,FALSE))</f>
        <v>96.996398982846586</v>
      </c>
      <c r="R126" s="21">
        <f ca="1">IF(R$6&lt;$C126,0,VLOOKUP(R$6,'MonteCarlo Policy Paths'!$A$2:$I$31,'Monte Carlo_WA Complance Price'!$B126+1,FALSE))</f>
        <v>101.49317720655506</v>
      </c>
      <c r="S126" s="21">
        <f ca="1">IF(S$6&lt;$C126,0,VLOOKUP(S$6,'MonteCarlo Policy Paths'!$A$2:$I$31,'Monte Carlo_WA Complance Price'!$B126+1,FALSE))</f>
        <v>104.21949379267882</v>
      </c>
      <c r="T126" s="21">
        <f ca="1">IF(T$6&lt;$C126,0,VLOOKUP(T$6,'MonteCarlo Policy Paths'!$A$2:$I$31,'Monte Carlo_WA Complance Price'!$B126+1,FALSE))</f>
        <v>107.03810370059369</v>
      </c>
      <c r="U126" s="21">
        <f ca="1">IF(U$6&lt;$C126,0,VLOOKUP(U$6,'MonteCarlo Policy Paths'!$A$2:$I$31,'Monte Carlo_WA Complance Price'!$B126+1,FALSE))</f>
        <v>109.92690053835344</v>
      </c>
      <c r="V126" s="21">
        <f ca="1">IF(V$6&lt;$C126,0,VLOOKUP(V$6,'MonteCarlo Policy Paths'!$A$2:$I$31,'Monte Carlo_WA Complance Price'!$B126+1,FALSE))</f>
        <v>112.89757853003228</v>
      </c>
      <c r="W126" s="21">
        <f ca="1">IF(W$6&lt;$C126,0,VLOOKUP(W$6,'MonteCarlo Policy Paths'!$A$2:$I$31,'Monte Carlo_WA Complance Price'!$B126+1,FALSE))</f>
        <v>115.91943874780665</v>
      </c>
      <c r="X126" s="21">
        <f ca="1">IF(X$6&lt;$C126,0,VLOOKUP(X$6,'MonteCarlo Policy Paths'!$A$2:$I$31,'Monte Carlo_WA Complance Price'!$B126+1,FALSE))</f>
        <v>119.06733931122673</v>
      </c>
      <c r="Y126" s="21">
        <f ca="1">IF(Y$6&lt;$C126,0,VLOOKUP(Y$6,'MonteCarlo Policy Paths'!$A$2:$I$31,'Monte Carlo_WA Complance Price'!$B126+1,FALSE))</f>
        <v>122.25496395468721</v>
      </c>
      <c r="Z126" s="21">
        <f ca="1">IF(Z$6&lt;$C126,0,VLOOKUP(Z$6,'MonteCarlo Policy Paths'!$A$2:$I$31,'Monte Carlo_WA Complance Price'!$B126+1,FALSE))</f>
        <v>125.4992630232488</v>
      </c>
      <c r="AA126" s="21">
        <f ca="1">IF(AA$6&lt;$C126,0,VLOOKUP(AA$6,'MonteCarlo Policy Paths'!$A$2:$I$31,'Monte Carlo_WA Complance Price'!$B126+1,FALSE))</f>
        <v>128.82380079097237</v>
      </c>
      <c r="AB126" s="21">
        <f ca="1">IF(AB$6&lt;$C126,0,VLOOKUP(AB$6,'MonteCarlo Policy Paths'!$A$2:$I$31,'Monte Carlo_WA Complance Price'!$B126+1,FALSE))</f>
        <v>132.24028719953677</v>
      </c>
      <c r="AC126" s="21">
        <f ca="1">IF(AC$6&lt;$C126,0,VLOOKUP(AC$6,'MonteCarlo Policy Paths'!$A$2:$I$31,'Monte Carlo_WA Complance Price'!$B126+1,FALSE))</f>
        <v>135.74155640209787</v>
      </c>
      <c r="AD126" s="21">
        <f ca="1">IF(AD$6&lt;$C126,0,VLOOKUP(AD$6,'MonteCarlo Policy Paths'!$A$2:$I$31,'Monte Carlo_WA Complance Price'!$B126+1,FALSE))</f>
        <v>139.32654413598658</v>
      </c>
      <c r="AE126" s="21">
        <f ca="1">IF(AE$6&lt;$C126,0,VLOOKUP(AE$6,'MonteCarlo Policy Paths'!$A$2:$I$31,'Monte Carlo_WA Complance Price'!$B126+1,FALSE))</f>
        <v>142.9856742986068</v>
      </c>
      <c r="AF126" s="21">
        <f ca="1">IF(AF$6&lt;$C126,0,VLOOKUP(AF$6,'MonteCarlo Policy Paths'!$A$2:$I$31,'Monte Carlo_WA Complance Price'!$B126+1,FALSE))</f>
        <v>146.72361540812219</v>
      </c>
      <c r="AG126" s="22">
        <f ca="1">IF(AG$6&lt;$C126,0,VLOOKUP(AG$6,'MonteCarlo Policy Paths'!$A$2:$I$31,'Monte Carlo_WA Complance Price'!$B126+1,FALSE))</f>
        <v>150.52284977717397</v>
      </c>
      <c r="AI126" s="20">
        <f ca="1">E126*VLOOKUP(AI$6,'Greenhouse Gas Costs Avoided'!$A$2:$I$32,9,FALSE)</f>
        <v>0</v>
      </c>
      <c r="AJ126" s="21">
        <f ca="1">F126*VLOOKUP(AJ$6,'Greenhouse Gas Costs Avoided'!$A$2:$I$32,9,FALSE)</f>
        <v>5.2166744805659615</v>
      </c>
      <c r="AK126" s="21">
        <f ca="1">G126*VLOOKUP(AK$6,'Greenhouse Gas Costs Avoided'!$A$2:$I$32,9,FALSE)</f>
        <v>5.3216023247413169</v>
      </c>
      <c r="AL126" s="21">
        <f ca="1">H126*VLOOKUP(AL$6,'Greenhouse Gas Costs Avoided'!$A$2:$I$32,9,FALSE)</f>
        <v>5.4265301689166732</v>
      </c>
      <c r="AM126" s="21">
        <f ca="1">I126*VLOOKUP(AM$6,'Greenhouse Gas Costs Avoided'!$A$2:$I$32,9,FALSE)</f>
        <v>5.5063320831654474</v>
      </c>
      <c r="AN126" s="21">
        <f ca="1">J126*VLOOKUP(AN$6,'Greenhouse Gas Costs Avoided'!$A$2:$I$32,9,FALSE)</f>
        <v>5.5861339974142208</v>
      </c>
      <c r="AO126" s="21">
        <f ca="1">K126*VLOOKUP(AO$6,'Greenhouse Gas Costs Avoided'!$A$2:$I$32,9,FALSE)</f>
        <v>5.665935911662995</v>
      </c>
      <c r="AP126" s="21">
        <f ca="1">L126*VLOOKUP(AP$6,'Greenhouse Gas Costs Avoided'!$A$2:$I$32,9,FALSE)</f>
        <v>5.7457378259117702</v>
      </c>
      <c r="AQ126" s="21">
        <f ca="1">M126*VLOOKUP(AQ$6,'Greenhouse Gas Costs Avoided'!$A$2:$I$32,9,FALSE)</f>
        <v>5.8255397401605462</v>
      </c>
      <c r="AR126" s="21">
        <f ca="1">N126*VLOOKUP(AR$6,'Greenhouse Gas Costs Avoided'!$A$2:$I$32,9,FALSE)</f>
        <v>5.9053416544093205</v>
      </c>
      <c r="AS126" s="21">
        <f ca="1">O126*VLOOKUP(AS$6,'Greenhouse Gas Costs Avoided'!$A$2:$I$32,9,FALSE)</f>
        <v>5.9851435686580947</v>
      </c>
      <c r="AT126" s="21">
        <f ca="1">P126*VLOOKUP(AT$6,'Greenhouse Gas Costs Avoided'!$A$2:$I$32,9,FALSE)</f>
        <v>6.0649454829068699</v>
      </c>
      <c r="AU126" s="21">
        <f ca="1">Q126*VLOOKUP(AU$6,'Greenhouse Gas Costs Avoided'!$A$2:$I$32,9,FALSE)</f>
        <v>6.1447473971556432</v>
      </c>
      <c r="AV126" s="21">
        <f ca="1">R126*VLOOKUP(AV$6,'Greenhouse Gas Costs Avoided'!$A$2:$I$32,9,FALSE)</f>
        <v>6.4296194808152167</v>
      </c>
      <c r="AW126" s="21">
        <f ca="1">S126*VLOOKUP(AW$6,'Greenhouse Gas Costs Avoided'!$A$2:$I$32,9,FALSE)</f>
        <v>6.6023323538917609</v>
      </c>
      <c r="AX126" s="21">
        <f ca="1">T126*VLOOKUP(AX$6,'Greenhouse Gas Costs Avoided'!$A$2:$I$32,9,FALSE)</f>
        <v>6.7808920331878957</v>
      </c>
      <c r="AY126" s="21">
        <f ca="1">U126*VLOOKUP(AY$6,'Greenhouse Gas Costs Avoided'!$A$2:$I$32,9,FALSE)</f>
        <v>6.9638980729572149</v>
      </c>
      <c r="AZ126" s="21">
        <f ca="1">V126*VLOOKUP(AZ$6,'Greenhouse Gas Costs Avoided'!$A$2:$I$32,9,FALSE)</f>
        <v>7.1520913053717949</v>
      </c>
      <c r="BA126" s="21">
        <f ca="1">W126*VLOOKUP(BA$6,'Greenhouse Gas Costs Avoided'!$A$2:$I$32,9,FALSE)</f>
        <v>7.3435269452765404</v>
      </c>
      <c r="BB126" s="21">
        <f ca="1">X126*VLOOKUP(BB$6,'Greenhouse Gas Costs Avoided'!$A$2:$I$32,9,FALSE)</f>
        <v>7.5429472742415475</v>
      </c>
      <c r="BC126" s="21">
        <f ca="1">Y126*VLOOKUP(BC$6,'Greenhouse Gas Costs Avoided'!$A$2:$I$32,9,FALSE)</f>
        <v>7.744884134129272</v>
      </c>
      <c r="BD126" s="21">
        <f ca="1">Z126*VLOOKUP(BD$6,'Greenhouse Gas Costs Avoided'!$A$2:$I$32,9,FALSE)</f>
        <v>7.950411333759269</v>
      </c>
      <c r="BE126" s="21">
        <f ca="1">AA126*VLOOKUP(BE$6,'Greenhouse Gas Costs Avoided'!$A$2:$I$32,9,FALSE)</f>
        <v>8.161021676093501</v>
      </c>
      <c r="BF126" s="21">
        <f ca="1">AB126*VLOOKUP(BF$6,'Greenhouse Gas Costs Avoided'!$A$2:$I$32,9,FALSE)</f>
        <v>8.3774569890184303</v>
      </c>
      <c r="BG126" s="21">
        <f ca="1">AC126*VLOOKUP(BG$6,'Greenhouse Gas Costs Avoided'!$A$2:$I$32,9,FALSE)</f>
        <v>8.5992633142510115</v>
      </c>
      <c r="BH126" s="21">
        <f ca="1">AD126*VLOOKUP(BH$6,'Greenhouse Gas Costs Avoided'!$A$2:$I$32,9,FALSE)</f>
        <v>8.8263732304711304</v>
      </c>
      <c r="BI126" s="21">
        <f ca="1">AE126*VLOOKUP(BI$6,'Greenhouse Gas Costs Avoided'!$A$2:$I$32,9,FALSE)</f>
        <v>9.05818008905967</v>
      </c>
      <c r="BJ126" s="21">
        <f ca="1">AF126*VLOOKUP(BJ$6,'Greenhouse Gas Costs Avoided'!$A$2:$I$32,9,FALSE)</f>
        <v>9.2949796418706736</v>
      </c>
      <c r="BK126" s="22">
        <f ca="1">AG126*VLOOKUP(BK$6,'Greenhouse Gas Costs Avoided'!$A$2:$I$32,9,FALSE)</f>
        <v>9.5356621388007277</v>
      </c>
    </row>
    <row r="127" spans="1:63" x14ac:dyDescent="0.35">
      <c r="A127" s="11">
        <v>121</v>
      </c>
      <c r="B127" s="12">
        <f t="shared" ca="1" si="2"/>
        <v>5</v>
      </c>
      <c r="C127" s="13">
        <f t="shared" ca="1" si="3"/>
        <v>2023</v>
      </c>
      <c r="E127" s="20">
        <f ca="1">IF(E$6&lt;$C127,0,VLOOKUP(E$6,'MonteCarlo Policy Paths'!$A$2:$I$31,'Monte Carlo_WA Complance Price'!$B127+1,FALSE))</f>
        <v>0</v>
      </c>
      <c r="F127" s="21">
        <f ca="1">IF(F$6&lt;$C127,0,VLOOKUP(F$6,'MonteCarlo Policy Paths'!$A$2:$I$31,'Monte Carlo_WA Complance Price'!$B127+1,FALSE))</f>
        <v>82.346532180449415</v>
      </c>
      <c r="G127" s="21">
        <f ca="1">IF(G$6&lt;$C127,0,VLOOKUP(G$6,'MonteCarlo Policy Paths'!$A$2:$I$31,'Monte Carlo_WA Complance Price'!$B127+1,FALSE))</f>
        <v>84.002844861871253</v>
      </c>
      <c r="H127" s="21">
        <f ca="1">IF(H$6&lt;$C127,0,VLOOKUP(H$6,'MonteCarlo Policy Paths'!$A$2:$I$31,'Monte Carlo_WA Complance Price'!$B127+1,FALSE))</f>
        <v>85.659157543293105</v>
      </c>
      <c r="I127" s="21">
        <f ca="1">IF(I$6&lt;$C127,0,VLOOKUP(I$6,'MonteCarlo Policy Paths'!$A$2:$I$31,'Monte Carlo_WA Complance Price'!$B127+1,FALSE))</f>
        <v>86.918851036576825</v>
      </c>
      <c r="J127" s="21">
        <f ca="1">IF(J$6&lt;$C127,0,VLOOKUP(J$6,'MonteCarlo Policy Paths'!$A$2:$I$31,'Monte Carlo_WA Complance Price'!$B127+1,FALSE))</f>
        <v>88.178544529860531</v>
      </c>
      <c r="K127" s="21">
        <f ca="1">IF(K$6&lt;$C127,0,VLOOKUP(K$6,'MonteCarlo Policy Paths'!$A$2:$I$31,'Monte Carlo_WA Complance Price'!$B127+1,FALSE))</f>
        <v>89.438238023144251</v>
      </c>
      <c r="L127" s="21">
        <f ca="1">IF(L$6&lt;$C127,0,VLOOKUP(L$6,'MonteCarlo Policy Paths'!$A$2:$I$31,'Monte Carlo_WA Complance Price'!$B127+1,FALSE))</f>
        <v>90.697931516427971</v>
      </c>
      <c r="M127" s="21">
        <f ca="1">IF(M$6&lt;$C127,0,VLOOKUP(M$6,'MonteCarlo Policy Paths'!$A$2:$I$31,'Monte Carlo_WA Complance Price'!$B127+1,FALSE))</f>
        <v>91.95762500971172</v>
      </c>
      <c r="N127" s="21">
        <f ca="1">IF(N$6&lt;$C127,0,VLOOKUP(N$6,'MonteCarlo Policy Paths'!$A$2:$I$31,'Monte Carlo_WA Complance Price'!$B127+1,FALSE))</f>
        <v>93.21731850299544</v>
      </c>
      <c r="O127" s="21">
        <f ca="1">IF(O$6&lt;$C127,0,VLOOKUP(O$6,'MonteCarlo Policy Paths'!$A$2:$I$31,'Monte Carlo_WA Complance Price'!$B127+1,FALSE))</f>
        <v>94.47701199627916</v>
      </c>
      <c r="P127" s="21">
        <f ca="1">IF(P$6&lt;$C127,0,VLOOKUP(P$6,'MonteCarlo Policy Paths'!$A$2:$I$31,'Monte Carlo_WA Complance Price'!$B127+1,FALSE))</f>
        <v>95.73670548956288</v>
      </c>
      <c r="Q127" s="21">
        <f ca="1">IF(Q$6&lt;$C127,0,VLOOKUP(Q$6,'MonteCarlo Policy Paths'!$A$2:$I$31,'Monte Carlo_WA Complance Price'!$B127+1,FALSE))</f>
        <v>96.996398982846586</v>
      </c>
      <c r="R127" s="21">
        <f ca="1">IF(R$6&lt;$C127,0,VLOOKUP(R$6,'MonteCarlo Policy Paths'!$A$2:$I$31,'Monte Carlo_WA Complance Price'!$B127+1,FALSE))</f>
        <v>99.874634841342697</v>
      </c>
      <c r="S127" s="21">
        <f ca="1">IF(S$6&lt;$C127,0,VLOOKUP(S$6,'MonteCarlo Policy Paths'!$A$2:$I$31,'Monte Carlo_WA Complance Price'!$B127+1,FALSE))</f>
        <v>101.93553668931256</v>
      </c>
      <c r="T127" s="21">
        <f ca="1">IF(T$6&lt;$C127,0,VLOOKUP(T$6,'MonteCarlo Policy Paths'!$A$2:$I$31,'Monte Carlo_WA Complance Price'!$B127+1,FALSE))</f>
        <v>104.04258519817796</v>
      </c>
      <c r="U127" s="21">
        <f ca="1">IF(U$6&lt;$C127,0,VLOOKUP(U$6,'MonteCarlo Policy Paths'!$A$2:$I$31,'Monte Carlo_WA Complance Price'!$B127+1,FALSE))</f>
        <v>106.18472717196582</v>
      </c>
      <c r="V127" s="21">
        <f ca="1">IF(V$6&lt;$C127,0,VLOOKUP(V$6,'MonteCarlo Policy Paths'!$A$2:$I$31,'Monte Carlo_WA Complance Price'!$B127+1,FALSE))</f>
        <v>108.36780972271322</v>
      </c>
      <c r="W127" s="21">
        <f ca="1">IF(W$6&lt;$C127,0,VLOOKUP(W$6,'MonteCarlo Policy Paths'!$A$2:$I$31,'Monte Carlo_WA Complance Price'!$B127+1,FALSE))</f>
        <v>110.57648338650839</v>
      </c>
      <c r="X127" s="21">
        <f ca="1">IF(X$6&lt;$C127,0,VLOOKUP(X$6,'MonteCarlo Policy Paths'!$A$2:$I$31,'Monte Carlo_WA Complance Price'!$B127+1,FALSE))</f>
        <v>112.7694544213079</v>
      </c>
      <c r="Y127" s="21">
        <f ca="1">IF(Y$6&lt;$C127,0,VLOOKUP(Y$6,'MonteCarlo Policy Paths'!$A$2:$I$31,'Monte Carlo_WA Complance Price'!$B127+1,FALSE))</f>
        <v>114.98228749612761</v>
      </c>
      <c r="Z127" s="21">
        <f ca="1">IF(Z$6&lt;$C127,0,VLOOKUP(Z$6,'MonteCarlo Policy Paths'!$A$2:$I$31,'Monte Carlo_WA Complance Price'!$B127+1,FALSE))</f>
        <v>117.22345778349788</v>
      </c>
      <c r="AA127" s="21">
        <f ca="1">IF(AA$6&lt;$C127,0,VLOOKUP(AA$6,'MonteCarlo Policy Paths'!$A$2:$I$31,'Monte Carlo_WA Complance Price'!$B127+1,FALSE))</f>
        <v>119.50474742044912</v>
      </c>
      <c r="AB127" s="21">
        <f ca="1">IF(AB$6&lt;$C127,0,VLOOKUP(AB$6,'MonteCarlo Policy Paths'!$A$2:$I$31,'Monte Carlo_WA Complance Price'!$B127+1,FALSE))</f>
        <v>121.83201137782079</v>
      </c>
      <c r="AC127" s="21">
        <f ca="1">IF(AC$6&lt;$C127,0,VLOOKUP(AC$6,'MonteCarlo Policy Paths'!$A$2:$I$31,'Monte Carlo_WA Complance Price'!$B127+1,FALSE))</f>
        <v>124.30483685770574</v>
      </c>
      <c r="AD127" s="21">
        <f ca="1">IF(AD$6&lt;$C127,0,VLOOKUP(AD$6,'MonteCarlo Policy Paths'!$A$2:$I$31,'Monte Carlo_WA Complance Price'!$B127+1,FALSE))</f>
        <v>126.81952160325447</v>
      </c>
      <c r="AE127" s="21">
        <f ca="1">IF(AE$6&lt;$C127,0,VLOOKUP(AE$6,'MonteCarlo Policy Paths'!$A$2:$I$31,'Monte Carlo_WA Complance Price'!$B127+1,FALSE))</f>
        <v>129.37127756316897</v>
      </c>
      <c r="AF127" s="21">
        <f ca="1">IF(AF$6&lt;$C127,0,VLOOKUP(AF$6,'MonteCarlo Policy Paths'!$A$2:$I$31,'Monte Carlo_WA Complance Price'!$B127+1,FALSE))</f>
        <v>131.96243899653103</v>
      </c>
      <c r="AG127" s="22">
        <f ca="1">IF(AG$6&lt;$C127,0,VLOOKUP(AG$6,'MonteCarlo Policy Paths'!$A$2:$I$31,'Monte Carlo_WA Complance Price'!$B127+1,FALSE))</f>
        <v>135.47056479945655</v>
      </c>
      <c r="AI127" s="20">
        <f ca="1">E127*VLOOKUP(AI$6,'Greenhouse Gas Costs Avoided'!$A$2:$I$32,9,FALSE)</f>
        <v>0</v>
      </c>
      <c r="AJ127" s="21">
        <f ca="1">F127*VLOOKUP(AJ$6,'Greenhouse Gas Costs Avoided'!$A$2:$I$32,9,FALSE)</f>
        <v>5.2166744805659615</v>
      </c>
      <c r="AK127" s="21">
        <f ca="1">G127*VLOOKUP(AK$6,'Greenhouse Gas Costs Avoided'!$A$2:$I$32,9,FALSE)</f>
        <v>5.3216023247413169</v>
      </c>
      <c r="AL127" s="21">
        <f ca="1">H127*VLOOKUP(AL$6,'Greenhouse Gas Costs Avoided'!$A$2:$I$32,9,FALSE)</f>
        <v>5.4265301689166732</v>
      </c>
      <c r="AM127" s="21">
        <f ca="1">I127*VLOOKUP(AM$6,'Greenhouse Gas Costs Avoided'!$A$2:$I$32,9,FALSE)</f>
        <v>5.5063320831654474</v>
      </c>
      <c r="AN127" s="21">
        <f ca="1">J127*VLOOKUP(AN$6,'Greenhouse Gas Costs Avoided'!$A$2:$I$32,9,FALSE)</f>
        <v>5.5861339974142208</v>
      </c>
      <c r="AO127" s="21">
        <f ca="1">K127*VLOOKUP(AO$6,'Greenhouse Gas Costs Avoided'!$A$2:$I$32,9,FALSE)</f>
        <v>5.665935911662995</v>
      </c>
      <c r="AP127" s="21">
        <f ca="1">L127*VLOOKUP(AP$6,'Greenhouse Gas Costs Avoided'!$A$2:$I$32,9,FALSE)</f>
        <v>5.7457378259117702</v>
      </c>
      <c r="AQ127" s="21">
        <f ca="1">M127*VLOOKUP(AQ$6,'Greenhouse Gas Costs Avoided'!$A$2:$I$32,9,FALSE)</f>
        <v>5.8255397401605462</v>
      </c>
      <c r="AR127" s="21">
        <f ca="1">N127*VLOOKUP(AR$6,'Greenhouse Gas Costs Avoided'!$A$2:$I$32,9,FALSE)</f>
        <v>5.9053416544093205</v>
      </c>
      <c r="AS127" s="21">
        <f ca="1">O127*VLOOKUP(AS$6,'Greenhouse Gas Costs Avoided'!$A$2:$I$32,9,FALSE)</f>
        <v>5.9851435686580947</v>
      </c>
      <c r="AT127" s="21">
        <f ca="1">P127*VLOOKUP(AT$6,'Greenhouse Gas Costs Avoided'!$A$2:$I$32,9,FALSE)</f>
        <v>6.0649454829068699</v>
      </c>
      <c r="AU127" s="21">
        <f ca="1">Q127*VLOOKUP(AU$6,'Greenhouse Gas Costs Avoided'!$A$2:$I$32,9,FALSE)</f>
        <v>6.1447473971556432</v>
      </c>
      <c r="AV127" s="21">
        <f ca="1">R127*VLOOKUP(AV$6,'Greenhouse Gas Costs Avoided'!$A$2:$I$32,9,FALSE)</f>
        <v>6.327084396109818</v>
      </c>
      <c r="AW127" s="21">
        <f ca="1">S127*VLOOKUP(AW$6,'Greenhouse Gas Costs Avoided'!$A$2:$I$32,9,FALSE)</f>
        <v>6.4576430704410743</v>
      </c>
      <c r="AX127" s="21">
        <f ca="1">T127*VLOOKUP(AX$6,'Greenhouse Gas Costs Avoided'!$A$2:$I$32,9,FALSE)</f>
        <v>6.5911251478821242</v>
      </c>
      <c r="AY127" s="21">
        <f ca="1">U127*VLOOKUP(AY$6,'Greenhouse Gas Costs Avoided'!$A$2:$I$32,9,FALSE)</f>
        <v>6.7268304055597685</v>
      </c>
      <c r="AZ127" s="21">
        <f ca="1">V127*VLOOKUP(AZ$6,'Greenhouse Gas Costs Avoided'!$A$2:$I$32,9,FALSE)</f>
        <v>6.8651292595600424</v>
      </c>
      <c r="BA127" s="21">
        <f ca="1">W127*VLOOKUP(BA$6,'Greenhouse Gas Costs Avoided'!$A$2:$I$32,9,FALSE)</f>
        <v>7.0050493173053994</v>
      </c>
      <c r="BB127" s="21">
        <f ca="1">X127*VLOOKUP(BB$6,'Greenhouse Gas Costs Avoided'!$A$2:$I$32,9,FALSE)</f>
        <v>7.1439746093722221</v>
      </c>
      <c r="BC127" s="21">
        <f ca="1">Y127*VLOOKUP(BC$6,'Greenhouse Gas Costs Avoided'!$A$2:$I$32,9,FALSE)</f>
        <v>7.2841581669004034</v>
      </c>
      <c r="BD127" s="21">
        <f ca="1">Z127*VLOOKUP(BD$6,'Greenhouse Gas Costs Avoided'!$A$2:$I$32,9,FALSE)</f>
        <v>7.426136894299721</v>
      </c>
      <c r="BE127" s="21">
        <f ca="1">AA127*VLOOKUP(BE$6,'Greenhouse Gas Costs Avoided'!$A$2:$I$32,9,FALSE)</f>
        <v>7.5706571930511553</v>
      </c>
      <c r="BF127" s="21">
        <f ca="1">AB127*VLOOKUP(BF$6,'Greenhouse Gas Costs Avoided'!$A$2:$I$32,9,FALSE)</f>
        <v>7.7180899770979394</v>
      </c>
      <c r="BG127" s="21">
        <f ca="1">AC127*VLOOKUP(BG$6,'Greenhouse Gas Costs Avoided'!$A$2:$I$32,9,FALSE)</f>
        <v>7.8747441218959366</v>
      </c>
      <c r="BH127" s="21">
        <f ca="1">AD127*VLOOKUP(BH$6,'Greenhouse Gas Costs Avoided'!$A$2:$I$32,9,FALSE)</f>
        <v>8.0340500621877027</v>
      </c>
      <c r="BI127" s="21">
        <f ca="1">AE127*VLOOKUP(BI$6,'Greenhouse Gas Costs Avoided'!$A$2:$I$32,9,FALSE)</f>
        <v>8.1957044736636782</v>
      </c>
      <c r="BJ127" s="21">
        <f ca="1">AF127*VLOOKUP(BJ$6,'Greenhouse Gas Costs Avoided'!$A$2:$I$32,9,FALSE)</f>
        <v>8.3598552322508848</v>
      </c>
      <c r="BK127" s="22">
        <f ca="1">AG127*VLOOKUP(BK$6,'Greenhouse Gas Costs Avoided'!$A$2:$I$32,9,FALSE)</f>
        <v>8.5820959249206545</v>
      </c>
    </row>
    <row r="128" spans="1:63" x14ac:dyDescent="0.35">
      <c r="A128" s="11">
        <v>122</v>
      </c>
      <c r="B128" s="12">
        <f t="shared" ca="1" si="2"/>
        <v>4</v>
      </c>
      <c r="C128" s="13">
        <f t="shared" ca="1" si="3"/>
        <v>2023</v>
      </c>
      <c r="E128" s="20">
        <f ca="1">IF(E$6&lt;$C128,0,VLOOKUP(E$6,'MonteCarlo Policy Paths'!$A$2:$I$31,'Monte Carlo_WA Complance Price'!$B128+1,FALSE))</f>
        <v>0</v>
      </c>
      <c r="F128" s="21">
        <f ca="1">IF(F$6&lt;$C128,0,VLOOKUP(F$6,'MonteCarlo Policy Paths'!$A$2:$I$31,'Monte Carlo_WA Complance Price'!$B128+1,FALSE))</f>
        <v>82.346532180449415</v>
      </c>
      <c r="G128" s="21">
        <f ca="1">IF(G$6&lt;$C128,0,VLOOKUP(G$6,'MonteCarlo Policy Paths'!$A$2:$I$31,'Monte Carlo_WA Complance Price'!$B128+1,FALSE))</f>
        <v>84.002844861871253</v>
      </c>
      <c r="H128" s="21">
        <f ca="1">IF(H$6&lt;$C128,0,VLOOKUP(H$6,'MonteCarlo Policy Paths'!$A$2:$I$31,'Monte Carlo_WA Complance Price'!$B128+1,FALSE))</f>
        <v>85.659157543293105</v>
      </c>
      <c r="I128" s="21">
        <f ca="1">IF(I$6&lt;$C128,0,VLOOKUP(I$6,'MonteCarlo Policy Paths'!$A$2:$I$31,'Monte Carlo_WA Complance Price'!$B128+1,FALSE))</f>
        <v>86.918851036576825</v>
      </c>
      <c r="J128" s="21">
        <f ca="1">IF(J$6&lt;$C128,0,VLOOKUP(J$6,'MonteCarlo Policy Paths'!$A$2:$I$31,'Monte Carlo_WA Complance Price'!$B128+1,FALSE))</f>
        <v>88.178544529860531</v>
      </c>
      <c r="K128" s="21">
        <f ca="1">IF(K$6&lt;$C128,0,VLOOKUP(K$6,'MonteCarlo Policy Paths'!$A$2:$I$31,'Monte Carlo_WA Complance Price'!$B128+1,FALSE))</f>
        <v>89.438238023144251</v>
      </c>
      <c r="L128" s="21">
        <f ca="1">IF(L$6&lt;$C128,0,VLOOKUP(L$6,'MonteCarlo Policy Paths'!$A$2:$I$31,'Monte Carlo_WA Complance Price'!$B128+1,FALSE))</f>
        <v>90.697931516427971</v>
      </c>
      <c r="M128" s="21">
        <f ca="1">IF(M$6&lt;$C128,0,VLOOKUP(M$6,'MonteCarlo Policy Paths'!$A$2:$I$31,'Monte Carlo_WA Complance Price'!$B128+1,FALSE))</f>
        <v>91.95762500971172</v>
      </c>
      <c r="N128" s="21">
        <f ca="1">IF(N$6&lt;$C128,0,VLOOKUP(N$6,'MonteCarlo Policy Paths'!$A$2:$I$31,'Monte Carlo_WA Complance Price'!$B128+1,FALSE))</f>
        <v>93.21731850299544</v>
      </c>
      <c r="O128" s="21">
        <f ca="1">IF(O$6&lt;$C128,0,VLOOKUP(O$6,'MonteCarlo Policy Paths'!$A$2:$I$31,'Monte Carlo_WA Complance Price'!$B128+1,FALSE))</f>
        <v>94.47701199627916</v>
      </c>
      <c r="P128" s="21">
        <f ca="1">IF(P$6&lt;$C128,0,VLOOKUP(P$6,'MonteCarlo Policy Paths'!$A$2:$I$31,'Monte Carlo_WA Complance Price'!$B128+1,FALSE))</f>
        <v>95.73670548956288</v>
      </c>
      <c r="Q128" s="21">
        <f ca="1">IF(Q$6&lt;$C128,0,VLOOKUP(Q$6,'MonteCarlo Policy Paths'!$A$2:$I$31,'Monte Carlo_WA Complance Price'!$B128+1,FALSE))</f>
        <v>96.996398982846586</v>
      </c>
      <c r="R128" s="21">
        <f ca="1">IF(R$6&lt;$C128,0,VLOOKUP(R$6,'MonteCarlo Policy Paths'!$A$2:$I$31,'Monte Carlo_WA Complance Price'!$B128+1,FALSE))</f>
        <v>98.25609247613032</v>
      </c>
      <c r="S128" s="21">
        <f ca="1">IF(S$6&lt;$C128,0,VLOOKUP(S$6,'MonteCarlo Policy Paths'!$A$2:$I$31,'Monte Carlo_WA Complance Price'!$B128+1,FALSE))</f>
        <v>99.65157958594628</v>
      </c>
      <c r="T128" s="21">
        <f ca="1">IF(T$6&lt;$C128,0,VLOOKUP(T$6,'MonteCarlo Policy Paths'!$A$2:$I$31,'Monte Carlo_WA Complance Price'!$B128+1,FALSE))</f>
        <v>101.04706669576224</v>
      </c>
      <c r="U128" s="21">
        <f ca="1">IF(U$6&lt;$C128,0,VLOOKUP(U$6,'MonteCarlo Policy Paths'!$A$2:$I$31,'Monte Carlo_WA Complance Price'!$B128+1,FALSE))</f>
        <v>102.4425538055782</v>
      </c>
      <c r="V128" s="21">
        <f ca="1">IF(V$6&lt;$C128,0,VLOOKUP(V$6,'MonteCarlo Policy Paths'!$A$2:$I$31,'Monte Carlo_WA Complance Price'!$B128+1,FALSE))</f>
        <v>103.83804091539416</v>
      </c>
      <c r="W128" s="21">
        <f ca="1">IF(W$6&lt;$C128,0,VLOOKUP(W$6,'MonteCarlo Policy Paths'!$A$2:$I$31,'Monte Carlo_WA Complance Price'!$B128+1,FALSE))</f>
        <v>105.23352802521011</v>
      </c>
      <c r="X128" s="21">
        <f ca="1">IF(X$6&lt;$C128,0,VLOOKUP(X$6,'MonteCarlo Policy Paths'!$A$2:$I$31,'Monte Carlo_WA Complance Price'!$B128+1,FALSE))</f>
        <v>106.47156953138905</v>
      </c>
      <c r="Y128" s="21">
        <f ca="1">IF(Y$6&lt;$C128,0,VLOOKUP(Y$6,'MonteCarlo Policy Paths'!$A$2:$I$31,'Monte Carlo_WA Complance Price'!$B128+1,FALSE))</f>
        <v>107.709611037568</v>
      </c>
      <c r="Z128" s="21">
        <f ca="1">IF(Z$6&lt;$C128,0,VLOOKUP(Z$6,'MonteCarlo Policy Paths'!$A$2:$I$31,'Monte Carlo_WA Complance Price'!$B128+1,FALSE))</f>
        <v>108.94765254374694</v>
      </c>
      <c r="AA128" s="21">
        <f ca="1">IF(AA$6&lt;$C128,0,VLOOKUP(AA$6,'MonteCarlo Policy Paths'!$A$2:$I$31,'Monte Carlo_WA Complance Price'!$B128+1,FALSE))</f>
        <v>110.18569404992589</v>
      </c>
      <c r="AB128" s="21">
        <f ca="1">IF(AB$6&lt;$C128,0,VLOOKUP(AB$6,'MonteCarlo Policy Paths'!$A$2:$I$31,'Monte Carlo_WA Complance Price'!$B128+1,FALSE))</f>
        <v>111.42373555610482</v>
      </c>
      <c r="AC128" s="21">
        <f ca="1">IF(AC$6&lt;$C128,0,VLOOKUP(AC$6,'MonteCarlo Policy Paths'!$A$2:$I$31,'Monte Carlo_WA Complance Price'!$B128+1,FALSE))</f>
        <v>112.86811731331359</v>
      </c>
      <c r="AD128" s="21">
        <f ca="1">IF(AD$6&lt;$C128,0,VLOOKUP(AD$6,'MonteCarlo Policy Paths'!$A$2:$I$31,'Monte Carlo_WA Complance Price'!$B128+1,FALSE))</f>
        <v>114.31249907052236</v>
      </c>
      <c r="AE128" s="21">
        <f ca="1">IF(AE$6&lt;$C128,0,VLOOKUP(AE$6,'MonteCarlo Policy Paths'!$A$2:$I$31,'Monte Carlo_WA Complance Price'!$B128+1,FALSE))</f>
        <v>115.75688082773114</v>
      </c>
      <c r="AF128" s="21">
        <f ca="1">IF(AF$6&lt;$C128,0,VLOOKUP(AF$6,'MonteCarlo Policy Paths'!$A$2:$I$31,'Monte Carlo_WA Complance Price'!$B128+1,FALSE))</f>
        <v>117.20126258493991</v>
      </c>
      <c r="AG128" s="22">
        <f ca="1">IF(AG$6&lt;$C128,0,VLOOKUP(AG$6,'MonteCarlo Policy Paths'!$A$2:$I$31,'Monte Carlo_WA Complance Price'!$B128+1,FALSE))</f>
        <v>119.5319620819439</v>
      </c>
      <c r="AI128" s="20">
        <f ca="1">E128*VLOOKUP(AI$6,'Greenhouse Gas Costs Avoided'!$A$2:$I$32,9,FALSE)</f>
        <v>0</v>
      </c>
      <c r="AJ128" s="21">
        <f ca="1">F128*VLOOKUP(AJ$6,'Greenhouse Gas Costs Avoided'!$A$2:$I$32,9,FALSE)</f>
        <v>5.2166744805659615</v>
      </c>
      <c r="AK128" s="21">
        <f ca="1">G128*VLOOKUP(AK$6,'Greenhouse Gas Costs Avoided'!$A$2:$I$32,9,FALSE)</f>
        <v>5.3216023247413169</v>
      </c>
      <c r="AL128" s="21">
        <f ca="1">H128*VLOOKUP(AL$6,'Greenhouse Gas Costs Avoided'!$A$2:$I$32,9,FALSE)</f>
        <v>5.4265301689166732</v>
      </c>
      <c r="AM128" s="21">
        <f ca="1">I128*VLOOKUP(AM$6,'Greenhouse Gas Costs Avoided'!$A$2:$I$32,9,FALSE)</f>
        <v>5.5063320831654474</v>
      </c>
      <c r="AN128" s="21">
        <f ca="1">J128*VLOOKUP(AN$6,'Greenhouse Gas Costs Avoided'!$A$2:$I$32,9,FALSE)</f>
        <v>5.5861339974142208</v>
      </c>
      <c r="AO128" s="21">
        <f ca="1">K128*VLOOKUP(AO$6,'Greenhouse Gas Costs Avoided'!$A$2:$I$32,9,FALSE)</f>
        <v>5.665935911662995</v>
      </c>
      <c r="AP128" s="21">
        <f ca="1">L128*VLOOKUP(AP$6,'Greenhouse Gas Costs Avoided'!$A$2:$I$32,9,FALSE)</f>
        <v>5.7457378259117702</v>
      </c>
      <c r="AQ128" s="21">
        <f ca="1">M128*VLOOKUP(AQ$6,'Greenhouse Gas Costs Avoided'!$A$2:$I$32,9,FALSE)</f>
        <v>5.8255397401605462</v>
      </c>
      <c r="AR128" s="21">
        <f ca="1">N128*VLOOKUP(AR$6,'Greenhouse Gas Costs Avoided'!$A$2:$I$32,9,FALSE)</f>
        <v>5.9053416544093205</v>
      </c>
      <c r="AS128" s="21">
        <f ca="1">O128*VLOOKUP(AS$6,'Greenhouse Gas Costs Avoided'!$A$2:$I$32,9,FALSE)</f>
        <v>5.9851435686580947</v>
      </c>
      <c r="AT128" s="21">
        <f ca="1">P128*VLOOKUP(AT$6,'Greenhouse Gas Costs Avoided'!$A$2:$I$32,9,FALSE)</f>
        <v>6.0649454829068699</v>
      </c>
      <c r="AU128" s="21">
        <f ca="1">Q128*VLOOKUP(AU$6,'Greenhouse Gas Costs Avoided'!$A$2:$I$32,9,FALSE)</f>
        <v>6.1447473971556432</v>
      </c>
      <c r="AV128" s="21">
        <f ca="1">R128*VLOOKUP(AV$6,'Greenhouse Gas Costs Avoided'!$A$2:$I$32,9,FALSE)</f>
        <v>6.2245493114044184</v>
      </c>
      <c r="AW128" s="21">
        <f ca="1">S128*VLOOKUP(AW$6,'Greenhouse Gas Costs Avoided'!$A$2:$I$32,9,FALSE)</f>
        <v>6.312953786990386</v>
      </c>
      <c r="AX128" s="21">
        <f ca="1">T128*VLOOKUP(AX$6,'Greenhouse Gas Costs Avoided'!$A$2:$I$32,9,FALSE)</f>
        <v>6.4013582625763545</v>
      </c>
      <c r="AY128" s="21">
        <f ca="1">U128*VLOOKUP(AY$6,'Greenhouse Gas Costs Avoided'!$A$2:$I$32,9,FALSE)</f>
        <v>6.4897627381623222</v>
      </c>
      <c r="AZ128" s="21">
        <f ca="1">V128*VLOOKUP(AZ$6,'Greenhouse Gas Costs Avoided'!$A$2:$I$32,9,FALSE)</f>
        <v>6.5781672137482907</v>
      </c>
      <c r="BA128" s="21">
        <f ca="1">W128*VLOOKUP(BA$6,'Greenhouse Gas Costs Avoided'!$A$2:$I$32,9,FALSE)</f>
        <v>6.6665716893342575</v>
      </c>
      <c r="BB128" s="21">
        <f ca="1">X128*VLOOKUP(BB$6,'Greenhouse Gas Costs Avoided'!$A$2:$I$32,9,FALSE)</f>
        <v>6.7450019445028957</v>
      </c>
      <c r="BC128" s="21">
        <f ca="1">Y128*VLOOKUP(BC$6,'Greenhouse Gas Costs Avoided'!$A$2:$I$32,9,FALSE)</f>
        <v>6.8234321996715348</v>
      </c>
      <c r="BD128" s="21">
        <f ca="1">Z128*VLOOKUP(BD$6,'Greenhouse Gas Costs Avoided'!$A$2:$I$32,9,FALSE)</f>
        <v>6.901862454840173</v>
      </c>
      <c r="BE128" s="21">
        <f ca="1">AA128*VLOOKUP(BE$6,'Greenhouse Gas Costs Avoided'!$A$2:$I$32,9,FALSE)</f>
        <v>6.9802927100088112</v>
      </c>
      <c r="BF128" s="21">
        <f ca="1">AB128*VLOOKUP(BF$6,'Greenhouse Gas Costs Avoided'!$A$2:$I$32,9,FALSE)</f>
        <v>7.0587229651774486</v>
      </c>
      <c r="BG128" s="21">
        <f ca="1">AC128*VLOOKUP(BG$6,'Greenhouse Gas Costs Avoided'!$A$2:$I$32,9,FALSE)</f>
        <v>7.1502249295408609</v>
      </c>
      <c r="BH128" s="21">
        <f ca="1">AD128*VLOOKUP(BH$6,'Greenhouse Gas Costs Avoided'!$A$2:$I$32,9,FALSE)</f>
        <v>7.2417268939042723</v>
      </c>
      <c r="BI128" s="21">
        <f ca="1">AE128*VLOOKUP(BI$6,'Greenhouse Gas Costs Avoided'!$A$2:$I$32,9,FALSE)</f>
        <v>7.3332288582676846</v>
      </c>
      <c r="BJ128" s="21">
        <f ca="1">AF128*VLOOKUP(BJ$6,'Greenhouse Gas Costs Avoided'!$A$2:$I$32,9,FALSE)</f>
        <v>7.424730822631096</v>
      </c>
      <c r="BK128" s="22">
        <f ca="1">AG128*VLOOKUP(BK$6,'Greenhouse Gas Costs Avoided'!$A$2:$I$32,9,FALSE)</f>
        <v>7.5723812490175435</v>
      </c>
    </row>
    <row r="129" spans="1:63" x14ac:dyDescent="0.35">
      <c r="A129" s="11">
        <v>123</v>
      </c>
      <c r="B129" s="12">
        <f t="shared" ca="1" si="2"/>
        <v>4</v>
      </c>
      <c r="C129" s="13">
        <f t="shared" ca="1" si="3"/>
        <v>2023</v>
      </c>
      <c r="E129" s="20">
        <f ca="1">IF(E$6&lt;$C129,0,VLOOKUP(E$6,'MonteCarlo Policy Paths'!$A$2:$I$31,'Monte Carlo_WA Complance Price'!$B129+1,FALSE))</f>
        <v>0</v>
      </c>
      <c r="F129" s="21">
        <f ca="1">IF(F$6&lt;$C129,0,VLOOKUP(F$6,'MonteCarlo Policy Paths'!$A$2:$I$31,'Monte Carlo_WA Complance Price'!$B129+1,FALSE))</f>
        <v>82.346532180449415</v>
      </c>
      <c r="G129" s="21">
        <f ca="1">IF(G$6&lt;$C129,0,VLOOKUP(G$6,'MonteCarlo Policy Paths'!$A$2:$I$31,'Monte Carlo_WA Complance Price'!$B129+1,FALSE))</f>
        <v>84.002844861871253</v>
      </c>
      <c r="H129" s="21">
        <f ca="1">IF(H$6&lt;$C129,0,VLOOKUP(H$6,'MonteCarlo Policy Paths'!$A$2:$I$31,'Monte Carlo_WA Complance Price'!$B129+1,FALSE))</f>
        <v>85.659157543293105</v>
      </c>
      <c r="I129" s="21">
        <f ca="1">IF(I$6&lt;$C129,0,VLOOKUP(I$6,'MonteCarlo Policy Paths'!$A$2:$I$31,'Monte Carlo_WA Complance Price'!$B129+1,FALSE))</f>
        <v>86.918851036576825</v>
      </c>
      <c r="J129" s="21">
        <f ca="1">IF(J$6&lt;$C129,0,VLOOKUP(J$6,'MonteCarlo Policy Paths'!$A$2:$I$31,'Monte Carlo_WA Complance Price'!$B129+1,FALSE))</f>
        <v>88.178544529860531</v>
      </c>
      <c r="K129" s="21">
        <f ca="1">IF(K$6&lt;$C129,0,VLOOKUP(K$6,'MonteCarlo Policy Paths'!$A$2:$I$31,'Monte Carlo_WA Complance Price'!$B129+1,FALSE))</f>
        <v>89.438238023144251</v>
      </c>
      <c r="L129" s="21">
        <f ca="1">IF(L$6&lt;$C129,0,VLOOKUP(L$6,'MonteCarlo Policy Paths'!$A$2:$I$31,'Monte Carlo_WA Complance Price'!$B129+1,FALSE))</f>
        <v>90.697931516427971</v>
      </c>
      <c r="M129" s="21">
        <f ca="1">IF(M$6&lt;$C129,0,VLOOKUP(M$6,'MonteCarlo Policy Paths'!$A$2:$I$31,'Monte Carlo_WA Complance Price'!$B129+1,FALSE))</f>
        <v>91.95762500971172</v>
      </c>
      <c r="N129" s="21">
        <f ca="1">IF(N$6&lt;$C129,0,VLOOKUP(N$6,'MonteCarlo Policy Paths'!$A$2:$I$31,'Monte Carlo_WA Complance Price'!$B129+1,FALSE))</f>
        <v>93.21731850299544</v>
      </c>
      <c r="O129" s="21">
        <f ca="1">IF(O$6&lt;$C129,0,VLOOKUP(O$6,'MonteCarlo Policy Paths'!$A$2:$I$31,'Monte Carlo_WA Complance Price'!$B129+1,FALSE))</f>
        <v>94.47701199627916</v>
      </c>
      <c r="P129" s="21">
        <f ca="1">IF(P$6&lt;$C129,0,VLOOKUP(P$6,'MonteCarlo Policy Paths'!$A$2:$I$31,'Monte Carlo_WA Complance Price'!$B129+1,FALSE))</f>
        <v>95.73670548956288</v>
      </c>
      <c r="Q129" s="21">
        <f ca="1">IF(Q$6&lt;$C129,0,VLOOKUP(Q$6,'MonteCarlo Policy Paths'!$A$2:$I$31,'Monte Carlo_WA Complance Price'!$B129+1,FALSE))</f>
        <v>96.996398982846586</v>
      </c>
      <c r="R129" s="21">
        <f ca="1">IF(R$6&lt;$C129,0,VLOOKUP(R$6,'MonteCarlo Policy Paths'!$A$2:$I$31,'Monte Carlo_WA Complance Price'!$B129+1,FALSE))</f>
        <v>98.25609247613032</v>
      </c>
      <c r="S129" s="21">
        <f ca="1">IF(S$6&lt;$C129,0,VLOOKUP(S$6,'MonteCarlo Policy Paths'!$A$2:$I$31,'Monte Carlo_WA Complance Price'!$B129+1,FALSE))</f>
        <v>99.65157958594628</v>
      </c>
      <c r="T129" s="21">
        <f ca="1">IF(T$6&lt;$C129,0,VLOOKUP(T$6,'MonteCarlo Policy Paths'!$A$2:$I$31,'Monte Carlo_WA Complance Price'!$B129+1,FALSE))</f>
        <v>101.04706669576224</v>
      </c>
      <c r="U129" s="21">
        <f ca="1">IF(U$6&lt;$C129,0,VLOOKUP(U$6,'MonteCarlo Policy Paths'!$A$2:$I$31,'Monte Carlo_WA Complance Price'!$B129+1,FALSE))</f>
        <v>102.4425538055782</v>
      </c>
      <c r="V129" s="21">
        <f ca="1">IF(V$6&lt;$C129,0,VLOOKUP(V$6,'MonteCarlo Policy Paths'!$A$2:$I$31,'Monte Carlo_WA Complance Price'!$B129+1,FALSE))</f>
        <v>103.83804091539416</v>
      </c>
      <c r="W129" s="21">
        <f ca="1">IF(W$6&lt;$C129,0,VLOOKUP(W$6,'MonteCarlo Policy Paths'!$A$2:$I$31,'Monte Carlo_WA Complance Price'!$B129+1,FALSE))</f>
        <v>105.23352802521011</v>
      </c>
      <c r="X129" s="21">
        <f ca="1">IF(X$6&lt;$C129,0,VLOOKUP(X$6,'MonteCarlo Policy Paths'!$A$2:$I$31,'Monte Carlo_WA Complance Price'!$B129+1,FALSE))</f>
        <v>106.47156953138905</v>
      </c>
      <c r="Y129" s="21">
        <f ca="1">IF(Y$6&lt;$C129,0,VLOOKUP(Y$6,'MonteCarlo Policy Paths'!$A$2:$I$31,'Monte Carlo_WA Complance Price'!$B129+1,FALSE))</f>
        <v>107.709611037568</v>
      </c>
      <c r="Z129" s="21">
        <f ca="1">IF(Z$6&lt;$C129,0,VLOOKUP(Z$6,'MonteCarlo Policy Paths'!$A$2:$I$31,'Monte Carlo_WA Complance Price'!$B129+1,FALSE))</f>
        <v>108.94765254374694</v>
      </c>
      <c r="AA129" s="21">
        <f ca="1">IF(AA$6&lt;$C129,0,VLOOKUP(AA$6,'MonteCarlo Policy Paths'!$A$2:$I$31,'Monte Carlo_WA Complance Price'!$B129+1,FALSE))</f>
        <v>110.18569404992589</v>
      </c>
      <c r="AB129" s="21">
        <f ca="1">IF(AB$6&lt;$C129,0,VLOOKUP(AB$6,'MonteCarlo Policy Paths'!$A$2:$I$31,'Monte Carlo_WA Complance Price'!$B129+1,FALSE))</f>
        <v>111.42373555610482</v>
      </c>
      <c r="AC129" s="21">
        <f ca="1">IF(AC$6&lt;$C129,0,VLOOKUP(AC$6,'MonteCarlo Policy Paths'!$A$2:$I$31,'Monte Carlo_WA Complance Price'!$B129+1,FALSE))</f>
        <v>112.86811731331359</v>
      </c>
      <c r="AD129" s="21">
        <f ca="1">IF(AD$6&lt;$C129,0,VLOOKUP(AD$6,'MonteCarlo Policy Paths'!$A$2:$I$31,'Monte Carlo_WA Complance Price'!$B129+1,FALSE))</f>
        <v>114.31249907052236</v>
      </c>
      <c r="AE129" s="21">
        <f ca="1">IF(AE$6&lt;$C129,0,VLOOKUP(AE$6,'MonteCarlo Policy Paths'!$A$2:$I$31,'Monte Carlo_WA Complance Price'!$B129+1,FALSE))</f>
        <v>115.75688082773114</v>
      </c>
      <c r="AF129" s="21">
        <f ca="1">IF(AF$6&lt;$C129,0,VLOOKUP(AF$6,'MonteCarlo Policy Paths'!$A$2:$I$31,'Monte Carlo_WA Complance Price'!$B129+1,FALSE))</f>
        <v>117.20126258493991</v>
      </c>
      <c r="AG129" s="22">
        <f ca="1">IF(AG$6&lt;$C129,0,VLOOKUP(AG$6,'MonteCarlo Policy Paths'!$A$2:$I$31,'Monte Carlo_WA Complance Price'!$B129+1,FALSE))</f>
        <v>119.5319620819439</v>
      </c>
      <c r="AI129" s="20">
        <f ca="1">E129*VLOOKUP(AI$6,'Greenhouse Gas Costs Avoided'!$A$2:$I$32,9,FALSE)</f>
        <v>0</v>
      </c>
      <c r="AJ129" s="21">
        <f ca="1">F129*VLOOKUP(AJ$6,'Greenhouse Gas Costs Avoided'!$A$2:$I$32,9,FALSE)</f>
        <v>5.2166744805659615</v>
      </c>
      <c r="AK129" s="21">
        <f ca="1">G129*VLOOKUP(AK$6,'Greenhouse Gas Costs Avoided'!$A$2:$I$32,9,FALSE)</f>
        <v>5.3216023247413169</v>
      </c>
      <c r="AL129" s="21">
        <f ca="1">H129*VLOOKUP(AL$6,'Greenhouse Gas Costs Avoided'!$A$2:$I$32,9,FALSE)</f>
        <v>5.4265301689166732</v>
      </c>
      <c r="AM129" s="21">
        <f ca="1">I129*VLOOKUP(AM$6,'Greenhouse Gas Costs Avoided'!$A$2:$I$32,9,FALSE)</f>
        <v>5.5063320831654474</v>
      </c>
      <c r="AN129" s="21">
        <f ca="1">J129*VLOOKUP(AN$6,'Greenhouse Gas Costs Avoided'!$A$2:$I$32,9,FALSE)</f>
        <v>5.5861339974142208</v>
      </c>
      <c r="AO129" s="21">
        <f ca="1">K129*VLOOKUP(AO$6,'Greenhouse Gas Costs Avoided'!$A$2:$I$32,9,FALSE)</f>
        <v>5.665935911662995</v>
      </c>
      <c r="AP129" s="21">
        <f ca="1">L129*VLOOKUP(AP$6,'Greenhouse Gas Costs Avoided'!$A$2:$I$32,9,FALSE)</f>
        <v>5.7457378259117702</v>
      </c>
      <c r="AQ129" s="21">
        <f ca="1">M129*VLOOKUP(AQ$6,'Greenhouse Gas Costs Avoided'!$A$2:$I$32,9,FALSE)</f>
        <v>5.8255397401605462</v>
      </c>
      <c r="AR129" s="21">
        <f ca="1">N129*VLOOKUP(AR$6,'Greenhouse Gas Costs Avoided'!$A$2:$I$32,9,FALSE)</f>
        <v>5.9053416544093205</v>
      </c>
      <c r="AS129" s="21">
        <f ca="1">O129*VLOOKUP(AS$6,'Greenhouse Gas Costs Avoided'!$A$2:$I$32,9,FALSE)</f>
        <v>5.9851435686580947</v>
      </c>
      <c r="AT129" s="21">
        <f ca="1">P129*VLOOKUP(AT$6,'Greenhouse Gas Costs Avoided'!$A$2:$I$32,9,FALSE)</f>
        <v>6.0649454829068699</v>
      </c>
      <c r="AU129" s="21">
        <f ca="1">Q129*VLOOKUP(AU$6,'Greenhouse Gas Costs Avoided'!$A$2:$I$32,9,FALSE)</f>
        <v>6.1447473971556432</v>
      </c>
      <c r="AV129" s="21">
        <f ca="1">R129*VLOOKUP(AV$6,'Greenhouse Gas Costs Avoided'!$A$2:$I$32,9,FALSE)</f>
        <v>6.2245493114044184</v>
      </c>
      <c r="AW129" s="21">
        <f ca="1">S129*VLOOKUP(AW$6,'Greenhouse Gas Costs Avoided'!$A$2:$I$32,9,FALSE)</f>
        <v>6.312953786990386</v>
      </c>
      <c r="AX129" s="21">
        <f ca="1">T129*VLOOKUP(AX$6,'Greenhouse Gas Costs Avoided'!$A$2:$I$32,9,FALSE)</f>
        <v>6.4013582625763545</v>
      </c>
      <c r="AY129" s="21">
        <f ca="1">U129*VLOOKUP(AY$6,'Greenhouse Gas Costs Avoided'!$A$2:$I$32,9,FALSE)</f>
        <v>6.4897627381623222</v>
      </c>
      <c r="AZ129" s="21">
        <f ca="1">V129*VLOOKUP(AZ$6,'Greenhouse Gas Costs Avoided'!$A$2:$I$32,9,FALSE)</f>
        <v>6.5781672137482907</v>
      </c>
      <c r="BA129" s="21">
        <f ca="1">W129*VLOOKUP(BA$6,'Greenhouse Gas Costs Avoided'!$A$2:$I$32,9,FALSE)</f>
        <v>6.6665716893342575</v>
      </c>
      <c r="BB129" s="21">
        <f ca="1">X129*VLOOKUP(BB$6,'Greenhouse Gas Costs Avoided'!$A$2:$I$32,9,FALSE)</f>
        <v>6.7450019445028957</v>
      </c>
      <c r="BC129" s="21">
        <f ca="1">Y129*VLOOKUP(BC$6,'Greenhouse Gas Costs Avoided'!$A$2:$I$32,9,FALSE)</f>
        <v>6.8234321996715348</v>
      </c>
      <c r="BD129" s="21">
        <f ca="1">Z129*VLOOKUP(BD$6,'Greenhouse Gas Costs Avoided'!$A$2:$I$32,9,FALSE)</f>
        <v>6.901862454840173</v>
      </c>
      <c r="BE129" s="21">
        <f ca="1">AA129*VLOOKUP(BE$6,'Greenhouse Gas Costs Avoided'!$A$2:$I$32,9,FALSE)</f>
        <v>6.9802927100088112</v>
      </c>
      <c r="BF129" s="21">
        <f ca="1">AB129*VLOOKUP(BF$6,'Greenhouse Gas Costs Avoided'!$A$2:$I$32,9,FALSE)</f>
        <v>7.0587229651774486</v>
      </c>
      <c r="BG129" s="21">
        <f ca="1">AC129*VLOOKUP(BG$6,'Greenhouse Gas Costs Avoided'!$A$2:$I$32,9,FALSE)</f>
        <v>7.1502249295408609</v>
      </c>
      <c r="BH129" s="21">
        <f ca="1">AD129*VLOOKUP(BH$6,'Greenhouse Gas Costs Avoided'!$A$2:$I$32,9,FALSE)</f>
        <v>7.2417268939042723</v>
      </c>
      <c r="BI129" s="21">
        <f ca="1">AE129*VLOOKUP(BI$6,'Greenhouse Gas Costs Avoided'!$A$2:$I$32,9,FALSE)</f>
        <v>7.3332288582676846</v>
      </c>
      <c r="BJ129" s="21">
        <f ca="1">AF129*VLOOKUP(BJ$6,'Greenhouse Gas Costs Avoided'!$A$2:$I$32,9,FALSE)</f>
        <v>7.424730822631096</v>
      </c>
      <c r="BK129" s="22">
        <f ca="1">AG129*VLOOKUP(BK$6,'Greenhouse Gas Costs Avoided'!$A$2:$I$32,9,FALSE)</f>
        <v>7.5723812490175435</v>
      </c>
    </row>
    <row r="130" spans="1:63" x14ac:dyDescent="0.35">
      <c r="A130" s="11">
        <v>124</v>
      </c>
      <c r="B130" s="12">
        <f t="shared" ca="1" si="2"/>
        <v>5</v>
      </c>
      <c r="C130" s="13">
        <f t="shared" ca="1" si="3"/>
        <v>2023</v>
      </c>
      <c r="E130" s="20">
        <f ca="1">IF(E$6&lt;$C130,0,VLOOKUP(E$6,'MonteCarlo Policy Paths'!$A$2:$I$31,'Monte Carlo_WA Complance Price'!$B130+1,FALSE))</f>
        <v>0</v>
      </c>
      <c r="F130" s="21">
        <f ca="1">IF(F$6&lt;$C130,0,VLOOKUP(F$6,'MonteCarlo Policy Paths'!$A$2:$I$31,'Monte Carlo_WA Complance Price'!$B130+1,FALSE))</f>
        <v>82.346532180449415</v>
      </c>
      <c r="G130" s="21">
        <f ca="1">IF(G$6&lt;$C130,0,VLOOKUP(G$6,'MonteCarlo Policy Paths'!$A$2:$I$31,'Monte Carlo_WA Complance Price'!$B130+1,FALSE))</f>
        <v>84.002844861871253</v>
      </c>
      <c r="H130" s="21">
        <f ca="1">IF(H$6&lt;$C130,0,VLOOKUP(H$6,'MonteCarlo Policy Paths'!$A$2:$I$31,'Monte Carlo_WA Complance Price'!$B130+1,FALSE))</f>
        <v>85.659157543293105</v>
      </c>
      <c r="I130" s="21">
        <f ca="1">IF(I$6&lt;$C130,0,VLOOKUP(I$6,'MonteCarlo Policy Paths'!$A$2:$I$31,'Monte Carlo_WA Complance Price'!$B130+1,FALSE))</f>
        <v>86.918851036576825</v>
      </c>
      <c r="J130" s="21">
        <f ca="1">IF(J$6&lt;$C130,0,VLOOKUP(J$6,'MonteCarlo Policy Paths'!$A$2:$I$31,'Monte Carlo_WA Complance Price'!$B130+1,FALSE))</f>
        <v>88.178544529860531</v>
      </c>
      <c r="K130" s="21">
        <f ca="1">IF(K$6&lt;$C130,0,VLOOKUP(K$6,'MonteCarlo Policy Paths'!$A$2:$I$31,'Monte Carlo_WA Complance Price'!$B130+1,FALSE))</f>
        <v>89.438238023144251</v>
      </c>
      <c r="L130" s="21">
        <f ca="1">IF(L$6&lt;$C130,0,VLOOKUP(L$6,'MonteCarlo Policy Paths'!$A$2:$I$31,'Monte Carlo_WA Complance Price'!$B130+1,FALSE))</f>
        <v>90.697931516427971</v>
      </c>
      <c r="M130" s="21">
        <f ca="1">IF(M$6&lt;$C130,0,VLOOKUP(M$6,'MonteCarlo Policy Paths'!$A$2:$I$31,'Monte Carlo_WA Complance Price'!$B130+1,FALSE))</f>
        <v>91.95762500971172</v>
      </c>
      <c r="N130" s="21">
        <f ca="1">IF(N$6&lt;$C130,0,VLOOKUP(N$6,'MonteCarlo Policy Paths'!$A$2:$I$31,'Monte Carlo_WA Complance Price'!$B130+1,FALSE))</f>
        <v>93.21731850299544</v>
      </c>
      <c r="O130" s="21">
        <f ca="1">IF(O$6&lt;$C130,0,VLOOKUP(O$6,'MonteCarlo Policy Paths'!$A$2:$I$31,'Monte Carlo_WA Complance Price'!$B130+1,FALSE))</f>
        <v>94.47701199627916</v>
      </c>
      <c r="P130" s="21">
        <f ca="1">IF(P$6&lt;$C130,0,VLOOKUP(P$6,'MonteCarlo Policy Paths'!$A$2:$I$31,'Monte Carlo_WA Complance Price'!$B130+1,FALSE))</f>
        <v>95.73670548956288</v>
      </c>
      <c r="Q130" s="21">
        <f ca="1">IF(Q$6&lt;$C130,0,VLOOKUP(Q$6,'MonteCarlo Policy Paths'!$A$2:$I$31,'Monte Carlo_WA Complance Price'!$B130+1,FALSE))</f>
        <v>96.996398982846586</v>
      </c>
      <c r="R130" s="21">
        <f ca="1">IF(R$6&lt;$C130,0,VLOOKUP(R$6,'MonteCarlo Policy Paths'!$A$2:$I$31,'Monte Carlo_WA Complance Price'!$B130+1,FALSE))</f>
        <v>99.874634841342697</v>
      </c>
      <c r="S130" s="21">
        <f ca="1">IF(S$6&lt;$C130,0,VLOOKUP(S$6,'MonteCarlo Policy Paths'!$A$2:$I$31,'Monte Carlo_WA Complance Price'!$B130+1,FALSE))</f>
        <v>101.93553668931256</v>
      </c>
      <c r="T130" s="21">
        <f ca="1">IF(T$6&lt;$C130,0,VLOOKUP(T$6,'MonteCarlo Policy Paths'!$A$2:$I$31,'Monte Carlo_WA Complance Price'!$B130+1,FALSE))</f>
        <v>104.04258519817796</v>
      </c>
      <c r="U130" s="21">
        <f ca="1">IF(U$6&lt;$C130,0,VLOOKUP(U$6,'MonteCarlo Policy Paths'!$A$2:$I$31,'Monte Carlo_WA Complance Price'!$B130+1,FALSE))</f>
        <v>106.18472717196582</v>
      </c>
      <c r="V130" s="21">
        <f ca="1">IF(V$6&lt;$C130,0,VLOOKUP(V$6,'MonteCarlo Policy Paths'!$A$2:$I$31,'Monte Carlo_WA Complance Price'!$B130+1,FALSE))</f>
        <v>108.36780972271322</v>
      </c>
      <c r="W130" s="21">
        <f ca="1">IF(W$6&lt;$C130,0,VLOOKUP(W$6,'MonteCarlo Policy Paths'!$A$2:$I$31,'Monte Carlo_WA Complance Price'!$B130+1,FALSE))</f>
        <v>110.57648338650839</v>
      </c>
      <c r="X130" s="21">
        <f ca="1">IF(X$6&lt;$C130,0,VLOOKUP(X$6,'MonteCarlo Policy Paths'!$A$2:$I$31,'Monte Carlo_WA Complance Price'!$B130+1,FALSE))</f>
        <v>112.7694544213079</v>
      </c>
      <c r="Y130" s="21">
        <f ca="1">IF(Y$6&lt;$C130,0,VLOOKUP(Y$6,'MonteCarlo Policy Paths'!$A$2:$I$31,'Monte Carlo_WA Complance Price'!$B130+1,FALSE))</f>
        <v>114.98228749612761</v>
      </c>
      <c r="Z130" s="21">
        <f ca="1">IF(Z$6&lt;$C130,0,VLOOKUP(Z$6,'MonteCarlo Policy Paths'!$A$2:$I$31,'Monte Carlo_WA Complance Price'!$B130+1,FALSE))</f>
        <v>117.22345778349788</v>
      </c>
      <c r="AA130" s="21">
        <f ca="1">IF(AA$6&lt;$C130,0,VLOOKUP(AA$6,'MonteCarlo Policy Paths'!$A$2:$I$31,'Monte Carlo_WA Complance Price'!$B130+1,FALSE))</f>
        <v>119.50474742044912</v>
      </c>
      <c r="AB130" s="21">
        <f ca="1">IF(AB$6&lt;$C130,0,VLOOKUP(AB$6,'MonteCarlo Policy Paths'!$A$2:$I$31,'Monte Carlo_WA Complance Price'!$B130+1,FALSE))</f>
        <v>121.83201137782079</v>
      </c>
      <c r="AC130" s="21">
        <f ca="1">IF(AC$6&lt;$C130,0,VLOOKUP(AC$6,'MonteCarlo Policy Paths'!$A$2:$I$31,'Monte Carlo_WA Complance Price'!$B130+1,FALSE))</f>
        <v>124.30483685770574</v>
      </c>
      <c r="AD130" s="21">
        <f ca="1">IF(AD$6&lt;$C130,0,VLOOKUP(AD$6,'MonteCarlo Policy Paths'!$A$2:$I$31,'Monte Carlo_WA Complance Price'!$B130+1,FALSE))</f>
        <v>126.81952160325447</v>
      </c>
      <c r="AE130" s="21">
        <f ca="1">IF(AE$6&lt;$C130,0,VLOOKUP(AE$6,'MonteCarlo Policy Paths'!$A$2:$I$31,'Monte Carlo_WA Complance Price'!$B130+1,FALSE))</f>
        <v>129.37127756316897</v>
      </c>
      <c r="AF130" s="21">
        <f ca="1">IF(AF$6&lt;$C130,0,VLOOKUP(AF$6,'MonteCarlo Policy Paths'!$A$2:$I$31,'Monte Carlo_WA Complance Price'!$B130+1,FALSE))</f>
        <v>131.96243899653103</v>
      </c>
      <c r="AG130" s="22">
        <f ca="1">IF(AG$6&lt;$C130,0,VLOOKUP(AG$6,'MonteCarlo Policy Paths'!$A$2:$I$31,'Monte Carlo_WA Complance Price'!$B130+1,FALSE))</f>
        <v>135.47056479945655</v>
      </c>
      <c r="AI130" s="20">
        <f ca="1">E130*VLOOKUP(AI$6,'Greenhouse Gas Costs Avoided'!$A$2:$I$32,9,FALSE)</f>
        <v>0</v>
      </c>
      <c r="AJ130" s="21">
        <f ca="1">F130*VLOOKUP(AJ$6,'Greenhouse Gas Costs Avoided'!$A$2:$I$32,9,FALSE)</f>
        <v>5.2166744805659615</v>
      </c>
      <c r="AK130" s="21">
        <f ca="1">G130*VLOOKUP(AK$6,'Greenhouse Gas Costs Avoided'!$A$2:$I$32,9,FALSE)</f>
        <v>5.3216023247413169</v>
      </c>
      <c r="AL130" s="21">
        <f ca="1">H130*VLOOKUP(AL$6,'Greenhouse Gas Costs Avoided'!$A$2:$I$32,9,FALSE)</f>
        <v>5.4265301689166732</v>
      </c>
      <c r="AM130" s="21">
        <f ca="1">I130*VLOOKUP(AM$6,'Greenhouse Gas Costs Avoided'!$A$2:$I$32,9,FALSE)</f>
        <v>5.5063320831654474</v>
      </c>
      <c r="AN130" s="21">
        <f ca="1">J130*VLOOKUP(AN$6,'Greenhouse Gas Costs Avoided'!$A$2:$I$32,9,FALSE)</f>
        <v>5.5861339974142208</v>
      </c>
      <c r="AO130" s="21">
        <f ca="1">K130*VLOOKUP(AO$6,'Greenhouse Gas Costs Avoided'!$A$2:$I$32,9,FALSE)</f>
        <v>5.665935911662995</v>
      </c>
      <c r="AP130" s="21">
        <f ca="1">L130*VLOOKUP(AP$6,'Greenhouse Gas Costs Avoided'!$A$2:$I$32,9,FALSE)</f>
        <v>5.7457378259117702</v>
      </c>
      <c r="AQ130" s="21">
        <f ca="1">M130*VLOOKUP(AQ$6,'Greenhouse Gas Costs Avoided'!$A$2:$I$32,9,FALSE)</f>
        <v>5.8255397401605462</v>
      </c>
      <c r="AR130" s="21">
        <f ca="1">N130*VLOOKUP(AR$6,'Greenhouse Gas Costs Avoided'!$A$2:$I$32,9,FALSE)</f>
        <v>5.9053416544093205</v>
      </c>
      <c r="AS130" s="21">
        <f ca="1">O130*VLOOKUP(AS$6,'Greenhouse Gas Costs Avoided'!$A$2:$I$32,9,FALSE)</f>
        <v>5.9851435686580947</v>
      </c>
      <c r="AT130" s="21">
        <f ca="1">P130*VLOOKUP(AT$6,'Greenhouse Gas Costs Avoided'!$A$2:$I$32,9,FALSE)</f>
        <v>6.0649454829068699</v>
      </c>
      <c r="AU130" s="21">
        <f ca="1">Q130*VLOOKUP(AU$6,'Greenhouse Gas Costs Avoided'!$A$2:$I$32,9,FALSE)</f>
        <v>6.1447473971556432</v>
      </c>
      <c r="AV130" s="21">
        <f ca="1">R130*VLOOKUP(AV$6,'Greenhouse Gas Costs Avoided'!$A$2:$I$32,9,FALSE)</f>
        <v>6.327084396109818</v>
      </c>
      <c r="AW130" s="21">
        <f ca="1">S130*VLOOKUP(AW$6,'Greenhouse Gas Costs Avoided'!$A$2:$I$32,9,FALSE)</f>
        <v>6.4576430704410743</v>
      </c>
      <c r="AX130" s="21">
        <f ca="1">T130*VLOOKUP(AX$6,'Greenhouse Gas Costs Avoided'!$A$2:$I$32,9,FALSE)</f>
        <v>6.5911251478821242</v>
      </c>
      <c r="AY130" s="21">
        <f ca="1">U130*VLOOKUP(AY$6,'Greenhouse Gas Costs Avoided'!$A$2:$I$32,9,FALSE)</f>
        <v>6.7268304055597685</v>
      </c>
      <c r="AZ130" s="21">
        <f ca="1">V130*VLOOKUP(AZ$6,'Greenhouse Gas Costs Avoided'!$A$2:$I$32,9,FALSE)</f>
        <v>6.8651292595600424</v>
      </c>
      <c r="BA130" s="21">
        <f ca="1">W130*VLOOKUP(BA$6,'Greenhouse Gas Costs Avoided'!$A$2:$I$32,9,FALSE)</f>
        <v>7.0050493173053994</v>
      </c>
      <c r="BB130" s="21">
        <f ca="1">X130*VLOOKUP(BB$6,'Greenhouse Gas Costs Avoided'!$A$2:$I$32,9,FALSE)</f>
        <v>7.1439746093722221</v>
      </c>
      <c r="BC130" s="21">
        <f ca="1">Y130*VLOOKUP(BC$6,'Greenhouse Gas Costs Avoided'!$A$2:$I$32,9,FALSE)</f>
        <v>7.2841581669004034</v>
      </c>
      <c r="BD130" s="21">
        <f ca="1">Z130*VLOOKUP(BD$6,'Greenhouse Gas Costs Avoided'!$A$2:$I$32,9,FALSE)</f>
        <v>7.426136894299721</v>
      </c>
      <c r="BE130" s="21">
        <f ca="1">AA130*VLOOKUP(BE$6,'Greenhouse Gas Costs Avoided'!$A$2:$I$32,9,FALSE)</f>
        <v>7.5706571930511553</v>
      </c>
      <c r="BF130" s="21">
        <f ca="1">AB130*VLOOKUP(BF$6,'Greenhouse Gas Costs Avoided'!$A$2:$I$32,9,FALSE)</f>
        <v>7.7180899770979394</v>
      </c>
      <c r="BG130" s="21">
        <f ca="1">AC130*VLOOKUP(BG$6,'Greenhouse Gas Costs Avoided'!$A$2:$I$32,9,FALSE)</f>
        <v>7.8747441218959366</v>
      </c>
      <c r="BH130" s="21">
        <f ca="1">AD130*VLOOKUP(BH$6,'Greenhouse Gas Costs Avoided'!$A$2:$I$32,9,FALSE)</f>
        <v>8.0340500621877027</v>
      </c>
      <c r="BI130" s="21">
        <f ca="1">AE130*VLOOKUP(BI$6,'Greenhouse Gas Costs Avoided'!$A$2:$I$32,9,FALSE)</f>
        <v>8.1957044736636782</v>
      </c>
      <c r="BJ130" s="21">
        <f ca="1">AF130*VLOOKUP(BJ$6,'Greenhouse Gas Costs Avoided'!$A$2:$I$32,9,FALSE)</f>
        <v>8.3598552322508848</v>
      </c>
      <c r="BK130" s="22">
        <f ca="1">AG130*VLOOKUP(BK$6,'Greenhouse Gas Costs Avoided'!$A$2:$I$32,9,FALSE)</f>
        <v>8.5820959249206545</v>
      </c>
    </row>
    <row r="131" spans="1:63" x14ac:dyDescent="0.35">
      <c r="A131" s="11">
        <v>125</v>
      </c>
      <c r="B131" s="12">
        <f t="shared" ca="1" si="2"/>
        <v>2</v>
      </c>
      <c r="C131" s="13">
        <f t="shared" ca="1" si="3"/>
        <v>2023</v>
      </c>
      <c r="E131" s="20">
        <f ca="1">IF(E$6&lt;$C131,0,VLOOKUP(E$6,'MonteCarlo Policy Paths'!$A$2:$I$31,'Monte Carlo_WA Complance Price'!$B131+1,FALSE))</f>
        <v>0</v>
      </c>
      <c r="F131" s="21">
        <f ca="1">IF(F$6&lt;$C131,0,VLOOKUP(F$6,'MonteCarlo Policy Paths'!$A$2:$I$31,'Monte Carlo_WA Complance Price'!$B131+1,FALSE))</f>
        <v>82.346532180449415</v>
      </c>
      <c r="G131" s="21">
        <f ca="1">IF(G$6&lt;$C131,0,VLOOKUP(G$6,'MonteCarlo Policy Paths'!$A$2:$I$31,'Monte Carlo_WA Complance Price'!$B131+1,FALSE))</f>
        <v>84.002844861871253</v>
      </c>
      <c r="H131" s="21">
        <f ca="1">IF(H$6&lt;$C131,0,VLOOKUP(H$6,'MonteCarlo Policy Paths'!$A$2:$I$31,'Monte Carlo_WA Complance Price'!$B131+1,FALSE))</f>
        <v>85.659157543293105</v>
      </c>
      <c r="I131" s="21">
        <f ca="1">IF(I$6&lt;$C131,0,VLOOKUP(I$6,'MonteCarlo Policy Paths'!$A$2:$I$31,'Monte Carlo_WA Complance Price'!$B131+1,FALSE))</f>
        <v>86.918851036576825</v>
      </c>
      <c r="J131" s="21">
        <f ca="1">IF(J$6&lt;$C131,0,VLOOKUP(J$6,'MonteCarlo Policy Paths'!$A$2:$I$31,'Monte Carlo_WA Complance Price'!$B131+1,FALSE))</f>
        <v>88.178544529860531</v>
      </c>
      <c r="K131" s="21">
        <f ca="1">IF(K$6&lt;$C131,0,VLOOKUP(K$6,'MonteCarlo Policy Paths'!$A$2:$I$31,'Monte Carlo_WA Complance Price'!$B131+1,FALSE))</f>
        <v>89.438238023144251</v>
      </c>
      <c r="L131" s="21">
        <f ca="1">IF(L$6&lt;$C131,0,VLOOKUP(L$6,'MonteCarlo Policy Paths'!$A$2:$I$31,'Monte Carlo_WA Complance Price'!$B131+1,FALSE))</f>
        <v>90.697931516427971</v>
      </c>
      <c r="M131" s="21">
        <f ca="1">IF(M$6&lt;$C131,0,VLOOKUP(M$6,'MonteCarlo Policy Paths'!$A$2:$I$31,'Monte Carlo_WA Complance Price'!$B131+1,FALSE))</f>
        <v>91.95762500971172</v>
      </c>
      <c r="N131" s="21">
        <f ca="1">IF(N$6&lt;$C131,0,VLOOKUP(N$6,'MonteCarlo Policy Paths'!$A$2:$I$31,'Monte Carlo_WA Complance Price'!$B131+1,FALSE))</f>
        <v>93.21731850299544</v>
      </c>
      <c r="O131" s="21">
        <f ca="1">IF(O$6&lt;$C131,0,VLOOKUP(O$6,'MonteCarlo Policy Paths'!$A$2:$I$31,'Monte Carlo_WA Complance Price'!$B131+1,FALSE))</f>
        <v>94.47701199627916</v>
      </c>
      <c r="P131" s="21">
        <f ca="1">IF(P$6&lt;$C131,0,VLOOKUP(P$6,'MonteCarlo Policy Paths'!$A$2:$I$31,'Monte Carlo_WA Complance Price'!$B131+1,FALSE))</f>
        <v>95.73670548956288</v>
      </c>
      <c r="Q131" s="21">
        <f ca="1">IF(Q$6&lt;$C131,0,VLOOKUP(Q$6,'MonteCarlo Policy Paths'!$A$2:$I$31,'Monte Carlo_WA Complance Price'!$B131+1,FALSE))</f>
        <v>96.996398982846586</v>
      </c>
      <c r="R131" s="21">
        <f ca="1">IF(R$6&lt;$C131,0,VLOOKUP(R$6,'MonteCarlo Policy Paths'!$A$2:$I$31,'Monte Carlo_WA Complance Price'!$B131+1,FALSE))</f>
        <v>98.25609247613032</v>
      </c>
      <c r="S131" s="21">
        <f ca="1">IF(S$6&lt;$C131,0,VLOOKUP(S$6,'MonteCarlo Policy Paths'!$A$2:$I$31,'Monte Carlo_WA Complance Price'!$B131+1,FALSE))</f>
        <v>99.65157958594628</v>
      </c>
      <c r="T131" s="21">
        <f ca="1">IF(T$6&lt;$C131,0,VLOOKUP(T$6,'MonteCarlo Policy Paths'!$A$2:$I$31,'Monte Carlo_WA Complance Price'!$B131+1,FALSE))</f>
        <v>101.04706669576224</v>
      </c>
      <c r="U131" s="21">
        <f ca="1">IF(U$6&lt;$C131,0,VLOOKUP(U$6,'MonteCarlo Policy Paths'!$A$2:$I$31,'Monte Carlo_WA Complance Price'!$B131+1,FALSE))</f>
        <v>102.4425538055782</v>
      </c>
      <c r="V131" s="21">
        <f ca="1">IF(V$6&lt;$C131,0,VLOOKUP(V$6,'MonteCarlo Policy Paths'!$A$2:$I$31,'Monte Carlo_WA Complance Price'!$B131+1,FALSE))</f>
        <v>103.83804091539416</v>
      </c>
      <c r="W131" s="21">
        <f ca="1">IF(W$6&lt;$C131,0,VLOOKUP(W$6,'MonteCarlo Policy Paths'!$A$2:$I$31,'Monte Carlo_WA Complance Price'!$B131+1,FALSE))</f>
        <v>105.23352802521011</v>
      </c>
      <c r="X131" s="21">
        <f ca="1">IF(X$6&lt;$C131,0,VLOOKUP(X$6,'MonteCarlo Policy Paths'!$A$2:$I$31,'Monte Carlo_WA Complance Price'!$B131+1,FALSE))</f>
        <v>106.47156953138905</v>
      </c>
      <c r="Y131" s="21">
        <f ca="1">IF(Y$6&lt;$C131,0,VLOOKUP(Y$6,'MonteCarlo Policy Paths'!$A$2:$I$31,'Monte Carlo_WA Complance Price'!$B131+1,FALSE))</f>
        <v>107.709611037568</v>
      </c>
      <c r="Z131" s="21">
        <f ca="1">IF(Z$6&lt;$C131,0,VLOOKUP(Z$6,'MonteCarlo Policy Paths'!$A$2:$I$31,'Monte Carlo_WA Complance Price'!$B131+1,FALSE))</f>
        <v>108.94765254374694</v>
      </c>
      <c r="AA131" s="21">
        <f ca="1">IF(AA$6&lt;$C131,0,VLOOKUP(AA$6,'MonteCarlo Policy Paths'!$A$2:$I$31,'Monte Carlo_WA Complance Price'!$B131+1,FALSE))</f>
        <v>110.18569404992589</v>
      </c>
      <c r="AB131" s="21">
        <f ca="1">IF(AB$6&lt;$C131,0,VLOOKUP(AB$6,'MonteCarlo Policy Paths'!$A$2:$I$31,'Monte Carlo_WA Complance Price'!$B131+1,FALSE))</f>
        <v>111.42373555610482</v>
      </c>
      <c r="AC131" s="21">
        <f ca="1">IF(AC$6&lt;$C131,0,VLOOKUP(AC$6,'MonteCarlo Policy Paths'!$A$2:$I$31,'Monte Carlo_WA Complance Price'!$B131+1,FALSE))</f>
        <v>112.86811731331359</v>
      </c>
      <c r="AD131" s="21">
        <f ca="1">IF(AD$6&lt;$C131,0,VLOOKUP(AD$6,'MonteCarlo Policy Paths'!$A$2:$I$31,'Monte Carlo_WA Complance Price'!$B131+1,FALSE))</f>
        <v>114.31249907052236</v>
      </c>
      <c r="AE131" s="21">
        <f ca="1">IF(AE$6&lt;$C131,0,VLOOKUP(AE$6,'MonteCarlo Policy Paths'!$A$2:$I$31,'Monte Carlo_WA Complance Price'!$B131+1,FALSE))</f>
        <v>115.75688082773114</v>
      </c>
      <c r="AF131" s="21">
        <f ca="1">IF(AF$6&lt;$C131,0,VLOOKUP(AF$6,'MonteCarlo Policy Paths'!$A$2:$I$31,'Monte Carlo_WA Complance Price'!$B131+1,FALSE))</f>
        <v>117.20126258493991</v>
      </c>
      <c r="AG131" s="22">
        <f ca="1">IF(AG$6&lt;$C131,0,VLOOKUP(AG$6,'MonteCarlo Policy Paths'!$A$2:$I$31,'Monte Carlo_WA Complance Price'!$B131+1,FALSE))</f>
        <v>120.41827982173916</v>
      </c>
      <c r="AI131" s="20">
        <f ca="1">E131*VLOOKUP(AI$6,'Greenhouse Gas Costs Avoided'!$A$2:$I$32,9,FALSE)</f>
        <v>0</v>
      </c>
      <c r="AJ131" s="21">
        <f ca="1">F131*VLOOKUP(AJ$6,'Greenhouse Gas Costs Avoided'!$A$2:$I$32,9,FALSE)</f>
        <v>5.2166744805659615</v>
      </c>
      <c r="AK131" s="21">
        <f ca="1">G131*VLOOKUP(AK$6,'Greenhouse Gas Costs Avoided'!$A$2:$I$32,9,FALSE)</f>
        <v>5.3216023247413169</v>
      </c>
      <c r="AL131" s="21">
        <f ca="1">H131*VLOOKUP(AL$6,'Greenhouse Gas Costs Avoided'!$A$2:$I$32,9,FALSE)</f>
        <v>5.4265301689166732</v>
      </c>
      <c r="AM131" s="21">
        <f ca="1">I131*VLOOKUP(AM$6,'Greenhouse Gas Costs Avoided'!$A$2:$I$32,9,FALSE)</f>
        <v>5.5063320831654474</v>
      </c>
      <c r="AN131" s="21">
        <f ca="1">J131*VLOOKUP(AN$6,'Greenhouse Gas Costs Avoided'!$A$2:$I$32,9,FALSE)</f>
        <v>5.5861339974142208</v>
      </c>
      <c r="AO131" s="21">
        <f ca="1">K131*VLOOKUP(AO$6,'Greenhouse Gas Costs Avoided'!$A$2:$I$32,9,FALSE)</f>
        <v>5.665935911662995</v>
      </c>
      <c r="AP131" s="21">
        <f ca="1">L131*VLOOKUP(AP$6,'Greenhouse Gas Costs Avoided'!$A$2:$I$32,9,FALSE)</f>
        <v>5.7457378259117702</v>
      </c>
      <c r="AQ131" s="21">
        <f ca="1">M131*VLOOKUP(AQ$6,'Greenhouse Gas Costs Avoided'!$A$2:$I$32,9,FALSE)</f>
        <v>5.8255397401605462</v>
      </c>
      <c r="AR131" s="21">
        <f ca="1">N131*VLOOKUP(AR$6,'Greenhouse Gas Costs Avoided'!$A$2:$I$32,9,FALSE)</f>
        <v>5.9053416544093205</v>
      </c>
      <c r="AS131" s="21">
        <f ca="1">O131*VLOOKUP(AS$6,'Greenhouse Gas Costs Avoided'!$A$2:$I$32,9,FALSE)</f>
        <v>5.9851435686580947</v>
      </c>
      <c r="AT131" s="21">
        <f ca="1">P131*VLOOKUP(AT$6,'Greenhouse Gas Costs Avoided'!$A$2:$I$32,9,FALSE)</f>
        <v>6.0649454829068699</v>
      </c>
      <c r="AU131" s="21">
        <f ca="1">Q131*VLOOKUP(AU$6,'Greenhouse Gas Costs Avoided'!$A$2:$I$32,9,FALSE)</f>
        <v>6.1447473971556432</v>
      </c>
      <c r="AV131" s="21">
        <f ca="1">R131*VLOOKUP(AV$6,'Greenhouse Gas Costs Avoided'!$A$2:$I$32,9,FALSE)</f>
        <v>6.2245493114044184</v>
      </c>
      <c r="AW131" s="21">
        <f ca="1">S131*VLOOKUP(AW$6,'Greenhouse Gas Costs Avoided'!$A$2:$I$32,9,FALSE)</f>
        <v>6.312953786990386</v>
      </c>
      <c r="AX131" s="21">
        <f ca="1">T131*VLOOKUP(AX$6,'Greenhouse Gas Costs Avoided'!$A$2:$I$32,9,FALSE)</f>
        <v>6.4013582625763545</v>
      </c>
      <c r="AY131" s="21">
        <f ca="1">U131*VLOOKUP(AY$6,'Greenhouse Gas Costs Avoided'!$A$2:$I$32,9,FALSE)</f>
        <v>6.4897627381623222</v>
      </c>
      <c r="AZ131" s="21">
        <f ca="1">V131*VLOOKUP(AZ$6,'Greenhouse Gas Costs Avoided'!$A$2:$I$32,9,FALSE)</f>
        <v>6.5781672137482907</v>
      </c>
      <c r="BA131" s="21">
        <f ca="1">W131*VLOOKUP(BA$6,'Greenhouse Gas Costs Avoided'!$A$2:$I$32,9,FALSE)</f>
        <v>6.6665716893342575</v>
      </c>
      <c r="BB131" s="21">
        <f ca="1">X131*VLOOKUP(BB$6,'Greenhouse Gas Costs Avoided'!$A$2:$I$32,9,FALSE)</f>
        <v>6.7450019445028957</v>
      </c>
      <c r="BC131" s="21">
        <f ca="1">Y131*VLOOKUP(BC$6,'Greenhouse Gas Costs Avoided'!$A$2:$I$32,9,FALSE)</f>
        <v>6.8234321996715348</v>
      </c>
      <c r="BD131" s="21">
        <f ca="1">Z131*VLOOKUP(BD$6,'Greenhouse Gas Costs Avoided'!$A$2:$I$32,9,FALSE)</f>
        <v>6.901862454840173</v>
      </c>
      <c r="BE131" s="21">
        <f ca="1">AA131*VLOOKUP(BE$6,'Greenhouse Gas Costs Avoided'!$A$2:$I$32,9,FALSE)</f>
        <v>6.9802927100088112</v>
      </c>
      <c r="BF131" s="21">
        <f ca="1">AB131*VLOOKUP(BF$6,'Greenhouse Gas Costs Avoided'!$A$2:$I$32,9,FALSE)</f>
        <v>7.0587229651774486</v>
      </c>
      <c r="BG131" s="21">
        <f ca="1">AC131*VLOOKUP(BG$6,'Greenhouse Gas Costs Avoided'!$A$2:$I$32,9,FALSE)</f>
        <v>7.1502249295408609</v>
      </c>
      <c r="BH131" s="21">
        <f ca="1">AD131*VLOOKUP(BH$6,'Greenhouse Gas Costs Avoided'!$A$2:$I$32,9,FALSE)</f>
        <v>7.2417268939042723</v>
      </c>
      <c r="BI131" s="21">
        <f ca="1">AE131*VLOOKUP(BI$6,'Greenhouse Gas Costs Avoided'!$A$2:$I$32,9,FALSE)</f>
        <v>7.3332288582676846</v>
      </c>
      <c r="BJ131" s="21">
        <f ca="1">AF131*VLOOKUP(BJ$6,'Greenhouse Gas Costs Avoided'!$A$2:$I$32,9,FALSE)</f>
        <v>7.424730822631096</v>
      </c>
      <c r="BK131" s="22">
        <f ca="1">AG131*VLOOKUP(BK$6,'Greenhouse Gas Costs Avoided'!$A$2:$I$32,9,FALSE)</f>
        <v>7.6285297110405814</v>
      </c>
    </row>
    <row r="132" spans="1:63" x14ac:dyDescent="0.35">
      <c r="A132" s="11">
        <v>126</v>
      </c>
      <c r="B132" s="12">
        <f t="shared" ca="1" si="2"/>
        <v>5</v>
      </c>
      <c r="C132" s="13">
        <f t="shared" ca="1" si="3"/>
        <v>2023</v>
      </c>
      <c r="E132" s="20">
        <f ca="1">IF(E$6&lt;$C132,0,VLOOKUP(E$6,'MonteCarlo Policy Paths'!$A$2:$I$31,'Monte Carlo_WA Complance Price'!$B132+1,FALSE))</f>
        <v>0</v>
      </c>
      <c r="F132" s="21">
        <f ca="1">IF(F$6&lt;$C132,0,VLOOKUP(F$6,'MonteCarlo Policy Paths'!$A$2:$I$31,'Monte Carlo_WA Complance Price'!$B132+1,FALSE))</f>
        <v>82.346532180449415</v>
      </c>
      <c r="G132" s="21">
        <f ca="1">IF(G$6&lt;$C132,0,VLOOKUP(G$6,'MonteCarlo Policy Paths'!$A$2:$I$31,'Monte Carlo_WA Complance Price'!$B132+1,FALSE))</f>
        <v>84.002844861871253</v>
      </c>
      <c r="H132" s="21">
        <f ca="1">IF(H$6&lt;$C132,0,VLOOKUP(H$6,'MonteCarlo Policy Paths'!$A$2:$I$31,'Monte Carlo_WA Complance Price'!$B132+1,FALSE))</f>
        <v>85.659157543293105</v>
      </c>
      <c r="I132" s="21">
        <f ca="1">IF(I$6&lt;$C132,0,VLOOKUP(I$6,'MonteCarlo Policy Paths'!$A$2:$I$31,'Monte Carlo_WA Complance Price'!$B132+1,FALSE))</f>
        <v>86.918851036576825</v>
      </c>
      <c r="J132" s="21">
        <f ca="1">IF(J$6&lt;$C132,0,VLOOKUP(J$6,'MonteCarlo Policy Paths'!$A$2:$I$31,'Monte Carlo_WA Complance Price'!$B132+1,FALSE))</f>
        <v>88.178544529860531</v>
      </c>
      <c r="K132" s="21">
        <f ca="1">IF(K$6&lt;$C132,0,VLOOKUP(K$6,'MonteCarlo Policy Paths'!$A$2:$I$31,'Monte Carlo_WA Complance Price'!$B132+1,FALSE))</f>
        <v>89.438238023144251</v>
      </c>
      <c r="L132" s="21">
        <f ca="1">IF(L$6&lt;$C132,0,VLOOKUP(L$6,'MonteCarlo Policy Paths'!$A$2:$I$31,'Monte Carlo_WA Complance Price'!$B132+1,FALSE))</f>
        <v>90.697931516427971</v>
      </c>
      <c r="M132" s="21">
        <f ca="1">IF(M$6&lt;$C132,0,VLOOKUP(M$6,'MonteCarlo Policy Paths'!$A$2:$I$31,'Monte Carlo_WA Complance Price'!$B132+1,FALSE))</f>
        <v>91.95762500971172</v>
      </c>
      <c r="N132" s="21">
        <f ca="1">IF(N$6&lt;$C132,0,VLOOKUP(N$6,'MonteCarlo Policy Paths'!$A$2:$I$31,'Monte Carlo_WA Complance Price'!$B132+1,FALSE))</f>
        <v>93.21731850299544</v>
      </c>
      <c r="O132" s="21">
        <f ca="1">IF(O$6&lt;$C132,0,VLOOKUP(O$6,'MonteCarlo Policy Paths'!$A$2:$I$31,'Monte Carlo_WA Complance Price'!$B132+1,FALSE))</f>
        <v>94.47701199627916</v>
      </c>
      <c r="P132" s="21">
        <f ca="1">IF(P$6&lt;$C132,0,VLOOKUP(P$6,'MonteCarlo Policy Paths'!$A$2:$I$31,'Monte Carlo_WA Complance Price'!$B132+1,FALSE))</f>
        <v>95.73670548956288</v>
      </c>
      <c r="Q132" s="21">
        <f ca="1">IF(Q$6&lt;$C132,0,VLOOKUP(Q$6,'MonteCarlo Policy Paths'!$A$2:$I$31,'Monte Carlo_WA Complance Price'!$B132+1,FALSE))</f>
        <v>96.996398982846586</v>
      </c>
      <c r="R132" s="21">
        <f ca="1">IF(R$6&lt;$C132,0,VLOOKUP(R$6,'MonteCarlo Policy Paths'!$A$2:$I$31,'Monte Carlo_WA Complance Price'!$B132+1,FALSE))</f>
        <v>99.874634841342697</v>
      </c>
      <c r="S132" s="21">
        <f ca="1">IF(S$6&lt;$C132,0,VLOOKUP(S$6,'MonteCarlo Policy Paths'!$A$2:$I$31,'Monte Carlo_WA Complance Price'!$B132+1,FALSE))</f>
        <v>101.93553668931256</v>
      </c>
      <c r="T132" s="21">
        <f ca="1">IF(T$6&lt;$C132,0,VLOOKUP(T$6,'MonteCarlo Policy Paths'!$A$2:$I$31,'Monte Carlo_WA Complance Price'!$B132+1,FALSE))</f>
        <v>104.04258519817796</v>
      </c>
      <c r="U132" s="21">
        <f ca="1">IF(U$6&lt;$C132,0,VLOOKUP(U$6,'MonteCarlo Policy Paths'!$A$2:$I$31,'Monte Carlo_WA Complance Price'!$B132+1,FALSE))</f>
        <v>106.18472717196582</v>
      </c>
      <c r="V132" s="21">
        <f ca="1">IF(V$6&lt;$C132,0,VLOOKUP(V$6,'MonteCarlo Policy Paths'!$A$2:$I$31,'Monte Carlo_WA Complance Price'!$B132+1,FALSE))</f>
        <v>108.36780972271322</v>
      </c>
      <c r="W132" s="21">
        <f ca="1">IF(W$6&lt;$C132,0,VLOOKUP(W$6,'MonteCarlo Policy Paths'!$A$2:$I$31,'Monte Carlo_WA Complance Price'!$B132+1,FALSE))</f>
        <v>110.57648338650839</v>
      </c>
      <c r="X132" s="21">
        <f ca="1">IF(X$6&lt;$C132,0,VLOOKUP(X$6,'MonteCarlo Policy Paths'!$A$2:$I$31,'Monte Carlo_WA Complance Price'!$B132+1,FALSE))</f>
        <v>112.7694544213079</v>
      </c>
      <c r="Y132" s="21">
        <f ca="1">IF(Y$6&lt;$C132,0,VLOOKUP(Y$6,'MonteCarlo Policy Paths'!$A$2:$I$31,'Monte Carlo_WA Complance Price'!$B132+1,FALSE))</f>
        <v>114.98228749612761</v>
      </c>
      <c r="Z132" s="21">
        <f ca="1">IF(Z$6&lt;$C132,0,VLOOKUP(Z$6,'MonteCarlo Policy Paths'!$A$2:$I$31,'Monte Carlo_WA Complance Price'!$B132+1,FALSE))</f>
        <v>117.22345778349788</v>
      </c>
      <c r="AA132" s="21">
        <f ca="1">IF(AA$6&lt;$C132,0,VLOOKUP(AA$6,'MonteCarlo Policy Paths'!$A$2:$I$31,'Monte Carlo_WA Complance Price'!$B132+1,FALSE))</f>
        <v>119.50474742044912</v>
      </c>
      <c r="AB132" s="21">
        <f ca="1">IF(AB$6&lt;$C132,0,VLOOKUP(AB$6,'MonteCarlo Policy Paths'!$A$2:$I$31,'Monte Carlo_WA Complance Price'!$B132+1,FALSE))</f>
        <v>121.83201137782079</v>
      </c>
      <c r="AC132" s="21">
        <f ca="1">IF(AC$6&lt;$C132,0,VLOOKUP(AC$6,'MonteCarlo Policy Paths'!$A$2:$I$31,'Monte Carlo_WA Complance Price'!$B132+1,FALSE))</f>
        <v>124.30483685770574</v>
      </c>
      <c r="AD132" s="21">
        <f ca="1">IF(AD$6&lt;$C132,0,VLOOKUP(AD$6,'MonteCarlo Policy Paths'!$A$2:$I$31,'Monte Carlo_WA Complance Price'!$B132+1,FALSE))</f>
        <v>126.81952160325447</v>
      </c>
      <c r="AE132" s="21">
        <f ca="1">IF(AE$6&lt;$C132,0,VLOOKUP(AE$6,'MonteCarlo Policy Paths'!$A$2:$I$31,'Monte Carlo_WA Complance Price'!$B132+1,FALSE))</f>
        <v>129.37127756316897</v>
      </c>
      <c r="AF132" s="21">
        <f ca="1">IF(AF$6&lt;$C132,0,VLOOKUP(AF$6,'MonteCarlo Policy Paths'!$A$2:$I$31,'Monte Carlo_WA Complance Price'!$B132+1,FALSE))</f>
        <v>131.96243899653103</v>
      </c>
      <c r="AG132" s="22">
        <f ca="1">IF(AG$6&lt;$C132,0,VLOOKUP(AG$6,'MonteCarlo Policy Paths'!$A$2:$I$31,'Monte Carlo_WA Complance Price'!$B132+1,FALSE))</f>
        <v>135.47056479945655</v>
      </c>
      <c r="AI132" s="20">
        <f ca="1">E132*VLOOKUP(AI$6,'Greenhouse Gas Costs Avoided'!$A$2:$I$32,9,FALSE)</f>
        <v>0</v>
      </c>
      <c r="AJ132" s="21">
        <f ca="1">F132*VLOOKUP(AJ$6,'Greenhouse Gas Costs Avoided'!$A$2:$I$32,9,FALSE)</f>
        <v>5.2166744805659615</v>
      </c>
      <c r="AK132" s="21">
        <f ca="1">G132*VLOOKUP(AK$6,'Greenhouse Gas Costs Avoided'!$A$2:$I$32,9,FALSE)</f>
        <v>5.3216023247413169</v>
      </c>
      <c r="AL132" s="21">
        <f ca="1">H132*VLOOKUP(AL$6,'Greenhouse Gas Costs Avoided'!$A$2:$I$32,9,FALSE)</f>
        <v>5.4265301689166732</v>
      </c>
      <c r="AM132" s="21">
        <f ca="1">I132*VLOOKUP(AM$6,'Greenhouse Gas Costs Avoided'!$A$2:$I$32,9,FALSE)</f>
        <v>5.5063320831654474</v>
      </c>
      <c r="AN132" s="21">
        <f ca="1">J132*VLOOKUP(AN$6,'Greenhouse Gas Costs Avoided'!$A$2:$I$32,9,FALSE)</f>
        <v>5.5861339974142208</v>
      </c>
      <c r="AO132" s="21">
        <f ca="1">K132*VLOOKUP(AO$6,'Greenhouse Gas Costs Avoided'!$A$2:$I$32,9,FALSE)</f>
        <v>5.665935911662995</v>
      </c>
      <c r="AP132" s="21">
        <f ca="1">L132*VLOOKUP(AP$6,'Greenhouse Gas Costs Avoided'!$A$2:$I$32,9,FALSE)</f>
        <v>5.7457378259117702</v>
      </c>
      <c r="AQ132" s="21">
        <f ca="1">M132*VLOOKUP(AQ$6,'Greenhouse Gas Costs Avoided'!$A$2:$I$32,9,FALSE)</f>
        <v>5.8255397401605462</v>
      </c>
      <c r="AR132" s="21">
        <f ca="1">N132*VLOOKUP(AR$6,'Greenhouse Gas Costs Avoided'!$A$2:$I$32,9,FALSE)</f>
        <v>5.9053416544093205</v>
      </c>
      <c r="AS132" s="21">
        <f ca="1">O132*VLOOKUP(AS$6,'Greenhouse Gas Costs Avoided'!$A$2:$I$32,9,FALSE)</f>
        <v>5.9851435686580947</v>
      </c>
      <c r="AT132" s="21">
        <f ca="1">P132*VLOOKUP(AT$6,'Greenhouse Gas Costs Avoided'!$A$2:$I$32,9,FALSE)</f>
        <v>6.0649454829068699</v>
      </c>
      <c r="AU132" s="21">
        <f ca="1">Q132*VLOOKUP(AU$6,'Greenhouse Gas Costs Avoided'!$A$2:$I$32,9,FALSE)</f>
        <v>6.1447473971556432</v>
      </c>
      <c r="AV132" s="21">
        <f ca="1">R132*VLOOKUP(AV$6,'Greenhouse Gas Costs Avoided'!$A$2:$I$32,9,FALSE)</f>
        <v>6.327084396109818</v>
      </c>
      <c r="AW132" s="21">
        <f ca="1">S132*VLOOKUP(AW$6,'Greenhouse Gas Costs Avoided'!$A$2:$I$32,9,FALSE)</f>
        <v>6.4576430704410743</v>
      </c>
      <c r="AX132" s="21">
        <f ca="1">T132*VLOOKUP(AX$6,'Greenhouse Gas Costs Avoided'!$A$2:$I$32,9,FALSE)</f>
        <v>6.5911251478821242</v>
      </c>
      <c r="AY132" s="21">
        <f ca="1">U132*VLOOKUP(AY$6,'Greenhouse Gas Costs Avoided'!$A$2:$I$32,9,FALSE)</f>
        <v>6.7268304055597685</v>
      </c>
      <c r="AZ132" s="21">
        <f ca="1">V132*VLOOKUP(AZ$6,'Greenhouse Gas Costs Avoided'!$A$2:$I$32,9,FALSE)</f>
        <v>6.8651292595600424</v>
      </c>
      <c r="BA132" s="21">
        <f ca="1">W132*VLOOKUP(BA$6,'Greenhouse Gas Costs Avoided'!$A$2:$I$32,9,FALSE)</f>
        <v>7.0050493173053994</v>
      </c>
      <c r="BB132" s="21">
        <f ca="1">X132*VLOOKUP(BB$6,'Greenhouse Gas Costs Avoided'!$A$2:$I$32,9,FALSE)</f>
        <v>7.1439746093722221</v>
      </c>
      <c r="BC132" s="21">
        <f ca="1">Y132*VLOOKUP(BC$6,'Greenhouse Gas Costs Avoided'!$A$2:$I$32,9,FALSE)</f>
        <v>7.2841581669004034</v>
      </c>
      <c r="BD132" s="21">
        <f ca="1">Z132*VLOOKUP(BD$6,'Greenhouse Gas Costs Avoided'!$A$2:$I$32,9,FALSE)</f>
        <v>7.426136894299721</v>
      </c>
      <c r="BE132" s="21">
        <f ca="1">AA132*VLOOKUP(BE$6,'Greenhouse Gas Costs Avoided'!$A$2:$I$32,9,FALSE)</f>
        <v>7.5706571930511553</v>
      </c>
      <c r="BF132" s="21">
        <f ca="1">AB132*VLOOKUP(BF$6,'Greenhouse Gas Costs Avoided'!$A$2:$I$32,9,FALSE)</f>
        <v>7.7180899770979394</v>
      </c>
      <c r="BG132" s="21">
        <f ca="1">AC132*VLOOKUP(BG$6,'Greenhouse Gas Costs Avoided'!$A$2:$I$32,9,FALSE)</f>
        <v>7.8747441218959366</v>
      </c>
      <c r="BH132" s="21">
        <f ca="1">AD132*VLOOKUP(BH$6,'Greenhouse Gas Costs Avoided'!$A$2:$I$32,9,FALSE)</f>
        <v>8.0340500621877027</v>
      </c>
      <c r="BI132" s="21">
        <f ca="1">AE132*VLOOKUP(BI$6,'Greenhouse Gas Costs Avoided'!$A$2:$I$32,9,FALSE)</f>
        <v>8.1957044736636782</v>
      </c>
      <c r="BJ132" s="21">
        <f ca="1">AF132*VLOOKUP(BJ$6,'Greenhouse Gas Costs Avoided'!$A$2:$I$32,9,FALSE)</f>
        <v>8.3598552322508848</v>
      </c>
      <c r="BK132" s="22">
        <f ca="1">AG132*VLOOKUP(BK$6,'Greenhouse Gas Costs Avoided'!$A$2:$I$32,9,FALSE)</f>
        <v>8.5820959249206545</v>
      </c>
    </row>
    <row r="133" spans="1:63" x14ac:dyDescent="0.35">
      <c r="A133" s="11">
        <v>127</v>
      </c>
      <c r="B133" s="12">
        <f t="shared" ca="1" si="2"/>
        <v>4</v>
      </c>
      <c r="C133" s="13">
        <f t="shared" ca="1" si="3"/>
        <v>2023</v>
      </c>
      <c r="E133" s="20">
        <f ca="1">IF(E$6&lt;$C133,0,VLOOKUP(E$6,'MonteCarlo Policy Paths'!$A$2:$I$31,'Monte Carlo_WA Complance Price'!$B133+1,FALSE))</f>
        <v>0</v>
      </c>
      <c r="F133" s="21">
        <f ca="1">IF(F$6&lt;$C133,0,VLOOKUP(F$6,'MonteCarlo Policy Paths'!$A$2:$I$31,'Monte Carlo_WA Complance Price'!$B133+1,FALSE))</f>
        <v>82.346532180449415</v>
      </c>
      <c r="G133" s="21">
        <f ca="1">IF(G$6&lt;$C133,0,VLOOKUP(G$6,'MonteCarlo Policy Paths'!$A$2:$I$31,'Monte Carlo_WA Complance Price'!$B133+1,FALSE))</f>
        <v>84.002844861871253</v>
      </c>
      <c r="H133" s="21">
        <f ca="1">IF(H$6&lt;$C133,0,VLOOKUP(H$6,'MonteCarlo Policy Paths'!$A$2:$I$31,'Monte Carlo_WA Complance Price'!$B133+1,FALSE))</f>
        <v>85.659157543293105</v>
      </c>
      <c r="I133" s="21">
        <f ca="1">IF(I$6&lt;$C133,0,VLOOKUP(I$6,'MonteCarlo Policy Paths'!$A$2:$I$31,'Monte Carlo_WA Complance Price'!$B133+1,FALSE))</f>
        <v>86.918851036576825</v>
      </c>
      <c r="J133" s="21">
        <f ca="1">IF(J$6&lt;$C133,0,VLOOKUP(J$6,'MonteCarlo Policy Paths'!$A$2:$I$31,'Monte Carlo_WA Complance Price'!$B133+1,FALSE))</f>
        <v>88.178544529860531</v>
      </c>
      <c r="K133" s="21">
        <f ca="1">IF(K$6&lt;$C133,0,VLOOKUP(K$6,'MonteCarlo Policy Paths'!$A$2:$I$31,'Monte Carlo_WA Complance Price'!$B133+1,FALSE))</f>
        <v>89.438238023144251</v>
      </c>
      <c r="L133" s="21">
        <f ca="1">IF(L$6&lt;$C133,0,VLOOKUP(L$6,'MonteCarlo Policy Paths'!$A$2:$I$31,'Monte Carlo_WA Complance Price'!$B133+1,FALSE))</f>
        <v>90.697931516427971</v>
      </c>
      <c r="M133" s="21">
        <f ca="1">IF(M$6&lt;$C133,0,VLOOKUP(M$6,'MonteCarlo Policy Paths'!$A$2:$I$31,'Monte Carlo_WA Complance Price'!$B133+1,FALSE))</f>
        <v>91.95762500971172</v>
      </c>
      <c r="N133" s="21">
        <f ca="1">IF(N$6&lt;$C133,0,VLOOKUP(N$6,'MonteCarlo Policy Paths'!$A$2:$I$31,'Monte Carlo_WA Complance Price'!$B133+1,FALSE))</f>
        <v>93.21731850299544</v>
      </c>
      <c r="O133" s="21">
        <f ca="1">IF(O$6&lt;$C133,0,VLOOKUP(O$6,'MonteCarlo Policy Paths'!$A$2:$I$31,'Monte Carlo_WA Complance Price'!$B133+1,FALSE))</f>
        <v>94.47701199627916</v>
      </c>
      <c r="P133" s="21">
        <f ca="1">IF(P$6&lt;$C133,0,VLOOKUP(P$6,'MonteCarlo Policy Paths'!$A$2:$I$31,'Monte Carlo_WA Complance Price'!$B133+1,FALSE))</f>
        <v>95.73670548956288</v>
      </c>
      <c r="Q133" s="21">
        <f ca="1">IF(Q$6&lt;$C133,0,VLOOKUP(Q$6,'MonteCarlo Policy Paths'!$A$2:$I$31,'Monte Carlo_WA Complance Price'!$B133+1,FALSE))</f>
        <v>96.996398982846586</v>
      </c>
      <c r="R133" s="21">
        <f ca="1">IF(R$6&lt;$C133,0,VLOOKUP(R$6,'MonteCarlo Policy Paths'!$A$2:$I$31,'Monte Carlo_WA Complance Price'!$B133+1,FALSE))</f>
        <v>98.25609247613032</v>
      </c>
      <c r="S133" s="21">
        <f ca="1">IF(S$6&lt;$C133,0,VLOOKUP(S$6,'MonteCarlo Policy Paths'!$A$2:$I$31,'Monte Carlo_WA Complance Price'!$B133+1,FALSE))</f>
        <v>99.65157958594628</v>
      </c>
      <c r="T133" s="21">
        <f ca="1">IF(T$6&lt;$C133,0,VLOOKUP(T$6,'MonteCarlo Policy Paths'!$A$2:$I$31,'Monte Carlo_WA Complance Price'!$B133+1,FALSE))</f>
        <v>101.04706669576224</v>
      </c>
      <c r="U133" s="21">
        <f ca="1">IF(U$6&lt;$C133,0,VLOOKUP(U$6,'MonteCarlo Policy Paths'!$A$2:$I$31,'Monte Carlo_WA Complance Price'!$B133+1,FALSE))</f>
        <v>102.4425538055782</v>
      </c>
      <c r="V133" s="21">
        <f ca="1">IF(V$6&lt;$C133,0,VLOOKUP(V$6,'MonteCarlo Policy Paths'!$A$2:$I$31,'Monte Carlo_WA Complance Price'!$B133+1,FALSE))</f>
        <v>103.83804091539416</v>
      </c>
      <c r="W133" s="21">
        <f ca="1">IF(W$6&lt;$C133,0,VLOOKUP(W$6,'MonteCarlo Policy Paths'!$A$2:$I$31,'Monte Carlo_WA Complance Price'!$B133+1,FALSE))</f>
        <v>105.23352802521011</v>
      </c>
      <c r="X133" s="21">
        <f ca="1">IF(X$6&lt;$C133,0,VLOOKUP(X$6,'MonteCarlo Policy Paths'!$A$2:$I$31,'Monte Carlo_WA Complance Price'!$B133+1,FALSE))</f>
        <v>106.47156953138905</v>
      </c>
      <c r="Y133" s="21">
        <f ca="1">IF(Y$6&lt;$C133,0,VLOOKUP(Y$6,'MonteCarlo Policy Paths'!$A$2:$I$31,'Monte Carlo_WA Complance Price'!$B133+1,FALSE))</f>
        <v>107.709611037568</v>
      </c>
      <c r="Z133" s="21">
        <f ca="1">IF(Z$6&lt;$C133,0,VLOOKUP(Z$6,'MonteCarlo Policy Paths'!$A$2:$I$31,'Monte Carlo_WA Complance Price'!$B133+1,FALSE))</f>
        <v>108.94765254374694</v>
      </c>
      <c r="AA133" s="21">
        <f ca="1">IF(AA$6&lt;$C133,0,VLOOKUP(AA$6,'MonteCarlo Policy Paths'!$A$2:$I$31,'Monte Carlo_WA Complance Price'!$B133+1,FALSE))</f>
        <v>110.18569404992589</v>
      </c>
      <c r="AB133" s="21">
        <f ca="1">IF(AB$6&lt;$C133,0,VLOOKUP(AB$6,'MonteCarlo Policy Paths'!$A$2:$I$31,'Monte Carlo_WA Complance Price'!$B133+1,FALSE))</f>
        <v>111.42373555610482</v>
      </c>
      <c r="AC133" s="21">
        <f ca="1">IF(AC$6&lt;$C133,0,VLOOKUP(AC$6,'MonteCarlo Policy Paths'!$A$2:$I$31,'Monte Carlo_WA Complance Price'!$B133+1,FALSE))</f>
        <v>112.86811731331359</v>
      </c>
      <c r="AD133" s="21">
        <f ca="1">IF(AD$6&lt;$C133,0,VLOOKUP(AD$6,'MonteCarlo Policy Paths'!$A$2:$I$31,'Monte Carlo_WA Complance Price'!$B133+1,FALSE))</f>
        <v>114.31249907052236</v>
      </c>
      <c r="AE133" s="21">
        <f ca="1">IF(AE$6&lt;$C133,0,VLOOKUP(AE$6,'MonteCarlo Policy Paths'!$A$2:$I$31,'Monte Carlo_WA Complance Price'!$B133+1,FALSE))</f>
        <v>115.75688082773114</v>
      </c>
      <c r="AF133" s="21">
        <f ca="1">IF(AF$6&lt;$C133,0,VLOOKUP(AF$6,'MonteCarlo Policy Paths'!$A$2:$I$31,'Monte Carlo_WA Complance Price'!$B133+1,FALSE))</f>
        <v>117.20126258493991</v>
      </c>
      <c r="AG133" s="22">
        <f ca="1">IF(AG$6&lt;$C133,0,VLOOKUP(AG$6,'MonteCarlo Policy Paths'!$A$2:$I$31,'Monte Carlo_WA Complance Price'!$B133+1,FALSE))</f>
        <v>119.5319620819439</v>
      </c>
      <c r="AI133" s="20">
        <f ca="1">E133*VLOOKUP(AI$6,'Greenhouse Gas Costs Avoided'!$A$2:$I$32,9,FALSE)</f>
        <v>0</v>
      </c>
      <c r="AJ133" s="21">
        <f ca="1">F133*VLOOKUP(AJ$6,'Greenhouse Gas Costs Avoided'!$A$2:$I$32,9,FALSE)</f>
        <v>5.2166744805659615</v>
      </c>
      <c r="AK133" s="21">
        <f ca="1">G133*VLOOKUP(AK$6,'Greenhouse Gas Costs Avoided'!$A$2:$I$32,9,FALSE)</f>
        <v>5.3216023247413169</v>
      </c>
      <c r="AL133" s="21">
        <f ca="1">H133*VLOOKUP(AL$6,'Greenhouse Gas Costs Avoided'!$A$2:$I$32,9,FALSE)</f>
        <v>5.4265301689166732</v>
      </c>
      <c r="AM133" s="21">
        <f ca="1">I133*VLOOKUP(AM$6,'Greenhouse Gas Costs Avoided'!$A$2:$I$32,9,FALSE)</f>
        <v>5.5063320831654474</v>
      </c>
      <c r="AN133" s="21">
        <f ca="1">J133*VLOOKUP(AN$6,'Greenhouse Gas Costs Avoided'!$A$2:$I$32,9,FALSE)</f>
        <v>5.5861339974142208</v>
      </c>
      <c r="AO133" s="21">
        <f ca="1">K133*VLOOKUP(AO$6,'Greenhouse Gas Costs Avoided'!$A$2:$I$32,9,FALSE)</f>
        <v>5.665935911662995</v>
      </c>
      <c r="AP133" s="21">
        <f ca="1">L133*VLOOKUP(AP$6,'Greenhouse Gas Costs Avoided'!$A$2:$I$32,9,FALSE)</f>
        <v>5.7457378259117702</v>
      </c>
      <c r="AQ133" s="21">
        <f ca="1">M133*VLOOKUP(AQ$6,'Greenhouse Gas Costs Avoided'!$A$2:$I$32,9,FALSE)</f>
        <v>5.8255397401605462</v>
      </c>
      <c r="AR133" s="21">
        <f ca="1">N133*VLOOKUP(AR$6,'Greenhouse Gas Costs Avoided'!$A$2:$I$32,9,FALSE)</f>
        <v>5.9053416544093205</v>
      </c>
      <c r="AS133" s="21">
        <f ca="1">O133*VLOOKUP(AS$6,'Greenhouse Gas Costs Avoided'!$A$2:$I$32,9,FALSE)</f>
        <v>5.9851435686580947</v>
      </c>
      <c r="AT133" s="21">
        <f ca="1">P133*VLOOKUP(AT$6,'Greenhouse Gas Costs Avoided'!$A$2:$I$32,9,FALSE)</f>
        <v>6.0649454829068699</v>
      </c>
      <c r="AU133" s="21">
        <f ca="1">Q133*VLOOKUP(AU$6,'Greenhouse Gas Costs Avoided'!$A$2:$I$32,9,FALSE)</f>
        <v>6.1447473971556432</v>
      </c>
      <c r="AV133" s="21">
        <f ca="1">R133*VLOOKUP(AV$6,'Greenhouse Gas Costs Avoided'!$A$2:$I$32,9,FALSE)</f>
        <v>6.2245493114044184</v>
      </c>
      <c r="AW133" s="21">
        <f ca="1">S133*VLOOKUP(AW$6,'Greenhouse Gas Costs Avoided'!$A$2:$I$32,9,FALSE)</f>
        <v>6.312953786990386</v>
      </c>
      <c r="AX133" s="21">
        <f ca="1">T133*VLOOKUP(AX$6,'Greenhouse Gas Costs Avoided'!$A$2:$I$32,9,FALSE)</f>
        <v>6.4013582625763545</v>
      </c>
      <c r="AY133" s="21">
        <f ca="1">U133*VLOOKUP(AY$6,'Greenhouse Gas Costs Avoided'!$A$2:$I$32,9,FALSE)</f>
        <v>6.4897627381623222</v>
      </c>
      <c r="AZ133" s="21">
        <f ca="1">V133*VLOOKUP(AZ$6,'Greenhouse Gas Costs Avoided'!$A$2:$I$32,9,FALSE)</f>
        <v>6.5781672137482907</v>
      </c>
      <c r="BA133" s="21">
        <f ca="1">W133*VLOOKUP(BA$6,'Greenhouse Gas Costs Avoided'!$A$2:$I$32,9,FALSE)</f>
        <v>6.6665716893342575</v>
      </c>
      <c r="BB133" s="21">
        <f ca="1">X133*VLOOKUP(BB$6,'Greenhouse Gas Costs Avoided'!$A$2:$I$32,9,FALSE)</f>
        <v>6.7450019445028957</v>
      </c>
      <c r="BC133" s="21">
        <f ca="1">Y133*VLOOKUP(BC$6,'Greenhouse Gas Costs Avoided'!$A$2:$I$32,9,FALSE)</f>
        <v>6.8234321996715348</v>
      </c>
      <c r="BD133" s="21">
        <f ca="1">Z133*VLOOKUP(BD$6,'Greenhouse Gas Costs Avoided'!$A$2:$I$32,9,FALSE)</f>
        <v>6.901862454840173</v>
      </c>
      <c r="BE133" s="21">
        <f ca="1">AA133*VLOOKUP(BE$6,'Greenhouse Gas Costs Avoided'!$A$2:$I$32,9,FALSE)</f>
        <v>6.9802927100088112</v>
      </c>
      <c r="BF133" s="21">
        <f ca="1">AB133*VLOOKUP(BF$6,'Greenhouse Gas Costs Avoided'!$A$2:$I$32,9,FALSE)</f>
        <v>7.0587229651774486</v>
      </c>
      <c r="BG133" s="21">
        <f ca="1">AC133*VLOOKUP(BG$6,'Greenhouse Gas Costs Avoided'!$A$2:$I$32,9,FALSE)</f>
        <v>7.1502249295408609</v>
      </c>
      <c r="BH133" s="21">
        <f ca="1">AD133*VLOOKUP(BH$6,'Greenhouse Gas Costs Avoided'!$A$2:$I$32,9,FALSE)</f>
        <v>7.2417268939042723</v>
      </c>
      <c r="BI133" s="21">
        <f ca="1">AE133*VLOOKUP(BI$6,'Greenhouse Gas Costs Avoided'!$A$2:$I$32,9,FALSE)</f>
        <v>7.3332288582676846</v>
      </c>
      <c r="BJ133" s="21">
        <f ca="1">AF133*VLOOKUP(BJ$6,'Greenhouse Gas Costs Avoided'!$A$2:$I$32,9,FALSE)</f>
        <v>7.424730822631096</v>
      </c>
      <c r="BK133" s="22">
        <f ca="1">AG133*VLOOKUP(BK$6,'Greenhouse Gas Costs Avoided'!$A$2:$I$32,9,FALSE)</f>
        <v>7.5723812490175435</v>
      </c>
    </row>
    <row r="134" spans="1:63" x14ac:dyDescent="0.35">
      <c r="A134" s="11">
        <v>128</v>
      </c>
      <c r="B134" s="12">
        <f t="shared" ca="1" si="2"/>
        <v>5</v>
      </c>
      <c r="C134" s="13">
        <f t="shared" ca="1" si="3"/>
        <v>2023</v>
      </c>
      <c r="E134" s="20">
        <f ca="1">IF(E$6&lt;$C134,0,VLOOKUP(E$6,'MonteCarlo Policy Paths'!$A$2:$I$31,'Monte Carlo_WA Complance Price'!$B134+1,FALSE))</f>
        <v>0</v>
      </c>
      <c r="F134" s="21">
        <f ca="1">IF(F$6&lt;$C134,0,VLOOKUP(F$6,'MonteCarlo Policy Paths'!$A$2:$I$31,'Monte Carlo_WA Complance Price'!$B134+1,FALSE))</f>
        <v>82.346532180449415</v>
      </c>
      <c r="G134" s="21">
        <f ca="1">IF(G$6&lt;$C134,0,VLOOKUP(G$6,'MonteCarlo Policy Paths'!$A$2:$I$31,'Monte Carlo_WA Complance Price'!$B134+1,FALSE))</f>
        <v>84.002844861871253</v>
      </c>
      <c r="H134" s="21">
        <f ca="1">IF(H$6&lt;$C134,0,VLOOKUP(H$6,'MonteCarlo Policy Paths'!$A$2:$I$31,'Monte Carlo_WA Complance Price'!$B134+1,FALSE))</f>
        <v>85.659157543293105</v>
      </c>
      <c r="I134" s="21">
        <f ca="1">IF(I$6&lt;$C134,0,VLOOKUP(I$6,'MonteCarlo Policy Paths'!$A$2:$I$31,'Monte Carlo_WA Complance Price'!$B134+1,FALSE))</f>
        <v>86.918851036576825</v>
      </c>
      <c r="J134" s="21">
        <f ca="1">IF(J$6&lt;$C134,0,VLOOKUP(J$6,'MonteCarlo Policy Paths'!$A$2:$I$31,'Monte Carlo_WA Complance Price'!$B134+1,FALSE))</f>
        <v>88.178544529860531</v>
      </c>
      <c r="K134" s="21">
        <f ca="1">IF(K$6&lt;$C134,0,VLOOKUP(K$6,'MonteCarlo Policy Paths'!$A$2:$I$31,'Monte Carlo_WA Complance Price'!$B134+1,FALSE))</f>
        <v>89.438238023144251</v>
      </c>
      <c r="L134" s="21">
        <f ca="1">IF(L$6&lt;$C134,0,VLOOKUP(L$6,'MonteCarlo Policy Paths'!$A$2:$I$31,'Monte Carlo_WA Complance Price'!$B134+1,FALSE))</f>
        <v>90.697931516427971</v>
      </c>
      <c r="M134" s="21">
        <f ca="1">IF(M$6&lt;$C134,0,VLOOKUP(M$6,'MonteCarlo Policy Paths'!$A$2:$I$31,'Monte Carlo_WA Complance Price'!$B134+1,FALSE))</f>
        <v>91.95762500971172</v>
      </c>
      <c r="N134" s="21">
        <f ca="1">IF(N$6&lt;$C134,0,VLOOKUP(N$6,'MonteCarlo Policy Paths'!$A$2:$I$31,'Monte Carlo_WA Complance Price'!$B134+1,FALSE))</f>
        <v>93.21731850299544</v>
      </c>
      <c r="O134" s="21">
        <f ca="1">IF(O$6&lt;$C134,0,VLOOKUP(O$6,'MonteCarlo Policy Paths'!$A$2:$I$31,'Monte Carlo_WA Complance Price'!$B134+1,FALSE))</f>
        <v>94.47701199627916</v>
      </c>
      <c r="P134" s="21">
        <f ca="1">IF(P$6&lt;$C134,0,VLOOKUP(P$6,'MonteCarlo Policy Paths'!$A$2:$I$31,'Monte Carlo_WA Complance Price'!$B134+1,FALSE))</f>
        <v>95.73670548956288</v>
      </c>
      <c r="Q134" s="21">
        <f ca="1">IF(Q$6&lt;$C134,0,VLOOKUP(Q$6,'MonteCarlo Policy Paths'!$A$2:$I$31,'Monte Carlo_WA Complance Price'!$B134+1,FALSE))</f>
        <v>96.996398982846586</v>
      </c>
      <c r="R134" s="21">
        <f ca="1">IF(R$6&lt;$C134,0,VLOOKUP(R$6,'MonteCarlo Policy Paths'!$A$2:$I$31,'Monte Carlo_WA Complance Price'!$B134+1,FALSE))</f>
        <v>99.874634841342697</v>
      </c>
      <c r="S134" s="21">
        <f ca="1">IF(S$6&lt;$C134,0,VLOOKUP(S$6,'MonteCarlo Policy Paths'!$A$2:$I$31,'Monte Carlo_WA Complance Price'!$B134+1,FALSE))</f>
        <v>101.93553668931256</v>
      </c>
      <c r="T134" s="21">
        <f ca="1">IF(T$6&lt;$C134,0,VLOOKUP(T$6,'MonteCarlo Policy Paths'!$A$2:$I$31,'Monte Carlo_WA Complance Price'!$B134+1,FALSE))</f>
        <v>104.04258519817796</v>
      </c>
      <c r="U134" s="21">
        <f ca="1">IF(U$6&lt;$C134,0,VLOOKUP(U$6,'MonteCarlo Policy Paths'!$A$2:$I$31,'Monte Carlo_WA Complance Price'!$B134+1,FALSE))</f>
        <v>106.18472717196582</v>
      </c>
      <c r="V134" s="21">
        <f ca="1">IF(V$6&lt;$C134,0,VLOOKUP(V$6,'MonteCarlo Policy Paths'!$A$2:$I$31,'Monte Carlo_WA Complance Price'!$B134+1,FALSE))</f>
        <v>108.36780972271322</v>
      </c>
      <c r="W134" s="21">
        <f ca="1">IF(W$6&lt;$C134,0,VLOOKUP(W$6,'MonteCarlo Policy Paths'!$A$2:$I$31,'Monte Carlo_WA Complance Price'!$B134+1,FALSE))</f>
        <v>110.57648338650839</v>
      </c>
      <c r="X134" s="21">
        <f ca="1">IF(X$6&lt;$C134,0,VLOOKUP(X$6,'MonteCarlo Policy Paths'!$A$2:$I$31,'Monte Carlo_WA Complance Price'!$B134+1,FALSE))</f>
        <v>112.7694544213079</v>
      </c>
      <c r="Y134" s="21">
        <f ca="1">IF(Y$6&lt;$C134,0,VLOOKUP(Y$6,'MonteCarlo Policy Paths'!$A$2:$I$31,'Monte Carlo_WA Complance Price'!$B134+1,FALSE))</f>
        <v>114.98228749612761</v>
      </c>
      <c r="Z134" s="21">
        <f ca="1">IF(Z$6&lt;$C134,0,VLOOKUP(Z$6,'MonteCarlo Policy Paths'!$A$2:$I$31,'Monte Carlo_WA Complance Price'!$B134+1,FALSE))</f>
        <v>117.22345778349788</v>
      </c>
      <c r="AA134" s="21">
        <f ca="1">IF(AA$6&lt;$C134,0,VLOOKUP(AA$6,'MonteCarlo Policy Paths'!$A$2:$I$31,'Monte Carlo_WA Complance Price'!$B134+1,FALSE))</f>
        <v>119.50474742044912</v>
      </c>
      <c r="AB134" s="21">
        <f ca="1">IF(AB$6&lt;$C134,0,VLOOKUP(AB$6,'MonteCarlo Policy Paths'!$A$2:$I$31,'Monte Carlo_WA Complance Price'!$B134+1,FALSE))</f>
        <v>121.83201137782079</v>
      </c>
      <c r="AC134" s="21">
        <f ca="1">IF(AC$6&lt;$C134,0,VLOOKUP(AC$6,'MonteCarlo Policy Paths'!$A$2:$I$31,'Monte Carlo_WA Complance Price'!$B134+1,FALSE))</f>
        <v>124.30483685770574</v>
      </c>
      <c r="AD134" s="21">
        <f ca="1">IF(AD$6&lt;$C134,0,VLOOKUP(AD$6,'MonteCarlo Policy Paths'!$A$2:$I$31,'Monte Carlo_WA Complance Price'!$B134+1,FALSE))</f>
        <v>126.81952160325447</v>
      </c>
      <c r="AE134" s="21">
        <f ca="1">IF(AE$6&lt;$C134,0,VLOOKUP(AE$6,'MonteCarlo Policy Paths'!$A$2:$I$31,'Monte Carlo_WA Complance Price'!$B134+1,FALSE))</f>
        <v>129.37127756316897</v>
      </c>
      <c r="AF134" s="21">
        <f ca="1">IF(AF$6&lt;$C134,0,VLOOKUP(AF$6,'MonteCarlo Policy Paths'!$A$2:$I$31,'Monte Carlo_WA Complance Price'!$B134+1,FALSE))</f>
        <v>131.96243899653103</v>
      </c>
      <c r="AG134" s="22">
        <f ca="1">IF(AG$6&lt;$C134,0,VLOOKUP(AG$6,'MonteCarlo Policy Paths'!$A$2:$I$31,'Monte Carlo_WA Complance Price'!$B134+1,FALSE))</f>
        <v>135.47056479945655</v>
      </c>
      <c r="AI134" s="20">
        <f ca="1">E134*VLOOKUP(AI$6,'Greenhouse Gas Costs Avoided'!$A$2:$I$32,9,FALSE)</f>
        <v>0</v>
      </c>
      <c r="AJ134" s="21">
        <f ca="1">F134*VLOOKUP(AJ$6,'Greenhouse Gas Costs Avoided'!$A$2:$I$32,9,FALSE)</f>
        <v>5.2166744805659615</v>
      </c>
      <c r="AK134" s="21">
        <f ca="1">G134*VLOOKUP(AK$6,'Greenhouse Gas Costs Avoided'!$A$2:$I$32,9,FALSE)</f>
        <v>5.3216023247413169</v>
      </c>
      <c r="AL134" s="21">
        <f ca="1">H134*VLOOKUP(AL$6,'Greenhouse Gas Costs Avoided'!$A$2:$I$32,9,FALSE)</f>
        <v>5.4265301689166732</v>
      </c>
      <c r="AM134" s="21">
        <f ca="1">I134*VLOOKUP(AM$6,'Greenhouse Gas Costs Avoided'!$A$2:$I$32,9,FALSE)</f>
        <v>5.5063320831654474</v>
      </c>
      <c r="AN134" s="21">
        <f ca="1">J134*VLOOKUP(AN$6,'Greenhouse Gas Costs Avoided'!$A$2:$I$32,9,FALSE)</f>
        <v>5.5861339974142208</v>
      </c>
      <c r="AO134" s="21">
        <f ca="1">K134*VLOOKUP(AO$6,'Greenhouse Gas Costs Avoided'!$A$2:$I$32,9,FALSE)</f>
        <v>5.665935911662995</v>
      </c>
      <c r="AP134" s="21">
        <f ca="1">L134*VLOOKUP(AP$6,'Greenhouse Gas Costs Avoided'!$A$2:$I$32,9,FALSE)</f>
        <v>5.7457378259117702</v>
      </c>
      <c r="AQ134" s="21">
        <f ca="1">M134*VLOOKUP(AQ$6,'Greenhouse Gas Costs Avoided'!$A$2:$I$32,9,FALSE)</f>
        <v>5.8255397401605462</v>
      </c>
      <c r="AR134" s="21">
        <f ca="1">N134*VLOOKUP(AR$6,'Greenhouse Gas Costs Avoided'!$A$2:$I$32,9,FALSE)</f>
        <v>5.9053416544093205</v>
      </c>
      <c r="AS134" s="21">
        <f ca="1">O134*VLOOKUP(AS$6,'Greenhouse Gas Costs Avoided'!$A$2:$I$32,9,FALSE)</f>
        <v>5.9851435686580947</v>
      </c>
      <c r="AT134" s="21">
        <f ca="1">P134*VLOOKUP(AT$6,'Greenhouse Gas Costs Avoided'!$A$2:$I$32,9,FALSE)</f>
        <v>6.0649454829068699</v>
      </c>
      <c r="AU134" s="21">
        <f ca="1">Q134*VLOOKUP(AU$6,'Greenhouse Gas Costs Avoided'!$A$2:$I$32,9,FALSE)</f>
        <v>6.1447473971556432</v>
      </c>
      <c r="AV134" s="21">
        <f ca="1">R134*VLOOKUP(AV$6,'Greenhouse Gas Costs Avoided'!$A$2:$I$32,9,FALSE)</f>
        <v>6.327084396109818</v>
      </c>
      <c r="AW134" s="21">
        <f ca="1">S134*VLOOKUP(AW$6,'Greenhouse Gas Costs Avoided'!$A$2:$I$32,9,FALSE)</f>
        <v>6.4576430704410743</v>
      </c>
      <c r="AX134" s="21">
        <f ca="1">T134*VLOOKUP(AX$6,'Greenhouse Gas Costs Avoided'!$A$2:$I$32,9,FALSE)</f>
        <v>6.5911251478821242</v>
      </c>
      <c r="AY134" s="21">
        <f ca="1">U134*VLOOKUP(AY$6,'Greenhouse Gas Costs Avoided'!$A$2:$I$32,9,FALSE)</f>
        <v>6.7268304055597685</v>
      </c>
      <c r="AZ134" s="21">
        <f ca="1">V134*VLOOKUP(AZ$6,'Greenhouse Gas Costs Avoided'!$A$2:$I$32,9,FALSE)</f>
        <v>6.8651292595600424</v>
      </c>
      <c r="BA134" s="21">
        <f ca="1">W134*VLOOKUP(BA$6,'Greenhouse Gas Costs Avoided'!$A$2:$I$32,9,FALSE)</f>
        <v>7.0050493173053994</v>
      </c>
      <c r="BB134" s="21">
        <f ca="1">X134*VLOOKUP(BB$6,'Greenhouse Gas Costs Avoided'!$A$2:$I$32,9,FALSE)</f>
        <v>7.1439746093722221</v>
      </c>
      <c r="BC134" s="21">
        <f ca="1">Y134*VLOOKUP(BC$6,'Greenhouse Gas Costs Avoided'!$A$2:$I$32,9,FALSE)</f>
        <v>7.2841581669004034</v>
      </c>
      <c r="BD134" s="21">
        <f ca="1">Z134*VLOOKUP(BD$6,'Greenhouse Gas Costs Avoided'!$A$2:$I$32,9,FALSE)</f>
        <v>7.426136894299721</v>
      </c>
      <c r="BE134" s="21">
        <f ca="1">AA134*VLOOKUP(BE$6,'Greenhouse Gas Costs Avoided'!$A$2:$I$32,9,FALSE)</f>
        <v>7.5706571930511553</v>
      </c>
      <c r="BF134" s="21">
        <f ca="1">AB134*VLOOKUP(BF$6,'Greenhouse Gas Costs Avoided'!$A$2:$I$32,9,FALSE)</f>
        <v>7.7180899770979394</v>
      </c>
      <c r="BG134" s="21">
        <f ca="1">AC134*VLOOKUP(BG$6,'Greenhouse Gas Costs Avoided'!$A$2:$I$32,9,FALSE)</f>
        <v>7.8747441218959366</v>
      </c>
      <c r="BH134" s="21">
        <f ca="1">AD134*VLOOKUP(BH$6,'Greenhouse Gas Costs Avoided'!$A$2:$I$32,9,FALSE)</f>
        <v>8.0340500621877027</v>
      </c>
      <c r="BI134" s="21">
        <f ca="1">AE134*VLOOKUP(BI$6,'Greenhouse Gas Costs Avoided'!$A$2:$I$32,9,FALSE)</f>
        <v>8.1957044736636782</v>
      </c>
      <c r="BJ134" s="21">
        <f ca="1">AF134*VLOOKUP(BJ$6,'Greenhouse Gas Costs Avoided'!$A$2:$I$32,9,FALSE)</f>
        <v>8.3598552322508848</v>
      </c>
      <c r="BK134" s="22">
        <f ca="1">AG134*VLOOKUP(BK$6,'Greenhouse Gas Costs Avoided'!$A$2:$I$32,9,FALSE)</f>
        <v>8.5820959249206545</v>
      </c>
    </row>
    <row r="135" spans="1:63" x14ac:dyDescent="0.35">
      <c r="A135" s="11">
        <v>129</v>
      </c>
      <c r="B135" s="12">
        <f t="shared" ca="1" si="2"/>
        <v>3</v>
      </c>
      <c r="C135" s="13">
        <f t="shared" ca="1" si="3"/>
        <v>2023</v>
      </c>
      <c r="E135" s="20">
        <f ca="1">IF(E$6&lt;$C135,0,VLOOKUP(E$6,'MonteCarlo Policy Paths'!$A$2:$I$31,'Monte Carlo_WA Complance Price'!$B135+1,FALSE))</f>
        <v>0</v>
      </c>
      <c r="F135" s="21">
        <f ca="1">IF(F$6&lt;$C135,0,VLOOKUP(F$6,'MonteCarlo Policy Paths'!$A$2:$I$31,'Monte Carlo_WA Complance Price'!$B135+1,FALSE))</f>
        <v>82.346532180449415</v>
      </c>
      <c r="G135" s="21">
        <f ca="1">IF(G$6&lt;$C135,0,VLOOKUP(G$6,'MonteCarlo Policy Paths'!$A$2:$I$31,'Monte Carlo_WA Complance Price'!$B135+1,FALSE))</f>
        <v>84.002844861871253</v>
      </c>
      <c r="H135" s="21">
        <f ca="1">IF(H$6&lt;$C135,0,VLOOKUP(H$6,'MonteCarlo Policy Paths'!$A$2:$I$31,'Monte Carlo_WA Complance Price'!$B135+1,FALSE))</f>
        <v>85.659157543293105</v>
      </c>
      <c r="I135" s="21">
        <f ca="1">IF(I$6&lt;$C135,0,VLOOKUP(I$6,'MonteCarlo Policy Paths'!$A$2:$I$31,'Monte Carlo_WA Complance Price'!$B135+1,FALSE))</f>
        <v>86.918851036576825</v>
      </c>
      <c r="J135" s="21">
        <f ca="1">IF(J$6&lt;$C135,0,VLOOKUP(J$6,'MonteCarlo Policy Paths'!$A$2:$I$31,'Monte Carlo_WA Complance Price'!$B135+1,FALSE))</f>
        <v>88.178544529860531</v>
      </c>
      <c r="K135" s="21">
        <f ca="1">IF(K$6&lt;$C135,0,VLOOKUP(K$6,'MonteCarlo Policy Paths'!$A$2:$I$31,'Monte Carlo_WA Complance Price'!$B135+1,FALSE))</f>
        <v>89.438238023144251</v>
      </c>
      <c r="L135" s="21">
        <f ca="1">IF(L$6&lt;$C135,0,VLOOKUP(L$6,'MonteCarlo Policy Paths'!$A$2:$I$31,'Monte Carlo_WA Complance Price'!$B135+1,FALSE))</f>
        <v>90.697931516427971</v>
      </c>
      <c r="M135" s="21">
        <f ca="1">IF(M$6&lt;$C135,0,VLOOKUP(M$6,'MonteCarlo Policy Paths'!$A$2:$I$31,'Monte Carlo_WA Complance Price'!$B135+1,FALSE))</f>
        <v>91.95762500971172</v>
      </c>
      <c r="N135" s="21">
        <f ca="1">IF(N$6&lt;$C135,0,VLOOKUP(N$6,'MonteCarlo Policy Paths'!$A$2:$I$31,'Monte Carlo_WA Complance Price'!$B135+1,FALSE))</f>
        <v>93.21731850299544</v>
      </c>
      <c r="O135" s="21">
        <f ca="1">IF(O$6&lt;$C135,0,VLOOKUP(O$6,'MonteCarlo Policy Paths'!$A$2:$I$31,'Monte Carlo_WA Complance Price'!$B135+1,FALSE))</f>
        <v>94.47701199627916</v>
      </c>
      <c r="P135" s="21">
        <f ca="1">IF(P$6&lt;$C135,0,VLOOKUP(P$6,'MonteCarlo Policy Paths'!$A$2:$I$31,'Monte Carlo_WA Complance Price'!$B135+1,FALSE))</f>
        <v>95.73670548956288</v>
      </c>
      <c r="Q135" s="21">
        <f ca="1">IF(Q$6&lt;$C135,0,VLOOKUP(Q$6,'MonteCarlo Policy Paths'!$A$2:$I$31,'Monte Carlo_WA Complance Price'!$B135+1,FALSE))</f>
        <v>96.996398982846586</v>
      </c>
      <c r="R135" s="21">
        <f ca="1">IF(R$6&lt;$C135,0,VLOOKUP(R$6,'MonteCarlo Policy Paths'!$A$2:$I$31,'Monte Carlo_WA Complance Price'!$B135+1,FALSE))</f>
        <v>101.49317720655506</v>
      </c>
      <c r="S135" s="21">
        <f ca="1">IF(S$6&lt;$C135,0,VLOOKUP(S$6,'MonteCarlo Policy Paths'!$A$2:$I$31,'Monte Carlo_WA Complance Price'!$B135+1,FALSE))</f>
        <v>104.21949379267882</v>
      </c>
      <c r="T135" s="21">
        <f ca="1">IF(T$6&lt;$C135,0,VLOOKUP(T$6,'MonteCarlo Policy Paths'!$A$2:$I$31,'Monte Carlo_WA Complance Price'!$B135+1,FALSE))</f>
        <v>107.03810370059369</v>
      </c>
      <c r="U135" s="21">
        <f ca="1">IF(U$6&lt;$C135,0,VLOOKUP(U$6,'MonteCarlo Policy Paths'!$A$2:$I$31,'Monte Carlo_WA Complance Price'!$B135+1,FALSE))</f>
        <v>109.92690053835344</v>
      </c>
      <c r="V135" s="21">
        <f ca="1">IF(V$6&lt;$C135,0,VLOOKUP(V$6,'MonteCarlo Policy Paths'!$A$2:$I$31,'Monte Carlo_WA Complance Price'!$B135+1,FALSE))</f>
        <v>112.89757853003228</v>
      </c>
      <c r="W135" s="21">
        <f ca="1">IF(W$6&lt;$C135,0,VLOOKUP(W$6,'MonteCarlo Policy Paths'!$A$2:$I$31,'Monte Carlo_WA Complance Price'!$B135+1,FALSE))</f>
        <v>115.91943874780665</v>
      </c>
      <c r="X135" s="21">
        <f ca="1">IF(X$6&lt;$C135,0,VLOOKUP(X$6,'MonteCarlo Policy Paths'!$A$2:$I$31,'Monte Carlo_WA Complance Price'!$B135+1,FALSE))</f>
        <v>119.06733931122673</v>
      </c>
      <c r="Y135" s="21">
        <f ca="1">IF(Y$6&lt;$C135,0,VLOOKUP(Y$6,'MonteCarlo Policy Paths'!$A$2:$I$31,'Monte Carlo_WA Complance Price'!$B135+1,FALSE))</f>
        <v>122.25496395468721</v>
      </c>
      <c r="Z135" s="21">
        <f ca="1">IF(Z$6&lt;$C135,0,VLOOKUP(Z$6,'MonteCarlo Policy Paths'!$A$2:$I$31,'Monte Carlo_WA Complance Price'!$B135+1,FALSE))</f>
        <v>125.4992630232488</v>
      </c>
      <c r="AA135" s="21">
        <f ca="1">IF(AA$6&lt;$C135,0,VLOOKUP(AA$6,'MonteCarlo Policy Paths'!$A$2:$I$31,'Monte Carlo_WA Complance Price'!$B135+1,FALSE))</f>
        <v>128.82380079097237</v>
      </c>
      <c r="AB135" s="21">
        <f ca="1">IF(AB$6&lt;$C135,0,VLOOKUP(AB$6,'MonteCarlo Policy Paths'!$A$2:$I$31,'Monte Carlo_WA Complance Price'!$B135+1,FALSE))</f>
        <v>132.24028719953677</v>
      </c>
      <c r="AC135" s="21">
        <f ca="1">IF(AC$6&lt;$C135,0,VLOOKUP(AC$6,'MonteCarlo Policy Paths'!$A$2:$I$31,'Monte Carlo_WA Complance Price'!$B135+1,FALSE))</f>
        <v>135.74155640209787</v>
      </c>
      <c r="AD135" s="21">
        <f ca="1">IF(AD$6&lt;$C135,0,VLOOKUP(AD$6,'MonteCarlo Policy Paths'!$A$2:$I$31,'Monte Carlo_WA Complance Price'!$B135+1,FALSE))</f>
        <v>139.32654413598658</v>
      </c>
      <c r="AE135" s="21">
        <f ca="1">IF(AE$6&lt;$C135,0,VLOOKUP(AE$6,'MonteCarlo Policy Paths'!$A$2:$I$31,'Monte Carlo_WA Complance Price'!$B135+1,FALSE))</f>
        <v>142.9856742986068</v>
      </c>
      <c r="AF135" s="21">
        <f ca="1">IF(AF$6&lt;$C135,0,VLOOKUP(AF$6,'MonteCarlo Policy Paths'!$A$2:$I$31,'Monte Carlo_WA Complance Price'!$B135+1,FALSE))</f>
        <v>146.72361540812219</v>
      </c>
      <c r="AG135" s="22">
        <f ca="1">IF(AG$6&lt;$C135,0,VLOOKUP(AG$6,'MonteCarlo Policy Paths'!$A$2:$I$31,'Monte Carlo_WA Complance Price'!$B135+1,FALSE))</f>
        <v>150.52284977717397</v>
      </c>
      <c r="AI135" s="20">
        <f ca="1">E135*VLOOKUP(AI$6,'Greenhouse Gas Costs Avoided'!$A$2:$I$32,9,FALSE)</f>
        <v>0</v>
      </c>
      <c r="AJ135" s="21">
        <f ca="1">F135*VLOOKUP(AJ$6,'Greenhouse Gas Costs Avoided'!$A$2:$I$32,9,FALSE)</f>
        <v>5.2166744805659615</v>
      </c>
      <c r="AK135" s="21">
        <f ca="1">G135*VLOOKUP(AK$6,'Greenhouse Gas Costs Avoided'!$A$2:$I$32,9,FALSE)</f>
        <v>5.3216023247413169</v>
      </c>
      <c r="AL135" s="21">
        <f ca="1">H135*VLOOKUP(AL$6,'Greenhouse Gas Costs Avoided'!$A$2:$I$32,9,FALSE)</f>
        <v>5.4265301689166732</v>
      </c>
      <c r="AM135" s="21">
        <f ca="1">I135*VLOOKUP(AM$6,'Greenhouse Gas Costs Avoided'!$A$2:$I$32,9,FALSE)</f>
        <v>5.5063320831654474</v>
      </c>
      <c r="AN135" s="21">
        <f ca="1">J135*VLOOKUP(AN$6,'Greenhouse Gas Costs Avoided'!$A$2:$I$32,9,FALSE)</f>
        <v>5.5861339974142208</v>
      </c>
      <c r="AO135" s="21">
        <f ca="1">K135*VLOOKUP(AO$6,'Greenhouse Gas Costs Avoided'!$A$2:$I$32,9,FALSE)</f>
        <v>5.665935911662995</v>
      </c>
      <c r="AP135" s="21">
        <f ca="1">L135*VLOOKUP(AP$6,'Greenhouse Gas Costs Avoided'!$A$2:$I$32,9,FALSE)</f>
        <v>5.7457378259117702</v>
      </c>
      <c r="AQ135" s="21">
        <f ca="1">M135*VLOOKUP(AQ$6,'Greenhouse Gas Costs Avoided'!$A$2:$I$32,9,FALSE)</f>
        <v>5.8255397401605462</v>
      </c>
      <c r="AR135" s="21">
        <f ca="1">N135*VLOOKUP(AR$6,'Greenhouse Gas Costs Avoided'!$A$2:$I$32,9,FALSE)</f>
        <v>5.9053416544093205</v>
      </c>
      <c r="AS135" s="21">
        <f ca="1">O135*VLOOKUP(AS$6,'Greenhouse Gas Costs Avoided'!$A$2:$I$32,9,FALSE)</f>
        <v>5.9851435686580947</v>
      </c>
      <c r="AT135" s="21">
        <f ca="1">P135*VLOOKUP(AT$6,'Greenhouse Gas Costs Avoided'!$A$2:$I$32,9,FALSE)</f>
        <v>6.0649454829068699</v>
      </c>
      <c r="AU135" s="21">
        <f ca="1">Q135*VLOOKUP(AU$6,'Greenhouse Gas Costs Avoided'!$A$2:$I$32,9,FALSE)</f>
        <v>6.1447473971556432</v>
      </c>
      <c r="AV135" s="21">
        <f ca="1">R135*VLOOKUP(AV$6,'Greenhouse Gas Costs Avoided'!$A$2:$I$32,9,FALSE)</f>
        <v>6.4296194808152167</v>
      </c>
      <c r="AW135" s="21">
        <f ca="1">S135*VLOOKUP(AW$6,'Greenhouse Gas Costs Avoided'!$A$2:$I$32,9,FALSE)</f>
        <v>6.6023323538917609</v>
      </c>
      <c r="AX135" s="21">
        <f ca="1">T135*VLOOKUP(AX$6,'Greenhouse Gas Costs Avoided'!$A$2:$I$32,9,FALSE)</f>
        <v>6.7808920331878957</v>
      </c>
      <c r="AY135" s="21">
        <f ca="1">U135*VLOOKUP(AY$6,'Greenhouse Gas Costs Avoided'!$A$2:$I$32,9,FALSE)</f>
        <v>6.9638980729572149</v>
      </c>
      <c r="AZ135" s="21">
        <f ca="1">V135*VLOOKUP(AZ$6,'Greenhouse Gas Costs Avoided'!$A$2:$I$32,9,FALSE)</f>
        <v>7.1520913053717949</v>
      </c>
      <c r="BA135" s="21">
        <f ca="1">W135*VLOOKUP(BA$6,'Greenhouse Gas Costs Avoided'!$A$2:$I$32,9,FALSE)</f>
        <v>7.3435269452765404</v>
      </c>
      <c r="BB135" s="21">
        <f ca="1">X135*VLOOKUP(BB$6,'Greenhouse Gas Costs Avoided'!$A$2:$I$32,9,FALSE)</f>
        <v>7.5429472742415475</v>
      </c>
      <c r="BC135" s="21">
        <f ca="1">Y135*VLOOKUP(BC$6,'Greenhouse Gas Costs Avoided'!$A$2:$I$32,9,FALSE)</f>
        <v>7.744884134129272</v>
      </c>
      <c r="BD135" s="21">
        <f ca="1">Z135*VLOOKUP(BD$6,'Greenhouse Gas Costs Avoided'!$A$2:$I$32,9,FALSE)</f>
        <v>7.950411333759269</v>
      </c>
      <c r="BE135" s="21">
        <f ca="1">AA135*VLOOKUP(BE$6,'Greenhouse Gas Costs Avoided'!$A$2:$I$32,9,FALSE)</f>
        <v>8.161021676093501</v>
      </c>
      <c r="BF135" s="21">
        <f ca="1">AB135*VLOOKUP(BF$6,'Greenhouse Gas Costs Avoided'!$A$2:$I$32,9,FALSE)</f>
        <v>8.3774569890184303</v>
      </c>
      <c r="BG135" s="21">
        <f ca="1">AC135*VLOOKUP(BG$6,'Greenhouse Gas Costs Avoided'!$A$2:$I$32,9,FALSE)</f>
        <v>8.5992633142510115</v>
      </c>
      <c r="BH135" s="21">
        <f ca="1">AD135*VLOOKUP(BH$6,'Greenhouse Gas Costs Avoided'!$A$2:$I$32,9,FALSE)</f>
        <v>8.8263732304711304</v>
      </c>
      <c r="BI135" s="21">
        <f ca="1">AE135*VLOOKUP(BI$6,'Greenhouse Gas Costs Avoided'!$A$2:$I$32,9,FALSE)</f>
        <v>9.05818008905967</v>
      </c>
      <c r="BJ135" s="21">
        <f ca="1">AF135*VLOOKUP(BJ$6,'Greenhouse Gas Costs Avoided'!$A$2:$I$32,9,FALSE)</f>
        <v>9.2949796418706736</v>
      </c>
      <c r="BK135" s="22">
        <f ca="1">AG135*VLOOKUP(BK$6,'Greenhouse Gas Costs Avoided'!$A$2:$I$32,9,FALSE)</f>
        <v>9.5356621388007277</v>
      </c>
    </row>
    <row r="136" spans="1:63" x14ac:dyDescent="0.35">
      <c r="A136" s="11">
        <v>130</v>
      </c>
      <c r="B136" s="12">
        <f t="shared" ref="B136:B199" ca="1" si="4">RANDBETWEEN(1,$B$2)</f>
        <v>1</v>
      </c>
      <c r="C136" s="13">
        <f t="shared" ref="C136:C199" ca="1" si="5">RANDBETWEEN($B$3,$B$4)</f>
        <v>2023</v>
      </c>
      <c r="E136" s="20">
        <f ca="1">IF(E$6&lt;$C136,0,VLOOKUP(E$6,'MonteCarlo Policy Paths'!$A$2:$I$31,'Monte Carlo_WA Complance Price'!$B136+1,FALSE))</f>
        <v>0</v>
      </c>
      <c r="F136" s="21">
        <f ca="1">IF(F$6&lt;$C136,0,VLOOKUP(F$6,'MonteCarlo Policy Paths'!$A$2:$I$31,'Monte Carlo_WA Complance Price'!$B136+1,FALSE))</f>
        <v>82.346532180449415</v>
      </c>
      <c r="G136" s="21">
        <f ca="1">IF(G$6&lt;$C136,0,VLOOKUP(G$6,'MonteCarlo Policy Paths'!$A$2:$I$31,'Monte Carlo_WA Complance Price'!$B136+1,FALSE))</f>
        <v>84.002844861871253</v>
      </c>
      <c r="H136" s="21">
        <f ca="1">IF(H$6&lt;$C136,0,VLOOKUP(H$6,'MonteCarlo Policy Paths'!$A$2:$I$31,'Monte Carlo_WA Complance Price'!$B136+1,FALSE))</f>
        <v>85.659157543293105</v>
      </c>
      <c r="I136" s="21">
        <f ca="1">IF(I$6&lt;$C136,0,VLOOKUP(I$6,'MonteCarlo Policy Paths'!$A$2:$I$31,'Monte Carlo_WA Complance Price'!$B136+1,FALSE))</f>
        <v>86.918851036576825</v>
      </c>
      <c r="J136" s="21">
        <f ca="1">IF(J$6&lt;$C136,0,VLOOKUP(J$6,'MonteCarlo Policy Paths'!$A$2:$I$31,'Monte Carlo_WA Complance Price'!$B136+1,FALSE))</f>
        <v>88.178544529860531</v>
      </c>
      <c r="K136" s="21">
        <f ca="1">IF(K$6&lt;$C136,0,VLOOKUP(K$6,'MonteCarlo Policy Paths'!$A$2:$I$31,'Monte Carlo_WA Complance Price'!$B136+1,FALSE))</f>
        <v>89.438238023144251</v>
      </c>
      <c r="L136" s="21">
        <f ca="1">IF(L$6&lt;$C136,0,VLOOKUP(L$6,'MonteCarlo Policy Paths'!$A$2:$I$31,'Monte Carlo_WA Complance Price'!$B136+1,FALSE))</f>
        <v>90.697931516427971</v>
      </c>
      <c r="M136" s="21">
        <f ca="1">IF(M$6&lt;$C136,0,VLOOKUP(M$6,'MonteCarlo Policy Paths'!$A$2:$I$31,'Monte Carlo_WA Complance Price'!$B136+1,FALSE))</f>
        <v>91.95762500971172</v>
      </c>
      <c r="N136" s="21">
        <f ca="1">IF(N$6&lt;$C136,0,VLOOKUP(N$6,'MonteCarlo Policy Paths'!$A$2:$I$31,'Monte Carlo_WA Complance Price'!$B136+1,FALSE))</f>
        <v>93.21731850299544</v>
      </c>
      <c r="O136" s="21">
        <f ca="1">IF(O$6&lt;$C136,0,VLOOKUP(O$6,'MonteCarlo Policy Paths'!$A$2:$I$31,'Monte Carlo_WA Complance Price'!$B136+1,FALSE))</f>
        <v>94.47701199627916</v>
      </c>
      <c r="P136" s="21">
        <f ca="1">IF(P$6&lt;$C136,0,VLOOKUP(P$6,'MonteCarlo Policy Paths'!$A$2:$I$31,'Monte Carlo_WA Complance Price'!$B136+1,FALSE))</f>
        <v>95.73670548956288</v>
      </c>
      <c r="Q136" s="21">
        <f ca="1">IF(Q$6&lt;$C136,0,VLOOKUP(Q$6,'MonteCarlo Policy Paths'!$A$2:$I$31,'Monte Carlo_WA Complance Price'!$B136+1,FALSE))</f>
        <v>96.996398982846586</v>
      </c>
      <c r="R136" s="21">
        <f ca="1">IF(R$6&lt;$C136,0,VLOOKUP(R$6,'MonteCarlo Policy Paths'!$A$2:$I$31,'Monte Carlo_WA Complance Price'!$B136+1,FALSE))</f>
        <v>98.25609247613032</v>
      </c>
      <c r="S136" s="21">
        <f ca="1">IF(S$6&lt;$C136,0,VLOOKUP(S$6,'MonteCarlo Policy Paths'!$A$2:$I$31,'Monte Carlo_WA Complance Price'!$B136+1,FALSE))</f>
        <v>99.65157958594628</v>
      </c>
      <c r="T136" s="21">
        <f ca="1">IF(T$6&lt;$C136,0,VLOOKUP(T$6,'MonteCarlo Policy Paths'!$A$2:$I$31,'Monte Carlo_WA Complance Price'!$B136+1,FALSE))</f>
        <v>101.04706669576224</v>
      </c>
      <c r="U136" s="21">
        <f ca="1">IF(U$6&lt;$C136,0,VLOOKUP(U$6,'MonteCarlo Policy Paths'!$A$2:$I$31,'Monte Carlo_WA Complance Price'!$B136+1,FALSE))</f>
        <v>102.4425538055782</v>
      </c>
      <c r="V136" s="21">
        <f ca="1">IF(V$6&lt;$C136,0,VLOOKUP(V$6,'MonteCarlo Policy Paths'!$A$2:$I$31,'Monte Carlo_WA Complance Price'!$B136+1,FALSE))</f>
        <v>103.83804091539416</v>
      </c>
      <c r="W136" s="21">
        <f ca="1">IF(W$6&lt;$C136,0,VLOOKUP(W$6,'MonteCarlo Policy Paths'!$A$2:$I$31,'Monte Carlo_WA Complance Price'!$B136+1,FALSE))</f>
        <v>105.23352802521011</v>
      </c>
      <c r="X136" s="21">
        <f ca="1">IF(X$6&lt;$C136,0,VLOOKUP(X$6,'MonteCarlo Policy Paths'!$A$2:$I$31,'Monte Carlo_WA Complance Price'!$B136+1,FALSE))</f>
        <v>106.47156953138905</v>
      </c>
      <c r="Y136" s="21">
        <f ca="1">IF(Y$6&lt;$C136,0,VLOOKUP(Y$6,'MonteCarlo Policy Paths'!$A$2:$I$31,'Monte Carlo_WA Complance Price'!$B136+1,FALSE))</f>
        <v>107.709611037568</v>
      </c>
      <c r="Z136" s="21">
        <f ca="1">IF(Z$6&lt;$C136,0,VLOOKUP(Z$6,'MonteCarlo Policy Paths'!$A$2:$I$31,'Monte Carlo_WA Complance Price'!$B136+1,FALSE))</f>
        <v>108.94765254374694</v>
      </c>
      <c r="AA136" s="21">
        <f ca="1">IF(AA$6&lt;$C136,0,VLOOKUP(AA$6,'MonteCarlo Policy Paths'!$A$2:$I$31,'Monte Carlo_WA Complance Price'!$B136+1,FALSE))</f>
        <v>110.18569404992589</v>
      </c>
      <c r="AB136" s="21">
        <f ca="1">IF(AB$6&lt;$C136,0,VLOOKUP(AB$6,'MonteCarlo Policy Paths'!$A$2:$I$31,'Monte Carlo_WA Complance Price'!$B136+1,FALSE))</f>
        <v>111.42373555610482</v>
      </c>
      <c r="AC136" s="21">
        <f ca="1">IF(AC$6&lt;$C136,0,VLOOKUP(AC$6,'MonteCarlo Policy Paths'!$A$2:$I$31,'Monte Carlo_WA Complance Price'!$B136+1,FALSE))</f>
        <v>112.86811731331359</v>
      </c>
      <c r="AD136" s="21">
        <f ca="1">IF(AD$6&lt;$C136,0,VLOOKUP(AD$6,'MonteCarlo Policy Paths'!$A$2:$I$31,'Monte Carlo_WA Complance Price'!$B136+1,FALSE))</f>
        <v>114.31249907052236</v>
      </c>
      <c r="AE136" s="21">
        <f ca="1">IF(AE$6&lt;$C136,0,VLOOKUP(AE$6,'MonteCarlo Policy Paths'!$A$2:$I$31,'Monte Carlo_WA Complance Price'!$B136+1,FALSE))</f>
        <v>115.75688082773114</v>
      </c>
      <c r="AF136" s="21">
        <f ca="1">IF(AF$6&lt;$C136,0,VLOOKUP(AF$6,'MonteCarlo Policy Paths'!$A$2:$I$31,'Monte Carlo_WA Complance Price'!$B136+1,FALSE))</f>
        <v>117.20126258493991</v>
      </c>
      <c r="AG136" s="22">
        <f ca="1">IF(AG$6&lt;$C136,0,VLOOKUP(AG$6,'MonteCarlo Policy Paths'!$A$2:$I$31,'Monte Carlo_WA Complance Price'!$B136+1,FALSE))</f>
        <v>118.64564434214866</v>
      </c>
      <c r="AI136" s="20">
        <f ca="1">E136*VLOOKUP(AI$6,'Greenhouse Gas Costs Avoided'!$A$2:$I$32,9,FALSE)</f>
        <v>0</v>
      </c>
      <c r="AJ136" s="21">
        <f ca="1">F136*VLOOKUP(AJ$6,'Greenhouse Gas Costs Avoided'!$A$2:$I$32,9,FALSE)</f>
        <v>5.2166744805659615</v>
      </c>
      <c r="AK136" s="21">
        <f ca="1">G136*VLOOKUP(AK$6,'Greenhouse Gas Costs Avoided'!$A$2:$I$32,9,FALSE)</f>
        <v>5.3216023247413169</v>
      </c>
      <c r="AL136" s="21">
        <f ca="1">H136*VLOOKUP(AL$6,'Greenhouse Gas Costs Avoided'!$A$2:$I$32,9,FALSE)</f>
        <v>5.4265301689166732</v>
      </c>
      <c r="AM136" s="21">
        <f ca="1">I136*VLOOKUP(AM$6,'Greenhouse Gas Costs Avoided'!$A$2:$I$32,9,FALSE)</f>
        <v>5.5063320831654474</v>
      </c>
      <c r="AN136" s="21">
        <f ca="1">J136*VLOOKUP(AN$6,'Greenhouse Gas Costs Avoided'!$A$2:$I$32,9,FALSE)</f>
        <v>5.5861339974142208</v>
      </c>
      <c r="AO136" s="21">
        <f ca="1">K136*VLOOKUP(AO$6,'Greenhouse Gas Costs Avoided'!$A$2:$I$32,9,FALSE)</f>
        <v>5.665935911662995</v>
      </c>
      <c r="AP136" s="21">
        <f ca="1">L136*VLOOKUP(AP$6,'Greenhouse Gas Costs Avoided'!$A$2:$I$32,9,FALSE)</f>
        <v>5.7457378259117702</v>
      </c>
      <c r="AQ136" s="21">
        <f ca="1">M136*VLOOKUP(AQ$6,'Greenhouse Gas Costs Avoided'!$A$2:$I$32,9,FALSE)</f>
        <v>5.8255397401605462</v>
      </c>
      <c r="AR136" s="21">
        <f ca="1">N136*VLOOKUP(AR$6,'Greenhouse Gas Costs Avoided'!$A$2:$I$32,9,FALSE)</f>
        <v>5.9053416544093205</v>
      </c>
      <c r="AS136" s="21">
        <f ca="1">O136*VLOOKUP(AS$6,'Greenhouse Gas Costs Avoided'!$A$2:$I$32,9,FALSE)</f>
        <v>5.9851435686580947</v>
      </c>
      <c r="AT136" s="21">
        <f ca="1">P136*VLOOKUP(AT$6,'Greenhouse Gas Costs Avoided'!$A$2:$I$32,9,FALSE)</f>
        <v>6.0649454829068699</v>
      </c>
      <c r="AU136" s="21">
        <f ca="1">Q136*VLOOKUP(AU$6,'Greenhouse Gas Costs Avoided'!$A$2:$I$32,9,FALSE)</f>
        <v>6.1447473971556432</v>
      </c>
      <c r="AV136" s="21">
        <f ca="1">R136*VLOOKUP(AV$6,'Greenhouse Gas Costs Avoided'!$A$2:$I$32,9,FALSE)</f>
        <v>6.2245493114044184</v>
      </c>
      <c r="AW136" s="21">
        <f ca="1">S136*VLOOKUP(AW$6,'Greenhouse Gas Costs Avoided'!$A$2:$I$32,9,FALSE)</f>
        <v>6.312953786990386</v>
      </c>
      <c r="AX136" s="21">
        <f ca="1">T136*VLOOKUP(AX$6,'Greenhouse Gas Costs Avoided'!$A$2:$I$32,9,FALSE)</f>
        <v>6.4013582625763545</v>
      </c>
      <c r="AY136" s="21">
        <f ca="1">U136*VLOOKUP(AY$6,'Greenhouse Gas Costs Avoided'!$A$2:$I$32,9,FALSE)</f>
        <v>6.4897627381623222</v>
      </c>
      <c r="AZ136" s="21">
        <f ca="1">V136*VLOOKUP(AZ$6,'Greenhouse Gas Costs Avoided'!$A$2:$I$32,9,FALSE)</f>
        <v>6.5781672137482907</v>
      </c>
      <c r="BA136" s="21">
        <f ca="1">W136*VLOOKUP(BA$6,'Greenhouse Gas Costs Avoided'!$A$2:$I$32,9,FALSE)</f>
        <v>6.6665716893342575</v>
      </c>
      <c r="BB136" s="21">
        <f ca="1">X136*VLOOKUP(BB$6,'Greenhouse Gas Costs Avoided'!$A$2:$I$32,9,FALSE)</f>
        <v>6.7450019445028957</v>
      </c>
      <c r="BC136" s="21">
        <f ca="1">Y136*VLOOKUP(BC$6,'Greenhouse Gas Costs Avoided'!$A$2:$I$32,9,FALSE)</f>
        <v>6.8234321996715348</v>
      </c>
      <c r="BD136" s="21">
        <f ca="1">Z136*VLOOKUP(BD$6,'Greenhouse Gas Costs Avoided'!$A$2:$I$32,9,FALSE)</f>
        <v>6.901862454840173</v>
      </c>
      <c r="BE136" s="21">
        <f ca="1">AA136*VLOOKUP(BE$6,'Greenhouse Gas Costs Avoided'!$A$2:$I$32,9,FALSE)</f>
        <v>6.9802927100088112</v>
      </c>
      <c r="BF136" s="21">
        <f ca="1">AB136*VLOOKUP(BF$6,'Greenhouse Gas Costs Avoided'!$A$2:$I$32,9,FALSE)</f>
        <v>7.0587229651774486</v>
      </c>
      <c r="BG136" s="21">
        <f ca="1">AC136*VLOOKUP(BG$6,'Greenhouse Gas Costs Avoided'!$A$2:$I$32,9,FALSE)</f>
        <v>7.1502249295408609</v>
      </c>
      <c r="BH136" s="21">
        <f ca="1">AD136*VLOOKUP(BH$6,'Greenhouse Gas Costs Avoided'!$A$2:$I$32,9,FALSE)</f>
        <v>7.2417268939042723</v>
      </c>
      <c r="BI136" s="21">
        <f ca="1">AE136*VLOOKUP(BI$6,'Greenhouse Gas Costs Avoided'!$A$2:$I$32,9,FALSE)</f>
        <v>7.3332288582676846</v>
      </c>
      <c r="BJ136" s="21">
        <f ca="1">AF136*VLOOKUP(BJ$6,'Greenhouse Gas Costs Avoided'!$A$2:$I$32,9,FALSE)</f>
        <v>7.424730822631096</v>
      </c>
      <c r="BK136" s="22">
        <f ca="1">AG136*VLOOKUP(BK$6,'Greenhouse Gas Costs Avoided'!$A$2:$I$32,9,FALSE)</f>
        <v>7.5162327869945065</v>
      </c>
    </row>
    <row r="137" spans="1:63" x14ac:dyDescent="0.35">
      <c r="A137" s="11">
        <v>131</v>
      </c>
      <c r="B137" s="12">
        <f t="shared" ca="1" si="4"/>
        <v>5</v>
      </c>
      <c r="C137" s="13">
        <f t="shared" ca="1" si="5"/>
        <v>2023</v>
      </c>
      <c r="E137" s="20">
        <f ca="1">IF(E$6&lt;$C137,0,VLOOKUP(E$6,'MonteCarlo Policy Paths'!$A$2:$I$31,'Monte Carlo_WA Complance Price'!$B137+1,FALSE))</f>
        <v>0</v>
      </c>
      <c r="F137" s="21">
        <f ca="1">IF(F$6&lt;$C137,0,VLOOKUP(F$6,'MonteCarlo Policy Paths'!$A$2:$I$31,'Monte Carlo_WA Complance Price'!$B137+1,FALSE))</f>
        <v>82.346532180449415</v>
      </c>
      <c r="G137" s="21">
        <f ca="1">IF(G$6&lt;$C137,0,VLOOKUP(G$6,'MonteCarlo Policy Paths'!$A$2:$I$31,'Monte Carlo_WA Complance Price'!$B137+1,FALSE))</f>
        <v>84.002844861871253</v>
      </c>
      <c r="H137" s="21">
        <f ca="1">IF(H$6&lt;$C137,0,VLOOKUP(H$6,'MonteCarlo Policy Paths'!$A$2:$I$31,'Monte Carlo_WA Complance Price'!$B137+1,FALSE))</f>
        <v>85.659157543293105</v>
      </c>
      <c r="I137" s="21">
        <f ca="1">IF(I$6&lt;$C137,0,VLOOKUP(I$6,'MonteCarlo Policy Paths'!$A$2:$I$31,'Monte Carlo_WA Complance Price'!$B137+1,FALSE))</f>
        <v>86.918851036576825</v>
      </c>
      <c r="J137" s="21">
        <f ca="1">IF(J$6&lt;$C137,0,VLOOKUP(J$6,'MonteCarlo Policy Paths'!$A$2:$I$31,'Monte Carlo_WA Complance Price'!$B137+1,FALSE))</f>
        <v>88.178544529860531</v>
      </c>
      <c r="K137" s="21">
        <f ca="1">IF(K$6&lt;$C137,0,VLOOKUP(K$6,'MonteCarlo Policy Paths'!$A$2:$I$31,'Monte Carlo_WA Complance Price'!$B137+1,FALSE))</f>
        <v>89.438238023144251</v>
      </c>
      <c r="L137" s="21">
        <f ca="1">IF(L$6&lt;$C137,0,VLOOKUP(L$6,'MonteCarlo Policy Paths'!$A$2:$I$31,'Monte Carlo_WA Complance Price'!$B137+1,FALSE))</f>
        <v>90.697931516427971</v>
      </c>
      <c r="M137" s="21">
        <f ca="1">IF(M$6&lt;$C137,0,VLOOKUP(M$6,'MonteCarlo Policy Paths'!$A$2:$I$31,'Monte Carlo_WA Complance Price'!$B137+1,FALSE))</f>
        <v>91.95762500971172</v>
      </c>
      <c r="N137" s="21">
        <f ca="1">IF(N$6&lt;$C137,0,VLOOKUP(N$6,'MonteCarlo Policy Paths'!$A$2:$I$31,'Monte Carlo_WA Complance Price'!$B137+1,FALSE))</f>
        <v>93.21731850299544</v>
      </c>
      <c r="O137" s="21">
        <f ca="1">IF(O$6&lt;$C137,0,VLOOKUP(O$6,'MonteCarlo Policy Paths'!$A$2:$I$31,'Monte Carlo_WA Complance Price'!$B137+1,FALSE))</f>
        <v>94.47701199627916</v>
      </c>
      <c r="P137" s="21">
        <f ca="1">IF(P$6&lt;$C137,0,VLOOKUP(P$6,'MonteCarlo Policy Paths'!$A$2:$I$31,'Monte Carlo_WA Complance Price'!$B137+1,FALSE))</f>
        <v>95.73670548956288</v>
      </c>
      <c r="Q137" s="21">
        <f ca="1">IF(Q$6&lt;$C137,0,VLOOKUP(Q$6,'MonteCarlo Policy Paths'!$A$2:$I$31,'Monte Carlo_WA Complance Price'!$B137+1,FALSE))</f>
        <v>96.996398982846586</v>
      </c>
      <c r="R137" s="21">
        <f ca="1">IF(R$6&lt;$C137,0,VLOOKUP(R$6,'MonteCarlo Policy Paths'!$A$2:$I$31,'Monte Carlo_WA Complance Price'!$B137+1,FALSE))</f>
        <v>99.874634841342697</v>
      </c>
      <c r="S137" s="21">
        <f ca="1">IF(S$6&lt;$C137,0,VLOOKUP(S$6,'MonteCarlo Policy Paths'!$A$2:$I$31,'Monte Carlo_WA Complance Price'!$B137+1,FALSE))</f>
        <v>101.93553668931256</v>
      </c>
      <c r="T137" s="21">
        <f ca="1">IF(T$6&lt;$C137,0,VLOOKUP(T$6,'MonteCarlo Policy Paths'!$A$2:$I$31,'Monte Carlo_WA Complance Price'!$B137+1,FALSE))</f>
        <v>104.04258519817796</v>
      </c>
      <c r="U137" s="21">
        <f ca="1">IF(U$6&lt;$C137,0,VLOOKUP(U$6,'MonteCarlo Policy Paths'!$A$2:$I$31,'Monte Carlo_WA Complance Price'!$B137+1,FALSE))</f>
        <v>106.18472717196582</v>
      </c>
      <c r="V137" s="21">
        <f ca="1">IF(V$6&lt;$C137,0,VLOOKUP(V$6,'MonteCarlo Policy Paths'!$A$2:$I$31,'Monte Carlo_WA Complance Price'!$B137+1,FALSE))</f>
        <v>108.36780972271322</v>
      </c>
      <c r="W137" s="21">
        <f ca="1">IF(W$6&lt;$C137,0,VLOOKUP(W$6,'MonteCarlo Policy Paths'!$A$2:$I$31,'Monte Carlo_WA Complance Price'!$B137+1,FALSE))</f>
        <v>110.57648338650839</v>
      </c>
      <c r="X137" s="21">
        <f ca="1">IF(X$6&lt;$C137,0,VLOOKUP(X$6,'MonteCarlo Policy Paths'!$A$2:$I$31,'Monte Carlo_WA Complance Price'!$B137+1,FALSE))</f>
        <v>112.7694544213079</v>
      </c>
      <c r="Y137" s="21">
        <f ca="1">IF(Y$6&lt;$C137,0,VLOOKUP(Y$6,'MonteCarlo Policy Paths'!$A$2:$I$31,'Monte Carlo_WA Complance Price'!$B137+1,FALSE))</f>
        <v>114.98228749612761</v>
      </c>
      <c r="Z137" s="21">
        <f ca="1">IF(Z$6&lt;$C137,0,VLOOKUP(Z$6,'MonteCarlo Policy Paths'!$A$2:$I$31,'Monte Carlo_WA Complance Price'!$B137+1,FALSE))</f>
        <v>117.22345778349788</v>
      </c>
      <c r="AA137" s="21">
        <f ca="1">IF(AA$6&lt;$C137,0,VLOOKUP(AA$6,'MonteCarlo Policy Paths'!$A$2:$I$31,'Monte Carlo_WA Complance Price'!$B137+1,FALSE))</f>
        <v>119.50474742044912</v>
      </c>
      <c r="AB137" s="21">
        <f ca="1">IF(AB$6&lt;$C137,0,VLOOKUP(AB$6,'MonteCarlo Policy Paths'!$A$2:$I$31,'Monte Carlo_WA Complance Price'!$B137+1,FALSE))</f>
        <v>121.83201137782079</v>
      </c>
      <c r="AC137" s="21">
        <f ca="1">IF(AC$6&lt;$C137,0,VLOOKUP(AC$6,'MonteCarlo Policy Paths'!$A$2:$I$31,'Monte Carlo_WA Complance Price'!$B137+1,FALSE))</f>
        <v>124.30483685770574</v>
      </c>
      <c r="AD137" s="21">
        <f ca="1">IF(AD$6&lt;$C137,0,VLOOKUP(AD$6,'MonteCarlo Policy Paths'!$A$2:$I$31,'Monte Carlo_WA Complance Price'!$B137+1,FALSE))</f>
        <v>126.81952160325447</v>
      </c>
      <c r="AE137" s="21">
        <f ca="1">IF(AE$6&lt;$C137,0,VLOOKUP(AE$6,'MonteCarlo Policy Paths'!$A$2:$I$31,'Monte Carlo_WA Complance Price'!$B137+1,FALSE))</f>
        <v>129.37127756316897</v>
      </c>
      <c r="AF137" s="21">
        <f ca="1">IF(AF$6&lt;$C137,0,VLOOKUP(AF$6,'MonteCarlo Policy Paths'!$A$2:$I$31,'Monte Carlo_WA Complance Price'!$B137+1,FALSE))</f>
        <v>131.96243899653103</v>
      </c>
      <c r="AG137" s="22">
        <f ca="1">IF(AG$6&lt;$C137,0,VLOOKUP(AG$6,'MonteCarlo Policy Paths'!$A$2:$I$31,'Monte Carlo_WA Complance Price'!$B137+1,FALSE))</f>
        <v>135.47056479945655</v>
      </c>
      <c r="AI137" s="20">
        <f ca="1">E137*VLOOKUP(AI$6,'Greenhouse Gas Costs Avoided'!$A$2:$I$32,9,FALSE)</f>
        <v>0</v>
      </c>
      <c r="AJ137" s="21">
        <f ca="1">F137*VLOOKUP(AJ$6,'Greenhouse Gas Costs Avoided'!$A$2:$I$32,9,FALSE)</f>
        <v>5.2166744805659615</v>
      </c>
      <c r="AK137" s="21">
        <f ca="1">G137*VLOOKUP(AK$6,'Greenhouse Gas Costs Avoided'!$A$2:$I$32,9,FALSE)</f>
        <v>5.3216023247413169</v>
      </c>
      <c r="AL137" s="21">
        <f ca="1">H137*VLOOKUP(AL$6,'Greenhouse Gas Costs Avoided'!$A$2:$I$32,9,FALSE)</f>
        <v>5.4265301689166732</v>
      </c>
      <c r="AM137" s="21">
        <f ca="1">I137*VLOOKUP(AM$6,'Greenhouse Gas Costs Avoided'!$A$2:$I$32,9,FALSE)</f>
        <v>5.5063320831654474</v>
      </c>
      <c r="AN137" s="21">
        <f ca="1">J137*VLOOKUP(AN$6,'Greenhouse Gas Costs Avoided'!$A$2:$I$32,9,FALSE)</f>
        <v>5.5861339974142208</v>
      </c>
      <c r="AO137" s="21">
        <f ca="1">K137*VLOOKUP(AO$6,'Greenhouse Gas Costs Avoided'!$A$2:$I$32,9,FALSE)</f>
        <v>5.665935911662995</v>
      </c>
      <c r="AP137" s="21">
        <f ca="1">L137*VLOOKUP(AP$6,'Greenhouse Gas Costs Avoided'!$A$2:$I$32,9,FALSE)</f>
        <v>5.7457378259117702</v>
      </c>
      <c r="AQ137" s="21">
        <f ca="1">M137*VLOOKUP(AQ$6,'Greenhouse Gas Costs Avoided'!$A$2:$I$32,9,FALSE)</f>
        <v>5.8255397401605462</v>
      </c>
      <c r="AR137" s="21">
        <f ca="1">N137*VLOOKUP(AR$6,'Greenhouse Gas Costs Avoided'!$A$2:$I$32,9,FALSE)</f>
        <v>5.9053416544093205</v>
      </c>
      <c r="AS137" s="21">
        <f ca="1">O137*VLOOKUP(AS$6,'Greenhouse Gas Costs Avoided'!$A$2:$I$32,9,FALSE)</f>
        <v>5.9851435686580947</v>
      </c>
      <c r="AT137" s="21">
        <f ca="1">P137*VLOOKUP(AT$6,'Greenhouse Gas Costs Avoided'!$A$2:$I$32,9,FALSE)</f>
        <v>6.0649454829068699</v>
      </c>
      <c r="AU137" s="21">
        <f ca="1">Q137*VLOOKUP(AU$6,'Greenhouse Gas Costs Avoided'!$A$2:$I$32,9,FALSE)</f>
        <v>6.1447473971556432</v>
      </c>
      <c r="AV137" s="21">
        <f ca="1">R137*VLOOKUP(AV$6,'Greenhouse Gas Costs Avoided'!$A$2:$I$32,9,FALSE)</f>
        <v>6.327084396109818</v>
      </c>
      <c r="AW137" s="21">
        <f ca="1">S137*VLOOKUP(AW$6,'Greenhouse Gas Costs Avoided'!$A$2:$I$32,9,FALSE)</f>
        <v>6.4576430704410743</v>
      </c>
      <c r="AX137" s="21">
        <f ca="1">T137*VLOOKUP(AX$6,'Greenhouse Gas Costs Avoided'!$A$2:$I$32,9,FALSE)</f>
        <v>6.5911251478821242</v>
      </c>
      <c r="AY137" s="21">
        <f ca="1">U137*VLOOKUP(AY$6,'Greenhouse Gas Costs Avoided'!$A$2:$I$32,9,FALSE)</f>
        <v>6.7268304055597685</v>
      </c>
      <c r="AZ137" s="21">
        <f ca="1">V137*VLOOKUP(AZ$6,'Greenhouse Gas Costs Avoided'!$A$2:$I$32,9,FALSE)</f>
        <v>6.8651292595600424</v>
      </c>
      <c r="BA137" s="21">
        <f ca="1">W137*VLOOKUP(BA$6,'Greenhouse Gas Costs Avoided'!$A$2:$I$32,9,FALSE)</f>
        <v>7.0050493173053994</v>
      </c>
      <c r="BB137" s="21">
        <f ca="1">X137*VLOOKUP(BB$6,'Greenhouse Gas Costs Avoided'!$A$2:$I$32,9,FALSE)</f>
        <v>7.1439746093722221</v>
      </c>
      <c r="BC137" s="21">
        <f ca="1">Y137*VLOOKUP(BC$6,'Greenhouse Gas Costs Avoided'!$A$2:$I$32,9,FALSE)</f>
        <v>7.2841581669004034</v>
      </c>
      <c r="BD137" s="21">
        <f ca="1">Z137*VLOOKUP(BD$6,'Greenhouse Gas Costs Avoided'!$A$2:$I$32,9,FALSE)</f>
        <v>7.426136894299721</v>
      </c>
      <c r="BE137" s="21">
        <f ca="1">AA137*VLOOKUP(BE$6,'Greenhouse Gas Costs Avoided'!$A$2:$I$32,9,FALSE)</f>
        <v>7.5706571930511553</v>
      </c>
      <c r="BF137" s="21">
        <f ca="1">AB137*VLOOKUP(BF$6,'Greenhouse Gas Costs Avoided'!$A$2:$I$32,9,FALSE)</f>
        <v>7.7180899770979394</v>
      </c>
      <c r="BG137" s="21">
        <f ca="1">AC137*VLOOKUP(BG$6,'Greenhouse Gas Costs Avoided'!$A$2:$I$32,9,FALSE)</f>
        <v>7.8747441218959366</v>
      </c>
      <c r="BH137" s="21">
        <f ca="1">AD137*VLOOKUP(BH$6,'Greenhouse Gas Costs Avoided'!$A$2:$I$32,9,FALSE)</f>
        <v>8.0340500621877027</v>
      </c>
      <c r="BI137" s="21">
        <f ca="1">AE137*VLOOKUP(BI$6,'Greenhouse Gas Costs Avoided'!$A$2:$I$32,9,FALSE)</f>
        <v>8.1957044736636782</v>
      </c>
      <c r="BJ137" s="21">
        <f ca="1">AF137*VLOOKUP(BJ$6,'Greenhouse Gas Costs Avoided'!$A$2:$I$32,9,FALSE)</f>
        <v>8.3598552322508848</v>
      </c>
      <c r="BK137" s="22">
        <f ca="1">AG137*VLOOKUP(BK$6,'Greenhouse Gas Costs Avoided'!$A$2:$I$32,9,FALSE)</f>
        <v>8.5820959249206545</v>
      </c>
    </row>
    <row r="138" spans="1:63" x14ac:dyDescent="0.35">
      <c r="A138" s="11">
        <v>132</v>
      </c>
      <c r="B138" s="12">
        <f t="shared" ca="1" si="4"/>
        <v>5</v>
      </c>
      <c r="C138" s="13">
        <f t="shared" ca="1" si="5"/>
        <v>2023</v>
      </c>
      <c r="E138" s="20">
        <f ca="1">IF(E$6&lt;$C138,0,VLOOKUP(E$6,'MonteCarlo Policy Paths'!$A$2:$I$31,'Monte Carlo_WA Complance Price'!$B138+1,FALSE))</f>
        <v>0</v>
      </c>
      <c r="F138" s="21">
        <f ca="1">IF(F$6&lt;$C138,0,VLOOKUP(F$6,'MonteCarlo Policy Paths'!$A$2:$I$31,'Monte Carlo_WA Complance Price'!$B138+1,FALSE))</f>
        <v>82.346532180449415</v>
      </c>
      <c r="G138" s="21">
        <f ca="1">IF(G$6&lt;$C138,0,VLOOKUP(G$6,'MonteCarlo Policy Paths'!$A$2:$I$31,'Monte Carlo_WA Complance Price'!$B138+1,FALSE))</f>
        <v>84.002844861871253</v>
      </c>
      <c r="H138" s="21">
        <f ca="1">IF(H$6&lt;$C138,0,VLOOKUP(H$6,'MonteCarlo Policy Paths'!$A$2:$I$31,'Monte Carlo_WA Complance Price'!$B138+1,FALSE))</f>
        <v>85.659157543293105</v>
      </c>
      <c r="I138" s="21">
        <f ca="1">IF(I$6&lt;$C138,0,VLOOKUP(I$6,'MonteCarlo Policy Paths'!$A$2:$I$31,'Monte Carlo_WA Complance Price'!$B138+1,FALSE))</f>
        <v>86.918851036576825</v>
      </c>
      <c r="J138" s="21">
        <f ca="1">IF(J$6&lt;$C138,0,VLOOKUP(J$6,'MonteCarlo Policy Paths'!$A$2:$I$31,'Monte Carlo_WA Complance Price'!$B138+1,FALSE))</f>
        <v>88.178544529860531</v>
      </c>
      <c r="K138" s="21">
        <f ca="1">IF(K$6&lt;$C138,0,VLOOKUP(K$6,'MonteCarlo Policy Paths'!$A$2:$I$31,'Monte Carlo_WA Complance Price'!$B138+1,FALSE))</f>
        <v>89.438238023144251</v>
      </c>
      <c r="L138" s="21">
        <f ca="1">IF(L$6&lt;$C138,0,VLOOKUP(L$6,'MonteCarlo Policy Paths'!$A$2:$I$31,'Monte Carlo_WA Complance Price'!$B138+1,FALSE))</f>
        <v>90.697931516427971</v>
      </c>
      <c r="M138" s="21">
        <f ca="1">IF(M$6&lt;$C138,0,VLOOKUP(M$6,'MonteCarlo Policy Paths'!$A$2:$I$31,'Monte Carlo_WA Complance Price'!$B138+1,FALSE))</f>
        <v>91.95762500971172</v>
      </c>
      <c r="N138" s="21">
        <f ca="1">IF(N$6&lt;$C138,0,VLOOKUP(N$6,'MonteCarlo Policy Paths'!$A$2:$I$31,'Monte Carlo_WA Complance Price'!$B138+1,FALSE))</f>
        <v>93.21731850299544</v>
      </c>
      <c r="O138" s="21">
        <f ca="1">IF(O$6&lt;$C138,0,VLOOKUP(O$6,'MonteCarlo Policy Paths'!$A$2:$I$31,'Monte Carlo_WA Complance Price'!$B138+1,FALSE))</f>
        <v>94.47701199627916</v>
      </c>
      <c r="P138" s="21">
        <f ca="1">IF(P$6&lt;$C138,0,VLOOKUP(P$6,'MonteCarlo Policy Paths'!$A$2:$I$31,'Monte Carlo_WA Complance Price'!$B138+1,FALSE))</f>
        <v>95.73670548956288</v>
      </c>
      <c r="Q138" s="21">
        <f ca="1">IF(Q$6&lt;$C138,0,VLOOKUP(Q$6,'MonteCarlo Policy Paths'!$A$2:$I$31,'Monte Carlo_WA Complance Price'!$B138+1,FALSE))</f>
        <v>96.996398982846586</v>
      </c>
      <c r="R138" s="21">
        <f ca="1">IF(R$6&lt;$C138,0,VLOOKUP(R$6,'MonteCarlo Policy Paths'!$A$2:$I$31,'Monte Carlo_WA Complance Price'!$B138+1,FALSE))</f>
        <v>99.874634841342697</v>
      </c>
      <c r="S138" s="21">
        <f ca="1">IF(S$6&lt;$C138,0,VLOOKUP(S$6,'MonteCarlo Policy Paths'!$A$2:$I$31,'Monte Carlo_WA Complance Price'!$B138+1,FALSE))</f>
        <v>101.93553668931256</v>
      </c>
      <c r="T138" s="21">
        <f ca="1">IF(T$6&lt;$C138,0,VLOOKUP(T$6,'MonteCarlo Policy Paths'!$A$2:$I$31,'Monte Carlo_WA Complance Price'!$B138+1,FALSE))</f>
        <v>104.04258519817796</v>
      </c>
      <c r="U138" s="21">
        <f ca="1">IF(U$6&lt;$C138,0,VLOOKUP(U$6,'MonteCarlo Policy Paths'!$A$2:$I$31,'Monte Carlo_WA Complance Price'!$B138+1,FALSE))</f>
        <v>106.18472717196582</v>
      </c>
      <c r="V138" s="21">
        <f ca="1">IF(V$6&lt;$C138,0,VLOOKUP(V$6,'MonteCarlo Policy Paths'!$A$2:$I$31,'Monte Carlo_WA Complance Price'!$B138+1,FALSE))</f>
        <v>108.36780972271322</v>
      </c>
      <c r="W138" s="21">
        <f ca="1">IF(W$6&lt;$C138,0,VLOOKUP(W$6,'MonteCarlo Policy Paths'!$A$2:$I$31,'Monte Carlo_WA Complance Price'!$B138+1,FALSE))</f>
        <v>110.57648338650839</v>
      </c>
      <c r="X138" s="21">
        <f ca="1">IF(X$6&lt;$C138,0,VLOOKUP(X$6,'MonteCarlo Policy Paths'!$A$2:$I$31,'Monte Carlo_WA Complance Price'!$B138+1,FALSE))</f>
        <v>112.7694544213079</v>
      </c>
      <c r="Y138" s="21">
        <f ca="1">IF(Y$6&lt;$C138,0,VLOOKUP(Y$6,'MonteCarlo Policy Paths'!$A$2:$I$31,'Monte Carlo_WA Complance Price'!$B138+1,FALSE))</f>
        <v>114.98228749612761</v>
      </c>
      <c r="Z138" s="21">
        <f ca="1">IF(Z$6&lt;$C138,0,VLOOKUP(Z$6,'MonteCarlo Policy Paths'!$A$2:$I$31,'Monte Carlo_WA Complance Price'!$B138+1,FALSE))</f>
        <v>117.22345778349788</v>
      </c>
      <c r="AA138" s="21">
        <f ca="1">IF(AA$6&lt;$C138,0,VLOOKUP(AA$6,'MonteCarlo Policy Paths'!$A$2:$I$31,'Monte Carlo_WA Complance Price'!$B138+1,FALSE))</f>
        <v>119.50474742044912</v>
      </c>
      <c r="AB138" s="21">
        <f ca="1">IF(AB$6&lt;$C138,0,VLOOKUP(AB$6,'MonteCarlo Policy Paths'!$A$2:$I$31,'Monte Carlo_WA Complance Price'!$B138+1,FALSE))</f>
        <v>121.83201137782079</v>
      </c>
      <c r="AC138" s="21">
        <f ca="1">IF(AC$6&lt;$C138,0,VLOOKUP(AC$6,'MonteCarlo Policy Paths'!$A$2:$I$31,'Monte Carlo_WA Complance Price'!$B138+1,FALSE))</f>
        <v>124.30483685770574</v>
      </c>
      <c r="AD138" s="21">
        <f ca="1">IF(AD$6&lt;$C138,0,VLOOKUP(AD$6,'MonteCarlo Policy Paths'!$A$2:$I$31,'Monte Carlo_WA Complance Price'!$B138+1,FALSE))</f>
        <v>126.81952160325447</v>
      </c>
      <c r="AE138" s="21">
        <f ca="1">IF(AE$6&lt;$C138,0,VLOOKUP(AE$6,'MonteCarlo Policy Paths'!$A$2:$I$31,'Monte Carlo_WA Complance Price'!$B138+1,FALSE))</f>
        <v>129.37127756316897</v>
      </c>
      <c r="AF138" s="21">
        <f ca="1">IF(AF$6&lt;$C138,0,VLOOKUP(AF$6,'MonteCarlo Policy Paths'!$A$2:$I$31,'Monte Carlo_WA Complance Price'!$B138+1,FALSE))</f>
        <v>131.96243899653103</v>
      </c>
      <c r="AG138" s="22">
        <f ca="1">IF(AG$6&lt;$C138,0,VLOOKUP(AG$6,'MonteCarlo Policy Paths'!$A$2:$I$31,'Monte Carlo_WA Complance Price'!$B138+1,FALSE))</f>
        <v>135.47056479945655</v>
      </c>
      <c r="AI138" s="20">
        <f ca="1">E138*VLOOKUP(AI$6,'Greenhouse Gas Costs Avoided'!$A$2:$I$32,9,FALSE)</f>
        <v>0</v>
      </c>
      <c r="AJ138" s="21">
        <f ca="1">F138*VLOOKUP(AJ$6,'Greenhouse Gas Costs Avoided'!$A$2:$I$32,9,FALSE)</f>
        <v>5.2166744805659615</v>
      </c>
      <c r="AK138" s="21">
        <f ca="1">G138*VLOOKUP(AK$6,'Greenhouse Gas Costs Avoided'!$A$2:$I$32,9,FALSE)</f>
        <v>5.3216023247413169</v>
      </c>
      <c r="AL138" s="21">
        <f ca="1">H138*VLOOKUP(AL$6,'Greenhouse Gas Costs Avoided'!$A$2:$I$32,9,FALSE)</f>
        <v>5.4265301689166732</v>
      </c>
      <c r="AM138" s="21">
        <f ca="1">I138*VLOOKUP(AM$6,'Greenhouse Gas Costs Avoided'!$A$2:$I$32,9,FALSE)</f>
        <v>5.5063320831654474</v>
      </c>
      <c r="AN138" s="21">
        <f ca="1">J138*VLOOKUP(AN$6,'Greenhouse Gas Costs Avoided'!$A$2:$I$32,9,FALSE)</f>
        <v>5.5861339974142208</v>
      </c>
      <c r="AO138" s="21">
        <f ca="1">K138*VLOOKUP(AO$6,'Greenhouse Gas Costs Avoided'!$A$2:$I$32,9,FALSE)</f>
        <v>5.665935911662995</v>
      </c>
      <c r="AP138" s="21">
        <f ca="1">L138*VLOOKUP(AP$6,'Greenhouse Gas Costs Avoided'!$A$2:$I$32,9,FALSE)</f>
        <v>5.7457378259117702</v>
      </c>
      <c r="AQ138" s="21">
        <f ca="1">M138*VLOOKUP(AQ$6,'Greenhouse Gas Costs Avoided'!$A$2:$I$32,9,FALSE)</f>
        <v>5.8255397401605462</v>
      </c>
      <c r="AR138" s="21">
        <f ca="1">N138*VLOOKUP(AR$6,'Greenhouse Gas Costs Avoided'!$A$2:$I$32,9,FALSE)</f>
        <v>5.9053416544093205</v>
      </c>
      <c r="AS138" s="21">
        <f ca="1">O138*VLOOKUP(AS$6,'Greenhouse Gas Costs Avoided'!$A$2:$I$32,9,FALSE)</f>
        <v>5.9851435686580947</v>
      </c>
      <c r="AT138" s="21">
        <f ca="1">P138*VLOOKUP(AT$6,'Greenhouse Gas Costs Avoided'!$A$2:$I$32,9,FALSE)</f>
        <v>6.0649454829068699</v>
      </c>
      <c r="AU138" s="21">
        <f ca="1">Q138*VLOOKUP(AU$6,'Greenhouse Gas Costs Avoided'!$A$2:$I$32,9,FALSE)</f>
        <v>6.1447473971556432</v>
      </c>
      <c r="AV138" s="21">
        <f ca="1">R138*VLOOKUP(AV$6,'Greenhouse Gas Costs Avoided'!$A$2:$I$32,9,FALSE)</f>
        <v>6.327084396109818</v>
      </c>
      <c r="AW138" s="21">
        <f ca="1">S138*VLOOKUP(AW$6,'Greenhouse Gas Costs Avoided'!$A$2:$I$32,9,FALSE)</f>
        <v>6.4576430704410743</v>
      </c>
      <c r="AX138" s="21">
        <f ca="1">T138*VLOOKUP(AX$6,'Greenhouse Gas Costs Avoided'!$A$2:$I$32,9,FALSE)</f>
        <v>6.5911251478821242</v>
      </c>
      <c r="AY138" s="21">
        <f ca="1">U138*VLOOKUP(AY$6,'Greenhouse Gas Costs Avoided'!$A$2:$I$32,9,FALSE)</f>
        <v>6.7268304055597685</v>
      </c>
      <c r="AZ138" s="21">
        <f ca="1">V138*VLOOKUP(AZ$6,'Greenhouse Gas Costs Avoided'!$A$2:$I$32,9,FALSE)</f>
        <v>6.8651292595600424</v>
      </c>
      <c r="BA138" s="21">
        <f ca="1">W138*VLOOKUP(BA$6,'Greenhouse Gas Costs Avoided'!$A$2:$I$32,9,FALSE)</f>
        <v>7.0050493173053994</v>
      </c>
      <c r="BB138" s="21">
        <f ca="1">X138*VLOOKUP(BB$6,'Greenhouse Gas Costs Avoided'!$A$2:$I$32,9,FALSE)</f>
        <v>7.1439746093722221</v>
      </c>
      <c r="BC138" s="21">
        <f ca="1">Y138*VLOOKUP(BC$6,'Greenhouse Gas Costs Avoided'!$A$2:$I$32,9,FALSE)</f>
        <v>7.2841581669004034</v>
      </c>
      <c r="BD138" s="21">
        <f ca="1">Z138*VLOOKUP(BD$6,'Greenhouse Gas Costs Avoided'!$A$2:$I$32,9,FALSE)</f>
        <v>7.426136894299721</v>
      </c>
      <c r="BE138" s="21">
        <f ca="1">AA138*VLOOKUP(BE$6,'Greenhouse Gas Costs Avoided'!$A$2:$I$32,9,FALSE)</f>
        <v>7.5706571930511553</v>
      </c>
      <c r="BF138" s="21">
        <f ca="1">AB138*VLOOKUP(BF$6,'Greenhouse Gas Costs Avoided'!$A$2:$I$32,9,FALSE)</f>
        <v>7.7180899770979394</v>
      </c>
      <c r="BG138" s="21">
        <f ca="1">AC138*VLOOKUP(BG$6,'Greenhouse Gas Costs Avoided'!$A$2:$I$32,9,FALSE)</f>
        <v>7.8747441218959366</v>
      </c>
      <c r="BH138" s="21">
        <f ca="1">AD138*VLOOKUP(BH$6,'Greenhouse Gas Costs Avoided'!$A$2:$I$32,9,FALSE)</f>
        <v>8.0340500621877027</v>
      </c>
      <c r="BI138" s="21">
        <f ca="1">AE138*VLOOKUP(BI$6,'Greenhouse Gas Costs Avoided'!$A$2:$I$32,9,FALSE)</f>
        <v>8.1957044736636782</v>
      </c>
      <c r="BJ138" s="21">
        <f ca="1">AF138*VLOOKUP(BJ$6,'Greenhouse Gas Costs Avoided'!$A$2:$I$32,9,FALSE)</f>
        <v>8.3598552322508848</v>
      </c>
      <c r="BK138" s="22">
        <f ca="1">AG138*VLOOKUP(BK$6,'Greenhouse Gas Costs Avoided'!$A$2:$I$32,9,FALSE)</f>
        <v>8.5820959249206545</v>
      </c>
    </row>
    <row r="139" spans="1:63" x14ac:dyDescent="0.35">
      <c r="A139" s="11">
        <v>133</v>
      </c>
      <c r="B139" s="12">
        <f t="shared" ca="1" si="4"/>
        <v>4</v>
      </c>
      <c r="C139" s="13">
        <f t="shared" ca="1" si="5"/>
        <v>2023</v>
      </c>
      <c r="E139" s="20">
        <f ca="1">IF(E$6&lt;$C139,0,VLOOKUP(E$6,'MonteCarlo Policy Paths'!$A$2:$I$31,'Monte Carlo_WA Complance Price'!$B139+1,FALSE))</f>
        <v>0</v>
      </c>
      <c r="F139" s="21">
        <f ca="1">IF(F$6&lt;$C139,0,VLOOKUP(F$6,'MonteCarlo Policy Paths'!$A$2:$I$31,'Monte Carlo_WA Complance Price'!$B139+1,FALSE))</f>
        <v>82.346532180449415</v>
      </c>
      <c r="G139" s="21">
        <f ca="1">IF(G$6&lt;$C139,0,VLOOKUP(G$6,'MonteCarlo Policy Paths'!$A$2:$I$31,'Monte Carlo_WA Complance Price'!$B139+1,FALSE))</f>
        <v>84.002844861871253</v>
      </c>
      <c r="H139" s="21">
        <f ca="1">IF(H$6&lt;$C139,0,VLOOKUP(H$6,'MonteCarlo Policy Paths'!$A$2:$I$31,'Monte Carlo_WA Complance Price'!$B139+1,FALSE))</f>
        <v>85.659157543293105</v>
      </c>
      <c r="I139" s="21">
        <f ca="1">IF(I$6&lt;$C139,0,VLOOKUP(I$6,'MonteCarlo Policy Paths'!$A$2:$I$31,'Monte Carlo_WA Complance Price'!$B139+1,FALSE))</f>
        <v>86.918851036576825</v>
      </c>
      <c r="J139" s="21">
        <f ca="1">IF(J$6&lt;$C139,0,VLOOKUP(J$6,'MonteCarlo Policy Paths'!$A$2:$I$31,'Monte Carlo_WA Complance Price'!$B139+1,FALSE))</f>
        <v>88.178544529860531</v>
      </c>
      <c r="K139" s="21">
        <f ca="1">IF(K$6&lt;$C139,0,VLOOKUP(K$6,'MonteCarlo Policy Paths'!$A$2:$I$31,'Monte Carlo_WA Complance Price'!$B139+1,FALSE))</f>
        <v>89.438238023144251</v>
      </c>
      <c r="L139" s="21">
        <f ca="1">IF(L$6&lt;$C139,0,VLOOKUP(L$6,'MonteCarlo Policy Paths'!$A$2:$I$31,'Monte Carlo_WA Complance Price'!$B139+1,FALSE))</f>
        <v>90.697931516427971</v>
      </c>
      <c r="M139" s="21">
        <f ca="1">IF(M$6&lt;$C139,0,VLOOKUP(M$6,'MonteCarlo Policy Paths'!$A$2:$I$31,'Monte Carlo_WA Complance Price'!$B139+1,FALSE))</f>
        <v>91.95762500971172</v>
      </c>
      <c r="N139" s="21">
        <f ca="1">IF(N$6&lt;$C139,0,VLOOKUP(N$6,'MonteCarlo Policy Paths'!$A$2:$I$31,'Monte Carlo_WA Complance Price'!$B139+1,FALSE))</f>
        <v>93.21731850299544</v>
      </c>
      <c r="O139" s="21">
        <f ca="1">IF(O$6&lt;$C139,0,VLOOKUP(O$6,'MonteCarlo Policy Paths'!$A$2:$I$31,'Monte Carlo_WA Complance Price'!$B139+1,FALSE))</f>
        <v>94.47701199627916</v>
      </c>
      <c r="P139" s="21">
        <f ca="1">IF(P$6&lt;$C139,0,VLOOKUP(P$6,'MonteCarlo Policy Paths'!$A$2:$I$31,'Monte Carlo_WA Complance Price'!$B139+1,FALSE))</f>
        <v>95.73670548956288</v>
      </c>
      <c r="Q139" s="21">
        <f ca="1">IF(Q$6&lt;$C139,0,VLOOKUP(Q$6,'MonteCarlo Policy Paths'!$A$2:$I$31,'Monte Carlo_WA Complance Price'!$B139+1,FALSE))</f>
        <v>96.996398982846586</v>
      </c>
      <c r="R139" s="21">
        <f ca="1">IF(R$6&lt;$C139,0,VLOOKUP(R$6,'MonteCarlo Policy Paths'!$A$2:$I$31,'Monte Carlo_WA Complance Price'!$B139+1,FALSE))</f>
        <v>98.25609247613032</v>
      </c>
      <c r="S139" s="21">
        <f ca="1">IF(S$6&lt;$C139,0,VLOOKUP(S$6,'MonteCarlo Policy Paths'!$A$2:$I$31,'Monte Carlo_WA Complance Price'!$B139+1,FALSE))</f>
        <v>99.65157958594628</v>
      </c>
      <c r="T139" s="21">
        <f ca="1">IF(T$6&lt;$C139,0,VLOOKUP(T$6,'MonteCarlo Policy Paths'!$A$2:$I$31,'Monte Carlo_WA Complance Price'!$B139+1,FALSE))</f>
        <v>101.04706669576224</v>
      </c>
      <c r="U139" s="21">
        <f ca="1">IF(U$6&lt;$C139,0,VLOOKUP(U$6,'MonteCarlo Policy Paths'!$A$2:$I$31,'Monte Carlo_WA Complance Price'!$B139+1,FALSE))</f>
        <v>102.4425538055782</v>
      </c>
      <c r="V139" s="21">
        <f ca="1">IF(V$6&lt;$C139,0,VLOOKUP(V$6,'MonteCarlo Policy Paths'!$A$2:$I$31,'Monte Carlo_WA Complance Price'!$B139+1,FALSE))</f>
        <v>103.83804091539416</v>
      </c>
      <c r="W139" s="21">
        <f ca="1">IF(W$6&lt;$C139,0,VLOOKUP(W$6,'MonteCarlo Policy Paths'!$A$2:$I$31,'Monte Carlo_WA Complance Price'!$B139+1,FALSE))</f>
        <v>105.23352802521011</v>
      </c>
      <c r="X139" s="21">
        <f ca="1">IF(X$6&lt;$C139,0,VLOOKUP(X$6,'MonteCarlo Policy Paths'!$A$2:$I$31,'Monte Carlo_WA Complance Price'!$B139+1,FALSE))</f>
        <v>106.47156953138905</v>
      </c>
      <c r="Y139" s="21">
        <f ca="1">IF(Y$6&lt;$C139,0,VLOOKUP(Y$6,'MonteCarlo Policy Paths'!$A$2:$I$31,'Monte Carlo_WA Complance Price'!$B139+1,FALSE))</f>
        <v>107.709611037568</v>
      </c>
      <c r="Z139" s="21">
        <f ca="1">IF(Z$6&lt;$C139,0,VLOOKUP(Z$6,'MonteCarlo Policy Paths'!$A$2:$I$31,'Monte Carlo_WA Complance Price'!$B139+1,FALSE))</f>
        <v>108.94765254374694</v>
      </c>
      <c r="AA139" s="21">
        <f ca="1">IF(AA$6&lt;$C139,0,VLOOKUP(AA$6,'MonteCarlo Policy Paths'!$A$2:$I$31,'Monte Carlo_WA Complance Price'!$B139+1,FALSE))</f>
        <v>110.18569404992589</v>
      </c>
      <c r="AB139" s="21">
        <f ca="1">IF(AB$6&lt;$C139,0,VLOOKUP(AB$6,'MonteCarlo Policy Paths'!$A$2:$I$31,'Monte Carlo_WA Complance Price'!$B139+1,FALSE))</f>
        <v>111.42373555610482</v>
      </c>
      <c r="AC139" s="21">
        <f ca="1">IF(AC$6&lt;$C139,0,VLOOKUP(AC$6,'MonteCarlo Policy Paths'!$A$2:$I$31,'Monte Carlo_WA Complance Price'!$B139+1,FALSE))</f>
        <v>112.86811731331359</v>
      </c>
      <c r="AD139" s="21">
        <f ca="1">IF(AD$6&lt;$C139,0,VLOOKUP(AD$6,'MonteCarlo Policy Paths'!$A$2:$I$31,'Monte Carlo_WA Complance Price'!$B139+1,FALSE))</f>
        <v>114.31249907052236</v>
      </c>
      <c r="AE139" s="21">
        <f ca="1">IF(AE$6&lt;$C139,0,VLOOKUP(AE$6,'MonteCarlo Policy Paths'!$A$2:$I$31,'Monte Carlo_WA Complance Price'!$B139+1,FALSE))</f>
        <v>115.75688082773114</v>
      </c>
      <c r="AF139" s="21">
        <f ca="1">IF(AF$6&lt;$C139,0,VLOOKUP(AF$6,'MonteCarlo Policy Paths'!$A$2:$I$31,'Monte Carlo_WA Complance Price'!$B139+1,FALSE))</f>
        <v>117.20126258493991</v>
      </c>
      <c r="AG139" s="22">
        <f ca="1">IF(AG$6&lt;$C139,0,VLOOKUP(AG$6,'MonteCarlo Policy Paths'!$A$2:$I$31,'Monte Carlo_WA Complance Price'!$B139+1,FALSE))</f>
        <v>119.5319620819439</v>
      </c>
      <c r="AI139" s="20">
        <f ca="1">E139*VLOOKUP(AI$6,'Greenhouse Gas Costs Avoided'!$A$2:$I$32,9,FALSE)</f>
        <v>0</v>
      </c>
      <c r="AJ139" s="21">
        <f ca="1">F139*VLOOKUP(AJ$6,'Greenhouse Gas Costs Avoided'!$A$2:$I$32,9,FALSE)</f>
        <v>5.2166744805659615</v>
      </c>
      <c r="AK139" s="21">
        <f ca="1">G139*VLOOKUP(AK$6,'Greenhouse Gas Costs Avoided'!$A$2:$I$32,9,FALSE)</f>
        <v>5.3216023247413169</v>
      </c>
      <c r="AL139" s="21">
        <f ca="1">H139*VLOOKUP(AL$6,'Greenhouse Gas Costs Avoided'!$A$2:$I$32,9,FALSE)</f>
        <v>5.4265301689166732</v>
      </c>
      <c r="AM139" s="21">
        <f ca="1">I139*VLOOKUP(AM$6,'Greenhouse Gas Costs Avoided'!$A$2:$I$32,9,FALSE)</f>
        <v>5.5063320831654474</v>
      </c>
      <c r="AN139" s="21">
        <f ca="1">J139*VLOOKUP(AN$6,'Greenhouse Gas Costs Avoided'!$A$2:$I$32,9,FALSE)</f>
        <v>5.5861339974142208</v>
      </c>
      <c r="AO139" s="21">
        <f ca="1">K139*VLOOKUP(AO$6,'Greenhouse Gas Costs Avoided'!$A$2:$I$32,9,FALSE)</f>
        <v>5.665935911662995</v>
      </c>
      <c r="AP139" s="21">
        <f ca="1">L139*VLOOKUP(AP$6,'Greenhouse Gas Costs Avoided'!$A$2:$I$32,9,FALSE)</f>
        <v>5.7457378259117702</v>
      </c>
      <c r="AQ139" s="21">
        <f ca="1">M139*VLOOKUP(AQ$6,'Greenhouse Gas Costs Avoided'!$A$2:$I$32,9,FALSE)</f>
        <v>5.8255397401605462</v>
      </c>
      <c r="AR139" s="21">
        <f ca="1">N139*VLOOKUP(AR$6,'Greenhouse Gas Costs Avoided'!$A$2:$I$32,9,FALSE)</f>
        <v>5.9053416544093205</v>
      </c>
      <c r="AS139" s="21">
        <f ca="1">O139*VLOOKUP(AS$6,'Greenhouse Gas Costs Avoided'!$A$2:$I$32,9,FALSE)</f>
        <v>5.9851435686580947</v>
      </c>
      <c r="AT139" s="21">
        <f ca="1">P139*VLOOKUP(AT$6,'Greenhouse Gas Costs Avoided'!$A$2:$I$32,9,FALSE)</f>
        <v>6.0649454829068699</v>
      </c>
      <c r="AU139" s="21">
        <f ca="1">Q139*VLOOKUP(AU$6,'Greenhouse Gas Costs Avoided'!$A$2:$I$32,9,FALSE)</f>
        <v>6.1447473971556432</v>
      </c>
      <c r="AV139" s="21">
        <f ca="1">R139*VLOOKUP(AV$6,'Greenhouse Gas Costs Avoided'!$A$2:$I$32,9,FALSE)</f>
        <v>6.2245493114044184</v>
      </c>
      <c r="AW139" s="21">
        <f ca="1">S139*VLOOKUP(AW$6,'Greenhouse Gas Costs Avoided'!$A$2:$I$32,9,FALSE)</f>
        <v>6.312953786990386</v>
      </c>
      <c r="AX139" s="21">
        <f ca="1">T139*VLOOKUP(AX$6,'Greenhouse Gas Costs Avoided'!$A$2:$I$32,9,FALSE)</f>
        <v>6.4013582625763545</v>
      </c>
      <c r="AY139" s="21">
        <f ca="1">U139*VLOOKUP(AY$6,'Greenhouse Gas Costs Avoided'!$A$2:$I$32,9,FALSE)</f>
        <v>6.4897627381623222</v>
      </c>
      <c r="AZ139" s="21">
        <f ca="1">V139*VLOOKUP(AZ$6,'Greenhouse Gas Costs Avoided'!$A$2:$I$32,9,FALSE)</f>
        <v>6.5781672137482907</v>
      </c>
      <c r="BA139" s="21">
        <f ca="1">W139*VLOOKUP(BA$6,'Greenhouse Gas Costs Avoided'!$A$2:$I$32,9,FALSE)</f>
        <v>6.6665716893342575</v>
      </c>
      <c r="BB139" s="21">
        <f ca="1">X139*VLOOKUP(BB$6,'Greenhouse Gas Costs Avoided'!$A$2:$I$32,9,FALSE)</f>
        <v>6.7450019445028957</v>
      </c>
      <c r="BC139" s="21">
        <f ca="1">Y139*VLOOKUP(BC$6,'Greenhouse Gas Costs Avoided'!$A$2:$I$32,9,FALSE)</f>
        <v>6.8234321996715348</v>
      </c>
      <c r="BD139" s="21">
        <f ca="1">Z139*VLOOKUP(BD$6,'Greenhouse Gas Costs Avoided'!$A$2:$I$32,9,FALSE)</f>
        <v>6.901862454840173</v>
      </c>
      <c r="BE139" s="21">
        <f ca="1">AA139*VLOOKUP(BE$6,'Greenhouse Gas Costs Avoided'!$A$2:$I$32,9,FALSE)</f>
        <v>6.9802927100088112</v>
      </c>
      <c r="BF139" s="21">
        <f ca="1">AB139*VLOOKUP(BF$6,'Greenhouse Gas Costs Avoided'!$A$2:$I$32,9,FALSE)</f>
        <v>7.0587229651774486</v>
      </c>
      <c r="BG139" s="21">
        <f ca="1">AC139*VLOOKUP(BG$6,'Greenhouse Gas Costs Avoided'!$A$2:$I$32,9,FALSE)</f>
        <v>7.1502249295408609</v>
      </c>
      <c r="BH139" s="21">
        <f ca="1">AD139*VLOOKUP(BH$6,'Greenhouse Gas Costs Avoided'!$A$2:$I$32,9,FALSE)</f>
        <v>7.2417268939042723</v>
      </c>
      <c r="BI139" s="21">
        <f ca="1">AE139*VLOOKUP(BI$6,'Greenhouse Gas Costs Avoided'!$A$2:$I$32,9,FALSE)</f>
        <v>7.3332288582676846</v>
      </c>
      <c r="BJ139" s="21">
        <f ca="1">AF139*VLOOKUP(BJ$6,'Greenhouse Gas Costs Avoided'!$A$2:$I$32,9,FALSE)</f>
        <v>7.424730822631096</v>
      </c>
      <c r="BK139" s="22">
        <f ca="1">AG139*VLOOKUP(BK$6,'Greenhouse Gas Costs Avoided'!$A$2:$I$32,9,FALSE)</f>
        <v>7.5723812490175435</v>
      </c>
    </row>
    <row r="140" spans="1:63" x14ac:dyDescent="0.35">
      <c r="A140" s="11">
        <v>134</v>
      </c>
      <c r="B140" s="12">
        <f t="shared" ca="1" si="4"/>
        <v>5</v>
      </c>
      <c r="C140" s="13">
        <f t="shared" ca="1" si="5"/>
        <v>2023</v>
      </c>
      <c r="E140" s="20">
        <f ca="1">IF(E$6&lt;$C140,0,VLOOKUP(E$6,'MonteCarlo Policy Paths'!$A$2:$I$31,'Monte Carlo_WA Complance Price'!$B140+1,FALSE))</f>
        <v>0</v>
      </c>
      <c r="F140" s="21">
        <f ca="1">IF(F$6&lt;$C140,0,VLOOKUP(F$6,'MonteCarlo Policy Paths'!$A$2:$I$31,'Monte Carlo_WA Complance Price'!$B140+1,FALSE))</f>
        <v>82.346532180449415</v>
      </c>
      <c r="G140" s="21">
        <f ca="1">IF(G$6&lt;$C140,0,VLOOKUP(G$6,'MonteCarlo Policy Paths'!$A$2:$I$31,'Monte Carlo_WA Complance Price'!$B140+1,FALSE))</f>
        <v>84.002844861871253</v>
      </c>
      <c r="H140" s="21">
        <f ca="1">IF(H$6&lt;$C140,0,VLOOKUP(H$6,'MonteCarlo Policy Paths'!$A$2:$I$31,'Monte Carlo_WA Complance Price'!$B140+1,FALSE))</f>
        <v>85.659157543293105</v>
      </c>
      <c r="I140" s="21">
        <f ca="1">IF(I$6&lt;$C140,0,VLOOKUP(I$6,'MonteCarlo Policy Paths'!$A$2:$I$31,'Monte Carlo_WA Complance Price'!$B140+1,FALSE))</f>
        <v>86.918851036576825</v>
      </c>
      <c r="J140" s="21">
        <f ca="1">IF(J$6&lt;$C140,0,VLOOKUP(J$6,'MonteCarlo Policy Paths'!$A$2:$I$31,'Monte Carlo_WA Complance Price'!$B140+1,FALSE))</f>
        <v>88.178544529860531</v>
      </c>
      <c r="K140" s="21">
        <f ca="1">IF(K$6&lt;$C140,0,VLOOKUP(K$6,'MonteCarlo Policy Paths'!$A$2:$I$31,'Monte Carlo_WA Complance Price'!$B140+1,FALSE))</f>
        <v>89.438238023144251</v>
      </c>
      <c r="L140" s="21">
        <f ca="1">IF(L$6&lt;$C140,0,VLOOKUP(L$6,'MonteCarlo Policy Paths'!$A$2:$I$31,'Monte Carlo_WA Complance Price'!$B140+1,FALSE))</f>
        <v>90.697931516427971</v>
      </c>
      <c r="M140" s="21">
        <f ca="1">IF(M$6&lt;$C140,0,VLOOKUP(M$6,'MonteCarlo Policy Paths'!$A$2:$I$31,'Monte Carlo_WA Complance Price'!$B140+1,FALSE))</f>
        <v>91.95762500971172</v>
      </c>
      <c r="N140" s="21">
        <f ca="1">IF(N$6&lt;$C140,0,VLOOKUP(N$6,'MonteCarlo Policy Paths'!$A$2:$I$31,'Monte Carlo_WA Complance Price'!$B140+1,FALSE))</f>
        <v>93.21731850299544</v>
      </c>
      <c r="O140" s="21">
        <f ca="1">IF(O$6&lt;$C140,0,VLOOKUP(O$6,'MonteCarlo Policy Paths'!$A$2:$I$31,'Monte Carlo_WA Complance Price'!$B140+1,FALSE))</f>
        <v>94.47701199627916</v>
      </c>
      <c r="P140" s="21">
        <f ca="1">IF(P$6&lt;$C140,0,VLOOKUP(P$6,'MonteCarlo Policy Paths'!$A$2:$I$31,'Monte Carlo_WA Complance Price'!$B140+1,FALSE))</f>
        <v>95.73670548956288</v>
      </c>
      <c r="Q140" s="21">
        <f ca="1">IF(Q$6&lt;$C140,0,VLOOKUP(Q$6,'MonteCarlo Policy Paths'!$A$2:$I$31,'Monte Carlo_WA Complance Price'!$B140+1,FALSE))</f>
        <v>96.996398982846586</v>
      </c>
      <c r="R140" s="21">
        <f ca="1">IF(R$6&lt;$C140,0,VLOOKUP(R$6,'MonteCarlo Policy Paths'!$A$2:$I$31,'Monte Carlo_WA Complance Price'!$B140+1,FALSE))</f>
        <v>99.874634841342697</v>
      </c>
      <c r="S140" s="21">
        <f ca="1">IF(S$6&lt;$C140,0,VLOOKUP(S$6,'MonteCarlo Policy Paths'!$A$2:$I$31,'Monte Carlo_WA Complance Price'!$B140+1,FALSE))</f>
        <v>101.93553668931256</v>
      </c>
      <c r="T140" s="21">
        <f ca="1">IF(T$6&lt;$C140,0,VLOOKUP(T$6,'MonteCarlo Policy Paths'!$A$2:$I$31,'Monte Carlo_WA Complance Price'!$B140+1,FALSE))</f>
        <v>104.04258519817796</v>
      </c>
      <c r="U140" s="21">
        <f ca="1">IF(U$6&lt;$C140,0,VLOOKUP(U$6,'MonteCarlo Policy Paths'!$A$2:$I$31,'Monte Carlo_WA Complance Price'!$B140+1,FALSE))</f>
        <v>106.18472717196582</v>
      </c>
      <c r="V140" s="21">
        <f ca="1">IF(V$6&lt;$C140,0,VLOOKUP(V$6,'MonteCarlo Policy Paths'!$A$2:$I$31,'Monte Carlo_WA Complance Price'!$B140+1,FALSE))</f>
        <v>108.36780972271322</v>
      </c>
      <c r="W140" s="21">
        <f ca="1">IF(W$6&lt;$C140,0,VLOOKUP(W$6,'MonteCarlo Policy Paths'!$A$2:$I$31,'Monte Carlo_WA Complance Price'!$B140+1,FALSE))</f>
        <v>110.57648338650839</v>
      </c>
      <c r="X140" s="21">
        <f ca="1">IF(X$6&lt;$C140,0,VLOOKUP(X$6,'MonteCarlo Policy Paths'!$A$2:$I$31,'Monte Carlo_WA Complance Price'!$B140+1,FALSE))</f>
        <v>112.7694544213079</v>
      </c>
      <c r="Y140" s="21">
        <f ca="1">IF(Y$6&lt;$C140,0,VLOOKUP(Y$6,'MonteCarlo Policy Paths'!$A$2:$I$31,'Monte Carlo_WA Complance Price'!$B140+1,FALSE))</f>
        <v>114.98228749612761</v>
      </c>
      <c r="Z140" s="21">
        <f ca="1">IF(Z$6&lt;$C140,0,VLOOKUP(Z$6,'MonteCarlo Policy Paths'!$A$2:$I$31,'Monte Carlo_WA Complance Price'!$B140+1,FALSE))</f>
        <v>117.22345778349788</v>
      </c>
      <c r="AA140" s="21">
        <f ca="1">IF(AA$6&lt;$C140,0,VLOOKUP(AA$6,'MonteCarlo Policy Paths'!$A$2:$I$31,'Monte Carlo_WA Complance Price'!$B140+1,FALSE))</f>
        <v>119.50474742044912</v>
      </c>
      <c r="AB140" s="21">
        <f ca="1">IF(AB$6&lt;$C140,0,VLOOKUP(AB$6,'MonteCarlo Policy Paths'!$A$2:$I$31,'Monte Carlo_WA Complance Price'!$B140+1,FALSE))</f>
        <v>121.83201137782079</v>
      </c>
      <c r="AC140" s="21">
        <f ca="1">IF(AC$6&lt;$C140,0,VLOOKUP(AC$6,'MonteCarlo Policy Paths'!$A$2:$I$31,'Monte Carlo_WA Complance Price'!$B140+1,FALSE))</f>
        <v>124.30483685770574</v>
      </c>
      <c r="AD140" s="21">
        <f ca="1">IF(AD$6&lt;$C140,0,VLOOKUP(AD$6,'MonteCarlo Policy Paths'!$A$2:$I$31,'Monte Carlo_WA Complance Price'!$B140+1,FALSE))</f>
        <v>126.81952160325447</v>
      </c>
      <c r="AE140" s="21">
        <f ca="1">IF(AE$6&lt;$C140,0,VLOOKUP(AE$6,'MonteCarlo Policy Paths'!$A$2:$I$31,'Monte Carlo_WA Complance Price'!$B140+1,FALSE))</f>
        <v>129.37127756316897</v>
      </c>
      <c r="AF140" s="21">
        <f ca="1">IF(AF$6&lt;$C140,0,VLOOKUP(AF$6,'MonteCarlo Policy Paths'!$A$2:$I$31,'Monte Carlo_WA Complance Price'!$B140+1,FALSE))</f>
        <v>131.96243899653103</v>
      </c>
      <c r="AG140" s="22">
        <f ca="1">IF(AG$6&lt;$C140,0,VLOOKUP(AG$6,'MonteCarlo Policy Paths'!$A$2:$I$31,'Monte Carlo_WA Complance Price'!$B140+1,FALSE))</f>
        <v>135.47056479945655</v>
      </c>
      <c r="AI140" s="20">
        <f ca="1">E140*VLOOKUP(AI$6,'Greenhouse Gas Costs Avoided'!$A$2:$I$32,9,FALSE)</f>
        <v>0</v>
      </c>
      <c r="AJ140" s="21">
        <f ca="1">F140*VLOOKUP(AJ$6,'Greenhouse Gas Costs Avoided'!$A$2:$I$32,9,FALSE)</f>
        <v>5.2166744805659615</v>
      </c>
      <c r="AK140" s="21">
        <f ca="1">G140*VLOOKUP(AK$6,'Greenhouse Gas Costs Avoided'!$A$2:$I$32,9,FALSE)</f>
        <v>5.3216023247413169</v>
      </c>
      <c r="AL140" s="21">
        <f ca="1">H140*VLOOKUP(AL$6,'Greenhouse Gas Costs Avoided'!$A$2:$I$32,9,FALSE)</f>
        <v>5.4265301689166732</v>
      </c>
      <c r="AM140" s="21">
        <f ca="1">I140*VLOOKUP(AM$6,'Greenhouse Gas Costs Avoided'!$A$2:$I$32,9,FALSE)</f>
        <v>5.5063320831654474</v>
      </c>
      <c r="AN140" s="21">
        <f ca="1">J140*VLOOKUP(AN$6,'Greenhouse Gas Costs Avoided'!$A$2:$I$32,9,FALSE)</f>
        <v>5.5861339974142208</v>
      </c>
      <c r="AO140" s="21">
        <f ca="1">K140*VLOOKUP(AO$6,'Greenhouse Gas Costs Avoided'!$A$2:$I$32,9,FALSE)</f>
        <v>5.665935911662995</v>
      </c>
      <c r="AP140" s="21">
        <f ca="1">L140*VLOOKUP(AP$6,'Greenhouse Gas Costs Avoided'!$A$2:$I$32,9,FALSE)</f>
        <v>5.7457378259117702</v>
      </c>
      <c r="AQ140" s="21">
        <f ca="1">M140*VLOOKUP(AQ$6,'Greenhouse Gas Costs Avoided'!$A$2:$I$32,9,FALSE)</f>
        <v>5.8255397401605462</v>
      </c>
      <c r="AR140" s="21">
        <f ca="1">N140*VLOOKUP(AR$6,'Greenhouse Gas Costs Avoided'!$A$2:$I$32,9,FALSE)</f>
        <v>5.9053416544093205</v>
      </c>
      <c r="AS140" s="21">
        <f ca="1">O140*VLOOKUP(AS$6,'Greenhouse Gas Costs Avoided'!$A$2:$I$32,9,FALSE)</f>
        <v>5.9851435686580947</v>
      </c>
      <c r="AT140" s="21">
        <f ca="1">P140*VLOOKUP(AT$6,'Greenhouse Gas Costs Avoided'!$A$2:$I$32,9,FALSE)</f>
        <v>6.0649454829068699</v>
      </c>
      <c r="AU140" s="21">
        <f ca="1">Q140*VLOOKUP(AU$6,'Greenhouse Gas Costs Avoided'!$A$2:$I$32,9,FALSE)</f>
        <v>6.1447473971556432</v>
      </c>
      <c r="AV140" s="21">
        <f ca="1">R140*VLOOKUP(AV$6,'Greenhouse Gas Costs Avoided'!$A$2:$I$32,9,FALSE)</f>
        <v>6.327084396109818</v>
      </c>
      <c r="AW140" s="21">
        <f ca="1">S140*VLOOKUP(AW$6,'Greenhouse Gas Costs Avoided'!$A$2:$I$32,9,FALSE)</f>
        <v>6.4576430704410743</v>
      </c>
      <c r="AX140" s="21">
        <f ca="1">T140*VLOOKUP(AX$6,'Greenhouse Gas Costs Avoided'!$A$2:$I$32,9,FALSE)</f>
        <v>6.5911251478821242</v>
      </c>
      <c r="AY140" s="21">
        <f ca="1">U140*VLOOKUP(AY$6,'Greenhouse Gas Costs Avoided'!$A$2:$I$32,9,FALSE)</f>
        <v>6.7268304055597685</v>
      </c>
      <c r="AZ140" s="21">
        <f ca="1">V140*VLOOKUP(AZ$6,'Greenhouse Gas Costs Avoided'!$A$2:$I$32,9,FALSE)</f>
        <v>6.8651292595600424</v>
      </c>
      <c r="BA140" s="21">
        <f ca="1">W140*VLOOKUP(BA$6,'Greenhouse Gas Costs Avoided'!$A$2:$I$32,9,FALSE)</f>
        <v>7.0050493173053994</v>
      </c>
      <c r="BB140" s="21">
        <f ca="1">X140*VLOOKUP(BB$6,'Greenhouse Gas Costs Avoided'!$A$2:$I$32,9,FALSE)</f>
        <v>7.1439746093722221</v>
      </c>
      <c r="BC140" s="21">
        <f ca="1">Y140*VLOOKUP(BC$6,'Greenhouse Gas Costs Avoided'!$A$2:$I$32,9,FALSE)</f>
        <v>7.2841581669004034</v>
      </c>
      <c r="BD140" s="21">
        <f ca="1">Z140*VLOOKUP(BD$6,'Greenhouse Gas Costs Avoided'!$A$2:$I$32,9,FALSE)</f>
        <v>7.426136894299721</v>
      </c>
      <c r="BE140" s="21">
        <f ca="1">AA140*VLOOKUP(BE$6,'Greenhouse Gas Costs Avoided'!$A$2:$I$32,9,FALSE)</f>
        <v>7.5706571930511553</v>
      </c>
      <c r="BF140" s="21">
        <f ca="1">AB140*VLOOKUP(BF$6,'Greenhouse Gas Costs Avoided'!$A$2:$I$32,9,FALSE)</f>
        <v>7.7180899770979394</v>
      </c>
      <c r="BG140" s="21">
        <f ca="1">AC140*VLOOKUP(BG$6,'Greenhouse Gas Costs Avoided'!$A$2:$I$32,9,FALSE)</f>
        <v>7.8747441218959366</v>
      </c>
      <c r="BH140" s="21">
        <f ca="1">AD140*VLOOKUP(BH$6,'Greenhouse Gas Costs Avoided'!$A$2:$I$32,9,FALSE)</f>
        <v>8.0340500621877027</v>
      </c>
      <c r="BI140" s="21">
        <f ca="1">AE140*VLOOKUP(BI$6,'Greenhouse Gas Costs Avoided'!$A$2:$I$32,9,FALSE)</f>
        <v>8.1957044736636782</v>
      </c>
      <c r="BJ140" s="21">
        <f ca="1">AF140*VLOOKUP(BJ$6,'Greenhouse Gas Costs Avoided'!$A$2:$I$32,9,FALSE)</f>
        <v>8.3598552322508848</v>
      </c>
      <c r="BK140" s="22">
        <f ca="1">AG140*VLOOKUP(BK$6,'Greenhouse Gas Costs Avoided'!$A$2:$I$32,9,FALSE)</f>
        <v>8.5820959249206545</v>
      </c>
    </row>
    <row r="141" spans="1:63" x14ac:dyDescent="0.35">
      <c r="A141" s="11">
        <v>135</v>
      </c>
      <c r="B141" s="12">
        <f t="shared" ca="1" si="4"/>
        <v>4</v>
      </c>
      <c r="C141" s="13">
        <f t="shared" ca="1" si="5"/>
        <v>2023</v>
      </c>
      <c r="E141" s="20">
        <f ca="1">IF(E$6&lt;$C141,0,VLOOKUP(E$6,'MonteCarlo Policy Paths'!$A$2:$I$31,'Monte Carlo_WA Complance Price'!$B141+1,FALSE))</f>
        <v>0</v>
      </c>
      <c r="F141" s="21">
        <f ca="1">IF(F$6&lt;$C141,0,VLOOKUP(F$6,'MonteCarlo Policy Paths'!$A$2:$I$31,'Monte Carlo_WA Complance Price'!$B141+1,FALSE))</f>
        <v>82.346532180449415</v>
      </c>
      <c r="G141" s="21">
        <f ca="1">IF(G$6&lt;$C141,0,VLOOKUP(G$6,'MonteCarlo Policy Paths'!$A$2:$I$31,'Monte Carlo_WA Complance Price'!$B141+1,FALSE))</f>
        <v>84.002844861871253</v>
      </c>
      <c r="H141" s="21">
        <f ca="1">IF(H$6&lt;$C141,0,VLOOKUP(H$6,'MonteCarlo Policy Paths'!$A$2:$I$31,'Monte Carlo_WA Complance Price'!$B141+1,FALSE))</f>
        <v>85.659157543293105</v>
      </c>
      <c r="I141" s="21">
        <f ca="1">IF(I$6&lt;$C141,0,VLOOKUP(I$6,'MonteCarlo Policy Paths'!$A$2:$I$31,'Monte Carlo_WA Complance Price'!$B141+1,FALSE))</f>
        <v>86.918851036576825</v>
      </c>
      <c r="J141" s="21">
        <f ca="1">IF(J$6&lt;$C141,0,VLOOKUP(J$6,'MonteCarlo Policy Paths'!$A$2:$I$31,'Monte Carlo_WA Complance Price'!$B141+1,FALSE))</f>
        <v>88.178544529860531</v>
      </c>
      <c r="K141" s="21">
        <f ca="1">IF(K$6&lt;$C141,0,VLOOKUP(K$6,'MonteCarlo Policy Paths'!$A$2:$I$31,'Monte Carlo_WA Complance Price'!$B141+1,FALSE))</f>
        <v>89.438238023144251</v>
      </c>
      <c r="L141" s="21">
        <f ca="1">IF(L$6&lt;$C141,0,VLOOKUP(L$6,'MonteCarlo Policy Paths'!$A$2:$I$31,'Monte Carlo_WA Complance Price'!$B141+1,FALSE))</f>
        <v>90.697931516427971</v>
      </c>
      <c r="M141" s="21">
        <f ca="1">IF(M$6&lt;$C141,0,VLOOKUP(M$6,'MonteCarlo Policy Paths'!$A$2:$I$31,'Monte Carlo_WA Complance Price'!$B141+1,FALSE))</f>
        <v>91.95762500971172</v>
      </c>
      <c r="N141" s="21">
        <f ca="1">IF(N$6&lt;$C141,0,VLOOKUP(N$6,'MonteCarlo Policy Paths'!$A$2:$I$31,'Monte Carlo_WA Complance Price'!$B141+1,FALSE))</f>
        <v>93.21731850299544</v>
      </c>
      <c r="O141" s="21">
        <f ca="1">IF(O$6&lt;$C141,0,VLOOKUP(O$6,'MonteCarlo Policy Paths'!$A$2:$I$31,'Monte Carlo_WA Complance Price'!$B141+1,FALSE))</f>
        <v>94.47701199627916</v>
      </c>
      <c r="P141" s="21">
        <f ca="1">IF(P$6&lt;$C141,0,VLOOKUP(P$6,'MonteCarlo Policy Paths'!$A$2:$I$31,'Monte Carlo_WA Complance Price'!$B141+1,FALSE))</f>
        <v>95.73670548956288</v>
      </c>
      <c r="Q141" s="21">
        <f ca="1">IF(Q$6&lt;$C141,0,VLOOKUP(Q$6,'MonteCarlo Policy Paths'!$A$2:$I$31,'Monte Carlo_WA Complance Price'!$B141+1,FALSE))</f>
        <v>96.996398982846586</v>
      </c>
      <c r="R141" s="21">
        <f ca="1">IF(R$6&lt;$C141,0,VLOOKUP(R$6,'MonteCarlo Policy Paths'!$A$2:$I$31,'Monte Carlo_WA Complance Price'!$B141+1,FALSE))</f>
        <v>98.25609247613032</v>
      </c>
      <c r="S141" s="21">
        <f ca="1">IF(S$6&lt;$C141,0,VLOOKUP(S$6,'MonteCarlo Policy Paths'!$A$2:$I$31,'Monte Carlo_WA Complance Price'!$B141+1,FALSE))</f>
        <v>99.65157958594628</v>
      </c>
      <c r="T141" s="21">
        <f ca="1">IF(T$6&lt;$C141,0,VLOOKUP(T$6,'MonteCarlo Policy Paths'!$A$2:$I$31,'Monte Carlo_WA Complance Price'!$B141+1,FALSE))</f>
        <v>101.04706669576224</v>
      </c>
      <c r="U141" s="21">
        <f ca="1">IF(U$6&lt;$C141,0,VLOOKUP(U$6,'MonteCarlo Policy Paths'!$A$2:$I$31,'Monte Carlo_WA Complance Price'!$B141+1,FALSE))</f>
        <v>102.4425538055782</v>
      </c>
      <c r="V141" s="21">
        <f ca="1">IF(V$6&lt;$C141,0,VLOOKUP(V$6,'MonteCarlo Policy Paths'!$A$2:$I$31,'Monte Carlo_WA Complance Price'!$B141+1,FALSE))</f>
        <v>103.83804091539416</v>
      </c>
      <c r="W141" s="21">
        <f ca="1">IF(W$6&lt;$C141,0,VLOOKUP(W$6,'MonteCarlo Policy Paths'!$A$2:$I$31,'Monte Carlo_WA Complance Price'!$B141+1,FALSE))</f>
        <v>105.23352802521011</v>
      </c>
      <c r="X141" s="21">
        <f ca="1">IF(X$6&lt;$C141,0,VLOOKUP(X$6,'MonteCarlo Policy Paths'!$A$2:$I$31,'Monte Carlo_WA Complance Price'!$B141+1,FALSE))</f>
        <v>106.47156953138905</v>
      </c>
      <c r="Y141" s="21">
        <f ca="1">IF(Y$6&lt;$C141,0,VLOOKUP(Y$6,'MonteCarlo Policy Paths'!$A$2:$I$31,'Monte Carlo_WA Complance Price'!$B141+1,FALSE))</f>
        <v>107.709611037568</v>
      </c>
      <c r="Z141" s="21">
        <f ca="1">IF(Z$6&lt;$C141,0,VLOOKUP(Z$6,'MonteCarlo Policy Paths'!$A$2:$I$31,'Monte Carlo_WA Complance Price'!$B141+1,FALSE))</f>
        <v>108.94765254374694</v>
      </c>
      <c r="AA141" s="21">
        <f ca="1">IF(AA$6&lt;$C141,0,VLOOKUP(AA$6,'MonteCarlo Policy Paths'!$A$2:$I$31,'Monte Carlo_WA Complance Price'!$B141+1,FALSE))</f>
        <v>110.18569404992589</v>
      </c>
      <c r="AB141" s="21">
        <f ca="1">IF(AB$6&lt;$C141,0,VLOOKUP(AB$6,'MonteCarlo Policy Paths'!$A$2:$I$31,'Monte Carlo_WA Complance Price'!$B141+1,FALSE))</f>
        <v>111.42373555610482</v>
      </c>
      <c r="AC141" s="21">
        <f ca="1">IF(AC$6&lt;$C141,0,VLOOKUP(AC$6,'MonteCarlo Policy Paths'!$A$2:$I$31,'Monte Carlo_WA Complance Price'!$B141+1,FALSE))</f>
        <v>112.86811731331359</v>
      </c>
      <c r="AD141" s="21">
        <f ca="1">IF(AD$6&lt;$C141,0,VLOOKUP(AD$6,'MonteCarlo Policy Paths'!$A$2:$I$31,'Monte Carlo_WA Complance Price'!$B141+1,FALSE))</f>
        <v>114.31249907052236</v>
      </c>
      <c r="AE141" s="21">
        <f ca="1">IF(AE$6&lt;$C141,0,VLOOKUP(AE$6,'MonteCarlo Policy Paths'!$A$2:$I$31,'Monte Carlo_WA Complance Price'!$B141+1,FALSE))</f>
        <v>115.75688082773114</v>
      </c>
      <c r="AF141" s="21">
        <f ca="1">IF(AF$6&lt;$C141,0,VLOOKUP(AF$6,'MonteCarlo Policy Paths'!$A$2:$I$31,'Monte Carlo_WA Complance Price'!$B141+1,FALSE))</f>
        <v>117.20126258493991</v>
      </c>
      <c r="AG141" s="22">
        <f ca="1">IF(AG$6&lt;$C141,0,VLOOKUP(AG$6,'MonteCarlo Policy Paths'!$A$2:$I$31,'Monte Carlo_WA Complance Price'!$B141+1,FALSE))</f>
        <v>119.5319620819439</v>
      </c>
      <c r="AI141" s="20">
        <f ca="1">E141*VLOOKUP(AI$6,'Greenhouse Gas Costs Avoided'!$A$2:$I$32,9,FALSE)</f>
        <v>0</v>
      </c>
      <c r="AJ141" s="21">
        <f ca="1">F141*VLOOKUP(AJ$6,'Greenhouse Gas Costs Avoided'!$A$2:$I$32,9,FALSE)</f>
        <v>5.2166744805659615</v>
      </c>
      <c r="AK141" s="21">
        <f ca="1">G141*VLOOKUP(AK$6,'Greenhouse Gas Costs Avoided'!$A$2:$I$32,9,FALSE)</f>
        <v>5.3216023247413169</v>
      </c>
      <c r="AL141" s="21">
        <f ca="1">H141*VLOOKUP(AL$6,'Greenhouse Gas Costs Avoided'!$A$2:$I$32,9,FALSE)</f>
        <v>5.4265301689166732</v>
      </c>
      <c r="AM141" s="21">
        <f ca="1">I141*VLOOKUP(AM$6,'Greenhouse Gas Costs Avoided'!$A$2:$I$32,9,FALSE)</f>
        <v>5.5063320831654474</v>
      </c>
      <c r="AN141" s="21">
        <f ca="1">J141*VLOOKUP(AN$6,'Greenhouse Gas Costs Avoided'!$A$2:$I$32,9,FALSE)</f>
        <v>5.5861339974142208</v>
      </c>
      <c r="AO141" s="21">
        <f ca="1">K141*VLOOKUP(AO$6,'Greenhouse Gas Costs Avoided'!$A$2:$I$32,9,FALSE)</f>
        <v>5.665935911662995</v>
      </c>
      <c r="AP141" s="21">
        <f ca="1">L141*VLOOKUP(AP$6,'Greenhouse Gas Costs Avoided'!$A$2:$I$32,9,FALSE)</f>
        <v>5.7457378259117702</v>
      </c>
      <c r="AQ141" s="21">
        <f ca="1">M141*VLOOKUP(AQ$6,'Greenhouse Gas Costs Avoided'!$A$2:$I$32,9,FALSE)</f>
        <v>5.8255397401605462</v>
      </c>
      <c r="AR141" s="21">
        <f ca="1">N141*VLOOKUP(AR$6,'Greenhouse Gas Costs Avoided'!$A$2:$I$32,9,FALSE)</f>
        <v>5.9053416544093205</v>
      </c>
      <c r="AS141" s="21">
        <f ca="1">O141*VLOOKUP(AS$6,'Greenhouse Gas Costs Avoided'!$A$2:$I$32,9,FALSE)</f>
        <v>5.9851435686580947</v>
      </c>
      <c r="AT141" s="21">
        <f ca="1">P141*VLOOKUP(AT$6,'Greenhouse Gas Costs Avoided'!$A$2:$I$32,9,FALSE)</f>
        <v>6.0649454829068699</v>
      </c>
      <c r="AU141" s="21">
        <f ca="1">Q141*VLOOKUP(AU$6,'Greenhouse Gas Costs Avoided'!$A$2:$I$32,9,FALSE)</f>
        <v>6.1447473971556432</v>
      </c>
      <c r="AV141" s="21">
        <f ca="1">R141*VLOOKUP(AV$6,'Greenhouse Gas Costs Avoided'!$A$2:$I$32,9,FALSE)</f>
        <v>6.2245493114044184</v>
      </c>
      <c r="AW141" s="21">
        <f ca="1">S141*VLOOKUP(AW$6,'Greenhouse Gas Costs Avoided'!$A$2:$I$32,9,FALSE)</f>
        <v>6.312953786990386</v>
      </c>
      <c r="AX141" s="21">
        <f ca="1">T141*VLOOKUP(AX$6,'Greenhouse Gas Costs Avoided'!$A$2:$I$32,9,FALSE)</f>
        <v>6.4013582625763545</v>
      </c>
      <c r="AY141" s="21">
        <f ca="1">U141*VLOOKUP(AY$6,'Greenhouse Gas Costs Avoided'!$A$2:$I$32,9,FALSE)</f>
        <v>6.4897627381623222</v>
      </c>
      <c r="AZ141" s="21">
        <f ca="1">V141*VLOOKUP(AZ$6,'Greenhouse Gas Costs Avoided'!$A$2:$I$32,9,FALSE)</f>
        <v>6.5781672137482907</v>
      </c>
      <c r="BA141" s="21">
        <f ca="1">W141*VLOOKUP(BA$6,'Greenhouse Gas Costs Avoided'!$A$2:$I$32,9,FALSE)</f>
        <v>6.6665716893342575</v>
      </c>
      <c r="BB141" s="21">
        <f ca="1">X141*VLOOKUP(BB$6,'Greenhouse Gas Costs Avoided'!$A$2:$I$32,9,FALSE)</f>
        <v>6.7450019445028957</v>
      </c>
      <c r="BC141" s="21">
        <f ca="1">Y141*VLOOKUP(BC$6,'Greenhouse Gas Costs Avoided'!$A$2:$I$32,9,FALSE)</f>
        <v>6.8234321996715348</v>
      </c>
      <c r="BD141" s="21">
        <f ca="1">Z141*VLOOKUP(BD$6,'Greenhouse Gas Costs Avoided'!$A$2:$I$32,9,FALSE)</f>
        <v>6.901862454840173</v>
      </c>
      <c r="BE141" s="21">
        <f ca="1">AA141*VLOOKUP(BE$6,'Greenhouse Gas Costs Avoided'!$A$2:$I$32,9,FALSE)</f>
        <v>6.9802927100088112</v>
      </c>
      <c r="BF141" s="21">
        <f ca="1">AB141*VLOOKUP(BF$6,'Greenhouse Gas Costs Avoided'!$A$2:$I$32,9,FALSE)</f>
        <v>7.0587229651774486</v>
      </c>
      <c r="BG141" s="21">
        <f ca="1">AC141*VLOOKUP(BG$6,'Greenhouse Gas Costs Avoided'!$A$2:$I$32,9,FALSE)</f>
        <v>7.1502249295408609</v>
      </c>
      <c r="BH141" s="21">
        <f ca="1">AD141*VLOOKUP(BH$6,'Greenhouse Gas Costs Avoided'!$A$2:$I$32,9,FALSE)</f>
        <v>7.2417268939042723</v>
      </c>
      <c r="BI141" s="21">
        <f ca="1">AE141*VLOOKUP(BI$6,'Greenhouse Gas Costs Avoided'!$A$2:$I$32,9,FALSE)</f>
        <v>7.3332288582676846</v>
      </c>
      <c r="BJ141" s="21">
        <f ca="1">AF141*VLOOKUP(BJ$6,'Greenhouse Gas Costs Avoided'!$A$2:$I$32,9,FALSE)</f>
        <v>7.424730822631096</v>
      </c>
      <c r="BK141" s="22">
        <f ca="1">AG141*VLOOKUP(BK$6,'Greenhouse Gas Costs Avoided'!$A$2:$I$32,9,FALSE)</f>
        <v>7.5723812490175435</v>
      </c>
    </row>
    <row r="142" spans="1:63" x14ac:dyDescent="0.35">
      <c r="A142" s="11">
        <v>136</v>
      </c>
      <c r="B142" s="12">
        <f t="shared" ca="1" si="4"/>
        <v>3</v>
      </c>
      <c r="C142" s="13">
        <f t="shared" ca="1" si="5"/>
        <v>2023</v>
      </c>
      <c r="E142" s="20">
        <f ca="1">IF(E$6&lt;$C142,0,VLOOKUP(E$6,'MonteCarlo Policy Paths'!$A$2:$I$31,'Monte Carlo_WA Complance Price'!$B142+1,FALSE))</f>
        <v>0</v>
      </c>
      <c r="F142" s="21">
        <f ca="1">IF(F$6&lt;$C142,0,VLOOKUP(F$6,'MonteCarlo Policy Paths'!$A$2:$I$31,'Monte Carlo_WA Complance Price'!$B142+1,FALSE))</f>
        <v>82.346532180449415</v>
      </c>
      <c r="G142" s="21">
        <f ca="1">IF(G$6&lt;$C142,0,VLOOKUP(G$6,'MonteCarlo Policy Paths'!$A$2:$I$31,'Monte Carlo_WA Complance Price'!$B142+1,FALSE))</f>
        <v>84.002844861871253</v>
      </c>
      <c r="H142" s="21">
        <f ca="1">IF(H$6&lt;$C142,0,VLOOKUP(H$6,'MonteCarlo Policy Paths'!$A$2:$I$31,'Monte Carlo_WA Complance Price'!$B142+1,FALSE))</f>
        <v>85.659157543293105</v>
      </c>
      <c r="I142" s="21">
        <f ca="1">IF(I$6&lt;$C142,0,VLOOKUP(I$6,'MonteCarlo Policy Paths'!$A$2:$I$31,'Monte Carlo_WA Complance Price'!$B142+1,FALSE))</f>
        <v>86.918851036576825</v>
      </c>
      <c r="J142" s="21">
        <f ca="1">IF(J$6&lt;$C142,0,VLOOKUP(J$6,'MonteCarlo Policy Paths'!$A$2:$I$31,'Monte Carlo_WA Complance Price'!$B142+1,FALSE))</f>
        <v>88.178544529860531</v>
      </c>
      <c r="K142" s="21">
        <f ca="1">IF(K$6&lt;$C142,0,VLOOKUP(K$6,'MonteCarlo Policy Paths'!$A$2:$I$31,'Monte Carlo_WA Complance Price'!$B142+1,FALSE))</f>
        <v>89.438238023144251</v>
      </c>
      <c r="L142" s="21">
        <f ca="1">IF(L$6&lt;$C142,0,VLOOKUP(L$6,'MonteCarlo Policy Paths'!$A$2:$I$31,'Monte Carlo_WA Complance Price'!$B142+1,FALSE))</f>
        <v>90.697931516427971</v>
      </c>
      <c r="M142" s="21">
        <f ca="1">IF(M$6&lt;$C142,0,VLOOKUP(M$6,'MonteCarlo Policy Paths'!$A$2:$I$31,'Monte Carlo_WA Complance Price'!$B142+1,FALSE))</f>
        <v>91.95762500971172</v>
      </c>
      <c r="N142" s="21">
        <f ca="1">IF(N$6&lt;$C142,0,VLOOKUP(N$6,'MonteCarlo Policy Paths'!$A$2:$I$31,'Monte Carlo_WA Complance Price'!$B142+1,FALSE))</f>
        <v>93.21731850299544</v>
      </c>
      <c r="O142" s="21">
        <f ca="1">IF(O$6&lt;$C142,0,VLOOKUP(O$6,'MonteCarlo Policy Paths'!$A$2:$I$31,'Monte Carlo_WA Complance Price'!$B142+1,FALSE))</f>
        <v>94.47701199627916</v>
      </c>
      <c r="P142" s="21">
        <f ca="1">IF(P$6&lt;$C142,0,VLOOKUP(P$6,'MonteCarlo Policy Paths'!$A$2:$I$31,'Monte Carlo_WA Complance Price'!$B142+1,FALSE))</f>
        <v>95.73670548956288</v>
      </c>
      <c r="Q142" s="21">
        <f ca="1">IF(Q$6&lt;$C142,0,VLOOKUP(Q$6,'MonteCarlo Policy Paths'!$A$2:$I$31,'Monte Carlo_WA Complance Price'!$B142+1,FALSE))</f>
        <v>96.996398982846586</v>
      </c>
      <c r="R142" s="21">
        <f ca="1">IF(R$6&lt;$C142,0,VLOOKUP(R$6,'MonteCarlo Policy Paths'!$A$2:$I$31,'Monte Carlo_WA Complance Price'!$B142+1,FALSE))</f>
        <v>101.49317720655506</v>
      </c>
      <c r="S142" s="21">
        <f ca="1">IF(S$6&lt;$C142,0,VLOOKUP(S$6,'MonteCarlo Policy Paths'!$A$2:$I$31,'Monte Carlo_WA Complance Price'!$B142+1,FALSE))</f>
        <v>104.21949379267882</v>
      </c>
      <c r="T142" s="21">
        <f ca="1">IF(T$6&lt;$C142,0,VLOOKUP(T$6,'MonteCarlo Policy Paths'!$A$2:$I$31,'Monte Carlo_WA Complance Price'!$B142+1,FALSE))</f>
        <v>107.03810370059369</v>
      </c>
      <c r="U142" s="21">
        <f ca="1">IF(U$6&lt;$C142,0,VLOOKUP(U$6,'MonteCarlo Policy Paths'!$A$2:$I$31,'Monte Carlo_WA Complance Price'!$B142+1,FALSE))</f>
        <v>109.92690053835344</v>
      </c>
      <c r="V142" s="21">
        <f ca="1">IF(V$6&lt;$C142,0,VLOOKUP(V$6,'MonteCarlo Policy Paths'!$A$2:$I$31,'Monte Carlo_WA Complance Price'!$B142+1,FALSE))</f>
        <v>112.89757853003228</v>
      </c>
      <c r="W142" s="21">
        <f ca="1">IF(W$6&lt;$C142,0,VLOOKUP(W$6,'MonteCarlo Policy Paths'!$A$2:$I$31,'Monte Carlo_WA Complance Price'!$B142+1,FALSE))</f>
        <v>115.91943874780665</v>
      </c>
      <c r="X142" s="21">
        <f ca="1">IF(X$6&lt;$C142,0,VLOOKUP(X$6,'MonteCarlo Policy Paths'!$A$2:$I$31,'Monte Carlo_WA Complance Price'!$B142+1,FALSE))</f>
        <v>119.06733931122673</v>
      </c>
      <c r="Y142" s="21">
        <f ca="1">IF(Y$6&lt;$C142,0,VLOOKUP(Y$6,'MonteCarlo Policy Paths'!$A$2:$I$31,'Monte Carlo_WA Complance Price'!$B142+1,FALSE))</f>
        <v>122.25496395468721</v>
      </c>
      <c r="Z142" s="21">
        <f ca="1">IF(Z$6&lt;$C142,0,VLOOKUP(Z$6,'MonteCarlo Policy Paths'!$A$2:$I$31,'Monte Carlo_WA Complance Price'!$B142+1,FALSE))</f>
        <v>125.4992630232488</v>
      </c>
      <c r="AA142" s="21">
        <f ca="1">IF(AA$6&lt;$C142,0,VLOOKUP(AA$6,'MonteCarlo Policy Paths'!$A$2:$I$31,'Monte Carlo_WA Complance Price'!$B142+1,FALSE))</f>
        <v>128.82380079097237</v>
      </c>
      <c r="AB142" s="21">
        <f ca="1">IF(AB$6&lt;$C142,0,VLOOKUP(AB$6,'MonteCarlo Policy Paths'!$A$2:$I$31,'Monte Carlo_WA Complance Price'!$B142+1,FALSE))</f>
        <v>132.24028719953677</v>
      </c>
      <c r="AC142" s="21">
        <f ca="1">IF(AC$6&lt;$C142,0,VLOOKUP(AC$6,'MonteCarlo Policy Paths'!$A$2:$I$31,'Monte Carlo_WA Complance Price'!$B142+1,FALSE))</f>
        <v>135.74155640209787</v>
      </c>
      <c r="AD142" s="21">
        <f ca="1">IF(AD$6&lt;$C142,0,VLOOKUP(AD$6,'MonteCarlo Policy Paths'!$A$2:$I$31,'Monte Carlo_WA Complance Price'!$B142+1,FALSE))</f>
        <v>139.32654413598658</v>
      </c>
      <c r="AE142" s="21">
        <f ca="1">IF(AE$6&lt;$C142,0,VLOOKUP(AE$6,'MonteCarlo Policy Paths'!$A$2:$I$31,'Monte Carlo_WA Complance Price'!$B142+1,FALSE))</f>
        <v>142.9856742986068</v>
      </c>
      <c r="AF142" s="21">
        <f ca="1">IF(AF$6&lt;$C142,0,VLOOKUP(AF$6,'MonteCarlo Policy Paths'!$A$2:$I$31,'Monte Carlo_WA Complance Price'!$B142+1,FALSE))</f>
        <v>146.72361540812219</v>
      </c>
      <c r="AG142" s="22">
        <f ca="1">IF(AG$6&lt;$C142,0,VLOOKUP(AG$6,'MonteCarlo Policy Paths'!$A$2:$I$31,'Monte Carlo_WA Complance Price'!$B142+1,FALSE))</f>
        <v>150.52284977717397</v>
      </c>
      <c r="AI142" s="20">
        <f ca="1">E142*VLOOKUP(AI$6,'Greenhouse Gas Costs Avoided'!$A$2:$I$32,9,FALSE)</f>
        <v>0</v>
      </c>
      <c r="AJ142" s="21">
        <f ca="1">F142*VLOOKUP(AJ$6,'Greenhouse Gas Costs Avoided'!$A$2:$I$32,9,FALSE)</f>
        <v>5.2166744805659615</v>
      </c>
      <c r="AK142" s="21">
        <f ca="1">G142*VLOOKUP(AK$6,'Greenhouse Gas Costs Avoided'!$A$2:$I$32,9,FALSE)</f>
        <v>5.3216023247413169</v>
      </c>
      <c r="AL142" s="21">
        <f ca="1">H142*VLOOKUP(AL$6,'Greenhouse Gas Costs Avoided'!$A$2:$I$32,9,FALSE)</f>
        <v>5.4265301689166732</v>
      </c>
      <c r="AM142" s="21">
        <f ca="1">I142*VLOOKUP(AM$6,'Greenhouse Gas Costs Avoided'!$A$2:$I$32,9,FALSE)</f>
        <v>5.5063320831654474</v>
      </c>
      <c r="AN142" s="21">
        <f ca="1">J142*VLOOKUP(AN$6,'Greenhouse Gas Costs Avoided'!$A$2:$I$32,9,FALSE)</f>
        <v>5.5861339974142208</v>
      </c>
      <c r="AO142" s="21">
        <f ca="1">K142*VLOOKUP(AO$6,'Greenhouse Gas Costs Avoided'!$A$2:$I$32,9,FALSE)</f>
        <v>5.665935911662995</v>
      </c>
      <c r="AP142" s="21">
        <f ca="1">L142*VLOOKUP(AP$6,'Greenhouse Gas Costs Avoided'!$A$2:$I$32,9,FALSE)</f>
        <v>5.7457378259117702</v>
      </c>
      <c r="AQ142" s="21">
        <f ca="1">M142*VLOOKUP(AQ$6,'Greenhouse Gas Costs Avoided'!$A$2:$I$32,9,FALSE)</f>
        <v>5.8255397401605462</v>
      </c>
      <c r="AR142" s="21">
        <f ca="1">N142*VLOOKUP(AR$6,'Greenhouse Gas Costs Avoided'!$A$2:$I$32,9,FALSE)</f>
        <v>5.9053416544093205</v>
      </c>
      <c r="AS142" s="21">
        <f ca="1">O142*VLOOKUP(AS$6,'Greenhouse Gas Costs Avoided'!$A$2:$I$32,9,FALSE)</f>
        <v>5.9851435686580947</v>
      </c>
      <c r="AT142" s="21">
        <f ca="1">P142*VLOOKUP(AT$6,'Greenhouse Gas Costs Avoided'!$A$2:$I$32,9,FALSE)</f>
        <v>6.0649454829068699</v>
      </c>
      <c r="AU142" s="21">
        <f ca="1">Q142*VLOOKUP(AU$6,'Greenhouse Gas Costs Avoided'!$A$2:$I$32,9,FALSE)</f>
        <v>6.1447473971556432</v>
      </c>
      <c r="AV142" s="21">
        <f ca="1">R142*VLOOKUP(AV$6,'Greenhouse Gas Costs Avoided'!$A$2:$I$32,9,FALSE)</f>
        <v>6.4296194808152167</v>
      </c>
      <c r="AW142" s="21">
        <f ca="1">S142*VLOOKUP(AW$6,'Greenhouse Gas Costs Avoided'!$A$2:$I$32,9,FALSE)</f>
        <v>6.6023323538917609</v>
      </c>
      <c r="AX142" s="21">
        <f ca="1">T142*VLOOKUP(AX$6,'Greenhouse Gas Costs Avoided'!$A$2:$I$32,9,FALSE)</f>
        <v>6.7808920331878957</v>
      </c>
      <c r="AY142" s="21">
        <f ca="1">U142*VLOOKUP(AY$6,'Greenhouse Gas Costs Avoided'!$A$2:$I$32,9,FALSE)</f>
        <v>6.9638980729572149</v>
      </c>
      <c r="AZ142" s="21">
        <f ca="1">V142*VLOOKUP(AZ$6,'Greenhouse Gas Costs Avoided'!$A$2:$I$32,9,FALSE)</f>
        <v>7.1520913053717949</v>
      </c>
      <c r="BA142" s="21">
        <f ca="1">W142*VLOOKUP(BA$6,'Greenhouse Gas Costs Avoided'!$A$2:$I$32,9,FALSE)</f>
        <v>7.3435269452765404</v>
      </c>
      <c r="BB142" s="21">
        <f ca="1">X142*VLOOKUP(BB$6,'Greenhouse Gas Costs Avoided'!$A$2:$I$32,9,FALSE)</f>
        <v>7.5429472742415475</v>
      </c>
      <c r="BC142" s="21">
        <f ca="1">Y142*VLOOKUP(BC$6,'Greenhouse Gas Costs Avoided'!$A$2:$I$32,9,FALSE)</f>
        <v>7.744884134129272</v>
      </c>
      <c r="BD142" s="21">
        <f ca="1">Z142*VLOOKUP(BD$6,'Greenhouse Gas Costs Avoided'!$A$2:$I$32,9,FALSE)</f>
        <v>7.950411333759269</v>
      </c>
      <c r="BE142" s="21">
        <f ca="1">AA142*VLOOKUP(BE$6,'Greenhouse Gas Costs Avoided'!$A$2:$I$32,9,FALSE)</f>
        <v>8.161021676093501</v>
      </c>
      <c r="BF142" s="21">
        <f ca="1">AB142*VLOOKUP(BF$6,'Greenhouse Gas Costs Avoided'!$A$2:$I$32,9,FALSE)</f>
        <v>8.3774569890184303</v>
      </c>
      <c r="BG142" s="21">
        <f ca="1">AC142*VLOOKUP(BG$6,'Greenhouse Gas Costs Avoided'!$A$2:$I$32,9,FALSE)</f>
        <v>8.5992633142510115</v>
      </c>
      <c r="BH142" s="21">
        <f ca="1">AD142*VLOOKUP(BH$6,'Greenhouse Gas Costs Avoided'!$A$2:$I$32,9,FALSE)</f>
        <v>8.8263732304711304</v>
      </c>
      <c r="BI142" s="21">
        <f ca="1">AE142*VLOOKUP(BI$6,'Greenhouse Gas Costs Avoided'!$A$2:$I$32,9,FALSE)</f>
        <v>9.05818008905967</v>
      </c>
      <c r="BJ142" s="21">
        <f ca="1">AF142*VLOOKUP(BJ$6,'Greenhouse Gas Costs Avoided'!$A$2:$I$32,9,FALSE)</f>
        <v>9.2949796418706736</v>
      </c>
      <c r="BK142" s="22">
        <f ca="1">AG142*VLOOKUP(BK$6,'Greenhouse Gas Costs Avoided'!$A$2:$I$32,9,FALSE)</f>
        <v>9.5356621388007277</v>
      </c>
    </row>
    <row r="143" spans="1:63" x14ac:dyDescent="0.35">
      <c r="A143" s="11">
        <v>137</v>
      </c>
      <c r="B143" s="12">
        <f t="shared" ca="1" si="4"/>
        <v>2</v>
      </c>
      <c r="C143" s="13">
        <f t="shared" ca="1" si="5"/>
        <v>2023</v>
      </c>
      <c r="E143" s="20">
        <f ca="1">IF(E$6&lt;$C143,0,VLOOKUP(E$6,'MonteCarlo Policy Paths'!$A$2:$I$31,'Monte Carlo_WA Complance Price'!$B143+1,FALSE))</f>
        <v>0</v>
      </c>
      <c r="F143" s="21">
        <f ca="1">IF(F$6&lt;$C143,0,VLOOKUP(F$6,'MonteCarlo Policy Paths'!$A$2:$I$31,'Monte Carlo_WA Complance Price'!$B143+1,FALSE))</f>
        <v>82.346532180449415</v>
      </c>
      <c r="G143" s="21">
        <f ca="1">IF(G$6&lt;$C143,0,VLOOKUP(G$6,'MonteCarlo Policy Paths'!$A$2:$I$31,'Monte Carlo_WA Complance Price'!$B143+1,FALSE))</f>
        <v>84.002844861871253</v>
      </c>
      <c r="H143" s="21">
        <f ca="1">IF(H$6&lt;$C143,0,VLOOKUP(H$6,'MonteCarlo Policy Paths'!$A$2:$I$31,'Monte Carlo_WA Complance Price'!$B143+1,FALSE))</f>
        <v>85.659157543293105</v>
      </c>
      <c r="I143" s="21">
        <f ca="1">IF(I$6&lt;$C143,0,VLOOKUP(I$6,'MonteCarlo Policy Paths'!$A$2:$I$31,'Monte Carlo_WA Complance Price'!$B143+1,FALSE))</f>
        <v>86.918851036576825</v>
      </c>
      <c r="J143" s="21">
        <f ca="1">IF(J$6&lt;$C143,0,VLOOKUP(J$6,'MonteCarlo Policy Paths'!$A$2:$I$31,'Monte Carlo_WA Complance Price'!$B143+1,FALSE))</f>
        <v>88.178544529860531</v>
      </c>
      <c r="K143" s="21">
        <f ca="1">IF(K$6&lt;$C143,0,VLOOKUP(K$6,'MonteCarlo Policy Paths'!$A$2:$I$31,'Monte Carlo_WA Complance Price'!$B143+1,FALSE))</f>
        <v>89.438238023144251</v>
      </c>
      <c r="L143" s="21">
        <f ca="1">IF(L$6&lt;$C143,0,VLOOKUP(L$6,'MonteCarlo Policy Paths'!$A$2:$I$31,'Monte Carlo_WA Complance Price'!$B143+1,FALSE))</f>
        <v>90.697931516427971</v>
      </c>
      <c r="M143" s="21">
        <f ca="1">IF(M$6&lt;$C143,0,VLOOKUP(M$6,'MonteCarlo Policy Paths'!$A$2:$I$31,'Monte Carlo_WA Complance Price'!$B143+1,FALSE))</f>
        <v>91.95762500971172</v>
      </c>
      <c r="N143" s="21">
        <f ca="1">IF(N$6&lt;$C143,0,VLOOKUP(N$6,'MonteCarlo Policy Paths'!$A$2:$I$31,'Monte Carlo_WA Complance Price'!$B143+1,FALSE))</f>
        <v>93.21731850299544</v>
      </c>
      <c r="O143" s="21">
        <f ca="1">IF(O$6&lt;$C143,0,VLOOKUP(O$6,'MonteCarlo Policy Paths'!$A$2:$I$31,'Monte Carlo_WA Complance Price'!$B143+1,FALSE))</f>
        <v>94.47701199627916</v>
      </c>
      <c r="P143" s="21">
        <f ca="1">IF(P$6&lt;$C143,0,VLOOKUP(P$6,'MonteCarlo Policy Paths'!$A$2:$I$31,'Monte Carlo_WA Complance Price'!$B143+1,FALSE))</f>
        <v>95.73670548956288</v>
      </c>
      <c r="Q143" s="21">
        <f ca="1">IF(Q$6&lt;$C143,0,VLOOKUP(Q$6,'MonteCarlo Policy Paths'!$A$2:$I$31,'Monte Carlo_WA Complance Price'!$B143+1,FALSE))</f>
        <v>96.996398982846586</v>
      </c>
      <c r="R143" s="21">
        <f ca="1">IF(R$6&lt;$C143,0,VLOOKUP(R$6,'MonteCarlo Policy Paths'!$A$2:$I$31,'Monte Carlo_WA Complance Price'!$B143+1,FALSE))</f>
        <v>98.25609247613032</v>
      </c>
      <c r="S143" s="21">
        <f ca="1">IF(S$6&lt;$C143,0,VLOOKUP(S$6,'MonteCarlo Policy Paths'!$A$2:$I$31,'Monte Carlo_WA Complance Price'!$B143+1,FALSE))</f>
        <v>99.65157958594628</v>
      </c>
      <c r="T143" s="21">
        <f ca="1">IF(T$6&lt;$C143,0,VLOOKUP(T$6,'MonteCarlo Policy Paths'!$A$2:$I$31,'Monte Carlo_WA Complance Price'!$B143+1,FALSE))</f>
        <v>101.04706669576224</v>
      </c>
      <c r="U143" s="21">
        <f ca="1">IF(U$6&lt;$C143,0,VLOOKUP(U$6,'MonteCarlo Policy Paths'!$A$2:$I$31,'Monte Carlo_WA Complance Price'!$B143+1,FALSE))</f>
        <v>102.4425538055782</v>
      </c>
      <c r="V143" s="21">
        <f ca="1">IF(V$6&lt;$C143,0,VLOOKUP(V$6,'MonteCarlo Policy Paths'!$A$2:$I$31,'Monte Carlo_WA Complance Price'!$B143+1,FALSE))</f>
        <v>103.83804091539416</v>
      </c>
      <c r="W143" s="21">
        <f ca="1">IF(W$6&lt;$C143,0,VLOOKUP(W$6,'MonteCarlo Policy Paths'!$A$2:$I$31,'Monte Carlo_WA Complance Price'!$B143+1,FALSE))</f>
        <v>105.23352802521011</v>
      </c>
      <c r="X143" s="21">
        <f ca="1">IF(X$6&lt;$C143,0,VLOOKUP(X$6,'MonteCarlo Policy Paths'!$A$2:$I$31,'Monte Carlo_WA Complance Price'!$B143+1,FALSE))</f>
        <v>106.47156953138905</v>
      </c>
      <c r="Y143" s="21">
        <f ca="1">IF(Y$6&lt;$C143,0,VLOOKUP(Y$6,'MonteCarlo Policy Paths'!$A$2:$I$31,'Monte Carlo_WA Complance Price'!$B143+1,FALSE))</f>
        <v>107.709611037568</v>
      </c>
      <c r="Z143" s="21">
        <f ca="1">IF(Z$6&lt;$C143,0,VLOOKUP(Z$6,'MonteCarlo Policy Paths'!$A$2:$I$31,'Monte Carlo_WA Complance Price'!$B143+1,FALSE))</f>
        <v>108.94765254374694</v>
      </c>
      <c r="AA143" s="21">
        <f ca="1">IF(AA$6&lt;$C143,0,VLOOKUP(AA$6,'MonteCarlo Policy Paths'!$A$2:$I$31,'Monte Carlo_WA Complance Price'!$B143+1,FALSE))</f>
        <v>110.18569404992589</v>
      </c>
      <c r="AB143" s="21">
        <f ca="1">IF(AB$6&lt;$C143,0,VLOOKUP(AB$6,'MonteCarlo Policy Paths'!$A$2:$I$31,'Monte Carlo_WA Complance Price'!$B143+1,FALSE))</f>
        <v>111.42373555610482</v>
      </c>
      <c r="AC143" s="21">
        <f ca="1">IF(AC$6&lt;$C143,0,VLOOKUP(AC$6,'MonteCarlo Policy Paths'!$A$2:$I$31,'Monte Carlo_WA Complance Price'!$B143+1,FALSE))</f>
        <v>112.86811731331359</v>
      </c>
      <c r="AD143" s="21">
        <f ca="1">IF(AD$6&lt;$C143,0,VLOOKUP(AD$6,'MonteCarlo Policy Paths'!$A$2:$I$31,'Monte Carlo_WA Complance Price'!$B143+1,FALSE))</f>
        <v>114.31249907052236</v>
      </c>
      <c r="AE143" s="21">
        <f ca="1">IF(AE$6&lt;$C143,0,VLOOKUP(AE$6,'MonteCarlo Policy Paths'!$A$2:$I$31,'Monte Carlo_WA Complance Price'!$B143+1,FALSE))</f>
        <v>115.75688082773114</v>
      </c>
      <c r="AF143" s="21">
        <f ca="1">IF(AF$6&lt;$C143,0,VLOOKUP(AF$6,'MonteCarlo Policy Paths'!$A$2:$I$31,'Monte Carlo_WA Complance Price'!$B143+1,FALSE))</f>
        <v>117.20126258493991</v>
      </c>
      <c r="AG143" s="22">
        <f ca="1">IF(AG$6&lt;$C143,0,VLOOKUP(AG$6,'MonteCarlo Policy Paths'!$A$2:$I$31,'Monte Carlo_WA Complance Price'!$B143+1,FALSE))</f>
        <v>120.41827982173916</v>
      </c>
      <c r="AI143" s="20">
        <f ca="1">E143*VLOOKUP(AI$6,'Greenhouse Gas Costs Avoided'!$A$2:$I$32,9,FALSE)</f>
        <v>0</v>
      </c>
      <c r="AJ143" s="21">
        <f ca="1">F143*VLOOKUP(AJ$6,'Greenhouse Gas Costs Avoided'!$A$2:$I$32,9,FALSE)</f>
        <v>5.2166744805659615</v>
      </c>
      <c r="AK143" s="21">
        <f ca="1">G143*VLOOKUP(AK$6,'Greenhouse Gas Costs Avoided'!$A$2:$I$32,9,FALSE)</f>
        <v>5.3216023247413169</v>
      </c>
      <c r="AL143" s="21">
        <f ca="1">H143*VLOOKUP(AL$6,'Greenhouse Gas Costs Avoided'!$A$2:$I$32,9,FALSE)</f>
        <v>5.4265301689166732</v>
      </c>
      <c r="AM143" s="21">
        <f ca="1">I143*VLOOKUP(AM$6,'Greenhouse Gas Costs Avoided'!$A$2:$I$32,9,FALSE)</f>
        <v>5.5063320831654474</v>
      </c>
      <c r="AN143" s="21">
        <f ca="1">J143*VLOOKUP(AN$6,'Greenhouse Gas Costs Avoided'!$A$2:$I$32,9,FALSE)</f>
        <v>5.5861339974142208</v>
      </c>
      <c r="AO143" s="21">
        <f ca="1">K143*VLOOKUP(AO$6,'Greenhouse Gas Costs Avoided'!$A$2:$I$32,9,FALSE)</f>
        <v>5.665935911662995</v>
      </c>
      <c r="AP143" s="21">
        <f ca="1">L143*VLOOKUP(AP$6,'Greenhouse Gas Costs Avoided'!$A$2:$I$32,9,FALSE)</f>
        <v>5.7457378259117702</v>
      </c>
      <c r="AQ143" s="21">
        <f ca="1">M143*VLOOKUP(AQ$6,'Greenhouse Gas Costs Avoided'!$A$2:$I$32,9,FALSE)</f>
        <v>5.8255397401605462</v>
      </c>
      <c r="AR143" s="21">
        <f ca="1">N143*VLOOKUP(AR$6,'Greenhouse Gas Costs Avoided'!$A$2:$I$32,9,FALSE)</f>
        <v>5.9053416544093205</v>
      </c>
      <c r="AS143" s="21">
        <f ca="1">O143*VLOOKUP(AS$6,'Greenhouse Gas Costs Avoided'!$A$2:$I$32,9,FALSE)</f>
        <v>5.9851435686580947</v>
      </c>
      <c r="AT143" s="21">
        <f ca="1">P143*VLOOKUP(AT$6,'Greenhouse Gas Costs Avoided'!$A$2:$I$32,9,FALSE)</f>
        <v>6.0649454829068699</v>
      </c>
      <c r="AU143" s="21">
        <f ca="1">Q143*VLOOKUP(AU$6,'Greenhouse Gas Costs Avoided'!$A$2:$I$32,9,FALSE)</f>
        <v>6.1447473971556432</v>
      </c>
      <c r="AV143" s="21">
        <f ca="1">R143*VLOOKUP(AV$6,'Greenhouse Gas Costs Avoided'!$A$2:$I$32,9,FALSE)</f>
        <v>6.2245493114044184</v>
      </c>
      <c r="AW143" s="21">
        <f ca="1">S143*VLOOKUP(AW$6,'Greenhouse Gas Costs Avoided'!$A$2:$I$32,9,FALSE)</f>
        <v>6.312953786990386</v>
      </c>
      <c r="AX143" s="21">
        <f ca="1">T143*VLOOKUP(AX$6,'Greenhouse Gas Costs Avoided'!$A$2:$I$32,9,FALSE)</f>
        <v>6.4013582625763545</v>
      </c>
      <c r="AY143" s="21">
        <f ca="1">U143*VLOOKUP(AY$6,'Greenhouse Gas Costs Avoided'!$A$2:$I$32,9,FALSE)</f>
        <v>6.4897627381623222</v>
      </c>
      <c r="AZ143" s="21">
        <f ca="1">V143*VLOOKUP(AZ$6,'Greenhouse Gas Costs Avoided'!$A$2:$I$32,9,FALSE)</f>
        <v>6.5781672137482907</v>
      </c>
      <c r="BA143" s="21">
        <f ca="1">W143*VLOOKUP(BA$6,'Greenhouse Gas Costs Avoided'!$A$2:$I$32,9,FALSE)</f>
        <v>6.6665716893342575</v>
      </c>
      <c r="BB143" s="21">
        <f ca="1">X143*VLOOKUP(BB$6,'Greenhouse Gas Costs Avoided'!$A$2:$I$32,9,FALSE)</f>
        <v>6.7450019445028957</v>
      </c>
      <c r="BC143" s="21">
        <f ca="1">Y143*VLOOKUP(BC$6,'Greenhouse Gas Costs Avoided'!$A$2:$I$32,9,FALSE)</f>
        <v>6.8234321996715348</v>
      </c>
      <c r="BD143" s="21">
        <f ca="1">Z143*VLOOKUP(BD$6,'Greenhouse Gas Costs Avoided'!$A$2:$I$32,9,FALSE)</f>
        <v>6.901862454840173</v>
      </c>
      <c r="BE143" s="21">
        <f ca="1">AA143*VLOOKUP(BE$6,'Greenhouse Gas Costs Avoided'!$A$2:$I$32,9,FALSE)</f>
        <v>6.9802927100088112</v>
      </c>
      <c r="BF143" s="21">
        <f ca="1">AB143*VLOOKUP(BF$6,'Greenhouse Gas Costs Avoided'!$A$2:$I$32,9,FALSE)</f>
        <v>7.0587229651774486</v>
      </c>
      <c r="BG143" s="21">
        <f ca="1">AC143*VLOOKUP(BG$6,'Greenhouse Gas Costs Avoided'!$A$2:$I$32,9,FALSE)</f>
        <v>7.1502249295408609</v>
      </c>
      <c r="BH143" s="21">
        <f ca="1">AD143*VLOOKUP(BH$6,'Greenhouse Gas Costs Avoided'!$A$2:$I$32,9,FALSE)</f>
        <v>7.2417268939042723</v>
      </c>
      <c r="BI143" s="21">
        <f ca="1">AE143*VLOOKUP(BI$6,'Greenhouse Gas Costs Avoided'!$A$2:$I$32,9,FALSE)</f>
        <v>7.3332288582676846</v>
      </c>
      <c r="BJ143" s="21">
        <f ca="1">AF143*VLOOKUP(BJ$6,'Greenhouse Gas Costs Avoided'!$A$2:$I$32,9,FALSE)</f>
        <v>7.424730822631096</v>
      </c>
      <c r="BK143" s="22">
        <f ca="1">AG143*VLOOKUP(BK$6,'Greenhouse Gas Costs Avoided'!$A$2:$I$32,9,FALSE)</f>
        <v>7.6285297110405814</v>
      </c>
    </row>
    <row r="144" spans="1:63" x14ac:dyDescent="0.35">
      <c r="A144" s="11">
        <v>138</v>
      </c>
      <c r="B144" s="12">
        <f t="shared" ca="1" si="4"/>
        <v>1</v>
      </c>
      <c r="C144" s="13">
        <f t="shared" ca="1" si="5"/>
        <v>2023</v>
      </c>
      <c r="E144" s="20">
        <f ca="1">IF(E$6&lt;$C144,0,VLOOKUP(E$6,'MonteCarlo Policy Paths'!$A$2:$I$31,'Monte Carlo_WA Complance Price'!$B144+1,FALSE))</f>
        <v>0</v>
      </c>
      <c r="F144" s="21">
        <f ca="1">IF(F$6&lt;$C144,0,VLOOKUP(F$6,'MonteCarlo Policy Paths'!$A$2:$I$31,'Monte Carlo_WA Complance Price'!$B144+1,FALSE))</f>
        <v>82.346532180449415</v>
      </c>
      <c r="G144" s="21">
        <f ca="1">IF(G$6&lt;$C144,0,VLOOKUP(G$6,'MonteCarlo Policy Paths'!$A$2:$I$31,'Monte Carlo_WA Complance Price'!$B144+1,FALSE))</f>
        <v>84.002844861871253</v>
      </c>
      <c r="H144" s="21">
        <f ca="1">IF(H$6&lt;$C144,0,VLOOKUP(H$6,'MonteCarlo Policy Paths'!$A$2:$I$31,'Monte Carlo_WA Complance Price'!$B144+1,FALSE))</f>
        <v>85.659157543293105</v>
      </c>
      <c r="I144" s="21">
        <f ca="1">IF(I$6&lt;$C144,0,VLOOKUP(I$6,'MonteCarlo Policy Paths'!$A$2:$I$31,'Monte Carlo_WA Complance Price'!$B144+1,FALSE))</f>
        <v>86.918851036576825</v>
      </c>
      <c r="J144" s="21">
        <f ca="1">IF(J$6&lt;$C144,0,VLOOKUP(J$6,'MonteCarlo Policy Paths'!$A$2:$I$31,'Monte Carlo_WA Complance Price'!$B144+1,FALSE))</f>
        <v>88.178544529860531</v>
      </c>
      <c r="K144" s="21">
        <f ca="1">IF(K$6&lt;$C144,0,VLOOKUP(K$6,'MonteCarlo Policy Paths'!$A$2:$I$31,'Monte Carlo_WA Complance Price'!$B144+1,FALSE))</f>
        <v>89.438238023144251</v>
      </c>
      <c r="L144" s="21">
        <f ca="1">IF(L$6&lt;$C144,0,VLOOKUP(L$6,'MonteCarlo Policy Paths'!$A$2:$I$31,'Monte Carlo_WA Complance Price'!$B144+1,FALSE))</f>
        <v>90.697931516427971</v>
      </c>
      <c r="M144" s="21">
        <f ca="1">IF(M$6&lt;$C144,0,VLOOKUP(M$6,'MonteCarlo Policy Paths'!$A$2:$I$31,'Monte Carlo_WA Complance Price'!$B144+1,FALSE))</f>
        <v>91.95762500971172</v>
      </c>
      <c r="N144" s="21">
        <f ca="1">IF(N$6&lt;$C144,0,VLOOKUP(N$6,'MonteCarlo Policy Paths'!$A$2:$I$31,'Monte Carlo_WA Complance Price'!$B144+1,FALSE))</f>
        <v>93.21731850299544</v>
      </c>
      <c r="O144" s="21">
        <f ca="1">IF(O$6&lt;$C144,0,VLOOKUP(O$6,'MonteCarlo Policy Paths'!$A$2:$I$31,'Monte Carlo_WA Complance Price'!$B144+1,FALSE))</f>
        <v>94.47701199627916</v>
      </c>
      <c r="P144" s="21">
        <f ca="1">IF(P$6&lt;$C144,0,VLOOKUP(P$6,'MonteCarlo Policy Paths'!$A$2:$I$31,'Monte Carlo_WA Complance Price'!$B144+1,FALSE))</f>
        <v>95.73670548956288</v>
      </c>
      <c r="Q144" s="21">
        <f ca="1">IF(Q$6&lt;$C144,0,VLOOKUP(Q$6,'MonteCarlo Policy Paths'!$A$2:$I$31,'Monte Carlo_WA Complance Price'!$B144+1,FALSE))</f>
        <v>96.996398982846586</v>
      </c>
      <c r="R144" s="21">
        <f ca="1">IF(R$6&lt;$C144,0,VLOOKUP(R$6,'MonteCarlo Policy Paths'!$A$2:$I$31,'Monte Carlo_WA Complance Price'!$B144+1,FALSE))</f>
        <v>98.25609247613032</v>
      </c>
      <c r="S144" s="21">
        <f ca="1">IF(S$6&lt;$C144,0,VLOOKUP(S$6,'MonteCarlo Policy Paths'!$A$2:$I$31,'Monte Carlo_WA Complance Price'!$B144+1,FALSE))</f>
        <v>99.65157958594628</v>
      </c>
      <c r="T144" s="21">
        <f ca="1">IF(T$6&lt;$C144,0,VLOOKUP(T$6,'MonteCarlo Policy Paths'!$A$2:$I$31,'Monte Carlo_WA Complance Price'!$B144+1,FALSE))</f>
        <v>101.04706669576224</v>
      </c>
      <c r="U144" s="21">
        <f ca="1">IF(U$6&lt;$C144,0,VLOOKUP(U$6,'MonteCarlo Policy Paths'!$A$2:$I$31,'Monte Carlo_WA Complance Price'!$B144+1,FALSE))</f>
        <v>102.4425538055782</v>
      </c>
      <c r="V144" s="21">
        <f ca="1">IF(V$6&lt;$C144,0,VLOOKUP(V$6,'MonteCarlo Policy Paths'!$A$2:$I$31,'Monte Carlo_WA Complance Price'!$B144+1,FALSE))</f>
        <v>103.83804091539416</v>
      </c>
      <c r="W144" s="21">
        <f ca="1">IF(W$6&lt;$C144,0,VLOOKUP(W$6,'MonteCarlo Policy Paths'!$A$2:$I$31,'Monte Carlo_WA Complance Price'!$B144+1,FALSE))</f>
        <v>105.23352802521011</v>
      </c>
      <c r="X144" s="21">
        <f ca="1">IF(X$6&lt;$C144,0,VLOOKUP(X$6,'MonteCarlo Policy Paths'!$A$2:$I$31,'Monte Carlo_WA Complance Price'!$B144+1,FALSE))</f>
        <v>106.47156953138905</v>
      </c>
      <c r="Y144" s="21">
        <f ca="1">IF(Y$6&lt;$C144,0,VLOOKUP(Y$6,'MonteCarlo Policy Paths'!$A$2:$I$31,'Monte Carlo_WA Complance Price'!$B144+1,FALSE))</f>
        <v>107.709611037568</v>
      </c>
      <c r="Z144" s="21">
        <f ca="1">IF(Z$6&lt;$C144,0,VLOOKUP(Z$6,'MonteCarlo Policy Paths'!$A$2:$I$31,'Monte Carlo_WA Complance Price'!$B144+1,FALSE))</f>
        <v>108.94765254374694</v>
      </c>
      <c r="AA144" s="21">
        <f ca="1">IF(AA$6&lt;$C144,0,VLOOKUP(AA$6,'MonteCarlo Policy Paths'!$A$2:$I$31,'Monte Carlo_WA Complance Price'!$B144+1,FALSE))</f>
        <v>110.18569404992589</v>
      </c>
      <c r="AB144" s="21">
        <f ca="1">IF(AB$6&lt;$C144,0,VLOOKUP(AB$6,'MonteCarlo Policy Paths'!$A$2:$I$31,'Monte Carlo_WA Complance Price'!$B144+1,FALSE))</f>
        <v>111.42373555610482</v>
      </c>
      <c r="AC144" s="21">
        <f ca="1">IF(AC$6&lt;$C144,0,VLOOKUP(AC$6,'MonteCarlo Policy Paths'!$A$2:$I$31,'Monte Carlo_WA Complance Price'!$B144+1,FALSE))</f>
        <v>112.86811731331359</v>
      </c>
      <c r="AD144" s="21">
        <f ca="1">IF(AD$6&lt;$C144,0,VLOOKUP(AD$6,'MonteCarlo Policy Paths'!$A$2:$I$31,'Monte Carlo_WA Complance Price'!$B144+1,FALSE))</f>
        <v>114.31249907052236</v>
      </c>
      <c r="AE144" s="21">
        <f ca="1">IF(AE$6&lt;$C144,0,VLOOKUP(AE$6,'MonteCarlo Policy Paths'!$A$2:$I$31,'Monte Carlo_WA Complance Price'!$B144+1,FALSE))</f>
        <v>115.75688082773114</v>
      </c>
      <c r="AF144" s="21">
        <f ca="1">IF(AF$6&lt;$C144,0,VLOOKUP(AF$6,'MonteCarlo Policy Paths'!$A$2:$I$31,'Monte Carlo_WA Complance Price'!$B144+1,FALSE))</f>
        <v>117.20126258493991</v>
      </c>
      <c r="AG144" s="22">
        <f ca="1">IF(AG$6&lt;$C144,0,VLOOKUP(AG$6,'MonteCarlo Policy Paths'!$A$2:$I$31,'Monte Carlo_WA Complance Price'!$B144+1,FALSE))</f>
        <v>118.64564434214866</v>
      </c>
      <c r="AI144" s="20">
        <f ca="1">E144*VLOOKUP(AI$6,'Greenhouse Gas Costs Avoided'!$A$2:$I$32,9,FALSE)</f>
        <v>0</v>
      </c>
      <c r="AJ144" s="21">
        <f ca="1">F144*VLOOKUP(AJ$6,'Greenhouse Gas Costs Avoided'!$A$2:$I$32,9,FALSE)</f>
        <v>5.2166744805659615</v>
      </c>
      <c r="AK144" s="21">
        <f ca="1">G144*VLOOKUP(AK$6,'Greenhouse Gas Costs Avoided'!$A$2:$I$32,9,FALSE)</f>
        <v>5.3216023247413169</v>
      </c>
      <c r="AL144" s="21">
        <f ca="1">H144*VLOOKUP(AL$6,'Greenhouse Gas Costs Avoided'!$A$2:$I$32,9,FALSE)</f>
        <v>5.4265301689166732</v>
      </c>
      <c r="AM144" s="21">
        <f ca="1">I144*VLOOKUP(AM$6,'Greenhouse Gas Costs Avoided'!$A$2:$I$32,9,FALSE)</f>
        <v>5.5063320831654474</v>
      </c>
      <c r="AN144" s="21">
        <f ca="1">J144*VLOOKUP(AN$6,'Greenhouse Gas Costs Avoided'!$A$2:$I$32,9,FALSE)</f>
        <v>5.5861339974142208</v>
      </c>
      <c r="AO144" s="21">
        <f ca="1">K144*VLOOKUP(AO$6,'Greenhouse Gas Costs Avoided'!$A$2:$I$32,9,FALSE)</f>
        <v>5.665935911662995</v>
      </c>
      <c r="AP144" s="21">
        <f ca="1">L144*VLOOKUP(AP$6,'Greenhouse Gas Costs Avoided'!$A$2:$I$32,9,FALSE)</f>
        <v>5.7457378259117702</v>
      </c>
      <c r="AQ144" s="21">
        <f ca="1">M144*VLOOKUP(AQ$6,'Greenhouse Gas Costs Avoided'!$A$2:$I$32,9,FALSE)</f>
        <v>5.8255397401605462</v>
      </c>
      <c r="AR144" s="21">
        <f ca="1">N144*VLOOKUP(AR$6,'Greenhouse Gas Costs Avoided'!$A$2:$I$32,9,FALSE)</f>
        <v>5.9053416544093205</v>
      </c>
      <c r="AS144" s="21">
        <f ca="1">O144*VLOOKUP(AS$6,'Greenhouse Gas Costs Avoided'!$A$2:$I$32,9,FALSE)</f>
        <v>5.9851435686580947</v>
      </c>
      <c r="AT144" s="21">
        <f ca="1">P144*VLOOKUP(AT$6,'Greenhouse Gas Costs Avoided'!$A$2:$I$32,9,FALSE)</f>
        <v>6.0649454829068699</v>
      </c>
      <c r="AU144" s="21">
        <f ca="1">Q144*VLOOKUP(AU$6,'Greenhouse Gas Costs Avoided'!$A$2:$I$32,9,FALSE)</f>
        <v>6.1447473971556432</v>
      </c>
      <c r="AV144" s="21">
        <f ca="1">R144*VLOOKUP(AV$6,'Greenhouse Gas Costs Avoided'!$A$2:$I$32,9,FALSE)</f>
        <v>6.2245493114044184</v>
      </c>
      <c r="AW144" s="21">
        <f ca="1">S144*VLOOKUP(AW$6,'Greenhouse Gas Costs Avoided'!$A$2:$I$32,9,FALSE)</f>
        <v>6.312953786990386</v>
      </c>
      <c r="AX144" s="21">
        <f ca="1">T144*VLOOKUP(AX$6,'Greenhouse Gas Costs Avoided'!$A$2:$I$32,9,FALSE)</f>
        <v>6.4013582625763545</v>
      </c>
      <c r="AY144" s="21">
        <f ca="1">U144*VLOOKUP(AY$6,'Greenhouse Gas Costs Avoided'!$A$2:$I$32,9,FALSE)</f>
        <v>6.4897627381623222</v>
      </c>
      <c r="AZ144" s="21">
        <f ca="1">V144*VLOOKUP(AZ$6,'Greenhouse Gas Costs Avoided'!$A$2:$I$32,9,FALSE)</f>
        <v>6.5781672137482907</v>
      </c>
      <c r="BA144" s="21">
        <f ca="1">W144*VLOOKUP(BA$6,'Greenhouse Gas Costs Avoided'!$A$2:$I$32,9,FALSE)</f>
        <v>6.6665716893342575</v>
      </c>
      <c r="BB144" s="21">
        <f ca="1">X144*VLOOKUP(BB$6,'Greenhouse Gas Costs Avoided'!$A$2:$I$32,9,FALSE)</f>
        <v>6.7450019445028957</v>
      </c>
      <c r="BC144" s="21">
        <f ca="1">Y144*VLOOKUP(BC$6,'Greenhouse Gas Costs Avoided'!$A$2:$I$32,9,FALSE)</f>
        <v>6.8234321996715348</v>
      </c>
      <c r="BD144" s="21">
        <f ca="1">Z144*VLOOKUP(BD$6,'Greenhouse Gas Costs Avoided'!$A$2:$I$32,9,FALSE)</f>
        <v>6.901862454840173</v>
      </c>
      <c r="BE144" s="21">
        <f ca="1">AA144*VLOOKUP(BE$6,'Greenhouse Gas Costs Avoided'!$A$2:$I$32,9,FALSE)</f>
        <v>6.9802927100088112</v>
      </c>
      <c r="BF144" s="21">
        <f ca="1">AB144*VLOOKUP(BF$6,'Greenhouse Gas Costs Avoided'!$A$2:$I$32,9,FALSE)</f>
        <v>7.0587229651774486</v>
      </c>
      <c r="BG144" s="21">
        <f ca="1">AC144*VLOOKUP(BG$6,'Greenhouse Gas Costs Avoided'!$A$2:$I$32,9,FALSE)</f>
        <v>7.1502249295408609</v>
      </c>
      <c r="BH144" s="21">
        <f ca="1">AD144*VLOOKUP(BH$6,'Greenhouse Gas Costs Avoided'!$A$2:$I$32,9,FALSE)</f>
        <v>7.2417268939042723</v>
      </c>
      <c r="BI144" s="21">
        <f ca="1">AE144*VLOOKUP(BI$6,'Greenhouse Gas Costs Avoided'!$A$2:$I$32,9,FALSE)</f>
        <v>7.3332288582676846</v>
      </c>
      <c r="BJ144" s="21">
        <f ca="1">AF144*VLOOKUP(BJ$6,'Greenhouse Gas Costs Avoided'!$A$2:$I$32,9,FALSE)</f>
        <v>7.424730822631096</v>
      </c>
      <c r="BK144" s="22">
        <f ca="1">AG144*VLOOKUP(BK$6,'Greenhouse Gas Costs Avoided'!$A$2:$I$32,9,FALSE)</f>
        <v>7.5162327869945065</v>
      </c>
    </row>
    <row r="145" spans="1:63" x14ac:dyDescent="0.35">
      <c r="A145" s="11">
        <v>139</v>
      </c>
      <c r="B145" s="12">
        <f t="shared" ca="1" si="4"/>
        <v>3</v>
      </c>
      <c r="C145" s="13">
        <f t="shared" ca="1" si="5"/>
        <v>2023</v>
      </c>
      <c r="E145" s="20">
        <f ca="1">IF(E$6&lt;$C145,0,VLOOKUP(E$6,'MonteCarlo Policy Paths'!$A$2:$I$31,'Monte Carlo_WA Complance Price'!$B145+1,FALSE))</f>
        <v>0</v>
      </c>
      <c r="F145" s="21">
        <f ca="1">IF(F$6&lt;$C145,0,VLOOKUP(F$6,'MonteCarlo Policy Paths'!$A$2:$I$31,'Monte Carlo_WA Complance Price'!$B145+1,FALSE))</f>
        <v>82.346532180449415</v>
      </c>
      <c r="G145" s="21">
        <f ca="1">IF(G$6&lt;$C145,0,VLOOKUP(G$6,'MonteCarlo Policy Paths'!$A$2:$I$31,'Monte Carlo_WA Complance Price'!$B145+1,FALSE))</f>
        <v>84.002844861871253</v>
      </c>
      <c r="H145" s="21">
        <f ca="1">IF(H$6&lt;$C145,0,VLOOKUP(H$6,'MonteCarlo Policy Paths'!$A$2:$I$31,'Monte Carlo_WA Complance Price'!$B145+1,FALSE))</f>
        <v>85.659157543293105</v>
      </c>
      <c r="I145" s="21">
        <f ca="1">IF(I$6&lt;$C145,0,VLOOKUP(I$6,'MonteCarlo Policy Paths'!$A$2:$I$31,'Monte Carlo_WA Complance Price'!$B145+1,FALSE))</f>
        <v>86.918851036576825</v>
      </c>
      <c r="J145" s="21">
        <f ca="1">IF(J$6&lt;$C145,0,VLOOKUP(J$6,'MonteCarlo Policy Paths'!$A$2:$I$31,'Monte Carlo_WA Complance Price'!$B145+1,FALSE))</f>
        <v>88.178544529860531</v>
      </c>
      <c r="K145" s="21">
        <f ca="1">IF(K$6&lt;$C145,0,VLOOKUP(K$6,'MonteCarlo Policy Paths'!$A$2:$I$31,'Monte Carlo_WA Complance Price'!$B145+1,FALSE))</f>
        <v>89.438238023144251</v>
      </c>
      <c r="L145" s="21">
        <f ca="1">IF(L$6&lt;$C145,0,VLOOKUP(L$6,'MonteCarlo Policy Paths'!$A$2:$I$31,'Monte Carlo_WA Complance Price'!$B145+1,FALSE))</f>
        <v>90.697931516427971</v>
      </c>
      <c r="M145" s="21">
        <f ca="1">IF(M$6&lt;$C145,0,VLOOKUP(M$6,'MonteCarlo Policy Paths'!$A$2:$I$31,'Monte Carlo_WA Complance Price'!$B145+1,FALSE))</f>
        <v>91.95762500971172</v>
      </c>
      <c r="N145" s="21">
        <f ca="1">IF(N$6&lt;$C145,0,VLOOKUP(N$6,'MonteCarlo Policy Paths'!$A$2:$I$31,'Monte Carlo_WA Complance Price'!$B145+1,FALSE))</f>
        <v>93.21731850299544</v>
      </c>
      <c r="O145" s="21">
        <f ca="1">IF(O$6&lt;$C145,0,VLOOKUP(O$6,'MonteCarlo Policy Paths'!$A$2:$I$31,'Monte Carlo_WA Complance Price'!$B145+1,FALSE))</f>
        <v>94.47701199627916</v>
      </c>
      <c r="P145" s="21">
        <f ca="1">IF(P$6&lt;$C145,0,VLOOKUP(P$6,'MonteCarlo Policy Paths'!$A$2:$I$31,'Monte Carlo_WA Complance Price'!$B145+1,FALSE))</f>
        <v>95.73670548956288</v>
      </c>
      <c r="Q145" s="21">
        <f ca="1">IF(Q$6&lt;$C145,0,VLOOKUP(Q$6,'MonteCarlo Policy Paths'!$A$2:$I$31,'Monte Carlo_WA Complance Price'!$B145+1,FALSE))</f>
        <v>96.996398982846586</v>
      </c>
      <c r="R145" s="21">
        <f ca="1">IF(R$6&lt;$C145,0,VLOOKUP(R$6,'MonteCarlo Policy Paths'!$A$2:$I$31,'Monte Carlo_WA Complance Price'!$B145+1,FALSE))</f>
        <v>101.49317720655506</v>
      </c>
      <c r="S145" s="21">
        <f ca="1">IF(S$6&lt;$C145,0,VLOOKUP(S$6,'MonteCarlo Policy Paths'!$A$2:$I$31,'Monte Carlo_WA Complance Price'!$B145+1,FALSE))</f>
        <v>104.21949379267882</v>
      </c>
      <c r="T145" s="21">
        <f ca="1">IF(T$6&lt;$C145,0,VLOOKUP(T$6,'MonteCarlo Policy Paths'!$A$2:$I$31,'Monte Carlo_WA Complance Price'!$B145+1,FALSE))</f>
        <v>107.03810370059369</v>
      </c>
      <c r="U145" s="21">
        <f ca="1">IF(U$6&lt;$C145,0,VLOOKUP(U$6,'MonteCarlo Policy Paths'!$A$2:$I$31,'Monte Carlo_WA Complance Price'!$B145+1,FALSE))</f>
        <v>109.92690053835344</v>
      </c>
      <c r="V145" s="21">
        <f ca="1">IF(V$6&lt;$C145,0,VLOOKUP(V$6,'MonteCarlo Policy Paths'!$A$2:$I$31,'Monte Carlo_WA Complance Price'!$B145+1,FALSE))</f>
        <v>112.89757853003228</v>
      </c>
      <c r="W145" s="21">
        <f ca="1">IF(W$6&lt;$C145,0,VLOOKUP(W$6,'MonteCarlo Policy Paths'!$A$2:$I$31,'Monte Carlo_WA Complance Price'!$B145+1,FALSE))</f>
        <v>115.91943874780665</v>
      </c>
      <c r="X145" s="21">
        <f ca="1">IF(X$6&lt;$C145,0,VLOOKUP(X$6,'MonteCarlo Policy Paths'!$A$2:$I$31,'Monte Carlo_WA Complance Price'!$B145+1,FALSE))</f>
        <v>119.06733931122673</v>
      </c>
      <c r="Y145" s="21">
        <f ca="1">IF(Y$6&lt;$C145,0,VLOOKUP(Y$6,'MonteCarlo Policy Paths'!$A$2:$I$31,'Monte Carlo_WA Complance Price'!$B145+1,FALSE))</f>
        <v>122.25496395468721</v>
      </c>
      <c r="Z145" s="21">
        <f ca="1">IF(Z$6&lt;$C145,0,VLOOKUP(Z$6,'MonteCarlo Policy Paths'!$A$2:$I$31,'Monte Carlo_WA Complance Price'!$B145+1,FALSE))</f>
        <v>125.4992630232488</v>
      </c>
      <c r="AA145" s="21">
        <f ca="1">IF(AA$6&lt;$C145,0,VLOOKUP(AA$6,'MonteCarlo Policy Paths'!$A$2:$I$31,'Monte Carlo_WA Complance Price'!$B145+1,FALSE))</f>
        <v>128.82380079097237</v>
      </c>
      <c r="AB145" s="21">
        <f ca="1">IF(AB$6&lt;$C145,0,VLOOKUP(AB$6,'MonteCarlo Policy Paths'!$A$2:$I$31,'Monte Carlo_WA Complance Price'!$B145+1,FALSE))</f>
        <v>132.24028719953677</v>
      </c>
      <c r="AC145" s="21">
        <f ca="1">IF(AC$6&lt;$C145,0,VLOOKUP(AC$6,'MonteCarlo Policy Paths'!$A$2:$I$31,'Monte Carlo_WA Complance Price'!$B145+1,FALSE))</f>
        <v>135.74155640209787</v>
      </c>
      <c r="AD145" s="21">
        <f ca="1">IF(AD$6&lt;$C145,0,VLOOKUP(AD$6,'MonteCarlo Policy Paths'!$A$2:$I$31,'Monte Carlo_WA Complance Price'!$B145+1,FALSE))</f>
        <v>139.32654413598658</v>
      </c>
      <c r="AE145" s="21">
        <f ca="1">IF(AE$6&lt;$C145,0,VLOOKUP(AE$6,'MonteCarlo Policy Paths'!$A$2:$I$31,'Monte Carlo_WA Complance Price'!$B145+1,FALSE))</f>
        <v>142.9856742986068</v>
      </c>
      <c r="AF145" s="21">
        <f ca="1">IF(AF$6&lt;$C145,0,VLOOKUP(AF$6,'MonteCarlo Policy Paths'!$A$2:$I$31,'Monte Carlo_WA Complance Price'!$B145+1,FALSE))</f>
        <v>146.72361540812219</v>
      </c>
      <c r="AG145" s="22">
        <f ca="1">IF(AG$6&lt;$C145,0,VLOOKUP(AG$6,'MonteCarlo Policy Paths'!$A$2:$I$31,'Monte Carlo_WA Complance Price'!$B145+1,FALSE))</f>
        <v>150.52284977717397</v>
      </c>
      <c r="AI145" s="20">
        <f ca="1">E145*VLOOKUP(AI$6,'Greenhouse Gas Costs Avoided'!$A$2:$I$32,9,FALSE)</f>
        <v>0</v>
      </c>
      <c r="AJ145" s="21">
        <f ca="1">F145*VLOOKUP(AJ$6,'Greenhouse Gas Costs Avoided'!$A$2:$I$32,9,FALSE)</f>
        <v>5.2166744805659615</v>
      </c>
      <c r="AK145" s="21">
        <f ca="1">G145*VLOOKUP(AK$6,'Greenhouse Gas Costs Avoided'!$A$2:$I$32,9,FALSE)</f>
        <v>5.3216023247413169</v>
      </c>
      <c r="AL145" s="21">
        <f ca="1">H145*VLOOKUP(AL$6,'Greenhouse Gas Costs Avoided'!$A$2:$I$32,9,FALSE)</f>
        <v>5.4265301689166732</v>
      </c>
      <c r="AM145" s="21">
        <f ca="1">I145*VLOOKUP(AM$6,'Greenhouse Gas Costs Avoided'!$A$2:$I$32,9,FALSE)</f>
        <v>5.5063320831654474</v>
      </c>
      <c r="AN145" s="21">
        <f ca="1">J145*VLOOKUP(AN$6,'Greenhouse Gas Costs Avoided'!$A$2:$I$32,9,FALSE)</f>
        <v>5.5861339974142208</v>
      </c>
      <c r="AO145" s="21">
        <f ca="1">K145*VLOOKUP(AO$6,'Greenhouse Gas Costs Avoided'!$A$2:$I$32,9,FALSE)</f>
        <v>5.665935911662995</v>
      </c>
      <c r="AP145" s="21">
        <f ca="1">L145*VLOOKUP(AP$6,'Greenhouse Gas Costs Avoided'!$A$2:$I$32,9,FALSE)</f>
        <v>5.7457378259117702</v>
      </c>
      <c r="AQ145" s="21">
        <f ca="1">M145*VLOOKUP(AQ$6,'Greenhouse Gas Costs Avoided'!$A$2:$I$32,9,FALSE)</f>
        <v>5.8255397401605462</v>
      </c>
      <c r="AR145" s="21">
        <f ca="1">N145*VLOOKUP(AR$6,'Greenhouse Gas Costs Avoided'!$A$2:$I$32,9,FALSE)</f>
        <v>5.9053416544093205</v>
      </c>
      <c r="AS145" s="21">
        <f ca="1">O145*VLOOKUP(AS$6,'Greenhouse Gas Costs Avoided'!$A$2:$I$32,9,FALSE)</f>
        <v>5.9851435686580947</v>
      </c>
      <c r="AT145" s="21">
        <f ca="1">P145*VLOOKUP(AT$6,'Greenhouse Gas Costs Avoided'!$A$2:$I$32,9,FALSE)</f>
        <v>6.0649454829068699</v>
      </c>
      <c r="AU145" s="21">
        <f ca="1">Q145*VLOOKUP(AU$6,'Greenhouse Gas Costs Avoided'!$A$2:$I$32,9,FALSE)</f>
        <v>6.1447473971556432</v>
      </c>
      <c r="AV145" s="21">
        <f ca="1">R145*VLOOKUP(AV$6,'Greenhouse Gas Costs Avoided'!$A$2:$I$32,9,FALSE)</f>
        <v>6.4296194808152167</v>
      </c>
      <c r="AW145" s="21">
        <f ca="1">S145*VLOOKUP(AW$6,'Greenhouse Gas Costs Avoided'!$A$2:$I$32,9,FALSE)</f>
        <v>6.6023323538917609</v>
      </c>
      <c r="AX145" s="21">
        <f ca="1">T145*VLOOKUP(AX$6,'Greenhouse Gas Costs Avoided'!$A$2:$I$32,9,FALSE)</f>
        <v>6.7808920331878957</v>
      </c>
      <c r="AY145" s="21">
        <f ca="1">U145*VLOOKUP(AY$6,'Greenhouse Gas Costs Avoided'!$A$2:$I$32,9,FALSE)</f>
        <v>6.9638980729572149</v>
      </c>
      <c r="AZ145" s="21">
        <f ca="1">V145*VLOOKUP(AZ$6,'Greenhouse Gas Costs Avoided'!$A$2:$I$32,9,FALSE)</f>
        <v>7.1520913053717949</v>
      </c>
      <c r="BA145" s="21">
        <f ca="1">W145*VLOOKUP(BA$6,'Greenhouse Gas Costs Avoided'!$A$2:$I$32,9,FALSE)</f>
        <v>7.3435269452765404</v>
      </c>
      <c r="BB145" s="21">
        <f ca="1">X145*VLOOKUP(BB$6,'Greenhouse Gas Costs Avoided'!$A$2:$I$32,9,FALSE)</f>
        <v>7.5429472742415475</v>
      </c>
      <c r="BC145" s="21">
        <f ca="1">Y145*VLOOKUP(BC$6,'Greenhouse Gas Costs Avoided'!$A$2:$I$32,9,FALSE)</f>
        <v>7.744884134129272</v>
      </c>
      <c r="BD145" s="21">
        <f ca="1">Z145*VLOOKUP(BD$6,'Greenhouse Gas Costs Avoided'!$A$2:$I$32,9,FALSE)</f>
        <v>7.950411333759269</v>
      </c>
      <c r="BE145" s="21">
        <f ca="1">AA145*VLOOKUP(BE$6,'Greenhouse Gas Costs Avoided'!$A$2:$I$32,9,FALSE)</f>
        <v>8.161021676093501</v>
      </c>
      <c r="BF145" s="21">
        <f ca="1">AB145*VLOOKUP(BF$6,'Greenhouse Gas Costs Avoided'!$A$2:$I$32,9,FALSE)</f>
        <v>8.3774569890184303</v>
      </c>
      <c r="BG145" s="21">
        <f ca="1">AC145*VLOOKUP(BG$6,'Greenhouse Gas Costs Avoided'!$A$2:$I$32,9,FALSE)</f>
        <v>8.5992633142510115</v>
      </c>
      <c r="BH145" s="21">
        <f ca="1">AD145*VLOOKUP(BH$6,'Greenhouse Gas Costs Avoided'!$A$2:$I$32,9,FALSE)</f>
        <v>8.8263732304711304</v>
      </c>
      <c r="BI145" s="21">
        <f ca="1">AE145*VLOOKUP(BI$6,'Greenhouse Gas Costs Avoided'!$A$2:$I$32,9,FALSE)</f>
        <v>9.05818008905967</v>
      </c>
      <c r="BJ145" s="21">
        <f ca="1">AF145*VLOOKUP(BJ$6,'Greenhouse Gas Costs Avoided'!$A$2:$I$32,9,FALSE)</f>
        <v>9.2949796418706736</v>
      </c>
      <c r="BK145" s="22">
        <f ca="1">AG145*VLOOKUP(BK$6,'Greenhouse Gas Costs Avoided'!$A$2:$I$32,9,FALSE)</f>
        <v>9.5356621388007277</v>
      </c>
    </row>
    <row r="146" spans="1:63" x14ac:dyDescent="0.35">
      <c r="A146" s="11">
        <v>140</v>
      </c>
      <c r="B146" s="12">
        <f t="shared" ca="1" si="4"/>
        <v>1</v>
      </c>
      <c r="C146" s="13">
        <f t="shared" ca="1" si="5"/>
        <v>2023</v>
      </c>
      <c r="E146" s="20">
        <f ca="1">IF(E$6&lt;$C146,0,VLOOKUP(E$6,'MonteCarlo Policy Paths'!$A$2:$I$31,'Monte Carlo_WA Complance Price'!$B146+1,FALSE))</f>
        <v>0</v>
      </c>
      <c r="F146" s="21">
        <f ca="1">IF(F$6&lt;$C146,0,VLOOKUP(F$6,'MonteCarlo Policy Paths'!$A$2:$I$31,'Monte Carlo_WA Complance Price'!$B146+1,FALSE))</f>
        <v>82.346532180449415</v>
      </c>
      <c r="G146" s="21">
        <f ca="1">IF(G$6&lt;$C146,0,VLOOKUP(G$6,'MonteCarlo Policy Paths'!$A$2:$I$31,'Monte Carlo_WA Complance Price'!$B146+1,FALSE))</f>
        <v>84.002844861871253</v>
      </c>
      <c r="H146" s="21">
        <f ca="1">IF(H$6&lt;$C146,0,VLOOKUP(H$6,'MonteCarlo Policy Paths'!$A$2:$I$31,'Monte Carlo_WA Complance Price'!$B146+1,FALSE))</f>
        <v>85.659157543293105</v>
      </c>
      <c r="I146" s="21">
        <f ca="1">IF(I$6&lt;$C146,0,VLOOKUP(I$6,'MonteCarlo Policy Paths'!$A$2:$I$31,'Monte Carlo_WA Complance Price'!$B146+1,FALSE))</f>
        <v>86.918851036576825</v>
      </c>
      <c r="J146" s="21">
        <f ca="1">IF(J$6&lt;$C146,0,VLOOKUP(J$6,'MonteCarlo Policy Paths'!$A$2:$I$31,'Monte Carlo_WA Complance Price'!$B146+1,FALSE))</f>
        <v>88.178544529860531</v>
      </c>
      <c r="K146" s="21">
        <f ca="1">IF(K$6&lt;$C146,0,VLOOKUP(K$6,'MonteCarlo Policy Paths'!$A$2:$I$31,'Monte Carlo_WA Complance Price'!$B146+1,FALSE))</f>
        <v>89.438238023144251</v>
      </c>
      <c r="L146" s="21">
        <f ca="1">IF(L$6&lt;$C146,0,VLOOKUP(L$6,'MonteCarlo Policy Paths'!$A$2:$I$31,'Monte Carlo_WA Complance Price'!$B146+1,FALSE))</f>
        <v>90.697931516427971</v>
      </c>
      <c r="M146" s="21">
        <f ca="1">IF(M$6&lt;$C146,0,VLOOKUP(M$6,'MonteCarlo Policy Paths'!$A$2:$I$31,'Monte Carlo_WA Complance Price'!$B146+1,FALSE))</f>
        <v>91.95762500971172</v>
      </c>
      <c r="N146" s="21">
        <f ca="1">IF(N$6&lt;$C146,0,VLOOKUP(N$6,'MonteCarlo Policy Paths'!$A$2:$I$31,'Monte Carlo_WA Complance Price'!$B146+1,FALSE))</f>
        <v>93.21731850299544</v>
      </c>
      <c r="O146" s="21">
        <f ca="1">IF(O$6&lt;$C146,0,VLOOKUP(O$6,'MonteCarlo Policy Paths'!$A$2:$I$31,'Monte Carlo_WA Complance Price'!$B146+1,FALSE))</f>
        <v>94.47701199627916</v>
      </c>
      <c r="P146" s="21">
        <f ca="1">IF(P$6&lt;$C146,0,VLOOKUP(P$6,'MonteCarlo Policy Paths'!$A$2:$I$31,'Monte Carlo_WA Complance Price'!$B146+1,FALSE))</f>
        <v>95.73670548956288</v>
      </c>
      <c r="Q146" s="21">
        <f ca="1">IF(Q$6&lt;$C146,0,VLOOKUP(Q$6,'MonteCarlo Policy Paths'!$A$2:$I$31,'Monte Carlo_WA Complance Price'!$B146+1,FALSE))</f>
        <v>96.996398982846586</v>
      </c>
      <c r="R146" s="21">
        <f ca="1">IF(R$6&lt;$C146,0,VLOOKUP(R$6,'MonteCarlo Policy Paths'!$A$2:$I$31,'Monte Carlo_WA Complance Price'!$B146+1,FALSE))</f>
        <v>98.25609247613032</v>
      </c>
      <c r="S146" s="21">
        <f ca="1">IF(S$6&lt;$C146,0,VLOOKUP(S$6,'MonteCarlo Policy Paths'!$A$2:$I$31,'Monte Carlo_WA Complance Price'!$B146+1,FALSE))</f>
        <v>99.65157958594628</v>
      </c>
      <c r="T146" s="21">
        <f ca="1">IF(T$6&lt;$C146,0,VLOOKUP(T$6,'MonteCarlo Policy Paths'!$A$2:$I$31,'Monte Carlo_WA Complance Price'!$B146+1,FALSE))</f>
        <v>101.04706669576224</v>
      </c>
      <c r="U146" s="21">
        <f ca="1">IF(U$6&lt;$C146,0,VLOOKUP(U$6,'MonteCarlo Policy Paths'!$A$2:$I$31,'Monte Carlo_WA Complance Price'!$B146+1,FALSE))</f>
        <v>102.4425538055782</v>
      </c>
      <c r="V146" s="21">
        <f ca="1">IF(V$6&lt;$C146,0,VLOOKUP(V$6,'MonteCarlo Policy Paths'!$A$2:$I$31,'Monte Carlo_WA Complance Price'!$B146+1,FALSE))</f>
        <v>103.83804091539416</v>
      </c>
      <c r="W146" s="21">
        <f ca="1">IF(W$6&lt;$C146,0,VLOOKUP(W$6,'MonteCarlo Policy Paths'!$A$2:$I$31,'Monte Carlo_WA Complance Price'!$B146+1,FALSE))</f>
        <v>105.23352802521011</v>
      </c>
      <c r="X146" s="21">
        <f ca="1">IF(X$6&lt;$C146,0,VLOOKUP(X$6,'MonteCarlo Policy Paths'!$A$2:$I$31,'Monte Carlo_WA Complance Price'!$B146+1,FALSE))</f>
        <v>106.47156953138905</v>
      </c>
      <c r="Y146" s="21">
        <f ca="1">IF(Y$6&lt;$C146,0,VLOOKUP(Y$6,'MonteCarlo Policy Paths'!$A$2:$I$31,'Monte Carlo_WA Complance Price'!$B146+1,FALSE))</f>
        <v>107.709611037568</v>
      </c>
      <c r="Z146" s="21">
        <f ca="1">IF(Z$6&lt;$C146,0,VLOOKUP(Z$6,'MonteCarlo Policy Paths'!$A$2:$I$31,'Monte Carlo_WA Complance Price'!$B146+1,FALSE))</f>
        <v>108.94765254374694</v>
      </c>
      <c r="AA146" s="21">
        <f ca="1">IF(AA$6&lt;$C146,0,VLOOKUP(AA$6,'MonteCarlo Policy Paths'!$A$2:$I$31,'Monte Carlo_WA Complance Price'!$B146+1,FALSE))</f>
        <v>110.18569404992589</v>
      </c>
      <c r="AB146" s="21">
        <f ca="1">IF(AB$6&lt;$C146,0,VLOOKUP(AB$6,'MonteCarlo Policy Paths'!$A$2:$I$31,'Monte Carlo_WA Complance Price'!$B146+1,FALSE))</f>
        <v>111.42373555610482</v>
      </c>
      <c r="AC146" s="21">
        <f ca="1">IF(AC$6&lt;$C146,0,VLOOKUP(AC$6,'MonteCarlo Policy Paths'!$A$2:$I$31,'Monte Carlo_WA Complance Price'!$B146+1,FALSE))</f>
        <v>112.86811731331359</v>
      </c>
      <c r="AD146" s="21">
        <f ca="1">IF(AD$6&lt;$C146,0,VLOOKUP(AD$6,'MonteCarlo Policy Paths'!$A$2:$I$31,'Monte Carlo_WA Complance Price'!$B146+1,FALSE))</f>
        <v>114.31249907052236</v>
      </c>
      <c r="AE146" s="21">
        <f ca="1">IF(AE$6&lt;$C146,0,VLOOKUP(AE$6,'MonteCarlo Policy Paths'!$A$2:$I$31,'Monte Carlo_WA Complance Price'!$B146+1,FALSE))</f>
        <v>115.75688082773114</v>
      </c>
      <c r="AF146" s="21">
        <f ca="1">IF(AF$6&lt;$C146,0,VLOOKUP(AF$6,'MonteCarlo Policy Paths'!$A$2:$I$31,'Monte Carlo_WA Complance Price'!$B146+1,FALSE))</f>
        <v>117.20126258493991</v>
      </c>
      <c r="AG146" s="22">
        <f ca="1">IF(AG$6&lt;$C146,0,VLOOKUP(AG$6,'MonteCarlo Policy Paths'!$A$2:$I$31,'Monte Carlo_WA Complance Price'!$B146+1,FALSE))</f>
        <v>118.64564434214866</v>
      </c>
      <c r="AI146" s="20">
        <f ca="1">E146*VLOOKUP(AI$6,'Greenhouse Gas Costs Avoided'!$A$2:$I$32,9,FALSE)</f>
        <v>0</v>
      </c>
      <c r="AJ146" s="21">
        <f ca="1">F146*VLOOKUP(AJ$6,'Greenhouse Gas Costs Avoided'!$A$2:$I$32,9,FALSE)</f>
        <v>5.2166744805659615</v>
      </c>
      <c r="AK146" s="21">
        <f ca="1">G146*VLOOKUP(AK$6,'Greenhouse Gas Costs Avoided'!$A$2:$I$32,9,FALSE)</f>
        <v>5.3216023247413169</v>
      </c>
      <c r="AL146" s="21">
        <f ca="1">H146*VLOOKUP(AL$6,'Greenhouse Gas Costs Avoided'!$A$2:$I$32,9,FALSE)</f>
        <v>5.4265301689166732</v>
      </c>
      <c r="AM146" s="21">
        <f ca="1">I146*VLOOKUP(AM$6,'Greenhouse Gas Costs Avoided'!$A$2:$I$32,9,FALSE)</f>
        <v>5.5063320831654474</v>
      </c>
      <c r="AN146" s="21">
        <f ca="1">J146*VLOOKUP(AN$6,'Greenhouse Gas Costs Avoided'!$A$2:$I$32,9,FALSE)</f>
        <v>5.5861339974142208</v>
      </c>
      <c r="AO146" s="21">
        <f ca="1">K146*VLOOKUP(AO$6,'Greenhouse Gas Costs Avoided'!$A$2:$I$32,9,FALSE)</f>
        <v>5.665935911662995</v>
      </c>
      <c r="AP146" s="21">
        <f ca="1">L146*VLOOKUP(AP$6,'Greenhouse Gas Costs Avoided'!$A$2:$I$32,9,FALSE)</f>
        <v>5.7457378259117702</v>
      </c>
      <c r="AQ146" s="21">
        <f ca="1">M146*VLOOKUP(AQ$6,'Greenhouse Gas Costs Avoided'!$A$2:$I$32,9,FALSE)</f>
        <v>5.8255397401605462</v>
      </c>
      <c r="AR146" s="21">
        <f ca="1">N146*VLOOKUP(AR$6,'Greenhouse Gas Costs Avoided'!$A$2:$I$32,9,FALSE)</f>
        <v>5.9053416544093205</v>
      </c>
      <c r="AS146" s="21">
        <f ca="1">O146*VLOOKUP(AS$6,'Greenhouse Gas Costs Avoided'!$A$2:$I$32,9,FALSE)</f>
        <v>5.9851435686580947</v>
      </c>
      <c r="AT146" s="21">
        <f ca="1">P146*VLOOKUP(AT$6,'Greenhouse Gas Costs Avoided'!$A$2:$I$32,9,FALSE)</f>
        <v>6.0649454829068699</v>
      </c>
      <c r="AU146" s="21">
        <f ca="1">Q146*VLOOKUP(AU$6,'Greenhouse Gas Costs Avoided'!$A$2:$I$32,9,FALSE)</f>
        <v>6.1447473971556432</v>
      </c>
      <c r="AV146" s="21">
        <f ca="1">R146*VLOOKUP(AV$6,'Greenhouse Gas Costs Avoided'!$A$2:$I$32,9,FALSE)</f>
        <v>6.2245493114044184</v>
      </c>
      <c r="AW146" s="21">
        <f ca="1">S146*VLOOKUP(AW$6,'Greenhouse Gas Costs Avoided'!$A$2:$I$32,9,FALSE)</f>
        <v>6.312953786990386</v>
      </c>
      <c r="AX146" s="21">
        <f ca="1">T146*VLOOKUP(AX$6,'Greenhouse Gas Costs Avoided'!$A$2:$I$32,9,FALSE)</f>
        <v>6.4013582625763545</v>
      </c>
      <c r="AY146" s="21">
        <f ca="1">U146*VLOOKUP(AY$6,'Greenhouse Gas Costs Avoided'!$A$2:$I$32,9,FALSE)</f>
        <v>6.4897627381623222</v>
      </c>
      <c r="AZ146" s="21">
        <f ca="1">V146*VLOOKUP(AZ$6,'Greenhouse Gas Costs Avoided'!$A$2:$I$32,9,FALSE)</f>
        <v>6.5781672137482907</v>
      </c>
      <c r="BA146" s="21">
        <f ca="1">W146*VLOOKUP(BA$6,'Greenhouse Gas Costs Avoided'!$A$2:$I$32,9,FALSE)</f>
        <v>6.6665716893342575</v>
      </c>
      <c r="BB146" s="21">
        <f ca="1">X146*VLOOKUP(BB$6,'Greenhouse Gas Costs Avoided'!$A$2:$I$32,9,FALSE)</f>
        <v>6.7450019445028957</v>
      </c>
      <c r="BC146" s="21">
        <f ca="1">Y146*VLOOKUP(BC$6,'Greenhouse Gas Costs Avoided'!$A$2:$I$32,9,FALSE)</f>
        <v>6.8234321996715348</v>
      </c>
      <c r="BD146" s="21">
        <f ca="1">Z146*VLOOKUP(BD$6,'Greenhouse Gas Costs Avoided'!$A$2:$I$32,9,FALSE)</f>
        <v>6.901862454840173</v>
      </c>
      <c r="BE146" s="21">
        <f ca="1">AA146*VLOOKUP(BE$6,'Greenhouse Gas Costs Avoided'!$A$2:$I$32,9,FALSE)</f>
        <v>6.9802927100088112</v>
      </c>
      <c r="BF146" s="21">
        <f ca="1">AB146*VLOOKUP(BF$6,'Greenhouse Gas Costs Avoided'!$A$2:$I$32,9,FALSE)</f>
        <v>7.0587229651774486</v>
      </c>
      <c r="BG146" s="21">
        <f ca="1">AC146*VLOOKUP(BG$6,'Greenhouse Gas Costs Avoided'!$A$2:$I$32,9,FALSE)</f>
        <v>7.1502249295408609</v>
      </c>
      <c r="BH146" s="21">
        <f ca="1">AD146*VLOOKUP(BH$6,'Greenhouse Gas Costs Avoided'!$A$2:$I$32,9,FALSE)</f>
        <v>7.2417268939042723</v>
      </c>
      <c r="BI146" s="21">
        <f ca="1">AE146*VLOOKUP(BI$6,'Greenhouse Gas Costs Avoided'!$A$2:$I$32,9,FALSE)</f>
        <v>7.3332288582676846</v>
      </c>
      <c r="BJ146" s="21">
        <f ca="1">AF146*VLOOKUP(BJ$6,'Greenhouse Gas Costs Avoided'!$A$2:$I$32,9,FALSE)</f>
        <v>7.424730822631096</v>
      </c>
      <c r="BK146" s="22">
        <f ca="1">AG146*VLOOKUP(BK$6,'Greenhouse Gas Costs Avoided'!$A$2:$I$32,9,FALSE)</f>
        <v>7.5162327869945065</v>
      </c>
    </row>
    <row r="147" spans="1:63" x14ac:dyDescent="0.35">
      <c r="A147" s="11">
        <v>141</v>
      </c>
      <c r="B147" s="12">
        <f t="shared" ca="1" si="4"/>
        <v>2</v>
      </c>
      <c r="C147" s="13">
        <f t="shared" ca="1" si="5"/>
        <v>2023</v>
      </c>
      <c r="E147" s="20">
        <f ca="1">IF(E$6&lt;$C147,0,VLOOKUP(E$6,'MonteCarlo Policy Paths'!$A$2:$I$31,'Monte Carlo_WA Complance Price'!$B147+1,FALSE))</f>
        <v>0</v>
      </c>
      <c r="F147" s="21">
        <f ca="1">IF(F$6&lt;$C147,0,VLOOKUP(F$6,'MonteCarlo Policy Paths'!$A$2:$I$31,'Monte Carlo_WA Complance Price'!$B147+1,FALSE))</f>
        <v>82.346532180449415</v>
      </c>
      <c r="G147" s="21">
        <f ca="1">IF(G$6&lt;$C147,0,VLOOKUP(G$6,'MonteCarlo Policy Paths'!$A$2:$I$31,'Monte Carlo_WA Complance Price'!$B147+1,FALSE))</f>
        <v>84.002844861871253</v>
      </c>
      <c r="H147" s="21">
        <f ca="1">IF(H$6&lt;$C147,0,VLOOKUP(H$6,'MonteCarlo Policy Paths'!$A$2:$I$31,'Monte Carlo_WA Complance Price'!$B147+1,FALSE))</f>
        <v>85.659157543293105</v>
      </c>
      <c r="I147" s="21">
        <f ca="1">IF(I$6&lt;$C147,0,VLOOKUP(I$6,'MonteCarlo Policy Paths'!$A$2:$I$31,'Monte Carlo_WA Complance Price'!$B147+1,FALSE))</f>
        <v>86.918851036576825</v>
      </c>
      <c r="J147" s="21">
        <f ca="1">IF(J$6&lt;$C147,0,VLOOKUP(J$6,'MonteCarlo Policy Paths'!$A$2:$I$31,'Monte Carlo_WA Complance Price'!$B147+1,FALSE))</f>
        <v>88.178544529860531</v>
      </c>
      <c r="K147" s="21">
        <f ca="1">IF(K$6&lt;$C147,0,VLOOKUP(K$6,'MonteCarlo Policy Paths'!$A$2:$I$31,'Monte Carlo_WA Complance Price'!$B147+1,FALSE))</f>
        <v>89.438238023144251</v>
      </c>
      <c r="L147" s="21">
        <f ca="1">IF(L$6&lt;$C147,0,VLOOKUP(L$6,'MonteCarlo Policy Paths'!$A$2:$I$31,'Monte Carlo_WA Complance Price'!$B147+1,FALSE))</f>
        <v>90.697931516427971</v>
      </c>
      <c r="M147" s="21">
        <f ca="1">IF(M$6&lt;$C147,0,VLOOKUP(M$6,'MonteCarlo Policy Paths'!$A$2:$I$31,'Monte Carlo_WA Complance Price'!$B147+1,FALSE))</f>
        <v>91.95762500971172</v>
      </c>
      <c r="N147" s="21">
        <f ca="1">IF(N$6&lt;$C147,0,VLOOKUP(N$6,'MonteCarlo Policy Paths'!$A$2:$I$31,'Monte Carlo_WA Complance Price'!$B147+1,FALSE))</f>
        <v>93.21731850299544</v>
      </c>
      <c r="O147" s="21">
        <f ca="1">IF(O$6&lt;$C147,0,VLOOKUP(O$6,'MonteCarlo Policy Paths'!$A$2:$I$31,'Monte Carlo_WA Complance Price'!$B147+1,FALSE))</f>
        <v>94.47701199627916</v>
      </c>
      <c r="P147" s="21">
        <f ca="1">IF(P$6&lt;$C147,0,VLOOKUP(P$6,'MonteCarlo Policy Paths'!$A$2:$I$31,'Monte Carlo_WA Complance Price'!$B147+1,FALSE))</f>
        <v>95.73670548956288</v>
      </c>
      <c r="Q147" s="21">
        <f ca="1">IF(Q$6&lt;$C147,0,VLOOKUP(Q$6,'MonteCarlo Policy Paths'!$A$2:$I$31,'Monte Carlo_WA Complance Price'!$B147+1,FALSE))</f>
        <v>96.996398982846586</v>
      </c>
      <c r="R147" s="21">
        <f ca="1">IF(R$6&lt;$C147,0,VLOOKUP(R$6,'MonteCarlo Policy Paths'!$A$2:$I$31,'Monte Carlo_WA Complance Price'!$B147+1,FALSE))</f>
        <v>98.25609247613032</v>
      </c>
      <c r="S147" s="21">
        <f ca="1">IF(S$6&lt;$C147,0,VLOOKUP(S$6,'MonteCarlo Policy Paths'!$A$2:$I$31,'Monte Carlo_WA Complance Price'!$B147+1,FALSE))</f>
        <v>99.65157958594628</v>
      </c>
      <c r="T147" s="21">
        <f ca="1">IF(T$6&lt;$C147,0,VLOOKUP(T$6,'MonteCarlo Policy Paths'!$A$2:$I$31,'Monte Carlo_WA Complance Price'!$B147+1,FALSE))</f>
        <v>101.04706669576224</v>
      </c>
      <c r="U147" s="21">
        <f ca="1">IF(U$6&lt;$C147,0,VLOOKUP(U$6,'MonteCarlo Policy Paths'!$A$2:$I$31,'Monte Carlo_WA Complance Price'!$B147+1,FALSE))</f>
        <v>102.4425538055782</v>
      </c>
      <c r="V147" s="21">
        <f ca="1">IF(V$6&lt;$C147,0,VLOOKUP(V$6,'MonteCarlo Policy Paths'!$A$2:$I$31,'Monte Carlo_WA Complance Price'!$B147+1,FALSE))</f>
        <v>103.83804091539416</v>
      </c>
      <c r="W147" s="21">
        <f ca="1">IF(W$6&lt;$C147,0,VLOOKUP(W$6,'MonteCarlo Policy Paths'!$A$2:$I$31,'Monte Carlo_WA Complance Price'!$B147+1,FALSE))</f>
        <v>105.23352802521011</v>
      </c>
      <c r="X147" s="21">
        <f ca="1">IF(X$6&lt;$C147,0,VLOOKUP(X$6,'MonteCarlo Policy Paths'!$A$2:$I$31,'Monte Carlo_WA Complance Price'!$B147+1,FALSE))</f>
        <v>106.47156953138905</v>
      </c>
      <c r="Y147" s="21">
        <f ca="1">IF(Y$6&lt;$C147,0,VLOOKUP(Y$6,'MonteCarlo Policy Paths'!$A$2:$I$31,'Monte Carlo_WA Complance Price'!$B147+1,FALSE))</f>
        <v>107.709611037568</v>
      </c>
      <c r="Z147" s="21">
        <f ca="1">IF(Z$6&lt;$C147,0,VLOOKUP(Z$6,'MonteCarlo Policy Paths'!$A$2:$I$31,'Monte Carlo_WA Complance Price'!$B147+1,FALSE))</f>
        <v>108.94765254374694</v>
      </c>
      <c r="AA147" s="21">
        <f ca="1">IF(AA$6&lt;$C147,0,VLOOKUP(AA$6,'MonteCarlo Policy Paths'!$A$2:$I$31,'Monte Carlo_WA Complance Price'!$B147+1,FALSE))</f>
        <v>110.18569404992589</v>
      </c>
      <c r="AB147" s="21">
        <f ca="1">IF(AB$6&lt;$C147,0,VLOOKUP(AB$6,'MonteCarlo Policy Paths'!$A$2:$I$31,'Monte Carlo_WA Complance Price'!$B147+1,FALSE))</f>
        <v>111.42373555610482</v>
      </c>
      <c r="AC147" s="21">
        <f ca="1">IF(AC$6&lt;$C147,0,VLOOKUP(AC$6,'MonteCarlo Policy Paths'!$A$2:$I$31,'Monte Carlo_WA Complance Price'!$B147+1,FALSE))</f>
        <v>112.86811731331359</v>
      </c>
      <c r="AD147" s="21">
        <f ca="1">IF(AD$6&lt;$C147,0,VLOOKUP(AD$6,'MonteCarlo Policy Paths'!$A$2:$I$31,'Monte Carlo_WA Complance Price'!$B147+1,FALSE))</f>
        <v>114.31249907052236</v>
      </c>
      <c r="AE147" s="21">
        <f ca="1">IF(AE$6&lt;$C147,0,VLOOKUP(AE$6,'MonteCarlo Policy Paths'!$A$2:$I$31,'Monte Carlo_WA Complance Price'!$B147+1,FALSE))</f>
        <v>115.75688082773114</v>
      </c>
      <c r="AF147" s="21">
        <f ca="1">IF(AF$6&lt;$C147,0,VLOOKUP(AF$6,'MonteCarlo Policy Paths'!$A$2:$I$31,'Monte Carlo_WA Complance Price'!$B147+1,FALSE))</f>
        <v>117.20126258493991</v>
      </c>
      <c r="AG147" s="22">
        <f ca="1">IF(AG$6&lt;$C147,0,VLOOKUP(AG$6,'MonteCarlo Policy Paths'!$A$2:$I$31,'Monte Carlo_WA Complance Price'!$B147+1,FALSE))</f>
        <v>120.41827982173916</v>
      </c>
      <c r="AI147" s="20">
        <f ca="1">E147*VLOOKUP(AI$6,'Greenhouse Gas Costs Avoided'!$A$2:$I$32,9,FALSE)</f>
        <v>0</v>
      </c>
      <c r="AJ147" s="21">
        <f ca="1">F147*VLOOKUP(AJ$6,'Greenhouse Gas Costs Avoided'!$A$2:$I$32,9,FALSE)</f>
        <v>5.2166744805659615</v>
      </c>
      <c r="AK147" s="21">
        <f ca="1">G147*VLOOKUP(AK$6,'Greenhouse Gas Costs Avoided'!$A$2:$I$32,9,FALSE)</f>
        <v>5.3216023247413169</v>
      </c>
      <c r="AL147" s="21">
        <f ca="1">H147*VLOOKUP(AL$6,'Greenhouse Gas Costs Avoided'!$A$2:$I$32,9,FALSE)</f>
        <v>5.4265301689166732</v>
      </c>
      <c r="AM147" s="21">
        <f ca="1">I147*VLOOKUP(AM$6,'Greenhouse Gas Costs Avoided'!$A$2:$I$32,9,FALSE)</f>
        <v>5.5063320831654474</v>
      </c>
      <c r="AN147" s="21">
        <f ca="1">J147*VLOOKUP(AN$6,'Greenhouse Gas Costs Avoided'!$A$2:$I$32,9,FALSE)</f>
        <v>5.5861339974142208</v>
      </c>
      <c r="AO147" s="21">
        <f ca="1">K147*VLOOKUP(AO$6,'Greenhouse Gas Costs Avoided'!$A$2:$I$32,9,FALSE)</f>
        <v>5.665935911662995</v>
      </c>
      <c r="AP147" s="21">
        <f ca="1">L147*VLOOKUP(AP$6,'Greenhouse Gas Costs Avoided'!$A$2:$I$32,9,FALSE)</f>
        <v>5.7457378259117702</v>
      </c>
      <c r="AQ147" s="21">
        <f ca="1">M147*VLOOKUP(AQ$6,'Greenhouse Gas Costs Avoided'!$A$2:$I$32,9,FALSE)</f>
        <v>5.8255397401605462</v>
      </c>
      <c r="AR147" s="21">
        <f ca="1">N147*VLOOKUP(AR$6,'Greenhouse Gas Costs Avoided'!$A$2:$I$32,9,FALSE)</f>
        <v>5.9053416544093205</v>
      </c>
      <c r="AS147" s="21">
        <f ca="1">O147*VLOOKUP(AS$6,'Greenhouse Gas Costs Avoided'!$A$2:$I$32,9,FALSE)</f>
        <v>5.9851435686580947</v>
      </c>
      <c r="AT147" s="21">
        <f ca="1">P147*VLOOKUP(AT$6,'Greenhouse Gas Costs Avoided'!$A$2:$I$32,9,FALSE)</f>
        <v>6.0649454829068699</v>
      </c>
      <c r="AU147" s="21">
        <f ca="1">Q147*VLOOKUP(AU$6,'Greenhouse Gas Costs Avoided'!$A$2:$I$32,9,FALSE)</f>
        <v>6.1447473971556432</v>
      </c>
      <c r="AV147" s="21">
        <f ca="1">R147*VLOOKUP(AV$6,'Greenhouse Gas Costs Avoided'!$A$2:$I$32,9,FALSE)</f>
        <v>6.2245493114044184</v>
      </c>
      <c r="AW147" s="21">
        <f ca="1">S147*VLOOKUP(AW$6,'Greenhouse Gas Costs Avoided'!$A$2:$I$32,9,FALSE)</f>
        <v>6.312953786990386</v>
      </c>
      <c r="AX147" s="21">
        <f ca="1">T147*VLOOKUP(AX$6,'Greenhouse Gas Costs Avoided'!$A$2:$I$32,9,FALSE)</f>
        <v>6.4013582625763545</v>
      </c>
      <c r="AY147" s="21">
        <f ca="1">U147*VLOOKUP(AY$6,'Greenhouse Gas Costs Avoided'!$A$2:$I$32,9,FALSE)</f>
        <v>6.4897627381623222</v>
      </c>
      <c r="AZ147" s="21">
        <f ca="1">V147*VLOOKUP(AZ$6,'Greenhouse Gas Costs Avoided'!$A$2:$I$32,9,FALSE)</f>
        <v>6.5781672137482907</v>
      </c>
      <c r="BA147" s="21">
        <f ca="1">W147*VLOOKUP(BA$6,'Greenhouse Gas Costs Avoided'!$A$2:$I$32,9,FALSE)</f>
        <v>6.6665716893342575</v>
      </c>
      <c r="BB147" s="21">
        <f ca="1">X147*VLOOKUP(BB$6,'Greenhouse Gas Costs Avoided'!$A$2:$I$32,9,FALSE)</f>
        <v>6.7450019445028957</v>
      </c>
      <c r="BC147" s="21">
        <f ca="1">Y147*VLOOKUP(BC$6,'Greenhouse Gas Costs Avoided'!$A$2:$I$32,9,FALSE)</f>
        <v>6.8234321996715348</v>
      </c>
      <c r="BD147" s="21">
        <f ca="1">Z147*VLOOKUP(BD$6,'Greenhouse Gas Costs Avoided'!$A$2:$I$32,9,FALSE)</f>
        <v>6.901862454840173</v>
      </c>
      <c r="BE147" s="21">
        <f ca="1">AA147*VLOOKUP(BE$6,'Greenhouse Gas Costs Avoided'!$A$2:$I$32,9,FALSE)</f>
        <v>6.9802927100088112</v>
      </c>
      <c r="BF147" s="21">
        <f ca="1">AB147*VLOOKUP(BF$6,'Greenhouse Gas Costs Avoided'!$A$2:$I$32,9,FALSE)</f>
        <v>7.0587229651774486</v>
      </c>
      <c r="BG147" s="21">
        <f ca="1">AC147*VLOOKUP(BG$6,'Greenhouse Gas Costs Avoided'!$A$2:$I$32,9,FALSE)</f>
        <v>7.1502249295408609</v>
      </c>
      <c r="BH147" s="21">
        <f ca="1">AD147*VLOOKUP(BH$6,'Greenhouse Gas Costs Avoided'!$A$2:$I$32,9,FALSE)</f>
        <v>7.2417268939042723</v>
      </c>
      <c r="BI147" s="21">
        <f ca="1">AE147*VLOOKUP(BI$6,'Greenhouse Gas Costs Avoided'!$A$2:$I$32,9,FALSE)</f>
        <v>7.3332288582676846</v>
      </c>
      <c r="BJ147" s="21">
        <f ca="1">AF147*VLOOKUP(BJ$6,'Greenhouse Gas Costs Avoided'!$A$2:$I$32,9,FALSE)</f>
        <v>7.424730822631096</v>
      </c>
      <c r="BK147" s="22">
        <f ca="1">AG147*VLOOKUP(BK$6,'Greenhouse Gas Costs Avoided'!$A$2:$I$32,9,FALSE)</f>
        <v>7.6285297110405814</v>
      </c>
    </row>
    <row r="148" spans="1:63" x14ac:dyDescent="0.35">
      <c r="A148" s="11">
        <v>142</v>
      </c>
      <c r="B148" s="12">
        <f t="shared" ca="1" si="4"/>
        <v>3</v>
      </c>
      <c r="C148" s="13">
        <f t="shared" ca="1" si="5"/>
        <v>2023</v>
      </c>
      <c r="E148" s="20">
        <f ca="1">IF(E$6&lt;$C148,0,VLOOKUP(E$6,'MonteCarlo Policy Paths'!$A$2:$I$31,'Monte Carlo_WA Complance Price'!$B148+1,FALSE))</f>
        <v>0</v>
      </c>
      <c r="F148" s="21">
        <f ca="1">IF(F$6&lt;$C148,0,VLOOKUP(F$6,'MonteCarlo Policy Paths'!$A$2:$I$31,'Monte Carlo_WA Complance Price'!$B148+1,FALSE))</f>
        <v>82.346532180449415</v>
      </c>
      <c r="G148" s="21">
        <f ca="1">IF(G$6&lt;$C148,0,VLOOKUP(G$6,'MonteCarlo Policy Paths'!$A$2:$I$31,'Monte Carlo_WA Complance Price'!$B148+1,FALSE))</f>
        <v>84.002844861871253</v>
      </c>
      <c r="H148" s="21">
        <f ca="1">IF(H$6&lt;$C148,0,VLOOKUP(H$6,'MonteCarlo Policy Paths'!$A$2:$I$31,'Monte Carlo_WA Complance Price'!$B148+1,FALSE))</f>
        <v>85.659157543293105</v>
      </c>
      <c r="I148" s="21">
        <f ca="1">IF(I$6&lt;$C148,0,VLOOKUP(I$6,'MonteCarlo Policy Paths'!$A$2:$I$31,'Monte Carlo_WA Complance Price'!$B148+1,FALSE))</f>
        <v>86.918851036576825</v>
      </c>
      <c r="J148" s="21">
        <f ca="1">IF(J$6&lt;$C148,0,VLOOKUP(J$6,'MonteCarlo Policy Paths'!$A$2:$I$31,'Monte Carlo_WA Complance Price'!$B148+1,FALSE))</f>
        <v>88.178544529860531</v>
      </c>
      <c r="K148" s="21">
        <f ca="1">IF(K$6&lt;$C148,0,VLOOKUP(K$6,'MonteCarlo Policy Paths'!$A$2:$I$31,'Monte Carlo_WA Complance Price'!$B148+1,FALSE))</f>
        <v>89.438238023144251</v>
      </c>
      <c r="L148" s="21">
        <f ca="1">IF(L$6&lt;$C148,0,VLOOKUP(L$6,'MonteCarlo Policy Paths'!$A$2:$I$31,'Monte Carlo_WA Complance Price'!$B148+1,FALSE))</f>
        <v>90.697931516427971</v>
      </c>
      <c r="M148" s="21">
        <f ca="1">IF(M$6&lt;$C148,0,VLOOKUP(M$6,'MonteCarlo Policy Paths'!$A$2:$I$31,'Monte Carlo_WA Complance Price'!$B148+1,FALSE))</f>
        <v>91.95762500971172</v>
      </c>
      <c r="N148" s="21">
        <f ca="1">IF(N$6&lt;$C148,0,VLOOKUP(N$6,'MonteCarlo Policy Paths'!$A$2:$I$31,'Monte Carlo_WA Complance Price'!$B148+1,FALSE))</f>
        <v>93.21731850299544</v>
      </c>
      <c r="O148" s="21">
        <f ca="1">IF(O$6&lt;$C148,0,VLOOKUP(O$6,'MonteCarlo Policy Paths'!$A$2:$I$31,'Monte Carlo_WA Complance Price'!$B148+1,FALSE))</f>
        <v>94.47701199627916</v>
      </c>
      <c r="P148" s="21">
        <f ca="1">IF(P$6&lt;$C148,0,VLOOKUP(P$6,'MonteCarlo Policy Paths'!$A$2:$I$31,'Monte Carlo_WA Complance Price'!$B148+1,FALSE))</f>
        <v>95.73670548956288</v>
      </c>
      <c r="Q148" s="21">
        <f ca="1">IF(Q$6&lt;$C148,0,VLOOKUP(Q$6,'MonteCarlo Policy Paths'!$A$2:$I$31,'Monte Carlo_WA Complance Price'!$B148+1,FALSE))</f>
        <v>96.996398982846586</v>
      </c>
      <c r="R148" s="21">
        <f ca="1">IF(R$6&lt;$C148,0,VLOOKUP(R$6,'MonteCarlo Policy Paths'!$A$2:$I$31,'Monte Carlo_WA Complance Price'!$B148+1,FALSE))</f>
        <v>101.49317720655506</v>
      </c>
      <c r="S148" s="21">
        <f ca="1">IF(S$6&lt;$C148,0,VLOOKUP(S$6,'MonteCarlo Policy Paths'!$A$2:$I$31,'Monte Carlo_WA Complance Price'!$B148+1,FALSE))</f>
        <v>104.21949379267882</v>
      </c>
      <c r="T148" s="21">
        <f ca="1">IF(T$6&lt;$C148,0,VLOOKUP(T$6,'MonteCarlo Policy Paths'!$A$2:$I$31,'Monte Carlo_WA Complance Price'!$B148+1,FALSE))</f>
        <v>107.03810370059369</v>
      </c>
      <c r="U148" s="21">
        <f ca="1">IF(U$6&lt;$C148,0,VLOOKUP(U$6,'MonteCarlo Policy Paths'!$A$2:$I$31,'Monte Carlo_WA Complance Price'!$B148+1,FALSE))</f>
        <v>109.92690053835344</v>
      </c>
      <c r="V148" s="21">
        <f ca="1">IF(V$6&lt;$C148,0,VLOOKUP(V$6,'MonteCarlo Policy Paths'!$A$2:$I$31,'Monte Carlo_WA Complance Price'!$B148+1,FALSE))</f>
        <v>112.89757853003228</v>
      </c>
      <c r="W148" s="21">
        <f ca="1">IF(W$6&lt;$C148,0,VLOOKUP(W$6,'MonteCarlo Policy Paths'!$A$2:$I$31,'Monte Carlo_WA Complance Price'!$B148+1,FALSE))</f>
        <v>115.91943874780665</v>
      </c>
      <c r="X148" s="21">
        <f ca="1">IF(X$6&lt;$C148,0,VLOOKUP(X$6,'MonteCarlo Policy Paths'!$A$2:$I$31,'Monte Carlo_WA Complance Price'!$B148+1,FALSE))</f>
        <v>119.06733931122673</v>
      </c>
      <c r="Y148" s="21">
        <f ca="1">IF(Y$6&lt;$C148,0,VLOOKUP(Y$6,'MonteCarlo Policy Paths'!$A$2:$I$31,'Monte Carlo_WA Complance Price'!$B148+1,FALSE))</f>
        <v>122.25496395468721</v>
      </c>
      <c r="Z148" s="21">
        <f ca="1">IF(Z$6&lt;$C148,0,VLOOKUP(Z$6,'MonteCarlo Policy Paths'!$A$2:$I$31,'Monte Carlo_WA Complance Price'!$B148+1,FALSE))</f>
        <v>125.4992630232488</v>
      </c>
      <c r="AA148" s="21">
        <f ca="1">IF(AA$6&lt;$C148,0,VLOOKUP(AA$6,'MonteCarlo Policy Paths'!$A$2:$I$31,'Monte Carlo_WA Complance Price'!$B148+1,FALSE))</f>
        <v>128.82380079097237</v>
      </c>
      <c r="AB148" s="21">
        <f ca="1">IF(AB$6&lt;$C148,0,VLOOKUP(AB$6,'MonteCarlo Policy Paths'!$A$2:$I$31,'Monte Carlo_WA Complance Price'!$B148+1,FALSE))</f>
        <v>132.24028719953677</v>
      </c>
      <c r="AC148" s="21">
        <f ca="1">IF(AC$6&lt;$C148,0,VLOOKUP(AC$6,'MonteCarlo Policy Paths'!$A$2:$I$31,'Monte Carlo_WA Complance Price'!$B148+1,FALSE))</f>
        <v>135.74155640209787</v>
      </c>
      <c r="AD148" s="21">
        <f ca="1">IF(AD$6&lt;$C148,0,VLOOKUP(AD$6,'MonteCarlo Policy Paths'!$A$2:$I$31,'Monte Carlo_WA Complance Price'!$B148+1,FALSE))</f>
        <v>139.32654413598658</v>
      </c>
      <c r="AE148" s="21">
        <f ca="1">IF(AE$6&lt;$C148,0,VLOOKUP(AE$6,'MonteCarlo Policy Paths'!$A$2:$I$31,'Monte Carlo_WA Complance Price'!$B148+1,FALSE))</f>
        <v>142.9856742986068</v>
      </c>
      <c r="AF148" s="21">
        <f ca="1">IF(AF$6&lt;$C148,0,VLOOKUP(AF$6,'MonteCarlo Policy Paths'!$A$2:$I$31,'Monte Carlo_WA Complance Price'!$B148+1,FALSE))</f>
        <v>146.72361540812219</v>
      </c>
      <c r="AG148" s="22">
        <f ca="1">IF(AG$6&lt;$C148,0,VLOOKUP(AG$6,'MonteCarlo Policy Paths'!$A$2:$I$31,'Monte Carlo_WA Complance Price'!$B148+1,FALSE))</f>
        <v>150.52284977717397</v>
      </c>
      <c r="AI148" s="20">
        <f ca="1">E148*VLOOKUP(AI$6,'Greenhouse Gas Costs Avoided'!$A$2:$I$32,9,FALSE)</f>
        <v>0</v>
      </c>
      <c r="AJ148" s="21">
        <f ca="1">F148*VLOOKUP(AJ$6,'Greenhouse Gas Costs Avoided'!$A$2:$I$32,9,FALSE)</f>
        <v>5.2166744805659615</v>
      </c>
      <c r="AK148" s="21">
        <f ca="1">G148*VLOOKUP(AK$6,'Greenhouse Gas Costs Avoided'!$A$2:$I$32,9,FALSE)</f>
        <v>5.3216023247413169</v>
      </c>
      <c r="AL148" s="21">
        <f ca="1">H148*VLOOKUP(AL$6,'Greenhouse Gas Costs Avoided'!$A$2:$I$32,9,FALSE)</f>
        <v>5.4265301689166732</v>
      </c>
      <c r="AM148" s="21">
        <f ca="1">I148*VLOOKUP(AM$6,'Greenhouse Gas Costs Avoided'!$A$2:$I$32,9,FALSE)</f>
        <v>5.5063320831654474</v>
      </c>
      <c r="AN148" s="21">
        <f ca="1">J148*VLOOKUP(AN$6,'Greenhouse Gas Costs Avoided'!$A$2:$I$32,9,FALSE)</f>
        <v>5.5861339974142208</v>
      </c>
      <c r="AO148" s="21">
        <f ca="1">K148*VLOOKUP(AO$6,'Greenhouse Gas Costs Avoided'!$A$2:$I$32,9,FALSE)</f>
        <v>5.665935911662995</v>
      </c>
      <c r="AP148" s="21">
        <f ca="1">L148*VLOOKUP(AP$6,'Greenhouse Gas Costs Avoided'!$A$2:$I$32,9,FALSE)</f>
        <v>5.7457378259117702</v>
      </c>
      <c r="AQ148" s="21">
        <f ca="1">M148*VLOOKUP(AQ$6,'Greenhouse Gas Costs Avoided'!$A$2:$I$32,9,FALSE)</f>
        <v>5.8255397401605462</v>
      </c>
      <c r="AR148" s="21">
        <f ca="1">N148*VLOOKUP(AR$6,'Greenhouse Gas Costs Avoided'!$A$2:$I$32,9,FALSE)</f>
        <v>5.9053416544093205</v>
      </c>
      <c r="AS148" s="21">
        <f ca="1">O148*VLOOKUP(AS$6,'Greenhouse Gas Costs Avoided'!$A$2:$I$32,9,FALSE)</f>
        <v>5.9851435686580947</v>
      </c>
      <c r="AT148" s="21">
        <f ca="1">P148*VLOOKUP(AT$6,'Greenhouse Gas Costs Avoided'!$A$2:$I$32,9,FALSE)</f>
        <v>6.0649454829068699</v>
      </c>
      <c r="AU148" s="21">
        <f ca="1">Q148*VLOOKUP(AU$6,'Greenhouse Gas Costs Avoided'!$A$2:$I$32,9,FALSE)</f>
        <v>6.1447473971556432</v>
      </c>
      <c r="AV148" s="21">
        <f ca="1">R148*VLOOKUP(AV$6,'Greenhouse Gas Costs Avoided'!$A$2:$I$32,9,FALSE)</f>
        <v>6.4296194808152167</v>
      </c>
      <c r="AW148" s="21">
        <f ca="1">S148*VLOOKUP(AW$6,'Greenhouse Gas Costs Avoided'!$A$2:$I$32,9,FALSE)</f>
        <v>6.6023323538917609</v>
      </c>
      <c r="AX148" s="21">
        <f ca="1">T148*VLOOKUP(AX$6,'Greenhouse Gas Costs Avoided'!$A$2:$I$32,9,FALSE)</f>
        <v>6.7808920331878957</v>
      </c>
      <c r="AY148" s="21">
        <f ca="1">U148*VLOOKUP(AY$6,'Greenhouse Gas Costs Avoided'!$A$2:$I$32,9,FALSE)</f>
        <v>6.9638980729572149</v>
      </c>
      <c r="AZ148" s="21">
        <f ca="1">V148*VLOOKUP(AZ$6,'Greenhouse Gas Costs Avoided'!$A$2:$I$32,9,FALSE)</f>
        <v>7.1520913053717949</v>
      </c>
      <c r="BA148" s="21">
        <f ca="1">W148*VLOOKUP(BA$6,'Greenhouse Gas Costs Avoided'!$A$2:$I$32,9,FALSE)</f>
        <v>7.3435269452765404</v>
      </c>
      <c r="BB148" s="21">
        <f ca="1">X148*VLOOKUP(BB$6,'Greenhouse Gas Costs Avoided'!$A$2:$I$32,9,FALSE)</f>
        <v>7.5429472742415475</v>
      </c>
      <c r="BC148" s="21">
        <f ca="1">Y148*VLOOKUP(BC$6,'Greenhouse Gas Costs Avoided'!$A$2:$I$32,9,FALSE)</f>
        <v>7.744884134129272</v>
      </c>
      <c r="BD148" s="21">
        <f ca="1">Z148*VLOOKUP(BD$6,'Greenhouse Gas Costs Avoided'!$A$2:$I$32,9,FALSE)</f>
        <v>7.950411333759269</v>
      </c>
      <c r="BE148" s="21">
        <f ca="1">AA148*VLOOKUP(BE$6,'Greenhouse Gas Costs Avoided'!$A$2:$I$32,9,FALSE)</f>
        <v>8.161021676093501</v>
      </c>
      <c r="BF148" s="21">
        <f ca="1">AB148*VLOOKUP(BF$6,'Greenhouse Gas Costs Avoided'!$A$2:$I$32,9,FALSE)</f>
        <v>8.3774569890184303</v>
      </c>
      <c r="BG148" s="21">
        <f ca="1">AC148*VLOOKUP(BG$6,'Greenhouse Gas Costs Avoided'!$A$2:$I$32,9,FALSE)</f>
        <v>8.5992633142510115</v>
      </c>
      <c r="BH148" s="21">
        <f ca="1">AD148*VLOOKUP(BH$6,'Greenhouse Gas Costs Avoided'!$A$2:$I$32,9,FALSE)</f>
        <v>8.8263732304711304</v>
      </c>
      <c r="BI148" s="21">
        <f ca="1">AE148*VLOOKUP(BI$6,'Greenhouse Gas Costs Avoided'!$A$2:$I$32,9,FALSE)</f>
        <v>9.05818008905967</v>
      </c>
      <c r="BJ148" s="21">
        <f ca="1">AF148*VLOOKUP(BJ$6,'Greenhouse Gas Costs Avoided'!$A$2:$I$32,9,FALSE)</f>
        <v>9.2949796418706736</v>
      </c>
      <c r="BK148" s="22">
        <f ca="1">AG148*VLOOKUP(BK$6,'Greenhouse Gas Costs Avoided'!$A$2:$I$32,9,FALSE)</f>
        <v>9.5356621388007277</v>
      </c>
    </row>
    <row r="149" spans="1:63" x14ac:dyDescent="0.35">
      <c r="A149" s="11">
        <v>143</v>
      </c>
      <c r="B149" s="12">
        <f t="shared" ca="1" si="4"/>
        <v>2</v>
      </c>
      <c r="C149" s="13">
        <f t="shared" ca="1" si="5"/>
        <v>2023</v>
      </c>
      <c r="E149" s="20">
        <f ca="1">IF(E$6&lt;$C149,0,VLOOKUP(E$6,'MonteCarlo Policy Paths'!$A$2:$I$31,'Monte Carlo_WA Complance Price'!$B149+1,FALSE))</f>
        <v>0</v>
      </c>
      <c r="F149" s="21">
        <f ca="1">IF(F$6&lt;$C149,0,VLOOKUP(F$6,'MonteCarlo Policy Paths'!$A$2:$I$31,'Monte Carlo_WA Complance Price'!$B149+1,FALSE))</f>
        <v>82.346532180449415</v>
      </c>
      <c r="G149" s="21">
        <f ca="1">IF(G$6&lt;$C149,0,VLOOKUP(G$6,'MonteCarlo Policy Paths'!$A$2:$I$31,'Monte Carlo_WA Complance Price'!$B149+1,FALSE))</f>
        <v>84.002844861871253</v>
      </c>
      <c r="H149" s="21">
        <f ca="1">IF(H$6&lt;$C149,0,VLOOKUP(H$6,'MonteCarlo Policy Paths'!$A$2:$I$31,'Monte Carlo_WA Complance Price'!$B149+1,FALSE))</f>
        <v>85.659157543293105</v>
      </c>
      <c r="I149" s="21">
        <f ca="1">IF(I$6&lt;$C149,0,VLOOKUP(I$6,'MonteCarlo Policy Paths'!$A$2:$I$31,'Monte Carlo_WA Complance Price'!$B149+1,FALSE))</f>
        <v>86.918851036576825</v>
      </c>
      <c r="J149" s="21">
        <f ca="1">IF(J$6&lt;$C149,0,VLOOKUP(J$6,'MonteCarlo Policy Paths'!$A$2:$I$31,'Monte Carlo_WA Complance Price'!$B149+1,FALSE))</f>
        <v>88.178544529860531</v>
      </c>
      <c r="K149" s="21">
        <f ca="1">IF(K$6&lt;$C149,0,VLOOKUP(K$6,'MonteCarlo Policy Paths'!$A$2:$I$31,'Monte Carlo_WA Complance Price'!$B149+1,FALSE))</f>
        <v>89.438238023144251</v>
      </c>
      <c r="L149" s="21">
        <f ca="1">IF(L$6&lt;$C149,0,VLOOKUP(L$6,'MonteCarlo Policy Paths'!$A$2:$I$31,'Monte Carlo_WA Complance Price'!$B149+1,FALSE))</f>
        <v>90.697931516427971</v>
      </c>
      <c r="M149" s="21">
        <f ca="1">IF(M$6&lt;$C149,0,VLOOKUP(M$6,'MonteCarlo Policy Paths'!$A$2:$I$31,'Monte Carlo_WA Complance Price'!$B149+1,FALSE))</f>
        <v>91.95762500971172</v>
      </c>
      <c r="N149" s="21">
        <f ca="1">IF(N$6&lt;$C149,0,VLOOKUP(N$6,'MonteCarlo Policy Paths'!$A$2:$I$31,'Monte Carlo_WA Complance Price'!$B149+1,FALSE))</f>
        <v>93.21731850299544</v>
      </c>
      <c r="O149" s="21">
        <f ca="1">IF(O$6&lt;$C149,0,VLOOKUP(O$6,'MonteCarlo Policy Paths'!$A$2:$I$31,'Monte Carlo_WA Complance Price'!$B149+1,FALSE))</f>
        <v>94.47701199627916</v>
      </c>
      <c r="P149" s="21">
        <f ca="1">IF(P$6&lt;$C149,0,VLOOKUP(P$6,'MonteCarlo Policy Paths'!$A$2:$I$31,'Monte Carlo_WA Complance Price'!$B149+1,FALSE))</f>
        <v>95.73670548956288</v>
      </c>
      <c r="Q149" s="21">
        <f ca="1">IF(Q$6&lt;$C149,0,VLOOKUP(Q$6,'MonteCarlo Policy Paths'!$A$2:$I$31,'Monte Carlo_WA Complance Price'!$B149+1,FALSE))</f>
        <v>96.996398982846586</v>
      </c>
      <c r="R149" s="21">
        <f ca="1">IF(R$6&lt;$C149,0,VLOOKUP(R$6,'MonteCarlo Policy Paths'!$A$2:$I$31,'Monte Carlo_WA Complance Price'!$B149+1,FALSE))</f>
        <v>98.25609247613032</v>
      </c>
      <c r="S149" s="21">
        <f ca="1">IF(S$6&lt;$C149,0,VLOOKUP(S$6,'MonteCarlo Policy Paths'!$A$2:$I$31,'Monte Carlo_WA Complance Price'!$B149+1,FALSE))</f>
        <v>99.65157958594628</v>
      </c>
      <c r="T149" s="21">
        <f ca="1">IF(T$6&lt;$C149,0,VLOOKUP(T$6,'MonteCarlo Policy Paths'!$A$2:$I$31,'Monte Carlo_WA Complance Price'!$B149+1,FALSE))</f>
        <v>101.04706669576224</v>
      </c>
      <c r="U149" s="21">
        <f ca="1">IF(U$6&lt;$C149,0,VLOOKUP(U$6,'MonteCarlo Policy Paths'!$A$2:$I$31,'Monte Carlo_WA Complance Price'!$B149+1,FALSE))</f>
        <v>102.4425538055782</v>
      </c>
      <c r="V149" s="21">
        <f ca="1">IF(V$6&lt;$C149,0,VLOOKUP(V$6,'MonteCarlo Policy Paths'!$A$2:$I$31,'Monte Carlo_WA Complance Price'!$B149+1,FALSE))</f>
        <v>103.83804091539416</v>
      </c>
      <c r="W149" s="21">
        <f ca="1">IF(W$6&lt;$C149,0,VLOOKUP(W$6,'MonteCarlo Policy Paths'!$A$2:$I$31,'Monte Carlo_WA Complance Price'!$B149+1,FALSE))</f>
        <v>105.23352802521011</v>
      </c>
      <c r="X149" s="21">
        <f ca="1">IF(X$6&lt;$C149,0,VLOOKUP(X$6,'MonteCarlo Policy Paths'!$A$2:$I$31,'Monte Carlo_WA Complance Price'!$B149+1,FALSE))</f>
        <v>106.47156953138905</v>
      </c>
      <c r="Y149" s="21">
        <f ca="1">IF(Y$6&lt;$C149,0,VLOOKUP(Y$6,'MonteCarlo Policy Paths'!$A$2:$I$31,'Monte Carlo_WA Complance Price'!$B149+1,FALSE))</f>
        <v>107.709611037568</v>
      </c>
      <c r="Z149" s="21">
        <f ca="1">IF(Z$6&lt;$C149,0,VLOOKUP(Z$6,'MonteCarlo Policy Paths'!$A$2:$I$31,'Monte Carlo_WA Complance Price'!$B149+1,FALSE))</f>
        <v>108.94765254374694</v>
      </c>
      <c r="AA149" s="21">
        <f ca="1">IF(AA$6&lt;$C149,0,VLOOKUP(AA$6,'MonteCarlo Policy Paths'!$A$2:$I$31,'Monte Carlo_WA Complance Price'!$B149+1,FALSE))</f>
        <v>110.18569404992589</v>
      </c>
      <c r="AB149" s="21">
        <f ca="1">IF(AB$6&lt;$C149,0,VLOOKUP(AB$6,'MonteCarlo Policy Paths'!$A$2:$I$31,'Monte Carlo_WA Complance Price'!$B149+1,FALSE))</f>
        <v>111.42373555610482</v>
      </c>
      <c r="AC149" s="21">
        <f ca="1">IF(AC$6&lt;$C149,0,VLOOKUP(AC$6,'MonteCarlo Policy Paths'!$A$2:$I$31,'Monte Carlo_WA Complance Price'!$B149+1,FALSE))</f>
        <v>112.86811731331359</v>
      </c>
      <c r="AD149" s="21">
        <f ca="1">IF(AD$6&lt;$C149,0,VLOOKUP(AD$6,'MonteCarlo Policy Paths'!$A$2:$I$31,'Monte Carlo_WA Complance Price'!$B149+1,FALSE))</f>
        <v>114.31249907052236</v>
      </c>
      <c r="AE149" s="21">
        <f ca="1">IF(AE$6&lt;$C149,0,VLOOKUP(AE$6,'MonteCarlo Policy Paths'!$A$2:$I$31,'Monte Carlo_WA Complance Price'!$B149+1,FALSE))</f>
        <v>115.75688082773114</v>
      </c>
      <c r="AF149" s="21">
        <f ca="1">IF(AF$6&lt;$C149,0,VLOOKUP(AF$6,'MonteCarlo Policy Paths'!$A$2:$I$31,'Monte Carlo_WA Complance Price'!$B149+1,FALSE))</f>
        <v>117.20126258493991</v>
      </c>
      <c r="AG149" s="22">
        <f ca="1">IF(AG$6&lt;$C149,0,VLOOKUP(AG$6,'MonteCarlo Policy Paths'!$A$2:$I$31,'Monte Carlo_WA Complance Price'!$B149+1,FALSE))</f>
        <v>120.41827982173916</v>
      </c>
      <c r="AI149" s="20">
        <f ca="1">E149*VLOOKUP(AI$6,'Greenhouse Gas Costs Avoided'!$A$2:$I$32,9,FALSE)</f>
        <v>0</v>
      </c>
      <c r="AJ149" s="21">
        <f ca="1">F149*VLOOKUP(AJ$6,'Greenhouse Gas Costs Avoided'!$A$2:$I$32,9,FALSE)</f>
        <v>5.2166744805659615</v>
      </c>
      <c r="AK149" s="21">
        <f ca="1">G149*VLOOKUP(AK$6,'Greenhouse Gas Costs Avoided'!$A$2:$I$32,9,FALSE)</f>
        <v>5.3216023247413169</v>
      </c>
      <c r="AL149" s="21">
        <f ca="1">H149*VLOOKUP(AL$6,'Greenhouse Gas Costs Avoided'!$A$2:$I$32,9,FALSE)</f>
        <v>5.4265301689166732</v>
      </c>
      <c r="AM149" s="21">
        <f ca="1">I149*VLOOKUP(AM$6,'Greenhouse Gas Costs Avoided'!$A$2:$I$32,9,FALSE)</f>
        <v>5.5063320831654474</v>
      </c>
      <c r="AN149" s="21">
        <f ca="1">J149*VLOOKUP(AN$6,'Greenhouse Gas Costs Avoided'!$A$2:$I$32,9,FALSE)</f>
        <v>5.5861339974142208</v>
      </c>
      <c r="AO149" s="21">
        <f ca="1">K149*VLOOKUP(AO$6,'Greenhouse Gas Costs Avoided'!$A$2:$I$32,9,FALSE)</f>
        <v>5.665935911662995</v>
      </c>
      <c r="AP149" s="21">
        <f ca="1">L149*VLOOKUP(AP$6,'Greenhouse Gas Costs Avoided'!$A$2:$I$32,9,FALSE)</f>
        <v>5.7457378259117702</v>
      </c>
      <c r="AQ149" s="21">
        <f ca="1">M149*VLOOKUP(AQ$6,'Greenhouse Gas Costs Avoided'!$A$2:$I$32,9,FALSE)</f>
        <v>5.8255397401605462</v>
      </c>
      <c r="AR149" s="21">
        <f ca="1">N149*VLOOKUP(AR$6,'Greenhouse Gas Costs Avoided'!$A$2:$I$32,9,FALSE)</f>
        <v>5.9053416544093205</v>
      </c>
      <c r="AS149" s="21">
        <f ca="1">O149*VLOOKUP(AS$6,'Greenhouse Gas Costs Avoided'!$A$2:$I$32,9,FALSE)</f>
        <v>5.9851435686580947</v>
      </c>
      <c r="AT149" s="21">
        <f ca="1">P149*VLOOKUP(AT$6,'Greenhouse Gas Costs Avoided'!$A$2:$I$32,9,FALSE)</f>
        <v>6.0649454829068699</v>
      </c>
      <c r="AU149" s="21">
        <f ca="1">Q149*VLOOKUP(AU$6,'Greenhouse Gas Costs Avoided'!$A$2:$I$32,9,FALSE)</f>
        <v>6.1447473971556432</v>
      </c>
      <c r="AV149" s="21">
        <f ca="1">R149*VLOOKUP(AV$6,'Greenhouse Gas Costs Avoided'!$A$2:$I$32,9,FALSE)</f>
        <v>6.2245493114044184</v>
      </c>
      <c r="AW149" s="21">
        <f ca="1">S149*VLOOKUP(AW$6,'Greenhouse Gas Costs Avoided'!$A$2:$I$32,9,FALSE)</f>
        <v>6.312953786990386</v>
      </c>
      <c r="AX149" s="21">
        <f ca="1">T149*VLOOKUP(AX$6,'Greenhouse Gas Costs Avoided'!$A$2:$I$32,9,FALSE)</f>
        <v>6.4013582625763545</v>
      </c>
      <c r="AY149" s="21">
        <f ca="1">U149*VLOOKUP(AY$6,'Greenhouse Gas Costs Avoided'!$A$2:$I$32,9,FALSE)</f>
        <v>6.4897627381623222</v>
      </c>
      <c r="AZ149" s="21">
        <f ca="1">V149*VLOOKUP(AZ$6,'Greenhouse Gas Costs Avoided'!$A$2:$I$32,9,FALSE)</f>
        <v>6.5781672137482907</v>
      </c>
      <c r="BA149" s="21">
        <f ca="1">W149*VLOOKUP(BA$6,'Greenhouse Gas Costs Avoided'!$A$2:$I$32,9,FALSE)</f>
        <v>6.6665716893342575</v>
      </c>
      <c r="BB149" s="21">
        <f ca="1">X149*VLOOKUP(BB$6,'Greenhouse Gas Costs Avoided'!$A$2:$I$32,9,FALSE)</f>
        <v>6.7450019445028957</v>
      </c>
      <c r="BC149" s="21">
        <f ca="1">Y149*VLOOKUP(BC$6,'Greenhouse Gas Costs Avoided'!$A$2:$I$32,9,FALSE)</f>
        <v>6.8234321996715348</v>
      </c>
      <c r="BD149" s="21">
        <f ca="1">Z149*VLOOKUP(BD$6,'Greenhouse Gas Costs Avoided'!$A$2:$I$32,9,FALSE)</f>
        <v>6.901862454840173</v>
      </c>
      <c r="BE149" s="21">
        <f ca="1">AA149*VLOOKUP(BE$6,'Greenhouse Gas Costs Avoided'!$A$2:$I$32,9,FALSE)</f>
        <v>6.9802927100088112</v>
      </c>
      <c r="BF149" s="21">
        <f ca="1">AB149*VLOOKUP(BF$6,'Greenhouse Gas Costs Avoided'!$A$2:$I$32,9,FALSE)</f>
        <v>7.0587229651774486</v>
      </c>
      <c r="BG149" s="21">
        <f ca="1">AC149*VLOOKUP(BG$6,'Greenhouse Gas Costs Avoided'!$A$2:$I$32,9,FALSE)</f>
        <v>7.1502249295408609</v>
      </c>
      <c r="BH149" s="21">
        <f ca="1">AD149*VLOOKUP(BH$6,'Greenhouse Gas Costs Avoided'!$A$2:$I$32,9,FALSE)</f>
        <v>7.2417268939042723</v>
      </c>
      <c r="BI149" s="21">
        <f ca="1">AE149*VLOOKUP(BI$6,'Greenhouse Gas Costs Avoided'!$A$2:$I$32,9,FALSE)</f>
        <v>7.3332288582676846</v>
      </c>
      <c r="BJ149" s="21">
        <f ca="1">AF149*VLOOKUP(BJ$6,'Greenhouse Gas Costs Avoided'!$A$2:$I$32,9,FALSE)</f>
        <v>7.424730822631096</v>
      </c>
      <c r="BK149" s="22">
        <f ca="1">AG149*VLOOKUP(BK$6,'Greenhouse Gas Costs Avoided'!$A$2:$I$32,9,FALSE)</f>
        <v>7.6285297110405814</v>
      </c>
    </row>
    <row r="150" spans="1:63" x14ac:dyDescent="0.35">
      <c r="A150" s="11">
        <v>144</v>
      </c>
      <c r="B150" s="12">
        <f t="shared" ca="1" si="4"/>
        <v>2</v>
      </c>
      <c r="C150" s="13">
        <f t="shared" ca="1" si="5"/>
        <v>2023</v>
      </c>
      <c r="E150" s="20">
        <f ca="1">IF(E$6&lt;$C150,0,VLOOKUP(E$6,'MonteCarlo Policy Paths'!$A$2:$I$31,'Monte Carlo_WA Complance Price'!$B150+1,FALSE))</f>
        <v>0</v>
      </c>
      <c r="F150" s="21">
        <f ca="1">IF(F$6&lt;$C150,0,VLOOKUP(F$6,'MonteCarlo Policy Paths'!$A$2:$I$31,'Monte Carlo_WA Complance Price'!$B150+1,FALSE))</f>
        <v>82.346532180449415</v>
      </c>
      <c r="G150" s="21">
        <f ca="1">IF(G$6&lt;$C150,0,VLOOKUP(G$6,'MonteCarlo Policy Paths'!$A$2:$I$31,'Monte Carlo_WA Complance Price'!$B150+1,FALSE))</f>
        <v>84.002844861871253</v>
      </c>
      <c r="H150" s="21">
        <f ca="1">IF(H$6&lt;$C150,0,VLOOKUP(H$6,'MonteCarlo Policy Paths'!$A$2:$I$31,'Monte Carlo_WA Complance Price'!$B150+1,FALSE))</f>
        <v>85.659157543293105</v>
      </c>
      <c r="I150" s="21">
        <f ca="1">IF(I$6&lt;$C150,0,VLOOKUP(I$6,'MonteCarlo Policy Paths'!$A$2:$I$31,'Monte Carlo_WA Complance Price'!$B150+1,FALSE))</f>
        <v>86.918851036576825</v>
      </c>
      <c r="J150" s="21">
        <f ca="1">IF(J$6&lt;$C150,0,VLOOKUP(J$6,'MonteCarlo Policy Paths'!$A$2:$I$31,'Monte Carlo_WA Complance Price'!$B150+1,FALSE))</f>
        <v>88.178544529860531</v>
      </c>
      <c r="K150" s="21">
        <f ca="1">IF(K$6&lt;$C150,0,VLOOKUP(K$6,'MonteCarlo Policy Paths'!$A$2:$I$31,'Monte Carlo_WA Complance Price'!$B150+1,FALSE))</f>
        <v>89.438238023144251</v>
      </c>
      <c r="L150" s="21">
        <f ca="1">IF(L$6&lt;$C150,0,VLOOKUP(L$6,'MonteCarlo Policy Paths'!$A$2:$I$31,'Monte Carlo_WA Complance Price'!$B150+1,FALSE))</f>
        <v>90.697931516427971</v>
      </c>
      <c r="M150" s="21">
        <f ca="1">IF(M$6&lt;$C150,0,VLOOKUP(M$6,'MonteCarlo Policy Paths'!$A$2:$I$31,'Monte Carlo_WA Complance Price'!$B150+1,FALSE))</f>
        <v>91.95762500971172</v>
      </c>
      <c r="N150" s="21">
        <f ca="1">IF(N$6&lt;$C150,0,VLOOKUP(N$6,'MonteCarlo Policy Paths'!$A$2:$I$31,'Monte Carlo_WA Complance Price'!$B150+1,FALSE))</f>
        <v>93.21731850299544</v>
      </c>
      <c r="O150" s="21">
        <f ca="1">IF(O$6&lt;$C150,0,VLOOKUP(O$6,'MonteCarlo Policy Paths'!$A$2:$I$31,'Monte Carlo_WA Complance Price'!$B150+1,FALSE))</f>
        <v>94.47701199627916</v>
      </c>
      <c r="P150" s="21">
        <f ca="1">IF(P$6&lt;$C150,0,VLOOKUP(P$6,'MonteCarlo Policy Paths'!$A$2:$I$31,'Monte Carlo_WA Complance Price'!$B150+1,FALSE))</f>
        <v>95.73670548956288</v>
      </c>
      <c r="Q150" s="21">
        <f ca="1">IF(Q$6&lt;$C150,0,VLOOKUP(Q$6,'MonteCarlo Policy Paths'!$A$2:$I$31,'Monte Carlo_WA Complance Price'!$B150+1,FALSE))</f>
        <v>96.996398982846586</v>
      </c>
      <c r="R150" s="21">
        <f ca="1">IF(R$6&lt;$C150,0,VLOOKUP(R$6,'MonteCarlo Policy Paths'!$A$2:$I$31,'Monte Carlo_WA Complance Price'!$B150+1,FALSE))</f>
        <v>98.25609247613032</v>
      </c>
      <c r="S150" s="21">
        <f ca="1">IF(S$6&lt;$C150,0,VLOOKUP(S$6,'MonteCarlo Policy Paths'!$A$2:$I$31,'Monte Carlo_WA Complance Price'!$B150+1,FALSE))</f>
        <v>99.65157958594628</v>
      </c>
      <c r="T150" s="21">
        <f ca="1">IF(T$6&lt;$C150,0,VLOOKUP(T$6,'MonteCarlo Policy Paths'!$A$2:$I$31,'Monte Carlo_WA Complance Price'!$B150+1,FALSE))</f>
        <v>101.04706669576224</v>
      </c>
      <c r="U150" s="21">
        <f ca="1">IF(U$6&lt;$C150,0,VLOOKUP(U$6,'MonteCarlo Policy Paths'!$A$2:$I$31,'Monte Carlo_WA Complance Price'!$B150+1,FALSE))</f>
        <v>102.4425538055782</v>
      </c>
      <c r="V150" s="21">
        <f ca="1">IF(V$6&lt;$C150,0,VLOOKUP(V$6,'MonteCarlo Policy Paths'!$A$2:$I$31,'Monte Carlo_WA Complance Price'!$B150+1,FALSE))</f>
        <v>103.83804091539416</v>
      </c>
      <c r="W150" s="21">
        <f ca="1">IF(W$6&lt;$C150,0,VLOOKUP(W$6,'MonteCarlo Policy Paths'!$A$2:$I$31,'Monte Carlo_WA Complance Price'!$B150+1,FALSE))</f>
        <v>105.23352802521011</v>
      </c>
      <c r="X150" s="21">
        <f ca="1">IF(X$6&lt;$C150,0,VLOOKUP(X$6,'MonteCarlo Policy Paths'!$A$2:$I$31,'Monte Carlo_WA Complance Price'!$B150+1,FALSE))</f>
        <v>106.47156953138905</v>
      </c>
      <c r="Y150" s="21">
        <f ca="1">IF(Y$6&lt;$C150,0,VLOOKUP(Y$6,'MonteCarlo Policy Paths'!$A$2:$I$31,'Monte Carlo_WA Complance Price'!$B150+1,FALSE))</f>
        <v>107.709611037568</v>
      </c>
      <c r="Z150" s="21">
        <f ca="1">IF(Z$6&lt;$C150,0,VLOOKUP(Z$6,'MonteCarlo Policy Paths'!$A$2:$I$31,'Monte Carlo_WA Complance Price'!$B150+1,FALSE))</f>
        <v>108.94765254374694</v>
      </c>
      <c r="AA150" s="21">
        <f ca="1">IF(AA$6&lt;$C150,0,VLOOKUP(AA$6,'MonteCarlo Policy Paths'!$A$2:$I$31,'Monte Carlo_WA Complance Price'!$B150+1,FALSE))</f>
        <v>110.18569404992589</v>
      </c>
      <c r="AB150" s="21">
        <f ca="1">IF(AB$6&lt;$C150,0,VLOOKUP(AB$6,'MonteCarlo Policy Paths'!$A$2:$I$31,'Monte Carlo_WA Complance Price'!$B150+1,FALSE))</f>
        <v>111.42373555610482</v>
      </c>
      <c r="AC150" s="21">
        <f ca="1">IF(AC$6&lt;$C150,0,VLOOKUP(AC$6,'MonteCarlo Policy Paths'!$A$2:$I$31,'Monte Carlo_WA Complance Price'!$B150+1,FALSE))</f>
        <v>112.86811731331359</v>
      </c>
      <c r="AD150" s="21">
        <f ca="1">IF(AD$6&lt;$C150,0,VLOOKUP(AD$6,'MonteCarlo Policy Paths'!$A$2:$I$31,'Monte Carlo_WA Complance Price'!$B150+1,FALSE))</f>
        <v>114.31249907052236</v>
      </c>
      <c r="AE150" s="21">
        <f ca="1">IF(AE$6&lt;$C150,0,VLOOKUP(AE$6,'MonteCarlo Policy Paths'!$A$2:$I$31,'Monte Carlo_WA Complance Price'!$B150+1,FALSE))</f>
        <v>115.75688082773114</v>
      </c>
      <c r="AF150" s="21">
        <f ca="1">IF(AF$6&lt;$C150,0,VLOOKUP(AF$6,'MonteCarlo Policy Paths'!$A$2:$I$31,'Monte Carlo_WA Complance Price'!$B150+1,FALSE))</f>
        <v>117.20126258493991</v>
      </c>
      <c r="AG150" s="22">
        <f ca="1">IF(AG$6&lt;$C150,0,VLOOKUP(AG$6,'MonteCarlo Policy Paths'!$A$2:$I$31,'Monte Carlo_WA Complance Price'!$B150+1,FALSE))</f>
        <v>120.41827982173916</v>
      </c>
      <c r="AI150" s="20">
        <f ca="1">E150*VLOOKUP(AI$6,'Greenhouse Gas Costs Avoided'!$A$2:$I$32,9,FALSE)</f>
        <v>0</v>
      </c>
      <c r="AJ150" s="21">
        <f ca="1">F150*VLOOKUP(AJ$6,'Greenhouse Gas Costs Avoided'!$A$2:$I$32,9,FALSE)</f>
        <v>5.2166744805659615</v>
      </c>
      <c r="AK150" s="21">
        <f ca="1">G150*VLOOKUP(AK$6,'Greenhouse Gas Costs Avoided'!$A$2:$I$32,9,FALSE)</f>
        <v>5.3216023247413169</v>
      </c>
      <c r="AL150" s="21">
        <f ca="1">H150*VLOOKUP(AL$6,'Greenhouse Gas Costs Avoided'!$A$2:$I$32,9,FALSE)</f>
        <v>5.4265301689166732</v>
      </c>
      <c r="AM150" s="21">
        <f ca="1">I150*VLOOKUP(AM$6,'Greenhouse Gas Costs Avoided'!$A$2:$I$32,9,FALSE)</f>
        <v>5.5063320831654474</v>
      </c>
      <c r="AN150" s="21">
        <f ca="1">J150*VLOOKUP(AN$6,'Greenhouse Gas Costs Avoided'!$A$2:$I$32,9,FALSE)</f>
        <v>5.5861339974142208</v>
      </c>
      <c r="AO150" s="21">
        <f ca="1">K150*VLOOKUP(AO$6,'Greenhouse Gas Costs Avoided'!$A$2:$I$32,9,FALSE)</f>
        <v>5.665935911662995</v>
      </c>
      <c r="AP150" s="21">
        <f ca="1">L150*VLOOKUP(AP$6,'Greenhouse Gas Costs Avoided'!$A$2:$I$32,9,FALSE)</f>
        <v>5.7457378259117702</v>
      </c>
      <c r="AQ150" s="21">
        <f ca="1">M150*VLOOKUP(AQ$6,'Greenhouse Gas Costs Avoided'!$A$2:$I$32,9,FALSE)</f>
        <v>5.8255397401605462</v>
      </c>
      <c r="AR150" s="21">
        <f ca="1">N150*VLOOKUP(AR$6,'Greenhouse Gas Costs Avoided'!$A$2:$I$32,9,FALSE)</f>
        <v>5.9053416544093205</v>
      </c>
      <c r="AS150" s="21">
        <f ca="1">O150*VLOOKUP(AS$6,'Greenhouse Gas Costs Avoided'!$A$2:$I$32,9,FALSE)</f>
        <v>5.9851435686580947</v>
      </c>
      <c r="AT150" s="21">
        <f ca="1">P150*VLOOKUP(AT$6,'Greenhouse Gas Costs Avoided'!$A$2:$I$32,9,FALSE)</f>
        <v>6.0649454829068699</v>
      </c>
      <c r="AU150" s="21">
        <f ca="1">Q150*VLOOKUP(AU$6,'Greenhouse Gas Costs Avoided'!$A$2:$I$32,9,FALSE)</f>
        <v>6.1447473971556432</v>
      </c>
      <c r="AV150" s="21">
        <f ca="1">R150*VLOOKUP(AV$6,'Greenhouse Gas Costs Avoided'!$A$2:$I$32,9,FALSE)</f>
        <v>6.2245493114044184</v>
      </c>
      <c r="AW150" s="21">
        <f ca="1">S150*VLOOKUP(AW$6,'Greenhouse Gas Costs Avoided'!$A$2:$I$32,9,FALSE)</f>
        <v>6.312953786990386</v>
      </c>
      <c r="AX150" s="21">
        <f ca="1">T150*VLOOKUP(AX$6,'Greenhouse Gas Costs Avoided'!$A$2:$I$32,9,FALSE)</f>
        <v>6.4013582625763545</v>
      </c>
      <c r="AY150" s="21">
        <f ca="1">U150*VLOOKUP(AY$6,'Greenhouse Gas Costs Avoided'!$A$2:$I$32,9,FALSE)</f>
        <v>6.4897627381623222</v>
      </c>
      <c r="AZ150" s="21">
        <f ca="1">V150*VLOOKUP(AZ$6,'Greenhouse Gas Costs Avoided'!$A$2:$I$32,9,FALSE)</f>
        <v>6.5781672137482907</v>
      </c>
      <c r="BA150" s="21">
        <f ca="1">W150*VLOOKUP(BA$6,'Greenhouse Gas Costs Avoided'!$A$2:$I$32,9,FALSE)</f>
        <v>6.6665716893342575</v>
      </c>
      <c r="BB150" s="21">
        <f ca="1">X150*VLOOKUP(BB$6,'Greenhouse Gas Costs Avoided'!$A$2:$I$32,9,FALSE)</f>
        <v>6.7450019445028957</v>
      </c>
      <c r="BC150" s="21">
        <f ca="1">Y150*VLOOKUP(BC$6,'Greenhouse Gas Costs Avoided'!$A$2:$I$32,9,FALSE)</f>
        <v>6.8234321996715348</v>
      </c>
      <c r="BD150" s="21">
        <f ca="1">Z150*VLOOKUP(BD$6,'Greenhouse Gas Costs Avoided'!$A$2:$I$32,9,FALSE)</f>
        <v>6.901862454840173</v>
      </c>
      <c r="BE150" s="21">
        <f ca="1">AA150*VLOOKUP(BE$6,'Greenhouse Gas Costs Avoided'!$A$2:$I$32,9,FALSE)</f>
        <v>6.9802927100088112</v>
      </c>
      <c r="BF150" s="21">
        <f ca="1">AB150*VLOOKUP(BF$6,'Greenhouse Gas Costs Avoided'!$A$2:$I$32,9,FALSE)</f>
        <v>7.0587229651774486</v>
      </c>
      <c r="BG150" s="21">
        <f ca="1">AC150*VLOOKUP(BG$6,'Greenhouse Gas Costs Avoided'!$A$2:$I$32,9,FALSE)</f>
        <v>7.1502249295408609</v>
      </c>
      <c r="BH150" s="21">
        <f ca="1">AD150*VLOOKUP(BH$6,'Greenhouse Gas Costs Avoided'!$A$2:$I$32,9,FALSE)</f>
        <v>7.2417268939042723</v>
      </c>
      <c r="BI150" s="21">
        <f ca="1">AE150*VLOOKUP(BI$6,'Greenhouse Gas Costs Avoided'!$A$2:$I$32,9,FALSE)</f>
        <v>7.3332288582676846</v>
      </c>
      <c r="BJ150" s="21">
        <f ca="1">AF150*VLOOKUP(BJ$6,'Greenhouse Gas Costs Avoided'!$A$2:$I$32,9,FALSE)</f>
        <v>7.424730822631096</v>
      </c>
      <c r="BK150" s="22">
        <f ca="1">AG150*VLOOKUP(BK$6,'Greenhouse Gas Costs Avoided'!$A$2:$I$32,9,FALSE)</f>
        <v>7.6285297110405814</v>
      </c>
    </row>
    <row r="151" spans="1:63" x14ac:dyDescent="0.35">
      <c r="A151" s="11">
        <v>145</v>
      </c>
      <c r="B151" s="12">
        <f t="shared" ca="1" si="4"/>
        <v>5</v>
      </c>
      <c r="C151" s="13">
        <f t="shared" ca="1" si="5"/>
        <v>2023</v>
      </c>
      <c r="E151" s="20">
        <f ca="1">IF(E$6&lt;$C151,0,VLOOKUP(E$6,'MonteCarlo Policy Paths'!$A$2:$I$31,'Monte Carlo_WA Complance Price'!$B151+1,FALSE))</f>
        <v>0</v>
      </c>
      <c r="F151" s="21">
        <f ca="1">IF(F$6&lt;$C151,0,VLOOKUP(F$6,'MonteCarlo Policy Paths'!$A$2:$I$31,'Monte Carlo_WA Complance Price'!$B151+1,FALSE))</f>
        <v>82.346532180449415</v>
      </c>
      <c r="G151" s="21">
        <f ca="1">IF(G$6&lt;$C151,0,VLOOKUP(G$6,'MonteCarlo Policy Paths'!$A$2:$I$31,'Monte Carlo_WA Complance Price'!$B151+1,FALSE))</f>
        <v>84.002844861871253</v>
      </c>
      <c r="H151" s="21">
        <f ca="1">IF(H$6&lt;$C151,0,VLOOKUP(H$6,'MonteCarlo Policy Paths'!$A$2:$I$31,'Monte Carlo_WA Complance Price'!$B151+1,FALSE))</f>
        <v>85.659157543293105</v>
      </c>
      <c r="I151" s="21">
        <f ca="1">IF(I$6&lt;$C151,0,VLOOKUP(I$6,'MonteCarlo Policy Paths'!$A$2:$I$31,'Monte Carlo_WA Complance Price'!$B151+1,FALSE))</f>
        <v>86.918851036576825</v>
      </c>
      <c r="J151" s="21">
        <f ca="1">IF(J$6&lt;$C151,0,VLOOKUP(J$6,'MonteCarlo Policy Paths'!$A$2:$I$31,'Monte Carlo_WA Complance Price'!$B151+1,FALSE))</f>
        <v>88.178544529860531</v>
      </c>
      <c r="K151" s="21">
        <f ca="1">IF(K$6&lt;$C151,0,VLOOKUP(K$6,'MonteCarlo Policy Paths'!$A$2:$I$31,'Monte Carlo_WA Complance Price'!$B151+1,FALSE))</f>
        <v>89.438238023144251</v>
      </c>
      <c r="L151" s="21">
        <f ca="1">IF(L$6&lt;$C151,0,VLOOKUP(L$6,'MonteCarlo Policy Paths'!$A$2:$I$31,'Monte Carlo_WA Complance Price'!$B151+1,FALSE))</f>
        <v>90.697931516427971</v>
      </c>
      <c r="M151" s="21">
        <f ca="1">IF(M$6&lt;$C151,0,VLOOKUP(M$6,'MonteCarlo Policy Paths'!$A$2:$I$31,'Monte Carlo_WA Complance Price'!$B151+1,FALSE))</f>
        <v>91.95762500971172</v>
      </c>
      <c r="N151" s="21">
        <f ca="1">IF(N$6&lt;$C151,0,VLOOKUP(N$6,'MonteCarlo Policy Paths'!$A$2:$I$31,'Monte Carlo_WA Complance Price'!$B151+1,FALSE))</f>
        <v>93.21731850299544</v>
      </c>
      <c r="O151" s="21">
        <f ca="1">IF(O$6&lt;$C151,0,VLOOKUP(O$6,'MonteCarlo Policy Paths'!$A$2:$I$31,'Monte Carlo_WA Complance Price'!$B151+1,FALSE))</f>
        <v>94.47701199627916</v>
      </c>
      <c r="P151" s="21">
        <f ca="1">IF(P$6&lt;$C151,0,VLOOKUP(P$6,'MonteCarlo Policy Paths'!$A$2:$I$31,'Monte Carlo_WA Complance Price'!$B151+1,FALSE))</f>
        <v>95.73670548956288</v>
      </c>
      <c r="Q151" s="21">
        <f ca="1">IF(Q$6&lt;$C151,0,VLOOKUP(Q$6,'MonteCarlo Policy Paths'!$A$2:$I$31,'Monte Carlo_WA Complance Price'!$B151+1,FALSE))</f>
        <v>96.996398982846586</v>
      </c>
      <c r="R151" s="21">
        <f ca="1">IF(R$6&lt;$C151,0,VLOOKUP(R$6,'MonteCarlo Policy Paths'!$A$2:$I$31,'Monte Carlo_WA Complance Price'!$B151+1,FALSE))</f>
        <v>99.874634841342697</v>
      </c>
      <c r="S151" s="21">
        <f ca="1">IF(S$6&lt;$C151,0,VLOOKUP(S$6,'MonteCarlo Policy Paths'!$A$2:$I$31,'Monte Carlo_WA Complance Price'!$B151+1,FALSE))</f>
        <v>101.93553668931256</v>
      </c>
      <c r="T151" s="21">
        <f ca="1">IF(T$6&lt;$C151,0,VLOOKUP(T$6,'MonteCarlo Policy Paths'!$A$2:$I$31,'Monte Carlo_WA Complance Price'!$B151+1,FALSE))</f>
        <v>104.04258519817796</v>
      </c>
      <c r="U151" s="21">
        <f ca="1">IF(U$6&lt;$C151,0,VLOOKUP(U$6,'MonteCarlo Policy Paths'!$A$2:$I$31,'Monte Carlo_WA Complance Price'!$B151+1,FALSE))</f>
        <v>106.18472717196582</v>
      </c>
      <c r="V151" s="21">
        <f ca="1">IF(V$6&lt;$C151,0,VLOOKUP(V$6,'MonteCarlo Policy Paths'!$A$2:$I$31,'Monte Carlo_WA Complance Price'!$B151+1,FALSE))</f>
        <v>108.36780972271322</v>
      </c>
      <c r="W151" s="21">
        <f ca="1">IF(W$6&lt;$C151,0,VLOOKUP(W$6,'MonteCarlo Policy Paths'!$A$2:$I$31,'Monte Carlo_WA Complance Price'!$B151+1,FALSE))</f>
        <v>110.57648338650839</v>
      </c>
      <c r="X151" s="21">
        <f ca="1">IF(X$6&lt;$C151,0,VLOOKUP(X$6,'MonteCarlo Policy Paths'!$A$2:$I$31,'Monte Carlo_WA Complance Price'!$B151+1,FALSE))</f>
        <v>112.7694544213079</v>
      </c>
      <c r="Y151" s="21">
        <f ca="1">IF(Y$6&lt;$C151,0,VLOOKUP(Y$6,'MonteCarlo Policy Paths'!$A$2:$I$31,'Monte Carlo_WA Complance Price'!$B151+1,FALSE))</f>
        <v>114.98228749612761</v>
      </c>
      <c r="Z151" s="21">
        <f ca="1">IF(Z$6&lt;$C151,0,VLOOKUP(Z$6,'MonteCarlo Policy Paths'!$A$2:$I$31,'Monte Carlo_WA Complance Price'!$B151+1,FALSE))</f>
        <v>117.22345778349788</v>
      </c>
      <c r="AA151" s="21">
        <f ca="1">IF(AA$6&lt;$C151,0,VLOOKUP(AA$6,'MonteCarlo Policy Paths'!$A$2:$I$31,'Monte Carlo_WA Complance Price'!$B151+1,FALSE))</f>
        <v>119.50474742044912</v>
      </c>
      <c r="AB151" s="21">
        <f ca="1">IF(AB$6&lt;$C151,0,VLOOKUP(AB$6,'MonteCarlo Policy Paths'!$A$2:$I$31,'Monte Carlo_WA Complance Price'!$B151+1,FALSE))</f>
        <v>121.83201137782079</v>
      </c>
      <c r="AC151" s="21">
        <f ca="1">IF(AC$6&lt;$C151,0,VLOOKUP(AC$6,'MonteCarlo Policy Paths'!$A$2:$I$31,'Monte Carlo_WA Complance Price'!$B151+1,FALSE))</f>
        <v>124.30483685770574</v>
      </c>
      <c r="AD151" s="21">
        <f ca="1">IF(AD$6&lt;$C151,0,VLOOKUP(AD$6,'MonteCarlo Policy Paths'!$A$2:$I$31,'Monte Carlo_WA Complance Price'!$B151+1,FALSE))</f>
        <v>126.81952160325447</v>
      </c>
      <c r="AE151" s="21">
        <f ca="1">IF(AE$6&lt;$C151,0,VLOOKUP(AE$6,'MonteCarlo Policy Paths'!$A$2:$I$31,'Monte Carlo_WA Complance Price'!$B151+1,FALSE))</f>
        <v>129.37127756316897</v>
      </c>
      <c r="AF151" s="21">
        <f ca="1">IF(AF$6&lt;$C151,0,VLOOKUP(AF$6,'MonteCarlo Policy Paths'!$A$2:$I$31,'Monte Carlo_WA Complance Price'!$B151+1,FALSE))</f>
        <v>131.96243899653103</v>
      </c>
      <c r="AG151" s="22">
        <f ca="1">IF(AG$6&lt;$C151,0,VLOOKUP(AG$6,'MonteCarlo Policy Paths'!$A$2:$I$31,'Monte Carlo_WA Complance Price'!$B151+1,FALSE))</f>
        <v>135.47056479945655</v>
      </c>
      <c r="AI151" s="20">
        <f ca="1">E151*VLOOKUP(AI$6,'Greenhouse Gas Costs Avoided'!$A$2:$I$32,9,FALSE)</f>
        <v>0</v>
      </c>
      <c r="AJ151" s="21">
        <f ca="1">F151*VLOOKUP(AJ$6,'Greenhouse Gas Costs Avoided'!$A$2:$I$32,9,FALSE)</f>
        <v>5.2166744805659615</v>
      </c>
      <c r="AK151" s="21">
        <f ca="1">G151*VLOOKUP(AK$6,'Greenhouse Gas Costs Avoided'!$A$2:$I$32,9,FALSE)</f>
        <v>5.3216023247413169</v>
      </c>
      <c r="AL151" s="21">
        <f ca="1">H151*VLOOKUP(AL$6,'Greenhouse Gas Costs Avoided'!$A$2:$I$32,9,FALSE)</f>
        <v>5.4265301689166732</v>
      </c>
      <c r="AM151" s="21">
        <f ca="1">I151*VLOOKUP(AM$6,'Greenhouse Gas Costs Avoided'!$A$2:$I$32,9,FALSE)</f>
        <v>5.5063320831654474</v>
      </c>
      <c r="AN151" s="21">
        <f ca="1">J151*VLOOKUP(AN$6,'Greenhouse Gas Costs Avoided'!$A$2:$I$32,9,FALSE)</f>
        <v>5.5861339974142208</v>
      </c>
      <c r="AO151" s="21">
        <f ca="1">K151*VLOOKUP(AO$6,'Greenhouse Gas Costs Avoided'!$A$2:$I$32,9,FALSE)</f>
        <v>5.665935911662995</v>
      </c>
      <c r="AP151" s="21">
        <f ca="1">L151*VLOOKUP(AP$6,'Greenhouse Gas Costs Avoided'!$A$2:$I$32,9,FALSE)</f>
        <v>5.7457378259117702</v>
      </c>
      <c r="AQ151" s="21">
        <f ca="1">M151*VLOOKUP(AQ$6,'Greenhouse Gas Costs Avoided'!$A$2:$I$32,9,FALSE)</f>
        <v>5.8255397401605462</v>
      </c>
      <c r="AR151" s="21">
        <f ca="1">N151*VLOOKUP(AR$6,'Greenhouse Gas Costs Avoided'!$A$2:$I$32,9,FALSE)</f>
        <v>5.9053416544093205</v>
      </c>
      <c r="AS151" s="21">
        <f ca="1">O151*VLOOKUP(AS$6,'Greenhouse Gas Costs Avoided'!$A$2:$I$32,9,FALSE)</f>
        <v>5.9851435686580947</v>
      </c>
      <c r="AT151" s="21">
        <f ca="1">P151*VLOOKUP(AT$6,'Greenhouse Gas Costs Avoided'!$A$2:$I$32,9,FALSE)</f>
        <v>6.0649454829068699</v>
      </c>
      <c r="AU151" s="21">
        <f ca="1">Q151*VLOOKUP(AU$6,'Greenhouse Gas Costs Avoided'!$A$2:$I$32,9,FALSE)</f>
        <v>6.1447473971556432</v>
      </c>
      <c r="AV151" s="21">
        <f ca="1">R151*VLOOKUP(AV$6,'Greenhouse Gas Costs Avoided'!$A$2:$I$32,9,FALSE)</f>
        <v>6.327084396109818</v>
      </c>
      <c r="AW151" s="21">
        <f ca="1">S151*VLOOKUP(AW$6,'Greenhouse Gas Costs Avoided'!$A$2:$I$32,9,FALSE)</f>
        <v>6.4576430704410743</v>
      </c>
      <c r="AX151" s="21">
        <f ca="1">T151*VLOOKUP(AX$6,'Greenhouse Gas Costs Avoided'!$A$2:$I$32,9,FALSE)</f>
        <v>6.5911251478821242</v>
      </c>
      <c r="AY151" s="21">
        <f ca="1">U151*VLOOKUP(AY$6,'Greenhouse Gas Costs Avoided'!$A$2:$I$32,9,FALSE)</f>
        <v>6.7268304055597685</v>
      </c>
      <c r="AZ151" s="21">
        <f ca="1">V151*VLOOKUP(AZ$6,'Greenhouse Gas Costs Avoided'!$A$2:$I$32,9,FALSE)</f>
        <v>6.8651292595600424</v>
      </c>
      <c r="BA151" s="21">
        <f ca="1">W151*VLOOKUP(BA$6,'Greenhouse Gas Costs Avoided'!$A$2:$I$32,9,FALSE)</f>
        <v>7.0050493173053994</v>
      </c>
      <c r="BB151" s="21">
        <f ca="1">X151*VLOOKUP(BB$6,'Greenhouse Gas Costs Avoided'!$A$2:$I$32,9,FALSE)</f>
        <v>7.1439746093722221</v>
      </c>
      <c r="BC151" s="21">
        <f ca="1">Y151*VLOOKUP(BC$6,'Greenhouse Gas Costs Avoided'!$A$2:$I$32,9,FALSE)</f>
        <v>7.2841581669004034</v>
      </c>
      <c r="BD151" s="21">
        <f ca="1">Z151*VLOOKUP(BD$6,'Greenhouse Gas Costs Avoided'!$A$2:$I$32,9,FALSE)</f>
        <v>7.426136894299721</v>
      </c>
      <c r="BE151" s="21">
        <f ca="1">AA151*VLOOKUP(BE$6,'Greenhouse Gas Costs Avoided'!$A$2:$I$32,9,FALSE)</f>
        <v>7.5706571930511553</v>
      </c>
      <c r="BF151" s="21">
        <f ca="1">AB151*VLOOKUP(BF$6,'Greenhouse Gas Costs Avoided'!$A$2:$I$32,9,FALSE)</f>
        <v>7.7180899770979394</v>
      </c>
      <c r="BG151" s="21">
        <f ca="1">AC151*VLOOKUP(BG$6,'Greenhouse Gas Costs Avoided'!$A$2:$I$32,9,FALSE)</f>
        <v>7.8747441218959366</v>
      </c>
      <c r="BH151" s="21">
        <f ca="1">AD151*VLOOKUP(BH$6,'Greenhouse Gas Costs Avoided'!$A$2:$I$32,9,FALSE)</f>
        <v>8.0340500621877027</v>
      </c>
      <c r="BI151" s="21">
        <f ca="1">AE151*VLOOKUP(BI$6,'Greenhouse Gas Costs Avoided'!$A$2:$I$32,9,FALSE)</f>
        <v>8.1957044736636782</v>
      </c>
      <c r="BJ151" s="21">
        <f ca="1">AF151*VLOOKUP(BJ$6,'Greenhouse Gas Costs Avoided'!$A$2:$I$32,9,FALSE)</f>
        <v>8.3598552322508848</v>
      </c>
      <c r="BK151" s="22">
        <f ca="1">AG151*VLOOKUP(BK$6,'Greenhouse Gas Costs Avoided'!$A$2:$I$32,9,FALSE)</f>
        <v>8.5820959249206545</v>
      </c>
    </row>
    <row r="152" spans="1:63" x14ac:dyDescent="0.35">
      <c r="A152" s="11">
        <v>146</v>
      </c>
      <c r="B152" s="12">
        <f t="shared" ca="1" si="4"/>
        <v>1</v>
      </c>
      <c r="C152" s="13">
        <f t="shared" ca="1" si="5"/>
        <v>2023</v>
      </c>
      <c r="E152" s="20">
        <f ca="1">IF(E$6&lt;$C152,0,VLOOKUP(E$6,'MonteCarlo Policy Paths'!$A$2:$I$31,'Monte Carlo_WA Complance Price'!$B152+1,FALSE))</f>
        <v>0</v>
      </c>
      <c r="F152" s="21">
        <f ca="1">IF(F$6&lt;$C152,0,VLOOKUP(F$6,'MonteCarlo Policy Paths'!$A$2:$I$31,'Monte Carlo_WA Complance Price'!$B152+1,FALSE))</f>
        <v>82.346532180449415</v>
      </c>
      <c r="G152" s="21">
        <f ca="1">IF(G$6&lt;$C152,0,VLOOKUP(G$6,'MonteCarlo Policy Paths'!$A$2:$I$31,'Monte Carlo_WA Complance Price'!$B152+1,FALSE))</f>
        <v>84.002844861871253</v>
      </c>
      <c r="H152" s="21">
        <f ca="1">IF(H$6&lt;$C152,0,VLOOKUP(H$6,'MonteCarlo Policy Paths'!$A$2:$I$31,'Monte Carlo_WA Complance Price'!$B152+1,FALSE))</f>
        <v>85.659157543293105</v>
      </c>
      <c r="I152" s="21">
        <f ca="1">IF(I$6&lt;$C152,0,VLOOKUP(I$6,'MonteCarlo Policy Paths'!$A$2:$I$31,'Monte Carlo_WA Complance Price'!$B152+1,FALSE))</f>
        <v>86.918851036576825</v>
      </c>
      <c r="J152" s="21">
        <f ca="1">IF(J$6&lt;$C152,0,VLOOKUP(J$6,'MonteCarlo Policy Paths'!$A$2:$I$31,'Monte Carlo_WA Complance Price'!$B152+1,FALSE))</f>
        <v>88.178544529860531</v>
      </c>
      <c r="K152" s="21">
        <f ca="1">IF(K$6&lt;$C152,0,VLOOKUP(K$6,'MonteCarlo Policy Paths'!$A$2:$I$31,'Monte Carlo_WA Complance Price'!$B152+1,FALSE))</f>
        <v>89.438238023144251</v>
      </c>
      <c r="L152" s="21">
        <f ca="1">IF(L$6&lt;$C152,0,VLOOKUP(L$6,'MonteCarlo Policy Paths'!$A$2:$I$31,'Monte Carlo_WA Complance Price'!$B152+1,FALSE))</f>
        <v>90.697931516427971</v>
      </c>
      <c r="M152" s="21">
        <f ca="1">IF(M$6&lt;$C152,0,VLOOKUP(M$6,'MonteCarlo Policy Paths'!$A$2:$I$31,'Monte Carlo_WA Complance Price'!$B152+1,FALSE))</f>
        <v>91.95762500971172</v>
      </c>
      <c r="N152" s="21">
        <f ca="1">IF(N$6&lt;$C152,0,VLOOKUP(N$6,'MonteCarlo Policy Paths'!$A$2:$I$31,'Monte Carlo_WA Complance Price'!$B152+1,FALSE))</f>
        <v>93.21731850299544</v>
      </c>
      <c r="O152" s="21">
        <f ca="1">IF(O$6&lt;$C152,0,VLOOKUP(O$6,'MonteCarlo Policy Paths'!$A$2:$I$31,'Monte Carlo_WA Complance Price'!$B152+1,FALSE))</f>
        <v>94.47701199627916</v>
      </c>
      <c r="P152" s="21">
        <f ca="1">IF(P$6&lt;$C152,0,VLOOKUP(P$6,'MonteCarlo Policy Paths'!$A$2:$I$31,'Monte Carlo_WA Complance Price'!$B152+1,FALSE))</f>
        <v>95.73670548956288</v>
      </c>
      <c r="Q152" s="21">
        <f ca="1">IF(Q$6&lt;$C152,0,VLOOKUP(Q$6,'MonteCarlo Policy Paths'!$A$2:$I$31,'Monte Carlo_WA Complance Price'!$B152+1,FALSE))</f>
        <v>96.996398982846586</v>
      </c>
      <c r="R152" s="21">
        <f ca="1">IF(R$6&lt;$C152,0,VLOOKUP(R$6,'MonteCarlo Policy Paths'!$A$2:$I$31,'Monte Carlo_WA Complance Price'!$B152+1,FALSE))</f>
        <v>98.25609247613032</v>
      </c>
      <c r="S152" s="21">
        <f ca="1">IF(S$6&lt;$C152,0,VLOOKUP(S$6,'MonteCarlo Policy Paths'!$A$2:$I$31,'Monte Carlo_WA Complance Price'!$B152+1,FALSE))</f>
        <v>99.65157958594628</v>
      </c>
      <c r="T152" s="21">
        <f ca="1">IF(T$6&lt;$C152,0,VLOOKUP(T$6,'MonteCarlo Policy Paths'!$A$2:$I$31,'Monte Carlo_WA Complance Price'!$B152+1,FALSE))</f>
        <v>101.04706669576224</v>
      </c>
      <c r="U152" s="21">
        <f ca="1">IF(U$6&lt;$C152,0,VLOOKUP(U$6,'MonteCarlo Policy Paths'!$A$2:$I$31,'Monte Carlo_WA Complance Price'!$B152+1,FALSE))</f>
        <v>102.4425538055782</v>
      </c>
      <c r="V152" s="21">
        <f ca="1">IF(V$6&lt;$C152,0,VLOOKUP(V$6,'MonteCarlo Policy Paths'!$A$2:$I$31,'Monte Carlo_WA Complance Price'!$B152+1,FALSE))</f>
        <v>103.83804091539416</v>
      </c>
      <c r="W152" s="21">
        <f ca="1">IF(W$6&lt;$C152,0,VLOOKUP(W$6,'MonteCarlo Policy Paths'!$A$2:$I$31,'Monte Carlo_WA Complance Price'!$B152+1,FALSE))</f>
        <v>105.23352802521011</v>
      </c>
      <c r="X152" s="21">
        <f ca="1">IF(X$6&lt;$C152,0,VLOOKUP(X$6,'MonteCarlo Policy Paths'!$A$2:$I$31,'Monte Carlo_WA Complance Price'!$B152+1,FALSE))</f>
        <v>106.47156953138905</v>
      </c>
      <c r="Y152" s="21">
        <f ca="1">IF(Y$6&lt;$C152,0,VLOOKUP(Y$6,'MonteCarlo Policy Paths'!$A$2:$I$31,'Monte Carlo_WA Complance Price'!$B152+1,FALSE))</f>
        <v>107.709611037568</v>
      </c>
      <c r="Z152" s="21">
        <f ca="1">IF(Z$6&lt;$C152,0,VLOOKUP(Z$6,'MonteCarlo Policy Paths'!$A$2:$I$31,'Monte Carlo_WA Complance Price'!$B152+1,FALSE))</f>
        <v>108.94765254374694</v>
      </c>
      <c r="AA152" s="21">
        <f ca="1">IF(AA$6&lt;$C152,0,VLOOKUP(AA$6,'MonteCarlo Policy Paths'!$A$2:$I$31,'Monte Carlo_WA Complance Price'!$B152+1,FALSE))</f>
        <v>110.18569404992589</v>
      </c>
      <c r="AB152" s="21">
        <f ca="1">IF(AB$6&lt;$C152,0,VLOOKUP(AB$6,'MonteCarlo Policy Paths'!$A$2:$I$31,'Monte Carlo_WA Complance Price'!$B152+1,FALSE))</f>
        <v>111.42373555610482</v>
      </c>
      <c r="AC152" s="21">
        <f ca="1">IF(AC$6&lt;$C152,0,VLOOKUP(AC$6,'MonteCarlo Policy Paths'!$A$2:$I$31,'Monte Carlo_WA Complance Price'!$B152+1,FALSE))</f>
        <v>112.86811731331359</v>
      </c>
      <c r="AD152" s="21">
        <f ca="1">IF(AD$6&lt;$C152,0,VLOOKUP(AD$6,'MonteCarlo Policy Paths'!$A$2:$I$31,'Monte Carlo_WA Complance Price'!$B152+1,FALSE))</f>
        <v>114.31249907052236</v>
      </c>
      <c r="AE152" s="21">
        <f ca="1">IF(AE$6&lt;$C152,0,VLOOKUP(AE$6,'MonteCarlo Policy Paths'!$A$2:$I$31,'Monte Carlo_WA Complance Price'!$B152+1,FALSE))</f>
        <v>115.75688082773114</v>
      </c>
      <c r="AF152" s="21">
        <f ca="1">IF(AF$6&lt;$C152,0,VLOOKUP(AF$6,'MonteCarlo Policy Paths'!$A$2:$I$31,'Monte Carlo_WA Complance Price'!$B152+1,FALSE))</f>
        <v>117.20126258493991</v>
      </c>
      <c r="AG152" s="22">
        <f ca="1">IF(AG$6&lt;$C152,0,VLOOKUP(AG$6,'MonteCarlo Policy Paths'!$A$2:$I$31,'Monte Carlo_WA Complance Price'!$B152+1,FALSE))</f>
        <v>118.64564434214866</v>
      </c>
      <c r="AI152" s="20">
        <f ca="1">E152*VLOOKUP(AI$6,'Greenhouse Gas Costs Avoided'!$A$2:$I$32,9,FALSE)</f>
        <v>0</v>
      </c>
      <c r="AJ152" s="21">
        <f ca="1">F152*VLOOKUP(AJ$6,'Greenhouse Gas Costs Avoided'!$A$2:$I$32,9,FALSE)</f>
        <v>5.2166744805659615</v>
      </c>
      <c r="AK152" s="21">
        <f ca="1">G152*VLOOKUP(AK$6,'Greenhouse Gas Costs Avoided'!$A$2:$I$32,9,FALSE)</f>
        <v>5.3216023247413169</v>
      </c>
      <c r="AL152" s="21">
        <f ca="1">H152*VLOOKUP(AL$6,'Greenhouse Gas Costs Avoided'!$A$2:$I$32,9,FALSE)</f>
        <v>5.4265301689166732</v>
      </c>
      <c r="AM152" s="21">
        <f ca="1">I152*VLOOKUP(AM$6,'Greenhouse Gas Costs Avoided'!$A$2:$I$32,9,FALSE)</f>
        <v>5.5063320831654474</v>
      </c>
      <c r="AN152" s="21">
        <f ca="1">J152*VLOOKUP(AN$6,'Greenhouse Gas Costs Avoided'!$A$2:$I$32,9,FALSE)</f>
        <v>5.5861339974142208</v>
      </c>
      <c r="AO152" s="21">
        <f ca="1">K152*VLOOKUP(AO$6,'Greenhouse Gas Costs Avoided'!$A$2:$I$32,9,FALSE)</f>
        <v>5.665935911662995</v>
      </c>
      <c r="AP152" s="21">
        <f ca="1">L152*VLOOKUP(AP$6,'Greenhouse Gas Costs Avoided'!$A$2:$I$32,9,FALSE)</f>
        <v>5.7457378259117702</v>
      </c>
      <c r="AQ152" s="21">
        <f ca="1">M152*VLOOKUP(AQ$6,'Greenhouse Gas Costs Avoided'!$A$2:$I$32,9,FALSE)</f>
        <v>5.8255397401605462</v>
      </c>
      <c r="AR152" s="21">
        <f ca="1">N152*VLOOKUP(AR$6,'Greenhouse Gas Costs Avoided'!$A$2:$I$32,9,FALSE)</f>
        <v>5.9053416544093205</v>
      </c>
      <c r="AS152" s="21">
        <f ca="1">O152*VLOOKUP(AS$6,'Greenhouse Gas Costs Avoided'!$A$2:$I$32,9,FALSE)</f>
        <v>5.9851435686580947</v>
      </c>
      <c r="AT152" s="21">
        <f ca="1">P152*VLOOKUP(AT$6,'Greenhouse Gas Costs Avoided'!$A$2:$I$32,9,FALSE)</f>
        <v>6.0649454829068699</v>
      </c>
      <c r="AU152" s="21">
        <f ca="1">Q152*VLOOKUP(AU$6,'Greenhouse Gas Costs Avoided'!$A$2:$I$32,9,FALSE)</f>
        <v>6.1447473971556432</v>
      </c>
      <c r="AV152" s="21">
        <f ca="1">R152*VLOOKUP(AV$6,'Greenhouse Gas Costs Avoided'!$A$2:$I$32,9,FALSE)</f>
        <v>6.2245493114044184</v>
      </c>
      <c r="AW152" s="21">
        <f ca="1">S152*VLOOKUP(AW$6,'Greenhouse Gas Costs Avoided'!$A$2:$I$32,9,FALSE)</f>
        <v>6.312953786990386</v>
      </c>
      <c r="AX152" s="21">
        <f ca="1">T152*VLOOKUP(AX$6,'Greenhouse Gas Costs Avoided'!$A$2:$I$32,9,FALSE)</f>
        <v>6.4013582625763545</v>
      </c>
      <c r="AY152" s="21">
        <f ca="1">U152*VLOOKUP(AY$6,'Greenhouse Gas Costs Avoided'!$A$2:$I$32,9,FALSE)</f>
        <v>6.4897627381623222</v>
      </c>
      <c r="AZ152" s="21">
        <f ca="1">V152*VLOOKUP(AZ$6,'Greenhouse Gas Costs Avoided'!$A$2:$I$32,9,FALSE)</f>
        <v>6.5781672137482907</v>
      </c>
      <c r="BA152" s="21">
        <f ca="1">W152*VLOOKUP(BA$6,'Greenhouse Gas Costs Avoided'!$A$2:$I$32,9,FALSE)</f>
        <v>6.6665716893342575</v>
      </c>
      <c r="BB152" s="21">
        <f ca="1">X152*VLOOKUP(BB$6,'Greenhouse Gas Costs Avoided'!$A$2:$I$32,9,FALSE)</f>
        <v>6.7450019445028957</v>
      </c>
      <c r="BC152" s="21">
        <f ca="1">Y152*VLOOKUP(BC$6,'Greenhouse Gas Costs Avoided'!$A$2:$I$32,9,FALSE)</f>
        <v>6.8234321996715348</v>
      </c>
      <c r="BD152" s="21">
        <f ca="1">Z152*VLOOKUP(BD$6,'Greenhouse Gas Costs Avoided'!$A$2:$I$32,9,FALSE)</f>
        <v>6.901862454840173</v>
      </c>
      <c r="BE152" s="21">
        <f ca="1">AA152*VLOOKUP(BE$6,'Greenhouse Gas Costs Avoided'!$A$2:$I$32,9,FALSE)</f>
        <v>6.9802927100088112</v>
      </c>
      <c r="BF152" s="21">
        <f ca="1">AB152*VLOOKUP(BF$6,'Greenhouse Gas Costs Avoided'!$A$2:$I$32,9,FALSE)</f>
        <v>7.0587229651774486</v>
      </c>
      <c r="BG152" s="21">
        <f ca="1">AC152*VLOOKUP(BG$6,'Greenhouse Gas Costs Avoided'!$A$2:$I$32,9,FALSE)</f>
        <v>7.1502249295408609</v>
      </c>
      <c r="BH152" s="21">
        <f ca="1">AD152*VLOOKUP(BH$6,'Greenhouse Gas Costs Avoided'!$A$2:$I$32,9,FALSE)</f>
        <v>7.2417268939042723</v>
      </c>
      <c r="BI152" s="21">
        <f ca="1">AE152*VLOOKUP(BI$6,'Greenhouse Gas Costs Avoided'!$A$2:$I$32,9,FALSE)</f>
        <v>7.3332288582676846</v>
      </c>
      <c r="BJ152" s="21">
        <f ca="1">AF152*VLOOKUP(BJ$6,'Greenhouse Gas Costs Avoided'!$A$2:$I$32,9,FALSE)</f>
        <v>7.424730822631096</v>
      </c>
      <c r="BK152" s="22">
        <f ca="1">AG152*VLOOKUP(BK$6,'Greenhouse Gas Costs Avoided'!$A$2:$I$32,9,FALSE)</f>
        <v>7.5162327869945065</v>
      </c>
    </row>
    <row r="153" spans="1:63" x14ac:dyDescent="0.35">
      <c r="A153" s="11">
        <v>147</v>
      </c>
      <c r="B153" s="12">
        <f t="shared" ca="1" si="4"/>
        <v>2</v>
      </c>
      <c r="C153" s="13">
        <f t="shared" ca="1" si="5"/>
        <v>2023</v>
      </c>
      <c r="E153" s="20">
        <f ca="1">IF(E$6&lt;$C153,0,VLOOKUP(E$6,'MonteCarlo Policy Paths'!$A$2:$I$31,'Monte Carlo_WA Complance Price'!$B153+1,FALSE))</f>
        <v>0</v>
      </c>
      <c r="F153" s="21">
        <f ca="1">IF(F$6&lt;$C153,0,VLOOKUP(F$6,'MonteCarlo Policy Paths'!$A$2:$I$31,'Monte Carlo_WA Complance Price'!$B153+1,FALSE))</f>
        <v>82.346532180449415</v>
      </c>
      <c r="G153" s="21">
        <f ca="1">IF(G$6&lt;$C153,0,VLOOKUP(G$6,'MonteCarlo Policy Paths'!$A$2:$I$31,'Monte Carlo_WA Complance Price'!$B153+1,FALSE))</f>
        <v>84.002844861871253</v>
      </c>
      <c r="H153" s="21">
        <f ca="1">IF(H$6&lt;$C153,0,VLOOKUP(H$6,'MonteCarlo Policy Paths'!$A$2:$I$31,'Monte Carlo_WA Complance Price'!$B153+1,FALSE))</f>
        <v>85.659157543293105</v>
      </c>
      <c r="I153" s="21">
        <f ca="1">IF(I$6&lt;$C153,0,VLOOKUP(I$6,'MonteCarlo Policy Paths'!$A$2:$I$31,'Monte Carlo_WA Complance Price'!$B153+1,FALSE))</f>
        <v>86.918851036576825</v>
      </c>
      <c r="J153" s="21">
        <f ca="1">IF(J$6&lt;$C153,0,VLOOKUP(J$6,'MonteCarlo Policy Paths'!$A$2:$I$31,'Monte Carlo_WA Complance Price'!$B153+1,FALSE))</f>
        <v>88.178544529860531</v>
      </c>
      <c r="K153" s="21">
        <f ca="1">IF(K$6&lt;$C153,0,VLOOKUP(K$6,'MonteCarlo Policy Paths'!$A$2:$I$31,'Monte Carlo_WA Complance Price'!$B153+1,FALSE))</f>
        <v>89.438238023144251</v>
      </c>
      <c r="L153" s="21">
        <f ca="1">IF(L$6&lt;$C153,0,VLOOKUP(L$6,'MonteCarlo Policy Paths'!$A$2:$I$31,'Monte Carlo_WA Complance Price'!$B153+1,FALSE))</f>
        <v>90.697931516427971</v>
      </c>
      <c r="M153" s="21">
        <f ca="1">IF(M$6&lt;$C153,0,VLOOKUP(M$6,'MonteCarlo Policy Paths'!$A$2:$I$31,'Monte Carlo_WA Complance Price'!$B153+1,FALSE))</f>
        <v>91.95762500971172</v>
      </c>
      <c r="N153" s="21">
        <f ca="1">IF(N$6&lt;$C153,0,VLOOKUP(N$6,'MonteCarlo Policy Paths'!$A$2:$I$31,'Monte Carlo_WA Complance Price'!$B153+1,FALSE))</f>
        <v>93.21731850299544</v>
      </c>
      <c r="O153" s="21">
        <f ca="1">IF(O$6&lt;$C153,0,VLOOKUP(O$6,'MonteCarlo Policy Paths'!$A$2:$I$31,'Monte Carlo_WA Complance Price'!$B153+1,FALSE))</f>
        <v>94.47701199627916</v>
      </c>
      <c r="P153" s="21">
        <f ca="1">IF(P$6&lt;$C153,0,VLOOKUP(P$6,'MonteCarlo Policy Paths'!$A$2:$I$31,'Monte Carlo_WA Complance Price'!$B153+1,FALSE))</f>
        <v>95.73670548956288</v>
      </c>
      <c r="Q153" s="21">
        <f ca="1">IF(Q$6&lt;$C153,0,VLOOKUP(Q$6,'MonteCarlo Policy Paths'!$A$2:$I$31,'Monte Carlo_WA Complance Price'!$B153+1,FALSE))</f>
        <v>96.996398982846586</v>
      </c>
      <c r="R153" s="21">
        <f ca="1">IF(R$6&lt;$C153,0,VLOOKUP(R$6,'MonteCarlo Policy Paths'!$A$2:$I$31,'Monte Carlo_WA Complance Price'!$B153+1,FALSE))</f>
        <v>98.25609247613032</v>
      </c>
      <c r="S153" s="21">
        <f ca="1">IF(S$6&lt;$C153,0,VLOOKUP(S$6,'MonteCarlo Policy Paths'!$A$2:$I$31,'Monte Carlo_WA Complance Price'!$B153+1,FALSE))</f>
        <v>99.65157958594628</v>
      </c>
      <c r="T153" s="21">
        <f ca="1">IF(T$6&lt;$C153,0,VLOOKUP(T$6,'MonteCarlo Policy Paths'!$A$2:$I$31,'Monte Carlo_WA Complance Price'!$B153+1,FALSE))</f>
        <v>101.04706669576224</v>
      </c>
      <c r="U153" s="21">
        <f ca="1">IF(U$6&lt;$C153,0,VLOOKUP(U$6,'MonteCarlo Policy Paths'!$A$2:$I$31,'Monte Carlo_WA Complance Price'!$B153+1,FALSE))</f>
        <v>102.4425538055782</v>
      </c>
      <c r="V153" s="21">
        <f ca="1">IF(V$6&lt;$C153,0,VLOOKUP(V$6,'MonteCarlo Policy Paths'!$A$2:$I$31,'Monte Carlo_WA Complance Price'!$B153+1,FALSE))</f>
        <v>103.83804091539416</v>
      </c>
      <c r="W153" s="21">
        <f ca="1">IF(W$6&lt;$C153,0,VLOOKUP(W$6,'MonteCarlo Policy Paths'!$A$2:$I$31,'Monte Carlo_WA Complance Price'!$B153+1,FALSE))</f>
        <v>105.23352802521011</v>
      </c>
      <c r="X153" s="21">
        <f ca="1">IF(X$6&lt;$C153,0,VLOOKUP(X$6,'MonteCarlo Policy Paths'!$A$2:$I$31,'Monte Carlo_WA Complance Price'!$B153+1,FALSE))</f>
        <v>106.47156953138905</v>
      </c>
      <c r="Y153" s="21">
        <f ca="1">IF(Y$6&lt;$C153,0,VLOOKUP(Y$6,'MonteCarlo Policy Paths'!$A$2:$I$31,'Monte Carlo_WA Complance Price'!$B153+1,FALSE))</f>
        <v>107.709611037568</v>
      </c>
      <c r="Z153" s="21">
        <f ca="1">IF(Z$6&lt;$C153,0,VLOOKUP(Z$6,'MonteCarlo Policy Paths'!$A$2:$I$31,'Monte Carlo_WA Complance Price'!$B153+1,FALSE))</f>
        <v>108.94765254374694</v>
      </c>
      <c r="AA153" s="21">
        <f ca="1">IF(AA$6&lt;$C153,0,VLOOKUP(AA$6,'MonteCarlo Policy Paths'!$A$2:$I$31,'Monte Carlo_WA Complance Price'!$B153+1,FALSE))</f>
        <v>110.18569404992589</v>
      </c>
      <c r="AB153" s="21">
        <f ca="1">IF(AB$6&lt;$C153,0,VLOOKUP(AB$6,'MonteCarlo Policy Paths'!$A$2:$I$31,'Monte Carlo_WA Complance Price'!$B153+1,FALSE))</f>
        <v>111.42373555610482</v>
      </c>
      <c r="AC153" s="21">
        <f ca="1">IF(AC$6&lt;$C153,0,VLOOKUP(AC$6,'MonteCarlo Policy Paths'!$A$2:$I$31,'Monte Carlo_WA Complance Price'!$B153+1,FALSE))</f>
        <v>112.86811731331359</v>
      </c>
      <c r="AD153" s="21">
        <f ca="1">IF(AD$6&lt;$C153,0,VLOOKUP(AD$6,'MonteCarlo Policy Paths'!$A$2:$I$31,'Monte Carlo_WA Complance Price'!$B153+1,FALSE))</f>
        <v>114.31249907052236</v>
      </c>
      <c r="AE153" s="21">
        <f ca="1">IF(AE$6&lt;$C153,0,VLOOKUP(AE$6,'MonteCarlo Policy Paths'!$A$2:$I$31,'Monte Carlo_WA Complance Price'!$B153+1,FALSE))</f>
        <v>115.75688082773114</v>
      </c>
      <c r="AF153" s="21">
        <f ca="1">IF(AF$6&lt;$C153,0,VLOOKUP(AF$6,'MonteCarlo Policy Paths'!$A$2:$I$31,'Monte Carlo_WA Complance Price'!$B153+1,FALSE))</f>
        <v>117.20126258493991</v>
      </c>
      <c r="AG153" s="22">
        <f ca="1">IF(AG$6&lt;$C153,0,VLOOKUP(AG$6,'MonteCarlo Policy Paths'!$A$2:$I$31,'Monte Carlo_WA Complance Price'!$B153+1,FALSE))</f>
        <v>120.41827982173916</v>
      </c>
      <c r="AI153" s="20">
        <f ca="1">E153*VLOOKUP(AI$6,'Greenhouse Gas Costs Avoided'!$A$2:$I$32,9,FALSE)</f>
        <v>0</v>
      </c>
      <c r="AJ153" s="21">
        <f ca="1">F153*VLOOKUP(AJ$6,'Greenhouse Gas Costs Avoided'!$A$2:$I$32,9,FALSE)</f>
        <v>5.2166744805659615</v>
      </c>
      <c r="AK153" s="21">
        <f ca="1">G153*VLOOKUP(AK$6,'Greenhouse Gas Costs Avoided'!$A$2:$I$32,9,FALSE)</f>
        <v>5.3216023247413169</v>
      </c>
      <c r="AL153" s="21">
        <f ca="1">H153*VLOOKUP(AL$6,'Greenhouse Gas Costs Avoided'!$A$2:$I$32,9,FALSE)</f>
        <v>5.4265301689166732</v>
      </c>
      <c r="AM153" s="21">
        <f ca="1">I153*VLOOKUP(AM$6,'Greenhouse Gas Costs Avoided'!$A$2:$I$32,9,FALSE)</f>
        <v>5.5063320831654474</v>
      </c>
      <c r="AN153" s="21">
        <f ca="1">J153*VLOOKUP(AN$6,'Greenhouse Gas Costs Avoided'!$A$2:$I$32,9,FALSE)</f>
        <v>5.5861339974142208</v>
      </c>
      <c r="AO153" s="21">
        <f ca="1">K153*VLOOKUP(AO$6,'Greenhouse Gas Costs Avoided'!$A$2:$I$32,9,FALSE)</f>
        <v>5.665935911662995</v>
      </c>
      <c r="AP153" s="21">
        <f ca="1">L153*VLOOKUP(AP$6,'Greenhouse Gas Costs Avoided'!$A$2:$I$32,9,FALSE)</f>
        <v>5.7457378259117702</v>
      </c>
      <c r="AQ153" s="21">
        <f ca="1">M153*VLOOKUP(AQ$6,'Greenhouse Gas Costs Avoided'!$A$2:$I$32,9,FALSE)</f>
        <v>5.8255397401605462</v>
      </c>
      <c r="AR153" s="21">
        <f ca="1">N153*VLOOKUP(AR$6,'Greenhouse Gas Costs Avoided'!$A$2:$I$32,9,FALSE)</f>
        <v>5.9053416544093205</v>
      </c>
      <c r="AS153" s="21">
        <f ca="1">O153*VLOOKUP(AS$6,'Greenhouse Gas Costs Avoided'!$A$2:$I$32,9,FALSE)</f>
        <v>5.9851435686580947</v>
      </c>
      <c r="AT153" s="21">
        <f ca="1">P153*VLOOKUP(AT$6,'Greenhouse Gas Costs Avoided'!$A$2:$I$32,9,FALSE)</f>
        <v>6.0649454829068699</v>
      </c>
      <c r="AU153" s="21">
        <f ca="1">Q153*VLOOKUP(AU$6,'Greenhouse Gas Costs Avoided'!$A$2:$I$32,9,FALSE)</f>
        <v>6.1447473971556432</v>
      </c>
      <c r="AV153" s="21">
        <f ca="1">R153*VLOOKUP(AV$6,'Greenhouse Gas Costs Avoided'!$A$2:$I$32,9,FALSE)</f>
        <v>6.2245493114044184</v>
      </c>
      <c r="AW153" s="21">
        <f ca="1">S153*VLOOKUP(AW$6,'Greenhouse Gas Costs Avoided'!$A$2:$I$32,9,FALSE)</f>
        <v>6.312953786990386</v>
      </c>
      <c r="AX153" s="21">
        <f ca="1">T153*VLOOKUP(AX$6,'Greenhouse Gas Costs Avoided'!$A$2:$I$32,9,FALSE)</f>
        <v>6.4013582625763545</v>
      </c>
      <c r="AY153" s="21">
        <f ca="1">U153*VLOOKUP(AY$6,'Greenhouse Gas Costs Avoided'!$A$2:$I$32,9,FALSE)</f>
        <v>6.4897627381623222</v>
      </c>
      <c r="AZ153" s="21">
        <f ca="1">V153*VLOOKUP(AZ$6,'Greenhouse Gas Costs Avoided'!$A$2:$I$32,9,FALSE)</f>
        <v>6.5781672137482907</v>
      </c>
      <c r="BA153" s="21">
        <f ca="1">W153*VLOOKUP(BA$6,'Greenhouse Gas Costs Avoided'!$A$2:$I$32,9,FALSE)</f>
        <v>6.6665716893342575</v>
      </c>
      <c r="BB153" s="21">
        <f ca="1">X153*VLOOKUP(BB$6,'Greenhouse Gas Costs Avoided'!$A$2:$I$32,9,FALSE)</f>
        <v>6.7450019445028957</v>
      </c>
      <c r="BC153" s="21">
        <f ca="1">Y153*VLOOKUP(BC$6,'Greenhouse Gas Costs Avoided'!$A$2:$I$32,9,FALSE)</f>
        <v>6.8234321996715348</v>
      </c>
      <c r="BD153" s="21">
        <f ca="1">Z153*VLOOKUP(BD$6,'Greenhouse Gas Costs Avoided'!$A$2:$I$32,9,FALSE)</f>
        <v>6.901862454840173</v>
      </c>
      <c r="BE153" s="21">
        <f ca="1">AA153*VLOOKUP(BE$6,'Greenhouse Gas Costs Avoided'!$A$2:$I$32,9,FALSE)</f>
        <v>6.9802927100088112</v>
      </c>
      <c r="BF153" s="21">
        <f ca="1">AB153*VLOOKUP(BF$6,'Greenhouse Gas Costs Avoided'!$A$2:$I$32,9,FALSE)</f>
        <v>7.0587229651774486</v>
      </c>
      <c r="BG153" s="21">
        <f ca="1">AC153*VLOOKUP(BG$6,'Greenhouse Gas Costs Avoided'!$A$2:$I$32,9,FALSE)</f>
        <v>7.1502249295408609</v>
      </c>
      <c r="BH153" s="21">
        <f ca="1">AD153*VLOOKUP(BH$6,'Greenhouse Gas Costs Avoided'!$A$2:$I$32,9,FALSE)</f>
        <v>7.2417268939042723</v>
      </c>
      <c r="BI153" s="21">
        <f ca="1">AE153*VLOOKUP(BI$6,'Greenhouse Gas Costs Avoided'!$A$2:$I$32,9,FALSE)</f>
        <v>7.3332288582676846</v>
      </c>
      <c r="BJ153" s="21">
        <f ca="1">AF153*VLOOKUP(BJ$6,'Greenhouse Gas Costs Avoided'!$A$2:$I$32,9,FALSE)</f>
        <v>7.424730822631096</v>
      </c>
      <c r="BK153" s="22">
        <f ca="1">AG153*VLOOKUP(BK$6,'Greenhouse Gas Costs Avoided'!$A$2:$I$32,9,FALSE)</f>
        <v>7.6285297110405814</v>
      </c>
    </row>
    <row r="154" spans="1:63" x14ac:dyDescent="0.35">
      <c r="A154" s="11">
        <v>148</v>
      </c>
      <c r="B154" s="12">
        <f t="shared" ca="1" si="4"/>
        <v>5</v>
      </c>
      <c r="C154" s="13">
        <f t="shared" ca="1" si="5"/>
        <v>2023</v>
      </c>
      <c r="E154" s="20">
        <f ca="1">IF(E$6&lt;$C154,0,VLOOKUP(E$6,'MonteCarlo Policy Paths'!$A$2:$I$31,'Monte Carlo_WA Complance Price'!$B154+1,FALSE))</f>
        <v>0</v>
      </c>
      <c r="F154" s="21">
        <f ca="1">IF(F$6&lt;$C154,0,VLOOKUP(F$6,'MonteCarlo Policy Paths'!$A$2:$I$31,'Monte Carlo_WA Complance Price'!$B154+1,FALSE))</f>
        <v>82.346532180449415</v>
      </c>
      <c r="G154" s="21">
        <f ca="1">IF(G$6&lt;$C154,0,VLOOKUP(G$6,'MonteCarlo Policy Paths'!$A$2:$I$31,'Monte Carlo_WA Complance Price'!$B154+1,FALSE))</f>
        <v>84.002844861871253</v>
      </c>
      <c r="H154" s="21">
        <f ca="1">IF(H$6&lt;$C154,0,VLOOKUP(H$6,'MonteCarlo Policy Paths'!$A$2:$I$31,'Monte Carlo_WA Complance Price'!$B154+1,FALSE))</f>
        <v>85.659157543293105</v>
      </c>
      <c r="I154" s="21">
        <f ca="1">IF(I$6&lt;$C154,0,VLOOKUP(I$6,'MonteCarlo Policy Paths'!$A$2:$I$31,'Monte Carlo_WA Complance Price'!$B154+1,FALSE))</f>
        <v>86.918851036576825</v>
      </c>
      <c r="J154" s="21">
        <f ca="1">IF(J$6&lt;$C154,0,VLOOKUP(J$6,'MonteCarlo Policy Paths'!$A$2:$I$31,'Monte Carlo_WA Complance Price'!$B154+1,FALSE))</f>
        <v>88.178544529860531</v>
      </c>
      <c r="K154" s="21">
        <f ca="1">IF(K$6&lt;$C154,0,VLOOKUP(K$6,'MonteCarlo Policy Paths'!$A$2:$I$31,'Monte Carlo_WA Complance Price'!$B154+1,FALSE))</f>
        <v>89.438238023144251</v>
      </c>
      <c r="L154" s="21">
        <f ca="1">IF(L$6&lt;$C154,0,VLOOKUP(L$6,'MonteCarlo Policy Paths'!$A$2:$I$31,'Monte Carlo_WA Complance Price'!$B154+1,FALSE))</f>
        <v>90.697931516427971</v>
      </c>
      <c r="M154" s="21">
        <f ca="1">IF(M$6&lt;$C154,0,VLOOKUP(M$6,'MonteCarlo Policy Paths'!$A$2:$I$31,'Monte Carlo_WA Complance Price'!$B154+1,FALSE))</f>
        <v>91.95762500971172</v>
      </c>
      <c r="N154" s="21">
        <f ca="1">IF(N$6&lt;$C154,0,VLOOKUP(N$6,'MonteCarlo Policy Paths'!$A$2:$I$31,'Monte Carlo_WA Complance Price'!$B154+1,FALSE))</f>
        <v>93.21731850299544</v>
      </c>
      <c r="O154" s="21">
        <f ca="1">IF(O$6&lt;$C154,0,VLOOKUP(O$6,'MonteCarlo Policy Paths'!$A$2:$I$31,'Monte Carlo_WA Complance Price'!$B154+1,FALSE))</f>
        <v>94.47701199627916</v>
      </c>
      <c r="P154" s="21">
        <f ca="1">IF(P$6&lt;$C154,0,VLOOKUP(P$6,'MonteCarlo Policy Paths'!$A$2:$I$31,'Monte Carlo_WA Complance Price'!$B154+1,FALSE))</f>
        <v>95.73670548956288</v>
      </c>
      <c r="Q154" s="21">
        <f ca="1">IF(Q$6&lt;$C154,0,VLOOKUP(Q$6,'MonteCarlo Policy Paths'!$A$2:$I$31,'Monte Carlo_WA Complance Price'!$B154+1,FALSE))</f>
        <v>96.996398982846586</v>
      </c>
      <c r="R154" s="21">
        <f ca="1">IF(R$6&lt;$C154,0,VLOOKUP(R$6,'MonteCarlo Policy Paths'!$A$2:$I$31,'Monte Carlo_WA Complance Price'!$B154+1,FALSE))</f>
        <v>99.874634841342697</v>
      </c>
      <c r="S154" s="21">
        <f ca="1">IF(S$6&lt;$C154,0,VLOOKUP(S$6,'MonteCarlo Policy Paths'!$A$2:$I$31,'Monte Carlo_WA Complance Price'!$B154+1,FALSE))</f>
        <v>101.93553668931256</v>
      </c>
      <c r="T154" s="21">
        <f ca="1">IF(T$6&lt;$C154,0,VLOOKUP(T$6,'MonteCarlo Policy Paths'!$A$2:$I$31,'Monte Carlo_WA Complance Price'!$B154+1,FALSE))</f>
        <v>104.04258519817796</v>
      </c>
      <c r="U154" s="21">
        <f ca="1">IF(U$6&lt;$C154,0,VLOOKUP(U$6,'MonteCarlo Policy Paths'!$A$2:$I$31,'Monte Carlo_WA Complance Price'!$B154+1,FALSE))</f>
        <v>106.18472717196582</v>
      </c>
      <c r="V154" s="21">
        <f ca="1">IF(V$6&lt;$C154,0,VLOOKUP(V$6,'MonteCarlo Policy Paths'!$A$2:$I$31,'Monte Carlo_WA Complance Price'!$B154+1,FALSE))</f>
        <v>108.36780972271322</v>
      </c>
      <c r="W154" s="21">
        <f ca="1">IF(W$6&lt;$C154,0,VLOOKUP(W$6,'MonteCarlo Policy Paths'!$A$2:$I$31,'Monte Carlo_WA Complance Price'!$B154+1,FALSE))</f>
        <v>110.57648338650839</v>
      </c>
      <c r="X154" s="21">
        <f ca="1">IF(X$6&lt;$C154,0,VLOOKUP(X$6,'MonteCarlo Policy Paths'!$A$2:$I$31,'Monte Carlo_WA Complance Price'!$B154+1,FALSE))</f>
        <v>112.7694544213079</v>
      </c>
      <c r="Y154" s="21">
        <f ca="1">IF(Y$6&lt;$C154,0,VLOOKUP(Y$6,'MonteCarlo Policy Paths'!$A$2:$I$31,'Monte Carlo_WA Complance Price'!$B154+1,FALSE))</f>
        <v>114.98228749612761</v>
      </c>
      <c r="Z154" s="21">
        <f ca="1">IF(Z$6&lt;$C154,0,VLOOKUP(Z$6,'MonteCarlo Policy Paths'!$A$2:$I$31,'Monte Carlo_WA Complance Price'!$B154+1,FALSE))</f>
        <v>117.22345778349788</v>
      </c>
      <c r="AA154" s="21">
        <f ca="1">IF(AA$6&lt;$C154,0,VLOOKUP(AA$6,'MonteCarlo Policy Paths'!$A$2:$I$31,'Monte Carlo_WA Complance Price'!$B154+1,FALSE))</f>
        <v>119.50474742044912</v>
      </c>
      <c r="AB154" s="21">
        <f ca="1">IF(AB$6&lt;$C154,0,VLOOKUP(AB$6,'MonteCarlo Policy Paths'!$A$2:$I$31,'Monte Carlo_WA Complance Price'!$B154+1,FALSE))</f>
        <v>121.83201137782079</v>
      </c>
      <c r="AC154" s="21">
        <f ca="1">IF(AC$6&lt;$C154,0,VLOOKUP(AC$6,'MonteCarlo Policy Paths'!$A$2:$I$31,'Monte Carlo_WA Complance Price'!$B154+1,FALSE))</f>
        <v>124.30483685770574</v>
      </c>
      <c r="AD154" s="21">
        <f ca="1">IF(AD$6&lt;$C154,0,VLOOKUP(AD$6,'MonteCarlo Policy Paths'!$A$2:$I$31,'Monte Carlo_WA Complance Price'!$B154+1,FALSE))</f>
        <v>126.81952160325447</v>
      </c>
      <c r="AE154" s="21">
        <f ca="1">IF(AE$6&lt;$C154,0,VLOOKUP(AE$6,'MonteCarlo Policy Paths'!$A$2:$I$31,'Monte Carlo_WA Complance Price'!$B154+1,FALSE))</f>
        <v>129.37127756316897</v>
      </c>
      <c r="AF154" s="21">
        <f ca="1">IF(AF$6&lt;$C154,0,VLOOKUP(AF$6,'MonteCarlo Policy Paths'!$A$2:$I$31,'Monte Carlo_WA Complance Price'!$B154+1,FALSE))</f>
        <v>131.96243899653103</v>
      </c>
      <c r="AG154" s="22">
        <f ca="1">IF(AG$6&lt;$C154,0,VLOOKUP(AG$6,'MonteCarlo Policy Paths'!$A$2:$I$31,'Monte Carlo_WA Complance Price'!$B154+1,FALSE))</f>
        <v>135.47056479945655</v>
      </c>
      <c r="AI154" s="20">
        <f ca="1">E154*VLOOKUP(AI$6,'Greenhouse Gas Costs Avoided'!$A$2:$I$32,9,FALSE)</f>
        <v>0</v>
      </c>
      <c r="AJ154" s="21">
        <f ca="1">F154*VLOOKUP(AJ$6,'Greenhouse Gas Costs Avoided'!$A$2:$I$32,9,FALSE)</f>
        <v>5.2166744805659615</v>
      </c>
      <c r="AK154" s="21">
        <f ca="1">G154*VLOOKUP(AK$6,'Greenhouse Gas Costs Avoided'!$A$2:$I$32,9,FALSE)</f>
        <v>5.3216023247413169</v>
      </c>
      <c r="AL154" s="21">
        <f ca="1">H154*VLOOKUP(AL$6,'Greenhouse Gas Costs Avoided'!$A$2:$I$32,9,FALSE)</f>
        <v>5.4265301689166732</v>
      </c>
      <c r="AM154" s="21">
        <f ca="1">I154*VLOOKUP(AM$6,'Greenhouse Gas Costs Avoided'!$A$2:$I$32,9,FALSE)</f>
        <v>5.5063320831654474</v>
      </c>
      <c r="AN154" s="21">
        <f ca="1">J154*VLOOKUP(AN$6,'Greenhouse Gas Costs Avoided'!$A$2:$I$32,9,FALSE)</f>
        <v>5.5861339974142208</v>
      </c>
      <c r="AO154" s="21">
        <f ca="1">K154*VLOOKUP(AO$6,'Greenhouse Gas Costs Avoided'!$A$2:$I$32,9,FALSE)</f>
        <v>5.665935911662995</v>
      </c>
      <c r="AP154" s="21">
        <f ca="1">L154*VLOOKUP(AP$6,'Greenhouse Gas Costs Avoided'!$A$2:$I$32,9,FALSE)</f>
        <v>5.7457378259117702</v>
      </c>
      <c r="AQ154" s="21">
        <f ca="1">M154*VLOOKUP(AQ$6,'Greenhouse Gas Costs Avoided'!$A$2:$I$32,9,FALSE)</f>
        <v>5.8255397401605462</v>
      </c>
      <c r="AR154" s="21">
        <f ca="1">N154*VLOOKUP(AR$6,'Greenhouse Gas Costs Avoided'!$A$2:$I$32,9,FALSE)</f>
        <v>5.9053416544093205</v>
      </c>
      <c r="AS154" s="21">
        <f ca="1">O154*VLOOKUP(AS$6,'Greenhouse Gas Costs Avoided'!$A$2:$I$32,9,FALSE)</f>
        <v>5.9851435686580947</v>
      </c>
      <c r="AT154" s="21">
        <f ca="1">P154*VLOOKUP(AT$6,'Greenhouse Gas Costs Avoided'!$A$2:$I$32,9,FALSE)</f>
        <v>6.0649454829068699</v>
      </c>
      <c r="AU154" s="21">
        <f ca="1">Q154*VLOOKUP(AU$6,'Greenhouse Gas Costs Avoided'!$A$2:$I$32,9,FALSE)</f>
        <v>6.1447473971556432</v>
      </c>
      <c r="AV154" s="21">
        <f ca="1">R154*VLOOKUP(AV$6,'Greenhouse Gas Costs Avoided'!$A$2:$I$32,9,FALSE)</f>
        <v>6.327084396109818</v>
      </c>
      <c r="AW154" s="21">
        <f ca="1">S154*VLOOKUP(AW$6,'Greenhouse Gas Costs Avoided'!$A$2:$I$32,9,FALSE)</f>
        <v>6.4576430704410743</v>
      </c>
      <c r="AX154" s="21">
        <f ca="1">T154*VLOOKUP(AX$6,'Greenhouse Gas Costs Avoided'!$A$2:$I$32,9,FALSE)</f>
        <v>6.5911251478821242</v>
      </c>
      <c r="AY154" s="21">
        <f ca="1">U154*VLOOKUP(AY$6,'Greenhouse Gas Costs Avoided'!$A$2:$I$32,9,FALSE)</f>
        <v>6.7268304055597685</v>
      </c>
      <c r="AZ154" s="21">
        <f ca="1">V154*VLOOKUP(AZ$6,'Greenhouse Gas Costs Avoided'!$A$2:$I$32,9,FALSE)</f>
        <v>6.8651292595600424</v>
      </c>
      <c r="BA154" s="21">
        <f ca="1">W154*VLOOKUP(BA$6,'Greenhouse Gas Costs Avoided'!$A$2:$I$32,9,FALSE)</f>
        <v>7.0050493173053994</v>
      </c>
      <c r="BB154" s="21">
        <f ca="1">X154*VLOOKUP(BB$6,'Greenhouse Gas Costs Avoided'!$A$2:$I$32,9,FALSE)</f>
        <v>7.1439746093722221</v>
      </c>
      <c r="BC154" s="21">
        <f ca="1">Y154*VLOOKUP(BC$6,'Greenhouse Gas Costs Avoided'!$A$2:$I$32,9,FALSE)</f>
        <v>7.2841581669004034</v>
      </c>
      <c r="BD154" s="21">
        <f ca="1">Z154*VLOOKUP(BD$6,'Greenhouse Gas Costs Avoided'!$A$2:$I$32,9,FALSE)</f>
        <v>7.426136894299721</v>
      </c>
      <c r="BE154" s="21">
        <f ca="1">AA154*VLOOKUP(BE$6,'Greenhouse Gas Costs Avoided'!$A$2:$I$32,9,FALSE)</f>
        <v>7.5706571930511553</v>
      </c>
      <c r="BF154" s="21">
        <f ca="1">AB154*VLOOKUP(BF$6,'Greenhouse Gas Costs Avoided'!$A$2:$I$32,9,FALSE)</f>
        <v>7.7180899770979394</v>
      </c>
      <c r="BG154" s="21">
        <f ca="1">AC154*VLOOKUP(BG$6,'Greenhouse Gas Costs Avoided'!$A$2:$I$32,9,FALSE)</f>
        <v>7.8747441218959366</v>
      </c>
      <c r="BH154" s="21">
        <f ca="1">AD154*VLOOKUP(BH$6,'Greenhouse Gas Costs Avoided'!$A$2:$I$32,9,FALSE)</f>
        <v>8.0340500621877027</v>
      </c>
      <c r="BI154" s="21">
        <f ca="1">AE154*VLOOKUP(BI$6,'Greenhouse Gas Costs Avoided'!$A$2:$I$32,9,FALSE)</f>
        <v>8.1957044736636782</v>
      </c>
      <c r="BJ154" s="21">
        <f ca="1">AF154*VLOOKUP(BJ$6,'Greenhouse Gas Costs Avoided'!$A$2:$I$32,9,FALSE)</f>
        <v>8.3598552322508848</v>
      </c>
      <c r="BK154" s="22">
        <f ca="1">AG154*VLOOKUP(BK$6,'Greenhouse Gas Costs Avoided'!$A$2:$I$32,9,FALSE)</f>
        <v>8.5820959249206545</v>
      </c>
    </row>
    <row r="155" spans="1:63" x14ac:dyDescent="0.35">
      <c r="A155" s="11">
        <v>149</v>
      </c>
      <c r="B155" s="12">
        <f t="shared" ca="1" si="4"/>
        <v>2</v>
      </c>
      <c r="C155" s="13">
        <f t="shared" ca="1" si="5"/>
        <v>2023</v>
      </c>
      <c r="E155" s="20">
        <f ca="1">IF(E$6&lt;$C155,0,VLOOKUP(E$6,'MonteCarlo Policy Paths'!$A$2:$I$31,'Monte Carlo_WA Complance Price'!$B155+1,FALSE))</f>
        <v>0</v>
      </c>
      <c r="F155" s="21">
        <f ca="1">IF(F$6&lt;$C155,0,VLOOKUP(F$6,'MonteCarlo Policy Paths'!$A$2:$I$31,'Monte Carlo_WA Complance Price'!$B155+1,FALSE))</f>
        <v>82.346532180449415</v>
      </c>
      <c r="G155" s="21">
        <f ca="1">IF(G$6&lt;$C155,0,VLOOKUP(G$6,'MonteCarlo Policy Paths'!$A$2:$I$31,'Monte Carlo_WA Complance Price'!$B155+1,FALSE))</f>
        <v>84.002844861871253</v>
      </c>
      <c r="H155" s="21">
        <f ca="1">IF(H$6&lt;$C155,0,VLOOKUP(H$6,'MonteCarlo Policy Paths'!$A$2:$I$31,'Monte Carlo_WA Complance Price'!$B155+1,FALSE))</f>
        <v>85.659157543293105</v>
      </c>
      <c r="I155" s="21">
        <f ca="1">IF(I$6&lt;$C155,0,VLOOKUP(I$6,'MonteCarlo Policy Paths'!$A$2:$I$31,'Monte Carlo_WA Complance Price'!$B155+1,FALSE))</f>
        <v>86.918851036576825</v>
      </c>
      <c r="J155" s="21">
        <f ca="1">IF(J$6&lt;$C155,0,VLOOKUP(J$6,'MonteCarlo Policy Paths'!$A$2:$I$31,'Monte Carlo_WA Complance Price'!$B155+1,FALSE))</f>
        <v>88.178544529860531</v>
      </c>
      <c r="K155" s="21">
        <f ca="1">IF(K$6&lt;$C155,0,VLOOKUP(K$6,'MonteCarlo Policy Paths'!$A$2:$I$31,'Monte Carlo_WA Complance Price'!$B155+1,FALSE))</f>
        <v>89.438238023144251</v>
      </c>
      <c r="L155" s="21">
        <f ca="1">IF(L$6&lt;$C155,0,VLOOKUP(L$6,'MonteCarlo Policy Paths'!$A$2:$I$31,'Monte Carlo_WA Complance Price'!$B155+1,FALSE))</f>
        <v>90.697931516427971</v>
      </c>
      <c r="M155" s="21">
        <f ca="1">IF(M$6&lt;$C155,0,VLOOKUP(M$6,'MonteCarlo Policy Paths'!$A$2:$I$31,'Monte Carlo_WA Complance Price'!$B155+1,FALSE))</f>
        <v>91.95762500971172</v>
      </c>
      <c r="N155" s="21">
        <f ca="1">IF(N$6&lt;$C155,0,VLOOKUP(N$6,'MonteCarlo Policy Paths'!$A$2:$I$31,'Monte Carlo_WA Complance Price'!$B155+1,FALSE))</f>
        <v>93.21731850299544</v>
      </c>
      <c r="O155" s="21">
        <f ca="1">IF(O$6&lt;$C155,0,VLOOKUP(O$6,'MonteCarlo Policy Paths'!$A$2:$I$31,'Monte Carlo_WA Complance Price'!$B155+1,FALSE))</f>
        <v>94.47701199627916</v>
      </c>
      <c r="P155" s="21">
        <f ca="1">IF(P$6&lt;$C155,0,VLOOKUP(P$6,'MonteCarlo Policy Paths'!$A$2:$I$31,'Monte Carlo_WA Complance Price'!$B155+1,FALSE))</f>
        <v>95.73670548956288</v>
      </c>
      <c r="Q155" s="21">
        <f ca="1">IF(Q$6&lt;$C155,0,VLOOKUP(Q$6,'MonteCarlo Policy Paths'!$A$2:$I$31,'Monte Carlo_WA Complance Price'!$B155+1,FALSE))</f>
        <v>96.996398982846586</v>
      </c>
      <c r="R155" s="21">
        <f ca="1">IF(R$6&lt;$C155,0,VLOOKUP(R$6,'MonteCarlo Policy Paths'!$A$2:$I$31,'Monte Carlo_WA Complance Price'!$B155+1,FALSE))</f>
        <v>98.25609247613032</v>
      </c>
      <c r="S155" s="21">
        <f ca="1">IF(S$6&lt;$C155,0,VLOOKUP(S$6,'MonteCarlo Policy Paths'!$A$2:$I$31,'Monte Carlo_WA Complance Price'!$B155+1,FALSE))</f>
        <v>99.65157958594628</v>
      </c>
      <c r="T155" s="21">
        <f ca="1">IF(T$6&lt;$C155,0,VLOOKUP(T$6,'MonteCarlo Policy Paths'!$A$2:$I$31,'Monte Carlo_WA Complance Price'!$B155+1,FALSE))</f>
        <v>101.04706669576224</v>
      </c>
      <c r="U155" s="21">
        <f ca="1">IF(U$6&lt;$C155,0,VLOOKUP(U$6,'MonteCarlo Policy Paths'!$A$2:$I$31,'Monte Carlo_WA Complance Price'!$B155+1,FALSE))</f>
        <v>102.4425538055782</v>
      </c>
      <c r="V155" s="21">
        <f ca="1">IF(V$6&lt;$C155,0,VLOOKUP(V$6,'MonteCarlo Policy Paths'!$A$2:$I$31,'Monte Carlo_WA Complance Price'!$B155+1,FALSE))</f>
        <v>103.83804091539416</v>
      </c>
      <c r="W155" s="21">
        <f ca="1">IF(W$6&lt;$C155,0,VLOOKUP(W$6,'MonteCarlo Policy Paths'!$A$2:$I$31,'Monte Carlo_WA Complance Price'!$B155+1,FALSE))</f>
        <v>105.23352802521011</v>
      </c>
      <c r="X155" s="21">
        <f ca="1">IF(X$6&lt;$C155,0,VLOOKUP(X$6,'MonteCarlo Policy Paths'!$A$2:$I$31,'Monte Carlo_WA Complance Price'!$B155+1,FALSE))</f>
        <v>106.47156953138905</v>
      </c>
      <c r="Y155" s="21">
        <f ca="1">IF(Y$6&lt;$C155,0,VLOOKUP(Y$6,'MonteCarlo Policy Paths'!$A$2:$I$31,'Monte Carlo_WA Complance Price'!$B155+1,FALSE))</f>
        <v>107.709611037568</v>
      </c>
      <c r="Z155" s="21">
        <f ca="1">IF(Z$6&lt;$C155,0,VLOOKUP(Z$6,'MonteCarlo Policy Paths'!$A$2:$I$31,'Monte Carlo_WA Complance Price'!$B155+1,FALSE))</f>
        <v>108.94765254374694</v>
      </c>
      <c r="AA155" s="21">
        <f ca="1">IF(AA$6&lt;$C155,0,VLOOKUP(AA$6,'MonteCarlo Policy Paths'!$A$2:$I$31,'Monte Carlo_WA Complance Price'!$B155+1,FALSE))</f>
        <v>110.18569404992589</v>
      </c>
      <c r="AB155" s="21">
        <f ca="1">IF(AB$6&lt;$C155,0,VLOOKUP(AB$6,'MonteCarlo Policy Paths'!$A$2:$I$31,'Monte Carlo_WA Complance Price'!$B155+1,FALSE))</f>
        <v>111.42373555610482</v>
      </c>
      <c r="AC155" s="21">
        <f ca="1">IF(AC$6&lt;$C155,0,VLOOKUP(AC$6,'MonteCarlo Policy Paths'!$A$2:$I$31,'Monte Carlo_WA Complance Price'!$B155+1,FALSE))</f>
        <v>112.86811731331359</v>
      </c>
      <c r="AD155" s="21">
        <f ca="1">IF(AD$6&lt;$C155,0,VLOOKUP(AD$6,'MonteCarlo Policy Paths'!$A$2:$I$31,'Monte Carlo_WA Complance Price'!$B155+1,FALSE))</f>
        <v>114.31249907052236</v>
      </c>
      <c r="AE155" s="21">
        <f ca="1">IF(AE$6&lt;$C155,0,VLOOKUP(AE$6,'MonteCarlo Policy Paths'!$A$2:$I$31,'Monte Carlo_WA Complance Price'!$B155+1,FALSE))</f>
        <v>115.75688082773114</v>
      </c>
      <c r="AF155" s="21">
        <f ca="1">IF(AF$6&lt;$C155,0,VLOOKUP(AF$6,'MonteCarlo Policy Paths'!$A$2:$I$31,'Monte Carlo_WA Complance Price'!$B155+1,FALSE))</f>
        <v>117.20126258493991</v>
      </c>
      <c r="AG155" s="22">
        <f ca="1">IF(AG$6&lt;$C155,0,VLOOKUP(AG$6,'MonteCarlo Policy Paths'!$A$2:$I$31,'Monte Carlo_WA Complance Price'!$B155+1,FALSE))</f>
        <v>120.41827982173916</v>
      </c>
      <c r="AI155" s="20">
        <f ca="1">E155*VLOOKUP(AI$6,'Greenhouse Gas Costs Avoided'!$A$2:$I$32,9,FALSE)</f>
        <v>0</v>
      </c>
      <c r="AJ155" s="21">
        <f ca="1">F155*VLOOKUP(AJ$6,'Greenhouse Gas Costs Avoided'!$A$2:$I$32,9,FALSE)</f>
        <v>5.2166744805659615</v>
      </c>
      <c r="AK155" s="21">
        <f ca="1">G155*VLOOKUP(AK$6,'Greenhouse Gas Costs Avoided'!$A$2:$I$32,9,FALSE)</f>
        <v>5.3216023247413169</v>
      </c>
      <c r="AL155" s="21">
        <f ca="1">H155*VLOOKUP(AL$6,'Greenhouse Gas Costs Avoided'!$A$2:$I$32,9,FALSE)</f>
        <v>5.4265301689166732</v>
      </c>
      <c r="AM155" s="21">
        <f ca="1">I155*VLOOKUP(AM$6,'Greenhouse Gas Costs Avoided'!$A$2:$I$32,9,FALSE)</f>
        <v>5.5063320831654474</v>
      </c>
      <c r="AN155" s="21">
        <f ca="1">J155*VLOOKUP(AN$6,'Greenhouse Gas Costs Avoided'!$A$2:$I$32,9,FALSE)</f>
        <v>5.5861339974142208</v>
      </c>
      <c r="AO155" s="21">
        <f ca="1">K155*VLOOKUP(AO$6,'Greenhouse Gas Costs Avoided'!$A$2:$I$32,9,FALSE)</f>
        <v>5.665935911662995</v>
      </c>
      <c r="AP155" s="21">
        <f ca="1">L155*VLOOKUP(AP$6,'Greenhouse Gas Costs Avoided'!$A$2:$I$32,9,FALSE)</f>
        <v>5.7457378259117702</v>
      </c>
      <c r="AQ155" s="21">
        <f ca="1">M155*VLOOKUP(AQ$6,'Greenhouse Gas Costs Avoided'!$A$2:$I$32,9,FALSE)</f>
        <v>5.8255397401605462</v>
      </c>
      <c r="AR155" s="21">
        <f ca="1">N155*VLOOKUP(AR$6,'Greenhouse Gas Costs Avoided'!$A$2:$I$32,9,FALSE)</f>
        <v>5.9053416544093205</v>
      </c>
      <c r="AS155" s="21">
        <f ca="1">O155*VLOOKUP(AS$6,'Greenhouse Gas Costs Avoided'!$A$2:$I$32,9,FALSE)</f>
        <v>5.9851435686580947</v>
      </c>
      <c r="AT155" s="21">
        <f ca="1">P155*VLOOKUP(AT$6,'Greenhouse Gas Costs Avoided'!$A$2:$I$32,9,FALSE)</f>
        <v>6.0649454829068699</v>
      </c>
      <c r="AU155" s="21">
        <f ca="1">Q155*VLOOKUP(AU$6,'Greenhouse Gas Costs Avoided'!$A$2:$I$32,9,FALSE)</f>
        <v>6.1447473971556432</v>
      </c>
      <c r="AV155" s="21">
        <f ca="1">R155*VLOOKUP(AV$6,'Greenhouse Gas Costs Avoided'!$A$2:$I$32,9,FALSE)</f>
        <v>6.2245493114044184</v>
      </c>
      <c r="AW155" s="21">
        <f ca="1">S155*VLOOKUP(AW$6,'Greenhouse Gas Costs Avoided'!$A$2:$I$32,9,FALSE)</f>
        <v>6.312953786990386</v>
      </c>
      <c r="AX155" s="21">
        <f ca="1">T155*VLOOKUP(AX$6,'Greenhouse Gas Costs Avoided'!$A$2:$I$32,9,FALSE)</f>
        <v>6.4013582625763545</v>
      </c>
      <c r="AY155" s="21">
        <f ca="1">U155*VLOOKUP(AY$6,'Greenhouse Gas Costs Avoided'!$A$2:$I$32,9,FALSE)</f>
        <v>6.4897627381623222</v>
      </c>
      <c r="AZ155" s="21">
        <f ca="1">V155*VLOOKUP(AZ$6,'Greenhouse Gas Costs Avoided'!$A$2:$I$32,9,FALSE)</f>
        <v>6.5781672137482907</v>
      </c>
      <c r="BA155" s="21">
        <f ca="1">W155*VLOOKUP(BA$6,'Greenhouse Gas Costs Avoided'!$A$2:$I$32,9,FALSE)</f>
        <v>6.6665716893342575</v>
      </c>
      <c r="BB155" s="21">
        <f ca="1">X155*VLOOKUP(BB$6,'Greenhouse Gas Costs Avoided'!$A$2:$I$32,9,FALSE)</f>
        <v>6.7450019445028957</v>
      </c>
      <c r="BC155" s="21">
        <f ca="1">Y155*VLOOKUP(BC$6,'Greenhouse Gas Costs Avoided'!$A$2:$I$32,9,FALSE)</f>
        <v>6.8234321996715348</v>
      </c>
      <c r="BD155" s="21">
        <f ca="1">Z155*VLOOKUP(BD$6,'Greenhouse Gas Costs Avoided'!$A$2:$I$32,9,FALSE)</f>
        <v>6.901862454840173</v>
      </c>
      <c r="BE155" s="21">
        <f ca="1">AA155*VLOOKUP(BE$6,'Greenhouse Gas Costs Avoided'!$A$2:$I$32,9,FALSE)</f>
        <v>6.9802927100088112</v>
      </c>
      <c r="BF155" s="21">
        <f ca="1">AB155*VLOOKUP(BF$6,'Greenhouse Gas Costs Avoided'!$A$2:$I$32,9,FALSE)</f>
        <v>7.0587229651774486</v>
      </c>
      <c r="BG155" s="21">
        <f ca="1">AC155*VLOOKUP(BG$6,'Greenhouse Gas Costs Avoided'!$A$2:$I$32,9,FALSE)</f>
        <v>7.1502249295408609</v>
      </c>
      <c r="BH155" s="21">
        <f ca="1">AD155*VLOOKUP(BH$6,'Greenhouse Gas Costs Avoided'!$A$2:$I$32,9,FALSE)</f>
        <v>7.2417268939042723</v>
      </c>
      <c r="BI155" s="21">
        <f ca="1">AE155*VLOOKUP(BI$6,'Greenhouse Gas Costs Avoided'!$A$2:$I$32,9,FALSE)</f>
        <v>7.3332288582676846</v>
      </c>
      <c r="BJ155" s="21">
        <f ca="1">AF155*VLOOKUP(BJ$6,'Greenhouse Gas Costs Avoided'!$A$2:$I$32,9,FALSE)</f>
        <v>7.424730822631096</v>
      </c>
      <c r="BK155" s="22">
        <f ca="1">AG155*VLOOKUP(BK$6,'Greenhouse Gas Costs Avoided'!$A$2:$I$32,9,FALSE)</f>
        <v>7.6285297110405814</v>
      </c>
    </row>
    <row r="156" spans="1:63" x14ac:dyDescent="0.35">
      <c r="A156" s="11">
        <v>150</v>
      </c>
      <c r="B156" s="12">
        <f t="shared" ca="1" si="4"/>
        <v>4</v>
      </c>
      <c r="C156" s="13">
        <f t="shared" ca="1" si="5"/>
        <v>2023</v>
      </c>
      <c r="E156" s="20">
        <f ca="1">IF(E$6&lt;$C156,0,VLOOKUP(E$6,'MonteCarlo Policy Paths'!$A$2:$I$31,'Monte Carlo_WA Complance Price'!$B156+1,FALSE))</f>
        <v>0</v>
      </c>
      <c r="F156" s="21">
        <f ca="1">IF(F$6&lt;$C156,0,VLOOKUP(F$6,'MonteCarlo Policy Paths'!$A$2:$I$31,'Monte Carlo_WA Complance Price'!$B156+1,FALSE))</f>
        <v>82.346532180449415</v>
      </c>
      <c r="G156" s="21">
        <f ca="1">IF(G$6&lt;$C156,0,VLOOKUP(G$6,'MonteCarlo Policy Paths'!$A$2:$I$31,'Monte Carlo_WA Complance Price'!$B156+1,FALSE))</f>
        <v>84.002844861871253</v>
      </c>
      <c r="H156" s="21">
        <f ca="1">IF(H$6&lt;$C156,0,VLOOKUP(H$6,'MonteCarlo Policy Paths'!$A$2:$I$31,'Monte Carlo_WA Complance Price'!$B156+1,FALSE))</f>
        <v>85.659157543293105</v>
      </c>
      <c r="I156" s="21">
        <f ca="1">IF(I$6&lt;$C156,0,VLOOKUP(I$6,'MonteCarlo Policy Paths'!$A$2:$I$31,'Monte Carlo_WA Complance Price'!$B156+1,FALSE))</f>
        <v>86.918851036576825</v>
      </c>
      <c r="J156" s="21">
        <f ca="1">IF(J$6&lt;$C156,0,VLOOKUP(J$6,'MonteCarlo Policy Paths'!$A$2:$I$31,'Monte Carlo_WA Complance Price'!$B156+1,FALSE))</f>
        <v>88.178544529860531</v>
      </c>
      <c r="K156" s="21">
        <f ca="1">IF(K$6&lt;$C156,0,VLOOKUP(K$6,'MonteCarlo Policy Paths'!$A$2:$I$31,'Monte Carlo_WA Complance Price'!$B156+1,FALSE))</f>
        <v>89.438238023144251</v>
      </c>
      <c r="L156" s="21">
        <f ca="1">IF(L$6&lt;$C156,0,VLOOKUP(L$6,'MonteCarlo Policy Paths'!$A$2:$I$31,'Monte Carlo_WA Complance Price'!$B156+1,FALSE))</f>
        <v>90.697931516427971</v>
      </c>
      <c r="M156" s="21">
        <f ca="1">IF(M$6&lt;$C156,0,VLOOKUP(M$6,'MonteCarlo Policy Paths'!$A$2:$I$31,'Monte Carlo_WA Complance Price'!$B156+1,FALSE))</f>
        <v>91.95762500971172</v>
      </c>
      <c r="N156" s="21">
        <f ca="1">IF(N$6&lt;$C156,0,VLOOKUP(N$6,'MonteCarlo Policy Paths'!$A$2:$I$31,'Monte Carlo_WA Complance Price'!$B156+1,FALSE))</f>
        <v>93.21731850299544</v>
      </c>
      <c r="O156" s="21">
        <f ca="1">IF(O$6&lt;$C156,0,VLOOKUP(O$6,'MonteCarlo Policy Paths'!$A$2:$I$31,'Monte Carlo_WA Complance Price'!$B156+1,FALSE))</f>
        <v>94.47701199627916</v>
      </c>
      <c r="P156" s="21">
        <f ca="1">IF(P$6&lt;$C156,0,VLOOKUP(P$6,'MonteCarlo Policy Paths'!$A$2:$I$31,'Monte Carlo_WA Complance Price'!$B156+1,FALSE))</f>
        <v>95.73670548956288</v>
      </c>
      <c r="Q156" s="21">
        <f ca="1">IF(Q$6&lt;$C156,0,VLOOKUP(Q$6,'MonteCarlo Policy Paths'!$A$2:$I$31,'Monte Carlo_WA Complance Price'!$B156+1,FALSE))</f>
        <v>96.996398982846586</v>
      </c>
      <c r="R156" s="21">
        <f ca="1">IF(R$6&lt;$C156,0,VLOOKUP(R$6,'MonteCarlo Policy Paths'!$A$2:$I$31,'Monte Carlo_WA Complance Price'!$B156+1,FALSE))</f>
        <v>98.25609247613032</v>
      </c>
      <c r="S156" s="21">
        <f ca="1">IF(S$6&lt;$C156,0,VLOOKUP(S$6,'MonteCarlo Policy Paths'!$A$2:$I$31,'Monte Carlo_WA Complance Price'!$B156+1,FALSE))</f>
        <v>99.65157958594628</v>
      </c>
      <c r="T156" s="21">
        <f ca="1">IF(T$6&lt;$C156,0,VLOOKUP(T$6,'MonteCarlo Policy Paths'!$A$2:$I$31,'Monte Carlo_WA Complance Price'!$B156+1,FALSE))</f>
        <v>101.04706669576224</v>
      </c>
      <c r="U156" s="21">
        <f ca="1">IF(U$6&lt;$C156,0,VLOOKUP(U$6,'MonteCarlo Policy Paths'!$A$2:$I$31,'Monte Carlo_WA Complance Price'!$B156+1,FALSE))</f>
        <v>102.4425538055782</v>
      </c>
      <c r="V156" s="21">
        <f ca="1">IF(V$6&lt;$C156,0,VLOOKUP(V$6,'MonteCarlo Policy Paths'!$A$2:$I$31,'Monte Carlo_WA Complance Price'!$B156+1,FALSE))</f>
        <v>103.83804091539416</v>
      </c>
      <c r="W156" s="21">
        <f ca="1">IF(W$6&lt;$C156,0,VLOOKUP(W$6,'MonteCarlo Policy Paths'!$A$2:$I$31,'Monte Carlo_WA Complance Price'!$B156+1,FALSE))</f>
        <v>105.23352802521011</v>
      </c>
      <c r="X156" s="21">
        <f ca="1">IF(X$6&lt;$C156,0,VLOOKUP(X$6,'MonteCarlo Policy Paths'!$A$2:$I$31,'Monte Carlo_WA Complance Price'!$B156+1,FALSE))</f>
        <v>106.47156953138905</v>
      </c>
      <c r="Y156" s="21">
        <f ca="1">IF(Y$6&lt;$C156,0,VLOOKUP(Y$6,'MonteCarlo Policy Paths'!$A$2:$I$31,'Monte Carlo_WA Complance Price'!$B156+1,FALSE))</f>
        <v>107.709611037568</v>
      </c>
      <c r="Z156" s="21">
        <f ca="1">IF(Z$6&lt;$C156,0,VLOOKUP(Z$6,'MonteCarlo Policy Paths'!$A$2:$I$31,'Monte Carlo_WA Complance Price'!$B156+1,FALSE))</f>
        <v>108.94765254374694</v>
      </c>
      <c r="AA156" s="21">
        <f ca="1">IF(AA$6&lt;$C156,0,VLOOKUP(AA$6,'MonteCarlo Policy Paths'!$A$2:$I$31,'Monte Carlo_WA Complance Price'!$B156+1,FALSE))</f>
        <v>110.18569404992589</v>
      </c>
      <c r="AB156" s="21">
        <f ca="1">IF(AB$6&lt;$C156,0,VLOOKUP(AB$6,'MonteCarlo Policy Paths'!$A$2:$I$31,'Monte Carlo_WA Complance Price'!$B156+1,FALSE))</f>
        <v>111.42373555610482</v>
      </c>
      <c r="AC156" s="21">
        <f ca="1">IF(AC$6&lt;$C156,0,VLOOKUP(AC$6,'MonteCarlo Policy Paths'!$A$2:$I$31,'Monte Carlo_WA Complance Price'!$B156+1,FALSE))</f>
        <v>112.86811731331359</v>
      </c>
      <c r="AD156" s="21">
        <f ca="1">IF(AD$6&lt;$C156,0,VLOOKUP(AD$6,'MonteCarlo Policy Paths'!$A$2:$I$31,'Monte Carlo_WA Complance Price'!$B156+1,FALSE))</f>
        <v>114.31249907052236</v>
      </c>
      <c r="AE156" s="21">
        <f ca="1">IF(AE$6&lt;$C156,0,VLOOKUP(AE$6,'MonteCarlo Policy Paths'!$A$2:$I$31,'Monte Carlo_WA Complance Price'!$B156+1,FALSE))</f>
        <v>115.75688082773114</v>
      </c>
      <c r="AF156" s="21">
        <f ca="1">IF(AF$6&lt;$C156,0,VLOOKUP(AF$6,'MonteCarlo Policy Paths'!$A$2:$I$31,'Monte Carlo_WA Complance Price'!$B156+1,FALSE))</f>
        <v>117.20126258493991</v>
      </c>
      <c r="AG156" s="22">
        <f ca="1">IF(AG$6&lt;$C156,0,VLOOKUP(AG$6,'MonteCarlo Policy Paths'!$A$2:$I$31,'Monte Carlo_WA Complance Price'!$B156+1,FALSE))</f>
        <v>119.5319620819439</v>
      </c>
      <c r="AI156" s="20">
        <f ca="1">E156*VLOOKUP(AI$6,'Greenhouse Gas Costs Avoided'!$A$2:$I$32,9,FALSE)</f>
        <v>0</v>
      </c>
      <c r="AJ156" s="21">
        <f ca="1">F156*VLOOKUP(AJ$6,'Greenhouse Gas Costs Avoided'!$A$2:$I$32,9,FALSE)</f>
        <v>5.2166744805659615</v>
      </c>
      <c r="AK156" s="21">
        <f ca="1">G156*VLOOKUP(AK$6,'Greenhouse Gas Costs Avoided'!$A$2:$I$32,9,FALSE)</f>
        <v>5.3216023247413169</v>
      </c>
      <c r="AL156" s="21">
        <f ca="1">H156*VLOOKUP(AL$6,'Greenhouse Gas Costs Avoided'!$A$2:$I$32,9,FALSE)</f>
        <v>5.4265301689166732</v>
      </c>
      <c r="AM156" s="21">
        <f ca="1">I156*VLOOKUP(AM$6,'Greenhouse Gas Costs Avoided'!$A$2:$I$32,9,FALSE)</f>
        <v>5.5063320831654474</v>
      </c>
      <c r="AN156" s="21">
        <f ca="1">J156*VLOOKUP(AN$6,'Greenhouse Gas Costs Avoided'!$A$2:$I$32,9,FALSE)</f>
        <v>5.5861339974142208</v>
      </c>
      <c r="AO156" s="21">
        <f ca="1">K156*VLOOKUP(AO$6,'Greenhouse Gas Costs Avoided'!$A$2:$I$32,9,FALSE)</f>
        <v>5.665935911662995</v>
      </c>
      <c r="AP156" s="21">
        <f ca="1">L156*VLOOKUP(AP$6,'Greenhouse Gas Costs Avoided'!$A$2:$I$32,9,FALSE)</f>
        <v>5.7457378259117702</v>
      </c>
      <c r="AQ156" s="21">
        <f ca="1">M156*VLOOKUP(AQ$6,'Greenhouse Gas Costs Avoided'!$A$2:$I$32,9,FALSE)</f>
        <v>5.8255397401605462</v>
      </c>
      <c r="AR156" s="21">
        <f ca="1">N156*VLOOKUP(AR$6,'Greenhouse Gas Costs Avoided'!$A$2:$I$32,9,FALSE)</f>
        <v>5.9053416544093205</v>
      </c>
      <c r="AS156" s="21">
        <f ca="1">O156*VLOOKUP(AS$6,'Greenhouse Gas Costs Avoided'!$A$2:$I$32,9,FALSE)</f>
        <v>5.9851435686580947</v>
      </c>
      <c r="AT156" s="21">
        <f ca="1">P156*VLOOKUP(AT$6,'Greenhouse Gas Costs Avoided'!$A$2:$I$32,9,FALSE)</f>
        <v>6.0649454829068699</v>
      </c>
      <c r="AU156" s="21">
        <f ca="1">Q156*VLOOKUP(AU$6,'Greenhouse Gas Costs Avoided'!$A$2:$I$32,9,FALSE)</f>
        <v>6.1447473971556432</v>
      </c>
      <c r="AV156" s="21">
        <f ca="1">R156*VLOOKUP(AV$6,'Greenhouse Gas Costs Avoided'!$A$2:$I$32,9,FALSE)</f>
        <v>6.2245493114044184</v>
      </c>
      <c r="AW156" s="21">
        <f ca="1">S156*VLOOKUP(AW$6,'Greenhouse Gas Costs Avoided'!$A$2:$I$32,9,FALSE)</f>
        <v>6.312953786990386</v>
      </c>
      <c r="AX156" s="21">
        <f ca="1">T156*VLOOKUP(AX$6,'Greenhouse Gas Costs Avoided'!$A$2:$I$32,9,FALSE)</f>
        <v>6.4013582625763545</v>
      </c>
      <c r="AY156" s="21">
        <f ca="1">U156*VLOOKUP(AY$6,'Greenhouse Gas Costs Avoided'!$A$2:$I$32,9,FALSE)</f>
        <v>6.4897627381623222</v>
      </c>
      <c r="AZ156" s="21">
        <f ca="1">V156*VLOOKUP(AZ$6,'Greenhouse Gas Costs Avoided'!$A$2:$I$32,9,FALSE)</f>
        <v>6.5781672137482907</v>
      </c>
      <c r="BA156" s="21">
        <f ca="1">W156*VLOOKUP(BA$6,'Greenhouse Gas Costs Avoided'!$A$2:$I$32,9,FALSE)</f>
        <v>6.6665716893342575</v>
      </c>
      <c r="BB156" s="21">
        <f ca="1">X156*VLOOKUP(BB$6,'Greenhouse Gas Costs Avoided'!$A$2:$I$32,9,FALSE)</f>
        <v>6.7450019445028957</v>
      </c>
      <c r="BC156" s="21">
        <f ca="1">Y156*VLOOKUP(BC$6,'Greenhouse Gas Costs Avoided'!$A$2:$I$32,9,FALSE)</f>
        <v>6.8234321996715348</v>
      </c>
      <c r="BD156" s="21">
        <f ca="1">Z156*VLOOKUP(BD$6,'Greenhouse Gas Costs Avoided'!$A$2:$I$32,9,FALSE)</f>
        <v>6.901862454840173</v>
      </c>
      <c r="BE156" s="21">
        <f ca="1">AA156*VLOOKUP(BE$6,'Greenhouse Gas Costs Avoided'!$A$2:$I$32,9,FALSE)</f>
        <v>6.9802927100088112</v>
      </c>
      <c r="BF156" s="21">
        <f ca="1">AB156*VLOOKUP(BF$6,'Greenhouse Gas Costs Avoided'!$A$2:$I$32,9,FALSE)</f>
        <v>7.0587229651774486</v>
      </c>
      <c r="BG156" s="21">
        <f ca="1">AC156*VLOOKUP(BG$6,'Greenhouse Gas Costs Avoided'!$A$2:$I$32,9,FALSE)</f>
        <v>7.1502249295408609</v>
      </c>
      <c r="BH156" s="21">
        <f ca="1">AD156*VLOOKUP(BH$6,'Greenhouse Gas Costs Avoided'!$A$2:$I$32,9,FALSE)</f>
        <v>7.2417268939042723</v>
      </c>
      <c r="BI156" s="21">
        <f ca="1">AE156*VLOOKUP(BI$6,'Greenhouse Gas Costs Avoided'!$A$2:$I$32,9,FALSE)</f>
        <v>7.3332288582676846</v>
      </c>
      <c r="BJ156" s="21">
        <f ca="1">AF156*VLOOKUP(BJ$6,'Greenhouse Gas Costs Avoided'!$A$2:$I$32,9,FALSE)</f>
        <v>7.424730822631096</v>
      </c>
      <c r="BK156" s="22">
        <f ca="1">AG156*VLOOKUP(BK$6,'Greenhouse Gas Costs Avoided'!$A$2:$I$32,9,FALSE)</f>
        <v>7.5723812490175435</v>
      </c>
    </row>
    <row r="157" spans="1:63" x14ac:dyDescent="0.35">
      <c r="A157" s="11">
        <v>151</v>
      </c>
      <c r="B157" s="12">
        <f t="shared" ca="1" si="4"/>
        <v>3</v>
      </c>
      <c r="C157" s="13">
        <f t="shared" ca="1" si="5"/>
        <v>2023</v>
      </c>
      <c r="E157" s="20">
        <f ca="1">IF(E$6&lt;$C157,0,VLOOKUP(E$6,'MonteCarlo Policy Paths'!$A$2:$I$31,'Monte Carlo_WA Complance Price'!$B157+1,FALSE))</f>
        <v>0</v>
      </c>
      <c r="F157" s="21">
        <f ca="1">IF(F$6&lt;$C157,0,VLOOKUP(F$6,'MonteCarlo Policy Paths'!$A$2:$I$31,'Monte Carlo_WA Complance Price'!$B157+1,FALSE))</f>
        <v>82.346532180449415</v>
      </c>
      <c r="G157" s="21">
        <f ca="1">IF(G$6&lt;$C157,0,VLOOKUP(G$6,'MonteCarlo Policy Paths'!$A$2:$I$31,'Monte Carlo_WA Complance Price'!$B157+1,FALSE))</f>
        <v>84.002844861871253</v>
      </c>
      <c r="H157" s="21">
        <f ca="1">IF(H$6&lt;$C157,0,VLOOKUP(H$6,'MonteCarlo Policy Paths'!$A$2:$I$31,'Monte Carlo_WA Complance Price'!$B157+1,FALSE))</f>
        <v>85.659157543293105</v>
      </c>
      <c r="I157" s="21">
        <f ca="1">IF(I$6&lt;$C157,0,VLOOKUP(I$6,'MonteCarlo Policy Paths'!$A$2:$I$31,'Monte Carlo_WA Complance Price'!$B157+1,FALSE))</f>
        <v>86.918851036576825</v>
      </c>
      <c r="J157" s="21">
        <f ca="1">IF(J$6&lt;$C157,0,VLOOKUP(J$6,'MonteCarlo Policy Paths'!$A$2:$I$31,'Monte Carlo_WA Complance Price'!$B157+1,FALSE))</f>
        <v>88.178544529860531</v>
      </c>
      <c r="K157" s="21">
        <f ca="1">IF(K$6&lt;$C157,0,VLOOKUP(K$6,'MonteCarlo Policy Paths'!$A$2:$I$31,'Monte Carlo_WA Complance Price'!$B157+1,FALSE))</f>
        <v>89.438238023144251</v>
      </c>
      <c r="L157" s="21">
        <f ca="1">IF(L$6&lt;$C157,0,VLOOKUP(L$6,'MonteCarlo Policy Paths'!$A$2:$I$31,'Monte Carlo_WA Complance Price'!$B157+1,FALSE))</f>
        <v>90.697931516427971</v>
      </c>
      <c r="M157" s="21">
        <f ca="1">IF(M$6&lt;$C157,0,VLOOKUP(M$6,'MonteCarlo Policy Paths'!$A$2:$I$31,'Monte Carlo_WA Complance Price'!$B157+1,FALSE))</f>
        <v>91.95762500971172</v>
      </c>
      <c r="N157" s="21">
        <f ca="1">IF(N$6&lt;$C157,0,VLOOKUP(N$6,'MonteCarlo Policy Paths'!$A$2:$I$31,'Monte Carlo_WA Complance Price'!$B157+1,FALSE))</f>
        <v>93.21731850299544</v>
      </c>
      <c r="O157" s="21">
        <f ca="1">IF(O$6&lt;$C157,0,VLOOKUP(O$6,'MonteCarlo Policy Paths'!$A$2:$I$31,'Monte Carlo_WA Complance Price'!$B157+1,FALSE))</f>
        <v>94.47701199627916</v>
      </c>
      <c r="P157" s="21">
        <f ca="1">IF(P$6&lt;$C157,0,VLOOKUP(P$6,'MonteCarlo Policy Paths'!$A$2:$I$31,'Monte Carlo_WA Complance Price'!$B157+1,FALSE))</f>
        <v>95.73670548956288</v>
      </c>
      <c r="Q157" s="21">
        <f ca="1">IF(Q$6&lt;$C157,0,VLOOKUP(Q$6,'MonteCarlo Policy Paths'!$A$2:$I$31,'Monte Carlo_WA Complance Price'!$B157+1,FALSE))</f>
        <v>96.996398982846586</v>
      </c>
      <c r="R157" s="21">
        <f ca="1">IF(R$6&lt;$C157,0,VLOOKUP(R$6,'MonteCarlo Policy Paths'!$A$2:$I$31,'Monte Carlo_WA Complance Price'!$B157+1,FALSE))</f>
        <v>101.49317720655506</v>
      </c>
      <c r="S157" s="21">
        <f ca="1">IF(S$6&lt;$C157,0,VLOOKUP(S$6,'MonteCarlo Policy Paths'!$A$2:$I$31,'Monte Carlo_WA Complance Price'!$B157+1,FALSE))</f>
        <v>104.21949379267882</v>
      </c>
      <c r="T157" s="21">
        <f ca="1">IF(T$6&lt;$C157,0,VLOOKUP(T$6,'MonteCarlo Policy Paths'!$A$2:$I$31,'Monte Carlo_WA Complance Price'!$B157+1,FALSE))</f>
        <v>107.03810370059369</v>
      </c>
      <c r="U157" s="21">
        <f ca="1">IF(U$6&lt;$C157,0,VLOOKUP(U$6,'MonteCarlo Policy Paths'!$A$2:$I$31,'Monte Carlo_WA Complance Price'!$B157+1,FALSE))</f>
        <v>109.92690053835344</v>
      </c>
      <c r="V157" s="21">
        <f ca="1">IF(V$6&lt;$C157,0,VLOOKUP(V$6,'MonteCarlo Policy Paths'!$A$2:$I$31,'Monte Carlo_WA Complance Price'!$B157+1,FALSE))</f>
        <v>112.89757853003228</v>
      </c>
      <c r="W157" s="21">
        <f ca="1">IF(W$6&lt;$C157,0,VLOOKUP(W$6,'MonteCarlo Policy Paths'!$A$2:$I$31,'Monte Carlo_WA Complance Price'!$B157+1,FALSE))</f>
        <v>115.91943874780665</v>
      </c>
      <c r="X157" s="21">
        <f ca="1">IF(X$6&lt;$C157,0,VLOOKUP(X$6,'MonteCarlo Policy Paths'!$A$2:$I$31,'Monte Carlo_WA Complance Price'!$B157+1,FALSE))</f>
        <v>119.06733931122673</v>
      </c>
      <c r="Y157" s="21">
        <f ca="1">IF(Y$6&lt;$C157,0,VLOOKUP(Y$6,'MonteCarlo Policy Paths'!$A$2:$I$31,'Monte Carlo_WA Complance Price'!$B157+1,FALSE))</f>
        <v>122.25496395468721</v>
      </c>
      <c r="Z157" s="21">
        <f ca="1">IF(Z$6&lt;$C157,0,VLOOKUP(Z$6,'MonteCarlo Policy Paths'!$A$2:$I$31,'Monte Carlo_WA Complance Price'!$B157+1,FALSE))</f>
        <v>125.4992630232488</v>
      </c>
      <c r="AA157" s="21">
        <f ca="1">IF(AA$6&lt;$C157,0,VLOOKUP(AA$6,'MonteCarlo Policy Paths'!$A$2:$I$31,'Monte Carlo_WA Complance Price'!$B157+1,FALSE))</f>
        <v>128.82380079097237</v>
      </c>
      <c r="AB157" s="21">
        <f ca="1">IF(AB$6&lt;$C157,0,VLOOKUP(AB$6,'MonteCarlo Policy Paths'!$A$2:$I$31,'Monte Carlo_WA Complance Price'!$B157+1,FALSE))</f>
        <v>132.24028719953677</v>
      </c>
      <c r="AC157" s="21">
        <f ca="1">IF(AC$6&lt;$C157,0,VLOOKUP(AC$6,'MonteCarlo Policy Paths'!$A$2:$I$31,'Monte Carlo_WA Complance Price'!$B157+1,FALSE))</f>
        <v>135.74155640209787</v>
      </c>
      <c r="AD157" s="21">
        <f ca="1">IF(AD$6&lt;$C157,0,VLOOKUP(AD$6,'MonteCarlo Policy Paths'!$A$2:$I$31,'Monte Carlo_WA Complance Price'!$B157+1,FALSE))</f>
        <v>139.32654413598658</v>
      </c>
      <c r="AE157" s="21">
        <f ca="1">IF(AE$6&lt;$C157,0,VLOOKUP(AE$6,'MonteCarlo Policy Paths'!$A$2:$I$31,'Monte Carlo_WA Complance Price'!$B157+1,FALSE))</f>
        <v>142.9856742986068</v>
      </c>
      <c r="AF157" s="21">
        <f ca="1">IF(AF$6&lt;$C157,0,VLOOKUP(AF$6,'MonteCarlo Policy Paths'!$A$2:$I$31,'Monte Carlo_WA Complance Price'!$B157+1,FALSE))</f>
        <v>146.72361540812219</v>
      </c>
      <c r="AG157" s="22">
        <f ca="1">IF(AG$6&lt;$C157,0,VLOOKUP(AG$6,'MonteCarlo Policy Paths'!$A$2:$I$31,'Monte Carlo_WA Complance Price'!$B157+1,FALSE))</f>
        <v>150.52284977717397</v>
      </c>
      <c r="AI157" s="20">
        <f ca="1">E157*VLOOKUP(AI$6,'Greenhouse Gas Costs Avoided'!$A$2:$I$32,9,FALSE)</f>
        <v>0</v>
      </c>
      <c r="AJ157" s="21">
        <f ca="1">F157*VLOOKUP(AJ$6,'Greenhouse Gas Costs Avoided'!$A$2:$I$32,9,FALSE)</f>
        <v>5.2166744805659615</v>
      </c>
      <c r="AK157" s="21">
        <f ca="1">G157*VLOOKUP(AK$6,'Greenhouse Gas Costs Avoided'!$A$2:$I$32,9,FALSE)</f>
        <v>5.3216023247413169</v>
      </c>
      <c r="AL157" s="21">
        <f ca="1">H157*VLOOKUP(AL$6,'Greenhouse Gas Costs Avoided'!$A$2:$I$32,9,FALSE)</f>
        <v>5.4265301689166732</v>
      </c>
      <c r="AM157" s="21">
        <f ca="1">I157*VLOOKUP(AM$6,'Greenhouse Gas Costs Avoided'!$A$2:$I$32,9,FALSE)</f>
        <v>5.5063320831654474</v>
      </c>
      <c r="AN157" s="21">
        <f ca="1">J157*VLOOKUP(AN$6,'Greenhouse Gas Costs Avoided'!$A$2:$I$32,9,FALSE)</f>
        <v>5.5861339974142208</v>
      </c>
      <c r="AO157" s="21">
        <f ca="1">K157*VLOOKUP(AO$6,'Greenhouse Gas Costs Avoided'!$A$2:$I$32,9,FALSE)</f>
        <v>5.665935911662995</v>
      </c>
      <c r="AP157" s="21">
        <f ca="1">L157*VLOOKUP(AP$6,'Greenhouse Gas Costs Avoided'!$A$2:$I$32,9,FALSE)</f>
        <v>5.7457378259117702</v>
      </c>
      <c r="AQ157" s="21">
        <f ca="1">M157*VLOOKUP(AQ$6,'Greenhouse Gas Costs Avoided'!$A$2:$I$32,9,FALSE)</f>
        <v>5.8255397401605462</v>
      </c>
      <c r="AR157" s="21">
        <f ca="1">N157*VLOOKUP(AR$6,'Greenhouse Gas Costs Avoided'!$A$2:$I$32,9,FALSE)</f>
        <v>5.9053416544093205</v>
      </c>
      <c r="AS157" s="21">
        <f ca="1">O157*VLOOKUP(AS$6,'Greenhouse Gas Costs Avoided'!$A$2:$I$32,9,FALSE)</f>
        <v>5.9851435686580947</v>
      </c>
      <c r="AT157" s="21">
        <f ca="1">P157*VLOOKUP(AT$6,'Greenhouse Gas Costs Avoided'!$A$2:$I$32,9,FALSE)</f>
        <v>6.0649454829068699</v>
      </c>
      <c r="AU157" s="21">
        <f ca="1">Q157*VLOOKUP(AU$6,'Greenhouse Gas Costs Avoided'!$A$2:$I$32,9,FALSE)</f>
        <v>6.1447473971556432</v>
      </c>
      <c r="AV157" s="21">
        <f ca="1">R157*VLOOKUP(AV$6,'Greenhouse Gas Costs Avoided'!$A$2:$I$32,9,FALSE)</f>
        <v>6.4296194808152167</v>
      </c>
      <c r="AW157" s="21">
        <f ca="1">S157*VLOOKUP(AW$6,'Greenhouse Gas Costs Avoided'!$A$2:$I$32,9,FALSE)</f>
        <v>6.6023323538917609</v>
      </c>
      <c r="AX157" s="21">
        <f ca="1">T157*VLOOKUP(AX$6,'Greenhouse Gas Costs Avoided'!$A$2:$I$32,9,FALSE)</f>
        <v>6.7808920331878957</v>
      </c>
      <c r="AY157" s="21">
        <f ca="1">U157*VLOOKUP(AY$6,'Greenhouse Gas Costs Avoided'!$A$2:$I$32,9,FALSE)</f>
        <v>6.9638980729572149</v>
      </c>
      <c r="AZ157" s="21">
        <f ca="1">V157*VLOOKUP(AZ$6,'Greenhouse Gas Costs Avoided'!$A$2:$I$32,9,FALSE)</f>
        <v>7.1520913053717949</v>
      </c>
      <c r="BA157" s="21">
        <f ca="1">W157*VLOOKUP(BA$6,'Greenhouse Gas Costs Avoided'!$A$2:$I$32,9,FALSE)</f>
        <v>7.3435269452765404</v>
      </c>
      <c r="BB157" s="21">
        <f ca="1">X157*VLOOKUP(BB$6,'Greenhouse Gas Costs Avoided'!$A$2:$I$32,9,FALSE)</f>
        <v>7.5429472742415475</v>
      </c>
      <c r="BC157" s="21">
        <f ca="1">Y157*VLOOKUP(BC$6,'Greenhouse Gas Costs Avoided'!$A$2:$I$32,9,FALSE)</f>
        <v>7.744884134129272</v>
      </c>
      <c r="BD157" s="21">
        <f ca="1">Z157*VLOOKUP(BD$6,'Greenhouse Gas Costs Avoided'!$A$2:$I$32,9,FALSE)</f>
        <v>7.950411333759269</v>
      </c>
      <c r="BE157" s="21">
        <f ca="1">AA157*VLOOKUP(BE$6,'Greenhouse Gas Costs Avoided'!$A$2:$I$32,9,FALSE)</f>
        <v>8.161021676093501</v>
      </c>
      <c r="BF157" s="21">
        <f ca="1">AB157*VLOOKUP(BF$6,'Greenhouse Gas Costs Avoided'!$A$2:$I$32,9,FALSE)</f>
        <v>8.3774569890184303</v>
      </c>
      <c r="BG157" s="21">
        <f ca="1">AC157*VLOOKUP(BG$6,'Greenhouse Gas Costs Avoided'!$A$2:$I$32,9,FALSE)</f>
        <v>8.5992633142510115</v>
      </c>
      <c r="BH157" s="21">
        <f ca="1">AD157*VLOOKUP(BH$6,'Greenhouse Gas Costs Avoided'!$A$2:$I$32,9,FALSE)</f>
        <v>8.8263732304711304</v>
      </c>
      <c r="BI157" s="21">
        <f ca="1">AE157*VLOOKUP(BI$6,'Greenhouse Gas Costs Avoided'!$A$2:$I$32,9,FALSE)</f>
        <v>9.05818008905967</v>
      </c>
      <c r="BJ157" s="21">
        <f ca="1">AF157*VLOOKUP(BJ$6,'Greenhouse Gas Costs Avoided'!$A$2:$I$32,9,FALSE)</f>
        <v>9.2949796418706736</v>
      </c>
      <c r="BK157" s="22">
        <f ca="1">AG157*VLOOKUP(BK$6,'Greenhouse Gas Costs Avoided'!$A$2:$I$32,9,FALSE)</f>
        <v>9.5356621388007277</v>
      </c>
    </row>
    <row r="158" spans="1:63" x14ac:dyDescent="0.35">
      <c r="A158" s="11">
        <v>152</v>
      </c>
      <c r="B158" s="12">
        <f t="shared" ca="1" si="4"/>
        <v>3</v>
      </c>
      <c r="C158" s="13">
        <f t="shared" ca="1" si="5"/>
        <v>2023</v>
      </c>
      <c r="E158" s="20">
        <f ca="1">IF(E$6&lt;$C158,0,VLOOKUP(E$6,'MonteCarlo Policy Paths'!$A$2:$I$31,'Monte Carlo_WA Complance Price'!$B158+1,FALSE))</f>
        <v>0</v>
      </c>
      <c r="F158" s="21">
        <f ca="1">IF(F$6&lt;$C158,0,VLOOKUP(F$6,'MonteCarlo Policy Paths'!$A$2:$I$31,'Monte Carlo_WA Complance Price'!$B158+1,FALSE))</f>
        <v>82.346532180449415</v>
      </c>
      <c r="G158" s="21">
        <f ca="1">IF(G$6&lt;$C158,0,VLOOKUP(G$6,'MonteCarlo Policy Paths'!$A$2:$I$31,'Monte Carlo_WA Complance Price'!$B158+1,FALSE))</f>
        <v>84.002844861871253</v>
      </c>
      <c r="H158" s="21">
        <f ca="1">IF(H$6&lt;$C158,0,VLOOKUP(H$6,'MonteCarlo Policy Paths'!$A$2:$I$31,'Monte Carlo_WA Complance Price'!$B158+1,FALSE))</f>
        <v>85.659157543293105</v>
      </c>
      <c r="I158" s="21">
        <f ca="1">IF(I$6&lt;$C158,0,VLOOKUP(I$6,'MonteCarlo Policy Paths'!$A$2:$I$31,'Monte Carlo_WA Complance Price'!$B158+1,FALSE))</f>
        <v>86.918851036576825</v>
      </c>
      <c r="J158" s="21">
        <f ca="1">IF(J$6&lt;$C158,0,VLOOKUP(J$6,'MonteCarlo Policy Paths'!$A$2:$I$31,'Monte Carlo_WA Complance Price'!$B158+1,FALSE))</f>
        <v>88.178544529860531</v>
      </c>
      <c r="K158" s="21">
        <f ca="1">IF(K$6&lt;$C158,0,VLOOKUP(K$6,'MonteCarlo Policy Paths'!$A$2:$I$31,'Monte Carlo_WA Complance Price'!$B158+1,FALSE))</f>
        <v>89.438238023144251</v>
      </c>
      <c r="L158" s="21">
        <f ca="1">IF(L$6&lt;$C158,0,VLOOKUP(L$6,'MonteCarlo Policy Paths'!$A$2:$I$31,'Monte Carlo_WA Complance Price'!$B158+1,FALSE))</f>
        <v>90.697931516427971</v>
      </c>
      <c r="M158" s="21">
        <f ca="1">IF(M$6&lt;$C158,0,VLOOKUP(M$6,'MonteCarlo Policy Paths'!$A$2:$I$31,'Monte Carlo_WA Complance Price'!$B158+1,FALSE))</f>
        <v>91.95762500971172</v>
      </c>
      <c r="N158" s="21">
        <f ca="1">IF(N$6&lt;$C158,0,VLOOKUP(N$6,'MonteCarlo Policy Paths'!$A$2:$I$31,'Monte Carlo_WA Complance Price'!$B158+1,FALSE))</f>
        <v>93.21731850299544</v>
      </c>
      <c r="O158" s="21">
        <f ca="1">IF(O$6&lt;$C158,0,VLOOKUP(O$6,'MonteCarlo Policy Paths'!$A$2:$I$31,'Monte Carlo_WA Complance Price'!$B158+1,FALSE))</f>
        <v>94.47701199627916</v>
      </c>
      <c r="P158" s="21">
        <f ca="1">IF(P$6&lt;$C158,0,VLOOKUP(P$6,'MonteCarlo Policy Paths'!$A$2:$I$31,'Monte Carlo_WA Complance Price'!$B158+1,FALSE))</f>
        <v>95.73670548956288</v>
      </c>
      <c r="Q158" s="21">
        <f ca="1">IF(Q$6&lt;$C158,0,VLOOKUP(Q$6,'MonteCarlo Policy Paths'!$A$2:$I$31,'Monte Carlo_WA Complance Price'!$B158+1,FALSE))</f>
        <v>96.996398982846586</v>
      </c>
      <c r="R158" s="21">
        <f ca="1">IF(R$6&lt;$C158,0,VLOOKUP(R$6,'MonteCarlo Policy Paths'!$A$2:$I$31,'Monte Carlo_WA Complance Price'!$B158+1,FALSE))</f>
        <v>101.49317720655506</v>
      </c>
      <c r="S158" s="21">
        <f ca="1">IF(S$6&lt;$C158,0,VLOOKUP(S$6,'MonteCarlo Policy Paths'!$A$2:$I$31,'Monte Carlo_WA Complance Price'!$B158+1,FALSE))</f>
        <v>104.21949379267882</v>
      </c>
      <c r="T158" s="21">
        <f ca="1">IF(T$6&lt;$C158,0,VLOOKUP(T$6,'MonteCarlo Policy Paths'!$A$2:$I$31,'Monte Carlo_WA Complance Price'!$B158+1,FALSE))</f>
        <v>107.03810370059369</v>
      </c>
      <c r="U158" s="21">
        <f ca="1">IF(U$6&lt;$C158,0,VLOOKUP(U$6,'MonteCarlo Policy Paths'!$A$2:$I$31,'Monte Carlo_WA Complance Price'!$B158+1,FALSE))</f>
        <v>109.92690053835344</v>
      </c>
      <c r="V158" s="21">
        <f ca="1">IF(V$6&lt;$C158,0,VLOOKUP(V$6,'MonteCarlo Policy Paths'!$A$2:$I$31,'Monte Carlo_WA Complance Price'!$B158+1,FALSE))</f>
        <v>112.89757853003228</v>
      </c>
      <c r="W158" s="21">
        <f ca="1">IF(W$6&lt;$C158,0,VLOOKUP(W$6,'MonteCarlo Policy Paths'!$A$2:$I$31,'Monte Carlo_WA Complance Price'!$B158+1,FALSE))</f>
        <v>115.91943874780665</v>
      </c>
      <c r="X158" s="21">
        <f ca="1">IF(X$6&lt;$C158,0,VLOOKUP(X$6,'MonteCarlo Policy Paths'!$A$2:$I$31,'Monte Carlo_WA Complance Price'!$B158+1,FALSE))</f>
        <v>119.06733931122673</v>
      </c>
      <c r="Y158" s="21">
        <f ca="1">IF(Y$6&lt;$C158,0,VLOOKUP(Y$6,'MonteCarlo Policy Paths'!$A$2:$I$31,'Monte Carlo_WA Complance Price'!$B158+1,FALSE))</f>
        <v>122.25496395468721</v>
      </c>
      <c r="Z158" s="21">
        <f ca="1">IF(Z$6&lt;$C158,0,VLOOKUP(Z$6,'MonteCarlo Policy Paths'!$A$2:$I$31,'Monte Carlo_WA Complance Price'!$B158+1,FALSE))</f>
        <v>125.4992630232488</v>
      </c>
      <c r="AA158" s="21">
        <f ca="1">IF(AA$6&lt;$C158,0,VLOOKUP(AA$6,'MonteCarlo Policy Paths'!$A$2:$I$31,'Monte Carlo_WA Complance Price'!$B158+1,FALSE))</f>
        <v>128.82380079097237</v>
      </c>
      <c r="AB158" s="21">
        <f ca="1">IF(AB$6&lt;$C158,0,VLOOKUP(AB$6,'MonteCarlo Policy Paths'!$A$2:$I$31,'Monte Carlo_WA Complance Price'!$B158+1,FALSE))</f>
        <v>132.24028719953677</v>
      </c>
      <c r="AC158" s="21">
        <f ca="1">IF(AC$6&lt;$C158,0,VLOOKUP(AC$6,'MonteCarlo Policy Paths'!$A$2:$I$31,'Monte Carlo_WA Complance Price'!$B158+1,FALSE))</f>
        <v>135.74155640209787</v>
      </c>
      <c r="AD158" s="21">
        <f ca="1">IF(AD$6&lt;$C158,0,VLOOKUP(AD$6,'MonteCarlo Policy Paths'!$A$2:$I$31,'Monte Carlo_WA Complance Price'!$B158+1,FALSE))</f>
        <v>139.32654413598658</v>
      </c>
      <c r="AE158" s="21">
        <f ca="1">IF(AE$6&lt;$C158,0,VLOOKUP(AE$6,'MonteCarlo Policy Paths'!$A$2:$I$31,'Monte Carlo_WA Complance Price'!$B158+1,FALSE))</f>
        <v>142.9856742986068</v>
      </c>
      <c r="AF158" s="21">
        <f ca="1">IF(AF$6&lt;$C158,0,VLOOKUP(AF$6,'MonteCarlo Policy Paths'!$A$2:$I$31,'Monte Carlo_WA Complance Price'!$B158+1,FALSE))</f>
        <v>146.72361540812219</v>
      </c>
      <c r="AG158" s="22">
        <f ca="1">IF(AG$6&lt;$C158,0,VLOOKUP(AG$6,'MonteCarlo Policy Paths'!$A$2:$I$31,'Monte Carlo_WA Complance Price'!$B158+1,FALSE))</f>
        <v>150.52284977717397</v>
      </c>
      <c r="AI158" s="20">
        <f ca="1">E158*VLOOKUP(AI$6,'Greenhouse Gas Costs Avoided'!$A$2:$I$32,9,FALSE)</f>
        <v>0</v>
      </c>
      <c r="AJ158" s="21">
        <f ca="1">F158*VLOOKUP(AJ$6,'Greenhouse Gas Costs Avoided'!$A$2:$I$32,9,FALSE)</f>
        <v>5.2166744805659615</v>
      </c>
      <c r="AK158" s="21">
        <f ca="1">G158*VLOOKUP(AK$6,'Greenhouse Gas Costs Avoided'!$A$2:$I$32,9,FALSE)</f>
        <v>5.3216023247413169</v>
      </c>
      <c r="AL158" s="21">
        <f ca="1">H158*VLOOKUP(AL$6,'Greenhouse Gas Costs Avoided'!$A$2:$I$32,9,FALSE)</f>
        <v>5.4265301689166732</v>
      </c>
      <c r="AM158" s="21">
        <f ca="1">I158*VLOOKUP(AM$6,'Greenhouse Gas Costs Avoided'!$A$2:$I$32,9,FALSE)</f>
        <v>5.5063320831654474</v>
      </c>
      <c r="AN158" s="21">
        <f ca="1">J158*VLOOKUP(AN$6,'Greenhouse Gas Costs Avoided'!$A$2:$I$32,9,FALSE)</f>
        <v>5.5861339974142208</v>
      </c>
      <c r="AO158" s="21">
        <f ca="1">K158*VLOOKUP(AO$6,'Greenhouse Gas Costs Avoided'!$A$2:$I$32,9,FALSE)</f>
        <v>5.665935911662995</v>
      </c>
      <c r="AP158" s="21">
        <f ca="1">L158*VLOOKUP(AP$6,'Greenhouse Gas Costs Avoided'!$A$2:$I$32,9,FALSE)</f>
        <v>5.7457378259117702</v>
      </c>
      <c r="AQ158" s="21">
        <f ca="1">M158*VLOOKUP(AQ$6,'Greenhouse Gas Costs Avoided'!$A$2:$I$32,9,FALSE)</f>
        <v>5.8255397401605462</v>
      </c>
      <c r="AR158" s="21">
        <f ca="1">N158*VLOOKUP(AR$6,'Greenhouse Gas Costs Avoided'!$A$2:$I$32,9,FALSE)</f>
        <v>5.9053416544093205</v>
      </c>
      <c r="AS158" s="21">
        <f ca="1">O158*VLOOKUP(AS$6,'Greenhouse Gas Costs Avoided'!$A$2:$I$32,9,FALSE)</f>
        <v>5.9851435686580947</v>
      </c>
      <c r="AT158" s="21">
        <f ca="1">P158*VLOOKUP(AT$6,'Greenhouse Gas Costs Avoided'!$A$2:$I$32,9,FALSE)</f>
        <v>6.0649454829068699</v>
      </c>
      <c r="AU158" s="21">
        <f ca="1">Q158*VLOOKUP(AU$6,'Greenhouse Gas Costs Avoided'!$A$2:$I$32,9,FALSE)</f>
        <v>6.1447473971556432</v>
      </c>
      <c r="AV158" s="21">
        <f ca="1">R158*VLOOKUP(AV$6,'Greenhouse Gas Costs Avoided'!$A$2:$I$32,9,FALSE)</f>
        <v>6.4296194808152167</v>
      </c>
      <c r="AW158" s="21">
        <f ca="1">S158*VLOOKUP(AW$6,'Greenhouse Gas Costs Avoided'!$A$2:$I$32,9,FALSE)</f>
        <v>6.6023323538917609</v>
      </c>
      <c r="AX158" s="21">
        <f ca="1">T158*VLOOKUP(AX$6,'Greenhouse Gas Costs Avoided'!$A$2:$I$32,9,FALSE)</f>
        <v>6.7808920331878957</v>
      </c>
      <c r="AY158" s="21">
        <f ca="1">U158*VLOOKUP(AY$6,'Greenhouse Gas Costs Avoided'!$A$2:$I$32,9,FALSE)</f>
        <v>6.9638980729572149</v>
      </c>
      <c r="AZ158" s="21">
        <f ca="1">V158*VLOOKUP(AZ$6,'Greenhouse Gas Costs Avoided'!$A$2:$I$32,9,FALSE)</f>
        <v>7.1520913053717949</v>
      </c>
      <c r="BA158" s="21">
        <f ca="1">W158*VLOOKUP(BA$6,'Greenhouse Gas Costs Avoided'!$A$2:$I$32,9,FALSE)</f>
        <v>7.3435269452765404</v>
      </c>
      <c r="BB158" s="21">
        <f ca="1">X158*VLOOKUP(BB$6,'Greenhouse Gas Costs Avoided'!$A$2:$I$32,9,FALSE)</f>
        <v>7.5429472742415475</v>
      </c>
      <c r="BC158" s="21">
        <f ca="1">Y158*VLOOKUP(BC$6,'Greenhouse Gas Costs Avoided'!$A$2:$I$32,9,FALSE)</f>
        <v>7.744884134129272</v>
      </c>
      <c r="BD158" s="21">
        <f ca="1">Z158*VLOOKUP(BD$6,'Greenhouse Gas Costs Avoided'!$A$2:$I$32,9,FALSE)</f>
        <v>7.950411333759269</v>
      </c>
      <c r="BE158" s="21">
        <f ca="1">AA158*VLOOKUP(BE$6,'Greenhouse Gas Costs Avoided'!$A$2:$I$32,9,FALSE)</f>
        <v>8.161021676093501</v>
      </c>
      <c r="BF158" s="21">
        <f ca="1">AB158*VLOOKUP(BF$6,'Greenhouse Gas Costs Avoided'!$A$2:$I$32,9,FALSE)</f>
        <v>8.3774569890184303</v>
      </c>
      <c r="BG158" s="21">
        <f ca="1">AC158*VLOOKUP(BG$6,'Greenhouse Gas Costs Avoided'!$A$2:$I$32,9,FALSE)</f>
        <v>8.5992633142510115</v>
      </c>
      <c r="BH158" s="21">
        <f ca="1">AD158*VLOOKUP(BH$6,'Greenhouse Gas Costs Avoided'!$A$2:$I$32,9,FALSE)</f>
        <v>8.8263732304711304</v>
      </c>
      <c r="BI158" s="21">
        <f ca="1">AE158*VLOOKUP(BI$6,'Greenhouse Gas Costs Avoided'!$A$2:$I$32,9,FALSE)</f>
        <v>9.05818008905967</v>
      </c>
      <c r="BJ158" s="21">
        <f ca="1">AF158*VLOOKUP(BJ$6,'Greenhouse Gas Costs Avoided'!$A$2:$I$32,9,FALSE)</f>
        <v>9.2949796418706736</v>
      </c>
      <c r="BK158" s="22">
        <f ca="1">AG158*VLOOKUP(BK$6,'Greenhouse Gas Costs Avoided'!$A$2:$I$32,9,FALSE)</f>
        <v>9.5356621388007277</v>
      </c>
    </row>
    <row r="159" spans="1:63" x14ac:dyDescent="0.35">
      <c r="A159" s="11">
        <v>153</v>
      </c>
      <c r="B159" s="12">
        <f t="shared" ca="1" si="4"/>
        <v>2</v>
      </c>
      <c r="C159" s="13">
        <f t="shared" ca="1" si="5"/>
        <v>2023</v>
      </c>
      <c r="E159" s="20">
        <f ca="1">IF(E$6&lt;$C159,0,VLOOKUP(E$6,'MonteCarlo Policy Paths'!$A$2:$I$31,'Monte Carlo_WA Complance Price'!$B159+1,FALSE))</f>
        <v>0</v>
      </c>
      <c r="F159" s="21">
        <f ca="1">IF(F$6&lt;$C159,0,VLOOKUP(F$6,'MonteCarlo Policy Paths'!$A$2:$I$31,'Monte Carlo_WA Complance Price'!$B159+1,FALSE))</f>
        <v>82.346532180449415</v>
      </c>
      <c r="G159" s="21">
        <f ca="1">IF(G$6&lt;$C159,0,VLOOKUP(G$6,'MonteCarlo Policy Paths'!$A$2:$I$31,'Monte Carlo_WA Complance Price'!$B159+1,FALSE))</f>
        <v>84.002844861871253</v>
      </c>
      <c r="H159" s="21">
        <f ca="1">IF(H$6&lt;$C159,0,VLOOKUP(H$6,'MonteCarlo Policy Paths'!$A$2:$I$31,'Monte Carlo_WA Complance Price'!$B159+1,FALSE))</f>
        <v>85.659157543293105</v>
      </c>
      <c r="I159" s="21">
        <f ca="1">IF(I$6&lt;$C159,0,VLOOKUP(I$6,'MonteCarlo Policy Paths'!$A$2:$I$31,'Monte Carlo_WA Complance Price'!$B159+1,FALSE))</f>
        <v>86.918851036576825</v>
      </c>
      <c r="J159" s="21">
        <f ca="1">IF(J$6&lt;$C159,0,VLOOKUP(J$6,'MonteCarlo Policy Paths'!$A$2:$I$31,'Monte Carlo_WA Complance Price'!$B159+1,FALSE))</f>
        <v>88.178544529860531</v>
      </c>
      <c r="K159" s="21">
        <f ca="1">IF(K$6&lt;$C159,0,VLOOKUP(K$6,'MonteCarlo Policy Paths'!$A$2:$I$31,'Monte Carlo_WA Complance Price'!$B159+1,FALSE))</f>
        <v>89.438238023144251</v>
      </c>
      <c r="L159" s="21">
        <f ca="1">IF(L$6&lt;$C159,0,VLOOKUP(L$6,'MonteCarlo Policy Paths'!$A$2:$I$31,'Monte Carlo_WA Complance Price'!$B159+1,FALSE))</f>
        <v>90.697931516427971</v>
      </c>
      <c r="M159" s="21">
        <f ca="1">IF(M$6&lt;$C159,0,VLOOKUP(M$6,'MonteCarlo Policy Paths'!$A$2:$I$31,'Monte Carlo_WA Complance Price'!$B159+1,FALSE))</f>
        <v>91.95762500971172</v>
      </c>
      <c r="N159" s="21">
        <f ca="1">IF(N$6&lt;$C159,0,VLOOKUP(N$6,'MonteCarlo Policy Paths'!$A$2:$I$31,'Monte Carlo_WA Complance Price'!$B159+1,FALSE))</f>
        <v>93.21731850299544</v>
      </c>
      <c r="O159" s="21">
        <f ca="1">IF(O$6&lt;$C159,0,VLOOKUP(O$6,'MonteCarlo Policy Paths'!$A$2:$I$31,'Monte Carlo_WA Complance Price'!$B159+1,FALSE))</f>
        <v>94.47701199627916</v>
      </c>
      <c r="P159" s="21">
        <f ca="1">IF(P$6&lt;$C159,0,VLOOKUP(P$6,'MonteCarlo Policy Paths'!$A$2:$I$31,'Monte Carlo_WA Complance Price'!$B159+1,FALSE))</f>
        <v>95.73670548956288</v>
      </c>
      <c r="Q159" s="21">
        <f ca="1">IF(Q$6&lt;$C159,0,VLOOKUP(Q$6,'MonteCarlo Policy Paths'!$A$2:$I$31,'Monte Carlo_WA Complance Price'!$B159+1,FALSE))</f>
        <v>96.996398982846586</v>
      </c>
      <c r="R159" s="21">
        <f ca="1">IF(R$6&lt;$C159,0,VLOOKUP(R$6,'MonteCarlo Policy Paths'!$A$2:$I$31,'Monte Carlo_WA Complance Price'!$B159+1,FALSE))</f>
        <v>98.25609247613032</v>
      </c>
      <c r="S159" s="21">
        <f ca="1">IF(S$6&lt;$C159,0,VLOOKUP(S$6,'MonteCarlo Policy Paths'!$A$2:$I$31,'Monte Carlo_WA Complance Price'!$B159+1,FALSE))</f>
        <v>99.65157958594628</v>
      </c>
      <c r="T159" s="21">
        <f ca="1">IF(T$6&lt;$C159,0,VLOOKUP(T$6,'MonteCarlo Policy Paths'!$A$2:$I$31,'Monte Carlo_WA Complance Price'!$B159+1,FALSE))</f>
        <v>101.04706669576224</v>
      </c>
      <c r="U159" s="21">
        <f ca="1">IF(U$6&lt;$C159,0,VLOOKUP(U$6,'MonteCarlo Policy Paths'!$A$2:$I$31,'Monte Carlo_WA Complance Price'!$B159+1,FALSE))</f>
        <v>102.4425538055782</v>
      </c>
      <c r="V159" s="21">
        <f ca="1">IF(V$6&lt;$C159,0,VLOOKUP(V$6,'MonteCarlo Policy Paths'!$A$2:$I$31,'Monte Carlo_WA Complance Price'!$B159+1,FALSE))</f>
        <v>103.83804091539416</v>
      </c>
      <c r="W159" s="21">
        <f ca="1">IF(W$6&lt;$C159,0,VLOOKUP(W$6,'MonteCarlo Policy Paths'!$A$2:$I$31,'Monte Carlo_WA Complance Price'!$B159+1,FALSE))</f>
        <v>105.23352802521011</v>
      </c>
      <c r="X159" s="21">
        <f ca="1">IF(X$6&lt;$C159,0,VLOOKUP(X$6,'MonteCarlo Policy Paths'!$A$2:$I$31,'Monte Carlo_WA Complance Price'!$B159+1,FALSE))</f>
        <v>106.47156953138905</v>
      </c>
      <c r="Y159" s="21">
        <f ca="1">IF(Y$6&lt;$C159,0,VLOOKUP(Y$6,'MonteCarlo Policy Paths'!$A$2:$I$31,'Monte Carlo_WA Complance Price'!$B159+1,FALSE))</f>
        <v>107.709611037568</v>
      </c>
      <c r="Z159" s="21">
        <f ca="1">IF(Z$6&lt;$C159,0,VLOOKUP(Z$6,'MonteCarlo Policy Paths'!$A$2:$I$31,'Monte Carlo_WA Complance Price'!$B159+1,FALSE))</f>
        <v>108.94765254374694</v>
      </c>
      <c r="AA159" s="21">
        <f ca="1">IF(AA$6&lt;$C159,0,VLOOKUP(AA$6,'MonteCarlo Policy Paths'!$A$2:$I$31,'Monte Carlo_WA Complance Price'!$B159+1,FALSE))</f>
        <v>110.18569404992589</v>
      </c>
      <c r="AB159" s="21">
        <f ca="1">IF(AB$6&lt;$C159,0,VLOOKUP(AB$6,'MonteCarlo Policy Paths'!$A$2:$I$31,'Monte Carlo_WA Complance Price'!$B159+1,FALSE))</f>
        <v>111.42373555610482</v>
      </c>
      <c r="AC159" s="21">
        <f ca="1">IF(AC$6&lt;$C159,0,VLOOKUP(AC$6,'MonteCarlo Policy Paths'!$A$2:$I$31,'Monte Carlo_WA Complance Price'!$B159+1,FALSE))</f>
        <v>112.86811731331359</v>
      </c>
      <c r="AD159" s="21">
        <f ca="1">IF(AD$6&lt;$C159,0,VLOOKUP(AD$6,'MonteCarlo Policy Paths'!$A$2:$I$31,'Monte Carlo_WA Complance Price'!$B159+1,FALSE))</f>
        <v>114.31249907052236</v>
      </c>
      <c r="AE159" s="21">
        <f ca="1">IF(AE$6&lt;$C159,0,VLOOKUP(AE$6,'MonteCarlo Policy Paths'!$A$2:$I$31,'Monte Carlo_WA Complance Price'!$B159+1,FALSE))</f>
        <v>115.75688082773114</v>
      </c>
      <c r="AF159" s="21">
        <f ca="1">IF(AF$6&lt;$C159,0,VLOOKUP(AF$6,'MonteCarlo Policy Paths'!$A$2:$I$31,'Monte Carlo_WA Complance Price'!$B159+1,FALSE))</f>
        <v>117.20126258493991</v>
      </c>
      <c r="AG159" s="22">
        <f ca="1">IF(AG$6&lt;$C159,0,VLOOKUP(AG$6,'MonteCarlo Policy Paths'!$A$2:$I$31,'Monte Carlo_WA Complance Price'!$B159+1,FALSE))</f>
        <v>120.41827982173916</v>
      </c>
      <c r="AI159" s="20">
        <f ca="1">E159*VLOOKUP(AI$6,'Greenhouse Gas Costs Avoided'!$A$2:$I$32,9,FALSE)</f>
        <v>0</v>
      </c>
      <c r="AJ159" s="21">
        <f ca="1">F159*VLOOKUP(AJ$6,'Greenhouse Gas Costs Avoided'!$A$2:$I$32,9,FALSE)</f>
        <v>5.2166744805659615</v>
      </c>
      <c r="AK159" s="21">
        <f ca="1">G159*VLOOKUP(AK$6,'Greenhouse Gas Costs Avoided'!$A$2:$I$32,9,FALSE)</f>
        <v>5.3216023247413169</v>
      </c>
      <c r="AL159" s="21">
        <f ca="1">H159*VLOOKUP(AL$6,'Greenhouse Gas Costs Avoided'!$A$2:$I$32,9,FALSE)</f>
        <v>5.4265301689166732</v>
      </c>
      <c r="AM159" s="21">
        <f ca="1">I159*VLOOKUP(AM$6,'Greenhouse Gas Costs Avoided'!$A$2:$I$32,9,FALSE)</f>
        <v>5.5063320831654474</v>
      </c>
      <c r="AN159" s="21">
        <f ca="1">J159*VLOOKUP(AN$6,'Greenhouse Gas Costs Avoided'!$A$2:$I$32,9,FALSE)</f>
        <v>5.5861339974142208</v>
      </c>
      <c r="AO159" s="21">
        <f ca="1">K159*VLOOKUP(AO$6,'Greenhouse Gas Costs Avoided'!$A$2:$I$32,9,FALSE)</f>
        <v>5.665935911662995</v>
      </c>
      <c r="AP159" s="21">
        <f ca="1">L159*VLOOKUP(AP$6,'Greenhouse Gas Costs Avoided'!$A$2:$I$32,9,FALSE)</f>
        <v>5.7457378259117702</v>
      </c>
      <c r="AQ159" s="21">
        <f ca="1">M159*VLOOKUP(AQ$6,'Greenhouse Gas Costs Avoided'!$A$2:$I$32,9,FALSE)</f>
        <v>5.8255397401605462</v>
      </c>
      <c r="AR159" s="21">
        <f ca="1">N159*VLOOKUP(AR$6,'Greenhouse Gas Costs Avoided'!$A$2:$I$32,9,FALSE)</f>
        <v>5.9053416544093205</v>
      </c>
      <c r="AS159" s="21">
        <f ca="1">O159*VLOOKUP(AS$6,'Greenhouse Gas Costs Avoided'!$A$2:$I$32,9,FALSE)</f>
        <v>5.9851435686580947</v>
      </c>
      <c r="AT159" s="21">
        <f ca="1">P159*VLOOKUP(AT$6,'Greenhouse Gas Costs Avoided'!$A$2:$I$32,9,FALSE)</f>
        <v>6.0649454829068699</v>
      </c>
      <c r="AU159" s="21">
        <f ca="1">Q159*VLOOKUP(AU$6,'Greenhouse Gas Costs Avoided'!$A$2:$I$32,9,FALSE)</f>
        <v>6.1447473971556432</v>
      </c>
      <c r="AV159" s="21">
        <f ca="1">R159*VLOOKUP(AV$6,'Greenhouse Gas Costs Avoided'!$A$2:$I$32,9,FALSE)</f>
        <v>6.2245493114044184</v>
      </c>
      <c r="AW159" s="21">
        <f ca="1">S159*VLOOKUP(AW$6,'Greenhouse Gas Costs Avoided'!$A$2:$I$32,9,FALSE)</f>
        <v>6.312953786990386</v>
      </c>
      <c r="AX159" s="21">
        <f ca="1">T159*VLOOKUP(AX$6,'Greenhouse Gas Costs Avoided'!$A$2:$I$32,9,FALSE)</f>
        <v>6.4013582625763545</v>
      </c>
      <c r="AY159" s="21">
        <f ca="1">U159*VLOOKUP(AY$6,'Greenhouse Gas Costs Avoided'!$A$2:$I$32,9,FALSE)</f>
        <v>6.4897627381623222</v>
      </c>
      <c r="AZ159" s="21">
        <f ca="1">V159*VLOOKUP(AZ$6,'Greenhouse Gas Costs Avoided'!$A$2:$I$32,9,FALSE)</f>
        <v>6.5781672137482907</v>
      </c>
      <c r="BA159" s="21">
        <f ca="1">W159*VLOOKUP(BA$6,'Greenhouse Gas Costs Avoided'!$A$2:$I$32,9,FALSE)</f>
        <v>6.6665716893342575</v>
      </c>
      <c r="BB159" s="21">
        <f ca="1">X159*VLOOKUP(BB$6,'Greenhouse Gas Costs Avoided'!$A$2:$I$32,9,FALSE)</f>
        <v>6.7450019445028957</v>
      </c>
      <c r="BC159" s="21">
        <f ca="1">Y159*VLOOKUP(BC$6,'Greenhouse Gas Costs Avoided'!$A$2:$I$32,9,FALSE)</f>
        <v>6.8234321996715348</v>
      </c>
      <c r="BD159" s="21">
        <f ca="1">Z159*VLOOKUP(BD$6,'Greenhouse Gas Costs Avoided'!$A$2:$I$32,9,FALSE)</f>
        <v>6.901862454840173</v>
      </c>
      <c r="BE159" s="21">
        <f ca="1">AA159*VLOOKUP(BE$6,'Greenhouse Gas Costs Avoided'!$A$2:$I$32,9,FALSE)</f>
        <v>6.9802927100088112</v>
      </c>
      <c r="BF159" s="21">
        <f ca="1">AB159*VLOOKUP(BF$6,'Greenhouse Gas Costs Avoided'!$A$2:$I$32,9,FALSE)</f>
        <v>7.0587229651774486</v>
      </c>
      <c r="BG159" s="21">
        <f ca="1">AC159*VLOOKUP(BG$6,'Greenhouse Gas Costs Avoided'!$A$2:$I$32,9,FALSE)</f>
        <v>7.1502249295408609</v>
      </c>
      <c r="BH159" s="21">
        <f ca="1">AD159*VLOOKUP(BH$6,'Greenhouse Gas Costs Avoided'!$A$2:$I$32,9,FALSE)</f>
        <v>7.2417268939042723</v>
      </c>
      <c r="BI159" s="21">
        <f ca="1">AE159*VLOOKUP(BI$6,'Greenhouse Gas Costs Avoided'!$A$2:$I$32,9,FALSE)</f>
        <v>7.3332288582676846</v>
      </c>
      <c r="BJ159" s="21">
        <f ca="1">AF159*VLOOKUP(BJ$6,'Greenhouse Gas Costs Avoided'!$A$2:$I$32,9,FALSE)</f>
        <v>7.424730822631096</v>
      </c>
      <c r="BK159" s="22">
        <f ca="1">AG159*VLOOKUP(BK$6,'Greenhouse Gas Costs Avoided'!$A$2:$I$32,9,FALSE)</f>
        <v>7.6285297110405814</v>
      </c>
    </row>
    <row r="160" spans="1:63" x14ac:dyDescent="0.35">
      <c r="A160" s="11">
        <v>154</v>
      </c>
      <c r="B160" s="12">
        <f t="shared" ca="1" si="4"/>
        <v>4</v>
      </c>
      <c r="C160" s="13">
        <f t="shared" ca="1" si="5"/>
        <v>2023</v>
      </c>
      <c r="E160" s="20">
        <f ca="1">IF(E$6&lt;$C160,0,VLOOKUP(E$6,'MonteCarlo Policy Paths'!$A$2:$I$31,'Monte Carlo_WA Complance Price'!$B160+1,FALSE))</f>
        <v>0</v>
      </c>
      <c r="F160" s="21">
        <f ca="1">IF(F$6&lt;$C160,0,VLOOKUP(F$6,'MonteCarlo Policy Paths'!$A$2:$I$31,'Monte Carlo_WA Complance Price'!$B160+1,FALSE))</f>
        <v>82.346532180449415</v>
      </c>
      <c r="G160" s="21">
        <f ca="1">IF(G$6&lt;$C160,0,VLOOKUP(G$6,'MonteCarlo Policy Paths'!$A$2:$I$31,'Monte Carlo_WA Complance Price'!$B160+1,FALSE))</f>
        <v>84.002844861871253</v>
      </c>
      <c r="H160" s="21">
        <f ca="1">IF(H$6&lt;$C160,0,VLOOKUP(H$6,'MonteCarlo Policy Paths'!$A$2:$I$31,'Monte Carlo_WA Complance Price'!$B160+1,FALSE))</f>
        <v>85.659157543293105</v>
      </c>
      <c r="I160" s="21">
        <f ca="1">IF(I$6&lt;$C160,0,VLOOKUP(I$6,'MonteCarlo Policy Paths'!$A$2:$I$31,'Monte Carlo_WA Complance Price'!$B160+1,FALSE))</f>
        <v>86.918851036576825</v>
      </c>
      <c r="J160" s="21">
        <f ca="1">IF(J$6&lt;$C160,0,VLOOKUP(J$6,'MonteCarlo Policy Paths'!$A$2:$I$31,'Monte Carlo_WA Complance Price'!$B160+1,FALSE))</f>
        <v>88.178544529860531</v>
      </c>
      <c r="K160" s="21">
        <f ca="1">IF(K$6&lt;$C160,0,VLOOKUP(K$6,'MonteCarlo Policy Paths'!$A$2:$I$31,'Monte Carlo_WA Complance Price'!$B160+1,FALSE))</f>
        <v>89.438238023144251</v>
      </c>
      <c r="L160" s="21">
        <f ca="1">IF(L$6&lt;$C160,0,VLOOKUP(L$6,'MonteCarlo Policy Paths'!$A$2:$I$31,'Monte Carlo_WA Complance Price'!$B160+1,FALSE))</f>
        <v>90.697931516427971</v>
      </c>
      <c r="M160" s="21">
        <f ca="1">IF(M$6&lt;$C160,0,VLOOKUP(M$6,'MonteCarlo Policy Paths'!$A$2:$I$31,'Monte Carlo_WA Complance Price'!$B160+1,FALSE))</f>
        <v>91.95762500971172</v>
      </c>
      <c r="N160" s="21">
        <f ca="1">IF(N$6&lt;$C160,0,VLOOKUP(N$6,'MonteCarlo Policy Paths'!$A$2:$I$31,'Monte Carlo_WA Complance Price'!$B160+1,FALSE))</f>
        <v>93.21731850299544</v>
      </c>
      <c r="O160" s="21">
        <f ca="1">IF(O$6&lt;$C160,0,VLOOKUP(O$6,'MonteCarlo Policy Paths'!$A$2:$I$31,'Monte Carlo_WA Complance Price'!$B160+1,FALSE))</f>
        <v>94.47701199627916</v>
      </c>
      <c r="P160" s="21">
        <f ca="1">IF(P$6&lt;$C160,0,VLOOKUP(P$6,'MonteCarlo Policy Paths'!$A$2:$I$31,'Monte Carlo_WA Complance Price'!$B160+1,FALSE))</f>
        <v>95.73670548956288</v>
      </c>
      <c r="Q160" s="21">
        <f ca="1">IF(Q$6&lt;$C160,0,VLOOKUP(Q$6,'MonteCarlo Policy Paths'!$A$2:$I$31,'Monte Carlo_WA Complance Price'!$B160+1,FALSE))</f>
        <v>96.996398982846586</v>
      </c>
      <c r="R160" s="21">
        <f ca="1">IF(R$6&lt;$C160,0,VLOOKUP(R$6,'MonteCarlo Policy Paths'!$A$2:$I$31,'Monte Carlo_WA Complance Price'!$B160+1,FALSE))</f>
        <v>98.25609247613032</v>
      </c>
      <c r="S160" s="21">
        <f ca="1">IF(S$6&lt;$C160,0,VLOOKUP(S$6,'MonteCarlo Policy Paths'!$A$2:$I$31,'Monte Carlo_WA Complance Price'!$B160+1,FALSE))</f>
        <v>99.65157958594628</v>
      </c>
      <c r="T160" s="21">
        <f ca="1">IF(T$6&lt;$C160,0,VLOOKUP(T$6,'MonteCarlo Policy Paths'!$A$2:$I$31,'Monte Carlo_WA Complance Price'!$B160+1,FALSE))</f>
        <v>101.04706669576224</v>
      </c>
      <c r="U160" s="21">
        <f ca="1">IF(U$6&lt;$C160,0,VLOOKUP(U$6,'MonteCarlo Policy Paths'!$A$2:$I$31,'Monte Carlo_WA Complance Price'!$B160+1,FALSE))</f>
        <v>102.4425538055782</v>
      </c>
      <c r="V160" s="21">
        <f ca="1">IF(V$6&lt;$C160,0,VLOOKUP(V$6,'MonteCarlo Policy Paths'!$A$2:$I$31,'Monte Carlo_WA Complance Price'!$B160+1,FALSE))</f>
        <v>103.83804091539416</v>
      </c>
      <c r="W160" s="21">
        <f ca="1">IF(W$6&lt;$C160,0,VLOOKUP(W$6,'MonteCarlo Policy Paths'!$A$2:$I$31,'Monte Carlo_WA Complance Price'!$B160+1,FALSE))</f>
        <v>105.23352802521011</v>
      </c>
      <c r="X160" s="21">
        <f ca="1">IF(X$6&lt;$C160,0,VLOOKUP(X$6,'MonteCarlo Policy Paths'!$A$2:$I$31,'Monte Carlo_WA Complance Price'!$B160+1,FALSE))</f>
        <v>106.47156953138905</v>
      </c>
      <c r="Y160" s="21">
        <f ca="1">IF(Y$6&lt;$C160,0,VLOOKUP(Y$6,'MonteCarlo Policy Paths'!$A$2:$I$31,'Monte Carlo_WA Complance Price'!$B160+1,FALSE))</f>
        <v>107.709611037568</v>
      </c>
      <c r="Z160" s="21">
        <f ca="1">IF(Z$6&lt;$C160,0,VLOOKUP(Z$6,'MonteCarlo Policy Paths'!$A$2:$I$31,'Monte Carlo_WA Complance Price'!$B160+1,FALSE))</f>
        <v>108.94765254374694</v>
      </c>
      <c r="AA160" s="21">
        <f ca="1">IF(AA$6&lt;$C160,0,VLOOKUP(AA$6,'MonteCarlo Policy Paths'!$A$2:$I$31,'Monte Carlo_WA Complance Price'!$B160+1,FALSE))</f>
        <v>110.18569404992589</v>
      </c>
      <c r="AB160" s="21">
        <f ca="1">IF(AB$6&lt;$C160,0,VLOOKUP(AB$6,'MonteCarlo Policy Paths'!$A$2:$I$31,'Monte Carlo_WA Complance Price'!$B160+1,FALSE))</f>
        <v>111.42373555610482</v>
      </c>
      <c r="AC160" s="21">
        <f ca="1">IF(AC$6&lt;$C160,0,VLOOKUP(AC$6,'MonteCarlo Policy Paths'!$A$2:$I$31,'Monte Carlo_WA Complance Price'!$B160+1,FALSE))</f>
        <v>112.86811731331359</v>
      </c>
      <c r="AD160" s="21">
        <f ca="1">IF(AD$6&lt;$C160,0,VLOOKUP(AD$6,'MonteCarlo Policy Paths'!$A$2:$I$31,'Monte Carlo_WA Complance Price'!$B160+1,FALSE))</f>
        <v>114.31249907052236</v>
      </c>
      <c r="AE160" s="21">
        <f ca="1">IF(AE$6&lt;$C160,0,VLOOKUP(AE$6,'MonteCarlo Policy Paths'!$A$2:$I$31,'Monte Carlo_WA Complance Price'!$B160+1,FALSE))</f>
        <v>115.75688082773114</v>
      </c>
      <c r="AF160" s="21">
        <f ca="1">IF(AF$6&lt;$C160,0,VLOOKUP(AF$6,'MonteCarlo Policy Paths'!$A$2:$I$31,'Monte Carlo_WA Complance Price'!$B160+1,FALSE))</f>
        <v>117.20126258493991</v>
      </c>
      <c r="AG160" s="22">
        <f ca="1">IF(AG$6&lt;$C160,0,VLOOKUP(AG$6,'MonteCarlo Policy Paths'!$A$2:$I$31,'Monte Carlo_WA Complance Price'!$B160+1,FALSE))</f>
        <v>119.5319620819439</v>
      </c>
      <c r="AI160" s="20">
        <f ca="1">E160*VLOOKUP(AI$6,'Greenhouse Gas Costs Avoided'!$A$2:$I$32,9,FALSE)</f>
        <v>0</v>
      </c>
      <c r="AJ160" s="21">
        <f ca="1">F160*VLOOKUP(AJ$6,'Greenhouse Gas Costs Avoided'!$A$2:$I$32,9,FALSE)</f>
        <v>5.2166744805659615</v>
      </c>
      <c r="AK160" s="21">
        <f ca="1">G160*VLOOKUP(AK$6,'Greenhouse Gas Costs Avoided'!$A$2:$I$32,9,FALSE)</f>
        <v>5.3216023247413169</v>
      </c>
      <c r="AL160" s="21">
        <f ca="1">H160*VLOOKUP(AL$6,'Greenhouse Gas Costs Avoided'!$A$2:$I$32,9,FALSE)</f>
        <v>5.4265301689166732</v>
      </c>
      <c r="AM160" s="21">
        <f ca="1">I160*VLOOKUP(AM$6,'Greenhouse Gas Costs Avoided'!$A$2:$I$32,9,FALSE)</f>
        <v>5.5063320831654474</v>
      </c>
      <c r="AN160" s="21">
        <f ca="1">J160*VLOOKUP(AN$6,'Greenhouse Gas Costs Avoided'!$A$2:$I$32,9,FALSE)</f>
        <v>5.5861339974142208</v>
      </c>
      <c r="AO160" s="21">
        <f ca="1">K160*VLOOKUP(AO$6,'Greenhouse Gas Costs Avoided'!$A$2:$I$32,9,FALSE)</f>
        <v>5.665935911662995</v>
      </c>
      <c r="AP160" s="21">
        <f ca="1">L160*VLOOKUP(AP$6,'Greenhouse Gas Costs Avoided'!$A$2:$I$32,9,FALSE)</f>
        <v>5.7457378259117702</v>
      </c>
      <c r="AQ160" s="21">
        <f ca="1">M160*VLOOKUP(AQ$6,'Greenhouse Gas Costs Avoided'!$A$2:$I$32,9,FALSE)</f>
        <v>5.8255397401605462</v>
      </c>
      <c r="AR160" s="21">
        <f ca="1">N160*VLOOKUP(AR$6,'Greenhouse Gas Costs Avoided'!$A$2:$I$32,9,FALSE)</f>
        <v>5.9053416544093205</v>
      </c>
      <c r="AS160" s="21">
        <f ca="1">O160*VLOOKUP(AS$6,'Greenhouse Gas Costs Avoided'!$A$2:$I$32,9,FALSE)</f>
        <v>5.9851435686580947</v>
      </c>
      <c r="AT160" s="21">
        <f ca="1">P160*VLOOKUP(AT$6,'Greenhouse Gas Costs Avoided'!$A$2:$I$32,9,FALSE)</f>
        <v>6.0649454829068699</v>
      </c>
      <c r="AU160" s="21">
        <f ca="1">Q160*VLOOKUP(AU$6,'Greenhouse Gas Costs Avoided'!$A$2:$I$32,9,FALSE)</f>
        <v>6.1447473971556432</v>
      </c>
      <c r="AV160" s="21">
        <f ca="1">R160*VLOOKUP(AV$6,'Greenhouse Gas Costs Avoided'!$A$2:$I$32,9,FALSE)</f>
        <v>6.2245493114044184</v>
      </c>
      <c r="AW160" s="21">
        <f ca="1">S160*VLOOKUP(AW$6,'Greenhouse Gas Costs Avoided'!$A$2:$I$32,9,FALSE)</f>
        <v>6.312953786990386</v>
      </c>
      <c r="AX160" s="21">
        <f ca="1">T160*VLOOKUP(AX$6,'Greenhouse Gas Costs Avoided'!$A$2:$I$32,9,FALSE)</f>
        <v>6.4013582625763545</v>
      </c>
      <c r="AY160" s="21">
        <f ca="1">U160*VLOOKUP(AY$6,'Greenhouse Gas Costs Avoided'!$A$2:$I$32,9,FALSE)</f>
        <v>6.4897627381623222</v>
      </c>
      <c r="AZ160" s="21">
        <f ca="1">V160*VLOOKUP(AZ$6,'Greenhouse Gas Costs Avoided'!$A$2:$I$32,9,FALSE)</f>
        <v>6.5781672137482907</v>
      </c>
      <c r="BA160" s="21">
        <f ca="1">W160*VLOOKUP(BA$6,'Greenhouse Gas Costs Avoided'!$A$2:$I$32,9,FALSE)</f>
        <v>6.6665716893342575</v>
      </c>
      <c r="BB160" s="21">
        <f ca="1">X160*VLOOKUP(BB$6,'Greenhouse Gas Costs Avoided'!$A$2:$I$32,9,FALSE)</f>
        <v>6.7450019445028957</v>
      </c>
      <c r="BC160" s="21">
        <f ca="1">Y160*VLOOKUP(BC$6,'Greenhouse Gas Costs Avoided'!$A$2:$I$32,9,FALSE)</f>
        <v>6.8234321996715348</v>
      </c>
      <c r="BD160" s="21">
        <f ca="1">Z160*VLOOKUP(BD$6,'Greenhouse Gas Costs Avoided'!$A$2:$I$32,9,FALSE)</f>
        <v>6.901862454840173</v>
      </c>
      <c r="BE160" s="21">
        <f ca="1">AA160*VLOOKUP(BE$6,'Greenhouse Gas Costs Avoided'!$A$2:$I$32,9,FALSE)</f>
        <v>6.9802927100088112</v>
      </c>
      <c r="BF160" s="21">
        <f ca="1">AB160*VLOOKUP(BF$6,'Greenhouse Gas Costs Avoided'!$A$2:$I$32,9,FALSE)</f>
        <v>7.0587229651774486</v>
      </c>
      <c r="BG160" s="21">
        <f ca="1">AC160*VLOOKUP(BG$6,'Greenhouse Gas Costs Avoided'!$A$2:$I$32,9,FALSE)</f>
        <v>7.1502249295408609</v>
      </c>
      <c r="BH160" s="21">
        <f ca="1">AD160*VLOOKUP(BH$6,'Greenhouse Gas Costs Avoided'!$A$2:$I$32,9,FALSE)</f>
        <v>7.2417268939042723</v>
      </c>
      <c r="BI160" s="21">
        <f ca="1">AE160*VLOOKUP(BI$6,'Greenhouse Gas Costs Avoided'!$A$2:$I$32,9,FALSE)</f>
        <v>7.3332288582676846</v>
      </c>
      <c r="BJ160" s="21">
        <f ca="1">AF160*VLOOKUP(BJ$6,'Greenhouse Gas Costs Avoided'!$A$2:$I$32,9,FALSE)</f>
        <v>7.424730822631096</v>
      </c>
      <c r="BK160" s="22">
        <f ca="1">AG160*VLOOKUP(BK$6,'Greenhouse Gas Costs Avoided'!$A$2:$I$32,9,FALSE)</f>
        <v>7.5723812490175435</v>
      </c>
    </row>
    <row r="161" spans="1:63" x14ac:dyDescent="0.35">
      <c r="A161" s="11">
        <v>155</v>
      </c>
      <c r="B161" s="12">
        <f t="shared" ca="1" si="4"/>
        <v>3</v>
      </c>
      <c r="C161" s="13">
        <f t="shared" ca="1" si="5"/>
        <v>2023</v>
      </c>
      <c r="E161" s="20">
        <f ca="1">IF(E$6&lt;$C161,0,VLOOKUP(E$6,'MonteCarlo Policy Paths'!$A$2:$I$31,'Monte Carlo_WA Complance Price'!$B161+1,FALSE))</f>
        <v>0</v>
      </c>
      <c r="F161" s="21">
        <f ca="1">IF(F$6&lt;$C161,0,VLOOKUP(F$6,'MonteCarlo Policy Paths'!$A$2:$I$31,'Monte Carlo_WA Complance Price'!$B161+1,FALSE))</f>
        <v>82.346532180449415</v>
      </c>
      <c r="G161" s="21">
        <f ca="1">IF(G$6&lt;$C161,0,VLOOKUP(G$6,'MonteCarlo Policy Paths'!$A$2:$I$31,'Monte Carlo_WA Complance Price'!$B161+1,FALSE))</f>
        <v>84.002844861871253</v>
      </c>
      <c r="H161" s="21">
        <f ca="1">IF(H$6&lt;$C161,0,VLOOKUP(H$6,'MonteCarlo Policy Paths'!$A$2:$I$31,'Monte Carlo_WA Complance Price'!$B161+1,FALSE))</f>
        <v>85.659157543293105</v>
      </c>
      <c r="I161" s="21">
        <f ca="1">IF(I$6&lt;$C161,0,VLOOKUP(I$6,'MonteCarlo Policy Paths'!$A$2:$I$31,'Monte Carlo_WA Complance Price'!$B161+1,FALSE))</f>
        <v>86.918851036576825</v>
      </c>
      <c r="J161" s="21">
        <f ca="1">IF(J$6&lt;$C161,0,VLOOKUP(J$6,'MonteCarlo Policy Paths'!$A$2:$I$31,'Monte Carlo_WA Complance Price'!$B161+1,FALSE))</f>
        <v>88.178544529860531</v>
      </c>
      <c r="K161" s="21">
        <f ca="1">IF(K$6&lt;$C161,0,VLOOKUP(K$6,'MonteCarlo Policy Paths'!$A$2:$I$31,'Monte Carlo_WA Complance Price'!$B161+1,FALSE))</f>
        <v>89.438238023144251</v>
      </c>
      <c r="L161" s="21">
        <f ca="1">IF(L$6&lt;$C161,0,VLOOKUP(L$6,'MonteCarlo Policy Paths'!$A$2:$I$31,'Monte Carlo_WA Complance Price'!$B161+1,FALSE))</f>
        <v>90.697931516427971</v>
      </c>
      <c r="M161" s="21">
        <f ca="1">IF(M$6&lt;$C161,0,VLOOKUP(M$6,'MonteCarlo Policy Paths'!$A$2:$I$31,'Monte Carlo_WA Complance Price'!$B161+1,FALSE))</f>
        <v>91.95762500971172</v>
      </c>
      <c r="N161" s="21">
        <f ca="1">IF(N$6&lt;$C161,0,VLOOKUP(N$6,'MonteCarlo Policy Paths'!$A$2:$I$31,'Monte Carlo_WA Complance Price'!$B161+1,FALSE))</f>
        <v>93.21731850299544</v>
      </c>
      <c r="O161" s="21">
        <f ca="1">IF(O$6&lt;$C161,0,VLOOKUP(O$6,'MonteCarlo Policy Paths'!$A$2:$I$31,'Monte Carlo_WA Complance Price'!$B161+1,FALSE))</f>
        <v>94.47701199627916</v>
      </c>
      <c r="P161" s="21">
        <f ca="1">IF(P$6&lt;$C161,0,VLOOKUP(P$6,'MonteCarlo Policy Paths'!$A$2:$I$31,'Monte Carlo_WA Complance Price'!$B161+1,FALSE))</f>
        <v>95.73670548956288</v>
      </c>
      <c r="Q161" s="21">
        <f ca="1">IF(Q$6&lt;$C161,0,VLOOKUP(Q$6,'MonteCarlo Policy Paths'!$A$2:$I$31,'Monte Carlo_WA Complance Price'!$B161+1,FALSE))</f>
        <v>96.996398982846586</v>
      </c>
      <c r="R161" s="21">
        <f ca="1">IF(R$6&lt;$C161,0,VLOOKUP(R$6,'MonteCarlo Policy Paths'!$A$2:$I$31,'Monte Carlo_WA Complance Price'!$B161+1,FALSE))</f>
        <v>101.49317720655506</v>
      </c>
      <c r="S161" s="21">
        <f ca="1">IF(S$6&lt;$C161,0,VLOOKUP(S$6,'MonteCarlo Policy Paths'!$A$2:$I$31,'Monte Carlo_WA Complance Price'!$B161+1,FALSE))</f>
        <v>104.21949379267882</v>
      </c>
      <c r="T161" s="21">
        <f ca="1">IF(T$6&lt;$C161,0,VLOOKUP(T$6,'MonteCarlo Policy Paths'!$A$2:$I$31,'Monte Carlo_WA Complance Price'!$B161+1,FALSE))</f>
        <v>107.03810370059369</v>
      </c>
      <c r="U161" s="21">
        <f ca="1">IF(U$6&lt;$C161,0,VLOOKUP(U$6,'MonteCarlo Policy Paths'!$A$2:$I$31,'Monte Carlo_WA Complance Price'!$B161+1,FALSE))</f>
        <v>109.92690053835344</v>
      </c>
      <c r="V161" s="21">
        <f ca="1">IF(V$6&lt;$C161,0,VLOOKUP(V$6,'MonteCarlo Policy Paths'!$A$2:$I$31,'Monte Carlo_WA Complance Price'!$B161+1,FALSE))</f>
        <v>112.89757853003228</v>
      </c>
      <c r="W161" s="21">
        <f ca="1">IF(W$6&lt;$C161,0,VLOOKUP(W$6,'MonteCarlo Policy Paths'!$A$2:$I$31,'Monte Carlo_WA Complance Price'!$B161+1,FALSE))</f>
        <v>115.91943874780665</v>
      </c>
      <c r="X161" s="21">
        <f ca="1">IF(X$6&lt;$C161,0,VLOOKUP(X$6,'MonteCarlo Policy Paths'!$A$2:$I$31,'Monte Carlo_WA Complance Price'!$B161+1,FALSE))</f>
        <v>119.06733931122673</v>
      </c>
      <c r="Y161" s="21">
        <f ca="1">IF(Y$6&lt;$C161,0,VLOOKUP(Y$6,'MonteCarlo Policy Paths'!$A$2:$I$31,'Monte Carlo_WA Complance Price'!$B161+1,FALSE))</f>
        <v>122.25496395468721</v>
      </c>
      <c r="Z161" s="21">
        <f ca="1">IF(Z$6&lt;$C161,0,VLOOKUP(Z$6,'MonteCarlo Policy Paths'!$A$2:$I$31,'Monte Carlo_WA Complance Price'!$B161+1,FALSE))</f>
        <v>125.4992630232488</v>
      </c>
      <c r="AA161" s="21">
        <f ca="1">IF(AA$6&lt;$C161,0,VLOOKUP(AA$6,'MonteCarlo Policy Paths'!$A$2:$I$31,'Monte Carlo_WA Complance Price'!$B161+1,FALSE))</f>
        <v>128.82380079097237</v>
      </c>
      <c r="AB161" s="21">
        <f ca="1">IF(AB$6&lt;$C161,0,VLOOKUP(AB$6,'MonteCarlo Policy Paths'!$A$2:$I$31,'Monte Carlo_WA Complance Price'!$B161+1,FALSE))</f>
        <v>132.24028719953677</v>
      </c>
      <c r="AC161" s="21">
        <f ca="1">IF(AC$6&lt;$C161,0,VLOOKUP(AC$6,'MonteCarlo Policy Paths'!$A$2:$I$31,'Monte Carlo_WA Complance Price'!$B161+1,FALSE))</f>
        <v>135.74155640209787</v>
      </c>
      <c r="AD161" s="21">
        <f ca="1">IF(AD$6&lt;$C161,0,VLOOKUP(AD$6,'MonteCarlo Policy Paths'!$A$2:$I$31,'Monte Carlo_WA Complance Price'!$B161+1,FALSE))</f>
        <v>139.32654413598658</v>
      </c>
      <c r="AE161" s="21">
        <f ca="1">IF(AE$6&lt;$C161,0,VLOOKUP(AE$6,'MonteCarlo Policy Paths'!$A$2:$I$31,'Monte Carlo_WA Complance Price'!$B161+1,FALSE))</f>
        <v>142.9856742986068</v>
      </c>
      <c r="AF161" s="21">
        <f ca="1">IF(AF$6&lt;$C161,0,VLOOKUP(AF$6,'MonteCarlo Policy Paths'!$A$2:$I$31,'Monte Carlo_WA Complance Price'!$B161+1,FALSE))</f>
        <v>146.72361540812219</v>
      </c>
      <c r="AG161" s="22">
        <f ca="1">IF(AG$6&lt;$C161,0,VLOOKUP(AG$6,'MonteCarlo Policy Paths'!$A$2:$I$31,'Monte Carlo_WA Complance Price'!$B161+1,FALSE))</f>
        <v>150.52284977717397</v>
      </c>
      <c r="AI161" s="20">
        <f ca="1">E161*VLOOKUP(AI$6,'Greenhouse Gas Costs Avoided'!$A$2:$I$32,9,FALSE)</f>
        <v>0</v>
      </c>
      <c r="AJ161" s="21">
        <f ca="1">F161*VLOOKUP(AJ$6,'Greenhouse Gas Costs Avoided'!$A$2:$I$32,9,FALSE)</f>
        <v>5.2166744805659615</v>
      </c>
      <c r="AK161" s="21">
        <f ca="1">G161*VLOOKUP(AK$6,'Greenhouse Gas Costs Avoided'!$A$2:$I$32,9,FALSE)</f>
        <v>5.3216023247413169</v>
      </c>
      <c r="AL161" s="21">
        <f ca="1">H161*VLOOKUP(AL$6,'Greenhouse Gas Costs Avoided'!$A$2:$I$32,9,FALSE)</f>
        <v>5.4265301689166732</v>
      </c>
      <c r="AM161" s="21">
        <f ca="1">I161*VLOOKUP(AM$6,'Greenhouse Gas Costs Avoided'!$A$2:$I$32,9,FALSE)</f>
        <v>5.5063320831654474</v>
      </c>
      <c r="AN161" s="21">
        <f ca="1">J161*VLOOKUP(AN$6,'Greenhouse Gas Costs Avoided'!$A$2:$I$32,9,FALSE)</f>
        <v>5.5861339974142208</v>
      </c>
      <c r="AO161" s="21">
        <f ca="1">K161*VLOOKUP(AO$6,'Greenhouse Gas Costs Avoided'!$A$2:$I$32,9,FALSE)</f>
        <v>5.665935911662995</v>
      </c>
      <c r="AP161" s="21">
        <f ca="1">L161*VLOOKUP(AP$6,'Greenhouse Gas Costs Avoided'!$A$2:$I$32,9,FALSE)</f>
        <v>5.7457378259117702</v>
      </c>
      <c r="AQ161" s="21">
        <f ca="1">M161*VLOOKUP(AQ$6,'Greenhouse Gas Costs Avoided'!$A$2:$I$32,9,FALSE)</f>
        <v>5.8255397401605462</v>
      </c>
      <c r="AR161" s="21">
        <f ca="1">N161*VLOOKUP(AR$6,'Greenhouse Gas Costs Avoided'!$A$2:$I$32,9,FALSE)</f>
        <v>5.9053416544093205</v>
      </c>
      <c r="AS161" s="21">
        <f ca="1">O161*VLOOKUP(AS$6,'Greenhouse Gas Costs Avoided'!$A$2:$I$32,9,FALSE)</f>
        <v>5.9851435686580947</v>
      </c>
      <c r="AT161" s="21">
        <f ca="1">P161*VLOOKUP(AT$6,'Greenhouse Gas Costs Avoided'!$A$2:$I$32,9,FALSE)</f>
        <v>6.0649454829068699</v>
      </c>
      <c r="AU161" s="21">
        <f ca="1">Q161*VLOOKUP(AU$6,'Greenhouse Gas Costs Avoided'!$A$2:$I$32,9,FALSE)</f>
        <v>6.1447473971556432</v>
      </c>
      <c r="AV161" s="21">
        <f ca="1">R161*VLOOKUP(AV$6,'Greenhouse Gas Costs Avoided'!$A$2:$I$32,9,FALSE)</f>
        <v>6.4296194808152167</v>
      </c>
      <c r="AW161" s="21">
        <f ca="1">S161*VLOOKUP(AW$6,'Greenhouse Gas Costs Avoided'!$A$2:$I$32,9,FALSE)</f>
        <v>6.6023323538917609</v>
      </c>
      <c r="AX161" s="21">
        <f ca="1">T161*VLOOKUP(AX$6,'Greenhouse Gas Costs Avoided'!$A$2:$I$32,9,FALSE)</f>
        <v>6.7808920331878957</v>
      </c>
      <c r="AY161" s="21">
        <f ca="1">U161*VLOOKUP(AY$6,'Greenhouse Gas Costs Avoided'!$A$2:$I$32,9,FALSE)</f>
        <v>6.9638980729572149</v>
      </c>
      <c r="AZ161" s="21">
        <f ca="1">V161*VLOOKUP(AZ$6,'Greenhouse Gas Costs Avoided'!$A$2:$I$32,9,FALSE)</f>
        <v>7.1520913053717949</v>
      </c>
      <c r="BA161" s="21">
        <f ca="1">W161*VLOOKUP(BA$6,'Greenhouse Gas Costs Avoided'!$A$2:$I$32,9,FALSE)</f>
        <v>7.3435269452765404</v>
      </c>
      <c r="BB161" s="21">
        <f ca="1">X161*VLOOKUP(BB$6,'Greenhouse Gas Costs Avoided'!$A$2:$I$32,9,FALSE)</f>
        <v>7.5429472742415475</v>
      </c>
      <c r="BC161" s="21">
        <f ca="1">Y161*VLOOKUP(BC$6,'Greenhouse Gas Costs Avoided'!$A$2:$I$32,9,FALSE)</f>
        <v>7.744884134129272</v>
      </c>
      <c r="BD161" s="21">
        <f ca="1">Z161*VLOOKUP(BD$6,'Greenhouse Gas Costs Avoided'!$A$2:$I$32,9,FALSE)</f>
        <v>7.950411333759269</v>
      </c>
      <c r="BE161" s="21">
        <f ca="1">AA161*VLOOKUP(BE$6,'Greenhouse Gas Costs Avoided'!$A$2:$I$32,9,FALSE)</f>
        <v>8.161021676093501</v>
      </c>
      <c r="BF161" s="21">
        <f ca="1">AB161*VLOOKUP(BF$6,'Greenhouse Gas Costs Avoided'!$A$2:$I$32,9,FALSE)</f>
        <v>8.3774569890184303</v>
      </c>
      <c r="BG161" s="21">
        <f ca="1">AC161*VLOOKUP(BG$6,'Greenhouse Gas Costs Avoided'!$A$2:$I$32,9,FALSE)</f>
        <v>8.5992633142510115</v>
      </c>
      <c r="BH161" s="21">
        <f ca="1">AD161*VLOOKUP(BH$6,'Greenhouse Gas Costs Avoided'!$A$2:$I$32,9,FALSE)</f>
        <v>8.8263732304711304</v>
      </c>
      <c r="BI161" s="21">
        <f ca="1">AE161*VLOOKUP(BI$6,'Greenhouse Gas Costs Avoided'!$A$2:$I$32,9,FALSE)</f>
        <v>9.05818008905967</v>
      </c>
      <c r="BJ161" s="21">
        <f ca="1">AF161*VLOOKUP(BJ$6,'Greenhouse Gas Costs Avoided'!$A$2:$I$32,9,FALSE)</f>
        <v>9.2949796418706736</v>
      </c>
      <c r="BK161" s="22">
        <f ca="1">AG161*VLOOKUP(BK$6,'Greenhouse Gas Costs Avoided'!$A$2:$I$32,9,FALSE)</f>
        <v>9.5356621388007277</v>
      </c>
    </row>
    <row r="162" spans="1:63" x14ac:dyDescent="0.35">
      <c r="A162" s="11">
        <v>156</v>
      </c>
      <c r="B162" s="12">
        <f t="shared" ca="1" si="4"/>
        <v>4</v>
      </c>
      <c r="C162" s="13">
        <f t="shared" ca="1" si="5"/>
        <v>2023</v>
      </c>
      <c r="E162" s="20">
        <f ca="1">IF(E$6&lt;$C162,0,VLOOKUP(E$6,'MonteCarlo Policy Paths'!$A$2:$I$31,'Monte Carlo_WA Complance Price'!$B162+1,FALSE))</f>
        <v>0</v>
      </c>
      <c r="F162" s="21">
        <f ca="1">IF(F$6&lt;$C162,0,VLOOKUP(F$6,'MonteCarlo Policy Paths'!$A$2:$I$31,'Monte Carlo_WA Complance Price'!$B162+1,FALSE))</f>
        <v>82.346532180449415</v>
      </c>
      <c r="G162" s="21">
        <f ca="1">IF(G$6&lt;$C162,0,VLOOKUP(G$6,'MonteCarlo Policy Paths'!$A$2:$I$31,'Monte Carlo_WA Complance Price'!$B162+1,FALSE))</f>
        <v>84.002844861871253</v>
      </c>
      <c r="H162" s="21">
        <f ca="1">IF(H$6&lt;$C162,0,VLOOKUP(H$6,'MonteCarlo Policy Paths'!$A$2:$I$31,'Monte Carlo_WA Complance Price'!$B162+1,FALSE))</f>
        <v>85.659157543293105</v>
      </c>
      <c r="I162" s="21">
        <f ca="1">IF(I$6&lt;$C162,0,VLOOKUP(I$6,'MonteCarlo Policy Paths'!$A$2:$I$31,'Monte Carlo_WA Complance Price'!$B162+1,FALSE))</f>
        <v>86.918851036576825</v>
      </c>
      <c r="J162" s="21">
        <f ca="1">IF(J$6&lt;$C162,0,VLOOKUP(J$6,'MonteCarlo Policy Paths'!$A$2:$I$31,'Monte Carlo_WA Complance Price'!$B162+1,FALSE))</f>
        <v>88.178544529860531</v>
      </c>
      <c r="K162" s="21">
        <f ca="1">IF(K$6&lt;$C162,0,VLOOKUP(K$6,'MonteCarlo Policy Paths'!$A$2:$I$31,'Monte Carlo_WA Complance Price'!$B162+1,FALSE))</f>
        <v>89.438238023144251</v>
      </c>
      <c r="L162" s="21">
        <f ca="1">IF(L$6&lt;$C162,0,VLOOKUP(L$6,'MonteCarlo Policy Paths'!$A$2:$I$31,'Monte Carlo_WA Complance Price'!$B162+1,FALSE))</f>
        <v>90.697931516427971</v>
      </c>
      <c r="M162" s="21">
        <f ca="1">IF(M$6&lt;$C162,0,VLOOKUP(M$6,'MonteCarlo Policy Paths'!$A$2:$I$31,'Monte Carlo_WA Complance Price'!$B162+1,FALSE))</f>
        <v>91.95762500971172</v>
      </c>
      <c r="N162" s="21">
        <f ca="1">IF(N$6&lt;$C162,0,VLOOKUP(N$6,'MonteCarlo Policy Paths'!$A$2:$I$31,'Monte Carlo_WA Complance Price'!$B162+1,FALSE))</f>
        <v>93.21731850299544</v>
      </c>
      <c r="O162" s="21">
        <f ca="1">IF(O$6&lt;$C162,0,VLOOKUP(O$6,'MonteCarlo Policy Paths'!$A$2:$I$31,'Monte Carlo_WA Complance Price'!$B162+1,FALSE))</f>
        <v>94.47701199627916</v>
      </c>
      <c r="P162" s="21">
        <f ca="1">IF(P$6&lt;$C162,0,VLOOKUP(P$6,'MonteCarlo Policy Paths'!$A$2:$I$31,'Monte Carlo_WA Complance Price'!$B162+1,FALSE))</f>
        <v>95.73670548956288</v>
      </c>
      <c r="Q162" s="21">
        <f ca="1">IF(Q$6&lt;$C162,0,VLOOKUP(Q$6,'MonteCarlo Policy Paths'!$A$2:$I$31,'Monte Carlo_WA Complance Price'!$B162+1,FALSE))</f>
        <v>96.996398982846586</v>
      </c>
      <c r="R162" s="21">
        <f ca="1">IF(R$6&lt;$C162,0,VLOOKUP(R$6,'MonteCarlo Policy Paths'!$A$2:$I$31,'Monte Carlo_WA Complance Price'!$B162+1,FALSE))</f>
        <v>98.25609247613032</v>
      </c>
      <c r="S162" s="21">
        <f ca="1">IF(S$6&lt;$C162,0,VLOOKUP(S$6,'MonteCarlo Policy Paths'!$A$2:$I$31,'Monte Carlo_WA Complance Price'!$B162+1,FALSE))</f>
        <v>99.65157958594628</v>
      </c>
      <c r="T162" s="21">
        <f ca="1">IF(T$6&lt;$C162,0,VLOOKUP(T$6,'MonteCarlo Policy Paths'!$A$2:$I$31,'Monte Carlo_WA Complance Price'!$B162+1,FALSE))</f>
        <v>101.04706669576224</v>
      </c>
      <c r="U162" s="21">
        <f ca="1">IF(U$6&lt;$C162,0,VLOOKUP(U$6,'MonteCarlo Policy Paths'!$A$2:$I$31,'Monte Carlo_WA Complance Price'!$B162+1,FALSE))</f>
        <v>102.4425538055782</v>
      </c>
      <c r="V162" s="21">
        <f ca="1">IF(V$6&lt;$C162,0,VLOOKUP(V$6,'MonteCarlo Policy Paths'!$A$2:$I$31,'Monte Carlo_WA Complance Price'!$B162+1,FALSE))</f>
        <v>103.83804091539416</v>
      </c>
      <c r="W162" s="21">
        <f ca="1">IF(W$6&lt;$C162,0,VLOOKUP(W$6,'MonteCarlo Policy Paths'!$A$2:$I$31,'Monte Carlo_WA Complance Price'!$B162+1,FALSE))</f>
        <v>105.23352802521011</v>
      </c>
      <c r="X162" s="21">
        <f ca="1">IF(X$6&lt;$C162,0,VLOOKUP(X$6,'MonteCarlo Policy Paths'!$A$2:$I$31,'Monte Carlo_WA Complance Price'!$B162+1,FALSE))</f>
        <v>106.47156953138905</v>
      </c>
      <c r="Y162" s="21">
        <f ca="1">IF(Y$6&lt;$C162,0,VLOOKUP(Y$6,'MonteCarlo Policy Paths'!$A$2:$I$31,'Monte Carlo_WA Complance Price'!$B162+1,FALSE))</f>
        <v>107.709611037568</v>
      </c>
      <c r="Z162" s="21">
        <f ca="1">IF(Z$6&lt;$C162,0,VLOOKUP(Z$6,'MonteCarlo Policy Paths'!$A$2:$I$31,'Monte Carlo_WA Complance Price'!$B162+1,FALSE))</f>
        <v>108.94765254374694</v>
      </c>
      <c r="AA162" s="21">
        <f ca="1">IF(AA$6&lt;$C162,0,VLOOKUP(AA$6,'MonteCarlo Policy Paths'!$A$2:$I$31,'Monte Carlo_WA Complance Price'!$B162+1,FALSE))</f>
        <v>110.18569404992589</v>
      </c>
      <c r="AB162" s="21">
        <f ca="1">IF(AB$6&lt;$C162,0,VLOOKUP(AB$6,'MonteCarlo Policy Paths'!$A$2:$I$31,'Monte Carlo_WA Complance Price'!$B162+1,FALSE))</f>
        <v>111.42373555610482</v>
      </c>
      <c r="AC162" s="21">
        <f ca="1">IF(AC$6&lt;$C162,0,VLOOKUP(AC$6,'MonteCarlo Policy Paths'!$A$2:$I$31,'Monte Carlo_WA Complance Price'!$B162+1,FALSE))</f>
        <v>112.86811731331359</v>
      </c>
      <c r="AD162" s="21">
        <f ca="1">IF(AD$6&lt;$C162,0,VLOOKUP(AD$6,'MonteCarlo Policy Paths'!$A$2:$I$31,'Monte Carlo_WA Complance Price'!$B162+1,FALSE))</f>
        <v>114.31249907052236</v>
      </c>
      <c r="AE162" s="21">
        <f ca="1">IF(AE$6&lt;$C162,0,VLOOKUP(AE$6,'MonteCarlo Policy Paths'!$A$2:$I$31,'Monte Carlo_WA Complance Price'!$B162+1,FALSE))</f>
        <v>115.75688082773114</v>
      </c>
      <c r="AF162" s="21">
        <f ca="1">IF(AF$6&lt;$C162,0,VLOOKUP(AF$6,'MonteCarlo Policy Paths'!$A$2:$I$31,'Monte Carlo_WA Complance Price'!$B162+1,FALSE))</f>
        <v>117.20126258493991</v>
      </c>
      <c r="AG162" s="22">
        <f ca="1">IF(AG$6&lt;$C162,0,VLOOKUP(AG$6,'MonteCarlo Policy Paths'!$A$2:$I$31,'Monte Carlo_WA Complance Price'!$B162+1,FALSE))</f>
        <v>119.5319620819439</v>
      </c>
      <c r="AI162" s="20">
        <f ca="1">E162*VLOOKUP(AI$6,'Greenhouse Gas Costs Avoided'!$A$2:$I$32,9,FALSE)</f>
        <v>0</v>
      </c>
      <c r="AJ162" s="21">
        <f ca="1">F162*VLOOKUP(AJ$6,'Greenhouse Gas Costs Avoided'!$A$2:$I$32,9,FALSE)</f>
        <v>5.2166744805659615</v>
      </c>
      <c r="AK162" s="21">
        <f ca="1">G162*VLOOKUP(AK$6,'Greenhouse Gas Costs Avoided'!$A$2:$I$32,9,FALSE)</f>
        <v>5.3216023247413169</v>
      </c>
      <c r="AL162" s="21">
        <f ca="1">H162*VLOOKUP(AL$6,'Greenhouse Gas Costs Avoided'!$A$2:$I$32,9,FALSE)</f>
        <v>5.4265301689166732</v>
      </c>
      <c r="AM162" s="21">
        <f ca="1">I162*VLOOKUP(AM$6,'Greenhouse Gas Costs Avoided'!$A$2:$I$32,9,FALSE)</f>
        <v>5.5063320831654474</v>
      </c>
      <c r="AN162" s="21">
        <f ca="1">J162*VLOOKUP(AN$6,'Greenhouse Gas Costs Avoided'!$A$2:$I$32,9,FALSE)</f>
        <v>5.5861339974142208</v>
      </c>
      <c r="AO162" s="21">
        <f ca="1">K162*VLOOKUP(AO$6,'Greenhouse Gas Costs Avoided'!$A$2:$I$32,9,FALSE)</f>
        <v>5.665935911662995</v>
      </c>
      <c r="AP162" s="21">
        <f ca="1">L162*VLOOKUP(AP$6,'Greenhouse Gas Costs Avoided'!$A$2:$I$32,9,FALSE)</f>
        <v>5.7457378259117702</v>
      </c>
      <c r="AQ162" s="21">
        <f ca="1">M162*VLOOKUP(AQ$6,'Greenhouse Gas Costs Avoided'!$A$2:$I$32,9,FALSE)</f>
        <v>5.8255397401605462</v>
      </c>
      <c r="AR162" s="21">
        <f ca="1">N162*VLOOKUP(AR$6,'Greenhouse Gas Costs Avoided'!$A$2:$I$32,9,FALSE)</f>
        <v>5.9053416544093205</v>
      </c>
      <c r="AS162" s="21">
        <f ca="1">O162*VLOOKUP(AS$6,'Greenhouse Gas Costs Avoided'!$A$2:$I$32,9,FALSE)</f>
        <v>5.9851435686580947</v>
      </c>
      <c r="AT162" s="21">
        <f ca="1">P162*VLOOKUP(AT$6,'Greenhouse Gas Costs Avoided'!$A$2:$I$32,9,FALSE)</f>
        <v>6.0649454829068699</v>
      </c>
      <c r="AU162" s="21">
        <f ca="1">Q162*VLOOKUP(AU$6,'Greenhouse Gas Costs Avoided'!$A$2:$I$32,9,FALSE)</f>
        <v>6.1447473971556432</v>
      </c>
      <c r="AV162" s="21">
        <f ca="1">R162*VLOOKUP(AV$6,'Greenhouse Gas Costs Avoided'!$A$2:$I$32,9,FALSE)</f>
        <v>6.2245493114044184</v>
      </c>
      <c r="AW162" s="21">
        <f ca="1">S162*VLOOKUP(AW$6,'Greenhouse Gas Costs Avoided'!$A$2:$I$32,9,FALSE)</f>
        <v>6.312953786990386</v>
      </c>
      <c r="AX162" s="21">
        <f ca="1">T162*VLOOKUP(AX$6,'Greenhouse Gas Costs Avoided'!$A$2:$I$32,9,FALSE)</f>
        <v>6.4013582625763545</v>
      </c>
      <c r="AY162" s="21">
        <f ca="1">U162*VLOOKUP(AY$6,'Greenhouse Gas Costs Avoided'!$A$2:$I$32,9,FALSE)</f>
        <v>6.4897627381623222</v>
      </c>
      <c r="AZ162" s="21">
        <f ca="1">V162*VLOOKUP(AZ$6,'Greenhouse Gas Costs Avoided'!$A$2:$I$32,9,FALSE)</f>
        <v>6.5781672137482907</v>
      </c>
      <c r="BA162" s="21">
        <f ca="1">W162*VLOOKUP(BA$6,'Greenhouse Gas Costs Avoided'!$A$2:$I$32,9,FALSE)</f>
        <v>6.6665716893342575</v>
      </c>
      <c r="BB162" s="21">
        <f ca="1">X162*VLOOKUP(BB$6,'Greenhouse Gas Costs Avoided'!$A$2:$I$32,9,FALSE)</f>
        <v>6.7450019445028957</v>
      </c>
      <c r="BC162" s="21">
        <f ca="1">Y162*VLOOKUP(BC$6,'Greenhouse Gas Costs Avoided'!$A$2:$I$32,9,FALSE)</f>
        <v>6.8234321996715348</v>
      </c>
      <c r="BD162" s="21">
        <f ca="1">Z162*VLOOKUP(BD$6,'Greenhouse Gas Costs Avoided'!$A$2:$I$32,9,FALSE)</f>
        <v>6.901862454840173</v>
      </c>
      <c r="BE162" s="21">
        <f ca="1">AA162*VLOOKUP(BE$6,'Greenhouse Gas Costs Avoided'!$A$2:$I$32,9,FALSE)</f>
        <v>6.9802927100088112</v>
      </c>
      <c r="BF162" s="21">
        <f ca="1">AB162*VLOOKUP(BF$6,'Greenhouse Gas Costs Avoided'!$A$2:$I$32,9,FALSE)</f>
        <v>7.0587229651774486</v>
      </c>
      <c r="BG162" s="21">
        <f ca="1">AC162*VLOOKUP(BG$6,'Greenhouse Gas Costs Avoided'!$A$2:$I$32,9,FALSE)</f>
        <v>7.1502249295408609</v>
      </c>
      <c r="BH162" s="21">
        <f ca="1">AD162*VLOOKUP(BH$6,'Greenhouse Gas Costs Avoided'!$A$2:$I$32,9,FALSE)</f>
        <v>7.2417268939042723</v>
      </c>
      <c r="BI162" s="21">
        <f ca="1">AE162*VLOOKUP(BI$6,'Greenhouse Gas Costs Avoided'!$A$2:$I$32,9,FALSE)</f>
        <v>7.3332288582676846</v>
      </c>
      <c r="BJ162" s="21">
        <f ca="1">AF162*VLOOKUP(BJ$6,'Greenhouse Gas Costs Avoided'!$A$2:$I$32,9,FALSE)</f>
        <v>7.424730822631096</v>
      </c>
      <c r="BK162" s="22">
        <f ca="1">AG162*VLOOKUP(BK$6,'Greenhouse Gas Costs Avoided'!$A$2:$I$32,9,FALSE)</f>
        <v>7.5723812490175435</v>
      </c>
    </row>
    <row r="163" spans="1:63" x14ac:dyDescent="0.35">
      <c r="A163" s="11">
        <v>157</v>
      </c>
      <c r="B163" s="12">
        <f t="shared" ca="1" si="4"/>
        <v>5</v>
      </c>
      <c r="C163" s="13">
        <f t="shared" ca="1" si="5"/>
        <v>2023</v>
      </c>
      <c r="E163" s="20">
        <f ca="1">IF(E$6&lt;$C163,0,VLOOKUP(E$6,'MonteCarlo Policy Paths'!$A$2:$I$31,'Monte Carlo_WA Complance Price'!$B163+1,FALSE))</f>
        <v>0</v>
      </c>
      <c r="F163" s="21">
        <f ca="1">IF(F$6&lt;$C163,0,VLOOKUP(F$6,'MonteCarlo Policy Paths'!$A$2:$I$31,'Monte Carlo_WA Complance Price'!$B163+1,FALSE))</f>
        <v>82.346532180449415</v>
      </c>
      <c r="G163" s="21">
        <f ca="1">IF(G$6&lt;$C163,0,VLOOKUP(G$6,'MonteCarlo Policy Paths'!$A$2:$I$31,'Monte Carlo_WA Complance Price'!$B163+1,FALSE))</f>
        <v>84.002844861871253</v>
      </c>
      <c r="H163" s="21">
        <f ca="1">IF(H$6&lt;$C163,0,VLOOKUP(H$6,'MonteCarlo Policy Paths'!$A$2:$I$31,'Monte Carlo_WA Complance Price'!$B163+1,FALSE))</f>
        <v>85.659157543293105</v>
      </c>
      <c r="I163" s="21">
        <f ca="1">IF(I$6&lt;$C163,0,VLOOKUP(I$6,'MonteCarlo Policy Paths'!$A$2:$I$31,'Monte Carlo_WA Complance Price'!$B163+1,FALSE))</f>
        <v>86.918851036576825</v>
      </c>
      <c r="J163" s="21">
        <f ca="1">IF(J$6&lt;$C163,0,VLOOKUP(J$6,'MonteCarlo Policy Paths'!$A$2:$I$31,'Monte Carlo_WA Complance Price'!$B163+1,FALSE))</f>
        <v>88.178544529860531</v>
      </c>
      <c r="K163" s="21">
        <f ca="1">IF(K$6&lt;$C163,0,VLOOKUP(K$6,'MonteCarlo Policy Paths'!$A$2:$I$31,'Monte Carlo_WA Complance Price'!$B163+1,FALSE))</f>
        <v>89.438238023144251</v>
      </c>
      <c r="L163" s="21">
        <f ca="1">IF(L$6&lt;$C163,0,VLOOKUP(L$6,'MonteCarlo Policy Paths'!$A$2:$I$31,'Monte Carlo_WA Complance Price'!$B163+1,FALSE))</f>
        <v>90.697931516427971</v>
      </c>
      <c r="M163" s="21">
        <f ca="1">IF(M$6&lt;$C163,0,VLOOKUP(M$6,'MonteCarlo Policy Paths'!$A$2:$I$31,'Monte Carlo_WA Complance Price'!$B163+1,FALSE))</f>
        <v>91.95762500971172</v>
      </c>
      <c r="N163" s="21">
        <f ca="1">IF(N$6&lt;$C163,0,VLOOKUP(N$6,'MonteCarlo Policy Paths'!$A$2:$I$31,'Monte Carlo_WA Complance Price'!$B163+1,FALSE))</f>
        <v>93.21731850299544</v>
      </c>
      <c r="O163" s="21">
        <f ca="1">IF(O$6&lt;$C163,0,VLOOKUP(O$6,'MonteCarlo Policy Paths'!$A$2:$I$31,'Monte Carlo_WA Complance Price'!$B163+1,FALSE))</f>
        <v>94.47701199627916</v>
      </c>
      <c r="P163" s="21">
        <f ca="1">IF(P$6&lt;$C163,0,VLOOKUP(P$6,'MonteCarlo Policy Paths'!$A$2:$I$31,'Monte Carlo_WA Complance Price'!$B163+1,FALSE))</f>
        <v>95.73670548956288</v>
      </c>
      <c r="Q163" s="21">
        <f ca="1">IF(Q$6&lt;$C163,0,VLOOKUP(Q$6,'MonteCarlo Policy Paths'!$A$2:$I$31,'Monte Carlo_WA Complance Price'!$B163+1,FALSE))</f>
        <v>96.996398982846586</v>
      </c>
      <c r="R163" s="21">
        <f ca="1">IF(R$6&lt;$C163,0,VLOOKUP(R$6,'MonteCarlo Policy Paths'!$A$2:$I$31,'Monte Carlo_WA Complance Price'!$B163+1,FALSE))</f>
        <v>99.874634841342697</v>
      </c>
      <c r="S163" s="21">
        <f ca="1">IF(S$6&lt;$C163,0,VLOOKUP(S$6,'MonteCarlo Policy Paths'!$A$2:$I$31,'Monte Carlo_WA Complance Price'!$B163+1,FALSE))</f>
        <v>101.93553668931256</v>
      </c>
      <c r="T163" s="21">
        <f ca="1">IF(T$6&lt;$C163,0,VLOOKUP(T$6,'MonteCarlo Policy Paths'!$A$2:$I$31,'Monte Carlo_WA Complance Price'!$B163+1,FALSE))</f>
        <v>104.04258519817796</v>
      </c>
      <c r="U163" s="21">
        <f ca="1">IF(U$6&lt;$C163,0,VLOOKUP(U$6,'MonteCarlo Policy Paths'!$A$2:$I$31,'Monte Carlo_WA Complance Price'!$B163+1,FALSE))</f>
        <v>106.18472717196582</v>
      </c>
      <c r="V163" s="21">
        <f ca="1">IF(V$6&lt;$C163,0,VLOOKUP(V$6,'MonteCarlo Policy Paths'!$A$2:$I$31,'Monte Carlo_WA Complance Price'!$B163+1,FALSE))</f>
        <v>108.36780972271322</v>
      </c>
      <c r="W163" s="21">
        <f ca="1">IF(W$6&lt;$C163,0,VLOOKUP(W$6,'MonteCarlo Policy Paths'!$A$2:$I$31,'Monte Carlo_WA Complance Price'!$B163+1,FALSE))</f>
        <v>110.57648338650839</v>
      </c>
      <c r="X163" s="21">
        <f ca="1">IF(X$6&lt;$C163,0,VLOOKUP(X$6,'MonteCarlo Policy Paths'!$A$2:$I$31,'Monte Carlo_WA Complance Price'!$B163+1,FALSE))</f>
        <v>112.7694544213079</v>
      </c>
      <c r="Y163" s="21">
        <f ca="1">IF(Y$6&lt;$C163,0,VLOOKUP(Y$6,'MonteCarlo Policy Paths'!$A$2:$I$31,'Monte Carlo_WA Complance Price'!$B163+1,FALSE))</f>
        <v>114.98228749612761</v>
      </c>
      <c r="Z163" s="21">
        <f ca="1">IF(Z$6&lt;$C163,0,VLOOKUP(Z$6,'MonteCarlo Policy Paths'!$A$2:$I$31,'Monte Carlo_WA Complance Price'!$B163+1,FALSE))</f>
        <v>117.22345778349788</v>
      </c>
      <c r="AA163" s="21">
        <f ca="1">IF(AA$6&lt;$C163,0,VLOOKUP(AA$6,'MonteCarlo Policy Paths'!$A$2:$I$31,'Monte Carlo_WA Complance Price'!$B163+1,FALSE))</f>
        <v>119.50474742044912</v>
      </c>
      <c r="AB163" s="21">
        <f ca="1">IF(AB$6&lt;$C163,0,VLOOKUP(AB$6,'MonteCarlo Policy Paths'!$A$2:$I$31,'Monte Carlo_WA Complance Price'!$B163+1,FALSE))</f>
        <v>121.83201137782079</v>
      </c>
      <c r="AC163" s="21">
        <f ca="1">IF(AC$6&lt;$C163,0,VLOOKUP(AC$6,'MonteCarlo Policy Paths'!$A$2:$I$31,'Monte Carlo_WA Complance Price'!$B163+1,FALSE))</f>
        <v>124.30483685770574</v>
      </c>
      <c r="AD163" s="21">
        <f ca="1">IF(AD$6&lt;$C163,0,VLOOKUP(AD$6,'MonteCarlo Policy Paths'!$A$2:$I$31,'Monte Carlo_WA Complance Price'!$B163+1,FALSE))</f>
        <v>126.81952160325447</v>
      </c>
      <c r="AE163" s="21">
        <f ca="1">IF(AE$6&lt;$C163,0,VLOOKUP(AE$6,'MonteCarlo Policy Paths'!$A$2:$I$31,'Monte Carlo_WA Complance Price'!$B163+1,FALSE))</f>
        <v>129.37127756316897</v>
      </c>
      <c r="AF163" s="21">
        <f ca="1">IF(AF$6&lt;$C163,0,VLOOKUP(AF$6,'MonteCarlo Policy Paths'!$A$2:$I$31,'Monte Carlo_WA Complance Price'!$B163+1,FALSE))</f>
        <v>131.96243899653103</v>
      </c>
      <c r="AG163" s="22">
        <f ca="1">IF(AG$6&lt;$C163,0,VLOOKUP(AG$6,'MonteCarlo Policy Paths'!$A$2:$I$31,'Monte Carlo_WA Complance Price'!$B163+1,FALSE))</f>
        <v>135.47056479945655</v>
      </c>
      <c r="AI163" s="20">
        <f ca="1">E163*VLOOKUP(AI$6,'Greenhouse Gas Costs Avoided'!$A$2:$I$32,9,FALSE)</f>
        <v>0</v>
      </c>
      <c r="AJ163" s="21">
        <f ca="1">F163*VLOOKUP(AJ$6,'Greenhouse Gas Costs Avoided'!$A$2:$I$32,9,FALSE)</f>
        <v>5.2166744805659615</v>
      </c>
      <c r="AK163" s="21">
        <f ca="1">G163*VLOOKUP(AK$6,'Greenhouse Gas Costs Avoided'!$A$2:$I$32,9,FALSE)</f>
        <v>5.3216023247413169</v>
      </c>
      <c r="AL163" s="21">
        <f ca="1">H163*VLOOKUP(AL$6,'Greenhouse Gas Costs Avoided'!$A$2:$I$32,9,FALSE)</f>
        <v>5.4265301689166732</v>
      </c>
      <c r="AM163" s="21">
        <f ca="1">I163*VLOOKUP(AM$6,'Greenhouse Gas Costs Avoided'!$A$2:$I$32,9,FALSE)</f>
        <v>5.5063320831654474</v>
      </c>
      <c r="AN163" s="21">
        <f ca="1">J163*VLOOKUP(AN$6,'Greenhouse Gas Costs Avoided'!$A$2:$I$32,9,FALSE)</f>
        <v>5.5861339974142208</v>
      </c>
      <c r="AO163" s="21">
        <f ca="1">K163*VLOOKUP(AO$6,'Greenhouse Gas Costs Avoided'!$A$2:$I$32,9,FALSE)</f>
        <v>5.665935911662995</v>
      </c>
      <c r="AP163" s="21">
        <f ca="1">L163*VLOOKUP(AP$6,'Greenhouse Gas Costs Avoided'!$A$2:$I$32,9,FALSE)</f>
        <v>5.7457378259117702</v>
      </c>
      <c r="AQ163" s="21">
        <f ca="1">M163*VLOOKUP(AQ$6,'Greenhouse Gas Costs Avoided'!$A$2:$I$32,9,FALSE)</f>
        <v>5.8255397401605462</v>
      </c>
      <c r="AR163" s="21">
        <f ca="1">N163*VLOOKUP(AR$6,'Greenhouse Gas Costs Avoided'!$A$2:$I$32,9,FALSE)</f>
        <v>5.9053416544093205</v>
      </c>
      <c r="AS163" s="21">
        <f ca="1">O163*VLOOKUP(AS$6,'Greenhouse Gas Costs Avoided'!$A$2:$I$32,9,FALSE)</f>
        <v>5.9851435686580947</v>
      </c>
      <c r="AT163" s="21">
        <f ca="1">P163*VLOOKUP(AT$6,'Greenhouse Gas Costs Avoided'!$A$2:$I$32,9,FALSE)</f>
        <v>6.0649454829068699</v>
      </c>
      <c r="AU163" s="21">
        <f ca="1">Q163*VLOOKUP(AU$6,'Greenhouse Gas Costs Avoided'!$A$2:$I$32,9,FALSE)</f>
        <v>6.1447473971556432</v>
      </c>
      <c r="AV163" s="21">
        <f ca="1">R163*VLOOKUP(AV$6,'Greenhouse Gas Costs Avoided'!$A$2:$I$32,9,FALSE)</f>
        <v>6.327084396109818</v>
      </c>
      <c r="AW163" s="21">
        <f ca="1">S163*VLOOKUP(AW$6,'Greenhouse Gas Costs Avoided'!$A$2:$I$32,9,FALSE)</f>
        <v>6.4576430704410743</v>
      </c>
      <c r="AX163" s="21">
        <f ca="1">T163*VLOOKUP(AX$6,'Greenhouse Gas Costs Avoided'!$A$2:$I$32,9,FALSE)</f>
        <v>6.5911251478821242</v>
      </c>
      <c r="AY163" s="21">
        <f ca="1">U163*VLOOKUP(AY$6,'Greenhouse Gas Costs Avoided'!$A$2:$I$32,9,FALSE)</f>
        <v>6.7268304055597685</v>
      </c>
      <c r="AZ163" s="21">
        <f ca="1">V163*VLOOKUP(AZ$6,'Greenhouse Gas Costs Avoided'!$A$2:$I$32,9,FALSE)</f>
        <v>6.8651292595600424</v>
      </c>
      <c r="BA163" s="21">
        <f ca="1">W163*VLOOKUP(BA$6,'Greenhouse Gas Costs Avoided'!$A$2:$I$32,9,FALSE)</f>
        <v>7.0050493173053994</v>
      </c>
      <c r="BB163" s="21">
        <f ca="1">X163*VLOOKUP(BB$6,'Greenhouse Gas Costs Avoided'!$A$2:$I$32,9,FALSE)</f>
        <v>7.1439746093722221</v>
      </c>
      <c r="BC163" s="21">
        <f ca="1">Y163*VLOOKUP(BC$6,'Greenhouse Gas Costs Avoided'!$A$2:$I$32,9,FALSE)</f>
        <v>7.2841581669004034</v>
      </c>
      <c r="BD163" s="21">
        <f ca="1">Z163*VLOOKUP(BD$6,'Greenhouse Gas Costs Avoided'!$A$2:$I$32,9,FALSE)</f>
        <v>7.426136894299721</v>
      </c>
      <c r="BE163" s="21">
        <f ca="1">AA163*VLOOKUP(BE$6,'Greenhouse Gas Costs Avoided'!$A$2:$I$32,9,FALSE)</f>
        <v>7.5706571930511553</v>
      </c>
      <c r="BF163" s="21">
        <f ca="1">AB163*VLOOKUP(BF$6,'Greenhouse Gas Costs Avoided'!$A$2:$I$32,9,FALSE)</f>
        <v>7.7180899770979394</v>
      </c>
      <c r="BG163" s="21">
        <f ca="1">AC163*VLOOKUP(BG$6,'Greenhouse Gas Costs Avoided'!$A$2:$I$32,9,FALSE)</f>
        <v>7.8747441218959366</v>
      </c>
      <c r="BH163" s="21">
        <f ca="1">AD163*VLOOKUP(BH$6,'Greenhouse Gas Costs Avoided'!$A$2:$I$32,9,FALSE)</f>
        <v>8.0340500621877027</v>
      </c>
      <c r="BI163" s="21">
        <f ca="1">AE163*VLOOKUP(BI$6,'Greenhouse Gas Costs Avoided'!$A$2:$I$32,9,FALSE)</f>
        <v>8.1957044736636782</v>
      </c>
      <c r="BJ163" s="21">
        <f ca="1">AF163*VLOOKUP(BJ$6,'Greenhouse Gas Costs Avoided'!$A$2:$I$32,9,FALSE)</f>
        <v>8.3598552322508848</v>
      </c>
      <c r="BK163" s="22">
        <f ca="1">AG163*VLOOKUP(BK$6,'Greenhouse Gas Costs Avoided'!$A$2:$I$32,9,FALSE)</f>
        <v>8.5820959249206545</v>
      </c>
    </row>
    <row r="164" spans="1:63" x14ac:dyDescent="0.35">
      <c r="A164" s="11">
        <v>158</v>
      </c>
      <c r="B164" s="12">
        <f t="shared" ca="1" si="4"/>
        <v>5</v>
      </c>
      <c r="C164" s="13">
        <f t="shared" ca="1" si="5"/>
        <v>2023</v>
      </c>
      <c r="E164" s="20">
        <f ca="1">IF(E$6&lt;$C164,0,VLOOKUP(E$6,'MonteCarlo Policy Paths'!$A$2:$I$31,'Monte Carlo_WA Complance Price'!$B164+1,FALSE))</f>
        <v>0</v>
      </c>
      <c r="F164" s="21">
        <f ca="1">IF(F$6&lt;$C164,0,VLOOKUP(F$6,'MonteCarlo Policy Paths'!$A$2:$I$31,'Monte Carlo_WA Complance Price'!$B164+1,FALSE))</f>
        <v>82.346532180449415</v>
      </c>
      <c r="G164" s="21">
        <f ca="1">IF(G$6&lt;$C164,0,VLOOKUP(G$6,'MonteCarlo Policy Paths'!$A$2:$I$31,'Monte Carlo_WA Complance Price'!$B164+1,FALSE))</f>
        <v>84.002844861871253</v>
      </c>
      <c r="H164" s="21">
        <f ca="1">IF(H$6&lt;$C164,0,VLOOKUP(H$6,'MonteCarlo Policy Paths'!$A$2:$I$31,'Monte Carlo_WA Complance Price'!$B164+1,FALSE))</f>
        <v>85.659157543293105</v>
      </c>
      <c r="I164" s="21">
        <f ca="1">IF(I$6&lt;$C164,0,VLOOKUP(I$6,'MonteCarlo Policy Paths'!$A$2:$I$31,'Monte Carlo_WA Complance Price'!$B164+1,FALSE))</f>
        <v>86.918851036576825</v>
      </c>
      <c r="J164" s="21">
        <f ca="1">IF(J$6&lt;$C164,0,VLOOKUP(J$6,'MonteCarlo Policy Paths'!$A$2:$I$31,'Monte Carlo_WA Complance Price'!$B164+1,FALSE))</f>
        <v>88.178544529860531</v>
      </c>
      <c r="K164" s="21">
        <f ca="1">IF(K$6&lt;$C164,0,VLOOKUP(K$6,'MonteCarlo Policy Paths'!$A$2:$I$31,'Monte Carlo_WA Complance Price'!$B164+1,FALSE))</f>
        <v>89.438238023144251</v>
      </c>
      <c r="L164" s="21">
        <f ca="1">IF(L$6&lt;$C164,0,VLOOKUP(L$6,'MonteCarlo Policy Paths'!$A$2:$I$31,'Monte Carlo_WA Complance Price'!$B164+1,FALSE))</f>
        <v>90.697931516427971</v>
      </c>
      <c r="M164" s="21">
        <f ca="1">IF(M$6&lt;$C164,0,VLOOKUP(M$6,'MonteCarlo Policy Paths'!$A$2:$I$31,'Monte Carlo_WA Complance Price'!$B164+1,FALSE))</f>
        <v>91.95762500971172</v>
      </c>
      <c r="N164" s="21">
        <f ca="1">IF(N$6&lt;$C164,0,VLOOKUP(N$6,'MonteCarlo Policy Paths'!$A$2:$I$31,'Monte Carlo_WA Complance Price'!$B164+1,FALSE))</f>
        <v>93.21731850299544</v>
      </c>
      <c r="O164" s="21">
        <f ca="1">IF(O$6&lt;$C164,0,VLOOKUP(O$6,'MonteCarlo Policy Paths'!$A$2:$I$31,'Monte Carlo_WA Complance Price'!$B164+1,FALSE))</f>
        <v>94.47701199627916</v>
      </c>
      <c r="P164" s="21">
        <f ca="1">IF(P$6&lt;$C164,0,VLOOKUP(P$6,'MonteCarlo Policy Paths'!$A$2:$I$31,'Monte Carlo_WA Complance Price'!$B164+1,FALSE))</f>
        <v>95.73670548956288</v>
      </c>
      <c r="Q164" s="21">
        <f ca="1">IF(Q$6&lt;$C164,0,VLOOKUP(Q$6,'MonteCarlo Policy Paths'!$A$2:$I$31,'Monte Carlo_WA Complance Price'!$B164+1,FALSE))</f>
        <v>96.996398982846586</v>
      </c>
      <c r="R164" s="21">
        <f ca="1">IF(R$6&lt;$C164,0,VLOOKUP(R$6,'MonteCarlo Policy Paths'!$A$2:$I$31,'Monte Carlo_WA Complance Price'!$B164+1,FALSE))</f>
        <v>99.874634841342697</v>
      </c>
      <c r="S164" s="21">
        <f ca="1">IF(S$6&lt;$C164,0,VLOOKUP(S$6,'MonteCarlo Policy Paths'!$A$2:$I$31,'Monte Carlo_WA Complance Price'!$B164+1,FALSE))</f>
        <v>101.93553668931256</v>
      </c>
      <c r="T164" s="21">
        <f ca="1">IF(T$6&lt;$C164,0,VLOOKUP(T$6,'MonteCarlo Policy Paths'!$A$2:$I$31,'Monte Carlo_WA Complance Price'!$B164+1,FALSE))</f>
        <v>104.04258519817796</v>
      </c>
      <c r="U164" s="21">
        <f ca="1">IF(U$6&lt;$C164,0,VLOOKUP(U$6,'MonteCarlo Policy Paths'!$A$2:$I$31,'Monte Carlo_WA Complance Price'!$B164+1,FALSE))</f>
        <v>106.18472717196582</v>
      </c>
      <c r="V164" s="21">
        <f ca="1">IF(V$6&lt;$C164,0,VLOOKUP(V$6,'MonteCarlo Policy Paths'!$A$2:$I$31,'Monte Carlo_WA Complance Price'!$B164+1,FALSE))</f>
        <v>108.36780972271322</v>
      </c>
      <c r="W164" s="21">
        <f ca="1">IF(W$6&lt;$C164,0,VLOOKUP(W$6,'MonteCarlo Policy Paths'!$A$2:$I$31,'Monte Carlo_WA Complance Price'!$B164+1,FALSE))</f>
        <v>110.57648338650839</v>
      </c>
      <c r="X164" s="21">
        <f ca="1">IF(X$6&lt;$C164,0,VLOOKUP(X$6,'MonteCarlo Policy Paths'!$A$2:$I$31,'Monte Carlo_WA Complance Price'!$B164+1,FALSE))</f>
        <v>112.7694544213079</v>
      </c>
      <c r="Y164" s="21">
        <f ca="1">IF(Y$6&lt;$C164,0,VLOOKUP(Y$6,'MonteCarlo Policy Paths'!$A$2:$I$31,'Monte Carlo_WA Complance Price'!$B164+1,FALSE))</f>
        <v>114.98228749612761</v>
      </c>
      <c r="Z164" s="21">
        <f ca="1">IF(Z$6&lt;$C164,0,VLOOKUP(Z$6,'MonteCarlo Policy Paths'!$A$2:$I$31,'Monte Carlo_WA Complance Price'!$B164+1,FALSE))</f>
        <v>117.22345778349788</v>
      </c>
      <c r="AA164" s="21">
        <f ca="1">IF(AA$6&lt;$C164,0,VLOOKUP(AA$6,'MonteCarlo Policy Paths'!$A$2:$I$31,'Monte Carlo_WA Complance Price'!$B164+1,FALSE))</f>
        <v>119.50474742044912</v>
      </c>
      <c r="AB164" s="21">
        <f ca="1">IF(AB$6&lt;$C164,0,VLOOKUP(AB$6,'MonteCarlo Policy Paths'!$A$2:$I$31,'Monte Carlo_WA Complance Price'!$B164+1,FALSE))</f>
        <v>121.83201137782079</v>
      </c>
      <c r="AC164" s="21">
        <f ca="1">IF(AC$6&lt;$C164,0,VLOOKUP(AC$6,'MonteCarlo Policy Paths'!$A$2:$I$31,'Monte Carlo_WA Complance Price'!$B164+1,FALSE))</f>
        <v>124.30483685770574</v>
      </c>
      <c r="AD164" s="21">
        <f ca="1">IF(AD$6&lt;$C164,0,VLOOKUP(AD$6,'MonteCarlo Policy Paths'!$A$2:$I$31,'Monte Carlo_WA Complance Price'!$B164+1,FALSE))</f>
        <v>126.81952160325447</v>
      </c>
      <c r="AE164" s="21">
        <f ca="1">IF(AE$6&lt;$C164,0,VLOOKUP(AE$6,'MonteCarlo Policy Paths'!$A$2:$I$31,'Monte Carlo_WA Complance Price'!$B164+1,FALSE))</f>
        <v>129.37127756316897</v>
      </c>
      <c r="AF164" s="21">
        <f ca="1">IF(AF$6&lt;$C164,0,VLOOKUP(AF$6,'MonteCarlo Policy Paths'!$A$2:$I$31,'Monte Carlo_WA Complance Price'!$B164+1,FALSE))</f>
        <v>131.96243899653103</v>
      </c>
      <c r="AG164" s="22">
        <f ca="1">IF(AG$6&lt;$C164,0,VLOOKUP(AG$6,'MonteCarlo Policy Paths'!$A$2:$I$31,'Monte Carlo_WA Complance Price'!$B164+1,FALSE))</f>
        <v>135.47056479945655</v>
      </c>
      <c r="AI164" s="20">
        <f ca="1">E164*VLOOKUP(AI$6,'Greenhouse Gas Costs Avoided'!$A$2:$I$32,9,FALSE)</f>
        <v>0</v>
      </c>
      <c r="AJ164" s="21">
        <f ca="1">F164*VLOOKUP(AJ$6,'Greenhouse Gas Costs Avoided'!$A$2:$I$32,9,FALSE)</f>
        <v>5.2166744805659615</v>
      </c>
      <c r="AK164" s="21">
        <f ca="1">G164*VLOOKUP(AK$6,'Greenhouse Gas Costs Avoided'!$A$2:$I$32,9,FALSE)</f>
        <v>5.3216023247413169</v>
      </c>
      <c r="AL164" s="21">
        <f ca="1">H164*VLOOKUP(AL$6,'Greenhouse Gas Costs Avoided'!$A$2:$I$32,9,FALSE)</f>
        <v>5.4265301689166732</v>
      </c>
      <c r="AM164" s="21">
        <f ca="1">I164*VLOOKUP(AM$6,'Greenhouse Gas Costs Avoided'!$A$2:$I$32,9,FALSE)</f>
        <v>5.5063320831654474</v>
      </c>
      <c r="AN164" s="21">
        <f ca="1">J164*VLOOKUP(AN$6,'Greenhouse Gas Costs Avoided'!$A$2:$I$32,9,FALSE)</f>
        <v>5.5861339974142208</v>
      </c>
      <c r="AO164" s="21">
        <f ca="1">K164*VLOOKUP(AO$6,'Greenhouse Gas Costs Avoided'!$A$2:$I$32,9,FALSE)</f>
        <v>5.665935911662995</v>
      </c>
      <c r="AP164" s="21">
        <f ca="1">L164*VLOOKUP(AP$6,'Greenhouse Gas Costs Avoided'!$A$2:$I$32,9,FALSE)</f>
        <v>5.7457378259117702</v>
      </c>
      <c r="AQ164" s="21">
        <f ca="1">M164*VLOOKUP(AQ$6,'Greenhouse Gas Costs Avoided'!$A$2:$I$32,9,FALSE)</f>
        <v>5.8255397401605462</v>
      </c>
      <c r="AR164" s="21">
        <f ca="1">N164*VLOOKUP(AR$6,'Greenhouse Gas Costs Avoided'!$A$2:$I$32,9,FALSE)</f>
        <v>5.9053416544093205</v>
      </c>
      <c r="AS164" s="21">
        <f ca="1">O164*VLOOKUP(AS$6,'Greenhouse Gas Costs Avoided'!$A$2:$I$32,9,FALSE)</f>
        <v>5.9851435686580947</v>
      </c>
      <c r="AT164" s="21">
        <f ca="1">P164*VLOOKUP(AT$6,'Greenhouse Gas Costs Avoided'!$A$2:$I$32,9,FALSE)</f>
        <v>6.0649454829068699</v>
      </c>
      <c r="AU164" s="21">
        <f ca="1">Q164*VLOOKUP(AU$6,'Greenhouse Gas Costs Avoided'!$A$2:$I$32,9,FALSE)</f>
        <v>6.1447473971556432</v>
      </c>
      <c r="AV164" s="21">
        <f ca="1">R164*VLOOKUP(AV$6,'Greenhouse Gas Costs Avoided'!$A$2:$I$32,9,FALSE)</f>
        <v>6.327084396109818</v>
      </c>
      <c r="AW164" s="21">
        <f ca="1">S164*VLOOKUP(AW$6,'Greenhouse Gas Costs Avoided'!$A$2:$I$32,9,FALSE)</f>
        <v>6.4576430704410743</v>
      </c>
      <c r="AX164" s="21">
        <f ca="1">T164*VLOOKUP(AX$6,'Greenhouse Gas Costs Avoided'!$A$2:$I$32,9,FALSE)</f>
        <v>6.5911251478821242</v>
      </c>
      <c r="AY164" s="21">
        <f ca="1">U164*VLOOKUP(AY$6,'Greenhouse Gas Costs Avoided'!$A$2:$I$32,9,FALSE)</f>
        <v>6.7268304055597685</v>
      </c>
      <c r="AZ164" s="21">
        <f ca="1">V164*VLOOKUP(AZ$6,'Greenhouse Gas Costs Avoided'!$A$2:$I$32,9,FALSE)</f>
        <v>6.8651292595600424</v>
      </c>
      <c r="BA164" s="21">
        <f ca="1">W164*VLOOKUP(BA$6,'Greenhouse Gas Costs Avoided'!$A$2:$I$32,9,FALSE)</f>
        <v>7.0050493173053994</v>
      </c>
      <c r="BB164" s="21">
        <f ca="1">X164*VLOOKUP(BB$6,'Greenhouse Gas Costs Avoided'!$A$2:$I$32,9,FALSE)</f>
        <v>7.1439746093722221</v>
      </c>
      <c r="BC164" s="21">
        <f ca="1">Y164*VLOOKUP(BC$6,'Greenhouse Gas Costs Avoided'!$A$2:$I$32,9,FALSE)</f>
        <v>7.2841581669004034</v>
      </c>
      <c r="BD164" s="21">
        <f ca="1">Z164*VLOOKUP(BD$6,'Greenhouse Gas Costs Avoided'!$A$2:$I$32,9,FALSE)</f>
        <v>7.426136894299721</v>
      </c>
      <c r="BE164" s="21">
        <f ca="1">AA164*VLOOKUP(BE$6,'Greenhouse Gas Costs Avoided'!$A$2:$I$32,9,FALSE)</f>
        <v>7.5706571930511553</v>
      </c>
      <c r="BF164" s="21">
        <f ca="1">AB164*VLOOKUP(BF$6,'Greenhouse Gas Costs Avoided'!$A$2:$I$32,9,FALSE)</f>
        <v>7.7180899770979394</v>
      </c>
      <c r="BG164" s="21">
        <f ca="1">AC164*VLOOKUP(BG$6,'Greenhouse Gas Costs Avoided'!$A$2:$I$32,9,FALSE)</f>
        <v>7.8747441218959366</v>
      </c>
      <c r="BH164" s="21">
        <f ca="1">AD164*VLOOKUP(BH$6,'Greenhouse Gas Costs Avoided'!$A$2:$I$32,9,FALSE)</f>
        <v>8.0340500621877027</v>
      </c>
      <c r="BI164" s="21">
        <f ca="1">AE164*VLOOKUP(BI$6,'Greenhouse Gas Costs Avoided'!$A$2:$I$32,9,FALSE)</f>
        <v>8.1957044736636782</v>
      </c>
      <c r="BJ164" s="21">
        <f ca="1">AF164*VLOOKUP(BJ$6,'Greenhouse Gas Costs Avoided'!$A$2:$I$32,9,FALSE)</f>
        <v>8.3598552322508848</v>
      </c>
      <c r="BK164" s="22">
        <f ca="1">AG164*VLOOKUP(BK$6,'Greenhouse Gas Costs Avoided'!$A$2:$I$32,9,FALSE)</f>
        <v>8.5820959249206545</v>
      </c>
    </row>
    <row r="165" spans="1:63" x14ac:dyDescent="0.35">
      <c r="A165" s="11">
        <v>159</v>
      </c>
      <c r="B165" s="12">
        <f t="shared" ca="1" si="4"/>
        <v>1</v>
      </c>
      <c r="C165" s="13">
        <f t="shared" ca="1" si="5"/>
        <v>2023</v>
      </c>
      <c r="E165" s="20">
        <f ca="1">IF(E$6&lt;$C165,0,VLOOKUP(E$6,'MonteCarlo Policy Paths'!$A$2:$I$31,'Monte Carlo_WA Complance Price'!$B165+1,FALSE))</f>
        <v>0</v>
      </c>
      <c r="F165" s="21">
        <f ca="1">IF(F$6&lt;$C165,0,VLOOKUP(F$6,'MonteCarlo Policy Paths'!$A$2:$I$31,'Monte Carlo_WA Complance Price'!$B165+1,FALSE))</f>
        <v>82.346532180449415</v>
      </c>
      <c r="G165" s="21">
        <f ca="1">IF(G$6&lt;$C165,0,VLOOKUP(G$6,'MonteCarlo Policy Paths'!$A$2:$I$31,'Monte Carlo_WA Complance Price'!$B165+1,FALSE))</f>
        <v>84.002844861871253</v>
      </c>
      <c r="H165" s="21">
        <f ca="1">IF(H$6&lt;$C165,0,VLOOKUP(H$6,'MonteCarlo Policy Paths'!$A$2:$I$31,'Monte Carlo_WA Complance Price'!$B165+1,FALSE))</f>
        <v>85.659157543293105</v>
      </c>
      <c r="I165" s="21">
        <f ca="1">IF(I$6&lt;$C165,0,VLOOKUP(I$6,'MonteCarlo Policy Paths'!$A$2:$I$31,'Monte Carlo_WA Complance Price'!$B165+1,FALSE))</f>
        <v>86.918851036576825</v>
      </c>
      <c r="J165" s="21">
        <f ca="1">IF(J$6&lt;$C165,0,VLOOKUP(J$6,'MonteCarlo Policy Paths'!$A$2:$I$31,'Monte Carlo_WA Complance Price'!$B165+1,FALSE))</f>
        <v>88.178544529860531</v>
      </c>
      <c r="K165" s="21">
        <f ca="1">IF(K$6&lt;$C165,0,VLOOKUP(K$6,'MonteCarlo Policy Paths'!$A$2:$I$31,'Monte Carlo_WA Complance Price'!$B165+1,FALSE))</f>
        <v>89.438238023144251</v>
      </c>
      <c r="L165" s="21">
        <f ca="1">IF(L$6&lt;$C165,0,VLOOKUP(L$6,'MonteCarlo Policy Paths'!$A$2:$I$31,'Monte Carlo_WA Complance Price'!$B165+1,FALSE))</f>
        <v>90.697931516427971</v>
      </c>
      <c r="M165" s="21">
        <f ca="1">IF(M$6&lt;$C165,0,VLOOKUP(M$6,'MonteCarlo Policy Paths'!$A$2:$I$31,'Monte Carlo_WA Complance Price'!$B165+1,FALSE))</f>
        <v>91.95762500971172</v>
      </c>
      <c r="N165" s="21">
        <f ca="1">IF(N$6&lt;$C165,0,VLOOKUP(N$6,'MonteCarlo Policy Paths'!$A$2:$I$31,'Monte Carlo_WA Complance Price'!$B165+1,FALSE))</f>
        <v>93.21731850299544</v>
      </c>
      <c r="O165" s="21">
        <f ca="1">IF(O$6&lt;$C165,0,VLOOKUP(O$6,'MonteCarlo Policy Paths'!$A$2:$I$31,'Monte Carlo_WA Complance Price'!$B165+1,FALSE))</f>
        <v>94.47701199627916</v>
      </c>
      <c r="P165" s="21">
        <f ca="1">IF(P$6&lt;$C165,0,VLOOKUP(P$6,'MonteCarlo Policy Paths'!$A$2:$I$31,'Monte Carlo_WA Complance Price'!$B165+1,FALSE))</f>
        <v>95.73670548956288</v>
      </c>
      <c r="Q165" s="21">
        <f ca="1">IF(Q$6&lt;$C165,0,VLOOKUP(Q$6,'MonteCarlo Policy Paths'!$A$2:$I$31,'Monte Carlo_WA Complance Price'!$B165+1,FALSE))</f>
        <v>96.996398982846586</v>
      </c>
      <c r="R165" s="21">
        <f ca="1">IF(R$6&lt;$C165,0,VLOOKUP(R$6,'MonteCarlo Policy Paths'!$A$2:$I$31,'Monte Carlo_WA Complance Price'!$B165+1,FALSE))</f>
        <v>98.25609247613032</v>
      </c>
      <c r="S165" s="21">
        <f ca="1">IF(S$6&lt;$C165,0,VLOOKUP(S$6,'MonteCarlo Policy Paths'!$A$2:$I$31,'Monte Carlo_WA Complance Price'!$B165+1,FALSE))</f>
        <v>99.65157958594628</v>
      </c>
      <c r="T165" s="21">
        <f ca="1">IF(T$6&lt;$C165,0,VLOOKUP(T$6,'MonteCarlo Policy Paths'!$A$2:$I$31,'Monte Carlo_WA Complance Price'!$B165+1,FALSE))</f>
        <v>101.04706669576224</v>
      </c>
      <c r="U165" s="21">
        <f ca="1">IF(U$6&lt;$C165,0,VLOOKUP(U$6,'MonteCarlo Policy Paths'!$A$2:$I$31,'Monte Carlo_WA Complance Price'!$B165+1,FALSE))</f>
        <v>102.4425538055782</v>
      </c>
      <c r="V165" s="21">
        <f ca="1">IF(V$6&lt;$C165,0,VLOOKUP(V$6,'MonteCarlo Policy Paths'!$A$2:$I$31,'Monte Carlo_WA Complance Price'!$B165+1,FALSE))</f>
        <v>103.83804091539416</v>
      </c>
      <c r="W165" s="21">
        <f ca="1">IF(W$6&lt;$C165,0,VLOOKUP(W$6,'MonteCarlo Policy Paths'!$A$2:$I$31,'Monte Carlo_WA Complance Price'!$B165+1,FALSE))</f>
        <v>105.23352802521011</v>
      </c>
      <c r="X165" s="21">
        <f ca="1">IF(X$6&lt;$C165,0,VLOOKUP(X$6,'MonteCarlo Policy Paths'!$A$2:$I$31,'Monte Carlo_WA Complance Price'!$B165+1,FALSE))</f>
        <v>106.47156953138905</v>
      </c>
      <c r="Y165" s="21">
        <f ca="1">IF(Y$6&lt;$C165,0,VLOOKUP(Y$6,'MonteCarlo Policy Paths'!$A$2:$I$31,'Monte Carlo_WA Complance Price'!$B165+1,FALSE))</f>
        <v>107.709611037568</v>
      </c>
      <c r="Z165" s="21">
        <f ca="1">IF(Z$6&lt;$C165,0,VLOOKUP(Z$6,'MonteCarlo Policy Paths'!$A$2:$I$31,'Monte Carlo_WA Complance Price'!$B165+1,FALSE))</f>
        <v>108.94765254374694</v>
      </c>
      <c r="AA165" s="21">
        <f ca="1">IF(AA$6&lt;$C165,0,VLOOKUP(AA$6,'MonteCarlo Policy Paths'!$A$2:$I$31,'Monte Carlo_WA Complance Price'!$B165+1,FALSE))</f>
        <v>110.18569404992589</v>
      </c>
      <c r="AB165" s="21">
        <f ca="1">IF(AB$6&lt;$C165,0,VLOOKUP(AB$6,'MonteCarlo Policy Paths'!$A$2:$I$31,'Monte Carlo_WA Complance Price'!$B165+1,FALSE))</f>
        <v>111.42373555610482</v>
      </c>
      <c r="AC165" s="21">
        <f ca="1">IF(AC$6&lt;$C165,0,VLOOKUP(AC$6,'MonteCarlo Policy Paths'!$A$2:$I$31,'Monte Carlo_WA Complance Price'!$B165+1,FALSE))</f>
        <v>112.86811731331359</v>
      </c>
      <c r="AD165" s="21">
        <f ca="1">IF(AD$6&lt;$C165,0,VLOOKUP(AD$6,'MonteCarlo Policy Paths'!$A$2:$I$31,'Monte Carlo_WA Complance Price'!$B165+1,FALSE))</f>
        <v>114.31249907052236</v>
      </c>
      <c r="AE165" s="21">
        <f ca="1">IF(AE$6&lt;$C165,0,VLOOKUP(AE$6,'MonteCarlo Policy Paths'!$A$2:$I$31,'Monte Carlo_WA Complance Price'!$B165+1,FALSE))</f>
        <v>115.75688082773114</v>
      </c>
      <c r="AF165" s="21">
        <f ca="1">IF(AF$6&lt;$C165,0,VLOOKUP(AF$6,'MonteCarlo Policy Paths'!$A$2:$I$31,'Monte Carlo_WA Complance Price'!$B165+1,FALSE))</f>
        <v>117.20126258493991</v>
      </c>
      <c r="AG165" s="22">
        <f ca="1">IF(AG$6&lt;$C165,0,VLOOKUP(AG$6,'MonteCarlo Policy Paths'!$A$2:$I$31,'Monte Carlo_WA Complance Price'!$B165+1,FALSE))</f>
        <v>118.64564434214866</v>
      </c>
      <c r="AI165" s="20">
        <f ca="1">E165*VLOOKUP(AI$6,'Greenhouse Gas Costs Avoided'!$A$2:$I$32,9,FALSE)</f>
        <v>0</v>
      </c>
      <c r="AJ165" s="21">
        <f ca="1">F165*VLOOKUP(AJ$6,'Greenhouse Gas Costs Avoided'!$A$2:$I$32,9,FALSE)</f>
        <v>5.2166744805659615</v>
      </c>
      <c r="AK165" s="21">
        <f ca="1">G165*VLOOKUP(AK$6,'Greenhouse Gas Costs Avoided'!$A$2:$I$32,9,FALSE)</f>
        <v>5.3216023247413169</v>
      </c>
      <c r="AL165" s="21">
        <f ca="1">H165*VLOOKUP(AL$6,'Greenhouse Gas Costs Avoided'!$A$2:$I$32,9,FALSE)</f>
        <v>5.4265301689166732</v>
      </c>
      <c r="AM165" s="21">
        <f ca="1">I165*VLOOKUP(AM$6,'Greenhouse Gas Costs Avoided'!$A$2:$I$32,9,FALSE)</f>
        <v>5.5063320831654474</v>
      </c>
      <c r="AN165" s="21">
        <f ca="1">J165*VLOOKUP(AN$6,'Greenhouse Gas Costs Avoided'!$A$2:$I$32,9,FALSE)</f>
        <v>5.5861339974142208</v>
      </c>
      <c r="AO165" s="21">
        <f ca="1">K165*VLOOKUP(AO$6,'Greenhouse Gas Costs Avoided'!$A$2:$I$32,9,FALSE)</f>
        <v>5.665935911662995</v>
      </c>
      <c r="AP165" s="21">
        <f ca="1">L165*VLOOKUP(AP$6,'Greenhouse Gas Costs Avoided'!$A$2:$I$32,9,FALSE)</f>
        <v>5.7457378259117702</v>
      </c>
      <c r="AQ165" s="21">
        <f ca="1">M165*VLOOKUP(AQ$6,'Greenhouse Gas Costs Avoided'!$A$2:$I$32,9,FALSE)</f>
        <v>5.8255397401605462</v>
      </c>
      <c r="AR165" s="21">
        <f ca="1">N165*VLOOKUP(AR$6,'Greenhouse Gas Costs Avoided'!$A$2:$I$32,9,FALSE)</f>
        <v>5.9053416544093205</v>
      </c>
      <c r="AS165" s="21">
        <f ca="1">O165*VLOOKUP(AS$6,'Greenhouse Gas Costs Avoided'!$A$2:$I$32,9,FALSE)</f>
        <v>5.9851435686580947</v>
      </c>
      <c r="AT165" s="21">
        <f ca="1">P165*VLOOKUP(AT$6,'Greenhouse Gas Costs Avoided'!$A$2:$I$32,9,FALSE)</f>
        <v>6.0649454829068699</v>
      </c>
      <c r="AU165" s="21">
        <f ca="1">Q165*VLOOKUP(AU$6,'Greenhouse Gas Costs Avoided'!$A$2:$I$32,9,FALSE)</f>
        <v>6.1447473971556432</v>
      </c>
      <c r="AV165" s="21">
        <f ca="1">R165*VLOOKUP(AV$6,'Greenhouse Gas Costs Avoided'!$A$2:$I$32,9,FALSE)</f>
        <v>6.2245493114044184</v>
      </c>
      <c r="AW165" s="21">
        <f ca="1">S165*VLOOKUP(AW$6,'Greenhouse Gas Costs Avoided'!$A$2:$I$32,9,FALSE)</f>
        <v>6.312953786990386</v>
      </c>
      <c r="AX165" s="21">
        <f ca="1">T165*VLOOKUP(AX$6,'Greenhouse Gas Costs Avoided'!$A$2:$I$32,9,FALSE)</f>
        <v>6.4013582625763545</v>
      </c>
      <c r="AY165" s="21">
        <f ca="1">U165*VLOOKUP(AY$6,'Greenhouse Gas Costs Avoided'!$A$2:$I$32,9,FALSE)</f>
        <v>6.4897627381623222</v>
      </c>
      <c r="AZ165" s="21">
        <f ca="1">V165*VLOOKUP(AZ$6,'Greenhouse Gas Costs Avoided'!$A$2:$I$32,9,FALSE)</f>
        <v>6.5781672137482907</v>
      </c>
      <c r="BA165" s="21">
        <f ca="1">W165*VLOOKUP(BA$6,'Greenhouse Gas Costs Avoided'!$A$2:$I$32,9,FALSE)</f>
        <v>6.6665716893342575</v>
      </c>
      <c r="BB165" s="21">
        <f ca="1">X165*VLOOKUP(BB$6,'Greenhouse Gas Costs Avoided'!$A$2:$I$32,9,FALSE)</f>
        <v>6.7450019445028957</v>
      </c>
      <c r="BC165" s="21">
        <f ca="1">Y165*VLOOKUP(BC$6,'Greenhouse Gas Costs Avoided'!$A$2:$I$32,9,FALSE)</f>
        <v>6.8234321996715348</v>
      </c>
      <c r="BD165" s="21">
        <f ca="1">Z165*VLOOKUP(BD$6,'Greenhouse Gas Costs Avoided'!$A$2:$I$32,9,FALSE)</f>
        <v>6.901862454840173</v>
      </c>
      <c r="BE165" s="21">
        <f ca="1">AA165*VLOOKUP(BE$6,'Greenhouse Gas Costs Avoided'!$A$2:$I$32,9,FALSE)</f>
        <v>6.9802927100088112</v>
      </c>
      <c r="BF165" s="21">
        <f ca="1">AB165*VLOOKUP(BF$6,'Greenhouse Gas Costs Avoided'!$A$2:$I$32,9,FALSE)</f>
        <v>7.0587229651774486</v>
      </c>
      <c r="BG165" s="21">
        <f ca="1">AC165*VLOOKUP(BG$6,'Greenhouse Gas Costs Avoided'!$A$2:$I$32,9,FALSE)</f>
        <v>7.1502249295408609</v>
      </c>
      <c r="BH165" s="21">
        <f ca="1">AD165*VLOOKUP(BH$6,'Greenhouse Gas Costs Avoided'!$A$2:$I$32,9,FALSE)</f>
        <v>7.2417268939042723</v>
      </c>
      <c r="BI165" s="21">
        <f ca="1">AE165*VLOOKUP(BI$6,'Greenhouse Gas Costs Avoided'!$A$2:$I$32,9,FALSE)</f>
        <v>7.3332288582676846</v>
      </c>
      <c r="BJ165" s="21">
        <f ca="1">AF165*VLOOKUP(BJ$6,'Greenhouse Gas Costs Avoided'!$A$2:$I$32,9,FALSE)</f>
        <v>7.424730822631096</v>
      </c>
      <c r="BK165" s="22">
        <f ca="1">AG165*VLOOKUP(BK$6,'Greenhouse Gas Costs Avoided'!$A$2:$I$32,9,FALSE)</f>
        <v>7.5162327869945065</v>
      </c>
    </row>
    <row r="166" spans="1:63" x14ac:dyDescent="0.35">
      <c r="A166" s="11">
        <v>160</v>
      </c>
      <c r="B166" s="12">
        <f t="shared" ca="1" si="4"/>
        <v>5</v>
      </c>
      <c r="C166" s="13">
        <f t="shared" ca="1" si="5"/>
        <v>2023</v>
      </c>
      <c r="E166" s="20">
        <f ca="1">IF(E$6&lt;$C166,0,VLOOKUP(E$6,'MonteCarlo Policy Paths'!$A$2:$I$31,'Monte Carlo_WA Complance Price'!$B166+1,FALSE))</f>
        <v>0</v>
      </c>
      <c r="F166" s="21">
        <f ca="1">IF(F$6&lt;$C166,0,VLOOKUP(F$6,'MonteCarlo Policy Paths'!$A$2:$I$31,'Monte Carlo_WA Complance Price'!$B166+1,FALSE))</f>
        <v>82.346532180449415</v>
      </c>
      <c r="G166" s="21">
        <f ca="1">IF(G$6&lt;$C166,0,VLOOKUP(G$6,'MonteCarlo Policy Paths'!$A$2:$I$31,'Monte Carlo_WA Complance Price'!$B166+1,FALSE))</f>
        <v>84.002844861871253</v>
      </c>
      <c r="H166" s="21">
        <f ca="1">IF(H$6&lt;$C166,0,VLOOKUP(H$6,'MonteCarlo Policy Paths'!$A$2:$I$31,'Monte Carlo_WA Complance Price'!$B166+1,FALSE))</f>
        <v>85.659157543293105</v>
      </c>
      <c r="I166" s="21">
        <f ca="1">IF(I$6&lt;$C166,0,VLOOKUP(I$6,'MonteCarlo Policy Paths'!$A$2:$I$31,'Monte Carlo_WA Complance Price'!$B166+1,FALSE))</f>
        <v>86.918851036576825</v>
      </c>
      <c r="J166" s="21">
        <f ca="1">IF(J$6&lt;$C166,0,VLOOKUP(J$6,'MonteCarlo Policy Paths'!$A$2:$I$31,'Monte Carlo_WA Complance Price'!$B166+1,FALSE))</f>
        <v>88.178544529860531</v>
      </c>
      <c r="K166" s="21">
        <f ca="1">IF(K$6&lt;$C166,0,VLOOKUP(K$6,'MonteCarlo Policy Paths'!$A$2:$I$31,'Monte Carlo_WA Complance Price'!$B166+1,FALSE))</f>
        <v>89.438238023144251</v>
      </c>
      <c r="L166" s="21">
        <f ca="1">IF(L$6&lt;$C166,0,VLOOKUP(L$6,'MonteCarlo Policy Paths'!$A$2:$I$31,'Monte Carlo_WA Complance Price'!$B166+1,FALSE))</f>
        <v>90.697931516427971</v>
      </c>
      <c r="M166" s="21">
        <f ca="1">IF(M$6&lt;$C166,0,VLOOKUP(M$6,'MonteCarlo Policy Paths'!$A$2:$I$31,'Monte Carlo_WA Complance Price'!$B166+1,FALSE))</f>
        <v>91.95762500971172</v>
      </c>
      <c r="N166" s="21">
        <f ca="1">IF(N$6&lt;$C166,0,VLOOKUP(N$6,'MonteCarlo Policy Paths'!$A$2:$I$31,'Monte Carlo_WA Complance Price'!$B166+1,FALSE))</f>
        <v>93.21731850299544</v>
      </c>
      <c r="O166" s="21">
        <f ca="1">IF(O$6&lt;$C166,0,VLOOKUP(O$6,'MonteCarlo Policy Paths'!$A$2:$I$31,'Monte Carlo_WA Complance Price'!$B166+1,FALSE))</f>
        <v>94.47701199627916</v>
      </c>
      <c r="P166" s="21">
        <f ca="1">IF(P$6&lt;$C166,0,VLOOKUP(P$6,'MonteCarlo Policy Paths'!$A$2:$I$31,'Monte Carlo_WA Complance Price'!$B166+1,FALSE))</f>
        <v>95.73670548956288</v>
      </c>
      <c r="Q166" s="21">
        <f ca="1">IF(Q$6&lt;$C166,0,VLOOKUP(Q$6,'MonteCarlo Policy Paths'!$A$2:$I$31,'Monte Carlo_WA Complance Price'!$B166+1,FALSE))</f>
        <v>96.996398982846586</v>
      </c>
      <c r="R166" s="21">
        <f ca="1">IF(R$6&lt;$C166,0,VLOOKUP(R$6,'MonteCarlo Policy Paths'!$A$2:$I$31,'Monte Carlo_WA Complance Price'!$B166+1,FALSE))</f>
        <v>99.874634841342697</v>
      </c>
      <c r="S166" s="21">
        <f ca="1">IF(S$6&lt;$C166,0,VLOOKUP(S$6,'MonteCarlo Policy Paths'!$A$2:$I$31,'Monte Carlo_WA Complance Price'!$B166+1,FALSE))</f>
        <v>101.93553668931256</v>
      </c>
      <c r="T166" s="21">
        <f ca="1">IF(T$6&lt;$C166,0,VLOOKUP(T$6,'MonteCarlo Policy Paths'!$A$2:$I$31,'Monte Carlo_WA Complance Price'!$B166+1,FALSE))</f>
        <v>104.04258519817796</v>
      </c>
      <c r="U166" s="21">
        <f ca="1">IF(U$6&lt;$C166,0,VLOOKUP(U$6,'MonteCarlo Policy Paths'!$A$2:$I$31,'Monte Carlo_WA Complance Price'!$B166+1,FALSE))</f>
        <v>106.18472717196582</v>
      </c>
      <c r="V166" s="21">
        <f ca="1">IF(V$6&lt;$C166,0,VLOOKUP(V$6,'MonteCarlo Policy Paths'!$A$2:$I$31,'Monte Carlo_WA Complance Price'!$B166+1,FALSE))</f>
        <v>108.36780972271322</v>
      </c>
      <c r="W166" s="21">
        <f ca="1">IF(W$6&lt;$C166,0,VLOOKUP(W$6,'MonteCarlo Policy Paths'!$A$2:$I$31,'Monte Carlo_WA Complance Price'!$B166+1,FALSE))</f>
        <v>110.57648338650839</v>
      </c>
      <c r="X166" s="21">
        <f ca="1">IF(X$6&lt;$C166,0,VLOOKUP(X$6,'MonteCarlo Policy Paths'!$A$2:$I$31,'Monte Carlo_WA Complance Price'!$B166+1,FALSE))</f>
        <v>112.7694544213079</v>
      </c>
      <c r="Y166" s="21">
        <f ca="1">IF(Y$6&lt;$C166,0,VLOOKUP(Y$6,'MonteCarlo Policy Paths'!$A$2:$I$31,'Monte Carlo_WA Complance Price'!$B166+1,FALSE))</f>
        <v>114.98228749612761</v>
      </c>
      <c r="Z166" s="21">
        <f ca="1">IF(Z$6&lt;$C166,0,VLOOKUP(Z$6,'MonteCarlo Policy Paths'!$A$2:$I$31,'Monte Carlo_WA Complance Price'!$B166+1,FALSE))</f>
        <v>117.22345778349788</v>
      </c>
      <c r="AA166" s="21">
        <f ca="1">IF(AA$6&lt;$C166,0,VLOOKUP(AA$6,'MonteCarlo Policy Paths'!$A$2:$I$31,'Monte Carlo_WA Complance Price'!$B166+1,FALSE))</f>
        <v>119.50474742044912</v>
      </c>
      <c r="AB166" s="21">
        <f ca="1">IF(AB$6&lt;$C166,0,VLOOKUP(AB$6,'MonteCarlo Policy Paths'!$A$2:$I$31,'Monte Carlo_WA Complance Price'!$B166+1,FALSE))</f>
        <v>121.83201137782079</v>
      </c>
      <c r="AC166" s="21">
        <f ca="1">IF(AC$6&lt;$C166,0,VLOOKUP(AC$6,'MonteCarlo Policy Paths'!$A$2:$I$31,'Monte Carlo_WA Complance Price'!$B166+1,FALSE))</f>
        <v>124.30483685770574</v>
      </c>
      <c r="AD166" s="21">
        <f ca="1">IF(AD$6&lt;$C166,0,VLOOKUP(AD$6,'MonteCarlo Policy Paths'!$A$2:$I$31,'Monte Carlo_WA Complance Price'!$B166+1,FALSE))</f>
        <v>126.81952160325447</v>
      </c>
      <c r="AE166" s="21">
        <f ca="1">IF(AE$6&lt;$C166,0,VLOOKUP(AE$6,'MonteCarlo Policy Paths'!$A$2:$I$31,'Monte Carlo_WA Complance Price'!$B166+1,FALSE))</f>
        <v>129.37127756316897</v>
      </c>
      <c r="AF166" s="21">
        <f ca="1">IF(AF$6&lt;$C166,0,VLOOKUP(AF$6,'MonteCarlo Policy Paths'!$A$2:$I$31,'Monte Carlo_WA Complance Price'!$B166+1,FALSE))</f>
        <v>131.96243899653103</v>
      </c>
      <c r="AG166" s="22">
        <f ca="1">IF(AG$6&lt;$C166,0,VLOOKUP(AG$6,'MonteCarlo Policy Paths'!$A$2:$I$31,'Monte Carlo_WA Complance Price'!$B166+1,FALSE))</f>
        <v>135.47056479945655</v>
      </c>
      <c r="AI166" s="20">
        <f ca="1">E166*VLOOKUP(AI$6,'Greenhouse Gas Costs Avoided'!$A$2:$I$32,9,FALSE)</f>
        <v>0</v>
      </c>
      <c r="AJ166" s="21">
        <f ca="1">F166*VLOOKUP(AJ$6,'Greenhouse Gas Costs Avoided'!$A$2:$I$32,9,FALSE)</f>
        <v>5.2166744805659615</v>
      </c>
      <c r="AK166" s="21">
        <f ca="1">G166*VLOOKUP(AK$6,'Greenhouse Gas Costs Avoided'!$A$2:$I$32,9,FALSE)</f>
        <v>5.3216023247413169</v>
      </c>
      <c r="AL166" s="21">
        <f ca="1">H166*VLOOKUP(AL$6,'Greenhouse Gas Costs Avoided'!$A$2:$I$32,9,FALSE)</f>
        <v>5.4265301689166732</v>
      </c>
      <c r="AM166" s="21">
        <f ca="1">I166*VLOOKUP(AM$6,'Greenhouse Gas Costs Avoided'!$A$2:$I$32,9,FALSE)</f>
        <v>5.5063320831654474</v>
      </c>
      <c r="AN166" s="21">
        <f ca="1">J166*VLOOKUP(AN$6,'Greenhouse Gas Costs Avoided'!$A$2:$I$32,9,FALSE)</f>
        <v>5.5861339974142208</v>
      </c>
      <c r="AO166" s="21">
        <f ca="1">K166*VLOOKUP(AO$6,'Greenhouse Gas Costs Avoided'!$A$2:$I$32,9,FALSE)</f>
        <v>5.665935911662995</v>
      </c>
      <c r="AP166" s="21">
        <f ca="1">L166*VLOOKUP(AP$6,'Greenhouse Gas Costs Avoided'!$A$2:$I$32,9,FALSE)</f>
        <v>5.7457378259117702</v>
      </c>
      <c r="AQ166" s="21">
        <f ca="1">M166*VLOOKUP(AQ$6,'Greenhouse Gas Costs Avoided'!$A$2:$I$32,9,FALSE)</f>
        <v>5.8255397401605462</v>
      </c>
      <c r="AR166" s="21">
        <f ca="1">N166*VLOOKUP(AR$6,'Greenhouse Gas Costs Avoided'!$A$2:$I$32,9,FALSE)</f>
        <v>5.9053416544093205</v>
      </c>
      <c r="AS166" s="21">
        <f ca="1">O166*VLOOKUP(AS$6,'Greenhouse Gas Costs Avoided'!$A$2:$I$32,9,FALSE)</f>
        <v>5.9851435686580947</v>
      </c>
      <c r="AT166" s="21">
        <f ca="1">P166*VLOOKUP(AT$6,'Greenhouse Gas Costs Avoided'!$A$2:$I$32,9,FALSE)</f>
        <v>6.0649454829068699</v>
      </c>
      <c r="AU166" s="21">
        <f ca="1">Q166*VLOOKUP(AU$6,'Greenhouse Gas Costs Avoided'!$A$2:$I$32,9,FALSE)</f>
        <v>6.1447473971556432</v>
      </c>
      <c r="AV166" s="21">
        <f ca="1">R166*VLOOKUP(AV$6,'Greenhouse Gas Costs Avoided'!$A$2:$I$32,9,FALSE)</f>
        <v>6.327084396109818</v>
      </c>
      <c r="AW166" s="21">
        <f ca="1">S166*VLOOKUP(AW$6,'Greenhouse Gas Costs Avoided'!$A$2:$I$32,9,FALSE)</f>
        <v>6.4576430704410743</v>
      </c>
      <c r="AX166" s="21">
        <f ca="1">T166*VLOOKUP(AX$6,'Greenhouse Gas Costs Avoided'!$A$2:$I$32,9,FALSE)</f>
        <v>6.5911251478821242</v>
      </c>
      <c r="AY166" s="21">
        <f ca="1">U166*VLOOKUP(AY$6,'Greenhouse Gas Costs Avoided'!$A$2:$I$32,9,FALSE)</f>
        <v>6.7268304055597685</v>
      </c>
      <c r="AZ166" s="21">
        <f ca="1">V166*VLOOKUP(AZ$6,'Greenhouse Gas Costs Avoided'!$A$2:$I$32,9,FALSE)</f>
        <v>6.8651292595600424</v>
      </c>
      <c r="BA166" s="21">
        <f ca="1">W166*VLOOKUP(BA$6,'Greenhouse Gas Costs Avoided'!$A$2:$I$32,9,FALSE)</f>
        <v>7.0050493173053994</v>
      </c>
      <c r="BB166" s="21">
        <f ca="1">X166*VLOOKUP(BB$6,'Greenhouse Gas Costs Avoided'!$A$2:$I$32,9,FALSE)</f>
        <v>7.1439746093722221</v>
      </c>
      <c r="BC166" s="21">
        <f ca="1">Y166*VLOOKUP(BC$6,'Greenhouse Gas Costs Avoided'!$A$2:$I$32,9,FALSE)</f>
        <v>7.2841581669004034</v>
      </c>
      <c r="BD166" s="21">
        <f ca="1">Z166*VLOOKUP(BD$6,'Greenhouse Gas Costs Avoided'!$A$2:$I$32,9,FALSE)</f>
        <v>7.426136894299721</v>
      </c>
      <c r="BE166" s="21">
        <f ca="1">AA166*VLOOKUP(BE$6,'Greenhouse Gas Costs Avoided'!$A$2:$I$32,9,FALSE)</f>
        <v>7.5706571930511553</v>
      </c>
      <c r="BF166" s="21">
        <f ca="1">AB166*VLOOKUP(BF$6,'Greenhouse Gas Costs Avoided'!$A$2:$I$32,9,FALSE)</f>
        <v>7.7180899770979394</v>
      </c>
      <c r="BG166" s="21">
        <f ca="1">AC166*VLOOKUP(BG$6,'Greenhouse Gas Costs Avoided'!$A$2:$I$32,9,FALSE)</f>
        <v>7.8747441218959366</v>
      </c>
      <c r="BH166" s="21">
        <f ca="1">AD166*VLOOKUP(BH$6,'Greenhouse Gas Costs Avoided'!$A$2:$I$32,9,FALSE)</f>
        <v>8.0340500621877027</v>
      </c>
      <c r="BI166" s="21">
        <f ca="1">AE166*VLOOKUP(BI$6,'Greenhouse Gas Costs Avoided'!$A$2:$I$32,9,FALSE)</f>
        <v>8.1957044736636782</v>
      </c>
      <c r="BJ166" s="21">
        <f ca="1">AF166*VLOOKUP(BJ$6,'Greenhouse Gas Costs Avoided'!$A$2:$I$32,9,FALSE)</f>
        <v>8.3598552322508848</v>
      </c>
      <c r="BK166" s="22">
        <f ca="1">AG166*VLOOKUP(BK$6,'Greenhouse Gas Costs Avoided'!$A$2:$I$32,9,FALSE)</f>
        <v>8.5820959249206545</v>
      </c>
    </row>
    <row r="167" spans="1:63" x14ac:dyDescent="0.35">
      <c r="A167" s="11">
        <v>161</v>
      </c>
      <c r="B167" s="12">
        <f t="shared" ca="1" si="4"/>
        <v>3</v>
      </c>
      <c r="C167" s="13">
        <f t="shared" ca="1" si="5"/>
        <v>2023</v>
      </c>
      <c r="E167" s="20">
        <f ca="1">IF(E$6&lt;$C167,0,VLOOKUP(E$6,'MonteCarlo Policy Paths'!$A$2:$I$31,'Monte Carlo_WA Complance Price'!$B167+1,FALSE))</f>
        <v>0</v>
      </c>
      <c r="F167" s="21">
        <f ca="1">IF(F$6&lt;$C167,0,VLOOKUP(F$6,'MonteCarlo Policy Paths'!$A$2:$I$31,'Monte Carlo_WA Complance Price'!$B167+1,FALSE))</f>
        <v>82.346532180449415</v>
      </c>
      <c r="G167" s="21">
        <f ca="1">IF(G$6&lt;$C167,0,VLOOKUP(G$6,'MonteCarlo Policy Paths'!$A$2:$I$31,'Monte Carlo_WA Complance Price'!$B167+1,FALSE))</f>
        <v>84.002844861871253</v>
      </c>
      <c r="H167" s="21">
        <f ca="1">IF(H$6&lt;$C167,0,VLOOKUP(H$6,'MonteCarlo Policy Paths'!$A$2:$I$31,'Monte Carlo_WA Complance Price'!$B167+1,FALSE))</f>
        <v>85.659157543293105</v>
      </c>
      <c r="I167" s="21">
        <f ca="1">IF(I$6&lt;$C167,0,VLOOKUP(I$6,'MonteCarlo Policy Paths'!$A$2:$I$31,'Monte Carlo_WA Complance Price'!$B167+1,FALSE))</f>
        <v>86.918851036576825</v>
      </c>
      <c r="J167" s="21">
        <f ca="1">IF(J$6&lt;$C167,0,VLOOKUP(J$6,'MonteCarlo Policy Paths'!$A$2:$I$31,'Monte Carlo_WA Complance Price'!$B167+1,FALSE))</f>
        <v>88.178544529860531</v>
      </c>
      <c r="K167" s="21">
        <f ca="1">IF(K$6&lt;$C167,0,VLOOKUP(K$6,'MonteCarlo Policy Paths'!$A$2:$I$31,'Monte Carlo_WA Complance Price'!$B167+1,FALSE))</f>
        <v>89.438238023144251</v>
      </c>
      <c r="L167" s="21">
        <f ca="1">IF(L$6&lt;$C167,0,VLOOKUP(L$6,'MonteCarlo Policy Paths'!$A$2:$I$31,'Monte Carlo_WA Complance Price'!$B167+1,FALSE))</f>
        <v>90.697931516427971</v>
      </c>
      <c r="M167" s="21">
        <f ca="1">IF(M$6&lt;$C167,0,VLOOKUP(M$6,'MonteCarlo Policy Paths'!$A$2:$I$31,'Monte Carlo_WA Complance Price'!$B167+1,FALSE))</f>
        <v>91.95762500971172</v>
      </c>
      <c r="N167" s="21">
        <f ca="1">IF(N$6&lt;$C167,0,VLOOKUP(N$6,'MonteCarlo Policy Paths'!$A$2:$I$31,'Monte Carlo_WA Complance Price'!$B167+1,FALSE))</f>
        <v>93.21731850299544</v>
      </c>
      <c r="O167" s="21">
        <f ca="1">IF(O$6&lt;$C167,0,VLOOKUP(O$6,'MonteCarlo Policy Paths'!$A$2:$I$31,'Monte Carlo_WA Complance Price'!$B167+1,FALSE))</f>
        <v>94.47701199627916</v>
      </c>
      <c r="P167" s="21">
        <f ca="1">IF(P$6&lt;$C167,0,VLOOKUP(P$6,'MonteCarlo Policy Paths'!$A$2:$I$31,'Monte Carlo_WA Complance Price'!$B167+1,FALSE))</f>
        <v>95.73670548956288</v>
      </c>
      <c r="Q167" s="21">
        <f ca="1">IF(Q$6&lt;$C167,0,VLOOKUP(Q$6,'MonteCarlo Policy Paths'!$A$2:$I$31,'Monte Carlo_WA Complance Price'!$B167+1,FALSE))</f>
        <v>96.996398982846586</v>
      </c>
      <c r="R167" s="21">
        <f ca="1">IF(R$6&lt;$C167,0,VLOOKUP(R$6,'MonteCarlo Policy Paths'!$A$2:$I$31,'Monte Carlo_WA Complance Price'!$B167+1,FALSE))</f>
        <v>101.49317720655506</v>
      </c>
      <c r="S167" s="21">
        <f ca="1">IF(S$6&lt;$C167,0,VLOOKUP(S$6,'MonteCarlo Policy Paths'!$A$2:$I$31,'Monte Carlo_WA Complance Price'!$B167+1,FALSE))</f>
        <v>104.21949379267882</v>
      </c>
      <c r="T167" s="21">
        <f ca="1">IF(T$6&lt;$C167,0,VLOOKUP(T$6,'MonteCarlo Policy Paths'!$A$2:$I$31,'Monte Carlo_WA Complance Price'!$B167+1,FALSE))</f>
        <v>107.03810370059369</v>
      </c>
      <c r="U167" s="21">
        <f ca="1">IF(U$6&lt;$C167,0,VLOOKUP(U$6,'MonteCarlo Policy Paths'!$A$2:$I$31,'Monte Carlo_WA Complance Price'!$B167+1,FALSE))</f>
        <v>109.92690053835344</v>
      </c>
      <c r="V167" s="21">
        <f ca="1">IF(V$6&lt;$C167,0,VLOOKUP(V$6,'MonteCarlo Policy Paths'!$A$2:$I$31,'Monte Carlo_WA Complance Price'!$B167+1,FALSE))</f>
        <v>112.89757853003228</v>
      </c>
      <c r="W167" s="21">
        <f ca="1">IF(W$6&lt;$C167,0,VLOOKUP(W$6,'MonteCarlo Policy Paths'!$A$2:$I$31,'Monte Carlo_WA Complance Price'!$B167+1,FALSE))</f>
        <v>115.91943874780665</v>
      </c>
      <c r="X167" s="21">
        <f ca="1">IF(X$6&lt;$C167,0,VLOOKUP(X$6,'MonteCarlo Policy Paths'!$A$2:$I$31,'Monte Carlo_WA Complance Price'!$B167+1,FALSE))</f>
        <v>119.06733931122673</v>
      </c>
      <c r="Y167" s="21">
        <f ca="1">IF(Y$6&lt;$C167,0,VLOOKUP(Y$6,'MonteCarlo Policy Paths'!$A$2:$I$31,'Monte Carlo_WA Complance Price'!$B167+1,FALSE))</f>
        <v>122.25496395468721</v>
      </c>
      <c r="Z167" s="21">
        <f ca="1">IF(Z$6&lt;$C167,0,VLOOKUP(Z$6,'MonteCarlo Policy Paths'!$A$2:$I$31,'Monte Carlo_WA Complance Price'!$B167+1,FALSE))</f>
        <v>125.4992630232488</v>
      </c>
      <c r="AA167" s="21">
        <f ca="1">IF(AA$6&lt;$C167,0,VLOOKUP(AA$6,'MonteCarlo Policy Paths'!$A$2:$I$31,'Monte Carlo_WA Complance Price'!$B167+1,FALSE))</f>
        <v>128.82380079097237</v>
      </c>
      <c r="AB167" s="21">
        <f ca="1">IF(AB$6&lt;$C167,0,VLOOKUP(AB$6,'MonteCarlo Policy Paths'!$A$2:$I$31,'Monte Carlo_WA Complance Price'!$B167+1,FALSE))</f>
        <v>132.24028719953677</v>
      </c>
      <c r="AC167" s="21">
        <f ca="1">IF(AC$6&lt;$C167,0,VLOOKUP(AC$6,'MonteCarlo Policy Paths'!$A$2:$I$31,'Monte Carlo_WA Complance Price'!$B167+1,FALSE))</f>
        <v>135.74155640209787</v>
      </c>
      <c r="AD167" s="21">
        <f ca="1">IF(AD$6&lt;$C167,0,VLOOKUP(AD$6,'MonteCarlo Policy Paths'!$A$2:$I$31,'Monte Carlo_WA Complance Price'!$B167+1,FALSE))</f>
        <v>139.32654413598658</v>
      </c>
      <c r="AE167" s="21">
        <f ca="1">IF(AE$6&lt;$C167,0,VLOOKUP(AE$6,'MonteCarlo Policy Paths'!$A$2:$I$31,'Monte Carlo_WA Complance Price'!$B167+1,FALSE))</f>
        <v>142.9856742986068</v>
      </c>
      <c r="AF167" s="21">
        <f ca="1">IF(AF$6&lt;$C167,0,VLOOKUP(AF$6,'MonteCarlo Policy Paths'!$A$2:$I$31,'Monte Carlo_WA Complance Price'!$B167+1,FALSE))</f>
        <v>146.72361540812219</v>
      </c>
      <c r="AG167" s="22">
        <f ca="1">IF(AG$6&lt;$C167,0,VLOOKUP(AG$6,'MonteCarlo Policy Paths'!$A$2:$I$31,'Monte Carlo_WA Complance Price'!$B167+1,FALSE))</f>
        <v>150.52284977717397</v>
      </c>
      <c r="AI167" s="20">
        <f ca="1">E167*VLOOKUP(AI$6,'Greenhouse Gas Costs Avoided'!$A$2:$I$32,9,FALSE)</f>
        <v>0</v>
      </c>
      <c r="AJ167" s="21">
        <f ca="1">F167*VLOOKUP(AJ$6,'Greenhouse Gas Costs Avoided'!$A$2:$I$32,9,FALSE)</f>
        <v>5.2166744805659615</v>
      </c>
      <c r="AK167" s="21">
        <f ca="1">G167*VLOOKUP(AK$6,'Greenhouse Gas Costs Avoided'!$A$2:$I$32,9,FALSE)</f>
        <v>5.3216023247413169</v>
      </c>
      <c r="AL167" s="21">
        <f ca="1">H167*VLOOKUP(AL$6,'Greenhouse Gas Costs Avoided'!$A$2:$I$32,9,FALSE)</f>
        <v>5.4265301689166732</v>
      </c>
      <c r="AM167" s="21">
        <f ca="1">I167*VLOOKUP(AM$6,'Greenhouse Gas Costs Avoided'!$A$2:$I$32,9,FALSE)</f>
        <v>5.5063320831654474</v>
      </c>
      <c r="AN167" s="21">
        <f ca="1">J167*VLOOKUP(AN$6,'Greenhouse Gas Costs Avoided'!$A$2:$I$32,9,FALSE)</f>
        <v>5.5861339974142208</v>
      </c>
      <c r="AO167" s="21">
        <f ca="1">K167*VLOOKUP(AO$6,'Greenhouse Gas Costs Avoided'!$A$2:$I$32,9,FALSE)</f>
        <v>5.665935911662995</v>
      </c>
      <c r="AP167" s="21">
        <f ca="1">L167*VLOOKUP(AP$6,'Greenhouse Gas Costs Avoided'!$A$2:$I$32,9,FALSE)</f>
        <v>5.7457378259117702</v>
      </c>
      <c r="AQ167" s="21">
        <f ca="1">M167*VLOOKUP(AQ$6,'Greenhouse Gas Costs Avoided'!$A$2:$I$32,9,FALSE)</f>
        <v>5.8255397401605462</v>
      </c>
      <c r="AR167" s="21">
        <f ca="1">N167*VLOOKUP(AR$6,'Greenhouse Gas Costs Avoided'!$A$2:$I$32,9,FALSE)</f>
        <v>5.9053416544093205</v>
      </c>
      <c r="AS167" s="21">
        <f ca="1">O167*VLOOKUP(AS$6,'Greenhouse Gas Costs Avoided'!$A$2:$I$32,9,FALSE)</f>
        <v>5.9851435686580947</v>
      </c>
      <c r="AT167" s="21">
        <f ca="1">P167*VLOOKUP(AT$6,'Greenhouse Gas Costs Avoided'!$A$2:$I$32,9,FALSE)</f>
        <v>6.0649454829068699</v>
      </c>
      <c r="AU167" s="21">
        <f ca="1">Q167*VLOOKUP(AU$6,'Greenhouse Gas Costs Avoided'!$A$2:$I$32,9,FALSE)</f>
        <v>6.1447473971556432</v>
      </c>
      <c r="AV167" s="21">
        <f ca="1">R167*VLOOKUP(AV$6,'Greenhouse Gas Costs Avoided'!$A$2:$I$32,9,FALSE)</f>
        <v>6.4296194808152167</v>
      </c>
      <c r="AW167" s="21">
        <f ca="1">S167*VLOOKUP(AW$6,'Greenhouse Gas Costs Avoided'!$A$2:$I$32,9,FALSE)</f>
        <v>6.6023323538917609</v>
      </c>
      <c r="AX167" s="21">
        <f ca="1">T167*VLOOKUP(AX$6,'Greenhouse Gas Costs Avoided'!$A$2:$I$32,9,FALSE)</f>
        <v>6.7808920331878957</v>
      </c>
      <c r="AY167" s="21">
        <f ca="1">U167*VLOOKUP(AY$6,'Greenhouse Gas Costs Avoided'!$A$2:$I$32,9,FALSE)</f>
        <v>6.9638980729572149</v>
      </c>
      <c r="AZ167" s="21">
        <f ca="1">V167*VLOOKUP(AZ$6,'Greenhouse Gas Costs Avoided'!$A$2:$I$32,9,FALSE)</f>
        <v>7.1520913053717949</v>
      </c>
      <c r="BA167" s="21">
        <f ca="1">W167*VLOOKUP(BA$6,'Greenhouse Gas Costs Avoided'!$A$2:$I$32,9,FALSE)</f>
        <v>7.3435269452765404</v>
      </c>
      <c r="BB167" s="21">
        <f ca="1">X167*VLOOKUP(BB$6,'Greenhouse Gas Costs Avoided'!$A$2:$I$32,9,FALSE)</f>
        <v>7.5429472742415475</v>
      </c>
      <c r="BC167" s="21">
        <f ca="1">Y167*VLOOKUP(BC$6,'Greenhouse Gas Costs Avoided'!$A$2:$I$32,9,FALSE)</f>
        <v>7.744884134129272</v>
      </c>
      <c r="BD167" s="21">
        <f ca="1">Z167*VLOOKUP(BD$6,'Greenhouse Gas Costs Avoided'!$A$2:$I$32,9,FALSE)</f>
        <v>7.950411333759269</v>
      </c>
      <c r="BE167" s="21">
        <f ca="1">AA167*VLOOKUP(BE$6,'Greenhouse Gas Costs Avoided'!$A$2:$I$32,9,FALSE)</f>
        <v>8.161021676093501</v>
      </c>
      <c r="BF167" s="21">
        <f ca="1">AB167*VLOOKUP(BF$6,'Greenhouse Gas Costs Avoided'!$A$2:$I$32,9,FALSE)</f>
        <v>8.3774569890184303</v>
      </c>
      <c r="BG167" s="21">
        <f ca="1">AC167*VLOOKUP(BG$6,'Greenhouse Gas Costs Avoided'!$A$2:$I$32,9,FALSE)</f>
        <v>8.5992633142510115</v>
      </c>
      <c r="BH167" s="21">
        <f ca="1">AD167*VLOOKUP(BH$6,'Greenhouse Gas Costs Avoided'!$A$2:$I$32,9,FALSE)</f>
        <v>8.8263732304711304</v>
      </c>
      <c r="BI167" s="21">
        <f ca="1">AE167*VLOOKUP(BI$6,'Greenhouse Gas Costs Avoided'!$A$2:$I$32,9,FALSE)</f>
        <v>9.05818008905967</v>
      </c>
      <c r="BJ167" s="21">
        <f ca="1">AF167*VLOOKUP(BJ$6,'Greenhouse Gas Costs Avoided'!$A$2:$I$32,9,FALSE)</f>
        <v>9.2949796418706736</v>
      </c>
      <c r="BK167" s="22">
        <f ca="1">AG167*VLOOKUP(BK$6,'Greenhouse Gas Costs Avoided'!$A$2:$I$32,9,FALSE)</f>
        <v>9.5356621388007277</v>
      </c>
    </row>
    <row r="168" spans="1:63" x14ac:dyDescent="0.35">
      <c r="A168" s="11">
        <v>162</v>
      </c>
      <c r="B168" s="12">
        <f t="shared" ca="1" si="4"/>
        <v>4</v>
      </c>
      <c r="C168" s="13">
        <f t="shared" ca="1" si="5"/>
        <v>2023</v>
      </c>
      <c r="E168" s="20">
        <f ca="1">IF(E$6&lt;$C168,0,VLOOKUP(E$6,'MonteCarlo Policy Paths'!$A$2:$I$31,'Monte Carlo_WA Complance Price'!$B168+1,FALSE))</f>
        <v>0</v>
      </c>
      <c r="F168" s="21">
        <f ca="1">IF(F$6&lt;$C168,0,VLOOKUP(F$6,'MonteCarlo Policy Paths'!$A$2:$I$31,'Monte Carlo_WA Complance Price'!$B168+1,FALSE))</f>
        <v>82.346532180449415</v>
      </c>
      <c r="G168" s="21">
        <f ca="1">IF(G$6&lt;$C168,0,VLOOKUP(G$6,'MonteCarlo Policy Paths'!$A$2:$I$31,'Monte Carlo_WA Complance Price'!$B168+1,FALSE))</f>
        <v>84.002844861871253</v>
      </c>
      <c r="H168" s="21">
        <f ca="1">IF(H$6&lt;$C168,0,VLOOKUP(H$6,'MonteCarlo Policy Paths'!$A$2:$I$31,'Monte Carlo_WA Complance Price'!$B168+1,FALSE))</f>
        <v>85.659157543293105</v>
      </c>
      <c r="I168" s="21">
        <f ca="1">IF(I$6&lt;$C168,0,VLOOKUP(I$6,'MonteCarlo Policy Paths'!$A$2:$I$31,'Monte Carlo_WA Complance Price'!$B168+1,FALSE))</f>
        <v>86.918851036576825</v>
      </c>
      <c r="J168" s="21">
        <f ca="1">IF(J$6&lt;$C168,0,VLOOKUP(J$6,'MonteCarlo Policy Paths'!$A$2:$I$31,'Monte Carlo_WA Complance Price'!$B168+1,FALSE))</f>
        <v>88.178544529860531</v>
      </c>
      <c r="K168" s="21">
        <f ca="1">IF(K$6&lt;$C168,0,VLOOKUP(K$6,'MonteCarlo Policy Paths'!$A$2:$I$31,'Monte Carlo_WA Complance Price'!$B168+1,FALSE))</f>
        <v>89.438238023144251</v>
      </c>
      <c r="L168" s="21">
        <f ca="1">IF(L$6&lt;$C168,0,VLOOKUP(L$6,'MonteCarlo Policy Paths'!$A$2:$I$31,'Monte Carlo_WA Complance Price'!$B168+1,FALSE))</f>
        <v>90.697931516427971</v>
      </c>
      <c r="M168" s="21">
        <f ca="1">IF(M$6&lt;$C168,0,VLOOKUP(M$6,'MonteCarlo Policy Paths'!$A$2:$I$31,'Monte Carlo_WA Complance Price'!$B168+1,FALSE))</f>
        <v>91.95762500971172</v>
      </c>
      <c r="N168" s="21">
        <f ca="1">IF(N$6&lt;$C168,0,VLOOKUP(N$6,'MonteCarlo Policy Paths'!$A$2:$I$31,'Monte Carlo_WA Complance Price'!$B168+1,FALSE))</f>
        <v>93.21731850299544</v>
      </c>
      <c r="O168" s="21">
        <f ca="1">IF(O$6&lt;$C168,0,VLOOKUP(O$6,'MonteCarlo Policy Paths'!$A$2:$I$31,'Monte Carlo_WA Complance Price'!$B168+1,FALSE))</f>
        <v>94.47701199627916</v>
      </c>
      <c r="P168" s="21">
        <f ca="1">IF(P$6&lt;$C168,0,VLOOKUP(P$6,'MonteCarlo Policy Paths'!$A$2:$I$31,'Monte Carlo_WA Complance Price'!$B168+1,FALSE))</f>
        <v>95.73670548956288</v>
      </c>
      <c r="Q168" s="21">
        <f ca="1">IF(Q$6&lt;$C168,0,VLOOKUP(Q$6,'MonteCarlo Policy Paths'!$A$2:$I$31,'Monte Carlo_WA Complance Price'!$B168+1,FALSE))</f>
        <v>96.996398982846586</v>
      </c>
      <c r="R168" s="21">
        <f ca="1">IF(R$6&lt;$C168,0,VLOOKUP(R$6,'MonteCarlo Policy Paths'!$A$2:$I$31,'Monte Carlo_WA Complance Price'!$B168+1,FALSE))</f>
        <v>98.25609247613032</v>
      </c>
      <c r="S168" s="21">
        <f ca="1">IF(S$6&lt;$C168,0,VLOOKUP(S$6,'MonteCarlo Policy Paths'!$A$2:$I$31,'Monte Carlo_WA Complance Price'!$B168+1,FALSE))</f>
        <v>99.65157958594628</v>
      </c>
      <c r="T168" s="21">
        <f ca="1">IF(T$6&lt;$C168,0,VLOOKUP(T$6,'MonteCarlo Policy Paths'!$A$2:$I$31,'Monte Carlo_WA Complance Price'!$B168+1,FALSE))</f>
        <v>101.04706669576224</v>
      </c>
      <c r="U168" s="21">
        <f ca="1">IF(U$6&lt;$C168,0,VLOOKUP(U$6,'MonteCarlo Policy Paths'!$A$2:$I$31,'Monte Carlo_WA Complance Price'!$B168+1,FALSE))</f>
        <v>102.4425538055782</v>
      </c>
      <c r="V168" s="21">
        <f ca="1">IF(V$6&lt;$C168,0,VLOOKUP(V$6,'MonteCarlo Policy Paths'!$A$2:$I$31,'Monte Carlo_WA Complance Price'!$B168+1,FALSE))</f>
        <v>103.83804091539416</v>
      </c>
      <c r="W168" s="21">
        <f ca="1">IF(W$6&lt;$C168,0,VLOOKUP(W$6,'MonteCarlo Policy Paths'!$A$2:$I$31,'Monte Carlo_WA Complance Price'!$B168+1,FALSE))</f>
        <v>105.23352802521011</v>
      </c>
      <c r="X168" s="21">
        <f ca="1">IF(X$6&lt;$C168,0,VLOOKUP(X$6,'MonteCarlo Policy Paths'!$A$2:$I$31,'Monte Carlo_WA Complance Price'!$B168+1,FALSE))</f>
        <v>106.47156953138905</v>
      </c>
      <c r="Y168" s="21">
        <f ca="1">IF(Y$6&lt;$C168,0,VLOOKUP(Y$6,'MonteCarlo Policy Paths'!$A$2:$I$31,'Monte Carlo_WA Complance Price'!$B168+1,FALSE))</f>
        <v>107.709611037568</v>
      </c>
      <c r="Z168" s="21">
        <f ca="1">IF(Z$6&lt;$C168,0,VLOOKUP(Z$6,'MonteCarlo Policy Paths'!$A$2:$I$31,'Monte Carlo_WA Complance Price'!$B168+1,FALSE))</f>
        <v>108.94765254374694</v>
      </c>
      <c r="AA168" s="21">
        <f ca="1">IF(AA$6&lt;$C168,0,VLOOKUP(AA$6,'MonteCarlo Policy Paths'!$A$2:$I$31,'Monte Carlo_WA Complance Price'!$B168+1,FALSE))</f>
        <v>110.18569404992589</v>
      </c>
      <c r="AB168" s="21">
        <f ca="1">IF(AB$6&lt;$C168,0,VLOOKUP(AB$6,'MonteCarlo Policy Paths'!$A$2:$I$31,'Monte Carlo_WA Complance Price'!$B168+1,FALSE))</f>
        <v>111.42373555610482</v>
      </c>
      <c r="AC168" s="21">
        <f ca="1">IF(AC$6&lt;$C168,0,VLOOKUP(AC$6,'MonteCarlo Policy Paths'!$A$2:$I$31,'Monte Carlo_WA Complance Price'!$B168+1,FALSE))</f>
        <v>112.86811731331359</v>
      </c>
      <c r="AD168" s="21">
        <f ca="1">IF(AD$6&lt;$C168,0,VLOOKUP(AD$6,'MonteCarlo Policy Paths'!$A$2:$I$31,'Monte Carlo_WA Complance Price'!$B168+1,FALSE))</f>
        <v>114.31249907052236</v>
      </c>
      <c r="AE168" s="21">
        <f ca="1">IF(AE$6&lt;$C168,0,VLOOKUP(AE$6,'MonteCarlo Policy Paths'!$A$2:$I$31,'Monte Carlo_WA Complance Price'!$B168+1,FALSE))</f>
        <v>115.75688082773114</v>
      </c>
      <c r="AF168" s="21">
        <f ca="1">IF(AF$6&lt;$C168,0,VLOOKUP(AF$6,'MonteCarlo Policy Paths'!$A$2:$I$31,'Monte Carlo_WA Complance Price'!$B168+1,FALSE))</f>
        <v>117.20126258493991</v>
      </c>
      <c r="AG168" s="22">
        <f ca="1">IF(AG$6&lt;$C168,0,VLOOKUP(AG$6,'MonteCarlo Policy Paths'!$A$2:$I$31,'Monte Carlo_WA Complance Price'!$B168+1,FALSE))</f>
        <v>119.5319620819439</v>
      </c>
      <c r="AI168" s="20">
        <f ca="1">E168*VLOOKUP(AI$6,'Greenhouse Gas Costs Avoided'!$A$2:$I$32,9,FALSE)</f>
        <v>0</v>
      </c>
      <c r="AJ168" s="21">
        <f ca="1">F168*VLOOKUP(AJ$6,'Greenhouse Gas Costs Avoided'!$A$2:$I$32,9,FALSE)</f>
        <v>5.2166744805659615</v>
      </c>
      <c r="AK168" s="21">
        <f ca="1">G168*VLOOKUP(AK$6,'Greenhouse Gas Costs Avoided'!$A$2:$I$32,9,FALSE)</f>
        <v>5.3216023247413169</v>
      </c>
      <c r="AL168" s="21">
        <f ca="1">H168*VLOOKUP(AL$6,'Greenhouse Gas Costs Avoided'!$A$2:$I$32,9,FALSE)</f>
        <v>5.4265301689166732</v>
      </c>
      <c r="AM168" s="21">
        <f ca="1">I168*VLOOKUP(AM$6,'Greenhouse Gas Costs Avoided'!$A$2:$I$32,9,FALSE)</f>
        <v>5.5063320831654474</v>
      </c>
      <c r="AN168" s="21">
        <f ca="1">J168*VLOOKUP(AN$6,'Greenhouse Gas Costs Avoided'!$A$2:$I$32,9,FALSE)</f>
        <v>5.5861339974142208</v>
      </c>
      <c r="AO168" s="21">
        <f ca="1">K168*VLOOKUP(AO$6,'Greenhouse Gas Costs Avoided'!$A$2:$I$32,9,FALSE)</f>
        <v>5.665935911662995</v>
      </c>
      <c r="AP168" s="21">
        <f ca="1">L168*VLOOKUP(AP$6,'Greenhouse Gas Costs Avoided'!$A$2:$I$32,9,FALSE)</f>
        <v>5.7457378259117702</v>
      </c>
      <c r="AQ168" s="21">
        <f ca="1">M168*VLOOKUP(AQ$6,'Greenhouse Gas Costs Avoided'!$A$2:$I$32,9,FALSE)</f>
        <v>5.8255397401605462</v>
      </c>
      <c r="AR168" s="21">
        <f ca="1">N168*VLOOKUP(AR$6,'Greenhouse Gas Costs Avoided'!$A$2:$I$32,9,FALSE)</f>
        <v>5.9053416544093205</v>
      </c>
      <c r="AS168" s="21">
        <f ca="1">O168*VLOOKUP(AS$6,'Greenhouse Gas Costs Avoided'!$A$2:$I$32,9,FALSE)</f>
        <v>5.9851435686580947</v>
      </c>
      <c r="AT168" s="21">
        <f ca="1">P168*VLOOKUP(AT$6,'Greenhouse Gas Costs Avoided'!$A$2:$I$32,9,FALSE)</f>
        <v>6.0649454829068699</v>
      </c>
      <c r="AU168" s="21">
        <f ca="1">Q168*VLOOKUP(AU$6,'Greenhouse Gas Costs Avoided'!$A$2:$I$32,9,FALSE)</f>
        <v>6.1447473971556432</v>
      </c>
      <c r="AV168" s="21">
        <f ca="1">R168*VLOOKUP(AV$6,'Greenhouse Gas Costs Avoided'!$A$2:$I$32,9,FALSE)</f>
        <v>6.2245493114044184</v>
      </c>
      <c r="AW168" s="21">
        <f ca="1">S168*VLOOKUP(AW$6,'Greenhouse Gas Costs Avoided'!$A$2:$I$32,9,FALSE)</f>
        <v>6.312953786990386</v>
      </c>
      <c r="AX168" s="21">
        <f ca="1">T168*VLOOKUP(AX$6,'Greenhouse Gas Costs Avoided'!$A$2:$I$32,9,FALSE)</f>
        <v>6.4013582625763545</v>
      </c>
      <c r="AY168" s="21">
        <f ca="1">U168*VLOOKUP(AY$6,'Greenhouse Gas Costs Avoided'!$A$2:$I$32,9,FALSE)</f>
        <v>6.4897627381623222</v>
      </c>
      <c r="AZ168" s="21">
        <f ca="1">V168*VLOOKUP(AZ$6,'Greenhouse Gas Costs Avoided'!$A$2:$I$32,9,FALSE)</f>
        <v>6.5781672137482907</v>
      </c>
      <c r="BA168" s="21">
        <f ca="1">W168*VLOOKUP(BA$6,'Greenhouse Gas Costs Avoided'!$A$2:$I$32,9,FALSE)</f>
        <v>6.6665716893342575</v>
      </c>
      <c r="BB168" s="21">
        <f ca="1">X168*VLOOKUP(BB$6,'Greenhouse Gas Costs Avoided'!$A$2:$I$32,9,FALSE)</f>
        <v>6.7450019445028957</v>
      </c>
      <c r="BC168" s="21">
        <f ca="1">Y168*VLOOKUP(BC$6,'Greenhouse Gas Costs Avoided'!$A$2:$I$32,9,FALSE)</f>
        <v>6.8234321996715348</v>
      </c>
      <c r="BD168" s="21">
        <f ca="1">Z168*VLOOKUP(BD$6,'Greenhouse Gas Costs Avoided'!$A$2:$I$32,9,FALSE)</f>
        <v>6.901862454840173</v>
      </c>
      <c r="BE168" s="21">
        <f ca="1">AA168*VLOOKUP(BE$6,'Greenhouse Gas Costs Avoided'!$A$2:$I$32,9,FALSE)</f>
        <v>6.9802927100088112</v>
      </c>
      <c r="BF168" s="21">
        <f ca="1">AB168*VLOOKUP(BF$6,'Greenhouse Gas Costs Avoided'!$A$2:$I$32,9,FALSE)</f>
        <v>7.0587229651774486</v>
      </c>
      <c r="BG168" s="21">
        <f ca="1">AC168*VLOOKUP(BG$6,'Greenhouse Gas Costs Avoided'!$A$2:$I$32,9,FALSE)</f>
        <v>7.1502249295408609</v>
      </c>
      <c r="BH168" s="21">
        <f ca="1">AD168*VLOOKUP(BH$6,'Greenhouse Gas Costs Avoided'!$A$2:$I$32,9,FALSE)</f>
        <v>7.2417268939042723</v>
      </c>
      <c r="BI168" s="21">
        <f ca="1">AE168*VLOOKUP(BI$6,'Greenhouse Gas Costs Avoided'!$A$2:$I$32,9,FALSE)</f>
        <v>7.3332288582676846</v>
      </c>
      <c r="BJ168" s="21">
        <f ca="1">AF168*VLOOKUP(BJ$6,'Greenhouse Gas Costs Avoided'!$A$2:$I$32,9,FALSE)</f>
        <v>7.424730822631096</v>
      </c>
      <c r="BK168" s="22">
        <f ca="1">AG168*VLOOKUP(BK$6,'Greenhouse Gas Costs Avoided'!$A$2:$I$32,9,FALSE)</f>
        <v>7.5723812490175435</v>
      </c>
    </row>
    <row r="169" spans="1:63" x14ac:dyDescent="0.35">
      <c r="A169" s="11">
        <v>163</v>
      </c>
      <c r="B169" s="12">
        <f t="shared" ca="1" si="4"/>
        <v>4</v>
      </c>
      <c r="C169" s="13">
        <f t="shared" ca="1" si="5"/>
        <v>2023</v>
      </c>
      <c r="E169" s="20">
        <f ca="1">IF(E$6&lt;$C169,0,VLOOKUP(E$6,'MonteCarlo Policy Paths'!$A$2:$I$31,'Monte Carlo_WA Complance Price'!$B169+1,FALSE))</f>
        <v>0</v>
      </c>
      <c r="F169" s="21">
        <f ca="1">IF(F$6&lt;$C169,0,VLOOKUP(F$6,'MonteCarlo Policy Paths'!$A$2:$I$31,'Monte Carlo_WA Complance Price'!$B169+1,FALSE))</f>
        <v>82.346532180449415</v>
      </c>
      <c r="G169" s="21">
        <f ca="1">IF(G$6&lt;$C169,0,VLOOKUP(G$6,'MonteCarlo Policy Paths'!$A$2:$I$31,'Monte Carlo_WA Complance Price'!$B169+1,FALSE))</f>
        <v>84.002844861871253</v>
      </c>
      <c r="H169" s="21">
        <f ca="1">IF(H$6&lt;$C169,0,VLOOKUP(H$6,'MonteCarlo Policy Paths'!$A$2:$I$31,'Monte Carlo_WA Complance Price'!$B169+1,FALSE))</f>
        <v>85.659157543293105</v>
      </c>
      <c r="I169" s="21">
        <f ca="1">IF(I$6&lt;$C169,0,VLOOKUP(I$6,'MonteCarlo Policy Paths'!$A$2:$I$31,'Monte Carlo_WA Complance Price'!$B169+1,FALSE))</f>
        <v>86.918851036576825</v>
      </c>
      <c r="J169" s="21">
        <f ca="1">IF(J$6&lt;$C169,0,VLOOKUP(J$6,'MonteCarlo Policy Paths'!$A$2:$I$31,'Monte Carlo_WA Complance Price'!$B169+1,FALSE))</f>
        <v>88.178544529860531</v>
      </c>
      <c r="K169" s="21">
        <f ca="1">IF(K$6&lt;$C169,0,VLOOKUP(K$6,'MonteCarlo Policy Paths'!$A$2:$I$31,'Monte Carlo_WA Complance Price'!$B169+1,FALSE))</f>
        <v>89.438238023144251</v>
      </c>
      <c r="L169" s="21">
        <f ca="1">IF(L$6&lt;$C169,0,VLOOKUP(L$6,'MonteCarlo Policy Paths'!$A$2:$I$31,'Monte Carlo_WA Complance Price'!$B169+1,FALSE))</f>
        <v>90.697931516427971</v>
      </c>
      <c r="M169" s="21">
        <f ca="1">IF(M$6&lt;$C169,0,VLOOKUP(M$6,'MonteCarlo Policy Paths'!$A$2:$I$31,'Monte Carlo_WA Complance Price'!$B169+1,FALSE))</f>
        <v>91.95762500971172</v>
      </c>
      <c r="N169" s="21">
        <f ca="1">IF(N$6&lt;$C169,0,VLOOKUP(N$6,'MonteCarlo Policy Paths'!$A$2:$I$31,'Monte Carlo_WA Complance Price'!$B169+1,FALSE))</f>
        <v>93.21731850299544</v>
      </c>
      <c r="O169" s="21">
        <f ca="1">IF(O$6&lt;$C169,0,VLOOKUP(O$6,'MonteCarlo Policy Paths'!$A$2:$I$31,'Monte Carlo_WA Complance Price'!$B169+1,FALSE))</f>
        <v>94.47701199627916</v>
      </c>
      <c r="P169" s="21">
        <f ca="1">IF(P$6&lt;$C169,0,VLOOKUP(P$6,'MonteCarlo Policy Paths'!$A$2:$I$31,'Monte Carlo_WA Complance Price'!$B169+1,FALSE))</f>
        <v>95.73670548956288</v>
      </c>
      <c r="Q169" s="21">
        <f ca="1">IF(Q$6&lt;$C169,0,VLOOKUP(Q$6,'MonteCarlo Policy Paths'!$A$2:$I$31,'Monte Carlo_WA Complance Price'!$B169+1,FALSE))</f>
        <v>96.996398982846586</v>
      </c>
      <c r="R169" s="21">
        <f ca="1">IF(R$6&lt;$C169,0,VLOOKUP(R$6,'MonteCarlo Policy Paths'!$A$2:$I$31,'Monte Carlo_WA Complance Price'!$B169+1,FALSE))</f>
        <v>98.25609247613032</v>
      </c>
      <c r="S169" s="21">
        <f ca="1">IF(S$6&lt;$C169,0,VLOOKUP(S$6,'MonteCarlo Policy Paths'!$A$2:$I$31,'Monte Carlo_WA Complance Price'!$B169+1,FALSE))</f>
        <v>99.65157958594628</v>
      </c>
      <c r="T169" s="21">
        <f ca="1">IF(T$6&lt;$C169,0,VLOOKUP(T$6,'MonteCarlo Policy Paths'!$A$2:$I$31,'Monte Carlo_WA Complance Price'!$B169+1,FALSE))</f>
        <v>101.04706669576224</v>
      </c>
      <c r="U169" s="21">
        <f ca="1">IF(U$6&lt;$C169,0,VLOOKUP(U$6,'MonteCarlo Policy Paths'!$A$2:$I$31,'Monte Carlo_WA Complance Price'!$B169+1,FALSE))</f>
        <v>102.4425538055782</v>
      </c>
      <c r="V169" s="21">
        <f ca="1">IF(V$6&lt;$C169,0,VLOOKUP(V$6,'MonteCarlo Policy Paths'!$A$2:$I$31,'Monte Carlo_WA Complance Price'!$B169+1,FALSE))</f>
        <v>103.83804091539416</v>
      </c>
      <c r="W169" s="21">
        <f ca="1">IF(W$6&lt;$C169,0,VLOOKUP(W$6,'MonteCarlo Policy Paths'!$A$2:$I$31,'Monte Carlo_WA Complance Price'!$B169+1,FALSE))</f>
        <v>105.23352802521011</v>
      </c>
      <c r="X169" s="21">
        <f ca="1">IF(X$6&lt;$C169,0,VLOOKUP(X$6,'MonteCarlo Policy Paths'!$A$2:$I$31,'Monte Carlo_WA Complance Price'!$B169+1,FALSE))</f>
        <v>106.47156953138905</v>
      </c>
      <c r="Y169" s="21">
        <f ca="1">IF(Y$6&lt;$C169,0,VLOOKUP(Y$6,'MonteCarlo Policy Paths'!$A$2:$I$31,'Monte Carlo_WA Complance Price'!$B169+1,FALSE))</f>
        <v>107.709611037568</v>
      </c>
      <c r="Z169" s="21">
        <f ca="1">IF(Z$6&lt;$C169,0,VLOOKUP(Z$6,'MonteCarlo Policy Paths'!$A$2:$I$31,'Monte Carlo_WA Complance Price'!$B169+1,FALSE))</f>
        <v>108.94765254374694</v>
      </c>
      <c r="AA169" s="21">
        <f ca="1">IF(AA$6&lt;$C169,0,VLOOKUP(AA$6,'MonteCarlo Policy Paths'!$A$2:$I$31,'Monte Carlo_WA Complance Price'!$B169+1,FALSE))</f>
        <v>110.18569404992589</v>
      </c>
      <c r="AB169" s="21">
        <f ca="1">IF(AB$6&lt;$C169,0,VLOOKUP(AB$6,'MonteCarlo Policy Paths'!$A$2:$I$31,'Monte Carlo_WA Complance Price'!$B169+1,FALSE))</f>
        <v>111.42373555610482</v>
      </c>
      <c r="AC169" s="21">
        <f ca="1">IF(AC$6&lt;$C169,0,VLOOKUP(AC$6,'MonteCarlo Policy Paths'!$A$2:$I$31,'Monte Carlo_WA Complance Price'!$B169+1,FALSE))</f>
        <v>112.86811731331359</v>
      </c>
      <c r="AD169" s="21">
        <f ca="1">IF(AD$6&lt;$C169,0,VLOOKUP(AD$6,'MonteCarlo Policy Paths'!$A$2:$I$31,'Monte Carlo_WA Complance Price'!$B169+1,FALSE))</f>
        <v>114.31249907052236</v>
      </c>
      <c r="AE169" s="21">
        <f ca="1">IF(AE$6&lt;$C169,0,VLOOKUP(AE$6,'MonteCarlo Policy Paths'!$A$2:$I$31,'Monte Carlo_WA Complance Price'!$B169+1,FALSE))</f>
        <v>115.75688082773114</v>
      </c>
      <c r="AF169" s="21">
        <f ca="1">IF(AF$6&lt;$C169,0,VLOOKUP(AF$6,'MonteCarlo Policy Paths'!$A$2:$I$31,'Monte Carlo_WA Complance Price'!$B169+1,FALSE))</f>
        <v>117.20126258493991</v>
      </c>
      <c r="AG169" s="22">
        <f ca="1">IF(AG$6&lt;$C169,0,VLOOKUP(AG$6,'MonteCarlo Policy Paths'!$A$2:$I$31,'Monte Carlo_WA Complance Price'!$B169+1,FALSE))</f>
        <v>119.5319620819439</v>
      </c>
      <c r="AI169" s="20">
        <f ca="1">E169*VLOOKUP(AI$6,'Greenhouse Gas Costs Avoided'!$A$2:$I$32,9,FALSE)</f>
        <v>0</v>
      </c>
      <c r="AJ169" s="21">
        <f ca="1">F169*VLOOKUP(AJ$6,'Greenhouse Gas Costs Avoided'!$A$2:$I$32,9,FALSE)</f>
        <v>5.2166744805659615</v>
      </c>
      <c r="AK169" s="21">
        <f ca="1">G169*VLOOKUP(AK$6,'Greenhouse Gas Costs Avoided'!$A$2:$I$32,9,FALSE)</f>
        <v>5.3216023247413169</v>
      </c>
      <c r="AL169" s="21">
        <f ca="1">H169*VLOOKUP(AL$6,'Greenhouse Gas Costs Avoided'!$A$2:$I$32,9,FALSE)</f>
        <v>5.4265301689166732</v>
      </c>
      <c r="AM169" s="21">
        <f ca="1">I169*VLOOKUP(AM$6,'Greenhouse Gas Costs Avoided'!$A$2:$I$32,9,FALSE)</f>
        <v>5.5063320831654474</v>
      </c>
      <c r="AN169" s="21">
        <f ca="1">J169*VLOOKUP(AN$6,'Greenhouse Gas Costs Avoided'!$A$2:$I$32,9,FALSE)</f>
        <v>5.5861339974142208</v>
      </c>
      <c r="AO169" s="21">
        <f ca="1">K169*VLOOKUP(AO$6,'Greenhouse Gas Costs Avoided'!$A$2:$I$32,9,FALSE)</f>
        <v>5.665935911662995</v>
      </c>
      <c r="AP169" s="21">
        <f ca="1">L169*VLOOKUP(AP$6,'Greenhouse Gas Costs Avoided'!$A$2:$I$32,9,FALSE)</f>
        <v>5.7457378259117702</v>
      </c>
      <c r="AQ169" s="21">
        <f ca="1">M169*VLOOKUP(AQ$6,'Greenhouse Gas Costs Avoided'!$A$2:$I$32,9,FALSE)</f>
        <v>5.8255397401605462</v>
      </c>
      <c r="AR169" s="21">
        <f ca="1">N169*VLOOKUP(AR$6,'Greenhouse Gas Costs Avoided'!$A$2:$I$32,9,FALSE)</f>
        <v>5.9053416544093205</v>
      </c>
      <c r="AS169" s="21">
        <f ca="1">O169*VLOOKUP(AS$6,'Greenhouse Gas Costs Avoided'!$A$2:$I$32,9,FALSE)</f>
        <v>5.9851435686580947</v>
      </c>
      <c r="AT169" s="21">
        <f ca="1">P169*VLOOKUP(AT$6,'Greenhouse Gas Costs Avoided'!$A$2:$I$32,9,FALSE)</f>
        <v>6.0649454829068699</v>
      </c>
      <c r="AU169" s="21">
        <f ca="1">Q169*VLOOKUP(AU$6,'Greenhouse Gas Costs Avoided'!$A$2:$I$32,9,FALSE)</f>
        <v>6.1447473971556432</v>
      </c>
      <c r="AV169" s="21">
        <f ca="1">R169*VLOOKUP(AV$6,'Greenhouse Gas Costs Avoided'!$A$2:$I$32,9,FALSE)</f>
        <v>6.2245493114044184</v>
      </c>
      <c r="AW169" s="21">
        <f ca="1">S169*VLOOKUP(AW$6,'Greenhouse Gas Costs Avoided'!$A$2:$I$32,9,FALSE)</f>
        <v>6.312953786990386</v>
      </c>
      <c r="AX169" s="21">
        <f ca="1">T169*VLOOKUP(AX$6,'Greenhouse Gas Costs Avoided'!$A$2:$I$32,9,FALSE)</f>
        <v>6.4013582625763545</v>
      </c>
      <c r="AY169" s="21">
        <f ca="1">U169*VLOOKUP(AY$6,'Greenhouse Gas Costs Avoided'!$A$2:$I$32,9,FALSE)</f>
        <v>6.4897627381623222</v>
      </c>
      <c r="AZ169" s="21">
        <f ca="1">V169*VLOOKUP(AZ$6,'Greenhouse Gas Costs Avoided'!$A$2:$I$32,9,FALSE)</f>
        <v>6.5781672137482907</v>
      </c>
      <c r="BA169" s="21">
        <f ca="1">W169*VLOOKUP(BA$6,'Greenhouse Gas Costs Avoided'!$A$2:$I$32,9,FALSE)</f>
        <v>6.6665716893342575</v>
      </c>
      <c r="BB169" s="21">
        <f ca="1">X169*VLOOKUP(BB$6,'Greenhouse Gas Costs Avoided'!$A$2:$I$32,9,FALSE)</f>
        <v>6.7450019445028957</v>
      </c>
      <c r="BC169" s="21">
        <f ca="1">Y169*VLOOKUP(BC$6,'Greenhouse Gas Costs Avoided'!$A$2:$I$32,9,FALSE)</f>
        <v>6.8234321996715348</v>
      </c>
      <c r="BD169" s="21">
        <f ca="1">Z169*VLOOKUP(BD$6,'Greenhouse Gas Costs Avoided'!$A$2:$I$32,9,FALSE)</f>
        <v>6.901862454840173</v>
      </c>
      <c r="BE169" s="21">
        <f ca="1">AA169*VLOOKUP(BE$6,'Greenhouse Gas Costs Avoided'!$A$2:$I$32,9,FALSE)</f>
        <v>6.9802927100088112</v>
      </c>
      <c r="BF169" s="21">
        <f ca="1">AB169*VLOOKUP(BF$6,'Greenhouse Gas Costs Avoided'!$A$2:$I$32,9,FALSE)</f>
        <v>7.0587229651774486</v>
      </c>
      <c r="BG169" s="21">
        <f ca="1">AC169*VLOOKUP(BG$6,'Greenhouse Gas Costs Avoided'!$A$2:$I$32,9,FALSE)</f>
        <v>7.1502249295408609</v>
      </c>
      <c r="BH169" s="21">
        <f ca="1">AD169*VLOOKUP(BH$6,'Greenhouse Gas Costs Avoided'!$A$2:$I$32,9,FALSE)</f>
        <v>7.2417268939042723</v>
      </c>
      <c r="BI169" s="21">
        <f ca="1">AE169*VLOOKUP(BI$6,'Greenhouse Gas Costs Avoided'!$A$2:$I$32,9,FALSE)</f>
        <v>7.3332288582676846</v>
      </c>
      <c r="BJ169" s="21">
        <f ca="1">AF169*VLOOKUP(BJ$6,'Greenhouse Gas Costs Avoided'!$A$2:$I$32,9,FALSE)</f>
        <v>7.424730822631096</v>
      </c>
      <c r="BK169" s="22">
        <f ca="1">AG169*VLOOKUP(BK$6,'Greenhouse Gas Costs Avoided'!$A$2:$I$32,9,FALSE)</f>
        <v>7.5723812490175435</v>
      </c>
    </row>
    <row r="170" spans="1:63" x14ac:dyDescent="0.35">
      <c r="A170" s="11">
        <v>164</v>
      </c>
      <c r="B170" s="12">
        <f t="shared" ca="1" si="4"/>
        <v>3</v>
      </c>
      <c r="C170" s="13">
        <f t="shared" ca="1" si="5"/>
        <v>2023</v>
      </c>
      <c r="E170" s="20">
        <f ca="1">IF(E$6&lt;$C170,0,VLOOKUP(E$6,'MonteCarlo Policy Paths'!$A$2:$I$31,'Monte Carlo_WA Complance Price'!$B170+1,FALSE))</f>
        <v>0</v>
      </c>
      <c r="F170" s="21">
        <f ca="1">IF(F$6&lt;$C170,0,VLOOKUP(F$6,'MonteCarlo Policy Paths'!$A$2:$I$31,'Monte Carlo_WA Complance Price'!$B170+1,FALSE))</f>
        <v>82.346532180449415</v>
      </c>
      <c r="G170" s="21">
        <f ca="1">IF(G$6&lt;$C170,0,VLOOKUP(G$6,'MonteCarlo Policy Paths'!$A$2:$I$31,'Monte Carlo_WA Complance Price'!$B170+1,FALSE))</f>
        <v>84.002844861871253</v>
      </c>
      <c r="H170" s="21">
        <f ca="1">IF(H$6&lt;$C170,0,VLOOKUP(H$6,'MonteCarlo Policy Paths'!$A$2:$I$31,'Monte Carlo_WA Complance Price'!$B170+1,FALSE))</f>
        <v>85.659157543293105</v>
      </c>
      <c r="I170" s="21">
        <f ca="1">IF(I$6&lt;$C170,0,VLOOKUP(I$6,'MonteCarlo Policy Paths'!$A$2:$I$31,'Monte Carlo_WA Complance Price'!$B170+1,FALSE))</f>
        <v>86.918851036576825</v>
      </c>
      <c r="J170" s="21">
        <f ca="1">IF(J$6&lt;$C170,0,VLOOKUP(J$6,'MonteCarlo Policy Paths'!$A$2:$I$31,'Monte Carlo_WA Complance Price'!$B170+1,FALSE))</f>
        <v>88.178544529860531</v>
      </c>
      <c r="K170" s="21">
        <f ca="1">IF(K$6&lt;$C170,0,VLOOKUP(K$6,'MonteCarlo Policy Paths'!$A$2:$I$31,'Monte Carlo_WA Complance Price'!$B170+1,FALSE))</f>
        <v>89.438238023144251</v>
      </c>
      <c r="L170" s="21">
        <f ca="1">IF(L$6&lt;$C170,0,VLOOKUP(L$6,'MonteCarlo Policy Paths'!$A$2:$I$31,'Monte Carlo_WA Complance Price'!$B170+1,FALSE))</f>
        <v>90.697931516427971</v>
      </c>
      <c r="M170" s="21">
        <f ca="1">IF(M$6&lt;$C170,0,VLOOKUP(M$6,'MonteCarlo Policy Paths'!$A$2:$I$31,'Monte Carlo_WA Complance Price'!$B170+1,FALSE))</f>
        <v>91.95762500971172</v>
      </c>
      <c r="N170" s="21">
        <f ca="1">IF(N$6&lt;$C170,0,VLOOKUP(N$6,'MonteCarlo Policy Paths'!$A$2:$I$31,'Monte Carlo_WA Complance Price'!$B170+1,FALSE))</f>
        <v>93.21731850299544</v>
      </c>
      <c r="O170" s="21">
        <f ca="1">IF(O$6&lt;$C170,0,VLOOKUP(O$6,'MonteCarlo Policy Paths'!$A$2:$I$31,'Monte Carlo_WA Complance Price'!$B170+1,FALSE))</f>
        <v>94.47701199627916</v>
      </c>
      <c r="P170" s="21">
        <f ca="1">IF(P$6&lt;$C170,0,VLOOKUP(P$6,'MonteCarlo Policy Paths'!$A$2:$I$31,'Monte Carlo_WA Complance Price'!$B170+1,FALSE))</f>
        <v>95.73670548956288</v>
      </c>
      <c r="Q170" s="21">
        <f ca="1">IF(Q$6&lt;$C170,0,VLOOKUP(Q$6,'MonteCarlo Policy Paths'!$A$2:$I$31,'Monte Carlo_WA Complance Price'!$B170+1,FALSE))</f>
        <v>96.996398982846586</v>
      </c>
      <c r="R170" s="21">
        <f ca="1">IF(R$6&lt;$C170,0,VLOOKUP(R$6,'MonteCarlo Policy Paths'!$A$2:$I$31,'Monte Carlo_WA Complance Price'!$B170+1,FALSE))</f>
        <v>101.49317720655506</v>
      </c>
      <c r="S170" s="21">
        <f ca="1">IF(S$6&lt;$C170,0,VLOOKUP(S$6,'MonteCarlo Policy Paths'!$A$2:$I$31,'Monte Carlo_WA Complance Price'!$B170+1,FALSE))</f>
        <v>104.21949379267882</v>
      </c>
      <c r="T170" s="21">
        <f ca="1">IF(T$6&lt;$C170,0,VLOOKUP(T$6,'MonteCarlo Policy Paths'!$A$2:$I$31,'Monte Carlo_WA Complance Price'!$B170+1,FALSE))</f>
        <v>107.03810370059369</v>
      </c>
      <c r="U170" s="21">
        <f ca="1">IF(U$6&lt;$C170,0,VLOOKUP(U$6,'MonteCarlo Policy Paths'!$A$2:$I$31,'Monte Carlo_WA Complance Price'!$B170+1,FALSE))</f>
        <v>109.92690053835344</v>
      </c>
      <c r="V170" s="21">
        <f ca="1">IF(V$6&lt;$C170,0,VLOOKUP(V$6,'MonteCarlo Policy Paths'!$A$2:$I$31,'Monte Carlo_WA Complance Price'!$B170+1,FALSE))</f>
        <v>112.89757853003228</v>
      </c>
      <c r="W170" s="21">
        <f ca="1">IF(W$6&lt;$C170,0,VLOOKUP(W$6,'MonteCarlo Policy Paths'!$A$2:$I$31,'Monte Carlo_WA Complance Price'!$B170+1,FALSE))</f>
        <v>115.91943874780665</v>
      </c>
      <c r="X170" s="21">
        <f ca="1">IF(X$6&lt;$C170,0,VLOOKUP(X$6,'MonteCarlo Policy Paths'!$A$2:$I$31,'Monte Carlo_WA Complance Price'!$B170+1,FALSE))</f>
        <v>119.06733931122673</v>
      </c>
      <c r="Y170" s="21">
        <f ca="1">IF(Y$6&lt;$C170,0,VLOOKUP(Y$6,'MonteCarlo Policy Paths'!$A$2:$I$31,'Monte Carlo_WA Complance Price'!$B170+1,FALSE))</f>
        <v>122.25496395468721</v>
      </c>
      <c r="Z170" s="21">
        <f ca="1">IF(Z$6&lt;$C170,0,VLOOKUP(Z$6,'MonteCarlo Policy Paths'!$A$2:$I$31,'Monte Carlo_WA Complance Price'!$B170+1,FALSE))</f>
        <v>125.4992630232488</v>
      </c>
      <c r="AA170" s="21">
        <f ca="1">IF(AA$6&lt;$C170,0,VLOOKUP(AA$6,'MonteCarlo Policy Paths'!$A$2:$I$31,'Monte Carlo_WA Complance Price'!$B170+1,FALSE))</f>
        <v>128.82380079097237</v>
      </c>
      <c r="AB170" s="21">
        <f ca="1">IF(AB$6&lt;$C170,0,VLOOKUP(AB$6,'MonteCarlo Policy Paths'!$A$2:$I$31,'Monte Carlo_WA Complance Price'!$B170+1,FALSE))</f>
        <v>132.24028719953677</v>
      </c>
      <c r="AC170" s="21">
        <f ca="1">IF(AC$6&lt;$C170,0,VLOOKUP(AC$6,'MonteCarlo Policy Paths'!$A$2:$I$31,'Monte Carlo_WA Complance Price'!$B170+1,FALSE))</f>
        <v>135.74155640209787</v>
      </c>
      <c r="AD170" s="21">
        <f ca="1">IF(AD$6&lt;$C170,0,VLOOKUP(AD$6,'MonteCarlo Policy Paths'!$A$2:$I$31,'Monte Carlo_WA Complance Price'!$B170+1,FALSE))</f>
        <v>139.32654413598658</v>
      </c>
      <c r="AE170" s="21">
        <f ca="1">IF(AE$6&lt;$C170,0,VLOOKUP(AE$6,'MonteCarlo Policy Paths'!$A$2:$I$31,'Monte Carlo_WA Complance Price'!$B170+1,FALSE))</f>
        <v>142.9856742986068</v>
      </c>
      <c r="AF170" s="21">
        <f ca="1">IF(AF$6&lt;$C170,0,VLOOKUP(AF$6,'MonteCarlo Policy Paths'!$A$2:$I$31,'Monte Carlo_WA Complance Price'!$B170+1,FALSE))</f>
        <v>146.72361540812219</v>
      </c>
      <c r="AG170" s="22">
        <f ca="1">IF(AG$6&lt;$C170,0,VLOOKUP(AG$6,'MonteCarlo Policy Paths'!$A$2:$I$31,'Monte Carlo_WA Complance Price'!$B170+1,FALSE))</f>
        <v>150.52284977717397</v>
      </c>
      <c r="AI170" s="20">
        <f ca="1">E170*VLOOKUP(AI$6,'Greenhouse Gas Costs Avoided'!$A$2:$I$32,9,FALSE)</f>
        <v>0</v>
      </c>
      <c r="AJ170" s="21">
        <f ca="1">F170*VLOOKUP(AJ$6,'Greenhouse Gas Costs Avoided'!$A$2:$I$32,9,FALSE)</f>
        <v>5.2166744805659615</v>
      </c>
      <c r="AK170" s="21">
        <f ca="1">G170*VLOOKUP(AK$6,'Greenhouse Gas Costs Avoided'!$A$2:$I$32,9,FALSE)</f>
        <v>5.3216023247413169</v>
      </c>
      <c r="AL170" s="21">
        <f ca="1">H170*VLOOKUP(AL$6,'Greenhouse Gas Costs Avoided'!$A$2:$I$32,9,FALSE)</f>
        <v>5.4265301689166732</v>
      </c>
      <c r="AM170" s="21">
        <f ca="1">I170*VLOOKUP(AM$6,'Greenhouse Gas Costs Avoided'!$A$2:$I$32,9,FALSE)</f>
        <v>5.5063320831654474</v>
      </c>
      <c r="AN170" s="21">
        <f ca="1">J170*VLOOKUP(AN$6,'Greenhouse Gas Costs Avoided'!$A$2:$I$32,9,FALSE)</f>
        <v>5.5861339974142208</v>
      </c>
      <c r="AO170" s="21">
        <f ca="1">K170*VLOOKUP(AO$6,'Greenhouse Gas Costs Avoided'!$A$2:$I$32,9,FALSE)</f>
        <v>5.665935911662995</v>
      </c>
      <c r="AP170" s="21">
        <f ca="1">L170*VLOOKUP(AP$6,'Greenhouse Gas Costs Avoided'!$A$2:$I$32,9,FALSE)</f>
        <v>5.7457378259117702</v>
      </c>
      <c r="AQ170" s="21">
        <f ca="1">M170*VLOOKUP(AQ$6,'Greenhouse Gas Costs Avoided'!$A$2:$I$32,9,FALSE)</f>
        <v>5.8255397401605462</v>
      </c>
      <c r="AR170" s="21">
        <f ca="1">N170*VLOOKUP(AR$6,'Greenhouse Gas Costs Avoided'!$A$2:$I$32,9,FALSE)</f>
        <v>5.9053416544093205</v>
      </c>
      <c r="AS170" s="21">
        <f ca="1">O170*VLOOKUP(AS$6,'Greenhouse Gas Costs Avoided'!$A$2:$I$32,9,FALSE)</f>
        <v>5.9851435686580947</v>
      </c>
      <c r="AT170" s="21">
        <f ca="1">P170*VLOOKUP(AT$6,'Greenhouse Gas Costs Avoided'!$A$2:$I$32,9,FALSE)</f>
        <v>6.0649454829068699</v>
      </c>
      <c r="AU170" s="21">
        <f ca="1">Q170*VLOOKUP(AU$6,'Greenhouse Gas Costs Avoided'!$A$2:$I$32,9,FALSE)</f>
        <v>6.1447473971556432</v>
      </c>
      <c r="AV170" s="21">
        <f ca="1">R170*VLOOKUP(AV$6,'Greenhouse Gas Costs Avoided'!$A$2:$I$32,9,FALSE)</f>
        <v>6.4296194808152167</v>
      </c>
      <c r="AW170" s="21">
        <f ca="1">S170*VLOOKUP(AW$6,'Greenhouse Gas Costs Avoided'!$A$2:$I$32,9,FALSE)</f>
        <v>6.6023323538917609</v>
      </c>
      <c r="AX170" s="21">
        <f ca="1">T170*VLOOKUP(AX$6,'Greenhouse Gas Costs Avoided'!$A$2:$I$32,9,FALSE)</f>
        <v>6.7808920331878957</v>
      </c>
      <c r="AY170" s="21">
        <f ca="1">U170*VLOOKUP(AY$6,'Greenhouse Gas Costs Avoided'!$A$2:$I$32,9,FALSE)</f>
        <v>6.9638980729572149</v>
      </c>
      <c r="AZ170" s="21">
        <f ca="1">V170*VLOOKUP(AZ$6,'Greenhouse Gas Costs Avoided'!$A$2:$I$32,9,FALSE)</f>
        <v>7.1520913053717949</v>
      </c>
      <c r="BA170" s="21">
        <f ca="1">W170*VLOOKUP(BA$6,'Greenhouse Gas Costs Avoided'!$A$2:$I$32,9,FALSE)</f>
        <v>7.3435269452765404</v>
      </c>
      <c r="BB170" s="21">
        <f ca="1">X170*VLOOKUP(BB$6,'Greenhouse Gas Costs Avoided'!$A$2:$I$32,9,FALSE)</f>
        <v>7.5429472742415475</v>
      </c>
      <c r="BC170" s="21">
        <f ca="1">Y170*VLOOKUP(BC$6,'Greenhouse Gas Costs Avoided'!$A$2:$I$32,9,FALSE)</f>
        <v>7.744884134129272</v>
      </c>
      <c r="BD170" s="21">
        <f ca="1">Z170*VLOOKUP(BD$6,'Greenhouse Gas Costs Avoided'!$A$2:$I$32,9,FALSE)</f>
        <v>7.950411333759269</v>
      </c>
      <c r="BE170" s="21">
        <f ca="1">AA170*VLOOKUP(BE$6,'Greenhouse Gas Costs Avoided'!$A$2:$I$32,9,FALSE)</f>
        <v>8.161021676093501</v>
      </c>
      <c r="BF170" s="21">
        <f ca="1">AB170*VLOOKUP(BF$6,'Greenhouse Gas Costs Avoided'!$A$2:$I$32,9,FALSE)</f>
        <v>8.3774569890184303</v>
      </c>
      <c r="BG170" s="21">
        <f ca="1">AC170*VLOOKUP(BG$6,'Greenhouse Gas Costs Avoided'!$A$2:$I$32,9,FALSE)</f>
        <v>8.5992633142510115</v>
      </c>
      <c r="BH170" s="21">
        <f ca="1">AD170*VLOOKUP(BH$6,'Greenhouse Gas Costs Avoided'!$A$2:$I$32,9,FALSE)</f>
        <v>8.8263732304711304</v>
      </c>
      <c r="BI170" s="21">
        <f ca="1">AE170*VLOOKUP(BI$6,'Greenhouse Gas Costs Avoided'!$A$2:$I$32,9,FALSE)</f>
        <v>9.05818008905967</v>
      </c>
      <c r="BJ170" s="21">
        <f ca="1">AF170*VLOOKUP(BJ$6,'Greenhouse Gas Costs Avoided'!$A$2:$I$32,9,FALSE)</f>
        <v>9.2949796418706736</v>
      </c>
      <c r="BK170" s="22">
        <f ca="1">AG170*VLOOKUP(BK$6,'Greenhouse Gas Costs Avoided'!$A$2:$I$32,9,FALSE)</f>
        <v>9.5356621388007277</v>
      </c>
    </row>
    <row r="171" spans="1:63" x14ac:dyDescent="0.35">
      <c r="A171" s="11">
        <v>165</v>
      </c>
      <c r="B171" s="12">
        <f t="shared" ca="1" si="4"/>
        <v>3</v>
      </c>
      <c r="C171" s="13">
        <f t="shared" ca="1" si="5"/>
        <v>2023</v>
      </c>
      <c r="E171" s="20">
        <f ca="1">IF(E$6&lt;$C171,0,VLOOKUP(E$6,'MonteCarlo Policy Paths'!$A$2:$I$31,'Monte Carlo_WA Complance Price'!$B171+1,FALSE))</f>
        <v>0</v>
      </c>
      <c r="F171" s="21">
        <f ca="1">IF(F$6&lt;$C171,0,VLOOKUP(F$6,'MonteCarlo Policy Paths'!$A$2:$I$31,'Monte Carlo_WA Complance Price'!$B171+1,FALSE))</f>
        <v>82.346532180449415</v>
      </c>
      <c r="G171" s="21">
        <f ca="1">IF(G$6&lt;$C171,0,VLOOKUP(G$6,'MonteCarlo Policy Paths'!$A$2:$I$31,'Monte Carlo_WA Complance Price'!$B171+1,FALSE))</f>
        <v>84.002844861871253</v>
      </c>
      <c r="H171" s="21">
        <f ca="1">IF(H$6&lt;$C171,0,VLOOKUP(H$6,'MonteCarlo Policy Paths'!$A$2:$I$31,'Monte Carlo_WA Complance Price'!$B171+1,FALSE))</f>
        <v>85.659157543293105</v>
      </c>
      <c r="I171" s="21">
        <f ca="1">IF(I$6&lt;$C171,0,VLOOKUP(I$6,'MonteCarlo Policy Paths'!$A$2:$I$31,'Monte Carlo_WA Complance Price'!$B171+1,FALSE))</f>
        <v>86.918851036576825</v>
      </c>
      <c r="J171" s="21">
        <f ca="1">IF(J$6&lt;$C171,0,VLOOKUP(J$6,'MonteCarlo Policy Paths'!$A$2:$I$31,'Monte Carlo_WA Complance Price'!$B171+1,FALSE))</f>
        <v>88.178544529860531</v>
      </c>
      <c r="K171" s="21">
        <f ca="1">IF(K$6&lt;$C171,0,VLOOKUP(K$6,'MonteCarlo Policy Paths'!$A$2:$I$31,'Monte Carlo_WA Complance Price'!$B171+1,FALSE))</f>
        <v>89.438238023144251</v>
      </c>
      <c r="L171" s="21">
        <f ca="1">IF(L$6&lt;$C171,0,VLOOKUP(L$6,'MonteCarlo Policy Paths'!$A$2:$I$31,'Monte Carlo_WA Complance Price'!$B171+1,FALSE))</f>
        <v>90.697931516427971</v>
      </c>
      <c r="M171" s="21">
        <f ca="1">IF(M$6&lt;$C171,0,VLOOKUP(M$6,'MonteCarlo Policy Paths'!$A$2:$I$31,'Monte Carlo_WA Complance Price'!$B171+1,FALSE))</f>
        <v>91.95762500971172</v>
      </c>
      <c r="N171" s="21">
        <f ca="1">IF(N$6&lt;$C171,0,VLOOKUP(N$6,'MonteCarlo Policy Paths'!$A$2:$I$31,'Monte Carlo_WA Complance Price'!$B171+1,FALSE))</f>
        <v>93.21731850299544</v>
      </c>
      <c r="O171" s="21">
        <f ca="1">IF(O$6&lt;$C171,0,VLOOKUP(O$6,'MonteCarlo Policy Paths'!$A$2:$I$31,'Monte Carlo_WA Complance Price'!$B171+1,FALSE))</f>
        <v>94.47701199627916</v>
      </c>
      <c r="P171" s="21">
        <f ca="1">IF(P$6&lt;$C171,0,VLOOKUP(P$6,'MonteCarlo Policy Paths'!$A$2:$I$31,'Monte Carlo_WA Complance Price'!$B171+1,FALSE))</f>
        <v>95.73670548956288</v>
      </c>
      <c r="Q171" s="21">
        <f ca="1">IF(Q$6&lt;$C171,0,VLOOKUP(Q$6,'MonteCarlo Policy Paths'!$A$2:$I$31,'Monte Carlo_WA Complance Price'!$B171+1,FALSE))</f>
        <v>96.996398982846586</v>
      </c>
      <c r="R171" s="21">
        <f ca="1">IF(R$6&lt;$C171,0,VLOOKUP(R$6,'MonteCarlo Policy Paths'!$A$2:$I$31,'Monte Carlo_WA Complance Price'!$B171+1,FALSE))</f>
        <v>101.49317720655506</v>
      </c>
      <c r="S171" s="21">
        <f ca="1">IF(S$6&lt;$C171,0,VLOOKUP(S$6,'MonteCarlo Policy Paths'!$A$2:$I$31,'Monte Carlo_WA Complance Price'!$B171+1,FALSE))</f>
        <v>104.21949379267882</v>
      </c>
      <c r="T171" s="21">
        <f ca="1">IF(T$6&lt;$C171,0,VLOOKUP(T$6,'MonteCarlo Policy Paths'!$A$2:$I$31,'Monte Carlo_WA Complance Price'!$B171+1,FALSE))</f>
        <v>107.03810370059369</v>
      </c>
      <c r="U171" s="21">
        <f ca="1">IF(U$6&lt;$C171,0,VLOOKUP(U$6,'MonteCarlo Policy Paths'!$A$2:$I$31,'Monte Carlo_WA Complance Price'!$B171+1,FALSE))</f>
        <v>109.92690053835344</v>
      </c>
      <c r="V171" s="21">
        <f ca="1">IF(V$6&lt;$C171,0,VLOOKUP(V$6,'MonteCarlo Policy Paths'!$A$2:$I$31,'Monte Carlo_WA Complance Price'!$B171+1,FALSE))</f>
        <v>112.89757853003228</v>
      </c>
      <c r="W171" s="21">
        <f ca="1">IF(W$6&lt;$C171,0,VLOOKUP(W$6,'MonteCarlo Policy Paths'!$A$2:$I$31,'Monte Carlo_WA Complance Price'!$B171+1,FALSE))</f>
        <v>115.91943874780665</v>
      </c>
      <c r="X171" s="21">
        <f ca="1">IF(X$6&lt;$C171,0,VLOOKUP(X$6,'MonteCarlo Policy Paths'!$A$2:$I$31,'Monte Carlo_WA Complance Price'!$B171+1,FALSE))</f>
        <v>119.06733931122673</v>
      </c>
      <c r="Y171" s="21">
        <f ca="1">IF(Y$6&lt;$C171,0,VLOOKUP(Y$6,'MonteCarlo Policy Paths'!$A$2:$I$31,'Monte Carlo_WA Complance Price'!$B171+1,FALSE))</f>
        <v>122.25496395468721</v>
      </c>
      <c r="Z171" s="21">
        <f ca="1">IF(Z$6&lt;$C171,0,VLOOKUP(Z$6,'MonteCarlo Policy Paths'!$A$2:$I$31,'Monte Carlo_WA Complance Price'!$B171+1,FALSE))</f>
        <v>125.4992630232488</v>
      </c>
      <c r="AA171" s="21">
        <f ca="1">IF(AA$6&lt;$C171,0,VLOOKUP(AA$6,'MonteCarlo Policy Paths'!$A$2:$I$31,'Monte Carlo_WA Complance Price'!$B171+1,FALSE))</f>
        <v>128.82380079097237</v>
      </c>
      <c r="AB171" s="21">
        <f ca="1">IF(AB$6&lt;$C171,0,VLOOKUP(AB$6,'MonteCarlo Policy Paths'!$A$2:$I$31,'Monte Carlo_WA Complance Price'!$B171+1,FALSE))</f>
        <v>132.24028719953677</v>
      </c>
      <c r="AC171" s="21">
        <f ca="1">IF(AC$6&lt;$C171,0,VLOOKUP(AC$6,'MonteCarlo Policy Paths'!$A$2:$I$31,'Monte Carlo_WA Complance Price'!$B171+1,FALSE))</f>
        <v>135.74155640209787</v>
      </c>
      <c r="AD171" s="21">
        <f ca="1">IF(AD$6&lt;$C171,0,VLOOKUP(AD$6,'MonteCarlo Policy Paths'!$A$2:$I$31,'Monte Carlo_WA Complance Price'!$B171+1,FALSE))</f>
        <v>139.32654413598658</v>
      </c>
      <c r="AE171" s="21">
        <f ca="1">IF(AE$6&lt;$C171,0,VLOOKUP(AE$6,'MonteCarlo Policy Paths'!$A$2:$I$31,'Monte Carlo_WA Complance Price'!$B171+1,FALSE))</f>
        <v>142.9856742986068</v>
      </c>
      <c r="AF171" s="21">
        <f ca="1">IF(AF$6&lt;$C171,0,VLOOKUP(AF$6,'MonteCarlo Policy Paths'!$A$2:$I$31,'Monte Carlo_WA Complance Price'!$B171+1,FALSE))</f>
        <v>146.72361540812219</v>
      </c>
      <c r="AG171" s="22">
        <f ca="1">IF(AG$6&lt;$C171,0,VLOOKUP(AG$6,'MonteCarlo Policy Paths'!$A$2:$I$31,'Monte Carlo_WA Complance Price'!$B171+1,FALSE))</f>
        <v>150.52284977717397</v>
      </c>
      <c r="AI171" s="20">
        <f ca="1">E171*VLOOKUP(AI$6,'Greenhouse Gas Costs Avoided'!$A$2:$I$32,9,FALSE)</f>
        <v>0</v>
      </c>
      <c r="AJ171" s="21">
        <f ca="1">F171*VLOOKUP(AJ$6,'Greenhouse Gas Costs Avoided'!$A$2:$I$32,9,FALSE)</f>
        <v>5.2166744805659615</v>
      </c>
      <c r="AK171" s="21">
        <f ca="1">G171*VLOOKUP(AK$6,'Greenhouse Gas Costs Avoided'!$A$2:$I$32,9,FALSE)</f>
        <v>5.3216023247413169</v>
      </c>
      <c r="AL171" s="21">
        <f ca="1">H171*VLOOKUP(AL$6,'Greenhouse Gas Costs Avoided'!$A$2:$I$32,9,FALSE)</f>
        <v>5.4265301689166732</v>
      </c>
      <c r="AM171" s="21">
        <f ca="1">I171*VLOOKUP(AM$6,'Greenhouse Gas Costs Avoided'!$A$2:$I$32,9,FALSE)</f>
        <v>5.5063320831654474</v>
      </c>
      <c r="AN171" s="21">
        <f ca="1">J171*VLOOKUP(AN$6,'Greenhouse Gas Costs Avoided'!$A$2:$I$32,9,FALSE)</f>
        <v>5.5861339974142208</v>
      </c>
      <c r="AO171" s="21">
        <f ca="1">K171*VLOOKUP(AO$6,'Greenhouse Gas Costs Avoided'!$A$2:$I$32,9,FALSE)</f>
        <v>5.665935911662995</v>
      </c>
      <c r="AP171" s="21">
        <f ca="1">L171*VLOOKUP(AP$6,'Greenhouse Gas Costs Avoided'!$A$2:$I$32,9,FALSE)</f>
        <v>5.7457378259117702</v>
      </c>
      <c r="AQ171" s="21">
        <f ca="1">M171*VLOOKUP(AQ$6,'Greenhouse Gas Costs Avoided'!$A$2:$I$32,9,FALSE)</f>
        <v>5.8255397401605462</v>
      </c>
      <c r="AR171" s="21">
        <f ca="1">N171*VLOOKUP(AR$6,'Greenhouse Gas Costs Avoided'!$A$2:$I$32,9,FALSE)</f>
        <v>5.9053416544093205</v>
      </c>
      <c r="AS171" s="21">
        <f ca="1">O171*VLOOKUP(AS$6,'Greenhouse Gas Costs Avoided'!$A$2:$I$32,9,FALSE)</f>
        <v>5.9851435686580947</v>
      </c>
      <c r="AT171" s="21">
        <f ca="1">P171*VLOOKUP(AT$6,'Greenhouse Gas Costs Avoided'!$A$2:$I$32,9,FALSE)</f>
        <v>6.0649454829068699</v>
      </c>
      <c r="AU171" s="21">
        <f ca="1">Q171*VLOOKUP(AU$6,'Greenhouse Gas Costs Avoided'!$A$2:$I$32,9,FALSE)</f>
        <v>6.1447473971556432</v>
      </c>
      <c r="AV171" s="21">
        <f ca="1">R171*VLOOKUP(AV$6,'Greenhouse Gas Costs Avoided'!$A$2:$I$32,9,FALSE)</f>
        <v>6.4296194808152167</v>
      </c>
      <c r="AW171" s="21">
        <f ca="1">S171*VLOOKUP(AW$6,'Greenhouse Gas Costs Avoided'!$A$2:$I$32,9,FALSE)</f>
        <v>6.6023323538917609</v>
      </c>
      <c r="AX171" s="21">
        <f ca="1">T171*VLOOKUP(AX$6,'Greenhouse Gas Costs Avoided'!$A$2:$I$32,9,FALSE)</f>
        <v>6.7808920331878957</v>
      </c>
      <c r="AY171" s="21">
        <f ca="1">U171*VLOOKUP(AY$6,'Greenhouse Gas Costs Avoided'!$A$2:$I$32,9,FALSE)</f>
        <v>6.9638980729572149</v>
      </c>
      <c r="AZ171" s="21">
        <f ca="1">V171*VLOOKUP(AZ$6,'Greenhouse Gas Costs Avoided'!$A$2:$I$32,9,FALSE)</f>
        <v>7.1520913053717949</v>
      </c>
      <c r="BA171" s="21">
        <f ca="1">W171*VLOOKUP(BA$6,'Greenhouse Gas Costs Avoided'!$A$2:$I$32,9,FALSE)</f>
        <v>7.3435269452765404</v>
      </c>
      <c r="BB171" s="21">
        <f ca="1">X171*VLOOKUP(BB$6,'Greenhouse Gas Costs Avoided'!$A$2:$I$32,9,FALSE)</f>
        <v>7.5429472742415475</v>
      </c>
      <c r="BC171" s="21">
        <f ca="1">Y171*VLOOKUP(BC$6,'Greenhouse Gas Costs Avoided'!$A$2:$I$32,9,FALSE)</f>
        <v>7.744884134129272</v>
      </c>
      <c r="BD171" s="21">
        <f ca="1">Z171*VLOOKUP(BD$6,'Greenhouse Gas Costs Avoided'!$A$2:$I$32,9,FALSE)</f>
        <v>7.950411333759269</v>
      </c>
      <c r="BE171" s="21">
        <f ca="1">AA171*VLOOKUP(BE$6,'Greenhouse Gas Costs Avoided'!$A$2:$I$32,9,FALSE)</f>
        <v>8.161021676093501</v>
      </c>
      <c r="BF171" s="21">
        <f ca="1">AB171*VLOOKUP(BF$6,'Greenhouse Gas Costs Avoided'!$A$2:$I$32,9,FALSE)</f>
        <v>8.3774569890184303</v>
      </c>
      <c r="BG171" s="21">
        <f ca="1">AC171*VLOOKUP(BG$6,'Greenhouse Gas Costs Avoided'!$A$2:$I$32,9,FALSE)</f>
        <v>8.5992633142510115</v>
      </c>
      <c r="BH171" s="21">
        <f ca="1">AD171*VLOOKUP(BH$6,'Greenhouse Gas Costs Avoided'!$A$2:$I$32,9,FALSE)</f>
        <v>8.8263732304711304</v>
      </c>
      <c r="BI171" s="21">
        <f ca="1">AE171*VLOOKUP(BI$6,'Greenhouse Gas Costs Avoided'!$A$2:$I$32,9,FALSE)</f>
        <v>9.05818008905967</v>
      </c>
      <c r="BJ171" s="21">
        <f ca="1">AF171*VLOOKUP(BJ$6,'Greenhouse Gas Costs Avoided'!$A$2:$I$32,9,FALSE)</f>
        <v>9.2949796418706736</v>
      </c>
      <c r="BK171" s="22">
        <f ca="1">AG171*VLOOKUP(BK$6,'Greenhouse Gas Costs Avoided'!$A$2:$I$32,9,FALSE)</f>
        <v>9.5356621388007277</v>
      </c>
    </row>
    <row r="172" spans="1:63" x14ac:dyDescent="0.35">
      <c r="A172" s="11">
        <v>166</v>
      </c>
      <c r="B172" s="12">
        <f t="shared" ca="1" si="4"/>
        <v>2</v>
      </c>
      <c r="C172" s="13">
        <f t="shared" ca="1" si="5"/>
        <v>2023</v>
      </c>
      <c r="E172" s="20">
        <f ca="1">IF(E$6&lt;$C172,0,VLOOKUP(E$6,'MonteCarlo Policy Paths'!$A$2:$I$31,'Monte Carlo_WA Complance Price'!$B172+1,FALSE))</f>
        <v>0</v>
      </c>
      <c r="F172" s="21">
        <f ca="1">IF(F$6&lt;$C172,0,VLOOKUP(F$6,'MonteCarlo Policy Paths'!$A$2:$I$31,'Monte Carlo_WA Complance Price'!$B172+1,FALSE))</f>
        <v>82.346532180449415</v>
      </c>
      <c r="G172" s="21">
        <f ca="1">IF(G$6&lt;$C172,0,VLOOKUP(G$6,'MonteCarlo Policy Paths'!$A$2:$I$31,'Monte Carlo_WA Complance Price'!$B172+1,FALSE))</f>
        <v>84.002844861871253</v>
      </c>
      <c r="H172" s="21">
        <f ca="1">IF(H$6&lt;$C172,0,VLOOKUP(H$6,'MonteCarlo Policy Paths'!$A$2:$I$31,'Monte Carlo_WA Complance Price'!$B172+1,FALSE))</f>
        <v>85.659157543293105</v>
      </c>
      <c r="I172" s="21">
        <f ca="1">IF(I$6&lt;$C172,0,VLOOKUP(I$6,'MonteCarlo Policy Paths'!$A$2:$I$31,'Monte Carlo_WA Complance Price'!$B172+1,FALSE))</f>
        <v>86.918851036576825</v>
      </c>
      <c r="J172" s="21">
        <f ca="1">IF(J$6&lt;$C172,0,VLOOKUP(J$6,'MonteCarlo Policy Paths'!$A$2:$I$31,'Monte Carlo_WA Complance Price'!$B172+1,FALSE))</f>
        <v>88.178544529860531</v>
      </c>
      <c r="K172" s="21">
        <f ca="1">IF(K$6&lt;$C172,0,VLOOKUP(K$6,'MonteCarlo Policy Paths'!$A$2:$I$31,'Monte Carlo_WA Complance Price'!$B172+1,FALSE))</f>
        <v>89.438238023144251</v>
      </c>
      <c r="L172" s="21">
        <f ca="1">IF(L$6&lt;$C172,0,VLOOKUP(L$6,'MonteCarlo Policy Paths'!$A$2:$I$31,'Monte Carlo_WA Complance Price'!$B172+1,FALSE))</f>
        <v>90.697931516427971</v>
      </c>
      <c r="M172" s="21">
        <f ca="1">IF(M$6&lt;$C172,0,VLOOKUP(M$6,'MonteCarlo Policy Paths'!$A$2:$I$31,'Monte Carlo_WA Complance Price'!$B172+1,FALSE))</f>
        <v>91.95762500971172</v>
      </c>
      <c r="N172" s="21">
        <f ca="1">IF(N$6&lt;$C172,0,VLOOKUP(N$6,'MonteCarlo Policy Paths'!$A$2:$I$31,'Monte Carlo_WA Complance Price'!$B172+1,FALSE))</f>
        <v>93.21731850299544</v>
      </c>
      <c r="O172" s="21">
        <f ca="1">IF(O$6&lt;$C172,0,VLOOKUP(O$6,'MonteCarlo Policy Paths'!$A$2:$I$31,'Monte Carlo_WA Complance Price'!$B172+1,FALSE))</f>
        <v>94.47701199627916</v>
      </c>
      <c r="P172" s="21">
        <f ca="1">IF(P$6&lt;$C172,0,VLOOKUP(P$6,'MonteCarlo Policy Paths'!$A$2:$I$31,'Monte Carlo_WA Complance Price'!$B172+1,FALSE))</f>
        <v>95.73670548956288</v>
      </c>
      <c r="Q172" s="21">
        <f ca="1">IF(Q$6&lt;$C172,0,VLOOKUP(Q$6,'MonteCarlo Policy Paths'!$A$2:$I$31,'Monte Carlo_WA Complance Price'!$B172+1,FALSE))</f>
        <v>96.996398982846586</v>
      </c>
      <c r="R172" s="21">
        <f ca="1">IF(R$6&lt;$C172,0,VLOOKUP(R$6,'MonteCarlo Policy Paths'!$A$2:$I$31,'Monte Carlo_WA Complance Price'!$B172+1,FALSE))</f>
        <v>98.25609247613032</v>
      </c>
      <c r="S172" s="21">
        <f ca="1">IF(S$6&lt;$C172,0,VLOOKUP(S$6,'MonteCarlo Policy Paths'!$A$2:$I$31,'Monte Carlo_WA Complance Price'!$B172+1,FALSE))</f>
        <v>99.65157958594628</v>
      </c>
      <c r="T172" s="21">
        <f ca="1">IF(T$6&lt;$C172,0,VLOOKUP(T$6,'MonteCarlo Policy Paths'!$A$2:$I$31,'Monte Carlo_WA Complance Price'!$B172+1,FALSE))</f>
        <v>101.04706669576224</v>
      </c>
      <c r="U172" s="21">
        <f ca="1">IF(U$6&lt;$C172,0,VLOOKUP(U$6,'MonteCarlo Policy Paths'!$A$2:$I$31,'Monte Carlo_WA Complance Price'!$B172+1,FALSE))</f>
        <v>102.4425538055782</v>
      </c>
      <c r="V172" s="21">
        <f ca="1">IF(V$6&lt;$C172,0,VLOOKUP(V$6,'MonteCarlo Policy Paths'!$A$2:$I$31,'Monte Carlo_WA Complance Price'!$B172+1,FALSE))</f>
        <v>103.83804091539416</v>
      </c>
      <c r="W172" s="21">
        <f ca="1">IF(W$6&lt;$C172,0,VLOOKUP(W$6,'MonteCarlo Policy Paths'!$A$2:$I$31,'Monte Carlo_WA Complance Price'!$B172+1,FALSE))</f>
        <v>105.23352802521011</v>
      </c>
      <c r="X172" s="21">
        <f ca="1">IF(X$6&lt;$C172,0,VLOOKUP(X$6,'MonteCarlo Policy Paths'!$A$2:$I$31,'Monte Carlo_WA Complance Price'!$B172+1,FALSE))</f>
        <v>106.47156953138905</v>
      </c>
      <c r="Y172" s="21">
        <f ca="1">IF(Y$6&lt;$C172,0,VLOOKUP(Y$6,'MonteCarlo Policy Paths'!$A$2:$I$31,'Monte Carlo_WA Complance Price'!$B172+1,FALSE))</f>
        <v>107.709611037568</v>
      </c>
      <c r="Z172" s="21">
        <f ca="1">IF(Z$6&lt;$C172,0,VLOOKUP(Z$6,'MonteCarlo Policy Paths'!$A$2:$I$31,'Monte Carlo_WA Complance Price'!$B172+1,FALSE))</f>
        <v>108.94765254374694</v>
      </c>
      <c r="AA172" s="21">
        <f ca="1">IF(AA$6&lt;$C172,0,VLOOKUP(AA$6,'MonteCarlo Policy Paths'!$A$2:$I$31,'Monte Carlo_WA Complance Price'!$B172+1,FALSE))</f>
        <v>110.18569404992589</v>
      </c>
      <c r="AB172" s="21">
        <f ca="1">IF(AB$6&lt;$C172,0,VLOOKUP(AB$6,'MonteCarlo Policy Paths'!$A$2:$I$31,'Monte Carlo_WA Complance Price'!$B172+1,FALSE))</f>
        <v>111.42373555610482</v>
      </c>
      <c r="AC172" s="21">
        <f ca="1">IF(AC$6&lt;$C172,0,VLOOKUP(AC$6,'MonteCarlo Policy Paths'!$A$2:$I$31,'Monte Carlo_WA Complance Price'!$B172+1,FALSE))</f>
        <v>112.86811731331359</v>
      </c>
      <c r="AD172" s="21">
        <f ca="1">IF(AD$6&lt;$C172,0,VLOOKUP(AD$6,'MonteCarlo Policy Paths'!$A$2:$I$31,'Monte Carlo_WA Complance Price'!$B172+1,FALSE))</f>
        <v>114.31249907052236</v>
      </c>
      <c r="AE172" s="21">
        <f ca="1">IF(AE$6&lt;$C172,0,VLOOKUP(AE$6,'MonteCarlo Policy Paths'!$A$2:$I$31,'Monte Carlo_WA Complance Price'!$B172+1,FALSE))</f>
        <v>115.75688082773114</v>
      </c>
      <c r="AF172" s="21">
        <f ca="1">IF(AF$6&lt;$C172,0,VLOOKUP(AF$6,'MonteCarlo Policy Paths'!$A$2:$I$31,'Monte Carlo_WA Complance Price'!$B172+1,FALSE))</f>
        <v>117.20126258493991</v>
      </c>
      <c r="AG172" s="22">
        <f ca="1">IF(AG$6&lt;$C172,0,VLOOKUP(AG$6,'MonteCarlo Policy Paths'!$A$2:$I$31,'Monte Carlo_WA Complance Price'!$B172+1,FALSE))</f>
        <v>120.41827982173916</v>
      </c>
      <c r="AI172" s="20">
        <f ca="1">E172*VLOOKUP(AI$6,'Greenhouse Gas Costs Avoided'!$A$2:$I$32,9,FALSE)</f>
        <v>0</v>
      </c>
      <c r="AJ172" s="21">
        <f ca="1">F172*VLOOKUP(AJ$6,'Greenhouse Gas Costs Avoided'!$A$2:$I$32,9,FALSE)</f>
        <v>5.2166744805659615</v>
      </c>
      <c r="AK172" s="21">
        <f ca="1">G172*VLOOKUP(AK$6,'Greenhouse Gas Costs Avoided'!$A$2:$I$32,9,FALSE)</f>
        <v>5.3216023247413169</v>
      </c>
      <c r="AL172" s="21">
        <f ca="1">H172*VLOOKUP(AL$6,'Greenhouse Gas Costs Avoided'!$A$2:$I$32,9,FALSE)</f>
        <v>5.4265301689166732</v>
      </c>
      <c r="AM172" s="21">
        <f ca="1">I172*VLOOKUP(AM$6,'Greenhouse Gas Costs Avoided'!$A$2:$I$32,9,FALSE)</f>
        <v>5.5063320831654474</v>
      </c>
      <c r="AN172" s="21">
        <f ca="1">J172*VLOOKUP(AN$6,'Greenhouse Gas Costs Avoided'!$A$2:$I$32,9,FALSE)</f>
        <v>5.5861339974142208</v>
      </c>
      <c r="AO172" s="21">
        <f ca="1">K172*VLOOKUP(AO$6,'Greenhouse Gas Costs Avoided'!$A$2:$I$32,9,FALSE)</f>
        <v>5.665935911662995</v>
      </c>
      <c r="AP172" s="21">
        <f ca="1">L172*VLOOKUP(AP$6,'Greenhouse Gas Costs Avoided'!$A$2:$I$32,9,FALSE)</f>
        <v>5.7457378259117702</v>
      </c>
      <c r="AQ172" s="21">
        <f ca="1">M172*VLOOKUP(AQ$6,'Greenhouse Gas Costs Avoided'!$A$2:$I$32,9,FALSE)</f>
        <v>5.8255397401605462</v>
      </c>
      <c r="AR172" s="21">
        <f ca="1">N172*VLOOKUP(AR$6,'Greenhouse Gas Costs Avoided'!$A$2:$I$32,9,FALSE)</f>
        <v>5.9053416544093205</v>
      </c>
      <c r="AS172" s="21">
        <f ca="1">O172*VLOOKUP(AS$6,'Greenhouse Gas Costs Avoided'!$A$2:$I$32,9,FALSE)</f>
        <v>5.9851435686580947</v>
      </c>
      <c r="AT172" s="21">
        <f ca="1">P172*VLOOKUP(AT$6,'Greenhouse Gas Costs Avoided'!$A$2:$I$32,9,FALSE)</f>
        <v>6.0649454829068699</v>
      </c>
      <c r="AU172" s="21">
        <f ca="1">Q172*VLOOKUP(AU$6,'Greenhouse Gas Costs Avoided'!$A$2:$I$32,9,FALSE)</f>
        <v>6.1447473971556432</v>
      </c>
      <c r="AV172" s="21">
        <f ca="1">R172*VLOOKUP(AV$6,'Greenhouse Gas Costs Avoided'!$A$2:$I$32,9,FALSE)</f>
        <v>6.2245493114044184</v>
      </c>
      <c r="AW172" s="21">
        <f ca="1">S172*VLOOKUP(AW$6,'Greenhouse Gas Costs Avoided'!$A$2:$I$32,9,FALSE)</f>
        <v>6.312953786990386</v>
      </c>
      <c r="AX172" s="21">
        <f ca="1">T172*VLOOKUP(AX$6,'Greenhouse Gas Costs Avoided'!$A$2:$I$32,9,FALSE)</f>
        <v>6.4013582625763545</v>
      </c>
      <c r="AY172" s="21">
        <f ca="1">U172*VLOOKUP(AY$6,'Greenhouse Gas Costs Avoided'!$A$2:$I$32,9,FALSE)</f>
        <v>6.4897627381623222</v>
      </c>
      <c r="AZ172" s="21">
        <f ca="1">V172*VLOOKUP(AZ$6,'Greenhouse Gas Costs Avoided'!$A$2:$I$32,9,FALSE)</f>
        <v>6.5781672137482907</v>
      </c>
      <c r="BA172" s="21">
        <f ca="1">W172*VLOOKUP(BA$6,'Greenhouse Gas Costs Avoided'!$A$2:$I$32,9,FALSE)</f>
        <v>6.6665716893342575</v>
      </c>
      <c r="BB172" s="21">
        <f ca="1">X172*VLOOKUP(BB$6,'Greenhouse Gas Costs Avoided'!$A$2:$I$32,9,FALSE)</f>
        <v>6.7450019445028957</v>
      </c>
      <c r="BC172" s="21">
        <f ca="1">Y172*VLOOKUP(BC$6,'Greenhouse Gas Costs Avoided'!$A$2:$I$32,9,FALSE)</f>
        <v>6.8234321996715348</v>
      </c>
      <c r="BD172" s="21">
        <f ca="1">Z172*VLOOKUP(BD$6,'Greenhouse Gas Costs Avoided'!$A$2:$I$32,9,FALSE)</f>
        <v>6.901862454840173</v>
      </c>
      <c r="BE172" s="21">
        <f ca="1">AA172*VLOOKUP(BE$6,'Greenhouse Gas Costs Avoided'!$A$2:$I$32,9,FALSE)</f>
        <v>6.9802927100088112</v>
      </c>
      <c r="BF172" s="21">
        <f ca="1">AB172*VLOOKUP(BF$6,'Greenhouse Gas Costs Avoided'!$A$2:$I$32,9,FALSE)</f>
        <v>7.0587229651774486</v>
      </c>
      <c r="BG172" s="21">
        <f ca="1">AC172*VLOOKUP(BG$6,'Greenhouse Gas Costs Avoided'!$A$2:$I$32,9,FALSE)</f>
        <v>7.1502249295408609</v>
      </c>
      <c r="BH172" s="21">
        <f ca="1">AD172*VLOOKUP(BH$6,'Greenhouse Gas Costs Avoided'!$A$2:$I$32,9,FALSE)</f>
        <v>7.2417268939042723</v>
      </c>
      <c r="BI172" s="21">
        <f ca="1">AE172*VLOOKUP(BI$6,'Greenhouse Gas Costs Avoided'!$A$2:$I$32,9,FALSE)</f>
        <v>7.3332288582676846</v>
      </c>
      <c r="BJ172" s="21">
        <f ca="1">AF172*VLOOKUP(BJ$6,'Greenhouse Gas Costs Avoided'!$A$2:$I$32,9,FALSE)</f>
        <v>7.424730822631096</v>
      </c>
      <c r="BK172" s="22">
        <f ca="1">AG172*VLOOKUP(BK$6,'Greenhouse Gas Costs Avoided'!$A$2:$I$32,9,FALSE)</f>
        <v>7.6285297110405814</v>
      </c>
    </row>
    <row r="173" spans="1:63" x14ac:dyDescent="0.35">
      <c r="A173" s="11">
        <v>167</v>
      </c>
      <c r="B173" s="12">
        <f t="shared" ca="1" si="4"/>
        <v>5</v>
      </c>
      <c r="C173" s="13">
        <f t="shared" ca="1" si="5"/>
        <v>2023</v>
      </c>
      <c r="E173" s="20">
        <f ca="1">IF(E$6&lt;$C173,0,VLOOKUP(E$6,'MonteCarlo Policy Paths'!$A$2:$I$31,'Monte Carlo_WA Complance Price'!$B173+1,FALSE))</f>
        <v>0</v>
      </c>
      <c r="F173" s="21">
        <f ca="1">IF(F$6&lt;$C173,0,VLOOKUP(F$6,'MonteCarlo Policy Paths'!$A$2:$I$31,'Monte Carlo_WA Complance Price'!$B173+1,FALSE))</f>
        <v>82.346532180449415</v>
      </c>
      <c r="G173" s="21">
        <f ca="1">IF(G$6&lt;$C173,0,VLOOKUP(G$6,'MonteCarlo Policy Paths'!$A$2:$I$31,'Monte Carlo_WA Complance Price'!$B173+1,FALSE))</f>
        <v>84.002844861871253</v>
      </c>
      <c r="H173" s="21">
        <f ca="1">IF(H$6&lt;$C173,0,VLOOKUP(H$6,'MonteCarlo Policy Paths'!$A$2:$I$31,'Monte Carlo_WA Complance Price'!$B173+1,FALSE))</f>
        <v>85.659157543293105</v>
      </c>
      <c r="I173" s="21">
        <f ca="1">IF(I$6&lt;$C173,0,VLOOKUP(I$6,'MonteCarlo Policy Paths'!$A$2:$I$31,'Monte Carlo_WA Complance Price'!$B173+1,FALSE))</f>
        <v>86.918851036576825</v>
      </c>
      <c r="J173" s="21">
        <f ca="1">IF(J$6&lt;$C173,0,VLOOKUP(J$6,'MonteCarlo Policy Paths'!$A$2:$I$31,'Monte Carlo_WA Complance Price'!$B173+1,FALSE))</f>
        <v>88.178544529860531</v>
      </c>
      <c r="K173" s="21">
        <f ca="1">IF(K$6&lt;$C173,0,VLOOKUP(K$6,'MonteCarlo Policy Paths'!$A$2:$I$31,'Monte Carlo_WA Complance Price'!$B173+1,FALSE))</f>
        <v>89.438238023144251</v>
      </c>
      <c r="L173" s="21">
        <f ca="1">IF(L$6&lt;$C173,0,VLOOKUP(L$6,'MonteCarlo Policy Paths'!$A$2:$I$31,'Monte Carlo_WA Complance Price'!$B173+1,FALSE))</f>
        <v>90.697931516427971</v>
      </c>
      <c r="M173" s="21">
        <f ca="1">IF(M$6&lt;$C173,0,VLOOKUP(M$6,'MonteCarlo Policy Paths'!$A$2:$I$31,'Monte Carlo_WA Complance Price'!$B173+1,FALSE))</f>
        <v>91.95762500971172</v>
      </c>
      <c r="N173" s="21">
        <f ca="1">IF(N$6&lt;$C173,0,VLOOKUP(N$6,'MonteCarlo Policy Paths'!$A$2:$I$31,'Monte Carlo_WA Complance Price'!$B173+1,FALSE))</f>
        <v>93.21731850299544</v>
      </c>
      <c r="O173" s="21">
        <f ca="1">IF(O$6&lt;$C173,0,VLOOKUP(O$6,'MonteCarlo Policy Paths'!$A$2:$I$31,'Monte Carlo_WA Complance Price'!$B173+1,FALSE))</f>
        <v>94.47701199627916</v>
      </c>
      <c r="P173" s="21">
        <f ca="1">IF(P$6&lt;$C173,0,VLOOKUP(P$6,'MonteCarlo Policy Paths'!$A$2:$I$31,'Monte Carlo_WA Complance Price'!$B173+1,FALSE))</f>
        <v>95.73670548956288</v>
      </c>
      <c r="Q173" s="21">
        <f ca="1">IF(Q$6&lt;$C173,0,VLOOKUP(Q$6,'MonteCarlo Policy Paths'!$A$2:$I$31,'Monte Carlo_WA Complance Price'!$B173+1,FALSE))</f>
        <v>96.996398982846586</v>
      </c>
      <c r="R173" s="21">
        <f ca="1">IF(R$6&lt;$C173,0,VLOOKUP(R$6,'MonteCarlo Policy Paths'!$A$2:$I$31,'Monte Carlo_WA Complance Price'!$B173+1,FALSE))</f>
        <v>99.874634841342697</v>
      </c>
      <c r="S173" s="21">
        <f ca="1">IF(S$6&lt;$C173,0,VLOOKUP(S$6,'MonteCarlo Policy Paths'!$A$2:$I$31,'Monte Carlo_WA Complance Price'!$B173+1,FALSE))</f>
        <v>101.93553668931256</v>
      </c>
      <c r="T173" s="21">
        <f ca="1">IF(T$6&lt;$C173,0,VLOOKUP(T$6,'MonteCarlo Policy Paths'!$A$2:$I$31,'Monte Carlo_WA Complance Price'!$B173+1,FALSE))</f>
        <v>104.04258519817796</v>
      </c>
      <c r="U173" s="21">
        <f ca="1">IF(U$6&lt;$C173,0,VLOOKUP(U$6,'MonteCarlo Policy Paths'!$A$2:$I$31,'Monte Carlo_WA Complance Price'!$B173+1,FALSE))</f>
        <v>106.18472717196582</v>
      </c>
      <c r="V173" s="21">
        <f ca="1">IF(V$6&lt;$C173,0,VLOOKUP(V$6,'MonteCarlo Policy Paths'!$A$2:$I$31,'Monte Carlo_WA Complance Price'!$B173+1,FALSE))</f>
        <v>108.36780972271322</v>
      </c>
      <c r="W173" s="21">
        <f ca="1">IF(W$6&lt;$C173,0,VLOOKUP(W$6,'MonteCarlo Policy Paths'!$A$2:$I$31,'Monte Carlo_WA Complance Price'!$B173+1,FALSE))</f>
        <v>110.57648338650839</v>
      </c>
      <c r="X173" s="21">
        <f ca="1">IF(X$6&lt;$C173,0,VLOOKUP(X$6,'MonteCarlo Policy Paths'!$A$2:$I$31,'Monte Carlo_WA Complance Price'!$B173+1,FALSE))</f>
        <v>112.7694544213079</v>
      </c>
      <c r="Y173" s="21">
        <f ca="1">IF(Y$6&lt;$C173,0,VLOOKUP(Y$6,'MonteCarlo Policy Paths'!$A$2:$I$31,'Monte Carlo_WA Complance Price'!$B173+1,FALSE))</f>
        <v>114.98228749612761</v>
      </c>
      <c r="Z173" s="21">
        <f ca="1">IF(Z$6&lt;$C173,0,VLOOKUP(Z$6,'MonteCarlo Policy Paths'!$A$2:$I$31,'Monte Carlo_WA Complance Price'!$B173+1,FALSE))</f>
        <v>117.22345778349788</v>
      </c>
      <c r="AA173" s="21">
        <f ca="1">IF(AA$6&lt;$C173,0,VLOOKUP(AA$6,'MonteCarlo Policy Paths'!$A$2:$I$31,'Monte Carlo_WA Complance Price'!$B173+1,FALSE))</f>
        <v>119.50474742044912</v>
      </c>
      <c r="AB173" s="21">
        <f ca="1">IF(AB$6&lt;$C173,0,VLOOKUP(AB$6,'MonteCarlo Policy Paths'!$A$2:$I$31,'Monte Carlo_WA Complance Price'!$B173+1,FALSE))</f>
        <v>121.83201137782079</v>
      </c>
      <c r="AC173" s="21">
        <f ca="1">IF(AC$6&lt;$C173,0,VLOOKUP(AC$6,'MonteCarlo Policy Paths'!$A$2:$I$31,'Monte Carlo_WA Complance Price'!$B173+1,FALSE))</f>
        <v>124.30483685770574</v>
      </c>
      <c r="AD173" s="21">
        <f ca="1">IF(AD$6&lt;$C173,0,VLOOKUP(AD$6,'MonteCarlo Policy Paths'!$A$2:$I$31,'Monte Carlo_WA Complance Price'!$B173+1,FALSE))</f>
        <v>126.81952160325447</v>
      </c>
      <c r="AE173" s="21">
        <f ca="1">IF(AE$6&lt;$C173,0,VLOOKUP(AE$6,'MonteCarlo Policy Paths'!$A$2:$I$31,'Monte Carlo_WA Complance Price'!$B173+1,FALSE))</f>
        <v>129.37127756316897</v>
      </c>
      <c r="AF173" s="21">
        <f ca="1">IF(AF$6&lt;$C173,0,VLOOKUP(AF$6,'MonteCarlo Policy Paths'!$A$2:$I$31,'Monte Carlo_WA Complance Price'!$B173+1,FALSE))</f>
        <v>131.96243899653103</v>
      </c>
      <c r="AG173" s="22">
        <f ca="1">IF(AG$6&lt;$C173,0,VLOOKUP(AG$6,'MonteCarlo Policy Paths'!$A$2:$I$31,'Monte Carlo_WA Complance Price'!$B173+1,FALSE))</f>
        <v>135.47056479945655</v>
      </c>
      <c r="AI173" s="20">
        <f ca="1">E173*VLOOKUP(AI$6,'Greenhouse Gas Costs Avoided'!$A$2:$I$32,9,FALSE)</f>
        <v>0</v>
      </c>
      <c r="AJ173" s="21">
        <f ca="1">F173*VLOOKUP(AJ$6,'Greenhouse Gas Costs Avoided'!$A$2:$I$32,9,FALSE)</f>
        <v>5.2166744805659615</v>
      </c>
      <c r="AK173" s="21">
        <f ca="1">G173*VLOOKUP(AK$6,'Greenhouse Gas Costs Avoided'!$A$2:$I$32,9,FALSE)</f>
        <v>5.3216023247413169</v>
      </c>
      <c r="AL173" s="21">
        <f ca="1">H173*VLOOKUP(AL$6,'Greenhouse Gas Costs Avoided'!$A$2:$I$32,9,FALSE)</f>
        <v>5.4265301689166732</v>
      </c>
      <c r="AM173" s="21">
        <f ca="1">I173*VLOOKUP(AM$6,'Greenhouse Gas Costs Avoided'!$A$2:$I$32,9,FALSE)</f>
        <v>5.5063320831654474</v>
      </c>
      <c r="AN173" s="21">
        <f ca="1">J173*VLOOKUP(AN$6,'Greenhouse Gas Costs Avoided'!$A$2:$I$32,9,FALSE)</f>
        <v>5.5861339974142208</v>
      </c>
      <c r="AO173" s="21">
        <f ca="1">K173*VLOOKUP(AO$6,'Greenhouse Gas Costs Avoided'!$A$2:$I$32,9,FALSE)</f>
        <v>5.665935911662995</v>
      </c>
      <c r="AP173" s="21">
        <f ca="1">L173*VLOOKUP(AP$6,'Greenhouse Gas Costs Avoided'!$A$2:$I$32,9,FALSE)</f>
        <v>5.7457378259117702</v>
      </c>
      <c r="AQ173" s="21">
        <f ca="1">M173*VLOOKUP(AQ$6,'Greenhouse Gas Costs Avoided'!$A$2:$I$32,9,FALSE)</f>
        <v>5.8255397401605462</v>
      </c>
      <c r="AR173" s="21">
        <f ca="1">N173*VLOOKUP(AR$6,'Greenhouse Gas Costs Avoided'!$A$2:$I$32,9,FALSE)</f>
        <v>5.9053416544093205</v>
      </c>
      <c r="AS173" s="21">
        <f ca="1">O173*VLOOKUP(AS$6,'Greenhouse Gas Costs Avoided'!$A$2:$I$32,9,FALSE)</f>
        <v>5.9851435686580947</v>
      </c>
      <c r="AT173" s="21">
        <f ca="1">P173*VLOOKUP(AT$6,'Greenhouse Gas Costs Avoided'!$A$2:$I$32,9,FALSE)</f>
        <v>6.0649454829068699</v>
      </c>
      <c r="AU173" s="21">
        <f ca="1">Q173*VLOOKUP(AU$6,'Greenhouse Gas Costs Avoided'!$A$2:$I$32,9,FALSE)</f>
        <v>6.1447473971556432</v>
      </c>
      <c r="AV173" s="21">
        <f ca="1">R173*VLOOKUP(AV$6,'Greenhouse Gas Costs Avoided'!$A$2:$I$32,9,FALSE)</f>
        <v>6.327084396109818</v>
      </c>
      <c r="AW173" s="21">
        <f ca="1">S173*VLOOKUP(AW$6,'Greenhouse Gas Costs Avoided'!$A$2:$I$32,9,FALSE)</f>
        <v>6.4576430704410743</v>
      </c>
      <c r="AX173" s="21">
        <f ca="1">T173*VLOOKUP(AX$6,'Greenhouse Gas Costs Avoided'!$A$2:$I$32,9,FALSE)</f>
        <v>6.5911251478821242</v>
      </c>
      <c r="AY173" s="21">
        <f ca="1">U173*VLOOKUP(AY$6,'Greenhouse Gas Costs Avoided'!$A$2:$I$32,9,FALSE)</f>
        <v>6.7268304055597685</v>
      </c>
      <c r="AZ173" s="21">
        <f ca="1">V173*VLOOKUP(AZ$6,'Greenhouse Gas Costs Avoided'!$A$2:$I$32,9,FALSE)</f>
        <v>6.8651292595600424</v>
      </c>
      <c r="BA173" s="21">
        <f ca="1">W173*VLOOKUP(BA$6,'Greenhouse Gas Costs Avoided'!$A$2:$I$32,9,FALSE)</f>
        <v>7.0050493173053994</v>
      </c>
      <c r="BB173" s="21">
        <f ca="1">X173*VLOOKUP(BB$6,'Greenhouse Gas Costs Avoided'!$A$2:$I$32,9,FALSE)</f>
        <v>7.1439746093722221</v>
      </c>
      <c r="BC173" s="21">
        <f ca="1">Y173*VLOOKUP(BC$6,'Greenhouse Gas Costs Avoided'!$A$2:$I$32,9,FALSE)</f>
        <v>7.2841581669004034</v>
      </c>
      <c r="BD173" s="21">
        <f ca="1">Z173*VLOOKUP(BD$6,'Greenhouse Gas Costs Avoided'!$A$2:$I$32,9,FALSE)</f>
        <v>7.426136894299721</v>
      </c>
      <c r="BE173" s="21">
        <f ca="1">AA173*VLOOKUP(BE$6,'Greenhouse Gas Costs Avoided'!$A$2:$I$32,9,FALSE)</f>
        <v>7.5706571930511553</v>
      </c>
      <c r="BF173" s="21">
        <f ca="1">AB173*VLOOKUP(BF$6,'Greenhouse Gas Costs Avoided'!$A$2:$I$32,9,FALSE)</f>
        <v>7.7180899770979394</v>
      </c>
      <c r="BG173" s="21">
        <f ca="1">AC173*VLOOKUP(BG$6,'Greenhouse Gas Costs Avoided'!$A$2:$I$32,9,FALSE)</f>
        <v>7.8747441218959366</v>
      </c>
      <c r="BH173" s="21">
        <f ca="1">AD173*VLOOKUP(BH$6,'Greenhouse Gas Costs Avoided'!$A$2:$I$32,9,FALSE)</f>
        <v>8.0340500621877027</v>
      </c>
      <c r="BI173" s="21">
        <f ca="1">AE173*VLOOKUP(BI$6,'Greenhouse Gas Costs Avoided'!$A$2:$I$32,9,FALSE)</f>
        <v>8.1957044736636782</v>
      </c>
      <c r="BJ173" s="21">
        <f ca="1">AF173*VLOOKUP(BJ$6,'Greenhouse Gas Costs Avoided'!$A$2:$I$32,9,FALSE)</f>
        <v>8.3598552322508848</v>
      </c>
      <c r="BK173" s="22">
        <f ca="1">AG173*VLOOKUP(BK$6,'Greenhouse Gas Costs Avoided'!$A$2:$I$32,9,FALSE)</f>
        <v>8.5820959249206545</v>
      </c>
    </row>
    <row r="174" spans="1:63" x14ac:dyDescent="0.35">
      <c r="A174" s="11">
        <v>168</v>
      </c>
      <c r="B174" s="12">
        <f t="shared" ca="1" si="4"/>
        <v>4</v>
      </c>
      <c r="C174" s="13">
        <f t="shared" ca="1" si="5"/>
        <v>2023</v>
      </c>
      <c r="E174" s="20">
        <f ca="1">IF(E$6&lt;$C174,0,VLOOKUP(E$6,'MonteCarlo Policy Paths'!$A$2:$I$31,'Monte Carlo_WA Complance Price'!$B174+1,FALSE))</f>
        <v>0</v>
      </c>
      <c r="F174" s="21">
        <f ca="1">IF(F$6&lt;$C174,0,VLOOKUP(F$6,'MonteCarlo Policy Paths'!$A$2:$I$31,'Monte Carlo_WA Complance Price'!$B174+1,FALSE))</f>
        <v>82.346532180449415</v>
      </c>
      <c r="G174" s="21">
        <f ca="1">IF(G$6&lt;$C174,0,VLOOKUP(G$6,'MonteCarlo Policy Paths'!$A$2:$I$31,'Monte Carlo_WA Complance Price'!$B174+1,FALSE))</f>
        <v>84.002844861871253</v>
      </c>
      <c r="H174" s="21">
        <f ca="1">IF(H$6&lt;$C174,0,VLOOKUP(H$6,'MonteCarlo Policy Paths'!$A$2:$I$31,'Monte Carlo_WA Complance Price'!$B174+1,FALSE))</f>
        <v>85.659157543293105</v>
      </c>
      <c r="I174" s="21">
        <f ca="1">IF(I$6&lt;$C174,0,VLOOKUP(I$6,'MonteCarlo Policy Paths'!$A$2:$I$31,'Monte Carlo_WA Complance Price'!$B174+1,FALSE))</f>
        <v>86.918851036576825</v>
      </c>
      <c r="J174" s="21">
        <f ca="1">IF(J$6&lt;$C174,0,VLOOKUP(J$6,'MonteCarlo Policy Paths'!$A$2:$I$31,'Monte Carlo_WA Complance Price'!$B174+1,FALSE))</f>
        <v>88.178544529860531</v>
      </c>
      <c r="K174" s="21">
        <f ca="1">IF(K$6&lt;$C174,0,VLOOKUP(K$6,'MonteCarlo Policy Paths'!$A$2:$I$31,'Monte Carlo_WA Complance Price'!$B174+1,FALSE))</f>
        <v>89.438238023144251</v>
      </c>
      <c r="L174" s="21">
        <f ca="1">IF(L$6&lt;$C174,0,VLOOKUP(L$6,'MonteCarlo Policy Paths'!$A$2:$I$31,'Monte Carlo_WA Complance Price'!$B174+1,FALSE))</f>
        <v>90.697931516427971</v>
      </c>
      <c r="M174" s="21">
        <f ca="1">IF(M$6&lt;$C174,0,VLOOKUP(M$6,'MonteCarlo Policy Paths'!$A$2:$I$31,'Monte Carlo_WA Complance Price'!$B174+1,FALSE))</f>
        <v>91.95762500971172</v>
      </c>
      <c r="N174" s="21">
        <f ca="1">IF(N$6&lt;$C174,0,VLOOKUP(N$6,'MonteCarlo Policy Paths'!$A$2:$I$31,'Monte Carlo_WA Complance Price'!$B174+1,FALSE))</f>
        <v>93.21731850299544</v>
      </c>
      <c r="O174" s="21">
        <f ca="1">IF(O$6&lt;$C174,0,VLOOKUP(O$6,'MonteCarlo Policy Paths'!$A$2:$I$31,'Monte Carlo_WA Complance Price'!$B174+1,FALSE))</f>
        <v>94.47701199627916</v>
      </c>
      <c r="P174" s="21">
        <f ca="1">IF(P$6&lt;$C174,0,VLOOKUP(P$6,'MonteCarlo Policy Paths'!$A$2:$I$31,'Monte Carlo_WA Complance Price'!$B174+1,FALSE))</f>
        <v>95.73670548956288</v>
      </c>
      <c r="Q174" s="21">
        <f ca="1">IF(Q$6&lt;$C174,0,VLOOKUP(Q$6,'MonteCarlo Policy Paths'!$A$2:$I$31,'Monte Carlo_WA Complance Price'!$B174+1,FALSE))</f>
        <v>96.996398982846586</v>
      </c>
      <c r="R174" s="21">
        <f ca="1">IF(R$6&lt;$C174,0,VLOOKUP(R$6,'MonteCarlo Policy Paths'!$A$2:$I$31,'Monte Carlo_WA Complance Price'!$B174+1,FALSE))</f>
        <v>98.25609247613032</v>
      </c>
      <c r="S174" s="21">
        <f ca="1">IF(S$6&lt;$C174,0,VLOOKUP(S$6,'MonteCarlo Policy Paths'!$A$2:$I$31,'Monte Carlo_WA Complance Price'!$B174+1,FALSE))</f>
        <v>99.65157958594628</v>
      </c>
      <c r="T174" s="21">
        <f ca="1">IF(T$6&lt;$C174,0,VLOOKUP(T$6,'MonteCarlo Policy Paths'!$A$2:$I$31,'Monte Carlo_WA Complance Price'!$B174+1,FALSE))</f>
        <v>101.04706669576224</v>
      </c>
      <c r="U174" s="21">
        <f ca="1">IF(U$6&lt;$C174,0,VLOOKUP(U$6,'MonteCarlo Policy Paths'!$A$2:$I$31,'Monte Carlo_WA Complance Price'!$B174+1,FALSE))</f>
        <v>102.4425538055782</v>
      </c>
      <c r="V174" s="21">
        <f ca="1">IF(V$6&lt;$C174,0,VLOOKUP(V$6,'MonteCarlo Policy Paths'!$A$2:$I$31,'Monte Carlo_WA Complance Price'!$B174+1,FALSE))</f>
        <v>103.83804091539416</v>
      </c>
      <c r="W174" s="21">
        <f ca="1">IF(W$6&lt;$C174,0,VLOOKUP(W$6,'MonteCarlo Policy Paths'!$A$2:$I$31,'Monte Carlo_WA Complance Price'!$B174+1,FALSE))</f>
        <v>105.23352802521011</v>
      </c>
      <c r="X174" s="21">
        <f ca="1">IF(X$6&lt;$C174,0,VLOOKUP(X$6,'MonteCarlo Policy Paths'!$A$2:$I$31,'Monte Carlo_WA Complance Price'!$B174+1,FALSE))</f>
        <v>106.47156953138905</v>
      </c>
      <c r="Y174" s="21">
        <f ca="1">IF(Y$6&lt;$C174,0,VLOOKUP(Y$6,'MonteCarlo Policy Paths'!$A$2:$I$31,'Monte Carlo_WA Complance Price'!$B174+1,FALSE))</f>
        <v>107.709611037568</v>
      </c>
      <c r="Z174" s="21">
        <f ca="1">IF(Z$6&lt;$C174,0,VLOOKUP(Z$6,'MonteCarlo Policy Paths'!$A$2:$I$31,'Monte Carlo_WA Complance Price'!$B174+1,FALSE))</f>
        <v>108.94765254374694</v>
      </c>
      <c r="AA174" s="21">
        <f ca="1">IF(AA$6&lt;$C174,0,VLOOKUP(AA$6,'MonteCarlo Policy Paths'!$A$2:$I$31,'Monte Carlo_WA Complance Price'!$B174+1,FALSE))</f>
        <v>110.18569404992589</v>
      </c>
      <c r="AB174" s="21">
        <f ca="1">IF(AB$6&lt;$C174,0,VLOOKUP(AB$6,'MonteCarlo Policy Paths'!$A$2:$I$31,'Monte Carlo_WA Complance Price'!$B174+1,FALSE))</f>
        <v>111.42373555610482</v>
      </c>
      <c r="AC174" s="21">
        <f ca="1">IF(AC$6&lt;$C174,0,VLOOKUP(AC$6,'MonteCarlo Policy Paths'!$A$2:$I$31,'Monte Carlo_WA Complance Price'!$B174+1,FALSE))</f>
        <v>112.86811731331359</v>
      </c>
      <c r="AD174" s="21">
        <f ca="1">IF(AD$6&lt;$C174,0,VLOOKUP(AD$6,'MonteCarlo Policy Paths'!$A$2:$I$31,'Monte Carlo_WA Complance Price'!$B174+1,FALSE))</f>
        <v>114.31249907052236</v>
      </c>
      <c r="AE174" s="21">
        <f ca="1">IF(AE$6&lt;$C174,0,VLOOKUP(AE$6,'MonteCarlo Policy Paths'!$A$2:$I$31,'Monte Carlo_WA Complance Price'!$B174+1,FALSE))</f>
        <v>115.75688082773114</v>
      </c>
      <c r="AF174" s="21">
        <f ca="1">IF(AF$6&lt;$C174,0,VLOOKUP(AF$6,'MonteCarlo Policy Paths'!$A$2:$I$31,'Monte Carlo_WA Complance Price'!$B174+1,FALSE))</f>
        <v>117.20126258493991</v>
      </c>
      <c r="AG174" s="22">
        <f ca="1">IF(AG$6&lt;$C174,0,VLOOKUP(AG$6,'MonteCarlo Policy Paths'!$A$2:$I$31,'Monte Carlo_WA Complance Price'!$B174+1,FALSE))</f>
        <v>119.5319620819439</v>
      </c>
      <c r="AI174" s="20">
        <f ca="1">E174*VLOOKUP(AI$6,'Greenhouse Gas Costs Avoided'!$A$2:$I$32,9,FALSE)</f>
        <v>0</v>
      </c>
      <c r="AJ174" s="21">
        <f ca="1">F174*VLOOKUP(AJ$6,'Greenhouse Gas Costs Avoided'!$A$2:$I$32,9,FALSE)</f>
        <v>5.2166744805659615</v>
      </c>
      <c r="AK174" s="21">
        <f ca="1">G174*VLOOKUP(AK$6,'Greenhouse Gas Costs Avoided'!$A$2:$I$32,9,FALSE)</f>
        <v>5.3216023247413169</v>
      </c>
      <c r="AL174" s="21">
        <f ca="1">H174*VLOOKUP(AL$6,'Greenhouse Gas Costs Avoided'!$A$2:$I$32,9,FALSE)</f>
        <v>5.4265301689166732</v>
      </c>
      <c r="AM174" s="21">
        <f ca="1">I174*VLOOKUP(AM$6,'Greenhouse Gas Costs Avoided'!$A$2:$I$32,9,FALSE)</f>
        <v>5.5063320831654474</v>
      </c>
      <c r="AN174" s="21">
        <f ca="1">J174*VLOOKUP(AN$6,'Greenhouse Gas Costs Avoided'!$A$2:$I$32,9,FALSE)</f>
        <v>5.5861339974142208</v>
      </c>
      <c r="AO174" s="21">
        <f ca="1">K174*VLOOKUP(AO$6,'Greenhouse Gas Costs Avoided'!$A$2:$I$32,9,FALSE)</f>
        <v>5.665935911662995</v>
      </c>
      <c r="AP174" s="21">
        <f ca="1">L174*VLOOKUP(AP$6,'Greenhouse Gas Costs Avoided'!$A$2:$I$32,9,FALSE)</f>
        <v>5.7457378259117702</v>
      </c>
      <c r="AQ174" s="21">
        <f ca="1">M174*VLOOKUP(AQ$6,'Greenhouse Gas Costs Avoided'!$A$2:$I$32,9,FALSE)</f>
        <v>5.8255397401605462</v>
      </c>
      <c r="AR174" s="21">
        <f ca="1">N174*VLOOKUP(AR$6,'Greenhouse Gas Costs Avoided'!$A$2:$I$32,9,FALSE)</f>
        <v>5.9053416544093205</v>
      </c>
      <c r="AS174" s="21">
        <f ca="1">O174*VLOOKUP(AS$6,'Greenhouse Gas Costs Avoided'!$A$2:$I$32,9,FALSE)</f>
        <v>5.9851435686580947</v>
      </c>
      <c r="AT174" s="21">
        <f ca="1">P174*VLOOKUP(AT$6,'Greenhouse Gas Costs Avoided'!$A$2:$I$32,9,FALSE)</f>
        <v>6.0649454829068699</v>
      </c>
      <c r="AU174" s="21">
        <f ca="1">Q174*VLOOKUP(AU$6,'Greenhouse Gas Costs Avoided'!$A$2:$I$32,9,FALSE)</f>
        <v>6.1447473971556432</v>
      </c>
      <c r="AV174" s="21">
        <f ca="1">R174*VLOOKUP(AV$6,'Greenhouse Gas Costs Avoided'!$A$2:$I$32,9,FALSE)</f>
        <v>6.2245493114044184</v>
      </c>
      <c r="AW174" s="21">
        <f ca="1">S174*VLOOKUP(AW$6,'Greenhouse Gas Costs Avoided'!$A$2:$I$32,9,FALSE)</f>
        <v>6.312953786990386</v>
      </c>
      <c r="AX174" s="21">
        <f ca="1">T174*VLOOKUP(AX$6,'Greenhouse Gas Costs Avoided'!$A$2:$I$32,9,FALSE)</f>
        <v>6.4013582625763545</v>
      </c>
      <c r="AY174" s="21">
        <f ca="1">U174*VLOOKUP(AY$6,'Greenhouse Gas Costs Avoided'!$A$2:$I$32,9,FALSE)</f>
        <v>6.4897627381623222</v>
      </c>
      <c r="AZ174" s="21">
        <f ca="1">V174*VLOOKUP(AZ$6,'Greenhouse Gas Costs Avoided'!$A$2:$I$32,9,FALSE)</f>
        <v>6.5781672137482907</v>
      </c>
      <c r="BA174" s="21">
        <f ca="1">W174*VLOOKUP(BA$6,'Greenhouse Gas Costs Avoided'!$A$2:$I$32,9,FALSE)</f>
        <v>6.6665716893342575</v>
      </c>
      <c r="BB174" s="21">
        <f ca="1">X174*VLOOKUP(BB$6,'Greenhouse Gas Costs Avoided'!$A$2:$I$32,9,FALSE)</f>
        <v>6.7450019445028957</v>
      </c>
      <c r="BC174" s="21">
        <f ca="1">Y174*VLOOKUP(BC$6,'Greenhouse Gas Costs Avoided'!$A$2:$I$32,9,FALSE)</f>
        <v>6.8234321996715348</v>
      </c>
      <c r="BD174" s="21">
        <f ca="1">Z174*VLOOKUP(BD$6,'Greenhouse Gas Costs Avoided'!$A$2:$I$32,9,FALSE)</f>
        <v>6.901862454840173</v>
      </c>
      <c r="BE174" s="21">
        <f ca="1">AA174*VLOOKUP(BE$6,'Greenhouse Gas Costs Avoided'!$A$2:$I$32,9,FALSE)</f>
        <v>6.9802927100088112</v>
      </c>
      <c r="BF174" s="21">
        <f ca="1">AB174*VLOOKUP(BF$6,'Greenhouse Gas Costs Avoided'!$A$2:$I$32,9,FALSE)</f>
        <v>7.0587229651774486</v>
      </c>
      <c r="BG174" s="21">
        <f ca="1">AC174*VLOOKUP(BG$6,'Greenhouse Gas Costs Avoided'!$A$2:$I$32,9,FALSE)</f>
        <v>7.1502249295408609</v>
      </c>
      <c r="BH174" s="21">
        <f ca="1">AD174*VLOOKUP(BH$6,'Greenhouse Gas Costs Avoided'!$A$2:$I$32,9,FALSE)</f>
        <v>7.2417268939042723</v>
      </c>
      <c r="BI174" s="21">
        <f ca="1">AE174*VLOOKUP(BI$6,'Greenhouse Gas Costs Avoided'!$A$2:$I$32,9,FALSE)</f>
        <v>7.3332288582676846</v>
      </c>
      <c r="BJ174" s="21">
        <f ca="1">AF174*VLOOKUP(BJ$6,'Greenhouse Gas Costs Avoided'!$A$2:$I$32,9,FALSE)</f>
        <v>7.424730822631096</v>
      </c>
      <c r="BK174" s="22">
        <f ca="1">AG174*VLOOKUP(BK$6,'Greenhouse Gas Costs Avoided'!$A$2:$I$32,9,FALSE)</f>
        <v>7.5723812490175435</v>
      </c>
    </row>
    <row r="175" spans="1:63" x14ac:dyDescent="0.35">
      <c r="A175" s="11">
        <v>169</v>
      </c>
      <c r="B175" s="12">
        <f t="shared" ca="1" si="4"/>
        <v>1</v>
      </c>
      <c r="C175" s="13">
        <f t="shared" ca="1" si="5"/>
        <v>2023</v>
      </c>
      <c r="E175" s="20">
        <f ca="1">IF(E$6&lt;$C175,0,VLOOKUP(E$6,'MonteCarlo Policy Paths'!$A$2:$I$31,'Monte Carlo_WA Complance Price'!$B175+1,FALSE))</f>
        <v>0</v>
      </c>
      <c r="F175" s="21">
        <f ca="1">IF(F$6&lt;$C175,0,VLOOKUP(F$6,'MonteCarlo Policy Paths'!$A$2:$I$31,'Monte Carlo_WA Complance Price'!$B175+1,FALSE))</f>
        <v>82.346532180449415</v>
      </c>
      <c r="G175" s="21">
        <f ca="1">IF(G$6&lt;$C175,0,VLOOKUP(G$6,'MonteCarlo Policy Paths'!$A$2:$I$31,'Monte Carlo_WA Complance Price'!$B175+1,FALSE))</f>
        <v>84.002844861871253</v>
      </c>
      <c r="H175" s="21">
        <f ca="1">IF(H$6&lt;$C175,0,VLOOKUP(H$6,'MonteCarlo Policy Paths'!$A$2:$I$31,'Monte Carlo_WA Complance Price'!$B175+1,FALSE))</f>
        <v>85.659157543293105</v>
      </c>
      <c r="I175" s="21">
        <f ca="1">IF(I$6&lt;$C175,0,VLOOKUP(I$6,'MonteCarlo Policy Paths'!$A$2:$I$31,'Monte Carlo_WA Complance Price'!$B175+1,FALSE))</f>
        <v>86.918851036576825</v>
      </c>
      <c r="J175" s="21">
        <f ca="1">IF(J$6&lt;$C175,0,VLOOKUP(J$6,'MonteCarlo Policy Paths'!$A$2:$I$31,'Monte Carlo_WA Complance Price'!$B175+1,FALSE))</f>
        <v>88.178544529860531</v>
      </c>
      <c r="K175" s="21">
        <f ca="1">IF(K$6&lt;$C175,0,VLOOKUP(K$6,'MonteCarlo Policy Paths'!$A$2:$I$31,'Monte Carlo_WA Complance Price'!$B175+1,FALSE))</f>
        <v>89.438238023144251</v>
      </c>
      <c r="L175" s="21">
        <f ca="1">IF(L$6&lt;$C175,0,VLOOKUP(L$6,'MonteCarlo Policy Paths'!$A$2:$I$31,'Monte Carlo_WA Complance Price'!$B175+1,FALSE))</f>
        <v>90.697931516427971</v>
      </c>
      <c r="M175" s="21">
        <f ca="1">IF(M$6&lt;$C175,0,VLOOKUP(M$6,'MonteCarlo Policy Paths'!$A$2:$I$31,'Monte Carlo_WA Complance Price'!$B175+1,FALSE))</f>
        <v>91.95762500971172</v>
      </c>
      <c r="N175" s="21">
        <f ca="1">IF(N$6&lt;$C175,0,VLOOKUP(N$6,'MonteCarlo Policy Paths'!$A$2:$I$31,'Monte Carlo_WA Complance Price'!$B175+1,FALSE))</f>
        <v>93.21731850299544</v>
      </c>
      <c r="O175" s="21">
        <f ca="1">IF(O$6&lt;$C175,0,VLOOKUP(O$6,'MonteCarlo Policy Paths'!$A$2:$I$31,'Monte Carlo_WA Complance Price'!$B175+1,FALSE))</f>
        <v>94.47701199627916</v>
      </c>
      <c r="P175" s="21">
        <f ca="1">IF(P$6&lt;$C175,0,VLOOKUP(P$6,'MonteCarlo Policy Paths'!$A$2:$I$31,'Monte Carlo_WA Complance Price'!$B175+1,FALSE))</f>
        <v>95.73670548956288</v>
      </c>
      <c r="Q175" s="21">
        <f ca="1">IF(Q$6&lt;$C175,0,VLOOKUP(Q$6,'MonteCarlo Policy Paths'!$A$2:$I$31,'Monte Carlo_WA Complance Price'!$B175+1,FALSE))</f>
        <v>96.996398982846586</v>
      </c>
      <c r="R175" s="21">
        <f ca="1">IF(R$6&lt;$C175,0,VLOOKUP(R$6,'MonteCarlo Policy Paths'!$A$2:$I$31,'Monte Carlo_WA Complance Price'!$B175+1,FALSE))</f>
        <v>98.25609247613032</v>
      </c>
      <c r="S175" s="21">
        <f ca="1">IF(S$6&lt;$C175,0,VLOOKUP(S$6,'MonteCarlo Policy Paths'!$A$2:$I$31,'Monte Carlo_WA Complance Price'!$B175+1,FALSE))</f>
        <v>99.65157958594628</v>
      </c>
      <c r="T175" s="21">
        <f ca="1">IF(T$6&lt;$C175,0,VLOOKUP(T$6,'MonteCarlo Policy Paths'!$A$2:$I$31,'Monte Carlo_WA Complance Price'!$B175+1,FALSE))</f>
        <v>101.04706669576224</v>
      </c>
      <c r="U175" s="21">
        <f ca="1">IF(U$6&lt;$C175,0,VLOOKUP(U$6,'MonteCarlo Policy Paths'!$A$2:$I$31,'Monte Carlo_WA Complance Price'!$B175+1,FALSE))</f>
        <v>102.4425538055782</v>
      </c>
      <c r="V175" s="21">
        <f ca="1">IF(V$6&lt;$C175,0,VLOOKUP(V$6,'MonteCarlo Policy Paths'!$A$2:$I$31,'Monte Carlo_WA Complance Price'!$B175+1,FALSE))</f>
        <v>103.83804091539416</v>
      </c>
      <c r="W175" s="21">
        <f ca="1">IF(W$6&lt;$C175,0,VLOOKUP(W$6,'MonteCarlo Policy Paths'!$A$2:$I$31,'Monte Carlo_WA Complance Price'!$B175+1,FALSE))</f>
        <v>105.23352802521011</v>
      </c>
      <c r="X175" s="21">
        <f ca="1">IF(X$6&lt;$C175,0,VLOOKUP(X$6,'MonteCarlo Policy Paths'!$A$2:$I$31,'Monte Carlo_WA Complance Price'!$B175+1,FALSE))</f>
        <v>106.47156953138905</v>
      </c>
      <c r="Y175" s="21">
        <f ca="1">IF(Y$6&lt;$C175,0,VLOOKUP(Y$6,'MonteCarlo Policy Paths'!$A$2:$I$31,'Monte Carlo_WA Complance Price'!$B175+1,FALSE))</f>
        <v>107.709611037568</v>
      </c>
      <c r="Z175" s="21">
        <f ca="1">IF(Z$6&lt;$C175,0,VLOOKUP(Z$6,'MonteCarlo Policy Paths'!$A$2:$I$31,'Monte Carlo_WA Complance Price'!$B175+1,FALSE))</f>
        <v>108.94765254374694</v>
      </c>
      <c r="AA175" s="21">
        <f ca="1">IF(AA$6&lt;$C175,0,VLOOKUP(AA$6,'MonteCarlo Policy Paths'!$A$2:$I$31,'Monte Carlo_WA Complance Price'!$B175+1,FALSE))</f>
        <v>110.18569404992589</v>
      </c>
      <c r="AB175" s="21">
        <f ca="1">IF(AB$6&lt;$C175,0,VLOOKUP(AB$6,'MonteCarlo Policy Paths'!$A$2:$I$31,'Monte Carlo_WA Complance Price'!$B175+1,FALSE))</f>
        <v>111.42373555610482</v>
      </c>
      <c r="AC175" s="21">
        <f ca="1">IF(AC$6&lt;$C175,0,VLOOKUP(AC$6,'MonteCarlo Policy Paths'!$A$2:$I$31,'Monte Carlo_WA Complance Price'!$B175+1,FALSE))</f>
        <v>112.86811731331359</v>
      </c>
      <c r="AD175" s="21">
        <f ca="1">IF(AD$6&lt;$C175,0,VLOOKUP(AD$6,'MonteCarlo Policy Paths'!$A$2:$I$31,'Monte Carlo_WA Complance Price'!$B175+1,FALSE))</f>
        <v>114.31249907052236</v>
      </c>
      <c r="AE175" s="21">
        <f ca="1">IF(AE$6&lt;$C175,0,VLOOKUP(AE$6,'MonteCarlo Policy Paths'!$A$2:$I$31,'Monte Carlo_WA Complance Price'!$B175+1,FALSE))</f>
        <v>115.75688082773114</v>
      </c>
      <c r="AF175" s="21">
        <f ca="1">IF(AF$6&lt;$C175,0,VLOOKUP(AF$6,'MonteCarlo Policy Paths'!$A$2:$I$31,'Monte Carlo_WA Complance Price'!$B175+1,FALSE))</f>
        <v>117.20126258493991</v>
      </c>
      <c r="AG175" s="22">
        <f ca="1">IF(AG$6&lt;$C175,0,VLOOKUP(AG$6,'MonteCarlo Policy Paths'!$A$2:$I$31,'Monte Carlo_WA Complance Price'!$B175+1,FALSE))</f>
        <v>118.64564434214866</v>
      </c>
      <c r="AI175" s="20">
        <f ca="1">E175*VLOOKUP(AI$6,'Greenhouse Gas Costs Avoided'!$A$2:$I$32,9,FALSE)</f>
        <v>0</v>
      </c>
      <c r="AJ175" s="21">
        <f ca="1">F175*VLOOKUP(AJ$6,'Greenhouse Gas Costs Avoided'!$A$2:$I$32,9,FALSE)</f>
        <v>5.2166744805659615</v>
      </c>
      <c r="AK175" s="21">
        <f ca="1">G175*VLOOKUP(AK$6,'Greenhouse Gas Costs Avoided'!$A$2:$I$32,9,FALSE)</f>
        <v>5.3216023247413169</v>
      </c>
      <c r="AL175" s="21">
        <f ca="1">H175*VLOOKUP(AL$6,'Greenhouse Gas Costs Avoided'!$A$2:$I$32,9,FALSE)</f>
        <v>5.4265301689166732</v>
      </c>
      <c r="AM175" s="21">
        <f ca="1">I175*VLOOKUP(AM$6,'Greenhouse Gas Costs Avoided'!$A$2:$I$32,9,FALSE)</f>
        <v>5.5063320831654474</v>
      </c>
      <c r="AN175" s="21">
        <f ca="1">J175*VLOOKUP(AN$6,'Greenhouse Gas Costs Avoided'!$A$2:$I$32,9,FALSE)</f>
        <v>5.5861339974142208</v>
      </c>
      <c r="AO175" s="21">
        <f ca="1">K175*VLOOKUP(AO$6,'Greenhouse Gas Costs Avoided'!$A$2:$I$32,9,FALSE)</f>
        <v>5.665935911662995</v>
      </c>
      <c r="AP175" s="21">
        <f ca="1">L175*VLOOKUP(AP$6,'Greenhouse Gas Costs Avoided'!$A$2:$I$32,9,FALSE)</f>
        <v>5.7457378259117702</v>
      </c>
      <c r="AQ175" s="21">
        <f ca="1">M175*VLOOKUP(AQ$6,'Greenhouse Gas Costs Avoided'!$A$2:$I$32,9,FALSE)</f>
        <v>5.8255397401605462</v>
      </c>
      <c r="AR175" s="21">
        <f ca="1">N175*VLOOKUP(AR$6,'Greenhouse Gas Costs Avoided'!$A$2:$I$32,9,FALSE)</f>
        <v>5.9053416544093205</v>
      </c>
      <c r="AS175" s="21">
        <f ca="1">O175*VLOOKUP(AS$6,'Greenhouse Gas Costs Avoided'!$A$2:$I$32,9,FALSE)</f>
        <v>5.9851435686580947</v>
      </c>
      <c r="AT175" s="21">
        <f ca="1">P175*VLOOKUP(AT$6,'Greenhouse Gas Costs Avoided'!$A$2:$I$32,9,FALSE)</f>
        <v>6.0649454829068699</v>
      </c>
      <c r="AU175" s="21">
        <f ca="1">Q175*VLOOKUP(AU$6,'Greenhouse Gas Costs Avoided'!$A$2:$I$32,9,FALSE)</f>
        <v>6.1447473971556432</v>
      </c>
      <c r="AV175" s="21">
        <f ca="1">R175*VLOOKUP(AV$6,'Greenhouse Gas Costs Avoided'!$A$2:$I$32,9,FALSE)</f>
        <v>6.2245493114044184</v>
      </c>
      <c r="AW175" s="21">
        <f ca="1">S175*VLOOKUP(AW$6,'Greenhouse Gas Costs Avoided'!$A$2:$I$32,9,FALSE)</f>
        <v>6.312953786990386</v>
      </c>
      <c r="AX175" s="21">
        <f ca="1">T175*VLOOKUP(AX$6,'Greenhouse Gas Costs Avoided'!$A$2:$I$32,9,FALSE)</f>
        <v>6.4013582625763545</v>
      </c>
      <c r="AY175" s="21">
        <f ca="1">U175*VLOOKUP(AY$6,'Greenhouse Gas Costs Avoided'!$A$2:$I$32,9,FALSE)</f>
        <v>6.4897627381623222</v>
      </c>
      <c r="AZ175" s="21">
        <f ca="1">V175*VLOOKUP(AZ$6,'Greenhouse Gas Costs Avoided'!$A$2:$I$32,9,FALSE)</f>
        <v>6.5781672137482907</v>
      </c>
      <c r="BA175" s="21">
        <f ca="1">W175*VLOOKUP(BA$6,'Greenhouse Gas Costs Avoided'!$A$2:$I$32,9,FALSE)</f>
        <v>6.6665716893342575</v>
      </c>
      <c r="BB175" s="21">
        <f ca="1">X175*VLOOKUP(BB$6,'Greenhouse Gas Costs Avoided'!$A$2:$I$32,9,FALSE)</f>
        <v>6.7450019445028957</v>
      </c>
      <c r="BC175" s="21">
        <f ca="1">Y175*VLOOKUP(BC$6,'Greenhouse Gas Costs Avoided'!$A$2:$I$32,9,FALSE)</f>
        <v>6.8234321996715348</v>
      </c>
      <c r="BD175" s="21">
        <f ca="1">Z175*VLOOKUP(BD$6,'Greenhouse Gas Costs Avoided'!$A$2:$I$32,9,FALSE)</f>
        <v>6.901862454840173</v>
      </c>
      <c r="BE175" s="21">
        <f ca="1">AA175*VLOOKUP(BE$6,'Greenhouse Gas Costs Avoided'!$A$2:$I$32,9,FALSE)</f>
        <v>6.9802927100088112</v>
      </c>
      <c r="BF175" s="21">
        <f ca="1">AB175*VLOOKUP(BF$6,'Greenhouse Gas Costs Avoided'!$A$2:$I$32,9,FALSE)</f>
        <v>7.0587229651774486</v>
      </c>
      <c r="BG175" s="21">
        <f ca="1">AC175*VLOOKUP(BG$6,'Greenhouse Gas Costs Avoided'!$A$2:$I$32,9,FALSE)</f>
        <v>7.1502249295408609</v>
      </c>
      <c r="BH175" s="21">
        <f ca="1">AD175*VLOOKUP(BH$6,'Greenhouse Gas Costs Avoided'!$A$2:$I$32,9,FALSE)</f>
        <v>7.2417268939042723</v>
      </c>
      <c r="BI175" s="21">
        <f ca="1">AE175*VLOOKUP(BI$6,'Greenhouse Gas Costs Avoided'!$A$2:$I$32,9,FALSE)</f>
        <v>7.3332288582676846</v>
      </c>
      <c r="BJ175" s="21">
        <f ca="1">AF175*VLOOKUP(BJ$6,'Greenhouse Gas Costs Avoided'!$A$2:$I$32,9,FALSE)</f>
        <v>7.424730822631096</v>
      </c>
      <c r="BK175" s="22">
        <f ca="1">AG175*VLOOKUP(BK$6,'Greenhouse Gas Costs Avoided'!$A$2:$I$32,9,FALSE)</f>
        <v>7.5162327869945065</v>
      </c>
    </row>
    <row r="176" spans="1:63" x14ac:dyDescent="0.35">
      <c r="A176" s="11">
        <v>170</v>
      </c>
      <c r="B176" s="12">
        <f t="shared" ca="1" si="4"/>
        <v>2</v>
      </c>
      <c r="C176" s="13">
        <f t="shared" ca="1" si="5"/>
        <v>2023</v>
      </c>
      <c r="E176" s="20">
        <f ca="1">IF(E$6&lt;$C176,0,VLOOKUP(E$6,'MonteCarlo Policy Paths'!$A$2:$I$31,'Monte Carlo_WA Complance Price'!$B176+1,FALSE))</f>
        <v>0</v>
      </c>
      <c r="F176" s="21">
        <f ca="1">IF(F$6&lt;$C176,0,VLOOKUP(F$6,'MonteCarlo Policy Paths'!$A$2:$I$31,'Monte Carlo_WA Complance Price'!$B176+1,FALSE))</f>
        <v>82.346532180449415</v>
      </c>
      <c r="G176" s="21">
        <f ca="1">IF(G$6&lt;$C176,0,VLOOKUP(G$6,'MonteCarlo Policy Paths'!$A$2:$I$31,'Monte Carlo_WA Complance Price'!$B176+1,FALSE))</f>
        <v>84.002844861871253</v>
      </c>
      <c r="H176" s="21">
        <f ca="1">IF(H$6&lt;$C176,0,VLOOKUP(H$6,'MonteCarlo Policy Paths'!$A$2:$I$31,'Monte Carlo_WA Complance Price'!$B176+1,FALSE))</f>
        <v>85.659157543293105</v>
      </c>
      <c r="I176" s="21">
        <f ca="1">IF(I$6&lt;$C176,0,VLOOKUP(I$6,'MonteCarlo Policy Paths'!$A$2:$I$31,'Monte Carlo_WA Complance Price'!$B176+1,FALSE))</f>
        <v>86.918851036576825</v>
      </c>
      <c r="J176" s="21">
        <f ca="1">IF(J$6&lt;$C176,0,VLOOKUP(J$6,'MonteCarlo Policy Paths'!$A$2:$I$31,'Monte Carlo_WA Complance Price'!$B176+1,FALSE))</f>
        <v>88.178544529860531</v>
      </c>
      <c r="K176" s="21">
        <f ca="1">IF(K$6&lt;$C176,0,VLOOKUP(K$6,'MonteCarlo Policy Paths'!$A$2:$I$31,'Monte Carlo_WA Complance Price'!$B176+1,FALSE))</f>
        <v>89.438238023144251</v>
      </c>
      <c r="L176" s="21">
        <f ca="1">IF(L$6&lt;$C176,0,VLOOKUP(L$6,'MonteCarlo Policy Paths'!$A$2:$I$31,'Monte Carlo_WA Complance Price'!$B176+1,FALSE))</f>
        <v>90.697931516427971</v>
      </c>
      <c r="M176" s="21">
        <f ca="1">IF(M$6&lt;$C176,0,VLOOKUP(M$6,'MonteCarlo Policy Paths'!$A$2:$I$31,'Monte Carlo_WA Complance Price'!$B176+1,FALSE))</f>
        <v>91.95762500971172</v>
      </c>
      <c r="N176" s="21">
        <f ca="1">IF(N$6&lt;$C176,0,VLOOKUP(N$6,'MonteCarlo Policy Paths'!$A$2:$I$31,'Monte Carlo_WA Complance Price'!$B176+1,FALSE))</f>
        <v>93.21731850299544</v>
      </c>
      <c r="O176" s="21">
        <f ca="1">IF(O$6&lt;$C176,0,VLOOKUP(O$6,'MonteCarlo Policy Paths'!$A$2:$I$31,'Monte Carlo_WA Complance Price'!$B176+1,FALSE))</f>
        <v>94.47701199627916</v>
      </c>
      <c r="P176" s="21">
        <f ca="1">IF(P$6&lt;$C176,0,VLOOKUP(P$6,'MonteCarlo Policy Paths'!$A$2:$I$31,'Monte Carlo_WA Complance Price'!$B176+1,FALSE))</f>
        <v>95.73670548956288</v>
      </c>
      <c r="Q176" s="21">
        <f ca="1">IF(Q$6&lt;$C176,0,VLOOKUP(Q$6,'MonteCarlo Policy Paths'!$A$2:$I$31,'Monte Carlo_WA Complance Price'!$B176+1,FALSE))</f>
        <v>96.996398982846586</v>
      </c>
      <c r="R176" s="21">
        <f ca="1">IF(R$6&lt;$C176,0,VLOOKUP(R$6,'MonteCarlo Policy Paths'!$A$2:$I$31,'Monte Carlo_WA Complance Price'!$B176+1,FALSE))</f>
        <v>98.25609247613032</v>
      </c>
      <c r="S176" s="21">
        <f ca="1">IF(S$6&lt;$C176,0,VLOOKUP(S$6,'MonteCarlo Policy Paths'!$A$2:$I$31,'Monte Carlo_WA Complance Price'!$B176+1,FALSE))</f>
        <v>99.65157958594628</v>
      </c>
      <c r="T176" s="21">
        <f ca="1">IF(T$6&lt;$C176,0,VLOOKUP(T$6,'MonteCarlo Policy Paths'!$A$2:$I$31,'Monte Carlo_WA Complance Price'!$B176+1,FALSE))</f>
        <v>101.04706669576224</v>
      </c>
      <c r="U176" s="21">
        <f ca="1">IF(U$6&lt;$C176,0,VLOOKUP(U$6,'MonteCarlo Policy Paths'!$A$2:$I$31,'Monte Carlo_WA Complance Price'!$B176+1,FALSE))</f>
        <v>102.4425538055782</v>
      </c>
      <c r="V176" s="21">
        <f ca="1">IF(V$6&lt;$C176,0,VLOOKUP(V$6,'MonteCarlo Policy Paths'!$A$2:$I$31,'Monte Carlo_WA Complance Price'!$B176+1,FALSE))</f>
        <v>103.83804091539416</v>
      </c>
      <c r="W176" s="21">
        <f ca="1">IF(W$6&lt;$C176,0,VLOOKUP(W$6,'MonteCarlo Policy Paths'!$A$2:$I$31,'Monte Carlo_WA Complance Price'!$B176+1,FALSE))</f>
        <v>105.23352802521011</v>
      </c>
      <c r="X176" s="21">
        <f ca="1">IF(X$6&lt;$C176,0,VLOOKUP(X$6,'MonteCarlo Policy Paths'!$A$2:$I$31,'Monte Carlo_WA Complance Price'!$B176+1,FALSE))</f>
        <v>106.47156953138905</v>
      </c>
      <c r="Y176" s="21">
        <f ca="1">IF(Y$6&lt;$C176,0,VLOOKUP(Y$6,'MonteCarlo Policy Paths'!$A$2:$I$31,'Monte Carlo_WA Complance Price'!$B176+1,FALSE))</f>
        <v>107.709611037568</v>
      </c>
      <c r="Z176" s="21">
        <f ca="1">IF(Z$6&lt;$C176,0,VLOOKUP(Z$6,'MonteCarlo Policy Paths'!$A$2:$I$31,'Monte Carlo_WA Complance Price'!$B176+1,FALSE))</f>
        <v>108.94765254374694</v>
      </c>
      <c r="AA176" s="21">
        <f ca="1">IF(AA$6&lt;$C176,0,VLOOKUP(AA$6,'MonteCarlo Policy Paths'!$A$2:$I$31,'Monte Carlo_WA Complance Price'!$B176+1,FALSE))</f>
        <v>110.18569404992589</v>
      </c>
      <c r="AB176" s="21">
        <f ca="1">IF(AB$6&lt;$C176,0,VLOOKUP(AB$6,'MonteCarlo Policy Paths'!$A$2:$I$31,'Monte Carlo_WA Complance Price'!$B176+1,FALSE))</f>
        <v>111.42373555610482</v>
      </c>
      <c r="AC176" s="21">
        <f ca="1">IF(AC$6&lt;$C176,0,VLOOKUP(AC$6,'MonteCarlo Policy Paths'!$A$2:$I$31,'Monte Carlo_WA Complance Price'!$B176+1,FALSE))</f>
        <v>112.86811731331359</v>
      </c>
      <c r="AD176" s="21">
        <f ca="1">IF(AD$6&lt;$C176,0,VLOOKUP(AD$6,'MonteCarlo Policy Paths'!$A$2:$I$31,'Monte Carlo_WA Complance Price'!$B176+1,FALSE))</f>
        <v>114.31249907052236</v>
      </c>
      <c r="AE176" s="21">
        <f ca="1">IF(AE$6&lt;$C176,0,VLOOKUP(AE$6,'MonteCarlo Policy Paths'!$A$2:$I$31,'Monte Carlo_WA Complance Price'!$B176+1,FALSE))</f>
        <v>115.75688082773114</v>
      </c>
      <c r="AF176" s="21">
        <f ca="1">IF(AF$6&lt;$C176,0,VLOOKUP(AF$6,'MonteCarlo Policy Paths'!$A$2:$I$31,'Monte Carlo_WA Complance Price'!$B176+1,FALSE))</f>
        <v>117.20126258493991</v>
      </c>
      <c r="AG176" s="22">
        <f ca="1">IF(AG$6&lt;$C176,0,VLOOKUP(AG$6,'MonteCarlo Policy Paths'!$A$2:$I$31,'Monte Carlo_WA Complance Price'!$B176+1,FALSE))</f>
        <v>120.41827982173916</v>
      </c>
      <c r="AI176" s="20">
        <f ca="1">E176*VLOOKUP(AI$6,'Greenhouse Gas Costs Avoided'!$A$2:$I$32,9,FALSE)</f>
        <v>0</v>
      </c>
      <c r="AJ176" s="21">
        <f ca="1">F176*VLOOKUP(AJ$6,'Greenhouse Gas Costs Avoided'!$A$2:$I$32,9,FALSE)</f>
        <v>5.2166744805659615</v>
      </c>
      <c r="AK176" s="21">
        <f ca="1">G176*VLOOKUP(AK$6,'Greenhouse Gas Costs Avoided'!$A$2:$I$32,9,FALSE)</f>
        <v>5.3216023247413169</v>
      </c>
      <c r="AL176" s="21">
        <f ca="1">H176*VLOOKUP(AL$6,'Greenhouse Gas Costs Avoided'!$A$2:$I$32,9,FALSE)</f>
        <v>5.4265301689166732</v>
      </c>
      <c r="AM176" s="21">
        <f ca="1">I176*VLOOKUP(AM$6,'Greenhouse Gas Costs Avoided'!$A$2:$I$32,9,FALSE)</f>
        <v>5.5063320831654474</v>
      </c>
      <c r="AN176" s="21">
        <f ca="1">J176*VLOOKUP(AN$6,'Greenhouse Gas Costs Avoided'!$A$2:$I$32,9,FALSE)</f>
        <v>5.5861339974142208</v>
      </c>
      <c r="AO176" s="21">
        <f ca="1">K176*VLOOKUP(AO$6,'Greenhouse Gas Costs Avoided'!$A$2:$I$32,9,FALSE)</f>
        <v>5.665935911662995</v>
      </c>
      <c r="AP176" s="21">
        <f ca="1">L176*VLOOKUP(AP$6,'Greenhouse Gas Costs Avoided'!$A$2:$I$32,9,FALSE)</f>
        <v>5.7457378259117702</v>
      </c>
      <c r="AQ176" s="21">
        <f ca="1">M176*VLOOKUP(AQ$6,'Greenhouse Gas Costs Avoided'!$A$2:$I$32,9,FALSE)</f>
        <v>5.8255397401605462</v>
      </c>
      <c r="AR176" s="21">
        <f ca="1">N176*VLOOKUP(AR$6,'Greenhouse Gas Costs Avoided'!$A$2:$I$32,9,FALSE)</f>
        <v>5.9053416544093205</v>
      </c>
      <c r="AS176" s="21">
        <f ca="1">O176*VLOOKUP(AS$6,'Greenhouse Gas Costs Avoided'!$A$2:$I$32,9,FALSE)</f>
        <v>5.9851435686580947</v>
      </c>
      <c r="AT176" s="21">
        <f ca="1">P176*VLOOKUP(AT$6,'Greenhouse Gas Costs Avoided'!$A$2:$I$32,9,FALSE)</f>
        <v>6.0649454829068699</v>
      </c>
      <c r="AU176" s="21">
        <f ca="1">Q176*VLOOKUP(AU$6,'Greenhouse Gas Costs Avoided'!$A$2:$I$32,9,FALSE)</f>
        <v>6.1447473971556432</v>
      </c>
      <c r="AV176" s="21">
        <f ca="1">R176*VLOOKUP(AV$6,'Greenhouse Gas Costs Avoided'!$A$2:$I$32,9,FALSE)</f>
        <v>6.2245493114044184</v>
      </c>
      <c r="AW176" s="21">
        <f ca="1">S176*VLOOKUP(AW$6,'Greenhouse Gas Costs Avoided'!$A$2:$I$32,9,FALSE)</f>
        <v>6.312953786990386</v>
      </c>
      <c r="AX176" s="21">
        <f ca="1">T176*VLOOKUP(AX$6,'Greenhouse Gas Costs Avoided'!$A$2:$I$32,9,FALSE)</f>
        <v>6.4013582625763545</v>
      </c>
      <c r="AY176" s="21">
        <f ca="1">U176*VLOOKUP(AY$6,'Greenhouse Gas Costs Avoided'!$A$2:$I$32,9,FALSE)</f>
        <v>6.4897627381623222</v>
      </c>
      <c r="AZ176" s="21">
        <f ca="1">V176*VLOOKUP(AZ$6,'Greenhouse Gas Costs Avoided'!$A$2:$I$32,9,FALSE)</f>
        <v>6.5781672137482907</v>
      </c>
      <c r="BA176" s="21">
        <f ca="1">W176*VLOOKUP(BA$6,'Greenhouse Gas Costs Avoided'!$A$2:$I$32,9,FALSE)</f>
        <v>6.6665716893342575</v>
      </c>
      <c r="BB176" s="21">
        <f ca="1">X176*VLOOKUP(BB$6,'Greenhouse Gas Costs Avoided'!$A$2:$I$32,9,FALSE)</f>
        <v>6.7450019445028957</v>
      </c>
      <c r="BC176" s="21">
        <f ca="1">Y176*VLOOKUP(BC$6,'Greenhouse Gas Costs Avoided'!$A$2:$I$32,9,FALSE)</f>
        <v>6.8234321996715348</v>
      </c>
      <c r="BD176" s="21">
        <f ca="1">Z176*VLOOKUP(BD$6,'Greenhouse Gas Costs Avoided'!$A$2:$I$32,9,FALSE)</f>
        <v>6.901862454840173</v>
      </c>
      <c r="BE176" s="21">
        <f ca="1">AA176*VLOOKUP(BE$6,'Greenhouse Gas Costs Avoided'!$A$2:$I$32,9,FALSE)</f>
        <v>6.9802927100088112</v>
      </c>
      <c r="BF176" s="21">
        <f ca="1">AB176*VLOOKUP(BF$6,'Greenhouse Gas Costs Avoided'!$A$2:$I$32,9,FALSE)</f>
        <v>7.0587229651774486</v>
      </c>
      <c r="BG176" s="21">
        <f ca="1">AC176*VLOOKUP(BG$6,'Greenhouse Gas Costs Avoided'!$A$2:$I$32,9,FALSE)</f>
        <v>7.1502249295408609</v>
      </c>
      <c r="BH176" s="21">
        <f ca="1">AD176*VLOOKUP(BH$6,'Greenhouse Gas Costs Avoided'!$A$2:$I$32,9,FALSE)</f>
        <v>7.2417268939042723</v>
      </c>
      <c r="BI176" s="21">
        <f ca="1">AE176*VLOOKUP(BI$6,'Greenhouse Gas Costs Avoided'!$A$2:$I$32,9,FALSE)</f>
        <v>7.3332288582676846</v>
      </c>
      <c r="BJ176" s="21">
        <f ca="1">AF176*VLOOKUP(BJ$6,'Greenhouse Gas Costs Avoided'!$A$2:$I$32,9,FALSE)</f>
        <v>7.424730822631096</v>
      </c>
      <c r="BK176" s="22">
        <f ca="1">AG176*VLOOKUP(BK$6,'Greenhouse Gas Costs Avoided'!$A$2:$I$32,9,FALSE)</f>
        <v>7.6285297110405814</v>
      </c>
    </row>
    <row r="177" spans="1:63" x14ac:dyDescent="0.35">
      <c r="A177" s="11">
        <v>171</v>
      </c>
      <c r="B177" s="12">
        <f t="shared" ca="1" si="4"/>
        <v>1</v>
      </c>
      <c r="C177" s="13">
        <f t="shared" ca="1" si="5"/>
        <v>2023</v>
      </c>
      <c r="E177" s="20">
        <f ca="1">IF(E$6&lt;$C177,0,VLOOKUP(E$6,'MonteCarlo Policy Paths'!$A$2:$I$31,'Monte Carlo_WA Complance Price'!$B177+1,FALSE))</f>
        <v>0</v>
      </c>
      <c r="F177" s="21">
        <f ca="1">IF(F$6&lt;$C177,0,VLOOKUP(F$6,'MonteCarlo Policy Paths'!$A$2:$I$31,'Monte Carlo_WA Complance Price'!$B177+1,FALSE))</f>
        <v>82.346532180449415</v>
      </c>
      <c r="G177" s="21">
        <f ca="1">IF(G$6&lt;$C177,0,VLOOKUP(G$6,'MonteCarlo Policy Paths'!$A$2:$I$31,'Monte Carlo_WA Complance Price'!$B177+1,FALSE))</f>
        <v>84.002844861871253</v>
      </c>
      <c r="H177" s="21">
        <f ca="1">IF(H$6&lt;$C177,0,VLOOKUP(H$6,'MonteCarlo Policy Paths'!$A$2:$I$31,'Monte Carlo_WA Complance Price'!$B177+1,FALSE))</f>
        <v>85.659157543293105</v>
      </c>
      <c r="I177" s="21">
        <f ca="1">IF(I$6&lt;$C177,0,VLOOKUP(I$6,'MonteCarlo Policy Paths'!$A$2:$I$31,'Monte Carlo_WA Complance Price'!$B177+1,FALSE))</f>
        <v>86.918851036576825</v>
      </c>
      <c r="J177" s="21">
        <f ca="1">IF(J$6&lt;$C177,0,VLOOKUP(J$6,'MonteCarlo Policy Paths'!$A$2:$I$31,'Monte Carlo_WA Complance Price'!$B177+1,FALSE))</f>
        <v>88.178544529860531</v>
      </c>
      <c r="K177" s="21">
        <f ca="1">IF(K$6&lt;$C177,0,VLOOKUP(K$6,'MonteCarlo Policy Paths'!$A$2:$I$31,'Monte Carlo_WA Complance Price'!$B177+1,FALSE))</f>
        <v>89.438238023144251</v>
      </c>
      <c r="L177" s="21">
        <f ca="1">IF(L$6&lt;$C177,0,VLOOKUP(L$6,'MonteCarlo Policy Paths'!$A$2:$I$31,'Monte Carlo_WA Complance Price'!$B177+1,FALSE))</f>
        <v>90.697931516427971</v>
      </c>
      <c r="M177" s="21">
        <f ca="1">IF(M$6&lt;$C177,0,VLOOKUP(M$6,'MonteCarlo Policy Paths'!$A$2:$I$31,'Monte Carlo_WA Complance Price'!$B177+1,FALSE))</f>
        <v>91.95762500971172</v>
      </c>
      <c r="N177" s="21">
        <f ca="1">IF(N$6&lt;$C177,0,VLOOKUP(N$6,'MonteCarlo Policy Paths'!$A$2:$I$31,'Monte Carlo_WA Complance Price'!$B177+1,FALSE))</f>
        <v>93.21731850299544</v>
      </c>
      <c r="O177" s="21">
        <f ca="1">IF(O$6&lt;$C177,0,VLOOKUP(O$6,'MonteCarlo Policy Paths'!$A$2:$I$31,'Monte Carlo_WA Complance Price'!$B177+1,FALSE))</f>
        <v>94.47701199627916</v>
      </c>
      <c r="P177" s="21">
        <f ca="1">IF(P$6&lt;$C177,0,VLOOKUP(P$6,'MonteCarlo Policy Paths'!$A$2:$I$31,'Monte Carlo_WA Complance Price'!$B177+1,FALSE))</f>
        <v>95.73670548956288</v>
      </c>
      <c r="Q177" s="21">
        <f ca="1">IF(Q$6&lt;$C177,0,VLOOKUP(Q$6,'MonteCarlo Policy Paths'!$A$2:$I$31,'Monte Carlo_WA Complance Price'!$B177+1,FALSE))</f>
        <v>96.996398982846586</v>
      </c>
      <c r="R177" s="21">
        <f ca="1">IF(R$6&lt;$C177,0,VLOOKUP(R$6,'MonteCarlo Policy Paths'!$A$2:$I$31,'Monte Carlo_WA Complance Price'!$B177+1,FALSE))</f>
        <v>98.25609247613032</v>
      </c>
      <c r="S177" s="21">
        <f ca="1">IF(S$6&lt;$C177,0,VLOOKUP(S$6,'MonteCarlo Policy Paths'!$A$2:$I$31,'Monte Carlo_WA Complance Price'!$B177+1,FALSE))</f>
        <v>99.65157958594628</v>
      </c>
      <c r="T177" s="21">
        <f ca="1">IF(T$6&lt;$C177,0,VLOOKUP(T$6,'MonteCarlo Policy Paths'!$A$2:$I$31,'Monte Carlo_WA Complance Price'!$B177+1,FALSE))</f>
        <v>101.04706669576224</v>
      </c>
      <c r="U177" s="21">
        <f ca="1">IF(U$6&lt;$C177,0,VLOOKUP(U$6,'MonteCarlo Policy Paths'!$A$2:$I$31,'Monte Carlo_WA Complance Price'!$B177+1,FALSE))</f>
        <v>102.4425538055782</v>
      </c>
      <c r="V177" s="21">
        <f ca="1">IF(V$6&lt;$C177,0,VLOOKUP(V$6,'MonteCarlo Policy Paths'!$A$2:$I$31,'Monte Carlo_WA Complance Price'!$B177+1,FALSE))</f>
        <v>103.83804091539416</v>
      </c>
      <c r="W177" s="21">
        <f ca="1">IF(W$6&lt;$C177,0,VLOOKUP(W$6,'MonteCarlo Policy Paths'!$A$2:$I$31,'Monte Carlo_WA Complance Price'!$B177+1,FALSE))</f>
        <v>105.23352802521011</v>
      </c>
      <c r="X177" s="21">
        <f ca="1">IF(X$6&lt;$C177,0,VLOOKUP(X$6,'MonteCarlo Policy Paths'!$A$2:$I$31,'Monte Carlo_WA Complance Price'!$B177+1,FALSE))</f>
        <v>106.47156953138905</v>
      </c>
      <c r="Y177" s="21">
        <f ca="1">IF(Y$6&lt;$C177,0,VLOOKUP(Y$6,'MonteCarlo Policy Paths'!$A$2:$I$31,'Monte Carlo_WA Complance Price'!$B177+1,FALSE))</f>
        <v>107.709611037568</v>
      </c>
      <c r="Z177" s="21">
        <f ca="1">IF(Z$6&lt;$C177,0,VLOOKUP(Z$6,'MonteCarlo Policy Paths'!$A$2:$I$31,'Monte Carlo_WA Complance Price'!$B177+1,FALSE))</f>
        <v>108.94765254374694</v>
      </c>
      <c r="AA177" s="21">
        <f ca="1">IF(AA$6&lt;$C177,0,VLOOKUP(AA$6,'MonteCarlo Policy Paths'!$A$2:$I$31,'Monte Carlo_WA Complance Price'!$B177+1,FALSE))</f>
        <v>110.18569404992589</v>
      </c>
      <c r="AB177" s="21">
        <f ca="1">IF(AB$6&lt;$C177,0,VLOOKUP(AB$6,'MonteCarlo Policy Paths'!$A$2:$I$31,'Monte Carlo_WA Complance Price'!$B177+1,FALSE))</f>
        <v>111.42373555610482</v>
      </c>
      <c r="AC177" s="21">
        <f ca="1">IF(AC$6&lt;$C177,0,VLOOKUP(AC$6,'MonteCarlo Policy Paths'!$A$2:$I$31,'Monte Carlo_WA Complance Price'!$B177+1,FALSE))</f>
        <v>112.86811731331359</v>
      </c>
      <c r="AD177" s="21">
        <f ca="1">IF(AD$6&lt;$C177,0,VLOOKUP(AD$6,'MonteCarlo Policy Paths'!$A$2:$I$31,'Monte Carlo_WA Complance Price'!$B177+1,FALSE))</f>
        <v>114.31249907052236</v>
      </c>
      <c r="AE177" s="21">
        <f ca="1">IF(AE$6&lt;$C177,0,VLOOKUP(AE$6,'MonteCarlo Policy Paths'!$A$2:$I$31,'Monte Carlo_WA Complance Price'!$B177+1,FALSE))</f>
        <v>115.75688082773114</v>
      </c>
      <c r="AF177" s="21">
        <f ca="1">IF(AF$6&lt;$C177,0,VLOOKUP(AF$6,'MonteCarlo Policy Paths'!$A$2:$I$31,'Monte Carlo_WA Complance Price'!$B177+1,FALSE))</f>
        <v>117.20126258493991</v>
      </c>
      <c r="AG177" s="22">
        <f ca="1">IF(AG$6&lt;$C177,0,VLOOKUP(AG$6,'MonteCarlo Policy Paths'!$A$2:$I$31,'Monte Carlo_WA Complance Price'!$B177+1,FALSE))</f>
        <v>118.64564434214866</v>
      </c>
      <c r="AI177" s="20">
        <f ca="1">E177*VLOOKUP(AI$6,'Greenhouse Gas Costs Avoided'!$A$2:$I$32,9,FALSE)</f>
        <v>0</v>
      </c>
      <c r="AJ177" s="21">
        <f ca="1">F177*VLOOKUP(AJ$6,'Greenhouse Gas Costs Avoided'!$A$2:$I$32,9,FALSE)</f>
        <v>5.2166744805659615</v>
      </c>
      <c r="AK177" s="21">
        <f ca="1">G177*VLOOKUP(AK$6,'Greenhouse Gas Costs Avoided'!$A$2:$I$32,9,FALSE)</f>
        <v>5.3216023247413169</v>
      </c>
      <c r="AL177" s="21">
        <f ca="1">H177*VLOOKUP(AL$6,'Greenhouse Gas Costs Avoided'!$A$2:$I$32,9,FALSE)</f>
        <v>5.4265301689166732</v>
      </c>
      <c r="AM177" s="21">
        <f ca="1">I177*VLOOKUP(AM$6,'Greenhouse Gas Costs Avoided'!$A$2:$I$32,9,FALSE)</f>
        <v>5.5063320831654474</v>
      </c>
      <c r="AN177" s="21">
        <f ca="1">J177*VLOOKUP(AN$6,'Greenhouse Gas Costs Avoided'!$A$2:$I$32,9,FALSE)</f>
        <v>5.5861339974142208</v>
      </c>
      <c r="AO177" s="21">
        <f ca="1">K177*VLOOKUP(AO$6,'Greenhouse Gas Costs Avoided'!$A$2:$I$32,9,FALSE)</f>
        <v>5.665935911662995</v>
      </c>
      <c r="AP177" s="21">
        <f ca="1">L177*VLOOKUP(AP$6,'Greenhouse Gas Costs Avoided'!$A$2:$I$32,9,FALSE)</f>
        <v>5.7457378259117702</v>
      </c>
      <c r="AQ177" s="21">
        <f ca="1">M177*VLOOKUP(AQ$6,'Greenhouse Gas Costs Avoided'!$A$2:$I$32,9,FALSE)</f>
        <v>5.8255397401605462</v>
      </c>
      <c r="AR177" s="21">
        <f ca="1">N177*VLOOKUP(AR$6,'Greenhouse Gas Costs Avoided'!$A$2:$I$32,9,FALSE)</f>
        <v>5.9053416544093205</v>
      </c>
      <c r="AS177" s="21">
        <f ca="1">O177*VLOOKUP(AS$6,'Greenhouse Gas Costs Avoided'!$A$2:$I$32,9,FALSE)</f>
        <v>5.9851435686580947</v>
      </c>
      <c r="AT177" s="21">
        <f ca="1">P177*VLOOKUP(AT$6,'Greenhouse Gas Costs Avoided'!$A$2:$I$32,9,FALSE)</f>
        <v>6.0649454829068699</v>
      </c>
      <c r="AU177" s="21">
        <f ca="1">Q177*VLOOKUP(AU$6,'Greenhouse Gas Costs Avoided'!$A$2:$I$32,9,FALSE)</f>
        <v>6.1447473971556432</v>
      </c>
      <c r="AV177" s="21">
        <f ca="1">R177*VLOOKUP(AV$6,'Greenhouse Gas Costs Avoided'!$A$2:$I$32,9,FALSE)</f>
        <v>6.2245493114044184</v>
      </c>
      <c r="AW177" s="21">
        <f ca="1">S177*VLOOKUP(AW$6,'Greenhouse Gas Costs Avoided'!$A$2:$I$32,9,FALSE)</f>
        <v>6.312953786990386</v>
      </c>
      <c r="AX177" s="21">
        <f ca="1">T177*VLOOKUP(AX$6,'Greenhouse Gas Costs Avoided'!$A$2:$I$32,9,FALSE)</f>
        <v>6.4013582625763545</v>
      </c>
      <c r="AY177" s="21">
        <f ca="1">U177*VLOOKUP(AY$6,'Greenhouse Gas Costs Avoided'!$A$2:$I$32,9,FALSE)</f>
        <v>6.4897627381623222</v>
      </c>
      <c r="AZ177" s="21">
        <f ca="1">V177*VLOOKUP(AZ$6,'Greenhouse Gas Costs Avoided'!$A$2:$I$32,9,FALSE)</f>
        <v>6.5781672137482907</v>
      </c>
      <c r="BA177" s="21">
        <f ca="1">W177*VLOOKUP(BA$6,'Greenhouse Gas Costs Avoided'!$A$2:$I$32,9,FALSE)</f>
        <v>6.6665716893342575</v>
      </c>
      <c r="BB177" s="21">
        <f ca="1">X177*VLOOKUP(BB$6,'Greenhouse Gas Costs Avoided'!$A$2:$I$32,9,FALSE)</f>
        <v>6.7450019445028957</v>
      </c>
      <c r="BC177" s="21">
        <f ca="1">Y177*VLOOKUP(BC$6,'Greenhouse Gas Costs Avoided'!$A$2:$I$32,9,FALSE)</f>
        <v>6.8234321996715348</v>
      </c>
      <c r="BD177" s="21">
        <f ca="1">Z177*VLOOKUP(BD$6,'Greenhouse Gas Costs Avoided'!$A$2:$I$32,9,FALSE)</f>
        <v>6.901862454840173</v>
      </c>
      <c r="BE177" s="21">
        <f ca="1">AA177*VLOOKUP(BE$6,'Greenhouse Gas Costs Avoided'!$A$2:$I$32,9,FALSE)</f>
        <v>6.9802927100088112</v>
      </c>
      <c r="BF177" s="21">
        <f ca="1">AB177*VLOOKUP(BF$6,'Greenhouse Gas Costs Avoided'!$A$2:$I$32,9,FALSE)</f>
        <v>7.0587229651774486</v>
      </c>
      <c r="BG177" s="21">
        <f ca="1">AC177*VLOOKUP(BG$6,'Greenhouse Gas Costs Avoided'!$A$2:$I$32,9,FALSE)</f>
        <v>7.1502249295408609</v>
      </c>
      <c r="BH177" s="21">
        <f ca="1">AD177*VLOOKUP(BH$6,'Greenhouse Gas Costs Avoided'!$A$2:$I$32,9,FALSE)</f>
        <v>7.2417268939042723</v>
      </c>
      <c r="BI177" s="21">
        <f ca="1">AE177*VLOOKUP(BI$6,'Greenhouse Gas Costs Avoided'!$A$2:$I$32,9,FALSE)</f>
        <v>7.3332288582676846</v>
      </c>
      <c r="BJ177" s="21">
        <f ca="1">AF177*VLOOKUP(BJ$6,'Greenhouse Gas Costs Avoided'!$A$2:$I$32,9,FALSE)</f>
        <v>7.424730822631096</v>
      </c>
      <c r="BK177" s="22">
        <f ca="1">AG177*VLOOKUP(BK$6,'Greenhouse Gas Costs Avoided'!$A$2:$I$32,9,FALSE)</f>
        <v>7.5162327869945065</v>
      </c>
    </row>
    <row r="178" spans="1:63" x14ac:dyDescent="0.35">
      <c r="A178" s="11">
        <v>172</v>
      </c>
      <c r="B178" s="12">
        <f t="shared" ca="1" si="4"/>
        <v>4</v>
      </c>
      <c r="C178" s="13">
        <f t="shared" ca="1" si="5"/>
        <v>2023</v>
      </c>
      <c r="E178" s="20">
        <f ca="1">IF(E$6&lt;$C178,0,VLOOKUP(E$6,'MonteCarlo Policy Paths'!$A$2:$I$31,'Monte Carlo_WA Complance Price'!$B178+1,FALSE))</f>
        <v>0</v>
      </c>
      <c r="F178" s="21">
        <f ca="1">IF(F$6&lt;$C178,0,VLOOKUP(F$6,'MonteCarlo Policy Paths'!$A$2:$I$31,'Monte Carlo_WA Complance Price'!$B178+1,FALSE))</f>
        <v>82.346532180449415</v>
      </c>
      <c r="G178" s="21">
        <f ca="1">IF(G$6&lt;$C178,0,VLOOKUP(G$6,'MonteCarlo Policy Paths'!$A$2:$I$31,'Monte Carlo_WA Complance Price'!$B178+1,FALSE))</f>
        <v>84.002844861871253</v>
      </c>
      <c r="H178" s="21">
        <f ca="1">IF(H$6&lt;$C178,0,VLOOKUP(H$6,'MonteCarlo Policy Paths'!$A$2:$I$31,'Monte Carlo_WA Complance Price'!$B178+1,FALSE))</f>
        <v>85.659157543293105</v>
      </c>
      <c r="I178" s="21">
        <f ca="1">IF(I$6&lt;$C178,0,VLOOKUP(I$6,'MonteCarlo Policy Paths'!$A$2:$I$31,'Monte Carlo_WA Complance Price'!$B178+1,FALSE))</f>
        <v>86.918851036576825</v>
      </c>
      <c r="J178" s="21">
        <f ca="1">IF(J$6&lt;$C178,0,VLOOKUP(J$6,'MonteCarlo Policy Paths'!$A$2:$I$31,'Monte Carlo_WA Complance Price'!$B178+1,FALSE))</f>
        <v>88.178544529860531</v>
      </c>
      <c r="K178" s="21">
        <f ca="1">IF(K$6&lt;$C178,0,VLOOKUP(K$6,'MonteCarlo Policy Paths'!$A$2:$I$31,'Monte Carlo_WA Complance Price'!$B178+1,FALSE))</f>
        <v>89.438238023144251</v>
      </c>
      <c r="L178" s="21">
        <f ca="1">IF(L$6&lt;$C178,0,VLOOKUP(L$6,'MonteCarlo Policy Paths'!$A$2:$I$31,'Monte Carlo_WA Complance Price'!$B178+1,FALSE))</f>
        <v>90.697931516427971</v>
      </c>
      <c r="M178" s="21">
        <f ca="1">IF(M$6&lt;$C178,0,VLOOKUP(M$6,'MonteCarlo Policy Paths'!$A$2:$I$31,'Monte Carlo_WA Complance Price'!$B178+1,FALSE))</f>
        <v>91.95762500971172</v>
      </c>
      <c r="N178" s="21">
        <f ca="1">IF(N$6&lt;$C178,0,VLOOKUP(N$6,'MonteCarlo Policy Paths'!$A$2:$I$31,'Monte Carlo_WA Complance Price'!$B178+1,FALSE))</f>
        <v>93.21731850299544</v>
      </c>
      <c r="O178" s="21">
        <f ca="1">IF(O$6&lt;$C178,0,VLOOKUP(O$6,'MonteCarlo Policy Paths'!$A$2:$I$31,'Monte Carlo_WA Complance Price'!$B178+1,FALSE))</f>
        <v>94.47701199627916</v>
      </c>
      <c r="P178" s="21">
        <f ca="1">IF(P$6&lt;$C178,0,VLOOKUP(P$6,'MonteCarlo Policy Paths'!$A$2:$I$31,'Monte Carlo_WA Complance Price'!$B178+1,FALSE))</f>
        <v>95.73670548956288</v>
      </c>
      <c r="Q178" s="21">
        <f ca="1">IF(Q$6&lt;$C178,0,VLOOKUP(Q$6,'MonteCarlo Policy Paths'!$A$2:$I$31,'Monte Carlo_WA Complance Price'!$B178+1,FALSE))</f>
        <v>96.996398982846586</v>
      </c>
      <c r="R178" s="21">
        <f ca="1">IF(R$6&lt;$C178,0,VLOOKUP(R$6,'MonteCarlo Policy Paths'!$A$2:$I$31,'Monte Carlo_WA Complance Price'!$B178+1,FALSE))</f>
        <v>98.25609247613032</v>
      </c>
      <c r="S178" s="21">
        <f ca="1">IF(S$6&lt;$C178,0,VLOOKUP(S$6,'MonteCarlo Policy Paths'!$A$2:$I$31,'Monte Carlo_WA Complance Price'!$B178+1,FALSE))</f>
        <v>99.65157958594628</v>
      </c>
      <c r="T178" s="21">
        <f ca="1">IF(T$6&lt;$C178,0,VLOOKUP(T$6,'MonteCarlo Policy Paths'!$A$2:$I$31,'Monte Carlo_WA Complance Price'!$B178+1,FALSE))</f>
        <v>101.04706669576224</v>
      </c>
      <c r="U178" s="21">
        <f ca="1">IF(U$6&lt;$C178,0,VLOOKUP(U$6,'MonteCarlo Policy Paths'!$A$2:$I$31,'Monte Carlo_WA Complance Price'!$B178+1,FALSE))</f>
        <v>102.4425538055782</v>
      </c>
      <c r="V178" s="21">
        <f ca="1">IF(V$6&lt;$C178,0,VLOOKUP(V$6,'MonteCarlo Policy Paths'!$A$2:$I$31,'Monte Carlo_WA Complance Price'!$B178+1,FALSE))</f>
        <v>103.83804091539416</v>
      </c>
      <c r="W178" s="21">
        <f ca="1">IF(W$6&lt;$C178,0,VLOOKUP(W$6,'MonteCarlo Policy Paths'!$A$2:$I$31,'Monte Carlo_WA Complance Price'!$B178+1,FALSE))</f>
        <v>105.23352802521011</v>
      </c>
      <c r="X178" s="21">
        <f ca="1">IF(X$6&lt;$C178,0,VLOOKUP(X$6,'MonteCarlo Policy Paths'!$A$2:$I$31,'Monte Carlo_WA Complance Price'!$B178+1,FALSE))</f>
        <v>106.47156953138905</v>
      </c>
      <c r="Y178" s="21">
        <f ca="1">IF(Y$6&lt;$C178,0,VLOOKUP(Y$6,'MonteCarlo Policy Paths'!$A$2:$I$31,'Monte Carlo_WA Complance Price'!$B178+1,FALSE))</f>
        <v>107.709611037568</v>
      </c>
      <c r="Z178" s="21">
        <f ca="1">IF(Z$6&lt;$C178,0,VLOOKUP(Z$6,'MonteCarlo Policy Paths'!$A$2:$I$31,'Monte Carlo_WA Complance Price'!$B178+1,FALSE))</f>
        <v>108.94765254374694</v>
      </c>
      <c r="AA178" s="21">
        <f ca="1">IF(AA$6&lt;$C178,0,VLOOKUP(AA$6,'MonteCarlo Policy Paths'!$A$2:$I$31,'Monte Carlo_WA Complance Price'!$B178+1,FALSE))</f>
        <v>110.18569404992589</v>
      </c>
      <c r="AB178" s="21">
        <f ca="1">IF(AB$6&lt;$C178,0,VLOOKUP(AB$6,'MonteCarlo Policy Paths'!$A$2:$I$31,'Monte Carlo_WA Complance Price'!$B178+1,FALSE))</f>
        <v>111.42373555610482</v>
      </c>
      <c r="AC178" s="21">
        <f ca="1">IF(AC$6&lt;$C178,0,VLOOKUP(AC$6,'MonteCarlo Policy Paths'!$A$2:$I$31,'Monte Carlo_WA Complance Price'!$B178+1,FALSE))</f>
        <v>112.86811731331359</v>
      </c>
      <c r="AD178" s="21">
        <f ca="1">IF(AD$6&lt;$C178,0,VLOOKUP(AD$6,'MonteCarlo Policy Paths'!$A$2:$I$31,'Monte Carlo_WA Complance Price'!$B178+1,FALSE))</f>
        <v>114.31249907052236</v>
      </c>
      <c r="AE178" s="21">
        <f ca="1">IF(AE$6&lt;$C178,0,VLOOKUP(AE$6,'MonteCarlo Policy Paths'!$A$2:$I$31,'Monte Carlo_WA Complance Price'!$B178+1,FALSE))</f>
        <v>115.75688082773114</v>
      </c>
      <c r="AF178" s="21">
        <f ca="1">IF(AF$6&lt;$C178,0,VLOOKUP(AF$6,'MonteCarlo Policy Paths'!$A$2:$I$31,'Monte Carlo_WA Complance Price'!$B178+1,FALSE))</f>
        <v>117.20126258493991</v>
      </c>
      <c r="AG178" s="22">
        <f ca="1">IF(AG$6&lt;$C178,0,VLOOKUP(AG$6,'MonteCarlo Policy Paths'!$A$2:$I$31,'Monte Carlo_WA Complance Price'!$B178+1,FALSE))</f>
        <v>119.5319620819439</v>
      </c>
      <c r="AI178" s="20">
        <f ca="1">E178*VLOOKUP(AI$6,'Greenhouse Gas Costs Avoided'!$A$2:$I$32,9,FALSE)</f>
        <v>0</v>
      </c>
      <c r="AJ178" s="21">
        <f ca="1">F178*VLOOKUP(AJ$6,'Greenhouse Gas Costs Avoided'!$A$2:$I$32,9,FALSE)</f>
        <v>5.2166744805659615</v>
      </c>
      <c r="AK178" s="21">
        <f ca="1">G178*VLOOKUP(AK$6,'Greenhouse Gas Costs Avoided'!$A$2:$I$32,9,FALSE)</f>
        <v>5.3216023247413169</v>
      </c>
      <c r="AL178" s="21">
        <f ca="1">H178*VLOOKUP(AL$6,'Greenhouse Gas Costs Avoided'!$A$2:$I$32,9,FALSE)</f>
        <v>5.4265301689166732</v>
      </c>
      <c r="AM178" s="21">
        <f ca="1">I178*VLOOKUP(AM$6,'Greenhouse Gas Costs Avoided'!$A$2:$I$32,9,FALSE)</f>
        <v>5.5063320831654474</v>
      </c>
      <c r="AN178" s="21">
        <f ca="1">J178*VLOOKUP(AN$6,'Greenhouse Gas Costs Avoided'!$A$2:$I$32,9,FALSE)</f>
        <v>5.5861339974142208</v>
      </c>
      <c r="AO178" s="21">
        <f ca="1">K178*VLOOKUP(AO$6,'Greenhouse Gas Costs Avoided'!$A$2:$I$32,9,FALSE)</f>
        <v>5.665935911662995</v>
      </c>
      <c r="AP178" s="21">
        <f ca="1">L178*VLOOKUP(AP$6,'Greenhouse Gas Costs Avoided'!$A$2:$I$32,9,FALSE)</f>
        <v>5.7457378259117702</v>
      </c>
      <c r="AQ178" s="21">
        <f ca="1">M178*VLOOKUP(AQ$6,'Greenhouse Gas Costs Avoided'!$A$2:$I$32,9,FALSE)</f>
        <v>5.8255397401605462</v>
      </c>
      <c r="AR178" s="21">
        <f ca="1">N178*VLOOKUP(AR$6,'Greenhouse Gas Costs Avoided'!$A$2:$I$32,9,FALSE)</f>
        <v>5.9053416544093205</v>
      </c>
      <c r="AS178" s="21">
        <f ca="1">O178*VLOOKUP(AS$6,'Greenhouse Gas Costs Avoided'!$A$2:$I$32,9,FALSE)</f>
        <v>5.9851435686580947</v>
      </c>
      <c r="AT178" s="21">
        <f ca="1">P178*VLOOKUP(AT$6,'Greenhouse Gas Costs Avoided'!$A$2:$I$32,9,FALSE)</f>
        <v>6.0649454829068699</v>
      </c>
      <c r="AU178" s="21">
        <f ca="1">Q178*VLOOKUP(AU$6,'Greenhouse Gas Costs Avoided'!$A$2:$I$32,9,FALSE)</f>
        <v>6.1447473971556432</v>
      </c>
      <c r="AV178" s="21">
        <f ca="1">R178*VLOOKUP(AV$6,'Greenhouse Gas Costs Avoided'!$A$2:$I$32,9,FALSE)</f>
        <v>6.2245493114044184</v>
      </c>
      <c r="AW178" s="21">
        <f ca="1">S178*VLOOKUP(AW$6,'Greenhouse Gas Costs Avoided'!$A$2:$I$32,9,FALSE)</f>
        <v>6.312953786990386</v>
      </c>
      <c r="AX178" s="21">
        <f ca="1">T178*VLOOKUP(AX$6,'Greenhouse Gas Costs Avoided'!$A$2:$I$32,9,FALSE)</f>
        <v>6.4013582625763545</v>
      </c>
      <c r="AY178" s="21">
        <f ca="1">U178*VLOOKUP(AY$6,'Greenhouse Gas Costs Avoided'!$A$2:$I$32,9,FALSE)</f>
        <v>6.4897627381623222</v>
      </c>
      <c r="AZ178" s="21">
        <f ca="1">V178*VLOOKUP(AZ$6,'Greenhouse Gas Costs Avoided'!$A$2:$I$32,9,FALSE)</f>
        <v>6.5781672137482907</v>
      </c>
      <c r="BA178" s="21">
        <f ca="1">W178*VLOOKUP(BA$6,'Greenhouse Gas Costs Avoided'!$A$2:$I$32,9,FALSE)</f>
        <v>6.6665716893342575</v>
      </c>
      <c r="BB178" s="21">
        <f ca="1">X178*VLOOKUP(BB$6,'Greenhouse Gas Costs Avoided'!$A$2:$I$32,9,FALSE)</f>
        <v>6.7450019445028957</v>
      </c>
      <c r="BC178" s="21">
        <f ca="1">Y178*VLOOKUP(BC$6,'Greenhouse Gas Costs Avoided'!$A$2:$I$32,9,FALSE)</f>
        <v>6.8234321996715348</v>
      </c>
      <c r="BD178" s="21">
        <f ca="1">Z178*VLOOKUP(BD$6,'Greenhouse Gas Costs Avoided'!$A$2:$I$32,9,FALSE)</f>
        <v>6.901862454840173</v>
      </c>
      <c r="BE178" s="21">
        <f ca="1">AA178*VLOOKUP(BE$6,'Greenhouse Gas Costs Avoided'!$A$2:$I$32,9,FALSE)</f>
        <v>6.9802927100088112</v>
      </c>
      <c r="BF178" s="21">
        <f ca="1">AB178*VLOOKUP(BF$6,'Greenhouse Gas Costs Avoided'!$A$2:$I$32,9,FALSE)</f>
        <v>7.0587229651774486</v>
      </c>
      <c r="BG178" s="21">
        <f ca="1">AC178*VLOOKUP(BG$6,'Greenhouse Gas Costs Avoided'!$A$2:$I$32,9,FALSE)</f>
        <v>7.1502249295408609</v>
      </c>
      <c r="BH178" s="21">
        <f ca="1">AD178*VLOOKUP(BH$6,'Greenhouse Gas Costs Avoided'!$A$2:$I$32,9,FALSE)</f>
        <v>7.2417268939042723</v>
      </c>
      <c r="BI178" s="21">
        <f ca="1">AE178*VLOOKUP(BI$6,'Greenhouse Gas Costs Avoided'!$A$2:$I$32,9,FALSE)</f>
        <v>7.3332288582676846</v>
      </c>
      <c r="BJ178" s="21">
        <f ca="1">AF178*VLOOKUP(BJ$6,'Greenhouse Gas Costs Avoided'!$A$2:$I$32,9,FALSE)</f>
        <v>7.424730822631096</v>
      </c>
      <c r="BK178" s="22">
        <f ca="1">AG178*VLOOKUP(BK$6,'Greenhouse Gas Costs Avoided'!$A$2:$I$32,9,FALSE)</f>
        <v>7.5723812490175435</v>
      </c>
    </row>
    <row r="179" spans="1:63" x14ac:dyDescent="0.35">
      <c r="A179" s="11">
        <v>173</v>
      </c>
      <c r="B179" s="12">
        <f t="shared" ca="1" si="4"/>
        <v>2</v>
      </c>
      <c r="C179" s="13">
        <f t="shared" ca="1" si="5"/>
        <v>2023</v>
      </c>
      <c r="E179" s="20">
        <f ca="1">IF(E$6&lt;$C179,0,VLOOKUP(E$6,'MonteCarlo Policy Paths'!$A$2:$I$31,'Monte Carlo_WA Complance Price'!$B179+1,FALSE))</f>
        <v>0</v>
      </c>
      <c r="F179" s="21">
        <f ca="1">IF(F$6&lt;$C179,0,VLOOKUP(F$6,'MonteCarlo Policy Paths'!$A$2:$I$31,'Monte Carlo_WA Complance Price'!$B179+1,FALSE))</f>
        <v>82.346532180449415</v>
      </c>
      <c r="G179" s="21">
        <f ca="1">IF(G$6&lt;$C179,0,VLOOKUP(G$6,'MonteCarlo Policy Paths'!$A$2:$I$31,'Monte Carlo_WA Complance Price'!$B179+1,FALSE))</f>
        <v>84.002844861871253</v>
      </c>
      <c r="H179" s="21">
        <f ca="1">IF(H$6&lt;$C179,0,VLOOKUP(H$6,'MonteCarlo Policy Paths'!$A$2:$I$31,'Monte Carlo_WA Complance Price'!$B179+1,FALSE))</f>
        <v>85.659157543293105</v>
      </c>
      <c r="I179" s="21">
        <f ca="1">IF(I$6&lt;$C179,0,VLOOKUP(I$6,'MonteCarlo Policy Paths'!$A$2:$I$31,'Monte Carlo_WA Complance Price'!$B179+1,FALSE))</f>
        <v>86.918851036576825</v>
      </c>
      <c r="J179" s="21">
        <f ca="1">IF(J$6&lt;$C179,0,VLOOKUP(J$6,'MonteCarlo Policy Paths'!$A$2:$I$31,'Monte Carlo_WA Complance Price'!$B179+1,FALSE))</f>
        <v>88.178544529860531</v>
      </c>
      <c r="K179" s="21">
        <f ca="1">IF(K$6&lt;$C179,0,VLOOKUP(K$6,'MonteCarlo Policy Paths'!$A$2:$I$31,'Monte Carlo_WA Complance Price'!$B179+1,FALSE))</f>
        <v>89.438238023144251</v>
      </c>
      <c r="L179" s="21">
        <f ca="1">IF(L$6&lt;$C179,0,VLOOKUP(L$6,'MonteCarlo Policy Paths'!$A$2:$I$31,'Monte Carlo_WA Complance Price'!$B179+1,FALSE))</f>
        <v>90.697931516427971</v>
      </c>
      <c r="M179" s="21">
        <f ca="1">IF(M$6&lt;$C179,0,VLOOKUP(M$6,'MonteCarlo Policy Paths'!$A$2:$I$31,'Monte Carlo_WA Complance Price'!$B179+1,FALSE))</f>
        <v>91.95762500971172</v>
      </c>
      <c r="N179" s="21">
        <f ca="1">IF(N$6&lt;$C179,0,VLOOKUP(N$6,'MonteCarlo Policy Paths'!$A$2:$I$31,'Monte Carlo_WA Complance Price'!$B179+1,FALSE))</f>
        <v>93.21731850299544</v>
      </c>
      <c r="O179" s="21">
        <f ca="1">IF(O$6&lt;$C179,0,VLOOKUP(O$6,'MonteCarlo Policy Paths'!$A$2:$I$31,'Monte Carlo_WA Complance Price'!$B179+1,FALSE))</f>
        <v>94.47701199627916</v>
      </c>
      <c r="P179" s="21">
        <f ca="1">IF(P$6&lt;$C179,0,VLOOKUP(P$6,'MonteCarlo Policy Paths'!$A$2:$I$31,'Monte Carlo_WA Complance Price'!$B179+1,FALSE))</f>
        <v>95.73670548956288</v>
      </c>
      <c r="Q179" s="21">
        <f ca="1">IF(Q$6&lt;$C179,0,VLOOKUP(Q$6,'MonteCarlo Policy Paths'!$A$2:$I$31,'Monte Carlo_WA Complance Price'!$B179+1,FALSE))</f>
        <v>96.996398982846586</v>
      </c>
      <c r="R179" s="21">
        <f ca="1">IF(R$6&lt;$C179,0,VLOOKUP(R$6,'MonteCarlo Policy Paths'!$A$2:$I$31,'Monte Carlo_WA Complance Price'!$B179+1,FALSE))</f>
        <v>98.25609247613032</v>
      </c>
      <c r="S179" s="21">
        <f ca="1">IF(S$6&lt;$C179,0,VLOOKUP(S$6,'MonteCarlo Policy Paths'!$A$2:$I$31,'Monte Carlo_WA Complance Price'!$B179+1,FALSE))</f>
        <v>99.65157958594628</v>
      </c>
      <c r="T179" s="21">
        <f ca="1">IF(T$6&lt;$C179,0,VLOOKUP(T$6,'MonteCarlo Policy Paths'!$A$2:$I$31,'Monte Carlo_WA Complance Price'!$B179+1,FALSE))</f>
        <v>101.04706669576224</v>
      </c>
      <c r="U179" s="21">
        <f ca="1">IF(U$6&lt;$C179,0,VLOOKUP(U$6,'MonteCarlo Policy Paths'!$A$2:$I$31,'Monte Carlo_WA Complance Price'!$B179+1,FALSE))</f>
        <v>102.4425538055782</v>
      </c>
      <c r="V179" s="21">
        <f ca="1">IF(V$6&lt;$C179,0,VLOOKUP(V$6,'MonteCarlo Policy Paths'!$A$2:$I$31,'Monte Carlo_WA Complance Price'!$B179+1,FALSE))</f>
        <v>103.83804091539416</v>
      </c>
      <c r="W179" s="21">
        <f ca="1">IF(W$6&lt;$C179,0,VLOOKUP(W$6,'MonteCarlo Policy Paths'!$A$2:$I$31,'Monte Carlo_WA Complance Price'!$B179+1,FALSE))</f>
        <v>105.23352802521011</v>
      </c>
      <c r="X179" s="21">
        <f ca="1">IF(X$6&lt;$C179,0,VLOOKUP(X$6,'MonteCarlo Policy Paths'!$A$2:$I$31,'Monte Carlo_WA Complance Price'!$B179+1,FALSE))</f>
        <v>106.47156953138905</v>
      </c>
      <c r="Y179" s="21">
        <f ca="1">IF(Y$6&lt;$C179,0,VLOOKUP(Y$6,'MonteCarlo Policy Paths'!$A$2:$I$31,'Monte Carlo_WA Complance Price'!$B179+1,FALSE))</f>
        <v>107.709611037568</v>
      </c>
      <c r="Z179" s="21">
        <f ca="1">IF(Z$6&lt;$C179,0,VLOOKUP(Z$6,'MonteCarlo Policy Paths'!$A$2:$I$31,'Monte Carlo_WA Complance Price'!$B179+1,FALSE))</f>
        <v>108.94765254374694</v>
      </c>
      <c r="AA179" s="21">
        <f ca="1">IF(AA$6&lt;$C179,0,VLOOKUP(AA$6,'MonteCarlo Policy Paths'!$A$2:$I$31,'Monte Carlo_WA Complance Price'!$B179+1,FALSE))</f>
        <v>110.18569404992589</v>
      </c>
      <c r="AB179" s="21">
        <f ca="1">IF(AB$6&lt;$C179,0,VLOOKUP(AB$6,'MonteCarlo Policy Paths'!$A$2:$I$31,'Monte Carlo_WA Complance Price'!$B179+1,FALSE))</f>
        <v>111.42373555610482</v>
      </c>
      <c r="AC179" s="21">
        <f ca="1">IF(AC$6&lt;$C179,0,VLOOKUP(AC$6,'MonteCarlo Policy Paths'!$A$2:$I$31,'Monte Carlo_WA Complance Price'!$B179+1,FALSE))</f>
        <v>112.86811731331359</v>
      </c>
      <c r="AD179" s="21">
        <f ca="1">IF(AD$6&lt;$C179,0,VLOOKUP(AD$6,'MonteCarlo Policy Paths'!$A$2:$I$31,'Monte Carlo_WA Complance Price'!$B179+1,FALSE))</f>
        <v>114.31249907052236</v>
      </c>
      <c r="AE179" s="21">
        <f ca="1">IF(AE$6&lt;$C179,0,VLOOKUP(AE$6,'MonteCarlo Policy Paths'!$A$2:$I$31,'Monte Carlo_WA Complance Price'!$B179+1,FALSE))</f>
        <v>115.75688082773114</v>
      </c>
      <c r="AF179" s="21">
        <f ca="1">IF(AF$6&lt;$C179,0,VLOOKUP(AF$6,'MonteCarlo Policy Paths'!$A$2:$I$31,'Monte Carlo_WA Complance Price'!$B179+1,FALSE))</f>
        <v>117.20126258493991</v>
      </c>
      <c r="AG179" s="22">
        <f ca="1">IF(AG$6&lt;$C179,0,VLOOKUP(AG$6,'MonteCarlo Policy Paths'!$A$2:$I$31,'Monte Carlo_WA Complance Price'!$B179+1,FALSE))</f>
        <v>120.41827982173916</v>
      </c>
      <c r="AI179" s="20">
        <f ca="1">E179*VLOOKUP(AI$6,'Greenhouse Gas Costs Avoided'!$A$2:$I$32,9,FALSE)</f>
        <v>0</v>
      </c>
      <c r="AJ179" s="21">
        <f ca="1">F179*VLOOKUP(AJ$6,'Greenhouse Gas Costs Avoided'!$A$2:$I$32,9,FALSE)</f>
        <v>5.2166744805659615</v>
      </c>
      <c r="AK179" s="21">
        <f ca="1">G179*VLOOKUP(AK$6,'Greenhouse Gas Costs Avoided'!$A$2:$I$32,9,FALSE)</f>
        <v>5.3216023247413169</v>
      </c>
      <c r="AL179" s="21">
        <f ca="1">H179*VLOOKUP(AL$6,'Greenhouse Gas Costs Avoided'!$A$2:$I$32,9,FALSE)</f>
        <v>5.4265301689166732</v>
      </c>
      <c r="AM179" s="21">
        <f ca="1">I179*VLOOKUP(AM$6,'Greenhouse Gas Costs Avoided'!$A$2:$I$32,9,FALSE)</f>
        <v>5.5063320831654474</v>
      </c>
      <c r="AN179" s="21">
        <f ca="1">J179*VLOOKUP(AN$6,'Greenhouse Gas Costs Avoided'!$A$2:$I$32,9,FALSE)</f>
        <v>5.5861339974142208</v>
      </c>
      <c r="AO179" s="21">
        <f ca="1">K179*VLOOKUP(AO$6,'Greenhouse Gas Costs Avoided'!$A$2:$I$32,9,FALSE)</f>
        <v>5.665935911662995</v>
      </c>
      <c r="AP179" s="21">
        <f ca="1">L179*VLOOKUP(AP$6,'Greenhouse Gas Costs Avoided'!$A$2:$I$32,9,FALSE)</f>
        <v>5.7457378259117702</v>
      </c>
      <c r="AQ179" s="21">
        <f ca="1">M179*VLOOKUP(AQ$6,'Greenhouse Gas Costs Avoided'!$A$2:$I$32,9,FALSE)</f>
        <v>5.8255397401605462</v>
      </c>
      <c r="AR179" s="21">
        <f ca="1">N179*VLOOKUP(AR$6,'Greenhouse Gas Costs Avoided'!$A$2:$I$32,9,FALSE)</f>
        <v>5.9053416544093205</v>
      </c>
      <c r="AS179" s="21">
        <f ca="1">O179*VLOOKUP(AS$6,'Greenhouse Gas Costs Avoided'!$A$2:$I$32,9,FALSE)</f>
        <v>5.9851435686580947</v>
      </c>
      <c r="AT179" s="21">
        <f ca="1">P179*VLOOKUP(AT$6,'Greenhouse Gas Costs Avoided'!$A$2:$I$32,9,FALSE)</f>
        <v>6.0649454829068699</v>
      </c>
      <c r="AU179" s="21">
        <f ca="1">Q179*VLOOKUP(AU$6,'Greenhouse Gas Costs Avoided'!$A$2:$I$32,9,FALSE)</f>
        <v>6.1447473971556432</v>
      </c>
      <c r="AV179" s="21">
        <f ca="1">R179*VLOOKUP(AV$6,'Greenhouse Gas Costs Avoided'!$A$2:$I$32,9,FALSE)</f>
        <v>6.2245493114044184</v>
      </c>
      <c r="AW179" s="21">
        <f ca="1">S179*VLOOKUP(AW$6,'Greenhouse Gas Costs Avoided'!$A$2:$I$32,9,FALSE)</f>
        <v>6.312953786990386</v>
      </c>
      <c r="AX179" s="21">
        <f ca="1">T179*VLOOKUP(AX$6,'Greenhouse Gas Costs Avoided'!$A$2:$I$32,9,FALSE)</f>
        <v>6.4013582625763545</v>
      </c>
      <c r="AY179" s="21">
        <f ca="1">U179*VLOOKUP(AY$6,'Greenhouse Gas Costs Avoided'!$A$2:$I$32,9,FALSE)</f>
        <v>6.4897627381623222</v>
      </c>
      <c r="AZ179" s="21">
        <f ca="1">V179*VLOOKUP(AZ$6,'Greenhouse Gas Costs Avoided'!$A$2:$I$32,9,FALSE)</f>
        <v>6.5781672137482907</v>
      </c>
      <c r="BA179" s="21">
        <f ca="1">W179*VLOOKUP(BA$6,'Greenhouse Gas Costs Avoided'!$A$2:$I$32,9,FALSE)</f>
        <v>6.6665716893342575</v>
      </c>
      <c r="BB179" s="21">
        <f ca="1">X179*VLOOKUP(BB$6,'Greenhouse Gas Costs Avoided'!$A$2:$I$32,9,FALSE)</f>
        <v>6.7450019445028957</v>
      </c>
      <c r="BC179" s="21">
        <f ca="1">Y179*VLOOKUP(BC$6,'Greenhouse Gas Costs Avoided'!$A$2:$I$32,9,FALSE)</f>
        <v>6.8234321996715348</v>
      </c>
      <c r="BD179" s="21">
        <f ca="1">Z179*VLOOKUP(BD$6,'Greenhouse Gas Costs Avoided'!$A$2:$I$32,9,FALSE)</f>
        <v>6.901862454840173</v>
      </c>
      <c r="BE179" s="21">
        <f ca="1">AA179*VLOOKUP(BE$6,'Greenhouse Gas Costs Avoided'!$A$2:$I$32,9,FALSE)</f>
        <v>6.9802927100088112</v>
      </c>
      <c r="BF179" s="21">
        <f ca="1">AB179*VLOOKUP(BF$6,'Greenhouse Gas Costs Avoided'!$A$2:$I$32,9,FALSE)</f>
        <v>7.0587229651774486</v>
      </c>
      <c r="BG179" s="21">
        <f ca="1">AC179*VLOOKUP(BG$6,'Greenhouse Gas Costs Avoided'!$A$2:$I$32,9,FALSE)</f>
        <v>7.1502249295408609</v>
      </c>
      <c r="BH179" s="21">
        <f ca="1">AD179*VLOOKUP(BH$6,'Greenhouse Gas Costs Avoided'!$A$2:$I$32,9,FALSE)</f>
        <v>7.2417268939042723</v>
      </c>
      <c r="BI179" s="21">
        <f ca="1">AE179*VLOOKUP(BI$6,'Greenhouse Gas Costs Avoided'!$A$2:$I$32,9,FALSE)</f>
        <v>7.3332288582676846</v>
      </c>
      <c r="BJ179" s="21">
        <f ca="1">AF179*VLOOKUP(BJ$6,'Greenhouse Gas Costs Avoided'!$A$2:$I$32,9,FALSE)</f>
        <v>7.424730822631096</v>
      </c>
      <c r="BK179" s="22">
        <f ca="1">AG179*VLOOKUP(BK$6,'Greenhouse Gas Costs Avoided'!$A$2:$I$32,9,FALSE)</f>
        <v>7.6285297110405814</v>
      </c>
    </row>
    <row r="180" spans="1:63" x14ac:dyDescent="0.35">
      <c r="A180" s="11">
        <v>174</v>
      </c>
      <c r="B180" s="12">
        <f t="shared" ca="1" si="4"/>
        <v>5</v>
      </c>
      <c r="C180" s="13">
        <f t="shared" ca="1" si="5"/>
        <v>2023</v>
      </c>
      <c r="E180" s="20">
        <f ca="1">IF(E$6&lt;$C180,0,VLOOKUP(E$6,'MonteCarlo Policy Paths'!$A$2:$I$31,'Monte Carlo_WA Complance Price'!$B180+1,FALSE))</f>
        <v>0</v>
      </c>
      <c r="F180" s="21">
        <f ca="1">IF(F$6&lt;$C180,0,VLOOKUP(F$6,'MonteCarlo Policy Paths'!$A$2:$I$31,'Monte Carlo_WA Complance Price'!$B180+1,FALSE))</f>
        <v>82.346532180449415</v>
      </c>
      <c r="G180" s="21">
        <f ca="1">IF(G$6&lt;$C180,0,VLOOKUP(G$6,'MonteCarlo Policy Paths'!$A$2:$I$31,'Monte Carlo_WA Complance Price'!$B180+1,FALSE))</f>
        <v>84.002844861871253</v>
      </c>
      <c r="H180" s="21">
        <f ca="1">IF(H$6&lt;$C180,0,VLOOKUP(H$6,'MonteCarlo Policy Paths'!$A$2:$I$31,'Monte Carlo_WA Complance Price'!$B180+1,FALSE))</f>
        <v>85.659157543293105</v>
      </c>
      <c r="I180" s="21">
        <f ca="1">IF(I$6&lt;$C180,0,VLOOKUP(I$6,'MonteCarlo Policy Paths'!$A$2:$I$31,'Monte Carlo_WA Complance Price'!$B180+1,FALSE))</f>
        <v>86.918851036576825</v>
      </c>
      <c r="J180" s="21">
        <f ca="1">IF(J$6&lt;$C180,0,VLOOKUP(J$6,'MonteCarlo Policy Paths'!$A$2:$I$31,'Monte Carlo_WA Complance Price'!$B180+1,FALSE))</f>
        <v>88.178544529860531</v>
      </c>
      <c r="K180" s="21">
        <f ca="1">IF(K$6&lt;$C180,0,VLOOKUP(K$6,'MonteCarlo Policy Paths'!$A$2:$I$31,'Monte Carlo_WA Complance Price'!$B180+1,FALSE))</f>
        <v>89.438238023144251</v>
      </c>
      <c r="L180" s="21">
        <f ca="1">IF(L$6&lt;$C180,0,VLOOKUP(L$6,'MonteCarlo Policy Paths'!$A$2:$I$31,'Monte Carlo_WA Complance Price'!$B180+1,FALSE))</f>
        <v>90.697931516427971</v>
      </c>
      <c r="M180" s="21">
        <f ca="1">IF(M$6&lt;$C180,0,VLOOKUP(M$6,'MonteCarlo Policy Paths'!$A$2:$I$31,'Monte Carlo_WA Complance Price'!$B180+1,FALSE))</f>
        <v>91.95762500971172</v>
      </c>
      <c r="N180" s="21">
        <f ca="1">IF(N$6&lt;$C180,0,VLOOKUP(N$6,'MonteCarlo Policy Paths'!$A$2:$I$31,'Monte Carlo_WA Complance Price'!$B180+1,FALSE))</f>
        <v>93.21731850299544</v>
      </c>
      <c r="O180" s="21">
        <f ca="1">IF(O$6&lt;$C180,0,VLOOKUP(O$6,'MonteCarlo Policy Paths'!$A$2:$I$31,'Monte Carlo_WA Complance Price'!$B180+1,FALSE))</f>
        <v>94.47701199627916</v>
      </c>
      <c r="P180" s="21">
        <f ca="1">IF(P$6&lt;$C180,0,VLOOKUP(P$6,'MonteCarlo Policy Paths'!$A$2:$I$31,'Monte Carlo_WA Complance Price'!$B180+1,FALSE))</f>
        <v>95.73670548956288</v>
      </c>
      <c r="Q180" s="21">
        <f ca="1">IF(Q$6&lt;$C180,0,VLOOKUP(Q$6,'MonteCarlo Policy Paths'!$A$2:$I$31,'Monte Carlo_WA Complance Price'!$B180+1,FALSE))</f>
        <v>96.996398982846586</v>
      </c>
      <c r="R180" s="21">
        <f ca="1">IF(R$6&lt;$C180,0,VLOOKUP(R$6,'MonteCarlo Policy Paths'!$A$2:$I$31,'Monte Carlo_WA Complance Price'!$B180+1,FALSE))</f>
        <v>99.874634841342697</v>
      </c>
      <c r="S180" s="21">
        <f ca="1">IF(S$6&lt;$C180,0,VLOOKUP(S$6,'MonteCarlo Policy Paths'!$A$2:$I$31,'Monte Carlo_WA Complance Price'!$B180+1,FALSE))</f>
        <v>101.93553668931256</v>
      </c>
      <c r="T180" s="21">
        <f ca="1">IF(T$6&lt;$C180,0,VLOOKUP(T$6,'MonteCarlo Policy Paths'!$A$2:$I$31,'Monte Carlo_WA Complance Price'!$B180+1,FALSE))</f>
        <v>104.04258519817796</v>
      </c>
      <c r="U180" s="21">
        <f ca="1">IF(U$6&lt;$C180,0,VLOOKUP(U$6,'MonteCarlo Policy Paths'!$A$2:$I$31,'Monte Carlo_WA Complance Price'!$B180+1,FALSE))</f>
        <v>106.18472717196582</v>
      </c>
      <c r="V180" s="21">
        <f ca="1">IF(V$6&lt;$C180,0,VLOOKUP(V$6,'MonteCarlo Policy Paths'!$A$2:$I$31,'Monte Carlo_WA Complance Price'!$B180+1,FALSE))</f>
        <v>108.36780972271322</v>
      </c>
      <c r="W180" s="21">
        <f ca="1">IF(W$6&lt;$C180,0,VLOOKUP(W$6,'MonteCarlo Policy Paths'!$A$2:$I$31,'Monte Carlo_WA Complance Price'!$B180+1,FALSE))</f>
        <v>110.57648338650839</v>
      </c>
      <c r="X180" s="21">
        <f ca="1">IF(X$6&lt;$C180,0,VLOOKUP(X$6,'MonteCarlo Policy Paths'!$A$2:$I$31,'Monte Carlo_WA Complance Price'!$B180+1,FALSE))</f>
        <v>112.7694544213079</v>
      </c>
      <c r="Y180" s="21">
        <f ca="1">IF(Y$6&lt;$C180,0,VLOOKUP(Y$6,'MonteCarlo Policy Paths'!$A$2:$I$31,'Monte Carlo_WA Complance Price'!$B180+1,FALSE))</f>
        <v>114.98228749612761</v>
      </c>
      <c r="Z180" s="21">
        <f ca="1">IF(Z$6&lt;$C180,0,VLOOKUP(Z$6,'MonteCarlo Policy Paths'!$A$2:$I$31,'Monte Carlo_WA Complance Price'!$B180+1,FALSE))</f>
        <v>117.22345778349788</v>
      </c>
      <c r="AA180" s="21">
        <f ca="1">IF(AA$6&lt;$C180,0,VLOOKUP(AA$6,'MonteCarlo Policy Paths'!$A$2:$I$31,'Monte Carlo_WA Complance Price'!$B180+1,FALSE))</f>
        <v>119.50474742044912</v>
      </c>
      <c r="AB180" s="21">
        <f ca="1">IF(AB$6&lt;$C180,0,VLOOKUP(AB$6,'MonteCarlo Policy Paths'!$A$2:$I$31,'Monte Carlo_WA Complance Price'!$B180+1,FALSE))</f>
        <v>121.83201137782079</v>
      </c>
      <c r="AC180" s="21">
        <f ca="1">IF(AC$6&lt;$C180,0,VLOOKUP(AC$6,'MonteCarlo Policy Paths'!$A$2:$I$31,'Monte Carlo_WA Complance Price'!$B180+1,FALSE))</f>
        <v>124.30483685770574</v>
      </c>
      <c r="AD180" s="21">
        <f ca="1">IF(AD$6&lt;$C180,0,VLOOKUP(AD$6,'MonteCarlo Policy Paths'!$A$2:$I$31,'Monte Carlo_WA Complance Price'!$B180+1,FALSE))</f>
        <v>126.81952160325447</v>
      </c>
      <c r="AE180" s="21">
        <f ca="1">IF(AE$6&lt;$C180,0,VLOOKUP(AE$6,'MonteCarlo Policy Paths'!$A$2:$I$31,'Monte Carlo_WA Complance Price'!$B180+1,FALSE))</f>
        <v>129.37127756316897</v>
      </c>
      <c r="AF180" s="21">
        <f ca="1">IF(AF$6&lt;$C180,0,VLOOKUP(AF$6,'MonteCarlo Policy Paths'!$A$2:$I$31,'Monte Carlo_WA Complance Price'!$B180+1,FALSE))</f>
        <v>131.96243899653103</v>
      </c>
      <c r="AG180" s="22">
        <f ca="1">IF(AG$6&lt;$C180,0,VLOOKUP(AG$6,'MonteCarlo Policy Paths'!$A$2:$I$31,'Monte Carlo_WA Complance Price'!$B180+1,FALSE))</f>
        <v>135.47056479945655</v>
      </c>
      <c r="AI180" s="20">
        <f ca="1">E180*VLOOKUP(AI$6,'Greenhouse Gas Costs Avoided'!$A$2:$I$32,9,FALSE)</f>
        <v>0</v>
      </c>
      <c r="AJ180" s="21">
        <f ca="1">F180*VLOOKUP(AJ$6,'Greenhouse Gas Costs Avoided'!$A$2:$I$32,9,FALSE)</f>
        <v>5.2166744805659615</v>
      </c>
      <c r="AK180" s="21">
        <f ca="1">G180*VLOOKUP(AK$6,'Greenhouse Gas Costs Avoided'!$A$2:$I$32,9,FALSE)</f>
        <v>5.3216023247413169</v>
      </c>
      <c r="AL180" s="21">
        <f ca="1">H180*VLOOKUP(AL$6,'Greenhouse Gas Costs Avoided'!$A$2:$I$32,9,FALSE)</f>
        <v>5.4265301689166732</v>
      </c>
      <c r="AM180" s="21">
        <f ca="1">I180*VLOOKUP(AM$6,'Greenhouse Gas Costs Avoided'!$A$2:$I$32,9,FALSE)</f>
        <v>5.5063320831654474</v>
      </c>
      <c r="AN180" s="21">
        <f ca="1">J180*VLOOKUP(AN$6,'Greenhouse Gas Costs Avoided'!$A$2:$I$32,9,FALSE)</f>
        <v>5.5861339974142208</v>
      </c>
      <c r="AO180" s="21">
        <f ca="1">K180*VLOOKUP(AO$6,'Greenhouse Gas Costs Avoided'!$A$2:$I$32,9,FALSE)</f>
        <v>5.665935911662995</v>
      </c>
      <c r="AP180" s="21">
        <f ca="1">L180*VLOOKUP(AP$6,'Greenhouse Gas Costs Avoided'!$A$2:$I$32,9,FALSE)</f>
        <v>5.7457378259117702</v>
      </c>
      <c r="AQ180" s="21">
        <f ca="1">M180*VLOOKUP(AQ$6,'Greenhouse Gas Costs Avoided'!$A$2:$I$32,9,FALSE)</f>
        <v>5.8255397401605462</v>
      </c>
      <c r="AR180" s="21">
        <f ca="1">N180*VLOOKUP(AR$6,'Greenhouse Gas Costs Avoided'!$A$2:$I$32,9,FALSE)</f>
        <v>5.9053416544093205</v>
      </c>
      <c r="AS180" s="21">
        <f ca="1">O180*VLOOKUP(AS$6,'Greenhouse Gas Costs Avoided'!$A$2:$I$32,9,FALSE)</f>
        <v>5.9851435686580947</v>
      </c>
      <c r="AT180" s="21">
        <f ca="1">P180*VLOOKUP(AT$6,'Greenhouse Gas Costs Avoided'!$A$2:$I$32,9,FALSE)</f>
        <v>6.0649454829068699</v>
      </c>
      <c r="AU180" s="21">
        <f ca="1">Q180*VLOOKUP(AU$6,'Greenhouse Gas Costs Avoided'!$A$2:$I$32,9,FALSE)</f>
        <v>6.1447473971556432</v>
      </c>
      <c r="AV180" s="21">
        <f ca="1">R180*VLOOKUP(AV$6,'Greenhouse Gas Costs Avoided'!$A$2:$I$32,9,FALSE)</f>
        <v>6.327084396109818</v>
      </c>
      <c r="AW180" s="21">
        <f ca="1">S180*VLOOKUP(AW$6,'Greenhouse Gas Costs Avoided'!$A$2:$I$32,9,FALSE)</f>
        <v>6.4576430704410743</v>
      </c>
      <c r="AX180" s="21">
        <f ca="1">T180*VLOOKUP(AX$6,'Greenhouse Gas Costs Avoided'!$A$2:$I$32,9,FALSE)</f>
        <v>6.5911251478821242</v>
      </c>
      <c r="AY180" s="21">
        <f ca="1">U180*VLOOKUP(AY$6,'Greenhouse Gas Costs Avoided'!$A$2:$I$32,9,FALSE)</f>
        <v>6.7268304055597685</v>
      </c>
      <c r="AZ180" s="21">
        <f ca="1">V180*VLOOKUP(AZ$6,'Greenhouse Gas Costs Avoided'!$A$2:$I$32,9,FALSE)</f>
        <v>6.8651292595600424</v>
      </c>
      <c r="BA180" s="21">
        <f ca="1">W180*VLOOKUP(BA$6,'Greenhouse Gas Costs Avoided'!$A$2:$I$32,9,FALSE)</f>
        <v>7.0050493173053994</v>
      </c>
      <c r="BB180" s="21">
        <f ca="1">X180*VLOOKUP(BB$6,'Greenhouse Gas Costs Avoided'!$A$2:$I$32,9,FALSE)</f>
        <v>7.1439746093722221</v>
      </c>
      <c r="BC180" s="21">
        <f ca="1">Y180*VLOOKUP(BC$6,'Greenhouse Gas Costs Avoided'!$A$2:$I$32,9,FALSE)</f>
        <v>7.2841581669004034</v>
      </c>
      <c r="BD180" s="21">
        <f ca="1">Z180*VLOOKUP(BD$6,'Greenhouse Gas Costs Avoided'!$A$2:$I$32,9,FALSE)</f>
        <v>7.426136894299721</v>
      </c>
      <c r="BE180" s="21">
        <f ca="1">AA180*VLOOKUP(BE$6,'Greenhouse Gas Costs Avoided'!$A$2:$I$32,9,FALSE)</f>
        <v>7.5706571930511553</v>
      </c>
      <c r="BF180" s="21">
        <f ca="1">AB180*VLOOKUP(BF$6,'Greenhouse Gas Costs Avoided'!$A$2:$I$32,9,FALSE)</f>
        <v>7.7180899770979394</v>
      </c>
      <c r="BG180" s="21">
        <f ca="1">AC180*VLOOKUP(BG$6,'Greenhouse Gas Costs Avoided'!$A$2:$I$32,9,FALSE)</f>
        <v>7.8747441218959366</v>
      </c>
      <c r="BH180" s="21">
        <f ca="1">AD180*VLOOKUP(BH$6,'Greenhouse Gas Costs Avoided'!$A$2:$I$32,9,FALSE)</f>
        <v>8.0340500621877027</v>
      </c>
      <c r="BI180" s="21">
        <f ca="1">AE180*VLOOKUP(BI$6,'Greenhouse Gas Costs Avoided'!$A$2:$I$32,9,FALSE)</f>
        <v>8.1957044736636782</v>
      </c>
      <c r="BJ180" s="21">
        <f ca="1">AF180*VLOOKUP(BJ$6,'Greenhouse Gas Costs Avoided'!$A$2:$I$32,9,FALSE)</f>
        <v>8.3598552322508848</v>
      </c>
      <c r="BK180" s="22">
        <f ca="1">AG180*VLOOKUP(BK$6,'Greenhouse Gas Costs Avoided'!$A$2:$I$32,9,FALSE)</f>
        <v>8.5820959249206545</v>
      </c>
    </row>
    <row r="181" spans="1:63" x14ac:dyDescent="0.35">
      <c r="A181" s="11">
        <v>175</v>
      </c>
      <c r="B181" s="12">
        <f t="shared" ca="1" si="4"/>
        <v>4</v>
      </c>
      <c r="C181" s="13">
        <f t="shared" ca="1" si="5"/>
        <v>2023</v>
      </c>
      <c r="E181" s="20">
        <f ca="1">IF(E$6&lt;$C181,0,VLOOKUP(E$6,'MonteCarlo Policy Paths'!$A$2:$I$31,'Monte Carlo_WA Complance Price'!$B181+1,FALSE))</f>
        <v>0</v>
      </c>
      <c r="F181" s="21">
        <f ca="1">IF(F$6&lt;$C181,0,VLOOKUP(F$6,'MonteCarlo Policy Paths'!$A$2:$I$31,'Monte Carlo_WA Complance Price'!$B181+1,FALSE))</f>
        <v>82.346532180449415</v>
      </c>
      <c r="G181" s="21">
        <f ca="1">IF(G$6&lt;$C181,0,VLOOKUP(G$6,'MonteCarlo Policy Paths'!$A$2:$I$31,'Monte Carlo_WA Complance Price'!$B181+1,FALSE))</f>
        <v>84.002844861871253</v>
      </c>
      <c r="H181" s="21">
        <f ca="1">IF(H$6&lt;$C181,0,VLOOKUP(H$6,'MonteCarlo Policy Paths'!$A$2:$I$31,'Monte Carlo_WA Complance Price'!$B181+1,FALSE))</f>
        <v>85.659157543293105</v>
      </c>
      <c r="I181" s="21">
        <f ca="1">IF(I$6&lt;$C181,0,VLOOKUP(I$6,'MonteCarlo Policy Paths'!$A$2:$I$31,'Monte Carlo_WA Complance Price'!$B181+1,FALSE))</f>
        <v>86.918851036576825</v>
      </c>
      <c r="J181" s="21">
        <f ca="1">IF(J$6&lt;$C181,0,VLOOKUP(J$6,'MonteCarlo Policy Paths'!$A$2:$I$31,'Monte Carlo_WA Complance Price'!$B181+1,FALSE))</f>
        <v>88.178544529860531</v>
      </c>
      <c r="K181" s="21">
        <f ca="1">IF(K$6&lt;$C181,0,VLOOKUP(K$6,'MonteCarlo Policy Paths'!$A$2:$I$31,'Monte Carlo_WA Complance Price'!$B181+1,FALSE))</f>
        <v>89.438238023144251</v>
      </c>
      <c r="L181" s="21">
        <f ca="1">IF(L$6&lt;$C181,0,VLOOKUP(L$6,'MonteCarlo Policy Paths'!$A$2:$I$31,'Monte Carlo_WA Complance Price'!$B181+1,FALSE))</f>
        <v>90.697931516427971</v>
      </c>
      <c r="M181" s="21">
        <f ca="1">IF(M$6&lt;$C181,0,VLOOKUP(M$6,'MonteCarlo Policy Paths'!$A$2:$I$31,'Monte Carlo_WA Complance Price'!$B181+1,FALSE))</f>
        <v>91.95762500971172</v>
      </c>
      <c r="N181" s="21">
        <f ca="1">IF(N$6&lt;$C181,0,VLOOKUP(N$6,'MonteCarlo Policy Paths'!$A$2:$I$31,'Monte Carlo_WA Complance Price'!$B181+1,FALSE))</f>
        <v>93.21731850299544</v>
      </c>
      <c r="O181" s="21">
        <f ca="1">IF(O$6&lt;$C181,0,VLOOKUP(O$6,'MonteCarlo Policy Paths'!$A$2:$I$31,'Monte Carlo_WA Complance Price'!$B181+1,FALSE))</f>
        <v>94.47701199627916</v>
      </c>
      <c r="P181" s="21">
        <f ca="1">IF(P$6&lt;$C181,0,VLOOKUP(P$6,'MonteCarlo Policy Paths'!$A$2:$I$31,'Monte Carlo_WA Complance Price'!$B181+1,FALSE))</f>
        <v>95.73670548956288</v>
      </c>
      <c r="Q181" s="21">
        <f ca="1">IF(Q$6&lt;$C181,0,VLOOKUP(Q$6,'MonteCarlo Policy Paths'!$A$2:$I$31,'Monte Carlo_WA Complance Price'!$B181+1,FALSE))</f>
        <v>96.996398982846586</v>
      </c>
      <c r="R181" s="21">
        <f ca="1">IF(R$6&lt;$C181,0,VLOOKUP(R$6,'MonteCarlo Policy Paths'!$A$2:$I$31,'Monte Carlo_WA Complance Price'!$B181+1,FALSE))</f>
        <v>98.25609247613032</v>
      </c>
      <c r="S181" s="21">
        <f ca="1">IF(S$6&lt;$C181,0,VLOOKUP(S$6,'MonteCarlo Policy Paths'!$A$2:$I$31,'Monte Carlo_WA Complance Price'!$B181+1,FALSE))</f>
        <v>99.65157958594628</v>
      </c>
      <c r="T181" s="21">
        <f ca="1">IF(T$6&lt;$C181,0,VLOOKUP(T$6,'MonteCarlo Policy Paths'!$A$2:$I$31,'Monte Carlo_WA Complance Price'!$B181+1,FALSE))</f>
        <v>101.04706669576224</v>
      </c>
      <c r="U181" s="21">
        <f ca="1">IF(U$6&lt;$C181,0,VLOOKUP(U$6,'MonteCarlo Policy Paths'!$A$2:$I$31,'Monte Carlo_WA Complance Price'!$B181+1,FALSE))</f>
        <v>102.4425538055782</v>
      </c>
      <c r="V181" s="21">
        <f ca="1">IF(V$6&lt;$C181,0,VLOOKUP(V$6,'MonteCarlo Policy Paths'!$A$2:$I$31,'Monte Carlo_WA Complance Price'!$B181+1,FALSE))</f>
        <v>103.83804091539416</v>
      </c>
      <c r="W181" s="21">
        <f ca="1">IF(W$6&lt;$C181,0,VLOOKUP(W$6,'MonteCarlo Policy Paths'!$A$2:$I$31,'Monte Carlo_WA Complance Price'!$B181+1,FALSE))</f>
        <v>105.23352802521011</v>
      </c>
      <c r="X181" s="21">
        <f ca="1">IF(X$6&lt;$C181,0,VLOOKUP(X$6,'MonteCarlo Policy Paths'!$A$2:$I$31,'Monte Carlo_WA Complance Price'!$B181+1,FALSE))</f>
        <v>106.47156953138905</v>
      </c>
      <c r="Y181" s="21">
        <f ca="1">IF(Y$6&lt;$C181,0,VLOOKUP(Y$6,'MonteCarlo Policy Paths'!$A$2:$I$31,'Monte Carlo_WA Complance Price'!$B181+1,FALSE))</f>
        <v>107.709611037568</v>
      </c>
      <c r="Z181" s="21">
        <f ca="1">IF(Z$6&lt;$C181,0,VLOOKUP(Z$6,'MonteCarlo Policy Paths'!$A$2:$I$31,'Monte Carlo_WA Complance Price'!$B181+1,FALSE))</f>
        <v>108.94765254374694</v>
      </c>
      <c r="AA181" s="21">
        <f ca="1">IF(AA$6&lt;$C181,0,VLOOKUP(AA$6,'MonteCarlo Policy Paths'!$A$2:$I$31,'Monte Carlo_WA Complance Price'!$B181+1,FALSE))</f>
        <v>110.18569404992589</v>
      </c>
      <c r="AB181" s="21">
        <f ca="1">IF(AB$6&lt;$C181,0,VLOOKUP(AB$6,'MonteCarlo Policy Paths'!$A$2:$I$31,'Monte Carlo_WA Complance Price'!$B181+1,FALSE))</f>
        <v>111.42373555610482</v>
      </c>
      <c r="AC181" s="21">
        <f ca="1">IF(AC$6&lt;$C181,0,VLOOKUP(AC$6,'MonteCarlo Policy Paths'!$A$2:$I$31,'Monte Carlo_WA Complance Price'!$B181+1,FALSE))</f>
        <v>112.86811731331359</v>
      </c>
      <c r="AD181" s="21">
        <f ca="1">IF(AD$6&lt;$C181,0,VLOOKUP(AD$6,'MonteCarlo Policy Paths'!$A$2:$I$31,'Monte Carlo_WA Complance Price'!$B181+1,FALSE))</f>
        <v>114.31249907052236</v>
      </c>
      <c r="AE181" s="21">
        <f ca="1">IF(AE$6&lt;$C181,0,VLOOKUP(AE$6,'MonteCarlo Policy Paths'!$A$2:$I$31,'Monte Carlo_WA Complance Price'!$B181+1,FALSE))</f>
        <v>115.75688082773114</v>
      </c>
      <c r="AF181" s="21">
        <f ca="1">IF(AF$6&lt;$C181,0,VLOOKUP(AF$6,'MonteCarlo Policy Paths'!$A$2:$I$31,'Monte Carlo_WA Complance Price'!$B181+1,FALSE))</f>
        <v>117.20126258493991</v>
      </c>
      <c r="AG181" s="22">
        <f ca="1">IF(AG$6&lt;$C181,0,VLOOKUP(AG$6,'MonteCarlo Policy Paths'!$A$2:$I$31,'Monte Carlo_WA Complance Price'!$B181+1,FALSE))</f>
        <v>119.5319620819439</v>
      </c>
      <c r="AI181" s="20">
        <f ca="1">E181*VLOOKUP(AI$6,'Greenhouse Gas Costs Avoided'!$A$2:$I$32,9,FALSE)</f>
        <v>0</v>
      </c>
      <c r="AJ181" s="21">
        <f ca="1">F181*VLOOKUP(AJ$6,'Greenhouse Gas Costs Avoided'!$A$2:$I$32,9,FALSE)</f>
        <v>5.2166744805659615</v>
      </c>
      <c r="AK181" s="21">
        <f ca="1">G181*VLOOKUP(AK$6,'Greenhouse Gas Costs Avoided'!$A$2:$I$32,9,FALSE)</f>
        <v>5.3216023247413169</v>
      </c>
      <c r="AL181" s="21">
        <f ca="1">H181*VLOOKUP(AL$6,'Greenhouse Gas Costs Avoided'!$A$2:$I$32,9,FALSE)</f>
        <v>5.4265301689166732</v>
      </c>
      <c r="AM181" s="21">
        <f ca="1">I181*VLOOKUP(AM$6,'Greenhouse Gas Costs Avoided'!$A$2:$I$32,9,FALSE)</f>
        <v>5.5063320831654474</v>
      </c>
      <c r="AN181" s="21">
        <f ca="1">J181*VLOOKUP(AN$6,'Greenhouse Gas Costs Avoided'!$A$2:$I$32,9,FALSE)</f>
        <v>5.5861339974142208</v>
      </c>
      <c r="AO181" s="21">
        <f ca="1">K181*VLOOKUP(AO$6,'Greenhouse Gas Costs Avoided'!$A$2:$I$32,9,FALSE)</f>
        <v>5.665935911662995</v>
      </c>
      <c r="AP181" s="21">
        <f ca="1">L181*VLOOKUP(AP$6,'Greenhouse Gas Costs Avoided'!$A$2:$I$32,9,FALSE)</f>
        <v>5.7457378259117702</v>
      </c>
      <c r="AQ181" s="21">
        <f ca="1">M181*VLOOKUP(AQ$6,'Greenhouse Gas Costs Avoided'!$A$2:$I$32,9,FALSE)</f>
        <v>5.8255397401605462</v>
      </c>
      <c r="AR181" s="21">
        <f ca="1">N181*VLOOKUP(AR$6,'Greenhouse Gas Costs Avoided'!$A$2:$I$32,9,FALSE)</f>
        <v>5.9053416544093205</v>
      </c>
      <c r="AS181" s="21">
        <f ca="1">O181*VLOOKUP(AS$6,'Greenhouse Gas Costs Avoided'!$A$2:$I$32,9,FALSE)</f>
        <v>5.9851435686580947</v>
      </c>
      <c r="AT181" s="21">
        <f ca="1">P181*VLOOKUP(AT$6,'Greenhouse Gas Costs Avoided'!$A$2:$I$32,9,FALSE)</f>
        <v>6.0649454829068699</v>
      </c>
      <c r="AU181" s="21">
        <f ca="1">Q181*VLOOKUP(AU$6,'Greenhouse Gas Costs Avoided'!$A$2:$I$32,9,FALSE)</f>
        <v>6.1447473971556432</v>
      </c>
      <c r="AV181" s="21">
        <f ca="1">R181*VLOOKUP(AV$6,'Greenhouse Gas Costs Avoided'!$A$2:$I$32,9,FALSE)</f>
        <v>6.2245493114044184</v>
      </c>
      <c r="AW181" s="21">
        <f ca="1">S181*VLOOKUP(AW$6,'Greenhouse Gas Costs Avoided'!$A$2:$I$32,9,FALSE)</f>
        <v>6.312953786990386</v>
      </c>
      <c r="AX181" s="21">
        <f ca="1">T181*VLOOKUP(AX$6,'Greenhouse Gas Costs Avoided'!$A$2:$I$32,9,FALSE)</f>
        <v>6.4013582625763545</v>
      </c>
      <c r="AY181" s="21">
        <f ca="1">U181*VLOOKUP(AY$6,'Greenhouse Gas Costs Avoided'!$A$2:$I$32,9,FALSE)</f>
        <v>6.4897627381623222</v>
      </c>
      <c r="AZ181" s="21">
        <f ca="1">V181*VLOOKUP(AZ$6,'Greenhouse Gas Costs Avoided'!$A$2:$I$32,9,FALSE)</f>
        <v>6.5781672137482907</v>
      </c>
      <c r="BA181" s="21">
        <f ca="1">W181*VLOOKUP(BA$6,'Greenhouse Gas Costs Avoided'!$A$2:$I$32,9,FALSE)</f>
        <v>6.6665716893342575</v>
      </c>
      <c r="BB181" s="21">
        <f ca="1">X181*VLOOKUP(BB$6,'Greenhouse Gas Costs Avoided'!$A$2:$I$32,9,FALSE)</f>
        <v>6.7450019445028957</v>
      </c>
      <c r="BC181" s="21">
        <f ca="1">Y181*VLOOKUP(BC$6,'Greenhouse Gas Costs Avoided'!$A$2:$I$32,9,FALSE)</f>
        <v>6.8234321996715348</v>
      </c>
      <c r="BD181" s="21">
        <f ca="1">Z181*VLOOKUP(BD$6,'Greenhouse Gas Costs Avoided'!$A$2:$I$32,9,FALSE)</f>
        <v>6.901862454840173</v>
      </c>
      <c r="BE181" s="21">
        <f ca="1">AA181*VLOOKUP(BE$6,'Greenhouse Gas Costs Avoided'!$A$2:$I$32,9,FALSE)</f>
        <v>6.9802927100088112</v>
      </c>
      <c r="BF181" s="21">
        <f ca="1">AB181*VLOOKUP(BF$6,'Greenhouse Gas Costs Avoided'!$A$2:$I$32,9,FALSE)</f>
        <v>7.0587229651774486</v>
      </c>
      <c r="BG181" s="21">
        <f ca="1">AC181*VLOOKUP(BG$6,'Greenhouse Gas Costs Avoided'!$A$2:$I$32,9,FALSE)</f>
        <v>7.1502249295408609</v>
      </c>
      <c r="BH181" s="21">
        <f ca="1">AD181*VLOOKUP(BH$6,'Greenhouse Gas Costs Avoided'!$A$2:$I$32,9,FALSE)</f>
        <v>7.2417268939042723</v>
      </c>
      <c r="BI181" s="21">
        <f ca="1">AE181*VLOOKUP(BI$6,'Greenhouse Gas Costs Avoided'!$A$2:$I$32,9,FALSE)</f>
        <v>7.3332288582676846</v>
      </c>
      <c r="BJ181" s="21">
        <f ca="1">AF181*VLOOKUP(BJ$6,'Greenhouse Gas Costs Avoided'!$A$2:$I$32,9,FALSE)</f>
        <v>7.424730822631096</v>
      </c>
      <c r="BK181" s="22">
        <f ca="1">AG181*VLOOKUP(BK$6,'Greenhouse Gas Costs Avoided'!$A$2:$I$32,9,FALSE)</f>
        <v>7.5723812490175435</v>
      </c>
    </row>
    <row r="182" spans="1:63" x14ac:dyDescent="0.35">
      <c r="A182" s="11">
        <v>176</v>
      </c>
      <c r="B182" s="12">
        <f t="shared" ca="1" si="4"/>
        <v>1</v>
      </c>
      <c r="C182" s="13">
        <f t="shared" ca="1" si="5"/>
        <v>2023</v>
      </c>
      <c r="E182" s="20">
        <f ca="1">IF(E$6&lt;$C182,0,VLOOKUP(E$6,'MonteCarlo Policy Paths'!$A$2:$I$31,'Monte Carlo_WA Complance Price'!$B182+1,FALSE))</f>
        <v>0</v>
      </c>
      <c r="F182" s="21">
        <f ca="1">IF(F$6&lt;$C182,0,VLOOKUP(F$6,'MonteCarlo Policy Paths'!$A$2:$I$31,'Monte Carlo_WA Complance Price'!$B182+1,FALSE))</f>
        <v>82.346532180449415</v>
      </c>
      <c r="G182" s="21">
        <f ca="1">IF(G$6&lt;$C182,0,VLOOKUP(G$6,'MonteCarlo Policy Paths'!$A$2:$I$31,'Monte Carlo_WA Complance Price'!$B182+1,FALSE))</f>
        <v>84.002844861871253</v>
      </c>
      <c r="H182" s="21">
        <f ca="1">IF(H$6&lt;$C182,0,VLOOKUP(H$6,'MonteCarlo Policy Paths'!$A$2:$I$31,'Monte Carlo_WA Complance Price'!$B182+1,FALSE))</f>
        <v>85.659157543293105</v>
      </c>
      <c r="I182" s="21">
        <f ca="1">IF(I$6&lt;$C182,0,VLOOKUP(I$6,'MonteCarlo Policy Paths'!$A$2:$I$31,'Monte Carlo_WA Complance Price'!$B182+1,FALSE))</f>
        <v>86.918851036576825</v>
      </c>
      <c r="J182" s="21">
        <f ca="1">IF(J$6&lt;$C182,0,VLOOKUP(J$6,'MonteCarlo Policy Paths'!$A$2:$I$31,'Monte Carlo_WA Complance Price'!$B182+1,FALSE))</f>
        <v>88.178544529860531</v>
      </c>
      <c r="K182" s="21">
        <f ca="1">IF(K$6&lt;$C182,0,VLOOKUP(K$6,'MonteCarlo Policy Paths'!$A$2:$I$31,'Monte Carlo_WA Complance Price'!$B182+1,FALSE))</f>
        <v>89.438238023144251</v>
      </c>
      <c r="L182" s="21">
        <f ca="1">IF(L$6&lt;$C182,0,VLOOKUP(L$6,'MonteCarlo Policy Paths'!$A$2:$I$31,'Monte Carlo_WA Complance Price'!$B182+1,FALSE))</f>
        <v>90.697931516427971</v>
      </c>
      <c r="M182" s="21">
        <f ca="1">IF(M$6&lt;$C182,0,VLOOKUP(M$6,'MonteCarlo Policy Paths'!$A$2:$I$31,'Monte Carlo_WA Complance Price'!$B182+1,FALSE))</f>
        <v>91.95762500971172</v>
      </c>
      <c r="N182" s="21">
        <f ca="1">IF(N$6&lt;$C182,0,VLOOKUP(N$6,'MonteCarlo Policy Paths'!$A$2:$I$31,'Monte Carlo_WA Complance Price'!$B182+1,FALSE))</f>
        <v>93.21731850299544</v>
      </c>
      <c r="O182" s="21">
        <f ca="1">IF(O$6&lt;$C182,0,VLOOKUP(O$6,'MonteCarlo Policy Paths'!$A$2:$I$31,'Monte Carlo_WA Complance Price'!$B182+1,FALSE))</f>
        <v>94.47701199627916</v>
      </c>
      <c r="P182" s="21">
        <f ca="1">IF(P$6&lt;$C182,0,VLOOKUP(P$6,'MonteCarlo Policy Paths'!$A$2:$I$31,'Monte Carlo_WA Complance Price'!$B182+1,FALSE))</f>
        <v>95.73670548956288</v>
      </c>
      <c r="Q182" s="21">
        <f ca="1">IF(Q$6&lt;$C182,0,VLOOKUP(Q$6,'MonteCarlo Policy Paths'!$A$2:$I$31,'Monte Carlo_WA Complance Price'!$B182+1,FALSE))</f>
        <v>96.996398982846586</v>
      </c>
      <c r="R182" s="21">
        <f ca="1">IF(R$6&lt;$C182,0,VLOOKUP(R$6,'MonteCarlo Policy Paths'!$A$2:$I$31,'Monte Carlo_WA Complance Price'!$B182+1,FALSE))</f>
        <v>98.25609247613032</v>
      </c>
      <c r="S182" s="21">
        <f ca="1">IF(S$6&lt;$C182,0,VLOOKUP(S$6,'MonteCarlo Policy Paths'!$A$2:$I$31,'Monte Carlo_WA Complance Price'!$B182+1,FALSE))</f>
        <v>99.65157958594628</v>
      </c>
      <c r="T182" s="21">
        <f ca="1">IF(T$6&lt;$C182,0,VLOOKUP(T$6,'MonteCarlo Policy Paths'!$A$2:$I$31,'Monte Carlo_WA Complance Price'!$B182+1,FALSE))</f>
        <v>101.04706669576224</v>
      </c>
      <c r="U182" s="21">
        <f ca="1">IF(U$6&lt;$C182,0,VLOOKUP(U$6,'MonteCarlo Policy Paths'!$A$2:$I$31,'Monte Carlo_WA Complance Price'!$B182+1,FALSE))</f>
        <v>102.4425538055782</v>
      </c>
      <c r="V182" s="21">
        <f ca="1">IF(V$6&lt;$C182,0,VLOOKUP(V$6,'MonteCarlo Policy Paths'!$A$2:$I$31,'Monte Carlo_WA Complance Price'!$B182+1,FALSE))</f>
        <v>103.83804091539416</v>
      </c>
      <c r="W182" s="21">
        <f ca="1">IF(W$6&lt;$C182,0,VLOOKUP(W$6,'MonteCarlo Policy Paths'!$A$2:$I$31,'Monte Carlo_WA Complance Price'!$B182+1,FALSE))</f>
        <v>105.23352802521011</v>
      </c>
      <c r="X182" s="21">
        <f ca="1">IF(X$6&lt;$C182,0,VLOOKUP(X$6,'MonteCarlo Policy Paths'!$A$2:$I$31,'Monte Carlo_WA Complance Price'!$B182+1,FALSE))</f>
        <v>106.47156953138905</v>
      </c>
      <c r="Y182" s="21">
        <f ca="1">IF(Y$6&lt;$C182,0,VLOOKUP(Y$6,'MonteCarlo Policy Paths'!$A$2:$I$31,'Monte Carlo_WA Complance Price'!$B182+1,FALSE))</f>
        <v>107.709611037568</v>
      </c>
      <c r="Z182" s="21">
        <f ca="1">IF(Z$6&lt;$C182,0,VLOOKUP(Z$6,'MonteCarlo Policy Paths'!$A$2:$I$31,'Monte Carlo_WA Complance Price'!$B182+1,FALSE))</f>
        <v>108.94765254374694</v>
      </c>
      <c r="AA182" s="21">
        <f ca="1">IF(AA$6&lt;$C182,0,VLOOKUP(AA$6,'MonteCarlo Policy Paths'!$A$2:$I$31,'Monte Carlo_WA Complance Price'!$B182+1,FALSE))</f>
        <v>110.18569404992589</v>
      </c>
      <c r="AB182" s="21">
        <f ca="1">IF(AB$6&lt;$C182,0,VLOOKUP(AB$6,'MonteCarlo Policy Paths'!$A$2:$I$31,'Monte Carlo_WA Complance Price'!$B182+1,FALSE))</f>
        <v>111.42373555610482</v>
      </c>
      <c r="AC182" s="21">
        <f ca="1">IF(AC$6&lt;$C182,0,VLOOKUP(AC$6,'MonteCarlo Policy Paths'!$A$2:$I$31,'Monte Carlo_WA Complance Price'!$B182+1,FALSE))</f>
        <v>112.86811731331359</v>
      </c>
      <c r="AD182" s="21">
        <f ca="1">IF(AD$6&lt;$C182,0,VLOOKUP(AD$6,'MonteCarlo Policy Paths'!$A$2:$I$31,'Monte Carlo_WA Complance Price'!$B182+1,FALSE))</f>
        <v>114.31249907052236</v>
      </c>
      <c r="AE182" s="21">
        <f ca="1">IF(AE$6&lt;$C182,0,VLOOKUP(AE$6,'MonteCarlo Policy Paths'!$A$2:$I$31,'Monte Carlo_WA Complance Price'!$B182+1,FALSE))</f>
        <v>115.75688082773114</v>
      </c>
      <c r="AF182" s="21">
        <f ca="1">IF(AF$6&lt;$C182,0,VLOOKUP(AF$6,'MonteCarlo Policy Paths'!$A$2:$I$31,'Monte Carlo_WA Complance Price'!$B182+1,FALSE))</f>
        <v>117.20126258493991</v>
      </c>
      <c r="AG182" s="22">
        <f ca="1">IF(AG$6&lt;$C182,0,VLOOKUP(AG$6,'MonteCarlo Policy Paths'!$A$2:$I$31,'Monte Carlo_WA Complance Price'!$B182+1,FALSE))</f>
        <v>118.64564434214866</v>
      </c>
      <c r="AI182" s="20">
        <f ca="1">E182*VLOOKUP(AI$6,'Greenhouse Gas Costs Avoided'!$A$2:$I$32,9,FALSE)</f>
        <v>0</v>
      </c>
      <c r="AJ182" s="21">
        <f ca="1">F182*VLOOKUP(AJ$6,'Greenhouse Gas Costs Avoided'!$A$2:$I$32,9,FALSE)</f>
        <v>5.2166744805659615</v>
      </c>
      <c r="AK182" s="21">
        <f ca="1">G182*VLOOKUP(AK$6,'Greenhouse Gas Costs Avoided'!$A$2:$I$32,9,FALSE)</f>
        <v>5.3216023247413169</v>
      </c>
      <c r="AL182" s="21">
        <f ca="1">H182*VLOOKUP(AL$6,'Greenhouse Gas Costs Avoided'!$A$2:$I$32,9,FALSE)</f>
        <v>5.4265301689166732</v>
      </c>
      <c r="AM182" s="21">
        <f ca="1">I182*VLOOKUP(AM$6,'Greenhouse Gas Costs Avoided'!$A$2:$I$32,9,FALSE)</f>
        <v>5.5063320831654474</v>
      </c>
      <c r="AN182" s="21">
        <f ca="1">J182*VLOOKUP(AN$6,'Greenhouse Gas Costs Avoided'!$A$2:$I$32,9,FALSE)</f>
        <v>5.5861339974142208</v>
      </c>
      <c r="AO182" s="21">
        <f ca="1">K182*VLOOKUP(AO$6,'Greenhouse Gas Costs Avoided'!$A$2:$I$32,9,FALSE)</f>
        <v>5.665935911662995</v>
      </c>
      <c r="AP182" s="21">
        <f ca="1">L182*VLOOKUP(AP$6,'Greenhouse Gas Costs Avoided'!$A$2:$I$32,9,FALSE)</f>
        <v>5.7457378259117702</v>
      </c>
      <c r="AQ182" s="21">
        <f ca="1">M182*VLOOKUP(AQ$6,'Greenhouse Gas Costs Avoided'!$A$2:$I$32,9,FALSE)</f>
        <v>5.8255397401605462</v>
      </c>
      <c r="AR182" s="21">
        <f ca="1">N182*VLOOKUP(AR$6,'Greenhouse Gas Costs Avoided'!$A$2:$I$32,9,FALSE)</f>
        <v>5.9053416544093205</v>
      </c>
      <c r="AS182" s="21">
        <f ca="1">O182*VLOOKUP(AS$6,'Greenhouse Gas Costs Avoided'!$A$2:$I$32,9,FALSE)</f>
        <v>5.9851435686580947</v>
      </c>
      <c r="AT182" s="21">
        <f ca="1">P182*VLOOKUP(AT$6,'Greenhouse Gas Costs Avoided'!$A$2:$I$32,9,FALSE)</f>
        <v>6.0649454829068699</v>
      </c>
      <c r="AU182" s="21">
        <f ca="1">Q182*VLOOKUP(AU$6,'Greenhouse Gas Costs Avoided'!$A$2:$I$32,9,FALSE)</f>
        <v>6.1447473971556432</v>
      </c>
      <c r="AV182" s="21">
        <f ca="1">R182*VLOOKUP(AV$6,'Greenhouse Gas Costs Avoided'!$A$2:$I$32,9,FALSE)</f>
        <v>6.2245493114044184</v>
      </c>
      <c r="AW182" s="21">
        <f ca="1">S182*VLOOKUP(AW$6,'Greenhouse Gas Costs Avoided'!$A$2:$I$32,9,FALSE)</f>
        <v>6.312953786990386</v>
      </c>
      <c r="AX182" s="21">
        <f ca="1">T182*VLOOKUP(AX$6,'Greenhouse Gas Costs Avoided'!$A$2:$I$32,9,FALSE)</f>
        <v>6.4013582625763545</v>
      </c>
      <c r="AY182" s="21">
        <f ca="1">U182*VLOOKUP(AY$6,'Greenhouse Gas Costs Avoided'!$A$2:$I$32,9,FALSE)</f>
        <v>6.4897627381623222</v>
      </c>
      <c r="AZ182" s="21">
        <f ca="1">V182*VLOOKUP(AZ$6,'Greenhouse Gas Costs Avoided'!$A$2:$I$32,9,FALSE)</f>
        <v>6.5781672137482907</v>
      </c>
      <c r="BA182" s="21">
        <f ca="1">W182*VLOOKUP(BA$6,'Greenhouse Gas Costs Avoided'!$A$2:$I$32,9,FALSE)</f>
        <v>6.6665716893342575</v>
      </c>
      <c r="BB182" s="21">
        <f ca="1">X182*VLOOKUP(BB$6,'Greenhouse Gas Costs Avoided'!$A$2:$I$32,9,FALSE)</f>
        <v>6.7450019445028957</v>
      </c>
      <c r="BC182" s="21">
        <f ca="1">Y182*VLOOKUP(BC$6,'Greenhouse Gas Costs Avoided'!$A$2:$I$32,9,FALSE)</f>
        <v>6.8234321996715348</v>
      </c>
      <c r="BD182" s="21">
        <f ca="1">Z182*VLOOKUP(BD$6,'Greenhouse Gas Costs Avoided'!$A$2:$I$32,9,FALSE)</f>
        <v>6.901862454840173</v>
      </c>
      <c r="BE182" s="21">
        <f ca="1">AA182*VLOOKUP(BE$6,'Greenhouse Gas Costs Avoided'!$A$2:$I$32,9,FALSE)</f>
        <v>6.9802927100088112</v>
      </c>
      <c r="BF182" s="21">
        <f ca="1">AB182*VLOOKUP(BF$6,'Greenhouse Gas Costs Avoided'!$A$2:$I$32,9,FALSE)</f>
        <v>7.0587229651774486</v>
      </c>
      <c r="BG182" s="21">
        <f ca="1">AC182*VLOOKUP(BG$6,'Greenhouse Gas Costs Avoided'!$A$2:$I$32,9,FALSE)</f>
        <v>7.1502249295408609</v>
      </c>
      <c r="BH182" s="21">
        <f ca="1">AD182*VLOOKUP(BH$6,'Greenhouse Gas Costs Avoided'!$A$2:$I$32,9,FALSE)</f>
        <v>7.2417268939042723</v>
      </c>
      <c r="BI182" s="21">
        <f ca="1">AE182*VLOOKUP(BI$6,'Greenhouse Gas Costs Avoided'!$A$2:$I$32,9,FALSE)</f>
        <v>7.3332288582676846</v>
      </c>
      <c r="BJ182" s="21">
        <f ca="1">AF182*VLOOKUP(BJ$6,'Greenhouse Gas Costs Avoided'!$A$2:$I$32,9,FALSE)</f>
        <v>7.424730822631096</v>
      </c>
      <c r="BK182" s="22">
        <f ca="1">AG182*VLOOKUP(BK$6,'Greenhouse Gas Costs Avoided'!$A$2:$I$32,9,FALSE)</f>
        <v>7.5162327869945065</v>
      </c>
    </row>
    <row r="183" spans="1:63" x14ac:dyDescent="0.35">
      <c r="A183" s="11">
        <v>177</v>
      </c>
      <c r="B183" s="12">
        <f t="shared" ca="1" si="4"/>
        <v>3</v>
      </c>
      <c r="C183" s="13">
        <f t="shared" ca="1" si="5"/>
        <v>2023</v>
      </c>
      <c r="E183" s="20">
        <f ca="1">IF(E$6&lt;$C183,0,VLOOKUP(E$6,'MonteCarlo Policy Paths'!$A$2:$I$31,'Monte Carlo_WA Complance Price'!$B183+1,FALSE))</f>
        <v>0</v>
      </c>
      <c r="F183" s="21">
        <f ca="1">IF(F$6&lt;$C183,0,VLOOKUP(F$6,'MonteCarlo Policy Paths'!$A$2:$I$31,'Monte Carlo_WA Complance Price'!$B183+1,FALSE))</f>
        <v>82.346532180449415</v>
      </c>
      <c r="G183" s="21">
        <f ca="1">IF(G$6&lt;$C183,0,VLOOKUP(G$6,'MonteCarlo Policy Paths'!$A$2:$I$31,'Monte Carlo_WA Complance Price'!$B183+1,FALSE))</f>
        <v>84.002844861871253</v>
      </c>
      <c r="H183" s="21">
        <f ca="1">IF(H$6&lt;$C183,0,VLOOKUP(H$6,'MonteCarlo Policy Paths'!$A$2:$I$31,'Monte Carlo_WA Complance Price'!$B183+1,FALSE))</f>
        <v>85.659157543293105</v>
      </c>
      <c r="I183" s="21">
        <f ca="1">IF(I$6&lt;$C183,0,VLOOKUP(I$6,'MonteCarlo Policy Paths'!$A$2:$I$31,'Monte Carlo_WA Complance Price'!$B183+1,FALSE))</f>
        <v>86.918851036576825</v>
      </c>
      <c r="J183" s="21">
        <f ca="1">IF(J$6&lt;$C183,0,VLOOKUP(J$6,'MonteCarlo Policy Paths'!$A$2:$I$31,'Monte Carlo_WA Complance Price'!$B183+1,FALSE))</f>
        <v>88.178544529860531</v>
      </c>
      <c r="K183" s="21">
        <f ca="1">IF(K$6&lt;$C183,0,VLOOKUP(K$6,'MonteCarlo Policy Paths'!$A$2:$I$31,'Monte Carlo_WA Complance Price'!$B183+1,FALSE))</f>
        <v>89.438238023144251</v>
      </c>
      <c r="L183" s="21">
        <f ca="1">IF(L$6&lt;$C183,0,VLOOKUP(L$6,'MonteCarlo Policy Paths'!$A$2:$I$31,'Monte Carlo_WA Complance Price'!$B183+1,FALSE))</f>
        <v>90.697931516427971</v>
      </c>
      <c r="M183" s="21">
        <f ca="1">IF(M$6&lt;$C183,0,VLOOKUP(M$6,'MonteCarlo Policy Paths'!$A$2:$I$31,'Monte Carlo_WA Complance Price'!$B183+1,FALSE))</f>
        <v>91.95762500971172</v>
      </c>
      <c r="N183" s="21">
        <f ca="1">IF(N$6&lt;$C183,0,VLOOKUP(N$6,'MonteCarlo Policy Paths'!$A$2:$I$31,'Monte Carlo_WA Complance Price'!$B183+1,FALSE))</f>
        <v>93.21731850299544</v>
      </c>
      <c r="O183" s="21">
        <f ca="1">IF(O$6&lt;$C183,0,VLOOKUP(O$6,'MonteCarlo Policy Paths'!$A$2:$I$31,'Monte Carlo_WA Complance Price'!$B183+1,FALSE))</f>
        <v>94.47701199627916</v>
      </c>
      <c r="P183" s="21">
        <f ca="1">IF(P$6&lt;$C183,0,VLOOKUP(P$6,'MonteCarlo Policy Paths'!$A$2:$I$31,'Monte Carlo_WA Complance Price'!$B183+1,FALSE))</f>
        <v>95.73670548956288</v>
      </c>
      <c r="Q183" s="21">
        <f ca="1">IF(Q$6&lt;$C183,0,VLOOKUP(Q$6,'MonteCarlo Policy Paths'!$A$2:$I$31,'Monte Carlo_WA Complance Price'!$B183+1,FALSE))</f>
        <v>96.996398982846586</v>
      </c>
      <c r="R183" s="21">
        <f ca="1">IF(R$6&lt;$C183,0,VLOOKUP(R$6,'MonteCarlo Policy Paths'!$A$2:$I$31,'Monte Carlo_WA Complance Price'!$B183+1,FALSE))</f>
        <v>101.49317720655506</v>
      </c>
      <c r="S183" s="21">
        <f ca="1">IF(S$6&lt;$C183,0,VLOOKUP(S$6,'MonteCarlo Policy Paths'!$A$2:$I$31,'Monte Carlo_WA Complance Price'!$B183+1,FALSE))</f>
        <v>104.21949379267882</v>
      </c>
      <c r="T183" s="21">
        <f ca="1">IF(T$6&lt;$C183,0,VLOOKUP(T$6,'MonteCarlo Policy Paths'!$A$2:$I$31,'Monte Carlo_WA Complance Price'!$B183+1,FALSE))</f>
        <v>107.03810370059369</v>
      </c>
      <c r="U183" s="21">
        <f ca="1">IF(U$6&lt;$C183,0,VLOOKUP(U$6,'MonteCarlo Policy Paths'!$A$2:$I$31,'Monte Carlo_WA Complance Price'!$B183+1,FALSE))</f>
        <v>109.92690053835344</v>
      </c>
      <c r="V183" s="21">
        <f ca="1">IF(V$6&lt;$C183,0,VLOOKUP(V$6,'MonteCarlo Policy Paths'!$A$2:$I$31,'Monte Carlo_WA Complance Price'!$B183+1,FALSE))</f>
        <v>112.89757853003228</v>
      </c>
      <c r="W183" s="21">
        <f ca="1">IF(W$6&lt;$C183,0,VLOOKUP(W$6,'MonteCarlo Policy Paths'!$A$2:$I$31,'Monte Carlo_WA Complance Price'!$B183+1,FALSE))</f>
        <v>115.91943874780665</v>
      </c>
      <c r="X183" s="21">
        <f ca="1">IF(X$6&lt;$C183,0,VLOOKUP(X$6,'MonteCarlo Policy Paths'!$A$2:$I$31,'Monte Carlo_WA Complance Price'!$B183+1,FALSE))</f>
        <v>119.06733931122673</v>
      </c>
      <c r="Y183" s="21">
        <f ca="1">IF(Y$6&lt;$C183,0,VLOOKUP(Y$6,'MonteCarlo Policy Paths'!$A$2:$I$31,'Monte Carlo_WA Complance Price'!$B183+1,FALSE))</f>
        <v>122.25496395468721</v>
      </c>
      <c r="Z183" s="21">
        <f ca="1">IF(Z$6&lt;$C183,0,VLOOKUP(Z$6,'MonteCarlo Policy Paths'!$A$2:$I$31,'Monte Carlo_WA Complance Price'!$B183+1,FALSE))</f>
        <v>125.4992630232488</v>
      </c>
      <c r="AA183" s="21">
        <f ca="1">IF(AA$6&lt;$C183,0,VLOOKUP(AA$6,'MonteCarlo Policy Paths'!$A$2:$I$31,'Monte Carlo_WA Complance Price'!$B183+1,FALSE))</f>
        <v>128.82380079097237</v>
      </c>
      <c r="AB183" s="21">
        <f ca="1">IF(AB$6&lt;$C183,0,VLOOKUP(AB$6,'MonteCarlo Policy Paths'!$A$2:$I$31,'Monte Carlo_WA Complance Price'!$B183+1,FALSE))</f>
        <v>132.24028719953677</v>
      </c>
      <c r="AC183" s="21">
        <f ca="1">IF(AC$6&lt;$C183,0,VLOOKUP(AC$6,'MonteCarlo Policy Paths'!$A$2:$I$31,'Monte Carlo_WA Complance Price'!$B183+1,FALSE))</f>
        <v>135.74155640209787</v>
      </c>
      <c r="AD183" s="21">
        <f ca="1">IF(AD$6&lt;$C183,0,VLOOKUP(AD$6,'MonteCarlo Policy Paths'!$A$2:$I$31,'Monte Carlo_WA Complance Price'!$B183+1,FALSE))</f>
        <v>139.32654413598658</v>
      </c>
      <c r="AE183" s="21">
        <f ca="1">IF(AE$6&lt;$C183,0,VLOOKUP(AE$6,'MonteCarlo Policy Paths'!$A$2:$I$31,'Monte Carlo_WA Complance Price'!$B183+1,FALSE))</f>
        <v>142.9856742986068</v>
      </c>
      <c r="AF183" s="21">
        <f ca="1">IF(AF$6&lt;$C183,0,VLOOKUP(AF$6,'MonteCarlo Policy Paths'!$A$2:$I$31,'Monte Carlo_WA Complance Price'!$B183+1,FALSE))</f>
        <v>146.72361540812219</v>
      </c>
      <c r="AG183" s="22">
        <f ca="1">IF(AG$6&lt;$C183,0,VLOOKUP(AG$6,'MonteCarlo Policy Paths'!$A$2:$I$31,'Monte Carlo_WA Complance Price'!$B183+1,FALSE))</f>
        <v>150.52284977717397</v>
      </c>
      <c r="AI183" s="20">
        <f ca="1">E183*VLOOKUP(AI$6,'Greenhouse Gas Costs Avoided'!$A$2:$I$32,9,FALSE)</f>
        <v>0</v>
      </c>
      <c r="AJ183" s="21">
        <f ca="1">F183*VLOOKUP(AJ$6,'Greenhouse Gas Costs Avoided'!$A$2:$I$32,9,FALSE)</f>
        <v>5.2166744805659615</v>
      </c>
      <c r="AK183" s="21">
        <f ca="1">G183*VLOOKUP(AK$6,'Greenhouse Gas Costs Avoided'!$A$2:$I$32,9,FALSE)</f>
        <v>5.3216023247413169</v>
      </c>
      <c r="AL183" s="21">
        <f ca="1">H183*VLOOKUP(AL$6,'Greenhouse Gas Costs Avoided'!$A$2:$I$32,9,FALSE)</f>
        <v>5.4265301689166732</v>
      </c>
      <c r="AM183" s="21">
        <f ca="1">I183*VLOOKUP(AM$6,'Greenhouse Gas Costs Avoided'!$A$2:$I$32,9,FALSE)</f>
        <v>5.5063320831654474</v>
      </c>
      <c r="AN183" s="21">
        <f ca="1">J183*VLOOKUP(AN$6,'Greenhouse Gas Costs Avoided'!$A$2:$I$32,9,FALSE)</f>
        <v>5.5861339974142208</v>
      </c>
      <c r="AO183" s="21">
        <f ca="1">K183*VLOOKUP(AO$6,'Greenhouse Gas Costs Avoided'!$A$2:$I$32,9,FALSE)</f>
        <v>5.665935911662995</v>
      </c>
      <c r="AP183" s="21">
        <f ca="1">L183*VLOOKUP(AP$6,'Greenhouse Gas Costs Avoided'!$A$2:$I$32,9,FALSE)</f>
        <v>5.7457378259117702</v>
      </c>
      <c r="AQ183" s="21">
        <f ca="1">M183*VLOOKUP(AQ$6,'Greenhouse Gas Costs Avoided'!$A$2:$I$32,9,FALSE)</f>
        <v>5.8255397401605462</v>
      </c>
      <c r="AR183" s="21">
        <f ca="1">N183*VLOOKUP(AR$6,'Greenhouse Gas Costs Avoided'!$A$2:$I$32,9,FALSE)</f>
        <v>5.9053416544093205</v>
      </c>
      <c r="AS183" s="21">
        <f ca="1">O183*VLOOKUP(AS$6,'Greenhouse Gas Costs Avoided'!$A$2:$I$32,9,FALSE)</f>
        <v>5.9851435686580947</v>
      </c>
      <c r="AT183" s="21">
        <f ca="1">P183*VLOOKUP(AT$6,'Greenhouse Gas Costs Avoided'!$A$2:$I$32,9,FALSE)</f>
        <v>6.0649454829068699</v>
      </c>
      <c r="AU183" s="21">
        <f ca="1">Q183*VLOOKUP(AU$6,'Greenhouse Gas Costs Avoided'!$A$2:$I$32,9,FALSE)</f>
        <v>6.1447473971556432</v>
      </c>
      <c r="AV183" s="21">
        <f ca="1">R183*VLOOKUP(AV$6,'Greenhouse Gas Costs Avoided'!$A$2:$I$32,9,FALSE)</f>
        <v>6.4296194808152167</v>
      </c>
      <c r="AW183" s="21">
        <f ca="1">S183*VLOOKUP(AW$6,'Greenhouse Gas Costs Avoided'!$A$2:$I$32,9,FALSE)</f>
        <v>6.6023323538917609</v>
      </c>
      <c r="AX183" s="21">
        <f ca="1">T183*VLOOKUP(AX$6,'Greenhouse Gas Costs Avoided'!$A$2:$I$32,9,FALSE)</f>
        <v>6.7808920331878957</v>
      </c>
      <c r="AY183" s="21">
        <f ca="1">U183*VLOOKUP(AY$6,'Greenhouse Gas Costs Avoided'!$A$2:$I$32,9,FALSE)</f>
        <v>6.9638980729572149</v>
      </c>
      <c r="AZ183" s="21">
        <f ca="1">V183*VLOOKUP(AZ$6,'Greenhouse Gas Costs Avoided'!$A$2:$I$32,9,FALSE)</f>
        <v>7.1520913053717949</v>
      </c>
      <c r="BA183" s="21">
        <f ca="1">W183*VLOOKUP(BA$6,'Greenhouse Gas Costs Avoided'!$A$2:$I$32,9,FALSE)</f>
        <v>7.3435269452765404</v>
      </c>
      <c r="BB183" s="21">
        <f ca="1">X183*VLOOKUP(BB$6,'Greenhouse Gas Costs Avoided'!$A$2:$I$32,9,FALSE)</f>
        <v>7.5429472742415475</v>
      </c>
      <c r="BC183" s="21">
        <f ca="1">Y183*VLOOKUP(BC$6,'Greenhouse Gas Costs Avoided'!$A$2:$I$32,9,FALSE)</f>
        <v>7.744884134129272</v>
      </c>
      <c r="BD183" s="21">
        <f ca="1">Z183*VLOOKUP(BD$6,'Greenhouse Gas Costs Avoided'!$A$2:$I$32,9,FALSE)</f>
        <v>7.950411333759269</v>
      </c>
      <c r="BE183" s="21">
        <f ca="1">AA183*VLOOKUP(BE$6,'Greenhouse Gas Costs Avoided'!$A$2:$I$32,9,FALSE)</f>
        <v>8.161021676093501</v>
      </c>
      <c r="BF183" s="21">
        <f ca="1">AB183*VLOOKUP(BF$6,'Greenhouse Gas Costs Avoided'!$A$2:$I$32,9,FALSE)</f>
        <v>8.3774569890184303</v>
      </c>
      <c r="BG183" s="21">
        <f ca="1">AC183*VLOOKUP(BG$6,'Greenhouse Gas Costs Avoided'!$A$2:$I$32,9,FALSE)</f>
        <v>8.5992633142510115</v>
      </c>
      <c r="BH183" s="21">
        <f ca="1">AD183*VLOOKUP(BH$6,'Greenhouse Gas Costs Avoided'!$A$2:$I$32,9,FALSE)</f>
        <v>8.8263732304711304</v>
      </c>
      <c r="BI183" s="21">
        <f ca="1">AE183*VLOOKUP(BI$6,'Greenhouse Gas Costs Avoided'!$A$2:$I$32,9,FALSE)</f>
        <v>9.05818008905967</v>
      </c>
      <c r="BJ183" s="21">
        <f ca="1">AF183*VLOOKUP(BJ$6,'Greenhouse Gas Costs Avoided'!$A$2:$I$32,9,FALSE)</f>
        <v>9.2949796418706736</v>
      </c>
      <c r="BK183" s="22">
        <f ca="1">AG183*VLOOKUP(BK$6,'Greenhouse Gas Costs Avoided'!$A$2:$I$32,9,FALSE)</f>
        <v>9.5356621388007277</v>
      </c>
    </row>
    <row r="184" spans="1:63" x14ac:dyDescent="0.35">
      <c r="A184" s="11">
        <v>178</v>
      </c>
      <c r="B184" s="12">
        <f t="shared" ca="1" si="4"/>
        <v>1</v>
      </c>
      <c r="C184" s="13">
        <f t="shared" ca="1" si="5"/>
        <v>2023</v>
      </c>
      <c r="E184" s="20">
        <f ca="1">IF(E$6&lt;$C184,0,VLOOKUP(E$6,'MonteCarlo Policy Paths'!$A$2:$I$31,'Monte Carlo_WA Complance Price'!$B184+1,FALSE))</f>
        <v>0</v>
      </c>
      <c r="F184" s="21">
        <f ca="1">IF(F$6&lt;$C184,0,VLOOKUP(F$6,'MonteCarlo Policy Paths'!$A$2:$I$31,'Monte Carlo_WA Complance Price'!$B184+1,FALSE))</f>
        <v>82.346532180449415</v>
      </c>
      <c r="G184" s="21">
        <f ca="1">IF(G$6&lt;$C184,0,VLOOKUP(G$6,'MonteCarlo Policy Paths'!$A$2:$I$31,'Monte Carlo_WA Complance Price'!$B184+1,FALSE))</f>
        <v>84.002844861871253</v>
      </c>
      <c r="H184" s="21">
        <f ca="1">IF(H$6&lt;$C184,0,VLOOKUP(H$6,'MonteCarlo Policy Paths'!$A$2:$I$31,'Monte Carlo_WA Complance Price'!$B184+1,FALSE))</f>
        <v>85.659157543293105</v>
      </c>
      <c r="I184" s="21">
        <f ca="1">IF(I$6&lt;$C184,0,VLOOKUP(I$6,'MonteCarlo Policy Paths'!$A$2:$I$31,'Monte Carlo_WA Complance Price'!$B184+1,FALSE))</f>
        <v>86.918851036576825</v>
      </c>
      <c r="J184" s="21">
        <f ca="1">IF(J$6&lt;$C184,0,VLOOKUP(J$6,'MonteCarlo Policy Paths'!$A$2:$I$31,'Monte Carlo_WA Complance Price'!$B184+1,FALSE))</f>
        <v>88.178544529860531</v>
      </c>
      <c r="K184" s="21">
        <f ca="1">IF(K$6&lt;$C184,0,VLOOKUP(K$6,'MonteCarlo Policy Paths'!$A$2:$I$31,'Monte Carlo_WA Complance Price'!$B184+1,FALSE))</f>
        <v>89.438238023144251</v>
      </c>
      <c r="L184" s="21">
        <f ca="1">IF(L$6&lt;$C184,0,VLOOKUP(L$6,'MonteCarlo Policy Paths'!$A$2:$I$31,'Monte Carlo_WA Complance Price'!$B184+1,FALSE))</f>
        <v>90.697931516427971</v>
      </c>
      <c r="M184" s="21">
        <f ca="1">IF(M$6&lt;$C184,0,VLOOKUP(M$6,'MonteCarlo Policy Paths'!$A$2:$I$31,'Monte Carlo_WA Complance Price'!$B184+1,FALSE))</f>
        <v>91.95762500971172</v>
      </c>
      <c r="N184" s="21">
        <f ca="1">IF(N$6&lt;$C184,0,VLOOKUP(N$6,'MonteCarlo Policy Paths'!$A$2:$I$31,'Monte Carlo_WA Complance Price'!$B184+1,FALSE))</f>
        <v>93.21731850299544</v>
      </c>
      <c r="O184" s="21">
        <f ca="1">IF(O$6&lt;$C184,0,VLOOKUP(O$6,'MonteCarlo Policy Paths'!$A$2:$I$31,'Monte Carlo_WA Complance Price'!$B184+1,FALSE))</f>
        <v>94.47701199627916</v>
      </c>
      <c r="P184" s="21">
        <f ca="1">IF(P$6&lt;$C184,0,VLOOKUP(P$6,'MonteCarlo Policy Paths'!$A$2:$I$31,'Monte Carlo_WA Complance Price'!$B184+1,FALSE))</f>
        <v>95.73670548956288</v>
      </c>
      <c r="Q184" s="21">
        <f ca="1">IF(Q$6&lt;$C184,0,VLOOKUP(Q$6,'MonteCarlo Policy Paths'!$A$2:$I$31,'Monte Carlo_WA Complance Price'!$B184+1,FALSE))</f>
        <v>96.996398982846586</v>
      </c>
      <c r="R184" s="21">
        <f ca="1">IF(R$6&lt;$C184,0,VLOOKUP(R$6,'MonteCarlo Policy Paths'!$A$2:$I$31,'Monte Carlo_WA Complance Price'!$B184+1,FALSE))</f>
        <v>98.25609247613032</v>
      </c>
      <c r="S184" s="21">
        <f ca="1">IF(S$6&lt;$C184,0,VLOOKUP(S$6,'MonteCarlo Policy Paths'!$A$2:$I$31,'Monte Carlo_WA Complance Price'!$B184+1,FALSE))</f>
        <v>99.65157958594628</v>
      </c>
      <c r="T184" s="21">
        <f ca="1">IF(T$6&lt;$C184,0,VLOOKUP(T$6,'MonteCarlo Policy Paths'!$A$2:$I$31,'Monte Carlo_WA Complance Price'!$B184+1,FALSE))</f>
        <v>101.04706669576224</v>
      </c>
      <c r="U184" s="21">
        <f ca="1">IF(U$6&lt;$C184,0,VLOOKUP(U$6,'MonteCarlo Policy Paths'!$A$2:$I$31,'Monte Carlo_WA Complance Price'!$B184+1,FALSE))</f>
        <v>102.4425538055782</v>
      </c>
      <c r="V184" s="21">
        <f ca="1">IF(V$6&lt;$C184,0,VLOOKUP(V$6,'MonteCarlo Policy Paths'!$A$2:$I$31,'Monte Carlo_WA Complance Price'!$B184+1,FALSE))</f>
        <v>103.83804091539416</v>
      </c>
      <c r="W184" s="21">
        <f ca="1">IF(W$6&lt;$C184,0,VLOOKUP(W$6,'MonteCarlo Policy Paths'!$A$2:$I$31,'Monte Carlo_WA Complance Price'!$B184+1,FALSE))</f>
        <v>105.23352802521011</v>
      </c>
      <c r="X184" s="21">
        <f ca="1">IF(X$6&lt;$C184,0,VLOOKUP(X$6,'MonteCarlo Policy Paths'!$A$2:$I$31,'Monte Carlo_WA Complance Price'!$B184+1,FALSE))</f>
        <v>106.47156953138905</v>
      </c>
      <c r="Y184" s="21">
        <f ca="1">IF(Y$6&lt;$C184,0,VLOOKUP(Y$6,'MonteCarlo Policy Paths'!$A$2:$I$31,'Monte Carlo_WA Complance Price'!$B184+1,FALSE))</f>
        <v>107.709611037568</v>
      </c>
      <c r="Z184" s="21">
        <f ca="1">IF(Z$6&lt;$C184,0,VLOOKUP(Z$6,'MonteCarlo Policy Paths'!$A$2:$I$31,'Monte Carlo_WA Complance Price'!$B184+1,FALSE))</f>
        <v>108.94765254374694</v>
      </c>
      <c r="AA184" s="21">
        <f ca="1">IF(AA$6&lt;$C184,0,VLOOKUP(AA$6,'MonteCarlo Policy Paths'!$A$2:$I$31,'Monte Carlo_WA Complance Price'!$B184+1,FALSE))</f>
        <v>110.18569404992589</v>
      </c>
      <c r="AB184" s="21">
        <f ca="1">IF(AB$6&lt;$C184,0,VLOOKUP(AB$6,'MonteCarlo Policy Paths'!$A$2:$I$31,'Monte Carlo_WA Complance Price'!$B184+1,FALSE))</f>
        <v>111.42373555610482</v>
      </c>
      <c r="AC184" s="21">
        <f ca="1">IF(AC$6&lt;$C184,0,VLOOKUP(AC$6,'MonteCarlo Policy Paths'!$A$2:$I$31,'Monte Carlo_WA Complance Price'!$B184+1,FALSE))</f>
        <v>112.86811731331359</v>
      </c>
      <c r="AD184" s="21">
        <f ca="1">IF(AD$6&lt;$C184,0,VLOOKUP(AD$6,'MonteCarlo Policy Paths'!$A$2:$I$31,'Monte Carlo_WA Complance Price'!$B184+1,FALSE))</f>
        <v>114.31249907052236</v>
      </c>
      <c r="AE184" s="21">
        <f ca="1">IF(AE$6&lt;$C184,0,VLOOKUP(AE$6,'MonteCarlo Policy Paths'!$A$2:$I$31,'Monte Carlo_WA Complance Price'!$B184+1,FALSE))</f>
        <v>115.75688082773114</v>
      </c>
      <c r="AF184" s="21">
        <f ca="1">IF(AF$6&lt;$C184,0,VLOOKUP(AF$6,'MonteCarlo Policy Paths'!$A$2:$I$31,'Monte Carlo_WA Complance Price'!$B184+1,FALSE))</f>
        <v>117.20126258493991</v>
      </c>
      <c r="AG184" s="22">
        <f ca="1">IF(AG$6&lt;$C184,0,VLOOKUP(AG$6,'MonteCarlo Policy Paths'!$A$2:$I$31,'Monte Carlo_WA Complance Price'!$B184+1,FALSE))</f>
        <v>118.64564434214866</v>
      </c>
      <c r="AI184" s="20">
        <f ca="1">E184*VLOOKUP(AI$6,'Greenhouse Gas Costs Avoided'!$A$2:$I$32,9,FALSE)</f>
        <v>0</v>
      </c>
      <c r="AJ184" s="21">
        <f ca="1">F184*VLOOKUP(AJ$6,'Greenhouse Gas Costs Avoided'!$A$2:$I$32,9,FALSE)</f>
        <v>5.2166744805659615</v>
      </c>
      <c r="AK184" s="21">
        <f ca="1">G184*VLOOKUP(AK$6,'Greenhouse Gas Costs Avoided'!$A$2:$I$32,9,FALSE)</f>
        <v>5.3216023247413169</v>
      </c>
      <c r="AL184" s="21">
        <f ca="1">H184*VLOOKUP(AL$6,'Greenhouse Gas Costs Avoided'!$A$2:$I$32,9,FALSE)</f>
        <v>5.4265301689166732</v>
      </c>
      <c r="AM184" s="21">
        <f ca="1">I184*VLOOKUP(AM$6,'Greenhouse Gas Costs Avoided'!$A$2:$I$32,9,FALSE)</f>
        <v>5.5063320831654474</v>
      </c>
      <c r="AN184" s="21">
        <f ca="1">J184*VLOOKUP(AN$6,'Greenhouse Gas Costs Avoided'!$A$2:$I$32,9,FALSE)</f>
        <v>5.5861339974142208</v>
      </c>
      <c r="AO184" s="21">
        <f ca="1">K184*VLOOKUP(AO$6,'Greenhouse Gas Costs Avoided'!$A$2:$I$32,9,FALSE)</f>
        <v>5.665935911662995</v>
      </c>
      <c r="AP184" s="21">
        <f ca="1">L184*VLOOKUP(AP$6,'Greenhouse Gas Costs Avoided'!$A$2:$I$32,9,FALSE)</f>
        <v>5.7457378259117702</v>
      </c>
      <c r="AQ184" s="21">
        <f ca="1">M184*VLOOKUP(AQ$6,'Greenhouse Gas Costs Avoided'!$A$2:$I$32,9,FALSE)</f>
        <v>5.8255397401605462</v>
      </c>
      <c r="AR184" s="21">
        <f ca="1">N184*VLOOKUP(AR$6,'Greenhouse Gas Costs Avoided'!$A$2:$I$32,9,FALSE)</f>
        <v>5.9053416544093205</v>
      </c>
      <c r="AS184" s="21">
        <f ca="1">O184*VLOOKUP(AS$6,'Greenhouse Gas Costs Avoided'!$A$2:$I$32,9,FALSE)</f>
        <v>5.9851435686580947</v>
      </c>
      <c r="AT184" s="21">
        <f ca="1">P184*VLOOKUP(AT$6,'Greenhouse Gas Costs Avoided'!$A$2:$I$32,9,FALSE)</f>
        <v>6.0649454829068699</v>
      </c>
      <c r="AU184" s="21">
        <f ca="1">Q184*VLOOKUP(AU$6,'Greenhouse Gas Costs Avoided'!$A$2:$I$32,9,FALSE)</f>
        <v>6.1447473971556432</v>
      </c>
      <c r="AV184" s="21">
        <f ca="1">R184*VLOOKUP(AV$6,'Greenhouse Gas Costs Avoided'!$A$2:$I$32,9,FALSE)</f>
        <v>6.2245493114044184</v>
      </c>
      <c r="AW184" s="21">
        <f ca="1">S184*VLOOKUP(AW$6,'Greenhouse Gas Costs Avoided'!$A$2:$I$32,9,FALSE)</f>
        <v>6.312953786990386</v>
      </c>
      <c r="AX184" s="21">
        <f ca="1">T184*VLOOKUP(AX$6,'Greenhouse Gas Costs Avoided'!$A$2:$I$32,9,FALSE)</f>
        <v>6.4013582625763545</v>
      </c>
      <c r="AY184" s="21">
        <f ca="1">U184*VLOOKUP(AY$6,'Greenhouse Gas Costs Avoided'!$A$2:$I$32,9,FALSE)</f>
        <v>6.4897627381623222</v>
      </c>
      <c r="AZ184" s="21">
        <f ca="1">V184*VLOOKUP(AZ$6,'Greenhouse Gas Costs Avoided'!$A$2:$I$32,9,FALSE)</f>
        <v>6.5781672137482907</v>
      </c>
      <c r="BA184" s="21">
        <f ca="1">W184*VLOOKUP(BA$6,'Greenhouse Gas Costs Avoided'!$A$2:$I$32,9,FALSE)</f>
        <v>6.6665716893342575</v>
      </c>
      <c r="BB184" s="21">
        <f ca="1">X184*VLOOKUP(BB$6,'Greenhouse Gas Costs Avoided'!$A$2:$I$32,9,FALSE)</f>
        <v>6.7450019445028957</v>
      </c>
      <c r="BC184" s="21">
        <f ca="1">Y184*VLOOKUP(BC$6,'Greenhouse Gas Costs Avoided'!$A$2:$I$32,9,FALSE)</f>
        <v>6.8234321996715348</v>
      </c>
      <c r="BD184" s="21">
        <f ca="1">Z184*VLOOKUP(BD$6,'Greenhouse Gas Costs Avoided'!$A$2:$I$32,9,FALSE)</f>
        <v>6.901862454840173</v>
      </c>
      <c r="BE184" s="21">
        <f ca="1">AA184*VLOOKUP(BE$6,'Greenhouse Gas Costs Avoided'!$A$2:$I$32,9,FALSE)</f>
        <v>6.9802927100088112</v>
      </c>
      <c r="BF184" s="21">
        <f ca="1">AB184*VLOOKUP(BF$6,'Greenhouse Gas Costs Avoided'!$A$2:$I$32,9,FALSE)</f>
        <v>7.0587229651774486</v>
      </c>
      <c r="BG184" s="21">
        <f ca="1">AC184*VLOOKUP(BG$6,'Greenhouse Gas Costs Avoided'!$A$2:$I$32,9,FALSE)</f>
        <v>7.1502249295408609</v>
      </c>
      <c r="BH184" s="21">
        <f ca="1">AD184*VLOOKUP(BH$6,'Greenhouse Gas Costs Avoided'!$A$2:$I$32,9,FALSE)</f>
        <v>7.2417268939042723</v>
      </c>
      <c r="BI184" s="21">
        <f ca="1">AE184*VLOOKUP(BI$6,'Greenhouse Gas Costs Avoided'!$A$2:$I$32,9,FALSE)</f>
        <v>7.3332288582676846</v>
      </c>
      <c r="BJ184" s="21">
        <f ca="1">AF184*VLOOKUP(BJ$6,'Greenhouse Gas Costs Avoided'!$A$2:$I$32,9,FALSE)</f>
        <v>7.424730822631096</v>
      </c>
      <c r="BK184" s="22">
        <f ca="1">AG184*VLOOKUP(BK$6,'Greenhouse Gas Costs Avoided'!$A$2:$I$32,9,FALSE)</f>
        <v>7.5162327869945065</v>
      </c>
    </row>
    <row r="185" spans="1:63" x14ac:dyDescent="0.35">
      <c r="A185" s="11">
        <v>179</v>
      </c>
      <c r="B185" s="12">
        <f t="shared" ca="1" si="4"/>
        <v>3</v>
      </c>
      <c r="C185" s="13">
        <f t="shared" ca="1" si="5"/>
        <v>2023</v>
      </c>
      <c r="E185" s="20">
        <f ca="1">IF(E$6&lt;$C185,0,VLOOKUP(E$6,'MonteCarlo Policy Paths'!$A$2:$I$31,'Monte Carlo_WA Complance Price'!$B185+1,FALSE))</f>
        <v>0</v>
      </c>
      <c r="F185" s="21">
        <f ca="1">IF(F$6&lt;$C185,0,VLOOKUP(F$6,'MonteCarlo Policy Paths'!$A$2:$I$31,'Monte Carlo_WA Complance Price'!$B185+1,FALSE))</f>
        <v>82.346532180449415</v>
      </c>
      <c r="G185" s="21">
        <f ca="1">IF(G$6&lt;$C185,0,VLOOKUP(G$6,'MonteCarlo Policy Paths'!$A$2:$I$31,'Monte Carlo_WA Complance Price'!$B185+1,FALSE))</f>
        <v>84.002844861871253</v>
      </c>
      <c r="H185" s="21">
        <f ca="1">IF(H$6&lt;$C185,0,VLOOKUP(H$6,'MonteCarlo Policy Paths'!$A$2:$I$31,'Monte Carlo_WA Complance Price'!$B185+1,FALSE))</f>
        <v>85.659157543293105</v>
      </c>
      <c r="I185" s="21">
        <f ca="1">IF(I$6&lt;$C185,0,VLOOKUP(I$6,'MonteCarlo Policy Paths'!$A$2:$I$31,'Monte Carlo_WA Complance Price'!$B185+1,FALSE))</f>
        <v>86.918851036576825</v>
      </c>
      <c r="J185" s="21">
        <f ca="1">IF(J$6&lt;$C185,0,VLOOKUP(J$6,'MonteCarlo Policy Paths'!$A$2:$I$31,'Monte Carlo_WA Complance Price'!$B185+1,FALSE))</f>
        <v>88.178544529860531</v>
      </c>
      <c r="K185" s="21">
        <f ca="1">IF(K$6&lt;$C185,0,VLOOKUP(K$6,'MonteCarlo Policy Paths'!$A$2:$I$31,'Monte Carlo_WA Complance Price'!$B185+1,FALSE))</f>
        <v>89.438238023144251</v>
      </c>
      <c r="L185" s="21">
        <f ca="1">IF(L$6&lt;$C185,0,VLOOKUP(L$6,'MonteCarlo Policy Paths'!$A$2:$I$31,'Monte Carlo_WA Complance Price'!$B185+1,FALSE))</f>
        <v>90.697931516427971</v>
      </c>
      <c r="M185" s="21">
        <f ca="1">IF(M$6&lt;$C185,0,VLOOKUP(M$6,'MonteCarlo Policy Paths'!$A$2:$I$31,'Monte Carlo_WA Complance Price'!$B185+1,FALSE))</f>
        <v>91.95762500971172</v>
      </c>
      <c r="N185" s="21">
        <f ca="1">IF(N$6&lt;$C185,0,VLOOKUP(N$6,'MonteCarlo Policy Paths'!$A$2:$I$31,'Monte Carlo_WA Complance Price'!$B185+1,FALSE))</f>
        <v>93.21731850299544</v>
      </c>
      <c r="O185" s="21">
        <f ca="1">IF(O$6&lt;$C185,0,VLOOKUP(O$6,'MonteCarlo Policy Paths'!$A$2:$I$31,'Monte Carlo_WA Complance Price'!$B185+1,FALSE))</f>
        <v>94.47701199627916</v>
      </c>
      <c r="P185" s="21">
        <f ca="1">IF(P$6&lt;$C185,0,VLOOKUP(P$6,'MonteCarlo Policy Paths'!$A$2:$I$31,'Monte Carlo_WA Complance Price'!$B185+1,FALSE))</f>
        <v>95.73670548956288</v>
      </c>
      <c r="Q185" s="21">
        <f ca="1">IF(Q$6&lt;$C185,0,VLOOKUP(Q$6,'MonteCarlo Policy Paths'!$A$2:$I$31,'Monte Carlo_WA Complance Price'!$B185+1,FALSE))</f>
        <v>96.996398982846586</v>
      </c>
      <c r="R185" s="21">
        <f ca="1">IF(R$6&lt;$C185,0,VLOOKUP(R$6,'MonteCarlo Policy Paths'!$A$2:$I$31,'Monte Carlo_WA Complance Price'!$B185+1,FALSE))</f>
        <v>101.49317720655506</v>
      </c>
      <c r="S185" s="21">
        <f ca="1">IF(S$6&lt;$C185,0,VLOOKUP(S$6,'MonteCarlo Policy Paths'!$A$2:$I$31,'Monte Carlo_WA Complance Price'!$B185+1,FALSE))</f>
        <v>104.21949379267882</v>
      </c>
      <c r="T185" s="21">
        <f ca="1">IF(T$6&lt;$C185,0,VLOOKUP(T$6,'MonteCarlo Policy Paths'!$A$2:$I$31,'Monte Carlo_WA Complance Price'!$B185+1,FALSE))</f>
        <v>107.03810370059369</v>
      </c>
      <c r="U185" s="21">
        <f ca="1">IF(U$6&lt;$C185,0,VLOOKUP(U$6,'MonteCarlo Policy Paths'!$A$2:$I$31,'Monte Carlo_WA Complance Price'!$B185+1,FALSE))</f>
        <v>109.92690053835344</v>
      </c>
      <c r="V185" s="21">
        <f ca="1">IF(V$6&lt;$C185,0,VLOOKUP(V$6,'MonteCarlo Policy Paths'!$A$2:$I$31,'Monte Carlo_WA Complance Price'!$B185+1,FALSE))</f>
        <v>112.89757853003228</v>
      </c>
      <c r="W185" s="21">
        <f ca="1">IF(W$6&lt;$C185,0,VLOOKUP(W$6,'MonteCarlo Policy Paths'!$A$2:$I$31,'Monte Carlo_WA Complance Price'!$B185+1,FALSE))</f>
        <v>115.91943874780665</v>
      </c>
      <c r="X185" s="21">
        <f ca="1">IF(X$6&lt;$C185,0,VLOOKUP(X$6,'MonteCarlo Policy Paths'!$A$2:$I$31,'Monte Carlo_WA Complance Price'!$B185+1,FALSE))</f>
        <v>119.06733931122673</v>
      </c>
      <c r="Y185" s="21">
        <f ca="1">IF(Y$6&lt;$C185,0,VLOOKUP(Y$6,'MonteCarlo Policy Paths'!$A$2:$I$31,'Monte Carlo_WA Complance Price'!$B185+1,FALSE))</f>
        <v>122.25496395468721</v>
      </c>
      <c r="Z185" s="21">
        <f ca="1">IF(Z$6&lt;$C185,0,VLOOKUP(Z$6,'MonteCarlo Policy Paths'!$A$2:$I$31,'Monte Carlo_WA Complance Price'!$B185+1,FALSE))</f>
        <v>125.4992630232488</v>
      </c>
      <c r="AA185" s="21">
        <f ca="1">IF(AA$6&lt;$C185,0,VLOOKUP(AA$6,'MonteCarlo Policy Paths'!$A$2:$I$31,'Monte Carlo_WA Complance Price'!$B185+1,FALSE))</f>
        <v>128.82380079097237</v>
      </c>
      <c r="AB185" s="21">
        <f ca="1">IF(AB$6&lt;$C185,0,VLOOKUP(AB$6,'MonteCarlo Policy Paths'!$A$2:$I$31,'Monte Carlo_WA Complance Price'!$B185+1,FALSE))</f>
        <v>132.24028719953677</v>
      </c>
      <c r="AC185" s="21">
        <f ca="1">IF(AC$6&lt;$C185,0,VLOOKUP(AC$6,'MonteCarlo Policy Paths'!$A$2:$I$31,'Monte Carlo_WA Complance Price'!$B185+1,FALSE))</f>
        <v>135.74155640209787</v>
      </c>
      <c r="AD185" s="21">
        <f ca="1">IF(AD$6&lt;$C185,0,VLOOKUP(AD$6,'MonteCarlo Policy Paths'!$A$2:$I$31,'Monte Carlo_WA Complance Price'!$B185+1,FALSE))</f>
        <v>139.32654413598658</v>
      </c>
      <c r="AE185" s="21">
        <f ca="1">IF(AE$6&lt;$C185,0,VLOOKUP(AE$6,'MonteCarlo Policy Paths'!$A$2:$I$31,'Monte Carlo_WA Complance Price'!$B185+1,FALSE))</f>
        <v>142.9856742986068</v>
      </c>
      <c r="AF185" s="21">
        <f ca="1">IF(AF$6&lt;$C185,0,VLOOKUP(AF$6,'MonteCarlo Policy Paths'!$A$2:$I$31,'Monte Carlo_WA Complance Price'!$B185+1,FALSE))</f>
        <v>146.72361540812219</v>
      </c>
      <c r="AG185" s="22">
        <f ca="1">IF(AG$6&lt;$C185,0,VLOOKUP(AG$6,'MonteCarlo Policy Paths'!$A$2:$I$31,'Monte Carlo_WA Complance Price'!$B185+1,FALSE))</f>
        <v>150.52284977717397</v>
      </c>
      <c r="AI185" s="20">
        <f ca="1">E185*VLOOKUP(AI$6,'Greenhouse Gas Costs Avoided'!$A$2:$I$32,9,FALSE)</f>
        <v>0</v>
      </c>
      <c r="AJ185" s="21">
        <f ca="1">F185*VLOOKUP(AJ$6,'Greenhouse Gas Costs Avoided'!$A$2:$I$32,9,FALSE)</f>
        <v>5.2166744805659615</v>
      </c>
      <c r="AK185" s="21">
        <f ca="1">G185*VLOOKUP(AK$6,'Greenhouse Gas Costs Avoided'!$A$2:$I$32,9,FALSE)</f>
        <v>5.3216023247413169</v>
      </c>
      <c r="AL185" s="21">
        <f ca="1">H185*VLOOKUP(AL$6,'Greenhouse Gas Costs Avoided'!$A$2:$I$32,9,FALSE)</f>
        <v>5.4265301689166732</v>
      </c>
      <c r="AM185" s="21">
        <f ca="1">I185*VLOOKUP(AM$6,'Greenhouse Gas Costs Avoided'!$A$2:$I$32,9,FALSE)</f>
        <v>5.5063320831654474</v>
      </c>
      <c r="AN185" s="21">
        <f ca="1">J185*VLOOKUP(AN$6,'Greenhouse Gas Costs Avoided'!$A$2:$I$32,9,FALSE)</f>
        <v>5.5861339974142208</v>
      </c>
      <c r="AO185" s="21">
        <f ca="1">K185*VLOOKUP(AO$6,'Greenhouse Gas Costs Avoided'!$A$2:$I$32,9,FALSE)</f>
        <v>5.665935911662995</v>
      </c>
      <c r="AP185" s="21">
        <f ca="1">L185*VLOOKUP(AP$6,'Greenhouse Gas Costs Avoided'!$A$2:$I$32,9,FALSE)</f>
        <v>5.7457378259117702</v>
      </c>
      <c r="AQ185" s="21">
        <f ca="1">M185*VLOOKUP(AQ$6,'Greenhouse Gas Costs Avoided'!$A$2:$I$32,9,FALSE)</f>
        <v>5.8255397401605462</v>
      </c>
      <c r="AR185" s="21">
        <f ca="1">N185*VLOOKUP(AR$6,'Greenhouse Gas Costs Avoided'!$A$2:$I$32,9,FALSE)</f>
        <v>5.9053416544093205</v>
      </c>
      <c r="AS185" s="21">
        <f ca="1">O185*VLOOKUP(AS$6,'Greenhouse Gas Costs Avoided'!$A$2:$I$32,9,FALSE)</f>
        <v>5.9851435686580947</v>
      </c>
      <c r="AT185" s="21">
        <f ca="1">P185*VLOOKUP(AT$6,'Greenhouse Gas Costs Avoided'!$A$2:$I$32,9,FALSE)</f>
        <v>6.0649454829068699</v>
      </c>
      <c r="AU185" s="21">
        <f ca="1">Q185*VLOOKUP(AU$6,'Greenhouse Gas Costs Avoided'!$A$2:$I$32,9,FALSE)</f>
        <v>6.1447473971556432</v>
      </c>
      <c r="AV185" s="21">
        <f ca="1">R185*VLOOKUP(AV$6,'Greenhouse Gas Costs Avoided'!$A$2:$I$32,9,FALSE)</f>
        <v>6.4296194808152167</v>
      </c>
      <c r="AW185" s="21">
        <f ca="1">S185*VLOOKUP(AW$6,'Greenhouse Gas Costs Avoided'!$A$2:$I$32,9,FALSE)</f>
        <v>6.6023323538917609</v>
      </c>
      <c r="AX185" s="21">
        <f ca="1">T185*VLOOKUP(AX$6,'Greenhouse Gas Costs Avoided'!$A$2:$I$32,9,FALSE)</f>
        <v>6.7808920331878957</v>
      </c>
      <c r="AY185" s="21">
        <f ca="1">U185*VLOOKUP(AY$6,'Greenhouse Gas Costs Avoided'!$A$2:$I$32,9,FALSE)</f>
        <v>6.9638980729572149</v>
      </c>
      <c r="AZ185" s="21">
        <f ca="1">V185*VLOOKUP(AZ$6,'Greenhouse Gas Costs Avoided'!$A$2:$I$32,9,FALSE)</f>
        <v>7.1520913053717949</v>
      </c>
      <c r="BA185" s="21">
        <f ca="1">W185*VLOOKUP(BA$6,'Greenhouse Gas Costs Avoided'!$A$2:$I$32,9,FALSE)</f>
        <v>7.3435269452765404</v>
      </c>
      <c r="BB185" s="21">
        <f ca="1">X185*VLOOKUP(BB$6,'Greenhouse Gas Costs Avoided'!$A$2:$I$32,9,FALSE)</f>
        <v>7.5429472742415475</v>
      </c>
      <c r="BC185" s="21">
        <f ca="1">Y185*VLOOKUP(BC$6,'Greenhouse Gas Costs Avoided'!$A$2:$I$32,9,FALSE)</f>
        <v>7.744884134129272</v>
      </c>
      <c r="BD185" s="21">
        <f ca="1">Z185*VLOOKUP(BD$6,'Greenhouse Gas Costs Avoided'!$A$2:$I$32,9,FALSE)</f>
        <v>7.950411333759269</v>
      </c>
      <c r="BE185" s="21">
        <f ca="1">AA185*VLOOKUP(BE$6,'Greenhouse Gas Costs Avoided'!$A$2:$I$32,9,FALSE)</f>
        <v>8.161021676093501</v>
      </c>
      <c r="BF185" s="21">
        <f ca="1">AB185*VLOOKUP(BF$6,'Greenhouse Gas Costs Avoided'!$A$2:$I$32,9,FALSE)</f>
        <v>8.3774569890184303</v>
      </c>
      <c r="BG185" s="21">
        <f ca="1">AC185*VLOOKUP(BG$6,'Greenhouse Gas Costs Avoided'!$A$2:$I$32,9,FALSE)</f>
        <v>8.5992633142510115</v>
      </c>
      <c r="BH185" s="21">
        <f ca="1">AD185*VLOOKUP(BH$6,'Greenhouse Gas Costs Avoided'!$A$2:$I$32,9,FALSE)</f>
        <v>8.8263732304711304</v>
      </c>
      <c r="BI185" s="21">
        <f ca="1">AE185*VLOOKUP(BI$6,'Greenhouse Gas Costs Avoided'!$A$2:$I$32,9,FALSE)</f>
        <v>9.05818008905967</v>
      </c>
      <c r="BJ185" s="21">
        <f ca="1">AF185*VLOOKUP(BJ$6,'Greenhouse Gas Costs Avoided'!$A$2:$I$32,9,FALSE)</f>
        <v>9.2949796418706736</v>
      </c>
      <c r="BK185" s="22">
        <f ca="1">AG185*VLOOKUP(BK$6,'Greenhouse Gas Costs Avoided'!$A$2:$I$32,9,FALSE)</f>
        <v>9.5356621388007277</v>
      </c>
    </row>
    <row r="186" spans="1:63" x14ac:dyDescent="0.35">
      <c r="A186" s="11">
        <v>180</v>
      </c>
      <c r="B186" s="12">
        <f t="shared" ca="1" si="4"/>
        <v>4</v>
      </c>
      <c r="C186" s="13">
        <f t="shared" ca="1" si="5"/>
        <v>2023</v>
      </c>
      <c r="E186" s="20">
        <f ca="1">IF(E$6&lt;$C186,0,VLOOKUP(E$6,'MonteCarlo Policy Paths'!$A$2:$I$31,'Monte Carlo_WA Complance Price'!$B186+1,FALSE))</f>
        <v>0</v>
      </c>
      <c r="F186" s="21">
        <f ca="1">IF(F$6&lt;$C186,0,VLOOKUP(F$6,'MonteCarlo Policy Paths'!$A$2:$I$31,'Monte Carlo_WA Complance Price'!$B186+1,FALSE))</f>
        <v>82.346532180449415</v>
      </c>
      <c r="G186" s="21">
        <f ca="1">IF(G$6&lt;$C186,0,VLOOKUP(G$6,'MonteCarlo Policy Paths'!$A$2:$I$31,'Monte Carlo_WA Complance Price'!$B186+1,FALSE))</f>
        <v>84.002844861871253</v>
      </c>
      <c r="H186" s="21">
        <f ca="1">IF(H$6&lt;$C186,0,VLOOKUP(H$6,'MonteCarlo Policy Paths'!$A$2:$I$31,'Monte Carlo_WA Complance Price'!$B186+1,FALSE))</f>
        <v>85.659157543293105</v>
      </c>
      <c r="I186" s="21">
        <f ca="1">IF(I$6&lt;$C186,0,VLOOKUP(I$6,'MonteCarlo Policy Paths'!$A$2:$I$31,'Monte Carlo_WA Complance Price'!$B186+1,FALSE))</f>
        <v>86.918851036576825</v>
      </c>
      <c r="J186" s="21">
        <f ca="1">IF(J$6&lt;$C186,0,VLOOKUP(J$6,'MonteCarlo Policy Paths'!$A$2:$I$31,'Monte Carlo_WA Complance Price'!$B186+1,FALSE))</f>
        <v>88.178544529860531</v>
      </c>
      <c r="K186" s="21">
        <f ca="1">IF(K$6&lt;$C186,0,VLOOKUP(K$6,'MonteCarlo Policy Paths'!$A$2:$I$31,'Monte Carlo_WA Complance Price'!$B186+1,FALSE))</f>
        <v>89.438238023144251</v>
      </c>
      <c r="L186" s="21">
        <f ca="1">IF(L$6&lt;$C186,0,VLOOKUP(L$6,'MonteCarlo Policy Paths'!$A$2:$I$31,'Monte Carlo_WA Complance Price'!$B186+1,FALSE))</f>
        <v>90.697931516427971</v>
      </c>
      <c r="M186" s="21">
        <f ca="1">IF(M$6&lt;$C186,0,VLOOKUP(M$6,'MonteCarlo Policy Paths'!$A$2:$I$31,'Monte Carlo_WA Complance Price'!$B186+1,FALSE))</f>
        <v>91.95762500971172</v>
      </c>
      <c r="N186" s="21">
        <f ca="1">IF(N$6&lt;$C186,0,VLOOKUP(N$6,'MonteCarlo Policy Paths'!$A$2:$I$31,'Monte Carlo_WA Complance Price'!$B186+1,FALSE))</f>
        <v>93.21731850299544</v>
      </c>
      <c r="O186" s="21">
        <f ca="1">IF(O$6&lt;$C186,0,VLOOKUP(O$6,'MonteCarlo Policy Paths'!$A$2:$I$31,'Monte Carlo_WA Complance Price'!$B186+1,FALSE))</f>
        <v>94.47701199627916</v>
      </c>
      <c r="P186" s="21">
        <f ca="1">IF(P$6&lt;$C186,0,VLOOKUP(P$6,'MonteCarlo Policy Paths'!$A$2:$I$31,'Monte Carlo_WA Complance Price'!$B186+1,FALSE))</f>
        <v>95.73670548956288</v>
      </c>
      <c r="Q186" s="21">
        <f ca="1">IF(Q$6&lt;$C186,0,VLOOKUP(Q$6,'MonteCarlo Policy Paths'!$A$2:$I$31,'Monte Carlo_WA Complance Price'!$B186+1,FALSE))</f>
        <v>96.996398982846586</v>
      </c>
      <c r="R186" s="21">
        <f ca="1">IF(R$6&lt;$C186,0,VLOOKUP(R$6,'MonteCarlo Policy Paths'!$A$2:$I$31,'Monte Carlo_WA Complance Price'!$B186+1,FALSE))</f>
        <v>98.25609247613032</v>
      </c>
      <c r="S186" s="21">
        <f ca="1">IF(S$6&lt;$C186,0,VLOOKUP(S$6,'MonteCarlo Policy Paths'!$A$2:$I$31,'Monte Carlo_WA Complance Price'!$B186+1,FALSE))</f>
        <v>99.65157958594628</v>
      </c>
      <c r="T186" s="21">
        <f ca="1">IF(T$6&lt;$C186,0,VLOOKUP(T$6,'MonteCarlo Policy Paths'!$A$2:$I$31,'Monte Carlo_WA Complance Price'!$B186+1,FALSE))</f>
        <v>101.04706669576224</v>
      </c>
      <c r="U186" s="21">
        <f ca="1">IF(U$6&lt;$C186,0,VLOOKUP(U$6,'MonteCarlo Policy Paths'!$A$2:$I$31,'Monte Carlo_WA Complance Price'!$B186+1,FALSE))</f>
        <v>102.4425538055782</v>
      </c>
      <c r="V186" s="21">
        <f ca="1">IF(V$6&lt;$C186,0,VLOOKUP(V$6,'MonteCarlo Policy Paths'!$A$2:$I$31,'Monte Carlo_WA Complance Price'!$B186+1,FALSE))</f>
        <v>103.83804091539416</v>
      </c>
      <c r="W186" s="21">
        <f ca="1">IF(W$6&lt;$C186,0,VLOOKUP(W$6,'MonteCarlo Policy Paths'!$A$2:$I$31,'Monte Carlo_WA Complance Price'!$B186+1,FALSE))</f>
        <v>105.23352802521011</v>
      </c>
      <c r="X186" s="21">
        <f ca="1">IF(X$6&lt;$C186,0,VLOOKUP(X$6,'MonteCarlo Policy Paths'!$A$2:$I$31,'Monte Carlo_WA Complance Price'!$B186+1,FALSE))</f>
        <v>106.47156953138905</v>
      </c>
      <c r="Y186" s="21">
        <f ca="1">IF(Y$6&lt;$C186,0,VLOOKUP(Y$6,'MonteCarlo Policy Paths'!$A$2:$I$31,'Monte Carlo_WA Complance Price'!$B186+1,FALSE))</f>
        <v>107.709611037568</v>
      </c>
      <c r="Z186" s="21">
        <f ca="1">IF(Z$6&lt;$C186,0,VLOOKUP(Z$6,'MonteCarlo Policy Paths'!$A$2:$I$31,'Monte Carlo_WA Complance Price'!$B186+1,FALSE))</f>
        <v>108.94765254374694</v>
      </c>
      <c r="AA186" s="21">
        <f ca="1">IF(AA$6&lt;$C186,0,VLOOKUP(AA$6,'MonteCarlo Policy Paths'!$A$2:$I$31,'Monte Carlo_WA Complance Price'!$B186+1,FALSE))</f>
        <v>110.18569404992589</v>
      </c>
      <c r="AB186" s="21">
        <f ca="1">IF(AB$6&lt;$C186,0,VLOOKUP(AB$6,'MonteCarlo Policy Paths'!$A$2:$I$31,'Monte Carlo_WA Complance Price'!$B186+1,FALSE))</f>
        <v>111.42373555610482</v>
      </c>
      <c r="AC186" s="21">
        <f ca="1">IF(AC$6&lt;$C186,0,VLOOKUP(AC$6,'MonteCarlo Policy Paths'!$A$2:$I$31,'Monte Carlo_WA Complance Price'!$B186+1,FALSE))</f>
        <v>112.86811731331359</v>
      </c>
      <c r="AD186" s="21">
        <f ca="1">IF(AD$6&lt;$C186,0,VLOOKUP(AD$6,'MonteCarlo Policy Paths'!$A$2:$I$31,'Monte Carlo_WA Complance Price'!$B186+1,FALSE))</f>
        <v>114.31249907052236</v>
      </c>
      <c r="AE186" s="21">
        <f ca="1">IF(AE$6&lt;$C186,0,VLOOKUP(AE$6,'MonteCarlo Policy Paths'!$A$2:$I$31,'Monte Carlo_WA Complance Price'!$B186+1,FALSE))</f>
        <v>115.75688082773114</v>
      </c>
      <c r="AF186" s="21">
        <f ca="1">IF(AF$6&lt;$C186,0,VLOOKUP(AF$6,'MonteCarlo Policy Paths'!$A$2:$I$31,'Monte Carlo_WA Complance Price'!$B186+1,FALSE))</f>
        <v>117.20126258493991</v>
      </c>
      <c r="AG186" s="22">
        <f ca="1">IF(AG$6&lt;$C186,0,VLOOKUP(AG$6,'MonteCarlo Policy Paths'!$A$2:$I$31,'Monte Carlo_WA Complance Price'!$B186+1,FALSE))</f>
        <v>119.5319620819439</v>
      </c>
      <c r="AI186" s="20">
        <f ca="1">E186*VLOOKUP(AI$6,'Greenhouse Gas Costs Avoided'!$A$2:$I$32,9,FALSE)</f>
        <v>0</v>
      </c>
      <c r="AJ186" s="21">
        <f ca="1">F186*VLOOKUP(AJ$6,'Greenhouse Gas Costs Avoided'!$A$2:$I$32,9,FALSE)</f>
        <v>5.2166744805659615</v>
      </c>
      <c r="AK186" s="21">
        <f ca="1">G186*VLOOKUP(AK$6,'Greenhouse Gas Costs Avoided'!$A$2:$I$32,9,FALSE)</f>
        <v>5.3216023247413169</v>
      </c>
      <c r="AL186" s="21">
        <f ca="1">H186*VLOOKUP(AL$6,'Greenhouse Gas Costs Avoided'!$A$2:$I$32,9,FALSE)</f>
        <v>5.4265301689166732</v>
      </c>
      <c r="AM186" s="21">
        <f ca="1">I186*VLOOKUP(AM$6,'Greenhouse Gas Costs Avoided'!$A$2:$I$32,9,FALSE)</f>
        <v>5.5063320831654474</v>
      </c>
      <c r="AN186" s="21">
        <f ca="1">J186*VLOOKUP(AN$6,'Greenhouse Gas Costs Avoided'!$A$2:$I$32,9,FALSE)</f>
        <v>5.5861339974142208</v>
      </c>
      <c r="AO186" s="21">
        <f ca="1">K186*VLOOKUP(AO$6,'Greenhouse Gas Costs Avoided'!$A$2:$I$32,9,FALSE)</f>
        <v>5.665935911662995</v>
      </c>
      <c r="AP186" s="21">
        <f ca="1">L186*VLOOKUP(AP$6,'Greenhouse Gas Costs Avoided'!$A$2:$I$32,9,FALSE)</f>
        <v>5.7457378259117702</v>
      </c>
      <c r="AQ186" s="21">
        <f ca="1">M186*VLOOKUP(AQ$6,'Greenhouse Gas Costs Avoided'!$A$2:$I$32,9,FALSE)</f>
        <v>5.8255397401605462</v>
      </c>
      <c r="AR186" s="21">
        <f ca="1">N186*VLOOKUP(AR$6,'Greenhouse Gas Costs Avoided'!$A$2:$I$32,9,FALSE)</f>
        <v>5.9053416544093205</v>
      </c>
      <c r="AS186" s="21">
        <f ca="1">O186*VLOOKUP(AS$6,'Greenhouse Gas Costs Avoided'!$A$2:$I$32,9,FALSE)</f>
        <v>5.9851435686580947</v>
      </c>
      <c r="AT186" s="21">
        <f ca="1">P186*VLOOKUP(AT$6,'Greenhouse Gas Costs Avoided'!$A$2:$I$32,9,FALSE)</f>
        <v>6.0649454829068699</v>
      </c>
      <c r="AU186" s="21">
        <f ca="1">Q186*VLOOKUP(AU$6,'Greenhouse Gas Costs Avoided'!$A$2:$I$32,9,FALSE)</f>
        <v>6.1447473971556432</v>
      </c>
      <c r="AV186" s="21">
        <f ca="1">R186*VLOOKUP(AV$6,'Greenhouse Gas Costs Avoided'!$A$2:$I$32,9,FALSE)</f>
        <v>6.2245493114044184</v>
      </c>
      <c r="AW186" s="21">
        <f ca="1">S186*VLOOKUP(AW$6,'Greenhouse Gas Costs Avoided'!$A$2:$I$32,9,FALSE)</f>
        <v>6.312953786990386</v>
      </c>
      <c r="AX186" s="21">
        <f ca="1">T186*VLOOKUP(AX$6,'Greenhouse Gas Costs Avoided'!$A$2:$I$32,9,FALSE)</f>
        <v>6.4013582625763545</v>
      </c>
      <c r="AY186" s="21">
        <f ca="1">U186*VLOOKUP(AY$6,'Greenhouse Gas Costs Avoided'!$A$2:$I$32,9,FALSE)</f>
        <v>6.4897627381623222</v>
      </c>
      <c r="AZ186" s="21">
        <f ca="1">V186*VLOOKUP(AZ$6,'Greenhouse Gas Costs Avoided'!$A$2:$I$32,9,FALSE)</f>
        <v>6.5781672137482907</v>
      </c>
      <c r="BA186" s="21">
        <f ca="1">W186*VLOOKUP(BA$6,'Greenhouse Gas Costs Avoided'!$A$2:$I$32,9,FALSE)</f>
        <v>6.6665716893342575</v>
      </c>
      <c r="BB186" s="21">
        <f ca="1">X186*VLOOKUP(BB$6,'Greenhouse Gas Costs Avoided'!$A$2:$I$32,9,FALSE)</f>
        <v>6.7450019445028957</v>
      </c>
      <c r="BC186" s="21">
        <f ca="1">Y186*VLOOKUP(BC$6,'Greenhouse Gas Costs Avoided'!$A$2:$I$32,9,FALSE)</f>
        <v>6.8234321996715348</v>
      </c>
      <c r="BD186" s="21">
        <f ca="1">Z186*VLOOKUP(BD$6,'Greenhouse Gas Costs Avoided'!$A$2:$I$32,9,FALSE)</f>
        <v>6.901862454840173</v>
      </c>
      <c r="BE186" s="21">
        <f ca="1">AA186*VLOOKUP(BE$6,'Greenhouse Gas Costs Avoided'!$A$2:$I$32,9,FALSE)</f>
        <v>6.9802927100088112</v>
      </c>
      <c r="BF186" s="21">
        <f ca="1">AB186*VLOOKUP(BF$6,'Greenhouse Gas Costs Avoided'!$A$2:$I$32,9,FALSE)</f>
        <v>7.0587229651774486</v>
      </c>
      <c r="BG186" s="21">
        <f ca="1">AC186*VLOOKUP(BG$6,'Greenhouse Gas Costs Avoided'!$A$2:$I$32,9,FALSE)</f>
        <v>7.1502249295408609</v>
      </c>
      <c r="BH186" s="21">
        <f ca="1">AD186*VLOOKUP(BH$6,'Greenhouse Gas Costs Avoided'!$A$2:$I$32,9,FALSE)</f>
        <v>7.2417268939042723</v>
      </c>
      <c r="BI186" s="21">
        <f ca="1">AE186*VLOOKUP(BI$6,'Greenhouse Gas Costs Avoided'!$A$2:$I$32,9,FALSE)</f>
        <v>7.3332288582676846</v>
      </c>
      <c r="BJ186" s="21">
        <f ca="1">AF186*VLOOKUP(BJ$6,'Greenhouse Gas Costs Avoided'!$A$2:$I$32,9,FALSE)</f>
        <v>7.424730822631096</v>
      </c>
      <c r="BK186" s="22">
        <f ca="1">AG186*VLOOKUP(BK$6,'Greenhouse Gas Costs Avoided'!$A$2:$I$32,9,FALSE)</f>
        <v>7.5723812490175435</v>
      </c>
    </row>
    <row r="187" spans="1:63" x14ac:dyDescent="0.35">
      <c r="A187" s="11">
        <v>181</v>
      </c>
      <c r="B187" s="12">
        <f t="shared" ca="1" si="4"/>
        <v>5</v>
      </c>
      <c r="C187" s="13">
        <f t="shared" ca="1" si="5"/>
        <v>2023</v>
      </c>
      <c r="E187" s="20">
        <f ca="1">IF(E$6&lt;$C187,0,VLOOKUP(E$6,'MonteCarlo Policy Paths'!$A$2:$I$31,'Monte Carlo_WA Complance Price'!$B187+1,FALSE))</f>
        <v>0</v>
      </c>
      <c r="F187" s="21">
        <f ca="1">IF(F$6&lt;$C187,0,VLOOKUP(F$6,'MonteCarlo Policy Paths'!$A$2:$I$31,'Monte Carlo_WA Complance Price'!$B187+1,FALSE))</f>
        <v>82.346532180449415</v>
      </c>
      <c r="G187" s="21">
        <f ca="1">IF(G$6&lt;$C187,0,VLOOKUP(G$6,'MonteCarlo Policy Paths'!$A$2:$I$31,'Monte Carlo_WA Complance Price'!$B187+1,FALSE))</f>
        <v>84.002844861871253</v>
      </c>
      <c r="H187" s="21">
        <f ca="1">IF(H$6&lt;$C187,0,VLOOKUP(H$6,'MonteCarlo Policy Paths'!$A$2:$I$31,'Monte Carlo_WA Complance Price'!$B187+1,FALSE))</f>
        <v>85.659157543293105</v>
      </c>
      <c r="I187" s="21">
        <f ca="1">IF(I$6&lt;$C187,0,VLOOKUP(I$6,'MonteCarlo Policy Paths'!$A$2:$I$31,'Monte Carlo_WA Complance Price'!$B187+1,FALSE))</f>
        <v>86.918851036576825</v>
      </c>
      <c r="J187" s="21">
        <f ca="1">IF(J$6&lt;$C187,0,VLOOKUP(J$6,'MonteCarlo Policy Paths'!$A$2:$I$31,'Monte Carlo_WA Complance Price'!$B187+1,FALSE))</f>
        <v>88.178544529860531</v>
      </c>
      <c r="K187" s="21">
        <f ca="1">IF(K$6&lt;$C187,0,VLOOKUP(K$6,'MonteCarlo Policy Paths'!$A$2:$I$31,'Monte Carlo_WA Complance Price'!$B187+1,FALSE))</f>
        <v>89.438238023144251</v>
      </c>
      <c r="L187" s="21">
        <f ca="1">IF(L$6&lt;$C187,0,VLOOKUP(L$6,'MonteCarlo Policy Paths'!$A$2:$I$31,'Monte Carlo_WA Complance Price'!$B187+1,FALSE))</f>
        <v>90.697931516427971</v>
      </c>
      <c r="M187" s="21">
        <f ca="1">IF(M$6&lt;$C187,0,VLOOKUP(M$6,'MonteCarlo Policy Paths'!$A$2:$I$31,'Monte Carlo_WA Complance Price'!$B187+1,FALSE))</f>
        <v>91.95762500971172</v>
      </c>
      <c r="N187" s="21">
        <f ca="1">IF(N$6&lt;$C187,0,VLOOKUP(N$6,'MonteCarlo Policy Paths'!$A$2:$I$31,'Monte Carlo_WA Complance Price'!$B187+1,FALSE))</f>
        <v>93.21731850299544</v>
      </c>
      <c r="O187" s="21">
        <f ca="1">IF(O$6&lt;$C187,0,VLOOKUP(O$6,'MonteCarlo Policy Paths'!$A$2:$I$31,'Monte Carlo_WA Complance Price'!$B187+1,FALSE))</f>
        <v>94.47701199627916</v>
      </c>
      <c r="P187" s="21">
        <f ca="1">IF(P$6&lt;$C187,0,VLOOKUP(P$6,'MonteCarlo Policy Paths'!$A$2:$I$31,'Monte Carlo_WA Complance Price'!$B187+1,FALSE))</f>
        <v>95.73670548956288</v>
      </c>
      <c r="Q187" s="21">
        <f ca="1">IF(Q$6&lt;$C187,0,VLOOKUP(Q$6,'MonteCarlo Policy Paths'!$A$2:$I$31,'Monte Carlo_WA Complance Price'!$B187+1,FALSE))</f>
        <v>96.996398982846586</v>
      </c>
      <c r="R187" s="21">
        <f ca="1">IF(R$6&lt;$C187,0,VLOOKUP(R$6,'MonteCarlo Policy Paths'!$A$2:$I$31,'Monte Carlo_WA Complance Price'!$B187+1,FALSE))</f>
        <v>99.874634841342697</v>
      </c>
      <c r="S187" s="21">
        <f ca="1">IF(S$6&lt;$C187,0,VLOOKUP(S$6,'MonteCarlo Policy Paths'!$A$2:$I$31,'Monte Carlo_WA Complance Price'!$B187+1,FALSE))</f>
        <v>101.93553668931256</v>
      </c>
      <c r="T187" s="21">
        <f ca="1">IF(T$6&lt;$C187,0,VLOOKUP(T$6,'MonteCarlo Policy Paths'!$A$2:$I$31,'Monte Carlo_WA Complance Price'!$B187+1,FALSE))</f>
        <v>104.04258519817796</v>
      </c>
      <c r="U187" s="21">
        <f ca="1">IF(U$6&lt;$C187,0,VLOOKUP(U$6,'MonteCarlo Policy Paths'!$A$2:$I$31,'Monte Carlo_WA Complance Price'!$B187+1,FALSE))</f>
        <v>106.18472717196582</v>
      </c>
      <c r="V187" s="21">
        <f ca="1">IF(V$6&lt;$C187,0,VLOOKUP(V$6,'MonteCarlo Policy Paths'!$A$2:$I$31,'Monte Carlo_WA Complance Price'!$B187+1,FALSE))</f>
        <v>108.36780972271322</v>
      </c>
      <c r="W187" s="21">
        <f ca="1">IF(W$6&lt;$C187,0,VLOOKUP(W$6,'MonteCarlo Policy Paths'!$A$2:$I$31,'Monte Carlo_WA Complance Price'!$B187+1,FALSE))</f>
        <v>110.57648338650839</v>
      </c>
      <c r="X187" s="21">
        <f ca="1">IF(X$6&lt;$C187,0,VLOOKUP(X$6,'MonteCarlo Policy Paths'!$A$2:$I$31,'Monte Carlo_WA Complance Price'!$B187+1,FALSE))</f>
        <v>112.7694544213079</v>
      </c>
      <c r="Y187" s="21">
        <f ca="1">IF(Y$6&lt;$C187,0,VLOOKUP(Y$6,'MonteCarlo Policy Paths'!$A$2:$I$31,'Monte Carlo_WA Complance Price'!$B187+1,FALSE))</f>
        <v>114.98228749612761</v>
      </c>
      <c r="Z187" s="21">
        <f ca="1">IF(Z$6&lt;$C187,0,VLOOKUP(Z$6,'MonteCarlo Policy Paths'!$A$2:$I$31,'Monte Carlo_WA Complance Price'!$B187+1,FALSE))</f>
        <v>117.22345778349788</v>
      </c>
      <c r="AA187" s="21">
        <f ca="1">IF(AA$6&lt;$C187,0,VLOOKUP(AA$6,'MonteCarlo Policy Paths'!$A$2:$I$31,'Monte Carlo_WA Complance Price'!$B187+1,FALSE))</f>
        <v>119.50474742044912</v>
      </c>
      <c r="AB187" s="21">
        <f ca="1">IF(AB$6&lt;$C187,0,VLOOKUP(AB$6,'MonteCarlo Policy Paths'!$A$2:$I$31,'Monte Carlo_WA Complance Price'!$B187+1,FALSE))</f>
        <v>121.83201137782079</v>
      </c>
      <c r="AC187" s="21">
        <f ca="1">IF(AC$6&lt;$C187,0,VLOOKUP(AC$6,'MonteCarlo Policy Paths'!$A$2:$I$31,'Monte Carlo_WA Complance Price'!$B187+1,FALSE))</f>
        <v>124.30483685770574</v>
      </c>
      <c r="AD187" s="21">
        <f ca="1">IF(AD$6&lt;$C187,0,VLOOKUP(AD$6,'MonteCarlo Policy Paths'!$A$2:$I$31,'Monte Carlo_WA Complance Price'!$B187+1,FALSE))</f>
        <v>126.81952160325447</v>
      </c>
      <c r="AE187" s="21">
        <f ca="1">IF(AE$6&lt;$C187,0,VLOOKUP(AE$6,'MonteCarlo Policy Paths'!$A$2:$I$31,'Monte Carlo_WA Complance Price'!$B187+1,FALSE))</f>
        <v>129.37127756316897</v>
      </c>
      <c r="AF187" s="21">
        <f ca="1">IF(AF$6&lt;$C187,0,VLOOKUP(AF$6,'MonteCarlo Policy Paths'!$A$2:$I$31,'Monte Carlo_WA Complance Price'!$B187+1,FALSE))</f>
        <v>131.96243899653103</v>
      </c>
      <c r="AG187" s="22">
        <f ca="1">IF(AG$6&lt;$C187,0,VLOOKUP(AG$6,'MonteCarlo Policy Paths'!$A$2:$I$31,'Monte Carlo_WA Complance Price'!$B187+1,FALSE))</f>
        <v>135.47056479945655</v>
      </c>
      <c r="AI187" s="20">
        <f ca="1">E187*VLOOKUP(AI$6,'Greenhouse Gas Costs Avoided'!$A$2:$I$32,9,FALSE)</f>
        <v>0</v>
      </c>
      <c r="AJ187" s="21">
        <f ca="1">F187*VLOOKUP(AJ$6,'Greenhouse Gas Costs Avoided'!$A$2:$I$32,9,FALSE)</f>
        <v>5.2166744805659615</v>
      </c>
      <c r="AK187" s="21">
        <f ca="1">G187*VLOOKUP(AK$6,'Greenhouse Gas Costs Avoided'!$A$2:$I$32,9,FALSE)</f>
        <v>5.3216023247413169</v>
      </c>
      <c r="AL187" s="21">
        <f ca="1">H187*VLOOKUP(AL$6,'Greenhouse Gas Costs Avoided'!$A$2:$I$32,9,FALSE)</f>
        <v>5.4265301689166732</v>
      </c>
      <c r="AM187" s="21">
        <f ca="1">I187*VLOOKUP(AM$6,'Greenhouse Gas Costs Avoided'!$A$2:$I$32,9,FALSE)</f>
        <v>5.5063320831654474</v>
      </c>
      <c r="AN187" s="21">
        <f ca="1">J187*VLOOKUP(AN$6,'Greenhouse Gas Costs Avoided'!$A$2:$I$32,9,FALSE)</f>
        <v>5.5861339974142208</v>
      </c>
      <c r="AO187" s="21">
        <f ca="1">K187*VLOOKUP(AO$6,'Greenhouse Gas Costs Avoided'!$A$2:$I$32,9,FALSE)</f>
        <v>5.665935911662995</v>
      </c>
      <c r="AP187" s="21">
        <f ca="1">L187*VLOOKUP(AP$6,'Greenhouse Gas Costs Avoided'!$A$2:$I$32,9,FALSE)</f>
        <v>5.7457378259117702</v>
      </c>
      <c r="AQ187" s="21">
        <f ca="1">M187*VLOOKUP(AQ$6,'Greenhouse Gas Costs Avoided'!$A$2:$I$32,9,FALSE)</f>
        <v>5.8255397401605462</v>
      </c>
      <c r="AR187" s="21">
        <f ca="1">N187*VLOOKUP(AR$6,'Greenhouse Gas Costs Avoided'!$A$2:$I$32,9,FALSE)</f>
        <v>5.9053416544093205</v>
      </c>
      <c r="AS187" s="21">
        <f ca="1">O187*VLOOKUP(AS$6,'Greenhouse Gas Costs Avoided'!$A$2:$I$32,9,FALSE)</f>
        <v>5.9851435686580947</v>
      </c>
      <c r="AT187" s="21">
        <f ca="1">P187*VLOOKUP(AT$6,'Greenhouse Gas Costs Avoided'!$A$2:$I$32,9,FALSE)</f>
        <v>6.0649454829068699</v>
      </c>
      <c r="AU187" s="21">
        <f ca="1">Q187*VLOOKUP(AU$6,'Greenhouse Gas Costs Avoided'!$A$2:$I$32,9,FALSE)</f>
        <v>6.1447473971556432</v>
      </c>
      <c r="AV187" s="21">
        <f ca="1">R187*VLOOKUP(AV$6,'Greenhouse Gas Costs Avoided'!$A$2:$I$32,9,FALSE)</f>
        <v>6.327084396109818</v>
      </c>
      <c r="AW187" s="21">
        <f ca="1">S187*VLOOKUP(AW$6,'Greenhouse Gas Costs Avoided'!$A$2:$I$32,9,FALSE)</f>
        <v>6.4576430704410743</v>
      </c>
      <c r="AX187" s="21">
        <f ca="1">T187*VLOOKUP(AX$6,'Greenhouse Gas Costs Avoided'!$A$2:$I$32,9,FALSE)</f>
        <v>6.5911251478821242</v>
      </c>
      <c r="AY187" s="21">
        <f ca="1">U187*VLOOKUP(AY$6,'Greenhouse Gas Costs Avoided'!$A$2:$I$32,9,FALSE)</f>
        <v>6.7268304055597685</v>
      </c>
      <c r="AZ187" s="21">
        <f ca="1">V187*VLOOKUP(AZ$6,'Greenhouse Gas Costs Avoided'!$A$2:$I$32,9,FALSE)</f>
        <v>6.8651292595600424</v>
      </c>
      <c r="BA187" s="21">
        <f ca="1">W187*VLOOKUP(BA$6,'Greenhouse Gas Costs Avoided'!$A$2:$I$32,9,FALSE)</f>
        <v>7.0050493173053994</v>
      </c>
      <c r="BB187" s="21">
        <f ca="1">X187*VLOOKUP(BB$6,'Greenhouse Gas Costs Avoided'!$A$2:$I$32,9,FALSE)</f>
        <v>7.1439746093722221</v>
      </c>
      <c r="BC187" s="21">
        <f ca="1">Y187*VLOOKUP(BC$6,'Greenhouse Gas Costs Avoided'!$A$2:$I$32,9,FALSE)</f>
        <v>7.2841581669004034</v>
      </c>
      <c r="BD187" s="21">
        <f ca="1">Z187*VLOOKUP(BD$6,'Greenhouse Gas Costs Avoided'!$A$2:$I$32,9,FALSE)</f>
        <v>7.426136894299721</v>
      </c>
      <c r="BE187" s="21">
        <f ca="1">AA187*VLOOKUP(BE$6,'Greenhouse Gas Costs Avoided'!$A$2:$I$32,9,FALSE)</f>
        <v>7.5706571930511553</v>
      </c>
      <c r="BF187" s="21">
        <f ca="1">AB187*VLOOKUP(BF$6,'Greenhouse Gas Costs Avoided'!$A$2:$I$32,9,FALSE)</f>
        <v>7.7180899770979394</v>
      </c>
      <c r="BG187" s="21">
        <f ca="1">AC187*VLOOKUP(BG$6,'Greenhouse Gas Costs Avoided'!$A$2:$I$32,9,FALSE)</f>
        <v>7.8747441218959366</v>
      </c>
      <c r="BH187" s="21">
        <f ca="1">AD187*VLOOKUP(BH$6,'Greenhouse Gas Costs Avoided'!$A$2:$I$32,9,FALSE)</f>
        <v>8.0340500621877027</v>
      </c>
      <c r="BI187" s="21">
        <f ca="1">AE187*VLOOKUP(BI$6,'Greenhouse Gas Costs Avoided'!$A$2:$I$32,9,FALSE)</f>
        <v>8.1957044736636782</v>
      </c>
      <c r="BJ187" s="21">
        <f ca="1">AF187*VLOOKUP(BJ$6,'Greenhouse Gas Costs Avoided'!$A$2:$I$32,9,FALSE)</f>
        <v>8.3598552322508848</v>
      </c>
      <c r="BK187" s="22">
        <f ca="1">AG187*VLOOKUP(BK$6,'Greenhouse Gas Costs Avoided'!$A$2:$I$32,9,FALSE)</f>
        <v>8.5820959249206545</v>
      </c>
    </row>
    <row r="188" spans="1:63" x14ac:dyDescent="0.35">
      <c r="A188" s="11">
        <v>182</v>
      </c>
      <c r="B188" s="12">
        <f t="shared" ca="1" si="4"/>
        <v>1</v>
      </c>
      <c r="C188" s="13">
        <f t="shared" ca="1" si="5"/>
        <v>2023</v>
      </c>
      <c r="E188" s="20">
        <f ca="1">IF(E$6&lt;$C188,0,VLOOKUP(E$6,'MonteCarlo Policy Paths'!$A$2:$I$31,'Monte Carlo_WA Complance Price'!$B188+1,FALSE))</f>
        <v>0</v>
      </c>
      <c r="F188" s="21">
        <f ca="1">IF(F$6&lt;$C188,0,VLOOKUP(F$6,'MonteCarlo Policy Paths'!$A$2:$I$31,'Monte Carlo_WA Complance Price'!$B188+1,FALSE))</f>
        <v>82.346532180449415</v>
      </c>
      <c r="G188" s="21">
        <f ca="1">IF(G$6&lt;$C188,0,VLOOKUP(G$6,'MonteCarlo Policy Paths'!$A$2:$I$31,'Monte Carlo_WA Complance Price'!$B188+1,FALSE))</f>
        <v>84.002844861871253</v>
      </c>
      <c r="H188" s="21">
        <f ca="1">IF(H$6&lt;$C188,0,VLOOKUP(H$6,'MonteCarlo Policy Paths'!$A$2:$I$31,'Monte Carlo_WA Complance Price'!$B188+1,FALSE))</f>
        <v>85.659157543293105</v>
      </c>
      <c r="I188" s="21">
        <f ca="1">IF(I$6&lt;$C188,0,VLOOKUP(I$6,'MonteCarlo Policy Paths'!$A$2:$I$31,'Monte Carlo_WA Complance Price'!$B188+1,FALSE))</f>
        <v>86.918851036576825</v>
      </c>
      <c r="J188" s="21">
        <f ca="1">IF(J$6&lt;$C188,0,VLOOKUP(J$6,'MonteCarlo Policy Paths'!$A$2:$I$31,'Monte Carlo_WA Complance Price'!$B188+1,FALSE))</f>
        <v>88.178544529860531</v>
      </c>
      <c r="K188" s="21">
        <f ca="1">IF(K$6&lt;$C188,0,VLOOKUP(K$6,'MonteCarlo Policy Paths'!$A$2:$I$31,'Monte Carlo_WA Complance Price'!$B188+1,FALSE))</f>
        <v>89.438238023144251</v>
      </c>
      <c r="L188" s="21">
        <f ca="1">IF(L$6&lt;$C188,0,VLOOKUP(L$6,'MonteCarlo Policy Paths'!$A$2:$I$31,'Monte Carlo_WA Complance Price'!$B188+1,FALSE))</f>
        <v>90.697931516427971</v>
      </c>
      <c r="M188" s="21">
        <f ca="1">IF(M$6&lt;$C188,0,VLOOKUP(M$6,'MonteCarlo Policy Paths'!$A$2:$I$31,'Monte Carlo_WA Complance Price'!$B188+1,FALSE))</f>
        <v>91.95762500971172</v>
      </c>
      <c r="N188" s="21">
        <f ca="1">IF(N$6&lt;$C188,0,VLOOKUP(N$6,'MonteCarlo Policy Paths'!$A$2:$I$31,'Monte Carlo_WA Complance Price'!$B188+1,FALSE))</f>
        <v>93.21731850299544</v>
      </c>
      <c r="O188" s="21">
        <f ca="1">IF(O$6&lt;$C188,0,VLOOKUP(O$6,'MonteCarlo Policy Paths'!$A$2:$I$31,'Monte Carlo_WA Complance Price'!$B188+1,FALSE))</f>
        <v>94.47701199627916</v>
      </c>
      <c r="P188" s="21">
        <f ca="1">IF(P$6&lt;$C188,0,VLOOKUP(P$6,'MonteCarlo Policy Paths'!$A$2:$I$31,'Monte Carlo_WA Complance Price'!$B188+1,FALSE))</f>
        <v>95.73670548956288</v>
      </c>
      <c r="Q188" s="21">
        <f ca="1">IF(Q$6&lt;$C188,0,VLOOKUP(Q$6,'MonteCarlo Policy Paths'!$A$2:$I$31,'Monte Carlo_WA Complance Price'!$B188+1,FALSE))</f>
        <v>96.996398982846586</v>
      </c>
      <c r="R188" s="21">
        <f ca="1">IF(R$6&lt;$C188,0,VLOOKUP(R$6,'MonteCarlo Policy Paths'!$A$2:$I$31,'Monte Carlo_WA Complance Price'!$B188+1,FALSE))</f>
        <v>98.25609247613032</v>
      </c>
      <c r="S188" s="21">
        <f ca="1">IF(S$6&lt;$C188,0,VLOOKUP(S$6,'MonteCarlo Policy Paths'!$A$2:$I$31,'Monte Carlo_WA Complance Price'!$B188+1,FALSE))</f>
        <v>99.65157958594628</v>
      </c>
      <c r="T188" s="21">
        <f ca="1">IF(T$6&lt;$C188,0,VLOOKUP(T$6,'MonteCarlo Policy Paths'!$A$2:$I$31,'Monte Carlo_WA Complance Price'!$B188+1,FALSE))</f>
        <v>101.04706669576224</v>
      </c>
      <c r="U188" s="21">
        <f ca="1">IF(U$6&lt;$C188,0,VLOOKUP(U$6,'MonteCarlo Policy Paths'!$A$2:$I$31,'Monte Carlo_WA Complance Price'!$B188+1,FALSE))</f>
        <v>102.4425538055782</v>
      </c>
      <c r="V188" s="21">
        <f ca="1">IF(V$6&lt;$C188,0,VLOOKUP(V$6,'MonteCarlo Policy Paths'!$A$2:$I$31,'Monte Carlo_WA Complance Price'!$B188+1,FALSE))</f>
        <v>103.83804091539416</v>
      </c>
      <c r="W188" s="21">
        <f ca="1">IF(W$6&lt;$C188,0,VLOOKUP(W$6,'MonteCarlo Policy Paths'!$A$2:$I$31,'Monte Carlo_WA Complance Price'!$B188+1,FALSE))</f>
        <v>105.23352802521011</v>
      </c>
      <c r="X188" s="21">
        <f ca="1">IF(X$6&lt;$C188,0,VLOOKUP(X$6,'MonteCarlo Policy Paths'!$A$2:$I$31,'Monte Carlo_WA Complance Price'!$B188+1,FALSE))</f>
        <v>106.47156953138905</v>
      </c>
      <c r="Y188" s="21">
        <f ca="1">IF(Y$6&lt;$C188,0,VLOOKUP(Y$6,'MonteCarlo Policy Paths'!$A$2:$I$31,'Monte Carlo_WA Complance Price'!$B188+1,FALSE))</f>
        <v>107.709611037568</v>
      </c>
      <c r="Z188" s="21">
        <f ca="1">IF(Z$6&lt;$C188,0,VLOOKUP(Z$6,'MonteCarlo Policy Paths'!$A$2:$I$31,'Monte Carlo_WA Complance Price'!$B188+1,FALSE))</f>
        <v>108.94765254374694</v>
      </c>
      <c r="AA188" s="21">
        <f ca="1">IF(AA$6&lt;$C188,0,VLOOKUP(AA$6,'MonteCarlo Policy Paths'!$A$2:$I$31,'Monte Carlo_WA Complance Price'!$B188+1,FALSE))</f>
        <v>110.18569404992589</v>
      </c>
      <c r="AB188" s="21">
        <f ca="1">IF(AB$6&lt;$C188,0,VLOOKUP(AB$6,'MonteCarlo Policy Paths'!$A$2:$I$31,'Monte Carlo_WA Complance Price'!$B188+1,FALSE))</f>
        <v>111.42373555610482</v>
      </c>
      <c r="AC188" s="21">
        <f ca="1">IF(AC$6&lt;$C188,0,VLOOKUP(AC$6,'MonteCarlo Policy Paths'!$A$2:$I$31,'Monte Carlo_WA Complance Price'!$B188+1,FALSE))</f>
        <v>112.86811731331359</v>
      </c>
      <c r="AD188" s="21">
        <f ca="1">IF(AD$6&lt;$C188,0,VLOOKUP(AD$6,'MonteCarlo Policy Paths'!$A$2:$I$31,'Monte Carlo_WA Complance Price'!$B188+1,FALSE))</f>
        <v>114.31249907052236</v>
      </c>
      <c r="AE188" s="21">
        <f ca="1">IF(AE$6&lt;$C188,0,VLOOKUP(AE$6,'MonteCarlo Policy Paths'!$A$2:$I$31,'Monte Carlo_WA Complance Price'!$B188+1,FALSE))</f>
        <v>115.75688082773114</v>
      </c>
      <c r="AF188" s="21">
        <f ca="1">IF(AF$6&lt;$C188,0,VLOOKUP(AF$6,'MonteCarlo Policy Paths'!$A$2:$I$31,'Monte Carlo_WA Complance Price'!$B188+1,FALSE))</f>
        <v>117.20126258493991</v>
      </c>
      <c r="AG188" s="22">
        <f ca="1">IF(AG$6&lt;$C188,0,VLOOKUP(AG$6,'MonteCarlo Policy Paths'!$A$2:$I$31,'Monte Carlo_WA Complance Price'!$B188+1,FALSE))</f>
        <v>118.64564434214866</v>
      </c>
      <c r="AI188" s="20">
        <f ca="1">E188*VLOOKUP(AI$6,'Greenhouse Gas Costs Avoided'!$A$2:$I$32,9,FALSE)</f>
        <v>0</v>
      </c>
      <c r="AJ188" s="21">
        <f ca="1">F188*VLOOKUP(AJ$6,'Greenhouse Gas Costs Avoided'!$A$2:$I$32,9,FALSE)</f>
        <v>5.2166744805659615</v>
      </c>
      <c r="AK188" s="21">
        <f ca="1">G188*VLOOKUP(AK$6,'Greenhouse Gas Costs Avoided'!$A$2:$I$32,9,FALSE)</f>
        <v>5.3216023247413169</v>
      </c>
      <c r="AL188" s="21">
        <f ca="1">H188*VLOOKUP(AL$6,'Greenhouse Gas Costs Avoided'!$A$2:$I$32,9,FALSE)</f>
        <v>5.4265301689166732</v>
      </c>
      <c r="AM188" s="21">
        <f ca="1">I188*VLOOKUP(AM$6,'Greenhouse Gas Costs Avoided'!$A$2:$I$32,9,FALSE)</f>
        <v>5.5063320831654474</v>
      </c>
      <c r="AN188" s="21">
        <f ca="1">J188*VLOOKUP(AN$6,'Greenhouse Gas Costs Avoided'!$A$2:$I$32,9,FALSE)</f>
        <v>5.5861339974142208</v>
      </c>
      <c r="AO188" s="21">
        <f ca="1">K188*VLOOKUP(AO$6,'Greenhouse Gas Costs Avoided'!$A$2:$I$32,9,FALSE)</f>
        <v>5.665935911662995</v>
      </c>
      <c r="AP188" s="21">
        <f ca="1">L188*VLOOKUP(AP$6,'Greenhouse Gas Costs Avoided'!$A$2:$I$32,9,FALSE)</f>
        <v>5.7457378259117702</v>
      </c>
      <c r="AQ188" s="21">
        <f ca="1">M188*VLOOKUP(AQ$6,'Greenhouse Gas Costs Avoided'!$A$2:$I$32,9,FALSE)</f>
        <v>5.8255397401605462</v>
      </c>
      <c r="AR188" s="21">
        <f ca="1">N188*VLOOKUP(AR$6,'Greenhouse Gas Costs Avoided'!$A$2:$I$32,9,FALSE)</f>
        <v>5.9053416544093205</v>
      </c>
      <c r="AS188" s="21">
        <f ca="1">O188*VLOOKUP(AS$6,'Greenhouse Gas Costs Avoided'!$A$2:$I$32,9,FALSE)</f>
        <v>5.9851435686580947</v>
      </c>
      <c r="AT188" s="21">
        <f ca="1">P188*VLOOKUP(AT$6,'Greenhouse Gas Costs Avoided'!$A$2:$I$32,9,FALSE)</f>
        <v>6.0649454829068699</v>
      </c>
      <c r="AU188" s="21">
        <f ca="1">Q188*VLOOKUP(AU$6,'Greenhouse Gas Costs Avoided'!$A$2:$I$32,9,FALSE)</f>
        <v>6.1447473971556432</v>
      </c>
      <c r="AV188" s="21">
        <f ca="1">R188*VLOOKUP(AV$6,'Greenhouse Gas Costs Avoided'!$A$2:$I$32,9,FALSE)</f>
        <v>6.2245493114044184</v>
      </c>
      <c r="AW188" s="21">
        <f ca="1">S188*VLOOKUP(AW$6,'Greenhouse Gas Costs Avoided'!$A$2:$I$32,9,FALSE)</f>
        <v>6.312953786990386</v>
      </c>
      <c r="AX188" s="21">
        <f ca="1">T188*VLOOKUP(AX$6,'Greenhouse Gas Costs Avoided'!$A$2:$I$32,9,FALSE)</f>
        <v>6.4013582625763545</v>
      </c>
      <c r="AY188" s="21">
        <f ca="1">U188*VLOOKUP(AY$6,'Greenhouse Gas Costs Avoided'!$A$2:$I$32,9,FALSE)</f>
        <v>6.4897627381623222</v>
      </c>
      <c r="AZ188" s="21">
        <f ca="1">V188*VLOOKUP(AZ$6,'Greenhouse Gas Costs Avoided'!$A$2:$I$32,9,FALSE)</f>
        <v>6.5781672137482907</v>
      </c>
      <c r="BA188" s="21">
        <f ca="1">W188*VLOOKUP(BA$6,'Greenhouse Gas Costs Avoided'!$A$2:$I$32,9,FALSE)</f>
        <v>6.6665716893342575</v>
      </c>
      <c r="BB188" s="21">
        <f ca="1">X188*VLOOKUP(BB$6,'Greenhouse Gas Costs Avoided'!$A$2:$I$32,9,FALSE)</f>
        <v>6.7450019445028957</v>
      </c>
      <c r="BC188" s="21">
        <f ca="1">Y188*VLOOKUP(BC$6,'Greenhouse Gas Costs Avoided'!$A$2:$I$32,9,FALSE)</f>
        <v>6.8234321996715348</v>
      </c>
      <c r="BD188" s="21">
        <f ca="1">Z188*VLOOKUP(BD$6,'Greenhouse Gas Costs Avoided'!$A$2:$I$32,9,FALSE)</f>
        <v>6.901862454840173</v>
      </c>
      <c r="BE188" s="21">
        <f ca="1">AA188*VLOOKUP(BE$6,'Greenhouse Gas Costs Avoided'!$A$2:$I$32,9,FALSE)</f>
        <v>6.9802927100088112</v>
      </c>
      <c r="BF188" s="21">
        <f ca="1">AB188*VLOOKUP(BF$6,'Greenhouse Gas Costs Avoided'!$A$2:$I$32,9,FALSE)</f>
        <v>7.0587229651774486</v>
      </c>
      <c r="BG188" s="21">
        <f ca="1">AC188*VLOOKUP(BG$6,'Greenhouse Gas Costs Avoided'!$A$2:$I$32,9,FALSE)</f>
        <v>7.1502249295408609</v>
      </c>
      <c r="BH188" s="21">
        <f ca="1">AD188*VLOOKUP(BH$6,'Greenhouse Gas Costs Avoided'!$A$2:$I$32,9,FALSE)</f>
        <v>7.2417268939042723</v>
      </c>
      <c r="BI188" s="21">
        <f ca="1">AE188*VLOOKUP(BI$6,'Greenhouse Gas Costs Avoided'!$A$2:$I$32,9,FALSE)</f>
        <v>7.3332288582676846</v>
      </c>
      <c r="BJ188" s="21">
        <f ca="1">AF188*VLOOKUP(BJ$6,'Greenhouse Gas Costs Avoided'!$A$2:$I$32,9,FALSE)</f>
        <v>7.424730822631096</v>
      </c>
      <c r="BK188" s="22">
        <f ca="1">AG188*VLOOKUP(BK$6,'Greenhouse Gas Costs Avoided'!$A$2:$I$32,9,FALSE)</f>
        <v>7.5162327869945065</v>
      </c>
    </row>
    <row r="189" spans="1:63" x14ac:dyDescent="0.35">
      <c r="A189" s="11">
        <v>183</v>
      </c>
      <c r="B189" s="12">
        <f t="shared" ca="1" si="4"/>
        <v>1</v>
      </c>
      <c r="C189" s="13">
        <f t="shared" ca="1" si="5"/>
        <v>2023</v>
      </c>
      <c r="E189" s="20">
        <f ca="1">IF(E$6&lt;$C189,0,VLOOKUP(E$6,'MonteCarlo Policy Paths'!$A$2:$I$31,'Monte Carlo_WA Complance Price'!$B189+1,FALSE))</f>
        <v>0</v>
      </c>
      <c r="F189" s="21">
        <f ca="1">IF(F$6&lt;$C189,0,VLOOKUP(F$6,'MonteCarlo Policy Paths'!$A$2:$I$31,'Monte Carlo_WA Complance Price'!$B189+1,FALSE))</f>
        <v>82.346532180449415</v>
      </c>
      <c r="G189" s="21">
        <f ca="1">IF(G$6&lt;$C189,0,VLOOKUP(G$6,'MonteCarlo Policy Paths'!$A$2:$I$31,'Monte Carlo_WA Complance Price'!$B189+1,FALSE))</f>
        <v>84.002844861871253</v>
      </c>
      <c r="H189" s="21">
        <f ca="1">IF(H$6&lt;$C189,0,VLOOKUP(H$6,'MonteCarlo Policy Paths'!$A$2:$I$31,'Monte Carlo_WA Complance Price'!$B189+1,FALSE))</f>
        <v>85.659157543293105</v>
      </c>
      <c r="I189" s="21">
        <f ca="1">IF(I$6&lt;$C189,0,VLOOKUP(I$6,'MonteCarlo Policy Paths'!$A$2:$I$31,'Monte Carlo_WA Complance Price'!$B189+1,FALSE))</f>
        <v>86.918851036576825</v>
      </c>
      <c r="J189" s="21">
        <f ca="1">IF(J$6&lt;$C189,0,VLOOKUP(J$6,'MonteCarlo Policy Paths'!$A$2:$I$31,'Monte Carlo_WA Complance Price'!$B189+1,FALSE))</f>
        <v>88.178544529860531</v>
      </c>
      <c r="K189" s="21">
        <f ca="1">IF(K$6&lt;$C189,0,VLOOKUP(K$6,'MonteCarlo Policy Paths'!$A$2:$I$31,'Monte Carlo_WA Complance Price'!$B189+1,FALSE))</f>
        <v>89.438238023144251</v>
      </c>
      <c r="L189" s="21">
        <f ca="1">IF(L$6&lt;$C189,0,VLOOKUP(L$6,'MonteCarlo Policy Paths'!$A$2:$I$31,'Monte Carlo_WA Complance Price'!$B189+1,FALSE))</f>
        <v>90.697931516427971</v>
      </c>
      <c r="M189" s="21">
        <f ca="1">IF(M$6&lt;$C189,0,VLOOKUP(M$6,'MonteCarlo Policy Paths'!$A$2:$I$31,'Monte Carlo_WA Complance Price'!$B189+1,FALSE))</f>
        <v>91.95762500971172</v>
      </c>
      <c r="N189" s="21">
        <f ca="1">IF(N$6&lt;$C189,0,VLOOKUP(N$6,'MonteCarlo Policy Paths'!$A$2:$I$31,'Monte Carlo_WA Complance Price'!$B189+1,FALSE))</f>
        <v>93.21731850299544</v>
      </c>
      <c r="O189" s="21">
        <f ca="1">IF(O$6&lt;$C189,0,VLOOKUP(O$6,'MonteCarlo Policy Paths'!$A$2:$I$31,'Monte Carlo_WA Complance Price'!$B189+1,FALSE))</f>
        <v>94.47701199627916</v>
      </c>
      <c r="P189" s="21">
        <f ca="1">IF(P$6&lt;$C189,0,VLOOKUP(P$6,'MonteCarlo Policy Paths'!$A$2:$I$31,'Monte Carlo_WA Complance Price'!$B189+1,FALSE))</f>
        <v>95.73670548956288</v>
      </c>
      <c r="Q189" s="21">
        <f ca="1">IF(Q$6&lt;$C189,0,VLOOKUP(Q$6,'MonteCarlo Policy Paths'!$A$2:$I$31,'Monte Carlo_WA Complance Price'!$B189+1,FALSE))</f>
        <v>96.996398982846586</v>
      </c>
      <c r="R189" s="21">
        <f ca="1">IF(R$6&lt;$C189,0,VLOOKUP(R$6,'MonteCarlo Policy Paths'!$A$2:$I$31,'Monte Carlo_WA Complance Price'!$B189+1,FALSE))</f>
        <v>98.25609247613032</v>
      </c>
      <c r="S189" s="21">
        <f ca="1">IF(S$6&lt;$C189,0,VLOOKUP(S$6,'MonteCarlo Policy Paths'!$A$2:$I$31,'Monte Carlo_WA Complance Price'!$B189+1,FALSE))</f>
        <v>99.65157958594628</v>
      </c>
      <c r="T189" s="21">
        <f ca="1">IF(T$6&lt;$C189,0,VLOOKUP(T$6,'MonteCarlo Policy Paths'!$A$2:$I$31,'Monte Carlo_WA Complance Price'!$B189+1,FALSE))</f>
        <v>101.04706669576224</v>
      </c>
      <c r="U189" s="21">
        <f ca="1">IF(U$6&lt;$C189,0,VLOOKUP(U$6,'MonteCarlo Policy Paths'!$A$2:$I$31,'Monte Carlo_WA Complance Price'!$B189+1,FALSE))</f>
        <v>102.4425538055782</v>
      </c>
      <c r="V189" s="21">
        <f ca="1">IF(V$6&lt;$C189,0,VLOOKUP(V$6,'MonteCarlo Policy Paths'!$A$2:$I$31,'Monte Carlo_WA Complance Price'!$B189+1,FALSE))</f>
        <v>103.83804091539416</v>
      </c>
      <c r="W189" s="21">
        <f ca="1">IF(W$6&lt;$C189,0,VLOOKUP(W$6,'MonteCarlo Policy Paths'!$A$2:$I$31,'Monte Carlo_WA Complance Price'!$B189+1,FALSE))</f>
        <v>105.23352802521011</v>
      </c>
      <c r="X189" s="21">
        <f ca="1">IF(X$6&lt;$C189,0,VLOOKUP(X$6,'MonteCarlo Policy Paths'!$A$2:$I$31,'Monte Carlo_WA Complance Price'!$B189+1,FALSE))</f>
        <v>106.47156953138905</v>
      </c>
      <c r="Y189" s="21">
        <f ca="1">IF(Y$6&lt;$C189,0,VLOOKUP(Y$6,'MonteCarlo Policy Paths'!$A$2:$I$31,'Monte Carlo_WA Complance Price'!$B189+1,FALSE))</f>
        <v>107.709611037568</v>
      </c>
      <c r="Z189" s="21">
        <f ca="1">IF(Z$6&lt;$C189,0,VLOOKUP(Z$6,'MonteCarlo Policy Paths'!$A$2:$I$31,'Monte Carlo_WA Complance Price'!$B189+1,FALSE))</f>
        <v>108.94765254374694</v>
      </c>
      <c r="AA189" s="21">
        <f ca="1">IF(AA$6&lt;$C189,0,VLOOKUP(AA$6,'MonteCarlo Policy Paths'!$A$2:$I$31,'Monte Carlo_WA Complance Price'!$B189+1,FALSE))</f>
        <v>110.18569404992589</v>
      </c>
      <c r="AB189" s="21">
        <f ca="1">IF(AB$6&lt;$C189,0,VLOOKUP(AB$6,'MonteCarlo Policy Paths'!$A$2:$I$31,'Monte Carlo_WA Complance Price'!$B189+1,FALSE))</f>
        <v>111.42373555610482</v>
      </c>
      <c r="AC189" s="21">
        <f ca="1">IF(AC$6&lt;$C189,0,VLOOKUP(AC$6,'MonteCarlo Policy Paths'!$A$2:$I$31,'Monte Carlo_WA Complance Price'!$B189+1,FALSE))</f>
        <v>112.86811731331359</v>
      </c>
      <c r="AD189" s="21">
        <f ca="1">IF(AD$6&lt;$C189,0,VLOOKUP(AD$6,'MonteCarlo Policy Paths'!$A$2:$I$31,'Monte Carlo_WA Complance Price'!$B189+1,FALSE))</f>
        <v>114.31249907052236</v>
      </c>
      <c r="AE189" s="21">
        <f ca="1">IF(AE$6&lt;$C189,0,VLOOKUP(AE$6,'MonteCarlo Policy Paths'!$A$2:$I$31,'Monte Carlo_WA Complance Price'!$B189+1,FALSE))</f>
        <v>115.75688082773114</v>
      </c>
      <c r="AF189" s="21">
        <f ca="1">IF(AF$6&lt;$C189,0,VLOOKUP(AF$6,'MonteCarlo Policy Paths'!$A$2:$I$31,'Monte Carlo_WA Complance Price'!$B189+1,FALSE))</f>
        <v>117.20126258493991</v>
      </c>
      <c r="AG189" s="22">
        <f ca="1">IF(AG$6&lt;$C189,0,VLOOKUP(AG$6,'MonteCarlo Policy Paths'!$A$2:$I$31,'Monte Carlo_WA Complance Price'!$B189+1,FALSE))</f>
        <v>118.64564434214866</v>
      </c>
      <c r="AI189" s="20">
        <f ca="1">E189*VLOOKUP(AI$6,'Greenhouse Gas Costs Avoided'!$A$2:$I$32,9,FALSE)</f>
        <v>0</v>
      </c>
      <c r="AJ189" s="21">
        <f ca="1">F189*VLOOKUP(AJ$6,'Greenhouse Gas Costs Avoided'!$A$2:$I$32,9,FALSE)</f>
        <v>5.2166744805659615</v>
      </c>
      <c r="AK189" s="21">
        <f ca="1">G189*VLOOKUP(AK$6,'Greenhouse Gas Costs Avoided'!$A$2:$I$32,9,FALSE)</f>
        <v>5.3216023247413169</v>
      </c>
      <c r="AL189" s="21">
        <f ca="1">H189*VLOOKUP(AL$6,'Greenhouse Gas Costs Avoided'!$A$2:$I$32,9,FALSE)</f>
        <v>5.4265301689166732</v>
      </c>
      <c r="AM189" s="21">
        <f ca="1">I189*VLOOKUP(AM$6,'Greenhouse Gas Costs Avoided'!$A$2:$I$32,9,FALSE)</f>
        <v>5.5063320831654474</v>
      </c>
      <c r="AN189" s="21">
        <f ca="1">J189*VLOOKUP(AN$6,'Greenhouse Gas Costs Avoided'!$A$2:$I$32,9,FALSE)</f>
        <v>5.5861339974142208</v>
      </c>
      <c r="AO189" s="21">
        <f ca="1">K189*VLOOKUP(AO$6,'Greenhouse Gas Costs Avoided'!$A$2:$I$32,9,FALSE)</f>
        <v>5.665935911662995</v>
      </c>
      <c r="AP189" s="21">
        <f ca="1">L189*VLOOKUP(AP$6,'Greenhouse Gas Costs Avoided'!$A$2:$I$32,9,FALSE)</f>
        <v>5.7457378259117702</v>
      </c>
      <c r="AQ189" s="21">
        <f ca="1">M189*VLOOKUP(AQ$6,'Greenhouse Gas Costs Avoided'!$A$2:$I$32,9,FALSE)</f>
        <v>5.8255397401605462</v>
      </c>
      <c r="AR189" s="21">
        <f ca="1">N189*VLOOKUP(AR$6,'Greenhouse Gas Costs Avoided'!$A$2:$I$32,9,FALSE)</f>
        <v>5.9053416544093205</v>
      </c>
      <c r="AS189" s="21">
        <f ca="1">O189*VLOOKUP(AS$6,'Greenhouse Gas Costs Avoided'!$A$2:$I$32,9,FALSE)</f>
        <v>5.9851435686580947</v>
      </c>
      <c r="AT189" s="21">
        <f ca="1">P189*VLOOKUP(AT$6,'Greenhouse Gas Costs Avoided'!$A$2:$I$32,9,FALSE)</f>
        <v>6.0649454829068699</v>
      </c>
      <c r="AU189" s="21">
        <f ca="1">Q189*VLOOKUP(AU$6,'Greenhouse Gas Costs Avoided'!$A$2:$I$32,9,FALSE)</f>
        <v>6.1447473971556432</v>
      </c>
      <c r="AV189" s="21">
        <f ca="1">R189*VLOOKUP(AV$6,'Greenhouse Gas Costs Avoided'!$A$2:$I$32,9,FALSE)</f>
        <v>6.2245493114044184</v>
      </c>
      <c r="AW189" s="21">
        <f ca="1">S189*VLOOKUP(AW$6,'Greenhouse Gas Costs Avoided'!$A$2:$I$32,9,FALSE)</f>
        <v>6.312953786990386</v>
      </c>
      <c r="AX189" s="21">
        <f ca="1">T189*VLOOKUP(AX$6,'Greenhouse Gas Costs Avoided'!$A$2:$I$32,9,FALSE)</f>
        <v>6.4013582625763545</v>
      </c>
      <c r="AY189" s="21">
        <f ca="1">U189*VLOOKUP(AY$6,'Greenhouse Gas Costs Avoided'!$A$2:$I$32,9,FALSE)</f>
        <v>6.4897627381623222</v>
      </c>
      <c r="AZ189" s="21">
        <f ca="1">V189*VLOOKUP(AZ$6,'Greenhouse Gas Costs Avoided'!$A$2:$I$32,9,FALSE)</f>
        <v>6.5781672137482907</v>
      </c>
      <c r="BA189" s="21">
        <f ca="1">W189*VLOOKUP(BA$6,'Greenhouse Gas Costs Avoided'!$A$2:$I$32,9,FALSE)</f>
        <v>6.6665716893342575</v>
      </c>
      <c r="BB189" s="21">
        <f ca="1">X189*VLOOKUP(BB$6,'Greenhouse Gas Costs Avoided'!$A$2:$I$32,9,FALSE)</f>
        <v>6.7450019445028957</v>
      </c>
      <c r="BC189" s="21">
        <f ca="1">Y189*VLOOKUP(BC$6,'Greenhouse Gas Costs Avoided'!$A$2:$I$32,9,FALSE)</f>
        <v>6.8234321996715348</v>
      </c>
      <c r="BD189" s="21">
        <f ca="1">Z189*VLOOKUP(BD$6,'Greenhouse Gas Costs Avoided'!$A$2:$I$32,9,FALSE)</f>
        <v>6.901862454840173</v>
      </c>
      <c r="BE189" s="21">
        <f ca="1">AA189*VLOOKUP(BE$6,'Greenhouse Gas Costs Avoided'!$A$2:$I$32,9,FALSE)</f>
        <v>6.9802927100088112</v>
      </c>
      <c r="BF189" s="21">
        <f ca="1">AB189*VLOOKUP(BF$6,'Greenhouse Gas Costs Avoided'!$A$2:$I$32,9,FALSE)</f>
        <v>7.0587229651774486</v>
      </c>
      <c r="BG189" s="21">
        <f ca="1">AC189*VLOOKUP(BG$6,'Greenhouse Gas Costs Avoided'!$A$2:$I$32,9,FALSE)</f>
        <v>7.1502249295408609</v>
      </c>
      <c r="BH189" s="21">
        <f ca="1">AD189*VLOOKUP(BH$6,'Greenhouse Gas Costs Avoided'!$A$2:$I$32,9,FALSE)</f>
        <v>7.2417268939042723</v>
      </c>
      <c r="BI189" s="21">
        <f ca="1">AE189*VLOOKUP(BI$6,'Greenhouse Gas Costs Avoided'!$A$2:$I$32,9,FALSE)</f>
        <v>7.3332288582676846</v>
      </c>
      <c r="BJ189" s="21">
        <f ca="1">AF189*VLOOKUP(BJ$6,'Greenhouse Gas Costs Avoided'!$A$2:$I$32,9,FALSE)</f>
        <v>7.424730822631096</v>
      </c>
      <c r="BK189" s="22">
        <f ca="1">AG189*VLOOKUP(BK$6,'Greenhouse Gas Costs Avoided'!$A$2:$I$32,9,FALSE)</f>
        <v>7.5162327869945065</v>
      </c>
    </row>
    <row r="190" spans="1:63" x14ac:dyDescent="0.35">
      <c r="A190" s="11">
        <v>184</v>
      </c>
      <c r="B190" s="12">
        <f t="shared" ca="1" si="4"/>
        <v>3</v>
      </c>
      <c r="C190" s="13">
        <f t="shared" ca="1" si="5"/>
        <v>2023</v>
      </c>
      <c r="E190" s="20">
        <f ca="1">IF(E$6&lt;$C190,0,VLOOKUP(E$6,'MonteCarlo Policy Paths'!$A$2:$I$31,'Monte Carlo_WA Complance Price'!$B190+1,FALSE))</f>
        <v>0</v>
      </c>
      <c r="F190" s="21">
        <f ca="1">IF(F$6&lt;$C190,0,VLOOKUP(F$6,'MonteCarlo Policy Paths'!$A$2:$I$31,'Monte Carlo_WA Complance Price'!$B190+1,FALSE))</f>
        <v>82.346532180449415</v>
      </c>
      <c r="G190" s="21">
        <f ca="1">IF(G$6&lt;$C190,0,VLOOKUP(G$6,'MonteCarlo Policy Paths'!$A$2:$I$31,'Monte Carlo_WA Complance Price'!$B190+1,FALSE))</f>
        <v>84.002844861871253</v>
      </c>
      <c r="H190" s="21">
        <f ca="1">IF(H$6&lt;$C190,0,VLOOKUP(H$6,'MonteCarlo Policy Paths'!$A$2:$I$31,'Monte Carlo_WA Complance Price'!$B190+1,FALSE))</f>
        <v>85.659157543293105</v>
      </c>
      <c r="I190" s="21">
        <f ca="1">IF(I$6&lt;$C190,0,VLOOKUP(I$6,'MonteCarlo Policy Paths'!$A$2:$I$31,'Monte Carlo_WA Complance Price'!$B190+1,FALSE))</f>
        <v>86.918851036576825</v>
      </c>
      <c r="J190" s="21">
        <f ca="1">IF(J$6&lt;$C190,0,VLOOKUP(J$6,'MonteCarlo Policy Paths'!$A$2:$I$31,'Monte Carlo_WA Complance Price'!$B190+1,FALSE))</f>
        <v>88.178544529860531</v>
      </c>
      <c r="K190" s="21">
        <f ca="1">IF(K$6&lt;$C190,0,VLOOKUP(K$6,'MonteCarlo Policy Paths'!$A$2:$I$31,'Monte Carlo_WA Complance Price'!$B190+1,FALSE))</f>
        <v>89.438238023144251</v>
      </c>
      <c r="L190" s="21">
        <f ca="1">IF(L$6&lt;$C190,0,VLOOKUP(L$6,'MonteCarlo Policy Paths'!$A$2:$I$31,'Monte Carlo_WA Complance Price'!$B190+1,FALSE))</f>
        <v>90.697931516427971</v>
      </c>
      <c r="M190" s="21">
        <f ca="1">IF(M$6&lt;$C190,0,VLOOKUP(M$6,'MonteCarlo Policy Paths'!$A$2:$I$31,'Monte Carlo_WA Complance Price'!$B190+1,FALSE))</f>
        <v>91.95762500971172</v>
      </c>
      <c r="N190" s="21">
        <f ca="1">IF(N$6&lt;$C190,0,VLOOKUP(N$6,'MonteCarlo Policy Paths'!$A$2:$I$31,'Monte Carlo_WA Complance Price'!$B190+1,FALSE))</f>
        <v>93.21731850299544</v>
      </c>
      <c r="O190" s="21">
        <f ca="1">IF(O$6&lt;$C190,0,VLOOKUP(O$6,'MonteCarlo Policy Paths'!$A$2:$I$31,'Monte Carlo_WA Complance Price'!$B190+1,FALSE))</f>
        <v>94.47701199627916</v>
      </c>
      <c r="P190" s="21">
        <f ca="1">IF(P$6&lt;$C190,0,VLOOKUP(P$6,'MonteCarlo Policy Paths'!$A$2:$I$31,'Monte Carlo_WA Complance Price'!$B190+1,FALSE))</f>
        <v>95.73670548956288</v>
      </c>
      <c r="Q190" s="21">
        <f ca="1">IF(Q$6&lt;$C190,0,VLOOKUP(Q$6,'MonteCarlo Policy Paths'!$A$2:$I$31,'Monte Carlo_WA Complance Price'!$B190+1,FALSE))</f>
        <v>96.996398982846586</v>
      </c>
      <c r="R190" s="21">
        <f ca="1">IF(R$6&lt;$C190,0,VLOOKUP(R$6,'MonteCarlo Policy Paths'!$A$2:$I$31,'Monte Carlo_WA Complance Price'!$B190+1,FALSE))</f>
        <v>101.49317720655506</v>
      </c>
      <c r="S190" s="21">
        <f ca="1">IF(S$6&lt;$C190,0,VLOOKUP(S$6,'MonteCarlo Policy Paths'!$A$2:$I$31,'Monte Carlo_WA Complance Price'!$B190+1,FALSE))</f>
        <v>104.21949379267882</v>
      </c>
      <c r="T190" s="21">
        <f ca="1">IF(T$6&lt;$C190,0,VLOOKUP(T$6,'MonteCarlo Policy Paths'!$A$2:$I$31,'Monte Carlo_WA Complance Price'!$B190+1,FALSE))</f>
        <v>107.03810370059369</v>
      </c>
      <c r="U190" s="21">
        <f ca="1">IF(U$6&lt;$C190,0,VLOOKUP(U$6,'MonteCarlo Policy Paths'!$A$2:$I$31,'Monte Carlo_WA Complance Price'!$B190+1,FALSE))</f>
        <v>109.92690053835344</v>
      </c>
      <c r="V190" s="21">
        <f ca="1">IF(V$6&lt;$C190,0,VLOOKUP(V$6,'MonteCarlo Policy Paths'!$A$2:$I$31,'Monte Carlo_WA Complance Price'!$B190+1,FALSE))</f>
        <v>112.89757853003228</v>
      </c>
      <c r="W190" s="21">
        <f ca="1">IF(W$6&lt;$C190,0,VLOOKUP(W$6,'MonteCarlo Policy Paths'!$A$2:$I$31,'Monte Carlo_WA Complance Price'!$B190+1,FALSE))</f>
        <v>115.91943874780665</v>
      </c>
      <c r="X190" s="21">
        <f ca="1">IF(X$6&lt;$C190,0,VLOOKUP(X$6,'MonteCarlo Policy Paths'!$A$2:$I$31,'Monte Carlo_WA Complance Price'!$B190+1,FALSE))</f>
        <v>119.06733931122673</v>
      </c>
      <c r="Y190" s="21">
        <f ca="1">IF(Y$6&lt;$C190,0,VLOOKUP(Y$6,'MonteCarlo Policy Paths'!$A$2:$I$31,'Monte Carlo_WA Complance Price'!$B190+1,FALSE))</f>
        <v>122.25496395468721</v>
      </c>
      <c r="Z190" s="21">
        <f ca="1">IF(Z$6&lt;$C190,0,VLOOKUP(Z$6,'MonteCarlo Policy Paths'!$A$2:$I$31,'Monte Carlo_WA Complance Price'!$B190+1,FALSE))</f>
        <v>125.4992630232488</v>
      </c>
      <c r="AA190" s="21">
        <f ca="1">IF(AA$6&lt;$C190,0,VLOOKUP(AA$6,'MonteCarlo Policy Paths'!$A$2:$I$31,'Monte Carlo_WA Complance Price'!$B190+1,FALSE))</f>
        <v>128.82380079097237</v>
      </c>
      <c r="AB190" s="21">
        <f ca="1">IF(AB$6&lt;$C190,0,VLOOKUP(AB$6,'MonteCarlo Policy Paths'!$A$2:$I$31,'Monte Carlo_WA Complance Price'!$B190+1,FALSE))</f>
        <v>132.24028719953677</v>
      </c>
      <c r="AC190" s="21">
        <f ca="1">IF(AC$6&lt;$C190,0,VLOOKUP(AC$6,'MonteCarlo Policy Paths'!$A$2:$I$31,'Monte Carlo_WA Complance Price'!$B190+1,FALSE))</f>
        <v>135.74155640209787</v>
      </c>
      <c r="AD190" s="21">
        <f ca="1">IF(AD$6&lt;$C190,0,VLOOKUP(AD$6,'MonteCarlo Policy Paths'!$A$2:$I$31,'Monte Carlo_WA Complance Price'!$B190+1,FALSE))</f>
        <v>139.32654413598658</v>
      </c>
      <c r="AE190" s="21">
        <f ca="1">IF(AE$6&lt;$C190,0,VLOOKUP(AE$6,'MonteCarlo Policy Paths'!$A$2:$I$31,'Monte Carlo_WA Complance Price'!$B190+1,FALSE))</f>
        <v>142.9856742986068</v>
      </c>
      <c r="AF190" s="21">
        <f ca="1">IF(AF$6&lt;$C190,0,VLOOKUP(AF$6,'MonteCarlo Policy Paths'!$A$2:$I$31,'Monte Carlo_WA Complance Price'!$B190+1,FALSE))</f>
        <v>146.72361540812219</v>
      </c>
      <c r="AG190" s="22">
        <f ca="1">IF(AG$6&lt;$C190,0,VLOOKUP(AG$6,'MonteCarlo Policy Paths'!$A$2:$I$31,'Monte Carlo_WA Complance Price'!$B190+1,FALSE))</f>
        <v>150.52284977717397</v>
      </c>
      <c r="AI190" s="20">
        <f ca="1">E190*VLOOKUP(AI$6,'Greenhouse Gas Costs Avoided'!$A$2:$I$32,9,FALSE)</f>
        <v>0</v>
      </c>
      <c r="AJ190" s="21">
        <f ca="1">F190*VLOOKUP(AJ$6,'Greenhouse Gas Costs Avoided'!$A$2:$I$32,9,FALSE)</f>
        <v>5.2166744805659615</v>
      </c>
      <c r="AK190" s="21">
        <f ca="1">G190*VLOOKUP(AK$6,'Greenhouse Gas Costs Avoided'!$A$2:$I$32,9,FALSE)</f>
        <v>5.3216023247413169</v>
      </c>
      <c r="AL190" s="21">
        <f ca="1">H190*VLOOKUP(AL$6,'Greenhouse Gas Costs Avoided'!$A$2:$I$32,9,FALSE)</f>
        <v>5.4265301689166732</v>
      </c>
      <c r="AM190" s="21">
        <f ca="1">I190*VLOOKUP(AM$6,'Greenhouse Gas Costs Avoided'!$A$2:$I$32,9,FALSE)</f>
        <v>5.5063320831654474</v>
      </c>
      <c r="AN190" s="21">
        <f ca="1">J190*VLOOKUP(AN$6,'Greenhouse Gas Costs Avoided'!$A$2:$I$32,9,FALSE)</f>
        <v>5.5861339974142208</v>
      </c>
      <c r="AO190" s="21">
        <f ca="1">K190*VLOOKUP(AO$6,'Greenhouse Gas Costs Avoided'!$A$2:$I$32,9,FALSE)</f>
        <v>5.665935911662995</v>
      </c>
      <c r="AP190" s="21">
        <f ca="1">L190*VLOOKUP(AP$6,'Greenhouse Gas Costs Avoided'!$A$2:$I$32,9,FALSE)</f>
        <v>5.7457378259117702</v>
      </c>
      <c r="AQ190" s="21">
        <f ca="1">M190*VLOOKUP(AQ$6,'Greenhouse Gas Costs Avoided'!$A$2:$I$32,9,FALSE)</f>
        <v>5.8255397401605462</v>
      </c>
      <c r="AR190" s="21">
        <f ca="1">N190*VLOOKUP(AR$6,'Greenhouse Gas Costs Avoided'!$A$2:$I$32,9,FALSE)</f>
        <v>5.9053416544093205</v>
      </c>
      <c r="AS190" s="21">
        <f ca="1">O190*VLOOKUP(AS$6,'Greenhouse Gas Costs Avoided'!$A$2:$I$32,9,FALSE)</f>
        <v>5.9851435686580947</v>
      </c>
      <c r="AT190" s="21">
        <f ca="1">P190*VLOOKUP(AT$6,'Greenhouse Gas Costs Avoided'!$A$2:$I$32,9,FALSE)</f>
        <v>6.0649454829068699</v>
      </c>
      <c r="AU190" s="21">
        <f ca="1">Q190*VLOOKUP(AU$6,'Greenhouse Gas Costs Avoided'!$A$2:$I$32,9,FALSE)</f>
        <v>6.1447473971556432</v>
      </c>
      <c r="AV190" s="21">
        <f ca="1">R190*VLOOKUP(AV$6,'Greenhouse Gas Costs Avoided'!$A$2:$I$32,9,FALSE)</f>
        <v>6.4296194808152167</v>
      </c>
      <c r="AW190" s="21">
        <f ca="1">S190*VLOOKUP(AW$6,'Greenhouse Gas Costs Avoided'!$A$2:$I$32,9,FALSE)</f>
        <v>6.6023323538917609</v>
      </c>
      <c r="AX190" s="21">
        <f ca="1">T190*VLOOKUP(AX$6,'Greenhouse Gas Costs Avoided'!$A$2:$I$32,9,FALSE)</f>
        <v>6.7808920331878957</v>
      </c>
      <c r="AY190" s="21">
        <f ca="1">U190*VLOOKUP(AY$6,'Greenhouse Gas Costs Avoided'!$A$2:$I$32,9,FALSE)</f>
        <v>6.9638980729572149</v>
      </c>
      <c r="AZ190" s="21">
        <f ca="1">V190*VLOOKUP(AZ$6,'Greenhouse Gas Costs Avoided'!$A$2:$I$32,9,FALSE)</f>
        <v>7.1520913053717949</v>
      </c>
      <c r="BA190" s="21">
        <f ca="1">W190*VLOOKUP(BA$6,'Greenhouse Gas Costs Avoided'!$A$2:$I$32,9,FALSE)</f>
        <v>7.3435269452765404</v>
      </c>
      <c r="BB190" s="21">
        <f ca="1">X190*VLOOKUP(BB$6,'Greenhouse Gas Costs Avoided'!$A$2:$I$32,9,FALSE)</f>
        <v>7.5429472742415475</v>
      </c>
      <c r="BC190" s="21">
        <f ca="1">Y190*VLOOKUP(BC$6,'Greenhouse Gas Costs Avoided'!$A$2:$I$32,9,FALSE)</f>
        <v>7.744884134129272</v>
      </c>
      <c r="BD190" s="21">
        <f ca="1">Z190*VLOOKUP(BD$6,'Greenhouse Gas Costs Avoided'!$A$2:$I$32,9,FALSE)</f>
        <v>7.950411333759269</v>
      </c>
      <c r="BE190" s="21">
        <f ca="1">AA190*VLOOKUP(BE$6,'Greenhouse Gas Costs Avoided'!$A$2:$I$32,9,FALSE)</f>
        <v>8.161021676093501</v>
      </c>
      <c r="BF190" s="21">
        <f ca="1">AB190*VLOOKUP(BF$6,'Greenhouse Gas Costs Avoided'!$A$2:$I$32,9,FALSE)</f>
        <v>8.3774569890184303</v>
      </c>
      <c r="BG190" s="21">
        <f ca="1">AC190*VLOOKUP(BG$6,'Greenhouse Gas Costs Avoided'!$A$2:$I$32,9,FALSE)</f>
        <v>8.5992633142510115</v>
      </c>
      <c r="BH190" s="21">
        <f ca="1">AD190*VLOOKUP(BH$6,'Greenhouse Gas Costs Avoided'!$A$2:$I$32,9,FALSE)</f>
        <v>8.8263732304711304</v>
      </c>
      <c r="BI190" s="21">
        <f ca="1">AE190*VLOOKUP(BI$6,'Greenhouse Gas Costs Avoided'!$A$2:$I$32,9,FALSE)</f>
        <v>9.05818008905967</v>
      </c>
      <c r="BJ190" s="21">
        <f ca="1">AF190*VLOOKUP(BJ$6,'Greenhouse Gas Costs Avoided'!$A$2:$I$32,9,FALSE)</f>
        <v>9.2949796418706736</v>
      </c>
      <c r="BK190" s="22">
        <f ca="1">AG190*VLOOKUP(BK$6,'Greenhouse Gas Costs Avoided'!$A$2:$I$32,9,FALSE)</f>
        <v>9.5356621388007277</v>
      </c>
    </row>
    <row r="191" spans="1:63" x14ac:dyDescent="0.35">
      <c r="A191" s="11">
        <v>185</v>
      </c>
      <c r="B191" s="12">
        <f t="shared" ca="1" si="4"/>
        <v>5</v>
      </c>
      <c r="C191" s="13">
        <f t="shared" ca="1" si="5"/>
        <v>2023</v>
      </c>
      <c r="E191" s="20">
        <f ca="1">IF(E$6&lt;$C191,0,VLOOKUP(E$6,'MonteCarlo Policy Paths'!$A$2:$I$31,'Monte Carlo_WA Complance Price'!$B191+1,FALSE))</f>
        <v>0</v>
      </c>
      <c r="F191" s="21">
        <f ca="1">IF(F$6&lt;$C191,0,VLOOKUP(F$6,'MonteCarlo Policy Paths'!$A$2:$I$31,'Monte Carlo_WA Complance Price'!$B191+1,FALSE))</f>
        <v>82.346532180449415</v>
      </c>
      <c r="G191" s="21">
        <f ca="1">IF(G$6&lt;$C191,0,VLOOKUP(G$6,'MonteCarlo Policy Paths'!$A$2:$I$31,'Monte Carlo_WA Complance Price'!$B191+1,FALSE))</f>
        <v>84.002844861871253</v>
      </c>
      <c r="H191" s="21">
        <f ca="1">IF(H$6&lt;$C191,0,VLOOKUP(H$6,'MonteCarlo Policy Paths'!$A$2:$I$31,'Monte Carlo_WA Complance Price'!$B191+1,FALSE))</f>
        <v>85.659157543293105</v>
      </c>
      <c r="I191" s="21">
        <f ca="1">IF(I$6&lt;$C191,0,VLOOKUP(I$6,'MonteCarlo Policy Paths'!$A$2:$I$31,'Monte Carlo_WA Complance Price'!$B191+1,FALSE))</f>
        <v>86.918851036576825</v>
      </c>
      <c r="J191" s="21">
        <f ca="1">IF(J$6&lt;$C191,0,VLOOKUP(J$6,'MonteCarlo Policy Paths'!$A$2:$I$31,'Monte Carlo_WA Complance Price'!$B191+1,FALSE))</f>
        <v>88.178544529860531</v>
      </c>
      <c r="K191" s="21">
        <f ca="1">IF(K$6&lt;$C191,0,VLOOKUP(K$6,'MonteCarlo Policy Paths'!$A$2:$I$31,'Monte Carlo_WA Complance Price'!$B191+1,FALSE))</f>
        <v>89.438238023144251</v>
      </c>
      <c r="L191" s="21">
        <f ca="1">IF(L$6&lt;$C191,0,VLOOKUP(L$6,'MonteCarlo Policy Paths'!$A$2:$I$31,'Monte Carlo_WA Complance Price'!$B191+1,FALSE))</f>
        <v>90.697931516427971</v>
      </c>
      <c r="M191" s="21">
        <f ca="1">IF(M$6&lt;$C191,0,VLOOKUP(M$6,'MonteCarlo Policy Paths'!$A$2:$I$31,'Monte Carlo_WA Complance Price'!$B191+1,FALSE))</f>
        <v>91.95762500971172</v>
      </c>
      <c r="N191" s="21">
        <f ca="1">IF(N$6&lt;$C191,0,VLOOKUP(N$6,'MonteCarlo Policy Paths'!$A$2:$I$31,'Monte Carlo_WA Complance Price'!$B191+1,FALSE))</f>
        <v>93.21731850299544</v>
      </c>
      <c r="O191" s="21">
        <f ca="1">IF(O$6&lt;$C191,0,VLOOKUP(O$6,'MonteCarlo Policy Paths'!$A$2:$I$31,'Monte Carlo_WA Complance Price'!$B191+1,FALSE))</f>
        <v>94.47701199627916</v>
      </c>
      <c r="P191" s="21">
        <f ca="1">IF(P$6&lt;$C191,0,VLOOKUP(P$6,'MonteCarlo Policy Paths'!$A$2:$I$31,'Monte Carlo_WA Complance Price'!$B191+1,FALSE))</f>
        <v>95.73670548956288</v>
      </c>
      <c r="Q191" s="21">
        <f ca="1">IF(Q$6&lt;$C191,0,VLOOKUP(Q$6,'MonteCarlo Policy Paths'!$A$2:$I$31,'Monte Carlo_WA Complance Price'!$B191+1,FALSE))</f>
        <v>96.996398982846586</v>
      </c>
      <c r="R191" s="21">
        <f ca="1">IF(R$6&lt;$C191,0,VLOOKUP(R$6,'MonteCarlo Policy Paths'!$A$2:$I$31,'Monte Carlo_WA Complance Price'!$B191+1,FALSE))</f>
        <v>99.874634841342697</v>
      </c>
      <c r="S191" s="21">
        <f ca="1">IF(S$6&lt;$C191,0,VLOOKUP(S$6,'MonteCarlo Policy Paths'!$A$2:$I$31,'Monte Carlo_WA Complance Price'!$B191+1,FALSE))</f>
        <v>101.93553668931256</v>
      </c>
      <c r="T191" s="21">
        <f ca="1">IF(T$6&lt;$C191,0,VLOOKUP(T$6,'MonteCarlo Policy Paths'!$A$2:$I$31,'Monte Carlo_WA Complance Price'!$B191+1,FALSE))</f>
        <v>104.04258519817796</v>
      </c>
      <c r="U191" s="21">
        <f ca="1">IF(U$6&lt;$C191,0,VLOOKUP(U$6,'MonteCarlo Policy Paths'!$A$2:$I$31,'Monte Carlo_WA Complance Price'!$B191+1,FALSE))</f>
        <v>106.18472717196582</v>
      </c>
      <c r="V191" s="21">
        <f ca="1">IF(V$6&lt;$C191,0,VLOOKUP(V$6,'MonteCarlo Policy Paths'!$A$2:$I$31,'Monte Carlo_WA Complance Price'!$B191+1,FALSE))</f>
        <v>108.36780972271322</v>
      </c>
      <c r="W191" s="21">
        <f ca="1">IF(W$6&lt;$C191,0,VLOOKUP(W$6,'MonteCarlo Policy Paths'!$A$2:$I$31,'Monte Carlo_WA Complance Price'!$B191+1,FALSE))</f>
        <v>110.57648338650839</v>
      </c>
      <c r="X191" s="21">
        <f ca="1">IF(X$6&lt;$C191,0,VLOOKUP(X$6,'MonteCarlo Policy Paths'!$A$2:$I$31,'Monte Carlo_WA Complance Price'!$B191+1,FALSE))</f>
        <v>112.7694544213079</v>
      </c>
      <c r="Y191" s="21">
        <f ca="1">IF(Y$6&lt;$C191,0,VLOOKUP(Y$6,'MonteCarlo Policy Paths'!$A$2:$I$31,'Monte Carlo_WA Complance Price'!$B191+1,FALSE))</f>
        <v>114.98228749612761</v>
      </c>
      <c r="Z191" s="21">
        <f ca="1">IF(Z$6&lt;$C191,0,VLOOKUP(Z$6,'MonteCarlo Policy Paths'!$A$2:$I$31,'Monte Carlo_WA Complance Price'!$B191+1,FALSE))</f>
        <v>117.22345778349788</v>
      </c>
      <c r="AA191" s="21">
        <f ca="1">IF(AA$6&lt;$C191,0,VLOOKUP(AA$6,'MonteCarlo Policy Paths'!$A$2:$I$31,'Monte Carlo_WA Complance Price'!$B191+1,FALSE))</f>
        <v>119.50474742044912</v>
      </c>
      <c r="AB191" s="21">
        <f ca="1">IF(AB$6&lt;$C191,0,VLOOKUP(AB$6,'MonteCarlo Policy Paths'!$A$2:$I$31,'Monte Carlo_WA Complance Price'!$B191+1,FALSE))</f>
        <v>121.83201137782079</v>
      </c>
      <c r="AC191" s="21">
        <f ca="1">IF(AC$6&lt;$C191,0,VLOOKUP(AC$6,'MonteCarlo Policy Paths'!$A$2:$I$31,'Monte Carlo_WA Complance Price'!$B191+1,FALSE))</f>
        <v>124.30483685770574</v>
      </c>
      <c r="AD191" s="21">
        <f ca="1">IF(AD$6&lt;$C191,0,VLOOKUP(AD$6,'MonteCarlo Policy Paths'!$A$2:$I$31,'Monte Carlo_WA Complance Price'!$B191+1,FALSE))</f>
        <v>126.81952160325447</v>
      </c>
      <c r="AE191" s="21">
        <f ca="1">IF(AE$6&lt;$C191,0,VLOOKUP(AE$6,'MonteCarlo Policy Paths'!$A$2:$I$31,'Monte Carlo_WA Complance Price'!$B191+1,FALSE))</f>
        <v>129.37127756316897</v>
      </c>
      <c r="AF191" s="21">
        <f ca="1">IF(AF$6&lt;$C191,0,VLOOKUP(AF$6,'MonteCarlo Policy Paths'!$A$2:$I$31,'Monte Carlo_WA Complance Price'!$B191+1,FALSE))</f>
        <v>131.96243899653103</v>
      </c>
      <c r="AG191" s="22">
        <f ca="1">IF(AG$6&lt;$C191,0,VLOOKUP(AG$6,'MonteCarlo Policy Paths'!$A$2:$I$31,'Monte Carlo_WA Complance Price'!$B191+1,FALSE))</f>
        <v>135.47056479945655</v>
      </c>
      <c r="AI191" s="20">
        <f ca="1">E191*VLOOKUP(AI$6,'Greenhouse Gas Costs Avoided'!$A$2:$I$32,9,FALSE)</f>
        <v>0</v>
      </c>
      <c r="AJ191" s="21">
        <f ca="1">F191*VLOOKUP(AJ$6,'Greenhouse Gas Costs Avoided'!$A$2:$I$32,9,FALSE)</f>
        <v>5.2166744805659615</v>
      </c>
      <c r="AK191" s="21">
        <f ca="1">G191*VLOOKUP(AK$6,'Greenhouse Gas Costs Avoided'!$A$2:$I$32,9,FALSE)</f>
        <v>5.3216023247413169</v>
      </c>
      <c r="AL191" s="21">
        <f ca="1">H191*VLOOKUP(AL$6,'Greenhouse Gas Costs Avoided'!$A$2:$I$32,9,FALSE)</f>
        <v>5.4265301689166732</v>
      </c>
      <c r="AM191" s="21">
        <f ca="1">I191*VLOOKUP(AM$6,'Greenhouse Gas Costs Avoided'!$A$2:$I$32,9,FALSE)</f>
        <v>5.5063320831654474</v>
      </c>
      <c r="AN191" s="21">
        <f ca="1">J191*VLOOKUP(AN$6,'Greenhouse Gas Costs Avoided'!$A$2:$I$32,9,FALSE)</f>
        <v>5.5861339974142208</v>
      </c>
      <c r="AO191" s="21">
        <f ca="1">K191*VLOOKUP(AO$6,'Greenhouse Gas Costs Avoided'!$A$2:$I$32,9,FALSE)</f>
        <v>5.665935911662995</v>
      </c>
      <c r="AP191" s="21">
        <f ca="1">L191*VLOOKUP(AP$6,'Greenhouse Gas Costs Avoided'!$A$2:$I$32,9,FALSE)</f>
        <v>5.7457378259117702</v>
      </c>
      <c r="AQ191" s="21">
        <f ca="1">M191*VLOOKUP(AQ$6,'Greenhouse Gas Costs Avoided'!$A$2:$I$32,9,FALSE)</f>
        <v>5.8255397401605462</v>
      </c>
      <c r="AR191" s="21">
        <f ca="1">N191*VLOOKUP(AR$6,'Greenhouse Gas Costs Avoided'!$A$2:$I$32,9,FALSE)</f>
        <v>5.9053416544093205</v>
      </c>
      <c r="AS191" s="21">
        <f ca="1">O191*VLOOKUP(AS$6,'Greenhouse Gas Costs Avoided'!$A$2:$I$32,9,FALSE)</f>
        <v>5.9851435686580947</v>
      </c>
      <c r="AT191" s="21">
        <f ca="1">P191*VLOOKUP(AT$6,'Greenhouse Gas Costs Avoided'!$A$2:$I$32,9,FALSE)</f>
        <v>6.0649454829068699</v>
      </c>
      <c r="AU191" s="21">
        <f ca="1">Q191*VLOOKUP(AU$6,'Greenhouse Gas Costs Avoided'!$A$2:$I$32,9,FALSE)</f>
        <v>6.1447473971556432</v>
      </c>
      <c r="AV191" s="21">
        <f ca="1">R191*VLOOKUP(AV$6,'Greenhouse Gas Costs Avoided'!$A$2:$I$32,9,FALSE)</f>
        <v>6.327084396109818</v>
      </c>
      <c r="AW191" s="21">
        <f ca="1">S191*VLOOKUP(AW$6,'Greenhouse Gas Costs Avoided'!$A$2:$I$32,9,FALSE)</f>
        <v>6.4576430704410743</v>
      </c>
      <c r="AX191" s="21">
        <f ca="1">T191*VLOOKUP(AX$6,'Greenhouse Gas Costs Avoided'!$A$2:$I$32,9,FALSE)</f>
        <v>6.5911251478821242</v>
      </c>
      <c r="AY191" s="21">
        <f ca="1">U191*VLOOKUP(AY$6,'Greenhouse Gas Costs Avoided'!$A$2:$I$32,9,FALSE)</f>
        <v>6.7268304055597685</v>
      </c>
      <c r="AZ191" s="21">
        <f ca="1">V191*VLOOKUP(AZ$6,'Greenhouse Gas Costs Avoided'!$A$2:$I$32,9,FALSE)</f>
        <v>6.8651292595600424</v>
      </c>
      <c r="BA191" s="21">
        <f ca="1">W191*VLOOKUP(BA$6,'Greenhouse Gas Costs Avoided'!$A$2:$I$32,9,FALSE)</f>
        <v>7.0050493173053994</v>
      </c>
      <c r="BB191" s="21">
        <f ca="1">X191*VLOOKUP(BB$6,'Greenhouse Gas Costs Avoided'!$A$2:$I$32,9,FALSE)</f>
        <v>7.1439746093722221</v>
      </c>
      <c r="BC191" s="21">
        <f ca="1">Y191*VLOOKUP(BC$6,'Greenhouse Gas Costs Avoided'!$A$2:$I$32,9,FALSE)</f>
        <v>7.2841581669004034</v>
      </c>
      <c r="BD191" s="21">
        <f ca="1">Z191*VLOOKUP(BD$6,'Greenhouse Gas Costs Avoided'!$A$2:$I$32,9,FALSE)</f>
        <v>7.426136894299721</v>
      </c>
      <c r="BE191" s="21">
        <f ca="1">AA191*VLOOKUP(BE$6,'Greenhouse Gas Costs Avoided'!$A$2:$I$32,9,FALSE)</f>
        <v>7.5706571930511553</v>
      </c>
      <c r="BF191" s="21">
        <f ca="1">AB191*VLOOKUP(BF$6,'Greenhouse Gas Costs Avoided'!$A$2:$I$32,9,FALSE)</f>
        <v>7.7180899770979394</v>
      </c>
      <c r="BG191" s="21">
        <f ca="1">AC191*VLOOKUP(BG$6,'Greenhouse Gas Costs Avoided'!$A$2:$I$32,9,FALSE)</f>
        <v>7.8747441218959366</v>
      </c>
      <c r="BH191" s="21">
        <f ca="1">AD191*VLOOKUP(BH$6,'Greenhouse Gas Costs Avoided'!$A$2:$I$32,9,FALSE)</f>
        <v>8.0340500621877027</v>
      </c>
      <c r="BI191" s="21">
        <f ca="1">AE191*VLOOKUP(BI$6,'Greenhouse Gas Costs Avoided'!$A$2:$I$32,9,FALSE)</f>
        <v>8.1957044736636782</v>
      </c>
      <c r="BJ191" s="21">
        <f ca="1">AF191*VLOOKUP(BJ$6,'Greenhouse Gas Costs Avoided'!$A$2:$I$32,9,FALSE)</f>
        <v>8.3598552322508848</v>
      </c>
      <c r="BK191" s="22">
        <f ca="1">AG191*VLOOKUP(BK$6,'Greenhouse Gas Costs Avoided'!$A$2:$I$32,9,FALSE)</f>
        <v>8.5820959249206545</v>
      </c>
    </row>
    <row r="192" spans="1:63" x14ac:dyDescent="0.35">
      <c r="A192" s="11">
        <v>186</v>
      </c>
      <c r="B192" s="12">
        <f t="shared" ca="1" si="4"/>
        <v>2</v>
      </c>
      <c r="C192" s="13">
        <f t="shared" ca="1" si="5"/>
        <v>2023</v>
      </c>
      <c r="E192" s="20">
        <f ca="1">IF(E$6&lt;$C192,0,VLOOKUP(E$6,'MonteCarlo Policy Paths'!$A$2:$I$31,'Monte Carlo_WA Complance Price'!$B192+1,FALSE))</f>
        <v>0</v>
      </c>
      <c r="F192" s="21">
        <f ca="1">IF(F$6&lt;$C192,0,VLOOKUP(F$6,'MonteCarlo Policy Paths'!$A$2:$I$31,'Monte Carlo_WA Complance Price'!$B192+1,FALSE))</f>
        <v>82.346532180449415</v>
      </c>
      <c r="G192" s="21">
        <f ca="1">IF(G$6&lt;$C192,0,VLOOKUP(G$6,'MonteCarlo Policy Paths'!$A$2:$I$31,'Monte Carlo_WA Complance Price'!$B192+1,FALSE))</f>
        <v>84.002844861871253</v>
      </c>
      <c r="H192" s="21">
        <f ca="1">IF(H$6&lt;$C192,0,VLOOKUP(H$6,'MonteCarlo Policy Paths'!$A$2:$I$31,'Monte Carlo_WA Complance Price'!$B192+1,FALSE))</f>
        <v>85.659157543293105</v>
      </c>
      <c r="I192" s="21">
        <f ca="1">IF(I$6&lt;$C192,0,VLOOKUP(I$6,'MonteCarlo Policy Paths'!$A$2:$I$31,'Monte Carlo_WA Complance Price'!$B192+1,FALSE))</f>
        <v>86.918851036576825</v>
      </c>
      <c r="J192" s="21">
        <f ca="1">IF(J$6&lt;$C192,0,VLOOKUP(J$6,'MonteCarlo Policy Paths'!$A$2:$I$31,'Monte Carlo_WA Complance Price'!$B192+1,FALSE))</f>
        <v>88.178544529860531</v>
      </c>
      <c r="K192" s="21">
        <f ca="1">IF(K$6&lt;$C192,0,VLOOKUP(K$6,'MonteCarlo Policy Paths'!$A$2:$I$31,'Monte Carlo_WA Complance Price'!$B192+1,FALSE))</f>
        <v>89.438238023144251</v>
      </c>
      <c r="L192" s="21">
        <f ca="1">IF(L$6&lt;$C192,0,VLOOKUP(L$6,'MonteCarlo Policy Paths'!$A$2:$I$31,'Monte Carlo_WA Complance Price'!$B192+1,FALSE))</f>
        <v>90.697931516427971</v>
      </c>
      <c r="M192" s="21">
        <f ca="1">IF(M$6&lt;$C192,0,VLOOKUP(M$6,'MonteCarlo Policy Paths'!$A$2:$I$31,'Monte Carlo_WA Complance Price'!$B192+1,FALSE))</f>
        <v>91.95762500971172</v>
      </c>
      <c r="N192" s="21">
        <f ca="1">IF(N$6&lt;$C192,0,VLOOKUP(N$6,'MonteCarlo Policy Paths'!$A$2:$I$31,'Monte Carlo_WA Complance Price'!$B192+1,FALSE))</f>
        <v>93.21731850299544</v>
      </c>
      <c r="O192" s="21">
        <f ca="1">IF(O$6&lt;$C192,0,VLOOKUP(O$6,'MonteCarlo Policy Paths'!$A$2:$I$31,'Monte Carlo_WA Complance Price'!$B192+1,FALSE))</f>
        <v>94.47701199627916</v>
      </c>
      <c r="P192" s="21">
        <f ca="1">IF(P$6&lt;$C192,0,VLOOKUP(P$6,'MonteCarlo Policy Paths'!$A$2:$I$31,'Monte Carlo_WA Complance Price'!$B192+1,FALSE))</f>
        <v>95.73670548956288</v>
      </c>
      <c r="Q192" s="21">
        <f ca="1">IF(Q$6&lt;$C192,0,VLOOKUP(Q$6,'MonteCarlo Policy Paths'!$A$2:$I$31,'Monte Carlo_WA Complance Price'!$B192+1,FALSE))</f>
        <v>96.996398982846586</v>
      </c>
      <c r="R192" s="21">
        <f ca="1">IF(R$6&lt;$C192,0,VLOOKUP(R$6,'MonteCarlo Policy Paths'!$A$2:$I$31,'Monte Carlo_WA Complance Price'!$B192+1,FALSE))</f>
        <v>98.25609247613032</v>
      </c>
      <c r="S192" s="21">
        <f ca="1">IF(S$6&lt;$C192,0,VLOOKUP(S$6,'MonteCarlo Policy Paths'!$A$2:$I$31,'Monte Carlo_WA Complance Price'!$B192+1,FALSE))</f>
        <v>99.65157958594628</v>
      </c>
      <c r="T192" s="21">
        <f ca="1">IF(T$6&lt;$C192,0,VLOOKUP(T$6,'MonteCarlo Policy Paths'!$A$2:$I$31,'Monte Carlo_WA Complance Price'!$B192+1,FALSE))</f>
        <v>101.04706669576224</v>
      </c>
      <c r="U192" s="21">
        <f ca="1">IF(U$6&lt;$C192,0,VLOOKUP(U$6,'MonteCarlo Policy Paths'!$A$2:$I$31,'Monte Carlo_WA Complance Price'!$B192+1,FALSE))</f>
        <v>102.4425538055782</v>
      </c>
      <c r="V192" s="21">
        <f ca="1">IF(V$6&lt;$C192,0,VLOOKUP(V$6,'MonteCarlo Policy Paths'!$A$2:$I$31,'Monte Carlo_WA Complance Price'!$B192+1,FALSE))</f>
        <v>103.83804091539416</v>
      </c>
      <c r="W192" s="21">
        <f ca="1">IF(W$6&lt;$C192,0,VLOOKUP(W$6,'MonteCarlo Policy Paths'!$A$2:$I$31,'Monte Carlo_WA Complance Price'!$B192+1,FALSE))</f>
        <v>105.23352802521011</v>
      </c>
      <c r="X192" s="21">
        <f ca="1">IF(X$6&lt;$C192,0,VLOOKUP(X$6,'MonteCarlo Policy Paths'!$A$2:$I$31,'Monte Carlo_WA Complance Price'!$B192+1,FALSE))</f>
        <v>106.47156953138905</v>
      </c>
      <c r="Y192" s="21">
        <f ca="1">IF(Y$6&lt;$C192,0,VLOOKUP(Y$6,'MonteCarlo Policy Paths'!$A$2:$I$31,'Monte Carlo_WA Complance Price'!$B192+1,FALSE))</f>
        <v>107.709611037568</v>
      </c>
      <c r="Z192" s="21">
        <f ca="1">IF(Z$6&lt;$C192,0,VLOOKUP(Z$6,'MonteCarlo Policy Paths'!$A$2:$I$31,'Monte Carlo_WA Complance Price'!$B192+1,FALSE))</f>
        <v>108.94765254374694</v>
      </c>
      <c r="AA192" s="21">
        <f ca="1">IF(AA$6&lt;$C192,0,VLOOKUP(AA$6,'MonteCarlo Policy Paths'!$A$2:$I$31,'Monte Carlo_WA Complance Price'!$B192+1,FALSE))</f>
        <v>110.18569404992589</v>
      </c>
      <c r="AB192" s="21">
        <f ca="1">IF(AB$6&lt;$C192,0,VLOOKUP(AB$6,'MonteCarlo Policy Paths'!$A$2:$I$31,'Monte Carlo_WA Complance Price'!$B192+1,FALSE))</f>
        <v>111.42373555610482</v>
      </c>
      <c r="AC192" s="21">
        <f ca="1">IF(AC$6&lt;$C192,0,VLOOKUP(AC$6,'MonteCarlo Policy Paths'!$A$2:$I$31,'Monte Carlo_WA Complance Price'!$B192+1,FALSE))</f>
        <v>112.86811731331359</v>
      </c>
      <c r="AD192" s="21">
        <f ca="1">IF(AD$6&lt;$C192,0,VLOOKUP(AD$6,'MonteCarlo Policy Paths'!$A$2:$I$31,'Monte Carlo_WA Complance Price'!$B192+1,FALSE))</f>
        <v>114.31249907052236</v>
      </c>
      <c r="AE192" s="21">
        <f ca="1">IF(AE$6&lt;$C192,0,VLOOKUP(AE$6,'MonteCarlo Policy Paths'!$A$2:$I$31,'Monte Carlo_WA Complance Price'!$B192+1,FALSE))</f>
        <v>115.75688082773114</v>
      </c>
      <c r="AF192" s="21">
        <f ca="1">IF(AF$6&lt;$C192,0,VLOOKUP(AF$6,'MonteCarlo Policy Paths'!$A$2:$I$31,'Monte Carlo_WA Complance Price'!$B192+1,FALSE))</f>
        <v>117.20126258493991</v>
      </c>
      <c r="AG192" s="22">
        <f ca="1">IF(AG$6&lt;$C192,0,VLOOKUP(AG$6,'MonteCarlo Policy Paths'!$A$2:$I$31,'Monte Carlo_WA Complance Price'!$B192+1,FALSE))</f>
        <v>120.41827982173916</v>
      </c>
      <c r="AI192" s="20">
        <f ca="1">E192*VLOOKUP(AI$6,'Greenhouse Gas Costs Avoided'!$A$2:$I$32,9,FALSE)</f>
        <v>0</v>
      </c>
      <c r="AJ192" s="21">
        <f ca="1">F192*VLOOKUP(AJ$6,'Greenhouse Gas Costs Avoided'!$A$2:$I$32,9,FALSE)</f>
        <v>5.2166744805659615</v>
      </c>
      <c r="AK192" s="21">
        <f ca="1">G192*VLOOKUP(AK$6,'Greenhouse Gas Costs Avoided'!$A$2:$I$32,9,FALSE)</f>
        <v>5.3216023247413169</v>
      </c>
      <c r="AL192" s="21">
        <f ca="1">H192*VLOOKUP(AL$6,'Greenhouse Gas Costs Avoided'!$A$2:$I$32,9,FALSE)</f>
        <v>5.4265301689166732</v>
      </c>
      <c r="AM192" s="21">
        <f ca="1">I192*VLOOKUP(AM$6,'Greenhouse Gas Costs Avoided'!$A$2:$I$32,9,FALSE)</f>
        <v>5.5063320831654474</v>
      </c>
      <c r="AN192" s="21">
        <f ca="1">J192*VLOOKUP(AN$6,'Greenhouse Gas Costs Avoided'!$A$2:$I$32,9,FALSE)</f>
        <v>5.5861339974142208</v>
      </c>
      <c r="AO192" s="21">
        <f ca="1">K192*VLOOKUP(AO$6,'Greenhouse Gas Costs Avoided'!$A$2:$I$32,9,FALSE)</f>
        <v>5.665935911662995</v>
      </c>
      <c r="AP192" s="21">
        <f ca="1">L192*VLOOKUP(AP$6,'Greenhouse Gas Costs Avoided'!$A$2:$I$32,9,FALSE)</f>
        <v>5.7457378259117702</v>
      </c>
      <c r="AQ192" s="21">
        <f ca="1">M192*VLOOKUP(AQ$6,'Greenhouse Gas Costs Avoided'!$A$2:$I$32,9,FALSE)</f>
        <v>5.8255397401605462</v>
      </c>
      <c r="AR192" s="21">
        <f ca="1">N192*VLOOKUP(AR$6,'Greenhouse Gas Costs Avoided'!$A$2:$I$32,9,FALSE)</f>
        <v>5.9053416544093205</v>
      </c>
      <c r="AS192" s="21">
        <f ca="1">O192*VLOOKUP(AS$6,'Greenhouse Gas Costs Avoided'!$A$2:$I$32,9,FALSE)</f>
        <v>5.9851435686580947</v>
      </c>
      <c r="AT192" s="21">
        <f ca="1">P192*VLOOKUP(AT$6,'Greenhouse Gas Costs Avoided'!$A$2:$I$32,9,FALSE)</f>
        <v>6.0649454829068699</v>
      </c>
      <c r="AU192" s="21">
        <f ca="1">Q192*VLOOKUP(AU$6,'Greenhouse Gas Costs Avoided'!$A$2:$I$32,9,FALSE)</f>
        <v>6.1447473971556432</v>
      </c>
      <c r="AV192" s="21">
        <f ca="1">R192*VLOOKUP(AV$6,'Greenhouse Gas Costs Avoided'!$A$2:$I$32,9,FALSE)</f>
        <v>6.2245493114044184</v>
      </c>
      <c r="AW192" s="21">
        <f ca="1">S192*VLOOKUP(AW$6,'Greenhouse Gas Costs Avoided'!$A$2:$I$32,9,FALSE)</f>
        <v>6.312953786990386</v>
      </c>
      <c r="AX192" s="21">
        <f ca="1">T192*VLOOKUP(AX$6,'Greenhouse Gas Costs Avoided'!$A$2:$I$32,9,FALSE)</f>
        <v>6.4013582625763545</v>
      </c>
      <c r="AY192" s="21">
        <f ca="1">U192*VLOOKUP(AY$6,'Greenhouse Gas Costs Avoided'!$A$2:$I$32,9,FALSE)</f>
        <v>6.4897627381623222</v>
      </c>
      <c r="AZ192" s="21">
        <f ca="1">V192*VLOOKUP(AZ$6,'Greenhouse Gas Costs Avoided'!$A$2:$I$32,9,FALSE)</f>
        <v>6.5781672137482907</v>
      </c>
      <c r="BA192" s="21">
        <f ca="1">W192*VLOOKUP(BA$6,'Greenhouse Gas Costs Avoided'!$A$2:$I$32,9,FALSE)</f>
        <v>6.6665716893342575</v>
      </c>
      <c r="BB192" s="21">
        <f ca="1">X192*VLOOKUP(BB$6,'Greenhouse Gas Costs Avoided'!$A$2:$I$32,9,FALSE)</f>
        <v>6.7450019445028957</v>
      </c>
      <c r="BC192" s="21">
        <f ca="1">Y192*VLOOKUP(BC$6,'Greenhouse Gas Costs Avoided'!$A$2:$I$32,9,FALSE)</f>
        <v>6.8234321996715348</v>
      </c>
      <c r="BD192" s="21">
        <f ca="1">Z192*VLOOKUP(BD$6,'Greenhouse Gas Costs Avoided'!$A$2:$I$32,9,FALSE)</f>
        <v>6.901862454840173</v>
      </c>
      <c r="BE192" s="21">
        <f ca="1">AA192*VLOOKUP(BE$6,'Greenhouse Gas Costs Avoided'!$A$2:$I$32,9,FALSE)</f>
        <v>6.9802927100088112</v>
      </c>
      <c r="BF192" s="21">
        <f ca="1">AB192*VLOOKUP(BF$6,'Greenhouse Gas Costs Avoided'!$A$2:$I$32,9,FALSE)</f>
        <v>7.0587229651774486</v>
      </c>
      <c r="BG192" s="21">
        <f ca="1">AC192*VLOOKUP(BG$6,'Greenhouse Gas Costs Avoided'!$A$2:$I$32,9,FALSE)</f>
        <v>7.1502249295408609</v>
      </c>
      <c r="BH192" s="21">
        <f ca="1">AD192*VLOOKUP(BH$6,'Greenhouse Gas Costs Avoided'!$A$2:$I$32,9,FALSE)</f>
        <v>7.2417268939042723</v>
      </c>
      <c r="BI192" s="21">
        <f ca="1">AE192*VLOOKUP(BI$6,'Greenhouse Gas Costs Avoided'!$A$2:$I$32,9,FALSE)</f>
        <v>7.3332288582676846</v>
      </c>
      <c r="BJ192" s="21">
        <f ca="1">AF192*VLOOKUP(BJ$6,'Greenhouse Gas Costs Avoided'!$A$2:$I$32,9,FALSE)</f>
        <v>7.424730822631096</v>
      </c>
      <c r="BK192" s="22">
        <f ca="1">AG192*VLOOKUP(BK$6,'Greenhouse Gas Costs Avoided'!$A$2:$I$32,9,FALSE)</f>
        <v>7.6285297110405814</v>
      </c>
    </row>
    <row r="193" spans="1:63" x14ac:dyDescent="0.35">
      <c r="A193" s="11">
        <v>187</v>
      </c>
      <c r="B193" s="12">
        <f t="shared" ca="1" si="4"/>
        <v>1</v>
      </c>
      <c r="C193" s="13">
        <f t="shared" ca="1" si="5"/>
        <v>2023</v>
      </c>
      <c r="E193" s="20">
        <f ca="1">IF(E$6&lt;$C193,0,VLOOKUP(E$6,'MonteCarlo Policy Paths'!$A$2:$I$31,'Monte Carlo_WA Complance Price'!$B193+1,FALSE))</f>
        <v>0</v>
      </c>
      <c r="F193" s="21">
        <f ca="1">IF(F$6&lt;$C193,0,VLOOKUP(F$6,'MonteCarlo Policy Paths'!$A$2:$I$31,'Monte Carlo_WA Complance Price'!$B193+1,FALSE))</f>
        <v>82.346532180449415</v>
      </c>
      <c r="G193" s="21">
        <f ca="1">IF(G$6&lt;$C193,0,VLOOKUP(G$6,'MonteCarlo Policy Paths'!$A$2:$I$31,'Monte Carlo_WA Complance Price'!$B193+1,FALSE))</f>
        <v>84.002844861871253</v>
      </c>
      <c r="H193" s="21">
        <f ca="1">IF(H$6&lt;$C193,0,VLOOKUP(H$6,'MonteCarlo Policy Paths'!$A$2:$I$31,'Monte Carlo_WA Complance Price'!$B193+1,FALSE))</f>
        <v>85.659157543293105</v>
      </c>
      <c r="I193" s="21">
        <f ca="1">IF(I$6&lt;$C193,0,VLOOKUP(I$6,'MonteCarlo Policy Paths'!$A$2:$I$31,'Monte Carlo_WA Complance Price'!$B193+1,FALSE))</f>
        <v>86.918851036576825</v>
      </c>
      <c r="J193" s="21">
        <f ca="1">IF(J$6&lt;$C193,0,VLOOKUP(J$6,'MonteCarlo Policy Paths'!$A$2:$I$31,'Monte Carlo_WA Complance Price'!$B193+1,FALSE))</f>
        <v>88.178544529860531</v>
      </c>
      <c r="K193" s="21">
        <f ca="1">IF(K$6&lt;$C193,0,VLOOKUP(K$6,'MonteCarlo Policy Paths'!$A$2:$I$31,'Monte Carlo_WA Complance Price'!$B193+1,FALSE))</f>
        <v>89.438238023144251</v>
      </c>
      <c r="L193" s="21">
        <f ca="1">IF(L$6&lt;$C193,0,VLOOKUP(L$6,'MonteCarlo Policy Paths'!$A$2:$I$31,'Monte Carlo_WA Complance Price'!$B193+1,FALSE))</f>
        <v>90.697931516427971</v>
      </c>
      <c r="M193" s="21">
        <f ca="1">IF(M$6&lt;$C193,0,VLOOKUP(M$6,'MonteCarlo Policy Paths'!$A$2:$I$31,'Monte Carlo_WA Complance Price'!$B193+1,FALSE))</f>
        <v>91.95762500971172</v>
      </c>
      <c r="N193" s="21">
        <f ca="1">IF(N$6&lt;$C193,0,VLOOKUP(N$6,'MonteCarlo Policy Paths'!$A$2:$I$31,'Monte Carlo_WA Complance Price'!$B193+1,FALSE))</f>
        <v>93.21731850299544</v>
      </c>
      <c r="O193" s="21">
        <f ca="1">IF(O$6&lt;$C193,0,VLOOKUP(O$6,'MonteCarlo Policy Paths'!$A$2:$I$31,'Monte Carlo_WA Complance Price'!$B193+1,FALSE))</f>
        <v>94.47701199627916</v>
      </c>
      <c r="P193" s="21">
        <f ca="1">IF(P$6&lt;$C193,0,VLOOKUP(P$6,'MonteCarlo Policy Paths'!$A$2:$I$31,'Monte Carlo_WA Complance Price'!$B193+1,FALSE))</f>
        <v>95.73670548956288</v>
      </c>
      <c r="Q193" s="21">
        <f ca="1">IF(Q$6&lt;$C193,0,VLOOKUP(Q$6,'MonteCarlo Policy Paths'!$A$2:$I$31,'Monte Carlo_WA Complance Price'!$B193+1,FALSE))</f>
        <v>96.996398982846586</v>
      </c>
      <c r="R193" s="21">
        <f ca="1">IF(R$6&lt;$C193,0,VLOOKUP(R$6,'MonteCarlo Policy Paths'!$A$2:$I$31,'Monte Carlo_WA Complance Price'!$B193+1,FALSE))</f>
        <v>98.25609247613032</v>
      </c>
      <c r="S193" s="21">
        <f ca="1">IF(S$6&lt;$C193,0,VLOOKUP(S$6,'MonteCarlo Policy Paths'!$A$2:$I$31,'Monte Carlo_WA Complance Price'!$B193+1,FALSE))</f>
        <v>99.65157958594628</v>
      </c>
      <c r="T193" s="21">
        <f ca="1">IF(T$6&lt;$C193,0,VLOOKUP(T$6,'MonteCarlo Policy Paths'!$A$2:$I$31,'Monte Carlo_WA Complance Price'!$B193+1,FALSE))</f>
        <v>101.04706669576224</v>
      </c>
      <c r="U193" s="21">
        <f ca="1">IF(U$6&lt;$C193,0,VLOOKUP(U$6,'MonteCarlo Policy Paths'!$A$2:$I$31,'Monte Carlo_WA Complance Price'!$B193+1,FALSE))</f>
        <v>102.4425538055782</v>
      </c>
      <c r="V193" s="21">
        <f ca="1">IF(V$6&lt;$C193,0,VLOOKUP(V$6,'MonteCarlo Policy Paths'!$A$2:$I$31,'Monte Carlo_WA Complance Price'!$B193+1,FALSE))</f>
        <v>103.83804091539416</v>
      </c>
      <c r="W193" s="21">
        <f ca="1">IF(W$6&lt;$C193,0,VLOOKUP(W$6,'MonteCarlo Policy Paths'!$A$2:$I$31,'Monte Carlo_WA Complance Price'!$B193+1,FALSE))</f>
        <v>105.23352802521011</v>
      </c>
      <c r="X193" s="21">
        <f ca="1">IF(X$6&lt;$C193,0,VLOOKUP(X$6,'MonteCarlo Policy Paths'!$A$2:$I$31,'Monte Carlo_WA Complance Price'!$B193+1,FALSE))</f>
        <v>106.47156953138905</v>
      </c>
      <c r="Y193" s="21">
        <f ca="1">IF(Y$6&lt;$C193,0,VLOOKUP(Y$6,'MonteCarlo Policy Paths'!$A$2:$I$31,'Monte Carlo_WA Complance Price'!$B193+1,FALSE))</f>
        <v>107.709611037568</v>
      </c>
      <c r="Z193" s="21">
        <f ca="1">IF(Z$6&lt;$C193,0,VLOOKUP(Z$6,'MonteCarlo Policy Paths'!$A$2:$I$31,'Monte Carlo_WA Complance Price'!$B193+1,FALSE))</f>
        <v>108.94765254374694</v>
      </c>
      <c r="AA193" s="21">
        <f ca="1">IF(AA$6&lt;$C193,0,VLOOKUP(AA$6,'MonteCarlo Policy Paths'!$A$2:$I$31,'Monte Carlo_WA Complance Price'!$B193+1,FALSE))</f>
        <v>110.18569404992589</v>
      </c>
      <c r="AB193" s="21">
        <f ca="1">IF(AB$6&lt;$C193,0,VLOOKUP(AB$6,'MonteCarlo Policy Paths'!$A$2:$I$31,'Monte Carlo_WA Complance Price'!$B193+1,FALSE))</f>
        <v>111.42373555610482</v>
      </c>
      <c r="AC193" s="21">
        <f ca="1">IF(AC$6&lt;$C193,0,VLOOKUP(AC$6,'MonteCarlo Policy Paths'!$A$2:$I$31,'Monte Carlo_WA Complance Price'!$B193+1,FALSE))</f>
        <v>112.86811731331359</v>
      </c>
      <c r="AD193" s="21">
        <f ca="1">IF(AD$6&lt;$C193,0,VLOOKUP(AD$6,'MonteCarlo Policy Paths'!$A$2:$I$31,'Monte Carlo_WA Complance Price'!$B193+1,FALSE))</f>
        <v>114.31249907052236</v>
      </c>
      <c r="AE193" s="21">
        <f ca="1">IF(AE$6&lt;$C193,0,VLOOKUP(AE$6,'MonteCarlo Policy Paths'!$A$2:$I$31,'Monte Carlo_WA Complance Price'!$B193+1,FALSE))</f>
        <v>115.75688082773114</v>
      </c>
      <c r="AF193" s="21">
        <f ca="1">IF(AF$6&lt;$C193,0,VLOOKUP(AF$6,'MonteCarlo Policy Paths'!$A$2:$I$31,'Monte Carlo_WA Complance Price'!$B193+1,FALSE))</f>
        <v>117.20126258493991</v>
      </c>
      <c r="AG193" s="22">
        <f ca="1">IF(AG$6&lt;$C193,0,VLOOKUP(AG$6,'MonteCarlo Policy Paths'!$A$2:$I$31,'Monte Carlo_WA Complance Price'!$B193+1,FALSE))</f>
        <v>118.64564434214866</v>
      </c>
      <c r="AI193" s="20">
        <f ca="1">E193*VLOOKUP(AI$6,'Greenhouse Gas Costs Avoided'!$A$2:$I$32,9,FALSE)</f>
        <v>0</v>
      </c>
      <c r="AJ193" s="21">
        <f ca="1">F193*VLOOKUP(AJ$6,'Greenhouse Gas Costs Avoided'!$A$2:$I$32,9,FALSE)</f>
        <v>5.2166744805659615</v>
      </c>
      <c r="AK193" s="21">
        <f ca="1">G193*VLOOKUP(AK$6,'Greenhouse Gas Costs Avoided'!$A$2:$I$32,9,FALSE)</f>
        <v>5.3216023247413169</v>
      </c>
      <c r="AL193" s="21">
        <f ca="1">H193*VLOOKUP(AL$6,'Greenhouse Gas Costs Avoided'!$A$2:$I$32,9,FALSE)</f>
        <v>5.4265301689166732</v>
      </c>
      <c r="AM193" s="21">
        <f ca="1">I193*VLOOKUP(AM$6,'Greenhouse Gas Costs Avoided'!$A$2:$I$32,9,FALSE)</f>
        <v>5.5063320831654474</v>
      </c>
      <c r="AN193" s="21">
        <f ca="1">J193*VLOOKUP(AN$6,'Greenhouse Gas Costs Avoided'!$A$2:$I$32,9,FALSE)</f>
        <v>5.5861339974142208</v>
      </c>
      <c r="AO193" s="21">
        <f ca="1">K193*VLOOKUP(AO$6,'Greenhouse Gas Costs Avoided'!$A$2:$I$32,9,FALSE)</f>
        <v>5.665935911662995</v>
      </c>
      <c r="AP193" s="21">
        <f ca="1">L193*VLOOKUP(AP$6,'Greenhouse Gas Costs Avoided'!$A$2:$I$32,9,FALSE)</f>
        <v>5.7457378259117702</v>
      </c>
      <c r="AQ193" s="21">
        <f ca="1">M193*VLOOKUP(AQ$6,'Greenhouse Gas Costs Avoided'!$A$2:$I$32,9,FALSE)</f>
        <v>5.8255397401605462</v>
      </c>
      <c r="AR193" s="21">
        <f ca="1">N193*VLOOKUP(AR$6,'Greenhouse Gas Costs Avoided'!$A$2:$I$32,9,FALSE)</f>
        <v>5.9053416544093205</v>
      </c>
      <c r="AS193" s="21">
        <f ca="1">O193*VLOOKUP(AS$6,'Greenhouse Gas Costs Avoided'!$A$2:$I$32,9,FALSE)</f>
        <v>5.9851435686580947</v>
      </c>
      <c r="AT193" s="21">
        <f ca="1">P193*VLOOKUP(AT$6,'Greenhouse Gas Costs Avoided'!$A$2:$I$32,9,FALSE)</f>
        <v>6.0649454829068699</v>
      </c>
      <c r="AU193" s="21">
        <f ca="1">Q193*VLOOKUP(AU$6,'Greenhouse Gas Costs Avoided'!$A$2:$I$32,9,FALSE)</f>
        <v>6.1447473971556432</v>
      </c>
      <c r="AV193" s="21">
        <f ca="1">R193*VLOOKUP(AV$6,'Greenhouse Gas Costs Avoided'!$A$2:$I$32,9,FALSE)</f>
        <v>6.2245493114044184</v>
      </c>
      <c r="AW193" s="21">
        <f ca="1">S193*VLOOKUP(AW$6,'Greenhouse Gas Costs Avoided'!$A$2:$I$32,9,FALSE)</f>
        <v>6.312953786990386</v>
      </c>
      <c r="AX193" s="21">
        <f ca="1">T193*VLOOKUP(AX$6,'Greenhouse Gas Costs Avoided'!$A$2:$I$32,9,FALSE)</f>
        <v>6.4013582625763545</v>
      </c>
      <c r="AY193" s="21">
        <f ca="1">U193*VLOOKUP(AY$6,'Greenhouse Gas Costs Avoided'!$A$2:$I$32,9,FALSE)</f>
        <v>6.4897627381623222</v>
      </c>
      <c r="AZ193" s="21">
        <f ca="1">V193*VLOOKUP(AZ$6,'Greenhouse Gas Costs Avoided'!$A$2:$I$32,9,FALSE)</f>
        <v>6.5781672137482907</v>
      </c>
      <c r="BA193" s="21">
        <f ca="1">W193*VLOOKUP(BA$6,'Greenhouse Gas Costs Avoided'!$A$2:$I$32,9,FALSE)</f>
        <v>6.6665716893342575</v>
      </c>
      <c r="BB193" s="21">
        <f ca="1">X193*VLOOKUP(BB$6,'Greenhouse Gas Costs Avoided'!$A$2:$I$32,9,FALSE)</f>
        <v>6.7450019445028957</v>
      </c>
      <c r="BC193" s="21">
        <f ca="1">Y193*VLOOKUP(BC$6,'Greenhouse Gas Costs Avoided'!$A$2:$I$32,9,FALSE)</f>
        <v>6.8234321996715348</v>
      </c>
      <c r="BD193" s="21">
        <f ca="1">Z193*VLOOKUP(BD$6,'Greenhouse Gas Costs Avoided'!$A$2:$I$32,9,FALSE)</f>
        <v>6.901862454840173</v>
      </c>
      <c r="BE193" s="21">
        <f ca="1">AA193*VLOOKUP(BE$6,'Greenhouse Gas Costs Avoided'!$A$2:$I$32,9,FALSE)</f>
        <v>6.9802927100088112</v>
      </c>
      <c r="BF193" s="21">
        <f ca="1">AB193*VLOOKUP(BF$6,'Greenhouse Gas Costs Avoided'!$A$2:$I$32,9,FALSE)</f>
        <v>7.0587229651774486</v>
      </c>
      <c r="BG193" s="21">
        <f ca="1">AC193*VLOOKUP(BG$6,'Greenhouse Gas Costs Avoided'!$A$2:$I$32,9,FALSE)</f>
        <v>7.1502249295408609</v>
      </c>
      <c r="BH193" s="21">
        <f ca="1">AD193*VLOOKUP(BH$6,'Greenhouse Gas Costs Avoided'!$A$2:$I$32,9,FALSE)</f>
        <v>7.2417268939042723</v>
      </c>
      <c r="BI193" s="21">
        <f ca="1">AE193*VLOOKUP(BI$6,'Greenhouse Gas Costs Avoided'!$A$2:$I$32,9,FALSE)</f>
        <v>7.3332288582676846</v>
      </c>
      <c r="BJ193" s="21">
        <f ca="1">AF193*VLOOKUP(BJ$6,'Greenhouse Gas Costs Avoided'!$A$2:$I$32,9,FALSE)</f>
        <v>7.424730822631096</v>
      </c>
      <c r="BK193" s="22">
        <f ca="1">AG193*VLOOKUP(BK$6,'Greenhouse Gas Costs Avoided'!$A$2:$I$32,9,FALSE)</f>
        <v>7.5162327869945065</v>
      </c>
    </row>
    <row r="194" spans="1:63" x14ac:dyDescent="0.35">
      <c r="A194" s="11">
        <v>188</v>
      </c>
      <c r="B194" s="12">
        <f t="shared" ca="1" si="4"/>
        <v>3</v>
      </c>
      <c r="C194" s="13">
        <f t="shared" ca="1" si="5"/>
        <v>2023</v>
      </c>
      <c r="E194" s="20">
        <f ca="1">IF(E$6&lt;$C194,0,VLOOKUP(E$6,'MonteCarlo Policy Paths'!$A$2:$I$31,'Monte Carlo_WA Complance Price'!$B194+1,FALSE))</f>
        <v>0</v>
      </c>
      <c r="F194" s="21">
        <f ca="1">IF(F$6&lt;$C194,0,VLOOKUP(F$6,'MonteCarlo Policy Paths'!$A$2:$I$31,'Monte Carlo_WA Complance Price'!$B194+1,FALSE))</f>
        <v>82.346532180449415</v>
      </c>
      <c r="G194" s="21">
        <f ca="1">IF(G$6&lt;$C194,0,VLOOKUP(G$6,'MonteCarlo Policy Paths'!$A$2:$I$31,'Monte Carlo_WA Complance Price'!$B194+1,FALSE))</f>
        <v>84.002844861871253</v>
      </c>
      <c r="H194" s="21">
        <f ca="1">IF(H$6&lt;$C194,0,VLOOKUP(H$6,'MonteCarlo Policy Paths'!$A$2:$I$31,'Monte Carlo_WA Complance Price'!$B194+1,FALSE))</f>
        <v>85.659157543293105</v>
      </c>
      <c r="I194" s="21">
        <f ca="1">IF(I$6&lt;$C194,0,VLOOKUP(I$6,'MonteCarlo Policy Paths'!$A$2:$I$31,'Monte Carlo_WA Complance Price'!$B194+1,FALSE))</f>
        <v>86.918851036576825</v>
      </c>
      <c r="J194" s="21">
        <f ca="1">IF(J$6&lt;$C194,0,VLOOKUP(J$6,'MonteCarlo Policy Paths'!$A$2:$I$31,'Monte Carlo_WA Complance Price'!$B194+1,FALSE))</f>
        <v>88.178544529860531</v>
      </c>
      <c r="K194" s="21">
        <f ca="1">IF(K$6&lt;$C194,0,VLOOKUP(K$6,'MonteCarlo Policy Paths'!$A$2:$I$31,'Monte Carlo_WA Complance Price'!$B194+1,FALSE))</f>
        <v>89.438238023144251</v>
      </c>
      <c r="L194" s="21">
        <f ca="1">IF(L$6&lt;$C194,0,VLOOKUP(L$6,'MonteCarlo Policy Paths'!$A$2:$I$31,'Monte Carlo_WA Complance Price'!$B194+1,FALSE))</f>
        <v>90.697931516427971</v>
      </c>
      <c r="M194" s="21">
        <f ca="1">IF(M$6&lt;$C194,0,VLOOKUP(M$6,'MonteCarlo Policy Paths'!$A$2:$I$31,'Monte Carlo_WA Complance Price'!$B194+1,FALSE))</f>
        <v>91.95762500971172</v>
      </c>
      <c r="N194" s="21">
        <f ca="1">IF(N$6&lt;$C194,0,VLOOKUP(N$6,'MonteCarlo Policy Paths'!$A$2:$I$31,'Monte Carlo_WA Complance Price'!$B194+1,FALSE))</f>
        <v>93.21731850299544</v>
      </c>
      <c r="O194" s="21">
        <f ca="1">IF(O$6&lt;$C194,0,VLOOKUP(O$6,'MonteCarlo Policy Paths'!$A$2:$I$31,'Monte Carlo_WA Complance Price'!$B194+1,FALSE))</f>
        <v>94.47701199627916</v>
      </c>
      <c r="P194" s="21">
        <f ca="1">IF(P$6&lt;$C194,0,VLOOKUP(P$6,'MonteCarlo Policy Paths'!$A$2:$I$31,'Monte Carlo_WA Complance Price'!$B194+1,FALSE))</f>
        <v>95.73670548956288</v>
      </c>
      <c r="Q194" s="21">
        <f ca="1">IF(Q$6&lt;$C194,0,VLOOKUP(Q$6,'MonteCarlo Policy Paths'!$A$2:$I$31,'Monte Carlo_WA Complance Price'!$B194+1,FALSE))</f>
        <v>96.996398982846586</v>
      </c>
      <c r="R194" s="21">
        <f ca="1">IF(R$6&lt;$C194,0,VLOOKUP(R$6,'MonteCarlo Policy Paths'!$A$2:$I$31,'Monte Carlo_WA Complance Price'!$B194+1,FALSE))</f>
        <v>101.49317720655506</v>
      </c>
      <c r="S194" s="21">
        <f ca="1">IF(S$6&lt;$C194,0,VLOOKUP(S$6,'MonteCarlo Policy Paths'!$A$2:$I$31,'Monte Carlo_WA Complance Price'!$B194+1,FALSE))</f>
        <v>104.21949379267882</v>
      </c>
      <c r="T194" s="21">
        <f ca="1">IF(T$6&lt;$C194,0,VLOOKUP(T$6,'MonteCarlo Policy Paths'!$A$2:$I$31,'Monte Carlo_WA Complance Price'!$B194+1,FALSE))</f>
        <v>107.03810370059369</v>
      </c>
      <c r="U194" s="21">
        <f ca="1">IF(U$6&lt;$C194,0,VLOOKUP(U$6,'MonteCarlo Policy Paths'!$A$2:$I$31,'Monte Carlo_WA Complance Price'!$B194+1,FALSE))</f>
        <v>109.92690053835344</v>
      </c>
      <c r="V194" s="21">
        <f ca="1">IF(V$6&lt;$C194,0,VLOOKUP(V$6,'MonteCarlo Policy Paths'!$A$2:$I$31,'Monte Carlo_WA Complance Price'!$B194+1,FALSE))</f>
        <v>112.89757853003228</v>
      </c>
      <c r="W194" s="21">
        <f ca="1">IF(W$6&lt;$C194,0,VLOOKUP(W$6,'MonteCarlo Policy Paths'!$A$2:$I$31,'Monte Carlo_WA Complance Price'!$B194+1,FALSE))</f>
        <v>115.91943874780665</v>
      </c>
      <c r="X194" s="21">
        <f ca="1">IF(X$6&lt;$C194,0,VLOOKUP(X$6,'MonteCarlo Policy Paths'!$A$2:$I$31,'Monte Carlo_WA Complance Price'!$B194+1,FALSE))</f>
        <v>119.06733931122673</v>
      </c>
      <c r="Y194" s="21">
        <f ca="1">IF(Y$6&lt;$C194,0,VLOOKUP(Y$6,'MonteCarlo Policy Paths'!$A$2:$I$31,'Monte Carlo_WA Complance Price'!$B194+1,FALSE))</f>
        <v>122.25496395468721</v>
      </c>
      <c r="Z194" s="21">
        <f ca="1">IF(Z$6&lt;$C194,0,VLOOKUP(Z$6,'MonteCarlo Policy Paths'!$A$2:$I$31,'Monte Carlo_WA Complance Price'!$B194+1,FALSE))</f>
        <v>125.4992630232488</v>
      </c>
      <c r="AA194" s="21">
        <f ca="1">IF(AA$6&lt;$C194,0,VLOOKUP(AA$6,'MonteCarlo Policy Paths'!$A$2:$I$31,'Monte Carlo_WA Complance Price'!$B194+1,FALSE))</f>
        <v>128.82380079097237</v>
      </c>
      <c r="AB194" s="21">
        <f ca="1">IF(AB$6&lt;$C194,0,VLOOKUP(AB$6,'MonteCarlo Policy Paths'!$A$2:$I$31,'Monte Carlo_WA Complance Price'!$B194+1,FALSE))</f>
        <v>132.24028719953677</v>
      </c>
      <c r="AC194" s="21">
        <f ca="1">IF(AC$6&lt;$C194,0,VLOOKUP(AC$6,'MonteCarlo Policy Paths'!$A$2:$I$31,'Monte Carlo_WA Complance Price'!$B194+1,FALSE))</f>
        <v>135.74155640209787</v>
      </c>
      <c r="AD194" s="21">
        <f ca="1">IF(AD$6&lt;$C194,0,VLOOKUP(AD$6,'MonteCarlo Policy Paths'!$A$2:$I$31,'Monte Carlo_WA Complance Price'!$B194+1,FALSE))</f>
        <v>139.32654413598658</v>
      </c>
      <c r="AE194" s="21">
        <f ca="1">IF(AE$6&lt;$C194,0,VLOOKUP(AE$6,'MonteCarlo Policy Paths'!$A$2:$I$31,'Monte Carlo_WA Complance Price'!$B194+1,FALSE))</f>
        <v>142.9856742986068</v>
      </c>
      <c r="AF194" s="21">
        <f ca="1">IF(AF$6&lt;$C194,0,VLOOKUP(AF$6,'MonteCarlo Policy Paths'!$A$2:$I$31,'Monte Carlo_WA Complance Price'!$B194+1,FALSE))</f>
        <v>146.72361540812219</v>
      </c>
      <c r="AG194" s="22">
        <f ca="1">IF(AG$6&lt;$C194,0,VLOOKUP(AG$6,'MonteCarlo Policy Paths'!$A$2:$I$31,'Monte Carlo_WA Complance Price'!$B194+1,FALSE))</f>
        <v>150.52284977717397</v>
      </c>
      <c r="AI194" s="20">
        <f ca="1">E194*VLOOKUP(AI$6,'Greenhouse Gas Costs Avoided'!$A$2:$I$32,9,FALSE)</f>
        <v>0</v>
      </c>
      <c r="AJ194" s="21">
        <f ca="1">F194*VLOOKUP(AJ$6,'Greenhouse Gas Costs Avoided'!$A$2:$I$32,9,FALSE)</f>
        <v>5.2166744805659615</v>
      </c>
      <c r="AK194" s="21">
        <f ca="1">G194*VLOOKUP(AK$6,'Greenhouse Gas Costs Avoided'!$A$2:$I$32,9,FALSE)</f>
        <v>5.3216023247413169</v>
      </c>
      <c r="AL194" s="21">
        <f ca="1">H194*VLOOKUP(AL$6,'Greenhouse Gas Costs Avoided'!$A$2:$I$32,9,FALSE)</f>
        <v>5.4265301689166732</v>
      </c>
      <c r="AM194" s="21">
        <f ca="1">I194*VLOOKUP(AM$6,'Greenhouse Gas Costs Avoided'!$A$2:$I$32,9,FALSE)</f>
        <v>5.5063320831654474</v>
      </c>
      <c r="AN194" s="21">
        <f ca="1">J194*VLOOKUP(AN$6,'Greenhouse Gas Costs Avoided'!$A$2:$I$32,9,FALSE)</f>
        <v>5.5861339974142208</v>
      </c>
      <c r="AO194" s="21">
        <f ca="1">K194*VLOOKUP(AO$6,'Greenhouse Gas Costs Avoided'!$A$2:$I$32,9,FALSE)</f>
        <v>5.665935911662995</v>
      </c>
      <c r="AP194" s="21">
        <f ca="1">L194*VLOOKUP(AP$6,'Greenhouse Gas Costs Avoided'!$A$2:$I$32,9,FALSE)</f>
        <v>5.7457378259117702</v>
      </c>
      <c r="AQ194" s="21">
        <f ca="1">M194*VLOOKUP(AQ$6,'Greenhouse Gas Costs Avoided'!$A$2:$I$32,9,FALSE)</f>
        <v>5.8255397401605462</v>
      </c>
      <c r="AR194" s="21">
        <f ca="1">N194*VLOOKUP(AR$6,'Greenhouse Gas Costs Avoided'!$A$2:$I$32,9,FALSE)</f>
        <v>5.9053416544093205</v>
      </c>
      <c r="AS194" s="21">
        <f ca="1">O194*VLOOKUP(AS$6,'Greenhouse Gas Costs Avoided'!$A$2:$I$32,9,FALSE)</f>
        <v>5.9851435686580947</v>
      </c>
      <c r="AT194" s="21">
        <f ca="1">P194*VLOOKUP(AT$6,'Greenhouse Gas Costs Avoided'!$A$2:$I$32,9,FALSE)</f>
        <v>6.0649454829068699</v>
      </c>
      <c r="AU194" s="21">
        <f ca="1">Q194*VLOOKUP(AU$6,'Greenhouse Gas Costs Avoided'!$A$2:$I$32,9,FALSE)</f>
        <v>6.1447473971556432</v>
      </c>
      <c r="AV194" s="21">
        <f ca="1">R194*VLOOKUP(AV$6,'Greenhouse Gas Costs Avoided'!$A$2:$I$32,9,FALSE)</f>
        <v>6.4296194808152167</v>
      </c>
      <c r="AW194" s="21">
        <f ca="1">S194*VLOOKUP(AW$6,'Greenhouse Gas Costs Avoided'!$A$2:$I$32,9,FALSE)</f>
        <v>6.6023323538917609</v>
      </c>
      <c r="AX194" s="21">
        <f ca="1">T194*VLOOKUP(AX$6,'Greenhouse Gas Costs Avoided'!$A$2:$I$32,9,FALSE)</f>
        <v>6.7808920331878957</v>
      </c>
      <c r="AY194" s="21">
        <f ca="1">U194*VLOOKUP(AY$6,'Greenhouse Gas Costs Avoided'!$A$2:$I$32,9,FALSE)</f>
        <v>6.9638980729572149</v>
      </c>
      <c r="AZ194" s="21">
        <f ca="1">V194*VLOOKUP(AZ$6,'Greenhouse Gas Costs Avoided'!$A$2:$I$32,9,FALSE)</f>
        <v>7.1520913053717949</v>
      </c>
      <c r="BA194" s="21">
        <f ca="1">W194*VLOOKUP(BA$6,'Greenhouse Gas Costs Avoided'!$A$2:$I$32,9,FALSE)</f>
        <v>7.3435269452765404</v>
      </c>
      <c r="BB194" s="21">
        <f ca="1">X194*VLOOKUP(BB$6,'Greenhouse Gas Costs Avoided'!$A$2:$I$32,9,FALSE)</f>
        <v>7.5429472742415475</v>
      </c>
      <c r="BC194" s="21">
        <f ca="1">Y194*VLOOKUP(BC$6,'Greenhouse Gas Costs Avoided'!$A$2:$I$32,9,FALSE)</f>
        <v>7.744884134129272</v>
      </c>
      <c r="BD194" s="21">
        <f ca="1">Z194*VLOOKUP(BD$6,'Greenhouse Gas Costs Avoided'!$A$2:$I$32,9,FALSE)</f>
        <v>7.950411333759269</v>
      </c>
      <c r="BE194" s="21">
        <f ca="1">AA194*VLOOKUP(BE$6,'Greenhouse Gas Costs Avoided'!$A$2:$I$32,9,FALSE)</f>
        <v>8.161021676093501</v>
      </c>
      <c r="BF194" s="21">
        <f ca="1">AB194*VLOOKUP(BF$6,'Greenhouse Gas Costs Avoided'!$A$2:$I$32,9,FALSE)</f>
        <v>8.3774569890184303</v>
      </c>
      <c r="BG194" s="21">
        <f ca="1">AC194*VLOOKUP(BG$6,'Greenhouse Gas Costs Avoided'!$A$2:$I$32,9,FALSE)</f>
        <v>8.5992633142510115</v>
      </c>
      <c r="BH194" s="21">
        <f ca="1">AD194*VLOOKUP(BH$6,'Greenhouse Gas Costs Avoided'!$A$2:$I$32,9,FALSE)</f>
        <v>8.8263732304711304</v>
      </c>
      <c r="BI194" s="21">
        <f ca="1">AE194*VLOOKUP(BI$6,'Greenhouse Gas Costs Avoided'!$A$2:$I$32,9,FALSE)</f>
        <v>9.05818008905967</v>
      </c>
      <c r="BJ194" s="21">
        <f ca="1">AF194*VLOOKUP(BJ$6,'Greenhouse Gas Costs Avoided'!$A$2:$I$32,9,FALSE)</f>
        <v>9.2949796418706736</v>
      </c>
      <c r="BK194" s="22">
        <f ca="1">AG194*VLOOKUP(BK$6,'Greenhouse Gas Costs Avoided'!$A$2:$I$32,9,FALSE)</f>
        <v>9.5356621388007277</v>
      </c>
    </row>
    <row r="195" spans="1:63" x14ac:dyDescent="0.35">
      <c r="A195" s="11">
        <v>189</v>
      </c>
      <c r="B195" s="12">
        <f t="shared" ca="1" si="4"/>
        <v>2</v>
      </c>
      <c r="C195" s="13">
        <f t="shared" ca="1" si="5"/>
        <v>2023</v>
      </c>
      <c r="E195" s="20">
        <f ca="1">IF(E$6&lt;$C195,0,VLOOKUP(E$6,'MonteCarlo Policy Paths'!$A$2:$I$31,'Monte Carlo_WA Complance Price'!$B195+1,FALSE))</f>
        <v>0</v>
      </c>
      <c r="F195" s="21">
        <f ca="1">IF(F$6&lt;$C195,0,VLOOKUP(F$6,'MonteCarlo Policy Paths'!$A$2:$I$31,'Monte Carlo_WA Complance Price'!$B195+1,FALSE))</f>
        <v>82.346532180449415</v>
      </c>
      <c r="G195" s="21">
        <f ca="1">IF(G$6&lt;$C195,0,VLOOKUP(G$6,'MonteCarlo Policy Paths'!$A$2:$I$31,'Monte Carlo_WA Complance Price'!$B195+1,FALSE))</f>
        <v>84.002844861871253</v>
      </c>
      <c r="H195" s="21">
        <f ca="1">IF(H$6&lt;$C195,0,VLOOKUP(H$6,'MonteCarlo Policy Paths'!$A$2:$I$31,'Monte Carlo_WA Complance Price'!$B195+1,FALSE))</f>
        <v>85.659157543293105</v>
      </c>
      <c r="I195" s="21">
        <f ca="1">IF(I$6&lt;$C195,0,VLOOKUP(I$6,'MonteCarlo Policy Paths'!$A$2:$I$31,'Monte Carlo_WA Complance Price'!$B195+1,FALSE))</f>
        <v>86.918851036576825</v>
      </c>
      <c r="J195" s="21">
        <f ca="1">IF(J$6&lt;$C195,0,VLOOKUP(J$6,'MonteCarlo Policy Paths'!$A$2:$I$31,'Monte Carlo_WA Complance Price'!$B195+1,FALSE))</f>
        <v>88.178544529860531</v>
      </c>
      <c r="K195" s="21">
        <f ca="1">IF(K$6&lt;$C195,0,VLOOKUP(K$6,'MonteCarlo Policy Paths'!$A$2:$I$31,'Monte Carlo_WA Complance Price'!$B195+1,FALSE))</f>
        <v>89.438238023144251</v>
      </c>
      <c r="L195" s="21">
        <f ca="1">IF(L$6&lt;$C195,0,VLOOKUP(L$6,'MonteCarlo Policy Paths'!$A$2:$I$31,'Monte Carlo_WA Complance Price'!$B195+1,FALSE))</f>
        <v>90.697931516427971</v>
      </c>
      <c r="M195" s="21">
        <f ca="1">IF(M$6&lt;$C195,0,VLOOKUP(M$6,'MonteCarlo Policy Paths'!$A$2:$I$31,'Monte Carlo_WA Complance Price'!$B195+1,FALSE))</f>
        <v>91.95762500971172</v>
      </c>
      <c r="N195" s="21">
        <f ca="1">IF(N$6&lt;$C195,0,VLOOKUP(N$6,'MonteCarlo Policy Paths'!$A$2:$I$31,'Monte Carlo_WA Complance Price'!$B195+1,FALSE))</f>
        <v>93.21731850299544</v>
      </c>
      <c r="O195" s="21">
        <f ca="1">IF(O$6&lt;$C195,0,VLOOKUP(O$6,'MonteCarlo Policy Paths'!$A$2:$I$31,'Monte Carlo_WA Complance Price'!$B195+1,FALSE))</f>
        <v>94.47701199627916</v>
      </c>
      <c r="P195" s="21">
        <f ca="1">IF(P$6&lt;$C195,0,VLOOKUP(P$6,'MonteCarlo Policy Paths'!$A$2:$I$31,'Monte Carlo_WA Complance Price'!$B195+1,FALSE))</f>
        <v>95.73670548956288</v>
      </c>
      <c r="Q195" s="21">
        <f ca="1">IF(Q$6&lt;$C195,0,VLOOKUP(Q$6,'MonteCarlo Policy Paths'!$A$2:$I$31,'Monte Carlo_WA Complance Price'!$B195+1,FALSE))</f>
        <v>96.996398982846586</v>
      </c>
      <c r="R195" s="21">
        <f ca="1">IF(R$6&lt;$C195,0,VLOOKUP(R$6,'MonteCarlo Policy Paths'!$A$2:$I$31,'Monte Carlo_WA Complance Price'!$B195+1,FALSE))</f>
        <v>98.25609247613032</v>
      </c>
      <c r="S195" s="21">
        <f ca="1">IF(S$6&lt;$C195,0,VLOOKUP(S$6,'MonteCarlo Policy Paths'!$A$2:$I$31,'Monte Carlo_WA Complance Price'!$B195+1,FALSE))</f>
        <v>99.65157958594628</v>
      </c>
      <c r="T195" s="21">
        <f ca="1">IF(T$6&lt;$C195,0,VLOOKUP(T$6,'MonteCarlo Policy Paths'!$A$2:$I$31,'Monte Carlo_WA Complance Price'!$B195+1,FALSE))</f>
        <v>101.04706669576224</v>
      </c>
      <c r="U195" s="21">
        <f ca="1">IF(U$6&lt;$C195,0,VLOOKUP(U$6,'MonteCarlo Policy Paths'!$A$2:$I$31,'Monte Carlo_WA Complance Price'!$B195+1,FALSE))</f>
        <v>102.4425538055782</v>
      </c>
      <c r="V195" s="21">
        <f ca="1">IF(V$6&lt;$C195,0,VLOOKUP(V$6,'MonteCarlo Policy Paths'!$A$2:$I$31,'Monte Carlo_WA Complance Price'!$B195+1,FALSE))</f>
        <v>103.83804091539416</v>
      </c>
      <c r="W195" s="21">
        <f ca="1">IF(W$6&lt;$C195,0,VLOOKUP(W$6,'MonteCarlo Policy Paths'!$A$2:$I$31,'Monte Carlo_WA Complance Price'!$B195+1,FALSE))</f>
        <v>105.23352802521011</v>
      </c>
      <c r="X195" s="21">
        <f ca="1">IF(X$6&lt;$C195,0,VLOOKUP(X$6,'MonteCarlo Policy Paths'!$A$2:$I$31,'Monte Carlo_WA Complance Price'!$B195+1,FALSE))</f>
        <v>106.47156953138905</v>
      </c>
      <c r="Y195" s="21">
        <f ca="1">IF(Y$6&lt;$C195,0,VLOOKUP(Y$6,'MonteCarlo Policy Paths'!$A$2:$I$31,'Monte Carlo_WA Complance Price'!$B195+1,FALSE))</f>
        <v>107.709611037568</v>
      </c>
      <c r="Z195" s="21">
        <f ca="1">IF(Z$6&lt;$C195,0,VLOOKUP(Z$6,'MonteCarlo Policy Paths'!$A$2:$I$31,'Monte Carlo_WA Complance Price'!$B195+1,FALSE))</f>
        <v>108.94765254374694</v>
      </c>
      <c r="AA195" s="21">
        <f ca="1">IF(AA$6&lt;$C195,0,VLOOKUP(AA$6,'MonteCarlo Policy Paths'!$A$2:$I$31,'Monte Carlo_WA Complance Price'!$B195+1,FALSE))</f>
        <v>110.18569404992589</v>
      </c>
      <c r="AB195" s="21">
        <f ca="1">IF(AB$6&lt;$C195,0,VLOOKUP(AB$6,'MonteCarlo Policy Paths'!$A$2:$I$31,'Monte Carlo_WA Complance Price'!$B195+1,FALSE))</f>
        <v>111.42373555610482</v>
      </c>
      <c r="AC195" s="21">
        <f ca="1">IF(AC$6&lt;$C195,0,VLOOKUP(AC$6,'MonteCarlo Policy Paths'!$A$2:$I$31,'Monte Carlo_WA Complance Price'!$B195+1,FALSE))</f>
        <v>112.86811731331359</v>
      </c>
      <c r="AD195" s="21">
        <f ca="1">IF(AD$6&lt;$C195,0,VLOOKUP(AD$6,'MonteCarlo Policy Paths'!$A$2:$I$31,'Monte Carlo_WA Complance Price'!$B195+1,FALSE))</f>
        <v>114.31249907052236</v>
      </c>
      <c r="AE195" s="21">
        <f ca="1">IF(AE$6&lt;$C195,0,VLOOKUP(AE$6,'MonteCarlo Policy Paths'!$A$2:$I$31,'Monte Carlo_WA Complance Price'!$B195+1,FALSE))</f>
        <v>115.75688082773114</v>
      </c>
      <c r="AF195" s="21">
        <f ca="1">IF(AF$6&lt;$C195,0,VLOOKUP(AF$6,'MonteCarlo Policy Paths'!$A$2:$I$31,'Monte Carlo_WA Complance Price'!$B195+1,FALSE))</f>
        <v>117.20126258493991</v>
      </c>
      <c r="AG195" s="22">
        <f ca="1">IF(AG$6&lt;$C195,0,VLOOKUP(AG$6,'MonteCarlo Policy Paths'!$A$2:$I$31,'Monte Carlo_WA Complance Price'!$B195+1,FALSE))</f>
        <v>120.41827982173916</v>
      </c>
      <c r="AI195" s="20">
        <f ca="1">E195*VLOOKUP(AI$6,'Greenhouse Gas Costs Avoided'!$A$2:$I$32,9,FALSE)</f>
        <v>0</v>
      </c>
      <c r="AJ195" s="21">
        <f ca="1">F195*VLOOKUP(AJ$6,'Greenhouse Gas Costs Avoided'!$A$2:$I$32,9,FALSE)</f>
        <v>5.2166744805659615</v>
      </c>
      <c r="AK195" s="21">
        <f ca="1">G195*VLOOKUP(AK$6,'Greenhouse Gas Costs Avoided'!$A$2:$I$32,9,FALSE)</f>
        <v>5.3216023247413169</v>
      </c>
      <c r="AL195" s="21">
        <f ca="1">H195*VLOOKUP(AL$6,'Greenhouse Gas Costs Avoided'!$A$2:$I$32,9,FALSE)</f>
        <v>5.4265301689166732</v>
      </c>
      <c r="AM195" s="21">
        <f ca="1">I195*VLOOKUP(AM$6,'Greenhouse Gas Costs Avoided'!$A$2:$I$32,9,FALSE)</f>
        <v>5.5063320831654474</v>
      </c>
      <c r="AN195" s="21">
        <f ca="1">J195*VLOOKUP(AN$6,'Greenhouse Gas Costs Avoided'!$A$2:$I$32,9,FALSE)</f>
        <v>5.5861339974142208</v>
      </c>
      <c r="AO195" s="21">
        <f ca="1">K195*VLOOKUP(AO$6,'Greenhouse Gas Costs Avoided'!$A$2:$I$32,9,FALSE)</f>
        <v>5.665935911662995</v>
      </c>
      <c r="AP195" s="21">
        <f ca="1">L195*VLOOKUP(AP$6,'Greenhouse Gas Costs Avoided'!$A$2:$I$32,9,FALSE)</f>
        <v>5.7457378259117702</v>
      </c>
      <c r="AQ195" s="21">
        <f ca="1">M195*VLOOKUP(AQ$6,'Greenhouse Gas Costs Avoided'!$A$2:$I$32,9,FALSE)</f>
        <v>5.8255397401605462</v>
      </c>
      <c r="AR195" s="21">
        <f ca="1">N195*VLOOKUP(AR$6,'Greenhouse Gas Costs Avoided'!$A$2:$I$32,9,FALSE)</f>
        <v>5.9053416544093205</v>
      </c>
      <c r="AS195" s="21">
        <f ca="1">O195*VLOOKUP(AS$6,'Greenhouse Gas Costs Avoided'!$A$2:$I$32,9,FALSE)</f>
        <v>5.9851435686580947</v>
      </c>
      <c r="AT195" s="21">
        <f ca="1">P195*VLOOKUP(AT$6,'Greenhouse Gas Costs Avoided'!$A$2:$I$32,9,FALSE)</f>
        <v>6.0649454829068699</v>
      </c>
      <c r="AU195" s="21">
        <f ca="1">Q195*VLOOKUP(AU$6,'Greenhouse Gas Costs Avoided'!$A$2:$I$32,9,FALSE)</f>
        <v>6.1447473971556432</v>
      </c>
      <c r="AV195" s="21">
        <f ca="1">R195*VLOOKUP(AV$6,'Greenhouse Gas Costs Avoided'!$A$2:$I$32,9,FALSE)</f>
        <v>6.2245493114044184</v>
      </c>
      <c r="AW195" s="21">
        <f ca="1">S195*VLOOKUP(AW$6,'Greenhouse Gas Costs Avoided'!$A$2:$I$32,9,FALSE)</f>
        <v>6.312953786990386</v>
      </c>
      <c r="AX195" s="21">
        <f ca="1">T195*VLOOKUP(AX$6,'Greenhouse Gas Costs Avoided'!$A$2:$I$32,9,FALSE)</f>
        <v>6.4013582625763545</v>
      </c>
      <c r="AY195" s="21">
        <f ca="1">U195*VLOOKUP(AY$6,'Greenhouse Gas Costs Avoided'!$A$2:$I$32,9,FALSE)</f>
        <v>6.4897627381623222</v>
      </c>
      <c r="AZ195" s="21">
        <f ca="1">V195*VLOOKUP(AZ$6,'Greenhouse Gas Costs Avoided'!$A$2:$I$32,9,FALSE)</f>
        <v>6.5781672137482907</v>
      </c>
      <c r="BA195" s="21">
        <f ca="1">W195*VLOOKUP(BA$6,'Greenhouse Gas Costs Avoided'!$A$2:$I$32,9,FALSE)</f>
        <v>6.6665716893342575</v>
      </c>
      <c r="BB195" s="21">
        <f ca="1">X195*VLOOKUP(BB$6,'Greenhouse Gas Costs Avoided'!$A$2:$I$32,9,FALSE)</f>
        <v>6.7450019445028957</v>
      </c>
      <c r="BC195" s="21">
        <f ca="1">Y195*VLOOKUP(BC$6,'Greenhouse Gas Costs Avoided'!$A$2:$I$32,9,FALSE)</f>
        <v>6.8234321996715348</v>
      </c>
      <c r="BD195" s="21">
        <f ca="1">Z195*VLOOKUP(BD$6,'Greenhouse Gas Costs Avoided'!$A$2:$I$32,9,FALSE)</f>
        <v>6.901862454840173</v>
      </c>
      <c r="BE195" s="21">
        <f ca="1">AA195*VLOOKUP(BE$6,'Greenhouse Gas Costs Avoided'!$A$2:$I$32,9,FALSE)</f>
        <v>6.9802927100088112</v>
      </c>
      <c r="BF195" s="21">
        <f ca="1">AB195*VLOOKUP(BF$6,'Greenhouse Gas Costs Avoided'!$A$2:$I$32,9,FALSE)</f>
        <v>7.0587229651774486</v>
      </c>
      <c r="BG195" s="21">
        <f ca="1">AC195*VLOOKUP(BG$6,'Greenhouse Gas Costs Avoided'!$A$2:$I$32,9,FALSE)</f>
        <v>7.1502249295408609</v>
      </c>
      <c r="BH195" s="21">
        <f ca="1">AD195*VLOOKUP(BH$6,'Greenhouse Gas Costs Avoided'!$A$2:$I$32,9,FALSE)</f>
        <v>7.2417268939042723</v>
      </c>
      <c r="BI195" s="21">
        <f ca="1">AE195*VLOOKUP(BI$6,'Greenhouse Gas Costs Avoided'!$A$2:$I$32,9,FALSE)</f>
        <v>7.3332288582676846</v>
      </c>
      <c r="BJ195" s="21">
        <f ca="1">AF195*VLOOKUP(BJ$6,'Greenhouse Gas Costs Avoided'!$A$2:$I$32,9,FALSE)</f>
        <v>7.424730822631096</v>
      </c>
      <c r="BK195" s="22">
        <f ca="1">AG195*VLOOKUP(BK$6,'Greenhouse Gas Costs Avoided'!$A$2:$I$32,9,FALSE)</f>
        <v>7.6285297110405814</v>
      </c>
    </row>
    <row r="196" spans="1:63" x14ac:dyDescent="0.35">
      <c r="A196" s="11">
        <v>190</v>
      </c>
      <c r="B196" s="12">
        <f t="shared" ca="1" si="4"/>
        <v>3</v>
      </c>
      <c r="C196" s="13">
        <f t="shared" ca="1" si="5"/>
        <v>2023</v>
      </c>
      <c r="E196" s="20">
        <f ca="1">IF(E$6&lt;$C196,0,VLOOKUP(E$6,'MonteCarlo Policy Paths'!$A$2:$I$31,'Monte Carlo_WA Complance Price'!$B196+1,FALSE))</f>
        <v>0</v>
      </c>
      <c r="F196" s="21">
        <f ca="1">IF(F$6&lt;$C196,0,VLOOKUP(F$6,'MonteCarlo Policy Paths'!$A$2:$I$31,'Monte Carlo_WA Complance Price'!$B196+1,FALSE))</f>
        <v>82.346532180449415</v>
      </c>
      <c r="G196" s="21">
        <f ca="1">IF(G$6&lt;$C196,0,VLOOKUP(G$6,'MonteCarlo Policy Paths'!$A$2:$I$31,'Monte Carlo_WA Complance Price'!$B196+1,FALSE))</f>
        <v>84.002844861871253</v>
      </c>
      <c r="H196" s="21">
        <f ca="1">IF(H$6&lt;$C196,0,VLOOKUP(H$6,'MonteCarlo Policy Paths'!$A$2:$I$31,'Monte Carlo_WA Complance Price'!$B196+1,FALSE))</f>
        <v>85.659157543293105</v>
      </c>
      <c r="I196" s="21">
        <f ca="1">IF(I$6&lt;$C196,0,VLOOKUP(I$6,'MonteCarlo Policy Paths'!$A$2:$I$31,'Monte Carlo_WA Complance Price'!$B196+1,FALSE))</f>
        <v>86.918851036576825</v>
      </c>
      <c r="J196" s="21">
        <f ca="1">IF(J$6&lt;$C196,0,VLOOKUP(J$6,'MonteCarlo Policy Paths'!$A$2:$I$31,'Monte Carlo_WA Complance Price'!$B196+1,FALSE))</f>
        <v>88.178544529860531</v>
      </c>
      <c r="K196" s="21">
        <f ca="1">IF(K$6&lt;$C196,0,VLOOKUP(K$6,'MonteCarlo Policy Paths'!$A$2:$I$31,'Monte Carlo_WA Complance Price'!$B196+1,FALSE))</f>
        <v>89.438238023144251</v>
      </c>
      <c r="L196" s="21">
        <f ca="1">IF(L$6&lt;$C196,0,VLOOKUP(L$6,'MonteCarlo Policy Paths'!$A$2:$I$31,'Monte Carlo_WA Complance Price'!$B196+1,FALSE))</f>
        <v>90.697931516427971</v>
      </c>
      <c r="M196" s="21">
        <f ca="1">IF(M$6&lt;$C196,0,VLOOKUP(M$6,'MonteCarlo Policy Paths'!$A$2:$I$31,'Monte Carlo_WA Complance Price'!$B196+1,FALSE))</f>
        <v>91.95762500971172</v>
      </c>
      <c r="N196" s="21">
        <f ca="1">IF(N$6&lt;$C196,0,VLOOKUP(N$6,'MonteCarlo Policy Paths'!$A$2:$I$31,'Monte Carlo_WA Complance Price'!$B196+1,FALSE))</f>
        <v>93.21731850299544</v>
      </c>
      <c r="O196" s="21">
        <f ca="1">IF(O$6&lt;$C196,0,VLOOKUP(O$6,'MonteCarlo Policy Paths'!$A$2:$I$31,'Monte Carlo_WA Complance Price'!$B196+1,FALSE))</f>
        <v>94.47701199627916</v>
      </c>
      <c r="P196" s="21">
        <f ca="1">IF(P$6&lt;$C196,0,VLOOKUP(P$6,'MonteCarlo Policy Paths'!$A$2:$I$31,'Monte Carlo_WA Complance Price'!$B196+1,FALSE))</f>
        <v>95.73670548956288</v>
      </c>
      <c r="Q196" s="21">
        <f ca="1">IF(Q$6&lt;$C196,0,VLOOKUP(Q$6,'MonteCarlo Policy Paths'!$A$2:$I$31,'Monte Carlo_WA Complance Price'!$B196+1,FALSE))</f>
        <v>96.996398982846586</v>
      </c>
      <c r="R196" s="21">
        <f ca="1">IF(R$6&lt;$C196,0,VLOOKUP(R$6,'MonteCarlo Policy Paths'!$A$2:$I$31,'Monte Carlo_WA Complance Price'!$B196+1,FALSE))</f>
        <v>101.49317720655506</v>
      </c>
      <c r="S196" s="21">
        <f ca="1">IF(S$6&lt;$C196,0,VLOOKUP(S$6,'MonteCarlo Policy Paths'!$A$2:$I$31,'Monte Carlo_WA Complance Price'!$B196+1,FALSE))</f>
        <v>104.21949379267882</v>
      </c>
      <c r="T196" s="21">
        <f ca="1">IF(T$6&lt;$C196,0,VLOOKUP(T$6,'MonteCarlo Policy Paths'!$A$2:$I$31,'Monte Carlo_WA Complance Price'!$B196+1,FALSE))</f>
        <v>107.03810370059369</v>
      </c>
      <c r="U196" s="21">
        <f ca="1">IF(U$6&lt;$C196,0,VLOOKUP(U$6,'MonteCarlo Policy Paths'!$A$2:$I$31,'Monte Carlo_WA Complance Price'!$B196+1,FALSE))</f>
        <v>109.92690053835344</v>
      </c>
      <c r="V196" s="21">
        <f ca="1">IF(V$6&lt;$C196,0,VLOOKUP(V$6,'MonteCarlo Policy Paths'!$A$2:$I$31,'Monte Carlo_WA Complance Price'!$B196+1,FALSE))</f>
        <v>112.89757853003228</v>
      </c>
      <c r="W196" s="21">
        <f ca="1">IF(W$6&lt;$C196,0,VLOOKUP(W$6,'MonteCarlo Policy Paths'!$A$2:$I$31,'Monte Carlo_WA Complance Price'!$B196+1,FALSE))</f>
        <v>115.91943874780665</v>
      </c>
      <c r="X196" s="21">
        <f ca="1">IF(X$6&lt;$C196,0,VLOOKUP(X$6,'MonteCarlo Policy Paths'!$A$2:$I$31,'Monte Carlo_WA Complance Price'!$B196+1,FALSE))</f>
        <v>119.06733931122673</v>
      </c>
      <c r="Y196" s="21">
        <f ca="1">IF(Y$6&lt;$C196,0,VLOOKUP(Y$6,'MonteCarlo Policy Paths'!$A$2:$I$31,'Monte Carlo_WA Complance Price'!$B196+1,FALSE))</f>
        <v>122.25496395468721</v>
      </c>
      <c r="Z196" s="21">
        <f ca="1">IF(Z$6&lt;$C196,0,VLOOKUP(Z$6,'MonteCarlo Policy Paths'!$A$2:$I$31,'Monte Carlo_WA Complance Price'!$B196+1,FALSE))</f>
        <v>125.4992630232488</v>
      </c>
      <c r="AA196" s="21">
        <f ca="1">IF(AA$6&lt;$C196,0,VLOOKUP(AA$6,'MonteCarlo Policy Paths'!$A$2:$I$31,'Monte Carlo_WA Complance Price'!$B196+1,FALSE))</f>
        <v>128.82380079097237</v>
      </c>
      <c r="AB196" s="21">
        <f ca="1">IF(AB$6&lt;$C196,0,VLOOKUP(AB$6,'MonteCarlo Policy Paths'!$A$2:$I$31,'Monte Carlo_WA Complance Price'!$B196+1,FALSE))</f>
        <v>132.24028719953677</v>
      </c>
      <c r="AC196" s="21">
        <f ca="1">IF(AC$6&lt;$C196,0,VLOOKUP(AC$6,'MonteCarlo Policy Paths'!$A$2:$I$31,'Monte Carlo_WA Complance Price'!$B196+1,FALSE))</f>
        <v>135.74155640209787</v>
      </c>
      <c r="AD196" s="21">
        <f ca="1">IF(AD$6&lt;$C196,0,VLOOKUP(AD$6,'MonteCarlo Policy Paths'!$A$2:$I$31,'Monte Carlo_WA Complance Price'!$B196+1,FALSE))</f>
        <v>139.32654413598658</v>
      </c>
      <c r="AE196" s="21">
        <f ca="1">IF(AE$6&lt;$C196,0,VLOOKUP(AE$6,'MonteCarlo Policy Paths'!$A$2:$I$31,'Monte Carlo_WA Complance Price'!$B196+1,FALSE))</f>
        <v>142.9856742986068</v>
      </c>
      <c r="AF196" s="21">
        <f ca="1">IF(AF$6&lt;$C196,0,VLOOKUP(AF$6,'MonteCarlo Policy Paths'!$A$2:$I$31,'Monte Carlo_WA Complance Price'!$B196+1,FALSE))</f>
        <v>146.72361540812219</v>
      </c>
      <c r="AG196" s="22">
        <f ca="1">IF(AG$6&lt;$C196,0,VLOOKUP(AG$6,'MonteCarlo Policy Paths'!$A$2:$I$31,'Monte Carlo_WA Complance Price'!$B196+1,FALSE))</f>
        <v>150.52284977717397</v>
      </c>
      <c r="AI196" s="20">
        <f ca="1">E196*VLOOKUP(AI$6,'Greenhouse Gas Costs Avoided'!$A$2:$I$32,9,FALSE)</f>
        <v>0</v>
      </c>
      <c r="AJ196" s="21">
        <f ca="1">F196*VLOOKUP(AJ$6,'Greenhouse Gas Costs Avoided'!$A$2:$I$32,9,FALSE)</f>
        <v>5.2166744805659615</v>
      </c>
      <c r="AK196" s="21">
        <f ca="1">G196*VLOOKUP(AK$6,'Greenhouse Gas Costs Avoided'!$A$2:$I$32,9,FALSE)</f>
        <v>5.3216023247413169</v>
      </c>
      <c r="AL196" s="21">
        <f ca="1">H196*VLOOKUP(AL$6,'Greenhouse Gas Costs Avoided'!$A$2:$I$32,9,FALSE)</f>
        <v>5.4265301689166732</v>
      </c>
      <c r="AM196" s="21">
        <f ca="1">I196*VLOOKUP(AM$6,'Greenhouse Gas Costs Avoided'!$A$2:$I$32,9,FALSE)</f>
        <v>5.5063320831654474</v>
      </c>
      <c r="AN196" s="21">
        <f ca="1">J196*VLOOKUP(AN$6,'Greenhouse Gas Costs Avoided'!$A$2:$I$32,9,FALSE)</f>
        <v>5.5861339974142208</v>
      </c>
      <c r="AO196" s="21">
        <f ca="1">K196*VLOOKUP(AO$6,'Greenhouse Gas Costs Avoided'!$A$2:$I$32,9,FALSE)</f>
        <v>5.665935911662995</v>
      </c>
      <c r="AP196" s="21">
        <f ca="1">L196*VLOOKUP(AP$6,'Greenhouse Gas Costs Avoided'!$A$2:$I$32,9,FALSE)</f>
        <v>5.7457378259117702</v>
      </c>
      <c r="AQ196" s="21">
        <f ca="1">M196*VLOOKUP(AQ$6,'Greenhouse Gas Costs Avoided'!$A$2:$I$32,9,FALSE)</f>
        <v>5.8255397401605462</v>
      </c>
      <c r="AR196" s="21">
        <f ca="1">N196*VLOOKUP(AR$6,'Greenhouse Gas Costs Avoided'!$A$2:$I$32,9,FALSE)</f>
        <v>5.9053416544093205</v>
      </c>
      <c r="AS196" s="21">
        <f ca="1">O196*VLOOKUP(AS$6,'Greenhouse Gas Costs Avoided'!$A$2:$I$32,9,FALSE)</f>
        <v>5.9851435686580947</v>
      </c>
      <c r="AT196" s="21">
        <f ca="1">P196*VLOOKUP(AT$6,'Greenhouse Gas Costs Avoided'!$A$2:$I$32,9,FALSE)</f>
        <v>6.0649454829068699</v>
      </c>
      <c r="AU196" s="21">
        <f ca="1">Q196*VLOOKUP(AU$6,'Greenhouse Gas Costs Avoided'!$A$2:$I$32,9,FALSE)</f>
        <v>6.1447473971556432</v>
      </c>
      <c r="AV196" s="21">
        <f ca="1">R196*VLOOKUP(AV$6,'Greenhouse Gas Costs Avoided'!$A$2:$I$32,9,FALSE)</f>
        <v>6.4296194808152167</v>
      </c>
      <c r="AW196" s="21">
        <f ca="1">S196*VLOOKUP(AW$6,'Greenhouse Gas Costs Avoided'!$A$2:$I$32,9,FALSE)</f>
        <v>6.6023323538917609</v>
      </c>
      <c r="AX196" s="21">
        <f ca="1">T196*VLOOKUP(AX$6,'Greenhouse Gas Costs Avoided'!$A$2:$I$32,9,FALSE)</f>
        <v>6.7808920331878957</v>
      </c>
      <c r="AY196" s="21">
        <f ca="1">U196*VLOOKUP(AY$6,'Greenhouse Gas Costs Avoided'!$A$2:$I$32,9,FALSE)</f>
        <v>6.9638980729572149</v>
      </c>
      <c r="AZ196" s="21">
        <f ca="1">V196*VLOOKUP(AZ$6,'Greenhouse Gas Costs Avoided'!$A$2:$I$32,9,FALSE)</f>
        <v>7.1520913053717949</v>
      </c>
      <c r="BA196" s="21">
        <f ca="1">W196*VLOOKUP(BA$6,'Greenhouse Gas Costs Avoided'!$A$2:$I$32,9,FALSE)</f>
        <v>7.3435269452765404</v>
      </c>
      <c r="BB196" s="21">
        <f ca="1">X196*VLOOKUP(BB$6,'Greenhouse Gas Costs Avoided'!$A$2:$I$32,9,FALSE)</f>
        <v>7.5429472742415475</v>
      </c>
      <c r="BC196" s="21">
        <f ca="1">Y196*VLOOKUP(BC$6,'Greenhouse Gas Costs Avoided'!$A$2:$I$32,9,FALSE)</f>
        <v>7.744884134129272</v>
      </c>
      <c r="BD196" s="21">
        <f ca="1">Z196*VLOOKUP(BD$6,'Greenhouse Gas Costs Avoided'!$A$2:$I$32,9,FALSE)</f>
        <v>7.950411333759269</v>
      </c>
      <c r="BE196" s="21">
        <f ca="1">AA196*VLOOKUP(BE$6,'Greenhouse Gas Costs Avoided'!$A$2:$I$32,9,FALSE)</f>
        <v>8.161021676093501</v>
      </c>
      <c r="BF196" s="21">
        <f ca="1">AB196*VLOOKUP(BF$6,'Greenhouse Gas Costs Avoided'!$A$2:$I$32,9,FALSE)</f>
        <v>8.3774569890184303</v>
      </c>
      <c r="BG196" s="21">
        <f ca="1">AC196*VLOOKUP(BG$6,'Greenhouse Gas Costs Avoided'!$A$2:$I$32,9,FALSE)</f>
        <v>8.5992633142510115</v>
      </c>
      <c r="BH196" s="21">
        <f ca="1">AD196*VLOOKUP(BH$6,'Greenhouse Gas Costs Avoided'!$A$2:$I$32,9,FALSE)</f>
        <v>8.8263732304711304</v>
      </c>
      <c r="BI196" s="21">
        <f ca="1">AE196*VLOOKUP(BI$6,'Greenhouse Gas Costs Avoided'!$A$2:$I$32,9,FALSE)</f>
        <v>9.05818008905967</v>
      </c>
      <c r="BJ196" s="21">
        <f ca="1">AF196*VLOOKUP(BJ$6,'Greenhouse Gas Costs Avoided'!$A$2:$I$32,9,FALSE)</f>
        <v>9.2949796418706736</v>
      </c>
      <c r="BK196" s="22">
        <f ca="1">AG196*VLOOKUP(BK$6,'Greenhouse Gas Costs Avoided'!$A$2:$I$32,9,FALSE)</f>
        <v>9.5356621388007277</v>
      </c>
    </row>
    <row r="197" spans="1:63" x14ac:dyDescent="0.35">
      <c r="A197" s="11">
        <v>191</v>
      </c>
      <c r="B197" s="12">
        <f t="shared" ca="1" si="4"/>
        <v>5</v>
      </c>
      <c r="C197" s="13">
        <f t="shared" ca="1" si="5"/>
        <v>2023</v>
      </c>
      <c r="E197" s="20">
        <f ca="1">IF(E$6&lt;$C197,0,VLOOKUP(E$6,'MonteCarlo Policy Paths'!$A$2:$I$31,'Monte Carlo_WA Complance Price'!$B197+1,FALSE))</f>
        <v>0</v>
      </c>
      <c r="F197" s="21">
        <f ca="1">IF(F$6&lt;$C197,0,VLOOKUP(F$6,'MonteCarlo Policy Paths'!$A$2:$I$31,'Monte Carlo_WA Complance Price'!$B197+1,FALSE))</f>
        <v>82.346532180449415</v>
      </c>
      <c r="G197" s="21">
        <f ca="1">IF(G$6&lt;$C197,0,VLOOKUP(G$6,'MonteCarlo Policy Paths'!$A$2:$I$31,'Monte Carlo_WA Complance Price'!$B197+1,FALSE))</f>
        <v>84.002844861871253</v>
      </c>
      <c r="H197" s="21">
        <f ca="1">IF(H$6&lt;$C197,0,VLOOKUP(H$6,'MonteCarlo Policy Paths'!$A$2:$I$31,'Monte Carlo_WA Complance Price'!$B197+1,FALSE))</f>
        <v>85.659157543293105</v>
      </c>
      <c r="I197" s="21">
        <f ca="1">IF(I$6&lt;$C197,0,VLOOKUP(I$6,'MonteCarlo Policy Paths'!$A$2:$I$31,'Monte Carlo_WA Complance Price'!$B197+1,FALSE))</f>
        <v>86.918851036576825</v>
      </c>
      <c r="J197" s="21">
        <f ca="1">IF(J$6&lt;$C197,0,VLOOKUP(J$6,'MonteCarlo Policy Paths'!$A$2:$I$31,'Monte Carlo_WA Complance Price'!$B197+1,FALSE))</f>
        <v>88.178544529860531</v>
      </c>
      <c r="K197" s="21">
        <f ca="1">IF(K$6&lt;$C197,0,VLOOKUP(K$6,'MonteCarlo Policy Paths'!$A$2:$I$31,'Monte Carlo_WA Complance Price'!$B197+1,FALSE))</f>
        <v>89.438238023144251</v>
      </c>
      <c r="L197" s="21">
        <f ca="1">IF(L$6&lt;$C197,0,VLOOKUP(L$6,'MonteCarlo Policy Paths'!$A$2:$I$31,'Monte Carlo_WA Complance Price'!$B197+1,FALSE))</f>
        <v>90.697931516427971</v>
      </c>
      <c r="M197" s="21">
        <f ca="1">IF(M$6&lt;$C197,0,VLOOKUP(M$6,'MonteCarlo Policy Paths'!$A$2:$I$31,'Monte Carlo_WA Complance Price'!$B197+1,FALSE))</f>
        <v>91.95762500971172</v>
      </c>
      <c r="N197" s="21">
        <f ca="1">IF(N$6&lt;$C197,0,VLOOKUP(N$6,'MonteCarlo Policy Paths'!$A$2:$I$31,'Monte Carlo_WA Complance Price'!$B197+1,FALSE))</f>
        <v>93.21731850299544</v>
      </c>
      <c r="O197" s="21">
        <f ca="1">IF(O$6&lt;$C197,0,VLOOKUP(O$6,'MonteCarlo Policy Paths'!$A$2:$I$31,'Monte Carlo_WA Complance Price'!$B197+1,FALSE))</f>
        <v>94.47701199627916</v>
      </c>
      <c r="P197" s="21">
        <f ca="1">IF(P$6&lt;$C197,0,VLOOKUP(P$6,'MonteCarlo Policy Paths'!$A$2:$I$31,'Monte Carlo_WA Complance Price'!$B197+1,FALSE))</f>
        <v>95.73670548956288</v>
      </c>
      <c r="Q197" s="21">
        <f ca="1">IF(Q$6&lt;$C197,0,VLOOKUP(Q$6,'MonteCarlo Policy Paths'!$A$2:$I$31,'Monte Carlo_WA Complance Price'!$B197+1,FALSE))</f>
        <v>96.996398982846586</v>
      </c>
      <c r="R197" s="21">
        <f ca="1">IF(R$6&lt;$C197,0,VLOOKUP(R$6,'MonteCarlo Policy Paths'!$A$2:$I$31,'Monte Carlo_WA Complance Price'!$B197+1,FALSE))</f>
        <v>99.874634841342697</v>
      </c>
      <c r="S197" s="21">
        <f ca="1">IF(S$6&lt;$C197,0,VLOOKUP(S$6,'MonteCarlo Policy Paths'!$A$2:$I$31,'Monte Carlo_WA Complance Price'!$B197+1,FALSE))</f>
        <v>101.93553668931256</v>
      </c>
      <c r="T197" s="21">
        <f ca="1">IF(T$6&lt;$C197,0,VLOOKUP(T$6,'MonteCarlo Policy Paths'!$A$2:$I$31,'Monte Carlo_WA Complance Price'!$B197+1,FALSE))</f>
        <v>104.04258519817796</v>
      </c>
      <c r="U197" s="21">
        <f ca="1">IF(U$6&lt;$C197,0,VLOOKUP(U$6,'MonteCarlo Policy Paths'!$A$2:$I$31,'Monte Carlo_WA Complance Price'!$B197+1,FALSE))</f>
        <v>106.18472717196582</v>
      </c>
      <c r="V197" s="21">
        <f ca="1">IF(V$6&lt;$C197,0,VLOOKUP(V$6,'MonteCarlo Policy Paths'!$A$2:$I$31,'Monte Carlo_WA Complance Price'!$B197+1,FALSE))</f>
        <v>108.36780972271322</v>
      </c>
      <c r="W197" s="21">
        <f ca="1">IF(W$6&lt;$C197,0,VLOOKUP(W$6,'MonteCarlo Policy Paths'!$A$2:$I$31,'Monte Carlo_WA Complance Price'!$B197+1,FALSE))</f>
        <v>110.57648338650839</v>
      </c>
      <c r="X197" s="21">
        <f ca="1">IF(X$6&lt;$C197,0,VLOOKUP(X$6,'MonteCarlo Policy Paths'!$A$2:$I$31,'Monte Carlo_WA Complance Price'!$B197+1,FALSE))</f>
        <v>112.7694544213079</v>
      </c>
      <c r="Y197" s="21">
        <f ca="1">IF(Y$6&lt;$C197,0,VLOOKUP(Y$6,'MonteCarlo Policy Paths'!$A$2:$I$31,'Monte Carlo_WA Complance Price'!$B197+1,FALSE))</f>
        <v>114.98228749612761</v>
      </c>
      <c r="Z197" s="21">
        <f ca="1">IF(Z$6&lt;$C197,0,VLOOKUP(Z$6,'MonteCarlo Policy Paths'!$A$2:$I$31,'Monte Carlo_WA Complance Price'!$B197+1,FALSE))</f>
        <v>117.22345778349788</v>
      </c>
      <c r="AA197" s="21">
        <f ca="1">IF(AA$6&lt;$C197,0,VLOOKUP(AA$6,'MonteCarlo Policy Paths'!$A$2:$I$31,'Monte Carlo_WA Complance Price'!$B197+1,FALSE))</f>
        <v>119.50474742044912</v>
      </c>
      <c r="AB197" s="21">
        <f ca="1">IF(AB$6&lt;$C197,0,VLOOKUP(AB$6,'MonteCarlo Policy Paths'!$A$2:$I$31,'Monte Carlo_WA Complance Price'!$B197+1,FALSE))</f>
        <v>121.83201137782079</v>
      </c>
      <c r="AC197" s="21">
        <f ca="1">IF(AC$6&lt;$C197,0,VLOOKUP(AC$6,'MonteCarlo Policy Paths'!$A$2:$I$31,'Monte Carlo_WA Complance Price'!$B197+1,FALSE))</f>
        <v>124.30483685770574</v>
      </c>
      <c r="AD197" s="21">
        <f ca="1">IF(AD$6&lt;$C197,0,VLOOKUP(AD$6,'MonteCarlo Policy Paths'!$A$2:$I$31,'Monte Carlo_WA Complance Price'!$B197+1,FALSE))</f>
        <v>126.81952160325447</v>
      </c>
      <c r="AE197" s="21">
        <f ca="1">IF(AE$6&lt;$C197,0,VLOOKUP(AE$6,'MonteCarlo Policy Paths'!$A$2:$I$31,'Monte Carlo_WA Complance Price'!$B197+1,FALSE))</f>
        <v>129.37127756316897</v>
      </c>
      <c r="AF197" s="21">
        <f ca="1">IF(AF$6&lt;$C197,0,VLOOKUP(AF$6,'MonteCarlo Policy Paths'!$A$2:$I$31,'Monte Carlo_WA Complance Price'!$B197+1,FALSE))</f>
        <v>131.96243899653103</v>
      </c>
      <c r="AG197" s="22">
        <f ca="1">IF(AG$6&lt;$C197,0,VLOOKUP(AG$6,'MonteCarlo Policy Paths'!$A$2:$I$31,'Monte Carlo_WA Complance Price'!$B197+1,FALSE))</f>
        <v>135.47056479945655</v>
      </c>
      <c r="AI197" s="20">
        <f ca="1">E197*VLOOKUP(AI$6,'Greenhouse Gas Costs Avoided'!$A$2:$I$32,9,FALSE)</f>
        <v>0</v>
      </c>
      <c r="AJ197" s="21">
        <f ca="1">F197*VLOOKUP(AJ$6,'Greenhouse Gas Costs Avoided'!$A$2:$I$32,9,FALSE)</f>
        <v>5.2166744805659615</v>
      </c>
      <c r="AK197" s="21">
        <f ca="1">G197*VLOOKUP(AK$6,'Greenhouse Gas Costs Avoided'!$A$2:$I$32,9,FALSE)</f>
        <v>5.3216023247413169</v>
      </c>
      <c r="AL197" s="21">
        <f ca="1">H197*VLOOKUP(AL$6,'Greenhouse Gas Costs Avoided'!$A$2:$I$32,9,FALSE)</f>
        <v>5.4265301689166732</v>
      </c>
      <c r="AM197" s="21">
        <f ca="1">I197*VLOOKUP(AM$6,'Greenhouse Gas Costs Avoided'!$A$2:$I$32,9,FALSE)</f>
        <v>5.5063320831654474</v>
      </c>
      <c r="AN197" s="21">
        <f ca="1">J197*VLOOKUP(AN$6,'Greenhouse Gas Costs Avoided'!$A$2:$I$32,9,FALSE)</f>
        <v>5.5861339974142208</v>
      </c>
      <c r="AO197" s="21">
        <f ca="1">K197*VLOOKUP(AO$6,'Greenhouse Gas Costs Avoided'!$A$2:$I$32,9,FALSE)</f>
        <v>5.665935911662995</v>
      </c>
      <c r="AP197" s="21">
        <f ca="1">L197*VLOOKUP(AP$6,'Greenhouse Gas Costs Avoided'!$A$2:$I$32,9,FALSE)</f>
        <v>5.7457378259117702</v>
      </c>
      <c r="AQ197" s="21">
        <f ca="1">M197*VLOOKUP(AQ$6,'Greenhouse Gas Costs Avoided'!$A$2:$I$32,9,FALSE)</f>
        <v>5.8255397401605462</v>
      </c>
      <c r="AR197" s="21">
        <f ca="1">N197*VLOOKUP(AR$6,'Greenhouse Gas Costs Avoided'!$A$2:$I$32,9,FALSE)</f>
        <v>5.9053416544093205</v>
      </c>
      <c r="AS197" s="21">
        <f ca="1">O197*VLOOKUP(AS$6,'Greenhouse Gas Costs Avoided'!$A$2:$I$32,9,FALSE)</f>
        <v>5.9851435686580947</v>
      </c>
      <c r="AT197" s="21">
        <f ca="1">P197*VLOOKUP(AT$6,'Greenhouse Gas Costs Avoided'!$A$2:$I$32,9,FALSE)</f>
        <v>6.0649454829068699</v>
      </c>
      <c r="AU197" s="21">
        <f ca="1">Q197*VLOOKUP(AU$6,'Greenhouse Gas Costs Avoided'!$A$2:$I$32,9,FALSE)</f>
        <v>6.1447473971556432</v>
      </c>
      <c r="AV197" s="21">
        <f ca="1">R197*VLOOKUP(AV$6,'Greenhouse Gas Costs Avoided'!$A$2:$I$32,9,FALSE)</f>
        <v>6.327084396109818</v>
      </c>
      <c r="AW197" s="21">
        <f ca="1">S197*VLOOKUP(AW$6,'Greenhouse Gas Costs Avoided'!$A$2:$I$32,9,FALSE)</f>
        <v>6.4576430704410743</v>
      </c>
      <c r="AX197" s="21">
        <f ca="1">T197*VLOOKUP(AX$6,'Greenhouse Gas Costs Avoided'!$A$2:$I$32,9,FALSE)</f>
        <v>6.5911251478821242</v>
      </c>
      <c r="AY197" s="21">
        <f ca="1">U197*VLOOKUP(AY$6,'Greenhouse Gas Costs Avoided'!$A$2:$I$32,9,FALSE)</f>
        <v>6.7268304055597685</v>
      </c>
      <c r="AZ197" s="21">
        <f ca="1">V197*VLOOKUP(AZ$6,'Greenhouse Gas Costs Avoided'!$A$2:$I$32,9,FALSE)</f>
        <v>6.8651292595600424</v>
      </c>
      <c r="BA197" s="21">
        <f ca="1">W197*VLOOKUP(BA$6,'Greenhouse Gas Costs Avoided'!$A$2:$I$32,9,FALSE)</f>
        <v>7.0050493173053994</v>
      </c>
      <c r="BB197" s="21">
        <f ca="1">X197*VLOOKUP(BB$6,'Greenhouse Gas Costs Avoided'!$A$2:$I$32,9,FALSE)</f>
        <v>7.1439746093722221</v>
      </c>
      <c r="BC197" s="21">
        <f ca="1">Y197*VLOOKUP(BC$6,'Greenhouse Gas Costs Avoided'!$A$2:$I$32,9,FALSE)</f>
        <v>7.2841581669004034</v>
      </c>
      <c r="BD197" s="21">
        <f ca="1">Z197*VLOOKUP(BD$6,'Greenhouse Gas Costs Avoided'!$A$2:$I$32,9,FALSE)</f>
        <v>7.426136894299721</v>
      </c>
      <c r="BE197" s="21">
        <f ca="1">AA197*VLOOKUP(BE$6,'Greenhouse Gas Costs Avoided'!$A$2:$I$32,9,FALSE)</f>
        <v>7.5706571930511553</v>
      </c>
      <c r="BF197" s="21">
        <f ca="1">AB197*VLOOKUP(BF$6,'Greenhouse Gas Costs Avoided'!$A$2:$I$32,9,FALSE)</f>
        <v>7.7180899770979394</v>
      </c>
      <c r="BG197" s="21">
        <f ca="1">AC197*VLOOKUP(BG$6,'Greenhouse Gas Costs Avoided'!$A$2:$I$32,9,FALSE)</f>
        <v>7.8747441218959366</v>
      </c>
      <c r="BH197" s="21">
        <f ca="1">AD197*VLOOKUP(BH$6,'Greenhouse Gas Costs Avoided'!$A$2:$I$32,9,FALSE)</f>
        <v>8.0340500621877027</v>
      </c>
      <c r="BI197" s="21">
        <f ca="1">AE197*VLOOKUP(BI$6,'Greenhouse Gas Costs Avoided'!$A$2:$I$32,9,FALSE)</f>
        <v>8.1957044736636782</v>
      </c>
      <c r="BJ197" s="21">
        <f ca="1">AF197*VLOOKUP(BJ$6,'Greenhouse Gas Costs Avoided'!$A$2:$I$32,9,FALSE)</f>
        <v>8.3598552322508848</v>
      </c>
      <c r="BK197" s="22">
        <f ca="1">AG197*VLOOKUP(BK$6,'Greenhouse Gas Costs Avoided'!$A$2:$I$32,9,FALSE)</f>
        <v>8.5820959249206545</v>
      </c>
    </row>
    <row r="198" spans="1:63" x14ac:dyDescent="0.35">
      <c r="A198" s="11">
        <v>192</v>
      </c>
      <c r="B198" s="12">
        <f t="shared" ca="1" si="4"/>
        <v>1</v>
      </c>
      <c r="C198" s="13">
        <f t="shared" ca="1" si="5"/>
        <v>2023</v>
      </c>
      <c r="E198" s="20">
        <f ca="1">IF(E$6&lt;$C198,0,VLOOKUP(E$6,'MonteCarlo Policy Paths'!$A$2:$I$31,'Monte Carlo_WA Complance Price'!$B198+1,FALSE))</f>
        <v>0</v>
      </c>
      <c r="F198" s="21">
        <f ca="1">IF(F$6&lt;$C198,0,VLOOKUP(F$6,'MonteCarlo Policy Paths'!$A$2:$I$31,'Monte Carlo_WA Complance Price'!$B198+1,FALSE))</f>
        <v>82.346532180449415</v>
      </c>
      <c r="G198" s="21">
        <f ca="1">IF(G$6&lt;$C198,0,VLOOKUP(G$6,'MonteCarlo Policy Paths'!$A$2:$I$31,'Monte Carlo_WA Complance Price'!$B198+1,FALSE))</f>
        <v>84.002844861871253</v>
      </c>
      <c r="H198" s="21">
        <f ca="1">IF(H$6&lt;$C198,0,VLOOKUP(H$6,'MonteCarlo Policy Paths'!$A$2:$I$31,'Monte Carlo_WA Complance Price'!$B198+1,FALSE))</f>
        <v>85.659157543293105</v>
      </c>
      <c r="I198" s="21">
        <f ca="1">IF(I$6&lt;$C198,0,VLOOKUP(I$6,'MonteCarlo Policy Paths'!$A$2:$I$31,'Monte Carlo_WA Complance Price'!$B198+1,FALSE))</f>
        <v>86.918851036576825</v>
      </c>
      <c r="J198" s="21">
        <f ca="1">IF(J$6&lt;$C198,0,VLOOKUP(J$6,'MonteCarlo Policy Paths'!$A$2:$I$31,'Monte Carlo_WA Complance Price'!$B198+1,FALSE))</f>
        <v>88.178544529860531</v>
      </c>
      <c r="K198" s="21">
        <f ca="1">IF(K$6&lt;$C198,0,VLOOKUP(K$6,'MonteCarlo Policy Paths'!$A$2:$I$31,'Monte Carlo_WA Complance Price'!$B198+1,FALSE))</f>
        <v>89.438238023144251</v>
      </c>
      <c r="L198" s="21">
        <f ca="1">IF(L$6&lt;$C198,0,VLOOKUP(L$6,'MonteCarlo Policy Paths'!$A$2:$I$31,'Monte Carlo_WA Complance Price'!$B198+1,FALSE))</f>
        <v>90.697931516427971</v>
      </c>
      <c r="M198" s="21">
        <f ca="1">IF(M$6&lt;$C198,0,VLOOKUP(M$6,'MonteCarlo Policy Paths'!$A$2:$I$31,'Monte Carlo_WA Complance Price'!$B198+1,FALSE))</f>
        <v>91.95762500971172</v>
      </c>
      <c r="N198" s="21">
        <f ca="1">IF(N$6&lt;$C198,0,VLOOKUP(N$6,'MonteCarlo Policy Paths'!$A$2:$I$31,'Monte Carlo_WA Complance Price'!$B198+1,FALSE))</f>
        <v>93.21731850299544</v>
      </c>
      <c r="O198" s="21">
        <f ca="1">IF(O$6&lt;$C198,0,VLOOKUP(O$6,'MonteCarlo Policy Paths'!$A$2:$I$31,'Monte Carlo_WA Complance Price'!$B198+1,FALSE))</f>
        <v>94.47701199627916</v>
      </c>
      <c r="P198" s="21">
        <f ca="1">IF(P$6&lt;$C198,0,VLOOKUP(P$6,'MonteCarlo Policy Paths'!$A$2:$I$31,'Monte Carlo_WA Complance Price'!$B198+1,FALSE))</f>
        <v>95.73670548956288</v>
      </c>
      <c r="Q198" s="21">
        <f ca="1">IF(Q$6&lt;$C198,0,VLOOKUP(Q$6,'MonteCarlo Policy Paths'!$A$2:$I$31,'Monte Carlo_WA Complance Price'!$B198+1,FALSE))</f>
        <v>96.996398982846586</v>
      </c>
      <c r="R198" s="21">
        <f ca="1">IF(R$6&lt;$C198,0,VLOOKUP(R$6,'MonteCarlo Policy Paths'!$A$2:$I$31,'Monte Carlo_WA Complance Price'!$B198+1,FALSE))</f>
        <v>98.25609247613032</v>
      </c>
      <c r="S198" s="21">
        <f ca="1">IF(S$6&lt;$C198,0,VLOOKUP(S$6,'MonteCarlo Policy Paths'!$A$2:$I$31,'Monte Carlo_WA Complance Price'!$B198+1,FALSE))</f>
        <v>99.65157958594628</v>
      </c>
      <c r="T198" s="21">
        <f ca="1">IF(T$6&lt;$C198,0,VLOOKUP(T$6,'MonteCarlo Policy Paths'!$A$2:$I$31,'Monte Carlo_WA Complance Price'!$B198+1,FALSE))</f>
        <v>101.04706669576224</v>
      </c>
      <c r="U198" s="21">
        <f ca="1">IF(U$6&lt;$C198,0,VLOOKUP(U$6,'MonteCarlo Policy Paths'!$A$2:$I$31,'Monte Carlo_WA Complance Price'!$B198+1,FALSE))</f>
        <v>102.4425538055782</v>
      </c>
      <c r="V198" s="21">
        <f ca="1">IF(V$6&lt;$C198,0,VLOOKUP(V$6,'MonteCarlo Policy Paths'!$A$2:$I$31,'Monte Carlo_WA Complance Price'!$B198+1,FALSE))</f>
        <v>103.83804091539416</v>
      </c>
      <c r="W198" s="21">
        <f ca="1">IF(W$6&lt;$C198,0,VLOOKUP(W$6,'MonteCarlo Policy Paths'!$A$2:$I$31,'Monte Carlo_WA Complance Price'!$B198+1,FALSE))</f>
        <v>105.23352802521011</v>
      </c>
      <c r="X198" s="21">
        <f ca="1">IF(X$6&lt;$C198,0,VLOOKUP(X$6,'MonteCarlo Policy Paths'!$A$2:$I$31,'Monte Carlo_WA Complance Price'!$B198+1,FALSE))</f>
        <v>106.47156953138905</v>
      </c>
      <c r="Y198" s="21">
        <f ca="1">IF(Y$6&lt;$C198,0,VLOOKUP(Y$6,'MonteCarlo Policy Paths'!$A$2:$I$31,'Monte Carlo_WA Complance Price'!$B198+1,FALSE))</f>
        <v>107.709611037568</v>
      </c>
      <c r="Z198" s="21">
        <f ca="1">IF(Z$6&lt;$C198,0,VLOOKUP(Z$6,'MonteCarlo Policy Paths'!$A$2:$I$31,'Monte Carlo_WA Complance Price'!$B198+1,FALSE))</f>
        <v>108.94765254374694</v>
      </c>
      <c r="AA198" s="21">
        <f ca="1">IF(AA$6&lt;$C198,0,VLOOKUP(AA$6,'MonteCarlo Policy Paths'!$A$2:$I$31,'Monte Carlo_WA Complance Price'!$B198+1,FALSE))</f>
        <v>110.18569404992589</v>
      </c>
      <c r="AB198" s="21">
        <f ca="1">IF(AB$6&lt;$C198,0,VLOOKUP(AB$6,'MonteCarlo Policy Paths'!$A$2:$I$31,'Monte Carlo_WA Complance Price'!$B198+1,FALSE))</f>
        <v>111.42373555610482</v>
      </c>
      <c r="AC198" s="21">
        <f ca="1">IF(AC$6&lt;$C198,0,VLOOKUP(AC$6,'MonteCarlo Policy Paths'!$A$2:$I$31,'Monte Carlo_WA Complance Price'!$B198+1,FALSE))</f>
        <v>112.86811731331359</v>
      </c>
      <c r="AD198" s="21">
        <f ca="1">IF(AD$6&lt;$C198,0,VLOOKUP(AD$6,'MonteCarlo Policy Paths'!$A$2:$I$31,'Monte Carlo_WA Complance Price'!$B198+1,FALSE))</f>
        <v>114.31249907052236</v>
      </c>
      <c r="AE198" s="21">
        <f ca="1">IF(AE$6&lt;$C198,0,VLOOKUP(AE$6,'MonteCarlo Policy Paths'!$A$2:$I$31,'Monte Carlo_WA Complance Price'!$B198+1,FALSE))</f>
        <v>115.75688082773114</v>
      </c>
      <c r="AF198" s="21">
        <f ca="1">IF(AF$6&lt;$C198,0,VLOOKUP(AF$6,'MonteCarlo Policy Paths'!$A$2:$I$31,'Monte Carlo_WA Complance Price'!$B198+1,FALSE))</f>
        <v>117.20126258493991</v>
      </c>
      <c r="AG198" s="22">
        <f ca="1">IF(AG$6&lt;$C198,0,VLOOKUP(AG$6,'MonteCarlo Policy Paths'!$A$2:$I$31,'Monte Carlo_WA Complance Price'!$B198+1,FALSE))</f>
        <v>118.64564434214866</v>
      </c>
      <c r="AI198" s="20">
        <f ca="1">E198*VLOOKUP(AI$6,'Greenhouse Gas Costs Avoided'!$A$2:$I$32,9,FALSE)</f>
        <v>0</v>
      </c>
      <c r="AJ198" s="21">
        <f ca="1">F198*VLOOKUP(AJ$6,'Greenhouse Gas Costs Avoided'!$A$2:$I$32,9,FALSE)</f>
        <v>5.2166744805659615</v>
      </c>
      <c r="AK198" s="21">
        <f ca="1">G198*VLOOKUP(AK$6,'Greenhouse Gas Costs Avoided'!$A$2:$I$32,9,FALSE)</f>
        <v>5.3216023247413169</v>
      </c>
      <c r="AL198" s="21">
        <f ca="1">H198*VLOOKUP(AL$6,'Greenhouse Gas Costs Avoided'!$A$2:$I$32,9,FALSE)</f>
        <v>5.4265301689166732</v>
      </c>
      <c r="AM198" s="21">
        <f ca="1">I198*VLOOKUP(AM$6,'Greenhouse Gas Costs Avoided'!$A$2:$I$32,9,FALSE)</f>
        <v>5.5063320831654474</v>
      </c>
      <c r="AN198" s="21">
        <f ca="1">J198*VLOOKUP(AN$6,'Greenhouse Gas Costs Avoided'!$A$2:$I$32,9,FALSE)</f>
        <v>5.5861339974142208</v>
      </c>
      <c r="AO198" s="21">
        <f ca="1">K198*VLOOKUP(AO$6,'Greenhouse Gas Costs Avoided'!$A$2:$I$32,9,FALSE)</f>
        <v>5.665935911662995</v>
      </c>
      <c r="AP198" s="21">
        <f ca="1">L198*VLOOKUP(AP$6,'Greenhouse Gas Costs Avoided'!$A$2:$I$32,9,FALSE)</f>
        <v>5.7457378259117702</v>
      </c>
      <c r="AQ198" s="21">
        <f ca="1">M198*VLOOKUP(AQ$6,'Greenhouse Gas Costs Avoided'!$A$2:$I$32,9,FALSE)</f>
        <v>5.8255397401605462</v>
      </c>
      <c r="AR198" s="21">
        <f ca="1">N198*VLOOKUP(AR$6,'Greenhouse Gas Costs Avoided'!$A$2:$I$32,9,FALSE)</f>
        <v>5.9053416544093205</v>
      </c>
      <c r="AS198" s="21">
        <f ca="1">O198*VLOOKUP(AS$6,'Greenhouse Gas Costs Avoided'!$A$2:$I$32,9,FALSE)</f>
        <v>5.9851435686580947</v>
      </c>
      <c r="AT198" s="21">
        <f ca="1">P198*VLOOKUP(AT$6,'Greenhouse Gas Costs Avoided'!$A$2:$I$32,9,FALSE)</f>
        <v>6.0649454829068699</v>
      </c>
      <c r="AU198" s="21">
        <f ca="1">Q198*VLOOKUP(AU$6,'Greenhouse Gas Costs Avoided'!$A$2:$I$32,9,FALSE)</f>
        <v>6.1447473971556432</v>
      </c>
      <c r="AV198" s="21">
        <f ca="1">R198*VLOOKUP(AV$6,'Greenhouse Gas Costs Avoided'!$A$2:$I$32,9,FALSE)</f>
        <v>6.2245493114044184</v>
      </c>
      <c r="AW198" s="21">
        <f ca="1">S198*VLOOKUP(AW$6,'Greenhouse Gas Costs Avoided'!$A$2:$I$32,9,FALSE)</f>
        <v>6.312953786990386</v>
      </c>
      <c r="AX198" s="21">
        <f ca="1">T198*VLOOKUP(AX$6,'Greenhouse Gas Costs Avoided'!$A$2:$I$32,9,FALSE)</f>
        <v>6.4013582625763545</v>
      </c>
      <c r="AY198" s="21">
        <f ca="1">U198*VLOOKUP(AY$6,'Greenhouse Gas Costs Avoided'!$A$2:$I$32,9,FALSE)</f>
        <v>6.4897627381623222</v>
      </c>
      <c r="AZ198" s="21">
        <f ca="1">V198*VLOOKUP(AZ$6,'Greenhouse Gas Costs Avoided'!$A$2:$I$32,9,FALSE)</f>
        <v>6.5781672137482907</v>
      </c>
      <c r="BA198" s="21">
        <f ca="1">W198*VLOOKUP(BA$6,'Greenhouse Gas Costs Avoided'!$A$2:$I$32,9,FALSE)</f>
        <v>6.6665716893342575</v>
      </c>
      <c r="BB198" s="21">
        <f ca="1">X198*VLOOKUP(BB$6,'Greenhouse Gas Costs Avoided'!$A$2:$I$32,9,FALSE)</f>
        <v>6.7450019445028957</v>
      </c>
      <c r="BC198" s="21">
        <f ca="1">Y198*VLOOKUP(BC$6,'Greenhouse Gas Costs Avoided'!$A$2:$I$32,9,FALSE)</f>
        <v>6.8234321996715348</v>
      </c>
      <c r="BD198" s="21">
        <f ca="1">Z198*VLOOKUP(BD$6,'Greenhouse Gas Costs Avoided'!$A$2:$I$32,9,FALSE)</f>
        <v>6.901862454840173</v>
      </c>
      <c r="BE198" s="21">
        <f ca="1">AA198*VLOOKUP(BE$6,'Greenhouse Gas Costs Avoided'!$A$2:$I$32,9,FALSE)</f>
        <v>6.9802927100088112</v>
      </c>
      <c r="BF198" s="21">
        <f ca="1">AB198*VLOOKUP(BF$6,'Greenhouse Gas Costs Avoided'!$A$2:$I$32,9,FALSE)</f>
        <v>7.0587229651774486</v>
      </c>
      <c r="BG198" s="21">
        <f ca="1">AC198*VLOOKUP(BG$6,'Greenhouse Gas Costs Avoided'!$A$2:$I$32,9,FALSE)</f>
        <v>7.1502249295408609</v>
      </c>
      <c r="BH198" s="21">
        <f ca="1">AD198*VLOOKUP(BH$6,'Greenhouse Gas Costs Avoided'!$A$2:$I$32,9,FALSE)</f>
        <v>7.2417268939042723</v>
      </c>
      <c r="BI198" s="21">
        <f ca="1">AE198*VLOOKUP(BI$6,'Greenhouse Gas Costs Avoided'!$A$2:$I$32,9,FALSE)</f>
        <v>7.3332288582676846</v>
      </c>
      <c r="BJ198" s="21">
        <f ca="1">AF198*VLOOKUP(BJ$6,'Greenhouse Gas Costs Avoided'!$A$2:$I$32,9,FALSE)</f>
        <v>7.424730822631096</v>
      </c>
      <c r="BK198" s="22">
        <f ca="1">AG198*VLOOKUP(BK$6,'Greenhouse Gas Costs Avoided'!$A$2:$I$32,9,FALSE)</f>
        <v>7.5162327869945065</v>
      </c>
    </row>
    <row r="199" spans="1:63" x14ac:dyDescent="0.35">
      <c r="A199" s="11">
        <v>193</v>
      </c>
      <c r="B199" s="12">
        <f t="shared" ca="1" si="4"/>
        <v>2</v>
      </c>
      <c r="C199" s="13">
        <f t="shared" ca="1" si="5"/>
        <v>2023</v>
      </c>
      <c r="E199" s="20">
        <f ca="1">IF(E$6&lt;$C199,0,VLOOKUP(E$6,'MonteCarlo Policy Paths'!$A$2:$I$31,'Monte Carlo_WA Complance Price'!$B199+1,FALSE))</f>
        <v>0</v>
      </c>
      <c r="F199" s="21">
        <f ca="1">IF(F$6&lt;$C199,0,VLOOKUP(F$6,'MonteCarlo Policy Paths'!$A$2:$I$31,'Monte Carlo_WA Complance Price'!$B199+1,FALSE))</f>
        <v>82.346532180449415</v>
      </c>
      <c r="G199" s="21">
        <f ca="1">IF(G$6&lt;$C199,0,VLOOKUP(G$6,'MonteCarlo Policy Paths'!$A$2:$I$31,'Monte Carlo_WA Complance Price'!$B199+1,FALSE))</f>
        <v>84.002844861871253</v>
      </c>
      <c r="H199" s="21">
        <f ca="1">IF(H$6&lt;$C199,0,VLOOKUP(H$6,'MonteCarlo Policy Paths'!$A$2:$I$31,'Monte Carlo_WA Complance Price'!$B199+1,FALSE))</f>
        <v>85.659157543293105</v>
      </c>
      <c r="I199" s="21">
        <f ca="1">IF(I$6&lt;$C199,0,VLOOKUP(I$6,'MonteCarlo Policy Paths'!$A$2:$I$31,'Monte Carlo_WA Complance Price'!$B199+1,FALSE))</f>
        <v>86.918851036576825</v>
      </c>
      <c r="J199" s="21">
        <f ca="1">IF(J$6&lt;$C199,0,VLOOKUP(J$6,'MonteCarlo Policy Paths'!$A$2:$I$31,'Monte Carlo_WA Complance Price'!$B199+1,FALSE))</f>
        <v>88.178544529860531</v>
      </c>
      <c r="K199" s="21">
        <f ca="1">IF(K$6&lt;$C199,0,VLOOKUP(K$6,'MonteCarlo Policy Paths'!$A$2:$I$31,'Monte Carlo_WA Complance Price'!$B199+1,FALSE))</f>
        <v>89.438238023144251</v>
      </c>
      <c r="L199" s="21">
        <f ca="1">IF(L$6&lt;$C199,0,VLOOKUP(L$6,'MonteCarlo Policy Paths'!$A$2:$I$31,'Monte Carlo_WA Complance Price'!$B199+1,FALSE))</f>
        <v>90.697931516427971</v>
      </c>
      <c r="M199" s="21">
        <f ca="1">IF(M$6&lt;$C199,0,VLOOKUP(M$6,'MonteCarlo Policy Paths'!$A$2:$I$31,'Monte Carlo_WA Complance Price'!$B199+1,FALSE))</f>
        <v>91.95762500971172</v>
      </c>
      <c r="N199" s="21">
        <f ca="1">IF(N$6&lt;$C199,0,VLOOKUP(N$6,'MonteCarlo Policy Paths'!$A$2:$I$31,'Monte Carlo_WA Complance Price'!$B199+1,FALSE))</f>
        <v>93.21731850299544</v>
      </c>
      <c r="O199" s="21">
        <f ca="1">IF(O$6&lt;$C199,0,VLOOKUP(O$6,'MonteCarlo Policy Paths'!$A$2:$I$31,'Monte Carlo_WA Complance Price'!$B199+1,FALSE))</f>
        <v>94.47701199627916</v>
      </c>
      <c r="P199" s="21">
        <f ca="1">IF(P$6&lt;$C199,0,VLOOKUP(P$6,'MonteCarlo Policy Paths'!$A$2:$I$31,'Monte Carlo_WA Complance Price'!$B199+1,FALSE))</f>
        <v>95.73670548956288</v>
      </c>
      <c r="Q199" s="21">
        <f ca="1">IF(Q$6&lt;$C199,0,VLOOKUP(Q$6,'MonteCarlo Policy Paths'!$A$2:$I$31,'Monte Carlo_WA Complance Price'!$B199+1,FALSE))</f>
        <v>96.996398982846586</v>
      </c>
      <c r="R199" s="21">
        <f ca="1">IF(R$6&lt;$C199,0,VLOOKUP(R$6,'MonteCarlo Policy Paths'!$A$2:$I$31,'Monte Carlo_WA Complance Price'!$B199+1,FALSE))</f>
        <v>98.25609247613032</v>
      </c>
      <c r="S199" s="21">
        <f ca="1">IF(S$6&lt;$C199,0,VLOOKUP(S$6,'MonteCarlo Policy Paths'!$A$2:$I$31,'Monte Carlo_WA Complance Price'!$B199+1,FALSE))</f>
        <v>99.65157958594628</v>
      </c>
      <c r="T199" s="21">
        <f ca="1">IF(T$6&lt;$C199,0,VLOOKUP(T$6,'MonteCarlo Policy Paths'!$A$2:$I$31,'Monte Carlo_WA Complance Price'!$B199+1,FALSE))</f>
        <v>101.04706669576224</v>
      </c>
      <c r="U199" s="21">
        <f ca="1">IF(U$6&lt;$C199,0,VLOOKUP(U$6,'MonteCarlo Policy Paths'!$A$2:$I$31,'Monte Carlo_WA Complance Price'!$B199+1,FALSE))</f>
        <v>102.4425538055782</v>
      </c>
      <c r="V199" s="21">
        <f ca="1">IF(V$6&lt;$C199,0,VLOOKUP(V$6,'MonteCarlo Policy Paths'!$A$2:$I$31,'Monte Carlo_WA Complance Price'!$B199+1,FALSE))</f>
        <v>103.83804091539416</v>
      </c>
      <c r="W199" s="21">
        <f ca="1">IF(W$6&lt;$C199,0,VLOOKUP(W$6,'MonteCarlo Policy Paths'!$A$2:$I$31,'Monte Carlo_WA Complance Price'!$B199+1,FALSE))</f>
        <v>105.23352802521011</v>
      </c>
      <c r="X199" s="21">
        <f ca="1">IF(X$6&lt;$C199,0,VLOOKUP(X$6,'MonteCarlo Policy Paths'!$A$2:$I$31,'Monte Carlo_WA Complance Price'!$B199+1,FALSE))</f>
        <v>106.47156953138905</v>
      </c>
      <c r="Y199" s="21">
        <f ca="1">IF(Y$6&lt;$C199,0,VLOOKUP(Y$6,'MonteCarlo Policy Paths'!$A$2:$I$31,'Monte Carlo_WA Complance Price'!$B199+1,FALSE))</f>
        <v>107.709611037568</v>
      </c>
      <c r="Z199" s="21">
        <f ca="1">IF(Z$6&lt;$C199,0,VLOOKUP(Z$6,'MonteCarlo Policy Paths'!$A$2:$I$31,'Monte Carlo_WA Complance Price'!$B199+1,FALSE))</f>
        <v>108.94765254374694</v>
      </c>
      <c r="AA199" s="21">
        <f ca="1">IF(AA$6&lt;$C199,0,VLOOKUP(AA$6,'MonteCarlo Policy Paths'!$A$2:$I$31,'Monte Carlo_WA Complance Price'!$B199+1,FALSE))</f>
        <v>110.18569404992589</v>
      </c>
      <c r="AB199" s="21">
        <f ca="1">IF(AB$6&lt;$C199,0,VLOOKUP(AB$6,'MonteCarlo Policy Paths'!$A$2:$I$31,'Monte Carlo_WA Complance Price'!$B199+1,FALSE))</f>
        <v>111.42373555610482</v>
      </c>
      <c r="AC199" s="21">
        <f ca="1">IF(AC$6&lt;$C199,0,VLOOKUP(AC$6,'MonteCarlo Policy Paths'!$A$2:$I$31,'Monte Carlo_WA Complance Price'!$B199+1,FALSE))</f>
        <v>112.86811731331359</v>
      </c>
      <c r="AD199" s="21">
        <f ca="1">IF(AD$6&lt;$C199,0,VLOOKUP(AD$6,'MonteCarlo Policy Paths'!$A$2:$I$31,'Monte Carlo_WA Complance Price'!$B199+1,FALSE))</f>
        <v>114.31249907052236</v>
      </c>
      <c r="AE199" s="21">
        <f ca="1">IF(AE$6&lt;$C199,0,VLOOKUP(AE$6,'MonteCarlo Policy Paths'!$A$2:$I$31,'Monte Carlo_WA Complance Price'!$B199+1,FALSE))</f>
        <v>115.75688082773114</v>
      </c>
      <c r="AF199" s="21">
        <f ca="1">IF(AF$6&lt;$C199,0,VLOOKUP(AF$6,'MonteCarlo Policy Paths'!$A$2:$I$31,'Monte Carlo_WA Complance Price'!$B199+1,FALSE))</f>
        <v>117.20126258493991</v>
      </c>
      <c r="AG199" s="22">
        <f ca="1">IF(AG$6&lt;$C199,0,VLOOKUP(AG$6,'MonteCarlo Policy Paths'!$A$2:$I$31,'Monte Carlo_WA Complance Price'!$B199+1,FALSE))</f>
        <v>120.41827982173916</v>
      </c>
      <c r="AI199" s="20">
        <f ca="1">E199*VLOOKUP(AI$6,'Greenhouse Gas Costs Avoided'!$A$2:$I$32,9,FALSE)</f>
        <v>0</v>
      </c>
      <c r="AJ199" s="21">
        <f ca="1">F199*VLOOKUP(AJ$6,'Greenhouse Gas Costs Avoided'!$A$2:$I$32,9,FALSE)</f>
        <v>5.2166744805659615</v>
      </c>
      <c r="AK199" s="21">
        <f ca="1">G199*VLOOKUP(AK$6,'Greenhouse Gas Costs Avoided'!$A$2:$I$32,9,FALSE)</f>
        <v>5.3216023247413169</v>
      </c>
      <c r="AL199" s="21">
        <f ca="1">H199*VLOOKUP(AL$6,'Greenhouse Gas Costs Avoided'!$A$2:$I$32,9,FALSE)</f>
        <v>5.4265301689166732</v>
      </c>
      <c r="AM199" s="21">
        <f ca="1">I199*VLOOKUP(AM$6,'Greenhouse Gas Costs Avoided'!$A$2:$I$32,9,FALSE)</f>
        <v>5.5063320831654474</v>
      </c>
      <c r="AN199" s="21">
        <f ca="1">J199*VLOOKUP(AN$6,'Greenhouse Gas Costs Avoided'!$A$2:$I$32,9,FALSE)</f>
        <v>5.5861339974142208</v>
      </c>
      <c r="AO199" s="21">
        <f ca="1">K199*VLOOKUP(AO$6,'Greenhouse Gas Costs Avoided'!$A$2:$I$32,9,FALSE)</f>
        <v>5.665935911662995</v>
      </c>
      <c r="AP199" s="21">
        <f ca="1">L199*VLOOKUP(AP$6,'Greenhouse Gas Costs Avoided'!$A$2:$I$32,9,FALSE)</f>
        <v>5.7457378259117702</v>
      </c>
      <c r="AQ199" s="21">
        <f ca="1">M199*VLOOKUP(AQ$6,'Greenhouse Gas Costs Avoided'!$A$2:$I$32,9,FALSE)</f>
        <v>5.8255397401605462</v>
      </c>
      <c r="AR199" s="21">
        <f ca="1">N199*VLOOKUP(AR$6,'Greenhouse Gas Costs Avoided'!$A$2:$I$32,9,FALSE)</f>
        <v>5.9053416544093205</v>
      </c>
      <c r="AS199" s="21">
        <f ca="1">O199*VLOOKUP(AS$6,'Greenhouse Gas Costs Avoided'!$A$2:$I$32,9,FALSE)</f>
        <v>5.9851435686580947</v>
      </c>
      <c r="AT199" s="21">
        <f ca="1">P199*VLOOKUP(AT$6,'Greenhouse Gas Costs Avoided'!$A$2:$I$32,9,FALSE)</f>
        <v>6.0649454829068699</v>
      </c>
      <c r="AU199" s="21">
        <f ca="1">Q199*VLOOKUP(AU$6,'Greenhouse Gas Costs Avoided'!$A$2:$I$32,9,FALSE)</f>
        <v>6.1447473971556432</v>
      </c>
      <c r="AV199" s="21">
        <f ca="1">R199*VLOOKUP(AV$6,'Greenhouse Gas Costs Avoided'!$A$2:$I$32,9,FALSE)</f>
        <v>6.2245493114044184</v>
      </c>
      <c r="AW199" s="21">
        <f ca="1">S199*VLOOKUP(AW$6,'Greenhouse Gas Costs Avoided'!$A$2:$I$32,9,FALSE)</f>
        <v>6.312953786990386</v>
      </c>
      <c r="AX199" s="21">
        <f ca="1">T199*VLOOKUP(AX$6,'Greenhouse Gas Costs Avoided'!$A$2:$I$32,9,FALSE)</f>
        <v>6.4013582625763545</v>
      </c>
      <c r="AY199" s="21">
        <f ca="1">U199*VLOOKUP(AY$6,'Greenhouse Gas Costs Avoided'!$A$2:$I$32,9,FALSE)</f>
        <v>6.4897627381623222</v>
      </c>
      <c r="AZ199" s="21">
        <f ca="1">V199*VLOOKUP(AZ$6,'Greenhouse Gas Costs Avoided'!$A$2:$I$32,9,FALSE)</f>
        <v>6.5781672137482907</v>
      </c>
      <c r="BA199" s="21">
        <f ca="1">W199*VLOOKUP(BA$6,'Greenhouse Gas Costs Avoided'!$A$2:$I$32,9,FALSE)</f>
        <v>6.6665716893342575</v>
      </c>
      <c r="BB199" s="21">
        <f ca="1">X199*VLOOKUP(BB$6,'Greenhouse Gas Costs Avoided'!$A$2:$I$32,9,FALSE)</f>
        <v>6.7450019445028957</v>
      </c>
      <c r="BC199" s="21">
        <f ca="1">Y199*VLOOKUP(BC$6,'Greenhouse Gas Costs Avoided'!$A$2:$I$32,9,FALSE)</f>
        <v>6.8234321996715348</v>
      </c>
      <c r="BD199" s="21">
        <f ca="1">Z199*VLOOKUP(BD$6,'Greenhouse Gas Costs Avoided'!$A$2:$I$32,9,FALSE)</f>
        <v>6.901862454840173</v>
      </c>
      <c r="BE199" s="21">
        <f ca="1">AA199*VLOOKUP(BE$6,'Greenhouse Gas Costs Avoided'!$A$2:$I$32,9,FALSE)</f>
        <v>6.9802927100088112</v>
      </c>
      <c r="BF199" s="21">
        <f ca="1">AB199*VLOOKUP(BF$6,'Greenhouse Gas Costs Avoided'!$A$2:$I$32,9,FALSE)</f>
        <v>7.0587229651774486</v>
      </c>
      <c r="BG199" s="21">
        <f ca="1">AC199*VLOOKUP(BG$6,'Greenhouse Gas Costs Avoided'!$A$2:$I$32,9,FALSE)</f>
        <v>7.1502249295408609</v>
      </c>
      <c r="BH199" s="21">
        <f ca="1">AD199*VLOOKUP(BH$6,'Greenhouse Gas Costs Avoided'!$A$2:$I$32,9,FALSE)</f>
        <v>7.2417268939042723</v>
      </c>
      <c r="BI199" s="21">
        <f ca="1">AE199*VLOOKUP(BI$6,'Greenhouse Gas Costs Avoided'!$A$2:$I$32,9,FALSE)</f>
        <v>7.3332288582676846</v>
      </c>
      <c r="BJ199" s="21">
        <f ca="1">AF199*VLOOKUP(BJ$6,'Greenhouse Gas Costs Avoided'!$A$2:$I$32,9,FALSE)</f>
        <v>7.424730822631096</v>
      </c>
      <c r="BK199" s="22">
        <f ca="1">AG199*VLOOKUP(BK$6,'Greenhouse Gas Costs Avoided'!$A$2:$I$32,9,FALSE)</f>
        <v>7.6285297110405814</v>
      </c>
    </row>
    <row r="200" spans="1:63" x14ac:dyDescent="0.35">
      <c r="A200" s="11">
        <v>194</v>
      </c>
      <c r="B200" s="12">
        <f t="shared" ref="B200:B263" ca="1" si="6">RANDBETWEEN(1,$B$2)</f>
        <v>3</v>
      </c>
      <c r="C200" s="13">
        <f t="shared" ref="C200:C263" ca="1" si="7">RANDBETWEEN($B$3,$B$4)</f>
        <v>2023</v>
      </c>
      <c r="E200" s="20">
        <f ca="1">IF(E$6&lt;$C200,0,VLOOKUP(E$6,'MonteCarlo Policy Paths'!$A$2:$I$31,'Monte Carlo_WA Complance Price'!$B200+1,FALSE))</f>
        <v>0</v>
      </c>
      <c r="F200" s="21">
        <f ca="1">IF(F$6&lt;$C200,0,VLOOKUP(F$6,'MonteCarlo Policy Paths'!$A$2:$I$31,'Monte Carlo_WA Complance Price'!$B200+1,FALSE))</f>
        <v>82.346532180449415</v>
      </c>
      <c r="G200" s="21">
        <f ca="1">IF(G$6&lt;$C200,0,VLOOKUP(G$6,'MonteCarlo Policy Paths'!$A$2:$I$31,'Monte Carlo_WA Complance Price'!$B200+1,FALSE))</f>
        <v>84.002844861871253</v>
      </c>
      <c r="H200" s="21">
        <f ca="1">IF(H$6&lt;$C200,0,VLOOKUP(H$6,'MonteCarlo Policy Paths'!$A$2:$I$31,'Monte Carlo_WA Complance Price'!$B200+1,FALSE))</f>
        <v>85.659157543293105</v>
      </c>
      <c r="I200" s="21">
        <f ca="1">IF(I$6&lt;$C200,0,VLOOKUP(I$6,'MonteCarlo Policy Paths'!$A$2:$I$31,'Monte Carlo_WA Complance Price'!$B200+1,FALSE))</f>
        <v>86.918851036576825</v>
      </c>
      <c r="J200" s="21">
        <f ca="1">IF(J$6&lt;$C200,0,VLOOKUP(J$6,'MonteCarlo Policy Paths'!$A$2:$I$31,'Monte Carlo_WA Complance Price'!$B200+1,FALSE))</f>
        <v>88.178544529860531</v>
      </c>
      <c r="K200" s="21">
        <f ca="1">IF(K$6&lt;$C200,0,VLOOKUP(K$6,'MonteCarlo Policy Paths'!$A$2:$I$31,'Monte Carlo_WA Complance Price'!$B200+1,FALSE))</f>
        <v>89.438238023144251</v>
      </c>
      <c r="L200" s="21">
        <f ca="1">IF(L$6&lt;$C200,0,VLOOKUP(L$6,'MonteCarlo Policy Paths'!$A$2:$I$31,'Monte Carlo_WA Complance Price'!$B200+1,FALSE))</f>
        <v>90.697931516427971</v>
      </c>
      <c r="M200" s="21">
        <f ca="1">IF(M$6&lt;$C200,0,VLOOKUP(M$6,'MonteCarlo Policy Paths'!$A$2:$I$31,'Monte Carlo_WA Complance Price'!$B200+1,FALSE))</f>
        <v>91.95762500971172</v>
      </c>
      <c r="N200" s="21">
        <f ca="1">IF(N$6&lt;$C200,0,VLOOKUP(N$6,'MonteCarlo Policy Paths'!$A$2:$I$31,'Monte Carlo_WA Complance Price'!$B200+1,FALSE))</f>
        <v>93.21731850299544</v>
      </c>
      <c r="O200" s="21">
        <f ca="1">IF(O$6&lt;$C200,0,VLOOKUP(O$6,'MonteCarlo Policy Paths'!$A$2:$I$31,'Monte Carlo_WA Complance Price'!$B200+1,FALSE))</f>
        <v>94.47701199627916</v>
      </c>
      <c r="P200" s="21">
        <f ca="1">IF(P$6&lt;$C200,0,VLOOKUP(P$6,'MonteCarlo Policy Paths'!$A$2:$I$31,'Monte Carlo_WA Complance Price'!$B200+1,FALSE))</f>
        <v>95.73670548956288</v>
      </c>
      <c r="Q200" s="21">
        <f ca="1">IF(Q$6&lt;$C200,0,VLOOKUP(Q$6,'MonteCarlo Policy Paths'!$A$2:$I$31,'Monte Carlo_WA Complance Price'!$B200+1,FALSE))</f>
        <v>96.996398982846586</v>
      </c>
      <c r="R200" s="21">
        <f ca="1">IF(R$6&lt;$C200,0,VLOOKUP(R$6,'MonteCarlo Policy Paths'!$A$2:$I$31,'Monte Carlo_WA Complance Price'!$B200+1,FALSE))</f>
        <v>101.49317720655506</v>
      </c>
      <c r="S200" s="21">
        <f ca="1">IF(S$6&lt;$C200,0,VLOOKUP(S$6,'MonteCarlo Policy Paths'!$A$2:$I$31,'Monte Carlo_WA Complance Price'!$B200+1,FALSE))</f>
        <v>104.21949379267882</v>
      </c>
      <c r="T200" s="21">
        <f ca="1">IF(T$6&lt;$C200,0,VLOOKUP(T$6,'MonteCarlo Policy Paths'!$A$2:$I$31,'Monte Carlo_WA Complance Price'!$B200+1,FALSE))</f>
        <v>107.03810370059369</v>
      </c>
      <c r="U200" s="21">
        <f ca="1">IF(U$6&lt;$C200,0,VLOOKUP(U$6,'MonteCarlo Policy Paths'!$A$2:$I$31,'Monte Carlo_WA Complance Price'!$B200+1,FALSE))</f>
        <v>109.92690053835344</v>
      </c>
      <c r="V200" s="21">
        <f ca="1">IF(V$6&lt;$C200,0,VLOOKUP(V$6,'MonteCarlo Policy Paths'!$A$2:$I$31,'Monte Carlo_WA Complance Price'!$B200+1,FALSE))</f>
        <v>112.89757853003228</v>
      </c>
      <c r="W200" s="21">
        <f ca="1">IF(W$6&lt;$C200,0,VLOOKUP(W$6,'MonteCarlo Policy Paths'!$A$2:$I$31,'Monte Carlo_WA Complance Price'!$B200+1,FALSE))</f>
        <v>115.91943874780665</v>
      </c>
      <c r="X200" s="21">
        <f ca="1">IF(X$6&lt;$C200,0,VLOOKUP(X$6,'MonteCarlo Policy Paths'!$A$2:$I$31,'Monte Carlo_WA Complance Price'!$B200+1,FALSE))</f>
        <v>119.06733931122673</v>
      </c>
      <c r="Y200" s="21">
        <f ca="1">IF(Y$6&lt;$C200,0,VLOOKUP(Y$6,'MonteCarlo Policy Paths'!$A$2:$I$31,'Monte Carlo_WA Complance Price'!$B200+1,FALSE))</f>
        <v>122.25496395468721</v>
      </c>
      <c r="Z200" s="21">
        <f ca="1">IF(Z$6&lt;$C200,0,VLOOKUP(Z$6,'MonteCarlo Policy Paths'!$A$2:$I$31,'Monte Carlo_WA Complance Price'!$B200+1,FALSE))</f>
        <v>125.4992630232488</v>
      </c>
      <c r="AA200" s="21">
        <f ca="1">IF(AA$6&lt;$C200,0,VLOOKUP(AA$6,'MonteCarlo Policy Paths'!$A$2:$I$31,'Monte Carlo_WA Complance Price'!$B200+1,FALSE))</f>
        <v>128.82380079097237</v>
      </c>
      <c r="AB200" s="21">
        <f ca="1">IF(AB$6&lt;$C200,0,VLOOKUP(AB$6,'MonteCarlo Policy Paths'!$A$2:$I$31,'Monte Carlo_WA Complance Price'!$B200+1,FALSE))</f>
        <v>132.24028719953677</v>
      </c>
      <c r="AC200" s="21">
        <f ca="1">IF(AC$6&lt;$C200,0,VLOOKUP(AC$6,'MonteCarlo Policy Paths'!$A$2:$I$31,'Monte Carlo_WA Complance Price'!$B200+1,FALSE))</f>
        <v>135.74155640209787</v>
      </c>
      <c r="AD200" s="21">
        <f ca="1">IF(AD$6&lt;$C200,0,VLOOKUP(AD$6,'MonteCarlo Policy Paths'!$A$2:$I$31,'Monte Carlo_WA Complance Price'!$B200+1,FALSE))</f>
        <v>139.32654413598658</v>
      </c>
      <c r="AE200" s="21">
        <f ca="1">IF(AE$6&lt;$C200,0,VLOOKUP(AE$6,'MonteCarlo Policy Paths'!$A$2:$I$31,'Monte Carlo_WA Complance Price'!$B200+1,FALSE))</f>
        <v>142.9856742986068</v>
      </c>
      <c r="AF200" s="21">
        <f ca="1">IF(AF$6&lt;$C200,0,VLOOKUP(AF$6,'MonteCarlo Policy Paths'!$A$2:$I$31,'Monte Carlo_WA Complance Price'!$B200+1,FALSE))</f>
        <v>146.72361540812219</v>
      </c>
      <c r="AG200" s="22">
        <f ca="1">IF(AG$6&lt;$C200,0,VLOOKUP(AG$6,'MonteCarlo Policy Paths'!$A$2:$I$31,'Monte Carlo_WA Complance Price'!$B200+1,FALSE))</f>
        <v>150.52284977717397</v>
      </c>
      <c r="AI200" s="20">
        <f ca="1">E200*VLOOKUP(AI$6,'Greenhouse Gas Costs Avoided'!$A$2:$I$32,9,FALSE)</f>
        <v>0</v>
      </c>
      <c r="AJ200" s="21">
        <f ca="1">F200*VLOOKUP(AJ$6,'Greenhouse Gas Costs Avoided'!$A$2:$I$32,9,FALSE)</f>
        <v>5.2166744805659615</v>
      </c>
      <c r="AK200" s="21">
        <f ca="1">G200*VLOOKUP(AK$6,'Greenhouse Gas Costs Avoided'!$A$2:$I$32,9,FALSE)</f>
        <v>5.3216023247413169</v>
      </c>
      <c r="AL200" s="21">
        <f ca="1">H200*VLOOKUP(AL$6,'Greenhouse Gas Costs Avoided'!$A$2:$I$32,9,FALSE)</f>
        <v>5.4265301689166732</v>
      </c>
      <c r="AM200" s="21">
        <f ca="1">I200*VLOOKUP(AM$6,'Greenhouse Gas Costs Avoided'!$A$2:$I$32,9,FALSE)</f>
        <v>5.5063320831654474</v>
      </c>
      <c r="AN200" s="21">
        <f ca="1">J200*VLOOKUP(AN$6,'Greenhouse Gas Costs Avoided'!$A$2:$I$32,9,FALSE)</f>
        <v>5.5861339974142208</v>
      </c>
      <c r="AO200" s="21">
        <f ca="1">K200*VLOOKUP(AO$6,'Greenhouse Gas Costs Avoided'!$A$2:$I$32,9,FALSE)</f>
        <v>5.665935911662995</v>
      </c>
      <c r="AP200" s="21">
        <f ca="1">L200*VLOOKUP(AP$6,'Greenhouse Gas Costs Avoided'!$A$2:$I$32,9,FALSE)</f>
        <v>5.7457378259117702</v>
      </c>
      <c r="AQ200" s="21">
        <f ca="1">M200*VLOOKUP(AQ$6,'Greenhouse Gas Costs Avoided'!$A$2:$I$32,9,FALSE)</f>
        <v>5.8255397401605462</v>
      </c>
      <c r="AR200" s="21">
        <f ca="1">N200*VLOOKUP(AR$6,'Greenhouse Gas Costs Avoided'!$A$2:$I$32,9,FALSE)</f>
        <v>5.9053416544093205</v>
      </c>
      <c r="AS200" s="21">
        <f ca="1">O200*VLOOKUP(AS$6,'Greenhouse Gas Costs Avoided'!$A$2:$I$32,9,FALSE)</f>
        <v>5.9851435686580947</v>
      </c>
      <c r="AT200" s="21">
        <f ca="1">P200*VLOOKUP(AT$6,'Greenhouse Gas Costs Avoided'!$A$2:$I$32,9,FALSE)</f>
        <v>6.0649454829068699</v>
      </c>
      <c r="AU200" s="21">
        <f ca="1">Q200*VLOOKUP(AU$6,'Greenhouse Gas Costs Avoided'!$A$2:$I$32,9,FALSE)</f>
        <v>6.1447473971556432</v>
      </c>
      <c r="AV200" s="21">
        <f ca="1">R200*VLOOKUP(AV$6,'Greenhouse Gas Costs Avoided'!$A$2:$I$32,9,FALSE)</f>
        <v>6.4296194808152167</v>
      </c>
      <c r="AW200" s="21">
        <f ca="1">S200*VLOOKUP(AW$6,'Greenhouse Gas Costs Avoided'!$A$2:$I$32,9,FALSE)</f>
        <v>6.6023323538917609</v>
      </c>
      <c r="AX200" s="21">
        <f ca="1">T200*VLOOKUP(AX$6,'Greenhouse Gas Costs Avoided'!$A$2:$I$32,9,FALSE)</f>
        <v>6.7808920331878957</v>
      </c>
      <c r="AY200" s="21">
        <f ca="1">U200*VLOOKUP(AY$6,'Greenhouse Gas Costs Avoided'!$A$2:$I$32,9,FALSE)</f>
        <v>6.9638980729572149</v>
      </c>
      <c r="AZ200" s="21">
        <f ca="1">V200*VLOOKUP(AZ$6,'Greenhouse Gas Costs Avoided'!$A$2:$I$32,9,FALSE)</f>
        <v>7.1520913053717949</v>
      </c>
      <c r="BA200" s="21">
        <f ca="1">W200*VLOOKUP(BA$6,'Greenhouse Gas Costs Avoided'!$A$2:$I$32,9,FALSE)</f>
        <v>7.3435269452765404</v>
      </c>
      <c r="BB200" s="21">
        <f ca="1">X200*VLOOKUP(BB$6,'Greenhouse Gas Costs Avoided'!$A$2:$I$32,9,FALSE)</f>
        <v>7.5429472742415475</v>
      </c>
      <c r="BC200" s="21">
        <f ca="1">Y200*VLOOKUP(BC$6,'Greenhouse Gas Costs Avoided'!$A$2:$I$32,9,FALSE)</f>
        <v>7.744884134129272</v>
      </c>
      <c r="BD200" s="21">
        <f ca="1">Z200*VLOOKUP(BD$6,'Greenhouse Gas Costs Avoided'!$A$2:$I$32,9,FALSE)</f>
        <v>7.950411333759269</v>
      </c>
      <c r="BE200" s="21">
        <f ca="1">AA200*VLOOKUP(BE$6,'Greenhouse Gas Costs Avoided'!$A$2:$I$32,9,FALSE)</f>
        <v>8.161021676093501</v>
      </c>
      <c r="BF200" s="21">
        <f ca="1">AB200*VLOOKUP(BF$6,'Greenhouse Gas Costs Avoided'!$A$2:$I$32,9,FALSE)</f>
        <v>8.3774569890184303</v>
      </c>
      <c r="BG200" s="21">
        <f ca="1">AC200*VLOOKUP(BG$6,'Greenhouse Gas Costs Avoided'!$A$2:$I$32,9,FALSE)</f>
        <v>8.5992633142510115</v>
      </c>
      <c r="BH200" s="21">
        <f ca="1">AD200*VLOOKUP(BH$6,'Greenhouse Gas Costs Avoided'!$A$2:$I$32,9,FALSE)</f>
        <v>8.8263732304711304</v>
      </c>
      <c r="BI200" s="21">
        <f ca="1">AE200*VLOOKUP(BI$6,'Greenhouse Gas Costs Avoided'!$A$2:$I$32,9,FALSE)</f>
        <v>9.05818008905967</v>
      </c>
      <c r="BJ200" s="21">
        <f ca="1">AF200*VLOOKUP(BJ$6,'Greenhouse Gas Costs Avoided'!$A$2:$I$32,9,FALSE)</f>
        <v>9.2949796418706736</v>
      </c>
      <c r="BK200" s="22">
        <f ca="1">AG200*VLOOKUP(BK$6,'Greenhouse Gas Costs Avoided'!$A$2:$I$32,9,FALSE)</f>
        <v>9.5356621388007277</v>
      </c>
    </row>
    <row r="201" spans="1:63" x14ac:dyDescent="0.35">
      <c r="A201" s="11">
        <v>195</v>
      </c>
      <c r="B201" s="12">
        <f t="shared" ca="1" si="6"/>
        <v>4</v>
      </c>
      <c r="C201" s="13">
        <f t="shared" ca="1" si="7"/>
        <v>2023</v>
      </c>
      <c r="E201" s="20">
        <f ca="1">IF(E$6&lt;$C201,0,VLOOKUP(E$6,'MonteCarlo Policy Paths'!$A$2:$I$31,'Monte Carlo_WA Complance Price'!$B201+1,FALSE))</f>
        <v>0</v>
      </c>
      <c r="F201" s="21">
        <f ca="1">IF(F$6&lt;$C201,0,VLOOKUP(F$6,'MonteCarlo Policy Paths'!$A$2:$I$31,'Monte Carlo_WA Complance Price'!$B201+1,FALSE))</f>
        <v>82.346532180449415</v>
      </c>
      <c r="G201" s="21">
        <f ca="1">IF(G$6&lt;$C201,0,VLOOKUP(G$6,'MonteCarlo Policy Paths'!$A$2:$I$31,'Monte Carlo_WA Complance Price'!$B201+1,FALSE))</f>
        <v>84.002844861871253</v>
      </c>
      <c r="H201" s="21">
        <f ca="1">IF(H$6&lt;$C201,0,VLOOKUP(H$6,'MonteCarlo Policy Paths'!$A$2:$I$31,'Monte Carlo_WA Complance Price'!$B201+1,FALSE))</f>
        <v>85.659157543293105</v>
      </c>
      <c r="I201" s="21">
        <f ca="1">IF(I$6&lt;$C201,0,VLOOKUP(I$6,'MonteCarlo Policy Paths'!$A$2:$I$31,'Monte Carlo_WA Complance Price'!$B201+1,FALSE))</f>
        <v>86.918851036576825</v>
      </c>
      <c r="J201" s="21">
        <f ca="1">IF(J$6&lt;$C201,0,VLOOKUP(J$6,'MonteCarlo Policy Paths'!$A$2:$I$31,'Monte Carlo_WA Complance Price'!$B201+1,FALSE))</f>
        <v>88.178544529860531</v>
      </c>
      <c r="K201" s="21">
        <f ca="1">IF(K$6&lt;$C201,0,VLOOKUP(K$6,'MonteCarlo Policy Paths'!$A$2:$I$31,'Monte Carlo_WA Complance Price'!$B201+1,FALSE))</f>
        <v>89.438238023144251</v>
      </c>
      <c r="L201" s="21">
        <f ca="1">IF(L$6&lt;$C201,0,VLOOKUP(L$6,'MonteCarlo Policy Paths'!$A$2:$I$31,'Monte Carlo_WA Complance Price'!$B201+1,FALSE))</f>
        <v>90.697931516427971</v>
      </c>
      <c r="M201" s="21">
        <f ca="1">IF(M$6&lt;$C201,0,VLOOKUP(M$6,'MonteCarlo Policy Paths'!$A$2:$I$31,'Monte Carlo_WA Complance Price'!$B201+1,FALSE))</f>
        <v>91.95762500971172</v>
      </c>
      <c r="N201" s="21">
        <f ca="1">IF(N$6&lt;$C201,0,VLOOKUP(N$6,'MonteCarlo Policy Paths'!$A$2:$I$31,'Monte Carlo_WA Complance Price'!$B201+1,FALSE))</f>
        <v>93.21731850299544</v>
      </c>
      <c r="O201" s="21">
        <f ca="1">IF(O$6&lt;$C201,0,VLOOKUP(O$6,'MonteCarlo Policy Paths'!$A$2:$I$31,'Monte Carlo_WA Complance Price'!$B201+1,FALSE))</f>
        <v>94.47701199627916</v>
      </c>
      <c r="P201" s="21">
        <f ca="1">IF(P$6&lt;$C201,0,VLOOKUP(P$6,'MonteCarlo Policy Paths'!$A$2:$I$31,'Monte Carlo_WA Complance Price'!$B201+1,FALSE))</f>
        <v>95.73670548956288</v>
      </c>
      <c r="Q201" s="21">
        <f ca="1">IF(Q$6&lt;$C201,0,VLOOKUP(Q$6,'MonteCarlo Policy Paths'!$A$2:$I$31,'Monte Carlo_WA Complance Price'!$B201+1,FALSE))</f>
        <v>96.996398982846586</v>
      </c>
      <c r="R201" s="21">
        <f ca="1">IF(R$6&lt;$C201,0,VLOOKUP(R$6,'MonteCarlo Policy Paths'!$A$2:$I$31,'Monte Carlo_WA Complance Price'!$B201+1,FALSE))</f>
        <v>98.25609247613032</v>
      </c>
      <c r="S201" s="21">
        <f ca="1">IF(S$6&lt;$C201,0,VLOOKUP(S$6,'MonteCarlo Policy Paths'!$A$2:$I$31,'Monte Carlo_WA Complance Price'!$B201+1,FALSE))</f>
        <v>99.65157958594628</v>
      </c>
      <c r="T201" s="21">
        <f ca="1">IF(T$6&lt;$C201,0,VLOOKUP(T$6,'MonteCarlo Policy Paths'!$A$2:$I$31,'Monte Carlo_WA Complance Price'!$B201+1,FALSE))</f>
        <v>101.04706669576224</v>
      </c>
      <c r="U201" s="21">
        <f ca="1">IF(U$6&lt;$C201,0,VLOOKUP(U$6,'MonteCarlo Policy Paths'!$A$2:$I$31,'Monte Carlo_WA Complance Price'!$B201+1,FALSE))</f>
        <v>102.4425538055782</v>
      </c>
      <c r="V201" s="21">
        <f ca="1">IF(V$6&lt;$C201,0,VLOOKUP(V$6,'MonteCarlo Policy Paths'!$A$2:$I$31,'Monte Carlo_WA Complance Price'!$B201+1,FALSE))</f>
        <v>103.83804091539416</v>
      </c>
      <c r="W201" s="21">
        <f ca="1">IF(W$6&lt;$C201,0,VLOOKUP(W$6,'MonteCarlo Policy Paths'!$A$2:$I$31,'Monte Carlo_WA Complance Price'!$B201+1,FALSE))</f>
        <v>105.23352802521011</v>
      </c>
      <c r="X201" s="21">
        <f ca="1">IF(X$6&lt;$C201,0,VLOOKUP(X$6,'MonteCarlo Policy Paths'!$A$2:$I$31,'Monte Carlo_WA Complance Price'!$B201+1,FALSE))</f>
        <v>106.47156953138905</v>
      </c>
      <c r="Y201" s="21">
        <f ca="1">IF(Y$6&lt;$C201,0,VLOOKUP(Y$6,'MonteCarlo Policy Paths'!$A$2:$I$31,'Monte Carlo_WA Complance Price'!$B201+1,FALSE))</f>
        <v>107.709611037568</v>
      </c>
      <c r="Z201" s="21">
        <f ca="1">IF(Z$6&lt;$C201,0,VLOOKUP(Z$6,'MonteCarlo Policy Paths'!$A$2:$I$31,'Monte Carlo_WA Complance Price'!$B201+1,FALSE))</f>
        <v>108.94765254374694</v>
      </c>
      <c r="AA201" s="21">
        <f ca="1">IF(AA$6&lt;$C201,0,VLOOKUP(AA$6,'MonteCarlo Policy Paths'!$A$2:$I$31,'Monte Carlo_WA Complance Price'!$B201+1,FALSE))</f>
        <v>110.18569404992589</v>
      </c>
      <c r="AB201" s="21">
        <f ca="1">IF(AB$6&lt;$C201,0,VLOOKUP(AB$6,'MonteCarlo Policy Paths'!$A$2:$I$31,'Monte Carlo_WA Complance Price'!$B201+1,FALSE))</f>
        <v>111.42373555610482</v>
      </c>
      <c r="AC201" s="21">
        <f ca="1">IF(AC$6&lt;$C201,0,VLOOKUP(AC$6,'MonteCarlo Policy Paths'!$A$2:$I$31,'Monte Carlo_WA Complance Price'!$B201+1,FALSE))</f>
        <v>112.86811731331359</v>
      </c>
      <c r="AD201" s="21">
        <f ca="1">IF(AD$6&lt;$C201,0,VLOOKUP(AD$6,'MonteCarlo Policy Paths'!$A$2:$I$31,'Monte Carlo_WA Complance Price'!$B201+1,FALSE))</f>
        <v>114.31249907052236</v>
      </c>
      <c r="AE201" s="21">
        <f ca="1">IF(AE$6&lt;$C201,0,VLOOKUP(AE$6,'MonteCarlo Policy Paths'!$A$2:$I$31,'Monte Carlo_WA Complance Price'!$B201+1,FALSE))</f>
        <v>115.75688082773114</v>
      </c>
      <c r="AF201" s="21">
        <f ca="1">IF(AF$6&lt;$C201,0,VLOOKUP(AF$6,'MonteCarlo Policy Paths'!$A$2:$I$31,'Monte Carlo_WA Complance Price'!$B201+1,FALSE))</f>
        <v>117.20126258493991</v>
      </c>
      <c r="AG201" s="22">
        <f ca="1">IF(AG$6&lt;$C201,0,VLOOKUP(AG$6,'MonteCarlo Policy Paths'!$A$2:$I$31,'Monte Carlo_WA Complance Price'!$B201+1,FALSE))</f>
        <v>119.5319620819439</v>
      </c>
      <c r="AI201" s="20">
        <f ca="1">E201*VLOOKUP(AI$6,'Greenhouse Gas Costs Avoided'!$A$2:$I$32,9,FALSE)</f>
        <v>0</v>
      </c>
      <c r="AJ201" s="21">
        <f ca="1">F201*VLOOKUP(AJ$6,'Greenhouse Gas Costs Avoided'!$A$2:$I$32,9,FALSE)</f>
        <v>5.2166744805659615</v>
      </c>
      <c r="AK201" s="21">
        <f ca="1">G201*VLOOKUP(AK$6,'Greenhouse Gas Costs Avoided'!$A$2:$I$32,9,FALSE)</f>
        <v>5.3216023247413169</v>
      </c>
      <c r="AL201" s="21">
        <f ca="1">H201*VLOOKUP(AL$6,'Greenhouse Gas Costs Avoided'!$A$2:$I$32,9,FALSE)</f>
        <v>5.4265301689166732</v>
      </c>
      <c r="AM201" s="21">
        <f ca="1">I201*VLOOKUP(AM$6,'Greenhouse Gas Costs Avoided'!$A$2:$I$32,9,FALSE)</f>
        <v>5.5063320831654474</v>
      </c>
      <c r="AN201" s="21">
        <f ca="1">J201*VLOOKUP(AN$6,'Greenhouse Gas Costs Avoided'!$A$2:$I$32,9,FALSE)</f>
        <v>5.5861339974142208</v>
      </c>
      <c r="AO201" s="21">
        <f ca="1">K201*VLOOKUP(AO$6,'Greenhouse Gas Costs Avoided'!$A$2:$I$32,9,FALSE)</f>
        <v>5.665935911662995</v>
      </c>
      <c r="AP201" s="21">
        <f ca="1">L201*VLOOKUP(AP$6,'Greenhouse Gas Costs Avoided'!$A$2:$I$32,9,FALSE)</f>
        <v>5.7457378259117702</v>
      </c>
      <c r="AQ201" s="21">
        <f ca="1">M201*VLOOKUP(AQ$6,'Greenhouse Gas Costs Avoided'!$A$2:$I$32,9,FALSE)</f>
        <v>5.8255397401605462</v>
      </c>
      <c r="AR201" s="21">
        <f ca="1">N201*VLOOKUP(AR$6,'Greenhouse Gas Costs Avoided'!$A$2:$I$32,9,FALSE)</f>
        <v>5.9053416544093205</v>
      </c>
      <c r="AS201" s="21">
        <f ca="1">O201*VLOOKUP(AS$6,'Greenhouse Gas Costs Avoided'!$A$2:$I$32,9,FALSE)</f>
        <v>5.9851435686580947</v>
      </c>
      <c r="AT201" s="21">
        <f ca="1">P201*VLOOKUP(AT$6,'Greenhouse Gas Costs Avoided'!$A$2:$I$32,9,FALSE)</f>
        <v>6.0649454829068699</v>
      </c>
      <c r="AU201" s="21">
        <f ca="1">Q201*VLOOKUP(AU$6,'Greenhouse Gas Costs Avoided'!$A$2:$I$32,9,FALSE)</f>
        <v>6.1447473971556432</v>
      </c>
      <c r="AV201" s="21">
        <f ca="1">R201*VLOOKUP(AV$6,'Greenhouse Gas Costs Avoided'!$A$2:$I$32,9,FALSE)</f>
        <v>6.2245493114044184</v>
      </c>
      <c r="AW201" s="21">
        <f ca="1">S201*VLOOKUP(AW$6,'Greenhouse Gas Costs Avoided'!$A$2:$I$32,9,FALSE)</f>
        <v>6.312953786990386</v>
      </c>
      <c r="AX201" s="21">
        <f ca="1">T201*VLOOKUP(AX$6,'Greenhouse Gas Costs Avoided'!$A$2:$I$32,9,FALSE)</f>
        <v>6.4013582625763545</v>
      </c>
      <c r="AY201" s="21">
        <f ca="1">U201*VLOOKUP(AY$6,'Greenhouse Gas Costs Avoided'!$A$2:$I$32,9,FALSE)</f>
        <v>6.4897627381623222</v>
      </c>
      <c r="AZ201" s="21">
        <f ca="1">V201*VLOOKUP(AZ$6,'Greenhouse Gas Costs Avoided'!$A$2:$I$32,9,FALSE)</f>
        <v>6.5781672137482907</v>
      </c>
      <c r="BA201" s="21">
        <f ca="1">W201*VLOOKUP(BA$6,'Greenhouse Gas Costs Avoided'!$A$2:$I$32,9,FALSE)</f>
        <v>6.6665716893342575</v>
      </c>
      <c r="BB201" s="21">
        <f ca="1">X201*VLOOKUP(BB$6,'Greenhouse Gas Costs Avoided'!$A$2:$I$32,9,FALSE)</f>
        <v>6.7450019445028957</v>
      </c>
      <c r="BC201" s="21">
        <f ca="1">Y201*VLOOKUP(BC$6,'Greenhouse Gas Costs Avoided'!$A$2:$I$32,9,FALSE)</f>
        <v>6.8234321996715348</v>
      </c>
      <c r="BD201" s="21">
        <f ca="1">Z201*VLOOKUP(BD$6,'Greenhouse Gas Costs Avoided'!$A$2:$I$32,9,FALSE)</f>
        <v>6.901862454840173</v>
      </c>
      <c r="BE201" s="21">
        <f ca="1">AA201*VLOOKUP(BE$6,'Greenhouse Gas Costs Avoided'!$A$2:$I$32,9,FALSE)</f>
        <v>6.9802927100088112</v>
      </c>
      <c r="BF201" s="21">
        <f ca="1">AB201*VLOOKUP(BF$6,'Greenhouse Gas Costs Avoided'!$A$2:$I$32,9,FALSE)</f>
        <v>7.0587229651774486</v>
      </c>
      <c r="BG201" s="21">
        <f ca="1">AC201*VLOOKUP(BG$6,'Greenhouse Gas Costs Avoided'!$A$2:$I$32,9,FALSE)</f>
        <v>7.1502249295408609</v>
      </c>
      <c r="BH201" s="21">
        <f ca="1">AD201*VLOOKUP(BH$6,'Greenhouse Gas Costs Avoided'!$A$2:$I$32,9,FALSE)</f>
        <v>7.2417268939042723</v>
      </c>
      <c r="BI201" s="21">
        <f ca="1">AE201*VLOOKUP(BI$6,'Greenhouse Gas Costs Avoided'!$A$2:$I$32,9,FALSE)</f>
        <v>7.3332288582676846</v>
      </c>
      <c r="BJ201" s="21">
        <f ca="1">AF201*VLOOKUP(BJ$6,'Greenhouse Gas Costs Avoided'!$A$2:$I$32,9,FALSE)</f>
        <v>7.424730822631096</v>
      </c>
      <c r="BK201" s="22">
        <f ca="1">AG201*VLOOKUP(BK$6,'Greenhouse Gas Costs Avoided'!$A$2:$I$32,9,FALSE)</f>
        <v>7.5723812490175435</v>
      </c>
    </row>
    <row r="202" spans="1:63" x14ac:dyDescent="0.35">
      <c r="A202" s="11">
        <v>196</v>
      </c>
      <c r="B202" s="12">
        <f t="shared" ca="1" si="6"/>
        <v>4</v>
      </c>
      <c r="C202" s="13">
        <f t="shared" ca="1" si="7"/>
        <v>2023</v>
      </c>
      <c r="E202" s="20">
        <f ca="1">IF(E$6&lt;$C202,0,VLOOKUP(E$6,'MonteCarlo Policy Paths'!$A$2:$I$31,'Monte Carlo_WA Complance Price'!$B202+1,FALSE))</f>
        <v>0</v>
      </c>
      <c r="F202" s="21">
        <f ca="1">IF(F$6&lt;$C202,0,VLOOKUP(F$6,'MonteCarlo Policy Paths'!$A$2:$I$31,'Monte Carlo_WA Complance Price'!$B202+1,FALSE))</f>
        <v>82.346532180449415</v>
      </c>
      <c r="G202" s="21">
        <f ca="1">IF(G$6&lt;$C202,0,VLOOKUP(G$6,'MonteCarlo Policy Paths'!$A$2:$I$31,'Monte Carlo_WA Complance Price'!$B202+1,FALSE))</f>
        <v>84.002844861871253</v>
      </c>
      <c r="H202" s="21">
        <f ca="1">IF(H$6&lt;$C202,0,VLOOKUP(H$6,'MonteCarlo Policy Paths'!$A$2:$I$31,'Monte Carlo_WA Complance Price'!$B202+1,FALSE))</f>
        <v>85.659157543293105</v>
      </c>
      <c r="I202" s="21">
        <f ca="1">IF(I$6&lt;$C202,0,VLOOKUP(I$6,'MonteCarlo Policy Paths'!$A$2:$I$31,'Monte Carlo_WA Complance Price'!$B202+1,FALSE))</f>
        <v>86.918851036576825</v>
      </c>
      <c r="J202" s="21">
        <f ca="1">IF(J$6&lt;$C202,0,VLOOKUP(J$6,'MonteCarlo Policy Paths'!$A$2:$I$31,'Monte Carlo_WA Complance Price'!$B202+1,FALSE))</f>
        <v>88.178544529860531</v>
      </c>
      <c r="K202" s="21">
        <f ca="1">IF(K$6&lt;$C202,0,VLOOKUP(K$6,'MonteCarlo Policy Paths'!$A$2:$I$31,'Monte Carlo_WA Complance Price'!$B202+1,FALSE))</f>
        <v>89.438238023144251</v>
      </c>
      <c r="L202" s="21">
        <f ca="1">IF(L$6&lt;$C202,0,VLOOKUP(L$6,'MonteCarlo Policy Paths'!$A$2:$I$31,'Monte Carlo_WA Complance Price'!$B202+1,FALSE))</f>
        <v>90.697931516427971</v>
      </c>
      <c r="M202" s="21">
        <f ca="1">IF(M$6&lt;$C202,0,VLOOKUP(M$6,'MonteCarlo Policy Paths'!$A$2:$I$31,'Monte Carlo_WA Complance Price'!$B202+1,FALSE))</f>
        <v>91.95762500971172</v>
      </c>
      <c r="N202" s="21">
        <f ca="1">IF(N$6&lt;$C202,0,VLOOKUP(N$6,'MonteCarlo Policy Paths'!$A$2:$I$31,'Monte Carlo_WA Complance Price'!$B202+1,FALSE))</f>
        <v>93.21731850299544</v>
      </c>
      <c r="O202" s="21">
        <f ca="1">IF(O$6&lt;$C202,0,VLOOKUP(O$6,'MonteCarlo Policy Paths'!$A$2:$I$31,'Monte Carlo_WA Complance Price'!$B202+1,FALSE))</f>
        <v>94.47701199627916</v>
      </c>
      <c r="P202" s="21">
        <f ca="1">IF(P$6&lt;$C202,0,VLOOKUP(P$6,'MonteCarlo Policy Paths'!$A$2:$I$31,'Monte Carlo_WA Complance Price'!$B202+1,FALSE))</f>
        <v>95.73670548956288</v>
      </c>
      <c r="Q202" s="21">
        <f ca="1">IF(Q$6&lt;$C202,0,VLOOKUP(Q$6,'MonteCarlo Policy Paths'!$A$2:$I$31,'Monte Carlo_WA Complance Price'!$B202+1,FALSE))</f>
        <v>96.996398982846586</v>
      </c>
      <c r="R202" s="21">
        <f ca="1">IF(R$6&lt;$C202,0,VLOOKUP(R$6,'MonteCarlo Policy Paths'!$A$2:$I$31,'Monte Carlo_WA Complance Price'!$B202+1,FALSE))</f>
        <v>98.25609247613032</v>
      </c>
      <c r="S202" s="21">
        <f ca="1">IF(S$6&lt;$C202,0,VLOOKUP(S$6,'MonteCarlo Policy Paths'!$A$2:$I$31,'Monte Carlo_WA Complance Price'!$B202+1,FALSE))</f>
        <v>99.65157958594628</v>
      </c>
      <c r="T202" s="21">
        <f ca="1">IF(T$6&lt;$C202,0,VLOOKUP(T$6,'MonteCarlo Policy Paths'!$A$2:$I$31,'Monte Carlo_WA Complance Price'!$B202+1,FALSE))</f>
        <v>101.04706669576224</v>
      </c>
      <c r="U202" s="21">
        <f ca="1">IF(U$6&lt;$C202,0,VLOOKUP(U$6,'MonteCarlo Policy Paths'!$A$2:$I$31,'Monte Carlo_WA Complance Price'!$B202+1,FALSE))</f>
        <v>102.4425538055782</v>
      </c>
      <c r="V202" s="21">
        <f ca="1">IF(V$6&lt;$C202,0,VLOOKUP(V$6,'MonteCarlo Policy Paths'!$A$2:$I$31,'Monte Carlo_WA Complance Price'!$B202+1,FALSE))</f>
        <v>103.83804091539416</v>
      </c>
      <c r="W202" s="21">
        <f ca="1">IF(W$6&lt;$C202,0,VLOOKUP(W$6,'MonteCarlo Policy Paths'!$A$2:$I$31,'Monte Carlo_WA Complance Price'!$B202+1,FALSE))</f>
        <v>105.23352802521011</v>
      </c>
      <c r="X202" s="21">
        <f ca="1">IF(X$6&lt;$C202,0,VLOOKUP(X$6,'MonteCarlo Policy Paths'!$A$2:$I$31,'Monte Carlo_WA Complance Price'!$B202+1,FALSE))</f>
        <v>106.47156953138905</v>
      </c>
      <c r="Y202" s="21">
        <f ca="1">IF(Y$6&lt;$C202,0,VLOOKUP(Y$6,'MonteCarlo Policy Paths'!$A$2:$I$31,'Monte Carlo_WA Complance Price'!$B202+1,FALSE))</f>
        <v>107.709611037568</v>
      </c>
      <c r="Z202" s="21">
        <f ca="1">IF(Z$6&lt;$C202,0,VLOOKUP(Z$6,'MonteCarlo Policy Paths'!$A$2:$I$31,'Monte Carlo_WA Complance Price'!$B202+1,FALSE))</f>
        <v>108.94765254374694</v>
      </c>
      <c r="AA202" s="21">
        <f ca="1">IF(AA$6&lt;$C202,0,VLOOKUP(AA$6,'MonteCarlo Policy Paths'!$A$2:$I$31,'Monte Carlo_WA Complance Price'!$B202+1,FALSE))</f>
        <v>110.18569404992589</v>
      </c>
      <c r="AB202" s="21">
        <f ca="1">IF(AB$6&lt;$C202,0,VLOOKUP(AB$6,'MonteCarlo Policy Paths'!$A$2:$I$31,'Monte Carlo_WA Complance Price'!$B202+1,FALSE))</f>
        <v>111.42373555610482</v>
      </c>
      <c r="AC202" s="21">
        <f ca="1">IF(AC$6&lt;$C202,0,VLOOKUP(AC$6,'MonteCarlo Policy Paths'!$A$2:$I$31,'Monte Carlo_WA Complance Price'!$B202+1,FALSE))</f>
        <v>112.86811731331359</v>
      </c>
      <c r="AD202" s="21">
        <f ca="1">IF(AD$6&lt;$C202,0,VLOOKUP(AD$6,'MonteCarlo Policy Paths'!$A$2:$I$31,'Monte Carlo_WA Complance Price'!$B202+1,FALSE))</f>
        <v>114.31249907052236</v>
      </c>
      <c r="AE202" s="21">
        <f ca="1">IF(AE$6&lt;$C202,0,VLOOKUP(AE$6,'MonteCarlo Policy Paths'!$A$2:$I$31,'Monte Carlo_WA Complance Price'!$B202+1,FALSE))</f>
        <v>115.75688082773114</v>
      </c>
      <c r="AF202" s="21">
        <f ca="1">IF(AF$6&lt;$C202,0,VLOOKUP(AF$6,'MonteCarlo Policy Paths'!$A$2:$I$31,'Monte Carlo_WA Complance Price'!$B202+1,FALSE))</f>
        <v>117.20126258493991</v>
      </c>
      <c r="AG202" s="22">
        <f ca="1">IF(AG$6&lt;$C202,0,VLOOKUP(AG$6,'MonteCarlo Policy Paths'!$A$2:$I$31,'Monte Carlo_WA Complance Price'!$B202+1,FALSE))</f>
        <v>119.5319620819439</v>
      </c>
      <c r="AI202" s="20">
        <f ca="1">E202*VLOOKUP(AI$6,'Greenhouse Gas Costs Avoided'!$A$2:$I$32,9,FALSE)</f>
        <v>0</v>
      </c>
      <c r="AJ202" s="21">
        <f ca="1">F202*VLOOKUP(AJ$6,'Greenhouse Gas Costs Avoided'!$A$2:$I$32,9,FALSE)</f>
        <v>5.2166744805659615</v>
      </c>
      <c r="AK202" s="21">
        <f ca="1">G202*VLOOKUP(AK$6,'Greenhouse Gas Costs Avoided'!$A$2:$I$32,9,FALSE)</f>
        <v>5.3216023247413169</v>
      </c>
      <c r="AL202" s="21">
        <f ca="1">H202*VLOOKUP(AL$6,'Greenhouse Gas Costs Avoided'!$A$2:$I$32,9,FALSE)</f>
        <v>5.4265301689166732</v>
      </c>
      <c r="AM202" s="21">
        <f ca="1">I202*VLOOKUP(AM$6,'Greenhouse Gas Costs Avoided'!$A$2:$I$32,9,FALSE)</f>
        <v>5.5063320831654474</v>
      </c>
      <c r="AN202" s="21">
        <f ca="1">J202*VLOOKUP(AN$6,'Greenhouse Gas Costs Avoided'!$A$2:$I$32,9,FALSE)</f>
        <v>5.5861339974142208</v>
      </c>
      <c r="AO202" s="21">
        <f ca="1">K202*VLOOKUP(AO$6,'Greenhouse Gas Costs Avoided'!$A$2:$I$32,9,FALSE)</f>
        <v>5.665935911662995</v>
      </c>
      <c r="AP202" s="21">
        <f ca="1">L202*VLOOKUP(AP$6,'Greenhouse Gas Costs Avoided'!$A$2:$I$32,9,FALSE)</f>
        <v>5.7457378259117702</v>
      </c>
      <c r="AQ202" s="21">
        <f ca="1">M202*VLOOKUP(AQ$6,'Greenhouse Gas Costs Avoided'!$A$2:$I$32,9,FALSE)</f>
        <v>5.8255397401605462</v>
      </c>
      <c r="AR202" s="21">
        <f ca="1">N202*VLOOKUP(AR$6,'Greenhouse Gas Costs Avoided'!$A$2:$I$32,9,FALSE)</f>
        <v>5.9053416544093205</v>
      </c>
      <c r="AS202" s="21">
        <f ca="1">O202*VLOOKUP(AS$6,'Greenhouse Gas Costs Avoided'!$A$2:$I$32,9,FALSE)</f>
        <v>5.9851435686580947</v>
      </c>
      <c r="AT202" s="21">
        <f ca="1">P202*VLOOKUP(AT$6,'Greenhouse Gas Costs Avoided'!$A$2:$I$32,9,FALSE)</f>
        <v>6.0649454829068699</v>
      </c>
      <c r="AU202" s="21">
        <f ca="1">Q202*VLOOKUP(AU$6,'Greenhouse Gas Costs Avoided'!$A$2:$I$32,9,FALSE)</f>
        <v>6.1447473971556432</v>
      </c>
      <c r="AV202" s="21">
        <f ca="1">R202*VLOOKUP(AV$6,'Greenhouse Gas Costs Avoided'!$A$2:$I$32,9,FALSE)</f>
        <v>6.2245493114044184</v>
      </c>
      <c r="AW202" s="21">
        <f ca="1">S202*VLOOKUP(AW$6,'Greenhouse Gas Costs Avoided'!$A$2:$I$32,9,FALSE)</f>
        <v>6.312953786990386</v>
      </c>
      <c r="AX202" s="21">
        <f ca="1">T202*VLOOKUP(AX$6,'Greenhouse Gas Costs Avoided'!$A$2:$I$32,9,FALSE)</f>
        <v>6.4013582625763545</v>
      </c>
      <c r="AY202" s="21">
        <f ca="1">U202*VLOOKUP(AY$6,'Greenhouse Gas Costs Avoided'!$A$2:$I$32,9,FALSE)</f>
        <v>6.4897627381623222</v>
      </c>
      <c r="AZ202" s="21">
        <f ca="1">V202*VLOOKUP(AZ$6,'Greenhouse Gas Costs Avoided'!$A$2:$I$32,9,FALSE)</f>
        <v>6.5781672137482907</v>
      </c>
      <c r="BA202" s="21">
        <f ca="1">W202*VLOOKUP(BA$6,'Greenhouse Gas Costs Avoided'!$A$2:$I$32,9,FALSE)</f>
        <v>6.6665716893342575</v>
      </c>
      <c r="BB202" s="21">
        <f ca="1">X202*VLOOKUP(BB$6,'Greenhouse Gas Costs Avoided'!$A$2:$I$32,9,FALSE)</f>
        <v>6.7450019445028957</v>
      </c>
      <c r="BC202" s="21">
        <f ca="1">Y202*VLOOKUP(BC$6,'Greenhouse Gas Costs Avoided'!$A$2:$I$32,9,FALSE)</f>
        <v>6.8234321996715348</v>
      </c>
      <c r="BD202" s="21">
        <f ca="1">Z202*VLOOKUP(BD$6,'Greenhouse Gas Costs Avoided'!$A$2:$I$32,9,FALSE)</f>
        <v>6.901862454840173</v>
      </c>
      <c r="BE202" s="21">
        <f ca="1">AA202*VLOOKUP(BE$6,'Greenhouse Gas Costs Avoided'!$A$2:$I$32,9,FALSE)</f>
        <v>6.9802927100088112</v>
      </c>
      <c r="BF202" s="21">
        <f ca="1">AB202*VLOOKUP(BF$6,'Greenhouse Gas Costs Avoided'!$A$2:$I$32,9,FALSE)</f>
        <v>7.0587229651774486</v>
      </c>
      <c r="BG202" s="21">
        <f ca="1">AC202*VLOOKUP(BG$6,'Greenhouse Gas Costs Avoided'!$A$2:$I$32,9,FALSE)</f>
        <v>7.1502249295408609</v>
      </c>
      <c r="BH202" s="21">
        <f ca="1">AD202*VLOOKUP(BH$6,'Greenhouse Gas Costs Avoided'!$A$2:$I$32,9,FALSE)</f>
        <v>7.2417268939042723</v>
      </c>
      <c r="BI202" s="21">
        <f ca="1">AE202*VLOOKUP(BI$6,'Greenhouse Gas Costs Avoided'!$A$2:$I$32,9,FALSE)</f>
        <v>7.3332288582676846</v>
      </c>
      <c r="BJ202" s="21">
        <f ca="1">AF202*VLOOKUP(BJ$6,'Greenhouse Gas Costs Avoided'!$A$2:$I$32,9,FALSE)</f>
        <v>7.424730822631096</v>
      </c>
      <c r="BK202" s="22">
        <f ca="1">AG202*VLOOKUP(BK$6,'Greenhouse Gas Costs Avoided'!$A$2:$I$32,9,FALSE)</f>
        <v>7.5723812490175435</v>
      </c>
    </row>
    <row r="203" spans="1:63" x14ac:dyDescent="0.35">
      <c r="A203" s="11">
        <v>197</v>
      </c>
      <c r="B203" s="12">
        <f t="shared" ca="1" si="6"/>
        <v>3</v>
      </c>
      <c r="C203" s="13">
        <f t="shared" ca="1" si="7"/>
        <v>2023</v>
      </c>
      <c r="E203" s="20">
        <f ca="1">IF(E$6&lt;$C203,0,VLOOKUP(E$6,'MonteCarlo Policy Paths'!$A$2:$I$31,'Monte Carlo_WA Complance Price'!$B203+1,FALSE))</f>
        <v>0</v>
      </c>
      <c r="F203" s="21">
        <f ca="1">IF(F$6&lt;$C203,0,VLOOKUP(F$6,'MonteCarlo Policy Paths'!$A$2:$I$31,'Monte Carlo_WA Complance Price'!$B203+1,FALSE))</f>
        <v>82.346532180449415</v>
      </c>
      <c r="G203" s="21">
        <f ca="1">IF(G$6&lt;$C203,0,VLOOKUP(G$6,'MonteCarlo Policy Paths'!$A$2:$I$31,'Monte Carlo_WA Complance Price'!$B203+1,FALSE))</f>
        <v>84.002844861871253</v>
      </c>
      <c r="H203" s="21">
        <f ca="1">IF(H$6&lt;$C203,0,VLOOKUP(H$6,'MonteCarlo Policy Paths'!$A$2:$I$31,'Monte Carlo_WA Complance Price'!$B203+1,FALSE))</f>
        <v>85.659157543293105</v>
      </c>
      <c r="I203" s="21">
        <f ca="1">IF(I$6&lt;$C203,0,VLOOKUP(I$6,'MonteCarlo Policy Paths'!$A$2:$I$31,'Monte Carlo_WA Complance Price'!$B203+1,FALSE))</f>
        <v>86.918851036576825</v>
      </c>
      <c r="J203" s="21">
        <f ca="1">IF(J$6&lt;$C203,0,VLOOKUP(J$6,'MonteCarlo Policy Paths'!$A$2:$I$31,'Monte Carlo_WA Complance Price'!$B203+1,FALSE))</f>
        <v>88.178544529860531</v>
      </c>
      <c r="K203" s="21">
        <f ca="1">IF(K$6&lt;$C203,0,VLOOKUP(K$6,'MonteCarlo Policy Paths'!$A$2:$I$31,'Monte Carlo_WA Complance Price'!$B203+1,FALSE))</f>
        <v>89.438238023144251</v>
      </c>
      <c r="L203" s="21">
        <f ca="1">IF(L$6&lt;$C203,0,VLOOKUP(L$6,'MonteCarlo Policy Paths'!$A$2:$I$31,'Monte Carlo_WA Complance Price'!$B203+1,FALSE))</f>
        <v>90.697931516427971</v>
      </c>
      <c r="M203" s="21">
        <f ca="1">IF(M$6&lt;$C203,0,VLOOKUP(M$6,'MonteCarlo Policy Paths'!$A$2:$I$31,'Monte Carlo_WA Complance Price'!$B203+1,FALSE))</f>
        <v>91.95762500971172</v>
      </c>
      <c r="N203" s="21">
        <f ca="1">IF(N$6&lt;$C203,0,VLOOKUP(N$6,'MonteCarlo Policy Paths'!$A$2:$I$31,'Monte Carlo_WA Complance Price'!$B203+1,FALSE))</f>
        <v>93.21731850299544</v>
      </c>
      <c r="O203" s="21">
        <f ca="1">IF(O$6&lt;$C203,0,VLOOKUP(O$6,'MonteCarlo Policy Paths'!$A$2:$I$31,'Monte Carlo_WA Complance Price'!$B203+1,FALSE))</f>
        <v>94.47701199627916</v>
      </c>
      <c r="P203" s="21">
        <f ca="1">IF(P$6&lt;$C203,0,VLOOKUP(P$6,'MonteCarlo Policy Paths'!$A$2:$I$31,'Monte Carlo_WA Complance Price'!$B203+1,FALSE))</f>
        <v>95.73670548956288</v>
      </c>
      <c r="Q203" s="21">
        <f ca="1">IF(Q$6&lt;$C203,0,VLOOKUP(Q$6,'MonteCarlo Policy Paths'!$A$2:$I$31,'Monte Carlo_WA Complance Price'!$B203+1,FALSE))</f>
        <v>96.996398982846586</v>
      </c>
      <c r="R203" s="21">
        <f ca="1">IF(R$6&lt;$C203,0,VLOOKUP(R$6,'MonteCarlo Policy Paths'!$A$2:$I$31,'Monte Carlo_WA Complance Price'!$B203+1,FALSE))</f>
        <v>101.49317720655506</v>
      </c>
      <c r="S203" s="21">
        <f ca="1">IF(S$6&lt;$C203,0,VLOOKUP(S$6,'MonteCarlo Policy Paths'!$A$2:$I$31,'Monte Carlo_WA Complance Price'!$B203+1,FALSE))</f>
        <v>104.21949379267882</v>
      </c>
      <c r="T203" s="21">
        <f ca="1">IF(T$6&lt;$C203,0,VLOOKUP(T$6,'MonteCarlo Policy Paths'!$A$2:$I$31,'Monte Carlo_WA Complance Price'!$B203+1,FALSE))</f>
        <v>107.03810370059369</v>
      </c>
      <c r="U203" s="21">
        <f ca="1">IF(U$6&lt;$C203,0,VLOOKUP(U$6,'MonteCarlo Policy Paths'!$A$2:$I$31,'Monte Carlo_WA Complance Price'!$B203+1,FALSE))</f>
        <v>109.92690053835344</v>
      </c>
      <c r="V203" s="21">
        <f ca="1">IF(V$6&lt;$C203,0,VLOOKUP(V$6,'MonteCarlo Policy Paths'!$A$2:$I$31,'Monte Carlo_WA Complance Price'!$B203+1,FALSE))</f>
        <v>112.89757853003228</v>
      </c>
      <c r="W203" s="21">
        <f ca="1">IF(W$6&lt;$C203,0,VLOOKUP(W$6,'MonteCarlo Policy Paths'!$A$2:$I$31,'Monte Carlo_WA Complance Price'!$B203+1,FALSE))</f>
        <v>115.91943874780665</v>
      </c>
      <c r="X203" s="21">
        <f ca="1">IF(X$6&lt;$C203,0,VLOOKUP(X$6,'MonteCarlo Policy Paths'!$A$2:$I$31,'Monte Carlo_WA Complance Price'!$B203+1,FALSE))</f>
        <v>119.06733931122673</v>
      </c>
      <c r="Y203" s="21">
        <f ca="1">IF(Y$6&lt;$C203,0,VLOOKUP(Y$6,'MonteCarlo Policy Paths'!$A$2:$I$31,'Monte Carlo_WA Complance Price'!$B203+1,FALSE))</f>
        <v>122.25496395468721</v>
      </c>
      <c r="Z203" s="21">
        <f ca="1">IF(Z$6&lt;$C203,0,VLOOKUP(Z$6,'MonteCarlo Policy Paths'!$A$2:$I$31,'Monte Carlo_WA Complance Price'!$B203+1,FALSE))</f>
        <v>125.4992630232488</v>
      </c>
      <c r="AA203" s="21">
        <f ca="1">IF(AA$6&lt;$C203,0,VLOOKUP(AA$6,'MonteCarlo Policy Paths'!$A$2:$I$31,'Monte Carlo_WA Complance Price'!$B203+1,FALSE))</f>
        <v>128.82380079097237</v>
      </c>
      <c r="AB203" s="21">
        <f ca="1">IF(AB$6&lt;$C203,0,VLOOKUP(AB$6,'MonteCarlo Policy Paths'!$A$2:$I$31,'Monte Carlo_WA Complance Price'!$B203+1,FALSE))</f>
        <v>132.24028719953677</v>
      </c>
      <c r="AC203" s="21">
        <f ca="1">IF(AC$6&lt;$C203,0,VLOOKUP(AC$6,'MonteCarlo Policy Paths'!$A$2:$I$31,'Monte Carlo_WA Complance Price'!$B203+1,FALSE))</f>
        <v>135.74155640209787</v>
      </c>
      <c r="AD203" s="21">
        <f ca="1">IF(AD$6&lt;$C203,0,VLOOKUP(AD$6,'MonteCarlo Policy Paths'!$A$2:$I$31,'Monte Carlo_WA Complance Price'!$B203+1,FALSE))</f>
        <v>139.32654413598658</v>
      </c>
      <c r="AE203" s="21">
        <f ca="1">IF(AE$6&lt;$C203,0,VLOOKUP(AE$6,'MonteCarlo Policy Paths'!$A$2:$I$31,'Monte Carlo_WA Complance Price'!$B203+1,FALSE))</f>
        <v>142.9856742986068</v>
      </c>
      <c r="AF203" s="21">
        <f ca="1">IF(AF$6&lt;$C203,0,VLOOKUP(AF$6,'MonteCarlo Policy Paths'!$A$2:$I$31,'Monte Carlo_WA Complance Price'!$B203+1,FALSE))</f>
        <v>146.72361540812219</v>
      </c>
      <c r="AG203" s="22">
        <f ca="1">IF(AG$6&lt;$C203,0,VLOOKUP(AG$6,'MonteCarlo Policy Paths'!$A$2:$I$31,'Monte Carlo_WA Complance Price'!$B203+1,FALSE))</f>
        <v>150.52284977717397</v>
      </c>
      <c r="AI203" s="20">
        <f ca="1">E203*VLOOKUP(AI$6,'Greenhouse Gas Costs Avoided'!$A$2:$I$32,9,FALSE)</f>
        <v>0</v>
      </c>
      <c r="AJ203" s="21">
        <f ca="1">F203*VLOOKUP(AJ$6,'Greenhouse Gas Costs Avoided'!$A$2:$I$32,9,FALSE)</f>
        <v>5.2166744805659615</v>
      </c>
      <c r="AK203" s="21">
        <f ca="1">G203*VLOOKUP(AK$6,'Greenhouse Gas Costs Avoided'!$A$2:$I$32,9,FALSE)</f>
        <v>5.3216023247413169</v>
      </c>
      <c r="AL203" s="21">
        <f ca="1">H203*VLOOKUP(AL$6,'Greenhouse Gas Costs Avoided'!$A$2:$I$32,9,FALSE)</f>
        <v>5.4265301689166732</v>
      </c>
      <c r="AM203" s="21">
        <f ca="1">I203*VLOOKUP(AM$6,'Greenhouse Gas Costs Avoided'!$A$2:$I$32,9,FALSE)</f>
        <v>5.5063320831654474</v>
      </c>
      <c r="AN203" s="21">
        <f ca="1">J203*VLOOKUP(AN$6,'Greenhouse Gas Costs Avoided'!$A$2:$I$32,9,FALSE)</f>
        <v>5.5861339974142208</v>
      </c>
      <c r="AO203" s="21">
        <f ca="1">K203*VLOOKUP(AO$6,'Greenhouse Gas Costs Avoided'!$A$2:$I$32,9,FALSE)</f>
        <v>5.665935911662995</v>
      </c>
      <c r="AP203" s="21">
        <f ca="1">L203*VLOOKUP(AP$6,'Greenhouse Gas Costs Avoided'!$A$2:$I$32,9,FALSE)</f>
        <v>5.7457378259117702</v>
      </c>
      <c r="AQ203" s="21">
        <f ca="1">M203*VLOOKUP(AQ$6,'Greenhouse Gas Costs Avoided'!$A$2:$I$32,9,FALSE)</f>
        <v>5.8255397401605462</v>
      </c>
      <c r="AR203" s="21">
        <f ca="1">N203*VLOOKUP(AR$6,'Greenhouse Gas Costs Avoided'!$A$2:$I$32,9,FALSE)</f>
        <v>5.9053416544093205</v>
      </c>
      <c r="AS203" s="21">
        <f ca="1">O203*VLOOKUP(AS$6,'Greenhouse Gas Costs Avoided'!$A$2:$I$32,9,FALSE)</f>
        <v>5.9851435686580947</v>
      </c>
      <c r="AT203" s="21">
        <f ca="1">P203*VLOOKUP(AT$6,'Greenhouse Gas Costs Avoided'!$A$2:$I$32,9,FALSE)</f>
        <v>6.0649454829068699</v>
      </c>
      <c r="AU203" s="21">
        <f ca="1">Q203*VLOOKUP(AU$6,'Greenhouse Gas Costs Avoided'!$A$2:$I$32,9,FALSE)</f>
        <v>6.1447473971556432</v>
      </c>
      <c r="AV203" s="21">
        <f ca="1">R203*VLOOKUP(AV$6,'Greenhouse Gas Costs Avoided'!$A$2:$I$32,9,FALSE)</f>
        <v>6.4296194808152167</v>
      </c>
      <c r="AW203" s="21">
        <f ca="1">S203*VLOOKUP(AW$6,'Greenhouse Gas Costs Avoided'!$A$2:$I$32,9,FALSE)</f>
        <v>6.6023323538917609</v>
      </c>
      <c r="AX203" s="21">
        <f ca="1">T203*VLOOKUP(AX$6,'Greenhouse Gas Costs Avoided'!$A$2:$I$32,9,FALSE)</f>
        <v>6.7808920331878957</v>
      </c>
      <c r="AY203" s="21">
        <f ca="1">U203*VLOOKUP(AY$6,'Greenhouse Gas Costs Avoided'!$A$2:$I$32,9,FALSE)</f>
        <v>6.9638980729572149</v>
      </c>
      <c r="AZ203" s="21">
        <f ca="1">V203*VLOOKUP(AZ$6,'Greenhouse Gas Costs Avoided'!$A$2:$I$32,9,FALSE)</f>
        <v>7.1520913053717949</v>
      </c>
      <c r="BA203" s="21">
        <f ca="1">W203*VLOOKUP(BA$6,'Greenhouse Gas Costs Avoided'!$A$2:$I$32,9,FALSE)</f>
        <v>7.3435269452765404</v>
      </c>
      <c r="BB203" s="21">
        <f ca="1">X203*VLOOKUP(BB$6,'Greenhouse Gas Costs Avoided'!$A$2:$I$32,9,FALSE)</f>
        <v>7.5429472742415475</v>
      </c>
      <c r="BC203" s="21">
        <f ca="1">Y203*VLOOKUP(BC$6,'Greenhouse Gas Costs Avoided'!$A$2:$I$32,9,FALSE)</f>
        <v>7.744884134129272</v>
      </c>
      <c r="BD203" s="21">
        <f ca="1">Z203*VLOOKUP(BD$6,'Greenhouse Gas Costs Avoided'!$A$2:$I$32,9,FALSE)</f>
        <v>7.950411333759269</v>
      </c>
      <c r="BE203" s="21">
        <f ca="1">AA203*VLOOKUP(BE$6,'Greenhouse Gas Costs Avoided'!$A$2:$I$32,9,FALSE)</f>
        <v>8.161021676093501</v>
      </c>
      <c r="BF203" s="21">
        <f ca="1">AB203*VLOOKUP(BF$6,'Greenhouse Gas Costs Avoided'!$A$2:$I$32,9,FALSE)</f>
        <v>8.3774569890184303</v>
      </c>
      <c r="BG203" s="21">
        <f ca="1">AC203*VLOOKUP(BG$6,'Greenhouse Gas Costs Avoided'!$A$2:$I$32,9,FALSE)</f>
        <v>8.5992633142510115</v>
      </c>
      <c r="BH203" s="21">
        <f ca="1">AD203*VLOOKUP(BH$6,'Greenhouse Gas Costs Avoided'!$A$2:$I$32,9,FALSE)</f>
        <v>8.8263732304711304</v>
      </c>
      <c r="BI203" s="21">
        <f ca="1">AE203*VLOOKUP(BI$6,'Greenhouse Gas Costs Avoided'!$A$2:$I$32,9,FALSE)</f>
        <v>9.05818008905967</v>
      </c>
      <c r="BJ203" s="21">
        <f ca="1">AF203*VLOOKUP(BJ$6,'Greenhouse Gas Costs Avoided'!$A$2:$I$32,9,FALSE)</f>
        <v>9.2949796418706736</v>
      </c>
      <c r="BK203" s="22">
        <f ca="1">AG203*VLOOKUP(BK$6,'Greenhouse Gas Costs Avoided'!$A$2:$I$32,9,FALSE)</f>
        <v>9.5356621388007277</v>
      </c>
    </row>
    <row r="204" spans="1:63" x14ac:dyDescent="0.35">
      <c r="A204" s="11">
        <v>198</v>
      </c>
      <c r="B204" s="12">
        <f t="shared" ca="1" si="6"/>
        <v>5</v>
      </c>
      <c r="C204" s="13">
        <f t="shared" ca="1" si="7"/>
        <v>2023</v>
      </c>
      <c r="E204" s="20">
        <f ca="1">IF(E$6&lt;$C204,0,VLOOKUP(E$6,'MonteCarlo Policy Paths'!$A$2:$I$31,'Monte Carlo_WA Complance Price'!$B204+1,FALSE))</f>
        <v>0</v>
      </c>
      <c r="F204" s="21">
        <f ca="1">IF(F$6&lt;$C204,0,VLOOKUP(F$6,'MonteCarlo Policy Paths'!$A$2:$I$31,'Monte Carlo_WA Complance Price'!$B204+1,FALSE))</f>
        <v>82.346532180449415</v>
      </c>
      <c r="G204" s="21">
        <f ca="1">IF(G$6&lt;$C204,0,VLOOKUP(G$6,'MonteCarlo Policy Paths'!$A$2:$I$31,'Monte Carlo_WA Complance Price'!$B204+1,FALSE))</f>
        <v>84.002844861871253</v>
      </c>
      <c r="H204" s="21">
        <f ca="1">IF(H$6&lt;$C204,0,VLOOKUP(H$6,'MonteCarlo Policy Paths'!$A$2:$I$31,'Monte Carlo_WA Complance Price'!$B204+1,FALSE))</f>
        <v>85.659157543293105</v>
      </c>
      <c r="I204" s="21">
        <f ca="1">IF(I$6&lt;$C204,0,VLOOKUP(I$6,'MonteCarlo Policy Paths'!$A$2:$I$31,'Monte Carlo_WA Complance Price'!$B204+1,FALSE))</f>
        <v>86.918851036576825</v>
      </c>
      <c r="J204" s="21">
        <f ca="1">IF(J$6&lt;$C204,0,VLOOKUP(J$6,'MonteCarlo Policy Paths'!$A$2:$I$31,'Monte Carlo_WA Complance Price'!$B204+1,FALSE))</f>
        <v>88.178544529860531</v>
      </c>
      <c r="K204" s="21">
        <f ca="1">IF(K$6&lt;$C204,0,VLOOKUP(K$6,'MonteCarlo Policy Paths'!$A$2:$I$31,'Monte Carlo_WA Complance Price'!$B204+1,FALSE))</f>
        <v>89.438238023144251</v>
      </c>
      <c r="L204" s="21">
        <f ca="1">IF(L$6&lt;$C204,0,VLOOKUP(L$6,'MonteCarlo Policy Paths'!$A$2:$I$31,'Monte Carlo_WA Complance Price'!$B204+1,FALSE))</f>
        <v>90.697931516427971</v>
      </c>
      <c r="M204" s="21">
        <f ca="1">IF(M$6&lt;$C204,0,VLOOKUP(M$6,'MonteCarlo Policy Paths'!$A$2:$I$31,'Monte Carlo_WA Complance Price'!$B204+1,FALSE))</f>
        <v>91.95762500971172</v>
      </c>
      <c r="N204" s="21">
        <f ca="1">IF(N$6&lt;$C204,0,VLOOKUP(N$6,'MonteCarlo Policy Paths'!$A$2:$I$31,'Monte Carlo_WA Complance Price'!$B204+1,FALSE))</f>
        <v>93.21731850299544</v>
      </c>
      <c r="O204" s="21">
        <f ca="1">IF(O$6&lt;$C204,0,VLOOKUP(O$6,'MonteCarlo Policy Paths'!$A$2:$I$31,'Monte Carlo_WA Complance Price'!$B204+1,FALSE))</f>
        <v>94.47701199627916</v>
      </c>
      <c r="P204" s="21">
        <f ca="1">IF(P$6&lt;$C204,0,VLOOKUP(P$6,'MonteCarlo Policy Paths'!$A$2:$I$31,'Monte Carlo_WA Complance Price'!$B204+1,FALSE))</f>
        <v>95.73670548956288</v>
      </c>
      <c r="Q204" s="21">
        <f ca="1">IF(Q$6&lt;$C204,0,VLOOKUP(Q$6,'MonteCarlo Policy Paths'!$A$2:$I$31,'Monte Carlo_WA Complance Price'!$B204+1,FALSE))</f>
        <v>96.996398982846586</v>
      </c>
      <c r="R204" s="21">
        <f ca="1">IF(R$6&lt;$C204,0,VLOOKUP(R$6,'MonteCarlo Policy Paths'!$A$2:$I$31,'Monte Carlo_WA Complance Price'!$B204+1,FALSE))</f>
        <v>99.874634841342697</v>
      </c>
      <c r="S204" s="21">
        <f ca="1">IF(S$6&lt;$C204,0,VLOOKUP(S$6,'MonteCarlo Policy Paths'!$A$2:$I$31,'Monte Carlo_WA Complance Price'!$B204+1,FALSE))</f>
        <v>101.93553668931256</v>
      </c>
      <c r="T204" s="21">
        <f ca="1">IF(T$6&lt;$C204,0,VLOOKUP(T$6,'MonteCarlo Policy Paths'!$A$2:$I$31,'Monte Carlo_WA Complance Price'!$B204+1,FALSE))</f>
        <v>104.04258519817796</v>
      </c>
      <c r="U204" s="21">
        <f ca="1">IF(U$6&lt;$C204,0,VLOOKUP(U$6,'MonteCarlo Policy Paths'!$A$2:$I$31,'Monte Carlo_WA Complance Price'!$B204+1,FALSE))</f>
        <v>106.18472717196582</v>
      </c>
      <c r="V204" s="21">
        <f ca="1">IF(V$6&lt;$C204,0,VLOOKUP(V$6,'MonteCarlo Policy Paths'!$A$2:$I$31,'Monte Carlo_WA Complance Price'!$B204+1,FALSE))</f>
        <v>108.36780972271322</v>
      </c>
      <c r="W204" s="21">
        <f ca="1">IF(W$6&lt;$C204,0,VLOOKUP(W$6,'MonteCarlo Policy Paths'!$A$2:$I$31,'Monte Carlo_WA Complance Price'!$B204+1,FALSE))</f>
        <v>110.57648338650839</v>
      </c>
      <c r="X204" s="21">
        <f ca="1">IF(X$6&lt;$C204,0,VLOOKUP(X$6,'MonteCarlo Policy Paths'!$A$2:$I$31,'Monte Carlo_WA Complance Price'!$B204+1,FALSE))</f>
        <v>112.7694544213079</v>
      </c>
      <c r="Y204" s="21">
        <f ca="1">IF(Y$6&lt;$C204,0,VLOOKUP(Y$6,'MonteCarlo Policy Paths'!$A$2:$I$31,'Monte Carlo_WA Complance Price'!$B204+1,FALSE))</f>
        <v>114.98228749612761</v>
      </c>
      <c r="Z204" s="21">
        <f ca="1">IF(Z$6&lt;$C204,0,VLOOKUP(Z$6,'MonteCarlo Policy Paths'!$A$2:$I$31,'Monte Carlo_WA Complance Price'!$B204+1,FALSE))</f>
        <v>117.22345778349788</v>
      </c>
      <c r="AA204" s="21">
        <f ca="1">IF(AA$6&lt;$C204,0,VLOOKUP(AA$6,'MonteCarlo Policy Paths'!$A$2:$I$31,'Monte Carlo_WA Complance Price'!$B204+1,FALSE))</f>
        <v>119.50474742044912</v>
      </c>
      <c r="AB204" s="21">
        <f ca="1">IF(AB$6&lt;$C204,0,VLOOKUP(AB$6,'MonteCarlo Policy Paths'!$A$2:$I$31,'Monte Carlo_WA Complance Price'!$B204+1,FALSE))</f>
        <v>121.83201137782079</v>
      </c>
      <c r="AC204" s="21">
        <f ca="1">IF(AC$6&lt;$C204,0,VLOOKUP(AC$6,'MonteCarlo Policy Paths'!$A$2:$I$31,'Monte Carlo_WA Complance Price'!$B204+1,FALSE))</f>
        <v>124.30483685770574</v>
      </c>
      <c r="AD204" s="21">
        <f ca="1">IF(AD$6&lt;$C204,0,VLOOKUP(AD$6,'MonteCarlo Policy Paths'!$A$2:$I$31,'Monte Carlo_WA Complance Price'!$B204+1,FALSE))</f>
        <v>126.81952160325447</v>
      </c>
      <c r="AE204" s="21">
        <f ca="1">IF(AE$6&lt;$C204,0,VLOOKUP(AE$6,'MonteCarlo Policy Paths'!$A$2:$I$31,'Monte Carlo_WA Complance Price'!$B204+1,FALSE))</f>
        <v>129.37127756316897</v>
      </c>
      <c r="AF204" s="21">
        <f ca="1">IF(AF$6&lt;$C204,0,VLOOKUP(AF$6,'MonteCarlo Policy Paths'!$A$2:$I$31,'Monte Carlo_WA Complance Price'!$B204+1,FALSE))</f>
        <v>131.96243899653103</v>
      </c>
      <c r="AG204" s="22">
        <f ca="1">IF(AG$6&lt;$C204,0,VLOOKUP(AG$6,'MonteCarlo Policy Paths'!$A$2:$I$31,'Monte Carlo_WA Complance Price'!$B204+1,FALSE))</f>
        <v>135.47056479945655</v>
      </c>
      <c r="AI204" s="20">
        <f ca="1">E204*VLOOKUP(AI$6,'Greenhouse Gas Costs Avoided'!$A$2:$I$32,9,FALSE)</f>
        <v>0</v>
      </c>
      <c r="AJ204" s="21">
        <f ca="1">F204*VLOOKUP(AJ$6,'Greenhouse Gas Costs Avoided'!$A$2:$I$32,9,FALSE)</f>
        <v>5.2166744805659615</v>
      </c>
      <c r="AK204" s="21">
        <f ca="1">G204*VLOOKUP(AK$6,'Greenhouse Gas Costs Avoided'!$A$2:$I$32,9,FALSE)</f>
        <v>5.3216023247413169</v>
      </c>
      <c r="AL204" s="21">
        <f ca="1">H204*VLOOKUP(AL$6,'Greenhouse Gas Costs Avoided'!$A$2:$I$32,9,FALSE)</f>
        <v>5.4265301689166732</v>
      </c>
      <c r="AM204" s="21">
        <f ca="1">I204*VLOOKUP(AM$6,'Greenhouse Gas Costs Avoided'!$A$2:$I$32,9,FALSE)</f>
        <v>5.5063320831654474</v>
      </c>
      <c r="AN204" s="21">
        <f ca="1">J204*VLOOKUP(AN$6,'Greenhouse Gas Costs Avoided'!$A$2:$I$32,9,FALSE)</f>
        <v>5.5861339974142208</v>
      </c>
      <c r="AO204" s="21">
        <f ca="1">K204*VLOOKUP(AO$6,'Greenhouse Gas Costs Avoided'!$A$2:$I$32,9,FALSE)</f>
        <v>5.665935911662995</v>
      </c>
      <c r="AP204" s="21">
        <f ca="1">L204*VLOOKUP(AP$6,'Greenhouse Gas Costs Avoided'!$A$2:$I$32,9,FALSE)</f>
        <v>5.7457378259117702</v>
      </c>
      <c r="AQ204" s="21">
        <f ca="1">M204*VLOOKUP(AQ$6,'Greenhouse Gas Costs Avoided'!$A$2:$I$32,9,FALSE)</f>
        <v>5.8255397401605462</v>
      </c>
      <c r="AR204" s="21">
        <f ca="1">N204*VLOOKUP(AR$6,'Greenhouse Gas Costs Avoided'!$A$2:$I$32,9,FALSE)</f>
        <v>5.9053416544093205</v>
      </c>
      <c r="AS204" s="21">
        <f ca="1">O204*VLOOKUP(AS$6,'Greenhouse Gas Costs Avoided'!$A$2:$I$32,9,FALSE)</f>
        <v>5.9851435686580947</v>
      </c>
      <c r="AT204" s="21">
        <f ca="1">P204*VLOOKUP(AT$6,'Greenhouse Gas Costs Avoided'!$A$2:$I$32,9,FALSE)</f>
        <v>6.0649454829068699</v>
      </c>
      <c r="AU204" s="21">
        <f ca="1">Q204*VLOOKUP(AU$6,'Greenhouse Gas Costs Avoided'!$A$2:$I$32,9,FALSE)</f>
        <v>6.1447473971556432</v>
      </c>
      <c r="AV204" s="21">
        <f ca="1">R204*VLOOKUP(AV$6,'Greenhouse Gas Costs Avoided'!$A$2:$I$32,9,FALSE)</f>
        <v>6.327084396109818</v>
      </c>
      <c r="AW204" s="21">
        <f ca="1">S204*VLOOKUP(AW$6,'Greenhouse Gas Costs Avoided'!$A$2:$I$32,9,FALSE)</f>
        <v>6.4576430704410743</v>
      </c>
      <c r="AX204" s="21">
        <f ca="1">T204*VLOOKUP(AX$6,'Greenhouse Gas Costs Avoided'!$A$2:$I$32,9,FALSE)</f>
        <v>6.5911251478821242</v>
      </c>
      <c r="AY204" s="21">
        <f ca="1">U204*VLOOKUP(AY$6,'Greenhouse Gas Costs Avoided'!$A$2:$I$32,9,FALSE)</f>
        <v>6.7268304055597685</v>
      </c>
      <c r="AZ204" s="21">
        <f ca="1">V204*VLOOKUP(AZ$6,'Greenhouse Gas Costs Avoided'!$A$2:$I$32,9,FALSE)</f>
        <v>6.8651292595600424</v>
      </c>
      <c r="BA204" s="21">
        <f ca="1">W204*VLOOKUP(BA$6,'Greenhouse Gas Costs Avoided'!$A$2:$I$32,9,FALSE)</f>
        <v>7.0050493173053994</v>
      </c>
      <c r="BB204" s="21">
        <f ca="1">X204*VLOOKUP(BB$6,'Greenhouse Gas Costs Avoided'!$A$2:$I$32,9,FALSE)</f>
        <v>7.1439746093722221</v>
      </c>
      <c r="BC204" s="21">
        <f ca="1">Y204*VLOOKUP(BC$6,'Greenhouse Gas Costs Avoided'!$A$2:$I$32,9,FALSE)</f>
        <v>7.2841581669004034</v>
      </c>
      <c r="BD204" s="21">
        <f ca="1">Z204*VLOOKUP(BD$6,'Greenhouse Gas Costs Avoided'!$A$2:$I$32,9,FALSE)</f>
        <v>7.426136894299721</v>
      </c>
      <c r="BE204" s="21">
        <f ca="1">AA204*VLOOKUP(BE$6,'Greenhouse Gas Costs Avoided'!$A$2:$I$32,9,FALSE)</f>
        <v>7.5706571930511553</v>
      </c>
      <c r="BF204" s="21">
        <f ca="1">AB204*VLOOKUP(BF$6,'Greenhouse Gas Costs Avoided'!$A$2:$I$32,9,FALSE)</f>
        <v>7.7180899770979394</v>
      </c>
      <c r="BG204" s="21">
        <f ca="1">AC204*VLOOKUP(BG$6,'Greenhouse Gas Costs Avoided'!$A$2:$I$32,9,FALSE)</f>
        <v>7.8747441218959366</v>
      </c>
      <c r="BH204" s="21">
        <f ca="1">AD204*VLOOKUP(BH$6,'Greenhouse Gas Costs Avoided'!$A$2:$I$32,9,FALSE)</f>
        <v>8.0340500621877027</v>
      </c>
      <c r="BI204" s="21">
        <f ca="1">AE204*VLOOKUP(BI$6,'Greenhouse Gas Costs Avoided'!$A$2:$I$32,9,FALSE)</f>
        <v>8.1957044736636782</v>
      </c>
      <c r="BJ204" s="21">
        <f ca="1">AF204*VLOOKUP(BJ$6,'Greenhouse Gas Costs Avoided'!$A$2:$I$32,9,FALSE)</f>
        <v>8.3598552322508848</v>
      </c>
      <c r="BK204" s="22">
        <f ca="1">AG204*VLOOKUP(BK$6,'Greenhouse Gas Costs Avoided'!$A$2:$I$32,9,FALSE)</f>
        <v>8.5820959249206545</v>
      </c>
    </row>
    <row r="205" spans="1:63" x14ac:dyDescent="0.35">
      <c r="A205" s="11">
        <v>199</v>
      </c>
      <c r="B205" s="12">
        <f t="shared" ca="1" si="6"/>
        <v>1</v>
      </c>
      <c r="C205" s="13">
        <f t="shared" ca="1" si="7"/>
        <v>2023</v>
      </c>
      <c r="E205" s="20">
        <f ca="1">IF(E$6&lt;$C205,0,VLOOKUP(E$6,'MonteCarlo Policy Paths'!$A$2:$I$31,'Monte Carlo_WA Complance Price'!$B205+1,FALSE))</f>
        <v>0</v>
      </c>
      <c r="F205" s="21">
        <f ca="1">IF(F$6&lt;$C205,0,VLOOKUP(F$6,'MonteCarlo Policy Paths'!$A$2:$I$31,'Monte Carlo_WA Complance Price'!$B205+1,FALSE))</f>
        <v>82.346532180449415</v>
      </c>
      <c r="G205" s="21">
        <f ca="1">IF(G$6&lt;$C205,0,VLOOKUP(G$6,'MonteCarlo Policy Paths'!$A$2:$I$31,'Monte Carlo_WA Complance Price'!$B205+1,FALSE))</f>
        <v>84.002844861871253</v>
      </c>
      <c r="H205" s="21">
        <f ca="1">IF(H$6&lt;$C205,0,VLOOKUP(H$6,'MonteCarlo Policy Paths'!$A$2:$I$31,'Monte Carlo_WA Complance Price'!$B205+1,FALSE))</f>
        <v>85.659157543293105</v>
      </c>
      <c r="I205" s="21">
        <f ca="1">IF(I$6&lt;$C205,0,VLOOKUP(I$6,'MonteCarlo Policy Paths'!$A$2:$I$31,'Monte Carlo_WA Complance Price'!$B205+1,FALSE))</f>
        <v>86.918851036576825</v>
      </c>
      <c r="J205" s="21">
        <f ca="1">IF(J$6&lt;$C205,0,VLOOKUP(J$6,'MonteCarlo Policy Paths'!$A$2:$I$31,'Monte Carlo_WA Complance Price'!$B205+1,FALSE))</f>
        <v>88.178544529860531</v>
      </c>
      <c r="K205" s="21">
        <f ca="1">IF(K$6&lt;$C205,0,VLOOKUP(K$6,'MonteCarlo Policy Paths'!$A$2:$I$31,'Monte Carlo_WA Complance Price'!$B205+1,FALSE))</f>
        <v>89.438238023144251</v>
      </c>
      <c r="L205" s="21">
        <f ca="1">IF(L$6&lt;$C205,0,VLOOKUP(L$6,'MonteCarlo Policy Paths'!$A$2:$I$31,'Monte Carlo_WA Complance Price'!$B205+1,FALSE))</f>
        <v>90.697931516427971</v>
      </c>
      <c r="M205" s="21">
        <f ca="1">IF(M$6&lt;$C205,0,VLOOKUP(M$6,'MonteCarlo Policy Paths'!$A$2:$I$31,'Monte Carlo_WA Complance Price'!$B205+1,FALSE))</f>
        <v>91.95762500971172</v>
      </c>
      <c r="N205" s="21">
        <f ca="1">IF(N$6&lt;$C205,0,VLOOKUP(N$6,'MonteCarlo Policy Paths'!$A$2:$I$31,'Monte Carlo_WA Complance Price'!$B205+1,FALSE))</f>
        <v>93.21731850299544</v>
      </c>
      <c r="O205" s="21">
        <f ca="1">IF(O$6&lt;$C205,0,VLOOKUP(O$6,'MonteCarlo Policy Paths'!$A$2:$I$31,'Monte Carlo_WA Complance Price'!$B205+1,FALSE))</f>
        <v>94.47701199627916</v>
      </c>
      <c r="P205" s="21">
        <f ca="1">IF(P$6&lt;$C205,0,VLOOKUP(P$6,'MonteCarlo Policy Paths'!$A$2:$I$31,'Monte Carlo_WA Complance Price'!$B205+1,FALSE))</f>
        <v>95.73670548956288</v>
      </c>
      <c r="Q205" s="21">
        <f ca="1">IF(Q$6&lt;$C205,0,VLOOKUP(Q$6,'MonteCarlo Policy Paths'!$A$2:$I$31,'Monte Carlo_WA Complance Price'!$B205+1,FALSE))</f>
        <v>96.996398982846586</v>
      </c>
      <c r="R205" s="21">
        <f ca="1">IF(R$6&lt;$C205,0,VLOOKUP(R$6,'MonteCarlo Policy Paths'!$A$2:$I$31,'Monte Carlo_WA Complance Price'!$B205+1,FALSE))</f>
        <v>98.25609247613032</v>
      </c>
      <c r="S205" s="21">
        <f ca="1">IF(S$6&lt;$C205,0,VLOOKUP(S$6,'MonteCarlo Policy Paths'!$A$2:$I$31,'Monte Carlo_WA Complance Price'!$B205+1,FALSE))</f>
        <v>99.65157958594628</v>
      </c>
      <c r="T205" s="21">
        <f ca="1">IF(T$6&lt;$C205,0,VLOOKUP(T$6,'MonteCarlo Policy Paths'!$A$2:$I$31,'Monte Carlo_WA Complance Price'!$B205+1,FALSE))</f>
        <v>101.04706669576224</v>
      </c>
      <c r="U205" s="21">
        <f ca="1">IF(U$6&lt;$C205,0,VLOOKUP(U$6,'MonteCarlo Policy Paths'!$A$2:$I$31,'Monte Carlo_WA Complance Price'!$B205+1,FALSE))</f>
        <v>102.4425538055782</v>
      </c>
      <c r="V205" s="21">
        <f ca="1">IF(V$6&lt;$C205,0,VLOOKUP(V$6,'MonteCarlo Policy Paths'!$A$2:$I$31,'Monte Carlo_WA Complance Price'!$B205+1,FALSE))</f>
        <v>103.83804091539416</v>
      </c>
      <c r="W205" s="21">
        <f ca="1">IF(W$6&lt;$C205,0,VLOOKUP(W$6,'MonteCarlo Policy Paths'!$A$2:$I$31,'Monte Carlo_WA Complance Price'!$B205+1,FALSE))</f>
        <v>105.23352802521011</v>
      </c>
      <c r="X205" s="21">
        <f ca="1">IF(X$6&lt;$C205,0,VLOOKUP(X$6,'MonteCarlo Policy Paths'!$A$2:$I$31,'Monte Carlo_WA Complance Price'!$B205+1,FALSE))</f>
        <v>106.47156953138905</v>
      </c>
      <c r="Y205" s="21">
        <f ca="1">IF(Y$6&lt;$C205,0,VLOOKUP(Y$6,'MonteCarlo Policy Paths'!$A$2:$I$31,'Monte Carlo_WA Complance Price'!$B205+1,FALSE))</f>
        <v>107.709611037568</v>
      </c>
      <c r="Z205" s="21">
        <f ca="1">IF(Z$6&lt;$C205,0,VLOOKUP(Z$6,'MonteCarlo Policy Paths'!$A$2:$I$31,'Monte Carlo_WA Complance Price'!$B205+1,FALSE))</f>
        <v>108.94765254374694</v>
      </c>
      <c r="AA205" s="21">
        <f ca="1">IF(AA$6&lt;$C205,0,VLOOKUP(AA$6,'MonteCarlo Policy Paths'!$A$2:$I$31,'Monte Carlo_WA Complance Price'!$B205+1,FALSE))</f>
        <v>110.18569404992589</v>
      </c>
      <c r="AB205" s="21">
        <f ca="1">IF(AB$6&lt;$C205,0,VLOOKUP(AB$6,'MonteCarlo Policy Paths'!$A$2:$I$31,'Monte Carlo_WA Complance Price'!$B205+1,FALSE))</f>
        <v>111.42373555610482</v>
      </c>
      <c r="AC205" s="21">
        <f ca="1">IF(AC$6&lt;$C205,0,VLOOKUP(AC$6,'MonteCarlo Policy Paths'!$A$2:$I$31,'Monte Carlo_WA Complance Price'!$B205+1,FALSE))</f>
        <v>112.86811731331359</v>
      </c>
      <c r="AD205" s="21">
        <f ca="1">IF(AD$6&lt;$C205,0,VLOOKUP(AD$6,'MonteCarlo Policy Paths'!$A$2:$I$31,'Monte Carlo_WA Complance Price'!$B205+1,FALSE))</f>
        <v>114.31249907052236</v>
      </c>
      <c r="AE205" s="21">
        <f ca="1">IF(AE$6&lt;$C205,0,VLOOKUP(AE$6,'MonteCarlo Policy Paths'!$A$2:$I$31,'Monte Carlo_WA Complance Price'!$B205+1,FALSE))</f>
        <v>115.75688082773114</v>
      </c>
      <c r="AF205" s="21">
        <f ca="1">IF(AF$6&lt;$C205,0,VLOOKUP(AF$6,'MonteCarlo Policy Paths'!$A$2:$I$31,'Monte Carlo_WA Complance Price'!$B205+1,FALSE))</f>
        <v>117.20126258493991</v>
      </c>
      <c r="AG205" s="22">
        <f ca="1">IF(AG$6&lt;$C205,0,VLOOKUP(AG$6,'MonteCarlo Policy Paths'!$A$2:$I$31,'Monte Carlo_WA Complance Price'!$B205+1,FALSE))</f>
        <v>118.64564434214866</v>
      </c>
      <c r="AI205" s="20">
        <f ca="1">E205*VLOOKUP(AI$6,'Greenhouse Gas Costs Avoided'!$A$2:$I$32,9,FALSE)</f>
        <v>0</v>
      </c>
      <c r="AJ205" s="21">
        <f ca="1">F205*VLOOKUP(AJ$6,'Greenhouse Gas Costs Avoided'!$A$2:$I$32,9,FALSE)</f>
        <v>5.2166744805659615</v>
      </c>
      <c r="AK205" s="21">
        <f ca="1">G205*VLOOKUP(AK$6,'Greenhouse Gas Costs Avoided'!$A$2:$I$32,9,FALSE)</f>
        <v>5.3216023247413169</v>
      </c>
      <c r="AL205" s="21">
        <f ca="1">H205*VLOOKUP(AL$6,'Greenhouse Gas Costs Avoided'!$A$2:$I$32,9,FALSE)</f>
        <v>5.4265301689166732</v>
      </c>
      <c r="AM205" s="21">
        <f ca="1">I205*VLOOKUP(AM$6,'Greenhouse Gas Costs Avoided'!$A$2:$I$32,9,FALSE)</f>
        <v>5.5063320831654474</v>
      </c>
      <c r="AN205" s="21">
        <f ca="1">J205*VLOOKUP(AN$6,'Greenhouse Gas Costs Avoided'!$A$2:$I$32,9,FALSE)</f>
        <v>5.5861339974142208</v>
      </c>
      <c r="AO205" s="21">
        <f ca="1">K205*VLOOKUP(AO$6,'Greenhouse Gas Costs Avoided'!$A$2:$I$32,9,FALSE)</f>
        <v>5.665935911662995</v>
      </c>
      <c r="AP205" s="21">
        <f ca="1">L205*VLOOKUP(AP$6,'Greenhouse Gas Costs Avoided'!$A$2:$I$32,9,FALSE)</f>
        <v>5.7457378259117702</v>
      </c>
      <c r="AQ205" s="21">
        <f ca="1">M205*VLOOKUP(AQ$6,'Greenhouse Gas Costs Avoided'!$A$2:$I$32,9,FALSE)</f>
        <v>5.8255397401605462</v>
      </c>
      <c r="AR205" s="21">
        <f ca="1">N205*VLOOKUP(AR$6,'Greenhouse Gas Costs Avoided'!$A$2:$I$32,9,FALSE)</f>
        <v>5.9053416544093205</v>
      </c>
      <c r="AS205" s="21">
        <f ca="1">O205*VLOOKUP(AS$6,'Greenhouse Gas Costs Avoided'!$A$2:$I$32,9,FALSE)</f>
        <v>5.9851435686580947</v>
      </c>
      <c r="AT205" s="21">
        <f ca="1">P205*VLOOKUP(AT$6,'Greenhouse Gas Costs Avoided'!$A$2:$I$32,9,FALSE)</f>
        <v>6.0649454829068699</v>
      </c>
      <c r="AU205" s="21">
        <f ca="1">Q205*VLOOKUP(AU$6,'Greenhouse Gas Costs Avoided'!$A$2:$I$32,9,FALSE)</f>
        <v>6.1447473971556432</v>
      </c>
      <c r="AV205" s="21">
        <f ca="1">R205*VLOOKUP(AV$6,'Greenhouse Gas Costs Avoided'!$A$2:$I$32,9,FALSE)</f>
        <v>6.2245493114044184</v>
      </c>
      <c r="AW205" s="21">
        <f ca="1">S205*VLOOKUP(AW$6,'Greenhouse Gas Costs Avoided'!$A$2:$I$32,9,FALSE)</f>
        <v>6.312953786990386</v>
      </c>
      <c r="AX205" s="21">
        <f ca="1">T205*VLOOKUP(AX$6,'Greenhouse Gas Costs Avoided'!$A$2:$I$32,9,FALSE)</f>
        <v>6.4013582625763545</v>
      </c>
      <c r="AY205" s="21">
        <f ca="1">U205*VLOOKUP(AY$6,'Greenhouse Gas Costs Avoided'!$A$2:$I$32,9,FALSE)</f>
        <v>6.4897627381623222</v>
      </c>
      <c r="AZ205" s="21">
        <f ca="1">V205*VLOOKUP(AZ$6,'Greenhouse Gas Costs Avoided'!$A$2:$I$32,9,FALSE)</f>
        <v>6.5781672137482907</v>
      </c>
      <c r="BA205" s="21">
        <f ca="1">W205*VLOOKUP(BA$6,'Greenhouse Gas Costs Avoided'!$A$2:$I$32,9,FALSE)</f>
        <v>6.6665716893342575</v>
      </c>
      <c r="BB205" s="21">
        <f ca="1">X205*VLOOKUP(BB$6,'Greenhouse Gas Costs Avoided'!$A$2:$I$32,9,FALSE)</f>
        <v>6.7450019445028957</v>
      </c>
      <c r="BC205" s="21">
        <f ca="1">Y205*VLOOKUP(BC$6,'Greenhouse Gas Costs Avoided'!$A$2:$I$32,9,FALSE)</f>
        <v>6.8234321996715348</v>
      </c>
      <c r="BD205" s="21">
        <f ca="1">Z205*VLOOKUP(BD$6,'Greenhouse Gas Costs Avoided'!$A$2:$I$32,9,FALSE)</f>
        <v>6.901862454840173</v>
      </c>
      <c r="BE205" s="21">
        <f ca="1">AA205*VLOOKUP(BE$6,'Greenhouse Gas Costs Avoided'!$A$2:$I$32,9,FALSE)</f>
        <v>6.9802927100088112</v>
      </c>
      <c r="BF205" s="21">
        <f ca="1">AB205*VLOOKUP(BF$6,'Greenhouse Gas Costs Avoided'!$A$2:$I$32,9,FALSE)</f>
        <v>7.0587229651774486</v>
      </c>
      <c r="BG205" s="21">
        <f ca="1">AC205*VLOOKUP(BG$6,'Greenhouse Gas Costs Avoided'!$A$2:$I$32,9,FALSE)</f>
        <v>7.1502249295408609</v>
      </c>
      <c r="BH205" s="21">
        <f ca="1">AD205*VLOOKUP(BH$6,'Greenhouse Gas Costs Avoided'!$A$2:$I$32,9,FALSE)</f>
        <v>7.2417268939042723</v>
      </c>
      <c r="BI205" s="21">
        <f ca="1">AE205*VLOOKUP(BI$6,'Greenhouse Gas Costs Avoided'!$A$2:$I$32,9,FALSE)</f>
        <v>7.3332288582676846</v>
      </c>
      <c r="BJ205" s="21">
        <f ca="1">AF205*VLOOKUP(BJ$6,'Greenhouse Gas Costs Avoided'!$A$2:$I$32,9,FALSE)</f>
        <v>7.424730822631096</v>
      </c>
      <c r="BK205" s="22">
        <f ca="1">AG205*VLOOKUP(BK$6,'Greenhouse Gas Costs Avoided'!$A$2:$I$32,9,FALSE)</f>
        <v>7.5162327869945065</v>
      </c>
    </row>
    <row r="206" spans="1:63" x14ac:dyDescent="0.35">
      <c r="A206" s="11">
        <v>200</v>
      </c>
      <c r="B206" s="12">
        <f t="shared" ca="1" si="6"/>
        <v>1</v>
      </c>
      <c r="C206" s="13">
        <f t="shared" ca="1" si="7"/>
        <v>2023</v>
      </c>
      <c r="E206" s="20">
        <f ca="1">IF(E$6&lt;$C206,0,VLOOKUP(E$6,'MonteCarlo Policy Paths'!$A$2:$I$31,'Monte Carlo_WA Complance Price'!$B206+1,FALSE))</f>
        <v>0</v>
      </c>
      <c r="F206" s="21">
        <f ca="1">IF(F$6&lt;$C206,0,VLOOKUP(F$6,'MonteCarlo Policy Paths'!$A$2:$I$31,'Monte Carlo_WA Complance Price'!$B206+1,FALSE))</f>
        <v>82.346532180449415</v>
      </c>
      <c r="G206" s="21">
        <f ca="1">IF(G$6&lt;$C206,0,VLOOKUP(G$6,'MonteCarlo Policy Paths'!$A$2:$I$31,'Monte Carlo_WA Complance Price'!$B206+1,FALSE))</f>
        <v>84.002844861871253</v>
      </c>
      <c r="H206" s="21">
        <f ca="1">IF(H$6&lt;$C206,0,VLOOKUP(H$6,'MonteCarlo Policy Paths'!$A$2:$I$31,'Monte Carlo_WA Complance Price'!$B206+1,FALSE))</f>
        <v>85.659157543293105</v>
      </c>
      <c r="I206" s="21">
        <f ca="1">IF(I$6&lt;$C206,0,VLOOKUP(I$6,'MonteCarlo Policy Paths'!$A$2:$I$31,'Monte Carlo_WA Complance Price'!$B206+1,FALSE))</f>
        <v>86.918851036576825</v>
      </c>
      <c r="J206" s="21">
        <f ca="1">IF(J$6&lt;$C206,0,VLOOKUP(J$6,'MonteCarlo Policy Paths'!$A$2:$I$31,'Monte Carlo_WA Complance Price'!$B206+1,FALSE))</f>
        <v>88.178544529860531</v>
      </c>
      <c r="K206" s="21">
        <f ca="1">IF(K$6&lt;$C206,0,VLOOKUP(K$6,'MonteCarlo Policy Paths'!$A$2:$I$31,'Monte Carlo_WA Complance Price'!$B206+1,FALSE))</f>
        <v>89.438238023144251</v>
      </c>
      <c r="L206" s="21">
        <f ca="1">IF(L$6&lt;$C206,0,VLOOKUP(L$6,'MonteCarlo Policy Paths'!$A$2:$I$31,'Monte Carlo_WA Complance Price'!$B206+1,FALSE))</f>
        <v>90.697931516427971</v>
      </c>
      <c r="M206" s="21">
        <f ca="1">IF(M$6&lt;$C206,0,VLOOKUP(M$6,'MonteCarlo Policy Paths'!$A$2:$I$31,'Monte Carlo_WA Complance Price'!$B206+1,FALSE))</f>
        <v>91.95762500971172</v>
      </c>
      <c r="N206" s="21">
        <f ca="1">IF(N$6&lt;$C206,0,VLOOKUP(N$6,'MonteCarlo Policy Paths'!$A$2:$I$31,'Monte Carlo_WA Complance Price'!$B206+1,FALSE))</f>
        <v>93.21731850299544</v>
      </c>
      <c r="O206" s="21">
        <f ca="1">IF(O$6&lt;$C206,0,VLOOKUP(O$6,'MonteCarlo Policy Paths'!$A$2:$I$31,'Monte Carlo_WA Complance Price'!$B206+1,FALSE))</f>
        <v>94.47701199627916</v>
      </c>
      <c r="P206" s="21">
        <f ca="1">IF(P$6&lt;$C206,0,VLOOKUP(P$6,'MonteCarlo Policy Paths'!$A$2:$I$31,'Monte Carlo_WA Complance Price'!$B206+1,FALSE))</f>
        <v>95.73670548956288</v>
      </c>
      <c r="Q206" s="21">
        <f ca="1">IF(Q$6&lt;$C206,0,VLOOKUP(Q$6,'MonteCarlo Policy Paths'!$A$2:$I$31,'Monte Carlo_WA Complance Price'!$B206+1,FALSE))</f>
        <v>96.996398982846586</v>
      </c>
      <c r="R206" s="21">
        <f ca="1">IF(R$6&lt;$C206,0,VLOOKUP(R$6,'MonteCarlo Policy Paths'!$A$2:$I$31,'Monte Carlo_WA Complance Price'!$B206+1,FALSE))</f>
        <v>98.25609247613032</v>
      </c>
      <c r="S206" s="21">
        <f ca="1">IF(S$6&lt;$C206,0,VLOOKUP(S$6,'MonteCarlo Policy Paths'!$A$2:$I$31,'Monte Carlo_WA Complance Price'!$B206+1,FALSE))</f>
        <v>99.65157958594628</v>
      </c>
      <c r="T206" s="21">
        <f ca="1">IF(T$6&lt;$C206,0,VLOOKUP(T$6,'MonteCarlo Policy Paths'!$A$2:$I$31,'Monte Carlo_WA Complance Price'!$B206+1,FALSE))</f>
        <v>101.04706669576224</v>
      </c>
      <c r="U206" s="21">
        <f ca="1">IF(U$6&lt;$C206,0,VLOOKUP(U$6,'MonteCarlo Policy Paths'!$A$2:$I$31,'Monte Carlo_WA Complance Price'!$B206+1,FALSE))</f>
        <v>102.4425538055782</v>
      </c>
      <c r="V206" s="21">
        <f ca="1">IF(V$6&lt;$C206,0,VLOOKUP(V$6,'MonteCarlo Policy Paths'!$A$2:$I$31,'Monte Carlo_WA Complance Price'!$B206+1,FALSE))</f>
        <v>103.83804091539416</v>
      </c>
      <c r="W206" s="21">
        <f ca="1">IF(W$6&lt;$C206,0,VLOOKUP(W$6,'MonteCarlo Policy Paths'!$A$2:$I$31,'Monte Carlo_WA Complance Price'!$B206+1,FALSE))</f>
        <v>105.23352802521011</v>
      </c>
      <c r="X206" s="21">
        <f ca="1">IF(X$6&lt;$C206,0,VLOOKUP(X$6,'MonteCarlo Policy Paths'!$A$2:$I$31,'Monte Carlo_WA Complance Price'!$B206+1,FALSE))</f>
        <v>106.47156953138905</v>
      </c>
      <c r="Y206" s="21">
        <f ca="1">IF(Y$6&lt;$C206,0,VLOOKUP(Y$6,'MonteCarlo Policy Paths'!$A$2:$I$31,'Monte Carlo_WA Complance Price'!$B206+1,FALSE))</f>
        <v>107.709611037568</v>
      </c>
      <c r="Z206" s="21">
        <f ca="1">IF(Z$6&lt;$C206,0,VLOOKUP(Z$6,'MonteCarlo Policy Paths'!$A$2:$I$31,'Monte Carlo_WA Complance Price'!$B206+1,FALSE))</f>
        <v>108.94765254374694</v>
      </c>
      <c r="AA206" s="21">
        <f ca="1">IF(AA$6&lt;$C206,0,VLOOKUP(AA$6,'MonteCarlo Policy Paths'!$A$2:$I$31,'Monte Carlo_WA Complance Price'!$B206+1,FALSE))</f>
        <v>110.18569404992589</v>
      </c>
      <c r="AB206" s="21">
        <f ca="1">IF(AB$6&lt;$C206,0,VLOOKUP(AB$6,'MonteCarlo Policy Paths'!$A$2:$I$31,'Monte Carlo_WA Complance Price'!$B206+1,FALSE))</f>
        <v>111.42373555610482</v>
      </c>
      <c r="AC206" s="21">
        <f ca="1">IF(AC$6&lt;$C206,0,VLOOKUP(AC$6,'MonteCarlo Policy Paths'!$A$2:$I$31,'Monte Carlo_WA Complance Price'!$B206+1,FALSE))</f>
        <v>112.86811731331359</v>
      </c>
      <c r="AD206" s="21">
        <f ca="1">IF(AD$6&lt;$C206,0,VLOOKUP(AD$6,'MonteCarlo Policy Paths'!$A$2:$I$31,'Monte Carlo_WA Complance Price'!$B206+1,FALSE))</f>
        <v>114.31249907052236</v>
      </c>
      <c r="AE206" s="21">
        <f ca="1">IF(AE$6&lt;$C206,0,VLOOKUP(AE$6,'MonteCarlo Policy Paths'!$A$2:$I$31,'Monte Carlo_WA Complance Price'!$B206+1,FALSE))</f>
        <v>115.75688082773114</v>
      </c>
      <c r="AF206" s="21">
        <f ca="1">IF(AF$6&lt;$C206,0,VLOOKUP(AF$6,'MonteCarlo Policy Paths'!$A$2:$I$31,'Monte Carlo_WA Complance Price'!$B206+1,FALSE))</f>
        <v>117.20126258493991</v>
      </c>
      <c r="AG206" s="22">
        <f ca="1">IF(AG$6&lt;$C206,0,VLOOKUP(AG$6,'MonteCarlo Policy Paths'!$A$2:$I$31,'Monte Carlo_WA Complance Price'!$B206+1,FALSE))</f>
        <v>118.64564434214866</v>
      </c>
      <c r="AI206" s="20">
        <f ca="1">E206*VLOOKUP(AI$6,'Greenhouse Gas Costs Avoided'!$A$2:$I$32,9,FALSE)</f>
        <v>0</v>
      </c>
      <c r="AJ206" s="21">
        <f ca="1">F206*VLOOKUP(AJ$6,'Greenhouse Gas Costs Avoided'!$A$2:$I$32,9,FALSE)</f>
        <v>5.2166744805659615</v>
      </c>
      <c r="AK206" s="21">
        <f ca="1">G206*VLOOKUP(AK$6,'Greenhouse Gas Costs Avoided'!$A$2:$I$32,9,FALSE)</f>
        <v>5.3216023247413169</v>
      </c>
      <c r="AL206" s="21">
        <f ca="1">H206*VLOOKUP(AL$6,'Greenhouse Gas Costs Avoided'!$A$2:$I$32,9,FALSE)</f>
        <v>5.4265301689166732</v>
      </c>
      <c r="AM206" s="21">
        <f ca="1">I206*VLOOKUP(AM$6,'Greenhouse Gas Costs Avoided'!$A$2:$I$32,9,FALSE)</f>
        <v>5.5063320831654474</v>
      </c>
      <c r="AN206" s="21">
        <f ca="1">J206*VLOOKUP(AN$6,'Greenhouse Gas Costs Avoided'!$A$2:$I$32,9,FALSE)</f>
        <v>5.5861339974142208</v>
      </c>
      <c r="AO206" s="21">
        <f ca="1">K206*VLOOKUP(AO$6,'Greenhouse Gas Costs Avoided'!$A$2:$I$32,9,FALSE)</f>
        <v>5.665935911662995</v>
      </c>
      <c r="AP206" s="21">
        <f ca="1">L206*VLOOKUP(AP$6,'Greenhouse Gas Costs Avoided'!$A$2:$I$32,9,FALSE)</f>
        <v>5.7457378259117702</v>
      </c>
      <c r="AQ206" s="21">
        <f ca="1">M206*VLOOKUP(AQ$6,'Greenhouse Gas Costs Avoided'!$A$2:$I$32,9,FALSE)</f>
        <v>5.8255397401605462</v>
      </c>
      <c r="AR206" s="21">
        <f ca="1">N206*VLOOKUP(AR$6,'Greenhouse Gas Costs Avoided'!$A$2:$I$32,9,FALSE)</f>
        <v>5.9053416544093205</v>
      </c>
      <c r="AS206" s="21">
        <f ca="1">O206*VLOOKUP(AS$6,'Greenhouse Gas Costs Avoided'!$A$2:$I$32,9,FALSE)</f>
        <v>5.9851435686580947</v>
      </c>
      <c r="AT206" s="21">
        <f ca="1">P206*VLOOKUP(AT$6,'Greenhouse Gas Costs Avoided'!$A$2:$I$32,9,FALSE)</f>
        <v>6.0649454829068699</v>
      </c>
      <c r="AU206" s="21">
        <f ca="1">Q206*VLOOKUP(AU$6,'Greenhouse Gas Costs Avoided'!$A$2:$I$32,9,FALSE)</f>
        <v>6.1447473971556432</v>
      </c>
      <c r="AV206" s="21">
        <f ca="1">R206*VLOOKUP(AV$6,'Greenhouse Gas Costs Avoided'!$A$2:$I$32,9,FALSE)</f>
        <v>6.2245493114044184</v>
      </c>
      <c r="AW206" s="21">
        <f ca="1">S206*VLOOKUP(AW$6,'Greenhouse Gas Costs Avoided'!$A$2:$I$32,9,FALSE)</f>
        <v>6.312953786990386</v>
      </c>
      <c r="AX206" s="21">
        <f ca="1">T206*VLOOKUP(AX$6,'Greenhouse Gas Costs Avoided'!$A$2:$I$32,9,FALSE)</f>
        <v>6.4013582625763545</v>
      </c>
      <c r="AY206" s="21">
        <f ca="1">U206*VLOOKUP(AY$6,'Greenhouse Gas Costs Avoided'!$A$2:$I$32,9,FALSE)</f>
        <v>6.4897627381623222</v>
      </c>
      <c r="AZ206" s="21">
        <f ca="1">V206*VLOOKUP(AZ$6,'Greenhouse Gas Costs Avoided'!$A$2:$I$32,9,FALSE)</f>
        <v>6.5781672137482907</v>
      </c>
      <c r="BA206" s="21">
        <f ca="1">W206*VLOOKUP(BA$6,'Greenhouse Gas Costs Avoided'!$A$2:$I$32,9,FALSE)</f>
        <v>6.6665716893342575</v>
      </c>
      <c r="BB206" s="21">
        <f ca="1">X206*VLOOKUP(BB$6,'Greenhouse Gas Costs Avoided'!$A$2:$I$32,9,FALSE)</f>
        <v>6.7450019445028957</v>
      </c>
      <c r="BC206" s="21">
        <f ca="1">Y206*VLOOKUP(BC$6,'Greenhouse Gas Costs Avoided'!$A$2:$I$32,9,FALSE)</f>
        <v>6.8234321996715348</v>
      </c>
      <c r="BD206" s="21">
        <f ca="1">Z206*VLOOKUP(BD$6,'Greenhouse Gas Costs Avoided'!$A$2:$I$32,9,FALSE)</f>
        <v>6.901862454840173</v>
      </c>
      <c r="BE206" s="21">
        <f ca="1">AA206*VLOOKUP(BE$6,'Greenhouse Gas Costs Avoided'!$A$2:$I$32,9,FALSE)</f>
        <v>6.9802927100088112</v>
      </c>
      <c r="BF206" s="21">
        <f ca="1">AB206*VLOOKUP(BF$6,'Greenhouse Gas Costs Avoided'!$A$2:$I$32,9,FALSE)</f>
        <v>7.0587229651774486</v>
      </c>
      <c r="BG206" s="21">
        <f ca="1">AC206*VLOOKUP(BG$6,'Greenhouse Gas Costs Avoided'!$A$2:$I$32,9,FALSE)</f>
        <v>7.1502249295408609</v>
      </c>
      <c r="BH206" s="21">
        <f ca="1">AD206*VLOOKUP(BH$6,'Greenhouse Gas Costs Avoided'!$A$2:$I$32,9,FALSE)</f>
        <v>7.2417268939042723</v>
      </c>
      <c r="BI206" s="21">
        <f ca="1">AE206*VLOOKUP(BI$6,'Greenhouse Gas Costs Avoided'!$A$2:$I$32,9,FALSE)</f>
        <v>7.3332288582676846</v>
      </c>
      <c r="BJ206" s="21">
        <f ca="1">AF206*VLOOKUP(BJ$6,'Greenhouse Gas Costs Avoided'!$A$2:$I$32,9,FALSE)</f>
        <v>7.424730822631096</v>
      </c>
      <c r="BK206" s="22">
        <f ca="1">AG206*VLOOKUP(BK$6,'Greenhouse Gas Costs Avoided'!$A$2:$I$32,9,FALSE)</f>
        <v>7.5162327869945065</v>
      </c>
    </row>
    <row r="207" spans="1:63" x14ac:dyDescent="0.35">
      <c r="A207" s="11">
        <v>201</v>
      </c>
      <c r="B207" s="12">
        <f t="shared" ca="1" si="6"/>
        <v>4</v>
      </c>
      <c r="C207" s="13">
        <f t="shared" ca="1" si="7"/>
        <v>2023</v>
      </c>
      <c r="E207" s="20">
        <f ca="1">IF(E$6&lt;$C207,0,VLOOKUP(E$6,'MonteCarlo Policy Paths'!$A$2:$I$31,'Monte Carlo_WA Complance Price'!$B207+1,FALSE))</f>
        <v>0</v>
      </c>
      <c r="F207" s="21">
        <f ca="1">IF(F$6&lt;$C207,0,VLOOKUP(F$6,'MonteCarlo Policy Paths'!$A$2:$I$31,'Monte Carlo_WA Complance Price'!$B207+1,FALSE))</f>
        <v>82.346532180449415</v>
      </c>
      <c r="G207" s="21">
        <f ca="1">IF(G$6&lt;$C207,0,VLOOKUP(G$6,'MonteCarlo Policy Paths'!$A$2:$I$31,'Monte Carlo_WA Complance Price'!$B207+1,FALSE))</f>
        <v>84.002844861871253</v>
      </c>
      <c r="H207" s="21">
        <f ca="1">IF(H$6&lt;$C207,0,VLOOKUP(H$6,'MonteCarlo Policy Paths'!$A$2:$I$31,'Monte Carlo_WA Complance Price'!$B207+1,FALSE))</f>
        <v>85.659157543293105</v>
      </c>
      <c r="I207" s="21">
        <f ca="1">IF(I$6&lt;$C207,0,VLOOKUP(I$6,'MonteCarlo Policy Paths'!$A$2:$I$31,'Monte Carlo_WA Complance Price'!$B207+1,FALSE))</f>
        <v>86.918851036576825</v>
      </c>
      <c r="J207" s="21">
        <f ca="1">IF(J$6&lt;$C207,0,VLOOKUP(J$6,'MonteCarlo Policy Paths'!$A$2:$I$31,'Monte Carlo_WA Complance Price'!$B207+1,FALSE))</f>
        <v>88.178544529860531</v>
      </c>
      <c r="K207" s="21">
        <f ca="1">IF(K$6&lt;$C207,0,VLOOKUP(K$6,'MonteCarlo Policy Paths'!$A$2:$I$31,'Monte Carlo_WA Complance Price'!$B207+1,FALSE))</f>
        <v>89.438238023144251</v>
      </c>
      <c r="L207" s="21">
        <f ca="1">IF(L$6&lt;$C207,0,VLOOKUP(L$6,'MonteCarlo Policy Paths'!$A$2:$I$31,'Monte Carlo_WA Complance Price'!$B207+1,FALSE))</f>
        <v>90.697931516427971</v>
      </c>
      <c r="M207" s="21">
        <f ca="1">IF(M$6&lt;$C207,0,VLOOKUP(M$6,'MonteCarlo Policy Paths'!$A$2:$I$31,'Monte Carlo_WA Complance Price'!$B207+1,FALSE))</f>
        <v>91.95762500971172</v>
      </c>
      <c r="N207" s="21">
        <f ca="1">IF(N$6&lt;$C207,0,VLOOKUP(N$6,'MonteCarlo Policy Paths'!$A$2:$I$31,'Monte Carlo_WA Complance Price'!$B207+1,FALSE))</f>
        <v>93.21731850299544</v>
      </c>
      <c r="O207" s="21">
        <f ca="1">IF(O$6&lt;$C207,0,VLOOKUP(O$6,'MonteCarlo Policy Paths'!$A$2:$I$31,'Monte Carlo_WA Complance Price'!$B207+1,FALSE))</f>
        <v>94.47701199627916</v>
      </c>
      <c r="P207" s="21">
        <f ca="1">IF(P$6&lt;$C207,0,VLOOKUP(P$6,'MonteCarlo Policy Paths'!$A$2:$I$31,'Monte Carlo_WA Complance Price'!$B207+1,FALSE))</f>
        <v>95.73670548956288</v>
      </c>
      <c r="Q207" s="21">
        <f ca="1">IF(Q$6&lt;$C207,0,VLOOKUP(Q$6,'MonteCarlo Policy Paths'!$A$2:$I$31,'Monte Carlo_WA Complance Price'!$B207+1,FALSE))</f>
        <v>96.996398982846586</v>
      </c>
      <c r="R207" s="21">
        <f ca="1">IF(R$6&lt;$C207,0,VLOOKUP(R$6,'MonteCarlo Policy Paths'!$A$2:$I$31,'Monte Carlo_WA Complance Price'!$B207+1,FALSE))</f>
        <v>98.25609247613032</v>
      </c>
      <c r="S207" s="21">
        <f ca="1">IF(S$6&lt;$C207,0,VLOOKUP(S$6,'MonteCarlo Policy Paths'!$A$2:$I$31,'Monte Carlo_WA Complance Price'!$B207+1,FALSE))</f>
        <v>99.65157958594628</v>
      </c>
      <c r="T207" s="21">
        <f ca="1">IF(T$6&lt;$C207,0,VLOOKUP(T$6,'MonteCarlo Policy Paths'!$A$2:$I$31,'Monte Carlo_WA Complance Price'!$B207+1,FALSE))</f>
        <v>101.04706669576224</v>
      </c>
      <c r="U207" s="21">
        <f ca="1">IF(U$6&lt;$C207,0,VLOOKUP(U$6,'MonteCarlo Policy Paths'!$A$2:$I$31,'Monte Carlo_WA Complance Price'!$B207+1,FALSE))</f>
        <v>102.4425538055782</v>
      </c>
      <c r="V207" s="21">
        <f ca="1">IF(V$6&lt;$C207,0,VLOOKUP(V$6,'MonteCarlo Policy Paths'!$A$2:$I$31,'Monte Carlo_WA Complance Price'!$B207+1,FALSE))</f>
        <v>103.83804091539416</v>
      </c>
      <c r="W207" s="21">
        <f ca="1">IF(W$6&lt;$C207,0,VLOOKUP(W$6,'MonteCarlo Policy Paths'!$A$2:$I$31,'Monte Carlo_WA Complance Price'!$B207+1,FALSE))</f>
        <v>105.23352802521011</v>
      </c>
      <c r="X207" s="21">
        <f ca="1">IF(X$6&lt;$C207,0,VLOOKUP(X$6,'MonteCarlo Policy Paths'!$A$2:$I$31,'Monte Carlo_WA Complance Price'!$B207+1,FALSE))</f>
        <v>106.47156953138905</v>
      </c>
      <c r="Y207" s="21">
        <f ca="1">IF(Y$6&lt;$C207,0,VLOOKUP(Y$6,'MonteCarlo Policy Paths'!$A$2:$I$31,'Monte Carlo_WA Complance Price'!$B207+1,FALSE))</f>
        <v>107.709611037568</v>
      </c>
      <c r="Z207" s="21">
        <f ca="1">IF(Z$6&lt;$C207,0,VLOOKUP(Z$6,'MonteCarlo Policy Paths'!$A$2:$I$31,'Monte Carlo_WA Complance Price'!$B207+1,FALSE))</f>
        <v>108.94765254374694</v>
      </c>
      <c r="AA207" s="21">
        <f ca="1">IF(AA$6&lt;$C207,0,VLOOKUP(AA$6,'MonteCarlo Policy Paths'!$A$2:$I$31,'Monte Carlo_WA Complance Price'!$B207+1,FALSE))</f>
        <v>110.18569404992589</v>
      </c>
      <c r="AB207" s="21">
        <f ca="1">IF(AB$6&lt;$C207,0,VLOOKUP(AB$6,'MonteCarlo Policy Paths'!$A$2:$I$31,'Monte Carlo_WA Complance Price'!$B207+1,FALSE))</f>
        <v>111.42373555610482</v>
      </c>
      <c r="AC207" s="21">
        <f ca="1">IF(AC$6&lt;$C207,0,VLOOKUP(AC$6,'MonteCarlo Policy Paths'!$A$2:$I$31,'Monte Carlo_WA Complance Price'!$B207+1,FALSE))</f>
        <v>112.86811731331359</v>
      </c>
      <c r="AD207" s="21">
        <f ca="1">IF(AD$6&lt;$C207,0,VLOOKUP(AD$6,'MonteCarlo Policy Paths'!$A$2:$I$31,'Monte Carlo_WA Complance Price'!$B207+1,FALSE))</f>
        <v>114.31249907052236</v>
      </c>
      <c r="AE207" s="21">
        <f ca="1">IF(AE$6&lt;$C207,0,VLOOKUP(AE$6,'MonteCarlo Policy Paths'!$A$2:$I$31,'Monte Carlo_WA Complance Price'!$B207+1,FALSE))</f>
        <v>115.75688082773114</v>
      </c>
      <c r="AF207" s="21">
        <f ca="1">IF(AF$6&lt;$C207,0,VLOOKUP(AF$6,'MonteCarlo Policy Paths'!$A$2:$I$31,'Monte Carlo_WA Complance Price'!$B207+1,FALSE))</f>
        <v>117.20126258493991</v>
      </c>
      <c r="AG207" s="22">
        <f ca="1">IF(AG$6&lt;$C207,0,VLOOKUP(AG$6,'MonteCarlo Policy Paths'!$A$2:$I$31,'Monte Carlo_WA Complance Price'!$B207+1,FALSE))</f>
        <v>119.5319620819439</v>
      </c>
      <c r="AI207" s="20">
        <f ca="1">E207*VLOOKUP(AI$6,'Greenhouse Gas Costs Avoided'!$A$2:$I$32,9,FALSE)</f>
        <v>0</v>
      </c>
      <c r="AJ207" s="21">
        <f ca="1">F207*VLOOKUP(AJ$6,'Greenhouse Gas Costs Avoided'!$A$2:$I$32,9,FALSE)</f>
        <v>5.2166744805659615</v>
      </c>
      <c r="AK207" s="21">
        <f ca="1">G207*VLOOKUP(AK$6,'Greenhouse Gas Costs Avoided'!$A$2:$I$32,9,FALSE)</f>
        <v>5.3216023247413169</v>
      </c>
      <c r="AL207" s="21">
        <f ca="1">H207*VLOOKUP(AL$6,'Greenhouse Gas Costs Avoided'!$A$2:$I$32,9,FALSE)</f>
        <v>5.4265301689166732</v>
      </c>
      <c r="AM207" s="21">
        <f ca="1">I207*VLOOKUP(AM$6,'Greenhouse Gas Costs Avoided'!$A$2:$I$32,9,FALSE)</f>
        <v>5.5063320831654474</v>
      </c>
      <c r="AN207" s="21">
        <f ca="1">J207*VLOOKUP(AN$6,'Greenhouse Gas Costs Avoided'!$A$2:$I$32,9,FALSE)</f>
        <v>5.5861339974142208</v>
      </c>
      <c r="AO207" s="21">
        <f ca="1">K207*VLOOKUP(AO$6,'Greenhouse Gas Costs Avoided'!$A$2:$I$32,9,FALSE)</f>
        <v>5.665935911662995</v>
      </c>
      <c r="AP207" s="21">
        <f ca="1">L207*VLOOKUP(AP$6,'Greenhouse Gas Costs Avoided'!$A$2:$I$32,9,FALSE)</f>
        <v>5.7457378259117702</v>
      </c>
      <c r="AQ207" s="21">
        <f ca="1">M207*VLOOKUP(AQ$6,'Greenhouse Gas Costs Avoided'!$A$2:$I$32,9,FALSE)</f>
        <v>5.8255397401605462</v>
      </c>
      <c r="AR207" s="21">
        <f ca="1">N207*VLOOKUP(AR$6,'Greenhouse Gas Costs Avoided'!$A$2:$I$32,9,FALSE)</f>
        <v>5.9053416544093205</v>
      </c>
      <c r="AS207" s="21">
        <f ca="1">O207*VLOOKUP(AS$6,'Greenhouse Gas Costs Avoided'!$A$2:$I$32,9,FALSE)</f>
        <v>5.9851435686580947</v>
      </c>
      <c r="AT207" s="21">
        <f ca="1">P207*VLOOKUP(AT$6,'Greenhouse Gas Costs Avoided'!$A$2:$I$32,9,FALSE)</f>
        <v>6.0649454829068699</v>
      </c>
      <c r="AU207" s="21">
        <f ca="1">Q207*VLOOKUP(AU$6,'Greenhouse Gas Costs Avoided'!$A$2:$I$32,9,FALSE)</f>
        <v>6.1447473971556432</v>
      </c>
      <c r="AV207" s="21">
        <f ca="1">R207*VLOOKUP(AV$6,'Greenhouse Gas Costs Avoided'!$A$2:$I$32,9,FALSE)</f>
        <v>6.2245493114044184</v>
      </c>
      <c r="AW207" s="21">
        <f ca="1">S207*VLOOKUP(AW$6,'Greenhouse Gas Costs Avoided'!$A$2:$I$32,9,FALSE)</f>
        <v>6.312953786990386</v>
      </c>
      <c r="AX207" s="21">
        <f ca="1">T207*VLOOKUP(AX$6,'Greenhouse Gas Costs Avoided'!$A$2:$I$32,9,FALSE)</f>
        <v>6.4013582625763545</v>
      </c>
      <c r="AY207" s="21">
        <f ca="1">U207*VLOOKUP(AY$6,'Greenhouse Gas Costs Avoided'!$A$2:$I$32,9,FALSE)</f>
        <v>6.4897627381623222</v>
      </c>
      <c r="AZ207" s="21">
        <f ca="1">V207*VLOOKUP(AZ$6,'Greenhouse Gas Costs Avoided'!$A$2:$I$32,9,FALSE)</f>
        <v>6.5781672137482907</v>
      </c>
      <c r="BA207" s="21">
        <f ca="1">W207*VLOOKUP(BA$6,'Greenhouse Gas Costs Avoided'!$A$2:$I$32,9,FALSE)</f>
        <v>6.6665716893342575</v>
      </c>
      <c r="BB207" s="21">
        <f ca="1">X207*VLOOKUP(BB$6,'Greenhouse Gas Costs Avoided'!$A$2:$I$32,9,FALSE)</f>
        <v>6.7450019445028957</v>
      </c>
      <c r="BC207" s="21">
        <f ca="1">Y207*VLOOKUP(BC$6,'Greenhouse Gas Costs Avoided'!$A$2:$I$32,9,FALSE)</f>
        <v>6.8234321996715348</v>
      </c>
      <c r="BD207" s="21">
        <f ca="1">Z207*VLOOKUP(BD$6,'Greenhouse Gas Costs Avoided'!$A$2:$I$32,9,FALSE)</f>
        <v>6.901862454840173</v>
      </c>
      <c r="BE207" s="21">
        <f ca="1">AA207*VLOOKUP(BE$6,'Greenhouse Gas Costs Avoided'!$A$2:$I$32,9,FALSE)</f>
        <v>6.9802927100088112</v>
      </c>
      <c r="BF207" s="21">
        <f ca="1">AB207*VLOOKUP(BF$6,'Greenhouse Gas Costs Avoided'!$A$2:$I$32,9,FALSE)</f>
        <v>7.0587229651774486</v>
      </c>
      <c r="BG207" s="21">
        <f ca="1">AC207*VLOOKUP(BG$6,'Greenhouse Gas Costs Avoided'!$A$2:$I$32,9,FALSE)</f>
        <v>7.1502249295408609</v>
      </c>
      <c r="BH207" s="21">
        <f ca="1">AD207*VLOOKUP(BH$6,'Greenhouse Gas Costs Avoided'!$A$2:$I$32,9,FALSE)</f>
        <v>7.2417268939042723</v>
      </c>
      <c r="BI207" s="21">
        <f ca="1">AE207*VLOOKUP(BI$6,'Greenhouse Gas Costs Avoided'!$A$2:$I$32,9,FALSE)</f>
        <v>7.3332288582676846</v>
      </c>
      <c r="BJ207" s="21">
        <f ca="1">AF207*VLOOKUP(BJ$6,'Greenhouse Gas Costs Avoided'!$A$2:$I$32,9,FALSE)</f>
        <v>7.424730822631096</v>
      </c>
      <c r="BK207" s="22">
        <f ca="1">AG207*VLOOKUP(BK$6,'Greenhouse Gas Costs Avoided'!$A$2:$I$32,9,FALSE)</f>
        <v>7.5723812490175435</v>
      </c>
    </row>
    <row r="208" spans="1:63" x14ac:dyDescent="0.35">
      <c r="A208" s="11">
        <v>202</v>
      </c>
      <c r="B208" s="12">
        <f t="shared" ca="1" si="6"/>
        <v>3</v>
      </c>
      <c r="C208" s="13">
        <f t="shared" ca="1" si="7"/>
        <v>2023</v>
      </c>
      <c r="E208" s="20">
        <f ca="1">IF(E$6&lt;$C208,0,VLOOKUP(E$6,'MonteCarlo Policy Paths'!$A$2:$I$31,'Monte Carlo_WA Complance Price'!$B208+1,FALSE))</f>
        <v>0</v>
      </c>
      <c r="F208" s="21">
        <f ca="1">IF(F$6&lt;$C208,0,VLOOKUP(F$6,'MonteCarlo Policy Paths'!$A$2:$I$31,'Monte Carlo_WA Complance Price'!$B208+1,FALSE))</f>
        <v>82.346532180449415</v>
      </c>
      <c r="G208" s="21">
        <f ca="1">IF(G$6&lt;$C208,0,VLOOKUP(G$6,'MonteCarlo Policy Paths'!$A$2:$I$31,'Monte Carlo_WA Complance Price'!$B208+1,FALSE))</f>
        <v>84.002844861871253</v>
      </c>
      <c r="H208" s="21">
        <f ca="1">IF(H$6&lt;$C208,0,VLOOKUP(H$6,'MonteCarlo Policy Paths'!$A$2:$I$31,'Monte Carlo_WA Complance Price'!$B208+1,FALSE))</f>
        <v>85.659157543293105</v>
      </c>
      <c r="I208" s="21">
        <f ca="1">IF(I$6&lt;$C208,0,VLOOKUP(I$6,'MonteCarlo Policy Paths'!$A$2:$I$31,'Monte Carlo_WA Complance Price'!$B208+1,FALSE))</f>
        <v>86.918851036576825</v>
      </c>
      <c r="J208" s="21">
        <f ca="1">IF(J$6&lt;$C208,0,VLOOKUP(J$6,'MonteCarlo Policy Paths'!$A$2:$I$31,'Monte Carlo_WA Complance Price'!$B208+1,FALSE))</f>
        <v>88.178544529860531</v>
      </c>
      <c r="K208" s="21">
        <f ca="1">IF(K$6&lt;$C208,0,VLOOKUP(K$6,'MonteCarlo Policy Paths'!$A$2:$I$31,'Monte Carlo_WA Complance Price'!$B208+1,FALSE))</f>
        <v>89.438238023144251</v>
      </c>
      <c r="L208" s="21">
        <f ca="1">IF(L$6&lt;$C208,0,VLOOKUP(L$6,'MonteCarlo Policy Paths'!$A$2:$I$31,'Monte Carlo_WA Complance Price'!$B208+1,FALSE))</f>
        <v>90.697931516427971</v>
      </c>
      <c r="M208" s="21">
        <f ca="1">IF(M$6&lt;$C208,0,VLOOKUP(M$6,'MonteCarlo Policy Paths'!$A$2:$I$31,'Monte Carlo_WA Complance Price'!$B208+1,FALSE))</f>
        <v>91.95762500971172</v>
      </c>
      <c r="N208" s="21">
        <f ca="1">IF(N$6&lt;$C208,0,VLOOKUP(N$6,'MonteCarlo Policy Paths'!$A$2:$I$31,'Monte Carlo_WA Complance Price'!$B208+1,FALSE))</f>
        <v>93.21731850299544</v>
      </c>
      <c r="O208" s="21">
        <f ca="1">IF(O$6&lt;$C208,0,VLOOKUP(O$6,'MonteCarlo Policy Paths'!$A$2:$I$31,'Monte Carlo_WA Complance Price'!$B208+1,FALSE))</f>
        <v>94.47701199627916</v>
      </c>
      <c r="P208" s="21">
        <f ca="1">IF(P$6&lt;$C208,0,VLOOKUP(P$6,'MonteCarlo Policy Paths'!$A$2:$I$31,'Monte Carlo_WA Complance Price'!$B208+1,FALSE))</f>
        <v>95.73670548956288</v>
      </c>
      <c r="Q208" s="21">
        <f ca="1">IF(Q$6&lt;$C208,0,VLOOKUP(Q$6,'MonteCarlo Policy Paths'!$A$2:$I$31,'Monte Carlo_WA Complance Price'!$B208+1,FALSE))</f>
        <v>96.996398982846586</v>
      </c>
      <c r="R208" s="21">
        <f ca="1">IF(R$6&lt;$C208,0,VLOOKUP(R$6,'MonteCarlo Policy Paths'!$A$2:$I$31,'Monte Carlo_WA Complance Price'!$B208+1,FALSE))</f>
        <v>101.49317720655506</v>
      </c>
      <c r="S208" s="21">
        <f ca="1">IF(S$6&lt;$C208,0,VLOOKUP(S$6,'MonteCarlo Policy Paths'!$A$2:$I$31,'Monte Carlo_WA Complance Price'!$B208+1,FALSE))</f>
        <v>104.21949379267882</v>
      </c>
      <c r="T208" s="21">
        <f ca="1">IF(T$6&lt;$C208,0,VLOOKUP(T$6,'MonteCarlo Policy Paths'!$A$2:$I$31,'Monte Carlo_WA Complance Price'!$B208+1,FALSE))</f>
        <v>107.03810370059369</v>
      </c>
      <c r="U208" s="21">
        <f ca="1">IF(U$6&lt;$C208,0,VLOOKUP(U$6,'MonteCarlo Policy Paths'!$A$2:$I$31,'Monte Carlo_WA Complance Price'!$B208+1,FALSE))</f>
        <v>109.92690053835344</v>
      </c>
      <c r="V208" s="21">
        <f ca="1">IF(V$6&lt;$C208,0,VLOOKUP(V$6,'MonteCarlo Policy Paths'!$A$2:$I$31,'Monte Carlo_WA Complance Price'!$B208+1,FALSE))</f>
        <v>112.89757853003228</v>
      </c>
      <c r="W208" s="21">
        <f ca="1">IF(W$6&lt;$C208,0,VLOOKUP(W$6,'MonteCarlo Policy Paths'!$A$2:$I$31,'Monte Carlo_WA Complance Price'!$B208+1,FALSE))</f>
        <v>115.91943874780665</v>
      </c>
      <c r="X208" s="21">
        <f ca="1">IF(X$6&lt;$C208,0,VLOOKUP(X$6,'MonteCarlo Policy Paths'!$A$2:$I$31,'Monte Carlo_WA Complance Price'!$B208+1,FALSE))</f>
        <v>119.06733931122673</v>
      </c>
      <c r="Y208" s="21">
        <f ca="1">IF(Y$6&lt;$C208,0,VLOOKUP(Y$6,'MonteCarlo Policy Paths'!$A$2:$I$31,'Monte Carlo_WA Complance Price'!$B208+1,FALSE))</f>
        <v>122.25496395468721</v>
      </c>
      <c r="Z208" s="21">
        <f ca="1">IF(Z$6&lt;$C208,0,VLOOKUP(Z$6,'MonteCarlo Policy Paths'!$A$2:$I$31,'Monte Carlo_WA Complance Price'!$B208+1,FALSE))</f>
        <v>125.4992630232488</v>
      </c>
      <c r="AA208" s="21">
        <f ca="1">IF(AA$6&lt;$C208,0,VLOOKUP(AA$6,'MonteCarlo Policy Paths'!$A$2:$I$31,'Monte Carlo_WA Complance Price'!$B208+1,FALSE))</f>
        <v>128.82380079097237</v>
      </c>
      <c r="AB208" s="21">
        <f ca="1">IF(AB$6&lt;$C208,0,VLOOKUP(AB$6,'MonteCarlo Policy Paths'!$A$2:$I$31,'Monte Carlo_WA Complance Price'!$B208+1,FALSE))</f>
        <v>132.24028719953677</v>
      </c>
      <c r="AC208" s="21">
        <f ca="1">IF(AC$6&lt;$C208,0,VLOOKUP(AC$6,'MonteCarlo Policy Paths'!$A$2:$I$31,'Monte Carlo_WA Complance Price'!$B208+1,FALSE))</f>
        <v>135.74155640209787</v>
      </c>
      <c r="AD208" s="21">
        <f ca="1">IF(AD$6&lt;$C208,0,VLOOKUP(AD$6,'MonteCarlo Policy Paths'!$A$2:$I$31,'Monte Carlo_WA Complance Price'!$B208+1,FALSE))</f>
        <v>139.32654413598658</v>
      </c>
      <c r="AE208" s="21">
        <f ca="1">IF(AE$6&lt;$C208,0,VLOOKUP(AE$6,'MonteCarlo Policy Paths'!$A$2:$I$31,'Monte Carlo_WA Complance Price'!$B208+1,FALSE))</f>
        <v>142.9856742986068</v>
      </c>
      <c r="AF208" s="21">
        <f ca="1">IF(AF$6&lt;$C208,0,VLOOKUP(AF$6,'MonteCarlo Policy Paths'!$A$2:$I$31,'Monte Carlo_WA Complance Price'!$B208+1,FALSE))</f>
        <v>146.72361540812219</v>
      </c>
      <c r="AG208" s="22">
        <f ca="1">IF(AG$6&lt;$C208,0,VLOOKUP(AG$6,'MonteCarlo Policy Paths'!$A$2:$I$31,'Monte Carlo_WA Complance Price'!$B208+1,FALSE))</f>
        <v>150.52284977717397</v>
      </c>
      <c r="AI208" s="20">
        <f ca="1">E208*VLOOKUP(AI$6,'Greenhouse Gas Costs Avoided'!$A$2:$I$32,9,FALSE)</f>
        <v>0</v>
      </c>
      <c r="AJ208" s="21">
        <f ca="1">F208*VLOOKUP(AJ$6,'Greenhouse Gas Costs Avoided'!$A$2:$I$32,9,FALSE)</f>
        <v>5.2166744805659615</v>
      </c>
      <c r="AK208" s="21">
        <f ca="1">G208*VLOOKUP(AK$6,'Greenhouse Gas Costs Avoided'!$A$2:$I$32,9,FALSE)</f>
        <v>5.3216023247413169</v>
      </c>
      <c r="AL208" s="21">
        <f ca="1">H208*VLOOKUP(AL$6,'Greenhouse Gas Costs Avoided'!$A$2:$I$32,9,FALSE)</f>
        <v>5.4265301689166732</v>
      </c>
      <c r="AM208" s="21">
        <f ca="1">I208*VLOOKUP(AM$6,'Greenhouse Gas Costs Avoided'!$A$2:$I$32,9,FALSE)</f>
        <v>5.5063320831654474</v>
      </c>
      <c r="AN208" s="21">
        <f ca="1">J208*VLOOKUP(AN$6,'Greenhouse Gas Costs Avoided'!$A$2:$I$32,9,FALSE)</f>
        <v>5.5861339974142208</v>
      </c>
      <c r="AO208" s="21">
        <f ca="1">K208*VLOOKUP(AO$6,'Greenhouse Gas Costs Avoided'!$A$2:$I$32,9,FALSE)</f>
        <v>5.665935911662995</v>
      </c>
      <c r="AP208" s="21">
        <f ca="1">L208*VLOOKUP(AP$6,'Greenhouse Gas Costs Avoided'!$A$2:$I$32,9,FALSE)</f>
        <v>5.7457378259117702</v>
      </c>
      <c r="AQ208" s="21">
        <f ca="1">M208*VLOOKUP(AQ$6,'Greenhouse Gas Costs Avoided'!$A$2:$I$32,9,FALSE)</f>
        <v>5.8255397401605462</v>
      </c>
      <c r="AR208" s="21">
        <f ca="1">N208*VLOOKUP(AR$6,'Greenhouse Gas Costs Avoided'!$A$2:$I$32,9,FALSE)</f>
        <v>5.9053416544093205</v>
      </c>
      <c r="AS208" s="21">
        <f ca="1">O208*VLOOKUP(AS$6,'Greenhouse Gas Costs Avoided'!$A$2:$I$32,9,FALSE)</f>
        <v>5.9851435686580947</v>
      </c>
      <c r="AT208" s="21">
        <f ca="1">P208*VLOOKUP(AT$6,'Greenhouse Gas Costs Avoided'!$A$2:$I$32,9,FALSE)</f>
        <v>6.0649454829068699</v>
      </c>
      <c r="AU208" s="21">
        <f ca="1">Q208*VLOOKUP(AU$6,'Greenhouse Gas Costs Avoided'!$A$2:$I$32,9,FALSE)</f>
        <v>6.1447473971556432</v>
      </c>
      <c r="AV208" s="21">
        <f ca="1">R208*VLOOKUP(AV$6,'Greenhouse Gas Costs Avoided'!$A$2:$I$32,9,FALSE)</f>
        <v>6.4296194808152167</v>
      </c>
      <c r="AW208" s="21">
        <f ca="1">S208*VLOOKUP(AW$6,'Greenhouse Gas Costs Avoided'!$A$2:$I$32,9,FALSE)</f>
        <v>6.6023323538917609</v>
      </c>
      <c r="AX208" s="21">
        <f ca="1">T208*VLOOKUP(AX$6,'Greenhouse Gas Costs Avoided'!$A$2:$I$32,9,FALSE)</f>
        <v>6.7808920331878957</v>
      </c>
      <c r="AY208" s="21">
        <f ca="1">U208*VLOOKUP(AY$6,'Greenhouse Gas Costs Avoided'!$A$2:$I$32,9,FALSE)</f>
        <v>6.9638980729572149</v>
      </c>
      <c r="AZ208" s="21">
        <f ca="1">V208*VLOOKUP(AZ$6,'Greenhouse Gas Costs Avoided'!$A$2:$I$32,9,FALSE)</f>
        <v>7.1520913053717949</v>
      </c>
      <c r="BA208" s="21">
        <f ca="1">W208*VLOOKUP(BA$6,'Greenhouse Gas Costs Avoided'!$A$2:$I$32,9,FALSE)</f>
        <v>7.3435269452765404</v>
      </c>
      <c r="BB208" s="21">
        <f ca="1">X208*VLOOKUP(BB$6,'Greenhouse Gas Costs Avoided'!$A$2:$I$32,9,FALSE)</f>
        <v>7.5429472742415475</v>
      </c>
      <c r="BC208" s="21">
        <f ca="1">Y208*VLOOKUP(BC$6,'Greenhouse Gas Costs Avoided'!$A$2:$I$32,9,FALSE)</f>
        <v>7.744884134129272</v>
      </c>
      <c r="BD208" s="21">
        <f ca="1">Z208*VLOOKUP(BD$6,'Greenhouse Gas Costs Avoided'!$A$2:$I$32,9,FALSE)</f>
        <v>7.950411333759269</v>
      </c>
      <c r="BE208" s="21">
        <f ca="1">AA208*VLOOKUP(BE$6,'Greenhouse Gas Costs Avoided'!$A$2:$I$32,9,FALSE)</f>
        <v>8.161021676093501</v>
      </c>
      <c r="BF208" s="21">
        <f ca="1">AB208*VLOOKUP(BF$6,'Greenhouse Gas Costs Avoided'!$A$2:$I$32,9,FALSE)</f>
        <v>8.3774569890184303</v>
      </c>
      <c r="BG208" s="21">
        <f ca="1">AC208*VLOOKUP(BG$6,'Greenhouse Gas Costs Avoided'!$A$2:$I$32,9,FALSE)</f>
        <v>8.5992633142510115</v>
      </c>
      <c r="BH208" s="21">
        <f ca="1">AD208*VLOOKUP(BH$6,'Greenhouse Gas Costs Avoided'!$A$2:$I$32,9,FALSE)</f>
        <v>8.8263732304711304</v>
      </c>
      <c r="BI208" s="21">
        <f ca="1">AE208*VLOOKUP(BI$6,'Greenhouse Gas Costs Avoided'!$A$2:$I$32,9,FALSE)</f>
        <v>9.05818008905967</v>
      </c>
      <c r="BJ208" s="21">
        <f ca="1">AF208*VLOOKUP(BJ$6,'Greenhouse Gas Costs Avoided'!$A$2:$I$32,9,FALSE)</f>
        <v>9.2949796418706736</v>
      </c>
      <c r="BK208" s="22">
        <f ca="1">AG208*VLOOKUP(BK$6,'Greenhouse Gas Costs Avoided'!$A$2:$I$32,9,FALSE)</f>
        <v>9.5356621388007277</v>
      </c>
    </row>
    <row r="209" spans="1:63" x14ac:dyDescent="0.35">
      <c r="A209" s="11">
        <v>203</v>
      </c>
      <c r="B209" s="12">
        <f t="shared" ca="1" si="6"/>
        <v>2</v>
      </c>
      <c r="C209" s="13">
        <f t="shared" ca="1" si="7"/>
        <v>2023</v>
      </c>
      <c r="E209" s="20">
        <f ca="1">IF(E$6&lt;$C209,0,VLOOKUP(E$6,'MonteCarlo Policy Paths'!$A$2:$I$31,'Monte Carlo_WA Complance Price'!$B209+1,FALSE))</f>
        <v>0</v>
      </c>
      <c r="F209" s="21">
        <f ca="1">IF(F$6&lt;$C209,0,VLOOKUP(F$6,'MonteCarlo Policy Paths'!$A$2:$I$31,'Monte Carlo_WA Complance Price'!$B209+1,FALSE))</f>
        <v>82.346532180449415</v>
      </c>
      <c r="G209" s="21">
        <f ca="1">IF(G$6&lt;$C209,0,VLOOKUP(G$6,'MonteCarlo Policy Paths'!$A$2:$I$31,'Monte Carlo_WA Complance Price'!$B209+1,FALSE))</f>
        <v>84.002844861871253</v>
      </c>
      <c r="H209" s="21">
        <f ca="1">IF(H$6&lt;$C209,0,VLOOKUP(H$6,'MonteCarlo Policy Paths'!$A$2:$I$31,'Monte Carlo_WA Complance Price'!$B209+1,FALSE))</f>
        <v>85.659157543293105</v>
      </c>
      <c r="I209" s="21">
        <f ca="1">IF(I$6&lt;$C209,0,VLOOKUP(I$6,'MonteCarlo Policy Paths'!$A$2:$I$31,'Monte Carlo_WA Complance Price'!$B209+1,FALSE))</f>
        <v>86.918851036576825</v>
      </c>
      <c r="J209" s="21">
        <f ca="1">IF(J$6&lt;$C209,0,VLOOKUP(J$6,'MonteCarlo Policy Paths'!$A$2:$I$31,'Monte Carlo_WA Complance Price'!$B209+1,FALSE))</f>
        <v>88.178544529860531</v>
      </c>
      <c r="K209" s="21">
        <f ca="1">IF(K$6&lt;$C209,0,VLOOKUP(K$6,'MonteCarlo Policy Paths'!$A$2:$I$31,'Monte Carlo_WA Complance Price'!$B209+1,FALSE))</f>
        <v>89.438238023144251</v>
      </c>
      <c r="L209" s="21">
        <f ca="1">IF(L$6&lt;$C209,0,VLOOKUP(L$6,'MonteCarlo Policy Paths'!$A$2:$I$31,'Monte Carlo_WA Complance Price'!$B209+1,FALSE))</f>
        <v>90.697931516427971</v>
      </c>
      <c r="M209" s="21">
        <f ca="1">IF(M$6&lt;$C209,0,VLOOKUP(M$6,'MonteCarlo Policy Paths'!$A$2:$I$31,'Monte Carlo_WA Complance Price'!$B209+1,FALSE))</f>
        <v>91.95762500971172</v>
      </c>
      <c r="N209" s="21">
        <f ca="1">IF(N$6&lt;$C209,0,VLOOKUP(N$6,'MonteCarlo Policy Paths'!$A$2:$I$31,'Monte Carlo_WA Complance Price'!$B209+1,FALSE))</f>
        <v>93.21731850299544</v>
      </c>
      <c r="O209" s="21">
        <f ca="1">IF(O$6&lt;$C209,0,VLOOKUP(O$6,'MonteCarlo Policy Paths'!$A$2:$I$31,'Monte Carlo_WA Complance Price'!$B209+1,FALSE))</f>
        <v>94.47701199627916</v>
      </c>
      <c r="P209" s="21">
        <f ca="1">IF(P$6&lt;$C209,0,VLOOKUP(P$6,'MonteCarlo Policy Paths'!$A$2:$I$31,'Monte Carlo_WA Complance Price'!$B209+1,FALSE))</f>
        <v>95.73670548956288</v>
      </c>
      <c r="Q209" s="21">
        <f ca="1">IF(Q$6&lt;$C209,0,VLOOKUP(Q$6,'MonteCarlo Policy Paths'!$A$2:$I$31,'Monte Carlo_WA Complance Price'!$B209+1,FALSE))</f>
        <v>96.996398982846586</v>
      </c>
      <c r="R209" s="21">
        <f ca="1">IF(R$6&lt;$C209,0,VLOOKUP(R$6,'MonteCarlo Policy Paths'!$A$2:$I$31,'Monte Carlo_WA Complance Price'!$B209+1,FALSE))</f>
        <v>98.25609247613032</v>
      </c>
      <c r="S209" s="21">
        <f ca="1">IF(S$6&lt;$C209,0,VLOOKUP(S$6,'MonteCarlo Policy Paths'!$A$2:$I$31,'Monte Carlo_WA Complance Price'!$B209+1,FALSE))</f>
        <v>99.65157958594628</v>
      </c>
      <c r="T209" s="21">
        <f ca="1">IF(T$6&lt;$C209,0,VLOOKUP(T$6,'MonteCarlo Policy Paths'!$A$2:$I$31,'Monte Carlo_WA Complance Price'!$B209+1,FALSE))</f>
        <v>101.04706669576224</v>
      </c>
      <c r="U209" s="21">
        <f ca="1">IF(U$6&lt;$C209,0,VLOOKUP(U$6,'MonteCarlo Policy Paths'!$A$2:$I$31,'Monte Carlo_WA Complance Price'!$B209+1,FALSE))</f>
        <v>102.4425538055782</v>
      </c>
      <c r="V209" s="21">
        <f ca="1">IF(V$6&lt;$C209,0,VLOOKUP(V$6,'MonteCarlo Policy Paths'!$A$2:$I$31,'Monte Carlo_WA Complance Price'!$B209+1,FALSE))</f>
        <v>103.83804091539416</v>
      </c>
      <c r="W209" s="21">
        <f ca="1">IF(W$6&lt;$C209,0,VLOOKUP(W$6,'MonteCarlo Policy Paths'!$A$2:$I$31,'Monte Carlo_WA Complance Price'!$B209+1,FALSE))</f>
        <v>105.23352802521011</v>
      </c>
      <c r="X209" s="21">
        <f ca="1">IF(X$6&lt;$C209,0,VLOOKUP(X$6,'MonteCarlo Policy Paths'!$A$2:$I$31,'Monte Carlo_WA Complance Price'!$B209+1,FALSE))</f>
        <v>106.47156953138905</v>
      </c>
      <c r="Y209" s="21">
        <f ca="1">IF(Y$6&lt;$C209,0,VLOOKUP(Y$6,'MonteCarlo Policy Paths'!$A$2:$I$31,'Monte Carlo_WA Complance Price'!$B209+1,FALSE))</f>
        <v>107.709611037568</v>
      </c>
      <c r="Z209" s="21">
        <f ca="1">IF(Z$6&lt;$C209,0,VLOOKUP(Z$6,'MonteCarlo Policy Paths'!$A$2:$I$31,'Monte Carlo_WA Complance Price'!$B209+1,FALSE))</f>
        <v>108.94765254374694</v>
      </c>
      <c r="AA209" s="21">
        <f ca="1">IF(AA$6&lt;$C209,0,VLOOKUP(AA$6,'MonteCarlo Policy Paths'!$A$2:$I$31,'Monte Carlo_WA Complance Price'!$B209+1,FALSE))</f>
        <v>110.18569404992589</v>
      </c>
      <c r="AB209" s="21">
        <f ca="1">IF(AB$6&lt;$C209,0,VLOOKUP(AB$6,'MonteCarlo Policy Paths'!$A$2:$I$31,'Monte Carlo_WA Complance Price'!$B209+1,FALSE))</f>
        <v>111.42373555610482</v>
      </c>
      <c r="AC209" s="21">
        <f ca="1">IF(AC$6&lt;$C209,0,VLOOKUP(AC$6,'MonteCarlo Policy Paths'!$A$2:$I$31,'Monte Carlo_WA Complance Price'!$B209+1,FALSE))</f>
        <v>112.86811731331359</v>
      </c>
      <c r="AD209" s="21">
        <f ca="1">IF(AD$6&lt;$C209,0,VLOOKUP(AD$6,'MonteCarlo Policy Paths'!$A$2:$I$31,'Monte Carlo_WA Complance Price'!$B209+1,FALSE))</f>
        <v>114.31249907052236</v>
      </c>
      <c r="AE209" s="21">
        <f ca="1">IF(AE$6&lt;$C209,0,VLOOKUP(AE$6,'MonteCarlo Policy Paths'!$A$2:$I$31,'Monte Carlo_WA Complance Price'!$B209+1,FALSE))</f>
        <v>115.75688082773114</v>
      </c>
      <c r="AF209" s="21">
        <f ca="1">IF(AF$6&lt;$C209,0,VLOOKUP(AF$6,'MonteCarlo Policy Paths'!$A$2:$I$31,'Monte Carlo_WA Complance Price'!$B209+1,FALSE))</f>
        <v>117.20126258493991</v>
      </c>
      <c r="AG209" s="22">
        <f ca="1">IF(AG$6&lt;$C209,0,VLOOKUP(AG$6,'MonteCarlo Policy Paths'!$A$2:$I$31,'Monte Carlo_WA Complance Price'!$B209+1,FALSE))</f>
        <v>120.41827982173916</v>
      </c>
      <c r="AI209" s="20">
        <f ca="1">E209*VLOOKUP(AI$6,'Greenhouse Gas Costs Avoided'!$A$2:$I$32,9,FALSE)</f>
        <v>0</v>
      </c>
      <c r="AJ209" s="21">
        <f ca="1">F209*VLOOKUP(AJ$6,'Greenhouse Gas Costs Avoided'!$A$2:$I$32,9,FALSE)</f>
        <v>5.2166744805659615</v>
      </c>
      <c r="AK209" s="21">
        <f ca="1">G209*VLOOKUP(AK$6,'Greenhouse Gas Costs Avoided'!$A$2:$I$32,9,FALSE)</f>
        <v>5.3216023247413169</v>
      </c>
      <c r="AL209" s="21">
        <f ca="1">H209*VLOOKUP(AL$6,'Greenhouse Gas Costs Avoided'!$A$2:$I$32,9,FALSE)</f>
        <v>5.4265301689166732</v>
      </c>
      <c r="AM209" s="21">
        <f ca="1">I209*VLOOKUP(AM$6,'Greenhouse Gas Costs Avoided'!$A$2:$I$32,9,FALSE)</f>
        <v>5.5063320831654474</v>
      </c>
      <c r="AN209" s="21">
        <f ca="1">J209*VLOOKUP(AN$6,'Greenhouse Gas Costs Avoided'!$A$2:$I$32,9,FALSE)</f>
        <v>5.5861339974142208</v>
      </c>
      <c r="AO209" s="21">
        <f ca="1">K209*VLOOKUP(AO$6,'Greenhouse Gas Costs Avoided'!$A$2:$I$32,9,FALSE)</f>
        <v>5.665935911662995</v>
      </c>
      <c r="AP209" s="21">
        <f ca="1">L209*VLOOKUP(AP$6,'Greenhouse Gas Costs Avoided'!$A$2:$I$32,9,FALSE)</f>
        <v>5.7457378259117702</v>
      </c>
      <c r="AQ209" s="21">
        <f ca="1">M209*VLOOKUP(AQ$6,'Greenhouse Gas Costs Avoided'!$A$2:$I$32,9,FALSE)</f>
        <v>5.8255397401605462</v>
      </c>
      <c r="AR209" s="21">
        <f ca="1">N209*VLOOKUP(AR$6,'Greenhouse Gas Costs Avoided'!$A$2:$I$32,9,FALSE)</f>
        <v>5.9053416544093205</v>
      </c>
      <c r="AS209" s="21">
        <f ca="1">O209*VLOOKUP(AS$6,'Greenhouse Gas Costs Avoided'!$A$2:$I$32,9,FALSE)</f>
        <v>5.9851435686580947</v>
      </c>
      <c r="AT209" s="21">
        <f ca="1">P209*VLOOKUP(AT$6,'Greenhouse Gas Costs Avoided'!$A$2:$I$32,9,FALSE)</f>
        <v>6.0649454829068699</v>
      </c>
      <c r="AU209" s="21">
        <f ca="1">Q209*VLOOKUP(AU$6,'Greenhouse Gas Costs Avoided'!$A$2:$I$32,9,FALSE)</f>
        <v>6.1447473971556432</v>
      </c>
      <c r="AV209" s="21">
        <f ca="1">R209*VLOOKUP(AV$6,'Greenhouse Gas Costs Avoided'!$A$2:$I$32,9,FALSE)</f>
        <v>6.2245493114044184</v>
      </c>
      <c r="AW209" s="21">
        <f ca="1">S209*VLOOKUP(AW$6,'Greenhouse Gas Costs Avoided'!$A$2:$I$32,9,FALSE)</f>
        <v>6.312953786990386</v>
      </c>
      <c r="AX209" s="21">
        <f ca="1">T209*VLOOKUP(AX$6,'Greenhouse Gas Costs Avoided'!$A$2:$I$32,9,FALSE)</f>
        <v>6.4013582625763545</v>
      </c>
      <c r="AY209" s="21">
        <f ca="1">U209*VLOOKUP(AY$6,'Greenhouse Gas Costs Avoided'!$A$2:$I$32,9,FALSE)</f>
        <v>6.4897627381623222</v>
      </c>
      <c r="AZ209" s="21">
        <f ca="1">V209*VLOOKUP(AZ$6,'Greenhouse Gas Costs Avoided'!$A$2:$I$32,9,FALSE)</f>
        <v>6.5781672137482907</v>
      </c>
      <c r="BA209" s="21">
        <f ca="1">W209*VLOOKUP(BA$6,'Greenhouse Gas Costs Avoided'!$A$2:$I$32,9,FALSE)</f>
        <v>6.6665716893342575</v>
      </c>
      <c r="BB209" s="21">
        <f ca="1">X209*VLOOKUP(BB$6,'Greenhouse Gas Costs Avoided'!$A$2:$I$32,9,FALSE)</f>
        <v>6.7450019445028957</v>
      </c>
      <c r="BC209" s="21">
        <f ca="1">Y209*VLOOKUP(BC$6,'Greenhouse Gas Costs Avoided'!$A$2:$I$32,9,FALSE)</f>
        <v>6.8234321996715348</v>
      </c>
      <c r="BD209" s="21">
        <f ca="1">Z209*VLOOKUP(BD$6,'Greenhouse Gas Costs Avoided'!$A$2:$I$32,9,FALSE)</f>
        <v>6.901862454840173</v>
      </c>
      <c r="BE209" s="21">
        <f ca="1">AA209*VLOOKUP(BE$6,'Greenhouse Gas Costs Avoided'!$A$2:$I$32,9,FALSE)</f>
        <v>6.9802927100088112</v>
      </c>
      <c r="BF209" s="21">
        <f ca="1">AB209*VLOOKUP(BF$6,'Greenhouse Gas Costs Avoided'!$A$2:$I$32,9,FALSE)</f>
        <v>7.0587229651774486</v>
      </c>
      <c r="BG209" s="21">
        <f ca="1">AC209*VLOOKUP(BG$6,'Greenhouse Gas Costs Avoided'!$A$2:$I$32,9,FALSE)</f>
        <v>7.1502249295408609</v>
      </c>
      <c r="BH209" s="21">
        <f ca="1">AD209*VLOOKUP(BH$6,'Greenhouse Gas Costs Avoided'!$A$2:$I$32,9,FALSE)</f>
        <v>7.2417268939042723</v>
      </c>
      <c r="BI209" s="21">
        <f ca="1">AE209*VLOOKUP(BI$6,'Greenhouse Gas Costs Avoided'!$A$2:$I$32,9,FALSE)</f>
        <v>7.3332288582676846</v>
      </c>
      <c r="BJ209" s="21">
        <f ca="1">AF209*VLOOKUP(BJ$6,'Greenhouse Gas Costs Avoided'!$A$2:$I$32,9,FALSE)</f>
        <v>7.424730822631096</v>
      </c>
      <c r="BK209" s="22">
        <f ca="1">AG209*VLOOKUP(BK$6,'Greenhouse Gas Costs Avoided'!$A$2:$I$32,9,FALSE)</f>
        <v>7.6285297110405814</v>
      </c>
    </row>
    <row r="210" spans="1:63" x14ac:dyDescent="0.35">
      <c r="A210" s="11">
        <v>204</v>
      </c>
      <c r="B210" s="12">
        <f t="shared" ca="1" si="6"/>
        <v>2</v>
      </c>
      <c r="C210" s="13">
        <f t="shared" ca="1" si="7"/>
        <v>2023</v>
      </c>
      <c r="E210" s="20">
        <f ca="1">IF(E$6&lt;$C210,0,VLOOKUP(E$6,'MonteCarlo Policy Paths'!$A$2:$I$31,'Monte Carlo_WA Complance Price'!$B210+1,FALSE))</f>
        <v>0</v>
      </c>
      <c r="F210" s="21">
        <f ca="1">IF(F$6&lt;$C210,0,VLOOKUP(F$6,'MonteCarlo Policy Paths'!$A$2:$I$31,'Monte Carlo_WA Complance Price'!$B210+1,FALSE))</f>
        <v>82.346532180449415</v>
      </c>
      <c r="G210" s="21">
        <f ca="1">IF(G$6&lt;$C210,0,VLOOKUP(G$6,'MonteCarlo Policy Paths'!$A$2:$I$31,'Monte Carlo_WA Complance Price'!$B210+1,FALSE))</f>
        <v>84.002844861871253</v>
      </c>
      <c r="H210" s="21">
        <f ca="1">IF(H$6&lt;$C210,0,VLOOKUP(H$6,'MonteCarlo Policy Paths'!$A$2:$I$31,'Monte Carlo_WA Complance Price'!$B210+1,FALSE))</f>
        <v>85.659157543293105</v>
      </c>
      <c r="I210" s="21">
        <f ca="1">IF(I$6&lt;$C210,0,VLOOKUP(I$6,'MonteCarlo Policy Paths'!$A$2:$I$31,'Monte Carlo_WA Complance Price'!$B210+1,FALSE))</f>
        <v>86.918851036576825</v>
      </c>
      <c r="J210" s="21">
        <f ca="1">IF(J$6&lt;$C210,0,VLOOKUP(J$6,'MonteCarlo Policy Paths'!$A$2:$I$31,'Monte Carlo_WA Complance Price'!$B210+1,FALSE))</f>
        <v>88.178544529860531</v>
      </c>
      <c r="K210" s="21">
        <f ca="1">IF(K$6&lt;$C210,0,VLOOKUP(K$6,'MonteCarlo Policy Paths'!$A$2:$I$31,'Monte Carlo_WA Complance Price'!$B210+1,FALSE))</f>
        <v>89.438238023144251</v>
      </c>
      <c r="L210" s="21">
        <f ca="1">IF(L$6&lt;$C210,0,VLOOKUP(L$6,'MonteCarlo Policy Paths'!$A$2:$I$31,'Monte Carlo_WA Complance Price'!$B210+1,FALSE))</f>
        <v>90.697931516427971</v>
      </c>
      <c r="M210" s="21">
        <f ca="1">IF(M$6&lt;$C210,0,VLOOKUP(M$6,'MonteCarlo Policy Paths'!$A$2:$I$31,'Monte Carlo_WA Complance Price'!$B210+1,FALSE))</f>
        <v>91.95762500971172</v>
      </c>
      <c r="N210" s="21">
        <f ca="1">IF(N$6&lt;$C210,0,VLOOKUP(N$6,'MonteCarlo Policy Paths'!$A$2:$I$31,'Monte Carlo_WA Complance Price'!$B210+1,FALSE))</f>
        <v>93.21731850299544</v>
      </c>
      <c r="O210" s="21">
        <f ca="1">IF(O$6&lt;$C210,0,VLOOKUP(O$6,'MonteCarlo Policy Paths'!$A$2:$I$31,'Monte Carlo_WA Complance Price'!$B210+1,FALSE))</f>
        <v>94.47701199627916</v>
      </c>
      <c r="P210" s="21">
        <f ca="1">IF(P$6&lt;$C210,0,VLOOKUP(P$6,'MonteCarlo Policy Paths'!$A$2:$I$31,'Monte Carlo_WA Complance Price'!$B210+1,FALSE))</f>
        <v>95.73670548956288</v>
      </c>
      <c r="Q210" s="21">
        <f ca="1">IF(Q$6&lt;$C210,0,VLOOKUP(Q$6,'MonteCarlo Policy Paths'!$A$2:$I$31,'Monte Carlo_WA Complance Price'!$B210+1,FALSE))</f>
        <v>96.996398982846586</v>
      </c>
      <c r="R210" s="21">
        <f ca="1">IF(R$6&lt;$C210,0,VLOOKUP(R$6,'MonteCarlo Policy Paths'!$A$2:$I$31,'Monte Carlo_WA Complance Price'!$B210+1,FALSE))</f>
        <v>98.25609247613032</v>
      </c>
      <c r="S210" s="21">
        <f ca="1">IF(S$6&lt;$C210,0,VLOOKUP(S$6,'MonteCarlo Policy Paths'!$A$2:$I$31,'Monte Carlo_WA Complance Price'!$B210+1,FALSE))</f>
        <v>99.65157958594628</v>
      </c>
      <c r="T210" s="21">
        <f ca="1">IF(T$6&lt;$C210,0,VLOOKUP(T$6,'MonteCarlo Policy Paths'!$A$2:$I$31,'Monte Carlo_WA Complance Price'!$B210+1,FALSE))</f>
        <v>101.04706669576224</v>
      </c>
      <c r="U210" s="21">
        <f ca="1">IF(U$6&lt;$C210,0,VLOOKUP(U$6,'MonteCarlo Policy Paths'!$A$2:$I$31,'Monte Carlo_WA Complance Price'!$B210+1,FALSE))</f>
        <v>102.4425538055782</v>
      </c>
      <c r="V210" s="21">
        <f ca="1">IF(V$6&lt;$C210,0,VLOOKUP(V$6,'MonteCarlo Policy Paths'!$A$2:$I$31,'Monte Carlo_WA Complance Price'!$B210+1,FALSE))</f>
        <v>103.83804091539416</v>
      </c>
      <c r="W210" s="21">
        <f ca="1">IF(W$6&lt;$C210,0,VLOOKUP(W$6,'MonteCarlo Policy Paths'!$A$2:$I$31,'Monte Carlo_WA Complance Price'!$B210+1,FALSE))</f>
        <v>105.23352802521011</v>
      </c>
      <c r="X210" s="21">
        <f ca="1">IF(X$6&lt;$C210,0,VLOOKUP(X$6,'MonteCarlo Policy Paths'!$A$2:$I$31,'Monte Carlo_WA Complance Price'!$B210+1,FALSE))</f>
        <v>106.47156953138905</v>
      </c>
      <c r="Y210" s="21">
        <f ca="1">IF(Y$6&lt;$C210,0,VLOOKUP(Y$6,'MonteCarlo Policy Paths'!$A$2:$I$31,'Monte Carlo_WA Complance Price'!$B210+1,FALSE))</f>
        <v>107.709611037568</v>
      </c>
      <c r="Z210" s="21">
        <f ca="1">IF(Z$6&lt;$C210,0,VLOOKUP(Z$6,'MonteCarlo Policy Paths'!$A$2:$I$31,'Monte Carlo_WA Complance Price'!$B210+1,FALSE))</f>
        <v>108.94765254374694</v>
      </c>
      <c r="AA210" s="21">
        <f ca="1">IF(AA$6&lt;$C210,0,VLOOKUP(AA$6,'MonteCarlo Policy Paths'!$A$2:$I$31,'Monte Carlo_WA Complance Price'!$B210+1,FALSE))</f>
        <v>110.18569404992589</v>
      </c>
      <c r="AB210" s="21">
        <f ca="1">IF(AB$6&lt;$C210,0,VLOOKUP(AB$6,'MonteCarlo Policy Paths'!$A$2:$I$31,'Monte Carlo_WA Complance Price'!$B210+1,FALSE))</f>
        <v>111.42373555610482</v>
      </c>
      <c r="AC210" s="21">
        <f ca="1">IF(AC$6&lt;$C210,0,VLOOKUP(AC$6,'MonteCarlo Policy Paths'!$A$2:$I$31,'Monte Carlo_WA Complance Price'!$B210+1,FALSE))</f>
        <v>112.86811731331359</v>
      </c>
      <c r="AD210" s="21">
        <f ca="1">IF(AD$6&lt;$C210,0,VLOOKUP(AD$6,'MonteCarlo Policy Paths'!$A$2:$I$31,'Monte Carlo_WA Complance Price'!$B210+1,FALSE))</f>
        <v>114.31249907052236</v>
      </c>
      <c r="AE210" s="21">
        <f ca="1">IF(AE$6&lt;$C210,0,VLOOKUP(AE$6,'MonteCarlo Policy Paths'!$A$2:$I$31,'Monte Carlo_WA Complance Price'!$B210+1,FALSE))</f>
        <v>115.75688082773114</v>
      </c>
      <c r="AF210" s="21">
        <f ca="1">IF(AF$6&lt;$C210,0,VLOOKUP(AF$6,'MonteCarlo Policy Paths'!$A$2:$I$31,'Monte Carlo_WA Complance Price'!$B210+1,FALSE))</f>
        <v>117.20126258493991</v>
      </c>
      <c r="AG210" s="22">
        <f ca="1">IF(AG$6&lt;$C210,0,VLOOKUP(AG$6,'MonteCarlo Policy Paths'!$A$2:$I$31,'Monte Carlo_WA Complance Price'!$B210+1,FALSE))</f>
        <v>120.41827982173916</v>
      </c>
      <c r="AI210" s="20">
        <f ca="1">E210*VLOOKUP(AI$6,'Greenhouse Gas Costs Avoided'!$A$2:$I$32,9,FALSE)</f>
        <v>0</v>
      </c>
      <c r="AJ210" s="21">
        <f ca="1">F210*VLOOKUP(AJ$6,'Greenhouse Gas Costs Avoided'!$A$2:$I$32,9,FALSE)</f>
        <v>5.2166744805659615</v>
      </c>
      <c r="AK210" s="21">
        <f ca="1">G210*VLOOKUP(AK$6,'Greenhouse Gas Costs Avoided'!$A$2:$I$32,9,FALSE)</f>
        <v>5.3216023247413169</v>
      </c>
      <c r="AL210" s="21">
        <f ca="1">H210*VLOOKUP(AL$6,'Greenhouse Gas Costs Avoided'!$A$2:$I$32,9,FALSE)</f>
        <v>5.4265301689166732</v>
      </c>
      <c r="AM210" s="21">
        <f ca="1">I210*VLOOKUP(AM$6,'Greenhouse Gas Costs Avoided'!$A$2:$I$32,9,FALSE)</f>
        <v>5.5063320831654474</v>
      </c>
      <c r="AN210" s="21">
        <f ca="1">J210*VLOOKUP(AN$6,'Greenhouse Gas Costs Avoided'!$A$2:$I$32,9,FALSE)</f>
        <v>5.5861339974142208</v>
      </c>
      <c r="AO210" s="21">
        <f ca="1">K210*VLOOKUP(AO$6,'Greenhouse Gas Costs Avoided'!$A$2:$I$32,9,FALSE)</f>
        <v>5.665935911662995</v>
      </c>
      <c r="AP210" s="21">
        <f ca="1">L210*VLOOKUP(AP$6,'Greenhouse Gas Costs Avoided'!$A$2:$I$32,9,FALSE)</f>
        <v>5.7457378259117702</v>
      </c>
      <c r="AQ210" s="21">
        <f ca="1">M210*VLOOKUP(AQ$6,'Greenhouse Gas Costs Avoided'!$A$2:$I$32,9,FALSE)</f>
        <v>5.8255397401605462</v>
      </c>
      <c r="AR210" s="21">
        <f ca="1">N210*VLOOKUP(AR$6,'Greenhouse Gas Costs Avoided'!$A$2:$I$32,9,FALSE)</f>
        <v>5.9053416544093205</v>
      </c>
      <c r="AS210" s="21">
        <f ca="1">O210*VLOOKUP(AS$6,'Greenhouse Gas Costs Avoided'!$A$2:$I$32,9,FALSE)</f>
        <v>5.9851435686580947</v>
      </c>
      <c r="AT210" s="21">
        <f ca="1">P210*VLOOKUP(AT$6,'Greenhouse Gas Costs Avoided'!$A$2:$I$32,9,FALSE)</f>
        <v>6.0649454829068699</v>
      </c>
      <c r="AU210" s="21">
        <f ca="1">Q210*VLOOKUP(AU$6,'Greenhouse Gas Costs Avoided'!$A$2:$I$32,9,FALSE)</f>
        <v>6.1447473971556432</v>
      </c>
      <c r="AV210" s="21">
        <f ca="1">R210*VLOOKUP(AV$6,'Greenhouse Gas Costs Avoided'!$A$2:$I$32,9,FALSE)</f>
        <v>6.2245493114044184</v>
      </c>
      <c r="AW210" s="21">
        <f ca="1">S210*VLOOKUP(AW$6,'Greenhouse Gas Costs Avoided'!$A$2:$I$32,9,FALSE)</f>
        <v>6.312953786990386</v>
      </c>
      <c r="AX210" s="21">
        <f ca="1">T210*VLOOKUP(AX$6,'Greenhouse Gas Costs Avoided'!$A$2:$I$32,9,FALSE)</f>
        <v>6.4013582625763545</v>
      </c>
      <c r="AY210" s="21">
        <f ca="1">U210*VLOOKUP(AY$6,'Greenhouse Gas Costs Avoided'!$A$2:$I$32,9,FALSE)</f>
        <v>6.4897627381623222</v>
      </c>
      <c r="AZ210" s="21">
        <f ca="1">V210*VLOOKUP(AZ$6,'Greenhouse Gas Costs Avoided'!$A$2:$I$32,9,FALSE)</f>
        <v>6.5781672137482907</v>
      </c>
      <c r="BA210" s="21">
        <f ca="1">W210*VLOOKUP(BA$6,'Greenhouse Gas Costs Avoided'!$A$2:$I$32,9,FALSE)</f>
        <v>6.6665716893342575</v>
      </c>
      <c r="BB210" s="21">
        <f ca="1">X210*VLOOKUP(BB$6,'Greenhouse Gas Costs Avoided'!$A$2:$I$32,9,FALSE)</f>
        <v>6.7450019445028957</v>
      </c>
      <c r="BC210" s="21">
        <f ca="1">Y210*VLOOKUP(BC$6,'Greenhouse Gas Costs Avoided'!$A$2:$I$32,9,FALSE)</f>
        <v>6.8234321996715348</v>
      </c>
      <c r="BD210" s="21">
        <f ca="1">Z210*VLOOKUP(BD$6,'Greenhouse Gas Costs Avoided'!$A$2:$I$32,9,FALSE)</f>
        <v>6.901862454840173</v>
      </c>
      <c r="BE210" s="21">
        <f ca="1">AA210*VLOOKUP(BE$6,'Greenhouse Gas Costs Avoided'!$A$2:$I$32,9,FALSE)</f>
        <v>6.9802927100088112</v>
      </c>
      <c r="BF210" s="21">
        <f ca="1">AB210*VLOOKUP(BF$6,'Greenhouse Gas Costs Avoided'!$A$2:$I$32,9,FALSE)</f>
        <v>7.0587229651774486</v>
      </c>
      <c r="BG210" s="21">
        <f ca="1">AC210*VLOOKUP(BG$6,'Greenhouse Gas Costs Avoided'!$A$2:$I$32,9,FALSE)</f>
        <v>7.1502249295408609</v>
      </c>
      <c r="BH210" s="21">
        <f ca="1">AD210*VLOOKUP(BH$6,'Greenhouse Gas Costs Avoided'!$A$2:$I$32,9,FALSE)</f>
        <v>7.2417268939042723</v>
      </c>
      <c r="BI210" s="21">
        <f ca="1">AE210*VLOOKUP(BI$6,'Greenhouse Gas Costs Avoided'!$A$2:$I$32,9,FALSE)</f>
        <v>7.3332288582676846</v>
      </c>
      <c r="BJ210" s="21">
        <f ca="1">AF210*VLOOKUP(BJ$6,'Greenhouse Gas Costs Avoided'!$A$2:$I$32,9,FALSE)</f>
        <v>7.424730822631096</v>
      </c>
      <c r="BK210" s="22">
        <f ca="1">AG210*VLOOKUP(BK$6,'Greenhouse Gas Costs Avoided'!$A$2:$I$32,9,FALSE)</f>
        <v>7.6285297110405814</v>
      </c>
    </row>
    <row r="211" spans="1:63" x14ac:dyDescent="0.35">
      <c r="A211" s="11">
        <v>205</v>
      </c>
      <c r="B211" s="12">
        <f t="shared" ca="1" si="6"/>
        <v>4</v>
      </c>
      <c r="C211" s="13">
        <f t="shared" ca="1" si="7"/>
        <v>2023</v>
      </c>
      <c r="E211" s="20">
        <f ca="1">IF(E$6&lt;$C211,0,VLOOKUP(E$6,'MonteCarlo Policy Paths'!$A$2:$I$31,'Monte Carlo_WA Complance Price'!$B211+1,FALSE))</f>
        <v>0</v>
      </c>
      <c r="F211" s="21">
        <f ca="1">IF(F$6&lt;$C211,0,VLOOKUP(F$6,'MonteCarlo Policy Paths'!$A$2:$I$31,'Monte Carlo_WA Complance Price'!$B211+1,FALSE))</f>
        <v>82.346532180449415</v>
      </c>
      <c r="G211" s="21">
        <f ca="1">IF(G$6&lt;$C211,0,VLOOKUP(G$6,'MonteCarlo Policy Paths'!$A$2:$I$31,'Monte Carlo_WA Complance Price'!$B211+1,FALSE))</f>
        <v>84.002844861871253</v>
      </c>
      <c r="H211" s="21">
        <f ca="1">IF(H$6&lt;$C211,0,VLOOKUP(H$6,'MonteCarlo Policy Paths'!$A$2:$I$31,'Monte Carlo_WA Complance Price'!$B211+1,FALSE))</f>
        <v>85.659157543293105</v>
      </c>
      <c r="I211" s="21">
        <f ca="1">IF(I$6&lt;$C211,0,VLOOKUP(I$6,'MonteCarlo Policy Paths'!$A$2:$I$31,'Monte Carlo_WA Complance Price'!$B211+1,FALSE))</f>
        <v>86.918851036576825</v>
      </c>
      <c r="J211" s="21">
        <f ca="1">IF(J$6&lt;$C211,0,VLOOKUP(J$6,'MonteCarlo Policy Paths'!$A$2:$I$31,'Monte Carlo_WA Complance Price'!$B211+1,FALSE))</f>
        <v>88.178544529860531</v>
      </c>
      <c r="K211" s="21">
        <f ca="1">IF(K$6&lt;$C211,0,VLOOKUP(K$6,'MonteCarlo Policy Paths'!$A$2:$I$31,'Monte Carlo_WA Complance Price'!$B211+1,FALSE))</f>
        <v>89.438238023144251</v>
      </c>
      <c r="L211" s="21">
        <f ca="1">IF(L$6&lt;$C211,0,VLOOKUP(L$6,'MonteCarlo Policy Paths'!$A$2:$I$31,'Monte Carlo_WA Complance Price'!$B211+1,FALSE))</f>
        <v>90.697931516427971</v>
      </c>
      <c r="M211" s="21">
        <f ca="1">IF(M$6&lt;$C211,0,VLOOKUP(M$6,'MonteCarlo Policy Paths'!$A$2:$I$31,'Monte Carlo_WA Complance Price'!$B211+1,FALSE))</f>
        <v>91.95762500971172</v>
      </c>
      <c r="N211" s="21">
        <f ca="1">IF(N$6&lt;$C211,0,VLOOKUP(N$6,'MonteCarlo Policy Paths'!$A$2:$I$31,'Monte Carlo_WA Complance Price'!$B211+1,FALSE))</f>
        <v>93.21731850299544</v>
      </c>
      <c r="O211" s="21">
        <f ca="1">IF(O$6&lt;$C211,0,VLOOKUP(O$6,'MonteCarlo Policy Paths'!$A$2:$I$31,'Monte Carlo_WA Complance Price'!$B211+1,FALSE))</f>
        <v>94.47701199627916</v>
      </c>
      <c r="P211" s="21">
        <f ca="1">IF(P$6&lt;$C211,0,VLOOKUP(P$6,'MonteCarlo Policy Paths'!$A$2:$I$31,'Monte Carlo_WA Complance Price'!$B211+1,FALSE))</f>
        <v>95.73670548956288</v>
      </c>
      <c r="Q211" s="21">
        <f ca="1">IF(Q$6&lt;$C211,0,VLOOKUP(Q$6,'MonteCarlo Policy Paths'!$A$2:$I$31,'Monte Carlo_WA Complance Price'!$B211+1,FALSE))</f>
        <v>96.996398982846586</v>
      </c>
      <c r="R211" s="21">
        <f ca="1">IF(R$6&lt;$C211,0,VLOOKUP(R$6,'MonteCarlo Policy Paths'!$A$2:$I$31,'Monte Carlo_WA Complance Price'!$B211+1,FALSE))</f>
        <v>98.25609247613032</v>
      </c>
      <c r="S211" s="21">
        <f ca="1">IF(S$6&lt;$C211,0,VLOOKUP(S$6,'MonteCarlo Policy Paths'!$A$2:$I$31,'Monte Carlo_WA Complance Price'!$B211+1,FALSE))</f>
        <v>99.65157958594628</v>
      </c>
      <c r="T211" s="21">
        <f ca="1">IF(T$6&lt;$C211,0,VLOOKUP(T$6,'MonteCarlo Policy Paths'!$A$2:$I$31,'Monte Carlo_WA Complance Price'!$B211+1,FALSE))</f>
        <v>101.04706669576224</v>
      </c>
      <c r="U211" s="21">
        <f ca="1">IF(U$6&lt;$C211,0,VLOOKUP(U$6,'MonteCarlo Policy Paths'!$A$2:$I$31,'Monte Carlo_WA Complance Price'!$B211+1,FALSE))</f>
        <v>102.4425538055782</v>
      </c>
      <c r="V211" s="21">
        <f ca="1">IF(V$6&lt;$C211,0,VLOOKUP(V$6,'MonteCarlo Policy Paths'!$A$2:$I$31,'Monte Carlo_WA Complance Price'!$B211+1,FALSE))</f>
        <v>103.83804091539416</v>
      </c>
      <c r="W211" s="21">
        <f ca="1">IF(W$6&lt;$C211,0,VLOOKUP(W$6,'MonteCarlo Policy Paths'!$A$2:$I$31,'Monte Carlo_WA Complance Price'!$B211+1,FALSE))</f>
        <v>105.23352802521011</v>
      </c>
      <c r="X211" s="21">
        <f ca="1">IF(X$6&lt;$C211,0,VLOOKUP(X$6,'MonteCarlo Policy Paths'!$A$2:$I$31,'Monte Carlo_WA Complance Price'!$B211+1,FALSE))</f>
        <v>106.47156953138905</v>
      </c>
      <c r="Y211" s="21">
        <f ca="1">IF(Y$6&lt;$C211,0,VLOOKUP(Y$6,'MonteCarlo Policy Paths'!$A$2:$I$31,'Monte Carlo_WA Complance Price'!$B211+1,FALSE))</f>
        <v>107.709611037568</v>
      </c>
      <c r="Z211" s="21">
        <f ca="1">IF(Z$6&lt;$C211,0,VLOOKUP(Z$6,'MonteCarlo Policy Paths'!$A$2:$I$31,'Monte Carlo_WA Complance Price'!$B211+1,FALSE))</f>
        <v>108.94765254374694</v>
      </c>
      <c r="AA211" s="21">
        <f ca="1">IF(AA$6&lt;$C211,0,VLOOKUP(AA$6,'MonteCarlo Policy Paths'!$A$2:$I$31,'Monte Carlo_WA Complance Price'!$B211+1,FALSE))</f>
        <v>110.18569404992589</v>
      </c>
      <c r="AB211" s="21">
        <f ca="1">IF(AB$6&lt;$C211,0,VLOOKUP(AB$6,'MonteCarlo Policy Paths'!$A$2:$I$31,'Monte Carlo_WA Complance Price'!$B211+1,FALSE))</f>
        <v>111.42373555610482</v>
      </c>
      <c r="AC211" s="21">
        <f ca="1">IF(AC$6&lt;$C211,0,VLOOKUP(AC$6,'MonteCarlo Policy Paths'!$A$2:$I$31,'Monte Carlo_WA Complance Price'!$B211+1,FALSE))</f>
        <v>112.86811731331359</v>
      </c>
      <c r="AD211" s="21">
        <f ca="1">IF(AD$6&lt;$C211,0,VLOOKUP(AD$6,'MonteCarlo Policy Paths'!$A$2:$I$31,'Monte Carlo_WA Complance Price'!$B211+1,FALSE))</f>
        <v>114.31249907052236</v>
      </c>
      <c r="AE211" s="21">
        <f ca="1">IF(AE$6&lt;$C211,0,VLOOKUP(AE$6,'MonteCarlo Policy Paths'!$A$2:$I$31,'Monte Carlo_WA Complance Price'!$B211+1,FALSE))</f>
        <v>115.75688082773114</v>
      </c>
      <c r="AF211" s="21">
        <f ca="1">IF(AF$6&lt;$C211,0,VLOOKUP(AF$6,'MonteCarlo Policy Paths'!$A$2:$I$31,'Monte Carlo_WA Complance Price'!$B211+1,FALSE))</f>
        <v>117.20126258493991</v>
      </c>
      <c r="AG211" s="22">
        <f ca="1">IF(AG$6&lt;$C211,0,VLOOKUP(AG$6,'MonteCarlo Policy Paths'!$A$2:$I$31,'Monte Carlo_WA Complance Price'!$B211+1,FALSE))</f>
        <v>119.5319620819439</v>
      </c>
      <c r="AI211" s="20">
        <f ca="1">E211*VLOOKUP(AI$6,'Greenhouse Gas Costs Avoided'!$A$2:$I$32,9,FALSE)</f>
        <v>0</v>
      </c>
      <c r="AJ211" s="21">
        <f ca="1">F211*VLOOKUP(AJ$6,'Greenhouse Gas Costs Avoided'!$A$2:$I$32,9,FALSE)</f>
        <v>5.2166744805659615</v>
      </c>
      <c r="AK211" s="21">
        <f ca="1">G211*VLOOKUP(AK$6,'Greenhouse Gas Costs Avoided'!$A$2:$I$32,9,FALSE)</f>
        <v>5.3216023247413169</v>
      </c>
      <c r="AL211" s="21">
        <f ca="1">H211*VLOOKUP(AL$6,'Greenhouse Gas Costs Avoided'!$A$2:$I$32,9,FALSE)</f>
        <v>5.4265301689166732</v>
      </c>
      <c r="AM211" s="21">
        <f ca="1">I211*VLOOKUP(AM$6,'Greenhouse Gas Costs Avoided'!$A$2:$I$32,9,FALSE)</f>
        <v>5.5063320831654474</v>
      </c>
      <c r="AN211" s="21">
        <f ca="1">J211*VLOOKUP(AN$6,'Greenhouse Gas Costs Avoided'!$A$2:$I$32,9,FALSE)</f>
        <v>5.5861339974142208</v>
      </c>
      <c r="AO211" s="21">
        <f ca="1">K211*VLOOKUP(AO$6,'Greenhouse Gas Costs Avoided'!$A$2:$I$32,9,FALSE)</f>
        <v>5.665935911662995</v>
      </c>
      <c r="AP211" s="21">
        <f ca="1">L211*VLOOKUP(AP$6,'Greenhouse Gas Costs Avoided'!$A$2:$I$32,9,FALSE)</f>
        <v>5.7457378259117702</v>
      </c>
      <c r="AQ211" s="21">
        <f ca="1">M211*VLOOKUP(AQ$6,'Greenhouse Gas Costs Avoided'!$A$2:$I$32,9,FALSE)</f>
        <v>5.8255397401605462</v>
      </c>
      <c r="AR211" s="21">
        <f ca="1">N211*VLOOKUP(AR$6,'Greenhouse Gas Costs Avoided'!$A$2:$I$32,9,FALSE)</f>
        <v>5.9053416544093205</v>
      </c>
      <c r="AS211" s="21">
        <f ca="1">O211*VLOOKUP(AS$6,'Greenhouse Gas Costs Avoided'!$A$2:$I$32,9,FALSE)</f>
        <v>5.9851435686580947</v>
      </c>
      <c r="AT211" s="21">
        <f ca="1">P211*VLOOKUP(AT$6,'Greenhouse Gas Costs Avoided'!$A$2:$I$32,9,FALSE)</f>
        <v>6.0649454829068699</v>
      </c>
      <c r="AU211" s="21">
        <f ca="1">Q211*VLOOKUP(AU$6,'Greenhouse Gas Costs Avoided'!$A$2:$I$32,9,FALSE)</f>
        <v>6.1447473971556432</v>
      </c>
      <c r="AV211" s="21">
        <f ca="1">R211*VLOOKUP(AV$6,'Greenhouse Gas Costs Avoided'!$A$2:$I$32,9,FALSE)</f>
        <v>6.2245493114044184</v>
      </c>
      <c r="AW211" s="21">
        <f ca="1">S211*VLOOKUP(AW$6,'Greenhouse Gas Costs Avoided'!$A$2:$I$32,9,FALSE)</f>
        <v>6.312953786990386</v>
      </c>
      <c r="AX211" s="21">
        <f ca="1">T211*VLOOKUP(AX$6,'Greenhouse Gas Costs Avoided'!$A$2:$I$32,9,FALSE)</f>
        <v>6.4013582625763545</v>
      </c>
      <c r="AY211" s="21">
        <f ca="1">U211*VLOOKUP(AY$6,'Greenhouse Gas Costs Avoided'!$A$2:$I$32,9,FALSE)</f>
        <v>6.4897627381623222</v>
      </c>
      <c r="AZ211" s="21">
        <f ca="1">V211*VLOOKUP(AZ$6,'Greenhouse Gas Costs Avoided'!$A$2:$I$32,9,FALSE)</f>
        <v>6.5781672137482907</v>
      </c>
      <c r="BA211" s="21">
        <f ca="1">W211*VLOOKUP(BA$6,'Greenhouse Gas Costs Avoided'!$A$2:$I$32,9,FALSE)</f>
        <v>6.6665716893342575</v>
      </c>
      <c r="BB211" s="21">
        <f ca="1">X211*VLOOKUP(BB$6,'Greenhouse Gas Costs Avoided'!$A$2:$I$32,9,FALSE)</f>
        <v>6.7450019445028957</v>
      </c>
      <c r="BC211" s="21">
        <f ca="1">Y211*VLOOKUP(BC$6,'Greenhouse Gas Costs Avoided'!$A$2:$I$32,9,FALSE)</f>
        <v>6.8234321996715348</v>
      </c>
      <c r="BD211" s="21">
        <f ca="1">Z211*VLOOKUP(BD$6,'Greenhouse Gas Costs Avoided'!$A$2:$I$32,9,FALSE)</f>
        <v>6.901862454840173</v>
      </c>
      <c r="BE211" s="21">
        <f ca="1">AA211*VLOOKUP(BE$6,'Greenhouse Gas Costs Avoided'!$A$2:$I$32,9,FALSE)</f>
        <v>6.9802927100088112</v>
      </c>
      <c r="BF211" s="21">
        <f ca="1">AB211*VLOOKUP(BF$6,'Greenhouse Gas Costs Avoided'!$A$2:$I$32,9,FALSE)</f>
        <v>7.0587229651774486</v>
      </c>
      <c r="BG211" s="21">
        <f ca="1">AC211*VLOOKUP(BG$6,'Greenhouse Gas Costs Avoided'!$A$2:$I$32,9,FALSE)</f>
        <v>7.1502249295408609</v>
      </c>
      <c r="BH211" s="21">
        <f ca="1">AD211*VLOOKUP(BH$6,'Greenhouse Gas Costs Avoided'!$A$2:$I$32,9,FALSE)</f>
        <v>7.2417268939042723</v>
      </c>
      <c r="BI211" s="21">
        <f ca="1">AE211*VLOOKUP(BI$6,'Greenhouse Gas Costs Avoided'!$A$2:$I$32,9,FALSE)</f>
        <v>7.3332288582676846</v>
      </c>
      <c r="BJ211" s="21">
        <f ca="1">AF211*VLOOKUP(BJ$6,'Greenhouse Gas Costs Avoided'!$A$2:$I$32,9,FALSE)</f>
        <v>7.424730822631096</v>
      </c>
      <c r="BK211" s="22">
        <f ca="1">AG211*VLOOKUP(BK$6,'Greenhouse Gas Costs Avoided'!$A$2:$I$32,9,FALSE)</f>
        <v>7.5723812490175435</v>
      </c>
    </row>
    <row r="212" spans="1:63" x14ac:dyDescent="0.35">
      <c r="A212" s="11">
        <v>206</v>
      </c>
      <c r="B212" s="12">
        <f t="shared" ca="1" si="6"/>
        <v>3</v>
      </c>
      <c r="C212" s="13">
        <f t="shared" ca="1" si="7"/>
        <v>2023</v>
      </c>
      <c r="E212" s="20">
        <f ca="1">IF(E$6&lt;$C212,0,VLOOKUP(E$6,'MonteCarlo Policy Paths'!$A$2:$I$31,'Monte Carlo_WA Complance Price'!$B212+1,FALSE))</f>
        <v>0</v>
      </c>
      <c r="F212" s="21">
        <f ca="1">IF(F$6&lt;$C212,0,VLOOKUP(F$6,'MonteCarlo Policy Paths'!$A$2:$I$31,'Monte Carlo_WA Complance Price'!$B212+1,FALSE))</f>
        <v>82.346532180449415</v>
      </c>
      <c r="G212" s="21">
        <f ca="1">IF(G$6&lt;$C212,0,VLOOKUP(G$6,'MonteCarlo Policy Paths'!$A$2:$I$31,'Monte Carlo_WA Complance Price'!$B212+1,FALSE))</f>
        <v>84.002844861871253</v>
      </c>
      <c r="H212" s="21">
        <f ca="1">IF(H$6&lt;$C212,0,VLOOKUP(H$6,'MonteCarlo Policy Paths'!$A$2:$I$31,'Monte Carlo_WA Complance Price'!$B212+1,FALSE))</f>
        <v>85.659157543293105</v>
      </c>
      <c r="I212" s="21">
        <f ca="1">IF(I$6&lt;$C212,0,VLOOKUP(I$6,'MonteCarlo Policy Paths'!$A$2:$I$31,'Monte Carlo_WA Complance Price'!$B212+1,FALSE))</f>
        <v>86.918851036576825</v>
      </c>
      <c r="J212" s="21">
        <f ca="1">IF(J$6&lt;$C212,0,VLOOKUP(J$6,'MonteCarlo Policy Paths'!$A$2:$I$31,'Monte Carlo_WA Complance Price'!$B212+1,FALSE))</f>
        <v>88.178544529860531</v>
      </c>
      <c r="K212" s="21">
        <f ca="1">IF(K$6&lt;$C212,0,VLOOKUP(K$6,'MonteCarlo Policy Paths'!$A$2:$I$31,'Monte Carlo_WA Complance Price'!$B212+1,FALSE))</f>
        <v>89.438238023144251</v>
      </c>
      <c r="L212" s="21">
        <f ca="1">IF(L$6&lt;$C212,0,VLOOKUP(L$6,'MonteCarlo Policy Paths'!$A$2:$I$31,'Monte Carlo_WA Complance Price'!$B212+1,FALSE))</f>
        <v>90.697931516427971</v>
      </c>
      <c r="M212" s="21">
        <f ca="1">IF(M$6&lt;$C212,0,VLOOKUP(M$6,'MonteCarlo Policy Paths'!$A$2:$I$31,'Monte Carlo_WA Complance Price'!$B212+1,FALSE))</f>
        <v>91.95762500971172</v>
      </c>
      <c r="N212" s="21">
        <f ca="1">IF(N$6&lt;$C212,0,VLOOKUP(N$6,'MonteCarlo Policy Paths'!$A$2:$I$31,'Monte Carlo_WA Complance Price'!$B212+1,FALSE))</f>
        <v>93.21731850299544</v>
      </c>
      <c r="O212" s="21">
        <f ca="1">IF(O$6&lt;$C212,0,VLOOKUP(O$6,'MonteCarlo Policy Paths'!$A$2:$I$31,'Monte Carlo_WA Complance Price'!$B212+1,FALSE))</f>
        <v>94.47701199627916</v>
      </c>
      <c r="P212" s="21">
        <f ca="1">IF(P$6&lt;$C212,0,VLOOKUP(P$6,'MonteCarlo Policy Paths'!$A$2:$I$31,'Monte Carlo_WA Complance Price'!$B212+1,FALSE))</f>
        <v>95.73670548956288</v>
      </c>
      <c r="Q212" s="21">
        <f ca="1">IF(Q$6&lt;$C212,0,VLOOKUP(Q$6,'MonteCarlo Policy Paths'!$A$2:$I$31,'Monte Carlo_WA Complance Price'!$B212+1,FALSE))</f>
        <v>96.996398982846586</v>
      </c>
      <c r="R212" s="21">
        <f ca="1">IF(R$6&lt;$C212,0,VLOOKUP(R$6,'MonteCarlo Policy Paths'!$A$2:$I$31,'Monte Carlo_WA Complance Price'!$B212+1,FALSE))</f>
        <v>101.49317720655506</v>
      </c>
      <c r="S212" s="21">
        <f ca="1">IF(S$6&lt;$C212,0,VLOOKUP(S$6,'MonteCarlo Policy Paths'!$A$2:$I$31,'Monte Carlo_WA Complance Price'!$B212+1,FALSE))</f>
        <v>104.21949379267882</v>
      </c>
      <c r="T212" s="21">
        <f ca="1">IF(T$6&lt;$C212,0,VLOOKUP(T$6,'MonteCarlo Policy Paths'!$A$2:$I$31,'Monte Carlo_WA Complance Price'!$B212+1,FALSE))</f>
        <v>107.03810370059369</v>
      </c>
      <c r="U212" s="21">
        <f ca="1">IF(U$6&lt;$C212,0,VLOOKUP(U$6,'MonteCarlo Policy Paths'!$A$2:$I$31,'Monte Carlo_WA Complance Price'!$B212+1,FALSE))</f>
        <v>109.92690053835344</v>
      </c>
      <c r="V212" s="21">
        <f ca="1">IF(V$6&lt;$C212,0,VLOOKUP(V$6,'MonteCarlo Policy Paths'!$A$2:$I$31,'Monte Carlo_WA Complance Price'!$B212+1,FALSE))</f>
        <v>112.89757853003228</v>
      </c>
      <c r="W212" s="21">
        <f ca="1">IF(W$6&lt;$C212,0,VLOOKUP(W$6,'MonteCarlo Policy Paths'!$A$2:$I$31,'Monte Carlo_WA Complance Price'!$B212+1,FALSE))</f>
        <v>115.91943874780665</v>
      </c>
      <c r="X212" s="21">
        <f ca="1">IF(X$6&lt;$C212,0,VLOOKUP(X$6,'MonteCarlo Policy Paths'!$A$2:$I$31,'Monte Carlo_WA Complance Price'!$B212+1,FALSE))</f>
        <v>119.06733931122673</v>
      </c>
      <c r="Y212" s="21">
        <f ca="1">IF(Y$6&lt;$C212,0,VLOOKUP(Y$6,'MonteCarlo Policy Paths'!$A$2:$I$31,'Monte Carlo_WA Complance Price'!$B212+1,FALSE))</f>
        <v>122.25496395468721</v>
      </c>
      <c r="Z212" s="21">
        <f ca="1">IF(Z$6&lt;$C212,0,VLOOKUP(Z$6,'MonteCarlo Policy Paths'!$A$2:$I$31,'Monte Carlo_WA Complance Price'!$B212+1,FALSE))</f>
        <v>125.4992630232488</v>
      </c>
      <c r="AA212" s="21">
        <f ca="1">IF(AA$6&lt;$C212,0,VLOOKUP(AA$6,'MonteCarlo Policy Paths'!$A$2:$I$31,'Monte Carlo_WA Complance Price'!$B212+1,FALSE))</f>
        <v>128.82380079097237</v>
      </c>
      <c r="AB212" s="21">
        <f ca="1">IF(AB$6&lt;$C212,0,VLOOKUP(AB$6,'MonteCarlo Policy Paths'!$A$2:$I$31,'Monte Carlo_WA Complance Price'!$B212+1,FALSE))</f>
        <v>132.24028719953677</v>
      </c>
      <c r="AC212" s="21">
        <f ca="1">IF(AC$6&lt;$C212,0,VLOOKUP(AC$6,'MonteCarlo Policy Paths'!$A$2:$I$31,'Monte Carlo_WA Complance Price'!$B212+1,FALSE))</f>
        <v>135.74155640209787</v>
      </c>
      <c r="AD212" s="21">
        <f ca="1">IF(AD$6&lt;$C212,0,VLOOKUP(AD$6,'MonteCarlo Policy Paths'!$A$2:$I$31,'Monte Carlo_WA Complance Price'!$B212+1,FALSE))</f>
        <v>139.32654413598658</v>
      </c>
      <c r="AE212" s="21">
        <f ca="1">IF(AE$6&lt;$C212,0,VLOOKUP(AE$6,'MonteCarlo Policy Paths'!$A$2:$I$31,'Monte Carlo_WA Complance Price'!$B212+1,FALSE))</f>
        <v>142.9856742986068</v>
      </c>
      <c r="AF212" s="21">
        <f ca="1">IF(AF$6&lt;$C212,0,VLOOKUP(AF$6,'MonteCarlo Policy Paths'!$A$2:$I$31,'Monte Carlo_WA Complance Price'!$B212+1,FALSE))</f>
        <v>146.72361540812219</v>
      </c>
      <c r="AG212" s="22">
        <f ca="1">IF(AG$6&lt;$C212,0,VLOOKUP(AG$6,'MonteCarlo Policy Paths'!$A$2:$I$31,'Monte Carlo_WA Complance Price'!$B212+1,FALSE))</f>
        <v>150.52284977717397</v>
      </c>
      <c r="AI212" s="20">
        <f ca="1">E212*VLOOKUP(AI$6,'Greenhouse Gas Costs Avoided'!$A$2:$I$32,9,FALSE)</f>
        <v>0</v>
      </c>
      <c r="AJ212" s="21">
        <f ca="1">F212*VLOOKUP(AJ$6,'Greenhouse Gas Costs Avoided'!$A$2:$I$32,9,FALSE)</f>
        <v>5.2166744805659615</v>
      </c>
      <c r="AK212" s="21">
        <f ca="1">G212*VLOOKUP(AK$6,'Greenhouse Gas Costs Avoided'!$A$2:$I$32,9,FALSE)</f>
        <v>5.3216023247413169</v>
      </c>
      <c r="AL212" s="21">
        <f ca="1">H212*VLOOKUP(AL$6,'Greenhouse Gas Costs Avoided'!$A$2:$I$32,9,FALSE)</f>
        <v>5.4265301689166732</v>
      </c>
      <c r="AM212" s="21">
        <f ca="1">I212*VLOOKUP(AM$6,'Greenhouse Gas Costs Avoided'!$A$2:$I$32,9,FALSE)</f>
        <v>5.5063320831654474</v>
      </c>
      <c r="AN212" s="21">
        <f ca="1">J212*VLOOKUP(AN$6,'Greenhouse Gas Costs Avoided'!$A$2:$I$32,9,FALSE)</f>
        <v>5.5861339974142208</v>
      </c>
      <c r="AO212" s="21">
        <f ca="1">K212*VLOOKUP(AO$6,'Greenhouse Gas Costs Avoided'!$A$2:$I$32,9,FALSE)</f>
        <v>5.665935911662995</v>
      </c>
      <c r="AP212" s="21">
        <f ca="1">L212*VLOOKUP(AP$6,'Greenhouse Gas Costs Avoided'!$A$2:$I$32,9,FALSE)</f>
        <v>5.7457378259117702</v>
      </c>
      <c r="AQ212" s="21">
        <f ca="1">M212*VLOOKUP(AQ$6,'Greenhouse Gas Costs Avoided'!$A$2:$I$32,9,FALSE)</f>
        <v>5.8255397401605462</v>
      </c>
      <c r="AR212" s="21">
        <f ca="1">N212*VLOOKUP(AR$6,'Greenhouse Gas Costs Avoided'!$A$2:$I$32,9,FALSE)</f>
        <v>5.9053416544093205</v>
      </c>
      <c r="AS212" s="21">
        <f ca="1">O212*VLOOKUP(AS$6,'Greenhouse Gas Costs Avoided'!$A$2:$I$32,9,FALSE)</f>
        <v>5.9851435686580947</v>
      </c>
      <c r="AT212" s="21">
        <f ca="1">P212*VLOOKUP(AT$6,'Greenhouse Gas Costs Avoided'!$A$2:$I$32,9,FALSE)</f>
        <v>6.0649454829068699</v>
      </c>
      <c r="AU212" s="21">
        <f ca="1">Q212*VLOOKUP(AU$6,'Greenhouse Gas Costs Avoided'!$A$2:$I$32,9,FALSE)</f>
        <v>6.1447473971556432</v>
      </c>
      <c r="AV212" s="21">
        <f ca="1">R212*VLOOKUP(AV$6,'Greenhouse Gas Costs Avoided'!$A$2:$I$32,9,FALSE)</f>
        <v>6.4296194808152167</v>
      </c>
      <c r="AW212" s="21">
        <f ca="1">S212*VLOOKUP(AW$6,'Greenhouse Gas Costs Avoided'!$A$2:$I$32,9,FALSE)</f>
        <v>6.6023323538917609</v>
      </c>
      <c r="AX212" s="21">
        <f ca="1">T212*VLOOKUP(AX$6,'Greenhouse Gas Costs Avoided'!$A$2:$I$32,9,FALSE)</f>
        <v>6.7808920331878957</v>
      </c>
      <c r="AY212" s="21">
        <f ca="1">U212*VLOOKUP(AY$6,'Greenhouse Gas Costs Avoided'!$A$2:$I$32,9,FALSE)</f>
        <v>6.9638980729572149</v>
      </c>
      <c r="AZ212" s="21">
        <f ca="1">V212*VLOOKUP(AZ$6,'Greenhouse Gas Costs Avoided'!$A$2:$I$32,9,FALSE)</f>
        <v>7.1520913053717949</v>
      </c>
      <c r="BA212" s="21">
        <f ca="1">W212*VLOOKUP(BA$6,'Greenhouse Gas Costs Avoided'!$A$2:$I$32,9,FALSE)</f>
        <v>7.3435269452765404</v>
      </c>
      <c r="BB212" s="21">
        <f ca="1">X212*VLOOKUP(BB$6,'Greenhouse Gas Costs Avoided'!$A$2:$I$32,9,FALSE)</f>
        <v>7.5429472742415475</v>
      </c>
      <c r="BC212" s="21">
        <f ca="1">Y212*VLOOKUP(BC$6,'Greenhouse Gas Costs Avoided'!$A$2:$I$32,9,FALSE)</f>
        <v>7.744884134129272</v>
      </c>
      <c r="BD212" s="21">
        <f ca="1">Z212*VLOOKUP(BD$6,'Greenhouse Gas Costs Avoided'!$A$2:$I$32,9,FALSE)</f>
        <v>7.950411333759269</v>
      </c>
      <c r="BE212" s="21">
        <f ca="1">AA212*VLOOKUP(BE$6,'Greenhouse Gas Costs Avoided'!$A$2:$I$32,9,FALSE)</f>
        <v>8.161021676093501</v>
      </c>
      <c r="BF212" s="21">
        <f ca="1">AB212*VLOOKUP(BF$6,'Greenhouse Gas Costs Avoided'!$A$2:$I$32,9,FALSE)</f>
        <v>8.3774569890184303</v>
      </c>
      <c r="BG212" s="21">
        <f ca="1">AC212*VLOOKUP(BG$6,'Greenhouse Gas Costs Avoided'!$A$2:$I$32,9,FALSE)</f>
        <v>8.5992633142510115</v>
      </c>
      <c r="BH212" s="21">
        <f ca="1">AD212*VLOOKUP(BH$6,'Greenhouse Gas Costs Avoided'!$A$2:$I$32,9,FALSE)</f>
        <v>8.8263732304711304</v>
      </c>
      <c r="BI212" s="21">
        <f ca="1">AE212*VLOOKUP(BI$6,'Greenhouse Gas Costs Avoided'!$A$2:$I$32,9,FALSE)</f>
        <v>9.05818008905967</v>
      </c>
      <c r="BJ212" s="21">
        <f ca="1">AF212*VLOOKUP(BJ$6,'Greenhouse Gas Costs Avoided'!$A$2:$I$32,9,FALSE)</f>
        <v>9.2949796418706736</v>
      </c>
      <c r="BK212" s="22">
        <f ca="1">AG212*VLOOKUP(BK$6,'Greenhouse Gas Costs Avoided'!$A$2:$I$32,9,FALSE)</f>
        <v>9.5356621388007277</v>
      </c>
    </row>
    <row r="213" spans="1:63" x14ac:dyDescent="0.35">
      <c r="A213" s="11">
        <v>207</v>
      </c>
      <c r="B213" s="12">
        <f t="shared" ca="1" si="6"/>
        <v>5</v>
      </c>
      <c r="C213" s="13">
        <f t="shared" ca="1" si="7"/>
        <v>2023</v>
      </c>
      <c r="E213" s="20">
        <f ca="1">IF(E$6&lt;$C213,0,VLOOKUP(E$6,'MonteCarlo Policy Paths'!$A$2:$I$31,'Monte Carlo_WA Complance Price'!$B213+1,FALSE))</f>
        <v>0</v>
      </c>
      <c r="F213" s="21">
        <f ca="1">IF(F$6&lt;$C213,0,VLOOKUP(F$6,'MonteCarlo Policy Paths'!$A$2:$I$31,'Monte Carlo_WA Complance Price'!$B213+1,FALSE))</f>
        <v>82.346532180449415</v>
      </c>
      <c r="G213" s="21">
        <f ca="1">IF(G$6&lt;$C213,0,VLOOKUP(G$6,'MonteCarlo Policy Paths'!$A$2:$I$31,'Monte Carlo_WA Complance Price'!$B213+1,FALSE))</f>
        <v>84.002844861871253</v>
      </c>
      <c r="H213" s="21">
        <f ca="1">IF(H$6&lt;$C213,0,VLOOKUP(H$6,'MonteCarlo Policy Paths'!$A$2:$I$31,'Monte Carlo_WA Complance Price'!$B213+1,FALSE))</f>
        <v>85.659157543293105</v>
      </c>
      <c r="I213" s="21">
        <f ca="1">IF(I$6&lt;$C213,0,VLOOKUP(I$6,'MonteCarlo Policy Paths'!$A$2:$I$31,'Monte Carlo_WA Complance Price'!$B213+1,FALSE))</f>
        <v>86.918851036576825</v>
      </c>
      <c r="J213" s="21">
        <f ca="1">IF(J$6&lt;$C213,0,VLOOKUP(J$6,'MonteCarlo Policy Paths'!$A$2:$I$31,'Monte Carlo_WA Complance Price'!$B213+1,FALSE))</f>
        <v>88.178544529860531</v>
      </c>
      <c r="K213" s="21">
        <f ca="1">IF(K$6&lt;$C213,0,VLOOKUP(K$6,'MonteCarlo Policy Paths'!$A$2:$I$31,'Monte Carlo_WA Complance Price'!$B213+1,FALSE))</f>
        <v>89.438238023144251</v>
      </c>
      <c r="L213" s="21">
        <f ca="1">IF(L$6&lt;$C213,0,VLOOKUP(L$6,'MonteCarlo Policy Paths'!$A$2:$I$31,'Monte Carlo_WA Complance Price'!$B213+1,FALSE))</f>
        <v>90.697931516427971</v>
      </c>
      <c r="M213" s="21">
        <f ca="1">IF(M$6&lt;$C213,0,VLOOKUP(M$6,'MonteCarlo Policy Paths'!$A$2:$I$31,'Monte Carlo_WA Complance Price'!$B213+1,FALSE))</f>
        <v>91.95762500971172</v>
      </c>
      <c r="N213" s="21">
        <f ca="1">IF(N$6&lt;$C213,0,VLOOKUP(N$6,'MonteCarlo Policy Paths'!$A$2:$I$31,'Monte Carlo_WA Complance Price'!$B213+1,FALSE))</f>
        <v>93.21731850299544</v>
      </c>
      <c r="O213" s="21">
        <f ca="1">IF(O$6&lt;$C213,0,VLOOKUP(O$6,'MonteCarlo Policy Paths'!$A$2:$I$31,'Monte Carlo_WA Complance Price'!$B213+1,FALSE))</f>
        <v>94.47701199627916</v>
      </c>
      <c r="P213" s="21">
        <f ca="1">IF(P$6&lt;$C213,0,VLOOKUP(P$6,'MonteCarlo Policy Paths'!$A$2:$I$31,'Monte Carlo_WA Complance Price'!$B213+1,FALSE))</f>
        <v>95.73670548956288</v>
      </c>
      <c r="Q213" s="21">
        <f ca="1">IF(Q$6&lt;$C213,0,VLOOKUP(Q$6,'MonteCarlo Policy Paths'!$A$2:$I$31,'Monte Carlo_WA Complance Price'!$B213+1,FALSE))</f>
        <v>96.996398982846586</v>
      </c>
      <c r="R213" s="21">
        <f ca="1">IF(R$6&lt;$C213,0,VLOOKUP(R$6,'MonteCarlo Policy Paths'!$A$2:$I$31,'Monte Carlo_WA Complance Price'!$B213+1,FALSE))</f>
        <v>99.874634841342697</v>
      </c>
      <c r="S213" s="21">
        <f ca="1">IF(S$6&lt;$C213,0,VLOOKUP(S$6,'MonteCarlo Policy Paths'!$A$2:$I$31,'Monte Carlo_WA Complance Price'!$B213+1,FALSE))</f>
        <v>101.93553668931256</v>
      </c>
      <c r="T213" s="21">
        <f ca="1">IF(T$6&lt;$C213,0,VLOOKUP(T$6,'MonteCarlo Policy Paths'!$A$2:$I$31,'Monte Carlo_WA Complance Price'!$B213+1,FALSE))</f>
        <v>104.04258519817796</v>
      </c>
      <c r="U213" s="21">
        <f ca="1">IF(U$6&lt;$C213,0,VLOOKUP(U$6,'MonteCarlo Policy Paths'!$A$2:$I$31,'Monte Carlo_WA Complance Price'!$B213+1,FALSE))</f>
        <v>106.18472717196582</v>
      </c>
      <c r="V213" s="21">
        <f ca="1">IF(V$6&lt;$C213,0,VLOOKUP(V$6,'MonteCarlo Policy Paths'!$A$2:$I$31,'Monte Carlo_WA Complance Price'!$B213+1,FALSE))</f>
        <v>108.36780972271322</v>
      </c>
      <c r="W213" s="21">
        <f ca="1">IF(W$6&lt;$C213,0,VLOOKUP(W$6,'MonteCarlo Policy Paths'!$A$2:$I$31,'Monte Carlo_WA Complance Price'!$B213+1,FALSE))</f>
        <v>110.57648338650839</v>
      </c>
      <c r="X213" s="21">
        <f ca="1">IF(X$6&lt;$C213,0,VLOOKUP(X$6,'MonteCarlo Policy Paths'!$A$2:$I$31,'Monte Carlo_WA Complance Price'!$B213+1,FALSE))</f>
        <v>112.7694544213079</v>
      </c>
      <c r="Y213" s="21">
        <f ca="1">IF(Y$6&lt;$C213,0,VLOOKUP(Y$6,'MonteCarlo Policy Paths'!$A$2:$I$31,'Monte Carlo_WA Complance Price'!$B213+1,FALSE))</f>
        <v>114.98228749612761</v>
      </c>
      <c r="Z213" s="21">
        <f ca="1">IF(Z$6&lt;$C213,0,VLOOKUP(Z$6,'MonteCarlo Policy Paths'!$A$2:$I$31,'Monte Carlo_WA Complance Price'!$B213+1,FALSE))</f>
        <v>117.22345778349788</v>
      </c>
      <c r="AA213" s="21">
        <f ca="1">IF(AA$6&lt;$C213,0,VLOOKUP(AA$6,'MonteCarlo Policy Paths'!$A$2:$I$31,'Monte Carlo_WA Complance Price'!$B213+1,FALSE))</f>
        <v>119.50474742044912</v>
      </c>
      <c r="AB213" s="21">
        <f ca="1">IF(AB$6&lt;$C213,0,VLOOKUP(AB$6,'MonteCarlo Policy Paths'!$A$2:$I$31,'Monte Carlo_WA Complance Price'!$B213+1,FALSE))</f>
        <v>121.83201137782079</v>
      </c>
      <c r="AC213" s="21">
        <f ca="1">IF(AC$6&lt;$C213,0,VLOOKUP(AC$6,'MonteCarlo Policy Paths'!$A$2:$I$31,'Monte Carlo_WA Complance Price'!$B213+1,FALSE))</f>
        <v>124.30483685770574</v>
      </c>
      <c r="AD213" s="21">
        <f ca="1">IF(AD$6&lt;$C213,0,VLOOKUP(AD$6,'MonteCarlo Policy Paths'!$A$2:$I$31,'Monte Carlo_WA Complance Price'!$B213+1,FALSE))</f>
        <v>126.81952160325447</v>
      </c>
      <c r="AE213" s="21">
        <f ca="1">IF(AE$6&lt;$C213,0,VLOOKUP(AE$6,'MonteCarlo Policy Paths'!$A$2:$I$31,'Monte Carlo_WA Complance Price'!$B213+1,FALSE))</f>
        <v>129.37127756316897</v>
      </c>
      <c r="AF213" s="21">
        <f ca="1">IF(AF$6&lt;$C213,0,VLOOKUP(AF$6,'MonteCarlo Policy Paths'!$A$2:$I$31,'Monte Carlo_WA Complance Price'!$B213+1,FALSE))</f>
        <v>131.96243899653103</v>
      </c>
      <c r="AG213" s="22">
        <f ca="1">IF(AG$6&lt;$C213,0,VLOOKUP(AG$6,'MonteCarlo Policy Paths'!$A$2:$I$31,'Monte Carlo_WA Complance Price'!$B213+1,FALSE))</f>
        <v>135.47056479945655</v>
      </c>
      <c r="AI213" s="20">
        <f ca="1">E213*VLOOKUP(AI$6,'Greenhouse Gas Costs Avoided'!$A$2:$I$32,9,FALSE)</f>
        <v>0</v>
      </c>
      <c r="AJ213" s="21">
        <f ca="1">F213*VLOOKUP(AJ$6,'Greenhouse Gas Costs Avoided'!$A$2:$I$32,9,FALSE)</f>
        <v>5.2166744805659615</v>
      </c>
      <c r="AK213" s="21">
        <f ca="1">G213*VLOOKUP(AK$6,'Greenhouse Gas Costs Avoided'!$A$2:$I$32,9,FALSE)</f>
        <v>5.3216023247413169</v>
      </c>
      <c r="AL213" s="21">
        <f ca="1">H213*VLOOKUP(AL$6,'Greenhouse Gas Costs Avoided'!$A$2:$I$32,9,FALSE)</f>
        <v>5.4265301689166732</v>
      </c>
      <c r="AM213" s="21">
        <f ca="1">I213*VLOOKUP(AM$6,'Greenhouse Gas Costs Avoided'!$A$2:$I$32,9,FALSE)</f>
        <v>5.5063320831654474</v>
      </c>
      <c r="AN213" s="21">
        <f ca="1">J213*VLOOKUP(AN$6,'Greenhouse Gas Costs Avoided'!$A$2:$I$32,9,FALSE)</f>
        <v>5.5861339974142208</v>
      </c>
      <c r="AO213" s="21">
        <f ca="1">K213*VLOOKUP(AO$6,'Greenhouse Gas Costs Avoided'!$A$2:$I$32,9,FALSE)</f>
        <v>5.665935911662995</v>
      </c>
      <c r="AP213" s="21">
        <f ca="1">L213*VLOOKUP(AP$6,'Greenhouse Gas Costs Avoided'!$A$2:$I$32,9,FALSE)</f>
        <v>5.7457378259117702</v>
      </c>
      <c r="AQ213" s="21">
        <f ca="1">M213*VLOOKUP(AQ$6,'Greenhouse Gas Costs Avoided'!$A$2:$I$32,9,FALSE)</f>
        <v>5.8255397401605462</v>
      </c>
      <c r="AR213" s="21">
        <f ca="1">N213*VLOOKUP(AR$6,'Greenhouse Gas Costs Avoided'!$A$2:$I$32,9,FALSE)</f>
        <v>5.9053416544093205</v>
      </c>
      <c r="AS213" s="21">
        <f ca="1">O213*VLOOKUP(AS$6,'Greenhouse Gas Costs Avoided'!$A$2:$I$32,9,FALSE)</f>
        <v>5.9851435686580947</v>
      </c>
      <c r="AT213" s="21">
        <f ca="1">P213*VLOOKUP(AT$6,'Greenhouse Gas Costs Avoided'!$A$2:$I$32,9,FALSE)</f>
        <v>6.0649454829068699</v>
      </c>
      <c r="AU213" s="21">
        <f ca="1">Q213*VLOOKUP(AU$6,'Greenhouse Gas Costs Avoided'!$A$2:$I$32,9,FALSE)</f>
        <v>6.1447473971556432</v>
      </c>
      <c r="AV213" s="21">
        <f ca="1">R213*VLOOKUP(AV$6,'Greenhouse Gas Costs Avoided'!$A$2:$I$32,9,FALSE)</f>
        <v>6.327084396109818</v>
      </c>
      <c r="AW213" s="21">
        <f ca="1">S213*VLOOKUP(AW$6,'Greenhouse Gas Costs Avoided'!$A$2:$I$32,9,FALSE)</f>
        <v>6.4576430704410743</v>
      </c>
      <c r="AX213" s="21">
        <f ca="1">T213*VLOOKUP(AX$6,'Greenhouse Gas Costs Avoided'!$A$2:$I$32,9,FALSE)</f>
        <v>6.5911251478821242</v>
      </c>
      <c r="AY213" s="21">
        <f ca="1">U213*VLOOKUP(AY$6,'Greenhouse Gas Costs Avoided'!$A$2:$I$32,9,FALSE)</f>
        <v>6.7268304055597685</v>
      </c>
      <c r="AZ213" s="21">
        <f ca="1">V213*VLOOKUP(AZ$6,'Greenhouse Gas Costs Avoided'!$A$2:$I$32,9,FALSE)</f>
        <v>6.8651292595600424</v>
      </c>
      <c r="BA213" s="21">
        <f ca="1">W213*VLOOKUP(BA$6,'Greenhouse Gas Costs Avoided'!$A$2:$I$32,9,FALSE)</f>
        <v>7.0050493173053994</v>
      </c>
      <c r="BB213" s="21">
        <f ca="1">X213*VLOOKUP(BB$6,'Greenhouse Gas Costs Avoided'!$A$2:$I$32,9,FALSE)</f>
        <v>7.1439746093722221</v>
      </c>
      <c r="BC213" s="21">
        <f ca="1">Y213*VLOOKUP(BC$6,'Greenhouse Gas Costs Avoided'!$A$2:$I$32,9,FALSE)</f>
        <v>7.2841581669004034</v>
      </c>
      <c r="BD213" s="21">
        <f ca="1">Z213*VLOOKUP(BD$6,'Greenhouse Gas Costs Avoided'!$A$2:$I$32,9,FALSE)</f>
        <v>7.426136894299721</v>
      </c>
      <c r="BE213" s="21">
        <f ca="1">AA213*VLOOKUP(BE$6,'Greenhouse Gas Costs Avoided'!$A$2:$I$32,9,FALSE)</f>
        <v>7.5706571930511553</v>
      </c>
      <c r="BF213" s="21">
        <f ca="1">AB213*VLOOKUP(BF$6,'Greenhouse Gas Costs Avoided'!$A$2:$I$32,9,FALSE)</f>
        <v>7.7180899770979394</v>
      </c>
      <c r="BG213" s="21">
        <f ca="1">AC213*VLOOKUP(BG$6,'Greenhouse Gas Costs Avoided'!$A$2:$I$32,9,FALSE)</f>
        <v>7.8747441218959366</v>
      </c>
      <c r="BH213" s="21">
        <f ca="1">AD213*VLOOKUP(BH$6,'Greenhouse Gas Costs Avoided'!$A$2:$I$32,9,FALSE)</f>
        <v>8.0340500621877027</v>
      </c>
      <c r="BI213" s="21">
        <f ca="1">AE213*VLOOKUP(BI$6,'Greenhouse Gas Costs Avoided'!$A$2:$I$32,9,FALSE)</f>
        <v>8.1957044736636782</v>
      </c>
      <c r="BJ213" s="21">
        <f ca="1">AF213*VLOOKUP(BJ$6,'Greenhouse Gas Costs Avoided'!$A$2:$I$32,9,FALSE)</f>
        <v>8.3598552322508848</v>
      </c>
      <c r="BK213" s="22">
        <f ca="1">AG213*VLOOKUP(BK$6,'Greenhouse Gas Costs Avoided'!$A$2:$I$32,9,FALSE)</f>
        <v>8.5820959249206545</v>
      </c>
    </row>
    <row r="214" spans="1:63" x14ac:dyDescent="0.35">
      <c r="A214" s="11">
        <v>208</v>
      </c>
      <c r="B214" s="12">
        <f t="shared" ca="1" si="6"/>
        <v>1</v>
      </c>
      <c r="C214" s="13">
        <f t="shared" ca="1" si="7"/>
        <v>2023</v>
      </c>
      <c r="E214" s="20">
        <f ca="1">IF(E$6&lt;$C214,0,VLOOKUP(E$6,'MonteCarlo Policy Paths'!$A$2:$I$31,'Monte Carlo_WA Complance Price'!$B214+1,FALSE))</f>
        <v>0</v>
      </c>
      <c r="F214" s="21">
        <f ca="1">IF(F$6&lt;$C214,0,VLOOKUP(F$6,'MonteCarlo Policy Paths'!$A$2:$I$31,'Monte Carlo_WA Complance Price'!$B214+1,FALSE))</f>
        <v>82.346532180449415</v>
      </c>
      <c r="G214" s="21">
        <f ca="1">IF(G$6&lt;$C214,0,VLOOKUP(G$6,'MonteCarlo Policy Paths'!$A$2:$I$31,'Monte Carlo_WA Complance Price'!$B214+1,FALSE))</f>
        <v>84.002844861871253</v>
      </c>
      <c r="H214" s="21">
        <f ca="1">IF(H$6&lt;$C214,0,VLOOKUP(H$6,'MonteCarlo Policy Paths'!$A$2:$I$31,'Monte Carlo_WA Complance Price'!$B214+1,FALSE))</f>
        <v>85.659157543293105</v>
      </c>
      <c r="I214" s="21">
        <f ca="1">IF(I$6&lt;$C214,0,VLOOKUP(I$6,'MonteCarlo Policy Paths'!$A$2:$I$31,'Monte Carlo_WA Complance Price'!$B214+1,FALSE))</f>
        <v>86.918851036576825</v>
      </c>
      <c r="J214" s="21">
        <f ca="1">IF(J$6&lt;$C214,0,VLOOKUP(J$6,'MonteCarlo Policy Paths'!$A$2:$I$31,'Monte Carlo_WA Complance Price'!$B214+1,FALSE))</f>
        <v>88.178544529860531</v>
      </c>
      <c r="K214" s="21">
        <f ca="1">IF(K$6&lt;$C214,0,VLOOKUP(K$6,'MonteCarlo Policy Paths'!$A$2:$I$31,'Monte Carlo_WA Complance Price'!$B214+1,FALSE))</f>
        <v>89.438238023144251</v>
      </c>
      <c r="L214" s="21">
        <f ca="1">IF(L$6&lt;$C214,0,VLOOKUP(L$6,'MonteCarlo Policy Paths'!$A$2:$I$31,'Monte Carlo_WA Complance Price'!$B214+1,FALSE))</f>
        <v>90.697931516427971</v>
      </c>
      <c r="M214" s="21">
        <f ca="1">IF(M$6&lt;$C214,0,VLOOKUP(M$6,'MonteCarlo Policy Paths'!$A$2:$I$31,'Monte Carlo_WA Complance Price'!$B214+1,FALSE))</f>
        <v>91.95762500971172</v>
      </c>
      <c r="N214" s="21">
        <f ca="1">IF(N$6&lt;$C214,0,VLOOKUP(N$6,'MonteCarlo Policy Paths'!$A$2:$I$31,'Monte Carlo_WA Complance Price'!$B214+1,FALSE))</f>
        <v>93.21731850299544</v>
      </c>
      <c r="O214" s="21">
        <f ca="1">IF(O$6&lt;$C214,0,VLOOKUP(O$6,'MonteCarlo Policy Paths'!$A$2:$I$31,'Monte Carlo_WA Complance Price'!$B214+1,FALSE))</f>
        <v>94.47701199627916</v>
      </c>
      <c r="P214" s="21">
        <f ca="1">IF(P$6&lt;$C214,0,VLOOKUP(P$6,'MonteCarlo Policy Paths'!$A$2:$I$31,'Monte Carlo_WA Complance Price'!$B214+1,FALSE))</f>
        <v>95.73670548956288</v>
      </c>
      <c r="Q214" s="21">
        <f ca="1">IF(Q$6&lt;$C214,0,VLOOKUP(Q$6,'MonteCarlo Policy Paths'!$A$2:$I$31,'Monte Carlo_WA Complance Price'!$B214+1,FALSE))</f>
        <v>96.996398982846586</v>
      </c>
      <c r="R214" s="21">
        <f ca="1">IF(R$6&lt;$C214,0,VLOOKUP(R$6,'MonteCarlo Policy Paths'!$A$2:$I$31,'Monte Carlo_WA Complance Price'!$B214+1,FALSE))</f>
        <v>98.25609247613032</v>
      </c>
      <c r="S214" s="21">
        <f ca="1">IF(S$6&lt;$C214,0,VLOOKUP(S$6,'MonteCarlo Policy Paths'!$A$2:$I$31,'Monte Carlo_WA Complance Price'!$B214+1,FALSE))</f>
        <v>99.65157958594628</v>
      </c>
      <c r="T214" s="21">
        <f ca="1">IF(T$6&lt;$C214,0,VLOOKUP(T$6,'MonteCarlo Policy Paths'!$A$2:$I$31,'Monte Carlo_WA Complance Price'!$B214+1,FALSE))</f>
        <v>101.04706669576224</v>
      </c>
      <c r="U214" s="21">
        <f ca="1">IF(U$6&lt;$C214,0,VLOOKUP(U$6,'MonteCarlo Policy Paths'!$A$2:$I$31,'Monte Carlo_WA Complance Price'!$B214+1,FALSE))</f>
        <v>102.4425538055782</v>
      </c>
      <c r="V214" s="21">
        <f ca="1">IF(V$6&lt;$C214,0,VLOOKUP(V$6,'MonteCarlo Policy Paths'!$A$2:$I$31,'Monte Carlo_WA Complance Price'!$B214+1,FALSE))</f>
        <v>103.83804091539416</v>
      </c>
      <c r="W214" s="21">
        <f ca="1">IF(W$6&lt;$C214,0,VLOOKUP(W$6,'MonteCarlo Policy Paths'!$A$2:$I$31,'Monte Carlo_WA Complance Price'!$B214+1,FALSE))</f>
        <v>105.23352802521011</v>
      </c>
      <c r="X214" s="21">
        <f ca="1">IF(X$6&lt;$C214,0,VLOOKUP(X$6,'MonteCarlo Policy Paths'!$A$2:$I$31,'Monte Carlo_WA Complance Price'!$B214+1,FALSE))</f>
        <v>106.47156953138905</v>
      </c>
      <c r="Y214" s="21">
        <f ca="1">IF(Y$6&lt;$C214,0,VLOOKUP(Y$6,'MonteCarlo Policy Paths'!$A$2:$I$31,'Monte Carlo_WA Complance Price'!$B214+1,FALSE))</f>
        <v>107.709611037568</v>
      </c>
      <c r="Z214" s="21">
        <f ca="1">IF(Z$6&lt;$C214,0,VLOOKUP(Z$6,'MonteCarlo Policy Paths'!$A$2:$I$31,'Monte Carlo_WA Complance Price'!$B214+1,FALSE))</f>
        <v>108.94765254374694</v>
      </c>
      <c r="AA214" s="21">
        <f ca="1">IF(AA$6&lt;$C214,0,VLOOKUP(AA$6,'MonteCarlo Policy Paths'!$A$2:$I$31,'Monte Carlo_WA Complance Price'!$B214+1,FALSE))</f>
        <v>110.18569404992589</v>
      </c>
      <c r="AB214" s="21">
        <f ca="1">IF(AB$6&lt;$C214,0,VLOOKUP(AB$6,'MonteCarlo Policy Paths'!$A$2:$I$31,'Monte Carlo_WA Complance Price'!$B214+1,FALSE))</f>
        <v>111.42373555610482</v>
      </c>
      <c r="AC214" s="21">
        <f ca="1">IF(AC$6&lt;$C214,0,VLOOKUP(AC$6,'MonteCarlo Policy Paths'!$A$2:$I$31,'Monte Carlo_WA Complance Price'!$B214+1,FALSE))</f>
        <v>112.86811731331359</v>
      </c>
      <c r="AD214" s="21">
        <f ca="1">IF(AD$6&lt;$C214,0,VLOOKUP(AD$6,'MonteCarlo Policy Paths'!$A$2:$I$31,'Monte Carlo_WA Complance Price'!$B214+1,FALSE))</f>
        <v>114.31249907052236</v>
      </c>
      <c r="AE214" s="21">
        <f ca="1">IF(AE$6&lt;$C214,0,VLOOKUP(AE$6,'MonteCarlo Policy Paths'!$A$2:$I$31,'Monte Carlo_WA Complance Price'!$B214+1,FALSE))</f>
        <v>115.75688082773114</v>
      </c>
      <c r="AF214" s="21">
        <f ca="1">IF(AF$6&lt;$C214,0,VLOOKUP(AF$6,'MonteCarlo Policy Paths'!$A$2:$I$31,'Monte Carlo_WA Complance Price'!$B214+1,FALSE))</f>
        <v>117.20126258493991</v>
      </c>
      <c r="AG214" s="22">
        <f ca="1">IF(AG$6&lt;$C214,0,VLOOKUP(AG$6,'MonteCarlo Policy Paths'!$A$2:$I$31,'Monte Carlo_WA Complance Price'!$B214+1,FALSE))</f>
        <v>118.64564434214866</v>
      </c>
      <c r="AI214" s="20">
        <f ca="1">E214*VLOOKUP(AI$6,'Greenhouse Gas Costs Avoided'!$A$2:$I$32,9,FALSE)</f>
        <v>0</v>
      </c>
      <c r="AJ214" s="21">
        <f ca="1">F214*VLOOKUP(AJ$6,'Greenhouse Gas Costs Avoided'!$A$2:$I$32,9,FALSE)</f>
        <v>5.2166744805659615</v>
      </c>
      <c r="AK214" s="21">
        <f ca="1">G214*VLOOKUP(AK$6,'Greenhouse Gas Costs Avoided'!$A$2:$I$32,9,FALSE)</f>
        <v>5.3216023247413169</v>
      </c>
      <c r="AL214" s="21">
        <f ca="1">H214*VLOOKUP(AL$6,'Greenhouse Gas Costs Avoided'!$A$2:$I$32,9,FALSE)</f>
        <v>5.4265301689166732</v>
      </c>
      <c r="AM214" s="21">
        <f ca="1">I214*VLOOKUP(AM$6,'Greenhouse Gas Costs Avoided'!$A$2:$I$32,9,FALSE)</f>
        <v>5.5063320831654474</v>
      </c>
      <c r="AN214" s="21">
        <f ca="1">J214*VLOOKUP(AN$6,'Greenhouse Gas Costs Avoided'!$A$2:$I$32,9,FALSE)</f>
        <v>5.5861339974142208</v>
      </c>
      <c r="AO214" s="21">
        <f ca="1">K214*VLOOKUP(AO$6,'Greenhouse Gas Costs Avoided'!$A$2:$I$32,9,FALSE)</f>
        <v>5.665935911662995</v>
      </c>
      <c r="AP214" s="21">
        <f ca="1">L214*VLOOKUP(AP$6,'Greenhouse Gas Costs Avoided'!$A$2:$I$32,9,FALSE)</f>
        <v>5.7457378259117702</v>
      </c>
      <c r="AQ214" s="21">
        <f ca="1">M214*VLOOKUP(AQ$6,'Greenhouse Gas Costs Avoided'!$A$2:$I$32,9,FALSE)</f>
        <v>5.8255397401605462</v>
      </c>
      <c r="AR214" s="21">
        <f ca="1">N214*VLOOKUP(AR$6,'Greenhouse Gas Costs Avoided'!$A$2:$I$32,9,FALSE)</f>
        <v>5.9053416544093205</v>
      </c>
      <c r="AS214" s="21">
        <f ca="1">O214*VLOOKUP(AS$6,'Greenhouse Gas Costs Avoided'!$A$2:$I$32,9,FALSE)</f>
        <v>5.9851435686580947</v>
      </c>
      <c r="AT214" s="21">
        <f ca="1">P214*VLOOKUP(AT$6,'Greenhouse Gas Costs Avoided'!$A$2:$I$32,9,FALSE)</f>
        <v>6.0649454829068699</v>
      </c>
      <c r="AU214" s="21">
        <f ca="1">Q214*VLOOKUP(AU$6,'Greenhouse Gas Costs Avoided'!$A$2:$I$32,9,FALSE)</f>
        <v>6.1447473971556432</v>
      </c>
      <c r="AV214" s="21">
        <f ca="1">R214*VLOOKUP(AV$6,'Greenhouse Gas Costs Avoided'!$A$2:$I$32,9,FALSE)</f>
        <v>6.2245493114044184</v>
      </c>
      <c r="AW214" s="21">
        <f ca="1">S214*VLOOKUP(AW$6,'Greenhouse Gas Costs Avoided'!$A$2:$I$32,9,FALSE)</f>
        <v>6.312953786990386</v>
      </c>
      <c r="AX214" s="21">
        <f ca="1">T214*VLOOKUP(AX$6,'Greenhouse Gas Costs Avoided'!$A$2:$I$32,9,FALSE)</f>
        <v>6.4013582625763545</v>
      </c>
      <c r="AY214" s="21">
        <f ca="1">U214*VLOOKUP(AY$6,'Greenhouse Gas Costs Avoided'!$A$2:$I$32,9,FALSE)</f>
        <v>6.4897627381623222</v>
      </c>
      <c r="AZ214" s="21">
        <f ca="1">V214*VLOOKUP(AZ$6,'Greenhouse Gas Costs Avoided'!$A$2:$I$32,9,FALSE)</f>
        <v>6.5781672137482907</v>
      </c>
      <c r="BA214" s="21">
        <f ca="1">W214*VLOOKUP(BA$6,'Greenhouse Gas Costs Avoided'!$A$2:$I$32,9,FALSE)</f>
        <v>6.6665716893342575</v>
      </c>
      <c r="BB214" s="21">
        <f ca="1">X214*VLOOKUP(BB$6,'Greenhouse Gas Costs Avoided'!$A$2:$I$32,9,FALSE)</f>
        <v>6.7450019445028957</v>
      </c>
      <c r="BC214" s="21">
        <f ca="1">Y214*VLOOKUP(BC$6,'Greenhouse Gas Costs Avoided'!$A$2:$I$32,9,FALSE)</f>
        <v>6.8234321996715348</v>
      </c>
      <c r="BD214" s="21">
        <f ca="1">Z214*VLOOKUP(BD$6,'Greenhouse Gas Costs Avoided'!$A$2:$I$32,9,FALSE)</f>
        <v>6.901862454840173</v>
      </c>
      <c r="BE214" s="21">
        <f ca="1">AA214*VLOOKUP(BE$6,'Greenhouse Gas Costs Avoided'!$A$2:$I$32,9,FALSE)</f>
        <v>6.9802927100088112</v>
      </c>
      <c r="BF214" s="21">
        <f ca="1">AB214*VLOOKUP(BF$6,'Greenhouse Gas Costs Avoided'!$A$2:$I$32,9,FALSE)</f>
        <v>7.0587229651774486</v>
      </c>
      <c r="BG214" s="21">
        <f ca="1">AC214*VLOOKUP(BG$6,'Greenhouse Gas Costs Avoided'!$A$2:$I$32,9,FALSE)</f>
        <v>7.1502249295408609</v>
      </c>
      <c r="BH214" s="21">
        <f ca="1">AD214*VLOOKUP(BH$6,'Greenhouse Gas Costs Avoided'!$A$2:$I$32,9,FALSE)</f>
        <v>7.2417268939042723</v>
      </c>
      <c r="BI214" s="21">
        <f ca="1">AE214*VLOOKUP(BI$6,'Greenhouse Gas Costs Avoided'!$A$2:$I$32,9,FALSE)</f>
        <v>7.3332288582676846</v>
      </c>
      <c r="BJ214" s="21">
        <f ca="1">AF214*VLOOKUP(BJ$6,'Greenhouse Gas Costs Avoided'!$A$2:$I$32,9,FALSE)</f>
        <v>7.424730822631096</v>
      </c>
      <c r="BK214" s="22">
        <f ca="1">AG214*VLOOKUP(BK$6,'Greenhouse Gas Costs Avoided'!$A$2:$I$32,9,FALSE)</f>
        <v>7.5162327869945065</v>
      </c>
    </row>
    <row r="215" spans="1:63" x14ac:dyDescent="0.35">
      <c r="A215" s="11">
        <v>209</v>
      </c>
      <c r="B215" s="12">
        <f t="shared" ca="1" si="6"/>
        <v>2</v>
      </c>
      <c r="C215" s="13">
        <f t="shared" ca="1" si="7"/>
        <v>2023</v>
      </c>
      <c r="E215" s="20">
        <f ca="1">IF(E$6&lt;$C215,0,VLOOKUP(E$6,'MonteCarlo Policy Paths'!$A$2:$I$31,'Monte Carlo_WA Complance Price'!$B215+1,FALSE))</f>
        <v>0</v>
      </c>
      <c r="F215" s="21">
        <f ca="1">IF(F$6&lt;$C215,0,VLOOKUP(F$6,'MonteCarlo Policy Paths'!$A$2:$I$31,'Monte Carlo_WA Complance Price'!$B215+1,FALSE))</f>
        <v>82.346532180449415</v>
      </c>
      <c r="G215" s="21">
        <f ca="1">IF(G$6&lt;$C215,0,VLOOKUP(G$6,'MonteCarlo Policy Paths'!$A$2:$I$31,'Monte Carlo_WA Complance Price'!$B215+1,FALSE))</f>
        <v>84.002844861871253</v>
      </c>
      <c r="H215" s="21">
        <f ca="1">IF(H$6&lt;$C215,0,VLOOKUP(H$6,'MonteCarlo Policy Paths'!$A$2:$I$31,'Monte Carlo_WA Complance Price'!$B215+1,FALSE))</f>
        <v>85.659157543293105</v>
      </c>
      <c r="I215" s="21">
        <f ca="1">IF(I$6&lt;$C215,0,VLOOKUP(I$6,'MonteCarlo Policy Paths'!$A$2:$I$31,'Monte Carlo_WA Complance Price'!$B215+1,FALSE))</f>
        <v>86.918851036576825</v>
      </c>
      <c r="J215" s="21">
        <f ca="1">IF(J$6&lt;$C215,0,VLOOKUP(J$6,'MonteCarlo Policy Paths'!$A$2:$I$31,'Monte Carlo_WA Complance Price'!$B215+1,FALSE))</f>
        <v>88.178544529860531</v>
      </c>
      <c r="K215" s="21">
        <f ca="1">IF(K$6&lt;$C215,0,VLOOKUP(K$6,'MonteCarlo Policy Paths'!$A$2:$I$31,'Monte Carlo_WA Complance Price'!$B215+1,FALSE))</f>
        <v>89.438238023144251</v>
      </c>
      <c r="L215" s="21">
        <f ca="1">IF(L$6&lt;$C215,0,VLOOKUP(L$6,'MonteCarlo Policy Paths'!$A$2:$I$31,'Monte Carlo_WA Complance Price'!$B215+1,FALSE))</f>
        <v>90.697931516427971</v>
      </c>
      <c r="M215" s="21">
        <f ca="1">IF(M$6&lt;$C215,0,VLOOKUP(M$6,'MonteCarlo Policy Paths'!$A$2:$I$31,'Monte Carlo_WA Complance Price'!$B215+1,FALSE))</f>
        <v>91.95762500971172</v>
      </c>
      <c r="N215" s="21">
        <f ca="1">IF(N$6&lt;$C215,0,VLOOKUP(N$6,'MonteCarlo Policy Paths'!$A$2:$I$31,'Monte Carlo_WA Complance Price'!$B215+1,FALSE))</f>
        <v>93.21731850299544</v>
      </c>
      <c r="O215" s="21">
        <f ca="1">IF(O$6&lt;$C215,0,VLOOKUP(O$6,'MonteCarlo Policy Paths'!$A$2:$I$31,'Monte Carlo_WA Complance Price'!$B215+1,FALSE))</f>
        <v>94.47701199627916</v>
      </c>
      <c r="P215" s="21">
        <f ca="1">IF(P$6&lt;$C215,0,VLOOKUP(P$6,'MonteCarlo Policy Paths'!$A$2:$I$31,'Monte Carlo_WA Complance Price'!$B215+1,FALSE))</f>
        <v>95.73670548956288</v>
      </c>
      <c r="Q215" s="21">
        <f ca="1">IF(Q$6&lt;$C215,0,VLOOKUP(Q$6,'MonteCarlo Policy Paths'!$A$2:$I$31,'Monte Carlo_WA Complance Price'!$B215+1,FALSE))</f>
        <v>96.996398982846586</v>
      </c>
      <c r="R215" s="21">
        <f ca="1">IF(R$6&lt;$C215,0,VLOOKUP(R$6,'MonteCarlo Policy Paths'!$A$2:$I$31,'Monte Carlo_WA Complance Price'!$B215+1,FALSE))</f>
        <v>98.25609247613032</v>
      </c>
      <c r="S215" s="21">
        <f ca="1">IF(S$6&lt;$C215,0,VLOOKUP(S$6,'MonteCarlo Policy Paths'!$A$2:$I$31,'Monte Carlo_WA Complance Price'!$B215+1,FALSE))</f>
        <v>99.65157958594628</v>
      </c>
      <c r="T215" s="21">
        <f ca="1">IF(T$6&lt;$C215,0,VLOOKUP(T$6,'MonteCarlo Policy Paths'!$A$2:$I$31,'Monte Carlo_WA Complance Price'!$B215+1,FALSE))</f>
        <v>101.04706669576224</v>
      </c>
      <c r="U215" s="21">
        <f ca="1">IF(U$6&lt;$C215,0,VLOOKUP(U$6,'MonteCarlo Policy Paths'!$A$2:$I$31,'Monte Carlo_WA Complance Price'!$B215+1,FALSE))</f>
        <v>102.4425538055782</v>
      </c>
      <c r="V215" s="21">
        <f ca="1">IF(V$6&lt;$C215,0,VLOOKUP(V$6,'MonteCarlo Policy Paths'!$A$2:$I$31,'Monte Carlo_WA Complance Price'!$B215+1,FALSE))</f>
        <v>103.83804091539416</v>
      </c>
      <c r="W215" s="21">
        <f ca="1">IF(W$6&lt;$C215,0,VLOOKUP(W$6,'MonteCarlo Policy Paths'!$A$2:$I$31,'Monte Carlo_WA Complance Price'!$B215+1,FALSE))</f>
        <v>105.23352802521011</v>
      </c>
      <c r="X215" s="21">
        <f ca="1">IF(X$6&lt;$C215,0,VLOOKUP(X$6,'MonteCarlo Policy Paths'!$A$2:$I$31,'Monte Carlo_WA Complance Price'!$B215+1,FALSE))</f>
        <v>106.47156953138905</v>
      </c>
      <c r="Y215" s="21">
        <f ca="1">IF(Y$6&lt;$C215,0,VLOOKUP(Y$6,'MonteCarlo Policy Paths'!$A$2:$I$31,'Monte Carlo_WA Complance Price'!$B215+1,FALSE))</f>
        <v>107.709611037568</v>
      </c>
      <c r="Z215" s="21">
        <f ca="1">IF(Z$6&lt;$C215,0,VLOOKUP(Z$6,'MonteCarlo Policy Paths'!$A$2:$I$31,'Monte Carlo_WA Complance Price'!$B215+1,FALSE))</f>
        <v>108.94765254374694</v>
      </c>
      <c r="AA215" s="21">
        <f ca="1">IF(AA$6&lt;$C215,0,VLOOKUP(AA$6,'MonteCarlo Policy Paths'!$A$2:$I$31,'Monte Carlo_WA Complance Price'!$B215+1,FALSE))</f>
        <v>110.18569404992589</v>
      </c>
      <c r="AB215" s="21">
        <f ca="1">IF(AB$6&lt;$C215,0,VLOOKUP(AB$6,'MonteCarlo Policy Paths'!$A$2:$I$31,'Monte Carlo_WA Complance Price'!$B215+1,FALSE))</f>
        <v>111.42373555610482</v>
      </c>
      <c r="AC215" s="21">
        <f ca="1">IF(AC$6&lt;$C215,0,VLOOKUP(AC$6,'MonteCarlo Policy Paths'!$A$2:$I$31,'Monte Carlo_WA Complance Price'!$B215+1,FALSE))</f>
        <v>112.86811731331359</v>
      </c>
      <c r="AD215" s="21">
        <f ca="1">IF(AD$6&lt;$C215,0,VLOOKUP(AD$6,'MonteCarlo Policy Paths'!$A$2:$I$31,'Monte Carlo_WA Complance Price'!$B215+1,FALSE))</f>
        <v>114.31249907052236</v>
      </c>
      <c r="AE215" s="21">
        <f ca="1">IF(AE$6&lt;$C215,0,VLOOKUP(AE$6,'MonteCarlo Policy Paths'!$A$2:$I$31,'Monte Carlo_WA Complance Price'!$B215+1,FALSE))</f>
        <v>115.75688082773114</v>
      </c>
      <c r="AF215" s="21">
        <f ca="1">IF(AF$6&lt;$C215,0,VLOOKUP(AF$6,'MonteCarlo Policy Paths'!$A$2:$I$31,'Monte Carlo_WA Complance Price'!$B215+1,FALSE))</f>
        <v>117.20126258493991</v>
      </c>
      <c r="AG215" s="22">
        <f ca="1">IF(AG$6&lt;$C215,0,VLOOKUP(AG$6,'MonteCarlo Policy Paths'!$A$2:$I$31,'Monte Carlo_WA Complance Price'!$B215+1,FALSE))</f>
        <v>120.41827982173916</v>
      </c>
      <c r="AI215" s="20">
        <f ca="1">E215*VLOOKUP(AI$6,'Greenhouse Gas Costs Avoided'!$A$2:$I$32,9,FALSE)</f>
        <v>0</v>
      </c>
      <c r="AJ215" s="21">
        <f ca="1">F215*VLOOKUP(AJ$6,'Greenhouse Gas Costs Avoided'!$A$2:$I$32,9,FALSE)</f>
        <v>5.2166744805659615</v>
      </c>
      <c r="AK215" s="21">
        <f ca="1">G215*VLOOKUP(AK$6,'Greenhouse Gas Costs Avoided'!$A$2:$I$32,9,FALSE)</f>
        <v>5.3216023247413169</v>
      </c>
      <c r="AL215" s="21">
        <f ca="1">H215*VLOOKUP(AL$6,'Greenhouse Gas Costs Avoided'!$A$2:$I$32,9,FALSE)</f>
        <v>5.4265301689166732</v>
      </c>
      <c r="AM215" s="21">
        <f ca="1">I215*VLOOKUP(AM$6,'Greenhouse Gas Costs Avoided'!$A$2:$I$32,9,FALSE)</f>
        <v>5.5063320831654474</v>
      </c>
      <c r="AN215" s="21">
        <f ca="1">J215*VLOOKUP(AN$6,'Greenhouse Gas Costs Avoided'!$A$2:$I$32,9,FALSE)</f>
        <v>5.5861339974142208</v>
      </c>
      <c r="AO215" s="21">
        <f ca="1">K215*VLOOKUP(AO$6,'Greenhouse Gas Costs Avoided'!$A$2:$I$32,9,FALSE)</f>
        <v>5.665935911662995</v>
      </c>
      <c r="AP215" s="21">
        <f ca="1">L215*VLOOKUP(AP$6,'Greenhouse Gas Costs Avoided'!$A$2:$I$32,9,FALSE)</f>
        <v>5.7457378259117702</v>
      </c>
      <c r="AQ215" s="21">
        <f ca="1">M215*VLOOKUP(AQ$6,'Greenhouse Gas Costs Avoided'!$A$2:$I$32,9,FALSE)</f>
        <v>5.8255397401605462</v>
      </c>
      <c r="AR215" s="21">
        <f ca="1">N215*VLOOKUP(AR$6,'Greenhouse Gas Costs Avoided'!$A$2:$I$32,9,FALSE)</f>
        <v>5.9053416544093205</v>
      </c>
      <c r="AS215" s="21">
        <f ca="1">O215*VLOOKUP(AS$6,'Greenhouse Gas Costs Avoided'!$A$2:$I$32,9,FALSE)</f>
        <v>5.9851435686580947</v>
      </c>
      <c r="AT215" s="21">
        <f ca="1">P215*VLOOKUP(AT$6,'Greenhouse Gas Costs Avoided'!$A$2:$I$32,9,FALSE)</f>
        <v>6.0649454829068699</v>
      </c>
      <c r="AU215" s="21">
        <f ca="1">Q215*VLOOKUP(AU$6,'Greenhouse Gas Costs Avoided'!$A$2:$I$32,9,FALSE)</f>
        <v>6.1447473971556432</v>
      </c>
      <c r="AV215" s="21">
        <f ca="1">R215*VLOOKUP(AV$6,'Greenhouse Gas Costs Avoided'!$A$2:$I$32,9,FALSE)</f>
        <v>6.2245493114044184</v>
      </c>
      <c r="AW215" s="21">
        <f ca="1">S215*VLOOKUP(AW$6,'Greenhouse Gas Costs Avoided'!$A$2:$I$32,9,FALSE)</f>
        <v>6.312953786990386</v>
      </c>
      <c r="AX215" s="21">
        <f ca="1">T215*VLOOKUP(AX$6,'Greenhouse Gas Costs Avoided'!$A$2:$I$32,9,FALSE)</f>
        <v>6.4013582625763545</v>
      </c>
      <c r="AY215" s="21">
        <f ca="1">U215*VLOOKUP(AY$6,'Greenhouse Gas Costs Avoided'!$A$2:$I$32,9,FALSE)</f>
        <v>6.4897627381623222</v>
      </c>
      <c r="AZ215" s="21">
        <f ca="1">V215*VLOOKUP(AZ$6,'Greenhouse Gas Costs Avoided'!$A$2:$I$32,9,FALSE)</f>
        <v>6.5781672137482907</v>
      </c>
      <c r="BA215" s="21">
        <f ca="1">W215*VLOOKUP(BA$6,'Greenhouse Gas Costs Avoided'!$A$2:$I$32,9,FALSE)</f>
        <v>6.6665716893342575</v>
      </c>
      <c r="BB215" s="21">
        <f ca="1">X215*VLOOKUP(BB$6,'Greenhouse Gas Costs Avoided'!$A$2:$I$32,9,FALSE)</f>
        <v>6.7450019445028957</v>
      </c>
      <c r="BC215" s="21">
        <f ca="1">Y215*VLOOKUP(BC$6,'Greenhouse Gas Costs Avoided'!$A$2:$I$32,9,FALSE)</f>
        <v>6.8234321996715348</v>
      </c>
      <c r="BD215" s="21">
        <f ca="1">Z215*VLOOKUP(BD$6,'Greenhouse Gas Costs Avoided'!$A$2:$I$32,9,FALSE)</f>
        <v>6.901862454840173</v>
      </c>
      <c r="BE215" s="21">
        <f ca="1">AA215*VLOOKUP(BE$6,'Greenhouse Gas Costs Avoided'!$A$2:$I$32,9,FALSE)</f>
        <v>6.9802927100088112</v>
      </c>
      <c r="BF215" s="21">
        <f ca="1">AB215*VLOOKUP(BF$6,'Greenhouse Gas Costs Avoided'!$A$2:$I$32,9,FALSE)</f>
        <v>7.0587229651774486</v>
      </c>
      <c r="BG215" s="21">
        <f ca="1">AC215*VLOOKUP(BG$6,'Greenhouse Gas Costs Avoided'!$A$2:$I$32,9,FALSE)</f>
        <v>7.1502249295408609</v>
      </c>
      <c r="BH215" s="21">
        <f ca="1">AD215*VLOOKUP(BH$6,'Greenhouse Gas Costs Avoided'!$A$2:$I$32,9,FALSE)</f>
        <v>7.2417268939042723</v>
      </c>
      <c r="BI215" s="21">
        <f ca="1">AE215*VLOOKUP(BI$6,'Greenhouse Gas Costs Avoided'!$A$2:$I$32,9,FALSE)</f>
        <v>7.3332288582676846</v>
      </c>
      <c r="BJ215" s="21">
        <f ca="1">AF215*VLOOKUP(BJ$6,'Greenhouse Gas Costs Avoided'!$A$2:$I$32,9,FALSE)</f>
        <v>7.424730822631096</v>
      </c>
      <c r="BK215" s="22">
        <f ca="1">AG215*VLOOKUP(BK$6,'Greenhouse Gas Costs Avoided'!$A$2:$I$32,9,FALSE)</f>
        <v>7.6285297110405814</v>
      </c>
    </row>
    <row r="216" spans="1:63" x14ac:dyDescent="0.35">
      <c r="A216" s="11">
        <v>210</v>
      </c>
      <c r="B216" s="12">
        <f t="shared" ca="1" si="6"/>
        <v>2</v>
      </c>
      <c r="C216" s="13">
        <f t="shared" ca="1" si="7"/>
        <v>2023</v>
      </c>
      <c r="E216" s="20">
        <f ca="1">IF(E$6&lt;$C216,0,VLOOKUP(E$6,'MonteCarlo Policy Paths'!$A$2:$I$31,'Monte Carlo_WA Complance Price'!$B216+1,FALSE))</f>
        <v>0</v>
      </c>
      <c r="F216" s="21">
        <f ca="1">IF(F$6&lt;$C216,0,VLOOKUP(F$6,'MonteCarlo Policy Paths'!$A$2:$I$31,'Monte Carlo_WA Complance Price'!$B216+1,FALSE))</f>
        <v>82.346532180449415</v>
      </c>
      <c r="G216" s="21">
        <f ca="1">IF(G$6&lt;$C216,0,VLOOKUP(G$6,'MonteCarlo Policy Paths'!$A$2:$I$31,'Monte Carlo_WA Complance Price'!$B216+1,FALSE))</f>
        <v>84.002844861871253</v>
      </c>
      <c r="H216" s="21">
        <f ca="1">IF(H$6&lt;$C216,0,VLOOKUP(H$6,'MonteCarlo Policy Paths'!$A$2:$I$31,'Monte Carlo_WA Complance Price'!$B216+1,FALSE))</f>
        <v>85.659157543293105</v>
      </c>
      <c r="I216" s="21">
        <f ca="1">IF(I$6&lt;$C216,0,VLOOKUP(I$6,'MonteCarlo Policy Paths'!$A$2:$I$31,'Monte Carlo_WA Complance Price'!$B216+1,FALSE))</f>
        <v>86.918851036576825</v>
      </c>
      <c r="J216" s="21">
        <f ca="1">IF(J$6&lt;$C216,0,VLOOKUP(J$6,'MonteCarlo Policy Paths'!$A$2:$I$31,'Monte Carlo_WA Complance Price'!$B216+1,FALSE))</f>
        <v>88.178544529860531</v>
      </c>
      <c r="K216" s="21">
        <f ca="1">IF(K$6&lt;$C216,0,VLOOKUP(K$6,'MonteCarlo Policy Paths'!$A$2:$I$31,'Monte Carlo_WA Complance Price'!$B216+1,FALSE))</f>
        <v>89.438238023144251</v>
      </c>
      <c r="L216" s="21">
        <f ca="1">IF(L$6&lt;$C216,0,VLOOKUP(L$6,'MonteCarlo Policy Paths'!$A$2:$I$31,'Monte Carlo_WA Complance Price'!$B216+1,FALSE))</f>
        <v>90.697931516427971</v>
      </c>
      <c r="M216" s="21">
        <f ca="1">IF(M$6&lt;$C216,0,VLOOKUP(M$6,'MonteCarlo Policy Paths'!$A$2:$I$31,'Monte Carlo_WA Complance Price'!$B216+1,FALSE))</f>
        <v>91.95762500971172</v>
      </c>
      <c r="N216" s="21">
        <f ca="1">IF(N$6&lt;$C216,0,VLOOKUP(N$6,'MonteCarlo Policy Paths'!$A$2:$I$31,'Monte Carlo_WA Complance Price'!$B216+1,FALSE))</f>
        <v>93.21731850299544</v>
      </c>
      <c r="O216" s="21">
        <f ca="1">IF(O$6&lt;$C216,0,VLOOKUP(O$6,'MonteCarlo Policy Paths'!$A$2:$I$31,'Monte Carlo_WA Complance Price'!$B216+1,FALSE))</f>
        <v>94.47701199627916</v>
      </c>
      <c r="P216" s="21">
        <f ca="1">IF(P$6&lt;$C216,0,VLOOKUP(P$6,'MonteCarlo Policy Paths'!$A$2:$I$31,'Monte Carlo_WA Complance Price'!$B216+1,FALSE))</f>
        <v>95.73670548956288</v>
      </c>
      <c r="Q216" s="21">
        <f ca="1">IF(Q$6&lt;$C216,0,VLOOKUP(Q$6,'MonteCarlo Policy Paths'!$A$2:$I$31,'Monte Carlo_WA Complance Price'!$B216+1,FALSE))</f>
        <v>96.996398982846586</v>
      </c>
      <c r="R216" s="21">
        <f ca="1">IF(R$6&lt;$C216,0,VLOOKUP(R$6,'MonteCarlo Policy Paths'!$A$2:$I$31,'Monte Carlo_WA Complance Price'!$B216+1,FALSE))</f>
        <v>98.25609247613032</v>
      </c>
      <c r="S216" s="21">
        <f ca="1">IF(S$6&lt;$C216,0,VLOOKUP(S$6,'MonteCarlo Policy Paths'!$A$2:$I$31,'Monte Carlo_WA Complance Price'!$B216+1,FALSE))</f>
        <v>99.65157958594628</v>
      </c>
      <c r="T216" s="21">
        <f ca="1">IF(T$6&lt;$C216,0,VLOOKUP(T$6,'MonteCarlo Policy Paths'!$A$2:$I$31,'Monte Carlo_WA Complance Price'!$B216+1,FALSE))</f>
        <v>101.04706669576224</v>
      </c>
      <c r="U216" s="21">
        <f ca="1">IF(U$6&lt;$C216,0,VLOOKUP(U$6,'MonteCarlo Policy Paths'!$A$2:$I$31,'Monte Carlo_WA Complance Price'!$B216+1,FALSE))</f>
        <v>102.4425538055782</v>
      </c>
      <c r="V216" s="21">
        <f ca="1">IF(V$6&lt;$C216,0,VLOOKUP(V$6,'MonteCarlo Policy Paths'!$A$2:$I$31,'Monte Carlo_WA Complance Price'!$B216+1,FALSE))</f>
        <v>103.83804091539416</v>
      </c>
      <c r="W216" s="21">
        <f ca="1">IF(W$6&lt;$C216,0,VLOOKUP(W$6,'MonteCarlo Policy Paths'!$A$2:$I$31,'Monte Carlo_WA Complance Price'!$B216+1,FALSE))</f>
        <v>105.23352802521011</v>
      </c>
      <c r="X216" s="21">
        <f ca="1">IF(X$6&lt;$C216,0,VLOOKUP(X$6,'MonteCarlo Policy Paths'!$A$2:$I$31,'Monte Carlo_WA Complance Price'!$B216+1,FALSE))</f>
        <v>106.47156953138905</v>
      </c>
      <c r="Y216" s="21">
        <f ca="1">IF(Y$6&lt;$C216,0,VLOOKUP(Y$6,'MonteCarlo Policy Paths'!$A$2:$I$31,'Monte Carlo_WA Complance Price'!$B216+1,FALSE))</f>
        <v>107.709611037568</v>
      </c>
      <c r="Z216" s="21">
        <f ca="1">IF(Z$6&lt;$C216,0,VLOOKUP(Z$6,'MonteCarlo Policy Paths'!$A$2:$I$31,'Monte Carlo_WA Complance Price'!$B216+1,FALSE))</f>
        <v>108.94765254374694</v>
      </c>
      <c r="AA216" s="21">
        <f ca="1">IF(AA$6&lt;$C216,0,VLOOKUP(AA$6,'MonteCarlo Policy Paths'!$A$2:$I$31,'Monte Carlo_WA Complance Price'!$B216+1,FALSE))</f>
        <v>110.18569404992589</v>
      </c>
      <c r="AB216" s="21">
        <f ca="1">IF(AB$6&lt;$C216,0,VLOOKUP(AB$6,'MonteCarlo Policy Paths'!$A$2:$I$31,'Monte Carlo_WA Complance Price'!$B216+1,FALSE))</f>
        <v>111.42373555610482</v>
      </c>
      <c r="AC216" s="21">
        <f ca="1">IF(AC$6&lt;$C216,0,VLOOKUP(AC$6,'MonteCarlo Policy Paths'!$A$2:$I$31,'Monte Carlo_WA Complance Price'!$B216+1,FALSE))</f>
        <v>112.86811731331359</v>
      </c>
      <c r="AD216" s="21">
        <f ca="1">IF(AD$6&lt;$C216,0,VLOOKUP(AD$6,'MonteCarlo Policy Paths'!$A$2:$I$31,'Monte Carlo_WA Complance Price'!$B216+1,FALSE))</f>
        <v>114.31249907052236</v>
      </c>
      <c r="AE216" s="21">
        <f ca="1">IF(AE$6&lt;$C216,0,VLOOKUP(AE$6,'MonteCarlo Policy Paths'!$A$2:$I$31,'Monte Carlo_WA Complance Price'!$B216+1,FALSE))</f>
        <v>115.75688082773114</v>
      </c>
      <c r="AF216" s="21">
        <f ca="1">IF(AF$6&lt;$C216,0,VLOOKUP(AF$6,'MonteCarlo Policy Paths'!$A$2:$I$31,'Monte Carlo_WA Complance Price'!$B216+1,FALSE))</f>
        <v>117.20126258493991</v>
      </c>
      <c r="AG216" s="22">
        <f ca="1">IF(AG$6&lt;$C216,0,VLOOKUP(AG$6,'MonteCarlo Policy Paths'!$A$2:$I$31,'Monte Carlo_WA Complance Price'!$B216+1,FALSE))</f>
        <v>120.41827982173916</v>
      </c>
      <c r="AI216" s="20">
        <f ca="1">E216*VLOOKUP(AI$6,'Greenhouse Gas Costs Avoided'!$A$2:$I$32,9,FALSE)</f>
        <v>0</v>
      </c>
      <c r="AJ216" s="21">
        <f ca="1">F216*VLOOKUP(AJ$6,'Greenhouse Gas Costs Avoided'!$A$2:$I$32,9,FALSE)</f>
        <v>5.2166744805659615</v>
      </c>
      <c r="AK216" s="21">
        <f ca="1">G216*VLOOKUP(AK$6,'Greenhouse Gas Costs Avoided'!$A$2:$I$32,9,FALSE)</f>
        <v>5.3216023247413169</v>
      </c>
      <c r="AL216" s="21">
        <f ca="1">H216*VLOOKUP(AL$6,'Greenhouse Gas Costs Avoided'!$A$2:$I$32,9,FALSE)</f>
        <v>5.4265301689166732</v>
      </c>
      <c r="AM216" s="21">
        <f ca="1">I216*VLOOKUP(AM$6,'Greenhouse Gas Costs Avoided'!$A$2:$I$32,9,FALSE)</f>
        <v>5.5063320831654474</v>
      </c>
      <c r="AN216" s="21">
        <f ca="1">J216*VLOOKUP(AN$6,'Greenhouse Gas Costs Avoided'!$A$2:$I$32,9,FALSE)</f>
        <v>5.5861339974142208</v>
      </c>
      <c r="AO216" s="21">
        <f ca="1">K216*VLOOKUP(AO$6,'Greenhouse Gas Costs Avoided'!$A$2:$I$32,9,FALSE)</f>
        <v>5.665935911662995</v>
      </c>
      <c r="AP216" s="21">
        <f ca="1">L216*VLOOKUP(AP$6,'Greenhouse Gas Costs Avoided'!$A$2:$I$32,9,FALSE)</f>
        <v>5.7457378259117702</v>
      </c>
      <c r="AQ216" s="21">
        <f ca="1">M216*VLOOKUP(AQ$6,'Greenhouse Gas Costs Avoided'!$A$2:$I$32,9,FALSE)</f>
        <v>5.8255397401605462</v>
      </c>
      <c r="AR216" s="21">
        <f ca="1">N216*VLOOKUP(AR$6,'Greenhouse Gas Costs Avoided'!$A$2:$I$32,9,FALSE)</f>
        <v>5.9053416544093205</v>
      </c>
      <c r="AS216" s="21">
        <f ca="1">O216*VLOOKUP(AS$6,'Greenhouse Gas Costs Avoided'!$A$2:$I$32,9,FALSE)</f>
        <v>5.9851435686580947</v>
      </c>
      <c r="AT216" s="21">
        <f ca="1">P216*VLOOKUP(AT$6,'Greenhouse Gas Costs Avoided'!$A$2:$I$32,9,FALSE)</f>
        <v>6.0649454829068699</v>
      </c>
      <c r="AU216" s="21">
        <f ca="1">Q216*VLOOKUP(AU$6,'Greenhouse Gas Costs Avoided'!$A$2:$I$32,9,FALSE)</f>
        <v>6.1447473971556432</v>
      </c>
      <c r="AV216" s="21">
        <f ca="1">R216*VLOOKUP(AV$6,'Greenhouse Gas Costs Avoided'!$A$2:$I$32,9,FALSE)</f>
        <v>6.2245493114044184</v>
      </c>
      <c r="AW216" s="21">
        <f ca="1">S216*VLOOKUP(AW$6,'Greenhouse Gas Costs Avoided'!$A$2:$I$32,9,FALSE)</f>
        <v>6.312953786990386</v>
      </c>
      <c r="AX216" s="21">
        <f ca="1">T216*VLOOKUP(AX$6,'Greenhouse Gas Costs Avoided'!$A$2:$I$32,9,FALSE)</f>
        <v>6.4013582625763545</v>
      </c>
      <c r="AY216" s="21">
        <f ca="1">U216*VLOOKUP(AY$6,'Greenhouse Gas Costs Avoided'!$A$2:$I$32,9,FALSE)</f>
        <v>6.4897627381623222</v>
      </c>
      <c r="AZ216" s="21">
        <f ca="1">V216*VLOOKUP(AZ$6,'Greenhouse Gas Costs Avoided'!$A$2:$I$32,9,FALSE)</f>
        <v>6.5781672137482907</v>
      </c>
      <c r="BA216" s="21">
        <f ca="1">W216*VLOOKUP(BA$6,'Greenhouse Gas Costs Avoided'!$A$2:$I$32,9,FALSE)</f>
        <v>6.6665716893342575</v>
      </c>
      <c r="BB216" s="21">
        <f ca="1">X216*VLOOKUP(BB$6,'Greenhouse Gas Costs Avoided'!$A$2:$I$32,9,FALSE)</f>
        <v>6.7450019445028957</v>
      </c>
      <c r="BC216" s="21">
        <f ca="1">Y216*VLOOKUP(BC$6,'Greenhouse Gas Costs Avoided'!$A$2:$I$32,9,FALSE)</f>
        <v>6.8234321996715348</v>
      </c>
      <c r="BD216" s="21">
        <f ca="1">Z216*VLOOKUP(BD$6,'Greenhouse Gas Costs Avoided'!$A$2:$I$32,9,FALSE)</f>
        <v>6.901862454840173</v>
      </c>
      <c r="BE216" s="21">
        <f ca="1">AA216*VLOOKUP(BE$6,'Greenhouse Gas Costs Avoided'!$A$2:$I$32,9,FALSE)</f>
        <v>6.9802927100088112</v>
      </c>
      <c r="BF216" s="21">
        <f ca="1">AB216*VLOOKUP(BF$6,'Greenhouse Gas Costs Avoided'!$A$2:$I$32,9,FALSE)</f>
        <v>7.0587229651774486</v>
      </c>
      <c r="BG216" s="21">
        <f ca="1">AC216*VLOOKUP(BG$6,'Greenhouse Gas Costs Avoided'!$A$2:$I$32,9,FALSE)</f>
        <v>7.1502249295408609</v>
      </c>
      <c r="BH216" s="21">
        <f ca="1">AD216*VLOOKUP(BH$6,'Greenhouse Gas Costs Avoided'!$A$2:$I$32,9,FALSE)</f>
        <v>7.2417268939042723</v>
      </c>
      <c r="BI216" s="21">
        <f ca="1">AE216*VLOOKUP(BI$6,'Greenhouse Gas Costs Avoided'!$A$2:$I$32,9,FALSE)</f>
        <v>7.3332288582676846</v>
      </c>
      <c r="BJ216" s="21">
        <f ca="1">AF216*VLOOKUP(BJ$6,'Greenhouse Gas Costs Avoided'!$A$2:$I$32,9,FALSE)</f>
        <v>7.424730822631096</v>
      </c>
      <c r="BK216" s="22">
        <f ca="1">AG216*VLOOKUP(BK$6,'Greenhouse Gas Costs Avoided'!$A$2:$I$32,9,FALSE)</f>
        <v>7.6285297110405814</v>
      </c>
    </row>
    <row r="217" spans="1:63" x14ac:dyDescent="0.35">
      <c r="A217" s="11">
        <v>211</v>
      </c>
      <c r="B217" s="12">
        <f t="shared" ca="1" si="6"/>
        <v>1</v>
      </c>
      <c r="C217" s="13">
        <f t="shared" ca="1" si="7"/>
        <v>2023</v>
      </c>
      <c r="E217" s="20">
        <f ca="1">IF(E$6&lt;$C217,0,VLOOKUP(E$6,'MonteCarlo Policy Paths'!$A$2:$I$31,'Monte Carlo_WA Complance Price'!$B217+1,FALSE))</f>
        <v>0</v>
      </c>
      <c r="F217" s="21">
        <f ca="1">IF(F$6&lt;$C217,0,VLOOKUP(F$6,'MonteCarlo Policy Paths'!$A$2:$I$31,'Monte Carlo_WA Complance Price'!$B217+1,FALSE))</f>
        <v>82.346532180449415</v>
      </c>
      <c r="G217" s="21">
        <f ca="1">IF(G$6&lt;$C217,0,VLOOKUP(G$6,'MonteCarlo Policy Paths'!$A$2:$I$31,'Monte Carlo_WA Complance Price'!$B217+1,FALSE))</f>
        <v>84.002844861871253</v>
      </c>
      <c r="H217" s="21">
        <f ca="1">IF(H$6&lt;$C217,0,VLOOKUP(H$6,'MonteCarlo Policy Paths'!$A$2:$I$31,'Monte Carlo_WA Complance Price'!$B217+1,FALSE))</f>
        <v>85.659157543293105</v>
      </c>
      <c r="I217" s="21">
        <f ca="1">IF(I$6&lt;$C217,0,VLOOKUP(I$6,'MonteCarlo Policy Paths'!$A$2:$I$31,'Monte Carlo_WA Complance Price'!$B217+1,FALSE))</f>
        <v>86.918851036576825</v>
      </c>
      <c r="J217" s="21">
        <f ca="1">IF(J$6&lt;$C217,0,VLOOKUP(J$6,'MonteCarlo Policy Paths'!$A$2:$I$31,'Monte Carlo_WA Complance Price'!$B217+1,FALSE))</f>
        <v>88.178544529860531</v>
      </c>
      <c r="K217" s="21">
        <f ca="1">IF(K$6&lt;$C217,0,VLOOKUP(K$6,'MonteCarlo Policy Paths'!$A$2:$I$31,'Monte Carlo_WA Complance Price'!$B217+1,FALSE))</f>
        <v>89.438238023144251</v>
      </c>
      <c r="L217" s="21">
        <f ca="1">IF(L$6&lt;$C217,0,VLOOKUP(L$6,'MonteCarlo Policy Paths'!$A$2:$I$31,'Monte Carlo_WA Complance Price'!$B217+1,FALSE))</f>
        <v>90.697931516427971</v>
      </c>
      <c r="M217" s="21">
        <f ca="1">IF(M$6&lt;$C217,0,VLOOKUP(M$6,'MonteCarlo Policy Paths'!$A$2:$I$31,'Monte Carlo_WA Complance Price'!$B217+1,FALSE))</f>
        <v>91.95762500971172</v>
      </c>
      <c r="N217" s="21">
        <f ca="1">IF(N$6&lt;$C217,0,VLOOKUP(N$6,'MonteCarlo Policy Paths'!$A$2:$I$31,'Monte Carlo_WA Complance Price'!$B217+1,FALSE))</f>
        <v>93.21731850299544</v>
      </c>
      <c r="O217" s="21">
        <f ca="1">IF(O$6&lt;$C217,0,VLOOKUP(O$6,'MonteCarlo Policy Paths'!$A$2:$I$31,'Monte Carlo_WA Complance Price'!$B217+1,FALSE))</f>
        <v>94.47701199627916</v>
      </c>
      <c r="P217" s="21">
        <f ca="1">IF(P$6&lt;$C217,0,VLOOKUP(P$6,'MonteCarlo Policy Paths'!$A$2:$I$31,'Monte Carlo_WA Complance Price'!$B217+1,FALSE))</f>
        <v>95.73670548956288</v>
      </c>
      <c r="Q217" s="21">
        <f ca="1">IF(Q$6&lt;$C217,0,VLOOKUP(Q$6,'MonteCarlo Policy Paths'!$A$2:$I$31,'Monte Carlo_WA Complance Price'!$B217+1,FALSE))</f>
        <v>96.996398982846586</v>
      </c>
      <c r="R217" s="21">
        <f ca="1">IF(R$6&lt;$C217,0,VLOOKUP(R$6,'MonteCarlo Policy Paths'!$A$2:$I$31,'Monte Carlo_WA Complance Price'!$B217+1,FALSE))</f>
        <v>98.25609247613032</v>
      </c>
      <c r="S217" s="21">
        <f ca="1">IF(S$6&lt;$C217,0,VLOOKUP(S$6,'MonteCarlo Policy Paths'!$A$2:$I$31,'Monte Carlo_WA Complance Price'!$B217+1,FALSE))</f>
        <v>99.65157958594628</v>
      </c>
      <c r="T217" s="21">
        <f ca="1">IF(T$6&lt;$C217,0,VLOOKUP(T$6,'MonteCarlo Policy Paths'!$A$2:$I$31,'Monte Carlo_WA Complance Price'!$B217+1,FALSE))</f>
        <v>101.04706669576224</v>
      </c>
      <c r="U217" s="21">
        <f ca="1">IF(U$6&lt;$C217,0,VLOOKUP(U$6,'MonteCarlo Policy Paths'!$A$2:$I$31,'Monte Carlo_WA Complance Price'!$B217+1,FALSE))</f>
        <v>102.4425538055782</v>
      </c>
      <c r="V217" s="21">
        <f ca="1">IF(V$6&lt;$C217,0,VLOOKUP(V$6,'MonteCarlo Policy Paths'!$A$2:$I$31,'Monte Carlo_WA Complance Price'!$B217+1,FALSE))</f>
        <v>103.83804091539416</v>
      </c>
      <c r="W217" s="21">
        <f ca="1">IF(W$6&lt;$C217,0,VLOOKUP(W$6,'MonteCarlo Policy Paths'!$A$2:$I$31,'Monte Carlo_WA Complance Price'!$B217+1,FALSE))</f>
        <v>105.23352802521011</v>
      </c>
      <c r="X217" s="21">
        <f ca="1">IF(X$6&lt;$C217,0,VLOOKUP(X$6,'MonteCarlo Policy Paths'!$A$2:$I$31,'Monte Carlo_WA Complance Price'!$B217+1,FALSE))</f>
        <v>106.47156953138905</v>
      </c>
      <c r="Y217" s="21">
        <f ca="1">IF(Y$6&lt;$C217,0,VLOOKUP(Y$6,'MonteCarlo Policy Paths'!$A$2:$I$31,'Monte Carlo_WA Complance Price'!$B217+1,FALSE))</f>
        <v>107.709611037568</v>
      </c>
      <c r="Z217" s="21">
        <f ca="1">IF(Z$6&lt;$C217,0,VLOOKUP(Z$6,'MonteCarlo Policy Paths'!$A$2:$I$31,'Monte Carlo_WA Complance Price'!$B217+1,FALSE))</f>
        <v>108.94765254374694</v>
      </c>
      <c r="AA217" s="21">
        <f ca="1">IF(AA$6&lt;$C217,0,VLOOKUP(AA$6,'MonteCarlo Policy Paths'!$A$2:$I$31,'Monte Carlo_WA Complance Price'!$B217+1,FALSE))</f>
        <v>110.18569404992589</v>
      </c>
      <c r="AB217" s="21">
        <f ca="1">IF(AB$6&lt;$C217,0,VLOOKUP(AB$6,'MonteCarlo Policy Paths'!$A$2:$I$31,'Monte Carlo_WA Complance Price'!$B217+1,FALSE))</f>
        <v>111.42373555610482</v>
      </c>
      <c r="AC217" s="21">
        <f ca="1">IF(AC$6&lt;$C217,0,VLOOKUP(AC$6,'MonteCarlo Policy Paths'!$A$2:$I$31,'Monte Carlo_WA Complance Price'!$B217+1,FALSE))</f>
        <v>112.86811731331359</v>
      </c>
      <c r="AD217" s="21">
        <f ca="1">IF(AD$6&lt;$C217,0,VLOOKUP(AD$6,'MonteCarlo Policy Paths'!$A$2:$I$31,'Monte Carlo_WA Complance Price'!$B217+1,FALSE))</f>
        <v>114.31249907052236</v>
      </c>
      <c r="AE217" s="21">
        <f ca="1">IF(AE$6&lt;$C217,0,VLOOKUP(AE$6,'MonteCarlo Policy Paths'!$A$2:$I$31,'Monte Carlo_WA Complance Price'!$B217+1,FALSE))</f>
        <v>115.75688082773114</v>
      </c>
      <c r="AF217" s="21">
        <f ca="1">IF(AF$6&lt;$C217,0,VLOOKUP(AF$6,'MonteCarlo Policy Paths'!$A$2:$I$31,'Monte Carlo_WA Complance Price'!$B217+1,FALSE))</f>
        <v>117.20126258493991</v>
      </c>
      <c r="AG217" s="22">
        <f ca="1">IF(AG$6&lt;$C217,0,VLOOKUP(AG$6,'MonteCarlo Policy Paths'!$A$2:$I$31,'Monte Carlo_WA Complance Price'!$B217+1,FALSE))</f>
        <v>118.64564434214866</v>
      </c>
      <c r="AI217" s="20">
        <f ca="1">E217*VLOOKUP(AI$6,'Greenhouse Gas Costs Avoided'!$A$2:$I$32,9,FALSE)</f>
        <v>0</v>
      </c>
      <c r="AJ217" s="21">
        <f ca="1">F217*VLOOKUP(AJ$6,'Greenhouse Gas Costs Avoided'!$A$2:$I$32,9,FALSE)</f>
        <v>5.2166744805659615</v>
      </c>
      <c r="AK217" s="21">
        <f ca="1">G217*VLOOKUP(AK$6,'Greenhouse Gas Costs Avoided'!$A$2:$I$32,9,FALSE)</f>
        <v>5.3216023247413169</v>
      </c>
      <c r="AL217" s="21">
        <f ca="1">H217*VLOOKUP(AL$6,'Greenhouse Gas Costs Avoided'!$A$2:$I$32,9,FALSE)</f>
        <v>5.4265301689166732</v>
      </c>
      <c r="AM217" s="21">
        <f ca="1">I217*VLOOKUP(AM$6,'Greenhouse Gas Costs Avoided'!$A$2:$I$32,9,FALSE)</f>
        <v>5.5063320831654474</v>
      </c>
      <c r="AN217" s="21">
        <f ca="1">J217*VLOOKUP(AN$6,'Greenhouse Gas Costs Avoided'!$A$2:$I$32,9,FALSE)</f>
        <v>5.5861339974142208</v>
      </c>
      <c r="AO217" s="21">
        <f ca="1">K217*VLOOKUP(AO$6,'Greenhouse Gas Costs Avoided'!$A$2:$I$32,9,FALSE)</f>
        <v>5.665935911662995</v>
      </c>
      <c r="AP217" s="21">
        <f ca="1">L217*VLOOKUP(AP$6,'Greenhouse Gas Costs Avoided'!$A$2:$I$32,9,FALSE)</f>
        <v>5.7457378259117702</v>
      </c>
      <c r="AQ217" s="21">
        <f ca="1">M217*VLOOKUP(AQ$6,'Greenhouse Gas Costs Avoided'!$A$2:$I$32,9,FALSE)</f>
        <v>5.8255397401605462</v>
      </c>
      <c r="AR217" s="21">
        <f ca="1">N217*VLOOKUP(AR$6,'Greenhouse Gas Costs Avoided'!$A$2:$I$32,9,FALSE)</f>
        <v>5.9053416544093205</v>
      </c>
      <c r="AS217" s="21">
        <f ca="1">O217*VLOOKUP(AS$6,'Greenhouse Gas Costs Avoided'!$A$2:$I$32,9,FALSE)</f>
        <v>5.9851435686580947</v>
      </c>
      <c r="AT217" s="21">
        <f ca="1">P217*VLOOKUP(AT$6,'Greenhouse Gas Costs Avoided'!$A$2:$I$32,9,FALSE)</f>
        <v>6.0649454829068699</v>
      </c>
      <c r="AU217" s="21">
        <f ca="1">Q217*VLOOKUP(AU$6,'Greenhouse Gas Costs Avoided'!$A$2:$I$32,9,FALSE)</f>
        <v>6.1447473971556432</v>
      </c>
      <c r="AV217" s="21">
        <f ca="1">R217*VLOOKUP(AV$6,'Greenhouse Gas Costs Avoided'!$A$2:$I$32,9,FALSE)</f>
        <v>6.2245493114044184</v>
      </c>
      <c r="AW217" s="21">
        <f ca="1">S217*VLOOKUP(AW$6,'Greenhouse Gas Costs Avoided'!$A$2:$I$32,9,FALSE)</f>
        <v>6.312953786990386</v>
      </c>
      <c r="AX217" s="21">
        <f ca="1">T217*VLOOKUP(AX$6,'Greenhouse Gas Costs Avoided'!$A$2:$I$32,9,FALSE)</f>
        <v>6.4013582625763545</v>
      </c>
      <c r="AY217" s="21">
        <f ca="1">U217*VLOOKUP(AY$6,'Greenhouse Gas Costs Avoided'!$A$2:$I$32,9,FALSE)</f>
        <v>6.4897627381623222</v>
      </c>
      <c r="AZ217" s="21">
        <f ca="1">V217*VLOOKUP(AZ$6,'Greenhouse Gas Costs Avoided'!$A$2:$I$32,9,FALSE)</f>
        <v>6.5781672137482907</v>
      </c>
      <c r="BA217" s="21">
        <f ca="1">W217*VLOOKUP(BA$6,'Greenhouse Gas Costs Avoided'!$A$2:$I$32,9,FALSE)</f>
        <v>6.6665716893342575</v>
      </c>
      <c r="BB217" s="21">
        <f ca="1">X217*VLOOKUP(BB$6,'Greenhouse Gas Costs Avoided'!$A$2:$I$32,9,FALSE)</f>
        <v>6.7450019445028957</v>
      </c>
      <c r="BC217" s="21">
        <f ca="1">Y217*VLOOKUP(BC$6,'Greenhouse Gas Costs Avoided'!$A$2:$I$32,9,FALSE)</f>
        <v>6.8234321996715348</v>
      </c>
      <c r="BD217" s="21">
        <f ca="1">Z217*VLOOKUP(BD$6,'Greenhouse Gas Costs Avoided'!$A$2:$I$32,9,FALSE)</f>
        <v>6.901862454840173</v>
      </c>
      <c r="BE217" s="21">
        <f ca="1">AA217*VLOOKUP(BE$6,'Greenhouse Gas Costs Avoided'!$A$2:$I$32,9,FALSE)</f>
        <v>6.9802927100088112</v>
      </c>
      <c r="BF217" s="21">
        <f ca="1">AB217*VLOOKUP(BF$6,'Greenhouse Gas Costs Avoided'!$A$2:$I$32,9,FALSE)</f>
        <v>7.0587229651774486</v>
      </c>
      <c r="BG217" s="21">
        <f ca="1">AC217*VLOOKUP(BG$6,'Greenhouse Gas Costs Avoided'!$A$2:$I$32,9,FALSE)</f>
        <v>7.1502249295408609</v>
      </c>
      <c r="BH217" s="21">
        <f ca="1">AD217*VLOOKUP(BH$6,'Greenhouse Gas Costs Avoided'!$A$2:$I$32,9,FALSE)</f>
        <v>7.2417268939042723</v>
      </c>
      <c r="BI217" s="21">
        <f ca="1">AE217*VLOOKUP(BI$6,'Greenhouse Gas Costs Avoided'!$A$2:$I$32,9,FALSE)</f>
        <v>7.3332288582676846</v>
      </c>
      <c r="BJ217" s="21">
        <f ca="1">AF217*VLOOKUP(BJ$6,'Greenhouse Gas Costs Avoided'!$A$2:$I$32,9,FALSE)</f>
        <v>7.424730822631096</v>
      </c>
      <c r="BK217" s="22">
        <f ca="1">AG217*VLOOKUP(BK$6,'Greenhouse Gas Costs Avoided'!$A$2:$I$32,9,FALSE)</f>
        <v>7.5162327869945065</v>
      </c>
    </row>
    <row r="218" spans="1:63" x14ac:dyDescent="0.35">
      <c r="A218" s="11">
        <v>212</v>
      </c>
      <c r="B218" s="12">
        <f t="shared" ca="1" si="6"/>
        <v>1</v>
      </c>
      <c r="C218" s="13">
        <f t="shared" ca="1" si="7"/>
        <v>2023</v>
      </c>
      <c r="E218" s="20">
        <f ca="1">IF(E$6&lt;$C218,0,VLOOKUP(E$6,'MonteCarlo Policy Paths'!$A$2:$I$31,'Monte Carlo_WA Complance Price'!$B218+1,FALSE))</f>
        <v>0</v>
      </c>
      <c r="F218" s="21">
        <f ca="1">IF(F$6&lt;$C218,0,VLOOKUP(F$6,'MonteCarlo Policy Paths'!$A$2:$I$31,'Monte Carlo_WA Complance Price'!$B218+1,FALSE))</f>
        <v>82.346532180449415</v>
      </c>
      <c r="G218" s="21">
        <f ca="1">IF(G$6&lt;$C218,0,VLOOKUP(G$6,'MonteCarlo Policy Paths'!$A$2:$I$31,'Monte Carlo_WA Complance Price'!$B218+1,FALSE))</f>
        <v>84.002844861871253</v>
      </c>
      <c r="H218" s="21">
        <f ca="1">IF(H$6&lt;$C218,0,VLOOKUP(H$6,'MonteCarlo Policy Paths'!$A$2:$I$31,'Monte Carlo_WA Complance Price'!$B218+1,FALSE))</f>
        <v>85.659157543293105</v>
      </c>
      <c r="I218" s="21">
        <f ca="1">IF(I$6&lt;$C218,0,VLOOKUP(I$6,'MonteCarlo Policy Paths'!$A$2:$I$31,'Monte Carlo_WA Complance Price'!$B218+1,FALSE))</f>
        <v>86.918851036576825</v>
      </c>
      <c r="J218" s="21">
        <f ca="1">IF(J$6&lt;$C218,0,VLOOKUP(J$6,'MonteCarlo Policy Paths'!$A$2:$I$31,'Monte Carlo_WA Complance Price'!$B218+1,FALSE))</f>
        <v>88.178544529860531</v>
      </c>
      <c r="K218" s="21">
        <f ca="1">IF(K$6&lt;$C218,0,VLOOKUP(K$6,'MonteCarlo Policy Paths'!$A$2:$I$31,'Monte Carlo_WA Complance Price'!$B218+1,FALSE))</f>
        <v>89.438238023144251</v>
      </c>
      <c r="L218" s="21">
        <f ca="1">IF(L$6&lt;$C218,0,VLOOKUP(L$6,'MonteCarlo Policy Paths'!$A$2:$I$31,'Monte Carlo_WA Complance Price'!$B218+1,FALSE))</f>
        <v>90.697931516427971</v>
      </c>
      <c r="M218" s="21">
        <f ca="1">IF(M$6&lt;$C218,0,VLOOKUP(M$6,'MonteCarlo Policy Paths'!$A$2:$I$31,'Monte Carlo_WA Complance Price'!$B218+1,FALSE))</f>
        <v>91.95762500971172</v>
      </c>
      <c r="N218" s="21">
        <f ca="1">IF(N$6&lt;$C218,0,VLOOKUP(N$6,'MonteCarlo Policy Paths'!$A$2:$I$31,'Monte Carlo_WA Complance Price'!$B218+1,FALSE))</f>
        <v>93.21731850299544</v>
      </c>
      <c r="O218" s="21">
        <f ca="1">IF(O$6&lt;$C218,0,VLOOKUP(O$6,'MonteCarlo Policy Paths'!$A$2:$I$31,'Monte Carlo_WA Complance Price'!$B218+1,FALSE))</f>
        <v>94.47701199627916</v>
      </c>
      <c r="P218" s="21">
        <f ca="1">IF(P$6&lt;$C218,0,VLOOKUP(P$6,'MonteCarlo Policy Paths'!$A$2:$I$31,'Monte Carlo_WA Complance Price'!$B218+1,FALSE))</f>
        <v>95.73670548956288</v>
      </c>
      <c r="Q218" s="21">
        <f ca="1">IF(Q$6&lt;$C218,0,VLOOKUP(Q$6,'MonteCarlo Policy Paths'!$A$2:$I$31,'Monte Carlo_WA Complance Price'!$B218+1,FALSE))</f>
        <v>96.996398982846586</v>
      </c>
      <c r="R218" s="21">
        <f ca="1">IF(R$6&lt;$C218,0,VLOOKUP(R$6,'MonteCarlo Policy Paths'!$A$2:$I$31,'Monte Carlo_WA Complance Price'!$B218+1,FALSE))</f>
        <v>98.25609247613032</v>
      </c>
      <c r="S218" s="21">
        <f ca="1">IF(S$6&lt;$C218,0,VLOOKUP(S$6,'MonteCarlo Policy Paths'!$A$2:$I$31,'Monte Carlo_WA Complance Price'!$B218+1,FALSE))</f>
        <v>99.65157958594628</v>
      </c>
      <c r="T218" s="21">
        <f ca="1">IF(T$6&lt;$C218,0,VLOOKUP(T$6,'MonteCarlo Policy Paths'!$A$2:$I$31,'Monte Carlo_WA Complance Price'!$B218+1,FALSE))</f>
        <v>101.04706669576224</v>
      </c>
      <c r="U218" s="21">
        <f ca="1">IF(U$6&lt;$C218,0,VLOOKUP(U$6,'MonteCarlo Policy Paths'!$A$2:$I$31,'Monte Carlo_WA Complance Price'!$B218+1,FALSE))</f>
        <v>102.4425538055782</v>
      </c>
      <c r="V218" s="21">
        <f ca="1">IF(V$6&lt;$C218,0,VLOOKUP(V$6,'MonteCarlo Policy Paths'!$A$2:$I$31,'Monte Carlo_WA Complance Price'!$B218+1,FALSE))</f>
        <v>103.83804091539416</v>
      </c>
      <c r="W218" s="21">
        <f ca="1">IF(W$6&lt;$C218,0,VLOOKUP(W$6,'MonteCarlo Policy Paths'!$A$2:$I$31,'Monte Carlo_WA Complance Price'!$B218+1,FALSE))</f>
        <v>105.23352802521011</v>
      </c>
      <c r="X218" s="21">
        <f ca="1">IF(X$6&lt;$C218,0,VLOOKUP(X$6,'MonteCarlo Policy Paths'!$A$2:$I$31,'Monte Carlo_WA Complance Price'!$B218+1,FALSE))</f>
        <v>106.47156953138905</v>
      </c>
      <c r="Y218" s="21">
        <f ca="1">IF(Y$6&lt;$C218,0,VLOOKUP(Y$6,'MonteCarlo Policy Paths'!$A$2:$I$31,'Monte Carlo_WA Complance Price'!$B218+1,FALSE))</f>
        <v>107.709611037568</v>
      </c>
      <c r="Z218" s="21">
        <f ca="1">IF(Z$6&lt;$C218,0,VLOOKUP(Z$6,'MonteCarlo Policy Paths'!$A$2:$I$31,'Monte Carlo_WA Complance Price'!$B218+1,FALSE))</f>
        <v>108.94765254374694</v>
      </c>
      <c r="AA218" s="21">
        <f ca="1">IF(AA$6&lt;$C218,0,VLOOKUP(AA$6,'MonteCarlo Policy Paths'!$A$2:$I$31,'Monte Carlo_WA Complance Price'!$B218+1,FALSE))</f>
        <v>110.18569404992589</v>
      </c>
      <c r="AB218" s="21">
        <f ca="1">IF(AB$6&lt;$C218,0,VLOOKUP(AB$6,'MonteCarlo Policy Paths'!$A$2:$I$31,'Monte Carlo_WA Complance Price'!$B218+1,FALSE))</f>
        <v>111.42373555610482</v>
      </c>
      <c r="AC218" s="21">
        <f ca="1">IF(AC$6&lt;$C218,0,VLOOKUP(AC$6,'MonteCarlo Policy Paths'!$A$2:$I$31,'Monte Carlo_WA Complance Price'!$B218+1,FALSE))</f>
        <v>112.86811731331359</v>
      </c>
      <c r="AD218" s="21">
        <f ca="1">IF(AD$6&lt;$C218,0,VLOOKUP(AD$6,'MonteCarlo Policy Paths'!$A$2:$I$31,'Monte Carlo_WA Complance Price'!$B218+1,FALSE))</f>
        <v>114.31249907052236</v>
      </c>
      <c r="AE218" s="21">
        <f ca="1">IF(AE$6&lt;$C218,0,VLOOKUP(AE$6,'MonteCarlo Policy Paths'!$A$2:$I$31,'Monte Carlo_WA Complance Price'!$B218+1,FALSE))</f>
        <v>115.75688082773114</v>
      </c>
      <c r="AF218" s="21">
        <f ca="1">IF(AF$6&lt;$C218,0,VLOOKUP(AF$6,'MonteCarlo Policy Paths'!$A$2:$I$31,'Monte Carlo_WA Complance Price'!$B218+1,FALSE))</f>
        <v>117.20126258493991</v>
      </c>
      <c r="AG218" s="22">
        <f ca="1">IF(AG$6&lt;$C218,0,VLOOKUP(AG$6,'MonteCarlo Policy Paths'!$A$2:$I$31,'Monte Carlo_WA Complance Price'!$B218+1,FALSE))</f>
        <v>118.64564434214866</v>
      </c>
      <c r="AI218" s="20">
        <f ca="1">E218*VLOOKUP(AI$6,'Greenhouse Gas Costs Avoided'!$A$2:$I$32,9,FALSE)</f>
        <v>0</v>
      </c>
      <c r="AJ218" s="21">
        <f ca="1">F218*VLOOKUP(AJ$6,'Greenhouse Gas Costs Avoided'!$A$2:$I$32,9,FALSE)</f>
        <v>5.2166744805659615</v>
      </c>
      <c r="AK218" s="21">
        <f ca="1">G218*VLOOKUP(AK$6,'Greenhouse Gas Costs Avoided'!$A$2:$I$32,9,FALSE)</f>
        <v>5.3216023247413169</v>
      </c>
      <c r="AL218" s="21">
        <f ca="1">H218*VLOOKUP(AL$6,'Greenhouse Gas Costs Avoided'!$A$2:$I$32,9,FALSE)</f>
        <v>5.4265301689166732</v>
      </c>
      <c r="AM218" s="21">
        <f ca="1">I218*VLOOKUP(AM$6,'Greenhouse Gas Costs Avoided'!$A$2:$I$32,9,FALSE)</f>
        <v>5.5063320831654474</v>
      </c>
      <c r="AN218" s="21">
        <f ca="1">J218*VLOOKUP(AN$6,'Greenhouse Gas Costs Avoided'!$A$2:$I$32,9,FALSE)</f>
        <v>5.5861339974142208</v>
      </c>
      <c r="AO218" s="21">
        <f ca="1">K218*VLOOKUP(AO$6,'Greenhouse Gas Costs Avoided'!$A$2:$I$32,9,FALSE)</f>
        <v>5.665935911662995</v>
      </c>
      <c r="AP218" s="21">
        <f ca="1">L218*VLOOKUP(AP$6,'Greenhouse Gas Costs Avoided'!$A$2:$I$32,9,FALSE)</f>
        <v>5.7457378259117702</v>
      </c>
      <c r="AQ218" s="21">
        <f ca="1">M218*VLOOKUP(AQ$6,'Greenhouse Gas Costs Avoided'!$A$2:$I$32,9,FALSE)</f>
        <v>5.8255397401605462</v>
      </c>
      <c r="AR218" s="21">
        <f ca="1">N218*VLOOKUP(AR$6,'Greenhouse Gas Costs Avoided'!$A$2:$I$32,9,FALSE)</f>
        <v>5.9053416544093205</v>
      </c>
      <c r="AS218" s="21">
        <f ca="1">O218*VLOOKUP(AS$6,'Greenhouse Gas Costs Avoided'!$A$2:$I$32,9,FALSE)</f>
        <v>5.9851435686580947</v>
      </c>
      <c r="AT218" s="21">
        <f ca="1">P218*VLOOKUP(AT$6,'Greenhouse Gas Costs Avoided'!$A$2:$I$32,9,FALSE)</f>
        <v>6.0649454829068699</v>
      </c>
      <c r="AU218" s="21">
        <f ca="1">Q218*VLOOKUP(AU$6,'Greenhouse Gas Costs Avoided'!$A$2:$I$32,9,FALSE)</f>
        <v>6.1447473971556432</v>
      </c>
      <c r="AV218" s="21">
        <f ca="1">R218*VLOOKUP(AV$6,'Greenhouse Gas Costs Avoided'!$A$2:$I$32,9,FALSE)</f>
        <v>6.2245493114044184</v>
      </c>
      <c r="AW218" s="21">
        <f ca="1">S218*VLOOKUP(AW$6,'Greenhouse Gas Costs Avoided'!$A$2:$I$32,9,FALSE)</f>
        <v>6.312953786990386</v>
      </c>
      <c r="AX218" s="21">
        <f ca="1">T218*VLOOKUP(AX$6,'Greenhouse Gas Costs Avoided'!$A$2:$I$32,9,FALSE)</f>
        <v>6.4013582625763545</v>
      </c>
      <c r="AY218" s="21">
        <f ca="1">U218*VLOOKUP(AY$6,'Greenhouse Gas Costs Avoided'!$A$2:$I$32,9,FALSE)</f>
        <v>6.4897627381623222</v>
      </c>
      <c r="AZ218" s="21">
        <f ca="1">V218*VLOOKUP(AZ$6,'Greenhouse Gas Costs Avoided'!$A$2:$I$32,9,FALSE)</f>
        <v>6.5781672137482907</v>
      </c>
      <c r="BA218" s="21">
        <f ca="1">W218*VLOOKUP(BA$6,'Greenhouse Gas Costs Avoided'!$A$2:$I$32,9,FALSE)</f>
        <v>6.6665716893342575</v>
      </c>
      <c r="BB218" s="21">
        <f ca="1">X218*VLOOKUP(BB$6,'Greenhouse Gas Costs Avoided'!$A$2:$I$32,9,FALSE)</f>
        <v>6.7450019445028957</v>
      </c>
      <c r="BC218" s="21">
        <f ca="1">Y218*VLOOKUP(BC$6,'Greenhouse Gas Costs Avoided'!$A$2:$I$32,9,FALSE)</f>
        <v>6.8234321996715348</v>
      </c>
      <c r="BD218" s="21">
        <f ca="1">Z218*VLOOKUP(BD$6,'Greenhouse Gas Costs Avoided'!$A$2:$I$32,9,FALSE)</f>
        <v>6.901862454840173</v>
      </c>
      <c r="BE218" s="21">
        <f ca="1">AA218*VLOOKUP(BE$6,'Greenhouse Gas Costs Avoided'!$A$2:$I$32,9,FALSE)</f>
        <v>6.9802927100088112</v>
      </c>
      <c r="BF218" s="21">
        <f ca="1">AB218*VLOOKUP(BF$6,'Greenhouse Gas Costs Avoided'!$A$2:$I$32,9,FALSE)</f>
        <v>7.0587229651774486</v>
      </c>
      <c r="BG218" s="21">
        <f ca="1">AC218*VLOOKUP(BG$6,'Greenhouse Gas Costs Avoided'!$A$2:$I$32,9,FALSE)</f>
        <v>7.1502249295408609</v>
      </c>
      <c r="BH218" s="21">
        <f ca="1">AD218*VLOOKUP(BH$6,'Greenhouse Gas Costs Avoided'!$A$2:$I$32,9,FALSE)</f>
        <v>7.2417268939042723</v>
      </c>
      <c r="BI218" s="21">
        <f ca="1">AE218*VLOOKUP(BI$6,'Greenhouse Gas Costs Avoided'!$A$2:$I$32,9,FALSE)</f>
        <v>7.3332288582676846</v>
      </c>
      <c r="BJ218" s="21">
        <f ca="1">AF218*VLOOKUP(BJ$6,'Greenhouse Gas Costs Avoided'!$A$2:$I$32,9,FALSE)</f>
        <v>7.424730822631096</v>
      </c>
      <c r="BK218" s="22">
        <f ca="1">AG218*VLOOKUP(BK$6,'Greenhouse Gas Costs Avoided'!$A$2:$I$32,9,FALSE)</f>
        <v>7.5162327869945065</v>
      </c>
    </row>
    <row r="219" spans="1:63" x14ac:dyDescent="0.35">
      <c r="A219" s="11">
        <v>213</v>
      </c>
      <c r="B219" s="12">
        <f t="shared" ca="1" si="6"/>
        <v>2</v>
      </c>
      <c r="C219" s="13">
        <f t="shared" ca="1" si="7"/>
        <v>2023</v>
      </c>
      <c r="E219" s="20">
        <f ca="1">IF(E$6&lt;$C219,0,VLOOKUP(E$6,'MonteCarlo Policy Paths'!$A$2:$I$31,'Monte Carlo_WA Complance Price'!$B219+1,FALSE))</f>
        <v>0</v>
      </c>
      <c r="F219" s="21">
        <f ca="1">IF(F$6&lt;$C219,0,VLOOKUP(F$6,'MonteCarlo Policy Paths'!$A$2:$I$31,'Monte Carlo_WA Complance Price'!$B219+1,FALSE))</f>
        <v>82.346532180449415</v>
      </c>
      <c r="G219" s="21">
        <f ca="1">IF(G$6&lt;$C219,0,VLOOKUP(G$6,'MonteCarlo Policy Paths'!$A$2:$I$31,'Monte Carlo_WA Complance Price'!$B219+1,FALSE))</f>
        <v>84.002844861871253</v>
      </c>
      <c r="H219" s="21">
        <f ca="1">IF(H$6&lt;$C219,0,VLOOKUP(H$6,'MonteCarlo Policy Paths'!$A$2:$I$31,'Monte Carlo_WA Complance Price'!$B219+1,FALSE))</f>
        <v>85.659157543293105</v>
      </c>
      <c r="I219" s="21">
        <f ca="1">IF(I$6&lt;$C219,0,VLOOKUP(I$6,'MonteCarlo Policy Paths'!$A$2:$I$31,'Monte Carlo_WA Complance Price'!$B219+1,FALSE))</f>
        <v>86.918851036576825</v>
      </c>
      <c r="J219" s="21">
        <f ca="1">IF(J$6&lt;$C219,0,VLOOKUP(J$6,'MonteCarlo Policy Paths'!$A$2:$I$31,'Monte Carlo_WA Complance Price'!$B219+1,FALSE))</f>
        <v>88.178544529860531</v>
      </c>
      <c r="K219" s="21">
        <f ca="1">IF(K$6&lt;$C219,0,VLOOKUP(K$6,'MonteCarlo Policy Paths'!$A$2:$I$31,'Monte Carlo_WA Complance Price'!$B219+1,FALSE))</f>
        <v>89.438238023144251</v>
      </c>
      <c r="L219" s="21">
        <f ca="1">IF(L$6&lt;$C219,0,VLOOKUP(L$6,'MonteCarlo Policy Paths'!$A$2:$I$31,'Monte Carlo_WA Complance Price'!$B219+1,FALSE))</f>
        <v>90.697931516427971</v>
      </c>
      <c r="M219" s="21">
        <f ca="1">IF(M$6&lt;$C219,0,VLOOKUP(M$6,'MonteCarlo Policy Paths'!$A$2:$I$31,'Monte Carlo_WA Complance Price'!$B219+1,FALSE))</f>
        <v>91.95762500971172</v>
      </c>
      <c r="N219" s="21">
        <f ca="1">IF(N$6&lt;$C219,0,VLOOKUP(N$6,'MonteCarlo Policy Paths'!$A$2:$I$31,'Monte Carlo_WA Complance Price'!$B219+1,FALSE))</f>
        <v>93.21731850299544</v>
      </c>
      <c r="O219" s="21">
        <f ca="1">IF(O$6&lt;$C219,0,VLOOKUP(O$6,'MonteCarlo Policy Paths'!$A$2:$I$31,'Monte Carlo_WA Complance Price'!$B219+1,FALSE))</f>
        <v>94.47701199627916</v>
      </c>
      <c r="P219" s="21">
        <f ca="1">IF(P$6&lt;$C219,0,VLOOKUP(P$6,'MonteCarlo Policy Paths'!$A$2:$I$31,'Monte Carlo_WA Complance Price'!$B219+1,FALSE))</f>
        <v>95.73670548956288</v>
      </c>
      <c r="Q219" s="21">
        <f ca="1">IF(Q$6&lt;$C219,0,VLOOKUP(Q$6,'MonteCarlo Policy Paths'!$A$2:$I$31,'Monte Carlo_WA Complance Price'!$B219+1,FALSE))</f>
        <v>96.996398982846586</v>
      </c>
      <c r="R219" s="21">
        <f ca="1">IF(R$6&lt;$C219,0,VLOOKUP(R$6,'MonteCarlo Policy Paths'!$A$2:$I$31,'Monte Carlo_WA Complance Price'!$B219+1,FALSE))</f>
        <v>98.25609247613032</v>
      </c>
      <c r="S219" s="21">
        <f ca="1">IF(S$6&lt;$C219,0,VLOOKUP(S$6,'MonteCarlo Policy Paths'!$A$2:$I$31,'Monte Carlo_WA Complance Price'!$B219+1,FALSE))</f>
        <v>99.65157958594628</v>
      </c>
      <c r="T219" s="21">
        <f ca="1">IF(T$6&lt;$C219,0,VLOOKUP(T$6,'MonteCarlo Policy Paths'!$A$2:$I$31,'Monte Carlo_WA Complance Price'!$B219+1,FALSE))</f>
        <v>101.04706669576224</v>
      </c>
      <c r="U219" s="21">
        <f ca="1">IF(U$6&lt;$C219,0,VLOOKUP(U$6,'MonteCarlo Policy Paths'!$A$2:$I$31,'Monte Carlo_WA Complance Price'!$B219+1,FALSE))</f>
        <v>102.4425538055782</v>
      </c>
      <c r="V219" s="21">
        <f ca="1">IF(V$6&lt;$C219,0,VLOOKUP(V$6,'MonteCarlo Policy Paths'!$A$2:$I$31,'Monte Carlo_WA Complance Price'!$B219+1,FALSE))</f>
        <v>103.83804091539416</v>
      </c>
      <c r="W219" s="21">
        <f ca="1">IF(W$6&lt;$C219,0,VLOOKUP(W$6,'MonteCarlo Policy Paths'!$A$2:$I$31,'Monte Carlo_WA Complance Price'!$B219+1,FALSE))</f>
        <v>105.23352802521011</v>
      </c>
      <c r="X219" s="21">
        <f ca="1">IF(X$6&lt;$C219,0,VLOOKUP(X$6,'MonteCarlo Policy Paths'!$A$2:$I$31,'Monte Carlo_WA Complance Price'!$B219+1,FALSE))</f>
        <v>106.47156953138905</v>
      </c>
      <c r="Y219" s="21">
        <f ca="1">IF(Y$6&lt;$C219,0,VLOOKUP(Y$6,'MonteCarlo Policy Paths'!$A$2:$I$31,'Monte Carlo_WA Complance Price'!$B219+1,FALSE))</f>
        <v>107.709611037568</v>
      </c>
      <c r="Z219" s="21">
        <f ca="1">IF(Z$6&lt;$C219,0,VLOOKUP(Z$6,'MonteCarlo Policy Paths'!$A$2:$I$31,'Monte Carlo_WA Complance Price'!$B219+1,FALSE))</f>
        <v>108.94765254374694</v>
      </c>
      <c r="AA219" s="21">
        <f ca="1">IF(AA$6&lt;$C219,0,VLOOKUP(AA$6,'MonteCarlo Policy Paths'!$A$2:$I$31,'Monte Carlo_WA Complance Price'!$B219+1,FALSE))</f>
        <v>110.18569404992589</v>
      </c>
      <c r="AB219" s="21">
        <f ca="1">IF(AB$6&lt;$C219,0,VLOOKUP(AB$6,'MonteCarlo Policy Paths'!$A$2:$I$31,'Monte Carlo_WA Complance Price'!$B219+1,FALSE))</f>
        <v>111.42373555610482</v>
      </c>
      <c r="AC219" s="21">
        <f ca="1">IF(AC$6&lt;$C219,0,VLOOKUP(AC$6,'MonteCarlo Policy Paths'!$A$2:$I$31,'Monte Carlo_WA Complance Price'!$B219+1,FALSE))</f>
        <v>112.86811731331359</v>
      </c>
      <c r="AD219" s="21">
        <f ca="1">IF(AD$6&lt;$C219,0,VLOOKUP(AD$6,'MonteCarlo Policy Paths'!$A$2:$I$31,'Monte Carlo_WA Complance Price'!$B219+1,FALSE))</f>
        <v>114.31249907052236</v>
      </c>
      <c r="AE219" s="21">
        <f ca="1">IF(AE$6&lt;$C219,0,VLOOKUP(AE$6,'MonteCarlo Policy Paths'!$A$2:$I$31,'Monte Carlo_WA Complance Price'!$B219+1,FALSE))</f>
        <v>115.75688082773114</v>
      </c>
      <c r="AF219" s="21">
        <f ca="1">IF(AF$6&lt;$C219,0,VLOOKUP(AF$6,'MonteCarlo Policy Paths'!$A$2:$I$31,'Monte Carlo_WA Complance Price'!$B219+1,FALSE))</f>
        <v>117.20126258493991</v>
      </c>
      <c r="AG219" s="22">
        <f ca="1">IF(AG$6&lt;$C219,0,VLOOKUP(AG$6,'MonteCarlo Policy Paths'!$A$2:$I$31,'Monte Carlo_WA Complance Price'!$B219+1,FALSE))</f>
        <v>120.41827982173916</v>
      </c>
      <c r="AI219" s="20">
        <f ca="1">E219*VLOOKUP(AI$6,'Greenhouse Gas Costs Avoided'!$A$2:$I$32,9,FALSE)</f>
        <v>0</v>
      </c>
      <c r="AJ219" s="21">
        <f ca="1">F219*VLOOKUP(AJ$6,'Greenhouse Gas Costs Avoided'!$A$2:$I$32,9,FALSE)</f>
        <v>5.2166744805659615</v>
      </c>
      <c r="AK219" s="21">
        <f ca="1">G219*VLOOKUP(AK$6,'Greenhouse Gas Costs Avoided'!$A$2:$I$32,9,FALSE)</f>
        <v>5.3216023247413169</v>
      </c>
      <c r="AL219" s="21">
        <f ca="1">H219*VLOOKUP(AL$6,'Greenhouse Gas Costs Avoided'!$A$2:$I$32,9,FALSE)</f>
        <v>5.4265301689166732</v>
      </c>
      <c r="AM219" s="21">
        <f ca="1">I219*VLOOKUP(AM$6,'Greenhouse Gas Costs Avoided'!$A$2:$I$32,9,FALSE)</f>
        <v>5.5063320831654474</v>
      </c>
      <c r="AN219" s="21">
        <f ca="1">J219*VLOOKUP(AN$6,'Greenhouse Gas Costs Avoided'!$A$2:$I$32,9,FALSE)</f>
        <v>5.5861339974142208</v>
      </c>
      <c r="AO219" s="21">
        <f ca="1">K219*VLOOKUP(AO$6,'Greenhouse Gas Costs Avoided'!$A$2:$I$32,9,FALSE)</f>
        <v>5.665935911662995</v>
      </c>
      <c r="AP219" s="21">
        <f ca="1">L219*VLOOKUP(AP$6,'Greenhouse Gas Costs Avoided'!$A$2:$I$32,9,FALSE)</f>
        <v>5.7457378259117702</v>
      </c>
      <c r="AQ219" s="21">
        <f ca="1">M219*VLOOKUP(AQ$6,'Greenhouse Gas Costs Avoided'!$A$2:$I$32,9,FALSE)</f>
        <v>5.8255397401605462</v>
      </c>
      <c r="AR219" s="21">
        <f ca="1">N219*VLOOKUP(AR$6,'Greenhouse Gas Costs Avoided'!$A$2:$I$32,9,FALSE)</f>
        <v>5.9053416544093205</v>
      </c>
      <c r="AS219" s="21">
        <f ca="1">O219*VLOOKUP(AS$6,'Greenhouse Gas Costs Avoided'!$A$2:$I$32,9,FALSE)</f>
        <v>5.9851435686580947</v>
      </c>
      <c r="AT219" s="21">
        <f ca="1">P219*VLOOKUP(AT$6,'Greenhouse Gas Costs Avoided'!$A$2:$I$32,9,FALSE)</f>
        <v>6.0649454829068699</v>
      </c>
      <c r="AU219" s="21">
        <f ca="1">Q219*VLOOKUP(AU$6,'Greenhouse Gas Costs Avoided'!$A$2:$I$32,9,FALSE)</f>
        <v>6.1447473971556432</v>
      </c>
      <c r="AV219" s="21">
        <f ca="1">R219*VLOOKUP(AV$6,'Greenhouse Gas Costs Avoided'!$A$2:$I$32,9,FALSE)</f>
        <v>6.2245493114044184</v>
      </c>
      <c r="AW219" s="21">
        <f ca="1">S219*VLOOKUP(AW$6,'Greenhouse Gas Costs Avoided'!$A$2:$I$32,9,FALSE)</f>
        <v>6.312953786990386</v>
      </c>
      <c r="AX219" s="21">
        <f ca="1">T219*VLOOKUP(AX$6,'Greenhouse Gas Costs Avoided'!$A$2:$I$32,9,FALSE)</f>
        <v>6.4013582625763545</v>
      </c>
      <c r="AY219" s="21">
        <f ca="1">U219*VLOOKUP(AY$6,'Greenhouse Gas Costs Avoided'!$A$2:$I$32,9,FALSE)</f>
        <v>6.4897627381623222</v>
      </c>
      <c r="AZ219" s="21">
        <f ca="1">V219*VLOOKUP(AZ$6,'Greenhouse Gas Costs Avoided'!$A$2:$I$32,9,FALSE)</f>
        <v>6.5781672137482907</v>
      </c>
      <c r="BA219" s="21">
        <f ca="1">W219*VLOOKUP(BA$6,'Greenhouse Gas Costs Avoided'!$A$2:$I$32,9,FALSE)</f>
        <v>6.6665716893342575</v>
      </c>
      <c r="BB219" s="21">
        <f ca="1">X219*VLOOKUP(BB$6,'Greenhouse Gas Costs Avoided'!$A$2:$I$32,9,FALSE)</f>
        <v>6.7450019445028957</v>
      </c>
      <c r="BC219" s="21">
        <f ca="1">Y219*VLOOKUP(BC$6,'Greenhouse Gas Costs Avoided'!$A$2:$I$32,9,FALSE)</f>
        <v>6.8234321996715348</v>
      </c>
      <c r="BD219" s="21">
        <f ca="1">Z219*VLOOKUP(BD$6,'Greenhouse Gas Costs Avoided'!$A$2:$I$32,9,FALSE)</f>
        <v>6.901862454840173</v>
      </c>
      <c r="BE219" s="21">
        <f ca="1">AA219*VLOOKUP(BE$6,'Greenhouse Gas Costs Avoided'!$A$2:$I$32,9,FALSE)</f>
        <v>6.9802927100088112</v>
      </c>
      <c r="BF219" s="21">
        <f ca="1">AB219*VLOOKUP(BF$6,'Greenhouse Gas Costs Avoided'!$A$2:$I$32,9,FALSE)</f>
        <v>7.0587229651774486</v>
      </c>
      <c r="BG219" s="21">
        <f ca="1">AC219*VLOOKUP(BG$6,'Greenhouse Gas Costs Avoided'!$A$2:$I$32,9,FALSE)</f>
        <v>7.1502249295408609</v>
      </c>
      <c r="BH219" s="21">
        <f ca="1">AD219*VLOOKUP(BH$6,'Greenhouse Gas Costs Avoided'!$A$2:$I$32,9,FALSE)</f>
        <v>7.2417268939042723</v>
      </c>
      <c r="BI219" s="21">
        <f ca="1">AE219*VLOOKUP(BI$6,'Greenhouse Gas Costs Avoided'!$A$2:$I$32,9,FALSE)</f>
        <v>7.3332288582676846</v>
      </c>
      <c r="BJ219" s="21">
        <f ca="1">AF219*VLOOKUP(BJ$6,'Greenhouse Gas Costs Avoided'!$A$2:$I$32,9,FALSE)</f>
        <v>7.424730822631096</v>
      </c>
      <c r="BK219" s="22">
        <f ca="1">AG219*VLOOKUP(BK$6,'Greenhouse Gas Costs Avoided'!$A$2:$I$32,9,FALSE)</f>
        <v>7.6285297110405814</v>
      </c>
    </row>
    <row r="220" spans="1:63" x14ac:dyDescent="0.35">
      <c r="A220" s="11">
        <v>214</v>
      </c>
      <c r="B220" s="12">
        <f t="shared" ca="1" si="6"/>
        <v>4</v>
      </c>
      <c r="C220" s="13">
        <f t="shared" ca="1" si="7"/>
        <v>2023</v>
      </c>
      <c r="E220" s="20">
        <f ca="1">IF(E$6&lt;$C220,0,VLOOKUP(E$6,'MonteCarlo Policy Paths'!$A$2:$I$31,'Monte Carlo_WA Complance Price'!$B220+1,FALSE))</f>
        <v>0</v>
      </c>
      <c r="F220" s="21">
        <f ca="1">IF(F$6&lt;$C220,0,VLOOKUP(F$6,'MonteCarlo Policy Paths'!$A$2:$I$31,'Monte Carlo_WA Complance Price'!$B220+1,FALSE))</f>
        <v>82.346532180449415</v>
      </c>
      <c r="G220" s="21">
        <f ca="1">IF(G$6&lt;$C220,0,VLOOKUP(G$6,'MonteCarlo Policy Paths'!$A$2:$I$31,'Monte Carlo_WA Complance Price'!$B220+1,FALSE))</f>
        <v>84.002844861871253</v>
      </c>
      <c r="H220" s="21">
        <f ca="1">IF(H$6&lt;$C220,0,VLOOKUP(H$6,'MonteCarlo Policy Paths'!$A$2:$I$31,'Monte Carlo_WA Complance Price'!$B220+1,FALSE))</f>
        <v>85.659157543293105</v>
      </c>
      <c r="I220" s="21">
        <f ca="1">IF(I$6&lt;$C220,0,VLOOKUP(I$6,'MonteCarlo Policy Paths'!$A$2:$I$31,'Monte Carlo_WA Complance Price'!$B220+1,FALSE))</f>
        <v>86.918851036576825</v>
      </c>
      <c r="J220" s="21">
        <f ca="1">IF(J$6&lt;$C220,0,VLOOKUP(J$6,'MonteCarlo Policy Paths'!$A$2:$I$31,'Monte Carlo_WA Complance Price'!$B220+1,FALSE))</f>
        <v>88.178544529860531</v>
      </c>
      <c r="K220" s="21">
        <f ca="1">IF(K$6&lt;$C220,0,VLOOKUP(K$6,'MonteCarlo Policy Paths'!$A$2:$I$31,'Monte Carlo_WA Complance Price'!$B220+1,FALSE))</f>
        <v>89.438238023144251</v>
      </c>
      <c r="L220" s="21">
        <f ca="1">IF(L$6&lt;$C220,0,VLOOKUP(L$6,'MonteCarlo Policy Paths'!$A$2:$I$31,'Monte Carlo_WA Complance Price'!$B220+1,FALSE))</f>
        <v>90.697931516427971</v>
      </c>
      <c r="M220" s="21">
        <f ca="1">IF(M$6&lt;$C220,0,VLOOKUP(M$6,'MonteCarlo Policy Paths'!$A$2:$I$31,'Monte Carlo_WA Complance Price'!$B220+1,FALSE))</f>
        <v>91.95762500971172</v>
      </c>
      <c r="N220" s="21">
        <f ca="1">IF(N$6&lt;$C220,0,VLOOKUP(N$6,'MonteCarlo Policy Paths'!$A$2:$I$31,'Monte Carlo_WA Complance Price'!$B220+1,FALSE))</f>
        <v>93.21731850299544</v>
      </c>
      <c r="O220" s="21">
        <f ca="1">IF(O$6&lt;$C220,0,VLOOKUP(O$6,'MonteCarlo Policy Paths'!$A$2:$I$31,'Monte Carlo_WA Complance Price'!$B220+1,FALSE))</f>
        <v>94.47701199627916</v>
      </c>
      <c r="P220" s="21">
        <f ca="1">IF(P$6&lt;$C220,0,VLOOKUP(P$6,'MonteCarlo Policy Paths'!$A$2:$I$31,'Monte Carlo_WA Complance Price'!$B220+1,FALSE))</f>
        <v>95.73670548956288</v>
      </c>
      <c r="Q220" s="21">
        <f ca="1">IF(Q$6&lt;$C220,0,VLOOKUP(Q$6,'MonteCarlo Policy Paths'!$A$2:$I$31,'Monte Carlo_WA Complance Price'!$B220+1,FALSE))</f>
        <v>96.996398982846586</v>
      </c>
      <c r="R220" s="21">
        <f ca="1">IF(R$6&lt;$C220,0,VLOOKUP(R$6,'MonteCarlo Policy Paths'!$A$2:$I$31,'Monte Carlo_WA Complance Price'!$B220+1,FALSE))</f>
        <v>98.25609247613032</v>
      </c>
      <c r="S220" s="21">
        <f ca="1">IF(S$6&lt;$C220,0,VLOOKUP(S$6,'MonteCarlo Policy Paths'!$A$2:$I$31,'Monte Carlo_WA Complance Price'!$B220+1,FALSE))</f>
        <v>99.65157958594628</v>
      </c>
      <c r="T220" s="21">
        <f ca="1">IF(T$6&lt;$C220,0,VLOOKUP(T$6,'MonteCarlo Policy Paths'!$A$2:$I$31,'Monte Carlo_WA Complance Price'!$B220+1,FALSE))</f>
        <v>101.04706669576224</v>
      </c>
      <c r="U220" s="21">
        <f ca="1">IF(U$6&lt;$C220,0,VLOOKUP(U$6,'MonteCarlo Policy Paths'!$A$2:$I$31,'Monte Carlo_WA Complance Price'!$B220+1,FALSE))</f>
        <v>102.4425538055782</v>
      </c>
      <c r="V220" s="21">
        <f ca="1">IF(V$6&lt;$C220,0,VLOOKUP(V$6,'MonteCarlo Policy Paths'!$A$2:$I$31,'Monte Carlo_WA Complance Price'!$B220+1,FALSE))</f>
        <v>103.83804091539416</v>
      </c>
      <c r="W220" s="21">
        <f ca="1">IF(W$6&lt;$C220,0,VLOOKUP(W$6,'MonteCarlo Policy Paths'!$A$2:$I$31,'Monte Carlo_WA Complance Price'!$B220+1,FALSE))</f>
        <v>105.23352802521011</v>
      </c>
      <c r="X220" s="21">
        <f ca="1">IF(X$6&lt;$C220,0,VLOOKUP(X$6,'MonteCarlo Policy Paths'!$A$2:$I$31,'Monte Carlo_WA Complance Price'!$B220+1,FALSE))</f>
        <v>106.47156953138905</v>
      </c>
      <c r="Y220" s="21">
        <f ca="1">IF(Y$6&lt;$C220,0,VLOOKUP(Y$6,'MonteCarlo Policy Paths'!$A$2:$I$31,'Monte Carlo_WA Complance Price'!$B220+1,FALSE))</f>
        <v>107.709611037568</v>
      </c>
      <c r="Z220" s="21">
        <f ca="1">IF(Z$6&lt;$C220,0,VLOOKUP(Z$6,'MonteCarlo Policy Paths'!$A$2:$I$31,'Monte Carlo_WA Complance Price'!$B220+1,FALSE))</f>
        <v>108.94765254374694</v>
      </c>
      <c r="AA220" s="21">
        <f ca="1">IF(AA$6&lt;$C220,0,VLOOKUP(AA$6,'MonteCarlo Policy Paths'!$A$2:$I$31,'Monte Carlo_WA Complance Price'!$B220+1,FALSE))</f>
        <v>110.18569404992589</v>
      </c>
      <c r="AB220" s="21">
        <f ca="1">IF(AB$6&lt;$C220,0,VLOOKUP(AB$6,'MonteCarlo Policy Paths'!$A$2:$I$31,'Monte Carlo_WA Complance Price'!$B220+1,FALSE))</f>
        <v>111.42373555610482</v>
      </c>
      <c r="AC220" s="21">
        <f ca="1">IF(AC$6&lt;$C220,0,VLOOKUP(AC$6,'MonteCarlo Policy Paths'!$A$2:$I$31,'Monte Carlo_WA Complance Price'!$B220+1,FALSE))</f>
        <v>112.86811731331359</v>
      </c>
      <c r="AD220" s="21">
        <f ca="1">IF(AD$6&lt;$C220,0,VLOOKUP(AD$6,'MonteCarlo Policy Paths'!$A$2:$I$31,'Monte Carlo_WA Complance Price'!$B220+1,FALSE))</f>
        <v>114.31249907052236</v>
      </c>
      <c r="AE220" s="21">
        <f ca="1">IF(AE$6&lt;$C220,0,VLOOKUP(AE$6,'MonteCarlo Policy Paths'!$A$2:$I$31,'Monte Carlo_WA Complance Price'!$B220+1,FALSE))</f>
        <v>115.75688082773114</v>
      </c>
      <c r="AF220" s="21">
        <f ca="1">IF(AF$6&lt;$C220,0,VLOOKUP(AF$6,'MonteCarlo Policy Paths'!$A$2:$I$31,'Monte Carlo_WA Complance Price'!$B220+1,FALSE))</f>
        <v>117.20126258493991</v>
      </c>
      <c r="AG220" s="22">
        <f ca="1">IF(AG$6&lt;$C220,0,VLOOKUP(AG$6,'MonteCarlo Policy Paths'!$A$2:$I$31,'Monte Carlo_WA Complance Price'!$B220+1,FALSE))</f>
        <v>119.5319620819439</v>
      </c>
      <c r="AI220" s="20">
        <f ca="1">E220*VLOOKUP(AI$6,'Greenhouse Gas Costs Avoided'!$A$2:$I$32,9,FALSE)</f>
        <v>0</v>
      </c>
      <c r="AJ220" s="21">
        <f ca="1">F220*VLOOKUP(AJ$6,'Greenhouse Gas Costs Avoided'!$A$2:$I$32,9,FALSE)</f>
        <v>5.2166744805659615</v>
      </c>
      <c r="AK220" s="21">
        <f ca="1">G220*VLOOKUP(AK$6,'Greenhouse Gas Costs Avoided'!$A$2:$I$32,9,FALSE)</f>
        <v>5.3216023247413169</v>
      </c>
      <c r="AL220" s="21">
        <f ca="1">H220*VLOOKUP(AL$6,'Greenhouse Gas Costs Avoided'!$A$2:$I$32,9,FALSE)</f>
        <v>5.4265301689166732</v>
      </c>
      <c r="AM220" s="21">
        <f ca="1">I220*VLOOKUP(AM$6,'Greenhouse Gas Costs Avoided'!$A$2:$I$32,9,FALSE)</f>
        <v>5.5063320831654474</v>
      </c>
      <c r="AN220" s="21">
        <f ca="1">J220*VLOOKUP(AN$6,'Greenhouse Gas Costs Avoided'!$A$2:$I$32,9,FALSE)</f>
        <v>5.5861339974142208</v>
      </c>
      <c r="AO220" s="21">
        <f ca="1">K220*VLOOKUP(AO$6,'Greenhouse Gas Costs Avoided'!$A$2:$I$32,9,FALSE)</f>
        <v>5.665935911662995</v>
      </c>
      <c r="AP220" s="21">
        <f ca="1">L220*VLOOKUP(AP$6,'Greenhouse Gas Costs Avoided'!$A$2:$I$32,9,FALSE)</f>
        <v>5.7457378259117702</v>
      </c>
      <c r="AQ220" s="21">
        <f ca="1">M220*VLOOKUP(AQ$6,'Greenhouse Gas Costs Avoided'!$A$2:$I$32,9,FALSE)</f>
        <v>5.8255397401605462</v>
      </c>
      <c r="AR220" s="21">
        <f ca="1">N220*VLOOKUP(AR$6,'Greenhouse Gas Costs Avoided'!$A$2:$I$32,9,FALSE)</f>
        <v>5.9053416544093205</v>
      </c>
      <c r="AS220" s="21">
        <f ca="1">O220*VLOOKUP(AS$6,'Greenhouse Gas Costs Avoided'!$A$2:$I$32,9,FALSE)</f>
        <v>5.9851435686580947</v>
      </c>
      <c r="AT220" s="21">
        <f ca="1">P220*VLOOKUP(AT$6,'Greenhouse Gas Costs Avoided'!$A$2:$I$32,9,FALSE)</f>
        <v>6.0649454829068699</v>
      </c>
      <c r="AU220" s="21">
        <f ca="1">Q220*VLOOKUP(AU$6,'Greenhouse Gas Costs Avoided'!$A$2:$I$32,9,FALSE)</f>
        <v>6.1447473971556432</v>
      </c>
      <c r="AV220" s="21">
        <f ca="1">R220*VLOOKUP(AV$6,'Greenhouse Gas Costs Avoided'!$A$2:$I$32,9,FALSE)</f>
        <v>6.2245493114044184</v>
      </c>
      <c r="AW220" s="21">
        <f ca="1">S220*VLOOKUP(AW$6,'Greenhouse Gas Costs Avoided'!$A$2:$I$32,9,FALSE)</f>
        <v>6.312953786990386</v>
      </c>
      <c r="AX220" s="21">
        <f ca="1">T220*VLOOKUP(AX$6,'Greenhouse Gas Costs Avoided'!$A$2:$I$32,9,FALSE)</f>
        <v>6.4013582625763545</v>
      </c>
      <c r="AY220" s="21">
        <f ca="1">U220*VLOOKUP(AY$6,'Greenhouse Gas Costs Avoided'!$A$2:$I$32,9,FALSE)</f>
        <v>6.4897627381623222</v>
      </c>
      <c r="AZ220" s="21">
        <f ca="1">V220*VLOOKUP(AZ$6,'Greenhouse Gas Costs Avoided'!$A$2:$I$32,9,FALSE)</f>
        <v>6.5781672137482907</v>
      </c>
      <c r="BA220" s="21">
        <f ca="1">W220*VLOOKUP(BA$6,'Greenhouse Gas Costs Avoided'!$A$2:$I$32,9,FALSE)</f>
        <v>6.6665716893342575</v>
      </c>
      <c r="BB220" s="21">
        <f ca="1">X220*VLOOKUP(BB$6,'Greenhouse Gas Costs Avoided'!$A$2:$I$32,9,FALSE)</f>
        <v>6.7450019445028957</v>
      </c>
      <c r="BC220" s="21">
        <f ca="1">Y220*VLOOKUP(BC$6,'Greenhouse Gas Costs Avoided'!$A$2:$I$32,9,FALSE)</f>
        <v>6.8234321996715348</v>
      </c>
      <c r="BD220" s="21">
        <f ca="1">Z220*VLOOKUP(BD$6,'Greenhouse Gas Costs Avoided'!$A$2:$I$32,9,FALSE)</f>
        <v>6.901862454840173</v>
      </c>
      <c r="BE220" s="21">
        <f ca="1">AA220*VLOOKUP(BE$6,'Greenhouse Gas Costs Avoided'!$A$2:$I$32,9,FALSE)</f>
        <v>6.9802927100088112</v>
      </c>
      <c r="BF220" s="21">
        <f ca="1">AB220*VLOOKUP(BF$6,'Greenhouse Gas Costs Avoided'!$A$2:$I$32,9,FALSE)</f>
        <v>7.0587229651774486</v>
      </c>
      <c r="BG220" s="21">
        <f ca="1">AC220*VLOOKUP(BG$6,'Greenhouse Gas Costs Avoided'!$A$2:$I$32,9,FALSE)</f>
        <v>7.1502249295408609</v>
      </c>
      <c r="BH220" s="21">
        <f ca="1">AD220*VLOOKUP(BH$6,'Greenhouse Gas Costs Avoided'!$A$2:$I$32,9,FALSE)</f>
        <v>7.2417268939042723</v>
      </c>
      <c r="BI220" s="21">
        <f ca="1">AE220*VLOOKUP(BI$6,'Greenhouse Gas Costs Avoided'!$A$2:$I$32,9,FALSE)</f>
        <v>7.3332288582676846</v>
      </c>
      <c r="BJ220" s="21">
        <f ca="1">AF220*VLOOKUP(BJ$6,'Greenhouse Gas Costs Avoided'!$A$2:$I$32,9,FALSE)</f>
        <v>7.424730822631096</v>
      </c>
      <c r="BK220" s="22">
        <f ca="1">AG220*VLOOKUP(BK$6,'Greenhouse Gas Costs Avoided'!$A$2:$I$32,9,FALSE)</f>
        <v>7.5723812490175435</v>
      </c>
    </row>
    <row r="221" spans="1:63" x14ac:dyDescent="0.35">
      <c r="A221" s="11">
        <v>215</v>
      </c>
      <c r="B221" s="12">
        <f t="shared" ca="1" si="6"/>
        <v>1</v>
      </c>
      <c r="C221" s="13">
        <f t="shared" ca="1" si="7"/>
        <v>2023</v>
      </c>
      <c r="E221" s="20">
        <f ca="1">IF(E$6&lt;$C221,0,VLOOKUP(E$6,'MonteCarlo Policy Paths'!$A$2:$I$31,'Monte Carlo_WA Complance Price'!$B221+1,FALSE))</f>
        <v>0</v>
      </c>
      <c r="F221" s="21">
        <f ca="1">IF(F$6&lt;$C221,0,VLOOKUP(F$6,'MonteCarlo Policy Paths'!$A$2:$I$31,'Monte Carlo_WA Complance Price'!$B221+1,FALSE))</f>
        <v>82.346532180449415</v>
      </c>
      <c r="G221" s="21">
        <f ca="1">IF(G$6&lt;$C221,0,VLOOKUP(G$6,'MonteCarlo Policy Paths'!$A$2:$I$31,'Monte Carlo_WA Complance Price'!$B221+1,FALSE))</f>
        <v>84.002844861871253</v>
      </c>
      <c r="H221" s="21">
        <f ca="1">IF(H$6&lt;$C221,0,VLOOKUP(H$6,'MonteCarlo Policy Paths'!$A$2:$I$31,'Monte Carlo_WA Complance Price'!$B221+1,FALSE))</f>
        <v>85.659157543293105</v>
      </c>
      <c r="I221" s="21">
        <f ca="1">IF(I$6&lt;$C221,0,VLOOKUP(I$6,'MonteCarlo Policy Paths'!$A$2:$I$31,'Monte Carlo_WA Complance Price'!$B221+1,FALSE))</f>
        <v>86.918851036576825</v>
      </c>
      <c r="J221" s="21">
        <f ca="1">IF(J$6&lt;$C221,0,VLOOKUP(J$6,'MonteCarlo Policy Paths'!$A$2:$I$31,'Monte Carlo_WA Complance Price'!$B221+1,FALSE))</f>
        <v>88.178544529860531</v>
      </c>
      <c r="K221" s="21">
        <f ca="1">IF(K$6&lt;$C221,0,VLOOKUP(K$6,'MonteCarlo Policy Paths'!$A$2:$I$31,'Monte Carlo_WA Complance Price'!$B221+1,FALSE))</f>
        <v>89.438238023144251</v>
      </c>
      <c r="L221" s="21">
        <f ca="1">IF(L$6&lt;$C221,0,VLOOKUP(L$6,'MonteCarlo Policy Paths'!$A$2:$I$31,'Monte Carlo_WA Complance Price'!$B221+1,FALSE))</f>
        <v>90.697931516427971</v>
      </c>
      <c r="M221" s="21">
        <f ca="1">IF(M$6&lt;$C221,0,VLOOKUP(M$6,'MonteCarlo Policy Paths'!$A$2:$I$31,'Monte Carlo_WA Complance Price'!$B221+1,FALSE))</f>
        <v>91.95762500971172</v>
      </c>
      <c r="N221" s="21">
        <f ca="1">IF(N$6&lt;$C221,0,VLOOKUP(N$6,'MonteCarlo Policy Paths'!$A$2:$I$31,'Monte Carlo_WA Complance Price'!$B221+1,FALSE))</f>
        <v>93.21731850299544</v>
      </c>
      <c r="O221" s="21">
        <f ca="1">IF(O$6&lt;$C221,0,VLOOKUP(O$6,'MonteCarlo Policy Paths'!$A$2:$I$31,'Monte Carlo_WA Complance Price'!$B221+1,FALSE))</f>
        <v>94.47701199627916</v>
      </c>
      <c r="P221" s="21">
        <f ca="1">IF(P$6&lt;$C221,0,VLOOKUP(P$6,'MonteCarlo Policy Paths'!$A$2:$I$31,'Monte Carlo_WA Complance Price'!$B221+1,FALSE))</f>
        <v>95.73670548956288</v>
      </c>
      <c r="Q221" s="21">
        <f ca="1">IF(Q$6&lt;$C221,0,VLOOKUP(Q$6,'MonteCarlo Policy Paths'!$A$2:$I$31,'Monte Carlo_WA Complance Price'!$B221+1,FALSE))</f>
        <v>96.996398982846586</v>
      </c>
      <c r="R221" s="21">
        <f ca="1">IF(R$6&lt;$C221,0,VLOOKUP(R$6,'MonteCarlo Policy Paths'!$A$2:$I$31,'Monte Carlo_WA Complance Price'!$B221+1,FALSE))</f>
        <v>98.25609247613032</v>
      </c>
      <c r="S221" s="21">
        <f ca="1">IF(S$6&lt;$C221,0,VLOOKUP(S$6,'MonteCarlo Policy Paths'!$A$2:$I$31,'Monte Carlo_WA Complance Price'!$B221+1,FALSE))</f>
        <v>99.65157958594628</v>
      </c>
      <c r="T221" s="21">
        <f ca="1">IF(T$6&lt;$C221,0,VLOOKUP(T$6,'MonteCarlo Policy Paths'!$A$2:$I$31,'Monte Carlo_WA Complance Price'!$B221+1,FALSE))</f>
        <v>101.04706669576224</v>
      </c>
      <c r="U221" s="21">
        <f ca="1">IF(U$6&lt;$C221,0,VLOOKUP(U$6,'MonteCarlo Policy Paths'!$A$2:$I$31,'Monte Carlo_WA Complance Price'!$B221+1,FALSE))</f>
        <v>102.4425538055782</v>
      </c>
      <c r="V221" s="21">
        <f ca="1">IF(V$6&lt;$C221,0,VLOOKUP(V$6,'MonteCarlo Policy Paths'!$A$2:$I$31,'Monte Carlo_WA Complance Price'!$B221+1,FALSE))</f>
        <v>103.83804091539416</v>
      </c>
      <c r="W221" s="21">
        <f ca="1">IF(W$6&lt;$C221,0,VLOOKUP(W$6,'MonteCarlo Policy Paths'!$A$2:$I$31,'Monte Carlo_WA Complance Price'!$B221+1,FALSE))</f>
        <v>105.23352802521011</v>
      </c>
      <c r="X221" s="21">
        <f ca="1">IF(X$6&lt;$C221,0,VLOOKUP(X$6,'MonteCarlo Policy Paths'!$A$2:$I$31,'Monte Carlo_WA Complance Price'!$B221+1,FALSE))</f>
        <v>106.47156953138905</v>
      </c>
      <c r="Y221" s="21">
        <f ca="1">IF(Y$6&lt;$C221,0,VLOOKUP(Y$6,'MonteCarlo Policy Paths'!$A$2:$I$31,'Monte Carlo_WA Complance Price'!$B221+1,FALSE))</f>
        <v>107.709611037568</v>
      </c>
      <c r="Z221" s="21">
        <f ca="1">IF(Z$6&lt;$C221,0,VLOOKUP(Z$6,'MonteCarlo Policy Paths'!$A$2:$I$31,'Monte Carlo_WA Complance Price'!$B221+1,FALSE))</f>
        <v>108.94765254374694</v>
      </c>
      <c r="AA221" s="21">
        <f ca="1">IF(AA$6&lt;$C221,0,VLOOKUP(AA$6,'MonteCarlo Policy Paths'!$A$2:$I$31,'Monte Carlo_WA Complance Price'!$B221+1,FALSE))</f>
        <v>110.18569404992589</v>
      </c>
      <c r="AB221" s="21">
        <f ca="1">IF(AB$6&lt;$C221,0,VLOOKUP(AB$6,'MonteCarlo Policy Paths'!$A$2:$I$31,'Monte Carlo_WA Complance Price'!$B221+1,FALSE))</f>
        <v>111.42373555610482</v>
      </c>
      <c r="AC221" s="21">
        <f ca="1">IF(AC$6&lt;$C221,0,VLOOKUP(AC$6,'MonteCarlo Policy Paths'!$A$2:$I$31,'Monte Carlo_WA Complance Price'!$B221+1,FALSE))</f>
        <v>112.86811731331359</v>
      </c>
      <c r="AD221" s="21">
        <f ca="1">IF(AD$6&lt;$C221,0,VLOOKUP(AD$6,'MonteCarlo Policy Paths'!$A$2:$I$31,'Monte Carlo_WA Complance Price'!$B221+1,FALSE))</f>
        <v>114.31249907052236</v>
      </c>
      <c r="AE221" s="21">
        <f ca="1">IF(AE$6&lt;$C221,0,VLOOKUP(AE$6,'MonteCarlo Policy Paths'!$A$2:$I$31,'Monte Carlo_WA Complance Price'!$B221+1,FALSE))</f>
        <v>115.75688082773114</v>
      </c>
      <c r="AF221" s="21">
        <f ca="1">IF(AF$6&lt;$C221,0,VLOOKUP(AF$6,'MonteCarlo Policy Paths'!$A$2:$I$31,'Monte Carlo_WA Complance Price'!$B221+1,FALSE))</f>
        <v>117.20126258493991</v>
      </c>
      <c r="AG221" s="22">
        <f ca="1">IF(AG$6&lt;$C221,0,VLOOKUP(AG$6,'MonteCarlo Policy Paths'!$A$2:$I$31,'Monte Carlo_WA Complance Price'!$B221+1,FALSE))</f>
        <v>118.64564434214866</v>
      </c>
      <c r="AI221" s="20">
        <f ca="1">E221*VLOOKUP(AI$6,'Greenhouse Gas Costs Avoided'!$A$2:$I$32,9,FALSE)</f>
        <v>0</v>
      </c>
      <c r="AJ221" s="21">
        <f ca="1">F221*VLOOKUP(AJ$6,'Greenhouse Gas Costs Avoided'!$A$2:$I$32,9,FALSE)</f>
        <v>5.2166744805659615</v>
      </c>
      <c r="AK221" s="21">
        <f ca="1">G221*VLOOKUP(AK$6,'Greenhouse Gas Costs Avoided'!$A$2:$I$32,9,FALSE)</f>
        <v>5.3216023247413169</v>
      </c>
      <c r="AL221" s="21">
        <f ca="1">H221*VLOOKUP(AL$6,'Greenhouse Gas Costs Avoided'!$A$2:$I$32,9,FALSE)</f>
        <v>5.4265301689166732</v>
      </c>
      <c r="AM221" s="21">
        <f ca="1">I221*VLOOKUP(AM$6,'Greenhouse Gas Costs Avoided'!$A$2:$I$32,9,FALSE)</f>
        <v>5.5063320831654474</v>
      </c>
      <c r="AN221" s="21">
        <f ca="1">J221*VLOOKUP(AN$6,'Greenhouse Gas Costs Avoided'!$A$2:$I$32,9,FALSE)</f>
        <v>5.5861339974142208</v>
      </c>
      <c r="AO221" s="21">
        <f ca="1">K221*VLOOKUP(AO$6,'Greenhouse Gas Costs Avoided'!$A$2:$I$32,9,FALSE)</f>
        <v>5.665935911662995</v>
      </c>
      <c r="AP221" s="21">
        <f ca="1">L221*VLOOKUP(AP$6,'Greenhouse Gas Costs Avoided'!$A$2:$I$32,9,FALSE)</f>
        <v>5.7457378259117702</v>
      </c>
      <c r="AQ221" s="21">
        <f ca="1">M221*VLOOKUP(AQ$6,'Greenhouse Gas Costs Avoided'!$A$2:$I$32,9,FALSE)</f>
        <v>5.8255397401605462</v>
      </c>
      <c r="AR221" s="21">
        <f ca="1">N221*VLOOKUP(AR$6,'Greenhouse Gas Costs Avoided'!$A$2:$I$32,9,FALSE)</f>
        <v>5.9053416544093205</v>
      </c>
      <c r="AS221" s="21">
        <f ca="1">O221*VLOOKUP(AS$6,'Greenhouse Gas Costs Avoided'!$A$2:$I$32,9,FALSE)</f>
        <v>5.9851435686580947</v>
      </c>
      <c r="AT221" s="21">
        <f ca="1">P221*VLOOKUP(AT$6,'Greenhouse Gas Costs Avoided'!$A$2:$I$32,9,FALSE)</f>
        <v>6.0649454829068699</v>
      </c>
      <c r="AU221" s="21">
        <f ca="1">Q221*VLOOKUP(AU$6,'Greenhouse Gas Costs Avoided'!$A$2:$I$32,9,FALSE)</f>
        <v>6.1447473971556432</v>
      </c>
      <c r="AV221" s="21">
        <f ca="1">R221*VLOOKUP(AV$6,'Greenhouse Gas Costs Avoided'!$A$2:$I$32,9,FALSE)</f>
        <v>6.2245493114044184</v>
      </c>
      <c r="AW221" s="21">
        <f ca="1">S221*VLOOKUP(AW$6,'Greenhouse Gas Costs Avoided'!$A$2:$I$32,9,FALSE)</f>
        <v>6.312953786990386</v>
      </c>
      <c r="AX221" s="21">
        <f ca="1">T221*VLOOKUP(AX$6,'Greenhouse Gas Costs Avoided'!$A$2:$I$32,9,FALSE)</f>
        <v>6.4013582625763545</v>
      </c>
      <c r="AY221" s="21">
        <f ca="1">U221*VLOOKUP(AY$6,'Greenhouse Gas Costs Avoided'!$A$2:$I$32,9,FALSE)</f>
        <v>6.4897627381623222</v>
      </c>
      <c r="AZ221" s="21">
        <f ca="1">V221*VLOOKUP(AZ$6,'Greenhouse Gas Costs Avoided'!$A$2:$I$32,9,FALSE)</f>
        <v>6.5781672137482907</v>
      </c>
      <c r="BA221" s="21">
        <f ca="1">W221*VLOOKUP(BA$6,'Greenhouse Gas Costs Avoided'!$A$2:$I$32,9,FALSE)</f>
        <v>6.6665716893342575</v>
      </c>
      <c r="BB221" s="21">
        <f ca="1">X221*VLOOKUP(BB$6,'Greenhouse Gas Costs Avoided'!$A$2:$I$32,9,FALSE)</f>
        <v>6.7450019445028957</v>
      </c>
      <c r="BC221" s="21">
        <f ca="1">Y221*VLOOKUP(BC$6,'Greenhouse Gas Costs Avoided'!$A$2:$I$32,9,FALSE)</f>
        <v>6.8234321996715348</v>
      </c>
      <c r="BD221" s="21">
        <f ca="1">Z221*VLOOKUP(BD$6,'Greenhouse Gas Costs Avoided'!$A$2:$I$32,9,FALSE)</f>
        <v>6.901862454840173</v>
      </c>
      <c r="BE221" s="21">
        <f ca="1">AA221*VLOOKUP(BE$6,'Greenhouse Gas Costs Avoided'!$A$2:$I$32,9,FALSE)</f>
        <v>6.9802927100088112</v>
      </c>
      <c r="BF221" s="21">
        <f ca="1">AB221*VLOOKUP(BF$6,'Greenhouse Gas Costs Avoided'!$A$2:$I$32,9,FALSE)</f>
        <v>7.0587229651774486</v>
      </c>
      <c r="BG221" s="21">
        <f ca="1">AC221*VLOOKUP(BG$6,'Greenhouse Gas Costs Avoided'!$A$2:$I$32,9,FALSE)</f>
        <v>7.1502249295408609</v>
      </c>
      <c r="BH221" s="21">
        <f ca="1">AD221*VLOOKUP(BH$6,'Greenhouse Gas Costs Avoided'!$A$2:$I$32,9,FALSE)</f>
        <v>7.2417268939042723</v>
      </c>
      <c r="BI221" s="21">
        <f ca="1">AE221*VLOOKUP(BI$6,'Greenhouse Gas Costs Avoided'!$A$2:$I$32,9,FALSE)</f>
        <v>7.3332288582676846</v>
      </c>
      <c r="BJ221" s="21">
        <f ca="1">AF221*VLOOKUP(BJ$6,'Greenhouse Gas Costs Avoided'!$A$2:$I$32,9,FALSE)</f>
        <v>7.424730822631096</v>
      </c>
      <c r="BK221" s="22">
        <f ca="1">AG221*VLOOKUP(BK$6,'Greenhouse Gas Costs Avoided'!$A$2:$I$32,9,FALSE)</f>
        <v>7.5162327869945065</v>
      </c>
    </row>
    <row r="222" spans="1:63" x14ac:dyDescent="0.35">
      <c r="A222" s="11">
        <v>216</v>
      </c>
      <c r="B222" s="12">
        <f t="shared" ca="1" si="6"/>
        <v>2</v>
      </c>
      <c r="C222" s="13">
        <f t="shared" ca="1" si="7"/>
        <v>2023</v>
      </c>
      <c r="E222" s="20">
        <f ca="1">IF(E$6&lt;$C222,0,VLOOKUP(E$6,'MonteCarlo Policy Paths'!$A$2:$I$31,'Monte Carlo_WA Complance Price'!$B222+1,FALSE))</f>
        <v>0</v>
      </c>
      <c r="F222" s="21">
        <f ca="1">IF(F$6&lt;$C222,0,VLOOKUP(F$6,'MonteCarlo Policy Paths'!$A$2:$I$31,'Monte Carlo_WA Complance Price'!$B222+1,FALSE))</f>
        <v>82.346532180449415</v>
      </c>
      <c r="G222" s="21">
        <f ca="1">IF(G$6&lt;$C222,0,VLOOKUP(G$6,'MonteCarlo Policy Paths'!$A$2:$I$31,'Monte Carlo_WA Complance Price'!$B222+1,FALSE))</f>
        <v>84.002844861871253</v>
      </c>
      <c r="H222" s="21">
        <f ca="1">IF(H$6&lt;$C222,0,VLOOKUP(H$6,'MonteCarlo Policy Paths'!$A$2:$I$31,'Monte Carlo_WA Complance Price'!$B222+1,FALSE))</f>
        <v>85.659157543293105</v>
      </c>
      <c r="I222" s="21">
        <f ca="1">IF(I$6&lt;$C222,0,VLOOKUP(I$6,'MonteCarlo Policy Paths'!$A$2:$I$31,'Monte Carlo_WA Complance Price'!$B222+1,FALSE))</f>
        <v>86.918851036576825</v>
      </c>
      <c r="J222" s="21">
        <f ca="1">IF(J$6&lt;$C222,0,VLOOKUP(J$6,'MonteCarlo Policy Paths'!$A$2:$I$31,'Monte Carlo_WA Complance Price'!$B222+1,FALSE))</f>
        <v>88.178544529860531</v>
      </c>
      <c r="K222" s="21">
        <f ca="1">IF(K$6&lt;$C222,0,VLOOKUP(K$6,'MonteCarlo Policy Paths'!$A$2:$I$31,'Monte Carlo_WA Complance Price'!$B222+1,FALSE))</f>
        <v>89.438238023144251</v>
      </c>
      <c r="L222" s="21">
        <f ca="1">IF(L$6&lt;$C222,0,VLOOKUP(L$6,'MonteCarlo Policy Paths'!$A$2:$I$31,'Monte Carlo_WA Complance Price'!$B222+1,FALSE))</f>
        <v>90.697931516427971</v>
      </c>
      <c r="M222" s="21">
        <f ca="1">IF(M$6&lt;$C222,0,VLOOKUP(M$6,'MonteCarlo Policy Paths'!$A$2:$I$31,'Monte Carlo_WA Complance Price'!$B222+1,FALSE))</f>
        <v>91.95762500971172</v>
      </c>
      <c r="N222" s="21">
        <f ca="1">IF(N$6&lt;$C222,0,VLOOKUP(N$6,'MonteCarlo Policy Paths'!$A$2:$I$31,'Monte Carlo_WA Complance Price'!$B222+1,FALSE))</f>
        <v>93.21731850299544</v>
      </c>
      <c r="O222" s="21">
        <f ca="1">IF(O$6&lt;$C222,0,VLOOKUP(O$6,'MonteCarlo Policy Paths'!$A$2:$I$31,'Monte Carlo_WA Complance Price'!$B222+1,FALSE))</f>
        <v>94.47701199627916</v>
      </c>
      <c r="P222" s="21">
        <f ca="1">IF(P$6&lt;$C222,0,VLOOKUP(P$6,'MonteCarlo Policy Paths'!$A$2:$I$31,'Monte Carlo_WA Complance Price'!$B222+1,FALSE))</f>
        <v>95.73670548956288</v>
      </c>
      <c r="Q222" s="21">
        <f ca="1">IF(Q$6&lt;$C222,0,VLOOKUP(Q$6,'MonteCarlo Policy Paths'!$A$2:$I$31,'Monte Carlo_WA Complance Price'!$B222+1,FALSE))</f>
        <v>96.996398982846586</v>
      </c>
      <c r="R222" s="21">
        <f ca="1">IF(R$6&lt;$C222,0,VLOOKUP(R$6,'MonteCarlo Policy Paths'!$A$2:$I$31,'Monte Carlo_WA Complance Price'!$B222+1,FALSE))</f>
        <v>98.25609247613032</v>
      </c>
      <c r="S222" s="21">
        <f ca="1">IF(S$6&lt;$C222,0,VLOOKUP(S$6,'MonteCarlo Policy Paths'!$A$2:$I$31,'Monte Carlo_WA Complance Price'!$B222+1,FALSE))</f>
        <v>99.65157958594628</v>
      </c>
      <c r="T222" s="21">
        <f ca="1">IF(T$6&lt;$C222,0,VLOOKUP(T$6,'MonteCarlo Policy Paths'!$A$2:$I$31,'Monte Carlo_WA Complance Price'!$B222+1,FALSE))</f>
        <v>101.04706669576224</v>
      </c>
      <c r="U222" s="21">
        <f ca="1">IF(U$6&lt;$C222,0,VLOOKUP(U$6,'MonteCarlo Policy Paths'!$A$2:$I$31,'Monte Carlo_WA Complance Price'!$B222+1,FALSE))</f>
        <v>102.4425538055782</v>
      </c>
      <c r="V222" s="21">
        <f ca="1">IF(V$6&lt;$C222,0,VLOOKUP(V$6,'MonteCarlo Policy Paths'!$A$2:$I$31,'Monte Carlo_WA Complance Price'!$B222+1,FALSE))</f>
        <v>103.83804091539416</v>
      </c>
      <c r="W222" s="21">
        <f ca="1">IF(W$6&lt;$C222,0,VLOOKUP(W$6,'MonteCarlo Policy Paths'!$A$2:$I$31,'Monte Carlo_WA Complance Price'!$B222+1,FALSE))</f>
        <v>105.23352802521011</v>
      </c>
      <c r="X222" s="21">
        <f ca="1">IF(X$6&lt;$C222,0,VLOOKUP(X$6,'MonteCarlo Policy Paths'!$A$2:$I$31,'Monte Carlo_WA Complance Price'!$B222+1,FALSE))</f>
        <v>106.47156953138905</v>
      </c>
      <c r="Y222" s="21">
        <f ca="1">IF(Y$6&lt;$C222,0,VLOOKUP(Y$6,'MonteCarlo Policy Paths'!$A$2:$I$31,'Monte Carlo_WA Complance Price'!$B222+1,FALSE))</f>
        <v>107.709611037568</v>
      </c>
      <c r="Z222" s="21">
        <f ca="1">IF(Z$6&lt;$C222,0,VLOOKUP(Z$6,'MonteCarlo Policy Paths'!$A$2:$I$31,'Monte Carlo_WA Complance Price'!$B222+1,FALSE))</f>
        <v>108.94765254374694</v>
      </c>
      <c r="AA222" s="21">
        <f ca="1">IF(AA$6&lt;$C222,0,VLOOKUP(AA$6,'MonteCarlo Policy Paths'!$A$2:$I$31,'Monte Carlo_WA Complance Price'!$B222+1,FALSE))</f>
        <v>110.18569404992589</v>
      </c>
      <c r="AB222" s="21">
        <f ca="1">IF(AB$6&lt;$C222,0,VLOOKUP(AB$6,'MonteCarlo Policy Paths'!$A$2:$I$31,'Monte Carlo_WA Complance Price'!$B222+1,FALSE))</f>
        <v>111.42373555610482</v>
      </c>
      <c r="AC222" s="21">
        <f ca="1">IF(AC$6&lt;$C222,0,VLOOKUP(AC$6,'MonteCarlo Policy Paths'!$A$2:$I$31,'Monte Carlo_WA Complance Price'!$B222+1,FALSE))</f>
        <v>112.86811731331359</v>
      </c>
      <c r="AD222" s="21">
        <f ca="1">IF(AD$6&lt;$C222,0,VLOOKUP(AD$6,'MonteCarlo Policy Paths'!$A$2:$I$31,'Monte Carlo_WA Complance Price'!$B222+1,FALSE))</f>
        <v>114.31249907052236</v>
      </c>
      <c r="AE222" s="21">
        <f ca="1">IF(AE$6&lt;$C222,0,VLOOKUP(AE$6,'MonteCarlo Policy Paths'!$A$2:$I$31,'Monte Carlo_WA Complance Price'!$B222+1,FALSE))</f>
        <v>115.75688082773114</v>
      </c>
      <c r="AF222" s="21">
        <f ca="1">IF(AF$6&lt;$C222,0,VLOOKUP(AF$6,'MonteCarlo Policy Paths'!$A$2:$I$31,'Monte Carlo_WA Complance Price'!$B222+1,FALSE))</f>
        <v>117.20126258493991</v>
      </c>
      <c r="AG222" s="22">
        <f ca="1">IF(AG$6&lt;$C222,0,VLOOKUP(AG$6,'MonteCarlo Policy Paths'!$A$2:$I$31,'Monte Carlo_WA Complance Price'!$B222+1,FALSE))</f>
        <v>120.41827982173916</v>
      </c>
      <c r="AI222" s="20">
        <f ca="1">E222*VLOOKUP(AI$6,'Greenhouse Gas Costs Avoided'!$A$2:$I$32,9,FALSE)</f>
        <v>0</v>
      </c>
      <c r="AJ222" s="21">
        <f ca="1">F222*VLOOKUP(AJ$6,'Greenhouse Gas Costs Avoided'!$A$2:$I$32,9,FALSE)</f>
        <v>5.2166744805659615</v>
      </c>
      <c r="AK222" s="21">
        <f ca="1">G222*VLOOKUP(AK$6,'Greenhouse Gas Costs Avoided'!$A$2:$I$32,9,FALSE)</f>
        <v>5.3216023247413169</v>
      </c>
      <c r="AL222" s="21">
        <f ca="1">H222*VLOOKUP(AL$6,'Greenhouse Gas Costs Avoided'!$A$2:$I$32,9,FALSE)</f>
        <v>5.4265301689166732</v>
      </c>
      <c r="AM222" s="21">
        <f ca="1">I222*VLOOKUP(AM$6,'Greenhouse Gas Costs Avoided'!$A$2:$I$32,9,FALSE)</f>
        <v>5.5063320831654474</v>
      </c>
      <c r="AN222" s="21">
        <f ca="1">J222*VLOOKUP(AN$6,'Greenhouse Gas Costs Avoided'!$A$2:$I$32,9,FALSE)</f>
        <v>5.5861339974142208</v>
      </c>
      <c r="AO222" s="21">
        <f ca="1">K222*VLOOKUP(AO$6,'Greenhouse Gas Costs Avoided'!$A$2:$I$32,9,FALSE)</f>
        <v>5.665935911662995</v>
      </c>
      <c r="AP222" s="21">
        <f ca="1">L222*VLOOKUP(AP$6,'Greenhouse Gas Costs Avoided'!$A$2:$I$32,9,FALSE)</f>
        <v>5.7457378259117702</v>
      </c>
      <c r="AQ222" s="21">
        <f ca="1">M222*VLOOKUP(AQ$6,'Greenhouse Gas Costs Avoided'!$A$2:$I$32,9,FALSE)</f>
        <v>5.8255397401605462</v>
      </c>
      <c r="AR222" s="21">
        <f ca="1">N222*VLOOKUP(AR$6,'Greenhouse Gas Costs Avoided'!$A$2:$I$32,9,FALSE)</f>
        <v>5.9053416544093205</v>
      </c>
      <c r="AS222" s="21">
        <f ca="1">O222*VLOOKUP(AS$6,'Greenhouse Gas Costs Avoided'!$A$2:$I$32,9,FALSE)</f>
        <v>5.9851435686580947</v>
      </c>
      <c r="AT222" s="21">
        <f ca="1">P222*VLOOKUP(AT$6,'Greenhouse Gas Costs Avoided'!$A$2:$I$32,9,FALSE)</f>
        <v>6.0649454829068699</v>
      </c>
      <c r="AU222" s="21">
        <f ca="1">Q222*VLOOKUP(AU$6,'Greenhouse Gas Costs Avoided'!$A$2:$I$32,9,FALSE)</f>
        <v>6.1447473971556432</v>
      </c>
      <c r="AV222" s="21">
        <f ca="1">R222*VLOOKUP(AV$6,'Greenhouse Gas Costs Avoided'!$A$2:$I$32,9,FALSE)</f>
        <v>6.2245493114044184</v>
      </c>
      <c r="AW222" s="21">
        <f ca="1">S222*VLOOKUP(AW$6,'Greenhouse Gas Costs Avoided'!$A$2:$I$32,9,FALSE)</f>
        <v>6.312953786990386</v>
      </c>
      <c r="AX222" s="21">
        <f ca="1">T222*VLOOKUP(AX$6,'Greenhouse Gas Costs Avoided'!$A$2:$I$32,9,FALSE)</f>
        <v>6.4013582625763545</v>
      </c>
      <c r="AY222" s="21">
        <f ca="1">U222*VLOOKUP(AY$6,'Greenhouse Gas Costs Avoided'!$A$2:$I$32,9,FALSE)</f>
        <v>6.4897627381623222</v>
      </c>
      <c r="AZ222" s="21">
        <f ca="1">V222*VLOOKUP(AZ$6,'Greenhouse Gas Costs Avoided'!$A$2:$I$32,9,FALSE)</f>
        <v>6.5781672137482907</v>
      </c>
      <c r="BA222" s="21">
        <f ca="1">W222*VLOOKUP(BA$6,'Greenhouse Gas Costs Avoided'!$A$2:$I$32,9,FALSE)</f>
        <v>6.6665716893342575</v>
      </c>
      <c r="BB222" s="21">
        <f ca="1">X222*VLOOKUP(BB$6,'Greenhouse Gas Costs Avoided'!$A$2:$I$32,9,FALSE)</f>
        <v>6.7450019445028957</v>
      </c>
      <c r="BC222" s="21">
        <f ca="1">Y222*VLOOKUP(BC$6,'Greenhouse Gas Costs Avoided'!$A$2:$I$32,9,FALSE)</f>
        <v>6.8234321996715348</v>
      </c>
      <c r="BD222" s="21">
        <f ca="1">Z222*VLOOKUP(BD$6,'Greenhouse Gas Costs Avoided'!$A$2:$I$32,9,FALSE)</f>
        <v>6.901862454840173</v>
      </c>
      <c r="BE222" s="21">
        <f ca="1">AA222*VLOOKUP(BE$6,'Greenhouse Gas Costs Avoided'!$A$2:$I$32,9,FALSE)</f>
        <v>6.9802927100088112</v>
      </c>
      <c r="BF222" s="21">
        <f ca="1">AB222*VLOOKUP(BF$6,'Greenhouse Gas Costs Avoided'!$A$2:$I$32,9,FALSE)</f>
        <v>7.0587229651774486</v>
      </c>
      <c r="BG222" s="21">
        <f ca="1">AC222*VLOOKUP(BG$6,'Greenhouse Gas Costs Avoided'!$A$2:$I$32,9,FALSE)</f>
        <v>7.1502249295408609</v>
      </c>
      <c r="BH222" s="21">
        <f ca="1">AD222*VLOOKUP(BH$6,'Greenhouse Gas Costs Avoided'!$A$2:$I$32,9,FALSE)</f>
        <v>7.2417268939042723</v>
      </c>
      <c r="BI222" s="21">
        <f ca="1">AE222*VLOOKUP(BI$6,'Greenhouse Gas Costs Avoided'!$A$2:$I$32,9,FALSE)</f>
        <v>7.3332288582676846</v>
      </c>
      <c r="BJ222" s="21">
        <f ca="1">AF222*VLOOKUP(BJ$6,'Greenhouse Gas Costs Avoided'!$A$2:$I$32,9,FALSE)</f>
        <v>7.424730822631096</v>
      </c>
      <c r="BK222" s="22">
        <f ca="1">AG222*VLOOKUP(BK$6,'Greenhouse Gas Costs Avoided'!$A$2:$I$32,9,FALSE)</f>
        <v>7.6285297110405814</v>
      </c>
    </row>
    <row r="223" spans="1:63" x14ac:dyDescent="0.35">
      <c r="A223" s="11">
        <v>217</v>
      </c>
      <c r="B223" s="12">
        <f t="shared" ca="1" si="6"/>
        <v>2</v>
      </c>
      <c r="C223" s="13">
        <f t="shared" ca="1" si="7"/>
        <v>2023</v>
      </c>
      <c r="E223" s="20">
        <f ca="1">IF(E$6&lt;$C223,0,VLOOKUP(E$6,'MonteCarlo Policy Paths'!$A$2:$I$31,'Monte Carlo_WA Complance Price'!$B223+1,FALSE))</f>
        <v>0</v>
      </c>
      <c r="F223" s="21">
        <f ca="1">IF(F$6&lt;$C223,0,VLOOKUP(F$6,'MonteCarlo Policy Paths'!$A$2:$I$31,'Monte Carlo_WA Complance Price'!$B223+1,FALSE))</f>
        <v>82.346532180449415</v>
      </c>
      <c r="G223" s="21">
        <f ca="1">IF(G$6&lt;$C223,0,VLOOKUP(G$6,'MonteCarlo Policy Paths'!$A$2:$I$31,'Monte Carlo_WA Complance Price'!$B223+1,FALSE))</f>
        <v>84.002844861871253</v>
      </c>
      <c r="H223" s="21">
        <f ca="1">IF(H$6&lt;$C223,0,VLOOKUP(H$6,'MonteCarlo Policy Paths'!$A$2:$I$31,'Monte Carlo_WA Complance Price'!$B223+1,FALSE))</f>
        <v>85.659157543293105</v>
      </c>
      <c r="I223" s="21">
        <f ca="1">IF(I$6&lt;$C223,0,VLOOKUP(I$6,'MonteCarlo Policy Paths'!$A$2:$I$31,'Monte Carlo_WA Complance Price'!$B223+1,FALSE))</f>
        <v>86.918851036576825</v>
      </c>
      <c r="J223" s="21">
        <f ca="1">IF(J$6&lt;$C223,0,VLOOKUP(J$6,'MonteCarlo Policy Paths'!$A$2:$I$31,'Monte Carlo_WA Complance Price'!$B223+1,FALSE))</f>
        <v>88.178544529860531</v>
      </c>
      <c r="K223" s="21">
        <f ca="1">IF(K$6&lt;$C223,0,VLOOKUP(K$6,'MonteCarlo Policy Paths'!$A$2:$I$31,'Monte Carlo_WA Complance Price'!$B223+1,FALSE))</f>
        <v>89.438238023144251</v>
      </c>
      <c r="L223" s="21">
        <f ca="1">IF(L$6&lt;$C223,0,VLOOKUP(L$6,'MonteCarlo Policy Paths'!$A$2:$I$31,'Monte Carlo_WA Complance Price'!$B223+1,FALSE))</f>
        <v>90.697931516427971</v>
      </c>
      <c r="M223" s="21">
        <f ca="1">IF(M$6&lt;$C223,0,VLOOKUP(M$6,'MonteCarlo Policy Paths'!$A$2:$I$31,'Monte Carlo_WA Complance Price'!$B223+1,FALSE))</f>
        <v>91.95762500971172</v>
      </c>
      <c r="N223" s="21">
        <f ca="1">IF(N$6&lt;$C223,0,VLOOKUP(N$6,'MonteCarlo Policy Paths'!$A$2:$I$31,'Monte Carlo_WA Complance Price'!$B223+1,FALSE))</f>
        <v>93.21731850299544</v>
      </c>
      <c r="O223" s="21">
        <f ca="1">IF(O$6&lt;$C223,0,VLOOKUP(O$6,'MonteCarlo Policy Paths'!$A$2:$I$31,'Monte Carlo_WA Complance Price'!$B223+1,FALSE))</f>
        <v>94.47701199627916</v>
      </c>
      <c r="P223" s="21">
        <f ca="1">IF(P$6&lt;$C223,0,VLOOKUP(P$6,'MonteCarlo Policy Paths'!$A$2:$I$31,'Monte Carlo_WA Complance Price'!$B223+1,FALSE))</f>
        <v>95.73670548956288</v>
      </c>
      <c r="Q223" s="21">
        <f ca="1">IF(Q$6&lt;$C223,0,VLOOKUP(Q$6,'MonteCarlo Policy Paths'!$A$2:$I$31,'Monte Carlo_WA Complance Price'!$B223+1,FALSE))</f>
        <v>96.996398982846586</v>
      </c>
      <c r="R223" s="21">
        <f ca="1">IF(R$6&lt;$C223,0,VLOOKUP(R$6,'MonteCarlo Policy Paths'!$A$2:$I$31,'Monte Carlo_WA Complance Price'!$B223+1,FALSE))</f>
        <v>98.25609247613032</v>
      </c>
      <c r="S223" s="21">
        <f ca="1">IF(S$6&lt;$C223,0,VLOOKUP(S$6,'MonteCarlo Policy Paths'!$A$2:$I$31,'Monte Carlo_WA Complance Price'!$B223+1,FALSE))</f>
        <v>99.65157958594628</v>
      </c>
      <c r="T223" s="21">
        <f ca="1">IF(T$6&lt;$C223,0,VLOOKUP(T$6,'MonteCarlo Policy Paths'!$A$2:$I$31,'Monte Carlo_WA Complance Price'!$B223+1,FALSE))</f>
        <v>101.04706669576224</v>
      </c>
      <c r="U223" s="21">
        <f ca="1">IF(U$6&lt;$C223,0,VLOOKUP(U$6,'MonteCarlo Policy Paths'!$A$2:$I$31,'Monte Carlo_WA Complance Price'!$B223+1,FALSE))</f>
        <v>102.4425538055782</v>
      </c>
      <c r="V223" s="21">
        <f ca="1">IF(V$6&lt;$C223,0,VLOOKUP(V$6,'MonteCarlo Policy Paths'!$A$2:$I$31,'Monte Carlo_WA Complance Price'!$B223+1,FALSE))</f>
        <v>103.83804091539416</v>
      </c>
      <c r="W223" s="21">
        <f ca="1">IF(W$6&lt;$C223,0,VLOOKUP(W$6,'MonteCarlo Policy Paths'!$A$2:$I$31,'Monte Carlo_WA Complance Price'!$B223+1,FALSE))</f>
        <v>105.23352802521011</v>
      </c>
      <c r="X223" s="21">
        <f ca="1">IF(X$6&lt;$C223,0,VLOOKUP(X$6,'MonteCarlo Policy Paths'!$A$2:$I$31,'Monte Carlo_WA Complance Price'!$B223+1,FALSE))</f>
        <v>106.47156953138905</v>
      </c>
      <c r="Y223" s="21">
        <f ca="1">IF(Y$6&lt;$C223,0,VLOOKUP(Y$6,'MonteCarlo Policy Paths'!$A$2:$I$31,'Monte Carlo_WA Complance Price'!$B223+1,FALSE))</f>
        <v>107.709611037568</v>
      </c>
      <c r="Z223" s="21">
        <f ca="1">IF(Z$6&lt;$C223,0,VLOOKUP(Z$6,'MonteCarlo Policy Paths'!$A$2:$I$31,'Monte Carlo_WA Complance Price'!$B223+1,FALSE))</f>
        <v>108.94765254374694</v>
      </c>
      <c r="AA223" s="21">
        <f ca="1">IF(AA$6&lt;$C223,0,VLOOKUP(AA$6,'MonteCarlo Policy Paths'!$A$2:$I$31,'Monte Carlo_WA Complance Price'!$B223+1,FALSE))</f>
        <v>110.18569404992589</v>
      </c>
      <c r="AB223" s="21">
        <f ca="1">IF(AB$6&lt;$C223,0,VLOOKUP(AB$6,'MonteCarlo Policy Paths'!$A$2:$I$31,'Monte Carlo_WA Complance Price'!$B223+1,FALSE))</f>
        <v>111.42373555610482</v>
      </c>
      <c r="AC223" s="21">
        <f ca="1">IF(AC$6&lt;$C223,0,VLOOKUP(AC$6,'MonteCarlo Policy Paths'!$A$2:$I$31,'Monte Carlo_WA Complance Price'!$B223+1,FALSE))</f>
        <v>112.86811731331359</v>
      </c>
      <c r="AD223" s="21">
        <f ca="1">IF(AD$6&lt;$C223,0,VLOOKUP(AD$6,'MonteCarlo Policy Paths'!$A$2:$I$31,'Monte Carlo_WA Complance Price'!$B223+1,FALSE))</f>
        <v>114.31249907052236</v>
      </c>
      <c r="AE223" s="21">
        <f ca="1">IF(AE$6&lt;$C223,0,VLOOKUP(AE$6,'MonteCarlo Policy Paths'!$A$2:$I$31,'Monte Carlo_WA Complance Price'!$B223+1,FALSE))</f>
        <v>115.75688082773114</v>
      </c>
      <c r="AF223" s="21">
        <f ca="1">IF(AF$6&lt;$C223,0,VLOOKUP(AF$6,'MonteCarlo Policy Paths'!$A$2:$I$31,'Monte Carlo_WA Complance Price'!$B223+1,FALSE))</f>
        <v>117.20126258493991</v>
      </c>
      <c r="AG223" s="22">
        <f ca="1">IF(AG$6&lt;$C223,0,VLOOKUP(AG$6,'MonteCarlo Policy Paths'!$A$2:$I$31,'Monte Carlo_WA Complance Price'!$B223+1,FALSE))</f>
        <v>120.41827982173916</v>
      </c>
      <c r="AI223" s="20">
        <f ca="1">E223*VLOOKUP(AI$6,'Greenhouse Gas Costs Avoided'!$A$2:$I$32,9,FALSE)</f>
        <v>0</v>
      </c>
      <c r="AJ223" s="21">
        <f ca="1">F223*VLOOKUP(AJ$6,'Greenhouse Gas Costs Avoided'!$A$2:$I$32,9,FALSE)</f>
        <v>5.2166744805659615</v>
      </c>
      <c r="AK223" s="21">
        <f ca="1">G223*VLOOKUP(AK$6,'Greenhouse Gas Costs Avoided'!$A$2:$I$32,9,FALSE)</f>
        <v>5.3216023247413169</v>
      </c>
      <c r="AL223" s="21">
        <f ca="1">H223*VLOOKUP(AL$6,'Greenhouse Gas Costs Avoided'!$A$2:$I$32,9,FALSE)</f>
        <v>5.4265301689166732</v>
      </c>
      <c r="AM223" s="21">
        <f ca="1">I223*VLOOKUP(AM$6,'Greenhouse Gas Costs Avoided'!$A$2:$I$32,9,FALSE)</f>
        <v>5.5063320831654474</v>
      </c>
      <c r="AN223" s="21">
        <f ca="1">J223*VLOOKUP(AN$6,'Greenhouse Gas Costs Avoided'!$A$2:$I$32,9,FALSE)</f>
        <v>5.5861339974142208</v>
      </c>
      <c r="AO223" s="21">
        <f ca="1">K223*VLOOKUP(AO$6,'Greenhouse Gas Costs Avoided'!$A$2:$I$32,9,FALSE)</f>
        <v>5.665935911662995</v>
      </c>
      <c r="AP223" s="21">
        <f ca="1">L223*VLOOKUP(AP$6,'Greenhouse Gas Costs Avoided'!$A$2:$I$32,9,FALSE)</f>
        <v>5.7457378259117702</v>
      </c>
      <c r="AQ223" s="21">
        <f ca="1">M223*VLOOKUP(AQ$6,'Greenhouse Gas Costs Avoided'!$A$2:$I$32,9,FALSE)</f>
        <v>5.8255397401605462</v>
      </c>
      <c r="AR223" s="21">
        <f ca="1">N223*VLOOKUP(AR$6,'Greenhouse Gas Costs Avoided'!$A$2:$I$32,9,FALSE)</f>
        <v>5.9053416544093205</v>
      </c>
      <c r="AS223" s="21">
        <f ca="1">O223*VLOOKUP(AS$6,'Greenhouse Gas Costs Avoided'!$A$2:$I$32,9,FALSE)</f>
        <v>5.9851435686580947</v>
      </c>
      <c r="AT223" s="21">
        <f ca="1">P223*VLOOKUP(AT$6,'Greenhouse Gas Costs Avoided'!$A$2:$I$32,9,FALSE)</f>
        <v>6.0649454829068699</v>
      </c>
      <c r="AU223" s="21">
        <f ca="1">Q223*VLOOKUP(AU$6,'Greenhouse Gas Costs Avoided'!$A$2:$I$32,9,FALSE)</f>
        <v>6.1447473971556432</v>
      </c>
      <c r="AV223" s="21">
        <f ca="1">R223*VLOOKUP(AV$6,'Greenhouse Gas Costs Avoided'!$A$2:$I$32,9,FALSE)</f>
        <v>6.2245493114044184</v>
      </c>
      <c r="AW223" s="21">
        <f ca="1">S223*VLOOKUP(AW$6,'Greenhouse Gas Costs Avoided'!$A$2:$I$32,9,FALSE)</f>
        <v>6.312953786990386</v>
      </c>
      <c r="AX223" s="21">
        <f ca="1">T223*VLOOKUP(AX$6,'Greenhouse Gas Costs Avoided'!$A$2:$I$32,9,FALSE)</f>
        <v>6.4013582625763545</v>
      </c>
      <c r="AY223" s="21">
        <f ca="1">U223*VLOOKUP(AY$6,'Greenhouse Gas Costs Avoided'!$A$2:$I$32,9,FALSE)</f>
        <v>6.4897627381623222</v>
      </c>
      <c r="AZ223" s="21">
        <f ca="1">V223*VLOOKUP(AZ$6,'Greenhouse Gas Costs Avoided'!$A$2:$I$32,9,FALSE)</f>
        <v>6.5781672137482907</v>
      </c>
      <c r="BA223" s="21">
        <f ca="1">W223*VLOOKUP(BA$6,'Greenhouse Gas Costs Avoided'!$A$2:$I$32,9,FALSE)</f>
        <v>6.6665716893342575</v>
      </c>
      <c r="BB223" s="21">
        <f ca="1">X223*VLOOKUP(BB$6,'Greenhouse Gas Costs Avoided'!$A$2:$I$32,9,FALSE)</f>
        <v>6.7450019445028957</v>
      </c>
      <c r="BC223" s="21">
        <f ca="1">Y223*VLOOKUP(BC$6,'Greenhouse Gas Costs Avoided'!$A$2:$I$32,9,FALSE)</f>
        <v>6.8234321996715348</v>
      </c>
      <c r="BD223" s="21">
        <f ca="1">Z223*VLOOKUP(BD$6,'Greenhouse Gas Costs Avoided'!$A$2:$I$32,9,FALSE)</f>
        <v>6.901862454840173</v>
      </c>
      <c r="BE223" s="21">
        <f ca="1">AA223*VLOOKUP(BE$6,'Greenhouse Gas Costs Avoided'!$A$2:$I$32,9,FALSE)</f>
        <v>6.9802927100088112</v>
      </c>
      <c r="BF223" s="21">
        <f ca="1">AB223*VLOOKUP(BF$6,'Greenhouse Gas Costs Avoided'!$A$2:$I$32,9,FALSE)</f>
        <v>7.0587229651774486</v>
      </c>
      <c r="BG223" s="21">
        <f ca="1">AC223*VLOOKUP(BG$6,'Greenhouse Gas Costs Avoided'!$A$2:$I$32,9,FALSE)</f>
        <v>7.1502249295408609</v>
      </c>
      <c r="BH223" s="21">
        <f ca="1">AD223*VLOOKUP(BH$6,'Greenhouse Gas Costs Avoided'!$A$2:$I$32,9,FALSE)</f>
        <v>7.2417268939042723</v>
      </c>
      <c r="BI223" s="21">
        <f ca="1">AE223*VLOOKUP(BI$6,'Greenhouse Gas Costs Avoided'!$A$2:$I$32,9,FALSE)</f>
        <v>7.3332288582676846</v>
      </c>
      <c r="BJ223" s="21">
        <f ca="1">AF223*VLOOKUP(BJ$6,'Greenhouse Gas Costs Avoided'!$A$2:$I$32,9,FALSE)</f>
        <v>7.424730822631096</v>
      </c>
      <c r="BK223" s="22">
        <f ca="1">AG223*VLOOKUP(BK$6,'Greenhouse Gas Costs Avoided'!$A$2:$I$32,9,FALSE)</f>
        <v>7.6285297110405814</v>
      </c>
    </row>
    <row r="224" spans="1:63" x14ac:dyDescent="0.35">
      <c r="A224" s="11">
        <v>218</v>
      </c>
      <c r="B224" s="12">
        <f t="shared" ca="1" si="6"/>
        <v>2</v>
      </c>
      <c r="C224" s="13">
        <f t="shared" ca="1" si="7"/>
        <v>2023</v>
      </c>
      <c r="E224" s="20">
        <f ca="1">IF(E$6&lt;$C224,0,VLOOKUP(E$6,'MonteCarlo Policy Paths'!$A$2:$I$31,'Monte Carlo_WA Complance Price'!$B224+1,FALSE))</f>
        <v>0</v>
      </c>
      <c r="F224" s="21">
        <f ca="1">IF(F$6&lt;$C224,0,VLOOKUP(F$6,'MonteCarlo Policy Paths'!$A$2:$I$31,'Monte Carlo_WA Complance Price'!$B224+1,FALSE))</f>
        <v>82.346532180449415</v>
      </c>
      <c r="G224" s="21">
        <f ca="1">IF(G$6&lt;$C224,0,VLOOKUP(G$6,'MonteCarlo Policy Paths'!$A$2:$I$31,'Monte Carlo_WA Complance Price'!$B224+1,FALSE))</f>
        <v>84.002844861871253</v>
      </c>
      <c r="H224" s="21">
        <f ca="1">IF(H$6&lt;$C224,0,VLOOKUP(H$6,'MonteCarlo Policy Paths'!$A$2:$I$31,'Monte Carlo_WA Complance Price'!$B224+1,FALSE))</f>
        <v>85.659157543293105</v>
      </c>
      <c r="I224" s="21">
        <f ca="1">IF(I$6&lt;$C224,0,VLOOKUP(I$6,'MonteCarlo Policy Paths'!$A$2:$I$31,'Monte Carlo_WA Complance Price'!$B224+1,FALSE))</f>
        <v>86.918851036576825</v>
      </c>
      <c r="J224" s="21">
        <f ca="1">IF(J$6&lt;$C224,0,VLOOKUP(J$6,'MonteCarlo Policy Paths'!$A$2:$I$31,'Monte Carlo_WA Complance Price'!$B224+1,FALSE))</f>
        <v>88.178544529860531</v>
      </c>
      <c r="K224" s="21">
        <f ca="1">IF(K$6&lt;$C224,0,VLOOKUP(K$6,'MonteCarlo Policy Paths'!$A$2:$I$31,'Monte Carlo_WA Complance Price'!$B224+1,FALSE))</f>
        <v>89.438238023144251</v>
      </c>
      <c r="L224" s="21">
        <f ca="1">IF(L$6&lt;$C224,0,VLOOKUP(L$6,'MonteCarlo Policy Paths'!$A$2:$I$31,'Monte Carlo_WA Complance Price'!$B224+1,FALSE))</f>
        <v>90.697931516427971</v>
      </c>
      <c r="M224" s="21">
        <f ca="1">IF(M$6&lt;$C224,0,VLOOKUP(M$6,'MonteCarlo Policy Paths'!$A$2:$I$31,'Monte Carlo_WA Complance Price'!$B224+1,FALSE))</f>
        <v>91.95762500971172</v>
      </c>
      <c r="N224" s="21">
        <f ca="1">IF(N$6&lt;$C224,0,VLOOKUP(N$6,'MonteCarlo Policy Paths'!$A$2:$I$31,'Monte Carlo_WA Complance Price'!$B224+1,FALSE))</f>
        <v>93.21731850299544</v>
      </c>
      <c r="O224" s="21">
        <f ca="1">IF(O$6&lt;$C224,0,VLOOKUP(O$6,'MonteCarlo Policy Paths'!$A$2:$I$31,'Monte Carlo_WA Complance Price'!$B224+1,FALSE))</f>
        <v>94.47701199627916</v>
      </c>
      <c r="P224" s="21">
        <f ca="1">IF(P$6&lt;$C224,0,VLOOKUP(P$6,'MonteCarlo Policy Paths'!$A$2:$I$31,'Monte Carlo_WA Complance Price'!$B224+1,FALSE))</f>
        <v>95.73670548956288</v>
      </c>
      <c r="Q224" s="21">
        <f ca="1">IF(Q$6&lt;$C224,0,VLOOKUP(Q$6,'MonteCarlo Policy Paths'!$A$2:$I$31,'Monte Carlo_WA Complance Price'!$B224+1,FALSE))</f>
        <v>96.996398982846586</v>
      </c>
      <c r="R224" s="21">
        <f ca="1">IF(R$6&lt;$C224,0,VLOOKUP(R$6,'MonteCarlo Policy Paths'!$A$2:$I$31,'Monte Carlo_WA Complance Price'!$B224+1,FALSE))</f>
        <v>98.25609247613032</v>
      </c>
      <c r="S224" s="21">
        <f ca="1">IF(S$6&lt;$C224,0,VLOOKUP(S$6,'MonteCarlo Policy Paths'!$A$2:$I$31,'Monte Carlo_WA Complance Price'!$B224+1,FALSE))</f>
        <v>99.65157958594628</v>
      </c>
      <c r="T224" s="21">
        <f ca="1">IF(T$6&lt;$C224,0,VLOOKUP(T$6,'MonteCarlo Policy Paths'!$A$2:$I$31,'Monte Carlo_WA Complance Price'!$B224+1,FALSE))</f>
        <v>101.04706669576224</v>
      </c>
      <c r="U224" s="21">
        <f ca="1">IF(U$6&lt;$C224,0,VLOOKUP(U$6,'MonteCarlo Policy Paths'!$A$2:$I$31,'Monte Carlo_WA Complance Price'!$B224+1,FALSE))</f>
        <v>102.4425538055782</v>
      </c>
      <c r="V224" s="21">
        <f ca="1">IF(V$6&lt;$C224,0,VLOOKUP(V$6,'MonteCarlo Policy Paths'!$A$2:$I$31,'Monte Carlo_WA Complance Price'!$B224+1,FALSE))</f>
        <v>103.83804091539416</v>
      </c>
      <c r="W224" s="21">
        <f ca="1">IF(W$6&lt;$C224,0,VLOOKUP(W$6,'MonteCarlo Policy Paths'!$A$2:$I$31,'Monte Carlo_WA Complance Price'!$B224+1,FALSE))</f>
        <v>105.23352802521011</v>
      </c>
      <c r="X224" s="21">
        <f ca="1">IF(X$6&lt;$C224,0,VLOOKUP(X$6,'MonteCarlo Policy Paths'!$A$2:$I$31,'Monte Carlo_WA Complance Price'!$B224+1,FALSE))</f>
        <v>106.47156953138905</v>
      </c>
      <c r="Y224" s="21">
        <f ca="1">IF(Y$6&lt;$C224,0,VLOOKUP(Y$6,'MonteCarlo Policy Paths'!$A$2:$I$31,'Monte Carlo_WA Complance Price'!$B224+1,FALSE))</f>
        <v>107.709611037568</v>
      </c>
      <c r="Z224" s="21">
        <f ca="1">IF(Z$6&lt;$C224,0,VLOOKUP(Z$6,'MonteCarlo Policy Paths'!$A$2:$I$31,'Monte Carlo_WA Complance Price'!$B224+1,FALSE))</f>
        <v>108.94765254374694</v>
      </c>
      <c r="AA224" s="21">
        <f ca="1">IF(AA$6&lt;$C224,0,VLOOKUP(AA$6,'MonteCarlo Policy Paths'!$A$2:$I$31,'Monte Carlo_WA Complance Price'!$B224+1,FALSE))</f>
        <v>110.18569404992589</v>
      </c>
      <c r="AB224" s="21">
        <f ca="1">IF(AB$6&lt;$C224,0,VLOOKUP(AB$6,'MonteCarlo Policy Paths'!$A$2:$I$31,'Monte Carlo_WA Complance Price'!$B224+1,FALSE))</f>
        <v>111.42373555610482</v>
      </c>
      <c r="AC224" s="21">
        <f ca="1">IF(AC$6&lt;$C224,0,VLOOKUP(AC$6,'MonteCarlo Policy Paths'!$A$2:$I$31,'Monte Carlo_WA Complance Price'!$B224+1,FALSE))</f>
        <v>112.86811731331359</v>
      </c>
      <c r="AD224" s="21">
        <f ca="1">IF(AD$6&lt;$C224,0,VLOOKUP(AD$6,'MonteCarlo Policy Paths'!$A$2:$I$31,'Monte Carlo_WA Complance Price'!$B224+1,FALSE))</f>
        <v>114.31249907052236</v>
      </c>
      <c r="AE224" s="21">
        <f ca="1">IF(AE$6&lt;$C224,0,VLOOKUP(AE$6,'MonteCarlo Policy Paths'!$A$2:$I$31,'Monte Carlo_WA Complance Price'!$B224+1,FALSE))</f>
        <v>115.75688082773114</v>
      </c>
      <c r="AF224" s="21">
        <f ca="1">IF(AF$6&lt;$C224,0,VLOOKUP(AF$6,'MonteCarlo Policy Paths'!$A$2:$I$31,'Monte Carlo_WA Complance Price'!$B224+1,FALSE))</f>
        <v>117.20126258493991</v>
      </c>
      <c r="AG224" s="22">
        <f ca="1">IF(AG$6&lt;$C224,0,VLOOKUP(AG$6,'MonteCarlo Policy Paths'!$A$2:$I$31,'Monte Carlo_WA Complance Price'!$B224+1,FALSE))</f>
        <v>120.41827982173916</v>
      </c>
      <c r="AI224" s="20">
        <f ca="1">E224*VLOOKUP(AI$6,'Greenhouse Gas Costs Avoided'!$A$2:$I$32,9,FALSE)</f>
        <v>0</v>
      </c>
      <c r="AJ224" s="21">
        <f ca="1">F224*VLOOKUP(AJ$6,'Greenhouse Gas Costs Avoided'!$A$2:$I$32,9,FALSE)</f>
        <v>5.2166744805659615</v>
      </c>
      <c r="AK224" s="21">
        <f ca="1">G224*VLOOKUP(AK$6,'Greenhouse Gas Costs Avoided'!$A$2:$I$32,9,FALSE)</f>
        <v>5.3216023247413169</v>
      </c>
      <c r="AL224" s="21">
        <f ca="1">H224*VLOOKUP(AL$6,'Greenhouse Gas Costs Avoided'!$A$2:$I$32,9,FALSE)</f>
        <v>5.4265301689166732</v>
      </c>
      <c r="AM224" s="21">
        <f ca="1">I224*VLOOKUP(AM$6,'Greenhouse Gas Costs Avoided'!$A$2:$I$32,9,FALSE)</f>
        <v>5.5063320831654474</v>
      </c>
      <c r="AN224" s="21">
        <f ca="1">J224*VLOOKUP(AN$6,'Greenhouse Gas Costs Avoided'!$A$2:$I$32,9,FALSE)</f>
        <v>5.5861339974142208</v>
      </c>
      <c r="AO224" s="21">
        <f ca="1">K224*VLOOKUP(AO$6,'Greenhouse Gas Costs Avoided'!$A$2:$I$32,9,FALSE)</f>
        <v>5.665935911662995</v>
      </c>
      <c r="AP224" s="21">
        <f ca="1">L224*VLOOKUP(AP$6,'Greenhouse Gas Costs Avoided'!$A$2:$I$32,9,FALSE)</f>
        <v>5.7457378259117702</v>
      </c>
      <c r="AQ224" s="21">
        <f ca="1">M224*VLOOKUP(AQ$6,'Greenhouse Gas Costs Avoided'!$A$2:$I$32,9,FALSE)</f>
        <v>5.8255397401605462</v>
      </c>
      <c r="AR224" s="21">
        <f ca="1">N224*VLOOKUP(AR$6,'Greenhouse Gas Costs Avoided'!$A$2:$I$32,9,FALSE)</f>
        <v>5.9053416544093205</v>
      </c>
      <c r="AS224" s="21">
        <f ca="1">O224*VLOOKUP(AS$6,'Greenhouse Gas Costs Avoided'!$A$2:$I$32,9,FALSE)</f>
        <v>5.9851435686580947</v>
      </c>
      <c r="AT224" s="21">
        <f ca="1">P224*VLOOKUP(AT$6,'Greenhouse Gas Costs Avoided'!$A$2:$I$32,9,FALSE)</f>
        <v>6.0649454829068699</v>
      </c>
      <c r="AU224" s="21">
        <f ca="1">Q224*VLOOKUP(AU$6,'Greenhouse Gas Costs Avoided'!$A$2:$I$32,9,FALSE)</f>
        <v>6.1447473971556432</v>
      </c>
      <c r="AV224" s="21">
        <f ca="1">R224*VLOOKUP(AV$6,'Greenhouse Gas Costs Avoided'!$A$2:$I$32,9,FALSE)</f>
        <v>6.2245493114044184</v>
      </c>
      <c r="AW224" s="21">
        <f ca="1">S224*VLOOKUP(AW$6,'Greenhouse Gas Costs Avoided'!$A$2:$I$32,9,FALSE)</f>
        <v>6.312953786990386</v>
      </c>
      <c r="AX224" s="21">
        <f ca="1">T224*VLOOKUP(AX$6,'Greenhouse Gas Costs Avoided'!$A$2:$I$32,9,FALSE)</f>
        <v>6.4013582625763545</v>
      </c>
      <c r="AY224" s="21">
        <f ca="1">U224*VLOOKUP(AY$6,'Greenhouse Gas Costs Avoided'!$A$2:$I$32,9,FALSE)</f>
        <v>6.4897627381623222</v>
      </c>
      <c r="AZ224" s="21">
        <f ca="1">V224*VLOOKUP(AZ$6,'Greenhouse Gas Costs Avoided'!$A$2:$I$32,9,FALSE)</f>
        <v>6.5781672137482907</v>
      </c>
      <c r="BA224" s="21">
        <f ca="1">W224*VLOOKUP(BA$6,'Greenhouse Gas Costs Avoided'!$A$2:$I$32,9,FALSE)</f>
        <v>6.6665716893342575</v>
      </c>
      <c r="BB224" s="21">
        <f ca="1">X224*VLOOKUP(BB$6,'Greenhouse Gas Costs Avoided'!$A$2:$I$32,9,FALSE)</f>
        <v>6.7450019445028957</v>
      </c>
      <c r="BC224" s="21">
        <f ca="1">Y224*VLOOKUP(BC$6,'Greenhouse Gas Costs Avoided'!$A$2:$I$32,9,FALSE)</f>
        <v>6.8234321996715348</v>
      </c>
      <c r="BD224" s="21">
        <f ca="1">Z224*VLOOKUP(BD$6,'Greenhouse Gas Costs Avoided'!$A$2:$I$32,9,FALSE)</f>
        <v>6.901862454840173</v>
      </c>
      <c r="BE224" s="21">
        <f ca="1">AA224*VLOOKUP(BE$6,'Greenhouse Gas Costs Avoided'!$A$2:$I$32,9,FALSE)</f>
        <v>6.9802927100088112</v>
      </c>
      <c r="BF224" s="21">
        <f ca="1">AB224*VLOOKUP(BF$6,'Greenhouse Gas Costs Avoided'!$A$2:$I$32,9,FALSE)</f>
        <v>7.0587229651774486</v>
      </c>
      <c r="BG224" s="21">
        <f ca="1">AC224*VLOOKUP(BG$6,'Greenhouse Gas Costs Avoided'!$A$2:$I$32,9,FALSE)</f>
        <v>7.1502249295408609</v>
      </c>
      <c r="BH224" s="21">
        <f ca="1">AD224*VLOOKUP(BH$6,'Greenhouse Gas Costs Avoided'!$A$2:$I$32,9,FALSE)</f>
        <v>7.2417268939042723</v>
      </c>
      <c r="BI224" s="21">
        <f ca="1">AE224*VLOOKUP(BI$6,'Greenhouse Gas Costs Avoided'!$A$2:$I$32,9,FALSE)</f>
        <v>7.3332288582676846</v>
      </c>
      <c r="BJ224" s="21">
        <f ca="1">AF224*VLOOKUP(BJ$6,'Greenhouse Gas Costs Avoided'!$A$2:$I$32,9,FALSE)</f>
        <v>7.424730822631096</v>
      </c>
      <c r="BK224" s="22">
        <f ca="1">AG224*VLOOKUP(BK$6,'Greenhouse Gas Costs Avoided'!$A$2:$I$32,9,FALSE)</f>
        <v>7.6285297110405814</v>
      </c>
    </row>
    <row r="225" spans="1:63" x14ac:dyDescent="0.35">
      <c r="A225" s="11">
        <v>219</v>
      </c>
      <c r="B225" s="12">
        <f t="shared" ca="1" si="6"/>
        <v>3</v>
      </c>
      <c r="C225" s="13">
        <f t="shared" ca="1" si="7"/>
        <v>2023</v>
      </c>
      <c r="E225" s="20">
        <f ca="1">IF(E$6&lt;$C225,0,VLOOKUP(E$6,'MonteCarlo Policy Paths'!$A$2:$I$31,'Monte Carlo_WA Complance Price'!$B225+1,FALSE))</f>
        <v>0</v>
      </c>
      <c r="F225" s="21">
        <f ca="1">IF(F$6&lt;$C225,0,VLOOKUP(F$6,'MonteCarlo Policy Paths'!$A$2:$I$31,'Monte Carlo_WA Complance Price'!$B225+1,FALSE))</f>
        <v>82.346532180449415</v>
      </c>
      <c r="G225" s="21">
        <f ca="1">IF(G$6&lt;$C225,0,VLOOKUP(G$6,'MonteCarlo Policy Paths'!$A$2:$I$31,'Monte Carlo_WA Complance Price'!$B225+1,FALSE))</f>
        <v>84.002844861871253</v>
      </c>
      <c r="H225" s="21">
        <f ca="1">IF(H$6&lt;$C225,0,VLOOKUP(H$6,'MonteCarlo Policy Paths'!$A$2:$I$31,'Monte Carlo_WA Complance Price'!$B225+1,FALSE))</f>
        <v>85.659157543293105</v>
      </c>
      <c r="I225" s="21">
        <f ca="1">IF(I$6&lt;$C225,0,VLOOKUP(I$6,'MonteCarlo Policy Paths'!$A$2:$I$31,'Monte Carlo_WA Complance Price'!$B225+1,FALSE))</f>
        <v>86.918851036576825</v>
      </c>
      <c r="J225" s="21">
        <f ca="1">IF(J$6&lt;$C225,0,VLOOKUP(J$6,'MonteCarlo Policy Paths'!$A$2:$I$31,'Monte Carlo_WA Complance Price'!$B225+1,FALSE))</f>
        <v>88.178544529860531</v>
      </c>
      <c r="K225" s="21">
        <f ca="1">IF(K$6&lt;$C225,0,VLOOKUP(K$6,'MonteCarlo Policy Paths'!$A$2:$I$31,'Monte Carlo_WA Complance Price'!$B225+1,FALSE))</f>
        <v>89.438238023144251</v>
      </c>
      <c r="L225" s="21">
        <f ca="1">IF(L$6&lt;$C225,0,VLOOKUP(L$6,'MonteCarlo Policy Paths'!$A$2:$I$31,'Monte Carlo_WA Complance Price'!$B225+1,FALSE))</f>
        <v>90.697931516427971</v>
      </c>
      <c r="M225" s="21">
        <f ca="1">IF(M$6&lt;$C225,0,VLOOKUP(M$6,'MonteCarlo Policy Paths'!$A$2:$I$31,'Monte Carlo_WA Complance Price'!$B225+1,FALSE))</f>
        <v>91.95762500971172</v>
      </c>
      <c r="N225" s="21">
        <f ca="1">IF(N$6&lt;$C225,0,VLOOKUP(N$6,'MonteCarlo Policy Paths'!$A$2:$I$31,'Monte Carlo_WA Complance Price'!$B225+1,FALSE))</f>
        <v>93.21731850299544</v>
      </c>
      <c r="O225" s="21">
        <f ca="1">IF(O$6&lt;$C225,0,VLOOKUP(O$6,'MonteCarlo Policy Paths'!$A$2:$I$31,'Monte Carlo_WA Complance Price'!$B225+1,FALSE))</f>
        <v>94.47701199627916</v>
      </c>
      <c r="P225" s="21">
        <f ca="1">IF(P$6&lt;$C225,0,VLOOKUP(P$6,'MonteCarlo Policy Paths'!$A$2:$I$31,'Monte Carlo_WA Complance Price'!$B225+1,FALSE))</f>
        <v>95.73670548956288</v>
      </c>
      <c r="Q225" s="21">
        <f ca="1">IF(Q$6&lt;$C225,0,VLOOKUP(Q$6,'MonteCarlo Policy Paths'!$A$2:$I$31,'Monte Carlo_WA Complance Price'!$B225+1,FALSE))</f>
        <v>96.996398982846586</v>
      </c>
      <c r="R225" s="21">
        <f ca="1">IF(R$6&lt;$C225,0,VLOOKUP(R$6,'MonteCarlo Policy Paths'!$A$2:$I$31,'Monte Carlo_WA Complance Price'!$B225+1,FALSE))</f>
        <v>101.49317720655506</v>
      </c>
      <c r="S225" s="21">
        <f ca="1">IF(S$6&lt;$C225,0,VLOOKUP(S$6,'MonteCarlo Policy Paths'!$A$2:$I$31,'Monte Carlo_WA Complance Price'!$B225+1,FALSE))</f>
        <v>104.21949379267882</v>
      </c>
      <c r="T225" s="21">
        <f ca="1">IF(T$6&lt;$C225,0,VLOOKUP(T$6,'MonteCarlo Policy Paths'!$A$2:$I$31,'Monte Carlo_WA Complance Price'!$B225+1,FALSE))</f>
        <v>107.03810370059369</v>
      </c>
      <c r="U225" s="21">
        <f ca="1">IF(U$6&lt;$C225,0,VLOOKUP(U$6,'MonteCarlo Policy Paths'!$A$2:$I$31,'Monte Carlo_WA Complance Price'!$B225+1,FALSE))</f>
        <v>109.92690053835344</v>
      </c>
      <c r="V225" s="21">
        <f ca="1">IF(V$6&lt;$C225,0,VLOOKUP(V$6,'MonteCarlo Policy Paths'!$A$2:$I$31,'Monte Carlo_WA Complance Price'!$B225+1,FALSE))</f>
        <v>112.89757853003228</v>
      </c>
      <c r="W225" s="21">
        <f ca="1">IF(W$6&lt;$C225,0,VLOOKUP(W$6,'MonteCarlo Policy Paths'!$A$2:$I$31,'Monte Carlo_WA Complance Price'!$B225+1,FALSE))</f>
        <v>115.91943874780665</v>
      </c>
      <c r="X225" s="21">
        <f ca="1">IF(X$6&lt;$C225,0,VLOOKUP(X$6,'MonteCarlo Policy Paths'!$A$2:$I$31,'Monte Carlo_WA Complance Price'!$B225+1,FALSE))</f>
        <v>119.06733931122673</v>
      </c>
      <c r="Y225" s="21">
        <f ca="1">IF(Y$6&lt;$C225,0,VLOOKUP(Y$6,'MonteCarlo Policy Paths'!$A$2:$I$31,'Monte Carlo_WA Complance Price'!$B225+1,FALSE))</f>
        <v>122.25496395468721</v>
      </c>
      <c r="Z225" s="21">
        <f ca="1">IF(Z$6&lt;$C225,0,VLOOKUP(Z$6,'MonteCarlo Policy Paths'!$A$2:$I$31,'Monte Carlo_WA Complance Price'!$B225+1,FALSE))</f>
        <v>125.4992630232488</v>
      </c>
      <c r="AA225" s="21">
        <f ca="1">IF(AA$6&lt;$C225,0,VLOOKUP(AA$6,'MonteCarlo Policy Paths'!$A$2:$I$31,'Monte Carlo_WA Complance Price'!$B225+1,FALSE))</f>
        <v>128.82380079097237</v>
      </c>
      <c r="AB225" s="21">
        <f ca="1">IF(AB$6&lt;$C225,0,VLOOKUP(AB$6,'MonteCarlo Policy Paths'!$A$2:$I$31,'Monte Carlo_WA Complance Price'!$B225+1,FALSE))</f>
        <v>132.24028719953677</v>
      </c>
      <c r="AC225" s="21">
        <f ca="1">IF(AC$6&lt;$C225,0,VLOOKUP(AC$6,'MonteCarlo Policy Paths'!$A$2:$I$31,'Monte Carlo_WA Complance Price'!$B225+1,FALSE))</f>
        <v>135.74155640209787</v>
      </c>
      <c r="AD225" s="21">
        <f ca="1">IF(AD$6&lt;$C225,0,VLOOKUP(AD$6,'MonteCarlo Policy Paths'!$A$2:$I$31,'Monte Carlo_WA Complance Price'!$B225+1,FALSE))</f>
        <v>139.32654413598658</v>
      </c>
      <c r="AE225" s="21">
        <f ca="1">IF(AE$6&lt;$C225,0,VLOOKUP(AE$6,'MonteCarlo Policy Paths'!$A$2:$I$31,'Monte Carlo_WA Complance Price'!$B225+1,FALSE))</f>
        <v>142.9856742986068</v>
      </c>
      <c r="AF225" s="21">
        <f ca="1">IF(AF$6&lt;$C225,0,VLOOKUP(AF$6,'MonteCarlo Policy Paths'!$A$2:$I$31,'Monte Carlo_WA Complance Price'!$B225+1,FALSE))</f>
        <v>146.72361540812219</v>
      </c>
      <c r="AG225" s="22">
        <f ca="1">IF(AG$6&lt;$C225,0,VLOOKUP(AG$6,'MonteCarlo Policy Paths'!$A$2:$I$31,'Monte Carlo_WA Complance Price'!$B225+1,FALSE))</f>
        <v>150.52284977717397</v>
      </c>
      <c r="AI225" s="20">
        <f ca="1">E225*VLOOKUP(AI$6,'Greenhouse Gas Costs Avoided'!$A$2:$I$32,9,FALSE)</f>
        <v>0</v>
      </c>
      <c r="AJ225" s="21">
        <f ca="1">F225*VLOOKUP(AJ$6,'Greenhouse Gas Costs Avoided'!$A$2:$I$32,9,FALSE)</f>
        <v>5.2166744805659615</v>
      </c>
      <c r="AK225" s="21">
        <f ca="1">G225*VLOOKUP(AK$6,'Greenhouse Gas Costs Avoided'!$A$2:$I$32,9,FALSE)</f>
        <v>5.3216023247413169</v>
      </c>
      <c r="AL225" s="21">
        <f ca="1">H225*VLOOKUP(AL$6,'Greenhouse Gas Costs Avoided'!$A$2:$I$32,9,FALSE)</f>
        <v>5.4265301689166732</v>
      </c>
      <c r="AM225" s="21">
        <f ca="1">I225*VLOOKUP(AM$6,'Greenhouse Gas Costs Avoided'!$A$2:$I$32,9,FALSE)</f>
        <v>5.5063320831654474</v>
      </c>
      <c r="AN225" s="21">
        <f ca="1">J225*VLOOKUP(AN$6,'Greenhouse Gas Costs Avoided'!$A$2:$I$32,9,FALSE)</f>
        <v>5.5861339974142208</v>
      </c>
      <c r="AO225" s="21">
        <f ca="1">K225*VLOOKUP(AO$6,'Greenhouse Gas Costs Avoided'!$A$2:$I$32,9,FALSE)</f>
        <v>5.665935911662995</v>
      </c>
      <c r="AP225" s="21">
        <f ca="1">L225*VLOOKUP(AP$6,'Greenhouse Gas Costs Avoided'!$A$2:$I$32,9,FALSE)</f>
        <v>5.7457378259117702</v>
      </c>
      <c r="AQ225" s="21">
        <f ca="1">M225*VLOOKUP(AQ$6,'Greenhouse Gas Costs Avoided'!$A$2:$I$32,9,FALSE)</f>
        <v>5.8255397401605462</v>
      </c>
      <c r="AR225" s="21">
        <f ca="1">N225*VLOOKUP(AR$6,'Greenhouse Gas Costs Avoided'!$A$2:$I$32,9,FALSE)</f>
        <v>5.9053416544093205</v>
      </c>
      <c r="AS225" s="21">
        <f ca="1">O225*VLOOKUP(AS$6,'Greenhouse Gas Costs Avoided'!$A$2:$I$32,9,FALSE)</f>
        <v>5.9851435686580947</v>
      </c>
      <c r="AT225" s="21">
        <f ca="1">P225*VLOOKUP(AT$6,'Greenhouse Gas Costs Avoided'!$A$2:$I$32,9,FALSE)</f>
        <v>6.0649454829068699</v>
      </c>
      <c r="AU225" s="21">
        <f ca="1">Q225*VLOOKUP(AU$6,'Greenhouse Gas Costs Avoided'!$A$2:$I$32,9,FALSE)</f>
        <v>6.1447473971556432</v>
      </c>
      <c r="AV225" s="21">
        <f ca="1">R225*VLOOKUP(AV$6,'Greenhouse Gas Costs Avoided'!$A$2:$I$32,9,FALSE)</f>
        <v>6.4296194808152167</v>
      </c>
      <c r="AW225" s="21">
        <f ca="1">S225*VLOOKUP(AW$6,'Greenhouse Gas Costs Avoided'!$A$2:$I$32,9,FALSE)</f>
        <v>6.6023323538917609</v>
      </c>
      <c r="AX225" s="21">
        <f ca="1">T225*VLOOKUP(AX$6,'Greenhouse Gas Costs Avoided'!$A$2:$I$32,9,FALSE)</f>
        <v>6.7808920331878957</v>
      </c>
      <c r="AY225" s="21">
        <f ca="1">U225*VLOOKUP(AY$6,'Greenhouse Gas Costs Avoided'!$A$2:$I$32,9,FALSE)</f>
        <v>6.9638980729572149</v>
      </c>
      <c r="AZ225" s="21">
        <f ca="1">V225*VLOOKUP(AZ$6,'Greenhouse Gas Costs Avoided'!$A$2:$I$32,9,FALSE)</f>
        <v>7.1520913053717949</v>
      </c>
      <c r="BA225" s="21">
        <f ca="1">W225*VLOOKUP(BA$6,'Greenhouse Gas Costs Avoided'!$A$2:$I$32,9,FALSE)</f>
        <v>7.3435269452765404</v>
      </c>
      <c r="BB225" s="21">
        <f ca="1">X225*VLOOKUP(BB$6,'Greenhouse Gas Costs Avoided'!$A$2:$I$32,9,FALSE)</f>
        <v>7.5429472742415475</v>
      </c>
      <c r="BC225" s="21">
        <f ca="1">Y225*VLOOKUP(BC$6,'Greenhouse Gas Costs Avoided'!$A$2:$I$32,9,FALSE)</f>
        <v>7.744884134129272</v>
      </c>
      <c r="BD225" s="21">
        <f ca="1">Z225*VLOOKUP(BD$6,'Greenhouse Gas Costs Avoided'!$A$2:$I$32,9,FALSE)</f>
        <v>7.950411333759269</v>
      </c>
      <c r="BE225" s="21">
        <f ca="1">AA225*VLOOKUP(BE$6,'Greenhouse Gas Costs Avoided'!$A$2:$I$32,9,FALSE)</f>
        <v>8.161021676093501</v>
      </c>
      <c r="BF225" s="21">
        <f ca="1">AB225*VLOOKUP(BF$6,'Greenhouse Gas Costs Avoided'!$A$2:$I$32,9,FALSE)</f>
        <v>8.3774569890184303</v>
      </c>
      <c r="BG225" s="21">
        <f ca="1">AC225*VLOOKUP(BG$6,'Greenhouse Gas Costs Avoided'!$A$2:$I$32,9,FALSE)</f>
        <v>8.5992633142510115</v>
      </c>
      <c r="BH225" s="21">
        <f ca="1">AD225*VLOOKUP(BH$6,'Greenhouse Gas Costs Avoided'!$A$2:$I$32,9,FALSE)</f>
        <v>8.8263732304711304</v>
      </c>
      <c r="BI225" s="21">
        <f ca="1">AE225*VLOOKUP(BI$6,'Greenhouse Gas Costs Avoided'!$A$2:$I$32,9,FALSE)</f>
        <v>9.05818008905967</v>
      </c>
      <c r="BJ225" s="21">
        <f ca="1">AF225*VLOOKUP(BJ$6,'Greenhouse Gas Costs Avoided'!$A$2:$I$32,9,FALSE)</f>
        <v>9.2949796418706736</v>
      </c>
      <c r="BK225" s="22">
        <f ca="1">AG225*VLOOKUP(BK$6,'Greenhouse Gas Costs Avoided'!$A$2:$I$32,9,FALSE)</f>
        <v>9.5356621388007277</v>
      </c>
    </row>
    <row r="226" spans="1:63" x14ac:dyDescent="0.35">
      <c r="A226" s="11">
        <v>220</v>
      </c>
      <c r="B226" s="12">
        <f t="shared" ca="1" si="6"/>
        <v>3</v>
      </c>
      <c r="C226" s="13">
        <f t="shared" ca="1" si="7"/>
        <v>2023</v>
      </c>
      <c r="E226" s="20">
        <f ca="1">IF(E$6&lt;$C226,0,VLOOKUP(E$6,'MonteCarlo Policy Paths'!$A$2:$I$31,'Monte Carlo_WA Complance Price'!$B226+1,FALSE))</f>
        <v>0</v>
      </c>
      <c r="F226" s="21">
        <f ca="1">IF(F$6&lt;$C226,0,VLOOKUP(F$6,'MonteCarlo Policy Paths'!$A$2:$I$31,'Monte Carlo_WA Complance Price'!$B226+1,FALSE))</f>
        <v>82.346532180449415</v>
      </c>
      <c r="G226" s="21">
        <f ca="1">IF(G$6&lt;$C226,0,VLOOKUP(G$6,'MonteCarlo Policy Paths'!$A$2:$I$31,'Monte Carlo_WA Complance Price'!$B226+1,FALSE))</f>
        <v>84.002844861871253</v>
      </c>
      <c r="H226" s="21">
        <f ca="1">IF(H$6&lt;$C226,0,VLOOKUP(H$6,'MonteCarlo Policy Paths'!$A$2:$I$31,'Monte Carlo_WA Complance Price'!$B226+1,FALSE))</f>
        <v>85.659157543293105</v>
      </c>
      <c r="I226" s="21">
        <f ca="1">IF(I$6&lt;$C226,0,VLOOKUP(I$6,'MonteCarlo Policy Paths'!$A$2:$I$31,'Monte Carlo_WA Complance Price'!$B226+1,FALSE))</f>
        <v>86.918851036576825</v>
      </c>
      <c r="J226" s="21">
        <f ca="1">IF(J$6&lt;$C226,0,VLOOKUP(J$6,'MonteCarlo Policy Paths'!$A$2:$I$31,'Monte Carlo_WA Complance Price'!$B226+1,FALSE))</f>
        <v>88.178544529860531</v>
      </c>
      <c r="K226" s="21">
        <f ca="1">IF(K$6&lt;$C226,0,VLOOKUP(K$6,'MonteCarlo Policy Paths'!$A$2:$I$31,'Monte Carlo_WA Complance Price'!$B226+1,FALSE))</f>
        <v>89.438238023144251</v>
      </c>
      <c r="L226" s="21">
        <f ca="1">IF(L$6&lt;$C226,0,VLOOKUP(L$6,'MonteCarlo Policy Paths'!$A$2:$I$31,'Monte Carlo_WA Complance Price'!$B226+1,FALSE))</f>
        <v>90.697931516427971</v>
      </c>
      <c r="M226" s="21">
        <f ca="1">IF(M$6&lt;$C226,0,VLOOKUP(M$6,'MonteCarlo Policy Paths'!$A$2:$I$31,'Monte Carlo_WA Complance Price'!$B226+1,FALSE))</f>
        <v>91.95762500971172</v>
      </c>
      <c r="N226" s="21">
        <f ca="1">IF(N$6&lt;$C226,0,VLOOKUP(N$6,'MonteCarlo Policy Paths'!$A$2:$I$31,'Monte Carlo_WA Complance Price'!$B226+1,FALSE))</f>
        <v>93.21731850299544</v>
      </c>
      <c r="O226" s="21">
        <f ca="1">IF(O$6&lt;$C226,0,VLOOKUP(O$6,'MonteCarlo Policy Paths'!$A$2:$I$31,'Monte Carlo_WA Complance Price'!$B226+1,FALSE))</f>
        <v>94.47701199627916</v>
      </c>
      <c r="P226" s="21">
        <f ca="1">IF(P$6&lt;$C226,0,VLOOKUP(P$6,'MonteCarlo Policy Paths'!$A$2:$I$31,'Monte Carlo_WA Complance Price'!$B226+1,FALSE))</f>
        <v>95.73670548956288</v>
      </c>
      <c r="Q226" s="21">
        <f ca="1">IF(Q$6&lt;$C226,0,VLOOKUP(Q$6,'MonteCarlo Policy Paths'!$A$2:$I$31,'Monte Carlo_WA Complance Price'!$B226+1,FALSE))</f>
        <v>96.996398982846586</v>
      </c>
      <c r="R226" s="21">
        <f ca="1">IF(R$6&lt;$C226,0,VLOOKUP(R$6,'MonteCarlo Policy Paths'!$A$2:$I$31,'Monte Carlo_WA Complance Price'!$B226+1,FALSE))</f>
        <v>101.49317720655506</v>
      </c>
      <c r="S226" s="21">
        <f ca="1">IF(S$6&lt;$C226,0,VLOOKUP(S$6,'MonteCarlo Policy Paths'!$A$2:$I$31,'Monte Carlo_WA Complance Price'!$B226+1,FALSE))</f>
        <v>104.21949379267882</v>
      </c>
      <c r="T226" s="21">
        <f ca="1">IF(T$6&lt;$C226,0,VLOOKUP(T$6,'MonteCarlo Policy Paths'!$A$2:$I$31,'Monte Carlo_WA Complance Price'!$B226+1,FALSE))</f>
        <v>107.03810370059369</v>
      </c>
      <c r="U226" s="21">
        <f ca="1">IF(U$6&lt;$C226,0,VLOOKUP(U$6,'MonteCarlo Policy Paths'!$A$2:$I$31,'Monte Carlo_WA Complance Price'!$B226+1,FALSE))</f>
        <v>109.92690053835344</v>
      </c>
      <c r="V226" s="21">
        <f ca="1">IF(V$6&lt;$C226,0,VLOOKUP(V$6,'MonteCarlo Policy Paths'!$A$2:$I$31,'Monte Carlo_WA Complance Price'!$B226+1,FALSE))</f>
        <v>112.89757853003228</v>
      </c>
      <c r="W226" s="21">
        <f ca="1">IF(W$6&lt;$C226,0,VLOOKUP(W$6,'MonteCarlo Policy Paths'!$A$2:$I$31,'Monte Carlo_WA Complance Price'!$B226+1,FALSE))</f>
        <v>115.91943874780665</v>
      </c>
      <c r="X226" s="21">
        <f ca="1">IF(X$6&lt;$C226,0,VLOOKUP(X$6,'MonteCarlo Policy Paths'!$A$2:$I$31,'Monte Carlo_WA Complance Price'!$B226+1,FALSE))</f>
        <v>119.06733931122673</v>
      </c>
      <c r="Y226" s="21">
        <f ca="1">IF(Y$6&lt;$C226,0,VLOOKUP(Y$6,'MonteCarlo Policy Paths'!$A$2:$I$31,'Monte Carlo_WA Complance Price'!$B226+1,FALSE))</f>
        <v>122.25496395468721</v>
      </c>
      <c r="Z226" s="21">
        <f ca="1">IF(Z$6&lt;$C226,0,VLOOKUP(Z$6,'MonteCarlo Policy Paths'!$A$2:$I$31,'Monte Carlo_WA Complance Price'!$B226+1,FALSE))</f>
        <v>125.4992630232488</v>
      </c>
      <c r="AA226" s="21">
        <f ca="1">IF(AA$6&lt;$C226,0,VLOOKUP(AA$6,'MonteCarlo Policy Paths'!$A$2:$I$31,'Monte Carlo_WA Complance Price'!$B226+1,FALSE))</f>
        <v>128.82380079097237</v>
      </c>
      <c r="AB226" s="21">
        <f ca="1">IF(AB$6&lt;$C226,0,VLOOKUP(AB$6,'MonteCarlo Policy Paths'!$A$2:$I$31,'Monte Carlo_WA Complance Price'!$B226+1,FALSE))</f>
        <v>132.24028719953677</v>
      </c>
      <c r="AC226" s="21">
        <f ca="1">IF(AC$6&lt;$C226,0,VLOOKUP(AC$6,'MonteCarlo Policy Paths'!$A$2:$I$31,'Monte Carlo_WA Complance Price'!$B226+1,FALSE))</f>
        <v>135.74155640209787</v>
      </c>
      <c r="AD226" s="21">
        <f ca="1">IF(AD$6&lt;$C226,0,VLOOKUP(AD$6,'MonteCarlo Policy Paths'!$A$2:$I$31,'Monte Carlo_WA Complance Price'!$B226+1,FALSE))</f>
        <v>139.32654413598658</v>
      </c>
      <c r="AE226" s="21">
        <f ca="1">IF(AE$6&lt;$C226,0,VLOOKUP(AE$6,'MonteCarlo Policy Paths'!$A$2:$I$31,'Monte Carlo_WA Complance Price'!$B226+1,FALSE))</f>
        <v>142.9856742986068</v>
      </c>
      <c r="AF226" s="21">
        <f ca="1">IF(AF$6&lt;$C226,0,VLOOKUP(AF$6,'MonteCarlo Policy Paths'!$A$2:$I$31,'Monte Carlo_WA Complance Price'!$B226+1,FALSE))</f>
        <v>146.72361540812219</v>
      </c>
      <c r="AG226" s="22">
        <f ca="1">IF(AG$6&lt;$C226,0,VLOOKUP(AG$6,'MonteCarlo Policy Paths'!$A$2:$I$31,'Monte Carlo_WA Complance Price'!$B226+1,FALSE))</f>
        <v>150.52284977717397</v>
      </c>
      <c r="AI226" s="20">
        <f ca="1">E226*VLOOKUP(AI$6,'Greenhouse Gas Costs Avoided'!$A$2:$I$32,9,FALSE)</f>
        <v>0</v>
      </c>
      <c r="AJ226" s="21">
        <f ca="1">F226*VLOOKUP(AJ$6,'Greenhouse Gas Costs Avoided'!$A$2:$I$32,9,FALSE)</f>
        <v>5.2166744805659615</v>
      </c>
      <c r="AK226" s="21">
        <f ca="1">G226*VLOOKUP(AK$6,'Greenhouse Gas Costs Avoided'!$A$2:$I$32,9,FALSE)</f>
        <v>5.3216023247413169</v>
      </c>
      <c r="AL226" s="21">
        <f ca="1">H226*VLOOKUP(AL$6,'Greenhouse Gas Costs Avoided'!$A$2:$I$32,9,FALSE)</f>
        <v>5.4265301689166732</v>
      </c>
      <c r="AM226" s="21">
        <f ca="1">I226*VLOOKUP(AM$6,'Greenhouse Gas Costs Avoided'!$A$2:$I$32,9,FALSE)</f>
        <v>5.5063320831654474</v>
      </c>
      <c r="AN226" s="21">
        <f ca="1">J226*VLOOKUP(AN$6,'Greenhouse Gas Costs Avoided'!$A$2:$I$32,9,FALSE)</f>
        <v>5.5861339974142208</v>
      </c>
      <c r="AO226" s="21">
        <f ca="1">K226*VLOOKUP(AO$6,'Greenhouse Gas Costs Avoided'!$A$2:$I$32,9,FALSE)</f>
        <v>5.665935911662995</v>
      </c>
      <c r="AP226" s="21">
        <f ca="1">L226*VLOOKUP(AP$6,'Greenhouse Gas Costs Avoided'!$A$2:$I$32,9,FALSE)</f>
        <v>5.7457378259117702</v>
      </c>
      <c r="AQ226" s="21">
        <f ca="1">M226*VLOOKUP(AQ$6,'Greenhouse Gas Costs Avoided'!$A$2:$I$32,9,FALSE)</f>
        <v>5.8255397401605462</v>
      </c>
      <c r="AR226" s="21">
        <f ca="1">N226*VLOOKUP(AR$6,'Greenhouse Gas Costs Avoided'!$A$2:$I$32,9,FALSE)</f>
        <v>5.9053416544093205</v>
      </c>
      <c r="AS226" s="21">
        <f ca="1">O226*VLOOKUP(AS$6,'Greenhouse Gas Costs Avoided'!$A$2:$I$32,9,FALSE)</f>
        <v>5.9851435686580947</v>
      </c>
      <c r="AT226" s="21">
        <f ca="1">P226*VLOOKUP(AT$6,'Greenhouse Gas Costs Avoided'!$A$2:$I$32,9,FALSE)</f>
        <v>6.0649454829068699</v>
      </c>
      <c r="AU226" s="21">
        <f ca="1">Q226*VLOOKUP(AU$6,'Greenhouse Gas Costs Avoided'!$A$2:$I$32,9,FALSE)</f>
        <v>6.1447473971556432</v>
      </c>
      <c r="AV226" s="21">
        <f ca="1">R226*VLOOKUP(AV$6,'Greenhouse Gas Costs Avoided'!$A$2:$I$32,9,FALSE)</f>
        <v>6.4296194808152167</v>
      </c>
      <c r="AW226" s="21">
        <f ca="1">S226*VLOOKUP(AW$6,'Greenhouse Gas Costs Avoided'!$A$2:$I$32,9,FALSE)</f>
        <v>6.6023323538917609</v>
      </c>
      <c r="AX226" s="21">
        <f ca="1">T226*VLOOKUP(AX$6,'Greenhouse Gas Costs Avoided'!$A$2:$I$32,9,FALSE)</f>
        <v>6.7808920331878957</v>
      </c>
      <c r="AY226" s="21">
        <f ca="1">U226*VLOOKUP(AY$6,'Greenhouse Gas Costs Avoided'!$A$2:$I$32,9,FALSE)</f>
        <v>6.9638980729572149</v>
      </c>
      <c r="AZ226" s="21">
        <f ca="1">V226*VLOOKUP(AZ$6,'Greenhouse Gas Costs Avoided'!$A$2:$I$32,9,FALSE)</f>
        <v>7.1520913053717949</v>
      </c>
      <c r="BA226" s="21">
        <f ca="1">W226*VLOOKUP(BA$6,'Greenhouse Gas Costs Avoided'!$A$2:$I$32,9,FALSE)</f>
        <v>7.3435269452765404</v>
      </c>
      <c r="BB226" s="21">
        <f ca="1">X226*VLOOKUP(BB$6,'Greenhouse Gas Costs Avoided'!$A$2:$I$32,9,FALSE)</f>
        <v>7.5429472742415475</v>
      </c>
      <c r="BC226" s="21">
        <f ca="1">Y226*VLOOKUP(BC$6,'Greenhouse Gas Costs Avoided'!$A$2:$I$32,9,FALSE)</f>
        <v>7.744884134129272</v>
      </c>
      <c r="BD226" s="21">
        <f ca="1">Z226*VLOOKUP(BD$6,'Greenhouse Gas Costs Avoided'!$A$2:$I$32,9,FALSE)</f>
        <v>7.950411333759269</v>
      </c>
      <c r="BE226" s="21">
        <f ca="1">AA226*VLOOKUP(BE$6,'Greenhouse Gas Costs Avoided'!$A$2:$I$32,9,FALSE)</f>
        <v>8.161021676093501</v>
      </c>
      <c r="BF226" s="21">
        <f ca="1">AB226*VLOOKUP(BF$6,'Greenhouse Gas Costs Avoided'!$A$2:$I$32,9,FALSE)</f>
        <v>8.3774569890184303</v>
      </c>
      <c r="BG226" s="21">
        <f ca="1">AC226*VLOOKUP(BG$6,'Greenhouse Gas Costs Avoided'!$A$2:$I$32,9,FALSE)</f>
        <v>8.5992633142510115</v>
      </c>
      <c r="BH226" s="21">
        <f ca="1">AD226*VLOOKUP(BH$6,'Greenhouse Gas Costs Avoided'!$A$2:$I$32,9,FALSE)</f>
        <v>8.8263732304711304</v>
      </c>
      <c r="BI226" s="21">
        <f ca="1">AE226*VLOOKUP(BI$6,'Greenhouse Gas Costs Avoided'!$A$2:$I$32,9,FALSE)</f>
        <v>9.05818008905967</v>
      </c>
      <c r="BJ226" s="21">
        <f ca="1">AF226*VLOOKUP(BJ$6,'Greenhouse Gas Costs Avoided'!$A$2:$I$32,9,FALSE)</f>
        <v>9.2949796418706736</v>
      </c>
      <c r="BK226" s="22">
        <f ca="1">AG226*VLOOKUP(BK$6,'Greenhouse Gas Costs Avoided'!$A$2:$I$32,9,FALSE)</f>
        <v>9.5356621388007277</v>
      </c>
    </row>
    <row r="227" spans="1:63" x14ac:dyDescent="0.35">
      <c r="A227" s="11">
        <v>221</v>
      </c>
      <c r="B227" s="12">
        <f t="shared" ca="1" si="6"/>
        <v>2</v>
      </c>
      <c r="C227" s="13">
        <f t="shared" ca="1" si="7"/>
        <v>2023</v>
      </c>
      <c r="E227" s="20">
        <f ca="1">IF(E$6&lt;$C227,0,VLOOKUP(E$6,'MonteCarlo Policy Paths'!$A$2:$I$31,'Monte Carlo_WA Complance Price'!$B227+1,FALSE))</f>
        <v>0</v>
      </c>
      <c r="F227" s="21">
        <f ca="1">IF(F$6&lt;$C227,0,VLOOKUP(F$6,'MonteCarlo Policy Paths'!$A$2:$I$31,'Monte Carlo_WA Complance Price'!$B227+1,FALSE))</f>
        <v>82.346532180449415</v>
      </c>
      <c r="G227" s="21">
        <f ca="1">IF(G$6&lt;$C227,0,VLOOKUP(G$6,'MonteCarlo Policy Paths'!$A$2:$I$31,'Monte Carlo_WA Complance Price'!$B227+1,FALSE))</f>
        <v>84.002844861871253</v>
      </c>
      <c r="H227" s="21">
        <f ca="1">IF(H$6&lt;$C227,0,VLOOKUP(H$6,'MonteCarlo Policy Paths'!$A$2:$I$31,'Monte Carlo_WA Complance Price'!$B227+1,FALSE))</f>
        <v>85.659157543293105</v>
      </c>
      <c r="I227" s="21">
        <f ca="1">IF(I$6&lt;$C227,0,VLOOKUP(I$6,'MonteCarlo Policy Paths'!$A$2:$I$31,'Monte Carlo_WA Complance Price'!$B227+1,FALSE))</f>
        <v>86.918851036576825</v>
      </c>
      <c r="J227" s="21">
        <f ca="1">IF(J$6&lt;$C227,0,VLOOKUP(J$6,'MonteCarlo Policy Paths'!$A$2:$I$31,'Monte Carlo_WA Complance Price'!$B227+1,FALSE))</f>
        <v>88.178544529860531</v>
      </c>
      <c r="K227" s="21">
        <f ca="1">IF(K$6&lt;$C227,0,VLOOKUP(K$6,'MonteCarlo Policy Paths'!$A$2:$I$31,'Monte Carlo_WA Complance Price'!$B227+1,FALSE))</f>
        <v>89.438238023144251</v>
      </c>
      <c r="L227" s="21">
        <f ca="1">IF(L$6&lt;$C227,0,VLOOKUP(L$6,'MonteCarlo Policy Paths'!$A$2:$I$31,'Monte Carlo_WA Complance Price'!$B227+1,FALSE))</f>
        <v>90.697931516427971</v>
      </c>
      <c r="M227" s="21">
        <f ca="1">IF(M$6&lt;$C227,0,VLOOKUP(M$6,'MonteCarlo Policy Paths'!$A$2:$I$31,'Monte Carlo_WA Complance Price'!$B227+1,FALSE))</f>
        <v>91.95762500971172</v>
      </c>
      <c r="N227" s="21">
        <f ca="1">IF(N$6&lt;$C227,0,VLOOKUP(N$6,'MonteCarlo Policy Paths'!$A$2:$I$31,'Monte Carlo_WA Complance Price'!$B227+1,FALSE))</f>
        <v>93.21731850299544</v>
      </c>
      <c r="O227" s="21">
        <f ca="1">IF(O$6&lt;$C227,0,VLOOKUP(O$6,'MonteCarlo Policy Paths'!$A$2:$I$31,'Monte Carlo_WA Complance Price'!$B227+1,FALSE))</f>
        <v>94.47701199627916</v>
      </c>
      <c r="P227" s="21">
        <f ca="1">IF(P$6&lt;$C227,0,VLOOKUP(P$6,'MonteCarlo Policy Paths'!$A$2:$I$31,'Monte Carlo_WA Complance Price'!$B227+1,FALSE))</f>
        <v>95.73670548956288</v>
      </c>
      <c r="Q227" s="21">
        <f ca="1">IF(Q$6&lt;$C227,0,VLOOKUP(Q$6,'MonteCarlo Policy Paths'!$A$2:$I$31,'Monte Carlo_WA Complance Price'!$B227+1,FALSE))</f>
        <v>96.996398982846586</v>
      </c>
      <c r="R227" s="21">
        <f ca="1">IF(R$6&lt;$C227,0,VLOOKUP(R$6,'MonteCarlo Policy Paths'!$A$2:$I$31,'Monte Carlo_WA Complance Price'!$B227+1,FALSE))</f>
        <v>98.25609247613032</v>
      </c>
      <c r="S227" s="21">
        <f ca="1">IF(S$6&lt;$C227,0,VLOOKUP(S$6,'MonteCarlo Policy Paths'!$A$2:$I$31,'Monte Carlo_WA Complance Price'!$B227+1,FALSE))</f>
        <v>99.65157958594628</v>
      </c>
      <c r="T227" s="21">
        <f ca="1">IF(T$6&lt;$C227,0,VLOOKUP(T$6,'MonteCarlo Policy Paths'!$A$2:$I$31,'Monte Carlo_WA Complance Price'!$B227+1,FALSE))</f>
        <v>101.04706669576224</v>
      </c>
      <c r="U227" s="21">
        <f ca="1">IF(U$6&lt;$C227,0,VLOOKUP(U$6,'MonteCarlo Policy Paths'!$A$2:$I$31,'Monte Carlo_WA Complance Price'!$B227+1,FALSE))</f>
        <v>102.4425538055782</v>
      </c>
      <c r="V227" s="21">
        <f ca="1">IF(V$6&lt;$C227,0,VLOOKUP(V$6,'MonteCarlo Policy Paths'!$A$2:$I$31,'Monte Carlo_WA Complance Price'!$B227+1,FALSE))</f>
        <v>103.83804091539416</v>
      </c>
      <c r="W227" s="21">
        <f ca="1">IF(W$6&lt;$C227,0,VLOOKUP(W$6,'MonteCarlo Policy Paths'!$A$2:$I$31,'Monte Carlo_WA Complance Price'!$B227+1,FALSE))</f>
        <v>105.23352802521011</v>
      </c>
      <c r="X227" s="21">
        <f ca="1">IF(X$6&lt;$C227,0,VLOOKUP(X$6,'MonteCarlo Policy Paths'!$A$2:$I$31,'Monte Carlo_WA Complance Price'!$B227+1,FALSE))</f>
        <v>106.47156953138905</v>
      </c>
      <c r="Y227" s="21">
        <f ca="1">IF(Y$6&lt;$C227,0,VLOOKUP(Y$6,'MonteCarlo Policy Paths'!$A$2:$I$31,'Monte Carlo_WA Complance Price'!$B227+1,FALSE))</f>
        <v>107.709611037568</v>
      </c>
      <c r="Z227" s="21">
        <f ca="1">IF(Z$6&lt;$C227,0,VLOOKUP(Z$6,'MonteCarlo Policy Paths'!$A$2:$I$31,'Monte Carlo_WA Complance Price'!$B227+1,FALSE))</f>
        <v>108.94765254374694</v>
      </c>
      <c r="AA227" s="21">
        <f ca="1">IF(AA$6&lt;$C227,0,VLOOKUP(AA$6,'MonteCarlo Policy Paths'!$A$2:$I$31,'Monte Carlo_WA Complance Price'!$B227+1,FALSE))</f>
        <v>110.18569404992589</v>
      </c>
      <c r="AB227" s="21">
        <f ca="1">IF(AB$6&lt;$C227,0,VLOOKUP(AB$6,'MonteCarlo Policy Paths'!$A$2:$I$31,'Monte Carlo_WA Complance Price'!$B227+1,FALSE))</f>
        <v>111.42373555610482</v>
      </c>
      <c r="AC227" s="21">
        <f ca="1">IF(AC$6&lt;$C227,0,VLOOKUP(AC$6,'MonteCarlo Policy Paths'!$A$2:$I$31,'Monte Carlo_WA Complance Price'!$B227+1,FALSE))</f>
        <v>112.86811731331359</v>
      </c>
      <c r="AD227" s="21">
        <f ca="1">IF(AD$6&lt;$C227,0,VLOOKUP(AD$6,'MonteCarlo Policy Paths'!$A$2:$I$31,'Monte Carlo_WA Complance Price'!$B227+1,FALSE))</f>
        <v>114.31249907052236</v>
      </c>
      <c r="AE227" s="21">
        <f ca="1">IF(AE$6&lt;$C227,0,VLOOKUP(AE$6,'MonteCarlo Policy Paths'!$A$2:$I$31,'Monte Carlo_WA Complance Price'!$B227+1,FALSE))</f>
        <v>115.75688082773114</v>
      </c>
      <c r="AF227" s="21">
        <f ca="1">IF(AF$6&lt;$C227,0,VLOOKUP(AF$6,'MonteCarlo Policy Paths'!$A$2:$I$31,'Monte Carlo_WA Complance Price'!$B227+1,FALSE))</f>
        <v>117.20126258493991</v>
      </c>
      <c r="AG227" s="22">
        <f ca="1">IF(AG$6&lt;$C227,0,VLOOKUP(AG$6,'MonteCarlo Policy Paths'!$A$2:$I$31,'Monte Carlo_WA Complance Price'!$B227+1,FALSE))</f>
        <v>120.41827982173916</v>
      </c>
      <c r="AI227" s="20">
        <f ca="1">E227*VLOOKUP(AI$6,'Greenhouse Gas Costs Avoided'!$A$2:$I$32,9,FALSE)</f>
        <v>0</v>
      </c>
      <c r="AJ227" s="21">
        <f ca="1">F227*VLOOKUP(AJ$6,'Greenhouse Gas Costs Avoided'!$A$2:$I$32,9,FALSE)</f>
        <v>5.2166744805659615</v>
      </c>
      <c r="AK227" s="21">
        <f ca="1">G227*VLOOKUP(AK$6,'Greenhouse Gas Costs Avoided'!$A$2:$I$32,9,FALSE)</f>
        <v>5.3216023247413169</v>
      </c>
      <c r="AL227" s="21">
        <f ca="1">H227*VLOOKUP(AL$6,'Greenhouse Gas Costs Avoided'!$A$2:$I$32,9,FALSE)</f>
        <v>5.4265301689166732</v>
      </c>
      <c r="AM227" s="21">
        <f ca="1">I227*VLOOKUP(AM$6,'Greenhouse Gas Costs Avoided'!$A$2:$I$32,9,FALSE)</f>
        <v>5.5063320831654474</v>
      </c>
      <c r="AN227" s="21">
        <f ca="1">J227*VLOOKUP(AN$6,'Greenhouse Gas Costs Avoided'!$A$2:$I$32,9,FALSE)</f>
        <v>5.5861339974142208</v>
      </c>
      <c r="AO227" s="21">
        <f ca="1">K227*VLOOKUP(AO$6,'Greenhouse Gas Costs Avoided'!$A$2:$I$32,9,FALSE)</f>
        <v>5.665935911662995</v>
      </c>
      <c r="AP227" s="21">
        <f ca="1">L227*VLOOKUP(AP$6,'Greenhouse Gas Costs Avoided'!$A$2:$I$32,9,FALSE)</f>
        <v>5.7457378259117702</v>
      </c>
      <c r="AQ227" s="21">
        <f ca="1">M227*VLOOKUP(AQ$6,'Greenhouse Gas Costs Avoided'!$A$2:$I$32,9,FALSE)</f>
        <v>5.8255397401605462</v>
      </c>
      <c r="AR227" s="21">
        <f ca="1">N227*VLOOKUP(AR$6,'Greenhouse Gas Costs Avoided'!$A$2:$I$32,9,FALSE)</f>
        <v>5.9053416544093205</v>
      </c>
      <c r="AS227" s="21">
        <f ca="1">O227*VLOOKUP(AS$6,'Greenhouse Gas Costs Avoided'!$A$2:$I$32,9,FALSE)</f>
        <v>5.9851435686580947</v>
      </c>
      <c r="AT227" s="21">
        <f ca="1">P227*VLOOKUP(AT$6,'Greenhouse Gas Costs Avoided'!$A$2:$I$32,9,FALSE)</f>
        <v>6.0649454829068699</v>
      </c>
      <c r="AU227" s="21">
        <f ca="1">Q227*VLOOKUP(AU$6,'Greenhouse Gas Costs Avoided'!$A$2:$I$32,9,FALSE)</f>
        <v>6.1447473971556432</v>
      </c>
      <c r="AV227" s="21">
        <f ca="1">R227*VLOOKUP(AV$6,'Greenhouse Gas Costs Avoided'!$A$2:$I$32,9,FALSE)</f>
        <v>6.2245493114044184</v>
      </c>
      <c r="AW227" s="21">
        <f ca="1">S227*VLOOKUP(AW$6,'Greenhouse Gas Costs Avoided'!$A$2:$I$32,9,FALSE)</f>
        <v>6.312953786990386</v>
      </c>
      <c r="AX227" s="21">
        <f ca="1">T227*VLOOKUP(AX$6,'Greenhouse Gas Costs Avoided'!$A$2:$I$32,9,FALSE)</f>
        <v>6.4013582625763545</v>
      </c>
      <c r="AY227" s="21">
        <f ca="1">U227*VLOOKUP(AY$6,'Greenhouse Gas Costs Avoided'!$A$2:$I$32,9,FALSE)</f>
        <v>6.4897627381623222</v>
      </c>
      <c r="AZ227" s="21">
        <f ca="1">V227*VLOOKUP(AZ$6,'Greenhouse Gas Costs Avoided'!$A$2:$I$32,9,FALSE)</f>
        <v>6.5781672137482907</v>
      </c>
      <c r="BA227" s="21">
        <f ca="1">W227*VLOOKUP(BA$6,'Greenhouse Gas Costs Avoided'!$A$2:$I$32,9,FALSE)</f>
        <v>6.6665716893342575</v>
      </c>
      <c r="BB227" s="21">
        <f ca="1">X227*VLOOKUP(BB$6,'Greenhouse Gas Costs Avoided'!$A$2:$I$32,9,FALSE)</f>
        <v>6.7450019445028957</v>
      </c>
      <c r="BC227" s="21">
        <f ca="1">Y227*VLOOKUP(BC$6,'Greenhouse Gas Costs Avoided'!$A$2:$I$32,9,FALSE)</f>
        <v>6.8234321996715348</v>
      </c>
      <c r="BD227" s="21">
        <f ca="1">Z227*VLOOKUP(BD$6,'Greenhouse Gas Costs Avoided'!$A$2:$I$32,9,FALSE)</f>
        <v>6.901862454840173</v>
      </c>
      <c r="BE227" s="21">
        <f ca="1">AA227*VLOOKUP(BE$6,'Greenhouse Gas Costs Avoided'!$A$2:$I$32,9,FALSE)</f>
        <v>6.9802927100088112</v>
      </c>
      <c r="BF227" s="21">
        <f ca="1">AB227*VLOOKUP(BF$6,'Greenhouse Gas Costs Avoided'!$A$2:$I$32,9,FALSE)</f>
        <v>7.0587229651774486</v>
      </c>
      <c r="BG227" s="21">
        <f ca="1">AC227*VLOOKUP(BG$6,'Greenhouse Gas Costs Avoided'!$A$2:$I$32,9,FALSE)</f>
        <v>7.1502249295408609</v>
      </c>
      <c r="BH227" s="21">
        <f ca="1">AD227*VLOOKUP(BH$6,'Greenhouse Gas Costs Avoided'!$A$2:$I$32,9,FALSE)</f>
        <v>7.2417268939042723</v>
      </c>
      <c r="BI227" s="21">
        <f ca="1">AE227*VLOOKUP(BI$6,'Greenhouse Gas Costs Avoided'!$A$2:$I$32,9,FALSE)</f>
        <v>7.3332288582676846</v>
      </c>
      <c r="BJ227" s="21">
        <f ca="1">AF227*VLOOKUP(BJ$6,'Greenhouse Gas Costs Avoided'!$A$2:$I$32,9,FALSE)</f>
        <v>7.424730822631096</v>
      </c>
      <c r="BK227" s="22">
        <f ca="1">AG227*VLOOKUP(BK$6,'Greenhouse Gas Costs Avoided'!$A$2:$I$32,9,FALSE)</f>
        <v>7.6285297110405814</v>
      </c>
    </row>
    <row r="228" spans="1:63" x14ac:dyDescent="0.35">
      <c r="A228" s="11">
        <v>222</v>
      </c>
      <c r="B228" s="12">
        <f t="shared" ca="1" si="6"/>
        <v>3</v>
      </c>
      <c r="C228" s="13">
        <f t="shared" ca="1" si="7"/>
        <v>2023</v>
      </c>
      <c r="E228" s="20">
        <f ca="1">IF(E$6&lt;$C228,0,VLOOKUP(E$6,'MonteCarlo Policy Paths'!$A$2:$I$31,'Monte Carlo_WA Complance Price'!$B228+1,FALSE))</f>
        <v>0</v>
      </c>
      <c r="F228" s="21">
        <f ca="1">IF(F$6&lt;$C228,0,VLOOKUP(F$6,'MonteCarlo Policy Paths'!$A$2:$I$31,'Monte Carlo_WA Complance Price'!$B228+1,FALSE))</f>
        <v>82.346532180449415</v>
      </c>
      <c r="G228" s="21">
        <f ca="1">IF(G$6&lt;$C228,0,VLOOKUP(G$6,'MonteCarlo Policy Paths'!$A$2:$I$31,'Monte Carlo_WA Complance Price'!$B228+1,FALSE))</f>
        <v>84.002844861871253</v>
      </c>
      <c r="H228" s="21">
        <f ca="1">IF(H$6&lt;$C228,0,VLOOKUP(H$6,'MonteCarlo Policy Paths'!$A$2:$I$31,'Monte Carlo_WA Complance Price'!$B228+1,FALSE))</f>
        <v>85.659157543293105</v>
      </c>
      <c r="I228" s="21">
        <f ca="1">IF(I$6&lt;$C228,0,VLOOKUP(I$6,'MonteCarlo Policy Paths'!$A$2:$I$31,'Monte Carlo_WA Complance Price'!$B228+1,FALSE))</f>
        <v>86.918851036576825</v>
      </c>
      <c r="J228" s="21">
        <f ca="1">IF(J$6&lt;$C228,0,VLOOKUP(J$6,'MonteCarlo Policy Paths'!$A$2:$I$31,'Monte Carlo_WA Complance Price'!$B228+1,FALSE))</f>
        <v>88.178544529860531</v>
      </c>
      <c r="K228" s="21">
        <f ca="1">IF(K$6&lt;$C228,0,VLOOKUP(K$6,'MonteCarlo Policy Paths'!$A$2:$I$31,'Monte Carlo_WA Complance Price'!$B228+1,FALSE))</f>
        <v>89.438238023144251</v>
      </c>
      <c r="L228" s="21">
        <f ca="1">IF(L$6&lt;$C228,0,VLOOKUP(L$6,'MonteCarlo Policy Paths'!$A$2:$I$31,'Monte Carlo_WA Complance Price'!$B228+1,FALSE))</f>
        <v>90.697931516427971</v>
      </c>
      <c r="M228" s="21">
        <f ca="1">IF(M$6&lt;$C228,0,VLOOKUP(M$6,'MonteCarlo Policy Paths'!$A$2:$I$31,'Monte Carlo_WA Complance Price'!$B228+1,FALSE))</f>
        <v>91.95762500971172</v>
      </c>
      <c r="N228" s="21">
        <f ca="1">IF(N$6&lt;$C228,0,VLOOKUP(N$6,'MonteCarlo Policy Paths'!$A$2:$I$31,'Monte Carlo_WA Complance Price'!$B228+1,FALSE))</f>
        <v>93.21731850299544</v>
      </c>
      <c r="O228" s="21">
        <f ca="1">IF(O$6&lt;$C228,0,VLOOKUP(O$6,'MonteCarlo Policy Paths'!$A$2:$I$31,'Monte Carlo_WA Complance Price'!$B228+1,FALSE))</f>
        <v>94.47701199627916</v>
      </c>
      <c r="P228" s="21">
        <f ca="1">IF(P$6&lt;$C228,0,VLOOKUP(P$6,'MonteCarlo Policy Paths'!$A$2:$I$31,'Monte Carlo_WA Complance Price'!$B228+1,FALSE))</f>
        <v>95.73670548956288</v>
      </c>
      <c r="Q228" s="21">
        <f ca="1">IF(Q$6&lt;$C228,0,VLOOKUP(Q$6,'MonteCarlo Policy Paths'!$A$2:$I$31,'Monte Carlo_WA Complance Price'!$B228+1,FALSE))</f>
        <v>96.996398982846586</v>
      </c>
      <c r="R228" s="21">
        <f ca="1">IF(R$6&lt;$C228,0,VLOOKUP(R$6,'MonteCarlo Policy Paths'!$A$2:$I$31,'Monte Carlo_WA Complance Price'!$B228+1,FALSE))</f>
        <v>101.49317720655506</v>
      </c>
      <c r="S228" s="21">
        <f ca="1">IF(S$6&lt;$C228,0,VLOOKUP(S$6,'MonteCarlo Policy Paths'!$A$2:$I$31,'Monte Carlo_WA Complance Price'!$B228+1,FALSE))</f>
        <v>104.21949379267882</v>
      </c>
      <c r="T228" s="21">
        <f ca="1">IF(T$6&lt;$C228,0,VLOOKUP(T$6,'MonteCarlo Policy Paths'!$A$2:$I$31,'Monte Carlo_WA Complance Price'!$B228+1,FALSE))</f>
        <v>107.03810370059369</v>
      </c>
      <c r="U228" s="21">
        <f ca="1">IF(U$6&lt;$C228,0,VLOOKUP(U$6,'MonteCarlo Policy Paths'!$A$2:$I$31,'Monte Carlo_WA Complance Price'!$B228+1,FALSE))</f>
        <v>109.92690053835344</v>
      </c>
      <c r="V228" s="21">
        <f ca="1">IF(V$6&lt;$C228,0,VLOOKUP(V$6,'MonteCarlo Policy Paths'!$A$2:$I$31,'Monte Carlo_WA Complance Price'!$B228+1,FALSE))</f>
        <v>112.89757853003228</v>
      </c>
      <c r="W228" s="21">
        <f ca="1">IF(W$6&lt;$C228,0,VLOOKUP(W$6,'MonteCarlo Policy Paths'!$A$2:$I$31,'Monte Carlo_WA Complance Price'!$B228+1,FALSE))</f>
        <v>115.91943874780665</v>
      </c>
      <c r="X228" s="21">
        <f ca="1">IF(X$6&lt;$C228,0,VLOOKUP(X$6,'MonteCarlo Policy Paths'!$A$2:$I$31,'Monte Carlo_WA Complance Price'!$B228+1,FALSE))</f>
        <v>119.06733931122673</v>
      </c>
      <c r="Y228" s="21">
        <f ca="1">IF(Y$6&lt;$C228,0,VLOOKUP(Y$6,'MonteCarlo Policy Paths'!$A$2:$I$31,'Monte Carlo_WA Complance Price'!$B228+1,FALSE))</f>
        <v>122.25496395468721</v>
      </c>
      <c r="Z228" s="21">
        <f ca="1">IF(Z$6&lt;$C228,0,VLOOKUP(Z$6,'MonteCarlo Policy Paths'!$A$2:$I$31,'Monte Carlo_WA Complance Price'!$B228+1,FALSE))</f>
        <v>125.4992630232488</v>
      </c>
      <c r="AA228" s="21">
        <f ca="1">IF(AA$6&lt;$C228,0,VLOOKUP(AA$6,'MonteCarlo Policy Paths'!$A$2:$I$31,'Monte Carlo_WA Complance Price'!$B228+1,FALSE))</f>
        <v>128.82380079097237</v>
      </c>
      <c r="AB228" s="21">
        <f ca="1">IF(AB$6&lt;$C228,0,VLOOKUP(AB$6,'MonteCarlo Policy Paths'!$A$2:$I$31,'Monte Carlo_WA Complance Price'!$B228+1,FALSE))</f>
        <v>132.24028719953677</v>
      </c>
      <c r="AC228" s="21">
        <f ca="1">IF(AC$6&lt;$C228,0,VLOOKUP(AC$6,'MonteCarlo Policy Paths'!$A$2:$I$31,'Monte Carlo_WA Complance Price'!$B228+1,FALSE))</f>
        <v>135.74155640209787</v>
      </c>
      <c r="AD228" s="21">
        <f ca="1">IF(AD$6&lt;$C228,0,VLOOKUP(AD$6,'MonteCarlo Policy Paths'!$A$2:$I$31,'Monte Carlo_WA Complance Price'!$B228+1,FALSE))</f>
        <v>139.32654413598658</v>
      </c>
      <c r="AE228" s="21">
        <f ca="1">IF(AE$6&lt;$C228,0,VLOOKUP(AE$6,'MonteCarlo Policy Paths'!$A$2:$I$31,'Monte Carlo_WA Complance Price'!$B228+1,FALSE))</f>
        <v>142.9856742986068</v>
      </c>
      <c r="AF228" s="21">
        <f ca="1">IF(AF$6&lt;$C228,0,VLOOKUP(AF$6,'MonteCarlo Policy Paths'!$A$2:$I$31,'Monte Carlo_WA Complance Price'!$B228+1,FALSE))</f>
        <v>146.72361540812219</v>
      </c>
      <c r="AG228" s="22">
        <f ca="1">IF(AG$6&lt;$C228,0,VLOOKUP(AG$6,'MonteCarlo Policy Paths'!$A$2:$I$31,'Monte Carlo_WA Complance Price'!$B228+1,FALSE))</f>
        <v>150.52284977717397</v>
      </c>
      <c r="AI228" s="20">
        <f ca="1">E228*VLOOKUP(AI$6,'Greenhouse Gas Costs Avoided'!$A$2:$I$32,9,FALSE)</f>
        <v>0</v>
      </c>
      <c r="AJ228" s="21">
        <f ca="1">F228*VLOOKUP(AJ$6,'Greenhouse Gas Costs Avoided'!$A$2:$I$32,9,FALSE)</f>
        <v>5.2166744805659615</v>
      </c>
      <c r="AK228" s="21">
        <f ca="1">G228*VLOOKUP(AK$6,'Greenhouse Gas Costs Avoided'!$A$2:$I$32,9,FALSE)</f>
        <v>5.3216023247413169</v>
      </c>
      <c r="AL228" s="21">
        <f ca="1">H228*VLOOKUP(AL$6,'Greenhouse Gas Costs Avoided'!$A$2:$I$32,9,FALSE)</f>
        <v>5.4265301689166732</v>
      </c>
      <c r="AM228" s="21">
        <f ca="1">I228*VLOOKUP(AM$6,'Greenhouse Gas Costs Avoided'!$A$2:$I$32,9,FALSE)</f>
        <v>5.5063320831654474</v>
      </c>
      <c r="AN228" s="21">
        <f ca="1">J228*VLOOKUP(AN$6,'Greenhouse Gas Costs Avoided'!$A$2:$I$32,9,FALSE)</f>
        <v>5.5861339974142208</v>
      </c>
      <c r="AO228" s="21">
        <f ca="1">K228*VLOOKUP(AO$6,'Greenhouse Gas Costs Avoided'!$A$2:$I$32,9,FALSE)</f>
        <v>5.665935911662995</v>
      </c>
      <c r="AP228" s="21">
        <f ca="1">L228*VLOOKUP(AP$6,'Greenhouse Gas Costs Avoided'!$A$2:$I$32,9,FALSE)</f>
        <v>5.7457378259117702</v>
      </c>
      <c r="AQ228" s="21">
        <f ca="1">M228*VLOOKUP(AQ$6,'Greenhouse Gas Costs Avoided'!$A$2:$I$32,9,FALSE)</f>
        <v>5.8255397401605462</v>
      </c>
      <c r="AR228" s="21">
        <f ca="1">N228*VLOOKUP(AR$6,'Greenhouse Gas Costs Avoided'!$A$2:$I$32,9,FALSE)</f>
        <v>5.9053416544093205</v>
      </c>
      <c r="AS228" s="21">
        <f ca="1">O228*VLOOKUP(AS$6,'Greenhouse Gas Costs Avoided'!$A$2:$I$32,9,FALSE)</f>
        <v>5.9851435686580947</v>
      </c>
      <c r="AT228" s="21">
        <f ca="1">P228*VLOOKUP(AT$6,'Greenhouse Gas Costs Avoided'!$A$2:$I$32,9,FALSE)</f>
        <v>6.0649454829068699</v>
      </c>
      <c r="AU228" s="21">
        <f ca="1">Q228*VLOOKUP(AU$6,'Greenhouse Gas Costs Avoided'!$A$2:$I$32,9,FALSE)</f>
        <v>6.1447473971556432</v>
      </c>
      <c r="AV228" s="21">
        <f ca="1">R228*VLOOKUP(AV$6,'Greenhouse Gas Costs Avoided'!$A$2:$I$32,9,FALSE)</f>
        <v>6.4296194808152167</v>
      </c>
      <c r="AW228" s="21">
        <f ca="1">S228*VLOOKUP(AW$6,'Greenhouse Gas Costs Avoided'!$A$2:$I$32,9,FALSE)</f>
        <v>6.6023323538917609</v>
      </c>
      <c r="AX228" s="21">
        <f ca="1">T228*VLOOKUP(AX$6,'Greenhouse Gas Costs Avoided'!$A$2:$I$32,9,FALSE)</f>
        <v>6.7808920331878957</v>
      </c>
      <c r="AY228" s="21">
        <f ca="1">U228*VLOOKUP(AY$6,'Greenhouse Gas Costs Avoided'!$A$2:$I$32,9,FALSE)</f>
        <v>6.9638980729572149</v>
      </c>
      <c r="AZ228" s="21">
        <f ca="1">V228*VLOOKUP(AZ$6,'Greenhouse Gas Costs Avoided'!$A$2:$I$32,9,FALSE)</f>
        <v>7.1520913053717949</v>
      </c>
      <c r="BA228" s="21">
        <f ca="1">W228*VLOOKUP(BA$6,'Greenhouse Gas Costs Avoided'!$A$2:$I$32,9,FALSE)</f>
        <v>7.3435269452765404</v>
      </c>
      <c r="BB228" s="21">
        <f ca="1">X228*VLOOKUP(BB$6,'Greenhouse Gas Costs Avoided'!$A$2:$I$32,9,FALSE)</f>
        <v>7.5429472742415475</v>
      </c>
      <c r="BC228" s="21">
        <f ca="1">Y228*VLOOKUP(BC$6,'Greenhouse Gas Costs Avoided'!$A$2:$I$32,9,FALSE)</f>
        <v>7.744884134129272</v>
      </c>
      <c r="BD228" s="21">
        <f ca="1">Z228*VLOOKUP(BD$6,'Greenhouse Gas Costs Avoided'!$A$2:$I$32,9,FALSE)</f>
        <v>7.950411333759269</v>
      </c>
      <c r="BE228" s="21">
        <f ca="1">AA228*VLOOKUP(BE$6,'Greenhouse Gas Costs Avoided'!$A$2:$I$32,9,FALSE)</f>
        <v>8.161021676093501</v>
      </c>
      <c r="BF228" s="21">
        <f ca="1">AB228*VLOOKUP(BF$6,'Greenhouse Gas Costs Avoided'!$A$2:$I$32,9,FALSE)</f>
        <v>8.3774569890184303</v>
      </c>
      <c r="BG228" s="21">
        <f ca="1">AC228*VLOOKUP(BG$6,'Greenhouse Gas Costs Avoided'!$A$2:$I$32,9,FALSE)</f>
        <v>8.5992633142510115</v>
      </c>
      <c r="BH228" s="21">
        <f ca="1">AD228*VLOOKUP(BH$6,'Greenhouse Gas Costs Avoided'!$A$2:$I$32,9,FALSE)</f>
        <v>8.8263732304711304</v>
      </c>
      <c r="BI228" s="21">
        <f ca="1">AE228*VLOOKUP(BI$6,'Greenhouse Gas Costs Avoided'!$A$2:$I$32,9,FALSE)</f>
        <v>9.05818008905967</v>
      </c>
      <c r="BJ228" s="21">
        <f ca="1">AF228*VLOOKUP(BJ$6,'Greenhouse Gas Costs Avoided'!$A$2:$I$32,9,FALSE)</f>
        <v>9.2949796418706736</v>
      </c>
      <c r="BK228" s="22">
        <f ca="1">AG228*VLOOKUP(BK$6,'Greenhouse Gas Costs Avoided'!$A$2:$I$32,9,FALSE)</f>
        <v>9.5356621388007277</v>
      </c>
    </row>
    <row r="229" spans="1:63" x14ac:dyDescent="0.35">
      <c r="A229" s="11">
        <v>223</v>
      </c>
      <c r="B229" s="12">
        <f t="shared" ca="1" si="6"/>
        <v>1</v>
      </c>
      <c r="C229" s="13">
        <f t="shared" ca="1" si="7"/>
        <v>2023</v>
      </c>
      <c r="E229" s="20">
        <f ca="1">IF(E$6&lt;$C229,0,VLOOKUP(E$6,'MonteCarlo Policy Paths'!$A$2:$I$31,'Monte Carlo_WA Complance Price'!$B229+1,FALSE))</f>
        <v>0</v>
      </c>
      <c r="F229" s="21">
        <f ca="1">IF(F$6&lt;$C229,0,VLOOKUP(F$6,'MonteCarlo Policy Paths'!$A$2:$I$31,'Monte Carlo_WA Complance Price'!$B229+1,FALSE))</f>
        <v>82.346532180449415</v>
      </c>
      <c r="G229" s="21">
        <f ca="1">IF(G$6&lt;$C229,0,VLOOKUP(G$6,'MonteCarlo Policy Paths'!$A$2:$I$31,'Monte Carlo_WA Complance Price'!$B229+1,FALSE))</f>
        <v>84.002844861871253</v>
      </c>
      <c r="H229" s="21">
        <f ca="1">IF(H$6&lt;$C229,0,VLOOKUP(H$6,'MonteCarlo Policy Paths'!$A$2:$I$31,'Monte Carlo_WA Complance Price'!$B229+1,FALSE))</f>
        <v>85.659157543293105</v>
      </c>
      <c r="I229" s="21">
        <f ca="1">IF(I$6&lt;$C229,0,VLOOKUP(I$6,'MonteCarlo Policy Paths'!$A$2:$I$31,'Monte Carlo_WA Complance Price'!$B229+1,FALSE))</f>
        <v>86.918851036576825</v>
      </c>
      <c r="J229" s="21">
        <f ca="1">IF(J$6&lt;$C229,0,VLOOKUP(J$6,'MonteCarlo Policy Paths'!$A$2:$I$31,'Monte Carlo_WA Complance Price'!$B229+1,FALSE))</f>
        <v>88.178544529860531</v>
      </c>
      <c r="K229" s="21">
        <f ca="1">IF(K$6&lt;$C229,0,VLOOKUP(K$6,'MonteCarlo Policy Paths'!$A$2:$I$31,'Monte Carlo_WA Complance Price'!$B229+1,FALSE))</f>
        <v>89.438238023144251</v>
      </c>
      <c r="L229" s="21">
        <f ca="1">IF(L$6&lt;$C229,0,VLOOKUP(L$6,'MonteCarlo Policy Paths'!$A$2:$I$31,'Monte Carlo_WA Complance Price'!$B229+1,FALSE))</f>
        <v>90.697931516427971</v>
      </c>
      <c r="M229" s="21">
        <f ca="1">IF(M$6&lt;$C229,0,VLOOKUP(M$6,'MonteCarlo Policy Paths'!$A$2:$I$31,'Monte Carlo_WA Complance Price'!$B229+1,FALSE))</f>
        <v>91.95762500971172</v>
      </c>
      <c r="N229" s="21">
        <f ca="1">IF(N$6&lt;$C229,0,VLOOKUP(N$6,'MonteCarlo Policy Paths'!$A$2:$I$31,'Monte Carlo_WA Complance Price'!$B229+1,FALSE))</f>
        <v>93.21731850299544</v>
      </c>
      <c r="O229" s="21">
        <f ca="1">IF(O$6&lt;$C229,0,VLOOKUP(O$6,'MonteCarlo Policy Paths'!$A$2:$I$31,'Monte Carlo_WA Complance Price'!$B229+1,FALSE))</f>
        <v>94.47701199627916</v>
      </c>
      <c r="P229" s="21">
        <f ca="1">IF(P$6&lt;$C229,0,VLOOKUP(P$6,'MonteCarlo Policy Paths'!$A$2:$I$31,'Monte Carlo_WA Complance Price'!$B229+1,FALSE))</f>
        <v>95.73670548956288</v>
      </c>
      <c r="Q229" s="21">
        <f ca="1">IF(Q$6&lt;$C229,0,VLOOKUP(Q$6,'MonteCarlo Policy Paths'!$A$2:$I$31,'Monte Carlo_WA Complance Price'!$B229+1,FALSE))</f>
        <v>96.996398982846586</v>
      </c>
      <c r="R229" s="21">
        <f ca="1">IF(R$6&lt;$C229,0,VLOOKUP(R$6,'MonteCarlo Policy Paths'!$A$2:$I$31,'Monte Carlo_WA Complance Price'!$B229+1,FALSE))</f>
        <v>98.25609247613032</v>
      </c>
      <c r="S229" s="21">
        <f ca="1">IF(S$6&lt;$C229,0,VLOOKUP(S$6,'MonteCarlo Policy Paths'!$A$2:$I$31,'Monte Carlo_WA Complance Price'!$B229+1,FALSE))</f>
        <v>99.65157958594628</v>
      </c>
      <c r="T229" s="21">
        <f ca="1">IF(T$6&lt;$C229,0,VLOOKUP(T$6,'MonteCarlo Policy Paths'!$A$2:$I$31,'Monte Carlo_WA Complance Price'!$B229+1,FALSE))</f>
        <v>101.04706669576224</v>
      </c>
      <c r="U229" s="21">
        <f ca="1">IF(U$6&lt;$C229,0,VLOOKUP(U$6,'MonteCarlo Policy Paths'!$A$2:$I$31,'Monte Carlo_WA Complance Price'!$B229+1,FALSE))</f>
        <v>102.4425538055782</v>
      </c>
      <c r="V229" s="21">
        <f ca="1">IF(V$6&lt;$C229,0,VLOOKUP(V$6,'MonteCarlo Policy Paths'!$A$2:$I$31,'Monte Carlo_WA Complance Price'!$B229+1,FALSE))</f>
        <v>103.83804091539416</v>
      </c>
      <c r="W229" s="21">
        <f ca="1">IF(W$6&lt;$C229,0,VLOOKUP(W$6,'MonteCarlo Policy Paths'!$A$2:$I$31,'Monte Carlo_WA Complance Price'!$B229+1,FALSE))</f>
        <v>105.23352802521011</v>
      </c>
      <c r="X229" s="21">
        <f ca="1">IF(X$6&lt;$C229,0,VLOOKUP(X$6,'MonteCarlo Policy Paths'!$A$2:$I$31,'Monte Carlo_WA Complance Price'!$B229+1,FALSE))</f>
        <v>106.47156953138905</v>
      </c>
      <c r="Y229" s="21">
        <f ca="1">IF(Y$6&lt;$C229,0,VLOOKUP(Y$6,'MonteCarlo Policy Paths'!$A$2:$I$31,'Monte Carlo_WA Complance Price'!$B229+1,FALSE))</f>
        <v>107.709611037568</v>
      </c>
      <c r="Z229" s="21">
        <f ca="1">IF(Z$6&lt;$C229,0,VLOOKUP(Z$6,'MonteCarlo Policy Paths'!$A$2:$I$31,'Monte Carlo_WA Complance Price'!$B229+1,FALSE))</f>
        <v>108.94765254374694</v>
      </c>
      <c r="AA229" s="21">
        <f ca="1">IF(AA$6&lt;$C229,0,VLOOKUP(AA$6,'MonteCarlo Policy Paths'!$A$2:$I$31,'Monte Carlo_WA Complance Price'!$B229+1,FALSE))</f>
        <v>110.18569404992589</v>
      </c>
      <c r="AB229" s="21">
        <f ca="1">IF(AB$6&lt;$C229,0,VLOOKUP(AB$6,'MonteCarlo Policy Paths'!$A$2:$I$31,'Monte Carlo_WA Complance Price'!$B229+1,FALSE))</f>
        <v>111.42373555610482</v>
      </c>
      <c r="AC229" s="21">
        <f ca="1">IF(AC$6&lt;$C229,0,VLOOKUP(AC$6,'MonteCarlo Policy Paths'!$A$2:$I$31,'Monte Carlo_WA Complance Price'!$B229+1,FALSE))</f>
        <v>112.86811731331359</v>
      </c>
      <c r="AD229" s="21">
        <f ca="1">IF(AD$6&lt;$C229,0,VLOOKUP(AD$6,'MonteCarlo Policy Paths'!$A$2:$I$31,'Monte Carlo_WA Complance Price'!$B229+1,FALSE))</f>
        <v>114.31249907052236</v>
      </c>
      <c r="AE229" s="21">
        <f ca="1">IF(AE$6&lt;$C229,0,VLOOKUP(AE$6,'MonteCarlo Policy Paths'!$A$2:$I$31,'Monte Carlo_WA Complance Price'!$B229+1,FALSE))</f>
        <v>115.75688082773114</v>
      </c>
      <c r="AF229" s="21">
        <f ca="1">IF(AF$6&lt;$C229,0,VLOOKUP(AF$6,'MonteCarlo Policy Paths'!$A$2:$I$31,'Monte Carlo_WA Complance Price'!$B229+1,FALSE))</f>
        <v>117.20126258493991</v>
      </c>
      <c r="AG229" s="22">
        <f ca="1">IF(AG$6&lt;$C229,0,VLOOKUP(AG$6,'MonteCarlo Policy Paths'!$A$2:$I$31,'Monte Carlo_WA Complance Price'!$B229+1,FALSE))</f>
        <v>118.64564434214866</v>
      </c>
      <c r="AI229" s="20">
        <f ca="1">E229*VLOOKUP(AI$6,'Greenhouse Gas Costs Avoided'!$A$2:$I$32,9,FALSE)</f>
        <v>0</v>
      </c>
      <c r="AJ229" s="21">
        <f ca="1">F229*VLOOKUP(AJ$6,'Greenhouse Gas Costs Avoided'!$A$2:$I$32,9,FALSE)</f>
        <v>5.2166744805659615</v>
      </c>
      <c r="AK229" s="21">
        <f ca="1">G229*VLOOKUP(AK$6,'Greenhouse Gas Costs Avoided'!$A$2:$I$32,9,FALSE)</f>
        <v>5.3216023247413169</v>
      </c>
      <c r="AL229" s="21">
        <f ca="1">H229*VLOOKUP(AL$6,'Greenhouse Gas Costs Avoided'!$A$2:$I$32,9,FALSE)</f>
        <v>5.4265301689166732</v>
      </c>
      <c r="AM229" s="21">
        <f ca="1">I229*VLOOKUP(AM$6,'Greenhouse Gas Costs Avoided'!$A$2:$I$32,9,FALSE)</f>
        <v>5.5063320831654474</v>
      </c>
      <c r="AN229" s="21">
        <f ca="1">J229*VLOOKUP(AN$6,'Greenhouse Gas Costs Avoided'!$A$2:$I$32,9,FALSE)</f>
        <v>5.5861339974142208</v>
      </c>
      <c r="AO229" s="21">
        <f ca="1">K229*VLOOKUP(AO$6,'Greenhouse Gas Costs Avoided'!$A$2:$I$32,9,FALSE)</f>
        <v>5.665935911662995</v>
      </c>
      <c r="AP229" s="21">
        <f ca="1">L229*VLOOKUP(AP$6,'Greenhouse Gas Costs Avoided'!$A$2:$I$32,9,FALSE)</f>
        <v>5.7457378259117702</v>
      </c>
      <c r="AQ229" s="21">
        <f ca="1">M229*VLOOKUP(AQ$6,'Greenhouse Gas Costs Avoided'!$A$2:$I$32,9,FALSE)</f>
        <v>5.8255397401605462</v>
      </c>
      <c r="AR229" s="21">
        <f ca="1">N229*VLOOKUP(AR$6,'Greenhouse Gas Costs Avoided'!$A$2:$I$32,9,FALSE)</f>
        <v>5.9053416544093205</v>
      </c>
      <c r="AS229" s="21">
        <f ca="1">O229*VLOOKUP(AS$6,'Greenhouse Gas Costs Avoided'!$A$2:$I$32,9,FALSE)</f>
        <v>5.9851435686580947</v>
      </c>
      <c r="AT229" s="21">
        <f ca="1">P229*VLOOKUP(AT$6,'Greenhouse Gas Costs Avoided'!$A$2:$I$32,9,FALSE)</f>
        <v>6.0649454829068699</v>
      </c>
      <c r="AU229" s="21">
        <f ca="1">Q229*VLOOKUP(AU$6,'Greenhouse Gas Costs Avoided'!$A$2:$I$32,9,FALSE)</f>
        <v>6.1447473971556432</v>
      </c>
      <c r="AV229" s="21">
        <f ca="1">R229*VLOOKUP(AV$6,'Greenhouse Gas Costs Avoided'!$A$2:$I$32,9,FALSE)</f>
        <v>6.2245493114044184</v>
      </c>
      <c r="AW229" s="21">
        <f ca="1">S229*VLOOKUP(AW$6,'Greenhouse Gas Costs Avoided'!$A$2:$I$32,9,FALSE)</f>
        <v>6.312953786990386</v>
      </c>
      <c r="AX229" s="21">
        <f ca="1">T229*VLOOKUP(AX$6,'Greenhouse Gas Costs Avoided'!$A$2:$I$32,9,FALSE)</f>
        <v>6.4013582625763545</v>
      </c>
      <c r="AY229" s="21">
        <f ca="1">U229*VLOOKUP(AY$6,'Greenhouse Gas Costs Avoided'!$A$2:$I$32,9,FALSE)</f>
        <v>6.4897627381623222</v>
      </c>
      <c r="AZ229" s="21">
        <f ca="1">V229*VLOOKUP(AZ$6,'Greenhouse Gas Costs Avoided'!$A$2:$I$32,9,FALSE)</f>
        <v>6.5781672137482907</v>
      </c>
      <c r="BA229" s="21">
        <f ca="1">W229*VLOOKUP(BA$6,'Greenhouse Gas Costs Avoided'!$A$2:$I$32,9,FALSE)</f>
        <v>6.6665716893342575</v>
      </c>
      <c r="BB229" s="21">
        <f ca="1">X229*VLOOKUP(BB$6,'Greenhouse Gas Costs Avoided'!$A$2:$I$32,9,FALSE)</f>
        <v>6.7450019445028957</v>
      </c>
      <c r="BC229" s="21">
        <f ca="1">Y229*VLOOKUP(BC$6,'Greenhouse Gas Costs Avoided'!$A$2:$I$32,9,FALSE)</f>
        <v>6.8234321996715348</v>
      </c>
      <c r="BD229" s="21">
        <f ca="1">Z229*VLOOKUP(BD$6,'Greenhouse Gas Costs Avoided'!$A$2:$I$32,9,FALSE)</f>
        <v>6.901862454840173</v>
      </c>
      <c r="BE229" s="21">
        <f ca="1">AA229*VLOOKUP(BE$6,'Greenhouse Gas Costs Avoided'!$A$2:$I$32,9,FALSE)</f>
        <v>6.9802927100088112</v>
      </c>
      <c r="BF229" s="21">
        <f ca="1">AB229*VLOOKUP(BF$6,'Greenhouse Gas Costs Avoided'!$A$2:$I$32,9,FALSE)</f>
        <v>7.0587229651774486</v>
      </c>
      <c r="BG229" s="21">
        <f ca="1">AC229*VLOOKUP(BG$6,'Greenhouse Gas Costs Avoided'!$A$2:$I$32,9,FALSE)</f>
        <v>7.1502249295408609</v>
      </c>
      <c r="BH229" s="21">
        <f ca="1">AD229*VLOOKUP(BH$6,'Greenhouse Gas Costs Avoided'!$A$2:$I$32,9,FALSE)</f>
        <v>7.2417268939042723</v>
      </c>
      <c r="BI229" s="21">
        <f ca="1">AE229*VLOOKUP(BI$6,'Greenhouse Gas Costs Avoided'!$A$2:$I$32,9,FALSE)</f>
        <v>7.3332288582676846</v>
      </c>
      <c r="BJ229" s="21">
        <f ca="1">AF229*VLOOKUP(BJ$6,'Greenhouse Gas Costs Avoided'!$A$2:$I$32,9,FALSE)</f>
        <v>7.424730822631096</v>
      </c>
      <c r="BK229" s="22">
        <f ca="1">AG229*VLOOKUP(BK$6,'Greenhouse Gas Costs Avoided'!$A$2:$I$32,9,FALSE)</f>
        <v>7.5162327869945065</v>
      </c>
    </row>
    <row r="230" spans="1:63" x14ac:dyDescent="0.35">
      <c r="A230" s="11">
        <v>224</v>
      </c>
      <c r="B230" s="12">
        <f t="shared" ca="1" si="6"/>
        <v>4</v>
      </c>
      <c r="C230" s="13">
        <f t="shared" ca="1" si="7"/>
        <v>2023</v>
      </c>
      <c r="E230" s="20">
        <f ca="1">IF(E$6&lt;$C230,0,VLOOKUP(E$6,'MonteCarlo Policy Paths'!$A$2:$I$31,'Monte Carlo_WA Complance Price'!$B230+1,FALSE))</f>
        <v>0</v>
      </c>
      <c r="F230" s="21">
        <f ca="1">IF(F$6&lt;$C230,0,VLOOKUP(F$6,'MonteCarlo Policy Paths'!$A$2:$I$31,'Monte Carlo_WA Complance Price'!$B230+1,FALSE))</f>
        <v>82.346532180449415</v>
      </c>
      <c r="G230" s="21">
        <f ca="1">IF(G$6&lt;$C230,0,VLOOKUP(G$6,'MonteCarlo Policy Paths'!$A$2:$I$31,'Monte Carlo_WA Complance Price'!$B230+1,FALSE))</f>
        <v>84.002844861871253</v>
      </c>
      <c r="H230" s="21">
        <f ca="1">IF(H$6&lt;$C230,0,VLOOKUP(H$6,'MonteCarlo Policy Paths'!$A$2:$I$31,'Monte Carlo_WA Complance Price'!$B230+1,FALSE))</f>
        <v>85.659157543293105</v>
      </c>
      <c r="I230" s="21">
        <f ca="1">IF(I$6&lt;$C230,0,VLOOKUP(I$6,'MonteCarlo Policy Paths'!$A$2:$I$31,'Monte Carlo_WA Complance Price'!$B230+1,FALSE))</f>
        <v>86.918851036576825</v>
      </c>
      <c r="J230" s="21">
        <f ca="1">IF(J$6&lt;$C230,0,VLOOKUP(J$6,'MonteCarlo Policy Paths'!$A$2:$I$31,'Monte Carlo_WA Complance Price'!$B230+1,FALSE))</f>
        <v>88.178544529860531</v>
      </c>
      <c r="K230" s="21">
        <f ca="1">IF(K$6&lt;$C230,0,VLOOKUP(K$6,'MonteCarlo Policy Paths'!$A$2:$I$31,'Monte Carlo_WA Complance Price'!$B230+1,FALSE))</f>
        <v>89.438238023144251</v>
      </c>
      <c r="L230" s="21">
        <f ca="1">IF(L$6&lt;$C230,0,VLOOKUP(L$6,'MonteCarlo Policy Paths'!$A$2:$I$31,'Monte Carlo_WA Complance Price'!$B230+1,FALSE))</f>
        <v>90.697931516427971</v>
      </c>
      <c r="M230" s="21">
        <f ca="1">IF(M$6&lt;$C230,0,VLOOKUP(M$6,'MonteCarlo Policy Paths'!$A$2:$I$31,'Monte Carlo_WA Complance Price'!$B230+1,FALSE))</f>
        <v>91.95762500971172</v>
      </c>
      <c r="N230" s="21">
        <f ca="1">IF(N$6&lt;$C230,0,VLOOKUP(N$6,'MonteCarlo Policy Paths'!$A$2:$I$31,'Monte Carlo_WA Complance Price'!$B230+1,FALSE))</f>
        <v>93.21731850299544</v>
      </c>
      <c r="O230" s="21">
        <f ca="1">IF(O$6&lt;$C230,0,VLOOKUP(O$6,'MonteCarlo Policy Paths'!$A$2:$I$31,'Monte Carlo_WA Complance Price'!$B230+1,FALSE))</f>
        <v>94.47701199627916</v>
      </c>
      <c r="P230" s="21">
        <f ca="1">IF(P$6&lt;$C230,0,VLOOKUP(P$6,'MonteCarlo Policy Paths'!$A$2:$I$31,'Monte Carlo_WA Complance Price'!$B230+1,FALSE))</f>
        <v>95.73670548956288</v>
      </c>
      <c r="Q230" s="21">
        <f ca="1">IF(Q$6&lt;$C230,0,VLOOKUP(Q$6,'MonteCarlo Policy Paths'!$A$2:$I$31,'Monte Carlo_WA Complance Price'!$B230+1,FALSE))</f>
        <v>96.996398982846586</v>
      </c>
      <c r="R230" s="21">
        <f ca="1">IF(R$6&lt;$C230,0,VLOOKUP(R$6,'MonteCarlo Policy Paths'!$A$2:$I$31,'Monte Carlo_WA Complance Price'!$B230+1,FALSE))</f>
        <v>98.25609247613032</v>
      </c>
      <c r="S230" s="21">
        <f ca="1">IF(S$6&lt;$C230,0,VLOOKUP(S$6,'MonteCarlo Policy Paths'!$A$2:$I$31,'Monte Carlo_WA Complance Price'!$B230+1,FALSE))</f>
        <v>99.65157958594628</v>
      </c>
      <c r="T230" s="21">
        <f ca="1">IF(T$6&lt;$C230,0,VLOOKUP(T$6,'MonteCarlo Policy Paths'!$A$2:$I$31,'Monte Carlo_WA Complance Price'!$B230+1,FALSE))</f>
        <v>101.04706669576224</v>
      </c>
      <c r="U230" s="21">
        <f ca="1">IF(U$6&lt;$C230,0,VLOOKUP(U$6,'MonteCarlo Policy Paths'!$A$2:$I$31,'Monte Carlo_WA Complance Price'!$B230+1,FALSE))</f>
        <v>102.4425538055782</v>
      </c>
      <c r="V230" s="21">
        <f ca="1">IF(V$6&lt;$C230,0,VLOOKUP(V$6,'MonteCarlo Policy Paths'!$A$2:$I$31,'Monte Carlo_WA Complance Price'!$B230+1,FALSE))</f>
        <v>103.83804091539416</v>
      </c>
      <c r="W230" s="21">
        <f ca="1">IF(W$6&lt;$C230,0,VLOOKUP(W$6,'MonteCarlo Policy Paths'!$A$2:$I$31,'Monte Carlo_WA Complance Price'!$B230+1,FALSE))</f>
        <v>105.23352802521011</v>
      </c>
      <c r="X230" s="21">
        <f ca="1">IF(X$6&lt;$C230,0,VLOOKUP(X$6,'MonteCarlo Policy Paths'!$A$2:$I$31,'Monte Carlo_WA Complance Price'!$B230+1,FALSE))</f>
        <v>106.47156953138905</v>
      </c>
      <c r="Y230" s="21">
        <f ca="1">IF(Y$6&lt;$C230,0,VLOOKUP(Y$6,'MonteCarlo Policy Paths'!$A$2:$I$31,'Monte Carlo_WA Complance Price'!$B230+1,FALSE))</f>
        <v>107.709611037568</v>
      </c>
      <c r="Z230" s="21">
        <f ca="1">IF(Z$6&lt;$C230,0,VLOOKUP(Z$6,'MonteCarlo Policy Paths'!$A$2:$I$31,'Monte Carlo_WA Complance Price'!$B230+1,FALSE))</f>
        <v>108.94765254374694</v>
      </c>
      <c r="AA230" s="21">
        <f ca="1">IF(AA$6&lt;$C230,0,VLOOKUP(AA$6,'MonteCarlo Policy Paths'!$A$2:$I$31,'Monte Carlo_WA Complance Price'!$B230+1,FALSE))</f>
        <v>110.18569404992589</v>
      </c>
      <c r="AB230" s="21">
        <f ca="1">IF(AB$6&lt;$C230,0,VLOOKUP(AB$6,'MonteCarlo Policy Paths'!$A$2:$I$31,'Monte Carlo_WA Complance Price'!$B230+1,FALSE))</f>
        <v>111.42373555610482</v>
      </c>
      <c r="AC230" s="21">
        <f ca="1">IF(AC$6&lt;$C230,0,VLOOKUP(AC$6,'MonteCarlo Policy Paths'!$A$2:$I$31,'Monte Carlo_WA Complance Price'!$B230+1,FALSE))</f>
        <v>112.86811731331359</v>
      </c>
      <c r="AD230" s="21">
        <f ca="1">IF(AD$6&lt;$C230,0,VLOOKUP(AD$6,'MonteCarlo Policy Paths'!$A$2:$I$31,'Monte Carlo_WA Complance Price'!$B230+1,FALSE))</f>
        <v>114.31249907052236</v>
      </c>
      <c r="AE230" s="21">
        <f ca="1">IF(AE$6&lt;$C230,0,VLOOKUP(AE$6,'MonteCarlo Policy Paths'!$A$2:$I$31,'Monte Carlo_WA Complance Price'!$B230+1,FALSE))</f>
        <v>115.75688082773114</v>
      </c>
      <c r="AF230" s="21">
        <f ca="1">IF(AF$6&lt;$C230,0,VLOOKUP(AF$6,'MonteCarlo Policy Paths'!$A$2:$I$31,'Monte Carlo_WA Complance Price'!$B230+1,FALSE))</f>
        <v>117.20126258493991</v>
      </c>
      <c r="AG230" s="22">
        <f ca="1">IF(AG$6&lt;$C230,0,VLOOKUP(AG$6,'MonteCarlo Policy Paths'!$A$2:$I$31,'Monte Carlo_WA Complance Price'!$B230+1,FALSE))</f>
        <v>119.5319620819439</v>
      </c>
      <c r="AI230" s="20">
        <f ca="1">E230*VLOOKUP(AI$6,'Greenhouse Gas Costs Avoided'!$A$2:$I$32,9,FALSE)</f>
        <v>0</v>
      </c>
      <c r="AJ230" s="21">
        <f ca="1">F230*VLOOKUP(AJ$6,'Greenhouse Gas Costs Avoided'!$A$2:$I$32,9,FALSE)</f>
        <v>5.2166744805659615</v>
      </c>
      <c r="AK230" s="21">
        <f ca="1">G230*VLOOKUP(AK$6,'Greenhouse Gas Costs Avoided'!$A$2:$I$32,9,FALSE)</f>
        <v>5.3216023247413169</v>
      </c>
      <c r="AL230" s="21">
        <f ca="1">H230*VLOOKUP(AL$6,'Greenhouse Gas Costs Avoided'!$A$2:$I$32,9,FALSE)</f>
        <v>5.4265301689166732</v>
      </c>
      <c r="AM230" s="21">
        <f ca="1">I230*VLOOKUP(AM$6,'Greenhouse Gas Costs Avoided'!$A$2:$I$32,9,FALSE)</f>
        <v>5.5063320831654474</v>
      </c>
      <c r="AN230" s="21">
        <f ca="1">J230*VLOOKUP(AN$6,'Greenhouse Gas Costs Avoided'!$A$2:$I$32,9,FALSE)</f>
        <v>5.5861339974142208</v>
      </c>
      <c r="AO230" s="21">
        <f ca="1">K230*VLOOKUP(AO$6,'Greenhouse Gas Costs Avoided'!$A$2:$I$32,9,FALSE)</f>
        <v>5.665935911662995</v>
      </c>
      <c r="AP230" s="21">
        <f ca="1">L230*VLOOKUP(AP$6,'Greenhouse Gas Costs Avoided'!$A$2:$I$32,9,FALSE)</f>
        <v>5.7457378259117702</v>
      </c>
      <c r="AQ230" s="21">
        <f ca="1">M230*VLOOKUP(AQ$6,'Greenhouse Gas Costs Avoided'!$A$2:$I$32,9,FALSE)</f>
        <v>5.8255397401605462</v>
      </c>
      <c r="AR230" s="21">
        <f ca="1">N230*VLOOKUP(AR$6,'Greenhouse Gas Costs Avoided'!$A$2:$I$32,9,FALSE)</f>
        <v>5.9053416544093205</v>
      </c>
      <c r="AS230" s="21">
        <f ca="1">O230*VLOOKUP(AS$6,'Greenhouse Gas Costs Avoided'!$A$2:$I$32,9,FALSE)</f>
        <v>5.9851435686580947</v>
      </c>
      <c r="AT230" s="21">
        <f ca="1">P230*VLOOKUP(AT$6,'Greenhouse Gas Costs Avoided'!$A$2:$I$32,9,FALSE)</f>
        <v>6.0649454829068699</v>
      </c>
      <c r="AU230" s="21">
        <f ca="1">Q230*VLOOKUP(AU$6,'Greenhouse Gas Costs Avoided'!$A$2:$I$32,9,FALSE)</f>
        <v>6.1447473971556432</v>
      </c>
      <c r="AV230" s="21">
        <f ca="1">R230*VLOOKUP(AV$6,'Greenhouse Gas Costs Avoided'!$A$2:$I$32,9,FALSE)</f>
        <v>6.2245493114044184</v>
      </c>
      <c r="AW230" s="21">
        <f ca="1">S230*VLOOKUP(AW$6,'Greenhouse Gas Costs Avoided'!$A$2:$I$32,9,FALSE)</f>
        <v>6.312953786990386</v>
      </c>
      <c r="AX230" s="21">
        <f ca="1">T230*VLOOKUP(AX$6,'Greenhouse Gas Costs Avoided'!$A$2:$I$32,9,FALSE)</f>
        <v>6.4013582625763545</v>
      </c>
      <c r="AY230" s="21">
        <f ca="1">U230*VLOOKUP(AY$6,'Greenhouse Gas Costs Avoided'!$A$2:$I$32,9,FALSE)</f>
        <v>6.4897627381623222</v>
      </c>
      <c r="AZ230" s="21">
        <f ca="1">V230*VLOOKUP(AZ$6,'Greenhouse Gas Costs Avoided'!$A$2:$I$32,9,FALSE)</f>
        <v>6.5781672137482907</v>
      </c>
      <c r="BA230" s="21">
        <f ca="1">W230*VLOOKUP(BA$6,'Greenhouse Gas Costs Avoided'!$A$2:$I$32,9,FALSE)</f>
        <v>6.6665716893342575</v>
      </c>
      <c r="BB230" s="21">
        <f ca="1">X230*VLOOKUP(BB$6,'Greenhouse Gas Costs Avoided'!$A$2:$I$32,9,FALSE)</f>
        <v>6.7450019445028957</v>
      </c>
      <c r="BC230" s="21">
        <f ca="1">Y230*VLOOKUP(BC$6,'Greenhouse Gas Costs Avoided'!$A$2:$I$32,9,FALSE)</f>
        <v>6.8234321996715348</v>
      </c>
      <c r="BD230" s="21">
        <f ca="1">Z230*VLOOKUP(BD$6,'Greenhouse Gas Costs Avoided'!$A$2:$I$32,9,FALSE)</f>
        <v>6.901862454840173</v>
      </c>
      <c r="BE230" s="21">
        <f ca="1">AA230*VLOOKUP(BE$6,'Greenhouse Gas Costs Avoided'!$A$2:$I$32,9,FALSE)</f>
        <v>6.9802927100088112</v>
      </c>
      <c r="BF230" s="21">
        <f ca="1">AB230*VLOOKUP(BF$6,'Greenhouse Gas Costs Avoided'!$A$2:$I$32,9,FALSE)</f>
        <v>7.0587229651774486</v>
      </c>
      <c r="BG230" s="21">
        <f ca="1">AC230*VLOOKUP(BG$6,'Greenhouse Gas Costs Avoided'!$A$2:$I$32,9,FALSE)</f>
        <v>7.1502249295408609</v>
      </c>
      <c r="BH230" s="21">
        <f ca="1">AD230*VLOOKUP(BH$6,'Greenhouse Gas Costs Avoided'!$A$2:$I$32,9,FALSE)</f>
        <v>7.2417268939042723</v>
      </c>
      <c r="BI230" s="21">
        <f ca="1">AE230*VLOOKUP(BI$6,'Greenhouse Gas Costs Avoided'!$A$2:$I$32,9,FALSE)</f>
        <v>7.3332288582676846</v>
      </c>
      <c r="BJ230" s="21">
        <f ca="1">AF230*VLOOKUP(BJ$6,'Greenhouse Gas Costs Avoided'!$A$2:$I$32,9,FALSE)</f>
        <v>7.424730822631096</v>
      </c>
      <c r="BK230" s="22">
        <f ca="1">AG230*VLOOKUP(BK$6,'Greenhouse Gas Costs Avoided'!$A$2:$I$32,9,FALSE)</f>
        <v>7.5723812490175435</v>
      </c>
    </row>
    <row r="231" spans="1:63" x14ac:dyDescent="0.35">
      <c r="A231" s="11">
        <v>225</v>
      </c>
      <c r="B231" s="12">
        <f t="shared" ca="1" si="6"/>
        <v>2</v>
      </c>
      <c r="C231" s="13">
        <f t="shared" ca="1" si="7"/>
        <v>2023</v>
      </c>
      <c r="E231" s="20">
        <f ca="1">IF(E$6&lt;$C231,0,VLOOKUP(E$6,'MonteCarlo Policy Paths'!$A$2:$I$31,'Monte Carlo_WA Complance Price'!$B231+1,FALSE))</f>
        <v>0</v>
      </c>
      <c r="F231" s="21">
        <f ca="1">IF(F$6&lt;$C231,0,VLOOKUP(F$6,'MonteCarlo Policy Paths'!$A$2:$I$31,'Monte Carlo_WA Complance Price'!$B231+1,FALSE))</f>
        <v>82.346532180449415</v>
      </c>
      <c r="G231" s="21">
        <f ca="1">IF(G$6&lt;$C231,0,VLOOKUP(G$6,'MonteCarlo Policy Paths'!$A$2:$I$31,'Monte Carlo_WA Complance Price'!$B231+1,FALSE))</f>
        <v>84.002844861871253</v>
      </c>
      <c r="H231" s="21">
        <f ca="1">IF(H$6&lt;$C231,0,VLOOKUP(H$6,'MonteCarlo Policy Paths'!$A$2:$I$31,'Monte Carlo_WA Complance Price'!$B231+1,FALSE))</f>
        <v>85.659157543293105</v>
      </c>
      <c r="I231" s="21">
        <f ca="1">IF(I$6&lt;$C231,0,VLOOKUP(I$6,'MonteCarlo Policy Paths'!$A$2:$I$31,'Monte Carlo_WA Complance Price'!$B231+1,FALSE))</f>
        <v>86.918851036576825</v>
      </c>
      <c r="J231" s="21">
        <f ca="1">IF(J$6&lt;$C231,0,VLOOKUP(J$6,'MonteCarlo Policy Paths'!$A$2:$I$31,'Monte Carlo_WA Complance Price'!$B231+1,FALSE))</f>
        <v>88.178544529860531</v>
      </c>
      <c r="K231" s="21">
        <f ca="1">IF(K$6&lt;$C231,0,VLOOKUP(K$6,'MonteCarlo Policy Paths'!$A$2:$I$31,'Monte Carlo_WA Complance Price'!$B231+1,FALSE))</f>
        <v>89.438238023144251</v>
      </c>
      <c r="L231" s="21">
        <f ca="1">IF(L$6&lt;$C231,0,VLOOKUP(L$6,'MonteCarlo Policy Paths'!$A$2:$I$31,'Monte Carlo_WA Complance Price'!$B231+1,FALSE))</f>
        <v>90.697931516427971</v>
      </c>
      <c r="M231" s="21">
        <f ca="1">IF(M$6&lt;$C231,0,VLOOKUP(M$6,'MonteCarlo Policy Paths'!$A$2:$I$31,'Monte Carlo_WA Complance Price'!$B231+1,FALSE))</f>
        <v>91.95762500971172</v>
      </c>
      <c r="N231" s="21">
        <f ca="1">IF(N$6&lt;$C231,0,VLOOKUP(N$6,'MonteCarlo Policy Paths'!$A$2:$I$31,'Monte Carlo_WA Complance Price'!$B231+1,FALSE))</f>
        <v>93.21731850299544</v>
      </c>
      <c r="O231" s="21">
        <f ca="1">IF(O$6&lt;$C231,0,VLOOKUP(O$6,'MonteCarlo Policy Paths'!$A$2:$I$31,'Monte Carlo_WA Complance Price'!$B231+1,FALSE))</f>
        <v>94.47701199627916</v>
      </c>
      <c r="P231" s="21">
        <f ca="1">IF(P$6&lt;$C231,0,VLOOKUP(P$6,'MonteCarlo Policy Paths'!$A$2:$I$31,'Monte Carlo_WA Complance Price'!$B231+1,FALSE))</f>
        <v>95.73670548956288</v>
      </c>
      <c r="Q231" s="21">
        <f ca="1">IF(Q$6&lt;$C231,0,VLOOKUP(Q$6,'MonteCarlo Policy Paths'!$A$2:$I$31,'Monte Carlo_WA Complance Price'!$B231+1,FALSE))</f>
        <v>96.996398982846586</v>
      </c>
      <c r="R231" s="21">
        <f ca="1">IF(R$6&lt;$C231,0,VLOOKUP(R$6,'MonteCarlo Policy Paths'!$A$2:$I$31,'Monte Carlo_WA Complance Price'!$B231+1,FALSE))</f>
        <v>98.25609247613032</v>
      </c>
      <c r="S231" s="21">
        <f ca="1">IF(S$6&lt;$C231,0,VLOOKUP(S$6,'MonteCarlo Policy Paths'!$A$2:$I$31,'Monte Carlo_WA Complance Price'!$B231+1,FALSE))</f>
        <v>99.65157958594628</v>
      </c>
      <c r="T231" s="21">
        <f ca="1">IF(T$6&lt;$C231,0,VLOOKUP(T$6,'MonteCarlo Policy Paths'!$A$2:$I$31,'Monte Carlo_WA Complance Price'!$B231+1,FALSE))</f>
        <v>101.04706669576224</v>
      </c>
      <c r="U231" s="21">
        <f ca="1">IF(U$6&lt;$C231,0,VLOOKUP(U$6,'MonteCarlo Policy Paths'!$A$2:$I$31,'Monte Carlo_WA Complance Price'!$B231+1,FALSE))</f>
        <v>102.4425538055782</v>
      </c>
      <c r="V231" s="21">
        <f ca="1">IF(V$6&lt;$C231,0,VLOOKUP(V$6,'MonteCarlo Policy Paths'!$A$2:$I$31,'Monte Carlo_WA Complance Price'!$B231+1,FALSE))</f>
        <v>103.83804091539416</v>
      </c>
      <c r="W231" s="21">
        <f ca="1">IF(W$6&lt;$C231,0,VLOOKUP(W$6,'MonteCarlo Policy Paths'!$A$2:$I$31,'Monte Carlo_WA Complance Price'!$B231+1,FALSE))</f>
        <v>105.23352802521011</v>
      </c>
      <c r="X231" s="21">
        <f ca="1">IF(X$6&lt;$C231,0,VLOOKUP(X$6,'MonteCarlo Policy Paths'!$A$2:$I$31,'Monte Carlo_WA Complance Price'!$B231+1,FALSE))</f>
        <v>106.47156953138905</v>
      </c>
      <c r="Y231" s="21">
        <f ca="1">IF(Y$6&lt;$C231,0,VLOOKUP(Y$6,'MonteCarlo Policy Paths'!$A$2:$I$31,'Monte Carlo_WA Complance Price'!$B231+1,FALSE))</f>
        <v>107.709611037568</v>
      </c>
      <c r="Z231" s="21">
        <f ca="1">IF(Z$6&lt;$C231,0,VLOOKUP(Z$6,'MonteCarlo Policy Paths'!$A$2:$I$31,'Monte Carlo_WA Complance Price'!$B231+1,FALSE))</f>
        <v>108.94765254374694</v>
      </c>
      <c r="AA231" s="21">
        <f ca="1">IF(AA$6&lt;$C231,0,VLOOKUP(AA$6,'MonteCarlo Policy Paths'!$A$2:$I$31,'Monte Carlo_WA Complance Price'!$B231+1,FALSE))</f>
        <v>110.18569404992589</v>
      </c>
      <c r="AB231" s="21">
        <f ca="1">IF(AB$6&lt;$C231,0,VLOOKUP(AB$6,'MonteCarlo Policy Paths'!$A$2:$I$31,'Monte Carlo_WA Complance Price'!$B231+1,FALSE))</f>
        <v>111.42373555610482</v>
      </c>
      <c r="AC231" s="21">
        <f ca="1">IF(AC$6&lt;$C231,0,VLOOKUP(AC$6,'MonteCarlo Policy Paths'!$A$2:$I$31,'Monte Carlo_WA Complance Price'!$B231+1,FALSE))</f>
        <v>112.86811731331359</v>
      </c>
      <c r="AD231" s="21">
        <f ca="1">IF(AD$6&lt;$C231,0,VLOOKUP(AD$6,'MonteCarlo Policy Paths'!$A$2:$I$31,'Monte Carlo_WA Complance Price'!$B231+1,FALSE))</f>
        <v>114.31249907052236</v>
      </c>
      <c r="AE231" s="21">
        <f ca="1">IF(AE$6&lt;$C231,0,VLOOKUP(AE$6,'MonteCarlo Policy Paths'!$A$2:$I$31,'Monte Carlo_WA Complance Price'!$B231+1,FALSE))</f>
        <v>115.75688082773114</v>
      </c>
      <c r="AF231" s="21">
        <f ca="1">IF(AF$6&lt;$C231,0,VLOOKUP(AF$6,'MonteCarlo Policy Paths'!$A$2:$I$31,'Monte Carlo_WA Complance Price'!$B231+1,FALSE))</f>
        <v>117.20126258493991</v>
      </c>
      <c r="AG231" s="22">
        <f ca="1">IF(AG$6&lt;$C231,0,VLOOKUP(AG$6,'MonteCarlo Policy Paths'!$A$2:$I$31,'Monte Carlo_WA Complance Price'!$B231+1,FALSE))</f>
        <v>120.41827982173916</v>
      </c>
      <c r="AI231" s="20">
        <f ca="1">E231*VLOOKUP(AI$6,'Greenhouse Gas Costs Avoided'!$A$2:$I$32,9,FALSE)</f>
        <v>0</v>
      </c>
      <c r="AJ231" s="21">
        <f ca="1">F231*VLOOKUP(AJ$6,'Greenhouse Gas Costs Avoided'!$A$2:$I$32,9,FALSE)</f>
        <v>5.2166744805659615</v>
      </c>
      <c r="AK231" s="21">
        <f ca="1">G231*VLOOKUP(AK$6,'Greenhouse Gas Costs Avoided'!$A$2:$I$32,9,FALSE)</f>
        <v>5.3216023247413169</v>
      </c>
      <c r="AL231" s="21">
        <f ca="1">H231*VLOOKUP(AL$6,'Greenhouse Gas Costs Avoided'!$A$2:$I$32,9,FALSE)</f>
        <v>5.4265301689166732</v>
      </c>
      <c r="AM231" s="21">
        <f ca="1">I231*VLOOKUP(AM$6,'Greenhouse Gas Costs Avoided'!$A$2:$I$32,9,FALSE)</f>
        <v>5.5063320831654474</v>
      </c>
      <c r="AN231" s="21">
        <f ca="1">J231*VLOOKUP(AN$6,'Greenhouse Gas Costs Avoided'!$A$2:$I$32,9,FALSE)</f>
        <v>5.5861339974142208</v>
      </c>
      <c r="AO231" s="21">
        <f ca="1">K231*VLOOKUP(AO$6,'Greenhouse Gas Costs Avoided'!$A$2:$I$32,9,FALSE)</f>
        <v>5.665935911662995</v>
      </c>
      <c r="AP231" s="21">
        <f ca="1">L231*VLOOKUP(AP$6,'Greenhouse Gas Costs Avoided'!$A$2:$I$32,9,FALSE)</f>
        <v>5.7457378259117702</v>
      </c>
      <c r="AQ231" s="21">
        <f ca="1">M231*VLOOKUP(AQ$6,'Greenhouse Gas Costs Avoided'!$A$2:$I$32,9,FALSE)</f>
        <v>5.8255397401605462</v>
      </c>
      <c r="AR231" s="21">
        <f ca="1">N231*VLOOKUP(AR$6,'Greenhouse Gas Costs Avoided'!$A$2:$I$32,9,FALSE)</f>
        <v>5.9053416544093205</v>
      </c>
      <c r="AS231" s="21">
        <f ca="1">O231*VLOOKUP(AS$6,'Greenhouse Gas Costs Avoided'!$A$2:$I$32,9,FALSE)</f>
        <v>5.9851435686580947</v>
      </c>
      <c r="AT231" s="21">
        <f ca="1">P231*VLOOKUP(AT$6,'Greenhouse Gas Costs Avoided'!$A$2:$I$32,9,FALSE)</f>
        <v>6.0649454829068699</v>
      </c>
      <c r="AU231" s="21">
        <f ca="1">Q231*VLOOKUP(AU$6,'Greenhouse Gas Costs Avoided'!$A$2:$I$32,9,FALSE)</f>
        <v>6.1447473971556432</v>
      </c>
      <c r="AV231" s="21">
        <f ca="1">R231*VLOOKUP(AV$6,'Greenhouse Gas Costs Avoided'!$A$2:$I$32,9,FALSE)</f>
        <v>6.2245493114044184</v>
      </c>
      <c r="AW231" s="21">
        <f ca="1">S231*VLOOKUP(AW$6,'Greenhouse Gas Costs Avoided'!$A$2:$I$32,9,FALSE)</f>
        <v>6.312953786990386</v>
      </c>
      <c r="AX231" s="21">
        <f ca="1">T231*VLOOKUP(AX$6,'Greenhouse Gas Costs Avoided'!$A$2:$I$32,9,FALSE)</f>
        <v>6.4013582625763545</v>
      </c>
      <c r="AY231" s="21">
        <f ca="1">U231*VLOOKUP(AY$6,'Greenhouse Gas Costs Avoided'!$A$2:$I$32,9,FALSE)</f>
        <v>6.4897627381623222</v>
      </c>
      <c r="AZ231" s="21">
        <f ca="1">V231*VLOOKUP(AZ$6,'Greenhouse Gas Costs Avoided'!$A$2:$I$32,9,FALSE)</f>
        <v>6.5781672137482907</v>
      </c>
      <c r="BA231" s="21">
        <f ca="1">W231*VLOOKUP(BA$6,'Greenhouse Gas Costs Avoided'!$A$2:$I$32,9,FALSE)</f>
        <v>6.6665716893342575</v>
      </c>
      <c r="BB231" s="21">
        <f ca="1">X231*VLOOKUP(BB$6,'Greenhouse Gas Costs Avoided'!$A$2:$I$32,9,FALSE)</f>
        <v>6.7450019445028957</v>
      </c>
      <c r="BC231" s="21">
        <f ca="1">Y231*VLOOKUP(BC$6,'Greenhouse Gas Costs Avoided'!$A$2:$I$32,9,FALSE)</f>
        <v>6.8234321996715348</v>
      </c>
      <c r="BD231" s="21">
        <f ca="1">Z231*VLOOKUP(BD$6,'Greenhouse Gas Costs Avoided'!$A$2:$I$32,9,FALSE)</f>
        <v>6.901862454840173</v>
      </c>
      <c r="BE231" s="21">
        <f ca="1">AA231*VLOOKUP(BE$6,'Greenhouse Gas Costs Avoided'!$A$2:$I$32,9,FALSE)</f>
        <v>6.9802927100088112</v>
      </c>
      <c r="BF231" s="21">
        <f ca="1">AB231*VLOOKUP(BF$6,'Greenhouse Gas Costs Avoided'!$A$2:$I$32,9,FALSE)</f>
        <v>7.0587229651774486</v>
      </c>
      <c r="BG231" s="21">
        <f ca="1">AC231*VLOOKUP(BG$6,'Greenhouse Gas Costs Avoided'!$A$2:$I$32,9,FALSE)</f>
        <v>7.1502249295408609</v>
      </c>
      <c r="BH231" s="21">
        <f ca="1">AD231*VLOOKUP(BH$6,'Greenhouse Gas Costs Avoided'!$A$2:$I$32,9,FALSE)</f>
        <v>7.2417268939042723</v>
      </c>
      <c r="BI231" s="21">
        <f ca="1">AE231*VLOOKUP(BI$6,'Greenhouse Gas Costs Avoided'!$A$2:$I$32,9,FALSE)</f>
        <v>7.3332288582676846</v>
      </c>
      <c r="BJ231" s="21">
        <f ca="1">AF231*VLOOKUP(BJ$6,'Greenhouse Gas Costs Avoided'!$A$2:$I$32,9,FALSE)</f>
        <v>7.424730822631096</v>
      </c>
      <c r="BK231" s="22">
        <f ca="1">AG231*VLOOKUP(BK$6,'Greenhouse Gas Costs Avoided'!$A$2:$I$32,9,FALSE)</f>
        <v>7.6285297110405814</v>
      </c>
    </row>
    <row r="232" spans="1:63" x14ac:dyDescent="0.35">
      <c r="A232" s="11">
        <v>226</v>
      </c>
      <c r="B232" s="12">
        <f t="shared" ca="1" si="6"/>
        <v>2</v>
      </c>
      <c r="C232" s="13">
        <f t="shared" ca="1" si="7"/>
        <v>2023</v>
      </c>
      <c r="E232" s="20">
        <f ca="1">IF(E$6&lt;$C232,0,VLOOKUP(E$6,'MonteCarlo Policy Paths'!$A$2:$I$31,'Monte Carlo_WA Complance Price'!$B232+1,FALSE))</f>
        <v>0</v>
      </c>
      <c r="F232" s="21">
        <f ca="1">IF(F$6&lt;$C232,0,VLOOKUP(F$6,'MonteCarlo Policy Paths'!$A$2:$I$31,'Monte Carlo_WA Complance Price'!$B232+1,FALSE))</f>
        <v>82.346532180449415</v>
      </c>
      <c r="G232" s="21">
        <f ca="1">IF(G$6&lt;$C232,0,VLOOKUP(G$6,'MonteCarlo Policy Paths'!$A$2:$I$31,'Monte Carlo_WA Complance Price'!$B232+1,FALSE))</f>
        <v>84.002844861871253</v>
      </c>
      <c r="H232" s="21">
        <f ca="1">IF(H$6&lt;$C232,0,VLOOKUP(H$6,'MonteCarlo Policy Paths'!$A$2:$I$31,'Monte Carlo_WA Complance Price'!$B232+1,FALSE))</f>
        <v>85.659157543293105</v>
      </c>
      <c r="I232" s="21">
        <f ca="1">IF(I$6&lt;$C232,0,VLOOKUP(I$6,'MonteCarlo Policy Paths'!$A$2:$I$31,'Monte Carlo_WA Complance Price'!$B232+1,FALSE))</f>
        <v>86.918851036576825</v>
      </c>
      <c r="J232" s="21">
        <f ca="1">IF(J$6&lt;$C232,0,VLOOKUP(J$6,'MonteCarlo Policy Paths'!$A$2:$I$31,'Monte Carlo_WA Complance Price'!$B232+1,FALSE))</f>
        <v>88.178544529860531</v>
      </c>
      <c r="K232" s="21">
        <f ca="1">IF(K$6&lt;$C232,0,VLOOKUP(K$6,'MonteCarlo Policy Paths'!$A$2:$I$31,'Monte Carlo_WA Complance Price'!$B232+1,FALSE))</f>
        <v>89.438238023144251</v>
      </c>
      <c r="L232" s="21">
        <f ca="1">IF(L$6&lt;$C232,0,VLOOKUP(L$6,'MonteCarlo Policy Paths'!$A$2:$I$31,'Monte Carlo_WA Complance Price'!$B232+1,FALSE))</f>
        <v>90.697931516427971</v>
      </c>
      <c r="M232" s="21">
        <f ca="1">IF(M$6&lt;$C232,0,VLOOKUP(M$6,'MonteCarlo Policy Paths'!$A$2:$I$31,'Monte Carlo_WA Complance Price'!$B232+1,FALSE))</f>
        <v>91.95762500971172</v>
      </c>
      <c r="N232" s="21">
        <f ca="1">IF(N$6&lt;$C232,0,VLOOKUP(N$6,'MonteCarlo Policy Paths'!$A$2:$I$31,'Monte Carlo_WA Complance Price'!$B232+1,FALSE))</f>
        <v>93.21731850299544</v>
      </c>
      <c r="O232" s="21">
        <f ca="1">IF(O$6&lt;$C232,0,VLOOKUP(O$6,'MonteCarlo Policy Paths'!$A$2:$I$31,'Monte Carlo_WA Complance Price'!$B232+1,FALSE))</f>
        <v>94.47701199627916</v>
      </c>
      <c r="P232" s="21">
        <f ca="1">IF(P$6&lt;$C232,0,VLOOKUP(P$6,'MonteCarlo Policy Paths'!$A$2:$I$31,'Monte Carlo_WA Complance Price'!$B232+1,FALSE))</f>
        <v>95.73670548956288</v>
      </c>
      <c r="Q232" s="21">
        <f ca="1">IF(Q$6&lt;$C232,0,VLOOKUP(Q$6,'MonteCarlo Policy Paths'!$A$2:$I$31,'Monte Carlo_WA Complance Price'!$B232+1,FALSE))</f>
        <v>96.996398982846586</v>
      </c>
      <c r="R232" s="21">
        <f ca="1">IF(R$6&lt;$C232,0,VLOOKUP(R$6,'MonteCarlo Policy Paths'!$A$2:$I$31,'Monte Carlo_WA Complance Price'!$B232+1,FALSE))</f>
        <v>98.25609247613032</v>
      </c>
      <c r="S232" s="21">
        <f ca="1">IF(S$6&lt;$C232,0,VLOOKUP(S$6,'MonteCarlo Policy Paths'!$A$2:$I$31,'Monte Carlo_WA Complance Price'!$B232+1,FALSE))</f>
        <v>99.65157958594628</v>
      </c>
      <c r="T232" s="21">
        <f ca="1">IF(T$6&lt;$C232,0,VLOOKUP(T$6,'MonteCarlo Policy Paths'!$A$2:$I$31,'Monte Carlo_WA Complance Price'!$B232+1,FALSE))</f>
        <v>101.04706669576224</v>
      </c>
      <c r="U232" s="21">
        <f ca="1">IF(U$6&lt;$C232,0,VLOOKUP(U$6,'MonteCarlo Policy Paths'!$A$2:$I$31,'Monte Carlo_WA Complance Price'!$B232+1,FALSE))</f>
        <v>102.4425538055782</v>
      </c>
      <c r="V232" s="21">
        <f ca="1">IF(V$6&lt;$C232,0,VLOOKUP(V$6,'MonteCarlo Policy Paths'!$A$2:$I$31,'Monte Carlo_WA Complance Price'!$B232+1,FALSE))</f>
        <v>103.83804091539416</v>
      </c>
      <c r="W232" s="21">
        <f ca="1">IF(W$6&lt;$C232,0,VLOOKUP(W$6,'MonteCarlo Policy Paths'!$A$2:$I$31,'Monte Carlo_WA Complance Price'!$B232+1,FALSE))</f>
        <v>105.23352802521011</v>
      </c>
      <c r="X232" s="21">
        <f ca="1">IF(X$6&lt;$C232,0,VLOOKUP(X$6,'MonteCarlo Policy Paths'!$A$2:$I$31,'Monte Carlo_WA Complance Price'!$B232+1,FALSE))</f>
        <v>106.47156953138905</v>
      </c>
      <c r="Y232" s="21">
        <f ca="1">IF(Y$6&lt;$C232,0,VLOOKUP(Y$6,'MonteCarlo Policy Paths'!$A$2:$I$31,'Monte Carlo_WA Complance Price'!$B232+1,FALSE))</f>
        <v>107.709611037568</v>
      </c>
      <c r="Z232" s="21">
        <f ca="1">IF(Z$6&lt;$C232,0,VLOOKUP(Z$6,'MonteCarlo Policy Paths'!$A$2:$I$31,'Monte Carlo_WA Complance Price'!$B232+1,FALSE))</f>
        <v>108.94765254374694</v>
      </c>
      <c r="AA232" s="21">
        <f ca="1">IF(AA$6&lt;$C232,0,VLOOKUP(AA$6,'MonteCarlo Policy Paths'!$A$2:$I$31,'Monte Carlo_WA Complance Price'!$B232+1,FALSE))</f>
        <v>110.18569404992589</v>
      </c>
      <c r="AB232" s="21">
        <f ca="1">IF(AB$6&lt;$C232,0,VLOOKUP(AB$6,'MonteCarlo Policy Paths'!$A$2:$I$31,'Monte Carlo_WA Complance Price'!$B232+1,FALSE))</f>
        <v>111.42373555610482</v>
      </c>
      <c r="AC232" s="21">
        <f ca="1">IF(AC$6&lt;$C232,0,VLOOKUP(AC$6,'MonteCarlo Policy Paths'!$A$2:$I$31,'Monte Carlo_WA Complance Price'!$B232+1,FALSE))</f>
        <v>112.86811731331359</v>
      </c>
      <c r="AD232" s="21">
        <f ca="1">IF(AD$6&lt;$C232,0,VLOOKUP(AD$6,'MonteCarlo Policy Paths'!$A$2:$I$31,'Monte Carlo_WA Complance Price'!$B232+1,FALSE))</f>
        <v>114.31249907052236</v>
      </c>
      <c r="AE232" s="21">
        <f ca="1">IF(AE$6&lt;$C232,0,VLOOKUP(AE$6,'MonteCarlo Policy Paths'!$A$2:$I$31,'Monte Carlo_WA Complance Price'!$B232+1,FALSE))</f>
        <v>115.75688082773114</v>
      </c>
      <c r="AF232" s="21">
        <f ca="1">IF(AF$6&lt;$C232,0,VLOOKUP(AF$6,'MonteCarlo Policy Paths'!$A$2:$I$31,'Monte Carlo_WA Complance Price'!$B232+1,FALSE))</f>
        <v>117.20126258493991</v>
      </c>
      <c r="AG232" s="22">
        <f ca="1">IF(AG$6&lt;$C232,0,VLOOKUP(AG$6,'MonteCarlo Policy Paths'!$A$2:$I$31,'Monte Carlo_WA Complance Price'!$B232+1,FALSE))</f>
        <v>120.41827982173916</v>
      </c>
      <c r="AI232" s="20">
        <f ca="1">E232*VLOOKUP(AI$6,'Greenhouse Gas Costs Avoided'!$A$2:$I$32,9,FALSE)</f>
        <v>0</v>
      </c>
      <c r="AJ232" s="21">
        <f ca="1">F232*VLOOKUP(AJ$6,'Greenhouse Gas Costs Avoided'!$A$2:$I$32,9,FALSE)</f>
        <v>5.2166744805659615</v>
      </c>
      <c r="AK232" s="21">
        <f ca="1">G232*VLOOKUP(AK$6,'Greenhouse Gas Costs Avoided'!$A$2:$I$32,9,FALSE)</f>
        <v>5.3216023247413169</v>
      </c>
      <c r="AL232" s="21">
        <f ca="1">H232*VLOOKUP(AL$6,'Greenhouse Gas Costs Avoided'!$A$2:$I$32,9,FALSE)</f>
        <v>5.4265301689166732</v>
      </c>
      <c r="AM232" s="21">
        <f ca="1">I232*VLOOKUP(AM$6,'Greenhouse Gas Costs Avoided'!$A$2:$I$32,9,FALSE)</f>
        <v>5.5063320831654474</v>
      </c>
      <c r="AN232" s="21">
        <f ca="1">J232*VLOOKUP(AN$6,'Greenhouse Gas Costs Avoided'!$A$2:$I$32,9,FALSE)</f>
        <v>5.5861339974142208</v>
      </c>
      <c r="AO232" s="21">
        <f ca="1">K232*VLOOKUP(AO$6,'Greenhouse Gas Costs Avoided'!$A$2:$I$32,9,FALSE)</f>
        <v>5.665935911662995</v>
      </c>
      <c r="AP232" s="21">
        <f ca="1">L232*VLOOKUP(AP$6,'Greenhouse Gas Costs Avoided'!$A$2:$I$32,9,FALSE)</f>
        <v>5.7457378259117702</v>
      </c>
      <c r="AQ232" s="21">
        <f ca="1">M232*VLOOKUP(AQ$6,'Greenhouse Gas Costs Avoided'!$A$2:$I$32,9,FALSE)</f>
        <v>5.8255397401605462</v>
      </c>
      <c r="AR232" s="21">
        <f ca="1">N232*VLOOKUP(AR$6,'Greenhouse Gas Costs Avoided'!$A$2:$I$32,9,FALSE)</f>
        <v>5.9053416544093205</v>
      </c>
      <c r="AS232" s="21">
        <f ca="1">O232*VLOOKUP(AS$6,'Greenhouse Gas Costs Avoided'!$A$2:$I$32,9,FALSE)</f>
        <v>5.9851435686580947</v>
      </c>
      <c r="AT232" s="21">
        <f ca="1">P232*VLOOKUP(AT$6,'Greenhouse Gas Costs Avoided'!$A$2:$I$32,9,FALSE)</f>
        <v>6.0649454829068699</v>
      </c>
      <c r="AU232" s="21">
        <f ca="1">Q232*VLOOKUP(AU$6,'Greenhouse Gas Costs Avoided'!$A$2:$I$32,9,FALSE)</f>
        <v>6.1447473971556432</v>
      </c>
      <c r="AV232" s="21">
        <f ca="1">R232*VLOOKUP(AV$6,'Greenhouse Gas Costs Avoided'!$A$2:$I$32,9,FALSE)</f>
        <v>6.2245493114044184</v>
      </c>
      <c r="AW232" s="21">
        <f ca="1">S232*VLOOKUP(AW$6,'Greenhouse Gas Costs Avoided'!$A$2:$I$32,9,FALSE)</f>
        <v>6.312953786990386</v>
      </c>
      <c r="AX232" s="21">
        <f ca="1">T232*VLOOKUP(AX$6,'Greenhouse Gas Costs Avoided'!$A$2:$I$32,9,FALSE)</f>
        <v>6.4013582625763545</v>
      </c>
      <c r="AY232" s="21">
        <f ca="1">U232*VLOOKUP(AY$6,'Greenhouse Gas Costs Avoided'!$A$2:$I$32,9,FALSE)</f>
        <v>6.4897627381623222</v>
      </c>
      <c r="AZ232" s="21">
        <f ca="1">V232*VLOOKUP(AZ$6,'Greenhouse Gas Costs Avoided'!$A$2:$I$32,9,FALSE)</f>
        <v>6.5781672137482907</v>
      </c>
      <c r="BA232" s="21">
        <f ca="1">W232*VLOOKUP(BA$6,'Greenhouse Gas Costs Avoided'!$A$2:$I$32,9,FALSE)</f>
        <v>6.6665716893342575</v>
      </c>
      <c r="BB232" s="21">
        <f ca="1">X232*VLOOKUP(BB$6,'Greenhouse Gas Costs Avoided'!$A$2:$I$32,9,FALSE)</f>
        <v>6.7450019445028957</v>
      </c>
      <c r="BC232" s="21">
        <f ca="1">Y232*VLOOKUP(BC$6,'Greenhouse Gas Costs Avoided'!$A$2:$I$32,9,FALSE)</f>
        <v>6.8234321996715348</v>
      </c>
      <c r="BD232" s="21">
        <f ca="1">Z232*VLOOKUP(BD$6,'Greenhouse Gas Costs Avoided'!$A$2:$I$32,9,FALSE)</f>
        <v>6.901862454840173</v>
      </c>
      <c r="BE232" s="21">
        <f ca="1">AA232*VLOOKUP(BE$6,'Greenhouse Gas Costs Avoided'!$A$2:$I$32,9,FALSE)</f>
        <v>6.9802927100088112</v>
      </c>
      <c r="BF232" s="21">
        <f ca="1">AB232*VLOOKUP(BF$6,'Greenhouse Gas Costs Avoided'!$A$2:$I$32,9,FALSE)</f>
        <v>7.0587229651774486</v>
      </c>
      <c r="BG232" s="21">
        <f ca="1">AC232*VLOOKUP(BG$6,'Greenhouse Gas Costs Avoided'!$A$2:$I$32,9,FALSE)</f>
        <v>7.1502249295408609</v>
      </c>
      <c r="BH232" s="21">
        <f ca="1">AD232*VLOOKUP(BH$6,'Greenhouse Gas Costs Avoided'!$A$2:$I$32,9,FALSE)</f>
        <v>7.2417268939042723</v>
      </c>
      <c r="BI232" s="21">
        <f ca="1">AE232*VLOOKUP(BI$6,'Greenhouse Gas Costs Avoided'!$A$2:$I$32,9,FALSE)</f>
        <v>7.3332288582676846</v>
      </c>
      <c r="BJ232" s="21">
        <f ca="1">AF232*VLOOKUP(BJ$6,'Greenhouse Gas Costs Avoided'!$A$2:$I$32,9,FALSE)</f>
        <v>7.424730822631096</v>
      </c>
      <c r="BK232" s="22">
        <f ca="1">AG232*VLOOKUP(BK$6,'Greenhouse Gas Costs Avoided'!$A$2:$I$32,9,FALSE)</f>
        <v>7.6285297110405814</v>
      </c>
    </row>
    <row r="233" spans="1:63" x14ac:dyDescent="0.35">
      <c r="A233" s="11">
        <v>227</v>
      </c>
      <c r="B233" s="12">
        <f t="shared" ca="1" si="6"/>
        <v>3</v>
      </c>
      <c r="C233" s="13">
        <f t="shared" ca="1" si="7"/>
        <v>2023</v>
      </c>
      <c r="E233" s="20">
        <f ca="1">IF(E$6&lt;$C233,0,VLOOKUP(E$6,'MonteCarlo Policy Paths'!$A$2:$I$31,'Monte Carlo_WA Complance Price'!$B233+1,FALSE))</f>
        <v>0</v>
      </c>
      <c r="F233" s="21">
        <f ca="1">IF(F$6&lt;$C233,0,VLOOKUP(F$6,'MonteCarlo Policy Paths'!$A$2:$I$31,'Monte Carlo_WA Complance Price'!$B233+1,FALSE))</f>
        <v>82.346532180449415</v>
      </c>
      <c r="G233" s="21">
        <f ca="1">IF(G$6&lt;$C233,0,VLOOKUP(G$6,'MonteCarlo Policy Paths'!$A$2:$I$31,'Monte Carlo_WA Complance Price'!$B233+1,FALSE))</f>
        <v>84.002844861871253</v>
      </c>
      <c r="H233" s="21">
        <f ca="1">IF(H$6&lt;$C233,0,VLOOKUP(H$6,'MonteCarlo Policy Paths'!$A$2:$I$31,'Monte Carlo_WA Complance Price'!$B233+1,FALSE))</f>
        <v>85.659157543293105</v>
      </c>
      <c r="I233" s="21">
        <f ca="1">IF(I$6&lt;$C233,0,VLOOKUP(I$6,'MonteCarlo Policy Paths'!$A$2:$I$31,'Monte Carlo_WA Complance Price'!$B233+1,FALSE))</f>
        <v>86.918851036576825</v>
      </c>
      <c r="J233" s="21">
        <f ca="1">IF(J$6&lt;$C233,0,VLOOKUP(J$6,'MonteCarlo Policy Paths'!$A$2:$I$31,'Monte Carlo_WA Complance Price'!$B233+1,FALSE))</f>
        <v>88.178544529860531</v>
      </c>
      <c r="K233" s="21">
        <f ca="1">IF(K$6&lt;$C233,0,VLOOKUP(K$6,'MonteCarlo Policy Paths'!$A$2:$I$31,'Monte Carlo_WA Complance Price'!$B233+1,FALSE))</f>
        <v>89.438238023144251</v>
      </c>
      <c r="L233" s="21">
        <f ca="1">IF(L$6&lt;$C233,0,VLOOKUP(L$6,'MonteCarlo Policy Paths'!$A$2:$I$31,'Monte Carlo_WA Complance Price'!$B233+1,FALSE))</f>
        <v>90.697931516427971</v>
      </c>
      <c r="M233" s="21">
        <f ca="1">IF(M$6&lt;$C233,0,VLOOKUP(M$6,'MonteCarlo Policy Paths'!$A$2:$I$31,'Monte Carlo_WA Complance Price'!$B233+1,FALSE))</f>
        <v>91.95762500971172</v>
      </c>
      <c r="N233" s="21">
        <f ca="1">IF(N$6&lt;$C233,0,VLOOKUP(N$6,'MonteCarlo Policy Paths'!$A$2:$I$31,'Monte Carlo_WA Complance Price'!$B233+1,FALSE))</f>
        <v>93.21731850299544</v>
      </c>
      <c r="O233" s="21">
        <f ca="1">IF(O$6&lt;$C233,0,VLOOKUP(O$6,'MonteCarlo Policy Paths'!$A$2:$I$31,'Monte Carlo_WA Complance Price'!$B233+1,FALSE))</f>
        <v>94.47701199627916</v>
      </c>
      <c r="P233" s="21">
        <f ca="1">IF(P$6&lt;$C233,0,VLOOKUP(P$6,'MonteCarlo Policy Paths'!$A$2:$I$31,'Monte Carlo_WA Complance Price'!$B233+1,FALSE))</f>
        <v>95.73670548956288</v>
      </c>
      <c r="Q233" s="21">
        <f ca="1">IF(Q$6&lt;$C233,0,VLOOKUP(Q$6,'MonteCarlo Policy Paths'!$A$2:$I$31,'Monte Carlo_WA Complance Price'!$B233+1,FALSE))</f>
        <v>96.996398982846586</v>
      </c>
      <c r="R233" s="21">
        <f ca="1">IF(R$6&lt;$C233,0,VLOOKUP(R$6,'MonteCarlo Policy Paths'!$A$2:$I$31,'Monte Carlo_WA Complance Price'!$B233+1,FALSE))</f>
        <v>101.49317720655506</v>
      </c>
      <c r="S233" s="21">
        <f ca="1">IF(S$6&lt;$C233,0,VLOOKUP(S$6,'MonteCarlo Policy Paths'!$A$2:$I$31,'Monte Carlo_WA Complance Price'!$B233+1,FALSE))</f>
        <v>104.21949379267882</v>
      </c>
      <c r="T233" s="21">
        <f ca="1">IF(T$6&lt;$C233,0,VLOOKUP(T$6,'MonteCarlo Policy Paths'!$A$2:$I$31,'Monte Carlo_WA Complance Price'!$B233+1,FALSE))</f>
        <v>107.03810370059369</v>
      </c>
      <c r="U233" s="21">
        <f ca="1">IF(U$6&lt;$C233,0,VLOOKUP(U$6,'MonteCarlo Policy Paths'!$A$2:$I$31,'Monte Carlo_WA Complance Price'!$B233+1,FALSE))</f>
        <v>109.92690053835344</v>
      </c>
      <c r="V233" s="21">
        <f ca="1">IF(V$6&lt;$C233,0,VLOOKUP(V$6,'MonteCarlo Policy Paths'!$A$2:$I$31,'Monte Carlo_WA Complance Price'!$B233+1,FALSE))</f>
        <v>112.89757853003228</v>
      </c>
      <c r="W233" s="21">
        <f ca="1">IF(W$6&lt;$C233,0,VLOOKUP(W$6,'MonteCarlo Policy Paths'!$A$2:$I$31,'Monte Carlo_WA Complance Price'!$B233+1,FALSE))</f>
        <v>115.91943874780665</v>
      </c>
      <c r="X233" s="21">
        <f ca="1">IF(X$6&lt;$C233,0,VLOOKUP(X$6,'MonteCarlo Policy Paths'!$A$2:$I$31,'Monte Carlo_WA Complance Price'!$B233+1,FALSE))</f>
        <v>119.06733931122673</v>
      </c>
      <c r="Y233" s="21">
        <f ca="1">IF(Y$6&lt;$C233,0,VLOOKUP(Y$6,'MonteCarlo Policy Paths'!$A$2:$I$31,'Monte Carlo_WA Complance Price'!$B233+1,FALSE))</f>
        <v>122.25496395468721</v>
      </c>
      <c r="Z233" s="21">
        <f ca="1">IF(Z$6&lt;$C233,0,VLOOKUP(Z$6,'MonteCarlo Policy Paths'!$A$2:$I$31,'Monte Carlo_WA Complance Price'!$B233+1,FALSE))</f>
        <v>125.4992630232488</v>
      </c>
      <c r="AA233" s="21">
        <f ca="1">IF(AA$6&lt;$C233,0,VLOOKUP(AA$6,'MonteCarlo Policy Paths'!$A$2:$I$31,'Monte Carlo_WA Complance Price'!$B233+1,FALSE))</f>
        <v>128.82380079097237</v>
      </c>
      <c r="AB233" s="21">
        <f ca="1">IF(AB$6&lt;$C233,0,VLOOKUP(AB$6,'MonteCarlo Policy Paths'!$A$2:$I$31,'Monte Carlo_WA Complance Price'!$B233+1,FALSE))</f>
        <v>132.24028719953677</v>
      </c>
      <c r="AC233" s="21">
        <f ca="1">IF(AC$6&lt;$C233,0,VLOOKUP(AC$6,'MonteCarlo Policy Paths'!$A$2:$I$31,'Monte Carlo_WA Complance Price'!$B233+1,FALSE))</f>
        <v>135.74155640209787</v>
      </c>
      <c r="AD233" s="21">
        <f ca="1">IF(AD$6&lt;$C233,0,VLOOKUP(AD$6,'MonteCarlo Policy Paths'!$A$2:$I$31,'Monte Carlo_WA Complance Price'!$B233+1,FALSE))</f>
        <v>139.32654413598658</v>
      </c>
      <c r="AE233" s="21">
        <f ca="1">IF(AE$6&lt;$C233,0,VLOOKUP(AE$6,'MonteCarlo Policy Paths'!$A$2:$I$31,'Monte Carlo_WA Complance Price'!$B233+1,FALSE))</f>
        <v>142.9856742986068</v>
      </c>
      <c r="AF233" s="21">
        <f ca="1">IF(AF$6&lt;$C233,0,VLOOKUP(AF$6,'MonteCarlo Policy Paths'!$A$2:$I$31,'Monte Carlo_WA Complance Price'!$B233+1,FALSE))</f>
        <v>146.72361540812219</v>
      </c>
      <c r="AG233" s="22">
        <f ca="1">IF(AG$6&lt;$C233,0,VLOOKUP(AG$6,'MonteCarlo Policy Paths'!$A$2:$I$31,'Monte Carlo_WA Complance Price'!$B233+1,FALSE))</f>
        <v>150.52284977717397</v>
      </c>
      <c r="AI233" s="20">
        <f ca="1">E233*VLOOKUP(AI$6,'Greenhouse Gas Costs Avoided'!$A$2:$I$32,9,FALSE)</f>
        <v>0</v>
      </c>
      <c r="AJ233" s="21">
        <f ca="1">F233*VLOOKUP(AJ$6,'Greenhouse Gas Costs Avoided'!$A$2:$I$32,9,FALSE)</f>
        <v>5.2166744805659615</v>
      </c>
      <c r="AK233" s="21">
        <f ca="1">G233*VLOOKUP(AK$6,'Greenhouse Gas Costs Avoided'!$A$2:$I$32,9,FALSE)</f>
        <v>5.3216023247413169</v>
      </c>
      <c r="AL233" s="21">
        <f ca="1">H233*VLOOKUP(AL$6,'Greenhouse Gas Costs Avoided'!$A$2:$I$32,9,FALSE)</f>
        <v>5.4265301689166732</v>
      </c>
      <c r="AM233" s="21">
        <f ca="1">I233*VLOOKUP(AM$6,'Greenhouse Gas Costs Avoided'!$A$2:$I$32,9,FALSE)</f>
        <v>5.5063320831654474</v>
      </c>
      <c r="AN233" s="21">
        <f ca="1">J233*VLOOKUP(AN$6,'Greenhouse Gas Costs Avoided'!$A$2:$I$32,9,FALSE)</f>
        <v>5.5861339974142208</v>
      </c>
      <c r="AO233" s="21">
        <f ca="1">K233*VLOOKUP(AO$6,'Greenhouse Gas Costs Avoided'!$A$2:$I$32,9,FALSE)</f>
        <v>5.665935911662995</v>
      </c>
      <c r="AP233" s="21">
        <f ca="1">L233*VLOOKUP(AP$6,'Greenhouse Gas Costs Avoided'!$A$2:$I$32,9,FALSE)</f>
        <v>5.7457378259117702</v>
      </c>
      <c r="AQ233" s="21">
        <f ca="1">M233*VLOOKUP(AQ$6,'Greenhouse Gas Costs Avoided'!$A$2:$I$32,9,FALSE)</f>
        <v>5.8255397401605462</v>
      </c>
      <c r="AR233" s="21">
        <f ca="1">N233*VLOOKUP(AR$6,'Greenhouse Gas Costs Avoided'!$A$2:$I$32,9,FALSE)</f>
        <v>5.9053416544093205</v>
      </c>
      <c r="AS233" s="21">
        <f ca="1">O233*VLOOKUP(AS$6,'Greenhouse Gas Costs Avoided'!$A$2:$I$32,9,FALSE)</f>
        <v>5.9851435686580947</v>
      </c>
      <c r="AT233" s="21">
        <f ca="1">P233*VLOOKUP(AT$6,'Greenhouse Gas Costs Avoided'!$A$2:$I$32,9,FALSE)</f>
        <v>6.0649454829068699</v>
      </c>
      <c r="AU233" s="21">
        <f ca="1">Q233*VLOOKUP(AU$6,'Greenhouse Gas Costs Avoided'!$A$2:$I$32,9,FALSE)</f>
        <v>6.1447473971556432</v>
      </c>
      <c r="AV233" s="21">
        <f ca="1">R233*VLOOKUP(AV$6,'Greenhouse Gas Costs Avoided'!$A$2:$I$32,9,FALSE)</f>
        <v>6.4296194808152167</v>
      </c>
      <c r="AW233" s="21">
        <f ca="1">S233*VLOOKUP(AW$6,'Greenhouse Gas Costs Avoided'!$A$2:$I$32,9,FALSE)</f>
        <v>6.6023323538917609</v>
      </c>
      <c r="AX233" s="21">
        <f ca="1">T233*VLOOKUP(AX$6,'Greenhouse Gas Costs Avoided'!$A$2:$I$32,9,FALSE)</f>
        <v>6.7808920331878957</v>
      </c>
      <c r="AY233" s="21">
        <f ca="1">U233*VLOOKUP(AY$6,'Greenhouse Gas Costs Avoided'!$A$2:$I$32,9,FALSE)</f>
        <v>6.9638980729572149</v>
      </c>
      <c r="AZ233" s="21">
        <f ca="1">V233*VLOOKUP(AZ$6,'Greenhouse Gas Costs Avoided'!$A$2:$I$32,9,FALSE)</f>
        <v>7.1520913053717949</v>
      </c>
      <c r="BA233" s="21">
        <f ca="1">W233*VLOOKUP(BA$6,'Greenhouse Gas Costs Avoided'!$A$2:$I$32,9,FALSE)</f>
        <v>7.3435269452765404</v>
      </c>
      <c r="BB233" s="21">
        <f ca="1">X233*VLOOKUP(BB$6,'Greenhouse Gas Costs Avoided'!$A$2:$I$32,9,FALSE)</f>
        <v>7.5429472742415475</v>
      </c>
      <c r="BC233" s="21">
        <f ca="1">Y233*VLOOKUP(BC$6,'Greenhouse Gas Costs Avoided'!$A$2:$I$32,9,FALSE)</f>
        <v>7.744884134129272</v>
      </c>
      <c r="BD233" s="21">
        <f ca="1">Z233*VLOOKUP(BD$6,'Greenhouse Gas Costs Avoided'!$A$2:$I$32,9,FALSE)</f>
        <v>7.950411333759269</v>
      </c>
      <c r="BE233" s="21">
        <f ca="1">AA233*VLOOKUP(BE$6,'Greenhouse Gas Costs Avoided'!$A$2:$I$32,9,FALSE)</f>
        <v>8.161021676093501</v>
      </c>
      <c r="BF233" s="21">
        <f ca="1">AB233*VLOOKUP(BF$6,'Greenhouse Gas Costs Avoided'!$A$2:$I$32,9,FALSE)</f>
        <v>8.3774569890184303</v>
      </c>
      <c r="BG233" s="21">
        <f ca="1">AC233*VLOOKUP(BG$6,'Greenhouse Gas Costs Avoided'!$A$2:$I$32,9,FALSE)</f>
        <v>8.5992633142510115</v>
      </c>
      <c r="BH233" s="21">
        <f ca="1">AD233*VLOOKUP(BH$6,'Greenhouse Gas Costs Avoided'!$A$2:$I$32,9,FALSE)</f>
        <v>8.8263732304711304</v>
      </c>
      <c r="BI233" s="21">
        <f ca="1">AE233*VLOOKUP(BI$6,'Greenhouse Gas Costs Avoided'!$A$2:$I$32,9,FALSE)</f>
        <v>9.05818008905967</v>
      </c>
      <c r="BJ233" s="21">
        <f ca="1">AF233*VLOOKUP(BJ$6,'Greenhouse Gas Costs Avoided'!$A$2:$I$32,9,FALSE)</f>
        <v>9.2949796418706736</v>
      </c>
      <c r="BK233" s="22">
        <f ca="1">AG233*VLOOKUP(BK$6,'Greenhouse Gas Costs Avoided'!$A$2:$I$32,9,FALSE)</f>
        <v>9.5356621388007277</v>
      </c>
    </row>
    <row r="234" spans="1:63" x14ac:dyDescent="0.35">
      <c r="A234" s="11">
        <v>228</v>
      </c>
      <c r="B234" s="12">
        <f t="shared" ca="1" si="6"/>
        <v>3</v>
      </c>
      <c r="C234" s="13">
        <f t="shared" ca="1" si="7"/>
        <v>2023</v>
      </c>
      <c r="E234" s="20">
        <f ca="1">IF(E$6&lt;$C234,0,VLOOKUP(E$6,'MonteCarlo Policy Paths'!$A$2:$I$31,'Monte Carlo_WA Complance Price'!$B234+1,FALSE))</f>
        <v>0</v>
      </c>
      <c r="F234" s="21">
        <f ca="1">IF(F$6&lt;$C234,0,VLOOKUP(F$6,'MonteCarlo Policy Paths'!$A$2:$I$31,'Monte Carlo_WA Complance Price'!$B234+1,FALSE))</f>
        <v>82.346532180449415</v>
      </c>
      <c r="G234" s="21">
        <f ca="1">IF(G$6&lt;$C234,0,VLOOKUP(G$6,'MonteCarlo Policy Paths'!$A$2:$I$31,'Monte Carlo_WA Complance Price'!$B234+1,FALSE))</f>
        <v>84.002844861871253</v>
      </c>
      <c r="H234" s="21">
        <f ca="1">IF(H$6&lt;$C234,0,VLOOKUP(H$6,'MonteCarlo Policy Paths'!$A$2:$I$31,'Monte Carlo_WA Complance Price'!$B234+1,FALSE))</f>
        <v>85.659157543293105</v>
      </c>
      <c r="I234" s="21">
        <f ca="1">IF(I$6&lt;$C234,0,VLOOKUP(I$6,'MonteCarlo Policy Paths'!$A$2:$I$31,'Monte Carlo_WA Complance Price'!$B234+1,FALSE))</f>
        <v>86.918851036576825</v>
      </c>
      <c r="J234" s="21">
        <f ca="1">IF(J$6&lt;$C234,0,VLOOKUP(J$6,'MonteCarlo Policy Paths'!$A$2:$I$31,'Monte Carlo_WA Complance Price'!$B234+1,FALSE))</f>
        <v>88.178544529860531</v>
      </c>
      <c r="K234" s="21">
        <f ca="1">IF(K$6&lt;$C234,0,VLOOKUP(K$6,'MonteCarlo Policy Paths'!$A$2:$I$31,'Monte Carlo_WA Complance Price'!$B234+1,FALSE))</f>
        <v>89.438238023144251</v>
      </c>
      <c r="L234" s="21">
        <f ca="1">IF(L$6&lt;$C234,0,VLOOKUP(L$6,'MonteCarlo Policy Paths'!$A$2:$I$31,'Monte Carlo_WA Complance Price'!$B234+1,FALSE))</f>
        <v>90.697931516427971</v>
      </c>
      <c r="M234" s="21">
        <f ca="1">IF(M$6&lt;$C234,0,VLOOKUP(M$6,'MonteCarlo Policy Paths'!$A$2:$I$31,'Monte Carlo_WA Complance Price'!$B234+1,FALSE))</f>
        <v>91.95762500971172</v>
      </c>
      <c r="N234" s="21">
        <f ca="1">IF(N$6&lt;$C234,0,VLOOKUP(N$6,'MonteCarlo Policy Paths'!$A$2:$I$31,'Monte Carlo_WA Complance Price'!$B234+1,FALSE))</f>
        <v>93.21731850299544</v>
      </c>
      <c r="O234" s="21">
        <f ca="1">IF(O$6&lt;$C234,0,VLOOKUP(O$6,'MonteCarlo Policy Paths'!$A$2:$I$31,'Monte Carlo_WA Complance Price'!$B234+1,FALSE))</f>
        <v>94.47701199627916</v>
      </c>
      <c r="P234" s="21">
        <f ca="1">IF(P$6&lt;$C234,0,VLOOKUP(P$6,'MonteCarlo Policy Paths'!$A$2:$I$31,'Monte Carlo_WA Complance Price'!$B234+1,FALSE))</f>
        <v>95.73670548956288</v>
      </c>
      <c r="Q234" s="21">
        <f ca="1">IF(Q$6&lt;$C234,0,VLOOKUP(Q$6,'MonteCarlo Policy Paths'!$A$2:$I$31,'Monte Carlo_WA Complance Price'!$B234+1,FALSE))</f>
        <v>96.996398982846586</v>
      </c>
      <c r="R234" s="21">
        <f ca="1">IF(R$6&lt;$C234,0,VLOOKUP(R$6,'MonteCarlo Policy Paths'!$A$2:$I$31,'Monte Carlo_WA Complance Price'!$B234+1,FALSE))</f>
        <v>101.49317720655506</v>
      </c>
      <c r="S234" s="21">
        <f ca="1">IF(S$6&lt;$C234,0,VLOOKUP(S$6,'MonteCarlo Policy Paths'!$A$2:$I$31,'Monte Carlo_WA Complance Price'!$B234+1,FALSE))</f>
        <v>104.21949379267882</v>
      </c>
      <c r="T234" s="21">
        <f ca="1">IF(T$6&lt;$C234,0,VLOOKUP(T$6,'MonteCarlo Policy Paths'!$A$2:$I$31,'Monte Carlo_WA Complance Price'!$B234+1,FALSE))</f>
        <v>107.03810370059369</v>
      </c>
      <c r="U234" s="21">
        <f ca="1">IF(U$6&lt;$C234,0,VLOOKUP(U$6,'MonteCarlo Policy Paths'!$A$2:$I$31,'Monte Carlo_WA Complance Price'!$B234+1,FALSE))</f>
        <v>109.92690053835344</v>
      </c>
      <c r="V234" s="21">
        <f ca="1">IF(V$6&lt;$C234,0,VLOOKUP(V$6,'MonteCarlo Policy Paths'!$A$2:$I$31,'Monte Carlo_WA Complance Price'!$B234+1,FALSE))</f>
        <v>112.89757853003228</v>
      </c>
      <c r="W234" s="21">
        <f ca="1">IF(W$6&lt;$C234,0,VLOOKUP(W$6,'MonteCarlo Policy Paths'!$A$2:$I$31,'Monte Carlo_WA Complance Price'!$B234+1,FALSE))</f>
        <v>115.91943874780665</v>
      </c>
      <c r="X234" s="21">
        <f ca="1">IF(X$6&lt;$C234,0,VLOOKUP(X$6,'MonteCarlo Policy Paths'!$A$2:$I$31,'Monte Carlo_WA Complance Price'!$B234+1,FALSE))</f>
        <v>119.06733931122673</v>
      </c>
      <c r="Y234" s="21">
        <f ca="1">IF(Y$6&lt;$C234,0,VLOOKUP(Y$6,'MonteCarlo Policy Paths'!$A$2:$I$31,'Monte Carlo_WA Complance Price'!$B234+1,FALSE))</f>
        <v>122.25496395468721</v>
      </c>
      <c r="Z234" s="21">
        <f ca="1">IF(Z$6&lt;$C234,0,VLOOKUP(Z$6,'MonteCarlo Policy Paths'!$A$2:$I$31,'Monte Carlo_WA Complance Price'!$B234+1,FALSE))</f>
        <v>125.4992630232488</v>
      </c>
      <c r="AA234" s="21">
        <f ca="1">IF(AA$6&lt;$C234,0,VLOOKUP(AA$6,'MonteCarlo Policy Paths'!$A$2:$I$31,'Monte Carlo_WA Complance Price'!$B234+1,FALSE))</f>
        <v>128.82380079097237</v>
      </c>
      <c r="AB234" s="21">
        <f ca="1">IF(AB$6&lt;$C234,0,VLOOKUP(AB$6,'MonteCarlo Policy Paths'!$A$2:$I$31,'Monte Carlo_WA Complance Price'!$B234+1,FALSE))</f>
        <v>132.24028719953677</v>
      </c>
      <c r="AC234" s="21">
        <f ca="1">IF(AC$6&lt;$C234,0,VLOOKUP(AC$6,'MonteCarlo Policy Paths'!$A$2:$I$31,'Monte Carlo_WA Complance Price'!$B234+1,FALSE))</f>
        <v>135.74155640209787</v>
      </c>
      <c r="AD234" s="21">
        <f ca="1">IF(AD$6&lt;$C234,0,VLOOKUP(AD$6,'MonteCarlo Policy Paths'!$A$2:$I$31,'Monte Carlo_WA Complance Price'!$B234+1,FALSE))</f>
        <v>139.32654413598658</v>
      </c>
      <c r="AE234" s="21">
        <f ca="1">IF(AE$6&lt;$C234,0,VLOOKUP(AE$6,'MonteCarlo Policy Paths'!$A$2:$I$31,'Monte Carlo_WA Complance Price'!$B234+1,FALSE))</f>
        <v>142.9856742986068</v>
      </c>
      <c r="AF234" s="21">
        <f ca="1">IF(AF$6&lt;$C234,0,VLOOKUP(AF$6,'MonteCarlo Policy Paths'!$A$2:$I$31,'Monte Carlo_WA Complance Price'!$B234+1,FALSE))</f>
        <v>146.72361540812219</v>
      </c>
      <c r="AG234" s="22">
        <f ca="1">IF(AG$6&lt;$C234,0,VLOOKUP(AG$6,'MonteCarlo Policy Paths'!$A$2:$I$31,'Monte Carlo_WA Complance Price'!$B234+1,FALSE))</f>
        <v>150.52284977717397</v>
      </c>
      <c r="AI234" s="20">
        <f ca="1">E234*VLOOKUP(AI$6,'Greenhouse Gas Costs Avoided'!$A$2:$I$32,9,FALSE)</f>
        <v>0</v>
      </c>
      <c r="AJ234" s="21">
        <f ca="1">F234*VLOOKUP(AJ$6,'Greenhouse Gas Costs Avoided'!$A$2:$I$32,9,FALSE)</f>
        <v>5.2166744805659615</v>
      </c>
      <c r="AK234" s="21">
        <f ca="1">G234*VLOOKUP(AK$6,'Greenhouse Gas Costs Avoided'!$A$2:$I$32,9,FALSE)</f>
        <v>5.3216023247413169</v>
      </c>
      <c r="AL234" s="21">
        <f ca="1">H234*VLOOKUP(AL$6,'Greenhouse Gas Costs Avoided'!$A$2:$I$32,9,FALSE)</f>
        <v>5.4265301689166732</v>
      </c>
      <c r="AM234" s="21">
        <f ca="1">I234*VLOOKUP(AM$6,'Greenhouse Gas Costs Avoided'!$A$2:$I$32,9,FALSE)</f>
        <v>5.5063320831654474</v>
      </c>
      <c r="AN234" s="21">
        <f ca="1">J234*VLOOKUP(AN$6,'Greenhouse Gas Costs Avoided'!$A$2:$I$32,9,FALSE)</f>
        <v>5.5861339974142208</v>
      </c>
      <c r="AO234" s="21">
        <f ca="1">K234*VLOOKUP(AO$6,'Greenhouse Gas Costs Avoided'!$A$2:$I$32,9,FALSE)</f>
        <v>5.665935911662995</v>
      </c>
      <c r="AP234" s="21">
        <f ca="1">L234*VLOOKUP(AP$6,'Greenhouse Gas Costs Avoided'!$A$2:$I$32,9,FALSE)</f>
        <v>5.7457378259117702</v>
      </c>
      <c r="AQ234" s="21">
        <f ca="1">M234*VLOOKUP(AQ$6,'Greenhouse Gas Costs Avoided'!$A$2:$I$32,9,FALSE)</f>
        <v>5.8255397401605462</v>
      </c>
      <c r="AR234" s="21">
        <f ca="1">N234*VLOOKUP(AR$6,'Greenhouse Gas Costs Avoided'!$A$2:$I$32,9,FALSE)</f>
        <v>5.9053416544093205</v>
      </c>
      <c r="AS234" s="21">
        <f ca="1">O234*VLOOKUP(AS$6,'Greenhouse Gas Costs Avoided'!$A$2:$I$32,9,FALSE)</f>
        <v>5.9851435686580947</v>
      </c>
      <c r="AT234" s="21">
        <f ca="1">P234*VLOOKUP(AT$6,'Greenhouse Gas Costs Avoided'!$A$2:$I$32,9,FALSE)</f>
        <v>6.0649454829068699</v>
      </c>
      <c r="AU234" s="21">
        <f ca="1">Q234*VLOOKUP(AU$6,'Greenhouse Gas Costs Avoided'!$A$2:$I$32,9,FALSE)</f>
        <v>6.1447473971556432</v>
      </c>
      <c r="AV234" s="21">
        <f ca="1">R234*VLOOKUP(AV$6,'Greenhouse Gas Costs Avoided'!$A$2:$I$32,9,FALSE)</f>
        <v>6.4296194808152167</v>
      </c>
      <c r="AW234" s="21">
        <f ca="1">S234*VLOOKUP(AW$6,'Greenhouse Gas Costs Avoided'!$A$2:$I$32,9,FALSE)</f>
        <v>6.6023323538917609</v>
      </c>
      <c r="AX234" s="21">
        <f ca="1">T234*VLOOKUP(AX$6,'Greenhouse Gas Costs Avoided'!$A$2:$I$32,9,FALSE)</f>
        <v>6.7808920331878957</v>
      </c>
      <c r="AY234" s="21">
        <f ca="1">U234*VLOOKUP(AY$6,'Greenhouse Gas Costs Avoided'!$A$2:$I$32,9,FALSE)</f>
        <v>6.9638980729572149</v>
      </c>
      <c r="AZ234" s="21">
        <f ca="1">V234*VLOOKUP(AZ$6,'Greenhouse Gas Costs Avoided'!$A$2:$I$32,9,FALSE)</f>
        <v>7.1520913053717949</v>
      </c>
      <c r="BA234" s="21">
        <f ca="1">W234*VLOOKUP(BA$6,'Greenhouse Gas Costs Avoided'!$A$2:$I$32,9,FALSE)</f>
        <v>7.3435269452765404</v>
      </c>
      <c r="BB234" s="21">
        <f ca="1">X234*VLOOKUP(BB$6,'Greenhouse Gas Costs Avoided'!$A$2:$I$32,9,FALSE)</f>
        <v>7.5429472742415475</v>
      </c>
      <c r="BC234" s="21">
        <f ca="1">Y234*VLOOKUP(BC$6,'Greenhouse Gas Costs Avoided'!$A$2:$I$32,9,FALSE)</f>
        <v>7.744884134129272</v>
      </c>
      <c r="BD234" s="21">
        <f ca="1">Z234*VLOOKUP(BD$6,'Greenhouse Gas Costs Avoided'!$A$2:$I$32,9,FALSE)</f>
        <v>7.950411333759269</v>
      </c>
      <c r="BE234" s="21">
        <f ca="1">AA234*VLOOKUP(BE$6,'Greenhouse Gas Costs Avoided'!$A$2:$I$32,9,FALSE)</f>
        <v>8.161021676093501</v>
      </c>
      <c r="BF234" s="21">
        <f ca="1">AB234*VLOOKUP(BF$6,'Greenhouse Gas Costs Avoided'!$A$2:$I$32,9,FALSE)</f>
        <v>8.3774569890184303</v>
      </c>
      <c r="BG234" s="21">
        <f ca="1">AC234*VLOOKUP(BG$6,'Greenhouse Gas Costs Avoided'!$A$2:$I$32,9,FALSE)</f>
        <v>8.5992633142510115</v>
      </c>
      <c r="BH234" s="21">
        <f ca="1">AD234*VLOOKUP(BH$6,'Greenhouse Gas Costs Avoided'!$A$2:$I$32,9,FALSE)</f>
        <v>8.8263732304711304</v>
      </c>
      <c r="BI234" s="21">
        <f ca="1">AE234*VLOOKUP(BI$6,'Greenhouse Gas Costs Avoided'!$A$2:$I$32,9,FALSE)</f>
        <v>9.05818008905967</v>
      </c>
      <c r="BJ234" s="21">
        <f ca="1">AF234*VLOOKUP(BJ$6,'Greenhouse Gas Costs Avoided'!$A$2:$I$32,9,FALSE)</f>
        <v>9.2949796418706736</v>
      </c>
      <c r="BK234" s="22">
        <f ca="1">AG234*VLOOKUP(BK$6,'Greenhouse Gas Costs Avoided'!$A$2:$I$32,9,FALSE)</f>
        <v>9.5356621388007277</v>
      </c>
    </row>
    <row r="235" spans="1:63" x14ac:dyDescent="0.35">
      <c r="A235" s="11">
        <v>229</v>
      </c>
      <c r="B235" s="12">
        <f t="shared" ca="1" si="6"/>
        <v>3</v>
      </c>
      <c r="C235" s="13">
        <f t="shared" ca="1" si="7"/>
        <v>2023</v>
      </c>
      <c r="E235" s="20">
        <f ca="1">IF(E$6&lt;$C235,0,VLOOKUP(E$6,'MonteCarlo Policy Paths'!$A$2:$I$31,'Monte Carlo_WA Complance Price'!$B235+1,FALSE))</f>
        <v>0</v>
      </c>
      <c r="F235" s="21">
        <f ca="1">IF(F$6&lt;$C235,0,VLOOKUP(F$6,'MonteCarlo Policy Paths'!$A$2:$I$31,'Monte Carlo_WA Complance Price'!$B235+1,FALSE))</f>
        <v>82.346532180449415</v>
      </c>
      <c r="G235" s="21">
        <f ca="1">IF(G$6&lt;$C235,0,VLOOKUP(G$6,'MonteCarlo Policy Paths'!$A$2:$I$31,'Monte Carlo_WA Complance Price'!$B235+1,FALSE))</f>
        <v>84.002844861871253</v>
      </c>
      <c r="H235" s="21">
        <f ca="1">IF(H$6&lt;$C235,0,VLOOKUP(H$6,'MonteCarlo Policy Paths'!$A$2:$I$31,'Monte Carlo_WA Complance Price'!$B235+1,FALSE))</f>
        <v>85.659157543293105</v>
      </c>
      <c r="I235" s="21">
        <f ca="1">IF(I$6&lt;$C235,0,VLOOKUP(I$6,'MonteCarlo Policy Paths'!$A$2:$I$31,'Monte Carlo_WA Complance Price'!$B235+1,FALSE))</f>
        <v>86.918851036576825</v>
      </c>
      <c r="J235" s="21">
        <f ca="1">IF(J$6&lt;$C235,0,VLOOKUP(J$6,'MonteCarlo Policy Paths'!$A$2:$I$31,'Monte Carlo_WA Complance Price'!$B235+1,FALSE))</f>
        <v>88.178544529860531</v>
      </c>
      <c r="K235" s="21">
        <f ca="1">IF(K$6&lt;$C235,0,VLOOKUP(K$6,'MonteCarlo Policy Paths'!$A$2:$I$31,'Monte Carlo_WA Complance Price'!$B235+1,FALSE))</f>
        <v>89.438238023144251</v>
      </c>
      <c r="L235" s="21">
        <f ca="1">IF(L$6&lt;$C235,0,VLOOKUP(L$6,'MonteCarlo Policy Paths'!$A$2:$I$31,'Monte Carlo_WA Complance Price'!$B235+1,FALSE))</f>
        <v>90.697931516427971</v>
      </c>
      <c r="M235" s="21">
        <f ca="1">IF(M$6&lt;$C235,0,VLOOKUP(M$6,'MonteCarlo Policy Paths'!$A$2:$I$31,'Monte Carlo_WA Complance Price'!$B235+1,FALSE))</f>
        <v>91.95762500971172</v>
      </c>
      <c r="N235" s="21">
        <f ca="1">IF(N$6&lt;$C235,0,VLOOKUP(N$6,'MonteCarlo Policy Paths'!$A$2:$I$31,'Monte Carlo_WA Complance Price'!$B235+1,FALSE))</f>
        <v>93.21731850299544</v>
      </c>
      <c r="O235" s="21">
        <f ca="1">IF(O$6&lt;$C235,0,VLOOKUP(O$6,'MonteCarlo Policy Paths'!$A$2:$I$31,'Monte Carlo_WA Complance Price'!$B235+1,FALSE))</f>
        <v>94.47701199627916</v>
      </c>
      <c r="P235" s="21">
        <f ca="1">IF(P$6&lt;$C235,0,VLOOKUP(P$6,'MonteCarlo Policy Paths'!$A$2:$I$31,'Monte Carlo_WA Complance Price'!$B235+1,FALSE))</f>
        <v>95.73670548956288</v>
      </c>
      <c r="Q235" s="21">
        <f ca="1">IF(Q$6&lt;$C235,0,VLOOKUP(Q$6,'MonteCarlo Policy Paths'!$A$2:$I$31,'Monte Carlo_WA Complance Price'!$B235+1,FALSE))</f>
        <v>96.996398982846586</v>
      </c>
      <c r="R235" s="21">
        <f ca="1">IF(R$6&lt;$C235,0,VLOOKUP(R$6,'MonteCarlo Policy Paths'!$A$2:$I$31,'Monte Carlo_WA Complance Price'!$B235+1,FALSE))</f>
        <v>101.49317720655506</v>
      </c>
      <c r="S235" s="21">
        <f ca="1">IF(S$6&lt;$C235,0,VLOOKUP(S$6,'MonteCarlo Policy Paths'!$A$2:$I$31,'Monte Carlo_WA Complance Price'!$B235+1,FALSE))</f>
        <v>104.21949379267882</v>
      </c>
      <c r="T235" s="21">
        <f ca="1">IF(T$6&lt;$C235,0,VLOOKUP(T$6,'MonteCarlo Policy Paths'!$A$2:$I$31,'Monte Carlo_WA Complance Price'!$B235+1,FALSE))</f>
        <v>107.03810370059369</v>
      </c>
      <c r="U235" s="21">
        <f ca="1">IF(U$6&lt;$C235,0,VLOOKUP(U$6,'MonteCarlo Policy Paths'!$A$2:$I$31,'Monte Carlo_WA Complance Price'!$B235+1,FALSE))</f>
        <v>109.92690053835344</v>
      </c>
      <c r="V235" s="21">
        <f ca="1">IF(V$6&lt;$C235,0,VLOOKUP(V$6,'MonteCarlo Policy Paths'!$A$2:$I$31,'Monte Carlo_WA Complance Price'!$B235+1,FALSE))</f>
        <v>112.89757853003228</v>
      </c>
      <c r="W235" s="21">
        <f ca="1">IF(W$6&lt;$C235,0,VLOOKUP(W$6,'MonteCarlo Policy Paths'!$A$2:$I$31,'Monte Carlo_WA Complance Price'!$B235+1,FALSE))</f>
        <v>115.91943874780665</v>
      </c>
      <c r="X235" s="21">
        <f ca="1">IF(X$6&lt;$C235,0,VLOOKUP(X$6,'MonteCarlo Policy Paths'!$A$2:$I$31,'Monte Carlo_WA Complance Price'!$B235+1,FALSE))</f>
        <v>119.06733931122673</v>
      </c>
      <c r="Y235" s="21">
        <f ca="1">IF(Y$6&lt;$C235,0,VLOOKUP(Y$6,'MonteCarlo Policy Paths'!$A$2:$I$31,'Monte Carlo_WA Complance Price'!$B235+1,FALSE))</f>
        <v>122.25496395468721</v>
      </c>
      <c r="Z235" s="21">
        <f ca="1">IF(Z$6&lt;$C235,0,VLOOKUP(Z$6,'MonteCarlo Policy Paths'!$A$2:$I$31,'Monte Carlo_WA Complance Price'!$B235+1,FALSE))</f>
        <v>125.4992630232488</v>
      </c>
      <c r="AA235" s="21">
        <f ca="1">IF(AA$6&lt;$C235,0,VLOOKUP(AA$6,'MonteCarlo Policy Paths'!$A$2:$I$31,'Monte Carlo_WA Complance Price'!$B235+1,FALSE))</f>
        <v>128.82380079097237</v>
      </c>
      <c r="AB235" s="21">
        <f ca="1">IF(AB$6&lt;$C235,0,VLOOKUP(AB$6,'MonteCarlo Policy Paths'!$A$2:$I$31,'Monte Carlo_WA Complance Price'!$B235+1,FALSE))</f>
        <v>132.24028719953677</v>
      </c>
      <c r="AC235" s="21">
        <f ca="1">IF(AC$6&lt;$C235,0,VLOOKUP(AC$6,'MonteCarlo Policy Paths'!$A$2:$I$31,'Monte Carlo_WA Complance Price'!$B235+1,FALSE))</f>
        <v>135.74155640209787</v>
      </c>
      <c r="AD235" s="21">
        <f ca="1">IF(AD$6&lt;$C235,0,VLOOKUP(AD$6,'MonteCarlo Policy Paths'!$A$2:$I$31,'Monte Carlo_WA Complance Price'!$B235+1,FALSE))</f>
        <v>139.32654413598658</v>
      </c>
      <c r="AE235" s="21">
        <f ca="1">IF(AE$6&lt;$C235,0,VLOOKUP(AE$6,'MonteCarlo Policy Paths'!$A$2:$I$31,'Monte Carlo_WA Complance Price'!$B235+1,FALSE))</f>
        <v>142.9856742986068</v>
      </c>
      <c r="AF235" s="21">
        <f ca="1">IF(AF$6&lt;$C235,0,VLOOKUP(AF$6,'MonteCarlo Policy Paths'!$A$2:$I$31,'Monte Carlo_WA Complance Price'!$B235+1,FALSE))</f>
        <v>146.72361540812219</v>
      </c>
      <c r="AG235" s="22">
        <f ca="1">IF(AG$6&lt;$C235,0,VLOOKUP(AG$6,'MonteCarlo Policy Paths'!$A$2:$I$31,'Monte Carlo_WA Complance Price'!$B235+1,FALSE))</f>
        <v>150.52284977717397</v>
      </c>
      <c r="AI235" s="20">
        <f ca="1">E235*VLOOKUP(AI$6,'Greenhouse Gas Costs Avoided'!$A$2:$I$32,9,FALSE)</f>
        <v>0</v>
      </c>
      <c r="AJ235" s="21">
        <f ca="1">F235*VLOOKUP(AJ$6,'Greenhouse Gas Costs Avoided'!$A$2:$I$32,9,FALSE)</f>
        <v>5.2166744805659615</v>
      </c>
      <c r="AK235" s="21">
        <f ca="1">G235*VLOOKUP(AK$6,'Greenhouse Gas Costs Avoided'!$A$2:$I$32,9,FALSE)</f>
        <v>5.3216023247413169</v>
      </c>
      <c r="AL235" s="21">
        <f ca="1">H235*VLOOKUP(AL$6,'Greenhouse Gas Costs Avoided'!$A$2:$I$32,9,FALSE)</f>
        <v>5.4265301689166732</v>
      </c>
      <c r="AM235" s="21">
        <f ca="1">I235*VLOOKUP(AM$6,'Greenhouse Gas Costs Avoided'!$A$2:$I$32,9,FALSE)</f>
        <v>5.5063320831654474</v>
      </c>
      <c r="AN235" s="21">
        <f ca="1">J235*VLOOKUP(AN$6,'Greenhouse Gas Costs Avoided'!$A$2:$I$32,9,FALSE)</f>
        <v>5.5861339974142208</v>
      </c>
      <c r="AO235" s="21">
        <f ca="1">K235*VLOOKUP(AO$6,'Greenhouse Gas Costs Avoided'!$A$2:$I$32,9,FALSE)</f>
        <v>5.665935911662995</v>
      </c>
      <c r="AP235" s="21">
        <f ca="1">L235*VLOOKUP(AP$6,'Greenhouse Gas Costs Avoided'!$A$2:$I$32,9,FALSE)</f>
        <v>5.7457378259117702</v>
      </c>
      <c r="AQ235" s="21">
        <f ca="1">M235*VLOOKUP(AQ$6,'Greenhouse Gas Costs Avoided'!$A$2:$I$32,9,FALSE)</f>
        <v>5.8255397401605462</v>
      </c>
      <c r="AR235" s="21">
        <f ca="1">N235*VLOOKUP(AR$6,'Greenhouse Gas Costs Avoided'!$A$2:$I$32,9,FALSE)</f>
        <v>5.9053416544093205</v>
      </c>
      <c r="AS235" s="21">
        <f ca="1">O235*VLOOKUP(AS$6,'Greenhouse Gas Costs Avoided'!$A$2:$I$32,9,FALSE)</f>
        <v>5.9851435686580947</v>
      </c>
      <c r="AT235" s="21">
        <f ca="1">P235*VLOOKUP(AT$6,'Greenhouse Gas Costs Avoided'!$A$2:$I$32,9,FALSE)</f>
        <v>6.0649454829068699</v>
      </c>
      <c r="AU235" s="21">
        <f ca="1">Q235*VLOOKUP(AU$6,'Greenhouse Gas Costs Avoided'!$A$2:$I$32,9,FALSE)</f>
        <v>6.1447473971556432</v>
      </c>
      <c r="AV235" s="21">
        <f ca="1">R235*VLOOKUP(AV$6,'Greenhouse Gas Costs Avoided'!$A$2:$I$32,9,FALSE)</f>
        <v>6.4296194808152167</v>
      </c>
      <c r="AW235" s="21">
        <f ca="1">S235*VLOOKUP(AW$6,'Greenhouse Gas Costs Avoided'!$A$2:$I$32,9,FALSE)</f>
        <v>6.6023323538917609</v>
      </c>
      <c r="AX235" s="21">
        <f ca="1">T235*VLOOKUP(AX$6,'Greenhouse Gas Costs Avoided'!$A$2:$I$32,9,FALSE)</f>
        <v>6.7808920331878957</v>
      </c>
      <c r="AY235" s="21">
        <f ca="1">U235*VLOOKUP(AY$6,'Greenhouse Gas Costs Avoided'!$A$2:$I$32,9,FALSE)</f>
        <v>6.9638980729572149</v>
      </c>
      <c r="AZ235" s="21">
        <f ca="1">V235*VLOOKUP(AZ$6,'Greenhouse Gas Costs Avoided'!$A$2:$I$32,9,FALSE)</f>
        <v>7.1520913053717949</v>
      </c>
      <c r="BA235" s="21">
        <f ca="1">W235*VLOOKUP(BA$6,'Greenhouse Gas Costs Avoided'!$A$2:$I$32,9,FALSE)</f>
        <v>7.3435269452765404</v>
      </c>
      <c r="BB235" s="21">
        <f ca="1">X235*VLOOKUP(BB$6,'Greenhouse Gas Costs Avoided'!$A$2:$I$32,9,FALSE)</f>
        <v>7.5429472742415475</v>
      </c>
      <c r="BC235" s="21">
        <f ca="1">Y235*VLOOKUP(BC$6,'Greenhouse Gas Costs Avoided'!$A$2:$I$32,9,FALSE)</f>
        <v>7.744884134129272</v>
      </c>
      <c r="BD235" s="21">
        <f ca="1">Z235*VLOOKUP(BD$6,'Greenhouse Gas Costs Avoided'!$A$2:$I$32,9,FALSE)</f>
        <v>7.950411333759269</v>
      </c>
      <c r="BE235" s="21">
        <f ca="1">AA235*VLOOKUP(BE$6,'Greenhouse Gas Costs Avoided'!$A$2:$I$32,9,FALSE)</f>
        <v>8.161021676093501</v>
      </c>
      <c r="BF235" s="21">
        <f ca="1">AB235*VLOOKUP(BF$6,'Greenhouse Gas Costs Avoided'!$A$2:$I$32,9,FALSE)</f>
        <v>8.3774569890184303</v>
      </c>
      <c r="BG235" s="21">
        <f ca="1">AC235*VLOOKUP(BG$6,'Greenhouse Gas Costs Avoided'!$A$2:$I$32,9,FALSE)</f>
        <v>8.5992633142510115</v>
      </c>
      <c r="BH235" s="21">
        <f ca="1">AD235*VLOOKUP(BH$6,'Greenhouse Gas Costs Avoided'!$A$2:$I$32,9,FALSE)</f>
        <v>8.8263732304711304</v>
      </c>
      <c r="BI235" s="21">
        <f ca="1">AE235*VLOOKUP(BI$6,'Greenhouse Gas Costs Avoided'!$A$2:$I$32,9,FALSE)</f>
        <v>9.05818008905967</v>
      </c>
      <c r="BJ235" s="21">
        <f ca="1">AF235*VLOOKUP(BJ$6,'Greenhouse Gas Costs Avoided'!$A$2:$I$32,9,FALSE)</f>
        <v>9.2949796418706736</v>
      </c>
      <c r="BK235" s="22">
        <f ca="1">AG235*VLOOKUP(BK$6,'Greenhouse Gas Costs Avoided'!$A$2:$I$32,9,FALSE)</f>
        <v>9.5356621388007277</v>
      </c>
    </row>
    <row r="236" spans="1:63" x14ac:dyDescent="0.35">
      <c r="A236" s="11">
        <v>230</v>
      </c>
      <c r="B236" s="12">
        <f t="shared" ca="1" si="6"/>
        <v>4</v>
      </c>
      <c r="C236" s="13">
        <f t="shared" ca="1" si="7"/>
        <v>2023</v>
      </c>
      <c r="E236" s="20">
        <f ca="1">IF(E$6&lt;$C236,0,VLOOKUP(E$6,'MonteCarlo Policy Paths'!$A$2:$I$31,'Monte Carlo_WA Complance Price'!$B236+1,FALSE))</f>
        <v>0</v>
      </c>
      <c r="F236" s="21">
        <f ca="1">IF(F$6&lt;$C236,0,VLOOKUP(F$6,'MonteCarlo Policy Paths'!$A$2:$I$31,'Monte Carlo_WA Complance Price'!$B236+1,FALSE))</f>
        <v>82.346532180449415</v>
      </c>
      <c r="G236" s="21">
        <f ca="1">IF(G$6&lt;$C236,0,VLOOKUP(G$6,'MonteCarlo Policy Paths'!$A$2:$I$31,'Monte Carlo_WA Complance Price'!$B236+1,FALSE))</f>
        <v>84.002844861871253</v>
      </c>
      <c r="H236" s="21">
        <f ca="1">IF(H$6&lt;$C236,0,VLOOKUP(H$6,'MonteCarlo Policy Paths'!$A$2:$I$31,'Monte Carlo_WA Complance Price'!$B236+1,FALSE))</f>
        <v>85.659157543293105</v>
      </c>
      <c r="I236" s="21">
        <f ca="1">IF(I$6&lt;$C236,0,VLOOKUP(I$6,'MonteCarlo Policy Paths'!$A$2:$I$31,'Monte Carlo_WA Complance Price'!$B236+1,FALSE))</f>
        <v>86.918851036576825</v>
      </c>
      <c r="J236" s="21">
        <f ca="1">IF(J$6&lt;$C236,0,VLOOKUP(J$6,'MonteCarlo Policy Paths'!$A$2:$I$31,'Monte Carlo_WA Complance Price'!$B236+1,FALSE))</f>
        <v>88.178544529860531</v>
      </c>
      <c r="K236" s="21">
        <f ca="1">IF(K$6&lt;$C236,0,VLOOKUP(K$6,'MonteCarlo Policy Paths'!$A$2:$I$31,'Monte Carlo_WA Complance Price'!$B236+1,FALSE))</f>
        <v>89.438238023144251</v>
      </c>
      <c r="L236" s="21">
        <f ca="1">IF(L$6&lt;$C236,0,VLOOKUP(L$6,'MonteCarlo Policy Paths'!$A$2:$I$31,'Monte Carlo_WA Complance Price'!$B236+1,FALSE))</f>
        <v>90.697931516427971</v>
      </c>
      <c r="M236" s="21">
        <f ca="1">IF(M$6&lt;$C236,0,VLOOKUP(M$6,'MonteCarlo Policy Paths'!$A$2:$I$31,'Monte Carlo_WA Complance Price'!$B236+1,FALSE))</f>
        <v>91.95762500971172</v>
      </c>
      <c r="N236" s="21">
        <f ca="1">IF(N$6&lt;$C236,0,VLOOKUP(N$6,'MonteCarlo Policy Paths'!$A$2:$I$31,'Monte Carlo_WA Complance Price'!$B236+1,FALSE))</f>
        <v>93.21731850299544</v>
      </c>
      <c r="O236" s="21">
        <f ca="1">IF(O$6&lt;$C236,0,VLOOKUP(O$6,'MonteCarlo Policy Paths'!$A$2:$I$31,'Monte Carlo_WA Complance Price'!$B236+1,FALSE))</f>
        <v>94.47701199627916</v>
      </c>
      <c r="P236" s="21">
        <f ca="1">IF(P$6&lt;$C236,0,VLOOKUP(P$6,'MonteCarlo Policy Paths'!$A$2:$I$31,'Monte Carlo_WA Complance Price'!$B236+1,FALSE))</f>
        <v>95.73670548956288</v>
      </c>
      <c r="Q236" s="21">
        <f ca="1">IF(Q$6&lt;$C236,0,VLOOKUP(Q$6,'MonteCarlo Policy Paths'!$A$2:$I$31,'Monte Carlo_WA Complance Price'!$B236+1,FALSE))</f>
        <v>96.996398982846586</v>
      </c>
      <c r="R236" s="21">
        <f ca="1">IF(R$6&lt;$C236,0,VLOOKUP(R$6,'MonteCarlo Policy Paths'!$A$2:$I$31,'Monte Carlo_WA Complance Price'!$B236+1,FALSE))</f>
        <v>98.25609247613032</v>
      </c>
      <c r="S236" s="21">
        <f ca="1">IF(S$6&lt;$C236,0,VLOOKUP(S$6,'MonteCarlo Policy Paths'!$A$2:$I$31,'Monte Carlo_WA Complance Price'!$B236+1,FALSE))</f>
        <v>99.65157958594628</v>
      </c>
      <c r="T236" s="21">
        <f ca="1">IF(T$6&lt;$C236,0,VLOOKUP(T$6,'MonteCarlo Policy Paths'!$A$2:$I$31,'Monte Carlo_WA Complance Price'!$B236+1,FALSE))</f>
        <v>101.04706669576224</v>
      </c>
      <c r="U236" s="21">
        <f ca="1">IF(U$6&lt;$C236,0,VLOOKUP(U$6,'MonteCarlo Policy Paths'!$A$2:$I$31,'Monte Carlo_WA Complance Price'!$B236+1,FALSE))</f>
        <v>102.4425538055782</v>
      </c>
      <c r="V236" s="21">
        <f ca="1">IF(V$6&lt;$C236,0,VLOOKUP(V$6,'MonteCarlo Policy Paths'!$A$2:$I$31,'Monte Carlo_WA Complance Price'!$B236+1,FALSE))</f>
        <v>103.83804091539416</v>
      </c>
      <c r="W236" s="21">
        <f ca="1">IF(W$6&lt;$C236,0,VLOOKUP(W$6,'MonteCarlo Policy Paths'!$A$2:$I$31,'Monte Carlo_WA Complance Price'!$B236+1,FALSE))</f>
        <v>105.23352802521011</v>
      </c>
      <c r="X236" s="21">
        <f ca="1">IF(X$6&lt;$C236,0,VLOOKUP(X$6,'MonteCarlo Policy Paths'!$A$2:$I$31,'Monte Carlo_WA Complance Price'!$B236+1,FALSE))</f>
        <v>106.47156953138905</v>
      </c>
      <c r="Y236" s="21">
        <f ca="1">IF(Y$6&lt;$C236,0,VLOOKUP(Y$6,'MonteCarlo Policy Paths'!$A$2:$I$31,'Monte Carlo_WA Complance Price'!$B236+1,FALSE))</f>
        <v>107.709611037568</v>
      </c>
      <c r="Z236" s="21">
        <f ca="1">IF(Z$6&lt;$C236,0,VLOOKUP(Z$6,'MonteCarlo Policy Paths'!$A$2:$I$31,'Monte Carlo_WA Complance Price'!$B236+1,FALSE))</f>
        <v>108.94765254374694</v>
      </c>
      <c r="AA236" s="21">
        <f ca="1">IF(AA$6&lt;$C236,0,VLOOKUP(AA$6,'MonteCarlo Policy Paths'!$A$2:$I$31,'Monte Carlo_WA Complance Price'!$B236+1,FALSE))</f>
        <v>110.18569404992589</v>
      </c>
      <c r="AB236" s="21">
        <f ca="1">IF(AB$6&lt;$C236,0,VLOOKUP(AB$6,'MonteCarlo Policy Paths'!$A$2:$I$31,'Monte Carlo_WA Complance Price'!$B236+1,FALSE))</f>
        <v>111.42373555610482</v>
      </c>
      <c r="AC236" s="21">
        <f ca="1">IF(AC$6&lt;$C236,0,VLOOKUP(AC$6,'MonteCarlo Policy Paths'!$A$2:$I$31,'Monte Carlo_WA Complance Price'!$B236+1,FALSE))</f>
        <v>112.86811731331359</v>
      </c>
      <c r="AD236" s="21">
        <f ca="1">IF(AD$6&lt;$C236,0,VLOOKUP(AD$6,'MonteCarlo Policy Paths'!$A$2:$I$31,'Monte Carlo_WA Complance Price'!$B236+1,FALSE))</f>
        <v>114.31249907052236</v>
      </c>
      <c r="AE236" s="21">
        <f ca="1">IF(AE$6&lt;$C236,0,VLOOKUP(AE$6,'MonteCarlo Policy Paths'!$A$2:$I$31,'Monte Carlo_WA Complance Price'!$B236+1,FALSE))</f>
        <v>115.75688082773114</v>
      </c>
      <c r="AF236" s="21">
        <f ca="1">IF(AF$6&lt;$C236,0,VLOOKUP(AF$6,'MonteCarlo Policy Paths'!$A$2:$I$31,'Monte Carlo_WA Complance Price'!$B236+1,FALSE))</f>
        <v>117.20126258493991</v>
      </c>
      <c r="AG236" s="22">
        <f ca="1">IF(AG$6&lt;$C236,0,VLOOKUP(AG$6,'MonteCarlo Policy Paths'!$A$2:$I$31,'Monte Carlo_WA Complance Price'!$B236+1,FALSE))</f>
        <v>119.5319620819439</v>
      </c>
      <c r="AI236" s="20">
        <f ca="1">E236*VLOOKUP(AI$6,'Greenhouse Gas Costs Avoided'!$A$2:$I$32,9,FALSE)</f>
        <v>0</v>
      </c>
      <c r="AJ236" s="21">
        <f ca="1">F236*VLOOKUP(AJ$6,'Greenhouse Gas Costs Avoided'!$A$2:$I$32,9,FALSE)</f>
        <v>5.2166744805659615</v>
      </c>
      <c r="AK236" s="21">
        <f ca="1">G236*VLOOKUP(AK$6,'Greenhouse Gas Costs Avoided'!$A$2:$I$32,9,FALSE)</f>
        <v>5.3216023247413169</v>
      </c>
      <c r="AL236" s="21">
        <f ca="1">H236*VLOOKUP(AL$6,'Greenhouse Gas Costs Avoided'!$A$2:$I$32,9,FALSE)</f>
        <v>5.4265301689166732</v>
      </c>
      <c r="AM236" s="21">
        <f ca="1">I236*VLOOKUP(AM$6,'Greenhouse Gas Costs Avoided'!$A$2:$I$32,9,FALSE)</f>
        <v>5.5063320831654474</v>
      </c>
      <c r="AN236" s="21">
        <f ca="1">J236*VLOOKUP(AN$6,'Greenhouse Gas Costs Avoided'!$A$2:$I$32,9,FALSE)</f>
        <v>5.5861339974142208</v>
      </c>
      <c r="AO236" s="21">
        <f ca="1">K236*VLOOKUP(AO$6,'Greenhouse Gas Costs Avoided'!$A$2:$I$32,9,FALSE)</f>
        <v>5.665935911662995</v>
      </c>
      <c r="AP236" s="21">
        <f ca="1">L236*VLOOKUP(AP$6,'Greenhouse Gas Costs Avoided'!$A$2:$I$32,9,FALSE)</f>
        <v>5.7457378259117702</v>
      </c>
      <c r="AQ236" s="21">
        <f ca="1">M236*VLOOKUP(AQ$6,'Greenhouse Gas Costs Avoided'!$A$2:$I$32,9,FALSE)</f>
        <v>5.8255397401605462</v>
      </c>
      <c r="AR236" s="21">
        <f ca="1">N236*VLOOKUP(AR$6,'Greenhouse Gas Costs Avoided'!$A$2:$I$32,9,FALSE)</f>
        <v>5.9053416544093205</v>
      </c>
      <c r="AS236" s="21">
        <f ca="1">O236*VLOOKUP(AS$6,'Greenhouse Gas Costs Avoided'!$A$2:$I$32,9,FALSE)</f>
        <v>5.9851435686580947</v>
      </c>
      <c r="AT236" s="21">
        <f ca="1">P236*VLOOKUP(AT$6,'Greenhouse Gas Costs Avoided'!$A$2:$I$32,9,FALSE)</f>
        <v>6.0649454829068699</v>
      </c>
      <c r="AU236" s="21">
        <f ca="1">Q236*VLOOKUP(AU$6,'Greenhouse Gas Costs Avoided'!$A$2:$I$32,9,FALSE)</f>
        <v>6.1447473971556432</v>
      </c>
      <c r="AV236" s="21">
        <f ca="1">R236*VLOOKUP(AV$6,'Greenhouse Gas Costs Avoided'!$A$2:$I$32,9,FALSE)</f>
        <v>6.2245493114044184</v>
      </c>
      <c r="AW236" s="21">
        <f ca="1">S236*VLOOKUP(AW$6,'Greenhouse Gas Costs Avoided'!$A$2:$I$32,9,FALSE)</f>
        <v>6.312953786990386</v>
      </c>
      <c r="AX236" s="21">
        <f ca="1">T236*VLOOKUP(AX$6,'Greenhouse Gas Costs Avoided'!$A$2:$I$32,9,FALSE)</f>
        <v>6.4013582625763545</v>
      </c>
      <c r="AY236" s="21">
        <f ca="1">U236*VLOOKUP(AY$6,'Greenhouse Gas Costs Avoided'!$A$2:$I$32,9,FALSE)</f>
        <v>6.4897627381623222</v>
      </c>
      <c r="AZ236" s="21">
        <f ca="1">V236*VLOOKUP(AZ$6,'Greenhouse Gas Costs Avoided'!$A$2:$I$32,9,FALSE)</f>
        <v>6.5781672137482907</v>
      </c>
      <c r="BA236" s="21">
        <f ca="1">W236*VLOOKUP(BA$6,'Greenhouse Gas Costs Avoided'!$A$2:$I$32,9,FALSE)</f>
        <v>6.6665716893342575</v>
      </c>
      <c r="BB236" s="21">
        <f ca="1">X236*VLOOKUP(BB$6,'Greenhouse Gas Costs Avoided'!$A$2:$I$32,9,FALSE)</f>
        <v>6.7450019445028957</v>
      </c>
      <c r="BC236" s="21">
        <f ca="1">Y236*VLOOKUP(BC$6,'Greenhouse Gas Costs Avoided'!$A$2:$I$32,9,FALSE)</f>
        <v>6.8234321996715348</v>
      </c>
      <c r="BD236" s="21">
        <f ca="1">Z236*VLOOKUP(BD$6,'Greenhouse Gas Costs Avoided'!$A$2:$I$32,9,FALSE)</f>
        <v>6.901862454840173</v>
      </c>
      <c r="BE236" s="21">
        <f ca="1">AA236*VLOOKUP(BE$6,'Greenhouse Gas Costs Avoided'!$A$2:$I$32,9,FALSE)</f>
        <v>6.9802927100088112</v>
      </c>
      <c r="BF236" s="21">
        <f ca="1">AB236*VLOOKUP(BF$6,'Greenhouse Gas Costs Avoided'!$A$2:$I$32,9,FALSE)</f>
        <v>7.0587229651774486</v>
      </c>
      <c r="BG236" s="21">
        <f ca="1">AC236*VLOOKUP(BG$6,'Greenhouse Gas Costs Avoided'!$A$2:$I$32,9,FALSE)</f>
        <v>7.1502249295408609</v>
      </c>
      <c r="BH236" s="21">
        <f ca="1">AD236*VLOOKUP(BH$6,'Greenhouse Gas Costs Avoided'!$A$2:$I$32,9,FALSE)</f>
        <v>7.2417268939042723</v>
      </c>
      <c r="BI236" s="21">
        <f ca="1">AE236*VLOOKUP(BI$6,'Greenhouse Gas Costs Avoided'!$A$2:$I$32,9,FALSE)</f>
        <v>7.3332288582676846</v>
      </c>
      <c r="BJ236" s="21">
        <f ca="1">AF236*VLOOKUP(BJ$6,'Greenhouse Gas Costs Avoided'!$A$2:$I$32,9,FALSE)</f>
        <v>7.424730822631096</v>
      </c>
      <c r="BK236" s="22">
        <f ca="1">AG236*VLOOKUP(BK$6,'Greenhouse Gas Costs Avoided'!$A$2:$I$32,9,FALSE)</f>
        <v>7.5723812490175435</v>
      </c>
    </row>
    <row r="237" spans="1:63" x14ac:dyDescent="0.35">
      <c r="A237" s="11">
        <v>231</v>
      </c>
      <c r="B237" s="12">
        <f t="shared" ca="1" si="6"/>
        <v>5</v>
      </c>
      <c r="C237" s="13">
        <f t="shared" ca="1" si="7"/>
        <v>2023</v>
      </c>
      <c r="E237" s="20">
        <f ca="1">IF(E$6&lt;$C237,0,VLOOKUP(E$6,'MonteCarlo Policy Paths'!$A$2:$I$31,'Monte Carlo_WA Complance Price'!$B237+1,FALSE))</f>
        <v>0</v>
      </c>
      <c r="F237" s="21">
        <f ca="1">IF(F$6&lt;$C237,0,VLOOKUP(F$6,'MonteCarlo Policy Paths'!$A$2:$I$31,'Monte Carlo_WA Complance Price'!$B237+1,FALSE))</f>
        <v>82.346532180449415</v>
      </c>
      <c r="G237" s="21">
        <f ca="1">IF(G$6&lt;$C237,0,VLOOKUP(G$6,'MonteCarlo Policy Paths'!$A$2:$I$31,'Monte Carlo_WA Complance Price'!$B237+1,FALSE))</f>
        <v>84.002844861871253</v>
      </c>
      <c r="H237" s="21">
        <f ca="1">IF(H$6&lt;$C237,0,VLOOKUP(H$6,'MonteCarlo Policy Paths'!$A$2:$I$31,'Monte Carlo_WA Complance Price'!$B237+1,FALSE))</f>
        <v>85.659157543293105</v>
      </c>
      <c r="I237" s="21">
        <f ca="1">IF(I$6&lt;$C237,0,VLOOKUP(I$6,'MonteCarlo Policy Paths'!$A$2:$I$31,'Monte Carlo_WA Complance Price'!$B237+1,FALSE))</f>
        <v>86.918851036576825</v>
      </c>
      <c r="J237" s="21">
        <f ca="1">IF(J$6&lt;$C237,0,VLOOKUP(J$6,'MonteCarlo Policy Paths'!$A$2:$I$31,'Monte Carlo_WA Complance Price'!$B237+1,FALSE))</f>
        <v>88.178544529860531</v>
      </c>
      <c r="K237" s="21">
        <f ca="1">IF(K$6&lt;$C237,0,VLOOKUP(K$6,'MonteCarlo Policy Paths'!$A$2:$I$31,'Monte Carlo_WA Complance Price'!$B237+1,FALSE))</f>
        <v>89.438238023144251</v>
      </c>
      <c r="L237" s="21">
        <f ca="1">IF(L$6&lt;$C237,0,VLOOKUP(L$6,'MonteCarlo Policy Paths'!$A$2:$I$31,'Monte Carlo_WA Complance Price'!$B237+1,FALSE))</f>
        <v>90.697931516427971</v>
      </c>
      <c r="M237" s="21">
        <f ca="1">IF(M$6&lt;$C237,0,VLOOKUP(M$6,'MonteCarlo Policy Paths'!$A$2:$I$31,'Monte Carlo_WA Complance Price'!$B237+1,FALSE))</f>
        <v>91.95762500971172</v>
      </c>
      <c r="N237" s="21">
        <f ca="1">IF(N$6&lt;$C237,0,VLOOKUP(N$6,'MonteCarlo Policy Paths'!$A$2:$I$31,'Monte Carlo_WA Complance Price'!$B237+1,FALSE))</f>
        <v>93.21731850299544</v>
      </c>
      <c r="O237" s="21">
        <f ca="1">IF(O$6&lt;$C237,0,VLOOKUP(O$6,'MonteCarlo Policy Paths'!$A$2:$I$31,'Monte Carlo_WA Complance Price'!$B237+1,FALSE))</f>
        <v>94.47701199627916</v>
      </c>
      <c r="P237" s="21">
        <f ca="1">IF(P$6&lt;$C237,0,VLOOKUP(P$6,'MonteCarlo Policy Paths'!$A$2:$I$31,'Monte Carlo_WA Complance Price'!$B237+1,FALSE))</f>
        <v>95.73670548956288</v>
      </c>
      <c r="Q237" s="21">
        <f ca="1">IF(Q$6&lt;$C237,0,VLOOKUP(Q$6,'MonteCarlo Policy Paths'!$A$2:$I$31,'Monte Carlo_WA Complance Price'!$B237+1,FALSE))</f>
        <v>96.996398982846586</v>
      </c>
      <c r="R237" s="21">
        <f ca="1">IF(R$6&lt;$C237,0,VLOOKUP(R$6,'MonteCarlo Policy Paths'!$A$2:$I$31,'Monte Carlo_WA Complance Price'!$B237+1,FALSE))</f>
        <v>99.874634841342697</v>
      </c>
      <c r="S237" s="21">
        <f ca="1">IF(S$6&lt;$C237,0,VLOOKUP(S$6,'MonteCarlo Policy Paths'!$A$2:$I$31,'Monte Carlo_WA Complance Price'!$B237+1,FALSE))</f>
        <v>101.93553668931256</v>
      </c>
      <c r="T237" s="21">
        <f ca="1">IF(T$6&lt;$C237,0,VLOOKUP(T$6,'MonteCarlo Policy Paths'!$A$2:$I$31,'Monte Carlo_WA Complance Price'!$B237+1,FALSE))</f>
        <v>104.04258519817796</v>
      </c>
      <c r="U237" s="21">
        <f ca="1">IF(U$6&lt;$C237,0,VLOOKUP(U$6,'MonteCarlo Policy Paths'!$A$2:$I$31,'Monte Carlo_WA Complance Price'!$B237+1,FALSE))</f>
        <v>106.18472717196582</v>
      </c>
      <c r="V237" s="21">
        <f ca="1">IF(V$6&lt;$C237,0,VLOOKUP(V$6,'MonteCarlo Policy Paths'!$A$2:$I$31,'Monte Carlo_WA Complance Price'!$B237+1,FALSE))</f>
        <v>108.36780972271322</v>
      </c>
      <c r="W237" s="21">
        <f ca="1">IF(W$6&lt;$C237,0,VLOOKUP(W$6,'MonteCarlo Policy Paths'!$A$2:$I$31,'Monte Carlo_WA Complance Price'!$B237+1,FALSE))</f>
        <v>110.57648338650839</v>
      </c>
      <c r="X237" s="21">
        <f ca="1">IF(X$6&lt;$C237,0,VLOOKUP(X$6,'MonteCarlo Policy Paths'!$A$2:$I$31,'Monte Carlo_WA Complance Price'!$B237+1,FALSE))</f>
        <v>112.7694544213079</v>
      </c>
      <c r="Y237" s="21">
        <f ca="1">IF(Y$6&lt;$C237,0,VLOOKUP(Y$6,'MonteCarlo Policy Paths'!$A$2:$I$31,'Monte Carlo_WA Complance Price'!$B237+1,FALSE))</f>
        <v>114.98228749612761</v>
      </c>
      <c r="Z237" s="21">
        <f ca="1">IF(Z$6&lt;$C237,0,VLOOKUP(Z$6,'MonteCarlo Policy Paths'!$A$2:$I$31,'Monte Carlo_WA Complance Price'!$B237+1,FALSE))</f>
        <v>117.22345778349788</v>
      </c>
      <c r="AA237" s="21">
        <f ca="1">IF(AA$6&lt;$C237,0,VLOOKUP(AA$6,'MonteCarlo Policy Paths'!$A$2:$I$31,'Monte Carlo_WA Complance Price'!$B237+1,FALSE))</f>
        <v>119.50474742044912</v>
      </c>
      <c r="AB237" s="21">
        <f ca="1">IF(AB$6&lt;$C237,0,VLOOKUP(AB$6,'MonteCarlo Policy Paths'!$A$2:$I$31,'Monte Carlo_WA Complance Price'!$B237+1,FALSE))</f>
        <v>121.83201137782079</v>
      </c>
      <c r="AC237" s="21">
        <f ca="1">IF(AC$6&lt;$C237,0,VLOOKUP(AC$6,'MonteCarlo Policy Paths'!$A$2:$I$31,'Monte Carlo_WA Complance Price'!$B237+1,FALSE))</f>
        <v>124.30483685770574</v>
      </c>
      <c r="AD237" s="21">
        <f ca="1">IF(AD$6&lt;$C237,0,VLOOKUP(AD$6,'MonteCarlo Policy Paths'!$A$2:$I$31,'Monte Carlo_WA Complance Price'!$B237+1,FALSE))</f>
        <v>126.81952160325447</v>
      </c>
      <c r="AE237" s="21">
        <f ca="1">IF(AE$6&lt;$C237,0,VLOOKUP(AE$6,'MonteCarlo Policy Paths'!$A$2:$I$31,'Monte Carlo_WA Complance Price'!$B237+1,FALSE))</f>
        <v>129.37127756316897</v>
      </c>
      <c r="AF237" s="21">
        <f ca="1">IF(AF$6&lt;$C237,0,VLOOKUP(AF$6,'MonteCarlo Policy Paths'!$A$2:$I$31,'Monte Carlo_WA Complance Price'!$B237+1,FALSE))</f>
        <v>131.96243899653103</v>
      </c>
      <c r="AG237" s="22">
        <f ca="1">IF(AG$6&lt;$C237,0,VLOOKUP(AG$6,'MonteCarlo Policy Paths'!$A$2:$I$31,'Monte Carlo_WA Complance Price'!$B237+1,FALSE))</f>
        <v>135.47056479945655</v>
      </c>
      <c r="AI237" s="20">
        <f ca="1">E237*VLOOKUP(AI$6,'Greenhouse Gas Costs Avoided'!$A$2:$I$32,9,FALSE)</f>
        <v>0</v>
      </c>
      <c r="AJ237" s="21">
        <f ca="1">F237*VLOOKUP(AJ$6,'Greenhouse Gas Costs Avoided'!$A$2:$I$32,9,FALSE)</f>
        <v>5.2166744805659615</v>
      </c>
      <c r="AK237" s="21">
        <f ca="1">G237*VLOOKUP(AK$6,'Greenhouse Gas Costs Avoided'!$A$2:$I$32,9,FALSE)</f>
        <v>5.3216023247413169</v>
      </c>
      <c r="AL237" s="21">
        <f ca="1">H237*VLOOKUP(AL$6,'Greenhouse Gas Costs Avoided'!$A$2:$I$32,9,FALSE)</f>
        <v>5.4265301689166732</v>
      </c>
      <c r="AM237" s="21">
        <f ca="1">I237*VLOOKUP(AM$6,'Greenhouse Gas Costs Avoided'!$A$2:$I$32,9,FALSE)</f>
        <v>5.5063320831654474</v>
      </c>
      <c r="AN237" s="21">
        <f ca="1">J237*VLOOKUP(AN$6,'Greenhouse Gas Costs Avoided'!$A$2:$I$32,9,FALSE)</f>
        <v>5.5861339974142208</v>
      </c>
      <c r="AO237" s="21">
        <f ca="1">K237*VLOOKUP(AO$6,'Greenhouse Gas Costs Avoided'!$A$2:$I$32,9,FALSE)</f>
        <v>5.665935911662995</v>
      </c>
      <c r="AP237" s="21">
        <f ca="1">L237*VLOOKUP(AP$6,'Greenhouse Gas Costs Avoided'!$A$2:$I$32,9,FALSE)</f>
        <v>5.7457378259117702</v>
      </c>
      <c r="AQ237" s="21">
        <f ca="1">M237*VLOOKUP(AQ$6,'Greenhouse Gas Costs Avoided'!$A$2:$I$32,9,FALSE)</f>
        <v>5.8255397401605462</v>
      </c>
      <c r="AR237" s="21">
        <f ca="1">N237*VLOOKUP(AR$6,'Greenhouse Gas Costs Avoided'!$A$2:$I$32,9,FALSE)</f>
        <v>5.9053416544093205</v>
      </c>
      <c r="AS237" s="21">
        <f ca="1">O237*VLOOKUP(AS$6,'Greenhouse Gas Costs Avoided'!$A$2:$I$32,9,FALSE)</f>
        <v>5.9851435686580947</v>
      </c>
      <c r="AT237" s="21">
        <f ca="1">P237*VLOOKUP(AT$6,'Greenhouse Gas Costs Avoided'!$A$2:$I$32,9,FALSE)</f>
        <v>6.0649454829068699</v>
      </c>
      <c r="AU237" s="21">
        <f ca="1">Q237*VLOOKUP(AU$6,'Greenhouse Gas Costs Avoided'!$A$2:$I$32,9,FALSE)</f>
        <v>6.1447473971556432</v>
      </c>
      <c r="AV237" s="21">
        <f ca="1">R237*VLOOKUP(AV$6,'Greenhouse Gas Costs Avoided'!$A$2:$I$32,9,FALSE)</f>
        <v>6.327084396109818</v>
      </c>
      <c r="AW237" s="21">
        <f ca="1">S237*VLOOKUP(AW$6,'Greenhouse Gas Costs Avoided'!$A$2:$I$32,9,FALSE)</f>
        <v>6.4576430704410743</v>
      </c>
      <c r="AX237" s="21">
        <f ca="1">T237*VLOOKUP(AX$6,'Greenhouse Gas Costs Avoided'!$A$2:$I$32,9,FALSE)</f>
        <v>6.5911251478821242</v>
      </c>
      <c r="AY237" s="21">
        <f ca="1">U237*VLOOKUP(AY$6,'Greenhouse Gas Costs Avoided'!$A$2:$I$32,9,FALSE)</f>
        <v>6.7268304055597685</v>
      </c>
      <c r="AZ237" s="21">
        <f ca="1">V237*VLOOKUP(AZ$6,'Greenhouse Gas Costs Avoided'!$A$2:$I$32,9,FALSE)</f>
        <v>6.8651292595600424</v>
      </c>
      <c r="BA237" s="21">
        <f ca="1">W237*VLOOKUP(BA$6,'Greenhouse Gas Costs Avoided'!$A$2:$I$32,9,FALSE)</f>
        <v>7.0050493173053994</v>
      </c>
      <c r="BB237" s="21">
        <f ca="1">X237*VLOOKUP(BB$6,'Greenhouse Gas Costs Avoided'!$A$2:$I$32,9,FALSE)</f>
        <v>7.1439746093722221</v>
      </c>
      <c r="BC237" s="21">
        <f ca="1">Y237*VLOOKUP(BC$6,'Greenhouse Gas Costs Avoided'!$A$2:$I$32,9,FALSE)</f>
        <v>7.2841581669004034</v>
      </c>
      <c r="BD237" s="21">
        <f ca="1">Z237*VLOOKUP(BD$6,'Greenhouse Gas Costs Avoided'!$A$2:$I$32,9,FALSE)</f>
        <v>7.426136894299721</v>
      </c>
      <c r="BE237" s="21">
        <f ca="1">AA237*VLOOKUP(BE$6,'Greenhouse Gas Costs Avoided'!$A$2:$I$32,9,FALSE)</f>
        <v>7.5706571930511553</v>
      </c>
      <c r="BF237" s="21">
        <f ca="1">AB237*VLOOKUP(BF$6,'Greenhouse Gas Costs Avoided'!$A$2:$I$32,9,FALSE)</f>
        <v>7.7180899770979394</v>
      </c>
      <c r="BG237" s="21">
        <f ca="1">AC237*VLOOKUP(BG$6,'Greenhouse Gas Costs Avoided'!$A$2:$I$32,9,FALSE)</f>
        <v>7.8747441218959366</v>
      </c>
      <c r="BH237" s="21">
        <f ca="1">AD237*VLOOKUP(BH$6,'Greenhouse Gas Costs Avoided'!$A$2:$I$32,9,FALSE)</f>
        <v>8.0340500621877027</v>
      </c>
      <c r="BI237" s="21">
        <f ca="1">AE237*VLOOKUP(BI$6,'Greenhouse Gas Costs Avoided'!$A$2:$I$32,9,FALSE)</f>
        <v>8.1957044736636782</v>
      </c>
      <c r="BJ237" s="21">
        <f ca="1">AF237*VLOOKUP(BJ$6,'Greenhouse Gas Costs Avoided'!$A$2:$I$32,9,FALSE)</f>
        <v>8.3598552322508848</v>
      </c>
      <c r="BK237" s="22">
        <f ca="1">AG237*VLOOKUP(BK$6,'Greenhouse Gas Costs Avoided'!$A$2:$I$32,9,FALSE)</f>
        <v>8.5820959249206545</v>
      </c>
    </row>
    <row r="238" spans="1:63" x14ac:dyDescent="0.35">
      <c r="A238" s="11">
        <v>232</v>
      </c>
      <c r="B238" s="12">
        <f t="shared" ca="1" si="6"/>
        <v>3</v>
      </c>
      <c r="C238" s="13">
        <f t="shared" ca="1" si="7"/>
        <v>2023</v>
      </c>
      <c r="E238" s="20">
        <f ca="1">IF(E$6&lt;$C238,0,VLOOKUP(E$6,'MonteCarlo Policy Paths'!$A$2:$I$31,'Monte Carlo_WA Complance Price'!$B238+1,FALSE))</f>
        <v>0</v>
      </c>
      <c r="F238" s="21">
        <f ca="1">IF(F$6&lt;$C238,0,VLOOKUP(F$6,'MonteCarlo Policy Paths'!$A$2:$I$31,'Monte Carlo_WA Complance Price'!$B238+1,FALSE))</f>
        <v>82.346532180449415</v>
      </c>
      <c r="G238" s="21">
        <f ca="1">IF(G$6&lt;$C238,0,VLOOKUP(G$6,'MonteCarlo Policy Paths'!$A$2:$I$31,'Monte Carlo_WA Complance Price'!$B238+1,FALSE))</f>
        <v>84.002844861871253</v>
      </c>
      <c r="H238" s="21">
        <f ca="1">IF(H$6&lt;$C238,0,VLOOKUP(H$6,'MonteCarlo Policy Paths'!$A$2:$I$31,'Monte Carlo_WA Complance Price'!$B238+1,FALSE))</f>
        <v>85.659157543293105</v>
      </c>
      <c r="I238" s="21">
        <f ca="1">IF(I$6&lt;$C238,0,VLOOKUP(I$6,'MonteCarlo Policy Paths'!$A$2:$I$31,'Monte Carlo_WA Complance Price'!$B238+1,FALSE))</f>
        <v>86.918851036576825</v>
      </c>
      <c r="J238" s="21">
        <f ca="1">IF(J$6&lt;$C238,0,VLOOKUP(J$6,'MonteCarlo Policy Paths'!$A$2:$I$31,'Monte Carlo_WA Complance Price'!$B238+1,FALSE))</f>
        <v>88.178544529860531</v>
      </c>
      <c r="K238" s="21">
        <f ca="1">IF(K$6&lt;$C238,0,VLOOKUP(K$6,'MonteCarlo Policy Paths'!$A$2:$I$31,'Monte Carlo_WA Complance Price'!$B238+1,FALSE))</f>
        <v>89.438238023144251</v>
      </c>
      <c r="L238" s="21">
        <f ca="1">IF(L$6&lt;$C238,0,VLOOKUP(L$6,'MonteCarlo Policy Paths'!$A$2:$I$31,'Monte Carlo_WA Complance Price'!$B238+1,FALSE))</f>
        <v>90.697931516427971</v>
      </c>
      <c r="M238" s="21">
        <f ca="1">IF(M$6&lt;$C238,0,VLOOKUP(M$6,'MonteCarlo Policy Paths'!$A$2:$I$31,'Monte Carlo_WA Complance Price'!$B238+1,FALSE))</f>
        <v>91.95762500971172</v>
      </c>
      <c r="N238" s="21">
        <f ca="1">IF(N$6&lt;$C238,0,VLOOKUP(N$6,'MonteCarlo Policy Paths'!$A$2:$I$31,'Monte Carlo_WA Complance Price'!$B238+1,FALSE))</f>
        <v>93.21731850299544</v>
      </c>
      <c r="O238" s="21">
        <f ca="1">IF(O$6&lt;$C238,0,VLOOKUP(O$6,'MonteCarlo Policy Paths'!$A$2:$I$31,'Monte Carlo_WA Complance Price'!$B238+1,FALSE))</f>
        <v>94.47701199627916</v>
      </c>
      <c r="P238" s="21">
        <f ca="1">IF(P$6&lt;$C238,0,VLOOKUP(P$6,'MonteCarlo Policy Paths'!$A$2:$I$31,'Monte Carlo_WA Complance Price'!$B238+1,FALSE))</f>
        <v>95.73670548956288</v>
      </c>
      <c r="Q238" s="21">
        <f ca="1">IF(Q$6&lt;$C238,0,VLOOKUP(Q$6,'MonteCarlo Policy Paths'!$A$2:$I$31,'Monte Carlo_WA Complance Price'!$B238+1,FALSE))</f>
        <v>96.996398982846586</v>
      </c>
      <c r="R238" s="21">
        <f ca="1">IF(R$6&lt;$C238,0,VLOOKUP(R$6,'MonteCarlo Policy Paths'!$A$2:$I$31,'Monte Carlo_WA Complance Price'!$B238+1,FALSE))</f>
        <v>101.49317720655506</v>
      </c>
      <c r="S238" s="21">
        <f ca="1">IF(S$6&lt;$C238,0,VLOOKUP(S$6,'MonteCarlo Policy Paths'!$A$2:$I$31,'Monte Carlo_WA Complance Price'!$B238+1,FALSE))</f>
        <v>104.21949379267882</v>
      </c>
      <c r="T238" s="21">
        <f ca="1">IF(T$6&lt;$C238,0,VLOOKUP(T$6,'MonteCarlo Policy Paths'!$A$2:$I$31,'Monte Carlo_WA Complance Price'!$B238+1,FALSE))</f>
        <v>107.03810370059369</v>
      </c>
      <c r="U238" s="21">
        <f ca="1">IF(U$6&lt;$C238,0,VLOOKUP(U$6,'MonteCarlo Policy Paths'!$A$2:$I$31,'Monte Carlo_WA Complance Price'!$B238+1,FALSE))</f>
        <v>109.92690053835344</v>
      </c>
      <c r="V238" s="21">
        <f ca="1">IF(V$6&lt;$C238,0,VLOOKUP(V$6,'MonteCarlo Policy Paths'!$A$2:$I$31,'Monte Carlo_WA Complance Price'!$B238+1,FALSE))</f>
        <v>112.89757853003228</v>
      </c>
      <c r="W238" s="21">
        <f ca="1">IF(W$6&lt;$C238,0,VLOOKUP(W$6,'MonteCarlo Policy Paths'!$A$2:$I$31,'Monte Carlo_WA Complance Price'!$B238+1,FALSE))</f>
        <v>115.91943874780665</v>
      </c>
      <c r="X238" s="21">
        <f ca="1">IF(X$6&lt;$C238,0,VLOOKUP(X$6,'MonteCarlo Policy Paths'!$A$2:$I$31,'Monte Carlo_WA Complance Price'!$B238+1,FALSE))</f>
        <v>119.06733931122673</v>
      </c>
      <c r="Y238" s="21">
        <f ca="1">IF(Y$6&lt;$C238,0,VLOOKUP(Y$6,'MonteCarlo Policy Paths'!$A$2:$I$31,'Monte Carlo_WA Complance Price'!$B238+1,FALSE))</f>
        <v>122.25496395468721</v>
      </c>
      <c r="Z238" s="21">
        <f ca="1">IF(Z$6&lt;$C238,0,VLOOKUP(Z$6,'MonteCarlo Policy Paths'!$A$2:$I$31,'Monte Carlo_WA Complance Price'!$B238+1,FALSE))</f>
        <v>125.4992630232488</v>
      </c>
      <c r="AA238" s="21">
        <f ca="1">IF(AA$6&lt;$C238,0,VLOOKUP(AA$6,'MonteCarlo Policy Paths'!$A$2:$I$31,'Monte Carlo_WA Complance Price'!$B238+1,FALSE))</f>
        <v>128.82380079097237</v>
      </c>
      <c r="AB238" s="21">
        <f ca="1">IF(AB$6&lt;$C238,0,VLOOKUP(AB$6,'MonteCarlo Policy Paths'!$A$2:$I$31,'Monte Carlo_WA Complance Price'!$B238+1,FALSE))</f>
        <v>132.24028719953677</v>
      </c>
      <c r="AC238" s="21">
        <f ca="1">IF(AC$6&lt;$C238,0,VLOOKUP(AC$6,'MonteCarlo Policy Paths'!$A$2:$I$31,'Monte Carlo_WA Complance Price'!$B238+1,FALSE))</f>
        <v>135.74155640209787</v>
      </c>
      <c r="AD238" s="21">
        <f ca="1">IF(AD$6&lt;$C238,0,VLOOKUP(AD$6,'MonteCarlo Policy Paths'!$A$2:$I$31,'Monte Carlo_WA Complance Price'!$B238+1,FALSE))</f>
        <v>139.32654413598658</v>
      </c>
      <c r="AE238" s="21">
        <f ca="1">IF(AE$6&lt;$C238,0,VLOOKUP(AE$6,'MonteCarlo Policy Paths'!$A$2:$I$31,'Monte Carlo_WA Complance Price'!$B238+1,FALSE))</f>
        <v>142.9856742986068</v>
      </c>
      <c r="AF238" s="21">
        <f ca="1">IF(AF$6&lt;$C238,0,VLOOKUP(AF$6,'MonteCarlo Policy Paths'!$A$2:$I$31,'Monte Carlo_WA Complance Price'!$B238+1,FALSE))</f>
        <v>146.72361540812219</v>
      </c>
      <c r="AG238" s="22">
        <f ca="1">IF(AG$6&lt;$C238,0,VLOOKUP(AG$6,'MonteCarlo Policy Paths'!$A$2:$I$31,'Monte Carlo_WA Complance Price'!$B238+1,FALSE))</f>
        <v>150.52284977717397</v>
      </c>
      <c r="AI238" s="20">
        <f ca="1">E238*VLOOKUP(AI$6,'Greenhouse Gas Costs Avoided'!$A$2:$I$32,9,FALSE)</f>
        <v>0</v>
      </c>
      <c r="AJ238" s="21">
        <f ca="1">F238*VLOOKUP(AJ$6,'Greenhouse Gas Costs Avoided'!$A$2:$I$32,9,FALSE)</f>
        <v>5.2166744805659615</v>
      </c>
      <c r="AK238" s="21">
        <f ca="1">G238*VLOOKUP(AK$6,'Greenhouse Gas Costs Avoided'!$A$2:$I$32,9,FALSE)</f>
        <v>5.3216023247413169</v>
      </c>
      <c r="AL238" s="21">
        <f ca="1">H238*VLOOKUP(AL$6,'Greenhouse Gas Costs Avoided'!$A$2:$I$32,9,FALSE)</f>
        <v>5.4265301689166732</v>
      </c>
      <c r="AM238" s="21">
        <f ca="1">I238*VLOOKUP(AM$6,'Greenhouse Gas Costs Avoided'!$A$2:$I$32,9,FALSE)</f>
        <v>5.5063320831654474</v>
      </c>
      <c r="AN238" s="21">
        <f ca="1">J238*VLOOKUP(AN$6,'Greenhouse Gas Costs Avoided'!$A$2:$I$32,9,FALSE)</f>
        <v>5.5861339974142208</v>
      </c>
      <c r="AO238" s="21">
        <f ca="1">K238*VLOOKUP(AO$6,'Greenhouse Gas Costs Avoided'!$A$2:$I$32,9,FALSE)</f>
        <v>5.665935911662995</v>
      </c>
      <c r="AP238" s="21">
        <f ca="1">L238*VLOOKUP(AP$6,'Greenhouse Gas Costs Avoided'!$A$2:$I$32,9,FALSE)</f>
        <v>5.7457378259117702</v>
      </c>
      <c r="AQ238" s="21">
        <f ca="1">M238*VLOOKUP(AQ$6,'Greenhouse Gas Costs Avoided'!$A$2:$I$32,9,FALSE)</f>
        <v>5.8255397401605462</v>
      </c>
      <c r="AR238" s="21">
        <f ca="1">N238*VLOOKUP(AR$6,'Greenhouse Gas Costs Avoided'!$A$2:$I$32,9,FALSE)</f>
        <v>5.9053416544093205</v>
      </c>
      <c r="AS238" s="21">
        <f ca="1">O238*VLOOKUP(AS$6,'Greenhouse Gas Costs Avoided'!$A$2:$I$32,9,FALSE)</f>
        <v>5.9851435686580947</v>
      </c>
      <c r="AT238" s="21">
        <f ca="1">P238*VLOOKUP(AT$6,'Greenhouse Gas Costs Avoided'!$A$2:$I$32,9,FALSE)</f>
        <v>6.0649454829068699</v>
      </c>
      <c r="AU238" s="21">
        <f ca="1">Q238*VLOOKUP(AU$6,'Greenhouse Gas Costs Avoided'!$A$2:$I$32,9,FALSE)</f>
        <v>6.1447473971556432</v>
      </c>
      <c r="AV238" s="21">
        <f ca="1">R238*VLOOKUP(AV$6,'Greenhouse Gas Costs Avoided'!$A$2:$I$32,9,FALSE)</f>
        <v>6.4296194808152167</v>
      </c>
      <c r="AW238" s="21">
        <f ca="1">S238*VLOOKUP(AW$6,'Greenhouse Gas Costs Avoided'!$A$2:$I$32,9,FALSE)</f>
        <v>6.6023323538917609</v>
      </c>
      <c r="AX238" s="21">
        <f ca="1">T238*VLOOKUP(AX$6,'Greenhouse Gas Costs Avoided'!$A$2:$I$32,9,FALSE)</f>
        <v>6.7808920331878957</v>
      </c>
      <c r="AY238" s="21">
        <f ca="1">U238*VLOOKUP(AY$6,'Greenhouse Gas Costs Avoided'!$A$2:$I$32,9,FALSE)</f>
        <v>6.9638980729572149</v>
      </c>
      <c r="AZ238" s="21">
        <f ca="1">V238*VLOOKUP(AZ$6,'Greenhouse Gas Costs Avoided'!$A$2:$I$32,9,FALSE)</f>
        <v>7.1520913053717949</v>
      </c>
      <c r="BA238" s="21">
        <f ca="1">W238*VLOOKUP(BA$6,'Greenhouse Gas Costs Avoided'!$A$2:$I$32,9,FALSE)</f>
        <v>7.3435269452765404</v>
      </c>
      <c r="BB238" s="21">
        <f ca="1">X238*VLOOKUP(BB$6,'Greenhouse Gas Costs Avoided'!$A$2:$I$32,9,FALSE)</f>
        <v>7.5429472742415475</v>
      </c>
      <c r="BC238" s="21">
        <f ca="1">Y238*VLOOKUP(BC$6,'Greenhouse Gas Costs Avoided'!$A$2:$I$32,9,FALSE)</f>
        <v>7.744884134129272</v>
      </c>
      <c r="BD238" s="21">
        <f ca="1">Z238*VLOOKUP(BD$6,'Greenhouse Gas Costs Avoided'!$A$2:$I$32,9,FALSE)</f>
        <v>7.950411333759269</v>
      </c>
      <c r="BE238" s="21">
        <f ca="1">AA238*VLOOKUP(BE$6,'Greenhouse Gas Costs Avoided'!$A$2:$I$32,9,FALSE)</f>
        <v>8.161021676093501</v>
      </c>
      <c r="BF238" s="21">
        <f ca="1">AB238*VLOOKUP(BF$6,'Greenhouse Gas Costs Avoided'!$A$2:$I$32,9,FALSE)</f>
        <v>8.3774569890184303</v>
      </c>
      <c r="BG238" s="21">
        <f ca="1">AC238*VLOOKUP(BG$6,'Greenhouse Gas Costs Avoided'!$A$2:$I$32,9,FALSE)</f>
        <v>8.5992633142510115</v>
      </c>
      <c r="BH238" s="21">
        <f ca="1">AD238*VLOOKUP(BH$6,'Greenhouse Gas Costs Avoided'!$A$2:$I$32,9,FALSE)</f>
        <v>8.8263732304711304</v>
      </c>
      <c r="BI238" s="21">
        <f ca="1">AE238*VLOOKUP(BI$6,'Greenhouse Gas Costs Avoided'!$A$2:$I$32,9,FALSE)</f>
        <v>9.05818008905967</v>
      </c>
      <c r="BJ238" s="21">
        <f ca="1">AF238*VLOOKUP(BJ$6,'Greenhouse Gas Costs Avoided'!$A$2:$I$32,9,FALSE)</f>
        <v>9.2949796418706736</v>
      </c>
      <c r="BK238" s="22">
        <f ca="1">AG238*VLOOKUP(BK$6,'Greenhouse Gas Costs Avoided'!$A$2:$I$32,9,FALSE)</f>
        <v>9.5356621388007277</v>
      </c>
    </row>
    <row r="239" spans="1:63" x14ac:dyDescent="0.35">
      <c r="A239" s="11">
        <v>233</v>
      </c>
      <c r="B239" s="12">
        <f t="shared" ca="1" si="6"/>
        <v>4</v>
      </c>
      <c r="C239" s="13">
        <f t="shared" ca="1" si="7"/>
        <v>2023</v>
      </c>
      <c r="E239" s="20">
        <f ca="1">IF(E$6&lt;$C239,0,VLOOKUP(E$6,'MonteCarlo Policy Paths'!$A$2:$I$31,'Monte Carlo_WA Complance Price'!$B239+1,FALSE))</f>
        <v>0</v>
      </c>
      <c r="F239" s="21">
        <f ca="1">IF(F$6&lt;$C239,0,VLOOKUP(F$6,'MonteCarlo Policy Paths'!$A$2:$I$31,'Monte Carlo_WA Complance Price'!$B239+1,FALSE))</f>
        <v>82.346532180449415</v>
      </c>
      <c r="G239" s="21">
        <f ca="1">IF(G$6&lt;$C239,0,VLOOKUP(G$6,'MonteCarlo Policy Paths'!$A$2:$I$31,'Monte Carlo_WA Complance Price'!$B239+1,FALSE))</f>
        <v>84.002844861871253</v>
      </c>
      <c r="H239" s="21">
        <f ca="1">IF(H$6&lt;$C239,0,VLOOKUP(H$6,'MonteCarlo Policy Paths'!$A$2:$I$31,'Monte Carlo_WA Complance Price'!$B239+1,FALSE))</f>
        <v>85.659157543293105</v>
      </c>
      <c r="I239" s="21">
        <f ca="1">IF(I$6&lt;$C239,0,VLOOKUP(I$6,'MonteCarlo Policy Paths'!$A$2:$I$31,'Monte Carlo_WA Complance Price'!$B239+1,FALSE))</f>
        <v>86.918851036576825</v>
      </c>
      <c r="J239" s="21">
        <f ca="1">IF(J$6&lt;$C239,0,VLOOKUP(J$6,'MonteCarlo Policy Paths'!$A$2:$I$31,'Monte Carlo_WA Complance Price'!$B239+1,FALSE))</f>
        <v>88.178544529860531</v>
      </c>
      <c r="K239" s="21">
        <f ca="1">IF(K$6&lt;$C239,0,VLOOKUP(K$6,'MonteCarlo Policy Paths'!$A$2:$I$31,'Monte Carlo_WA Complance Price'!$B239+1,FALSE))</f>
        <v>89.438238023144251</v>
      </c>
      <c r="L239" s="21">
        <f ca="1">IF(L$6&lt;$C239,0,VLOOKUP(L$6,'MonteCarlo Policy Paths'!$A$2:$I$31,'Monte Carlo_WA Complance Price'!$B239+1,FALSE))</f>
        <v>90.697931516427971</v>
      </c>
      <c r="M239" s="21">
        <f ca="1">IF(M$6&lt;$C239,0,VLOOKUP(M$6,'MonteCarlo Policy Paths'!$A$2:$I$31,'Monte Carlo_WA Complance Price'!$B239+1,FALSE))</f>
        <v>91.95762500971172</v>
      </c>
      <c r="N239" s="21">
        <f ca="1">IF(N$6&lt;$C239,0,VLOOKUP(N$6,'MonteCarlo Policy Paths'!$A$2:$I$31,'Monte Carlo_WA Complance Price'!$B239+1,FALSE))</f>
        <v>93.21731850299544</v>
      </c>
      <c r="O239" s="21">
        <f ca="1">IF(O$6&lt;$C239,0,VLOOKUP(O$6,'MonteCarlo Policy Paths'!$A$2:$I$31,'Monte Carlo_WA Complance Price'!$B239+1,FALSE))</f>
        <v>94.47701199627916</v>
      </c>
      <c r="P239" s="21">
        <f ca="1">IF(P$6&lt;$C239,0,VLOOKUP(P$6,'MonteCarlo Policy Paths'!$A$2:$I$31,'Monte Carlo_WA Complance Price'!$B239+1,FALSE))</f>
        <v>95.73670548956288</v>
      </c>
      <c r="Q239" s="21">
        <f ca="1">IF(Q$6&lt;$C239,0,VLOOKUP(Q$6,'MonteCarlo Policy Paths'!$A$2:$I$31,'Monte Carlo_WA Complance Price'!$B239+1,FALSE))</f>
        <v>96.996398982846586</v>
      </c>
      <c r="R239" s="21">
        <f ca="1">IF(R$6&lt;$C239,0,VLOOKUP(R$6,'MonteCarlo Policy Paths'!$A$2:$I$31,'Monte Carlo_WA Complance Price'!$B239+1,FALSE))</f>
        <v>98.25609247613032</v>
      </c>
      <c r="S239" s="21">
        <f ca="1">IF(S$6&lt;$C239,0,VLOOKUP(S$6,'MonteCarlo Policy Paths'!$A$2:$I$31,'Monte Carlo_WA Complance Price'!$B239+1,FALSE))</f>
        <v>99.65157958594628</v>
      </c>
      <c r="T239" s="21">
        <f ca="1">IF(T$6&lt;$C239,0,VLOOKUP(T$6,'MonteCarlo Policy Paths'!$A$2:$I$31,'Monte Carlo_WA Complance Price'!$B239+1,FALSE))</f>
        <v>101.04706669576224</v>
      </c>
      <c r="U239" s="21">
        <f ca="1">IF(U$6&lt;$C239,0,VLOOKUP(U$6,'MonteCarlo Policy Paths'!$A$2:$I$31,'Monte Carlo_WA Complance Price'!$B239+1,FALSE))</f>
        <v>102.4425538055782</v>
      </c>
      <c r="V239" s="21">
        <f ca="1">IF(V$6&lt;$C239,0,VLOOKUP(V$6,'MonteCarlo Policy Paths'!$A$2:$I$31,'Monte Carlo_WA Complance Price'!$B239+1,FALSE))</f>
        <v>103.83804091539416</v>
      </c>
      <c r="W239" s="21">
        <f ca="1">IF(W$6&lt;$C239,0,VLOOKUP(W$6,'MonteCarlo Policy Paths'!$A$2:$I$31,'Monte Carlo_WA Complance Price'!$B239+1,FALSE))</f>
        <v>105.23352802521011</v>
      </c>
      <c r="X239" s="21">
        <f ca="1">IF(X$6&lt;$C239,0,VLOOKUP(X$6,'MonteCarlo Policy Paths'!$A$2:$I$31,'Monte Carlo_WA Complance Price'!$B239+1,FALSE))</f>
        <v>106.47156953138905</v>
      </c>
      <c r="Y239" s="21">
        <f ca="1">IF(Y$6&lt;$C239,0,VLOOKUP(Y$6,'MonteCarlo Policy Paths'!$A$2:$I$31,'Monte Carlo_WA Complance Price'!$B239+1,FALSE))</f>
        <v>107.709611037568</v>
      </c>
      <c r="Z239" s="21">
        <f ca="1">IF(Z$6&lt;$C239,0,VLOOKUP(Z$6,'MonteCarlo Policy Paths'!$A$2:$I$31,'Monte Carlo_WA Complance Price'!$B239+1,FALSE))</f>
        <v>108.94765254374694</v>
      </c>
      <c r="AA239" s="21">
        <f ca="1">IF(AA$6&lt;$C239,0,VLOOKUP(AA$6,'MonteCarlo Policy Paths'!$A$2:$I$31,'Monte Carlo_WA Complance Price'!$B239+1,FALSE))</f>
        <v>110.18569404992589</v>
      </c>
      <c r="AB239" s="21">
        <f ca="1">IF(AB$6&lt;$C239,0,VLOOKUP(AB$6,'MonteCarlo Policy Paths'!$A$2:$I$31,'Monte Carlo_WA Complance Price'!$B239+1,FALSE))</f>
        <v>111.42373555610482</v>
      </c>
      <c r="AC239" s="21">
        <f ca="1">IF(AC$6&lt;$C239,0,VLOOKUP(AC$6,'MonteCarlo Policy Paths'!$A$2:$I$31,'Monte Carlo_WA Complance Price'!$B239+1,FALSE))</f>
        <v>112.86811731331359</v>
      </c>
      <c r="AD239" s="21">
        <f ca="1">IF(AD$6&lt;$C239,0,VLOOKUP(AD$6,'MonteCarlo Policy Paths'!$A$2:$I$31,'Monte Carlo_WA Complance Price'!$B239+1,FALSE))</f>
        <v>114.31249907052236</v>
      </c>
      <c r="AE239" s="21">
        <f ca="1">IF(AE$6&lt;$C239,0,VLOOKUP(AE$6,'MonteCarlo Policy Paths'!$A$2:$I$31,'Monte Carlo_WA Complance Price'!$B239+1,FALSE))</f>
        <v>115.75688082773114</v>
      </c>
      <c r="AF239" s="21">
        <f ca="1">IF(AF$6&lt;$C239,0,VLOOKUP(AF$6,'MonteCarlo Policy Paths'!$A$2:$I$31,'Monte Carlo_WA Complance Price'!$B239+1,FALSE))</f>
        <v>117.20126258493991</v>
      </c>
      <c r="AG239" s="22">
        <f ca="1">IF(AG$6&lt;$C239,0,VLOOKUP(AG$6,'MonteCarlo Policy Paths'!$A$2:$I$31,'Monte Carlo_WA Complance Price'!$B239+1,FALSE))</f>
        <v>119.5319620819439</v>
      </c>
      <c r="AI239" s="20">
        <f ca="1">E239*VLOOKUP(AI$6,'Greenhouse Gas Costs Avoided'!$A$2:$I$32,9,FALSE)</f>
        <v>0</v>
      </c>
      <c r="AJ239" s="21">
        <f ca="1">F239*VLOOKUP(AJ$6,'Greenhouse Gas Costs Avoided'!$A$2:$I$32,9,FALSE)</f>
        <v>5.2166744805659615</v>
      </c>
      <c r="AK239" s="21">
        <f ca="1">G239*VLOOKUP(AK$6,'Greenhouse Gas Costs Avoided'!$A$2:$I$32,9,FALSE)</f>
        <v>5.3216023247413169</v>
      </c>
      <c r="AL239" s="21">
        <f ca="1">H239*VLOOKUP(AL$6,'Greenhouse Gas Costs Avoided'!$A$2:$I$32,9,FALSE)</f>
        <v>5.4265301689166732</v>
      </c>
      <c r="AM239" s="21">
        <f ca="1">I239*VLOOKUP(AM$6,'Greenhouse Gas Costs Avoided'!$A$2:$I$32,9,FALSE)</f>
        <v>5.5063320831654474</v>
      </c>
      <c r="AN239" s="21">
        <f ca="1">J239*VLOOKUP(AN$6,'Greenhouse Gas Costs Avoided'!$A$2:$I$32,9,FALSE)</f>
        <v>5.5861339974142208</v>
      </c>
      <c r="AO239" s="21">
        <f ca="1">K239*VLOOKUP(AO$6,'Greenhouse Gas Costs Avoided'!$A$2:$I$32,9,FALSE)</f>
        <v>5.665935911662995</v>
      </c>
      <c r="AP239" s="21">
        <f ca="1">L239*VLOOKUP(AP$6,'Greenhouse Gas Costs Avoided'!$A$2:$I$32,9,FALSE)</f>
        <v>5.7457378259117702</v>
      </c>
      <c r="AQ239" s="21">
        <f ca="1">M239*VLOOKUP(AQ$6,'Greenhouse Gas Costs Avoided'!$A$2:$I$32,9,FALSE)</f>
        <v>5.8255397401605462</v>
      </c>
      <c r="AR239" s="21">
        <f ca="1">N239*VLOOKUP(AR$6,'Greenhouse Gas Costs Avoided'!$A$2:$I$32,9,FALSE)</f>
        <v>5.9053416544093205</v>
      </c>
      <c r="AS239" s="21">
        <f ca="1">O239*VLOOKUP(AS$6,'Greenhouse Gas Costs Avoided'!$A$2:$I$32,9,FALSE)</f>
        <v>5.9851435686580947</v>
      </c>
      <c r="AT239" s="21">
        <f ca="1">P239*VLOOKUP(AT$6,'Greenhouse Gas Costs Avoided'!$A$2:$I$32,9,FALSE)</f>
        <v>6.0649454829068699</v>
      </c>
      <c r="AU239" s="21">
        <f ca="1">Q239*VLOOKUP(AU$6,'Greenhouse Gas Costs Avoided'!$A$2:$I$32,9,FALSE)</f>
        <v>6.1447473971556432</v>
      </c>
      <c r="AV239" s="21">
        <f ca="1">R239*VLOOKUP(AV$6,'Greenhouse Gas Costs Avoided'!$A$2:$I$32,9,FALSE)</f>
        <v>6.2245493114044184</v>
      </c>
      <c r="AW239" s="21">
        <f ca="1">S239*VLOOKUP(AW$6,'Greenhouse Gas Costs Avoided'!$A$2:$I$32,9,FALSE)</f>
        <v>6.312953786990386</v>
      </c>
      <c r="AX239" s="21">
        <f ca="1">T239*VLOOKUP(AX$6,'Greenhouse Gas Costs Avoided'!$A$2:$I$32,9,FALSE)</f>
        <v>6.4013582625763545</v>
      </c>
      <c r="AY239" s="21">
        <f ca="1">U239*VLOOKUP(AY$6,'Greenhouse Gas Costs Avoided'!$A$2:$I$32,9,FALSE)</f>
        <v>6.4897627381623222</v>
      </c>
      <c r="AZ239" s="21">
        <f ca="1">V239*VLOOKUP(AZ$6,'Greenhouse Gas Costs Avoided'!$A$2:$I$32,9,FALSE)</f>
        <v>6.5781672137482907</v>
      </c>
      <c r="BA239" s="21">
        <f ca="1">W239*VLOOKUP(BA$6,'Greenhouse Gas Costs Avoided'!$A$2:$I$32,9,FALSE)</f>
        <v>6.6665716893342575</v>
      </c>
      <c r="BB239" s="21">
        <f ca="1">X239*VLOOKUP(BB$6,'Greenhouse Gas Costs Avoided'!$A$2:$I$32,9,FALSE)</f>
        <v>6.7450019445028957</v>
      </c>
      <c r="BC239" s="21">
        <f ca="1">Y239*VLOOKUP(BC$6,'Greenhouse Gas Costs Avoided'!$A$2:$I$32,9,FALSE)</f>
        <v>6.8234321996715348</v>
      </c>
      <c r="BD239" s="21">
        <f ca="1">Z239*VLOOKUP(BD$6,'Greenhouse Gas Costs Avoided'!$A$2:$I$32,9,FALSE)</f>
        <v>6.901862454840173</v>
      </c>
      <c r="BE239" s="21">
        <f ca="1">AA239*VLOOKUP(BE$6,'Greenhouse Gas Costs Avoided'!$A$2:$I$32,9,FALSE)</f>
        <v>6.9802927100088112</v>
      </c>
      <c r="BF239" s="21">
        <f ca="1">AB239*VLOOKUP(BF$6,'Greenhouse Gas Costs Avoided'!$A$2:$I$32,9,FALSE)</f>
        <v>7.0587229651774486</v>
      </c>
      <c r="BG239" s="21">
        <f ca="1">AC239*VLOOKUP(BG$6,'Greenhouse Gas Costs Avoided'!$A$2:$I$32,9,FALSE)</f>
        <v>7.1502249295408609</v>
      </c>
      <c r="BH239" s="21">
        <f ca="1">AD239*VLOOKUP(BH$6,'Greenhouse Gas Costs Avoided'!$A$2:$I$32,9,FALSE)</f>
        <v>7.2417268939042723</v>
      </c>
      <c r="BI239" s="21">
        <f ca="1">AE239*VLOOKUP(BI$6,'Greenhouse Gas Costs Avoided'!$A$2:$I$32,9,FALSE)</f>
        <v>7.3332288582676846</v>
      </c>
      <c r="BJ239" s="21">
        <f ca="1">AF239*VLOOKUP(BJ$6,'Greenhouse Gas Costs Avoided'!$A$2:$I$32,9,FALSE)</f>
        <v>7.424730822631096</v>
      </c>
      <c r="BK239" s="22">
        <f ca="1">AG239*VLOOKUP(BK$6,'Greenhouse Gas Costs Avoided'!$A$2:$I$32,9,FALSE)</f>
        <v>7.5723812490175435</v>
      </c>
    </row>
    <row r="240" spans="1:63" x14ac:dyDescent="0.35">
      <c r="A240" s="11">
        <v>234</v>
      </c>
      <c r="B240" s="12">
        <f t="shared" ca="1" si="6"/>
        <v>3</v>
      </c>
      <c r="C240" s="13">
        <f t="shared" ca="1" si="7"/>
        <v>2023</v>
      </c>
      <c r="E240" s="20">
        <f ca="1">IF(E$6&lt;$C240,0,VLOOKUP(E$6,'MonteCarlo Policy Paths'!$A$2:$I$31,'Monte Carlo_WA Complance Price'!$B240+1,FALSE))</f>
        <v>0</v>
      </c>
      <c r="F240" s="21">
        <f ca="1">IF(F$6&lt;$C240,0,VLOOKUP(F$6,'MonteCarlo Policy Paths'!$A$2:$I$31,'Monte Carlo_WA Complance Price'!$B240+1,FALSE))</f>
        <v>82.346532180449415</v>
      </c>
      <c r="G240" s="21">
        <f ca="1">IF(G$6&lt;$C240,0,VLOOKUP(G$6,'MonteCarlo Policy Paths'!$A$2:$I$31,'Monte Carlo_WA Complance Price'!$B240+1,FALSE))</f>
        <v>84.002844861871253</v>
      </c>
      <c r="H240" s="21">
        <f ca="1">IF(H$6&lt;$C240,0,VLOOKUP(H$6,'MonteCarlo Policy Paths'!$A$2:$I$31,'Monte Carlo_WA Complance Price'!$B240+1,FALSE))</f>
        <v>85.659157543293105</v>
      </c>
      <c r="I240" s="21">
        <f ca="1">IF(I$6&lt;$C240,0,VLOOKUP(I$6,'MonteCarlo Policy Paths'!$A$2:$I$31,'Monte Carlo_WA Complance Price'!$B240+1,FALSE))</f>
        <v>86.918851036576825</v>
      </c>
      <c r="J240" s="21">
        <f ca="1">IF(J$6&lt;$C240,0,VLOOKUP(J$6,'MonteCarlo Policy Paths'!$A$2:$I$31,'Monte Carlo_WA Complance Price'!$B240+1,FALSE))</f>
        <v>88.178544529860531</v>
      </c>
      <c r="K240" s="21">
        <f ca="1">IF(K$6&lt;$C240,0,VLOOKUP(K$6,'MonteCarlo Policy Paths'!$A$2:$I$31,'Monte Carlo_WA Complance Price'!$B240+1,FALSE))</f>
        <v>89.438238023144251</v>
      </c>
      <c r="L240" s="21">
        <f ca="1">IF(L$6&lt;$C240,0,VLOOKUP(L$6,'MonteCarlo Policy Paths'!$A$2:$I$31,'Monte Carlo_WA Complance Price'!$B240+1,FALSE))</f>
        <v>90.697931516427971</v>
      </c>
      <c r="M240" s="21">
        <f ca="1">IF(M$6&lt;$C240,0,VLOOKUP(M$6,'MonteCarlo Policy Paths'!$A$2:$I$31,'Monte Carlo_WA Complance Price'!$B240+1,FALSE))</f>
        <v>91.95762500971172</v>
      </c>
      <c r="N240" s="21">
        <f ca="1">IF(N$6&lt;$C240,0,VLOOKUP(N$6,'MonteCarlo Policy Paths'!$A$2:$I$31,'Monte Carlo_WA Complance Price'!$B240+1,FALSE))</f>
        <v>93.21731850299544</v>
      </c>
      <c r="O240" s="21">
        <f ca="1">IF(O$6&lt;$C240,0,VLOOKUP(O$6,'MonteCarlo Policy Paths'!$A$2:$I$31,'Monte Carlo_WA Complance Price'!$B240+1,FALSE))</f>
        <v>94.47701199627916</v>
      </c>
      <c r="P240" s="21">
        <f ca="1">IF(P$6&lt;$C240,0,VLOOKUP(P$6,'MonteCarlo Policy Paths'!$A$2:$I$31,'Monte Carlo_WA Complance Price'!$B240+1,FALSE))</f>
        <v>95.73670548956288</v>
      </c>
      <c r="Q240" s="21">
        <f ca="1">IF(Q$6&lt;$C240,0,VLOOKUP(Q$6,'MonteCarlo Policy Paths'!$A$2:$I$31,'Monte Carlo_WA Complance Price'!$B240+1,FALSE))</f>
        <v>96.996398982846586</v>
      </c>
      <c r="R240" s="21">
        <f ca="1">IF(R$6&lt;$C240,0,VLOOKUP(R$6,'MonteCarlo Policy Paths'!$A$2:$I$31,'Monte Carlo_WA Complance Price'!$B240+1,FALSE))</f>
        <v>101.49317720655506</v>
      </c>
      <c r="S240" s="21">
        <f ca="1">IF(S$6&lt;$C240,0,VLOOKUP(S$6,'MonteCarlo Policy Paths'!$A$2:$I$31,'Monte Carlo_WA Complance Price'!$B240+1,FALSE))</f>
        <v>104.21949379267882</v>
      </c>
      <c r="T240" s="21">
        <f ca="1">IF(T$6&lt;$C240,0,VLOOKUP(T$6,'MonteCarlo Policy Paths'!$A$2:$I$31,'Monte Carlo_WA Complance Price'!$B240+1,FALSE))</f>
        <v>107.03810370059369</v>
      </c>
      <c r="U240" s="21">
        <f ca="1">IF(U$6&lt;$C240,0,VLOOKUP(U$6,'MonteCarlo Policy Paths'!$A$2:$I$31,'Monte Carlo_WA Complance Price'!$B240+1,FALSE))</f>
        <v>109.92690053835344</v>
      </c>
      <c r="V240" s="21">
        <f ca="1">IF(V$6&lt;$C240,0,VLOOKUP(V$6,'MonteCarlo Policy Paths'!$A$2:$I$31,'Monte Carlo_WA Complance Price'!$B240+1,FALSE))</f>
        <v>112.89757853003228</v>
      </c>
      <c r="W240" s="21">
        <f ca="1">IF(W$6&lt;$C240,0,VLOOKUP(W$6,'MonteCarlo Policy Paths'!$A$2:$I$31,'Monte Carlo_WA Complance Price'!$B240+1,FALSE))</f>
        <v>115.91943874780665</v>
      </c>
      <c r="X240" s="21">
        <f ca="1">IF(X$6&lt;$C240,0,VLOOKUP(X$6,'MonteCarlo Policy Paths'!$A$2:$I$31,'Monte Carlo_WA Complance Price'!$B240+1,FALSE))</f>
        <v>119.06733931122673</v>
      </c>
      <c r="Y240" s="21">
        <f ca="1">IF(Y$6&lt;$C240,0,VLOOKUP(Y$6,'MonteCarlo Policy Paths'!$A$2:$I$31,'Monte Carlo_WA Complance Price'!$B240+1,FALSE))</f>
        <v>122.25496395468721</v>
      </c>
      <c r="Z240" s="21">
        <f ca="1">IF(Z$6&lt;$C240,0,VLOOKUP(Z$6,'MonteCarlo Policy Paths'!$A$2:$I$31,'Monte Carlo_WA Complance Price'!$B240+1,FALSE))</f>
        <v>125.4992630232488</v>
      </c>
      <c r="AA240" s="21">
        <f ca="1">IF(AA$6&lt;$C240,0,VLOOKUP(AA$6,'MonteCarlo Policy Paths'!$A$2:$I$31,'Monte Carlo_WA Complance Price'!$B240+1,FALSE))</f>
        <v>128.82380079097237</v>
      </c>
      <c r="AB240" s="21">
        <f ca="1">IF(AB$6&lt;$C240,0,VLOOKUP(AB$6,'MonteCarlo Policy Paths'!$A$2:$I$31,'Monte Carlo_WA Complance Price'!$B240+1,FALSE))</f>
        <v>132.24028719953677</v>
      </c>
      <c r="AC240" s="21">
        <f ca="1">IF(AC$6&lt;$C240,0,VLOOKUP(AC$6,'MonteCarlo Policy Paths'!$A$2:$I$31,'Monte Carlo_WA Complance Price'!$B240+1,FALSE))</f>
        <v>135.74155640209787</v>
      </c>
      <c r="AD240" s="21">
        <f ca="1">IF(AD$6&lt;$C240,0,VLOOKUP(AD$6,'MonteCarlo Policy Paths'!$A$2:$I$31,'Monte Carlo_WA Complance Price'!$B240+1,FALSE))</f>
        <v>139.32654413598658</v>
      </c>
      <c r="AE240" s="21">
        <f ca="1">IF(AE$6&lt;$C240,0,VLOOKUP(AE$6,'MonteCarlo Policy Paths'!$A$2:$I$31,'Monte Carlo_WA Complance Price'!$B240+1,FALSE))</f>
        <v>142.9856742986068</v>
      </c>
      <c r="AF240" s="21">
        <f ca="1">IF(AF$6&lt;$C240,0,VLOOKUP(AF$6,'MonteCarlo Policy Paths'!$A$2:$I$31,'Monte Carlo_WA Complance Price'!$B240+1,FALSE))</f>
        <v>146.72361540812219</v>
      </c>
      <c r="AG240" s="22">
        <f ca="1">IF(AG$6&lt;$C240,0,VLOOKUP(AG$6,'MonteCarlo Policy Paths'!$A$2:$I$31,'Monte Carlo_WA Complance Price'!$B240+1,FALSE))</f>
        <v>150.52284977717397</v>
      </c>
      <c r="AI240" s="20">
        <f ca="1">E240*VLOOKUP(AI$6,'Greenhouse Gas Costs Avoided'!$A$2:$I$32,9,FALSE)</f>
        <v>0</v>
      </c>
      <c r="AJ240" s="21">
        <f ca="1">F240*VLOOKUP(AJ$6,'Greenhouse Gas Costs Avoided'!$A$2:$I$32,9,FALSE)</f>
        <v>5.2166744805659615</v>
      </c>
      <c r="AK240" s="21">
        <f ca="1">G240*VLOOKUP(AK$6,'Greenhouse Gas Costs Avoided'!$A$2:$I$32,9,FALSE)</f>
        <v>5.3216023247413169</v>
      </c>
      <c r="AL240" s="21">
        <f ca="1">H240*VLOOKUP(AL$6,'Greenhouse Gas Costs Avoided'!$A$2:$I$32,9,FALSE)</f>
        <v>5.4265301689166732</v>
      </c>
      <c r="AM240" s="21">
        <f ca="1">I240*VLOOKUP(AM$6,'Greenhouse Gas Costs Avoided'!$A$2:$I$32,9,FALSE)</f>
        <v>5.5063320831654474</v>
      </c>
      <c r="AN240" s="21">
        <f ca="1">J240*VLOOKUP(AN$6,'Greenhouse Gas Costs Avoided'!$A$2:$I$32,9,FALSE)</f>
        <v>5.5861339974142208</v>
      </c>
      <c r="AO240" s="21">
        <f ca="1">K240*VLOOKUP(AO$6,'Greenhouse Gas Costs Avoided'!$A$2:$I$32,9,FALSE)</f>
        <v>5.665935911662995</v>
      </c>
      <c r="AP240" s="21">
        <f ca="1">L240*VLOOKUP(AP$6,'Greenhouse Gas Costs Avoided'!$A$2:$I$32,9,FALSE)</f>
        <v>5.7457378259117702</v>
      </c>
      <c r="AQ240" s="21">
        <f ca="1">M240*VLOOKUP(AQ$6,'Greenhouse Gas Costs Avoided'!$A$2:$I$32,9,FALSE)</f>
        <v>5.8255397401605462</v>
      </c>
      <c r="AR240" s="21">
        <f ca="1">N240*VLOOKUP(AR$6,'Greenhouse Gas Costs Avoided'!$A$2:$I$32,9,FALSE)</f>
        <v>5.9053416544093205</v>
      </c>
      <c r="AS240" s="21">
        <f ca="1">O240*VLOOKUP(AS$6,'Greenhouse Gas Costs Avoided'!$A$2:$I$32,9,FALSE)</f>
        <v>5.9851435686580947</v>
      </c>
      <c r="AT240" s="21">
        <f ca="1">P240*VLOOKUP(AT$6,'Greenhouse Gas Costs Avoided'!$A$2:$I$32,9,FALSE)</f>
        <v>6.0649454829068699</v>
      </c>
      <c r="AU240" s="21">
        <f ca="1">Q240*VLOOKUP(AU$6,'Greenhouse Gas Costs Avoided'!$A$2:$I$32,9,FALSE)</f>
        <v>6.1447473971556432</v>
      </c>
      <c r="AV240" s="21">
        <f ca="1">R240*VLOOKUP(AV$6,'Greenhouse Gas Costs Avoided'!$A$2:$I$32,9,FALSE)</f>
        <v>6.4296194808152167</v>
      </c>
      <c r="AW240" s="21">
        <f ca="1">S240*VLOOKUP(AW$6,'Greenhouse Gas Costs Avoided'!$A$2:$I$32,9,FALSE)</f>
        <v>6.6023323538917609</v>
      </c>
      <c r="AX240" s="21">
        <f ca="1">T240*VLOOKUP(AX$6,'Greenhouse Gas Costs Avoided'!$A$2:$I$32,9,FALSE)</f>
        <v>6.7808920331878957</v>
      </c>
      <c r="AY240" s="21">
        <f ca="1">U240*VLOOKUP(AY$6,'Greenhouse Gas Costs Avoided'!$A$2:$I$32,9,FALSE)</f>
        <v>6.9638980729572149</v>
      </c>
      <c r="AZ240" s="21">
        <f ca="1">V240*VLOOKUP(AZ$6,'Greenhouse Gas Costs Avoided'!$A$2:$I$32,9,FALSE)</f>
        <v>7.1520913053717949</v>
      </c>
      <c r="BA240" s="21">
        <f ca="1">W240*VLOOKUP(BA$6,'Greenhouse Gas Costs Avoided'!$A$2:$I$32,9,FALSE)</f>
        <v>7.3435269452765404</v>
      </c>
      <c r="BB240" s="21">
        <f ca="1">X240*VLOOKUP(BB$6,'Greenhouse Gas Costs Avoided'!$A$2:$I$32,9,FALSE)</f>
        <v>7.5429472742415475</v>
      </c>
      <c r="BC240" s="21">
        <f ca="1">Y240*VLOOKUP(BC$6,'Greenhouse Gas Costs Avoided'!$A$2:$I$32,9,FALSE)</f>
        <v>7.744884134129272</v>
      </c>
      <c r="BD240" s="21">
        <f ca="1">Z240*VLOOKUP(BD$6,'Greenhouse Gas Costs Avoided'!$A$2:$I$32,9,FALSE)</f>
        <v>7.950411333759269</v>
      </c>
      <c r="BE240" s="21">
        <f ca="1">AA240*VLOOKUP(BE$6,'Greenhouse Gas Costs Avoided'!$A$2:$I$32,9,FALSE)</f>
        <v>8.161021676093501</v>
      </c>
      <c r="BF240" s="21">
        <f ca="1">AB240*VLOOKUP(BF$6,'Greenhouse Gas Costs Avoided'!$A$2:$I$32,9,FALSE)</f>
        <v>8.3774569890184303</v>
      </c>
      <c r="BG240" s="21">
        <f ca="1">AC240*VLOOKUP(BG$6,'Greenhouse Gas Costs Avoided'!$A$2:$I$32,9,FALSE)</f>
        <v>8.5992633142510115</v>
      </c>
      <c r="BH240" s="21">
        <f ca="1">AD240*VLOOKUP(BH$6,'Greenhouse Gas Costs Avoided'!$A$2:$I$32,9,FALSE)</f>
        <v>8.8263732304711304</v>
      </c>
      <c r="BI240" s="21">
        <f ca="1">AE240*VLOOKUP(BI$6,'Greenhouse Gas Costs Avoided'!$A$2:$I$32,9,FALSE)</f>
        <v>9.05818008905967</v>
      </c>
      <c r="BJ240" s="21">
        <f ca="1">AF240*VLOOKUP(BJ$6,'Greenhouse Gas Costs Avoided'!$A$2:$I$32,9,FALSE)</f>
        <v>9.2949796418706736</v>
      </c>
      <c r="BK240" s="22">
        <f ca="1">AG240*VLOOKUP(BK$6,'Greenhouse Gas Costs Avoided'!$A$2:$I$32,9,FALSE)</f>
        <v>9.5356621388007277</v>
      </c>
    </row>
    <row r="241" spans="1:63" x14ac:dyDescent="0.35">
      <c r="A241" s="11">
        <v>235</v>
      </c>
      <c r="B241" s="12">
        <f t="shared" ca="1" si="6"/>
        <v>1</v>
      </c>
      <c r="C241" s="13">
        <f t="shared" ca="1" si="7"/>
        <v>2023</v>
      </c>
      <c r="E241" s="20">
        <f ca="1">IF(E$6&lt;$C241,0,VLOOKUP(E$6,'MonteCarlo Policy Paths'!$A$2:$I$31,'Monte Carlo_WA Complance Price'!$B241+1,FALSE))</f>
        <v>0</v>
      </c>
      <c r="F241" s="21">
        <f ca="1">IF(F$6&lt;$C241,0,VLOOKUP(F$6,'MonteCarlo Policy Paths'!$A$2:$I$31,'Monte Carlo_WA Complance Price'!$B241+1,FALSE))</f>
        <v>82.346532180449415</v>
      </c>
      <c r="G241" s="21">
        <f ca="1">IF(G$6&lt;$C241,0,VLOOKUP(G$6,'MonteCarlo Policy Paths'!$A$2:$I$31,'Monte Carlo_WA Complance Price'!$B241+1,FALSE))</f>
        <v>84.002844861871253</v>
      </c>
      <c r="H241" s="21">
        <f ca="1">IF(H$6&lt;$C241,0,VLOOKUP(H$6,'MonteCarlo Policy Paths'!$A$2:$I$31,'Monte Carlo_WA Complance Price'!$B241+1,FALSE))</f>
        <v>85.659157543293105</v>
      </c>
      <c r="I241" s="21">
        <f ca="1">IF(I$6&lt;$C241,0,VLOOKUP(I$6,'MonteCarlo Policy Paths'!$A$2:$I$31,'Monte Carlo_WA Complance Price'!$B241+1,FALSE))</f>
        <v>86.918851036576825</v>
      </c>
      <c r="J241" s="21">
        <f ca="1">IF(J$6&lt;$C241,0,VLOOKUP(J$6,'MonteCarlo Policy Paths'!$A$2:$I$31,'Monte Carlo_WA Complance Price'!$B241+1,FALSE))</f>
        <v>88.178544529860531</v>
      </c>
      <c r="K241" s="21">
        <f ca="1">IF(K$6&lt;$C241,0,VLOOKUP(K$6,'MonteCarlo Policy Paths'!$A$2:$I$31,'Monte Carlo_WA Complance Price'!$B241+1,FALSE))</f>
        <v>89.438238023144251</v>
      </c>
      <c r="L241" s="21">
        <f ca="1">IF(L$6&lt;$C241,0,VLOOKUP(L$6,'MonteCarlo Policy Paths'!$A$2:$I$31,'Monte Carlo_WA Complance Price'!$B241+1,FALSE))</f>
        <v>90.697931516427971</v>
      </c>
      <c r="M241" s="21">
        <f ca="1">IF(M$6&lt;$C241,0,VLOOKUP(M$6,'MonteCarlo Policy Paths'!$A$2:$I$31,'Monte Carlo_WA Complance Price'!$B241+1,FALSE))</f>
        <v>91.95762500971172</v>
      </c>
      <c r="N241" s="21">
        <f ca="1">IF(N$6&lt;$C241,0,VLOOKUP(N$6,'MonteCarlo Policy Paths'!$A$2:$I$31,'Monte Carlo_WA Complance Price'!$B241+1,FALSE))</f>
        <v>93.21731850299544</v>
      </c>
      <c r="O241" s="21">
        <f ca="1">IF(O$6&lt;$C241,0,VLOOKUP(O$6,'MonteCarlo Policy Paths'!$A$2:$I$31,'Monte Carlo_WA Complance Price'!$B241+1,FALSE))</f>
        <v>94.47701199627916</v>
      </c>
      <c r="P241" s="21">
        <f ca="1">IF(P$6&lt;$C241,0,VLOOKUP(P$6,'MonteCarlo Policy Paths'!$A$2:$I$31,'Monte Carlo_WA Complance Price'!$B241+1,FALSE))</f>
        <v>95.73670548956288</v>
      </c>
      <c r="Q241" s="21">
        <f ca="1">IF(Q$6&lt;$C241,0,VLOOKUP(Q$6,'MonteCarlo Policy Paths'!$A$2:$I$31,'Monte Carlo_WA Complance Price'!$B241+1,FALSE))</f>
        <v>96.996398982846586</v>
      </c>
      <c r="R241" s="21">
        <f ca="1">IF(R$6&lt;$C241,0,VLOOKUP(R$6,'MonteCarlo Policy Paths'!$A$2:$I$31,'Monte Carlo_WA Complance Price'!$B241+1,FALSE))</f>
        <v>98.25609247613032</v>
      </c>
      <c r="S241" s="21">
        <f ca="1">IF(S$6&lt;$C241,0,VLOOKUP(S$6,'MonteCarlo Policy Paths'!$A$2:$I$31,'Monte Carlo_WA Complance Price'!$B241+1,FALSE))</f>
        <v>99.65157958594628</v>
      </c>
      <c r="T241" s="21">
        <f ca="1">IF(T$6&lt;$C241,0,VLOOKUP(T$6,'MonteCarlo Policy Paths'!$A$2:$I$31,'Monte Carlo_WA Complance Price'!$B241+1,FALSE))</f>
        <v>101.04706669576224</v>
      </c>
      <c r="U241" s="21">
        <f ca="1">IF(U$6&lt;$C241,0,VLOOKUP(U$6,'MonteCarlo Policy Paths'!$A$2:$I$31,'Monte Carlo_WA Complance Price'!$B241+1,FALSE))</f>
        <v>102.4425538055782</v>
      </c>
      <c r="V241" s="21">
        <f ca="1">IF(V$6&lt;$C241,0,VLOOKUP(V$6,'MonteCarlo Policy Paths'!$A$2:$I$31,'Monte Carlo_WA Complance Price'!$B241+1,FALSE))</f>
        <v>103.83804091539416</v>
      </c>
      <c r="W241" s="21">
        <f ca="1">IF(W$6&lt;$C241,0,VLOOKUP(W$6,'MonteCarlo Policy Paths'!$A$2:$I$31,'Monte Carlo_WA Complance Price'!$B241+1,FALSE))</f>
        <v>105.23352802521011</v>
      </c>
      <c r="X241" s="21">
        <f ca="1">IF(X$6&lt;$C241,0,VLOOKUP(X$6,'MonteCarlo Policy Paths'!$A$2:$I$31,'Monte Carlo_WA Complance Price'!$B241+1,FALSE))</f>
        <v>106.47156953138905</v>
      </c>
      <c r="Y241" s="21">
        <f ca="1">IF(Y$6&lt;$C241,0,VLOOKUP(Y$6,'MonteCarlo Policy Paths'!$A$2:$I$31,'Monte Carlo_WA Complance Price'!$B241+1,FALSE))</f>
        <v>107.709611037568</v>
      </c>
      <c r="Z241" s="21">
        <f ca="1">IF(Z$6&lt;$C241,0,VLOOKUP(Z$6,'MonteCarlo Policy Paths'!$A$2:$I$31,'Monte Carlo_WA Complance Price'!$B241+1,FALSE))</f>
        <v>108.94765254374694</v>
      </c>
      <c r="AA241" s="21">
        <f ca="1">IF(AA$6&lt;$C241,0,VLOOKUP(AA$6,'MonteCarlo Policy Paths'!$A$2:$I$31,'Monte Carlo_WA Complance Price'!$B241+1,FALSE))</f>
        <v>110.18569404992589</v>
      </c>
      <c r="AB241" s="21">
        <f ca="1">IF(AB$6&lt;$C241,0,VLOOKUP(AB$6,'MonteCarlo Policy Paths'!$A$2:$I$31,'Monte Carlo_WA Complance Price'!$B241+1,FALSE))</f>
        <v>111.42373555610482</v>
      </c>
      <c r="AC241" s="21">
        <f ca="1">IF(AC$6&lt;$C241,0,VLOOKUP(AC$6,'MonteCarlo Policy Paths'!$A$2:$I$31,'Monte Carlo_WA Complance Price'!$B241+1,FALSE))</f>
        <v>112.86811731331359</v>
      </c>
      <c r="AD241" s="21">
        <f ca="1">IF(AD$6&lt;$C241,0,VLOOKUP(AD$6,'MonteCarlo Policy Paths'!$A$2:$I$31,'Monte Carlo_WA Complance Price'!$B241+1,FALSE))</f>
        <v>114.31249907052236</v>
      </c>
      <c r="AE241" s="21">
        <f ca="1">IF(AE$6&lt;$C241,0,VLOOKUP(AE$6,'MonteCarlo Policy Paths'!$A$2:$I$31,'Monte Carlo_WA Complance Price'!$B241+1,FALSE))</f>
        <v>115.75688082773114</v>
      </c>
      <c r="AF241" s="21">
        <f ca="1">IF(AF$6&lt;$C241,0,VLOOKUP(AF$6,'MonteCarlo Policy Paths'!$A$2:$I$31,'Monte Carlo_WA Complance Price'!$B241+1,FALSE))</f>
        <v>117.20126258493991</v>
      </c>
      <c r="AG241" s="22">
        <f ca="1">IF(AG$6&lt;$C241,0,VLOOKUP(AG$6,'MonteCarlo Policy Paths'!$A$2:$I$31,'Monte Carlo_WA Complance Price'!$B241+1,FALSE))</f>
        <v>118.64564434214866</v>
      </c>
      <c r="AI241" s="20">
        <f ca="1">E241*VLOOKUP(AI$6,'Greenhouse Gas Costs Avoided'!$A$2:$I$32,9,FALSE)</f>
        <v>0</v>
      </c>
      <c r="AJ241" s="21">
        <f ca="1">F241*VLOOKUP(AJ$6,'Greenhouse Gas Costs Avoided'!$A$2:$I$32,9,FALSE)</f>
        <v>5.2166744805659615</v>
      </c>
      <c r="AK241" s="21">
        <f ca="1">G241*VLOOKUP(AK$6,'Greenhouse Gas Costs Avoided'!$A$2:$I$32,9,FALSE)</f>
        <v>5.3216023247413169</v>
      </c>
      <c r="AL241" s="21">
        <f ca="1">H241*VLOOKUP(AL$6,'Greenhouse Gas Costs Avoided'!$A$2:$I$32,9,FALSE)</f>
        <v>5.4265301689166732</v>
      </c>
      <c r="AM241" s="21">
        <f ca="1">I241*VLOOKUP(AM$6,'Greenhouse Gas Costs Avoided'!$A$2:$I$32,9,FALSE)</f>
        <v>5.5063320831654474</v>
      </c>
      <c r="AN241" s="21">
        <f ca="1">J241*VLOOKUP(AN$6,'Greenhouse Gas Costs Avoided'!$A$2:$I$32,9,FALSE)</f>
        <v>5.5861339974142208</v>
      </c>
      <c r="AO241" s="21">
        <f ca="1">K241*VLOOKUP(AO$6,'Greenhouse Gas Costs Avoided'!$A$2:$I$32,9,FALSE)</f>
        <v>5.665935911662995</v>
      </c>
      <c r="AP241" s="21">
        <f ca="1">L241*VLOOKUP(AP$6,'Greenhouse Gas Costs Avoided'!$A$2:$I$32,9,FALSE)</f>
        <v>5.7457378259117702</v>
      </c>
      <c r="AQ241" s="21">
        <f ca="1">M241*VLOOKUP(AQ$6,'Greenhouse Gas Costs Avoided'!$A$2:$I$32,9,FALSE)</f>
        <v>5.8255397401605462</v>
      </c>
      <c r="AR241" s="21">
        <f ca="1">N241*VLOOKUP(AR$6,'Greenhouse Gas Costs Avoided'!$A$2:$I$32,9,FALSE)</f>
        <v>5.9053416544093205</v>
      </c>
      <c r="AS241" s="21">
        <f ca="1">O241*VLOOKUP(AS$6,'Greenhouse Gas Costs Avoided'!$A$2:$I$32,9,FALSE)</f>
        <v>5.9851435686580947</v>
      </c>
      <c r="AT241" s="21">
        <f ca="1">P241*VLOOKUP(AT$6,'Greenhouse Gas Costs Avoided'!$A$2:$I$32,9,FALSE)</f>
        <v>6.0649454829068699</v>
      </c>
      <c r="AU241" s="21">
        <f ca="1">Q241*VLOOKUP(AU$6,'Greenhouse Gas Costs Avoided'!$A$2:$I$32,9,FALSE)</f>
        <v>6.1447473971556432</v>
      </c>
      <c r="AV241" s="21">
        <f ca="1">R241*VLOOKUP(AV$6,'Greenhouse Gas Costs Avoided'!$A$2:$I$32,9,FALSE)</f>
        <v>6.2245493114044184</v>
      </c>
      <c r="AW241" s="21">
        <f ca="1">S241*VLOOKUP(AW$6,'Greenhouse Gas Costs Avoided'!$A$2:$I$32,9,FALSE)</f>
        <v>6.312953786990386</v>
      </c>
      <c r="AX241" s="21">
        <f ca="1">T241*VLOOKUP(AX$6,'Greenhouse Gas Costs Avoided'!$A$2:$I$32,9,FALSE)</f>
        <v>6.4013582625763545</v>
      </c>
      <c r="AY241" s="21">
        <f ca="1">U241*VLOOKUP(AY$6,'Greenhouse Gas Costs Avoided'!$A$2:$I$32,9,FALSE)</f>
        <v>6.4897627381623222</v>
      </c>
      <c r="AZ241" s="21">
        <f ca="1">V241*VLOOKUP(AZ$6,'Greenhouse Gas Costs Avoided'!$A$2:$I$32,9,FALSE)</f>
        <v>6.5781672137482907</v>
      </c>
      <c r="BA241" s="21">
        <f ca="1">W241*VLOOKUP(BA$6,'Greenhouse Gas Costs Avoided'!$A$2:$I$32,9,FALSE)</f>
        <v>6.6665716893342575</v>
      </c>
      <c r="BB241" s="21">
        <f ca="1">X241*VLOOKUP(BB$6,'Greenhouse Gas Costs Avoided'!$A$2:$I$32,9,FALSE)</f>
        <v>6.7450019445028957</v>
      </c>
      <c r="BC241" s="21">
        <f ca="1">Y241*VLOOKUP(BC$6,'Greenhouse Gas Costs Avoided'!$A$2:$I$32,9,FALSE)</f>
        <v>6.8234321996715348</v>
      </c>
      <c r="BD241" s="21">
        <f ca="1">Z241*VLOOKUP(BD$6,'Greenhouse Gas Costs Avoided'!$A$2:$I$32,9,FALSE)</f>
        <v>6.901862454840173</v>
      </c>
      <c r="BE241" s="21">
        <f ca="1">AA241*VLOOKUP(BE$6,'Greenhouse Gas Costs Avoided'!$A$2:$I$32,9,FALSE)</f>
        <v>6.9802927100088112</v>
      </c>
      <c r="BF241" s="21">
        <f ca="1">AB241*VLOOKUP(BF$6,'Greenhouse Gas Costs Avoided'!$A$2:$I$32,9,FALSE)</f>
        <v>7.0587229651774486</v>
      </c>
      <c r="BG241" s="21">
        <f ca="1">AC241*VLOOKUP(BG$6,'Greenhouse Gas Costs Avoided'!$A$2:$I$32,9,FALSE)</f>
        <v>7.1502249295408609</v>
      </c>
      <c r="BH241" s="21">
        <f ca="1">AD241*VLOOKUP(BH$6,'Greenhouse Gas Costs Avoided'!$A$2:$I$32,9,FALSE)</f>
        <v>7.2417268939042723</v>
      </c>
      <c r="BI241" s="21">
        <f ca="1">AE241*VLOOKUP(BI$6,'Greenhouse Gas Costs Avoided'!$A$2:$I$32,9,FALSE)</f>
        <v>7.3332288582676846</v>
      </c>
      <c r="BJ241" s="21">
        <f ca="1">AF241*VLOOKUP(BJ$6,'Greenhouse Gas Costs Avoided'!$A$2:$I$32,9,FALSE)</f>
        <v>7.424730822631096</v>
      </c>
      <c r="BK241" s="22">
        <f ca="1">AG241*VLOOKUP(BK$6,'Greenhouse Gas Costs Avoided'!$A$2:$I$32,9,FALSE)</f>
        <v>7.5162327869945065</v>
      </c>
    </row>
    <row r="242" spans="1:63" x14ac:dyDescent="0.35">
      <c r="A242" s="11">
        <v>236</v>
      </c>
      <c r="B242" s="12">
        <f t="shared" ca="1" si="6"/>
        <v>4</v>
      </c>
      <c r="C242" s="13">
        <f t="shared" ca="1" si="7"/>
        <v>2023</v>
      </c>
      <c r="E242" s="20">
        <f ca="1">IF(E$6&lt;$C242,0,VLOOKUP(E$6,'MonteCarlo Policy Paths'!$A$2:$I$31,'Monte Carlo_WA Complance Price'!$B242+1,FALSE))</f>
        <v>0</v>
      </c>
      <c r="F242" s="21">
        <f ca="1">IF(F$6&lt;$C242,0,VLOOKUP(F$6,'MonteCarlo Policy Paths'!$A$2:$I$31,'Monte Carlo_WA Complance Price'!$B242+1,FALSE))</f>
        <v>82.346532180449415</v>
      </c>
      <c r="G242" s="21">
        <f ca="1">IF(G$6&lt;$C242,0,VLOOKUP(G$6,'MonteCarlo Policy Paths'!$A$2:$I$31,'Monte Carlo_WA Complance Price'!$B242+1,FALSE))</f>
        <v>84.002844861871253</v>
      </c>
      <c r="H242" s="21">
        <f ca="1">IF(H$6&lt;$C242,0,VLOOKUP(H$6,'MonteCarlo Policy Paths'!$A$2:$I$31,'Monte Carlo_WA Complance Price'!$B242+1,FALSE))</f>
        <v>85.659157543293105</v>
      </c>
      <c r="I242" s="21">
        <f ca="1">IF(I$6&lt;$C242,0,VLOOKUP(I$6,'MonteCarlo Policy Paths'!$A$2:$I$31,'Monte Carlo_WA Complance Price'!$B242+1,FALSE))</f>
        <v>86.918851036576825</v>
      </c>
      <c r="J242" s="21">
        <f ca="1">IF(J$6&lt;$C242,0,VLOOKUP(J$6,'MonteCarlo Policy Paths'!$A$2:$I$31,'Monte Carlo_WA Complance Price'!$B242+1,FALSE))</f>
        <v>88.178544529860531</v>
      </c>
      <c r="K242" s="21">
        <f ca="1">IF(K$6&lt;$C242,0,VLOOKUP(K$6,'MonteCarlo Policy Paths'!$A$2:$I$31,'Monte Carlo_WA Complance Price'!$B242+1,FALSE))</f>
        <v>89.438238023144251</v>
      </c>
      <c r="L242" s="21">
        <f ca="1">IF(L$6&lt;$C242,0,VLOOKUP(L$6,'MonteCarlo Policy Paths'!$A$2:$I$31,'Monte Carlo_WA Complance Price'!$B242+1,FALSE))</f>
        <v>90.697931516427971</v>
      </c>
      <c r="M242" s="21">
        <f ca="1">IF(M$6&lt;$C242,0,VLOOKUP(M$6,'MonteCarlo Policy Paths'!$A$2:$I$31,'Monte Carlo_WA Complance Price'!$B242+1,FALSE))</f>
        <v>91.95762500971172</v>
      </c>
      <c r="N242" s="21">
        <f ca="1">IF(N$6&lt;$C242,0,VLOOKUP(N$6,'MonteCarlo Policy Paths'!$A$2:$I$31,'Monte Carlo_WA Complance Price'!$B242+1,FALSE))</f>
        <v>93.21731850299544</v>
      </c>
      <c r="O242" s="21">
        <f ca="1">IF(O$6&lt;$C242,0,VLOOKUP(O$6,'MonteCarlo Policy Paths'!$A$2:$I$31,'Monte Carlo_WA Complance Price'!$B242+1,FALSE))</f>
        <v>94.47701199627916</v>
      </c>
      <c r="P242" s="21">
        <f ca="1">IF(P$6&lt;$C242,0,VLOOKUP(P$6,'MonteCarlo Policy Paths'!$A$2:$I$31,'Monte Carlo_WA Complance Price'!$B242+1,FALSE))</f>
        <v>95.73670548956288</v>
      </c>
      <c r="Q242" s="21">
        <f ca="1">IF(Q$6&lt;$C242,0,VLOOKUP(Q$6,'MonteCarlo Policy Paths'!$A$2:$I$31,'Monte Carlo_WA Complance Price'!$B242+1,FALSE))</f>
        <v>96.996398982846586</v>
      </c>
      <c r="R242" s="21">
        <f ca="1">IF(R$6&lt;$C242,0,VLOOKUP(R$6,'MonteCarlo Policy Paths'!$A$2:$I$31,'Monte Carlo_WA Complance Price'!$B242+1,FALSE))</f>
        <v>98.25609247613032</v>
      </c>
      <c r="S242" s="21">
        <f ca="1">IF(S$6&lt;$C242,0,VLOOKUP(S$6,'MonteCarlo Policy Paths'!$A$2:$I$31,'Monte Carlo_WA Complance Price'!$B242+1,FALSE))</f>
        <v>99.65157958594628</v>
      </c>
      <c r="T242" s="21">
        <f ca="1">IF(T$6&lt;$C242,0,VLOOKUP(T$6,'MonteCarlo Policy Paths'!$A$2:$I$31,'Monte Carlo_WA Complance Price'!$B242+1,FALSE))</f>
        <v>101.04706669576224</v>
      </c>
      <c r="U242" s="21">
        <f ca="1">IF(U$6&lt;$C242,0,VLOOKUP(U$6,'MonteCarlo Policy Paths'!$A$2:$I$31,'Monte Carlo_WA Complance Price'!$B242+1,FALSE))</f>
        <v>102.4425538055782</v>
      </c>
      <c r="V242" s="21">
        <f ca="1">IF(V$6&lt;$C242,0,VLOOKUP(V$6,'MonteCarlo Policy Paths'!$A$2:$I$31,'Monte Carlo_WA Complance Price'!$B242+1,FALSE))</f>
        <v>103.83804091539416</v>
      </c>
      <c r="W242" s="21">
        <f ca="1">IF(W$6&lt;$C242,0,VLOOKUP(W$6,'MonteCarlo Policy Paths'!$A$2:$I$31,'Monte Carlo_WA Complance Price'!$B242+1,FALSE))</f>
        <v>105.23352802521011</v>
      </c>
      <c r="X242" s="21">
        <f ca="1">IF(X$6&lt;$C242,0,VLOOKUP(X$6,'MonteCarlo Policy Paths'!$A$2:$I$31,'Monte Carlo_WA Complance Price'!$B242+1,FALSE))</f>
        <v>106.47156953138905</v>
      </c>
      <c r="Y242" s="21">
        <f ca="1">IF(Y$6&lt;$C242,0,VLOOKUP(Y$6,'MonteCarlo Policy Paths'!$A$2:$I$31,'Monte Carlo_WA Complance Price'!$B242+1,FALSE))</f>
        <v>107.709611037568</v>
      </c>
      <c r="Z242" s="21">
        <f ca="1">IF(Z$6&lt;$C242,0,VLOOKUP(Z$6,'MonteCarlo Policy Paths'!$A$2:$I$31,'Monte Carlo_WA Complance Price'!$B242+1,FALSE))</f>
        <v>108.94765254374694</v>
      </c>
      <c r="AA242" s="21">
        <f ca="1">IF(AA$6&lt;$C242,0,VLOOKUP(AA$6,'MonteCarlo Policy Paths'!$A$2:$I$31,'Monte Carlo_WA Complance Price'!$B242+1,FALSE))</f>
        <v>110.18569404992589</v>
      </c>
      <c r="AB242" s="21">
        <f ca="1">IF(AB$6&lt;$C242,0,VLOOKUP(AB$6,'MonteCarlo Policy Paths'!$A$2:$I$31,'Monte Carlo_WA Complance Price'!$B242+1,FALSE))</f>
        <v>111.42373555610482</v>
      </c>
      <c r="AC242" s="21">
        <f ca="1">IF(AC$6&lt;$C242,0,VLOOKUP(AC$6,'MonteCarlo Policy Paths'!$A$2:$I$31,'Monte Carlo_WA Complance Price'!$B242+1,FALSE))</f>
        <v>112.86811731331359</v>
      </c>
      <c r="AD242" s="21">
        <f ca="1">IF(AD$6&lt;$C242,0,VLOOKUP(AD$6,'MonteCarlo Policy Paths'!$A$2:$I$31,'Monte Carlo_WA Complance Price'!$B242+1,FALSE))</f>
        <v>114.31249907052236</v>
      </c>
      <c r="AE242" s="21">
        <f ca="1">IF(AE$6&lt;$C242,0,VLOOKUP(AE$6,'MonteCarlo Policy Paths'!$A$2:$I$31,'Monte Carlo_WA Complance Price'!$B242+1,FALSE))</f>
        <v>115.75688082773114</v>
      </c>
      <c r="AF242" s="21">
        <f ca="1">IF(AF$6&lt;$C242,0,VLOOKUP(AF$6,'MonteCarlo Policy Paths'!$A$2:$I$31,'Monte Carlo_WA Complance Price'!$B242+1,FALSE))</f>
        <v>117.20126258493991</v>
      </c>
      <c r="AG242" s="22">
        <f ca="1">IF(AG$6&lt;$C242,0,VLOOKUP(AG$6,'MonteCarlo Policy Paths'!$A$2:$I$31,'Monte Carlo_WA Complance Price'!$B242+1,FALSE))</f>
        <v>119.5319620819439</v>
      </c>
      <c r="AI242" s="20">
        <f ca="1">E242*VLOOKUP(AI$6,'Greenhouse Gas Costs Avoided'!$A$2:$I$32,9,FALSE)</f>
        <v>0</v>
      </c>
      <c r="AJ242" s="21">
        <f ca="1">F242*VLOOKUP(AJ$6,'Greenhouse Gas Costs Avoided'!$A$2:$I$32,9,FALSE)</f>
        <v>5.2166744805659615</v>
      </c>
      <c r="AK242" s="21">
        <f ca="1">G242*VLOOKUP(AK$6,'Greenhouse Gas Costs Avoided'!$A$2:$I$32,9,FALSE)</f>
        <v>5.3216023247413169</v>
      </c>
      <c r="AL242" s="21">
        <f ca="1">H242*VLOOKUP(AL$6,'Greenhouse Gas Costs Avoided'!$A$2:$I$32,9,FALSE)</f>
        <v>5.4265301689166732</v>
      </c>
      <c r="AM242" s="21">
        <f ca="1">I242*VLOOKUP(AM$6,'Greenhouse Gas Costs Avoided'!$A$2:$I$32,9,FALSE)</f>
        <v>5.5063320831654474</v>
      </c>
      <c r="AN242" s="21">
        <f ca="1">J242*VLOOKUP(AN$6,'Greenhouse Gas Costs Avoided'!$A$2:$I$32,9,FALSE)</f>
        <v>5.5861339974142208</v>
      </c>
      <c r="AO242" s="21">
        <f ca="1">K242*VLOOKUP(AO$6,'Greenhouse Gas Costs Avoided'!$A$2:$I$32,9,FALSE)</f>
        <v>5.665935911662995</v>
      </c>
      <c r="AP242" s="21">
        <f ca="1">L242*VLOOKUP(AP$6,'Greenhouse Gas Costs Avoided'!$A$2:$I$32,9,FALSE)</f>
        <v>5.7457378259117702</v>
      </c>
      <c r="AQ242" s="21">
        <f ca="1">M242*VLOOKUP(AQ$6,'Greenhouse Gas Costs Avoided'!$A$2:$I$32,9,FALSE)</f>
        <v>5.8255397401605462</v>
      </c>
      <c r="AR242" s="21">
        <f ca="1">N242*VLOOKUP(AR$6,'Greenhouse Gas Costs Avoided'!$A$2:$I$32,9,FALSE)</f>
        <v>5.9053416544093205</v>
      </c>
      <c r="AS242" s="21">
        <f ca="1">O242*VLOOKUP(AS$6,'Greenhouse Gas Costs Avoided'!$A$2:$I$32,9,FALSE)</f>
        <v>5.9851435686580947</v>
      </c>
      <c r="AT242" s="21">
        <f ca="1">P242*VLOOKUP(AT$6,'Greenhouse Gas Costs Avoided'!$A$2:$I$32,9,FALSE)</f>
        <v>6.0649454829068699</v>
      </c>
      <c r="AU242" s="21">
        <f ca="1">Q242*VLOOKUP(AU$6,'Greenhouse Gas Costs Avoided'!$A$2:$I$32,9,FALSE)</f>
        <v>6.1447473971556432</v>
      </c>
      <c r="AV242" s="21">
        <f ca="1">R242*VLOOKUP(AV$6,'Greenhouse Gas Costs Avoided'!$A$2:$I$32,9,FALSE)</f>
        <v>6.2245493114044184</v>
      </c>
      <c r="AW242" s="21">
        <f ca="1">S242*VLOOKUP(AW$6,'Greenhouse Gas Costs Avoided'!$A$2:$I$32,9,FALSE)</f>
        <v>6.312953786990386</v>
      </c>
      <c r="AX242" s="21">
        <f ca="1">T242*VLOOKUP(AX$6,'Greenhouse Gas Costs Avoided'!$A$2:$I$32,9,FALSE)</f>
        <v>6.4013582625763545</v>
      </c>
      <c r="AY242" s="21">
        <f ca="1">U242*VLOOKUP(AY$6,'Greenhouse Gas Costs Avoided'!$A$2:$I$32,9,FALSE)</f>
        <v>6.4897627381623222</v>
      </c>
      <c r="AZ242" s="21">
        <f ca="1">V242*VLOOKUP(AZ$6,'Greenhouse Gas Costs Avoided'!$A$2:$I$32,9,FALSE)</f>
        <v>6.5781672137482907</v>
      </c>
      <c r="BA242" s="21">
        <f ca="1">W242*VLOOKUP(BA$6,'Greenhouse Gas Costs Avoided'!$A$2:$I$32,9,FALSE)</f>
        <v>6.6665716893342575</v>
      </c>
      <c r="BB242" s="21">
        <f ca="1">X242*VLOOKUP(BB$6,'Greenhouse Gas Costs Avoided'!$A$2:$I$32,9,FALSE)</f>
        <v>6.7450019445028957</v>
      </c>
      <c r="BC242" s="21">
        <f ca="1">Y242*VLOOKUP(BC$6,'Greenhouse Gas Costs Avoided'!$A$2:$I$32,9,FALSE)</f>
        <v>6.8234321996715348</v>
      </c>
      <c r="BD242" s="21">
        <f ca="1">Z242*VLOOKUP(BD$6,'Greenhouse Gas Costs Avoided'!$A$2:$I$32,9,FALSE)</f>
        <v>6.901862454840173</v>
      </c>
      <c r="BE242" s="21">
        <f ca="1">AA242*VLOOKUP(BE$6,'Greenhouse Gas Costs Avoided'!$A$2:$I$32,9,FALSE)</f>
        <v>6.9802927100088112</v>
      </c>
      <c r="BF242" s="21">
        <f ca="1">AB242*VLOOKUP(BF$6,'Greenhouse Gas Costs Avoided'!$A$2:$I$32,9,FALSE)</f>
        <v>7.0587229651774486</v>
      </c>
      <c r="BG242" s="21">
        <f ca="1">AC242*VLOOKUP(BG$6,'Greenhouse Gas Costs Avoided'!$A$2:$I$32,9,FALSE)</f>
        <v>7.1502249295408609</v>
      </c>
      <c r="BH242" s="21">
        <f ca="1">AD242*VLOOKUP(BH$6,'Greenhouse Gas Costs Avoided'!$A$2:$I$32,9,FALSE)</f>
        <v>7.2417268939042723</v>
      </c>
      <c r="BI242" s="21">
        <f ca="1">AE242*VLOOKUP(BI$6,'Greenhouse Gas Costs Avoided'!$A$2:$I$32,9,FALSE)</f>
        <v>7.3332288582676846</v>
      </c>
      <c r="BJ242" s="21">
        <f ca="1">AF242*VLOOKUP(BJ$6,'Greenhouse Gas Costs Avoided'!$A$2:$I$32,9,FALSE)</f>
        <v>7.424730822631096</v>
      </c>
      <c r="BK242" s="22">
        <f ca="1">AG242*VLOOKUP(BK$6,'Greenhouse Gas Costs Avoided'!$A$2:$I$32,9,FALSE)</f>
        <v>7.5723812490175435</v>
      </c>
    </row>
    <row r="243" spans="1:63" x14ac:dyDescent="0.35">
      <c r="A243" s="11">
        <v>237</v>
      </c>
      <c r="B243" s="12">
        <f t="shared" ca="1" si="6"/>
        <v>2</v>
      </c>
      <c r="C243" s="13">
        <f t="shared" ca="1" si="7"/>
        <v>2023</v>
      </c>
      <c r="E243" s="20">
        <f ca="1">IF(E$6&lt;$C243,0,VLOOKUP(E$6,'MonteCarlo Policy Paths'!$A$2:$I$31,'Monte Carlo_WA Complance Price'!$B243+1,FALSE))</f>
        <v>0</v>
      </c>
      <c r="F243" s="21">
        <f ca="1">IF(F$6&lt;$C243,0,VLOOKUP(F$6,'MonteCarlo Policy Paths'!$A$2:$I$31,'Monte Carlo_WA Complance Price'!$B243+1,FALSE))</f>
        <v>82.346532180449415</v>
      </c>
      <c r="G243" s="21">
        <f ca="1">IF(G$6&lt;$C243,0,VLOOKUP(G$6,'MonteCarlo Policy Paths'!$A$2:$I$31,'Monte Carlo_WA Complance Price'!$B243+1,FALSE))</f>
        <v>84.002844861871253</v>
      </c>
      <c r="H243" s="21">
        <f ca="1">IF(H$6&lt;$C243,0,VLOOKUP(H$6,'MonteCarlo Policy Paths'!$A$2:$I$31,'Monte Carlo_WA Complance Price'!$B243+1,FALSE))</f>
        <v>85.659157543293105</v>
      </c>
      <c r="I243" s="21">
        <f ca="1">IF(I$6&lt;$C243,0,VLOOKUP(I$6,'MonteCarlo Policy Paths'!$A$2:$I$31,'Monte Carlo_WA Complance Price'!$B243+1,FALSE))</f>
        <v>86.918851036576825</v>
      </c>
      <c r="J243" s="21">
        <f ca="1">IF(J$6&lt;$C243,0,VLOOKUP(J$6,'MonteCarlo Policy Paths'!$A$2:$I$31,'Monte Carlo_WA Complance Price'!$B243+1,FALSE))</f>
        <v>88.178544529860531</v>
      </c>
      <c r="K243" s="21">
        <f ca="1">IF(K$6&lt;$C243,0,VLOOKUP(K$6,'MonteCarlo Policy Paths'!$A$2:$I$31,'Monte Carlo_WA Complance Price'!$B243+1,FALSE))</f>
        <v>89.438238023144251</v>
      </c>
      <c r="L243" s="21">
        <f ca="1">IF(L$6&lt;$C243,0,VLOOKUP(L$6,'MonteCarlo Policy Paths'!$A$2:$I$31,'Monte Carlo_WA Complance Price'!$B243+1,FALSE))</f>
        <v>90.697931516427971</v>
      </c>
      <c r="M243" s="21">
        <f ca="1">IF(M$6&lt;$C243,0,VLOOKUP(M$6,'MonteCarlo Policy Paths'!$A$2:$I$31,'Monte Carlo_WA Complance Price'!$B243+1,FALSE))</f>
        <v>91.95762500971172</v>
      </c>
      <c r="N243" s="21">
        <f ca="1">IF(N$6&lt;$C243,0,VLOOKUP(N$6,'MonteCarlo Policy Paths'!$A$2:$I$31,'Monte Carlo_WA Complance Price'!$B243+1,FALSE))</f>
        <v>93.21731850299544</v>
      </c>
      <c r="O243" s="21">
        <f ca="1">IF(O$6&lt;$C243,0,VLOOKUP(O$6,'MonteCarlo Policy Paths'!$A$2:$I$31,'Monte Carlo_WA Complance Price'!$B243+1,FALSE))</f>
        <v>94.47701199627916</v>
      </c>
      <c r="P243" s="21">
        <f ca="1">IF(P$6&lt;$C243,0,VLOOKUP(P$6,'MonteCarlo Policy Paths'!$A$2:$I$31,'Monte Carlo_WA Complance Price'!$B243+1,FALSE))</f>
        <v>95.73670548956288</v>
      </c>
      <c r="Q243" s="21">
        <f ca="1">IF(Q$6&lt;$C243,0,VLOOKUP(Q$6,'MonteCarlo Policy Paths'!$A$2:$I$31,'Monte Carlo_WA Complance Price'!$B243+1,FALSE))</f>
        <v>96.996398982846586</v>
      </c>
      <c r="R243" s="21">
        <f ca="1">IF(R$6&lt;$C243,0,VLOOKUP(R$6,'MonteCarlo Policy Paths'!$A$2:$I$31,'Monte Carlo_WA Complance Price'!$B243+1,FALSE))</f>
        <v>98.25609247613032</v>
      </c>
      <c r="S243" s="21">
        <f ca="1">IF(S$6&lt;$C243,0,VLOOKUP(S$6,'MonteCarlo Policy Paths'!$A$2:$I$31,'Monte Carlo_WA Complance Price'!$B243+1,FALSE))</f>
        <v>99.65157958594628</v>
      </c>
      <c r="T243" s="21">
        <f ca="1">IF(T$6&lt;$C243,0,VLOOKUP(T$6,'MonteCarlo Policy Paths'!$A$2:$I$31,'Monte Carlo_WA Complance Price'!$B243+1,FALSE))</f>
        <v>101.04706669576224</v>
      </c>
      <c r="U243" s="21">
        <f ca="1">IF(U$6&lt;$C243,0,VLOOKUP(U$6,'MonteCarlo Policy Paths'!$A$2:$I$31,'Monte Carlo_WA Complance Price'!$B243+1,FALSE))</f>
        <v>102.4425538055782</v>
      </c>
      <c r="V243" s="21">
        <f ca="1">IF(V$6&lt;$C243,0,VLOOKUP(V$6,'MonteCarlo Policy Paths'!$A$2:$I$31,'Monte Carlo_WA Complance Price'!$B243+1,FALSE))</f>
        <v>103.83804091539416</v>
      </c>
      <c r="W243" s="21">
        <f ca="1">IF(W$6&lt;$C243,0,VLOOKUP(W$6,'MonteCarlo Policy Paths'!$A$2:$I$31,'Monte Carlo_WA Complance Price'!$B243+1,FALSE))</f>
        <v>105.23352802521011</v>
      </c>
      <c r="X243" s="21">
        <f ca="1">IF(X$6&lt;$C243,0,VLOOKUP(X$6,'MonteCarlo Policy Paths'!$A$2:$I$31,'Monte Carlo_WA Complance Price'!$B243+1,FALSE))</f>
        <v>106.47156953138905</v>
      </c>
      <c r="Y243" s="21">
        <f ca="1">IF(Y$6&lt;$C243,0,VLOOKUP(Y$6,'MonteCarlo Policy Paths'!$A$2:$I$31,'Monte Carlo_WA Complance Price'!$B243+1,FALSE))</f>
        <v>107.709611037568</v>
      </c>
      <c r="Z243" s="21">
        <f ca="1">IF(Z$6&lt;$C243,0,VLOOKUP(Z$6,'MonteCarlo Policy Paths'!$A$2:$I$31,'Monte Carlo_WA Complance Price'!$B243+1,FALSE))</f>
        <v>108.94765254374694</v>
      </c>
      <c r="AA243" s="21">
        <f ca="1">IF(AA$6&lt;$C243,0,VLOOKUP(AA$6,'MonteCarlo Policy Paths'!$A$2:$I$31,'Monte Carlo_WA Complance Price'!$B243+1,FALSE))</f>
        <v>110.18569404992589</v>
      </c>
      <c r="AB243" s="21">
        <f ca="1">IF(AB$6&lt;$C243,0,VLOOKUP(AB$6,'MonteCarlo Policy Paths'!$A$2:$I$31,'Monte Carlo_WA Complance Price'!$B243+1,FALSE))</f>
        <v>111.42373555610482</v>
      </c>
      <c r="AC243" s="21">
        <f ca="1">IF(AC$6&lt;$C243,0,VLOOKUP(AC$6,'MonteCarlo Policy Paths'!$A$2:$I$31,'Monte Carlo_WA Complance Price'!$B243+1,FALSE))</f>
        <v>112.86811731331359</v>
      </c>
      <c r="AD243" s="21">
        <f ca="1">IF(AD$6&lt;$C243,0,VLOOKUP(AD$6,'MonteCarlo Policy Paths'!$A$2:$I$31,'Monte Carlo_WA Complance Price'!$B243+1,FALSE))</f>
        <v>114.31249907052236</v>
      </c>
      <c r="AE243" s="21">
        <f ca="1">IF(AE$6&lt;$C243,0,VLOOKUP(AE$6,'MonteCarlo Policy Paths'!$A$2:$I$31,'Monte Carlo_WA Complance Price'!$B243+1,FALSE))</f>
        <v>115.75688082773114</v>
      </c>
      <c r="AF243" s="21">
        <f ca="1">IF(AF$6&lt;$C243,0,VLOOKUP(AF$6,'MonteCarlo Policy Paths'!$A$2:$I$31,'Monte Carlo_WA Complance Price'!$B243+1,FALSE))</f>
        <v>117.20126258493991</v>
      </c>
      <c r="AG243" s="22">
        <f ca="1">IF(AG$6&lt;$C243,0,VLOOKUP(AG$6,'MonteCarlo Policy Paths'!$A$2:$I$31,'Monte Carlo_WA Complance Price'!$B243+1,FALSE))</f>
        <v>120.41827982173916</v>
      </c>
      <c r="AI243" s="20">
        <f ca="1">E243*VLOOKUP(AI$6,'Greenhouse Gas Costs Avoided'!$A$2:$I$32,9,FALSE)</f>
        <v>0</v>
      </c>
      <c r="AJ243" s="21">
        <f ca="1">F243*VLOOKUP(AJ$6,'Greenhouse Gas Costs Avoided'!$A$2:$I$32,9,FALSE)</f>
        <v>5.2166744805659615</v>
      </c>
      <c r="AK243" s="21">
        <f ca="1">G243*VLOOKUP(AK$6,'Greenhouse Gas Costs Avoided'!$A$2:$I$32,9,FALSE)</f>
        <v>5.3216023247413169</v>
      </c>
      <c r="AL243" s="21">
        <f ca="1">H243*VLOOKUP(AL$6,'Greenhouse Gas Costs Avoided'!$A$2:$I$32,9,FALSE)</f>
        <v>5.4265301689166732</v>
      </c>
      <c r="AM243" s="21">
        <f ca="1">I243*VLOOKUP(AM$6,'Greenhouse Gas Costs Avoided'!$A$2:$I$32,9,FALSE)</f>
        <v>5.5063320831654474</v>
      </c>
      <c r="AN243" s="21">
        <f ca="1">J243*VLOOKUP(AN$6,'Greenhouse Gas Costs Avoided'!$A$2:$I$32,9,FALSE)</f>
        <v>5.5861339974142208</v>
      </c>
      <c r="AO243" s="21">
        <f ca="1">K243*VLOOKUP(AO$6,'Greenhouse Gas Costs Avoided'!$A$2:$I$32,9,FALSE)</f>
        <v>5.665935911662995</v>
      </c>
      <c r="AP243" s="21">
        <f ca="1">L243*VLOOKUP(AP$6,'Greenhouse Gas Costs Avoided'!$A$2:$I$32,9,FALSE)</f>
        <v>5.7457378259117702</v>
      </c>
      <c r="AQ243" s="21">
        <f ca="1">M243*VLOOKUP(AQ$6,'Greenhouse Gas Costs Avoided'!$A$2:$I$32,9,FALSE)</f>
        <v>5.8255397401605462</v>
      </c>
      <c r="AR243" s="21">
        <f ca="1">N243*VLOOKUP(AR$6,'Greenhouse Gas Costs Avoided'!$A$2:$I$32,9,FALSE)</f>
        <v>5.9053416544093205</v>
      </c>
      <c r="AS243" s="21">
        <f ca="1">O243*VLOOKUP(AS$6,'Greenhouse Gas Costs Avoided'!$A$2:$I$32,9,FALSE)</f>
        <v>5.9851435686580947</v>
      </c>
      <c r="AT243" s="21">
        <f ca="1">P243*VLOOKUP(AT$6,'Greenhouse Gas Costs Avoided'!$A$2:$I$32,9,FALSE)</f>
        <v>6.0649454829068699</v>
      </c>
      <c r="AU243" s="21">
        <f ca="1">Q243*VLOOKUP(AU$6,'Greenhouse Gas Costs Avoided'!$A$2:$I$32,9,FALSE)</f>
        <v>6.1447473971556432</v>
      </c>
      <c r="AV243" s="21">
        <f ca="1">R243*VLOOKUP(AV$6,'Greenhouse Gas Costs Avoided'!$A$2:$I$32,9,FALSE)</f>
        <v>6.2245493114044184</v>
      </c>
      <c r="AW243" s="21">
        <f ca="1">S243*VLOOKUP(AW$6,'Greenhouse Gas Costs Avoided'!$A$2:$I$32,9,FALSE)</f>
        <v>6.312953786990386</v>
      </c>
      <c r="AX243" s="21">
        <f ca="1">T243*VLOOKUP(AX$6,'Greenhouse Gas Costs Avoided'!$A$2:$I$32,9,FALSE)</f>
        <v>6.4013582625763545</v>
      </c>
      <c r="AY243" s="21">
        <f ca="1">U243*VLOOKUP(AY$6,'Greenhouse Gas Costs Avoided'!$A$2:$I$32,9,FALSE)</f>
        <v>6.4897627381623222</v>
      </c>
      <c r="AZ243" s="21">
        <f ca="1">V243*VLOOKUP(AZ$6,'Greenhouse Gas Costs Avoided'!$A$2:$I$32,9,FALSE)</f>
        <v>6.5781672137482907</v>
      </c>
      <c r="BA243" s="21">
        <f ca="1">W243*VLOOKUP(BA$6,'Greenhouse Gas Costs Avoided'!$A$2:$I$32,9,FALSE)</f>
        <v>6.6665716893342575</v>
      </c>
      <c r="BB243" s="21">
        <f ca="1">X243*VLOOKUP(BB$6,'Greenhouse Gas Costs Avoided'!$A$2:$I$32,9,FALSE)</f>
        <v>6.7450019445028957</v>
      </c>
      <c r="BC243" s="21">
        <f ca="1">Y243*VLOOKUP(BC$6,'Greenhouse Gas Costs Avoided'!$A$2:$I$32,9,FALSE)</f>
        <v>6.8234321996715348</v>
      </c>
      <c r="BD243" s="21">
        <f ca="1">Z243*VLOOKUP(BD$6,'Greenhouse Gas Costs Avoided'!$A$2:$I$32,9,FALSE)</f>
        <v>6.901862454840173</v>
      </c>
      <c r="BE243" s="21">
        <f ca="1">AA243*VLOOKUP(BE$6,'Greenhouse Gas Costs Avoided'!$A$2:$I$32,9,FALSE)</f>
        <v>6.9802927100088112</v>
      </c>
      <c r="BF243" s="21">
        <f ca="1">AB243*VLOOKUP(BF$6,'Greenhouse Gas Costs Avoided'!$A$2:$I$32,9,FALSE)</f>
        <v>7.0587229651774486</v>
      </c>
      <c r="BG243" s="21">
        <f ca="1">AC243*VLOOKUP(BG$6,'Greenhouse Gas Costs Avoided'!$A$2:$I$32,9,FALSE)</f>
        <v>7.1502249295408609</v>
      </c>
      <c r="BH243" s="21">
        <f ca="1">AD243*VLOOKUP(BH$6,'Greenhouse Gas Costs Avoided'!$A$2:$I$32,9,FALSE)</f>
        <v>7.2417268939042723</v>
      </c>
      <c r="BI243" s="21">
        <f ca="1">AE243*VLOOKUP(BI$6,'Greenhouse Gas Costs Avoided'!$A$2:$I$32,9,FALSE)</f>
        <v>7.3332288582676846</v>
      </c>
      <c r="BJ243" s="21">
        <f ca="1">AF243*VLOOKUP(BJ$6,'Greenhouse Gas Costs Avoided'!$A$2:$I$32,9,FALSE)</f>
        <v>7.424730822631096</v>
      </c>
      <c r="BK243" s="22">
        <f ca="1">AG243*VLOOKUP(BK$6,'Greenhouse Gas Costs Avoided'!$A$2:$I$32,9,FALSE)</f>
        <v>7.6285297110405814</v>
      </c>
    </row>
    <row r="244" spans="1:63" x14ac:dyDescent="0.35">
      <c r="A244" s="11">
        <v>238</v>
      </c>
      <c r="B244" s="12">
        <f t="shared" ca="1" si="6"/>
        <v>1</v>
      </c>
      <c r="C244" s="13">
        <f t="shared" ca="1" si="7"/>
        <v>2023</v>
      </c>
      <c r="E244" s="20">
        <f ca="1">IF(E$6&lt;$C244,0,VLOOKUP(E$6,'MonteCarlo Policy Paths'!$A$2:$I$31,'Monte Carlo_WA Complance Price'!$B244+1,FALSE))</f>
        <v>0</v>
      </c>
      <c r="F244" s="21">
        <f ca="1">IF(F$6&lt;$C244,0,VLOOKUP(F$6,'MonteCarlo Policy Paths'!$A$2:$I$31,'Monte Carlo_WA Complance Price'!$B244+1,FALSE))</f>
        <v>82.346532180449415</v>
      </c>
      <c r="G244" s="21">
        <f ca="1">IF(G$6&lt;$C244,0,VLOOKUP(G$6,'MonteCarlo Policy Paths'!$A$2:$I$31,'Monte Carlo_WA Complance Price'!$B244+1,FALSE))</f>
        <v>84.002844861871253</v>
      </c>
      <c r="H244" s="21">
        <f ca="1">IF(H$6&lt;$C244,0,VLOOKUP(H$6,'MonteCarlo Policy Paths'!$A$2:$I$31,'Monte Carlo_WA Complance Price'!$B244+1,FALSE))</f>
        <v>85.659157543293105</v>
      </c>
      <c r="I244" s="21">
        <f ca="1">IF(I$6&lt;$C244,0,VLOOKUP(I$6,'MonteCarlo Policy Paths'!$A$2:$I$31,'Monte Carlo_WA Complance Price'!$B244+1,FALSE))</f>
        <v>86.918851036576825</v>
      </c>
      <c r="J244" s="21">
        <f ca="1">IF(J$6&lt;$C244,0,VLOOKUP(J$6,'MonteCarlo Policy Paths'!$A$2:$I$31,'Monte Carlo_WA Complance Price'!$B244+1,FALSE))</f>
        <v>88.178544529860531</v>
      </c>
      <c r="K244" s="21">
        <f ca="1">IF(K$6&lt;$C244,0,VLOOKUP(K$6,'MonteCarlo Policy Paths'!$A$2:$I$31,'Monte Carlo_WA Complance Price'!$B244+1,FALSE))</f>
        <v>89.438238023144251</v>
      </c>
      <c r="L244" s="21">
        <f ca="1">IF(L$6&lt;$C244,0,VLOOKUP(L$6,'MonteCarlo Policy Paths'!$A$2:$I$31,'Monte Carlo_WA Complance Price'!$B244+1,FALSE))</f>
        <v>90.697931516427971</v>
      </c>
      <c r="M244" s="21">
        <f ca="1">IF(M$6&lt;$C244,0,VLOOKUP(M$6,'MonteCarlo Policy Paths'!$A$2:$I$31,'Monte Carlo_WA Complance Price'!$B244+1,FALSE))</f>
        <v>91.95762500971172</v>
      </c>
      <c r="N244" s="21">
        <f ca="1">IF(N$6&lt;$C244,0,VLOOKUP(N$6,'MonteCarlo Policy Paths'!$A$2:$I$31,'Monte Carlo_WA Complance Price'!$B244+1,FALSE))</f>
        <v>93.21731850299544</v>
      </c>
      <c r="O244" s="21">
        <f ca="1">IF(O$6&lt;$C244,0,VLOOKUP(O$6,'MonteCarlo Policy Paths'!$A$2:$I$31,'Monte Carlo_WA Complance Price'!$B244+1,FALSE))</f>
        <v>94.47701199627916</v>
      </c>
      <c r="P244" s="21">
        <f ca="1">IF(P$6&lt;$C244,0,VLOOKUP(P$6,'MonteCarlo Policy Paths'!$A$2:$I$31,'Monte Carlo_WA Complance Price'!$B244+1,FALSE))</f>
        <v>95.73670548956288</v>
      </c>
      <c r="Q244" s="21">
        <f ca="1">IF(Q$6&lt;$C244,0,VLOOKUP(Q$6,'MonteCarlo Policy Paths'!$A$2:$I$31,'Monte Carlo_WA Complance Price'!$B244+1,FALSE))</f>
        <v>96.996398982846586</v>
      </c>
      <c r="R244" s="21">
        <f ca="1">IF(R$6&lt;$C244,0,VLOOKUP(R$6,'MonteCarlo Policy Paths'!$A$2:$I$31,'Monte Carlo_WA Complance Price'!$B244+1,FALSE))</f>
        <v>98.25609247613032</v>
      </c>
      <c r="S244" s="21">
        <f ca="1">IF(S$6&lt;$C244,0,VLOOKUP(S$6,'MonteCarlo Policy Paths'!$A$2:$I$31,'Monte Carlo_WA Complance Price'!$B244+1,FALSE))</f>
        <v>99.65157958594628</v>
      </c>
      <c r="T244" s="21">
        <f ca="1">IF(T$6&lt;$C244,0,VLOOKUP(T$6,'MonteCarlo Policy Paths'!$A$2:$I$31,'Monte Carlo_WA Complance Price'!$B244+1,FALSE))</f>
        <v>101.04706669576224</v>
      </c>
      <c r="U244" s="21">
        <f ca="1">IF(U$6&lt;$C244,0,VLOOKUP(U$6,'MonteCarlo Policy Paths'!$A$2:$I$31,'Monte Carlo_WA Complance Price'!$B244+1,FALSE))</f>
        <v>102.4425538055782</v>
      </c>
      <c r="V244" s="21">
        <f ca="1">IF(V$6&lt;$C244,0,VLOOKUP(V$6,'MonteCarlo Policy Paths'!$A$2:$I$31,'Monte Carlo_WA Complance Price'!$B244+1,FALSE))</f>
        <v>103.83804091539416</v>
      </c>
      <c r="W244" s="21">
        <f ca="1">IF(W$6&lt;$C244,0,VLOOKUP(W$6,'MonteCarlo Policy Paths'!$A$2:$I$31,'Monte Carlo_WA Complance Price'!$B244+1,FALSE))</f>
        <v>105.23352802521011</v>
      </c>
      <c r="X244" s="21">
        <f ca="1">IF(X$6&lt;$C244,0,VLOOKUP(X$6,'MonteCarlo Policy Paths'!$A$2:$I$31,'Monte Carlo_WA Complance Price'!$B244+1,FALSE))</f>
        <v>106.47156953138905</v>
      </c>
      <c r="Y244" s="21">
        <f ca="1">IF(Y$6&lt;$C244,0,VLOOKUP(Y$6,'MonteCarlo Policy Paths'!$A$2:$I$31,'Monte Carlo_WA Complance Price'!$B244+1,FALSE))</f>
        <v>107.709611037568</v>
      </c>
      <c r="Z244" s="21">
        <f ca="1">IF(Z$6&lt;$C244,0,VLOOKUP(Z$6,'MonteCarlo Policy Paths'!$A$2:$I$31,'Monte Carlo_WA Complance Price'!$B244+1,FALSE))</f>
        <v>108.94765254374694</v>
      </c>
      <c r="AA244" s="21">
        <f ca="1">IF(AA$6&lt;$C244,0,VLOOKUP(AA$6,'MonteCarlo Policy Paths'!$A$2:$I$31,'Monte Carlo_WA Complance Price'!$B244+1,FALSE))</f>
        <v>110.18569404992589</v>
      </c>
      <c r="AB244" s="21">
        <f ca="1">IF(AB$6&lt;$C244,0,VLOOKUP(AB$6,'MonteCarlo Policy Paths'!$A$2:$I$31,'Monte Carlo_WA Complance Price'!$B244+1,FALSE))</f>
        <v>111.42373555610482</v>
      </c>
      <c r="AC244" s="21">
        <f ca="1">IF(AC$6&lt;$C244,0,VLOOKUP(AC$6,'MonteCarlo Policy Paths'!$A$2:$I$31,'Monte Carlo_WA Complance Price'!$B244+1,FALSE))</f>
        <v>112.86811731331359</v>
      </c>
      <c r="AD244" s="21">
        <f ca="1">IF(AD$6&lt;$C244,0,VLOOKUP(AD$6,'MonteCarlo Policy Paths'!$A$2:$I$31,'Monte Carlo_WA Complance Price'!$B244+1,FALSE))</f>
        <v>114.31249907052236</v>
      </c>
      <c r="AE244" s="21">
        <f ca="1">IF(AE$6&lt;$C244,0,VLOOKUP(AE$6,'MonteCarlo Policy Paths'!$A$2:$I$31,'Monte Carlo_WA Complance Price'!$B244+1,FALSE))</f>
        <v>115.75688082773114</v>
      </c>
      <c r="AF244" s="21">
        <f ca="1">IF(AF$6&lt;$C244,0,VLOOKUP(AF$6,'MonteCarlo Policy Paths'!$A$2:$I$31,'Monte Carlo_WA Complance Price'!$B244+1,FALSE))</f>
        <v>117.20126258493991</v>
      </c>
      <c r="AG244" s="22">
        <f ca="1">IF(AG$6&lt;$C244,0,VLOOKUP(AG$6,'MonteCarlo Policy Paths'!$A$2:$I$31,'Monte Carlo_WA Complance Price'!$B244+1,FALSE))</f>
        <v>118.64564434214866</v>
      </c>
      <c r="AI244" s="20">
        <f ca="1">E244*VLOOKUP(AI$6,'Greenhouse Gas Costs Avoided'!$A$2:$I$32,9,FALSE)</f>
        <v>0</v>
      </c>
      <c r="AJ244" s="21">
        <f ca="1">F244*VLOOKUP(AJ$6,'Greenhouse Gas Costs Avoided'!$A$2:$I$32,9,FALSE)</f>
        <v>5.2166744805659615</v>
      </c>
      <c r="AK244" s="21">
        <f ca="1">G244*VLOOKUP(AK$6,'Greenhouse Gas Costs Avoided'!$A$2:$I$32,9,FALSE)</f>
        <v>5.3216023247413169</v>
      </c>
      <c r="AL244" s="21">
        <f ca="1">H244*VLOOKUP(AL$6,'Greenhouse Gas Costs Avoided'!$A$2:$I$32,9,FALSE)</f>
        <v>5.4265301689166732</v>
      </c>
      <c r="AM244" s="21">
        <f ca="1">I244*VLOOKUP(AM$6,'Greenhouse Gas Costs Avoided'!$A$2:$I$32,9,FALSE)</f>
        <v>5.5063320831654474</v>
      </c>
      <c r="AN244" s="21">
        <f ca="1">J244*VLOOKUP(AN$6,'Greenhouse Gas Costs Avoided'!$A$2:$I$32,9,FALSE)</f>
        <v>5.5861339974142208</v>
      </c>
      <c r="AO244" s="21">
        <f ca="1">K244*VLOOKUP(AO$6,'Greenhouse Gas Costs Avoided'!$A$2:$I$32,9,FALSE)</f>
        <v>5.665935911662995</v>
      </c>
      <c r="AP244" s="21">
        <f ca="1">L244*VLOOKUP(AP$6,'Greenhouse Gas Costs Avoided'!$A$2:$I$32,9,FALSE)</f>
        <v>5.7457378259117702</v>
      </c>
      <c r="AQ244" s="21">
        <f ca="1">M244*VLOOKUP(AQ$6,'Greenhouse Gas Costs Avoided'!$A$2:$I$32,9,FALSE)</f>
        <v>5.8255397401605462</v>
      </c>
      <c r="AR244" s="21">
        <f ca="1">N244*VLOOKUP(AR$6,'Greenhouse Gas Costs Avoided'!$A$2:$I$32,9,FALSE)</f>
        <v>5.9053416544093205</v>
      </c>
      <c r="AS244" s="21">
        <f ca="1">O244*VLOOKUP(AS$6,'Greenhouse Gas Costs Avoided'!$A$2:$I$32,9,FALSE)</f>
        <v>5.9851435686580947</v>
      </c>
      <c r="AT244" s="21">
        <f ca="1">P244*VLOOKUP(AT$6,'Greenhouse Gas Costs Avoided'!$A$2:$I$32,9,FALSE)</f>
        <v>6.0649454829068699</v>
      </c>
      <c r="AU244" s="21">
        <f ca="1">Q244*VLOOKUP(AU$6,'Greenhouse Gas Costs Avoided'!$A$2:$I$32,9,FALSE)</f>
        <v>6.1447473971556432</v>
      </c>
      <c r="AV244" s="21">
        <f ca="1">R244*VLOOKUP(AV$6,'Greenhouse Gas Costs Avoided'!$A$2:$I$32,9,FALSE)</f>
        <v>6.2245493114044184</v>
      </c>
      <c r="AW244" s="21">
        <f ca="1">S244*VLOOKUP(AW$6,'Greenhouse Gas Costs Avoided'!$A$2:$I$32,9,FALSE)</f>
        <v>6.312953786990386</v>
      </c>
      <c r="AX244" s="21">
        <f ca="1">T244*VLOOKUP(AX$6,'Greenhouse Gas Costs Avoided'!$A$2:$I$32,9,FALSE)</f>
        <v>6.4013582625763545</v>
      </c>
      <c r="AY244" s="21">
        <f ca="1">U244*VLOOKUP(AY$6,'Greenhouse Gas Costs Avoided'!$A$2:$I$32,9,FALSE)</f>
        <v>6.4897627381623222</v>
      </c>
      <c r="AZ244" s="21">
        <f ca="1">V244*VLOOKUP(AZ$6,'Greenhouse Gas Costs Avoided'!$A$2:$I$32,9,FALSE)</f>
        <v>6.5781672137482907</v>
      </c>
      <c r="BA244" s="21">
        <f ca="1">W244*VLOOKUP(BA$6,'Greenhouse Gas Costs Avoided'!$A$2:$I$32,9,FALSE)</f>
        <v>6.6665716893342575</v>
      </c>
      <c r="BB244" s="21">
        <f ca="1">X244*VLOOKUP(BB$6,'Greenhouse Gas Costs Avoided'!$A$2:$I$32,9,FALSE)</f>
        <v>6.7450019445028957</v>
      </c>
      <c r="BC244" s="21">
        <f ca="1">Y244*VLOOKUP(BC$6,'Greenhouse Gas Costs Avoided'!$A$2:$I$32,9,FALSE)</f>
        <v>6.8234321996715348</v>
      </c>
      <c r="BD244" s="21">
        <f ca="1">Z244*VLOOKUP(BD$6,'Greenhouse Gas Costs Avoided'!$A$2:$I$32,9,FALSE)</f>
        <v>6.901862454840173</v>
      </c>
      <c r="BE244" s="21">
        <f ca="1">AA244*VLOOKUP(BE$6,'Greenhouse Gas Costs Avoided'!$A$2:$I$32,9,FALSE)</f>
        <v>6.9802927100088112</v>
      </c>
      <c r="BF244" s="21">
        <f ca="1">AB244*VLOOKUP(BF$6,'Greenhouse Gas Costs Avoided'!$A$2:$I$32,9,FALSE)</f>
        <v>7.0587229651774486</v>
      </c>
      <c r="BG244" s="21">
        <f ca="1">AC244*VLOOKUP(BG$6,'Greenhouse Gas Costs Avoided'!$A$2:$I$32,9,FALSE)</f>
        <v>7.1502249295408609</v>
      </c>
      <c r="BH244" s="21">
        <f ca="1">AD244*VLOOKUP(BH$6,'Greenhouse Gas Costs Avoided'!$A$2:$I$32,9,FALSE)</f>
        <v>7.2417268939042723</v>
      </c>
      <c r="BI244" s="21">
        <f ca="1">AE244*VLOOKUP(BI$6,'Greenhouse Gas Costs Avoided'!$A$2:$I$32,9,FALSE)</f>
        <v>7.3332288582676846</v>
      </c>
      <c r="BJ244" s="21">
        <f ca="1">AF244*VLOOKUP(BJ$6,'Greenhouse Gas Costs Avoided'!$A$2:$I$32,9,FALSE)</f>
        <v>7.424730822631096</v>
      </c>
      <c r="BK244" s="22">
        <f ca="1">AG244*VLOOKUP(BK$6,'Greenhouse Gas Costs Avoided'!$A$2:$I$32,9,FALSE)</f>
        <v>7.5162327869945065</v>
      </c>
    </row>
    <row r="245" spans="1:63" x14ac:dyDescent="0.35">
      <c r="A245" s="11">
        <v>239</v>
      </c>
      <c r="B245" s="12">
        <f t="shared" ca="1" si="6"/>
        <v>1</v>
      </c>
      <c r="C245" s="13">
        <f t="shared" ca="1" si="7"/>
        <v>2023</v>
      </c>
      <c r="E245" s="20">
        <f ca="1">IF(E$6&lt;$C245,0,VLOOKUP(E$6,'MonteCarlo Policy Paths'!$A$2:$I$31,'Monte Carlo_WA Complance Price'!$B245+1,FALSE))</f>
        <v>0</v>
      </c>
      <c r="F245" s="21">
        <f ca="1">IF(F$6&lt;$C245,0,VLOOKUP(F$6,'MonteCarlo Policy Paths'!$A$2:$I$31,'Monte Carlo_WA Complance Price'!$B245+1,FALSE))</f>
        <v>82.346532180449415</v>
      </c>
      <c r="G245" s="21">
        <f ca="1">IF(G$6&lt;$C245,0,VLOOKUP(G$6,'MonteCarlo Policy Paths'!$A$2:$I$31,'Monte Carlo_WA Complance Price'!$B245+1,FALSE))</f>
        <v>84.002844861871253</v>
      </c>
      <c r="H245" s="21">
        <f ca="1">IF(H$6&lt;$C245,0,VLOOKUP(H$6,'MonteCarlo Policy Paths'!$A$2:$I$31,'Monte Carlo_WA Complance Price'!$B245+1,FALSE))</f>
        <v>85.659157543293105</v>
      </c>
      <c r="I245" s="21">
        <f ca="1">IF(I$6&lt;$C245,0,VLOOKUP(I$6,'MonteCarlo Policy Paths'!$A$2:$I$31,'Monte Carlo_WA Complance Price'!$B245+1,FALSE))</f>
        <v>86.918851036576825</v>
      </c>
      <c r="J245" s="21">
        <f ca="1">IF(J$6&lt;$C245,0,VLOOKUP(J$6,'MonteCarlo Policy Paths'!$A$2:$I$31,'Monte Carlo_WA Complance Price'!$B245+1,FALSE))</f>
        <v>88.178544529860531</v>
      </c>
      <c r="K245" s="21">
        <f ca="1">IF(K$6&lt;$C245,0,VLOOKUP(K$6,'MonteCarlo Policy Paths'!$A$2:$I$31,'Monte Carlo_WA Complance Price'!$B245+1,FALSE))</f>
        <v>89.438238023144251</v>
      </c>
      <c r="L245" s="21">
        <f ca="1">IF(L$6&lt;$C245,0,VLOOKUP(L$6,'MonteCarlo Policy Paths'!$A$2:$I$31,'Monte Carlo_WA Complance Price'!$B245+1,FALSE))</f>
        <v>90.697931516427971</v>
      </c>
      <c r="M245" s="21">
        <f ca="1">IF(M$6&lt;$C245,0,VLOOKUP(M$6,'MonteCarlo Policy Paths'!$A$2:$I$31,'Monte Carlo_WA Complance Price'!$B245+1,FALSE))</f>
        <v>91.95762500971172</v>
      </c>
      <c r="N245" s="21">
        <f ca="1">IF(N$6&lt;$C245,0,VLOOKUP(N$6,'MonteCarlo Policy Paths'!$A$2:$I$31,'Monte Carlo_WA Complance Price'!$B245+1,FALSE))</f>
        <v>93.21731850299544</v>
      </c>
      <c r="O245" s="21">
        <f ca="1">IF(O$6&lt;$C245,0,VLOOKUP(O$6,'MonteCarlo Policy Paths'!$A$2:$I$31,'Monte Carlo_WA Complance Price'!$B245+1,FALSE))</f>
        <v>94.47701199627916</v>
      </c>
      <c r="P245" s="21">
        <f ca="1">IF(P$6&lt;$C245,0,VLOOKUP(P$6,'MonteCarlo Policy Paths'!$A$2:$I$31,'Monte Carlo_WA Complance Price'!$B245+1,FALSE))</f>
        <v>95.73670548956288</v>
      </c>
      <c r="Q245" s="21">
        <f ca="1">IF(Q$6&lt;$C245,0,VLOOKUP(Q$6,'MonteCarlo Policy Paths'!$A$2:$I$31,'Monte Carlo_WA Complance Price'!$B245+1,FALSE))</f>
        <v>96.996398982846586</v>
      </c>
      <c r="R245" s="21">
        <f ca="1">IF(R$6&lt;$C245,0,VLOOKUP(R$6,'MonteCarlo Policy Paths'!$A$2:$I$31,'Monte Carlo_WA Complance Price'!$B245+1,FALSE))</f>
        <v>98.25609247613032</v>
      </c>
      <c r="S245" s="21">
        <f ca="1">IF(S$6&lt;$C245,0,VLOOKUP(S$6,'MonteCarlo Policy Paths'!$A$2:$I$31,'Monte Carlo_WA Complance Price'!$B245+1,FALSE))</f>
        <v>99.65157958594628</v>
      </c>
      <c r="T245" s="21">
        <f ca="1">IF(T$6&lt;$C245,0,VLOOKUP(T$6,'MonteCarlo Policy Paths'!$A$2:$I$31,'Monte Carlo_WA Complance Price'!$B245+1,FALSE))</f>
        <v>101.04706669576224</v>
      </c>
      <c r="U245" s="21">
        <f ca="1">IF(U$6&lt;$C245,0,VLOOKUP(U$6,'MonteCarlo Policy Paths'!$A$2:$I$31,'Monte Carlo_WA Complance Price'!$B245+1,FALSE))</f>
        <v>102.4425538055782</v>
      </c>
      <c r="V245" s="21">
        <f ca="1">IF(V$6&lt;$C245,0,VLOOKUP(V$6,'MonteCarlo Policy Paths'!$A$2:$I$31,'Monte Carlo_WA Complance Price'!$B245+1,FALSE))</f>
        <v>103.83804091539416</v>
      </c>
      <c r="W245" s="21">
        <f ca="1">IF(W$6&lt;$C245,0,VLOOKUP(W$6,'MonteCarlo Policy Paths'!$A$2:$I$31,'Monte Carlo_WA Complance Price'!$B245+1,FALSE))</f>
        <v>105.23352802521011</v>
      </c>
      <c r="X245" s="21">
        <f ca="1">IF(X$6&lt;$C245,0,VLOOKUP(X$6,'MonteCarlo Policy Paths'!$A$2:$I$31,'Monte Carlo_WA Complance Price'!$B245+1,FALSE))</f>
        <v>106.47156953138905</v>
      </c>
      <c r="Y245" s="21">
        <f ca="1">IF(Y$6&lt;$C245,0,VLOOKUP(Y$6,'MonteCarlo Policy Paths'!$A$2:$I$31,'Monte Carlo_WA Complance Price'!$B245+1,FALSE))</f>
        <v>107.709611037568</v>
      </c>
      <c r="Z245" s="21">
        <f ca="1">IF(Z$6&lt;$C245,0,VLOOKUP(Z$6,'MonteCarlo Policy Paths'!$A$2:$I$31,'Monte Carlo_WA Complance Price'!$B245+1,FALSE))</f>
        <v>108.94765254374694</v>
      </c>
      <c r="AA245" s="21">
        <f ca="1">IF(AA$6&lt;$C245,0,VLOOKUP(AA$6,'MonteCarlo Policy Paths'!$A$2:$I$31,'Monte Carlo_WA Complance Price'!$B245+1,FALSE))</f>
        <v>110.18569404992589</v>
      </c>
      <c r="AB245" s="21">
        <f ca="1">IF(AB$6&lt;$C245,0,VLOOKUP(AB$6,'MonteCarlo Policy Paths'!$A$2:$I$31,'Monte Carlo_WA Complance Price'!$B245+1,FALSE))</f>
        <v>111.42373555610482</v>
      </c>
      <c r="AC245" s="21">
        <f ca="1">IF(AC$6&lt;$C245,0,VLOOKUP(AC$6,'MonteCarlo Policy Paths'!$A$2:$I$31,'Monte Carlo_WA Complance Price'!$B245+1,FALSE))</f>
        <v>112.86811731331359</v>
      </c>
      <c r="AD245" s="21">
        <f ca="1">IF(AD$6&lt;$C245,0,VLOOKUP(AD$6,'MonteCarlo Policy Paths'!$A$2:$I$31,'Monte Carlo_WA Complance Price'!$B245+1,FALSE))</f>
        <v>114.31249907052236</v>
      </c>
      <c r="AE245" s="21">
        <f ca="1">IF(AE$6&lt;$C245,0,VLOOKUP(AE$6,'MonteCarlo Policy Paths'!$A$2:$I$31,'Monte Carlo_WA Complance Price'!$B245+1,FALSE))</f>
        <v>115.75688082773114</v>
      </c>
      <c r="AF245" s="21">
        <f ca="1">IF(AF$6&lt;$C245,0,VLOOKUP(AF$6,'MonteCarlo Policy Paths'!$A$2:$I$31,'Monte Carlo_WA Complance Price'!$B245+1,FALSE))</f>
        <v>117.20126258493991</v>
      </c>
      <c r="AG245" s="22">
        <f ca="1">IF(AG$6&lt;$C245,0,VLOOKUP(AG$6,'MonteCarlo Policy Paths'!$A$2:$I$31,'Monte Carlo_WA Complance Price'!$B245+1,FALSE))</f>
        <v>118.64564434214866</v>
      </c>
      <c r="AI245" s="20">
        <f ca="1">E245*VLOOKUP(AI$6,'Greenhouse Gas Costs Avoided'!$A$2:$I$32,9,FALSE)</f>
        <v>0</v>
      </c>
      <c r="AJ245" s="21">
        <f ca="1">F245*VLOOKUP(AJ$6,'Greenhouse Gas Costs Avoided'!$A$2:$I$32,9,FALSE)</f>
        <v>5.2166744805659615</v>
      </c>
      <c r="AK245" s="21">
        <f ca="1">G245*VLOOKUP(AK$6,'Greenhouse Gas Costs Avoided'!$A$2:$I$32,9,FALSE)</f>
        <v>5.3216023247413169</v>
      </c>
      <c r="AL245" s="21">
        <f ca="1">H245*VLOOKUP(AL$6,'Greenhouse Gas Costs Avoided'!$A$2:$I$32,9,FALSE)</f>
        <v>5.4265301689166732</v>
      </c>
      <c r="AM245" s="21">
        <f ca="1">I245*VLOOKUP(AM$6,'Greenhouse Gas Costs Avoided'!$A$2:$I$32,9,FALSE)</f>
        <v>5.5063320831654474</v>
      </c>
      <c r="AN245" s="21">
        <f ca="1">J245*VLOOKUP(AN$6,'Greenhouse Gas Costs Avoided'!$A$2:$I$32,9,FALSE)</f>
        <v>5.5861339974142208</v>
      </c>
      <c r="AO245" s="21">
        <f ca="1">K245*VLOOKUP(AO$6,'Greenhouse Gas Costs Avoided'!$A$2:$I$32,9,FALSE)</f>
        <v>5.665935911662995</v>
      </c>
      <c r="AP245" s="21">
        <f ca="1">L245*VLOOKUP(AP$6,'Greenhouse Gas Costs Avoided'!$A$2:$I$32,9,FALSE)</f>
        <v>5.7457378259117702</v>
      </c>
      <c r="AQ245" s="21">
        <f ca="1">M245*VLOOKUP(AQ$6,'Greenhouse Gas Costs Avoided'!$A$2:$I$32,9,FALSE)</f>
        <v>5.8255397401605462</v>
      </c>
      <c r="AR245" s="21">
        <f ca="1">N245*VLOOKUP(AR$6,'Greenhouse Gas Costs Avoided'!$A$2:$I$32,9,FALSE)</f>
        <v>5.9053416544093205</v>
      </c>
      <c r="AS245" s="21">
        <f ca="1">O245*VLOOKUP(AS$6,'Greenhouse Gas Costs Avoided'!$A$2:$I$32,9,FALSE)</f>
        <v>5.9851435686580947</v>
      </c>
      <c r="AT245" s="21">
        <f ca="1">P245*VLOOKUP(AT$6,'Greenhouse Gas Costs Avoided'!$A$2:$I$32,9,FALSE)</f>
        <v>6.0649454829068699</v>
      </c>
      <c r="AU245" s="21">
        <f ca="1">Q245*VLOOKUP(AU$6,'Greenhouse Gas Costs Avoided'!$A$2:$I$32,9,FALSE)</f>
        <v>6.1447473971556432</v>
      </c>
      <c r="AV245" s="21">
        <f ca="1">R245*VLOOKUP(AV$6,'Greenhouse Gas Costs Avoided'!$A$2:$I$32,9,FALSE)</f>
        <v>6.2245493114044184</v>
      </c>
      <c r="AW245" s="21">
        <f ca="1">S245*VLOOKUP(AW$6,'Greenhouse Gas Costs Avoided'!$A$2:$I$32,9,FALSE)</f>
        <v>6.312953786990386</v>
      </c>
      <c r="AX245" s="21">
        <f ca="1">T245*VLOOKUP(AX$6,'Greenhouse Gas Costs Avoided'!$A$2:$I$32,9,FALSE)</f>
        <v>6.4013582625763545</v>
      </c>
      <c r="AY245" s="21">
        <f ca="1">U245*VLOOKUP(AY$6,'Greenhouse Gas Costs Avoided'!$A$2:$I$32,9,FALSE)</f>
        <v>6.4897627381623222</v>
      </c>
      <c r="AZ245" s="21">
        <f ca="1">V245*VLOOKUP(AZ$6,'Greenhouse Gas Costs Avoided'!$A$2:$I$32,9,FALSE)</f>
        <v>6.5781672137482907</v>
      </c>
      <c r="BA245" s="21">
        <f ca="1">W245*VLOOKUP(BA$6,'Greenhouse Gas Costs Avoided'!$A$2:$I$32,9,FALSE)</f>
        <v>6.6665716893342575</v>
      </c>
      <c r="BB245" s="21">
        <f ca="1">X245*VLOOKUP(BB$6,'Greenhouse Gas Costs Avoided'!$A$2:$I$32,9,FALSE)</f>
        <v>6.7450019445028957</v>
      </c>
      <c r="BC245" s="21">
        <f ca="1">Y245*VLOOKUP(BC$6,'Greenhouse Gas Costs Avoided'!$A$2:$I$32,9,FALSE)</f>
        <v>6.8234321996715348</v>
      </c>
      <c r="BD245" s="21">
        <f ca="1">Z245*VLOOKUP(BD$6,'Greenhouse Gas Costs Avoided'!$A$2:$I$32,9,FALSE)</f>
        <v>6.901862454840173</v>
      </c>
      <c r="BE245" s="21">
        <f ca="1">AA245*VLOOKUP(BE$6,'Greenhouse Gas Costs Avoided'!$A$2:$I$32,9,FALSE)</f>
        <v>6.9802927100088112</v>
      </c>
      <c r="BF245" s="21">
        <f ca="1">AB245*VLOOKUP(BF$6,'Greenhouse Gas Costs Avoided'!$A$2:$I$32,9,FALSE)</f>
        <v>7.0587229651774486</v>
      </c>
      <c r="BG245" s="21">
        <f ca="1">AC245*VLOOKUP(BG$6,'Greenhouse Gas Costs Avoided'!$A$2:$I$32,9,FALSE)</f>
        <v>7.1502249295408609</v>
      </c>
      <c r="BH245" s="21">
        <f ca="1">AD245*VLOOKUP(BH$6,'Greenhouse Gas Costs Avoided'!$A$2:$I$32,9,FALSE)</f>
        <v>7.2417268939042723</v>
      </c>
      <c r="BI245" s="21">
        <f ca="1">AE245*VLOOKUP(BI$6,'Greenhouse Gas Costs Avoided'!$A$2:$I$32,9,FALSE)</f>
        <v>7.3332288582676846</v>
      </c>
      <c r="BJ245" s="21">
        <f ca="1">AF245*VLOOKUP(BJ$6,'Greenhouse Gas Costs Avoided'!$A$2:$I$32,9,FALSE)</f>
        <v>7.424730822631096</v>
      </c>
      <c r="BK245" s="22">
        <f ca="1">AG245*VLOOKUP(BK$6,'Greenhouse Gas Costs Avoided'!$A$2:$I$32,9,FALSE)</f>
        <v>7.5162327869945065</v>
      </c>
    </row>
    <row r="246" spans="1:63" x14ac:dyDescent="0.35">
      <c r="A246" s="11">
        <v>240</v>
      </c>
      <c r="B246" s="12">
        <f t="shared" ca="1" si="6"/>
        <v>2</v>
      </c>
      <c r="C246" s="13">
        <f t="shared" ca="1" si="7"/>
        <v>2023</v>
      </c>
      <c r="E246" s="20">
        <f ca="1">IF(E$6&lt;$C246,0,VLOOKUP(E$6,'MonteCarlo Policy Paths'!$A$2:$I$31,'Monte Carlo_WA Complance Price'!$B246+1,FALSE))</f>
        <v>0</v>
      </c>
      <c r="F246" s="21">
        <f ca="1">IF(F$6&lt;$C246,0,VLOOKUP(F$6,'MonteCarlo Policy Paths'!$A$2:$I$31,'Monte Carlo_WA Complance Price'!$B246+1,FALSE))</f>
        <v>82.346532180449415</v>
      </c>
      <c r="G246" s="21">
        <f ca="1">IF(G$6&lt;$C246,0,VLOOKUP(G$6,'MonteCarlo Policy Paths'!$A$2:$I$31,'Monte Carlo_WA Complance Price'!$B246+1,FALSE))</f>
        <v>84.002844861871253</v>
      </c>
      <c r="H246" s="21">
        <f ca="1">IF(H$6&lt;$C246,0,VLOOKUP(H$6,'MonteCarlo Policy Paths'!$A$2:$I$31,'Monte Carlo_WA Complance Price'!$B246+1,FALSE))</f>
        <v>85.659157543293105</v>
      </c>
      <c r="I246" s="21">
        <f ca="1">IF(I$6&lt;$C246,0,VLOOKUP(I$6,'MonteCarlo Policy Paths'!$A$2:$I$31,'Monte Carlo_WA Complance Price'!$B246+1,FALSE))</f>
        <v>86.918851036576825</v>
      </c>
      <c r="J246" s="21">
        <f ca="1">IF(J$6&lt;$C246,0,VLOOKUP(J$6,'MonteCarlo Policy Paths'!$A$2:$I$31,'Monte Carlo_WA Complance Price'!$B246+1,FALSE))</f>
        <v>88.178544529860531</v>
      </c>
      <c r="K246" s="21">
        <f ca="1">IF(K$6&lt;$C246,0,VLOOKUP(K$6,'MonteCarlo Policy Paths'!$A$2:$I$31,'Monte Carlo_WA Complance Price'!$B246+1,FALSE))</f>
        <v>89.438238023144251</v>
      </c>
      <c r="L246" s="21">
        <f ca="1">IF(L$6&lt;$C246,0,VLOOKUP(L$6,'MonteCarlo Policy Paths'!$A$2:$I$31,'Monte Carlo_WA Complance Price'!$B246+1,FALSE))</f>
        <v>90.697931516427971</v>
      </c>
      <c r="M246" s="21">
        <f ca="1">IF(M$6&lt;$C246,0,VLOOKUP(M$6,'MonteCarlo Policy Paths'!$A$2:$I$31,'Monte Carlo_WA Complance Price'!$B246+1,FALSE))</f>
        <v>91.95762500971172</v>
      </c>
      <c r="N246" s="21">
        <f ca="1">IF(N$6&lt;$C246,0,VLOOKUP(N$6,'MonteCarlo Policy Paths'!$A$2:$I$31,'Monte Carlo_WA Complance Price'!$B246+1,FALSE))</f>
        <v>93.21731850299544</v>
      </c>
      <c r="O246" s="21">
        <f ca="1">IF(O$6&lt;$C246,0,VLOOKUP(O$6,'MonteCarlo Policy Paths'!$A$2:$I$31,'Monte Carlo_WA Complance Price'!$B246+1,FALSE))</f>
        <v>94.47701199627916</v>
      </c>
      <c r="P246" s="21">
        <f ca="1">IF(P$6&lt;$C246,0,VLOOKUP(P$6,'MonteCarlo Policy Paths'!$A$2:$I$31,'Monte Carlo_WA Complance Price'!$B246+1,FALSE))</f>
        <v>95.73670548956288</v>
      </c>
      <c r="Q246" s="21">
        <f ca="1">IF(Q$6&lt;$C246,0,VLOOKUP(Q$6,'MonteCarlo Policy Paths'!$A$2:$I$31,'Monte Carlo_WA Complance Price'!$B246+1,FALSE))</f>
        <v>96.996398982846586</v>
      </c>
      <c r="R246" s="21">
        <f ca="1">IF(R$6&lt;$C246,0,VLOOKUP(R$6,'MonteCarlo Policy Paths'!$A$2:$I$31,'Monte Carlo_WA Complance Price'!$B246+1,FALSE))</f>
        <v>98.25609247613032</v>
      </c>
      <c r="S246" s="21">
        <f ca="1">IF(S$6&lt;$C246,0,VLOOKUP(S$6,'MonteCarlo Policy Paths'!$A$2:$I$31,'Monte Carlo_WA Complance Price'!$B246+1,FALSE))</f>
        <v>99.65157958594628</v>
      </c>
      <c r="T246" s="21">
        <f ca="1">IF(T$6&lt;$C246,0,VLOOKUP(T$6,'MonteCarlo Policy Paths'!$A$2:$I$31,'Monte Carlo_WA Complance Price'!$B246+1,FALSE))</f>
        <v>101.04706669576224</v>
      </c>
      <c r="U246" s="21">
        <f ca="1">IF(U$6&lt;$C246,0,VLOOKUP(U$6,'MonteCarlo Policy Paths'!$A$2:$I$31,'Monte Carlo_WA Complance Price'!$B246+1,FALSE))</f>
        <v>102.4425538055782</v>
      </c>
      <c r="V246" s="21">
        <f ca="1">IF(V$6&lt;$C246,0,VLOOKUP(V$6,'MonteCarlo Policy Paths'!$A$2:$I$31,'Monte Carlo_WA Complance Price'!$B246+1,FALSE))</f>
        <v>103.83804091539416</v>
      </c>
      <c r="W246" s="21">
        <f ca="1">IF(W$6&lt;$C246,0,VLOOKUP(W$6,'MonteCarlo Policy Paths'!$A$2:$I$31,'Monte Carlo_WA Complance Price'!$B246+1,FALSE))</f>
        <v>105.23352802521011</v>
      </c>
      <c r="X246" s="21">
        <f ca="1">IF(X$6&lt;$C246,0,VLOOKUP(X$6,'MonteCarlo Policy Paths'!$A$2:$I$31,'Monte Carlo_WA Complance Price'!$B246+1,FALSE))</f>
        <v>106.47156953138905</v>
      </c>
      <c r="Y246" s="21">
        <f ca="1">IF(Y$6&lt;$C246,0,VLOOKUP(Y$6,'MonteCarlo Policy Paths'!$A$2:$I$31,'Monte Carlo_WA Complance Price'!$B246+1,FALSE))</f>
        <v>107.709611037568</v>
      </c>
      <c r="Z246" s="21">
        <f ca="1">IF(Z$6&lt;$C246,0,VLOOKUP(Z$6,'MonteCarlo Policy Paths'!$A$2:$I$31,'Monte Carlo_WA Complance Price'!$B246+1,FALSE))</f>
        <v>108.94765254374694</v>
      </c>
      <c r="AA246" s="21">
        <f ca="1">IF(AA$6&lt;$C246,0,VLOOKUP(AA$6,'MonteCarlo Policy Paths'!$A$2:$I$31,'Monte Carlo_WA Complance Price'!$B246+1,FALSE))</f>
        <v>110.18569404992589</v>
      </c>
      <c r="AB246" s="21">
        <f ca="1">IF(AB$6&lt;$C246,0,VLOOKUP(AB$6,'MonteCarlo Policy Paths'!$A$2:$I$31,'Monte Carlo_WA Complance Price'!$B246+1,FALSE))</f>
        <v>111.42373555610482</v>
      </c>
      <c r="AC246" s="21">
        <f ca="1">IF(AC$6&lt;$C246,0,VLOOKUP(AC$6,'MonteCarlo Policy Paths'!$A$2:$I$31,'Monte Carlo_WA Complance Price'!$B246+1,FALSE))</f>
        <v>112.86811731331359</v>
      </c>
      <c r="AD246" s="21">
        <f ca="1">IF(AD$6&lt;$C246,0,VLOOKUP(AD$6,'MonteCarlo Policy Paths'!$A$2:$I$31,'Monte Carlo_WA Complance Price'!$B246+1,FALSE))</f>
        <v>114.31249907052236</v>
      </c>
      <c r="AE246" s="21">
        <f ca="1">IF(AE$6&lt;$C246,0,VLOOKUP(AE$6,'MonteCarlo Policy Paths'!$A$2:$I$31,'Monte Carlo_WA Complance Price'!$B246+1,FALSE))</f>
        <v>115.75688082773114</v>
      </c>
      <c r="AF246" s="21">
        <f ca="1">IF(AF$6&lt;$C246,0,VLOOKUP(AF$6,'MonteCarlo Policy Paths'!$A$2:$I$31,'Monte Carlo_WA Complance Price'!$B246+1,FALSE))</f>
        <v>117.20126258493991</v>
      </c>
      <c r="AG246" s="22">
        <f ca="1">IF(AG$6&lt;$C246,0,VLOOKUP(AG$6,'MonteCarlo Policy Paths'!$A$2:$I$31,'Monte Carlo_WA Complance Price'!$B246+1,FALSE))</f>
        <v>120.41827982173916</v>
      </c>
      <c r="AI246" s="20">
        <f ca="1">E246*VLOOKUP(AI$6,'Greenhouse Gas Costs Avoided'!$A$2:$I$32,9,FALSE)</f>
        <v>0</v>
      </c>
      <c r="AJ246" s="21">
        <f ca="1">F246*VLOOKUP(AJ$6,'Greenhouse Gas Costs Avoided'!$A$2:$I$32,9,FALSE)</f>
        <v>5.2166744805659615</v>
      </c>
      <c r="AK246" s="21">
        <f ca="1">G246*VLOOKUP(AK$6,'Greenhouse Gas Costs Avoided'!$A$2:$I$32,9,FALSE)</f>
        <v>5.3216023247413169</v>
      </c>
      <c r="AL246" s="21">
        <f ca="1">H246*VLOOKUP(AL$6,'Greenhouse Gas Costs Avoided'!$A$2:$I$32,9,FALSE)</f>
        <v>5.4265301689166732</v>
      </c>
      <c r="AM246" s="21">
        <f ca="1">I246*VLOOKUP(AM$6,'Greenhouse Gas Costs Avoided'!$A$2:$I$32,9,FALSE)</f>
        <v>5.5063320831654474</v>
      </c>
      <c r="AN246" s="21">
        <f ca="1">J246*VLOOKUP(AN$6,'Greenhouse Gas Costs Avoided'!$A$2:$I$32,9,FALSE)</f>
        <v>5.5861339974142208</v>
      </c>
      <c r="AO246" s="21">
        <f ca="1">K246*VLOOKUP(AO$6,'Greenhouse Gas Costs Avoided'!$A$2:$I$32,9,FALSE)</f>
        <v>5.665935911662995</v>
      </c>
      <c r="AP246" s="21">
        <f ca="1">L246*VLOOKUP(AP$6,'Greenhouse Gas Costs Avoided'!$A$2:$I$32,9,FALSE)</f>
        <v>5.7457378259117702</v>
      </c>
      <c r="AQ246" s="21">
        <f ca="1">M246*VLOOKUP(AQ$6,'Greenhouse Gas Costs Avoided'!$A$2:$I$32,9,FALSE)</f>
        <v>5.8255397401605462</v>
      </c>
      <c r="AR246" s="21">
        <f ca="1">N246*VLOOKUP(AR$6,'Greenhouse Gas Costs Avoided'!$A$2:$I$32,9,FALSE)</f>
        <v>5.9053416544093205</v>
      </c>
      <c r="AS246" s="21">
        <f ca="1">O246*VLOOKUP(AS$6,'Greenhouse Gas Costs Avoided'!$A$2:$I$32,9,FALSE)</f>
        <v>5.9851435686580947</v>
      </c>
      <c r="AT246" s="21">
        <f ca="1">P246*VLOOKUP(AT$6,'Greenhouse Gas Costs Avoided'!$A$2:$I$32,9,FALSE)</f>
        <v>6.0649454829068699</v>
      </c>
      <c r="AU246" s="21">
        <f ca="1">Q246*VLOOKUP(AU$6,'Greenhouse Gas Costs Avoided'!$A$2:$I$32,9,FALSE)</f>
        <v>6.1447473971556432</v>
      </c>
      <c r="AV246" s="21">
        <f ca="1">R246*VLOOKUP(AV$6,'Greenhouse Gas Costs Avoided'!$A$2:$I$32,9,FALSE)</f>
        <v>6.2245493114044184</v>
      </c>
      <c r="AW246" s="21">
        <f ca="1">S246*VLOOKUP(AW$6,'Greenhouse Gas Costs Avoided'!$A$2:$I$32,9,FALSE)</f>
        <v>6.312953786990386</v>
      </c>
      <c r="AX246" s="21">
        <f ca="1">T246*VLOOKUP(AX$6,'Greenhouse Gas Costs Avoided'!$A$2:$I$32,9,FALSE)</f>
        <v>6.4013582625763545</v>
      </c>
      <c r="AY246" s="21">
        <f ca="1">U246*VLOOKUP(AY$6,'Greenhouse Gas Costs Avoided'!$A$2:$I$32,9,FALSE)</f>
        <v>6.4897627381623222</v>
      </c>
      <c r="AZ246" s="21">
        <f ca="1">V246*VLOOKUP(AZ$6,'Greenhouse Gas Costs Avoided'!$A$2:$I$32,9,FALSE)</f>
        <v>6.5781672137482907</v>
      </c>
      <c r="BA246" s="21">
        <f ca="1">W246*VLOOKUP(BA$6,'Greenhouse Gas Costs Avoided'!$A$2:$I$32,9,FALSE)</f>
        <v>6.6665716893342575</v>
      </c>
      <c r="BB246" s="21">
        <f ca="1">X246*VLOOKUP(BB$6,'Greenhouse Gas Costs Avoided'!$A$2:$I$32,9,FALSE)</f>
        <v>6.7450019445028957</v>
      </c>
      <c r="BC246" s="21">
        <f ca="1">Y246*VLOOKUP(BC$6,'Greenhouse Gas Costs Avoided'!$A$2:$I$32,9,FALSE)</f>
        <v>6.8234321996715348</v>
      </c>
      <c r="BD246" s="21">
        <f ca="1">Z246*VLOOKUP(BD$6,'Greenhouse Gas Costs Avoided'!$A$2:$I$32,9,FALSE)</f>
        <v>6.901862454840173</v>
      </c>
      <c r="BE246" s="21">
        <f ca="1">AA246*VLOOKUP(BE$6,'Greenhouse Gas Costs Avoided'!$A$2:$I$32,9,FALSE)</f>
        <v>6.9802927100088112</v>
      </c>
      <c r="BF246" s="21">
        <f ca="1">AB246*VLOOKUP(BF$6,'Greenhouse Gas Costs Avoided'!$A$2:$I$32,9,FALSE)</f>
        <v>7.0587229651774486</v>
      </c>
      <c r="BG246" s="21">
        <f ca="1">AC246*VLOOKUP(BG$6,'Greenhouse Gas Costs Avoided'!$A$2:$I$32,9,FALSE)</f>
        <v>7.1502249295408609</v>
      </c>
      <c r="BH246" s="21">
        <f ca="1">AD246*VLOOKUP(BH$6,'Greenhouse Gas Costs Avoided'!$A$2:$I$32,9,FALSE)</f>
        <v>7.2417268939042723</v>
      </c>
      <c r="BI246" s="21">
        <f ca="1">AE246*VLOOKUP(BI$6,'Greenhouse Gas Costs Avoided'!$A$2:$I$32,9,FALSE)</f>
        <v>7.3332288582676846</v>
      </c>
      <c r="BJ246" s="21">
        <f ca="1">AF246*VLOOKUP(BJ$6,'Greenhouse Gas Costs Avoided'!$A$2:$I$32,9,FALSE)</f>
        <v>7.424730822631096</v>
      </c>
      <c r="BK246" s="22">
        <f ca="1">AG246*VLOOKUP(BK$6,'Greenhouse Gas Costs Avoided'!$A$2:$I$32,9,FALSE)</f>
        <v>7.6285297110405814</v>
      </c>
    </row>
    <row r="247" spans="1:63" x14ac:dyDescent="0.35">
      <c r="A247" s="11">
        <v>241</v>
      </c>
      <c r="B247" s="12">
        <f t="shared" ca="1" si="6"/>
        <v>3</v>
      </c>
      <c r="C247" s="13">
        <f t="shared" ca="1" si="7"/>
        <v>2023</v>
      </c>
      <c r="E247" s="20">
        <f ca="1">IF(E$6&lt;$C247,0,VLOOKUP(E$6,'MonteCarlo Policy Paths'!$A$2:$I$31,'Monte Carlo_WA Complance Price'!$B247+1,FALSE))</f>
        <v>0</v>
      </c>
      <c r="F247" s="21">
        <f ca="1">IF(F$6&lt;$C247,0,VLOOKUP(F$6,'MonteCarlo Policy Paths'!$A$2:$I$31,'Monte Carlo_WA Complance Price'!$B247+1,FALSE))</f>
        <v>82.346532180449415</v>
      </c>
      <c r="G247" s="21">
        <f ca="1">IF(G$6&lt;$C247,0,VLOOKUP(G$6,'MonteCarlo Policy Paths'!$A$2:$I$31,'Monte Carlo_WA Complance Price'!$B247+1,FALSE))</f>
        <v>84.002844861871253</v>
      </c>
      <c r="H247" s="21">
        <f ca="1">IF(H$6&lt;$C247,0,VLOOKUP(H$6,'MonteCarlo Policy Paths'!$A$2:$I$31,'Monte Carlo_WA Complance Price'!$B247+1,FALSE))</f>
        <v>85.659157543293105</v>
      </c>
      <c r="I247" s="21">
        <f ca="1">IF(I$6&lt;$C247,0,VLOOKUP(I$6,'MonteCarlo Policy Paths'!$A$2:$I$31,'Monte Carlo_WA Complance Price'!$B247+1,FALSE))</f>
        <v>86.918851036576825</v>
      </c>
      <c r="J247" s="21">
        <f ca="1">IF(J$6&lt;$C247,0,VLOOKUP(J$6,'MonteCarlo Policy Paths'!$A$2:$I$31,'Monte Carlo_WA Complance Price'!$B247+1,FALSE))</f>
        <v>88.178544529860531</v>
      </c>
      <c r="K247" s="21">
        <f ca="1">IF(K$6&lt;$C247,0,VLOOKUP(K$6,'MonteCarlo Policy Paths'!$A$2:$I$31,'Monte Carlo_WA Complance Price'!$B247+1,FALSE))</f>
        <v>89.438238023144251</v>
      </c>
      <c r="L247" s="21">
        <f ca="1">IF(L$6&lt;$C247,0,VLOOKUP(L$6,'MonteCarlo Policy Paths'!$A$2:$I$31,'Monte Carlo_WA Complance Price'!$B247+1,FALSE))</f>
        <v>90.697931516427971</v>
      </c>
      <c r="M247" s="21">
        <f ca="1">IF(M$6&lt;$C247,0,VLOOKUP(M$6,'MonteCarlo Policy Paths'!$A$2:$I$31,'Monte Carlo_WA Complance Price'!$B247+1,FALSE))</f>
        <v>91.95762500971172</v>
      </c>
      <c r="N247" s="21">
        <f ca="1">IF(N$6&lt;$C247,0,VLOOKUP(N$6,'MonteCarlo Policy Paths'!$A$2:$I$31,'Monte Carlo_WA Complance Price'!$B247+1,FALSE))</f>
        <v>93.21731850299544</v>
      </c>
      <c r="O247" s="21">
        <f ca="1">IF(O$6&lt;$C247,0,VLOOKUP(O$6,'MonteCarlo Policy Paths'!$A$2:$I$31,'Monte Carlo_WA Complance Price'!$B247+1,FALSE))</f>
        <v>94.47701199627916</v>
      </c>
      <c r="P247" s="21">
        <f ca="1">IF(P$6&lt;$C247,0,VLOOKUP(P$6,'MonteCarlo Policy Paths'!$A$2:$I$31,'Monte Carlo_WA Complance Price'!$B247+1,FALSE))</f>
        <v>95.73670548956288</v>
      </c>
      <c r="Q247" s="21">
        <f ca="1">IF(Q$6&lt;$C247,0,VLOOKUP(Q$6,'MonteCarlo Policy Paths'!$A$2:$I$31,'Monte Carlo_WA Complance Price'!$B247+1,FALSE))</f>
        <v>96.996398982846586</v>
      </c>
      <c r="R247" s="21">
        <f ca="1">IF(R$6&lt;$C247,0,VLOOKUP(R$6,'MonteCarlo Policy Paths'!$A$2:$I$31,'Monte Carlo_WA Complance Price'!$B247+1,FALSE))</f>
        <v>101.49317720655506</v>
      </c>
      <c r="S247" s="21">
        <f ca="1">IF(S$6&lt;$C247,0,VLOOKUP(S$6,'MonteCarlo Policy Paths'!$A$2:$I$31,'Monte Carlo_WA Complance Price'!$B247+1,FALSE))</f>
        <v>104.21949379267882</v>
      </c>
      <c r="T247" s="21">
        <f ca="1">IF(T$6&lt;$C247,0,VLOOKUP(T$6,'MonteCarlo Policy Paths'!$A$2:$I$31,'Monte Carlo_WA Complance Price'!$B247+1,FALSE))</f>
        <v>107.03810370059369</v>
      </c>
      <c r="U247" s="21">
        <f ca="1">IF(U$6&lt;$C247,0,VLOOKUP(U$6,'MonteCarlo Policy Paths'!$A$2:$I$31,'Monte Carlo_WA Complance Price'!$B247+1,FALSE))</f>
        <v>109.92690053835344</v>
      </c>
      <c r="V247" s="21">
        <f ca="1">IF(V$6&lt;$C247,0,VLOOKUP(V$6,'MonteCarlo Policy Paths'!$A$2:$I$31,'Monte Carlo_WA Complance Price'!$B247+1,FALSE))</f>
        <v>112.89757853003228</v>
      </c>
      <c r="W247" s="21">
        <f ca="1">IF(W$6&lt;$C247,0,VLOOKUP(W$6,'MonteCarlo Policy Paths'!$A$2:$I$31,'Monte Carlo_WA Complance Price'!$B247+1,FALSE))</f>
        <v>115.91943874780665</v>
      </c>
      <c r="X247" s="21">
        <f ca="1">IF(X$6&lt;$C247,0,VLOOKUP(X$6,'MonteCarlo Policy Paths'!$A$2:$I$31,'Monte Carlo_WA Complance Price'!$B247+1,FALSE))</f>
        <v>119.06733931122673</v>
      </c>
      <c r="Y247" s="21">
        <f ca="1">IF(Y$6&lt;$C247,0,VLOOKUP(Y$6,'MonteCarlo Policy Paths'!$A$2:$I$31,'Monte Carlo_WA Complance Price'!$B247+1,FALSE))</f>
        <v>122.25496395468721</v>
      </c>
      <c r="Z247" s="21">
        <f ca="1">IF(Z$6&lt;$C247,0,VLOOKUP(Z$6,'MonteCarlo Policy Paths'!$A$2:$I$31,'Monte Carlo_WA Complance Price'!$B247+1,FALSE))</f>
        <v>125.4992630232488</v>
      </c>
      <c r="AA247" s="21">
        <f ca="1">IF(AA$6&lt;$C247,0,VLOOKUP(AA$6,'MonteCarlo Policy Paths'!$A$2:$I$31,'Monte Carlo_WA Complance Price'!$B247+1,FALSE))</f>
        <v>128.82380079097237</v>
      </c>
      <c r="AB247" s="21">
        <f ca="1">IF(AB$6&lt;$C247,0,VLOOKUP(AB$6,'MonteCarlo Policy Paths'!$A$2:$I$31,'Monte Carlo_WA Complance Price'!$B247+1,FALSE))</f>
        <v>132.24028719953677</v>
      </c>
      <c r="AC247" s="21">
        <f ca="1">IF(AC$6&lt;$C247,0,VLOOKUP(AC$6,'MonteCarlo Policy Paths'!$A$2:$I$31,'Monte Carlo_WA Complance Price'!$B247+1,FALSE))</f>
        <v>135.74155640209787</v>
      </c>
      <c r="AD247" s="21">
        <f ca="1">IF(AD$6&lt;$C247,0,VLOOKUP(AD$6,'MonteCarlo Policy Paths'!$A$2:$I$31,'Monte Carlo_WA Complance Price'!$B247+1,FALSE))</f>
        <v>139.32654413598658</v>
      </c>
      <c r="AE247" s="21">
        <f ca="1">IF(AE$6&lt;$C247,0,VLOOKUP(AE$6,'MonteCarlo Policy Paths'!$A$2:$I$31,'Monte Carlo_WA Complance Price'!$B247+1,FALSE))</f>
        <v>142.9856742986068</v>
      </c>
      <c r="AF247" s="21">
        <f ca="1">IF(AF$6&lt;$C247,0,VLOOKUP(AF$6,'MonteCarlo Policy Paths'!$A$2:$I$31,'Monte Carlo_WA Complance Price'!$B247+1,FALSE))</f>
        <v>146.72361540812219</v>
      </c>
      <c r="AG247" s="22">
        <f ca="1">IF(AG$6&lt;$C247,0,VLOOKUP(AG$6,'MonteCarlo Policy Paths'!$A$2:$I$31,'Monte Carlo_WA Complance Price'!$B247+1,FALSE))</f>
        <v>150.52284977717397</v>
      </c>
      <c r="AI247" s="20">
        <f ca="1">E247*VLOOKUP(AI$6,'Greenhouse Gas Costs Avoided'!$A$2:$I$32,9,FALSE)</f>
        <v>0</v>
      </c>
      <c r="AJ247" s="21">
        <f ca="1">F247*VLOOKUP(AJ$6,'Greenhouse Gas Costs Avoided'!$A$2:$I$32,9,FALSE)</f>
        <v>5.2166744805659615</v>
      </c>
      <c r="AK247" s="21">
        <f ca="1">G247*VLOOKUP(AK$6,'Greenhouse Gas Costs Avoided'!$A$2:$I$32,9,FALSE)</f>
        <v>5.3216023247413169</v>
      </c>
      <c r="AL247" s="21">
        <f ca="1">H247*VLOOKUP(AL$6,'Greenhouse Gas Costs Avoided'!$A$2:$I$32,9,FALSE)</f>
        <v>5.4265301689166732</v>
      </c>
      <c r="AM247" s="21">
        <f ca="1">I247*VLOOKUP(AM$6,'Greenhouse Gas Costs Avoided'!$A$2:$I$32,9,FALSE)</f>
        <v>5.5063320831654474</v>
      </c>
      <c r="AN247" s="21">
        <f ca="1">J247*VLOOKUP(AN$6,'Greenhouse Gas Costs Avoided'!$A$2:$I$32,9,FALSE)</f>
        <v>5.5861339974142208</v>
      </c>
      <c r="AO247" s="21">
        <f ca="1">K247*VLOOKUP(AO$6,'Greenhouse Gas Costs Avoided'!$A$2:$I$32,9,FALSE)</f>
        <v>5.665935911662995</v>
      </c>
      <c r="AP247" s="21">
        <f ca="1">L247*VLOOKUP(AP$6,'Greenhouse Gas Costs Avoided'!$A$2:$I$32,9,FALSE)</f>
        <v>5.7457378259117702</v>
      </c>
      <c r="AQ247" s="21">
        <f ca="1">M247*VLOOKUP(AQ$6,'Greenhouse Gas Costs Avoided'!$A$2:$I$32,9,FALSE)</f>
        <v>5.8255397401605462</v>
      </c>
      <c r="AR247" s="21">
        <f ca="1">N247*VLOOKUP(AR$6,'Greenhouse Gas Costs Avoided'!$A$2:$I$32,9,FALSE)</f>
        <v>5.9053416544093205</v>
      </c>
      <c r="AS247" s="21">
        <f ca="1">O247*VLOOKUP(AS$6,'Greenhouse Gas Costs Avoided'!$A$2:$I$32,9,FALSE)</f>
        <v>5.9851435686580947</v>
      </c>
      <c r="AT247" s="21">
        <f ca="1">P247*VLOOKUP(AT$6,'Greenhouse Gas Costs Avoided'!$A$2:$I$32,9,FALSE)</f>
        <v>6.0649454829068699</v>
      </c>
      <c r="AU247" s="21">
        <f ca="1">Q247*VLOOKUP(AU$6,'Greenhouse Gas Costs Avoided'!$A$2:$I$32,9,FALSE)</f>
        <v>6.1447473971556432</v>
      </c>
      <c r="AV247" s="21">
        <f ca="1">R247*VLOOKUP(AV$6,'Greenhouse Gas Costs Avoided'!$A$2:$I$32,9,FALSE)</f>
        <v>6.4296194808152167</v>
      </c>
      <c r="AW247" s="21">
        <f ca="1">S247*VLOOKUP(AW$6,'Greenhouse Gas Costs Avoided'!$A$2:$I$32,9,FALSE)</f>
        <v>6.6023323538917609</v>
      </c>
      <c r="AX247" s="21">
        <f ca="1">T247*VLOOKUP(AX$6,'Greenhouse Gas Costs Avoided'!$A$2:$I$32,9,FALSE)</f>
        <v>6.7808920331878957</v>
      </c>
      <c r="AY247" s="21">
        <f ca="1">U247*VLOOKUP(AY$6,'Greenhouse Gas Costs Avoided'!$A$2:$I$32,9,FALSE)</f>
        <v>6.9638980729572149</v>
      </c>
      <c r="AZ247" s="21">
        <f ca="1">V247*VLOOKUP(AZ$6,'Greenhouse Gas Costs Avoided'!$A$2:$I$32,9,FALSE)</f>
        <v>7.1520913053717949</v>
      </c>
      <c r="BA247" s="21">
        <f ca="1">W247*VLOOKUP(BA$6,'Greenhouse Gas Costs Avoided'!$A$2:$I$32,9,FALSE)</f>
        <v>7.3435269452765404</v>
      </c>
      <c r="BB247" s="21">
        <f ca="1">X247*VLOOKUP(BB$6,'Greenhouse Gas Costs Avoided'!$A$2:$I$32,9,FALSE)</f>
        <v>7.5429472742415475</v>
      </c>
      <c r="BC247" s="21">
        <f ca="1">Y247*VLOOKUP(BC$6,'Greenhouse Gas Costs Avoided'!$A$2:$I$32,9,FALSE)</f>
        <v>7.744884134129272</v>
      </c>
      <c r="BD247" s="21">
        <f ca="1">Z247*VLOOKUP(BD$6,'Greenhouse Gas Costs Avoided'!$A$2:$I$32,9,FALSE)</f>
        <v>7.950411333759269</v>
      </c>
      <c r="BE247" s="21">
        <f ca="1">AA247*VLOOKUP(BE$6,'Greenhouse Gas Costs Avoided'!$A$2:$I$32,9,FALSE)</f>
        <v>8.161021676093501</v>
      </c>
      <c r="BF247" s="21">
        <f ca="1">AB247*VLOOKUP(BF$6,'Greenhouse Gas Costs Avoided'!$A$2:$I$32,9,FALSE)</f>
        <v>8.3774569890184303</v>
      </c>
      <c r="BG247" s="21">
        <f ca="1">AC247*VLOOKUP(BG$6,'Greenhouse Gas Costs Avoided'!$A$2:$I$32,9,FALSE)</f>
        <v>8.5992633142510115</v>
      </c>
      <c r="BH247" s="21">
        <f ca="1">AD247*VLOOKUP(BH$6,'Greenhouse Gas Costs Avoided'!$A$2:$I$32,9,FALSE)</f>
        <v>8.8263732304711304</v>
      </c>
      <c r="BI247" s="21">
        <f ca="1">AE247*VLOOKUP(BI$6,'Greenhouse Gas Costs Avoided'!$A$2:$I$32,9,FALSE)</f>
        <v>9.05818008905967</v>
      </c>
      <c r="BJ247" s="21">
        <f ca="1">AF247*VLOOKUP(BJ$6,'Greenhouse Gas Costs Avoided'!$A$2:$I$32,9,FALSE)</f>
        <v>9.2949796418706736</v>
      </c>
      <c r="BK247" s="22">
        <f ca="1">AG247*VLOOKUP(BK$6,'Greenhouse Gas Costs Avoided'!$A$2:$I$32,9,FALSE)</f>
        <v>9.5356621388007277</v>
      </c>
    </row>
    <row r="248" spans="1:63" x14ac:dyDescent="0.35">
      <c r="A248" s="11">
        <v>242</v>
      </c>
      <c r="B248" s="12">
        <f t="shared" ca="1" si="6"/>
        <v>1</v>
      </c>
      <c r="C248" s="13">
        <f t="shared" ca="1" si="7"/>
        <v>2023</v>
      </c>
      <c r="E248" s="20">
        <f ca="1">IF(E$6&lt;$C248,0,VLOOKUP(E$6,'MonteCarlo Policy Paths'!$A$2:$I$31,'Monte Carlo_WA Complance Price'!$B248+1,FALSE))</f>
        <v>0</v>
      </c>
      <c r="F248" s="21">
        <f ca="1">IF(F$6&lt;$C248,0,VLOOKUP(F$6,'MonteCarlo Policy Paths'!$A$2:$I$31,'Monte Carlo_WA Complance Price'!$B248+1,FALSE))</f>
        <v>82.346532180449415</v>
      </c>
      <c r="G248" s="21">
        <f ca="1">IF(G$6&lt;$C248,0,VLOOKUP(G$6,'MonteCarlo Policy Paths'!$A$2:$I$31,'Monte Carlo_WA Complance Price'!$B248+1,FALSE))</f>
        <v>84.002844861871253</v>
      </c>
      <c r="H248" s="21">
        <f ca="1">IF(H$6&lt;$C248,0,VLOOKUP(H$6,'MonteCarlo Policy Paths'!$A$2:$I$31,'Monte Carlo_WA Complance Price'!$B248+1,FALSE))</f>
        <v>85.659157543293105</v>
      </c>
      <c r="I248" s="21">
        <f ca="1">IF(I$6&lt;$C248,0,VLOOKUP(I$6,'MonteCarlo Policy Paths'!$A$2:$I$31,'Monte Carlo_WA Complance Price'!$B248+1,FALSE))</f>
        <v>86.918851036576825</v>
      </c>
      <c r="J248" s="21">
        <f ca="1">IF(J$6&lt;$C248,0,VLOOKUP(J$6,'MonteCarlo Policy Paths'!$A$2:$I$31,'Monte Carlo_WA Complance Price'!$B248+1,FALSE))</f>
        <v>88.178544529860531</v>
      </c>
      <c r="K248" s="21">
        <f ca="1">IF(K$6&lt;$C248,0,VLOOKUP(K$6,'MonteCarlo Policy Paths'!$A$2:$I$31,'Monte Carlo_WA Complance Price'!$B248+1,FALSE))</f>
        <v>89.438238023144251</v>
      </c>
      <c r="L248" s="21">
        <f ca="1">IF(L$6&lt;$C248,0,VLOOKUP(L$6,'MonteCarlo Policy Paths'!$A$2:$I$31,'Monte Carlo_WA Complance Price'!$B248+1,FALSE))</f>
        <v>90.697931516427971</v>
      </c>
      <c r="M248" s="21">
        <f ca="1">IF(M$6&lt;$C248,0,VLOOKUP(M$6,'MonteCarlo Policy Paths'!$A$2:$I$31,'Monte Carlo_WA Complance Price'!$B248+1,FALSE))</f>
        <v>91.95762500971172</v>
      </c>
      <c r="N248" s="21">
        <f ca="1">IF(N$6&lt;$C248,0,VLOOKUP(N$6,'MonteCarlo Policy Paths'!$A$2:$I$31,'Monte Carlo_WA Complance Price'!$B248+1,FALSE))</f>
        <v>93.21731850299544</v>
      </c>
      <c r="O248" s="21">
        <f ca="1">IF(O$6&lt;$C248,0,VLOOKUP(O$6,'MonteCarlo Policy Paths'!$A$2:$I$31,'Monte Carlo_WA Complance Price'!$B248+1,FALSE))</f>
        <v>94.47701199627916</v>
      </c>
      <c r="P248" s="21">
        <f ca="1">IF(P$6&lt;$C248,0,VLOOKUP(P$6,'MonteCarlo Policy Paths'!$A$2:$I$31,'Monte Carlo_WA Complance Price'!$B248+1,FALSE))</f>
        <v>95.73670548956288</v>
      </c>
      <c r="Q248" s="21">
        <f ca="1">IF(Q$6&lt;$C248,0,VLOOKUP(Q$6,'MonteCarlo Policy Paths'!$A$2:$I$31,'Monte Carlo_WA Complance Price'!$B248+1,FALSE))</f>
        <v>96.996398982846586</v>
      </c>
      <c r="R248" s="21">
        <f ca="1">IF(R$6&lt;$C248,0,VLOOKUP(R$6,'MonteCarlo Policy Paths'!$A$2:$I$31,'Monte Carlo_WA Complance Price'!$B248+1,FALSE))</f>
        <v>98.25609247613032</v>
      </c>
      <c r="S248" s="21">
        <f ca="1">IF(S$6&lt;$C248,0,VLOOKUP(S$6,'MonteCarlo Policy Paths'!$A$2:$I$31,'Monte Carlo_WA Complance Price'!$B248+1,FALSE))</f>
        <v>99.65157958594628</v>
      </c>
      <c r="T248" s="21">
        <f ca="1">IF(T$6&lt;$C248,0,VLOOKUP(T$6,'MonteCarlo Policy Paths'!$A$2:$I$31,'Monte Carlo_WA Complance Price'!$B248+1,FALSE))</f>
        <v>101.04706669576224</v>
      </c>
      <c r="U248" s="21">
        <f ca="1">IF(U$6&lt;$C248,0,VLOOKUP(U$6,'MonteCarlo Policy Paths'!$A$2:$I$31,'Monte Carlo_WA Complance Price'!$B248+1,FALSE))</f>
        <v>102.4425538055782</v>
      </c>
      <c r="V248" s="21">
        <f ca="1">IF(V$6&lt;$C248,0,VLOOKUP(V$6,'MonteCarlo Policy Paths'!$A$2:$I$31,'Monte Carlo_WA Complance Price'!$B248+1,FALSE))</f>
        <v>103.83804091539416</v>
      </c>
      <c r="W248" s="21">
        <f ca="1">IF(W$6&lt;$C248,0,VLOOKUP(W$6,'MonteCarlo Policy Paths'!$A$2:$I$31,'Monte Carlo_WA Complance Price'!$B248+1,FALSE))</f>
        <v>105.23352802521011</v>
      </c>
      <c r="X248" s="21">
        <f ca="1">IF(X$6&lt;$C248,0,VLOOKUP(X$6,'MonteCarlo Policy Paths'!$A$2:$I$31,'Monte Carlo_WA Complance Price'!$B248+1,FALSE))</f>
        <v>106.47156953138905</v>
      </c>
      <c r="Y248" s="21">
        <f ca="1">IF(Y$6&lt;$C248,0,VLOOKUP(Y$6,'MonteCarlo Policy Paths'!$A$2:$I$31,'Monte Carlo_WA Complance Price'!$B248+1,FALSE))</f>
        <v>107.709611037568</v>
      </c>
      <c r="Z248" s="21">
        <f ca="1">IF(Z$6&lt;$C248,0,VLOOKUP(Z$6,'MonteCarlo Policy Paths'!$A$2:$I$31,'Monte Carlo_WA Complance Price'!$B248+1,FALSE))</f>
        <v>108.94765254374694</v>
      </c>
      <c r="AA248" s="21">
        <f ca="1">IF(AA$6&lt;$C248,0,VLOOKUP(AA$6,'MonteCarlo Policy Paths'!$A$2:$I$31,'Monte Carlo_WA Complance Price'!$B248+1,FALSE))</f>
        <v>110.18569404992589</v>
      </c>
      <c r="AB248" s="21">
        <f ca="1">IF(AB$6&lt;$C248,0,VLOOKUP(AB$6,'MonteCarlo Policy Paths'!$A$2:$I$31,'Monte Carlo_WA Complance Price'!$B248+1,FALSE))</f>
        <v>111.42373555610482</v>
      </c>
      <c r="AC248" s="21">
        <f ca="1">IF(AC$6&lt;$C248,0,VLOOKUP(AC$6,'MonteCarlo Policy Paths'!$A$2:$I$31,'Monte Carlo_WA Complance Price'!$B248+1,FALSE))</f>
        <v>112.86811731331359</v>
      </c>
      <c r="AD248" s="21">
        <f ca="1">IF(AD$6&lt;$C248,0,VLOOKUP(AD$6,'MonteCarlo Policy Paths'!$A$2:$I$31,'Monte Carlo_WA Complance Price'!$B248+1,FALSE))</f>
        <v>114.31249907052236</v>
      </c>
      <c r="AE248" s="21">
        <f ca="1">IF(AE$6&lt;$C248,0,VLOOKUP(AE$6,'MonteCarlo Policy Paths'!$A$2:$I$31,'Monte Carlo_WA Complance Price'!$B248+1,FALSE))</f>
        <v>115.75688082773114</v>
      </c>
      <c r="AF248" s="21">
        <f ca="1">IF(AF$6&lt;$C248,0,VLOOKUP(AF$6,'MonteCarlo Policy Paths'!$A$2:$I$31,'Monte Carlo_WA Complance Price'!$B248+1,FALSE))</f>
        <v>117.20126258493991</v>
      </c>
      <c r="AG248" s="22">
        <f ca="1">IF(AG$6&lt;$C248,0,VLOOKUP(AG$6,'MonteCarlo Policy Paths'!$A$2:$I$31,'Monte Carlo_WA Complance Price'!$B248+1,FALSE))</f>
        <v>118.64564434214866</v>
      </c>
      <c r="AI248" s="20">
        <f ca="1">E248*VLOOKUP(AI$6,'Greenhouse Gas Costs Avoided'!$A$2:$I$32,9,FALSE)</f>
        <v>0</v>
      </c>
      <c r="AJ248" s="21">
        <f ca="1">F248*VLOOKUP(AJ$6,'Greenhouse Gas Costs Avoided'!$A$2:$I$32,9,FALSE)</f>
        <v>5.2166744805659615</v>
      </c>
      <c r="AK248" s="21">
        <f ca="1">G248*VLOOKUP(AK$6,'Greenhouse Gas Costs Avoided'!$A$2:$I$32,9,FALSE)</f>
        <v>5.3216023247413169</v>
      </c>
      <c r="AL248" s="21">
        <f ca="1">H248*VLOOKUP(AL$6,'Greenhouse Gas Costs Avoided'!$A$2:$I$32,9,FALSE)</f>
        <v>5.4265301689166732</v>
      </c>
      <c r="AM248" s="21">
        <f ca="1">I248*VLOOKUP(AM$6,'Greenhouse Gas Costs Avoided'!$A$2:$I$32,9,FALSE)</f>
        <v>5.5063320831654474</v>
      </c>
      <c r="AN248" s="21">
        <f ca="1">J248*VLOOKUP(AN$6,'Greenhouse Gas Costs Avoided'!$A$2:$I$32,9,FALSE)</f>
        <v>5.5861339974142208</v>
      </c>
      <c r="AO248" s="21">
        <f ca="1">K248*VLOOKUP(AO$6,'Greenhouse Gas Costs Avoided'!$A$2:$I$32,9,FALSE)</f>
        <v>5.665935911662995</v>
      </c>
      <c r="AP248" s="21">
        <f ca="1">L248*VLOOKUP(AP$6,'Greenhouse Gas Costs Avoided'!$A$2:$I$32,9,FALSE)</f>
        <v>5.7457378259117702</v>
      </c>
      <c r="AQ248" s="21">
        <f ca="1">M248*VLOOKUP(AQ$6,'Greenhouse Gas Costs Avoided'!$A$2:$I$32,9,FALSE)</f>
        <v>5.8255397401605462</v>
      </c>
      <c r="AR248" s="21">
        <f ca="1">N248*VLOOKUP(AR$6,'Greenhouse Gas Costs Avoided'!$A$2:$I$32,9,FALSE)</f>
        <v>5.9053416544093205</v>
      </c>
      <c r="AS248" s="21">
        <f ca="1">O248*VLOOKUP(AS$6,'Greenhouse Gas Costs Avoided'!$A$2:$I$32,9,FALSE)</f>
        <v>5.9851435686580947</v>
      </c>
      <c r="AT248" s="21">
        <f ca="1">P248*VLOOKUP(AT$6,'Greenhouse Gas Costs Avoided'!$A$2:$I$32,9,FALSE)</f>
        <v>6.0649454829068699</v>
      </c>
      <c r="AU248" s="21">
        <f ca="1">Q248*VLOOKUP(AU$6,'Greenhouse Gas Costs Avoided'!$A$2:$I$32,9,FALSE)</f>
        <v>6.1447473971556432</v>
      </c>
      <c r="AV248" s="21">
        <f ca="1">R248*VLOOKUP(AV$6,'Greenhouse Gas Costs Avoided'!$A$2:$I$32,9,FALSE)</f>
        <v>6.2245493114044184</v>
      </c>
      <c r="AW248" s="21">
        <f ca="1">S248*VLOOKUP(AW$6,'Greenhouse Gas Costs Avoided'!$A$2:$I$32,9,FALSE)</f>
        <v>6.312953786990386</v>
      </c>
      <c r="AX248" s="21">
        <f ca="1">T248*VLOOKUP(AX$6,'Greenhouse Gas Costs Avoided'!$A$2:$I$32,9,FALSE)</f>
        <v>6.4013582625763545</v>
      </c>
      <c r="AY248" s="21">
        <f ca="1">U248*VLOOKUP(AY$6,'Greenhouse Gas Costs Avoided'!$A$2:$I$32,9,FALSE)</f>
        <v>6.4897627381623222</v>
      </c>
      <c r="AZ248" s="21">
        <f ca="1">V248*VLOOKUP(AZ$6,'Greenhouse Gas Costs Avoided'!$A$2:$I$32,9,FALSE)</f>
        <v>6.5781672137482907</v>
      </c>
      <c r="BA248" s="21">
        <f ca="1">W248*VLOOKUP(BA$6,'Greenhouse Gas Costs Avoided'!$A$2:$I$32,9,FALSE)</f>
        <v>6.6665716893342575</v>
      </c>
      <c r="BB248" s="21">
        <f ca="1">X248*VLOOKUP(BB$6,'Greenhouse Gas Costs Avoided'!$A$2:$I$32,9,FALSE)</f>
        <v>6.7450019445028957</v>
      </c>
      <c r="BC248" s="21">
        <f ca="1">Y248*VLOOKUP(BC$6,'Greenhouse Gas Costs Avoided'!$A$2:$I$32,9,FALSE)</f>
        <v>6.8234321996715348</v>
      </c>
      <c r="BD248" s="21">
        <f ca="1">Z248*VLOOKUP(BD$6,'Greenhouse Gas Costs Avoided'!$A$2:$I$32,9,FALSE)</f>
        <v>6.901862454840173</v>
      </c>
      <c r="BE248" s="21">
        <f ca="1">AA248*VLOOKUP(BE$6,'Greenhouse Gas Costs Avoided'!$A$2:$I$32,9,FALSE)</f>
        <v>6.9802927100088112</v>
      </c>
      <c r="BF248" s="21">
        <f ca="1">AB248*VLOOKUP(BF$6,'Greenhouse Gas Costs Avoided'!$A$2:$I$32,9,FALSE)</f>
        <v>7.0587229651774486</v>
      </c>
      <c r="BG248" s="21">
        <f ca="1">AC248*VLOOKUP(BG$6,'Greenhouse Gas Costs Avoided'!$A$2:$I$32,9,FALSE)</f>
        <v>7.1502249295408609</v>
      </c>
      <c r="BH248" s="21">
        <f ca="1">AD248*VLOOKUP(BH$6,'Greenhouse Gas Costs Avoided'!$A$2:$I$32,9,FALSE)</f>
        <v>7.2417268939042723</v>
      </c>
      <c r="BI248" s="21">
        <f ca="1">AE248*VLOOKUP(BI$6,'Greenhouse Gas Costs Avoided'!$A$2:$I$32,9,FALSE)</f>
        <v>7.3332288582676846</v>
      </c>
      <c r="BJ248" s="21">
        <f ca="1">AF248*VLOOKUP(BJ$6,'Greenhouse Gas Costs Avoided'!$A$2:$I$32,9,FALSE)</f>
        <v>7.424730822631096</v>
      </c>
      <c r="BK248" s="22">
        <f ca="1">AG248*VLOOKUP(BK$6,'Greenhouse Gas Costs Avoided'!$A$2:$I$32,9,FALSE)</f>
        <v>7.5162327869945065</v>
      </c>
    </row>
    <row r="249" spans="1:63" x14ac:dyDescent="0.35">
      <c r="A249" s="11">
        <v>243</v>
      </c>
      <c r="B249" s="12">
        <f t="shared" ca="1" si="6"/>
        <v>4</v>
      </c>
      <c r="C249" s="13">
        <f t="shared" ca="1" si="7"/>
        <v>2023</v>
      </c>
      <c r="E249" s="20">
        <f ca="1">IF(E$6&lt;$C249,0,VLOOKUP(E$6,'MonteCarlo Policy Paths'!$A$2:$I$31,'Monte Carlo_WA Complance Price'!$B249+1,FALSE))</f>
        <v>0</v>
      </c>
      <c r="F249" s="21">
        <f ca="1">IF(F$6&lt;$C249,0,VLOOKUP(F$6,'MonteCarlo Policy Paths'!$A$2:$I$31,'Monte Carlo_WA Complance Price'!$B249+1,FALSE))</f>
        <v>82.346532180449415</v>
      </c>
      <c r="G249" s="21">
        <f ca="1">IF(G$6&lt;$C249,0,VLOOKUP(G$6,'MonteCarlo Policy Paths'!$A$2:$I$31,'Monte Carlo_WA Complance Price'!$B249+1,FALSE))</f>
        <v>84.002844861871253</v>
      </c>
      <c r="H249" s="21">
        <f ca="1">IF(H$6&lt;$C249,0,VLOOKUP(H$6,'MonteCarlo Policy Paths'!$A$2:$I$31,'Monte Carlo_WA Complance Price'!$B249+1,FALSE))</f>
        <v>85.659157543293105</v>
      </c>
      <c r="I249" s="21">
        <f ca="1">IF(I$6&lt;$C249,0,VLOOKUP(I$6,'MonteCarlo Policy Paths'!$A$2:$I$31,'Monte Carlo_WA Complance Price'!$B249+1,FALSE))</f>
        <v>86.918851036576825</v>
      </c>
      <c r="J249" s="21">
        <f ca="1">IF(J$6&lt;$C249,0,VLOOKUP(J$6,'MonteCarlo Policy Paths'!$A$2:$I$31,'Monte Carlo_WA Complance Price'!$B249+1,FALSE))</f>
        <v>88.178544529860531</v>
      </c>
      <c r="K249" s="21">
        <f ca="1">IF(K$6&lt;$C249,0,VLOOKUP(K$6,'MonteCarlo Policy Paths'!$A$2:$I$31,'Monte Carlo_WA Complance Price'!$B249+1,FALSE))</f>
        <v>89.438238023144251</v>
      </c>
      <c r="L249" s="21">
        <f ca="1">IF(L$6&lt;$C249,0,VLOOKUP(L$6,'MonteCarlo Policy Paths'!$A$2:$I$31,'Monte Carlo_WA Complance Price'!$B249+1,FALSE))</f>
        <v>90.697931516427971</v>
      </c>
      <c r="M249" s="21">
        <f ca="1">IF(M$6&lt;$C249,0,VLOOKUP(M$6,'MonteCarlo Policy Paths'!$A$2:$I$31,'Monte Carlo_WA Complance Price'!$B249+1,FALSE))</f>
        <v>91.95762500971172</v>
      </c>
      <c r="N249" s="21">
        <f ca="1">IF(N$6&lt;$C249,0,VLOOKUP(N$6,'MonteCarlo Policy Paths'!$A$2:$I$31,'Monte Carlo_WA Complance Price'!$B249+1,FALSE))</f>
        <v>93.21731850299544</v>
      </c>
      <c r="O249" s="21">
        <f ca="1">IF(O$6&lt;$C249,0,VLOOKUP(O$6,'MonteCarlo Policy Paths'!$A$2:$I$31,'Monte Carlo_WA Complance Price'!$B249+1,FALSE))</f>
        <v>94.47701199627916</v>
      </c>
      <c r="P249" s="21">
        <f ca="1">IF(P$6&lt;$C249,0,VLOOKUP(P$6,'MonteCarlo Policy Paths'!$A$2:$I$31,'Monte Carlo_WA Complance Price'!$B249+1,FALSE))</f>
        <v>95.73670548956288</v>
      </c>
      <c r="Q249" s="21">
        <f ca="1">IF(Q$6&lt;$C249,0,VLOOKUP(Q$6,'MonteCarlo Policy Paths'!$A$2:$I$31,'Monte Carlo_WA Complance Price'!$B249+1,FALSE))</f>
        <v>96.996398982846586</v>
      </c>
      <c r="R249" s="21">
        <f ca="1">IF(R$6&lt;$C249,0,VLOOKUP(R$6,'MonteCarlo Policy Paths'!$A$2:$I$31,'Monte Carlo_WA Complance Price'!$B249+1,FALSE))</f>
        <v>98.25609247613032</v>
      </c>
      <c r="S249" s="21">
        <f ca="1">IF(S$6&lt;$C249,0,VLOOKUP(S$6,'MonteCarlo Policy Paths'!$A$2:$I$31,'Monte Carlo_WA Complance Price'!$B249+1,FALSE))</f>
        <v>99.65157958594628</v>
      </c>
      <c r="T249" s="21">
        <f ca="1">IF(T$6&lt;$C249,0,VLOOKUP(T$6,'MonteCarlo Policy Paths'!$A$2:$I$31,'Monte Carlo_WA Complance Price'!$B249+1,FALSE))</f>
        <v>101.04706669576224</v>
      </c>
      <c r="U249" s="21">
        <f ca="1">IF(U$6&lt;$C249,0,VLOOKUP(U$6,'MonteCarlo Policy Paths'!$A$2:$I$31,'Monte Carlo_WA Complance Price'!$B249+1,FALSE))</f>
        <v>102.4425538055782</v>
      </c>
      <c r="V249" s="21">
        <f ca="1">IF(V$6&lt;$C249,0,VLOOKUP(V$6,'MonteCarlo Policy Paths'!$A$2:$I$31,'Monte Carlo_WA Complance Price'!$B249+1,FALSE))</f>
        <v>103.83804091539416</v>
      </c>
      <c r="W249" s="21">
        <f ca="1">IF(W$6&lt;$C249,0,VLOOKUP(W$6,'MonteCarlo Policy Paths'!$A$2:$I$31,'Monte Carlo_WA Complance Price'!$B249+1,FALSE))</f>
        <v>105.23352802521011</v>
      </c>
      <c r="X249" s="21">
        <f ca="1">IF(X$6&lt;$C249,0,VLOOKUP(X$6,'MonteCarlo Policy Paths'!$A$2:$I$31,'Monte Carlo_WA Complance Price'!$B249+1,FALSE))</f>
        <v>106.47156953138905</v>
      </c>
      <c r="Y249" s="21">
        <f ca="1">IF(Y$6&lt;$C249,0,VLOOKUP(Y$6,'MonteCarlo Policy Paths'!$A$2:$I$31,'Monte Carlo_WA Complance Price'!$B249+1,FALSE))</f>
        <v>107.709611037568</v>
      </c>
      <c r="Z249" s="21">
        <f ca="1">IF(Z$6&lt;$C249,0,VLOOKUP(Z$6,'MonteCarlo Policy Paths'!$A$2:$I$31,'Monte Carlo_WA Complance Price'!$B249+1,FALSE))</f>
        <v>108.94765254374694</v>
      </c>
      <c r="AA249" s="21">
        <f ca="1">IF(AA$6&lt;$C249,0,VLOOKUP(AA$6,'MonteCarlo Policy Paths'!$A$2:$I$31,'Monte Carlo_WA Complance Price'!$B249+1,FALSE))</f>
        <v>110.18569404992589</v>
      </c>
      <c r="AB249" s="21">
        <f ca="1">IF(AB$6&lt;$C249,0,VLOOKUP(AB$6,'MonteCarlo Policy Paths'!$A$2:$I$31,'Monte Carlo_WA Complance Price'!$B249+1,FALSE))</f>
        <v>111.42373555610482</v>
      </c>
      <c r="AC249" s="21">
        <f ca="1">IF(AC$6&lt;$C249,0,VLOOKUP(AC$6,'MonteCarlo Policy Paths'!$A$2:$I$31,'Monte Carlo_WA Complance Price'!$B249+1,FALSE))</f>
        <v>112.86811731331359</v>
      </c>
      <c r="AD249" s="21">
        <f ca="1">IF(AD$6&lt;$C249,0,VLOOKUP(AD$6,'MonteCarlo Policy Paths'!$A$2:$I$31,'Monte Carlo_WA Complance Price'!$B249+1,FALSE))</f>
        <v>114.31249907052236</v>
      </c>
      <c r="AE249" s="21">
        <f ca="1">IF(AE$6&lt;$C249,0,VLOOKUP(AE$6,'MonteCarlo Policy Paths'!$A$2:$I$31,'Monte Carlo_WA Complance Price'!$B249+1,FALSE))</f>
        <v>115.75688082773114</v>
      </c>
      <c r="AF249" s="21">
        <f ca="1">IF(AF$6&lt;$C249,0,VLOOKUP(AF$6,'MonteCarlo Policy Paths'!$A$2:$I$31,'Monte Carlo_WA Complance Price'!$B249+1,FALSE))</f>
        <v>117.20126258493991</v>
      </c>
      <c r="AG249" s="22">
        <f ca="1">IF(AG$6&lt;$C249,0,VLOOKUP(AG$6,'MonteCarlo Policy Paths'!$A$2:$I$31,'Monte Carlo_WA Complance Price'!$B249+1,FALSE))</f>
        <v>119.5319620819439</v>
      </c>
      <c r="AI249" s="20">
        <f ca="1">E249*VLOOKUP(AI$6,'Greenhouse Gas Costs Avoided'!$A$2:$I$32,9,FALSE)</f>
        <v>0</v>
      </c>
      <c r="AJ249" s="21">
        <f ca="1">F249*VLOOKUP(AJ$6,'Greenhouse Gas Costs Avoided'!$A$2:$I$32,9,FALSE)</f>
        <v>5.2166744805659615</v>
      </c>
      <c r="AK249" s="21">
        <f ca="1">G249*VLOOKUP(AK$6,'Greenhouse Gas Costs Avoided'!$A$2:$I$32,9,FALSE)</f>
        <v>5.3216023247413169</v>
      </c>
      <c r="AL249" s="21">
        <f ca="1">H249*VLOOKUP(AL$6,'Greenhouse Gas Costs Avoided'!$A$2:$I$32,9,FALSE)</f>
        <v>5.4265301689166732</v>
      </c>
      <c r="AM249" s="21">
        <f ca="1">I249*VLOOKUP(AM$6,'Greenhouse Gas Costs Avoided'!$A$2:$I$32,9,FALSE)</f>
        <v>5.5063320831654474</v>
      </c>
      <c r="AN249" s="21">
        <f ca="1">J249*VLOOKUP(AN$6,'Greenhouse Gas Costs Avoided'!$A$2:$I$32,9,FALSE)</f>
        <v>5.5861339974142208</v>
      </c>
      <c r="AO249" s="21">
        <f ca="1">K249*VLOOKUP(AO$6,'Greenhouse Gas Costs Avoided'!$A$2:$I$32,9,FALSE)</f>
        <v>5.665935911662995</v>
      </c>
      <c r="AP249" s="21">
        <f ca="1">L249*VLOOKUP(AP$6,'Greenhouse Gas Costs Avoided'!$A$2:$I$32,9,FALSE)</f>
        <v>5.7457378259117702</v>
      </c>
      <c r="AQ249" s="21">
        <f ca="1">M249*VLOOKUP(AQ$6,'Greenhouse Gas Costs Avoided'!$A$2:$I$32,9,FALSE)</f>
        <v>5.8255397401605462</v>
      </c>
      <c r="AR249" s="21">
        <f ca="1">N249*VLOOKUP(AR$6,'Greenhouse Gas Costs Avoided'!$A$2:$I$32,9,FALSE)</f>
        <v>5.9053416544093205</v>
      </c>
      <c r="AS249" s="21">
        <f ca="1">O249*VLOOKUP(AS$6,'Greenhouse Gas Costs Avoided'!$A$2:$I$32,9,FALSE)</f>
        <v>5.9851435686580947</v>
      </c>
      <c r="AT249" s="21">
        <f ca="1">P249*VLOOKUP(AT$6,'Greenhouse Gas Costs Avoided'!$A$2:$I$32,9,FALSE)</f>
        <v>6.0649454829068699</v>
      </c>
      <c r="AU249" s="21">
        <f ca="1">Q249*VLOOKUP(AU$6,'Greenhouse Gas Costs Avoided'!$A$2:$I$32,9,FALSE)</f>
        <v>6.1447473971556432</v>
      </c>
      <c r="AV249" s="21">
        <f ca="1">R249*VLOOKUP(AV$6,'Greenhouse Gas Costs Avoided'!$A$2:$I$32,9,FALSE)</f>
        <v>6.2245493114044184</v>
      </c>
      <c r="AW249" s="21">
        <f ca="1">S249*VLOOKUP(AW$6,'Greenhouse Gas Costs Avoided'!$A$2:$I$32,9,FALSE)</f>
        <v>6.312953786990386</v>
      </c>
      <c r="AX249" s="21">
        <f ca="1">T249*VLOOKUP(AX$6,'Greenhouse Gas Costs Avoided'!$A$2:$I$32,9,FALSE)</f>
        <v>6.4013582625763545</v>
      </c>
      <c r="AY249" s="21">
        <f ca="1">U249*VLOOKUP(AY$6,'Greenhouse Gas Costs Avoided'!$A$2:$I$32,9,FALSE)</f>
        <v>6.4897627381623222</v>
      </c>
      <c r="AZ249" s="21">
        <f ca="1">V249*VLOOKUP(AZ$6,'Greenhouse Gas Costs Avoided'!$A$2:$I$32,9,FALSE)</f>
        <v>6.5781672137482907</v>
      </c>
      <c r="BA249" s="21">
        <f ca="1">W249*VLOOKUP(BA$6,'Greenhouse Gas Costs Avoided'!$A$2:$I$32,9,FALSE)</f>
        <v>6.6665716893342575</v>
      </c>
      <c r="BB249" s="21">
        <f ca="1">X249*VLOOKUP(BB$6,'Greenhouse Gas Costs Avoided'!$A$2:$I$32,9,FALSE)</f>
        <v>6.7450019445028957</v>
      </c>
      <c r="BC249" s="21">
        <f ca="1">Y249*VLOOKUP(BC$6,'Greenhouse Gas Costs Avoided'!$A$2:$I$32,9,FALSE)</f>
        <v>6.8234321996715348</v>
      </c>
      <c r="BD249" s="21">
        <f ca="1">Z249*VLOOKUP(BD$6,'Greenhouse Gas Costs Avoided'!$A$2:$I$32,9,FALSE)</f>
        <v>6.901862454840173</v>
      </c>
      <c r="BE249" s="21">
        <f ca="1">AA249*VLOOKUP(BE$6,'Greenhouse Gas Costs Avoided'!$A$2:$I$32,9,FALSE)</f>
        <v>6.9802927100088112</v>
      </c>
      <c r="BF249" s="21">
        <f ca="1">AB249*VLOOKUP(BF$6,'Greenhouse Gas Costs Avoided'!$A$2:$I$32,9,FALSE)</f>
        <v>7.0587229651774486</v>
      </c>
      <c r="BG249" s="21">
        <f ca="1">AC249*VLOOKUP(BG$6,'Greenhouse Gas Costs Avoided'!$A$2:$I$32,9,FALSE)</f>
        <v>7.1502249295408609</v>
      </c>
      <c r="BH249" s="21">
        <f ca="1">AD249*VLOOKUP(BH$6,'Greenhouse Gas Costs Avoided'!$A$2:$I$32,9,FALSE)</f>
        <v>7.2417268939042723</v>
      </c>
      <c r="BI249" s="21">
        <f ca="1">AE249*VLOOKUP(BI$6,'Greenhouse Gas Costs Avoided'!$A$2:$I$32,9,FALSE)</f>
        <v>7.3332288582676846</v>
      </c>
      <c r="BJ249" s="21">
        <f ca="1">AF249*VLOOKUP(BJ$6,'Greenhouse Gas Costs Avoided'!$A$2:$I$32,9,FALSE)</f>
        <v>7.424730822631096</v>
      </c>
      <c r="BK249" s="22">
        <f ca="1">AG249*VLOOKUP(BK$6,'Greenhouse Gas Costs Avoided'!$A$2:$I$32,9,FALSE)</f>
        <v>7.5723812490175435</v>
      </c>
    </row>
    <row r="250" spans="1:63" x14ac:dyDescent="0.35">
      <c r="A250" s="11">
        <v>244</v>
      </c>
      <c r="B250" s="12">
        <f t="shared" ca="1" si="6"/>
        <v>2</v>
      </c>
      <c r="C250" s="13">
        <f t="shared" ca="1" si="7"/>
        <v>2023</v>
      </c>
      <c r="E250" s="20">
        <f ca="1">IF(E$6&lt;$C250,0,VLOOKUP(E$6,'MonteCarlo Policy Paths'!$A$2:$I$31,'Monte Carlo_WA Complance Price'!$B250+1,FALSE))</f>
        <v>0</v>
      </c>
      <c r="F250" s="21">
        <f ca="1">IF(F$6&lt;$C250,0,VLOOKUP(F$6,'MonteCarlo Policy Paths'!$A$2:$I$31,'Monte Carlo_WA Complance Price'!$B250+1,FALSE))</f>
        <v>82.346532180449415</v>
      </c>
      <c r="G250" s="21">
        <f ca="1">IF(G$6&lt;$C250,0,VLOOKUP(G$6,'MonteCarlo Policy Paths'!$A$2:$I$31,'Monte Carlo_WA Complance Price'!$B250+1,FALSE))</f>
        <v>84.002844861871253</v>
      </c>
      <c r="H250" s="21">
        <f ca="1">IF(H$6&lt;$C250,0,VLOOKUP(H$6,'MonteCarlo Policy Paths'!$A$2:$I$31,'Monte Carlo_WA Complance Price'!$B250+1,FALSE))</f>
        <v>85.659157543293105</v>
      </c>
      <c r="I250" s="21">
        <f ca="1">IF(I$6&lt;$C250,0,VLOOKUP(I$6,'MonteCarlo Policy Paths'!$A$2:$I$31,'Monte Carlo_WA Complance Price'!$B250+1,FALSE))</f>
        <v>86.918851036576825</v>
      </c>
      <c r="J250" s="21">
        <f ca="1">IF(J$6&lt;$C250,0,VLOOKUP(J$6,'MonteCarlo Policy Paths'!$A$2:$I$31,'Monte Carlo_WA Complance Price'!$B250+1,FALSE))</f>
        <v>88.178544529860531</v>
      </c>
      <c r="K250" s="21">
        <f ca="1">IF(K$6&lt;$C250,0,VLOOKUP(K$6,'MonteCarlo Policy Paths'!$A$2:$I$31,'Monte Carlo_WA Complance Price'!$B250+1,FALSE))</f>
        <v>89.438238023144251</v>
      </c>
      <c r="L250" s="21">
        <f ca="1">IF(L$6&lt;$C250,0,VLOOKUP(L$6,'MonteCarlo Policy Paths'!$A$2:$I$31,'Monte Carlo_WA Complance Price'!$B250+1,FALSE))</f>
        <v>90.697931516427971</v>
      </c>
      <c r="M250" s="21">
        <f ca="1">IF(M$6&lt;$C250,0,VLOOKUP(M$6,'MonteCarlo Policy Paths'!$A$2:$I$31,'Monte Carlo_WA Complance Price'!$B250+1,FALSE))</f>
        <v>91.95762500971172</v>
      </c>
      <c r="N250" s="21">
        <f ca="1">IF(N$6&lt;$C250,0,VLOOKUP(N$6,'MonteCarlo Policy Paths'!$A$2:$I$31,'Monte Carlo_WA Complance Price'!$B250+1,FALSE))</f>
        <v>93.21731850299544</v>
      </c>
      <c r="O250" s="21">
        <f ca="1">IF(O$6&lt;$C250,0,VLOOKUP(O$6,'MonteCarlo Policy Paths'!$A$2:$I$31,'Monte Carlo_WA Complance Price'!$B250+1,FALSE))</f>
        <v>94.47701199627916</v>
      </c>
      <c r="P250" s="21">
        <f ca="1">IF(P$6&lt;$C250,0,VLOOKUP(P$6,'MonteCarlo Policy Paths'!$A$2:$I$31,'Monte Carlo_WA Complance Price'!$B250+1,FALSE))</f>
        <v>95.73670548956288</v>
      </c>
      <c r="Q250" s="21">
        <f ca="1">IF(Q$6&lt;$C250,0,VLOOKUP(Q$6,'MonteCarlo Policy Paths'!$A$2:$I$31,'Monte Carlo_WA Complance Price'!$B250+1,FALSE))</f>
        <v>96.996398982846586</v>
      </c>
      <c r="R250" s="21">
        <f ca="1">IF(R$6&lt;$C250,0,VLOOKUP(R$6,'MonteCarlo Policy Paths'!$A$2:$I$31,'Monte Carlo_WA Complance Price'!$B250+1,FALSE))</f>
        <v>98.25609247613032</v>
      </c>
      <c r="S250" s="21">
        <f ca="1">IF(S$6&lt;$C250,0,VLOOKUP(S$6,'MonteCarlo Policy Paths'!$A$2:$I$31,'Monte Carlo_WA Complance Price'!$B250+1,FALSE))</f>
        <v>99.65157958594628</v>
      </c>
      <c r="T250" s="21">
        <f ca="1">IF(T$6&lt;$C250,0,VLOOKUP(T$6,'MonteCarlo Policy Paths'!$A$2:$I$31,'Monte Carlo_WA Complance Price'!$B250+1,FALSE))</f>
        <v>101.04706669576224</v>
      </c>
      <c r="U250" s="21">
        <f ca="1">IF(U$6&lt;$C250,0,VLOOKUP(U$6,'MonteCarlo Policy Paths'!$A$2:$I$31,'Monte Carlo_WA Complance Price'!$B250+1,FALSE))</f>
        <v>102.4425538055782</v>
      </c>
      <c r="V250" s="21">
        <f ca="1">IF(V$6&lt;$C250,0,VLOOKUP(V$6,'MonteCarlo Policy Paths'!$A$2:$I$31,'Monte Carlo_WA Complance Price'!$B250+1,FALSE))</f>
        <v>103.83804091539416</v>
      </c>
      <c r="W250" s="21">
        <f ca="1">IF(W$6&lt;$C250,0,VLOOKUP(W$6,'MonteCarlo Policy Paths'!$A$2:$I$31,'Monte Carlo_WA Complance Price'!$B250+1,FALSE))</f>
        <v>105.23352802521011</v>
      </c>
      <c r="X250" s="21">
        <f ca="1">IF(X$6&lt;$C250,0,VLOOKUP(X$6,'MonteCarlo Policy Paths'!$A$2:$I$31,'Monte Carlo_WA Complance Price'!$B250+1,FALSE))</f>
        <v>106.47156953138905</v>
      </c>
      <c r="Y250" s="21">
        <f ca="1">IF(Y$6&lt;$C250,0,VLOOKUP(Y$6,'MonteCarlo Policy Paths'!$A$2:$I$31,'Monte Carlo_WA Complance Price'!$B250+1,FALSE))</f>
        <v>107.709611037568</v>
      </c>
      <c r="Z250" s="21">
        <f ca="1">IF(Z$6&lt;$C250,0,VLOOKUP(Z$6,'MonteCarlo Policy Paths'!$A$2:$I$31,'Monte Carlo_WA Complance Price'!$B250+1,FALSE))</f>
        <v>108.94765254374694</v>
      </c>
      <c r="AA250" s="21">
        <f ca="1">IF(AA$6&lt;$C250,0,VLOOKUP(AA$6,'MonteCarlo Policy Paths'!$A$2:$I$31,'Monte Carlo_WA Complance Price'!$B250+1,FALSE))</f>
        <v>110.18569404992589</v>
      </c>
      <c r="AB250" s="21">
        <f ca="1">IF(AB$6&lt;$C250,0,VLOOKUP(AB$6,'MonteCarlo Policy Paths'!$A$2:$I$31,'Monte Carlo_WA Complance Price'!$B250+1,FALSE))</f>
        <v>111.42373555610482</v>
      </c>
      <c r="AC250" s="21">
        <f ca="1">IF(AC$6&lt;$C250,0,VLOOKUP(AC$6,'MonteCarlo Policy Paths'!$A$2:$I$31,'Monte Carlo_WA Complance Price'!$B250+1,FALSE))</f>
        <v>112.86811731331359</v>
      </c>
      <c r="AD250" s="21">
        <f ca="1">IF(AD$6&lt;$C250,0,VLOOKUP(AD$6,'MonteCarlo Policy Paths'!$A$2:$I$31,'Monte Carlo_WA Complance Price'!$B250+1,FALSE))</f>
        <v>114.31249907052236</v>
      </c>
      <c r="AE250" s="21">
        <f ca="1">IF(AE$6&lt;$C250,0,VLOOKUP(AE$6,'MonteCarlo Policy Paths'!$A$2:$I$31,'Monte Carlo_WA Complance Price'!$B250+1,FALSE))</f>
        <v>115.75688082773114</v>
      </c>
      <c r="AF250" s="21">
        <f ca="1">IF(AF$6&lt;$C250,0,VLOOKUP(AF$6,'MonteCarlo Policy Paths'!$A$2:$I$31,'Monte Carlo_WA Complance Price'!$B250+1,FALSE))</f>
        <v>117.20126258493991</v>
      </c>
      <c r="AG250" s="22">
        <f ca="1">IF(AG$6&lt;$C250,0,VLOOKUP(AG$6,'MonteCarlo Policy Paths'!$A$2:$I$31,'Monte Carlo_WA Complance Price'!$B250+1,FALSE))</f>
        <v>120.41827982173916</v>
      </c>
      <c r="AI250" s="20">
        <f ca="1">E250*VLOOKUP(AI$6,'Greenhouse Gas Costs Avoided'!$A$2:$I$32,9,FALSE)</f>
        <v>0</v>
      </c>
      <c r="AJ250" s="21">
        <f ca="1">F250*VLOOKUP(AJ$6,'Greenhouse Gas Costs Avoided'!$A$2:$I$32,9,FALSE)</f>
        <v>5.2166744805659615</v>
      </c>
      <c r="AK250" s="21">
        <f ca="1">G250*VLOOKUP(AK$6,'Greenhouse Gas Costs Avoided'!$A$2:$I$32,9,FALSE)</f>
        <v>5.3216023247413169</v>
      </c>
      <c r="AL250" s="21">
        <f ca="1">H250*VLOOKUP(AL$6,'Greenhouse Gas Costs Avoided'!$A$2:$I$32,9,FALSE)</f>
        <v>5.4265301689166732</v>
      </c>
      <c r="AM250" s="21">
        <f ca="1">I250*VLOOKUP(AM$6,'Greenhouse Gas Costs Avoided'!$A$2:$I$32,9,FALSE)</f>
        <v>5.5063320831654474</v>
      </c>
      <c r="AN250" s="21">
        <f ca="1">J250*VLOOKUP(AN$6,'Greenhouse Gas Costs Avoided'!$A$2:$I$32,9,FALSE)</f>
        <v>5.5861339974142208</v>
      </c>
      <c r="AO250" s="21">
        <f ca="1">K250*VLOOKUP(AO$6,'Greenhouse Gas Costs Avoided'!$A$2:$I$32,9,FALSE)</f>
        <v>5.665935911662995</v>
      </c>
      <c r="AP250" s="21">
        <f ca="1">L250*VLOOKUP(AP$6,'Greenhouse Gas Costs Avoided'!$A$2:$I$32,9,FALSE)</f>
        <v>5.7457378259117702</v>
      </c>
      <c r="AQ250" s="21">
        <f ca="1">M250*VLOOKUP(AQ$6,'Greenhouse Gas Costs Avoided'!$A$2:$I$32,9,FALSE)</f>
        <v>5.8255397401605462</v>
      </c>
      <c r="AR250" s="21">
        <f ca="1">N250*VLOOKUP(AR$6,'Greenhouse Gas Costs Avoided'!$A$2:$I$32,9,FALSE)</f>
        <v>5.9053416544093205</v>
      </c>
      <c r="AS250" s="21">
        <f ca="1">O250*VLOOKUP(AS$6,'Greenhouse Gas Costs Avoided'!$A$2:$I$32,9,FALSE)</f>
        <v>5.9851435686580947</v>
      </c>
      <c r="AT250" s="21">
        <f ca="1">P250*VLOOKUP(AT$6,'Greenhouse Gas Costs Avoided'!$A$2:$I$32,9,FALSE)</f>
        <v>6.0649454829068699</v>
      </c>
      <c r="AU250" s="21">
        <f ca="1">Q250*VLOOKUP(AU$6,'Greenhouse Gas Costs Avoided'!$A$2:$I$32,9,FALSE)</f>
        <v>6.1447473971556432</v>
      </c>
      <c r="AV250" s="21">
        <f ca="1">R250*VLOOKUP(AV$6,'Greenhouse Gas Costs Avoided'!$A$2:$I$32,9,FALSE)</f>
        <v>6.2245493114044184</v>
      </c>
      <c r="AW250" s="21">
        <f ca="1">S250*VLOOKUP(AW$6,'Greenhouse Gas Costs Avoided'!$A$2:$I$32,9,FALSE)</f>
        <v>6.312953786990386</v>
      </c>
      <c r="AX250" s="21">
        <f ca="1">T250*VLOOKUP(AX$6,'Greenhouse Gas Costs Avoided'!$A$2:$I$32,9,FALSE)</f>
        <v>6.4013582625763545</v>
      </c>
      <c r="AY250" s="21">
        <f ca="1">U250*VLOOKUP(AY$6,'Greenhouse Gas Costs Avoided'!$A$2:$I$32,9,FALSE)</f>
        <v>6.4897627381623222</v>
      </c>
      <c r="AZ250" s="21">
        <f ca="1">V250*VLOOKUP(AZ$6,'Greenhouse Gas Costs Avoided'!$A$2:$I$32,9,FALSE)</f>
        <v>6.5781672137482907</v>
      </c>
      <c r="BA250" s="21">
        <f ca="1">W250*VLOOKUP(BA$6,'Greenhouse Gas Costs Avoided'!$A$2:$I$32,9,FALSE)</f>
        <v>6.6665716893342575</v>
      </c>
      <c r="BB250" s="21">
        <f ca="1">X250*VLOOKUP(BB$6,'Greenhouse Gas Costs Avoided'!$A$2:$I$32,9,FALSE)</f>
        <v>6.7450019445028957</v>
      </c>
      <c r="BC250" s="21">
        <f ca="1">Y250*VLOOKUP(BC$6,'Greenhouse Gas Costs Avoided'!$A$2:$I$32,9,FALSE)</f>
        <v>6.8234321996715348</v>
      </c>
      <c r="BD250" s="21">
        <f ca="1">Z250*VLOOKUP(BD$6,'Greenhouse Gas Costs Avoided'!$A$2:$I$32,9,FALSE)</f>
        <v>6.901862454840173</v>
      </c>
      <c r="BE250" s="21">
        <f ca="1">AA250*VLOOKUP(BE$6,'Greenhouse Gas Costs Avoided'!$A$2:$I$32,9,FALSE)</f>
        <v>6.9802927100088112</v>
      </c>
      <c r="BF250" s="21">
        <f ca="1">AB250*VLOOKUP(BF$6,'Greenhouse Gas Costs Avoided'!$A$2:$I$32,9,FALSE)</f>
        <v>7.0587229651774486</v>
      </c>
      <c r="BG250" s="21">
        <f ca="1">AC250*VLOOKUP(BG$6,'Greenhouse Gas Costs Avoided'!$A$2:$I$32,9,FALSE)</f>
        <v>7.1502249295408609</v>
      </c>
      <c r="BH250" s="21">
        <f ca="1">AD250*VLOOKUP(BH$6,'Greenhouse Gas Costs Avoided'!$A$2:$I$32,9,FALSE)</f>
        <v>7.2417268939042723</v>
      </c>
      <c r="BI250" s="21">
        <f ca="1">AE250*VLOOKUP(BI$6,'Greenhouse Gas Costs Avoided'!$A$2:$I$32,9,FALSE)</f>
        <v>7.3332288582676846</v>
      </c>
      <c r="BJ250" s="21">
        <f ca="1">AF250*VLOOKUP(BJ$6,'Greenhouse Gas Costs Avoided'!$A$2:$I$32,9,FALSE)</f>
        <v>7.424730822631096</v>
      </c>
      <c r="BK250" s="22">
        <f ca="1">AG250*VLOOKUP(BK$6,'Greenhouse Gas Costs Avoided'!$A$2:$I$32,9,FALSE)</f>
        <v>7.6285297110405814</v>
      </c>
    </row>
    <row r="251" spans="1:63" x14ac:dyDescent="0.35">
      <c r="A251" s="11">
        <v>245</v>
      </c>
      <c r="B251" s="12">
        <f t="shared" ca="1" si="6"/>
        <v>2</v>
      </c>
      <c r="C251" s="13">
        <f t="shared" ca="1" si="7"/>
        <v>2023</v>
      </c>
      <c r="E251" s="20">
        <f ca="1">IF(E$6&lt;$C251,0,VLOOKUP(E$6,'MonteCarlo Policy Paths'!$A$2:$I$31,'Monte Carlo_WA Complance Price'!$B251+1,FALSE))</f>
        <v>0</v>
      </c>
      <c r="F251" s="21">
        <f ca="1">IF(F$6&lt;$C251,0,VLOOKUP(F$6,'MonteCarlo Policy Paths'!$A$2:$I$31,'Monte Carlo_WA Complance Price'!$B251+1,FALSE))</f>
        <v>82.346532180449415</v>
      </c>
      <c r="G251" s="21">
        <f ca="1">IF(G$6&lt;$C251,0,VLOOKUP(G$6,'MonteCarlo Policy Paths'!$A$2:$I$31,'Monte Carlo_WA Complance Price'!$B251+1,FALSE))</f>
        <v>84.002844861871253</v>
      </c>
      <c r="H251" s="21">
        <f ca="1">IF(H$6&lt;$C251,0,VLOOKUP(H$6,'MonteCarlo Policy Paths'!$A$2:$I$31,'Monte Carlo_WA Complance Price'!$B251+1,FALSE))</f>
        <v>85.659157543293105</v>
      </c>
      <c r="I251" s="21">
        <f ca="1">IF(I$6&lt;$C251,0,VLOOKUP(I$6,'MonteCarlo Policy Paths'!$A$2:$I$31,'Monte Carlo_WA Complance Price'!$B251+1,FALSE))</f>
        <v>86.918851036576825</v>
      </c>
      <c r="J251" s="21">
        <f ca="1">IF(J$6&lt;$C251,0,VLOOKUP(J$6,'MonteCarlo Policy Paths'!$A$2:$I$31,'Monte Carlo_WA Complance Price'!$B251+1,FALSE))</f>
        <v>88.178544529860531</v>
      </c>
      <c r="K251" s="21">
        <f ca="1">IF(K$6&lt;$C251,0,VLOOKUP(K$6,'MonteCarlo Policy Paths'!$A$2:$I$31,'Monte Carlo_WA Complance Price'!$B251+1,FALSE))</f>
        <v>89.438238023144251</v>
      </c>
      <c r="L251" s="21">
        <f ca="1">IF(L$6&lt;$C251,0,VLOOKUP(L$6,'MonteCarlo Policy Paths'!$A$2:$I$31,'Monte Carlo_WA Complance Price'!$B251+1,FALSE))</f>
        <v>90.697931516427971</v>
      </c>
      <c r="M251" s="21">
        <f ca="1">IF(M$6&lt;$C251,0,VLOOKUP(M$6,'MonteCarlo Policy Paths'!$A$2:$I$31,'Monte Carlo_WA Complance Price'!$B251+1,FALSE))</f>
        <v>91.95762500971172</v>
      </c>
      <c r="N251" s="21">
        <f ca="1">IF(N$6&lt;$C251,0,VLOOKUP(N$6,'MonteCarlo Policy Paths'!$A$2:$I$31,'Monte Carlo_WA Complance Price'!$B251+1,FALSE))</f>
        <v>93.21731850299544</v>
      </c>
      <c r="O251" s="21">
        <f ca="1">IF(O$6&lt;$C251,0,VLOOKUP(O$6,'MonteCarlo Policy Paths'!$A$2:$I$31,'Monte Carlo_WA Complance Price'!$B251+1,FALSE))</f>
        <v>94.47701199627916</v>
      </c>
      <c r="P251" s="21">
        <f ca="1">IF(P$6&lt;$C251,0,VLOOKUP(P$6,'MonteCarlo Policy Paths'!$A$2:$I$31,'Monte Carlo_WA Complance Price'!$B251+1,FALSE))</f>
        <v>95.73670548956288</v>
      </c>
      <c r="Q251" s="21">
        <f ca="1">IF(Q$6&lt;$C251,0,VLOOKUP(Q$6,'MonteCarlo Policy Paths'!$A$2:$I$31,'Monte Carlo_WA Complance Price'!$B251+1,FALSE))</f>
        <v>96.996398982846586</v>
      </c>
      <c r="R251" s="21">
        <f ca="1">IF(R$6&lt;$C251,0,VLOOKUP(R$6,'MonteCarlo Policy Paths'!$A$2:$I$31,'Monte Carlo_WA Complance Price'!$B251+1,FALSE))</f>
        <v>98.25609247613032</v>
      </c>
      <c r="S251" s="21">
        <f ca="1">IF(S$6&lt;$C251,0,VLOOKUP(S$6,'MonteCarlo Policy Paths'!$A$2:$I$31,'Monte Carlo_WA Complance Price'!$B251+1,FALSE))</f>
        <v>99.65157958594628</v>
      </c>
      <c r="T251" s="21">
        <f ca="1">IF(T$6&lt;$C251,0,VLOOKUP(T$6,'MonteCarlo Policy Paths'!$A$2:$I$31,'Monte Carlo_WA Complance Price'!$B251+1,FALSE))</f>
        <v>101.04706669576224</v>
      </c>
      <c r="U251" s="21">
        <f ca="1">IF(U$6&lt;$C251,0,VLOOKUP(U$6,'MonteCarlo Policy Paths'!$A$2:$I$31,'Monte Carlo_WA Complance Price'!$B251+1,FALSE))</f>
        <v>102.4425538055782</v>
      </c>
      <c r="V251" s="21">
        <f ca="1">IF(V$6&lt;$C251,0,VLOOKUP(V$6,'MonteCarlo Policy Paths'!$A$2:$I$31,'Monte Carlo_WA Complance Price'!$B251+1,FALSE))</f>
        <v>103.83804091539416</v>
      </c>
      <c r="W251" s="21">
        <f ca="1">IF(W$6&lt;$C251,0,VLOOKUP(W$6,'MonteCarlo Policy Paths'!$A$2:$I$31,'Monte Carlo_WA Complance Price'!$B251+1,FALSE))</f>
        <v>105.23352802521011</v>
      </c>
      <c r="X251" s="21">
        <f ca="1">IF(X$6&lt;$C251,0,VLOOKUP(X$6,'MonteCarlo Policy Paths'!$A$2:$I$31,'Monte Carlo_WA Complance Price'!$B251+1,FALSE))</f>
        <v>106.47156953138905</v>
      </c>
      <c r="Y251" s="21">
        <f ca="1">IF(Y$6&lt;$C251,0,VLOOKUP(Y$6,'MonteCarlo Policy Paths'!$A$2:$I$31,'Monte Carlo_WA Complance Price'!$B251+1,FALSE))</f>
        <v>107.709611037568</v>
      </c>
      <c r="Z251" s="21">
        <f ca="1">IF(Z$6&lt;$C251,0,VLOOKUP(Z$6,'MonteCarlo Policy Paths'!$A$2:$I$31,'Monte Carlo_WA Complance Price'!$B251+1,FALSE))</f>
        <v>108.94765254374694</v>
      </c>
      <c r="AA251" s="21">
        <f ca="1">IF(AA$6&lt;$C251,0,VLOOKUP(AA$6,'MonteCarlo Policy Paths'!$A$2:$I$31,'Monte Carlo_WA Complance Price'!$B251+1,FALSE))</f>
        <v>110.18569404992589</v>
      </c>
      <c r="AB251" s="21">
        <f ca="1">IF(AB$6&lt;$C251,0,VLOOKUP(AB$6,'MonteCarlo Policy Paths'!$A$2:$I$31,'Monte Carlo_WA Complance Price'!$B251+1,FALSE))</f>
        <v>111.42373555610482</v>
      </c>
      <c r="AC251" s="21">
        <f ca="1">IF(AC$6&lt;$C251,0,VLOOKUP(AC$6,'MonteCarlo Policy Paths'!$A$2:$I$31,'Monte Carlo_WA Complance Price'!$B251+1,FALSE))</f>
        <v>112.86811731331359</v>
      </c>
      <c r="AD251" s="21">
        <f ca="1">IF(AD$6&lt;$C251,0,VLOOKUP(AD$6,'MonteCarlo Policy Paths'!$A$2:$I$31,'Monte Carlo_WA Complance Price'!$B251+1,FALSE))</f>
        <v>114.31249907052236</v>
      </c>
      <c r="AE251" s="21">
        <f ca="1">IF(AE$6&lt;$C251,0,VLOOKUP(AE$6,'MonteCarlo Policy Paths'!$A$2:$I$31,'Monte Carlo_WA Complance Price'!$B251+1,FALSE))</f>
        <v>115.75688082773114</v>
      </c>
      <c r="AF251" s="21">
        <f ca="1">IF(AF$6&lt;$C251,0,VLOOKUP(AF$6,'MonteCarlo Policy Paths'!$A$2:$I$31,'Monte Carlo_WA Complance Price'!$B251+1,FALSE))</f>
        <v>117.20126258493991</v>
      </c>
      <c r="AG251" s="22">
        <f ca="1">IF(AG$6&lt;$C251,0,VLOOKUP(AG$6,'MonteCarlo Policy Paths'!$A$2:$I$31,'Monte Carlo_WA Complance Price'!$B251+1,FALSE))</f>
        <v>120.41827982173916</v>
      </c>
      <c r="AI251" s="20">
        <f ca="1">E251*VLOOKUP(AI$6,'Greenhouse Gas Costs Avoided'!$A$2:$I$32,9,FALSE)</f>
        <v>0</v>
      </c>
      <c r="AJ251" s="21">
        <f ca="1">F251*VLOOKUP(AJ$6,'Greenhouse Gas Costs Avoided'!$A$2:$I$32,9,FALSE)</f>
        <v>5.2166744805659615</v>
      </c>
      <c r="AK251" s="21">
        <f ca="1">G251*VLOOKUP(AK$6,'Greenhouse Gas Costs Avoided'!$A$2:$I$32,9,FALSE)</f>
        <v>5.3216023247413169</v>
      </c>
      <c r="AL251" s="21">
        <f ca="1">H251*VLOOKUP(AL$6,'Greenhouse Gas Costs Avoided'!$A$2:$I$32,9,FALSE)</f>
        <v>5.4265301689166732</v>
      </c>
      <c r="AM251" s="21">
        <f ca="1">I251*VLOOKUP(AM$6,'Greenhouse Gas Costs Avoided'!$A$2:$I$32,9,FALSE)</f>
        <v>5.5063320831654474</v>
      </c>
      <c r="AN251" s="21">
        <f ca="1">J251*VLOOKUP(AN$6,'Greenhouse Gas Costs Avoided'!$A$2:$I$32,9,FALSE)</f>
        <v>5.5861339974142208</v>
      </c>
      <c r="AO251" s="21">
        <f ca="1">K251*VLOOKUP(AO$6,'Greenhouse Gas Costs Avoided'!$A$2:$I$32,9,FALSE)</f>
        <v>5.665935911662995</v>
      </c>
      <c r="AP251" s="21">
        <f ca="1">L251*VLOOKUP(AP$6,'Greenhouse Gas Costs Avoided'!$A$2:$I$32,9,FALSE)</f>
        <v>5.7457378259117702</v>
      </c>
      <c r="AQ251" s="21">
        <f ca="1">M251*VLOOKUP(AQ$6,'Greenhouse Gas Costs Avoided'!$A$2:$I$32,9,FALSE)</f>
        <v>5.8255397401605462</v>
      </c>
      <c r="AR251" s="21">
        <f ca="1">N251*VLOOKUP(AR$6,'Greenhouse Gas Costs Avoided'!$A$2:$I$32,9,FALSE)</f>
        <v>5.9053416544093205</v>
      </c>
      <c r="AS251" s="21">
        <f ca="1">O251*VLOOKUP(AS$6,'Greenhouse Gas Costs Avoided'!$A$2:$I$32,9,FALSE)</f>
        <v>5.9851435686580947</v>
      </c>
      <c r="AT251" s="21">
        <f ca="1">P251*VLOOKUP(AT$6,'Greenhouse Gas Costs Avoided'!$A$2:$I$32,9,FALSE)</f>
        <v>6.0649454829068699</v>
      </c>
      <c r="AU251" s="21">
        <f ca="1">Q251*VLOOKUP(AU$6,'Greenhouse Gas Costs Avoided'!$A$2:$I$32,9,FALSE)</f>
        <v>6.1447473971556432</v>
      </c>
      <c r="AV251" s="21">
        <f ca="1">R251*VLOOKUP(AV$6,'Greenhouse Gas Costs Avoided'!$A$2:$I$32,9,FALSE)</f>
        <v>6.2245493114044184</v>
      </c>
      <c r="AW251" s="21">
        <f ca="1">S251*VLOOKUP(AW$6,'Greenhouse Gas Costs Avoided'!$A$2:$I$32,9,FALSE)</f>
        <v>6.312953786990386</v>
      </c>
      <c r="AX251" s="21">
        <f ca="1">T251*VLOOKUP(AX$6,'Greenhouse Gas Costs Avoided'!$A$2:$I$32,9,FALSE)</f>
        <v>6.4013582625763545</v>
      </c>
      <c r="AY251" s="21">
        <f ca="1">U251*VLOOKUP(AY$6,'Greenhouse Gas Costs Avoided'!$A$2:$I$32,9,FALSE)</f>
        <v>6.4897627381623222</v>
      </c>
      <c r="AZ251" s="21">
        <f ca="1">V251*VLOOKUP(AZ$6,'Greenhouse Gas Costs Avoided'!$A$2:$I$32,9,FALSE)</f>
        <v>6.5781672137482907</v>
      </c>
      <c r="BA251" s="21">
        <f ca="1">W251*VLOOKUP(BA$6,'Greenhouse Gas Costs Avoided'!$A$2:$I$32,9,FALSE)</f>
        <v>6.6665716893342575</v>
      </c>
      <c r="BB251" s="21">
        <f ca="1">X251*VLOOKUP(BB$6,'Greenhouse Gas Costs Avoided'!$A$2:$I$32,9,FALSE)</f>
        <v>6.7450019445028957</v>
      </c>
      <c r="BC251" s="21">
        <f ca="1">Y251*VLOOKUP(BC$6,'Greenhouse Gas Costs Avoided'!$A$2:$I$32,9,FALSE)</f>
        <v>6.8234321996715348</v>
      </c>
      <c r="BD251" s="21">
        <f ca="1">Z251*VLOOKUP(BD$6,'Greenhouse Gas Costs Avoided'!$A$2:$I$32,9,FALSE)</f>
        <v>6.901862454840173</v>
      </c>
      <c r="BE251" s="21">
        <f ca="1">AA251*VLOOKUP(BE$6,'Greenhouse Gas Costs Avoided'!$A$2:$I$32,9,FALSE)</f>
        <v>6.9802927100088112</v>
      </c>
      <c r="BF251" s="21">
        <f ca="1">AB251*VLOOKUP(BF$6,'Greenhouse Gas Costs Avoided'!$A$2:$I$32,9,FALSE)</f>
        <v>7.0587229651774486</v>
      </c>
      <c r="BG251" s="21">
        <f ca="1">AC251*VLOOKUP(BG$6,'Greenhouse Gas Costs Avoided'!$A$2:$I$32,9,FALSE)</f>
        <v>7.1502249295408609</v>
      </c>
      <c r="BH251" s="21">
        <f ca="1">AD251*VLOOKUP(BH$6,'Greenhouse Gas Costs Avoided'!$A$2:$I$32,9,FALSE)</f>
        <v>7.2417268939042723</v>
      </c>
      <c r="BI251" s="21">
        <f ca="1">AE251*VLOOKUP(BI$6,'Greenhouse Gas Costs Avoided'!$A$2:$I$32,9,FALSE)</f>
        <v>7.3332288582676846</v>
      </c>
      <c r="BJ251" s="21">
        <f ca="1">AF251*VLOOKUP(BJ$6,'Greenhouse Gas Costs Avoided'!$A$2:$I$32,9,FALSE)</f>
        <v>7.424730822631096</v>
      </c>
      <c r="BK251" s="22">
        <f ca="1">AG251*VLOOKUP(BK$6,'Greenhouse Gas Costs Avoided'!$A$2:$I$32,9,FALSE)</f>
        <v>7.6285297110405814</v>
      </c>
    </row>
    <row r="252" spans="1:63" x14ac:dyDescent="0.35">
      <c r="A252" s="11">
        <v>246</v>
      </c>
      <c r="B252" s="12">
        <f t="shared" ca="1" si="6"/>
        <v>5</v>
      </c>
      <c r="C252" s="13">
        <f t="shared" ca="1" si="7"/>
        <v>2023</v>
      </c>
      <c r="E252" s="20">
        <f ca="1">IF(E$6&lt;$C252,0,VLOOKUP(E$6,'MonteCarlo Policy Paths'!$A$2:$I$31,'Monte Carlo_WA Complance Price'!$B252+1,FALSE))</f>
        <v>0</v>
      </c>
      <c r="F252" s="21">
        <f ca="1">IF(F$6&lt;$C252,0,VLOOKUP(F$6,'MonteCarlo Policy Paths'!$A$2:$I$31,'Monte Carlo_WA Complance Price'!$B252+1,FALSE))</f>
        <v>82.346532180449415</v>
      </c>
      <c r="G252" s="21">
        <f ca="1">IF(G$6&lt;$C252,0,VLOOKUP(G$6,'MonteCarlo Policy Paths'!$A$2:$I$31,'Monte Carlo_WA Complance Price'!$B252+1,FALSE))</f>
        <v>84.002844861871253</v>
      </c>
      <c r="H252" s="21">
        <f ca="1">IF(H$6&lt;$C252,0,VLOOKUP(H$6,'MonteCarlo Policy Paths'!$A$2:$I$31,'Monte Carlo_WA Complance Price'!$B252+1,FALSE))</f>
        <v>85.659157543293105</v>
      </c>
      <c r="I252" s="21">
        <f ca="1">IF(I$6&lt;$C252,0,VLOOKUP(I$6,'MonteCarlo Policy Paths'!$A$2:$I$31,'Monte Carlo_WA Complance Price'!$B252+1,FALSE))</f>
        <v>86.918851036576825</v>
      </c>
      <c r="J252" s="21">
        <f ca="1">IF(J$6&lt;$C252,0,VLOOKUP(J$6,'MonteCarlo Policy Paths'!$A$2:$I$31,'Monte Carlo_WA Complance Price'!$B252+1,FALSE))</f>
        <v>88.178544529860531</v>
      </c>
      <c r="K252" s="21">
        <f ca="1">IF(K$6&lt;$C252,0,VLOOKUP(K$6,'MonteCarlo Policy Paths'!$A$2:$I$31,'Monte Carlo_WA Complance Price'!$B252+1,FALSE))</f>
        <v>89.438238023144251</v>
      </c>
      <c r="L252" s="21">
        <f ca="1">IF(L$6&lt;$C252,0,VLOOKUP(L$6,'MonteCarlo Policy Paths'!$A$2:$I$31,'Monte Carlo_WA Complance Price'!$B252+1,FALSE))</f>
        <v>90.697931516427971</v>
      </c>
      <c r="M252" s="21">
        <f ca="1">IF(M$6&lt;$C252,0,VLOOKUP(M$6,'MonteCarlo Policy Paths'!$A$2:$I$31,'Monte Carlo_WA Complance Price'!$B252+1,FALSE))</f>
        <v>91.95762500971172</v>
      </c>
      <c r="N252" s="21">
        <f ca="1">IF(N$6&lt;$C252,0,VLOOKUP(N$6,'MonteCarlo Policy Paths'!$A$2:$I$31,'Monte Carlo_WA Complance Price'!$B252+1,FALSE))</f>
        <v>93.21731850299544</v>
      </c>
      <c r="O252" s="21">
        <f ca="1">IF(O$6&lt;$C252,0,VLOOKUP(O$6,'MonteCarlo Policy Paths'!$A$2:$I$31,'Monte Carlo_WA Complance Price'!$B252+1,FALSE))</f>
        <v>94.47701199627916</v>
      </c>
      <c r="P252" s="21">
        <f ca="1">IF(P$6&lt;$C252,0,VLOOKUP(P$6,'MonteCarlo Policy Paths'!$A$2:$I$31,'Monte Carlo_WA Complance Price'!$B252+1,FALSE))</f>
        <v>95.73670548956288</v>
      </c>
      <c r="Q252" s="21">
        <f ca="1">IF(Q$6&lt;$C252,0,VLOOKUP(Q$6,'MonteCarlo Policy Paths'!$A$2:$I$31,'Monte Carlo_WA Complance Price'!$B252+1,FALSE))</f>
        <v>96.996398982846586</v>
      </c>
      <c r="R252" s="21">
        <f ca="1">IF(R$6&lt;$C252,0,VLOOKUP(R$6,'MonteCarlo Policy Paths'!$A$2:$I$31,'Monte Carlo_WA Complance Price'!$B252+1,FALSE))</f>
        <v>99.874634841342697</v>
      </c>
      <c r="S252" s="21">
        <f ca="1">IF(S$6&lt;$C252,0,VLOOKUP(S$6,'MonteCarlo Policy Paths'!$A$2:$I$31,'Monte Carlo_WA Complance Price'!$B252+1,FALSE))</f>
        <v>101.93553668931256</v>
      </c>
      <c r="T252" s="21">
        <f ca="1">IF(T$6&lt;$C252,0,VLOOKUP(T$6,'MonteCarlo Policy Paths'!$A$2:$I$31,'Monte Carlo_WA Complance Price'!$B252+1,FALSE))</f>
        <v>104.04258519817796</v>
      </c>
      <c r="U252" s="21">
        <f ca="1">IF(U$6&lt;$C252,0,VLOOKUP(U$6,'MonteCarlo Policy Paths'!$A$2:$I$31,'Monte Carlo_WA Complance Price'!$B252+1,FALSE))</f>
        <v>106.18472717196582</v>
      </c>
      <c r="V252" s="21">
        <f ca="1">IF(V$6&lt;$C252,0,VLOOKUP(V$6,'MonteCarlo Policy Paths'!$A$2:$I$31,'Monte Carlo_WA Complance Price'!$B252+1,FALSE))</f>
        <v>108.36780972271322</v>
      </c>
      <c r="W252" s="21">
        <f ca="1">IF(W$6&lt;$C252,0,VLOOKUP(W$6,'MonteCarlo Policy Paths'!$A$2:$I$31,'Monte Carlo_WA Complance Price'!$B252+1,FALSE))</f>
        <v>110.57648338650839</v>
      </c>
      <c r="X252" s="21">
        <f ca="1">IF(X$6&lt;$C252,0,VLOOKUP(X$6,'MonteCarlo Policy Paths'!$A$2:$I$31,'Monte Carlo_WA Complance Price'!$B252+1,FALSE))</f>
        <v>112.7694544213079</v>
      </c>
      <c r="Y252" s="21">
        <f ca="1">IF(Y$6&lt;$C252,0,VLOOKUP(Y$6,'MonteCarlo Policy Paths'!$A$2:$I$31,'Monte Carlo_WA Complance Price'!$B252+1,FALSE))</f>
        <v>114.98228749612761</v>
      </c>
      <c r="Z252" s="21">
        <f ca="1">IF(Z$6&lt;$C252,0,VLOOKUP(Z$6,'MonteCarlo Policy Paths'!$A$2:$I$31,'Monte Carlo_WA Complance Price'!$B252+1,FALSE))</f>
        <v>117.22345778349788</v>
      </c>
      <c r="AA252" s="21">
        <f ca="1">IF(AA$6&lt;$C252,0,VLOOKUP(AA$6,'MonteCarlo Policy Paths'!$A$2:$I$31,'Monte Carlo_WA Complance Price'!$B252+1,FALSE))</f>
        <v>119.50474742044912</v>
      </c>
      <c r="AB252" s="21">
        <f ca="1">IF(AB$6&lt;$C252,0,VLOOKUP(AB$6,'MonteCarlo Policy Paths'!$A$2:$I$31,'Monte Carlo_WA Complance Price'!$B252+1,FALSE))</f>
        <v>121.83201137782079</v>
      </c>
      <c r="AC252" s="21">
        <f ca="1">IF(AC$6&lt;$C252,0,VLOOKUP(AC$6,'MonteCarlo Policy Paths'!$A$2:$I$31,'Monte Carlo_WA Complance Price'!$B252+1,FALSE))</f>
        <v>124.30483685770574</v>
      </c>
      <c r="AD252" s="21">
        <f ca="1">IF(AD$6&lt;$C252,0,VLOOKUP(AD$6,'MonteCarlo Policy Paths'!$A$2:$I$31,'Monte Carlo_WA Complance Price'!$B252+1,FALSE))</f>
        <v>126.81952160325447</v>
      </c>
      <c r="AE252" s="21">
        <f ca="1">IF(AE$6&lt;$C252,0,VLOOKUP(AE$6,'MonteCarlo Policy Paths'!$A$2:$I$31,'Monte Carlo_WA Complance Price'!$B252+1,FALSE))</f>
        <v>129.37127756316897</v>
      </c>
      <c r="AF252" s="21">
        <f ca="1">IF(AF$6&lt;$C252,0,VLOOKUP(AF$6,'MonteCarlo Policy Paths'!$A$2:$I$31,'Monte Carlo_WA Complance Price'!$B252+1,FALSE))</f>
        <v>131.96243899653103</v>
      </c>
      <c r="AG252" s="22">
        <f ca="1">IF(AG$6&lt;$C252,0,VLOOKUP(AG$6,'MonteCarlo Policy Paths'!$A$2:$I$31,'Monte Carlo_WA Complance Price'!$B252+1,FALSE))</f>
        <v>135.47056479945655</v>
      </c>
      <c r="AI252" s="20">
        <f ca="1">E252*VLOOKUP(AI$6,'Greenhouse Gas Costs Avoided'!$A$2:$I$32,9,FALSE)</f>
        <v>0</v>
      </c>
      <c r="AJ252" s="21">
        <f ca="1">F252*VLOOKUP(AJ$6,'Greenhouse Gas Costs Avoided'!$A$2:$I$32,9,FALSE)</f>
        <v>5.2166744805659615</v>
      </c>
      <c r="AK252" s="21">
        <f ca="1">G252*VLOOKUP(AK$6,'Greenhouse Gas Costs Avoided'!$A$2:$I$32,9,FALSE)</f>
        <v>5.3216023247413169</v>
      </c>
      <c r="AL252" s="21">
        <f ca="1">H252*VLOOKUP(AL$6,'Greenhouse Gas Costs Avoided'!$A$2:$I$32,9,FALSE)</f>
        <v>5.4265301689166732</v>
      </c>
      <c r="AM252" s="21">
        <f ca="1">I252*VLOOKUP(AM$6,'Greenhouse Gas Costs Avoided'!$A$2:$I$32,9,FALSE)</f>
        <v>5.5063320831654474</v>
      </c>
      <c r="AN252" s="21">
        <f ca="1">J252*VLOOKUP(AN$6,'Greenhouse Gas Costs Avoided'!$A$2:$I$32,9,FALSE)</f>
        <v>5.5861339974142208</v>
      </c>
      <c r="AO252" s="21">
        <f ca="1">K252*VLOOKUP(AO$6,'Greenhouse Gas Costs Avoided'!$A$2:$I$32,9,FALSE)</f>
        <v>5.665935911662995</v>
      </c>
      <c r="AP252" s="21">
        <f ca="1">L252*VLOOKUP(AP$6,'Greenhouse Gas Costs Avoided'!$A$2:$I$32,9,FALSE)</f>
        <v>5.7457378259117702</v>
      </c>
      <c r="AQ252" s="21">
        <f ca="1">M252*VLOOKUP(AQ$6,'Greenhouse Gas Costs Avoided'!$A$2:$I$32,9,FALSE)</f>
        <v>5.8255397401605462</v>
      </c>
      <c r="AR252" s="21">
        <f ca="1">N252*VLOOKUP(AR$6,'Greenhouse Gas Costs Avoided'!$A$2:$I$32,9,FALSE)</f>
        <v>5.9053416544093205</v>
      </c>
      <c r="AS252" s="21">
        <f ca="1">O252*VLOOKUP(AS$6,'Greenhouse Gas Costs Avoided'!$A$2:$I$32,9,FALSE)</f>
        <v>5.9851435686580947</v>
      </c>
      <c r="AT252" s="21">
        <f ca="1">P252*VLOOKUP(AT$6,'Greenhouse Gas Costs Avoided'!$A$2:$I$32,9,FALSE)</f>
        <v>6.0649454829068699</v>
      </c>
      <c r="AU252" s="21">
        <f ca="1">Q252*VLOOKUP(AU$6,'Greenhouse Gas Costs Avoided'!$A$2:$I$32,9,FALSE)</f>
        <v>6.1447473971556432</v>
      </c>
      <c r="AV252" s="21">
        <f ca="1">R252*VLOOKUP(AV$6,'Greenhouse Gas Costs Avoided'!$A$2:$I$32,9,FALSE)</f>
        <v>6.327084396109818</v>
      </c>
      <c r="AW252" s="21">
        <f ca="1">S252*VLOOKUP(AW$6,'Greenhouse Gas Costs Avoided'!$A$2:$I$32,9,FALSE)</f>
        <v>6.4576430704410743</v>
      </c>
      <c r="AX252" s="21">
        <f ca="1">T252*VLOOKUP(AX$6,'Greenhouse Gas Costs Avoided'!$A$2:$I$32,9,FALSE)</f>
        <v>6.5911251478821242</v>
      </c>
      <c r="AY252" s="21">
        <f ca="1">U252*VLOOKUP(AY$6,'Greenhouse Gas Costs Avoided'!$A$2:$I$32,9,FALSE)</f>
        <v>6.7268304055597685</v>
      </c>
      <c r="AZ252" s="21">
        <f ca="1">V252*VLOOKUP(AZ$6,'Greenhouse Gas Costs Avoided'!$A$2:$I$32,9,FALSE)</f>
        <v>6.8651292595600424</v>
      </c>
      <c r="BA252" s="21">
        <f ca="1">W252*VLOOKUP(BA$6,'Greenhouse Gas Costs Avoided'!$A$2:$I$32,9,FALSE)</f>
        <v>7.0050493173053994</v>
      </c>
      <c r="BB252" s="21">
        <f ca="1">X252*VLOOKUP(BB$6,'Greenhouse Gas Costs Avoided'!$A$2:$I$32,9,FALSE)</f>
        <v>7.1439746093722221</v>
      </c>
      <c r="BC252" s="21">
        <f ca="1">Y252*VLOOKUP(BC$6,'Greenhouse Gas Costs Avoided'!$A$2:$I$32,9,FALSE)</f>
        <v>7.2841581669004034</v>
      </c>
      <c r="BD252" s="21">
        <f ca="1">Z252*VLOOKUP(BD$6,'Greenhouse Gas Costs Avoided'!$A$2:$I$32,9,FALSE)</f>
        <v>7.426136894299721</v>
      </c>
      <c r="BE252" s="21">
        <f ca="1">AA252*VLOOKUP(BE$6,'Greenhouse Gas Costs Avoided'!$A$2:$I$32,9,FALSE)</f>
        <v>7.5706571930511553</v>
      </c>
      <c r="BF252" s="21">
        <f ca="1">AB252*VLOOKUP(BF$6,'Greenhouse Gas Costs Avoided'!$A$2:$I$32,9,FALSE)</f>
        <v>7.7180899770979394</v>
      </c>
      <c r="BG252" s="21">
        <f ca="1">AC252*VLOOKUP(BG$6,'Greenhouse Gas Costs Avoided'!$A$2:$I$32,9,FALSE)</f>
        <v>7.8747441218959366</v>
      </c>
      <c r="BH252" s="21">
        <f ca="1">AD252*VLOOKUP(BH$6,'Greenhouse Gas Costs Avoided'!$A$2:$I$32,9,FALSE)</f>
        <v>8.0340500621877027</v>
      </c>
      <c r="BI252" s="21">
        <f ca="1">AE252*VLOOKUP(BI$6,'Greenhouse Gas Costs Avoided'!$A$2:$I$32,9,FALSE)</f>
        <v>8.1957044736636782</v>
      </c>
      <c r="BJ252" s="21">
        <f ca="1">AF252*VLOOKUP(BJ$6,'Greenhouse Gas Costs Avoided'!$A$2:$I$32,9,FALSE)</f>
        <v>8.3598552322508848</v>
      </c>
      <c r="BK252" s="22">
        <f ca="1">AG252*VLOOKUP(BK$6,'Greenhouse Gas Costs Avoided'!$A$2:$I$32,9,FALSE)</f>
        <v>8.5820959249206545</v>
      </c>
    </row>
    <row r="253" spans="1:63" x14ac:dyDescent="0.35">
      <c r="A253" s="11">
        <v>247</v>
      </c>
      <c r="B253" s="12">
        <f t="shared" ca="1" si="6"/>
        <v>3</v>
      </c>
      <c r="C253" s="13">
        <f t="shared" ca="1" si="7"/>
        <v>2023</v>
      </c>
      <c r="E253" s="20">
        <f ca="1">IF(E$6&lt;$C253,0,VLOOKUP(E$6,'MonteCarlo Policy Paths'!$A$2:$I$31,'Monte Carlo_WA Complance Price'!$B253+1,FALSE))</f>
        <v>0</v>
      </c>
      <c r="F253" s="21">
        <f ca="1">IF(F$6&lt;$C253,0,VLOOKUP(F$6,'MonteCarlo Policy Paths'!$A$2:$I$31,'Monte Carlo_WA Complance Price'!$B253+1,FALSE))</f>
        <v>82.346532180449415</v>
      </c>
      <c r="G253" s="21">
        <f ca="1">IF(G$6&lt;$C253,0,VLOOKUP(G$6,'MonteCarlo Policy Paths'!$A$2:$I$31,'Monte Carlo_WA Complance Price'!$B253+1,FALSE))</f>
        <v>84.002844861871253</v>
      </c>
      <c r="H253" s="21">
        <f ca="1">IF(H$6&lt;$C253,0,VLOOKUP(H$6,'MonteCarlo Policy Paths'!$A$2:$I$31,'Monte Carlo_WA Complance Price'!$B253+1,FALSE))</f>
        <v>85.659157543293105</v>
      </c>
      <c r="I253" s="21">
        <f ca="1">IF(I$6&lt;$C253,0,VLOOKUP(I$6,'MonteCarlo Policy Paths'!$A$2:$I$31,'Monte Carlo_WA Complance Price'!$B253+1,FALSE))</f>
        <v>86.918851036576825</v>
      </c>
      <c r="J253" s="21">
        <f ca="1">IF(J$6&lt;$C253,0,VLOOKUP(J$6,'MonteCarlo Policy Paths'!$A$2:$I$31,'Monte Carlo_WA Complance Price'!$B253+1,FALSE))</f>
        <v>88.178544529860531</v>
      </c>
      <c r="K253" s="21">
        <f ca="1">IF(K$6&lt;$C253,0,VLOOKUP(K$6,'MonteCarlo Policy Paths'!$A$2:$I$31,'Monte Carlo_WA Complance Price'!$B253+1,FALSE))</f>
        <v>89.438238023144251</v>
      </c>
      <c r="L253" s="21">
        <f ca="1">IF(L$6&lt;$C253,0,VLOOKUP(L$6,'MonteCarlo Policy Paths'!$A$2:$I$31,'Monte Carlo_WA Complance Price'!$B253+1,FALSE))</f>
        <v>90.697931516427971</v>
      </c>
      <c r="M253" s="21">
        <f ca="1">IF(M$6&lt;$C253,0,VLOOKUP(M$6,'MonteCarlo Policy Paths'!$A$2:$I$31,'Monte Carlo_WA Complance Price'!$B253+1,FALSE))</f>
        <v>91.95762500971172</v>
      </c>
      <c r="N253" s="21">
        <f ca="1">IF(N$6&lt;$C253,0,VLOOKUP(N$6,'MonteCarlo Policy Paths'!$A$2:$I$31,'Monte Carlo_WA Complance Price'!$B253+1,FALSE))</f>
        <v>93.21731850299544</v>
      </c>
      <c r="O253" s="21">
        <f ca="1">IF(O$6&lt;$C253,0,VLOOKUP(O$6,'MonteCarlo Policy Paths'!$A$2:$I$31,'Monte Carlo_WA Complance Price'!$B253+1,FALSE))</f>
        <v>94.47701199627916</v>
      </c>
      <c r="P253" s="21">
        <f ca="1">IF(P$6&lt;$C253,0,VLOOKUP(P$6,'MonteCarlo Policy Paths'!$A$2:$I$31,'Monte Carlo_WA Complance Price'!$B253+1,FALSE))</f>
        <v>95.73670548956288</v>
      </c>
      <c r="Q253" s="21">
        <f ca="1">IF(Q$6&lt;$C253,0,VLOOKUP(Q$6,'MonteCarlo Policy Paths'!$A$2:$I$31,'Monte Carlo_WA Complance Price'!$B253+1,FALSE))</f>
        <v>96.996398982846586</v>
      </c>
      <c r="R253" s="21">
        <f ca="1">IF(R$6&lt;$C253,0,VLOOKUP(R$6,'MonteCarlo Policy Paths'!$A$2:$I$31,'Monte Carlo_WA Complance Price'!$B253+1,FALSE))</f>
        <v>101.49317720655506</v>
      </c>
      <c r="S253" s="21">
        <f ca="1">IF(S$6&lt;$C253,0,VLOOKUP(S$6,'MonteCarlo Policy Paths'!$A$2:$I$31,'Monte Carlo_WA Complance Price'!$B253+1,FALSE))</f>
        <v>104.21949379267882</v>
      </c>
      <c r="T253" s="21">
        <f ca="1">IF(T$6&lt;$C253,0,VLOOKUP(T$6,'MonteCarlo Policy Paths'!$A$2:$I$31,'Monte Carlo_WA Complance Price'!$B253+1,FALSE))</f>
        <v>107.03810370059369</v>
      </c>
      <c r="U253" s="21">
        <f ca="1">IF(U$6&lt;$C253,0,VLOOKUP(U$6,'MonteCarlo Policy Paths'!$A$2:$I$31,'Monte Carlo_WA Complance Price'!$B253+1,FALSE))</f>
        <v>109.92690053835344</v>
      </c>
      <c r="V253" s="21">
        <f ca="1">IF(V$6&lt;$C253,0,VLOOKUP(V$6,'MonteCarlo Policy Paths'!$A$2:$I$31,'Monte Carlo_WA Complance Price'!$B253+1,FALSE))</f>
        <v>112.89757853003228</v>
      </c>
      <c r="W253" s="21">
        <f ca="1">IF(W$6&lt;$C253,0,VLOOKUP(W$6,'MonteCarlo Policy Paths'!$A$2:$I$31,'Monte Carlo_WA Complance Price'!$B253+1,FALSE))</f>
        <v>115.91943874780665</v>
      </c>
      <c r="X253" s="21">
        <f ca="1">IF(X$6&lt;$C253,0,VLOOKUP(X$6,'MonteCarlo Policy Paths'!$A$2:$I$31,'Monte Carlo_WA Complance Price'!$B253+1,FALSE))</f>
        <v>119.06733931122673</v>
      </c>
      <c r="Y253" s="21">
        <f ca="1">IF(Y$6&lt;$C253,0,VLOOKUP(Y$6,'MonteCarlo Policy Paths'!$A$2:$I$31,'Monte Carlo_WA Complance Price'!$B253+1,FALSE))</f>
        <v>122.25496395468721</v>
      </c>
      <c r="Z253" s="21">
        <f ca="1">IF(Z$6&lt;$C253,0,VLOOKUP(Z$6,'MonteCarlo Policy Paths'!$A$2:$I$31,'Monte Carlo_WA Complance Price'!$B253+1,FALSE))</f>
        <v>125.4992630232488</v>
      </c>
      <c r="AA253" s="21">
        <f ca="1">IF(AA$6&lt;$C253,0,VLOOKUP(AA$6,'MonteCarlo Policy Paths'!$A$2:$I$31,'Monte Carlo_WA Complance Price'!$B253+1,FALSE))</f>
        <v>128.82380079097237</v>
      </c>
      <c r="AB253" s="21">
        <f ca="1">IF(AB$6&lt;$C253,0,VLOOKUP(AB$6,'MonteCarlo Policy Paths'!$A$2:$I$31,'Monte Carlo_WA Complance Price'!$B253+1,FALSE))</f>
        <v>132.24028719953677</v>
      </c>
      <c r="AC253" s="21">
        <f ca="1">IF(AC$6&lt;$C253,0,VLOOKUP(AC$6,'MonteCarlo Policy Paths'!$A$2:$I$31,'Monte Carlo_WA Complance Price'!$B253+1,FALSE))</f>
        <v>135.74155640209787</v>
      </c>
      <c r="AD253" s="21">
        <f ca="1">IF(AD$6&lt;$C253,0,VLOOKUP(AD$6,'MonteCarlo Policy Paths'!$A$2:$I$31,'Monte Carlo_WA Complance Price'!$B253+1,FALSE))</f>
        <v>139.32654413598658</v>
      </c>
      <c r="AE253" s="21">
        <f ca="1">IF(AE$6&lt;$C253,0,VLOOKUP(AE$6,'MonteCarlo Policy Paths'!$A$2:$I$31,'Monte Carlo_WA Complance Price'!$B253+1,FALSE))</f>
        <v>142.9856742986068</v>
      </c>
      <c r="AF253" s="21">
        <f ca="1">IF(AF$6&lt;$C253,0,VLOOKUP(AF$6,'MonteCarlo Policy Paths'!$A$2:$I$31,'Monte Carlo_WA Complance Price'!$B253+1,FALSE))</f>
        <v>146.72361540812219</v>
      </c>
      <c r="AG253" s="22">
        <f ca="1">IF(AG$6&lt;$C253,0,VLOOKUP(AG$6,'MonteCarlo Policy Paths'!$A$2:$I$31,'Monte Carlo_WA Complance Price'!$B253+1,FALSE))</f>
        <v>150.52284977717397</v>
      </c>
      <c r="AI253" s="20">
        <f ca="1">E253*VLOOKUP(AI$6,'Greenhouse Gas Costs Avoided'!$A$2:$I$32,9,FALSE)</f>
        <v>0</v>
      </c>
      <c r="AJ253" s="21">
        <f ca="1">F253*VLOOKUP(AJ$6,'Greenhouse Gas Costs Avoided'!$A$2:$I$32,9,FALSE)</f>
        <v>5.2166744805659615</v>
      </c>
      <c r="AK253" s="21">
        <f ca="1">G253*VLOOKUP(AK$6,'Greenhouse Gas Costs Avoided'!$A$2:$I$32,9,FALSE)</f>
        <v>5.3216023247413169</v>
      </c>
      <c r="AL253" s="21">
        <f ca="1">H253*VLOOKUP(AL$6,'Greenhouse Gas Costs Avoided'!$A$2:$I$32,9,FALSE)</f>
        <v>5.4265301689166732</v>
      </c>
      <c r="AM253" s="21">
        <f ca="1">I253*VLOOKUP(AM$6,'Greenhouse Gas Costs Avoided'!$A$2:$I$32,9,FALSE)</f>
        <v>5.5063320831654474</v>
      </c>
      <c r="AN253" s="21">
        <f ca="1">J253*VLOOKUP(AN$6,'Greenhouse Gas Costs Avoided'!$A$2:$I$32,9,FALSE)</f>
        <v>5.5861339974142208</v>
      </c>
      <c r="AO253" s="21">
        <f ca="1">K253*VLOOKUP(AO$6,'Greenhouse Gas Costs Avoided'!$A$2:$I$32,9,FALSE)</f>
        <v>5.665935911662995</v>
      </c>
      <c r="AP253" s="21">
        <f ca="1">L253*VLOOKUP(AP$6,'Greenhouse Gas Costs Avoided'!$A$2:$I$32,9,FALSE)</f>
        <v>5.7457378259117702</v>
      </c>
      <c r="AQ253" s="21">
        <f ca="1">M253*VLOOKUP(AQ$6,'Greenhouse Gas Costs Avoided'!$A$2:$I$32,9,FALSE)</f>
        <v>5.8255397401605462</v>
      </c>
      <c r="AR253" s="21">
        <f ca="1">N253*VLOOKUP(AR$6,'Greenhouse Gas Costs Avoided'!$A$2:$I$32,9,FALSE)</f>
        <v>5.9053416544093205</v>
      </c>
      <c r="AS253" s="21">
        <f ca="1">O253*VLOOKUP(AS$6,'Greenhouse Gas Costs Avoided'!$A$2:$I$32,9,FALSE)</f>
        <v>5.9851435686580947</v>
      </c>
      <c r="AT253" s="21">
        <f ca="1">P253*VLOOKUP(AT$6,'Greenhouse Gas Costs Avoided'!$A$2:$I$32,9,FALSE)</f>
        <v>6.0649454829068699</v>
      </c>
      <c r="AU253" s="21">
        <f ca="1">Q253*VLOOKUP(AU$6,'Greenhouse Gas Costs Avoided'!$A$2:$I$32,9,FALSE)</f>
        <v>6.1447473971556432</v>
      </c>
      <c r="AV253" s="21">
        <f ca="1">R253*VLOOKUP(AV$6,'Greenhouse Gas Costs Avoided'!$A$2:$I$32,9,FALSE)</f>
        <v>6.4296194808152167</v>
      </c>
      <c r="AW253" s="21">
        <f ca="1">S253*VLOOKUP(AW$6,'Greenhouse Gas Costs Avoided'!$A$2:$I$32,9,FALSE)</f>
        <v>6.6023323538917609</v>
      </c>
      <c r="AX253" s="21">
        <f ca="1">T253*VLOOKUP(AX$6,'Greenhouse Gas Costs Avoided'!$A$2:$I$32,9,FALSE)</f>
        <v>6.7808920331878957</v>
      </c>
      <c r="AY253" s="21">
        <f ca="1">U253*VLOOKUP(AY$6,'Greenhouse Gas Costs Avoided'!$A$2:$I$32,9,FALSE)</f>
        <v>6.9638980729572149</v>
      </c>
      <c r="AZ253" s="21">
        <f ca="1">V253*VLOOKUP(AZ$6,'Greenhouse Gas Costs Avoided'!$A$2:$I$32,9,FALSE)</f>
        <v>7.1520913053717949</v>
      </c>
      <c r="BA253" s="21">
        <f ca="1">W253*VLOOKUP(BA$6,'Greenhouse Gas Costs Avoided'!$A$2:$I$32,9,FALSE)</f>
        <v>7.3435269452765404</v>
      </c>
      <c r="BB253" s="21">
        <f ca="1">X253*VLOOKUP(BB$6,'Greenhouse Gas Costs Avoided'!$A$2:$I$32,9,FALSE)</f>
        <v>7.5429472742415475</v>
      </c>
      <c r="BC253" s="21">
        <f ca="1">Y253*VLOOKUP(BC$6,'Greenhouse Gas Costs Avoided'!$A$2:$I$32,9,FALSE)</f>
        <v>7.744884134129272</v>
      </c>
      <c r="BD253" s="21">
        <f ca="1">Z253*VLOOKUP(BD$6,'Greenhouse Gas Costs Avoided'!$A$2:$I$32,9,FALSE)</f>
        <v>7.950411333759269</v>
      </c>
      <c r="BE253" s="21">
        <f ca="1">AA253*VLOOKUP(BE$6,'Greenhouse Gas Costs Avoided'!$A$2:$I$32,9,FALSE)</f>
        <v>8.161021676093501</v>
      </c>
      <c r="BF253" s="21">
        <f ca="1">AB253*VLOOKUP(BF$6,'Greenhouse Gas Costs Avoided'!$A$2:$I$32,9,FALSE)</f>
        <v>8.3774569890184303</v>
      </c>
      <c r="BG253" s="21">
        <f ca="1">AC253*VLOOKUP(BG$6,'Greenhouse Gas Costs Avoided'!$A$2:$I$32,9,FALSE)</f>
        <v>8.5992633142510115</v>
      </c>
      <c r="BH253" s="21">
        <f ca="1">AD253*VLOOKUP(BH$6,'Greenhouse Gas Costs Avoided'!$A$2:$I$32,9,FALSE)</f>
        <v>8.8263732304711304</v>
      </c>
      <c r="BI253" s="21">
        <f ca="1">AE253*VLOOKUP(BI$6,'Greenhouse Gas Costs Avoided'!$A$2:$I$32,9,FALSE)</f>
        <v>9.05818008905967</v>
      </c>
      <c r="BJ253" s="21">
        <f ca="1">AF253*VLOOKUP(BJ$6,'Greenhouse Gas Costs Avoided'!$A$2:$I$32,9,FALSE)</f>
        <v>9.2949796418706736</v>
      </c>
      <c r="BK253" s="22">
        <f ca="1">AG253*VLOOKUP(BK$6,'Greenhouse Gas Costs Avoided'!$A$2:$I$32,9,FALSE)</f>
        <v>9.5356621388007277</v>
      </c>
    </row>
    <row r="254" spans="1:63" x14ac:dyDescent="0.35">
      <c r="A254" s="11">
        <v>248</v>
      </c>
      <c r="B254" s="12">
        <f t="shared" ca="1" si="6"/>
        <v>1</v>
      </c>
      <c r="C254" s="13">
        <f t="shared" ca="1" si="7"/>
        <v>2023</v>
      </c>
      <c r="E254" s="20">
        <f ca="1">IF(E$6&lt;$C254,0,VLOOKUP(E$6,'MonteCarlo Policy Paths'!$A$2:$I$31,'Monte Carlo_WA Complance Price'!$B254+1,FALSE))</f>
        <v>0</v>
      </c>
      <c r="F254" s="21">
        <f ca="1">IF(F$6&lt;$C254,0,VLOOKUP(F$6,'MonteCarlo Policy Paths'!$A$2:$I$31,'Monte Carlo_WA Complance Price'!$B254+1,FALSE))</f>
        <v>82.346532180449415</v>
      </c>
      <c r="G254" s="21">
        <f ca="1">IF(G$6&lt;$C254,0,VLOOKUP(G$6,'MonteCarlo Policy Paths'!$A$2:$I$31,'Monte Carlo_WA Complance Price'!$B254+1,FALSE))</f>
        <v>84.002844861871253</v>
      </c>
      <c r="H254" s="21">
        <f ca="1">IF(H$6&lt;$C254,0,VLOOKUP(H$6,'MonteCarlo Policy Paths'!$A$2:$I$31,'Monte Carlo_WA Complance Price'!$B254+1,FALSE))</f>
        <v>85.659157543293105</v>
      </c>
      <c r="I254" s="21">
        <f ca="1">IF(I$6&lt;$C254,0,VLOOKUP(I$6,'MonteCarlo Policy Paths'!$A$2:$I$31,'Monte Carlo_WA Complance Price'!$B254+1,FALSE))</f>
        <v>86.918851036576825</v>
      </c>
      <c r="J254" s="21">
        <f ca="1">IF(J$6&lt;$C254,0,VLOOKUP(J$6,'MonteCarlo Policy Paths'!$A$2:$I$31,'Monte Carlo_WA Complance Price'!$B254+1,FALSE))</f>
        <v>88.178544529860531</v>
      </c>
      <c r="K254" s="21">
        <f ca="1">IF(K$6&lt;$C254,0,VLOOKUP(K$6,'MonteCarlo Policy Paths'!$A$2:$I$31,'Monte Carlo_WA Complance Price'!$B254+1,FALSE))</f>
        <v>89.438238023144251</v>
      </c>
      <c r="L254" s="21">
        <f ca="1">IF(L$6&lt;$C254,0,VLOOKUP(L$6,'MonteCarlo Policy Paths'!$A$2:$I$31,'Monte Carlo_WA Complance Price'!$B254+1,FALSE))</f>
        <v>90.697931516427971</v>
      </c>
      <c r="M254" s="21">
        <f ca="1">IF(M$6&lt;$C254,0,VLOOKUP(M$6,'MonteCarlo Policy Paths'!$A$2:$I$31,'Monte Carlo_WA Complance Price'!$B254+1,FALSE))</f>
        <v>91.95762500971172</v>
      </c>
      <c r="N254" s="21">
        <f ca="1">IF(N$6&lt;$C254,0,VLOOKUP(N$6,'MonteCarlo Policy Paths'!$A$2:$I$31,'Monte Carlo_WA Complance Price'!$B254+1,FALSE))</f>
        <v>93.21731850299544</v>
      </c>
      <c r="O254" s="21">
        <f ca="1">IF(O$6&lt;$C254,0,VLOOKUP(O$6,'MonteCarlo Policy Paths'!$A$2:$I$31,'Monte Carlo_WA Complance Price'!$B254+1,FALSE))</f>
        <v>94.47701199627916</v>
      </c>
      <c r="P254" s="21">
        <f ca="1">IF(P$6&lt;$C254,0,VLOOKUP(P$6,'MonteCarlo Policy Paths'!$A$2:$I$31,'Monte Carlo_WA Complance Price'!$B254+1,FALSE))</f>
        <v>95.73670548956288</v>
      </c>
      <c r="Q254" s="21">
        <f ca="1">IF(Q$6&lt;$C254,0,VLOOKUP(Q$6,'MonteCarlo Policy Paths'!$A$2:$I$31,'Monte Carlo_WA Complance Price'!$B254+1,FALSE))</f>
        <v>96.996398982846586</v>
      </c>
      <c r="R254" s="21">
        <f ca="1">IF(R$6&lt;$C254,0,VLOOKUP(R$6,'MonteCarlo Policy Paths'!$A$2:$I$31,'Monte Carlo_WA Complance Price'!$B254+1,FALSE))</f>
        <v>98.25609247613032</v>
      </c>
      <c r="S254" s="21">
        <f ca="1">IF(S$6&lt;$C254,0,VLOOKUP(S$6,'MonteCarlo Policy Paths'!$A$2:$I$31,'Monte Carlo_WA Complance Price'!$B254+1,FALSE))</f>
        <v>99.65157958594628</v>
      </c>
      <c r="T254" s="21">
        <f ca="1">IF(T$6&lt;$C254,0,VLOOKUP(T$6,'MonteCarlo Policy Paths'!$A$2:$I$31,'Monte Carlo_WA Complance Price'!$B254+1,FALSE))</f>
        <v>101.04706669576224</v>
      </c>
      <c r="U254" s="21">
        <f ca="1">IF(U$6&lt;$C254,0,VLOOKUP(U$6,'MonteCarlo Policy Paths'!$A$2:$I$31,'Monte Carlo_WA Complance Price'!$B254+1,FALSE))</f>
        <v>102.4425538055782</v>
      </c>
      <c r="V254" s="21">
        <f ca="1">IF(V$6&lt;$C254,0,VLOOKUP(V$6,'MonteCarlo Policy Paths'!$A$2:$I$31,'Monte Carlo_WA Complance Price'!$B254+1,FALSE))</f>
        <v>103.83804091539416</v>
      </c>
      <c r="W254" s="21">
        <f ca="1">IF(W$6&lt;$C254,0,VLOOKUP(W$6,'MonteCarlo Policy Paths'!$A$2:$I$31,'Monte Carlo_WA Complance Price'!$B254+1,FALSE))</f>
        <v>105.23352802521011</v>
      </c>
      <c r="X254" s="21">
        <f ca="1">IF(X$6&lt;$C254,0,VLOOKUP(X$6,'MonteCarlo Policy Paths'!$A$2:$I$31,'Monte Carlo_WA Complance Price'!$B254+1,FALSE))</f>
        <v>106.47156953138905</v>
      </c>
      <c r="Y254" s="21">
        <f ca="1">IF(Y$6&lt;$C254,0,VLOOKUP(Y$6,'MonteCarlo Policy Paths'!$A$2:$I$31,'Monte Carlo_WA Complance Price'!$B254+1,FALSE))</f>
        <v>107.709611037568</v>
      </c>
      <c r="Z254" s="21">
        <f ca="1">IF(Z$6&lt;$C254,0,VLOOKUP(Z$6,'MonteCarlo Policy Paths'!$A$2:$I$31,'Monte Carlo_WA Complance Price'!$B254+1,FALSE))</f>
        <v>108.94765254374694</v>
      </c>
      <c r="AA254" s="21">
        <f ca="1">IF(AA$6&lt;$C254,0,VLOOKUP(AA$6,'MonteCarlo Policy Paths'!$A$2:$I$31,'Monte Carlo_WA Complance Price'!$B254+1,FALSE))</f>
        <v>110.18569404992589</v>
      </c>
      <c r="AB254" s="21">
        <f ca="1">IF(AB$6&lt;$C254,0,VLOOKUP(AB$6,'MonteCarlo Policy Paths'!$A$2:$I$31,'Monte Carlo_WA Complance Price'!$B254+1,FALSE))</f>
        <v>111.42373555610482</v>
      </c>
      <c r="AC254" s="21">
        <f ca="1">IF(AC$6&lt;$C254,0,VLOOKUP(AC$6,'MonteCarlo Policy Paths'!$A$2:$I$31,'Monte Carlo_WA Complance Price'!$B254+1,FALSE))</f>
        <v>112.86811731331359</v>
      </c>
      <c r="AD254" s="21">
        <f ca="1">IF(AD$6&lt;$C254,0,VLOOKUP(AD$6,'MonteCarlo Policy Paths'!$A$2:$I$31,'Monte Carlo_WA Complance Price'!$B254+1,FALSE))</f>
        <v>114.31249907052236</v>
      </c>
      <c r="AE254" s="21">
        <f ca="1">IF(AE$6&lt;$C254,0,VLOOKUP(AE$6,'MonteCarlo Policy Paths'!$A$2:$I$31,'Monte Carlo_WA Complance Price'!$B254+1,FALSE))</f>
        <v>115.75688082773114</v>
      </c>
      <c r="AF254" s="21">
        <f ca="1">IF(AF$6&lt;$C254,0,VLOOKUP(AF$6,'MonteCarlo Policy Paths'!$A$2:$I$31,'Monte Carlo_WA Complance Price'!$B254+1,FALSE))</f>
        <v>117.20126258493991</v>
      </c>
      <c r="AG254" s="22">
        <f ca="1">IF(AG$6&lt;$C254,0,VLOOKUP(AG$6,'MonteCarlo Policy Paths'!$A$2:$I$31,'Monte Carlo_WA Complance Price'!$B254+1,FALSE))</f>
        <v>118.64564434214866</v>
      </c>
      <c r="AI254" s="20">
        <f ca="1">E254*VLOOKUP(AI$6,'Greenhouse Gas Costs Avoided'!$A$2:$I$32,9,FALSE)</f>
        <v>0</v>
      </c>
      <c r="AJ254" s="21">
        <f ca="1">F254*VLOOKUP(AJ$6,'Greenhouse Gas Costs Avoided'!$A$2:$I$32,9,FALSE)</f>
        <v>5.2166744805659615</v>
      </c>
      <c r="AK254" s="21">
        <f ca="1">G254*VLOOKUP(AK$6,'Greenhouse Gas Costs Avoided'!$A$2:$I$32,9,FALSE)</f>
        <v>5.3216023247413169</v>
      </c>
      <c r="AL254" s="21">
        <f ca="1">H254*VLOOKUP(AL$6,'Greenhouse Gas Costs Avoided'!$A$2:$I$32,9,FALSE)</f>
        <v>5.4265301689166732</v>
      </c>
      <c r="AM254" s="21">
        <f ca="1">I254*VLOOKUP(AM$6,'Greenhouse Gas Costs Avoided'!$A$2:$I$32,9,FALSE)</f>
        <v>5.5063320831654474</v>
      </c>
      <c r="AN254" s="21">
        <f ca="1">J254*VLOOKUP(AN$6,'Greenhouse Gas Costs Avoided'!$A$2:$I$32,9,FALSE)</f>
        <v>5.5861339974142208</v>
      </c>
      <c r="AO254" s="21">
        <f ca="1">K254*VLOOKUP(AO$6,'Greenhouse Gas Costs Avoided'!$A$2:$I$32,9,FALSE)</f>
        <v>5.665935911662995</v>
      </c>
      <c r="AP254" s="21">
        <f ca="1">L254*VLOOKUP(AP$6,'Greenhouse Gas Costs Avoided'!$A$2:$I$32,9,FALSE)</f>
        <v>5.7457378259117702</v>
      </c>
      <c r="AQ254" s="21">
        <f ca="1">M254*VLOOKUP(AQ$6,'Greenhouse Gas Costs Avoided'!$A$2:$I$32,9,FALSE)</f>
        <v>5.8255397401605462</v>
      </c>
      <c r="AR254" s="21">
        <f ca="1">N254*VLOOKUP(AR$6,'Greenhouse Gas Costs Avoided'!$A$2:$I$32,9,FALSE)</f>
        <v>5.9053416544093205</v>
      </c>
      <c r="AS254" s="21">
        <f ca="1">O254*VLOOKUP(AS$6,'Greenhouse Gas Costs Avoided'!$A$2:$I$32,9,FALSE)</f>
        <v>5.9851435686580947</v>
      </c>
      <c r="AT254" s="21">
        <f ca="1">P254*VLOOKUP(AT$6,'Greenhouse Gas Costs Avoided'!$A$2:$I$32,9,FALSE)</f>
        <v>6.0649454829068699</v>
      </c>
      <c r="AU254" s="21">
        <f ca="1">Q254*VLOOKUP(AU$6,'Greenhouse Gas Costs Avoided'!$A$2:$I$32,9,FALSE)</f>
        <v>6.1447473971556432</v>
      </c>
      <c r="AV254" s="21">
        <f ca="1">R254*VLOOKUP(AV$6,'Greenhouse Gas Costs Avoided'!$A$2:$I$32,9,FALSE)</f>
        <v>6.2245493114044184</v>
      </c>
      <c r="AW254" s="21">
        <f ca="1">S254*VLOOKUP(AW$6,'Greenhouse Gas Costs Avoided'!$A$2:$I$32,9,FALSE)</f>
        <v>6.312953786990386</v>
      </c>
      <c r="AX254" s="21">
        <f ca="1">T254*VLOOKUP(AX$6,'Greenhouse Gas Costs Avoided'!$A$2:$I$32,9,FALSE)</f>
        <v>6.4013582625763545</v>
      </c>
      <c r="AY254" s="21">
        <f ca="1">U254*VLOOKUP(AY$6,'Greenhouse Gas Costs Avoided'!$A$2:$I$32,9,FALSE)</f>
        <v>6.4897627381623222</v>
      </c>
      <c r="AZ254" s="21">
        <f ca="1">V254*VLOOKUP(AZ$6,'Greenhouse Gas Costs Avoided'!$A$2:$I$32,9,FALSE)</f>
        <v>6.5781672137482907</v>
      </c>
      <c r="BA254" s="21">
        <f ca="1">W254*VLOOKUP(BA$6,'Greenhouse Gas Costs Avoided'!$A$2:$I$32,9,FALSE)</f>
        <v>6.6665716893342575</v>
      </c>
      <c r="BB254" s="21">
        <f ca="1">X254*VLOOKUP(BB$6,'Greenhouse Gas Costs Avoided'!$A$2:$I$32,9,FALSE)</f>
        <v>6.7450019445028957</v>
      </c>
      <c r="BC254" s="21">
        <f ca="1">Y254*VLOOKUP(BC$6,'Greenhouse Gas Costs Avoided'!$A$2:$I$32,9,FALSE)</f>
        <v>6.8234321996715348</v>
      </c>
      <c r="BD254" s="21">
        <f ca="1">Z254*VLOOKUP(BD$6,'Greenhouse Gas Costs Avoided'!$A$2:$I$32,9,FALSE)</f>
        <v>6.901862454840173</v>
      </c>
      <c r="BE254" s="21">
        <f ca="1">AA254*VLOOKUP(BE$6,'Greenhouse Gas Costs Avoided'!$A$2:$I$32,9,FALSE)</f>
        <v>6.9802927100088112</v>
      </c>
      <c r="BF254" s="21">
        <f ca="1">AB254*VLOOKUP(BF$6,'Greenhouse Gas Costs Avoided'!$A$2:$I$32,9,FALSE)</f>
        <v>7.0587229651774486</v>
      </c>
      <c r="BG254" s="21">
        <f ca="1">AC254*VLOOKUP(BG$6,'Greenhouse Gas Costs Avoided'!$A$2:$I$32,9,FALSE)</f>
        <v>7.1502249295408609</v>
      </c>
      <c r="BH254" s="21">
        <f ca="1">AD254*VLOOKUP(BH$6,'Greenhouse Gas Costs Avoided'!$A$2:$I$32,9,FALSE)</f>
        <v>7.2417268939042723</v>
      </c>
      <c r="BI254" s="21">
        <f ca="1">AE254*VLOOKUP(BI$6,'Greenhouse Gas Costs Avoided'!$A$2:$I$32,9,FALSE)</f>
        <v>7.3332288582676846</v>
      </c>
      <c r="BJ254" s="21">
        <f ca="1">AF254*VLOOKUP(BJ$6,'Greenhouse Gas Costs Avoided'!$A$2:$I$32,9,FALSE)</f>
        <v>7.424730822631096</v>
      </c>
      <c r="BK254" s="22">
        <f ca="1">AG254*VLOOKUP(BK$6,'Greenhouse Gas Costs Avoided'!$A$2:$I$32,9,FALSE)</f>
        <v>7.5162327869945065</v>
      </c>
    </row>
    <row r="255" spans="1:63" x14ac:dyDescent="0.35">
      <c r="A255" s="11">
        <v>249</v>
      </c>
      <c r="B255" s="12">
        <f t="shared" ca="1" si="6"/>
        <v>3</v>
      </c>
      <c r="C255" s="13">
        <f t="shared" ca="1" si="7"/>
        <v>2023</v>
      </c>
      <c r="E255" s="20">
        <f ca="1">IF(E$6&lt;$C255,0,VLOOKUP(E$6,'MonteCarlo Policy Paths'!$A$2:$I$31,'Monte Carlo_WA Complance Price'!$B255+1,FALSE))</f>
        <v>0</v>
      </c>
      <c r="F255" s="21">
        <f ca="1">IF(F$6&lt;$C255,0,VLOOKUP(F$6,'MonteCarlo Policy Paths'!$A$2:$I$31,'Monte Carlo_WA Complance Price'!$B255+1,FALSE))</f>
        <v>82.346532180449415</v>
      </c>
      <c r="G255" s="21">
        <f ca="1">IF(G$6&lt;$C255,0,VLOOKUP(G$6,'MonteCarlo Policy Paths'!$A$2:$I$31,'Monte Carlo_WA Complance Price'!$B255+1,FALSE))</f>
        <v>84.002844861871253</v>
      </c>
      <c r="H255" s="21">
        <f ca="1">IF(H$6&lt;$C255,0,VLOOKUP(H$6,'MonteCarlo Policy Paths'!$A$2:$I$31,'Monte Carlo_WA Complance Price'!$B255+1,FALSE))</f>
        <v>85.659157543293105</v>
      </c>
      <c r="I255" s="21">
        <f ca="1">IF(I$6&lt;$C255,0,VLOOKUP(I$6,'MonteCarlo Policy Paths'!$A$2:$I$31,'Monte Carlo_WA Complance Price'!$B255+1,FALSE))</f>
        <v>86.918851036576825</v>
      </c>
      <c r="J255" s="21">
        <f ca="1">IF(J$6&lt;$C255,0,VLOOKUP(J$6,'MonteCarlo Policy Paths'!$A$2:$I$31,'Monte Carlo_WA Complance Price'!$B255+1,FALSE))</f>
        <v>88.178544529860531</v>
      </c>
      <c r="K255" s="21">
        <f ca="1">IF(K$6&lt;$C255,0,VLOOKUP(K$6,'MonteCarlo Policy Paths'!$A$2:$I$31,'Monte Carlo_WA Complance Price'!$B255+1,FALSE))</f>
        <v>89.438238023144251</v>
      </c>
      <c r="L255" s="21">
        <f ca="1">IF(L$6&lt;$C255,0,VLOOKUP(L$6,'MonteCarlo Policy Paths'!$A$2:$I$31,'Monte Carlo_WA Complance Price'!$B255+1,FALSE))</f>
        <v>90.697931516427971</v>
      </c>
      <c r="M255" s="21">
        <f ca="1">IF(M$6&lt;$C255,0,VLOOKUP(M$6,'MonteCarlo Policy Paths'!$A$2:$I$31,'Monte Carlo_WA Complance Price'!$B255+1,FALSE))</f>
        <v>91.95762500971172</v>
      </c>
      <c r="N255" s="21">
        <f ca="1">IF(N$6&lt;$C255,0,VLOOKUP(N$6,'MonteCarlo Policy Paths'!$A$2:$I$31,'Monte Carlo_WA Complance Price'!$B255+1,FALSE))</f>
        <v>93.21731850299544</v>
      </c>
      <c r="O255" s="21">
        <f ca="1">IF(O$6&lt;$C255,0,VLOOKUP(O$6,'MonteCarlo Policy Paths'!$A$2:$I$31,'Monte Carlo_WA Complance Price'!$B255+1,FALSE))</f>
        <v>94.47701199627916</v>
      </c>
      <c r="P255" s="21">
        <f ca="1">IF(P$6&lt;$C255,0,VLOOKUP(P$6,'MonteCarlo Policy Paths'!$A$2:$I$31,'Monte Carlo_WA Complance Price'!$B255+1,FALSE))</f>
        <v>95.73670548956288</v>
      </c>
      <c r="Q255" s="21">
        <f ca="1">IF(Q$6&lt;$C255,0,VLOOKUP(Q$6,'MonteCarlo Policy Paths'!$A$2:$I$31,'Monte Carlo_WA Complance Price'!$B255+1,FALSE))</f>
        <v>96.996398982846586</v>
      </c>
      <c r="R255" s="21">
        <f ca="1">IF(R$6&lt;$C255,0,VLOOKUP(R$6,'MonteCarlo Policy Paths'!$A$2:$I$31,'Monte Carlo_WA Complance Price'!$B255+1,FALSE))</f>
        <v>101.49317720655506</v>
      </c>
      <c r="S255" s="21">
        <f ca="1">IF(S$6&lt;$C255,0,VLOOKUP(S$6,'MonteCarlo Policy Paths'!$A$2:$I$31,'Monte Carlo_WA Complance Price'!$B255+1,FALSE))</f>
        <v>104.21949379267882</v>
      </c>
      <c r="T255" s="21">
        <f ca="1">IF(T$6&lt;$C255,0,VLOOKUP(T$6,'MonteCarlo Policy Paths'!$A$2:$I$31,'Monte Carlo_WA Complance Price'!$B255+1,FALSE))</f>
        <v>107.03810370059369</v>
      </c>
      <c r="U255" s="21">
        <f ca="1">IF(U$6&lt;$C255,0,VLOOKUP(U$6,'MonteCarlo Policy Paths'!$A$2:$I$31,'Monte Carlo_WA Complance Price'!$B255+1,FALSE))</f>
        <v>109.92690053835344</v>
      </c>
      <c r="V255" s="21">
        <f ca="1">IF(V$6&lt;$C255,0,VLOOKUP(V$6,'MonteCarlo Policy Paths'!$A$2:$I$31,'Monte Carlo_WA Complance Price'!$B255+1,FALSE))</f>
        <v>112.89757853003228</v>
      </c>
      <c r="W255" s="21">
        <f ca="1">IF(W$6&lt;$C255,0,VLOOKUP(W$6,'MonteCarlo Policy Paths'!$A$2:$I$31,'Monte Carlo_WA Complance Price'!$B255+1,FALSE))</f>
        <v>115.91943874780665</v>
      </c>
      <c r="X255" s="21">
        <f ca="1">IF(X$6&lt;$C255,0,VLOOKUP(X$6,'MonteCarlo Policy Paths'!$A$2:$I$31,'Monte Carlo_WA Complance Price'!$B255+1,FALSE))</f>
        <v>119.06733931122673</v>
      </c>
      <c r="Y255" s="21">
        <f ca="1">IF(Y$6&lt;$C255,0,VLOOKUP(Y$6,'MonteCarlo Policy Paths'!$A$2:$I$31,'Monte Carlo_WA Complance Price'!$B255+1,FALSE))</f>
        <v>122.25496395468721</v>
      </c>
      <c r="Z255" s="21">
        <f ca="1">IF(Z$6&lt;$C255,0,VLOOKUP(Z$6,'MonteCarlo Policy Paths'!$A$2:$I$31,'Monte Carlo_WA Complance Price'!$B255+1,FALSE))</f>
        <v>125.4992630232488</v>
      </c>
      <c r="AA255" s="21">
        <f ca="1">IF(AA$6&lt;$C255,0,VLOOKUP(AA$6,'MonteCarlo Policy Paths'!$A$2:$I$31,'Monte Carlo_WA Complance Price'!$B255+1,FALSE))</f>
        <v>128.82380079097237</v>
      </c>
      <c r="AB255" s="21">
        <f ca="1">IF(AB$6&lt;$C255,0,VLOOKUP(AB$6,'MonteCarlo Policy Paths'!$A$2:$I$31,'Monte Carlo_WA Complance Price'!$B255+1,FALSE))</f>
        <v>132.24028719953677</v>
      </c>
      <c r="AC255" s="21">
        <f ca="1">IF(AC$6&lt;$C255,0,VLOOKUP(AC$6,'MonteCarlo Policy Paths'!$A$2:$I$31,'Monte Carlo_WA Complance Price'!$B255+1,FALSE))</f>
        <v>135.74155640209787</v>
      </c>
      <c r="AD255" s="21">
        <f ca="1">IF(AD$6&lt;$C255,0,VLOOKUP(AD$6,'MonteCarlo Policy Paths'!$A$2:$I$31,'Monte Carlo_WA Complance Price'!$B255+1,FALSE))</f>
        <v>139.32654413598658</v>
      </c>
      <c r="AE255" s="21">
        <f ca="1">IF(AE$6&lt;$C255,0,VLOOKUP(AE$6,'MonteCarlo Policy Paths'!$A$2:$I$31,'Monte Carlo_WA Complance Price'!$B255+1,FALSE))</f>
        <v>142.9856742986068</v>
      </c>
      <c r="AF255" s="21">
        <f ca="1">IF(AF$6&lt;$C255,0,VLOOKUP(AF$6,'MonteCarlo Policy Paths'!$A$2:$I$31,'Monte Carlo_WA Complance Price'!$B255+1,FALSE))</f>
        <v>146.72361540812219</v>
      </c>
      <c r="AG255" s="22">
        <f ca="1">IF(AG$6&lt;$C255,0,VLOOKUP(AG$6,'MonteCarlo Policy Paths'!$A$2:$I$31,'Monte Carlo_WA Complance Price'!$B255+1,FALSE))</f>
        <v>150.52284977717397</v>
      </c>
      <c r="AI255" s="20">
        <f ca="1">E255*VLOOKUP(AI$6,'Greenhouse Gas Costs Avoided'!$A$2:$I$32,9,FALSE)</f>
        <v>0</v>
      </c>
      <c r="AJ255" s="21">
        <f ca="1">F255*VLOOKUP(AJ$6,'Greenhouse Gas Costs Avoided'!$A$2:$I$32,9,FALSE)</f>
        <v>5.2166744805659615</v>
      </c>
      <c r="AK255" s="21">
        <f ca="1">G255*VLOOKUP(AK$6,'Greenhouse Gas Costs Avoided'!$A$2:$I$32,9,FALSE)</f>
        <v>5.3216023247413169</v>
      </c>
      <c r="AL255" s="21">
        <f ca="1">H255*VLOOKUP(AL$6,'Greenhouse Gas Costs Avoided'!$A$2:$I$32,9,FALSE)</f>
        <v>5.4265301689166732</v>
      </c>
      <c r="AM255" s="21">
        <f ca="1">I255*VLOOKUP(AM$6,'Greenhouse Gas Costs Avoided'!$A$2:$I$32,9,FALSE)</f>
        <v>5.5063320831654474</v>
      </c>
      <c r="AN255" s="21">
        <f ca="1">J255*VLOOKUP(AN$6,'Greenhouse Gas Costs Avoided'!$A$2:$I$32,9,FALSE)</f>
        <v>5.5861339974142208</v>
      </c>
      <c r="AO255" s="21">
        <f ca="1">K255*VLOOKUP(AO$6,'Greenhouse Gas Costs Avoided'!$A$2:$I$32,9,FALSE)</f>
        <v>5.665935911662995</v>
      </c>
      <c r="AP255" s="21">
        <f ca="1">L255*VLOOKUP(AP$6,'Greenhouse Gas Costs Avoided'!$A$2:$I$32,9,FALSE)</f>
        <v>5.7457378259117702</v>
      </c>
      <c r="AQ255" s="21">
        <f ca="1">M255*VLOOKUP(AQ$6,'Greenhouse Gas Costs Avoided'!$A$2:$I$32,9,FALSE)</f>
        <v>5.8255397401605462</v>
      </c>
      <c r="AR255" s="21">
        <f ca="1">N255*VLOOKUP(AR$6,'Greenhouse Gas Costs Avoided'!$A$2:$I$32,9,FALSE)</f>
        <v>5.9053416544093205</v>
      </c>
      <c r="AS255" s="21">
        <f ca="1">O255*VLOOKUP(AS$6,'Greenhouse Gas Costs Avoided'!$A$2:$I$32,9,FALSE)</f>
        <v>5.9851435686580947</v>
      </c>
      <c r="AT255" s="21">
        <f ca="1">P255*VLOOKUP(AT$6,'Greenhouse Gas Costs Avoided'!$A$2:$I$32,9,FALSE)</f>
        <v>6.0649454829068699</v>
      </c>
      <c r="AU255" s="21">
        <f ca="1">Q255*VLOOKUP(AU$6,'Greenhouse Gas Costs Avoided'!$A$2:$I$32,9,FALSE)</f>
        <v>6.1447473971556432</v>
      </c>
      <c r="AV255" s="21">
        <f ca="1">R255*VLOOKUP(AV$6,'Greenhouse Gas Costs Avoided'!$A$2:$I$32,9,FALSE)</f>
        <v>6.4296194808152167</v>
      </c>
      <c r="AW255" s="21">
        <f ca="1">S255*VLOOKUP(AW$6,'Greenhouse Gas Costs Avoided'!$A$2:$I$32,9,FALSE)</f>
        <v>6.6023323538917609</v>
      </c>
      <c r="AX255" s="21">
        <f ca="1">T255*VLOOKUP(AX$6,'Greenhouse Gas Costs Avoided'!$A$2:$I$32,9,FALSE)</f>
        <v>6.7808920331878957</v>
      </c>
      <c r="AY255" s="21">
        <f ca="1">U255*VLOOKUP(AY$6,'Greenhouse Gas Costs Avoided'!$A$2:$I$32,9,FALSE)</f>
        <v>6.9638980729572149</v>
      </c>
      <c r="AZ255" s="21">
        <f ca="1">V255*VLOOKUP(AZ$6,'Greenhouse Gas Costs Avoided'!$A$2:$I$32,9,FALSE)</f>
        <v>7.1520913053717949</v>
      </c>
      <c r="BA255" s="21">
        <f ca="1">W255*VLOOKUP(BA$6,'Greenhouse Gas Costs Avoided'!$A$2:$I$32,9,FALSE)</f>
        <v>7.3435269452765404</v>
      </c>
      <c r="BB255" s="21">
        <f ca="1">X255*VLOOKUP(BB$6,'Greenhouse Gas Costs Avoided'!$A$2:$I$32,9,FALSE)</f>
        <v>7.5429472742415475</v>
      </c>
      <c r="BC255" s="21">
        <f ca="1">Y255*VLOOKUP(BC$6,'Greenhouse Gas Costs Avoided'!$A$2:$I$32,9,FALSE)</f>
        <v>7.744884134129272</v>
      </c>
      <c r="BD255" s="21">
        <f ca="1">Z255*VLOOKUP(BD$6,'Greenhouse Gas Costs Avoided'!$A$2:$I$32,9,FALSE)</f>
        <v>7.950411333759269</v>
      </c>
      <c r="BE255" s="21">
        <f ca="1">AA255*VLOOKUP(BE$6,'Greenhouse Gas Costs Avoided'!$A$2:$I$32,9,FALSE)</f>
        <v>8.161021676093501</v>
      </c>
      <c r="BF255" s="21">
        <f ca="1">AB255*VLOOKUP(BF$6,'Greenhouse Gas Costs Avoided'!$A$2:$I$32,9,FALSE)</f>
        <v>8.3774569890184303</v>
      </c>
      <c r="BG255" s="21">
        <f ca="1">AC255*VLOOKUP(BG$6,'Greenhouse Gas Costs Avoided'!$A$2:$I$32,9,FALSE)</f>
        <v>8.5992633142510115</v>
      </c>
      <c r="BH255" s="21">
        <f ca="1">AD255*VLOOKUP(BH$6,'Greenhouse Gas Costs Avoided'!$A$2:$I$32,9,FALSE)</f>
        <v>8.8263732304711304</v>
      </c>
      <c r="BI255" s="21">
        <f ca="1">AE255*VLOOKUP(BI$6,'Greenhouse Gas Costs Avoided'!$A$2:$I$32,9,FALSE)</f>
        <v>9.05818008905967</v>
      </c>
      <c r="BJ255" s="21">
        <f ca="1">AF255*VLOOKUP(BJ$6,'Greenhouse Gas Costs Avoided'!$A$2:$I$32,9,FALSE)</f>
        <v>9.2949796418706736</v>
      </c>
      <c r="BK255" s="22">
        <f ca="1">AG255*VLOOKUP(BK$6,'Greenhouse Gas Costs Avoided'!$A$2:$I$32,9,FALSE)</f>
        <v>9.5356621388007277</v>
      </c>
    </row>
    <row r="256" spans="1:63" x14ac:dyDescent="0.35">
      <c r="A256" s="11">
        <v>250</v>
      </c>
      <c r="B256" s="12">
        <f t="shared" ca="1" si="6"/>
        <v>2</v>
      </c>
      <c r="C256" s="13">
        <f t="shared" ca="1" si="7"/>
        <v>2023</v>
      </c>
      <c r="E256" s="20">
        <f ca="1">IF(E$6&lt;$C256,0,VLOOKUP(E$6,'MonteCarlo Policy Paths'!$A$2:$I$31,'Monte Carlo_WA Complance Price'!$B256+1,FALSE))</f>
        <v>0</v>
      </c>
      <c r="F256" s="21">
        <f ca="1">IF(F$6&lt;$C256,0,VLOOKUP(F$6,'MonteCarlo Policy Paths'!$A$2:$I$31,'Monte Carlo_WA Complance Price'!$B256+1,FALSE))</f>
        <v>82.346532180449415</v>
      </c>
      <c r="G256" s="21">
        <f ca="1">IF(G$6&lt;$C256,0,VLOOKUP(G$6,'MonteCarlo Policy Paths'!$A$2:$I$31,'Monte Carlo_WA Complance Price'!$B256+1,FALSE))</f>
        <v>84.002844861871253</v>
      </c>
      <c r="H256" s="21">
        <f ca="1">IF(H$6&lt;$C256,0,VLOOKUP(H$6,'MonteCarlo Policy Paths'!$A$2:$I$31,'Monte Carlo_WA Complance Price'!$B256+1,FALSE))</f>
        <v>85.659157543293105</v>
      </c>
      <c r="I256" s="21">
        <f ca="1">IF(I$6&lt;$C256,0,VLOOKUP(I$6,'MonteCarlo Policy Paths'!$A$2:$I$31,'Monte Carlo_WA Complance Price'!$B256+1,FALSE))</f>
        <v>86.918851036576825</v>
      </c>
      <c r="J256" s="21">
        <f ca="1">IF(J$6&lt;$C256,0,VLOOKUP(J$6,'MonteCarlo Policy Paths'!$A$2:$I$31,'Monte Carlo_WA Complance Price'!$B256+1,FALSE))</f>
        <v>88.178544529860531</v>
      </c>
      <c r="K256" s="21">
        <f ca="1">IF(K$6&lt;$C256,0,VLOOKUP(K$6,'MonteCarlo Policy Paths'!$A$2:$I$31,'Monte Carlo_WA Complance Price'!$B256+1,FALSE))</f>
        <v>89.438238023144251</v>
      </c>
      <c r="L256" s="21">
        <f ca="1">IF(L$6&lt;$C256,0,VLOOKUP(L$6,'MonteCarlo Policy Paths'!$A$2:$I$31,'Monte Carlo_WA Complance Price'!$B256+1,FALSE))</f>
        <v>90.697931516427971</v>
      </c>
      <c r="M256" s="21">
        <f ca="1">IF(M$6&lt;$C256,0,VLOOKUP(M$6,'MonteCarlo Policy Paths'!$A$2:$I$31,'Monte Carlo_WA Complance Price'!$B256+1,FALSE))</f>
        <v>91.95762500971172</v>
      </c>
      <c r="N256" s="21">
        <f ca="1">IF(N$6&lt;$C256,0,VLOOKUP(N$6,'MonteCarlo Policy Paths'!$A$2:$I$31,'Monte Carlo_WA Complance Price'!$B256+1,FALSE))</f>
        <v>93.21731850299544</v>
      </c>
      <c r="O256" s="21">
        <f ca="1">IF(O$6&lt;$C256,0,VLOOKUP(O$6,'MonteCarlo Policy Paths'!$A$2:$I$31,'Monte Carlo_WA Complance Price'!$B256+1,FALSE))</f>
        <v>94.47701199627916</v>
      </c>
      <c r="P256" s="21">
        <f ca="1">IF(P$6&lt;$C256,0,VLOOKUP(P$6,'MonteCarlo Policy Paths'!$A$2:$I$31,'Monte Carlo_WA Complance Price'!$B256+1,FALSE))</f>
        <v>95.73670548956288</v>
      </c>
      <c r="Q256" s="21">
        <f ca="1">IF(Q$6&lt;$C256,0,VLOOKUP(Q$6,'MonteCarlo Policy Paths'!$A$2:$I$31,'Monte Carlo_WA Complance Price'!$B256+1,FALSE))</f>
        <v>96.996398982846586</v>
      </c>
      <c r="R256" s="21">
        <f ca="1">IF(R$6&lt;$C256,0,VLOOKUP(R$6,'MonteCarlo Policy Paths'!$A$2:$I$31,'Monte Carlo_WA Complance Price'!$B256+1,FALSE))</f>
        <v>98.25609247613032</v>
      </c>
      <c r="S256" s="21">
        <f ca="1">IF(S$6&lt;$C256,0,VLOOKUP(S$6,'MonteCarlo Policy Paths'!$A$2:$I$31,'Monte Carlo_WA Complance Price'!$B256+1,FALSE))</f>
        <v>99.65157958594628</v>
      </c>
      <c r="T256" s="21">
        <f ca="1">IF(T$6&lt;$C256,0,VLOOKUP(T$6,'MonteCarlo Policy Paths'!$A$2:$I$31,'Monte Carlo_WA Complance Price'!$B256+1,FALSE))</f>
        <v>101.04706669576224</v>
      </c>
      <c r="U256" s="21">
        <f ca="1">IF(U$6&lt;$C256,0,VLOOKUP(U$6,'MonteCarlo Policy Paths'!$A$2:$I$31,'Monte Carlo_WA Complance Price'!$B256+1,FALSE))</f>
        <v>102.4425538055782</v>
      </c>
      <c r="V256" s="21">
        <f ca="1">IF(V$6&lt;$C256,0,VLOOKUP(V$6,'MonteCarlo Policy Paths'!$A$2:$I$31,'Monte Carlo_WA Complance Price'!$B256+1,FALSE))</f>
        <v>103.83804091539416</v>
      </c>
      <c r="W256" s="21">
        <f ca="1">IF(W$6&lt;$C256,0,VLOOKUP(W$6,'MonteCarlo Policy Paths'!$A$2:$I$31,'Monte Carlo_WA Complance Price'!$B256+1,FALSE))</f>
        <v>105.23352802521011</v>
      </c>
      <c r="X256" s="21">
        <f ca="1">IF(X$6&lt;$C256,0,VLOOKUP(X$6,'MonteCarlo Policy Paths'!$A$2:$I$31,'Monte Carlo_WA Complance Price'!$B256+1,FALSE))</f>
        <v>106.47156953138905</v>
      </c>
      <c r="Y256" s="21">
        <f ca="1">IF(Y$6&lt;$C256,0,VLOOKUP(Y$6,'MonteCarlo Policy Paths'!$A$2:$I$31,'Monte Carlo_WA Complance Price'!$B256+1,FALSE))</f>
        <v>107.709611037568</v>
      </c>
      <c r="Z256" s="21">
        <f ca="1">IF(Z$6&lt;$C256,0,VLOOKUP(Z$6,'MonteCarlo Policy Paths'!$A$2:$I$31,'Monte Carlo_WA Complance Price'!$B256+1,FALSE))</f>
        <v>108.94765254374694</v>
      </c>
      <c r="AA256" s="21">
        <f ca="1">IF(AA$6&lt;$C256,0,VLOOKUP(AA$6,'MonteCarlo Policy Paths'!$A$2:$I$31,'Monte Carlo_WA Complance Price'!$B256+1,FALSE))</f>
        <v>110.18569404992589</v>
      </c>
      <c r="AB256" s="21">
        <f ca="1">IF(AB$6&lt;$C256,0,VLOOKUP(AB$6,'MonteCarlo Policy Paths'!$A$2:$I$31,'Monte Carlo_WA Complance Price'!$B256+1,FALSE))</f>
        <v>111.42373555610482</v>
      </c>
      <c r="AC256" s="21">
        <f ca="1">IF(AC$6&lt;$C256,0,VLOOKUP(AC$6,'MonteCarlo Policy Paths'!$A$2:$I$31,'Monte Carlo_WA Complance Price'!$B256+1,FALSE))</f>
        <v>112.86811731331359</v>
      </c>
      <c r="AD256" s="21">
        <f ca="1">IF(AD$6&lt;$C256,0,VLOOKUP(AD$6,'MonteCarlo Policy Paths'!$A$2:$I$31,'Monte Carlo_WA Complance Price'!$B256+1,FALSE))</f>
        <v>114.31249907052236</v>
      </c>
      <c r="AE256" s="21">
        <f ca="1">IF(AE$6&lt;$C256,0,VLOOKUP(AE$6,'MonteCarlo Policy Paths'!$A$2:$I$31,'Monte Carlo_WA Complance Price'!$B256+1,FALSE))</f>
        <v>115.75688082773114</v>
      </c>
      <c r="AF256" s="21">
        <f ca="1">IF(AF$6&lt;$C256,0,VLOOKUP(AF$6,'MonteCarlo Policy Paths'!$A$2:$I$31,'Monte Carlo_WA Complance Price'!$B256+1,FALSE))</f>
        <v>117.20126258493991</v>
      </c>
      <c r="AG256" s="22">
        <f ca="1">IF(AG$6&lt;$C256,0,VLOOKUP(AG$6,'MonteCarlo Policy Paths'!$A$2:$I$31,'Monte Carlo_WA Complance Price'!$B256+1,FALSE))</f>
        <v>120.41827982173916</v>
      </c>
      <c r="AI256" s="20">
        <f ca="1">E256*VLOOKUP(AI$6,'Greenhouse Gas Costs Avoided'!$A$2:$I$32,9,FALSE)</f>
        <v>0</v>
      </c>
      <c r="AJ256" s="21">
        <f ca="1">F256*VLOOKUP(AJ$6,'Greenhouse Gas Costs Avoided'!$A$2:$I$32,9,FALSE)</f>
        <v>5.2166744805659615</v>
      </c>
      <c r="AK256" s="21">
        <f ca="1">G256*VLOOKUP(AK$6,'Greenhouse Gas Costs Avoided'!$A$2:$I$32,9,FALSE)</f>
        <v>5.3216023247413169</v>
      </c>
      <c r="AL256" s="21">
        <f ca="1">H256*VLOOKUP(AL$6,'Greenhouse Gas Costs Avoided'!$A$2:$I$32,9,FALSE)</f>
        <v>5.4265301689166732</v>
      </c>
      <c r="AM256" s="21">
        <f ca="1">I256*VLOOKUP(AM$6,'Greenhouse Gas Costs Avoided'!$A$2:$I$32,9,FALSE)</f>
        <v>5.5063320831654474</v>
      </c>
      <c r="AN256" s="21">
        <f ca="1">J256*VLOOKUP(AN$6,'Greenhouse Gas Costs Avoided'!$A$2:$I$32,9,FALSE)</f>
        <v>5.5861339974142208</v>
      </c>
      <c r="AO256" s="21">
        <f ca="1">K256*VLOOKUP(AO$6,'Greenhouse Gas Costs Avoided'!$A$2:$I$32,9,FALSE)</f>
        <v>5.665935911662995</v>
      </c>
      <c r="AP256" s="21">
        <f ca="1">L256*VLOOKUP(AP$6,'Greenhouse Gas Costs Avoided'!$A$2:$I$32,9,FALSE)</f>
        <v>5.7457378259117702</v>
      </c>
      <c r="AQ256" s="21">
        <f ca="1">M256*VLOOKUP(AQ$6,'Greenhouse Gas Costs Avoided'!$A$2:$I$32,9,FALSE)</f>
        <v>5.8255397401605462</v>
      </c>
      <c r="AR256" s="21">
        <f ca="1">N256*VLOOKUP(AR$6,'Greenhouse Gas Costs Avoided'!$A$2:$I$32,9,FALSE)</f>
        <v>5.9053416544093205</v>
      </c>
      <c r="AS256" s="21">
        <f ca="1">O256*VLOOKUP(AS$6,'Greenhouse Gas Costs Avoided'!$A$2:$I$32,9,FALSE)</f>
        <v>5.9851435686580947</v>
      </c>
      <c r="AT256" s="21">
        <f ca="1">P256*VLOOKUP(AT$6,'Greenhouse Gas Costs Avoided'!$A$2:$I$32,9,FALSE)</f>
        <v>6.0649454829068699</v>
      </c>
      <c r="AU256" s="21">
        <f ca="1">Q256*VLOOKUP(AU$6,'Greenhouse Gas Costs Avoided'!$A$2:$I$32,9,FALSE)</f>
        <v>6.1447473971556432</v>
      </c>
      <c r="AV256" s="21">
        <f ca="1">R256*VLOOKUP(AV$6,'Greenhouse Gas Costs Avoided'!$A$2:$I$32,9,FALSE)</f>
        <v>6.2245493114044184</v>
      </c>
      <c r="AW256" s="21">
        <f ca="1">S256*VLOOKUP(AW$6,'Greenhouse Gas Costs Avoided'!$A$2:$I$32,9,FALSE)</f>
        <v>6.312953786990386</v>
      </c>
      <c r="AX256" s="21">
        <f ca="1">T256*VLOOKUP(AX$6,'Greenhouse Gas Costs Avoided'!$A$2:$I$32,9,FALSE)</f>
        <v>6.4013582625763545</v>
      </c>
      <c r="AY256" s="21">
        <f ca="1">U256*VLOOKUP(AY$6,'Greenhouse Gas Costs Avoided'!$A$2:$I$32,9,FALSE)</f>
        <v>6.4897627381623222</v>
      </c>
      <c r="AZ256" s="21">
        <f ca="1">V256*VLOOKUP(AZ$6,'Greenhouse Gas Costs Avoided'!$A$2:$I$32,9,FALSE)</f>
        <v>6.5781672137482907</v>
      </c>
      <c r="BA256" s="21">
        <f ca="1">W256*VLOOKUP(BA$6,'Greenhouse Gas Costs Avoided'!$A$2:$I$32,9,FALSE)</f>
        <v>6.6665716893342575</v>
      </c>
      <c r="BB256" s="21">
        <f ca="1">X256*VLOOKUP(BB$6,'Greenhouse Gas Costs Avoided'!$A$2:$I$32,9,FALSE)</f>
        <v>6.7450019445028957</v>
      </c>
      <c r="BC256" s="21">
        <f ca="1">Y256*VLOOKUP(BC$6,'Greenhouse Gas Costs Avoided'!$A$2:$I$32,9,FALSE)</f>
        <v>6.8234321996715348</v>
      </c>
      <c r="BD256" s="21">
        <f ca="1">Z256*VLOOKUP(BD$6,'Greenhouse Gas Costs Avoided'!$A$2:$I$32,9,FALSE)</f>
        <v>6.901862454840173</v>
      </c>
      <c r="BE256" s="21">
        <f ca="1">AA256*VLOOKUP(BE$6,'Greenhouse Gas Costs Avoided'!$A$2:$I$32,9,FALSE)</f>
        <v>6.9802927100088112</v>
      </c>
      <c r="BF256" s="21">
        <f ca="1">AB256*VLOOKUP(BF$6,'Greenhouse Gas Costs Avoided'!$A$2:$I$32,9,FALSE)</f>
        <v>7.0587229651774486</v>
      </c>
      <c r="BG256" s="21">
        <f ca="1">AC256*VLOOKUP(BG$6,'Greenhouse Gas Costs Avoided'!$A$2:$I$32,9,FALSE)</f>
        <v>7.1502249295408609</v>
      </c>
      <c r="BH256" s="21">
        <f ca="1">AD256*VLOOKUP(BH$6,'Greenhouse Gas Costs Avoided'!$A$2:$I$32,9,FALSE)</f>
        <v>7.2417268939042723</v>
      </c>
      <c r="BI256" s="21">
        <f ca="1">AE256*VLOOKUP(BI$6,'Greenhouse Gas Costs Avoided'!$A$2:$I$32,9,FALSE)</f>
        <v>7.3332288582676846</v>
      </c>
      <c r="BJ256" s="21">
        <f ca="1">AF256*VLOOKUP(BJ$6,'Greenhouse Gas Costs Avoided'!$A$2:$I$32,9,FALSE)</f>
        <v>7.424730822631096</v>
      </c>
      <c r="BK256" s="22">
        <f ca="1">AG256*VLOOKUP(BK$6,'Greenhouse Gas Costs Avoided'!$A$2:$I$32,9,FALSE)</f>
        <v>7.6285297110405814</v>
      </c>
    </row>
    <row r="257" spans="1:63" x14ac:dyDescent="0.35">
      <c r="A257" s="11">
        <v>251</v>
      </c>
      <c r="B257" s="12">
        <f t="shared" ca="1" si="6"/>
        <v>4</v>
      </c>
      <c r="C257" s="13">
        <f t="shared" ca="1" si="7"/>
        <v>2023</v>
      </c>
      <c r="E257" s="20">
        <f ca="1">IF(E$6&lt;$C257,0,VLOOKUP(E$6,'MonteCarlo Policy Paths'!$A$2:$I$31,'Monte Carlo_WA Complance Price'!$B257+1,FALSE))</f>
        <v>0</v>
      </c>
      <c r="F257" s="21">
        <f ca="1">IF(F$6&lt;$C257,0,VLOOKUP(F$6,'MonteCarlo Policy Paths'!$A$2:$I$31,'Monte Carlo_WA Complance Price'!$B257+1,FALSE))</f>
        <v>82.346532180449415</v>
      </c>
      <c r="G257" s="21">
        <f ca="1">IF(G$6&lt;$C257,0,VLOOKUP(G$6,'MonteCarlo Policy Paths'!$A$2:$I$31,'Monte Carlo_WA Complance Price'!$B257+1,FALSE))</f>
        <v>84.002844861871253</v>
      </c>
      <c r="H257" s="21">
        <f ca="1">IF(H$6&lt;$C257,0,VLOOKUP(H$6,'MonteCarlo Policy Paths'!$A$2:$I$31,'Monte Carlo_WA Complance Price'!$B257+1,FALSE))</f>
        <v>85.659157543293105</v>
      </c>
      <c r="I257" s="21">
        <f ca="1">IF(I$6&lt;$C257,0,VLOOKUP(I$6,'MonteCarlo Policy Paths'!$A$2:$I$31,'Monte Carlo_WA Complance Price'!$B257+1,FALSE))</f>
        <v>86.918851036576825</v>
      </c>
      <c r="J257" s="21">
        <f ca="1">IF(J$6&lt;$C257,0,VLOOKUP(J$6,'MonteCarlo Policy Paths'!$A$2:$I$31,'Monte Carlo_WA Complance Price'!$B257+1,FALSE))</f>
        <v>88.178544529860531</v>
      </c>
      <c r="K257" s="21">
        <f ca="1">IF(K$6&lt;$C257,0,VLOOKUP(K$6,'MonteCarlo Policy Paths'!$A$2:$I$31,'Monte Carlo_WA Complance Price'!$B257+1,FALSE))</f>
        <v>89.438238023144251</v>
      </c>
      <c r="L257" s="21">
        <f ca="1">IF(L$6&lt;$C257,0,VLOOKUP(L$6,'MonteCarlo Policy Paths'!$A$2:$I$31,'Monte Carlo_WA Complance Price'!$B257+1,FALSE))</f>
        <v>90.697931516427971</v>
      </c>
      <c r="M257" s="21">
        <f ca="1">IF(M$6&lt;$C257,0,VLOOKUP(M$6,'MonteCarlo Policy Paths'!$A$2:$I$31,'Monte Carlo_WA Complance Price'!$B257+1,FALSE))</f>
        <v>91.95762500971172</v>
      </c>
      <c r="N257" s="21">
        <f ca="1">IF(N$6&lt;$C257,0,VLOOKUP(N$6,'MonteCarlo Policy Paths'!$A$2:$I$31,'Monte Carlo_WA Complance Price'!$B257+1,FALSE))</f>
        <v>93.21731850299544</v>
      </c>
      <c r="O257" s="21">
        <f ca="1">IF(O$6&lt;$C257,0,VLOOKUP(O$6,'MonteCarlo Policy Paths'!$A$2:$I$31,'Monte Carlo_WA Complance Price'!$B257+1,FALSE))</f>
        <v>94.47701199627916</v>
      </c>
      <c r="P257" s="21">
        <f ca="1">IF(P$6&lt;$C257,0,VLOOKUP(P$6,'MonteCarlo Policy Paths'!$A$2:$I$31,'Monte Carlo_WA Complance Price'!$B257+1,FALSE))</f>
        <v>95.73670548956288</v>
      </c>
      <c r="Q257" s="21">
        <f ca="1">IF(Q$6&lt;$C257,0,VLOOKUP(Q$6,'MonteCarlo Policy Paths'!$A$2:$I$31,'Monte Carlo_WA Complance Price'!$B257+1,FALSE))</f>
        <v>96.996398982846586</v>
      </c>
      <c r="R257" s="21">
        <f ca="1">IF(R$6&lt;$C257,0,VLOOKUP(R$6,'MonteCarlo Policy Paths'!$A$2:$I$31,'Monte Carlo_WA Complance Price'!$B257+1,FALSE))</f>
        <v>98.25609247613032</v>
      </c>
      <c r="S257" s="21">
        <f ca="1">IF(S$6&lt;$C257,0,VLOOKUP(S$6,'MonteCarlo Policy Paths'!$A$2:$I$31,'Monte Carlo_WA Complance Price'!$B257+1,FALSE))</f>
        <v>99.65157958594628</v>
      </c>
      <c r="T257" s="21">
        <f ca="1">IF(T$6&lt;$C257,0,VLOOKUP(T$6,'MonteCarlo Policy Paths'!$A$2:$I$31,'Monte Carlo_WA Complance Price'!$B257+1,FALSE))</f>
        <v>101.04706669576224</v>
      </c>
      <c r="U257" s="21">
        <f ca="1">IF(U$6&lt;$C257,0,VLOOKUP(U$6,'MonteCarlo Policy Paths'!$A$2:$I$31,'Monte Carlo_WA Complance Price'!$B257+1,FALSE))</f>
        <v>102.4425538055782</v>
      </c>
      <c r="V257" s="21">
        <f ca="1">IF(V$6&lt;$C257,0,VLOOKUP(V$6,'MonteCarlo Policy Paths'!$A$2:$I$31,'Monte Carlo_WA Complance Price'!$B257+1,FALSE))</f>
        <v>103.83804091539416</v>
      </c>
      <c r="W257" s="21">
        <f ca="1">IF(W$6&lt;$C257,0,VLOOKUP(W$6,'MonteCarlo Policy Paths'!$A$2:$I$31,'Monte Carlo_WA Complance Price'!$B257+1,FALSE))</f>
        <v>105.23352802521011</v>
      </c>
      <c r="X257" s="21">
        <f ca="1">IF(X$6&lt;$C257,0,VLOOKUP(X$6,'MonteCarlo Policy Paths'!$A$2:$I$31,'Monte Carlo_WA Complance Price'!$B257+1,FALSE))</f>
        <v>106.47156953138905</v>
      </c>
      <c r="Y257" s="21">
        <f ca="1">IF(Y$6&lt;$C257,0,VLOOKUP(Y$6,'MonteCarlo Policy Paths'!$A$2:$I$31,'Monte Carlo_WA Complance Price'!$B257+1,FALSE))</f>
        <v>107.709611037568</v>
      </c>
      <c r="Z257" s="21">
        <f ca="1">IF(Z$6&lt;$C257,0,VLOOKUP(Z$6,'MonteCarlo Policy Paths'!$A$2:$I$31,'Monte Carlo_WA Complance Price'!$B257+1,FALSE))</f>
        <v>108.94765254374694</v>
      </c>
      <c r="AA257" s="21">
        <f ca="1">IF(AA$6&lt;$C257,0,VLOOKUP(AA$6,'MonteCarlo Policy Paths'!$A$2:$I$31,'Monte Carlo_WA Complance Price'!$B257+1,FALSE))</f>
        <v>110.18569404992589</v>
      </c>
      <c r="AB257" s="21">
        <f ca="1">IF(AB$6&lt;$C257,0,VLOOKUP(AB$6,'MonteCarlo Policy Paths'!$A$2:$I$31,'Monte Carlo_WA Complance Price'!$B257+1,FALSE))</f>
        <v>111.42373555610482</v>
      </c>
      <c r="AC257" s="21">
        <f ca="1">IF(AC$6&lt;$C257,0,VLOOKUP(AC$6,'MonteCarlo Policy Paths'!$A$2:$I$31,'Monte Carlo_WA Complance Price'!$B257+1,FALSE))</f>
        <v>112.86811731331359</v>
      </c>
      <c r="AD257" s="21">
        <f ca="1">IF(AD$6&lt;$C257,0,VLOOKUP(AD$6,'MonteCarlo Policy Paths'!$A$2:$I$31,'Monte Carlo_WA Complance Price'!$B257+1,FALSE))</f>
        <v>114.31249907052236</v>
      </c>
      <c r="AE257" s="21">
        <f ca="1">IF(AE$6&lt;$C257,0,VLOOKUP(AE$6,'MonteCarlo Policy Paths'!$A$2:$I$31,'Monte Carlo_WA Complance Price'!$B257+1,FALSE))</f>
        <v>115.75688082773114</v>
      </c>
      <c r="AF257" s="21">
        <f ca="1">IF(AF$6&lt;$C257,0,VLOOKUP(AF$6,'MonteCarlo Policy Paths'!$A$2:$I$31,'Monte Carlo_WA Complance Price'!$B257+1,FALSE))</f>
        <v>117.20126258493991</v>
      </c>
      <c r="AG257" s="22">
        <f ca="1">IF(AG$6&lt;$C257,0,VLOOKUP(AG$6,'MonteCarlo Policy Paths'!$A$2:$I$31,'Monte Carlo_WA Complance Price'!$B257+1,FALSE))</f>
        <v>119.5319620819439</v>
      </c>
      <c r="AI257" s="20">
        <f ca="1">E257*VLOOKUP(AI$6,'Greenhouse Gas Costs Avoided'!$A$2:$I$32,9,FALSE)</f>
        <v>0</v>
      </c>
      <c r="AJ257" s="21">
        <f ca="1">F257*VLOOKUP(AJ$6,'Greenhouse Gas Costs Avoided'!$A$2:$I$32,9,FALSE)</f>
        <v>5.2166744805659615</v>
      </c>
      <c r="AK257" s="21">
        <f ca="1">G257*VLOOKUP(AK$6,'Greenhouse Gas Costs Avoided'!$A$2:$I$32,9,FALSE)</f>
        <v>5.3216023247413169</v>
      </c>
      <c r="AL257" s="21">
        <f ca="1">H257*VLOOKUP(AL$6,'Greenhouse Gas Costs Avoided'!$A$2:$I$32,9,FALSE)</f>
        <v>5.4265301689166732</v>
      </c>
      <c r="AM257" s="21">
        <f ca="1">I257*VLOOKUP(AM$6,'Greenhouse Gas Costs Avoided'!$A$2:$I$32,9,FALSE)</f>
        <v>5.5063320831654474</v>
      </c>
      <c r="AN257" s="21">
        <f ca="1">J257*VLOOKUP(AN$6,'Greenhouse Gas Costs Avoided'!$A$2:$I$32,9,FALSE)</f>
        <v>5.5861339974142208</v>
      </c>
      <c r="AO257" s="21">
        <f ca="1">K257*VLOOKUP(AO$6,'Greenhouse Gas Costs Avoided'!$A$2:$I$32,9,FALSE)</f>
        <v>5.665935911662995</v>
      </c>
      <c r="AP257" s="21">
        <f ca="1">L257*VLOOKUP(AP$6,'Greenhouse Gas Costs Avoided'!$A$2:$I$32,9,FALSE)</f>
        <v>5.7457378259117702</v>
      </c>
      <c r="AQ257" s="21">
        <f ca="1">M257*VLOOKUP(AQ$6,'Greenhouse Gas Costs Avoided'!$A$2:$I$32,9,FALSE)</f>
        <v>5.8255397401605462</v>
      </c>
      <c r="AR257" s="21">
        <f ca="1">N257*VLOOKUP(AR$6,'Greenhouse Gas Costs Avoided'!$A$2:$I$32,9,FALSE)</f>
        <v>5.9053416544093205</v>
      </c>
      <c r="AS257" s="21">
        <f ca="1">O257*VLOOKUP(AS$6,'Greenhouse Gas Costs Avoided'!$A$2:$I$32,9,FALSE)</f>
        <v>5.9851435686580947</v>
      </c>
      <c r="AT257" s="21">
        <f ca="1">P257*VLOOKUP(AT$6,'Greenhouse Gas Costs Avoided'!$A$2:$I$32,9,FALSE)</f>
        <v>6.0649454829068699</v>
      </c>
      <c r="AU257" s="21">
        <f ca="1">Q257*VLOOKUP(AU$6,'Greenhouse Gas Costs Avoided'!$A$2:$I$32,9,FALSE)</f>
        <v>6.1447473971556432</v>
      </c>
      <c r="AV257" s="21">
        <f ca="1">R257*VLOOKUP(AV$6,'Greenhouse Gas Costs Avoided'!$A$2:$I$32,9,FALSE)</f>
        <v>6.2245493114044184</v>
      </c>
      <c r="AW257" s="21">
        <f ca="1">S257*VLOOKUP(AW$6,'Greenhouse Gas Costs Avoided'!$A$2:$I$32,9,FALSE)</f>
        <v>6.312953786990386</v>
      </c>
      <c r="AX257" s="21">
        <f ca="1">T257*VLOOKUP(AX$6,'Greenhouse Gas Costs Avoided'!$A$2:$I$32,9,FALSE)</f>
        <v>6.4013582625763545</v>
      </c>
      <c r="AY257" s="21">
        <f ca="1">U257*VLOOKUP(AY$6,'Greenhouse Gas Costs Avoided'!$A$2:$I$32,9,FALSE)</f>
        <v>6.4897627381623222</v>
      </c>
      <c r="AZ257" s="21">
        <f ca="1">V257*VLOOKUP(AZ$6,'Greenhouse Gas Costs Avoided'!$A$2:$I$32,9,FALSE)</f>
        <v>6.5781672137482907</v>
      </c>
      <c r="BA257" s="21">
        <f ca="1">W257*VLOOKUP(BA$6,'Greenhouse Gas Costs Avoided'!$A$2:$I$32,9,FALSE)</f>
        <v>6.6665716893342575</v>
      </c>
      <c r="BB257" s="21">
        <f ca="1">X257*VLOOKUP(BB$6,'Greenhouse Gas Costs Avoided'!$A$2:$I$32,9,FALSE)</f>
        <v>6.7450019445028957</v>
      </c>
      <c r="BC257" s="21">
        <f ca="1">Y257*VLOOKUP(BC$6,'Greenhouse Gas Costs Avoided'!$A$2:$I$32,9,FALSE)</f>
        <v>6.8234321996715348</v>
      </c>
      <c r="BD257" s="21">
        <f ca="1">Z257*VLOOKUP(BD$6,'Greenhouse Gas Costs Avoided'!$A$2:$I$32,9,FALSE)</f>
        <v>6.901862454840173</v>
      </c>
      <c r="BE257" s="21">
        <f ca="1">AA257*VLOOKUP(BE$6,'Greenhouse Gas Costs Avoided'!$A$2:$I$32,9,FALSE)</f>
        <v>6.9802927100088112</v>
      </c>
      <c r="BF257" s="21">
        <f ca="1">AB257*VLOOKUP(BF$6,'Greenhouse Gas Costs Avoided'!$A$2:$I$32,9,FALSE)</f>
        <v>7.0587229651774486</v>
      </c>
      <c r="BG257" s="21">
        <f ca="1">AC257*VLOOKUP(BG$6,'Greenhouse Gas Costs Avoided'!$A$2:$I$32,9,FALSE)</f>
        <v>7.1502249295408609</v>
      </c>
      <c r="BH257" s="21">
        <f ca="1">AD257*VLOOKUP(BH$6,'Greenhouse Gas Costs Avoided'!$A$2:$I$32,9,FALSE)</f>
        <v>7.2417268939042723</v>
      </c>
      <c r="BI257" s="21">
        <f ca="1">AE257*VLOOKUP(BI$6,'Greenhouse Gas Costs Avoided'!$A$2:$I$32,9,FALSE)</f>
        <v>7.3332288582676846</v>
      </c>
      <c r="BJ257" s="21">
        <f ca="1">AF257*VLOOKUP(BJ$6,'Greenhouse Gas Costs Avoided'!$A$2:$I$32,9,FALSE)</f>
        <v>7.424730822631096</v>
      </c>
      <c r="BK257" s="22">
        <f ca="1">AG257*VLOOKUP(BK$6,'Greenhouse Gas Costs Avoided'!$A$2:$I$32,9,FALSE)</f>
        <v>7.5723812490175435</v>
      </c>
    </row>
    <row r="258" spans="1:63" x14ac:dyDescent="0.35">
      <c r="A258" s="11">
        <v>252</v>
      </c>
      <c r="B258" s="12">
        <f t="shared" ca="1" si="6"/>
        <v>4</v>
      </c>
      <c r="C258" s="13">
        <f t="shared" ca="1" si="7"/>
        <v>2023</v>
      </c>
      <c r="E258" s="20">
        <f ca="1">IF(E$6&lt;$C258,0,VLOOKUP(E$6,'MonteCarlo Policy Paths'!$A$2:$I$31,'Monte Carlo_WA Complance Price'!$B258+1,FALSE))</f>
        <v>0</v>
      </c>
      <c r="F258" s="21">
        <f ca="1">IF(F$6&lt;$C258,0,VLOOKUP(F$6,'MonteCarlo Policy Paths'!$A$2:$I$31,'Monte Carlo_WA Complance Price'!$B258+1,FALSE))</f>
        <v>82.346532180449415</v>
      </c>
      <c r="G258" s="21">
        <f ca="1">IF(G$6&lt;$C258,0,VLOOKUP(G$6,'MonteCarlo Policy Paths'!$A$2:$I$31,'Monte Carlo_WA Complance Price'!$B258+1,FALSE))</f>
        <v>84.002844861871253</v>
      </c>
      <c r="H258" s="21">
        <f ca="1">IF(H$6&lt;$C258,0,VLOOKUP(H$6,'MonteCarlo Policy Paths'!$A$2:$I$31,'Monte Carlo_WA Complance Price'!$B258+1,FALSE))</f>
        <v>85.659157543293105</v>
      </c>
      <c r="I258" s="21">
        <f ca="1">IF(I$6&lt;$C258,0,VLOOKUP(I$6,'MonteCarlo Policy Paths'!$A$2:$I$31,'Monte Carlo_WA Complance Price'!$B258+1,FALSE))</f>
        <v>86.918851036576825</v>
      </c>
      <c r="J258" s="21">
        <f ca="1">IF(J$6&lt;$C258,0,VLOOKUP(J$6,'MonteCarlo Policy Paths'!$A$2:$I$31,'Monte Carlo_WA Complance Price'!$B258+1,FALSE))</f>
        <v>88.178544529860531</v>
      </c>
      <c r="K258" s="21">
        <f ca="1">IF(K$6&lt;$C258,0,VLOOKUP(K$6,'MonteCarlo Policy Paths'!$A$2:$I$31,'Monte Carlo_WA Complance Price'!$B258+1,FALSE))</f>
        <v>89.438238023144251</v>
      </c>
      <c r="L258" s="21">
        <f ca="1">IF(L$6&lt;$C258,0,VLOOKUP(L$6,'MonteCarlo Policy Paths'!$A$2:$I$31,'Monte Carlo_WA Complance Price'!$B258+1,FALSE))</f>
        <v>90.697931516427971</v>
      </c>
      <c r="M258" s="21">
        <f ca="1">IF(M$6&lt;$C258,0,VLOOKUP(M$6,'MonteCarlo Policy Paths'!$A$2:$I$31,'Monte Carlo_WA Complance Price'!$B258+1,FALSE))</f>
        <v>91.95762500971172</v>
      </c>
      <c r="N258" s="21">
        <f ca="1">IF(N$6&lt;$C258,0,VLOOKUP(N$6,'MonteCarlo Policy Paths'!$A$2:$I$31,'Monte Carlo_WA Complance Price'!$B258+1,FALSE))</f>
        <v>93.21731850299544</v>
      </c>
      <c r="O258" s="21">
        <f ca="1">IF(O$6&lt;$C258,0,VLOOKUP(O$6,'MonteCarlo Policy Paths'!$A$2:$I$31,'Monte Carlo_WA Complance Price'!$B258+1,FALSE))</f>
        <v>94.47701199627916</v>
      </c>
      <c r="P258" s="21">
        <f ca="1">IF(P$6&lt;$C258,0,VLOOKUP(P$6,'MonteCarlo Policy Paths'!$A$2:$I$31,'Monte Carlo_WA Complance Price'!$B258+1,FALSE))</f>
        <v>95.73670548956288</v>
      </c>
      <c r="Q258" s="21">
        <f ca="1">IF(Q$6&lt;$C258,0,VLOOKUP(Q$6,'MonteCarlo Policy Paths'!$A$2:$I$31,'Monte Carlo_WA Complance Price'!$B258+1,FALSE))</f>
        <v>96.996398982846586</v>
      </c>
      <c r="R258" s="21">
        <f ca="1">IF(R$6&lt;$C258,0,VLOOKUP(R$6,'MonteCarlo Policy Paths'!$A$2:$I$31,'Monte Carlo_WA Complance Price'!$B258+1,FALSE))</f>
        <v>98.25609247613032</v>
      </c>
      <c r="S258" s="21">
        <f ca="1">IF(S$6&lt;$C258,0,VLOOKUP(S$6,'MonteCarlo Policy Paths'!$A$2:$I$31,'Monte Carlo_WA Complance Price'!$B258+1,FALSE))</f>
        <v>99.65157958594628</v>
      </c>
      <c r="T258" s="21">
        <f ca="1">IF(T$6&lt;$C258,0,VLOOKUP(T$6,'MonteCarlo Policy Paths'!$A$2:$I$31,'Monte Carlo_WA Complance Price'!$B258+1,FALSE))</f>
        <v>101.04706669576224</v>
      </c>
      <c r="U258" s="21">
        <f ca="1">IF(U$6&lt;$C258,0,VLOOKUP(U$6,'MonteCarlo Policy Paths'!$A$2:$I$31,'Monte Carlo_WA Complance Price'!$B258+1,FALSE))</f>
        <v>102.4425538055782</v>
      </c>
      <c r="V258" s="21">
        <f ca="1">IF(V$6&lt;$C258,0,VLOOKUP(V$6,'MonteCarlo Policy Paths'!$A$2:$I$31,'Monte Carlo_WA Complance Price'!$B258+1,FALSE))</f>
        <v>103.83804091539416</v>
      </c>
      <c r="W258" s="21">
        <f ca="1">IF(W$6&lt;$C258,0,VLOOKUP(W$6,'MonteCarlo Policy Paths'!$A$2:$I$31,'Monte Carlo_WA Complance Price'!$B258+1,FALSE))</f>
        <v>105.23352802521011</v>
      </c>
      <c r="X258" s="21">
        <f ca="1">IF(X$6&lt;$C258,0,VLOOKUP(X$6,'MonteCarlo Policy Paths'!$A$2:$I$31,'Monte Carlo_WA Complance Price'!$B258+1,FALSE))</f>
        <v>106.47156953138905</v>
      </c>
      <c r="Y258" s="21">
        <f ca="1">IF(Y$6&lt;$C258,0,VLOOKUP(Y$6,'MonteCarlo Policy Paths'!$A$2:$I$31,'Monte Carlo_WA Complance Price'!$B258+1,FALSE))</f>
        <v>107.709611037568</v>
      </c>
      <c r="Z258" s="21">
        <f ca="1">IF(Z$6&lt;$C258,0,VLOOKUP(Z$6,'MonteCarlo Policy Paths'!$A$2:$I$31,'Monte Carlo_WA Complance Price'!$B258+1,FALSE))</f>
        <v>108.94765254374694</v>
      </c>
      <c r="AA258" s="21">
        <f ca="1">IF(AA$6&lt;$C258,0,VLOOKUP(AA$6,'MonteCarlo Policy Paths'!$A$2:$I$31,'Monte Carlo_WA Complance Price'!$B258+1,FALSE))</f>
        <v>110.18569404992589</v>
      </c>
      <c r="AB258" s="21">
        <f ca="1">IF(AB$6&lt;$C258,0,VLOOKUP(AB$6,'MonteCarlo Policy Paths'!$A$2:$I$31,'Monte Carlo_WA Complance Price'!$B258+1,FALSE))</f>
        <v>111.42373555610482</v>
      </c>
      <c r="AC258" s="21">
        <f ca="1">IF(AC$6&lt;$C258,0,VLOOKUP(AC$6,'MonteCarlo Policy Paths'!$A$2:$I$31,'Monte Carlo_WA Complance Price'!$B258+1,FALSE))</f>
        <v>112.86811731331359</v>
      </c>
      <c r="AD258" s="21">
        <f ca="1">IF(AD$6&lt;$C258,0,VLOOKUP(AD$6,'MonteCarlo Policy Paths'!$A$2:$I$31,'Monte Carlo_WA Complance Price'!$B258+1,FALSE))</f>
        <v>114.31249907052236</v>
      </c>
      <c r="AE258" s="21">
        <f ca="1">IF(AE$6&lt;$C258,0,VLOOKUP(AE$6,'MonteCarlo Policy Paths'!$A$2:$I$31,'Monte Carlo_WA Complance Price'!$B258+1,FALSE))</f>
        <v>115.75688082773114</v>
      </c>
      <c r="AF258" s="21">
        <f ca="1">IF(AF$6&lt;$C258,0,VLOOKUP(AF$6,'MonteCarlo Policy Paths'!$A$2:$I$31,'Monte Carlo_WA Complance Price'!$B258+1,FALSE))</f>
        <v>117.20126258493991</v>
      </c>
      <c r="AG258" s="22">
        <f ca="1">IF(AG$6&lt;$C258,0,VLOOKUP(AG$6,'MonteCarlo Policy Paths'!$A$2:$I$31,'Monte Carlo_WA Complance Price'!$B258+1,FALSE))</f>
        <v>119.5319620819439</v>
      </c>
      <c r="AI258" s="20">
        <f ca="1">E258*VLOOKUP(AI$6,'Greenhouse Gas Costs Avoided'!$A$2:$I$32,9,FALSE)</f>
        <v>0</v>
      </c>
      <c r="AJ258" s="21">
        <f ca="1">F258*VLOOKUP(AJ$6,'Greenhouse Gas Costs Avoided'!$A$2:$I$32,9,FALSE)</f>
        <v>5.2166744805659615</v>
      </c>
      <c r="AK258" s="21">
        <f ca="1">G258*VLOOKUP(AK$6,'Greenhouse Gas Costs Avoided'!$A$2:$I$32,9,FALSE)</f>
        <v>5.3216023247413169</v>
      </c>
      <c r="AL258" s="21">
        <f ca="1">H258*VLOOKUP(AL$6,'Greenhouse Gas Costs Avoided'!$A$2:$I$32,9,FALSE)</f>
        <v>5.4265301689166732</v>
      </c>
      <c r="AM258" s="21">
        <f ca="1">I258*VLOOKUP(AM$6,'Greenhouse Gas Costs Avoided'!$A$2:$I$32,9,FALSE)</f>
        <v>5.5063320831654474</v>
      </c>
      <c r="AN258" s="21">
        <f ca="1">J258*VLOOKUP(AN$6,'Greenhouse Gas Costs Avoided'!$A$2:$I$32,9,FALSE)</f>
        <v>5.5861339974142208</v>
      </c>
      <c r="AO258" s="21">
        <f ca="1">K258*VLOOKUP(AO$6,'Greenhouse Gas Costs Avoided'!$A$2:$I$32,9,FALSE)</f>
        <v>5.665935911662995</v>
      </c>
      <c r="AP258" s="21">
        <f ca="1">L258*VLOOKUP(AP$6,'Greenhouse Gas Costs Avoided'!$A$2:$I$32,9,FALSE)</f>
        <v>5.7457378259117702</v>
      </c>
      <c r="AQ258" s="21">
        <f ca="1">M258*VLOOKUP(AQ$6,'Greenhouse Gas Costs Avoided'!$A$2:$I$32,9,FALSE)</f>
        <v>5.8255397401605462</v>
      </c>
      <c r="AR258" s="21">
        <f ca="1">N258*VLOOKUP(AR$6,'Greenhouse Gas Costs Avoided'!$A$2:$I$32,9,FALSE)</f>
        <v>5.9053416544093205</v>
      </c>
      <c r="AS258" s="21">
        <f ca="1">O258*VLOOKUP(AS$6,'Greenhouse Gas Costs Avoided'!$A$2:$I$32,9,FALSE)</f>
        <v>5.9851435686580947</v>
      </c>
      <c r="AT258" s="21">
        <f ca="1">P258*VLOOKUP(AT$6,'Greenhouse Gas Costs Avoided'!$A$2:$I$32,9,FALSE)</f>
        <v>6.0649454829068699</v>
      </c>
      <c r="AU258" s="21">
        <f ca="1">Q258*VLOOKUP(AU$6,'Greenhouse Gas Costs Avoided'!$A$2:$I$32,9,FALSE)</f>
        <v>6.1447473971556432</v>
      </c>
      <c r="AV258" s="21">
        <f ca="1">R258*VLOOKUP(AV$6,'Greenhouse Gas Costs Avoided'!$A$2:$I$32,9,FALSE)</f>
        <v>6.2245493114044184</v>
      </c>
      <c r="AW258" s="21">
        <f ca="1">S258*VLOOKUP(AW$6,'Greenhouse Gas Costs Avoided'!$A$2:$I$32,9,FALSE)</f>
        <v>6.312953786990386</v>
      </c>
      <c r="AX258" s="21">
        <f ca="1">T258*VLOOKUP(AX$6,'Greenhouse Gas Costs Avoided'!$A$2:$I$32,9,FALSE)</f>
        <v>6.4013582625763545</v>
      </c>
      <c r="AY258" s="21">
        <f ca="1">U258*VLOOKUP(AY$6,'Greenhouse Gas Costs Avoided'!$A$2:$I$32,9,FALSE)</f>
        <v>6.4897627381623222</v>
      </c>
      <c r="AZ258" s="21">
        <f ca="1">V258*VLOOKUP(AZ$6,'Greenhouse Gas Costs Avoided'!$A$2:$I$32,9,FALSE)</f>
        <v>6.5781672137482907</v>
      </c>
      <c r="BA258" s="21">
        <f ca="1">W258*VLOOKUP(BA$6,'Greenhouse Gas Costs Avoided'!$A$2:$I$32,9,FALSE)</f>
        <v>6.6665716893342575</v>
      </c>
      <c r="BB258" s="21">
        <f ca="1">X258*VLOOKUP(BB$6,'Greenhouse Gas Costs Avoided'!$A$2:$I$32,9,FALSE)</f>
        <v>6.7450019445028957</v>
      </c>
      <c r="BC258" s="21">
        <f ca="1">Y258*VLOOKUP(BC$6,'Greenhouse Gas Costs Avoided'!$A$2:$I$32,9,FALSE)</f>
        <v>6.8234321996715348</v>
      </c>
      <c r="BD258" s="21">
        <f ca="1">Z258*VLOOKUP(BD$6,'Greenhouse Gas Costs Avoided'!$A$2:$I$32,9,FALSE)</f>
        <v>6.901862454840173</v>
      </c>
      <c r="BE258" s="21">
        <f ca="1">AA258*VLOOKUP(BE$6,'Greenhouse Gas Costs Avoided'!$A$2:$I$32,9,FALSE)</f>
        <v>6.9802927100088112</v>
      </c>
      <c r="BF258" s="21">
        <f ca="1">AB258*VLOOKUP(BF$6,'Greenhouse Gas Costs Avoided'!$A$2:$I$32,9,FALSE)</f>
        <v>7.0587229651774486</v>
      </c>
      <c r="BG258" s="21">
        <f ca="1">AC258*VLOOKUP(BG$6,'Greenhouse Gas Costs Avoided'!$A$2:$I$32,9,FALSE)</f>
        <v>7.1502249295408609</v>
      </c>
      <c r="BH258" s="21">
        <f ca="1">AD258*VLOOKUP(BH$6,'Greenhouse Gas Costs Avoided'!$A$2:$I$32,9,FALSE)</f>
        <v>7.2417268939042723</v>
      </c>
      <c r="BI258" s="21">
        <f ca="1">AE258*VLOOKUP(BI$6,'Greenhouse Gas Costs Avoided'!$A$2:$I$32,9,FALSE)</f>
        <v>7.3332288582676846</v>
      </c>
      <c r="BJ258" s="21">
        <f ca="1">AF258*VLOOKUP(BJ$6,'Greenhouse Gas Costs Avoided'!$A$2:$I$32,9,FALSE)</f>
        <v>7.424730822631096</v>
      </c>
      <c r="BK258" s="22">
        <f ca="1">AG258*VLOOKUP(BK$6,'Greenhouse Gas Costs Avoided'!$A$2:$I$32,9,FALSE)</f>
        <v>7.5723812490175435</v>
      </c>
    </row>
    <row r="259" spans="1:63" x14ac:dyDescent="0.35">
      <c r="A259" s="11">
        <v>253</v>
      </c>
      <c r="B259" s="12">
        <f t="shared" ca="1" si="6"/>
        <v>2</v>
      </c>
      <c r="C259" s="13">
        <f t="shared" ca="1" si="7"/>
        <v>2023</v>
      </c>
      <c r="E259" s="20">
        <f ca="1">IF(E$6&lt;$C259,0,VLOOKUP(E$6,'MonteCarlo Policy Paths'!$A$2:$I$31,'Monte Carlo_WA Complance Price'!$B259+1,FALSE))</f>
        <v>0</v>
      </c>
      <c r="F259" s="21">
        <f ca="1">IF(F$6&lt;$C259,0,VLOOKUP(F$6,'MonteCarlo Policy Paths'!$A$2:$I$31,'Monte Carlo_WA Complance Price'!$B259+1,FALSE))</f>
        <v>82.346532180449415</v>
      </c>
      <c r="G259" s="21">
        <f ca="1">IF(G$6&lt;$C259,0,VLOOKUP(G$6,'MonteCarlo Policy Paths'!$A$2:$I$31,'Monte Carlo_WA Complance Price'!$B259+1,FALSE))</f>
        <v>84.002844861871253</v>
      </c>
      <c r="H259" s="21">
        <f ca="1">IF(H$6&lt;$C259,0,VLOOKUP(H$6,'MonteCarlo Policy Paths'!$A$2:$I$31,'Monte Carlo_WA Complance Price'!$B259+1,FALSE))</f>
        <v>85.659157543293105</v>
      </c>
      <c r="I259" s="21">
        <f ca="1">IF(I$6&lt;$C259,0,VLOOKUP(I$6,'MonteCarlo Policy Paths'!$A$2:$I$31,'Monte Carlo_WA Complance Price'!$B259+1,FALSE))</f>
        <v>86.918851036576825</v>
      </c>
      <c r="J259" s="21">
        <f ca="1">IF(J$6&lt;$C259,0,VLOOKUP(J$6,'MonteCarlo Policy Paths'!$A$2:$I$31,'Monte Carlo_WA Complance Price'!$B259+1,FALSE))</f>
        <v>88.178544529860531</v>
      </c>
      <c r="K259" s="21">
        <f ca="1">IF(K$6&lt;$C259,0,VLOOKUP(K$6,'MonteCarlo Policy Paths'!$A$2:$I$31,'Monte Carlo_WA Complance Price'!$B259+1,FALSE))</f>
        <v>89.438238023144251</v>
      </c>
      <c r="L259" s="21">
        <f ca="1">IF(L$6&lt;$C259,0,VLOOKUP(L$6,'MonteCarlo Policy Paths'!$A$2:$I$31,'Monte Carlo_WA Complance Price'!$B259+1,FALSE))</f>
        <v>90.697931516427971</v>
      </c>
      <c r="M259" s="21">
        <f ca="1">IF(M$6&lt;$C259,0,VLOOKUP(M$6,'MonteCarlo Policy Paths'!$A$2:$I$31,'Monte Carlo_WA Complance Price'!$B259+1,FALSE))</f>
        <v>91.95762500971172</v>
      </c>
      <c r="N259" s="21">
        <f ca="1">IF(N$6&lt;$C259,0,VLOOKUP(N$6,'MonteCarlo Policy Paths'!$A$2:$I$31,'Monte Carlo_WA Complance Price'!$B259+1,FALSE))</f>
        <v>93.21731850299544</v>
      </c>
      <c r="O259" s="21">
        <f ca="1">IF(O$6&lt;$C259,0,VLOOKUP(O$6,'MonteCarlo Policy Paths'!$A$2:$I$31,'Monte Carlo_WA Complance Price'!$B259+1,FALSE))</f>
        <v>94.47701199627916</v>
      </c>
      <c r="P259" s="21">
        <f ca="1">IF(P$6&lt;$C259,0,VLOOKUP(P$6,'MonteCarlo Policy Paths'!$A$2:$I$31,'Monte Carlo_WA Complance Price'!$B259+1,FALSE))</f>
        <v>95.73670548956288</v>
      </c>
      <c r="Q259" s="21">
        <f ca="1">IF(Q$6&lt;$C259,0,VLOOKUP(Q$6,'MonteCarlo Policy Paths'!$A$2:$I$31,'Monte Carlo_WA Complance Price'!$B259+1,FALSE))</f>
        <v>96.996398982846586</v>
      </c>
      <c r="R259" s="21">
        <f ca="1">IF(R$6&lt;$C259,0,VLOOKUP(R$6,'MonteCarlo Policy Paths'!$A$2:$I$31,'Monte Carlo_WA Complance Price'!$B259+1,FALSE))</f>
        <v>98.25609247613032</v>
      </c>
      <c r="S259" s="21">
        <f ca="1">IF(S$6&lt;$C259,0,VLOOKUP(S$6,'MonteCarlo Policy Paths'!$A$2:$I$31,'Monte Carlo_WA Complance Price'!$B259+1,FALSE))</f>
        <v>99.65157958594628</v>
      </c>
      <c r="T259" s="21">
        <f ca="1">IF(T$6&lt;$C259,0,VLOOKUP(T$6,'MonteCarlo Policy Paths'!$A$2:$I$31,'Monte Carlo_WA Complance Price'!$B259+1,FALSE))</f>
        <v>101.04706669576224</v>
      </c>
      <c r="U259" s="21">
        <f ca="1">IF(U$6&lt;$C259,0,VLOOKUP(U$6,'MonteCarlo Policy Paths'!$A$2:$I$31,'Monte Carlo_WA Complance Price'!$B259+1,FALSE))</f>
        <v>102.4425538055782</v>
      </c>
      <c r="V259" s="21">
        <f ca="1">IF(V$6&lt;$C259,0,VLOOKUP(V$6,'MonteCarlo Policy Paths'!$A$2:$I$31,'Monte Carlo_WA Complance Price'!$B259+1,FALSE))</f>
        <v>103.83804091539416</v>
      </c>
      <c r="W259" s="21">
        <f ca="1">IF(W$6&lt;$C259,0,VLOOKUP(W$6,'MonteCarlo Policy Paths'!$A$2:$I$31,'Monte Carlo_WA Complance Price'!$B259+1,FALSE))</f>
        <v>105.23352802521011</v>
      </c>
      <c r="X259" s="21">
        <f ca="1">IF(X$6&lt;$C259,0,VLOOKUP(X$6,'MonteCarlo Policy Paths'!$A$2:$I$31,'Monte Carlo_WA Complance Price'!$B259+1,FALSE))</f>
        <v>106.47156953138905</v>
      </c>
      <c r="Y259" s="21">
        <f ca="1">IF(Y$6&lt;$C259,0,VLOOKUP(Y$6,'MonteCarlo Policy Paths'!$A$2:$I$31,'Monte Carlo_WA Complance Price'!$B259+1,FALSE))</f>
        <v>107.709611037568</v>
      </c>
      <c r="Z259" s="21">
        <f ca="1">IF(Z$6&lt;$C259,0,VLOOKUP(Z$6,'MonteCarlo Policy Paths'!$A$2:$I$31,'Monte Carlo_WA Complance Price'!$B259+1,FALSE))</f>
        <v>108.94765254374694</v>
      </c>
      <c r="AA259" s="21">
        <f ca="1">IF(AA$6&lt;$C259,0,VLOOKUP(AA$6,'MonteCarlo Policy Paths'!$A$2:$I$31,'Monte Carlo_WA Complance Price'!$B259+1,FALSE))</f>
        <v>110.18569404992589</v>
      </c>
      <c r="AB259" s="21">
        <f ca="1">IF(AB$6&lt;$C259,0,VLOOKUP(AB$6,'MonteCarlo Policy Paths'!$A$2:$I$31,'Monte Carlo_WA Complance Price'!$B259+1,FALSE))</f>
        <v>111.42373555610482</v>
      </c>
      <c r="AC259" s="21">
        <f ca="1">IF(AC$6&lt;$C259,0,VLOOKUP(AC$6,'MonteCarlo Policy Paths'!$A$2:$I$31,'Monte Carlo_WA Complance Price'!$B259+1,FALSE))</f>
        <v>112.86811731331359</v>
      </c>
      <c r="AD259" s="21">
        <f ca="1">IF(AD$6&lt;$C259,0,VLOOKUP(AD$6,'MonteCarlo Policy Paths'!$A$2:$I$31,'Monte Carlo_WA Complance Price'!$B259+1,FALSE))</f>
        <v>114.31249907052236</v>
      </c>
      <c r="AE259" s="21">
        <f ca="1">IF(AE$6&lt;$C259,0,VLOOKUP(AE$6,'MonteCarlo Policy Paths'!$A$2:$I$31,'Monte Carlo_WA Complance Price'!$B259+1,FALSE))</f>
        <v>115.75688082773114</v>
      </c>
      <c r="AF259" s="21">
        <f ca="1">IF(AF$6&lt;$C259,0,VLOOKUP(AF$6,'MonteCarlo Policy Paths'!$A$2:$I$31,'Monte Carlo_WA Complance Price'!$B259+1,FALSE))</f>
        <v>117.20126258493991</v>
      </c>
      <c r="AG259" s="22">
        <f ca="1">IF(AG$6&lt;$C259,0,VLOOKUP(AG$6,'MonteCarlo Policy Paths'!$A$2:$I$31,'Monte Carlo_WA Complance Price'!$B259+1,FALSE))</f>
        <v>120.41827982173916</v>
      </c>
      <c r="AI259" s="20">
        <f ca="1">E259*VLOOKUP(AI$6,'Greenhouse Gas Costs Avoided'!$A$2:$I$32,9,FALSE)</f>
        <v>0</v>
      </c>
      <c r="AJ259" s="21">
        <f ca="1">F259*VLOOKUP(AJ$6,'Greenhouse Gas Costs Avoided'!$A$2:$I$32,9,FALSE)</f>
        <v>5.2166744805659615</v>
      </c>
      <c r="AK259" s="21">
        <f ca="1">G259*VLOOKUP(AK$6,'Greenhouse Gas Costs Avoided'!$A$2:$I$32,9,FALSE)</f>
        <v>5.3216023247413169</v>
      </c>
      <c r="AL259" s="21">
        <f ca="1">H259*VLOOKUP(AL$6,'Greenhouse Gas Costs Avoided'!$A$2:$I$32,9,FALSE)</f>
        <v>5.4265301689166732</v>
      </c>
      <c r="AM259" s="21">
        <f ca="1">I259*VLOOKUP(AM$6,'Greenhouse Gas Costs Avoided'!$A$2:$I$32,9,FALSE)</f>
        <v>5.5063320831654474</v>
      </c>
      <c r="AN259" s="21">
        <f ca="1">J259*VLOOKUP(AN$6,'Greenhouse Gas Costs Avoided'!$A$2:$I$32,9,FALSE)</f>
        <v>5.5861339974142208</v>
      </c>
      <c r="AO259" s="21">
        <f ca="1">K259*VLOOKUP(AO$6,'Greenhouse Gas Costs Avoided'!$A$2:$I$32,9,FALSE)</f>
        <v>5.665935911662995</v>
      </c>
      <c r="AP259" s="21">
        <f ca="1">L259*VLOOKUP(AP$6,'Greenhouse Gas Costs Avoided'!$A$2:$I$32,9,FALSE)</f>
        <v>5.7457378259117702</v>
      </c>
      <c r="AQ259" s="21">
        <f ca="1">M259*VLOOKUP(AQ$6,'Greenhouse Gas Costs Avoided'!$A$2:$I$32,9,FALSE)</f>
        <v>5.8255397401605462</v>
      </c>
      <c r="AR259" s="21">
        <f ca="1">N259*VLOOKUP(AR$6,'Greenhouse Gas Costs Avoided'!$A$2:$I$32,9,FALSE)</f>
        <v>5.9053416544093205</v>
      </c>
      <c r="AS259" s="21">
        <f ca="1">O259*VLOOKUP(AS$6,'Greenhouse Gas Costs Avoided'!$A$2:$I$32,9,FALSE)</f>
        <v>5.9851435686580947</v>
      </c>
      <c r="AT259" s="21">
        <f ca="1">P259*VLOOKUP(AT$6,'Greenhouse Gas Costs Avoided'!$A$2:$I$32,9,FALSE)</f>
        <v>6.0649454829068699</v>
      </c>
      <c r="AU259" s="21">
        <f ca="1">Q259*VLOOKUP(AU$6,'Greenhouse Gas Costs Avoided'!$A$2:$I$32,9,FALSE)</f>
        <v>6.1447473971556432</v>
      </c>
      <c r="AV259" s="21">
        <f ca="1">R259*VLOOKUP(AV$6,'Greenhouse Gas Costs Avoided'!$A$2:$I$32,9,FALSE)</f>
        <v>6.2245493114044184</v>
      </c>
      <c r="AW259" s="21">
        <f ca="1">S259*VLOOKUP(AW$6,'Greenhouse Gas Costs Avoided'!$A$2:$I$32,9,FALSE)</f>
        <v>6.312953786990386</v>
      </c>
      <c r="AX259" s="21">
        <f ca="1">T259*VLOOKUP(AX$6,'Greenhouse Gas Costs Avoided'!$A$2:$I$32,9,FALSE)</f>
        <v>6.4013582625763545</v>
      </c>
      <c r="AY259" s="21">
        <f ca="1">U259*VLOOKUP(AY$6,'Greenhouse Gas Costs Avoided'!$A$2:$I$32,9,FALSE)</f>
        <v>6.4897627381623222</v>
      </c>
      <c r="AZ259" s="21">
        <f ca="1">V259*VLOOKUP(AZ$6,'Greenhouse Gas Costs Avoided'!$A$2:$I$32,9,FALSE)</f>
        <v>6.5781672137482907</v>
      </c>
      <c r="BA259" s="21">
        <f ca="1">W259*VLOOKUP(BA$6,'Greenhouse Gas Costs Avoided'!$A$2:$I$32,9,FALSE)</f>
        <v>6.6665716893342575</v>
      </c>
      <c r="BB259" s="21">
        <f ca="1">X259*VLOOKUP(BB$6,'Greenhouse Gas Costs Avoided'!$A$2:$I$32,9,FALSE)</f>
        <v>6.7450019445028957</v>
      </c>
      <c r="BC259" s="21">
        <f ca="1">Y259*VLOOKUP(BC$6,'Greenhouse Gas Costs Avoided'!$A$2:$I$32,9,FALSE)</f>
        <v>6.8234321996715348</v>
      </c>
      <c r="BD259" s="21">
        <f ca="1">Z259*VLOOKUP(BD$6,'Greenhouse Gas Costs Avoided'!$A$2:$I$32,9,FALSE)</f>
        <v>6.901862454840173</v>
      </c>
      <c r="BE259" s="21">
        <f ca="1">AA259*VLOOKUP(BE$6,'Greenhouse Gas Costs Avoided'!$A$2:$I$32,9,FALSE)</f>
        <v>6.9802927100088112</v>
      </c>
      <c r="BF259" s="21">
        <f ca="1">AB259*VLOOKUP(BF$6,'Greenhouse Gas Costs Avoided'!$A$2:$I$32,9,FALSE)</f>
        <v>7.0587229651774486</v>
      </c>
      <c r="BG259" s="21">
        <f ca="1">AC259*VLOOKUP(BG$6,'Greenhouse Gas Costs Avoided'!$A$2:$I$32,9,FALSE)</f>
        <v>7.1502249295408609</v>
      </c>
      <c r="BH259" s="21">
        <f ca="1">AD259*VLOOKUP(BH$6,'Greenhouse Gas Costs Avoided'!$A$2:$I$32,9,FALSE)</f>
        <v>7.2417268939042723</v>
      </c>
      <c r="BI259" s="21">
        <f ca="1">AE259*VLOOKUP(BI$6,'Greenhouse Gas Costs Avoided'!$A$2:$I$32,9,FALSE)</f>
        <v>7.3332288582676846</v>
      </c>
      <c r="BJ259" s="21">
        <f ca="1">AF259*VLOOKUP(BJ$6,'Greenhouse Gas Costs Avoided'!$A$2:$I$32,9,FALSE)</f>
        <v>7.424730822631096</v>
      </c>
      <c r="BK259" s="22">
        <f ca="1">AG259*VLOOKUP(BK$6,'Greenhouse Gas Costs Avoided'!$A$2:$I$32,9,FALSE)</f>
        <v>7.6285297110405814</v>
      </c>
    </row>
    <row r="260" spans="1:63" x14ac:dyDescent="0.35">
      <c r="A260" s="11">
        <v>254</v>
      </c>
      <c r="B260" s="12">
        <f t="shared" ca="1" si="6"/>
        <v>1</v>
      </c>
      <c r="C260" s="13">
        <f t="shared" ca="1" si="7"/>
        <v>2023</v>
      </c>
      <c r="E260" s="20">
        <f ca="1">IF(E$6&lt;$C260,0,VLOOKUP(E$6,'MonteCarlo Policy Paths'!$A$2:$I$31,'Monte Carlo_WA Complance Price'!$B260+1,FALSE))</f>
        <v>0</v>
      </c>
      <c r="F260" s="21">
        <f ca="1">IF(F$6&lt;$C260,0,VLOOKUP(F$6,'MonteCarlo Policy Paths'!$A$2:$I$31,'Monte Carlo_WA Complance Price'!$B260+1,FALSE))</f>
        <v>82.346532180449415</v>
      </c>
      <c r="G260" s="21">
        <f ca="1">IF(G$6&lt;$C260,0,VLOOKUP(G$6,'MonteCarlo Policy Paths'!$A$2:$I$31,'Monte Carlo_WA Complance Price'!$B260+1,FALSE))</f>
        <v>84.002844861871253</v>
      </c>
      <c r="H260" s="21">
        <f ca="1">IF(H$6&lt;$C260,0,VLOOKUP(H$6,'MonteCarlo Policy Paths'!$A$2:$I$31,'Monte Carlo_WA Complance Price'!$B260+1,FALSE))</f>
        <v>85.659157543293105</v>
      </c>
      <c r="I260" s="21">
        <f ca="1">IF(I$6&lt;$C260,0,VLOOKUP(I$6,'MonteCarlo Policy Paths'!$A$2:$I$31,'Monte Carlo_WA Complance Price'!$B260+1,FALSE))</f>
        <v>86.918851036576825</v>
      </c>
      <c r="J260" s="21">
        <f ca="1">IF(J$6&lt;$C260,0,VLOOKUP(J$6,'MonteCarlo Policy Paths'!$A$2:$I$31,'Monte Carlo_WA Complance Price'!$B260+1,FALSE))</f>
        <v>88.178544529860531</v>
      </c>
      <c r="K260" s="21">
        <f ca="1">IF(K$6&lt;$C260,0,VLOOKUP(K$6,'MonteCarlo Policy Paths'!$A$2:$I$31,'Monte Carlo_WA Complance Price'!$B260+1,FALSE))</f>
        <v>89.438238023144251</v>
      </c>
      <c r="L260" s="21">
        <f ca="1">IF(L$6&lt;$C260,0,VLOOKUP(L$6,'MonteCarlo Policy Paths'!$A$2:$I$31,'Monte Carlo_WA Complance Price'!$B260+1,FALSE))</f>
        <v>90.697931516427971</v>
      </c>
      <c r="M260" s="21">
        <f ca="1">IF(M$6&lt;$C260,0,VLOOKUP(M$6,'MonteCarlo Policy Paths'!$A$2:$I$31,'Monte Carlo_WA Complance Price'!$B260+1,FALSE))</f>
        <v>91.95762500971172</v>
      </c>
      <c r="N260" s="21">
        <f ca="1">IF(N$6&lt;$C260,0,VLOOKUP(N$6,'MonteCarlo Policy Paths'!$A$2:$I$31,'Monte Carlo_WA Complance Price'!$B260+1,FALSE))</f>
        <v>93.21731850299544</v>
      </c>
      <c r="O260" s="21">
        <f ca="1">IF(O$6&lt;$C260,0,VLOOKUP(O$6,'MonteCarlo Policy Paths'!$A$2:$I$31,'Monte Carlo_WA Complance Price'!$B260+1,FALSE))</f>
        <v>94.47701199627916</v>
      </c>
      <c r="P260" s="21">
        <f ca="1">IF(P$6&lt;$C260,0,VLOOKUP(P$6,'MonteCarlo Policy Paths'!$A$2:$I$31,'Monte Carlo_WA Complance Price'!$B260+1,FALSE))</f>
        <v>95.73670548956288</v>
      </c>
      <c r="Q260" s="21">
        <f ca="1">IF(Q$6&lt;$C260,0,VLOOKUP(Q$6,'MonteCarlo Policy Paths'!$A$2:$I$31,'Monte Carlo_WA Complance Price'!$B260+1,FALSE))</f>
        <v>96.996398982846586</v>
      </c>
      <c r="R260" s="21">
        <f ca="1">IF(R$6&lt;$C260,0,VLOOKUP(R$6,'MonteCarlo Policy Paths'!$A$2:$I$31,'Monte Carlo_WA Complance Price'!$B260+1,FALSE))</f>
        <v>98.25609247613032</v>
      </c>
      <c r="S260" s="21">
        <f ca="1">IF(S$6&lt;$C260,0,VLOOKUP(S$6,'MonteCarlo Policy Paths'!$A$2:$I$31,'Monte Carlo_WA Complance Price'!$B260+1,FALSE))</f>
        <v>99.65157958594628</v>
      </c>
      <c r="T260" s="21">
        <f ca="1">IF(T$6&lt;$C260,0,VLOOKUP(T$6,'MonteCarlo Policy Paths'!$A$2:$I$31,'Monte Carlo_WA Complance Price'!$B260+1,FALSE))</f>
        <v>101.04706669576224</v>
      </c>
      <c r="U260" s="21">
        <f ca="1">IF(U$6&lt;$C260,0,VLOOKUP(U$6,'MonteCarlo Policy Paths'!$A$2:$I$31,'Monte Carlo_WA Complance Price'!$B260+1,FALSE))</f>
        <v>102.4425538055782</v>
      </c>
      <c r="V260" s="21">
        <f ca="1">IF(V$6&lt;$C260,0,VLOOKUP(V$6,'MonteCarlo Policy Paths'!$A$2:$I$31,'Monte Carlo_WA Complance Price'!$B260+1,FALSE))</f>
        <v>103.83804091539416</v>
      </c>
      <c r="W260" s="21">
        <f ca="1">IF(W$6&lt;$C260,0,VLOOKUP(W$6,'MonteCarlo Policy Paths'!$A$2:$I$31,'Monte Carlo_WA Complance Price'!$B260+1,FALSE))</f>
        <v>105.23352802521011</v>
      </c>
      <c r="X260" s="21">
        <f ca="1">IF(X$6&lt;$C260,0,VLOOKUP(X$6,'MonteCarlo Policy Paths'!$A$2:$I$31,'Monte Carlo_WA Complance Price'!$B260+1,FALSE))</f>
        <v>106.47156953138905</v>
      </c>
      <c r="Y260" s="21">
        <f ca="1">IF(Y$6&lt;$C260,0,VLOOKUP(Y$6,'MonteCarlo Policy Paths'!$A$2:$I$31,'Monte Carlo_WA Complance Price'!$B260+1,FALSE))</f>
        <v>107.709611037568</v>
      </c>
      <c r="Z260" s="21">
        <f ca="1">IF(Z$6&lt;$C260,0,VLOOKUP(Z$6,'MonteCarlo Policy Paths'!$A$2:$I$31,'Monte Carlo_WA Complance Price'!$B260+1,FALSE))</f>
        <v>108.94765254374694</v>
      </c>
      <c r="AA260" s="21">
        <f ca="1">IF(AA$6&lt;$C260,0,VLOOKUP(AA$6,'MonteCarlo Policy Paths'!$A$2:$I$31,'Monte Carlo_WA Complance Price'!$B260+1,FALSE))</f>
        <v>110.18569404992589</v>
      </c>
      <c r="AB260" s="21">
        <f ca="1">IF(AB$6&lt;$C260,0,VLOOKUP(AB$6,'MonteCarlo Policy Paths'!$A$2:$I$31,'Monte Carlo_WA Complance Price'!$B260+1,FALSE))</f>
        <v>111.42373555610482</v>
      </c>
      <c r="AC260" s="21">
        <f ca="1">IF(AC$6&lt;$C260,0,VLOOKUP(AC$6,'MonteCarlo Policy Paths'!$A$2:$I$31,'Monte Carlo_WA Complance Price'!$B260+1,FALSE))</f>
        <v>112.86811731331359</v>
      </c>
      <c r="AD260" s="21">
        <f ca="1">IF(AD$6&lt;$C260,0,VLOOKUP(AD$6,'MonteCarlo Policy Paths'!$A$2:$I$31,'Monte Carlo_WA Complance Price'!$B260+1,FALSE))</f>
        <v>114.31249907052236</v>
      </c>
      <c r="AE260" s="21">
        <f ca="1">IF(AE$6&lt;$C260,0,VLOOKUP(AE$6,'MonteCarlo Policy Paths'!$A$2:$I$31,'Monte Carlo_WA Complance Price'!$B260+1,FALSE))</f>
        <v>115.75688082773114</v>
      </c>
      <c r="AF260" s="21">
        <f ca="1">IF(AF$6&lt;$C260,0,VLOOKUP(AF$6,'MonteCarlo Policy Paths'!$A$2:$I$31,'Monte Carlo_WA Complance Price'!$B260+1,FALSE))</f>
        <v>117.20126258493991</v>
      </c>
      <c r="AG260" s="22">
        <f ca="1">IF(AG$6&lt;$C260,0,VLOOKUP(AG$6,'MonteCarlo Policy Paths'!$A$2:$I$31,'Monte Carlo_WA Complance Price'!$B260+1,FALSE))</f>
        <v>118.64564434214866</v>
      </c>
      <c r="AI260" s="20">
        <f ca="1">E260*VLOOKUP(AI$6,'Greenhouse Gas Costs Avoided'!$A$2:$I$32,9,FALSE)</f>
        <v>0</v>
      </c>
      <c r="AJ260" s="21">
        <f ca="1">F260*VLOOKUP(AJ$6,'Greenhouse Gas Costs Avoided'!$A$2:$I$32,9,FALSE)</f>
        <v>5.2166744805659615</v>
      </c>
      <c r="AK260" s="21">
        <f ca="1">G260*VLOOKUP(AK$6,'Greenhouse Gas Costs Avoided'!$A$2:$I$32,9,FALSE)</f>
        <v>5.3216023247413169</v>
      </c>
      <c r="AL260" s="21">
        <f ca="1">H260*VLOOKUP(AL$6,'Greenhouse Gas Costs Avoided'!$A$2:$I$32,9,FALSE)</f>
        <v>5.4265301689166732</v>
      </c>
      <c r="AM260" s="21">
        <f ca="1">I260*VLOOKUP(AM$6,'Greenhouse Gas Costs Avoided'!$A$2:$I$32,9,FALSE)</f>
        <v>5.5063320831654474</v>
      </c>
      <c r="AN260" s="21">
        <f ca="1">J260*VLOOKUP(AN$6,'Greenhouse Gas Costs Avoided'!$A$2:$I$32,9,FALSE)</f>
        <v>5.5861339974142208</v>
      </c>
      <c r="AO260" s="21">
        <f ca="1">K260*VLOOKUP(AO$6,'Greenhouse Gas Costs Avoided'!$A$2:$I$32,9,FALSE)</f>
        <v>5.665935911662995</v>
      </c>
      <c r="AP260" s="21">
        <f ca="1">L260*VLOOKUP(AP$6,'Greenhouse Gas Costs Avoided'!$A$2:$I$32,9,FALSE)</f>
        <v>5.7457378259117702</v>
      </c>
      <c r="AQ260" s="21">
        <f ca="1">M260*VLOOKUP(AQ$6,'Greenhouse Gas Costs Avoided'!$A$2:$I$32,9,FALSE)</f>
        <v>5.8255397401605462</v>
      </c>
      <c r="AR260" s="21">
        <f ca="1">N260*VLOOKUP(AR$6,'Greenhouse Gas Costs Avoided'!$A$2:$I$32,9,FALSE)</f>
        <v>5.9053416544093205</v>
      </c>
      <c r="AS260" s="21">
        <f ca="1">O260*VLOOKUP(AS$6,'Greenhouse Gas Costs Avoided'!$A$2:$I$32,9,FALSE)</f>
        <v>5.9851435686580947</v>
      </c>
      <c r="AT260" s="21">
        <f ca="1">P260*VLOOKUP(AT$6,'Greenhouse Gas Costs Avoided'!$A$2:$I$32,9,FALSE)</f>
        <v>6.0649454829068699</v>
      </c>
      <c r="AU260" s="21">
        <f ca="1">Q260*VLOOKUP(AU$6,'Greenhouse Gas Costs Avoided'!$A$2:$I$32,9,FALSE)</f>
        <v>6.1447473971556432</v>
      </c>
      <c r="AV260" s="21">
        <f ca="1">R260*VLOOKUP(AV$6,'Greenhouse Gas Costs Avoided'!$A$2:$I$32,9,FALSE)</f>
        <v>6.2245493114044184</v>
      </c>
      <c r="AW260" s="21">
        <f ca="1">S260*VLOOKUP(AW$6,'Greenhouse Gas Costs Avoided'!$A$2:$I$32,9,FALSE)</f>
        <v>6.312953786990386</v>
      </c>
      <c r="AX260" s="21">
        <f ca="1">T260*VLOOKUP(AX$6,'Greenhouse Gas Costs Avoided'!$A$2:$I$32,9,FALSE)</f>
        <v>6.4013582625763545</v>
      </c>
      <c r="AY260" s="21">
        <f ca="1">U260*VLOOKUP(AY$6,'Greenhouse Gas Costs Avoided'!$A$2:$I$32,9,FALSE)</f>
        <v>6.4897627381623222</v>
      </c>
      <c r="AZ260" s="21">
        <f ca="1">V260*VLOOKUP(AZ$6,'Greenhouse Gas Costs Avoided'!$A$2:$I$32,9,FALSE)</f>
        <v>6.5781672137482907</v>
      </c>
      <c r="BA260" s="21">
        <f ca="1">W260*VLOOKUP(BA$6,'Greenhouse Gas Costs Avoided'!$A$2:$I$32,9,FALSE)</f>
        <v>6.6665716893342575</v>
      </c>
      <c r="BB260" s="21">
        <f ca="1">X260*VLOOKUP(BB$6,'Greenhouse Gas Costs Avoided'!$A$2:$I$32,9,FALSE)</f>
        <v>6.7450019445028957</v>
      </c>
      <c r="BC260" s="21">
        <f ca="1">Y260*VLOOKUP(BC$6,'Greenhouse Gas Costs Avoided'!$A$2:$I$32,9,FALSE)</f>
        <v>6.8234321996715348</v>
      </c>
      <c r="BD260" s="21">
        <f ca="1">Z260*VLOOKUP(BD$6,'Greenhouse Gas Costs Avoided'!$A$2:$I$32,9,FALSE)</f>
        <v>6.901862454840173</v>
      </c>
      <c r="BE260" s="21">
        <f ca="1">AA260*VLOOKUP(BE$6,'Greenhouse Gas Costs Avoided'!$A$2:$I$32,9,FALSE)</f>
        <v>6.9802927100088112</v>
      </c>
      <c r="BF260" s="21">
        <f ca="1">AB260*VLOOKUP(BF$6,'Greenhouse Gas Costs Avoided'!$A$2:$I$32,9,FALSE)</f>
        <v>7.0587229651774486</v>
      </c>
      <c r="BG260" s="21">
        <f ca="1">AC260*VLOOKUP(BG$6,'Greenhouse Gas Costs Avoided'!$A$2:$I$32,9,FALSE)</f>
        <v>7.1502249295408609</v>
      </c>
      <c r="BH260" s="21">
        <f ca="1">AD260*VLOOKUP(BH$6,'Greenhouse Gas Costs Avoided'!$A$2:$I$32,9,FALSE)</f>
        <v>7.2417268939042723</v>
      </c>
      <c r="BI260" s="21">
        <f ca="1">AE260*VLOOKUP(BI$6,'Greenhouse Gas Costs Avoided'!$A$2:$I$32,9,FALSE)</f>
        <v>7.3332288582676846</v>
      </c>
      <c r="BJ260" s="21">
        <f ca="1">AF260*VLOOKUP(BJ$6,'Greenhouse Gas Costs Avoided'!$A$2:$I$32,9,FALSE)</f>
        <v>7.424730822631096</v>
      </c>
      <c r="BK260" s="22">
        <f ca="1">AG260*VLOOKUP(BK$6,'Greenhouse Gas Costs Avoided'!$A$2:$I$32,9,FALSE)</f>
        <v>7.5162327869945065</v>
      </c>
    </row>
    <row r="261" spans="1:63" x14ac:dyDescent="0.35">
      <c r="A261" s="11">
        <v>255</v>
      </c>
      <c r="B261" s="12">
        <f t="shared" ca="1" si="6"/>
        <v>3</v>
      </c>
      <c r="C261" s="13">
        <f t="shared" ca="1" si="7"/>
        <v>2023</v>
      </c>
      <c r="E261" s="20">
        <f ca="1">IF(E$6&lt;$C261,0,VLOOKUP(E$6,'MonteCarlo Policy Paths'!$A$2:$I$31,'Monte Carlo_WA Complance Price'!$B261+1,FALSE))</f>
        <v>0</v>
      </c>
      <c r="F261" s="21">
        <f ca="1">IF(F$6&lt;$C261,0,VLOOKUP(F$6,'MonteCarlo Policy Paths'!$A$2:$I$31,'Monte Carlo_WA Complance Price'!$B261+1,FALSE))</f>
        <v>82.346532180449415</v>
      </c>
      <c r="G261" s="21">
        <f ca="1">IF(G$6&lt;$C261,0,VLOOKUP(G$6,'MonteCarlo Policy Paths'!$A$2:$I$31,'Monte Carlo_WA Complance Price'!$B261+1,FALSE))</f>
        <v>84.002844861871253</v>
      </c>
      <c r="H261" s="21">
        <f ca="1">IF(H$6&lt;$C261,0,VLOOKUP(H$6,'MonteCarlo Policy Paths'!$A$2:$I$31,'Monte Carlo_WA Complance Price'!$B261+1,FALSE))</f>
        <v>85.659157543293105</v>
      </c>
      <c r="I261" s="21">
        <f ca="1">IF(I$6&lt;$C261,0,VLOOKUP(I$6,'MonteCarlo Policy Paths'!$A$2:$I$31,'Monte Carlo_WA Complance Price'!$B261+1,FALSE))</f>
        <v>86.918851036576825</v>
      </c>
      <c r="J261" s="21">
        <f ca="1">IF(J$6&lt;$C261,0,VLOOKUP(J$6,'MonteCarlo Policy Paths'!$A$2:$I$31,'Monte Carlo_WA Complance Price'!$B261+1,FALSE))</f>
        <v>88.178544529860531</v>
      </c>
      <c r="K261" s="21">
        <f ca="1">IF(K$6&lt;$C261,0,VLOOKUP(K$6,'MonteCarlo Policy Paths'!$A$2:$I$31,'Monte Carlo_WA Complance Price'!$B261+1,FALSE))</f>
        <v>89.438238023144251</v>
      </c>
      <c r="L261" s="21">
        <f ca="1">IF(L$6&lt;$C261,0,VLOOKUP(L$6,'MonteCarlo Policy Paths'!$A$2:$I$31,'Monte Carlo_WA Complance Price'!$B261+1,FALSE))</f>
        <v>90.697931516427971</v>
      </c>
      <c r="M261" s="21">
        <f ca="1">IF(M$6&lt;$C261,0,VLOOKUP(M$6,'MonteCarlo Policy Paths'!$A$2:$I$31,'Monte Carlo_WA Complance Price'!$B261+1,FALSE))</f>
        <v>91.95762500971172</v>
      </c>
      <c r="N261" s="21">
        <f ca="1">IF(N$6&lt;$C261,0,VLOOKUP(N$6,'MonteCarlo Policy Paths'!$A$2:$I$31,'Monte Carlo_WA Complance Price'!$B261+1,FALSE))</f>
        <v>93.21731850299544</v>
      </c>
      <c r="O261" s="21">
        <f ca="1">IF(O$6&lt;$C261,0,VLOOKUP(O$6,'MonteCarlo Policy Paths'!$A$2:$I$31,'Monte Carlo_WA Complance Price'!$B261+1,FALSE))</f>
        <v>94.47701199627916</v>
      </c>
      <c r="P261" s="21">
        <f ca="1">IF(P$6&lt;$C261,0,VLOOKUP(P$6,'MonteCarlo Policy Paths'!$A$2:$I$31,'Monte Carlo_WA Complance Price'!$B261+1,FALSE))</f>
        <v>95.73670548956288</v>
      </c>
      <c r="Q261" s="21">
        <f ca="1">IF(Q$6&lt;$C261,0,VLOOKUP(Q$6,'MonteCarlo Policy Paths'!$A$2:$I$31,'Monte Carlo_WA Complance Price'!$B261+1,FALSE))</f>
        <v>96.996398982846586</v>
      </c>
      <c r="R261" s="21">
        <f ca="1">IF(R$6&lt;$C261,0,VLOOKUP(R$6,'MonteCarlo Policy Paths'!$A$2:$I$31,'Monte Carlo_WA Complance Price'!$B261+1,FALSE))</f>
        <v>101.49317720655506</v>
      </c>
      <c r="S261" s="21">
        <f ca="1">IF(S$6&lt;$C261,0,VLOOKUP(S$6,'MonteCarlo Policy Paths'!$A$2:$I$31,'Monte Carlo_WA Complance Price'!$B261+1,FALSE))</f>
        <v>104.21949379267882</v>
      </c>
      <c r="T261" s="21">
        <f ca="1">IF(T$6&lt;$C261,0,VLOOKUP(T$6,'MonteCarlo Policy Paths'!$A$2:$I$31,'Monte Carlo_WA Complance Price'!$B261+1,FALSE))</f>
        <v>107.03810370059369</v>
      </c>
      <c r="U261" s="21">
        <f ca="1">IF(U$6&lt;$C261,0,VLOOKUP(U$6,'MonteCarlo Policy Paths'!$A$2:$I$31,'Monte Carlo_WA Complance Price'!$B261+1,FALSE))</f>
        <v>109.92690053835344</v>
      </c>
      <c r="V261" s="21">
        <f ca="1">IF(V$6&lt;$C261,0,VLOOKUP(V$6,'MonteCarlo Policy Paths'!$A$2:$I$31,'Monte Carlo_WA Complance Price'!$B261+1,FALSE))</f>
        <v>112.89757853003228</v>
      </c>
      <c r="W261" s="21">
        <f ca="1">IF(W$6&lt;$C261,0,VLOOKUP(W$6,'MonteCarlo Policy Paths'!$A$2:$I$31,'Monte Carlo_WA Complance Price'!$B261+1,FALSE))</f>
        <v>115.91943874780665</v>
      </c>
      <c r="X261" s="21">
        <f ca="1">IF(X$6&lt;$C261,0,VLOOKUP(X$6,'MonteCarlo Policy Paths'!$A$2:$I$31,'Monte Carlo_WA Complance Price'!$B261+1,FALSE))</f>
        <v>119.06733931122673</v>
      </c>
      <c r="Y261" s="21">
        <f ca="1">IF(Y$6&lt;$C261,0,VLOOKUP(Y$6,'MonteCarlo Policy Paths'!$A$2:$I$31,'Monte Carlo_WA Complance Price'!$B261+1,FALSE))</f>
        <v>122.25496395468721</v>
      </c>
      <c r="Z261" s="21">
        <f ca="1">IF(Z$6&lt;$C261,0,VLOOKUP(Z$6,'MonteCarlo Policy Paths'!$A$2:$I$31,'Monte Carlo_WA Complance Price'!$B261+1,FALSE))</f>
        <v>125.4992630232488</v>
      </c>
      <c r="AA261" s="21">
        <f ca="1">IF(AA$6&lt;$C261,0,VLOOKUP(AA$6,'MonteCarlo Policy Paths'!$A$2:$I$31,'Monte Carlo_WA Complance Price'!$B261+1,FALSE))</f>
        <v>128.82380079097237</v>
      </c>
      <c r="AB261" s="21">
        <f ca="1">IF(AB$6&lt;$C261,0,VLOOKUP(AB$6,'MonteCarlo Policy Paths'!$A$2:$I$31,'Monte Carlo_WA Complance Price'!$B261+1,FALSE))</f>
        <v>132.24028719953677</v>
      </c>
      <c r="AC261" s="21">
        <f ca="1">IF(AC$6&lt;$C261,0,VLOOKUP(AC$6,'MonteCarlo Policy Paths'!$A$2:$I$31,'Monte Carlo_WA Complance Price'!$B261+1,FALSE))</f>
        <v>135.74155640209787</v>
      </c>
      <c r="AD261" s="21">
        <f ca="1">IF(AD$6&lt;$C261,0,VLOOKUP(AD$6,'MonteCarlo Policy Paths'!$A$2:$I$31,'Monte Carlo_WA Complance Price'!$B261+1,FALSE))</f>
        <v>139.32654413598658</v>
      </c>
      <c r="AE261" s="21">
        <f ca="1">IF(AE$6&lt;$C261,0,VLOOKUP(AE$6,'MonteCarlo Policy Paths'!$A$2:$I$31,'Monte Carlo_WA Complance Price'!$B261+1,FALSE))</f>
        <v>142.9856742986068</v>
      </c>
      <c r="AF261" s="21">
        <f ca="1">IF(AF$6&lt;$C261,0,VLOOKUP(AF$6,'MonteCarlo Policy Paths'!$A$2:$I$31,'Monte Carlo_WA Complance Price'!$B261+1,FALSE))</f>
        <v>146.72361540812219</v>
      </c>
      <c r="AG261" s="22">
        <f ca="1">IF(AG$6&lt;$C261,0,VLOOKUP(AG$6,'MonteCarlo Policy Paths'!$A$2:$I$31,'Monte Carlo_WA Complance Price'!$B261+1,FALSE))</f>
        <v>150.52284977717397</v>
      </c>
      <c r="AI261" s="20">
        <f ca="1">E261*VLOOKUP(AI$6,'Greenhouse Gas Costs Avoided'!$A$2:$I$32,9,FALSE)</f>
        <v>0</v>
      </c>
      <c r="AJ261" s="21">
        <f ca="1">F261*VLOOKUP(AJ$6,'Greenhouse Gas Costs Avoided'!$A$2:$I$32,9,FALSE)</f>
        <v>5.2166744805659615</v>
      </c>
      <c r="AK261" s="21">
        <f ca="1">G261*VLOOKUP(AK$6,'Greenhouse Gas Costs Avoided'!$A$2:$I$32,9,FALSE)</f>
        <v>5.3216023247413169</v>
      </c>
      <c r="AL261" s="21">
        <f ca="1">H261*VLOOKUP(AL$6,'Greenhouse Gas Costs Avoided'!$A$2:$I$32,9,FALSE)</f>
        <v>5.4265301689166732</v>
      </c>
      <c r="AM261" s="21">
        <f ca="1">I261*VLOOKUP(AM$6,'Greenhouse Gas Costs Avoided'!$A$2:$I$32,9,FALSE)</f>
        <v>5.5063320831654474</v>
      </c>
      <c r="AN261" s="21">
        <f ca="1">J261*VLOOKUP(AN$6,'Greenhouse Gas Costs Avoided'!$A$2:$I$32,9,FALSE)</f>
        <v>5.5861339974142208</v>
      </c>
      <c r="AO261" s="21">
        <f ca="1">K261*VLOOKUP(AO$6,'Greenhouse Gas Costs Avoided'!$A$2:$I$32,9,FALSE)</f>
        <v>5.665935911662995</v>
      </c>
      <c r="AP261" s="21">
        <f ca="1">L261*VLOOKUP(AP$6,'Greenhouse Gas Costs Avoided'!$A$2:$I$32,9,FALSE)</f>
        <v>5.7457378259117702</v>
      </c>
      <c r="AQ261" s="21">
        <f ca="1">M261*VLOOKUP(AQ$6,'Greenhouse Gas Costs Avoided'!$A$2:$I$32,9,FALSE)</f>
        <v>5.8255397401605462</v>
      </c>
      <c r="AR261" s="21">
        <f ca="1">N261*VLOOKUP(AR$6,'Greenhouse Gas Costs Avoided'!$A$2:$I$32,9,FALSE)</f>
        <v>5.9053416544093205</v>
      </c>
      <c r="AS261" s="21">
        <f ca="1">O261*VLOOKUP(AS$6,'Greenhouse Gas Costs Avoided'!$A$2:$I$32,9,FALSE)</f>
        <v>5.9851435686580947</v>
      </c>
      <c r="AT261" s="21">
        <f ca="1">P261*VLOOKUP(AT$6,'Greenhouse Gas Costs Avoided'!$A$2:$I$32,9,FALSE)</f>
        <v>6.0649454829068699</v>
      </c>
      <c r="AU261" s="21">
        <f ca="1">Q261*VLOOKUP(AU$6,'Greenhouse Gas Costs Avoided'!$A$2:$I$32,9,FALSE)</f>
        <v>6.1447473971556432</v>
      </c>
      <c r="AV261" s="21">
        <f ca="1">R261*VLOOKUP(AV$6,'Greenhouse Gas Costs Avoided'!$A$2:$I$32,9,FALSE)</f>
        <v>6.4296194808152167</v>
      </c>
      <c r="AW261" s="21">
        <f ca="1">S261*VLOOKUP(AW$6,'Greenhouse Gas Costs Avoided'!$A$2:$I$32,9,FALSE)</f>
        <v>6.6023323538917609</v>
      </c>
      <c r="AX261" s="21">
        <f ca="1">T261*VLOOKUP(AX$6,'Greenhouse Gas Costs Avoided'!$A$2:$I$32,9,FALSE)</f>
        <v>6.7808920331878957</v>
      </c>
      <c r="AY261" s="21">
        <f ca="1">U261*VLOOKUP(AY$6,'Greenhouse Gas Costs Avoided'!$A$2:$I$32,9,FALSE)</f>
        <v>6.9638980729572149</v>
      </c>
      <c r="AZ261" s="21">
        <f ca="1">V261*VLOOKUP(AZ$6,'Greenhouse Gas Costs Avoided'!$A$2:$I$32,9,FALSE)</f>
        <v>7.1520913053717949</v>
      </c>
      <c r="BA261" s="21">
        <f ca="1">W261*VLOOKUP(BA$6,'Greenhouse Gas Costs Avoided'!$A$2:$I$32,9,FALSE)</f>
        <v>7.3435269452765404</v>
      </c>
      <c r="BB261" s="21">
        <f ca="1">X261*VLOOKUP(BB$6,'Greenhouse Gas Costs Avoided'!$A$2:$I$32,9,FALSE)</f>
        <v>7.5429472742415475</v>
      </c>
      <c r="BC261" s="21">
        <f ca="1">Y261*VLOOKUP(BC$6,'Greenhouse Gas Costs Avoided'!$A$2:$I$32,9,FALSE)</f>
        <v>7.744884134129272</v>
      </c>
      <c r="BD261" s="21">
        <f ca="1">Z261*VLOOKUP(BD$6,'Greenhouse Gas Costs Avoided'!$A$2:$I$32,9,FALSE)</f>
        <v>7.950411333759269</v>
      </c>
      <c r="BE261" s="21">
        <f ca="1">AA261*VLOOKUP(BE$6,'Greenhouse Gas Costs Avoided'!$A$2:$I$32,9,FALSE)</f>
        <v>8.161021676093501</v>
      </c>
      <c r="BF261" s="21">
        <f ca="1">AB261*VLOOKUP(BF$6,'Greenhouse Gas Costs Avoided'!$A$2:$I$32,9,FALSE)</f>
        <v>8.3774569890184303</v>
      </c>
      <c r="BG261" s="21">
        <f ca="1">AC261*VLOOKUP(BG$6,'Greenhouse Gas Costs Avoided'!$A$2:$I$32,9,FALSE)</f>
        <v>8.5992633142510115</v>
      </c>
      <c r="BH261" s="21">
        <f ca="1">AD261*VLOOKUP(BH$6,'Greenhouse Gas Costs Avoided'!$A$2:$I$32,9,FALSE)</f>
        <v>8.8263732304711304</v>
      </c>
      <c r="BI261" s="21">
        <f ca="1">AE261*VLOOKUP(BI$6,'Greenhouse Gas Costs Avoided'!$A$2:$I$32,9,FALSE)</f>
        <v>9.05818008905967</v>
      </c>
      <c r="BJ261" s="21">
        <f ca="1">AF261*VLOOKUP(BJ$6,'Greenhouse Gas Costs Avoided'!$A$2:$I$32,9,FALSE)</f>
        <v>9.2949796418706736</v>
      </c>
      <c r="BK261" s="22">
        <f ca="1">AG261*VLOOKUP(BK$6,'Greenhouse Gas Costs Avoided'!$A$2:$I$32,9,FALSE)</f>
        <v>9.5356621388007277</v>
      </c>
    </row>
    <row r="262" spans="1:63" x14ac:dyDescent="0.35">
      <c r="A262" s="11">
        <v>256</v>
      </c>
      <c r="B262" s="12">
        <f t="shared" ca="1" si="6"/>
        <v>3</v>
      </c>
      <c r="C262" s="13">
        <f t="shared" ca="1" si="7"/>
        <v>2023</v>
      </c>
      <c r="E262" s="20">
        <f ca="1">IF(E$6&lt;$C262,0,VLOOKUP(E$6,'MonteCarlo Policy Paths'!$A$2:$I$31,'Monte Carlo_WA Complance Price'!$B262+1,FALSE))</f>
        <v>0</v>
      </c>
      <c r="F262" s="21">
        <f ca="1">IF(F$6&lt;$C262,0,VLOOKUP(F$6,'MonteCarlo Policy Paths'!$A$2:$I$31,'Monte Carlo_WA Complance Price'!$B262+1,FALSE))</f>
        <v>82.346532180449415</v>
      </c>
      <c r="G262" s="21">
        <f ca="1">IF(G$6&lt;$C262,0,VLOOKUP(G$6,'MonteCarlo Policy Paths'!$A$2:$I$31,'Monte Carlo_WA Complance Price'!$B262+1,FALSE))</f>
        <v>84.002844861871253</v>
      </c>
      <c r="H262" s="21">
        <f ca="1">IF(H$6&lt;$C262,0,VLOOKUP(H$6,'MonteCarlo Policy Paths'!$A$2:$I$31,'Monte Carlo_WA Complance Price'!$B262+1,FALSE))</f>
        <v>85.659157543293105</v>
      </c>
      <c r="I262" s="21">
        <f ca="1">IF(I$6&lt;$C262,0,VLOOKUP(I$6,'MonteCarlo Policy Paths'!$A$2:$I$31,'Monte Carlo_WA Complance Price'!$B262+1,FALSE))</f>
        <v>86.918851036576825</v>
      </c>
      <c r="J262" s="21">
        <f ca="1">IF(J$6&lt;$C262,0,VLOOKUP(J$6,'MonteCarlo Policy Paths'!$A$2:$I$31,'Monte Carlo_WA Complance Price'!$B262+1,FALSE))</f>
        <v>88.178544529860531</v>
      </c>
      <c r="K262" s="21">
        <f ca="1">IF(K$6&lt;$C262,0,VLOOKUP(K$6,'MonteCarlo Policy Paths'!$A$2:$I$31,'Monte Carlo_WA Complance Price'!$B262+1,FALSE))</f>
        <v>89.438238023144251</v>
      </c>
      <c r="L262" s="21">
        <f ca="1">IF(L$6&lt;$C262,0,VLOOKUP(L$6,'MonteCarlo Policy Paths'!$A$2:$I$31,'Monte Carlo_WA Complance Price'!$B262+1,FALSE))</f>
        <v>90.697931516427971</v>
      </c>
      <c r="M262" s="21">
        <f ca="1">IF(M$6&lt;$C262,0,VLOOKUP(M$6,'MonteCarlo Policy Paths'!$A$2:$I$31,'Monte Carlo_WA Complance Price'!$B262+1,FALSE))</f>
        <v>91.95762500971172</v>
      </c>
      <c r="N262" s="21">
        <f ca="1">IF(N$6&lt;$C262,0,VLOOKUP(N$6,'MonteCarlo Policy Paths'!$A$2:$I$31,'Monte Carlo_WA Complance Price'!$B262+1,FALSE))</f>
        <v>93.21731850299544</v>
      </c>
      <c r="O262" s="21">
        <f ca="1">IF(O$6&lt;$C262,0,VLOOKUP(O$6,'MonteCarlo Policy Paths'!$A$2:$I$31,'Monte Carlo_WA Complance Price'!$B262+1,FALSE))</f>
        <v>94.47701199627916</v>
      </c>
      <c r="P262" s="21">
        <f ca="1">IF(P$6&lt;$C262,0,VLOOKUP(P$6,'MonteCarlo Policy Paths'!$A$2:$I$31,'Monte Carlo_WA Complance Price'!$B262+1,FALSE))</f>
        <v>95.73670548956288</v>
      </c>
      <c r="Q262" s="21">
        <f ca="1">IF(Q$6&lt;$C262,0,VLOOKUP(Q$6,'MonteCarlo Policy Paths'!$A$2:$I$31,'Monte Carlo_WA Complance Price'!$B262+1,FALSE))</f>
        <v>96.996398982846586</v>
      </c>
      <c r="R262" s="21">
        <f ca="1">IF(R$6&lt;$C262,0,VLOOKUP(R$6,'MonteCarlo Policy Paths'!$A$2:$I$31,'Monte Carlo_WA Complance Price'!$B262+1,FALSE))</f>
        <v>101.49317720655506</v>
      </c>
      <c r="S262" s="21">
        <f ca="1">IF(S$6&lt;$C262,0,VLOOKUP(S$6,'MonteCarlo Policy Paths'!$A$2:$I$31,'Monte Carlo_WA Complance Price'!$B262+1,FALSE))</f>
        <v>104.21949379267882</v>
      </c>
      <c r="T262" s="21">
        <f ca="1">IF(T$6&lt;$C262,0,VLOOKUP(T$6,'MonteCarlo Policy Paths'!$A$2:$I$31,'Monte Carlo_WA Complance Price'!$B262+1,FALSE))</f>
        <v>107.03810370059369</v>
      </c>
      <c r="U262" s="21">
        <f ca="1">IF(U$6&lt;$C262,0,VLOOKUP(U$6,'MonteCarlo Policy Paths'!$A$2:$I$31,'Monte Carlo_WA Complance Price'!$B262+1,FALSE))</f>
        <v>109.92690053835344</v>
      </c>
      <c r="V262" s="21">
        <f ca="1">IF(V$6&lt;$C262,0,VLOOKUP(V$6,'MonteCarlo Policy Paths'!$A$2:$I$31,'Monte Carlo_WA Complance Price'!$B262+1,FALSE))</f>
        <v>112.89757853003228</v>
      </c>
      <c r="W262" s="21">
        <f ca="1">IF(W$6&lt;$C262,0,VLOOKUP(W$6,'MonteCarlo Policy Paths'!$A$2:$I$31,'Monte Carlo_WA Complance Price'!$B262+1,FALSE))</f>
        <v>115.91943874780665</v>
      </c>
      <c r="X262" s="21">
        <f ca="1">IF(X$6&lt;$C262,0,VLOOKUP(X$6,'MonteCarlo Policy Paths'!$A$2:$I$31,'Monte Carlo_WA Complance Price'!$B262+1,FALSE))</f>
        <v>119.06733931122673</v>
      </c>
      <c r="Y262" s="21">
        <f ca="1">IF(Y$6&lt;$C262,0,VLOOKUP(Y$6,'MonteCarlo Policy Paths'!$A$2:$I$31,'Monte Carlo_WA Complance Price'!$B262+1,FALSE))</f>
        <v>122.25496395468721</v>
      </c>
      <c r="Z262" s="21">
        <f ca="1">IF(Z$6&lt;$C262,0,VLOOKUP(Z$6,'MonteCarlo Policy Paths'!$A$2:$I$31,'Monte Carlo_WA Complance Price'!$B262+1,FALSE))</f>
        <v>125.4992630232488</v>
      </c>
      <c r="AA262" s="21">
        <f ca="1">IF(AA$6&lt;$C262,0,VLOOKUP(AA$6,'MonteCarlo Policy Paths'!$A$2:$I$31,'Monte Carlo_WA Complance Price'!$B262+1,FALSE))</f>
        <v>128.82380079097237</v>
      </c>
      <c r="AB262" s="21">
        <f ca="1">IF(AB$6&lt;$C262,0,VLOOKUP(AB$6,'MonteCarlo Policy Paths'!$A$2:$I$31,'Monte Carlo_WA Complance Price'!$B262+1,FALSE))</f>
        <v>132.24028719953677</v>
      </c>
      <c r="AC262" s="21">
        <f ca="1">IF(AC$6&lt;$C262,0,VLOOKUP(AC$6,'MonteCarlo Policy Paths'!$A$2:$I$31,'Monte Carlo_WA Complance Price'!$B262+1,FALSE))</f>
        <v>135.74155640209787</v>
      </c>
      <c r="AD262" s="21">
        <f ca="1">IF(AD$6&lt;$C262,0,VLOOKUP(AD$6,'MonteCarlo Policy Paths'!$A$2:$I$31,'Monte Carlo_WA Complance Price'!$B262+1,FALSE))</f>
        <v>139.32654413598658</v>
      </c>
      <c r="AE262" s="21">
        <f ca="1">IF(AE$6&lt;$C262,0,VLOOKUP(AE$6,'MonteCarlo Policy Paths'!$A$2:$I$31,'Monte Carlo_WA Complance Price'!$B262+1,FALSE))</f>
        <v>142.9856742986068</v>
      </c>
      <c r="AF262" s="21">
        <f ca="1">IF(AF$6&lt;$C262,0,VLOOKUP(AF$6,'MonteCarlo Policy Paths'!$A$2:$I$31,'Monte Carlo_WA Complance Price'!$B262+1,FALSE))</f>
        <v>146.72361540812219</v>
      </c>
      <c r="AG262" s="22">
        <f ca="1">IF(AG$6&lt;$C262,0,VLOOKUP(AG$6,'MonteCarlo Policy Paths'!$A$2:$I$31,'Monte Carlo_WA Complance Price'!$B262+1,FALSE))</f>
        <v>150.52284977717397</v>
      </c>
      <c r="AI262" s="20">
        <f ca="1">E262*VLOOKUP(AI$6,'Greenhouse Gas Costs Avoided'!$A$2:$I$32,9,FALSE)</f>
        <v>0</v>
      </c>
      <c r="AJ262" s="21">
        <f ca="1">F262*VLOOKUP(AJ$6,'Greenhouse Gas Costs Avoided'!$A$2:$I$32,9,FALSE)</f>
        <v>5.2166744805659615</v>
      </c>
      <c r="AK262" s="21">
        <f ca="1">G262*VLOOKUP(AK$6,'Greenhouse Gas Costs Avoided'!$A$2:$I$32,9,FALSE)</f>
        <v>5.3216023247413169</v>
      </c>
      <c r="AL262" s="21">
        <f ca="1">H262*VLOOKUP(AL$6,'Greenhouse Gas Costs Avoided'!$A$2:$I$32,9,FALSE)</f>
        <v>5.4265301689166732</v>
      </c>
      <c r="AM262" s="21">
        <f ca="1">I262*VLOOKUP(AM$6,'Greenhouse Gas Costs Avoided'!$A$2:$I$32,9,FALSE)</f>
        <v>5.5063320831654474</v>
      </c>
      <c r="AN262" s="21">
        <f ca="1">J262*VLOOKUP(AN$6,'Greenhouse Gas Costs Avoided'!$A$2:$I$32,9,FALSE)</f>
        <v>5.5861339974142208</v>
      </c>
      <c r="AO262" s="21">
        <f ca="1">K262*VLOOKUP(AO$6,'Greenhouse Gas Costs Avoided'!$A$2:$I$32,9,FALSE)</f>
        <v>5.665935911662995</v>
      </c>
      <c r="AP262" s="21">
        <f ca="1">L262*VLOOKUP(AP$6,'Greenhouse Gas Costs Avoided'!$A$2:$I$32,9,FALSE)</f>
        <v>5.7457378259117702</v>
      </c>
      <c r="AQ262" s="21">
        <f ca="1">M262*VLOOKUP(AQ$6,'Greenhouse Gas Costs Avoided'!$A$2:$I$32,9,FALSE)</f>
        <v>5.8255397401605462</v>
      </c>
      <c r="AR262" s="21">
        <f ca="1">N262*VLOOKUP(AR$6,'Greenhouse Gas Costs Avoided'!$A$2:$I$32,9,FALSE)</f>
        <v>5.9053416544093205</v>
      </c>
      <c r="AS262" s="21">
        <f ca="1">O262*VLOOKUP(AS$6,'Greenhouse Gas Costs Avoided'!$A$2:$I$32,9,FALSE)</f>
        <v>5.9851435686580947</v>
      </c>
      <c r="AT262" s="21">
        <f ca="1">P262*VLOOKUP(AT$6,'Greenhouse Gas Costs Avoided'!$A$2:$I$32,9,FALSE)</f>
        <v>6.0649454829068699</v>
      </c>
      <c r="AU262" s="21">
        <f ca="1">Q262*VLOOKUP(AU$6,'Greenhouse Gas Costs Avoided'!$A$2:$I$32,9,FALSE)</f>
        <v>6.1447473971556432</v>
      </c>
      <c r="AV262" s="21">
        <f ca="1">R262*VLOOKUP(AV$6,'Greenhouse Gas Costs Avoided'!$A$2:$I$32,9,FALSE)</f>
        <v>6.4296194808152167</v>
      </c>
      <c r="AW262" s="21">
        <f ca="1">S262*VLOOKUP(AW$6,'Greenhouse Gas Costs Avoided'!$A$2:$I$32,9,FALSE)</f>
        <v>6.6023323538917609</v>
      </c>
      <c r="AX262" s="21">
        <f ca="1">T262*VLOOKUP(AX$6,'Greenhouse Gas Costs Avoided'!$A$2:$I$32,9,FALSE)</f>
        <v>6.7808920331878957</v>
      </c>
      <c r="AY262" s="21">
        <f ca="1">U262*VLOOKUP(AY$6,'Greenhouse Gas Costs Avoided'!$A$2:$I$32,9,FALSE)</f>
        <v>6.9638980729572149</v>
      </c>
      <c r="AZ262" s="21">
        <f ca="1">V262*VLOOKUP(AZ$6,'Greenhouse Gas Costs Avoided'!$A$2:$I$32,9,FALSE)</f>
        <v>7.1520913053717949</v>
      </c>
      <c r="BA262" s="21">
        <f ca="1">W262*VLOOKUP(BA$6,'Greenhouse Gas Costs Avoided'!$A$2:$I$32,9,FALSE)</f>
        <v>7.3435269452765404</v>
      </c>
      <c r="BB262" s="21">
        <f ca="1">X262*VLOOKUP(BB$6,'Greenhouse Gas Costs Avoided'!$A$2:$I$32,9,FALSE)</f>
        <v>7.5429472742415475</v>
      </c>
      <c r="BC262" s="21">
        <f ca="1">Y262*VLOOKUP(BC$6,'Greenhouse Gas Costs Avoided'!$A$2:$I$32,9,FALSE)</f>
        <v>7.744884134129272</v>
      </c>
      <c r="BD262" s="21">
        <f ca="1">Z262*VLOOKUP(BD$6,'Greenhouse Gas Costs Avoided'!$A$2:$I$32,9,FALSE)</f>
        <v>7.950411333759269</v>
      </c>
      <c r="BE262" s="21">
        <f ca="1">AA262*VLOOKUP(BE$6,'Greenhouse Gas Costs Avoided'!$A$2:$I$32,9,FALSE)</f>
        <v>8.161021676093501</v>
      </c>
      <c r="BF262" s="21">
        <f ca="1">AB262*VLOOKUP(BF$6,'Greenhouse Gas Costs Avoided'!$A$2:$I$32,9,FALSE)</f>
        <v>8.3774569890184303</v>
      </c>
      <c r="BG262" s="21">
        <f ca="1">AC262*VLOOKUP(BG$6,'Greenhouse Gas Costs Avoided'!$A$2:$I$32,9,FALSE)</f>
        <v>8.5992633142510115</v>
      </c>
      <c r="BH262" s="21">
        <f ca="1">AD262*VLOOKUP(BH$6,'Greenhouse Gas Costs Avoided'!$A$2:$I$32,9,FALSE)</f>
        <v>8.8263732304711304</v>
      </c>
      <c r="BI262" s="21">
        <f ca="1">AE262*VLOOKUP(BI$6,'Greenhouse Gas Costs Avoided'!$A$2:$I$32,9,FALSE)</f>
        <v>9.05818008905967</v>
      </c>
      <c r="BJ262" s="21">
        <f ca="1">AF262*VLOOKUP(BJ$6,'Greenhouse Gas Costs Avoided'!$A$2:$I$32,9,FALSE)</f>
        <v>9.2949796418706736</v>
      </c>
      <c r="BK262" s="22">
        <f ca="1">AG262*VLOOKUP(BK$6,'Greenhouse Gas Costs Avoided'!$A$2:$I$32,9,FALSE)</f>
        <v>9.5356621388007277</v>
      </c>
    </row>
    <row r="263" spans="1:63" x14ac:dyDescent="0.35">
      <c r="A263" s="11">
        <v>257</v>
      </c>
      <c r="B263" s="12">
        <f t="shared" ca="1" si="6"/>
        <v>5</v>
      </c>
      <c r="C263" s="13">
        <f t="shared" ca="1" si="7"/>
        <v>2023</v>
      </c>
      <c r="E263" s="20">
        <f ca="1">IF(E$6&lt;$C263,0,VLOOKUP(E$6,'MonteCarlo Policy Paths'!$A$2:$I$31,'Monte Carlo_WA Complance Price'!$B263+1,FALSE))</f>
        <v>0</v>
      </c>
      <c r="F263" s="21">
        <f ca="1">IF(F$6&lt;$C263,0,VLOOKUP(F$6,'MonteCarlo Policy Paths'!$A$2:$I$31,'Monte Carlo_WA Complance Price'!$B263+1,FALSE))</f>
        <v>82.346532180449415</v>
      </c>
      <c r="G263" s="21">
        <f ca="1">IF(G$6&lt;$C263,0,VLOOKUP(G$6,'MonteCarlo Policy Paths'!$A$2:$I$31,'Monte Carlo_WA Complance Price'!$B263+1,FALSE))</f>
        <v>84.002844861871253</v>
      </c>
      <c r="H263" s="21">
        <f ca="1">IF(H$6&lt;$C263,0,VLOOKUP(H$6,'MonteCarlo Policy Paths'!$A$2:$I$31,'Monte Carlo_WA Complance Price'!$B263+1,FALSE))</f>
        <v>85.659157543293105</v>
      </c>
      <c r="I263" s="21">
        <f ca="1">IF(I$6&lt;$C263,0,VLOOKUP(I$6,'MonteCarlo Policy Paths'!$A$2:$I$31,'Monte Carlo_WA Complance Price'!$B263+1,FALSE))</f>
        <v>86.918851036576825</v>
      </c>
      <c r="J263" s="21">
        <f ca="1">IF(J$6&lt;$C263,0,VLOOKUP(J$6,'MonteCarlo Policy Paths'!$A$2:$I$31,'Monte Carlo_WA Complance Price'!$B263+1,FALSE))</f>
        <v>88.178544529860531</v>
      </c>
      <c r="K263" s="21">
        <f ca="1">IF(K$6&lt;$C263,0,VLOOKUP(K$6,'MonteCarlo Policy Paths'!$A$2:$I$31,'Monte Carlo_WA Complance Price'!$B263+1,FALSE))</f>
        <v>89.438238023144251</v>
      </c>
      <c r="L263" s="21">
        <f ca="1">IF(L$6&lt;$C263,0,VLOOKUP(L$6,'MonteCarlo Policy Paths'!$A$2:$I$31,'Monte Carlo_WA Complance Price'!$B263+1,FALSE))</f>
        <v>90.697931516427971</v>
      </c>
      <c r="M263" s="21">
        <f ca="1">IF(M$6&lt;$C263,0,VLOOKUP(M$6,'MonteCarlo Policy Paths'!$A$2:$I$31,'Monte Carlo_WA Complance Price'!$B263+1,FALSE))</f>
        <v>91.95762500971172</v>
      </c>
      <c r="N263" s="21">
        <f ca="1">IF(N$6&lt;$C263,0,VLOOKUP(N$6,'MonteCarlo Policy Paths'!$A$2:$I$31,'Monte Carlo_WA Complance Price'!$B263+1,FALSE))</f>
        <v>93.21731850299544</v>
      </c>
      <c r="O263" s="21">
        <f ca="1">IF(O$6&lt;$C263,0,VLOOKUP(O$6,'MonteCarlo Policy Paths'!$A$2:$I$31,'Monte Carlo_WA Complance Price'!$B263+1,FALSE))</f>
        <v>94.47701199627916</v>
      </c>
      <c r="P263" s="21">
        <f ca="1">IF(P$6&lt;$C263,0,VLOOKUP(P$6,'MonteCarlo Policy Paths'!$A$2:$I$31,'Monte Carlo_WA Complance Price'!$B263+1,FALSE))</f>
        <v>95.73670548956288</v>
      </c>
      <c r="Q263" s="21">
        <f ca="1">IF(Q$6&lt;$C263,0,VLOOKUP(Q$6,'MonteCarlo Policy Paths'!$A$2:$I$31,'Monte Carlo_WA Complance Price'!$B263+1,FALSE))</f>
        <v>96.996398982846586</v>
      </c>
      <c r="R263" s="21">
        <f ca="1">IF(R$6&lt;$C263,0,VLOOKUP(R$6,'MonteCarlo Policy Paths'!$A$2:$I$31,'Monte Carlo_WA Complance Price'!$B263+1,FALSE))</f>
        <v>99.874634841342697</v>
      </c>
      <c r="S263" s="21">
        <f ca="1">IF(S$6&lt;$C263,0,VLOOKUP(S$6,'MonteCarlo Policy Paths'!$A$2:$I$31,'Monte Carlo_WA Complance Price'!$B263+1,FALSE))</f>
        <v>101.93553668931256</v>
      </c>
      <c r="T263" s="21">
        <f ca="1">IF(T$6&lt;$C263,0,VLOOKUP(T$6,'MonteCarlo Policy Paths'!$A$2:$I$31,'Monte Carlo_WA Complance Price'!$B263+1,FALSE))</f>
        <v>104.04258519817796</v>
      </c>
      <c r="U263" s="21">
        <f ca="1">IF(U$6&lt;$C263,0,VLOOKUP(U$6,'MonteCarlo Policy Paths'!$A$2:$I$31,'Monte Carlo_WA Complance Price'!$B263+1,FALSE))</f>
        <v>106.18472717196582</v>
      </c>
      <c r="V263" s="21">
        <f ca="1">IF(V$6&lt;$C263,0,VLOOKUP(V$6,'MonteCarlo Policy Paths'!$A$2:$I$31,'Monte Carlo_WA Complance Price'!$B263+1,FALSE))</f>
        <v>108.36780972271322</v>
      </c>
      <c r="W263" s="21">
        <f ca="1">IF(W$6&lt;$C263,0,VLOOKUP(W$6,'MonteCarlo Policy Paths'!$A$2:$I$31,'Monte Carlo_WA Complance Price'!$B263+1,FALSE))</f>
        <v>110.57648338650839</v>
      </c>
      <c r="X263" s="21">
        <f ca="1">IF(X$6&lt;$C263,0,VLOOKUP(X$6,'MonteCarlo Policy Paths'!$A$2:$I$31,'Monte Carlo_WA Complance Price'!$B263+1,FALSE))</f>
        <v>112.7694544213079</v>
      </c>
      <c r="Y263" s="21">
        <f ca="1">IF(Y$6&lt;$C263,0,VLOOKUP(Y$6,'MonteCarlo Policy Paths'!$A$2:$I$31,'Monte Carlo_WA Complance Price'!$B263+1,FALSE))</f>
        <v>114.98228749612761</v>
      </c>
      <c r="Z263" s="21">
        <f ca="1">IF(Z$6&lt;$C263,0,VLOOKUP(Z$6,'MonteCarlo Policy Paths'!$A$2:$I$31,'Monte Carlo_WA Complance Price'!$B263+1,FALSE))</f>
        <v>117.22345778349788</v>
      </c>
      <c r="AA263" s="21">
        <f ca="1">IF(AA$6&lt;$C263,0,VLOOKUP(AA$6,'MonteCarlo Policy Paths'!$A$2:$I$31,'Monte Carlo_WA Complance Price'!$B263+1,FALSE))</f>
        <v>119.50474742044912</v>
      </c>
      <c r="AB263" s="21">
        <f ca="1">IF(AB$6&lt;$C263,0,VLOOKUP(AB$6,'MonteCarlo Policy Paths'!$A$2:$I$31,'Monte Carlo_WA Complance Price'!$B263+1,FALSE))</f>
        <v>121.83201137782079</v>
      </c>
      <c r="AC263" s="21">
        <f ca="1">IF(AC$6&lt;$C263,0,VLOOKUP(AC$6,'MonteCarlo Policy Paths'!$A$2:$I$31,'Monte Carlo_WA Complance Price'!$B263+1,FALSE))</f>
        <v>124.30483685770574</v>
      </c>
      <c r="AD263" s="21">
        <f ca="1">IF(AD$6&lt;$C263,0,VLOOKUP(AD$6,'MonteCarlo Policy Paths'!$A$2:$I$31,'Monte Carlo_WA Complance Price'!$B263+1,FALSE))</f>
        <v>126.81952160325447</v>
      </c>
      <c r="AE263" s="21">
        <f ca="1">IF(AE$6&lt;$C263,0,VLOOKUP(AE$6,'MonteCarlo Policy Paths'!$A$2:$I$31,'Monte Carlo_WA Complance Price'!$B263+1,FALSE))</f>
        <v>129.37127756316897</v>
      </c>
      <c r="AF263" s="21">
        <f ca="1">IF(AF$6&lt;$C263,0,VLOOKUP(AF$6,'MonteCarlo Policy Paths'!$A$2:$I$31,'Monte Carlo_WA Complance Price'!$B263+1,FALSE))</f>
        <v>131.96243899653103</v>
      </c>
      <c r="AG263" s="22">
        <f ca="1">IF(AG$6&lt;$C263,0,VLOOKUP(AG$6,'MonteCarlo Policy Paths'!$A$2:$I$31,'Monte Carlo_WA Complance Price'!$B263+1,FALSE))</f>
        <v>135.47056479945655</v>
      </c>
      <c r="AI263" s="20">
        <f ca="1">E263*VLOOKUP(AI$6,'Greenhouse Gas Costs Avoided'!$A$2:$I$32,9,FALSE)</f>
        <v>0</v>
      </c>
      <c r="AJ263" s="21">
        <f ca="1">F263*VLOOKUP(AJ$6,'Greenhouse Gas Costs Avoided'!$A$2:$I$32,9,FALSE)</f>
        <v>5.2166744805659615</v>
      </c>
      <c r="AK263" s="21">
        <f ca="1">G263*VLOOKUP(AK$6,'Greenhouse Gas Costs Avoided'!$A$2:$I$32,9,FALSE)</f>
        <v>5.3216023247413169</v>
      </c>
      <c r="AL263" s="21">
        <f ca="1">H263*VLOOKUP(AL$6,'Greenhouse Gas Costs Avoided'!$A$2:$I$32,9,FALSE)</f>
        <v>5.4265301689166732</v>
      </c>
      <c r="AM263" s="21">
        <f ca="1">I263*VLOOKUP(AM$6,'Greenhouse Gas Costs Avoided'!$A$2:$I$32,9,FALSE)</f>
        <v>5.5063320831654474</v>
      </c>
      <c r="AN263" s="21">
        <f ca="1">J263*VLOOKUP(AN$6,'Greenhouse Gas Costs Avoided'!$A$2:$I$32,9,FALSE)</f>
        <v>5.5861339974142208</v>
      </c>
      <c r="AO263" s="21">
        <f ca="1">K263*VLOOKUP(AO$6,'Greenhouse Gas Costs Avoided'!$A$2:$I$32,9,FALSE)</f>
        <v>5.665935911662995</v>
      </c>
      <c r="AP263" s="21">
        <f ca="1">L263*VLOOKUP(AP$6,'Greenhouse Gas Costs Avoided'!$A$2:$I$32,9,FALSE)</f>
        <v>5.7457378259117702</v>
      </c>
      <c r="AQ263" s="21">
        <f ca="1">M263*VLOOKUP(AQ$6,'Greenhouse Gas Costs Avoided'!$A$2:$I$32,9,FALSE)</f>
        <v>5.8255397401605462</v>
      </c>
      <c r="AR263" s="21">
        <f ca="1">N263*VLOOKUP(AR$6,'Greenhouse Gas Costs Avoided'!$A$2:$I$32,9,FALSE)</f>
        <v>5.9053416544093205</v>
      </c>
      <c r="AS263" s="21">
        <f ca="1">O263*VLOOKUP(AS$6,'Greenhouse Gas Costs Avoided'!$A$2:$I$32,9,FALSE)</f>
        <v>5.9851435686580947</v>
      </c>
      <c r="AT263" s="21">
        <f ca="1">P263*VLOOKUP(AT$6,'Greenhouse Gas Costs Avoided'!$A$2:$I$32,9,FALSE)</f>
        <v>6.0649454829068699</v>
      </c>
      <c r="AU263" s="21">
        <f ca="1">Q263*VLOOKUP(AU$6,'Greenhouse Gas Costs Avoided'!$A$2:$I$32,9,FALSE)</f>
        <v>6.1447473971556432</v>
      </c>
      <c r="AV263" s="21">
        <f ca="1">R263*VLOOKUP(AV$6,'Greenhouse Gas Costs Avoided'!$A$2:$I$32,9,FALSE)</f>
        <v>6.327084396109818</v>
      </c>
      <c r="AW263" s="21">
        <f ca="1">S263*VLOOKUP(AW$6,'Greenhouse Gas Costs Avoided'!$A$2:$I$32,9,FALSE)</f>
        <v>6.4576430704410743</v>
      </c>
      <c r="AX263" s="21">
        <f ca="1">T263*VLOOKUP(AX$6,'Greenhouse Gas Costs Avoided'!$A$2:$I$32,9,FALSE)</f>
        <v>6.5911251478821242</v>
      </c>
      <c r="AY263" s="21">
        <f ca="1">U263*VLOOKUP(AY$6,'Greenhouse Gas Costs Avoided'!$A$2:$I$32,9,FALSE)</f>
        <v>6.7268304055597685</v>
      </c>
      <c r="AZ263" s="21">
        <f ca="1">V263*VLOOKUP(AZ$6,'Greenhouse Gas Costs Avoided'!$A$2:$I$32,9,FALSE)</f>
        <v>6.8651292595600424</v>
      </c>
      <c r="BA263" s="21">
        <f ca="1">W263*VLOOKUP(BA$6,'Greenhouse Gas Costs Avoided'!$A$2:$I$32,9,FALSE)</f>
        <v>7.0050493173053994</v>
      </c>
      <c r="BB263" s="21">
        <f ca="1">X263*VLOOKUP(BB$6,'Greenhouse Gas Costs Avoided'!$A$2:$I$32,9,FALSE)</f>
        <v>7.1439746093722221</v>
      </c>
      <c r="BC263" s="21">
        <f ca="1">Y263*VLOOKUP(BC$6,'Greenhouse Gas Costs Avoided'!$A$2:$I$32,9,FALSE)</f>
        <v>7.2841581669004034</v>
      </c>
      <c r="BD263" s="21">
        <f ca="1">Z263*VLOOKUP(BD$6,'Greenhouse Gas Costs Avoided'!$A$2:$I$32,9,FALSE)</f>
        <v>7.426136894299721</v>
      </c>
      <c r="BE263" s="21">
        <f ca="1">AA263*VLOOKUP(BE$6,'Greenhouse Gas Costs Avoided'!$A$2:$I$32,9,FALSE)</f>
        <v>7.5706571930511553</v>
      </c>
      <c r="BF263" s="21">
        <f ca="1">AB263*VLOOKUP(BF$6,'Greenhouse Gas Costs Avoided'!$A$2:$I$32,9,FALSE)</f>
        <v>7.7180899770979394</v>
      </c>
      <c r="BG263" s="21">
        <f ca="1">AC263*VLOOKUP(BG$6,'Greenhouse Gas Costs Avoided'!$A$2:$I$32,9,FALSE)</f>
        <v>7.8747441218959366</v>
      </c>
      <c r="BH263" s="21">
        <f ca="1">AD263*VLOOKUP(BH$6,'Greenhouse Gas Costs Avoided'!$A$2:$I$32,9,FALSE)</f>
        <v>8.0340500621877027</v>
      </c>
      <c r="BI263" s="21">
        <f ca="1">AE263*VLOOKUP(BI$6,'Greenhouse Gas Costs Avoided'!$A$2:$I$32,9,FALSE)</f>
        <v>8.1957044736636782</v>
      </c>
      <c r="BJ263" s="21">
        <f ca="1">AF263*VLOOKUP(BJ$6,'Greenhouse Gas Costs Avoided'!$A$2:$I$32,9,FALSE)</f>
        <v>8.3598552322508848</v>
      </c>
      <c r="BK263" s="22">
        <f ca="1">AG263*VLOOKUP(BK$6,'Greenhouse Gas Costs Avoided'!$A$2:$I$32,9,FALSE)</f>
        <v>8.5820959249206545</v>
      </c>
    </row>
    <row r="264" spans="1:63" x14ac:dyDescent="0.35">
      <c r="A264" s="11">
        <v>258</v>
      </c>
      <c r="B264" s="12">
        <f t="shared" ref="B264:B327" ca="1" si="8">RANDBETWEEN(1,$B$2)</f>
        <v>2</v>
      </c>
      <c r="C264" s="13">
        <f t="shared" ref="C264:C327" ca="1" si="9">RANDBETWEEN($B$3,$B$4)</f>
        <v>2023</v>
      </c>
      <c r="E264" s="20">
        <f ca="1">IF(E$6&lt;$C264,0,VLOOKUP(E$6,'MonteCarlo Policy Paths'!$A$2:$I$31,'Monte Carlo_WA Complance Price'!$B264+1,FALSE))</f>
        <v>0</v>
      </c>
      <c r="F264" s="21">
        <f ca="1">IF(F$6&lt;$C264,0,VLOOKUP(F$6,'MonteCarlo Policy Paths'!$A$2:$I$31,'Monte Carlo_WA Complance Price'!$B264+1,FALSE))</f>
        <v>82.346532180449415</v>
      </c>
      <c r="G264" s="21">
        <f ca="1">IF(G$6&lt;$C264,0,VLOOKUP(G$6,'MonteCarlo Policy Paths'!$A$2:$I$31,'Monte Carlo_WA Complance Price'!$B264+1,FALSE))</f>
        <v>84.002844861871253</v>
      </c>
      <c r="H264" s="21">
        <f ca="1">IF(H$6&lt;$C264,0,VLOOKUP(H$6,'MonteCarlo Policy Paths'!$A$2:$I$31,'Monte Carlo_WA Complance Price'!$B264+1,FALSE))</f>
        <v>85.659157543293105</v>
      </c>
      <c r="I264" s="21">
        <f ca="1">IF(I$6&lt;$C264,0,VLOOKUP(I$6,'MonteCarlo Policy Paths'!$A$2:$I$31,'Monte Carlo_WA Complance Price'!$B264+1,FALSE))</f>
        <v>86.918851036576825</v>
      </c>
      <c r="J264" s="21">
        <f ca="1">IF(J$6&lt;$C264,0,VLOOKUP(J$6,'MonteCarlo Policy Paths'!$A$2:$I$31,'Monte Carlo_WA Complance Price'!$B264+1,FALSE))</f>
        <v>88.178544529860531</v>
      </c>
      <c r="K264" s="21">
        <f ca="1">IF(K$6&lt;$C264,0,VLOOKUP(K$6,'MonteCarlo Policy Paths'!$A$2:$I$31,'Monte Carlo_WA Complance Price'!$B264+1,FALSE))</f>
        <v>89.438238023144251</v>
      </c>
      <c r="L264" s="21">
        <f ca="1">IF(L$6&lt;$C264,0,VLOOKUP(L$6,'MonteCarlo Policy Paths'!$A$2:$I$31,'Monte Carlo_WA Complance Price'!$B264+1,FALSE))</f>
        <v>90.697931516427971</v>
      </c>
      <c r="M264" s="21">
        <f ca="1">IF(M$6&lt;$C264,0,VLOOKUP(M$6,'MonteCarlo Policy Paths'!$A$2:$I$31,'Monte Carlo_WA Complance Price'!$B264+1,FALSE))</f>
        <v>91.95762500971172</v>
      </c>
      <c r="N264" s="21">
        <f ca="1">IF(N$6&lt;$C264,0,VLOOKUP(N$6,'MonteCarlo Policy Paths'!$A$2:$I$31,'Monte Carlo_WA Complance Price'!$B264+1,FALSE))</f>
        <v>93.21731850299544</v>
      </c>
      <c r="O264" s="21">
        <f ca="1">IF(O$6&lt;$C264,0,VLOOKUP(O$6,'MonteCarlo Policy Paths'!$A$2:$I$31,'Monte Carlo_WA Complance Price'!$B264+1,FALSE))</f>
        <v>94.47701199627916</v>
      </c>
      <c r="P264" s="21">
        <f ca="1">IF(P$6&lt;$C264,0,VLOOKUP(P$6,'MonteCarlo Policy Paths'!$A$2:$I$31,'Monte Carlo_WA Complance Price'!$B264+1,FALSE))</f>
        <v>95.73670548956288</v>
      </c>
      <c r="Q264" s="21">
        <f ca="1">IF(Q$6&lt;$C264,0,VLOOKUP(Q$6,'MonteCarlo Policy Paths'!$A$2:$I$31,'Monte Carlo_WA Complance Price'!$B264+1,FALSE))</f>
        <v>96.996398982846586</v>
      </c>
      <c r="R264" s="21">
        <f ca="1">IF(R$6&lt;$C264,0,VLOOKUP(R$6,'MonteCarlo Policy Paths'!$A$2:$I$31,'Monte Carlo_WA Complance Price'!$B264+1,FALSE))</f>
        <v>98.25609247613032</v>
      </c>
      <c r="S264" s="21">
        <f ca="1">IF(S$6&lt;$C264,0,VLOOKUP(S$6,'MonteCarlo Policy Paths'!$A$2:$I$31,'Monte Carlo_WA Complance Price'!$B264+1,FALSE))</f>
        <v>99.65157958594628</v>
      </c>
      <c r="T264" s="21">
        <f ca="1">IF(T$6&lt;$C264,0,VLOOKUP(T$6,'MonteCarlo Policy Paths'!$A$2:$I$31,'Monte Carlo_WA Complance Price'!$B264+1,FALSE))</f>
        <v>101.04706669576224</v>
      </c>
      <c r="U264" s="21">
        <f ca="1">IF(U$6&lt;$C264,0,VLOOKUP(U$6,'MonteCarlo Policy Paths'!$A$2:$I$31,'Monte Carlo_WA Complance Price'!$B264+1,FALSE))</f>
        <v>102.4425538055782</v>
      </c>
      <c r="V264" s="21">
        <f ca="1">IF(V$6&lt;$C264,0,VLOOKUP(V$6,'MonteCarlo Policy Paths'!$A$2:$I$31,'Monte Carlo_WA Complance Price'!$B264+1,FALSE))</f>
        <v>103.83804091539416</v>
      </c>
      <c r="W264" s="21">
        <f ca="1">IF(W$6&lt;$C264,0,VLOOKUP(W$6,'MonteCarlo Policy Paths'!$A$2:$I$31,'Monte Carlo_WA Complance Price'!$B264+1,FALSE))</f>
        <v>105.23352802521011</v>
      </c>
      <c r="X264" s="21">
        <f ca="1">IF(X$6&lt;$C264,0,VLOOKUP(X$6,'MonteCarlo Policy Paths'!$A$2:$I$31,'Monte Carlo_WA Complance Price'!$B264+1,FALSE))</f>
        <v>106.47156953138905</v>
      </c>
      <c r="Y264" s="21">
        <f ca="1">IF(Y$6&lt;$C264,0,VLOOKUP(Y$6,'MonteCarlo Policy Paths'!$A$2:$I$31,'Monte Carlo_WA Complance Price'!$B264+1,FALSE))</f>
        <v>107.709611037568</v>
      </c>
      <c r="Z264" s="21">
        <f ca="1">IF(Z$6&lt;$C264,0,VLOOKUP(Z$6,'MonteCarlo Policy Paths'!$A$2:$I$31,'Monte Carlo_WA Complance Price'!$B264+1,FALSE))</f>
        <v>108.94765254374694</v>
      </c>
      <c r="AA264" s="21">
        <f ca="1">IF(AA$6&lt;$C264,0,VLOOKUP(AA$6,'MonteCarlo Policy Paths'!$A$2:$I$31,'Monte Carlo_WA Complance Price'!$B264+1,FALSE))</f>
        <v>110.18569404992589</v>
      </c>
      <c r="AB264" s="21">
        <f ca="1">IF(AB$6&lt;$C264,0,VLOOKUP(AB$6,'MonteCarlo Policy Paths'!$A$2:$I$31,'Monte Carlo_WA Complance Price'!$B264+1,FALSE))</f>
        <v>111.42373555610482</v>
      </c>
      <c r="AC264" s="21">
        <f ca="1">IF(AC$6&lt;$C264,0,VLOOKUP(AC$6,'MonteCarlo Policy Paths'!$A$2:$I$31,'Monte Carlo_WA Complance Price'!$B264+1,FALSE))</f>
        <v>112.86811731331359</v>
      </c>
      <c r="AD264" s="21">
        <f ca="1">IF(AD$6&lt;$C264,0,VLOOKUP(AD$6,'MonteCarlo Policy Paths'!$A$2:$I$31,'Monte Carlo_WA Complance Price'!$B264+1,FALSE))</f>
        <v>114.31249907052236</v>
      </c>
      <c r="AE264" s="21">
        <f ca="1">IF(AE$6&lt;$C264,0,VLOOKUP(AE$6,'MonteCarlo Policy Paths'!$A$2:$I$31,'Monte Carlo_WA Complance Price'!$B264+1,FALSE))</f>
        <v>115.75688082773114</v>
      </c>
      <c r="AF264" s="21">
        <f ca="1">IF(AF$6&lt;$C264,0,VLOOKUP(AF$6,'MonteCarlo Policy Paths'!$A$2:$I$31,'Monte Carlo_WA Complance Price'!$B264+1,FALSE))</f>
        <v>117.20126258493991</v>
      </c>
      <c r="AG264" s="22">
        <f ca="1">IF(AG$6&lt;$C264,0,VLOOKUP(AG$6,'MonteCarlo Policy Paths'!$A$2:$I$31,'Monte Carlo_WA Complance Price'!$B264+1,FALSE))</f>
        <v>120.41827982173916</v>
      </c>
      <c r="AI264" s="20">
        <f ca="1">E264*VLOOKUP(AI$6,'Greenhouse Gas Costs Avoided'!$A$2:$I$32,9,FALSE)</f>
        <v>0</v>
      </c>
      <c r="AJ264" s="21">
        <f ca="1">F264*VLOOKUP(AJ$6,'Greenhouse Gas Costs Avoided'!$A$2:$I$32,9,FALSE)</f>
        <v>5.2166744805659615</v>
      </c>
      <c r="AK264" s="21">
        <f ca="1">G264*VLOOKUP(AK$6,'Greenhouse Gas Costs Avoided'!$A$2:$I$32,9,FALSE)</f>
        <v>5.3216023247413169</v>
      </c>
      <c r="AL264" s="21">
        <f ca="1">H264*VLOOKUP(AL$6,'Greenhouse Gas Costs Avoided'!$A$2:$I$32,9,FALSE)</f>
        <v>5.4265301689166732</v>
      </c>
      <c r="AM264" s="21">
        <f ca="1">I264*VLOOKUP(AM$6,'Greenhouse Gas Costs Avoided'!$A$2:$I$32,9,FALSE)</f>
        <v>5.5063320831654474</v>
      </c>
      <c r="AN264" s="21">
        <f ca="1">J264*VLOOKUP(AN$6,'Greenhouse Gas Costs Avoided'!$A$2:$I$32,9,FALSE)</f>
        <v>5.5861339974142208</v>
      </c>
      <c r="AO264" s="21">
        <f ca="1">K264*VLOOKUP(AO$6,'Greenhouse Gas Costs Avoided'!$A$2:$I$32,9,FALSE)</f>
        <v>5.665935911662995</v>
      </c>
      <c r="AP264" s="21">
        <f ca="1">L264*VLOOKUP(AP$6,'Greenhouse Gas Costs Avoided'!$A$2:$I$32,9,FALSE)</f>
        <v>5.7457378259117702</v>
      </c>
      <c r="AQ264" s="21">
        <f ca="1">M264*VLOOKUP(AQ$6,'Greenhouse Gas Costs Avoided'!$A$2:$I$32,9,FALSE)</f>
        <v>5.8255397401605462</v>
      </c>
      <c r="AR264" s="21">
        <f ca="1">N264*VLOOKUP(AR$6,'Greenhouse Gas Costs Avoided'!$A$2:$I$32,9,FALSE)</f>
        <v>5.9053416544093205</v>
      </c>
      <c r="AS264" s="21">
        <f ca="1">O264*VLOOKUP(AS$6,'Greenhouse Gas Costs Avoided'!$A$2:$I$32,9,FALSE)</f>
        <v>5.9851435686580947</v>
      </c>
      <c r="AT264" s="21">
        <f ca="1">P264*VLOOKUP(AT$6,'Greenhouse Gas Costs Avoided'!$A$2:$I$32,9,FALSE)</f>
        <v>6.0649454829068699</v>
      </c>
      <c r="AU264" s="21">
        <f ca="1">Q264*VLOOKUP(AU$6,'Greenhouse Gas Costs Avoided'!$A$2:$I$32,9,FALSE)</f>
        <v>6.1447473971556432</v>
      </c>
      <c r="AV264" s="21">
        <f ca="1">R264*VLOOKUP(AV$6,'Greenhouse Gas Costs Avoided'!$A$2:$I$32,9,FALSE)</f>
        <v>6.2245493114044184</v>
      </c>
      <c r="AW264" s="21">
        <f ca="1">S264*VLOOKUP(AW$6,'Greenhouse Gas Costs Avoided'!$A$2:$I$32,9,FALSE)</f>
        <v>6.312953786990386</v>
      </c>
      <c r="AX264" s="21">
        <f ca="1">T264*VLOOKUP(AX$6,'Greenhouse Gas Costs Avoided'!$A$2:$I$32,9,FALSE)</f>
        <v>6.4013582625763545</v>
      </c>
      <c r="AY264" s="21">
        <f ca="1">U264*VLOOKUP(AY$6,'Greenhouse Gas Costs Avoided'!$A$2:$I$32,9,FALSE)</f>
        <v>6.4897627381623222</v>
      </c>
      <c r="AZ264" s="21">
        <f ca="1">V264*VLOOKUP(AZ$6,'Greenhouse Gas Costs Avoided'!$A$2:$I$32,9,FALSE)</f>
        <v>6.5781672137482907</v>
      </c>
      <c r="BA264" s="21">
        <f ca="1">W264*VLOOKUP(BA$6,'Greenhouse Gas Costs Avoided'!$A$2:$I$32,9,FALSE)</f>
        <v>6.6665716893342575</v>
      </c>
      <c r="BB264" s="21">
        <f ca="1">X264*VLOOKUP(BB$6,'Greenhouse Gas Costs Avoided'!$A$2:$I$32,9,FALSE)</f>
        <v>6.7450019445028957</v>
      </c>
      <c r="BC264" s="21">
        <f ca="1">Y264*VLOOKUP(BC$6,'Greenhouse Gas Costs Avoided'!$A$2:$I$32,9,FALSE)</f>
        <v>6.8234321996715348</v>
      </c>
      <c r="BD264" s="21">
        <f ca="1">Z264*VLOOKUP(BD$6,'Greenhouse Gas Costs Avoided'!$A$2:$I$32,9,FALSE)</f>
        <v>6.901862454840173</v>
      </c>
      <c r="BE264" s="21">
        <f ca="1">AA264*VLOOKUP(BE$6,'Greenhouse Gas Costs Avoided'!$A$2:$I$32,9,FALSE)</f>
        <v>6.9802927100088112</v>
      </c>
      <c r="BF264" s="21">
        <f ca="1">AB264*VLOOKUP(BF$6,'Greenhouse Gas Costs Avoided'!$A$2:$I$32,9,FALSE)</f>
        <v>7.0587229651774486</v>
      </c>
      <c r="BG264" s="21">
        <f ca="1">AC264*VLOOKUP(BG$6,'Greenhouse Gas Costs Avoided'!$A$2:$I$32,9,FALSE)</f>
        <v>7.1502249295408609</v>
      </c>
      <c r="BH264" s="21">
        <f ca="1">AD264*VLOOKUP(BH$6,'Greenhouse Gas Costs Avoided'!$A$2:$I$32,9,FALSE)</f>
        <v>7.2417268939042723</v>
      </c>
      <c r="BI264" s="21">
        <f ca="1">AE264*VLOOKUP(BI$6,'Greenhouse Gas Costs Avoided'!$A$2:$I$32,9,FALSE)</f>
        <v>7.3332288582676846</v>
      </c>
      <c r="BJ264" s="21">
        <f ca="1">AF264*VLOOKUP(BJ$6,'Greenhouse Gas Costs Avoided'!$A$2:$I$32,9,FALSE)</f>
        <v>7.424730822631096</v>
      </c>
      <c r="BK264" s="22">
        <f ca="1">AG264*VLOOKUP(BK$6,'Greenhouse Gas Costs Avoided'!$A$2:$I$32,9,FALSE)</f>
        <v>7.6285297110405814</v>
      </c>
    </row>
    <row r="265" spans="1:63" x14ac:dyDescent="0.35">
      <c r="A265" s="11">
        <v>259</v>
      </c>
      <c r="B265" s="12">
        <f t="shared" ca="1" si="8"/>
        <v>2</v>
      </c>
      <c r="C265" s="13">
        <f t="shared" ca="1" si="9"/>
        <v>2023</v>
      </c>
      <c r="E265" s="20">
        <f ca="1">IF(E$6&lt;$C265,0,VLOOKUP(E$6,'MonteCarlo Policy Paths'!$A$2:$I$31,'Monte Carlo_WA Complance Price'!$B265+1,FALSE))</f>
        <v>0</v>
      </c>
      <c r="F265" s="21">
        <f ca="1">IF(F$6&lt;$C265,0,VLOOKUP(F$6,'MonteCarlo Policy Paths'!$A$2:$I$31,'Monte Carlo_WA Complance Price'!$B265+1,FALSE))</f>
        <v>82.346532180449415</v>
      </c>
      <c r="G265" s="21">
        <f ca="1">IF(G$6&lt;$C265,0,VLOOKUP(G$6,'MonteCarlo Policy Paths'!$A$2:$I$31,'Monte Carlo_WA Complance Price'!$B265+1,FALSE))</f>
        <v>84.002844861871253</v>
      </c>
      <c r="H265" s="21">
        <f ca="1">IF(H$6&lt;$C265,0,VLOOKUP(H$6,'MonteCarlo Policy Paths'!$A$2:$I$31,'Monte Carlo_WA Complance Price'!$B265+1,FALSE))</f>
        <v>85.659157543293105</v>
      </c>
      <c r="I265" s="21">
        <f ca="1">IF(I$6&lt;$C265,0,VLOOKUP(I$6,'MonteCarlo Policy Paths'!$A$2:$I$31,'Monte Carlo_WA Complance Price'!$B265+1,FALSE))</f>
        <v>86.918851036576825</v>
      </c>
      <c r="J265" s="21">
        <f ca="1">IF(J$6&lt;$C265,0,VLOOKUP(J$6,'MonteCarlo Policy Paths'!$A$2:$I$31,'Monte Carlo_WA Complance Price'!$B265+1,FALSE))</f>
        <v>88.178544529860531</v>
      </c>
      <c r="K265" s="21">
        <f ca="1">IF(K$6&lt;$C265,0,VLOOKUP(K$6,'MonteCarlo Policy Paths'!$A$2:$I$31,'Monte Carlo_WA Complance Price'!$B265+1,FALSE))</f>
        <v>89.438238023144251</v>
      </c>
      <c r="L265" s="21">
        <f ca="1">IF(L$6&lt;$C265,0,VLOOKUP(L$6,'MonteCarlo Policy Paths'!$A$2:$I$31,'Monte Carlo_WA Complance Price'!$B265+1,FALSE))</f>
        <v>90.697931516427971</v>
      </c>
      <c r="M265" s="21">
        <f ca="1">IF(M$6&lt;$C265,0,VLOOKUP(M$6,'MonteCarlo Policy Paths'!$A$2:$I$31,'Monte Carlo_WA Complance Price'!$B265+1,FALSE))</f>
        <v>91.95762500971172</v>
      </c>
      <c r="N265" s="21">
        <f ca="1">IF(N$6&lt;$C265,0,VLOOKUP(N$6,'MonteCarlo Policy Paths'!$A$2:$I$31,'Monte Carlo_WA Complance Price'!$B265+1,FALSE))</f>
        <v>93.21731850299544</v>
      </c>
      <c r="O265" s="21">
        <f ca="1">IF(O$6&lt;$C265,0,VLOOKUP(O$6,'MonteCarlo Policy Paths'!$A$2:$I$31,'Monte Carlo_WA Complance Price'!$B265+1,FALSE))</f>
        <v>94.47701199627916</v>
      </c>
      <c r="P265" s="21">
        <f ca="1">IF(P$6&lt;$C265,0,VLOOKUP(P$6,'MonteCarlo Policy Paths'!$A$2:$I$31,'Monte Carlo_WA Complance Price'!$B265+1,FALSE))</f>
        <v>95.73670548956288</v>
      </c>
      <c r="Q265" s="21">
        <f ca="1">IF(Q$6&lt;$C265,0,VLOOKUP(Q$6,'MonteCarlo Policy Paths'!$A$2:$I$31,'Monte Carlo_WA Complance Price'!$B265+1,FALSE))</f>
        <v>96.996398982846586</v>
      </c>
      <c r="R265" s="21">
        <f ca="1">IF(R$6&lt;$C265,0,VLOOKUP(R$6,'MonteCarlo Policy Paths'!$A$2:$I$31,'Monte Carlo_WA Complance Price'!$B265+1,FALSE))</f>
        <v>98.25609247613032</v>
      </c>
      <c r="S265" s="21">
        <f ca="1">IF(S$6&lt;$C265,0,VLOOKUP(S$6,'MonteCarlo Policy Paths'!$A$2:$I$31,'Monte Carlo_WA Complance Price'!$B265+1,FALSE))</f>
        <v>99.65157958594628</v>
      </c>
      <c r="T265" s="21">
        <f ca="1">IF(T$6&lt;$C265,0,VLOOKUP(T$6,'MonteCarlo Policy Paths'!$A$2:$I$31,'Monte Carlo_WA Complance Price'!$B265+1,FALSE))</f>
        <v>101.04706669576224</v>
      </c>
      <c r="U265" s="21">
        <f ca="1">IF(U$6&lt;$C265,0,VLOOKUP(U$6,'MonteCarlo Policy Paths'!$A$2:$I$31,'Monte Carlo_WA Complance Price'!$B265+1,FALSE))</f>
        <v>102.4425538055782</v>
      </c>
      <c r="V265" s="21">
        <f ca="1">IF(V$6&lt;$C265,0,VLOOKUP(V$6,'MonteCarlo Policy Paths'!$A$2:$I$31,'Monte Carlo_WA Complance Price'!$B265+1,FALSE))</f>
        <v>103.83804091539416</v>
      </c>
      <c r="W265" s="21">
        <f ca="1">IF(W$6&lt;$C265,0,VLOOKUP(W$6,'MonteCarlo Policy Paths'!$A$2:$I$31,'Monte Carlo_WA Complance Price'!$B265+1,FALSE))</f>
        <v>105.23352802521011</v>
      </c>
      <c r="X265" s="21">
        <f ca="1">IF(X$6&lt;$C265,0,VLOOKUP(X$6,'MonteCarlo Policy Paths'!$A$2:$I$31,'Monte Carlo_WA Complance Price'!$B265+1,FALSE))</f>
        <v>106.47156953138905</v>
      </c>
      <c r="Y265" s="21">
        <f ca="1">IF(Y$6&lt;$C265,0,VLOOKUP(Y$6,'MonteCarlo Policy Paths'!$A$2:$I$31,'Monte Carlo_WA Complance Price'!$B265+1,FALSE))</f>
        <v>107.709611037568</v>
      </c>
      <c r="Z265" s="21">
        <f ca="1">IF(Z$6&lt;$C265,0,VLOOKUP(Z$6,'MonteCarlo Policy Paths'!$A$2:$I$31,'Monte Carlo_WA Complance Price'!$B265+1,FALSE))</f>
        <v>108.94765254374694</v>
      </c>
      <c r="AA265" s="21">
        <f ca="1">IF(AA$6&lt;$C265,0,VLOOKUP(AA$6,'MonteCarlo Policy Paths'!$A$2:$I$31,'Monte Carlo_WA Complance Price'!$B265+1,FALSE))</f>
        <v>110.18569404992589</v>
      </c>
      <c r="AB265" s="21">
        <f ca="1">IF(AB$6&lt;$C265,0,VLOOKUP(AB$6,'MonteCarlo Policy Paths'!$A$2:$I$31,'Monte Carlo_WA Complance Price'!$B265+1,FALSE))</f>
        <v>111.42373555610482</v>
      </c>
      <c r="AC265" s="21">
        <f ca="1">IF(AC$6&lt;$C265,0,VLOOKUP(AC$6,'MonteCarlo Policy Paths'!$A$2:$I$31,'Monte Carlo_WA Complance Price'!$B265+1,FALSE))</f>
        <v>112.86811731331359</v>
      </c>
      <c r="AD265" s="21">
        <f ca="1">IF(AD$6&lt;$C265,0,VLOOKUP(AD$6,'MonteCarlo Policy Paths'!$A$2:$I$31,'Monte Carlo_WA Complance Price'!$B265+1,FALSE))</f>
        <v>114.31249907052236</v>
      </c>
      <c r="AE265" s="21">
        <f ca="1">IF(AE$6&lt;$C265,0,VLOOKUP(AE$6,'MonteCarlo Policy Paths'!$A$2:$I$31,'Monte Carlo_WA Complance Price'!$B265+1,FALSE))</f>
        <v>115.75688082773114</v>
      </c>
      <c r="AF265" s="21">
        <f ca="1">IF(AF$6&lt;$C265,0,VLOOKUP(AF$6,'MonteCarlo Policy Paths'!$A$2:$I$31,'Monte Carlo_WA Complance Price'!$B265+1,FALSE))</f>
        <v>117.20126258493991</v>
      </c>
      <c r="AG265" s="22">
        <f ca="1">IF(AG$6&lt;$C265,0,VLOOKUP(AG$6,'MonteCarlo Policy Paths'!$A$2:$I$31,'Monte Carlo_WA Complance Price'!$B265+1,FALSE))</f>
        <v>120.41827982173916</v>
      </c>
      <c r="AI265" s="20">
        <f ca="1">E265*VLOOKUP(AI$6,'Greenhouse Gas Costs Avoided'!$A$2:$I$32,9,FALSE)</f>
        <v>0</v>
      </c>
      <c r="AJ265" s="21">
        <f ca="1">F265*VLOOKUP(AJ$6,'Greenhouse Gas Costs Avoided'!$A$2:$I$32,9,FALSE)</f>
        <v>5.2166744805659615</v>
      </c>
      <c r="AK265" s="21">
        <f ca="1">G265*VLOOKUP(AK$6,'Greenhouse Gas Costs Avoided'!$A$2:$I$32,9,FALSE)</f>
        <v>5.3216023247413169</v>
      </c>
      <c r="AL265" s="21">
        <f ca="1">H265*VLOOKUP(AL$6,'Greenhouse Gas Costs Avoided'!$A$2:$I$32,9,FALSE)</f>
        <v>5.4265301689166732</v>
      </c>
      <c r="AM265" s="21">
        <f ca="1">I265*VLOOKUP(AM$6,'Greenhouse Gas Costs Avoided'!$A$2:$I$32,9,FALSE)</f>
        <v>5.5063320831654474</v>
      </c>
      <c r="AN265" s="21">
        <f ca="1">J265*VLOOKUP(AN$6,'Greenhouse Gas Costs Avoided'!$A$2:$I$32,9,FALSE)</f>
        <v>5.5861339974142208</v>
      </c>
      <c r="AO265" s="21">
        <f ca="1">K265*VLOOKUP(AO$6,'Greenhouse Gas Costs Avoided'!$A$2:$I$32,9,FALSE)</f>
        <v>5.665935911662995</v>
      </c>
      <c r="AP265" s="21">
        <f ca="1">L265*VLOOKUP(AP$6,'Greenhouse Gas Costs Avoided'!$A$2:$I$32,9,FALSE)</f>
        <v>5.7457378259117702</v>
      </c>
      <c r="AQ265" s="21">
        <f ca="1">M265*VLOOKUP(AQ$6,'Greenhouse Gas Costs Avoided'!$A$2:$I$32,9,FALSE)</f>
        <v>5.8255397401605462</v>
      </c>
      <c r="AR265" s="21">
        <f ca="1">N265*VLOOKUP(AR$6,'Greenhouse Gas Costs Avoided'!$A$2:$I$32,9,FALSE)</f>
        <v>5.9053416544093205</v>
      </c>
      <c r="AS265" s="21">
        <f ca="1">O265*VLOOKUP(AS$6,'Greenhouse Gas Costs Avoided'!$A$2:$I$32,9,FALSE)</f>
        <v>5.9851435686580947</v>
      </c>
      <c r="AT265" s="21">
        <f ca="1">P265*VLOOKUP(AT$6,'Greenhouse Gas Costs Avoided'!$A$2:$I$32,9,FALSE)</f>
        <v>6.0649454829068699</v>
      </c>
      <c r="AU265" s="21">
        <f ca="1">Q265*VLOOKUP(AU$6,'Greenhouse Gas Costs Avoided'!$A$2:$I$32,9,FALSE)</f>
        <v>6.1447473971556432</v>
      </c>
      <c r="AV265" s="21">
        <f ca="1">R265*VLOOKUP(AV$6,'Greenhouse Gas Costs Avoided'!$A$2:$I$32,9,FALSE)</f>
        <v>6.2245493114044184</v>
      </c>
      <c r="AW265" s="21">
        <f ca="1">S265*VLOOKUP(AW$6,'Greenhouse Gas Costs Avoided'!$A$2:$I$32,9,FALSE)</f>
        <v>6.312953786990386</v>
      </c>
      <c r="AX265" s="21">
        <f ca="1">T265*VLOOKUP(AX$6,'Greenhouse Gas Costs Avoided'!$A$2:$I$32,9,FALSE)</f>
        <v>6.4013582625763545</v>
      </c>
      <c r="AY265" s="21">
        <f ca="1">U265*VLOOKUP(AY$6,'Greenhouse Gas Costs Avoided'!$A$2:$I$32,9,FALSE)</f>
        <v>6.4897627381623222</v>
      </c>
      <c r="AZ265" s="21">
        <f ca="1">V265*VLOOKUP(AZ$6,'Greenhouse Gas Costs Avoided'!$A$2:$I$32,9,FALSE)</f>
        <v>6.5781672137482907</v>
      </c>
      <c r="BA265" s="21">
        <f ca="1">W265*VLOOKUP(BA$6,'Greenhouse Gas Costs Avoided'!$A$2:$I$32,9,FALSE)</f>
        <v>6.6665716893342575</v>
      </c>
      <c r="BB265" s="21">
        <f ca="1">X265*VLOOKUP(BB$6,'Greenhouse Gas Costs Avoided'!$A$2:$I$32,9,FALSE)</f>
        <v>6.7450019445028957</v>
      </c>
      <c r="BC265" s="21">
        <f ca="1">Y265*VLOOKUP(BC$6,'Greenhouse Gas Costs Avoided'!$A$2:$I$32,9,FALSE)</f>
        <v>6.8234321996715348</v>
      </c>
      <c r="BD265" s="21">
        <f ca="1">Z265*VLOOKUP(BD$6,'Greenhouse Gas Costs Avoided'!$A$2:$I$32,9,FALSE)</f>
        <v>6.901862454840173</v>
      </c>
      <c r="BE265" s="21">
        <f ca="1">AA265*VLOOKUP(BE$6,'Greenhouse Gas Costs Avoided'!$A$2:$I$32,9,FALSE)</f>
        <v>6.9802927100088112</v>
      </c>
      <c r="BF265" s="21">
        <f ca="1">AB265*VLOOKUP(BF$6,'Greenhouse Gas Costs Avoided'!$A$2:$I$32,9,FALSE)</f>
        <v>7.0587229651774486</v>
      </c>
      <c r="BG265" s="21">
        <f ca="1">AC265*VLOOKUP(BG$6,'Greenhouse Gas Costs Avoided'!$A$2:$I$32,9,FALSE)</f>
        <v>7.1502249295408609</v>
      </c>
      <c r="BH265" s="21">
        <f ca="1">AD265*VLOOKUP(BH$6,'Greenhouse Gas Costs Avoided'!$A$2:$I$32,9,FALSE)</f>
        <v>7.2417268939042723</v>
      </c>
      <c r="BI265" s="21">
        <f ca="1">AE265*VLOOKUP(BI$6,'Greenhouse Gas Costs Avoided'!$A$2:$I$32,9,FALSE)</f>
        <v>7.3332288582676846</v>
      </c>
      <c r="BJ265" s="21">
        <f ca="1">AF265*VLOOKUP(BJ$6,'Greenhouse Gas Costs Avoided'!$A$2:$I$32,9,FALSE)</f>
        <v>7.424730822631096</v>
      </c>
      <c r="BK265" s="22">
        <f ca="1">AG265*VLOOKUP(BK$6,'Greenhouse Gas Costs Avoided'!$A$2:$I$32,9,FALSE)</f>
        <v>7.6285297110405814</v>
      </c>
    </row>
    <row r="266" spans="1:63" x14ac:dyDescent="0.35">
      <c r="A266" s="11">
        <v>260</v>
      </c>
      <c r="B266" s="12">
        <f t="shared" ca="1" si="8"/>
        <v>5</v>
      </c>
      <c r="C266" s="13">
        <f t="shared" ca="1" si="9"/>
        <v>2023</v>
      </c>
      <c r="E266" s="20">
        <f ca="1">IF(E$6&lt;$C266,0,VLOOKUP(E$6,'MonteCarlo Policy Paths'!$A$2:$I$31,'Monte Carlo_WA Complance Price'!$B266+1,FALSE))</f>
        <v>0</v>
      </c>
      <c r="F266" s="21">
        <f ca="1">IF(F$6&lt;$C266,0,VLOOKUP(F$6,'MonteCarlo Policy Paths'!$A$2:$I$31,'Monte Carlo_WA Complance Price'!$B266+1,FALSE))</f>
        <v>82.346532180449415</v>
      </c>
      <c r="G266" s="21">
        <f ca="1">IF(G$6&lt;$C266,0,VLOOKUP(G$6,'MonteCarlo Policy Paths'!$A$2:$I$31,'Monte Carlo_WA Complance Price'!$B266+1,FALSE))</f>
        <v>84.002844861871253</v>
      </c>
      <c r="H266" s="21">
        <f ca="1">IF(H$6&lt;$C266,0,VLOOKUP(H$6,'MonteCarlo Policy Paths'!$A$2:$I$31,'Monte Carlo_WA Complance Price'!$B266+1,FALSE))</f>
        <v>85.659157543293105</v>
      </c>
      <c r="I266" s="21">
        <f ca="1">IF(I$6&lt;$C266,0,VLOOKUP(I$6,'MonteCarlo Policy Paths'!$A$2:$I$31,'Monte Carlo_WA Complance Price'!$B266+1,FALSE))</f>
        <v>86.918851036576825</v>
      </c>
      <c r="J266" s="21">
        <f ca="1">IF(J$6&lt;$C266,0,VLOOKUP(J$6,'MonteCarlo Policy Paths'!$A$2:$I$31,'Monte Carlo_WA Complance Price'!$B266+1,FALSE))</f>
        <v>88.178544529860531</v>
      </c>
      <c r="K266" s="21">
        <f ca="1">IF(K$6&lt;$C266,0,VLOOKUP(K$6,'MonteCarlo Policy Paths'!$A$2:$I$31,'Monte Carlo_WA Complance Price'!$B266+1,FALSE))</f>
        <v>89.438238023144251</v>
      </c>
      <c r="L266" s="21">
        <f ca="1">IF(L$6&lt;$C266,0,VLOOKUP(L$6,'MonteCarlo Policy Paths'!$A$2:$I$31,'Monte Carlo_WA Complance Price'!$B266+1,FALSE))</f>
        <v>90.697931516427971</v>
      </c>
      <c r="M266" s="21">
        <f ca="1">IF(M$6&lt;$C266,0,VLOOKUP(M$6,'MonteCarlo Policy Paths'!$A$2:$I$31,'Monte Carlo_WA Complance Price'!$B266+1,FALSE))</f>
        <v>91.95762500971172</v>
      </c>
      <c r="N266" s="21">
        <f ca="1">IF(N$6&lt;$C266,0,VLOOKUP(N$6,'MonteCarlo Policy Paths'!$A$2:$I$31,'Monte Carlo_WA Complance Price'!$B266+1,FALSE))</f>
        <v>93.21731850299544</v>
      </c>
      <c r="O266" s="21">
        <f ca="1">IF(O$6&lt;$C266,0,VLOOKUP(O$6,'MonteCarlo Policy Paths'!$A$2:$I$31,'Monte Carlo_WA Complance Price'!$B266+1,FALSE))</f>
        <v>94.47701199627916</v>
      </c>
      <c r="P266" s="21">
        <f ca="1">IF(P$6&lt;$C266,0,VLOOKUP(P$6,'MonteCarlo Policy Paths'!$A$2:$I$31,'Monte Carlo_WA Complance Price'!$B266+1,FALSE))</f>
        <v>95.73670548956288</v>
      </c>
      <c r="Q266" s="21">
        <f ca="1">IF(Q$6&lt;$C266,0,VLOOKUP(Q$6,'MonteCarlo Policy Paths'!$A$2:$I$31,'Monte Carlo_WA Complance Price'!$B266+1,FALSE))</f>
        <v>96.996398982846586</v>
      </c>
      <c r="R266" s="21">
        <f ca="1">IF(R$6&lt;$C266,0,VLOOKUP(R$6,'MonteCarlo Policy Paths'!$A$2:$I$31,'Monte Carlo_WA Complance Price'!$B266+1,FALSE))</f>
        <v>99.874634841342697</v>
      </c>
      <c r="S266" s="21">
        <f ca="1">IF(S$6&lt;$C266,0,VLOOKUP(S$6,'MonteCarlo Policy Paths'!$A$2:$I$31,'Monte Carlo_WA Complance Price'!$B266+1,FALSE))</f>
        <v>101.93553668931256</v>
      </c>
      <c r="T266" s="21">
        <f ca="1">IF(T$6&lt;$C266,0,VLOOKUP(T$6,'MonteCarlo Policy Paths'!$A$2:$I$31,'Monte Carlo_WA Complance Price'!$B266+1,FALSE))</f>
        <v>104.04258519817796</v>
      </c>
      <c r="U266" s="21">
        <f ca="1">IF(U$6&lt;$C266,0,VLOOKUP(U$6,'MonteCarlo Policy Paths'!$A$2:$I$31,'Monte Carlo_WA Complance Price'!$B266+1,FALSE))</f>
        <v>106.18472717196582</v>
      </c>
      <c r="V266" s="21">
        <f ca="1">IF(V$6&lt;$C266,0,VLOOKUP(V$6,'MonteCarlo Policy Paths'!$A$2:$I$31,'Monte Carlo_WA Complance Price'!$B266+1,FALSE))</f>
        <v>108.36780972271322</v>
      </c>
      <c r="W266" s="21">
        <f ca="1">IF(W$6&lt;$C266,0,VLOOKUP(W$6,'MonteCarlo Policy Paths'!$A$2:$I$31,'Monte Carlo_WA Complance Price'!$B266+1,FALSE))</f>
        <v>110.57648338650839</v>
      </c>
      <c r="X266" s="21">
        <f ca="1">IF(X$6&lt;$C266,0,VLOOKUP(X$6,'MonteCarlo Policy Paths'!$A$2:$I$31,'Monte Carlo_WA Complance Price'!$B266+1,FALSE))</f>
        <v>112.7694544213079</v>
      </c>
      <c r="Y266" s="21">
        <f ca="1">IF(Y$6&lt;$C266,0,VLOOKUP(Y$6,'MonteCarlo Policy Paths'!$A$2:$I$31,'Monte Carlo_WA Complance Price'!$B266+1,FALSE))</f>
        <v>114.98228749612761</v>
      </c>
      <c r="Z266" s="21">
        <f ca="1">IF(Z$6&lt;$C266,0,VLOOKUP(Z$6,'MonteCarlo Policy Paths'!$A$2:$I$31,'Monte Carlo_WA Complance Price'!$B266+1,FALSE))</f>
        <v>117.22345778349788</v>
      </c>
      <c r="AA266" s="21">
        <f ca="1">IF(AA$6&lt;$C266,0,VLOOKUP(AA$6,'MonteCarlo Policy Paths'!$A$2:$I$31,'Monte Carlo_WA Complance Price'!$B266+1,FALSE))</f>
        <v>119.50474742044912</v>
      </c>
      <c r="AB266" s="21">
        <f ca="1">IF(AB$6&lt;$C266,0,VLOOKUP(AB$6,'MonteCarlo Policy Paths'!$A$2:$I$31,'Monte Carlo_WA Complance Price'!$B266+1,FALSE))</f>
        <v>121.83201137782079</v>
      </c>
      <c r="AC266" s="21">
        <f ca="1">IF(AC$6&lt;$C266,0,VLOOKUP(AC$6,'MonteCarlo Policy Paths'!$A$2:$I$31,'Monte Carlo_WA Complance Price'!$B266+1,FALSE))</f>
        <v>124.30483685770574</v>
      </c>
      <c r="AD266" s="21">
        <f ca="1">IF(AD$6&lt;$C266,0,VLOOKUP(AD$6,'MonteCarlo Policy Paths'!$A$2:$I$31,'Monte Carlo_WA Complance Price'!$B266+1,FALSE))</f>
        <v>126.81952160325447</v>
      </c>
      <c r="AE266" s="21">
        <f ca="1">IF(AE$6&lt;$C266,0,VLOOKUP(AE$6,'MonteCarlo Policy Paths'!$A$2:$I$31,'Monte Carlo_WA Complance Price'!$B266+1,FALSE))</f>
        <v>129.37127756316897</v>
      </c>
      <c r="AF266" s="21">
        <f ca="1">IF(AF$6&lt;$C266,0,VLOOKUP(AF$6,'MonteCarlo Policy Paths'!$A$2:$I$31,'Monte Carlo_WA Complance Price'!$B266+1,FALSE))</f>
        <v>131.96243899653103</v>
      </c>
      <c r="AG266" s="22">
        <f ca="1">IF(AG$6&lt;$C266,0,VLOOKUP(AG$6,'MonteCarlo Policy Paths'!$A$2:$I$31,'Monte Carlo_WA Complance Price'!$B266+1,FALSE))</f>
        <v>135.47056479945655</v>
      </c>
      <c r="AI266" s="20">
        <f ca="1">E266*VLOOKUP(AI$6,'Greenhouse Gas Costs Avoided'!$A$2:$I$32,9,FALSE)</f>
        <v>0</v>
      </c>
      <c r="AJ266" s="21">
        <f ca="1">F266*VLOOKUP(AJ$6,'Greenhouse Gas Costs Avoided'!$A$2:$I$32,9,FALSE)</f>
        <v>5.2166744805659615</v>
      </c>
      <c r="AK266" s="21">
        <f ca="1">G266*VLOOKUP(AK$6,'Greenhouse Gas Costs Avoided'!$A$2:$I$32,9,FALSE)</f>
        <v>5.3216023247413169</v>
      </c>
      <c r="AL266" s="21">
        <f ca="1">H266*VLOOKUP(AL$6,'Greenhouse Gas Costs Avoided'!$A$2:$I$32,9,FALSE)</f>
        <v>5.4265301689166732</v>
      </c>
      <c r="AM266" s="21">
        <f ca="1">I266*VLOOKUP(AM$6,'Greenhouse Gas Costs Avoided'!$A$2:$I$32,9,FALSE)</f>
        <v>5.5063320831654474</v>
      </c>
      <c r="AN266" s="21">
        <f ca="1">J266*VLOOKUP(AN$6,'Greenhouse Gas Costs Avoided'!$A$2:$I$32,9,FALSE)</f>
        <v>5.5861339974142208</v>
      </c>
      <c r="AO266" s="21">
        <f ca="1">K266*VLOOKUP(AO$6,'Greenhouse Gas Costs Avoided'!$A$2:$I$32,9,FALSE)</f>
        <v>5.665935911662995</v>
      </c>
      <c r="AP266" s="21">
        <f ca="1">L266*VLOOKUP(AP$6,'Greenhouse Gas Costs Avoided'!$A$2:$I$32,9,FALSE)</f>
        <v>5.7457378259117702</v>
      </c>
      <c r="AQ266" s="21">
        <f ca="1">M266*VLOOKUP(AQ$6,'Greenhouse Gas Costs Avoided'!$A$2:$I$32,9,FALSE)</f>
        <v>5.8255397401605462</v>
      </c>
      <c r="AR266" s="21">
        <f ca="1">N266*VLOOKUP(AR$6,'Greenhouse Gas Costs Avoided'!$A$2:$I$32,9,FALSE)</f>
        <v>5.9053416544093205</v>
      </c>
      <c r="AS266" s="21">
        <f ca="1">O266*VLOOKUP(AS$6,'Greenhouse Gas Costs Avoided'!$A$2:$I$32,9,FALSE)</f>
        <v>5.9851435686580947</v>
      </c>
      <c r="AT266" s="21">
        <f ca="1">P266*VLOOKUP(AT$6,'Greenhouse Gas Costs Avoided'!$A$2:$I$32,9,FALSE)</f>
        <v>6.0649454829068699</v>
      </c>
      <c r="AU266" s="21">
        <f ca="1">Q266*VLOOKUP(AU$6,'Greenhouse Gas Costs Avoided'!$A$2:$I$32,9,FALSE)</f>
        <v>6.1447473971556432</v>
      </c>
      <c r="AV266" s="21">
        <f ca="1">R266*VLOOKUP(AV$6,'Greenhouse Gas Costs Avoided'!$A$2:$I$32,9,FALSE)</f>
        <v>6.327084396109818</v>
      </c>
      <c r="AW266" s="21">
        <f ca="1">S266*VLOOKUP(AW$6,'Greenhouse Gas Costs Avoided'!$A$2:$I$32,9,FALSE)</f>
        <v>6.4576430704410743</v>
      </c>
      <c r="AX266" s="21">
        <f ca="1">T266*VLOOKUP(AX$6,'Greenhouse Gas Costs Avoided'!$A$2:$I$32,9,FALSE)</f>
        <v>6.5911251478821242</v>
      </c>
      <c r="AY266" s="21">
        <f ca="1">U266*VLOOKUP(AY$6,'Greenhouse Gas Costs Avoided'!$A$2:$I$32,9,FALSE)</f>
        <v>6.7268304055597685</v>
      </c>
      <c r="AZ266" s="21">
        <f ca="1">V266*VLOOKUP(AZ$6,'Greenhouse Gas Costs Avoided'!$A$2:$I$32,9,FALSE)</f>
        <v>6.8651292595600424</v>
      </c>
      <c r="BA266" s="21">
        <f ca="1">W266*VLOOKUP(BA$6,'Greenhouse Gas Costs Avoided'!$A$2:$I$32,9,FALSE)</f>
        <v>7.0050493173053994</v>
      </c>
      <c r="BB266" s="21">
        <f ca="1">X266*VLOOKUP(BB$6,'Greenhouse Gas Costs Avoided'!$A$2:$I$32,9,FALSE)</f>
        <v>7.1439746093722221</v>
      </c>
      <c r="BC266" s="21">
        <f ca="1">Y266*VLOOKUP(BC$6,'Greenhouse Gas Costs Avoided'!$A$2:$I$32,9,FALSE)</f>
        <v>7.2841581669004034</v>
      </c>
      <c r="BD266" s="21">
        <f ca="1">Z266*VLOOKUP(BD$6,'Greenhouse Gas Costs Avoided'!$A$2:$I$32,9,FALSE)</f>
        <v>7.426136894299721</v>
      </c>
      <c r="BE266" s="21">
        <f ca="1">AA266*VLOOKUP(BE$6,'Greenhouse Gas Costs Avoided'!$A$2:$I$32,9,FALSE)</f>
        <v>7.5706571930511553</v>
      </c>
      <c r="BF266" s="21">
        <f ca="1">AB266*VLOOKUP(BF$6,'Greenhouse Gas Costs Avoided'!$A$2:$I$32,9,FALSE)</f>
        <v>7.7180899770979394</v>
      </c>
      <c r="BG266" s="21">
        <f ca="1">AC266*VLOOKUP(BG$6,'Greenhouse Gas Costs Avoided'!$A$2:$I$32,9,FALSE)</f>
        <v>7.8747441218959366</v>
      </c>
      <c r="BH266" s="21">
        <f ca="1">AD266*VLOOKUP(BH$6,'Greenhouse Gas Costs Avoided'!$A$2:$I$32,9,FALSE)</f>
        <v>8.0340500621877027</v>
      </c>
      <c r="BI266" s="21">
        <f ca="1">AE266*VLOOKUP(BI$6,'Greenhouse Gas Costs Avoided'!$A$2:$I$32,9,FALSE)</f>
        <v>8.1957044736636782</v>
      </c>
      <c r="BJ266" s="21">
        <f ca="1">AF266*VLOOKUP(BJ$6,'Greenhouse Gas Costs Avoided'!$A$2:$I$32,9,FALSE)</f>
        <v>8.3598552322508848</v>
      </c>
      <c r="BK266" s="22">
        <f ca="1">AG266*VLOOKUP(BK$6,'Greenhouse Gas Costs Avoided'!$A$2:$I$32,9,FALSE)</f>
        <v>8.5820959249206545</v>
      </c>
    </row>
    <row r="267" spans="1:63" x14ac:dyDescent="0.35">
      <c r="A267" s="11">
        <v>261</v>
      </c>
      <c r="B267" s="12">
        <f t="shared" ca="1" si="8"/>
        <v>2</v>
      </c>
      <c r="C267" s="13">
        <f t="shared" ca="1" si="9"/>
        <v>2023</v>
      </c>
      <c r="E267" s="20">
        <f ca="1">IF(E$6&lt;$C267,0,VLOOKUP(E$6,'MonteCarlo Policy Paths'!$A$2:$I$31,'Monte Carlo_WA Complance Price'!$B267+1,FALSE))</f>
        <v>0</v>
      </c>
      <c r="F267" s="21">
        <f ca="1">IF(F$6&lt;$C267,0,VLOOKUP(F$6,'MonteCarlo Policy Paths'!$A$2:$I$31,'Monte Carlo_WA Complance Price'!$B267+1,FALSE))</f>
        <v>82.346532180449415</v>
      </c>
      <c r="G267" s="21">
        <f ca="1">IF(G$6&lt;$C267,0,VLOOKUP(G$6,'MonteCarlo Policy Paths'!$A$2:$I$31,'Monte Carlo_WA Complance Price'!$B267+1,FALSE))</f>
        <v>84.002844861871253</v>
      </c>
      <c r="H267" s="21">
        <f ca="1">IF(H$6&lt;$C267,0,VLOOKUP(H$6,'MonteCarlo Policy Paths'!$A$2:$I$31,'Monte Carlo_WA Complance Price'!$B267+1,FALSE))</f>
        <v>85.659157543293105</v>
      </c>
      <c r="I267" s="21">
        <f ca="1">IF(I$6&lt;$C267,0,VLOOKUP(I$6,'MonteCarlo Policy Paths'!$A$2:$I$31,'Monte Carlo_WA Complance Price'!$B267+1,FALSE))</f>
        <v>86.918851036576825</v>
      </c>
      <c r="J267" s="21">
        <f ca="1">IF(J$6&lt;$C267,0,VLOOKUP(J$6,'MonteCarlo Policy Paths'!$A$2:$I$31,'Monte Carlo_WA Complance Price'!$B267+1,FALSE))</f>
        <v>88.178544529860531</v>
      </c>
      <c r="K267" s="21">
        <f ca="1">IF(K$6&lt;$C267,0,VLOOKUP(K$6,'MonteCarlo Policy Paths'!$A$2:$I$31,'Monte Carlo_WA Complance Price'!$B267+1,FALSE))</f>
        <v>89.438238023144251</v>
      </c>
      <c r="L267" s="21">
        <f ca="1">IF(L$6&lt;$C267,0,VLOOKUP(L$6,'MonteCarlo Policy Paths'!$A$2:$I$31,'Monte Carlo_WA Complance Price'!$B267+1,FALSE))</f>
        <v>90.697931516427971</v>
      </c>
      <c r="M267" s="21">
        <f ca="1">IF(M$6&lt;$C267,0,VLOOKUP(M$6,'MonteCarlo Policy Paths'!$A$2:$I$31,'Monte Carlo_WA Complance Price'!$B267+1,FALSE))</f>
        <v>91.95762500971172</v>
      </c>
      <c r="N267" s="21">
        <f ca="1">IF(N$6&lt;$C267,0,VLOOKUP(N$6,'MonteCarlo Policy Paths'!$A$2:$I$31,'Monte Carlo_WA Complance Price'!$B267+1,FALSE))</f>
        <v>93.21731850299544</v>
      </c>
      <c r="O267" s="21">
        <f ca="1">IF(O$6&lt;$C267,0,VLOOKUP(O$6,'MonteCarlo Policy Paths'!$A$2:$I$31,'Monte Carlo_WA Complance Price'!$B267+1,FALSE))</f>
        <v>94.47701199627916</v>
      </c>
      <c r="P267" s="21">
        <f ca="1">IF(P$6&lt;$C267,0,VLOOKUP(P$6,'MonteCarlo Policy Paths'!$A$2:$I$31,'Monte Carlo_WA Complance Price'!$B267+1,FALSE))</f>
        <v>95.73670548956288</v>
      </c>
      <c r="Q267" s="21">
        <f ca="1">IF(Q$6&lt;$C267,0,VLOOKUP(Q$6,'MonteCarlo Policy Paths'!$A$2:$I$31,'Monte Carlo_WA Complance Price'!$B267+1,FALSE))</f>
        <v>96.996398982846586</v>
      </c>
      <c r="R267" s="21">
        <f ca="1">IF(R$6&lt;$C267,0,VLOOKUP(R$6,'MonteCarlo Policy Paths'!$A$2:$I$31,'Monte Carlo_WA Complance Price'!$B267+1,FALSE))</f>
        <v>98.25609247613032</v>
      </c>
      <c r="S267" s="21">
        <f ca="1">IF(S$6&lt;$C267,0,VLOOKUP(S$6,'MonteCarlo Policy Paths'!$A$2:$I$31,'Monte Carlo_WA Complance Price'!$B267+1,FALSE))</f>
        <v>99.65157958594628</v>
      </c>
      <c r="T267" s="21">
        <f ca="1">IF(T$6&lt;$C267,0,VLOOKUP(T$6,'MonteCarlo Policy Paths'!$A$2:$I$31,'Monte Carlo_WA Complance Price'!$B267+1,FALSE))</f>
        <v>101.04706669576224</v>
      </c>
      <c r="U267" s="21">
        <f ca="1">IF(U$6&lt;$C267,0,VLOOKUP(U$6,'MonteCarlo Policy Paths'!$A$2:$I$31,'Monte Carlo_WA Complance Price'!$B267+1,FALSE))</f>
        <v>102.4425538055782</v>
      </c>
      <c r="V267" s="21">
        <f ca="1">IF(V$6&lt;$C267,0,VLOOKUP(V$6,'MonteCarlo Policy Paths'!$A$2:$I$31,'Monte Carlo_WA Complance Price'!$B267+1,FALSE))</f>
        <v>103.83804091539416</v>
      </c>
      <c r="W267" s="21">
        <f ca="1">IF(W$6&lt;$C267,0,VLOOKUP(W$6,'MonteCarlo Policy Paths'!$A$2:$I$31,'Monte Carlo_WA Complance Price'!$B267+1,FALSE))</f>
        <v>105.23352802521011</v>
      </c>
      <c r="X267" s="21">
        <f ca="1">IF(X$6&lt;$C267,0,VLOOKUP(X$6,'MonteCarlo Policy Paths'!$A$2:$I$31,'Monte Carlo_WA Complance Price'!$B267+1,FALSE))</f>
        <v>106.47156953138905</v>
      </c>
      <c r="Y267" s="21">
        <f ca="1">IF(Y$6&lt;$C267,0,VLOOKUP(Y$6,'MonteCarlo Policy Paths'!$A$2:$I$31,'Monte Carlo_WA Complance Price'!$B267+1,FALSE))</f>
        <v>107.709611037568</v>
      </c>
      <c r="Z267" s="21">
        <f ca="1">IF(Z$6&lt;$C267,0,VLOOKUP(Z$6,'MonteCarlo Policy Paths'!$A$2:$I$31,'Monte Carlo_WA Complance Price'!$B267+1,FALSE))</f>
        <v>108.94765254374694</v>
      </c>
      <c r="AA267" s="21">
        <f ca="1">IF(AA$6&lt;$C267,0,VLOOKUP(AA$6,'MonteCarlo Policy Paths'!$A$2:$I$31,'Monte Carlo_WA Complance Price'!$B267+1,FALSE))</f>
        <v>110.18569404992589</v>
      </c>
      <c r="AB267" s="21">
        <f ca="1">IF(AB$6&lt;$C267,0,VLOOKUP(AB$6,'MonteCarlo Policy Paths'!$A$2:$I$31,'Monte Carlo_WA Complance Price'!$B267+1,FALSE))</f>
        <v>111.42373555610482</v>
      </c>
      <c r="AC267" s="21">
        <f ca="1">IF(AC$6&lt;$C267,0,VLOOKUP(AC$6,'MonteCarlo Policy Paths'!$A$2:$I$31,'Monte Carlo_WA Complance Price'!$B267+1,FALSE))</f>
        <v>112.86811731331359</v>
      </c>
      <c r="AD267" s="21">
        <f ca="1">IF(AD$6&lt;$C267,0,VLOOKUP(AD$6,'MonteCarlo Policy Paths'!$A$2:$I$31,'Monte Carlo_WA Complance Price'!$B267+1,FALSE))</f>
        <v>114.31249907052236</v>
      </c>
      <c r="AE267" s="21">
        <f ca="1">IF(AE$6&lt;$C267,0,VLOOKUP(AE$6,'MonteCarlo Policy Paths'!$A$2:$I$31,'Monte Carlo_WA Complance Price'!$B267+1,FALSE))</f>
        <v>115.75688082773114</v>
      </c>
      <c r="AF267" s="21">
        <f ca="1">IF(AF$6&lt;$C267,0,VLOOKUP(AF$6,'MonteCarlo Policy Paths'!$A$2:$I$31,'Monte Carlo_WA Complance Price'!$B267+1,FALSE))</f>
        <v>117.20126258493991</v>
      </c>
      <c r="AG267" s="22">
        <f ca="1">IF(AG$6&lt;$C267,0,VLOOKUP(AG$6,'MonteCarlo Policy Paths'!$A$2:$I$31,'Monte Carlo_WA Complance Price'!$B267+1,FALSE))</f>
        <v>120.41827982173916</v>
      </c>
      <c r="AI267" s="20">
        <f ca="1">E267*VLOOKUP(AI$6,'Greenhouse Gas Costs Avoided'!$A$2:$I$32,9,FALSE)</f>
        <v>0</v>
      </c>
      <c r="AJ267" s="21">
        <f ca="1">F267*VLOOKUP(AJ$6,'Greenhouse Gas Costs Avoided'!$A$2:$I$32,9,FALSE)</f>
        <v>5.2166744805659615</v>
      </c>
      <c r="AK267" s="21">
        <f ca="1">G267*VLOOKUP(AK$6,'Greenhouse Gas Costs Avoided'!$A$2:$I$32,9,FALSE)</f>
        <v>5.3216023247413169</v>
      </c>
      <c r="AL267" s="21">
        <f ca="1">H267*VLOOKUP(AL$6,'Greenhouse Gas Costs Avoided'!$A$2:$I$32,9,FALSE)</f>
        <v>5.4265301689166732</v>
      </c>
      <c r="AM267" s="21">
        <f ca="1">I267*VLOOKUP(AM$6,'Greenhouse Gas Costs Avoided'!$A$2:$I$32,9,FALSE)</f>
        <v>5.5063320831654474</v>
      </c>
      <c r="AN267" s="21">
        <f ca="1">J267*VLOOKUP(AN$6,'Greenhouse Gas Costs Avoided'!$A$2:$I$32,9,FALSE)</f>
        <v>5.5861339974142208</v>
      </c>
      <c r="AO267" s="21">
        <f ca="1">K267*VLOOKUP(AO$6,'Greenhouse Gas Costs Avoided'!$A$2:$I$32,9,FALSE)</f>
        <v>5.665935911662995</v>
      </c>
      <c r="AP267" s="21">
        <f ca="1">L267*VLOOKUP(AP$6,'Greenhouse Gas Costs Avoided'!$A$2:$I$32,9,FALSE)</f>
        <v>5.7457378259117702</v>
      </c>
      <c r="AQ267" s="21">
        <f ca="1">M267*VLOOKUP(AQ$6,'Greenhouse Gas Costs Avoided'!$A$2:$I$32,9,FALSE)</f>
        <v>5.8255397401605462</v>
      </c>
      <c r="AR267" s="21">
        <f ca="1">N267*VLOOKUP(AR$6,'Greenhouse Gas Costs Avoided'!$A$2:$I$32,9,FALSE)</f>
        <v>5.9053416544093205</v>
      </c>
      <c r="AS267" s="21">
        <f ca="1">O267*VLOOKUP(AS$6,'Greenhouse Gas Costs Avoided'!$A$2:$I$32,9,FALSE)</f>
        <v>5.9851435686580947</v>
      </c>
      <c r="AT267" s="21">
        <f ca="1">P267*VLOOKUP(AT$6,'Greenhouse Gas Costs Avoided'!$A$2:$I$32,9,FALSE)</f>
        <v>6.0649454829068699</v>
      </c>
      <c r="AU267" s="21">
        <f ca="1">Q267*VLOOKUP(AU$6,'Greenhouse Gas Costs Avoided'!$A$2:$I$32,9,FALSE)</f>
        <v>6.1447473971556432</v>
      </c>
      <c r="AV267" s="21">
        <f ca="1">R267*VLOOKUP(AV$6,'Greenhouse Gas Costs Avoided'!$A$2:$I$32,9,FALSE)</f>
        <v>6.2245493114044184</v>
      </c>
      <c r="AW267" s="21">
        <f ca="1">S267*VLOOKUP(AW$6,'Greenhouse Gas Costs Avoided'!$A$2:$I$32,9,FALSE)</f>
        <v>6.312953786990386</v>
      </c>
      <c r="AX267" s="21">
        <f ca="1">T267*VLOOKUP(AX$6,'Greenhouse Gas Costs Avoided'!$A$2:$I$32,9,FALSE)</f>
        <v>6.4013582625763545</v>
      </c>
      <c r="AY267" s="21">
        <f ca="1">U267*VLOOKUP(AY$6,'Greenhouse Gas Costs Avoided'!$A$2:$I$32,9,FALSE)</f>
        <v>6.4897627381623222</v>
      </c>
      <c r="AZ267" s="21">
        <f ca="1">V267*VLOOKUP(AZ$6,'Greenhouse Gas Costs Avoided'!$A$2:$I$32,9,FALSE)</f>
        <v>6.5781672137482907</v>
      </c>
      <c r="BA267" s="21">
        <f ca="1">W267*VLOOKUP(BA$6,'Greenhouse Gas Costs Avoided'!$A$2:$I$32,9,FALSE)</f>
        <v>6.6665716893342575</v>
      </c>
      <c r="BB267" s="21">
        <f ca="1">X267*VLOOKUP(BB$6,'Greenhouse Gas Costs Avoided'!$A$2:$I$32,9,FALSE)</f>
        <v>6.7450019445028957</v>
      </c>
      <c r="BC267" s="21">
        <f ca="1">Y267*VLOOKUP(BC$6,'Greenhouse Gas Costs Avoided'!$A$2:$I$32,9,FALSE)</f>
        <v>6.8234321996715348</v>
      </c>
      <c r="BD267" s="21">
        <f ca="1">Z267*VLOOKUP(BD$6,'Greenhouse Gas Costs Avoided'!$A$2:$I$32,9,FALSE)</f>
        <v>6.901862454840173</v>
      </c>
      <c r="BE267" s="21">
        <f ca="1">AA267*VLOOKUP(BE$6,'Greenhouse Gas Costs Avoided'!$A$2:$I$32,9,FALSE)</f>
        <v>6.9802927100088112</v>
      </c>
      <c r="BF267" s="21">
        <f ca="1">AB267*VLOOKUP(BF$6,'Greenhouse Gas Costs Avoided'!$A$2:$I$32,9,FALSE)</f>
        <v>7.0587229651774486</v>
      </c>
      <c r="BG267" s="21">
        <f ca="1">AC267*VLOOKUP(BG$6,'Greenhouse Gas Costs Avoided'!$A$2:$I$32,9,FALSE)</f>
        <v>7.1502249295408609</v>
      </c>
      <c r="BH267" s="21">
        <f ca="1">AD267*VLOOKUP(BH$6,'Greenhouse Gas Costs Avoided'!$A$2:$I$32,9,FALSE)</f>
        <v>7.2417268939042723</v>
      </c>
      <c r="BI267" s="21">
        <f ca="1">AE267*VLOOKUP(BI$6,'Greenhouse Gas Costs Avoided'!$A$2:$I$32,9,FALSE)</f>
        <v>7.3332288582676846</v>
      </c>
      <c r="BJ267" s="21">
        <f ca="1">AF267*VLOOKUP(BJ$6,'Greenhouse Gas Costs Avoided'!$A$2:$I$32,9,FALSE)</f>
        <v>7.424730822631096</v>
      </c>
      <c r="BK267" s="22">
        <f ca="1">AG267*VLOOKUP(BK$6,'Greenhouse Gas Costs Avoided'!$A$2:$I$32,9,FALSE)</f>
        <v>7.6285297110405814</v>
      </c>
    </row>
    <row r="268" spans="1:63" x14ac:dyDescent="0.35">
      <c r="A268" s="11">
        <v>262</v>
      </c>
      <c r="B268" s="12">
        <f t="shared" ca="1" si="8"/>
        <v>5</v>
      </c>
      <c r="C268" s="13">
        <f t="shared" ca="1" si="9"/>
        <v>2023</v>
      </c>
      <c r="E268" s="20">
        <f ca="1">IF(E$6&lt;$C268,0,VLOOKUP(E$6,'MonteCarlo Policy Paths'!$A$2:$I$31,'Monte Carlo_WA Complance Price'!$B268+1,FALSE))</f>
        <v>0</v>
      </c>
      <c r="F268" s="21">
        <f ca="1">IF(F$6&lt;$C268,0,VLOOKUP(F$6,'MonteCarlo Policy Paths'!$A$2:$I$31,'Monte Carlo_WA Complance Price'!$B268+1,FALSE))</f>
        <v>82.346532180449415</v>
      </c>
      <c r="G268" s="21">
        <f ca="1">IF(G$6&lt;$C268,0,VLOOKUP(G$6,'MonteCarlo Policy Paths'!$A$2:$I$31,'Monte Carlo_WA Complance Price'!$B268+1,FALSE))</f>
        <v>84.002844861871253</v>
      </c>
      <c r="H268" s="21">
        <f ca="1">IF(H$6&lt;$C268,0,VLOOKUP(H$6,'MonteCarlo Policy Paths'!$A$2:$I$31,'Monte Carlo_WA Complance Price'!$B268+1,FALSE))</f>
        <v>85.659157543293105</v>
      </c>
      <c r="I268" s="21">
        <f ca="1">IF(I$6&lt;$C268,0,VLOOKUP(I$6,'MonteCarlo Policy Paths'!$A$2:$I$31,'Monte Carlo_WA Complance Price'!$B268+1,FALSE))</f>
        <v>86.918851036576825</v>
      </c>
      <c r="J268" s="21">
        <f ca="1">IF(J$6&lt;$C268,0,VLOOKUP(J$6,'MonteCarlo Policy Paths'!$A$2:$I$31,'Monte Carlo_WA Complance Price'!$B268+1,FALSE))</f>
        <v>88.178544529860531</v>
      </c>
      <c r="K268" s="21">
        <f ca="1">IF(K$6&lt;$C268,0,VLOOKUP(K$6,'MonteCarlo Policy Paths'!$A$2:$I$31,'Monte Carlo_WA Complance Price'!$B268+1,FALSE))</f>
        <v>89.438238023144251</v>
      </c>
      <c r="L268" s="21">
        <f ca="1">IF(L$6&lt;$C268,0,VLOOKUP(L$6,'MonteCarlo Policy Paths'!$A$2:$I$31,'Monte Carlo_WA Complance Price'!$B268+1,FALSE))</f>
        <v>90.697931516427971</v>
      </c>
      <c r="M268" s="21">
        <f ca="1">IF(M$6&lt;$C268,0,VLOOKUP(M$6,'MonteCarlo Policy Paths'!$A$2:$I$31,'Monte Carlo_WA Complance Price'!$B268+1,FALSE))</f>
        <v>91.95762500971172</v>
      </c>
      <c r="N268" s="21">
        <f ca="1">IF(N$6&lt;$C268,0,VLOOKUP(N$6,'MonteCarlo Policy Paths'!$A$2:$I$31,'Monte Carlo_WA Complance Price'!$B268+1,FALSE))</f>
        <v>93.21731850299544</v>
      </c>
      <c r="O268" s="21">
        <f ca="1">IF(O$6&lt;$C268,0,VLOOKUP(O$6,'MonteCarlo Policy Paths'!$A$2:$I$31,'Monte Carlo_WA Complance Price'!$B268+1,FALSE))</f>
        <v>94.47701199627916</v>
      </c>
      <c r="P268" s="21">
        <f ca="1">IF(P$6&lt;$C268,0,VLOOKUP(P$6,'MonteCarlo Policy Paths'!$A$2:$I$31,'Monte Carlo_WA Complance Price'!$B268+1,FALSE))</f>
        <v>95.73670548956288</v>
      </c>
      <c r="Q268" s="21">
        <f ca="1">IF(Q$6&lt;$C268,0,VLOOKUP(Q$6,'MonteCarlo Policy Paths'!$A$2:$I$31,'Monte Carlo_WA Complance Price'!$B268+1,FALSE))</f>
        <v>96.996398982846586</v>
      </c>
      <c r="R268" s="21">
        <f ca="1">IF(R$6&lt;$C268,0,VLOOKUP(R$6,'MonteCarlo Policy Paths'!$A$2:$I$31,'Monte Carlo_WA Complance Price'!$B268+1,FALSE))</f>
        <v>99.874634841342697</v>
      </c>
      <c r="S268" s="21">
        <f ca="1">IF(S$6&lt;$C268,0,VLOOKUP(S$6,'MonteCarlo Policy Paths'!$A$2:$I$31,'Monte Carlo_WA Complance Price'!$B268+1,FALSE))</f>
        <v>101.93553668931256</v>
      </c>
      <c r="T268" s="21">
        <f ca="1">IF(T$6&lt;$C268,0,VLOOKUP(T$6,'MonteCarlo Policy Paths'!$A$2:$I$31,'Monte Carlo_WA Complance Price'!$B268+1,FALSE))</f>
        <v>104.04258519817796</v>
      </c>
      <c r="U268" s="21">
        <f ca="1">IF(U$6&lt;$C268,0,VLOOKUP(U$6,'MonteCarlo Policy Paths'!$A$2:$I$31,'Monte Carlo_WA Complance Price'!$B268+1,FALSE))</f>
        <v>106.18472717196582</v>
      </c>
      <c r="V268" s="21">
        <f ca="1">IF(V$6&lt;$C268,0,VLOOKUP(V$6,'MonteCarlo Policy Paths'!$A$2:$I$31,'Monte Carlo_WA Complance Price'!$B268+1,FALSE))</f>
        <v>108.36780972271322</v>
      </c>
      <c r="W268" s="21">
        <f ca="1">IF(W$6&lt;$C268,0,VLOOKUP(W$6,'MonteCarlo Policy Paths'!$A$2:$I$31,'Monte Carlo_WA Complance Price'!$B268+1,FALSE))</f>
        <v>110.57648338650839</v>
      </c>
      <c r="X268" s="21">
        <f ca="1">IF(X$6&lt;$C268,0,VLOOKUP(X$6,'MonteCarlo Policy Paths'!$A$2:$I$31,'Monte Carlo_WA Complance Price'!$B268+1,FALSE))</f>
        <v>112.7694544213079</v>
      </c>
      <c r="Y268" s="21">
        <f ca="1">IF(Y$6&lt;$C268,0,VLOOKUP(Y$6,'MonteCarlo Policy Paths'!$A$2:$I$31,'Monte Carlo_WA Complance Price'!$B268+1,FALSE))</f>
        <v>114.98228749612761</v>
      </c>
      <c r="Z268" s="21">
        <f ca="1">IF(Z$6&lt;$C268,0,VLOOKUP(Z$6,'MonteCarlo Policy Paths'!$A$2:$I$31,'Monte Carlo_WA Complance Price'!$B268+1,FALSE))</f>
        <v>117.22345778349788</v>
      </c>
      <c r="AA268" s="21">
        <f ca="1">IF(AA$6&lt;$C268,0,VLOOKUP(AA$6,'MonteCarlo Policy Paths'!$A$2:$I$31,'Monte Carlo_WA Complance Price'!$B268+1,FALSE))</f>
        <v>119.50474742044912</v>
      </c>
      <c r="AB268" s="21">
        <f ca="1">IF(AB$6&lt;$C268,0,VLOOKUP(AB$6,'MonteCarlo Policy Paths'!$A$2:$I$31,'Monte Carlo_WA Complance Price'!$B268+1,FALSE))</f>
        <v>121.83201137782079</v>
      </c>
      <c r="AC268" s="21">
        <f ca="1">IF(AC$6&lt;$C268,0,VLOOKUP(AC$6,'MonteCarlo Policy Paths'!$A$2:$I$31,'Monte Carlo_WA Complance Price'!$B268+1,FALSE))</f>
        <v>124.30483685770574</v>
      </c>
      <c r="AD268" s="21">
        <f ca="1">IF(AD$6&lt;$C268,0,VLOOKUP(AD$6,'MonteCarlo Policy Paths'!$A$2:$I$31,'Monte Carlo_WA Complance Price'!$B268+1,FALSE))</f>
        <v>126.81952160325447</v>
      </c>
      <c r="AE268" s="21">
        <f ca="1">IF(AE$6&lt;$C268,0,VLOOKUP(AE$6,'MonteCarlo Policy Paths'!$A$2:$I$31,'Monte Carlo_WA Complance Price'!$B268+1,FALSE))</f>
        <v>129.37127756316897</v>
      </c>
      <c r="AF268" s="21">
        <f ca="1">IF(AF$6&lt;$C268,0,VLOOKUP(AF$6,'MonteCarlo Policy Paths'!$A$2:$I$31,'Monte Carlo_WA Complance Price'!$B268+1,FALSE))</f>
        <v>131.96243899653103</v>
      </c>
      <c r="AG268" s="22">
        <f ca="1">IF(AG$6&lt;$C268,0,VLOOKUP(AG$6,'MonteCarlo Policy Paths'!$A$2:$I$31,'Monte Carlo_WA Complance Price'!$B268+1,FALSE))</f>
        <v>135.47056479945655</v>
      </c>
      <c r="AI268" s="20">
        <f ca="1">E268*VLOOKUP(AI$6,'Greenhouse Gas Costs Avoided'!$A$2:$I$32,9,FALSE)</f>
        <v>0</v>
      </c>
      <c r="AJ268" s="21">
        <f ca="1">F268*VLOOKUP(AJ$6,'Greenhouse Gas Costs Avoided'!$A$2:$I$32,9,FALSE)</f>
        <v>5.2166744805659615</v>
      </c>
      <c r="AK268" s="21">
        <f ca="1">G268*VLOOKUP(AK$6,'Greenhouse Gas Costs Avoided'!$A$2:$I$32,9,FALSE)</f>
        <v>5.3216023247413169</v>
      </c>
      <c r="AL268" s="21">
        <f ca="1">H268*VLOOKUP(AL$6,'Greenhouse Gas Costs Avoided'!$A$2:$I$32,9,FALSE)</f>
        <v>5.4265301689166732</v>
      </c>
      <c r="AM268" s="21">
        <f ca="1">I268*VLOOKUP(AM$6,'Greenhouse Gas Costs Avoided'!$A$2:$I$32,9,FALSE)</f>
        <v>5.5063320831654474</v>
      </c>
      <c r="AN268" s="21">
        <f ca="1">J268*VLOOKUP(AN$6,'Greenhouse Gas Costs Avoided'!$A$2:$I$32,9,FALSE)</f>
        <v>5.5861339974142208</v>
      </c>
      <c r="AO268" s="21">
        <f ca="1">K268*VLOOKUP(AO$6,'Greenhouse Gas Costs Avoided'!$A$2:$I$32,9,FALSE)</f>
        <v>5.665935911662995</v>
      </c>
      <c r="AP268" s="21">
        <f ca="1">L268*VLOOKUP(AP$6,'Greenhouse Gas Costs Avoided'!$A$2:$I$32,9,FALSE)</f>
        <v>5.7457378259117702</v>
      </c>
      <c r="AQ268" s="21">
        <f ca="1">M268*VLOOKUP(AQ$6,'Greenhouse Gas Costs Avoided'!$A$2:$I$32,9,FALSE)</f>
        <v>5.8255397401605462</v>
      </c>
      <c r="AR268" s="21">
        <f ca="1">N268*VLOOKUP(AR$6,'Greenhouse Gas Costs Avoided'!$A$2:$I$32,9,FALSE)</f>
        <v>5.9053416544093205</v>
      </c>
      <c r="AS268" s="21">
        <f ca="1">O268*VLOOKUP(AS$6,'Greenhouse Gas Costs Avoided'!$A$2:$I$32,9,FALSE)</f>
        <v>5.9851435686580947</v>
      </c>
      <c r="AT268" s="21">
        <f ca="1">P268*VLOOKUP(AT$6,'Greenhouse Gas Costs Avoided'!$A$2:$I$32,9,FALSE)</f>
        <v>6.0649454829068699</v>
      </c>
      <c r="AU268" s="21">
        <f ca="1">Q268*VLOOKUP(AU$6,'Greenhouse Gas Costs Avoided'!$A$2:$I$32,9,FALSE)</f>
        <v>6.1447473971556432</v>
      </c>
      <c r="AV268" s="21">
        <f ca="1">R268*VLOOKUP(AV$6,'Greenhouse Gas Costs Avoided'!$A$2:$I$32,9,FALSE)</f>
        <v>6.327084396109818</v>
      </c>
      <c r="AW268" s="21">
        <f ca="1">S268*VLOOKUP(AW$6,'Greenhouse Gas Costs Avoided'!$A$2:$I$32,9,FALSE)</f>
        <v>6.4576430704410743</v>
      </c>
      <c r="AX268" s="21">
        <f ca="1">T268*VLOOKUP(AX$6,'Greenhouse Gas Costs Avoided'!$A$2:$I$32,9,FALSE)</f>
        <v>6.5911251478821242</v>
      </c>
      <c r="AY268" s="21">
        <f ca="1">U268*VLOOKUP(AY$6,'Greenhouse Gas Costs Avoided'!$A$2:$I$32,9,FALSE)</f>
        <v>6.7268304055597685</v>
      </c>
      <c r="AZ268" s="21">
        <f ca="1">V268*VLOOKUP(AZ$6,'Greenhouse Gas Costs Avoided'!$A$2:$I$32,9,FALSE)</f>
        <v>6.8651292595600424</v>
      </c>
      <c r="BA268" s="21">
        <f ca="1">W268*VLOOKUP(BA$6,'Greenhouse Gas Costs Avoided'!$A$2:$I$32,9,FALSE)</f>
        <v>7.0050493173053994</v>
      </c>
      <c r="BB268" s="21">
        <f ca="1">X268*VLOOKUP(BB$6,'Greenhouse Gas Costs Avoided'!$A$2:$I$32,9,FALSE)</f>
        <v>7.1439746093722221</v>
      </c>
      <c r="BC268" s="21">
        <f ca="1">Y268*VLOOKUP(BC$6,'Greenhouse Gas Costs Avoided'!$A$2:$I$32,9,FALSE)</f>
        <v>7.2841581669004034</v>
      </c>
      <c r="BD268" s="21">
        <f ca="1">Z268*VLOOKUP(BD$6,'Greenhouse Gas Costs Avoided'!$A$2:$I$32,9,FALSE)</f>
        <v>7.426136894299721</v>
      </c>
      <c r="BE268" s="21">
        <f ca="1">AA268*VLOOKUP(BE$6,'Greenhouse Gas Costs Avoided'!$A$2:$I$32,9,FALSE)</f>
        <v>7.5706571930511553</v>
      </c>
      <c r="BF268" s="21">
        <f ca="1">AB268*VLOOKUP(BF$6,'Greenhouse Gas Costs Avoided'!$A$2:$I$32,9,FALSE)</f>
        <v>7.7180899770979394</v>
      </c>
      <c r="BG268" s="21">
        <f ca="1">AC268*VLOOKUP(BG$6,'Greenhouse Gas Costs Avoided'!$A$2:$I$32,9,FALSE)</f>
        <v>7.8747441218959366</v>
      </c>
      <c r="BH268" s="21">
        <f ca="1">AD268*VLOOKUP(BH$6,'Greenhouse Gas Costs Avoided'!$A$2:$I$32,9,FALSE)</f>
        <v>8.0340500621877027</v>
      </c>
      <c r="BI268" s="21">
        <f ca="1">AE268*VLOOKUP(BI$6,'Greenhouse Gas Costs Avoided'!$A$2:$I$32,9,FALSE)</f>
        <v>8.1957044736636782</v>
      </c>
      <c r="BJ268" s="21">
        <f ca="1">AF268*VLOOKUP(BJ$6,'Greenhouse Gas Costs Avoided'!$A$2:$I$32,9,FALSE)</f>
        <v>8.3598552322508848</v>
      </c>
      <c r="BK268" s="22">
        <f ca="1">AG268*VLOOKUP(BK$6,'Greenhouse Gas Costs Avoided'!$A$2:$I$32,9,FALSE)</f>
        <v>8.5820959249206545</v>
      </c>
    </row>
    <row r="269" spans="1:63" x14ac:dyDescent="0.35">
      <c r="A269" s="11">
        <v>263</v>
      </c>
      <c r="B269" s="12">
        <f t="shared" ca="1" si="8"/>
        <v>1</v>
      </c>
      <c r="C269" s="13">
        <f t="shared" ca="1" si="9"/>
        <v>2023</v>
      </c>
      <c r="E269" s="20">
        <f ca="1">IF(E$6&lt;$C269,0,VLOOKUP(E$6,'MonteCarlo Policy Paths'!$A$2:$I$31,'Monte Carlo_WA Complance Price'!$B269+1,FALSE))</f>
        <v>0</v>
      </c>
      <c r="F269" s="21">
        <f ca="1">IF(F$6&lt;$C269,0,VLOOKUP(F$6,'MonteCarlo Policy Paths'!$A$2:$I$31,'Monte Carlo_WA Complance Price'!$B269+1,FALSE))</f>
        <v>82.346532180449415</v>
      </c>
      <c r="G269" s="21">
        <f ca="1">IF(G$6&lt;$C269,0,VLOOKUP(G$6,'MonteCarlo Policy Paths'!$A$2:$I$31,'Monte Carlo_WA Complance Price'!$B269+1,FALSE))</f>
        <v>84.002844861871253</v>
      </c>
      <c r="H269" s="21">
        <f ca="1">IF(H$6&lt;$C269,0,VLOOKUP(H$6,'MonteCarlo Policy Paths'!$A$2:$I$31,'Monte Carlo_WA Complance Price'!$B269+1,FALSE))</f>
        <v>85.659157543293105</v>
      </c>
      <c r="I269" s="21">
        <f ca="1">IF(I$6&lt;$C269,0,VLOOKUP(I$6,'MonteCarlo Policy Paths'!$A$2:$I$31,'Monte Carlo_WA Complance Price'!$B269+1,FALSE))</f>
        <v>86.918851036576825</v>
      </c>
      <c r="J269" s="21">
        <f ca="1">IF(J$6&lt;$C269,0,VLOOKUP(J$6,'MonteCarlo Policy Paths'!$A$2:$I$31,'Monte Carlo_WA Complance Price'!$B269+1,FALSE))</f>
        <v>88.178544529860531</v>
      </c>
      <c r="K269" s="21">
        <f ca="1">IF(K$6&lt;$C269,0,VLOOKUP(K$6,'MonteCarlo Policy Paths'!$A$2:$I$31,'Monte Carlo_WA Complance Price'!$B269+1,FALSE))</f>
        <v>89.438238023144251</v>
      </c>
      <c r="L269" s="21">
        <f ca="1">IF(L$6&lt;$C269,0,VLOOKUP(L$6,'MonteCarlo Policy Paths'!$A$2:$I$31,'Monte Carlo_WA Complance Price'!$B269+1,FALSE))</f>
        <v>90.697931516427971</v>
      </c>
      <c r="M269" s="21">
        <f ca="1">IF(M$6&lt;$C269,0,VLOOKUP(M$6,'MonteCarlo Policy Paths'!$A$2:$I$31,'Monte Carlo_WA Complance Price'!$B269+1,FALSE))</f>
        <v>91.95762500971172</v>
      </c>
      <c r="N269" s="21">
        <f ca="1">IF(N$6&lt;$C269,0,VLOOKUP(N$6,'MonteCarlo Policy Paths'!$A$2:$I$31,'Monte Carlo_WA Complance Price'!$B269+1,FALSE))</f>
        <v>93.21731850299544</v>
      </c>
      <c r="O269" s="21">
        <f ca="1">IF(O$6&lt;$C269,0,VLOOKUP(O$6,'MonteCarlo Policy Paths'!$A$2:$I$31,'Monte Carlo_WA Complance Price'!$B269+1,FALSE))</f>
        <v>94.47701199627916</v>
      </c>
      <c r="P269" s="21">
        <f ca="1">IF(P$6&lt;$C269,0,VLOOKUP(P$6,'MonteCarlo Policy Paths'!$A$2:$I$31,'Monte Carlo_WA Complance Price'!$B269+1,FALSE))</f>
        <v>95.73670548956288</v>
      </c>
      <c r="Q269" s="21">
        <f ca="1">IF(Q$6&lt;$C269,0,VLOOKUP(Q$6,'MonteCarlo Policy Paths'!$A$2:$I$31,'Monte Carlo_WA Complance Price'!$B269+1,FALSE))</f>
        <v>96.996398982846586</v>
      </c>
      <c r="R269" s="21">
        <f ca="1">IF(R$6&lt;$C269,0,VLOOKUP(R$6,'MonteCarlo Policy Paths'!$A$2:$I$31,'Monte Carlo_WA Complance Price'!$B269+1,FALSE))</f>
        <v>98.25609247613032</v>
      </c>
      <c r="S269" s="21">
        <f ca="1">IF(S$6&lt;$C269,0,VLOOKUP(S$6,'MonteCarlo Policy Paths'!$A$2:$I$31,'Monte Carlo_WA Complance Price'!$B269+1,FALSE))</f>
        <v>99.65157958594628</v>
      </c>
      <c r="T269" s="21">
        <f ca="1">IF(T$6&lt;$C269,0,VLOOKUP(T$6,'MonteCarlo Policy Paths'!$A$2:$I$31,'Monte Carlo_WA Complance Price'!$B269+1,FALSE))</f>
        <v>101.04706669576224</v>
      </c>
      <c r="U269" s="21">
        <f ca="1">IF(U$6&lt;$C269,0,VLOOKUP(U$6,'MonteCarlo Policy Paths'!$A$2:$I$31,'Monte Carlo_WA Complance Price'!$B269+1,FALSE))</f>
        <v>102.4425538055782</v>
      </c>
      <c r="V269" s="21">
        <f ca="1">IF(V$6&lt;$C269,0,VLOOKUP(V$6,'MonteCarlo Policy Paths'!$A$2:$I$31,'Monte Carlo_WA Complance Price'!$B269+1,FALSE))</f>
        <v>103.83804091539416</v>
      </c>
      <c r="W269" s="21">
        <f ca="1">IF(W$6&lt;$C269,0,VLOOKUP(W$6,'MonteCarlo Policy Paths'!$A$2:$I$31,'Monte Carlo_WA Complance Price'!$B269+1,FALSE))</f>
        <v>105.23352802521011</v>
      </c>
      <c r="X269" s="21">
        <f ca="1">IF(X$6&lt;$C269,0,VLOOKUP(X$6,'MonteCarlo Policy Paths'!$A$2:$I$31,'Monte Carlo_WA Complance Price'!$B269+1,FALSE))</f>
        <v>106.47156953138905</v>
      </c>
      <c r="Y269" s="21">
        <f ca="1">IF(Y$6&lt;$C269,0,VLOOKUP(Y$6,'MonteCarlo Policy Paths'!$A$2:$I$31,'Monte Carlo_WA Complance Price'!$B269+1,FALSE))</f>
        <v>107.709611037568</v>
      </c>
      <c r="Z269" s="21">
        <f ca="1">IF(Z$6&lt;$C269,0,VLOOKUP(Z$6,'MonteCarlo Policy Paths'!$A$2:$I$31,'Monte Carlo_WA Complance Price'!$B269+1,FALSE))</f>
        <v>108.94765254374694</v>
      </c>
      <c r="AA269" s="21">
        <f ca="1">IF(AA$6&lt;$C269,0,VLOOKUP(AA$6,'MonteCarlo Policy Paths'!$A$2:$I$31,'Monte Carlo_WA Complance Price'!$B269+1,FALSE))</f>
        <v>110.18569404992589</v>
      </c>
      <c r="AB269" s="21">
        <f ca="1">IF(AB$6&lt;$C269,0,VLOOKUP(AB$6,'MonteCarlo Policy Paths'!$A$2:$I$31,'Monte Carlo_WA Complance Price'!$B269+1,FALSE))</f>
        <v>111.42373555610482</v>
      </c>
      <c r="AC269" s="21">
        <f ca="1">IF(AC$6&lt;$C269,0,VLOOKUP(AC$6,'MonteCarlo Policy Paths'!$A$2:$I$31,'Monte Carlo_WA Complance Price'!$B269+1,FALSE))</f>
        <v>112.86811731331359</v>
      </c>
      <c r="AD269" s="21">
        <f ca="1">IF(AD$6&lt;$C269,0,VLOOKUP(AD$6,'MonteCarlo Policy Paths'!$A$2:$I$31,'Monte Carlo_WA Complance Price'!$B269+1,FALSE))</f>
        <v>114.31249907052236</v>
      </c>
      <c r="AE269" s="21">
        <f ca="1">IF(AE$6&lt;$C269,0,VLOOKUP(AE$6,'MonteCarlo Policy Paths'!$A$2:$I$31,'Monte Carlo_WA Complance Price'!$B269+1,FALSE))</f>
        <v>115.75688082773114</v>
      </c>
      <c r="AF269" s="21">
        <f ca="1">IF(AF$6&lt;$C269,0,VLOOKUP(AF$6,'MonteCarlo Policy Paths'!$A$2:$I$31,'Monte Carlo_WA Complance Price'!$B269+1,FALSE))</f>
        <v>117.20126258493991</v>
      </c>
      <c r="AG269" s="22">
        <f ca="1">IF(AG$6&lt;$C269,0,VLOOKUP(AG$6,'MonteCarlo Policy Paths'!$A$2:$I$31,'Monte Carlo_WA Complance Price'!$B269+1,FALSE))</f>
        <v>118.64564434214866</v>
      </c>
      <c r="AI269" s="20">
        <f ca="1">E269*VLOOKUP(AI$6,'Greenhouse Gas Costs Avoided'!$A$2:$I$32,9,FALSE)</f>
        <v>0</v>
      </c>
      <c r="AJ269" s="21">
        <f ca="1">F269*VLOOKUP(AJ$6,'Greenhouse Gas Costs Avoided'!$A$2:$I$32,9,FALSE)</f>
        <v>5.2166744805659615</v>
      </c>
      <c r="AK269" s="21">
        <f ca="1">G269*VLOOKUP(AK$6,'Greenhouse Gas Costs Avoided'!$A$2:$I$32,9,FALSE)</f>
        <v>5.3216023247413169</v>
      </c>
      <c r="AL269" s="21">
        <f ca="1">H269*VLOOKUP(AL$6,'Greenhouse Gas Costs Avoided'!$A$2:$I$32,9,FALSE)</f>
        <v>5.4265301689166732</v>
      </c>
      <c r="AM269" s="21">
        <f ca="1">I269*VLOOKUP(AM$6,'Greenhouse Gas Costs Avoided'!$A$2:$I$32,9,FALSE)</f>
        <v>5.5063320831654474</v>
      </c>
      <c r="AN269" s="21">
        <f ca="1">J269*VLOOKUP(AN$6,'Greenhouse Gas Costs Avoided'!$A$2:$I$32,9,FALSE)</f>
        <v>5.5861339974142208</v>
      </c>
      <c r="AO269" s="21">
        <f ca="1">K269*VLOOKUP(AO$6,'Greenhouse Gas Costs Avoided'!$A$2:$I$32,9,FALSE)</f>
        <v>5.665935911662995</v>
      </c>
      <c r="AP269" s="21">
        <f ca="1">L269*VLOOKUP(AP$6,'Greenhouse Gas Costs Avoided'!$A$2:$I$32,9,FALSE)</f>
        <v>5.7457378259117702</v>
      </c>
      <c r="AQ269" s="21">
        <f ca="1">M269*VLOOKUP(AQ$6,'Greenhouse Gas Costs Avoided'!$A$2:$I$32,9,FALSE)</f>
        <v>5.8255397401605462</v>
      </c>
      <c r="AR269" s="21">
        <f ca="1">N269*VLOOKUP(AR$6,'Greenhouse Gas Costs Avoided'!$A$2:$I$32,9,FALSE)</f>
        <v>5.9053416544093205</v>
      </c>
      <c r="AS269" s="21">
        <f ca="1">O269*VLOOKUP(AS$6,'Greenhouse Gas Costs Avoided'!$A$2:$I$32,9,FALSE)</f>
        <v>5.9851435686580947</v>
      </c>
      <c r="AT269" s="21">
        <f ca="1">P269*VLOOKUP(AT$6,'Greenhouse Gas Costs Avoided'!$A$2:$I$32,9,FALSE)</f>
        <v>6.0649454829068699</v>
      </c>
      <c r="AU269" s="21">
        <f ca="1">Q269*VLOOKUP(AU$6,'Greenhouse Gas Costs Avoided'!$A$2:$I$32,9,FALSE)</f>
        <v>6.1447473971556432</v>
      </c>
      <c r="AV269" s="21">
        <f ca="1">R269*VLOOKUP(AV$6,'Greenhouse Gas Costs Avoided'!$A$2:$I$32,9,FALSE)</f>
        <v>6.2245493114044184</v>
      </c>
      <c r="AW269" s="21">
        <f ca="1">S269*VLOOKUP(AW$6,'Greenhouse Gas Costs Avoided'!$A$2:$I$32,9,FALSE)</f>
        <v>6.312953786990386</v>
      </c>
      <c r="AX269" s="21">
        <f ca="1">T269*VLOOKUP(AX$6,'Greenhouse Gas Costs Avoided'!$A$2:$I$32,9,FALSE)</f>
        <v>6.4013582625763545</v>
      </c>
      <c r="AY269" s="21">
        <f ca="1">U269*VLOOKUP(AY$6,'Greenhouse Gas Costs Avoided'!$A$2:$I$32,9,FALSE)</f>
        <v>6.4897627381623222</v>
      </c>
      <c r="AZ269" s="21">
        <f ca="1">V269*VLOOKUP(AZ$6,'Greenhouse Gas Costs Avoided'!$A$2:$I$32,9,FALSE)</f>
        <v>6.5781672137482907</v>
      </c>
      <c r="BA269" s="21">
        <f ca="1">W269*VLOOKUP(BA$6,'Greenhouse Gas Costs Avoided'!$A$2:$I$32,9,FALSE)</f>
        <v>6.6665716893342575</v>
      </c>
      <c r="BB269" s="21">
        <f ca="1">X269*VLOOKUP(BB$6,'Greenhouse Gas Costs Avoided'!$A$2:$I$32,9,FALSE)</f>
        <v>6.7450019445028957</v>
      </c>
      <c r="BC269" s="21">
        <f ca="1">Y269*VLOOKUP(BC$6,'Greenhouse Gas Costs Avoided'!$A$2:$I$32,9,FALSE)</f>
        <v>6.8234321996715348</v>
      </c>
      <c r="BD269" s="21">
        <f ca="1">Z269*VLOOKUP(BD$6,'Greenhouse Gas Costs Avoided'!$A$2:$I$32,9,FALSE)</f>
        <v>6.901862454840173</v>
      </c>
      <c r="BE269" s="21">
        <f ca="1">AA269*VLOOKUP(BE$6,'Greenhouse Gas Costs Avoided'!$A$2:$I$32,9,FALSE)</f>
        <v>6.9802927100088112</v>
      </c>
      <c r="BF269" s="21">
        <f ca="1">AB269*VLOOKUP(BF$6,'Greenhouse Gas Costs Avoided'!$A$2:$I$32,9,FALSE)</f>
        <v>7.0587229651774486</v>
      </c>
      <c r="BG269" s="21">
        <f ca="1">AC269*VLOOKUP(BG$6,'Greenhouse Gas Costs Avoided'!$A$2:$I$32,9,FALSE)</f>
        <v>7.1502249295408609</v>
      </c>
      <c r="BH269" s="21">
        <f ca="1">AD269*VLOOKUP(BH$6,'Greenhouse Gas Costs Avoided'!$A$2:$I$32,9,FALSE)</f>
        <v>7.2417268939042723</v>
      </c>
      <c r="BI269" s="21">
        <f ca="1">AE269*VLOOKUP(BI$6,'Greenhouse Gas Costs Avoided'!$A$2:$I$32,9,FALSE)</f>
        <v>7.3332288582676846</v>
      </c>
      <c r="BJ269" s="21">
        <f ca="1">AF269*VLOOKUP(BJ$6,'Greenhouse Gas Costs Avoided'!$A$2:$I$32,9,FALSE)</f>
        <v>7.424730822631096</v>
      </c>
      <c r="BK269" s="22">
        <f ca="1">AG269*VLOOKUP(BK$6,'Greenhouse Gas Costs Avoided'!$A$2:$I$32,9,FALSE)</f>
        <v>7.5162327869945065</v>
      </c>
    </row>
    <row r="270" spans="1:63" x14ac:dyDescent="0.35">
      <c r="A270" s="11">
        <v>264</v>
      </c>
      <c r="B270" s="12">
        <f t="shared" ca="1" si="8"/>
        <v>2</v>
      </c>
      <c r="C270" s="13">
        <f t="shared" ca="1" si="9"/>
        <v>2023</v>
      </c>
      <c r="E270" s="20">
        <f ca="1">IF(E$6&lt;$C270,0,VLOOKUP(E$6,'MonteCarlo Policy Paths'!$A$2:$I$31,'Monte Carlo_WA Complance Price'!$B270+1,FALSE))</f>
        <v>0</v>
      </c>
      <c r="F270" s="21">
        <f ca="1">IF(F$6&lt;$C270,0,VLOOKUP(F$6,'MonteCarlo Policy Paths'!$A$2:$I$31,'Monte Carlo_WA Complance Price'!$B270+1,FALSE))</f>
        <v>82.346532180449415</v>
      </c>
      <c r="G270" s="21">
        <f ca="1">IF(G$6&lt;$C270,0,VLOOKUP(G$6,'MonteCarlo Policy Paths'!$A$2:$I$31,'Monte Carlo_WA Complance Price'!$B270+1,FALSE))</f>
        <v>84.002844861871253</v>
      </c>
      <c r="H270" s="21">
        <f ca="1">IF(H$6&lt;$C270,0,VLOOKUP(H$6,'MonteCarlo Policy Paths'!$A$2:$I$31,'Monte Carlo_WA Complance Price'!$B270+1,FALSE))</f>
        <v>85.659157543293105</v>
      </c>
      <c r="I270" s="21">
        <f ca="1">IF(I$6&lt;$C270,0,VLOOKUP(I$6,'MonteCarlo Policy Paths'!$A$2:$I$31,'Monte Carlo_WA Complance Price'!$B270+1,FALSE))</f>
        <v>86.918851036576825</v>
      </c>
      <c r="J270" s="21">
        <f ca="1">IF(J$6&lt;$C270,0,VLOOKUP(J$6,'MonteCarlo Policy Paths'!$A$2:$I$31,'Monte Carlo_WA Complance Price'!$B270+1,FALSE))</f>
        <v>88.178544529860531</v>
      </c>
      <c r="K270" s="21">
        <f ca="1">IF(K$6&lt;$C270,0,VLOOKUP(K$6,'MonteCarlo Policy Paths'!$A$2:$I$31,'Monte Carlo_WA Complance Price'!$B270+1,FALSE))</f>
        <v>89.438238023144251</v>
      </c>
      <c r="L270" s="21">
        <f ca="1">IF(L$6&lt;$C270,0,VLOOKUP(L$6,'MonteCarlo Policy Paths'!$A$2:$I$31,'Monte Carlo_WA Complance Price'!$B270+1,FALSE))</f>
        <v>90.697931516427971</v>
      </c>
      <c r="M270" s="21">
        <f ca="1">IF(M$6&lt;$C270,0,VLOOKUP(M$6,'MonteCarlo Policy Paths'!$A$2:$I$31,'Monte Carlo_WA Complance Price'!$B270+1,FALSE))</f>
        <v>91.95762500971172</v>
      </c>
      <c r="N270" s="21">
        <f ca="1">IF(N$6&lt;$C270,0,VLOOKUP(N$6,'MonteCarlo Policy Paths'!$A$2:$I$31,'Monte Carlo_WA Complance Price'!$B270+1,FALSE))</f>
        <v>93.21731850299544</v>
      </c>
      <c r="O270" s="21">
        <f ca="1">IF(O$6&lt;$C270,0,VLOOKUP(O$6,'MonteCarlo Policy Paths'!$A$2:$I$31,'Monte Carlo_WA Complance Price'!$B270+1,FALSE))</f>
        <v>94.47701199627916</v>
      </c>
      <c r="P270" s="21">
        <f ca="1">IF(P$6&lt;$C270,0,VLOOKUP(P$6,'MonteCarlo Policy Paths'!$A$2:$I$31,'Monte Carlo_WA Complance Price'!$B270+1,FALSE))</f>
        <v>95.73670548956288</v>
      </c>
      <c r="Q270" s="21">
        <f ca="1">IF(Q$6&lt;$C270,0,VLOOKUP(Q$6,'MonteCarlo Policy Paths'!$A$2:$I$31,'Monte Carlo_WA Complance Price'!$B270+1,FALSE))</f>
        <v>96.996398982846586</v>
      </c>
      <c r="R270" s="21">
        <f ca="1">IF(R$6&lt;$C270,0,VLOOKUP(R$6,'MonteCarlo Policy Paths'!$A$2:$I$31,'Monte Carlo_WA Complance Price'!$B270+1,FALSE))</f>
        <v>98.25609247613032</v>
      </c>
      <c r="S270" s="21">
        <f ca="1">IF(S$6&lt;$C270,0,VLOOKUP(S$6,'MonteCarlo Policy Paths'!$A$2:$I$31,'Monte Carlo_WA Complance Price'!$B270+1,FALSE))</f>
        <v>99.65157958594628</v>
      </c>
      <c r="T270" s="21">
        <f ca="1">IF(T$6&lt;$C270,0,VLOOKUP(T$6,'MonteCarlo Policy Paths'!$A$2:$I$31,'Monte Carlo_WA Complance Price'!$B270+1,FALSE))</f>
        <v>101.04706669576224</v>
      </c>
      <c r="U270" s="21">
        <f ca="1">IF(U$6&lt;$C270,0,VLOOKUP(U$6,'MonteCarlo Policy Paths'!$A$2:$I$31,'Monte Carlo_WA Complance Price'!$B270+1,FALSE))</f>
        <v>102.4425538055782</v>
      </c>
      <c r="V270" s="21">
        <f ca="1">IF(V$6&lt;$C270,0,VLOOKUP(V$6,'MonteCarlo Policy Paths'!$A$2:$I$31,'Monte Carlo_WA Complance Price'!$B270+1,FALSE))</f>
        <v>103.83804091539416</v>
      </c>
      <c r="W270" s="21">
        <f ca="1">IF(W$6&lt;$C270,0,VLOOKUP(W$6,'MonteCarlo Policy Paths'!$A$2:$I$31,'Monte Carlo_WA Complance Price'!$B270+1,FALSE))</f>
        <v>105.23352802521011</v>
      </c>
      <c r="X270" s="21">
        <f ca="1">IF(X$6&lt;$C270,0,VLOOKUP(X$6,'MonteCarlo Policy Paths'!$A$2:$I$31,'Monte Carlo_WA Complance Price'!$B270+1,FALSE))</f>
        <v>106.47156953138905</v>
      </c>
      <c r="Y270" s="21">
        <f ca="1">IF(Y$6&lt;$C270,0,VLOOKUP(Y$6,'MonteCarlo Policy Paths'!$A$2:$I$31,'Monte Carlo_WA Complance Price'!$B270+1,FALSE))</f>
        <v>107.709611037568</v>
      </c>
      <c r="Z270" s="21">
        <f ca="1">IF(Z$6&lt;$C270,0,VLOOKUP(Z$6,'MonteCarlo Policy Paths'!$A$2:$I$31,'Monte Carlo_WA Complance Price'!$B270+1,FALSE))</f>
        <v>108.94765254374694</v>
      </c>
      <c r="AA270" s="21">
        <f ca="1">IF(AA$6&lt;$C270,0,VLOOKUP(AA$6,'MonteCarlo Policy Paths'!$A$2:$I$31,'Monte Carlo_WA Complance Price'!$B270+1,FALSE))</f>
        <v>110.18569404992589</v>
      </c>
      <c r="AB270" s="21">
        <f ca="1">IF(AB$6&lt;$C270,0,VLOOKUP(AB$6,'MonteCarlo Policy Paths'!$A$2:$I$31,'Monte Carlo_WA Complance Price'!$B270+1,FALSE))</f>
        <v>111.42373555610482</v>
      </c>
      <c r="AC270" s="21">
        <f ca="1">IF(AC$6&lt;$C270,0,VLOOKUP(AC$6,'MonteCarlo Policy Paths'!$A$2:$I$31,'Monte Carlo_WA Complance Price'!$B270+1,FALSE))</f>
        <v>112.86811731331359</v>
      </c>
      <c r="AD270" s="21">
        <f ca="1">IF(AD$6&lt;$C270,0,VLOOKUP(AD$6,'MonteCarlo Policy Paths'!$A$2:$I$31,'Monte Carlo_WA Complance Price'!$B270+1,FALSE))</f>
        <v>114.31249907052236</v>
      </c>
      <c r="AE270" s="21">
        <f ca="1">IF(AE$6&lt;$C270,0,VLOOKUP(AE$6,'MonteCarlo Policy Paths'!$A$2:$I$31,'Monte Carlo_WA Complance Price'!$B270+1,FALSE))</f>
        <v>115.75688082773114</v>
      </c>
      <c r="AF270" s="21">
        <f ca="1">IF(AF$6&lt;$C270,0,VLOOKUP(AF$6,'MonteCarlo Policy Paths'!$A$2:$I$31,'Monte Carlo_WA Complance Price'!$B270+1,FALSE))</f>
        <v>117.20126258493991</v>
      </c>
      <c r="AG270" s="22">
        <f ca="1">IF(AG$6&lt;$C270,0,VLOOKUP(AG$6,'MonteCarlo Policy Paths'!$A$2:$I$31,'Monte Carlo_WA Complance Price'!$B270+1,FALSE))</f>
        <v>120.41827982173916</v>
      </c>
      <c r="AI270" s="20">
        <f ca="1">E270*VLOOKUP(AI$6,'Greenhouse Gas Costs Avoided'!$A$2:$I$32,9,FALSE)</f>
        <v>0</v>
      </c>
      <c r="AJ270" s="21">
        <f ca="1">F270*VLOOKUP(AJ$6,'Greenhouse Gas Costs Avoided'!$A$2:$I$32,9,FALSE)</f>
        <v>5.2166744805659615</v>
      </c>
      <c r="AK270" s="21">
        <f ca="1">G270*VLOOKUP(AK$6,'Greenhouse Gas Costs Avoided'!$A$2:$I$32,9,FALSE)</f>
        <v>5.3216023247413169</v>
      </c>
      <c r="AL270" s="21">
        <f ca="1">H270*VLOOKUP(AL$6,'Greenhouse Gas Costs Avoided'!$A$2:$I$32,9,FALSE)</f>
        <v>5.4265301689166732</v>
      </c>
      <c r="AM270" s="21">
        <f ca="1">I270*VLOOKUP(AM$6,'Greenhouse Gas Costs Avoided'!$A$2:$I$32,9,FALSE)</f>
        <v>5.5063320831654474</v>
      </c>
      <c r="AN270" s="21">
        <f ca="1">J270*VLOOKUP(AN$6,'Greenhouse Gas Costs Avoided'!$A$2:$I$32,9,FALSE)</f>
        <v>5.5861339974142208</v>
      </c>
      <c r="AO270" s="21">
        <f ca="1">K270*VLOOKUP(AO$6,'Greenhouse Gas Costs Avoided'!$A$2:$I$32,9,FALSE)</f>
        <v>5.665935911662995</v>
      </c>
      <c r="AP270" s="21">
        <f ca="1">L270*VLOOKUP(AP$6,'Greenhouse Gas Costs Avoided'!$A$2:$I$32,9,FALSE)</f>
        <v>5.7457378259117702</v>
      </c>
      <c r="AQ270" s="21">
        <f ca="1">M270*VLOOKUP(AQ$6,'Greenhouse Gas Costs Avoided'!$A$2:$I$32,9,FALSE)</f>
        <v>5.8255397401605462</v>
      </c>
      <c r="AR270" s="21">
        <f ca="1">N270*VLOOKUP(AR$6,'Greenhouse Gas Costs Avoided'!$A$2:$I$32,9,FALSE)</f>
        <v>5.9053416544093205</v>
      </c>
      <c r="AS270" s="21">
        <f ca="1">O270*VLOOKUP(AS$6,'Greenhouse Gas Costs Avoided'!$A$2:$I$32,9,FALSE)</f>
        <v>5.9851435686580947</v>
      </c>
      <c r="AT270" s="21">
        <f ca="1">P270*VLOOKUP(AT$6,'Greenhouse Gas Costs Avoided'!$A$2:$I$32,9,FALSE)</f>
        <v>6.0649454829068699</v>
      </c>
      <c r="AU270" s="21">
        <f ca="1">Q270*VLOOKUP(AU$6,'Greenhouse Gas Costs Avoided'!$A$2:$I$32,9,FALSE)</f>
        <v>6.1447473971556432</v>
      </c>
      <c r="AV270" s="21">
        <f ca="1">R270*VLOOKUP(AV$6,'Greenhouse Gas Costs Avoided'!$A$2:$I$32,9,FALSE)</f>
        <v>6.2245493114044184</v>
      </c>
      <c r="AW270" s="21">
        <f ca="1">S270*VLOOKUP(AW$6,'Greenhouse Gas Costs Avoided'!$A$2:$I$32,9,FALSE)</f>
        <v>6.312953786990386</v>
      </c>
      <c r="AX270" s="21">
        <f ca="1">T270*VLOOKUP(AX$6,'Greenhouse Gas Costs Avoided'!$A$2:$I$32,9,FALSE)</f>
        <v>6.4013582625763545</v>
      </c>
      <c r="AY270" s="21">
        <f ca="1">U270*VLOOKUP(AY$6,'Greenhouse Gas Costs Avoided'!$A$2:$I$32,9,FALSE)</f>
        <v>6.4897627381623222</v>
      </c>
      <c r="AZ270" s="21">
        <f ca="1">V270*VLOOKUP(AZ$6,'Greenhouse Gas Costs Avoided'!$A$2:$I$32,9,FALSE)</f>
        <v>6.5781672137482907</v>
      </c>
      <c r="BA270" s="21">
        <f ca="1">W270*VLOOKUP(BA$6,'Greenhouse Gas Costs Avoided'!$A$2:$I$32,9,FALSE)</f>
        <v>6.6665716893342575</v>
      </c>
      <c r="BB270" s="21">
        <f ca="1">X270*VLOOKUP(BB$6,'Greenhouse Gas Costs Avoided'!$A$2:$I$32,9,FALSE)</f>
        <v>6.7450019445028957</v>
      </c>
      <c r="BC270" s="21">
        <f ca="1">Y270*VLOOKUP(BC$6,'Greenhouse Gas Costs Avoided'!$A$2:$I$32,9,FALSE)</f>
        <v>6.8234321996715348</v>
      </c>
      <c r="BD270" s="21">
        <f ca="1">Z270*VLOOKUP(BD$6,'Greenhouse Gas Costs Avoided'!$A$2:$I$32,9,FALSE)</f>
        <v>6.901862454840173</v>
      </c>
      <c r="BE270" s="21">
        <f ca="1">AA270*VLOOKUP(BE$6,'Greenhouse Gas Costs Avoided'!$A$2:$I$32,9,FALSE)</f>
        <v>6.9802927100088112</v>
      </c>
      <c r="BF270" s="21">
        <f ca="1">AB270*VLOOKUP(BF$6,'Greenhouse Gas Costs Avoided'!$A$2:$I$32,9,FALSE)</f>
        <v>7.0587229651774486</v>
      </c>
      <c r="BG270" s="21">
        <f ca="1">AC270*VLOOKUP(BG$6,'Greenhouse Gas Costs Avoided'!$A$2:$I$32,9,FALSE)</f>
        <v>7.1502249295408609</v>
      </c>
      <c r="BH270" s="21">
        <f ca="1">AD270*VLOOKUP(BH$6,'Greenhouse Gas Costs Avoided'!$A$2:$I$32,9,FALSE)</f>
        <v>7.2417268939042723</v>
      </c>
      <c r="BI270" s="21">
        <f ca="1">AE270*VLOOKUP(BI$6,'Greenhouse Gas Costs Avoided'!$A$2:$I$32,9,FALSE)</f>
        <v>7.3332288582676846</v>
      </c>
      <c r="BJ270" s="21">
        <f ca="1">AF270*VLOOKUP(BJ$6,'Greenhouse Gas Costs Avoided'!$A$2:$I$32,9,FALSE)</f>
        <v>7.424730822631096</v>
      </c>
      <c r="BK270" s="22">
        <f ca="1">AG270*VLOOKUP(BK$6,'Greenhouse Gas Costs Avoided'!$A$2:$I$32,9,FALSE)</f>
        <v>7.6285297110405814</v>
      </c>
    </row>
    <row r="271" spans="1:63" x14ac:dyDescent="0.35">
      <c r="A271" s="11">
        <v>265</v>
      </c>
      <c r="B271" s="12">
        <f t="shared" ca="1" si="8"/>
        <v>5</v>
      </c>
      <c r="C271" s="13">
        <f t="shared" ca="1" si="9"/>
        <v>2023</v>
      </c>
      <c r="E271" s="20">
        <f ca="1">IF(E$6&lt;$C271,0,VLOOKUP(E$6,'MonteCarlo Policy Paths'!$A$2:$I$31,'Monte Carlo_WA Complance Price'!$B271+1,FALSE))</f>
        <v>0</v>
      </c>
      <c r="F271" s="21">
        <f ca="1">IF(F$6&lt;$C271,0,VLOOKUP(F$6,'MonteCarlo Policy Paths'!$A$2:$I$31,'Monte Carlo_WA Complance Price'!$B271+1,FALSE))</f>
        <v>82.346532180449415</v>
      </c>
      <c r="G271" s="21">
        <f ca="1">IF(G$6&lt;$C271,0,VLOOKUP(G$6,'MonteCarlo Policy Paths'!$A$2:$I$31,'Monte Carlo_WA Complance Price'!$B271+1,FALSE))</f>
        <v>84.002844861871253</v>
      </c>
      <c r="H271" s="21">
        <f ca="1">IF(H$6&lt;$C271,0,VLOOKUP(H$6,'MonteCarlo Policy Paths'!$A$2:$I$31,'Monte Carlo_WA Complance Price'!$B271+1,FALSE))</f>
        <v>85.659157543293105</v>
      </c>
      <c r="I271" s="21">
        <f ca="1">IF(I$6&lt;$C271,0,VLOOKUP(I$6,'MonteCarlo Policy Paths'!$A$2:$I$31,'Monte Carlo_WA Complance Price'!$B271+1,FALSE))</f>
        <v>86.918851036576825</v>
      </c>
      <c r="J271" s="21">
        <f ca="1">IF(J$6&lt;$C271,0,VLOOKUP(J$6,'MonteCarlo Policy Paths'!$A$2:$I$31,'Monte Carlo_WA Complance Price'!$B271+1,FALSE))</f>
        <v>88.178544529860531</v>
      </c>
      <c r="K271" s="21">
        <f ca="1">IF(K$6&lt;$C271,0,VLOOKUP(K$6,'MonteCarlo Policy Paths'!$A$2:$I$31,'Monte Carlo_WA Complance Price'!$B271+1,FALSE))</f>
        <v>89.438238023144251</v>
      </c>
      <c r="L271" s="21">
        <f ca="1">IF(L$6&lt;$C271,0,VLOOKUP(L$6,'MonteCarlo Policy Paths'!$A$2:$I$31,'Monte Carlo_WA Complance Price'!$B271+1,FALSE))</f>
        <v>90.697931516427971</v>
      </c>
      <c r="M271" s="21">
        <f ca="1">IF(M$6&lt;$C271,0,VLOOKUP(M$6,'MonteCarlo Policy Paths'!$A$2:$I$31,'Monte Carlo_WA Complance Price'!$B271+1,FALSE))</f>
        <v>91.95762500971172</v>
      </c>
      <c r="N271" s="21">
        <f ca="1">IF(N$6&lt;$C271,0,VLOOKUP(N$6,'MonteCarlo Policy Paths'!$A$2:$I$31,'Monte Carlo_WA Complance Price'!$B271+1,FALSE))</f>
        <v>93.21731850299544</v>
      </c>
      <c r="O271" s="21">
        <f ca="1">IF(O$6&lt;$C271,0,VLOOKUP(O$6,'MonteCarlo Policy Paths'!$A$2:$I$31,'Monte Carlo_WA Complance Price'!$B271+1,FALSE))</f>
        <v>94.47701199627916</v>
      </c>
      <c r="P271" s="21">
        <f ca="1">IF(P$6&lt;$C271,0,VLOOKUP(P$6,'MonteCarlo Policy Paths'!$A$2:$I$31,'Monte Carlo_WA Complance Price'!$B271+1,FALSE))</f>
        <v>95.73670548956288</v>
      </c>
      <c r="Q271" s="21">
        <f ca="1">IF(Q$6&lt;$C271,0,VLOOKUP(Q$6,'MonteCarlo Policy Paths'!$A$2:$I$31,'Monte Carlo_WA Complance Price'!$B271+1,FALSE))</f>
        <v>96.996398982846586</v>
      </c>
      <c r="R271" s="21">
        <f ca="1">IF(R$6&lt;$C271,0,VLOOKUP(R$6,'MonteCarlo Policy Paths'!$A$2:$I$31,'Monte Carlo_WA Complance Price'!$B271+1,FALSE))</f>
        <v>99.874634841342697</v>
      </c>
      <c r="S271" s="21">
        <f ca="1">IF(S$6&lt;$C271,0,VLOOKUP(S$6,'MonteCarlo Policy Paths'!$A$2:$I$31,'Monte Carlo_WA Complance Price'!$B271+1,FALSE))</f>
        <v>101.93553668931256</v>
      </c>
      <c r="T271" s="21">
        <f ca="1">IF(T$6&lt;$C271,0,VLOOKUP(T$6,'MonteCarlo Policy Paths'!$A$2:$I$31,'Monte Carlo_WA Complance Price'!$B271+1,FALSE))</f>
        <v>104.04258519817796</v>
      </c>
      <c r="U271" s="21">
        <f ca="1">IF(U$6&lt;$C271,0,VLOOKUP(U$6,'MonteCarlo Policy Paths'!$A$2:$I$31,'Monte Carlo_WA Complance Price'!$B271+1,FALSE))</f>
        <v>106.18472717196582</v>
      </c>
      <c r="V271" s="21">
        <f ca="1">IF(V$6&lt;$C271,0,VLOOKUP(V$6,'MonteCarlo Policy Paths'!$A$2:$I$31,'Monte Carlo_WA Complance Price'!$B271+1,FALSE))</f>
        <v>108.36780972271322</v>
      </c>
      <c r="W271" s="21">
        <f ca="1">IF(W$6&lt;$C271,0,VLOOKUP(W$6,'MonteCarlo Policy Paths'!$A$2:$I$31,'Monte Carlo_WA Complance Price'!$B271+1,FALSE))</f>
        <v>110.57648338650839</v>
      </c>
      <c r="X271" s="21">
        <f ca="1">IF(X$6&lt;$C271,0,VLOOKUP(X$6,'MonteCarlo Policy Paths'!$A$2:$I$31,'Monte Carlo_WA Complance Price'!$B271+1,FALSE))</f>
        <v>112.7694544213079</v>
      </c>
      <c r="Y271" s="21">
        <f ca="1">IF(Y$6&lt;$C271,0,VLOOKUP(Y$6,'MonteCarlo Policy Paths'!$A$2:$I$31,'Monte Carlo_WA Complance Price'!$B271+1,FALSE))</f>
        <v>114.98228749612761</v>
      </c>
      <c r="Z271" s="21">
        <f ca="1">IF(Z$6&lt;$C271,0,VLOOKUP(Z$6,'MonteCarlo Policy Paths'!$A$2:$I$31,'Monte Carlo_WA Complance Price'!$B271+1,FALSE))</f>
        <v>117.22345778349788</v>
      </c>
      <c r="AA271" s="21">
        <f ca="1">IF(AA$6&lt;$C271,0,VLOOKUP(AA$6,'MonteCarlo Policy Paths'!$A$2:$I$31,'Monte Carlo_WA Complance Price'!$B271+1,FALSE))</f>
        <v>119.50474742044912</v>
      </c>
      <c r="AB271" s="21">
        <f ca="1">IF(AB$6&lt;$C271,0,VLOOKUP(AB$6,'MonteCarlo Policy Paths'!$A$2:$I$31,'Monte Carlo_WA Complance Price'!$B271+1,FALSE))</f>
        <v>121.83201137782079</v>
      </c>
      <c r="AC271" s="21">
        <f ca="1">IF(AC$6&lt;$C271,0,VLOOKUP(AC$6,'MonteCarlo Policy Paths'!$A$2:$I$31,'Monte Carlo_WA Complance Price'!$B271+1,FALSE))</f>
        <v>124.30483685770574</v>
      </c>
      <c r="AD271" s="21">
        <f ca="1">IF(AD$6&lt;$C271,0,VLOOKUP(AD$6,'MonteCarlo Policy Paths'!$A$2:$I$31,'Monte Carlo_WA Complance Price'!$B271+1,FALSE))</f>
        <v>126.81952160325447</v>
      </c>
      <c r="AE271" s="21">
        <f ca="1">IF(AE$6&lt;$C271,0,VLOOKUP(AE$6,'MonteCarlo Policy Paths'!$A$2:$I$31,'Monte Carlo_WA Complance Price'!$B271+1,FALSE))</f>
        <v>129.37127756316897</v>
      </c>
      <c r="AF271" s="21">
        <f ca="1">IF(AF$6&lt;$C271,0,VLOOKUP(AF$6,'MonteCarlo Policy Paths'!$A$2:$I$31,'Monte Carlo_WA Complance Price'!$B271+1,FALSE))</f>
        <v>131.96243899653103</v>
      </c>
      <c r="AG271" s="22">
        <f ca="1">IF(AG$6&lt;$C271,0,VLOOKUP(AG$6,'MonteCarlo Policy Paths'!$A$2:$I$31,'Monte Carlo_WA Complance Price'!$B271+1,FALSE))</f>
        <v>135.47056479945655</v>
      </c>
      <c r="AI271" s="20">
        <f ca="1">E271*VLOOKUP(AI$6,'Greenhouse Gas Costs Avoided'!$A$2:$I$32,9,FALSE)</f>
        <v>0</v>
      </c>
      <c r="AJ271" s="21">
        <f ca="1">F271*VLOOKUP(AJ$6,'Greenhouse Gas Costs Avoided'!$A$2:$I$32,9,FALSE)</f>
        <v>5.2166744805659615</v>
      </c>
      <c r="AK271" s="21">
        <f ca="1">G271*VLOOKUP(AK$6,'Greenhouse Gas Costs Avoided'!$A$2:$I$32,9,FALSE)</f>
        <v>5.3216023247413169</v>
      </c>
      <c r="AL271" s="21">
        <f ca="1">H271*VLOOKUP(AL$6,'Greenhouse Gas Costs Avoided'!$A$2:$I$32,9,FALSE)</f>
        <v>5.4265301689166732</v>
      </c>
      <c r="AM271" s="21">
        <f ca="1">I271*VLOOKUP(AM$6,'Greenhouse Gas Costs Avoided'!$A$2:$I$32,9,FALSE)</f>
        <v>5.5063320831654474</v>
      </c>
      <c r="AN271" s="21">
        <f ca="1">J271*VLOOKUP(AN$6,'Greenhouse Gas Costs Avoided'!$A$2:$I$32,9,FALSE)</f>
        <v>5.5861339974142208</v>
      </c>
      <c r="AO271" s="21">
        <f ca="1">K271*VLOOKUP(AO$6,'Greenhouse Gas Costs Avoided'!$A$2:$I$32,9,FALSE)</f>
        <v>5.665935911662995</v>
      </c>
      <c r="AP271" s="21">
        <f ca="1">L271*VLOOKUP(AP$6,'Greenhouse Gas Costs Avoided'!$A$2:$I$32,9,FALSE)</f>
        <v>5.7457378259117702</v>
      </c>
      <c r="AQ271" s="21">
        <f ca="1">M271*VLOOKUP(AQ$6,'Greenhouse Gas Costs Avoided'!$A$2:$I$32,9,FALSE)</f>
        <v>5.8255397401605462</v>
      </c>
      <c r="AR271" s="21">
        <f ca="1">N271*VLOOKUP(AR$6,'Greenhouse Gas Costs Avoided'!$A$2:$I$32,9,FALSE)</f>
        <v>5.9053416544093205</v>
      </c>
      <c r="AS271" s="21">
        <f ca="1">O271*VLOOKUP(AS$6,'Greenhouse Gas Costs Avoided'!$A$2:$I$32,9,FALSE)</f>
        <v>5.9851435686580947</v>
      </c>
      <c r="AT271" s="21">
        <f ca="1">P271*VLOOKUP(AT$6,'Greenhouse Gas Costs Avoided'!$A$2:$I$32,9,FALSE)</f>
        <v>6.0649454829068699</v>
      </c>
      <c r="AU271" s="21">
        <f ca="1">Q271*VLOOKUP(AU$6,'Greenhouse Gas Costs Avoided'!$A$2:$I$32,9,FALSE)</f>
        <v>6.1447473971556432</v>
      </c>
      <c r="AV271" s="21">
        <f ca="1">R271*VLOOKUP(AV$6,'Greenhouse Gas Costs Avoided'!$A$2:$I$32,9,FALSE)</f>
        <v>6.327084396109818</v>
      </c>
      <c r="AW271" s="21">
        <f ca="1">S271*VLOOKUP(AW$6,'Greenhouse Gas Costs Avoided'!$A$2:$I$32,9,FALSE)</f>
        <v>6.4576430704410743</v>
      </c>
      <c r="AX271" s="21">
        <f ca="1">T271*VLOOKUP(AX$6,'Greenhouse Gas Costs Avoided'!$A$2:$I$32,9,FALSE)</f>
        <v>6.5911251478821242</v>
      </c>
      <c r="AY271" s="21">
        <f ca="1">U271*VLOOKUP(AY$6,'Greenhouse Gas Costs Avoided'!$A$2:$I$32,9,FALSE)</f>
        <v>6.7268304055597685</v>
      </c>
      <c r="AZ271" s="21">
        <f ca="1">V271*VLOOKUP(AZ$6,'Greenhouse Gas Costs Avoided'!$A$2:$I$32,9,FALSE)</f>
        <v>6.8651292595600424</v>
      </c>
      <c r="BA271" s="21">
        <f ca="1">W271*VLOOKUP(BA$6,'Greenhouse Gas Costs Avoided'!$A$2:$I$32,9,FALSE)</f>
        <v>7.0050493173053994</v>
      </c>
      <c r="BB271" s="21">
        <f ca="1">X271*VLOOKUP(BB$6,'Greenhouse Gas Costs Avoided'!$A$2:$I$32,9,FALSE)</f>
        <v>7.1439746093722221</v>
      </c>
      <c r="BC271" s="21">
        <f ca="1">Y271*VLOOKUP(BC$6,'Greenhouse Gas Costs Avoided'!$A$2:$I$32,9,FALSE)</f>
        <v>7.2841581669004034</v>
      </c>
      <c r="BD271" s="21">
        <f ca="1">Z271*VLOOKUP(BD$6,'Greenhouse Gas Costs Avoided'!$A$2:$I$32,9,FALSE)</f>
        <v>7.426136894299721</v>
      </c>
      <c r="BE271" s="21">
        <f ca="1">AA271*VLOOKUP(BE$6,'Greenhouse Gas Costs Avoided'!$A$2:$I$32,9,FALSE)</f>
        <v>7.5706571930511553</v>
      </c>
      <c r="BF271" s="21">
        <f ca="1">AB271*VLOOKUP(BF$6,'Greenhouse Gas Costs Avoided'!$A$2:$I$32,9,FALSE)</f>
        <v>7.7180899770979394</v>
      </c>
      <c r="BG271" s="21">
        <f ca="1">AC271*VLOOKUP(BG$6,'Greenhouse Gas Costs Avoided'!$A$2:$I$32,9,FALSE)</f>
        <v>7.8747441218959366</v>
      </c>
      <c r="BH271" s="21">
        <f ca="1">AD271*VLOOKUP(BH$6,'Greenhouse Gas Costs Avoided'!$A$2:$I$32,9,FALSE)</f>
        <v>8.0340500621877027</v>
      </c>
      <c r="BI271" s="21">
        <f ca="1">AE271*VLOOKUP(BI$6,'Greenhouse Gas Costs Avoided'!$A$2:$I$32,9,FALSE)</f>
        <v>8.1957044736636782</v>
      </c>
      <c r="BJ271" s="21">
        <f ca="1">AF271*VLOOKUP(BJ$6,'Greenhouse Gas Costs Avoided'!$A$2:$I$32,9,FALSE)</f>
        <v>8.3598552322508848</v>
      </c>
      <c r="BK271" s="22">
        <f ca="1">AG271*VLOOKUP(BK$6,'Greenhouse Gas Costs Avoided'!$A$2:$I$32,9,FALSE)</f>
        <v>8.5820959249206545</v>
      </c>
    </row>
    <row r="272" spans="1:63" x14ac:dyDescent="0.35">
      <c r="A272" s="11">
        <v>266</v>
      </c>
      <c r="B272" s="12">
        <f t="shared" ca="1" si="8"/>
        <v>1</v>
      </c>
      <c r="C272" s="13">
        <f t="shared" ca="1" si="9"/>
        <v>2023</v>
      </c>
      <c r="E272" s="20">
        <f ca="1">IF(E$6&lt;$C272,0,VLOOKUP(E$6,'MonteCarlo Policy Paths'!$A$2:$I$31,'Monte Carlo_WA Complance Price'!$B272+1,FALSE))</f>
        <v>0</v>
      </c>
      <c r="F272" s="21">
        <f ca="1">IF(F$6&lt;$C272,0,VLOOKUP(F$6,'MonteCarlo Policy Paths'!$A$2:$I$31,'Monte Carlo_WA Complance Price'!$B272+1,FALSE))</f>
        <v>82.346532180449415</v>
      </c>
      <c r="G272" s="21">
        <f ca="1">IF(G$6&lt;$C272,0,VLOOKUP(G$6,'MonteCarlo Policy Paths'!$A$2:$I$31,'Monte Carlo_WA Complance Price'!$B272+1,FALSE))</f>
        <v>84.002844861871253</v>
      </c>
      <c r="H272" s="21">
        <f ca="1">IF(H$6&lt;$C272,0,VLOOKUP(H$6,'MonteCarlo Policy Paths'!$A$2:$I$31,'Monte Carlo_WA Complance Price'!$B272+1,FALSE))</f>
        <v>85.659157543293105</v>
      </c>
      <c r="I272" s="21">
        <f ca="1">IF(I$6&lt;$C272,0,VLOOKUP(I$6,'MonteCarlo Policy Paths'!$A$2:$I$31,'Monte Carlo_WA Complance Price'!$B272+1,FALSE))</f>
        <v>86.918851036576825</v>
      </c>
      <c r="J272" s="21">
        <f ca="1">IF(J$6&lt;$C272,0,VLOOKUP(J$6,'MonteCarlo Policy Paths'!$A$2:$I$31,'Monte Carlo_WA Complance Price'!$B272+1,FALSE))</f>
        <v>88.178544529860531</v>
      </c>
      <c r="K272" s="21">
        <f ca="1">IF(K$6&lt;$C272,0,VLOOKUP(K$6,'MonteCarlo Policy Paths'!$A$2:$I$31,'Monte Carlo_WA Complance Price'!$B272+1,FALSE))</f>
        <v>89.438238023144251</v>
      </c>
      <c r="L272" s="21">
        <f ca="1">IF(L$6&lt;$C272,0,VLOOKUP(L$6,'MonteCarlo Policy Paths'!$A$2:$I$31,'Monte Carlo_WA Complance Price'!$B272+1,FALSE))</f>
        <v>90.697931516427971</v>
      </c>
      <c r="M272" s="21">
        <f ca="1">IF(M$6&lt;$C272,0,VLOOKUP(M$6,'MonteCarlo Policy Paths'!$A$2:$I$31,'Monte Carlo_WA Complance Price'!$B272+1,FALSE))</f>
        <v>91.95762500971172</v>
      </c>
      <c r="N272" s="21">
        <f ca="1">IF(N$6&lt;$C272,0,VLOOKUP(N$6,'MonteCarlo Policy Paths'!$A$2:$I$31,'Monte Carlo_WA Complance Price'!$B272+1,FALSE))</f>
        <v>93.21731850299544</v>
      </c>
      <c r="O272" s="21">
        <f ca="1">IF(O$6&lt;$C272,0,VLOOKUP(O$6,'MonteCarlo Policy Paths'!$A$2:$I$31,'Monte Carlo_WA Complance Price'!$B272+1,FALSE))</f>
        <v>94.47701199627916</v>
      </c>
      <c r="P272" s="21">
        <f ca="1">IF(P$6&lt;$C272,0,VLOOKUP(P$6,'MonteCarlo Policy Paths'!$A$2:$I$31,'Monte Carlo_WA Complance Price'!$B272+1,FALSE))</f>
        <v>95.73670548956288</v>
      </c>
      <c r="Q272" s="21">
        <f ca="1">IF(Q$6&lt;$C272,0,VLOOKUP(Q$6,'MonteCarlo Policy Paths'!$A$2:$I$31,'Monte Carlo_WA Complance Price'!$B272+1,FALSE))</f>
        <v>96.996398982846586</v>
      </c>
      <c r="R272" s="21">
        <f ca="1">IF(R$6&lt;$C272,0,VLOOKUP(R$6,'MonteCarlo Policy Paths'!$A$2:$I$31,'Monte Carlo_WA Complance Price'!$B272+1,FALSE))</f>
        <v>98.25609247613032</v>
      </c>
      <c r="S272" s="21">
        <f ca="1">IF(S$6&lt;$C272,0,VLOOKUP(S$6,'MonteCarlo Policy Paths'!$A$2:$I$31,'Monte Carlo_WA Complance Price'!$B272+1,FALSE))</f>
        <v>99.65157958594628</v>
      </c>
      <c r="T272" s="21">
        <f ca="1">IF(T$6&lt;$C272,0,VLOOKUP(T$6,'MonteCarlo Policy Paths'!$A$2:$I$31,'Monte Carlo_WA Complance Price'!$B272+1,FALSE))</f>
        <v>101.04706669576224</v>
      </c>
      <c r="U272" s="21">
        <f ca="1">IF(U$6&lt;$C272,0,VLOOKUP(U$6,'MonteCarlo Policy Paths'!$A$2:$I$31,'Monte Carlo_WA Complance Price'!$B272+1,FALSE))</f>
        <v>102.4425538055782</v>
      </c>
      <c r="V272" s="21">
        <f ca="1">IF(V$6&lt;$C272,0,VLOOKUP(V$6,'MonteCarlo Policy Paths'!$A$2:$I$31,'Monte Carlo_WA Complance Price'!$B272+1,FALSE))</f>
        <v>103.83804091539416</v>
      </c>
      <c r="W272" s="21">
        <f ca="1">IF(W$6&lt;$C272,0,VLOOKUP(W$6,'MonteCarlo Policy Paths'!$A$2:$I$31,'Monte Carlo_WA Complance Price'!$B272+1,FALSE))</f>
        <v>105.23352802521011</v>
      </c>
      <c r="X272" s="21">
        <f ca="1">IF(X$6&lt;$C272,0,VLOOKUP(X$6,'MonteCarlo Policy Paths'!$A$2:$I$31,'Monte Carlo_WA Complance Price'!$B272+1,FALSE))</f>
        <v>106.47156953138905</v>
      </c>
      <c r="Y272" s="21">
        <f ca="1">IF(Y$6&lt;$C272,0,VLOOKUP(Y$6,'MonteCarlo Policy Paths'!$A$2:$I$31,'Monte Carlo_WA Complance Price'!$B272+1,FALSE))</f>
        <v>107.709611037568</v>
      </c>
      <c r="Z272" s="21">
        <f ca="1">IF(Z$6&lt;$C272,0,VLOOKUP(Z$6,'MonteCarlo Policy Paths'!$A$2:$I$31,'Monte Carlo_WA Complance Price'!$B272+1,FALSE))</f>
        <v>108.94765254374694</v>
      </c>
      <c r="AA272" s="21">
        <f ca="1">IF(AA$6&lt;$C272,0,VLOOKUP(AA$6,'MonteCarlo Policy Paths'!$A$2:$I$31,'Monte Carlo_WA Complance Price'!$B272+1,FALSE))</f>
        <v>110.18569404992589</v>
      </c>
      <c r="AB272" s="21">
        <f ca="1">IF(AB$6&lt;$C272,0,VLOOKUP(AB$6,'MonteCarlo Policy Paths'!$A$2:$I$31,'Monte Carlo_WA Complance Price'!$B272+1,FALSE))</f>
        <v>111.42373555610482</v>
      </c>
      <c r="AC272" s="21">
        <f ca="1">IF(AC$6&lt;$C272,0,VLOOKUP(AC$6,'MonteCarlo Policy Paths'!$A$2:$I$31,'Monte Carlo_WA Complance Price'!$B272+1,FALSE))</f>
        <v>112.86811731331359</v>
      </c>
      <c r="AD272" s="21">
        <f ca="1">IF(AD$6&lt;$C272,0,VLOOKUP(AD$6,'MonteCarlo Policy Paths'!$A$2:$I$31,'Monte Carlo_WA Complance Price'!$B272+1,FALSE))</f>
        <v>114.31249907052236</v>
      </c>
      <c r="AE272" s="21">
        <f ca="1">IF(AE$6&lt;$C272,0,VLOOKUP(AE$6,'MonteCarlo Policy Paths'!$A$2:$I$31,'Monte Carlo_WA Complance Price'!$B272+1,FALSE))</f>
        <v>115.75688082773114</v>
      </c>
      <c r="AF272" s="21">
        <f ca="1">IF(AF$6&lt;$C272,0,VLOOKUP(AF$6,'MonteCarlo Policy Paths'!$A$2:$I$31,'Monte Carlo_WA Complance Price'!$B272+1,FALSE))</f>
        <v>117.20126258493991</v>
      </c>
      <c r="AG272" s="22">
        <f ca="1">IF(AG$6&lt;$C272,0,VLOOKUP(AG$6,'MonteCarlo Policy Paths'!$A$2:$I$31,'Monte Carlo_WA Complance Price'!$B272+1,FALSE))</f>
        <v>118.64564434214866</v>
      </c>
      <c r="AI272" s="20">
        <f ca="1">E272*VLOOKUP(AI$6,'Greenhouse Gas Costs Avoided'!$A$2:$I$32,9,FALSE)</f>
        <v>0</v>
      </c>
      <c r="AJ272" s="21">
        <f ca="1">F272*VLOOKUP(AJ$6,'Greenhouse Gas Costs Avoided'!$A$2:$I$32,9,FALSE)</f>
        <v>5.2166744805659615</v>
      </c>
      <c r="AK272" s="21">
        <f ca="1">G272*VLOOKUP(AK$6,'Greenhouse Gas Costs Avoided'!$A$2:$I$32,9,FALSE)</f>
        <v>5.3216023247413169</v>
      </c>
      <c r="AL272" s="21">
        <f ca="1">H272*VLOOKUP(AL$6,'Greenhouse Gas Costs Avoided'!$A$2:$I$32,9,FALSE)</f>
        <v>5.4265301689166732</v>
      </c>
      <c r="AM272" s="21">
        <f ca="1">I272*VLOOKUP(AM$6,'Greenhouse Gas Costs Avoided'!$A$2:$I$32,9,FALSE)</f>
        <v>5.5063320831654474</v>
      </c>
      <c r="AN272" s="21">
        <f ca="1">J272*VLOOKUP(AN$6,'Greenhouse Gas Costs Avoided'!$A$2:$I$32,9,FALSE)</f>
        <v>5.5861339974142208</v>
      </c>
      <c r="AO272" s="21">
        <f ca="1">K272*VLOOKUP(AO$6,'Greenhouse Gas Costs Avoided'!$A$2:$I$32,9,FALSE)</f>
        <v>5.665935911662995</v>
      </c>
      <c r="AP272" s="21">
        <f ca="1">L272*VLOOKUP(AP$6,'Greenhouse Gas Costs Avoided'!$A$2:$I$32,9,FALSE)</f>
        <v>5.7457378259117702</v>
      </c>
      <c r="AQ272" s="21">
        <f ca="1">M272*VLOOKUP(AQ$6,'Greenhouse Gas Costs Avoided'!$A$2:$I$32,9,FALSE)</f>
        <v>5.8255397401605462</v>
      </c>
      <c r="AR272" s="21">
        <f ca="1">N272*VLOOKUP(AR$6,'Greenhouse Gas Costs Avoided'!$A$2:$I$32,9,FALSE)</f>
        <v>5.9053416544093205</v>
      </c>
      <c r="AS272" s="21">
        <f ca="1">O272*VLOOKUP(AS$6,'Greenhouse Gas Costs Avoided'!$A$2:$I$32,9,FALSE)</f>
        <v>5.9851435686580947</v>
      </c>
      <c r="AT272" s="21">
        <f ca="1">P272*VLOOKUP(AT$6,'Greenhouse Gas Costs Avoided'!$A$2:$I$32,9,FALSE)</f>
        <v>6.0649454829068699</v>
      </c>
      <c r="AU272" s="21">
        <f ca="1">Q272*VLOOKUP(AU$6,'Greenhouse Gas Costs Avoided'!$A$2:$I$32,9,FALSE)</f>
        <v>6.1447473971556432</v>
      </c>
      <c r="AV272" s="21">
        <f ca="1">R272*VLOOKUP(AV$6,'Greenhouse Gas Costs Avoided'!$A$2:$I$32,9,FALSE)</f>
        <v>6.2245493114044184</v>
      </c>
      <c r="AW272" s="21">
        <f ca="1">S272*VLOOKUP(AW$6,'Greenhouse Gas Costs Avoided'!$A$2:$I$32,9,FALSE)</f>
        <v>6.312953786990386</v>
      </c>
      <c r="AX272" s="21">
        <f ca="1">T272*VLOOKUP(AX$6,'Greenhouse Gas Costs Avoided'!$A$2:$I$32,9,FALSE)</f>
        <v>6.4013582625763545</v>
      </c>
      <c r="AY272" s="21">
        <f ca="1">U272*VLOOKUP(AY$6,'Greenhouse Gas Costs Avoided'!$A$2:$I$32,9,FALSE)</f>
        <v>6.4897627381623222</v>
      </c>
      <c r="AZ272" s="21">
        <f ca="1">V272*VLOOKUP(AZ$6,'Greenhouse Gas Costs Avoided'!$A$2:$I$32,9,FALSE)</f>
        <v>6.5781672137482907</v>
      </c>
      <c r="BA272" s="21">
        <f ca="1">W272*VLOOKUP(BA$6,'Greenhouse Gas Costs Avoided'!$A$2:$I$32,9,FALSE)</f>
        <v>6.6665716893342575</v>
      </c>
      <c r="BB272" s="21">
        <f ca="1">X272*VLOOKUP(BB$6,'Greenhouse Gas Costs Avoided'!$A$2:$I$32,9,FALSE)</f>
        <v>6.7450019445028957</v>
      </c>
      <c r="BC272" s="21">
        <f ca="1">Y272*VLOOKUP(BC$6,'Greenhouse Gas Costs Avoided'!$A$2:$I$32,9,FALSE)</f>
        <v>6.8234321996715348</v>
      </c>
      <c r="BD272" s="21">
        <f ca="1">Z272*VLOOKUP(BD$6,'Greenhouse Gas Costs Avoided'!$A$2:$I$32,9,FALSE)</f>
        <v>6.901862454840173</v>
      </c>
      <c r="BE272" s="21">
        <f ca="1">AA272*VLOOKUP(BE$6,'Greenhouse Gas Costs Avoided'!$A$2:$I$32,9,FALSE)</f>
        <v>6.9802927100088112</v>
      </c>
      <c r="BF272" s="21">
        <f ca="1">AB272*VLOOKUP(BF$6,'Greenhouse Gas Costs Avoided'!$A$2:$I$32,9,FALSE)</f>
        <v>7.0587229651774486</v>
      </c>
      <c r="BG272" s="21">
        <f ca="1">AC272*VLOOKUP(BG$6,'Greenhouse Gas Costs Avoided'!$A$2:$I$32,9,FALSE)</f>
        <v>7.1502249295408609</v>
      </c>
      <c r="BH272" s="21">
        <f ca="1">AD272*VLOOKUP(BH$6,'Greenhouse Gas Costs Avoided'!$A$2:$I$32,9,FALSE)</f>
        <v>7.2417268939042723</v>
      </c>
      <c r="BI272" s="21">
        <f ca="1">AE272*VLOOKUP(BI$6,'Greenhouse Gas Costs Avoided'!$A$2:$I$32,9,FALSE)</f>
        <v>7.3332288582676846</v>
      </c>
      <c r="BJ272" s="21">
        <f ca="1">AF272*VLOOKUP(BJ$6,'Greenhouse Gas Costs Avoided'!$A$2:$I$32,9,FALSE)</f>
        <v>7.424730822631096</v>
      </c>
      <c r="BK272" s="22">
        <f ca="1">AG272*VLOOKUP(BK$6,'Greenhouse Gas Costs Avoided'!$A$2:$I$32,9,FALSE)</f>
        <v>7.5162327869945065</v>
      </c>
    </row>
    <row r="273" spans="1:63" x14ac:dyDescent="0.35">
      <c r="A273" s="11">
        <v>267</v>
      </c>
      <c r="B273" s="12">
        <f t="shared" ca="1" si="8"/>
        <v>4</v>
      </c>
      <c r="C273" s="13">
        <f t="shared" ca="1" si="9"/>
        <v>2023</v>
      </c>
      <c r="E273" s="20">
        <f ca="1">IF(E$6&lt;$C273,0,VLOOKUP(E$6,'MonteCarlo Policy Paths'!$A$2:$I$31,'Monte Carlo_WA Complance Price'!$B273+1,FALSE))</f>
        <v>0</v>
      </c>
      <c r="F273" s="21">
        <f ca="1">IF(F$6&lt;$C273,0,VLOOKUP(F$6,'MonteCarlo Policy Paths'!$A$2:$I$31,'Monte Carlo_WA Complance Price'!$B273+1,FALSE))</f>
        <v>82.346532180449415</v>
      </c>
      <c r="G273" s="21">
        <f ca="1">IF(G$6&lt;$C273,0,VLOOKUP(G$6,'MonteCarlo Policy Paths'!$A$2:$I$31,'Monte Carlo_WA Complance Price'!$B273+1,FALSE))</f>
        <v>84.002844861871253</v>
      </c>
      <c r="H273" s="21">
        <f ca="1">IF(H$6&lt;$C273,0,VLOOKUP(H$6,'MonteCarlo Policy Paths'!$A$2:$I$31,'Monte Carlo_WA Complance Price'!$B273+1,FALSE))</f>
        <v>85.659157543293105</v>
      </c>
      <c r="I273" s="21">
        <f ca="1">IF(I$6&lt;$C273,0,VLOOKUP(I$6,'MonteCarlo Policy Paths'!$A$2:$I$31,'Monte Carlo_WA Complance Price'!$B273+1,FALSE))</f>
        <v>86.918851036576825</v>
      </c>
      <c r="J273" s="21">
        <f ca="1">IF(J$6&lt;$C273,0,VLOOKUP(J$6,'MonteCarlo Policy Paths'!$A$2:$I$31,'Monte Carlo_WA Complance Price'!$B273+1,FALSE))</f>
        <v>88.178544529860531</v>
      </c>
      <c r="K273" s="21">
        <f ca="1">IF(K$6&lt;$C273,0,VLOOKUP(K$6,'MonteCarlo Policy Paths'!$A$2:$I$31,'Monte Carlo_WA Complance Price'!$B273+1,FALSE))</f>
        <v>89.438238023144251</v>
      </c>
      <c r="L273" s="21">
        <f ca="1">IF(L$6&lt;$C273,0,VLOOKUP(L$6,'MonteCarlo Policy Paths'!$A$2:$I$31,'Monte Carlo_WA Complance Price'!$B273+1,FALSE))</f>
        <v>90.697931516427971</v>
      </c>
      <c r="M273" s="21">
        <f ca="1">IF(M$6&lt;$C273,0,VLOOKUP(M$6,'MonteCarlo Policy Paths'!$A$2:$I$31,'Monte Carlo_WA Complance Price'!$B273+1,FALSE))</f>
        <v>91.95762500971172</v>
      </c>
      <c r="N273" s="21">
        <f ca="1">IF(N$6&lt;$C273,0,VLOOKUP(N$6,'MonteCarlo Policy Paths'!$A$2:$I$31,'Monte Carlo_WA Complance Price'!$B273+1,FALSE))</f>
        <v>93.21731850299544</v>
      </c>
      <c r="O273" s="21">
        <f ca="1">IF(O$6&lt;$C273,0,VLOOKUP(O$6,'MonteCarlo Policy Paths'!$A$2:$I$31,'Monte Carlo_WA Complance Price'!$B273+1,FALSE))</f>
        <v>94.47701199627916</v>
      </c>
      <c r="P273" s="21">
        <f ca="1">IF(P$6&lt;$C273,0,VLOOKUP(P$6,'MonteCarlo Policy Paths'!$A$2:$I$31,'Monte Carlo_WA Complance Price'!$B273+1,FALSE))</f>
        <v>95.73670548956288</v>
      </c>
      <c r="Q273" s="21">
        <f ca="1">IF(Q$6&lt;$C273,0,VLOOKUP(Q$6,'MonteCarlo Policy Paths'!$A$2:$I$31,'Monte Carlo_WA Complance Price'!$B273+1,FALSE))</f>
        <v>96.996398982846586</v>
      </c>
      <c r="R273" s="21">
        <f ca="1">IF(R$6&lt;$C273,0,VLOOKUP(R$6,'MonteCarlo Policy Paths'!$A$2:$I$31,'Monte Carlo_WA Complance Price'!$B273+1,FALSE))</f>
        <v>98.25609247613032</v>
      </c>
      <c r="S273" s="21">
        <f ca="1">IF(S$6&lt;$C273,0,VLOOKUP(S$6,'MonteCarlo Policy Paths'!$A$2:$I$31,'Monte Carlo_WA Complance Price'!$B273+1,FALSE))</f>
        <v>99.65157958594628</v>
      </c>
      <c r="T273" s="21">
        <f ca="1">IF(T$6&lt;$C273,0,VLOOKUP(T$6,'MonteCarlo Policy Paths'!$A$2:$I$31,'Monte Carlo_WA Complance Price'!$B273+1,FALSE))</f>
        <v>101.04706669576224</v>
      </c>
      <c r="U273" s="21">
        <f ca="1">IF(U$6&lt;$C273,0,VLOOKUP(U$6,'MonteCarlo Policy Paths'!$A$2:$I$31,'Monte Carlo_WA Complance Price'!$B273+1,FALSE))</f>
        <v>102.4425538055782</v>
      </c>
      <c r="V273" s="21">
        <f ca="1">IF(V$6&lt;$C273,0,VLOOKUP(V$6,'MonteCarlo Policy Paths'!$A$2:$I$31,'Monte Carlo_WA Complance Price'!$B273+1,FALSE))</f>
        <v>103.83804091539416</v>
      </c>
      <c r="W273" s="21">
        <f ca="1">IF(W$6&lt;$C273,0,VLOOKUP(W$6,'MonteCarlo Policy Paths'!$A$2:$I$31,'Monte Carlo_WA Complance Price'!$B273+1,FALSE))</f>
        <v>105.23352802521011</v>
      </c>
      <c r="X273" s="21">
        <f ca="1">IF(X$6&lt;$C273,0,VLOOKUP(X$6,'MonteCarlo Policy Paths'!$A$2:$I$31,'Monte Carlo_WA Complance Price'!$B273+1,FALSE))</f>
        <v>106.47156953138905</v>
      </c>
      <c r="Y273" s="21">
        <f ca="1">IF(Y$6&lt;$C273,0,VLOOKUP(Y$6,'MonteCarlo Policy Paths'!$A$2:$I$31,'Monte Carlo_WA Complance Price'!$B273+1,FALSE))</f>
        <v>107.709611037568</v>
      </c>
      <c r="Z273" s="21">
        <f ca="1">IF(Z$6&lt;$C273,0,VLOOKUP(Z$6,'MonteCarlo Policy Paths'!$A$2:$I$31,'Monte Carlo_WA Complance Price'!$B273+1,FALSE))</f>
        <v>108.94765254374694</v>
      </c>
      <c r="AA273" s="21">
        <f ca="1">IF(AA$6&lt;$C273,0,VLOOKUP(AA$6,'MonteCarlo Policy Paths'!$A$2:$I$31,'Monte Carlo_WA Complance Price'!$B273+1,FALSE))</f>
        <v>110.18569404992589</v>
      </c>
      <c r="AB273" s="21">
        <f ca="1">IF(AB$6&lt;$C273,0,VLOOKUP(AB$6,'MonteCarlo Policy Paths'!$A$2:$I$31,'Monte Carlo_WA Complance Price'!$B273+1,FALSE))</f>
        <v>111.42373555610482</v>
      </c>
      <c r="AC273" s="21">
        <f ca="1">IF(AC$6&lt;$C273,0,VLOOKUP(AC$6,'MonteCarlo Policy Paths'!$A$2:$I$31,'Monte Carlo_WA Complance Price'!$B273+1,FALSE))</f>
        <v>112.86811731331359</v>
      </c>
      <c r="AD273" s="21">
        <f ca="1">IF(AD$6&lt;$C273,0,VLOOKUP(AD$6,'MonteCarlo Policy Paths'!$A$2:$I$31,'Monte Carlo_WA Complance Price'!$B273+1,FALSE))</f>
        <v>114.31249907052236</v>
      </c>
      <c r="AE273" s="21">
        <f ca="1">IF(AE$6&lt;$C273,0,VLOOKUP(AE$6,'MonteCarlo Policy Paths'!$A$2:$I$31,'Monte Carlo_WA Complance Price'!$B273+1,FALSE))</f>
        <v>115.75688082773114</v>
      </c>
      <c r="AF273" s="21">
        <f ca="1">IF(AF$6&lt;$C273,0,VLOOKUP(AF$6,'MonteCarlo Policy Paths'!$A$2:$I$31,'Monte Carlo_WA Complance Price'!$B273+1,FALSE))</f>
        <v>117.20126258493991</v>
      </c>
      <c r="AG273" s="22">
        <f ca="1">IF(AG$6&lt;$C273,0,VLOOKUP(AG$6,'MonteCarlo Policy Paths'!$A$2:$I$31,'Monte Carlo_WA Complance Price'!$B273+1,FALSE))</f>
        <v>119.5319620819439</v>
      </c>
      <c r="AI273" s="20">
        <f ca="1">E273*VLOOKUP(AI$6,'Greenhouse Gas Costs Avoided'!$A$2:$I$32,9,FALSE)</f>
        <v>0</v>
      </c>
      <c r="AJ273" s="21">
        <f ca="1">F273*VLOOKUP(AJ$6,'Greenhouse Gas Costs Avoided'!$A$2:$I$32,9,FALSE)</f>
        <v>5.2166744805659615</v>
      </c>
      <c r="AK273" s="21">
        <f ca="1">G273*VLOOKUP(AK$6,'Greenhouse Gas Costs Avoided'!$A$2:$I$32,9,FALSE)</f>
        <v>5.3216023247413169</v>
      </c>
      <c r="AL273" s="21">
        <f ca="1">H273*VLOOKUP(AL$6,'Greenhouse Gas Costs Avoided'!$A$2:$I$32,9,FALSE)</f>
        <v>5.4265301689166732</v>
      </c>
      <c r="AM273" s="21">
        <f ca="1">I273*VLOOKUP(AM$6,'Greenhouse Gas Costs Avoided'!$A$2:$I$32,9,FALSE)</f>
        <v>5.5063320831654474</v>
      </c>
      <c r="AN273" s="21">
        <f ca="1">J273*VLOOKUP(AN$6,'Greenhouse Gas Costs Avoided'!$A$2:$I$32,9,FALSE)</f>
        <v>5.5861339974142208</v>
      </c>
      <c r="AO273" s="21">
        <f ca="1">K273*VLOOKUP(AO$6,'Greenhouse Gas Costs Avoided'!$A$2:$I$32,9,FALSE)</f>
        <v>5.665935911662995</v>
      </c>
      <c r="AP273" s="21">
        <f ca="1">L273*VLOOKUP(AP$6,'Greenhouse Gas Costs Avoided'!$A$2:$I$32,9,FALSE)</f>
        <v>5.7457378259117702</v>
      </c>
      <c r="AQ273" s="21">
        <f ca="1">M273*VLOOKUP(AQ$6,'Greenhouse Gas Costs Avoided'!$A$2:$I$32,9,FALSE)</f>
        <v>5.8255397401605462</v>
      </c>
      <c r="AR273" s="21">
        <f ca="1">N273*VLOOKUP(AR$6,'Greenhouse Gas Costs Avoided'!$A$2:$I$32,9,FALSE)</f>
        <v>5.9053416544093205</v>
      </c>
      <c r="AS273" s="21">
        <f ca="1">O273*VLOOKUP(AS$6,'Greenhouse Gas Costs Avoided'!$A$2:$I$32,9,FALSE)</f>
        <v>5.9851435686580947</v>
      </c>
      <c r="AT273" s="21">
        <f ca="1">P273*VLOOKUP(AT$6,'Greenhouse Gas Costs Avoided'!$A$2:$I$32,9,FALSE)</f>
        <v>6.0649454829068699</v>
      </c>
      <c r="AU273" s="21">
        <f ca="1">Q273*VLOOKUP(AU$6,'Greenhouse Gas Costs Avoided'!$A$2:$I$32,9,FALSE)</f>
        <v>6.1447473971556432</v>
      </c>
      <c r="AV273" s="21">
        <f ca="1">R273*VLOOKUP(AV$6,'Greenhouse Gas Costs Avoided'!$A$2:$I$32,9,FALSE)</f>
        <v>6.2245493114044184</v>
      </c>
      <c r="AW273" s="21">
        <f ca="1">S273*VLOOKUP(AW$6,'Greenhouse Gas Costs Avoided'!$A$2:$I$32,9,FALSE)</f>
        <v>6.312953786990386</v>
      </c>
      <c r="AX273" s="21">
        <f ca="1">T273*VLOOKUP(AX$6,'Greenhouse Gas Costs Avoided'!$A$2:$I$32,9,FALSE)</f>
        <v>6.4013582625763545</v>
      </c>
      <c r="AY273" s="21">
        <f ca="1">U273*VLOOKUP(AY$6,'Greenhouse Gas Costs Avoided'!$A$2:$I$32,9,FALSE)</f>
        <v>6.4897627381623222</v>
      </c>
      <c r="AZ273" s="21">
        <f ca="1">V273*VLOOKUP(AZ$6,'Greenhouse Gas Costs Avoided'!$A$2:$I$32,9,FALSE)</f>
        <v>6.5781672137482907</v>
      </c>
      <c r="BA273" s="21">
        <f ca="1">W273*VLOOKUP(BA$6,'Greenhouse Gas Costs Avoided'!$A$2:$I$32,9,FALSE)</f>
        <v>6.6665716893342575</v>
      </c>
      <c r="BB273" s="21">
        <f ca="1">X273*VLOOKUP(BB$6,'Greenhouse Gas Costs Avoided'!$A$2:$I$32,9,FALSE)</f>
        <v>6.7450019445028957</v>
      </c>
      <c r="BC273" s="21">
        <f ca="1">Y273*VLOOKUP(BC$6,'Greenhouse Gas Costs Avoided'!$A$2:$I$32,9,FALSE)</f>
        <v>6.8234321996715348</v>
      </c>
      <c r="BD273" s="21">
        <f ca="1">Z273*VLOOKUP(BD$6,'Greenhouse Gas Costs Avoided'!$A$2:$I$32,9,FALSE)</f>
        <v>6.901862454840173</v>
      </c>
      <c r="BE273" s="21">
        <f ca="1">AA273*VLOOKUP(BE$6,'Greenhouse Gas Costs Avoided'!$A$2:$I$32,9,FALSE)</f>
        <v>6.9802927100088112</v>
      </c>
      <c r="BF273" s="21">
        <f ca="1">AB273*VLOOKUP(BF$6,'Greenhouse Gas Costs Avoided'!$A$2:$I$32,9,FALSE)</f>
        <v>7.0587229651774486</v>
      </c>
      <c r="BG273" s="21">
        <f ca="1">AC273*VLOOKUP(BG$6,'Greenhouse Gas Costs Avoided'!$A$2:$I$32,9,FALSE)</f>
        <v>7.1502249295408609</v>
      </c>
      <c r="BH273" s="21">
        <f ca="1">AD273*VLOOKUP(BH$6,'Greenhouse Gas Costs Avoided'!$A$2:$I$32,9,FALSE)</f>
        <v>7.2417268939042723</v>
      </c>
      <c r="BI273" s="21">
        <f ca="1">AE273*VLOOKUP(BI$6,'Greenhouse Gas Costs Avoided'!$A$2:$I$32,9,FALSE)</f>
        <v>7.3332288582676846</v>
      </c>
      <c r="BJ273" s="21">
        <f ca="1">AF273*VLOOKUP(BJ$6,'Greenhouse Gas Costs Avoided'!$A$2:$I$32,9,FALSE)</f>
        <v>7.424730822631096</v>
      </c>
      <c r="BK273" s="22">
        <f ca="1">AG273*VLOOKUP(BK$6,'Greenhouse Gas Costs Avoided'!$A$2:$I$32,9,FALSE)</f>
        <v>7.5723812490175435</v>
      </c>
    </row>
    <row r="274" spans="1:63" x14ac:dyDescent="0.35">
      <c r="A274" s="11">
        <v>268</v>
      </c>
      <c r="B274" s="12">
        <f t="shared" ca="1" si="8"/>
        <v>5</v>
      </c>
      <c r="C274" s="13">
        <f t="shared" ca="1" si="9"/>
        <v>2023</v>
      </c>
      <c r="E274" s="20">
        <f ca="1">IF(E$6&lt;$C274,0,VLOOKUP(E$6,'MonteCarlo Policy Paths'!$A$2:$I$31,'Monte Carlo_WA Complance Price'!$B274+1,FALSE))</f>
        <v>0</v>
      </c>
      <c r="F274" s="21">
        <f ca="1">IF(F$6&lt;$C274,0,VLOOKUP(F$6,'MonteCarlo Policy Paths'!$A$2:$I$31,'Monte Carlo_WA Complance Price'!$B274+1,FALSE))</f>
        <v>82.346532180449415</v>
      </c>
      <c r="G274" s="21">
        <f ca="1">IF(G$6&lt;$C274,0,VLOOKUP(G$6,'MonteCarlo Policy Paths'!$A$2:$I$31,'Monte Carlo_WA Complance Price'!$B274+1,FALSE))</f>
        <v>84.002844861871253</v>
      </c>
      <c r="H274" s="21">
        <f ca="1">IF(H$6&lt;$C274,0,VLOOKUP(H$6,'MonteCarlo Policy Paths'!$A$2:$I$31,'Monte Carlo_WA Complance Price'!$B274+1,FALSE))</f>
        <v>85.659157543293105</v>
      </c>
      <c r="I274" s="21">
        <f ca="1">IF(I$6&lt;$C274,0,VLOOKUP(I$6,'MonteCarlo Policy Paths'!$A$2:$I$31,'Monte Carlo_WA Complance Price'!$B274+1,FALSE))</f>
        <v>86.918851036576825</v>
      </c>
      <c r="J274" s="21">
        <f ca="1">IF(J$6&lt;$C274,0,VLOOKUP(J$6,'MonteCarlo Policy Paths'!$A$2:$I$31,'Monte Carlo_WA Complance Price'!$B274+1,FALSE))</f>
        <v>88.178544529860531</v>
      </c>
      <c r="K274" s="21">
        <f ca="1">IF(K$6&lt;$C274,0,VLOOKUP(K$6,'MonteCarlo Policy Paths'!$A$2:$I$31,'Monte Carlo_WA Complance Price'!$B274+1,FALSE))</f>
        <v>89.438238023144251</v>
      </c>
      <c r="L274" s="21">
        <f ca="1">IF(L$6&lt;$C274,0,VLOOKUP(L$6,'MonteCarlo Policy Paths'!$A$2:$I$31,'Monte Carlo_WA Complance Price'!$B274+1,FALSE))</f>
        <v>90.697931516427971</v>
      </c>
      <c r="M274" s="21">
        <f ca="1">IF(M$6&lt;$C274,0,VLOOKUP(M$6,'MonteCarlo Policy Paths'!$A$2:$I$31,'Monte Carlo_WA Complance Price'!$B274+1,FALSE))</f>
        <v>91.95762500971172</v>
      </c>
      <c r="N274" s="21">
        <f ca="1">IF(N$6&lt;$C274,0,VLOOKUP(N$6,'MonteCarlo Policy Paths'!$A$2:$I$31,'Monte Carlo_WA Complance Price'!$B274+1,FALSE))</f>
        <v>93.21731850299544</v>
      </c>
      <c r="O274" s="21">
        <f ca="1">IF(O$6&lt;$C274,0,VLOOKUP(O$6,'MonteCarlo Policy Paths'!$A$2:$I$31,'Monte Carlo_WA Complance Price'!$B274+1,FALSE))</f>
        <v>94.47701199627916</v>
      </c>
      <c r="P274" s="21">
        <f ca="1">IF(P$6&lt;$C274,0,VLOOKUP(P$6,'MonteCarlo Policy Paths'!$A$2:$I$31,'Monte Carlo_WA Complance Price'!$B274+1,FALSE))</f>
        <v>95.73670548956288</v>
      </c>
      <c r="Q274" s="21">
        <f ca="1">IF(Q$6&lt;$C274,0,VLOOKUP(Q$6,'MonteCarlo Policy Paths'!$A$2:$I$31,'Monte Carlo_WA Complance Price'!$B274+1,FALSE))</f>
        <v>96.996398982846586</v>
      </c>
      <c r="R274" s="21">
        <f ca="1">IF(R$6&lt;$C274,0,VLOOKUP(R$6,'MonteCarlo Policy Paths'!$A$2:$I$31,'Monte Carlo_WA Complance Price'!$B274+1,FALSE))</f>
        <v>99.874634841342697</v>
      </c>
      <c r="S274" s="21">
        <f ca="1">IF(S$6&lt;$C274,0,VLOOKUP(S$6,'MonteCarlo Policy Paths'!$A$2:$I$31,'Monte Carlo_WA Complance Price'!$B274+1,FALSE))</f>
        <v>101.93553668931256</v>
      </c>
      <c r="T274" s="21">
        <f ca="1">IF(T$6&lt;$C274,0,VLOOKUP(T$6,'MonteCarlo Policy Paths'!$A$2:$I$31,'Monte Carlo_WA Complance Price'!$B274+1,FALSE))</f>
        <v>104.04258519817796</v>
      </c>
      <c r="U274" s="21">
        <f ca="1">IF(U$6&lt;$C274,0,VLOOKUP(U$6,'MonteCarlo Policy Paths'!$A$2:$I$31,'Monte Carlo_WA Complance Price'!$B274+1,FALSE))</f>
        <v>106.18472717196582</v>
      </c>
      <c r="V274" s="21">
        <f ca="1">IF(V$6&lt;$C274,0,VLOOKUP(V$6,'MonteCarlo Policy Paths'!$A$2:$I$31,'Monte Carlo_WA Complance Price'!$B274+1,FALSE))</f>
        <v>108.36780972271322</v>
      </c>
      <c r="W274" s="21">
        <f ca="1">IF(W$6&lt;$C274,0,VLOOKUP(W$6,'MonteCarlo Policy Paths'!$A$2:$I$31,'Monte Carlo_WA Complance Price'!$B274+1,FALSE))</f>
        <v>110.57648338650839</v>
      </c>
      <c r="X274" s="21">
        <f ca="1">IF(X$6&lt;$C274,0,VLOOKUP(X$6,'MonteCarlo Policy Paths'!$A$2:$I$31,'Monte Carlo_WA Complance Price'!$B274+1,FALSE))</f>
        <v>112.7694544213079</v>
      </c>
      <c r="Y274" s="21">
        <f ca="1">IF(Y$6&lt;$C274,0,VLOOKUP(Y$6,'MonteCarlo Policy Paths'!$A$2:$I$31,'Monte Carlo_WA Complance Price'!$B274+1,FALSE))</f>
        <v>114.98228749612761</v>
      </c>
      <c r="Z274" s="21">
        <f ca="1">IF(Z$6&lt;$C274,0,VLOOKUP(Z$6,'MonteCarlo Policy Paths'!$A$2:$I$31,'Monte Carlo_WA Complance Price'!$B274+1,FALSE))</f>
        <v>117.22345778349788</v>
      </c>
      <c r="AA274" s="21">
        <f ca="1">IF(AA$6&lt;$C274,0,VLOOKUP(AA$6,'MonteCarlo Policy Paths'!$A$2:$I$31,'Monte Carlo_WA Complance Price'!$B274+1,FALSE))</f>
        <v>119.50474742044912</v>
      </c>
      <c r="AB274" s="21">
        <f ca="1">IF(AB$6&lt;$C274,0,VLOOKUP(AB$6,'MonteCarlo Policy Paths'!$A$2:$I$31,'Monte Carlo_WA Complance Price'!$B274+1,FALSE))</f>
        <v>121.83201137782079</v>
      </c>
      <c r="AC274" s="21">
        <f ca="1">IF(AC$6&lt;$C274,0,VLOOKUP(AC$6,'MonteCarlo Policy Paths'!$A$2:$I$31,'Monte Carlo_WA Complance Price'!$B274+1,FALSE))</f>
        <v>124.30483685770574</v>
      </c>
      <c r="AD274" s="21">
        <f ca="1">IF(AD$6&lt;$C274,0,VLOOKUP(AD$6,'MonteCarlo Policy Paths'!$A$2:$I$31,'Monte Carlo_WA Complance Price'!$B274+1,FALSE))</f>
        <v>126.81952160325447</v>
      </c>
      <c r="AE274" s="21">
        <f ca="1">IF(AE$6&lt;$C274,0,VLOOKUP(AE$6,'MonteCarlo Policy Paths'!$A$2:$I$31,'Monte Carlo_WA Complance Price'!$B274+1,FALSE))</f>
        <v>129.37127756316897</v>
      </c>
      <c r="AF274" s="21">
        <f ca="1">IF(AF$6&lt;$C274,0,VLOOKUP(AF$6,'MonteCarlo Policy Paths'!$A$2:$I$31,'Monte Carlo_WA Complance Price'!$B274+1,FALSE))</f>
        <v>131.96243899653103</v>
      </c>
      <c r="AG274" s="22">
        <f ca="1">IF(AG$6&lt;$C274,0,VLOOKUP(AG$6,'MonteCarlo Policy Paths'!$A$2:$I$31,'Monte Carlo_WA Complance Price'!$B274+1,FALSE))</f>
        <v>135.47056479945655</v>
      </c>
      <c r="AI274" s="20">
        <f ca="1">E274*VLOOKUP(AI$6,'Greenhouse Gas Costs Avoided'!$A$2:$I$32,9,FALSE)</f>
        <v>0</v>
      </c>
      <c r="AJ274" s="21">
        <f ca="1">F274*VLOOKUP(AJ$6,'Greenhouse Gas Costs Avoided'!$A$2:$I$32,9,FALSE)</f>
        <v>5.2166744805659615</v>
      </c>
      <c r="AK274" s="21">
        <f ca="1">G274*VLOOKUP(AK$6,'Greenhouse Gas Costs Avoided'!$A$2:$I$32,9,FALSE)</f>
        <v>5.3216023247413169</v>
      </c>
      <c r="AL274" s="21">
        <f ca="1">H274*VLOOKUP(AL$6,'Greenhouse Gas Costs Avoided'!$A$2:$I$32,9,FALSE)</f>
        <v>5.4265301689166732</v>
      </c>
      <c r="AM274" s="21">
        <f ca="1">I274*VLOOKUP(AM$6,'Greenhouse Gas Costs Avoided'!$A$2:$I$32,9,FALSE)</f>
        <v>5.5063320831654474</v>
      </c>
      <c r="AN274" s="21">
        <f ca="1">J274*VLOOKUP(AN$6,'Greenhouse Gas Costs Avoided'!$A$2:$I$32,9,FALSE)</f>
        <v>5.5861339974142208</v>
      </c>
      <c r="AO274" s="21">
        <f ca="1">K274*VLOOKUP(AO$6,'Greenhouse Gas Costs Avoided'!$A$2:$I$32,9,FALSE)</f>
        <v>5.665935911662995</v>
      </c>
      <c r="AP274" s="21">
        <f ca="1">L274*VLOOKUP(AP$6,'Greenhouse Gas Costs Avoided'!$A$2:$I$32,9,FALSE)</f>
        <v>5.7457378259117702</v>
      </c>
      <c r="AQ274" s="21">
        <f ca="1">M274*VLOOKUP(AQ$6,'Greenhouse Gas Costs Avoided'!$A$2:$I$32,9,FALSE)</f>
        <v>5.8255397401605462</v>
      </c>
      <c r="AR274" s="21">
        <f ca="1">N274*VLOOKUP(AR$6,'Greenhouse Gas Costs Avoided'!$A$2:$I$32,9,FALSE)</f>
        <v>5.9053416544093205</v>
      </c>
      <c r="AS274" s="21">
        <f ca="1">O274*VLOOKUP(AS$6,'Greenhouse Gas Costs Avoided'!$A$2:$I$32,9,FALSE)</f>
        <v>5.9851435686580947</v>
      </c>
      <c r="AT274" s="21">
        <f ca="1">P274*VLOOKUP(AT$6,'Greenhouse Gas Costs Avoided'!$A$2:$I$32,9,FALSE)</f>
        <v>6.0649454829068699</v>
      </c>
      <c r="AU274" s="21">
        <f ca="1">Q274*VLOOKUP(AU$6,'Greenhouse Gas Costs Avoided'!$A$2:$I$32,9,FALSE)</f>
        <v>6.1447473971556432</v>
      </c>
      <c r="AV274" s="21">
        <f ca="1">R274*VLOOKUP(AV$6,'Greenhouse Gas Costs Avoided'!$A$2:$I$32,9,FALSE)</f>
        <v>6.327084396109818</v>
      </c>
      <c r="AW274" s="21">
        <f ca="1">S274*VLOOKUP(AW$6,'Greenhouse Gas Costs Avoided'!$A$2:$I$32,9,FALSE)</f>
        <v>6.4576430704410743</v>
      </c>
      <c r="AX274" s="21">
        <f ca="1">T274*VLOOKUP(AX$6,'Greenhouse Gas Costs Avoided'!$A$2:$I$32,9,FALSE)</f>
        <v>6.5911251478821242</v>
      </c>
      <c r="AY274" s="21">
        <f ca="1">U274*VLOOKUP(AY$6,'Greenhouse Gas Costs Avoided'!$A$2:$I$32,9,FALSE)</f>
        <v>6.7268304055597685</v>
      </c>
      <c r="AZ274" s="21">
        <f ca="1">V274*VLOOKUP(AZ$6,'Greenhouse Gas Costs Avoided'!$A$2:$I$32,9,FALSE)</f>
        <v>6.8651292595600424</v>
      </c>
      <c r="BA274" s="21">
        <f ca="1">W274*VLOOKUP(BA$6,'Greenhouse Gas Costs Avoided'!$A$2:$I$32,9,FALSE)</f>
        <v>7.0050493173053994</v>
      </c>
      <c r="BB274" s="21">
        <f ca="1">X274*VLOOKUP(BB$6,'Greenhouse Gas Costs Avoided'!$A$2:$I$32,9,FALSE)</f>
        <v>7.1439746093722221</v>
      </c>
      <c r="BC274" s="21">
        <f ca="1">Y274*VLOOKUP(BC$6,'Greenhouse Gas Costs Avoided'!$A$2:$I$32,9,FALSE)</f>
        <v>7.2841581669004034</v>
      </c>
      <c r="BD274" s="21">
        <f ca="1">Z274*VLOOKUP(BD$6,'Greenhouse Gas Costs Avoided'!$A$2:$I$32,9,FALSE)</f>
        <v>7.426136894299721</v>
      </c>
      <c r="BE274" s="21">
        <f ca="1">AA274*VLOOKUP(BE$6,'Greenhouse Gas Costs Avoided'!$A$2:$I$32,9,FALSE)</f>
        <v>7.5706571930511553</v>
      </c>
      <c r="BF274" s="21">
        <f ca="1">AB274*VLOOKUP(BF$6,'Greenhouse Gas Costs Avoided'!$A$2:$I$32,9,FALSE)</f>
        <v>7.7180899770979394</v>
      </c>
      <c r="BG274" s="21">
        <f ca="1">AC274*VLOOKUP(BG$6,'Greenhouse Gas Costs Avoided'!$A$2:$I$32,9,FALSE)</f>
        <v>7.8747441218959366</v>
      </c>
      <c r="BH274" s="21">
        <f ca="1">AD274*VLOOKUP(BH$6,'Greenhouse Gas Costs Avoided'!$A$2:$I$32,9,FALSE)</f>
        <v>8.0340500621877027</v>
      </c>
      <c r="BI274" s="21">
        <f ca="1">AE274*VLOOKUP(BI$6,'Greenhouse Gas Costs Avoided'!$A$2:$I$32,9,FALSE)</f>
        <v>8.1957044736636782</v>
      </c>
      <c r="BJ274" s="21">
        <f ca="1">AF274*VLOOKUP(BJ$6,'Greenhouse Gas Costs Avoided'!$A$2:$I$32,9,FALSE)</f>
        <v>8.3598552322508848</v>
      </c>
      <c r="BK274" s="22">
        <f ca="1">AG274*VLOOKUP(BK$6,'Greenhouse Gas Costs Avoided'!$A$2:$I$32,9,FALSE)</f>
        <v>8.5820959249206545</v>
      </c>
    </row>
    <row r="275" spans="1:63" x14ac:dyDescent="0.35">
      <c r="A275" s="11">
        <v>269</v>
      </c>
      <c r="B275" s="12">
        <f t="shared" ca="1" si="8"/>
        <v>3</v>
      </c>
      <c r="C275" s="13">
        <f t="shared" ca="1" si="9"/>
        <v>2023</v>
      </c>
      <c r="E275" s="20">
        <f ca="1">IF(E$6&lt;$C275,0,VLOOKUP(E$6,'MonteCarlo Policy Paths'!$A$2:$I$31,'Monte Carlo_WA Complance Price'!$B275+1,FALSE))</f>
        <v>0</v>
      </c>
      <c r="F275" s="21">
        <f ca="1">IF(F$6&lt;$C275,0,VLOOKUP(F$6,'MonteCarlo Policy Paths'!$A$2:$I$31,'Monte Carlo_WA Complance Price'!$B275+1,FALSE))</f>
        <v>82.346532180449415</v>
      </c>
      <c r="G275" s="21">
        <f ca="1">IF(G$6&lt;$C275,0,VLOOKUP(G$6,'MonteCarlo Policy Paths'!$A$2:$I$31,'Monte Carlo_WA Complance Price'!$B275+1,FALSE))</f>
        <v>84.002844861871253</v>
      </c>
      <c r="H275" s="21">
        <f ca="1">IF(H$6&lt;$C275,0,VLOOKUP(H$6,'MonteCarlo Policy Paths'!$A$2:$I$31,'Monte Carlo_WA Complance Price'!$B275+1,FALSE))</f>
        <v>85.659157543293105</v>
      </c>
      <c r="I275" s="21">
        <f ca="1">IF(I$6&lt;$C275,0,VLOOKUP(I$6,'MonteCarlo Policy Paths'!$A$2:$I$31,'Monte Carlo_WA Complance Price'!$B275+1,FALSE))</f>
        <v>86.918851036576825</v>
      </c>
      <c r="J275" s="21">
        <f ca="1">IF(J$6&lt;$C275,0,VLOOKUP(J$6,'MonteCarlo Policy Paths'!$A$2:$I$31,'Monte Carlo_WA Complance Price'!$B275+1,FALSE))</f>
        <v>88.178544529860531</v>
      </c>
      <c r="K275" s="21">
        <f ca="1">IF(K$6&lt;$C275,0,VLOOKUP(K$6,'MonteCarlo Policy Paths'!$A$2:$I$31,'Monte Carlo_WA Complance Price'!$B275+1,FALSE))</f>
        <v>89.438238023144251</v>
      </c>
      <c r="L275" s="21">
        <f ca="1">IF(L$6&lt;$C275,0,VLOOKUP(L$6,'MonteCarlo Policy Paths'!$A$2:$I$31,'Monte Carlo_WA Complance Price'!$B275+1,FALSE))</f>
        <v>90.697931516427971</v>
      </c>
      <c r="M275" s="21">
        <f ca="1">IF(M$6&lt;$C275,0,VLOOKUP(M$6,'MonteCarlo Policy Paths'!$A$2:$I$31,'Monte Carlo_WA Complance Price'!$B275+1,FALSE))</f>
        <v>91.95762500971172</v>
      </c>
      <c r="N275" s="21">
        <f ca="1">IF(N$6&lt;$C275,0,VLOOKUP(N$6,'MonteCarlo Policy Paths'!$A$2:$I$31,'Monte Carlo_WA Complance Price'!$B275+1,FALSE))</f>
        <v>93.21731850299544</v>
      </c>
      <c r="O275" s="21">
        <f ca="1">IF(O$6&lt;$C275,0,VLOOKUP(O$6,'MonteCarlo Policy Paths'!$A$2:$I$31,'Monte Carlo_WA Complance Price'!$B275+1,FALSE))</f>
        <v>94.47701199627916</v>
      </c>
      <c r="P275" s="21">
        <f ca="1">IF(P$6&lt;$C275,0,VLOOKUP(P$6,'MonteCarlo Policy Paths'!$A$2:$I$31,'Monte Carlo_WA Complance Price'!$B275+1,FALSE))</f>
        <v>95.73670548956288</v>
      </c>
      <c r="Q275" s="21">
        <f ca="1">IF(Q$6&lt;$C275,0,VLOOKUP(Q$6,'MonteCarlo Policy Paths'!$A$2:$I$31,'Monte Carlo_WA Complance Price'!$B275+1,FALSE))</f>
        <v>96.996398982846586</v>
      </c>
      <c r="R275" s="21">
        <f ca="1">IF(R$6&lt;$C275,0,VLOOKUP(R$6,'MonteCarlo Policy Paths'!$A$2:$I$31,'Monte Carlo_WA Complance Price'!$B275+1,FALSE))</f>
        <v>101.49317720655506</v>
      </c>
      <c r="S275" s="21">
        <f ca="1">IF(S$6&lt;$C275,0,VLOOKUP(S$6,'MonteCarlo Policy Paths'!$A$2:$I$31,'Monte Carlo_WA Complance Price'!$B275+1,FALSE))</f>
        <v>104.21949379267882</v>
      </c>
      <c r="T275" s="21">
        <f ca="1">IF(T$6&lt;$C275,0,VLOOKUP(T$6,'MonteCarlo Policy Paths'!$A$2:$I$31,'Monte Carlo_WA Complance Price'!$B275+1,FALSE))</f>
        <v>107.03810370059369</v>
      </c>
      <c r="U275" s="21">
        <f ca="1">IF(U$6&lt;$C275,0,VLOOKUP(U$6,'MonteCarlo Policy Paths'!$A$2:$I$31,'Monte Carlo_WA Complance Price'!$B275+1,FALSE))</f>
        <v>109.92690053835344</v>
      </c>
      <c r="V275" s="21">
        <f ca="1">IF(V$6&lt;$C275,0,VLOOKUP(V$6,'MonteCarlo Policy Paths'!$A$2:$I$31,'Monte Carlo_WA Complance Price'!$B275+1,FALSE))</f>
        <v>112.89757853003228</v>
      </c>
      <c r="W275" s="21">
        <f ca="1">IF(W$6&lt;$C275,0,VLOOKUP(W$6,'MonteCarlo Policy Paths'!$A$2:$I$31,'Monte Carlo_WA Complance Price'!$B275+1,FALSE))</f>
        <v>115.91943874780665</v>
      </c>
      <c r="X275" s="21">
        <f ca="1">IF(X$6&lt;$C275,0,VLOOKUP(X$6,'MonteCarlo Policy Paths'!$A$2:$I$31,'Monte Carlo_WA Complance Price'!$B275+1,FALSE))</f>
        <v>119.06733931122673</v>
      </c>
      <c r="Y275" s="21">
        <f ca="1">IF(Y$6&lt;$C275,0,VLOOKUP(Y$6,'MonteCarlo Policy Paths'!$A$2:$I$31,'Monte Carlo_WA Complance Price'!$B275+1,FALSE))</f>
        <v>122.25496395468721</v>
      </c>
      <c r="Z275" s="21">
        <f ca="1">IF(Z$6&lt;$C275,0,VLOOKUP(Z$6,'MonteCarlo Policy Paths'!$A$2:$I$31,'Monte Carlo_WA Complance Price'!$B275+1,FALSE))</f>
        <v>125.4992630232488</v>
      </c>
      <c r="AA275" s="21">
        <f ca="1">IF(AA$6&lt;$C275,0,VLOOKUP(AA$6,'MonteCarlo Policy Paths'!$A$2:$I$31,'Monte Carlo_WA Complance Price'!$B275+1,FALSE))</f>
        <v>128.82380079097237</v>
      </c>
      <c r="AB275" s="21">
        <f ca="1">IF(AB$6&lt;$C275,0,VLOOKUP(AB$6,'MonteCarlo Policy Paths'!$A$2:$I$31,'Monte Carlo_WA Complance Price'!$B275+1,FALSE))</f>
        <v>132.24028719953677</v>
      </c>
      <c r="AC275" s="21">
        <f ca="1">IF(AC$6&lt;$C275,0,VLOOKUP(AC$6,'MonteCarlo Policy Paths'!$A$2:$I$31,'Monte Carlo_WA Complance Price'!$B275+1,FALSE))</f>
        <v>135.74155640209787</v>
      </c>
      <c r="AD275" s="21">
        <f ca="1">IF(AD$6&lt;$C275,0,VLOOKUP(AD$6,'MonteCarlo Policy Paths'!$A$2:$I$31,'Monte Carlo_WA Complance Price'!$B275+1,FALSE))</f>
        <v>139.32654413598658</v>
      </c>
      <c r="AE275" s="21">
        <f ca="1">IF(AE$6&lt;$C275,0,VLOOKUP(AE$6,'MonteCarlo Policy Paths'!$A$2:$I$31,'Monte Carlo_WA Complance Price'!$B275+1,FALSE))</f>
        <v>142.9856742986068</v>
      </c>
      <c r="AF275" s="21">
        <f ca="1">IF(AF$6&lt;$C275,0,VLOOKUP(AF$6,'MonteCarlo Policy Paths'!$A$2:$I$31,'Monte Carlo_WA Complance Price'!$B275+1,FALSE))</f>
        <v>146.72361540812219</v>
      </c>
      <c r="AG275" s="22">
        <f ca="1">IF(AG$6&lt;$C275,0,VLOOKUP(AG$6,'MonteCarlo Policy Paths'!$A$2:$I$31,'Monte Carlo_WA Complance Price'!$B275+1,FALSE))</f>
        <v>150.52284977717397</v>
      </c>
      <c r="AI275" s="20">
        <f ca="1">E275*VLOOKUP(AI$6,'Greenhouse Gas Costs Avoided'!$A$2:$I$32,9,FALSE)</f>
        <v>0</v>
      </c>
      <c r="AJ275" s="21">
        <f ca="1">F275*VLOOKUP(AJ$6,'Greenhouse Gas Costs Avoided'!$A$2:$I$32,9,FALSE)</f>
        <v>5.2166744805659615</v>
      </c>
      <c r="AK275" s="21">
        <f ca="1">G275*VLOOKUP(AK$6,'Greenhouse Gas Costs Avoided'!$A$2:$I$32,9,FALSE)</f>
        <v>5.3216023247413169</v>
      </c>
      <c r="AL275" s="21">
        <f ca="1">H275*VLOOKUP(AL$6,'Greenhouse Gas Costs Avoided'!$A$2:$I$32,9,FALSE)</f>
        <v>5.4265301689166732</v>
      </c>
      <c r="AM275" s="21">
        <f ca="1">I275*VLOOKUP(AM$6,'Greenhouse Gas Costs Avoided'!$A$2:$I$32,9,FALSE)</f>
        <v>5.5063320831654474</v>
      </c>
      <c r="AN275" s="21">
        <f ca="1">J275*VLOOKUP(AN$6,'Greenhouse Gas Costs Avoided'!$A$2:$I$32,9,FALSE)</f>
        <v>5.5861339974142208</v>
      </c>
      <c r="AO275" s="21">
        <f ca="1">K275*VLOOKUP(AO$6,'Greenhouse Gas Costs Avoided'!$A$2:$I$32,9,FALSE)</f>
        <v>5.665935911662995</v>
      </c>
      <c r="AP275" s="21">
        <f ca="1">L275*VLOOKUP(AP$6,'Greenhouse Gas Costs Avoided'!$A$2:$I$32,9,FALSE)</f>
        <v>5.7457378259117702</v>
      </c>
      <c r="AQ275" s="21">
        <f ca="1">M275*VLOOKUP(AQ$6,'Greenhouse Gas Costs Avoided'!$A$2:$I$32,9,FALSE)</f>
        <v>5.8255397401605462</v>
      </c>
      <c r="AR275" s="21">
        <f ca="1">N275*VLOOKUP(AR$6,'Greenhouse Gas Costs Avoided'!$A$2:$I$32,9,FALSE)</f>
        <v>5.9053416544093205</v>
      </c>
      <c r="AS275" s="21">
        <f ca="1">O275*VLOOKUP(AS$6,'Greenhouse Gas Costs Avoided'!$A$2:$I$32,9,FALSE)</f>
        <v>5.9851435686580947</v>
      </c>
      <c r="AT275" s="21">
        <f ca="1">P275*VLOOKUP(AT$6,'Greenhouse Gas Costs Avoided'!$A$2:$I$32,9,FALSE)</f>
        <v>6.0649454829068699</v>
      </c>
      <c r="AU275" s="21">
        <f ca="1">Q275*VLOOKUP(AU$6,'Greenhouse Gas Costs Avoided'!$A$2:$I$32,9,FALSE)</f>
        <v>6.1447473971556432</v>
      </c>
      <c r="AV275" s="21">
        <f ca="1">R275*VLOOKUP(AV$6,'Greenhouse Gas Costs Avoided'!$A$2:$I$32,9,FALSE)</f>
        <v>6.4296194808152167</v>
      </c>
      <c r="AW275" s="21">
        <f ca="1">S275*VLOOKUP(AW$6,'Greenhouse Gas Costs Avoided'!$A$2:$I$32,9,FALSE)</f>
        <v>6.6023323538917609</v>
      </c>
      <c r="AX275" s="21">
        <f ca="1">T275*VLOOKUP(AX$6,'Greenhouse Gas Costs Avoided'!$A$2:$I$32,9,FALSE)</f>
        <v>6.7808920331878957</v>
      </c>
      <c r="AY275" s="21">
        <f ca="1">U275*VLOOKUP(AY$6,'Greenhouse Gas Costs Avoided'!$A$2:$I$32,9,FALSE)</f>
        <v>6.9638980729572149</v>
      </c>
      <c r="AZ275" s="21">
        <f ca="1">V275*VLOOKUP(AZ$6,'Greenhouse Gas Costs Avoided'!$A$2:$I$32,9,FALSE)</f>
        <v>7.1520913053717949</v>
      </c>
      <c r="BA275" s="21">
        <f ca="1">W275*VLOOKUP(BA$6,'Greenhouse Gas Costs Avoided'!$A$2:$I$32,9,FALSE)</f>
        <v>7.3435269452765404</v>
      </c>
      <c r="BB275" s="21">
        <f ca="1">X275*VLOOKUP(BB$6,'Greenhouse Gas Costs Avoided'!$A$2:$I$32,9,FALSE)</f>
        <v>7.5429472742415475</v>
      </c>
      <c r="BC275" s="21">
        <f ca="1">Y275*VLOOKUP(BC$6,'Greenhouse Gas Costs Avoided'!$A$2:$I$32,9,FALSE)</f>
        <v>7.744884134129272</v>
      </c>
      <c r="BD275" s="21">
        <f ca="1">Z275*VLOOKUP(BD$6,'Greenhouse Gas Costs Avoided'!$A$2:$I$32,9,FALSE)</f>
        <v>7.950411333759269</v>
      </c>
      <c r="BE275" s="21">
        <f ca="1">AA275*VLOOKUP(BE$6,'Greenhouse Gas Costs Avoided'!$A$2:$I$32,9,FALSE)</f>
        <v>8.161021676093501</v>
      </c>
      <c r="BF275" s="21">
        <f ca="1">AB275*VLOOKUP(BF$6,'Greenhouse Gas Costs Avoided'!$A$2:$I$32,9,FALSE)</f>
        <v>8.3774569890184303</v>
      </c>
      <c r="BG275" s="21">
        <f ca="1">AC275*VLOOKUP(BG$6,'Greenhouse Gas Costs Avoided'!$A$2:$I$32,9,FALSE)</f>
        <v>8.5992633142510115</v>
      </c>
      <c r="BH275" s="21">
        <f ca="1">AD275*VLOOKUP(BH$6,'Greenhouse Gas Costs Avoided'!$A$2:$I$32,9,FALSE)</f>
        <v>8.8263732304711304</v>
      </c>
      <c r="BI275" s="21">
        <f ca="1">AE275*VLOOKUP(BI$6,'Greenhouse Gas Costs Avoided'!$A$2:$I$32,9,FALSE)</f>
        <v>9.05818008905967</v>
      </c>
      <c r="BJ275" s="21">
        <f ca="1">AF275*VLOOKUP(BJ$6,'Greenhouse Gas Costs Avoided'!$A$2:$I$32,9,FALSE)</f>
        <v>9.2949796418706736</v>
      </c>
      <c r="BK275" s="22">
        <f ca="1">AG275*VLOOKUP(BK$6,'Greenhouse Gas Costs Avoided'!$A$2:$I$32,9,FALSE)</f>
        <v>9.5356621388007277</v>
      </c>
    </row>
    <row r="276" spans="1:63" x14ac:dyDescent="0.35">
      <c r="A276" s="11">
        <v>270</v>
      </c>
      <c r="B276" s="12">
        <f t="shared" ca="1" si="8"/>
        <v>4</v>
      </c>
      <c r="C276" s="13">
        <f t="shared" ca="1" si="9"/>
        <v>2023</v>
      </c>
      <c r="E276" s="20">
        <f ca="1">IF(E$6&lt;$C276,0,VLOOKUP(E$6,'MonteCarlo Policy Paths'!$A$2:$I$31,'Monte Carlo_WA Complance Price'!$B276+1,FALSE))</f>
        <v>0</v>
      </c>
      <c r="F276" s="21">
        <f ca="1">IF(F$6&lt;$C276,0,VLOOKUP(F$6,'MonteCarlo Policy Paths'!$A$2:$I$31,'Monte Carlo_WA Complance Price'!$B276+1,FALSE))</f>
        <v>82.346532180449415</v>
      </c>
      <c r="G276" s="21">
        <f ca="1">IF(G$6&lt;$C276,0,VLOOKUP(G$6,'MonteCarlo Policy Paths'!$A$2:$I$31,'Monte Carlo_WA Complance Price'!$B276+1,FALSE))</f>
        <v>84.002844861871253</v>
      </c>
      <c r="H276" s="21">
        <f ca="1">IF(H$6&lt;$C276,0,VLOOKUP(H$6,'MonteCarlo Policy Paths'!$A$2:$I$31,'Monte Carlo_WA Complance Price'!$B276+1,FALSE))</f>
        <v>85.659157543293105</v>
      </c>
      <c r="I276" s="21">
        <f ca="1">IF(I$6&lt;$C276,0,VLOOKUP(I$6,'MonteCarlo Policy Paths'!$A$2:$I$31,'Monte Carlo_WA Complance Price'!$B276+1,FALSE))</f>
        <v>86.918851036576825</v>
      </c>
      <c r="J276" s="21">
        <f ca="1">IF(J$6&lt;$C276,0,VLOOKUP(J$6,'MonteCarlo Policy Paths'!$A$2:$I$31,'Monte Carlo_WA Complance Price'!$B276+1,FALSE))</f>
        <v>88.178544529860531</v>
      </c>
      <c r="K276" s="21">
        <f ca="1">IF(K$6&lt;$C276,0,VLOOKUP(K$6,'MonteCarlo Policy Paths'!$A$2:$I$31,'Monte Carlo_WA Complance Price'!$B276+1,FALSE))</f>
        <v>89.438238023144251</v>
      </c>
      <c r="L276" s="21">
        <f ca="1">IF(L$6&lt;$C276,0,VLOOKUP(L$6,'MonteCarlo Policy Paths'!$A$2:$I$31,'Monte Carlo_WA Complance Price'!$B276+1,FALSE))</f>
        <v>90.697931516427971</v>
      </c>
      <c r="M276" s="21">
        <f ca="1">IF(M$6&lt;$C276,0,VLOOKUP(M$6,'MonteCarlo Policy Paths'!$A$2:$I$31,'Monte Carlo_WA Complance Price'!$B276+1,FALSE))</f>
        <v>91.95762500971172</v>
      </c>
      <c r="N276" s="21">
        <f ca="1">IF(N$6&lt;$C276,0,VLOOKUP(N$6,'MonteCarlo Policy Paths'!$A$2:$I$31,'Monte Carlo_WA Complance Price'!$B276+1,FALSE))</f>
        <v>93.21731850299544</v>
      </c>
      <c r="O276" s="21">
        <f ca="1">IF(O$6&lt;$C276,0,VLOOKUP(O$6,'MonteCarlo Policy Paths'!$A$2:$I$31,'Monte Carlo_WA Complance Price'!$B276+1,FALSE))</f>
        <v>94.47701199627916</v>
      </c>
      <c r="P276" s="21">
        <f ca="1">IF(P$6&lt;$C276,0,VLOOKUP(P$6,'MonteCarlo Policy Paths'!$A$2:$I$31,'Monte Carlo_WA Complance Price'!$B276+1,FALSE))</f>
        <v>95.73670548956288</v>
      </c>
      <c r="Q276" s="21">
        <f ca="1">IF(Q$6&lt;$C276,0,VLOOKUP(Q$6,'MonteCarlo Policy Paths'!$A$2:$I$31,'Monte Carlo_WA Complance Price'!$B276+1,FALSE))</f>
        <v>96.996398982846586</v>
      </c>
      <c r="R276" s="21">
        <f ca="1">IF(R$6&lt;$C276,0,VLOOKUP(R$6,'MonteCarlo Policy Paths'!$A$2:$I$31,'Monte Carlo_WA Complance Price'!$B276+1,FALSE))</f>
        <v>98.25609247613032</v>
      </c>
      <c r="S276" s="21">
        <f ca="1">IF(S$6&lt;$C276,0,VLOOKUP(S$6,'MonteCarlo Policy Paths'!$A$2:$I$31,'Monte Carlo_WA Complance Price'!$B276+1,FALSE))</f>
        <v>99.65157958594628</v>
      </c>
      <c r="T276" s="21">
        <f ca="1">IF(T$6&lt;$C276,0,VLOOKUP(T$6,'MonteCarlo Policy Paths'!$A$2:$I$31,'Monte Carlo_WA Complance Price'!$B276+1,FALSE))</f>
        <v>101.04706669576224</v>
      </c>
      <c r="U276" s="21">
        <f ca="1">IF(U$6&lt;$C276,0,VLOOKUP(U$6,'MonteCarlo Policy Paths'!$A$2:$I$31,'Monte Carlo_WA Complance Price'!$B276+1,FALSE))</f>
        <v>102.4425538055782</v>
      </c>
      <c r="V276" s="21">
        <f ca="1">IF(V$6&lt;$C276,0,VLOOKUP(V$6,'MonteCarlo Policy Paths'!$A$2:$I$31,'Monte Carlo_WA Complance Price'!$B276+1,FALSE))</f>
        <v>103.83804091539416</v>
      </c>
      <c r="W276" s="21">
        <f ca="1">IF(W$6&lt;$C276,0,VLOOKUP(W$6,'MonteCarlo Policy Paths'!$A$2:$I$31,'Monte Carlo_WA Complance Price'!$B276+1,FALSE))</f>
        <v>105.23352802521011</v>
      </c>
      <c r="X276" s="21">
        <f ca="1">IF(X$6&lt;$C276,0,VLOOKUP(X$6,'MonteCarlo Policy Paths'!$A$2:$I$31,'Monte Carlo_WA Complance Price'!$B276+1,FALSE))</f>
        <v>106.47156953138905</v>
      </c>
      <c r="Y276" s="21">
        <f ca="1">IF(Y$6&lt;$C276,0,VLOOKUP(Y$6,'MonteCarlo Policy Paths'!$A$2:$I$31,'Monte Carlo_WA Complance Price'!$B276+1,FALSE))</f>
        <v>107.709611037568</v>
      </c>
      <c r="Z276" s="21">
        <f ca="1">IF(Z$6&lt;$C276,0,VLOOKUP(Z$6,'MonteCarlo Policy Paths'!$A$2:$I$31,'Monte Carlo_WA Complance Price'!$B276+1,FALSE))</f>
        <v>108.94765254374694</v>
      </c>
      <c r="AA276" s="21">
        <f ca="1">IF(AA$6&lt;$C276,0,VLOOKUP(AA$6,'MonteCarlo Policy Paths'!$A$2:$I$31,'Monte Carlo_WA Complance Price'!$B276+1,FALSE))</f>
        <v>110.18569404992589</v>
      </c>
      <c r="AB276" s="21">
        <f ca="1">IF(AB$6&lt;$C276,0,VLOOKUP(AB$6,'MonteCarlo Policy Paths'!$A$2:$I$31,'Monte Carlo_WA Complance Price'!$B276+1,FALSE))</f>
        <v>111.42373555610482</v>
      </c>
      <c r="AC276" s="21">
        <f ca="1">IF(AC$6&lt;$C276,0,VLOOKUP(AC$6,'MonteCarlo Policy Paths'!$A$2:$I$31,'Monte Carlo_WA Complance Price'!$B276+1,FALSE))</f>
        <v>112.86811731331359</v>
      </c>
      <c r="AD276" s="21">
        <f ca="1">IF(AD$6&lt;$C276,0,VLOOKUP(AD$6,'MonteCarlo Policy Paths'!$A$2:$I$31,'Monte Carlo_WA Complance Price'!$B276+1,FALSE))</f>
        <v>114.31249907052236</v>
      </c>
      <c r="AE276" s="21">
        <f ca="1">IF(AE$6&lt;$C276,0,VLOOKUP(AE$6,'MonteCarlo Policy Paths'!$A$2:$I$31,'Monte Carlo_WA Complance Price'!$B276+1,FALSE))</f>
        <v>115.75688082773114</v>
      </c>
      <c r="AF276" s="21">
        <f ca="1">IF(AF$6&lt;$C276,0,VLOOKUP(AF$6,'MonteCarlo Policy Paths'!$A$2:$I$31,'Monte Carlo_WA Complance Price'!$B276+1,FALSE))</f>
        <v>117.20126258493991</v>
      </c>
      <c r="AG276" s="22">
        <f ca="1">IF(AG$6&lt;$C276,0,VLOOKUP(AG$6,'MonteCarlo Policy Paths'!$A$2:$I$31,'Monte Carlo_WA Complance Price'!$B276+1,FALSE))</f>
        <v>119.5319620819439</v>
      </c>
      <c r="AI276" s="20">
        <f ca="1">E276*VLOOKUP(AI$6,'Greenhouse Gas Costs Avoided'!$A$2:$I$32,9,FALSE)</f>
        <v>0</v>
      </c>
      <c r="AJ276" s="21">
        <f ca="1">F276*VLOOKUP(AJ$6,'Greenhouse Gas Costs Avoided'!$A$2:$I$32,9,FALSE)</f>
        <v>5.2166744805659615</v>
      </c>
      <c r="AK276" s="21">
        <f ca="1">G276*VLOOKUP(AK$6,'Greenhouse Gas Costs Avoided'!$A$2:$I$32,9,FALSE)</f>
        <v>5.3216023247413169</v>
      </c>
      <c r="AL276" s="21">
        <f ca="1">H276*VLOOKUP(AL$6,'Greenhouse Gas Costs Avoided'!$A$2:$I$32,9,FALSE)</f>
        <v>5.4265301689166732</v>
      </c>
      <c r="AM276" s="21">
        <f ca="1">I276*VLOOKUP(AM$6,'Greenhouse Gas Costs Avoided'!$A$2:$I$32,9,FALSE)</f>
        <v>5.5063320831654474</v>
      </c>
      <c r="AN276" s="21">
        <f ca="1">J276*VLOOKUP(AN$6,'Greenhouse Gas Costs Avoided'!$A$2:$I$32,9,FALSE)</f>
        <v>5.5861339974142208</v>
      </c>
      <c r="AO276" s="21">
        <f ca="1">K276*VLOOKUP(AO$6,'Greenhouse Gas Costs Avoided'!$A$2:$I$32,9,FALSE)</f>
        <v>5.665935911662995</v>
      </c>
      <c r="AP276" s="21">
        <f ca="1">L276*VLOOKUP(AP$6,'Greenhouse Gas Costs Avoided'!$A$2:$I$32,9,FALSE)</f>
        <v>5.7457378259117702</v>
      </c>
      <c r="AQ276" s="21">
        <f ca="1">M276*VLOOKUP(AQ$6,'Greenhouse Gas Costs Avoided'!$A$2:$I$32,9,FALSE)</f>
        <v>5.8255397401605462</v>
      </c>
      <c r="AR276" s="21">
        <f ca="1">N276*VLOOKUP(AR$6,'Greenhouse Gas Costs Avoided'!$A$2:$I$32,9,FALSE)</f>
        <v>5.9053416544093205</v>
      </c>
      <c r="AS276" s="21">
        <f ca="1">O276*VLOOKUP(AS$6,'Greenhouse Gas Costs Avoided'!$A$2:$I$32,9,FALSE)</f>
        <v>5.9851435686580947</v>
      </c>
      <c r="AT276" s="21">
        <f ca="1">P276*VLOOKUP(AT$6,'Greenhouse Gas Costs Avoided'!$A$2:$I$32,9,FALSE)</f>
        <v>6.0649454829068699</v>
      </c>
      <c r="AU276" s="21">
        <f ca="1">Q276*VLOOKUP(AU$6,'Greenhouse Gas Costs Avoided'!$A$2:$I$32,9,FALSE)</f>
        <v>6.1447473971556432</v>
      </c>
      <c r="AV276" s="21">
        <f ca="1">R276*VLOOKUP(AV$6,'Greenhouse Gas Costs Avoided'!$A$2:$I$32,9,FALSE)</f>
        <v>6.2245493114044184</v>
      </c>
      <c r="AW276" s="21">
        <f ca="1">S276*VLOOKUP(AW$6,'Greenhouse Gas Costs Avoided'!$A$2:$I$32,9,FALSE)</f>
        <v>6.312953786990386</v>
      </c>
      <c r="AX276" s="21">
        <f ca="1">T276*VLOOKUP(AX$6,'Greenhouse Gas Costs Avoided'!$A$2:$I$32,9,FALSE)</f>
        <v>6.4013582625763545</v>
      </c>
      <c r="AY276" s="21">
        <f ca="1">U276*VLOOKUP(AY$6,'Greenhouse Gas Costs Avoided'!$A$2:$I$32,9,FALSE)</f>
        <v>6.4897627381623222</v>
      </c>
      <c r="AZ276" s="21">
        <f ca="1">V276*VLOOKUP(AZ$6,'Greenhouse Gas Costs Avoided'!$A$2:$I$32,9,FALSE)</f>
        <v>6.5781672137482907</v>
      </c>
      <c r="BA276" s="21">
        <f ca="1">W276*VLOOKUP(BA$6,'Greenhouse Gas Costs Avoided'!$A$2:$I$32,9,FALSE)</f>
        <v>6.6665716893342575</v>
      </c>
      <c r="BB276" s="21">
        <f ca="1">X276*VLOOKUP(BB$6,'Greenhouse Gas Costs Avoided'!$A$2:$I$32,9,FALSE)</f>
        <v>6.7450019445028957</v>
      </c>
      <c r="BC276" s="21">
        <f ca="1">Y276*VLOOKUP(BC$6,'Greenhouse Gas Costs Avoided'!$A$2:$I$32,9,FALSE)</f>
        <v>6.8234321996715348</v>
      </c>
      <c r="BD276" s="21">
        <f ca="1">Z276*VLOOKUP(BD$6,'Greenhouse Gas Costs Avoided'!$A$2:$I$32,9,FALSE)</f>
        <v>6.901862454840173</v>
      </c>
      <c r="BE276" s="21">
        <f ca="1">AA276*VLOOKUP(BE$6,'Greenhouse Gas Costs Avoided'!$A$2:$I$32,9,FALSE)</f>
        <v>6.9802927100088112</v>
      </c>
      <c r="BF276" s="21">
        <f ca="1">AB276*VLOOKUP(BF$6,'Greenhouse Gas Costs Avoided'!$A$2:$I$32,9,FALSE)</f>
        <v>7.0587229651774486</v>
      </c>
      <c r="BG276" s="21">
        <f ca="1">AC276*VLOOKUP(BG$6,'Greenhouse Gas Costs Avoided'!$A$2:$I$32,9,FALSE)</f>
        <v>7.1502249295408609</v>
      </c>
      <c r="BH276" s="21">
        <f ca="1">AD276*VLOOKUP(BH$6,'Greenhouse Gas Costs Avoided'!$A$2:$I$32,9,FALSE)</f>
        <v>7.2417268939042723</v>
      </c>
      <c r="BI276" s="21">
        <f ca="1">AE276*VLOOKUP(BI$6,'Greenhouse Gas Costs Avoided'!$A$2:$I$32,9,FALSE)</f>
        <v>7.3332288582676846</v>
      </c>
      <c r="BJ276" s="21">
        <f ca="1">AF276*VLOOKUP(BJ$6,'Greenhouse Gas Costs Avoided'!$A$2:$I$32,9,FALSE)</f>
        <v>7.424730822631096</v>
      </c>
      <c r="BK276" s="22">
        <f ca="1">AG276*VLOOKUP(BK$6,'Greenhouse Gas Costs Avoided'!$A$2:$I$32,9,FALSE)</f>
        <v>7.5723812490175435</v>
      </c>
    </row>
    <row r="277" spans="1:63" x14ac:dyDescent="0.35">
      <c r="A277" s="11">
        <v>271</v>
      </c>
      <c r="B277" s="12">
        <f t="shared" ca="1" si="8"/>
        <v>1</v>
      </c>
      <c r="C277" s="13">
        <f t="shared" ca="1" si="9"/>
        <v>2023</v>
      </c>
      <c r="E277" s="20">
        <f ca="1">IF(E$6&lt;$C277,0,VLOOKUP(E$6,'MonteCarlo Policy Paths'!$A$2:$I$31,'Monte Carlo_WA Complance Price'!$B277+1,FALSE))</f>
        <v>0</v>
      </c>
      <c r="F277" s="21">
        <f ca="1">IF(F$6&lt;$C277,0,VLOOKUP(F$6,'MonteCarlo Policy Paths'!$A$2:$I$31,'Monte Carlo_WA Complance Price'!$B277+1,FALSE))</f>
        <v>82.346532180449415</v>
      </c>
      <c r="G277" s="21">
        <f ca="1">IF(G$6&lt;$C277,0,VLOOKUP(G$6,'MonteCarlo Policy Paths'!$A$2:$I$31,'Monte Carlo_WA Complance Price'!$B277+1,FALSE))</f>
        <v>84.002844861871253</v>
      </c>
      <c r="H277" s="21">
        <f ca="1">IF(H$6&lt;$C277,0,VLOOKUP(H$6,'MonteCarlo Policy Paths'!$A$2:$I$31,'Monte Carlo_WA Complance Price'!$B277+1,FALSE))</f>
        <v>85.659157543293105</v>
      </c>
      <c r="I277" s="21">
        <f ca="1">IF(I$6&lt;$C277,0,VLOOKUP(I$6,'MonteCarlo Policy Paths'!$A$2:$I$31,'Monte Carlo_WA Complance Price'!$B277+1,FALSE))</f>
        <v>86.918851036576825</v>
      </c>
      <c r="J277" s="21">
        <f ca="1">IF(J$6&lt;$C277,0,VLOOKUP(J$6,'MonteCarlo Policy Paths'!$A$2:$I$31,'Monte Carlo_WA Complance Price'!$B277+1,FALSE))</f>
        <v>88.178544529860531</v>
      </c>
      <c r="K277" s="21">
        <f ca="1">IF(K$6&lt;$C277,0,VLOOKUP(K$6,'MonteCarlo Policy Paths'!$A$2:$I$31,'Monte Carlo_WA Complance Price'!$B277+1,FALSE))</f>
        <v>89.438238023144251</v>
      </c>
      <c r="L277" s="21">
        <f ca="1">IF(L$6&lt;$C277,0,VLOOKUP(L$6,'MonteCarlo Policy Paths'!$A$2:$I$31,'Monte Carlo_WA Complance Price'!$B277+1,FALSE))</f>
        <v>90.697931516427971</v>
      </c>
      <c r="M277" s="21">
        <f ca="1">IF(M$6&lt;$C277,0,VLOOKUP(M$6,'MonteCarlo Policy Paths'!$A$2:$I$31,'Monte Carlo_WA Complance Price'!$B277+1,FALSE))</f>
        <v>91.95762500971172</v>
      </c>
      <c r="N277" s="21">
        <f ca="1">IF(N$6&lt;$C277,0,VLOOKUP(N$6,'MonteCarlo Policy Paths'!$A$2:$I$31,'Monte Carlo_WA Complance Price'!$B277+1,FALSE))</f>
        <v>93.21731850299544</v>
      </c>
      <c r="O277" s="21">
        <f ca="1">IF(O$6&lt;$C277,0,VLOOKUP(O$6,'MonteCarlo Policy Paths'!$A$2:$I$31,'Monte Carlo_WA Complance Price'!$B277+1,FALSE))</f>
        <v>94.47701199627916</v>
      </c>
      <c r="P277" s="21">
        <f ca="1">IF(P$6&lt;$C277,0,VLOOKUP(P$6,'MonteCarlo Policy Paths'!$A$2:$I$31,'Monte Carlo_WA Complance Price'!$B277+1,FALSE))</f>
        <v>95.73670548956288</v>
      </c>
      <c r="Q277" s="21">
        <f ca="1">IF(Q$6&lt;$C277,0,VLOOKUP(Q$6,'MonteCarlo Policy Paths'!$A$2:$I$31,'Monte Carlo_WA Complance Price'!$B277+1,FALSE))</f>
        <v>96.996398982846586</v>
      </c>
      <c r="R277" s="21">
        <f ca="1">IF(R$6&lt;$C277,0,VLOOKUP(R$6,'MonteCarlo Policy Paths'!$A$2:$I$31,'Monte Carlo_WA Complance Price'!$B277+1,FALSE))</f>
        <v>98.25609247613032</v>
      </c>
      <c r="S277" s="21">
        <f ca="1">IF(S$6&lt;$C277,0,VLOOKUP(S$6,'MonteCarlo Policy Paths'!$A$2:$I$31,'Monte Carlo_WA Complance Price'!$B277+1,FALSE))</f>
        <v>99.65157958594628</v>
      </c>
      <c r="T277" s="21">
        <f ca="1">IF(T$6&lt;$C277,0,VLOOKUP(T$6,'MonteCarlo Policy Paths'!$A$2:$I$31,'Monte Carlo_WA Complance Price'!$B277+1,FALSE))</f>
        <v>101.04706669576224</v>
      </c>
      <c r="U277" s="21">
        <f ca="1">IF(U$6&lt;$C277,0,VLOOKUP(U$6,'MonteCarlo Policy Paths'!$A$2:$I$31,'Monte Carlo_WA Complance Price'!$B277+1,FALSE))</f>
        <v>102.4425538055782</v>
      </c>
      <c r="V277" s="21">
        <f ca="1">IF(V$6&lt;$C277,0,VLOOKUP(V$6,'MonteCarlo Policy Paths'!$A$2:$I$31,'Monte Carlo_WA Complance Price'!$B277+1,FALSE))</f>
        <v>103.83804091539416</v>
      </c>
      <c r="W277" s="21">
        <f ca="1">IF(W$6&lt;$C277,0,VLOOKUP(W$6,'MonteCarlo Policy Paths'!$A$2:$I$31,'Monte Carlo_WA Complance Price'!$B277+1,FALSE))</f>
        <v>105.23352802521011</v>
      </c>
      <c r="X277" s="21">
        <f ca="1">IF(X$6&lt;$C277,0,VLOOKUP(X$6,'MonteCarlo Policy Paths'!$A$2:$I$31,'Monte Carlo_WA Complance Price'!$B277+1,FALSE))</f>
        <v>106.47156953138905</v>
      </c>
      <c r="Y277" s="21">
        <f ca="1">IF(Y$6&lt;$C277,0,VLOOKUP(Y$6,'MonteCarlo Policy Paths'!$A$2:$I$31,'Monte Carlo_WA Complance Price'!$B277+1,FALSE))</f>
        <v>107.709611037568</v>
      </c>
      <c r="Z277" s="21">
        <f ca="1">IF(Z$6&lt;$C277,0,VLOOKUP(Z$6,'MonteCarlo Policy Paths'!$A$2:$I$31,'Monte Carlo_WA Complance Price'!$B277+1,FALSE))</f>
        <v>108.94765254374694</v>
      </c>
      <c r="AA277" s="21">
        <f ca="1">IF(AA$6&lt;$C277,0,VLOOKUP(AA$6,'MonteCarlo Policy Paths'!$A$2:$I$31,'Monte Carlo_WA Complance Price'!$B277+1,FALSE))</f>
        <v>110.18569404992589</v>
      </c>
      <c r="AB277" s="21">
        <f ca="1">IF(AB$6&lt;$C277,0,VLOOKUP(AB$6,'MonteCarlo Policy Paths'!$A$2:$I$31,'Monte Carlo_WA Complance Price'!$B277+1,FALSE))</f>
        <v>111.42373555610482</v>
      </c>
      <c r="AC277" s="21">
        <f ca="1">IF(AC$6&lt;$C277,0,VLOOKUP(AC$6,'MonteCarlo Policy Paths'!$A$2:$I$31,'Monte Carlo_WA Complance Price'!$B277+1,FALSE))</f>
        <v>112.86811731331359</v>
      </c>
      <c r="AD277" s="21">
        <f ca="1">IF(AD$6&lt;$C277,0,VLOOKUP(AD$6,'MonteCarlo Policy Paths'!$A$2:$I$31,'Monte Carlo_WA Complance Price'!$B277+1,FALSE))</f>
        <v>114.31249907052236</v>
      </c>
      <c r="AE277" s="21">
        <f ca="1">IF(AE$6&lt;$C277,0,VLOOKUP(AE$6,'MonteCarlo Policy Paths'!$A$2:$I$31,'Monte Carlo_WA Complance Price'!$B277+1,FALSE))</f>
        <v>115.75688082773114</v>
      </c>
      <c r="AF277" s="21">
        <f ca="1">IF(AF$6&lt;$C277,0,VLOOKUP(AF$6,'MonteCarlo Policy Paths'!$A$2:$I$31,'Monte Carlo_WA Complance Price'!$B277+1,FALSE))</f>
        <v>117.20126258493991</v>
      </c>
      <c r="AG277" s="22">
        <f ca="1">IF(AG$6&lt;$C277,0,VLOOKUP(AG$6,'MonteCarlo Policy Paths'!$A$2:$I$31,'Monte Carlo_WA Complance Price'!$B277+1,FALSE))</f>
        <v>118.64564434214866</v>
      </c>
      <c r="AI277" s="20">
        <f ca="1">E277*VLOOKUP(AI$6,'Greenhouse Gas Costs Avoided'!$A$2:$I$32,9,FALSE)</f>
        <v>0</v>
      </c>
      <c r="AJ277" s="21">
        <f ca="1">F277*VLOOKUP(AJ$6,'Greenhouse Gas Costs Avoided'!$A$2:$I$32,9,FALSE)</f>
        <v>5.2166744805659615</v>
      </c>
      <c r="AK277" s="21">
        <f ca="1">G277*VLOOKUP(AK$6,'Greenhouse Gas Costs Avoided'!$A$2:$I$32,9,FALSE)</f>
        <v>5.3216023247413169</v>
      </c>
      <c r="AL277" s="21">
        <f ca="1">H277*VLOOKUP(AL$6,'Greenhouse Gas Costs Avoided'!$A$2:$I$32,9,FALSE)</f>
        <v>5.4265301689166732</v>
      </c>
      <c r="AM277" s="21">
        <f ca="1">I277*VLOOKUP(AM$6,'Greenhouse Gas Costs Avoided'!$A$2:$I$32,9,FALSE)</f>
        <v>5.5063320831654474</v>
      </c>
      <c r="AN277" s="21">
        <f ca="1">J277*VLOOKUP(AN$6,'Greenhouse Gas Costs Avoided'!$A$2:$I$32,9,FALSE)</f>
        <v>5.5861339974142208</v>
      </c>
      <c r="AO277" s="21">
        <f ca="1">K277*VLOOKUP(AO$6,'Greenhouse Gas Costs Avoided'!$A$2:$I$32,9,FALSE)</f>
        <v>5.665935911662995</v>
      </c>
      <c r="AP277" s="21">
        <f ca="1">L277*VLOOKUP(AP$6,'Greenhouse Gas Costs Avoided'!$A$2:$I$32,9,FALSE)</f>
        <v>5.7457378259117702</v>
      </c>
      <c r="AQ277" s="21">
        <f ca="1">M277*VLOOKUP(AQ$6,'Greenhouse Gas Costs Avoided'!$A$2:$I$32,9,FALSE)</f>
        <v>5.8255397401605462</v>
      </c>
      <c r="AR277" s="21">
        <f ca="1">N277*VLOOKUP(AR$6,'Greenhouse Gas Costs Avoided'!$A$2:$I$32,9,FALSE)</f>
        <v>5.9053416544093205</v>
      </c>
      <c r="AS277" s="21">
        <f ca="1">O277*VLOOKUP(AS$6,'Greenhouse Gas Costs Avoided'!$A$2:$I$32,9,FALSE)</f>
        <v>5.9851435686580947</v>
      </c>
      <c r="AT277" s="21">
        <f ca="1">P277*VLOOKUP(AT$6,'Greenhouse Gas Costs Avoided'!$A$2:$I$32,9,FALSE)</f>
        <v>6.0649454829068699</v>
      </c>
      <c r="AU277" s="21">
        <f ca="1">Q277*VLOOKUP(AU$6,'Greenhouse Gas Costs Avoided'!$A$2:$I$32,9,FALSE)</f>
        <v>6.1447473971556432</v>
      </c>
      <c r="AV277" s="21">
        <f ca="1">R277*VLOOKUP(AV$6,'Greenhouse Gas Costs Avoided'!$A$2:$I$32,9,FALSE)</f>
        <v>6.2245493114044184</v>
      </c>
      <c r="AW277" s="21">
        <f ca="1">S277*VLOOKUP(AW$6,'Greenhouse Gas Costs Avoided'!$A$2:$I$32,9,FALSE)</f>
        <v>6.312953786990386</v>
      </c>
      <c r="AX277" s="21">
        <f ca="1">T277*VLOOKUP(AX$6,'Greenhouse Gas Costs Avoided'!$A$2:$I$32,9,FALSE)</f>
        <v>6.4013582625763545</v>
      </c>
      <c r="AY277" s="21">
        <f ca="1">U277*VLOOKUP(AY$6,'Greenhouse Gas Costs Avoided'!$A$2:$I$32,9,FALSE)</f>
        <v>6.4897627381623222</v>
      </c>
      <c r="AZ277" s="21">
        <f ca="1">V277*VLOOKUP(AZ$6,'Greenhouse Gas Costs Avoided'!$A$2:$I$32,9,FALSE)</f>
        <v>6.5781672137482907</v>
      </c>
      <c r="BA277" s="21">
        <f ca="1">W277*VLOOKUP(BA$6,'Greenhouse Gas Costs Avoided'!$A$2:$I$32,9,FALSE)</f>
        <v>6.6665716893342575</v>
      </c>
      <c r="BB277" s="21">
        <f ca="1">X277*VLOOKUP(BB$6,'Greenhouse Gas Costs Avoided'!$A$2:$I$32,9,FALSE)</f>
        <v>6.7450019445028957</v>
      </c>
      <c r="BC277" s="21">
        <f ca="1">Y277*VLOOKUP(BC$6,'Greenhouse Gas Costs Avoided'!$A$2:$I$32,9,FALSE)</f>
        <v>6.8234321996715348</v>
      </c>
      <c r="BD277" s="21">
        <f ca="1">Z277*VLOOKUP(BD$6,'Greenhouse Gas Costs Avoided'!$A$2:$I$32,9,FALSE)</f>
        <v>6.901862454840173</v>
      </c>
      <c r="BE277" s="21">
        <f ca="1">AA277*VLOOKUP(BE$6,'Greenhouse Gas Costs Avoided'!$A$2:$I$32,9,FALSE)</f>
        <v>6.9802927100088112</v>
      </c>
      <c r="BF277" s="21">
        <f ca="1">AB277*VLOOKUP(BF$6,'Greenhouse Gas Costs Avoided'!$A$2:$I$32,9,FALSE)</f>
        <v>7.0587229651774486</v>
      </c>
      <c r="BG277" s="21">
        <f ca="1">AC277*VLOOKUP(BG$6,'Greenhouse Gas Costs Avoided'!$A$2:$I$32,9,FALSE)</f>
        <v>7.1502249295408609</v>
      </c>
      <c r="BH277" s="21">
        <f ca="1">AD277*VLOOKUP(BH$6,'Greenhouse Gas Costs Avoided'!$A$2:$I$32,9,FALSE)</f>
        <v>7.2417268939042723</v>
      </c>
      <c r="BI277" s="21">
        <f ca="1">AE277*VLOOKUP(BI$6,'Greenhouse Gas Costs Avoided'!$A$2:$I$32,9,FALSE)</f>
        <v>7.3332288582676846</v>
      </c>
      <c r="BJ277" s="21">
        <f ca="1">AF277*VLOOKUP(BJ$6,'Greenhouse Gas Costs Avoided'!$A$2:$I$32,9,FALSE)</f>
        <v>7.424730822631096</v>
      </c>
      <c r="BK277" s="22">
        <f ca="1">AG277*VLOOKUP(BK$6,'Greenhouse Gas Costs Avoided'!$A$2:$I$32,9,FALSE)</f>
        <v>7.5162327869945065</v>
      </c>
    </row>
    <row r="278" spans="1:63" x14ac:dyDescent="0.35">
      <c r="A278" s="11">
        <v>272</v>
      </c>
      <c r="B278" s="12">
        <f t="shared" ca="1" si="8"/>
        <v>4</v>
      </c>
      <c r="C278" s="13">
        <f t="shared" ca="1" si="9"/>
        <v>2023</v>
      </c>
      <c r="E278" s="20">
        <f ca="1">IF(E$6&lt;$C278,0,VLOOKUP(E$6,'MonteCarlo Policy Paths'!$A$2:$I$31,'Monte Carlo_WA Complance Price'!$B278+1,FALSE))</f>
        <v>0</v>
      </c>
      <c r="F278" s="21">
        <f ca="1">IF(F$6&lt;$C278,0,VLOOKUP(F$6,'MonteCarlo Policy Paths'!$A$2:$I$31,'Monte Carlo_WA Complance Price'!$B278+1,FALSE))</f>
        <v>82.346532180449415</v>
      </c>
      <c r="G278" s="21">
        <f ca="1">IF(G$6&lt;$C278,0,VLOOKUP(G$6,'MonteCarlo Policy Paths'!$A$2:$I$31,'Monte Carlo_WA Complance Price'!$B278+1,FALSE))</f>
        <v>84.002844861871253</v>
      </c>
      <c r="H278" s="21">
        <f ca="1">IF(H$6&lt;$C278,0,VLOOKUP(H$6,'MonteCarlo Policy Paths'!$A$2:$I$31,'Monte Carlo_WA Complance Price'!$B278+1,FALSE))</f>
        <v>85.659157543293105</v>
      </c>
      <c r="I278" s="21">
        <f ca="1">IF(I$6&lt;$C278,0,VLOOKUP(I$6,'MonteCarlo Policy Paths'!$A$2:$I$31,'Monte Carlo_WA Complance Price'!$B278+1,FALSE))</f>
        <v>86.918851036576825</v>
      </c>
      <c r="J278" s="21">
        <f ca="1">IF(J$6&lt;$C278,0,VLOOKUP(J$6,'MonteCarlo Policy Paths'!$A$2:$I$31,'Monte Carlo_WA Complance Price'!$B278+1,FALSE))</f>
        <v>88.178544529860531</v>
      </c>
      <c r="K278" s="21">
        <f ca="1">IF(K$6&lt;$C278,0,VLOOKUP(K$6,'MonteCarlo Policy Paths'!$A$2:$I$31,'Monte Carlo_WA Complance Price'!$B278+1,FALSE))</f>
        <v>89.438238023144251</v>
      </c>
      <c r="L278" s="21">
        <f ca="1">IF(L$6&lt;$C278,0,VLOOKUP(L$6,'MonteCarlo Policy Paths'!$A$2:$I$31,'Monte Carlo_WA Complance Price'!$B278+1,FALSE))</f>
        <v>90.697931516427971</v>
      </c>
      <c r="M278" s="21">
        <f ca="1">IF(M$6&lt;$C278,0,VLOOKUP(M$6,'MonteCarlo Policy Paths'!$A$2:$I$31,'Monte Carlo_WA Complance Price'!$B278+1,FALSE))</f>
        <v>91.95762500971172</v>
      </c>
      <c r="N278" s="21">
        <f ca="1">IF(N$6&lt;$C278,0,VLOOKUP(N$6,'MonteCarlo Policy Paths'!$A$2:$I$31,'Monte Carlo_WA Complance Price'!$B278+1,FALSE))</f>
        <v>93.21731850299544</v>
      </c>
      <c r="O278" s="21">
        <f ca="1">IF(O$6&lt;$C278,0,VLOOKUP(O$6,'MonteCarlo Policy Paths'!$A$2:$I$31,'Monte Carlo_WA Complance Price'!$B278+1,FALSE))</f>
        <v>94.47701199627916</v>
      </c>
      <c r="P278" s="21">
        <f ca="1">IF(P$6&lt;$C278,0,VLOOKUP(P$6,'MonteCarlo Policy Paths'!$A$2:$I$31,'Monte Carlo_WA Complance Price'!$B278+1,FALSE))</f>
        <v>95.73670548956288</v>
      </c>
      <c r="Q278" s="21">
        <f ca="1">IF(Q$6&lt;$C278,0,VLOOKUP(Q$6,'MonteCarlo Policy Paths'!$A$2:$I$31,'Monte Carlo_WA Complance Price'!$B278+1,FALSE))</f>
        <v>96.996398982846586</v>
      </c>
      <c r="R278" s="21">
        <f ca="1">IF(R$6&lt;$C278,0,VLOOKUP(R$6,'MonteCarlo Policy Paths'!$A$2:$I$31,'Monte Carlo_WA Complance Price'!$B278+1,FALSE))</f>
        <v>98.25609247613032</v>
      </c>
      <c r="S278" s="21">
        <f ca="1">IF(S$6&lt;$C278,0,VLOOKUP(S$6,'MonteCarlo Policy Paths'!$A$2:$I$31,'Monte Carlo_WA Complance Price'!$B278+1,FALSE))</f>
        <v>99.65157958594628</v>
      </c>
      <c r="T278" s="21">
        <f ca="1">IF(T$6&lt;$C278,0,VLOOKUP(T$6,'MonteCarlo Policy Paths'!$A$2:$I$31,'Monte Carlo_WA Complance Price'!$B278+1,FALSE))</f>
        <v>101.04706669576224</v>
      </c>
      <c r="U278" s="21">
        <f ca="1">IF(U$6&lt;$C278,0,VLOOKUP(U$6,'MonteCarlo Policy Paths'!$A$2:$I$31,'Monte Carlo_WA Complance Price'!$B278+1,FALSE))</f>
        <v>102.4425538055782</v>
      </c>
      <c r="V278" s="21">
        <f ca="1">IF(V$6&lt;$C278,0,VLOOKUP(V$6,'MonteCarlo Policy Paths'!$A$2:$I$31,'Monte Carlo_WA Complance Price'!$B278+1,FALSE))</f>
        <v>103.83804091539416</v>
      </c>
      <c r="W278" s="21">
        <f ca="1">IF(W$6&lt;$C278,0,VLOOKUP(W$6,'MonteCarlo Policy Paths'!$A$2:$I$31,'Monte Carlo_WA Complance Price'!$B278+1,FALSE))</f>
        <v>105.23352802521011</v>
      </c>
      <c r="X278" s="21">
        <f ca="1">IF(X$6&lt;$C278,0,VLOOKUP(X$6,'MonteCarlo Policy Paths'!$A$2:$I$31,'Monte Carlo_WA Complance Price'!$B278+1,FALSE))</f>
        <v>106.47156953138905</v>
      </c>
      <c r="Y278" s="21">
        <f ca="1">IF(Y$6&lt;$C278,0,VLOOKUP(Y$6,'MonteCarlo Policy Paths'!$A$2:$I$31,'Monte Carlo_WA Complance Price'!$B278+1,FALSE))</f>
        <v>107.709611037568</v>
      </c>
      <c r="Z278" s="21">
        <f ca="1">IF(Z$6&lt;$C278,0,VLOOKUP(Z$6,'MonteCarlo Policy Paths'!$A$2:$I$31,'Monte Carlo_WA Complance Price'!$B278+1,FALSE))</f>
        <v>108.94765254374694</v>
      </c>
      <c r="AA278" s="21">
        <f ca="1">IF(AA$6&lt;$C278,0,VLOOKUP(AA$6,'MonteCarlo Policy Paths'!$A$2:$I$31,'Monte Carlo_WA Complance Price'!$B278+1,FALSE))</f>
        <v>110.18569404992589</v>
      </c>
      <c r="AB278" s="21">
        <f ca="1">IF(AB$6&lt;$C278,0,VLOOKUP(AB$6,'MonteCarlo Policy Paths'!$A$2:$I$31,'Monte Carlo_WA Complance Price'!$B278+1,FALSE))</f>
        <v>111.42373555610482</v>
      </c>
      <c r="AC278" s="21">
        <f ca="1">IF(AC$6&lt;$C278,0,VLOOKUP(AC$6,'MonteCarlo Policy Paths'!$A$2:$I$31,'Monte Carlo_WA Complance Price'!$B278+1,FALSE))</f>
        <v>112.86811731331359</v>
      </c>
      <c r="AD278" s="21">
        <f ca="1">IF(AD$6&lt;$C278,0,VLOOKUP(AD$6,'MonteCarlo Policy Paths'!$A$2:$I$31,'Monte Carlo_WA Complance Price'!$B278+1,FALSE))</f>
        <v>114.31249907052236</v>
      </c>
      <c r="AE278" s="21">
        <f ca="1">IF(AE$6&lt;$C278,0,VLOOKUP(AE$6,'MonteCarlo Policy Paths'!$A$2:$I$31,'Monte Carlo_WA Complance Price'!$B278+1,FALSE))</f>
        <v>115.75688082773114</v>
      </c>
      <c r="AF278" s="21">
        <f ca="1">IF(AF$6&lt;$C278,0,VLOOKUP(AF$6,'MonteCarlo Policy Paths'!$A$2:$I$31,'Monte Carlo_WA Complance Price'!$B278+1,FALSE))</f>
        <v>117.20126258493991</v>
      </c>
      <c r="AG278" s="22">
        <f ca="1">IF(AG$6&lt;$C278,0,VLOOKUP(AG$6,'MonteCarlo Policy Paths'!$A$2:$I$31,'Monte Carlo_WA Complance Price'!$B278+1,FALSE))</f>
        <v>119.5319620819439</v>
      </c>
      <c r="AI278" s="20">
        <f ca="1">E278*VLOOKUP(AI$6,'Greenhouse Gas Costs Avoided'!$A$2:$I$32,9,FALSE)</f>
        <v>0</v>
      </c>
      <c r="AJ278" s="21">
        <f ca="1">F278*VLOOKUP(AJ$6,'Greenhouse Gas Costs Avoided'!$A$2:$I$32,9,FALSE)</f>
        <v>5.2166744805659615</v>
      </c>
      <c r="AK278" s="21">
        <f ca="1">G278*VLOOKUP(AK$6,'Greenhouse Gas Costs Avoided'!$A$2:$I$32,9,FALSE)</f>
        <v>5.3216023247413169</v>
      </c>
      <c r="AL278" s="21">
        <f ca="1">H278*VLOOKUP(AL$6,'Greenhouse Gas Costs Avoided'!$A$2:$I$32,9,FALSE)</f>
        <v>5.4265301689166732</v>
      </c>
      <c r="AM278" s="21">
        <f ca="1">I278*VLOOKUP(AM$6,'Greenhouse Gas Costs Avoided'!$A$2:$I$32,9,FALSE)</f>
        <v>5.5063320831654474</v>
      </c>
      <c r="AN278" s="21">
        <f ca="1">J278*VLOOKUP(AN$6,'Greenhouse Gas Costs Avoided'!$A$2:$I$32,9,FALSE)</f>
        <v>5.5861339974142208</v>
      </c>
      <c r="AO278" s="21">
        <f ca="1">K278*VLOOKUP(AO$6,'Greenhouse Gas Costs Avoided'!$A$2:$I$32,9,FALSE)</f>
        <v>5.665935911662995</v>
      </c>
      <c r="AP278" s="21">
        <f ca="1">L278*VLOOKUP(AP$6,'Greenhouse Gas Costs Avoided'!$A$2:$I$32,9,FALSE)</f>
        <v>5.7457378259117702</v>
      </c>
      <c r="AQ278" s="21">
        <f ca="1">M278*VLOOKUP(AQ$6,'Greenhouse Gas Costs Avoided'!$A$2:$I$32,9,FALSE)</f>
        <v>5.8255397401605462</v>
      </c>
      <c r="AR278" s="21">
        <f ca="1">N278*VLOOKUP(AR$6,'Greenhouse Gas Costs Avoided'!$A$2:$I$32,9,FALSE)</f>
        <v>5.9053416544093205</v>
      </c>
      <c r="AS278" s="21">
        <f ca="1">O278*VLOOKUP(AS$6,'Greenhouse Gas Costs Avoided'!$A$2:$I$32,9,FALSE)</f>
        <v>5.9851435686580947</v>
      </c>
      <c r="AT278" s="21">
        <f ca="1">P278*VLOOKUP(AT$6,'Greenhouse Gas Costs Avoided'!$A$2:$I$32,9,FALSE)</f>
        <v>6.0649454829068699</v>
      </c>
      <c r="AU278" s="21">
        <f ca="1">Q278*VLOOKUP(AU$6,'Greenhouse Gas Costs Avoided'!$A$2:$I$32,9,FALSE)</f>
        <v>6.1447473971556432</v>
      </c>
      <c r="AV278" s="21">
        <f ca="1">R278*VLOOKUP(AV$6,'Greenhouse Gas Costs Avoided'!$A$2:$I$32,9,FALSE)</f>
        <v>6.2245493114044184</v>
      </c>
      <c r="AW278" s="21">
        <f ca="1">S278*VLOOKUP(AW$6,'Greenhouse Gas Costs Avoided'!$A$2:$I$32,9,FALSE)</f>
        <v>6.312953786990386</v>
      </c>
      <c r="AX278" s="21">
        <f ca="1">T278*VLOOKUP(AX$6,'Greenhouse Gas Costs Avoided'!$A$2:$I$32,9,FALSE)</f>
        <v>6.4013582625763545</v>
      </c>
      <c r="AY278" s="21">
        <f ca="1">U278*VLOOKUP(AY$6,'Greenhouse Gas Costs Avoided'!$A$2:$I$32,9,FALSE)</f>
        <v>6.4897627381623222</v>
      </c>
      <c r="AZ278" s="21">
        <f ca="1">V278*VLOOKUP(AZ$6,'Greenhouse Gas Costs Avoided'!$A$2:$I$32,9,FALSE)</f>
        <v>6.5781672137482907</v>
      </c>
      <c r="BA278" s="21">
        <f ca="1">W278*VLOOKUP(BA$6,'Greenhouse Gas Costs Avoided'!$A$2:$I$32,9,FALSE)</f>
        <v>6.6665716893342575</v>
      </c>
      <c r="BB278" s="21">
        <f ca="1">X278*VLOOKUP(BB$6,'Greenhouse Gas Costs Avoided'!$A$2:$I$32,9,FALSE)</f>
        <v>6.7450019445028957</v>
      </c>
      <c r="BC278" s="21">
        <f ca="1">Y278*VLOOKUP(BC$6,'Greenhouse Gas Costs Avoided'!$A$2:$I$32,9,FALSE)</f>
        <v>6.8234321996715348</v>
      </c>
      <c r="BD278" s="21">
        <f ca="1">Z278*VLOOKUP(BD$6,'Greenhouse Gas Costs Avoided'!$A$2:$I$32,9,FALSE)</f>
        <v>6.901862454840173</v>
      </c>
      <c r="BE278" s="21">
        <f ca="1">AA278*VLOOKUP(BE$6,'Greenhouse Gas Costs Avoided'!$A$2:$I$32,9,FALSE)</f>
        <v>6.9802927100088112</v>
      </c>
      <c r="BF278" s="21">
        <f ca="1">AB278*VLOOKUP(BF$6,'Greenhouse Gas Costs Avoided'!$A$2:$I$32,9,FALSE)</f>
        <v>7.0587229651774486</v>
      </c>
      <c r="BG278" s="21">
        <f ca="1">AC278*VLOOKUP(BG$6,'Greenhouse Gas Costs Avoided'!$A$2:$I$32,9,FALSE)</f>
        <v>7.1502249295408609</v>
      </c>
      <c r="BH278" s="21">
        <f ca="1">AD278*VLOOKUP(BH$6,'Greenhouse Gas Costs Avoided'!$A$2:$I$32,9,FALSE)</f>
        <v>7.2417268939042723</v>
      </c>
      <c r="BI278" s="21">
        <f ca="1">AE278*VLOOKUP(BI$6,'Greenhouse Gas Costs Avoided'!$A$2:$I$32,9,FALSE)</f>
        <v>7.3332288582676846</v>
      </c>
      <c r="BJ278" s="21">
        <f ca="1">AF278*VLOOKUP(BJ$6,'Greenhouse Gas Costs Avoided'!$A$2:$I$32,9,FALSE)</f>
        <v>7.424730822631096</v>
      </c>
      <c r="BK278" s="22">
        <f ca="1">AG278*VLOOKUP(BK$6,'Greenhouse Gas Costs Avoided'!$A$2:$I$32,9,FALSE)</f>
        <v>7.5723812490175435</v>
      </c>
    </row>
    <row r="279" spans="1:63" x14ac:dyDescent="0.35">
      <c r="A279" s="11">
        <v>273</v>
      </c>
      <c r="B279" s="12">
        <f t="shared" ca="1" si="8"/>
        <v>4</v>
      </c>
      <c r="C279" s="13">
        <f t="shared" ca="1" si="9"/>
        <v>2023</v>
      </c>
      <c r="E279" s="20">
        <f ca="1">IF(E$6&lt;$C279,0,VLOOKUP(E$6,'MonteCarlo Policy Paths'!$A$2:$I$31,'Monte Carlo_WA Complance Price'!$B279+1,FALSE))</f>
        <v>0</v>
      </c>
      <c r="F279" s="21">
        <f ca="1">IF(F$6&lt;$C279,0,VLOOKUP(F$6,'MonteCarlo Policy Paths'!$A$2:$I$31,'Monte Carlo_WA Complance Price'!$B279+1,FALSE))</f>
        <v>82.346532180449415</v>
      </c>
      <c r="G279" s="21">
        <f ca="1">IF(G$6&lt;$C279,0,VLOOKUP(G$6,'MonteCarlo Policy Paths'!$A$2:$I$31,'Monte Carlo_WA Complance Price'!$B279+1,FALSE))</f>
        <v>84.002844861871253</v>
      </c>
      <c r="H279" s="21">
        <f ca="1">IF(H$6&lt;$C279,0,VLOOKUP(H$6,'MonteCarlo Policy Paths'!$A$2:$I$31,'Monte Carlo_WA Complance Price'!$B279+1,FALSE))</f>
        <v>85.659157543293105</v>
      </c>
      <c r="I279" s="21">
        <f ca="1">IF(I$6&lt;$C279,0,VLOOKUP(I$6,'MonteCarlo Policy Paths'!$A$2:$I$31,'Monte Carlo_WA Complance Price'!$B279+1,FALSE))</f>
        <v>86.918851036576825</v>
      </c>
      <c r="J279" s="21">
        <f ca="1">IF(J$6&lt;$C279,0,VLOOKUP(J$6,'MonteCarlo Policy Paths'!$A$2:$I$31,'Monte Carlo_WA Complance Price'!$B279+1,FALSE))</f>
        <v>88.178544529860531</v>
      </c>
      <c r="K279" s="21">
        <f ca="1">IF(K$6&lt;$C279,0,VLOOKUP(K$6,'MonteCarlo Policy Paths'!$A$2:$I$31,'Monte Carlo_WA Complance Price'!$B279+1,FALSE))</f>
        <v>89.438238023144251</v>
      </c>
      <c r="L279" s="21">
        <f ca="1">IF(L$6&lt;$C279,0,VLOOKUP(L$6,'MonteCarlo Policy Paths'!$A$2:$I$31,'Monte Carlo_WA Complance Price'!$B279+1,FALSE))</f>
        <v>90.697931516427971</v>
      </c>
      <c r="M279" s="21">
        <f ca="1">IF(M$6&lt;$C279,0,VLOOKUP(M$6,'MonteCarlo Policy Paths'!$A$2:$I$31,'Monte Carlo_WA Complance Price'!$B279+1,FALSE))</f>
        <v>91.95762500971172</v>
      </c>
      <c r="N279" s="21">
        <f ca="1">IF(N$6&lt;$C279,0,VLOOKUP(N$6,'MonteCarlo Policy Paths'!$A$2:$I$31,'Monte Carlo_WA Complance Price'!$B279+1,FALSE))</f>
        <v>93.21731850299544</v>
      </c>
      <c r="O279" s="21">
        <f ca="1">IF(O$6&lt;$C279,0,VLOOKUP(O$6,'MonteCarlo Policy Paths'!$A$2:$I$31,'Monte Carlo_WA Complance Price'!$B279+1,FALSE))</f>
        <v>94.47701199627916</v>
      </c>
      <c r="P279" s="21">
        <f ca="1">IF(P$6&lt;$C279,0,VLOOKUP(P$6,'MonteCarlo Policy Paths'!$A$2:$I$31,'Monte Carlo_WA Complance Price'!$B279+1,FALSE))</f>
        <v>95.73670548956288</v>
      </c>
      <c r="Q279" s="21">
        <f ca="1">IF(Q$6&lt;$C279,0,VLOOKUP(Q$6,'MonteCarlo Policy Paths'!$A$2:$I$31,'Monte Carlo_WA Complance Price'!$B279+1,FALSE))</f>
        <v>96.996398982846586</v>
      </c>
      <c r="R279" s="21">
        <f ca="1">IF(R$6&lt;$C279,0,VLOOKUP(R$6,'MonteCarlo Policy Paths'!$A$2:$I$31,'Monte Carlo_WA Complance Price'!$B279+1,FALSE))</f>
        <v>98.25609247613032</v>
      </c>
      <c r="S279" s="21">
        <f ca="1">IF(S$6&lt;$C279,0,VLOOKUP(S$6,'MonteCarlo Policy Paths'!$A$2:$I$31,'Monte Carlo_WA Complance Price'!$B279+1,FALSE))</f>
        <v>99.65157958594628</v>
      </c>
      <c r="T279" s="21">
        <f ca="1">IF(T$6&lt;$C279,0,VLOOKUP(T$6,'MonteCarlo Policy Paths'!$A$2:$I$31,'Monte Carlo_WA Complance Price'!$B279+1,FALSE))</f>
        <v>101.04706669576224</v>
      </c>
      <c r="U279" s="21">
        <f ca="1">IF(U$6&lt;$C279,0,VLOOKUP(U$6,'MonteCarlo Policy Paths'!$A$2:$I$31,'Monte Carlo_WA Complance Price'!$B279+1,FALSE))</f>
        <v>102.4425538055782</v>
      </c>
      <c r="V279" s="21">
        <f ca="1">IF(V$6&lt;$C279,0,VLOOKUP(V$6,'MonteCarlo Policy Paths'!$A$2:$I$31,'Monte Carlo_WA Complance Price'!$B279+1,FALSE))</f>
        <v>103.83804091539416</v>
      </c>
      <c r="W279" s="21">
        <f ca="1">IF(W$6&lt;$C279,0,VLOOKUP(W$6,'MonteCarlo Policy Paths'!$A$2:$I$31,'Monte Carlo_WA Complance Price'!$B279+1,FALSE))</f>
        <v>105.23352802521011</v>
      </c>
      <c r="X279" s="21">
        <f ca="1">IF(X$6&lt;$C279,0,VLOOKUP(X$6,'MonteCarlo Policy Paths'!$A$2:$I$31,'Monte Carlo_WA Complance Price'!$B279+1,FALSE))</f>
        <v>106.47156953138905</v>
      </c>
      <c r="Y279" s="21">
        <f ca="1">IF(Y$6&lt;$C279,0,VLOOKUP(Y$6,'MonteCarlo Policy Paths'!$A$2:$I$31,'Monte Carlo_WA Complance Price'!$B279+1,FALSE))</f>
        <v>107.709611037568</v>
      </c>
      <c r="Z279" s="21">
        <f ca="1">IF(Z$6&lt;$C279,0,VLOOKUP(Z$6,'MonteCarlo Policy Paths'!$A$2:$I$31,'Monte Carlo_WA Complance Price'!$B279+1,FALSE))</f>
        <v>108.94765254374694</v>
      </c>
      <c r="AA279" s="21">
        <f ca="1">IF(AA$6&lt;$C279,0,VLOOKUP(AA$6,'MonteCarlo Policy Paths'!$A$2:$I$31,'Monte Carlo_WA Complance Price'!$B279+1,FALSE))</f>
        <v>110.18569404992589</v>
      </c>
      <c r="AB279" s="21">
        <f ca="1">IF(AB$6&lt;$C279,0,VLOOKUP(AB$6,'MonteCarlo Policy Paths'!$A$2:$I$31,'Monte Carlo_WA Complance Price'!$B279+1,FALSE))</f>
        <v>111.42373555610482</v>
      </c>
      <c r="AC279" s="21">
        <f ca="1">IF(AC$6&lt;$C279,0,VLOOKUP(AC$6,'MonteCarlo Policy Paths'!$A$2:$I$31,'Monte Carlo_WA Complance Price'!$B279+1,FALSE))</f>
        <v>112.86811731331359</v>
      </c>
      <c r="AD279" s="21">
        <f ca="1">IF(AD$6&lt;$C279,0,VLOOKUP(AD$6,'MonteCarlo Policy Paths'!$A$2:$I$31,'Monte Carlo_WA Complance Price'!$B279+1,FALSE))</f>
        <v>114.31249907052236</v>
      </c>
      <c r="AE279" s="21">
        <f ca="1">IF(AE$6&lt;$C279,0,VLOOKUP(AE$6,'MonteCarlo Policy Paths'!$A$2:$I$31,'Monte Carlo_WA Complance Price'!$B279+1,FALSE))</f>
        <v>115.75688082773114</v>
      </c>
      <c r="AF279" s="21">
        <f ca="1">IF(AF$6&lt;$C279,0,VLOOKUP(AF$6,'MonteCarlo Policy Paths'!$A$2:$I$31,'Monte Carlo_WA Complance Price'!$B279+1,FALSE))</f>
        <v>117.20126258493991</v>
      </c>
      <c r="AG279" s="22">
        <f ca="1">IF(AG$6&lt;$C279,0,VLOOKUP(AG$6,'MonteCarlo Policy Paths'!$A$2:$I$31,'Monte Carlo_WA Complance Price'!$B279+1,FALSE))</f>
        <v>119.5319620819439</v>
      </c>
      <c r="AI279" s="20">
        <f ca="1">E279*VLOOKUP(AI$6,'Greenhouse Gas Costs Avoided'!$A$2:$I$32,9,FALSE)</f>
        <v>0</v>
      </c>
      <c r="AJ279" s="21">
        <f ca="1">F279*VLOOKUP(AJ$6,'Greenhouse Gas Costs Avoided'!$A$2:$I$32,9,FALSE)</f>
        <v>5.2166744805659615</v>
      </c>
      <c r="AK279" s="21">
        <f ca="1">G279*VLOOKUP(AK$6,'Greenhouse Gas Costs Avoided'!$A$2:$I$32,9,FALSE)</f>
        <v>5.3216023247413169</v>
      </c>
      <c r="AL279" s="21">
        <f ca="1">H279*VLOOKUP(AL$6,'Greenhouse Gas Costs Avoided'!$A$2:$I$32,9,FALSE)</f>
        <v>5.4265301689166732</v>
      </c>
      <c r="AM279" s="21">
        <f ca="1">I279*VLOOKUP(AM$6,'Greenhouse Gas Costs Avoided'!$A$2:$I$32,9,FALSE)</f>
        <v>5.5063320831654474</v>
      </c>
      <c r="AN279" s="21">
        <f ca="1">J279*VLOOKUP(AN$6,'Greenhouse Gas Costs Avoided'!$A$2:$I$32,9,FALSE)</f>
        <v>5.5861339974142208</v>
      </c>
      <c r="AO279" s="21">
        <f ca="1">K279*VLOOKUP(AO$6,'Greenhouse Gas Costs Avoided'!$A$2:$I$32,9,FALSE)</f>
        <v>5.665935911662995</v>
      </c>
      <c r="AP279" s="21">
        <f ca="1">L279*VLOOKUP(AP$6,'Greenhouse Gas Costs Avoided'!$A$2:$I$32,9,FALSE)</f>
        <v>5.7457378259117702</v>
      </c>
      <c r="AQ279" s="21">
        <f ca="1">M279*VLOOKUP(AQ$6,'Greenhouse Gas Costs Avoided'!$A$2:$I$32,9,FALSE)</f>
        <v>5.8255397401605462</v>
      </c>
      <c r="AR279" s="21">
        <f ca="1">N279*VLOOKUP(AR$6,'Greenhouse Gas Costs Avoided'!$A$2:$I$32,9,FALSE)</f>
        <v>5.9053416544093205</v>
      </c>
      <c r="AS279" s="21">
        <f ca="1">O279*VLOOKUP(AS$6,'Greenhouse Gas Costs Avoided'!$A$2:$I$32,9,FALSE)</f>
        <v>5.9851435686580947</v>
      </c>
      <c r="AT279" s="21">
        <f ca="1">P279*VLOOKUP(AT$6,'Greenhouse Gas Costs Avoided'!$A$2:$I$32,9,FALSE)</f>
        <v>6.0649454829068699</v>
      </c>
      <c r="AU279" s="21">
        <f ca="1">Q279*VLOOKUP(AU$6,'Greenhouse Gas Costs Avoided'!$A$2:$I$32,9,FALSE)</f>
        <v>6.1447473971556432</v>
      </c>
      <c r="AV279" s="21">
        <f ca="1">R279*VLOOKUP(AV$6,'Greenhouse Gas Costs Avoided'!$A$2:$I$32,9,FALSE)</f>
        <v>6.2245493114044184</v>
      </c>
      <c r="AW279" s="21">
        <f ca="1">S279*VLOOKUP(AW$6,'Greenhouse Gas Costs Avoided'!$A$2:$I$32,9,FALSE)</f>
        <v>6.312953786990386</v>
      </c>
      <c r="AX279" s="21">
        <f ca="1">T279*VLOOKUP(AX$6,'Greenhouse Gas Costs Avoided'!$A$2:$I$32,9,FALSE)</f>
        <v>6.4013582625763545</v>
      </c>
      <c r="AY279" s="21">
        <f ca="1">U279*VLOOKUP(AY$6,'Greenhouse Gas Costs Avoided'!$A$2:$I$32,9,FALSE)</f>
        <v>6.4897627381623222</v>
      </c>
      <c r="AZ279" s="21">
        <f ca="1">V279*VLOOKUP(AZ$6,'Greenhouse Gas Costs Avoided'!$A$2:$I$32,9,FALSE)</f>
        <v>6.5781672137482907</v>
      </c>
      <c r="BA279" s="21">
        <f ca="1">W279*VLOOKUP(BA$6,'Greenhouse Gas Costs Avoided'!$A$2:$I$32,9,FALSE)</f>
        <v>6.6665716893342575</v>
      </c>
      <c r="BB279" s="21">
        <f ca="1">X279*VLOOKUP(BB$6,'Greenhouse Gas Costs Avoided'!$A$2:$I$32,9,FALSE)</f>
        <v>6.7450019445028957</v>
      </c>
      <c r="BC279" s="21">
        <f ca="1">Y279*VLOOKUP(BC$6,'Greenhouse Gas Costs Avoided'!$A$2:$I$32,9,FALSE)</f>
        <v>6.8234321996715348</v>
      </c>
      <c r="BD279" s="21">
        <f ca="1">Z279*VLOOKUP(BD$6,'Greenhouse Gas Costs Avoided'!$A$2:$I$32,9,FALSE)</f>
        <v>6.901862454840173</v>
      </c>
      <c r="BE279" s="21">
        <f ca="1">AA279*VLOOKUP(BE$6,'Greenhouse Gas Costs Avoided'!$A$2:$I$32,9,FALSE)</f>
        <v>6.9802927100088112</v>
      </c>
      <c r="BF279" s="21">
        <f ca="1">AB279*VLOOKUP(BF$6,'Greenhouse Gas Costs Avoided'!$A$2:$I$32,9,FALSE)</f>
        <v>7.0587229651774486</v>
      </c>
      <c r="BG279" s="21">
        <f ca="1">AC279*VLOOKUP(BG$6,'Greenhouse Gas Costs Avoided'!$A$2:$I$32,9,FALSE)</f>
        <v>7.1502249295408609</v>
      </c>
      <c r="BH279" s="21">
        <f ca="1">AD279*VLOOKUP(BH$6,'Greenhouse Gas Costs Avoided'!$A$2:$I$32,9,FALSE)</f>
        <v>7.2417268939042723</v>
      </c>
      <c r="BI279" s="21">
        <f ca="1">AE279*VLOOKUP(BI$6,'Greenhouse Gas Costs Avoided'!$A$2:$I$32,9,FALSE)</f>
        <v>7.3332288582676846</v>
      </c>
      <c r="BJ279" s="21">
        <f ca="1">AF279*VLOOKUP(BJ$6,'Greenhouse Gas Costs Avoided'!$A$2:$I$32,9,FALSE)</f>
        <v>7.424730822631096</v>
      </c>
      <c r="BK279" s="22">
        <f ca="1">AG279*VLOOKUP(BK$6,'Greenhouse Gas Costs Avoided'!$A$2:$I$32,9,FALSE)</f>
        <v>7.5723812490175435</v>
      </c>
    </row>
    <row r="280" spans="1:63" x14ac:dyDescent="0.35">
      <c r="A280" s="11">
        <v>274</v>
      </c>
      <c r="B280" s="12">
        <f t="shared" ca="1" si="8"/>
        <v>3</v>
      </c>
      <c r="C280" s="13">
        <f t="shared" ca="1" si="9"/>
        <v>2023</v>
      </c>
      <c r="E280" s="20">
        <f ca="1">IF(E$6&lt;$C280,0,VLOOKUP(E$6,'MonteCarlo Policy Paths'!$A$2:$I$31,'Monte Carlo_WA Complance Price'!$B280+1,FALSE))</f>
        <v>0</v>
      </c>
      <c r="F280" s="21">
        <f ca="1">IF(F$6&lt;$C280,0,VLOOKUP(F$6,'MonteCarlo Policy Paths'!$A$2:$I$31,'Monte Carlo_WA Complance Price'!$B280+1,FALSE))</f>
        <v>82.346532180449415</v>
      </c>
      <c r="G280" s="21">
        <f ca="1">IF(G$6&lt;$C280,0,VLOOKUP(G$6,'MonteCarlo Policy Paths'!$A$2:$I$31,'Monte Carlo_WA Complance Price'!$B280+1,FALSE))</f>
        <v>84.002844861871253</v>
      </c>
      <c r="H280" s="21">
        <f ca="1">IF(H$6&lt;$C280,0,VLOOKUP(H$6,'MonteCarlo Policy Paths'!$A$2:$I$31,'Monte Carlo_WA Complance Price'!$B280+1,FALSE))</f>
        <v>85.659157543293105</v>
      </c>
      <c r="I280" s="21">
        <f ca="1">IF(I$6&lt;$C280,0,VLOOKUP(I$6,'MonteCarlo Policy Paths'!$A$2:$I$31,'Monte Carlo_WA Complance Price'!$B280+1,FALSE))</f>
        <v>86.918851036576825</v>
      </c>
      <c r="J280" s="21">
        <f ca="1">IF(J$6&lt;$C280,0,VLOOKUP(J$6,'MonteCarlo Policy Paths'!$A$2:$I$31,'Monte Carlo_WA Complance Price'!$B280+1,FALSE))</f>
        <v>88.178544529860531</v>
      </c>
      <c r="K280" s="21">
        <f ca="1">IF(K$6&lt;$C280,0,VLOOKUP(K$6,'MonteCarlo Policy Paths'!$A$2:$I$31,'Monte Carlo_WA Complance Price'!$B280+1,FALSE))</f>
        <v>89.438238023144251</v>
      </c>
      <c r="L280" s="21">
        <f ca="1">IF(L$6&lt;$C280,0,VLOOKUP(L$6,'MonteCarlo Policy Paths'!$A$2:$I$31,'Monte Carlo_WA Complance Price'!$B280+1,FALSE))</f>
        <v>90.697931516427971</v>
      </c>
      <c r="M280" s="21">
        <f ca="1">IF(M$6&lt;$C280,0,VLOOKUP(M$6,'MonteCarlo Policy Paths'!$A$2:$I$31,'Monte Carlo_WA Complance Price'!$B280+1,FALSE))</f>
        <v>91.95762500971172</v>
      </c>
      <c r="N280" s="21">
        <f ca="1">IF(N$6&lt;$C280,0,VLOOKUP(N$6,'MonteCarlo Policy Paths'!$A$2:$I$31,'Monte Carlo_WA Complance Price'!$B280+1,FALSE))</f>
        <v>93.21731850299544</v>
      </c>
      <c r="O280" s="21">
        <f ca="1">IF(O$6&lt;$C280,0,VLOOKUP(O$6,'MonteCarlo Policy Paths'!$A$2:$I$31,'Monte Carlo_WA Complance Price'!$B280+1,FALSE))</f>
        <v>94.47701199627916</v>
      </c>
      <c r="P280" s="21">
        <f ca="1">IF(P$6&lt;$C280,0,VLOOKUP(P$6,'MonteCarlo Policy Paths'!$A$2:$I$31,'Monte Carlo_WA Complance Price'!$B280+1,FALSE))</f>
        <v>95.73670548956288</v>
      </c>
      <c r="Q280" s="21">
        <f ca="1">IF(Q$6&lt;$C280,0,VLOOKUP(Q$6,'MonteCarlo Policy Paths'!$A$2:$I$31,'Monte Carlo_WA Complance Price'!$B280+1,FALSE))</f>
        <v>96.996398982846586</v>
      </c>
      <c r="R280" s="21">
        <f ca="1">IF(R$6&lt;$C280,0,VLOOKUP(R$6,'MonteCarlo Policy Paths'!$A$2:$I$31,'Monte Carlo_WA Complance Price'!$B280+1,FALSE))</f>
        <v>101.49317720655506</v>
      </c>
      <c r="S280" s="21">
        <f ca="1">IF(S$6&lt;$C280,0,VLOOKUP(S$6,'MonteCarlo Policy Paths'!$A$2:$I$31,'Monte Carlo_WA Complance Price'!$B280+1,FALSE))</f>
        <v>104.21949379267882</v>
      </c>
      <c r="T280" s="21">
        <f ca="1">IF(T$6&lt;$C280,0,VLOOKUP(T$6,'MonteCarlo Policy Paths'!$A$2:$I$31,'Monte Carlo_WA Complance Price'!$B280+1,FALSE))</f>
        <v>107.03810370059369</v>
      </c>
      <c r="U280" s="21">
        <f ca="1">IF(U$6&lt;$C280,0,VLOOKUP(U$6,'MonteCarlo Policy Paths'!$A$2:$I$31,'Monte Carlo_WA Complance Price'!$B280+1,FALSE))</f>
        <v>109.92690053835344</v>
      </c>
      <c r="V280" s="21">
        <f ca="1">IF(V$6&lt;$C280,0,VLOOKUP(V$6,'MonteCarlo Policy Paths'!$A$2:$I$31,'Monte Carlo_WA Complance Price'!$B280+1,FALSE))</f>
        <v>112.89757853003228</v>
      </c>
      <c r="W280" s="21">
        <f ca="1">IF(W$6&lt;$C280,0,VLOOKUP(W$6,'MonteCarlo Policy Paths'!$A$2:$I$31,'Monte Carlo_WA Complance Price'!$B280+1,FALSE))</f>
        <v>115.91943874780665</v>
      </c>
      <c r="X280" s="21">
        <f ca="1">IF(X$6&lt;$C280,0,VLOOKUP(X$6,'MonteCarlo Policy Paths'!$A$2:$I$31,'Monte Carlo_WA Complance Price'!$B280+1,FALSE))</f>
        <v>119.06733931122673</v>
      </c>
      <c r="Y280" s="21">
        <f ca="1">IF(Y$6&lt;$C280,0,VLOOKUP(Y$6,'MonteCarlo Policy Paths'!$A$2:$I$31,'Monte Carlo_WA Complance Price'!$B280+1,FALSE))</f>
        <v>122.25496395468721</v>
      </c>
      <c r="Z280" s="21">
        <f ca="1">IF(Z$6&lt;$C280,0,VLOOKUP(Z$6,'MonteCarlo Policy Paths'!$A$2:$I$31,'Monte Carlo_WA Complance Price'!$B280+1,FALSE))</f>
        <v>125.4992630232488</v>
      </c>
      <c r="AA280" s="21">
        <f ca="1">IF(AA$6&lt;$C280,0,VLOOKUP(AA$6,'MonteCarlo Policy Paths'!$A$2:$I$31,'Monte Carlo_WA Complance Price'!$B280+1,FALSE))</f>
        <v>128.82380079097237</v>
      </c>
      <c r="AB280" s="21">
        <f ca="1">IF(AB$6&lt;$C280,0,VLOOKUP(AB$6,'MonteCarlo Policy Paths'!$A$2:$I$31,'Monte Carlo_WA Complance Price'!$B280+1,FALSE))</f>
        <v>132.24028719953677</v>
      </c>
      <c r="AC280" s="21">
        <f ca="1">IF(AC$6&lt;$C280,0,VLOOKUP(AC$6,'MonteCarlo Policy Paths'!$A$2:$I$31,'Monte Carlo_WA Complance Price'!$B280+1,FALSE))</f>
        <v>135.74155640209787</v>
      </c>
      <c r="AD280" s="21">
        <f ca="1">IF(AD$6&lt;$C280,0,VLOOKUP(AD$6,'MonteCarlo Policy Paths'!$A$2:$I$31,'Monte Carlo_WA Complance Price'!$B280+1,FALSE))</f>
        <v>139.32654413598658</v>
      </c>
      <c r="AE280" s="21">
        <f ca="1">IF(AE$6&lt;$C280,0,VLOOKUP(AE$6,'MonteCarlo Policy Paths'!$A$2:$I$31,'Monte Carlo_WA Complance Price'!$B280+1,FALSE))</f>
        <v>142.9856742986068</v>
      </c>
      <c r="AF280" s="21">
        <f ca="1">IF(AF$6&lt;$C280,0,VLOOKUP(AF$6,'MonteCarlo Policy Paths'!$A$2:$I$31,'Monte Carlo_WA Complance Price'!$B280+1,FALSE))</f>
        <v>146.72361540812219</v>
      </c>
      <c r="AG280" s="22">
        <f ca="1">IF(AG$6&lt;$C280,0,VLOOKUP(AG$6,'MonteCarlo Policy Paths'!$A$2:$I$31,'Monte Carlo_WA Complance Price'!$B280+1,FALSE))</f>
        <v>150.52284977717397</v>
      </c>
      <c r="AI280" s="20">
        <f ca="1">E280*VLOOKUP(AI$6,'Greenhouse Gas Costs Avoided'!$A$2:$I$32,9,FALSE)</f>
        <v>0</v>
      </c>
      <c r="AJ280" s="21">
        <f ca="1">F280*VLOOKUP(AJ$6,'Greenhouse Gas Costs Avoided'!$A$2:$I$32,9,FALSE)</f>
        <v>5.2166744805659615</v>
      </c>
      <c r="AK280" s="21">
        <f ca="1">G280*VLOOKUP(AK$6,'Greenhouse Gas Costs Avoided'!$A$2:$I$32,9,FALSE)</f>
        <v>5.3216023247413169</v>
      </c>
      <c r="AL280" s="21">
        <f ca="1">H280*VLOOKUP(AL$6,'Greenhouse Gas Costs Avoided'!$A$2:$I$32,9,FALSE)</f>
        <v>5.4265301689166732</v>
      </c>
      <c r="AM280" s="21">
        <f ca="1">I280*VLOOKUP(AM$6,'Greenhouse Gas Costs Avoided'!$A$2:$I$32,9,FALSE)</f>
        <v>5.5063320831654474</v>
      </c>
      <c r="AN280" s="21">
        <f ca="1">J280*VLOOKUP(AN$6,'Greenhouse Gas Costs Avoided'!$A$2:$I$32,9,FALSE)</f>
        <v>5.5861339974142208</v>
      </c>
      <c r="AO280" s="21">
        <f ca="1">K280*VLOOKUP(AO$6,'Greenhouse Gas Costs Avoided'!$A$2:$I$32,9,FALSE)</f>
        <v>5.665935911662995</v>
      </c>
      <c r="AP280" s="21">
        <f ca="1">L280*VLOOKUP(AP$6,'Greenhouse Gas Costs Avoided'!$A$2:$I$32,9,FALSE)</f>
        <v>5.7457378259117702</v>
      </c>
      <c r="AQ280" s="21">
        <f ca="1">M280*VLOOKUP(AQ$6,'Greenhouse Gas Costs Avoided'!$A$2:$I$32,9,FALSE)</f>
        <v>5.8255397401605462</v>
      </c>
      <c r="AR280" s="21">
        <f ca="1">N280*VLOOKUP(AR$6,'Greenhouse Gas Costs Avoided'!$A$2:$I$32,9,FALSE)</f>
        <v>5.9053416544093205</v>
      </c>
      <c r="AS280" s="21">
        <f ca="1">O280*VLOOKUP(AS$6,'Greenhouse Gas Costs Avoided'!$A$2:$I$32,9,FALSE)</f>
        <v>5.9851435686580947</v>
      </c>
      <c r="AT280" s="21">
        <f ca="1">P280*VLOOKUP(AT$6,'Greenhouse Gas Costs Avoided'!$A$2:$I$32,9,FALSE)</f>
        <v>6.0649454829068699</v>
      </c>
      <c r="AU280" s="21">
        <f ca="1">Q280*VLOOKUP(AU$6,'Greenhouse Gas Costs Avoided'!$A$2:$I$32,9,FALSE)</f>
        <v>6.1447473971556432</v>
      </c>
      <c r="AV280" s="21">
        <f ca="1">R280*VLOOKUP(AV$6,'Greenhouse Gas Costs Avoided'!$A$2:$I$32,9,FALSE)</f>
        <v>6.4296194808152167</v>
      </c>
      <c r="AW280" s="21">
        <f ca="1">S280*VLOOKUP(AW$6,'Greenhouse Gas Costs Avoided'!$A$2:$I$32,9,FALSE)</f>
        <v>6.6023323538917609</v>
      </c>
      <c r="AX280" s="21">
        <f ca="1">T280*VLOOKUP(AX$6,'Greenhouse Gas Costs Avoided'!$A$2:$I$32,9,FALSE)</f>
        <v>6.7808920331878957</v>
      </c>
      <c r="AY280" s="21">
        <f ca="1">U280*VLOOKUP(AY$6,'Greenhouse Gas Costs Avoided'!$A$2:$I$32,9,FALSE)</f>
        <v>6.9638980729572149</v>
      </c>
      <c r="AZ280" s="21">
        <f ca="1">V280*VLOOKUP(AZ$6,'Greenhouse Gas Costs Avoided'!$A$2:$I$32,9,FALSE)</f>
        <v>7.1520913053717949</v>
      </c>
      <c r="BA280" s="21">
        <f ca="1">W280*VLOOKUP(BA$6,'Greenhouse Gas Costs Avoided'!$A$2:$I$32,9,FALSE)</f>
        <v>7.3435269452765404</v>
      </c>
      <c r="BB280" s="21">
        <f ca="1">X280*VLOOKUP(BB$6,'Greenhouse Gas Costs Avoided'!$A$2:$I$32,9,FALSE)</f>
        <v>7.5429472742415475</v>
      </c>
      <c r="BC280" s="21">
        <f ca="1">Y280*VLOOKUP(BC$6,'Greenhouse Gas Costs Avoided'!$A$2:$I$32,9,FALSE)</f>
        <v>7.744884134129272</v>
      </c>
      <c r="BD280" s="21">
        <f ca="1">Z280*VLOOKUP(BD$6,'Greenhouse Gas Costs Avoided'!$A$2:$I$32,9,FALSE)</f>
        <v>7.950411333759269</v>
      </c>
      <c r="BE280" s="21">
        <f ca="1">AA280*VLOOKUP(BE$6,'Greenhouse Gas Costs Avoided'!$A$2:$I$32,9,FALSE)</f>
        <v>8.161021676093501</v>
      </c>
      <c r="BF280" s="21">
        <f ca="1">AB280*VLOOKUP(BF$6,'Greenhouse Gas Costs Avoided'!$A$2:$I$32,9,FALSE)</f>
        <v>8.3774569890184303</v>
      </c>
      <c r="BG280" s="21">
        <f ca="1">AC280*VLOOKUP(BG$6,'Greenhouse Gas Costs Avoided'!$A$2:$I$32,9,FALSE)</f>
        <v>8.5992633142510115</v>
      </c>
      <c r="BH280" s="21">
        <f ca="1">AD280*VLOOKUP(BH$6,'Greenhouse Gas Costs Avoided'!$A$2:$I$32,9,FALSE)</f>
        <v>8.8263732304711304</v>
      </c>
      <c r="BI280" s="21">
        <f ca="1">AE280*VLOOKUP(BI$6,'Greenhouse Gas Costs Avoided'!$A$2:$I$32,9,FALSE)</f>
        <v>9.05818008905967</v>
      </c>
      <c r="BJ280" s="21">
        <f ca="1">AF280*VLOOKUP(BJ$6,'Greenhouse Gas Costs Avoided'!$A$2:$I$32,9,FALSE)</f>
        <v>9.2949796418706736</v>
      </c>
      <c r="BK280" s="22">
        <f ca="1">AG280*VLOOKUP(BK$6,'Greenhouse Gas Costs Avoided'!$A$2:$I$32,9,FALSE)</f>
        <v>9.5356621388007277</v>
      </c>
    </row>
    <row r="281" spans="1:63" x14ac:dyDescent="0.35">
      <c r="A281" s="11">
        <v>275</v>
      </c>
      <c r="B281" s="12">
        <f t="shared" ca="1" si="8"/>
        <v>5</v>
      </c>
      <c r="C281" s="13">
        <f t="shared" ca="1" si="9"/>
        <v>2023</v>
      </c>
      <c r="E281" s="20">
        <f ca="1">IF(E$6&lt;$C281,0,VLOOKUP(E$6,'MonteCarlo Policy Paths'!$A$2:$I$31,'Monte Carlo_WA Complance Price'!$B281+1,FALSE))</f>
        <v>0</v>
      </c>
      <c r="F281" s="21">
        <f ca="1">IF(F$6&lt;$C281,0,VLOOKUP(F$6,'MonteCarlo Policy Paths'!$A$2:$I$31,'Monte Carlo_WA Complance Price'!$B281+1,FALSE))</f>
        <v>82.346532180449415</v>
      </c>
      <c r="G281" s="21">
        <f ca="1">IF(G$6&lt;$C281,0,VLOOKUP(G$6,'MonteCarlo Policy Paths'!$A$2:$I$31,'Monte Carlo_WA Complance Price'!$B281+1,FALSE))</f>
        <v>84.002844861871253</v>
      </c>
      <c r="H281" s="21">
        <f ca="1">IF(H$6&lt;$C281,0,VLOOKUP(H$6,'MonteCarlo Policy Paths'!$A$2:$I$31,'Monte Carlo_WA Complance Price'!$B281+1,FALSE))</f>
        <v>85.659157543293105</v>
      </c>
      <c r="I281" s="21">
        <f ca="1">IF(I$6&lt;$C281,0,VLOOKUP(I$6,'MonteCarlo Policy Paths'!$A$2:$I$31,'Monte Carlo_WA Complance Price'!$B281+1,FALSE))</f>
        <v>86.918851036576825</v>
      </c>
      <c r="J281" s="21">
        <f ca="1">IF(J$6&lt;$C281,0,VLOOKUP(J$6,'MonteCarlo Policy Paths'!$A$2:$I$31,'Monte Carlo_WA Complance Price'!$B281+1,FALSE))</f>
        <v>88.178544529860531</v>
      </c>
      <c r="K281" s="21">
        <f ca="1">IF(K$6&lt;$C281,0,VLOOKUP(K$6,'MonteCarlo Policy Paths'!$A$2:$I$31,'Monte Carlo_WA Complance Price'!$B281+1,FALSE))</f>
        <v>89.438238023144251</v>
      </c>
      <c r="L281" s="21">
        <f ca="1">IF(L$6&lt;$C281,0,VLOOKUP(L$6,'MonteCarlo Policy Paths'!$A$2:$I$31,'Monte Carlo_WA Complance Price'!$B281+1,FALSE))</f>
        <v>90.697931516427971</v>
      </c>
      <c r="M281" s="21">
        <f ca="1">IF(M$6&lt;$C281,0,VLOOKUP(M$6,'MonteCarlo Policy Paths'!$A$2:$I$31,'Monte Carlo_WA Complance Price'!$B281+1,FALSE))</f>
        <v>91.95762500971172</v>
      </c>
      <c r="N281" s="21">
        <f ca="1">IF(N$6&lt;$C281,0,VLOOKUP(N$6,'MonteCarlo Policy Paths'!$A$2:$I$31,'Monte Carlo_WA Complance Price'!$B281+1,FALSE))</f>
        <v>93.21731850299544</v>
      </c>
      <c r="O281" s="21">
        <f ca="1">IF(O$6&lt;$C281,0,VLOOKUP(O$6,'MonteCarlo Policy Paths'!$A$2:$I$31,'Monte Carlo_WA Complance Price'!$B281+1,FALSE))</f>
        <v>94.47701199627916</v>
      </c>
      <c r="P281" s="21">
        <f ca="1">IF(P$6&lt;$C281,0,VLOOKUP(P$6,'MonteCarlo Policy Paths'!$A$2:$I$31,'Monte Carlo_WA Complance Price'!$B281+1,FALSE))</f>
        <v>95.73670548956288</v>
      </c>
      <c r="Q281" s="21">
        <f ca="1">IF(Q$6&lt;$C281,0,VLOOKUP(Q$6,'MonteCarlo Policy Paths'!$A$2:$I$31,'Monte Carlo_WA Complance Price'!$B281+1,FALSE))</f>
        <v>96.996398982846586</v>
      </c>
      <c r="R281" s="21">
        <f ca="1">IF(R$6&lt;$C281,0,VLOOKUP(R$6,'MonteCarlo Policy Paths'!$A$2:$I$31,'Monte Carlo_WA Complance Price'!$B281+1,FALSE))</f>
        <v>99.874634841342697</v>
      </c>
      <c r="S281" s="21">
        <f ca="1">IF(S$6&lt;$C281,0,VLOOKUP(S$6,'MonteCarlo Policy Paths'!$A$2:$I$31,'Monte Carlo_WA Complance Price'!$B281+1,FALSE))</f>
        <v>101.93553668931256</v>
      </c>
      <c r="T281" s="21">
        <f ca="1">IF(T$6&lt;$C281,0,VLOOKUP(T$6,'MonteCarlo Policy Paths'!$A$2:$I$31,'Monte Carlo_WA Complance Price'!$B281+1,FALSE))</f>
        <v>104.04258519817796</v>
      </c>
      <c r="U281" s="21">
        <f ca="1">IF(U$6&lt;$C281,0,VLOOKUP(U$6,'MonteCarlo Policy Paths'!$A$2:$I$31,'Monte Carlo_WA Complance Price'!$B281+1,FALSE))</f>
        <v>106.18472717196582</v>
      </c>
      <c r="V281" s="21">
        <f ca="1">IF(V$6&lt;$C281,0,VLOOKUP(V$6,'MonteCarlo Policy Paths'!$A$2:$I$31,'Monte Carlo_WA Complance Price'!$B281+1,FALSE))</f>
        <v>108.36780972271322</v>
      </c>
      <c r="W281" s="21">
        <f ca="1">IF(W$6&lt;$C281,0,VLOOKUP(W$6,'MonteCarlo Policy Paths'!$A$2:$I$31,'Monte Carlo_WA Complance Price'!$B281+1,FALSE))</f>
        <v>110.57648338650839</v>
      </c>
      <c r="X281" s="21">
        <f ca="1">IF(X$6&lt;$C281,0,VLOOKUP(X$6,'MonteCarlo Policy Paths'!$A$2:$I$31,'Monte Carlo_WA Complance Price'!$B281+1,FALSE))</f>
        <v>112.7694544213079</v>
      </c>
      <c r="Y281" s="21">
        <f ca="1">IF(Y$6&lt;$C281,0,VLOOKUP(Y$6,'MonteCarlo Policy Paths'!$A$2:$I$31,'Monte Carlo_WA Complance Price'!$B281+1,FALSE))</f>
        <v>114.98228749612761</v>
      </c>
      <c r="Z281" s="21">
        <f ca="1">IF(Z$6&lt;$C281,0,VLOOKUP(Z$6,'MonteCarlo Policy Paths'!$A$2:$I$31,'Monte Carlo_WA Complance Price'!$B281+1,FALSE))</f>
        <v>117.22345778349788</v>
      </c>
      <c r="AA281" s="21">
        <f ca="1">IF(AA$6&lt;$C281,0,VLOOKUP(AA$6,'MonteCarlo Policy Paths'!$A$2:$I$31,'Monte Carlo_WA Complance Price'!$B281+1,FALSE))</f>
        <v>119.50474742044912</v>
      </c>
      <c r="AB281" s="21">
        <f ca="1">IF(AB$6&lt;$C281,0,VLOOKUP(AB$6,'MonteCarlo Policy Paths'!$A$2:$I$31,'Monte Carlo_WA Complance Price'!$B281+1,FALSE))</f>
        <v>121.83201137782079</v>
      </c>
      <c r="AC281" s="21">
        <f ca="1">IF(AC$6&lt;$C281,0,VLOOKUP(AC$6,'MonteCarlo Policy Paths'!$A$2:$I$31,'Monte Carlo_WA Complance Price'!$B281+1,FALSE))</f>
        <v>124.30483685770574</v>
      </c>
      <c r="AD281" s="21">
        <f ca="1">IF(AD$6&lt;$C281,0,VLOOKUP(AD$6,'MonteCarlo Policy Paths'!$A$2:$I$31,'Monte Carlo_WA Complance Price'!$B281+1,FALSE))</f>
        <v>126.81952160325447</v>
      </c>
      <c r="AE281" s="21">
        <f ca="1">IF(AE$6&lt;$C281,0,VLOOKUP(AE$6,'MonteCarlo Policy Paths'!$A$2:$I$31,'Monte Carlo_WA Complance Price'!$B281+1,FALSE))</f>
        <v>129.37127756316897</v>
      </c>
      <c r="AF281" s="21">
        <f ca="1">IF(AF$6&lt;$C281,0,VLOOKUP(AF$6,'MonteCarlo Policy Paths'!$A$2:$I$31,'Monte Carlo_WA Complance Price'!$B281+1,FALSE))</f>
        <v>131.96243899653103</v>
      </c>
      <c r="AG281" s="22">
        <f ca="1">IF(AG$6&lt;$C281,0,VLOOKUP(AG$6,'MonteCarlo Policy Paths'!$A$2:$I$31,'Monte Carlo_WA Complance Price'!$B281+1,FALSE))</f>
        <v>135.47056479945655</v>
      </c>
      <c r="AI281" s="20">
        <f ca="1">E281*VLOOKUP(AI$6,'Greenhouse Gas Costs Avoided'!$A$2:$I$32,9,FALSE)</f>
        <v>0</v>
      </c>
      <c r="AJ281" s="21">
        <f ca="1">F281*VLOOKUP(AJ$6,'Greenhouse Gas Costs Avoided'!$A$2:$I$32,9,FALSE)</f>
        <v>5.2166744805659615</v>
      </c>
      <c r="AK281" s="21">
        <f ca="1">G281*VLOOKUP(AK$6,'Greenhouse Gas Costs Avoided'!$A$2:$I$32,9,FALSE)</f>
        <v>5.3216023247413169</v>
      </c>
      <c r="AL281" s="21">
        <f ca="1">H281*VLOOKUP(AL$6,'Greenhouse Gas Costs Avoided'!$A$2:$I$32,9,FALSE)</f>
        <v>5.4265301689166732</v>
      </c>
      <c r="AM281" s="21">
        <f ca="1">I281*VLOOKUP(AM$6,'Greenhouse Gas Costs Avoided'!$A$2:$I$32,9,FALSE)</f>
        <v>5.5063320831654474</v>
      </c>
      <c r="AN281" s="21">
        <f ca="1">J281*VLOOKUP(AN$6,'Greenhouse Gas Costs Avoided'!$A$2:$I$32,9,FALSE)</f>
        <v>5.5861339974142208</v>
      </c>
      <c r="AO281" s="21">
        <f ca="1">K281*VLOOKUP(AO$6,'Greenhouse Gas Costs Avoided'!$A$2:$I$32,9,FALSE)</f>
        <v>5.665935911662995</v>
      </c>
      <c r="AP281" s="21">
        <f ca="1">L281*VLOOKUP(AP$6,'Greenhouse Gas Costs Avoided'!$A$2:$I$32,9,FALSE)</f>
        <v>5.7457378259117702</v>
      </c>
      <c r="AQ281" s="21">
        <f ca="1">M281*VLOOKUP(AQ$6,'Greenhouse Gas Costs Avoided'!$A$2:$I$32,9,FALSE)</f>
        <v>5.8255397401605462</v>
      </c>
      <c r="AR281" s="21">
        <f ca="1">N281*VLOOKUP(AR$6,'Greenhouse Gas Costs Avoided'!$A$2:$I$32,9,FALSE)</f>
        <v>5.9053416544093205</v>
      </c>
      <c r="AS281" s="21">
        <f ca="1">O281*VLOOKUP(AS$6,'Greenhouse Gas Costs Avoided'!$A$2:$I$32,9,FALSE)</f>
        <v>5.9851435686580947</v>
      </c>
      <c r="AT281" s="21">
        <f ca="1">P281*VLOOKUP(AT$6,'Greenhouse Gas Costs Avoided'!$A$2:$I$32,9,FALSE)</f>
        <v>6.0649454829068699</v>
      </c>
      <c r="AU281" s="21">
        <f ca="1">Q281*VLOOKUP(AU$6,'Greenhouse Gas Costs Avoided'!$A$2:$I$32,9,FALSE)</f>
        <v>6.1447473971556432</v>
      </c>
      <c r="AV281" s="21">
        <f ca="1">R281*VLOOKUP(AV$6,'Greenhouse Gas Costs Avoided'!$A$2:$I$32,9,FALSE)</f>
        <v>6.327084396109818</v>
      </c>
      <c r="AW281" s="21">
        <f ca="1">S281*VLOOKUP(AW$6,'Greenhouse Gas Costs Avoided'!$A$2:$I$32,9,FALSE)</f>
        <v>6.4576430704410743</v>
      </c>
      <c r="AX281" s="21">
        <f ca="1">T281*VLOOKUP(AX$6,'Greenhouse Gas Costs Avoided'!$A$2:$I$32,9,FALSE)</f>
        <v>6.5911251478821242</v>
      </c>
      <c r="AY281" s="21">
        <f ca="1">U281*VLOOKUP(AY$6,'Greenhouse Gas Costs Avoided'!$A$2:$I$32,9,FALSE)</f>
        <v>6.7268304055597685</v>
      </c>
      <c r="AZ281" s="21">
        <f ca="1">V281*VLOOKUP(AZ$6,'Greenhouse Gas Costs Avoided'!$A$2:$I$32,9,FALSE)</f>
        <v>6.8651292595600424</v>
      </c>
      <c r="BA281" s="21">
        <f ca="1">W281*VLOOKUP(BA$6,'Greenhouse Gas Costs Avoided'!$A$2:$I$32,9,FALSE)</f>
        <v>7.0050493173053994</v>
      </c>
      <c r="BB281" s="21">
        <f ca="1">X281*VLOOKUP(BB$6,'Greenhouse Gas Costs Avoided'!$A$2:$I$32,9,FALSE)</f>
        <v>7.1439746093722221</v>
      </c>
      <c r="BC281" s="21">
        <f ca="1">Y281*VLOOKUP(BC$6,'Greenhouse Gas Costs Avoided'!$A$2:$I$32,9,FALSE)</f>
        <v>7.2841581669004034</v>
      </c>
      <c r="BD281" s="21">
        <f ca="1">Z281*VLOOKUP(BD$6,'Greenhouse Gas Costs Avoided'!$A$2:$I$32,9,FALSE)</f>
        <v>7.426136894299721</v>
      </c>
      <c r="BE281" s="21">
        <f ca="1">AA281*VLOOKUP(BE$6,'Greenhouse Gas Costs Avoided'!$A$2:$I$32,9,FALSE)</f>
        <v>7.5706571930511553</v>
      </c>
      <c r="BF281" s="21">
        <f ca="1">AB281*VLOOKUP(BF$6,'Greenhouse Gas Costs Avoided'!$A$2:$I$32,9,FALSE)</f>
        <v>7.7180899770979394</v>
      </c>
      <c r="BG281" s="21">
        <f ca="1">AC281*VLOOKUP(BG$6,'Greenhouse Gas Costs Avoided'!$A$2:$I$32,9,FALSE)</f>
        <v>7.8747441218959366</v>
      </c>
      <c r="BH281" s="21">
        <f ca="1">AD281*VLOOKUP(BH$6,'Greenhouse Gas Costs Avoided'!$A$2:$I$32,9,FALSE)</f>
        <v>8.0340500621877027</v>
      </c>
      <c r="BI281" s="21">
        <f ca="1">AE281*VLOOKUP(BI$6,'Greenhouse Gas Costs Avoided'!$A$2:$I$32,9,FALSE)</f>
        <v>8.1957044736636782</v>
      </c>
      <c r="BJ281" s="21">
        <f ca="1">AF281*VLOOKUP(BJ$6,'Greenhouse Gas Costs Avoided'!$A$2:$I$32,9,FALSE)</f>
        <v>8.3598552322508848</v>
      </c>
      <c r="BK281" s="22">
        <f ca="1">AG281*VLOOKUP(BK$6,'Greenhouse Gas Costs Avoided'!$A$2:$I$32,9,FALSE)</f>
        <v>8.5820959249206545</v>
      </c>
    </row>
    <row r="282" spans="1:63" x14ac:dyDescent="0.35">
      <c r="A282" s="11">
        <v>276</v>
      </c>
      <c r="B282" s="12">
        <f t="shared" ca="1" si="8"/>
        <v>2</v>
      </c>
      <c r="C282" s="13">
        <f t="shared" ca="1" si="9"/>
        <v>2023</v>
      </c>
      <c r="E282" s="20">
        <f ca="1">IF(E$6&lt;$C282,0,VLOOKUP(E$6,'MonteCarlo Policy Paths'!$A$2:$I$31,'Monte Carlo_WA Complance Price'!$B282+1,FALSE))</f>
        <v>0</v>
      </c>
      <c r="F282" s="21">
        <f ca="1">IF(F$6&lt;$C282,0,VLOOKUP(F$6,'MonteCarlo Policy Paths'!$A$2:$I$31,'Monte Carlo_WA Complance Price'!$B282+1,FALSE))</f>
        <v>82.346532180449415</v>
      </c>
      <c r="G282" s="21">
        <f ca="1">IF(G$6&lt;$C282,0,VLOOKUP(G$6,'MonteCarlo Policy Paths'!$A$2:$I$31,'Monte Carlo_WA Complance Price'!$B282+1,FALSE))</f>
        <v>84.002844861871253</v>
      </c>
      <c r="H282" s="21">
        <f ca="1">IF(H$6&lt;$C282,0,VLOOKUP(H$6,'MonteCarlo Policy Paths'!$A$2:$I$31,'Monte Carlo_WA Complance Price'!$B282+1,FALSE))</f>
        <v>85.659157543293105</v>
      </c>
      <c r="I282" s="21">
        <f ca="1">IF(I$6&lt;$C282,0,VLOOKUP(I$6,'MonteCarlo Policy Paths'!$A$2:$I$31,'Monte Carlo_WA Complance Price'!$B282+1,FALSE))</f>
        <v>86.918851036576825</v>
      </c>
      <c r="J282" s="21">
        <f ca="1">IF(J$6&lt;$C282,0,VLOOKUP(J$6,'MonteCarlo Policy Paths'!$A$2:$I$31,'Monte Carlo_WA Complance Price'!$B282+1,FALSE))</f>
        <v>88.178544529860531</v>
      </c>
      <c r="K282" s="21">
        <f ca="1">IF(K$6&lt;$C282,0,VLOOKUP(K$6,'MonteCarlo Policy Paths'!$A$2:$I$31,'Monte Carlo_WA Complance Price'!$B282+1,FALSE))</f>
        <v>89.438238023144251</v>
      </c>
      <c r="L282" s="21">
        <f ca="1">IF(L$6&lt;$C282,0,VLOOKUP(L$6,'MonteCarlo Policy Paths'!$A$2:$I$31,'Monte Carlo_WA Complance Price'!$B282+1,FALSE))</f>
        <v>90.697931516427971</v>
      </c>
      <c r="M282" s="21">
        <f ca="1">IF(M$6&lt;$C282,0,VLOOKUP(M$6,'MonteCarlo Policy Paths'!$A$2:$I$31,'Monte Carlo_WA Complance Price'!$B282+1,FALSE))</f>
        <v>91.95762500971172</v>
      </c>
      <c r="N282" s="21">
        <f ca="1">IF(N$6&lt;$C282,0,VLOOKUP(N$6,'MonteCarlo Policy Paths'!$A$2:$I$31,'Monte Carlo_WA Complance Price'!$B282+1,FALSE))</f>
        <v>93.21731850299544</v>
      </c>
      <c r="O282" s="21">
        <f ca="1">IF(O$6&lt;$C282,0,VLOOKUP(O$6,'MonteCarlo Policy Paths'!$A$2:$I$31,'Monte Carlo_WA Complance Price'!$B282+1,FALSE))</f>
        <v>94.47701199627916</v>
      </c>
      <c r="P282" s="21">
        <f ca="1">IF(P$6&lt;$C282,0,VLOOKUP(P$6,'MonteCarlo Policy Paths'!$A$2:$I$31,'Monte Carlo_WA Complance Price'!$B282+1,FALSE))</f>
        <v>95.73670548956288</v>
      </c>
      <c r="Q282" s="21">
        <f ca="1">IF(Q$6&lt;$C282,0,VLOOKUP(Q$6,'MonteCarlo Policy Paths'!$A$2:$I$31,'Monte Carlo_WA Complance Price'!$B282+1,FALSE))</f>
        <v>96.996398982846586</v>
      </c>
      <c r="R282" s="21">
        <f ca="1">IF(R$6&lt;$C282,0,VLOOKUP(R$6,'MonteCarlo Policy Paths'!$A$2:$I$31,'Monte Carlo_WA Complance Price'!$B282+1,FALSE))</f>
        <v>98.25609247613032</v>
      </c>
      <c r="S282" s="21">
        <f ca="1">IF(S$6&lt;$C282,0,VLOOKUP(S$6,'MonteCarlo Policy Paths'!$A$2:$I$31,'Monte Carlo_WA Complance Price'!$B282+1,FALSE))</f>
        <v>99.65157958594628</v>
      </c>
      <c r="T282" s="21">
        <f ca="1">IF(T$6&lt;$C282,0,VLOOKUP(T$6,'MonteCarlo Policy Paths'!$A$2:$I$31,'Monte Carlo_WA Complance Price'!$B282+1,FALSE))</f>
        <v>101.04706669576224</v>
      </c>
      <c r="U282" s="21">
        <f ca="1">IF(U$6&lt;$C282,0,VLOOKUP(U$6,'MonteCarlo Policy Paths'!$A$2:$I$31,'Monte Carlo_WA Complance Price'!$B282+1,FALSE))</f>
        <v>102.4425538055782</v>
      </c>
      <c r="V282" s="21">
        <f ca="1">IF(V$6&lt;$C282,0,VLOOKUP(V$6,'MonteCarlo Policy Paths'!$A$2:$I$31,'Monte Carlo_WA Complance Price'!$B282+1,FALSE))</f>
        <v>103.83804091539416</v>
      </c>
      <c r="W282" s="21">
        <f ca="1">IF(W$6&lt;$C282,0,VLOOKUP(W$6,'MonteCarlo Policy Paths'!$A$2:$I$31,'Monte Carlo_WA Complance Price'!$B282+1,FALSE))</f>
        <v>105.23352802521011</v>
      </c>
      <c r="X282" s="21">
        <f ca="1">IF(X$6&lt;$C282,0,VLOOKUP(X$6,'MonteCarlo Policy Paths'!$A$2:$I$31,'Monte Carlo_WA Complance Price'!$B282+1,FALSE))</f>
        <v>106.47156953138905</v>
      </c>
      <c r="Y282" s="21">
        <f ca="1">IF(Y$6&lt;$C282,0,VLOOKUP(Y$6,'MonteCarlo Policy Paths'!$A$2:$I$31,'Monte Carlo_WA Complance Price'!$B282+1,FALSE))</f>
        <v>107.709611037568</v>
      </c>
      <c r="Z282" s="21">
        <f ca="1">IF(Z$6&lt;$C282,0,VLOOKUP(Z$6,'MonteCarlo Policy Paths'!$A$2:$I$31,'Monte Carlo_WA Complance Price'!$B282+1,FALSE))</f>
        <v>108.94765254374694</v>
      </c>
      <c r="AA282" s="21">
        <f ca="1">IF(AA$6&lt;$C282,0,VLOOKUP(AA$6,'MonteCarlo Policy Paths'!$A$2:$I$31,'Monte Carlo_WA Complance Price'!$B282+1,FALSE))</f>
        <v>110.18569404992589</v>
      </c>
      <c r="AB282" s="21">
        <f ca="1">IF(AB$6&lt;$C282,0,VLOOKUP(AB$6,'MonteCarlo Policy Paths'!$A$2:$I$31,'Monte Carlo_WA Complance Price'!$B282+1,FALSE))</f>
        <v>111.42373555610482</v>
      </c>
      <c r="AC282" s="21">
        <f ca="1">IF(AC$6&lt;$C282,0,VLOOKUP(AC$6,'MonteCarlo Policy Paths'!$A$2:$I$31,'Monte Carlo_WA Complance Price'!$B282+1,FALSE))</f>
        <v>112.86811731331359</v>
      </c>
      <c r="AD282" s="21">
        <f ca="1">IF(AD$6&lt;$C282,0,VLOOKUP(AD$6,'MonteCarlo Policy Paths'!$A$2:$I$31,'Monte Carlo_WA Complance Price'!$B282+1,FALSE))</f>
        <v>114.31249907052236</v>
      </c>
      <c r="AE282" s="21">
        <f ca="1">IF(AE$6&lt;$C282,0,VLOOKUP(AE$6,'MonteCarlo Policy Paths'!$A$2:$I$31,'Monte Carlo_WA Complance Price'!$B282+1,FALSE))</f>
        <v>115.75688082773114</v>
      </c>
      <c r="AF282" s="21">
        <f ca="1">IF(AF$6&lt;$C282,0,VLOOKUP(AF$6,'MonteCarlo Policy Paths'!$A$2:$I$31,'Monte Carlo_WA Complance Price'!$B282+1,FALSE))</f>
        <v>117.20126258493991</v>
      </c>
      <c r="AG282" s="22">
        <f ca="1">IF(AG$6&lt;$C282,0,VLOOKUP(AG$6,'MonteCarlo Policy Paths'!$A$2:$I$31,'Monte Carlo_WA Complance Price'!$B282+1,FALSE))</f>
        <v>120.41827982173916</v>
      </c>
      <c r="AI282" s="20">
        <f ca="1">E282*VLOOKUP(AI$6,'Greenhouse Gas Costs Avoided'!$A$2:$I$32,9,FALSE)</f>
        <v>0</v>
      </c>
      <c r="AJ282" s="21">
        <f ca="1">F282*VLOOKUP(AJ$6,'Greenhouse Gas Costs Avoided'!$A$2:$I$32,9,FALSE)</f>
        <v>5.2166744805659615</v>
      </c>
      <c r="AK282" s="21">
        <f ca="1">G282*VLOOKUP(AK$6,'Greenhouse Gas Costs Avoided'!$A$2:$I$32,9,FALSE)</f>
        <v>5.3216023247413169</v>
      </c>
      <c r="AL282" s="21">
        <f ca="1">H282*VLOOKUP(AL$6,'Greenhouse Gas Costs Avoided'!$A$2:$I$32,9,FALSE)</f>
        <v>5.4265301689166732</v>
      </c>
      <c r="AM282" s="21">
        <f ca="1">I282*VLOOKUP(AM$6,'Greenhouse Gas Costs Avoided'!$A$2:$I$32,9,FALSE)</f>
        <v>5.5063320831654474</v>
      </c>
      <c r="AN282" s="21">
        <f ca="1">J282*VLOOKUP(AN$6,'Greenhouse Gas Costs Avoided'!$A$2:$I$32,9,FALSE)</f>
        <v>5.5861339974142208</v>
      </c>
      <c r="AO282" s="21">
        <f ca="1">K282*VLOOKUP(AO$6,'Greenhouse Gas Costs Avoided'!$A$2:$I$32,9,FALSE)</f>
        <v>5.665935911662995</v>
      </c>
      <c r="AP282" s="21">
        <f ca="1">L282*VLOOKUP(AP$6,'Greenhouse Gas Costs Avoided'!$A$2:$I$32,9,FALSE)</f>
        <v>5.7457378259117702</v>
      </c>
      <c r="AQ282" s="21">
        <f ca="1">M282*VLOOKUP(AQ$6,'Greenhouse Gas Costs Avoided'!$A$2:$I$32,9,FALSE)</f>
        <v>5.8255397401605462</v>
      </c>
      <c r="AR282" s="21">
        <f ca="1">N282*VLOOKUP(AR$6,'Greenhouse Gas Costs Avoided'!$A$2:$I$32,9,FALSE)</f>
        <v>5.9053416544093205</v>
      </c>
      <c r="AS282" s="21">
        <f ca="1">O282*VLOOKUP(AS$6,'Greenhouse Gas Costs Avoided'!$A$2:$I$32,9,FALSE)</f>
        <v>5.9851435686580947</v>
      </c>
      <c r="AT282" s="21">
        <f ca="1">P282*VLOOKUP(AT$6,'Greenhouse Gas Costs Avoided'!$A$2:$I$32,9,FALSE)</f>
        <v>6.0649454829068699</v>
      </c>
      <c r="AU282" s="21">
        <f ca="1">Q282*VLOOKUP(AU$6,'Greenhouse Gas Costs Avoided'!$A$2:$I$32,9,FALSE)</f>
        <v>6.1447473971556432</v>
      </c>
      <c r="AV282" s="21">
        <f ca="1">R282*VLOOKUP(AV$6,'Greenhouse Gas Costs Avoided'!$A$2:$I$32,9,FALSE)</f>
        <v>6.2245493114044184</v>
      </c>
      <c r="AW282" s="21">
        <f ca="1">S282*VLOOKUP(AW$6,'Greenhouse Gas Costs Avoided'!$A$2:$I$32,9,FALSE)</f>
        <v>6.312953786990386</v>
      </c>
      <c r="AX282" s="21">
        <f ca="1">T282*VLOOKUP(AX$6,'Greenhouse Gas Costs Avoided'!$A$2:$I$32,9,FALSE)</f>
        <v>6.4013582625763545</v>
      </c>
      <c r="AY282" s="21">
        <f ca="1">U282*VLOOKUP(AY$6,'Greenhouse Gas Costs Avoided'!$A$2:$I$32,9,FALSE)</f>
        <v>6.4897627381623222</v>
      </c>
      <c r="AZ282" s="21">
        <f ca="1">V282*VLOOKUP(AZ$6,'Greenhouse Gas Costs Avoided'!$A$2:$I$32,9,FALSE)</f>
        <v>6.5781672137482907</v>
      </c>
      <c r="BA282" s="21">
        <f ca="1">W282*VLOOKUP(BA$6,'Greenhouse Gas Costs Avoided'!$A$2:$I$32,9,FALSE)</f>
        <v>6.6665716893342575</v>
      </c>
      <c r="BB282" s="21">
        <f ca="1">X282*VLOOKUP(BB$6,'Greenhouse Gas Costs Avoided'!$A$2:$I$32,9,FALSE)</f>
        <v>6.7450019445028957</v>
      </c>
      <c r="BC282" s="21">
        <f ca="1">Y282*VLOOKUP(BC$6,'Greenhouse Gas Costs Avoided'!$A$2:$I$32,9,FALSE)</f>
        <v>6.8234321996715348</v>
      </c>
      <c r="BD282" s="21">
        <f ca="1">Z282*VLOOKUP(BD$6,'Greenhouse Gas Costs Avoided'!$A$2:$I$32,9,FALSE)</f>
        <v>6.901862454840173</v>
      </c>
      <c r="BE282" s="21">
        <f ca="1">AA282*VLOOKUP(BE$6,'Greenhouse Gas Costs Avoided'!$A$2:$I$32,9,FALSE)</f>
        <v>6.9802927100088112</v>
      </c>
      <c r="BF282" s="21">
        <f ca="1">AB282*VLOOKUP(BF$6,'Greenhouse Gas Costs Avoided'!$A$2:$I$32,9,FALSE)</f>
        <v>7.0587229651774486</v>
      </c>
      <c r="BG282" s="21">
        <f ca="1">AC282*VLOOKUP(BG$6,'Greenhouse Gas Costs Avoided'!$A$2:$I$32,9,FALSE)</f>
        <v>7.1502249295408609</v>
      </c>
      <c r="BH282" s="21">
        <f ca="1">AD282*VLOOKUP(BH$6,'Greenhouse Gas Costs Avoided'!$A$2:$I$32,9,FALSE)</f>
        <v>7.2417268939042723</v>
      </c>
      <c r="BI282" s="21">
        <f ca="1">AE282*VLOOKUP(BI$6,'Greenhouse Gas Costs Avoided'!$A$2:$I$32,9,FALSE)</f>
        <v>7.3332288582676846</v>
      </c>
      <c r="BJ282" s="21">
        <f ca="1">AF282*VLOOKUP(BJ$6,'Greenhouse Gas Costs Avoided'!$A$2:$I$32,9,FALSE)</f>
        <v>7.424730822631096</v>
      </c>
      <c r="BK282" s="22">
        <f ca="1">AG282*VLOOKUP(BK$6,'Greenhouse Gas Costs Avoided'!$A$2:$I$32,9,FALSE)</f>
        <v>7.6285297110405814</v>
      </c>
    </row>
    <row r="283" spans="1:63" x14ac:dyDescent="0.35">
      <c r="A283" s="11">
        <v>277</v>
      </c>
      <c r="B283" s="12">
        <f t="shared" ca="1" si="8"/>
        <v>2</v>
      </c>
      <c r="C283" s="13">
        <f t="shared" ca="1" si="9"/>
        <v>2023</v>
      </c>
      <c r="E283" s="20">
        <f ca="1">IF(E$6&lt;$C283,0,VLOOKUP(E$6,'MonteCarlo Policy Paths'!$A$2:$I$31,'Monte Carlo_WA Complance Price'!$B283+1,FALSE))</f>
        <v>0</v>
      </c>
      <c r="F283" s="21">
        <f ca="1">IF(F$6&lt;$C283,0,VLOOKUP(F$6,'MonteCarlo Policy Paths'!$A$2:$I$31,'Monte Carlo_WA Complance Price'!$B283+1,FALSE))</f>
        <v>82.346532180449415</v>
      </c>
      <c r="G283" s="21">
        <f ca="1">IF(G$6&lt;$C283,0,VLOOKUP(G$6,'MonteCarlo Policy Paths'!$A$2:$I$31,'Monte Carlo_WA Complance Price'!$B283+1,FALSE))</f>
        <v>84.002844861871253</v>
      </c>
      <c r="H283" s="21">
        <f ca="1">IF(H$6&lt;$C283,0,VLOOKUP(H$6,'MonteCarlo Policy Paths'!$A$2:$I$31,'Monte Carlo_WA Complance Price'!$B283+1,FALSE))</f>
        <v>85.659157543293105</v>
      </c>
      <c r="I283" s="21">
        <f ca="1">IF(I$6&lt;$C283,0,VLOOKUP(I$6,'MonteCarlo Policy Paths'!$A$2:$I$31,'Monte Carlo_WA Complance Price'!$B283+1,FALSE))</f>
        <v>86.918851036576825</v>
      </c>
      <c r="J283" s="21">
        <f ca="1">IF(J$6&lt;$C283,0,VLOOKUP(J$6,'MonteCarlo Policy Paths'!$A$2:$I$31,'Monte Carlo_WA Complance Price'!$B283+1,FALSE))</f>
        <v>88.178544529860531</v>
      </c>
      <c r="K283" s="21">
        <f ca="1">IF(K$6&lt;$C283,0,VLOOKUP(K$6,'MonteCarlo Policy Paths'!$A$2:$I$31,'Monte Carlo_WA Complance Price'!$B283+1,FALSE))</f>
        <v>89.438238023144251</v>
      </c>
      <c r="L283" s="21">
        <f ca="1">IF(L$6&lt;$C283,0,VLOOKUP(L$6,'MonteCarlo Policy Paths'!$A$2:$I$31,'Monte Carlo_WA Complance Price'!$B283+1,FALSE))</f>
        <v>90.697931516427971</v>
      </c>
      <c r="M283" s="21">
        <f ca="1">IF(M$6&lt;$C283,0,VLOOKUP(M$6,'MonteCarlo Policy Paths'!$A$2:$I$31,'Monte Carlo_WA Complance Price'!$B283+1,FALSE))</f>
        <v>91.95762500971172</v>
      </c>
      <c r="N283" s="21">
        <f ca="1">IF(N$6&lt;$C283,0,VLOOKUP(N$6,'MonteCarlo Policy Paths'!$A$2:$I$31,'Monte Carlo_WA Complance Price'!$B283+1,FALSE))</f>
        <v>93.21731850299544</v>
      </c>
      <c r="O283" s="21">
        <f ca="1">IF(O$6&lt;$C283,0,VLOOKUP(O$6,'MonteCarlo Policy Paths'!$A$2:$I$31,'Monte Carlo_WA Complance Price'!$B283+1,FALSE))</f>
        <v>94.47701199627916</v>
      </c>
      <c r="P283" s="21">
        <f ca="1">IF(P$6&lt;$C283,0,VLOOKUP(P$6,'MonteCarlo Policy Paths'!$A$2:$I$31,'Monte Carlo_WA Complance Price'!$B283+1,FALSE))</f>
        <v>95.73670548956288</v>
      </c>
      <c r="Q283" s="21">
        <f ca="1">IF(Q$6&lt;$C283,0,VLOOKUP(Q$6,'MonteCarlo Policy Paths'!$A$2:$I$31,'Monte Carlo_WA Complance Price'!$B283+1,FALSE))</f>
        <v>96.996398982846586</v>
      </c>
      <c r="R283" s="21">
        <f ca="1">IF(R$6&lt;$C283,0,VLOOKUP(R$6,'MonteCarlo Policy Paths'!$A$2:$I$31,'Monte Carlo_WA Complance Price'!$B283+1,FALSE))</f>
        <v>98.25609247613032</v>
      </c>
      <c r="S283" s="21">
        <f ca="1">IF(S$6&lt;$C283,0,VLOOKUP(S$6,'MonteCarlo Policy Paths'!$A$2:$I$31,'Monte Carlo_WA Complance Price'!$B283+1,FALSE))</f>
        <v>99.65157958594628</v>
      </c>
      <c r="T283" s="21">
        <f ca="1">IF(T$6&lt;$C283,0,VLOOKUP(T$6,'MonteCarlo Policy Paths'!$A$2:$I$31,'Monte Carlo_WA Complance Price'!$B283+1,FALSE))</f>
        <v>101.04706669576224</v>
      </c>
      <c r="U283" s="21">
        <f ca="1">IF(U$6&lt;$C283,0,VLOOKUP(U$6,'MonteCarlo Policy Paths'!$A$2:$I$31,'Monte Carlo_WA Complance Price'!$B283+1,FALSE))</f>
        <v>102.4425538055782</v>
      </c>
      <c r="V283" s="21">
        <f ca="1">IF(V$6&lt;$C283,0,VLOOKUP(V$6,'MonteCarlo Policy Paths'!$A$2:$I$31,'Monte Carlo_WA Complance Price'!$B283+1,FALSE))</f>
        <v>103.83804091539416</v>
      </c>
      <c r="W283" s="21">
        <f ca="1">IF(W$6&lt;$C283,0,VLOOKUP(W$6,'MonteCarlo Policy Paths'!$A$2:$I$31,'Monte Carlo_WA Complance Price'!$B283+1,FALSE))</f>
        <v>105.23352802521011</v>
      </c>
      <c r="X283" s="21">
        <f ca="1">IF(X$6&lt;$C283,0,VLOOKUP(X$6,'MonteCarlo Policy Paths'!$A$2:$I$31,'Monte Carlo_WA Complance Price'!$B283+1,FALSE))</f>
        <v>106.47156953138905</v>
      </c>
      <c r="Y283" s="21">
        <f ca="1">IF(Y$6&lt;$C283,0,VLOOKUP(Y$6,'MonteCarlo Policy Paths'!$A$2:$I$31,'Monte Carlo_WA Complance Price'!$B283+1,FALSE))</f>
        <v>107.709611037568</v>
      </c>
      <c r="Z283" s="21">
        <f ca="1">IF(Z$6&lt;$C283,0,VLOOKUP(Z$6,'MonteCarlo Policy Paths'!$A$2:$I$31,'Monte Carlo_WA Complance Price'!$B283+1,FALSE))</f>
        <v>108.94765254374694</v>
      </c>
      <c r="AA283" s="21">
        <f ca="1">IF(AA$6&lt;$C283,0,VLOOKUP(AA$6,'MonteCarlo Policy Paths'!$A$2:$I$31,'Monte Carlo_WA Complance Price'!$B283+1,FALSE))</f>
        <v>110.18569404992589</v>
      </c>
      <c r="AB283" s="21">
        <f ca="1">IF(AB$6&lt;$C283,0,VLOOKUP(AB$6,'MonteCarlo Policy Paths'!$A$2:$I$31,'Monte Carlo_WA Complance Price'!$B283+1,FALSE))</f>
        <v>111.42373555610482</v>
      </c>
      <c r="AC283" s="21">
        <f ca="1">IF(AC$6&lt;$C283,0,VLOOKUP(AC$6,'MonteCarlo Policy Paths'!$A$2:$I$31,'Monte Carlo_WA Complance Price'!$B283+1,FALSE))</f>
        <v>112.86811731331359</v>
      </c>
      <c r="AD283" s="21">
        <f ca="1">IF(AD$6&lt;$C283,0,VLOOKUP(AD$6,'MonteCarlo Policy Paths'!$A$2:$I$31,'Monte Carlo_WA Complance Price'!$B283+1,FALSE))</f>
        <v>114.31249907052236</v>
      </c>
      <c r="AE283" s="21">
        <f ca="1">IF(AE$6&lt;$C283,0,VLOOKUP(AE$6,'MonteCarlo Policy Paths'!$A$2:$I$31,'Monte Carlo_WA Complance Price'!$B283+1,FALSE))</f>
        <v>115.75688082773114</v>
      </c>
      <c r="AF283" s="21">
        <f ca="1">IF(AF$6&lt;$C283,0,VLOOKUP(AF$6,'MonteCarlo Policy Paths'!$A$2:$I$31,'Monte Carlo_WA Complance Price'!$B283+1,FALSE))</f>
        <v>117.20126258493991</v>
      </c>
      <c r="AG283" s="22">
        <f ca="1">IF(AG$6&lt;$C283,0,VLOOKUP(AG$6,'MonteCarlo Policy Paths'!$A$2:$I$31,'Monte Carlo_WA Complance Price'!$B283+1,FALSE))</f>
        <v>120.41827982173916</v>
      </c>
      <c r="AI283" s="20">
        <f ca="1">E283*VLOOKUP(AI$6,'Greenhouse Gas Costs Avoided'!$A$2:$I$32,9,FALSE)</f>
        <v>0</v>
      </c>
      <c r="AJ283" s="21">
        <f ca="1">F283*VLOOKUP(AJ$6,'Greenhouse Gas Costs Avoided'!$A$2:$I$32,9,FALSE)</f>
        <v>5.2166744805659615</v>
      </c>
      <c r="AK283" s="21">
        <f ca="1">G283*VLOOKUP(AK$6,'Greenhouse Gas Costs Avoided'!$A$2:$I$32,9,FALSE)</f>
        <v>5.3216023247413169</v>
      </c>
      <c r="AL283" s="21">
        <f ca="1">H283*VLOOKUP(AL$6,'Greenhouse Gas Costs Avoided'!$A$2:$I$32,9,FALSE)</f>
        <v>5.4265301689166732</v>
      </c>
      <c r="AM283" s="21">
        <f ca="1">I283*VLOOKUP(AM$6,'Greenhouse Gas Costs Avoided'!$A$2:$I$32,9,FALSE)</f>
        <v>5.5063320831654474</v>
      </c>
      <c r="AN283" s="21">
        <f ca="1">J283*VLOOKUP(AN$6,'Greenhouse Gas Costs Avoided'!$A$2:$I$32,9,FALSE)</f>
        <v>5.5861339974142208</v>
      </c>
      <c r="AO283" s="21">
        <f ca="1">K283*VLOOKUP(AO$6,'Greenhouse Gas Costs Avoided'!$A$2:$I$32,9,FALSE)</f>
        <v>5.665935911662995</v>
      </c>
      <c r="AP283" s="21">
        <f ca="1">L283*VLOOKUP(AP$6,'Greenhouse Gas Costs Avoided'!$A$2:$I$32,9,FALSE)</f>
        <v>5.7457378259117702</v>
      </c>
      <c r="AQ283" s="21">
        <f ca="1">M283*VLOOKUP(AQ$6,'Greenhouse Gas Costs Avoided'!$A$2:$I$32,9,FALSE)</f>
        <v>5.8255397401605462</v>
      </c>
      <c r="AR283" s="21">
        <f ca="1">N283*VLOOKUP(AR$6,'Greenhouse Gas Costs Avoided'!$A$2:$I$32,9,FALSE)</f>
        <v>5.9053416544093205</v>
      </c>
      <c r="AS283" s="21">
        <f ca="1">O283*VLOOKUP(AS$6,'Greenhouse Gas Costs Avoided'!$A$2:$I$32,9,FALSE)</f>
        <v>5.9851435686580947</v>
      </c>
      <c r="AT283" s="21">
        <f ca="1">P283*VLOOKUP(AT$6,'Greenhouse Gas Costs Avoided'!$A$2:$I$32,9,FALSE)</f>
        <v>6.0649454829068699</v>
      </c>
      <c r="AU283" s="21">
        <f ca="1">Q283*VLOOKUP(AU$6,'Greenhouse Gas Costs Avoided'!$A$2:$I$32,9,FALSE)</f>
        <v>6.1447473971556432</v>
      </c>
      <c r="AV283" s="21">
        <f ca="1">R283*VLOOKUP(AV$6,'Greenhouse Gas Costs Avoided'!$A$2:$I$32,9,FALSE)</f>
        <v>6.2245493114044184</v>
      </c>
      <c r="AW283" s="21">
        <f ca="1">S283*VLOOKUP(AW$6,'Greenhouse Gas Costs Avoided'!$A$2:$I$32,9,FALSE)</f>
        <v>6.312953786990386</v>
      </c>
      <c r="AX283" s="21">
        <f ca="1">T283*VLOOKUP(AX$6,'Greenhouse Gas Costs Avoided'!$A$2:$I$32,9,FALSE)</f>
        <v>6.4013582625763545</v>
      </c>
      <c r="AY283" s="21">
        <f ca="1">U283*VLOOKUP(AY$6,'Greenhouse Gas Costs Avoided'!$A$2:$I$32,9,FALSE)</f>
        <v>6.4897627381623222</v>
      </c>
      <c r="AZ283" s="21">
        <f ca="1">V283*VLOOKUP(AZ$6,'Greenhouse Gas Costs Avoided'!$A$2:$I$32,9,FALSE)</f>
        <v>6.5781672137482907</v>
      </c>
      <c r="BA283" s="21">
        <f ca="1">W283*VLOOKUP(BA$6,'Greenhouse Gas Costs Avoided'!$A$2:$I$32,9,FALSE)</f>
        <v>6.6665716893342575</v>
      </c>
      <c r="BB283" s="21">
        <f ca="1">X283*VLOOKUP(BB$6,'Greenhouse Gas Costs Avoided'!$A$2:$I$32,9,FALSE)</f>
        <v>6.7450019445028957</v>
      </c>
      <c r="BC283" s="21">
        <f ca="1">Y283*VLOOKUP(BC$6,'Greenhouse Gas Costs Avoided'!$A$2:$I$32,9,FALSE)</f>
        <v>6.8234321996715348</v>
      </c>
      <c r="BD283" s="21">
        <f ca="1">Z283*VLOOKUP(BD$6,'Greenhouse Gas Costs Avoided'!$A$2:$I$32,9,FALSE)</f>
        <v>6.901862454840173</v>
      </c>
      <c r="BE283" s="21">
        <f ca="1">AA283*VLOOKUP(BE$6,'Greenhouse Gas Costs Avoided'!$A$2:$I$32,9,FALSE)</f>
        <v>6.9802927100088112</v>
      </c>
      <c r="BF283" s="21">
        <f ca="1">AB283*VLOOKUP(BF$6,'Greenhouse Gas Costs Avoided'!$A$2:$I$32,9,FALSE)</f>
        <v>7.0587229651774486</v>
      </c>
      <c r="BG283" s="21">
        <f ca="1">AC283*VLOOKUP(BG$6,'Greenhouse Gas Costs Avoided'!$A$2:$I$32,9,FALSE)</f>
        <v>7.1502249295408609</v>
      </c>
      <c r="BH283" s="21">
        <f ca="1">AD283*VLOOKUP(BH$6,'Greenhouse Gas Costs Avoided'!$A$2:$I$32,9,FALSE)</f>
        <v>7.2417268939042723</v>
      </c>
      <c r="BI283" s="21">
        <f ca="1">AE283*VLOOKUP(BI$6,'Greenhouse Gas Costs Avoided'!$A$2:$I$32,9,FALSE)</f>
        <v>7.3332288582676846</v>
      </c>
      <c r="BJ283" s="21">
        <f ca="1">AF283*VLOOKUP(BJ$6,'Greenhouse Gas Costs Avoided'!$A$2:$I$32,9,FALSE)</f>
        <v>7.424730822631096</v>
      </c>
      <c r="BK283" s="22">
        <f ca="1">AG283*VLOOKUP(BK$6,'Greenhouse Gas Costs Avoided'!$A$2:$I$32,9,FALSE)</f>
        <v>7.6285297110405814</v>
      </c>
    </row>
    <row r="284" spans="1:63" x14ac:dyDescent="0.35">
      <c r="A284" s="11">
        <v>278</v>
      </c>
      <c r="B284" s="12">
        <f t="shared" ca="1" si="8"/>
        <v>2</v>
      </c>
      <c r="C284" s="13">
        <f t="shared" ca="1" si="9"/>
        <v>2023</v>
      </c>
      <c r="E284" s="20">
        <f ca="1">IF(E$6&lt;$C284,0,VLOOKUP(E$6,'MonteCarlo Policy Paths'!$A$2:$I$31,'Monte Carlo_WA Complance Price'!$B284+1,FALSE))</f>
        <v>0</v>
      </c>
      <c r="F284" s="21">
        <f ca="1">IF(F$6&lt;$C284,0,VLOOKUP(F$6,'MonteCarlo Policy Paths'!$A$2:$I$31,'Monte Carlo_WA Complance Price'!$B284+1,FALSE))</f>
        <v>82.346532180449415</v>
      </c>
      <c r="G284" s="21">
        <f ca="1">IF(G$6&lt;$C284,0,VLOOKUP(G$6,'MonteCarlo Policy Paths'!$A$2:$I$31,'Monte Carlo_WA Complance Price'!$B284+1,FALSE))</f>
        <v>84.002844861871253</v>
      </c>
      <c r="H284" s="21">
        <f ca="1">IF(H$6&lt;$C284,0,VLOOKUP(H$6,'MonteCarlo Policy Paths'!$A$2:$I$31,'Monte Carlo_WA Complance Price'!$B284+1,FALSE))</f>
        <v>85.659157543293105</v>
      </c>
      <c r="I284" s="21">
        <f ca="1">IF(I$6&lt;$C284,0,VLOOKUP(I$6,'MonteCarlo Policy Paths'!$A$2:$I$31,'Monte Carlo_WA Complance Price'!$B284+1,FALSE))</f>
        <v>86.918851036576825</v>
      </c>
      <c r="J284" s="21">
        <f ca="1">IF(J$6&lt;$C284,0,VLOOKUP(J$6,'MonteCarlo Policy Paths'!$A$2:$I$31,'Monte Carlo_WA Complance Price'!$B284+1,FALSE))</f>
        <v>88.178544529860531</v>
      </c>
      <c r="K284" s="21">
        <f ca="1">IF(K$6&lt;$C284,0,VLOOKUP(K$6,'MonteCarlo Policy Paths'!$A$2:$I$31,'Monte Carlo_WA Complance Price'!$B284+1,FALSE))</f>
        <v>89.438238023144251</v>
      </c>
      <c r="L284" s="21">
        <f ca="1">IF(L$6&lt;$C284,0,VLOOKUP(L$6,'MonteCarlo Policy Paths'!$A$2:$I$31,'Monte Carlo_WA Complance Price'!$B284+1,FALSE))</f>
        <v>90.697931516427971</v>
      </c>
      <c r="M284" s="21">
        <f ca="1">IF(M$6&lt;$C284,0,VLOOKUP(M$6,'MonteCarlo Policy Paths'!$A$2:$I$31,'Monte Carlo_WA Complance Price'!$B284+1,FALSE))</f>
        <v>91.95762500971172</v>
      </c>
      <c r="N284" s="21">
        <f ca="1">IF(N$6&lt;$C284,0,VLOOKUP(N$6,'MonteCarlo Policy Paths'!$A$2:$I$31,'Monte Carlo_WA Complance Price'!$B284+1,FALSE))</f>
        <v>93.21731850299544</v>
      </c>
      <c r="O284" s="21">
        <f ca="1">IF(O$6&lt;$C284,0,VLOOKUP(O$6,'MonteCarlo Policy Paths'!$A$2:$I$31,'Monte Carlo_WA Complance Price'!$B284+1,FALSE))</f>
        <v>94.47701199627916</v>
      </c>
      <c r="P284" s="21">
        <f ca="1">IF(P$6&lt;$C284,0,VLOOKUP(P$6,'MonteCarlo Policy Paths'!$A$2:$I$31,'Monte Carlo_WA Complance Price'!$B284+1,FALSE))</f>
        <v>95.73670548956288</v>
      </c>
      <c r="Q284" s="21">
        <f ca="1">IF(Q$6&lt;$C284,0,VLOOKUP(Q$6,'MonteCarlo Policy Paths'!$A$2:$I$31,'Monte Carlo_WA Complance Price'!$B284+1,FALSE))</f>
        <v>96.996398982846586</v>
      </c>
      <c r="R284" s="21">
        <f ca="1">IF(R$6&lt;$C284,0,VLOOKUP(R$6,'MonteCarlo Policy Paths'!$A$2:$I$31,'Monte Carlo_WA Complance Price'!$B284+1,FALSE))</f>
        <v>98.25609247613032</v>
      </c>
      <c r="S284" s="21">
        <f ca="1">IF(S$6&lt;$C284,0,VLOOKUP(S$6,'MonteCarlo Policy Paths'!$A$2:$I$31,'Monte Carlo_WA Complance Price'!$B284+1,FALSE))</f>
        <v>99.65157958594628</v>
      </c>
      <c r="T284" s="21">
        <f ca="1">IF(T$6&lt;$C284,0,VLOOKUP(T$6,'MonteCarlo Policy Paths'!$A$2:$I$31,'Monte Carlo_WA Complance Price'!$B284+1,FALSE))</f>
        <v>101.04706669576224</v>
      </c>
      <c r="U284" s="21">
        <f ca="1">IF(U$6&lt;$C284,0,VLOOKUP(U$6,'MonteCarlo Policy Paths'!$A$2:$I$31,'Monte Carlo_WA Complance Price'!$B284+1,FALSE))</f>
        <v>102.4425538055782</v>
      </c>
      <c r="V284" s="21">
        <f ca="1">IF(V$6&lt;$C284,0,VLOOKUP(V$6,'MonteCarlo Policy Paths'!$A$2:$I$31,'Monte Carlo_WA Complance Price'!$B284+1,FALSE))</f>
        <v>103.83804091539416</v>
      </c>
      <c r="W284" s="21">
        <f ca="1">IF(W$6&lt;$C284,0,VLOOKUP(W$6,'MonteCarlo Policy Paths'!$A$2:$I$31,'Monte Carlo_WA Complance Price'!$B284+1,FALSE))</f>
        <v>105.23352802521011</v>
      </c>
      <c r="X284" s="21">
        <f ca="1">IF(X$6&lt;$C284,0,VLOOKUP(X$6,'MonteCarlo Policy Paths'!$A$2:$I$31,'Monte Carlo_WA Complance Price'!$B284+1,FALSE))</f>
        <v>106.47156953138905</v>
      </c>
      <c r="Y284" s="21">
        <f ca="1">IF(Y$6&lt;$C284,0,VLOOKUP(Y$6,'MonteCarlo Policy Paths'!$A$2:$I$31,'Monte Carlo_WA Complance Price'!$B284+1,FALSE))</f>
        <v>107.709611037568</v>
      </c>
      <c r="Z284" s="21">
        <f ca="1">IF(Z$6&lt;$C284,0,VLOOKUP(Z$6,'MonteCarlo Policy Paths'!$A$2:$I$31,'Monte Carlo_WA Complance Price'!$B284+1,FALSE))</f>
        <v>108.94765254374694</v>
      </c>
      <c r="AA284" s="21">
        <f ca="1">IF(AA$6&lt;$C284,0,VLOOKUP(AA$6,'MonteCarlo Policy Paths'!$A$2:$I$31,'Monte Carlo_WA Complance Price'!$B284+1,FALSE))</f>
        <v>110.18569404992589</v>
      </c>
      <c r="AB284" s="21">
        <f ca="1">IF(AB$6&lt;$C284,0,VLOOKUP(AB$6,'MonteCarlo Policy Paths'!$A$2:$I$31,'Monte Carlo_WA Complance Price'!$B284+1,FALSE))</f>
        <v>111.42373555610482</v>
      </c>
      <c r="AC284" s="21">
        <f ca="1">IF(AC$6&lt;$C284,0,VLOOKUP(AC$6,'MonteCarlo Policy Paths'!$A$2:$I$31,'Monte Carlo_WA Complance Price'!$B284+1,FALSE))</f>
        <v>112.86811731331359</v>
      </c>
      <c r="AD284" s="21">
        <f ca="1">IF(AD$6&lt;$C284,0,VLOOKUP(AD$6,'MonteCarlo Policy Paths'!$A$2:$I$31,'Monte Carlo_WA Complance Price'!$B284+1,FALSE))</f>
        <v>114.31249907052236</v>
      </c>
      <c r="AE284" s="21">
        <f ca="1">IF(AE$6&lt;$C284,0,VLOOKUP(AE$6,'MonteCarlo Policy Paths'!$A$2:$I$31,'Monte Carlo_WA Complance Price'!$B284+1,FALSE))</f>
        <v>115.75688082773114</v>
      </c>
      <c r="AF284" s="21">
        <f ca="1">IF(AF$6&lt;$C284,0,VLOOKUP(AF$6,'MonteCarlo Policy Paths'!$A$2:$I$31,'Monte Carlo_WA Complance Price'!$B284+1,FALSE))</f>
        <v>117.20126258493991</v>
      </c>
      <c r="AG284" s="22">
        <f ca="1">IF(AG$6&lt;$C284,0,VLOOKUP(AG$6,'MonteCarlo Policy Paths'!$A$2:$I$31,'Monte Carlo_WA Complance Price'!$B284+1,FALSE))</f>
        <v>120.41827982173916</v>
      </c>
      <c r="AI284" s="20">
        <f ca="1">E284*VLOOKUP(AI$6,'Greenhouse Gas Costs Avoided'!$A$2:$I$32,9,FALSE)</f>
        <v>0</v>
      </c>
      <c r="AJ284" s="21">
        <f ca="1">F284*VLOOKUP(AJ$6,'Greenhouse Gas Costs Avoided'!$A$2:$I$32,9,FALSE)</f>
        <v>5.2166744805659615</v>
      </c>
      <c r="AK284" s="21">
        <f ca="1">G284*VLOOKUP(AK$6,'Greenhouse Gas Costs Avoided'!$A$2:$I$32,9,FALSE)</f>
        <v>5.3216023247413169</v>
      </c>
      <c r="AL284" s="21">
        <f ca="1">H284*VLOOKUP(AL$6,'Greenhouse Gas Costs Avoided'!$A$2:$I$32,9,FALSE)</f>
        <v>5.4265301689166732</v>
      </c>
      <c r="AM284" s="21">
        <f ca="1">I284*VLOOKUP(AM$6,'Greenhouse Gas Costs Avoided'!$A$2:$I$32,9,FALSE)</f>
        <v>5.5063320831654474</v>
      </c>
      <c r="AN284" s="21">
        <f ca="1">J284*VLOOKUP(AN$6,'Greenhouse Gas Costs Avoided'!$A$2:$I$32,9,FALSE)</f>
        <v>5.5861339974142208</v>
      </c>
      <c r="AO284" s="21">
        <f ca="1">K284*VLOOKUP(AO$6,'Greenhouse Gas Costs Avoided'!$A$2:$I$32,9,FALSE)</f>
        <v>5.665935911662995</v>
      </c>
      <c r="AP284" s="21">
        <f ca="1">L284*VLOOKUP(AP$6,'Greenhouse Gas Costs Avoided'!$A$2:$I$32,9,FALSE)</f>
        <v>5.7457378259117702</v>
      </c>
      <c r="AQ284" s="21">
        <f ca="1">M284*VLOOKUP(AQ$6,'Greenhouse Gas Costs Avoided'!$A$2:$I$32,9,FALSE)</f>
        <v>5.8255397401605462</v>
      </c>
      <c r="AR284" s="21">
        <f ca="1">N284*VLOOKUP(AR$6,'Greenhouse Gas Costs Avoided'!$A$2:$I$32,9,FALSE)</f>
        <v>5.9053416544093205</v>
      </c>
      <c r="AS284" s="21">
        <f ca="1">O284*VLOOKUP(AS$6,'Greenhouse Gas Costs Avoided'!$A$2:$I$32,9,FALSE)</f>
        <v>5.9851435686580947</v>
      </c>
      <c r="AT284" s="21">
        <f ca="1">P284*VLOOKUP(AT$6,'Greenhouse Gas Costs Avoided'!$A$2:$I$32,9,FALSE)</f>
        <v>6.0649454829068699</v>
      </c>
      <c r="AU284" s="21">
        <f ca="1">Q284*VLOOKUP(AU$6,'Greenhouse Gas Costs Avoided'!$A$2:$I$32,9,FALSE)</f>
        <v>6.1447473971556432</v>
      </c>
      <c r="AV284" s="21">
        <f ca="1">R284*VLOOKUP(AV$6,'Greenhouse Gas Costs Avoided'!$A$2:$I$32,9,FALSE)</f>
        <v>6.2245493114044184</v>
      </c>
      <c r="AW284" s="21">
        <f ca="1">S284*VLOOKUP(AW$6,'Greenhouse Gas Costs Avoided'!$A$2:$I$32,9,FALSE)</f>
        <v>6.312953786990386</v>
      </c>
      <c r="AX284" s="21">
        <f ca="1">T284*VLOOKUP(AX$6,'Greenhouse Gas Costs Avoided'!$A$2:$I$32,9,FALSE)</f>
        <v>6.4013582625763545</v>
      </c>
      <c r="AY284" s="21">
        <f ca="1">U284*VLOOKUP(AY$6,'Greenhouse Gas Costs Avoided'!$A$2:$I$32,9,FALSE)</f>
        <v>6.4897627381623222</v>
      </c>
      <c r="AZ284" s="21">
        <f ca="1">V284*VLOOKUP(AZ$6,'Greenhouse Gas Costs Avoided'!$A$2:$I$32,9,FALSE)</f>
        <v>6.5781672137482907</v>
      </c>
      <c r="BA284" s="21">
        <f ca="1">W284*VLOOKUP(BA$6,'Greenhouse Gas Costs Avoided'!$A$2:$I$32,9,FALSE)</f>
        <v>6.6665716893342575</v>
      </c>
      <c r="BB284" s="21">
        <f ca="1">X284*VLOOKUP(BB$6,'Greenhouse Gas Costs Avoided'!$A$2:$I$32,9,FALSE)</f>
        <v>6.7450019445028957</v>
      </c>
      <c r="BC284" s="21">
        <f ca="1">Y284*VLOOKUP(BC$6,'Greenhouse Gas Costs Avoided'!$A$2:$I$32,9,FALSE)</f>
        <v>6.8234321996715348</v>
      </c>
      <c r="BD284" s="21">
        <f ca="1">Z284*VLOOKUP(BD$6,'Greenhouse Gas Costs Avoided'!$A$2:$I$32,9,FALSE)</f>
        <v>6.901862454840173</v>
      </c>
      <c r="BE284" s="21">
        <f ca="1">AA284*VLOOKUP(BE$6,'Greenhouse Gas Costs Avoided'!$A$2:$I$32,9,FALSE)</f>
        <v>6.9802927100088112</v>
      </c>
      <c r="BF284" s="21">
        <f ca="1">AB284*VLOOKUP(BF$6,'Greenhouse Gas Costs Avoided'!$A$2:$I$32,9,FALSE)</f>
        <v>7.0587229651774486</v>
      </c>
      <c r="BG284" s="21">
        <f ca="1">AC284*VLOOKUP(BG$6,'Greenhouse Gas Costs Avoided'!$A$2:$I$32,9,FALSE)</f>
        <v>7.1502249295408609</v>
      </c>
      <c r="BH284" s="21">
        <f ca="1">AD284*VLOOKUP(BH$6,'Greenhouse Gas Costs Avoided'!$A$2:$I$32,9,FALSE)</f>
        <v>7.2417268939042723</v>
      </c>
      <c r="BI284" s="21">
        <f ca="1">AE284*VLOOKUP(BI$6,'Greenhouse Gas Costs Avoided'!$A$2:$I$32,9,FALSE)</f>
        <v>7.3332288582676846</v>
      </c>
      <c r="BJ284" s="21">
        <f ca="1">AF284*VLOOKUP(BJ$6,'Greenhouse Gas Costs Avoided'!$A$2:$I$32,9,FALSE)</f>
        <v>7.424730822631096</v>
      </c>
      <c r="BK284" s="22">
        <f ca="1">AG284*VLOOKUP(BK$6,'Greenhouse Gas Costs Avoided'!$A$2:$I$32,9,FALSE)</f>
        <v>7.6285297110405814</v>
      </c>
    </row>
    <row r="285" spans="1:63" x14ac:dyDescent="0.35">
      <c r="A285" s="11">
        <v>279</v>
      </c>
      <c r="B285" s="12">
        <f t="shared" ca="1" si="8"/>
        <v>1</v>
      </c>
      <c r="C285" s="13">
        <f t="shared" ca="1" si="9"/>
        <v>2023</v>
      </c>
      <c r="E285" s="20">
        <f ca="1">IF(E$6&lt;$C285,0,VLOOKUP(E$6,'MonteCarlo Policy Paths'!$A$2:$I$31,'Monte Carlo_WA Complance Price'!$B285+1,FALSE))</f>
        <v>0</v>
      </c>
      <c r="F285" s="21">
        <f ca="1">IF(F$6&lt;$C285,0,VLOOKUP(F$6,'MonteCarlo Policy Paths'!$A$2:$I$31,'Monte Carlo_WA Complance Price'!$B285+1,FALSE))</f>
        <v>82.346532180449415</v>
      </c>
      <c r="G285" s="21">
        <f ca="1">IF(G$6&lt;$C285,0,VLOOKUP(G$6,'MonteCarlo Policy Paths'!$A$2:$I$31,'Monte Carlo_WA Complance Price'!$B285+1,FALSE))</f>
        <v>84.002844861871253</v>
      </c>
      <c r="H285" s="21">
        <f ca="1">IF(H$6&lt;$C285,0,VLOOKUP(H$6,'MonteCarlo Policy Paths'!$A$2:$I$31,'Monte Carlo_WA Complance Price'!$B285+1,FALSE))</f>
        <v>85.659157543293105</v>
      </c>
      <c r="I285" s="21">
        <f ca="1">IF(I$6&lt;$C285,0,VLOOKUP(I$6,'MonteCarlo Policy Paths'!$A$2:$I$31,'Monte Carlo_WA Complance Price'!$B285+1,FALSE))</f>
        <v>86.918851036576825</v>
      </c>
      <c r="J285" s="21">
        <f ca="1">IF(J$6&lt;$C285,0,VLOOKUP(J$6,'MonteCarlo Policy Paths'!$A$2:$I$31,'Monte Carlo_WA Complance Price'!$B285+1,FALSE))</f>
        <v>88.178544529860531</v>
      </c>
      <c r="K285" s="21">
        <f ca="1">IF(K$6&lt;$C285,0,VLOOKUP(K$6,'MonteCarlo Policy Paths'!$A$2:$I$31,'Monte Carlo_WA Complance Price'!$B285+1,FALSE))</f>
        <v>89.438238023144251</v>
      </c>
      <c r="L285" s="21">
        <f ca="1">IF(L$6&lt;$C285,0,VLOOKUP(L$6,'MonteCarlo Policy Paths'!$A$2:$I$31,'Monte Carlo_WA Complance Price'!$B285+1,FALSE))</f>
        <v>90.697931516427971</v>
      </c>
      <c r="M285" s="21">
        <f ca="1">IF(M$6&lt;$C285,0,VLOOKUP(M$6,'MonteCarlo Policy Paths'!$A$2:$I$31,'Monte Carlo_WA Complance Price'!$B285+1,FALSE))</f>
        <v>91.95762500971172</v>
      </c>
      <c r="N285" s="21">
        <f ca="1">IF(N$6&lt;$C285,0,VLOOKUP(N$6,'MonteCarlo Policy Paths'!$A$2:$I$31,'Monte Carlo_WA Complance Price'!$B285+1,FALSE))</f>
        <v>93.21731850299544</v>
      </c>
      <c r="O285" s="21">
        <f ca="1">IF(O$6&lt;$C285,0,VLOOKUP(O$6,'MonteCarlo Policy Paths'!$A$2:$I$31,'Monte Carlo_WA Complance Price'!$B285+1,FALSE))</f>
        <v>94.47701199627916</v>
      </c>
      <c r="P285" s="21">
        <f ca="1">IF(P$6&lt;$C285,0,VLOOKUP(P$6,'MonteCarlo Policy Paths'!$A$2:$I$31,'Monte Carlo_WA Complance Price'!$B285+1,FALSE))</f>
        <v>95.73670548956288</v>
      </c>
      <c r="Q285" s="21">
        <f ca="1">IF(Q$6&lt;$C285,0,VLOOKUP(Q$6,'MonteCarlo Policy Paths'!$A$2:$I$31,'Monte Carlo_WA Complance Price'!$B285+1,FALSE))</f>
        <v>96.996398982846586</v>
      </c>
      <c r="R285" s="21">
        <f ca="1">IF(R$6&lt;$C285,0,VLOOKUP(R$6,'MonteCarlo Policy Paths'!$A$2:$I$31,'Monte Carlo_WA Complance Price'!$B285+1,FALSE))</f>
        <v>98.25609247613032</v>
      </c>
      <c r="S285" s="21">
        <f ca="1">IF(S$6&lt;$C285,0,VLOOKUP(S$6,'MonteCarlo Policy Paths'!$A$2:$I$31,'Monte Carlo_WA Complance Price'!$B285+1,FALSE))</f>
        <v>99.65157958594628</v>
      </c>
      <c r="T285" s="21">
        <f ca="1">IF(T$6&lt;$C285,0,VLOOKUP(T$6,'MonteCarlo Policy Paths'!$A$2:$I$31,'Monte Carlo_WA Complance Price'!$B285+1,FALSE))</f>
        <v>101.04706669576224</v>
      </c>
      <c r="U285" s="21">
        <f ca="1">IF(U$6&lt;$C285,0,VLOOKUP(U$6,'MonteCarlo Policy Paths'!$A$2:$I$31,'Monte Carlo_WA Complance Price'!$B285+1,FALSE))</f>
        <v>102.4425538055782</v>
      </c>
      <c r="V285" s="21">
        <f ca="1">IF(V$6&lt;$C285,0,VLOOKUP(V$6,'MonteCarlo Policy Paths'!$A$2:$I$31,'Monte Carlo_WA Complance Price'!$B285+1,FALSE))</f>
        <v>103.83804091539416</v>
      </c>
      <c r="W285" s="21">
        <f ca="1">IF(W$6&lt;$C285,0,VLOOKUP(W$6,'MonteCarlo Policy Paths'!$A$2:$I$31,'Monte Carlo_WA Complance Price'!$B285+1,FALSE))</f>
        <v>105.23352802521011</v>
      </c>
      <c r="X285" s="21">
        <f ca="1">IF(X$6&lt;$C285,0,VLOOKUP(X$6,'MonteCarlo Policy Paths'!$A$2:$I$31,'Monte Carlo_WA Complance Price'!$B285+1,FALSE))</f>
        <v>106.47156953138905</v>
      </c>
      <c r="Y285" s="21">
        <f ca="1">IF(Y$6&lt;$C285,0,VLOOKUP(Y$6,'MonteCarlo Policy Paths'!$A$2:$I$31,'Monte Carlo_WA Complance Price'!$B285+1,FALSE))</f>
        <v>107.709611037568</v>
      </c>
      <c r="Z285" s="21">
        <f ca="1">IF(Z$6&lt;$C285,0,VLOOKUP(Z$6,'MonteCarlo Policy Paths'!$A$2:$I$31,'Monte Carlo_WA Complance Price'!$B285+1,FALSE))</f>
        <v>108.94765254374694</v>
      </c>
      <c r="AA285" s="21">
        <f ca="1">IF(AA$6&lt;$C285,0,VLOOKUP(AA$6,'MonteCarlo Policy Paths'!$A$2:$I$31,'Monte Carlo_WA Complance Price'!$B285+1,FALSE))</f>
        <v>110.18569404992589</v>
      </c>
      <c r="AB285" s="21">
        <f ca="1">IF(AB$6&lt;$C285,0,VLOOKUP(AB$6,'MonteCarlo Policy Paths'!$A$2:$I$31,'Monte Carlo_WA Complance Price'!$B285+1,FALSE))</f>
        <v>111.42373555610482</v>
      </c>
      <c r="AC285" s="21">
        <f ca="1">IF(AC$6&lt;$C285,0,VLOOKUP(AC$6,'MonteCarlo Policy Paths'!$A$2:$I$31,'Monte Carlo_WA Complance Price'!$B285+1,FALSE))</f>
        <v>112.86811731331359</v>
      </c>
      <c r="AD285" s="21">
        <f ca="1">IF(AD$6&lt;$C285,0,VLOOKUP(AD$6,'MonteCarlo Policy Paths'!$A$2:$I$31,'Monte Carlo_WA Complance Price'!$B285+1,FALSE))</f>
        <v>114.31249907052236</v>
      </c>
      <c r="AE285" s="21">
        <f ca="1">IF(AE$6&lt;$C285,0,VLOOKUP(AE$6,'MonteCarlo Policy Paths'!$A$2:$I$31,'Monte Carlo_WA Complance Price'!$B285+1,FALSE))</f>
        <v>115.75688082773114</v>
      </c>
      <c r="AF285" s="21">
        <f ca="1">IF(AF$6&lt;$C285,0,VLOOKUP(AF$6,'MonteCarlo Policy Paths'!$A$2:$I$31,'Monte Carlo_WA Complance Price'!$B285+1,FALSE))</f>
        <v>117.20126258493991</v>
      </c>
      <c r="AG285" s="22">
        <f ca="1">IF(AG$6&lt;$C285,0,VLOOKUP(AG$6,'MonteCarlo Policy Paths'!$A$2:$I$31,'Monte Carlo_WA Complance Price'!$B285+1,FALSE))</f>
        <v>118.64564434214866</v>
      </c>
      <c r="AI285" s="20">
        <f ca="1">E285*VLOOKUP(AI$6,'Greenhouse Gas Costs Avoided'!$A$2:$I$32,9,FALSE)</f>
        <v>0</v>
      </c>
      <c r="AJ285" s="21">
        <f ca="1">F285*VLOOKUP(AJ$6,'Greenhouse Gas Costs Avoided'!$A$2:$I$32,9,FALSE)</f>
        <v>5.2166744805659615</v>
      </c>
      <c r="AK285" s="21">
        <f ca="1">G285*VLOOKUP(AK$6,'Greenhouse Gas Costs Avoided'!$A$2:$I$32,9,FALSE)</f>
        <v>5.3216023247413169</v>
      </c>
      <c r="AL285" s="21">
        <f ca="1">H285*VLOOKUP(AL$6,'Greenhouse Gas Costs Avoided'!$A$2:$I$32,9,FALSE)</f>
        <v>5.4265301689166732</v>
      </c>
      <c r="AM285" s="21">
        <f ca="1">I285*VLOOKUP(AM$6,'Greenhouse Gas Costs Avoided'!$A$2:$I$32,9,FALSE)</f>
        <v>5.5063320831654474</v>
      </c>
      <c r="AN285" s="21">
        <f ca="1">J285*VLOOKUP(AN$6,'Greenhouse Gas Costs Avoided'!$A$2:$I$32,9,FALSE)</f>
        <v>5.5861339974142208</v>
      </c>
      <c r="AO285" s="21">
        <f ca="1">K285*VLOOKUP(AO$6,'Greenhouse Gas Costs Avoided'!$A$2:$I$32,9,FALSE)</f>
        <v>5.665935911662995</v>
      </c>
      <c r="AP285" s="21">
        <f ca="1">L285*VLOOKUP(AP$6,'Greenhouse Gas Costs Avoided'!$A$2:$I$32,9,FALSE)</f>
        <v>5.7457378259117702</v>
      </c>
      <c r="AQ285" s="21">
        <f ca="1">M285*VLOOKUP(AQ$6,'Greenhouse Gas Costs Avoided'!$A$2:$I$32,9,FALSE)</f>
        <v>5.8255397401605462</v>
      </c>
      <c r="AR285" s="21">
        <f ca="1">N285*VLOOKUP(AR$6,'Greenhouse Gas Costs Avoided'!$A$2:$I$32,9,FALSE)</f>
        <v>5.9053416544093205</v>
      </c>
      <c r="AS285" s="21">
        <f ca="1">O285*VLOOKUP(AS$6,'Greenhouse Gas Costs Avoided'!$A$2:$I$32,9,FALSE)</f>
        <v>5.9851435686580947</v>
      </c>
      <c r="AT285" s="21">
        <f ca="1">P285*VLOOKUP(AT$6,'Greenhouse Gas Costs Avoided'!$A$2:$I$32,9,FALSE)</f>
        <v>6.0649454829068699</v>
      </c>
      <c r="AU285" s="21">
        <f ca="1">Q285*VLOOKUP(AU$6,'Greenhouse Gas Costs Avoided'!$A$2:$I$32,9,FALSE)</f>
        <v>6.1447473971556432</v>
      </c>
      <c r="AV285" s="21">
        <f ca="1">R285*VLOOKUP(AV$6,'Greenhouse Gas Costs Avoided'!$A$2:$I$32,9,FALSE)</f>
        <v>6.2245493114044184</v>
      </c>
      <c r="AW285" s="21">
        <f ca="1">S285*VLOOKUP(AW$6,'Greenhouse Gas Costs Avoided'!$A$2:$I$32,9,FALSE)</f>
        <v>6.312953786990386</v>
      </c>
      <c r="AX285" s="21">
        <f ca="1">T285*VLOOKUP(AX$6,'Greenhouse Gas Costs Avoided'!$A$2:$I$32,9,FALSE)</f>
        <v>6.4013582625763545</v>
      </c>
      <c r="AY285" s="21">
        <f ca="1">U285*VLOOKUP(AY$6,'Greenhouse Gas Costs Avoided'!$A$2:$I$32,9,FALSE)</f>
        <v>6.4897627381623222</v>
      </c>
      <c r="AZ285" s="21">
        <f ca="1">V285*VLOOKUP(AZ$6,'Greenhouse Gas Costs Avoided'!$A$2:$I$32,9,FALSE)</f>
        <v>6.5781672137482907</v>
      </c>
      <c r="BA285" s="21">
        <f ca="1">W285*VLOOKUP(BA$6,'Greenhouse Gas Costs Avoided'!$A$2:$I$32,9,FALSE)</f>
        <v>6.6665716893342575</v>
      </c>
      <c r="BB285" s="21">
        <f ca="1">X285*VLOOKUP(BB$6,'Greenhouse Gas Costs Avoided'!$A$2:$I$32,9,FALSE)</f>
        <v>6.7450019445028957</v>
      </c>
      <c r="BC285" s="21">
        <f ca="1">Y285*VLOOKUP(BC$6,'Greenhouse Gas Costs Avoided'!$A$2:$I$32,9,FALSE)</f>
        <v>6.8234321996715348</v>
      </c>
      <c r="BD285" s="21">
        <f ca="1">Z285*VLOOKUP(BD$6,'Greenhouse Gas Costs Avoided'!$A$2:$I$32,9,FALSE)</f>
        <v>6.901862454840173</v>
      </c>
      <c r="BE285" s="21">
        <f ca="1">AA285*VLOOKUP(BE$6,'Greenhouse Gas Costs Avoided'!$A$2:$I$32,9,FALSE)</f>
        <v>6.9802927100088112</v>
      </c>
      <c r="BF285" s="21">
        <f ca="1">AB285*VLOOKUP(BF$6,'Greenhouse Gas Costs Avoided'!$A$2:$I$32,9,FALSE)</f>
        <v>7.0587229651774486</v>
      </c>
      <c r="BG285" s="21">
        <f ca="1">AC285*VLOOKUP(BG$6,'Greenhouse Gas Costs Avoided'!$A$2:$I$32,9,FALSE)</f>
        <v>7.1502249295408609</v>
      </c>
      <c r="BH285" s="21">
        <f ca="1">AD285*VLOOKUP(BH$6,'Greenhouse Gas Costs Avoided'!$A$2:$I$32,9,FALSE)</f>
        <v>7.2417268939042723</v>
      </c>
      <c r="BI285" s="21">
        <f ca="1">AE285*VLOOKUP(BI$6,'Greenhouse Gas Costs Avoided'!$A$2:$I$32,9,FALSE)</f>
        <v>7.3332288582676846</v>
      </c>
      <c r="BJ285" s="21">
        <f ca="1">AF285*VLOOKUP(BJ$6,'Greenhouse Gas Costs Avoided'!$A$2:$I$32,9,FALSE)</f>
        <v>7.424730822631096</v>
      </c>
      <c r="BK285" s="22">
        <f ca="1">AG285*VLOOKUP(BK$6,'Greenhouse Gas Costs Avoided'!$A$2:$I$32,9,FALSE)</f>
        <v>7.5162327869945065</v>
      </c>
    </row>
    <row r="286" spans="1:63" x14ac:dyDescent="0.35">
      <c r="A286" s="11">
        <v>280</v>
      </c>
      <c r="B286" s="12">
        <f t="shared" ca="1" si="8"/>
        <v>3</v>
      </c>
      <c r="C286" s="13">
        <f t="shared" ca="1" si="9"/>
        <v>2023</v>
      </c>
      <c r="E286" s="20">
        <f ca="1">IF(E$6&lt;$C286,0,VLOOKUP(E$6,'MonteCarlo Policy Paths'!$A$2:$I$31,'Monte Carlo_WA Complance Price'!$B286+1,FALSE))</f>
        <v>0</v>
      </c>
      <c r="F286" s="21">
        <f ca="1">IF(F$6&lt;$C286,0,VLOOKUP(F$6,'MonteCarlo Policy Paths'!$A$2:$I$31,'Monte Carlo_WA Complance Price'!$B286+1,FALSE))</f>
        <v>82.346532180449415</v>
      </c>
      <c r="G286" s="21">
        <f ca="1">IF(G$6&lt;$C286,0,VLOOKUP(G$6,'MonteCarlo Policy Paths'!$A$2:$I$31,'Monte Carlo_WA Complance Price'!$B286+1,FALSE))</f>
        <v>84.002844861871253</v>
      </c>
      <c r="H286" s="21">
        <f ca="1">IF(H$6&lt;$C286,0,VLOOKUP(H$6,'MonteCarlo Policy Paths'!$A$2:$I$31,'Monte Carlo_WA Complance Price'!$B286+1,FALSE))</f>
        <v>85.659157543293105</v>
      </c>
      <c r="I286" s="21">
        <f ca="1">IF(I$6&lt;$C286,0,VLOOKUP(I$6,'MonteCarlo Policy Paths'!$A$2:$I$31,'Monte Carlo_WA Complance Price'!$B286+1,FALSE))</f>
        <v>86.918851036576825</v>
      </c>
      <c r="J286" s="21">
        <f ca="1">IF(J$6&lt;$C286,0,VLOOKUP(J$6,'MonteCarlo Policy Paths'!$A$2:$I$31,'Monte Carlo_WA Complance Price'!$B286+1,FALSE))</f>
        <v>88.178544529860531</v>
      </c>
      <c r="K286" s="21">
        <f ca="1">IF(K$6&lt;$C286,0,VLOOKUP(K$6,'MonteCarlo Policy Paths'!$A$2:$I$31,'Monte Carlo_WA Complance Price'!$B286+1,FALSE))</f>
        <v>89.438238023144251</v>
      </c>
      <c r="L286" s="21">
        <f ca="1">IF(L$6&lt;$C286,0,VLOOKUP(L$6,'MonteCarlo Policy Paths'!$A$2:$I$31,'Monte Carlo_WA Complance Price'!$B286+1,FALSE))</f>
        <v>90.697931516427971</v>
      </c>
      <c r="M286" s="21">
        <f ca="1">IF(M$6&lt;$C286,0,VLOOKUP(M$6,'MonteCarlo Policy Paths'!$A$2:$I$31,'Monte Carlo_WA Complance Price'!$B286+1,FALSE))</f>
        <v>91.95762500971172</v>
      </c>
      <c r="N286" s="21">
        <f ca="1">IF(N$6&lt;$C286,0,VLOOKUP(N$6,'MonteCarlo Policy Paths'!$A$2:$I$31,'Monte Carlo_WA Complance Price'!$B286+1,FALSE))</f>
        <v>93.21731850299544</v>
      </c>
      <c r="O286" s="21">
        <f ca="1">IF(O$6&lt;$C286,0,VLOOKUP(O$6,'MonteCarlo Policy Paths'!$A$2:$I$31,'Monte Carlo_WA Complance Price'!$B286+1,FALSE))</f>
        <v>94.47701199627916</v>
      </c>
      <c r="P286" s="21">
        <f ca="1">IF(P$6&lt;$C286,0,VLOOKUP(P$6,'MonteCarlo Policy Paths'!$A$2:$I$31,'Monte Carlo_WA Complance Price'!$B286+1,FALSE))</f>
        <v>95.73670548956288</v>
      </c>
      <c r="Q286" s="21">
        <f ca="1">IF(Q$6&lt;$C286,0,VLOOKUP(Q$6,'MonteCarlo Policy Paths'!$A$2:$I$31,'Monte Carlo_WA Complance Price'!$B286+1,FALSE))</f>
        <v>96.996398982846586</v>
      </c>
      <c r="R286" s="21">
        <f ca="1">IF(R$6&lt;$C286,0,VLOOKUP(R$6,'MonteCarlo Policy Paths'!$A$2:$I$31,'Monte Carlo_WA Complance Price'!$B286+1,FALSE))</f>
        <v>101.49317720655506</v>
      </c>
      <c r="S286" s="21">
        <f ca="1">IF(S$6&lt;$C286,0,VLOOKUP(S$6,'MonteCarlo Policy Paths'!$A$2:$I$31,'Monte Carlo_WA Complance Price'!$B286+1,FALSE))</f>
        <v>104.21949379267882</v>
      </c>
      <c r="T286" s="21">
        <f ca="1">IF(T$6&lt;$C286,0,VLOOKUP(T$6,'MonteCarlo Policy Paths'!$A$2:$I$31,'Monte Carlo_WA Complance Price'!$B286+1,FALSE))</f>
        <v>107.03810370059369</v>
      </c>
      <c r="U286" s="21">
        <f ca="1">IF(U$6&lt;$C286,0,VLOOKUP(U$6,'MonteCarlo Policy Paths'!$A$2:$I$31,'Monte Carlo_WA Complance Price'!$B286+1,FALSE))</f>
        <v>109.92690053835344</v>
      </c>
      <c r="V286" s="21">
        <f ca="1">IF(V$6&lt;$C286,0,VLOOKUP(V$6,'MonteCarlo Policy Paths'!$A$2:$I$31,'Monte Carlo_WA Complance Price'!$B286+1,FALSE))</f>
        <v>112.89757853003228</v>
      </c>
      <c r="W286" s="21">
        <f ca="1">IF(W$6&lt;$C286,0,VLOOKUP(W$6,'MonteCarlo Policy Paths'!$A$2:$I$31,'Monte Carlo_WA Complance Price'!$B286+1,FALSE))</f>
        <v>115.91943874780665</v>
      </c>
      <c r="X286" s="21">
        <f ca="1">IF(X$6&lt;$C286,0,VLOOKUP(X$6,'MonteCarlo Policy Paths'!$A$2:$I$31,'Monte Carlo_WA Complance Price'!$B286+1,FALSE))</f>
        <v>119.06733931122673</v>
      </c>
      <c r="Y286" s="21">
        <f ca="1">IF(Y$6&lt;$C286,0,VLOOKUP(Y$6,'MonteCarlo Policy Paths'!$A$2:$I$31,'Monte Carlo_WA Complance Price'!$B286+1,FALSE))</f>
        <v>122.25496395468721</v>
      </c>
      <c r="Z286" s="21">
        <f ca="1">IF(Z$6&lt;$C286,0,VLOOKUP(Z$6,'MonteCarlo Policy Paths'!$A$2:$I$31,'Monte Carlo_WA Complance Price'!$B286+1,FALSE))</f>
        <v>125.4992630232488</v>
      </c>
      <c r="AA286" s="21">
        <f ca="1">IF(AA$6&lt;$C286,0,VLOOKUP(AA$6,'MonteCarlo Policy Paths'!$A$2:$I$31,'Monte Carlo_WA Complance Price'!$B286+1,FALSE))</f>
        <v>128.82380079097237</v>
      </c>
      <c r="AB286" s="21">
        <f ca="1">IF(AB$6&lt;$C286,0,VLOOKUP(AB$6,'MonteCarlo Policy Paths'!$A$2:$I$31,'Monte Carlo_WA Complance Price'!$B286+1,FALSE))</f>
        <v>132.24028719953677</v>
      </c>
      <c r="AC286" s="21">
        <f ca="1">IF(AC$6&lt;$C286,0,VLOOKUP(AC$6,'MonteCarlo Policy Paths'!$A$2:$I$31,'Monte Carlo_WA Complance Price'!$B286+1,FALSE))</f>
        <v>135.74155640209787</v>
      </c>
      <c r="AD286" s="21">
        <f ca="1">IF(AD$6&lt;$C286,0,VLOOKUP(AD$6,'MonteCarlo Policy Paths'!$A$2:$I$31,'Monte Carlo_WA Complance Price'!$B286+1,FALSE))</f>
        <v>139.32654413598658</v>
      </c>
      <c r="AE286" s="21">
        <f ca="1">IF(AE$6&lt;$C286,0,VLOOKUP(AE$6,'MonteCarlo Policy Paths'!$A$2:$I$31,'Monte Carlo_WA Complance Price'!$B286+1,FALSE))</f>
        <v>142.9856742986068</v>
      </c>
      <c r="AF286" s="21">
        <f ca="1">IF(AF$6&lt;$C286,0,VLOOKUP(AF$6,'MonteCarlo Policy Paths'!$A$2:$I$31,'Monte Carlo_WA Complance Price'!$B286+1,FALSE))</f>
        <v>146.72361540812219</v>
      </c>
      <c r="AG286" s="22">
        <f ca="1">IF(AG$6&lt;$C286,0,VLOOKUP(AG$6,'MonteCarlo Policy Paths'!$A$2:$I$31,'Monte Carlo_WA Complance Price'!$B286+1,FALSE))</f>
        <v>150.52284977717397</v>
      </c>
      <c r="AI286" s="20">
        <f ca="1">E286*VLOOKUP(AI$6,'Greenhouse Gas Costs Avoided'!$A$2:$I$32,9,FALSE)</f>
        <v>0</v>
      </c>
      <c r="AJ286" s="21">
        <f ca="1">F286*VLOOKUP(AJ$6,'Greenhouse Gas Costs Avoided'!$A$2:$I$32,9,FALSE)</f>
        <v>5.2166744805659615</v>
      </c>
      <c r="AK286" s="21">
        <f ca="1">G286*VLOOKUP(AK$6,'Greenhouse Gas Costs Avoided'!$A$2:$I$32,9,FALSE)</f>
        <v>5.3216023247413169</v>
      </c>
      <c r="AL286" s="21">
        <f ca="1">H286*VLOOKUP(AL$6,'Greenhouse Gas Costs Avoided'!$A$2:$I$32,9,FALSE)</f>
        <v>5.4265301689166732</v>
      </c>
      <c r="AM286" s="21">
        <f ca="1">I286*VLOOKUP(AM$6,'Greenhouse Gas Costs Avoided'!$A$2:$I$32,9,FALSE)</f>
        <v>5.5063320831654474</v>
      </c>
      <c r="AN286" s="21">
        <f ca="1">J286*VLOOKUP(AN$6,'Greenhouse Gas Costs Avoided'!$A$2:$I$32,9,FALSE)</f>
        <v>5.5861339974142208</v>
      </c>
      <c r="AO286" s="21">
        <f ca="1">K286*VLOOKUP(AO$6,'Greenhouse Gas Costs Avoided'!$A$2:$I$32,9,FALSE)</f>
        <v>5.665935911662995</v>
      </c>
      <c r="AP286" s="21">
        <f ca="1">L286*VLOOKUP(AP$6,'Greenhouse Gas Costs Avoided'!$A$2:$I$32,9,FALSE)</f>
        <v>5.7457378259117702</v>
      </c>
      <c r="AQ286" s="21">
        <f ca="1">M286*VLOOKUP(AQ$6,'Greenhouse Gas Costs Avoided'!$A$2:$I$32,9,FALSE)</f>
        <v>5.8255397401605462</v>
      </c>
      <c r="AR286" s="21">
        <f ca="1">N286*VLOOKUP(AR$6,'Greenhouse Gas Costs Avoided'!$A$2:$I$32,9,FALSE)</f>
        <v>5.9053416544093205</v>
      </c>
      <c r="AS286" s="21">
        <f ca="1">O286*VLOOKUP(AS$6,'Greenhouse Gas Costs Avoided'!$A$2:$I$32,9,FALSE)</f>
        <v>5.9851435686580947</v>
      </c>
      <c r="AT286" s="21">
        <f ca="1">P286*VLOOKUP(AT$6,'Greenhouse Gas Costs Avoided'!$A$2:$I$32,9,FALSE)</f>
        <v>6.0649454829068699</v>
      </c>
      <c r="AU286" s="21">
        <f ca="1">Q286*VLOOKUP(AU$6,'Greenhouse Gas Costs Avoided'!$A$2:$I$32,9,FALSE)</f>
        <v>6.1447473971556432</v>
      </c>
      <c r="AV286" s="21">
        <f ca="1">R286*VLOOKUP(AV$6,'Greenhouse Gas Costs Avoided'!$A$2:$I$32,9,FALSE)</f>
        <v>6.4296194808152167</v>
      </c>
      <c r="AW286" s="21">
        <f ca="1">S286*VLOOKUP(AW$6,'Greenhouse Gas Costs Avoided'!$A$2:$I$32,9,FALSE)</f>
        <v>6.6023323538917609</v>
      </c>
      <c r="AX286" s="21">
        <f ca="1">T286*VLOOKUP(AX$6,'Greenhouse Gas Costs Avoided'!$A$2:$I$32,9,FALSE)</f>
        <v>6.7808920331878957</v>
      </c>
      <c r="AY286" s="21">
        <f ca="1">U286*VLOOKUP(AY$6,'Greenhouse Gas Costs Avoided'!$A$2:$I$32,9,FALSE)</f>
        <v>6.9638980729572149</v>
      </c>
      <c r="AZ286" s="21">
        <f ca="1">V286*VLOOKUP(AZ$6,'Greenhouse Gas Costs Avoided'!$A$2:$I$32,9,FALSE)</f>
        <v>7.1520913053717949</v>
      </c>
      <c r="BA286" s="21">
        <f ca="1">W286*VLOOKUP(BA$6,'Greenhouse Gas Costs Avoided'!$A$2:$I$32,9,FALSE)</f>
        <v>7.3435269452765404</v>
      </c>
      <c r="BB286" s="21">
        <f ca="1">X286*VLOOKUP(BB$6,'Greenhouse Gas Costs Avoided'!$A$2:$I$32,9,FALSE)</f>
        <v>7.5429472742415475</v>
      </c>
      <c r="BC286" s="21">
        <f ca="1">Y286*VLOOKUP(BC$6,'Greenhouse Gas Costs Avoided'!$A$2:$I$32,9,FALSE)</f>
        <v>7.744884134129272</v>
      </c>
      <c r="BD286" s="21">
        <f ca="1">Z286*VLOOKUP(BD$6,'Greenhouse Gas Costs Avoided'!$A$2:$I$32,9,FALSE)</f>
        <v>7.950411333759269</v>
      </c>
      <c r="BE286" s="21">
        <f ca="1">AA286*VLOOKUP(BE$6,'Greenhouse Gas Costs Avoided'!$A$2:$I$32,9,FALSE)</f>
        <v>8.161021676093501</v>
      </c>
      <c r="BF286" s="21">
        <f ca="1">AB286*VLOOKUP(BF$6,'Greenhouse Gas Costs Avoided'!$A$2:$I$32,9,FALSE)</f>
        <v>8.3774569890184303</v>
      </c>
      <c r="BG286" s="21">
        <f ca="1">AC286*VLOOKUP(BG$6,'Greenhouse Gas Costs Avoided'!$A$2:$I$32,9,FALSE)</f>
        <v>8.5992633142510115</v>
      </c>
      <c r="BH286" s="21">
        <f ca="1">AD286*VLOOKUP(BH$6,'Greenhouse Gas Costs Avoided'!$A$2:$I$32,9,FALSE)</f>
        <v>8.8263732304711304</v>
      </c>
      <c r="BI286" s="21">
        <f ca="1">AE286*VLOOKUP(BI$6,'Greenhouse Gas Costs Avoided'!$A$2:$I$32,9,FALSE)</f>
        <v>9.05818008905967</v>
      </c>
      <c r="BJ286" s="21">
        <f ca="1">AF286*VLOOKUP(BJ$6,'Greenhouse Gas Costs Avoided'!$A$2:$I$32,9,FALSE)</f>
        <v>9.2949796418706736</v>
      </c>
      <c r="BK286" s="22">
        <f ca="1">AG286*VLOOKUP(BK$6,'Greenhouse Gas Costs Avoided'!$A$2:$I$32,9,FALSE)</f>
        <v>9.5356621388007277</v>
      </c>
    </row>
    <row r="287" spans="1:63" x14ac:dyDescent="0.35">
      <c r="A287" s="11">
        <v>281</v>
      </c>
      <c r="B287" s="12">
        <f t="shared" ca="1" si="8"/>
        <v>2</v>
      </c>
      <c r="C287" s="13">
        <f t="shared" ca="1" si="9"/>
        <v>2023</v>
      </c>
      <c r="E287" s="20">
        <f ca="1">IF(E$6&lt;$C287,0,VLOOKUP(E$6,'MonteCarlo Policy Paths'!$A$2:$I$31,'Monte Carlo_WA Complance Price'!$B287+1,FALSE))</f>
        <v>0</v>
      </c>
      <c r="F287" s="21">
        <f ca="1">IF(F$6&lt;$C287,0,VLOOKUP(F$6,'MonteCarlo Policy Paths'!$A$2:$I$31,'Monte Carlo_WA Complance Price'!$B287+1,FALSE))</f>
        <v>82.346532180449415</v>
      </c>
      <c r="G287" s="21">
        <f ca="1">IF(G$6&lt;$C287,0,VLOOKUP(G$6,'MonteCarlo Policy Paths'!$A$2:$I$31,'Monte Carlo_WA Complance Price'!$B287+1,FALSE))</f>
        <v>84.002844861871253</v>
      </c>
      <c r="H287" s="21">
        <f ca="1">IF(H$6&lt;$C287,0,VLOOKUP(H$6,'MonteCarlo Policy Paths'!$A$2:$I$31,'Monte Carlo_WA Complance Price'!$B287+1,FALSE))</f>
        <v>85.659157543293105</v>
      </c>
      <c r="I287" s="21">
        <f ca="1">IF(I$6&lt;$C287,0,VLOOKUP(I$6,'MonteCarlo Policy Paths'!$A$2:$I$31,'Monte Carlo_WA Complance Price'!$B287+1,FALSE))</f>
        <v>86.918851036576825</v>
      </c>
      <c r="J287" s="21">
        <f ca="1">IF(J$6&lt;$C287,0,VLOOKUP(J$6,'MonteCarlo Policy Paths'!$A$2:$I$31,'Monte Carlo_WA Complance Price'!$B287+1,FALSE))</f>
        <v>88.178544529860531</v>
      </c>
      <c r="K287" s="21">
        <f ca="1">IF(K$6&lt;$C287,0,VLOOKUP(K$6,'MonteCarlo Policy Paths'!$A$2:$I$31,'Monte Carlo_WA Complance Price'!$B287+1,FALSE))</f>
        <v>89.438238023144251</v>
      </c>
      <c r="L287" s="21">
        <f ca="1">IF(L$6&lt;$C287,0,VLOOKUP(L$6,'MonteCarlo Policy Paths'!$A$2:$I$31,'Monte Carlo_WA Complance Price'!$B287+1,FALSE))</f>
        <v>90.697931516427971</v>
      </c>
      <c r="M287" s="21">
        <f ca="1">IF(M$6&lt;$C287,0,VLOOKUP(M$6,'MonteCarlo Policy Paths'!$A$2:$I$31,'Monte Carlo_WA Complance Price'!$B287+1,FALSE))</f>
        <v>91.95762500971172</v>
      </c>
      <c r="N287" s="21">
        <f ca="1">IF(N$6&lt;$C287,0,VLOOKUP(N$6,'MonteCarlo Policy Paths'!$A$2:$I$31,'Monte Carlo_WA Complance Price'!$B287+1,FALSE))</f>
        <v>93.21731850299544</v>
      </c>
      <c r="O287" s="21">
        <f ca="1">IF(O$6&lt;$C287,0,VLOOKUP(O$6,'MonteCarlo Policy Paths'!$A$2:$I$31,'Monte Carlo_WA Complance Price'!$B287+1,FALSE))</f>
        <v>94.47701199627916</v>
      </c>
      <c r="P287" s="21">
        <f ca="1">IF(P$6&lt;$C287,0,VLOOKUP(P$6,'MonteCarlo Policy Paths'!$A$2:$I$31,'Monte Carlo_WA Complance Price'!$B287+1,FALSE))</f>
        <v>95.73670548956288</v>
      </c>
      <c r="Q287" s="21">
        <f ca="1">IF(Q$6&lt;$C287,0,VLOOKUP(Q$6,'MonteCarlo Policy Paths'!$A$2:$I$31,'Monte Carlo_WA Complance Price'!$B287+1,FALSE))</f>
        <v>96.996398982846586</v>
      </c>
      <c r="R287" s="21">
        <f ca="1">IF(R$6&lt;$C287,0,VLOOKUP(R$6,'MonteCarlo Policy Paths'!$A$2:$I$31,'Monte Carlo_WA Complance Price'!$B287+1,FALSE))</f>
        <v>98.25609247613032</v>
      </c>
      <c r="S287" s="21">
        <f ca="1">IF(S$6&lt;$C287,0,VLOOKUP(S$6,'MonteCarlo Policy Paths'!$A$2:$I$31,'Monte Carlo_WA Complance Price'!$B287+1,FALSE))</f>
        <v>99.65157958594628</v>
      </c>
      <c r="T287" s="21">
        <f ca="1">IF(T$6&lt;$C287,0,VLOOKUP(T$6,'MonteCarlo Policy Paths'!$A$2:$I$31,'Monte Carlo_WA Complance Price'!$B287+1,FALSE))</f>
        <v>101.04706669576224</v>
      </c>
      <c r="U287" s="21">
        <f ca="1">IF(U$6&lt;$C287,0,VLOOKUP(U$6,'MonteCarlo Policy Paths'!$A$2:$I$31,'Monte Carlo_WA Complance Price'!$B287+1,FALSE))</f>
        <v>102.4425538055782</v>
      </c>
      <c r="V287" s="21">
        <f ca="1">IF(V$6&lt;$C287,0,VLOOKUP(V$6,'MonteCarlo Policy Paths'!$A$2:$I$31,'Monte Carlo_WA Complance Price'!$B287+1,FALSE))</f>
        <v>103.83804091539416</v>
      </c>
      <c r="W287" s="21">
        <f ca="1">IF(W$6&lt;$C287,0,VLOOKUP(W$6,'MonteCarlo Policy Paths'!$A$2:$I$31,'Monte Carlo_WA Complance Price'!$B287+1,FALSE))</f>
        <v>105.23352802521011</v>
      </c>
      <c r="X287" s="21">
        <f ca="1">IF(X$6&lt;$C287,0,VLOOKUP(X$6,'MonteCarlo Policy Paths'!$A$2:$I$31,'Monte Carlo_WA Complance Price'!$B287+1,FALSE))</f>
        <v>106.47156953138905</v>
      </c>
      <c r="Y287" s="21">
        <f ca="1">IF(Y$6&lt;$C287,0,VLOOKUP(Y$6,'MonteCarlo Policy Paths'!$A$2:$I$31,'Monte Carlo_WA Complance Price'!$B287+1,FALSE))</f>
        <v>107.709611037568</v>
      </c>
      <c r="Z287" s="21">
        <f ca="1">IF(Z$6&lt;$C287,0,VLOOKUP(Z$6,'MonteCarlo Policy Paths'!$A$2:$I$31,'Monte Carlo_WA Complance Price'!$B287+1,FALSE))</f>
        <v>108.94765254374694</v>
      </c>
      <c r="AA287" s="21">
        <f ca="1">IF(AA$6&lt;$C287,0,VLOOKUP(AA$6,'MonteCarlo Policy Paths'!$A$2:$I$31,'Monte Carlo_WA Complance Price'!$B287+1,FALSE))</f>
        <v>110.18569404992589</v>
      </c>
      <c r="AB287" s="21">
        <f ca="1">IF(AB$6&lt;$C287,0,VLOOKUP(AB$6,'MonteCarlo Policy Paths'!$A$2:$I$31,'Monte Carlo_WA Complance Price'!$B287+1,FALSE))</f>
        <v>111.42373555610482</v>
      </c>
      <c r="AC287" s="21">
        <f ca="1">IF(AC$6&lt;$C287,0,VLOOKUP(AC$6,'MonteCarlo Policy Paths'!$A$2:$I$31,'Monte Carlo_WA Complance Price'!$B287+1,FALSE))</f>
        <v>112.86811731331359</v>
      </c>
      <c r="AD287" s="21">
        <f ca="1">IF(AD$6&lt;$C287,0,VLOOKUP(AD$6,'MonteCarlo Policy Paths'!$A$2:$I$31,'Monte Carlo_WA Complance Price'!$B287+1,FALSE))</f>
        <v>114.31249907052236</v>
      </c>
      <c r="AE287" s="21">
        <f ca="1">IF(AE$6&lt;$C287,0,VLOOKUP(AE$6,'MonteCarlo Policy Paths'!$A$2:$I$31,'Monte Carlo_WA Complance Price'!$B287+1,FALSE))</f>
        <v>115.75688082773114</v>
      </c>
      <c r="AF287" s="21">
        <f ca="1">IF(AF$6&lt;$C287,0,VLOOKUP(AF$6,'MonteCarlo Policy Paths'!$A$2:$I$31,'Monte Carlo_WA Complance Price'!$B287+1,FALSE))</f>
        <v>117.20126258493991</v>
      </c>
      <c r="AG287" s="22">
        <f ca="1">IF(AG$6&lt;$C287,0,VLOOKUP(AG$6,'MonteCarlo Policy Paths'!$A$2:$I$31,'Monte Carlo_WA Complance Price'!$B287+1,FALSE))</f>
        <v>120.41827982173916</v>
      </c>
      <c r="AI287" s="20">
        <f ca="1">E287*VLOOKUP(AI$6,'Greenhouse Gas Costs Avoided'!$A$2:$I$32,9,FALSE)</f>
        <v>0</v>
      </c>
      <c r="AJ287" s="21">
        <f ca="1">F287*VLOOKUP(AJ$6,'Greenhouse Gas Costs Avoided'!$A$2:$I$32,9,FALSE)</f>
        <v>5.2166744805659615</v>
      </c>
      <c r="AK287" s="21">
        <f ca="1">G287*VLOOKUP(AK$6,'Greenhouse Gas Costs Avoided'!$A$2:$I$32,9,FALSE)</f>
        <v>5.3216023247413169</v>
      </c>
      <c r="AL287" s="21">
        <f ca="1">H287*VLOOKUP(AL$6,'Greenhouse Gas Costs Avoided'!$A$2:$I$32,9,FALSE)</f>
        <v>5.4265301689166732</v>
      </c>
      <c r="AM287" s="21">
        <f ca="1">I287*VLOOKUP(AM$6,'Greenhouse Gas Costs Avoided'!$A$2:$I$32,9,FALSE)</f>
        <v>5.5063320831654474</v>
      </c>
      <c r="AN287" s="21">
        <f ca="1">J287*VLOOKUP(AN$6,'Greenhouse Gas Costs Avoided'!$A$2:$I$32,9,FALSE)</f>
        <v>5.5861339974142208</v>
      </c>
      <c r="AO287" s="21">
        <f ca="1">K287*VLOOKUP(AO$6,'Greenhouse Gas Costs Avoided'!$A$2:$I$32,9,FALSE)</f>
        <v>5.665935911662995</v>
      </c>
      <c r="AP287" s="21">
        <f ca="1">L287*VLOOKUP(AP$6,'Greenhouse Gas Costs Avoided'!$A$2:$I$32,9,FALSE)</f>
        <v>5.7457378259117702</v>
      </c>
      <c r="AQ287" s="21">
        <f ca="1">M287*VLOOKUP(AQ$6,'Greenhouse Gas Costs Avoided'!$A$2:$I$32,9,FALSE)</f>
        <v>5.8255397401605462</v>
      </c>
      <c r="AR287" s="21">
        <f ca="1">N287*VLOOKUP(AR$6,'Greenhouse Gas Costs Avoided'!$A$2:$I$32,9,FALSE)</f>
        <v>5.9053416544093205</v>
      </c>
      <c r="AS287" s="21">
        <f ca="1">O287*VLOOKUP(AS$6,'Greenhouse Gas Costs Avoided'!$A$2:$I$32,9,FALSE)</f>
        <v>5.9851435686580947</v>
      </c>
      <c r="AT287" s="21">
        <f ca="1">P287*VLOOKUP(AT$6,'Greenhouse Gas Costs Avoided'!$A$2:$I$32,9,FALSE)</f>
        <v>6.0649454829068699</v>
      </c>
      <c r="AU287" s="21">
        <f ca="1">Q287*VLOOKUP(AU$6,'Greenhouse Gas Costs Avoided'!$A$2:$I$32,9,FALSE)</f>
        <v>6.1447473971556432</v>
      </c>
      <c r="AV287" s="21">
        <f ca="1">R287*VLOOKUP(AV$6,'Greenhouse Gas Costs Avoided'!$A$2:$I$32,9,FALSE)</f>
        <v>6.2245493114044184</v>
      </c>
      <c r="AW287" s="21">
        <f ca="1">S287*VLOOKUP(AW$6,'Greenhouse Gas Costs Avoided'!$A$2:$I$32,9,FALSE)</f>
        <v>6.312953786990386</v>
      </c>
      <c r="AX287" s="21">
        <f ca="1">T287*VLOOKUP(AX$6,'Greenhouse Gas Costs Avoided'!$A$2:$I$32,9,FALSE)</f>
        <v>6.4013582625763545</v>
      </c>
      <c r="AY287" s="21">
        <f ca="1">U287*VLOOKUP(AY$6,'Greenhouse Gas Costs Avoided'!$A$2:$I$32,9,FALSE)</f>
        <v>6.4897627381623222</v>
      </c>
      <c r="AZ287" s="21">
        <f ca="1">V287*VLOOKUP(AZ$6,'Greenhouse Gas Costs Avoided'!$A$2:$I$32,9,FALSE)</f>
        <v>6.5781672137482907</v>
      </c>
      <c r="BA287" s="21">
        <f ca="1">W287*VLOOKUP(BA$6,'Greenhouse Gas Costs Avoided'!$A$2:$I$32,9,FALSE)</f>
        <v>6.6665716893342575</v>
      </c>
      <c r="BB287" s="21">
        <f ca="1">X287*VLOOKUP(BB$6,'Greenhouse Gas Costs Avoided'!$A$2:$I$32,9,FALSE)</f>
        <v>6.7450019445028957</v>
      </c>
      <c r="BC287" s="21">
        <f ca="1">Y287*VLOOKUP(BC$6,'Greenhouse Gas Costs Avoided'!$A$2:$I$32,9,FALSE)</f>
        <v>6.8234321996715348</v>
      </c>
      <c r="BD287" s="21">
        <f ca="1">Z287*VLOOKUP(BD$6,'Greenhouse Gas Costs Avoided'!$A$2:$I$32,9,FALSE)</f>
        <v>6.901862454840173</v>
      </c>
      <c r="BE287" s="21">
        <f ca="1">AA287*VLOOKUP(BE$6,'Greenhouse Gas Costs Avoided'!$A$2:$I$32,9,FALSE)</f>
        <v>6.9802927100088112</v>
      </c>
      <c r="BF287" s="21">
        <f ca="1">AB287*VLOOKUP(BF$6,'Greenhouse Gas Costs Avoided'!$A$2:$I$32,9,FALSE)</f>
        <v>7.0587229651774486</v>
      </c>
      <c r="BG287" s="21">
        <f ca="1">AC287*VLOOKUP(BG$6,'Greenhouse Gas Costs Avoided'!$A$2:$I$32,9,FALSE)</f>
        <v>7.1502249295408609</v>
      </c>
      <c r="BH287" s="21">
        <f ca="1">AD287*VLOOKUP(BH$6,'Greenhouse Gas Costs Avoided'!$A$2:$I$32,9,FALSE)</f>
        <v>7.2417268939042723</v>
      </c>
      <c r="BI287" s="21">
        <f ca="1">AE287*VLOOKUP(BI$6,'Greenhouse Gas Costs Avoided'!$A$2:$I$32,9,FALSE)</f>
        <v>7.3332288582676846</v>
      </c>
      <c r="BJ287" s="21">
        <f ca="1">AF287*VLOOKUP(BJ$6,'Greenhouse Gas Costs Avoided'!$A$2:$I$32,9,FALSE)</f>
        <v>7.424730822631096</v>
      </c>
      <c r="BK287" s="22">
        <f ca="1">AG287*VLOOKUP(BK$6,'Greenhouse Gas Costs Avoided'!$A$2:$I$32,9,FALSE)</f>
        <v>7.6285297110405814</v>
      </c>
    </row>
    <row r="288" spans="1:63" x14ac:dyDescent="0.35">
      <c r="A288" s="11">
        <v>282</v>
      </c>
      <c r="B288" s="12">
        <f t="shared" ca="1" si="8"/>
        <v>1</v>
      </c>
      <c r="C288" s="13">
        <f t="shared" ca="1" si="9"/>
        <v>2023</v>
      </c>
      <c r="E288" s="20">
        <f ca="1">IF(E$6&lt;$C288,0,VLOOKUP(E$6,'MonteCarlo Policy Paths'!$A$2:$I$31,'Monte Carlo_WA Complance Price'!$B288+1,FALSE))</f>
        <v>0</v>
      </c>
      <c r="F288" s="21">
        <f ca="1">IF(F$6&lt;$C288,0,VLOOKUP(F$6,'MonteCarlo Policy Paths'!$A$2:$I$31,'Monte Carlo_WA Complance Price'!$B288+1,FALSE))</f>
        <v>82.346532180449415</v>
      </c>
      <c r="G288" s="21">
        <f ca="1">IF(G$6&lt;$C288,0,VLOOKUP(G$6,'MonteCarlo Policy Paths'!$A$2:$I$31,'Monte Carlo_WA Complance Price'!$B288+1,FALSE))</f>
        <v>84.002844861871253</v>
      </c>
      <c r="H288" s="21">
        <f ca="1">IF(H$6&lt;$C288,0,VLOOKUP(H$6,'MonteCarlo Policy Paths'!$A$2:$I$31,'Monte Carlo_WA Complance Price'!$B288+1,FALSE))</f>
        <v>85.659157543293105</v>
      </c>
      <c r="I288" s="21">
        <f ca="1">IF(I$6&lt;$C288,0,VLOOKUP(I$6,'MonteCarlo Policy Paths'!$A$2:$I$31,'Monte Carlo_WA Complance Price'!$B288+1,FALSE))</f>
        <v>86.918851036576825</v>
      </c>
      <c r="J288" s="21">
        <f ca="1">IF(J$6&lt;$C288,0,VLOOKUP(J$6,'MonteCarlo Policy Paths'!$A$2:$I$31,'Monte Carlo_WA Complance Price'!$B288+1,FALSE))</f>
        <v>88.178544529860531</v>
      </c>
      <c r="K288" s="21">
        <f ca="1">IF(K$6&lt;$C288,0,VLOOKUP(K$6,'MonteCarlo Policy Paths'!$A$2:$I$31,'Monte Carlo_WA Complance Price'!$B288+1,FALSE))</f>
        <v>89.438238023144251</v>
      </c>
      <c r="L288" s="21">
        <f ca="1">IF(L$6&lt;$C288,0,VLOOKUP(L$6,'MonteCarlo Policy Paths'!$A$2:$I$31,'Monte Carlo_WA Complance Price'!$B288+1,FALSE))</f>
        <v>90.697931516427971</v>
      </c>
      <c r="M288" s="21">
        <f ca="1">IF(M$6&lt;$C288,0,VLOOKUP(M$6,'MonteCarlo Policy Paths'!$A$2:$I$31,'Monte Carlo_WA Complance Price'!$B288+1,FALSE))</f>
        <v>91.95762500971172</v>
      </c>
      <c r="N288" s="21">
        <f ca="1">IF(N$6&lt;$C288,0,VLOOKUP(N$6,'MonteCarlo Policy Paths'!$A$2:$I$31,'Monte Carlo_WA Complance Price'!$B288+1,FALSE))</f>
        <v>93.21731850299544</v>
      </c>
      <c r="O288" s="21">
        <f ca="1">IF(O$6&lt;$C288,0,VLOOKUP(O$6,'MonteCarlo Policy Paths'!$A$2:$I$31,'Monte Carlo_WA Complance Price'!$B288+1,FALSE))</f>
        <v>94.47701199627916</v>
      </c>
      <c r="P288" s="21">
        <f ca="1">IF(P$6&lt;$C288,0,VLOOKUP(P$6,'MonteCarlo Policy Paths'!$A$2:$I$31,'Monte Carlo_WA Complance Price'!$B288+1,FALSE))</f>
        <v>95.73670548956288</v>
      </c>
      <c r="Q288" s="21">
        <f ca="1">IF(Q$6&lt;$C288,0,VLOOKUP(Q$6,'MonteCarlo Policy Paths'!$A$2:$I$31,'Monte Carlo_WA Complance Price'!$B288+1,FALSE))</f>
        <v>96.996398982846586</v>
      </c>
      <c r="R288" s="21">
        <f ca="1">IF(R$6&lt;$C288,0,VLOOKUP(R$6,'MonteCarlo Policy Paths'!$A$2:$I$31,'Monte Carlo_WA Complance Price'!$B288+1,FALSE))</f>
        <v>98.25609247613032</v>
      </c>
      <c r="S288" s="21">
        <f ca="1">IF(S$6&lt;$C288,0,VLOOKUP(S$6,'MonteCarlo Policy Paths'!$A$2:$I$31,'Monte Carlo_WA Complance Price'!$B288+1,FALSE))</f>
        <v>99.65157958594628</v>
      </c>
      <c r="T288" s="21">
        <f ca="1">IF(T$6&lt;$C288,0,VLOOKUP(T$6,'MonteCarlo Policy Paths'!$A$2:$I$31,'Monte Carlo_WA Complance Price'!$B288+1,FALSE))</f>
        <v>101.04706669576224</v>
      </c>
      <c r="U288" s="21">
        <f ca="1">IF(U$6&lt;$C288,0,VLOOKUP(U$6,'MonteCarlo Policy Paths'!$A$2:$I$31,'Monte Carlo_WA Complance Price'!$B288+1,FALSE))</f>
        <v>102.4425538055782</v>
      </c>
      <c r="V288" s="21">
        <f ca="1">IF(V$6&lt;$C288,0,VLOOKUP(V$6,'MonteCarlo Policy Paths'!$A$2:$I$31,'Monte Carlo_WA Complance Price'!$B288+1,FALSE))</f>
        <v>103.83804091539416</v>
      </c>
      <c r="W288" s="21">
        <f ca="1">IF(W$6&lt;$C288,0,VLOOKUP(W$6,'MonteCarlo Policy Paths'!$A$2:$I$31,'Monte Carlo_WA Complance Price'!$B288+1,FALSE))</f>
        <v>105.23352802521011</v>
      </c>
      <c r="X288" s="21">
        <f ca="1">IF(X$6&lt;$C288,0,VLOOKUP(X$6,'MonteCarlo Policy Paths'!$A$2:$I$31,'Monte Carlo_WA Complance Price'!$B288+1,FALSE))</f>
        <v>106.47156953138905</v>
      </c>
      <c r="Y288" s="21">
        <f ca="1">IF(Y$6&lt;$C288,0,VLOOKUP(Y$6,'MonteCarlo Policy Paths'!$A$2:$I$31,'Monte Carlo_WA Complance Price'!$B288+1,FALSE))</f>
        <v>107.709611037568</v>
      </c>
      <c r="Z288" s="21">
        <f ca="1">IF(Z$6&lt;$C288,0,VLOOKUP(Z$6,'MonteCarlo Policy Paths'!$A$2:$I$31,'Monte Carlo_WA Complance Price'!$B288+1,FALSE))</f>
        <v>108.94765254374694</v>
      </c>
      <c r="AA288" s="21">
        <f ca="1">IF(AA$6&lt;$C288,0,VLOOKUP(AA$6,'MonteCarlo Policy Paths'!$A$2:$I$31,'Monte Carlo_WA Complance Price'!$B288+1,FALSE))</f>
        <v>110.18569404992589</v>
      </c>
      <c r="AB288" s="21">
        <f ca="1">IF(AB$6&lt;$C288,0,VLOOKUP(AB$6,'MonteCarlo Policy Paths'!$A$2:$I$31,'Monte Carlo_WA Complance Price'!$B288+1,FALSE))</f>
        <v>111.42373555610482</v>
      </c>
      <c r="AC288" s="21">
        <f ca="1">IF(AC$6&lt;$C288,0,VLOOKUP(AC$6,'MonteCarlo Policy Paths'!$A$2:$I$31,'Monte Carlo_WA Complance Price'!$B288+1,FALSE))</f>
        <v>112.86811731331359</v>
      </c>
      <c r="AD288" s="21">
        <f ca="1">IF(AD$6&lt;$C288,0,VLOOKUP(AD$6,'MonteCarlo Policy Paths'!$A$2:$I$31,'Monte Carlo_WA Complance Price'!$B288+1,FALSE))</f>
        <v>114.31249907052236</v>
      </c>
      <c r="AE288" s="21">
        <f ca="1">IF(AE$6&lt;$C288,0,VLOOKUP(AE$6,'MonteCarlo Policy Paths'!$A$2:$I$31,'Monte Carlo_WA Complance Price'!$B288+1,FALSE))</f>
        <v>115.75688082773114</v>
      </c>
      <c r="AF288" s="21">
        <f ca="1">IF(AF$6&lt;$C288,0,VLOOKUP(AF$6,'MonteCarlo Policy Paths'!$A$2:$I$31,'Monte Carlo_WA Complance Price'!$B288+1,FALSE))</f>
        <v>117.20126258493991</v>
      </c>
      <c r="AG288" s="22">
        <f ca="1">IF(AG$6&lt;$C288,0,VLOOKUP(AG$6,'MonteCarlo Policy Paths'!$A$2:$I$31,'Monte Carlo_WA Complance Price'!$B288+1,FALSE))</f>
        <v>118.64564434214866</v>
      </c>
      <c r="AI288" s="20">
        <f ca="1">E288*VLOOKUP(AI$6,'Greenhouse Gas Costs Avoided'!$A$2:$I$32,9,FALSE)</f>
        <v>0</v>
      </c>
      <c r="AJ288" s="21">
        <f ca="1">F288*VLOOKUP(AJ$6,'Greenhouse Gas Costs Avoided'!$A$2:$I$32,9,FALSE)</f>
        <v>5.2166744805659615</v>
      </c>
      <c r="AK288" s="21">
        <f ca="1">G288*VLOOKUP(AK$6,'Greenhouse Gas Costs Avoided'!$A$2:$I$32,9,FALSE)</f>
        <v>5.3216023247413169</v>
      </c>
      <c r="AL288" s="21">
        <f ca="1">H288*VLOOKUP(AL$6,'Greenhouse Gas Costs Avoided'!$A$2:$I$32,9,FALSE)</f>
        <v>5.4265301689166732</v>
      </c>
      <c r="AM288" s="21">
        <f ca="1">I288*VLOOKUP(AM$6,'Greenhouse Gas Costs Avoided'!$A$2:$I$32,9,FALSE)</f>
        <v>5.5063320831654474</v>
      </c>
      <c r="AN288" s="21">
        <f ca="1">J288*VLOOKUP(AN$6,'Greenhouse Gas Costs Avoided'!$A$2:$I$32,9,FALSE)</f>
        <v>5.5861339974142208</v>
      </c>
      <c r="AO288" s="21">
        <f ca="1">K288*VLOOKUP(AO$6,'Greenhouse Gas Costs Avoided'!$A$2:$I$32,9,FALSE)</f>
        <v>5.665935911662995</v>
      </c>
      <c r="AP288" s="21">
        <f ca="1">L288*VLOOKUP(AP$6,'Greenhouse Gas Costs Avoided'!$A$2:$I$32,9,FALSE)</f>
        <v>5.7457378259117702</v>
      </c>
      <c r="AQ288" s="21">
        <f ca="1">M288*VLOOKUP(AQ$6,'Greenhouse Gas Costs Avoided'!$A$2:$I$32,9,FALSE)</f>
        <v>5.8255397401605462</v>
      </c>
      <c r="AR288" s="21">
        <f ca="1">N288*VLOOKUP(AR$6,'Greenhouse Gas Costs Avoided'!$A$2:$I$32,9,FALSE)</f>
        <v>5.9053416544093205</v>
      </c>
      <c r="AS288" s="21">
        <f ca="1">O288*VLOOKUP(AS$6,'Greenhouse Gas Costs Avoided'!$A$2:$I$32,9,FALSE)</f>
        <v>5.9851435686580947</v>
      </c>
      <c r="AT288" s="21">
        <f ca="1">P288*VLOOKUP(AT$6,'Greenhouse Gas Costs Avoided'!$A$2:$I$32,9,FALSE)</f>
        <v>6.0649454829068699</v>
      </c>
      <c r="AU288" s="21">
        <f ca="1">Q288*VLOOKUP(AU$6,'Greenhouse Gas Costs Avoided'!$A$2:$I$32,9,FALSE)</f>
        <v>6.1447473971556432</v>
      </c>
      <c r="AV288" s="21">
        <f ca="1">R288*VLOOKUP(AV$6,'Greenhouse Gas Costs Avoided'!$A$2:$I$32,9,FALSE)</f>
        <v>6.2245493114044184</v>
      </c>
      <c r="AW288" s="21">
        <f ca="1">S288*VLOOKUP(AW$6,'Greenhouse Gas Costs Avoided'!$A$2:$I$32,9,FALSE)</f>
        <v>6.312953786990386</v>
      </c>
      <c r="AX288" s="21">
        <f ca="1">T288*VLOOKUP(AX$6,'Greenhouse Gas Costs Avoided'!$A$2:$I$32,9,FALSE)</f>
        <v>6.4013582625763545</v>
      </c>
      <c r="AY288" s="21">
        <f ca="1">U288*VLOOKUP(AY$6,'Greenhouse Gas Costs Avoided'!$A$2:$I$32,9,FALSE)</f>
        <v>6.4897627381623222</v>
      </c>
      <c r="AZ288" s="21">
        <f ca="1">V288*VLOOKUP(AZ$6,'Greenhouse Gas Costs Avoided'!$A$2:$I$32,9,FALSE)</f>
        <v>6.5781672137482907</v>
      </c>
      <c r="BA288" s="21">
        <f ca="1">W288*VLOOKUP(BA$6,'Greenhouse Gas Costs Avoided'!$A$2:$I$32,9,FALSE)</f>
        <v>6.6665716893342575</v>
      </c>
      <c r="BB288" s="21">
        <f ca="1">X288*VLOOKUP(BB$6,'Greenhouse Gas Costs Avoided'!$A$2:$I$32,9,FALSE)</f>
        <v>6.7450019445028957</v>
      </c>
      <c r="BC288" s="21">
        <f ca="1">Y288*VLOOKUP(BC$6,'Greenhouse Gas Costs Avoided'!$A$2:$I$32,9,FALSE)</f>
        <v>6.8234321996715348</v>
      </c>
      <c r="BD288" s="21">
        <f ca="1">Z288*VLOOKUP(BD$6,'Greenhouse Gas Costs Avoided'!$A$2:$I$32,9,FALSE)</f>
        <v>6.901862454840173</v>
      </c>
      <c r="BE288" s="21">
        <f ca="1">AA288*VLOOKUP(BE$6,'Greenhouse Gas Costs Avoided'!$A$2:$I$32,9,FALSE)</f>
        <v>6.9802927100088112</v>
      </c>
      <c r="BF288" s="21">
        <f ca="1">AB288*VLOOKUP(BF$6,'Greenhouse Gas Costs Avoided'!$A$2:$I$32,9,FALSE)</f>
        <v>7.0587229651774486</v>
      </c>
      <c r="BG288" s="21">
        <f ca="1">AC288*VLOOKUP(BG$6,'Greenhouse Gas Costs Avoided'!$A$2:$I$32,9,FALSE)</f>
        <v>7.1502249295408609</v>
      </c>
      <c r="BH288" s="21">
        <f ca="1">AD288*VLOOKUP(BH$6,'Greenhouse Gas Costs Avoided'!$A$2:$I$32,9,FALSE)</f>
        <v>7.2417268939042723</v>
      </c>
      <c r="BI288" s="21">
        <f ca="1">AE288*VLOOKUP(BI$6,'Greenhouse Gas Costs Avoided'!$A$2:$I$32,9,FALSE)</f>
        <v>7.3332288582676846</v>
      </c>
      <c r="BJ288" s="21">
        <f ca="1">AF288*VLOOKUP(BJ$6,'Greenhouse Gas Costs Avoided'!$A$2:$I$32,9,FALSE)</f>
        <v>7.424730822631096</v>
      </c>
      <c r="BK288" s="22">
        <f ca="1">AG288*VLOOKUP(BK$6,'Greenhouse Gas Costs Avoided'!$A$2:$I$32,9,FALSE)</f>
        <v>7.5162327869945065</v>
      </c>
    </row>
    <row r="289" spans="1:63" x14ac:dyDescent="0.35">
      <c r="A289" s="11">
        <v>283</v>
      </c>
      <c r="B289" s="12">
        <f t="shared" ca="1" si="8"/>
        <v>3</v>
      </c>
      <c r="C289" s="13">
        <f t="shared" ca="1" si="9"/>
        <v>2023</v>
      </c>
      <c r="E289" s="20">
        <f ca="1">IF(E$6&lt;$C289,0,VLOOKUP(E$6,'MonteCarlo Policy Paths'!$A$2:$I$31,'Monte Carlo_WA Complance Price'!$B289+1,FALSE))</f>
        <v>0</v>
      </c>
      <c r="F289" s="21">
        <f ca="1">IF(F$6&lt;$C289,0,VLOOKUP(F$6,'MonteCarlo Policy Paths'!$A$2:$I$31,'Monte Carlo_WA Complance Price'!$B289+1,FALSE))</f>
        <v>82.346532180449415</v>
      </c>
      <c r="G289" s="21">
        <f ca="1">IF(G$6&lt;$C289,0,VLOOKUP(G$6,'MonteCarlo Policy Paths'!$A$2:$I$31,'Monte Carlo_WA Complance Price'!$B289+1,FALSE))</f>
        <v>84.002844861871253</v>
      </c>
      <c r="H289" s="21">
        <f ca="1">IF(H$6&lt;$C289,0,VLOOKUP(H$6,'MonteCarlo Policy Paths'!$A$2:$I$31,'Monte Carlo_WA Complance Price'!$B289+1,FALSE))</f>
        <v>85.659157543293105</v>
      </c>
      <c r="I289" s="21">
        <f ca="1">IF(I$6&lt;$C289,0,VLOOKUP(I$6,'MonteCarlo Policy Paths'!$A$2:$I$31,'Monte Carlo_WA Complance Price'!$B289+1,FALSE))</f>
        <v>86.918851036576825</v>
      </c>
      <c r="J289" s="21">
        <f ca="1">IF(J$6&lt;$C289,0,VLOOKUP(J$6,'MonteCarlo Policy Paths'!$A$2:$I$31,'Monte Carlo_WA Complance Price'!$B289+1,FALSE))</f>
        <v>88.178544529860531</v>
      </c>
      <c r="K289" s="21">
        <f ca="1">IF(K$6&lt;$C289,0,VLOOKUP(K$6,'MonteCarlo Policy Paths'!$A$2:$I$31,'Monte Carlo_WA Complance Price'!$B289+1,FALSE))</f>
        <v>89.438238023144251</v>
      </c>
      <c r="L289" s="21">
        <f ca="1">IF(L$6&lt;$C289,0,VLOOKUP(L$6,'MonteCarlo Policy Paths'!$A$2:$I$31,'Monte Carlo_WA Complance Price'!$B289+1,FALSE))</f>
        <v>90.697931516427971</v>
      </c>
      <c r="M289" s="21">
        <f ca="1">IF(M$6&lt;$C289,0,VLOOKUP(M$6,'MonteCarlo Policy Paths'!$A$2:$I$31,'Monte Carlo_WA Complance Price'!$B289+1,FALSE))</f>
        <v>91.95762500971172</v>
      </c>
      <c r="N289" s="21">
        <f ca="1">IF(N$6&lt;$C289,0,VLOOKUP(N$6,'MonteCarlo Policy Paths'!$A$2:$I$31,'Monte Carlo_WA Complance Price'!$B289+1,FALSE))</f>
        <v>93.21731850299544</v>
      </c>
      <c r="O289" s="21">
        <f ca="1">IF(O$6&lt;$C289,0,VLOOKUP(O$6,'MonteCarlo Policy Paths'!$A$2:$I$31,'Monte Carlo_WA Complance Price'!$B289+1,FALSE))</f>
        <v>94.47701199627916</v>
      </c>
      <c r="P289" s="21">
        <f ca="1">IF(P$6&lt;$C289,0,VLOOKUP(P$6,'MonteCarlo Policy Paths'!$A$2:$I$31,'Monte Carlo_WA Complance Price'!$B289+1,FALSE))</f>
        <v>95.73670548956288</v>
      </c>
      <c r="Q289" s="21">
        <f ca="1">IF(Q$6&lt;$C289,0,VLOOKUP(Q$6,'MonteCarlo Policy Paths'!$A$2:$I$31,'Monte Carlo_WA Complance Price'!$B289+1,FALSE))</f>
        <v>96.996398982846586</v>
      </c>
      <c r="R289" s="21">
        <f ca="1">IF(R$6&lt;$C289,0,VLOOKUP(R$6,'MonteCarlo Policy Paths'!$A$2:$I$31,'Monte Carlo_WA Complance Price'!$B289+1,FALSE))</f>
        <v>101.49317720655506</v>
      </c>
      <c r="S289" s="21">
        <f ca="1">IF(S$6&lt;$C289,0,VLOOKUP(S$6,'MonteCarlo Policy Paths'!$A$2:$I$31,'Monte Carlo_WA Complance Price'!$B289+1,FALSE))</f>
        <v>104.21949379267882</v>
      </c>
      <c r="T289" s="21">
        <f ca="1">IF(T$6&lt;$C289,0,VLOOKUP(T$6,'MonteCarlo Policy Paths'!$A$2:$I$31,'Monte Carlo_WA Complance Price'!$B289+1,FALSE))</f>
        <v>107.03810370059369</v>
      </c>
      <c r="U289" s="21">
        <f ca="1">IF(U$6&lt;$C289,0,VLOOKUP(U$6,'MonteCarlo Policy Paths'!$A$2:$I$31,'Monte Carlo_WA Complance Price'!$B289+1,FALSE))</f>
        <v>109.92690053835344</v>
      </c>
      <c r="V289" s="21">
        <f ca="1">IF(V$6&lt;$C289,0,VLOOKUP(V$6,'MonteCarlo Policy Paths'!$A$2:$I$31,'Monte Carlo_WA Complance Price'!$B289+1,FALSE))</f>
        <v>112.89757853003228</v>
      </c>
      <c r="W289" s="21">
        <f ca="1">IF(W$6&lt;$C289,0,VLOOKUP(W$6,'MonteCarlo Policy Paths'!$A$2:$I$31,'Monte Carlo_WA Complance Price'!$B289+1,FALSE))</f>
        <v>115.91943874780665</v>
      </c>
      <c r="X289" s="21">
        <f ca="1">IF(X$6&lt;$C289,0,VLOOKUP(X$6,'MonteCarlo Policy Paths'!$A$2:$I$31,'Monte Carlo_WA Complance Price'!$B289+1,FALSE))</f>
        <v>119.06733931122673</v>
      </c>
      <c r="Y289" s="21">
        <f ca="1">IF(Y$6&lt;$C289,0,VLOOKUP(Y$6,'MonteCarlo Policy Paths'!$A$2:$I$31,'Monte Carlo_WA Complance Price'!$B289+1,FALSE))</f>
        <v>122.25496395468721</v>
      </c>
      <c r="Z289" s="21">
        <f ca="1">IF(Z$6&lt;$C289,0,VLOOKUP(Z$6,'MonteCarlo Policy Paths'!$A$2:$I$31,'Monte Carlo_WA Complance Price'!$B289+1,FALSE))</f>
        <v>125.4992630232488</v>
      </c>
      <c r="AA289" s="21">
        <f ca="1">IF(AA$6&lt;$C289,0,VLOOKUP(AA$6,'MonteCarlo Policy Paths'!$A$2:$I$31,'Monte Carlo_WA Complance Price'!$B289+1,FALSE))</f>
        <v>128.82380079097237</v>
      </c>
      <c r="AB289" s="21">
        <f ca="1">IF(AB$6&lt;$C289,0,VLOOKUP(AB$6,'MonteCarlo Policy Paths'!$A$2:$I$31,'Monte Carlo_WA Complance Price'!$B289+1,FALSE))</f>
        <v>132.24028719953677</v>
      </c>
      <c r="AC289" s="21">
        <f ca="1">IF(AC$6&lt;$C289,0,VLOOKUP(AC$6,'MonteCarlo Policy Paths'!$A$2:$I$31,'Monte Carlo_WA Complance Price'!$B289+1,FALSE))</f>
        <v>135.74155640209787</v>
      </c>
      <c r="AD289" s="21">
        <f ca="1">IF(AD$6&lt;$C289,0,VLOOKUP(AD$6,'MonteCarlo Policy Paths'!$A$2:$I$31,'Monte Carlo_WA Complance Price'!$B289+1,FALSE))</f>
        <v>139.32654413598658</v>
      </c>
      <c r="AE289" s="21">
        <f ca="1">IF(AE$6&lt;$C289,0,VLOOKUP(AE$6,'MonteCarlo Policy Paths'!$A$2:$I$31,'Monte Carlo_WA Complance Price'!$B289+1,FALSE))</f>
        <v>142.9856742986068</v>
      </c>
      <c r="AF289" s="21">
        <f ca="1">IF(AF$6&lt;$C289,0,VLOOKUP(AF$6,'MonteCarlo Policy Paths'!$A$2:$I$31,'Monte Carlo_WA Complance Price'!$B289+1,FALSE))</f>
        <v>146.72361540812219</v>
      </c>
      <c r="AG289" s="22">
        <f ca="1">IF(AG$6&lt;$C289,0,VLOOKUP(AG$6,'MonteCarlo Policy Paths'!$A$2:$I$31,'Monte Carlo_WA Complance Price'!$B289+1,FALSE))</f>
        <v>150.52284977717397</v>
      </c>
      <c r="AI289" s="20">
        <f ca="1">E289*VLOOKUP(AI$6,'Greenhouse Gas Costs Avoided'!$A$2:$I$32,9,FALSE)</f>
        <v>0</v>
      </c>
      <c r="AJ289" s="21">
        <f ca="1">F289*VLOOKUP(AJ$6,'Greenhouse Gas Costs Avoided'!$A$2:$I$32,9,FALSE)</f>
        <v>5.2166744805659615</v>
      </c>
      <c r="AK289" s="21">
        <f ca="1">G289*VLOOKUP(AK$6,'Greenhouse Gas Costs Avoided'!$A$2:$I$32,9,FALSE)</f>
        <v>5.3216023247413169</v>
      </c>
      <c r="AL289" s="21">
        <f ca="1">H289*VLOOKUP(AL$6,'Greenhouse Gas Costs Avoided'!$A$2:$I$32,9,FALSE)</f>
        <v>5.4265301689166732</v>
      </c>
      <c r="AM289" s="21">
        <f ca="1">I289*VLOOKUP(AM$6,'Greenhouse Gas Costs Avoided'!$A$2:$I$32,9,FALSE)</f>
        <v>5.5063320831654474</v>
      </c>
      <c r="AN289" s="21">
        <f ca="1">J289*VLOOKUP(AN$6,'Greenhouse Gas Costs Avoided'!$A$2:$I$32,9,FALSE)</f>
        <v>5.5861339974142208</v>
      </c>
      <c r="AO289" s="21">
        <f ca="1">K289*VLOOKUP(AO$6,'Greenhouse Gas Costs Avoided'!$A$2:$I$32,9,FALSE)</f>
        <v>5.665935911662995</v>
      </c>
      <c r="AP289" s="21">
        <f ca="1">L289*VLOOKUP(AP$6,'Greenhouse Gas Costs Avoided'!$A$2:$I$32,9,FALSE)</f>
        <v>5.7457378259117702</v>
      </c>
      <c r="AQ289" s="21">
        <f ca="1">M289*VLOOKUP(AQ$6,'Greenhouse Gas Costs Avoided'!$A$2:$I$32,9,FALSE)</f>
        <v>5.8255397401605462</v>
      </c>
      <c r="AR289" s="21">
        <f ca="1">N289*VLOOKUP(AR$6,'Greenhouse Gas Costs Avoided'!$A$2:$I$32,9,FALSE)</f>
        <v>5.9053416544093205</v>
      </c>
      <c r="AS289" s="21">
        <f ca="1">O289*VLOOKUP(AS$6,'Greenhouse Gas Costs Avoided'!$A$2:$I$32,9,FALSE)</f>
        <v>5.9851435686580947</v>
      </c>
      <c r="AT289" s="21">
        <f ca="1">P289*VLOOKUP(AT$6,'Greenhouse Gas Costs Avoided'!$A$2:$I$32,9,FALSE)</f>
        <v>6.0649454829068699</v>
      </c>
      <c r="AU289" s="21">
        <f ca="1">Q289*VLOOKUP(AU$6,'Greenhouse Gas Costs Avoided'!$A$2:$I$32,9,FALSE)</f>
        <v>6.1447473971556432</v>
      </c>
      <c r="AV289" s="21">
        <f ca="1">R289*VLOOKUP(AV$6,'Greenhouse Gas Costs Avoided'!$A$2:$I$32,9,FALSE)</f>
        <v>6.4296194808152167</v>
      </c>
      <c r="AW289" s="21">
        <f ca="1">S289*VLOOKUP(AW$6,'Greenhouse Gas Costs Avoided'!$A$2:$I$32,9,FALSE)</f>
        <v>6.6023323538917609</v>
      </c>
      <c r="AX289" s="21">
        <f ca="1">T289*VLOOKUP(AX$6,'Greenhouse Gas Costs Avoided'!$A$2:$I$32,9,FALSE)</f>
        <v>6.7808920331878957</v>
      </c>
      <c r="AY289" s="21">
        <f ca="1">U289*VLOOKUP(AY$6,'Greenhouse Gas Costs Avoided'!$A$2:$I$32,9,FALSE)</f>
        <v>6.9638980729572149</v>
      </c>
      <c r="AZ289" s="21">
        <f ca="1">V289*VLOOKUP(AZ$6,'Greenhouse Gas Costs Avoided'!$A$2:$I$32,9,FALSE)</f>
        <v>7.1520913053717949</v>
      </c>
      <c r="BA289" s="21">
        <f ca="1">W289*VLOOKUP(BA$6,'Greenhouse Gas Costs Avoided'!$A$2:$I$32,9,FALSE)</f>
        <v>7.3435269452765404</v>
      </c>
      <c r="BB289" s="21">
        <f ca="1">X289*VLOOKUP(BB$6,'Greenhouse Gas Costs Avoided'!$A$2:$I$32,9,FALSE)</f>
        <v>7.5429472742415475</v>
      </c>
      <c r="BC289" s="21">
        <f ca="1">Y289*VLOOKUP(BC$6,'Greenhouse Gas Costs Avoided'!$A$2:$I$32,9,FALSE)</f>
        <v>7.744884134129272</v>
      </c>
      <c r="BD289" s="21">
        <f ca="1">Z289*VLOOKUP(BD$6,'Greenhouse Gas Costs Avoided'!$A$2:$I$32,9,FALSE)</f>
        <v>7.950411333759269</v>
      </c>
      <c r="BE289" s="21">
        <f ca="1">AA289*VLOOKUP(BE$6,'Greenhouse Gas Costs Avoided'!$A$2:$I$32,9,FALSE)</f>
        <v>8.161021676093501</v>
      </c>
      <c r="BF289" s="21">
        <f ca="1">AB289*VLOOKUP(BF$6,'Greenhouse Gas Costs Avoided'!$A$2:$I$32,9,FALSE)</f>
        <v>8.3774569890184303</v>
      </c>
      <c r="BG289" s="21">
        <f ca="1">AC289*VLOOKUP(BG$6,'Greenhouse Gas Costs Avoided'!$A$2:$I$32,9,FALSE)</f>
        <v>8.5992633142510115</v>
      </c>
      <c r="BH289" s="21">
        <f ca="1">AD289*VLOOKUP(BH$6,'Greenhouse Gas Costs Avoided'!$A$2:$I$32,9,FALSE)</f>
        <v>8.8263732304711304</v>
      </c>
      <c r="BI289" s="21">
        <f ca="1">AE289*VLOOKUP(BI$6,'Greenhouse Gas Costs Avoided'!$A$2:$I$32,9,FALSE)</f>
        <v>9.05818008905967</v>
      </c>
      <c r="BJ289" s="21">
        <f ca="1">AF289*VLOOKUP(BJ$6,'Greenhouse Gas Costs Avoided'!$A$2:$I$32,9,FALSE)</f>
        <v>9.2949796418706736</v>
      </c>
      <c r="BK289" s="22">
        <f ca="1">AG289*VLOOKUP(BK$6,'Greenhouse Gas Costs Avoided'!$A$2:$I$32,9,FALSE)</f>
        <v>9.5356621388007277</v>
      </c>
    </row>
    <row r="290" spans="1:63" x14ac:dyDescent="0.35">
      <c r="A290" s="11">
        <v>284</v>
      </c>
      <c r="B290" s="12">
        <f t="shared" ca="1" si="8"/>
        <v>1</v>
      </c>
      <c r="C290" s="13">
        <f t="shared" ca="1" si="9"/>
        <v>2023</v>
      </c>
      <c r="E290" s="20">
        <f ca="1">IF(E$6&lt;$C290,0,VLOOKUP(E$6,'MonteCarlo Policy Paths'!$A$2:$I$31,'Monte Carlo_WA Complance Price'!$B290+1,FALSE))</f>
        <v>0</v>
      </c>
      <c r="F290" s="21">
        <f ca="1">IF(F$6&lt;$C290,0,VLOOKUP(F$6,'MonteCarlo Policy Paths'!$A$2:$I$31,'Monte Carlo_WA Complance Price'!$B290+1,FALSE))</f>
        <v>82.346532180449415</v>
      </c>
      <c r="G290" s="21">
        <f ca="1">IF(G$6&lt;$C290,0,VLOOKUP(G$6,'MonteCarlo Policy Paths'!$A$2:$I$31,'Monte Carlo_WA Complance Price'!$B290+1,FALSE))</f>
        <v>84.002844861871253</v>
      </c>
      <c r="H290" s="21">
        <f ca="1">IF(H$6&lt;$C290,0,VLOOKUP(H$6,'MonteCarlo Policy Paths'!$A$2:$I$31,'Monte Carlo_WA Complance Price'!$B290+1,FALSE))</f>
        <v>85.659157543293105</v>
      </c>
      <c r="I290" s="21">
        <f ca="1">IF(I$6&lt;$C290,0,VLOOKUP(I$6,'MonteCarlo Policy Paths'!$A$2:$I$31,'Monte Carlo_WA Complance Price'!$B290+1,FALSE))</f>
        <v>86.918851036576825</v>
      </c>
      <c r="J290" s="21">
        <f ca="1">IF(J$6&lt;$C290,0,VLOOKUP(J$6,'MonteCarlo Policy Paths'!$A$2:$I$31,'Monte Carlo_WA Complance Price'!$B290+1,FALSE))</f>
        <v>88.178544529860531</v>
      </c>
      <c r="K290" s="21">
        <f ca="1">IF(K$6&lt;$C290,0,VLOOKUP(K$6,'MonteCarlo Policy Paths'!$A$2:$I$31,'Monte Carlo_WA Complance Price'!$B290+1,FALSE))</f>
        <v>89.438238023144251</v>
      </c>
      <c r="L290" s="21">
        <f ca="1">IF(L$6&lt;$C290,0,VLOOKUP(L$6,'MonteCarlo Policy Paths'!$A$2:$I$31,'Monte Carlo_WA Complance Price'!$B290+1,FALSE))</f>
        <v>90.697931516427971</v>
      </c>
      <c r="M290" s="21">
        <f ca="1">IF(M$6&lt;$C290,0,VLOOKUP(M$6,'MonteCarlo Policy Paths'!$A$2:$I$31,'Monte Carlo_WA Complance Price'!$B290+1,FALSE))</f>
        <v>91.95762500971172</v>
      </c>
      <c r="N290" s="21">
        <f ca="1">IF(N$6&lt;$C290,0,VLOOKUP(N$6,'MonteCarlo Policy Paths'!$A$2:$I$31,'Monte Carlo_WA Complance Price'!$B290+1,FALSE))</f>
        <v>93.21731850299544</v>
      </c>
      <c r="O290" s="21">
        <f ca="1">IF(O$6&lt;$C290,0,VLOOKUP(O$6,'MonteCarlo Policy Paths'!$A$2:$I$31,'Monte Carlo_WA Complance Price'!$B290+1,FALSE))</f>
        <v>94.47701199627916</v>
      </c>
      <c r="P290" s="21">
        <f ca="1">IF(P$6&lt;$C290,0,VLOOKUP(P$6,'MonteCarlo Policy Paths'!$A$2:$I$31,'Monte Carlo_WA Complance Price'!$B290+1,FALSE))</f>
        <v>95.73670548956288</v>
      </c>
      <c r="Q290" s="21">
        <f ca="1">IF(Q$6&lt;$C290,0,VLOOKUP(Q$6,'MonteCarlo Policy Paths'!$A$2:$I$31,'Monte Carlo_WA Complance Price'!$B290+1,FALSE))</f>
        <v>96.996398982846586</v>
      </c>
      <c r="R290" s="21">
        <f ca="1">IF(R$6&lt;$C290,0,VLOOKUP(R$6,'MonteCarlo Policy Paths'!$A$2:$I$31,'Monte Carlo_WA Complance Price'!$B290+1,FALSE))</f>
        <v>98.25609247613032</v>
      </c>
      <c r="S290" s="21">
        <f ca="1">IF(S$6&lt;$C290,0,VLOOKUP(S$6,'MonteCarlo Policy Paths'!$A$2:$I$31,'Monte Carlo_WA Complance Price'!$B290+1,FALSE))</f>
        <v>99.65157958594628</v>
      </c>
      <c r="T290" s="21">
        <f ca="1">IF(T$6&lt;$C290,0,VLOOKUP(T$6,'MonteCarlo Policy Paths'!$A$2:$I$31,'Monte Carlo_WA Complance Price'!$B290+1,FALSE))</f>
        <v>101.04706669576224</v>
      </c>
      <c r="U290" s="21">
        <f ca="1">IF(U$6&lt;$C290,0,VLOOKUP(U$6,'MonteCarlo Policy Paths'!$A$2:$I$31,'Monte Carlo_WA Complance Price'!$B290+1,FALSE))</f>
        <v>102.4425538055782</v>
      </c>
      <c r="V290" s="21">
        <f ca="1">IF(V$6&lt;$C290,0,VLOOKUP(V$6,'MonteCarlo Policy Paths'!$A$2:$I$31,'Monte Carlo_WA Complance Price'!$B290+1,FALSE))</f>
        <v>103.83804091539416</v>
      </c>
      <c r="W290" s="21">
        <f ca="1">IF(W$6&lt;$C290,0,VLOOKUP(W$6,'MonteCarlo Policy Paths'!$A$2:$I$31,'Monte Carlo_WA Complance Price'!$B290+1,FALSE))</f>
        <v>105.23352802521011</v>
      </c>
      <c r="X290" s="21">
        <f ca="1">IF(X$6&lt;$C290,0,VLOOKUP(X$6,'MonteCarlo Policy Paths'!$A$2:$I$31,'Monte Carlo_WA Complance Price'!$B290+1,FALSE))</f>
        <v>106.47156953138905</v>
      </c>
      <c r="Y290" s="21">
        <f ca="1">IF(Y$6&lt;$C290,0,VLOOKUP(Y$6,'MonteCarlo Policy Paths'!$A$2:$I$31,'Monte Carlo_WA Complance Price'!$B290+1,FALSE))</f>
        <v>107.709611037568</v>
      </c>
      <c r="Z290" s="21">
        <f ca="1">IF(Z$6&lt;$C290,0,VLOOKUP(Z$6,'MonteCarlo Policy Paths'!$A$2:$I$31,'Monte Carlo_WA Complance Price'!$B290+1,FALSE))</f>
        <v>108.94765254374694</v>
      </c>
      <c r="AA290" s="21">
        <f ca="1">IF(AA$6&lt;$C290,0,VLOOKUP(AA$6,'MonteCarlo Policy Paths'!$A$2:$I$31,'Monte Carlo_WA Complance Price'!$B290+1,FALSE))</f>
        <v>110.18569404992589</v>
      </c>
      <c r="AB290" s="21">
        <f ca="1">IF(AB$6&lt;$C290,0,VLOOKUP(AB$6,'MonteCarlo Policy Paths'!$A$2:$I$31,'Monte Carlo_WA Complance Price'!$B290+1,FALSE))</f>
        <v>111.42373555610482</v>
      </c>
      <c r="AC290" s="21">
        <f ca="1">IF(AC$6&lt;$C290,0,VLOOKUP(AC$6,'MonteCarlo Policy Paths'!$A$2:$I$31,'Monte Carlo_WA Complance Price'!$B290+1,FALSE))</f>
        <v>112.86811731331359</v>
      </c>
      <c r="AD290" s="21">
        <f ca="1">IF(AD$6&lt;$C290,0,VLOOKUP(AD$6,'MonteCarlo Policy Paths'!$A$2:$I$31,'Monte Carlo_WA Complance Price'!$B290+1,FALSE))</f>
        <v>114.31249907052236</v>
      </c>
      <c r="AE290" s="21">
        <f ca="1">IF(AE$6&lt;$C290,0,VLOOKUP(AE$6,'MonteCarlo Policy Paths'!$A$2:$I$31,'Monte Carlo_WA Complance Price'!$B290+1,FALSE))</f>
        <v>115.75688082773114</v>
      </c>
      <c r="AF290" s="21">
        <f ca="1">IF(AF$6&lt;$C290,0,VLOOKUP(AF$6,'MonteCarlo Policy Paths'!$A$2:$I$31,'Monte Carlo_WA Complance Price'!$B290+1,FALSE))</f>
        <v>117.20126258493991</v>
      </c>
      <c r="AG290" s="22">
        <f ca="1">IF(AG$6&lt;$C290,0,VLOOKUP(AG$6,'MonteCarlo Policy Paths'!$A$2:$I$31,'Monte Carlo_WA Complance Price'!$B290+1,FALSE))</f>
        <v>118.64564434214866</v>
      </c>
      <c r="AI290" s="20">
        <f ca="1">E290*VLOOKUP(AI$6,'Greenhouse Gas Costs Avoided'!$A$2:$I$32,9,FALSE)</f>
        <v>0</v>
      </c>
      <c r="AJ290" s="21">
        <f ca="1">F290*VLOOKUP(AJ$6,'Greenhouse Gas Costs Avoided'!$A$2:$I$32,9,FALSE)</f>
        <v>5.2166744805659615</v>
      </c>
      <c r="AK290" s="21">
        <f ca="1">G290*VLOOKUP(AK$6,'Greenhouse Gas Costs Avoided'!$A$2:$I$32,9,FALSE)</f>
        <v>5.3216023247413169</v>
      </c>
      <c r="AL290" s="21">
        <f ca="1">H290*VLOOKUP(AL$6,'Greenhouse Gas Costs Avoided'!$A$2:$I$32,9,FALSE)</f>
        <v>5.4265301689166732</v>
      </c>
      <c r="AM290" s="21">
        <f ca="1">I290*VLOOKUP(AM$6,'Greenhouse Gas Costs Avoided'!$A$2:$I$32,9,FALSE)</f>
        <v>5.5063320831654474</v>
      </c>
      <c r="AN290" s="21">
        <f ca="1">J290*VLOOKUP(AN$6,'Greenhouse Gas Costs Avoided'!$A$2:$I$32,9,FALSE)</f>
        <v>5.5861339974142208</v>
      </c>
      <c r="AO290" s="21">
        <f ca="1">K290*VLOOKUP(AO$6,'Greenhouse Gas Costs Avoided'!$A$2:$I$32,9,FALSE)</f>
        <v>5.665935911662995</v>
      </c>
      <c r="AP290" s="21">
        <f ca="1">L290*VLOOKUP(AP$6,'Greenhouse Gas Costs Avoided'!$A$2:$I$32,9,FALSE)</f>
        <v>5.7457378259117702</v>
      </c>
      <c r="AQ290" s="21">
        <f ca="1">M290*VLOOKUP(AQ$6,'Greenhouse Gas Costs Avoided'!$A$2:$I$32,9,FALSE)</f>
        <v>5.8255397401605462</v>
      </c>
      <c r="AR290" s="21">
        <f ca="1">N290*VLOOKUP(AR$6,'Greenhouse Gas Costs Avoided'!$A$2:$I$32,9,FALSE)</f>
        <v>5.9053416544093205</v>
      </c>
      <c r="AS290" s="21">
        <f ca="1">O290*VLOOKUP(AS$6,'Greenhouse Gas Costs Avoided'!$A$2:$I$32,9,FALSE)</f>
        <v>5.9851435686580947</v>
      </c>
      <c r="AT290" s="21">
        <f ca="1">P290*VLOOKUP(AT$6,'Greenhouse Gas Costs Avoided'!$A$2:$I$32,9,FALSE)</f>
        <v>6.0649454829068699</v>
      </c>
      <c r="AU290" s="21">
        <f ca="1">Q290*VLOOKUP(AU$6,'Greenhouse Gas Costs Avoided'!$A$2:$I$32,9,FALSE)</f>
        <v>6.1447473971556432</v>
      </c>
      <c r="AV290" s="21">
        <f ca="1">R290*VLOOKUP(AV$6,'Greenhouse Gas Costs Avoided'!$A$2:$I$32,9,FALSE)</f>
        <v>6.2245493114044184</v>
      </c>
      <c r="AW290" s="21">
        <f ca="1">S290*VLOOKUP(AW$6,'Greenhouse Gas Costs Avoided'!$A$2:$I$32,9,FALSE)</f>
        <v>6.312953786990386</v>
      </c>
      <c r="AX290" s="21">
        <f ca="1">T290*VLOOKUP(AX$6,'Greenhouse Gas Costs Avoided'!$A$2:$I$32,9,FALSE)</f>
        <v>6.4013582625763545</v>
      </c>
      <c r="AY290" s="21">
        <f ca="1">U290*VLOOKUP(AY$6,'Greenhouse Gas Costs Avoided'!$A$2:$I$32,9,FALSE)</f>
        <v>6.4897627381623222</v>
      </c>
      <c r="AZ290" s="21">
        <f ca="1">V290*VLOOKUP(AZ$6,'Greenhouse Gas Costs Avoided'!$A$2:$I$32,9,FALSE)</f>
        <v>6.5781672137482907</v>
      </c>
      <c r="BA290" s="21">
        <f ca="1">W290*VLOOKUP(BA$6,'Greenhouse Gas Costs Avoided'!$A$2:$I$32,9,FALSE)</f>
        <v>6.6665716893342575</v>
      </c>
      <c r="BB290" s="21">
        <f ca="1">X290*VLOOKUP(BB$6,'Greenhouse Gas Costs Avoided'!$A$2:$I$32,9,FALSE)</f>
        <v>6.7450019445028957</v>
      </c>
      <c r="BC290" s="21">
        <f ca="1">Y290*VLOOKUP(BC$6,'Greenhouse Gas Costs Avoided'!$A$2:$I$32,9,FALSE)</f>
        <v>6.8234321996715348</v>
      </c>
      <c r="BD290" s="21">
        <f ca="1">Z290*VLOOKUP(BD$6,'Greenhouse Gas Costs Avoided'!$A$2:$I$32,9,FALSE)</f>
        <v>6.901862454840173</v>
      </c>
      <c r="BE290" s="21">
        <f ca="1">AA290*VLOOKUP(BE$6,'Greenhouse Gas Costs Avoided'!$A$2:$I$32,9,FALSE)</f>
        <v>6.9802927100088112</v>
      </c>
      <c r="BF290" s="21">
        <f ca="1">AB290*VLOOKUP(BF$6,'Greenhouse Gas Costs Avoided'!$A$2:$I$32,9,FALSE)</f>
        <v>7.0587229651774486</v>
      </c>
      <c r="BG290" s="21">
        <f ca="1">AC290*VLOOKUP(BG$6,'Greenhouse Gas Costs Avoided'!$A$2:$I$32,9,FALSE)</f>
        <v>7.1502249295408609</v>
      </c>
      <c r="BH290" s="21">
        <f ca="1">AD290*VLOOKUP(BH$6,'Greenhouse Gas Costs Avoided'!$A$2:$I$32,9,FALSE)</f>
        <v>7.2417268939042723</v>
      </c>
      <c r="BI290" s="21">
        <f ca="1">AE290*VLOOKUP(BI$6,'Greenhouse Gas Costs Avoided'!$A$2:$I$32,9,FALSE)</f>
        <v>7.3332288582676846</v>
      </c>
      <c r="BJ290" s="21">
        <f ca="1">AF290*VLOOKUP(BJ$6,'Greenhouse Gas Costs Avoided'!$A$2:$I$32,9,FALSE)</f>
        <v>7.424730822631096</v>
      </c>
      <c r="BK290" s="22">
        <f ca="1">AG290*VLOOKUP(BK$6,'Greenhouse Gas Costs Avoided'!$A$2:$I$32,9,FALSE)</f>
        <v>7.5162327869945065</v>
      </c>
    </row>
    <row r="291" spans="1:63" x14ac:dyDescent="0.35">
      <c r="A291" s="11">
        <v>285</v>
      </c>
      <c r="B291" s="12">
        <f t="shared" ca="1" si="8"/>
        <v>5</v>
      </c>
      <c r="C291" s="13">
        <f t="shared" ca="1" si="9"/>
        <v>2023</v>
      </c>
      <c r="E291" s="20">
        <f ca="1">IF(E$6&lt;$C291,0,VLOOKUP(E$6,'MonteCarlo Policy Paths'!$A$2:$I$31,'Monte Carlo_WA Complance Price'!$B291+1,FALSE))</f>
        <v>0</v>
      </c>
      <c r="F291" s="21">
        <f ca="1">IF(F$6&lt;$C291,0,VLOOKUP(F$6,'MonteCarlo Policy Paths'!$A$2:$I$31,'Monte Carlo_WA Complance Price'!$B291+1,FALSE))</f>
        <v>82.346532180449415</v>
      </c>
      <c r="G291" s="21">
        <f ca="1">IF(G$6&lt;$C291,0,VLOOKUP(G$6,'MonteCarlo Policy Paths'!$A$2:$I$31,'Monte Carlo_WA Complance Price'!$B291+1,FALSE))</f>
        <v>84.002844861871253</v>
      </c>
      <c r="H291" s="21">
        <f ca="1">IF(H$6&lt;$C291,0,VLOOKUP(H$6,'MonteCarlo Policy Paths'!$A$2:$I$31,'Monte Carlo_WA Complance Price'!$B291+1,FALSE))</f>
        <v>85.659157543293105</v>
      </c>
      <c r="I291" s="21">
        <f ca="1">IF(I$6&lt;$C291,0,VLOOKUP(I$6,'MonteCarlo Policy Paths'!$A$2:$I$31,'Monte Carlo_WA Complance Price'!$B291+1,FALSE))</f>
        <v>86.918851036576825</v>
      </c>
      <c r="J291" s="21">
        <f ca="1">IF(J$6&lt;$C291,0,VLOOKUP(J$6,'MonteCarlo Policy Paths'!$A$2:$I$31,'Monte Carlo_WA Complance Price'!$B291+1,FALSE))</f>
        <v>88.178544529860531</v>
      </c>
      <c r="K291" s="21">
        <f ca="1">IF(K$6&lt;$C291,0,VLOOKUP(K$6,'MonteCarlo Policy Paths'!$A$2:$I$31,'Monte Carlo_WA Complance Price'!$B291+1,FALSE))</f>
        <v>89.438238023144251</v>
      </c>
      <c r="L291" s="21">
        <f ca="1">IF(L$6&lt;$C291,0,VLOOKUP(L$6,'MonteCarlo Policy Paths'!$A$2:$I$31,'Monte Carlo_WA Complance Price'!$B291+1,FALSE))</f>
        <v>90.697931516427971</v>
      </c>
      <c r="M291" s="21">
        <f ca="1">IF(M$6&lt;$C291,0,VLOOKUP(M$6,'MonteCarlo Policy Paths'!$A$2:$I$31,'Monte Carlo_WA Complance Price'!$B291+1,FALSE))</f>
        <v>91.95762500971172</v>
      </c>
      <c r="N291" s="21">
        <f ca="1">IF(N$6&lt;$C291,0,VLOOKUP(N$6,'MonteCarlo Policy Paths'!$A$2:$I$31,'Monte Carlo_WA Complance Price'!$B291+1,FALSE))</f>
        <v>93.21731850299544</v>
      </c>
      <c r="O291" s="21">
        <f ca="1">IF(O$6&lt;$C291,0,VLOOKUP(O$6,'MonteCarlo Policy Paths'!$A$2:$I$31,'Monte Carlo_WA Complance Price'!$B291+1,FALSE))</f>
        <v>94.47701199627916</v>
      </c>
      <c r="P291" s="21">
        <f ca="1">IF(P$6&lt;$C291,0,VLOOKUP(P$6,'MonteCarlo Policy Paths'!$A$2:$I$31,'Monte Carlo_WA Complance Price'!$B291+1,FALSE))</f>
        <v>95.73670548956288</v>
      </c>
      <c r="Q291" s="21">
        <f ca="1">IF(Q$6&lt;$C291,0,VLOOKUP(Q$6,'MonteCarlo Policy Paths'!$A$2:$I$31,'Monte Carlo_WA Complance Price'!$B291+1,FALSE))</f>
        <v>96.996398982846586</v>
      </c>
      <c r="R291" s="21">
        <f ca="1">IF(R$6&lt;$C291,0,VLOOKUP(R$6,'MonteCarlo Policy Paths'!$A$2:$I$31,'Monte Carlo_WA Complance Price'!$B291+1,FALSE))</f>
        <v>99.874634841342697</v>
      </c>
      <c r="S291" s="21">
        <f ca="1">IF(S$6&lt;$C291,0,VLOOKUP(S$6,'MonteCarlo Policy Paths'!$A$2:$I$31,'Monte Carlo_WA Complance Price'!$B291+1,FALSE))</f>
        <v>101.93553668931256</v>
      </c>
      <c r="T291" s="21">
        <f ca="1">IF(T$6&lt;$C291,0,VLOOKUP(T$6,'MonteCarlo Policy Paths'!$A$2:$I$31,'Monte Carlo_WA Complance Price'!$B291+1,FALSE))</f>
        <v>104.04258519817796</v>
      </c>
      <c r="U291" s="21">
        <f ca="1">IF(U$6&lt;$C291,0,VLOOKUP(U$6,'MonteCarlo Policy Paths'!$A$2:$I$31,'Monte Carlo_WA Complance Price'!$B291+1,FALSE))</f>
        <v>106.18472717196582</v>
      </c>
      <c r="V291" s="21">
        <f ca="1">IF(V$6&lt;$C291,0,VLOOKUP(V$6,'MonteCarlo Policy Paths'!$A$2:$I$31,'Monte Carlo_WA Complance Price'!$B291+1,FALSE))</f>
        <v>108.36780972271322</v>
      </c>
      <c r="W291" s="21">
        <f ca="1">IF(W$6&lt;$C291,0,VLOOKUP(W$6,'MonteCarlo Policy Paths'!$A$2:$I$31,'Monte Carlo_WA Complance Price'!$B291+1,FALSE))</f>
        <v>110.57648338650839</v>
      </c>
      <c r="X291" s="21">
        <f ca="1">IF(X$6&lt;$C291,0,VLOOKUP(X$6,'MonteCarlo Policy Paths'!$A$2:$I$31,'Monte Carlo_WA Complance Price'!$B291+1,FALSE))</f>
        <v>112.7694544213079</v>
      </c>
      <c r="Y291" s="21">
        <f ca="1">IF(Y$6&lt;$C291,0,VLOOKUP(Y$6,'MonteCarlo Policy Paths'!$A$2:$I$31,'Monte Carlo_WA Complance Price'!$B291+1,FALSE))</f>
        <v>114.98228749612761</v>
      </c>
      <c r="Z291" s="21">
        <f ca="1">IF(Z$6&lt;$C291,0,VLOOKUP(Z$6,'MonteCarlo Policy Paths'!$A$2:$I$31,'Monte Carlo_WA Complance Price'!$B291+1,FALSE))</f>
        <v>117.22345778349788</v>
      </c>
      <c r="AA291" s="21">
        <f ca="1">IF(AA$6&lt;$C291,0,VLOOKUP(AA$6,'MonteCarlo Policy Paths'!$A$2:$I$31,'Monte Carlo_WA Complance Price'!$B291+1,FALSE))</f>
        <v>119.50474742044912</v>
      </c>
      <c r="AB291" s="21">
        <f ca="1">IF(AB$6&lt;$C291,0,VLOOKUP(AB$6,'MonteCarlo Policy Paths'!$A$2:$I$31,'Monte Carlo_WA Complance Price'!$B291+1,FALSE))</f>
        <v>121.83201137782079</v>
      </c>
      <c r="AC291" s="21">
        <f ca="1">IF(AC$6&lt;$C291,0,VLOOKUP(AC$6,'MonteCarlo Policy Paths'!$A$2:$I$31,'Monte Carlo_WA Complance Price'!$B291+1,FALSE))</f>
        <v>124.30483685770574</v>
      </c>
      <c r="AD291" s="21">
        <f ca="1">IF(AD$6&lt;$C291,0,VLOOKUP(AD$6,'MonteCarlo Policy Paths'!$A$2:$I$31,'Monte Carlo_WA Complance Price'!$B291+1,FALSE))</f>
        <v>126.81952160325447</v>
      </c>
      <c r="AE291" s="21">
        <f ca="1">IF(AE$6&lt;$C291,0,VLOOKUP(AE$6,'MonteCarlo Policy Paths'!$A$2:$I$31,'Monte Carlo_WA Complance Price'!$B291+1,FALSE))</f>
        <v>129.37127756316897</v>
      </c>
      <c r="AF291" s="21">
        <f ca="1">IF(AF$6&lt;$C291,0,VLOOKUP(AF$6,'MonteCarlo Policy Paths'!$A$2:$I$31,'Monte Carlo_WA Complance Price'!$B291+1,FALSE))</f>
        <v>131.96243899653103</v>
      </c>
      <c r="AG291" s="22">
        <f ca="1">IF(AG$6&lt;$C291,0,VLOOKUP(AG$6,'MonteCarlo Policy Paths'!$A$2:$I$31,'Monte Carlo_WA Complance Price'!$B291+1,FALSE))</f>
        <v>135.47056479945655</v>
      </c>
      <c r="AI291" s="20">
        <f ca="1">E291*VLOOKUP(AI$6,'Greenhouse Gas Costs Avoided'!$A$2:$I$32,9,FALSE)</f>
        <v>0</v>
      </c>
      <c r="AJ291" s="21">
        <f ca="1">F291*VLOOKUP(AJ$6,'Greenhouse Gas Costs Avoided'!$A$2:$I$32,9,FALSE)</f>
        <v>5.2166744805659615</v>
      </c>
      <c r="AK291" s="21">
        <f ca="1">G291*VLOOKUP(AK$6,'Greenhouse Gas Costs Avoided'!$A$2:$I$32,9,FALSE)</f>
        <v>5.3216023247413169</v>
      </c>
      <c r="AL291" s="21">
        <f ca="1">H291*VLOOKUP(AL$6,'Greenhouse Gas Costs Avoided'!$A$2:$I$32,9,FALSE)</f>
        <v>5.4265301689166732</v>
      </c>
      <c r="AM291" s="21">
        <f ca="1">I291*VLOOKUP(AM$6,'Greenhouse Gas Costs Avoided'!$A$2:$I$32,9,FALSE)</f>
        <v>5.5063320831654474</v>
      </c>
      <c r="AN291" s="21">
        <f ca="1">J291*VLOOKUP(AN$6,'Greenhouse Gas Costs Avoided'!$A$2:$I$32,9,FALSE)</f>
        <v>5.5861339974142208</v>
      </c>
      <c r="AO291" s="21">
        <f ca="1">K291*VLOOKUP(AO$6,'Greenhouse Gas Costs Avoided'!$A$2:$I$32,9,FALSE)</f>
        <v>5.665935911662995</v>
      </c>
      <c r="AP291" s="21">
        <f ca="1">L291*VLOOKUP(AP$6,'Greenhouse Gas Costs Avoided'!$A$2:$I$32,9,FALSE)</f>
        <v>5.7457378259117702</v>
      </c>
      <c r="AQ291" s="21">
        <f ca="1">M291*VLOOKUP(AQ$6,'Greenhouse Gas Costs Avoided'!$A$2:$I$32,9,FALSE)</f>
        <v>5.8255397401605462</v>
      </c>
      <c r="AR291" s="21">
        <f ca="1">N291*VLOOKUP(AR$6,'Greenhouse Gas Costs Avoided'!$A$2:$I$32,9,FALSE)</f>
        <v>5.9053416544093205</v>
      </c>
      <c r="AS291" s="21">
        <f ca="1">O291*VLOOKUP(AS$6,'Greenhouse Gas Costs Avoided'!$A$2:$I$32,9,FALSE)</f>
        <v>5.9851435686580947</v>
      </c>
      <c r="AT291" s="21">
        <f ca="1">P291*VLOOKUP(AT$6,'Greenhouse Gas Costs Avoided'!$A$2:$I$32,9,FALSE)</f>
        <v>6.0649454829068699</v>
      </c>
      <c r="AU291" s="21">
        <f ca="1">Q291*VLOOKUP(AU$6,'Greenhouse Gas Costs Avoided'!$A$2:$I$32,9,FALSE)</f>
        <v>6.1447473971556432</v>
      </c>
      <c r="AV291" s="21">
        <f ca="1">R291*VLOOKUP(AV$6,'Greenhouse Gas Costs Avoided'!$A$2:$I$32,9,FALSE)</f>
        <v>6.327084396109818</v>
      </c>
      <c r="AW291" s="21">
        <f ca="1">S291*VLOOKUP(AW$6,'Greenhouse Gas Costs Avoided'!$A$2:$I$32,9,FALSE)</f>
        <v>6.4576430704410743</v>
      </c>
      <c r="AX291" s="21">
        <f ca="1">T291*VLOOKUP(AX$6,'Greenhouse Gas Costs Avoided'!$A$2:$I$32,9,FALSE)</f>
        <v>6.5911251478821242</v>
      </c>
      <c r="AY291" s="21">
        <f ca="1">U291*VLOOKUP(AY$6,'Greenhouse Gas Costs Avoided'!$A$2:$I$32,9,FALSE)</f>
        <v>6.7268304055597685</v>
      </c>
      <c r="AZ291" s="21">
        <f ca="1">V291*VLOOKUP(AZ$6,'Greenhouse Gas Costs Avoided'!$A$2:$I$32,9,FALSE)</f>
        <v>6.8651292595600424</v>
      </c>
      <c r="BA291" s="21">
        <f ca="1">W291*VLOOKUP(BA$6,'Greenhouse Gas Costs Avoided'!$A$2:$I$32,9,FALSE)</f>
        <v>7.0050493173053994</v>
      </c>
      <c r="BB291" s="21">
        <f ca="1">X291*VLOOKUP(BB$6,'Greenhouse Gas Costs Avoided'!$A$2:$I$32,9,FALSE)</f>
        <v>7.1439746093722221</v>
      </c>
      <c r="BC291" s="21">
        <f ca="1">Y291*VLOOKUP(BC$6,'Greenhouse Gas Costs Avoided'!$A$2:$I$32,9,FALSE)</f>
        <v>7.2841581669004034</v>
      </c>
      <c r="BD291" s="21">
        <f ca="1">Z291*VLOOKUP(BD$6,'Greenhouse Gas Costs Avoided'!$A$2:$I$32,9,FALSE)</f>
        <v>7.426136894299721</v>
      </c>
      <c r="BE291" s="21">
        <f ca="1">AA291*VLOOKUP(BE$6,'Greenhouse Gas Costs Avoided'!$A$2:$I$32,9,FALSE)</f>
        <v>7.5706571930511553</v>
      </c>
      <c r="BF291" s="21">
        <f ca="1">AB291*VLOOKUP(BF$6,'Greenhouse Gas Costs Avoided'!$A$2:$I$32,9,FALSE)</f>
        <v>7.7180899770979394</v>
      </c>
      <c r="BG291" s="21">
        <f ca="1">AC291*VLOOKUP(BG$6,'Greenhouse Gas Costs Avoided'!$A$2:$I$32,9,FALSE)</f>
        <v>7.8747441218959366</v>
      </c>
      <c r="BH291" s="21">
        <f ca="1">AD291*VLOOKUP(BH$6,'Greenhouse Gas Costs Avoided'!$A$2:$I$32,9,FALSE)</f>
        <v>8.0340500621877027</v>
      </c>
      <c r="BI291" s="21">
        <f ca="1">AE291*VLOOKUP(BI$6,'Greenhouse Gas Costs Avoided'!$A$2:$I$32,9,FALSE)</f>
        <v>8.1957044736636782</v>
      </c>
      <c r="BJ291" s="21">
        <f ca="1">AF291*VLOOKUP(BJ$6,'Greenhouse Gas Costs Avoided'!$A$2:$I$32,9,FALSE)</f>
        <v>8.3598552322508848</v>
      </c>
      <c r="BK291" s="22">
        <f ca="1">AG291*VLOOKUP(BK$6,'Greenhouse Gas Costs Avoided'!$A$2:$I$32,9,FALSE)</f>
        <v>8.5820959249206545</v>
      </c>
    </row>
    <row r="292" spans="1:63" x14ac:dyDescent="0.35">
      <c r="A292" s="11">
        <v>286</v>
      </c>
      <c r="B292" s="12">
        <f t="shared" ca="1" si="8"/>
        <v>2</v>
      </c>
      <c r="C292" s="13">
        <f t="shared" ca="1" si="9"/>
        <v>2023</v>
      </c>
      <c r="E292" s="20">
        <f ca="1">IF(E$6&lt;$C292,0,VLOOKUP(E$6,'MonteCarlo Policy Paths'!$A$2:$I$31,'Monte Carlo_WA Complance Price'!$B292+1,FALSE))</f>
        <v>0</v>
      </c>
      <c r="F292" s="21">
        <f ca="1">IF(F$6&lt;$C292,0,VLOOKUP(F$6,'MonteCarlo Policy Paths'!$A$2:$I$31,'Monte Carlo_WA Complance Price'!$B292+1,FALSE))</f>
        <v>82.346532180449415</v>
      </c>
      <c r="G292" s="21">
        <f ca="1">IF(G$6&lt;$C292,0,VLOOKUP(G$6,'MonteCarlo Policy Paths'!$A$2:$I$31,'Monte Carlo_WA Complance Price'!$B292+1,FALSE))</f>
        <v>84.002844861871253</v>
      </c>
      <c r="H292" s="21">
        <f ca="1">IF(H$6&lt;$C292,0,VLOOKUP(H$6,'MonteCarlo Policy Paths'!$A$2:$I$31,'Monte Carlo_WA Complance Price'!$B292+1,FALSE))</f>
        <v>85.659157543293105</v>
      </c>
      <c r="I292" s="21">
        <f ca="1">IF(I$6&lt;$C292,0,VLOOKUP(I$6,'MonteCarlo Policy Paths'!$A$2:$I$31,'Monte Carlo_WA Complance Price'!$B292+1,FALSE))</f>
        <v>86.918851036576825</v>
      </c>
      <c r="J292" s="21">
        <f ca="1">IF(J$6&lt;$C292,0,VLOOKUP(J$6,'MonteCarlo Policy Paths'!$A$2:$I$31,'Monte Carlo_WA Complance Price'!$B292+1,FALSE))</f>
        <v>88.178544529860531</v>
      </c>
      <c r="K292" s="21">
        <f ca="1">IF(K$6&lt;$C292,0,VLOOKUP(K$6,'MonteCarlo Policy Paths'!$A$2:$I$31,'Monte Carlo_WA Complance Price'!$B292+1,FALSE))</f>
        <v>89.438238023144251</v>
      </c>
      <c r="L292" s="21">
        <f ca="1">IF(L$6&lt;$C292,0,VLOOKUP(L$6,'MonteCarlo Policy Paths'!$A$2:$I$31,'Monte Carlo_WA Complance Price'!$B292+1,FALSE))</f>
        <v>90.697931516427971</v>
      </c>
      <c r="M292" s="21">
        <f ca="1">IF(M$6&lt;$C292,0,VLOOKUP(M$6,'MonteCarlo Policy Paths'!$A$2:$I$31,'Monte Carlo_WA Complance Price'!$B292+1,FALSE))</f>
        <v>91.95762500971172</v>
      </c>
      <c r="N292" s="21">
        <f ca="1">IF(N$6&lt;$C292,0,VLOOKUP(N$6,'MonteCarlo Policy Paths'!$A$2:$I$31,'Monte Carlo_WA Complance Price'!$B292+1,FALSE))</f>
        <v>93.21731850299544</v>
      </c>
      <c r="O292" s="21">
        <f ca="1">IF(O$6&lt;$C292,0,VLOOKUP(O$6,'MonteCarlo Policy Paths'!$A$2:$I$31,'Monte Carlo_WA Complance Price'!$B292+1,FALSE))</f>
        <v>94.47701199627916</v>
      </c>
      <c r="P292" s="21">
        <f ca="1">IF(P$6&lt;$C292,0,VLOOKUP(P$6,'MonteCarlo Policy Paths'!$A$2:$I$31,'Monte Carlo_WA Complance Price'!$B292+1,FALSE))</f>
        <v>95.73670548956288</v>
      </c>
      <c r="Q292" s="21">
        <f ca="1">IF(Q$6&lt;$C292,0,VLOOKUP(Q$6,'MonteCarlo Policy Paths'!$A$2:$I$31,'Monte Carlo_WA Complance Price'!$B292+1,FALSE))</f>
        <v>96.996398982846586</v>
      </c>
      <c r="R292" s="21">
        <f ca="1">IF(R$6&lt;$C292,0,VLOOKUP(R$6,'MonteCarlo Policy Paths'!$A$2:$I$31,'Monte Carlo_WA Complance Price'!$B292+1,FALSE))</f>
        <v>98.25609247613032</v>
      </c>
      <c r="S292" s="21">
        <f ca="1">IF(S$6&lt;$C292,0,VLOOKUP(S$6,'MonteCarlo Policy Paths'!$A$2:$I$31,'Monte Carlo_WA Complance Price'!$B292+1,FALSE))</f>
        <v>99.65157958594628</v>
      </c>
      <c r="T292" s="21">
        <f ca="1">IF(T$6&lt;$C292,0,VLOOKUP(T$6,'MonteCarlo Policy Paths'!$A$2:$I$31,'Monte Carlo_WA Complance Price'!$B292+1,FALSE))</f>
        <v>101.04706669576224</v>
      </c>
      <c r="U292" s="21">
        <f ca="1">IF(U$6&lt;$C292,0,VLOOKUP(U$6,'MonteCarlo Policy Paths'!$A$2:$I$31,'Monte Carlo_WA Complance Price'!$B292+1,FALSE))</f>
        <v>102.4425538055782</v>
      </c>
      <c r="V292" s="21">
        <f ca="1">IF(V$6&lt;$C292,0,VLOOKUP(V$6,'MonteCarlo Policy Paths'!$A$2:$I$31,'Monte Carlo_WA Complance Price'!$B292+1,FALSE))</f>
        <v>103.83804091539416</v>
      </c>
      <c r="W292" s="21">
        <f ca="1">IF(W$6&lt;$C292,0,VLOOKUP(W$6,'MonteCarlo Policy Paths'!$A$2:$I$31,'Monte Carlo_WA Complance Price'!$B292+1,FALSE))</f>
        <v>105.23352802521011</v>
      </c>
      <c r="X292" s="21">
        <f ca="1">IF(X$6&lt;$C292,0,VLOOKUP(X$6,'MonteCarlo Policy Paths'!$A$2:$I$31,'Monte Carlo_WA Complance Price'!$B292+1,FALSE))</f>
        <v>106.47156953138905</v>
      </c>
      <c r="Y292" s="21">
        <f ca="1">IF(Y$6&lt;$C292,0,VLOOKUP(Y$6,'MonteCarlo Policy Paths'!$A$2:$I$31,'Monte Carlo_WA Complance Price'!$B292+1,FALSE))</f>
        <v>107.709611037568</v>
      </c>
      <c r="Z292" s="21">
        <f ca="1">IF(Z$6&lt;$C292,0,VLOOKUP(Z$6,'MonteCarlo Policy Paths'!$A$2:$I$31,'Monte Carlo_WA Complance Price'!$B292+1,FALSE))</f>
        <v>108.94765254374694</v>
      </c>
      <c r="AA292" s="21">
        <f ca="1">IF(AA$6&lt;$C292,0,VLOOKUP(AA$6,'MonteCarlo Policy Paths'!$A$2:$I$31,'Monte Carlo_WA Complance Price'!$B292+1,FALSE))</f>
        <v>110.18569404992589</v>
      </c>
      <c r="AB292" s="21">
        <f ca="1">IF(AB$6&lt;$C292,0,VLOOKUP(AB$6,'MonteCarlo Policy Paths'!$A$2:$I$31,'Monte Carlo_WA Complance Price'!$B292+1,FALSE))</f>
        <v>111.42373555610482</v>
      </c>
      <c r="AC292" s="21">
        <f ca="1">IF(AC$6&lt;$C292,0,VLOOKUP(AC$6,'MonteCarlo Policy Paths'!$A$2:$I$31,'Monte Carlo_WA Complance Price'!$B292+1,FALSE))</f>
        <v>112.86811731331359</v>
      </c>
      <c r="AD292" s="21">
        <f ca="1">IF(AD$6&lt;$C292,0,VLOOKUP(AD$6,'MonteCarlo Policy Paths'!$A$2:$I$31,'Monte Carlo_WA Complance Price'!$B292+1,FALSE))</f>
        <v>114.31249907052236</v>
      </c>
      <c r="AE292" s="21">
        <f ca="1">IF(AE$6&lt;$C292,0,VLOOKUP(AE$6,'MonteCarlo Policy Paths'!$A$2:$I$31,'Monte Carlo_WA Complance Price'!$B292+1,FALSE))</f>
        <v>115.75688082773114</v>
      </c>
      <c r="AF292" s="21">
        <f ca="1">IF(AF$6&lt;$C292,0,VLOOKUP(AF$6,'MonteCarlo Policy Paths'!$A$2:$I$31,'Monte Carlo_WA Complance Price'!$B292+1,FALSE))</f>
        <v>117.20126258493991</v>
      </c>
      <c r="AG292" s="22">
        <f ca="1">IF(AG$6&lt;$C292,0,VLOOKUP(AG$6,'MonteCarlo Policy Paths'!$A$2:$I$31,'Monte Carlo_WA Complance Price'!$B292+1,FALSE))</f>
        <v>120.41827982173916</v>
      </c>
      <c r="AI292" s="20">
        <f ca="1">E292*VLOOKUP(AI$6,'Greenhouse Gas Costs Avoided'!$A$2:$I$32,9,FALSE)</f>
        <v>0</v>
      </c>
      <c r="AJ292" s="21">
        <f ca="1">F292*VLOOKUP(AJ$6,'Greenhouse Gas Costs Avoided'!$A$2:$I$32,9,FALSE)</f>
        <v>5.2166744805659615</v>
      </c>
      <c r="AK292" s="21">
        <f ca="1">G292*VLOOKUP(AK$6,'Greenhouse Gas Costs Avoided'!$A$2:$I$32,9,FALSE)</f>
        <v>5.3216023247413169</v>
      </c>
      <c r="AL292" s="21">
        <f ca="1">H292*VLOOKUP(AL$6,'Greenhouse Gas Costs Avoided'!$A$2:$I$32,9,FALSE)</f>
        <v>5.4265301689166732</v>
      </c>
      <c r="AM292" s="21">
        <f ca="1">I292*VLOOKUP(AM$6,'Greenhouse Gas Costs Avoided'!$A$2:$I$32,9,FALSE)</f>
        <v>5.5063320831654474</v>
      </c>
      <c r="AN292" s="21">
        <f ca="1">J292*VLOOKUP(AN$6,'Greenhouse Gas Costs Avoided'!$A$2:$I$32,9,FALSE)</f>
        <v>5.5861339974142208</v>
      </c>
      <c r="AO292" s="21">
        <f ca="1">K292*VLOOKUP(AO$6,'Greenhouse Gas Costs Avoided'!$A$2:$I$32,9,FALSE)</f>
        <v>5.665935911662995</v>
      </c>
      <c r="AP292" s="21">
        <f ca="1">L292*VLOOKUP(AP$6,'Greenhouse Gas Costs Avoided'!$A$2:$I$32,9,FALSE)</f>
        <v>5.7457378259117702</v>
      </c>
      <c r="AQ292" s="21">
        <f ca="1">M292*VLOOKUP(AQ$6,'Greenhouse Gas Costs Avoided'!$A$2:$I$32,9,FALSE)</f>
        <v>5.8255397401605462</v>
      </c>
      <c r="AR292" s="21">
        <f ca="1">N292*VLOOKUP(AR$6,'Greenhouse Gas Costs Avoided'!$A$2:$I$32,9,FALSE)</f>
        <v>5.9053416544093205</v>
      </c>
      <c r="AS292" s="21">
        <f ca="1">O292*VLOOKUP(AS$6,'Greenhouse Gas Costs Avoided'!$A$2:$I$32,9,FALSE)</f>
        <v>5.9851435686580947</v>
      </c>
      <c r="AT292" s="21">
        <f ca="1">P292*VLOOKUP(AT$6,'Greenhouse Gas Costs Avoided'!$A$2:$I$32,9,FALSE)</f>
        <v>6.0649454829068699</v>
      </c>
      <c r="AU292" s="21">
        <f ca="1">Q292*VLOOKUP(AU$6,'Greenhouse Gas Costs Avoided'!$A$2:$I$32,9,FALSE)</f>
        <v>6.1447473971556432</v>
      </c>
      <c r="AV292" s="21">
        <f ca="1">R292*VLOOKUP(AV$6,'Greenhouse Gas Costs Avoided'!$A$2:$I$32,9,FALSE)</f>
        <v>6.2245493114044184</v>
      </c>
      <c r="AW292" s="21">
        <f ca="1">S292*VLOOKUP(AW$6,'Greenhouse Gas Costs Avoided'!$A$2:$I$32,9,FALSE)</f>
        <v>6.312953786990386</v>
      </c>
      <c r="AX292" s="21">
        <f ca="1">T292*VLOOKUP(AX$6,'Greenhouse Gas Costs Avoided'!$A$2:$I$32,9,FALSE)</f>
        <v>6.4013582625763545</v>
      </c>
      <c r="AY292" s="21">
        <f ca="1">U292*VLOOKUP(AY$6,'Greenhouse Gas Costs Avoided'!$A$2:$I$32,9,FALSE)</f>
        <v>6.4897627381623222</v>
      </c>
      <c r="AZ292" s="21">
        <f ca="1">V292*VLOOKUP(AZ$6,'Greenhouse Gas Costs Avoided'!$A$2:$I$32,9,FALSE)</f>
        <v>6.5781672137482907</v>
      </c>
      <c r="BA292" s="21">
        <f ca="1">W292*VLOOKUP(BA$6,'Greenhouse Gas Costs Avoided'!$A$2:$I$32,9,FALSE)</f>
        <v>6.6665716893342575</v>
      </c>
      <c r="BB292" s="21">
        <f ca="1">X292*VLOOKUP(BB$6,'Greenhouse Gas Costs Avoided'!$A$2:$I$32,9,FALSE)</f>
        <v>6.7450019445028957</v>
      </c>
      <c r="BC292" s="21">
        <f ca="1">Y292*VLOOKUP(BC$6,'Greenhouse Gas Costs Avoided'!$A$2:$I$32,9,FALSE)</f>
        <v>6.8234321996715348</v>
      </c>
      <c r="BD292" s="21">
        <f ca="1">Z292*VLOOKUP(BD$6,'Greenhouse Gas Costs Avoided'!$A$2:$I$32,9,FALSE)</f>
        <v>6.901862454840173</v>
      </c>
      <c r="BE292" s="21">
        <f ca="1">AA292*VLOOKUP(BE$6,'Greenhouse Gas Costs Avoided'!$A$2:$I$32,9,FALSE)</f>
        <v>6.9802927100088112</v>
      </c>
      <c r="BF292" s="21">
        <f ca="1">AB292*VLOOKUP(BF$6,'Greenhouse Gas Costs Avoided'!$A$2:$I$32,9,FALSE)</f>
        <v>7.0587229651774486</v>
      </c>
      <c r="BG292" s="21">
        <f ca="1">AC292*VLOOKUP(BG$6,'Greenhouse Gas Costs Avoided'!$A$2:$I$32,9,FALSE)</f>
        <v>7.1502249295408609</v>
      </c>
      <c r="BH292" s="21">
        <f ca="1">AD292*VLOOKUP(BH$6,'Greenhouse Gas Costs Avoided'!$A$2:$I$32,9,FALSE)</f>
        <v>7.2417268939042723</v>
      </c>
      <c r="BI292" s="21">
        <f ca="1">AE292*VLOOKUP(BI$6,'Greenhouse Gas Costs Avoided'!$A$2:$I$32,9,FALSE)</f>
        <v>7.3332288582676846</v>
      </c>
      <c r="BJ292" s="21">
        <f ca="1">AF292*VLOOKUP(BJ$6,'Greenhouse Gas Costs Avoided'!$A$2:$I$32,9,FALSE)</f>
        <v>7.424730822631096</v>
      </c>
      <c r="BK292" s="22">
        <f ca="1">AG292*VLOOKUP(BK$6,'Greenhouse Gas Costs Avoided'!$A$2:$I$32,9,FALSE)</f>
        <v>7.6285297110405814</v>
      </c>
    </row>
    <row r="293" spans="1:63" x14ac:dyDescent="0.35">
      <c r="A293" s="11">
        <v>287</v>
      </c>
      <c r="B293" s="12">
        <f t="shared" ca="1" si="8"/>
        <v>4</v>
      </c>
      <c r="C293" s="13">
        <f t="shared" ca="1" si="9"/>
        <v>2023</v>
      </c>
      <c r="E293" s="20">
        <f ca="1">IF(E$6&lt;$C293,0,VLOOKUP(E$6,'MonteCarlo Policy Paths'!$A$2:$I$31,'Monte Carlo_WA Complance Price'!$B293+1,FALSE))</f>
        <v>0</v>
      </c>
      <c r="F293" s="21">
        <f ca="1">IF(F$6&lt;$C293,0,VLOOKUP(F$6,'MonteCarlo Policy Paths'!$A$2:$I$31,'Monte Carlo_WA Complance Price'!$B293+1,FALSE))</f>
        <v>82.346532180449415</v>
      </c>
      <c r="G293" s="21">
        <f ca="1">IF(G$6&lt;$C293,0,VLOOKUP(G$6,'MonteCarlo Policy Paths'!$A$2:$I$31,'Monte Carlo_WA Complance Price'!$B293+1,FALSE))</f>
        <v>84.002844861871253</v>
      </c>
      <c r="H293" s="21">
        <f ca="1">IF(H$6&lt;$C293,0,VLOOKUP(H$6,'MonteCarlo Policy Paths'!$A$2:$I$31,'Monte Carlo_WA Complance Price'!$B293+1,FALSE))</f>
        <v>85.659157543293105</v>
      </c>
      <c r="I293" s="21">
        <f ca="1">IF(I$6&lt;$C293,0,VLOOKUP(I$6,'MonteCarlo Policy Paths'!$A$2:$I$31,'Monte Carlo_WA Complance Price'!$B293+1,FALSE))</f>
        <v>86.918851036576825</v>
      </c>
      <c r="J293" s="21">
        <f ca="1">IF(J$6&lt;$C293,0,VLOOKUP(J$6,'MonteCarlo Policy Paths'!$A$2:$I$31,'Monte Carlo_WA Complance Price'!$B293+1,FALSE))</f>
        <v>88.178544529860531</v>
      </c>
      <c r="K293" s="21">
        <f ca="1">IF(K$6&lt;$C293,0,VLOOKUP(K$6,'MonteCarlo Policy Paths'!$A$2:$I$31,'Monte Carlo_WA Complance Price'!$B293+1,FALSE))</f>
        <v>89.438238023144251</v>
      </c>
      <c r="L293" s="21">
        <f ca="1">IF(L$6&lt;$C293,0,VLOOKUP(L$6,'MonteCarlo Policy Paths'!$A$2:$I$31,'Monte Carlo_WA Complance Price'!$B293+1,FALSE))</f>
        <v>90.697931516427971</v>
      </c>
      <c r="M293" s="21">
        <f ca="1">IF(M$6&lt;$C293,0,VLOOKUP(M$6,'MonteCarlo Policy Paths'!$A$2:$I$31,'Monte Carlo_WA Complance Price'!$B293+1,FALSE))</f>
        <v>91.95762500971172</v>
      </c>
      <c r="N293" s="21">
        <f ca="1">IF(N$6&lt;$C293,0,VLOOKUP(N$6,'MonteCarlo Policy Paths'!$A$2:$I$31,'Monte Carlo_WA Complance Price'!$B293+1,FALSE))</f>
        <v>93.21731850299544</v>
      </c>
      <c r="O293" s="21">
        <f ca="1">IF(O$6&lt;$C293,0,VLOOKUP(O$6,'MonteCarlo Policy Paths'!$A$2:$I$31,'Monte Carlo_WA Complance Price'!$B293+1,FALSE))</f>
        <v>94.47701199627916</v>
      </c>
      <c r="P293" s="21">
        <f ca="1">IF(P$6&lt;$C293,0,VLOOKUP(P$6,'MonteCarlo Policy Paths'!$A$2:$I$31,'Monte Carlo_WA Complance Price'!$B293+1,FALSE))</f>
        <v>95.73670548956288</v>
      </c>
      <c r="Q293" s="21">
        <f ca="1">IF(Q$6&lt;$C293,0,VLOOKUP(Q$6,'MonteCarlo Policy Paths'!$A$2:$I$31,'Monte Carlo_WA Complance Price'!$B293+1,FALSE))</f>
        <v>96.996398982846586</v>
      </c>
      <c r="R293" s="21">
        <f ca="1">IF(R$6&lt;$C293,0,VLOOKUP(R$6,'MonteCarlo Policy Paths'!$A$2:$I$31,'Monte Carlo_WA Complance Price'!$B293+1,FALSE))</f>
        <v>98.25609247613032</v>
      </c>
      <c r="S293" s="21">
        <f ca="1">IF(S$6&lt;$C293,0,VLOOKUP(S$6,'MonteCarlo Policy Paths'!$A$2:$I$31,'Monte Carlo_WA Complance Price'!$B293+1,FALSE))</f>
        <v>99.65157958594628</v>
      </c>
      <c r="T293" s="21">
        <f ca="1">IF(T$6&lt;$C293,0,VLOOKUP(T$6,'MonteCarlo Policy Paths'!$A$2:$I$31,'Monte Carlo_WA Complance Price'!$B293+1,FALSE))</f>
        <v>101.04706669576224</v>
      </c>
      <c r="U293" s="21">
        <f ca="1">IF(U$6&lt;$C293,0,VLOOKUP(U$6,'MonteCarlo Policy Paths'!$A$2:$I$31,'Monte Carlo_WA Complance Price'!$B293+1,FALSE))</f>
        <v>102.4425538055782</v>
      </c>
      <c r="V293" s="21">
        <f ca="1">IF(V$6&lt;$C293,0,VLOOKUP(V$6,'MonteCarlo Policy Paths'!$A$2:$I$31,'Monte Carlo_WA Complance Price'!$B293+1,FALSE))</f>
        <v>103.83804091539416</v>
      </c>
      <c r="W293" s="21">
        <f ca="1">IF(W$6&lt;$C293,0,VLOOKUP(W$6,'MonteCarlo Policy Paths'!$A$2:$I$31,'Monte Carlo_WA Complance Price'!$B293+1,FALSE))</f>
        <v>105.23352802521011</v>
      </c>
      <c r="X293" s="21">
        <f ca="1">IF(X$6&lt;$C293,0,VLOOKUP(X$6,'MonteCarlo Policy Paths'!$A$2:$I$31,'Monte Carlo_WA Complance Price'!$B293+1,FALSE))</f>
        <v>106.47156953138905</v>
      </c>
      <c r="Y293" s="21">
        <f ca="1">IF(Y$6&lt;$C293,0,VLOOKUP(Y$6,'MonteCarlo Policy Paths'!$A$2:$I$31,'Monte Carlo_WA Complance Price'!$B293+1,FALSE))</f>
        <v>107.709611037568</v>
      </c>
      <c r="Z293" s="21">
        <f ca="1">IF(Z$6&lt;$C293,0,VLOOKUP(Z$6,'MonteCarlo Policy Paths'!$A$2:$I$31,'Monte Carlo_WA Complance Price'!$B293+1,FALSE))</f>
        <v>108.94765254374694</v>
      </c>
      <c r="AA293" s="21">
        <f ca="1">IF(AA$6&lt;$C293,0,VLOOKUP(AA$6,'MonteCarlo Policy Paths'!$A$2:$I$31,'Monte Carlo_WA Complance Price'!$B293+1,FALSE))</f>
        <v>110.18569404992589</v>
      </c>
      <c r="AB293" s="21">
        <f ca="1">IF(AB$6&lt;$C293,0,VLOOKUP(AB$6,'MonteCarlo Policy Paths'!$A$2:$I$31,'Monte Carlo_WA Complance Price'!$B293+1,FALSE))</f>
        <v>111.42373555610482</v>
      </c>
      <c r="AC293" s="21">
        <f ca="1">IF(AC$6&lt;$C293,0,VLOOKUP(AC$6,'MonteCarlo Policy Paths'!$A$2:$I$31,'Monte Carlo_WA Complance Price'!$B293+1,FALSE))</f>
        <v>112.86811731331359</v>
      </c>
      <c r="AD293" s="21">
        <f ca="1">IF(AD$6&lt;$C293,0,VLOOKUP(AD$6,'MonteCarlo Policy Paths'!$A$2:$I$31,'Monte Carlo_WA Complance Price'!$B293+1,FALSE))</f>
        <v>114.31249907052236</v>
      </c>
      <c r="AE293" s="21">
        <f ca="1">IF(AE$6&lt;$C293,0,VLOOKUP(AE$6,'MonteCarlo Policy Paths'!$A$2:$I$31,'Monte Carlo_WA Complance Price'!$B293+1,FALSE))</f>
        <v>115.75688082773114</v>
      </c>
      <c r="AF293" s="21">
        <f ca="1">IF(AF$6&lt;$C293,0,VLOOKUP(AF$6,'MonteCarlo Policy Paths'!$A$2:$I$31,'Monte Carlo_WA Complance Price'!$B293+1,FALSE))</f>
        <v>117.20126258493991</v>
      </c>
      <c r="AG293" s="22">
        <f ca="1">IF(AG$6&lt;$C293,0,VLOOKUP(AG$6,'MonteCarlo Policy Paths'!$A$2:$I$31,'Monte Carlo_WA Complance Price'!$B293+1,FALSE))</f>
        <v>119.5319620819439</v>
      </c>
      <c r="AI293" s="20">
        <f ca="1">E293*VLOOKUP(AI$6,'Greenhouse Gas Costs Avoided'!$A$2:$I$32,9,FALSE)</f>
        <v>0</v>
      </c>
      <c r="AJ293" s="21">
        <f ca="1">F293*VLOOKUP(AJ$6,'Greenhouse Gas Costs Avoided'!$A$2:$I$32,9,FALSE)</f>
        <v>5.2166744805659615</v>
      </c>
      <c r="AK293" s="21">
        <f ca="1">G293*VLOOKUP(AK$6,'Greenhouse Gas Costs Avoided'!$A$2:$I$32,9,FALSE)</f>
        <v>5.3216023247413169</v>
      </c>
      <c r="AL293" s="21">
        <f ca="1">H293*VLOOKUP(AL$6,'Greenhouse Gas Costs Avoided'!$A$2:$I$32,9,FALSE)</f>
        <v>5.4265301689166732</v>
      </c>
      <c r="AM293" s="21">
        <f ca="1">I293*VLOOKUP(AM$6,'Greenhouse Gas Costs Avoided'!$A$2:$I$32,9,FALSE)</f>
        <v>5.5063320831654474</v>
      </c>
      <c r="AN293" s="21">
        <f ca="1">J293*VLOOKUP(AN$6,'Greenhouse Gas Costs Avoided'!$A$2:$I$32,9,FALSE)</f>
        <v>5.5861339974142208</v>
      </c>
      <c r="AO293" s="21">
        <f ca="1">K293*VLOOKUP(AO$6,'Greenhouse Gas Costs Avoided'!$A$2:$I$32,9,FALSE)</f>
        <v>5.665935911662995</v>
      </c>
      <c r="AP293" s="21">
        <f ca="1">L293*VLOOKUP(AP$6,'Greenhouse Gas Costs Avoided'!$A$2:$I$32,9,FALSE)</f>
        <v>5.7457378259117702</v>
      </c>
      <c r="AQ293" s="21">
        <f ca="1">M293*VLOOKUP(AQ$6,'Greenhouse Gas Costs Avoided'!$A$2:$I$32,9,FALSE)</f>
        <v>5.8255397401605462</v>
      </c>
      <c r="AR293" s="21">
        <f ca="1">N293*VLOOKUP(AR$6,'Greenhouse Gas Costs Avoided'!$A$2:$I$32,9,FALSE)</f>
        <v>5.9053416544093205</v>
      </c>
      <c r="AS293" s="21">
        <f ca="1">O293*VLOOKUP(AS$6,'Greenhouse Gas Costs Avoided'!$A$2:$I$32,9,FALSE)</f>
        <v>5.9851435686580947</v>
      </c>
      <c r="AT293" s="21">
        <f ca="1">P293*VLOOKUP(AT$6,'Greenhouse Gas Costs Avoided'!$A$2:$I$32,9,FALSE)</f>
        <v>6.0649454829068699</v>
      </c>
      <c r="AU293" s="21">
        <f ca="1">Q293*VLOOKUP(AU$6,'Greenhouse Gas Costs Avoided'!$A$2:$I$32,9,FALSE)</f>
        <v>6.1447473971556432</v>
      </c>
      <c r="AV293" s="21">
        <f ca="1">R293*VLOOKUP(AV$6,'Greenhouse Gas Costs Avoided'!$A$2:$I$32,9,FALSE)</f>
        <v>6.2245493114044184</v>
      </c>
      <c r="AW293" s="21">
        <f ca="1">S293*VLOOKUP(AW$6,'Greenhouse Gas Costs Avoided'!$A$2:$I$32,9,FALSE)</f>
        <v>6.312953786990386</v>
      </c>
      <c r="AX293" s="21">
        <f ca="1">T293*VLOOKUP(AX$6,'Greenhouse Gas Costs Avoided'!$A$2:$I$32,9,FALSE)</f>
        <v>6.4013582625763545</v>
      </c>
      <c r="AY293" s="21">
        <f ca="1">U293*VLOOKUP(AY$6,'Greenhouse Gas Costs Avoided'!$A$2:$I$32,9,FALSE)</f>
        <v>6.4897627381623222</v>
      </c>
      <c r="AZ293" s="21">
        <f ca="1">V293*VLOOKUP(AZ$6,'Greenhouse Gas Costs Avoided'!$A$2:$I$32,9,FALSE)</f>
        <v>6.5781672137482907</v>
      </c>
      <c r="BA293" s="21">
        <f ca="1">W293*VLOOKUP(BA$6,'Greenhouse Gas Costs Avoided'!$A$2:$I$32,9,FALSE)</f>
        <v>6.6665716893342575</v>
      </c>
      <c r="BB293" s="21">
        <f ca="1">X293*VLOOKUP(BB$6,'Greenhouse Gas Costs Avoided'!$A$2:$I$32,9,FALSE)</f>
        <v>6.7450019445028957</v>
      </c>
      <c r="BC293" s="21">
        <f ca="1">Y293*VLOOKUP(BC$6,'Greenhouse Gas Costs Avoided'!$A$2:$I$32,9,FALSE)</f>
        <v>6.8234321996715348</v>
      </c>
      <c r="BD293" s="21">
        <f ca="1">Z293*VLOOKUP(BD$6,'Greenhouse Gas Costs Avoided'!$A$2:$I$32,9,FALSE)</f>
        <v>6.901862454840173</v>
      </c>
      <c r="BE293" s="21">
        <f ca="1">AA293*VLOOKUP(BE$6,'Greenhouse Gas Costs Avoided'!$A$2:$I$32,9,FALSE)</f>
        <v>6.9802927100088112</v>
      </c>
      <c r="BF293" s="21">
        <f ca="1">AB293*VLOOKUP(BF$6,'Greenhouse Gas Costs Avoided'!$A$2:$I$32,9,FALSE)</f>
        <v>7.0587229651774486</v>
      </c>
      <c r="BG293" s="21">
        <f ca="1">AC293*VLOOKUP(BG$6,'Greenhouse Gas Costs Avoided'!$A$2:$I$32,9,FALSE)</f>
        <v>7.1502249295408609</v>
      </c>
      <c r="BH293" s="21">
        <f ca="1">AD293*VLOOKUP(BH$6,'Greenhouse Gas Costs Avoided'!$A$2:$I$32,9,FALSE)</f>
        <v>7.2417268939042723</v>
      </c>
      <c r="BI293" s="21">
        <f ca="1">AE293*VLOOKUP(BI$6,'Greenhouse Gas Costs Avoided'!$A$2:$I$32,9,FALSE)</f>
        <v>7.3332288582676846</v>
      </c>
      <c r="BJ293" s="21">
        <f ca="1">AF293*VLOOKUP(BJ$6,'Greenhouse Gas Costs Avoided'!$A$2:$I$32,9,FALSE)</f>
        <v>7.424730822631096</v>
      </c>
      <c r="BK293" s="22">
        <f ca="1">AG293*VLOOKUP(BK$6,'Greenhouse Gas Costs Avoided'!$A$2:$I$32,9,FALSE)</f>
        <v>7.5723812490175435</v>
      </c>
    </row>
    <row r="294" spans="1:63" x14ac:dyDescent="0.35">
      <c r="A294" s="11">
        <v>288</v>
      </c>
      <c r="B294" s="12">
        <f t="shared" ca="1" si="8"/>
        <v>1</v>
      </c>
      <c r="C294" s="13">
        <f t="shared" ca="1" si="9"/>
        <v>2023</v>
      </c>
      <c r="E294" s="20">
        <f ca="1">IF(E$6&lt;$C294,0,VLOOKUP(E$6,'MonteCarlo Policy Paths'!$A$2:$I$31,'Monte Carlo_WA Complance Price'!$B294+1,FALSE))</f>
        <v>0</v>
      </c>
      <c r="F294" s="21">
        <f ca="1">IF(F$6&lt;$C294,0,VLOOKUP(F$6,'MonteCarlo Policy Paths'!$A$2:$I$31,'Monte Carlo_WA Complance Price'!$B294+1,FALSE))</f>
        <v>82.346532180449415</v>
      </c>
      <c r="G294" s="21">
        <f ca="1">IF(G$6&lt;$C294,0,VLOOKUP(G$6,'MonteCarlo Policy Paths'!$A$2:$I$31,'Monte Carlo_WA Complance Price'!$B294+1,FALSE))</f>
        <v>84.002844861871253</v>
      </c>
      <c r="H294" s="21">
        <f ca="1">IF(H$6&lt;$C294,0,VLOOKUP(H$6,'MonteCarlo Policy Paths'!$A$2:$I$31,'Monte Carlo_WA Complance Price'!$B294+1,FALSE))</f>
        <v>85.659157543293105</v>
      </c>
      <c r="I294" s="21">
        <f ca="1">IF(I$6&lt;$C294,0,VLOOKUP(I$6,'MonteCarlo Policy Paths'!$A$2:$I$31,'Monte Carlo_WA Complance Price'!$B294+1,FALSE))</f>
        <v>86.918851036576825</v>
      </c>
      <c r="J294" s="21">
        <f ca="1">IF(J$6&lt;$C294,0,VLOOKUP(J$6,'MonteCarlo Policy Paths'!$A$2:$I$31,'Monte Carlo_WA Complance Price'!$B294+1,FALSE))</f>
        <v>88.178544529860531</v>
      </c>
      <c r="K294" s="21">
        <f ca="1">IF(K$6&lt;$C294,0,VLOOKUP(K$6,'MonteCarlo Policy Paths'!$A$2:$I$31,'Monte Carlo_WA Complance Price'!$B294+1,FALSE))</f>
        <v>89.438238023144251</v>
      </c>
      <c r="L294" s="21">
        <f ca="1">IF(L$6&lt;$C294,0,VLOOKUP(L$6,'MonteCarlo Policy Paths'!$A$2:$I$31,'Monte Carlo_WA Complance Price'!$B294+1,FALSE))</f>
        <v>90.697931516427971</v>
      </c>
      <c r="M294" s="21">
        <f ca="1">IF(M$6&lt;$C294,0,VLOOKUP(M$6,'MonteCarlo Policy Paths'!$A$2:$I$31,'Monte Carlo_WA Complance Price'!$B294+1,FALSE))</f>
        <v>91.95762500971172</v>
      </c>
      <c r="N294" s="21">
        <f ca="1">IF(N$6&lt;$C294,0,VLOOKUP(N$6,'MonteCarlo Policy Paths'!$A$2:$I$31,'Monte Carlo_WA Complance Price'!$B294+1,FALSE))</f>
        <v>93.21731850299544</v>
      </c>
      <c r="O294" s="21">
        <f ca="1">IF(O$6&lt;$C294,0,VLOOKUP(O$6,'MonteCarlo Policy Paths'!$A$2:$I$31,'Monte Carlo_WA Complance Price'!$B294+1,FALSE))</f>
        <v>94.47701199627916</v>
      </c>
      <c r="P294" s="21">
        <f ca="1">IF(P$6&lt;$C294,0,VLOOKUP(P$6,'MonteCarlo Policy Paths'!$A$2:$I$31,'Monte Carlo_WA Complance Price'!$B294+1,FALSE))</f>
        <v>95.73670548956288</v>
      </c>
      <c r="Q294" s="21">
        <f ca="1">IF(Q$6&lt;$C294,0,VLOOKUP(Q$6,'MonteCarlo Policy Paths'!$A$2:$I$31,'Monte Carlo_WA Complance Price'!$B294+1,FALSE))</f>
        <v>96.996398982846586</v>
      </c>
      <c r="R294" s="21">
        <f ca="1">IF(R$6&lt;$C294,0,VLOOKUP(R$6,'MonteCarlo Policy Paths'!$A$2:$I$31,'Monte Carlo_WA Complance Price'!$B294+1,FALSE))</f>
        <v>98.25609247613032</v>
      </c>
      <c r="S294" s="21">
        <f ca="1">IF(S$6&lt;$C294,0,VLOOKUP(S$6,'MonteCarlo Policy Paths'!$A$2:$I$31,'Monte Carlo_WA Complance Price'!$B294+1,FALSE))</f>
        <v>99.65157958594628</v>
      </c>
      <c r="T294" s="21">
        <f ca="1">IF(T$6&lt;$C294,0,VLOOKUP(T$6,'MonteCarlo Policy Paths'!$A$2:$I$31,'Monte Carlo_WA Complance Price'!$B294+1,FALSE))</f>
        <v>101.04706669576224</v>
      </c>
      <c r="U294" s="21">
        <f ca="1">IF(U$6&lt;$C294,0,VLOOKUP(U$6,'MonteCarlo Policy Paths'!$A$2:$I$31,'Monte Carlo_WA Complance Price'!$B294+1,FALSE))</f>
        <v>102.4425538055782</v>
      </c>
      <c r="V294" s="21">
        <f ca="1">IF(V$6&lt;$C294,0,VLOOKUP(V$6,'MonteCarlo Policy Paths'!$A$2:$I$31,'Monte Carlo_WA Complance Price'!$B294+1,FALSE))</f>
        <v>103.83804091539416</v>
      </c>
      <c r="W294" s="21">
        <f ca="1">IF(W$6&lt;$C294,0,VLOOKUP(W$6,'MonteCarlo Policy Paths'!$A$2:$I$31,'Monte Carlo_WA Complance Price'!$B294+1,FALSE))</f>
        <v>105.23352802521011</v>
      </c>
      <c r="X294" s="21">
        <f ca="1">IF(X$6&lt;$C294,0,VLOOKUP(X$6,'MonteCarlo Policy Paths'!$A$2:$I$31,'Monte Carlo_WA Complance Price'!$B294+1,FALSE))</f>
        <v>106.47156953138905</v>
      </c>
      <c r="Y294" s="21">
        <f ca="1">IF(Y$6&lt;$C294,0,VLOOKUP(Y$6,'MonteCarlo Policy Paths'!$A$2:$I$31,'Monte Carlo_WA Complance Price'!$B294+1,FALSE))</f>
        <v>107.709611037568</v>
      </c>
      <c r="Z294" s="21">
        <f ca="1">IF(Z$6&lt;$C294,0,VLOOKUP(Z$6,'MonteCarlo Policy Paths'!$A$2:$I$31,'Monte Carlo_WA Complance Price'!$B294+1,FALSE))</f>
        <v>108.94765254374694</v>
      </c>
      <c r="AA294" s="21">
        <f ca="1">IF(AA$6&lt;$C294,0,VLOOKUP(AA$6,'MonteCarlo Policy Paths'!$A$2:$I$31,'Monte Carlo_WA Complance Price'!$B294+1,FALSE))</f>
        <v>110.18569404992589</v>
      </c>
      <c r="AB294" s="21">
        <f ca="1">IF(AB$6&lt;$C294,0,VLOOKUP(AB$6,'MonteCarlo Policy Paths'!$A$2:$I$31,'Monte Carlo_WA Complance Price'!$B294+1,FALSE))</f>
        <v>111.42373555610482</v>
      </c>
      <c r="AC294" s="21">
        <f ca="1">IF(AC$6&lt;$C294,0,VLOOKUP(AC$6,'MonteCarlo Policy Paths'!$A$2:$I$31,'Monte Carlo_WA Complance Price'!$B294+1,FALSE))</f>
        <v>112.86811731331359</v>
      </c>
      <c r="AD294" s="21">
        <f ca="1">IF(AD$6&lt;$C294,0,VLOOKUP(AD$6,'MonteCarlo Policy Paths'!$A$2:$I$31,'Monte Carlo_WA Complance Price'!$B294+1,FALSE))</f>
        <v>114.31249907052236</v>
      </c>
      <c r="AE294" s="21">
        <f ca="1">IF(AE$6&lt;$C294,0,VLOOKUP(AE$6,'MonteCarlo Policy Paths'!$A$2:$I$31,'Monte Carlo_WA Complance Price'!$B294+1,FALSE))</f>
        <v>115.75688082773114</v>
      </c>
      <c r="AF294" s="21">
        <f ca="1">IF(AF$6&lt;$C294,0,VLOOKUP(AF$6,'MonteCarlo Policy Paths'!$A$2:$I$31,'Monte Carlo_WA Complance Price'!$B294+1,FALSE))</f>
        <v>117.20126258493991</v>
      </c>
      <c r="AG294" s="22">
        <f ca="1">IF(AG$6&lt;$C294,0,VLOOKUP(AG$6,'MonteCarlo Policy Paths'!$A$2:$I$31,'Monte Carlo_WA Complance Price'!$B294+1,FALSE))</f>
        <v>118.64564434214866</v>
      </c>
      <c r="AI294" s="20">
        <f ca="1">E294*VLOOKUP(AI$6,'Greenhouse Gas Costs Avoided'!$A$2:$I$32,9,FALSE)</f>
        <v>0</v>
      </c>
      <c r="AJ294" s="21">
        <f ca="1">F294*VLOOKUP(AJ$6,'Greenhouse Gas Costs Avoided'!$A$2:$I$32,9,FALSE)</f>
        <v>5.2166744805659615</v>
      </c>
      <c r="AK294" s="21">
        <f ca="1">G294*VLOOKUP(AK$6,'Greenhouse Gas Costs Avoided'!$A$2:$I$32,9,FALSE)</f>
        <v>5.3216023247413169</v>
      </c>
      <c r="AL294" s="21">
        <f ca="1">H294*VLOOKUP(AL$6,'Greenhouse Gas Costs Avoided'!$A$2:$I$32,9,FALSE)</f>
        <v>5.4265301689166732</v>
      </c>
      <c r="AM294" s="21">
        <f ca="1">I294*VLOOKUP(AM$6,'Greenhouse Gas Costs Avoided'!$A$2:$I$32,9,FALSE)</f>
        <v>5.5063320831654474</v>
      </c>
      <c r="AN294" s="21">
        <f ca="1">J294*VLOOKUP(AN$6,'Greenhouse Gas Costs Avoided'!$A$2:$I$32,9,FALSE)</f>
        <v>5.5861339974142208</v>
      </c>
      <c r="AO294" s="21">
        <f ca="1">K294*VLOOKUP(AO$6,'Greenhouse Gas Costs Avoided'!$A$2:$I$32,9,FALSE)</f>
        <v>5.665935911662995</v>
      </c>
      <c r="AP294" s="21">
        <f ca="1">L294*VLOOKUP(AP$6,'Greenhouse Gas Costs Avoided'!$A$2:$I$32,9,FALSE)</f>
        <v>5.7457378259117702</v>
      </c>
      <c r="AQ294" s="21">
        <f ca="1">M294*VLOOKUP(AQ$6,'Greenhouse Gas Costs Avoided'!$A$2:$I$32,9,FALSE)</f>
        <v>5.8255397401605462</v>
      </c>
      <c r="AR294" s="21">
        <f ca="1">N294*VLOOKUP(AR$6,'Greenhouse Gas Costs Avoided'!$A$2:$I$32,9,FALSE)</f>
        <v>5.9053416544093205</v>
      </c>
      <c r="AS294" s="21">
        <f ca="1">O294*VLOOKUP(AS$6,'Greenhouse Gas Costs Avoided'!$A$2:$I$32,9,FALSE)</f>
        <v>5.9851435686580947</v>
      </c>
      <c r="AT294" s="21">
        <f ca="1">P294*VLOOKUP(AT$6,'Greenhouse Gas Costs Avoided'!$A$2:$I$32,9,FALSE)</f>
        <v>6.0649454829068699</v>
      </c>
      <c r="AU294" s="21">
        <f ca="1">Q294*VLOOKUP(AU$6,'Greenhouse Gas Costs Avoided'!$A$2:$I$32,9,FALSE)</f>
        <v>6.1447473971556432</v>
      </c>
      <c r="AV294" s="21">
        <f ca="1">R294*VLOOKUP(AV$6,'Greenhouse Gas Costs Avoided'!$A$2:$I$32,9,FALSE)</f>
        <v>6.2245493114044184</v>
      </c>
      <c r="AW294" s="21">
        <f ca="1">S294*VLOOKUP(AW$6,'Greenhouse Gas Costs Avoided'!$A$2:$I$32,9,FALSE)</f>
        <v>6.312953786990386</v>
      </c>
      <c r="AX294" s="21">
        <f ca="1">T294*VLOOKUP(AX$6,'Greenhouse Gas Costs Avoided'!$A$2:$I$32,9,FALSE)</f>
        <v>6.4013582625763545</v>
      </c>
      <c r="AY294" s="21">
        <f ca="1">U294*VLOOKUP(AY$6,'Greenhouse Gas Costs Avoided'!$A$2:$I$32,9,FALSE)</f>
        <v>6.4897627381623222</v>
      </c>
      <c r="AZ294" s="21">
        <f ca="1">V294*VLOOKUP(AZ$6,'Greenhouse Gas Costs Avoided'!$A$2:$I$32,9,FALSE)</f>
        <v>6.5781672137482907</v>
      </c>
      <c r="BA294" s="21">
        <f ca="1">W294*VLOOKUP(BA$6,'Greenhouse Gas Costs Avoided'!$A$2:$I$32,9,FALSE)</f>
        <v>6.6665716893342575</v>
      </c>
      <c r="BB294" s="21">
        <f ca="1">X294*VLOOKUP(BB$6,'Greenhouse Gas Costs Avoided'!$A$2:$I$32,9,FALSE)</f>
        <v>6.7450019445028957</v>
      </c>
      <c r="BC294" s="21">
        <f ca="1">Y294*VLOOKUP(BC$6,'Greenhouse Gas Costs Avoided'!$A$2:$I$32,9,FALSE)</f>
        <v>6.8234321996715348</v>
      </c>
      <c r="BD294" s="21">
        <f ca="1">Z294*VLOOKUP(BD$6,'Greenhouse Gas Costs Avoided'!$A$2:$I$32,9,FALSE)</f>
        <v>6.901862454840173</v>
      </c>
      <c r="BE294" s="21">
        <f ca="1">AA294*VLOOKUP(BE$6,'Greenhouse Gas Costs Avoided'!$A$2:$I$32,9,FALSE)</f>
        <v>6.9802927100088112</v>
      </c>
      <c r="BF294" s="21">
        <f ca="1">AB294*VLOOKUP(BF$6,'Greenhouse Gas Costs Avoided'!$A$2:$I$32,9,FALSE)</f>
        <v>7.0587229651774486</v>
      </c>
      <c r="BG294" s="21">
        <f ca="1">AC294*VLOOKUP(BG$6,'Greenhouse Gas Costs Avoided'!$A$2:$I$32,9,FALSE)</f>
        <v>7.1502249295408609</v>
      </c>
      <c r="BH294" s="21">
        <f ca="1">AD294*VLOOKUP(BH$6,'Greenhouse Gas Costs Avoided'!$A$2:$I$32,9,FALSE)</f>
        <v>7.2417268939042723</v>
      </c>
      <c r="BI294" s="21">
        <f ca="1">AE294*VLOOKUP(BI$6,'Greenhouse Gas Costs Avoided'!$A$2:$I$32,9,FALSE)</f>
        <v>7.3332288582676846</v>
      </c>
      <c r="BJ294" s="21">
        <f ca="1">AF294*VLOOKUP(BJ$6,'Greenhouse Gas Costs Avoided'!$A$2:$I$32,9,FALSE)</f>
        <v>7.424730822631096</v>
      </c>
      <c r="BK294" s="22">
        <f ca="1">AG294*VLOOKUP(BK$6,'Greenhouse Gas Costs Avoided'!$A$2:$I$32,9,FALSE)</f>
        <v>7.5162327869945065</v>
      </c>
    </row>
    <row r="295" spans="1:63" x14ac:dyDescent="0.35">
      <c r="A295" s="11">
        <v>289</v>
      </c>
      <c r="B295" s="12">
        <f t="shared" ca="1" si="8"/>
        <v>4</v>
      </c>
      <c r="C295" s="13">
        <f t="shared" ca="1" si="9"/>
        <v>2023</v>
      </c>
      <c r="E295" s="20">
        <f ca="1">IF(E$6&lt;$C295,0,VLOOKUP(E$6,'MonteCarlo Policy Paths'!$A$2:$I$31,'Monte Carlo_WA Complance Price'!$B295+1,FALSE))</f>
        <v>0</v>
      </c>
      <c r="F295" s="21">
        <f ca="1">IF(F$6&lt;$C295,0,VLOOKUP(F$6,'MonteCarlo Policy Paths'!$A$2:$I$31,'Monte Carlo_WA Complance Price'!$B295+1,FALSE))</f>
        <v>82.346532180449415</v>
      </c>
      <c r="G295" s="21">
        <f ca="1">IF(G$6&lt;$C295,0,VLOOKUP(G$6,'MonteCarlo Policy Paths'!$A$2:$I$31,'Monte Carlo_WA Complance Price'!$B295+1,FALSE))</f>
        <v>84.002844861871253</v>
      </c>
      <c r="H295" s="21">
        <f ca="1">IF(H$6&lt;$C295,0,VLOOKUP(H$6,'MonteCarlo Policy Paths'!$A$2:$I$31,'Monte Carlo_WA Complance Price'!$B295+1,FALSE))</f>
        <v>85.659157543293105</v>
      </c>
      <c r="I295" s="21">
        <f ca="1">IF(I$6&lt;$C295,0,VLOOKUP(I$6,'MonteCarlo Policy Paths'!$A$2:$I$31,'Monte Carlo_WA Complance Price'!$B295+1,FALSE))</f>
        <v>86.918851036576825</v>
      </c>
      <c r="J295" s="21">
        <f ca="1">IF(J$6&lt;$C295,0,VLOOKUP(J$6,'MonteCarlo Policy Paths'!$A$2:$I$31,'Monte Carlo_WA Complance Price'!$B295+1,FALSE))</f>
        <v>88.178544529860531</v>
      </c>
      <c r="K295" s="21">
        <f ca="1">IF(K$6&lt;$C295,0,VLOOKUP(K$6,'MonteCarlo Policy Paths'!$A$2:$I$31,'Monte Carlo_WA Complance Price'!$B295+1,FALSE))</f>
        <v>89.438238023144251</v>
      </c>
      <c r="L295" s="21">
        <f ca="1">IF(L$6&lt;$C295,0,VLOOKUP(L$6,'MonteCarlo Policy Paths'!$A$2:$I$31,'Monte Carlo_WA Complance Price'!$B295+1,FALSE))</f>
        <v>90.697931516427971</v>
      </c>
      <c r="M295" s="21">
        <f ca="1">IF(M$6&lt;$C295,0,VLOOKUP(M$6,'MonteCarlo Policy Paths'!$A$2:$I$31,'Monte Carlo_WA Complance Price'!$B295+1,FALSE))</f>
        <v>91.95762500971172</v>
      </c>
      <c r="N295" s="21">
        <f ca="1">IF(N$6&lt;$C295,0,VLOOKUP(N$6,'MonteCarlo Policy Paths'!$A$2:$I$31,'Monte Carlo_WA Complance Price'!$B295+1,FALSE))</f>
        <v>93.21731850299544</v>
      </c>
      <c r="O295" s="21">
        <f ca="1">IF(O$6&lt;$C295,0,VLOOKUP(O$6,'MonteCarlo Policy Paths'!$A$2:$I$31,'Monte Carlo_WA Complance Price'!$B295+1,FALSE))</f>
        <v>94.47701199627916</v>
      </c>
      <c r="P295" s="21">
        <f ca="1">IF(P$6&lt;$C295,0,VLOOKUP(P$6,'MonteCarlo Policy Paths'!$A$2:$I$31,'Monte Carlo_WA Complance Price'!$B295+1,FALSE))</f>
        <v>95.73670548956288</v>
      </c>
      <c r="Q295" s="21">
        <f ca="1">IF(Q$6&lt;$C295,0,VLOOKUP(Q$6,'MonteCarlo Policy Paths'!$A$2:$I$31,'Monte Carlo_WA Complance Price'!$B295+1,FALSE))</f>
        <v>96.996398982846586</v>
      </c>
      <c r="R295" s="21">
        <f ca="1">IF(R$6&lt;$C295,0,VLOOKUP(R$6,'MonteCarlo Policy Paths'!$A$2:$I$31,'Monte Carlo_WA Complance Price'!$B295+1,FALSE))</f>
        <v>98.25609247613032</v>
      </c>
      <c r="S295" s="21">
        <f ca="1">IF(S$6&lt;$C295,0,VLOOKUP(S$6,'MonteCarlo Policy Paths'!$A$2:$I$31,'Monte Carlo_WA Complance Price'!$B295+1,FALSE))</f>
        <v>99.65157958594628</v>
      </c>
      <c r="T295" s="21">
        <f ca="1">IF(T$6&lt;$C295,0,VLOOKUP(T$6,'MonteCarlo Policy Paths'!$A$2:$I$31,'Monte Carlo_WA Complance Price'!$B295+1,FALSE))</f>
        <v>101.04706669576224</v>
      </c>
      <c r="U295" s="21">
        <f ca="1">IF(U$6&lt;$C295,0,VLOOKUP(U$6,'MonteCarlo Policy Paths'!$A$2:$I$31,'Monte Carlo_WA Complance Price'!$B295+1,FALSE))</f>
        <v>102.4425538055782</v>
      </c>
      <c r="V295" s="21">
        <f ca="1">IF(V$6&lt;$C295,0,VLOOKUP(V$6,'MonteCarlo Policy Paths'!$A$2:$I$31,'Monte Carlo_WA Complance Price'!$B295+1,FALSE))</f>
        <v>103.83804091539416</v>
      </c>
      <c r="W295" s="21">
        <f ca="1">IF(W$6&lt;$C295,0,VLOOKUP(W$6,'MonteCarlo Policy Paths'!$A$2:$I$31,'Monte Carlo_WA Complance Price'!$B295+1,FALSE))</f>
        <v>105.23352802521011</v>
      </c>
      <c r="X295" s="21">
        <f ca="1">IF(X$6&lt;$C295,0,VLOOKUP(X$6,'MonteCarlo Policy Paths'!$A$2:$I$31,'Monte Carlo_WA Complance Price'!$B295+1,FALSE))</f>
        <v>106.47156953138905</v>
      </c>
      <c r="Y295" s="21">
        <f ca="1">IF(Y$6&lt;$C295,0,VLOOKUP(Y$6,'MonteCarlo Policy Paths'!$A$2:$I$31,'Monte Carlo_WA Complance Price'!$B295+1,FALSE))</f>
        <v>107.709611037568</v>
      </c>
      <c r="Z295" s="21">
        <f ca="1">IF(Z$6&lt;$C295,0,VLOOKUP(Z$6,'MonteCarlo Policy Paths'!$A$2:$I$31,'Monte Carlo_WA Complance Price'!$B295+1,FALSE))</f>
        <v>108.94765254374694</v>
      </c>
      <c r="AA295" s="21">
        <f ca="1">IF(AA$6&lt;$C295,0,VLOOKUP(AA$6,'MonteCarlo Policy Paths'!$A$2:$I$31,'Monte Carlo_WA Complance Price'!$B295+1,FALSE))</f>
        <v>110.18569404992589</v>
      </c>
      <c r="AB295" s="21">
        <f ca="1">IF(AB$6&lt;$C295,0,VLOOKUP(AB$6,'MonteCarlo Policy Paths'!$A$2:$I$31,'Monte Carlo_WA Complance Price'!$B295+1,FALSE))</f>
        <v>111.42373555610482</v>
      </c>
      <c r="AC295" s="21">
        <f ca="1">IF(AC$6&lt;$C295,0,VLOOKUP(AC$6,'MonteCarlo Policy Paths'!$A$2:$I$31,'Monte Carlo_WA Complance Price'!$B295+1,FALSE))</f>
        <v>112.86811731331359</v>
      </c>
      <c r="AD295" s="21">
        <f ca="1">IF(AD$6&lt;$C295,0,VLOOKUP(AD$6,'MonteCarlo Policy Paths'!$A$2:$I$31,'Monte Carlo_WA Complance Price'!$B295+1,FALSE))</f>
        <v>114.31249907052236</v>
      </c>
      <c r="AE295" s="21">
        <f ca="1">IF(AE$6&lt;$C295,0,VLOOKUP(AE$6,'MonteCarlo Policy Paths'!$A$2:$I$31,'Monte Carlo_WA Complance Price'!$B295+1,FALSE))</f>
        <v>115.75688082773114</v>
      </c>
      <c r="AF295" s="21">
        <f ca="1">IF(AF$6&lt;$C295,0,VLOOKUP(AF$6,'MonteCarlo Policy Paths'!$A$2:$I$31,'Monte Carlo_WA Complance Price'!$B295+1,FALSE))</f>
        <v>117.20126258493991</v>
      </c>
      <c r="AG295" s="22">
        <f ca="1">IF(AG$6&lt;$C295,0,VLOOKUP(AG$6,'MonteCarlo Policy Paths'!$A$2:$I$31,'Monte Carlo_WA Complance Price'!$B295+1,FALSE))</f>
        <v>119.5319620819439</v>
      </c>
      <c r="AI295" s="20">
        <f ca="1">E295*VLOOKUP(AI$6,'Greenhouse Gas Costs Avoided'!$A$2:$I$32,9,FALSE)</f>
        <v>0</v>
      </c>
      <c r="AJ295" s="21">
        <f ca="1">F295*VLOOKUP(AJ$6,'Greenhouse Gas Costs Avoided'!$A$2:$I$32,9,FALSE)</f>
        <v>5.2166744805659615</v>
      </c>
      <c r="AK295" s="21">
        <f ca="1">G295*VLOOKUP(AK$6,'Greenhouse Gas Costs Avoided'!$A$2:$I$32,9,FALSE)</f>
        <v>5.3216023247413169</v>
      </c>
      <c r="AL295" s="21">
        <f ca="1">H295*VLOOKUP(AL$6,'Greenhouse Gas Costs Avoided'!$A$2:$I$32,9,FALSE)</f>
        <v>5.4265301689166732</v>
      </c>
      <c r="AM295" s="21">
        <f ca="1">I295*VLOOKUP(AM$6,'Greenhouse Gas Costs Avoided'!$A$2:$I$32,9,FALSE)</f>
        <v>5.5063320831654474</v>
      </c>
      <c r="AN295" s="21">
        <f ca="1">J295*VLOOKUP(AN$6,'Greenhouse Gas Costs Avoided'!$A$2:$I$32,9,FALSE)</f>
        <v>5.5861339974142208</v>
      </c>
      <c r="AO295" s="21">
        <f ca="1">K295*VLOOKUP(AO$6,'Greenhouse Gas Costs Avoided'!$A$2:$I$32,9,FALSE)</f>
        <v>5.665935911662995</v>
      </c>
      <c r="AP295" s="21">
        <f ca="1">L295*VLOOKUP(AP$6,'Greenhouse Gas Costs Avoided'!$A$2:$I$32,9,FALSE)</f>
        <v>5.7457378259117702</v>
      </c>
      <c r="AQ295" s="21">
        <f ca="1">M295*VLOOKUP(AQ$6,'Greenhouse Gas Costs Avoided'!$A$2:$I$32,9,FALSE)</f>
        <v>5.8255397401605462</v>
      </c>
      <c r="AR295" s="21">
        <f ca="1">N295*VLOOKUP(AR$6,'Greenhouse Gas Costs Avoided'!$A$2:$I$32,9,FALSE)</f>
        <v>5.9053416544093205</v>
      </c>
      <c r="AS295" s="21">
        <f ca="1">O295*VLOOKUP(AS$6,'Greenhouse Gas Costs Avoided'!$A$2:$I$32,9,FALSE)</f>
        <v>5.9851435686580947</v>
      </c>
      <c r="AT295" s="21">
        <f ca="1">P295*VLOOKUP(AT$6,'Greenhouse Gas Costs Avoided'!$A$2:$I$32,9,FALSE)</f>
        <v>6.0649454829068699</v>
      </c>
      <c r="AU295" s="21">
        <f ca="1">Q295*VLOOKUP(AU$6,'Greenhouse Gas Costs Avoided'!$A$2:$I$32,9,FALSE)</f>
        <v>6.1447473971556432</v>
      </c>
      <c r="AV295" s="21">
        <f ca="1">R295*VLOOKUP(AV$6,'Greenhouse Gas Costs Avoided'!$A$2:$I$32,9,FALSE)</f>
        <v>6.2245493114044184</v>
      </c>
      <c r="AW295" s="21">
        <f ca="1">S295*VLOOKUP(AW$6,'Greenhouse Gas Costs Avoided'!$A$2:$I$32,9,FALSE)</f>
        <v>6.312953786990386</v>
      </c>
      <c r="AX295" s="21">
        <f ca="1">T295*VLOOKUP(AX$6,'Greenhouse Gas Costs Avoided'!$A$2:$I$32,9,FALSE)</f>
        <v>6.4013582625763545</v>
      </c>
      <c r="AY295" s="21">
        <f ca="1">U295*VLOOKUP(AY$6,'Greenhouse Gas Costs Avoided'!$A$2:$I$32,9,FALSE)</f>
        <v>6.4897627381623222</v>
      </c>
      <c r="AZ295" s="21">
        <f ca="1">V295*VLOOKUP(AZ$6,'Greenhouse Gas Costs Avoided'!$A$2:$I$32,9,FALSE)</f>
        <v>6.5781672137482907</v>
      </c>
      <c r="BA295" s="21">
        <f ca="1">W295*VLOOKUP(BA$6,'Greenhouse Gas Costs Avoided'!$A$2:$I$32,9,FALSE)</f>
        <v>6.6665716893342575</v>
      </c>
      <c r="BB295" s="21">
        <f ca="1">X295*VLOOKUP(BB$6,'Greenhouse Gas Costs Avoided'!$A$2:$I$32,9,FALSE)</f>
        <v>6.7450019445028957</v>
      </c>
      <c r="BC295" s="21">
        <f ca="1">Y295*VLOOKUP(BC$6,'Greenhouse Gas Costs Avoided'!$A$2:$I$32,9,FALSE)</f>
        <v>6.8234321996715348</v>
      </c>
      <c r="BD295" s="21">
        <f ca="1">Z295*VLOOKUP(BD$6,'Greenhouse Gas Costs Avoided'!$A$2:$I$32,9,FALSE)</f>
        <v>6.901862454840173</v>
      </c>
      <c r="BE295" s="21">
        <f ca="1">AA295*VLOOKUP(BE$6,'Greenhouse Gas Costs Avoided'!$A$2:$I$32,9,FALSE)</f>
        <v>6.9802927100088112</v>
      </c>
      <c r="BF295" s="21">
        <f ca="1">AB295*VLOOKUP(BF$6,'Greenhouse Gas Costs Avoided'!$A$2:$I$32,9,FALSE)</f>
        <v>7.0587229651774486</v>
      </c>
      <c r="BG295" s="21">
        <f ca="1">AC295*VLOOKUP(BG$6,'Greenhouse Gas Costs Avoided'!$A$2:$I$32,9,FALSE)</f>
        <v>7.1502249295408609</v>
      </c>
      <c r="BH295" s="21">
        <f ca="1">AD295*VLOOKUP(BH$6,'Greenhouse Gas Costs Avoided'!$A$2:$I$32,9,FALSE)</f>
        <v>7.2417268939042723</v>
      </c>
      <c r="BI295" s="21">
        <f ca="1">AE295*VLOOKUP(BI$6,'Greenhouse Gas Costs Avoided'!$A$2:$I$32,9,FALSE)</f>
        <v>7.3332288582676846</v>
      </c>
      <c r="BJ295" s="21">
        <f ca="1">AF295*VLOOKUP(BJ$6,'Greenhouse Gas Costs Avoided'!$A$2:$I$32,9,FALSE)</f>
        <v>7.424730822631096</v>
      </c>
      <c r="BK295" s="22">
        <f ca="1">AG295*VLOOKUP(BK$6,'Greenhouse Gas Costs Avoided'!$A$2:$I$32,9,FALSE)</f>
        <v>7.5723812490175435</v>
      </c>
    </row>
    <row r="296" spans="1:63" x14ac:dyDescent="0.35">
      <c r="A296" s="11">
        <v>290</v>
      </c>
      <c r="B296" s="12">
        <f t="shared" ca="1" si="8"/>
        <v>5</v>
      </c>
      <c r="C296" s="13">
        <f t="shared" ca="1" si="9"/>
        <v>2023</v>
      </c>
      <c r="E296" s="20">
        <f ca="1">IF(E$6&lt;$C296,0,VLOOKUP(E$6,'MonteCarlo Policy Paths'!$A$2:$I$31,'Monte Carlo_WA Complance Price'!$B296+1,FALSE))</f>
        <v>0</v>
      </c>
      <c r="F296" s="21">
        <f ca="1">IF(F$6&lt;$C296,0,VLOOKUP(F$6,'MonteCarlo Policy Paths'!$A$2:$I$31,'Monte Carlo_WA Complance Price'!$B296+1,FALSE))</f>
        <v>82.346532180449415</v>
      </c>
      <c r="G296" s="21">
        <f ca="1">IF(G$6&lt;$C296,0,VLOOKUP(G$6,'MonteCarlo Policy Paths'!$A$2:$I$31,'Monte Carlo_WA Complance Price'!$B296+1,FALSE))</f>
        <v>84.002844861871253</v>
      </c>
      <c r="H296" s="21">
        <f ca="1">IF(H$6&lt;$C296,0,VLOOKUP(H$6,'MonteCarlo Policy Paths'!$A$2:$I$31,'Monte Carlo_WA Complance Price'!$B296+1,FALSE))</f>
        <v>85.659157543293105</v>
      </c>
      <c r="I296" s="21">
        <f ca="1">IF(I$6&lt;$C296,0,VLOOKUP(I$6,'MonteCarlo Policy Paths'!$A$2:$I$31,'Monte Carlo_WA Complance Price'!$B296+1,FALSE))</f>
        <v>86.918851036576825</v>
      </c>
      <c r="J296" s="21">
        <f ca="1">IF(J$6&lt;$C296,0,VLOOKUP(J$6,'MonteCarlo Policy Paths'!$A$2:$I$31,'Monte Carlo_WA Complance Price'!$B296+1,FALSE))</f>
        <v>88.178544529860531</v>
      </c>
      <c r="K296" s="21">
        <f ca="1">IF(K$6&lt;$C296,0,VLOOKUP(K$6,'MonteCarlo Policy Paths'!$A$2:$I$31,'Monte Carlo_WA Complance Price'!$B296+1,FALSE))</f>
        <v>89.438238023144251</v>
      </c>
      <c r="L296" s="21">
        <f ca="1">IF(L$6&lt;$C296,0,VLOOKUP(L$6,'MonteCarlo Policy Paths'!$A$2:$I$31,'Monte Carlo_WA Complance Price'!$B296+1,FALSE))</f>
        <v>90.697931516427971</v>
      </c>
      <c r="M296" s="21">
        <f ca="1">IF(M$6&lt;$C296,0,VLOOKUP(M$6,'MonteCarlo Policy Paths'!$A$2:$I$31,'Monte Carlo_WA Complance Price'!$B296+1,FALSE))</f>
        <v>91.95762500971172</v>
      </c>
      <c r="N296" s="21">
        <f ca="1">IF(N$6&lt;$C296,0,VLOOKUP(N$6,'MonteCarlo Policy Paths'!$A$2:$I$31,'Monte Carlo_WA Complance Price'!$B296+1,FALSE))</f>
        <v>93.21731850299544</v>
      </c>
      <c r="O296" s="21">
        <f ca="1">IF(O$6&lt;$C296,0,VLOOKUP(O$6,'MonteCarlo Policy Paths'!$A$2:$I$31,'Monte Carlo_WA Complance Price'!$B296+1,FALSE))</f>
        <v>94.47701199627916</v>
      </c>
      <c r="P296" s="21">
        <f ca="1">IF(P$6&lt;$C296,0,VLOOKUP(P$6,'MonteCarlo Policy Paths'!$A$2:$I$31,'Monte Carlo_WA Complance Price'!$B296+1,FALSE))</f>
        <v>95.73670548956288</v>
      </c>
      <c r="Q296" s="21">
        <f ca="1">IF(Q$6&lt;$C296,0,VLOOKUP(Q$6,'MonteCarlo Policy Paths'!$A$2:$I$31,'Monte Carlo_WA Complance Price'!$B296+1,FALSE))</f>
        <v>96.996398982846586</v>
      </c>
      <c r="R296" s="21">
        <f ca="1">IF(R$6&lt;$C296,0,VLOOKUP(R$6,'MonteCarlo Policy Paths'!$A$2:$I$31,'Monte Carlo_WA Complance Price'!$B296+1,FALSE))</f>
        <v>99.874634841342697</v>
      </c>
      <c r="S296" s="21">
        <f ca="1">IF(S$6&lt;$C296,0,VLOOKUP(S$6,'MonteCarlo Policy Paths'!$A$2:$I$31,'Monte Carlo_WA Complance Price'!$B296+1,FALSE))</f>
        <v>101.93553668931256</v>
      </c>
      <c r="T296" s="21">
        <f ca="1">IF(T$6&lt;$C296,0,VLOOKUP(T$6,'MonteCarlo Policy Paths'!$A$2:$I$31,'Monte Carlo_WA Complance Price'!$B296+1,FALSE))</f>
        <v>104.04258519817796</v>
      </c>
      <c r="U296" s="21">
        <f ca="1">IF(U$6&lt;$C296,0,VLOOKUP(U$6,'MonteCarlo Policy Paths'!$A$2:$I$31,'Monte Carlo_WA Complance Price'!$B296+1,FALSE))</f>
        <v>106.18472717196582</v>
      </c>
      <c r="V296" s="21">
        <f ca="1">IF(V$6&lt;$C296,0,VLOOKUP(V$6,'MonteCarlo Policy Paths'!$A$2:$I$31,'Monte Carlo_WA Complance Price'!$B296+1,FALSE))</f>
        <v>108.36780972271322</v>
      </c>
      <c r="W296" s="21">
        <f ca="1">IF(W$6&lt;$C296,0,VLOOKUP(W$6,'MonteCarlo Policy Paths'!$A$2:$I$31,'Monte Carlo_WA Complance Price'!$B296+1,FALSE))</f>
        <v>110.57648338650839</v>
      </c>
      <c r="X296" s="21">
        <f ca="1">IF(X$6&lt;$C296,0,VLOOKUP(X$6,'MonteCarlo Policy Paths'!$A$2:$I$31,'Monte Carlo_WA Complance Price'!$B296+1,FALSE))</f>
        <v>112.7694544213079</v>
      </c>
      <c r="Y296" s="21">
        <f ca="1">IF(Y$6&lt;$C296,0,VLOOKUP(Y$6,'MonteCarlo Policy Paths'!$A$2:$I$31,'Monte Carlo_WA Complance Price'!$B296+1,FALSE))</f>
        <v>114.98228749612761</v>
      </c>
      <c r="Z296" s="21">
        <f ca="1">IF(Z$6&lt;$C296,0,VLOOKUP(Z$6,'MonteCarlo Policy Paths'!$A$2:$I$31,'Monte Carlo_WA Complance Price'!$B296+1,FALSE))</f>
        <v>117.22345778349788</v>
      </c>
      <c r="AA296" s="21">
        <f ca="1">IF(AA$6&lt;$C296,0,VLOOKUP(AA$6,'MonteCarlo Policy Paths'!$A$2:$I$31,'Monte Carlo_WA Complance Price'!$B296+1,FALSE))</f>
        <v>119.50474742044912</v>
      </c>
      <c r="AB296" s="21">
        <f ca="1">IF(AB$6&lt;$C296,0,VLOOKUP(AB$6,'MonteCarlo Policy Paths'!$A$2:$I$31,'Monte Carlo_WA Complance Price'!$B296+1,FALSE))</f>
        <v>121.83201137782079</v>
      </c>
      <c r="AC296" s="21">
        <f ca="1">IF(AC$6&lt;$C296,0,VLOOKUP(AC$6,'MonteCarlo Policy Paths'!$A$2:$I$31,'Monte Carlo_WA Complance Price'!$B296+1,FALSE))</f>
        <v>124.30483685770574</v>
      </c>
      <c r="AD296" s="21">
        <f ca="1">IF(AD$6&lt;$C296,0,VLOOKUP(AD$6,'MonteCarlo Policy Paths'!$A$2:$I$31,'Monte Carlo_WA Complance Price'!$B296+1,FALSE))</f>
        <v>126.81952160325447</v>
      </c>
      <c r="AE296" s="21">
        <f ca="1">IF(AE$6&lt;$C296,0,VLOOKUP(AE$6,'MonteCarlo Policy Paths'!$A$2:$I$31,'Monte Carlo_WA Complance Price'!$B296+1,FALSE))</f>
        <v>129.37127756316897</v>
      </c>
      <c r="AF296" s="21">
        <f ca="1">IF(AF$6&lt;$C296,0,VLOOKUP(AF$6,'MonteCarlo Policy Paths'!$A$2:$I$31,'Monte Carlo_WA Complance Price'!$B296+1,FALSE))</f>
        <v>131.96243899653103</v>
      </c>
      <c r="AG296" s="22">
        <f ca="1">IF(AG$6&lt;$C296,0,VLOOKUP(AG$6,'MonteCarlo Policy Paths'!$A$2:$I$31,'Monte Carlo_WA Complance Price'!$B296+1,FALSE))</f>
        <v>135.47056479945655</v>
      </c>
      <c r="AI296" s="20">
        <f ca="1">E296*VLOOKUP(AI$6,'Greenhouse Gas Costs Avoided'!$A$2:$I$32,9,FALSE)</f>
        <v>0</v>
      </c>
      <c r="AJ296" s="21">
        <f ca="1">F296*VLOOKUP(AJ$6,'Greenhouse Gas Costs Avoided'!$A$2:$I$32,9,FALSE)</f>
        <v>5.2166744805659615</v>
      </c>
      <c r="AK296" s="21">
        <f ca="1">G296*VLOOKUP(AK$6,'Greenhouse Gas Costs Avoided'!$A$2:$I$32,9,FALSE)</f>
        <v>5.3216023247413169</v>
      </c>
      <c r="AL296" s="21">
        <f ca="1">H296*VLOOKUP(AL$6,'Greenhouse Gas Costs Avoided'!$A$2:$I$32,9,FALSE)</f>
        <v>5.4265301689166732</v>
      </c>
      <c r="AM296" s="21">
        <f ca="1">I296*VLOOKUP(AM$6,'Greenhouse Gas Costs Avoided'!$A$2:$I$32,9,FALSE)</f>
        <v>5.5063320831654474</v>
      </c>
      <c r="AN296" s="21">
        <f ca="1">J296*VLOOKUP(AN$6,'Greenhouse Gas Costs Avoided'!$A$2:$I$32,9,FALSE)</f>
        <v>5.5861339974142208</v>
      </c>
      <c r="AO296" s="21">
        <f ca="1">K296*VLOOKUP(AO$6,'Greenhouse Gas Costs Avoided'!$A$2:$I$32,9,FALSE)</f>
        <v>5.665935911662995</v>
      </c>
      <c r="AP296" s="21">
        <f ca="1">L296*VLOOKUP(AP$6,'Greenhouse Gas Costs Avoided'!$A$2:$I$32,9,FALSE)</f>
        <v>5.7457378259117702</v>
      </c>
      <c r="AQ296" s="21">
        <f ca="1">M296*VLOOKUP(AQ$6,'Greenhouse Gas Costs Avoided'!$A$2:$I$32,9,FALSE)</f>
        <v>5.8255397401605462</v>
      </c>
      <c r="AR296" s="21">
        <f ca="1">N296*VLOOKUP(AR$6,'Greenhouse Gas Costs Avoided'!$A$2:$I$32,9,FALSE)</f>
        <v>5.9053416544093205</v>
      </c>
      <c r="AS296" s="21">
        <f ca="1">O296*VLOOKUP(AS$6,'Greenhouse Gas Costs Avoided'!$A$2:$I$32,9,FALSE)</f>
        <v>5.9851435686580947</v>
      </c>
      <c r="AT296" s="21">
        <f ca="1">P296*VLOOKUP(AT$6,'Greenhouse Gas Costs Avoided'!$A$2:$I$32,9,FALSE)</f>
        <v>6.0649454829068699</v>
      </c>
      <c r="AU296" s="21">
        <f ca="1">Q296*VLOOKUP(AU$6,'Greenhouse Gas Costs Avoided'!$A$2:$I$32,9,FALSE)</f>
        <v>6.1447473971556432</v>
      </c>
      <c r="AV296" s="21">
        <f ca="1">R296*VLOOKUP(AV$6,'Greenhouse Gas Costs Avoided'!$A$2:$I$32,9,FALSE)</f>
        <v>6.327084396109818</v>
      </c>
      <c r="AW296" s="21">
        <f ca="1">S296*VLOOKUP(AW$6,'Greenhouse Gas Costs Avoided'!$A$2:$I$32,9,FALSE)</f>
        <v>6.4576430704410743</v>
      </c>
      <c r="AX296" s="21">
        <f ca="1">T296*VLOOKUP(AX$6,'Greenhouse Gas Costs Avoided'!$A$2:$I$32,9,FALSE)</f>
        <v>6.5911251478821242</v>
      </c>
      <c r="AY296" s="21">
        <f ca="1">U296*VLOOKUP(AY$6,'Greenhouse Gas Costs Avoided'!$A$2:$I$32,9,FALSE)</f>
        <v>6.7268304055597685</v>
      </c>
      <c r="AZ296" s="21">
        <f ca="1">V296*VLOOKUP(AZ$6,'Greenhouse Gas Costs Avoided'!$A$2:$I$32,9,FALSE)</f>
        <v>6.8651292595600424</v>
      </c>
      <c r="BA296" s="21">
        <f ca="1">W296*VLOOKUP(BA$6,'Greenhouse Gas Costs Avoided'!$A$2:$I$32,9,FALSE)</f>
        <v>7.0050493173053994</v>
      </c>
      <c r="BB296" s="21">
        <f ca="1">X296*VLOOKUP(BB$6,'Greenhouse Gas Costs Avoided'!$A$2:$I$32,9,FALSE)</f>
        <v>7.1439746093722221</v>
      </c>
      <c r="BC296" s="21">
        <f ca="1">Y296*VLOOKUP(BC$6,'Greenhouse Gas Costs Avoided'!$A$2:$I$32,9,FALSE)</f>
        <v>7.2841581669004034</v>
      </c>
      <c r="BD296" s="21">
        <f ca="1">Z296*VLOOKUP(BD$6,'Greenhouse Gas Costs Avoided'!$A$2:$I$32,9,FALSE)</f>
        <v>7.426136894299721</v>
      </c>
      <c r="BE296" s="21">
        <f ca="1">AA296*VLOOKUP(BE$6,'Greenhouse Gas Costs Avoided'!$A$2:$I$32,9,FALSE)</f>
        <v>7.5706571930511553</v>
      </c>
      <c r="BF296" s="21">
        <f ca="1">AB296*VLOOKUP(BF$6,'Greenhouse Gas Costs Avoided'!$A$2:$I$32,9,FALSE)</f>
        <v>7.7180899770979394</v>
      </c>
      <c r="BG296" s="21">
        <f ca="1">AC296*VLOOKUP(BG$6,'Greenhouse Gas Costs Avoided'!$A$2:$I$32,9,FALSE)</f>
        <v>7.8747441218959366</v>
      </c>
      <c r="BH296" s="21">
        <f ca="1">AD296*VLOOKUP(BH$6,'Greenhouse Gas Costs Avoided'!$A$2:$I$32,9,FALSE)</f>
        <v>8.0340500621877027</v>
      </c>
      <c r="BI296" s="21">
        <f ca="1">AE296*VLOOKUP(BI$6,'Greenhouse Gas Costs Avoided'!$A$2:$I$32,9,FALSE)</f>
        <v>8.1957044736636782</v>
      </c>
      <c r="BJ296" s="21">
        <f ca="1">AF296*VLOOKUP(BJ$6,'Greenhouse Gas Costs Avoided'!$A$2:$I$32,9,FALSE)</f>
        <v>8.3598552322508848</v>
      </c>
      <c r="BK296" s="22">
        <f ca="1">AG296*VLOOKUP(BK$6,'Greenhouse Gas Costs Avoided'!$A$2:$I$32,9,FALSE)</f>
        <v>8.5820959249206545</v>
      </c>
    </row>
    <row r="297" spans="1:63" x14ac:dyDescent="0.35">
      <c r="A297" s="11">
        <v>291</v>
      </c>
      <c r="B297" s="12">
        <f t="shared" ca="1" si="8"/>
        <v>3</v>
      </c>
      <c r="C297" s="13">
        <f t="shared" ca="1" si="9"/>
        <v>2023</v>
      </c>
      <c r="E297" s="20">
        <f ca="1">IF(E$6&lt;$C297,0,VLOOKUP(E$6,'MonteCarlo Policy Paths'!$A$2:$I$31,'Monte Carlo_WA Complance Price'!$B297+1,FALSE))</f>
        <v>0</v>
      </c>
      <c r="F297" s="21">
        <f ca="1">IF(F$6&lt;$C297,0,VLOOKUP(F$6,'MonteCarlo Policy Paths'!$A$2:$I$31,'Monte Carlo_WA Complance Price'!$B297+1,FALSE))</f>
        <v>82.346532180449415</v>
      </c>
      <c r="G297" s="21">
        <f ca="1">IF(G$6&lt;$C297,0,VLOOKUP(G$6,'MonteCarlo Policy Paths'!$A$2:$I$31,'Monte Carlo_WA Complance Price'!$B297+1,FALSE))</f>
        <v>84.002844861871253</v>
      </c>
      <c r="H297" s="21">
        <f ca="1">IF(H$6&lt;$C297,0,VLOOKUP(H$6,'MonteCarlo Policy Paths'!$A$2:$I$31,'Monte Carlo_WA Complance Price'!$B297+1,FALSE))</f>
        <v>85.659157543293105</v>
      </c>
      <c r="I297" s="21">
        <f ca="1">IF(I$6&lt;$C297,0,VLOOKUP(I$6,'MonteCarlo Policy Paths'!$A$2:$I$31,'Monte Carlo_WA Complance Price'!$B297+1,FALSE))</f>
        <v>86.918851036576825</v>
      </c>
      <c r="J297" s="21">
        <f ca="1">IF(J$6&lt;$C297,0,VLOOKUP(J$6,'MonteCarlo Policy Paths'!$A$2:$I$31,'Monte Carlo_WA Complance Price'!$B297+1,FALSE))</f>
        <v>88.178544529860531</v>
      </c>
      <c r="K297" s="21">
        <f ca="1">IF(K$6&lt;$C297,0,VLOOKUP(K$6,'MonteCarlo Policy Paths'!$A$2:$I$31,'Monte Carlo_WA Complance Price'!$B297+1,FALSE))</f>
        <v>89.438238023144251</v>
      </c>
      <c r="L297" s="21">
        <f ca="1">IF(L$6&lt;$C297,0,VLOOKUP(L$6,'MonteCarlo Policy Paths'!$A$2:$I$31,'Monte Carlo_WA Complance Price'!$B297+1,FALSE))</f>
        <v>90.697931516427971</v>
      </c>
      <c r="M297" s="21">
        <f ca="1">IF(M$6&lt;$C297,0,VLOOKUP(M$6,'MonteCarlo Policy Paths'!$A$2:$I$31,'Monte Carlo_WA Complance Price'!$B297+1,FALSE))</f>
        <v>91.95762500971172</v>
      </c>
      <c r="N297" s="21">
        <f ca="1">IF(N$6&lt;$C297,0,VLOOKUP(N$6,'MonteCarlo Policy Paths'!$A$2:$I$31,'Monte Carlo_WA Complance Price'!$B297+1,FALSE))</f>
        <v>93.21731850299544</v>
      </c>
      <c r="O297" s="21">
        <f ca="1">IF(O$6&lt;$C297,0,VLOOKUP(O$6,'MonteCarlo Policy Paths'!$A$2:$I$31,'Monte Carlo_WA Complance Price'!$B297+1,FALSE))</f>
        <v>94.47701199627916</v>
      </c>
      <c r="P297" s="21">
        <f ca="1">IF(P$6&lt;$C297,0,VLOOKUP(P$6,'MonteCarlo Policy Paths'!$A$2:$I$31,'Monte Carlo_WA Complance Price'!$B297+1,FALSE))</f>
        <v>95.73670548956288</v>
      </c>
      <c r="Q297" s="21">
        <f ca="1">IF(Q$6&lt;$C297,0,VLOOKUP(Q$6,'MonteCarlo Policy Paths'!$A$2:$I$31,'Monte Carlo_WA Complance Price'!$B297+1,FALSE))</f>
        <v>96.996398982846586</v>
      </c>
      <c r="R297" s="21">
        <f ca="1">IF(R$6&lt;$C297,0,VLOOKUP(R$6,'MonteCarlo Policy Paths'!$A$2:$I$31,'Monte Carlo_WA Complance Price'!$B297+1,FALSE))</f>
        <v>101.49317720655506</v>
      </c>
      <c r="S297" s="21">
        <f ca="1">IF(S$6&lt;$C297,0,VLOOKUP(S$6,'MonteCarlo Policy Paths'!$A$2:$I$31,'Monte Carlo_WA Complance Price'!$B297+1,FALSE))</f>
        <v>104.21949379267882</v>
      </c>
      <c r="T297" s="21">
        <f ca="1">IF(T$6&lt;$C297,0,VLOOKUP(T$6,'MonteCarlo Policy Paths'!$A$2:$I$31,'Monte Carlo_WA Complance Price'!$B297+1,FALSE))</f>
        <v>107.03810370059369</v>
      </c>
      <c r="U297" s="21">
        <f ca="1">IF(U$6&lt;$C297,0,VLOOKUP(U$6,'MonteCarlo Policy Paths'!$A$2:$I$31,'Monte Carlo_WA Complance Price'!$B297+1,FALSE))</f>
        <v>109.92690053835344</v>
      </c>
      <c r="V297" s="21">
        <f ca="1">IF(V$6&lt;$C297,0,VLOOKUP(V$6,'MonteCarlo Policy Paths'!$A$2:$I$31,'Monte Carlo_WA Complance Price'!$B297+1,FALSE))</f>
        <v>112.89757853003228</v>
      </c>
      <c r="W297" s="21">
        <f ca="1">IF(W$6&lt;$C297,0,VLOOKUP(W$6,'MonteCarlo Policy Paths'!$A$2:$I$31,'Monte Carlo_WA Complance Price'!$B297+1,FALSE))</f>
        <v>115.91943874780665</v>
      </c>
      <c r="X297" s="21">
        <f ca="1">IF(X$6&lt;$C297,0,VLOOKUP(X$6,'MonteCarlo Policy Paths'!$A$2:$I$31,'Monte Carlo_WA Complance Price'!$B297+1,FALSE))</f>
        <v>119.06733931122673</v>
      </c>
      <c r="Y297" s="21">
        <f ca="1">IF(Y$6&lt;$C297,0,VLOOKUP(Y$6,'MonteCarlo Policy Paths'!$A$2:$I$31,'Monte Carlo_WA Complance Price'!$B297+1,FALSE))</f>
        <v>122.25496395468721</v>
      </c>
      <c r="Z297" s="21">
        <f ca="1">IF(Z$6&lt;$C297,0,VLOOKUP(Z$6,'MonteCarlo Policy Paths'!$A$2:$I$31,'Monte Carlo_WA Complance Price'!$B297+1,FALSE))</f>
        <v>125.4992630232488</v>
      </c>
      <c r="AA297" s="21">
        <f ca="1">IF(AA$6&lt;$C297,0,VLOOKUP(AA$6,'MonteCarlo Policy Paths'!$A$2:$I$31,'Monte Carlo_WA Complance Price'!$B297+1,FALSE))</f>
        <v>128.82380079097237</v>
      </c>
      <c r="AB297" s="21">
        <f ca="1">IF(AB$6&lt;$C297,0,VLOOKUP(AB$6,'MonteCarlo Policy Paths'!$A$2:$I$31,'Monte Carlo_WA Complance Price'!$B297+1,FALSE))</f>
        <v>132.24028719953677</v>
      </c>
      <c r="AC297" s="21">
        <f ca="1">IF(AC$6&lt;$C297,0,VLOOKUP(AC$6,'MonteCarlo Policy Paths'!$A$2:$I$31,'Monte Carlo_WA Complance Price'!$B297+1,FALSE))</f>
        <v>135.74155640209787</v>
      </c>
      <c r="AD297" s="21">
        <f ca="1">IF(AD$6&lt;$C297,0,VLOOKUP(AD$6,'MonteCarlo Policy Paths'!$A$2:$I$31,'Monte Carlo_WA Complance Price'!$B297+1,FALSE))</f>
        <v>139.32654413598658</v>
      </c>
      <c r="AE297" s="21">
        <f ca="1">IF(AE$6&lt;$C297,0,VLOOKUP(AE$6,'MonteCarlo Policy Paths'!$A$2:$I$31,'Monte Carlo_WA Complance Price'!$B297+1,FALSE))</f>
        <v>142.9856742986068</v>
      </c>
      <c r="AF297" s="21">
        <f ca="1">IF(AF$6&lt;$C297,0,VLOOKUP(AF$6,'MonteCarlo Policy Paths'!$A$2:$I$31,'Monte Carlo_WA Complance Price'!$B297+1,FALSE))</f>
        <v>146.72361540812219</v>
      </c>
      <c r="AG297" s="22">
        <f ca="1">IF(AG$6&lt;$C297,0,VLOOKUP(AG$6,'MonteCarlo Policy Paths'!$A$2:$I$31,'Monte Carlo_WA Complance Price'!$B297+1,FALSE))</f>
        <v>150.52284977717397</v>
      </c>
      <c r="AI297" s="20">
        <f ca="1">E297*VLOOKUP(AI$6,'Greenhouse Gas Costs Avoided'!$A$2:$I$32,9,FALSE)</f>
        <v>0</v>
      </c>
      <c r="AJ297" s="21">
        <f ca="1">F297*VLOOKUP(AJ$6,'Greenhouse Gas Costs Avoided'!$A$2:$I$32,9,FALSE)</f>
        <v>5.2166744805659615</v>
      </c>
      <c r="AK297" s="21">
        <f ca="1">G297*VLOOKUP(AK$6,'Greenhouse Gas Costs Avoided'!$A$2:$I$32,9,FALSE)</f>
        <v>5.3216023247413169</v>
      </c>
      <c r="AL297" s="21">
        <f ca="1">H297*VLOOKUP(AL$6,'Greenhouse Gas Costs Avoided'!$A$2:$I$32,9,FALSE)</f>
        <v>5.4265301689166732</v>
      </c>
      <c r="AM297" s="21">
        <f ca="1">I297*VLOOKUP(AM$6,'Greenhouse Gas Costs Avoided'!$A$2:$I$32,9,FALSE)</f>
        <v>5.5063320831654474</v>
      </c>
      <c r="AN297" s="21">
        <f ca="1">J297*VLOOKUP(AN$6,'Greenhouse Gas Costs Avoided'!$A$2:$I$32,9,FALSE)</f>
        <v>5.5861339974142208</v>
      </c>
      <c r="AO297" s="21">
        <f ca="1">K297*VLOOKUP(AO$6,'Greenhouse Gas Costs Avoided'!$A$2:$I$32,9,FALSE)</f>
        <v>5.665935911662995</v>
      </c>
      <c r="AP297" s="21">
        <f ca="1">L297*VLOOKUP(AP$6,'Greenhouse Gas Costs Avoided'!$A$2:$I$32,9,FALSE)</f>
        <v>5.7457378259117702</v>
      </c>
      <c r="AQ297" s="21">
        <f ca="1">M297*VLOOKUP(AQ$6,'Greenhouse Gas Costs Avoided'!$A$2:$I$32,9,FALSE)</f>
        <v>5.8255397401605462</v>
      </c>
      <c r="AR297" s="21">
        <f ca="1">N297*VLOOKUP(AR$6,'Greenhouse Gas Costs Avoided'!$A$2:$I$32,9,FALSE)</f>
        <v>5.9053416544093205</v>
      </c>
      <c r="AS297" s="21">
        <f ca="1">O297*VLOOKUP(AS$6,'Greenhouse Gas Costs Avoided'!$A$2:$I$32,9,FALSE)</f>
        <v>5.9851435686580947</v>
      </c>
      <c r="AT297" s="21">
        <f ca="1">P297*VLOOKUP(AT$6,'Greenhouse Gas Costs Avoided'!$A$2:$I$32,9,FALSE)</f>
        <v>6.0649454829068699</v>
      </c>
      <c r="AU297" s="21">
        <f ca="1">Q297*VLOOKUP(AU$6,'Greenhouse Gas Costs Avoided'!$A$2:$I$32,9,FALSE)</f>
        <v>6.1447473971556432</v>
      </c>
      <c r="AV297" s="21">
        <f ca="1">R297*VLOOKUP(AV$6,'Greenhouse Gas Costs Avoided'!$A$2:$I$32,9,FALSE)</f>
        <v>6.4296194808152167</v>
      </c>
      <c r="AW297" s="21">
        <f ca="1">S297*VLOOKUP(AW$6,'Greenhouse Gas Costs Avoided'!$A$2:$I$32,9,FALSE)</f>
        <v>6.6023323538917609</v>
      </c>
      <c r="AX297" s="21">
        <f ca="1">T297*VLOOKUP(AX$6,'Greenhouse Gas Costs Avoided'!$A$2:$I$32,9,FALSE)</f>
        <v>6.7808920331878957</v>
      </c>
      <c r="AY297" s="21">
        <f ca="1">U297*VLOOKUP(AY$6,'Greenhouse Gas Costs Avoided'!$A$2:$I$32,9,FALSE)</f>
        <v>6.9638980729572149</v>
      </c>
      <c r="AZ297" s="21">
        <f ca="1">V297*VLOOKUP(AZ$6,'Greenhouse Gas Costs Avoided'!$A$2:$I$32,9,FALSE)</f>
        <v>7.1520913053717949</v>
      </c>
      <c r="BA297" s="21">
        <f ca="1">W297*VLOOKUP(BA$6,'Greenhouse Gas Costs Avoided'!$A$2:$I$32,9,FALSE)</f>
        <v>7.3435269452765404</v>
      </c>
      <c r="BB297" s="21">
        <f ca="1">X297*VLOOKUP(BB$6,'Greenhouse Gas Costs Avoided'!$A$2:$I$32,9,FALSE)</f>
        <v>7.5429472742415475</v>
      </c>
      <c r="BC297" s="21">
        <f ca="1">Y297*VLOOKUP(BC$6,'Greenhouse Gas Costs Avoided'!$A$2:$I$32,9,FALSE)</f>
        <v>7.744884134129272</v>
      </c>
      <c r="BD297" s="21">
        <f ca="1">Z297*VLOOKUP(BD$6,'Greenhouse Gas Costs Avoided'!$A$2:$I$32,9,FALSE)</f>
        <v>7.950411333759269</v>
      </c>
      <c r="BE297" s="21">
        <f ca="1">AA297*VLOOKUP(BE$6,'Greenhouse Gas Costs Avoided'!$A$2:$I$32,9,FALSE)</f>
        <v>8.161021676093501</v>
      </c>
      <c r="BF297" s="21">
        <f ca="1">AB297*VLOOKUP(BF$6,'Greenhouse Gas Costs Avoided'!$A$2:$I$32,9,FALSE)</f>
        <v>8.3774569890184303</v>
      </c>
      <c r="BG297" s="21">
        <f ca="1">AC297*VLOOKUP(BG$6,'Greenhouse Gas Costs Avoided'!$A$2:$I$32,9,FALSE)</f>
        <v>8.5992633142510115</v>
      </c>
      <c r="BH297" s="21">
        <f ca="1">AD297*VLOOKUP(BH$6,'Greenhouse Gas Costs Avoided'!$A$2:$I$32,9,FALSE)</f>
        <v>8.8263732304711304</v>
      </c>
      <c r="BI297" s="21">
        <f ca="1">AE297*VLOOKUP(BI$6,'Greenhouse Gas Costs Avoided'!$A$2:$I$32,9,FALSE)</f>
        <v>9.05818008905967</v>
      </c>
      <c r="BJ297" s="21">
        <f ca="1">AF297*VLOOKUP(BJ$6,'Greenhouse Gas Costs Avoided'!$A$2:$I$32,9,FALSE)</f>
        <v>9.2949796418706736</v>
      </c>
      <c r="BK297" s="22">
        <f ca="1">AG297*VLOOKUP(BK$6,'Greenhouse Gas Costs Avoided'!$A$2:$I$32,9,FALSE)</f>
        <v>9.5356621388007277</v>
      </c>
    </row>
    <row r="298" spans="1:63" x14ac:dyDescent="0.35">
      <c r="A298" s="11">
        <v>292</v>
      </c>
      <c r="B298" s="12">
        <f t="shared" ca="1" si="8"/>
        <v>1</v>
      </c>
      <c r="C298" s="13">
        <f t="shared" ca="1" si="9"/>
        <v>2023</v>
      </c>
      <c r="E298" s="20">
        <f ca="1">IF(E$6&lt;$C298,0,VLOOKUP(E$6,'MonteCarlo Policy Paths'!$A$2:$I$31,'Monte Carlo_WA Complance Price'!$B298+1,FALSE))</f>
        <v>0</v>
      </c>
      <c r="F298" s="21">
        <f ca="1">IF(F$6&lt;$C298,0,VLOOKUP(F$6,'MonteCarlo Policy Paths'!$A$2:$I$31,'Monte Carlo_WA Complance Price'!$B298+1,FALSE))</f>
        <v>82.346532180449415</v>
      </c>
      <c r="G298" s="21">
        <f ca="1">IF(G$6&lt;$C298,0,VLOOKUP(G$6,'MonteCarlo Policy Paths'!$A$2:$I$31,'Monte Carlo_WA Complance Price'!$B298+1,FALSE))</f>
        <v>84.002844861871253</v>
      </c>
      <c r="H298" s="21">
        <f ca="1">IF(H$6&lt;$C298,0,VLOOKUP(H$6,'MonteCarlo Policy Paths'!$A$2:$I$31,'Monte Carlo_WA Complance Price'!$B298+1,FALSE))</f>
        <v>85.659157543293105</v>
      </c>
      <c r="I298" s="21">
        <f ca="1">IF(I$6&lt;$C298,0,VLOOKUP(I$6,'MonteCarlo Policy Paths'!$A$2:$I$31,'Monte Carlo_WA Complance Price'!$B298+1,FALSE))</f>
        <v>86.918851036576825</v>
      </c>
      <c r="J298" s="21">
        <f ca="1">IF(J$6&lt;$C298,0,VLOOKUP(J$6,'MonteCarlo Policy Paths'!$A$2:$I$31,'Monte Carlo_WA Complance Price'!$B298+1,FALSE))</f>
        <v>88.178544529860531</v>
      </c>
      <c r="K298" s="21">
        <f ca="1">IF(K$6&lt;$C298,0,VLOOKUP(K$6,'MonteCarlo Policy Paths'!$A$2:$I$31,'Monte Carlo_WA Complance Price'!$B298+1,FALSE))</f>
        <v>89.438238023144251</v>
      </c>
      <c r="L298" s="21">
        <f ca="1">IF(L$6&lt;$C298,0,VLOOKUP(L$6,'MonteCarlo Policy Paths'!$A$2:$I$31,'Monte Carlo_WA Complance Price'!$B298+1,FALSE))</f>
        <v>90.697931516427971</v>
      </c>
      <c r="M298" s="21">
        <f ca="1">IF(M$6&lt;$C298,0,VLOOKUP(M$6,'MonteCarlo Policy Paths'!$A$2:$I$31,'Monte Carlo_WA Complance Price'!$B298+1,FALSE))</f>
        <v>91.95762500971172</v>
      </c>
      <c r="N298" s="21">
        <f ca="1">IF(N$6&lt;$C298,0,VLOOKUP(N$6,'MonteCarlo Policy Paths'!$A$2:$I$31,'Monte Carlo_WA Complance Price'!$B298+1,FALSE))</f>
        <v>93.21731850299544</v>
      </c>
      <c r="O298" s="21">
        <f ca="1">IF(O$6&lt;$C298,0,VLOOKUP(O$6,'MonteCarlo Policy Paths'!$A$2:$I$31,'Monte Carlo_WA Complance Price'!$B298+1,FALSE))</f>
        <v>94.47701199627916</v>
      </c>
      <c r="P298" s="21">
        <f ca="1">IF(P$6&lt;$C298,0,VLOOKUP(P$6,'MonteCarlo Policy Paths'!$A$2:$I$31,'Monte Carlo_WA Complance Price'!$B298+1,FALSE))</f>
        <v>95.73670548956288</v>
      </c>
      <c r="Q298" s="21">
        <f ca="1">IF(Q$6&lt;$C298,0,VLOOKUP(Q$6,'MonteCarlo Policy Paths'!$A$2:$I$31,'Monte Carlo_WA Complance Price'!$B298+1,FALSE))</f>
        <v>96.996398982846586</v>
      </c>
      <c r="R298" s="21">
        <f ca="1">IF(R$6&lt;$C298,0,VLOOKUP(R$6,'MonteCarlo Policy Paths'!$A$2:$I$31,'Monte Carlo_WA Complance Price'!$B298+1,FALSE))</f>
        <v>98.25609247613032</v>
      </c>
      <c r="S298" s="21">
        <f ca="1">IF(S$6&lt;$C298,0,VLOOKUP(S$6,'MonteCarlo Policy Paths'!$A$2:$I$31,'Monte Carlo_WA Complance Price'!$B298+1,FALSE))</f>
        <v>99.65157958594628</v>
      </c>
      <c r="T298" s="21">
        <f ca="1">IF(T$6&lt;$C298,0,VLOOKUP(T$6,'MonteCarlo Policy Paths'!$A$2:$I$31,'Monte Carlo_WA Complance Price'!$B298+1,FALSE))</f>
        <v>101.04706669576224</v>
      </c>
      <c r="U298" s="21">
        <f ca="1">IF(U$6&lt;$C298,0,VLOOKUP(U$6,'MonteCarlo Policy Paths'!$A$2:$I$31,'Monte Carlo_WA Complance Price'!$B298+1,FALSE))</f>
        <v>102.4425538055782</v>
      </c>
      <c r="V298" s="21">
        <f ca="1">IF(V$6&lt;$C298,0,VLOOKUP(V$6,'MonteCarlo Policy Paths'!$A$2:$I$31,'Monte Carlo_WA Complance Price'!$B298+1,FALSE))</f>
        <v>103.83804091539416</v>
      </c>
      <c r="W298" s="21">
        <f ca="1">IF(W$6&lt;$C298,0,VLOOKUP(W$6,'MonteCarlo Policy Paths'!$A$2:$I$31,'Monte Carlo_WA Complance Price'!$B298+1,FALSE))</f>
        <v>105.23352802521011</v>
      </c>
      <c r="X298" s="21">
        <f ca="1">IF(X$6&lt;$C298,0,VLOOKUP(X$6,'MonteCarlo Policy Paths'!$A$2:$I$31,'Monte Carlo_WA Complance Price'!$B298+1,FALSE))</f>
        <v>106.47156953138905</v>
      </c>
      <c r="Y298" s="21">
        <f ca="1">IF(Y$6&lt;$C298,0,VLOOKUP(Y$6,'MonteCarlo Policy Paths'!$A$2:$I$31,'Monte Carlo_WA Complance Price'!$B298+1,FALSE))</f>
        <v>107.709611037568</v>
      </c>
      <c r="Z298" s="21">
        <f ca="1">IF(Z$6&lt;$C298,0,VLOOKUP(Z$6,'MonteCarlo Policy Paths'!$A$2:$I$31,'Monte Carlo_WA Complance Price'!$B298+1,FALSE))</f>
        <v>108.94765254374694</v>
      </c>
      <c r="AA298" s="21">
        <f ca="1">IF(AA$6&lt;$C298,0,VLOOKUP(AA$6,'MonteCarlo Policy Paths'!$A$2:$I$31,'Monte Carlo_WA Complance Price'!$B298+1,FALSE))</f>
        <v>110.18569404992589</v>
      </c>
      <c r="AB298" s="21">
        <f ca="1">IF(AB$6&lt;$C298,0,VLOOKUP(AB$6,'MonteCarlo Policy Paths'!$A$2:$I$31,'Monte Carlo_WA Complance Price'!$B298+1,FALSE))</f>
        <v>111.42373555610482</v>
      </c>
      <c r="AC298" s="21">
        <f ca="1">IF(AC$6&lt;$C298,0,VLOOKUP(AC$6,'MonteCarlo Policy Paths'!$A$2:$I$31,'Monte Carlo_WA Complance Price'!$B298+1,FALSE))</f>
        <v>112.86811731331359</v>
      </c>
      <c r="AD298" s="21">
        <f ca="1">IF(AD$6&lt;$C298,0,VLOOKUP(AD$6,'MonteCarlo Policy Paths'!$A$2:$I$31,'Monte Carlo_WA Complance Price'!$B298+1,FALSE))</f>
        <v>114.31249907052236</v>
      </c>
      <c r="AE298" s="21">
        <f ca="1">IF(AE$6&lt;$C298,0,VLOOKUP(AE$6,'MonteCarlo Policy Paths'!$A$2:$I$31,'Monte Carlo_WA Complance Price'!$B298+1,FALSE))</f>
        <v>115.75688082773114</v>
      </c>
      <c r="AF298" s="21">
        <f ca="1">IF(AF$6&lt;$C298,0,VLOOKUP(AF$6,'MonteCarlo Policy Paths'!$A$2:$I$31,'Monte Carlo_WA Complance Price'!$B298+1,FALSE))</f>
        <v>117.20126258493991</v>
      </c>
      <c r="AG298" s="22">
        <f ca="1">IF(AG$6&lt;$C298,0,VLOOKUP(AG$6,'MonteCarlo Policy Paths'!$A$2:$I$31,'Monte Carlo_WA Complance Price'!$B298+1,FALSE))</f>
        <v>118.64564434214866</v>
      </c>
      <c r="AI298" s="20">
        <f ca="1">E298*VLOOKUP(AI$6,'Greenhouse Gas Costs Avoided'!$A$2:$I$32,9,FALSE)</f>
        <v>0</v>
      </c>
      <c r="AJ298" s="21">
        <f ca="1">F298*VLOOKUP(AJ$6,'Greenhouse Gas Costs Avoided'!$A$2:$I$32,9,FALSE)</f>
        <v>5.2166744805659615</v>
      </c>
      <c r="AK298" s="21">
        <f ca="1">G298*VLOOKUP(AK$6,'Greenhouse Gas Costs Avoided'!$A$2:$I$32,9,FALSE)</f>
        <v>5.3216023247413169</v>
      </c>
      <c r="AL298" s="21">
        <f ca="1">H298*VLOOKUP(AL$6,'Greenhouse Gas Costs Avoided'!$A$2:$I$32,9,FALSE)</f>
        <v>5.4265301689166732</v>
      </c>
      <c r="AM298" s="21">
        <f ca="1">I298*VLOOKUP(AM$6,'Greenhouse Gas Costs Avoided'!$A$2:$I$32,9,FALSE)</f>
        <v>5.5063320831654474</v>
      </c>
      <c r="AN298" s="21">
        <f ca="1">J298*VLOOKUP(AN$6,'Greenhouse Gas Costs Avoided'!$A$2:$I$32,9,FALSE)</f>
        <v>5.5861339974142208</v>
      </c>
      <c r="AO298" s="21">
        <f ca="1">K298*VLOOKUP(AO$6,'Greenhouse Gas Costs Avoided'!$A$2:$I$32,9,FALSE)</f>
        <v>5.665935911662995</v>
      </c>
      <c r="AP298" s="21">
        <f ca="1">L298*VLOOKUP(AP$6,'Greenhouse Gas Costs Avoided'!$A$2:$I$32,9,FALSE)</f>
        <v>5.7457378259117702</v>
      </c>
      <c r="AQ298" s="21">
        <f ca="1">M298*VLOOKUP(AQ$6,'Greenhouse Gas Costs Avoided'!$A$2:$I$32,9,FALSE)</f>
        <v>5.8255397401605462</v>
      </c>
      <c r="AR298" s="21">
        <f ca="1">N298*VLOOKUP(AR$6,'Greenhouse Gas Costs Avoided'!$A$2:$I$32,9,FALSE)</f>
        <v>5.9053416544093205</v>
      </c>
      <c r="AS298" s="21">
        <f ca="1">O298*VLOOKUP(AS$6,'Greenhouse Gas Costs Avoided'!$A$2:$I$32,9,FALSE)</f>
        <v>5.9851435686580947</v>
      </c>
      <c r="AT298" s="21">
        <f ca="1">P298*VLOOKUP(AT$6,'Greenhouse Gas Costs Avoided'!$A$2:$I$32,9,FALSE)</f>
        <v>6.0649454829068699</v>
      </c>
      <c r="AU298" s="21">
        <f ca="1">Q298*VLOOKUP(AU$6,'Greenhouse Gas Costs Avoided'!$A$2:$I$32,9,FALSE)</f>
        <v>6.1447473971556432</v>
      </c>
      <c r="AV298" s="21">
        <f ca="1">R298*VLOOKUP(AV$6,'Greenhouse Gas Costs Avoided'!$A$2:$I$32,9,FALSE)</f>
        <v>6.2245493114044184</v>
      </c>
      <c r="AW298" s="21">
        <f ca="1">S298*VLOOKUP(AW$6,'Greenhouse Gas Costs Avoided'!$A$2:$I$32,9,FALSE)</f>
        <v>6.312953786990386</v>
      </c>
      <c r="AX298" s="21">
        <f ca="1">T298*VLOOKUP(AX$6,'Greenhouse Gas Costs Avoided'!$A$2:$I$32,9,FALSE)</f>
        <v>6.4013582625763545</v>
      </c>
      <c r="AY298" s="21">
        <f ca="1">U298*VLOOKUP(AY$6,'Greenhouse Gas Costs Avoided'!$A$2:$I$32,9,FALSE)</f>
        <v>6.4897627381623222</v>
      </c>
      <c r="AZ298" s="21">
        <f ca="1">V298*VLOOKUP(AZ$6,'Greenhouse Gas Costs Avoided'!$A$2:$I$32,9,FALSE)</f>
        <v>6.5781672137482907</v>
      </c>
      <c r="BA298" s="21">
        <f ca="1">W298*VLOOKUP(BA$6,'Greenhouse Gas Costs Avoided'!$A$2:$I$32,9,FALSE)</f>
        <v>6.6665716893342575</v>
      </c>
      <c r="BB298" s="21">
        <f ca="1">X298*VLOOKUP(BB$6,'Greenhouse Gas Costs Avoided'!$A$2:$I$32,9,FALSE)</f>
        <v>6.7450019445028957</v>
      </c>
      <c r="BC298" s="21">
        <f ca="1">Y298*VLOOKUP(BC$6,'Greenhouse Gas Costs Avoided'!$A$2:$I$32,9,FALSE)</f>
        <v>6.8234321996715348</v>
      </c>
      <c r="BD298" s="21">
        <f ca="1">Z298*VLOOKUP(BD$6,'Greenhouse Gas Costs Avoided'!$A$2:$I$32,9,FALSE)</f>
        <v>6.901862454840173</v>
      </c>
      <c r="BE298" s="21">
        <f ca="1">AA298*VLOOKUP(BE$6,'Greenhouse Gas Costs Avoided'!$A$2:$I$32,9,FALSE)</f>
        <v>6.9802927100088112</v>
      </c>
      <c r="BF298" s="21">
        <f ca="1">AB298*VLOOKUP(BF$6,'Greenhouse Gas Costs Avoided'!$A$2:$I$32,9,FALSE)</f>
        <v>7.0587229651774486</v>
      </c>
      <c r="BG298" s="21">
        <f ca="1">AC298*VLOOKUP(BG$6,'Greenhouse Gas Costs Avoided'!$A$2:$I$32,9,FALSE)</f>
        <v>7.1502249295408609</v>
      </c>
      <c r="BH298" s="21">
        <f ca="1">AD298*VLOOKUP(BH$6,'Greenhouse Gas Costs Avoided'!$A$2:$I$32,9,FALSE)</f>
        <v>7.2417268939042723</v>
      </c>
      <c r="BI298" s="21">
        <f ca="1">AE298*VLOOKUP(BI$6,'Greenhouse Gas Costs Avoided'!$A$2:$I$32,9,FALSE)</f>
        <v>7.3332288582676846</v>
      </c>
      <c r="BJ298" s="21">
        <f ca="1">AF298*VLOOKUP(BJ$6,'Greenhouse Gas Costs Avoided'!$A$2:$I$32,9,FALSE)</f>
        <v>7.424730822631096</v>
      </c>
      <c r="BK298" s="22">
        <f ca="1">AG298*VLOOKUP(BK$6,'Greenhouse Gas Costs Avoided'!$A$2:$I$32,9,FALSE)</f>
        <v>7.5162327869945065</v>
      </c>
    </row>
    <row r="299" spans="1:63" x14ac:dyDescent="0.35">
      <c r="A299" s="11">
        <v>293</v>
      </c>
      <c r="B299" s="12">
        <f t="shared" ca="1" si="8"/>
        <v>5</v>
      </c>
      <c r="C299" s="13">
        <f t="shared" ca="1" si="9"/>
        <v>2023</v>
      </c>
      <c r="E299" s="20">
        <f ca="1">IF(E$6&lt;$C299,0,VLOOKUP(E$6,'MonteCarlo Policy Paths'!$A$2:$I$31,'Monte Carlo_WA Complance Price'!$B299+1,FALSE))</f>
        <v>0</v>
      </c>
      <c r="F299" s="21">
        <f ca="1">IF(F$6&lt;$C299,0,VLOOKUP(F$6,'MonteCarlo Policy Paths'!$A$2:$I$31,'Monte Carlo_WA Complance Price'!$B299+1,FALSE))</f>
        <v>82.346532180449415</v>
      </c>
      <c r="G299" s="21">
        <f ca="1">IF(G$6&lt;$C299,0,VLOOKUP(G$6,'MonteCarlo Policy Paths'!$A$2:$I$31,'Monte Carlo_WA Complance Price'!$B299+1,FALSE))</f>
        <v>84.002844861871253</v>
      </c>
      <c r="H299" s="21">
        <f ca="1">IF(H$6&lt;$C299,0,VLOOKUP(H$6,'MonteCarlo Policy Paths'!$A$2:$I$31,'Monte Carlo_WA Complance Price'!$B299+1,FALSE))</f>
        <v>85.659157543293105</v>
      </c>
      <c r="I299" s="21">
        <f ca="1">IF(I$6&lt;$C299,0,VLOOKUP(I$6,'MonteCarlo Policy Paths'!$A$2:$I$31,'Monte Carlo_WA Complance Price'!$B299+1,FALSE))</f>
        <v>86.918851036576825</v>
      </c>
      <c r="J299" s="21">
        <f ca="1">IF(J$6&lt;$C299,0,VLOOKUP(J$6,'MonteCarlo Policy Paths'!$A$2:$I$31,'Monte Carlo_WA Complance Price'!$B299+1,FALSE))</f>
        <v>88.178544529860531</v>
      </c>
      <c r="K299" s="21">
        <f ca="1">IF(K$6&lt;$C299,0,VLOOKUP(K$6,'MonteCarlo Policy Paths'!$A$2:$I$31,'Monte Carlo_WA Complance Price'!$B299+1,FALSE))</f>
        <v>89.438238023144251</v>
      </c>
      <c r="L299" s="21">
        <f ca="1">IF(L$6&lt;$C299,0,VLOOKUP(L$6,'MonteCarlo Policy Paths'!$A$2:$I$31,'Monte Carlo_WA Complance Price'!$B299+1,FALSE))</f>
        <v>90.697931516427971</v>
      </c>
      <c r="M299" s="21">
        <f ca="1">IF(M$6&lt;$C299,0,VLOOKUP(M$6,'MonteCarlo Policy Paths'!$A$2:$I$31,'Monte Carlo_WA Complance Price'!$B299+1,FALSE))</f>
        <v>91.95762500971172</v>
      </c>
      <c r="N299" s="21">
        <f ca="1">IF(N$6&lt;$C299,0,VLOOKUP(N$6,'MonteCarlo Policy Paths'!$A$2:$I$31,'Monte Carlo_WA Complance Price'!$B299+1,FALSE))</f>
        <v>93.21731850299544</v>
      </c>
      <c r="O299" s="21">
        <f ca="1">IF(O$6&lt;$C299,0,VLOOKUP(O$6,'MonteCarlo Policy Paths'!$A$2:$I$31,'Monte Carlo_WA Complance Price'!$B299+1,FALSE))</f>
        <v>94.47701199627916</v>
      </c>
      <c r="P299" s="21">
        <f ca="1">IF(P$6&lt;$C299,0,VLOOKUP(P$6,'MonteCarlo Policy Paths'!$A$2:$I$31,'Monte Carlo_WA Complance Price'!$B299+1,FALSE))</f>
        <v>95.73670548956288</v>
      </c>
      <c r="Q299" s="21">
        <f ca="1">IF(Q$6&lt;$C299,0,VLOOKUP(Q$6,'MonteCarlo Policy Paths'!$A$2:$I$31,'Monte Carlo_WA Complance Price'!$B299+1,FALSE))</f>
        <v>96.996398982846586</v>
      </c>
      <c r="R299" s="21">
        <f ca="1">IF(R$6&lt;$C299,0,VLOOKUP(R$6,'MonteCarlo Policy Paths'!$A$2:$I$31,'Monte Carlo_WA Complance Price'!$B299+1,FALSE))</f>
        <v>99.874634841342697</v>
      </c>
      <c r="S299" s="21">
        <f ca="1">IF(S$6&lt;$C299,0,VLOOKUP(S$6,'MonteCarlo Policy Paths'!$A$2:$I$31,'Monte Carlo_WA Complance Price'!$B299+1,FALSE))</f>
        <v>101.93553668931256</v>
      </c>
      <c r="T299" s="21">
        <f ca="1">IF(T$6&lt;$C299,0,VLOOKUP(T$6,'MonteCarlo Policy Paths'!$A$2:$I$31,'Monte Carlo_WA Complance Price'!$B299+1,FALSE))</f>
        <v>104.04258519817796</v>
      </c>
      <c r="U299" s="21">
        <f ca="1">IF(U$6&lt;$C299,0,VLOOKUP(U$6,'MonteCarlo Policy Paths'!$A$2:$I$31,'Monte Carlo_WA Complance Price'!$B299+1,FALSE))</f>
        <v>106.18472717196582</v>
      </c>
      <c r="V299" s="21">
        <f ca="1">IF(V$6&lt;$C299,0,VLOOKUP(V$6,'MonteCarlo Policy Paths'!$A$2:$I$31,'Monte Carlo_WA Complance Price'!$B299+1,FALSE))</f>
        <v>108.36780972271322</v>
      </c>
      <c r="W299" s="21">
        <f ca="1">IF(W$6&lt;$C299,0,VLOOKUP(W$6,'MonteCarlo Policy Paths'!$A$2:$I$31,'Monte Carlo_WA Complance Price'!$B299+1,FALSE))</f>
        <v>110.57648338650839</v>
      </c>
      <c r="X299" s="21">
        <f ca="1">IF(X$6&lt;$C299,0,VLOOKUP(X$6,'MonteCarlo Policy Paths'!$A$2:$I$31,'Monte Carlo_WA Complance Price'!$B299+1,FALSE))</f>
        <v>112.7694544213079</v>
      </c>
      <c r="Y299" s="21">
        <f ca="1">IF(Y$6&lt;$C299,0,VLOOKUP(Y$6,'MonteCarlo Policy Paths'!$A$2:$I$31,'Monte Carlo_WA Complance Price'!$B299+1,FALSE))</f>
        <v>114.98228749612761</v>
      </c>
      <c r="Z299" s="21">
        <f ca="1">IF(Z$6&lt;$C299,0,VLOOKUP(Z$6,'MonteCarlo Policy Paths'!$A$2:$I$31,'Monte Carlo_WA Complance Price'!$B299+1,FALSE))</f>
        <v>117.22345778349788</v>
      </c>
      <c r="AA299" s="21">
        <f ca="1">IF(AA$6&lt;$C299,0,VLOOKUP(AA$6,'MonteCarlo Policy Paths'!$A$2:$I$31,'Monte Carlo_WA Complance Price'!$B299+1,FALSE))</f>
        <v>119.50474742044912</v>
      </c>
      <c r="AB299" s="21">
        <f ca="1">IF(AB$6&lt;$C299,0,VLOOKUP(AB$6,'MonteCarlo Policy Paths'!$A$2:$I$31,'Monte Carlo_WA Complance Price'!$B299+1,FALSE))</f>
        <v>121.83201137782079</v>
      </c>
      <c r="AC299" s="21">
        <f ca="1">IF(AC$6&lt;$C299,0,VLOOKUP(AC$6,'MonteCarlo Policy Paths'!$A$2:$I$31,'Monte Carlo_WA Complance Price'!$B299+1,FALSE))</f>
        <v>124.30483685770574</v>
      </c>
      <c r="AD299" s="21">
        <f ca="1">IF(AD$6&lt;$C299,0,VLOOKUP(AD$6,'MonteCarlo Policy Paths'!$A$2:$I$31,'Monte Carlo_WA Complance Price'!$B299+1,FALSE))</f>
        <v>126.81952160325447</v>
      </c>
      <c r="AE299" s="21">
        <f ca="1">IF(AE$6&lt;$C299,0,VLOOKUP(AE$6,'MonteCarlo Policy Paths'!$A$2:$I$31,'Monte Carlo_WA Complance Price'!$B299+1,FALSE))</f>
        <v>129.37127756316897</v>
      </c>
      <c r="AF299" s="21">
        <f ca="1">IF(AF$6&lt;$C299,0,VLOOKUP(AF$6,'MonteCarlo Policy Paths'!$A$2:$I$31,'Monte Carlo_WA Complance Price'!$B299+1,FALSE))</f>
        <v>131.96243899653103</v>
      </c>
      <c r="AG299" s="22">
        <f ca="1">IF(AG$6&lt;$C299,0,VLOOKUP(AG$6,'MonteCarlo Policy Paths'!$A$2:$I$31,'Monte Carlo_WA Complance Price'!$B299+1,FALSE))</f>
        <v>135.47056479945655</v>
      </c>
      <c r="AI299" s="20">
        <f ca="1">E299*VLOOKUP(AI$6,'Greenhouse Gas Costs Avoided'!$A$2:$I$32,9,FALSE)</f>
        <v>0</v>
      </c>
      <c r="AJ299" s="21">
        <f ca="1">F299*VLOOKUP(AJ$6,'Greenhouse Gas Costs Avoided'!$A$2:$I$32,9,FALSE)</f>
        <v>5.2166744805659615</v>
      </c>
      <c r="AK299" s="21">
        <f ca="1">G299*VLOOKUP(AK$6,'Greenhouse Gas Costs Avoided'!$A$2:$I$32,9,FALSE)</f>
        <v>5.3216023247413169</v>
      </c>
      <c r="AL299" s="21">
        <f ca="1">H299*VLOOKUP(AL$6,'Greenhouse Gas Costs Avoided'!$A$2:$I$32,9,FALSE)</f>
        <v>5.4265301689166732</v>
      </c>
      <c r="AM299" s="21">
        <f ca="1">I299*VLOOKUP(AM$6,'Greenhouse Gas Costs Avoided'!$A$2:$I$32,9,FALSE)</f>
        <v>5.5063320831654474</v>
      </c>
      <c r="AN299" s="21">
        <f ca="1">J299*VLOOKUP(AN$6,'Greenhouse Gas Costs Avoided'!$A$2:$I$32,9,FALSE)</f>
        <v>5.5861339974142208</v>
      </c>
      <c r="AO299" s="21">
        <f ca="1">K299*VLOOKUP(AO$6,'Greenhouse Gas Costs Avoided'!$A$2:$I$32,9,FALSE)</f>
        <v>5.665935911662995</v>
      </c>
      <c r="AP299" s="21">
        <f ca="1">L299*VLOOKUP(AP$6,'Greenhouse Gas Costs Avoided'!$A$2:$I$32,9,FALSE)</f>
        <v>5.7457378259117702</v>
      </c>
      <c r="AQ299" s="21">
        <f ca="1">M299*VLOOKUP(AQ$6,'Greenhouse Gas Costs Avoided'!$A$2:$I$32,9,FALSE)</f>
        <v>5.8255397401605462</v>
      </c>
      <c r="AR299" s="21">
        <f ca="1">N299*VLOOKUP(AR$6,'Greenhouse Gas Costs Avoided'!$A$2:$I$32,9,FALSE)</f>
        <v>5.9053416544093205</v>
      </c>
      <c r="AS299" s="21">
        <f ca="1">O299*VLOOKUP(AS$6,'Greenhouse Gas Costs Avoided'!$A$2:$I$32,9,FALSE)</f>
        <v>5.9851435686580947</v>
      </c>
      <c r="AT299" s="21">
        <f ca="1">P299*VLOOKUP(AT$6,'Greenhouse Gas Costs Avoided'!$A$2:$I$32,9,FALSE)</f>
        <v>6.0649454829068699</v>
      </c>
      <c r="AU299" s="21">
        <f ca="1">Q299*VLOOKUP(AU$6,'Greenhouse Gas Costs Avoided'!$A$2:$I$32,9,FALSE)</f>
        <v>6.1447473971556432</v>
      </c>
      <c r="AV299" s="21">
        <f ca="1">R299*VLOOKUP(AV$6,'Greenhouse Gas Costs Avoided'!$A$2:$I$32,9,FALSE)</f>
        <v>6.327084396109818</v>
      </c>
      <c r="AW299" s="21">
        <f ca="1">S299*VLOOKUP(AW$6,'Greenhouse Gas Costs Avoided'!$A$2:$I$32,9,FALSE)</f>
        <v>6.4576430704410743</v>
      </c>
      <c r="AX299" s="21">
        <f ca="1">T299*VLOOKUP(AX$6,'Greenhouse Gas Costs Avoided'!$A$2:$I$32,9,FALSE)</f>
        <v>6.5911251478821242</v>
      </c>
      <c r="AY299" s="21">
        <f ca="1">U299*VLOOKUP(AY$6,'Greenhouse Gas Costs Avoided'!$A$2:$I$32,9,FALSE)</f>
        <v>6.7268304055597685</v>
      </c>
      <c r="AZ299" s="21">
        <f ca="1">V299*VLOOKUP(AZ$6,'Greenhouse Gas Costs Avoided'!$A$2:$I$32,9,FALSE)</f>
        <v>6.8651292595600424</v>
      </c>
      <c r="BA299" s="21">
        <f ca="1">W299*VLOOKUP(BA$6,'Greenhouse Gas Costs Avoided'!$A$2:$I$32,9,FALSE)</f>
        <v>7.0050493173053994</v>
      </c>
      <c r="BB299" s="21">
        <f ca="1">X299*VLOOKUP(BB$6,'Greenhouse Gas Costs Avoided'!$A$2:$I$32,9,FALSE)</f>
        <v>7.1439746093722221</v>
      </c>
      <c r="BC299" s="21">
        <f ca="1">Y299*VLOOKUP(BC$6,'Greenhouse Gas Costs Avoided'!$A$2:$I$32,9,FALSE)</f>
        <v>7.2841581669004034</v>
      </c>
      <c r="BD299" s="21">
        <f ca="1">Z299*VLOOKUP(BD$6,'Greenhouse Gas Costs Avoided'!$A$2:$I$32,9,FALSE)</f>
        <v>7.426136894299721</v>
      </c>
      <c r="BE299" s="21">
        <f ca="1">AA299*VLOOKUP(BE$6,'Greenhouse Gas Costs Avoided'!$A$2:$I$32,9,FALSE)</f>
        <v>7.5706571930511553</v>
      </c>
      <c r="BF299" s="21">
        <f ca="1">AB299*VLOOKUP(BF$6,'Greenhouse Gas Costs Avoided'!$A$2:$I$32,9,FALSE)</f>
        <v>7.7180899770979394</v>
      </c>
      <c r="BG299" s="21">
        <f ca="1">AC299*VLOOKUP(BG$6,'Greenhouse Gas Costs Avoided'!$A$2:$I$32,9,FALSE)</f>
        <v>7.8747441218959366</v>
      </c>
      <c r="BH299" s="21">
        <f ca="1">AD299*VLOOKUP(BH$6,'Greenhouse Gas Costs Avoided'!$A$2:$I$32,9,FALSE)</f>
        <v>8.0340500621877027</v>
      </c>
      <c r="BI299" s="21">
        <f ca="1">AE299*VLOOKUP(BI$6,'Greenhouse Gas Costs Avoided'!$A$2:$I$32,9,FALSE)</f>
        <v>8.1957044736636782</v>
      </c>
      <c r="BJ299" s="21">
        <f ca="1">AF299*VLOOKUP(BJ$6,'Greenhouse Gas Costs Avoided'!$A$2:$I$32,9,FALSE)</f>
        <v>8.3598552322508848</v>
      </c>
      <c r="BK299" s="22">
        <f ca="1">AG299*VLOOKUP(BK$6,'Greenhouse Gas Costs Avoided'!$A$2:$I$32,9,FALSE)</f>
        <v>8.5820959249206545</v>
      </c>
    </row>
    <row r="300" spans="1:63" x14ac:dyDescent="0.35">
      <c r="A300" s="11">
        <v>294</v>
      </c>
      <c r="B300" s="12">
        <f t="shared" ca="1" si="8"/>
        <v>5</v>
      </c>
      <c r="C300" s="13">
        <f t="shared" ca="1" si="9"/>
        <v>2023</v>
      </c>
      <c r="E300" s="20">
        <f ca="1">IF(E$6&lt;$C300,0,VLOOKUP(E$6,'MonteCarlo Policy Paths'!$A$2:$I$31,'Monte Carlo_WA Complance Price'!$B300+1,FALSE))</f>
        <v>0</v>
      </c>
      <c r="F300" s="21">
        <f ca="1">IF(F$6&lt;$C300,0,VLOOKUP(F$6,'MonteCarlo Policy Paths'!$A$2:$I$31,'Monte Carlo_WA Complance Price'!$B300+1,FALSE))</f>
        <v>82.346532180449415</v>
      </c>
      <c r="G300" s="21">
        <f ca="1">IF(G$6&lt;$C300,0,VLOOKUP(G$6,'MonteCarlo Policy Paths'!$A$2:$I$31,'Monte Carlo_WA Complance Price'!$B300+1,FALSE))</f>
        <v>84.002844861871253</v>
      </c>
      <c r="H300" s="21">
        <f ca="1">IF(H$6&lt;$C300,0,VLOOKUP(H$6,'MonteCarlo Policy Paths'!$A$2:$I$31,'Monte Carlo_WA Complance Price'!$B300+1,FALSE))</f>
        <v>85.659157543293105</v>
      </c>
      <c r="I300" s="21">
        <f ca="1">IF(I$6&lt;$C300,0,VLOOKUP(I$6,'MonteCarlo Policy Paths'!$A$2:$I$31,'Monte Carlo_WA Complance Price'!$B300+1,FALSE))</f>
        <v>86.918851036576825</v>
      </c>
      <c r="J300" s="21">
        <f ca="1">IF(J$6&lt;$C300,0,VLOOKUP(J$6,'MonteCarlo Policy Paths'!$A$2:$I$31,'Monte Carlo_WA Complance Price'!$B300+1,FALSE))</f>
        <v>88.178544529860531</v>
      </c>
      <c r="K300" s="21">
        <f ca="1">IF(K$6&lt;$C300,0,VLOOKUP(K$6,'MonteCarlo Policy Paths'!$A$2:$I$31,'Monte Carlo_WA Complance Price'!$B300+1,FALSE))</f>
        <v>89.438238023144251</v>
      </c>
      <c r="L300" s="21">
        <f ca="1">IF(L$6&lt;$C300,0,VLOOKUP(L$6,'MonteCarlo Policy Paths'!$A$2:$I$31,'Monte Carlo_WA Complance Price'!$B300+1,FALSE))</f>
        <v>90.697931516427971</v>
      </c>
      <c r="M300" s="21">
        <f ca="1">IF(M$6&lt;$C300,0,VLOOKUP(M$6,'MonteCarlo Policy Paths'!$A$2:$I$31,'Monte Carlo_WA Complance Price'!$B300+1,FALSE))</f>
        <v>91.95762500971172</v>
      </c>
      <c r="N300" s="21">
        <f ca="1">IF(N$6&lt;$C300,0,VLOOKUP(N$6,'MonteCarlo Policy Paths'!$A$2:$I$31,'Monte Carlo_WA Complance Price'!$B300+1,FALSE))</f>
        <v>93.21731850299544</v>
      </c>
      <c r="O300" s="21">
        <f ca="1">IF(O$6&lt;$C300,0,VLOOKUP(O$6,'MonteCarlo Policy Paths'!$A$2:$I$31,'Monte Carlo_WA Complance Price'!$B300+1,FALSE))</f>
        <v>94.47701199627916</v>
      </c>
      <c r="P300" s="21">
        <f ca="1">IF(P$6&lt;$C300,0,VLOOKUP(P$6,'MonteCarlo Policy Paths'!$A$2:$I$31,'Monte Carlo_WA Complance Price'!$B300+1,FALSE))</f>
        <v>95.73670548956288</v>
      </c>
      <c r="Q300" s="21">
        <f ca="1">IF(Q$6&lt;$C300,0,VLOOKUP(Q$6,'MonteCarlo Policy Paths'!$A$2:$I$31,'Monte Carlo_WA Complance Price'!$B300+1,FALSE))</f>
        <v>96.996398982846586</v>
      </c>
      <c r="R300" s="21">
        <f ca="1">IF(R$6&lt;$C300,0,VLOOKUP(R$6,'MonteCarlo Policy Paths'!$A$2:$I$31,'Monte Carlo_WA Complance Price'!$B300+1,FALSE))</f>
        <v>99.874634841342697</v>
      </c>
      <c r="S300" s="21">
        <f ca="1">IF(S$6&lt;$C300,0,VLOOKUP(S$6,'MonteCarlo Policy Paths'!$A$2:$I$31,'Monte Carlo_WA Complance Price'!$B300+1,FALSE))</f>
        <v>101.93553668931256</v>
      </c>
      <c r="T300" s="21">
        <f ca="1">IF(T$6&lt;$C300,0,VLOOKUP(T$6,'MonteCarlo Policy Paths'!$A$2:$I$31,'Monte Carlo_WA Complance Price'!$B300+1,FALSE))</f>
        <v>104.04258519817796</v>
      </c>
      <c r="U300" s="21">
        <f ca="1">IF(U$6&lt;$C300,0,VLOOKUP(U$6,'MonteCarlo Policy Paths'!$A$2:$I$31,'Monte Carlo_WA Complance Price'!$B300+1,FALSE))</f>
        <v>106.18472717196582</v>
      </c>
      <c r="V300" s="21">
        <f ca="1">IF(V$6&lt;$C300,0,VLOOKUP(V$6,'MonteCarlo Policy Paths'!$A$2:$I$31,'Monte Carlo_WA Complance Price'!$B300+1,FALSE))</f>
        <v>108.36780972271322</v>
      </c>
      <c r="W300" s="21">
        <f ca="1">IF(W$6&lt;$C300,0,VLOOKUP(W$6,'MonteCarlo Policy Paths'!$A$2:$I$31,'Monte Carlo_WA Complance Price'!$B300+1,FALSE))</f>
        <v>110.57648338650839</v>
      </c>
      <c r="X300" s="21">
        <f ca="1">IF(X$6&lt;$C300,0,VLOOKUP(X$6,'MonteCarlo Policy Paths'!$A$2:$I$31,'Monte Carlo_WA Complance Price'!$B300+1,FALSE))</f>
        <v>112.7694544213079</v>
      </c>
      <c r="Y300" s="21">
        <f ca="1">IF(Y$6&lt;$C300,0,VLOOKUP(Y$6,'MonteCarlo Policy Paths'!$A$2:$I$31,'Monte Carlo_WA Complance Price'!$B300+1,FALSE))</f>
        <v>114.98228749612761</v>
      </c>
      <c r="Z300" s="21">
        <f ca="1">IF(Z$6&lt;$C300,0,VLOOKUP(Z$6,'MonteCarlo Policy Paths'!$A$2:$I$31,'Monte Carlo_WA Complance Price'!$B300+1,FALSE))</f>
        <v>117.22345778349788</v>
      </c>
      <c r="AA300" s="21">
        <f ca="1">IF(AA$6&lt;$C300,0,VLOOKUP(AA$6,'MonteCarlo Policy Paths'!$A$2:$I$31,'Monte Carlo_WA Complance Price'!$B300+1,FALSE))</f>
        <v>119.50474742044912</v>
      </c>
      <c r="AB300" s="21">
        <f ca="1">IF(AB$6&lt;$C300,0,VLOOKUP(AB$6,'MonteCarlo Policy Paths'!$A$2:$I$31,'Monte Carlo_WA Complance Price'!$B300+1,FALSE))</f>
        <v>121.83201137782079</v>
      </c>
      <c r="AC300" s="21">
        <f ca="1">IF(AC$6&lt;$C300,0,VLOOKUP(AC$6,'MonteCarlo Policy Paths'!$A$2:$I$31,'Monte Carlo_WA Complance Price'!$B300+1,FALSE))</f>
        <v>124.30483685770574</v>
      </c>
      <c r="AD300" s="21">
        <f ca="1">IF(AD$6&lt;$C300,0,VLOOKUP(AD$6,'MonteCarlo Policy Paths'!$A$2:$I$31,'Monte Carlo_WA Complance Price'!$B300+1,FALSE))</f>
        <v>126.81952160325447</v>
      </c>
      <c r="AE300" s="21">
        <f ca="1">IF(AE$6&lt;$C300,0,VLOOKUP(AE$6,'MonteCarlo Policy Paths'!$A$2:$I$31,'Monte Carlo_WA Complance Price'!$B300+1,FALSE))</f>
        <v>129.37127756316897</v>
      </c>
      <c r="AF300" s="21">
        <f ca="1">IF(AF$6&lt;$C300,0,VLOOKUP(AF$6,'MonteCarlo Policy Paths'!$A$2:$I$31,'Monte Carlo_WA Complance Price'!$B300+1,FALSE))</f>
        <v>131.96243899653103</v>
      </c>
      <c r="AG300" s="22">
        <f ca="1">IF(AG$6&lt;$C300,0,VLOOKUP(AG$6,'MonteCarlo Policy Paths'!$A$2:$I$31,'Monte Carlo_WA Complance Price'!$B300+1,FALSE))</f>
        <v>135.47056479945655</v>
      </c>
      <c r="AI300" s="20">
        <f ca="1">E300*VLOOKUP(AI$6,'Greenhouse Gas Costs Avoided'!$A$2:$I$32,9,FALSE)</f>
        <v>0</v>
      </c>
      <c r="AJ300" s="21">
        <f ca="1">F300*VLOOKUP(AJ$6,'Greenhouse Gas Costs Avoided'!$A$2:$I$32,9,FALSE)</f>
        <v>5.2166744805659615</v>
      </c>
      <c r="AK300" s="21">
        <f ca="1">G300*VLOOKUP(AK$6,'Greenhouse Gas Costs Avoided'!$A$2:$I$32,9,FALSE)</f>
        <v>5.3216023247413169</v>
      </c>
      <c r="AL300" s="21">
        <f ca="1">H300*VLOOKUP(AL$6,'Greenhouse Gas Costs Avoided'!$A$2:$I$32,9,FALSE)</f>
        <v>5.4265301689166732</v>
      </c>
      <c r="AM300" s="21">
        <f ca="1">I300*VLOOKUP(AM$6,'Greenhouse Gas Costs Avoided'!$A$2:$I$32,9,FALSE)</f>
        <v>5.5063320831654474</v>
      </c>
      <c r="AN300" s="21">
        <f ca="1">J300*VLOOKUP(AN$6,'Greenhouse Gas Costs Avoided'!$A$2:$I$32,9,FALSE)</f>
        <v>5.5861339974142208</v>
      </c>
      <c r="AO300" s="21">
        <f ca="1">K300*VLOOKUP(AO$6,'Greenhouse Gas Costs Avoided'!$A$2:$I$32,9,FALSE)</f>
        <v>5.665935911662995</v>
      </c>
      <c r="AP300" s="21">
        <f ca="1">L300*VLOOKUP(AP$6,'Greenhouse Gas Costs Avoided'!$A$2:$I$32,9,FALSE)</f>
        <v>5.7457378259117702</v>
      </c>
      <c r="AQ300" s="21">
        <f ca="1">M300*VLOOKUP(AQ$6,'Greenhouse Gas Costs Avoided'!$A$2:$I$32,9,FALSE)</f>
        <v>5.8255397401605462</v>
      </c>
      <c r="AR300" s="21">
        <f ca="1">N300*VLOOKUP(AR$6,'Greenhouse Gas Costs Avoided'!$A$2:$I$32,9,FALSE)</f>
        <v>5.9053416544093205</v>
      </c>
      <c r="AS300" s="21">
        <f ca="1">O300*VLOOKUP(AS$6,'Greenhouse Gas Costs Avoided'!$A$2:$I$32,9,FALSE)</f>
        <v>5.9851435686580947</v>
      </c>
      <c r="AT300" s="21">
        <f ca="1">P300*VLOOKUP(AT$6,'Greenhouse Gas Costs Avoided'!$A$2:$I$32,9,FALSE)</f>
        <v>6.0649454829068699</v>
      </c>
      <c r="AU300" s="21">
        <f ca="1">Q300*VLOOKUP(AU$6,'Greenhouse Gas Costs Avoided'!$A$2:$I$32,9,FALSE)</f>
        <v>6.1447473971556432</v>
      </c>
      <c r="AV300" s="21">
        <f ca="1">R300*VLOOKUP(AV$6,'Greenhouse Gas Costs Avoided'!$A$2:$I$32,9,FALSE)</f>
        <v>6.327084396109818</v>
      </c>
      <c r="AW300" s="21">
        <f ca="1">S300*VLOOKUP(AW$6,'Greenhouse Gas Costs Avoided'!$A$2:$I$32,9,FALSE)</f>
        <v>6.4576430704410743</v>
      </c>
      <c r="AX300" s="21">
        <f ca="1">T300*VLOOKUP(AX$6,'Greenhouse Gas Costs Avoided'!$A$2:$I$32,9,FALSE)</f>
        <v>6.5911251478821242</v>
      </c>
      <c r="AY300" s="21">
        <f ca="1">U300*VLOOKUP(AY$6,'Greenhouse Gas Costs Avoided'!$A$2:$I$32,9,FALSE)</f>
        <v>6.7268304055597685</v>
      </c>
      <c r="AZ300" s="21">
        <f ca="1">V300*VLOOKUP(AZ$6,'Greenhouse Gas Costs Avoided'!$A$2:$I$32,9,FALSE)</f>
        <v>6.8651292595600424</v>
      </c>
      <c r="BA300" s="21">
        <f ca="1">W300*VLOOKUP(BA$6,'Greenhouse Gas Costs Avoided'!$A$2:$I$32,9,FALSE)</f>
        <v>7.0050493173053994</v>
      </c>
      <c r="BB300" s="21">
        <f ca="1">X300*VLOOKUP(BB$6,'Greenhouse Gas Costs Avoided'!$A$2:$I$32,9,FALSE)</f>
        <v>7.1439746093722221</v>
      </c>
      <c r="BC300" s="21">
        <f ca="1">Y300*VLOOKUP(BC$6,'Greenhouse Gas Costs Avoided'!$A$2:$I$32,9,FALSE)</f>
        <v>7.2841581669004034</v>
      </c>
      <c r="BD300" s="21">
        <f ca="1">Z300*VLOOKUP(BD$6,'Greenhouse Gas Costs Avoided'!$A$2:$I$32,9,FALSE)</f>
        <v>7.426136894299721</v>
      </c>
      <c r="BE300" s="21">
        <f ca="1">AA300*VLOOKUP(BE$6,'Greenhouse Gas Costs Avoided'!$A$2:$I$32,9,FALSE)</f>
        <v>7.5706571930511553</v>
      </c>
      <c r="BF300" s="21">
        <f ca="1">AB300*VLOOKUP(BF$6,'Greenhouse Gas Costs Avoided'!$A$2:$I$32,9,FALSE)</f>
        <v>7.7180899770979394</v>
      </c>
      <c r="BG300" s="21">
        <f ca="1">AC300*VLOOKUP(BG$6,'Greenhouse Gas Costs Avoided'!$A$2:$I$32,9,FALSE)</f>
        <v>7.8747441218959366</v>
      </c>
      <c r="BH300" s="21">
        <f ca="1">AD300*VLOOKUP(BH$6,'Greenhouse Gas Costs Avoided'!$A$2:$I$32,9,FALSE)</f>
        <v>8.0340500621877027</v>
      </c>
      <c r="BI300" s="21">
        <f ca="1">AE300*VLOOKUP(BI$6,'Greenhouse Gas Costs Avoided'!$A$2:$I$32,9,FALSE)</f>
        <v>8.1957044736636782</v>
      </c>
      <c r="BJ300" s="21">
        <f ca="1">AF300*VLOOKUP(BJ$6,'Greenhouse Gas Costs Avoided'!$A$2:$I$32,9,FALSE)</f>
        <v>8.3598552322508848</v>
      </c>
      <c r="BK300" s="22">
        <f ca="1">AG300*VLOOKUP(BK$6,'Greenhouse Gas Costs Avoided'!$A$2:$I$32,9,FALSE)</f>
        <v>8.5820959249206545</v>
      </c>
    </row>
    <row r="301" spans="1:63" x14ac:dyDescent="0.35">
      <c r="A301" s="11">
        <v>295</v>
      </c>
      <c r="B301" s="12">
        <f t="shared" ca="1" si="8"/>
        <v>4</v>
      </c>
      <c r="C301" s="13">
        <f t="shared" ca="1" si="9"/>
        <v>2023</v>
      </c>
      <c r="E301" s="20">
        <f ca="1">IF(E$6&lt;$C301,0,VLOOKUP(E$6,'MonteCarlo Policy Paths'!$A$2:$I$31,'Monte Carlo_WA Complance Price'!$B301+1,FALSE))</f>
        <v>0</v>
      </c>
      <c r="F301" s="21">
        <f ca="1">IF(F$6&lt;$C301,0,VLOOKUP(F$6,'MonteCarlo Policy Paths'!$A$2:$I$31,'Monte Carlo_WA Complance Price'!$B301+1,FALSE))</f>
        <v>82.346532180449415</v>
      </c>
      <c r="G301" s="21">
        <f ca="1">IF(G$6&lt;$C301,0,VLOOKUP(G$6,'MonteCarlo Policy Paths'!$A$2:$I$31,'Monte Carlo_WA Complance Price'!$B301+1,FALSE))</f>
        <v>84.002844861871253</v>
      </c>
      <c r="H301" s="21">
        <f ca="1">IF(H$6&lt;$C301,0,VLOOKUP(H$6,'MonteCarlo Policy Paths'!$A$2:$I$31,'Monte Carlo_WA Complance Price'!$B301+1,FALSE))</f>
        <v>85.659157543293105</v>
      </c>
      <c r="I301" s="21">
        <f ca="1">IF(I$6&lt;$C301,0,VLOOKUP(I$6,'MonteCarlo Policy Paths'!$A$2:$I$31,'Monte Carlo_WA Complance Price'!$B301+1,FALSE))</f>
        <v>86.918851036576825</v>
      </c>
      <c r="J301" s="21">
        <f ca="1">IF(J$6&lt;$C301,0,VLOOKUP(J$6,'MonteCarlo Policy Paths'!$A$2:$I$31,'Monte Carlo_WA Complance Price'!$B301+1,FALSE))</f>
        <v>88.178544529860531</v>
      </c>
      <c r="K301" s="21">
        <f ca="1">IF(K$6&lt;$C301,0,VLOOKUP(K$6,'MonteCarlo Policy Paths'!$A$2:$I$31,'Monte Carlo_WA Complance Price'!$B301+1,FALSE))</f>
        <v>89.438238023144251</v>
      </c>
      <c r="L301" s="21">
        <f ca="1">IF(L$6&lt;$C301,0,VLOOKUP(L$6,'MonteCarlo Policy Paths'!$A$2:$I$31,'Monte Carlo_WA Complance Price'!$B301+1,FALSE))</f>
        <v>90.697931516427971</v>
      </c>
      <c r="M301" s="21">
        <f ca="1">IF(M$6&lt;$C301,0,VLOOKUP(M$6,'MonteCarlo Policy Paths'!$A$2:$I$31,'Monte Carlo_WA Complance Price'!$B301+1,FALSE))</f>
        <v>91.95762500971172</v>
      </c>
      <c r="N301" s="21">
        <f ca="1">IF(N$6&lt;$C301,0,VLOOKUP(N$6,'MonteCarlo Policy Paths'!$A$2:$I$31,'Monte Carlo_WA Complance Price'!$B301+1,FALSE))</f>
        <v>93.21731850299544</v>
      </c>
      <c r="O301" s="21">
        <f ca="1">IF(O$6&lt;$C301,0,VLOOKUP(O$6,'MonteCarlo Policy Paths'!$A$2:$I$31,'Monte Carlo_WA Complance Price'!$B301+1,FALSE))</f>
        <v>94.47701199627916</v>
      </c>
      <c r="P301" s="21">
        <f ca="1">IF(P$6&lt;$C301,0,VLOOKUP(P$6,'MonteCarlo Policy Paths'!$A$2:$I$31,'Monte Carlo_WA Complance Price'!$B301+1,FALSE))</f>
        <v>95.73670548956288</v>
      </c>
      <c r="Q301" s="21">
        <f ca="1">IF(Q$6&lt;$C301,0,VLOOKUP(Q$6,'MonteCarlo Policy Paths'!$A$2:$I$31,'Monte Carlo_WA Complance Price'!$B301+1,FALSE))</f>
        <v>96.996398982846586</v>
      </c>
      <c r="R301" s="21">
        <f ca="1">IF(R$6&lt;$C301,0,VLOOKUP(R$6,'MonteCarlo Policy Paths'!$A$2:$I$31,'Monte Carlo_WA Complance Price'!$B301+1,FALSE))</f>
        <v>98.25609247613032</v>
      </c>
      <c r="S301" s="21">
        <f ca="1">IF(S$6&lt;$C301,0,VLOOKUP(S$6,'MonteCarlo Policy Paths'!$A$2:$I$31,'Monte Carlo_WA Complance Price'!$B301+1,FALSE))</f>
        <v>99.65157958594628</v>
      </c>
      <c r="T301" s="21">
        <f ca="1">IF(T$6&lt;$C301,0,VLOOKUP(T$6,'MonteCarlo Policy Paths'!$A$2:$I$31,'Monte Carlo_WA Complance Price'!$B301+1,FALSE))</f>
        <v>101.04706669576224</v>
      </c>
      <c r="U301" s="21">
        <f ca="1">IF(U$6&lt;$C301,0,VLOOKUP(U$6,'MonteCarlo Policy Paths'!$A$2:$I$31,'Monte Carlo_WA Complance Price'!$B301+1,FALSE))</f>
        <v>102.4425538055782</v>
      </c>
      <c r="V301" s="21">
        <f ca="1">IF(V$6&lt;$C301,0,VLOOKUP(V$6,'MonteCarlo Policy Paths'!$A$2:$I$31,'Monte Carlo_WA Complance Price'!$B301+1,FALSE))</f>
        <v>103.83804091539416</v>
      </c>
      <c r="W301" s="21">
        <f ca="1">IF(W$6&lt;$C301,0,VLOOKUP(W$6,'MonteCarlo Policy Paths'!$A$2:$I$31,'Monte Carlo_WA Complance Price'!$B301+1,FALSE))</f>
        <v>105.23352802521011</v>
      </c>
      <c r="X301" s="21">
        <f ca="1">IF(X$6&lt;$C301,0,VLOOKUP(X$6,'MonteCarlo Policy Paths'!$A$2:$I$31,'Monte Carlo_WA Complance Price'!$B301+1,FALSE))</f>
        <v>106.47156953138905</v>
      </c>
      <c r="Y301" s="21">
        <f ca="1">IF(Y$6&lt;$C301,0,VLOOKUP(Y$6,'MonteCarlo Policy Paths'!$A$2:$I$31,'Monte Carlo_WA Complance Price'!$B301+1,FALSE))</f>
        <v>107.709611037568</v>
      </c>
      <c r="Z301" s="21">
        <f ca="1">IF(Z$6&lt;$C301,0,VLOOKUP(Z$6,'MonteCarlo Policy Paths'!$A$2:$I$31,'Monte Carlo_WA Complance Price'!$B301+1,FALSE))</f>
        <v>108.94765254374694</v>
      </c>
      <c r="AA301" s="21">
        <f ca="1">IF(AA$6&lt;$C301,0,VLOOKUP(AA$6,'MonteCarlo Policy Paths'!$A$2:$I$31,'Monte Carlo_WA Complance Price'!$B301+1,FALSE))</f>
        <v>110.18569404992589</v>
      </c>
      <c r="AB301" s="21">
        <f ca="1">IF(AB$6&lt;$C301,0,VLOOKUP(AB$6,'MonteCarlo Policy Paths'!$A$2:$I$31,'Monte Carlo_WA Complance Price'!$B301+1,FALSE))</f>
        <v>111.42373555610482</v>
      </c>
      <c r="AC301" s="21">
        <f ca="1">IF(AC$6&lt;$C301,0,VLOOKUP(AC$6,'MonteCarlo Policy Paths'!$A$2:$I$31,'Monte Carlo_WA Complance Price'!$B301+1,FALSE))</f>
        <v>112.86811731331359</v>
      </c>
      <c r="AD301" s="21">
        <f ca="1">IF(AD$6&lt;$C301,0,VLOOKUP(AD$6,'MonteCarlo Policy Paths'!$A$2:$I$31,'Monte Carlo_WA Complance Price'!$B301+1,FALSE))</f>
        <v>114.31249907052236</v>
      </c>
      <c r="AE301" s="21">
        <f ca="1">IF(AE$6&lt;$C301,0,VLOOKUP(AE$6,'MonteCarlo Policy Paths'!$A$2:$I$31,'Monte Carlo_WA Complance Price'!$B301+1,FALSE))</f>
        <v>115.75688082773114</v>
      </c>
      <c r="AF301" s="21">
        <f ca="1">IF(AF$6&lt;$C301,0,VLOOKUP(AF$6,'MonteCarlo Policy Paths'!$A$2:$I$31,'Monte Carlo_WA Complance Price'!$B301+1,FALSE))</f>
        <v>117.20126258493991</v>
      </c>
      <c r="AG301" s="22">
        <f ca="1">IF(AG$6&lt;$C301,0,VLOOKUP(AG$6,'MonteCarlo Policy Paths'!$A$2:$I$31,'Monte Carlo_WA Complance Price'!$B301+1,FALSE))</f>
        <v>119.5319620819439</v>
      </c>
      <c r="AI301" s="20">
        <f ca="1">E301*VLOOKUP(AI$6,'Greenhouse Gas Costs Avoided'!$A$2:$I$32,9,FALSE)</f>
        <v>0</v>
      </c>
      <c r="AJ301" s="21">
        <f ca="1">F301*VLOOKUP(AJ$6,'Greenhouse Gas Costs Avoided'!$A$2:$I$32,9,FALSE)</f>
        <v>5.2166744805659615</v>
      </c>
      <c r="AK301" s="21">
        <f ca="1">G301*VLOOKUP(AK$6,'Greenhouse Gas Costs Avoided'!$A$2:$I$32,9,FALSE)</f>
        <v>5.3216023247413169</v>
      </c>
      <c r="AL301" s="21">
        <f ca="1">H301*VLOOKUP(AL$6,'Greenhouse Gas Costs Avoided'!$A$2:$I$32,9,FALSE)</f>
        <v>5.4265301689166732</v>
      </c>
      <c r="AM301" s="21">
        <f ca="1">I301*VLOOKUP(AM$6,'Greenhouse Gas Costs Avoided'!$A$2:$I$32,9,FALSE)</f>
        <v>5.5063320831654474</v>
      </c>
      <c r="AN301" s="21">
        <f ca="1">J301*VLOOKUP(AN$6,'Greenhouse Gas Costs Avoided'!$A$2:$I$32,9,FALSE)</f>
        <v>5.5861339974142208</v>
      </c>
      <c r="AO301" s="21">
        <f ca="1">K301*VLOOKUP(AO$6,'Greenhouse Gas Costs Avoided'!$A$2:$I$32,9,FALSE)</f>
        <v>5.665935911662995</v>
      </c>
      <c r="AP301" s="21">
        <f ca="1">L301*VLOOKUP(AP$6,'Greenhouse Gas Costs Avoided'!$A$2:$I$32,9,FALSE)</f>
        <v>5.7457378259117702</v>
      </c>
      <c r="AQ301" s="21">
        <f ca="1">M301*VLOOKUP(AQ$6,'Greenhouse Gas Costs Avoided'!$A$2:$I$32,9,FALSE)</f>
        <v>5.8255397401605462</v>
      </c>
      <c r="AR301" s="21">
        <f ca="1">N301*VLOOKUP(AR$6,'Greenhouse Gas Costs Avoided'!$A$2:$I$32,9,FALSE)</f>
        <v>5.9053416544093205</v>
      </c>
      <c r="AS301" s="21">
        <f ca="1">O301*VLOOKUP(AS$6,'Greenhouse Gas Costs Avoided'!$A$2:$I$32,9,FALSE)</f>
        <v>5.9851435686580947</v>
      </c>
      <c r="AT301" s="21">
        <f ca="1">P301*VLOOKUP(AT$6,'Greenhouse Gas Costs Avoided'!$A$2:$I$32,9,FALSE)</f>
        <v>6.0649454829068699</v>
      </c>
      <c r="AU301" s="21">
        <f ca="1">Q301*VLOOKUP(AU$6,'Greenhouse Gas Costs Avoided'!$A$2:$I$32,9,FALSE)</f>
        <v>6.1447473971556432</v>
      </c>
      <c r="AV301" s="21">
        <f ca="1">R301*VLOOKUP(AV$6,'Greenhouse Gas Costs Avoided'!$A$2:$I$32,9,FALSE)</f>
        <v>6.2245493114044184</v>
      </c>
      <c r="AW301" s="21">
        <f ca="1">S301*VLOOKUP(AW$6,'Greenhouse Gas Costs Avoided'!$A$2:$I$32,9,FALSE)</f>
        <v>6.312953786990386</v>
      </c>
      <c r="AX301" s="21">
        <f ca="1">T301*VLOOKUP(AX$6,'Greenhouse Gas Costs Avoided'!$A$2:$I$32,9,FALSE)</f>
        <v>6.4013582625763545</v>
      </c>
      <c r="AY301" s="21">
        <f ca="1">U301*VLOOKUP(AY$6,'Greenhouse Gas Costs Avoided'!$A$2:$I$32,9,FALSE)</f>
        <v>6.4897627381623222</v>
      </c>
      <c r="AZ301" s="21">
        <f ca="1">V301*VLOOKUP(AZ$6,'Greenhouse Gas Costs Avoided'!$A$2:$I$32,9,FALSE)</f>
        <v>6.5781672137482907</v>
      </c>
      <c r="BA301" s="21">
        <f ca="1">W301*VLOOKUP(BA$6,'Greenhouse Gas Costs Avoided'!$A$2:$I$32,9,FALSE)</f>
        <v>6.6665716893342575</v>
      </c>
      <c r="BB301" s="21">
        <f ca="1">X301*VLOOKUP(BB$6,'Greenhouse Gas Costs Avoided'!$A$2:$I$32,9,FALSE)</f>
        <v>6.7450019445028957</v>
      </c>
      <c r="BC301" s="21">
        <f ca="1">Y301*VLOOKUP(BC$6,'Greenhouse Gas Costs Avoided'!$A$2:$I$32,9,FALSE)</f>
        <v>6.8234321996715348</v>
      </c>
      <c r="BD301" s="21">
        <f ca="1">Z301*VLOOKUP(BD$6,'Greenhouse Gas Costs Avoided'!$A$2:$I$32,9,FALSE)</f>
        <v>6.901862454840173</v>
      </c>
      <c r="BE301" s="21">
        <f ca="1">AA301*VLOOKUP(BE$6,'Greenhouse Gas Costs Avoided'!$A$2:$I$32,9,FALSE)</f>
        <v>6.9802927100088112</v>
      </c>
      <c r="BF301" s="21">
        <f ca="1">AB301*VLOOKUP(BF$6,'Greenhouse Gas Costs Avoided'!$A$2:$I$32,9,FALSE)</f>
        <v>7.0587229651774486</v>
      </c>
      <c r="BG301" s="21">
        <f ca="1">AC301*VLOOKUP(BG$6,'Greenhouse Gas Costs Avoided'!$A$2:$I$32,9,FALSE)</f>
        <v>7.1502249295408609</v>
      </c>
      <c r="BH301" s="21">
        <f ca="1">AD301*VLOOKUP(BH$6,'Greenhouse Gas Costs Avoided'!$A$2:$I$32,9,FALSE)</f>
        <v>7.2417268939042723</v>
      </c>
      <c r="BI301" s="21">
        <f ca="1">AE301*VLOOKUP(BI$6,'Greenhouse Gas Costs Avoided'!$A$2:$I$32,9,FALSE)</f>
        <v>7.3332288582676846</v>
      </c>
      <c r="BJ301" s="21">
        <f ca="1">AF301*VLOOKUP(BJ$6,'Greenhouse Gas Costs Avoided'!$A$2:$I$32,9,FALSE)</f>
        <v>7.424730822631096</v>
      </c>
      <c r="BK301" s="22">
        <f ca="1">AG301*VLOOKUP(BK$6,'Greenhouse Gas Costs Avoided'!$A$2:$I$32,9,FALSE)</f>
        <v>7.5723812490175435</v>
      </c>
    </row>
    <row r="302" spans="1:63" x14ac:dyDescent="0.35">
      <c r="A302" s="11">
        <v>296</v>
      </c>
      <c r="B302" s="12">
        <f t="shared" ca="1" si="8"/>
        <v>2</v>
      </c>
      <c r="C302" s="13">
        <f t="shared" ca="1" si="9"/>
        <v>2023</v>
      </c>
      <c r="E302" s="20">
        <f ca="1">IF(E$6&lt;$C302,0,VLOOKUP(E$6,'MonteCarlo Policy Paths'!$A$2:$I$31,'Monte Carlo_WA Complance Price'!$B302+1,FALSE))</f>
        <v>0</v>
      </c>
      <c r="F302" s="21">
        <f ca="1">IF(F$6&lt;$C302,0,VLOOKUP(F$6,'MonteCarlo Policy Paths'!$A$2:$I$31,'Monte Carlo_WA Complance Price'!$B302+1,FALSE))</f>
        <v>82.346532180449415</v>
      </c>
      <c r="G302" s="21">
        <f ca="1">IF(G$6&lt;$C302,0,VLOOKUP(G$6,'MonteCarlo Policy Paths'!$A$2:$I$31,'Monte Carlo_WA Complance Price'!$B302+1,FALSE))</f>
        <v>84.002844861871253</v>
      </c>
      <c r="H302" s="21">
        <f ca="1">IF(H$6&lt;$C302,0,VLOOKUP(H$6,'MonteCarlo Policy Paths'!$A$2:$I$31,'Monte Carlo_WA Complance Price'!$B302+1,FALSE))</f>
        <v>85.659157543293105</v>
      </c>
      <c r="I302" s="21">
        <f ca="1">IF(I$6&lt;$C302,0,VLOOKUP(I$6,'MonteCarlo Policy Paths'!$A$2:$I$31,'Monte Carlo_WA Complance Price'!$B302+1,FALSE))</f>
        <v>86.918851036576825</v>
      </c>
      <c r="J302" s="21">
        <f ca="1">IF(J$6&lt;$C302,0,VLOOKUP(J$6,'MonteCarlo Policy Paths'!$A$2:$I$31,'Monte Carlo_WA Complance Price'!$B302+1,FALSE))</f>
        <v>88.178544529860531</v>
      </c>
      <c r="K302" s="21">
        <f ca="1">IF(K$6&lt;$C302,0,VLOOKUP(K$6,'MonteCarlo Policy Paths'!$A$2:$I$31,'Monte Carlo_WA Complance Price'!$B302+1,FALSE))</f>
        <v>89.438238023144251</v>
      </c>
      <c r="L302" s="21">
        <f ca="1">IF(L$6&lt;$C302,0,VLOOKUP(L$6,'MonteCarlo Policy Paths'!$A$2:$I$31,'Monte Carlo_WA Complance Price'!$B302+1,FALSE))</f>
        <v>90.697931516427971</v>
      </c>
      <c r="M302" s="21">
        <f ca="1">IF(M$6&lt;$C302,0,VLOOKUP(M$6,'MonteCarlo Policy Paths'!$A$2:$I$31,'Monte Carlo_WA Complance Price'!$B302+1,FALSE))</f>
        <v>91.95762500971172</v>
      </c>
      <c r="N302" s="21">
        <f ca="1">IF(N$6&lt;$C302,0,VLOOKUP(N$6,'MonteCarlo Policy Paths'!$A$2:$I$31,'Monte Carlo_WA Complance Price'!$B302+1,FALSE))</f>
        <v>93.21731850299544</v>
      </c>
      <c r="O302" s="21">
        <f ca="1">IF(O$6&lt;$C302,0,VLOOKUP(O$6,'MonteCarlo Policy Paths'!$A$2:$I$31,'Monte Carlo_WA Complance Price'!$B302+1,FALSE))</f>
        <v>94.47701199627916</v>
      </c>
      <c r="P302" s="21">
        <f ca="1">IF(P$6&lt;$C302,0,VLOOKUP(P$6,'MonteCarlo Policy Paths'!$A$2:$I$31,'Monte Carlo_WA Complance Price'!$B302+1,FALSE))</f>
        <v>95.73670548956288</v>
      </c>
      <c r="Q302" s="21">
        <f ca="1">IF(Q$6&lt;$C302,0,VLOOKUP(Q$6,'MonteCarlo Policy Paths'!$A$2:$I$31,'Monte Carlo_WA Complance Price'!$B302+1,FALSE))</f>
        <v>96.996398982846586</v>
      </c>
      <c r="R302" s="21">
        <f ca="1">IF(R$6&lt;$C302,0,VLOOKUP(R$6,'MonteCarlo Policy Paths'!$A$2:$I$31,'Monte Carlo_WA Complance Price'!$B302+1,FALSE))</f>
        <v>98.25609247613032</v>
      </c>
      <c r="S302" s="21">
        <f ca="1">IF(S$6&lt;$C302,0,VLOOKUP(S$6,'MonteCarlo Policy Paths'!$A$2:$I$31,'Monte Carlo_WA Complance Price'!$B302+1,FALSE))</f>
        <v>99.65157958594628</v>
      </c>
      <c r="T302" s="21">
        <f ca="1">IF(T$6&lt;$C302,0,VLOOKUP(T$6,'MonteCarlo Policy Paths'!$A$2:$I$31,'Monte Carlo_WA Complance Price'!$B302+1,FALSE))</f>
        <v>101.04706669576224</v>
      </c>
      <c r="U302" s="21">
        <f ca="1">IF(U$6&lt;$C302,0,VLOOKUP(U$6,'MonteCarlo Policy Paths'!$A$2:$I$31,'Monte Carlo_WA Complance Price'!$B302+1,FALSE))</f>
        <v>102.4425538055782</v>
      </c>
      <c r="V302" s="21">
        <f ca="1">IF(V$6&lt;$C302,0,VLOOKUP(V$6,'MonteCarlo Policy Paths'!$A$2:$I$31,'Monte Carlo_WA Complance Price'!$B302+1,FALSE))</f>
        <v>103.83804091539416</v>
      </c>
      <c r="W302" s="21">
        <f ca="1">IF(W$6&lt;$C302,0,VLOOKUP(W$6,'MonteCarlo Policy Paths'!$A$2:$I$31,'Monte Carlo_WA Complance Price'!$B302+1,FALSE))</f>
        <v>105.23352802521011</v>
      </c>
      <c r="X302" s="21">
        <f ca="1">IF(X$6&lt;$C302,0,VLOOKUP(X$6,'MonteCarlo Policy Paths'!$A$2:$I$31,'Monte Carlo_WA Complance Price'!$B302+1,FALSE))</f>
        <v>106.47156953138905</v>
      </c>
      <c r="Y302" s="21">
        <f ca="1">IF(Y$6&lt;$C302,0,VLOOKUP(Y$6,'MonteCarlo Policy Paths'!$A$2:$I$31,'Monte Carlo_WA Complance Price'!$B302+1,FALSE))</f>
        <v>107.709611037568</v>
      </c>
      <c r="Z302" s="21">
        <f ca="1">IF(Z$6&lt;$C302,0,VLOOKUP(Z$6,'MonteCarlo Policy Paths'!$A$2:$I$31,'Monte Carlo_WA Complance Price'!$B302+1,FALSE))</f>
        <v>108.94765254374694</v>
      </c>
      <c r="AA302" s="21">
        <f ca="1">IF(AA$6&lt;$C302,0,VLOOKUP(AA$6,'MonteCarlo Policy Paths'!$A$2:$I$31,'Monte Carlo_WA Complance Price'!$B302+1,FALSE))</f>
        <v>110.18569404992589</v>
      </c>
      <c r="AB302" s="21">
        <f ca="1">IF(AB$6&lt;$C302,0,VLOOKUP(AB$6,'MonteCarlo Policy Paths'!$A$2:$I$31,'Monte Carlo_WA Complance Price'!$B302+1,FALSE))</f>
        <v>111.42373555610482</v>
      </c>
      <c r="AC302" s="21">
        <f ca="1">IF(AC$6&lt;$C302,0,VLOOKUP(AC$6,'MonteCarlo Policy Paths'!$A$2:$I$31,'Monte Carlo_WA Complance Price'!$B302+1,FALSE))</f>
        <v>112.86811731331359</v>
      </c>
      <c r="AD302" s="21">
        <f ca="1">IF(AD$6&lt;$C302,0,VLOOKUP(AD$6,'MonteCarlo Policy Paths'!$A$2:$I$31,'Monte Carlo_WA Complance Price'!$B302+1,FALSE))</f>
        <v>114.31249907052236</v>
      </c>
      <c r="AE302" s="21">
        <f ca="1">IF(AE$6&lt;$C302,0,VLOOKUP(AE$6,'MonteCarlo Policy Paths'!$A$2:$I$31,'Monte Carlo_WA Complance Price'!$B302+1,FALSE))</f>
        <v>115.75688082773114</v>
      </c>
      <c r="AF302" s="21">
        <f ca="1">IF(AF$6&lt;$C302,0,VLOOKUP(AF$6,'MonteCarlo Policy Paths'!$A$2:$I$31,'Monte Carlo_WA Complance Price'!$B302+1,FALSE))</f>
        <v>117.20126258493991</v>
      </c>
      <c r="AG302" s="22">
        <f ca="1">IF(AG$6&lt;$C302,0,VLOOKUP(AG$6,'MonteCarlo Policy Paths'!$A$2:$I$31,'Monte Carlo_WA Complance Price'!$B302+1,FALSE))</f>
        <v>120.41827982173916</v>
      </c>
      <c r="AI302" s="20">
        <f ca="1">E302*VLOOKUP(AI$6,'Greenhouse Gas Costs Avoided'!$A$2:$I$32,9,FALSE)</f>
        <v>0</v>
      </c>
      <c r="AJ302" s="21">
        <f ca="1">F302*VLOOKUP(AJ$6,'Greenhouse Gas Costs Avoided'!$A$2:$I$32,9,FALSE)</f>
        <v>5.2166744805659615</v>
      </c>
      <c r="AK302" s="21">
        <f ca="1">G302*VLOOKUP(AK$6,'Greenhouse Gas Costs Avoided'!$A$2:$I$32,9,FALSE)</f>
        <v>5.3216023247413169</v>
      </c>
      <c r="AL302" s="21">
        <f ca="1">H302*VLOOKUP(AL$6,'Greenhouse Gas Costs Avoided'!$A$2:$I$32,9,FALSE)</f>
        <v>5.4265301689166732</v>
      </c>
      <c r="AM302" s="21">
        <f ca="1">I302*VLOOKUP(AM$6,'Greenhouse Gas Costs Avoided'!$A$2:$I$32,9,FALSE)</f>
        <v>5.5063320831654474</v>
      </c>
      <c r="AN302" s="21">
        <f ca="1">J302*VLOOKUP(AN$6,'Greenhouse Gas Costs Avoided'!$A$2:$I$32,9,FALSE)</f>
        <v>5.5861339974142208</v>
      </c>
      <c r="AO302" s="21">
        <f ca="1">K302*VLOOKUP(AO$6,'Greenhouse Gas Costs Avoided'!$A$2:$I$32,9,FALSE)</f>
        <v>5.665935911662995</v>
      </c>
      <c r="AP302" s="21">
        <f ca="1">L302*VLOOKUP(AP$6,'Greenhouse Gas Costs Avoided'!$A$2:$I$32,9,FALSE)</f>
        <v>5.7457378259117702</v>
      </c>
      <c r="AQ302" s="21">
        <f ca="1">M302*VLOOKUP(AQ$6,'Greenhouse Gas Costs Avoided'!$A$2:$I$32,9,FALSE)</f>
        <v>5.8255397401605462</v>
      </c>
      <c r="AR302" s="21">
        <f ca="1">N302*VLOOKUP(AR$6,'Greenhouse Gas Costs Avoided'!$A$2:$I$32,9,FALSE)</f>
        <v>5.9053416544093205</v>
      </c>
      <c r="AS302" s="21">
        <f ca="1">O302*VLOOKUP(AS$6,'Greenhouse Gas Costs Avoided'!$A$2:$I$32,9,FALSE)</f>
        <v>5.9851435686580947</v>
      </c>
      <c r="AT302" s="21">
        <f ca="1">P302*VLOOKUP(AT$6,'Greenhouse Gas Costs Avoided'!$A$2:$I$32,9,FALSE)</f>
        <v>6.0649454829068699</v>
      </c>
      <c r="AU302" s="21">
        <f ca="1">Q302*VLOOKUP(AU$6,'Greenhouse Gas Costs Avoided'!$A$2:$I$32,9,FALSE)</f>
        <v>6.1447473971556432</v>
      </c>
      <c r="AV302" s="21">
        <f ca="1">R302*VLOOKUP(AV$6,'Greenhouse Gas Costs Avoided'!$A$2:$I$32,9,FALSE)</f>
        <v>6.2245493114044184</v>
      </c>
      <c r="AW302" s="21">
        <f ca="1">S302*VLOOKUP(AW$6,'Greenhouse Gas Costs Avoided'!$A$2:$I$32,9,FALSE)</f>
        <v>6.312953786990386</v>
      </c>
      <c r="AX302" s="21">
        <f ca="1">T302*VLOOKUP(AX$6,'Greenhouse Gas Costs Avoided'!$A$2:$I$32,9,FALSE)</f>
        <v>6.4013582625763545</v>
      </c>
      <c r="AY302" s="21">
        <f ca="1">U302*VLOOKUP(AY$6,'Greenhouse Gas Costs Avoided'!$A$2:$I$32,9,FALSE)</f>
        <v>6.4897627381623222</v>
      </c>
      <c r="AZ302" s="21">
        <f ca="1">V302*VLOOKUP(AZ$6,'Greenhouse Gas Costs Avoided'!$A$2:$I$32,9,FALSE)</f>
        <v>6.5781672137482907</v>
      </c>
      <c r="BA302" s="21">
        <f ca="1">W302*VLOOKUP(BA$6,'Greenhouse Gas Costs Avoided'!$A$2:$I$32,9,FALSE)</f>
        <v>6.6665716893342575</v>
      </c>
      <c r="BB302" s="21">
        <f ca="1">X302*VLOOKUP(BB$6,'Greenhouse Gas Costs Avoided'!$A$2:$I$32,9,FALSE)</f>
        <v>6.7450019445028957</v>
      </c>
      <c r="BC302" s="21">
        <f ca="1">Y302*VLOOKUP(BC$6,'Greenhouse Gas Costs Avoided'!$A$2:$I$32,9,FALSE)</f>
        <v>6.8234321996715348</v>
      </c>
      <c r="BD302" s="21">
        <f ca="1">Z302*VLOOKUP(BD$6,'Greenhouse Gas Costs Avoided'!$A$2:$I$32,9,FALSE)</f>
        <v>6.901862454840173</v>
      </c>
      <c r="BE302" s="21">
        <f ca="1">AA302*VLOOKUP(BE$6,'Greenhouse Gas Costs Avoided'!$A$2:$I$32,9,FALSE)</f>
        <v>6.9802927100088112</v>
      </c>
      <c r="BF302" s="21">
        <f ca="1">AB302*VLOOKUP(BF$6,'Greenhouse Gas Costs Avoided'!$A$2:$I$32,9,FALSE)</f>
        <v>7.0587229651774486</v>
      </c>
      <c r="BG302" s="21">
        <f ca="1">AC302*VLOOKUP(BG$6,'Greenhouse Gas Costs Avoided'!$A$2:$I$32,9,FALSE)</f>
        <v>7.1502249295408609</v>
      </c>
      <c r="BH302" s="21">
        <f ca="1">AD302*VLOOKUP(BH$6,'Greenhouse Gas Costs Avoided'!$A$2:$I$32,9,FALSE)</f>
        <v>7.2417268939042723</v>
      </c>
      <c r="BI302" s="21">
        <f ca="1">AE302*VLOOKUP(BI$6,'Greenhouse Gas Costs Avoided'!$A$2:$I$32,9,FALSE)</f>
        <v>7.3332288582676846</v>
      </c>
      <c r="BJ302" s="21">
        <f ca="1">AF302*VLOOKUP(BJ$6,'Greenhouse Gas Costs Avoided'!$A$2:$I$32,9,FALSE)</f>
        <v>7.424730822631096</v>
      </c>
      <c r="BK302" s="22">
        <f ca="1">AG302*VLOOKUP(BK$6,'Greenhouse Gas Costs Avoided'!$A$2:$I$32,9,FALSE)</f>
        <v>7.6285297110405814</v>
      </c>
    </row>
    <row r="303" spans="1:63" x14ac:dyDescent="0.35">
      <c r="A303" s="11">
        <v>297</v>
      </c>
      <c r="B303" s="12">
        <f t="shared" ca="1" si="8"/>
        <v>4</v>
      </c>
      <c r="C303" s="13">
        <f t="shared" ca="1" si="9"/>
        <v>2023</v>
      </c>
      <c r="E303" s="20">
        <f ca="1">IF(E$6&lt;$C303,0,VLOOKUP(E$6,'MonteCarlo Policy Paths'!$A$2:$I$31,'Monte Carlo_WA Complance Price'!$B303+1,FALSE))</f>
        <v>0</v>
      </c>
      <c r="F303" s="21">
        <f ca="1">IF(F$6&lt;$C303,0,VLOOKUP(F$6,'MonteCarlo Policy Paths'!$A$2:$I$31,'Monte Carlo_WA Complance Price'!$B303+1,FALSE))</f>
        <v>82.346532180449415</v>
      </c>
      <c r="G303" s="21">
        <f ca="1">IF(G$6&lt;$C303,0,VLOOKUP(G$6,'MonteCarlo Policy Paths'!$A$2:$I$31,'Monte Carlo_WA Complance Price'!$B303+1,FALSE))</f>
        <v>84.002844861871253</v>
      </c>
      <c r="H303" s="21">
        <f ca="1">IF(H$6&lt;$C303,0,VLOOKUP(H$6,'MonteCarlo Policy Paths'!$A$2:$I$31,'Monte Carlo_WA Complance Price'!$B303+1,FALSE))</f>
        <v>85.659157543293105</v>
      </c>
      <c r="I303" s="21">
        <f ca="1">IF(I$6&lt;$C303,0,VLOOKUP(I$6,'MonteCarlo Policy Paths'!$A$2:$I$31,'Monte Carlo_WA Complance Price'!$B303+1,FALSE))</f>
        <v>86.918851036576825</v>
      </c>
      <c r="J303" s="21">
        <f ca="1">IF(J$6&lt;$C303,0,VLOOKUP(J$6,'MonteCarlo Policy Paths'!$A$2:$I$31,'Monte Carlo_WA Complance Price'!$B303+1,FALSE))</f>
        <v>88.178544529860531</v>
      </c>
      <c r="K303" s="21">
        <f ca="1">IF(K$6&lt;$C303,0,VLOOKUP(K$6,'MonteCarlo Policy Paths'!$A$2:$I$31,'Monte Carlo_WA Complance Price'!$B303+1,FALSE))</f>
        <v>89.438238023144251</v>
      </c>
      <c r="L303" s="21">
        <f ca="1">IF(L$6&lt;$C303,0,VLOOKUP(L$6,'MonteCarlo Policy Paths'!$A$2:$I$31,'Monte Carlo_WA Complance Price'!$B303+1,FALSE))</f>
        <v>90.697931516427971</v>
      </c>
      <c r="M303" s="21">
        <f ca="1">IF(M$6&lt;$C303,0,VLOOKUP(M$6,'MonteCarlo Policy Paths'!$A$2:$I$31,'Monte Carlo_WA Complance Price'!$B303+1,FALSE))</f>
        <v>91.95762500971172</v>
      </c>
      <c r="N303" s="21">
        <f ca="1">IF(N$6&lt;$C303,0,VLOOKUP(N$6,'MonteCarlo Policy Paths'!$A$2:$I$31,'Monte Carlo_WA Complance Price'!$B303+1,FALSE))</f>
        <v>93.21731850299544</v>
      </c>
      <c r="O303" s="21">
        <f ca="1">IF(O$6&lt;$C303,0,VLOOKUP(O$6,'MonteCarlo Policy Paths'!$A$2:$I$31,'Monte Carlo_WA Complance Price'!$B303+1,FALSE))</f>
        <v>94.47701199627916</v>
      </c>
      <c r="P303" s="21">
        <f ca="1">IF(P$6&lt;$C303,0,VLOOKUP(P$6,'MonteCarlo Policy Paths'!$A$2:$I$31,'Monte Carlo_WA Complance Price'!$B303+1,FALSE))</f>
        <v>95.73670548956288</v>
      </c>
      <c r="Q303" s="21">
        <f ca="1">IF(Q$6&lt;$C303,0,VLOOKUP(Q$6,'MonteCarlo Policy Paths'!$A$2:$I$31,'Monte Carlo_WA Complance Price'!$B303+1,FALSE))</f>
        <v>96.996398982846586</v>
      </c>
      <c r="R303" s="21">
        <f ca="1">IF(R$6&lt;$C303,0,VLOOKUP(R$6,'MonteCarlo Policy Paths'!$A$2:$I$31,'Monte Carlo_WA Complance Price'!$B303+1,FALSE))</f>
        <v>98.25609247613032</v>
      </c>
      <c r="S303" s="21">
        <f ca="1">IF(S$6&lt;$C303,0,VLOOKUP(S$6,'MonteCarlo Policy Paths'!$A$2:$I$31,'Monte Carlo_WA Complance Price'!$B303+1,FALSE))</f>
        <v>99.65157958594628</v>
      </c>
      <c r="T303" s="21">
        <f ca="1">IF(T$6&lt;$C303,0,VLOOKUP(T$6,'MonteCarlo Policy Paths'!$A$2:$I$31,'Monte Carlo_WA Complance Price'!$B303+1,FALSE))</f>
        <v>101.04706669576224</v>
      </c>
      <c r="U303" s="21">
        <f ca="1">IF(U$6&lt;$C303,0,VLOOKUP(U$6,'MonteCarlo Policy Paths'!$A$2:$I$31,'Monte Carlo_WA Complance Price'!$B303+1,FALSE))</f>
        <v>102.4425538055782</v>
      </c>
      <c r="V303" s="21">
        <f ca="1">IF(V$6&lt;$C303,0,VLOOKUP(V$6,'MonteCarlo Policy Paths'!$A$2:$I$31,'Monte Carlo_WA Complance Price'!$B303+1,FALSE))</f>
        <v>103.83804091539416</v>
      </c>
      <c r="W303" s="21">
        <f ca="1">IF(W$6&lt;$C303,0,VLOOKUP(W$6,'MonteCarlo Policy Paths'!$A$2:$I$31,'Monte Carlo_WA Complance Price'!$B303+1,FALSE))</f>
        <v>105.23352802521011</v>
      </c>
      <c r="X303" s="21">
        <f ca="1">IF(X$6&lt;$C303,0,VLOOKUP(X$6,'MonteCarlo Policy Paths'!$A$2:$I$31,'Monte Carlo_WA Complance Price'!$B303+1,FALSE))</f>
        <v>106.47156953138905</v>
      </c>
      <c r="Y303" s="21">
        <f ca="1">IF(Y$6&lt;$C303,0,VLOOKUP(Y$6,'MonteCarlo Policy Paths'!$A$2:$I$31,'Monte Carlo_WA Complance Price'!$B303+1,FALSE))</f>
        <v>107.709611037568</v>
      </c>
      <c r="Z303" s="21">
        <f ca="1">IF(Z$6&lt;$C303,0,VLOOKUP(Z$6,'MonteCarlo Policy Paths'!$A$2:$I$31,'Monte Carlo_WA Complance Price'!$B303+1,FALSE))</f>
        <v>108.94765254374694</v>
      </c>
      <c r="AA303" s="21">
        <f ca="1">IF(AA$6&lt;$C303,0,VLOOKUP(AA$6,'MonteCarlo Policy Paths'!$A$2:$I$31,'Monte Carlo_WA Complance Price'!$B303+1,FALSE))</f>
        <v>110.18569404992589</v>
      </c>
      <c r="AB303" s="21">
        <f ca="1">IF(AB$6&lt;$C303,0,VLOOKUP(AB$6,'MonteCarlo Policy Paths'!$A$2:$I$31,'Monte Carlo_WA Complance Price'!$B303+1,FALSE))</f>
        <v>111.42373555610482</v>
      </c>
      <c r="AC303" s="21">
        <f ca="1">IF(AC$6&lt;$C303,0,VLOOKUP(AC$6,'MonteCarlo Policy Paths'!$A$2:$I$31,'Monte Carlo_WA Complance Price'!$B303+1,FALSE))</f>
        <v>112.86811731331359</v>
      </c>
      <c r="AD303" s="21">
        <f ca="1">IF(AD$6&lt;$C303,0,VLOOKUP(AD$6,'MonteCarlo Policy Paths'!$A$2:$I$31,'Monte Carlo_WA Complance Price'!$B303+1,FALSE))</f>
        <v>114.31249907052236</v>
      </c>
      <c r="AE303" s="21">
        <f ca="1">IF(AE$6&lt;$C303,0,VLOOKUP(AE$6,'MonteCarlo Policy Paths'!$A$2:$I$31,'Monte Carlo_WA Complance Price'!$B303+1,FALSE))</f>
        <v>115.75688082773114</v>
      </c>
      <c r="AF303" s="21">
        <f ca="1">IF(AF$6&lt;$C303,0,VLOOKUP(AF$6,'MonteCarlo Policy Paths'!$A$2:$I$31,'Monte Carlo_WA Complance Price'!$B303+1,FALSE))</f>
        <v>117.20126258493991</v>
      </c>
      <c r="AG303" s="22">
        <f ca="1">IF(AG$6&lt;$C303,0,VLOOKUP(AG$6,'MonteCarlo Policy Paths'!$A$2:$I$31,'Monte Carlo_WA Complance Price'!$B303+1,FALSE))</f>
        <v>119.5319620819439</v>
      </c>
      <c r="AI303" s="20">
        <f ca="1">E303*VLOOKUP(AI$6,'Greenhouse Gas Costs Avoided'!$A$2:$I$32,9,FALSE)</f>
        <v>0</v>
      </c>
      <c r="AJ303" s="21">
        <f ca="1">F303*VLOOKUP(AJ$6,'Greenhouse Gas Costs Avoided'!$A$2:$I$32,9,FALSE)</f>
        <v>5.2166744805659615</v>
      </c>
      <c r="AK303" s="21">
        <f ca="1">G303*VLOOKUP(AK$6,'Greenhouse Gas Costs Avoided'!$A$2:$I$32,9,FALSE)</f>
        <v>5.3216023247413169</v>
      </c>
      <c r="AL303" s="21">
        <f ca="1">H303*VLOOKUP(AL$6,'Greenhouse Gas Costs Avoided'!$A$2:$I$32,9,FALSE)</f>
        <v>5.4265301689166732</v>
      </c>
      <c r="AM303" s="21">
        <f ca="1">I303*VLOOKUP(AM$6,'Greenhouse Gas Costs Avoided'!$A$2:$I$32,9,FALSE)</f>
        <v>5.5063320831654474</v>
      </c>
      <c r="AN303" s="21">
        <f ca="1">J303*VLOOKUP(AN$6,'Greenhouse Gas Costs Avoided'!$A$2:$I$32,9,FALSE)</f>
        <v>5.5861339974142208</v>
      </c>
      <c r="AO303" s="21">
        <f ca="1">K303*VLOOKUP(AO$6,'Greenhouse Gas Costs Avoided'!$A$2:$I$32,9,FALSE)</f>
        <v>5.665935911662995</v>
      </c>
      <c r="AP303" s="21">
        <f ca="1">L303*VLOOKUP(AP$6,'Greenhouse Gas Costs Avoided'!$A$2:$I$32,9,FALSE)</f>
        <v>5.7457378259117702</v>
      </c>
      <c r="AQ303" s="21">
        <f ca="1">M303*VLOOKUP(AQ$6,'Greenhouse Gas Costs Avoided'!$A$2:$I$32,9,FALSE)</f>
        <v>5.8255397401605462</v>
      </c>
      <c r="AR303" s="21">
        <f ca="1">N303*VLOOKUP(AR$6,'Greenhouse Gas Costs Avoided'!$A$2:$I$32,9,FALSE)</f>
        <v>5.9053416544093205</v>
      </c>
      <c r="AS303" s="21">
        <f ca="1">O303*VLOOKUP(AS$6,'Greenhouse Gas Costs Avoided'!$A$2:$I$32,9,FALSE)</f>
        <v>5.9851435686580947</v>
      </c>
      <c r="AT303" s="21">
        <f ca="1">P303*VLOOKUP(AT$6,'Greenhouse Gas Costs Avoided'!$A$2:$I$32,9,FALSE)</f>
        <v>6.0649454829068699</v>
      </c>
      <c r="AU303" s="21">
        <f ca="1">Q303*VLOOKUP(AU$6,'Greenhouse Gas Costs Avoided'!$A$2:$I$32,9,FALSE)</f>
        <v>6.1447473971556432</v>
      </c>
      <c r="AV303" s="21">
        <f ca="1">R303*VLOOKUP(AV$6,'Greenhouse Gas Costs Avoided'!$A$2:$I$32,9,FALSE)</f>
        <v>6.2245493114044184</v>
      </c>
      <c r="AW303" s="21">
        <f ca="1">S303*VLOOKUP(AW$6,'Greenhouse Gas Costs Avoided'!$A$2:$I$32,9,FALSE)</f>
        <v>6.312953786990386</v>
      </c>
      <c r="AX303" s="21">
        <f ca="1">T303*VLOOKUP(AX$6,'Greenhouse Gas Costs Avoided'!$A$2:$I$32,9,FALSE)</f>
        <v>6.4013582625763545</v>
      </c>
      <c r="AY303" s="21">
        <f ca="1">U303*VLOOKUP(AY$6,'Greenhouse Gas Costs Avoided'!$A$2:$I$32,9,FALSE)</f>
        <v>6.4897627381623222</v>
      </c>
      <c r="AZ303" s="21">
        <f ca="1">V303*VLOOKUP(AZ$6,'Greenhouse Gas Costs Avoided'!$A$2:$I$32,9,FALSE)</f>
        <v>6.5781672137482907</v>
      </c>
      <c r="BA303" s="21">
        <f ca="1">W303*VLOOKUP(BA$6,'Greenhouse Gas Costs Avoided'!$A$2:$I$32,9,FALSE)</f>
        <v>6.6665716893342575</v>
      </c>
      <c r="BB303" s="21">
        <f ca="1">X303*VLOOKUP(BB$6,'Greenhouse Gas Costs Avoided'!$A$2:$I$32,9,FALSE)</f>
        <v>6.7450019445028957</v>
      </c>
      <c r="BC303" s="21">
        <f ca="1">Y303*VLOOKUP(BC$6,'Greenhouse Gas Costs Avoided'!$A$2:$I$32,9,FALSE)</f>
        <v>6.8234321996715348</v>
      </c>
      <c r="BD303" s="21">
        <f ca="1">Z303*VLOOKUP(BD$6,'Greenhouse Gas Costs Avoided'!$A$2:$I$32,9,FALSE)</f>
        <v>6.901862454840173</v>
      </c>
      <c r="BE303" s="21">
        <f ca="1">AA303*VLOOKUP(BE$6,'Greenhouse Gas Costs Avoided'!$A$2:$I$32,9,FALSE)</f>
        <v>6.9802927100088112</v>
      </c>
      <c r="BF303" s="21">
        <f ca="1">AB303*VLOOKUP(BF$6,'Greenhouse Gas Costs Avoided'!$A$2:$I$32,9,FALSE)</f>
        <v>7.0587229651774486</v>
      </c>
      <c r="BG303" s="21">
        <f ca="1">AC303*VLOOKUP(BG$6,'Greenhouse Gas Costs Avoided'!$A$2:$I$32,9,FALSE)</f>
        <v>7.1502249295408609</v>
      </c>
      <c r="BH303" s="21">
        <f ca="1">AD303*VLOOKUP(BH$6,'Greenhouse Gas Costs Avoided'!$A$2:$I$32,9,FALSE)</f>
        <v>7.2417268939042723</v>
      </c>
      <c r="BI303" s="21">
        <f ca="1">AE303*VLOOKUP(BI$6,'Greenhouse Gas Costs Avoided'!$A$2:$I$32,9,FALSE)</f>
        <v>7.3332288582676846</v>
      </c>
      <c r="BJ303" s="21">
        <f ca="1">AF303*VLOOKUP(BJ$6,'Greenhouse Gas Costs Avoided'!$A$2:$I$32,9,FALSE)</f>
        <v>7.424730822631096</v>
      </c>
      <c r="BK303" s="22">
        <f ca="1">AG303*VLOOKUP(BK$6,'Greenhouse Gas Costs Avoided'!$A$2:$I$32,9,FALSE)</f>
        <v>7.5723812490175435</v>
      </c>
    </row>
    <row r="304" spans="1:63" x14ac:dyDescent="0.35">
      <c r="A304" s="11">
        <v>298</v>
      </c>
      <c r="B304" s="12">
        <f t="shared" ca="1" si="8"/>
        <v>2</v>
      </c>
      <c r="C304" s="13">
        <f t="shared" ca="1" si="9"/>
        <v>2023</v>
      </c>
      <c r="E304" s="20">
        <f ca="1">IF(E$6&lt;$C304,0,VLOOKUP(E$6,'MonteCarlo Policy Paths'!$A$2:$I$31,'Monte Carlo_WA Complance Price'!$B304+1,FALSE))</f>
        <v>0</v>
      </c>
      <c r="F304" s="21">
        <f ca="1">IF(F$6&lt;$C304,0,VLOOKUP(F$6,'MonteCarlo Policy Paths'!$A$2:$I$31,'Monte Carlo_WA Complance Price'!$B304+1,FALSE))</f>
        <v>82.346532180449415</v>
      </c>
      <c r="G304" s="21">
        <f ca="1">IF(G$6&lt;$C304,0,VLOOKUP(G$6,'MonteCarlo Policy Paths'!$A$2:$I$31,'Monte Carlo_WA Complance Price'!$B304+1,FALSE))</f>
        <v>84.002844861871253</v>
      </c>
      <c r="H304" s="21">
        <f ca="1">IF(H$6&lt;$C304,0,VLOOKUP(H$6,'MonteCarlo Policy Paths'!$A$2:$I$31,'Monte Carlo_WA Complance Price'!$B304+1,FALSE))</f>
        <v>85.659157543293105</v>
      </c>
      <c r="I304" s="21">
        <f ca="1">IF(I$6&lt;$C304,0,VLOOKUP(I$6,'MonteCarlo Policy Paths'!$A$2:$I$31,'Monte Carlo_WA Complance Price'!$B304+1,FALSE))</f>
        <v>86.918851036576825</v>
      </c>
      <c r="J304" s="21">
        <f ca="1">IF(J$6&lt;$C304,0,VLOOKUP(J$6,'MonteCarlo Policy Paths'!$A$2:$I$31,'Monte Carlo_WA Complance Price'!$B304+1,FALSE))</f>
        <v>88.178544529860531</v>
      </c>
      <c r="K304" s="21">
        <f ca="1">IF(K$6&lt;$C304,0,VLOOKUP(K$6,'MonteCarlo Policy Paths'!$A$2:$I$31,'Monte Carlo_WA Complance Price'!$B304+1,FALSE))</f>
        <v>89.438238023144251</v>
      </c>
      <c r="L304" s="21">
        <f ca="1">IF(L$6&lt;$C304,0,VLOOKUP(L$6,'MonteCarlo Policy Paths'!$A$2:$I$31,'Monte Carlo_WA Complance Price'!$B304+1,FALSE))</f>
        <v>90.697931516427971</v>
      </c>
      <c r="M304" s="21">
        <f ca="1">IF(M$6&lt;$C304,0,VLOOKUP(M$6,'MonteCarlo Policy Paths'!$A$2:$I$31,'Monte Carlo_WA Complance Price'!$B304+1,FALSE))</f>
        <v>91.95762500971172</v>
      </c>
      <c r="N304" s="21">
        <f ca="1">IF(N$6&lt;$C304,0,VLOOKUP(N$6,'MonteCarlo Policy Paths'!$A$2:$I$31,'Monte Carlo_WA Complance Price'!$B304+1,FALSE))</f>
        <v>93.21731850299544</v>
      </c>
      <c r="O304" s="21">
        <f ca="1">IF(O$6&lt;$C304,0,VLOOKUP(O$6,'MonteCarlo Policy Paths'!$A$2:$I$31,'Monte Carlo_WA Complance Price'!$B304+1,FALSE))</f>
        <v>94.47701199627916</v>
      </c>
      <c r="P304" s="21">
        <f ca="1">IF(P$6&lt;$C304,0,VLOOKUP(P$6,'MonteCarlo Policy Paths'!$A$2:$I$31,'Monte Carlo_WA Complance Price'!$B304+1,FALSE))</f>
        <v>95.73670548956288</v>
      </c>
      <c r="Q304" s="21">
        <f ca="1">IF(Q$6&lt;$C304,0,VLOOKUP(Q$6,'MonteCarlo Policy Paths'!$A$2:$I$31,'Monte Carlo_WA Complance Price'!$B304+1,FALSE))</f>
        <v>96.996398982846586</v>
      </c>
      <c r="R304" s="21">
        <f ca="1">IF(R$6&lt;$C304,0,VLOOKUP(R$6,'MonteCarlo Policy Paths'!$A$2:$I$31,'Monte Carlo_WA Complance Price'!$B304+1,FALSE))</f>
        <v>98.25609247613032</v>
      </c>
      <c r="S304" s="21">
        <f ca="1">IF(S$6&lt;$C304,0,VLOOKUP(S$6,'MonteCarlo Policy Paths'!$A$2:$I$31,'Monte Carlo_WA Complance Price'!$B304+1,FALSE))</f>
        <v>99.65157958594628</v>
      </c>
      <c r="T304" s="21">
        <f ca="1">IF(T$6&lt;$C304,0,VLOOKUP(T$6,'MonteCarlo Policy Paths'!$A$2:$I$31,'Monte Carlo_WA Complance Price'!$B304+1,FALSE))</f>
        <v>101.04706669576224</v>
      </c>
      <c r="U304" s="21">
        <f ca="1">IF(U$6&lt;$C304,0,VLOOKUP(U$6,'MonteCarlo Policy Paths'!$A$2:$I$31,'Monte Carlo_WA Complance Price'!$B304+1,FALSE))</f>
        <v>102.4425538055782</v>
      </c>
      <c r="V304" s="21">
        <f ca="1">IF(V$6&lt;$C304,0,VLOOKUP(V$6,'MonteCarlo Policy Paths'!$A$2:$I$31,'Monte Carlo_WA Complance Price'!$B304+1,FALSE))</f>
        <v>103.83804091539416</v>
      </c>
      <c r="W304" s="21">
        <f ca="1">IF(W$6&lt;$C304,0,VLOOKUP(W$6,'MonteCarlo Policy Paths'!$A$2:$I$31,'Monte Carlo_WA Complance Price'!$B304+1,FALSE))</f>
        <v>105.23352802521011</v>
      </c>
      <c r="X304" s="21">
        <f ca="1">IF(X$6&lt;$C304,0,VLOOKUP(X$6,'MonteCarlo Policy Paths'!$A$2:$I$31,'Monte Carlo_WA Complance Price'!$B304+1,FALSE))</f>
        <v>106.47156953138905</v>
      </c>
      <c r="Y304" s="21">
        <f ca="1">IF(Y$6&lt;$C304,0,VLOOKUP(Y$6,'MonteCarlo Policy Paths'!$A$2:$I$31,'Monte Carlo_WA Complance Price'!$B304+1,FALSE))</f>
        <v>107.709611037568</v>
      </c>
      <c r="Z304" s="21">
        <f ca="1">IF(Z$6&lt;$C304,0,VLOOKUP(Z$6,'MonteCarlo Policy Paths'!$A$2:$I$31,'Monte Carlo_WA Complance Price'!$B304+1,FALSE))</f>
        <v>108.94765254374694</v>
      </c>
      <c r="AA304" s="21">
        <f ca="1">IF(AA$6&lt;$C304,0,VLOOKUP(AA$6,'MonteCarlo Policy Paths'!$A$2:$I$31,'Monte Carlo_WA Complance Price'!$B304+1,FALSE))</f>
        <v>110.18569404992589</v>
      </c>
      <c r="AB304" s="21">
        <f ca="1">IF(AB$6&lt;$C304,0,VLOOKUP(AB$6,'MonteCarlo Policy Paths'!$A$2:$I$31,'Monte Carlo_WA Complance Price'!$B304+1,FALSE))</f>
        <v>111.42373555610482</v>
      </c>
      <c r="AC304" s="21">
        <f ca="1">IF(AC$6&lt;$C304,0,VLOOKUP(AC$6,'MonteCarlo Policy Paths'!$A$2:$I$31,'Monte Carlo_WA Complance Price'!$B304+1,FALSE))</f>
        <v>112.86811731331359</v>
      </c>
      <c r="AD304" s="21">
        <f ca="1">IF(AD$6&lt;$C304,0,VLOOKUP(AD$6,'MonteCarlo Policy Paths'!$A$2:$I$31,'Monte Carlo_WA Complance Price'!$B304+1,FALSE))</f>
        <v>114.31249907052236</v>
      </c>
      <c r="AE304" s="21">
        <f ca="1">IF(AE$6&lt;$C304,0,VLOOKUP(AE$6,'MonteCarlo Policy Paths'!$A$2:$I$31,'Monte Carlo_WA Complance Price'!$B304+1,FALSE))</f>
        <v>115.75688082773114</v>
      </c>
      <c r="AF304" s="21">
        <f ca="1">IF(AF$6&lt;$C304,0,VLOOKUP(AF$6,'MonteCarlo Policy Paths'!$A$2:$I$31,'Monte Carlo_WA Complance Price'!$B304+1,FALSE))</f>
        <v>117.20126258493991</v>
      </c>
      <c r="AG304" s="22">
        <f ca="1">IF(AG$6&lt;$C304,0,VLOOKUP(AG$6,'MonteCarlo Policy Paths'!$A$2:$I$31,'Monte Carlo_WA Complance Price'!$B304+1,FALSE))</f>
        <v>120.41827982173916</v>
      </c>
      <c r="AI304" s="20">
        <f ca="1">E304*VLOOKUP(AI$6,'Greenhouse Gas Costs Avoided'!$A$2:$I$32,9,FALSE)</f>
        <v>0</v>
      </c>
      <c r="AJ304" s="21">
        <f ca="1">F304*VLOOKUP(AJ$6,'Greenhouse Gas Costs Avoided'!$A$2:$I$32,9,FALSE)</f>
        <v>5.2166744805659615</v>
      </c>
      <c r="AK304" s="21">
        <f ca="1">G304*VLOOKUP(AK$6,'Greenhouse Gas Costs Avoided'!$A$2:$I$32,9,FALSE)</f>
        <v>5.3216023247413169</v>
      </c>
      <c r="AL304" s="21">
        <f ca="1">H304*VLOOKUP(AL$6,'Greenhouse Gas Costs Avoided'!$A$2:$I$32,9,FALSE)</f>
        <v>5.4265301689166732</v>
      </c>
      <c r="AM304" s="21">
        <f ca="1">I304*VLOOKUP(AM$6,'Greenhouse Gas Costs Avoided'!$A$2:$I$32,9,FALSE)</f>
        <v>5.5063320831654474</v>
      </c>
      <c r="AN304" s="21">
        <f ca="1">J304*VLOOKUP(AN$6,'Greenhouse Gas Costs Avoided'!$A$2:$I$32,9,FALSE)</f>
        <v>5.5861339974142208</v>
      </c>
      <c r="AO304" s="21">
        <f ca="1">K304*VLOOKUP(AO$6,'Greenhouse Gas Costs Avoided'!$A$2:$I$32,9,FALSE)</f>
        <v>5.665935911662995</v>
      </c>
      <c r="AP304" s="21">
        <f ca="1">L304*VLOOKUP(AP$6,'Greenhouse Gas Costs Avoided'!$A$2:$I$32,9,FALSE)</f>
        <v>5.7457378259117702</v>
      </c>
      <c r="AQ304" s="21">
        <f ca="1">M304*VLOOKUP(AQ$6,'Greenhouse Gas Costs Avoided'!$A$2:$I$32,9,FALSE)</f>
        <v>5.8255397401605462</v>
      </c>
      <c r="AR304" s="21">
        <f ca="1">N304*VLOOKUP(AR$6,'Greenhouse Gas Costs Avoided'!$A$2:$I$32,9,FALSE)</f>
        <v>5.9053416544093205</v>
      </c>
      <c r="AS304" s="21">
        <f ca="1">O304*VLOOKUP(AS$6,'Greenhouse Gas Costs Avoided'!$A$2:$I$32,9,FALSE)</f>
        <v>5.9851435686580947</v>
      </c>
      <c r="AT304" s="21">
        <f ca="1">P304*VLOOKUP(AT$6,'Greenhouse Gas Costs Avoided'!$A$2:$I$32,9,FALSE)</f>
        <v>6.0649454829068699</v>
      </c>
      <c r="AU304" s="21">
        <f ca="1">Q304*VLOOKUP(AU$6,'Greenhouse Gas Costs Avoided'!$A$2:$I$32,9,FALSE)</f>
        <v>6.1447473971556432</v>
      </c>
      <c r="AV304" s="21">
        <f ca="1">R304*VLOOKUP(AV$6,'Greenhouse Gas Costs Avoided'!$A$2:$I$32,9,FALSE)</f>
        <v>6.2245493114044184</v>
      </c>
      <c r="AW304" s="21">
        <f ca="1">S304*VLOOKUP(AW$6,'Greenhouse Gas Costs Avoided'!$A$2:$I$32,9,FALSE)</f>
        <v>6.312953786990386</v>
      </c>
      <c r="AX304" s="21">
        <f ca="1">T304*VLOOKUP(AX$6,'Greenhouse Gas Costs Avoided'!$A$2:$I$32,9,FALSE)</f>
        <v>6.4013582625763545</v>
      </c>
      <c r="AY304" s="21">
        <f ca="1">U304*VLOOKUP(AY$6,'Greenhouse Gas Costs Avoided'!$A$2:$I$32,9,FALSE)</f>
        <v>6.4897627381623222</v>
      </c>
      <c r="AZ304" s="21">
        <f ca="1">V304*VLOOKUP(AZ$6,'Greenhouse Gas Costs Avoided'!$A$2:$I$32,9,FALSE)</f>
        <v>6.5781672137482907</v>
      </c>
      <c r="BA304" s="21">
        <f ca="1">W304*VLOOKUP(BA$6,'Greenhouse Gas Costs Avoided'!$A$2:$I$32,9,FALSE)</f>
        <v>6.6665716893342575</v>
      </c>
      <c r="BB304" s="21">
        <f ca="1">X304*VLOOKUP(BB$6,'Greenhouse Gas Costs Avoided'!$A$2:$I$32,9,FALSE)</f>
        <v>6.7450019445028957</v>
      </c>
      <c r="BC304" s="21">
        <f ca="1">Y304*VLOOKUP(BC$6,'Greenhouse Gas Costs Avoided'!$A$2:$I$32,9,FALSE)</f>
        <v>6.8234321996715348</v>
      </c>
      <c r="BD304" s="21">
        <f ca="1">Z304*VLOOKUP(BD$6,'Greenhouse Gas Costs Avoided'!$A$2:$I$32,9,FALSE)</f>
        <v>6.901862454840173</v>
      </c>
      <c r="BE304" s="21">
        <f ca="1">AA304*VLOOKUP(BE$6,'Greenhouse Gas Costs Avoided'!$A$2:$I$32,9,FALSE)</f>
        <v>6.9802927100088112</v>
      </c>
      <c r="BF304" s="21">
        <f ca="1">AB304*VLOOKUP(BF$6,'Greenhouse Gas Costs Avoided'!$A$2:$I$32,9,FALSE)</f>
        <v>7.0587229651774486</v>
      </c>
      <c r="BG304" s="21">
        <f ca="1">AC304*VLOOKUP(BG$6,'Greenhouse Gas Costs Avoided'!$A$2:$I$32,9,FALSE)</f>
        <v>7.1502249295408609</v>
      </c>
      <c r="BH304" s="21">
        <f ca="1">AD304*VLOOKUP(BH$6,'Greenhouse Gas Costs Avoided'!$A$2:$I$32,9,FALSE)</f>
        <v>7.2417268939042723</v>
      </c>
      <c r="BI304" s="21">
        <f ca="1">AE304*VLOOKUP(BI$6,'Greenhouse Gas Costs Avoided'!$A$2:$I$32,9,FALSE)</f>
        <v>7.3332288582676846</v>
      </c>
      <c r="BJ304" s="21">
        <f ca="1">AF304*VLOOKUP(BJ$6,'Greenhouse Gas Costs Avoided'!$A$2:$I$32,9,FALSE)</f>
        <v>7.424730822631096</v>
      </c>
      <c r="BK304" s="22">
        <f ca="1">AG304*VLOOKUP(BK$6,'Greenhouse Gas Costs Avoided'!$A$2:$I$32,9,FALSE)</f>
        <v>7.6285297110405814</v>
      </c>
    </row>
    <row r="305" spans="1:63" x14ac:dyDescent="0.35">
      <c r="A305" s="11">
        <v>299</v>
      </c>
      <c r="B305" s="12">
        <f t="shared" ca="1" si="8"/>
        <v>4</v>
      </c>
      <c r="C305" s="13">
        <f t="shared" ca="1" si="9"/>
        <v>2023</v>
      </c>
      <c r="E305" s="20">
        <f ca="1">IF(E$6&lt;$C305,0,VLOOKUP(E$6,'MonteCarlo Policy Paths'!$A$2:$I$31,'Monte Carlo_WA Complance Price'!$B305+1,FALSE))</f>
        <v>0</v>
      </c>
      <c r="F305" s="21">
        <f ca="1">IF(F$6&lt;$C305,0,VLOOKUP(F$6,'MonteCarlo Policy Paths'!$A$2:$I$31,'Monte Carlo_WA Complance Price'!$B305+1,FALSE))</f>
        <v>82.346532180449415</v>
      </c>
      <c r="G305" s="21">
        <f ca="1">IF(G$6&lt;$C305,0,VLOOKUP(G$6,'MonteCarlo Policy Paths'!$A$2:$I$31,'Monte Carlo_WA Complance Price'!$B305+1,FALSE))</f>
        <v>84.002844861871253</v>
      </c>
      <c r="H305" s="21">
        <f ca="1">IF(H$6&lt;$C305,0,VLOOKUP(H$6,'MonteCarlo Policy Paths'!$A$2:$I$31,'Monte Carlo_WA Complance Price'!$B305+1,FALSE))</f>
        <v>85.659157543293105</v>
      </c>
      <c r="I305" s="21">
        <f ca="1">IF(I$6&lt;$C305,0,VLOOKUP(I$6,'MonteCarlo Policy Paths'!$A$2:$I$31,'Monte Carlo_WA Complance Price'!$B305+1,FALSE))</f>
        <v>86.918851036576825</v>
      </c>
      <c r="J305" s="21">
        <f ca="1">IF(J$6&lt;$C305,0,VLOOKUP(J$6,'MonteCarlo Policy Paths'!$A$2:$I$31,'Monte Carlo_WA Complance Price'!$B305+1,FALSE))</f>
        <v>88.178544529860531</v>
      </c>
      <c r="K305" s="21">
        <f ca="1">IF(K$6&lt;$C305,0,VLOOKUP(K$6,'MonteCarlo Policy Paths'!$A$2:$I$31,'Monte Carlo_WA Complance Price'!$B305+1,FALSE))</f>
        <v>89.438238023144251</v>
      </c>
      <c r="L305" s="21">
        <f ca="1">IF(L$6&lt;$C305,0,VLOOKUP(L$6,'MonteCarlo Policy Paths'!$A$2:$I$31,'Monte Carlo_WA Complance Price'!$B305+1,FALSE))</f>
        <v>90.697931516427971</v>
      </c>
      <c r="M305" s="21">
        <f ca="1">IF(M$6&lt;$C305,0,VLOOKUP(M$6,'MonteCarlo Policy Paths'!$A$2:$I$31,'Monte Carlo_WA Complance Price'!$B305+1,FALSE))</f>
        <v>91.95762500971172</v>
      </c>
      <c r="N305" s="21">
        <f ca="1">IF(N$6&lt;$C305,0,VLOOKUP(N$6,'MonteCarlo Policy Paths'!$A$2:$I$31,'Monte Carlo_WA Complance Price'!$B305+1,FALSE))</f>
        <v>93.21731850299544</v>
      </c>
      <c r="O305" s="21">
        <f ca="1">IF(O$6&lt;$C305,0,VLOOKUP(O$6,'MonteCarlo Policy Paths'!$A$2:$I$31,'Monte Carlo_WA Complance Price'!$B305+1,FALSE))</f>
        <v>94.47701199627916</v>
      </c>
      <c r="P305" s="21">
        <f ca="1">IF(P$6&lt;$C305,0,VLOOKUP(P$6,'MonteCarlo Policy Paths'!$A$2:$I$31,'Monte Carlo_WA Complance Price'!$B305+1,FALSE))</f>
        <v>95.73670548956288</v>
      </c>
      <c r="Q305" s="21">
        <f ca="1">IF(Q$6&lt;$C305,0,VLOOKUP(Q$6,'MonteCarlo Policy Paths'!$A$2:$I$31,'Monte Carlo_WA Complance Price'!$B305+1,FALSE))</f>
        <v>96.996398982846586</v>
      </c>
      <c r="R305" s="21">
        <f ca="1">IF(R$6&lt;$C305,0,VLOOKUP(R$6,'MonteCarlo Policy Paths'!$A$2:$I$31,'Monte Carlo_WA Complance Price'!$B305+1,FALSE))</f>
        <v>98.25609247613032</v>
      </c>
      <c r="S305" s="21">
        <f ca="1">IF(S$6&lt;$C305,0,VLOOKUP(S$6,'MonteCarlo Policy Paths'!$A$2:$I$31,'Monte Carlo_WA Complance Price'!$B305+1,FALSE))</f>
        <v>99.65157958594628</v>
      </c>
      <c r="T305" s="21">
        <f ca="1">IF(T$6&lt;$C305,0,VLOOKUP(T$6,'MonteCarlo Policy Paths'!$A$2:$I$31,'Monte Carlo_WA Complance Price'!$B305+1,FALSE))</f>
        <v>101.04706669576224</v>
      </c>
      <c r="U305" s="21">
        <f ca="1">IF(U$6&lt;$C305,0,VLOOKUP(U$6,'MonteCarlo Policy Paths'!$A$2:$I$31,'Monte Carlo_WA Complance Price'!$B305+1,FALSE))</f>
        <v>102.4425538055782</v>
      </c>
      <c r="V305" s="21">
        <f ca="1">IF(V$6&lt;$C305,0,VLOOKUP(V$6,'MonteCarlo Policy Paths'!$A$2:$I$31,'Monte Carlo_WA Complance Price'!$B305+1,FALSE))</f>
        <v>103.83804091539416</v>
      </c>
      <c r="W305" s="21">
        <f ca="1">IF(W$6&lt;$C305,0,VLOOKUP(W$6,'MonteCarlo Policy Paths'!$A$2:$I$31,'Monte Carlo_WA Complance Price'!$B305+1,FALSE))</f>
        <v>105.23352802521011</v>
      </c>
      <c r="X305" s="21">
        <f ca="1">IF(X$6&lt;$C305,0,VLOOKUP(X$6,'MonteCarlo Policy Paths'!$A$2:$I$31,'Monte Carlo_WA Complance Price'!$B305+1,FALSE))</f>
        <v>106.47156953138905</v>
      </c>
      <c r="Y305" s="21">
        <f ca="1">IF(Y$6&lt;$C305,0,VLOOKUP(Y$6,'MonteCarlo Policy Paths'!$A$2:$I$31,'Monte Carlo_WA Complance Price'!$B305+1,FALSE))</f>
        <v>107.709611037568</v>
      </c>
      <c r="Z305" s="21">
        <f ca="1">IF(Z$6&lt;$C305,0,VLOOKUP(Z$6,'MonteCarlo Policy Paths'!$A$2:$I$31,'Monte Carlo_WA Complance Price'!$B305+1,FALSE))</f>
        <v>108.94765254374694</v>
      </c>
      <c r="AA305" s="21">
        <f ca="1">IF(AA$6&lt;$C305,0,VLOOKUP(AA$6,'MonteCarlo Policy Paths'!$A$2:$I$31,'Monte Carlo_WA Complance Price'!$B305+1,FALSE))</f>
        <v>110.18569404992589</v>
      </c>
      <c r="AB305" s="21">
        <f ca="1">IF(AB$6&lt;$C305,0,VLOOKUP(AB$6,'MonteCarlo Policy Paths'!$A$2:$I$31,'Monte Carlo_WA Complance Price'!$B305+1,FALSE))</f>
        <v>111.42373555610482</v>
      </c>
      <c r="AC305" s="21">
        <f ca="1">IF(AC$6&lt;$C305,0,VLOOKUP(AC$6,'MonteCarlo Policy Paths'!$A$2:$I$31,'Monte Carlo_WA Complance Price'!$B305+1,FALSE))</f>
        <v>112.86811731331359</v>
      </c>
      <c r="AD305" s="21">
        <f ca="1">IF(AD$6&lt;$C305,0,VLOOKUP(AD$6,'MonteCarlo Policy Paths'!$A$2:$I$31,'Monte Carlo_WA Complance Price'!$B305+1,FALSE))</f>
        <v>114.31249907052236</v>
      </c>
      <c r="AE305" s="21">
        <f ca="1">IF(AE$6&lt;$C305,0,VLOOKUP(AE$6,'MonteCarlo Policy Paths'!$A$2:$I$31,'Monte Carlo_WA Complance Price'!$B305+1,FALSE))</f>
        <v>115.75688082773114</v>
      </c>
      <c r="AF305" s="21">
        <f ca="1">IF(AF$6&lt;$C305,0,VLOOKUP(AF$6,'MonteCarlo Policy Paths'!$A$2:$I$31,'Monte Carlo_WA Complance Price'!$B305+1,FALSE))</f>
        <v>117.20126258493991</v>
      </c>
      <c r="AG305" s="22">
        <f ca="1">IF(AG$6&lt;$C305,0,VLOOKUP(AG$6,'MonteCarlo Policy Paths'!$A$2:$I$31,'Monte Carlo_WA Complance Price'!$B305+1,FALSE))</f>
        <v>119.5319620819439</v>
      </c>
      <c r="AI305" s="20">
        <f ca="1">E305*VLOOKUP(AI$6,'Greenhouse Gas Costs Avoided'!$A$2:$I$32,9,FALSE)</f>
        <v>0</v>
      </c>
      <c r="AJ305" s="21">
        <f ca="1">F305*VLOOKUP(AJ$6,'Greenhouse Gas Costs Avoided'!$A$2:$I$32,9,FALSE)</f>
        <v>5.2166744805659615</v>
      </c>
      <c r="AK305" s="21">
        <f ca="1">G305*VLOOKUP(AK$6,'Greenhouse Gas Costs Avoided'!$A$2:$I$32,9,FALSE)</f>
        <v>5.3216023247413169</v>
      </c>
      <c r="AL305" s="21">
        <f ca="1">H305*VLOOKUP(AL$6,'Greenhouse Gas Costs Avoided'!$A$2:$I$32,9,FALSE)</f>
        <v>5.4265301689166732</v>
      </c>
      <c r="AM305" s="21">
        <f ca="1">I305*VLOOKUP(AM$6,'Greenhouse Gas Costs Avoided'!$A$2:$I$32,9,FALSE)</f>
        <v>5.5063320831654474</v>
      </c>
      <c r="AN305" s="21">
        <f ca="1">J305*VLOOKUP(AN$6,'Greenhouse Gas Costs Avoided'!$A$2:$I$32,9,FALSE)</f>
        <v>5.5861339974142208</v>
      </c>
      <c r="AO305" s="21">
        <f ca="1">K305*VLOOKUP(AO$6,'Greenhouse Gas Costs Avoided'!$A$2:$I$32,9,FALSE)</f>
        <v>5.665935911662995</v>
      </c>
      <c r="AP305" s="21">
        <f ca="1">L305*VLOOKUP(AP$6,'Greenhouse Gas Costs Avoided'!$A$2:$I$32,9,FALSE)</f>
        <v>5.7457378259117702</v>
      </c>
      <c r="AQ305" s="21">
        <f ca="1">M305*VLOOKUP(AQ$6,'Greenhouse Gas Costs Avoided'!$A$2:$I$32,9,FALSE)</f>
        <v>5.8255397401605462</v>
      </c>
      <c r="AR305" s="21">
        <f ca="1">N305*VLOOKUP(AR$6,'Greenhouse Gas Costs Avoided'!$A$2:$I$32,9,FALSE)</f>
        <v>5.9053416544093205</v>
      </c>
      <c r="AS305" s="21">
        <f ca="1">O305*VLOOKUP(AS$6,'Greenhouse Gas Costs Avoided'!$A$2:$I$32,9,FALSE)</f>
        <v>5.9851435686580947</v>
      </c>
      <c r="AT305" s="21">
        <f ca="1">P305*VLOOKUP(AT$6,'Greenhouse Gas Costs Avoided'!$A$2:$I$32,9,FALSE)</f>
        <v>6.0649454829068699</v>
      </c>
      <c r="AU305" s="21">
        <f ca="1">Q305*VLOOKUP(AU$6,'Greenhouse Gas Costs Avoided'!$A$2:$I$32,9,FALSE)</f>
        <v>6.1447473971556432</v>
      </c>
      <c r="AV305" s="21">
        <f ca="1">R305*VLOOKUP(AV$6,'Greenhouse Gas Costs Avoided'!$A$2:$I$32,9,FALSE)</f>
        <v>6.2245493114044184</v>
      </c>
      <c r="AW305" s="21">
        <f ca="1">S305*VLOOKUP(AW$6,'Greenhouse Gas Costs Avoided'!$A$2:$I$32,9,FALSE)</f>
        <v>6.312953786990386</v>
      </c>
      <c r="AX305" s="21">
        <f ca="1">T305*VLOOKUP(AX$6,'Greenhouse Gas Costs Avoided'!$A$2:$I$32,9,FALSE)</f>
        <v>6.4013582625763545</v>
      </c>
      <c r="AY305" s="21">
        <f ca="1">U305*VLOOKUP(AY$6,'Greenhouse Gas Costs Avoided'!$A$2:$I$32,9,FALSE)</f>
        <v>6.4897627381623222</v>
      </c>
      <c r="AZ305" s="21">
        <f ca="1">V305*VLOOKUP(AZ$6,'Greenhouse Gas Costs Avoided'!$A$2:$I$32,9,FALSE)</f>
        <v>6.5781672137482907</v>
      </c>
      <c r="BA305" s="21">
        <f ca="1">W305*VLOOKUP(BA$6,'Greenhouse Gas Costs Avoided'!$A$2:$I$32,9,FALSE)</f>
        <v>6.6665716893342575</v>
      </c>
      <c r="BB305" s="21">
        <f ca="1">X305*VLOOKUP(BB$6,'Greenhouse Gas Costs Avoided'!$A$2:$I$32,9,FALSE)</f>
        <v>6.7450019445028957</v>
      </c>
      <c r="BC305" s="21">
        <f ca="1">Y305*VLOOKUP(BC$6,'Greenhouse Gas Costs Avoided'!$A$2:$I$32,9,FALSE)</f>
        <v>6.8234321996715348</v>
      </c>
      <c r="BD305" s="21">
        <f ca="1">Z305*VLOOKUP(BD$6,'Greenhouse Gas Costs Avoided'!$A$2:$I$32,9,FALSE)</f>
        <v>6.901862454840173</v>
      </c>
      <c r="BE305" s="21">
        <f ca="1">AA305*VLOOKUP(BE$6,'Greenhouse Gas Costs Avoided'!$A$2:$I$32,9,FALSE)</f>
        <v>6.9802927100088112</v>
      </c>
      <c r="BF305" s="21">
        <f ca="1">AB305*VLOOKUP(BF$6,'Greenhouse Gas Costs Avoided'!$A$2:$I$32,9,FALSE)</f>
        <v>7.0587229651774486</v>
      </c>
      <c r="BG305" s="21">
        <f ca="1">AC305*VLOOKUP(BG$6,'Greenhouse Gas Costs Avoided'!$A$2:$I$32,9,FALSE)</f>
        <v>7.1502249295408609</v>
      </c>
      <c r="BH305" s="21">
        <f ca="1">AD305*VLOOKUP(BH$6,'Greenhouse Gas Costs Avoided'!$A$2:$I$32,9,FALSE)</f>
        <v>7.2417268939042723</v>
      </c>
      <c r="BI305" s="21">
        <f ca="1">AE305*VLOOKUP(BI$6,'Greenhouse Gas Costs Avoided'!$A$2:$I$32,9,FALSE)</f>
        <v>7.3332288582676846</v>
      </c>
      <c r="BJ305" s="21">
        <f ca="1">AF305*VLOOKUP(BJ$6,'Greenhouse Gas Costs Avoided'!$A$2:$I$32,9,FALSE)</f>
        <v>7.424730822631096</v>
      </c>
      <c r="BK305" s="22">
        <f ca="1">AG305*VLOOKUP(BK$6,'Greenhouse Gas Costs Avoided'!$A$2:$I$32,9,FALSE)</f>
        <v>7.5723812490175435</v>
      </c>
    </row>
    <row r="306" spans="1:63" x14ac:dyDescent="0.35">
      <c r="A306" s="11">
        <v>300</v>
      </c>
      <c r="B306" s="12">
        <f t="shared" ca="1" si="8"/>
        <v>4</v>
      </c>
      <c r="C306" s="13">
        <f t="shared" ca="1" si="9"/>
        <v>2023</v>
      </c>
      <c r="E306" s="20">
        <f ca="1">IF(E$6&lt;$C306,0,VLOOKUP(E$6,'MonteCarlo Policy Paths'!$A$2:$I$31,'Monte Carlo_WA Complance Price'!$B306+1,FALSE))</f>
        <v>0</v>
      </c>
      <c r="F306" s="21">
        <f ca="1">IF(F$6&lt;$C306,0,VLOOKUP(F$6,'MonteCarlo Policy Paths'!$A$2:$I$31,'Monte Carlo_WA Complance Price'!$B306+1,FALSE))</f>
        <v>82.346532180449415</v>
      </c>
      <c r="G306" s="21">
        <f ca="1">IF(G$6&lt;$C306,0,VLOOKUP(G$6,'MonteCarlo Policy Paths'!$A$2:$I$31,'Monte Carlo_WA Complance Price'!$B306+1,FALSE))</f>
        <v>84.002844861871253</v>
      </c>
      <c r="H306" s="21">
        <f ca="1">IF(H$6&lt;$C306,0,VLOOKUP(H$6,'MonteCarlo Policy Paths'!$A$2:$I$31,'Monte Carlo_WA Complance Price'!$B306+1,FALSE))</f>
        <v>85.659157543293105</v>
      </c>
      <c r="I306" s="21">
        <f ca="1">IF(I$6&lt;$C306,0,VLOOKUP(I$6,'MonteCarlo Policy Paths'!$A$2:$I$31,'Monte Carlo_WA Complance Price'!$B306+1,FALSE))</f>
        <v>86.918851036576825</v>
      </c>
      <c r="J306" s="21">
        <f ca="1">IF(J$6&lt;$C306,0,VLOOKUP(J$6,'MonteCarlo Policy Paths'!$A$2:$I$31,'Monte Carlo_WA Complance Price'!$B306+1,FALSE))</f>
        <v>88.178544529860531</v>
      </c>
      <c r="K306" s="21">
        <f ca="1">IF(K$6&lt;$C306,0,VLOOKUP(K$6,'MonteCarlo Policy Paths'!$A$2:$I$31,'Monte Carlo_WA Complance Price'!$B306+1,FALSE))</f>
        <v>89.438238023144251</v>
      </c>
      <c r="L306" s="21">
        <f ca="1">IF(L$6&lt;$C306,0,VLOOKUP(L$6,'MonteCarlo Policy Paths'!$A$2:$I$31,'Monte Carlo_WA Complance Price'!$B306+1,FALSE))</f>
        <v>90.697931516427971</v>
      </c>
      <c r="M306" s="21">
        <f ca="1">IF(M$6&lt;$C306,0,VLOOKUP(M$6,'MonteCarlo Policy Paths'!$A$2:$I$31,'Monte Carlo_WA Complance Price'!$B306+1,FALSE))</f>
        <v>91.95762500971172</v>
      </c>
      <c r="N306" s="21">
        <f ca="1">IF(N$6&lt;$C306,0,VLOOKUP(N$6,'MonteCarlo Policy Paths'!$A$2:$I$31,'Monte Carlo_WA Complance Price'!$B306+1,FALSE))</f>
        <v>93.21731850299544</v>
      </c>
      <c r="O306" s="21">
        <f ca="1">IF(O$6&lt;$C306,0,VLOOKUP(O$6,'MonteCarlo Policy Paths'!$A$2:$I$31,'Monte Carlo_WA Complance Price'!$B306+1,FALSE))</f>
        <v>94.47701199627916</v>
      </c>
      <c r="P306" s="21">
        <f ca="1">IF(P$6&lt;$C306,0,VLOOKUP(P$6,'MonteCarlo Policy Paths'!$A$2:$I$31,'Monte Carlo_WA Complance Price'!$B306+1,FALSE))</f>
        <v>95.73670548956288</v>
      </c>
      <c r="Q306" s="21">
        <f ca="1">IF(Q$6&lt;$C306,0,VLOOKUP(Q$6,'MonteCarlo Policy Paths'!$A$2:$I$31,'Monte Carlo_WA Complance Price'!$B306+1,FALSE))</f>
        <v>96.996398982846586</v>
      </c>
      <c r="R306" s="21">
        <f ca="1">IF(R$6&lt;$C306,0,VLOOKUP(R$6,'MonteCarlo Policy Paths'!$A$2:$I$31,'Monte Carlo_WA Complance Price'!$B306+1,FALSE))</f>
        <v>98.25609247613032</v>
      </c>
      <c r="S306" s="21">
        <f ca="1">IF(S$6&lt;$C306,0,VLOOKUP(S$6,'MonteCarlo Policy Paths'!$A$2:$I$31,'Monte Carlo_WA Complance Price'!$B306+1,FALSE))</f>
        <v>99.65157958594628</v>
      </c>
      <c r="T306" s="21">
        <f ca="1">IF(T$6&lt;$C306,0,VLOOKUP(T$6,'MonteCarlo Policy Paths'!$A$2:$I$31,'Monte Carlo_WA Complance Price'!$B306+1,FALSE))</f>
        <v>101.04706669576224</v>
      </c>
      <c r="U306" s="21">
        <f ca="1">IF(U$6&lt;$C306,0,VLOOKUP(U$6,'MonteCarlo Policy Paths'!$A$2:$I$31,'Monte Carlo_WA Complance Price'!$B306+1,FALSE))</f>
        <v>102.4425538055782</v>
      </c>
      <c r="V306" s="21">
        <f ca="1">IF(V$6&lt;$C306,0,VLOOKUP(V$6,'MonteCarlo Policy Paths'!$A$2:$I$31,'Monte Carlo_WA Complance Price'!$B306+1,FALSE))</f>
        <v>103.83804091539416</v>
      </c>
      <c r="W306" s="21">
        <f ca="1">IF(W$6&lt;$C306,0,VLOOKUP(W$6,'MonteCarlo Policy Paths'!$A$2:$I$31,'Monte Carlo_WA Complance Price'!$B306+1,FALSE))</f>
        <v>105.23352802521011</v>
      </c>
      <c r="X306" s="21">
        <f ca="1">IF(X$6&lt;$C306,0,VLOOKUP(X$6,'MonteCarlo Policy Paths'!$A$2:$I$31,'Monte Carlo_WA Complance Price'!$B306+1,FALSE))</f>
        <v>106.47156953138905</v>
      </c>
      <c r="Y306" s="21">
        <f ca="1">IF(Y$6&lt;$C306,0,VLOOKUP(Y$6,'MonteCarlo Policy Paths'!$A$2:$I$31,'Monte Carlo_WA Complance Price'!$B306+1,FALSE))</f>
        <v>107.709611037568</v>
      </c>
      <c r="Z306" s="21">
        <f ca="1">IF(Z$6&lt;$C306,0,VLOOKUP(Z$6,'MonteCarlo Policy Paths'!$A$2:$I$31,'Monte Carlo_WA Complance Price'!$B306+1,FALSE))</f>
        <v>108.94765254374694</v>
      </c>
      <c r="AA306" s="21">
        <f ca="1">IF(AA$6&lt;$C306,0,VLOOKUP(AA$6,'MonteCarlo Policy Paths'!$A$2:$I$31,'Monte Carlo_WA Complance Price'!$B306+1,FALSE))</f>
        <v>110.18569404992589</v>
      </c>
      <c r="AB306" s="21">
        <f ca="1">IF(AB$6&lt;$C306,0,VLOOKUP(AB$6,'MonteCarlo Policy Paths'!$A$2:$I$31,'Monte Carlo_WA Complance Price'!$B306+1,FALSE))</f>
        <v>111.42373555610482</v>
      </c>
      <c r="AC306" s="21">
        <f ca="1">IF(AC$6&lt;$C306,0,VLOOKUP(AC$6,'MonteCarlo Policy Paths'!$A$2:$I$31,'Monte Carlo_WA Complance Price'!$B306+1,FALSE))</f>
        <v>112.86811731331359</v>
      </c>
      <c r="AD306" s="21">
        <f ca="1">IF(AD$6&lt;$C306,0,VLOOKUP(AD$6,'MonteCarlo Policy Paths'!$A$2:$I$31,'Monte Carlo_WA Complance Price'!$B306+1,FALSE))</f>
        <v>114.31249907052236</v>
      </c>
      <c r="AE306" s="21">
        <f ca="1">IF(AE$6&lt;$C306,0,VLOOKUP(AE$6,'MonteCarlo Policy Paths'!$A$2:$I$31,'Monte Carlo_WA Complance Price'!$B306+1,FALSE))</f>
        <v>115.75688082773114</v>
      </c>
      <c r="AF306" s="21">
        <f ca="1">IF(AF$6&lt;$C306,0,VLOOKUP(AF$6,'MonteCarlo Policy Paths'!$A$2:$I$31,'Monte Carlo_WA Complance Price'!$B306+1,FALSE))</f>
        <v>117.20126258493991</v>
      </c>
      <c r="AG306" s="22">
        <f ca="1">IF(AG$6&lt;$C306,0,VLOOKUP(AG$6,'MonteCarlo Policy Paths'!$A$2:$I$31,'Monte Carlo_WA Complance Price'!$B306+1,FALSE))</f>
        <v>119.5319620819439</v>
      </c>
      <c r="AI306" s="20">
        <f ca="1">E306*VLOOKUP(AI$6,'Greenhouse Gas Costs Avoided'!$A$2:$I$32,9,FALSE)</f>
        <v>0</v>
      </c>
      <c r="AJ306" s="21">
        <f ca="1">F306*VLOOKUP(AJ$6,'Greenhouse Gas Costs Avoided'!$A$2:$I$32,9,FALSE)</f>
        <v>5.2166744805659615</v>
      </c>
      <c r="AK306" s="21">
        <f ca="1">G306*VLOOKUP(AK$6,'Greenhouse Gas Costs Avoided'!$A$2:$I$32,9,FALSE)</f>
        <v>5.3216023247413169</v>
      </c>
      <c r="AL306" s="21">
        <f ca="1">H306*VLOOKUP(AL$6,'Greenhouse Gas Costs Avoided'!$A$2:$I$32,9,FALSE)</f>
        <v>5.4265301689166732</v>
      </c>
      <c r="AM306" s="21">
        <f ca="1">I306*VLOOKUP(AM$6,'Greenhouse Gas Costs Avoided'!$A$2:$I$32,9,FALSE)</f>
        <v>5.5063320831654474</v>
      </c>
      <c r="AN306" s="21">
        <f ca="1">J306*VLOOKUP(AN$6,'Greenhouse Gas Costs Avoided'!$A$2:$I$32,9,FALSE)</f>
        <v>5.5861339974142208</v>
      </c>
      <c r="AO306" s="21">
        <f ca="1">K306*VLOOKUP(AO$6,'Greenhouse Gas Costs Avoided'!$A$2:$I$32,9,FALSE)</f>
        <v>5.665935911662995</v>
      </c>
      <c r="AP306" s="21">
        <f ca="1">L306*VLOOKUP(AP$6,'Greenhouse Gas Costs Avoided'!$A$2:$I$32,9,FALSE)</f>
        <v>5.7457378259117702</v>
      </c>
      <c r="AQ306" s="21">
        <f ca="1">M306*VLOOKUP(AQ$6,'Greenhouse Gas Costs Avoided'!$A$2:$I$32,9,FALSE)</f>
        <v>5.8255397401605462</v>
      </c>
      <c r="AR306" s="21">
        <f ca="1">N306*VLOOKUP(AR$6,'Greenhouse Gas Costs Avoided'!$A$2:$I$32,9,FALSE)</f>
        <v>5.9053416544093205</v>
      </c>
      <c r="AS306" s="21">
        <f ca="1">O306*VLOOKUP(AS$6,'Greenhouse Gas Costs Avoided'!$A$2:$I$32,9,FALSE)</f>
        <v>5.9851435686580947</v>
      </c>
      <c r="AT306" s="21">
        <f ca="1">P306*VLOOKUP(AT$6,'Greenhouse Gas Costs Avoided'!$A$2:$I$32,9,FALSE)</f>
        <v>6.0649454829068699</v>
      </c>
      <c r="AU306" s="21">
        <f ca="1">Q306*VLOOKUP(AU$6,'Greenhouse Gas Costs Avoided'!$A$2:$I$32,9,FALSE)</f>
        <v>6.1447473971556432</v>
      </c>
      <c r="AV306" s="21">
        <f ca="1">R306*VLOOKUP(AV$6,'Greenhouse Gas Costs Avoided'!$A$2:$I$32,9,FALSE)</f>
        <v>6.2245493114044184</v>
      </c>
      <c r="AW306" s="21">
        <f ca="1">S306*VLOOKUP(AW$6,'Greenhouse Gas Costs Avoided'!$A$2:$I$32,9,FALSE)</f>
        <v>6.312953786990386</v>
      </c>
      <c r="AX306" s="21">
        <f ca="1">T306*VLOOKUP(AX$6,'Greenhouse Gas Costs Avoided'!$A$2:$I$32,9,FALSE)</f>
        <v>6.4013582625763545</v>
      </c>
      <c r="AY306" s="21">
        <f ca="1">U306*VLOOKUP(AY$6,'Greenhouse Gas Costs Avoided'!$A$2:$I$32,9,FALSE)</f>
        <v>6.4897627381623222</v>
      </c>
      <c r="AZ306" s="21">
        <f ca="1">V306*VLOOKUP(AZ$6,'Greenhouse Gas Costs Avoided'!$A$2:$I$32,9,FALSE)</f>
        <v>6.5781672137482907</v>
      </c>
      <c r="BA306" s="21">
        <f ca="1">W306*VLOOKUP(BA$6,'Greenhouse Gas Costs Avoided'!$A$2:$I$32,9,FALSE)</f>
        <v>6.6665716893342575</v>
      </c>
      <c r="BB306" s="21">
        <f ca="1">X306*VLOOKUP(BB$6,'Greenhouse Gas Costs Avoided'!$A$2:$I$32,9,FALSE)</f>
        <v>6.7450019445028957</v>
      </c>
      <c r="BC306" s="21">
        <f ca="1">Y306*VLOOKUP(BC$6,'Greenhouse Gas Costs Avoided'!$A$2:$I$32,9,FALSE)</f>
        <v>6.8234321996715348</v>
      </c>
      <c r="BD306" s="21">
        <f ca="1">Z306*VLOOKUP(BD$6,'Greenhouse Gas Costs Avoided'!$A$2:$I$32,9,FALSE)</f>
        <v>6.901862454840173</v>
      </c>
      <c r="BE306" s="21">
        <f ca="1">AA306*VLOOKUP(BE$6,'Greenhouse Gas Costs Avoided'!$A$2:$I$32,9,FALSE)</f>
        <v>6.9802927100088112</v>
      </c>
      <c r="BF306" s="21">
        <f ca="1">AB306*VLOOKUP(BF$6,'Greenhouse Gas Costs Avoided'!$A$2:$I$32,9,FALSE)</f>
        <v>7.0587229651774486</v>
      </c>
      <c r="BG306" s="21">
        <f ca="1">AC306*VLOOKUP(BG$6,'Greenhouse Gas Costs Avoided'!$A$2:$I$32,9,FALSE)</f>
        <v>7.1502249295408609</v>
      </c>
      <c r="BH306" s="21">
        <f ca="1">AD306*VLOOKUP(BH$6,'Greenhouse Gas Costs Avoided'!$A$2:$I$32,9,FALSE)</f>
        <v>7.2417268939042723</v>
      </c>
      <c r="BI306" s="21">
        <f ca="1">AE306*VLOOKUP(BI$6,'Greenhouse Gas Costs Avoided'!$A$2:$I$32,9,FALSE)</f>
        <v>7.3332288582676846</v>
      </c>
      <c r="BJ306" s="21">
        <f ca="1">AF306*VLOOKUP(BJ$6,'Greenhouse Gas Costs Avoided'!$A$2:$I$32,9,FALSE)</f>
        <v>7.424730822631096</v>
      </c>
      <c r="BK306" s="22">
        <f ca="1">AG306*VLOOKUP(BK$6,'Greenhouse Gas Costs Avoided'!$A$2:$I$32,9,FALSE)</f>
        <v>7.5723812490175435</v>
      </c>
    </row>
    <row r="307" spans="1:63" x14ac:dyDescent="0.35">
      <c r="A307" s="11">
        <v>301</v>
      </c>
      <c r="B307" s="12">
        <f t="shared" ca="1" si="8"/>
        <v>3</v>
      </c>
      <c r="C307" s="13">
        <f t="shared" ca="1" si="9"/>
        <v>2023</v>
      </c>
      <c r="E307" s="20">
        <f ca="1">IF(E$6&lt;$C307,0,VLOOKUP(E$6,'MonteCarlo Policy Paths'!$A$2:$I$31,'Monte Carlo_WA Complance Price'!$B307+1,FALSE))</f>
        <v>0</v>
      </c>
      <c r="F307" s="21">
        <f ca="1">IF(F$6&lt;$C307,0,VLOOKUP(F$6,'MonteCarlo Policy Paths'!$A$2:$I$31,'Monte Carlo_WA Complance Price'!$B307+1,FALSE))</f>
        <v>82.346532180449415</v>
      </c>
      <c r="G307" s="21">
        <f ca="1">IF(G$6&lt;$C307,0,VLOOKUP(G$6,'MonteCarlo Policy Paths'!$A$2:$I$31,'Monte Carlo_WA Complance Price'!$B307+1,FALSE))</f>
        <v>84.002844861871253</v>
      </c>
      <c r="H307" s="21">
        <f ca="1">IF(H$6&lt;$C307,0,VLOOKUP(H$6,'MonteCarlo Policy Paths'!$A$2:$I$31,'Monte Carlo_WA Complance Price'!$B307+1,FALSE))</f>
        <v>85.659157543293105</v>
      </c>
      <c r="I307" s="21">
        <f ca="1">IF(I$6&lt;$C307,0,VLOOKUP(I$6,'MonteCarlo Policy Paths'!$A$2:$I$31,'Monte Carlo_WA Complance Price'!$B307+1,FALSE))</f>
        <v>86.918851036576825</v>
      </c>
      <c r="J307" s="21">
        <f ca="1">IF(J$6&lt;$C307,0,VLOOKUP(J$6,'MonteCarlo Policy Paths'!$A$2:$I$31,'Monte Carlo_WA Complance Price'!$B307+1,FALSE))</f>
        <v>88.178544529860531</v>
      </c>
      <c r="K307" s="21">
        <f ca="1">IF(K$6&lt;$C307,0,VLOOKUP(K$6,'MonteCarlo Policy Paths'!$A$2:$I$31,'Monte Carlo_WA Complance Price'!$B307+1,FALSE))</f>
        <v>89.438238023144251</v>
      </c>
      <c r="L307" s="21">
        <f ca="1">IF(L$6&lt;$C307,0,VLOOKUP(L$6,'MonteCarlo Policy Paths'!$A$2:$I$31,'Monte Carlo_WA Complance Price'!$B307+1,FALSE))</f>
        <v>90.697931516427971</v>
      </c>
      <c r="M307" s="21">
        <f ca="1">IF(M$6&lt;$C307,0,VLOOKUP(M$6,'MonteCarlo Policy Paths'!$A$2:$I$31,'Monte Carlo_WA Complance Price'!$B307+1,FALSE))</f>
        <v>91.95762500971172</v>
      </c>
      <c r="N307" s="21">
        <f ca="1">IF(N$6&lt;$C307,0,VLOOKUP(N$6,'MonteCarlo Policy Paths'!$A$2:$I$31,'Monte Carlo_WA Complance Price'!$B307+1,FALSE))</f>
        <v>93.21731850299544</v>
      </c>
      <c r="O307" s="21">
        <f ca="1">IF(O$6&lt;$C307,0,VLOOKUP(O$6,'MonteCarlo Policy Paths'!$A$2:$I$31,'Monte Carlo_WA Complance Price'!$B307+1,FALSE))</f>
        <v>94.47701199627916</v>
      </c>
      <c r="P307" s="21">
        <f ca="1">IF(P$6&lt;$C307,0,VLOOKUP(P$6,'MonteCarlo Policy Paths'!$A$2:$I$31,'Monte Carlo_WA Complance Price'!$B307+1,FALSE))</f>
        <v>95.73670548956288</v>
      </c>
      <c r="Q307" s="21">
        <f ca="1">IF(Q$6&lt;$C307,0,VLOOKUP(Q$6,'MonteCarlo Policy Paths'!$A$2:$I$31,'Monte Carlo_WA Complance Price'!$B307+1,FALSE))</f>
        <v>96.996398982846586</v>
      </c>
      <c r="R307" s="21">
        <f ca="1">IF(R$6&lt;$C307,0,VLOOKUP(R$6,'MonteCarlo Policy Paths'!$A$2:$I$31,'Monte Carlo_WA Complance Price'!$B307+1,FALSE))</f>
        <v>101.49317720655506</v>
      </c>
      <c r="S307" s="21">
        <f ca="1">IF(S$6&lt;$C307,0,VLOOKUP(S$6,'MonteCarlo Policy Paths'!$A$2:$I$31,'Monte Carlo_WA Complance Price'!$B307+1,FALSE))</f>
        <v>104.21949379267882</v>
      </c>
      <c r="T307" s="21">
        <f ca="1">IF(T$6&lt;$C307,0,VLOOKUP(T$6,'MonteCarlo Policy Paths'!$A$2:$I$31,'Monte Carlo_WA Complance Price'!$B307+1,FALSE))</f>
        <v>107.03810370059369</v>
      </c>
      <c r="U307" s="21">
        <f ca="1">IF(U$6&lt;$C307,0,VLOOKUP(U$6,'MonteCarlo Policy Paths'!$A$2:$I$31,'Monte Carlo_WA Complance Price'!$B307+1,FALSE))</f>
        <v>109.92690053835344</v>
      </c>
      <c r="V307" s="21">
        <f ca="1">IF(V$6&lt;$C307,0,VLOOKUP(V$6,'MonteCarlo Policy Paths'!$A$2:$I$31,'Monte Carlo_WA Complance Price'!$B307+1,FALSE))</f>
        <v>112.89757853003228</v>
      </c>
      <c r="W307" s="21">
        <f ca="1">IF(W$6&lt;$C307,0,VLOOKUP(W$6,'MonteCarlo Policy Paths'!$A$2:$I$31,'Monte Carlo_WA Complance Price'!$B307+1,FALSE))</f>
        <v>115.91943874780665</v>
      </c>
      <c r="X307" s="21">
        <f ca="1">IF(X$6&lt;$C307,0,VLOOKUP(X$6,'MonteCarlo Policy Paths'!$A$2:$I$31,'Monte Carlo_WA Complance Price'!$B307+1,FALSE))</f>
        <v>119.06733931122673</v>
      </c>
      <c r="Y307" s="21">
        <f ca="1">IF(Y$6&lt;$C307,0,VLOOKUP(Y$6,'MonteCarlo Policy Paths'!$A$2:$I$31,'Monte Carlo_WA Complance Price'!$B307+1,FALSE))</f>
        <v>122.25496395468721</v>
      </c>
      <c r="Z307" s="21">
        <f ca="1">IF(Z$6&lt;$C307,0,VLOOKUP(Z$6,'MonteCarlo Policy Paths'!$A$2:$I$31,'Monte Carlo_WA Complance Price'!$B307+1,FALSE))</f>
        <v>125.4992630232488</v>
      </c>
      <c r="AA307" s="21">
        <f ca="1">IF(AA$6&lt;$C307,0,VLOOKUP(AA$6,'MonteCarlo Policy Paths'!$A$2:$I$31,'Monte Carlo_WA Complance Price'!$B307+1,FALSE))</f>
        <v>128.82380079097237</v>
      </c>
      <c r="AB307" s="21">
        <f ca="1">IF(AB$6&lt;$C307,0,VLOOKUP(AB$6,'MonteCarlo Policy Paths'!$A$2:$I$31,'Monte Carlo_WA Complance Price'!$B307+1,FALSE))</f>
        <v>132.24028719953677</v>
      </c>
      <c r="AC307" s="21">
        <f ca="1">IF(AC$6&lt;$C307,0,VLOOKUP(AC$6,'MonteCarlo Policy Paths'!$A$2:$I$31,'Monte Carlo_WA Complance Price'!$B307+1,FALSE))</f>
        <v>135.74155640209787</v>
      </c>
      <c r="AD307" s="21">
        <f ca="1">IF(AD$6&lt;$C307,0,VLOOKUP(AD$6,'MonteCarlo Policy Paths'!$A$2:$I$31,'Monte Carlo_WA Complance Price'!$B307+1,FALSE))</f>
        <v>139.32654413598658</v>
      </c>
      <c r="AE307" s="21">
        <f ca="1">IF(AE$6&lt;$C307,0,VLOOKUP(AE$6,'MonteCarlo Policy Paths'!$A$2:$I$31,'Monte Carlo_WA Complance Price'!$B307+1,FALSE))</f>
        <v>142.9856742986068</v>
      </c>
      <c r="AF307" s="21">
        <f ca="1">IF(AF$6&lt;$C307,0,VLOOKUP(AF$6,'MonteCarlo Policy Paths'!$A$2:$I$31,'Monte Carlo_WA Complance Price'!$B307+1,FALSE))</f>
        <v>146.72361540812219</v>
      </c>
      <c r="AG307" s="22">
        <f ca="1">IF(AG$6&lt;$C307,0,VLOOKUP(AG$6,'MonteCarlo Policy Paths'!$A$2:$I$31,'Monte Carlo_WA Complance Price'!$B307+1,FALSE))</f>
        <v>150.52284977717397</v>
      </c>
      <c r="AI307" s="20">
        <f ca="1">E307*VLOOKUP(AI$6,'Greenhouse Gas Costs Avoided'!$A$2:$I$32,9,FALSE)</f>
        <v>0</v>
      </c>
      <c r="AJ307" s="21">
        <f ca="1">F307*VLOOKUP(AJ$6,'Greenhouse Gas Costs Avoided'!$A$2:$I$32,9,FALSE)</f>
        <v>5.2166744805659615</v>
      </c>
      <c r="AK307" s="21">
        <f ca="1">G307*VLOOKUP(AK$6,'Greenhouse Gas Costs Avoided'!$A$2:$I$32,9,FALSE)</f>
        <v>5.3216023247413169</v>
      </c>
      <c r="AL307" s="21">
        <f ca="1">H307*VLOOKUP(AL$6,'Greenhouse Gas Costs Avoided'!$A$2:$I$32,9,FALSE)</f>
        <v>5.4265301689166732</v>
      </c>
      <c r="AM307" s="21">
        <f ca="1">I307*VLOOKUP(AM$6,'Greenhouse Gas Costs Avoided'!$A$2:$I$32,9,FALSE)</f>
        <v>5.5063320831654474</v>
      </c>
      <c r="AN307" s="21">
        <f ca="1">J307*VLOOKUP(AN$6,'Greenhouse Gas Costs Avoided'!$A$2:$I$32,9,FALSE)</f>
        <v>5.5861339974142208</v>
      </c>
      <c r="AO307" s="21">
        <f ca="1">K307*VLOOKUP(AO$6,'Greenhouse Gas Costs Avoided'!$A$2:$I$32,9,FALSE)</f>
        <v>5.665935911662995</v>
      </c>
      <c r="AP307" s="21">
        <f ca="1">L307*VLOOKUP(AP$6,'Greenhouse Gas Costs Avoided'!$A$2:$I$32,9,FALSE)</f>
        <v>5.7457378259117702</v>
      </c>
      <c r="AQ307" s="21">
        <f ca="1">M307*VLOOKUP(AQ$6,'Greenhouse Gas Costs Avoided'!$A$2:$I$32,9,FALSE)</f>
        <v>5.8255397401605462</v>
      </c>
      <c r="AR307" s="21">
        <f ca="1">N307*VLOOKUP(AR$6,'Greenhouse Gas Costs Avoided'!$A$2:$I$32,9,FALSE)</f>
        <v>5.9053416544093205</v>
      </c>
      <c r="AS307" s="21">
        <f ca="1">O307*VLOOKUP(AS$6,'Greenhouse Gas Costs Avoided'!$A$2:$I$32,9,FALSE)</f>
        <v>5.9851435686580947</v>
      </c>
      <c r="AT307" s="21">
        <f ca="1">P307*VLOOKUP(AT$6,'Greenhouse Gas Costs Avoided'!$A$2:$I$32,9,FALSE)</f>
        <v>6.0649454829068699</v>
      </c>
      <c r="AU307" s="21">
        <f ca="1">Q307*VLOOKUP(AU$6,'Greenhouse Gas Costs Avoided'!$A$2:$I$32,9,FALSE)</f>
        <v>6.1447473971556432</v>
      </c>
      <c r="AV307" s="21">
        <f ca="1">R307*VLOOKUP(AV$6,'Greenhouse Gas Costs Avoided'!$A$2:$I$32,9,FALSE)</f>
        <v>6.4296194808152167</v>
      </c>
      <c r="AW307" s="21">
        <f ca="1">S307*VLOOKUP(AW$6,'Greenhouse Gas Costs Avoided'!$A$2:$I$32,9,FALSE)</f>
        <v>6.6023323538917609</v>
      </c>
      <c r="AX307" s="21">
        <f ca="1">T307*VLOOKUP(AX$6,'Greenhouse Gas Costs Avoided'!$A$2:$I$32,9,FALSE)</f>
        <v>6.7808920331878957</v>
      </c>
      <c r="AY307" s="21">
        <f ca="1">U307*VLOOKUP(AY$6,'Greenhouse Gas Costs Avoided'!$A$2:$I$32,9,FALSE)</f>
        <v>6.9638980729572149</v>
      </c>
      <c r="AZ307" s="21">
        <f ca="1">V307*VLOOKUP(AZ$6,'Greenhouse Gas Costs Avoided'!$A$2:$I$32,9,FALSE)</f>
        <v>7.1520913053717949</v>
      </c>
      <c r="BA307" s="21">
        <f ca="1">W307*VLOOKUP(BA$6,'Greenhouse Gas Costs Avoided'!$A$2:$I$32,9,FALSE)</f>
        <v>7.3435269452765404</v>
      </c>
      <c r="BB307" s="21">
        <f ca="1">X307*VLOOKUP(BB$6,'Greenhouse Gas Costs Avoided'!$A$2:$I$32,9,FALSE)</f>
        <v>7.5429472742415475</v>
      </c>
      <c r="BC307" s="21">
        <f ca="1">Y307*VLOOKUP(BC$6,'Greenhouse Gas Costs Avoided'!$A$2:$I$32,9,FALSE)</f>
        <v>7.744884134129272</v>
      </c>
      <c r="BD307" s="21">
        <f ca="1">Z307*VLOOKUP(BD$6,'Greenhouse Gas Costs Avoided'!$A$2:$I$32,9,FALSE)</f>
        <v>7.950411333759269</v>
      </c>
      <c r="BE307" s="21">
        <f ca="1">AA307*VLOOKUP(BE$6,'Greenhouse Gas Costs Avoided'!$A$2:$I$32,9,FALSE)</f>
        <v>8.161021676093501</v>
      </c>
      <c r="BF307" s="21">
        <f ca="1">AB307*VLOOKUP(BF$6,'Greenhouse Gas Costs Avoided'!$A$2:$I$32,9,FALSE)</f>
        <v>8.3774569890184303</v>
      </c>
      <c r="BG307" s="21">
        <f ca="1">AC307*VLOOKUP(BG$6,'Greenhouse Gas Costs Avoided'!$A$2:$I$32,9,FALSE)</f>
        <v>8.5992633142510115</v>
      </c>
      <c r="BH307" s="21">
        <f ca="1">AD307*VLOOKUP(BH$6,'Greenhouse Gas Costs Avoided'!$A$2:$I$32,9,FALSE)</f>
        <v>8.8263732304711304</v>
      </c>
      <c r="BI307" s="21">
        <f ca="1">AE307*VLOOKUP(BI$6,'Greenhouse Gas Costs Avoided'!$A$2:$I$32,9,FALSE)</f>
        <v>9.05818008905967</v>
      </c>
      <c r="BJ307" s="21">
        <f ca="1">AF307*VLOOKUP(BJ$6,'Greenhouse Gas Costs Avoided'!$A$2:$I$32,9,FALSE)</f>
        <v>9.2949796418706736</v>
      </c>
      <c r="BK307" s="22">
        <f ca="1">AG307*VLOOKUP(BK$6,'Greenhouse Gas Costs Avoided'!$A$2:$I$32,9,FALSE)</f>
        <v>9.5356621388007277</v>
      </c>
    </row>
    <row r="308" spans="1:63" x14ac:dyDescent="0.35">
      <c r="A308" s="11">
        <v>302</v>
      </c>
      <c r="B308" s="12">
        <f t="shared" ca="1" si="8"/>
        <v>3</v>
      </c>
      <c r="C308" s="13">
        <f t="shared" ca="1" si="9"/>
        <v>2023</v>
      </c>
      <c r="E308" s="20">
        <f ca="1">IF(E$6&lt;$C308,0,VLOOKUP(E$6,'MonteCarlo Policy Paths'!$A$2:$I$31,'Monte Carlo_WA Complance Price'!$B308+1,FALSE))</f>
        <v>0</v>
      </c>
      <c r="F308" s="21">
        <f ca="1">IF(F$6&lt;$C308,0,VLOOKUP(F$6,'MonteCarlo Policy Paths'!$A$2:$I$31,'Monte Carlo_WA Complance Price'!$B308+1,FALSE))</f>
        <v>82.346532180449415</v>
      </c>
      <c r="G308" s="21">
        <f ca="1">IF(G$6&lt;$C308,0,VLOOKUP(G$6,'MonteCarlo Policy Paths'!$A$2:$I$31,'Monte Carlo_WA Complance Price'!$B308+1,FALSE))</f>
        <v>84.002844861871253</v>
      </c>
      <c r="H308" s="21">
        <f ca="1">IF(H$6&lt;$C308,0,VLOOKUP(H$6,'MonteCarlo Policy Paths'!$A$2:$I$31,'Monte Carlo_WA Complance Price'!$B308+1,FALSE))</f>
        <v>85.659157543293105</v>
      </c>
      <c r="I308" s="21">
        <f ca="1">IF(I$6&lt;$C308,0,VLOOKUP(I$6,'MonteCarlo Policy Paths'!$A$2:$I$31,'Monte Carlo_WA Complance Price'!$B308+1,FALSE))</f>
        <v>86.918851036576825</v>
      </c>
      <c r="J308" s="21">
        <f ca="1">IF(J$6&lt;$C308,0,VLOOKUP(J$6,'MonteCarlo Policy Paths'!$A$2:$I$31,'Monte Carlo_WA Complance Price'!$B308+1,FALSE))</f>
        <v>88.178544529860531</v>
      </c>
      <c r="K308" s="21">
        <f ca="1">IF(K$6&lt;$C308,0,VLOOKUP(K$6,'MonteCarlo Policy Paths'!$A$2:$I$31,'Monte Carlo_WA Complance Price'!$B308+1,FALSE))</f>
        <v>89.438238023144251</v>
      </c>
      <c r="L308" s="21">
        <f ca="1">IF(L$6&lt;$C308,0,VLOOKUP(L$6,'MonteCarlo Policy Paths'!$A$2:$I$31,'Monte Carlo_WA Complance Price'!$B308+1,FALSE))</f>
        <v>90.697931516427971</v>
      </c>
      <c r="M308" s="21">
        <f ca="1">IF(M$6&lt;$C308,0,VLOOKUP(M$6,'MonteCarlo Policy Paths'!$A$2:$I$31,'Monte Carlo_WA Complance Price'!$B308+1,FALSE))</f>
        <v>91.95762500971172</v>
      </c>
      <c r="N308" s="21">
        <f ca="1">IF(N$6&lt;$C308,0,VLOOKUP(N$6,'MonteCarlo Policy Paths'!$A$2:$I$31,'Monte Carlo_WA Complance Price'!$B308+1,FALSE))</f>
        <v>93.21731850299544</v>
      </c>
      <c r="O308" s="21">
        <f ca="1">IF(O$6&lt;$C308,0,VLOOKUP(O$6,'MonteCarlo Policy Paths'!$A$2:$I$31,'Monte Carlo_WA Complance Price'!$B308+1,FALSE))</f>
        <v>94.47701199627916</v>
      </c>
      <c r="P308" s="21">
        <f ca="1">IF(P$6&lt;$C308,0,VLOOKUP(P$6,'MonteCarlo Policy Paths'!$A$2:$I$31,'Monte Carlo_WA Complance Price'!$B308+1,FALSE))</f>
        <v>95.73670548956288</v>
      </c>
      <c r="Q308" s="21">
        <f ca="1">IF(Q$6&lt;$C308,0,VLOOKUP(Q$6,'MonteCarlo Policy Paths'!$A$2:$I$31,'Monte Carlo_WA Complance Price'!$B308+1,FALSE))</f>
        <v>96.996398982846586</v>
      </c>
      <c r="R308" s="21">
        <f ca="1">IF(R$6&lt;$C308,0,VLOOKUP(R$6,'MonteCarlo Policy Paths'!$A$2:$I$31,'Monte Carlo_WA Complance Price'!$B308+1,FALSE))</f>
        <v>101.49317720655506</v>
      </c>
      <c r="S308" s="21">
        <f ca="1">IF(S$6&lt;$C308,0,VLOOKUP(S$6,'MonteCarlo Policy Paths'!$A$2:$I$31,'Monte Carlo_WA Complance Price'!$B308+1,FALSE))</f>
        <v>104.21949379267882</v>
      </c>
      <c r="T308" s="21">
        <f ca="1">IF(T$6&lt;$C308,0,VLOOKUP(T$6,'MonteCarlo Policy Paths'!$A$2:$I$31,'Monte Carlo_WA Complance Price'!$B308+1,FALSE))</f>
        <v>107.03810370059369</v>
      </c>
      <c r="U308" s="21">
        <f ca="1">IF(U$6&lt;$C308,0,VLOOKUP(U$6,'MonteCarlo Policy Paths'!$A$2:$I$31,'Monte Carlo_WA Complance Price'!$B308+1,FALSE))</f>
        <v>109.92690053835344</v>
      </c>
      <c r="V308" s="21">
        <f ca="1">IF(V$6&lt;$C308,0,VLOOKUP(V$6,'MonteCarlo Policy Paths'!$A$2:$I$31,'Monte Carlo_WA Complance Price'!$B308+1,FALSE))</f>
        <v>112.89757853003228</v>
      </c>
      <c r="W308" s="21">
        <f ca="1">IF(W$6&lt;$C308,0,VLOOKUP(W$6,'MonteCarlo Policy Paths'!$A$2:$I$31,'Monte Carlo_WA Complance Price'!$B308+1,FALSE))</f>
        <v>115.91943874780665</v>
      </c>
      <c r="X308" s="21">
        <f ca="1">IF(X$6&lt;$C308,0,VLOOKUP(X$6,'MonteCarlo Policy Paths'!$A$2:$I$31,'Monte Carlo_WA Complance Price'!$B308+1,FALSE))</f>
        <v>119.06733931122673</v>
      </c>
      <c r="Y308" s="21">
        <f ca="1">IF(Y$6&lt;$C308,0,VLOOKUP(Y$6,'MonteCarlo Policy Paths'!$A$2:$I$31,'Monte Carlo_WA Complance Price'!$B308+1,FALSE))</f>
        <v>122.25496395468721</v>
      </c>
      <c r="Z308" s="21">
        <f ca="1">IF(Z$6&lt;$C308,0,VLOOKUP(Z$6,'MonteCarlo Policy Paths'!$A$2:$I$31,'Monte Carlo_WA Complance Price'!$B308+1,FALSE))</f>
        <v>125.4992630232488</v>
      </c>
      <c r="AA308" s="21">
        <f ca="1">IF(AA$6&lt;$C308,0,VLOOKUP(AA$6,'MonteCarlo Policy Paths'!$A$2:$I$31,'Monte Carlo_WA Complance Price'!$B308+1,FALSE))</f>
        <v>128.82380079097237</v>
      </c>
      <c r="AB308" s="21">
        <f ca="1">IF(AB$6&lt;$C308,0,VLOOKUP(AB$6,'MonteCarlo Policy Paths'!$A$2:$I$31,'Monte Carlo_WA Complance Price'!$B308+1,FALSE))</f>
        <v>132.24028719953677</v>
      </c>
      <c r="AC308" s="21">
        <f ca="1">IF(AC$6&lt;$C308,0,VLOOKUP(AC$6,'MonteCarlo Policy Paths'!$A$2:$I$31,'Monte Carlo_WA Complance Price'!$B308+1,FALSE))</f>
        <v>135.74155640209787</v>
      </c>
      <c r="AD308" s="21">
        <f ca="1">IF(AD$6&lt;$C308,0,VLOOKUP(AD$6,'MonteCarlo Policy Paths'!$A$2:$I$31,'Monte Carlo_WA Complance Price'!$B308+1,FALSE))</f>
        <v>139.32654413598658</v>
      </c>
      <c r="AE308" s="21">
        <f ca="1">IF(AE$6&lt;$C308,0,VLOOKUP(AE$6,'MonteCarlo Policy Paths'!$A$2:$I$31,'Monte Carlo_WA Complance Price'!$B308+1,FALSE))</f>
        <v>142.9856742986068</v>
      </c>
      <c r="AF308" s="21">
        <f ca="1">IF(AF$6&lt;$C308,0,VLOOKUP(AF$6,'MonteCarlo Policy Paths'!$A$2:$I$31,'Monte Carlo_WA Complance Price'!$B308+1,FALSE))</f>
        <v>146.72361540812219</v>
      </c>
      <c r="AG308" s="22">
        <f ca="1">IF(AG$6&lt;$C308,0,VLOOKUP(AG$6,'MonteCarlo Policy Paths'!$A$2:$I$31,'Monte Carlo_WA Complance Price'!$B308+1,FALSE))</f>
        <v>150.52284977717397</v>
      </c>
      <c r="AI308" s="20">
        <f ca="1">E308*VLOOKUP(AI$6,'Greenhouse Gas Costs Avoided'!$A$2:$I$32,9,FALSE)</f>
        <v>0</v>
      </c>
      <c r="AJ308" s="21">
        <f ca="1">F308*VLOOKUP(AJ$6,'Greenhouse Gas Costs Avoided'!$A$2:$I$32,9,FALSE)</f>
        <v>5.2166744805659615</v>
      </c>
      <c r="AK308" s="21">
        <f ca="1">G308*VLOOKUP(AK$6,'Greenhouse Gas Costs Avoided'!$A$2:$I$32,9,FALSE)</f>
        <v>5.3216023247413169</v>
      </c>
      <c r="AL308" s="21">
        <f ca="1">H308*VLOOKUP(AL$6,'Greenhouse Gas Costs Avoided'!$A$2:$I$32,9,FALSE)</f>
        <v>5.4265301689166732</v>
      </c>
      <c r="AM308" s="21">
        <f ca="1">I308*VLOOKUP(AM$6,'Greenhouse Gas Costs Avoided'!$A$2:$I$32,9,FALSE)</f>
        <v>5.5063320831654474</v>
      </c>
      <c r="AN308" s="21">
        <f ca="1">J308*VLOOKUP(AN$6,'Greenhouse Gas Costs Avoided'!$A$2:$I$32,9,FALSE)</f>
        <v>5.5861339974142208</v>
      </c>
      <c r="AO308" s="21">
        <f ca="1">K308*VLOOKUP(AO$6,'Greenhouse Gas Costs Avoided'!$A$2:$I$32,9,FALSE)</f>
        <v>5.665935911662995</v>
      </c>
      <c r="AP308" s="21">
        <f ca="1">L308*VLOOKUP(AP$6,'Greenhouse Gas Costs Avoided'!$A$2:$I$32,9,FALSE)</f>
        <v>5.7457378259117702</v>
      </c>
      <c r="AQ308" s="21">
        <f ca="1">M308*VLOOKUP(AQ$6,'Greenhouse Gas Costs Avoided'!$A$2:$I$32,9,FALSE)</f>
        <v>5.8255397401605462</v>
      </c>
      <c r="AR308" s="21">
        <f ca="1">N308*VLOOKUP(AR$6,'Greenhouse Gas Costs Avoided'!$A$2:$I$32,9,FALSE)</f>
        <v>5.9053416544093205</v>
      </c>
      <c r="AS308" s="21">
        <f ca="1">O308*VLOOKUP(AS$6,'Greenhouse Gas Costs Avoided'!$A$2:$I$32,9,FALSE)</f>
        <v>5.9851435686580947</v>
      </c>
      <c r="AT308" s="21">
        <f ca="1">P308*VLOOKUP(AT$6,'Greenhouse Gas Costs Avoided'!$A$2:$I$32,9,FALSE)</f>
        <v>6.0649454829068699</v>
      </c>
      <c r="AU308" s="21">
        <f ca="1">Q308*VLOOKUP(AU$6,'Greenhouse Gas Costs Avoided'!$A$2:$I$32,9,FALSE)</f>
        <v>6.1447473971556432</v>
      </c>
      <c r="AV308" s="21">
        <f ca="1">R308*VLOOKUP(AV$6,'Greenhouse Gas Costs Avoided'!$A$2:$I$32,9,FALSE)</f>
        <v>6.4296194808152167</v>
      </c>
      <c r="AW308" s="21">
        <f ca="1">S308*VLOOKUP(AW$6,'Greenhouse Gas Costs Avoided'!$A$2:$I$32,9,FALSE)</f>
        <v>6.6023323538917609</v>
      </c>
      <c r="AX308" s="21">
        <f ca="1">T308*VLOOKUP(AX$6,'Greenhouse Gas Costs Avoided'!$A$2:$I$32,9,FALSE)</f>
        <v>6.7808920331878957</v>
      </c>
      <c r="AY308" s="21">
        <f ca="1">U308*VLOOKUP(AY$6,'Greenhouse Gas Costs Avoided'!$A$2:$I$32,9,FALSE)</f>
        <v>6.9638980729572149</v>
      </c>
      <c r="AZ308" s="21">
        <f ca="1">V308*VLOOKUP(AZ$6,'Greenhouse Gas Costs Avoided'!$A$2:$I$32,9,FALSE)</f>
        <v>7.1520913053717949</v>
      </c>
      <c r="BA308" s="21">
        <f ca="1">W308*VLOOKUP(BA$6,'Greenhouse Gas Costs Avoided'!$A$2:$I$32,9,FALSE)</f>
        <v>7.3435269452765404</v>
      </c>
      <c r="BB308" s="21">
        <f ca="1">X308*VLOOKUP(BB$6,'Greenhouse Gas Costs Avoided'!$A$2:$I$32,9,FALSE)</f>
        <v>7.5429472742415475</v>
      </c>
      <c r="BC308" s="21">
        <f ca="1">Y308*VLOOKUP(BC$6,'Greenhouse Gas Costs Avoided'!$A$2:$I$32,9,FALSE)</f>
        <v>7.744884134129272</v>
      </c>
      <c r="BD308" s="21">
        <f ca="1">Z308*VLOOKUP(BD$6,'Greenhouse Gas Costs Avoided'!$A$2:$I$32,9,FALSE)</f>
        <v>7.950411333759269</v>
      </c>
      <c r="BE308" s="21">
        <f ca="1">AA308*VLOOKUP(BE$6,'Greenhouse Gas Costs Avoided'!$A$2:$I$32,9,FALSE)</f>
        <v>8.161021676093501</v>
      </c>
      <c r="BF308" s="21">
        <f ca="1">AB308*VLOOKUP(BF$6,'Greenhouse Gas Costs Avoided'!$A$2:$I$32,9,FALSE)</f>
        <v>8.3774569890184303</v>
      </c>
      <c r="BG308" s="21">
        <f ca="1">AC308*VLOOKUP(BG$6,'Greenhouse Gas Costs Avoided'!$A$2:$I$32,9,FALSE)</f>
        <v>8.5992633142510115</v>
      </c>
      <c r="BH308" s="21">
        <f ca="1">AD308*VLOOKUP(BH$6,'Greenhouse Gas Costs Avoided'!$A$2:$I$32,9,FALSE)</f>
        <v>8.8263732304711304</v>
      </c>
      <c r="BI308" s="21">
        <f ca="1">AE308*VLOOKUP(BI$6,'Greenhouse Gas Costs Avoided'!$A$2:$I$32,9,FALSE)</f>
        <v>9.05818008905967</v>
      </c>
      <c r="BJ308" s="21">
        <f ca="1">AF308*VLOOKUP(BJ$6,'Greenhouse Gas Costs Avoided'!$A$2:$I$32,9,FALSE)</f>
        <v>9.2949796418706736</v>
      </c>
      <c r="BK308" s="22">
        <f ca="1">AG308*VLOOKUP(BK$6,'Greenhouse Gas Costs Avoided'!$A$2:$I$32,9,FALSE)</f>
        <v>9.5356621388007277</v>
      </c>
    </row>
    <row r="309" spans="1:63" x14ac:dyDescent="0.35">
      <c r="A309" s="11">
        <v>303</v>
      </c>
      <c r="B309" s="12">
        <f t="shared" ca="1" si="8"/>
        <v>1</v>
      </c>
      <c r="C309" s="13">
        <f t="shared" ca="1" si="9"/>
        <v>2023</v>
      </c>
      <c r="E309" s="20">
        <f ca="1">IF(E$6&lt;$C309,0,VLOOKUP(E$6,'MonteCarlo Policy Paths'!$A$2:$I$31,'Monte Carlo_WA Complance Price'!$B309+1,FALSE))</f>
        <v>0</v>
      </c>
      <c r="F309" s="21">
        <f ca="1">IF(F$6&lt;$C309,0,VLOOKUP(F$6,'MonteCarlo Policy Paths'!$A$2:$I$31,'Monte Carlo_WA Complance Price'!$B309+1,FALSE))</f>
        <v>82.346532180449415</v>
      </c>
      <c r="G309" s="21">
        <f ca="1">IF(G$6&lt;$C309,0,VLOOKUP(G$6,'MonteCarlo Policy Paths'!$A$2:$I$31,'Monte Carlo_WA Complance Price'!$B309+1,FALSE))</f>
        <v>84.002844861871253</v>
      </c>
      <c r="H309" s="21">
        <f ca="1">IF(H$6&lt;$C309,0,VLOOKUP(H$6,'MonteCarlo Policy Paths'!$A$2:$I$31,'Monte Carlo_WA Complance Price'!$B309+1,FALSE))</f>
        <v>85.659157543293105</v>
      </c>
      <c r="I309" s="21">
        <f ca="1">IF(I$6&lt;$C309,0,VLOOKUP(I$6,'MonteCarlo Policy Paths'!$A$2:$I$31,'Monte Carlo_WA Complance Price'!$B309+1,FALSE))</f>
        <v>86.918851036576825</v>
      </c>
      <c r="J309" s="21">
        <f ca="1">IF(J$6&lt;$C309,0,VLOOKUP(J$6,'MonteCarlo Policy Paths'!$A$2:$I$31,'Monte Carlo_WA Complance Price'!$B309+1,FALSE))</f>
        <v>88.178544529860531</v>
      </c>
      <c r="K309" s="21">
        <f ca="1">IF(K$6&lt;$C309,0,VLOOKUP(K$6,'MonteCarlo Policy Paths'!$A$2:$I$31,'Monte Carlo_WA Complance Price'!$B309+1,FALSE))</f>
        <v>89.438238023144251</v>
      </c>
      <c r="L309" s="21">
        <f ca="1">IF(L$6&lt;$C309,0,VLOOKUP(L$6,'MonteCarlo Policy Paths'!$A$2:$I$31,'Monte Carlo_WA Complance Price'!$B309+1,FALSE))</f>
        <v>90.697931516427971</v>
      </c>
      <c r="M309" s="21">
        <f ca="1">IF(M$6&lt;$C309,0,VLOOKUP(M$6,'MonteCarlo Policy Paths'!$A$2:$I$31,'Monte Carlo_WA Complance Price'!$B309+1,FALSE))</f>
        <v>91.95762500971172</v>
      </c>
      <c r="N309" s="21">
        <f ca="1">IF(N$6&lt;$C309,0,VLOOKUP(N$6,'MonteCarlo Policy Paths'!$A$2:$I$31,'Monte Carlo_WA Complance Price'!$B309+1,FALSE))</f>
        <v>93.21731850299544</v>
      </c>
      <c r="O309" s="21">
        <f ca="1">IF(O$6&lt;$C309,0,VLOOKUP(O$6,'MonteCarlo Policy Paths'!$A$2:$I$31,'Monte Carlo_WA Complance Price'!$B309+1,FALSE))</f>
        <v>94.47701199627916</v>
      </c>
      <c r="P309" s="21">
        <f ca="1">IF(P$6&lt;$C309,0,VLOOKUP(P$6,'MonteCarlo Policy Paths'!$A$2:$I$31,'Monte Carlo_WA Complance Price'!$B309+1,FALSE))</f>
        <v>95.73670548956288</v>
      </c>
      <c r="Q309" s="21">
        <f ca="1">IF(Q$6&lt;$C309,0,VLOOKUP(Q$6,'MonteCarlo Policy Paths'!$A$2:$I$31,'Monte Carlo_WA Complance Price'!$B309+1,FALSE))</f>
        <v>96.996398982846586</v>
      </c>
      <c r="R309" s="21">
        <f ca="1">IF(R$6&lt;$C309,0,VLOOKUP(R$6,'MonteCarlo Policy Paths'!$A$2:$I$31,'Monte Carlo_WA Complance Price'!$B309+1,FALSE))</f>
        <v>98.25609247613032</v>
      </c>
      <c r="S309" s="21">
        <f ca="1">IF(S$6&lt;$C309,0,VLOOKUP(S$6,'MonteCarlo Policy Paths'!$A$2:$I$31,'Monte Carlo_WA Complance Price'!$B309+1,FALSE))</f>
        <v>99.65157958594628</v>
      </c>
      <c r="T309" s="21">
        <f ca="1">IF(T$6&lt;$C309,0,VLOOKUP(T$6,'MonteCarlo Policy Paths'!$A$2:$I$31,'Monte Carlo_WA Complance Price'!$B309+1,FALSE))</f>
        <v>101.04706669576224</v>
      </c>
      <c r="U309" s="21">
        <f ca="1">IF(U$6&lt;$C309,0,VLOOKUP(U$6,'MonteCarlo Policy Paths'!$A$2:$I$31,'Monte Carlo_WA Complance Price'!$B309+1,FALSE))</f>
        <v>102.4425538055782</v>
      </c>
      <c r="V309" s="21">
        <f ca="1">IF(V$6&lt;$C309,0,VLOOKUP(V$6,'MonteCarlo Policy Paths'!$A$2:$I$31,'Monte Carlo_WA Complance Price'!$B309+1,FALSE))</f>
        <v>103.83804091539416</v>
      </c>
      <c r="W309" s="21">
        <f ca="1">IF(W$6&lt;$C309,0,VLOOKUP(W$6,'MonteCarlo Policy Paths'!$A$2:$I$31,'Monte Carlo_WA Complance Price'!$B309+1,FALSE))</f>
        <v>105.23352802521011</v>
      </c>
      <c r="X309" s="21">
        <f ca="1">IF(X$6&lt;$C309,0,VLOOKUP(X$6,'MonteCarlo Policy Paths'!$A$2:$I$31,'Monte Carlo_WA Complance Price'!$B309+1,FALSE))</f>
        <v>106.47156953138905</v>
      </c>
      <c r="Y309" s="21">
        <f ca="1">IF(Y$6&lt;$C309,0,VLOOKUP(Y$6,'MonteCarlo Policy Paths'!$A$2:$I$31,'Monte Carlo_WA Complance Price'!$B309+1,FALSE))</f>
        <v>107.709611037568</v>
      </c>
      <c r="Z309" s="21">
        <f ca="1">IF(Z$6&lt;$C309,0,VLOOKUP(Z$6,'MonteCarlo Policy Paths'!$A$2:$I$31,'Monte Carlo_WA Complance Price'!$B309+1,FALSE))</f>
        <v>108.94765254374694</v>
      </c>
      <c r="AA309" s="21">
        <f ca="1">IF(AA$6&lt;$C309,0,VLOOKUP(AA$6,'MonteCarlo Policy Paths'!$A$2:$I$31,'Monte Carlo_WA Complance Price'!$B309+1,FALSE))</f>
        <v>110.18569404992589</v>
      </c>
      <c r="AB309" s="21">
        <f ca="1">IF(AB$6&lt;$C309,0,VLOOKUP(AB$6,'MonteCarlo Policy Paths'!$A$2:$I$31,'Monte Carlo_WA Complance Price'!$B309+1,FALSE))</f>
        <v>111.42373555610482</v>
      </c>
      <c r="AC309" s="21">
        <f ca="1">IF(AC$6&lt;$C309,0,VLOOKUP(AC$6,'MonteCarlo Policy Paths'!$A$2:$I$31,'Monte Carlo_WA Complance Price'!$B309+1,FALSE))</f>
        <v>112.86811731331359</v>
      </c>
      <c r="AD309" s="21">
        <f ca="1">IF(AD$6&lt;$C309,0,VLOOKUP(AD$6,'MonteCarlo Policy Paths'!$A$2:$I$31,'Monte Carlo_WA Complance Price'!$B309+1,FALSE))</f>
        <v>114.31249907052236</v>
      </c>
      <c r="AE309" s="21">
        <f ca="1">IF(AE$6&lt;$C309,0,VLOOKUP(AE$6,'MonteCarlo Policy Paths'!$A$2:$I$31,'Monte Carlo_WA Complance Price'!$B309+1,FALSE))</f>
        <v>115.75688082773114</v>
      </c>
      <c r="AF309" s="21">
        <f ca="1">IF(AF$6&lt;$C309,0,VLOOKUP(AF$6,'MonteCarlo Policy Paths'!$A$2:$I$31,'Monte Carlo_WA Complance Price'!$B309+1,FALSE))</f>
        <v>117.20126258493991</v>
      </c>
      <c r="AG309" s="22">
        <f ca="1">IF(AG$6&lt;$C309,0,VLOOKUP(AG$6,'MonteCarlo Policy Paths'!$A$2:$I$31,'Monte Carlo_WA Complance Price'!$B309+1,FALSE))</f>
        <v>118.64564434214866</v>
      </c>
      <c r="AI309" s="20">
        <f ca="1">E309*VLOOKUP(AI$6,'Greenhouse Gas Costs Avoided'!$A$2:$I$32,9,FALSE)</f>
        <v>0</v>
      </c>
      <c r="AJ309" s="21">
        <f ca="1">F309*VLOOKUP(AJ$6,'Greenhouse Gas Costs Avoided'!$A$2:$I$32,9,FALSE)</f>
        <v>5.2166744805659615</v>
      </c>
      <c r="AK309" s="21">
        <f ca="1">G309*VLOOKUP(AK$6,'Greenhouse Gas Costs Avoided'!$A$2:$I$32,9,FALSE)</f>
        <v>5.3216023247413169</v>
      </c>
      <c r="AL309" s="21">
        <f ca="1">H309*VLOOKUP(AL$6,'Greenhouse Gas Costs Avoided'!$A$2:$I$32,9,FALSE)</f>
        <v>5.4265301689166732</v>
      </c>
      <c r="AM309" s="21">
        <f ca="1">I309*VLOOKUP(AM$6,'Greenhouse Gas Costs Avoided'!$A$2:$I$32,9,FALSE)</f>
        <v>5.5063320831654474</v>
      </c>
      <c r="AN309" s="21">
        <f ca="1">J309*VLOOKUP(AN$6,'Greenhouse Gas Costs Avoided'!$A$2:$I$32,9,FALSE)</f>
        <v>5.5861339974142208</v>
      </c>
      <c r="AO309" s="21">
        <f ca="1">K309*VLOOKUP(AO$6,'Greenhouse Gas Costs Avoided'!$A$2:$I$32,9,FALSE)</f>
        <v>5.665935911662995</v>
      </c>
      <c r="AP309" s="21">
        <f ca="1">L309*VLOOKUP(AP$6,'Greenhouse Gas Costs Avoided'!$A$2:$I$32,9,FALSE)</f>
        <v>5.7457378259117702</v>
      </c>
      <c r="AQ309" s="21">
        <f ca="1">M309*VLOOKUP(AQ$6,'Greenhouse Gas Costs Avoided'!$A$2:$I$32,9,FALSE)</f>
        <v>5.8255397401605462</v>
      </c>
      <c r="AR309" s="21">
        <f ca="1">N309*VLOOKUP(AR$6,'Greenhouse Gas Costs Avoided'!$A$2:$I$32,9,FALSE)</f>
        <v>5.9053416544093205</v>
      </c>
      <c r="AS309" s="21">
        <f ca="1">O309*VLOOKUP(AS$6,'Greenhouse Gas Costs Avoided'!$A$2:$I$32,9,FALSE)</f>
        <v>5.9851435686580947</v>
      </c>
      <c r="AT309" s="21">
        <f ca="1">P309*VLOOKUP(AT$6,'Greenhouse Gas Costs Avoided'!$A$2:$I$32,9,FALSE)</f>
        <v>6.0649454829068699</v>
      </c>
      <c r="AU309" s="21">
        <f ca="1">Q309*VLOOKUP(AU$6,'Greenhouse Gas Costs Avoided'!$A$2:$I$32,9,FALSE)</f>
        <v>6.1447473971556432</v>
      </c>
      <c r="AV309" s="21">
        <f ca="1">R309*VLOOKUP(AV$6,'Greenhouse Gas Costs Avoided'!$A$2:$I$32,9,FALSE)</f>
        <v>6.2245493114044184</v>
      </c>
      <c r="AW309" s="21">
        <f ca="1">S309*VLOOKUP(AW$6,'Greenhouse Gas Costs Avoided'!$A$2:$I$32,9,FALSE)</f>
        <v>6.312953786990386</v>
      </c>
      <c r="AX309" s="21">
        <f ca="1">T309*VLOOKUP(AX$6,'Greenhouse Gas Costs Avoided'!$A$2:$I$32,9,FALSE)</f>
        <v>6.4013582625763545</v>
      </c>
      <c r="AY309" s="21">
        <f ca="1">U309*VLOOKUP(AY$6,'Greenhouse Gas Costs Avoided'!$A$2:$I$32,9,FALSE)</f>
        <v>6.4897627381623222</v>
      </c>
      <c r="AZ309" s="21">
        <f ca="1">V309*VLOOKUP(AZ$6,'Greenhouse Gas Costs Avoided'!$A$2:$I$32,9,FALSE)</f>
        <v>6.5781672137482907</v>
      </c>
      <c r="BA309" s="21">
        <f ca="1">W309*VLOOKUP(BA$6,'Greenhouse Gas Costs Avoided'!$A$2:$I$32,9,FALSE)</f>
        <v>6.6665716893342575</v>
      </c>
      <c r="BB309" s="21">
        <f ca="1">X309*VLOOKUP(BB$6,'Greenhouse Gas Costs Avoided'!$A$2:$I$32,9,FALSE)</f>
        <v>6.7450019445028957</v>
      </c>
      <c r="BC309" s="21">
        <f ca="1">Y309*VLOOKUP(BC$6,'Greenhouse Gas Costs Avoided'!$A$2:$I$32,9,FALSE)</f>
        <v>6.8234321996715348</v>
      </c>
      <c r="BD309" s="21">
        <f ca="1">Z309*VLOOKUP(BD$6,'Greenhouse Gas Costs Avoided'!$A$2:$I$32,9,FALSE)</f>
        <v>6.901862454840173</v>
      </c>
      <c r="BE309" s="21">
        <f ca="1">AA309*VLOOKUP(BE$6,'Greenhouse Gas Costs Avoided'!$A$2:$I$32,9,FALSE)</f>
        <v>6.9802927100088112</v>
      </c>
      <c r="BF309" s="21">
        <f ca="1">AB309*VLOOKUP(BF$6,'Greenhouse Gas Costs Avoided'!$A$2:$I$32,9,FALSE)</f>
        <v>7.0587229651774486</v>
      </c>
      <c r="BG309" s="21">
        <f ca="1">AC309*VLOOKUP(BG$6,'Greenhouse Gas Costs Avoided'!$A$2:$I$32,9,FALSE)</f>
        <v>7.1502249295408609</v>
      </c>
      <c r="BH309" s="21">
        <f ca="1">AD309*VLOOKUP(BH$6,'Greenhouse Gas Costs Avoided'!$A$2:$I$32,9,FALSE)</f>
        <v>7.2417268939042723</v>
      </c>
      <c r="BI309" s="21">
        <f ca="1">AE309*VLOOKUP(BI$6,'Greenhouse Gas Costs Avoided'!$A$2:$I$32,9,FALSE)</f>
        <v>7.3332288582676846</v>
      </c>
      <c r="BJ309" s="21">
        <f ca="1">AF309*VLOOKUP(BJ$6,'Greenhouse Gas Costs Avoided'!$A$2:$I$32,9,FALSE)</f>
        <v>7.424730822631096</v>
      </c>
      <c r="BK309" s="22">
        <f ca="1">AG309*VLOOKUP(BK$6,'Greenhouse Gas Costs Avoided'!$A$2:$I$32,9,FALSE)</f>
        <v>7.5162327869945065</v>
      </c>
    </row>
    <row r="310" spans="1:63" x14ac:dyDescent="0.35">
      <c r="A310" s="11">
        <v>304</v>
      </c>
      <c r="B310" s="12">
        <f t="shared" ca="1" si="8"/>
        <v>1</v>
      </c>
      <c r="C310" s="13">
        <f t="shared" ca="1" si="9"/>
        <v>2023</v>
      </c>
      <c r="E310" s="20">
        <f ca="1">IF(E$6&lt;$C310,0,VLOOKUP(E$6,'MonteCarlo Policy Paths'!$A$2:$I$31,'Monte Carlo_WA Complance Price'!$B310+1,FALSE))</f>
        <v>0</v>
      </c>
      <c r="F310" s="21">
        <f ca="1">IF(F$6&lt;$C310,0,VLOOKUP(F$6,'MonteCarlo Policy Paths'!$A$2:$I$31,'Monte Carlo_WA Complance Price'!$B310+1,FALSE))</f>
        <v>82.346532180449415</v>
      </c>
      <c r="G310" s="21">
        <f ca="1">IF(G$6&lt;$C310,0,VLOOKUP(G$6,'MonteCarlo Policy Paths'!$A$2:$I$31,'Monte Carlo_WA Complance Price'!$B310+1,FALSE))</f>
        <v>84.002844861871253</v>
      </c>
      <c r="H310" s="21">
        <f ca="1">IF(H$6&lt;$C310,0,VLOOKUP(H$6,'MonteCarlo Policy Paths'!$A$2:$I$31,'Monte Carlo_WA Complance Price'!$B310+1,FALSE))</f>
        <v>85.659157543293105</v>
      </c>
      <c r="I310" s="21">
        <f ca="1">IF(I$6&lt;$C310,0,VLOOKUP(I$6,'MonteCarlo Policy Paths'!$A$2:$I$31,'Monte Carlo_WA Complance Price'!$B310+1,FALSE))</f>
        <v>86.918851036576825</v>
      </c>
      <c r="J310" s="21">
        <f ca="1">IF(J$6&lt;$C310,0,VLOOKUP(J$6,'MonteCarlo Policy Paths'!$A$2:$I$31,'Monte Carlo_WA Complance Price'!$B310+1,FALSE))</f>
        <v>88.178544529860531</v>
      </c>
      <c r="K310" s="21">
        <f ca="1">IF(K$6&lt;$C310,0,VLOOKUP(K$6,'MonteCarlo Policy Paths'!$A$2:$I$31,'Monte Carlo_WA Complance Price'!$B310+1,FALSE))</f>
        <v>89.438238023144251</v>
      </c>
      <c r="L310" s="21">
        <f ca="1">IF(L$6&lt;$C310,0,VLOOKUP(L$6,'MonteCarlo Policy Paths'!$A$2:$I$31,'Monte Carlo_WA Complance Price'!$B310+1,FALSE))</f>
        <v>90.697931516427971</v>
      </c>
      <c r="M310" s="21">
        <f ca="1">IF(M$6&lt;$C310,0,VLOOKUP(M$6,'MonteCarlo Policy Paths'!$A$2:$I$31,'Monte Carlo_WA Complance Price'!$B310+1,FALSE))</f>
        <v>91.95762500971172</v>
      </c>
      <c r="N310" s="21">
        <f ca="1">IF(N$6&lt;$C310,0,VLOOKUP(N$6,'MonteCarlo Policy Paths'!$A$2:$I$31,'Monte Carlo_WA Complance Price'!$B310+1,FALSE))</f>
        <v>93.21731850299544</v>
      </c>
      <c r="O310" s="21">
        <f ca="1">IF(O$6&lt;$C310,0,VLOOKUP(O$6,'MonteCarlo Policy Paths'!$A$2:$I$31,'Monte Carlo_WA Complance Price'!$B310+1,FALSE))</f>
        <v>94.47701199627916</v>
      </c>
      <c r="P310" s="21">
        <f ca="1">IF(P$6&lt;$C310,0,VLOOKUP(P$6,'MonteCarlo Policy Paths'!$A$2:$I$31,'Monte Carlo_WA Complance Price'!$B310+1,FALSE))</f>
        <v>95.73670548956288</v>
      </c>
      <c r="Q310" s="21">
        <f ca="1">IF(Q$6&lt;$C310,0,VLOOKUP(Q$6,'MonteCarlo Policy Paths'!$A$2:$I$31,'Monte Carlo_WA Complance Price'!$B310+1,FALSE))</f>
        <v>96.996398982846586</v>
      </c>
      <c r="R310" s="21">
        <f ca="1">IF(R$6&lt;$C310,0,VLOOKUP(R$6,'MonteCarlo Policy Paths'!$A$2:$I$31,'Monte Carlo_WA Complance Price'!$B310+1,FALSE))</f>
        <v>98.25609247613032</v>
      </c>
      <c r="S310" s="21">
        <f ca="1">IF(S$6&lt;$C310,0,VLOOKUP(S$6,'MonteCarlo Policy Paths'!$A$2:$I$31,'Monte Carlo_WA Complance Price'!$B310+1,FALSE))</f>
        <v>99.65157958594628</v>
      </c>
      <c r="T310" s="21">
        <f ca="1">IF(T$6&lt;$C310,0,VLOOKUP(T$6,'MonteCarlo Policy Paths'!$A$2:$I$31,'Monte Carlo_WA Complance Price'!$B310+1,FALSE))</f>
        <v>101.04706669576224</v>
      </c>
      <c r="U310" s="21">
        <f ca="1">IF(U$6&lt;$C310,0,VLOOKUP(U$6,'MonteCarlo Policy Paths'!$A$2:$I$31,'Monte Carlo_WA Complance Price'!$B310+1,FALSE))</f>
        <v>102.4425538055782</v>
      </c>
      <c r="V310" s="21">
        <f ca="1">IF(V$6&lt;$C310,0,VLOOKUP(V$6,'MonteCarlo Policy Paths'!$A$2:$I$31,'Monte Carlo_WA Complance Price'!$B310+1,FALSE))</f>
        <v>103.83804091539416</v>
      </c>
      <c r="W310" s="21">
        <f ca="1">IF(W$6&lt;$C310,0,VLOOKUP(W$6,'MonteCarlo Policy Paths'!$A$2:$I$31,'Monte Carlo_WA Complance Price'!$B310+1,FALSE))</f>
        <v>105.23352802521011</v>
      </c>
      <c r="X310" s="21">
        <f ca="1">IF(X$6&lt;$C310,0,VLOOKUP(X$6,'MonteCarlo Policy Paths'!$A$2:$I$31,'Monte Carlo_WA Complance Price'!$B310+1,FALSE))</f>
        <v>106.47156953138905</v>
      </c>
      <c r="Y310" s="21">
        <f ca="1">IF(Y$6&lt;$C310,0,VLOOKUP(Y$6,'MonteCarlo Policy Paths'!$A$2:$I$31,'Monte Carlo_WA Complance Price'!$B310+1,FALSE))</f>
        <v>107.709611037568</v>
      </c>
      <c r="Z310" s="21">
        <f ca="1">IF(Z$6&lt;$C310,0,VLOOKUP(Z$6,'MonteCarlo Policy Paths'!$A$2:$I$31,'Monte Carlo_WA Complance Price'!$B310+1,FALSE))</f>
        <v>108.94765254374694</v>
      </c>
      <c r="AA310" s="21">
        <f ca="1">IF(AA$6&lt;$C310,0,VLOOKUP(AA$6,'MonteCarlo Policy Paths'!$A$2:$I$31,'Monte Carlo_WA Complance Price'!$B310+1,FALSE))</f>
        <v>110.18569404992589</v>
      </c>
      <c r="AB310" s="21">
        <f ca="1">IF(AB$6&lt;$C310,0,VLOOKUP(AB$6,'MonteCarlo Policy Paths'!$A$2:$I$31,'Monte Carlo_WA Complance Price'!$B310+1,FALSE))</f>
        <v>111.42373555610482</v>
      </c>
      <c r="AC310" s="21">
        <f ca="1">IF(AC$6&lt;$C310,0,VLOOKUP(AC$6,'MonteCarlo Policy Paths'!$A$2:$I$31,'Monte Carlo_WA Complance Price'!$B310+1,FALSE))</f>
        <v>112.86811731331359</v>
      </c>
      <c r="AD310" s="21">
        <f ca="1">IF(AD$6&lt;$C310,0,VLOOKUP(AD$6,'MonteCarlo Policy Paths'!$A$2:$I$31,'Monte Carlo_WA Complance Price'!$B310+1,FALSE))</f>
        <v>114.31249907052236</v>
      </c>
      <c r="AE310" s="21">
        <f ca="1">IF(AE$6&lt;$C310,0,VLOOKUP(AE$6,'MonteCarlo Policy Paths'!$A$2:$I$31,'Monte Carlo_WA Complance Price'!$B310+1,FALSE))</f>
        <v>115.75688082773114</v>
      </c>
      <c r="AF310" s="21">
        <f ca="1">IF(AF$6&lt;$C310,0,VLOOKUP(AF$6,'MonteCarlo Policy Paths'!$A$2:$I$31,'Monte Carlo_WA Complance Price'!$B310+1,FALSE))</f>
        <v>117.20126258493991</v>
      </c>
      <c r="AG310" s="22">
        <f ca="1">IF(AG$6&lt;$C310,0,VLOOKUP(AG$6,'MonteCarlo Policy Paths'!$A$2:$I$31,'Monte Carlo_WA Complance Price'!$B310+1,FALSE))</f>
        <v>118.64564434214866</v>
      </c>
      <c r="AI310" s="20">
        <f ca="1">E310*VLOOKUP(AI$6,'Greenhouse Gas Costs Avoided'!$A$2:$I$32,9,FALSE)</f>
        <v>0</v>
      </c>
      <c r="AJ310" s="21">
        <f ca="1">F310*VLOOKUP(AJ$6,'Greenhouse Gas Costs Avoided'!$A$2:$I$32,9,FALSE)</f>
        <v>5.2166744805659615</v>
      </c>
      <c r="AK310" s="21">
        <f ca="1">G310*VLOOKUP(AK$6,'Greenhouse Gas Costs Avoided'!$A$2:$I$32,9,FALSE)</f>
        <v>5.3216023247413169</v>
      </c>
      <c r="AL310" s="21">
        <f ca="1">H310*VLOOKUP(AL$6,'Greenhouse Gas Costs Avoided'!$A$2:$I$32,9,FALSE)</f>
        <v>5.4265301689166732</v>
      </c>
      <c r="AM310" s="21">
        <f ca="1">I310*VLOOKUP(AM$6,'Greenhouse Gas Costs Avoided'!$A$2:$I$32,9,FALSE)</f>
        <v>5.5063320831654474</v>
      </c>
      <c r="AN310" s="21">
        <f ca="1">J310*VLOOKUP(AN$6,'Greenhouse Gas Costs Avoided'!$A$2:$I$32,9,FALSE)</f>
        <v>5.5861339974142208</v>
      </c>
      <c r="AO310" s="21">
        <f ca="1">K310*VLOOKUP(AO$6,'Greenhouse Gas Costs Avoided'!$A$2:$I$32,9,FALSE)</f>
        <v>5.665935911662995</v>
      </c>
      <c r="AP310" s="21">
        <f ca="1">L310*VLOOKUP(AP$6,'Greenhouse Gas Costs Avoided'!$A$2:$I$32,9,FALSE)</f>
        <v>5.7457378259117702</v>
      </c>
      <c r="AQ310" s="21">
        <f ca="1">M310*VLOOKUP(AQ$6,'Greenhouse Gas Costs Avoided'!$A$2:$I$32,9,FALSE)</f>
        <v>5.8255397401605462</v>
      </c>
      <c r="AR310" s="21">
        <f ca="1">N310*VLOOKUP(AR$6,'Greenhouse Gas Costs Avoided'!$A$2:$I$32,9,FALSE)</f>
        <v>5.9053416544093205</v>
      </c>
      <c r="AS310" s="21">
        <f ca="1">O310*VLOOKUP(AS$6,'Greenhouse Gas Costs Avoided'!$A$2:$I$32,9,FALSE)</f>
        <v>5.9851435686580947</v>
      </c>
      <c r="AT310" s="21">
        <f ca="1">P310*VLOOKUP(AT$6,'Greenhouse Gas Costs Avoided'!$A$2:$I$32,9,FALSE)</f>
        <v>6.0649454829068699</v>
      </c>
      <c r="AU310" s="21">
        <f ca="1">Q310*VLOOKUP(AU$6,'Greenhouse Gas Costs Avoided'!$A$2:$I$32,9,FALSE)</f>
        <v>6.1447473971556432</v>
      </c>
      <c r="AV310" s="21">
        <f ca="1">R310*VLOOKUP(AV$6,'Greenhouse Gas Costs Avoided'!$A$2:$I$32,9,FALSE)</f>
        <v>6.2245493114044184</v>
      </c>
      <c r="AW310" s="21">
        <f ca="1">S310*VLOOKUP(AW$6,'Greenhouse Gas Costs Avoided'!$A$2:$I$32,9,FALSE)</f>
        <v>6.312953786990386</v>
      </c>
      <c r="AX310" s="21">
        <f ca="1">T310*VLOOKUP(AX$6,'Greenhouse Gas Costs Avoided'!$A$2:$I$32,9,FALSE)</f>
        <v>6.4013582625763545</v>
      </c>
      <c r="AY310" s="21">
        <f ca="1">U310*VLOOKUP(AY$6,'Greenhouse Gas Costs Avoided'!$A$2:$I$32,9,FALSE)</f>
        <v>6.4897627381623222</v>
      </c>
      <c r="AZ310" s="21">
        <f ca="1">V310*VLOOKUP(AZ$6,'Greenhouse Gas Costs Avoided'!$A$2:$I$32,9,FALSE)</f>
        <v>6.5781672137482907</v>
      </c>
      <c r="BA310" s="21">
        <f ca="1">W310*VLOOKUP(BA$6,'Greenhouse Gas Costs Avoided'!$A$2:$I$32,9,FALSE)</f>
        <v>6.6665716893342575</v>
      </c>
      <c r="BB310" s="21">
        <f ca="1">X310*VLOOKUP(BB$6,'Greenhouse Gas Costs Avoided'!$A$2:$I$32,9,FALSE)</f>
        <v>6.7450019445028957</v>
      </c>
      <c r="BC310" s="21">
        <f ca="1">Y310*VLOOKUP(BC$6,'Greenhouse Gas Costs Avoided'!$A$2:$I$32,9,FALSE)</f>
        <v>6.8234321996715348</v>
      </c>
      <c r="BD310" s="21">
        <f ca="1">Z310*VLOOKUP(BD$6,'Greenhouse Gas Costs Avoided'!$A$2:$I$32,9,FALSE)</f>
        <v>6.901862454840173</v>
      </c>
      <c r="BE310" s="21">
        <f ca="1">AA310*VLOOKUP(BE$6,'Greenhouse Gas Costs Avoided'!$A$2:$I$32,9,FALSE)</f>
        <v>6.9802927100088112</v>
      </c>
      <c r="BF310" s="21">
        <f ca="1">AB310*VLOOKUP(BF$6,'Greenhouse Gas Costs Avoided'!$A$2:$I$32,9,FALSE)</f>
        <v>7.0587229651774486</v>
      </c>
      <c r="BG310" s="21">
        <f ca="1">AC310*VLOOKUP(BG$6,'Greenhouse Gas Costs Avoided'!$A$2:$I$32,9,FALSE)</f>
        <v>7.1502249295408609</v>
      </c>
      <c r="BH310" s="21">
        <f ca="1">AD310*VLOOKUP(BH$6,'Greenhouse Gas Costs Avoided'!$A$2:$I$32,9,FALSE)</f>
        <v>7.2417268939042723</v>
      </c>
      <c r="BI310" s="21">
        <f ca="1">AE310*VLOOKUP(BI$6,'Greenhouse Gas Costs Avoided'!$A$2:$I$32,9,FALSE)</f>
        <v>7.3332288582676846</v>
      </c>
      <c r="BJ310" s="21">
        <f ca="1">AF310*VLOOKUP(BJ$6,'Greenhouse Gas Costs Avoided'!$A$2:$I$32,9,FALSE)</f>
        <v>7.424730822631096</v>
      </c>
      <c r="BK310" s="22">
        <f ca="1">AG310*VLOOKUP(BK$6,'Greenhouse Gas Costs Avoided'!$A$2:$I$32,9,FALSE)</f>
        <v>7.5162327869945065</v>
      </c>
    </row>
    <row r="311" spans="1:63" x14ac:dyDescent="0.35">
      <c r="A311" s="11">
        <v>305</v>
      </c>
      <c r="B311" s="12">
        <f t="shared" ca="1" si="8"/>
        <v>3</v>
      </c>
      <c r="C311" s="13">
        <f t="shared" ca="1" si="9"/>
        <v>2023</v>
      </c>
      <c r="E311" s="20">
        <f ca="1">IF(E$6&lt;$C311,0,VLOOKUP(E$6,'MonteCarlo Policy Paths'!$A$2:$I$31,'Monte Carlo_WA Complance Price'!$B311+1,FALSE))</f>
        <v>0</v>
      </c>
      <c r="F311" s="21">
        <f ca="1">IF(F$6&lt;$C311,0,VLOOKUP(F$6,'MonteCarlo Policy Paths'!$A$2:$I$31,'Monte Carlo_WA Complance Price'!$B311+1,FALSE))</f>
        <v>82.346532180449415</v>
      </c>
      <c r="G311" s="21">
        <f ca="1">IF(G$6&lt;$C311,0,VLOOKUP(G$6,'MonteCarlo Policy Paths'!$A$2:$I$31,'Monte Carlo_WA Complance Price'!$B311+1,FALSE))</f>
        <v>84.002844861871253</v>
      </c>
      <c r="H311" s="21">
        <f ca="1">IF(H$6&lt;$C311,0,VLOOKUP(H$6,'MonteCarlo Policy Paths'!$A$2:$I$31,'Monte Carlo_WA Complance Price'!$B311+1,FALSE))</f>
        <v>85.659157543293105</v>
      </c>
      <c r="I311" s="21">
        <f ca="1">IF(I$6&lt;$C311,0,VLOOKUP(I$6,'MonteCarlo Policy Paths'!$A$2:$I$31,'Monte Carlo_WA Complance Price'!$B311+1,FALSE))</f>
        <v>86.918851036576825</v>
      </c>
      <c r="J311" s="21">
        <f ca="1">IF(J$6&lt;$C311,0,VLOOKUP(J$6,'MonteCarlo Policy Paths'!$A$2:$I$31,'Monte Carlo_WA Complance Price'!$B311+1,FALSE))</f>
        <v>88.178544529860531</v>
      </c>
      <c r="K311" s="21">
        <f ca="1">IF(K$6&lt;$C311,0,VLOOKUP(K$6,'MonteCarlo Policy Paths'!$A$2:$I$31,'Monte Carlo_WA Complance Price'!$B311+1,FALSE))</f>
        <v>89.438238023144251</v>
      </c>
      <c r="L311" s="21">
        <f ca="1">IF(L$6&lt;$C311,0,VLOOKUP(L$6,'MonteCarlo Policy Paths'!$A$2:$I$31,'Monte Carlo_WA Complance Price'!$B311+1,FALSE))</f>
        <v>90.697931516427971</v>
      </c>
      <c r="M311" s="21">
        <f ca="1">IF(M$6&lt;$C311,0,VLOOKUP(M$6,'MonteCarlo Policy Paths'!$A$2:$I$31,'Monte Carlo_WA Complance Price'!$B311+1,FALSE))</f>
        <v>91.95762500971172</v>
      </c>
      <c r="N311" s="21">
        <f ca="1">IF(N$6&lt;$C311,0,VLOOKUP(N$6,'MonteCarlo Policy Paths'!$A$2:$I$31,'Monte Carlo_WA Complance Price'!$B311+1,FALSE))</f>
        <v>93.21731850299544</v>
      </c>
      <c r="O311" s="21">
        <f ca="1">IF(O$6&lt;$C311,0,VLOOKUP(O$6,'MonteCarlo Policy Paths'!$A$2:$I$31,'Monte Carlo_WA Complance Price'!$B311+1,FALSE))</f>
        <v>94.47701199627916</v>
      </c>
      <c r="P311" s="21">
        <f ca="1">IF(P$6&lt;$C311,0,VLOOKUP(P$6,'MonteCarlo Policy Paths'!$A$2:$I$31,'Monte Carlo_WA Complance Price'!$B311+1,FALSE))</f>
        <v>95.73670548956288</v>
      </c>
      <c r="Q311" s="21">
        <f ca="1">IF(Q$6&lt;$C311,0,VLOOKUP(Q$6,'MonteCarlo Policy Paths'!$A$2:$I$31,'Monte Carlo_WA Complance Price'!$B311+1,FALSE))</f>
        <v>96.996398982846586</v>
      </c>
      <c r="R311" s="21">
        <f ca="1">IF(R$6&lt;$C311,0,VLOOKUP(R$6,'MonteCarlo Policy Paths'!$A$2:$I$31,'Monte Carlo_WA Complance Price'!$B311+1,FALSE))</f>
        <v>101.49317720655506</v>
      </c>
      <c r="S311" s="21">
        <f ca="1">IF(S$6&lt;$C311,0,VLOOKUP(S$6,'MonteCarlo Policy Paths'!$A$2:$I$31,'Monte Carlo_WA Complance Price'!$B311+1,FALSE))</f>
        <v>104.21949379267882</v>
      </c>
      <c r="T311" s="21">
        <f ca="1">IF(T$6&lt;$C311,0,VLOOKUP(T$6,'MonteCarlo Policy Paths'!$A$2:$I$31,'Monte Carlo_WA Complance Price'!$B311+1,FALSE))</f>
        <v>107.03810370059369</v>
      </c>
      <c r="U311" s="21">
        <f ca="1">IF(U$6&lt;$C311,0,VLOOKUP(U$6,'MonteCarlo Policy Paths'!$A$2:$I$31,'Monte Carlo_WA Complance Price'!$B311+1,FALSE))</f>
        <v>109.92690053835344</v>
      </c>
      <c r="V311" s="21">
        <f ca="1">IF(V$6&lt;$C311,0,VLOOKUP(V$6,'MonteCarlo Policy Paths'!$A$2:$I$31,'Monte Carlo_WA Complance Price'!$B311+1,FALSE))</f>
        <v>112.89757853003228</v>
      </c>
      <c r="W311" s="21">
        <f ca="1">IF(W$6&lt;$C311,0,VLOOKUP(W$6,'MonteCarlo Policy Paths'!$A$2:$I$31,'Monte Carlo_WA Complance Price'!$B311+1,FALSE))</f>
        <v>115.91943874780665</v>
      </c>
      <c r="X311" s="21">
        <f ca="1">IF(X$6&lt;$C311,0,VLOOKUP(X$6,'MonteCarlo Policy Paths'!$A$2:$I$31,'Monte Carlo_WA Complance Price'!$B311+1,FALSE))</f>
        <v>119.06733931122673</v>
      </c>
      <c r="Y311" s="21">
        <f ca="1">IF(Y$6&lt;$C311,0,VLOOKUP(Y$6,'MonteCarlo Policy Paths'!$A$2:$I$31,'Monte Carlo_WA Complance Price'!$B311+1,FALSE))</f>
        <v>122.25496395468721</v>
      </c>
      <c r="Z311" s="21">
        <f ca="1">IF(Z$6&lt;$C311,0,VLOOKUP(Z$6,'MonteCarlo Policy Paths'!$A$2:$I$31,'Monte Carlo_WA Complance Price'!$B311+1,FALSE))</f>
        <v>125.4992630232488</v>
      </c>
      <c r="AA311" s="21">
        <f ca="1">IF(AA$6&lt;$C311,0,VLOOKUP(AA$6,'MonteCarlo Policy Paths'!$A$2:$I$31,'Monte Carlo_WA Complance Price'!$B311+1,FALSE))</f>
        <v>128.82380079097237</v>
      </c>
      <c r="AB311" s="21">
        <f ca="1">IF(AB$6&lt;$C311,0,VLOOKUP(AB$6,'MonteCarlo Policy Paths'!$A$2:$I$31,'Monte Carlo_WA Complance Price'!$B311+1,FALSE))</f>
        <v>132.24028719953677</v>
      </c>
      <c r="AC311" s="21">
        <f ca="1">IF(AC$6&lt;$C311,0,VLOOKUP(AC$6,'MonteCarlo Policy Paths'!$A$2:$I$31,'Monte Carlo_WA Complance Price'!$B311+1,FALSE))</f>
        <v>135.74155640209787</v>
      </c>
      <c r="AD311" s="21">
        <f ca="1">IF(AD$6&lt;$C311,0,VLOOKUP(AD$6,'MonteCarlo Policy Paths'!$A$2:$I$31,'Monte Carlo_WA Complance Price'!$B311+1,FALSE))</f>
        <v>139.32654413598658</v>
      </c>
      <c r="AE311" s="21">
        <f ca="1">IF(AE$6&lt;$C311,0,VLOOKUP(AE$6,'MonteCarlo Policy Paths'!$A$2:$I$31,'Monte Carlo_WA Complance Price'!$B311+1,FALSE))</f>
        <v>142.9856742986068</v>
      </c>
      <c r="AF311" s="21">
        <f ca="1">IF(AF$6&lt;$C311,0,VLOOKUP(AF$6,'MonteCarlo Policy Paths'!$A$2:$I$31,'Monte Carlo_WA Complance Price'!$B311+1,FALSE))</f>
        <v>146.72361540812219</v>
      </c>
      <c r="AG311" s="22">
        <f ca="1">IF(AG$6&lt;$C311,0,VLOOKUP(AG$6,'MonteCarlo Policy Paths'!$A$2:$I$31,'Monte Carlo_WA Complance Price'!$B311+1,FALSE))</f>
        <v>150.52284977717397</v>
      </c>
      <c r="AI311" s="20">
        <f ca="1">E311*VLOOKUP(AI$6,'Greenhouse Gas Costs Avoided'!$A$2:$I$32,9,FALSE)</f>
        <v>0</v>
      </c>
      <c r="AJ311" s="21">
        <f ca="1">F311*VLOOKUP(AJ$6,'Greenhouse Gas Costs Avoided'!$A$2:$I$32,9,FALSE)</f>
        <v>5.2166744805659615</v>
      </c>
      <c r="AK311" s="21">
        <f ca="1">G311*VLOOKUP(AK$6,'Greenhouse Gas Costs Avoided'!$A$2:$I$32,9,FALSE)</f>
        <v>5.3216023247413169</v>
      </c>
      <c r="AL311" s="21">
        <f ca="1">H311*VLOOKUP(AL$6,'Greenhouse Gas Costs Avoided'!$A$2:$I$32,9,FALSE)</f>
        <v>5.4265301689166732</v>
      </c>
      <c r="AM311" s="21">
        <f ca="1">I311*VLOOKUP(AM$6,'Greenhouse Gas Costs Avoided'!$A$2:$I$32,9,FALSE)</f>
        <v>5.5063320831654474</v>
      </c>
      <c r="AN311" s="21">
        <f ca="1">J311*VLOOKUP(AN$6,'Greenhouse Gas Costs Avoided'!$A$2:$I$32,9,FALSE)</f>
        <v>5.5861339974142208</v>
      </c>
      <c r="AO311" s="21">
        <f ca="1">K311*VLOOKUP(AO$6,'Greenhouse Gas Costs Avoided'!$A$2:$I$32,9,FALSE)</f>
        <v>5.665935911662995</v>
      </c>
      <c r="AP311" s="21">
        <f ca="1">L311*VLOOKUP(AP$6,'Greenhouse Gas Costs Avoided'!$A$2:$I$32,9,FALSE)</f>
        <v>5.7457378259117702</v>
      </c>
      <c r="AQ311" s="21">
        <f ca="1">M311*VLOOKUP(AQ$6,'Greenhouse Gas Costs Avoided'!$A$2:$I$32,9,FALSE)</f>
        <v>5.8255397401605462</v>
      </c>
      <c r="AR311" s="21">
        <f ca="1">N311*VLOOKUP(AR$6,'Greenhouse Gas Costs Avoided'!$A$2:$I$32,9,FALSE)</f>
        <v>5.9053416544093205</v>
      </c>
      <c r="AS311" s="21">
        <f ca="1">O311*VLOOKUP(AS$6,'Greenhouse Gas Costs Avoided'!$A$2:$I$32,9,FALSE)</f>
        <v>5.9851435686580947</v>
      </c>
      <c r="AT311" s="21">
        <f ca="1">P311*VLOOKUP(AT$6,'Greenhouse Gas Costs Avoided'!$A$2:$I$32,9,FALSE)</f>
        <v>6.0649454829068699</v>
      </c>
      <c r="AU311" s="21">
        <f ca="1">Q311*VLOOKUP(AU$6,'Greenhouse Gas Costs Avoided'!$A$2:$I$32,9,FALSE)</f>
        <v>6.1447473971556432</v>
      </c>
      <c r="AV311" s="21">
        <f ca="1">R311*VLOOKUP(AV$6,'Greenhouse Gas Costs Avoided'!$A$2:$I$32,9,FALSE)</f>
        <v>6.4296194808152167</v>
      </c>
      <c r="AW311" s="21">
        <f ca="1">S311*VLOOKUP(AW$6,'Greenhouse Gas Costs Avoided'!$A$2:$I$32,9,FALSE)</f>
        <v>6.6023323538917609</v>
      </c>
      <c r="AX311" s="21">
        <f ca="1">T311*VLOOKUP(AX$6,'Greenhouse Gas Costs Avoided'!$A$2:$I$32,9,FALSE)</f>
        <v>6.7808920331878957</v>
      </c>
      <c r="AY311" s="21">
        <f ca="1">U311*VLOOKUP(AY$6,'Greenhouse Gas Costs Avoided'!$A$2:$I$32,9,FALSE)</f>
        <v>6.9638980729572149</v>
      </c>
      <c r="AZ311" s="21">
        <f ca="1">V311*VLOOKUP(AZ$6,'Greenhouse Gas Costs Avoided'!$A$2:$I$32,9,FALSE)</f>
        <v>7.1520913053717949</v>
      </c>
      <c r="BA311" s="21">
        <f ca="1">W311*VLOOKUP(BA$6,'Greenhouse Gas Costs Avoided'!$A$2:$I$32,9,FALSE)</f>
        <v>7.3435269452765404</v>
      </c>
      <c r="BB311" s="21">
        <f ca="1">X311*VLOOKUP(BB$6,'Greenhouse Gas Costs Avoided'!$A$2:$I$32,9,FALSE)</f>
        <v>7.5429472742415475</v>
      </c>
      <c r="BC311" s="21">
        <f ca="1">Y311*VLOOKUP(BC$6,'Greenhouse Gas Costs Avoided'!$A$2:$I$32,9,FALSE)</f>
        <v>7.744884134129272</v>
      </c>
      <c r="BD311" s="21">
        <f ca="1">Z311*VLOOKUP(BD$6,'Greenhouse Gas Costs Avoided'!$A$2:$I$32,9,FALSE)</f>
        <v>7.950411333759269</v>
      </c>
      <c r="BE311" s="21">
        <f ca="1">AA311*VLOOKUP(BE$6,'Greenhouse Gas Costs Avoided'!$A$2:$I$32,9,FALSE)</f>
        <v>8.161021676093501</v>
      </c>
      <c r="BF311" s="21">
        <f ca="1">AB311*VLOOKUP(BF$6,'Greenhouse Gas Costs Avoided'!$A$2:$I$32,9,FALSE)</f>
        <v>8.3774569890184303</v>
      </c>
      <c r="BG311" s="21">
        <f ca="1">AC311*VLOOKUP(BG$6,'Greenhouse Gas Costs Avoided'!$A$2:$I$32,9,FALSE)</f>
        <v>8.5992633142510115</v>
      </c>
      <c r="BH311" s="21">
        <f ca="1">AD311*VLOOKUP(BH$6,'Greenhouse Gas Costs Avoided'!$A$2:$I$32,9,FALSE)</f>
        <v>8.8263732304711304</v>
      </c>
      <c r="BI311" s="21">
        <f ca="1">AE311*VLOOKUP(BI$6,'Greenhouse Gas Costs Avoided'!$A$2:$I$32,9,FALSE)</f>
        <v>9.05818008905967</v>
      </c>
      <c r="BJ311" s="21">
        <f ca="1">AF311*VLOOKUP(BJ$6,'Greenhouse Gas Costs Avoided'!$A$2:$I$32,9,FALSE)</f>
        <v>9.2949796418706736</v>
      </c>
      <c r="BK311" s="22">
        <f ca="1">AG311*VLOOKUP(BK$6,'Greenhouse Gas Costs Avoided'!$A$2:$I$32,9,FALSE)</f>
        <v>9.5356621388007277</v>
      </c>
    </row>
    <row r="312" spans="1:63" x14ac:dyDescent="0.35">
      <c r="A312" s="11">
        <v>306</v>
      </c>
      <c r="B312" s="12">
        <f t="shared" ca="1" si="8"/>
        <v>5</v>
      </c>
      <c r="C312" s="13">
        <f t="shared" ca="1" si="9"/>
        <v>2023</v>
      </c>
      <c r="E312" s="20">
        <f ca="1">IF(E$6&lt;$C312,0,VLOOKUP(E$6,'MonteCarlo Policy Paths'!$A$2:$I$31,'Monte Carlo_WA Complance Price'!$B312+1,FALSE))</f>
        <v>0</v>
      </c>
      <c r="F312" s="21">
        <f ca="1">IF(F$6&lt;$C312,0,VLOOKUP(F$6,'MonteCarlo Policy Paths'!$A$2:$I$31,'Monte Carlo_WA Complance Price'!$B312+1,FALSE))</f>
        <v>82.346532180449415</v>
      </c>
      <c r="G312" s="21">
        <f ca="1">IF(G$6&lt;$C312,0,VLOOKUP(G$6,'MonteCarlo Policy Paths'!$A$2:$I$31,'Monte Carlo_WA Complance Price'!$B312+1,FALSE))</f>
        <v>84.002844861871253</v>
      </c>
      <c r="H312" s="21">
        <f ca="1">IF(H$6&lt;$C312,0,VLOOKUP(H$6,'MonteCarlo Policy Paths'!$A$2:$I$31,'Monte Carlo_WA Complance Price'!$B312+1,FALSE))</f>
        <v>85.659157543293105</v>
      </c>
      <c r="I312" s="21">
        <f ca="1">IF(I$6&lt;$C312,0,VLOOKUP(I$6,'MonteCarlo Policy Paths'!$A$2:$I$31,'Monte Carlo_WA Complance Price'!$B312+1,FALSE))</f>
        <v>86.918851036576825</v>
      </c>
      <c r="J312" s="21">
        <f ca="1">IF(J$6&lt;$C312,0,VLOOKUP(J$6,'MonteCarlo Policy Paths'!$A$2:$I$31,'Monte Carlo_WA Complance Price'!$B312+1,FALSE))</f>
        <v>88.178544529860531</v>
      </c>
      <c r="K312" s="21">
        <f ca="1">IF(K$6&lt;$C312,0,VLOOKUP(K$6,'MonteCarlo Policy Paths'!$A$2:$I$31,'Monte Carlo_WA Complance Price'!$B312+1,FALSE))</f>
        <v>89.438238023144251</v>
      </c>
      <c r="L312" s="21">
        <f ca="1">IF(L$6&lt;$C312,0,VLOOKUP(L$6,'MonteCarlo Policy Paths'!$A$2:$I$31,'Monte Carlo_WA Complance Price'!$B312+1,FALSE))</f>
        <v>90.697931516427971</v>
      </c>
      <c r="M312" s="21">
        <f ca="1">IF(M$6&lt;$C312,0,VLOOKUP(M$6,'MonteCarlo Policy Paths'!$A$2:$I$31,'Monte Carlo_WA Complance Price'!$B312+1,FALSE))</f>
        <v>91.95762500971172</v>
      </c>
      <c r="N312" s="21">
        <f ca="1">IF(N$6&lt;$C312,0,VLOOKUP(N$6,'MonteCarlo Policy Paths'!$A$2:$I$31,'Monte Carlo_WA Complance Price'!$B312+1,FALSE))</f>
        <v>93.21731850299544</v>
      </c>
      <c r="O312" s="21">
        <f ca="1">IF(O$6&lt;$C312,0,VLOOKUP(O$6,'MonteCarlo Policy Paths'!$A$2:$I$31,'Monte Carlo_WA Complance Price'!$B312+1,FALSE))</f>
        <v>94.47701199627916</v>
      </c>
      <c r="P312" s="21">
        <f ca="1">IF(P$6&lt;$C312,0,VLOOKUP(P$6,'MonteCarlo Policy Paths'!$A$2:$I$31,'Monte Carlo_WA Complance Price'!$B312+1,FALSE))</f>
        <v>95.73670548956288</v>
      </c>
      <c r="Q312" s="21">
        <f ca="1">IF(Q$6&lt;$C312,0,VLOOKUP(Q$6,'MonteCarlo Policy Paths'!$A$2:$I$31,'Monte Carlo_WA Complance Price'!$B312+1,FALSE))</f>
        <v>96.996398982846586</v>
      </c>
      <c r="R312" s="21">
        <f ca="1">IF(R$6&lt;$C312,0,VLOOKUP(R$6,'MonteCarlo Policy Paths'!$A$2:$I$31,'Monte Carlo_WA Complance Price'!$B312+1,FALSE))</f>
        <v>99.874634841342697</v>
      </c>
      <c r="S312" s="21">
        <f ca="1">IF(S$6&lt;$C312,0,VLOOKUP(S$6,'MonteCarlo Policy Paths'!$A$2:$I$31,'Monte Carlo_WA Complance Price'!$B312+1,FALSE))</f>
        <v>101.93553668931256</v>
      </c>
      <c r="T312" s="21">
        <f ca="1">IF(T$6&lt;$C312,0,VLOOKUP(T$6,'MonteCarlo Policy Paths'!$A$2:$I$31,'Monte Carlo_WA Complance Price'!$B312+1,FALSE))</f>
        <v>104.04258519817796</v>
      </c>
      <c r="U312" s="21">
        <f ca="1">IF(U$6&lt;$C312,0,VLOOKUP(U$6,'MonteCarlo Policy Paths'!$A$2:$I$31,'Monte Carlo_WA Complance Price'!$B312+1,FALSE))</f>
        <v>106.18472717196582</v>
      </c>
      <c r="V312" s="21">
        <f ca="1">IF(V$6&lt;$C312,0,VLOOKUP(V$6,'MonteCarlo Policy Paths'!$A$2:$I$31,'Monte Carlo_WA Complance Price'!$B312+1,FALSE))</f>
        <v>108.36780972271322</v>
      </c>
      <c r="W312" s="21">
        <f ca="1">IF(W$6&lt;$C312,0,VLOOKUP(W$6,'MonteCarlo Policy Paths'!$A$2:$I$31,'Monte Carlo_WA Complance Price'!$B312+1,FALSE))</f>
        <v>110.57648338650839</v>
      </c>
      <c r="X312" s="21">
        <f ca="1">IF(X$6&lt;$C312,0,VLOOKUP(X$6,'MonteCarlo Policy Paths'!$A$2:$I$31,'Monte Carlo_WA Complance Price'!$B312+1,FALSE))</f>
        <v>112.7694544213079</v>
      </c>
      <c r="Y312" s="21">
        <f ca="1">IF(Y$6&lt;$C312,0,VLOOKUP(Y$6,'MonteCarlo Policy Paths'!$A$2:$I$31,'Monte Carlo_WA Complance Price'!$B312+1,FALSE))</f>
        <v>114.98228749612761</v>
      </c>
      <c r="Z312" s="21">
        <f ca="1">IF(Z$6&lt;$C312,0,VLOOKUP(Z$6,'MonteCarlo Policy Paths'!$A$2:$I$31,'Monte Carlo_WA Complance Price'!$B312+1,FALSE))</f>
        <v>117.22345778349788</v>
      </c>
      <c r="AA312" s="21">
        <f ca="1">IF(AA$6&lt;$C312,0,VLOOKUP(AA$6,'MonteCarlo Policy Paths'!$A$2:$I$31,'Monte Carlo_WA Complance Price'!$B312+1,FALSE))</f>
        <v>119.50474742044912</v>
      </c>
      <c r="AB312" s="21">
        <f ca="1">IF(AB$6&lt;$C312,0,VLOOKUP(AB$6,'MonteCarlo Policy Paths'!$A$2:$I$31,'Monte Carlo_WA Complance Price'!$B312+1,FALSE))</f>
        <v>121.83201137782079</v>
      </c>
      <c r="AC312" s="21">
        <f ca="1">IF(AC$6&lt;$C312,0,VLOOKUP(AC$6,'MonteCarlo Policy Paths'!$A$2:$I$31,'Monte Carlo_WA Complance Price'!$B312+1,FALSE))</f>
        <v>124.30483685770574</v>
      </c>
      <c r="AD312" s="21">
        <f ca="1">IF(AD$6&lt;$C312,0,VLOOKUP(AD$6,'MonteCarlo Policy Paths'!$A$2:$I$31,'Monte Carlo_WA Complance Price'!$B312+1,FALSE))</f>
        <v>126.81952160325447</v>
      </c>
      <c r="AE312" s="21">
        <f ca="1">IF(AE$6&lt;$C312,0,VLOOKUP(AE$6,'MonteCarlo Policy Paths'!$A$2:$I$31,'Monte Carlo_WA Complance Price'!$B312+1,FALSE))</f>
        <v>129.37127756316897</v>
      </c>
      <c r="AF312" s="21">
        <f ca="1">IF(AF$6&lt;$C312,0,VLOOKUP(AF$6,'MonteCarlo Policy Paths'!$A$2:$I$31,'Monte Carlo_WA Complance Price'!$B312+1,FALSE))</f>
        <v>131.96243899653103</v>
      </c>
      <c r="AG312" s="22">
        <f ca="1">IF(AG$6&lt;$C312,0,VLOOKUP(AG$6,'MonteCarlo Policy Paths'!$A$2:$I$31,'Monte Carlo_WA Complance Price'!$B312+1,FALSE))</f>
        <v>135.47056479945655</v>
      </c>
      <c r="AI312" s="20">
        <f ca="1">E312*VLOOKUP(AI$6,'Greenhouse Gas Costs Avoided'!$A$2:$I$32,9,FALSE)</f>
        <v>0</v>
      </c>
      <c r="AJ312" s="21">
        <f ca="1">F312*VLOOKUP(AJ$6,'Greenhouse Gas Costs Avoided'!$A$2:$I$32,9,FALSE)</f>
        <v>5.2166744805659615</v>
      </c>
      <c r="AK312" s="21">
        <f ca="1">G312*VLOOKUP(AK$6,'Greenhouse Gas Costs Avoided'!$A$2:$I$32,9,FALSE)</f>
        <v>5.3216023247413169</v>
      </c>
      <c r="AL312" s="21">
        <f ca="1">H312*VLOOKUP(AL$6,'Greenhouse Gas Costs Avoided'!$A$2:$I$32,9,FALSE)</f>
        <v>5.4265301689166732</v>
      </c>
      <c r="AM312" s="21">
        <f ca="1">I312*VLOOKUP(AM$6,'Greenhouse Gas Costs Avoided'!$A$2:$I$32,9,FALSE)</f>
        <v>5.5063320831654474</v>
      </c>
      <c r="AN312" s="21">
        <f ca="1">J312*VLOOKUP(AN$6,'Greenhouse Gas Costs Avoided'!$A$2:$I$32,9,FALSE)</f>
        <v>5.5861339974142208</v>
      </c>
      <c r="AO312" s="21">
        <f ca="1">K312*VLOOKUP(AO$6,'Greenhouse Gas Costs Avoided'!$A$2:$I$32,9,FALSE)</f>
        <v>5.665935911662995</v>
      </c>
      <c r="AP312" s="21">
        <f ca="1">L312*VLOOKUP(AP$6,'Greenhouse Gas Costs Avoided'!$A$2:$I$32,9,FALSE)</f>
        <v>5.7457378259117702</v>
      </c>
      <c r="AQ312" s="21">
        <f ca="1">M312*VLOOKUP(AQ$6,'Greenhouse Gas Costs Avoided'!$A$2:$I$32,9,FALSE)</f>
        <v>5.8255397401605462</v>
      </c>
      <c r="AR312" s="21">
        <f ca="1">N312*VLOOKUP(AR$6,'Greenhouse Gas Costs Avoided'!$A$2:$I$32,9,FALSE)</f>
        <v>5.9053416544093205</v>
      </c>
      <c r="AS312" s="21">
        <f ca="1">O312*VLOOKUP(AS$6,'Greenhouse Gas Costs Avoided'!$A$2:$I$32,9,FALSE)</f>
        <v>5.9851435686580947</v>
      </c>
      <c r="AT312" s="21">
        <f ca="1">P312*VLOOKUP(AT$6,'Greenhouse Gas Costs Avoided'!$A$2:$I$32,9,FALSE)</f>
        <v>6.0649454829068699</v>
      </c>
      <c r="AU312" s="21">
        <f ca="1">Q312*VLOOKUP(AU$6,'Greenhouse Gas Costs Avoided'!$A$2:$I$32,9,FALSE)</f>
        <v>6.1447473971556432</v>
      </c>
      <c r="AV312" s="21">
        <f ca="1">R312*VLOOKUP(AV$6,'Greenhouse Gas Costs Avoided'!$A$2:$I$32,9,FALSE)</f>
        <v>6.327084396109818</v>
      </c>
      <c r="AW312" s="21">
        <f ca="1">S312*VLOOKUP(AW$6,'Greenhouse Gas Costs Avoided'!$A$2:$I$32,9,FALSE)</f>
        <v>6.4576430704410743</v>
      </c>
      <c r="AX312" s="21">
        <f ca="1">T312*VLOOKUP(AX$6,'Greenhouse Gas Costs Avoided'!$A$2:$I$32,9,FALSE)</f>
        <v>6.5911251478821242</v>
      </c>
      <c r="AY312" s="21">
        <f ca="1">U312*VLOOKUP(AY$6,'Greenhouse Gas Costs Avoided'!$A$2:$I$32,9,FALSE)</f>
        <v>6.7268304055597685</v>
      </c>
      <c r="AZ312" s="21">
        <f ca="1">V312*VLOOKUP(AZ$6,'Greenhouse Gas Costs Avoided'!$A$2:$I$32,9,FALSE)</f>
        <v>6.8651292595600424</v>
      </c>
      <c r="BA312" s="21">
        <f ca="1">W312*VLOOKUP(BA$6,'Greenhouse Gas Costs Avoided'!$A$2:$I$32,9,FALSE)</f>
        <v>7.0050493173053994</v>
      </c>
      <c r="BB312" s="21">
        <f ca="1">X312*VLOOKUP(BB$6,'Greenhouse Gas Costs Avoided'!$A$2:$I$32,9,FALSE)</f>
        <v>7.1439746093722221</v>
      </c>
      <c r="BC312" s="21">
        <f ca="1">Y312*VLOOKUP(BC$6,'Greenhouse Gas Costs Avoided'!$A$2:$I$32,9,FALSE)</f>
        <v>7.2841581669004034</v>
      </c>
      <c r="BD312" s="21">
        <f ca="1">Z312*VLOOKUP(BD$6,'Greenhouse Gas Costs Avoided'!$A$2:$I$32,9,FALSE)</f>
        <v>7.426136894299721</v>
      </c>
      <c r="BE312" s="21">
        <f ca="1">AA312*VLOOKUP(BE$6,'Greenhouse Gas Costs Avoided'!$A$2:$I$32,9,FALSE)</f>
        <v>7.5706571930511553</v>
      </c>
      <c r="BF312" s="21">
        <f ca="1">AB312*VLOOKUP(BF$6,'Greenhouse Gas Costs Avoided'!$A$2:$I$32,9,FALSE)</f>
        <v>7.7180899770979394</v>
      </c>
      <c r="BG312" s="21">
        <f ca="1">AC312*VLOOKUP(BG$6,'Greenhouse Gas Costs Avoided'!$A$2:$I$32,9,FALSE)</f>
        <v>7.8747441218959366</v>
      </c>
      <c r="BH312" s="21">
        <f ca="1">AD312*VLOOKUP(BH$6,'Greenhouse Gas Costs Avoided'!$A$2:$I$32,9,FALSE)</f>
        <v>8.0340500621877027</v>
      </c>
      <c r="BI312" s="21">
        <f ca="1">AE312*VLOOKUP(BI$6,'Greenhouse Gas Costs Avoided'!$A$2:$I$32,9,FALSE)</f>
        <v>8.1957044736636782</v>
      </c>
      <c r="BJ312" s="21">
        <f ca="1">AF312*VLOOKUP(BJ$6,'Greenhouse Gas Costs Avoided'!$A$2:$I$32,9,FALSE)</f>
        <v>8.3598552322508848</v>
      </c>
      <c r="BK312" s="22">
        <f ca="1">AG312*VLOOKUP(BK$6,'Greenhouse Gas Costs Avoided'!$A$2:$I$32,9,FALSE)</f>
        <v>8.5820959249206545</v>
      </c>
    </row>
    <row r="313" spans="1:63" x14ac:dyDescent="0.35">
      <c r="A313" s="11">
        <v>307</v>
      </c>
      <c r="B313" s="12">
        <f t="shared" ca="1" si="8"/>
        <v>4</v>
      </c>
      <c r="C313" s="13">
        <f t="shared" ca="1" si="9"/>
        <v>2023</v>
      </c>
      <c r="E313" s="20">
        <f ca="1">IF(E$6&lt;$C313,0,VLOOKUP(E$6,'MonteCarlo Policy Paths'!$A$2:$I$31,'Monte Carlo_WA Complance Price'!$B313+1,FALSE))</f>
        <v>0</v>
      </c>
      <c r="F313" s="21">
        <f ca="1">IF(F$6&lt;$C313,0,VLOOKUP(F$6,'MonteCarlo Policy Paths'!$A$2:$I$31,'Monte Carlo_WA Complance Price'!$B313+1,FALSE))</f>
        <v>82.346532180449415</v>
      </c>
      <c r="G313" s="21">
        <f ca="1">IF(G$6&lt;$C313,0,VLOOKUP(G$6,'MonteCarlo Policy Paths'!$A$2:$I$31,'Monte Carlo_WA Complance Price'!$B313+1,FALSE))</f>
        <v>84.002844861871253</v>
      </c>
      <c r="H313" s="21">
        <f ca="1">IF(H$6&lt;$C313,0,VLOOKUP(H$6,'MonteCarlo Policy Paths'!$A$2:$I$31,'Monte Carlo_WA Complance Price'!$B313+1,FALSE))</f>
        <v>85.659157543293105</v>
      </c>
      <c r="I313" s="21">
        <f ca="1">IF(I$6&lt;$C313,0,VLOOKUP(I$6,'MonteCarlo Policy Paths'!$A$2:$I$31,'Monte Carlo_WA Complance Price'!$B313+1,FALSE))</f>
        <v>86.918851036576825</v>
      </c>
      <c r="J313" s="21">
        <f ca="1">IF(J$6&lt;$C313,0,VLOOKUP(J$6,'MonteCarlo Policy Paths'!$A$2:$I$31,'Monte Carlo_WA Complance Price'!$B313+1,FALSE))</f>
        <v>88.178544529860531</v>
      </c>
      <c r="K313" s="21">
        <f ca="1">IF(K$6&lt;$C313,0,VLOOKUP(K$6,'MonteCarlo Policy Paths'!$A$2:$I$31,'Monte Carlo_WA Complance Price'!$B313+1,FALSE))</f>
        <v>89.438238023144251</v>
      </c>
      <c r="L313" s="21">
        <f ca="1">IF(L$6&lt;$C313,0,VLOOKUP(L$6,'MonteCarlo Policy Paths'!$A$2:$I$31,'Monte Carlo_WA Complance Price'!$B313+1,FALSE))</f>
        <v>90.697931516427971</v>
      </c>
      <c r="M313" s="21">
        <f ca="1">IF(M$6&lt;$C313,0,VLOOKUP(M$6,'MonteCarlo Policy Paths'!$A$2:$I$31,'Monte Carlo_WA Complance Price'!$B313+1,FALSE))</f>
        <v>91.95762500971172</v>
      </c>
      <c r="N313" s="21">
        <f ca="1">IF(N$6&lt;$C313,0,VLOOKUP(N$6,'MonteCarlo Policy Paths'!$A$2:$I$31,'Monte Carlo_WA Complance Price'!$B313+1,FALSE))</f>
        <v>93.21731850299544</v>
      </c>
      <c r="O313" s="21">
        <f ca="1">IF(O$6&lt;$C313,0,VLOOKUP(O$6,'MonteCarlo Policy Paths'!$A$2:$I$31,'Monte Carlo_WA Complance Price'!$B313+1,FALSE))</f>
        <v>94.47701199627916</v>
      </c>
      <c r="P313" s="21">
        <f ca="1">IF(P$6&lt;$C313,0,VLOOKUP(P$6,'MonteCarlo Policy Paths'!$A$2:$I$31,'Monte Carlo_WA Complance Price'!$B313+1,FALSE))</f>
        <v>95.73670548956288</v>
      </c>
      <c r="Q313" s="21">
        <f ca="1">IF(Q$6&lt;$C313,0,VLOOKUP(Q$6,'MonteCarlo Policy Paths'!$A$2:$I$31,'Monte Carlo_WA Complance Price'!$B313+1,FALSE))</f>
        <v>96.996398982846586</v>
      </c>
      <c r="R313" s="21">
        <f ca="1">IF(R$6&lt;$C313,0,VLOOKUP(R$6,'MonteCarlo Policy Paths'!$A$2:$I$31,'Monte Carlo_WA Complance Price'!$B313+1,FALSE))</f>
        <v>98.25609247613032</v>
      </c>
      <c r="S313" s="21">
        <f ca="1">IF(S$6&lt;$C313,0,VLOOKUP(S$6,'MonteCarlo Policy Paths'!$A$2:$I$31,'Monte Carlo_WA Complance Price'!$B313+1,FALSE))</f>
        <v>99.65157958594628</v>
      </c>
      <c r="T313" s="21">
        <f ca="1">IF(T$6&lt;$C313,0,VLOOKUP(T$6,'MonteCarlo Policy Paths'!$A$2:$I$31,'Monte Carlo_WA Complance Price'!$B313+1,FALSE))</f>
        <v>101.04706669576224</v>
      </c>
      <c r="U313" s="21">
        <f ca="1">IF(U$6&lt;$C313,0,VLOOKUP(U$6,'MonteCarlo Policy Paths'!$A$2:$I$31,'Monte Carlo_WA Complance Price'!$B313+1,FALSE))</f>
        <v>102.4425538055782</v>
      </c>
      <c r="V313" s="21">
        <f ca="1">IF(V$6&lt;$C313,0,VLOOKUP(V$6,'MonteCarlo Policy Paths'!$A$2:$I$31,'Monte Carlo_WA Complance Price'!$B313+1,FALSE))</f>
        <v>103.83804091539416</v>
      </c>
      <c r="W313" s="21">
        <f ca="1">IF(W$6&lt;$C313,0,VLOOKUP(W$6,'MonteCarlo Policy Paths'!$A$2:$I$31,'Monte Carlo_WA Complance Price'!$B313+1,FALSE))</f>
        <v>105.23352802521011</v>
      </c>
      <c r="X313" s="21">
        <f ca="1">IF(X$6&lt;$C313,0,VLOOKUP(X$6,'MonteCarlo Policy Paths'!$A$2:$I$31,'Monte Carlo_WA Complance Price'!$B313+1,FALSE))</f>
        <v>106.47156953138905</v>
      </c>
      <c r="Y313" s="21">
        <f ca="1">IF(Y$6&lt;$C313,0,VLOOKUP(Y$6,'MonteCarlo Policy Paths'!$A$2:$I$31,'Monte Carlo_WA Complance Price'!$B313+1,FALSE))</f>
        <v>107.709611037568</v>
      </c>
      <c r="Z313" s="21">
        <f ca="1">IF(Z$6&lt;$C313,0,VLOOKUP(Z$6,'MonteCarlo Policy Paths'!$A$2:$I$31,'Monte Carlo_WA Complance Price'!$B313+1,FALSE))</f>
        <v>108.94765254374694</v>
      </c>
      <c r="AA313" s="21">
        <f ca="1">IF(AA$6&lt;$C313,0,VLOOKUP(AA$6,'MonteCarlo Policy Paths'!$A$2:$I$31,'Monte Carlo_WA Complance Price'!$B313+1,FALSE))</f>
        <v>110.18569404992589</v>
      </c>
      <c r="AB313" s="21">
        <f ca="1">IF(AB$6&lt;$C313,0,VLOOKUP(AB$6,'MonteCarlo Policy Paths'!$A$2:$I$31,'Monte Carlo_WA Complance Price'!$B313+1,FALSE))</f>
        <v>111.42373555610482</v>
      </c>
      <c r="AC313" s="21">
        <f ca="1">IF(AC$6&lt;$C313,0,VLOOKUP(AC$6,'MonteCarlo Policy Paths'!$A$2:$I$31,'Monte Carlo_WA Complance Price'!$B313+1,FALSE))</f>
        <v>112.86811731331359</v>
      </c>
      <c r="AD313" s="21">
        <f ca="1">IF(AD$6&lt;$C313,0,VLOOKUP(AD$6,'MonteCarlo Policy Paths'!$A$2:$I$31,'Monte Carlo_WA Complance Price'!$B313+1,FALSE))</f>
        <v>114.31249907052236</v>
      </c>
      <c r="AE313" s="21">
        <f ca="1">IF(AE$6&lt;$C313,0,VLOOKUP(AE$6,'MonteCarlo Policy Paths'!$A$2:$I$31,'Monte Carlo_WA Complance Price'!$B313+1,FALSE))</f>
        <v>115.75688082773114</v>
      </c>
      <c r="AF313" s="21">
        <f ca="1">IF(AF$6&lt;$C313,0,VLOOKUP(AF$6,'MonteCarlo Policy Paths'!$A$2:$I$31,'Monte Carlo_WA Complance Price'!$B313+1,FALSE))</f>
        <v>117.20126258493991</v>
      </c>
      <c r="AG313" s="22">
        <f ca="1">IF(AG$6&lt;$C313,0,VLOOKUP(AG$6,'MonteCarlo Policy Paths'!$A$2:$I$31,'Monte Carlo_WA Complance Price'!$B313+1,FALSE))</f>
        <v>119.5319620819439</v>
      </c>
      <c r="AI313" s="20">
        <f ca="1">E313*VLOOKUP(AI$6,'Greenhouse Gas Costs Avoided'!$A$2:$I$32,9,FALSE)</f>
        <v>0</v>
      </c>
      <c r="AJ313" s="21">
        <f ca="1">F313*VLOOKUP(AJ$6,'Greenhouse Gas Costs Avoided'!$A$2:$I$32,9,FALSE)</f>
        <v>5.2166744805659615</v>
      </c>
      <c r="AK313" s="21">
        <f ca="1">G313*VLOOKUP(AK$6,'Greenhouse Gas Costs Avoided'!$A$2:$I$32,9,FALSE)</f>
        <v>5.3216023247413169</v>
      </c>
      <c r="AL313" s="21">
        <f ca="1">H313*VLOOKUP(AL$6,'Greenhouse Gas Costs Avoided'!$A$2:$I$32,9,FALSE)</f>
        <v>5.4265301689166732</v>
      </c>
      <c r="AM313" s="21">
        <f ca="1">I313*VLOOKUP(AM$6,'Greenhouse Gas Costs Avoided'!$A$2:$I$32,9,FALSE)</f>
        <v>5.5063320831654474</v>
      </c>
      <c r="AN313" s="21">
        <f ca="1">J313*VLOOKUP(AN$6,'Greenhouse Gas Costs Avoided'!$A$2:$I$32,9,FALSE)</f>
        <v>5.5861339974142208</v>
      </c>
      <c r="AO313" s="21">
        <f ca="1">K313*VLOOKUP(AO$6,'Greenhouse Gas Costs Avoided'!$A$2:$I$32,9,FALSE)</f>
        <v>5.665935911662995</v>
      </c>
      <c r="AP313" s="21">
        <f ca="1">L313*VLOOKUP(AP$6,'Greenhouse Gas Costs Avoided'!$A$2:$I$32,9,FALSE)</f>
        <v>5.7457378259117702</v>
      </c>
      <c r="AQ313" s="21">
        <f ca="1">M313*VLOOKUP(AQ$6,'Greenhouse Gas Costs Avoided'!$A$2:$I$32,9,FALSE)</f>
        <v>5.8255397401605462</v>
      </c>
      <c r="AR313" s="21">
        <f ca="1">N313*VLOOKUP(AR$6,'Greenhouse Gas Costs Avoided'!$A$2:$I$32,9,FALSE)</f>
        <v>5.9053416544093205</v>
      </c>
      <c r="AS313" s="21">
        <f ca="1">O313*VLOOKUP(AS$6,'Greenhouse Gas Costs Avoided'!$A$2:$I$32,9,FALSE)</f>
        <v>5.9851435686580947</v>
      </c>
      <c r="AT313" s="21">
        <f ca="1">P313*VLOOKUP(AT$6,'Greenhouse Gas Costs Avoided'!$A$2:$I$32,9,FALSE)</f>
        <v>6.0649454829068699</v>
      </c>
      <c r="AU313" s="21">
        <f ca="1">Q313*VLOOKUP(AU$6,'Greenhouse Gas Costs Avoided'!$A$2:$I$32,9,FALSE)</f>
        <v>6.1447473971556432</v>
      </c>
      <c r="AV313" s="21">
        <f ca="1">R313*VLOOKUP(AV$6,'Greenhouse Gas Costs Avoided'!$A$2:$I$32,9,FALSE)</f>
        <v>6.2245493114044184</v>
      </c>
      <c r="AW313" s="21">
        <f ca="1">S313*VLOOKUP(AW$6,'Greenhouse Gas Costs Avoided'!$A$2:$I$32,9,FALSE)</f>
        <v>6.312953786990386</v>
      </c>
      <c r="AX313" s="21">
        <f ca="1">T313*VLOOKUP(AX$6,'Greenhouse Gas Costs Avoided'!$A$2:$I$32,9,FALSE)</f>
        <v>6.4013582625763545</v>
      </c>
      <c r="AY313" s="21">
        <f ca="1">U313*VLOOKUP(AY$6,'Greenhouse Gas Costs Avoided'!$A$2:$I$32,9,FALSE)</f>
        <v>6.4897627381623222</v>
      </c>
      <c r="AZ313" s="21">
        <f ca="1">V313*VLOOKUP(AZ$6,'Greenhouse Gas Costs Avoided'!$A$2:$I$32,9,FALSE)</f>
        <v>6.5781672137482907</v>
      </c>
      <c r="BA313" s="21">
        <f ca="1">W313*VLOOKUP(BA$6,'Greenhouse Gas Costs Avoided'!$A$2:$I$32,9,FALSE)</f>
        <v>6.6665716893342575</v>
      </c>
      <c r="BB313" s="21">
        <f ca="1">X313*VLOOKUP(BB$6,'Greenhouse Gas Costs Avoided'!$A$2:$I$32,9,FALSE)</f>
        <v>6.7450019445028957</v>
      </c>
      <c r="BC313" s="21">
        <f ca="1">Y313*VLOOKUP(BC$6,'Greenhouse Gas Costs Avoided'!$A$2:$I$32,9,FALSE)</f>
        <v>6.8234321996715348</v>
      </c>
      <c r="BD313" s="21">
        <f ca="1">Z313*VLOOKUP(BD$6,'Greenhouse Gas Costs Avoided'!$A$2:$I$32,9,FALSE)</f>
        <v>6.901862454840173</v>
      </c>
      <c r="BE313" s="21">
        <f ca="1">AA313*VLOOKUP(BE$6,'Greenhouse Gas Costs Avoided'!$A$2:$I$32,9,FALSE)</f>
        <v>6.9802927100088112</v>
      </c>
      <c r="BF313" s="21">
        <f ca="1">AB313*VLOOKUP(BF$6,'Greenhouse Gas Costs Avoided'!$A$2:$I$32,9,FALSE)</f>
        <v>7.0587229651774486</v>
      </c>
      <c r="BG313" s="21">
        <f ca="1">AC313*VLOOKUP(BG$6,'Greenhouse Gas Costs Avoided'!$A$2:$I$32,9,FALSE)</f>
        <v>7.1502249295408609</v>
      </c>
      <c r="BH313" s="21">
        <f ca="1">AD313*VLOOKUP(BH$6,'Greenhouse Gas Costs Avoided'!$A$2:$I$32,9,FALSE)</f>
        <v>7.2417268939042723</v>
      </c>
      <c r="BI313" s="21">
        <f ca="1">AE313*VLOOKUP(BI$6,'Greenhouse Gas Costs Avoided'!$A$2:$I$32,9,FALSE)</f>
        <v>7.3332288582676846</v>
      </c>
      <c r="BJ313" s="21">
        <f ca="1">AF313*VLOOKUP(BJ$6,'Greenhouse Gas Costs Avoided'!$A$2:$I$32,9,FALSE)</f>
        <v>7.424730822631096</v>
      </c>
      <c r="BK313" s="22">
        <f ca="1">AG313*VLOOKUP(BK$6,'Greenhouse Gas Costs Avoided'!$A$2:$I$32,9,FALSE)</f>
        <v>7.5723812490175435</v>
      </c>
    </row>
    <row r="314" spans="1:63" x14ac:dyDescent="0.35">
      <c r="A314" s="11">
        <v>308</v>
      </c>
      <c r="B314" s="12">
        <f t="shared" ca="1" si="8"/>
        <v>5</v>
      </c>
      <c r="C314" s="13">
        <f t="shared" ca="1" si="9"/>
        <v>2023</v>
      </c>
      <c r="E314" s="20">
        <f ca="1">IF(E$6&lt;$C314,0,VLOOKUP(E$6,'MonteCarlo Policy Paths'!$A$2:$I$31,'Monte Carlo_WA Complance Price'!$B314+1,FALSE))</f>
        <v>0</v>
      </c>
      <c r="F314" s="21">
        <f ca="1">IF(F$6&lt;$C314,0,VLOOKUP(F$6,'MonteCarlo Policy Paths'!$A$2:$I$31,'Monte Carlo_WA Complance Price'!$B314+1,FALSE))</f>
        <v>82.346532180449415</v>
      </c>
      <c r="G314" s="21">
        <f ca="1">IF(G$6&lt;$C314,0,VLOOKUP(G$6,'MonteCarlo Policy Paths'!$A$2:$I$31,'Monte Carlo_WA Complance Price'!$B314+1,FALSE))</f>
        <v>84.002844861871253</v>
      </c>
      <c r="H314" s="21">
        <f ca="1">IF(H$6&lt;$C314,0,VLOOKUP(H$6,'MonteCarlo Policy Paths'!$A$2:$I$31,'Monte Carlo_WA Complance Price'!$B314+1,FALSE))</f>
        <v>85.659157543293105</v>
      </c>
      <c r="I314" s="21">
        <f ca="1">IF(I$6&lt;$C314,0,VLOOKUP(I$6,'MonteCarlo Policy Paths'!$A$2:$I$31,'Monte Carlo_WA Complance Price'!$B314+1,FALSE))</f>
        <v>86.918851036576825</v>
      </c>
      <c r="J314" s="21">
        <f ca="1">IF(J$6&lt;$C314,0,VLOOKUP(J$6,'MonteCarlo Policy Paths'!$A$2:$I$31,'Monte Carlo_WA Complance Price'!$B314+1,FALSE))</f>
        <v>88.178544529860531</v>
      </c>
      <c r="K314" s="21">
        <f ca="1">IF(K$6&lt;$C314,0,VLOOKUP(K$6,'MonteCarlo Policy Paths'!$A$2:$I$31,'Monte Carlo_WA Complance Price'!$B314+1,FALSE))</f>
        <v>89.438238023144251</v>
      </c>
      <c r="L314" s="21">
        <f ca="1">IF(L$6&lt;$C314,0,VLOOKUP(L$6,'MonteCarlo Policy Paths'!$A$2:$I$31,'Monte Carlo_WA Complance Price'!$B314+1,FALSE))</f>
        <v>90.697931516427971</v>
      </c>
      <c r="M314" s="21">
        <f ca="1">IF(M$6&lt;$C314,0,VLOOKUP(M$6,'MonteCarlo Policy Paths'!$A$2:$I$31,'Monte Carlo_WA Complance Price'!$B314+1,FALSE))</f>
        <v>91.95762500971172</v>
      </c>
      <c r="N314" s="21">
        <f ca="1">IF(N$6&lt;$C314,0,VLOOKUP(N$6,'MonteCarlo Policy Paths'!$A$2:$I$31,'Monte Carlo_WA Complance Price'!$B314+1,FALSE))</f>
        <v>93.21731850299544</v>
      </c>
      <c r="O314" s="21">
        <f ca="1">IF(O$6&lt;$C314,0,VLOOKUP(O$6,'MonteCarlo Policy Paths'!$A$2:$I$31,'Monte Carlo_WA Complance Price'!$B314+1,FALSE))</f>
        <v>94.47701199627916</v>
      </c>
      <c r="P314" s="21">
        <f ca="1">IF(P$6&lt;$C314,0,VLOOKUP(P$6,'MonteCarlo Policy Paths'!$A$2:$I$31,'Monte Carlo_WA Complance Price'!$B314+1,FALSE))</f>
        <v>95.73670548956288</v>
      </c>
      <c r="Q314" s="21">
        <f ca="1">IF(Q$6&lt;$C314,0,VLOOKUP(Q$6,'MonteCarlo Policy Paths'!$A$2:$I$31,'Monte Carlo_WA Complance Price'!$B314+1,FALSE))</f>
        <v>96.996398982846586</v>
      </c>
      <c r="R314" s="21">
        <f ca="1">IF(R$6&lt;$C314,0,VLOOKUP(R$6,'MonteCarlo Policy Paths'!$A$2:$I$31,'Monte Carlo_WA Complance Price'!$B314+1,FALSE))</f>
        <v>99.874634841342697</v>
      </c>
      <c r="S314" s="21">
        <f ca="1">IF(S$6&lt;$C314,0,VLOOKUP(S$6,'MonteCarlo Policy Paths'!$A$2:$I$31,'Monte Carlo_WA Complance Price'!$B314+1,FALSE))</f>
        <v>101.93553668931256</v>
      </c>
      <c r="T314" s="21">
        <f ca="1">IF(T$6&lt;$C314,0,VLOOKUP(T$6,'MonteCarlo Policy Paths'!$A$2:$I$31,'Monte Carlo_WA Complance Price'!$B314+1,FALSE))</f>
        <v>104.04258519817796</v>
      </c>
      <c r="U314" s="21">
        <f ca="1">IF(U$6&lt;$C314,0,VLOOKUP(U$6,'MonteCarlo Policy Paths'!$A$2:$I$31,'Monte Carlo_WA Complance Price'!$B314+1,FALSE))</f>
        <v>106.18472717196582</v>
      </c>
      <c r="V314" s="21">
        <f ca="1">IF(V$6&lt;$C314,0,VLOOKUP(V$6,'MonteCarlo Policy Paths'!$A$2:$I$31,'Monte Carlo_WA Complance Price'!$B314+1,FALSE))</f>
        <v>108.36780972271322</v>
      </c>
      <c r="W314" s="21">
        <f ca="1">IF(W$6&lt;$C314,0,VLOOKUP(W$6,'MonteCarlo Policy Paths'!$A$2:$I$31,'Monte Carlo_WA Complance Price'!$B314+1,FALSE))</f>
        <v>110.57648338650839</v>
      </c>
      <c r="X314" s="21">
        <f ca="1">IF(X$6&lt;$C314,0,VLOOKUP(X$6,'MonteCarlo Policy Paths'!$A$2:$I$31,'Monte Carlo_WA Complance Price'!$B314+1,FALSE))</f>
        <v>112.7694544213079</v>
      </c>
      <c r="Y314" s="21">
        <f ca="1">IF(Y$6&lt;$C314,0,VLOOKUP(Y$6,'MonteCarlo Policy Paths'!$A$2:$I$31,'Monte Carlo_WA Complance Price'!$B314+1,FALSE))</f>
        <v>114.98228749612761</v>
      </c>
      <c r="Z314" s="21">
        <f ca="1">IF(Z$6&lt;$C314,0,VLOOKUP(Z$6,'MonteCarlo Policy Paths'!$A$2:$I$31,'Monte Carlo_WA Complance Price'!$B314+1,FALSE))</f>
        <v>117.22345778349788</v>
      </c>
      <c r="AA314" s="21">
        <f ca="1">IF(AA$6&lt;$C314,0,VLOOKUP(AA$6,'MonteCarlo Policy Paths'!$A$2:$I$31,'Monte Carlo_WA Complance Price'!$B314+1,FALSE))</f>
        <v>119.50474742044912</v>
      </c>
      <c r="AB314" s="21">
        <f ca="1">IF(AB$6&lt;$C314,0,VLOOKUP(AB$6,'MonteCarlo Policy Paths'!$A$2:$I$31,'Monte Carlo_WA Complance Price'!$B314+1,FALSE))</f>
        <v>121.83201137782079</v>
      </c>
      <c r="AC314" s="21">
        <f ca="1">IF(AC$6&lt;$C314,0,VLOOKUP(AC$6,'MonteCarlo Policy Paths'!$A$2:$I$31,'Monte Carlo_WA Complance Price'!$B314+1,FALSE))</f>
        <v>124.30483685770574</v>
      </c>
      <c r="AD314" s="21">
        <f ca="1">IF(AD$6&lt;$C314,0,VLOOKUP(AD$6,'MonteCarlo Policy Paths'!$A$2:$I$31,'Monte Carlo_WA Complance Price'!$B314+1,FALSE))</f>
        <v>126.81952160325447</v>
      </c>
      <c r="AE314" s="21">
        <f ca="1">IF(AE$6&lt;$C314,0,VLOOKUP(AE$6,'MonteCarlo Policy Paths'!$A$2:$I$31,'Monte Carlo_WA Complance Price'!$B314+1,FALSE))</f>
        <v>129.37127756316897</v>
      </c>
      <c r="AF314" s="21">
        <f ca="1">IF(AF$6&lt;$C314,0,VLOOKUP(AF$6,'MonteCarlo Policy Paths'!$A$2:$I$31,'Monte Carlo_WA Complance Price'!$B314+1,FALSE))</f>
        <v>131.96243899653103</v>
      </c>
      <c r="AG314" s="22">
        <f ca="1">IF(AG$6&lt;$C314,0,VLOOKUP(AG$6,'MonteCarlo Policy Paths'!$A$2:$I$31,'Monte Carlo_WA Complance Price'!$B314+1,FALSE))</f>
        <v>135.47056479945655</v>
      </c>
      <c r="AI314" s="20">
        <f ca="1">E314*VLOOKUP(AI$6,'Greenhouse Gas Costs Avoided'!$A$2:$I$32,9,FALSE)</f>
        <v>0</v>
      </c>
      <c r="AJ314" s="21">
        <f ca="1">F314*VLOOKUP(AJ$6,'Greenhouse Gas Costs Avoided'!$A$2:$I$32,9,FALSE)</f>
        <v>5.2166744805659615</v>
      </c>
      <c r="AK314" s="21">
        <f ca="1">G314*VLOOKUP(AK$6,'Greenhouse Gas Costs Avoided'!$A$2:$I$32,9,FALSE)</f>
        <v>5.3216023247413169</v>
      </c>
      <c r="AL314" s="21">
        <f ca="1">H314*VLOOKUP(AL$6,'Greenhouse Gas Costs Avoided'!$A$2:$I$32,9,FALSE)</f>
        <v>5.4265301689166732</v>
      </c>
      <c r="AM314" s="21">
        <f ca="1">I314*VLOOKUP(AM$6,'Greenhouse Gas Costs Avoided'!$A$2:$I$32,9,FALSE)</f>
        <v>5.5063320831654474</v>
      </c>
      <c r="AN314" s="21">
        <f ca="1">J314*VLOOKUP(AN$6,'Greenhouse Gas Costs Avoided'!$A$2:$I$32,9,FALSE)</f>
        <v>5.5861339974142208</v>
      </c>
      <c r="AO314" s="21">
        <f ca="1">K314*VLOOKUP(AO$6,'Greenhouse Gas Costs Avoided'!$A$2:$I$32,9,FALSE)</f>
        <v>5.665935911662995</v>
      </c>
      <c r="AP314" s="21">
        <f ca="1">L314*VLOOKUP(AP$6,'Greenhouse Gas Costs Avoided'!$A$2:$I$32,9,FALSE)</f>
        <v>5.7457378259117702</v>
      </c>
      <c r="AQ314" s="21">
        <f ca="1">M314*VLOOKUP(AQ$6,'Greenhouse Gas Costs Avoided'!$A$2:$I$32,9,FALSE)</f>
        <v>5.8255397401605462</v>
      </c>
      <c r="AR314" s="21">
        <f ca="1">N314*VLOOKUP(AR$6,'Greenhouse Gas Costs Avoided'!$A$2:$I$32,9,FALSE)</f>
        <v>5.9053416544093205</v>
      </c>
      <c r="AS314" s="21">
        <f ca="1">O314*VLOOKUP(AS$6,'Greenhouse Gas Costs Avoided'!$A$2:$I$32,9,FALSE)</f>
        <v>5.9851435686580947</v>
      </c>
      <c r="AT314" s="21">
        <f ca="1">P314*VLOOKUP(AT$6,'Greenhouse Gas Costs Avoided'!$A$2:$I$32,9,FALSE)</f>
        <v>6.0649454829068699</v>
      </c>
      <c r="AU314" s="21">
        <f ca="1">Q314*VLOOKUP(AU$6,'Greenhouse Gas Costs Avoided'!$A$2:$I$32,9,FALSE)</f>
        <v>6.1447473971556432</v>
      </c>
      <c r="AV314" s="21">
        <f ca="1">R314*VLOOKUP(AV$6,'Greenhouse Gas Costs Avoided'!$A$2:$I$32,9,FALSE)</f>
        <v>6.327084396109818</v>
      </c>
      <c r="AW314" s="21">
        <f ca="1">S314*VLOOKUP(AW$6,'Greenhouse Gas Costs Avoided'!$A$2:$I$32,9,FALSE)</f>
        <v>6.4576430704410743</v>
      </c>
      <c r="AX314" s="21">
        <f ca="1">T314*VLOOKUP(AX$6,'Greenhouse Gas Costs Avoided'!$A$2:$I$32,9,FALSE)</f>
        <v>6.5911251478821242</v>
      </c>
      <c r="AY314" s="21">
        <f ca="1">U314*VLOOKUP(AY$6,'Greenhouse Gas Costs Avoided'!$A$2:$I$32,9,FALSE)</f>
        <v>6.7268304055597685</v>
      </c>
      <c r="AZ314" s="21">
        <f ca="1">V314*VLOOKUP(AZ$6,'Greenhouse Gas Costs Avoided'!$A$2:$I$32,9,FALSE)</f>
        <v>6.8651292595600424</v>
      </c>
      <c r="BA314" s="21">
        <f ca="1">W314*VLOOKUP(BA$6,'Greenhouse Gas Costs Avoided'!$A$2:$I$32,9,FALSE)</f>
        <v>7.0050493173053994</v>
      </c>
      <c r="BB314" s="21">
        <f ca="1">X314*VLOOKUP(BB$6,'Greenhouse Gas Costs Avoided'!$A$2:$I$32,9,FALSE)</f>
        <v>7.1439746093722221</v>
      </c>
      <c r="BC314" s="21">
        <f ca="1">Y314*VLOOKUP(BC$6,'Greenhouse Gas Costs Avoided'!$A$2:$I$32,9,FALSE)</f>
        <v>7.2841581669004034</v>
      </c>
      <c r="BD314" s="21">
        <f ca="1">Z314*VLOOKUP(BD$6,'Greenhouse Gas Costs Avoided'!$A$2:$I$32,9,FALSE)</f>
        <v>7.426136894299721</v>
      </c>
      <c r="BE314" s="21">
        <f ca="1">AA314*VLOOKUP(BE$6,'Greenhouse Gas Costs Avoided'!$A$2:$I$32,9,FALSE)</f>
        <v>7.5706571930511553</v>
      </c>
      <c r="BF314" s="21">
        <f ca="1">AB314*VLOOKUP(BF$6,'Greenhouse Gas Costs Avoided'!$A$2:$I$32,9,FALSE)</f>
        <v>7.7180899770979394</v>
      </c>
      <c r="BG314" s="21">
        <f ca="1">AC314*VLOOKUP(BG$6,'Greenhouse Gas Costs Avoided'!$A$2:$I$32,9,FALSE)</f>
        <v>7.8747441218959366</v>
      </c>
      <c r="BH314" s="21">
        <f ca="1">AD314*VLOOKUP(BH$6,'Greenhouse Gas Costs Avoided'!$A$2:$I$32,9,FALSE)</f>
        <v>8.0340500621877027</v>
      </c>
      <c r="BI314" s="21">
        <f ca="1">AE314*VLOOKUP(BI$6,'Greenhouse Gas Costs Avoided'!$A$2:$I$32,9,FALSE)</f>
        <v>8.1957044736636782</v>
      </c>
      <c r="BJ314" s="21">
        <f ca="1">AF314*VLOOKUP(BJ$6,'Greenhouse Gas Costs Avoided'!$A$2:$I$32,9,FALSE)</f>
        <v>8.3598552322508848</v>
      </c>
      <c r="BK314" s="22">
        <f ca="1">AG314*VLOOKUP(BK$6,'Greenhouse Gas Costs Avoided'!$A$2:$I$32,9,FALSE)</f>
        <v>8.5820959249206545</v>
      </c>
    </row>
    <row r="315" spans="1:63" x14ac:dyDescent="0.35">
      <c r="A315" s="11">
        <v>309</v>
      </c>
      <c r="B315" s="12">
        <f t="shared" ca="1" si="8"/>
        <v>4</v>
      </c>
      <c r="C315" s="13">
        <f t="shared" ca="1" si="9"/>
        <v>2023</v>
      </c>
      <c r="E315" s="20">
        <f ca="1">IF(E$6&lt;$C315,0,VLOOKUP(E$6,'MonteCarlo Policy Paths'!$A$2:$I$31,'Monte Carlo_WA Complance Price'!$B315+1,FALSE))</f>
        <v>0</v>
      </c>
      <c r="F315" s="21">
        <f ca="1">IF(F$6&lt;$C315,0,VLOOKUP(F$6,'MonteCarlo Policy Paths'!$A$2:$I$31,'Monte Carlo_WA Complance Price'!$B315+1,FALSE))</f>
        <v>82.346532180449415</v>
      </c>
      <c r="G315" s="21">
        <f ca="1">IF(G$6&lt;$C315,0,VLOOKUP(G$6,'MonteCarlo Policy Paths'!$A$2:$I$31,'Monte Carlo_WA Complance Price'!$B315+1,FALSE))</f>
        <v>84.002844861871253</v>
      </c>
      <c r="H315" s="21">
        <f ca="1">IF(H$6&lt;$C315,0,VLOOKUP(H$6,'MonteCarlo Policy Paths'!$A$2:$I$31,'Monte Carlo_WA Complance Price'!$B315+1,FALSE))</f>
        <v>85.659157543293105</v>
      </c>
      <c r="I315" s="21">
        <f ca="1">IF(I$6&lt;$C315,0,VLOOKUP(I$6,'MonteCarlo Policy Paths'!$A$2:$I$31,'Monte Carlo_WA Complance Price'!$B315+1,FALSE))</f>
        <v>86.918851036576825</v>
      </c>
      <c r="J315" s="21">
        <f ca="1">IF(J$6&lt;$C315,0,VLOOKUP(J$6,'MonteCarlo Policy Paths'!$A$2:$I$31,'Monte Carlo_WA Complance Price'!$B315+1,FALSE))</f>
        <v>88.178544529860531</v>
      </c>
      <c r="K315" s="21">
        <f ca="1">IF(K$6&lt;$C315,0,VLOOKUP(K$6,'MonteCarlo Policy Paths'!$A$2:$I$31,'Monte Carlo_WA Complance Price'!$B315+1,FALSE))</f>
        <v>89.438238023144251</v>
      </c>
      <c r="L315" s="21">
        <f ca="1">IF(L$6&lt;$C315,0,VLOOKUP(L$6,'MonteCarlo Policy Paths'!$A$2:$I$31,'Monte Carlo_WA Complance Price'!$B315+1,FALSE))</f>
        <v>90.697931516427971</v>
      </c>
      <c r="M315" s="21">
        <f ca="1">IF(M$6&lt;$C315,0,VLOOKUP(M$6,'MonteCarlo Policy Paths'!$A$2:$I$31,'Monte Carlo_WA Complance Price'!$B315+1,FALSE))</f>
        <v>91.95762500971172</v>
      </c>
      <c r="N315" s="21">
        <f ca="1">IF(N$6&lt;$C315,0,VLOOKUP(N$6,'MonteCarlo Policy Paths'!$A$2:$I$31,'Monte Carlo_WA Complance Price'!$B315+1,FALSE))</f>
        <v>93.21731850299544</v>
      </c>
      <c r="O315" s="21">
        <f ca="1">IF(O$6&lt;$C315,0,VLOOKUP(O$6,'MonteCarlo Policy Paths'!$A$2:$I$31,'Monte Carlo_WA Complance Price'!$B315+1,FALSE))</f>
        <v>94.47701199627916</v>
      </c>
      <c r="P315" s="21">
        <f ca="1">IF(P$6&lt;$C315,0,VLOOKUP(P$6,'MonteCarlo Policy Paths'!$A$2:$I$31,'Monte Carlo_WA Complance Price'!$B315+1,FALSE))</f>
        <v>95.73670548956288</v>
      </c>
      <c r="Q315" s="21">
        <f ca="1">IF(Q$6&lt;$C315,0,VLOOKUP(Q$6,'MonteCarlo Policy Paths'!$A$2:$I$31,'Monte Carlo_WA Complance Price'!$B315+1,FALSE))</f>
        <v>96.996398982846586</v>
      </c>
      <c r="R315" s="21">
        <f ca="1">IF(R$6&lt;$C315,0,VLOOKUP(R$6,'MonteCarlo Policy Paths'!$A$2:$I$31,'Monte Carlo_WA Complance Price'!$B315+1,FALSE))</f>
        <v>98.25609247613032</v>
      </c>
      <c r="S315" s="21">
        <f ca="1">IF(S$6&lt;$C315,0,VLOOKUP(S$6,'MonteCarlo Policy Paths'!$A$2:$I$31,'Monte Carlo_WA Complance Price'!$B315+1,FALSE))</f>
        <v>99.65157958594628</v>
      </c>
      <c r="T315" s="21">
        <f ca="1">IF(T$6&lt;$C315,0,VLOOKUP(T$6,'MonteCarlo Policy Paths'!$A$2:$I$31,'Monte Carlo_WA Complance Price'!$B315+1,FALSE))</f>
        <v>101.04706669576224</v>
      </c>
      <c r="U315" s="21">
        <f ca="1">IF(U$6&lt;$C315,0,VLOOKUP(U$6,'MonteCarlo Policy Paths'!$A$2:$I$31,'Monte Carlo_WA Complance Price'!$B315+1,FALSE))</f>
        <v>102.4425538055782</v>
      </c>
      <c r="V315" s="21">
        <f ca="1">IF(V$6&lt;$C315,0,VLOOKUP(V$6,'MonteCarlo Policy Paths'!$A$2:$I$31,'Monte Carlo_WA Complance Price'!$B315+1,FALSE))</f>
        <v>103.83804091539416</v>
      </c>
      <c r="W315" s="21">
        <f ca="1">IF(W$6&lt;$C315,0,VLOOKUP(W$6,'MonteCarlo Policy Paths'!$A$2:$I$31,'Monte Carlo_WA Complance Price'!$B315+1,FALSE))</f>
        <v>105.23352802521011</v>
      </c>
      <c r="X315" s="21">
        <f ca="1">IF(X$6&lt;$C315,0,VLOOKUP(X$6,'MonteCarlo Policy Paths'!$A$2:$I$31,'Monte Carlo_WA Complance Price'!$B315+1,FALSE))</f>
        <v>106.47156953138905</v>
      </c>
      <c r="Y315" s="21">
        <f ca="1">IF(Y$6&lt;$C315,0,VLOOKUP(Y$6,'MonteCarlo Policy Paths'!$A$2:$I$31,'Monte Carlo_WA Complance Price'!$B315+1,FALSE))</f>
        <v>107.709611037568</v>
      </c>
      <c r="Z315" s="21">
        <f ca="1">IF(Z$6&lt;$C315,0,VLOOKUP(Z$6,'MonteCarlo Policy Paths'!$A$2:$I$31,'Monte Carlo_WA Complance Price'!$B315+1,FALSE))</f>
        <v>108.94765254374694</v>
      </c>
      <c r="AA315" s="21">
        <f ca="1">IF(AA$6&lt;$C315,0,VLOOKUP(AA$6,'MonteCarlo Policy Paths'!$A$2:$I$31,'Monte Carlo_WA Complance Price'!$B315+1,FALSE))</f>
        <v>110.18569404992589</v>
      </c>
      <c r="AB315" s="21">
        <f ca="1">IF(AB$6&lt;$C315,0,VLOOKUP(AB$6,'MonteCarlo Policy Paths'!$A$2:$I$31,'Monte Carlo_WA Complance Price'!$B315+1,FALSE))</f>
        <v>111.42373555610482</v>
      </c>
      <c r="AC315" s="21">
        <f ca="1">IF(AC$6&lt;$C315,0,VLOOKUP(AC$6,'MonteCarlo Policy Paths'!$A$2:$I$31,'Monte Carlo_WA Complance Price'!$B315+1,FALSE))</f>
        <v>112.86811731331359</v>
      </c>
      <c r="AD315" s="21">
        <f ca="1">IF(AD$6&lt;$C315,0,VLOOKUP(AD$6,'MonteCarlo Policy Paths'!$A$2:$I$31,'Monte Carlo_WA Complance Price'!$B315+1,FALSE))</f>
        <v>114.31249907052236</v>
      </c>
      <c r="AE315" s="21">
        <f ca="1">IF(AE$6&lt;$C315,0,VLOOKUP(AE$6,'MonteCarlo Policy Paths'!$A$2:$I$31,'Monte Carlo_WA Complance Price'!$B315+1,FALSE))</f>
        <v>115.75688082773114</v>
      </c>
      <c r="AF315" s="21">
        <f ca="1">IF(AF$6&lt;$C315,0,VLOOKUP(AF$6,'MonteCarlo Policy Paths'!$A$2:$I$31,'Monte Carlo_WA Complance Price'!$B315+1,FALSE))</f>
        <v>117.20126258493991</v>
      </c>
      <c r="AG315" s="22">
        <f ca="1">IF(AG$6&lt;$C315,0,VLOOKUP(AG$6,'MonteCarlo Policy Paths'!$A$2:$I$31,'Monte Carlo_WA Complance Price'!$B315+1,FALSE))</f>
        <v>119.5319620819439</v>
      </c>
      <c r="AI315" s="20">
        <f ca="1">E315*VLOOKUP(AI$6,'Greenhouse Gas Costs Avoided'!$A$2:$I$32,9,FALSE)</f>
        <v>0</v>
      </c>
      <c r="AJ315" s="21">
        <f ca="1">F315*VLOOKUP(AJ$6,'Greenhouse Gas Costs Avoided'!$A$2:$I$32,9,FALSE)</f>
        <v>5.2166744805659615</v>
      </c>
      <c r="AK315" s="21">
        <f ca="1">G315*VLOOKUP(AK$6,'Greenhouse Gas Costs Avoided'!$A$2:$I$32,9,FALSE)</f>
        <v>5.3216023247413169</v>
      </c>
      <c r="AL315" s="21">
        <f ca="1">H315*VLOOKUP(AL$6,'Greenhouse Gas Costs Avoided'!$A$2:$I$32,9,FALSE)</f>
        <v>5.4265301689166732</v>
      </c>
      <c r="AM315" s="21">
        <f ca="1">I315*VLOOKUP(AM$6,'Greenhouse Gas Costs Avoided'!$A$2:$I$32,9,FALSE)</f>
        <v>5.5063320831654474</v>
      </c>
      <c r="AN315" s="21">
        <f ca="1">J315*VLOOKUP(AN$6,'Greenhouse Gas Costs Avoided'!$A$2:$I$32,9,FALSE)</f>
        <v>5.5861339974142208</v>
      </c>
      <c r="AO315" s="21">
        <f ca="1">K315*VLOOKUP(AO$6,'Greenhouse Gas Costs Avoided'!$A$2:$I$32,9,FALSE)</f>
        <v>5.665935911662995</v>
      </c>
      <c r="AP315" s="21">
        <f ca="1">L315*VLOOKUP(AP$6,'Greenhouse Gas Costs Avoided'!$A$2:$I$32,9,FALSE)</f>
        <v>5.7457378259117702</v>
      </c>
      <c r="AQ315" s="21">
        <f ca="1">M315*VLOOKUP(AQ$6,'Greenhouse Gas Costs Avoided'!$A$2:$I$32,9,FALSE)</f>
        <v>5.8255397401605462</v>
      </c>
      <c r="AR315" s="21">
        <f ca="1">N315*VLOOKUP(AR$6,'Greenhouse Gas Costs Avoided'!$A$2:$I$32,9,FALSE)</f>
        <v>5.9053416544093205</v>
      </c>
      <c r="AS315" s="21">
        <f ca="1">O315*VLOOKUP(AS$6,'Greenhouse Gas Costs Avoided'!$A$2:$I$32,9,FALSE)</f>
        <v>5.9851435686580947</v>
      </c>
      <c r="AT315" s="21">
        <f ca="1">P315*VLOOKUP(AT$6,'Greenhouse Gas Costs Avoided'!$A$2:$I$32,9,FALSE)</f>
        <v>6.0649454829068699</v>
      </c>
      <c r="AU315" s="21">
        <f ca="1">Q315*VLOOKUP(AU$6,'Greenhouse Gas Costs Avoided'!$A$2:$I$32,9,FALSE)</f>
        <v>6.1447473971556432</v>
      </c>
      <c r="AV315" s="21">
        <f ca="1">R315*VLOOKUP(AV$6,'Greenhouse Gas Costs Avoided'!$A$2:$I$32,9,FALSE)</f>
        <v>6.2245493114044184</v>
      </c>
      <c r="AW315" s="21">
        <f ca="1">S315*VLOOKUP(AW$6,'Greenhouse Gas Costs Avoided'!$A$2:$I$32,9,FALSE)</f>
        <v>6.312953786990386</v>
      </c>
      <c r="AX315" s="21">
        <f ca="1">T315*VLOOKUP(AX$6,'Greenhouse Gas Costs Avoided'!$A$2:$I$32,9,FALSE)</f>
        <v>6.4013582625763545</v>
      </c>
      <c r="AY315" s="21">
        <f ca="1">U315*VLOOKUP(AY$6,'Greenhouse Gas Costs Avoided'!$A$2:$I$32,9,FALSE)</f>
        <v>6.4897627381623222</v>
      </c>
      <c r="AZ315" s="21">
        <f ca="1">V315*VLOOKUP(AZ$6,'Greenhouse Gas Costs Avoided'!$A$2:$I$32,9,FALSE)</f>
        <v>6.5781672137482907</v>
      </c>
      <c r="BA315" s="21">
        <f ca="1">W315*VLOOKUP(BA$6,'Greenhouse Gas Costs Avoided'!$A$2:$I$32,9,FALSE)</f>
        <v>6.6665716893342575</v>
      </c>
      <c r="BB315" s="21">
        <f ca="1">X315*VLOOKUP(BB$6,'Greenhouse Gas Costs Avoided'!$A$2:$I$32,9,FALSE)</f>
        <v>6.7450019445028957</v>
      </c>
      <c r="BC315" s="21">
        <f ca="1">Y315*VLOOKUP(BC$6,'Greenhouse Gas Costs Avoided'!$A$2:$I$32,9,FALSE)</f>
        <v>6.8234321996715348</v>
      </c>
      <c r="BD315" s="21">
        <f ca="1">Z315*VLOOKUP(BD$6,'Greenhouse Gas Costs Avoided'!$A$2:$I$32,9,FALSE)</f>
        <v>6.901862454840173</v>
      </c>
      <c r="BE315" s="21">
        <f ca="1">AA315*VLOOKUP(BE$6,'Greenhouse Gas Costs Avoided'!$A$2:$I$32,9,FALSE)</f>
        <v>6.9802927100088112</v>
      </c>
      <c r="BF315" s="21">
        <f ca="1">AB315*VLOOKUP(BF$6,'Greenhouse Gas Costs Avoided'!$A$2:$I$32,9,FALSE)</f>
        <v>7.0587229651774486</v>
      </c>
      <c r="BG315" s="21">
        <f ca="1">AC315*VLOOKUP(BG$6,'Greenhouse Gas Costs Avoided'!$A$2:$I$32,9,FALSE)</f>
        <v>7.1502249295408609</v>
      </c>
      <c r="BH315" s="21">
        <f ca="1">AD315*VLOOKUP(BH$6,'Greenhouse Gas Costs Avoided'!$A$2:$I$32,9,FALSE)</f>
        <v>7.2417268939042723</v>
      </c>
      <c r="BI315" s="21">
        <f ca="1">AE315*VLOOKUP(BI$6,'Greenhouse Gas Costs Avoided'!$A$2:$I$32,9,FALSE)</f>
        <v>7.3332288582676846</v>
      </c>
      <c r="BJ315" s="21">
        <f ca="1">AF315*VLOOKUP(BJ$6,'Greenhouse Gas Costs Avoided'!$A$2:$I$32,9,FALSE)</f>
        <v>7.424730822631096</v>
      </c>
      <c r="BK315" s="22">
        <f ca="1">AG315*VLOOKUP(BK$6,'Greenhouse Gas Costs Avoided'!$A$2:$I$32,9,FALSE)</f>
        <v>7.5723812490175435</v>
      </c>
    </row>
    <row r="316" spans="1:63" x14ac:dyDescent="0.35">
      <c r="A316" s="11">
        <v>310</v>
      </c>
      <c r="B316" s="12">
        <f t="shared" ca="1" si="8"/>
        <v>2</v>
      </c>
      <c r="C316" s="13">
        <f t="shared" ca="1" si="9"/>
        <v>2023</v>
      </c>
      <c r="E316" s="20">
        <f ca="1">IF(E$6&lt;$C316,0,VLOOKUP(E$6,'MonteCarlo Policy Paths'!$A$2:$I$31,'Monte Carlo_WA Complance Price'!$B316+1,FALSE))</f>
        <v>0</v>
      </c>
      <c r="F316" s="21">
        <f ca="1">IF(F$6&lt;$C316,0,VLOOKUP(F$6,'MonteCarlo Policy Paths'!$A$2:$I$31,'Monte Carlo_WA Complance Price'!$B316+1,FALSE))</f>
        <v>82.346532180449415</v>
      </c>
      <c r="G316" s="21">
        <f ca="1">IF(G$6&lt;$C316,0,VLOOKUP(G$6,'MonteCarlo Policy Paths'!$A$2:$I$31,'Monte Carlo_WA Complance Price'!$B316+1,FALSE))</f>
        <v>84.002844861871253</v>
      </c>
      <c r="H316" s="21">
        <f ca="1">IF(H$6&lt;$C316,0,VLOOKUP(H$6,'MonteCarlo Policy Paths'!$A$2:$I$31,'Monte Carlo_WA Complance Price'!$B316+1,FALSE))</f>
        <v>85.659157543293105</v>
      </c>
      <c r="I316" s="21">
        <f ca="1">IF(I$6&lt;$C316,0,VLOOKUP(I$6,'MonteCarlo Policy Paths'!$A$2:$I$31,'Monte Carlo_WA Complance Price'!$B316+1,FALSE))</f>
        <v>86.918851036576825</v>
      </c>
      <c r="J316" s="21">
        <f ca="1">IF(J$6&lt;$C316,0,VLOOKUP(J$6,'MonteCarlo Policy Paths'!$A$2:$I$31,'Monte Carlo_WA Complance Price'!$B316+1,FALSE))</f>
        <v>88.178544529860531</v>
      </c>
      <c r="K316" s="21">
        <f ca="1">IF(K$6&lt;$C316,0,VLOOKUP(K$6,'MonteCarlo Policy Paths'!$A$2:$I$31,'Monte Carlo_WA Complance Price'!$B316+1,FALSE))</f>
        <v>89.438238023144251</v>
      </c>
      <c r="L316" s="21">
        <f ca="1">IF(L$6&lt;$C316,0,VLOOKUP(L$6,'MonteCarlo Policy Paths'!$A$2:$I$31,'Monte Carlo_WA Complance Price'!$B316+1,FALSE))</f>
        <v>90.697931516427971</v>
      </c>
      <c r="M316" s="21">
        <f ca="1">IF(M$6&lt;$C316,0,VLOOKUP(M$6,'MonteCarlo Policy Paths'!$A$2:$I$31,'Monte Carlo_WA Complance Price'!$B316+1,FALSE))</f>
        <v>91.95762500971172</v>
      </c>
      <c r="N316" s="21">
        <f ca="1">IF(N$6&lt;$C316,0,VLOOKUP(N$6,'MonteCarlo Policy Paths'!$A$2:$I$31,'Monte Carlo_WA Complance Price'!$B316+1,FALSE))</f>
        <v>93.21731850299544</v>
      </c>
      <c r="O316" s="21">
        <f ca="1">IF(O$6&lt;$C316,0,VLOOKUP(O$6,'MonteCarlo Policy Paths'!$A$2:$I$31,'Monte Carlo_WA Complance Price'!$B316+1,FALSE))</f>
        <v>94.47701199627916</v>
      </c>
      <c r="P316" s="21">
        <f ca="1">IF(P$6&lt;$C316,0,VLOOKUP(P$6,'MonteCarlo Policy Paths'!$A$2:$I$31,'Monte Carlo_WA Complance Price'!$B316+1,FALSE))</f>
        <v>95.73670548956288</v>
      </c>
      <c r="Q316" s="21">
        <f ca="1">IF(Q$6&lt;$C316,0,VLOOKUP(Q$6,'MonteCarlo Policy Paths'!$A$2:$I$31,'Monte Carlo_WA Complance Price'!$B316+1,FALSE))</f>
        <v>96.996398982846586</v>
      </c>
      <c r="R316" s="21">
        <f ca="1">IF(R$6&lt;$C316,0,VLOOKUP(R$6,'MonteCarlo Policy Paths'!$A$2:$I$31,'Monte Carlo_WA Complance Price'!$B316+1,FALSE))</f>
        <v>98.25609247613032</v>
      </c>
      <c r="S316" s="21">
        <f ca="1">IF(S$6&lt;$C316,0,VLOOKUP(S$6,'MonteCarlo Policy Paths'!$A$2:$I$31,'Monte Carlo_WA Complance Price'!$B316+1,FALSE))</f>
        <v>99.65157958594628</v>
      </c>
      <c r="T316" s="21">
        <f ca="1">IF(T$6&lt;$C316,0,VLOOKUP(T$6,'MonteCarlo Policy Paths'!$A$2:$I$31,'Monte Carlo_WA Complance Price'!$B316+1,FALSE))</f>
        <v>101.04706669576224</v>
      </c>
      <c r="U316" s="21">
        <f ca="1">IF(U$6&lt;$C316,0,VLOOKUP(U$6,'MonteCarlo Policy Paths'!$A$2:$I$31,'Monte Carlo_WA Complance Price'!$B316+1,FALSE))</f>
        <v>102.4425538055782</v>
      </c>
      <c r="V316" s="21">
        <f ca="1">IF(V$6&lt;$C316,0,VLOOKUP(V$6,'MonteCarlo Policy Paths'!$A$2:$I$31,'Monte Carlo_WA Complance Price'!$B316+1,FALSE))</f>
        <v>103.83804091539416</v>
      </c>
      <c r="W316" s="21">
        <f ca="1">IF(W$6&lt;$C316,0,VLOOKUP(W$6,'MonteCarlo Policy Paths'!$A$2:$I$31,'Monte Carlo_WA Complance Price'!$B316+1,FALSE))</f>
        <v>105.23352802521011</v>
      </c>
      <c r="X316" s="21">
        <f ca="1">IF(X$6&lt;$C316,0,VLOOKUP(X$6,'MonteCarlo Policy Paths'!$A$2:$I$31,'Monte Carlo_WA Complance Price'!$B316+1,FALSE))</f>
        <v>106.47156953138905</v>
      </c>
      <c r="Y316" s="21">
        <f ca="1">IF(Y$6&lt;$C316,0,VLOOKUP(Y$6,'MonteCarlo Policy Paths'!$A$2:$I$31,'Monte Carlo_WA Complance Price'!$B316+1,FALSE))</f>
        <v>107.709611037568</v>
      </c>
      <c r="Z316" s="21">
        <f ca="1">IF(Z$6&lt;$C316,0,VLOOKUP(Z$6,'MonteCarlo Policy Paths'!$A$2:$I$31,'Monte Carlo_WA Complance Price'!$B316+1,FALSE))</f>
        <v>108.94765254374694</v>
      </c>
      <c r="AA316" s="21">
        <f ca="1">IF(AA$6&lt;$C316,0,VLOOKUP(AA$6,'MonteCarlo Policy Paths'!$A$2:$I$31,'Monte Carlo_WA Complance Price'!$B316+1,FALSE))</f>
        <v>110.18569404992589</v>
      </c>
      <c r="AB316" s="21">
        <f ca="1">IF(AB$6&lt;$C316,0,VLOOKUP(AB$6,'MonteCarlo Policy Paths'!$A$2:$I$31,'Monte Carlo_WA Complance Price'!$B316+1,FALSE))</f>
        <v>111.42373555610482</v>
      </c>
      <c r="AC316" s="21">
        <f ca="1">IF(AC$6&lt;$C316,0,VLOOKUP(AC$6,'MonteCarlo Policy Paths'!$A$2:$I$31,'Monte Carlo_WA Complance Price'!$B316+1,FALSE))</f>
        <v>112.86811731331359</v>
      </c>
      <c r="AD316" s="21">
        <f ca="1">IF(AD$6&lt;$C316,0,VLOOKUP(AD$6,'MonteCarlo Policy Paths'!$A$2:$I$31,'Monte Carlo_WA Complance Price'!$B316+1,FALSE))</f>
        <v>114.31249907052236</v>
      </c>
      <c r="AE316" s="21">
        <f ca="1">IF(AE$6&lt;$C316,0,VLOOKUP(AE$6,'MonteCarlo Policy Paths'!$A$2:$I$31,'Monte Carlo_WA Complance Price'!$B316+1,FALSE))</f>
        <v>115.75688082773114</v>
      </c>
      <c r="AF316" s="21">
        <f ca="1">IF(AF$6&lt;$C316,0,VLOOKUP(AF$6,'MonteCarlo Policy Paths'!$A$2:$I$31,'Monte Carlo_WA Complance Price'!$B316+1,FALSE))</f>
        <v>117.20126258493991</v>
      </c>
      <c r="AG316" s="22">
        <f ca="1">IF(AG$6&lt;$C316,0,VLOOKUP(AG$6,'MonteCarlo Policy Paths'!$A$2:$I$31,'Monte Carlo_WA Complance Price'!$B316+1,FALSE))</f>
        <v>120.41827982173916</v>
      </c>
      <c r="AI316" s="20">
        <f ca="1">E316*VLOOKUP(AI$6,'Greenhouse Gas Costs Avoided'!$A$2:$I$32,9,FALSE)</f>
        <v>0</v>
      </c>
      <c r="AJ316" s="21">
        <f ca="1">F316*VLOOKUP(AJ$6,'Greenhouse Gas Costs Avoided'!$A$2:$I$32,9,FALSE)</f>
        <v>5.2166744805659615</v>
      </c>
      <c r="AK316" s="21">
        <f ca="1">G316*VLOOKUP(AK$6,'Greenhouse Gas Costs Avoided'!$A$2:$I$32,9,FALSE)</f>
        <v>5.3216023247413169</v>
      </c>
      <c r="AL316" s="21">
        <f ca="1">H316*VLOOKUP(AL$6,'Greenhouse Gas Costs Avoided'!$A$2:$I$32,9,FALSE)</f>
        <v>5.4265301689166732</v>
      </c>
      <c r="AM316" s="21">
        <f ca="1">I316*VLOOKUP(AM$6,'Greenhouse Gas Costs Avoided'!$A$2:$I$32,9,FALSE)</f>
        <v>5.5063320831654474</v>
      </c>
      <c r="AN316" s="21">
        <f ca="1">J316*VLOOKUP(AN$6,'Greenhouse Gas Costs Avoided'!$A$2:$I$32,9,FALSE)</f>
        <v>5.5861339974142208</v>
      </c>
      <c r="AO316" s="21">
        <f ca="1">K316*VLOOKUP(AO$6,'Greenhouse Gas Costs Avoided'!$A$2:$I$32,9,FALSE)</f>
        <v>5.665935911662995</v>
      </c>
      <c r="AP316" s="21">
        <f ca="1">L316*VLOOKUP(AP$6,'Greenhouse Gas Costs Avoided'!$A$2:$I$32,9,FALSE)</f>
        <v>5.7457378259117702</v>
      </c>
      <c r="AQ316" s="21">
        <f ca="1">M316*VLOOKUP(AQ$6,'Greenhouse Gas Costs Avoided'!$A$2:$I$32,9,FALSE)</f>
        <v>5.8255397401605462</v>
      </c>
      <c r="AR316" s="21">
        <f ca="1">N316*VLOOKUP(AR$6,'Greenhouse Gas Costs Avoided'!$A$2:$I$32,9,FALSE)</f>
        <v>5.9053416544093205</v>
      </c>
      <c r="AS316" s="21">
        <f ca="1">O316*VLOOKUP(AS$6,'Greenhouse Gas Costs Avoided'!$A$2:$I$32,9,FALSE)</f>
        <v>5.9851435686580947</v>
      </c>
      <c r="AT316" s="21">
        <f ca="1">P316*VLOOKUP(AT$6,'Greenhouse Gas Costs Avoided'!$A$2:$I$32,9,FALSE)</f>
        <v>6.0649454829068699</v>
      </c>
      <c r="AU316" s="21">
        <f ca="1">Q316*VLOOKUP(AU$6,'Greenhouse Gas Costs Avoided'!$A$2:$I$32,9,FALSE)</f>
        <v>6.1447473971556432</v>
      </c>
      <c r="AV316" s="21">
        <f ca="1">R316*VLOOKUP(AV$6,'Greenhouse Gas Costs Avoided'!$A$2:$I$32,9,FALSE)</f>
        <v>6.2245493114044184</v>
      </c>
      <c r="AW316" s="21">
        <f ca="1">S316*VLOOKUP(AW$6,'Greenhouse Gas Costs Avoided'!$A$2:$I$32,9,FALSE)</f>
        <v>6.312953786990386</v>
      </c>
      <c r="AX316" s="21">
        <f ca="1">T316*VLOOKUP(AX$6,'Greenhouse Gas Costs Avoided'!$A$2:$I$32,9,FALSE)</f>
        <v>6.4013582625763545</v>
      </c>
      <c r="AY316" s="21">
        <f ca="1">U316*VLOOKUP(AY$6,'Greenhouse Gas Costs Avoided'!$A$2:$I$32,9,FALSE)</f>
        <v>6.4897627381623222</v>
      </c>
      <c r="AZ316" s="21">
        <f ca="1">V316*VLOOKUP(AZ$6,'Greenhouse Gas Costs Avoided'!$A$2:$I$32,9,FALSE)</f>
        <v>6.5781672137482907</v>
      </c>
      <c r="BA316" s="21">
        <f ca="1">W316*VLOOKUP(BA$6,'Greenhouse Gas Costs Avoided'!$A$2:$I$32,9,FALSE)</f>
        <v>6.6665716893342575</v>
      </c>
      <c r="BB316" s="21">
        <f ca="1">X316*VLOOKUP(BB$6,'Greenhouse Gas Costs Avoided'!$A$2:$I$32,9,FALSE)</f>
        <v>6.7450019445028957</v>
      </c>
      <c r="BC316" s="21">
        <f ca="1">Y316*VLOOKUP(BC$6,'Greenhouse Gas Costs Avoided'!$A$2:$I$32,9,FALSE)</f>
        <v>6.8234321996715348</v>
      </c>
      <c r="BD316" s="21">
        <f ca="1">Z316*VLOOKUP(BD$6,'Greenhouse Gas Costs Avoided'!$A$2:$I$32,9,FALSE)</f>
        <v>6.901862454840173</v>
      </c>
      <c r="BE316" s="21">
        <f ca="1">AA316*VLOOKUP(BE$6,'Greenhouse Gas Costs Avoided'!$A$2:$I$32,9,FALSE)</f>
        <v>6.9802927100088112</v>
      </c>
      <c r="BF316" s="21">
        <f ca="1">AB316*VLOOKUP(BF$6,'Greenhouse Gas Costs Avoided'!$A$2:$I$32,9,FALSE)</f>
        <v>7.0587229651774486</v>
      </c>
      <c r="BG316" s="21">
        <f ca="1">AC316*VLOOKUP(BG$6,'Greenhouse Gas Costs Avoided'!$A$2:$I$32,9,FALSE)</f>
        <v>7.1502249295408609</v>
      </c>
      <c r="BH316" s="21">
        <f ca="1">AD316*VLOOKUP(BH$6,'Greenhouse Gas Costs Avoided'!$A$2:$I$32,9,FALSE)</f>
        <v>7.2417268939042723</v>
      </c>
      <c r="BI316" s="21">
        <f ca="1">AE316*VLOOKUP(BI$6,'Greenhouse Gas Costs Avoided'!$A$2:$I$32,9,FALSE)</f>
        <v>7.3332288582676846</v>
      </c>
      <c r="BJ316" s="21">
        <f ca="1">AF316*VLOOKUP(BJ$6,'Greenhouse Gas Costs Avoided'!$A$2:$I$32,9,FALSE)</f>
        <v>7.424730822631096</v>
      </c>
      <c r="BK316" s="22">
        <f ca="1">AG316*VLOOKUP(BK$6,'Greenhouse Gas Costs Avoided'!$A$2:$I$32,9,FALSE)</f>
        <v>7.6285297110405814</v>
      </c>
    </row>
    <row r="317" spans="1:63" x14ac:dyDescent="0.35">
      <c r="A317" s="11">
        <v>311</v>
      </c>
      <c r="B317" s="12">
        <f t="shared" ca="1" si="8"/>
        <v>2</v>
      </c>
      <c r="C317" s="13">
        <f t="shared" ca="1" si="9"/>
        <v>2023</v>
      </c>
      <c r="E317" s="20">
        <f ca="1">IF(E$6&lt;$C317,0,VLOOKUP(E$6,'MonteCarlo Policy Paths'!$A$2:$I$31,'Monte Carlo_WA Complance Price'!$B317+1,FALSE))</f>
        <v>0</v>
      </c>
      <c r="F317" s="21">
        <f ca="1">IF(F$6&lt;$C317,0,VLOOKUP(F$6,'MonteCarlo Policy Paths'!$A$2:$I$31,'Monte Carlo_WA Complance Price'!$B317+1,FALSE))</f>
        <v>82.346532180449415</v>
      </c>
      <c r="G317" s="21">
        <f ca="1">IF(G$6&lt;$C317,0,VLOOKUP(G$6,'MonteCarlo Policy Paths'!$A$2:$I$31,'Monte Carlo_WA Complance Price'!$B317+1,FALSE))</f>
        <v>84.002844861871253</v>
      </c>
      <c r="H317" s="21">
        <f ca="1">IF(H$6&lt;$C317,0,VLOOKUP(H$6,'MonteCarlo Policy Paths'!$A$2:$I$31,'Monte Carlo_WA Complance Price'!$B317+1,FALSE))</f>
        <v>85.659157543293105</v>
      </c>
      <c r="I317" s="21">
        <f ca="1">IF(I$6&lt;$C317,0,VLOOKUP(I$6,'MonteCarlo Policy Paths'!$A$2:$I$31,'Monte Carlo_WA Complance Price'!$B317+1,FALSE))</f>
        <v>86.918851036576825</v>
      </c>
      <c r="J317" s="21">
        <f ca="1">IF(J$6&lt;$C317,0,VLOOKUP(J$6,'MonteCarlo Policy Paths'!$A$2:$I$31,'Monte Carlo_WA Complance Price'!$B317+1,FALSE))</f>
        <v>88.178544529860531</v>
      </c>
      <c r="K317" s="21">
        <f ca="1">IF(K$6&lt;$C317,0,VLOOKUP(K$6,'MonteCarlo Policy Paths'!$A$2:$I$31,'Monte Carlo_WA Complance Price'!$B317+1,FALSE))</f>
        <v>89.438238023144251</v>
      </c>
      <c r="L317" s="21">
        <f ca="1">IF(L$6&lt;$C317,0,VLOOKUP(L$6,'MonteCarlo Policy Paths'!$A$2:$I$31,'Monte Carlo_WA Complance Price'!$B317+1,FALSE))</f>
        <v>90.697931516427971</v>
      </c>
      <c r="M317" s="21">
        <f ca="1">IF(M$6&lt;$C317,0,VLOOKUP(M$6,'MonteCarlo Policy Paths'!$A$2:$I$31,'Monte Carlo_WA Complance Price'!$B317+1,FALSE))</f>
        <v>91.95762500971172</v>
      </c>
      <c r="N317" s="21">
        <f ca="1">IF(N$6&lt;$C317,0,VLOOKUP(N$6,'MonteCarlo Policy Paths'!$A$2:$I$31,'Monte Carlo_WA Complance Price'!$B317+1,FALSE))</f>
        <v>93.21731850299544</v>
      </c>
      <c r="O317" s="21">
        <f ca="1">IF(O$6&lt;$C317,0,VLOOKUP(O$6,'MonteCarlo Policy Paths'!$A$2:$I$31,'Monte Carlo_WA Complance Price'!$B317+1,FALSE))</f>
        <v>94.47701199627916</v>
      </c>
      <c r="P317" s="21">
        <f ca="1">IF(P$6&lt;$C317,0,VLOOKUP(P$6,'MonteCarlo Policy Paths'!$A$2:$I$31,'Monte Carlo_WA Complance Price'!$B317+1,FALSE))</f>
        <v>95.73670548956288</v>
      </c>
      <c r="Q317" s="21">
        <f ca="1">IF(Q$6&lt;$C317,0,VLOOKUP(Q$6,'MonteCarlo Policy Paths'!$A$2:$I$31,'Monte Carlo_WA Complance Price'!$B317+1,FALSE))</f>
        <v>96.996398982846586</v>
      </c>
      <c r="R317" s="21">
        <f ca="1">IF(R$6&lt;$C317,0,VLOOKUP(R$6,'MonteCarlo Policy Paths'!$A$2:$I$31,'Monte Carlo_WA Complance Price'!$B317+1,FALSE))</f>
        <v>98.25609247613032</v>
      </c>
      <c r="S317" s="21">
        <f ca="1">IF(S$6&lt;$C317,0,VLOOKUP(S$6,'MonteCarlo Policy Paths'!$A$2:$I$31,'Monte Carlo_WA Complance Price'!$B317+1,FALSE))</f>
        <v>99.65157958594628</v>
      </c>
      <c r="T317" s="21">
        <f ca="1">IF(T$6&lt;$C317,0,VLOOKUP(T$6,'MonteCarlo Policy Paths'!$A$2:$I$31,'Monte Carlo_WA Complance Price'!$B317+1,FALSE))</f>
        <v>101.04706669576224</v>
      </c>
      <c r="U317" s="21">
        <f ca="1">IF(U$6&lt;$C317,0,VLOOKUP(U$6,'MonteCarlo Policy Paths'!$A$2:$I$31,'Monte Carlo_WA Complance Price'!$B317+1,FALSE))</f>
        <v>102.4425538055782</v>
      </c>
      <c r="V317" s="21">
        <f ca="1">IF(V$6&lt;$C317,0,VLOOKUP(V$6,'MonteCarlo Policy Paths'!$A$2:$I$31,'Monte Carlo_WA Complance Price'!$B317+1,FALSE))</f>
        <v>103.83804091539416</v>
      </c>
      <c r="W317" s="21">
        <f ca="1">IF(W$6&lt;$C317,0,VLOOKUP(W$6,'MonteCarlo Policy Paths'!$A$2:$I$31,'Monte Carlo_WA Complance Price'!$B317+1,FALSE))</f>
        <v>105.23352802521011</v>
      </c>
      <c r="X317" s="21">
        <f ca="1">IF(X$6&lt;$C317,0,VLOOKUP(X$6,'MonteCarlo Policy Paths'!$A$2:$I$31,'Monte Carlo_WA Complance Price'!$B317+1,FALSE))</f>
        <v>106.47156953138905</v>
      </c>
      <c r="Y317" s="21">
        <f ca="1">IF(Y$6&lt;$C317,0,VLOOKUP(Y$6,'MonteCarlo Policy Paths'!$A$2:$I$31,'Monte Carlo_WA Complance Price'!$B317+1,FALSE))</f>
        <v>107.709611037568</v>
      </c>
      <c r="Z317" s="21">
        <f ca="1">IF(Z$6&lt;$C317,0,VLOOKUP(Z$6,'MonteCarlo Policy Paths'!$A$2:$I$31,'Monte Carlo_WA Complance Price'!$B317+1,FALSE))</f>
        <v>108.94765254374694</v>
      </c>
      <c r="AA317" s="21">
        <f ca="1">IF(AA$6&lt;$C317,0,VLOOKUP(AA$6,'MonteCarlo Policy Paths'!$A$2:$I$31,'Monte Carlo_WA Complance Price'!$B317+1,FALSE))</f>
        <v>110.18569404992589</v>
      </c>
      <c r="AB317" s="21">
        <f ca="1">IF(AB$6&lt;$C317,0,VLOOKUP(AB$6,'MonteCarlo Policy Paths'!$A$2:$I$31,'Monte Carlo_WA Complance Price'!$B317+1,FALSE))</f>
        <v>111.42373555610482</v>
      </c>
      <c r="AC317" s="21">
        <f ca="1">IF(AC$6&lt;$C317,0,VLOOKUP(AC$6,'MonteCarlo Policy Paths'!$A$2:$I$31,'Monte Carlo_WA Complance Price'!$B317+1,FALSE))</f>
        <v>112.86811731331359</v>
      </c>
      <c r="AD317" s="21">
        <f ca="1">IF(AD$6&lt;$C317,0,VLOOKUP(AD$6,'MonteCarlo Policy Paths'!$A$2:$I$31,'Monte Carlo_WA Complance Price'!$B317+1,FALSE))</f>
        <v>114.31249907052236</v>
      </c>
      <c r="AE317" s="21">
        <f ca="1">IF(AE$6&lt;$C317,0,VLOOKUP(AE$6,'MonteCarlo Policy Paths'!$A$2:$I$31,'Monte Carlo_WA Complance Price'!$B317+1,FALSE))</f>
        <v>115.75688082773114</v>
      </c>
      <c r="AF317" s="21">
        <f ca="1">IF(AF$6&lt;$C317,0,VLOOKUP(AF$6,'MonteCarlo Policy Paths'!$A$2:$I$31,'Monte Carlo_WA Complance Price'!$B317+1,FALSE))</f>
        <v>117.20126258493991</v>
      </c>
      <c r="AG317" s="22">
        <f ca="1">IF(AG$6&lt;$C317,0,VLOOKUP(AG$6,'MonteCarlo Policy Paths'!$A$2:$I$31,'Monte Carlo_WA Complance Price'!$B317+1,FALSE))</f>
        <v>120.41827982173916</v>
      </c>
      <c r="AI317" s="20">
        <f ca="1">E317*VLOOKUP(AI$6,'Greenhouse Gas Costs Avoided'!$A$2:$I$32,9,FALSE)</f>
        <v>0</v>
      </c>
      <c r="AJ317" s="21">
        <f ca="1">F317*VLOOKUP(AJ$6,'Greenhouse Gas Costs Avoided'!$A$2:$I$32,9,FALSE)</f>
        <v>5.2166744805659615</v>
      </c>
      <c r="AK317" s="21">
        <f ca="1">G317*VLOOKUP(AK$6,'Greenhouse Gas Costs Avoided'!$A$2:$I$32,9,FALSE)</f>
        <v>5.3216023247413169</v>
      </c>
      <c r="AL317" s="21">
        <f ca="1">H317*VLOOKUP(AL$6,'Greenhouse Gas Costs Avoided'!$A$2:$I$32,9,FALSE)</f>
        <v>5.4265301689166732</v>
      </c>
      <c r="AM317" s="21">
        <f ca="1">I317*VLOOKUP(AM$6,'Greenhouse Gas Costs Avoided'!$A$2:$I$32,9,FALSE)</f>
        <v>5.5063320831654474</v>
      </c>
      <c r="AN317" s="21">
        <f ca="1">J317*VLOOKUP(AN$6,'Greenhouse Gas Costs Avoided'!$A$2:$I$32,9,FALSE)</f>
        <v>5.5861339974142208</v>
      </c>
      <c r="AO317" s="21">
        <f ca="1">K317*VLOOKUP(AO$6,'Greenhouse Gas Costs Avoided'!$A$2:$I$32,9,FALSE)</f>
        <v>5.665935911662995</v>
      </c>
      <c r="AP317" s="21">
        <f ca="1">L317*VLOOKUP(AP$6,'Greenhouse Gas Costs Avoided'!$A$2:$I$32,9,FALSE)</f>
        <v>5.7457378259117702</v>
      </c>
      <c r="AQ317" s="21">
        <f ca="1">M317*VLOOKUP(AQ$6,'Greenhouse Gas Costs Avoided'!$A$2:$I$32,9,FALSE)</f>
        <v>5.8255397401605462</v>
      </c>
      <c r="AR317" s="21">
        <f ca="1">N317*VLOOKUP(AR$6,'Greenhouse Gas Costs Avoided'!$A$2:$I$32,9,FALSE)</f>
        <v>5.9053416544093205</v>
      </c>
      <c r="AS317" s="21">
        <f ca="1">O317*VLOOKUP(AS$6,'Greenhouse Gas Costs Avoided'!$A$2:$I$32,9,FALSE)</f>
        <v>5.9851435686580947</v>
      </c>
      <c r="AT317" s="21">
        <f ca="1">P317*VLOOKUP(AT$6,'Greenhouse Gas Costs Avoided'!$A$2:$I$32,9,FALSE)</f>
        <v>6.0649454829068699</v>
      </c>
      <c r="AU317" s="21">
        <f ca="1">Q317*VLOOKUP(AU$6,'Greenhouse Gas Costs Avoided'!$A$2:$I$32,9,FALSE)</f>
        <v>6.1447473971556432</v>
      </c>
      <c r="AV317" s="21">
        <f ca="1">R317*VLOOKUP(AV$6,'Greenhouse Gas Costs Avoided'!$A$2:$I$32,9,FALSE)</f>
        <v>6.2245493114044184</v>
      </c>
      <c r="AW317" s="21">
        <f ca="1">S317*VLOOKUP(AW$6,'Greenhouse Gas Costs Avoided'!$A$2:$I$32,9,FALSE)</f>
        <v>6.312953786990386</v>
      </c>
      <c r="AX317" s="21">
        <f ca="1">T317*VLOOKUP(AX$6,'Greenhouse Gas Costs Avoided'!$A$2:$I$32,9,FALSE)</f>
        <v>6.4013582625763545</v>
      </c>
      <c r="AY317" s="21">
        <f ca="1">U317*VLOOKUP(AY$6,'Greenhouse Gas Costs Avoided'!$A$2:$I$32,9,FALSE)</f>
        <v>6.4897627381623222</v>
      </c>
      <c r="AZ317" s="21">
        <f ca="1">V317*VLOOKUP(AZ$6,'Greenhouse Gas Costs Avoided'!$A$2:$I$32,9,FALSE)</f>
        <v>6.5781672137482907</v>
      </c>
      <c r="BA317" s="21">
        <f ca="1">W317*VLOOKUP(BA$6,'Greenhouse Gas Costs Avoided'!$A$2:$I$32,9,FALSE)</f>
        <v>6.6665716893342575</v>
      </c>
      <c r="BB317" s="21">
        <f ca="1">X317*VLOOKUP(BB$6,'Greenhouse Gas Costs Avoided'!$A$2:$I$32,9,FALSE)</f>
        <v>6.7450019445028957</v>
      </c>
      <c r="BC317" s="21">
        <f ca="1">Y317*VLOOKUP(BC$6,'Greenhouse Gas Costs Avoided'!$A$2:$I$32,9,FALSE)</f>
        <v>6.8234321996715348</v>
      </c>
      <c r="BD317" s="21">
        <f ca="1">Z317*VLOOKUP(BD$6,'Greenhouse Gas Costs Avoided'!$A$2:$I$32,9,FALSE)</f>
        <v>6.901862454840173</v>
      </c>
      <c r="BE317" s="21">
        <f ca="1">AA317*VLOOKUP(BE$6,'Greenhouse Gas Costs Avoided'!$A$2:$I$32,9,FALSE)</f>
        <v>6.9802927100088112</v>
      </c>
      <c r="BF317" s="21">
        <f ca="1">AB317*VLOOKUP(BF$6,'Greenhouse Gas Costs Avoided'!$A$2:$I$32,9,FALSE)</f>
        <v>7.0587229651774486</v>
      </c>
      <c r="BG317" s="21">
        <f ca="1">AC317*VLOOKUP(BG$6,'Greenhouse Gas Costs Avoided'!$A$2:$I$32,9,FALSE)</f>
        <v>7.1502249295408609</v>
      </c>
      <c r="BH317" s="21">
        <f ca="1">AD317*VLOOKUP(BH$6,'Greenhouse Gas Costs Avoided'!$A$2:$I$32,9,FALSE)</f>
        <v>7.2417268939042723</v>
      </c>
      <c r="BI317" s="21">
        <f ca="1">AE317*VLOOKUP(BI$6,'Greenhouse Gas Costs Avoided'!$A$2:$I$32,9,FALSE)</f>
        <v>7.3332288582676846</v>
      </c>
      <c r="BJ317" s="21">
        <f ca="1">AF317*VLOOKUP(BJ$6,'Greenhouse Gas Costs Avoided'!$A$2:$I$32,9,FALSE)</f>
        <v>7.424730822631096</v>
      </c>
      <c r="BK317" s="22">
        <f ca="1">AG317*VLOOKUP(BK$6,'Greenhouse Gas Costs Avoided'!$A$2:$I$32,9,FALSE)</f>
        <v>7.6285297110405814</v>
      </c>
    </row>
    <row r="318" spans="1:63" x14ac:dyDescent="0.35">
      <c r="A318" s="11">
        <v>312</v>
      </c>
      <c r="B318" s="12">
        <f t="shared" ca="1" si="8"/>
        <v>4</v>
      </c>
      <c r="C318" s="13">
        <f t="shared" ca="1" si="9"/>
        <v>2023</v>
      </c>
      <c r="E318" s="20">
        <f ca="1">IF(E$6&lt;$C318,0,VLOOKUP(E$6,'MonteCarlo Policy Paths'!$A$2:$I$31,'Monte Carlo_WA Complance Price'!$B318+1,FALSE))</f>
        <v>0</v>
      </c>
      <c r="F318" s="21">
        <f ca="1">IF(F$6&lt;$C318,0,VLOOKUP(F$6,'MonteCarlo Policy Paths'!$A$2:$I$31,'Monte Carlo_WA Complance Price'!$B318+1,FALSE))</f>
        <v>82.346532180449415</v>
      </c>
      <c r="G318" s="21">
        <f ca="1">IF(G$6&lt;$C318,0,VLOOKUP(G$6,'MonteCarlo Policy Paths'!$A$2:$I$31,'Monte Carlo_WA Complance Price'!$B318+1,FALSE))</f>
        <v>84.002844861871253</v>
      </c>
      <c r="H318" s="21">
        <f ca="1">IF(H$6&lt;$C318,0,VLOOKUP(H$6,'MonteCarlo Policy Paths'!$A$2:$I$31,'Monte Carlo_WA Complance Price'!$B318+1,FALSE))</f>
        <v>85.659157543293105</v>
      </c>
      <c r="I318" s="21">
        <f ca="1">IF(I$6&lt;$C318,0,VLOOKUP(I$6,'MonteCarlo Policy Paths'!$A$2:$I$31,'Monte Carlo_WA Complance Price'!$B318+1,FALSE))</f>
        <v>86.918851036576825</v>
      </c>
      <c r="J318" s="21">
        <f ca="1">IF(J$6&lt;$C318,0,VLOOKUP(J$6,'MonteCarlo Policy Paths'!$A$2:$I$31,'Monte Carlo_WA Complance Price'!$B318+1,FALSE))</f>
        <v>88.178544529860531</v>
      </c>
      <c r="K318" s="21">
        <f ca="1">IF(K$6&lt;$C318,0,VLOOKUP(K$6,'MonteCarlo Policy Paths'!$A$2:$I$31,'Monte Carlo_WA Complance Price'!$B318+1,FALSE))</f>
        <v>89.438238023144251</v>
      </c>
      <c r="L318" s="21">
        <f ca="1">IF(L$6&lt;$C318,0,VLOOKUP(L$6,'MonteCarlo Policy Paths'!$A$2:$I$31,'Monte Carlo_WA Complance Price'!$B318+1,FALSE))</f>
        <v>90.697931516427971</v>
      </c>
      <c r="M318" s="21">
        <f ca="1">IF(M$6&lt;$C318,0,VLOOKUP(M$6,'MonteCarlo Policy Paths'!$A$2:$I$31,'Monte Carlo_WA Complance Price'!$B318+1,FALSE))</f>
        <v>91.95762500971172</v>
      </c>
      <c r="N318" s="21">
        <f ca="1">IF(N$6&lt;$C318,0,VLOOKUP(N$6,'MonteCarlo Policy Paths'!$A$2:$I$31,'Monte Carlo_WA Complance Price'!$B318+1,FALSE))</f>
        <v>93.21731850299544</v>
      </c>
      <c r="O318" s="21">
        <f ca="1">IF(O$6&lt;$C318,0,VLOOKUP(O$6,'MonteCarlo Policy Paths'!$A$2:$I$31,'Monte Carlo_WA Complance Price'!$B318+1,FALSE))</f>
        <v>94.47701199627916</v>
      </c>
      <c r="P318" s="21">
        <f ca="1">IF(P$6&lt;$C318,0,VLOOKUP(P$6,'MonteCarlo Policy Paths'!$A$2:$I$31,'Monte Carlo_WA Complance Price'!$B318+1,FALSE))</f>
        <v>95.73670548956288</v>
      </c>
      <c r="Q318" s="21">
        <f ca="1">IF(Q$6&lt;$C318,0,VLOOKUP(Q$6,'MonteCarlo Policy Paths'!$A$2:$I$31,'Monte Carlo_WA Complance Price'!$B318+1,FALSE))</f>
        <v>96.996398982846586</v>
      </c>
      <c r="R318" s="21">
        <f ca="1">IF(R$6&lt;$C318,0,VLOOKUP(R$6,'MonteCarlo Policy Paths'!$A$2:$I$31,'Monte Carlo_WA Complance Price'!$B318+1,FALSE))</f>
        <v>98.25609247613032</v>
      </c>
      <c r="S318" s="21">
        <f ca="1">IF(S$6&lt;$C318,0,VLOOKUP(S$6,'MonteCarlo Policy Paths'!$A$2:$I$31,'Monte Carlo_WA Complance Price'!$B318+1,FALSE))</f>
        <v>99.65157958594628</v>
      </c>
      <c r="T318" s="21">
        <f ca="1">IF(T$6&lt;$C318,0,VLOOKUP(T$6,'MonteCarlo Policy Paths'!$A$2:$I$31,'Monte Carlo_WA Complance Price'!$B318+1,FALSE))</f>
        <v>101.04706669576224</v>
      </c>
      <c r="U318" s="21">
        <f ca="1">IF(U$6&lt;$C318,0,VLOOKUP(U$6,'MonteCarlo Policy Paths'!$A$2:$I$31,'Monte Carlo_WA Complance Price'!$B318+1,FALSE))</f>
        <v>102.4425538055782</v>
      </c>
      <c r="V318" s="21">
        <f ca="1">IF(V$6&lt;$C318,0,VLOOKUP(V$6,'MonteCarlo Policy Paths'!$A$2:$I$31,'Monte Carlo_WA Complance Price'!$B318+1,FALSE))</f>
        <v>103.83804091539416</v>
      </c>
      <c r="W318" s="21">
        <f ca="1">IF(W$6&lt;$C318,0,VLOOKUP(W$6,'MonteCarlo Policy Paths'!$A$2:$I$31,'Monte Carlo_WA Complance Price'!$B318+1,FALSE))</f>
        <v>105.23352802521011</v>
      </c>
      <c r="X318" s="21">
        <f ca="1">IF(X$6&lt;$C318,0,VLOOKUP(X$6,'MonteCarlo Policy Paths'!$A$2:$I$31,'Monte Carlo_WA Complance Price'!$B318+1,FALSE))</f>
        <v>106.47156953138905</v>
      </c>
      <c r="Y318" s="21">
        <f ca="1">IF(Y$6&lt;$C318,0,VLOOKUP(Y$6,'MonteCarlo Policy Paths'!$A$2:$I$31,'Monte Carlo_WA Complance Price'!$B318+1,FALSE))</f>
        <v>107.709611037568</v>
      </c>
      <c r="Z318" s="21">
        <f ca="1">IF(Z$6&lt;$C318,0,VLOOKUP(Z$6,'MonteCarlo Policy Paths'!$A$2:$I$31,'Monte Carlo_WA Complance Price'!$B318+1,FALSE))</f>
        <v>108.94765254374694</v>
      </c>
      <c r="AA318" s="21">
        <f ca="1">IF(AA$6&lt;$C318,0,VLOOKUP(AA$6,'MonteCarlo Policy Paths'!$A$2:$I$31,'Monte Carlo_WA Complance Price'!$B318+1,FALSE))</f>
        <v>110.18569404992589</v>
      </c>
      <c r="AB318" s="21">
        <f ca="1">IF(AB$6&lt;$C318,0,VLOOKUP(AB$6,'MonteCarlo Policy Paths'!$A$2:$I$31,'Monte Carlo_WA Complance Price'!$B318+1,FALSE))</f>
        <v>111.42373555610482</v>
      </c>
      <c r="AC318" s="21">
        <f ca="1">IF(AC$6&lt;$C318,0,VLOOKUP(AC$6,'MonteCarlo Policy Paths'!$A$2:$I$31,'Monte Carlo_WA Complance Price'!$B318+1,FALSE))</f>
        <v>112.86811731331359</v>
      </c>
      <c r="AD318" s="21">
        <f ca="1">IF(AD$6&lt;$C318,0,VLOOKUP(AD$6,'MonteCarlo Policy Paths'!$A$2:$I$31,'Monte Carlo_WA Complance Price'!$B318+1,FALSE))</f>
        <v>114.31249907052236</v>
      </c>
      <c r="AE318" s="21">
        <f ca="1">IF(AE$6&lt;$C318,0,VLOOKUP(AE$6,'MonteCarlo Policy Paths'!$A$2:$I$31,'Monte Carlo_WA Complance Price'!$B318+1,FALSE))</f>
        <v>115.75688082773114</v>
      </c>
      <c r="AF318" s="21">
        <f ca="1">IF(AF$6&lt;$C318,0,VLOOKUP(AF$6,'MonteCarlo Policy Paths'!$A$2:$I$31,'Monte Carlo_WA Complance Price'!$B318+1,FALSE))</f>
        <v>117.20126258493991</v>
      </c>
      <c r="AG318" s="22">
        <f ca="1">IF(AG$6&lt;$C318,0,VLOOKUP(AG$6,'MonteCarlo Policy Paths'!$A$2:$I$31,'Monte Carlo_WA Complance Price'!$B318+1,FALSE))</f>
        <v>119.5319620819439</v>
      </c>
      <c r="AI318" s="20">
        <f ca="1">E318*VLOOKUP(AI$6,'Greenhouse Gas Costs Avoided'!$A$2:$I$32,9,FALSE)</f>
        <v>0</v>
      </c>
      <c r="AJ318" s="21">
        <f ca="1">F318*VLOOKUP(AJ$6,'Greenhouse Gas Costs Avoided'!$A$2:$I$32,9,FALSE)</f>
        <v>5.2166744805659615</v>
      </c>
      <c r="AK318" s="21">
        <f ca="1">G318*VLOOKUP(AK$6,'Greenhouse Gas Costs Avoided'!$A$2:$I$32,9,FALSE)</f>
        <v>5.3216023247413169</v>
      </c>
      <c r="AL318" s="21">
        <f ca="1">H318*VLOOKUP(AL$6,'Greenhouse Gas Costs Avoided'!$A$2:$I$32,9,FALSE)</f>
        <v>5.4265301689166732</v>
      </c>
      <c r="AM318" s="21">
        <f ca="1">I318*VLOOKUP(AM$6,'Greenhouse Gas Costs Avoided'!$A$2:$I$32,9,FALSE)</f>
        <v>5.5063320831654474</v>
      </c>
      <c r="AN318" s="21">
        <f ca="1">J318*VLOOKUP(AN$6,'Greenhouse Gas Costs Avoided'!$A$2:$I$32,9,FALSE)</f>
        <v>5.5861339974142208</v>
      </c>
      <c r="AO318" s="21">
        <f ca="1">K318*VLOOKUP(AO$6,'Greenhouse Gas Costs Avoided'!$A$2:$I$32,9,FALSE)</f>
        <v>5.665935911662995</v>
      </c>
      <c r="AP318" s="21">
        <f ca="1">L318*VLOOKUP(AP$6,'Greenhouse Gas Costs Avoided'!$A$2:$I$32,9,FALSE)</f>
        <v>5.7457378259117702</v>
      </c>
      <c r="AQ318" s="21">
        <f ca="1">M318*VLOOKUP(AQ$6,'Greenhouse Gas Costs Avoided'!$A$2:$I$32,9,FALSE)</f>
        <v>5.8255397401605462</v>
      </c>
      <c r="AR318" s="21">
        <f ca="1">N318*VLOOKUP(AR$6,'Greenhouse Gas Costs Avoided'!$A$2:$I$32,9,FALSE)</f>
        <v>5.9053416544093205</v>
      </c>
      <c r="AS318" s="21">
        <f ca="1">O318*VLOOKUP(AS$6,'Greenhouse Gas Costs Avoided'!$A$2:$I$32,9,FALSE)</f>
        <v>5.9851435686580947</v>
      </c>
      <c r="AT318" s="21">
        <f ca="1">P318*VLOOKUP(AT$6,'Greenhouse Gas Costs Avoided'!$A$2:$I$32,9,FALSE)</f>
        <v>6.0649454829068699</v>
      </c>
      <c r="AU318" s="21">
        <f ca="1">Q318*VLOOKUP(AU$6,'Greenhouse Gas Costs Avoided'!$A$2:$I$32,9,FALSE)</f>
        <v>6.1447473971556432</v>
      </c>
      <c r="AV318" s="21">
        <f ca="1">R318*VLOOKUP(AV$6,'Greenhouse Gas Costs Avoided'!$A$2:$I$32,9,FALSE)</f>
        <v>6.2245493114044184</v>
      </c>
      <c r="AW318" s="21">
        <f ca="1">S318*VLOOKUP(AW$6,'Greenhouse Gas Costs Avoided'!$A$2:$I$32,9,FALSE)</f>
        <v>6.312953786990386</v>
      </c>
      <c r="AX318" s="21">
        <f ca="1">T318*VLOOKUP(AX$6,'Greenhouse Gas Costs Avoided'!$A$2:$I$32,9,FALSE)</f>
        <v>6.4013582625763545</v>
      </c>
      <c r="AY318" s="21">
        <f ca="1">U318*VLOOKUP(AY$6,'Greenhouse Gas Costs Avoided'!$A$2:$I$32,9,FALSE)</f>
        <v>6.4897627381623222</v>
      </c>
      <c r="AZ318" s="21">
        <f ca="1">V318*VLOOKUP(AZ$6,'Greenhouse Gas Costs Avoided'!$A$2:$I$32,9,FALSE)</f>
        <v>6.5781672137482907</v>
      </c>
      <c r="BA318" s="21">
        <f ca="1">W318*VLOOKUP(BA$6,'Greenhouse Gas Costs Avoided'!$A$2:$I$32,9,FALSE)</f>
        <v>6.6665716893342575</v>
      </c>
      <c r="BB318" s="21">
        <f ca="1">X318*VLOOKUP(BB$6,'Greenhouse Gas Costs Avoided'!$A$2:$I$32,9,FALSE)</f>
        <v>6.7450019445028957</v>
      </c>
      <c r="BC318" s="21">
        <f ca="1">Y318*VLOOKUP(BC$6,'Greenhouse Gas Costs Avoided'!$A$2:$I$32,9,FALSE)</f>
        <v>6.8234321996715348</v>
      </c>
      <c r="BD318" s="21">
        <f ca="1">Z318*VLOOKUP(BD$6,'Greenhouse Gas Costs Avoided'!$A$2:$I$32,9,FALSE)</f>
        <v>6.901862454840173</v>
      </c>
      <c r="BE318" s="21">
        <f ca="1">AA318*VLOOKUP(BE$6,'Greenhouse Gas Costs Avoided'!$A$2:$I$32,9,FALSE)</f>
        <v>6.9802927100088112</v>
      </c>
      <c r="BF318" s="21">
        <f ca="1">AB318*VLOOKUP(BF$6,'Greenhouse Gas Costs Avoided'!$A$2:$I$32,9,FALSE)</f>
        <v>7.0587229651774486</v>
      </c>
      <c r="BG318" s="21">
        <f ca="1">AC318*VLOOKUP(BG$6,'Greenhouse Gas Costs Avoided'!$A$2:$I$32,9,FALSE)</f>
        <v>7.1502249295408609</v>
      </c>
      <c r="BH318" s="21">
        <f ca="1">AD318*VLOOKUP(BH$6,'Greenhouse Gas Costs Avoided'!$A$2:$I$32,9,FALSE)</f>
        <v>7.2417268939042723</v>
      </c>
      <c r="BI318" s="21">
        <f ca="1">AE318*VLOOKUP(BI$6,'Greenhouse Gas Costs Avoided'!$A$2:$I$32,9,FALSE)</f>
        <v>7.3332288582676846</v>
      </c>
      <c r="BJ318" s="21">
        <f ca="1">AF318*VLOOKUP(BJ$6,'Greenhouse Gas Costs Avoided'!$A$2:$I$32,9,FALSE)</f>
        <v>7.424730822631096</v>
      </c>
      <c r="BK318" s="22">
        <f ca="1">AG318*VLOOKUP(BK$6,'Greenhouse Gas Costs Avoided'!$A$2:$I$32,9,FALSE)</f>
        <v>7.5723812490175435</v>
      </c>
    </row>
    <row r="319" spans="1:63" x14ac:dyDescent="0.35">
      <c r="A319" s="11">
        <v>313</v>
      </c>
      <c r="B319" s="12">
        <f t="shared" ca="1" si="8"/>
        <v>4</v>
      </c>
      <c r="C319" s="13">
        <f t="shared" ca="1" si="9"/>
        <v>2023</v>
      </c>
      <c r="E319" s="20">
        <f ca="1">IF(E$6&lt;$C319,0,VLOOKUP(E$6,'MonteCarlo Policy Paths'!$A$2:$I$31,'Monte Carlo_WA Complance Price'!$B319+1,FALSE))</f>
        <v>0</v>
      </c>
      <c r="F319" s="21">
        <f ca="1">IF(F$6&lt;$C319,0,VLOOKUP(F$6,'MonteCarlo Policy Paths'!$A$2:$I$31,'Monte Carlo_WA Complance Price'!$B319+1,FALSE))</f>
        <v>82.346532180449415</v>
      </c>
      <c r="G319" s="21">
        <f ca="1">IF(G$6&lt;$C319,0,VLOOKUP(G$6,'MonteCarlo Policy Paths'!$A$2:$I$31,'Monte Carlo_WA Complance Price'!$B319+1,FALSE))</f>
        <v>84.002844861871253</v>
      </c>
      <c r="H319" s="21">
        <f ca="1">IF(H$6&lt;$C319,0,VLOOKUP(H$6,'MonteCarlo Policy Paths'!$A$2:$I$31,'Monte Carlo_WA Complance Price'!$B319+1,FALSE))</f>
        <v>85.659157543293105</v>
      </c>
      <c r="I319" s="21">
        <f ca="1">IF(I$6&lt;$C319,0,VLOOKUP(I$6,'MonteCarlo Policy Paths'!$A$2:$I$31,'Monte Carlo_WA Complance Price'!$B319+1,FALSE))</f>
        <v>86.918851036576825</v>
      </c>
      <c r="J319" s="21">
        <f ca="1">IF(J$6&lt;$C319,0,VLOOKUP(J$6,'MonteCarlo Policy Paths'!$A$2:$I$31,'Monte Carlo_WA Complance Price'!$B319+1,FALSE))</f>
        <v>88.178544529860531</v>
      </c>
      <c r="K319" s="21">
        <f ca="1">IF(K$6&lt;$C319,0,VLOOKUP(K$6,'MonteCarlo Policy Paths'!$A$2:$I$31,'Monte Carlo_WA Complance Price'!$B319+1,FALSE))</f>
        <v>89.438238023144251</v>
      </c>
      <c r="L319" s="21">
        <f ca="1">IF(L$6&lt;$C319,0,VLOOKUP(L$6,'MonteCarlo Policy Paths'!$A$2:$I$31,'Monte Carlo_WA Complance Price'!$B319+1,FALSE))</f>
        <v>90.697931516427971</v>
      </c>
      <c r="M319" s="21">
        <f ca="1">IF(M$6&lt;$C319,0,VLOOKUP(M$6,'MonteCarlo Policy Paths'!$A$2:$I$31,'Monte Carlo_WA Complance Price'!$B319+1,FALSE))</f>
        <v>91.95762500971172</v>
      </c>
      <c r="N319" s="21">
        <f ca="1">IF(N$6&lt;$C319,0,VLOOKUP(N$6,'MonteCarlo Policy Paths'!$A$2:$I$31,'Monte Carlo_WA Complance Price'!$B319+1,FALSE))</f>
        <v>93.21731850299544</v>
      </c>
      <c r="O319" s="21">
        <f ca="1">IF(O$6&lt;$C319,0,VLOOKUP(O$6,'MonteCarlo Policy Paths'!$A$2:$I$31,'Monte Carlo_WA Complance Price'!$B319+1,FALSE))</f>
        <v>94.47701199627916</v>
      </c>
      <c r="P319" s="21">
        <f ca="1">IF(P$6&lt;$C319,0,VLOOKUP(P$6,'MonteCarlo Policy Paths'!$A$2:$I$31,'Monte Carlo_WA Complance Price'!$B319+1,FALSE))</f>
        <v>95.73670548956288</v>
      </c>
      <c r="Q319" s="21">
        <f ca="1">IF(Q$6&lt;$C319,0,VLOOKUP(Q$6,'MonteCarlo Policy Paths'!$A$2:$I$31,'Monte Carlo_WA Complance Price'!$B319+1,FALSE))</f>
        <v>96.996398982846586</v>
      </c>
      <c r="R319" s="21">
        <f ca="1">IF(R$6&lt;$C319,0,VLOOKUP(R$6,'MonteCarlo Policy Paths'!$A$2:$I$31,'Monte Carlo_WA Complance Price'!$B319+1,FALSE))</f>
        <v>98.25609247613032</v>
      </c>
      <c r="S319" s="21">
        <f ca="1">IF(S$6&lt;$C319,0,VLOOKUP(S$6,'MonteCarlo Policy Paths'!$A$2:$I$31,'Monte Carlo_WA Complance Price'!$B319+1,FALSE))</f>
        <v>99.65157958594628</v>
      </c>
      <c r="T319" s="21">
        <f ca="1">IF(T$6&lt;$C319,0,VLOOKUP(T$6,'MonteCarlo Policy Paths'!$A$2:$I$31,'Monte Carlo_WA Complance Price'!$B319+1,FALSE))</f>
        <v>101.04706669576224</v>
      </c>
      <c r="U319" s="21">
        <f ca="1">IF(U$6&lt;$C319,0,VLOOKUP(U$6,'MonteCarlo Policy Paths'!$A$2:$I$31,'Monte Carlo_WA Complance Price'!$B319+1,FALSE))</f>
        <v>102.4425538055782</v>
      </c>
      <c r="V319" s="21">
        <f ca="1">IF(V$6&lt;$C319,0,VLOOKUP(V$6,'MonteCarlo Policy Paths'!$A$2:$I$31,'Monte Carlo_WA Complance Price'!$B319+1,FALSE))</f>
        <v>103.83804091539416</v>
      </c>
      <c r="W319" s="21">
        <f ca="1">IF(W$6&lt;$C319,0,VLOOKUP(W$6,'MonteCarlo Policy Paths'!$A$2:$I$31,'Monte Carlo_WA Complance Price'!$B319+1,FALSE))</f>
        <v>105.23352802521011</v>
      </c>
      <c r="X319" s="21">
        <f ca="1">IF(X$6&lt;$C319,0,VLOOKUP(X$6,'MonteCarlo Policy Paths'!$A$2:$I$31,'Monte Carlo_WA Complance Price'!$B319+1,FALSE))</f>
        <v>106.47156953138905</v>
      </c>
      <c r="Y319" s="21">
        <f ca="1">IF(Y$6&lt;$C319,0,VLOOKUP(Y$6,'MonteCarlo Policy Paths'!$A$2:$I$31,'Monte Carlo_WA Complance Price'!$B319+1,FALSE))</f>
        <v>107.709611037568</v>
      </c>
      <c r="Z319" s="21">
        <f ca="1">IF(Z$6&lt;$C319,0,VLOOKUP(Z$6,'MonteCarlo Policy Paths'!$A$2:$I$31,'Monte Carlo_WA Complance Price'!$B319+1,FALSE))</f>
        <v>108.94765254374694</v>
      </c>
      <c r="AA319" s="21">
        <f ca="1">IF(AA$6&lt;$C319,0,VLOOKUP(AA$6,'MonteCarlo Policy Paths'!$A$2:$I$31,'Monte Carlo_WA Complance Price'!$B319+1,FALSE))</f>
        <v>110.18569404992589</v>
      </c>
      <c r="AB319" s="21">
        <f ca="1">IF(AB$6&lt;$C319,0,VLOOKUP(AB$6,'MonteCarlo Policy Paths'!$A$2:$I$31,'Monte Carlo_WA Complance Price'!$B319+1,FALSE))</f>
        <v>111.42373555610482</v>
      </c>
      <c r="AC319" s="21">
        <f ca="1">IF(AC$6&lt;$C319,0,VLOOKUP(AC$6,'MonteCarlo Policy Paths'!$A$2:$I$31,'Monte Carlo_WA Complance Price'!$B319+1,FALSE))</f>
        <v>112.86811731331359</v>
      </c>
      <c r="AD319" s="21">
        <f ca="1">IF(AD$6&lt;$C319,0,VLOOKUP(AD$6,'MonteCarlo Policy Paths'!$A$2:$I$31,'Monte Carlo_WA Complance Price'!$B319+1,FALSE))</f>
        <v>114.31249907052236</v>
      </c>
      <c r="AE319" s="21">
        <f ca="1">IF(AE$6&lt;$C319,0,VLOOKUP(AE$6,'MonteCarlo Policy Paths'!$A$2:$I$31,'Monte Carlo_WA Complance Price'!$B319+1,FALSE))</f>
        <v>115.75688082773114</v>
      </c>
      <c r="AF319" s="21">
        <f ca="1">IF(AF$6&lt;$C319,0,VLOOKUP(AF$6,'MonteCarlo Policy Paths'!$A$2:$I$31,'Monte Carlo_WA Complance Price'!$B319+1,FALSE))</f>
        <v>117.20126258493991</v>
      </c>
      <c r="AG319" s="22">
        <f ca="1">IF(AG$6&lt;$C319,0,VLOOKUP(AG$6,'MonteCarlo Policy Paths'!$A$2:$I$31,'Monte Carlo_WA Complance Price'!$B319+1,FALSE))</f>
        <v>119.5319620819439</v>
      </c>
      <c r="AI319" s="20">
        <f ca="1">E319*VLOOKUP(AI$6,'Greenhouse Gas Costs Avoided'!$A$2:$I$32,9,FALSE)</f>
        <v>0</v>
      </c>
      <c r="AJ319" s="21">
        <f ca="1">F319*VLOOKUP(AJ$6,'Greenhouse Gas Costs Avoided'!$A$2:$I$32,9,FALSE)</f>
        <v>5.2166744805659615</v>
      </c>
      <c r="AK319" s="21">
        <f ca="1">G319*VLOOKUP(AK$6,'Greenhouse Gas Costs Avoided'!$A$2:$I$32,9,FALSE)</f>
        <v>5.3216023247413169</v>
      </c>
      <c r="AL319" s="21">
        <f ca="1">H319*VLOOKUP(AL$6,'Greenhouse Gas Costs Avoided'!$A$2:$I$32,9,FALSE)</f>
        <v>5.4265301689166732</v>
      </c>
      <c r="AM319" s="21">
        <f ca="1">I319*VLOOKUP(AM$6,'Greenhouse Gas Costs Avoided'!$A$2:$I$32,9,FALSE)</f>
        <v>5.5063320831654474</v>
      </c>
      <c r="AN319" s="21">
        <f ca="1">J319*VLOOKUP(AN$6,'Greenhouse Gas Costs Avoided'!$A$2:$I$32,9,FALSE)</f>
        <v>5.5861339974142208</v>
      </c>
      <c r="AO319" s="21">
        <f ca="1">K319*VLOOKUP(AO$6,'Greenhouse Gas Costs Avoided'!$A$2:$I$32,9,FALSE)</f>
        <v>5.665935911662995</v>
      </c>
      <c r="AP319" s="21">
        <f ca="1">L319*VLOOKUP(AP$6,'Greenhouse Gas Costs Avoided'!$A$2:$I$32,9,FALSE)</f>
        <v>5.7457378259117702</v>
      </c>
      <c r="AQ319" s="21">
        <f ca="1">M319*VLOOKUP(AQ$6,'Greenhouse Gas Costs Avoided'!$A$2:$I$32,9,FALSE)</f>
        <v>5.8255397401605462</v>
      </c>
      <c r="AR319" s="21">
        <f ca="1">N319*VLOOKUP(AR$6,'Greenhouse Gas Costs Avoided'!$A$2:$I$32,9,FALSE)</f>
        <v>5.9053416544093205</v>
      </c>
      <c r="AS319" s="21">
        <f ca="1">O319*VLOOKUP(AS$6,'Greenhouse Gas Costs Avoided'!$A$2:$I$32,9,FALSE)</f>
        <v>5.9851435686580947</v>
      </c>
      <c r="AT319" s="21">
        <f ca="1">P319*VLOOKUP(AT$6,'Greenhouse Gas Costs Avoided'!$A$2:$I$32,9,FALSE)</f>
        <v>6.0649454829068699</v>
      </c>
      <c r="AU319" s="21">
        <f ca="1">Q319*VLOOKUP(AU$6,'Greenhouse Gas Costs Avoided'!$A$2:$I$32,9,FALSE)</f>
        <v>6.1447473971556432</v>
      </c>
      <c r="AV319" s="21">
        <f ca="1">R319*VLOOKUP(AV$6,'Greenhouse Gas Costs Avoided'!$A$2:$I$32,9,FALSE)</f>
        <v>6.2245493114044184</v>
      </c>
      <c r="AW319" s="21">
        <f ca="1">S319*VLOOKUP(AW$6,'Greenhouse Gas Costs Avoided'!$A$2:$I$32,9,FALSE)</f>
        <v>6.312953786990386</v>
      </c>
      <c r="AX319" s="21">
        <f ca="1">T319*VLOOKUP(AX$6,'Greenhouse Gas Costs Avoided'!$A$2:$I$32,9,FALSE)</f>
        <v>6.4013582625763545</v>
      </c>
      <c r="AY319" s="21">
        <f ca="1">U319*VLOOKUP(AY$6,'Greenhouse Gas Costs Avoided'!$A$2:$I$32,9,FALSE)</f>
        <v>6.4897627381623222</v>
      </c>
      <c r="AZ319" s="21">
        <f ca="1">V319*VLOOKUP(AZ$6,'Greenhouse Gas Costs Avoided'!$A$2:$I$32,9,FALSE)</f>
        <v>6.5781672137482907</v>
      </c>
      <c r="BA319" s="21">
        <f ca="1">W319*VLOOKUP(BA$6,'Greenhouse Gas Costs Avoided'!$A$2:$I$32,9,FALSE)</f>
        <v>6.6665716893342575</v>
      </c>
      <c r="BB319" s="21">
        <f ca="1">X319*VLOOKUP(BB$6,'Greenhouse Gas Costs Avoided'!$A$2:$I$32,9,FALSE)</f>
        <v>6.7450019445028957</v>
      </c>
      <c r="BC319" s="21">
        <f ca="1">Y319*VLOOKUP(BC$6,'Greenhouse Gas Costs Avoided'!$A$2:$I$32,9,FALSE)</f>
        <v>6.8234321996715348</v>
      </c>
      <c r="BD319" s="21">
        <f ca="1">Z319*VLOOKUP(BD$6,'Greenhouse Gas Costs Avoided'!$A$2:$I$32,9,FALSE)</f>
        <v>6.901862454840173</v>
      </c>
      <c r="BE319" s="21">
        <f ca="1">AA319*VLOOKUP(BE$6,'Greenhouse Gas Costs Avoided'!$A$2:$I$32,9,FALSE)</f>
        <v>6.9802927100088112</v>
      </c>
      <c r="BF319" s="21">
        <f ca="1">AB319*VLOOKUP(BF$6,'Greenhouse Gas Costs Avoided'!$A$2:$I$32,9,FALSE)</f>
        <v>7.0587229651774486</v>
      </c>
      <c r="BG319" s="21">
        <f ca="1">AC319*VLOOKUP(BG$6,'Greenhouse Gas Costs Avoided'!$A$2:$I$32,9,FALSE)</f>
        <v>7.1502249295408609</v>
      </c>
      <c r="BH319" s="21">
        <f ca="1">AD319*VLOOKUP(BH$6,'Greenhouse Gas Costs Avoided'!$A$2:$I$32,9,FALSE)</f>
        <v>7.2417268939042723</v>
      </c>
      <c r="BI319" s="21">
        <f ca="1">AE319*VLOOKUP(BI$6,'Greenhouse Gas Costs Avoided'!$A$2:$I$32,9,FALSE)</f>
        <v>7.3332288582676846</v>
      </c>
      <c r="BJ319" s="21">
        <f ca="1">AF319*VLOOKUP(BJ$6,'Greenhouse Gas Costs Avoided'!$A$2:$I$32,9,FALSE)</f>
        <v>7.424730822631096</v>
      </c>
      <c r="BK319" s="22">
        <f ca="1">AG319*VLOOKUP(BK$6,'Greenhouse Gas Costs Avoided'!$A$2:$I$32,9,FALSE)</f>
        <v>7.5723812490175435</v>
      </c>
    </row>
    <row r="320" spans="1:63" x14ac:dyDescent="0.35">
      <c r="A320" s="11">
        <v>314</v>
      </c>
      <c r="B320" s="12">
        <f t="shared" ca="1" si="8"/>
        <v>1</v>
      </c>
      <c r="C320" s="13">
        <f t="shared" ca="1" si="9"/>
        <v>2023</v>
      </c>
      <c r="E320" s="20">
        <f ca="1">IF(E$6&lt;$C320,0,VLOOKUP(E$6,'MonteCarlo Policy Paths'!$A$2:$I$31,'Monte Carlo_WA Complance Price'!$B320+1,FALSE))</f>
        <v>0</v>
      </c>
      <c r="F320" s="21">
        <f ca="1">IF(F$6&lt;$C320,0,VLOOKUP(F$6,'MonteCarlo Policy Paths'!$A$2:$I$31,'Monte Carlo_WA Complance Price'!$B320+1,FALSE))</f>
        <v>82.346532180449415</v>
      </c>
      <c r="G320" s="21">
        <f ca="1">IF(G$6&lt;$C320,0,VLOOKUP(G$6,'MonteCarlo Policy Paths'!$A$2:$I$31,'Monte Carlo_WA Complance Price'!$B320+1,FALSE))</f>
        <v>84.002844861871253</v>
      </c>
      <c r="H320" s="21">
        <f ca="1">IF(H$6&lt;$C320,0,VLOOKUP(H$6,'MonteCarlo Policy Paths'!$A$2:$I$31,'Monte Carlo_WA Complance Price'!$B320+1,FALSE))</f>
        <v>85.659157543293105</v>
      </c>
      <c r="I320" s="21">
        <f ca="1">IF(I$6&lt;$C320,0,VLOOKUP(I$6,'MonteCarlo Policy Paths'!$A$2:$I$31,'Monte Carlo_WA Complance Price'!$B320+1,FALSE))</f>
        <v>86.918851036576825</v>
      </c>
      <c r="J320" s="21">
        <f ca="1">IF(J$6&lt;$C320,0,VLOOKUP(J$6,'MonteCarlo Policy Paths'!$A$2:$I$31,'Monte Carlo_WA Complance Price'!$B320+1,FALSE))</f>
        <v>88.178544529860531</v>
      </c>
      <c r="K320" s="21">
        <f ca="1">IF(K$6&lt;$C320,0,VLOOKUP(K$6,'MonteCarlo Policy Paths'!$A$2:$I$31,'Monte Carlo_WA Complance Price'!$B320+1,FALSE))</f>
        <v>89.438238023144251</v>
      </c>
      <c r="L320" s="21">
        <f ca="1">IF(L$6&lt;$C320,0,VLOOKUP(L$6,'MonteCarlo Policy Paths'!$A$2:$I$31,'Monte Carlo_WA Complance Price'!$B320+1,FALSE))</f>
        <v>90.697931516427971</v>
      </c>
      <c r="M320" s="21">
        <f ca="1">IF(M$6&lt;$C320,0,VLOOKUP(M$6,'MonteCarlo Policy Paths'!$A$2:$I$31,'Monte Carlo_WA Complance Price'!$B320+1,FALSE))</f>
        <v>91.95762500971172</v>
      </c>
      <c r="N320" s="21">
        <f ca="1">IF(N$6&lt;$C320,0,VLOOKUP(N$6,'MonteCarlo Policy Paths'!$A$2:$I$31,'Monte Carlo_WA Complance Price'!$B320+1,FALSE))</f>
        <v>93.21731850299544</v>
      </c>
      <c r="O320" s="21">
        <f ca="1">IF(O$6&lt;$C320,0,VLOOKUP(O$6,'MonteCarlo Policy Paths'!$A$2:$I$31,'Monte Carlo_WA Complance Price'!$B320+1,FALSE))</f>
        <v>94.47701199627916</v>
      </c>
      <c r="P320" s="21">
        <f ca="1">IF(P$6&lt;$C320,0,VLOOKUP(P$6,'MonteCarlo Policy Paths'!$A$2:$I$31,'Monte Carlo_WA Complance Price'!$B320+1,FALSE))</f>
        <v>95.73670548956288</v>
      </c>
      <c r="Q320" s="21">
        <f ca="1">IF(Q$6&lt;$C320,0,VLOOKUP(Q$6,'MonteCarlo Policy Paths'!$A$2:$I$31,'Monte Carlo_WA Complance Price'!$B320+1,FALSE))</f>
        <v>96.996398982846586</v>
      </c>
      <c r="R320" s="21">
        <f ca="1">IF(R$6&lt;$C320,0,VLOOKUP(R$6,'MonteCarlo Policy Paths'!$A$2:$I$31,'Monte Carlo_WA Complance Price'!$B320+1,FALSE))</f>
        <v>98.25609247613032</v>
      </c>
      <c r="S320" s="21">
        <f ca="1">IF(S$6&lt;$C320,0,VLOOKUP(S$6,'MonteCarlo Policy Paths'!$A$2:$I$31,'Monte Carlo_WA Complance Price'!$B320+1,FALSE))</f>
        <v>99.65157958594628</v>
      </c>
      <c r="T320" s="21">
        <f ca="1">IF(T$6&lt;$C320,0,VLOOKUP(T$6,'MonteCarlo Policy Paths'!$A$2:$I$31,'Monte Carlo_WA Complance Price'!$B320+1,FALSE))</f>
        <v>101.04706669576224</v>
      </c>
      <c r="U320" s="21">
        <f ca="1">IF(U$6&lt;$C320,0,VLOOKUP(U$6,'MonteCarlo Policy Paths'!$A$2:$I$31,'Monte Carlo_WA Complance Price'!$B320+1,FALSE))</f>
        <v>102.4425538055782</v>
      </c>
      <c r="V320" s="21">
        <f ca="1">IF(V$6&lt;$C320,0,VLOOKUP(V$6,'MonteCarlo Policy Paths'!$A$2:$I$31,'Monte Carlo_WA Complance Price'!$B320+1,FALSE))</f>
        <v>103.83804091539416</v>
      </c>
      <c r="W320" s="21">
        <f ca="1">IF(W$6&lt;$C320,0,VLOOKUP(W$6,'MonteCarlo Policy Paths'!$A$2:$I$31,'Monte Carlo_WA Complance Price'!$B320+1,FALSE))</f>
        <v>105.23352802521011</v>
      </c>
      <c r="X320" s="21">
        <f ca="1">IF(X$6&lt;$C320,0,VLOOKUP(X$6,'MonteCarlo Policy Paths'!$A$2:$I$31,'Monte Carlo_WA Complance Price'!$B320+1,FALSE))</f>
        <v>106.47156953138905</v>
      </c>
      <c r="Y320" s="21">
        <f ca="1">IF(Y$6&lt;$C320,0,VLOOKUP(Y$6,'MonteCarlo Policy Paths'!$A$2:$I$31,'Monte Carlo_WA Complance Price'!$B320+1,FALSE))</f>
        <v>107.709611037568</v>
      </c>
      <c r="Z320" s="21">
        <f ca="1">IF(Z$6&lt;$C320,0,VLOOKUP(Z$6,'MonteCarlo Policy Paths'!$A$2:$I$31,'Monte Carlo_WA Complance Price'!$B320+1,FALSE))</f>
        <v>108.94765254374694</v>
      </c>
      <c r="AA320" s="21">
        <f ca="1">IF(AA$6&lt;$C320,0,VLOOKUP(AA$6,'MonteCarlo Policy Paths'!$A$2:$I$31,'Monte Carlo_WA Complance Price'!$B320+1,FALSE))</f>
        <v>110.18569404992589</v>
      </c>
      <c r="AB320" s="21">
        <f ca="1">IF(AB$6&lt;$C320,0,VLOOKUP(AB$6,'MonteCarlo Policy Paths'!$A$2:$I$31,'Monte Carlo_WA Complance Price'!$B320+1,FALSE))</f>
        <v>111.42373555610482</v>
      </c>
      <c r="AC320" s="21">
        <f ca="1">IF(AC$6&lt;$C320,0,VLOOKUP(AC$6,'MonteCarlo Policy Paths'!$A$2:$I$31,'Monte Carlo_WA Complance Price'!$B320+1,FALSE))</f>
        <v>112.86811731331359</v>
      </c>
      <c r="AD320" s="21">
        <f ca="1">IF(AD$6&lt;$C320,0,VLOOKUP(AD$6,'MonteCarlo Policy Paths'!$A$2:$I$31,'Monte Carlo_WA Complance Price'!$B320+1,FALSE))</f>
        <v>114.31249907052236</v>
      </c>
      <c r="AE320" s="21">
        <f ca="1">IF(AE$6&lt;$C320,0,VLOOKUP(AE$6,'MonteCarlo Policy Paths'!$A$2:$I$31,'Monte Carlo_WA Complance Price'!$B320+1,FALSE))</f>
        <v>115.75688082773114</v>
      </c>
      <c r="AF320" s="21">
        <f ca="1">IF(AF$6&lt;$C320,0,VLOOKUP(AF$6,'MonteCarlo Policy Paths'!$A$2:$I$31,'Monte Carlo_WA Complance Price'!$B320+1,FALSE))</f>
        <v>117.20126258493991</v>
      </c>
      <c r="AG320" s="22">
        <f ca="1">IF(AG$6&lt;$C320,0,VLOOKUP(AG$6,'MonteCarlo Policy Paths'!$A$2:$I$31,'Monte Carlo_WA Complance Price'!$B320+1,FALSE))</f>
        <v>118.64564434214866</v>
      </c>
      <c r="AI320" s="20">
        <f ca="1">E320*VLOOKUP(AI$6,'Greenhouse Gas Costs Avoided'!$A$2:$I$32,9,FALSE)</f>
        <v>0</v>
      </c>
      <c r="AJ320" s="21">
        <f ca="1">F320*VLOOKUP(AJ$6,'Greenhouse Gas Costs Avoided'!$A$2:$I$32,9,FALSE)</f>
        <v>5.2166744805659615</v>
      </c>
      <c r="AK320" s="21">
        <f ca="1">G320*VLOOKUP(AK$6,'Greenhouse Gas Costs Avoided'!$A$2:$I$32,9,FALSE)</f>
        <v>5.3216023247413169</v>
      </c>
      <c r="AL320" s="21">
        <f ca="1">H320*VLOOKUP(AL$6,'Greenhouse Gas Costs Avoided'!$A$2:$I$32,9,FALSE)</f>
        <v>5.4265301689166732</v>
      </c>
      <c r="AM320" s="21">
        <f ca="1">I320*VLOOKUP(AM$6,'Greenhouse Gas Costs Avoided'!$A$2:$I$32,9,FALSE)</f>
        <v>5.5063320831654474</v>
      </c>
      <c r="AN320" s="21">
        <f ca="1">J320*VLOOKUP(AN$6,'Greenhouse Gas Costs Avoided'!$A$2:$I$32,9,FALSE)</f>
        <v>5.5861339974142208</v>
      </c>
      <c r="AO320" s="21">
        <f ca="1">K320*VLOOKUP(AO$6,'Greenhouse Gas Costs Avoided'!$A$2:$I$32,9,FALSE)</f>
        <v>5.665935911662995</v>
      </c>
      <c r="AP320" s="21">
        <f ca="1">L320*VLOOKUP(AP$6,'Greenhouse Gas Costs Avoided'!$A$2:$I$32,9,FALSE)</f>
        <v>5.7457378259117702</v>
      </c>
      <c r="AQ320" s="21">
        <f ca="1">M320*VLOOKUP(AQ$6,'Greenhouse Gas Costs Avoided'!$A$2:$I$32,9,FALSE)</f>
        <v>5.8255397401605462</v>
      </c>
      <c r="AR320" s="21">
        <f ca="1">N320*VLOOKUP(AR$6,'Greenhouse Gas Costs Avoided'!$A$2:$I$32,9,FALSE)</f>
        <v>5.9053416544093205</v>
      </c>
      <c r="AS320" s="21">
        <f ca="1">O320*VLOOKUP(AS$6,'Greenhouse Gas Costs Avoided'!$A$2:$I$32,9,FALSE)</f>
        <v>5.9851435686580947</v>
      </c>
      <c r="AT320" s="21">
        <f ca="1">P320*VLOOKUP(AT$6,'Greenhouse Gas Costs Avoided'!$A$2:$I$32,9,FALSE)</f>
        <v>6.0649454829068699</v>
      </c>
      <c r="AU320" s="21">
        <f ca="1">Q320*VLOOKUP(AU$6,'Greenhouse Gas Costs Avoided'!$A$2:$I$32,9,FALSE)</f>
        <v>6.1447473971556432</v>
      </c>
      <c r="AV320" s="21">
        <f ca="1">R320*VLOOKUP(AV$6,'Greenhouse Gas Costs Avoided'!$A$2:$I$32,9,FALSE)</f>
        <v>6.2245493114044184</v>
      </c>
      <c r="AW320" s="21">
        <f ca="1">S320*VLOOKUP(AW$6,'Greenhouse Gas Costs Avoided'!$A$2:$I$32,9,FALSE)</f>
        <v>6.312953786990386</v>
      </c>
      <c r="AX320" s="21">
        <f ca="1">T320*VLOOKUP(AX$6,'Greenhouse Gas Costs Avoided'!$A$2:$I$32,9,FALSE)</f>
        <v>6.4013582625763545</v>
      </c>
      <c r="AY320" s="21">
        <f ca="1">U320*VLOOKUP(AY$6,'Greenhouse Gas Costs Avoided'!$A$2:$I$32,9,FALSE)</f>
        <v>6.4897627381623222</v>
      </c>
      <c r="AZ320" s="21">
        <f ca="1">V320*VLOOKUP(AZ$6,'Greenhouse Gas Costs Avoided'!$A$2:$I$32,9,FALSE)</f>
        <v>6.5781672137482907</v>
      </c>
      <c r="BA320" s="21">
        <f ca="1">W320*VLOOKUP(BA$6,'Greenhouse Gas Costs Avoided'!$A$2:$I$32,9,FALSE)</f>
        <v>6.6665716893342575</v>
      </c>
      <c r="BB320" s="21">
        <f ca="1">X320*VLOOKUP(BB$6,'Greenhouse Gas Costs Avoided'!$A$2:$I$32,9,FALSE)</f>
        <v>6.7450019445028957</v>
      </c>
      <c r="BC320" s="21">
        <f ca="1">Y320*VLOOKUP(BC$6,'Greenhouse Gas Costs Avoided'!$A$2:$I$32,9,FALSE)</f>
        <v>6.8234321996715348</v>
      </c>
      <c r="BD320" s="21">
        <f ca="1">Z320*VLOOKUP(BD$6,'Greenhouse Gas Costs Avoided'!$A$2:$I$32,9,FALSE)</f>
        <v>6.901862454840173</v>
      </c>
      <c r="BE320" s="21">
        <f ca="1">AA320*VLOOKUP(BE$6,'Greenhouse Gas Costs Avoided'!$A$2:$I$32,9,FALSE)</f>
        <v>6.9802927100088112</v>
      </c>
      <c r="BF320" s="21">
        <f ca="1">AB320*VLOOKUP(BF$6,'Greenhouse Gas Costs Avoided'!$A$2:$I$32,9,FALSE)</f>
        <v>7.0587229651774486</v>
      </c>
      <c r="BG320" s="21">
        <f ca="1">AC320*VLOOKUP(BG$6,'Greenhouse Gas Costs Avoided'!$A$2:$I$32,9,FALSE)</f>
        <v>7.1502249295408609</v>
      </c>
      <c r="BH320" s="21">
        <f ca="1">AD320*VLOOKUP(BH$6,'Greenhouse Gas Costs Avoided'!$A$2:$I$32,9,FALSE)</f>
        <v>7.2417268939042723</v>
      </c>
      <c r="BI320" s="21">
        <f ca="1">AE320*VLOOKUP(BI$6,'Greenhouse Gas Costs Avoided'!$A$2:$I$32,9,FALSE)</f>
        <v>7.3332288582676846</v>
      </c>
      <c r="BJ320" s="21">
        <f ca="1">AF320*VLOOKUP(BJ$6,'Greenhouse Gas Costs Avoided'!$A$2:$I$32,9,FALSE)</f>
        <v>7.424730822631096</v>
      </c>
      <c r="BK320" s="22">
        <f ca="1">AG320*VLOOKUP(BK$6,'Greenhouse Gas Costs Avoided'!$A$2:$I$32,9,FALSE)</f>
        <v>7.5162327869945065</v>
      </c>
    </row>
    <row r="321" spans="1:63" x14ac:dyDescent="0.35">
      <c r="A321" s="11">
        <v>315</v>
      </c>
      <c r="B321" s="12">
        <f t="shared" ca="1" si="8"/>
        <v>1</v>
      </c>
      <c r="C321" s="13">
        <f t="shared" ca="1" si="9"/>
        <v>2023</v>
      </c>
      <c r="E321" s="20">
        <f ca="1">IF(E$6&lt;$C321,0,VLOOKUP(E$6,'MonteCarlo Policy Paths'!$A$2:$I$31,'Monte Carlo_WA Complance Price'!$B321+1,FALSE))</f>
        <v>0</v>
      </c>
      <c r="F321" s="21">
        <f ca="1">IF(F$6&lt;$C321,0,VLOOKUP(F$6,'MonteCarlo Policy Paths'!$A$2:$I$31,'Monte Carlo_WA Complance Price'!$B321+1,FALSE))</f>
        <v>82.346532180449415</v>
      </c>
      <c r="G321" s="21">
        <f ca="1">IF(G$6&lt;$C321,0,VLOOKUP(G$6,'MonteCarlo Policy Paths'!$A$2:$I$31,'Monte Carlo_WA Complance Price'!$B321+1,FALSE))</f>
        <v>84.002844861871253</v>
      </c>
      <c r="H321" s="21">
        <f ca="1">IF(H$6&lt;$C321,0,VLOOKUP(H$6,'MonteCarlo Policy Paths'!$A$2:$I$31,'Monte Carlo_WA Complance Price'!$B321+1,FALSE))</f>
        <v>85.659157543293105</v>
      </c>
      <c r="I321" s="21">
        <f ca="1">IF(I$6&lt;$C321,0,VLOOKUP(I$6,'MonteCarlo Policy Paths'!$A$2:$I$31,'Monte Carlo_WA Complance Price'!$B321+1,FALSE))</f>
        <v>86.918851036576825</v>
      </c>
      <c r="J321" s="21">
        <f ca="1">IF(J$6&lt;$C321,0,VLOOKUP(J$6,'MonteCarlo Policy Paths'!$A$2:$I$31,'Monte Carlo_WA Complance Price'!$B321+1,FALSE))</f>
        <v>88.178544529860531</v>
      </c>
      <c r="K321" s="21">
        <f ca="1">IF(K$6&lt;$C321,0,VLOOKUP(K$6,'MonteCarlo Policy Paths'!$A$2:$I$31,'Monte Carlo_WA Complance Price'!$B321+1,FALSE))</f>
        <v>89.438238023144251</v>
      </c>
      <c r="L321" s="21">
        <f ca="1">IF(L$6&lt;$C321,0,VLOOKUP(L$6,'MonteCarlo Policy Paths'!$A$2:$I$31,'Monte Carlo_WA Complance Price'!$B321+1,FALSE))</f>
        <v>90.697931516427971</v>
      </c>
      <c r="M321" s="21">
        <f ca="1">IF(M$6&lt;$C321,0,VLOOKUP(M$6,'MonteCarlo Policy Paths'!$A$2:$I$31,'Monte Carlo_WA Complance Price'!$B321+1,FALSE))</f>
        <v>91.95762500971172</v>
      </c>
      <c r="N321" s="21">
        <f ca="1">IF(N$6&lt;$C321,0,VLOOKUP(N$6,'MonteCarlo Policy Paths'!$A$2:$I$31,'Monte Carlo_WA Complance Price'!$B321+1,FALSE))</f>
        <v>93.21731850299544</v>
      </c>
      <c r="O321" s="21">
        <f ca="1">IF(O$6&lt;$C321,0,VLOOKUP(O$6,'MonteCarlo Policy Paths'!$A$2:$I$31,'Monte Carlo_WA Complance Price'!$B321+1,FALSE))</f>
        <v>94.47701199627916</v>
      </c>
      <c r="P321" s="21">
        <f ca="1">IF(P$6&lt;$C321,0,VLOOKUP(P$6,'MonteCarlo Policy Paths'!$A$2:$I$31,'Monte Carlo_WA Complance Price'!$B321+1,FALSE))</f>
        <v>95.73670548956288</v>
      </c>
      <c r="Q321" s="21">
        <f ca="1">IF(Q$6&lt;$C321,0,VLOOKUP(Q$6,'MonteCarlo Policy Paths'!$A$2:$I$31,'Monte Carlo_WA Complance Price'!$B321+1,FALSE))</f>
        <v>96.996398982846586</v>
      </c>
      <c r="R321" s="21">
        <f ca="1">IF(R$6&lt;$C321,0,VLOOKUP(R$6,'MonteCarlo Policy Paths'!$A$2:$I$31,'Monte Carlo_WA Complance Price'!$B321+1,FALSE))</f>
        <v>98.25609247613032</v>
      </c>
      <c r="S321" s="21">
        <f ca="1">IF(S$6&lt;$C321,0,VLOOKUP(S$6,'MonteCarlo Policy Paths'!$A$2:$I$31,'Monte Carlo_WA Complance Price'!$B321+1,FALSE))</f>
        <v>99.65157958594628</v>
      </c>
      <c r="T321" s="21">
        <f ca="1">IF(T$6&lt;$C321,0,VLOOKUP(T$6,'MonteCarlo Policy Paths'!$A$2:$I$31,'Monte Carlo_WA Complance Price'!$B321+1,FALSE))</f>
        <v>101.04706669576224</v>
      </c>
      <c r="U321" s="21">
        <f ca="1">IF(U$6&lt;$C321,0,VLOOKUP(U$6,'MonteCarlo Policy Paths'!$A$2:$I$31,'Monte Carlo_WA Complance Price'!$B321+1,FALSE))</f>
        <v>102.4425538055782</v>
      </c>
      <c r="V321" s="21">
        <f ca="1">IF(V$6&lt;$C321,0,VLOOKUP(V$6,'MonteCarlo Policy Paths'!$A$2:$I$31,'Monte Carlo_WA Complance Price'!$B321+1,FALSE))</f>
        <v>103.83804091539416</v>
      </c>
      <c r="W321" s="21">
        <f ca="1">IF(W$6&lt;$C321,0,VLOOKUP(W$6,'MonteCarlo Policy Paths'!$A$2:$I$31,'Monte Carlo_WA Complance Price'!$B321+1,FALSE))</f>
        <v>105.23352802521011</v>
      </c>
      <c r="X321" s="21">
        <f ca="1">IF(X$6&lt;$C321,0,VLOOKUP(X$6,'MonteCarlo Policy Paths'!$A$2:$I$31,'Monte Carlo_WA Complance Price'!$B321+1,FALSE))</f>
        <v>106.47156953138905</v>
      </c>
      <c r="Y321" s="21">
        <f ca="1">IF(Y$6&lt;$C321,0,VLOOKUP(Y$6,'MonteCarlo Policy Paths'!$A$2:$I$31,'Monte Carlo_WA Complance Price'!$B321+1,FALSE))</f>
        <v>107.709611037568</v>
      </c>
      <c r="Z321" s="21">
        <f ca="1">IF(Z$6&lt;$C321,0,VLOOKUP(Z$6,'MonteCarlo Policy Paths'!$A$2:$I$31,'Monte Carlo_WA Complance Price'!$B321+1,FALSE))</f>
        <v>108.94765254374694</v>
      </c>
      <c r="AA321" s="21">
        <f ca="1">IF(AA$6&lt;$C321,0,VLOOKUP(AA$6,'MonteCarlo Policy Paths'!$A$2:$I$31,'Monte Carlo_WA Complance Price'!$B321+1,FALSE))</f>
        <v>110.18569404992589</v>
      </c>
      <c r="AB321" s="21">
        <f ca="1">IF(AB$6&lt;$C321,0,VLOOKUP(AB$6,'MonteCarlo Policy Paths'!$A$2:$I$31,'Monte Carlo_WA Complance Price'!$B321+1,FALSE))</f>
        <v>111.42373555610482</v>
      </c>
      <c r="AC321" s="21">
        <f ca="1">IF(AC$6&lt;$C321,0,VLOOKUP(AC$6,'MonteCarlo Policy Paths'!$A$2:$I$31,'Monte Carlo_WA Complance Price'!$B321+1,FALSE))</f>
        <v>112.86811731331359</v>
      </c>
      <c r="AD321" s="21">
        <f ca="1">IF(AD$6&lt;$C321,0,VLOOKUP(AD$6,'MonteCarlo Policy Paths'!$A$2:$I$31,'Monte Carlo_WA Complance Price'!$B321+1,FALSE))</f>
        <v>114.31249907052236</v>
      </c>
      <c r="AE321" s="21">
        <f ca="1">IF(AE$6&lt;$C321,0,VLOOKUP(AE$6,'MonteCarlo Policy Paths'!$A$2:$I$31,'Monte Carlo_WA Complance Price'!$B321+1,FALSE))</f>
        <v>115.75688082773114</v>
      </c>
      <c r="AF321" s="21">
        <f ca="1">IF(AF$6&lt;$C321,0,VLOOKUP(AF$6,'MonteCarlo Policy Paths'!$A$2:$I$31,'Monte Carlo_WA Complance Price'!$B321+1,FALSE))</f>
        <v>117.20126258493991</v>
      </c>
      <c r="AG321" s="22">
        <f ca="1">IF(AG$6&lt;$C321,0,VLOOKUP(AG$6,'MonteCarlo Policy Paths'!$A$2:$I$31,'Monte Carlo_WA Complance Price'!$B321+1,FALSE))</f>
        <v>118.64564434214866</v>
      </c>
      <c r="AI321" s="20">
        <f ca="1">E321*VLOOKUP(AI$6,'Greenhouse Gas Costs Avoided'!$A$2:$I$32,9,FALSE)</f>
        <v>0</v>
      </c>
      <c r="AJ321" s="21">
        <f ca="1">F321*VLOOKUP(AJ$6,'Greenhouse Gas Costs Avoided'!$A$2:$I$32,9,FALSE)</f>
        <v>5.2166744805659615</v>
      </c>
      <c r="AK321" s="21">
        <f ca="1">G321*VLOOKUP(AK$6,'Greenhouse Gas Costs Avoided'!$A$2:$I$32,9,FALSE)</f>
        <v>5.3216023247413169</v>
      </c>
      <c r="AL321" s="21">
        <f ca="1">H321*VLOOKUP(AL$6,'Greenhouse Gas Costs Avoided'!$A$2:$I$32,9,FALSE)</f>
        <v>5.4265301689166732</v>
      </c>
      <c r="AM321" s="21">
        <f ca="1">I321*VLOOKUP(AM$6,'Greenhouse Gas Costs Avoided'!$A$2:$I$32,9,FALSE)</f>
        <v>5.5063320831654474</v>
      </c>
      <c r="AN321" s="21">
        <f ca="1">J321*VLOOKUP(AN$6,'Greenhouse Gas Costs Avoided'!$A$2:$I$32,9,FALSE)</f>
        <v>5.5861339974142208</v>
      </c>
      <c r="AO321" s="21">
        <f ca="1">K321*VLOOKUP(AO$6,'Greenhouse Gas Costs Avoided'!$A$2:$I$32,9,FALSE)</f>
        <v>5.665935911662995</v>
      </c>
      <c r="AP321" s="21">
        <f ca="1">L321*VLOOKUP(AP$6,'Greenhouse Gas Costs Avoided'!$A$2:$I$32,9,FALSE)</f>
        <v>5.7457378259117702</v>
      </c>
      <c r="AQ321" s="21">
        <f ca="1">M321*VLOOKUP(AQ$6,'Greenhouse Gas Costs Avoided'!$A$2:$I$32,9,FALSE)</f>
        <v>5.8255397401605462</v>
      </c>
      <c r="AR321" s="21">
        <f ca="1">N321*VLOOKUP(AR$6,'Greenhouse Gas Costs Avoided'!$A$2:$I$32,9,FALSE)</f>
        <v>5.9053416544093205</v>
      </c>
      <c r="AS321" s="21">
        <f ca="1">O321*VLOOKUP(AS$6,'Greenhouse Gas Costs Avoided'!$A$2:$I$32,9,FALSE)</f>
        <v>5.9851435686580947</v>
      </c>
      <c r="AT321" s="21">
        <f ca="1">P321*VLOOKUP(AT$6,'Greenhouse Gas Costs Avoided'!$A$2:$I$32,9,FALSE)</f>
        <v>6.0649454829068699</v>
      </c>
      <c r="AU321" s="21">
        <f ca="1">Q321*VLOOKUP(AU$6,'Greenhouse Gas Costs Avoided'!$A$2:$I$32,9,FALSE)</f>
        <v>6.1447473971556432</v>
      </c>
      <c r="AV321" s="21">
        <f ca="1">R321*VLOOKUP(AV$6,'Greenhouse Gas Costs Avoided'!$A$2:$I$32,9,FALSE)</f>
        <v>6.2245493114044184</v>
      </c>
      <c r="AW321" s="21">
        <f ca="1">S321*VLOOKUP(AW$6,'Greenhouse Gas Costs Avoided'!$A$2:$I$32,9,FALSE)</f>
        <v>6.312953786990386</v>
      </c>
      <c r="AX321" s="21">
        <f ca="1">T321*VLOOKUP(AX$6,'Greenhouse Gas Costs Avoided'!$A$2:$I$32,9,FALSE)</f>
        <v>6.4013582625763545</v>
      </c>
      <c r="AY321" s="21">
        <f ca="1">U321*VLOOKUP(AY$6,'Greenhouse Gas Costs Avoided'!$A$2:$I$32,9,FALSE)</f>
        <v>6.4897627381623222</v>
      </c>
      <c r="AZ321" s="21">
        <f ca="1">V321*VLOOKUP(AZ$6,'Greenhouse Gas Costs Avoided'!$A$2:$I$32,9,FALSE)</f>
        <v>6.5781672137482907</v>
      </c>
      <c r="BA321" s="21">
        <f ca="1">W321*VLOOKUP(BA$6,'Greenhouse Gas Costs Avoided'!$A$2:$I$32,9,FALSE)</f>
        <v>6.6665716893342575</v>
      </c>
      <c r="BB321" s="21">
        <f ca="1">X321*VLOOKUP(BB$6,'Greenhouse Gas Costs Avoided'!$A$2:$I$32,9,FALSE)</f>
        <v>6.7450019445028957</v>
      </c>
      <c r="BC321" s="21">
        <f ca="1">Y321*VLOOKUP(BC$6,'Greenhouse Gas Costs Avoided'!$A$2:$I$32,9,FALSE)</f>
        <v>6.8234321996715348</v>
      </c>
      <c r="BD321" s="21">
        <f ca="1">Z321*VLOOKUP(BD$6,'Greenhouse Gas Costs Avoided'!$A$2:$I$32,9,FALSE)</f>
        <v>6.901862454840173</v>
      </c>
      <c r="BE321" s="21">
        <f ca="1">AA321*VLOOKUP(BE$6,'Greenhouse Gas Costs Avoided'!$A$2:$I$32,9,FALSE)</f>
        <v>6.9802927100088112</v>
      </c>
      <c r="BF321" s="21">
        <f ca="1">AB321*VLOOKUP(BF$6,'Greenhouse Gas Costs Avoided'!$A$2:$I$32,9,FALSE)</f>
        <v>7.0587229651774486</v>
      </c>
      <c r="BG321" s="21">
        <f ca="1">AC321*VLOOKUP(BG$6,'Greenhouse Gas Costs Avoided'!$A$2:$I$32,9,FALSE)</f>
        <v>7.1502249295408609</v>
      </c>
      <c r="BH321" s="21">
        <f ca="1">AD321*VLOOKUP(BH$6,'Greenhouse Gas Costs Avoided'!$A$2:$I$32,9,FALSE)</f>
        <v>7.2417268939042723</v>
      </c>
      <c r="BI321" s="21">
        <f ca="1">AE321*VLOOKUP(BI$6,'Greenhouse Gas Costs Avoided'!$A$2:$I$32,9,FALSE)</f>
        <v>7.3332288582676846</v>
      </c>
      <c r="BJ321" s="21">
        <f ca="1">AF321*VLOOKUP(BJ$6,'Greenhouse Gas Costs Avoided'!$A$2:$I$32,9,FALSE)</f>
        <v>7.424730822631096</v>
      </c>
      <c r="BK321" s="22">
        <f ca="1">AG321*VLOOKUP(BK$6,'Greenhouse Gas Costs Avoided'!$A$2:$I$32,9,FALSE)</f>
        <v>7.5162327869945065</v>
      </c>
    </row>
    <row r="322" spans="1:63" x14ac:dyDescent="0.35">
      <c r="A322" s="11">
        <v>316</v>
      </c>
      <c r="B322" s="12">
        <f t="shared" ca="1" si="8"/>
        <v>5</v>
      </c>
      <c r="C322" s="13">
        <f t="shared" ca="1" si="9"/>
        <v>2023</v>
      </c>
      <c r="E322" s="20">
        <f ca="1">IF(E$6&lt;$C322,0,VLOOKUP(E$6,'MonteCarlo Policy Paths'!$A$2:$I$31,'Monte Carlo_WA Complance Price'!$B322+1,FALSE))</f>
        <v>0</v>
      </c>
      <c r="F322" s="21">
        <f ca="1">IF(F$6&lt;$C322,0,VLOOKUP(F$6,'MonteCarlo Policy Paths'!$A$2:$I$31,'Monte Carlo_WA Complance Price'!$B322+1,FALSE))</f>
        <v>82.346532180449415</v>
      </c>
      <c r="G322" s="21">
        <f ca="1">IF(G$6&lt;$C322,0,VLOOKUP(G$6,'MonteCarlo Policy Paths'!$A$2:$I$31,'Monte Carlo_WA Complance Price'!$B322+1,FALSE))</f>
        <v>84.002844861871253</v>
      </c>
      <c r="H322" s="21">
        <f ca="1">IF(H$6&lt;$C322,0,VLOOKUP(H$6,'MonteCarlo Policy Paths'!$A$2:$I$31,'Monte Carlo_WA Complance Price'!$B322+1,FALSE))</f>
        <v>85.659157543293105</v>
      </c>
      <c r="I322" s="21">
        <f ca="1">IF(I$6&lt;$C322,0,VLOOKUP(I$6,'MonteCarlo Policy Paths'!$A$2:$I$31,'Monte Carlo_WA Complance Price'!$B322+1,FALSE))</f>
        <v>86.918851036576825</v>
      </c>
      <c r="J322" s="21">
        <f ca="1">IF(J$6&lt;$C322,0,VLOOKUP(J$6,'MonteCarlo Policy Paths'!$A$2:$I$31,'Monte Carlo_WA Complance Price'!$B322+1,FALSE))</f>
        <v>88.178544529860531</v>
      </c>
      <c r="K322" s="21">
        <f ca="1">IF(K$6&lt;$C322,0,VLOOKUP(K$6,'MonteCarlo Policy Paths'!$A$2:$I$31,'Monte Carlo_WA Complance Price'!$B322+1,FALSE))</f>
        <v>89.438238023144251</v>
      </c>
      <c r="L322" s="21">
        <f ca="1">IF(L$6&lt;$C322,0,VLOOKUP(L$6,'MonteCarlo Policy Paths'!$A$2:$I$31,'Monte Carlo_WA Complance Price'!$B322+1,FALSE))</f>
        <v>90.697931516427971</v>
      </c>
      <c r="M322" s="21">
        <f ca="1">IF(M$6&lt;$C322,0,VLOOKUP(M$6,'MonteCarlo Policy Paths'!$A$2:$I$31,'Monte Carlo_WA Complance Price'!$B322+1,FALSE))</f>
        <v>91.95762500971172</v>
      </c>
      <c r="N322" s="21">
        <f ca="1">IF(N$6&lt;$C322,0,VLOOKUP(N$6,'MonteCarlo Policy Paths'!$A$2:$I$31,'Monte Carlo_WA Complance Price'!$B322+1,FALSE))</f>
        <v>93.21731850299544</v>
      </c>
      <c r="O322" s="21">
        <f ca="1">IF(O$6&lt;$C322,0,VLOOKUP(O$6,'MonteCarlo Policy Paths'!$A$2:$I$31,'Monte Carlo_WA Complance Price'!$B322+1,FALSE))</f>
        <v>94.47701199627916</v>
      </c>
      <c r="P322" s="21">
        <f ca="1">IF(P$6&lt;$C322,0,VLOOKUP(P$6,'MonteCarlo Policy Paths'!$A$2:$I$31,'Monte Carlo_WA Complance Price'!$B322+1,FALSE))</f>
        <v>95.73670548956288</v>
      </c>
      <c r="Q322" s="21">
        <f ca="1">IF(Q$6&lt;$C322,0,VLOOKUP(Q$6,'MonteCarlo Policy Paths'!$A$2:$I$31,'Monte Carlo_WA Complance Price'!$B322+1,FALSE))</f>
        <v>96.996398982846586</v>
      </c>
      <c r="R322" s="21">
        <f ca="1">IF(R$6&lt;$C322,0,VLOOKUP(R$6,'MonteCarlo Policy Paths'!$A$2:$I$31,'Monte Carlo_WA Complance Price'!$B322+1,FALSE))</f>
        <v>99.874634841342697</v>
      </c>
      <c r="S322" s="21">
        <f ca="1">IF(S$6&lt;$C322,0,VLOOKUP(S$6,'MonteCarlo Policy Paths'!$A$2:$I$31,'Monte Carlo_WA Complance Price'!$B322+1,FALSE))</f>
        <v>101.93553668931256</v>
      </c>
      <c r="T322" s="21">
        <f ca="1">IF(T$6&lt;$C322,0,VLOOKUP(T$6,'MonteCarlo Policy Paths'!$A$2:$I$31,'Monte Carlo_WA Complance Price'!$B322+1,FALSE))</f>
        <v>104.04258519817796</v>
      </c>
      <c r="U322" s="21">
        <f ca="1">IF(U$6&lt;$C322,0,VLOOKUP(U$6,'MonteCarlo Policy Paths'!$A$2:$I$31,'Monte Carlo_WA Complance Price'!$B322+1,FALSE))</f>
        <v>106.18472717196582</v>
      </c>
      <c r="V322" s="21">
        <f ca="1">IF(V$6&lt;$C322,0,VLOOKUP(V$6,'MonteCarlo Policy Paths'!$A$2:$I$31,'Monte Carlo_WA Complance Price'!$B322+1,FALSE))</f>
        <v>108.36780972271322</v>
      </c>
      <c r="W322" s="21">
        <f ca="1">IF(W$6&lt;$C322,0,VLOOKUP(W$6,'MonteCarlo Policy Paths'!$A$2:$I$31,'Monte Carlo_WA Complance Price'!$B322+1,FALSE))</f>
        <v>110.57648338650839</v>
      </c>
      <c r="X322" s="21">
        <f ca="1">IF(X$6&lt;$C322,0,VLOOKUP(X$6,'MonteCarlo Policy Paths'!$A$2:$I$31,'Monte Carlo_WA Complance Price'!$B322+1,FALSE))</f>
        <v>112.7694544213079</v>
      </c>
      <c r="Y322" s="21">
        <f ca="1">IF(Y$6&lt;$C322,0,VLOOKUP(Y$6,'MonteCarlo Policy Paths'!$A$2:$I$31,'Monte Carlo_WA Complance Price'!$B322+1,FALSE))</f>
        <v>114.98228749612761</v>
      </c>
      <c r="Z322" s="21">
        <f ca="1">IF(Z$6&lt;$C322,0,VLOOKUP(Z$6,'MonteCarlo Policy Paths'!$A$2:$I$31,'Monte Carlo_WA Complance Price'!$B322+1,FALSE))</f>
        <v>117.22345778349788</v>
      </c>
      <c r="AA322" s="21">
        <f ca="1">IF(AA$6&lt;$C322,0,VLOOKUP(AA$6,'MonteCarlo Policy Paths'!$A$2:$I$31,'Monte Carlo_WA Complance Price'!$B322+1,FALSE))</f>
        <v>119.50474742044912</v>
      </c>
      <c r="AB322" s="21">
        <f ca="1">IF(AB$6&lt;$C322,0,VLOOKUP(AB$6,'MonteCarlo Policy Paths'!$A$2:$I$31,'Monte Carlo_WA Complance Price'!$B322+1,FALSE))</f>
        <v>121.83201137782079</v>
      </c>
      <c r="AC322" s="21">
        <f ca="1">IF(AC$6&lt;$C322,0,VLOOKUP(AC$6,'MonteCarlo Policy Paths'!$A$2:$I$31,'Monte Carlo_WA Complance Price'!$B322+1,FALSE))</f>
        <v>124.30483685770574</v>
      </c>
      <c r="AD322" s="21">
        <f ca="1">IF(AD$6&lt;$C322,0,VLOOKUP(AD$6,'MonteCarlo Policy Paths'!$A$2:$I$31,'Monte Carlo_WA Complance Price'!$B322+1,FALSE))</f>
        <v>126.81952160325447</v>
      </c>
      <c r="AE322" s="21">
        <f ca="1">IF(AE$6&lt;$C322,0,VLOOKUP(AE$6,'MonteCarlo Policy Paths'!$A$2:$I$31,'Monte Carlo_WA Complance Price'!$B322+1,FALSE))</f>
        <v>129.37127756316897</v>
      </c>
      <c r="AF322" s="21">
        <f ca="1">IF(AF$6&lt;$C322,0,VLOOKUP(AF$6,'MonteCarlo Policy Paths'!$A$2:$I$31,'Monte Carlo_WA Complance Price'!$B322+1,FALSE))</f>
        <v>131.96243899653103</v>
      </c>
      <c r="AG322" s="22">
        <f ca="1">IF(AG$6&lt;$C322,0,VLOOKUP(AG$6,'MonteCarlo Policy Paths'!$A$2:$I$31,'Monte Carlo_WA Complance Price'!$B322+1,FALSE))</f>
        <v>135.47056479945655</v>
      </c>
      <c r="AI322" s="20">
        <f ca="1">E322*VLOOKUP(AI$6,'Greenhouse Gas Costs Avoided'!$A$2:$I$32,9,FALSE)</f>
        <v>0</v>
      </c>
      <c r="AJ322" s="21">
        <f ca="1">F322*VLOOKUP(AJ$6,'Greenhouse Gas Costs Avoided'!$A$2:$I$32,9,FALSE)</f>
        <v>5.2166744805659615</v>
      </c>
      <c r="AK322" s="21">
        <f ca="1">G322*VLOOKUP(AK$6,'Greenhouse Gas Costs Avoided'!$A$2:$I$32,9,FALSE)</f>
        <v>5.3216023247413169</v>
      </c>
      <c r="AL322" s="21">
        <f ca="1">H322*VLOOKUP(AL$6,'Greenhouse Gas Costs Avoided'!$A$2:$I$32,9,FALSE)</f>
        <v>5.4265301689166732</v>
      </c>
      <c r="AM322" s="21">
        <f ca="1">I322*VLOOKUP(AM$6,'Greenhouse Gas Costs Avoided'!$A$2:$I$32,9,FALSE)</f>
        <v>5.5063320831654474</v>
      </c>
      <c r="AN322" s="21">
        <f ca="1">J322*VLOOKUP(AN$6,'Greenhouse Gas Costs Avoided'!$A$2:$I$32,9,FALSE)</f>
        <v>5.5861339974142208</v>
      </c>
      <c r="AO322" s="21">
        <f ca="1">K322*VLOOKUP(AO$6,'Greenhouse Gas Costs Avoided'!$A$2:$I$32,9,FALSE)</f>
        <v>5.665935911662995</v>
      </c>
      <c r="AP322" s="21">
        <f ca="1">L322*VLOOKUP(AP$6,'Greenhouse Gas Costs Avoided'!$A$2:$I$32,9,FALSE)</f>
        <v>5.7457378259117702</v>
      </c>
      <c r="AQ322" s="21">
        <f ca="1">M322*VLOOKUP(AQ$6,'Greenhouse Gas Costs Avoided'!$A$2:$I$32,9,FALSE)</f>
        <v>5.8255397401605462</v>
      </c>
      <c r="AR322" s="21">
        <f ca="1">N322*VLOOKUP(AR$6,'Greenhouse Gas Costs Avoided'!$A$2:$I$32,9,FALSE)</f>
        <v>5.9053416544093205</v>
      </c>
      <c r="AS322" s="21">
        <f ca="1">O322*VLOOKUP(AS$6,'Greenhouse Gas Costs Avoided'!$A$2:$I$32,9,FALSE)</f>
        <v>5.9851435686580947</v>
      </c>
      <c r="AT322" s="21">
        <f ca="1">P322*VLOOKUP(AT$6,'Greenhouse Gas Costs Avoided'!$A$2:$I$32,9,FALSE)</f>
        <v>6.0649454829068699</v>
      </c>
      <c r="AU322" s="21">
        <f ca="1">Q322*VLOOKUP(AU$6,'Greenhouse Gas Costs Avoided'!$A$2:$I$32,9,FALSE)</f>
        <v>6.1447473971556432</v>
      </c>
      <c r="AV322" s="21">
        <f ca="1">R322*VLOOKUP(AV$6,'Greenhouse Gas Costs Avoided'!$A$2:$I$32,9,FALSE)</f>
        <v>6.327084396109818</v>
      </c>
      <c r="AW322" s="21">
        <f ca="1">S322*VLOOKUP(AW$6,'Greenhouse Gas Costs Avoided'!$A$2:$I$32,9,FALSE)</f>
        <v>6.4576430704410743</v>
      </c>
      <c r="AX322" s="21">
        <f ca="1">T322*VLOOKUP(AX$6,'Greenhouse Gas Costs Avoided'!$A$2:$I$32,9,FALSE)</f>
        <v>6.5911251478821242</v>
      </c>
      <c r="AY322" s="21">
        <f ca="1">U322*VLOOKUP(AY$6,'Greenhouse Gas Costs Avoided'!$A$2:$I$32,9,FALSE)</f>
        <v>6.7268304055597685</v>
      </c>
      <c r="AZ322" s="21">
        <f ca="1">V322*VLOOKUP(AZ$6,'Greenhouse Gas Costs Avoided'!$A$2:$I$32,9,FALSE)</f>
        <v>6.8651292595600424</v>
      </c>
      <c r="BA322" s="21">
        <f ca="1">W322*VLOOKUP(BA$6,'Greenhouse Gas Costs Avoided'!$A$2:$I$32,9,FALSE)</f>
        <v>7.0050493173053994</v>
      </c>
      <c r="BB322" s="21">
        <f ca="1">X322*VLOOKUP(BB$6,'Greenhouse Gas Costs Avoided'!$A$2:$I$32,9,FALSE)</f>
        <v>7.1439746093722221</v>
      </c>
      <c r="BC322" s="21">
        <f ca="1">Y322*VLOOKUP(BC$6,'Greenhouse Gas Costs Avoided'!$A$2:$I$32,9,FALSE)</f>
        <v>7.2841581669004034</v>
      </c>
      <c r="BD322" s="21">
        <f ca="1">Z322*VLOOKUP(BD$6,'Greenhouse Gas Costs Avoided'!$A$2:$I$32,9,FALSE)</f>
        <v>7.426136894299721</v>
      </c>
      <c r="BE322" s="21">
        <f ca="1">AA322*VLOOKUP(BE$6,'Greenhouse Gas Costs Avoided'!$A$2:$I$32,9,FALSE)</f>
        <v>7.5706571930511553</v>
      </c>
      <c r="BF322" s="21">
        <f ca="1">AB322*VLOOKUP(BF$6,'Greenhouse Gas Costs Avoided'!$A$2:$I$32,9,FALSE)</f>
        <v>7.7180899770979394</v>
      </c>
      <c r="BG322" s="21">
        <f ca="1">AC322*VLOOKUP(BG$6,'Greenhouse Gas Costs Avoided'!$A$2:$I$32,9,FALSE)</f>
        <v>7.8747441218959366</v>
      </c>
      <c r="BH322" s="21">
        <f ca="1">AD322*VLOOKUP(BH$6,'Greenhouse Gas Costs Avoided'!$A$2:$I$32,9,FALSE)</f>
        <v>8.0340500621877027</v>
      </c>
      <c r="BI322" s="21">
        <f ca="1">AE322*VLOOKUP(BI$6,'Greenhouse Gas Costs Avoided'!$A$2:$I$32,9,FALSE)</f>
        <v>8.1957044736636782</v>
      </c>
      <c r="BJ322" s="21">
        <f ca="1">AF322*VLOOKUP(BJ$6,'Greenhouse Gas Costs Avoided'!$A$2:$I$32,9,FALSE)</f>
        <v>8.3598552322508848</v>
      </c>
      <c r="BK322" s="22">
        <f ca="1">AG322*VLOOKUP(BK$6,'Greenhouse Gas Costs Avoided'!$A$2:$I$32,9,FALSE)</f>
        <v>8.5820959249206545</v>
      </c>
    </row>
    <row r="323" spans="1:63" x14ac:dyDescent="0.35">
      <c r="A323" s="11">
        <v>317</v>
      </c>
      <c r="B323" s="12">
        <f t="shared" ca="1" si="8"/>
        <v>2</v>
      </c>
      <c r="C323" s="13">
        <f t="shared" ca="1" si="9"/>
        <v>2023</v>
      </c>
      <c r="E323" s="20">
        <f ca="1">IF(E$6&lt;$C323,0,VLOOKUP(E$6,'MonteCarlo Policy Paths'!$A$2:$I$31,'Monte Carlo_WA Complance Price'!$B323+1,FALSE))</f>
        <v>0</v>
      </c>
      <c r="F323" s="21">
        <f ca="1">IF(F$6&lt;$C323,0,VLOOKUP(F$6,'MonteCarlo Policy Paths'!$A$2:$I$31,'Monte Carlo_WA Complance Price'!$B323+1,FALSE))</f>
        <v>82.346532180449415</v>
      </c>
      <c r="G323" s="21">
        <f ca="1">IF(G$6&lt;$C323,0,VLOOKUP(G$6,'MonteCarlo Policy Paths'!$A$2:$I$31,'Monte Carlo_WA Complance Price'!$B323+1,FALSE))</f>
        <v>84.002844861871253</v>
      </c>
      <c r="H323" s="21">
        <f ca="1">IF(H$6&lt;$C323,0,VLOOKUP(H$6,'MonteCarlo Policy Paths'!$A$2:$I$31,'Monte Carlo_WA Complance Price'!$B323+1,FALSE))</f>
        <v>85.659157543293105</v>
      </c>
      <c r="I323" s="21">
        <f ca="1">IF(I$6&lt;$C323,0,VLOOKUP(I$6,'MonteCarlo Policy Paths'!$A$2:$I$31,'Monte Carlo_WA Complance Price'!$B323+1,FALSE))</f>
        <v>86.918851036576825</v>
      </c>
      <c r="J323" s="21">
        <f ca="1">IF(J$6&lt;$C323,0,VLOOKUP(J$6,'MonteCarlo Policy Paths'!$A$2:$I$31,'Monte Carlo_WA Complance Price'!$B323+1,FALSE))</f>
        <v>88.178544529860531</v>
      </c>
      <c r="K323" s="21">
        <f ca="1">IF(K$6&lt;$C323,0,VLOOKUP(K$6,'MonteCarlo Policy Paths'!$A$2:$I$31,'Monte Carlo_WA Complance Price'!$B323+1,FALSE))</f>
        <v>89.438238023144251</v>
      </c>
      <c r="L323" s="21">
        <f ca="1">IF(L$6&lt;$C323,0,VLOOKUP(L$6,'MonteCarlo Policy Paths'!$A$2:$I$31,'Monte Carlo_WA Complance Price'!$B323+1,FALSE))</f>
        <v>90.697931516427971</v>
      </c>
      <c r="M323" s="21">
        <f ca="1">IF(M$6&lt;$C323,0,VLOOKUP(M$6,'MonteCarlo Policy Paths'!$A$2:$I$31,'Monte Carlo_WA Complance Price'!$B323+1,FALSE))</f>
        <v>91.95762500971172</v>
      </c>
      <c r="N323" s="21">
        <f ca="1">IF(N$6&lt;$C323,0,VLOOKUP(N$6,'MonteCarlo Policy Paths'!$A$2:$I$31,'Monte Carlo_WA Complance Price'!$B323+1,FALSE))</f>
        <v>93.21731850299544</v>
      </c>
      <c r="O323" s="21">
        <f ca="1">IF(O$6&lt;$C323,0,VLOOKUP(O$6,'MonteCarlo Policy Paths'!$A$2:$I$31,'Monte Carlo_WA Complance Price'!$B323+1,FALSE))</f>
        <v>94.47701199627916</v>
      </c>
      <c r="P323" s="21">
        <f ca="1">IF(P$6&lt;$C323,0,VLOOKUP(P$6,'MonteCarlo Policy Paths'!$A$2:$I$31,'Monte Carlo_WA Complance Price'!$B323+1,FALSE))</f>
        <v>95.73670548956288</v>
      </c>
      <c r="Q323" s="21">
        <f ca="1">IF(Q$6&lt;$C323,0,VLOOKUP(Q$6,'MonteCarlo Policy Paths'!$A$2:$I$31,'Monte Carlo_WA Complance Price'!$B323+1,FALSE))</f>
        <v>96.996398982846586</v>
      </c>
      <c r="R323" s="21">
        <f ca="1">IF(R$6&lt;$C323,0,VLOOKUP(R$6,'MonteCarlo Policy Paths'!$A$2:$I$31,'Monte Carlo_WA Complance Price'!$B323+1,FALSE))</f>
        <v>98.25609247613032</v>
      </c>
      <c r="S323" s="21">
        <f ca="1">IF(S$6&lt;$C323,0,VLOOKUP(S$6,'MonteCarlo Policy Paths'!$A$2:$I$31,'Monte Carlo_WA Complance Price'!$B323+1,FALSE))</f>
        <v>99.65157958594628</v>
      </c>
      <c r="T323" s="21">
        <f ca="1">IF(T$6&lt;$C323,0,VLOOKUP(T$6,'MonteCarlo Policy Paths'!$A$2:$I$31,'Monte Carlo_WA Complance Price'!$B323+1,FALSE))</f>
        <v>101.04706669576224</v>
      </c>
      <c r="U323" s="21">
        <f ca="1">IF(U$6&lt;$C323,0,VLOOKUP(U$6,'MonteCarlo Policy Paths'!$A$2:$I$31,'Monte Carlo_WA Complance Price'!$B323+1,FALSE))</f>
        <v>102.4425538055782</v>
      </c>
      <c r="V323" s="21">
        <f ca="1">IF(V$6&lt;$C323,0,VLOOKUP(V$6,'MonteCarlo Policy Paths'!$A$2:$I$31,'Monte Carlo_WA Complance Price'!$B323+1,FALSE))</f>
        <v>103.83804091539416</v>
      </c>
      <c r="W323" s="21">
        <f ca="1">IF(W$6&lt;$C323,0,VLOOKUP(W$6,'MonteCarlo Policy Paths'!$A$2:$I$31,'Monte Carlo_WA Complance Price'!$B323+1,FALSE))</f>
        <v>105.23352802521011</v>
      </c>
      <c r="X323" s="21">
        <f ca="1">IF(X$6&lt;$C323,0,VLOOKUP(X$6,'MonteCarlo Policy Paths'!$A$2:$I$31,'Monte Carlo_WA Complance Price'!$B323+1,FALSE))</f>
        <v>106.47156953138905</v>
      </c>
      <c r="Y323" s="21">
        <f ca="1">IF(Y$6&lt;$C323,0,VLOOKUP(Y$6,'MonteCarlo Policy Paths'!$A$2:$I$31,'Monte Carlo_WA Complance Price'!$B323+1,FALSE))</f>
        <v>107.709611037568</v>
      </c>
      <c r="Z323" s="21">
        <f ca="1">IF(Z$6&lt;$C323,0,VLOOKUP(Z$6,'MonteCarlo Policy Paths'!$A$2:$I$31,'Monte Carlo_WA Complance Price'!$B323+1,FALSE))</f>
        <v>108.94765254374694</v>
      </c>
      <c r="AA323" s="21">
        <f ca="1">IF(AA$6&lt;$C323,0,VLOOKUP(AA$6,'MonteCarlo Policy Paths'!$A$2:$I$31,'Monte Carlo_WA Complance Price'!$B323+1,FALSE))</f>
        <v>110.18569404992589</v>
      </c>
      <c r="AB323" s="21">
        <f ca="1">IF(AB$6&lt;$C323,0,VLOOKUP(AB$6,'MonteCarlo Policy Paths'!$A$2:$I$31,'Monte Carlo_WA Complance Price'!$B323+1,FALSE))</f>
        <v>111.42373555610482</v>
      </c>
      <c r="AC323" s="21">
        <f ca="1">IF(AC$6&lt;$C323,0,VLOOKUP(AC$6,'MonteCarlo Policy Paths'!$A$2:$I$31,'Monte Carlo_WA Complance Price'!$B323+1,FALSE))</f>
        <v>112.86811731331359</v>
      </c>
      <c r="AD323" s="21">
        <f ca="1">IF(AD$6&lt;$C323,0,VLOOKUP(AD$6,'MonteCarlo Policy Paths'!$A$2:$I$31,'Monte Carlo_WA Complance Price'!$B323+1,FALSE))</f>
        <v>114.31249907052236</v>
      </c>
      <c r="AE323" s="21">
        <f ca="1">IF(AE$6&lt;$C323,0,VLOOKUP(AE$6,'MonteCarlo Policy Paths'!$A$2:$I$31,'Monte Carlo_WA Complance Price'!$B323+1,FALSE))</f>
        <v>115.75688082773114</v>
      </c>
      <c r="AF323" s="21">
        <f ca="1">IF(AF$6&lt;$C323,0,VLOOKUP(AF$6,'MonteCarlo Policy Paths'!$A$2:$I$31,'Monte Carlo_WA Complance Price'!$B323+1,FALSE))</f>
        <v>117.20126258493991</v>
      </c>
      <c r="AG323" s="22">
        <f ca="1">IF(AG$6&lt;$C323,0,VLOOKUP(AG$6,'MonteCarlo Policy Paths'!$A$2:$I$31,'Monte Carlo_WA Complance Price'!$B323+1,FALSE))</f>
        <v>120.41827982173916</v>
      </c>
      <c r="AI323" s="20">
        <f ca="1">E323*VLOOKUP(AI$6,'Greenhouse Gas Costs Avoided'!$A$2:$I$32,9,FALSE)</f>
        <v>0</v>
      </c>
      <c r="AJ323" s="21">
        <f ca="1">F323*VLOOKUP(AJ$6,'Greenhouse Gas Costs Avoided'!$A$2:$I$32,9,FALSE)</f>
        <v>5.2166744805659615</v>
      </c>
      <c r="AK323" s="21">
        <f ca="1">G323*VLOOKUP(AK$6,'Greenhouse Gas Costs Avoided'!$A$2:$I$32,9,FALSE)</f>
        <v>5.3216023247413169</v>
      </c>
      <c r="AL323" s="21">
        <f ca="1">H323*VLOOKUP(AL$6,'Greenhouse Gas Costs Avoided'!$A$2:$I$32,9,FALSE)</f>
        <v>5.4265301689166732</v>
      </c>
      <c r="AM323" s="21">
        <f ca="1">I323*VLOOKUP(AM$6,'Greenhouse Gas Costs Avoided'!$A$2:$I$32,9,FALSE)</f>
        <v>5.5063320831654474</v>
      </c>
      <c r="AN323" s="21">
        <f ca="1">J323*VLOOKUP(AN$6,'Greenhouse Gas Costs Avoided'!$A$2:$I$32,9,FALSE)</f>
        <v>5.5861339974142208</v>
      </c>
      <c r="AO323" s="21">
        <f ca="1">K323*VLOOKUP(AO$6,'Greenhouse Gas Costs Avoided'!$A$2:$I$32,9,FALSE)</f>
        <v>5.665935911662995</v>
      </c>
      <c r="AP323" s="21">
        <f ca="1">L323*VLOOKUP(AP$6,'Greenhouse Gas Costs Avoided'!$A$2:$I$32,9,FALSE)</f>
        <v>5.7457378259117702</v>
      </c>
      <c r="AQ323" s="21">
        <f ca="1">M323*VLOOKUP(AQ$6,'Greenhouse Gas Costs Avoided'!$A$2:$I$32,9,FALSE)</f>
        <v>5.8255397401605462</v>
      </c>
      <c r="AR323" s="21">
        <f ca="1">N323*VLOOKUP(AR$6,'Greenhouse Gas Costs Avoided'!$A$2:$I$32,9,FALSE)</f>
        <v>5.9053416544093205</v>
      </c>
      <c r="AS323" s="21">
        <f ca="1">O323*VLOOKUP(AS$6,'Greenhouse Gas Costs Avoided'!$A$2:$I$32,9,FALSE)</f>
        <v>5.9851435686580947</v>
      </c>
      <c r="AT323" s="21">
        <f ca="1">P323*VLOOKUP(AT$6,'Greenhouse Gas Costs Avoided'!$A$2:$I$32,9,FALSE)</f>
        <v>6.0649454829068699</v>
      </c>
      <c r="AU323" s="21">
        <f ca="1">Q323*VLOOKUP(AU$6,'Greenhouse Gas Costs Avoided'!$A$2:$I$32,9,FALSE)</f>
        <v>6.1447473971556432</v>
      </c>
      <c r="AV323" s="21">
        <f ca="1">R323*VLOOKUP(AV$6,'Greenhouse Gas Costs Avoided'!$A$2:$I$32,9,FALSE)</f>
        <v>6.2245493114044184</v>
      </c>
      <c r="AW323" s="21">
        <f ca="1">S323*VLOOKUP(AW$6,'Greenhouse Gas Costs Avoided'!$A$2:$I$32,9,FALSE)</f>
        <v>6.312953786990386</v>
      </c>
      <c r="AX323" s="21">
        <f ca="1">T323*VLOOKUP(AX$6,'Greenhouse Gas Costs Avoided'!$A$2:$I$32,9,FALSE)</f>
        <v>6.4013582625763545</v>
      </c>
      <c r="AY323" s="21">
        <f ca="1">U323*VLOOKUP(AY$6,'Greenhouse Gas Costs Avoided'!$A$2:$I$32,9,FALSE)</f>
        <v>6.4897627381623222</v>
      </c>
      <c r="AZ323" s="21">
        <f ca="1">V323*VLOOKUP(AZ$6,'Greenhouse Gas Costs Avoided'!$A$2:$I$32,9,FALSE)</f>
        <v>6.5781672137482907</v>
      </c>
      <c r="BA323" s="21">
        <f ca="1">W323*VLOOKUP(BA$6,'Greenhouse Gas Costs Avoided'!$A$2:$I$32,9,FALSE)</f>
        <v>6.6665716893342575</v>
      </c>
      <c r="BB323" s="21">
        <f ca="1">X323*VLOOKUP(BB$6,'Greenhouse Gas Costs Avoided'!$A$2:$I$32,9,FALSE)</f>
        <v>6.7450019445028957</v>
      </c>
      <c r="BC323" s="21">
        <f ca="1">Y323*VLOOKUP(BC$6,'Greenhouse Gas Costs Avoided'!$A$2:$I$32,9,FALSE)</f>
        <v>6.8234321996715348</v>
      </c>
      <c r="BD323" s="21">
        <f ca="1">Z323*VLOOKUP(BD$6,'Greenhouse Gas Costs Avoided'!$A$2:$I$32,9,FALSE)</f>
        <v>6.901862454840173</v>
      </c>
      <c r="BE323" s="21">
        <f ca="1">AA323*VLOOKUP(BE$6,'Greenhouse Gas Costs Avoided'!$A$2:$I$32,9,FALSE)</f>
        <v>6.9802927100088112</v>
      </c>
      <c r="BF323" s="21">
        <f ca="1">AB323*VLOOKUP(BF$6,'Greenhouse Gas Costs Avoided'!$A$2:$I$32,9,FALSE)</f>
        <v>7.0587229651774486</v>
      </c>
      <c r="BG323" s="21">
        <f ca="1">AC323*VLOOKUP(BG$6,'Greenhouse Gas Costs Avoided'!$A$2:$I$32,9,FALSE)</f>
        <v>7.1502249295408609</v>
      </c>
      <c r="BH323" s="21">
        <f ca="1">AD323*VLOOKUP(BH$6,'Greenhouse Gas Costs Avoided'!$A$2:$I$32,9,FALSE)</f>
        <v>7.2417268939042723</v>
      </c>
      <c r="BI323" s="21">
        <f ca="1">AE323*VLOOKUP(BI$6,'Greenhouse Gas Costs Avoided'!$A$2:$I$32,9,FALSE)</f>
        <v>7.3332288582676846</v>
      </c>
      <c r="BJ323" s="21">
        <f ca="1">AF323*VLOOKUP(BJ$6,'Greenhouse Gas Costs Avoided'!$A$2:$I$32,9,FALSE)</f>
        <v>7.424730822631096</v>
      </c>
      <c r="BK323" s="22">
        <f ca="1">AG323*VLOOKUP(BK$6,'Greenhouse Gas Costs Avoided'!$A$2:$I$32,9,FALSE)</f>
        <v>7.6285297110405814</v>
      </c>
    </row>
    <row r="324" spans="1:63" x14ac:dyDescent="0.35">
      <c r="A324" s="11">
        <v>318</v>
      </c>
      <c r="B324" s="12">
        <f t="shared" ca="1" si="8"/>
        <v>5</v>
      </c>
      <c r="C324" s="13">
        <f t="shared" ca="1" si="9"/>
        <v>2023</v>
      </c>
      <c r="E324" s="20">
        <f ca="1">IF(E$6&lt;$C324,0,VLOOKUP(E$6,'MonteCarlo Policy Paths'!$A$2:$I$31,'Monte Carlo_WA Complance Price'!$B324+1,FALSE))</f>
        <v>0</v>
      </c>
      <c r="F324" s="21">
        <f ca="1">IF(F$6&lt;$C324,0,VLOOKUP(F$6,'MonteCarlo Policy Paths'!$A$2:$I$31,'Monte Carlo_WA Complance Price'!$B324+1,FALSE))</f>
        <v>82.346532180449415</v>
      </c>
      <c r="G324" s="21">
        <f ca="1">IF(G$6&lt;$C324,0,VLOOKUP(G$6,'MonteCarlo Policy Paths'!$A$2:$I$31,'Monte Carlo_WA Complance Price'!$B324+1,FALSE))</f>
        <v>84.002844861871253</v>
      </c>
      <c r="H324" s="21">
        <f ca="1">IF(H$6&lt;$C324,0,VLOOKUP(H$6,'MonteCarlo Policy Paths'!$A$2:$I$31,'Monte Carlo_WA Complance Price'!$B324+1,FALSE))</f>
        <v>85.659157543293105</v>
      </c>
      <c r="I324" s="21">
        <f ca="1">IF(I$6&lt;$C324,0,VLOOKUP(I$6,'MonteCarlo Policy Paths'!$A$2:$I$31,'Monte Carlo_WA Complance Price'!$B324+1,FALSE))</f>
        <v>86.918851036576825</v>
      </c>
      <c r="J324" s="21">
        <f ca="1">IF(J$6&lt;$C324,0,VLOOKUP(J$6,'MonteCarlo Policy Paths'!$A$2:$I$31,'Monte Carlo_WA Complance Price'!$B324+1,FALSE))</f>
        <v>88.178544529860531</v>
      </c>
      <c r="K324" s="21">
        <f ca="1">IF(K$6&lt;$C324,0,VLOOKUP(K$6,'MonteCarlo Policy Paths'!$A$2:$I$31,'Monte Carlo_WA Complance Price'!$B324+1,FALSE))</f>
        <v>89.438238023144251</v>
      </c>
      <c r="L324" s="21">
        <f ca="1">IF(L$6&lt;$C324,0,VLOOKUP(L$6,'MonteCarlo Policy Paths'!$A$2:$I$31,'Monte Carlo_WA Complance Price'!$B324+1,FALSE))</f>
        <v>90.697931516427971</v>
      </c>
      <c r="M324" s="21">
        <f ca="1">IF(M$6&lt;$C324,0,VLOOKUP(M$6,'MonteCarlo Policy Paths'!$A$2:$I$31,'Monte Carlo_WA Complance Price'!$B324+1,FALSE))</f>
        <v>91.95762500971172</v>
      </c>
      <c r="N324" s="21">
        <f ca="1">IF(N$6&lt;$C324,0,VLOOKUP(N$6,'MonteCarlo Policy Paths'!$A$2:$I$31,'Monte Carlo_WA Complance Price'!$B324+1,FALSE))</f>
        <v>93.21731850299544</v>
      </c>
      <c r="O324" s="21">
        <f ca="1">IF(O$6&lt;$C324,0,VLOOKUP(O$6,'MonteCarlo Policy Paths'!$A$2:$I$31,'Monte Carlo_WA Complance Price'!$B324+1,FALSE))</f>
        <v>94.47701199627916</v>
      </c>
      <c r="P324" s="21">
        <f ca="1">IF(P$6&lt;$C324,0,VLOOKUP(P$6,'MonteCarlo Policy Paths'!$A$2:$I$31,'Monte Carlo_WA Complance Price'!$B324+1,FALSE))</f>
        <v>95.73670548956288</v>
      </c>
      <c r="Q324" s="21">
        <f ca="1">IF(Q$6&lt;$C324,0,VLOOKUP(Q$6,'MonteCarlo Policy Paths'!$A$2:$I$31,'Monte Carlo_WA Complance Price'!$B324+1,FALSE))</f>
        <v>96.996398982846586</v>
      </c>
      <c r="R324" s="21">
        <f ca="1">IF(R$6&lt;$C324,0,VLOOKUP(R$6,'MonteCarlo Policy Paths'!$A$2:$I$31,'Monte Carlo_WA Complance Price'!$B324+1,FALSE))</f>
        <v>99.874634841342697</v>
      </c>
      <c r="S324" s="21">
        <f ca="1">IF(S$6&lt;$C324,0,VLOOKUP(S$6,'MonteCarlo Policy Paths'!$A$2:$I$31,'Monte Carlo_WA Complance Price'!$B324+1,FALSE))</f>
        <v>101.93553668931256</v>
      </c>
      <c r="T324" s="21">
        <f ca="1">IF(T$6&lt;$C324,0,VLOOKUP(T$6,'MonteCarlo Policy Paths'!$A$2:$I$31,'Monte Carlo_WA Complance Price'!$B324+1,FALSE))</f>
        <v>104.04258519817796</v>
      </c>
      <c r="U324" s="21">
        <f ca="1">IF(U$6&lt;$C324,0,VLOOKUP(U$6,'MonteCarlo Policy Paths'!$A$2:$I$31,'Monte Carlo_WA Complance Price'!$B324+1,FALSE))</f>
        <v>106.18472717196582</v>
      </c>
      <c r="V324" s="21">
        <f ca="1">IF(V$6&lt;$C324,0,VLOOKUP(V$6,'MonteCarlo Policy Paths'!$A$2:$I$31,'Monte Carlo_WA Complance Price'!$B324+1,FALSE))</f>
        <v>108.36780972271322</v>
      </c>
      <c r="W324" s="21">
        <f ca="1">IF(W$6&lt;$C324,0,VLOOKUP(W$6,'MonteCarlo Policy Paths'!$A$2:$I$31,'Monte Carlo_WA Complance Price'!$B324+1,FALSE))</f>
        <v>110.57648338650839</v>
      </c>
      <c r="X324" s="21">
        <f ca="1">IF(X$6&lt;$C324,0,VLOOKUP(X$6,'MonteCarlo Policy Paths'!$A$2:$I$31,'Monte Carlo_WA Complance Price'!$B324+1,FALSE))</f>
        <v>112.7694544213079</v>
      </c>
      <c r="Y324" s="21">
        <f ca="1">IF(Y$6&lt;$C324,0,VLOOKUP(Y$6,'MonteCarlo Policy Paths'!$A$2:$I$31,'Monte Carlo_WA Complance Price'!$B324+1,FALSE))</f>
        <v>114.98228749612761</v>
      </c>
      <c r="Z324" s="21">
        <f ca="1">IF(Z$6&lt;$C324,0,VLOOKUP(Z$6,'MonteCarlo Policy Paths'!$A$2:$I$31,'Monte Carlo_WA Complance Price'!$B324+1,FALSE))</f>
        <v>117.22345778349788</v>
      </c>
      <c r="AA324" s="21">
        <f ca="1">IF(AA$6&lt;$C324,0,VLOOKUP(AA$6,'MonteCarlo Policy Paths'!$A$2:$I$31,'Monte Carlo_WA Complance Price'!$B324+1,FALSE))</f>
        <v>119.50474742044912</v>
      </c>
      <c r="AB324" s="21">
        <f ca="1">IF(AB$6&lt;$C324,0,VLOOKUP(AB$6,'MonteCarlo Policy Paths'!$A$2:$I$31,'Monte Carlo_WA Complance Price'!$B324+1,FALSE))</f>
        <v>121.83201137782079</v>
      </c>
      <c r="AC324" s="21">
        <f ca="1">IF(AC$6&lt;$C324,0,VLOOKUP(AC$6,'MonteCarlo Policy Paths'!$A$2:$I$31,'Monte Carlo_WA Complance Price'!$B324+1,FALSE))</f>
        <v>124.30483685770574</v>
      </c>
      <c r="AD324" s="21">
        <f ca="1">IF(AD$6&lt;$C324,0,VLOOKUP(AD$6,'MonteCarlo Policy Paths'!$A$2:$I$31,'Monte Carlo_WA Complance Price'!$B324+1,FALSE))</f>
        <v>126.81952160325447</v>
      </c>
      <c r="AE324" s="21">
        <f ca="1">IF(AE$6&lt;$C324,0,VLOOKUP(AE$6,'MonteCarlo Policy Paths'!$A$2:$I$31,'Monte Carlo_WA Complance Price'!$B324+1,FALSE))</f>
        <v>129.37127756316897</v>
      </c>
      <c r="AF324" s="21">
        <f ca="1">IF(AF$6&lt;$C324,0,VLOOKUP(AF$6,'MonteCarlo Policy Paths'!$A$2:$I$31,'Monte Carlo_WA Complance Price'!$B324+1,FALSE))</f>
        <v>131.96243899653103</v>
      </c>
      <c r="AG324" s="22">
        <f ca="1">IF(AG$6&lt;$C324,0,VLOOKUP(AG$6,'MonteCarlo Policy Paths'!$A$2:$I$31,'Monte Carlo_WA Complance Price'!$B324+1,FALSE))</f>
        <v>135.47056479945655</v>
      </c>
      <c r="AI324" s="20">
        <f ca="1">E324*VLOOKUP(AI$6,'Greenhouse Gas Costs Avoided'!$A$2:$I$32,9,FALSE)</f>
        <v>0</v>
      </c>
      <c r="AJ324" s="21">
        <f ca="1">F324*VLOOKUP(AJ$6,'Greenhouse Gas Costs Avoided'!$A$2:$I$32,9,FALSE)</f>
        <v>5.2166744805659615</v>
      </c>
      <c r="AK324" s="21">
        <f ca="1">G324*VLOOKUP(AK$6,'Greenhouse Gas Costs Avoided'!$A$2:$I$32,9,FALSE)</f>
        <v>5.3216023247413169</v>
      </c>
      <c r="AL324" s="21">
        <f ca="1">H324*VLOOKUP(AL$6,'Greenhouse Gas Costs Avoided'!$A$2:$I$32,9,FALSE)</f>
        <v>5.4265301689166732</v>
      </c>
      <c r="AM324" s="21">
        <f ca="1">I324*VLOOKUP(AM$6,'Greenhouse Gas Costs Avoided'!$A$2:$I$32,9,FALSE)</f>
        <v>5.5063320831654474</v>
      </c>
      <c r="AN324" s="21">
        <f ca="1">J324*VLOOKUP(AN$6,'Greenhouse Gas Costs Avoided'!$A$2:$I$32,9,FALSE)</f>
        <v>5.5861339974142208</v>
      </c>
      <c r="AO324" s="21">
        <f ca="1">K324*VLOOKUP(AO$6,'Greenhouse Gas Costs Avoided'!$A$2:$I$32,9,FALSE)</f>
        <v>5.665935911662995</v>
      </c>
      <c r="AP324" s="21">
        <f ca="1">L324*VLOOKUP(AP$6,'Greenhouse Gas Costs Avoided'!$A$2:$I$32,9,FALSE)</f>
        <v>5.7457378259117702</v>
      </c>
      <c r="AQ324" s="21">
        <f ca="1">M324*VLOOKUP(AQ$6,'Greenhouse Gas Costs Avoided'!$A$2:$I$32,9,FALSE)</f>
        <v>5.8255397401605462</v>
      </c>
      <c r="AR324" s="21">
        <f ca="1">N324*VLOOKUP(AR$6,'Greenhouse Gas Costs Avoided'!$A$2:$I$32,9,FALSE)</f>
        <v>5.9053416544093205</v>
      </c>
      <c r="AS324" s="21">
        <f ca="1">O324*VLOOKUP(AS$6,'Greenhouse Gas Costs Avoided'!$A$2:$I$32,9,FALSE)</f>
        <v>5.9851435686580947</v>
      </c>
      <c r="AT324" s="21">
        <f ca="1">P324*VLOOKUP(AT$6,'Greenhouse Gas Costs Avoided'!$A$2:$I$32,9,FALSE)</f>
        <v>6.0649454829068699</v>
      </c>
      <c r="AU324" s="21">
        <f ca="1">Q324*VLOOKUP(AU$6,'Greenhouse Gas Costs Avoided'!$A$2:$I$32,9,FALSE)</f>
        <v>6.1447473971556432</v>
      </c>
      <c r="AV324" s="21">
        <f ca="1">R324*VLOOKUP(AV$6,'Greenhouse Gas Costs Avoided'!$A$2:$I$32,9,FALSE)</f>
        <v>6.327084396109818</v>
      </c>
      <c r="AW324" s="21">
        <f ca="1">S324*VLOOKUP(AW$6,'Greenhouse Gas Costs Avoided'!$A$2:$I$32,9,FALSE)</f>
        <v>6.4576430704410743</v>
      </c>
      <c r="AX324" s="21">
        <f ca="1">T324*VLOOKUP(AX$6,'Greenhouse Gas Costs Avoided'!$A$2:$I$32,9,FALSE)</f>
        <v>6.5911251478821242</v>
      </c>
      <c r="AY324" s="21">
        <f ca="1">U324*VLOOKUP(AY$6,'Greenhouse Gas Costs Avoided'!$A$2:$I$32,9,FALSE)</f>
        <v>6.7268304055597685</v>
      </c>
      <c r="AZ324" s="21">
        <f ca="1">V324*VLOOKUP(AZ$6,'Greenhouse Gas Costs Avoided'!$A$2:$I$32,9,FALSE)</f>
        <v>6.8651292595600424</v>
      </c>
      <c r="BA324" s="21">
        <f ca="1">W324*VLOOKUP(BA$6,'Greenhouse Gas Costs Avoided'!$A$2:$I$32,9,FALSE)</f>
        <v>7.0050493173053994</v>
      </c>
      <c r="BB324" s="21">
        <f ca="1">X324*VLOOKUP(BB$6,'Greenhouse Gas Costs Avoided'!$A$2:$I$32,9,FALSE)</f>
        <v>7.1439746093722221</v>
      </c>
      <c r="BC324" s="21">
        <f ca="1">Y324*VLOOKUP(BC$6,'Greenhouse Gas Costs Avoided'!$A$2:$I$32,9,FALSE)</f>
        <v>7.2841581669004034</v>
      </c>
      <c r="BD324" s="21">
        <f ca="1">Z324*VLOOKUP(BD$6,'Greenhouse Gas Costs Avoided'!$A$2:$I$32,9,FALSE)</f>
        <v>7.426136894299721</v>
      </c>
      <c r="BE324" s="21">
        <f ca="1">AA324*VLOOKUP(BE$6,'Greenhouse Gas Costs Avoided'!$A$2:$I$32,9,FALSE)</f>
        <v>7.5706571930511553</v>
      </c>
      <c r="BF324" s="21">
        <f ca="1">AB324*VLOOKUP(BF$6,'Greenhouse Gas Costs Avoided'!$A$2:$I$32,9,FALSE)</f>
        <v>7.7180899770979394</v>
      </c>
      <c r="BG324" s="21">
        <f ca="1">AC324*VLOOKUP(BG$6,'Greenhouse Gas Costs Avoided'!$A$2:$I$32,9,FALSE)</f>
        <v>7.8747441218959366</v>
      </c>
      <c r="BH324" s="21">
        <f ca="1">AD324*VLOOKUP(BH$6,'Greenhouse Gas Costs Avoided'!$A$2:$I$32,9,FALSE)</f>
        <v>8.0340500621877027</v>
      </c>
      <c r="BI324" s="21">
        <f ca="1">AE324*VLOOKUP(BI$6,'Greenhouse Gas Costs Avoided'!$A$2:$I$32,9,FALSE)</f>
        <v>8.1957044736636782</v>
      </c>
      <c r="BJ324" s="21">
        <f ca="1">AF324*VLOOKUP(BJ$6,'Greenhouse Gas Costs Avoided'!$A$2:$I$32,9,FALSE)</f>
        <v>8.3598552322508848</v>
      </c>
      <c r="BK324" s="22">
        <f ca="1">AG324*VLOOKUP(BK$6,'Greenhouse Gas Costs Avoided'!$A$2:$I$32,9,FALSE)</f>
        <v>8.5820959249206545</v>
      </c>
    </row>
    <row r="325" spans="1:63" x14ac:dyDescent="0.35">
      <c r="A325" s="11">
        <v>319</v>
      </c>
      <c r="B325" s="12">
        <f t="shared" ca="1" si="8"/>
        <v>2</v>
      </c>
      <c r="C325" s="13">
        <f t="shared" ca="1" si="9"/>
        <v>2023</v>
      </c>
      <c r="E325" s="20">
        <f ca="1">IF(E$6&lt;$C325,0,VLOOKUP(E$6,'MonteCarlo Policy Paths'!$A$2:$I$31,'Monte Carlo_WA Complance Price'!$B325+1,FALSE))</f>
        <v>0</v>
      </c>
      <c r="F325" s="21">
        <f ca="1">IF(F$6&lt;$C325,0,VLOOKUP(F$6,'MonteCarlo Policy Paths'!$A$2:$I$31,'Monte Carlo_WA Complance Price'!$B325+1,FALSE))</f>
        <v>82.346532180449415</v>
      </c>
      <c r="G325" s="21">
        <f ca="1">IF(G$6&lt;$C325,0,VLOOKUP(G$6,'MonteCarlo Policy Paths'!$A$2:$I$31,'Monte Carlo_WA Complance Price'!$B325+1,FALSE))</f>
        <v>84.002844861871253</v>
      </c>
      <c r="H325" s="21">
        <f ca="1">IF(H$6&lt;$C325,0,VLOOKUP(H$6,'MonteCarlo Policy Paths'!$A$2:$I$31,'Monte Carlo_WA Complance Price'!$B325+1,FALSE))</f>
        <v>85.659157543293105</v>
      </c>
      <c r="I325" s="21">
        <f ca="1">IF(I$6&lt;$C325,0,VLOOKUP(I$6,'MonteCarlo Policy Paths'!$A$2:$I$31,'Monte Carlo_WA Complance Price'!$B325+1,FALSE))</f>
        <v>86.918851036576825</v>
      </c>
      <c r="J325" s="21">
        <f ca="1">IF(J$6&lt;$C325,0,VLOOKUP(J$6,'MonteCarlo Policy Paths'!$A$2:$I$31,'Monte Carlo_WA Complance Price'!$B325+1,FALSE))</f>
        <v>88.178544529860531</v>
      </c>
      <c r="K325" s="21">
        <f ca="1">IF(K$6&lt;$C325,0,VLOOKUP(K$6,'MonteCarlo Policy Paths'!$A$2:$I$31,'Monte Carlo_WA Complance Price'!$B325+1,FALSE))</f>
        <v>89.438238023144251</v>
      </c>
      <c r="L325" s="21">
        <f ca="1">IF(L$6&lt;$C325,0,VLOOKUP(L$6,'MonteCarlo Policy Paths'!$A$2:$I$31,'Monte Carlo_WA Complance Price'!$B325+1,FALSE))</f>
        <v>90.697931516427971</v>
      </c>
      <c r="M325" s="21">
        <f ca="1">IF(M$6&lt;$C325,0,VLOOKUP(M$6,'MonteCarlo Policy Paths'!$A$2:$I$31,'Monte Carlo_WA Complance Price'!$B325+1,FALSE))</f>
        <v>91.95762500971172</v>
      </c>
      <c r="N325" s="21">
        <f ca="1">IF(N$6&lt;$C325,0,VLOOKUP(N$6,'MonteCarlo Policy Paths'!$A$2:$I$31,'Monte Carlo_WA Complance Price'!$B325+1,FALSE))</f>
        <v>93.21731850299544</v>
      </c>
      <c r="O325" s="21">
        <f ca="1">IF(O$6&lt;$C325,0,VLOOKUP(O$6,'MonteCarlo Policy Paths'!$A$2:$I$31,'Monte Carlo_WA Complance Price'!$B325+1,FALSE))</f>
        <v>94.47701199627916</v>
      </c>
      <c r="P325" s="21">
        <f ca="1">IF(P$6&lt;$C325,0,VLOOKUP(P$6,'MonteCarlo Policy Paths'!$A$2:$I$31,'Monte Carlo_WA Complance Price'!$B325+1,FALSE))</f>
        <v>95.73670548956288</v>
      </c>
      <c r="Q325" s="21">
        <f ca="1">IF(Q$6&lt;$C325,0,VLOOKUP(Q$6,'MonteCarlo Policy Paths'!$A$2:$I$31,'Monte Carlo_WA Complance Price'!$B325+1,FALSE))</f>
        <v>96.996398982846586</v>
      </c>
      <c r="R325" s="21">
        <f ca="1">IF(R$6&lt;$C325,0,VLOOKUP(R$6,'MonteCarlo Policy Paths'!$A$2:$I$31,'Monte Carlo_WA Complance Price'!$B325+1,FALSE))</f>
        <v>98.25609247613032</v>
      </c>
      <c r="S325" s="21">
        <f ca="1">IF(S$6&lt;$C325,0,VLOOKUP(S$6,'MonteCarlo Policy Paths'!$A$2:$I$31,'Monte Carlo_WA Complance Price'!$B325+1,FALSE))</f>
        <v>99.65157958594628</v>
      </c>
      <c r="T325" s="21">
        <f ca="1">IF(T$6&lt;$C325,0,VLOOKUP(T$6,'MonteCarlo Policy Paths'!$A$2:$I$31,'Monte Carlo_WA Complance Price'!$B325+1,FALSE))</f>
        <v>101.04706669576224</v>
      </c>
      <c r="U325" s="21">
        <f ca="1">IF(U$6&lt;$C325,0,VLOOKUP(U$6,'MonteCarlo Policy Paths'!$A$2:$I$31,'Monte Carlo_WA Complance Price'!$B325+1,FALSE))</f>
        <v>102.4425538055782</v>
      </c>
      <c r="V325" s="21">
        <f ca="1">IF(V$6&lt;$C325,0,VLOOKUP(V$6,'MonteCarlo Policy Paths'!$A$2:$I$31,'Monte Carlo_WA Complance Price'!$B325+1,FALSE))</f>
        <v>103.83804091539416</v>
      </c>
      <c r="W325" s="21">
        <f ca="1">IF(W$6&lt;$C325,0,VLOOKUP(W$6,'MonteCarlo Policy Paths'!$A$2:$I$31,'Monte Carlo_WA Complance Price'!$B325+1,FALSE))</f>
        <v>105.23352802521011</v>
      </c>
      <c r="X325" s="21">
        <f ca="1">IF(X$6&lt;$C325,0,VLOOKUP(X$6,'MonteCarlo Policy Paths'!$A$2:$I$31,'Monte Carlo_WA Complance Price'!$B325+1,FALSE))</f>
        <v>106.47156953138905</v>
      </c>
      <c r="Y325" s="21">
        <f ca="1">IF(Y$6&lt;$C325,0,VLOOKUP(Y$6,'MonteCarlo Policy Paths'!$A$2:$I$31,'Monte Carlo_WA Complance Price'!$B325+1,FALSE))</f>
        <v>107.709611037568</v>
      </c>
      <c r="Z325" s="21">
        <f ca="1">IF(Z$6&lt;$C325,0,VLOOKUP(Z$6,'MonteCarlo Policy Paths'!$A$2:$I$31,'Monte Carlo_WA Complance Price'!$B325+1,FALSE))</f>
        <v>108.94765254374694</v>
      </c>
      <c r="AA325" s="21">
        <f ca="1">IF(AA$6&lt;$C325,0,VLOOKUP(AA$6,'MonteCarlo Policy Paths'!$A$2:$I$31,'Monte Carlo_WA Complance Price'!$B325+1,FALSE))</f>
        <v>110.18569404992589</v>
      </c>
      <c r="AB325" s="21">
        <f ca="1">IF(AB$6&lt;$C325,0,VLOOKUP(AB$6,'MonteCarlo Policy Paths'!$A$2:$I$31,'Monte Carlo_WA Complance Price'!$B325+1,FALSE))</f>
        <v>111.42373555610482</v>
      </c>
      <c r="AC325" s="21">
        <f ca="1">IF(AC$6&lt;$C325,0,VLOOKUP(AC$6,'MonteCarlo Policy Paths'!$A$2:$I$31,'Monte Carlo_WA Complance Price'!$B325+1,FALSE))</f>
        <v>112.86811731331359</v>
      </c>
      <c r="AD325" s="21">
        <f ca="1">IF(AD$6&lt;$C325,0,VLOOKUP(AD$6,'MonteCarlo Policy Paths'!$A$2:$I$31,'Monte Carlo_WA Complance Price'!$B325+1,FALSE))</f>
        <v>114.31249907052236</v>
      </c>
      <c r="AE325" s="21">
        <f ca="1">IF(AE$6&lt;$C325,0,VLOOKUP(AE$6,'MonteCarlo Policy Paths'!$A$2:$I$31,'Monte Carlo_WA Complance Price'!$B325+1,FALSE))</f>
        <v>115.75688082773114</v>
      </c>
      <c r="AF325" s="21">
        <f ca="1">IF(AF$6&lt;$C325,0,VLOOKUP(AF$6,'MonteCarlo Policy Paths'!$A$2:$I$31,'Monte Carlo_WA Complance Price'!$B325+1,FALSE))</f>
        <v>117.20126258493991</v>
      </c>
      <c r="AG325" s="22">
        <f ca="1">IF(AG$6&lt;$C325,0,VLOOKUP(AG$6,'MonteCarlo Policy Paths'!$A$2:$I$31,'Monte Carlo_WA Complance Price'!$B325+1,FALSE))</f>
        <v>120.41827982173916</v>
      </c>
      <c r="AI325" s="20">
        <f ca="1">E325*VLOOKUP(AI$6,'Greenhouse Gas Costs Avoided'!$A$2:$I$32,9,FALSE)</f>
        <v>0</v>
      </c>
      <c r="AJ325" s="21">
        <f ca="1">F325*VLOOKUP(AJ$6,'Greenhouse Gas Costs Avoided'!$A$2:$I$32,9,FALSE)</f>
        <v>5.2166744805659615</v>
      </c>
      <c r="AK325" s="21">
        <f ca="1">G325*VLOOKUP(AK$6,'Greenhouse Gas Costs Avoided'!$A$2:$I$32,9,FALSE)</f>
        <v>5.3216023247413169</v>
      </c>
      <c r="AL325" s="21">
        <f ca="1">H325*VLOOKUP(AL$6,'Greenhouse Gas Costs Avoided'!$A$2:$I$32,9,FALSE)</f>
        <v>5.4265301689166732</v>
      </c>
      <c r="AM325" s="21">
        <f ca="1">I325*VLOOKUP(AM$6,'Greenhouse Gas Costs Avoided'!$A$2:$I$32,9,FALSE)</f>
        <v>5.5063320831654474</v>
      </c>
      <c r="AN325" s="21">
        <f ca="1">J325*VLOOKUP(AN$6,'Greenhouse Gas Costs Avoided'!$A$2:$I$32,9,FALSE)</f>
        <v>5.5861339974142208</v>
      </c>
      <c r="AO325" s="21">
        <f ca="1">K325*VLOOKUP(AO$6,'Greenhouse Gas Costs Avoided'!$A$2:$I$32,9,FALSE)</f>
        <v>5.665935911662995</v>
      </c>
      <c r="AP325" s="21">
        <f ca="1">L325*VLOOKUP(AP$6,'Greenhouse Gas Costs Avoided'!$A$2:$I$32,9,FALSE)</f>
        <v>5.7457378259117702</v>
      </c>
      <c r="AQ325" s="21">
        <f ca="1">M325*VLOOKUP(AQ$6,'Greenhouse Gas Costs Avoided'!$A$2:$I$32,9,FALSE)</f>
        <v>5.8255397401605462</v>
      </c>
      <c r="AR325" s="21">
        <f ca="1">N325*VLOOKUP(AR$6,'Greenhouse Gas Costs Avoided'!$A$2:$I$32,9,FALSE)</f>
        <v>5.9053416544093205</v>
      </c>
      <c r="AS325" s="21">
        <f ca="1">O325*VLOOKUP(AS$6,'Greenhouse Gas Costs Avoided'!$A$2:$I$32,9,FALSE)</f>
        <v>5.9851435686580947</v>
      </c>
      <c r="AT325" s="21">
        <f ca="1">P325*VLOOKUP(AT$6,'Greenhouse Gas Costs Avoided'!$A$2:$I$32,9,FALSE)</f>
        <v>6.0649454829068699</v>
      </c>
      <c r="AU325" s="21">
        <f ca="1">Q325*VLOOKUP(AU$6,'Greenhouse Gas Costs Avoided'!$A$2:$I$32,9,FALSE)</f>
        <v>6.1447473971556432</v>
      </c>
      <c r="AV325" s="21">
        <f ca="1">R325*VLOOKUP(AV$6,'Greenhouse Gas Costs Avoided'!$A$2:$I$32,9,FALSE)</f>
        <v>6.2245493114044184</v>
      </c>
      <c r="AW325" s="21">
        <f ca="1">S325*VLOOKUP(AW$6,'Greenhouse Gas Costs Avoided'!$A$2:$I$32,9,FALSE)</f>
        <v>6.312953786990386</v>
      </c>
      <c r="AX325" s="21">
        <f ca="1">T325*VLOOKUP(AX$6,'Greenhouse Gas Costs Avoided'!$A$2:$I$32,9,FALSE)</f>
        <v>6.4013582625763545</v>
      </c>
      <c r="AY325" s="21">
        <f ca="1">U325*VLOOKUP(AY$6,'Greenhouse Gas Costs Avoided'!$A$2:$I$32,9,FALSE)</f>
        <v>6.4897627381623222</v>
      </c>
      <c r="AZ325" s="21">
        <f ca="1">V325*VLOOKUP(AZ$6,'Greenhouse Gas Costs Avoided'!$A$2:$I$32,9,FALSE)</f>
        <v>6.5781672137482907</v>
      </c>
      <c r="BA325" s="21">
        <f ca="1">W325*VLOOKUP(BA$6,'Greenhouse Gas Costs Avoided'!$A$2:$I$32,9,FALSE)</f>
        <v>6.6665716893342575</v>
      </c>
      <c r="BB325" s="21">
        <f ca="1">X325*VLOOKUP(BB$6,'Greenhouse Gas Costs Avoided'!$A$2:$I$32,9,FALSE)</f>
        <v>6.7450019445028957</v>
      </c>
      <c r="BC325" s="21">
        <f ca="1">Y325*VLOOKUP(BC$6,'Greenhouse Gas Costs Avoided'!$A$2:$I$32,9,FALSE)</f>
        <v>6.8234321996715348</v>
      </c>
      <c r="BD325" s="21">
        <f ca="1">Z325*VLOOKUP(BD$6,'Greenhouse Gas Costs Avoided'!$A$2:$I$32,9,FALSE)</f>
        <v>6.901862454840173</v>
      </c>
      <c r="BE325" s="21">
        <f ca="1">AA325*VLOOKUP(BE$6,'Greenhouse Gas Costs Avoided'!$A$2:$I$32,9,FALSE)</f>
        <v>6.9802927100088112</v>
      </c>
      <c r="BF325" s="21">
        <f ca="1">AB325*VLOOKUP(BF$6,'Greenhouse Gas Costs Avoided'!$A$2:$I$32,9,FALSE)</f>
        <v>7.0587229651774486</v>
      </c>
      <c r="BG325" s="21">
        <f ca="1">AC325*VLOOKUP(BG$6,'Greenhouse Gas Costs Avoided'!$A$2:$I$32,9,FALSE)</f>
        <v>7.1502249295408609</v>
      </c>
      <c r="BH325" s="21">
        <f ca="1">AD325*VLOOKUP(BH$6,'Greenhouse Gas Costs Avoided'!$A$2:$I$32,9,FALSE)</f>
        <v>7.2417268939042723</v>
      </c>
      <c r="BI325" s="21">
        <f ca="1">AE325*VLOOKUP(BI$6,'Greenhouse Gas Costs Avoided'!$A$2:$I$32,9,FALSE)</f>
        <v>7.3332288582676846</v>
      </c>
      <c r="BJ325" s="21">
        <f ca="1">AF325*VLOOKUP(BJ$6,'Greenhouse Gas Costs Avoided'!$A$2:$I$32,9,FALSE)</f>
        <v>7.424730822631096</v>
      </c>
      <c r="BK325" s="22">
        <f ca="1">AG325*VLOOKUP(BK$6,'Greenhouse Gas Costs Avoided'!$A$2:$I$32,9,FALSE)</f>
        <v>7.6285297110405814</v>
      </c>
    </row>
    <row r="326" spans="1:63" x14ac:dyDescent="0.35">
      <c r="A326" s="11">
        <v>320</v>
      </c>
      <c r="B326" s="12">
        <f t="shared" ca="1" si="8"/>
        <v>2</v>
      </c>
      <c r="C326" s="13">
        <f t="shared" ca="1" si="9"/>
        <v>2023</v>
      </c>
      <c r="E326" s="20">
        <f ca="1">IF(E$6&lt;$C326,0,VLOOKUP(E$6,'MonteCarlo Policy Paths'!$A$2:$I$31,'Monte Carlo_WA Complance Price'!$B326+1,FALSE))</f>
        <v>0</v>
      </c>
      <c r="F326" s="21">
        <f ca="1">IF(F$6&lt;$C326,0,VLOOKUP(F$6,'MonteCarlo Policy Paths'!$A$2:$I$31,'Monte Carlo_WA Complance Price'!$B326+1,FALSE))</f>
        <v>82.346532180449415</v>
      </c>
      <c r="G326" s="21">
        <f ca="1">IF(G$6&lt;$C326,0,VLOOKUP(G$6,'MonteCarlo Policy Paths'!$A$2:$I$31,'Monte Carlo_WA Complance Price'!$B326+1,FALSE))</f>
        <v>84.002844861871253</v>
      </c>
      <c r="H326" s="21">
        <f ca="1">IF(H$6&lt;$C326,0,VLOOKUP(H$6,'MonteCarlo Policy Paths'!$A$2:$I$31,'Monte Carlo_WA Complance Price'!$B326+1,FALSE))</f>
        <v>85.659157543293105</v>
      </c>
      <c r="I326" s="21">
        <f ca="1">IF(I$6&lt;$C326,0,VLOOKUP(I$6,'MonteCarlo Policy Paths'!$A$2:$I$31,'Monte Carlo_WA Complance Price'!$B326+1,FALSE))</f>
        <v>86.918851036576825</v>
      </c>
      <c r="J326" s="21">
        <f ca="1">IF(J$6&lt;$C326,0,VLOOKUP(J$6,'MonteCarlo Policy Paths'!$A$2:$I$31,'Monte Carlo_WA Complance Price'!$B326+1,FALSE))</f>
        <v>88.178544529860531</v>
      </c>
      <c r="K326" s="21">
        <f ca="1">IF(K$6&lt;$C326,0,VLOOKUP(K$6,'MonteCarlo Policy Paths'!$A$2:$I$31,'Monte Carlo_WA Complance Price'!$B326+1,FALSE))</f>
        <v>89.438238023144251</v>
      </c>
      <c r="L326" s="21">
        <f ca="1">IF(L$6&lt;$C326,0,VLOOKUP(L$6,'MonteCarlo Policy Paths'!$A$2:$I$31,'Monte Carlo_WA Complance Price'!$B326+1,FALSE))</f>
        <v>90.697931516427971</v>
      </c>
      <c r="M326" s="21">
        <f ca="1">IF(M$6&lt;$C326,0,VLOOKUP(M$6,'MonteCarlo Policy Paths'!$A$2:$I$31,'Monte Carlo_WA Complance Price'!$B326+1,FALSE))</f>
        <v>91.95762500971172</v>
      </c>
      <c r="N326" s="21">
        <f ca="1">IF(N$6&lt;$C326,0,VLOOKUP(N$6,'MonteCarlo Policy Paths'!$A$2:$I$31,'Monte Carlo_WA Complance Price'!$B326+1,FALSE))</f>
        <v>93.21731850299544</v>
      </c>
      <c r="O326" s="21">
        <f ca="1">IF(O$6&lt;$C326,0,VLOOKUP(O$6,'MonteCarlo Policy Paths'!$A$2:$I$31,'Monte Carlo_WA Complance Price'!$B326+1,FALSE))</f>
        <v>94.47701199627916</v>
      </c>
      <c r="P326" s="21">
        <f ca="1">IF(P$6&lt;$C326,0,VLOOKUP(P$6,'MonteCarlo Policy Paths'!$A$2:$I$31,'Monte Carlo_WA Complance Price'!$B326+1,FALSE))</f>
        <v>95.73670548956288</v>
      </c>
      <c r="Q326" s="21">
        <f ca="1">IF(Q$6&lt;$C326,0,VLOOKUP(Q$6,'MonteCarlo Policy Paths'!$A$2:$I$31,'Monte Carlo_WA Complance Price'!$B326+1,FALSE))</f>
        <v>96.996398982846586</v>
      </c>
      <c r="R326" s="21">
        <f ca="1">IF(R$6&lt;$C326,0,VLOOKUP(R$6,'MonteCarlo Policy Paths'!$A$2:$I$31,'Monte Carlo_WA Complance Price'!$B326+1,FALSE))</f>
        <v>98.25609247613032</v>
      </c>
      <c r="S326" s="21">
        <f ca="1">IF(S$6&lt;$C326,0,VLOOKUP(S$6,'MonteCarlo Policy Paths'!$A$2:$I$31,'Monte Carlo_WA Complance Price'!$B326+1,FALSE))</f>
        <v>99.65157958594628</v>
      </c>
      <c r="T326" s="21">
        <f ca="1">IF(T$6&lt;$C326,0,VLOOKUP(T$6,'MonteCarlo Policy Paths'!$A$2:$I$31,'Monte Carlo_WA Complance Price'!$B326+1,FALSE))</f>
        <v>101.04706669576224</v>
      </c>
      <c r="U326" s="21">
        <f ca="1">IF(U$6&lt;$C326,0,VLOOKUP(U$6,'MonteCarlo Policy Paths'!$A$2:$I$31,'Monte Carlo_WA Complance Price'!$B326+1,FALSE))</f>
        <v>102.4425538055782</v>
      </c>
      <c r="V326" s="21">
        <f ca="1">IF(V$6&lt;$C326,0,VLOOKUP(V$6,'MonteCarlo Policy Paths'!$A$2:$I$31,'Monte Carlo_WA Complance Price'!$B326+1,FALSE))</f>
        <v>103.83804091539416</v>
      </c>
      <c r="W326" s="21">
        <f ca="1">IF(W$6&lt;$C326,0,VLOOKUP(W$6,'MonteCarlo Policy Paths'!$A$2:$I$31,'Monte Carlo_WA Complance Price'!$B326+1,FALSE))</f>
        <v>105.23352802521011</v>
      </c>
      <c r="X326" s="21">
        <f ca="1">IF(X$6&lt;$C326,0,VLOOKUP(X$6,'MonteCarlo Policy Paths'!$A$2:$I$31,'Monte Carlo_WA Complance Price'!$B326+1,FALSE))</f>
        <v>106.47156953138905</v>
      </c>
      <c r="Y326" s="21">
        <f ca="1">IF(Y$6&lt;$C326,0,VLOOKUP(Y$6,'MonteCarlo Policy Paths'!$A$2:$I$31,'Monte Carlo_WA Complance Price'!$B326+1,FALSE))</f>
        <v>107.709611037568</v>
      </c>
      <c r="Z326" s="21">
        <f ca="1">IF(Z$6&lt;$C326,0,VLOOKUP(Z$6,'MonteCarlo Policy Paths'!$A$2:$I$31,'Monte Carlo_WA Complance Price'!$B326+1,FALSE))</f>
        <v>108.94765254374694</v>
      </c>
      <c r="AA326" s="21">
        <f ca="1">IF(AA$6&lt;$C326,0,VLOOKUP(AA$6,'MonteCarlo Policy Paths'!$A$2:$I$31,'Monte Carlo_WA Complance Price'!$B326+1,FALSE))</f>
        <v>110.18569404992589</v>
      </c>
      <c r="AB326" s="21">
        <f ca="1">IF(AB$6&lt;$C326,0,VLOOKUP(AB$6,'MonteCarlo Policy Paths'!$A$2:$I$31,'Monte Carlo_WA Complance Price'!$B326+1,FALSE))</f>
        <v>111.42373555610482</v>
      </c>
      <c r="AC326" s="21">
        <f ca="1">IF(AC$6&lt;$C326,0,VLOOKUP(AC$6,'MonteCarlo Policy Paths'!$A$2:$I$31,'Monte Carlo_WA Complance Price'!$B326+1,FALSE))</f>
        <v>112.86811731331359</v>
      </c>
      <c r="AD326" s="21">
        <f ca="1">IF(AD$6&lt;$C326,0,VLOOKUP(AD$6,'MonteCarlo Policy Paths'!$A$2:$I$31,'Monte Carlo_WA Complance Price'!$B326+1,FALSE))</f>
        <v>114.31249907052236</v>
      </c>
      <c r="AE326" s="21">
        <f ca="1">IF(AE$6&lt;$C326,0,VLOOKUP(AE$6,'MonteCarlo Policy Paths'!$A$2:$I$31,'Monte Carlo_WA Complance Price'!$B326+1,FALSE))</f>
        <v>115.75688082773114</v>
      </c>
      <c r="AF326" s="21">
        <f ca="1">IF(AF$6&lt;$C326,0,VLOOKUP(AF$6,'MonteCarlo Policy Paths'!$A$2:$I$31,'Monte Carlo_WA Complance Price'!$B326+1,FALSE))</f>
        <v>117.20126258493991</v>
      </c>
      <c r="AG326" s="22">
        <f ca="1">IF(AG$6&lt;$C326,0,VLOOKUP(AG$6,'MonteCarlo Policy Paths'!$A$2:$I$31,'Monte Carlo_WA Complance Price'!$B326+1,FALSE))</f>
        <v>120.41827982173916</v>
      </c>
      <c r="AI326" s="20">
        <f ca="1">E326*VLOOKUP(AI$6,'Greenhouse Gas Costs Avoided'!$A$2:$I$32,9,FALSE)</f>
        <v>0</v>
      </c>
      <c r="AJ326" s="21">
        <f ca="1">F326*VLOOKUP(AJ$6,'Greenhouse Gas Costs Avoided'!$A$2:$I$32,9,FALSE)</f>
        <v>5.2166744805659615</v>
      </c>
      <c r="AK326" s="21">
        <f ca="1">G326*VLOOKUP(AK$6,'Greenhouse Gas Costs Avoided'!$A$2:$I$32,9,FALSE)</f>
        <v>5.3216023247413169</v>
      </c>
      <c r="AL326" s="21">
        <f ca="1">H326*VLOOKUP(AL$6,'Greenhouse Gas Costs Avoided'!$A$2:$I$32,9,FALSE)</f>
        <v>5.4265301689166732</v>
      </c>
      <c r="AM326" s="21">
        <f ca="1">I326*VLOOKUP(AM$6,'Greenhouse Gas Costs Avoided'!$A$2:$I$32,9,FALSE)</f>
        <v>5.5063320831654474</v>
      </c>
      <c r="AN326" s="21">
        <f ca="1">J326*VLOOKUP(AN$6,'Greenhouse Gas Costs Avoided'!$A$2:$I$32,9,FALSE)</f>
        <v>5.5861339974142208</v>
      </c>
      <c r="AO326" s="21">
        <f ca="1">K326*VLOOKUP(AO$6,'Greenhouse Gas Costs Avoided'!$A$2:$I$32,9,FALSE)</f>
        <v>5.665935911662995</v>
      </c>
      <c r="AP326" s="21">
        <f ca="1">L326*VLOOKUP(AP$6,'Greenhouse Gas Costs Avoided'!$A$2:$I$32,9,FALSE)</f>
        <v>5.7457378259117702</v>
      </c>
      <c r="AQ326" s="21">
        <f ca="1">M326*VLOOKUP(AQ$6,'Greenhouse Gas Costs Avoided'!$A$2:$I$32,9,FALSE)</f>
        <v>5.8255397401605462</v>
      </c>
      <c r="AR326" s="21">
        <f ca="1">N326*VLOOKUP(AR$6,'Greenhouse Gas Costs Avoided'!$A$2:$I$32,9,FALSE)</f>
        <v>5.9053416544093205</v>
      </c>
      <c r="AS326" s="21">
        <f ca="1">O326*VLOOKUP(AS$6,'Greenhouse Gas Costs Avoided'!$A$2:$I$32,9,FALSE)</f>
        <v>5.9851435686580947</v>
      </c>
      <c r="AT326" s="21">
        <f ca="1">P326*VLOOKUP(AT$6,'Greenhouse Gas Costs Avoided'!$A$2:$I$32,9,FALSE)</f>
        <v>6.0649454829068699</v>
      </c>
      <c r="AU326" s="21">
        <f ca="1">Q326*VLOOKUP(AU$6,'Greenhouse Gas Costs Avoided'!$A$2:$I$32,9,FALSE)</f>
        <v>6.1447473971556432</v>
      </c>
      <c r="AV326" s="21">
        <f ca="1">R326*VLOOKUP(AV$6,'Greenhouse Gas Costs Avoided'!$A$2:$I$32,9,FALSE)</f>
        <v>6.2245493114044184</v>
      </c>
      <c r="AW326" s="21">
        <f ca="1">S326*VLOOKUP(AW$6,'Greenhouse Gas Costs Avoided'!$A$2:$I$32,9,FALSE)</f>
        <v>6.312953786990386</v>
      </c>
      <c r="AX326" s="21">
        <f ca="1">T326*VLOOKUP(AX$6,'Greenhouse Gas Costs Avoided'!$A$2:$I$32,9,FALSE)</f>
        <v>6.4013582625763545</v>
      </c>
      <c r="AY326" s="21">
        <f ca="1">U326*VLOOKUP(AY$6,'Greenhouse Gas Costs Avoided'!$A$2:$I$32,9,FALSE)</f>
        <v>6.4897627381623222</v>
      </c>
      <c r="AZ326" s="21">
        <f ca="1">V326*VLOOKUP(AZ$6,'Greenhouse Gas Costs Avoided'!$A$2:$I$32,9,FALSE)</f>
        <v>6.5781672137482907</v>
      </c>
      <c r="BA326" s="21">
        <f ca="1">W326*VLOOKUP(BA$6,'Greenhouse Gas Costs Avoided'!$A$2:$I$32,9,FALSE)</f>
        <v>6.6665716893342575</v>
      </c>
      <c r="BB326" s="21">
        <f ca="1">X326*VLOOKUP(BB$6,'Greenhouse Gas Costs Avoided'!$A$2:$I$32,9,FALSE)</f>
        <v>6.7450019445028957</v>
      </c>
      <c r="BC326" s="21">
        <f ca="1">Y326*VLOOKUP(BC$6,'Greenhouse Gas Costs Avoided'!$A$2:$I$32,9,FALSE)</f>
        <v>6.8234321996715348</v>
      </c>
      <c r="BD326" s="21">
        <f ca="1">Z326*VLOOKUP(BD$6,'Greenhouse Gas Costs Avoided'!$A$2:$I$32,9,FALSE)</f>
        <v>6.901862454840173</v>
      </c>
      <c r="BE326" s="21">
        <f ca="1">AA326*VLOOKUP(BE$6,'Greenhouse Gas Costs Avoided'!$A$2:$I$32,9,FALSE)</f>
        <v>6.9802927100088112</v>
      </c>
      <c r="BF326" s="21">
        <f ca="1">AB326*VLOOKUP(BF$6,'Greenhouse Gas Costs Avoided'!$A$2:$I$32,9,FALSE)</f>
        <v>7.0587229651774486</v>
      </c>
      <c r="BG326" s="21">
        <f ca="1">AC326*VLOOKUP(BG$6,'Greenhouse Gas Costs Avoided'!$A$2:$I$32,9,FALSE)</f>
        <v>7.1502249295408609</v>
      </c>
      <c r="BH326" s="21">
        <f ca="1">AD326*VLOOKUP(BH$6,'Greenhouse Gas Costs Avoided'!$A$2:$I$32,9,FALSE)</f>
        <v>7.2417268939042723</v>
      </c>
      <c r="BI326" s="21">
        <f ca="1">AE326*VLOOKUP(BI$6,'Greenhouse Gas Costs Avoided'!$A$2:$I$32,9,FALSE)</f>
        <v>7.3332288582676846</v>
      </c>
      <c r="BJ326" s="21">
        <f ca="1">AF326*VLOOKUP(BJ$6,'Greenhouse Gas Costs Avoided'!$A$2:$I$32,9,FALSE)</f>
        <v>7.424730822631096</v>
      </c>
      <c r="BK326" s="22">
        <f ca="1">AG326*VLOOKUP(BK$6,'Greenhouse Gas Costs Avoided'!$A$2:$I$32,9,FALSE)</f>
        <v>7.6285297110405814</v>
      </c>
    </row>
    <row r="327" spans="1:63" x14ac:dyDescent="0.35">
      <c r="A327" s="11">
        <v>321</v>
      </c>
      <c r="B327" s="12">
        <f t="shared" ca="1" si="8"/>
        <v>3</v>
      </c>
      <c r="C327" s="13">
        <f t="shared" ca="1" si="9"/>
        <v>2023</v>
      </c>
      <c r="E327" s="20">
        <f ca="1">IF(E$6&lt;$C327,0,VLOOKUP(E$6,'MonteCarlo Policy Paths'!$A$2:$I$31,'Monte Carlo_WA Complance Price'!$B327+1,FALSE))</f>
        <v>0</v>
      </c>
      <c r="F327" s="21">
        <f ca="1">IF(F$6&lt;$C327,0,VLOOKUP(F$6,'MonteCarlo Policy Paths'!$A$2:$I$31,'Monte Carlo_WA Complance Price'!$B327+1,FALSE))</f>
        <v>82.346532180449415</v>
      </c>
      <c r="G327" s="21">
        <f ca="1">IF(G$6&lt;$C327,0,VLOOKUP(G$6,'MonteCarlo Policy Paths'!$A$2:$I$31,'Monte Carlo_WA Complance Price'!$B327+1,FALSE))</f>
        <v>84.002844861871253</v>
      </c>
      <c r="H327" s="21">
        <f ca="1">IF(H$6&lt;$C327,0,VLOOKUP(H$6,'MonteCarlo Policy Paths'!$A$2:$I$31,'Monte Carlo_WA Complance Price'!$B327+1,FALSE))</f>
        <v>85.659157543293105</v>
      </c>
      <c r="I327" s="21">
        <f ca="1">IF(I$6&lt;$C327,0,VLOOKUP(I$6,'MonteCarlo Policy Paths'!$A$2:$I$31,'Monte Carlo_WA Complance Price'!$B327+1,FALSE))</f>
        <v>86.918851036576825</v>
      </c>
      <c r="J327" s="21">
        <f ca="1">IF(J$6&lt;$C327,0,VLOOKUP(J$6,'MonteCarlo Policy Paths'!$A$2:$I$31,'Monte Carlo_WA Complance Price'!$B327+1,FALSE))</f>
        <v>88.178544529860531</v>
      </c>
      <c r="K327" s="21">
        <f ca="1">IF(K$6&lt;$C327,0,VLOOKUP(K$6,'MonteCarlo Policy Paths'!$A$2:$I$31,'Monte Carlo_WA Complance Price'!$B327+1,FALSE))</f>
        <v>89.438238023144251</v>
      </c>
      <c r="L327" s="21">
        <f ca="1">IF(L$6&lt;$C327,0,VLOOKUP(L$6,'MonteCarlo Policy Paths'!$A$2:$I$31,'Monte Carlo_WA Complance Price'!$B327+1,FALSE))</f>
        <v>90.697931516427971</v>
      </c>
      <c r="M327" s="21">
        <f ca="1">IF(M$6&lt;$C327,0,VLOOKUP(M$6,'MonteCarlo Policy Paths'!$A$2:$I$31,'Monte Carlo_WA Complance Price'!$B327+1,FALSE))</f>
        <v>91.95762500971172</v>
      </c>
      <c r="N327" s="21">
        <f ca="1">IF(N$6&lt;$C327,0,VLOOKUP(N$6,'MonteCarlo Policy Paths'!$A$2:$I$31,'Monte Carlo_WA Complance Price'!$B327+1,FALSE))</f>
        <v>93.21731850299544</v>
      </c>
      <c r="O327" s="21">
        <f ca="1">IF(O$6&lt;$C327,0,VLOOKUP(O$6,'MonteCarlo Policy Paths'!$A$2:$I$31,'Monte Carlo_WA Complance Price'!$B327+1,FALSE))</f>
        <v>94.47701199627916</v>
      </c>
      <c r="P327" s="21">
        <f ca="1">IF(P$6&lt;$C327,0,VLOOKUP(P$6,'MonteCarlo Policy Paths'!$A$2:$I$31,'Monte Carlo_WA Complance Price'!$B327+1,FALSE))</f>
        <v>95.73670548956288</v>
      </c>
      <c r="Q327" s="21">
        <f ca="1">IF(Q$6&lt;$C327,0,VLOOKUP(Q$6,'MonteCarlo Policy Paths'!$A$2:$I$31,'Monte Carlo_WA Complance Price'!$B327+1,FALSE))</f>
        <v>96.996398982846586</v>
      </c>
      <c r="R327" s="21">
        <f ca="1">IF(R$6&lt;$C327,0,VLOOKUP(R$6,'MonteCarlo Policy Paths'!$A$2:$I$31,'Monte Carlo_WA Complance Price'!$B327+1,FALSE))</f>
        <v>101.49317720655506</v>
      </c>
      <c r="S327" s="21">
        <f ca="1">IF(S$6&lt;$C327,0,VLOOKUP(S$6,'MonteCarlo Policy Paths'!$A$2:$I$31,'Monte Carlo_WA Complance Price'!$B327+1,FALSE))</f>
        <v>104.21949379267882</v>
      </c>
      <c r="T327" s="21">
        <f ca="1">IF(T$6&lt;$C327,0,VLOOKUP(T$6,'MonteCarlo Policy Paths'!$A$2:$I$31,'Monte Carlo_WA Complance Price'!$B327+1,FALSE))</f>
        <v>107.03810370059369</v>
      </c>
      <c r="U327" s="21">
        <f ca="1">IF(U$6&lt;$C327,0,VLOOKUP(U$6,'MonteCarlo Policy Paths'!$A$2:$I$31,'Monte Carlo_WA Complance Price'!$B327+1,FALSE))</f>
        <v>109.92690053835344</v>
      </c>
      <c r="V327" s="21">
        <f ca="1">IF(V$6&lt;$C327,0,VLOOKUP(V$6,'MonteCarlo Policy Paths'!$A$2:$I$31,'Monte Carlo_WA Complance Price'!$B327+1,FALSE))</f>
        <v>112.89757853003228</v>
      </c>
      <c r="W327" s="21">
        <f ca="1">IF(W$6&lt;$C327,0,VLOOKUP(W$6,'MonteCarlo Policy Paths'!$A$2:$I$31,'Monte Carlo_WA Complance Price'!$B327+1,FALSE))</f>
        <v>115.91943874780665</v>
      </c>
      <c r="X327" s="21">
        <f ca="1">IF(X$6&lt;$C327,0,VLOOKUP(X$6,'MonteCarlo Policy Paths'!$A$2:$I$31,'Monte Carlo_WA Complance Price'!$B327+1,FALSE))</f>
        <v>119.06733931122673</v>
      </c>
      <c r="Y327" s="21">
        <f ca="1">IF(Y$6&lt;$C327,0,VLOOKUP(Y$6,'MonteCarlo Policy Paths'!$A$2:$I$31,'Monte Carlo_WA Complance Price'!$B327+1,FALSE))</f>
        <v>122.25496395468721</v>
      </c>
      <c r="Z327" s="21">
        <f ca="1">IF(Z$6&lt;$C327,0,VLOOKUP(Z$6,'MonteCarlo Policy Paths'!$A$2:$I$31,'Monte Carlo_WA Complance Price'!$B327+1,FALSE))</f>
        <v>125.4992630232488</v>
      </c>
      <c r="AA327" s="21">
        <f ca="1">IF(AA$6&lt;$C327,0,VLOOKUP(AA$6,'MonteCarlo Policy Paths'!$A$2:$I$31,'Monte Carlo_WA Complance Price'!$B327+1,FALSE))</f>
        <v>128.82380079097237</v>
      </c>
      <c r="AB327" s="21">
        <f ca="1">IF(AB$6&lt;$C327,0,VLOOKUP(AB$6,'MonteCarlo Policy Paths'!$A$2:$I$31,'Monte Carlo_WA Complance Price'!$B327+1,FALSE))</f>
        <v>132.24028719953677</v>
      </c>
      <c r="AC327" s="21">
        <f ca="1">IF(AC$6&lt;$C327,0,VLOOKUP(AC$6,'MonteCarlo Policy Paths'!$A$2:$I$31,'Monte Carlo_WA Complance Price'!$B327+1,FALSE))</f>
        <v>135.74155640209787</v>
      </c>
      <c r="AD327" s="21">
        <f ca="1">IF(AD$6&lt;$C327,0,VLOOKUP(AD$6,'MonteCarlo Policy Paths'!$A$2:$I$31,'Monte Carlo_WA Complance Price'!$B327+1,FALSE))</f>
        <v>139.32654413598658</v>
      </c>
      <c r="AE327" s="21">
        <f ca="1">IF(AE$6&lt;$C327,0,VLOOKUP(AE$6,'MonteCarlo Policy Paths'!$A$2:$I$31,'Monte Carlo_WA Complance Price'!$B327+1,FALSE))</f>
        <v>142.9856742986068</v>
      </c>
      <c r="AF327" s="21">
        <f ca="1">IF(AF$6&lt;$C327,0,VLOOKUP(AF$6,'MonteCarlo Policy Paths'!$A$2:$I$31,'Monte Carlo_WA Complance Price'!$B327+1,FALSE))</f>
        <v>146.72361540812219</v>
      </c>
      <c r="AG327" s="22">
        <f ca="1">IF(AG$6&lt;$C327,0,VLOOKUP(AG$6,'MonteCarlo Policy Paths'!$A$2:$I$31,'Monte Carlo_WA Complance Price'!$B327+1,FALSE))</f>
        <v>150.52284977717397</v>
      </c>
      <c r="AI327" s="20">
        <f ca="1">E327*VLOOKUP(AI$6,'Greenhouse Gas Costs Avoided'!$A$2:$I$32,9,FALSE)</f>
        <v>0</v>
      </c>
      <c r="AJ327" s="21">
        <f ca="1">F327*VLOOKUP(AJ$6,'Greenhouse Gas Costs Avoided'!$A$2:$I$32,9,FALSE)</f>
        <v>5.2166744805659615</v>
      </c>
      <c r="AK327" s="21">
        <f ca="1">G327*VLOOKUP(AK$6,'Greenhouse Gas Costs Avoided'!$A$2:$I$32,9,FALSE)</f>
        <v>5.3216023247413169</v>
      </c>
      <c r="AL327" s="21">
        <f ca="1">H327*VLOOKUP(AL$6,'Greenhouse Gas Costs Avoided'!$A$2:$I$32,9,FALSE)</f>
        <v>5.4265301689166732</v>
      </c>
      <c r="AM327" s="21">
        <f ca="1">I327*VLOOKUP(AM$6,'Greenhouse Gas Costs Avoided'!$A$2:$I$32,9,FALSE)</f>
        <v>5.5063320831654474</v>
      </c>
      <c r="AN327" s="21">
        <f ca="1">J327*VLOOKUP(AN$6,'Greenhouse Gas Costs Avoided'!$A$2:$I$32,9,FALSE)</f>
        <v>5.5861339974142208</v>
      </c>
      <c r="AO327" s="21">
        <f ca="1">K327*VLOOKUP(AO$6,'Greenhouse Gas Costs Avoided'!$A$2:$I$32,9,FALSE)</f>
        <v>5.665935911662995</v>
      </c>
      <c r="AP327" s="21">
        <f ca="1">L327*VLOOKUP(AP$6,'Greenhouse Gas Costs Avoided'!$A$2:$I$32,9,FALSE)</f>
        <v>5.7457378259117702</v>
      </c>
      <c r="AQ327" s="21">
        <f ca="1">M327*VLOOKUP(AQ$6,'Greenhouse Gas Costs Avoided'!$A$2:$I$32,9,FALSE)</f>
        <v>5.8255397401605462</v>
      </c>
      <c r="AR327" s="21">
        <f ca="1">N327*VLOOKUP(AR$6,'Greenhouse Gas Costs Avoided'!$A$2:$I$32,9,FALSE)</f>
        <v>5.9053416544093205</v>
      </c>
      <c r="AS327" s="21">
        <f ca="1">O327*VLOOKUP(AS$6,'Greenhouse Gas Costs Avoided'!$A$2:$I$32,9,FALSE)</f>
        <v>5.9851435686580947</v>
      </c>
      <c r="AT327" s="21">
        <f ca="1">P327*VLOOKUP(AT$6,'Greenhouse Gas Costs Avoided'!$A$2:$I$32,9,FALSE)</f>
        <v>6.0649454829068699</v>
      </c>
      <c r="AU327" s="21">
        <f ca="1">Q327*VLOOKUP(AU$6,'Greenhouse Gas Costs Avoided'!$A$2:$I$32,9,FALSE)</f>
        <v>6.1447473971556432</v>
      </c>
      <c r="AV327" s="21">
        <f ca="1">R327*VLOOKUP(AV$6,'Greenhouse Gas Costs Avoided'!$A$2:$I$32,9,FALSE)</f>
        <v>6.4296194808152167</v>
      </c>
      <c r="AW327" s="21">
        <f ca="1">S327*VLOOKUP(AW$6,'Greenhouse Gas Costs Avoided'!$A$2:$I$32,9,FALSE)</f>
        <v>6.6023323538917609</v>
      </c>
      <c r="AX327" s="21">
        <f ca="1">T327*VLOOKUP(AX$6,'Greenhouse Gas Costs Avoided'!$A$2:$I$32,9,FALSE)</f>
        <v>6.7808920331878957</v>
      </c>
      <c r="AY327" s="21">
        <f ca="1">U327*VLOOKUP(AY$6,'Greenhouse Gas Costs Avoided'!$A$2:$I$32,9,FALSE)</f>
        <v>6.9638980729572149</v>
      </c>
      <c r="AZ327" s="21">
        <f ca="1">V327*VLOOKUP(AZ$6,'Greenhouse Gas Costs Avoided'!$A$2:$I$32,9,FALSE)</f>
        <v>7.1520913053717949</v>
      </c>
      <c r="BA327" s="21">
        <f ca="1">W327*VLOOKUP(BA$6,'Greenhouse Gas Costs Avoided'!$A$2:$I$32,9,FALSE)</f>
        <v>7.3435269452765404</v>
      </c>
      <c r="BB327" s="21">
        <f ca="1">X327*VLOOKUP(BB$6,'Greenhouse Gas Costs Avoided'!$A$2:$I$32,9,FALSE)</f>
        <v>7.5429472742415475</v>
      </c>
      <c r="BC327" s="21">
        <f ca="1">Y327*VLOOKUP(BC$6,'Greenhouse Gas Costs Avoided'!$A$2:$I$32,9,FALSE)</f>
        <v>7.744884134129272</v>
      </c>
      <c r="BD327" s="21">
        <f ca="1">Z327*VLOOKUP(BD$6,'Greenhouse Gas Costs Avoided'!$A$2:$I$32,9,FALSE)</f>
        <v>7.950411333759269</v>
      </c>
      <c r="BE327" s="21">
        <f ca="1">AA327*VLOOKUP(BE$6,'Greenhouse Gas Costs Avoided'!$A$2:$I$32,9,FALSE)</f>
        <v>8.161021676093501</v>
      </c>
      <c r="BF327" s="21">
        <f ca="1">AB327*VLOOKUP(BF$6,'Greenhouse Gas Costs Avoided'!$A$2:$I$32,9,FALSE)</f>
        <v>8.3774569890184303</v>
      </c>
      <c r="BG327" s="21">
        <f ca="1">AC327*VLOOKUP(BG$6,'Greenhouse Gas Costs Avoided'!$A$2:$I$32,9,FALSE)</f>
        <v>8.5992633142510115</v>
      </c>
      <c r="BH327" s="21">
        <f ca="1">AD327*VLOOKUP(BH$6,'Greenhouse Gas Costs Avoided'!$A$2:$I$32,9,FALSE)</f>
        <v>8.8263732304711304</v>
      </c>
      <c r="BI327" s="21">
        <f ca="1">AE327*VLOOKUP(BI$6,'Greenhouse Gas Costs Avoided'!$A$2:$I$32,9,FALSE)</f>
        <v>9.05818008905967</v>
      </c>
      <c r="BJ327" s="21">
        <f ca="1">AF327*VLOOKUP(BJ$6,'Greenhouse Gas Costs Avoided'!$A$2:$I$32,9,FALSE)</f>
        <v>9.2949796418706736</v>
      </c>
      <c r="BK327" s="22">
        <f ca="1">AG327*VLOOKUP(BK$6,'Greenhouse Gas Costs Avoided'!$A$2:$I$32,9,FALSE)</f>
        <v>9.5356621388007277</v>
      </c>
    </row>
    <row r="328" spans="1:63" x14ac:dyDescent="0.35">
      <c r="A328" s="11">
        <v>322</v>
      </c>
      <c r="B328" s="12">
        <f t="shared" ref="B328:B391" ca="1" si="10">RANDBETWEEN(1,$B$2)</f>
        <v>3</v>
      </c>
      <c r="C328" s="13">
        <f t="shared" ref="C328:C391" ca="1" si="11">RANDBETWEEN($B$3,$B$4)</f>
        <v>2023</v>
      </c>
      <c r="E328" s="20">
        <f ca="1">IF(E$6&lt;$C328,0,VLOOKUP(E$6,'MonteCarlo Policy Paths'!$A$2:$I$31,'Monte Carlo_WA Complance Price'!$B328+1,FALSE))</f>
        <v>0</v>
      </c>
      <c r="F328" s="21">
        <f ca="1">IF(F$6&lt;$C328,0,VLOOKUP(F$6,'MonteCarlo Policy Paths'!$A$2:$I$31,'Monte Carlo_WA Complance Price'!$B328+1,FALSE))</f>
        <v>82.346532180449415</v>
      </c>
      <c r="G328" s="21">
        <f ca="1">IF(G$6&lt;$C328,0,VLOOKUP(G$6,'MonteCarlo Policy Paths'!$A$2:$I$31,'Monte Carlo_WA Complance Price'!$B328+1,FALSE))</f>
        <v>84.002844861871253</v>
      </c>
      <c r="H328" s="21">
        <f ca="1">IF(H$6&lt;$C328,0,VLOOKUP(H$6,'MonteCarlo Policy Paths'!$A$2:$I$31,'Monte Carlo_WA Complance Price'!$B328+1,FALSE))</f>
        <v>85.659157543293105</v>
      </c>
      <c r="I328" s="21">
        <f ca="1">IF(I$6&lt;$C328,0,VLOOKUP(I$6,'MonteCarlo Policy Paths'!$A$2:$I$31,'Monte Carlo_WA Complance Price'!$B328+1,FALSE))</f>
        <v>86.918851036576825</v>
      </c>
      <c r="J328" s="21">
        <f ca="1">IF(J$6&lt;$C328,0,VLOOKUP(J$6,'MonteCarlo Policy Paths'!$A$2:$I$31,'Monte Carlo_WA Complance Price'!$B328+1,FALSE))</f>
        <v>88.178544529860531</v>
      </c>
      <c r="K328" s="21">
        <f ca="1">IF(K$6&lt;$C328,0,VLOOKUP(K$6,'MonteCarlo Policy Paths'!$A$2:$I$31,'Monte Carlo_WA Complance Price'!$B328+1,FALSE))</f>
        <v>89.438238023144251</v>
      </c>
      <c r="L328" s="21">
        <f ca="1">IF(L$6&lt;$C328,0,VLOOKUP(L$6,'MonteCarlo Policy Paths'!$A$2:$I$31,'Monte Carlo_WA Complance Price'!$B328+1,FALSE))</f>
        <v>90.697931516427971</v>
      </c>
      <c r="M328" s="21">
        <f ca="1">IF(M$6&lt;$C328,0,VLOOKUP(M$6,'MonteCarlo Policy Paths'!$A$2:$I$31,'Monte Carlo_WA Complance Price'!$B328+1,FALSE))</f>
        <v>91.95762500971172</v>
      </c>
      <c r="N328" s="21">
        <f ca="1">IF(N$6&lt;$C328,0,VLOOKUP(N$6,'MonteCarlo Policy Paths'!$A$2:$I$31,'Monte Carlo_WA Complance Price'!$B328+1,FALSE))</f>
        <v>93.21731850299544</v>
      </c>
      <c r="O328" s="21">
        <f ca="1">IF(O$6&lt;$C328,0,VLOOKUP(O$6,'MonteCarlo Policy Paths'!$A$2:$I$31,'Monte Carlo_WA Complance Price'!$B328+1,FALSE))</f>
        <v>94.47701199627916</v>
      </c>
      <c r="P328" s="21">
        <f ca="1">IF(P$6&lt;$C328,0,VLOOKUP(P$6,'MonteCarlo Policy Paths'!$A$2:$I$31,'Monte Carlo_WA Complance Price'!$B328+1,FALSE))</f>
        <v>95.73670548956288</v>
      </c>
      <c r="Q328" s="21">
        <f ca="1">IF(Q$6&lt;$C328,0,VLOOKUP(Q$6,'MonteCarlo Policy Paths'!$A$2:$I$31,'Monte Carlo_WA Complance Price'!$B328+1,FALSE))</f>
        <v>96.996398982846586</v>
      </c>
      <c r="R328" s="21">
        <f ca="1">IF(R$6&lt;$C328,0,VLOOKUP(R$6,'MonteCarlo Policy Paths'!$A$2:$I$31,'Monte Carlo_WA Complance Price'!$B328+1,FALSE))</f>
        <v>101.49317720655506</v>
      </c>
      <c r="S328" s="21">
        <f ca="1">IF(S$6&lt;$C328,0,VLOOKUP(S$6,'MonteCarlo Policy Paths'!$A$2:$I$31,'Monte Carlo_WA Complance Price'!$B328+1,FALSE))</f>
        <v>104.21949379267882</v>
      </c>
      <c r="T328" s="21">
        <f ca="1">IF(T$6&lt;$C328,0,VLOOKUP(T$6,'MonteCarlo Policy Paths'!$A$2:$I$31,'Monte Carlo_WA Complance Price'!$B328+1,FALSE))</f>
        <v>107.03810370059369</v>
      </c>
      <c r="U328" s="21">
        <f ca="1">IF(U$6&lt;$C328,0,VLOOKUP(U$6,'MonteCarlo Policy Paths'!$A$2:$I$31,'Monte Carlo_WA Complance Price'!$B328+1,FALSE))</f>
        <v>109.92690053835344</v>
      </c>
      <c r="V328" s="21">
        <f ca="1">IF(V$6&lt;$C328,0,VLOOKUP(V$6,'MonteCarlo Policy Paths'!$A$2:$I$31,'Monte Carlo_WA Complance Price'!$B328+1,FALSE))</f>
        <v>112.89757853003228</v>
      </c>
      <c r="W328" s="21">
        <f ca="1">IF(W$6&lt;$C328,0,VLOOKUP(W$6,'MonteCarlo Policy Paths'!$A$2:$I$31,'Monte Carlo_WA Complance Price'!$B328+1,FALSE))</f>
        <v>115.91943874780665</v>
      </c>
      <c r="X328" s="21">
        <f ca="1">IF(X$6&lt;$C328,0,VLOOKUP(X$6,'MonteCarlo Policy Paths'!$A$2:$I$31,'Monte Carlo_WA Complance Price'!$B328+1,FALSE))</f>
        <v>119.06733931122673</v>
      </c>
      <c r="Y328" s="21">
        <f ca="1">IF(Y$6&lt;$C328,0,VLOOKUP(Y$6,'MonteCarlo Policy Paths'!$A$2:$I$31,'Monte Carlo_WA Complance Price'!$B328+1,FALSE))</f>
        <v>122.25496395468721</v>
      </c>
      <c r="Z328" s="21">
        <f ca="1">IF(Z$6&lt;$C328,0,VLOOKUP(Z$6,'MonteCarlo Policy Paths'!$A$2:$I$31,'Monte Carlo_WA Complance Price'!$B328+1,FALSE))</f>
        <v>125.4992630232488</v>
      </c>
      <c r="AA328" s="21">
        <f ca="1">IF(AA$6&lt;$C328,0,VLOOKUP(AA$6,'MonteCarlo Policy Paths'!$A$2:$I$31,'Monte Carlo_WA Complance Price'!$B328+1,FALSE))</f>
        <v>128.82380079097237</v>
      </c>
      <c r="AB328" s="21">
        <f ca="1">IF(AB$6&lt;$C328,0,VLOOKUP(AB$6,'MonteCarlo Policy Paths'!$A$2:$I$31,'Monte Carlo_WA Complance Price'!$B328+1,FALSE))</f>
        <v>132.24028719953677</v>
      </c>
      <c r="AC328" s="21">
        <f ca="1">IF(AC$6&lt;$C328,0,VLOOKUP(AC$6,'MonteCarlo Policy Paths'!$A$2:$I$31,'Monte Carlo_WA Complance Price'!$B328+1,FALSE))</f>
        <v>135.74155640209787</v>
      </c>
      <c r="AD328" s="21">
        <f ca="1">IF(AD$6&lt;$C328,0,VLOOKUP(AD$6,'MonteCarlo Policy Paths'!$A$2:$I$31,'Monte Carlo_WA Complance Price'!$B328+1,FALSE))</f>
        <v>139.32654413598658</v>
      </c>
      <c r="AE328" s="21">
        <f ca="1">IF(AE$6&lt;$C328,0,VLOOKUP(AE$6,'MonteCarlo Policy Paths'!$A$2:$I$31,'Monte Carlo_WA Complance Price'!$B328+1,FALSE))</f>
        <v>142.9856742986068</v>
      </c>
      <c r="AF328" s="21">
        <f ca="1">IF(AF$6&lt;$C328,0,VLOOKUP(AF$6,'MonteCarlo Policy Paths'!$A$2:$I$31,'Monte Carlo_WA Complance Price'!$B328+1,FALSE))</f>
        <v>146.72361540812219</v>
      </c>
      <c r="AG328" s="22">
        <f ca="1">IF(AG$6&lt;$C328,0,VLOOKUP(AG$6,'MonteCarlo Policy Paths'!$A$2:$I$31,'Monte Carlo_WA Complance Price'!$B328+1,FALSE))</f>
        <v>150.52284977717397</v>
      </c>
      <c r="AI328" s="20">
        <f ca="1">E328*VLOOKUP(AI$6,'Greenhouse Gas Costs Avoided'!$A$2:$I$32,9,FALSE)</f>
        <v>0</v>
      </c>
      <c r="AJ328" s="21">
        <f ca="1">F328*VLOOKUP(AJ$6,'Greenhouse Gas Costs Avoided'!$A$2:$I$32,9,FALSE)</f>
        <v>5.2166744805659615</v>
      </c>
      <c r="AK328" s="21">
        <f ca="1">G328*VLOOKUP(AK$6,'Greenhouse Gas Costs Avoided'!$A$2:$I$32,9,FALSE)</f>
        <v>5.3216023247413169</v>
      </c>
      <c r="AL328" s="21">
        <f ca="1">H328*VLOOKUP(AL$6,'Greenhouse Gas Costs Avoided'!$A$2:$I$32,9,FALSE)</f>
        <v>5.4265301689166732</v>
      </c>
      <c r="AM328" s="21">
        <f ca="1">I328*VLOOKUP(AM$6,'Greenhouse Gas Costs Avoided'!$A$2:$I$32,9,FALSE)</f>
        <v>5.5063320831654474</v>
      </c>
      <c r="AN328" s="21">
        <f ca="1">J328*VLOOKUP(AN$6,'Greenhouse Gas Costs Avoided'!$A$2:$I$32,9,FALSE)</f>
        <v>5.5861339974142208</v>
      </c>
      <c r="AO328" s="21">
        <f ca="1">K328*VLOOKUP(AO$6,'Greenhouse Gas Costs Avoided'!$A$2:$I$32,9,FALSE)</f>
        <v>5.665935911662995</v>
      </c>
      <c r="AP328" s="21">
        <f ca="1">L328*VLOOKUP(AP$6,'Greenhouse Gas Costs Avoided'!$A$2:$I$32,9,FALSE)</f>
        <v>5.7457378259117702</v>
      </c>
      <c r="AQ328" s="21">
        <f ca="1">M328*VLOOKUP(AQ$6,'Greenhouse Gas Costs Avoided'!$A$2:$I$32,9,FALSE)</f>
        <v>5.8255397401605462</v>
      </c>
      <c r="AR328" s="21">
        <f ca="1">N328*VLOOKUP(AR$6,'Greenhouse Gas Costs Avoided'!$A$2:$I$32,9,FALSE)</f>
        <v>5.9053416544093205</v>
      </c>
      <c r="AS328" s="21">
        <f ca="1">O328*VLOOKUP(AS$6,'Greenhouse Gas Costs Avoided'!$A$2:$I$32,9,FALSE)</f>
        <v>5.9851435686580947</v>
      </c>
      <c r="AT328" s="21">
        <f ca="1">P328*VLOOKUP(AT$6,'Greenhouse Gas Costs Avoided'!$A$2:$I$32,9,FALSE)</f>
        <v>6.0649454829068699</v>
      </c>
      <c r="AU328" s="21">
        <f ca="1">Q328*VLOOKUP(AU$6,'Greenhouse Gas Costs Avoided'!$A$2:$I$32,9,FALSE)</f>
        <v>6.1447473971556432</v>
      </c>
      <c r="AV328" s="21">
        <f ca="1">R328*VLOOKUP(AV$6,'Greenhouse Gas Costs Avoided'!$A$2:$I$32,9,FALSE)</f>
        <v>6.4296194808152167</v>
      </c>
      <c r="AW328" s="21">
        <f ca="1">S328*VLOOKUP(AW$6,'Greenhouse Gas Costs Avoided'!$A$2:$I$32,9,FALSE)</f>
        <v>6.6023323538917609</v>
      </c>
      <c r="AX328" s="21">
        <f ca="1">T328*VLOOKUP(AX$6,'Greenhouse Gas Costs Avoided'!$A$2:$I$32,9,FALSE)</f>
        <v>6.7808920331878957</v>
      </c>
      <c r="AY328" s="21">
        <f ca="1">U328*VLOOKUP(AY$6,'Greenhouse Gas Costs Avoided'!$A$2:$I$32,9,FALSE)</f>
        <v>6.9638980729572149</v>
      </c>
      <c r="AZ328" s="21">
        <f ca="1">V328*VLOOKUP(AZ$6,'Greenhouse Gas Costs Avoided'!$A$2:$I$32,9,FALSE)</f>
        <v>7.1520913053717949</v>
      </c>
      <c r="BA328" s="21">
        <f ca="1">W328*VLOOKUP(BA$6,'Greenhouse Gas Costs Avoided'!$A$2:$I$32,9,FALSE)</f>
        <v>7.3435269452765404</v>
      </c>
      <c r="BB328" s="21">
        <f ca="1">X328*VLOOKUP(BB$6,'Greenhouse Gas Costs Avoided'!$A$2:$I$32,9,FALSE)</f>
        <v>7.5429472742415475</v>
      </c>
      <c r="BC328" s="21">
        <f ca="1">Y328*VLOOKUP(BC$6,'Greenhouse Gas Costs Avoided'!$A$2:$I$32,9,FALSE)</f>
        <v>7.744884134129272</v>
      </c>
      <c r="BD328" s="21">
        <f ca="1">Z328*VLOOKUP(BD$6,'Greenhouse Gas Costs Avoided'!$A$2:$I$32,9,FALSE)</f>
        <v>7.950411333759269</v>
      </c>
      <c r="BE328" s="21">
        <f ca="1">AA328*VLOOKUP(BE$6,'Greenhouse Gas Costs Avoided'!$A$2:$I$32,9,FALSE)</f>
        <v>8.161021676093501</v>
      </c>
      <c r="BF328" s="21">
        <f ca="1">AB328*VLOOKUP(BF$6,'Greenhouse Gas Costs Avoided'!$A$2:$I$32,9,FALSE)</f>
        <v>8.3774569890184303</v>
      </c>
      <c r="BG328" s="21">
        <f ca="1">AC328*VLOOKUP(BG$6,'Greenhouse Gas Costs Avoided'!$A$2:$I$32,9,FALSE)</f>
        <v>8.5992633142510115</v>
      </c>
      <c r="BH328" s="21">
        <f ca="1">AD328*VLOOKUP(BH$6,'Greenhouse Gas Costs Avoided'!$A$2:$I$32,9,FALSE)</f>
        <v>8.8263732304711304</v>
      </c>
      <c r="BI328" s="21">
        <f ca="1">AE328*VLOOKUP(BI$6,'Greenhouse Gas Costs Avoided'!$A$2:$I$32,9,FALSE)</f>
        <v>9.05818008905967</v>
      </c>
      <c r="BJ328" s="21">
        <f ca="1">AF328*VLOOKUP(BJ$6,'Greenhouse Gas Costs Avoided'!$A$2:$I$32,9,FALSE)</f>
        <v>9.2949796418706736</v>
      </c>
      <c r="BK328" s="22">
        <f ca="1">AG328*VLOOKUP(BK$6,'Greenhouse Gas Costs Avoided'!$A$2:$I$32,9,FALSE)</f>
        <v>9.5356621388007277</v>
      </c>
    </row>
    <row r="329" spans="1:63" x14ac:dyDescent="0.35">
      <c r="A329" s="11">
        <v>323</v>
      </c>
      <c r="B329" s="12">
        <f t="shared" ca="1" si="10"/>
        <v>2</v>
      </c>
      <c r="C329" s="13">
        <f t="shared" ca="1" si="11"/>
        <v>2023</v>
      </c>
      <c r="E329" s="20">
        <f ca="1">IF(E$6&lt;$C329,0,VLOOKUP(E$6,'MonteCarlo Policy Paths'!$A$2:$I$31,'Monte Carlo_WA Complance Price'!$B329+1,FALSE))</f>
        <v>0</v>
      </c>
      <c r="F329" s="21">
        <f ca="1">IF(F$6&lt;$C329,0,VLOOKUP(F$6,'MonteCarlo Policy Paths'!$A$2:$I$31,'Monte Carlo_WA Complance Price'!$B329+1,FALSE))</f>
        <v>82.346532180449415</v>
      </c>
      <c r="G329" s="21">
        <f ca="1">IF(G$6&lt;$C329,0,VLOOKUP(G$6,'MonteCarlo Policy Paths'!$A$2:$I$31,'Monte Carlo_WA Complance Price'!$B329+1,FALSE))</f>
        <v>84.002844861871253</v>
      </c>
      <c r="H329" s="21">
        <f ca="1">IF(H$6&lt;$C329,0,VLOOKUP(H$6,'MonteCarlo Policy Paths'!$A$2:$I$31,'Monte Carlo_WA Complance Price'!$B329+1,FALSE))</f>
        <v>85.659157543293105</v>
      </c>
      <c r="I329" s="21">
        <f ca="1">IF(I$6&lt;$C329,0,VLOOKUP(I$6,'MonteCarlo Policy Paths'!$A$2:$I$31,'Monte Carlo_WA Complance Price'!$B329+1,FALSE))</f>
        <v>86.918851036576825</v>
      </c>
      <c r="J329" s="21">
        <f ca="1">IF(J$6&lt;$C329,0,VLOOKUP(J$6,'MonteCarlo Policy Paths'!$A$2:$I$31,'Monte Carlo_WA Complance Price'!$B329+1,FALSE))</f>
        <v>88.178544529860531</v>
      </c>
      <c r="K329" s="21">
        <f ca="1">IF(K$6&lt;$C329,0,VLOOKUP(K$6,'MonteCarlo Policy Paths'!$A$2:$I$31,'Monte Carlo_WA Complance Price'!$B329+1,FALSE))</f>
        <v>89.438238023144251</v>
      </c>
      <c r="L329" s="21">
        <f ca="1">IF(L$6&lt;$C329,0,VLOOKUP(L$6,'MonteCarlo Policy Paths'!$A$2:$I$31,'Monte Carlo_WA Complance Price'!$B329+1,FALSE))</f>
        <v>90.697931516427971</v>
      </c>
      <c r="M329" s="21">
        <f ca="1">IF(M$6&lt;$C329,0,VLOOKUP(M$6,'MonteCarlo Policy Paths'!$A$2:$I$31,'Monte Carlo_WA Complance Price'!$B329+1,FALSE))</f>
        <v>91.95762500971172</v>
      </c>
      <c r="N329" s="21">
        <f ca="1">IF(N$6&lt;$C329,0,VLOOKUP(N$6,'MonteCarlo Policy Paths'!$A$2:$I$31,'Monte Carlo_WA Complance Price'!$B329+1,FALSE))</f>
        <v>93.21731850299544</v>
      </c>
      <c r="O329" s="21">
        <f ca="1">IF(O$6&lt;$C329,0,VLOOKUP(O$6,'MonteCarlo Policy Paths'!$A$2:$I$31,'Monte Carlo_WA Complance Price'!$B329+1,FALSE))</f>
        <v>94.47701199627916</v>
      </c>
      <c r="P329" s="21">
        <f ca="1">IF(P$6&lt;$C329,0,VLOOKUP(P$6,'MonteCarlo Policy Paths'!$A$2:$I$31,'Monte Carlo_WA Complance Price'!$B329+1,FALSE))</f>
        <v>95.73670548956288</v>
      </c>
      <c r="Q329" s="21">
        <f ca="1">IF(Q$6&lt;$C329,0,VLOOKUP(Q$6,'MonteCarlo Policy Paths'!$A$2:$I$31,'Monte Carlo_WA Complance Price'!$B329+1,FALSE))</f>
        <v>96.996398982846586</v>
      </c>
      <c r="R329" s="21">
        <f ca="1">IF(R$6&lt;$C329,0,VLOOKUP(R$6,'MonteCarlo Policy Paths'!$A$2:$I$31,'Monte Carlo_WA Complance Price'!$B329+1,FALSE))</f>
        <v>98.25609247613032</v>
      </c>
      <c r="S329" s="21">
        <f ca="1">IF(S$6&lt;$C329,0,VLOOKUP(S$6,'MonteCarlo Policy Paths'!$A$2:$I$31,'Monte Carlo_WA Complance Price'!$B329+1,FALSE))</f>
        <v>99.65157958594628</v>
      </c>
      <c r="T329" s="21">
        <f ca="1">IF(T$6&lt;$C329,0,VLOOKUP(T$6,'MonteCarlo Policy Paths'!$A$2:$I$31,'Monte Carlo_WA Complance Price'!$B329+1,FALSE))</f>
        <v>101.04706669576224</v>
      </c>
      <c r="U329" s="21">
        <f ca="1">IF(U$6&lt;$C329,0,VLOOKUP(U$6,'MonteCarlo Policy Paths'!$A$2:$I$31,'Monte Carlo_WA Complance Price'!$B329+1,FALSE))</f>
        <v>102.4425538055782</v>
      </c>
      <c r="V329" s="21">
        <f ca="1">IF(V$6&lt;$C329,0,VLOOKUP(V$6,'MonteCarlo Policy Paths'!$A$2:$I$31,'Monte Carlo_WA Complance Price'!$B329+1,FALSE))</f>
        <v>103.83804091539416</v>
      </c>
      <c r="W329" s="21">
        <f ca="1">IF(W$6&lt;$C329,0,VLOOKUP(W$6,'MonteCarlo Policy Paths'!$A$2:$I$31,'Monte Carlo_WA Complance Price'!$B329+1,FALSE))</f>
        <v>105.23352802521011</v>
      </c>
      <c r="X329" s="21">
        <f ca="1">IF(X$6&lt;$C329,0,VLOOKUP(X$6,'MonteCarlo Policy Paths'!$A$2:$I$31,'Monte Carlo_WA Complance Price'!$B329+1,FALSE))</f>
        <v>106.47156953138905</v>
      </c>
      <c r="Y329" s="21">
        <f ca="1">IF(Y$6&lt;$C329,0,VLOOKUP(Y$6,'MonteCarlo Policy Paths'!$A$2:$I$31,'Monte Carlo_WA Complance Price'!$B329+1,FALSE))</f>
        <v>107.709611037568</v>
      </c>
      <c r="Z329" s="21">
        <f ca="1">IF(Z$6&lt;$C329,0,VLOOKUP(Z$6,'MonteCarlo Policy Paths'!$A$2:$I$31,'Monte Carlo_WA Complance Price'!$B329+1,FALSE))</f>
        <v>108.94765254374694</v>
      </c>
      <c r="AA329" s="21">
        <f ca="1">IF(AA$6&lt;$C329,0,VLOOKUP(AA$6,'MonteCarlo Policy Paths'!$A$2:$I$31,'Monte Carlo_WA Complance Price'!$B329+1,FALSE))</f>
        <v>110.18569404992589</v>
      </c>
      <c r="AB329" s="21">
        <f ca="1">IF(AB$6&lt;$C329,0,VLOOKUP(AB$6,'MonteCarlo Policy Paths'!$A$2:$I$31,'Monte Carlo_WA Complance Price'!$B329+1,FALSE))</f>
        <v>111.42373555610482</v>
      </c>
      <c r="AC329" s="21">
        <f ca="1">IF(AC$6&lt;$C329,0,VLOOKUP(AC$6,'MonteCarlo Policy Paths'!$A$2:$I$31,'Monte Carlo_WA Complance Price'!$B329+1,FALSE))</f>
        <v>112.86811731331359</v>
      </c>
      <c r="AD329" s="21">
        <f ca="1">IF(AD$6&lt;$C329,0,VLOOKUP(AD$6,'MonteCarlo Policy Paths'!$A$2:$I$31,'Monte Carlo_WA Complance Price'!$B329+1,FALSE))</f>
        <v>114.31249907052236</v>
      </c>
      <c r="AE329" s="21">
        <f ca="1">IF(AE$6&lt;$C329,0,VLOOKUP(AE$6,'MonteCarlo Policy Paths'!$A$2:$I$31,'Monte Carlo_WA Complance Price'!$B329+1,FALSE))</f>
        <v>115.75688082773114</v>
      </c>
      <c r="AF329" s="21">
        <f ca="1">IF(AF$6&lt;$C329,0,VLOOKUP(AF$6,'MonteCarlo Policy Paths'!$A$2:$I$31,'Monte Carlo_WA Complance Price'!$B329+1,FALSE))</f>
        <v>117.20126258493991</v>
      </c>
      <c r="AG329" s="22">
        <f ca="1">IF(AG$6&lt;$C329,0,VLOOKUP(AG$6,'MonteCarlo Policy Paths'!$A$2:$I$31,'Monte Carlo_WA Complance Price'!$B329+1,FALSE))</f>
        <v>120.41827982173916</v>
      </c>
      <c r="AI329" s="20">
        <f ca="1">E329*VLOOKUP(AI$6,'Greenhouse Gas Costs Avoided'!$A$2:$I$32,9,FALSE)</f>
        <v>0</v>
      </c>
      <c r="AJ329" s="21">
        <f ca="1">F329*VLOOKUP(AJ$6,'Greenhouse Gas Costs Avoided'!$A$2:$I$32,9,FALSE)</f>
        <v>5.2166744805659615</v>
      </c>
      <c r="AK329" s="21">
        <f ca="1">G329*VLOOKUP(AK$6,'Greenhouse Gas Costs Avoided'!$A$2:$I$32,9,FALSE)</f>
        <v>5.3216023247413169</v>
      </c>
      <c r="AL329" s="21">
        <f ca="1">H329*VLOOKUP(AL$6,'Greenhouse Gas Costs Avoided'!$A$2:$I$32,9,FALSE)</f>
        <v>5.4265301689166732</v>
      </c>
      <c r="AM329" s="21">
        <f ca="1">I329*VLOOKUP(AM$6,'Greenhouse Gas Costs Avoided'!$A$2:$I$32,9,FALSE)</f>
        <v>5.5063320831654474</v>
      </c>
      <c r="AN329" s="21">
        <f ca="1">J329*VLOOKUP(AN$6,'Greenhouse Gas Costs Avoided'!$A$2:$I$32,9,FALSE)</f>
        <v>5.5861339974142208</v>
      </c>
      <c r="AO329" s="21">
        <f ca="1">K329*VLOOKUP(AO$6,'Greenhouse Gas Costs Avoided'!$A$2:$I$32,9,FALSE)</f>
        <v>5.665935911662995</v>
      </c>
      <c r="AP329" s="21">
        <f ca="1">L329*VLOOKUP(AP$6,'Greenhouse Gas Costs Avoided'!$A$2:$I$32,9,FALSE)</f>
        <v>5.7457378259117702</v>
      </c>
      <c r="AQ329" s="21">
        <f ca="1">M329*VLOOKUP(AQ$6,'Greenhouse Gas Costs Avoided'!$A$2:$I$32,9,FALSE)</f>
        <v>5.8255397401605462</v>
      </c>
      <c r="AR329" s="21">
        <f ca="1">N329*VLOOKUP(AR$6,'Greenhouse Gas Costs Avoided'!$A$2:$I$32,9,FALSE)</f>
        <v>5.9053416544093205</v>
      </c>
      <c r="AS329" s="21">
        <f ca="1">O329*VLOOKUP(AS$6,'Greenhouse Gas Costs Avoided'!$A$2:$I$32,9,FALSE)</f>
        <v>5.9851435686580947</v>
      </c>
      <c r="AT329" s="21">
        <f ca="1">P329*VLOOKUP(AT$6,'Greenhouse Gas Costs Avoided'!$A$2:$I$32,9,FALSE)</f>
        <v>6.0649454829068699</v>
      </c>
      <c r="AU329" s="21">
        <f ca="1">Q329*VLOOKUP(AU$6,'Greenhouse Gas Costs Avoided'!$A$2:$I$32,9,FALSE)</f>
        <v>6.1447473971556432</v>
      </c>
      <c r="AV329" s="21">
        <f ca="1">R329*VLOOKUP(AV$6,'Greenhouse Gas Costs Avoided'!$A$2:$I$32,9,FALSE)</f>
        <v>6.2245493114044184</v>
      </c>
      <c r="AW329" s="21">
        <f ca="1">S329*VLOOKUP(AW$6,'Greenhouse Gas Costs Avoided'!$A$2:$I$32,9,FALSE)</f>
        <v>6.312953786990386</v>
      </c>
      <c r="AX329" s="21">
        <f ca="1">T329*VLOOKUP(AX$6,'Greenhouse Gas Costs Avoided'!$A$2:$I$32,9,FALSE)</f>
        <v>6.4013582625763545</v>
      </c>
      <c r="AY329" s="21">
        <f ca="1">U329*VLOOKUP(AY$6,'Greenhouse Gas Costs Avoided'!$A$2:$I$32,9,FALSE)</f>
        <v>6.4897627381623222</v>
      </c>
      <c r="AZ329" s="21">
        <f ca="1">V329*VLOOKUP(AZ$6,'Greenhouse Gas Costs Avoided'!$A$2:$I$32,9,FALSE)</f>
        <v>6.5781672137482907</v>
      </c>
      <c r="BA329" s="21">
        <f ca="1">W329*VLOOKUP(BA$6,'Greenhouse Gas Costs Avoided'!$A$2:$I$32,9,FALSE)</f>
        <v>6.6665716893342575</v>
      </c>
      <c r="BB329" s="21">
        <f ca="1">X329*VLOOKUP(BB$6,'Greenhouse Gas Costs Avoided'!$A$2:$I$32,9,FALSE)</f>
        <v>6.7450019445028957</v>
      </c>
      <c r="BC329" s="21">
        <f ca="1">Y329*VLOOKUP(BC$6,'Greenhouse Gas Costs Avoided'!$A$2:$I$32,9,FALSE)</f>
        <v>6.8234321996715348</v>
      </c>
      <c r="BD329" s="21">
        <f ca="1">Z329*VLOOKUP(BD$6,'Greenhouse Gas Costs Avoided'!$A$2:$I$32,9,FALSE)</f>
        <v>6.901862454840173</v>
      </c>
      <c r="BE329" s="21">
        <f ca="1">AA329*VLOOKUP(BE$6,'Greenhouse Gas Costs Avoided'!$A$2:$I$32,9,FALSE)</f>
        <v>6.9802927100088112</v>
      </c>
      <c r="BF329" s="21">
        <f ca="1">AB329*VLOOKUP(BF$6,'Greenhouse Gas Costs Avoided'!$A$2:$I$32,9,FALSE)</f>
        <v>7.0587229651774486</v>
      </c>
      <c r="BG329" s="21">
        <f ca="1">AC329*VLOOKUP(BG$6,'Greenhouse Gas Costs Avoided'!$A$2:$I$32,9,FALSE)</f>
        <v>7.1502249295408609</v>
      </c>
      <c r="BH329" s="21">
        <f ca="1">AD329*VLOOKUP(BH$6,'Greenhouse Gas Costs Avoided'!$A$2:$I$32,9,FALSE)</f>
        <v>7.2417268939042723</v>
      </c>
      <c r="BI329" s="21">
        <f ca="1">AE329*VLOOKUP(BI$6,'Greenhouse Gas Costs Avoided'!$A$2:$I$32,9,FALSE)</f>
        <v>7.3332288582676846</v>
      </c>
      <c r="BJ329" s="21">
        <f ca="1">AF329*VLOOKUP(BJ$6,'Greenhouse Gas Costs Avoided'!$A$2:$I$32,9,FALSE)</f>
        <v>7.424730822631096</v>
      </c>
      <c r="BK329" s="22">
        <f ca="1">AG329*VLOOKUP(BK$6,'Greenhouse Gas Costs Avoided'!$A$2:$I$32,9,FALSE)</f>
        <v>7.6285297110405814</v>
      </c>
    </row>
    <row r="330" spans="1:63" x14ac:dyDescent="0.35">
      <c r="A330" s="11">
        <v>324</v>
      </c>
      <c r="B330" s="12">
        <f t="shared" ca="1" si="10"/>
        <v>5</v>
      </c>
      <c r="C330" s="13">
        <f t="shared" ca="1" si="11"/>
        <v>2023</v>
      </c>
      <c r="E330" s="20">
        <f ca="1">IF(E$6&lt;$C330,0,VLOOKUP(E$6,'MonteCarlo Policy Paths'!$A$2:$I$31,'Monte Carlo_WA Complance Price'!$B330+1,FALSE))</f>
        <v>0</v>
      </c>
      <c r="F330" s="21">
        <f ca="1">IF(F$6&lt;$C330,0,VLOOKUP(F$6,'MonteCarlo Policy Paths'!$A$2:$I$31,'Monte Carlo_WA Complance Price'!$B330+1,FALSE))</f>
        <v>82.346532180449415</v>
      </c>
      <c r="G330" s="21">
        <f ca="1">IF(G$6&lt;$C330,0,VLOOKUP(G$6,'MonteCarlo Policy Paths'!$A$2:$I$31,'Monte Carlo_WA Complance Price'!$B330+1,FALSE))</f>
        <v>84.002844861871253</v>
      </c>
      <c r="H330" s="21">
        <f ca="1">IF(H$6&lt;$C330,0,VLOOKUP(H$6,'MonteCarlo Policy Paths'!$A$2:$I$31,'Monte Carlo_WA Complance Price'!$B330+1,FALSE))</f>
        <v>85.659157543293105</v>
      </c>
      <c r="I330" s="21">
        <f ca="1">IF(I$6&lt;$C330,0,VLOOKUP(I$6,'MonteCarlo Policy Paths'!$A$2:$I$31,'Monte Carlo_WA Complance Price'!$B330+1,FALSE))</f>
        <v>86.918851036576825</v>
      </c>
      <c r="J330" s="21">
        <f ca="1">IF(J$6&lt;$C330,0,VLOOKUP(J$6,'MonteCarlo Policy Paths'!$A$2:$I$31,'Monte Carlo_WA Complance Price'!$B330+1,FALSE))</f>
        <v>88.178544529860531</v>
      </c>
      <c r="K330" s="21">
        <f ca="1">IF(K$6&lt;$C330,0,VLOOKUP(K$6,'MonteCarlo Policy Paths'!$A$2:$I$31,'Monte Carlo_WA Complance Price'!$B330+1,FALSE))</f>
        <v>89.438238023144251</v>
      </c>
      <c r="L330" s="21">
        <f ca="1">IF(L$6&lt;$C330,0,VLOOKUP(L$6,'MonteCarlo Policy Paths'!$A$2:$I$31,'Monte Carlo_WA Complance Price'!$B330+1,FALSE))</f>
        <v>90.697931516427971</v>
      </c>
      <c r="M330" s="21">
        <f ca="1">IF(M$6&lt;$C330,0,VLOOKUP(M$6,'MonteCarlo Policy Paths'!$A$2:$I$31,'Monte Carlo_WA Complance Price'!$B330+1,FALSE))</f>
        <v>91.95762500971172</v>
      </c>
      <c r="N330" s="21">
        <f ca="1">IF(N$6&lt;$C330,0,VLOOKUP(N$6,'MonteCarlo Policy Paths'!$A$2:$I$31,'Monte Carlo_WA Complance Price'!$B330+1,FALSE))</f>
        <v>93.21731850299544</v>
      </c>
      <c r="O330" s="21">
        <f ca="1">IF(O$6&lt;$C330,0,VLOOKUP(O$6,'MonteCarlo Policy Paths'!$A$2:$I$31,'Monte Carlo_WA Complance Price'!$B330+1,FALSE))</f>
        <v>94.47701199627916</v>
      </c>
      <c r="P330" s="21">
        <f ca="1">IF(P$6&lt;$C330,0,VLOOKUP(P$6,'MonteCarlo Policy Paths'!$A$2:$I$31,'Monte Carlo_WA Complance Price'!$B330+1,FALSE))</f>
        <v>95.73670548956288</v>
      </c>
      <c r="Q330" s="21">
        <f ca="1">IF(Q$6&lt;$C330,0,VLOOKUP(Q$6,'MonteCarlo Policy Paths'!$A$2:$I$31,'Monte Carlo_WA Complance Price'!$B330+1,FALSE))</f>
        <v>96.996398982846586</v>
      </c>
      <c r="R330" s="21">
        <f ca="1">IF(R$6&lt;$C330,0,VLOOKUP(R$6,'MonteCarlo Policy Paths'!$A$2:$I$31,'Monte Carlo_WA Complance Price'!$B330+1,FALSE))</f>
        <v>99.874634841342697</v>
      </c>
      <c r="S330" s="21">
        <f ca="1">IF(S$6&lt;$C330,0,VLOOKUP(S$6,'MonteCarlo Policy Paths'!$A$2:$I$31,'Monte Carlo_WA Complance Price'!$B330+1,FALSE))</f>
        <v>101.93553668931256</v>
      </c>
      <c r="T330" s="21">
        <f ca="1">IF(T$6&lt;$C330,0,VLOOKUP(T$6,'MonteCarlo Policy Paths'!$A$2:$I$31,'Monte Carlo_WA Complance Price'!$B330+1,FALSE))</f>
        <v>104.04258519817796</v>
      </c>
      <c r="U330" s="21">
        <f ca="1">IF(U$6&lt;$C330,0,VLOOKUP(U$6,'MonteCarlo Policy Paths'!$A$2:$I$31,'Monte Carlo_WA Complance Price'!$B330+1,FALSE))</f>
        <v>106.18472717196582</v>
      </c>
      <c r="V330" s="21">
        <f ca="1">IF(V$6&lt;$C330,0,VLOOKUP(V$6,'MonteCarlo Policy Paths'!$A$2:$I$31,'Monte Carlo_WA Complance Price'!$B330+1,FALSE))</f>
        <v>108.36780972271322</v>
      </c>
      <c r="W330" s="21">
        <f ca="1">IF(W$6&lt;$C330,0,VLOOKUP(W$6,'MonteCarlo Policy Paths'!$A$2:$I$31,'Monte Carlo_WA Complance Price'!$B330+1,FALSE))</f>
        <v>110.57648338650839</v>
      </c>
      <c r="X330" s="21">
        <f ca="1">IF(X$6&lt;$C330,0,VLOOKUP(X$6,'MonteCarlo Policy Paths'!$A$2:$I$31,'Monte Carlo_WA Complance Price'!$B330+1,FALSE))</f>
        <v>112.7694544213079</v>
      </c>
      <c r="Y330" s="21">
        <f ca="1">IF(Y$6&lt;$C330,0,VLOOKUP(Y$6,'MonteCarlo Policy Paths'!$A$2:$I$31,'Monte Carlo_WA Complance Price'!$B330+1,FALSE))</f>
        <v>114.98228749612761</v>
      </c>
      <c r="Z330" s="21">
        <f ca="1">IF(Z$6&lt;$C330,0,VLOOKUP(Z$6,'MonteCarlo Policy Paths'!$A$2:$I$31,'Monte Carlo_WA Complance Price'!$B330+1,FALSE))</f>
        <v>117.22345778349788</v>
      </c>
      <c r="AA330" s="21">
        <f ca="1">IF(AA$6&lt;$C330,0,VLOOKUP(AA$6,'MonteCarlo Policy Paths'!$A$2:$I$31,'Monte Carlo_WA Complance Price'!$B330+1,FALSE))</f>
        <v>119.50474742044912</v>
      </c>
      <c r="AB330" s="21">
        <f ca="1">IF(AB$6&lt;$C330,0,VLOOKUP(AB$6,'MonteCarlo Policy Paths'!$A$2:$I$31,'Monte Carlo_WA Complance Price'!$B330+1,FALSE))</f>
        <v>121.83201137782079</v>
      </c>
      <c r="AC330" s="21">
        <f ca="1">IF(AC$6&lt;$C330,0,VLOOKUP(AC$6,'MonteCarlo Policy Paths'!$A$2:$I$31,'Monte Carlo_WA Complance Price'!$B330+1,FALSE))</f>
        <v>124.30483685770574</v>
      </c>
      <c r="AD330" s="21">
        <f ca="1">IF(AD$6&lt;$C330,0,VLOOKUP(AD$6,'MonteCarlo Policy Paths'!$A$2:$I$31,'Monte Carlo_WA Complance Price'!$B330+1,FALSE))</f>
        <v>126.81952160325447</v>
      </c>
      <c r="AE330" s="21">
        <f ca="1">IF(AE$6&lt;$C330,0,VLOOKUP(AE$6,'MonteCarlo Policy Paths'!$A$2:$I$31,'Monte Carlo_WA Complance Price'!$B330+1,FALSE))</f>
        <v>129.37127756316897</v>
      </c>
      <c r="AF330" s="21">
        <f ca="1">IF(AF$6&lt;$C330,0,VLOOKUP(AF$6,'MonteCarlo Policy Paths'!$A$2:$I$31,'Monte Carlo_WA Complance Price'!$B330+1,FALSE))</f>
        <v>131.96243899653103</v>
      </c>
      <c r="AG330" s="22">
        <f ca="1">IF(AG$6&lt;$C330,0,VLOOKUP(AG$6,'MonteCarlo Policy Paths'!$A$2:$I$31,'Monte Carlo_WA Complance Price'!$B330+1,FALSE))</f>
        <v>135.47056479945655</v>
      </c>
      <c r="AI330" s="20">
        <f ca="1">E330*VLOOKUP(AI$6,'Greenhouse Gas Costs Avoided'!$A$2:$I$32,9,FALSE)</f>
        <v>0</v>
      </c>
      <c r="AJ330" s="21">
        <f ca="1">F330*VLOOKUP(AJ$6,'Greenhouse Gas Costs Avoided'!$A$2:$I$32,9,FALSE)</f>
        <v>5.2166744805659615</v>
      </c>
      <c r="AK330" s="21">
        <f ca="1">G330*VLOOKUP(AK$6,'Greenhouse Gas Costs Avoided'!$A$2:$I$32,9,FALSE)</f>
        <v>5.3216023247413169</v>
      </c>
      <c r="AL330" s="21">
        <f ca="1">H330*VLOOKUP(AL$6,'Greenhouse Gas Costs Avoided'!$A$2:$I$32,9,FALSE)</f>
        <v>5.4265301689166732</v>
      </c>
      <c r="AM330" s="21">
        <f ca="1">I330*VLOOKUP(AM$6,'Greenhouse Gas Costs Avoided'!$A$2:$I$32,9,FALSE)</f>
        <v>5.5063320831654474</v>
      </c>
      <c r="AN330" s="21">
        <f ca="1">J330*VLOOKUP(AN$6,'Greenhouse Gas Costs Avoided'!$A$2:$I$32,9,FALSE)</f>
        <v>5.5861339974142208</v>
      </c>
      <c r="AO330" s="21">
        <f ca="1">K330*VLOOKUP(AO$6,'Greenhouse Gas Costs Avoided'!$A$2:$I$32,9,FALSE)</f>
        <v>5.665935911662995</v>
      </c>
      <c r="AP330" s="21">
        <f ca="1">L330*VLOOKUP(AP$6,'Greenhouse Gas Costs Avoided'!$A$2:$I$32,9,FALSE)</f>
        <v>5.7457378259117702</v>
      </c>
      <c r="AQ330" s="21">
        <f ca="1">M330*VLOOKUP(AQ$6,'Greenhouse Gas Costs Avoided'!$A$2:$I$32,9,FALSE)</f>
        <v>5.8255397401605462</v>
      </c>
      <c r="AR330" s="21">
        <f ca="1">N330*VLOOKUP(AR$6,'Greenhouse Gas Costs Avoided'!$A$2:$I$32,9,FALSE)</f>
        <v>5.9053416544093205</v>
      </c>
      <c r="AS330" s="21">
        <f ca="1">O330*VLOOKUP(AS$6,'Greenhouse Gas Costs Avoided'!$A$2:$I$32,9,FALSE)</f>
        <v>5.9851435686580947</v>
      </c>
      <c r="AT330" s="21">
        <f ca="1">P330*VLOOKUP(AT$6,'Greenhouse Gas Costs Avoided'!$A$2:$I$32,9,FALSE)</f>
        <v>6.0649454829068699</v>
      </c>
      <c r="AU330" s="21">
        <f ca="1">Q330*VLOOKUP(AU$6,'Greenhouse Gas Costs Avoided'!$A$2:$I$32,9,FALSE)</f>
        <v>6.1447473971556432</v>
      </c>
      <c r="AV330" s="21">
        <f ca="1">R330*VLOOKUP(AV$6,'Greenhouse Gas Costs Avoided'!$A$2:$I$32,9,FALSE)</f>
        <v>6.327084396109818</v>
      </c>
      <c r="AW330" s="21">
        <f ca="1">S330*VLOOKUP(AW$6,'Greenhouse Gas Costs Avoided'!$A$2:$I$32,9,FALSE)</f>
        <v>6.4576430704410743</v>
      </c>
      <c r="AX330" s="21">
        <f ca="1">T330*VLOOKUP(AX$6,'Greenhouse Gas Costs Avoided'!$A$2:$I$32,9,FALSE)</f>
        <v>6.5911251478821242</v>
      </c>
      <c r="AY330" s="21">
        <f ca="1">U330*VLOOKUP(AY$6,'Greenhouse Gas Costs Avoided'!$A$2:$I$32,9,FALSE)</f>
        <v>6.7268304055597685</v>
      </c>
      <c r="AZ330" s="21">
        <f ca="1">V330*VLOOKUP(AZ$6,'Greenhouse Gas Costs Avoided'!$A$2:$I$32,9,FALSE)</f>
        <v>6.8651292595600424</v>
      </c>
      <c r="BA330" s="21">
        <f ca="1">W330*VLOOKUP(BA$6,'Greenhouse Gas Costs Avoided'!$A$2:$I$32,9,FALSE)</f>
        <v>7.0050493173053994</v>
      </c>
      <c r="BB330" s="21">
        <f ca="1">X330*VLOOKUP(BB$6,'Greenhouse Gas Costs Avoided'!$A$2:$I$32,9,FALSE)</f>
        <v>7.1439746093722221</v>
      </c>
      <c r="BC330" s="21">
        <f ca="1">Y330*VLOOKUP(BC$6,'Greenhouse Gas Costs Avoided'!$A$2:$I$32,9,FALSE)</f>
        <v>7.2841581669004034</v>
      </c>
      <c r="BD330" s="21">
        <f ca="1">Z330*VLOOKUP(BD$6,'Greenhouse Gas Costs Avoided'!$A$2:$I$32,9,FALSE)</f>
        <v>7.426136894299721</v>
      </c>
      <c r="BE330" s="21">
        <f ca="1">AA330*VLOOKUP(BE$6,'Greenhouse Gas Costs Avoided'!$A$2:$I$32,9,FALSE)</f>
        <v>7.5706571930511553</v>
      </c>
      <c r="BF330" s="21">
        <f ca="1">AB330*VLOOKUP(BF$6,'Greenhouse Gas Costs Avoided'!$A$2:$I$32,9,FALSE)</f>
        <v>7.7180899770979394</v>
      </c>
      <c r="BG330" s="21">
        <f ca="1">AC330*VLOOKUP(BG$6,'Greenhouse Gas Costs Avoided'!$A$2:$I$32,9,FALSE)</f>
        <v>7.8747441218959366</v>
      </c>
      <c r="BH330" s="21">
        <f ca="1">AD330*VLOOKUP(BH$6,'Greenhouse Gas Costs Avoided'!$A$2:$I$32,9,FALSE)</f>
        <v>8.0340500621877027</v>
      </c>
      <c r="BI330" s="21">
        <f ca="1">AE330*VLOOKUP(BI$6,'Greenhouse Gas Costs Avoided'!$A$2:$I$32,9,FALSE)</f>
        <v>8.1957044736636782</v>
      </c>
      <c r="BJ330" s="21">
        <f ca="1">AF330*VLOOKUP(BJ$6,'Greenhouse Gas Costs Avoided'!$A$2:$I$32,9,FALSE)</f>
        <v>8.3598552322508848</v>
      </c>
      <c r="BK330" s="22">
        <f ca="1">AG330*VLOOKUP(BK$6,'Greenhouse Gas Costs Avoided'!$A$2:$I$32,9,FALSE)</f>
        <v>8.5820959249206545</v>
      </c>
    </row>
    <row r="331" spans="1:63" x14ac:dyDescent="0.35">
      <c r="A331" s="11">
        <v>325</v>
      </c>
      <c r="B331" s="12">
        <f t="shared" ca="1" si="10"/>
        <v>5</v>
      </c>
      <c r="C331" s="13">
        <f t="shared" ca="1" si="11"/>
        <v>2023</v>
      </c>
      <c r="E331" s="20">
        <f ca="1">IF(E$6&lt;$C331,0,VLOOKUP(E$6,'MonteCarlo Policy Paths'!$A$2:$I$31,'Monte Carlo_WA Complance Price'!$B331+1,FALSE))</f>
        <v>0</v>
      </c>
      <c r="F331" s="21">
        <f ca="1">IF(F$6&lt;$C331,0,VLOOKUP(F$6,'MonteCarlo Policy Paths'!$A$2:$I$31,'Monte Carlo_WA Complance Price'!$B331+1,FALSE))</f>
        <v>82.346532180449415</v>
      </c>
      <c r="G331" s="21">
        <f ca="1">IF(G$6&lt;$C331,0,VLOOKUP(G$6,'MonteCarlo Policy Paths'!$A$2:$I$31,'Monte Carlo_WA Complance Price'!$B331+1,FALSE))</f>
        <v>84.002844861871253</v>
      </c>
      <c r="H331" s="21">
        <f ca="1">IF(H$6&lt;$C331,0,VLOOKUP(H$6,'MonteCarlo Policy Paths'!$A$2:$I$31,'Monte Carlo_WA Complance Price'!$B331+1,FALSE))</f>
        <v>85.659157543293105</v>
      </c>
      <c r="I331" s="21">
        <f ca="1">IF(I$6&lt;$C331,0,VLOOKUP(I$6,'MonteCarlo Policy Paths'!$A$2:$I$31,'Monte Carlo_WA Complance Price'!$B331+1,FALSE))</f>
        <v>86.918851036576825</v>
      </c>
      <c r="J331" s="21">
        <f ca="1">IF(J$6&lt;$C331,0,VLOOKUP(J$6,'MonteCarlo Policy Paths'!$A$2:$I$31,'Monte Carlo_WA Complance Price'!$B331+1,FALSE))</f>
        <v>88.178544529860531</v>
      </c>
      <c r="K331" s="21">
        <f ca="1">IF(K$6&lt;$C331,0,VLOOKUP(K$6,'MonteCarlo Policy Paths'!$A$2:$I$31,'Monte Carlo_WA Complance Price'!$B331+1,FALSE))</f>
        <v>89.438238023144251</v>
      </c>
      <c r="L331" s="21">
        <f ca="1">IF(L$6&lt;$C331,0,VLOOKUP(L$6,'MonteCarlo Policy Paths'!$A$2:$I$31,'Monte Carlo_WA Complance Price'!$B331+1,FALSE))</f>
        <v>90.697931516427971</v>
      </c>
      <c r="M331" s="21">
        <f ca="1">IF(M$6&lt;$C331,0,VLOOKUP(M$6,'MonteCarlo Policy Paths'!$A$2:$I$31,'Monte Carlo_WA Complance Price'!$B331+1,FALSE))</f>
        <v>91.95762500971172</v>
      </c>
      <c r="N331" s="21">
        <f ca="1">IF(N$6&lt;$C331,0,VLOOKUP(N$6,'MonteCarlo Policy Paths'!$A$2:$I$31,'Monte Carlo_WA Complance Price'!$B331+1,FALSE))</f>
        <v>93.21731850299544</v>
      </c>
      <c r="O331" s="21">
        <f ca="1">IF(O$6&lt;$C331,0,VLOOKUP(O$6,'MonteCarlo Policy Paths'!$A$2:$I$31,'Monte Carlo_WA Complance Price'!$B331+1,FALSE))</f>
        <v>94.47701199627916</v>
      </c>
      <c r="P331" s="21">
        <f ca="1">IF(P$6&lt;$C331,0,VLOOKUP(P$6,'MonteCarlo Policy Paths'!$A$2:$I$31,'Monte Carlo_WA Complance Price'!$B331+1,FALSE))</f>
        <v>95.73670548956288</v>
      </c>
      <c r="Q331" s="21">
        <f ca="1">IF(Q$6&lt;$C331,0,VLOOKUP(Q$6,'MonteCarlo Policy Paths'!$A$2:$I$31,'Monte Carlo_WA Complance Price'!$B331+1,FALSE))</f>
        <v>96.996398982846586</v>
      </c>
      <c r="R331" s="21">
        <f ca="1">IF(R$6&lt;$C331,0,VLOOKUP(R$6,'MonteCarlo Policy Paths'!$A$2:$I$31,'Monte Carlo_WA Complance Price'!$B331+1,FALSE))</f>
        <v>99.874634841342697</v>
      </c>
      <c r="S331" s="21">
        <f ca="1">IF(S$6&lt;$C331,0,VLOOKUP(S$6,'MonteCarlo Policy Paths'!$A$2:$I$31,'Monte Carlo_WA Complance Price'!$B331+1,FALSE))</f>
        <v>101.93553668931256</v>
      </c>
      <c r="T331" s="21">
        <f ca="1">IF(T$6&lt;$C331,0,VLOOKUP(T$6,'MonteCarlo Policy Paths'!$A$2:$I$31,'Monte Carlo_WA Complance Price'!$B331+1,FALSE))</f>
        <v>104.04258519817796</v>
      </c>
      <c r="U331" s="21">
        <f ca="1">IF(U$6&lt;$C331,0,VLOOKUP(U$6,'MonteCarlo Policy Paths'!$A$2:$I$31,'Monte Carlo_WA Complance Price'!$B331+1,FALSE))</f>
        <v>106.18472717196582</v>
      </c>
      <c r="V331" s="21">
        <f ca="1">IF(V$6&lt;$C331,0,VLOOKUP(V$6,'MonteCarlo Policy Paths'!$A$2:$I$31,'Monte Carlo_WA Complance Price'!$B331+1,FALSE))</f>
        <v>108.36780972271322</v>
      </c>
      <c r="W331" s="21">
        <f ca="1">IF(W$6&lt;$C331,0,VLOOKUP(W$6,'MonteCarlo Policy Paths'!$A$2:$I$31,'Monte Carlo_WA Complance Price'!$B331+1,FALSE))</f>
        <v>110.57648338650839</v>
      </c>
      <c r="X331" s="21">
        <f ca="1">IF(X$6&lt;$C331,0,VLOOKUP(X$6,'MonteCarlo Policy Paths'!$A$2:$I$31,'Monte Carlo_WA Complance Price'!$B331+1,FALSE))</f>
        <v>112.7694544213079</v>
      </c>
      <c r="Y331" s="21">
        <f ca="1">IF(Y$6&lt;$C331,0,VLOOKUP(Y$6,'MonteCarlo Policy Paths'!$A$2:$I$31,'Monte Carlo_WA Complance Price'!$B331+1,FALSE))</f>
        <v>114.98228749612761</v>
      </c>
      <c r="Z331" s="21">
        <f ca="1">IF(Z$6&lt;$C331,0,VLOOKUP(Z$6,'MonteCarlo Policy Paths'!$A$2:$I$31,'Monte Carlo_WA Complance Price'!$B331+1,FALSE))</f>
        <v>117.22345778349788</v>
      </c>
      <c r="AA331" s="21">
        <f ca="1">IF(AA$6&lt;$C331,0,VLOOKUP(AA$6,'MonteCarlo Policy Paths'!$A$2:$I$31,'Monte Carlo_WA Complance Price'!$B331+1,FALSE))</f>
        <v>119.50474742044912</v>
      </c>
      <c r="AB331" s="21">
        <f ca="1">IF(AB$6&lt;$C331,0,VLOOKUP(AB$6,'MonteCarlo Policy Paths'!$A$2:$I$31,'Monte Carlo_WA Complance Price'!$B331+1,FALSE))</f>
        <v>121.83201137782079</v>
      </c>
      <c r="AC331" s="21">
        <f ca="1">IF(AC$6&lt;$C331,0,VLOOKUP(AC$6,'MonteCarlo Policy Paths'!$A$2:$I$31,'Monte Carlo_WA Complance Price'!$B331+1,FALSE))</f>
        <v>124.30483685770574</v>
      </c>
      <c r="AD331" s="21">
        <f ca="1">IF(AD$6&lt;$C331,0,VLOOKUP(AD$6,'MonteCarlo Policy Paths'!$A$2:$I$31,'Monte Carlo_WA Complance Price'!$B331+1,FALSE))</f>
        <v>126.81952160325447</v>
      </c>
      <c r="AE331" s="21">
        <f ca="1">IF(AE$6&lt;$C331,0,VLOOKUP(AE$6,'MonteCarlo Policy Paths'!$A$2:$I$31,'Monte Carlo_WA Complance Price'!$B331+1,FALSE))</f>
        <v>129.37127756316897</v>
      </c>
      <c r="AF331" s="21">
        <f ca="1">IF(AF$6&lt;$C331,0,VLOOKUP(AF$6,'MonteCarlo Policy Paths'!$A$2:$I$31,'Monte Carlo_WA Complance Price'!$B331+1,FALSE))</f>
        <v>131.96243899653103</v>
      </c>
      <c r="AG331" s="22">
        <f ca="1">IF(AG$6&lt;$C331,0,VLOOKUP(AG$6,'MonteCarlo Policy Paths'!$A$2:$I$31,'Monte Carlo_WA Complance Price'!$B331+1,FALSE))</f>
        <v>135.47056479945655</v>
      </c>
      <c r="AI331" s="20">
        <f ca="1">E331*VLOOKUP(AI$6,'Greenhouse Gas Costs Avoided'!$A$2:$I$32,9,FALSE)</f>
        <v>0</v>
      </c>
      <c r="AJ331" s="21">
        <f ca="1">F331*VLOOKUP(AJ$6,'Greenhouse Gas Costs Avoided'!$A$2:$I$32,9,FALSE)</f>
        <v>5.2166744805659615</v>
      </c>
      <c r="AK331" s="21">
        <f ca="1">G331*VLOOKUP(AK$6,'Greenhouse Gas Costs Avoided'!$A$2:$I$32,9,FALSE)</f>
        <v>5.3216023247413169</v>
      </c>
      <c r="AL331" s="21">
        <f ca="1">H331*VLOOKUP(AL$6,'Greenhouse Gas Costs Avoided'!$A$2:$I$32,9,FALSE)</f>
        <v>5.4265301689166732</v>
      </c>
      <c r="AM331" s="21">
        <f ca="1">I331*VLOOKUP(AM$6,'Greenhouse Gas Costs Avoided'!$A$2:$I$32,9,FALSE)</f>
        <v>5.5063320831654474</v>
      </c>
      <c r="AN331" s="21">
        <f ca="1">J331*VLOOKUP(AN$6,'Greenhouse Gas Costs Avoided'!$A$2:$I$32,9,FALSE)</f>
        <v>5.5861339974142208</v>
      </c>
      <c r="AO331" s="21">
        <f ca="1">K331*VLOOKUP(AO$6,'Greenhouse Gas Costs Avoided'!$A$2:$I$32,9,FALSE)</f>
        <v>5.665935911662995</v>
      </c>
      <c r="AP331" s="21">
        <f ca="1">L331*VLOOKUP(AP$6,'Greenhouse Gas Costs Avoided'!$A$2:$I$32,9,FALSE)</f>
        <v>5.7457378259117702</v>
      </c>
      <c r="AQ331" s="21">
        <f ca="1">M331*VLOOKUP(AQ$6,'Greenhouse Gas Costs Avoided'!$A$2:$I$32,9,FALSE)</f>
        <v>5.8255397401605462</v>
      </c>
      <c r="AR331" s="21">
        <f ca="1">N331*VLOOKUP(AR$6,'Greenhouse Gas Costs Avoided'!$A$2:$I$32,9,FALSE)</f>
        <v>5.9053416544093205</v>
      </c>
      <c r="AS331" s="21">
        <f ca="1">O331*VLOOKUP(AS$6,'Greenhouse Gas Costs Avoided'!$A$2:$I$32,9,FALSE)</f>
        <v>5.9851435686580947</v>
      </c>
      <c r="AT331" s="21">
        <f ca="1">P331*VLOOKUP(AT$6,'Greenhouse Gas Costs Avoided'!$A$2:$I$32,9,FALSE)</f>
        <v>6.0649454829068699</v>
      </c>
      <c r="AU331" s="21">
        <f ca="1">Q331*VLOOKUP(AU$6,'Greenhouse Gas Costs Avoided'!$A$2:$I$32,9,FALSE)</f>
        <v>6.1447473971556432</v>
      </c>
      <c r="AV331" s="21">
        <f ca="1">R331*VLOOKUP(AV$6,'Greenhouse Gas Costs Avoided'!$A$2:$I$32,9,FALSE)</f>
        <v>6.327084396109818</v>
      </c>
      <c r="AW331" s="21">
        <f ca="1">S331*VLOOKUP(AW$6,'Greenhouse Gas Costs Avoided'!$A$2:$I$32,9,FALSE)</f>
        <v>6.4576430704410743</v>
      </c>
      <c r="AX331" s="21">
        <f ca="1">T331*VLOOKUP(AX$6,'Greenhouse Gas Costs Avoided'!$A$2:$I$32,9,FALSE)</f>
        <v>6.5911251478821242</v>
      </c>
      <c r="AY331" s="21">
        <f ca="1">U331*VLOOKUP(AY$6,'Greenhouse Gas Costs Avoided'!$A$2:$I$32,9,FALSE)</f>
        <v>6.7268304055597685</v>
      </c>
      <c r="AZ331" s="21">
        <f ca="1">V331*VLOOKUP(AZ$6,'Greenhouse Gas Costs Avoided'!$A$2:$I$32,9,FALSE)</f>
        <v>6.8651292595600424</v>
      </c>
      <c r="BA331" s="21">
        <f ca="1">W331*VLOOKUP(BA$6,'Greenhouse Gas Costs Avoided'!$A$2:$I$32,9,FALSE)</f>
        <v>7.0050493173053994</v>
      </c>
      <c r="BB331" s="21">
        <f ca="1">X331*VLOOKUP(BB$6,'Greenhouse Gas Costs Avoided'!$A$2:$I$32,9,FALSE)</f>
        <v>7.1439746093722221</v>
      </c>
      <c r="BC331" s="21">
        <f ca="1">Y331*VLOOKUP(BC$6,'Greenhouse Gas Costs Avoided'!$A$2:$I$32,9,FALSE)</f>
        <v>7.2841581669004034</v>
      </c>
      <c r="BD331" s="21">
        <f ca="1">Z331*VLOOKUP(BD$6,'Greenhouse Gas Costs Avoided'!$A$2:$I$32,9,FALSE)</f>
        <v>7.426136894299721</v>
      </c>
      <c r="BE331" s="21">
        <f ca="1">AA331*VLOOKUP(BE$6,'Greenhouse Gas Costs Avoided'!$A$2:$I$32,9,FALSE)</f>
        <v>7.5706571930511553</v>
      </c>
      <c r="BF331" s="21">
        <f ca="1">AB331*VLOOKUP(BF$6,'Greenhouse Gas Costs Avoided'!$A$2:$I$32,9,FALSE)</f>
        <v>7.7180899770979394</v>
      </c>
      <c r="BG331" s="21">
        <f ca="1">AC331*VLOOKUP(BG$6,'Greenhouse Gas Costs Avoided'!$A$2:$I$32,9,FALSE)</f>
        <v>7.8747441218959366</v>
      </c>
      <c r="BH331" s="21">
        <f ca="1">AD331*VLOOKUP(BH$6,'Greenhouse Gas Costs Avoided'!$A$2:$I$32,9,FALSE)</f>
        <v>8.0340500621877027</v>
      </c>
      <c r="BI331" s="21">
        <f ca="1">AE331*VLOOKUP(BI$6,'Greenhouse Gas Costs Avoided'!$A$2:$I$32,9,FALSE)</f>
        <v>8.1957044736636782</v>
      </c>
      <c r="BJ331" s="21">
        <f ca="1">AF331*VLOOKUP(BJ$6,'Greenhouse Gas Costs Avoided'!$A$2:$I$32,9,FALSE)</f>
        <v>8.3598552322508848</v>
      </c>
      <c r="BK331" s="22">
        <f ca="1">AG331*VLOOKUP(BK$6,'Greenhouse Gas Costs Avoided'!$A$2:$I$32,9,FALSE)</f>
        <v>8.5820959249206545</v>
      </c>
    </row>
    <row r="332" spans="1:63" x14ac:dyDescent="0.35">
      <c r="A332" s="11">
        <v>326</v>
      </c>
      <c r="B332" s="12">
        <f t="shared" ca="1" si="10"/>
        <v>3</v>
      </c>
      <c r="C332" s="13">
        <f t="shared" ca="1" si="11"/>
        <v>2023</v>
      </c>
      <c r="E332" s="20">
        <f ca="1">IF(E$6&lt;$C332,0,VLOOKUP(E$6,'MonteCarlo Policy Paths'!$A$2:$I$31,'Monte Carlo_WA Complance Price'!$B332+1,FALSE))</f>
        <v>0</v>
      </c>
      <c r="F332" s="21">
        <f ca="1">IF(F$6&lt;$C332,0,VLOOKUP(F$6,'MonteCarlo Policy Paths'!$A$2:$I$31,'Monte Carlo_WA Complance Price'!$B332+1,FALSE))</f>
        <v>82.346532180449415</v>
      </c>
      <c r="G332" s="21">
        <f ca="1">IF(G$6&lt;$C332,0,VLOOKUP(G$6,'MonteCarlo Policy Paths'!$A$2:$I$31,'Monte Carlo_WA Complance Price'!$B332+1,FALSE))</f>
        <v>84.002844861871253</v>
      </c>
      <c r="H332" s="21">
        <f ca="1">IF(H$6&lt;$C332,0,VLOOKUP(H$6,'MonteCarlo Policy Paths'!$A$2:$I$31,'Monte Carlo_WA Complance Price'!$B332+1,FALSE))</f>
        <v>85.659157543293105</v>
      </c>
      <c r="I332" s="21">
        <f ca="1">IF(I$6&lt;$C332,0,VLOOKUP(I$6,'MonteCarlo Policy Paths'!$A$2:$I$31,'Monte Carlo_WA Complance Price'!$B332+1,FALSE))</f>
        <v>86.918851036576825</v>
      </c>
      <c r="J332" s="21">
        <f ca="1">IF(J$6&lt;$C332,0,VLOOKUP(J$6,'MonteCarlo Policy Paths'!$A$2:$I$31,'Monte Carlo_WA Complance Price'!$B332+1,FALSE))</f>
        <v>88.178544529860531</v>
      </c>
      <c r="K332" s="21">
        <f ca="1">IF(K$6&lt;$C332,0,VLOOKUP(K$6,'MonteCarlo Policy Paths'!$A$2:$I$31,'Monte Carlo_WA Complance Price'!$B332+1,FALSE))</f>
        <v>89.438238023144251</v>
      </c>
      <c r="L332" s="21">
        <f ca="1">IF(L$6&lt;$C332,0,VLOOKUP(L$6,'MonteCarlo Policy Paths'!$A$2:$I$31,'Monte Carlo_WA Complance Price'!$B332+1,FALSE))</f>
        <v>90.697931516427971</v>
      </c>
      <c r="M332" s="21">
        <f ca="1">IF(M$6&lt;$C332,0,VLOOKUP(M$6,'MonteCarlo Policy Paths'!$A$2:$I$31,'Monte Carlo_WA Complance Price'!$B332+1,FALSE))</f>
        <v>91.95762500971172</v>
      </c>
      <c r="N332" s="21">
        <f ca="1">IF(N$6&lt;$C332,0,VLOOKUP(N$6,'MonteCarlo Policy Paths'!$A$2:$I$31,'Monte Carlo_WA Complance Price'!$B332+1,FALSE))</f>
        <v>93.21731850299544</v>
      </c>
      <c r="O332" s="21">
        <f ca="1">IF(O$6&lt;$C332,0,VLOOKUP(O$6,'MonteCarlo Policy Paths'!$A$2:$I$31,'Monte Carlo_WA Complance Price'!$B332+1,FALSE))</f>
        <v>94.47701199627916</v>
      </c>
      <c r="P332" s="21">
        <f ca="1">IF(P$6&lt;$C332,0,VLOOKUP(P$6,'MonteCarlo Policy Paths'!$A$2:$I$31,'Monte Carlo_WA Complance Price'!$B332+1,FALSE))</f>
        <v>95.73670548956288</v>
      </c>
      <c r="Q332" s="21">
        <f ca="1">IF(Q$6&lt;$C332,0,VLOOKUP(Q$6,'MonteCarlo Policy Paths'!$A$2:$I$31,'Monte Carlo_WA Complance Price'!$B332+1,FALSE))</f>
        <v>96.996398982846586</v>
      </c>
      <c r="R332" s="21">
        <f ca="1">IF(R$6&lt;$C332,0,VLOOKUP(R$6,'MonteCarlo Policy Paths'!$A$2:$I$31,'Monte Carlo_WA Complance Price'!$B332+1,FALSE))</f>
        <v>101.49317720655506</v>
      </c>
      <c r="S332" s="21">
        <f ca="1">IF(S$6&lt;$C332,0,VLOOKUP(S$6,'MonteCarlo Policy Paths'!$A$2:$I$31,'Monte Carlo_WA Complance Price'!$B332+1,FALSE))</f>
        <v>104.21949379267882</v>
      </c>
      <c r="T332" s="21">
        <f ca="1">IF(T$6&lt;$C332,0,VLOOKUP(T$6,'MonteCarlo Policy Paths'!$A$2:$I$31,'Monte Carlo_WA Complance Price'!$B332+1,FALSE))</f>
        <v>107.03810370059369</v>
      </c>
      <c r="U332" s="21">
        <f ca="1">IF(U$6&lt;$C332,0,VLOOKUP(U$6,'MonteCarlo Policy Paths'!$A$2:$I$31,'Monte Carlo_WA Complance Price'!$B332+1,FALSE))</f>
        <v>109.92690053835344</v>
      </c>
      <c r="V332" s="21">
        <f ca="1">IF(V$6&lt;$C332,0,VLOOKUP(V$6,'MonteCarlo Policy Paths'!$A$2:$I$31,'Monte Carlo_WA Complance Price'!$B332+1,FALSE))</f>
        <v>112.89757853003228</v>
      </c>
      <c r="W332" s="21">
        <f ca="1">IF(W$6&lt;$C332,0,VLOOKUP(W$6,'MonteCarlo Policy Paths'!$A$2:$I$31,'Monte Carlo_WA Complance Price'!$B332+1,FALSE))</f>
        <v>115.91943874780665</v>
      </c>
      <c r="X332" s="21">
        <f ca="1">IF(X$6&lt;$C332,0,VLOOKUP(X$6,'MonteCarlo Policy Paths'!$A$2:$I$31,'Monte Carlo_WA Complance Price'!$B332+1,FALSE))</f>
        <v>119.06733931122673</v>
      </c>
      <c r="Y332" s="21">
        <f ca="1">IF(Y$6&lt;$C332,0,VLOOKUP(Y$6,'MonteCarlo Policy Paths'!$A$2:$I$31,'Monte Carlo_WA Complance Price'!$B332+1,FALSE))</f>
        <v>122.25496395468721</v>
      </c>
      <c r="Z332" s="21">
        <f ca="1">IF(Z$6&lt;$C332,0,VLOOKUP(Z$6,'MonteCarlo Policy Paths'!$A$2:$I$31,'Monte Carlo_WA Complance Price'!$B332+1,FALSE))</f>
        <v>125.4992630232488</v>
      </c>
      <c r="AA332" s="21">
        <f ca="1">IF(AA$6&lt;$C332,0,VLOOKUP(AA$6,'MonteCarlo Policy Paths'!$A$2:$I$31,'Monte Carlo_WA Complance Price'!$B332+1,FALSE))</f>
        <v>128.82380079097237</v>
      </c>
      <c r="AB332" s="21">
        <f ca="1">IF(AB$6&lt;$C332,0,VLOOKUP(AB$6,'MonteCarlo Policy Paths'!$A$2:$I$31,'Monte Carlo_WA Complance Price'!$B332+1,FALSE))</f>
        <v>132.24028719953677</v>
      </c>
      <c r="AC332" s="21">
        <f ca="1">IF(AC$6&lt;$C332,0,VLOOKUP(AC$6,'MonteCarlo Policy Paths'!$A$2:$I$31,'Monte Carlo_WA Complance Price'!$B332+1,FALSE))</f>
        <v>135.74155640209787</v>
      </c>
      <c r="AD332" s="21">
        <f ca="1">IF(AD$6&lt;$C332,0,VLOOKUP(AD$6,'MonteCarlo Policy Paths'!$A$2:$I$31,'Monte Carlo_WA Complance Price'!$B332+1,FALSE))</f>
        <v>139.32654413598658</v>
      </c>
      <c r="AE332" s="21">
        <f ca="1">IF(AE$6&lt;$C332,0,VLOOKUP(AE$6,'MonteCarlo Policy Paths'!$A$2:$I$31,'Monte Carlo_WA Complance Price'!$B332+1,FALSE))</f>
        <v>142.9856742986068</v>
      </c>
      <c r="AF332" s="21">
        <f ca="1">IF(AF$6&lt;$C332,0,VLOOKUP(AF$6,'MonteCarlo Policy Paths'!$A$2:$I$31,'Monte Carlo_WA Complance Price'!$B332+1,FALSE))</f>
        <v>146.72361540812219</v>
      </c>
      <c r="AG332" s="22">
        <f ca="1">IF(AG$6&lt;$C332,0,VLOOKUP(AG$6,'MonteCarlo Policy Paths'!$A$2:$I$31,'Monte Carlo_WA Complance Price'!$B332+1,FALSE))</f>
        <v>150.52284977717397</v>
      </c>
      <c r="AI332" s="20">
        <f ca="1">E332*VLOOKUP(AI$6,'Greenhouse Gas Costs Avoided'!$A$2:$I$32,9,FALSE)</f>
        <v>0</v>
      </c>
      <c r="AJ332" s="21">
        <f ca="1">F332*VLOOKUP(AJ$6,'Greenhouse Gas Costs Avoided'!$A$2:$I$32,9,FALSE)</f>
        <v>5.2166744805659615</v>
      </c>
      <c r="AK332" s="21">
        <f ca="1">G332*VLOOKUP(AK$6,'Greenhouse Gas Costs Avoided'!$A$2:$I$32,9,FALSE)</f>
        <v>5.3216023247413169</v>
      </c>
      <c r="AL332" s="21">
        <f ca="1">H332*VLOOKUP(AL$6,'Greenhouse Gas Costs Avoided'!$A$2:$I$32,9,FALSE)</f>
        <v>5.4265301689166732</v>
      </c>
      <c r="AM332" s="21">
        <f ca="1">I332*VLOOKUP(AM$6,'Greenhouse Gas Costs Avoided'!$A$2:$I$32,9,FALSE)</f>
        <v>5.5063320831654474</v>
      </c>
      <c r="AN332" s="21">
        <f ca="1">J332*VLOOKUP(AN$6,'Greenhouse Gas Costs Avoided'!$A$2:$I$32,9,FALSE)</f>
        <v>5.5861339974142208</v>
      </c>
      <c r="AO332" s="21">
        <f ca="1">K332*VLOOKUP(AO$6,'Greenhouse Gas Costs Avoided'!$A$2:$I$32,9,FALSE)</f>
        <v>5.665935911662995</v>
      </c>
      <c r="AP332" s="21">
        <f ca="1">L332*VLOOKUP(AP$6,'Greenhouse Gas Costs Avoided'!$A$2:$I$32,9,FALSE)</f>
        <v>5.7457378259117702</v>
      </c>
      <c r="AQ332" s="21">
        <f ca="1">M332*VLOOKUP(AQ$6,'Greenhouse Gas Costs Avoided'!$A$2:$I$32,9,FALSE)</f>
        <v>5.8255397401605462</v>
      </c>
      <c r="AR332" s="21">
        <f ca="1">N332*VLOOKUP(AR$6,'Greenhouse Gas Costs Avoided'!$A$2:$I$32,9,FALSE)</f>
        <v>5.9053416544093205</v>
      </c>
      <c r="AS332" s="21">
        <f ca="1">O332*VLOOKUP(AS$6,'Greenhouse Gas Costs Avoided'!$A$2:$I$32,9,FALSE)</f>
        <v>5.9851435686580947</v>
      </c>
      <c r="AT332" s="21">
        <f ca="1">P332*VLOOKUP(AT$6,'Greenhouse Gas Costs Avoided'!$A$2:$I$32,9,FALSE)</f>
        <v>6.0649454829068699</v>
      </c>
      <c r="AU332" s="21">
        <f ca="1">Q332*VLOOKUP(AU$6,'Greenhouse Gas Costs Avoided'!$A$2:$I$32,9,FALSE)</f>
        <v>6.1447473971556432</v>
      </c>
      <c r="AV332" s="21">
        <f ca="1">R332*VLOOKUP(AV$6,'Greenhouse Gas Costs Avoided'!$A$2:$I$32,9,FALSE)</f>
        <v>6.4296194808152167</v>
      </c>
      <c r="AW332" s="21">
        <f ca="1">S332*VLOOKUP(AW$6,'Greenhouse Gas Costs Avoided'!$A$2:$I$32,9,FALSE)</f>
        <v>6.6023323538917609</v>
      </c>
      <c r="AX332" s="21">
        <f ca="1">T332*VLOOKUP(AX$6,'Greenhouse Gas Costs Avoided'!$A$2:$I$32,9,FALSE)</f>
        <v>6.7808920331878957</v>
      </c>
      <c r="AY332" s="21">
        <f ca="1">U332*VLOOKUP(AY$6,'Greenhouse Gas Costs Avoided'!$A$2:$I$32,9,FALSE)</f>
        <v>6.9638980729572149</v>
      </c>
      <c r="AZ332" s="21">
        <f ca="1">V332*VLOOKUP(AZ$6,'Greenhouse Gas Costs Avoided'!$A$2:$I$32,9,FALSE)</f>
        <v>7.1520913053717949</v>
      </c>
      <c r="BA332" s="21">
        <f ca="1">W332*VLOOKUP(BA$6,'Greenhouse Gas Costs Avoided'!$A$2:$I$32,9,FALSE)</f>
        <v>7.3435269452765404</v>
      </c>
      <c r="BB332" s="21">
        <f ca="1">X332*VLOOKUP(BB$6,'Greenhouse Gas Costs Avoided'!$A$2:$I$32,9,FALSE)</f>
        <v>7.5429472742415475</v>
      </c>
      <c r="BC332" s="21">
        <f ca="1">Y332*VLOOKUP(BC$6,'Greenhouse Gas Costs Avoided'!$A$2:$I$32,9,FALSE)</f>
        <v>7.744884134129272</v>
      </c>
      <c r="BD332" s="21">
        <f ca="1">Z332*VLOOKUP(BD$6,'Greenhouse Gas Costs Avoided'!$A$2:$I$32,9,FALSE)</f>
        <v>7.950411333759269</v>
      </c>
      <c r="BE332" s="21">
        <f ca="1">AA332*VLOOKUP(BE$6,'Greenhouse Gas Costs Avoided'!$A$2:$I$32,9,FALSE)</f>
        <v>8.161021676093501</v>
      </c>
      <c r="BF332" s="21">
        <f ca="1">AB332*VLOOKUP(BF$6,'Greenhouse Gas Costs Avoided'!$A$2:$I$32,9,FALSE)</f>
        <v>8.3774569890184303</v>
      </c>
      <c r="BG332" s="21">
        <f ca="1">AC332*VLOOKUP(BG$6,'Greenhouse Gas Costs Avoided'!$A$2:$I$32,9,FALSE)</f>
        <v>8.5992633142510115</v>
      </c>
      <c r="BH332" s="21">
        <f ca="1">AD332*VLOOKUP(BH$6,'Greenhouse Gas Costs Avoided'!$A$2:$I$32,9,FALSE)</f>
        <v>8.8263732304711304</v>
      </c>
      <c r="BI332" s="21">
        <f ca="1">AE332*VLOOKUP(BI$6,'Greenhouse Gas Costs Avoided'!$A$2:$I$32,9,FALSE)</f>
        <v>9.05818008905967</v>
      </c>
      <c r="BJ332" s="21">
        <f ca="1">AF332*VLOOKUP(BJ$6,'Greenhouse Gas Costs Avoided'!$A$2:$I$32,9,FALSE)</f>
        <v>9.2949796418706736</v>
      </c>
      <c r="BK332" s="22">
        <f ca="1">AG332*VLOOKUP(BK$6,'Greenhouse Gas Costs Avoided'!$A$2:$I$32,9,FALSE)</f>
        <v>9.5356621388007277</v>
      </c>
    </row>
    <row r="333" spans="1:63" x14ac:dyDescent="0.35">
      <c r="A333" s="11">
        <v>327</v>
      </c>
      <c r="B333" s="12">
        <f t="shared" ca="1" si="10"/>
        <v>2</v>
      </c>
      <c r="C333" s="13">
        <f t="shared" ca="1" si="11"/>
        <v>2023</v>
      </c>
      <c r="E333" s="20">
        <f ca="1">IF(E$6&lt;$C333,0,VLOOKUP(E$6,'MonteCarlo Policy Paths'!$A$2:$I$31,'Monte Carlo_WA Complance Price'!$B333+1,FALSE))</f>
        <v>0</v>
      </c>
      <c r="F333" s="21">
        <f ca="1">IF(F$6&lt;$C333,0,VLOOKUP(F$6,'MonteCarlo Policy Paths'!$A$2:$I$31,'Monte Carlo_WA Complance Price'!$B333+1,FALSE))</f>
        <v>82.346532180449415</v>
      </c>
      <c r="G333" s="21">
        <f ca="1">IF(G$6&lt;$C333,0,VLOOKUP(G$6,'MonteCarlo Policy Paths'!$A$2:$I$31,'Monte Carlo_WA Complance Price'!$B333+1,FALSE))</f>
        <v>84.002844861871253</v>
      </c>
      <c r="H333" s="21">
        <f ca="1">IF(H$6&lt;$C333,0,VLOOKUP(H$6,'MonteCarlo Policy Paths'!$A$2:$I$31,'Monte Carlo_WA Complance Price'!$B333+1,FALSE))</f>
        <v>85.659157543293105</v>
      </c>
      <c r="I333" s="21">
        <f ca="1">IF(I$6&lt;$C333,0,VLOOKUP(I$6,'MonteCarlo Policy Paths'!$A$2:$I$31,'Monte Carlo_WA Complance Price'!$B333+1,FALSE))</f>
        <v>86.918851036576825</v>
      </c>
      <c r="J333" s="21">
        <f ca="1">IF(J$6&lt;$C333,0,VLOOKUP(J$6,'MonteCarlo Policy Paths'!$A$2:$I$31,'Monte Carlo_WA Complance Price'!$B333+1,FALSE))</f>
        <v>88.178544529860531</v>
      </c>
      <c r="K333" s="21">
        <f ca="1">IF(K$6&lt;$C333,0,VLOOKUP(K$6,'MonteCarlo Policy Paths'!$A$2:$I$31,'Monte Carlo_WA Complance Price'!$B333+1,FALSE))</f>
        <v>89.438238023144251</v>
      </c>
      <c r="L333" s="21">
        <f ca="1">IF(L$6&lt;$C333,0,VLOOKUP(L$6,'MonteCarlo Policy Paths'!$A$2:$I$31,'Monte Carlo_WA Complance Price'!$B333+1,FALSE))</f>
        <v>90.697931516427971</v>
      </c>
      <c r="M333" s="21">
        <f ca="1">IF(M$6&lt;$C333,0,VLOOKUP(M$6,'MonteCarlo Policy Paths'!$A$2:$I$31,'Monte Carlo_WA Complance Price'!$B333+1,FALSE))</f>
        <v>91.95762500971172</v>
      </c>
      <c r="N333" s="21">
        <f ca="1">IF(N$6&lt;$C333,0,VLOOKUP(N$6,'MonteCarlo Policy Paths'!$A$2:$I$31,'Monte Carlo_WA Complance Price'!$B333+1,FALSE))</f>
        <v>93.21731850299544</v>
      </c>
      <c r="O333" s="21">
        <f ca="1">IF(O$6&lt;$C333,0,VLOOKUP(O$6,'MonteCarlo Policy Paths'!$A$2:$I$31,'Monte Carlo_WA Complance Price'!$B333+1,FALSE))</f>
        <v>94.47701199627916</v>
      </c>
      <c r="P333" s="21">
        <f ca="1">IF(P$6&lt;$C333,0,VLOOKUP(P$6,'MonteCarlo Policy Paths'!$A$2:$I$31,'Monte Carlo_WA Complance Price'!$B333+1,FALSE))</f>
        <v>95.73670548956288</v>
      </c>
      <c r="Q333" s="21">
        <f ca="1">IF(Q$6&lt;$C333,0,VLOOKUP(Q$6,'MonteCarlo Policy Paths'!$A$2:$I$31,'Monte Carlo_WA Complance Price'!$B333+1,FALSE))</f>
        <v>96.996398982846586</v>
      </c>
      <c r="R333" s="21">
        <f ca="1">IF(R$6&lt;$C333,0,VLOOKUP(R$6,'MonteCarlo Policy Paths'!$A$2:$I$31,'Monte Carlo_WA Complance Price'!$B333+1,FALSE))</f>
        <v>98.25609247613032</v>
      </c>
      <c r="S333" s="21">
        <f ca="1">IF(S$6&lt;$C333,0,VLOOKUP(S$6,'MonteCarlo Policy Paths'!$A$2:$I$31,'Monte Carlo_WA Complance Price'!$B333+1,FALSE))</f>
        <v>99.65157958594628</v>
      </c>
      <c r="T333" s="21">
        <f ca="1">IF(T$6&lt;$C333,0,VLOOKUP(T$6,'MonteCarlo Policy Paths'!$A$2:$I$31,'Monte Carlo_WA Complance Price'!$B333+1,FALSE))</f>
        <v>101.04706669576224</v>
      </c>
      <c r="U333" s="21">
        <f ca="1">IF(U$6&lt;$C333,0,VLOOKUP(U$6,'MonteCarlo Policy Paths'!$A$2:$I$31,'Monte Carlo_WA Complance Price'!$B333+1,FALSE))</f>
        <v>102.4425538055782</v>
      </c>
      <c r="V333" s="21">
        <f ca="1">IF(V$6&lt;$C333,0,VLOOKUP(V$6,'MonteCarlo Policy Paths'!$A$2:$I$31,'Monte Carlo_WA Complance Price'!$B333+1,FALSE))</f>
        <v>103.83804091539416</v>
      </c>
      <c r="W333" s="21">
        <f ca="1">IF(W$6&lt;$C333,0,VLOOKUP(W$6,'MonteCarlo Policy Paths'!$A$2:$I$31,'Monte Carlo_WA Complance Price'!$B333+1,FALSE))</f>
        <v>105.23352802521011</v>
      </c>
      <c r="X333" s="21">
        <f ca="1">IF(X$6&lt;$C333,0,VLOOKUP(X$6,'MonteCarlo Policy Paths'!$A$2:$I$31,'Monte Carlo_WA Complance Price'!$B333+1,FALSE))</f>
        <v>106.47156953138905</v>
      </c>
      <c r="Y333" s="21">
        <f ca="1">IF(Y$6&lt;$C333,0,VLOOKUP(Y$6,'MonteCarlo Policy Paths'!$A$2:$I$31,'Monte Carlo_WA Complance Price'!$B333+1,FALSE))</f>
        <v>107.709611037568</v>
      </c>
      <c r="Z333" s="21">
        <f ca="1">IF(Z$6&lt;$C333,0,VLOOKUP(Z$6,'MonteCarlo Policy Paths'!$A$2:$I$31,'Monte Carlo_WA Complance Price'!$B333+1,FALSE))</f>
        <v>108.94765254374694</v>
      </c>
      <c r="AA333" s="21">
        <f ca="1">IF(AA$6&lt;$C333,0,VLOOKUP(AA$6,'MonteCarlo Policy Paths'!$A$2:$I$31,'Monte Carlo_WA Complance Price'!$B333+1,FALSE))</f>
        <v>110.18569404992589</v>
      </c>
      <c r="AB333" s="21">
        <f ca="1">IF(AB$6&lt;$C333,0,VLOOKUP(AB$6,'MonteCarlo Policy Paths'!$A$2:$I$31,'Monte Carlo_WA Complance Price'!$B333+1,FALSE))</f>
        <v>111.42373555610482</v>
      </c>
      <c r="AC333" s="21">
        <f ca="1">IF(AC$6&lt;$C333,0,VLOOKUP(AC$6,'MonteCarlo Policy Paths'!$A$2:$I$31,'Monte Carlo_WA Complance Price'!$B333+1,FALSE))</f>
        <v>112.86811731331359</v>
      </c>
      <c r="AD333" s="21">
        <f ca="1">IF(AD$6&lt;$C333,0,VLOOKUP(AD$6,'MonteCarlo Policy Paths'!$A$2:$I$31,'Monte Carlo_WA Complance Price'!$B333+1,FALSE))</f>
        <v>114.31249907052236</v>
      </c>
      <c r="AE333" s="21">
        <f ca="1">IF(AE$6&lt;$C333,0,VLOOKUP(AE$6,'MonteCarlo Policy Paths'!$A$2:$I$31,'Monte Carlo_WA Complance Price'!$B333+1,FALSE))</f>
        <v>115.75688082773114</v>
      </c>
      <c r="AF333" s="21">
        <f ca="1">IF(AF$6&lt;$C333,0,VLOOKUP(AF$6,'MonteCarlo Policy Paths'!$A$2:$I$31,'Monte Carlo_WA Complance Price'!$B333+1,FALSE))</f>
        <v>117.20126258493991</v>
      </c>
      <c r="AG333" s="22">
        <f ca="1">IF(AG$6&lt;$C333,0,VLOOKUP(AG$6,'MonteCarlo Policy Paths'!$A$2:$I$31,'Monte Carlo_WA Complance Price'!$B333+1,FALSE))</f>
        <v>120.41827982173916</v>
      </c>
      <c r="AI333" s="20">
        <f ca="1">E333*VLOOKUP(AI$6,'Greenhouse Gas Costs Avoided'!$A$2:$I$32,9,FALSE)</f>
        <v>0</v>
      </c>
      <c r="AJ333" s="21">
        <f ca="1">F333*VLOOKUP(AJ$6,'Greenhouse Gas Costs Avoided'!$A$2:$I$32,9,FALSE)</f>
        <v>5.2166744805659615</v>
      </c>
      <c r="AK333" s="21">
        <f ca="1">G333*VLOOKUP(AK$6,'Greenhouse Gas Costs Avoided'!$A$2:$I$32,9,FALSE)</f>
        <v>5.3216023247413169</v>
      </c>
      <c r="AL333" s="21">
        <f ca="1">H333*VLOOKUP(AL$6,'Greenhouse Gas Costs Avoided'!$A$2:$I$32,9,FALSE)</f>
        <v>5.4265301689166732</v>
      </c>
      <c r="AM333" s="21">
        <f ca="1">I333*VLOOKUP(AM$6,'Greenhouse Gas Costs Avoided'!$A$2:$I$32,9,FALSE)</f>
        <v>5.5063320831654474</v>
      </c>
      <c r="AN333" s="21">
        <f ca="1">J333*VLOOKUP(AN$6,'Greenhouse Gas Costs Avoided'!$A$2:$I$32,9,FALSE)</f>
        <v>5.5861339974142208</v>
      </c>
      <c r="AO333" s="21">
        <f ca="1">K333*VLOOKUP(AO$6,'Greenhouse Gas Costs Avoided'!$A$2:$I$32,9,FALSE)</f>
        <v>5.665935911662995</v>
      </c>
      <c r="AP333" s="21">
        <f ca="1">L333*VLOOKUP(AP$6,'Greenhouse Gas Costs Avoided'!$A$2:$I$32,9,FALSE)</f>
        <v>5.7457378259117702</v>
      </c>
      <c r="AQ333" s="21">
        <f ca="1">M333*VLOOKUP(AQ$6,'Greenhouse Gas Costs Avoided'!$A$2:$I$32,9,FALSE)</f>
        <v>5.8255397401605462</v>
      </c>
      <c r="AR333" s="21">
        <f ca="1">N333*VLOOKUP(AR$6,'Greenhouse Gas Costs Avoided'!$A$2:$I$32,9,FALSE)</f>
        <v>5.9053416544093205</v>
      </c>
      <c r="AS333" s="21">
        <f ca="1">O333*VLOOKUP(AS$6,'Greenhouse Gas Costs Avoided'!$A$2:$I$32,9,FALSE)</f>
        <v>5.9851435686580947</v>
      </c>
      <c r="AT333" s="21">
        <f ca="1">P333*VLOOKUP(AT$6,'Greenhouse Gas Costs Avoided'!$A$2:$I$32,9,FALSE)</f>
        <v>6.0649454829068699</v>
      </c>
      <c r="AU333" s="21">
        <f ca="1">Q333*VLOOKUP(AU$6,'Greenhouse Gas Costs Avoided'!$A$2:$I$32,9,FALSE)</f>
        <v>6.1447473971556432</v>
      </c>
      <c r="AV333" s="21">
        <f ca="1">R333*VLOOKUP(AV$6,'Greenhouse Gas Costs Avoided'!$A$2:$I$32,9,FALSE)</f>
        <v>6.2245493114044184</v>
      </c>
      <c r="AW333" s="21">
        <f ca="1">S333*VLOOKUP(AW$6,'Greenhouse Gas Costs Avoided'!$A$2:$I$32,9,FALSE)</f>
        <v>6.312953786990386</v>
      </c>
      <c r="AX333" s="21">
        <f ca="1">T333*VLOOKUP(AX$6,'Greenhouse Gas Costs Avoided'!$A$2:$I$32,9,FALSE)</f>
        <v>6.4013582625763545</v>
      </c>
      <c r="AY333" s="21">
        <f ca="1">U333*VLOOKUP(AY$6,'Greenhouse Gas Costs Avoided'!$A$2:$I$32,9,FALSE)</f>
        <v>6.4897627381623222</v>
      </c>
      <c r="AZ333" s="21">
        <f ca="1">V333*VLOOKUP(AZ$6,'Greenhouse Gas Costs Avoided'!$A$2:$I$32,9,FALSE)</f>
        <v>6.5781672137482907</v>
      </c>
      <c r="BA333" s="21">
        <f ca="1">W333*VLOOKUP(BA$6,'Greenhouse Gas Costs Avoided'!$A$2:$I$32,9,FALSE)</f>
        <v>6.6665716893342575</v>
      </c>
      <c r="BB333" s="21">
        <f ca="1">X333*VLOOKUP(BB$6,'Greenhouse Gas Costs Avoided'!$A$2:$I$32,9,FALSE)</f>
        <v>6.7450019445028957</v>
      </c>
      <c r="BC333" s="21">
        <f ca="1">Y333*VLOOKUP(BC$6,'Greenhouse Gas Costs Avoided'!$A$2:$I$32,9,FALSE)</f>
        <v>6.8234321996715348</v>
      </c>
      <c r="BD333" s="21">
        <f ca="1">Z333*VLOOKUP(BD$6,'Greenhouse Gas Costs Avoided'!$A$2:$I$32,9,FALSE)</f>
        <v>6.901862454840173</v>
      </c>
      <c r="BE333" s="21">
        <f ca="1">AA333*VLOOKUP(BE$6,'Greenhouse Gas Costs Avoided'!$A$2:$I$32,9,FALSE)</f>
        <v>6.9802927100088112</v>
      </c>
      <c r="BF333" s="21">
        <f ca="1">AB333*VLOOKUP(BF$6,'Greenhouse Gas Costs Avoided'!$A$2:$I$32,9,FALSE)</f>
        <v>7.0587229651774486</v>
      </c>
      <c r="BG333" s="21">
        <f ca="1">AC333*VLOOKUP(BG$6,'Greenhouse Gas Costs Avoided'!$A$2:$I$32,9,FALSE)</f>
        <v>7.1502249295408609</v>
      </c>
      <c r="BH333" s="21">
        <f ca="1">AD333*VLOOKUP(BH$6,'Greenhouse Gas Costs Avoided'!$A$2:$I$32,9,FALSE)</f>
        <v>7.2417268939042723</v>
      </c>
      <c r="BI333" s="21">
        <f ca="1">AE333*VLOOKUP(BI$6,'Greenhouse Gas Costs Avoided'!$A$2:$I$32,9,FALSE)</f>
        <v>7.3332288582676846</v>
      </c>
      <c r="BJ333" s="21">
        <f ca="1">AF333*VLOOKUP(BJ$6,'Greenhouse Gas Costs Avoided'!$A$2:$I$32,9,FALSE)</f>
        <v>7.424730822631096</v>
      </c>
      <c r="BK333" s="22">
        <f ca="1">AG333*VLOOKUP(BK$6,'Greenhouse Gas Costs Avoided'!$A$2:$I$32,9,FALSE)</f>
        <v>7.6285297110405814</v>
      </c>
    </row>
    <row r="334" spans="1:63" x14ac:dyDescent="0.35">
      <c r="A334" s="11">
        <v>328</v>
      </c>
      <c r="B334" s="12">
        <f t="shared" ca="1" si="10"/>
        <v>5</v>
      </c>
      <c r="C334" s="13">
        <f t="shared" ca="1" si="11"/>
        <v>2023</v>
      </c>
      <c r="E334" s="20">
        <f ca="1">IF(E$6&lt;$C334,0,VLOOKUP(E$6,'MonteCarlo Policy Paths'!$A$2:$I$31,'Monte Carlo_WA Complance Price'!$B334+1,FALSE))</f>
        <v>0</v>
      </c>
      <c r="F334" s="21">
        <f ca="1">IF(F$6&lt;$C334,0,VLOOKUP(F$6,'MonteCarlo Policy Paths'!$A$2:$I$31,'Monte Carlo_WA Complance Price'!$B334+1,FALSE))</f>
        <v>82.346532180449415</v>
      </c>
      <c r="G334" s="21">
        <f ca="1">IF(G$6&lt;$C334,0,VLOOKUP(G$6,'MonteCarlo Policy Paths'!$A$2:$I$31,'Monte Carlo_WA Complance Price'!$B334+1,FALSE))</f>
        <v>84.002844861871253</v>
      </c>
      <c r="H334" s="21">
        <f ca="1">IF(H$6&lt;$C334,0,VLOOKUP(H$6,'MonteCarlo Policy Paths'!$A$2:$I$31,'Monte Carlo_WA Complance Price'!$B334+1,FALSE))</f>
        <v>85.659157543293105</v>
      </c>
      <c r="I334" s="21">
        <f ca="1">IF(I$6&lt;$C334,0,VLOOKUP(I$6,'MonteCarlo Policy Paths'!$A$2:$I$31,'Monte Carlo_WA Complance Price'!$B334+1,FALSE))</f>
        <v>86.918851036576825</v>
      </c>
      <c r="J334" s="21">
        <f ca="1">IF(J$6&lt;$C334,0,VLOOKUP(J$6,'MonteCarlo Policy Paths'!$A$2:$I$31,'Monte Carlo_WA Complance Price'!$B334+1,FALSE))</f>
        <v>88.178544529860531</v>
      </c>
      <c r="K334" s="21">
        <f ca="1">IF(K$6&lt;$C334,0,VLOOKUP(K$6,'MonteCarlo Policy Paths'!$A$2:$I$31,'Monte Carlo_WA Complance Price'!$B334+1,FALSE))</f>
        <v>89.438238023144251</v>
      </c>
      <c r="L334" s="21">
        <f ca="1">IF(L$6&lt;$C334,0,VLOOKUP(L$6,'MonteCarlo Policy Paths'!$A$2:$I$31,'Monte Carlo_WA Complance Price'!$B334+1,FALSE))</f>
        <v>90.697931516427971</v>
      </c>
      <c r="M334" s="21">
        <f ca="1">IF(M$6&lt;$C334,0,VLOOKUP(M$6,'MonteCarlo Policy Paths'!$A$2:$I$31,'Monte Carlo_WA Complance Price'!$B334+1,FALSE))</f>
        <v>91.95762500971172</v>
      </c>
      <c r="N334" s="21">
        <f ca="1">IF(N$6&lt;$C334,0,VLOOKUP(N$6,'MonteCarlo Policy Paths'!$A$2:$I$31,'Monte Carlo_WA Complance Price'!$B334+1,FALSE))</f>
        <v>93.21731850299544</v>
      </c>
      <c r="O334" s="21">
        <f ca="1">IF(O$6&lt;$C334,0,VLOOKUP(O$6,'MonteCarlo Policy Paths'!$A$2:$I$31,'Monte Carlo_WA Complance Price'!$B334+1,FALSE))</f>
        <v>94.47701199627916</v>
      </c>
      <c r="P334" s="21">
        <f ca="1">IF(P$6&lt;$C334,0,VLOOKUP(P$6,'MonteCarlo Policy Paths'!$A$2:$I$31,'Monte Carlo_WA Complance Price'!$B334+1,FALSE))</f>
        <v>95.73670548956288</v>
      </c>
      <c r="Q334" s="21">
        <f ca="1">IF(Q$6&lt;$C334,0,VLOOKUP(Q$6,'MonteCarlo Policy Paths'!$A$2:$I$31,'Monte Carlo_WA Complance Price'!$B334+1,FALSE))</f>
        <v>96.996398982846586</v>
      </c>
      <c r="R334" s="21">
        <f ca="1">IF(R$6&lt;$C334,0,VLOOKUP(R$6,'MonteCarlo Policy Paths'!$A$2:$I$31,'Monte Carlo_WA Complance Price'!$B334+1,FALSE))</f>
        <v>99.874634841342697</v>
      </c>
      <c r="S334" s="21">
        <f ca="1">IF(S$6&lt;$C334,0,VLOOKUP(S$6,'MonteCarlo Policy Paths'!$A$2:$I$31,'Monte Carlo_WA Complance Price'!$B334+1,FALSE))</f>
        <v>101.93553668931256</v>
      </c>
      <c r="T334" s="21">
        <f ca="1">IF(T$6&lt;$C334,0,VLOOKUP(T$6,'MonteCarlo Policy Paths'!$A$2:$I$31,'Monte Carlo_WA Complance Price'!$B334+1,FALSE))</f>
        <v>104.04258519817796</v>
      </c>
      <c r="U334" s="21">
        <f ca="1">IF(U$6&lt;$C334,0,VLOOKUP(U$6,'MonteCarlo Policy Paths'!$A$2:$I$31,'Monte Carlo_WA Complance Price'!$B334+1,FALSE))</f>
        <v>106.18472717196582</v>
      </c>
      <c r="V334" s="21">
        <f ca="1">IF(V$6&lt;$C334,0,VLOOKUP(V$6,'MonteCarlo Policy Paths'!$A$2:$I$31,'Monte Carlo_WA Complance Price'!$B334+1,FALSE))</f>
        <v>108.36780972271322</v>
      </c>
      <c r="W334" s="21">
        <f ca="1">IF(W$6&lt;$C334,0,VLOOKUP(W$6,'MonteCarlo Policy Paths'!$A$2:$I$31,'Monte Carlo_WA Complance Price'!$B334+1,FALSE))</f>
        <v>110.57648338650839</v>
      </c>
      <c r="X334" s="21">
        <f ca="1">IF(X$6&lt;$C334,0,VLOOKUP(X$6,'MonteCarlo Policy Paths'!$A$2:$I$31,'Monte Carlo_WA Complance Price'!$B334+1,FALSE))</f>
        <v>112.7694544213079</v>
      </c>
      <c r="Y334" s="21">
        <f ca="1">IF(Y$6&lt;$C334,0,VLOOKUP(Y$6,'MonteCarlo Policy Paths'!$A$2:$I$31,'Monte Carlo_WA Complance Price'!$B334+1,FALSE))</f>
        <v>114.98228749612761</v>
      </c>
      <c r="Z334" s="21">
        <f ca="1">IF(Z$6&lt;$C334,0,VLOOKUP(Z$6,'MonteCarlo Policy Paths'!$A$2:$I$31,'Monte Carlo_WA Complance Price'!$B334+1,FALSE))</f>
        <v>117.22345778349788</v>
      </c>
      <c r="AA334" s="21">
        <f ca="1">IF(AA$6&lt;$C334,0,VLOOKUP(AA$6,'MonteCarlo Policy Paths'!$A$2:$I$31,'Monte Carlo_WA Complance Price'!$B334+1,FALSE))</f>
        <v>119.50474742044912</v>
      </c>
      <c r="AB334" s="21">
        <f ca="1">IF(AB$6&lt;$C334,0,VLOOKUP(AB$6,'MonteCarlo Policy Paths'!$A$2:$I$31,'Monte Carlo_WA Complance Price'!$B334+1,FALSE))</f>
        <v>121.83201137782079</v>
      </c>
      <c r="AC334" s="21">
        <f ca="1">IF(AC$6&lt;$C334,0,VLOOKUP(AC$6,'MonteCarlo Policy Paths'!$A$2:$I$31,'Monte Carlo_WA Complance Price'!$B334+1,FALSE))</f>
        <v>124.30483685770574</v>
      </c>
      <c r="AD334" s="21">
        <f ca="1">IF(AD$6&lt;$C334,0,VLOOKUP(AD$6,'MonteCarlo Policy Paths'!$A$2:$I$31,'Monte Carlo_WA Complance Price'!$B334+1,FALSE))</f>
        <v>126.81952160325447</v>
      </c>
      <c r="AE334" s="21">
        <f ca="1">IF(AE$6&lt;$C334,0,VLOOKUP(AE$6,'MonteCarlo Policy Paths'!$A$2:$I$31,'Monte Carlo_WA Complance Price'!$B334+1,FALSE))</f>
        <v>129.37127756316897</v>
      </c>
      <c r="AF334" s="21">
        <f ca="1">IF(AF$6&lt;$C334,0,VLOOKUP(AF$6,'MonteCarlo Policy Paths'!$A$2:$I$31,'Monte Carlo_WA Complance Price'!$B334+1,FALSE))</f>
        <v>131.96243899653103</v>
      </c>
      <c r="AG334" s="22">
        <f ca="1">IF(AG$6&lt;$C334,0,VLOOKUP(AG$6,'MonteCarlo Policy Paths'!$A$2:$I$31,'Monte Carlo_WA Complance Price'!$B334+1,FALSE))</f>
        <v>135.47056479945655</v>
      </c>
      <c r="AI334" s="20">
        <f ca="1">E334*VLOOKUP(AI$6,'Greenhouse Gas Costs Avoided'!$A$2:$I$32,9,FALSE)</f>
        <v>0</v>
      </c>
      <c r="AJ334" s="21">
        <f ca="1">F334*VLOOKUP(AJ$6,'Greenhouse Gas Costs Avoided'!$A$2:$I$32,9,FALSE)</f>
        <v>5.2166744805659615</v>
      </c>
      <c r="AK334" s="21">
        <f ca="1">G334*VLOOKUP(AK$6,'Greenhouse Gas Costs Avoided'!$A$2:$I$32,9,FALSE)</f>
        <v>5.3216023247413169</v>
      </c>
      <c r="AL334" s="21">
        <f ca="1">H334*VLOOKUP(AL$6,'Greenhouse Gas Costs Avoided'!$A$2:$I$32,9,FALSE)</f>
        <v>5.4265301689166732</v>
      </c>
      <c r="AM334" s="21">
        <f ca="1">I334*VLOOKUP(AM$6,'Greenhouse Gas Costs Avoided'!$A$2:$I$32,9,FALSE)</f>
        <v>5.5063320831654474</v>
      </c>
      <c r="AN334" s="21">
        <f ca="1">J334*VLOOKUP(AN$6,'Greenhouse Gas Costs Avoided'!$A$2:$I$32,9,FALSE)</f>
        <v>5.5861339974142208</v>
      </c>
      <c r="AO334" s="21">
        <f ca="1">K334*VLOOKUP(AO$6,'Greenhouse Gas Costs Avoided'!$A$2:$I$32,9,FALSE)</f>
        <v>5.665935911662995</v>
      </c>
      <c r="AP334" s="21">
        <f ca="1">L334*VLOOKUP(AP$6,'Greenhouse Gas Costs Avoided'!$A$2:$I$32,9,FALSE)</f>
        <v>5.7457378259117702</v>
      </c>
      <c r="AQ334" s="21">
        <f ca="1">M334*VLOOKUP(AQ$6,'Greenhouse Gas Costs Avoided'!$A$2:$I$32,9,FALSE)</f>
        <v>5.8255397401605462</v>
      </c>
      <c r="AR334" s="21">
        <f ca="1">N334*VLOOKUP(AR$6,'Greenhouse Gas Costs Avoided'!$A$2:$I$32,9,FALSE)</f>
        <v>5.9053416544093205</v>
      </c>
      <c r="AS334" s="21">
        <f ca="1">O334*VLOOKUP(AS$6,'Greenhouse Gas Costs Avoided'!$A$2:$I$32,9,FALSE)</f>
        <v>5.9851435686580947</v>
      </c>
      <c r="AT334" s="21">
        <f ca="1">P334*VLOOKUP(AT$6,'Greenhouse Gas Costs Avoided'!$A$2:$I$32,9,FALSE)</f>
        <v>6.0649454829068699</v>
      </c>
      <c r="AU334" s="21">
        <f ca="1">Q334*VLOOKUP(AU$6,'Greenhouse Gas Costs Avoided'!$A$2:$I$32,9,FALSE)</f>
        <v>6.1447473971556432</v>
      </c>
      <c r="AV334" s="21">
        <f ca="1">R334*VLOOKUP(AV$6,'Greenhouse Gas Costs Avoided'!$A$2:$I$32,9,FALSE)</f>
        <v>6.327084396109818</v>
      </c>
      <c r="AW334" s="21">
        <f ca="1">S334*VLOOKUP(AW$6,'Greenhouse Gas Costs Avoided'!$A$2:$I$32,9,FALSE)</f>
        <v>6.4576430704410743</v>
      </c>
      <c r="AX334" s="21">
        <f ca="1">T334*VLOOKUP(AX$6,'Greenhouse Gas Costs Avoided'!$A$2:$I$32,9,FALSE)</f>
        <v>6.5911251478821242</v>
      </c>
      <c r="AY334" s="21">
        <f ca="1">U334*VLOOKUP(AY$6,'Greenhouse Gas Costs Avoided'!$A$2:$I$32,9,FALSE)</f>
        <v>6.7268304055597685</v>
      </c>
      <c r="AZ334" s="21">
        <f ca="1">V334*VLOOKUP(AZ$6,'Greenhouse Gas Costs Avoided'!$A$2:$I$32,9,FALSE)</f>
        <v>6.8651292595600424</v>
      </c>
      <c r="BA334" s="21">
        <f ca="1">W334*VLOOKUP(BA$6,'Greenhouse Gas Costs Avoided'!$A$2:$I$32,9,FALSE)</f>
        <v>7.0050493173053994</v>
      </c>
      <c r="BB334" s="21">
        <f ca="1">X334*VLOOKUP(BB$6,'Greenhouse Gas Costs Avoided'!$A$2:$I$32,9,FALSE)</f>
        <v>7.1439746093722221</v>
      </c>
      <c r="BC334" s="21">
        <f ca="1">Y334*VLOOKUP(BC$6,'Greenhouse Gas Costs Avoided'!$A$2:$I$32,9,FALSE)</f>
        <v>7.2841581669004034</v>
      </c>
      <c r="BD334" s="21">
        <f ca="1">Z334*VLOOKUP(BD$6,'Greenhouse Gas Costs Avoided'!$A$2:$I$32,9,FALSE)</f>
        <v>7.426136894299721</v>
      </c>
      <c r="BE334" s="21">
        <f ca="1">AA334*VLOOKUP(BE$6,'Greenhouse Gas Costs Avoided'!$A$2:$I$32,9,FALSE)</f>
        <v>7.5706571930511553</v>
      </c>
      <c r="BF334" s="21">
        <f ca="1">AB334*VLOOKUP(BF$6,'Greenhouse Gas Costs Avoided'!$A$2:$I$32,9,FALSE)</f>
        <v>7.7180899770979394</v>
      </c>
      <c r="BG334" s="21">
        <f ca="1">AC334*VLOOKUP(BG$6,'Greenhouse Gas Costs Avoided'!$A$2:$I$32,9,FALSE)</f>
        <v>7.8747441218959366</v>
      </c>
      <c r="BH334" s="21">
        <f ca="1">AD334*VLOOKUP(BH$6,'Greenhouse Gas Costs Avoided'!$A$2:$I$32,9,FALSE)</f>
        <v>8.0340500621877027</v>
      </c>
      <c r="BI334" s="21">
        <f ca="1">AE334*VLOOKUP(BI$6,'Greenhouse Gas Costs Avoided'!$A$2:$I$32,9,FALSE)</f>
        <v>8.1957044736636782</v>
      </c>
      <c r="BJ334" s="21">
        <f ca="1">AF334*VLOOKUP(BJ$6,'Greenhouse Gas Costs Avoided'!$A$2:$I$32,9,FALSE)</f>
        <v>8.3598552322508848</v>
      </c>
      <c r="BK334" s="22">
        <f ca="1">AG334*VLOOKUP(BK$6,'Greenhouse Gas Costs Avoided'!$A$2:$I$32,9,FALSE)</f>
        <v>8.5820959249206545</v>
      </c>
    </row>
    <row r="335" spans="1:63" x14ac:dyDescent="0.35">
      <c r="A335" s="11">
        <v>329</v>
      </c>
      <c r="B335" s="12">
        <f t="shared" ca="1" si="10"/>
        <v>3</v>
      </c>
      <c r="C335" s="13">
        <f t="shared" ca="1" si="11"/>
        <v>2023</v>
      </c>
      <c r="E335" s="20">
        <f ca="1">IF(E$6&lt;$C335,0,VLOOKUP(E$6,'MonteCarlo Policy Paths'!$A$2:$I$31,'Monte Carlo_WA Complance Price'!$B335+1,FALSE))</f>
        <v>0</v>
      </c>
      <c r="F335" s="21">
        <f ca="1">IF(F$6&lt;$C335,0,VLOOKUP(F$6,'MonteCarlo Policy Paths'!$A$2:$I$31,'Monte Carlo_WA Complance Price'!$B335+1,FALSE))</f>
        <v>82.346532180449415</v>
      </c>
      <c r="G335" s="21">
        <f ca="1">IF(G$6&lt;$C335,0,VLOOKUP(G$6,'MonteCarlo Policy Paths'!$A$2:$I$31,'Monte Carlo_WA Complance Price'!$B335+1,FALSE))</f>
        <v>84.002844861871253</v>
      </c>
      <c r="H335" s="21">
        <f ca="1">IF(H$6&lt;$C335,0,VLOOKUP(H$6,'MonteCarlo Policy Paths'!$A$2:$I$31,'Monte Carlo_WA Complance Price'!$B335+1,FALSE))</f>
        <v>85.659157543293105</v>
      </c>
      <c r="I335" s="21">
        <f ca="1">IF(I$6&lt;$C335,0,VLOOKUP(I$6,'MonteCarlo Policy Paths'!$A$2:$I$31,'Monte Carlo_WA Complance Price'!$B335+1,FALSE))</f>
        <v>86.918851036576825</v>
      </c>
      <c r="J335" s="21">
        <f ca="1">IF(J$6&lt;$C335,0,VLOOKUP(J$6,'MonteCarlo Policy Paths'!$A$2:$I$31,'Monte Carlo_WA Complance Price'!$B335+1,FALSE))</f>
        <v>88.178544529860531</v>
      </c>
      <c r="K335" s="21">
        <f ca="1">IF(K$6&lt;$C335,0,VLOOKUP(K$6,'MonteCarlo Policy Paths'!$A$2:$I$31,'Monte Carlo_WA Complance Price'!$B335+1,FALSE))</f>
        <v>89.438238023144251</v>
      </c>
      <c r="L335" s="21">
        <f ca="1">IF(L$6&lt;$C335,0,VLOOKUP(L$6,'MonteCarlo Policy Paths'!$A$2:$I$31,'Monte Carlo_WA Complance Price'!$B335+1,FALSE))</f>
        <v>90.697931516427971</v>
      </c>
      <c r="M335" s="21">
        <f ca="1">IF(M$6&lt;$C335,0,VLOOKUP(M$6,'MonteCarlo Policy Paths'!$A$2:$I$31,'Monte Carlo_WA Complance Price'!$B335+1,FALSE))</f>
        <v>91.95762500971172</v>
      </c>
      <c r="N335" s="21">
        <f ca="1">IF(N$6&lt;$C335,0,VLOOKUP(N$6,'MonteCarlo Policy Paths'!$A$2:$I$31,'Monte Carlo_WA Complance Price'!$B335+1,FALSE))</f>
        <v>93.21731850299544</v>
      </c>
      <c r="O335" s="21">
        <f ca="1">IF(O$6&lt;$C335,0,VLOOKUP(O$6,'MonteCarlo Policy Paths'!$A$2:$I$31,'Monte Carlo_WA Complance Price'!$B335+1,FALSE))</f>
        <v>94.47701199627916</v>
      </c>
      <c r="P335" s="21">
        <f ca="1">IF(P$6&lt;$C335,0,VLOOKUP(P$6,'MonteCarlo Policy Paths'!$A$2:$I$31,'Monte Carlo_WA Complance Price'!$B335+1,FALSE))</f>
        <v>95.73670548956288</v>
      </c>
      <c r="Q335" s="21">
        <f ca="1">IF(Q$6&lt;$C335,0,VLOOKUP(Q$6,'MonteCarlo Policy Paths'!$A$2:$I$31,'Monte Carlo_WA Complance Price'!$B335+1,FALSE))</f>
        <v>96.996398982846586</v>
      </c>
      <c r="R335" s="21">
        <f ca="1">IF(R$6&lt;$C335,0,VLOOKUP(R$6,'MonteCarlo Policy Paths'!$A$2:$I$31,'Monte Carlo_WA Complance Price'!$B335+1,FALSE))</f>
        <v>101.49317720655506</v>
      </c>
      <c r="S335" s="21">
        <f ca="1">IF(S$6&lt;$C335,0,VLOOKUP(S$6,'MonteCarlo Policy Paths'!$A$2:$I$31,'Monte Carlo_WA Complance Price'!$B335+1,FALSE))</f>
        <v>104.21949379267882</v>
      </c>
      <c r="T335" s="21">
        <f ca="1">IF(T$6&lt;$C335,0,VLOOKUP(T$6,'MonteCarlo Policy Paths'!$A$2:$I$31,'Monte Carlo_WA Complance Price'!$B335+1,FALSE))</f>
        <v>107.03810370059369</v>
      </c>
      <c r="U335" s="21">
        <f ca="1">IF(U$6&lt;$C335,0,VLOOKUP(U$6,'MonteCarlo Policy Paths'!$A$2:$I$31,'Monte Carlo_WA Complance Price'!$B335+1,FALSE))</f>
        <v>109.92690053835344</v>
      </c>
      <c r="V335" s="21">
        <f ca="1">IF(V$6&lt;$C335,0,VLOOKUP(V$6,'MonteCarlo Policy Paths'!$A$2:$I$31,'Monte Carlo_WA Complance Price'!$B335+1,FALSE))</f>
        <v>112.89757853003228</v>
      </c>
      <c r="W335" s="21">
        <f ca="1">IF(W$6&lt;$C335,0,VLOOKUP(W$6,'MonteCarlo Policy Paths'!$A$2:$I$31,'Monte Carlo_WA Complance Price'!$B335+1,FALSE))</f>
        <v>115.91943874780665</v>
      </c>
      <c r="X335" s="21">
        <f ca="1">IF(X$6&lt;$C335,0,VLOOKUP(X$6,'MonteCarlo Policy Paths'!$A$2:$I$31,'Monte Carlo_WA Complance Price'!$B335+1,FALSE))</f>
        <v>119.06733931122673</v>
      </c>
      <c r="Y335" s="21">
        <f ca="1">IF(Y$6&lt;$C335,0,VLOOKUP(Y$6,'MonteCarlo Policy Paths'!$A$2:$I$31,'Monte Carlo_WA Complance Price'!$B335+1,FALSE))</f>
        <v>122.25496395468721</v>
      </c>
      <c r="Z335" s="21">
        <f ca="1">IF(Z$6&lt;$C335,0,VLOOKUP(Z$6,'MonteCarlo Policy Paths'!$A$2:$I$31,'Monte Carlo_WA Complance Price'!$B335+1,FALSE))</f>
        <v>125.4992630232488</v>
      </c>
      <c r="AA335" s="21">
        <f ca="1">IF(AA$6&lt;$C335,0,VLOOKUP(AA$6,'MonteCarlo Policy Paths'!$A$2:$I$31,'Monte Carlo_WA Complance Price'!$B335+1,FALSE))</f>
        <v>128.82380079097237</v>
      </c>
      <c r="AB335" s="21">
        <f ca="1">IF(AB$6&lt;$C335,0,VLOOKUP(AB$6,'MonteCarlo Policy Paths'!$A$2:$I$31,'Monte Carlo_WA Complance Price'!$B335+1,FALSE))</f>
        <v>132.24028719953677</v>
      </c>
      <c r="AC335" s="21">
        <f ca="1">IF(AC$6&lt;$C335,0,VLOOKUP(AC$6,'MonteCarlo Policy Paths'!$A$2:$I$31,'Monte Carlo_WA Complance Price'!$B335+1,FALSE))</f>
        <v>135.74155640209787</v>
      </c>
      <c r="AD335" s="21">
        <f ca="1">IF(AD$6&lt;$C335,0,VLOOKUP(AD$6,'MonteCarlo Policy Paths'!$A$2:$I$31,'Monte Carlo_WA Complance Price'!$B335+1,FALSE))</f>
        <v>139.32654413598658</v>
      </c>
      <c r="AE335" s="21">
        <f ca="1">IF(AE$6&lt;$C335,0,VLOOKUP(AE$6,'MonteCarlo Policy Paths'!$A$2:$I$31,'Monte Carlo_WA Complance Price'!$B335+1,FALSE))</f>
        <v>142.9856742986068</v>
      </c>
      <c r="AF335" s="21">
        <f ca="1">IF(AF$6&lt;$C335,0,VLOOKUP(AF$6,'MonteCarlo Policy Paths'!$A$2:$I$31,'Monte Carlo_WA Complance Price'!$B335+1,FALSE))</f>
        <v>146.72361540812219</v>
      </c>
      <c r="AG335" s="22">
        <f ca="1">IF(AG$6&lt;$C335,0,VLOOKUP(AG$6,'MonteCarlo Policy Paths'!$A$2:$I$31,'Monte Carlo_WA Complance Price'!$B335+1,FALSE))</f>
        <v>150.52284977717397</v>
      </c>
      <c r="AI335" s="20">
        <f ca="1">E335*VLOOKUP(AI$6,'Greenhouse Gas Costs Avoided'!$A$2:$I$32,9,FALSE)</f>
        <v>0</v>
      </c>
      <c r="AJ335" s="21">
        <f ca="1">F335*VLOOKUP(AJ$6,'Greenhouse Gas Costs Avoided'!$A$2:$I$32,9,FALSE)</f>
        <v>5.2166744805659615</v>
      </c>
      <c r="AK335" s="21">
        <f ca="1">G335*VLOOKUP(AK$6,'Greenhouse Gas Costs Avoided'!$A$2:$I$32,9,FALSE)</f>
        <v>5.3216023247413169</v>
      </c>
      <c r="AL335" s="21">
        <f ca="1">H335*VLOOKUP(AL$6,'Greenhouse Gas Costs Avoided'!$A$2:$I$32,9,FALSE)</f>
        <v>5.4265301689166732</v>
      </c>
      <c r="AM335" s="21">
        <f ca="1">I335*VLOOKUP(AM$6,'Greenhouse Gas Costs Avoided'!$A$2:$I$32,9,FALSE)</f>
        <v>5.5063320831654474</v>
      </c>
      <c r="AN335" s="21">
        <f ca="1">J335*VLOOKUP(AN$6,'Greenhouse Gas Costs Avoided'!$A$2:$I$32,9,FALSE)</f>
        <v>5.5861339974142208</v>
      </c>
      <c r="AO335" s="21">
        <f ca="1">K335*VLOOKUP(AO$6,'Greenhouse Gas Costs Avoided'!$A$2:$I$32,9,FALSE)</f>
        <v>5.665935911662995</v>
      </c>
      <c r="AP335" s="21">
        <f ca="1">L335*VLOOKUP(AP$6,'Greenhouse Gas Costs Avoided'!$A$2:$I$32,9,FALSE)</f>
        <v>5.7457378259117702</v>
      </c>
      <c r="AQ335" s="21">
        <f ca="1">M335*VLOOKUP(AQ$6,'Greenhouse Gas Costs Avoided'!$A$2:$I$32,9,FALSE)</f>
        <v>5.8255397401605462</v>
      </c>
      <c r="AR335" s="21">
        <f ca="1">N335*VLOOKUP(AR$6,'Greenhouse Gas Costs Avoided'!$A$2:$I$32,9,FALSE)</f>
        <v>5.9053416544093205</v>
      </c>
      <c r="AS335" s="21">
        <f ca="1">O335*VLOOKUP(AS$6,'Greenhouse Gas Costs Avoided'!$A$2:$I$32,9,FALSE)</f>
        <v>5.9851435686580947</v>
      </c>
      <c r="AT335" s="21">
        <f ca="1">P335*VLOOKUP(AT$6,'Greenhouse Gas Costs Avoided'!$A$2:$I$32,9,FALSE)</f>
        <v>6.0649454829068699</v>
      </c>
      <c r="AU335" s="21">
        <f ca="1">Q335*VLOOKUP(AU$6,'Greenhouse Gas Costs Avoided'!$A$2:$I$32,9,FALSE)</f>
        <v>6.1447473971556432</v>
      </c>
      <c r="AV335" s="21">
        <f ca="1">R335*VLOOKUP(AV$6,'Greenhouse Gas Costs Avoided'!$A$2:$I$32,9,FALSE)</f>
        <v>6.4296194808152167</v>
      </c>
      <c r="AW335" s="21">
        <f ca="1">S335*VLOOKUP(AW$6,'Greenhouse Gas Costs Avoided'!$A$2:$I$32,9,FALSE)</f>
        <v>6.6023323538917609</v>
      </c>
      <c r="AX335" s="21">
        <f ca="1">T335*VLOOKUP(AX$6,'Greenhouse Gas Costs Avoided'!$A$2:$I$32,9,FALSE)</f>
        <v>6.7808920331878957</v>
      </c>
      <c r="AY335" s="21">
        <f ca="1">U335*VLOOKUP(AY$6,'Greenhouse Gas Costs Avoided'!$A$2:$I$32,9,FALSE)</f>
        <v>6.9638980729572149</v>
      </c>
      <c r="AZ335" s="21">
        <f ca="1">V335*VLOOKUP(AZ$6,'Greenhouse Gas Costs Avoided'!$A$2:$I$32,9,FALSE)</f>
        <v>7.1520913053717949</v>
      </c>
      <c r="BA335" s="21">
        <f ca="1">W335*VLOOKUP(BA$6,'Greenhouse Gas Costs Avoided'!$A$2:$I$32,9,FALSE)</f>
        <v>7.3435269452765404</v>
      </c>
      <c r="BB335" s="21">
        <f ca="1">X335*VLOOKUP(BB$6,'Greenhouse Gas Costs Avoided'!$A$2:$I$32,9,FALSE)</f>
        <v>7.5429472742415475</v>
      </c>
      <c r="BC335" s="21">
        <f ca="1">Y335*VLOOKUP(BC$6,'Greenhouse Gas Costs Avoided'!$A$2:$I$32,9,FALSE)</f>
        <v>7.744884134129272</v>
      </c>
      <c r="BD335" s="21">
        <f ca="1">Z335*VLOOKUP(BD$6,'Greenhouse Gas Costs Avoided'!$A$2:$I$32,9,FALSE)</f>
        <v>7.950411333759269</v>
      </c>
      <c r="BE335" s="21">
        <f ca="1">AA335*VLOOKUP(BE$6,'Greenhouse Gas Costs Avoided'!$A$2:$I$32,9,FALSE)</f>
        <v>8.161021676093501</v>
      </c>
      <c r="BF335" s="21">
        <f ca="1">AB335*VLOOKUP(BF$6,'Greenhouse Gas Costs Avoided'!$A$2:$I$32,9,FALSE)</f>
        <v>8.3774569890184303</v>
      </c>
      <c r="BG335" s="21">
        <f ca="1">AC335*VLOOKUP(BG$6,'Greenhouse Gas Costs Avoided'!$A$2:$I$32,9,FALSE)</f>
        <v>8.5992633142510115</v>
      </c>
      <c r="BH335" s="21">
        <f ca="1">AD335*VLOOKUP(BH$6,'Greenhouse Gas Costs Avoided'!$A$2:$I$32,9,FALSE)</f>
        <v>8.8263732304711304</v>
      </c>
      <c r="BI335" s="21">
        <f ca="1">AE335*VLOOKUP(BI$6,'Greenhouse Gas Costs Avoided'!$A$2:$I$32,9,FALSE)</f>
        <v>9.05818008905967</v>
      </c>
      <c r="BJ335" s="21">
        <f ca="1">AF335*VLOOKUP(BJ$6,'Greenhouse Gas Costs Avoided'!$A$2:$I$32,9,FALSE)</f>
        <v>9.2949796418706736</v>
      </c>
      <c r="BK335" s="22">
        <f ca="1">AG335*VLOOKUP(BK$6,'Greenhouse Gas Costs Avoided'!$A$2:$I$32,9,FALSE)</f>
        <v>9.5356621388007277</v>
      </c>
    </row>
    <row r="336" spans="1:63" x14ac:dyDescent="0.35">
      <c r="A336" s="11">
        <v>330</v>
      </c>
      <c r="B336" s="12">
        <f t="shared" ca="1" si="10"/>
        <v>1</v>
      </c>
      <c r="C336" s="13">
        <f t="shared" ca="1" si="11"/>
        <v>2023</v>
      </c>
      <c r="E336" s="20">
        <f ca="1">IF(E$6&lt;$C336,0,VLOOKUP(E$6,'MonteCarlo Policy Paths'!$A$2:$I$31,'Monte Carlo_WA Complance Price'!$B336+1,FALSE))</f>
        <v>0</v>
      </c>
      <c r="F336" s="21">
        <f ca="1">IF(F$6&lt;$C336,0,VLOOKUP(F$6,'MonteCarlo Policy Paths'!$A$2:$I$31,'Monte Carlo_WA Complance Price'!$B336+1,FALSE))</f>
        <v>82.346532180449415</v>
      </c>
      <c r="G336" s="21">
        <f ca="1">IF(G$6&lt;$C336,0,VLOOKUP(G$6,'MonteCarlo Policy Paths'!$A$2:$I$31,'Monte Carlo_WA Complance Price'!$B336+1,FALSE))</f>
        <v>84.002844861871253</v>
      </c>
      <c r="H336" s="21">
        <f ca="1">IF(H$6&lt;$C336,0,VLOOKUP(H$6,'MonteCarlo Policy Paths'!$A$2:$I$31,'Monte Carlo_WA Complance Price'!$B336+1,FALSE))</f>
        <v>85.659157543293105</v>
      </c>
      <c r="I336" s="21">
        <f ca="1">IF(I$6&lt;$C336,0,VLOOKUP(I$6,'MonteCarlo Policy Paths'!$A$2:$I$31,'Monte Carlo_WA Complance Price'!$B336+1,FALSE))</f>
        <v>86.918851036576825</v>
      </c>
      <c r="J336" s="21">
        <f ca="1">IF(J$6&lt;$C336,0,VLOOKUP(J$6,'MonteCarlo Policy Paths'!$A$2:$I$31,'Monte Carlo_WA Complance Price'!$B336+1,FALSE))</f>
        <v>88.178544529860531</v>
      </c>
      <c r="K336" s="21">
        <f ca="1">IF(K$6&lt;$C336,0,VLOOKUP(K$6,'MonteCarlo Policy Paths'!$A$2:$I$31,'Monte Carlo_WA Complance Price'!$B336+1,FALSE))</f>
        <v>89.438238023144251</v>
      </c>
      <c r="L336" s="21">
        <f ca="1">IF(L$6&lt;$C336,0,VLOOKUP(L$6,'MonteCarlo Policy Paths'!$A$2:$I$31,'Monte Carlo_WA Complance Price'!$B336+1,FALSE))</f>
        <v>90.697931516427971</v>
      </c>
      <c r="M336" s="21">
        <f ca="1">IF(M$6&lt;$C336,0,VLOOKUP(M$6,'MonteCarlo Policy Paths'!$A$2:$I$31,'Monte Carlo_WA Complance Price'!$B336+1,FALSE))</f>
        <v>91.95762500971172</v>
      </c>
      <c r="N336" s="21">
        <f ca="1">IF(N$6&lt;$C336,0,VLOOKUP(N$6,'MonteCarlo Policy Paths'!$A$2:$I$31,'Monte Carlo_WA Complance Price'!$B336+1,FALSE))</f>
        <v>93.21731850299544</v>
      </c>
      <c r="O336" s="21">
        <f ca="1">IF(O$6&lt;$C336,0,VLOOKUP(O$6,'MonteCarlo Policy Paths'!$A$2:$I$31,'Monte Carlo_WA Complance Price'!$B336+1,FALSE))</f>
        <v>94.47701199627916</v>
      </c>
      <c r="P336" s="21">
        <f ca="1">IF(P$6&lt;$C336,0,VLOOKUP(P$6,'MonteCarlo Policy Paths'!$A$2:$I$31,'Monte Carlo_WA Complance Price'!$B336+1,FALSE))</f>
        <v>95.73670548956288</v>
      </c>
      <c r="Q336" s="21">
        <f ca="1">IF(Q$6&lt;$C336,0,VLOOKUP(Q$6,'MonteCarlo Policy Paths'!$A$2:$I$31,'Monte Carlo_WA Complance Price'!$B336+1,FALSE))</f>
        <v>96.996398982846586</v>
      </c>
      <c r="R336" s="21">
        <f ca="1">IF(R$6&lt;$C336,0,VLOOKUP(R$6,'MonteCarlo Policy Paths'!$A$2:$I$31,'Monte Carlo_WA Complance Price'!$B336+1,FALSE))</f>
        <v>98.25609247613032</v>
      </c>
      <c r="S336" s="21">
        <f ca="1">IF(S$6&lt;$C336,0,VLOOKUP(S$6,'MonteCarlo Policy Paths'!$A$2:$I$31,'Monte Carlo_WA Complance Price'!$B336+1,FALSE))</f>
        <v>99.65157958594628</v>
      </c>
      <c r="T336" s="21">
        <f ca="1">IF(T$6&lt;$C336,0,VLOOKUP(T$6,'MonteCarlo Policy Paths'!$A$2:$I$31,'Monte Carlo_WA Complance Price'!$B336+1,FALSE))</f>
        <v>101.04706669576224</v>
      </c>
      <c r="U336" s="21">
        <f ca="1">IF(U$6&lt;$C336,0,VLOOKUP(U$6,'MonteCarlo Policy Paths'!$A$2:$I$31,'Monte Carlo_WA Complance Price'!$B336+1,FALSE))</f>
        <v>102.4425538055782</v>
      </c>
      <c r="V336" s="21">
        <f ca="1">IF(V$6&lt;$C336,0,VLOOKUP(V$6,'MonteCarlo Policy Paths'!$A$2:$I$31,'Monte Carlo_WA Complance Price'!$B336+1,FALSE))</f>
        <v>103.83804091539416</v>
      </c>
      <c r="W336" s="21">
        <f ca="1">IF(W$6&lt;$C336,0,VLOOKUP(W$6,'MonteCarlo Policy Paths'!$A$2:$I$31,'Monte Carlo_WA Complance Price'!$B336+1,FALSE))</f>
        <v>105.23352802521011</v>
      </c>
      <c r="X336" s="21">
        <f ca="1">IF(X$6&lt;$C336,0,VLOOKUP(X$6,'MonteCarlo Policy Paths'!$A$2:$I$31,'Monte Carlo_WA Complance Price'!$B336+1,FALSE))</f>
        <v>106.47156953138905</v>
      </c>
      <c r="Y336" s="21">
        <f ca="1">IF(Y$6&lt;$C336,0,VLOOKUP(Y$6,'MonteCarlo Policy Paths'!$A$2:$I$31,'Monte Carlo_WA Complance Price'!$B336+1,FALSE))</f>
        <v>107.709611037568</v>
      </c>
      <c r="Z336" s="21">
        <f ca="1">IF(Z$6&lt;$C336,0,VLOOKUP(Z$6,'MonteCarlo Policy Paths'!$A$2:$I$31,'Monte Carlo_WA Complance Price'!$B336+1,FALSE))</f>
        <v>108.94765254374694</v>
      </c>
      <c r="AA336" s="21">
        <f ca="1">IF(AA$6&lt;$C336,0,VLOOKUP(AA$6,'MonteCarlo Policy Paths'!$A$2:$I$31,'Monte Carlo_WA Complance Price'!$B336+1,FALSE))</f>
        <v>110.18569404992589</v>
      </c>
      <c r="AB336" s="21">
        <f ca="1">IF(AB$6&lt;$C336,0,VLOOKUP(AB$6,'MonteCarlo Policy Paths'!$A$2:$I$31,'Monte Carlo_WA Complance Price'!$B336+1,FALSE))</f>
        <v>111.42373555610482</v>
      </c>
      <c r="AC336" s="21">
        <f ca="1">IF(AC$6&lt;$C336,0,VLOOKUP(AC$6,'MonteCarlo Policy Paths'!$A$2:$I$31,'Monte Carlo_WA Complance Price'!$B336+1,FALSE))</f>
        <v>112.86811731331359</v>
      </c>
      <c r="AD336" s="21">
        <f ca="1">IF(AD$6&lt;$C336,0,VLOOKUP(AD$6,'MonteCarlo Policy Paths'!$A$2:$I$31,'Monte Carlo_WA Complance Price'!$B336+1,FALSE))</f>
        <v>114.31249907052236</v>
      </c>
      <c r="AE336" s="21">
        <f ca="1">IF(AE$6&lt;$C336,0,VLOOKUP(AE$6,'MonteCarlo Policy Paths'!$A$2:$I$31,'Monte Carlo_WA Complance Price'!$B336+1,FALSE))</f>
        <v>115.75688082773114</v>
      </c>
      <c r="AF336" s="21">
        <f ca="1">IF(AF$6&lt;$C336,0,VLOOKUP(AF$6,'MonteCarlo Policy Paths'!$A$2:$I$31,'Monte Carlo_WA Complance Price'!$B336+1,FALSE))</f>
        <v>117.20126258493991</v>
      </c>
      <c r="AG336" s="22">
        <f ca="1">IF(AG$6&lt;$C336,0,VLOOKUP(AG$6,'MonteCarlo Policy Paths'!$A$2:$I$31,'Monte Carlo_WA Complance Price'!$B336+1,FALSE))</f>
        <v>118.64564434214866</v>
      </c>
      <c r="AI336" s="20">
        <f ca="1">E336*VLOOKUP(AI$6,'Greenhouse Gas Costs Avoided'!$A$2:$I$32,9,FALSE)</f>
        <v>0</v>
      </c>
      <c r="AJ336" s="21">
        <f ca="1">F336*VLOOKUP(AJ$6,'Greenhouse Gas Costs Avoided'!$A$2:$I$32,9,FALSE)</f>
        <v>5.2166744805659615</v>
      </c>
      <c r="AK336" s="21">
        <f ca="1">G336*VLOOKUP(AK$6,'Greenhouse Gas Costs Avoided'!$A$2:$I$32,9,FALSE)</f>
        <v>5.3216023247413169</v>
      </c>
      <c r="AL336" s="21">
        <f ca="1">H336*VLOOKUP(AL$6,'Greenhouse Gas Costs Avoided'!$A$2:$I$32,9,FALSE)</f>
        <v>5.4265301689166732</v>
      </c>
      <c r="AM336" s="21">
        <f ca="1">I336*VLOOKUP(AM$6,'Greenhouse Gas Costs Avoided'!$A$2:$I$32,9,FALSE)</f>
        <v>5.5063320831654474</v>
      </c>
      <c r="AN336" s="21">
        <f ca="1">J336*VLOOKUP(AN$6,'Greenhouse Gas Costs Avoided'!$A$2:$I$32,9,FALSE)</f>
        <v>5.5861339974142208</v>
      </c>
      <c r="AO336" s="21">
        <f ca="1">K336*VLOOKUP(AO$6,'Greenhouse Gas Costs Avoided'!$A$2:$I$32,9,FALSE)</f>
        <v>5.665935911662995</v>
      </c>
      <c r="AP336" s="21">
        <f ca="1">L336*VLOOKUP(AP$6,'Greenhouse Gas Costs Avoided'!$A$2:$I$32,9,FALSE)</f>
        <v>5.7457378259117702</v>
      </c>
      <c r="AQ336" s="21">
        <f ca="1">M336*VLOOKUP(AQ$6,'Greenhouse Gas Costs Avoided'!$A$2:$I$32,9,FALSE)</f>
        <v>5.8255397401605462</v>
      </c>
      <c r="AR336" s="21">
        <f ca="1">N336*VLOOKUP(AR$6,'Greenhouse Gas Costs Avoided'!$A$2:$I$32,9,FALSE)</f>
        <v>5.9053416544093205</v>
      </c>
      <c r="AS336" s="21">
        <f ca="1">O336*VLOOKUP(AS$6,'Greenhouse Gas Costs Avoided'!$A$2:$I$32,9,FALSE)</f>
        <v>5.9851435686580947</v>
      </c>
      <c r="AT336" s="21">
        <f ca="1">P336*VLOOKUP(AT$6,'Greenhouse Gas Costs Avoided'!$A$2:$I$32,9,FALSE)</f>
        <v>6.0649454829068699</v>
      </c>
      <c r="AU336" s="21">
        <f ca="1">Q336*VLOOKUP(AU$6,'Greenhouse Gas Costs Avoided'!$A$2:$I$32,9,FALSE)</f>
        <v>6.1447473971556432</v>
      </c>
      <c r="AV336" s="21">
        <f ca="1">R336*VLOOKUP(AV$6,'Greenhouse Gas Costs Avoided'!$A$2:$I$32,9,FALSE)</f>
        <v>6.2245493114044184</v>
      </c>
      <c r="AW336" s="21">
        <f ca="1">S336*VLOOKUP(AW$6,'Greenhouse Gas Costs Avoided'!$A$2:$I$32,9,FALSE)</f>
        <v>6.312953786990386</v>
      </c>
      <c r="AX336" s="21">
        <f ca="1">T336*VLOOKUP(AX$6,'Greenhouse Gas Costs Avoided'!$A$2:$I$32,9,FALSE)</f>
        <v>6.4013582625763545</v>
      </c>
      <c r="AY336" s="21">
        <f ca="1">U336*VLOOKUP(AY$6,'Greenhouse Gas Costs Avoided'!$A$2:$I$32,9,FALSE)</f>
        <v>6.4897627381623222</v>
      </c>
      <c r="AZ336" s="21">
        <f ca="1">V336*VLOOKUP(AZ$6,'Greenhouse Gas Costs Avoided'!$A$2:$I$32,9,FALSE)</f>
        <v>6.5781672137482907</v>
      </c>
      <c r="BA336" s="21">
        <f ca="1">W336*VLOOKUP(BA$6,'Greenhouse Gas Costs Avoided'!$A$2:$I$32,9,FALSE)</f>
        <v>6.6665716893342575</v>
      </c>
      <c r="BB336" s="21">
        <f ca="1">X336*VLOOKUP(BB$6,'Greenhouse Gas Costs Avoided'!$A$2:$I$32,9,FALSE)</f>
        <v>6.7450019445028957</v>
      </c>
      <c r="BC336" s="21">
        <f ca="1">Y336*VLOOKUP(BC$6,'Greenhouse Gas Costs Avoided'!$A$2:$I$32,9,FALSE)</f>
        <v>6.8234321996715348</v>
      </c>
      <c r="BD336" s="21">
        <f ca="1">Z336*VLOOKUP(BD$6,'Greenhouse Gas Costs Avoided'!$A$2:$I$32,9,FALSE)</f>
        <v>6.901862454840173</v>
      </c>
      <c r="BE336" s="21">
        <f ca="1">AA336*VLOOKUP(BE$6,'Greenhouse Gas Costs Avoided'!$A$2:$I$32,9,FALSE)</f>
        <v>6.9802927100088112</v>
      </c>
      <c r="BF336" s="21">
        <f ca="1">AB336*VLOOKUP(BF$6,'Greenhouse Gas Costs Avoided'!$A$2:$I$32,9,FALSE)</f>
        <v>7.0587229651774486</v>
      </c>
      <c r="BG336" s="21">
        <f ca="1">AC336*VLOOKUP(BG$6,'Greenhouse Gas Costs Avoided'!$A$2:$I$32,9,FALSE)</f>
        <v>7.1502249295408609</v>
      </c>
      <c r="BH336" s="21">
        <f ca="1">AD336*VLOOKUP(BH$6,'Greenhouse Gas Costs Avoided'!$A$2:$I$32,9,FALSE)</f>
        <v>7.2417268939042723</v>
      </c>
      <c r="BI336" s="21">
        <f ca="1">AE336*VLOOKUP(BI$6,'Greenhouse Gas Costs Avoided'!$A$2:$I$32,9,FALSE)</f>
        <v>7.3332288582676846</v>
      </c>
      <c r="BJ336" s="21">
        <f ca="1">AF336*VLOOKUP(BJ$6,'Greenhouse Gas Costs Avoided'!$A$2:$I$32,9,FALSE)</f>
        <v>7.424730822631096</v>
      </c>
      <c r="BK336" s="22">
        <f ca="1">AG336*VLOOKUP(BK$6,'Greenhouse Gas Costs Avoided'!$A$2:$I$32,9,FALSE)</f>
        <v>7.5162327869945065</v>
      </c>
    </row>
    <row r="337" spans="1:63" x14ac:dyDescent="0.35">
      <c r="A337" s="11">
        <v>331</v>
      </c>
      <c r="B337" s="12">
        <f t="shared" ca="1" si="10"/>
        <v>2</v>
      </c>
      <c r="C337" s="13">
        <f t="shared" ca="1" si="11"/>
        <v>2023</v>
      </c>
      <c r="E337" s="20">
        <f ca="1">IF(E$6&lt;$C337,0,VLOOKUP(E$6,'MonteCarlo Policy Paths'!$A$2:$I$31,'Monte Carlo_WA Complance Price'!$B337+1,FALSE))</f>
        <v>0</v>
      </c>
      <c r="F337" s="21">
        <f ca="1">IF(F$6&lt;$C337,0,VLOOKUP(F$6,'MonteCarlo Policy Paths'!$A$2:$I$31,'Monte Carlo_WA Complance Price'!$B337+1,FALSE))</f>
        <v>82.346532180449415</v>
      </c>
      <c r="G337" s="21">
        <f ca="1">IF(G$6&lt;$C337,0,VLOOKUP(G$6,'MonteCarlo Policy Paths'!$A$2:$I$31,'Monte Carlo_WA Complance Price'!$B337+1,FALSE))</f>
        <v>84.002844861871253</v>
      </c>
      <c r="H337" s="21">
        <f ca="1">IF(H$6&lt;$C337,0,VLOOKUP(H$6,'MonteCarlo Policy Paths'!$A$2:$I$31,'Monte Carlo_WA Complance Price'!$B337+1,FALSE))</f>
        <v>85.659157543293105</v>
      </c>
      <c r="I337" s="21">
        <f ca="1">IF(I$6&lt;$C337,0,VLOOKUP(I$6,'MonteCarlo Policy Paths'!$A$2:$I$31,'Monte Carlo_WA Complance Price'!$B337+1,FALSE))</f>
        <v>86.918851036576825</v>
      </c>
      <c r="J337" s="21">
        <f ca="1">IF(J$6&lt;$C337,0,VLOOKUP(J$6,'MonteCarlo Policy Paths'!$A$2:$I$31,'Monte Carlo_WA Complance Price'!$B337+1,FALSE))</f>
        <v>88.178544529860531</v>
      </c>
      <c r="K337" s="21">
        <f ca="1">IF(K$6&lt;$C337,0,VLOOKUP(K$6,'MonteCarlo Policy Paths'!$A$2:$I$31,'Monte Carlo_WA Complance Price'!$B337+1,FALSE))</f>
        <v>89.438238023144251</v>
      </c>
      <c r="L337" s="21">
        <f ca="1">IF(L$6&lt;$C337,0,VLOOKUP(L$6,'MonteCarlo Policy Paths'!$A$2:$I$31,'Monte Carlo_WA Complance Price'!$B337+1,FALSE))</f>
        <v>90.697931516427971</v>
      </c>
      <c r="M337" s="21">
        <f ca="1">IF(M$6&lt;$C337,0,VLOOKUP(M$6,'MonteCarlo Policy Paths'!$A$2:$I$31,'Monte Carlo_WA Complance Price'!$B337+1,FALSE))</f>
        <v>91.95762500971172</v>
      </c>
      <c r="N337" s="21">
        <f ca="1">IF(N$6&lt;$C337,0,VLOOKUP(N$6,'MonteCarlo Policy Paths'!$A$2:$I$31,'Monte Carlo_WA Complance Price'!$B337+1,FALSE))</f>
        <v>93.21731850299544</v>
      </c>
      <c r="O337" s="21">
        <f ca="1">IF(O$6&lt;$C337,0,VLOOKUP(O$6,'MonteCarlo Policy Paths'!$A$2:$I$31,'Monte Carlo_WA Complance Price'!$B337+1,FALSE))</f>
        <v>94.47701199627916</v>
      </c>
      <c r="P337" s="21">
        <f ca="1">IF(P$6&lt;$C337,0,VLOOKUP(P$6,'MonteCarlo Policy Paths'!$A$2:$I$31,'Monte Carlo_WA Complance Price'!$B337+1,FALSE))</f>
        <v>95.73670548956288</v>
      </c>
      <c r="Q337" s="21">
        <f ca="1">IF(Q$6&lt;$C337,0,VLOOKUP(Q$6,'MonteCarlo Policy Paths'!$A$2:$I$31,'Monte Carlo_WA Complance Price'!$B337+1,FALSE))</f>
        <v>96.996398982846586</v>
      </c>
      <c r="R337" s="21">
        <f ca="1">IF(R$6&lt;$C337,0,VLOOKUP(R$6,'MonteCarlo Policy Paths'!$A$2:$I$31,'Monte Carlo_WA Complance Price'!$B337+1,FALSE))</f>
        <v>98.25609247613032</v>
      </c>
      <c r="S337" s="21">
        <f ca="1">IF(S$6&lt;$C337,0,VLOOKUP(S$6,'MonteCarlo Policy Paths'!$A$2:$I$31,'Monte Carlo_WA Complance Price'!$B337+1,FALSE))</f>
        <v>99.65157958594628</v>
      </c>
      <c r="T337" s="21">
        <f ca="1">IF(T$6&lt;$C337,0,VLOOKUP(T$6,'MonteCarlo Policy Paths'!$A$2:$I$31,'Monte Carlo_WA Complance Price'!$B337+1,FALSE))</f>
        <v>101.04706669576224</v>
      </c>
      <c r="U337" s="21">
        <f ca="1">IF(U$6&lt;$C337,0,VLOOKUP(U$6,'MonteCarlo Policy Paths'!$A$2:$I$31,'Monte Carlo_WA Complance Price'!$B337+1,FALSE))</f>
        <v>102.4425538055782</v>
      </c>
      <c r="V337" s="21">
        <f ca="1">IF(V$6&lt;$C337,0,VLOOKUP(V$6,'MonteCarlo Policy Paths'!$A$2:$I$31,'Monte Carlo_WA Complance Price'!$B337+1,FALSE))</f>
        <v>103.83804091539416</v>
      </c>
      <c r="W337" s="21">
        <f ca="1">IF(W$6&lt;$C337,0,VLOOKUP(W$6,'MonteCarlo Policy Paths'!$A$2:$I$31,'Monte Carlo_WA Complance Price'!$B337+1,FALSE))</f>
        <v>105.23352802521011</v>
      </c>
      <c r="X337" s="21">
        <f ca="1">IF(X$6&lt;$C337,0,VLOOKUP(X$6,'MonteCarlo Policy Paths'!$A$2:$I$31,'Monte Carlo_WA Complance Price'!$B337+1,FALSE))</f>
        <v>106.47156953138905</v>
      </c>
      <c r="Y337" s="21">
        <f ca="1">IF(Y$6&lt;$C337,0,VLOOKUP(Y$6,'MonteCarlo Policy Paths'!$A$2:$I$31,'Monte Carlo_WA Complance Price'!$B337+1,FALSE))</f>
        <v>107.709611037568</v>
      </c>
      <c r="Z337" s="21">
        <f ca="1">IF(Z$6&lt;$C337,0,VLOOKUP(Z$6,'MonteCarlo Policy Paths'!$A$2:$I$31,'Monte Carlo_WA Complance Price'!$B337+1,FALSE))</f>
        <v>108.94765254374694</v>
      </c>
      <c r="AA337" s="21">
        <f ca="1">IF(AA$6&lt;$C337,0,VLOOKUP(AA$6,'MonteCarlo Policy Paths'!$A$2:$I$31,'Monte Carlo_WA Complance Price'!$B337+1,FALSE))</f>
        <v>110.18569404992589</v>
      </c>
      <c r="AB337" s="21">
        <f ca="1">IF(AB$6&lt;$C337,0,VLOOKUP(AB$6,'MonteCarlo Policy Paths'!$A$2:$I$31,'Monte Carlo_WA Complance Price'!$B337+1,FALSE))</f>
        <v>111.42373555610482</v>
      </c>
      <c r="AC337" s="21">
        <f ca="1">IF(AC$6&lt;$C337,0,VLOOKUP(AC$6,'MonteCarlo Policy Paths'!$A$2:$I$31,'Monte Carlo_WA Complance Price'!$B337+1,FALSE))</f>
        <v>112.86811731331359</v>
      </c>
      <c r="AD337" s="21">
        <f ca="1">IF(AD$6&lt;$C337,0,VLOOKUP(AD$6,'MonteCarlo Policy Paths'!$A$2:$I$31,'Monte Carlo_WA Complance Price'!$B337+1,FALSE))</f>
        <v>114.31249907052236</v>
      </c>
      <c r="AE337" s="21">
        <f ca="1">IF(AE$6&lt;$C337,0,VLOOKUP(AE$6,'MonteCarlo Policy Paths'!$A$2:$I$31,'Monte Carlo_WA Complance Price'!$B337+1,FALSE))</f>
        <v>115.75688082773114</v>
      </c>
      <c r="AF337" s="21">
        <f ca="1">IF(AF$6&lt;$C337,0,VLOOKUP(AF$6,'MonteCarlo Policy Paths'!$A$2:$I$31,'Monte Carlo_WA Complance Price'!$B337+1,FALSE))</f>
        <v>117.20126258493991</v>
      </c>
      <c r="AG337" s="22">
        <f ca="1">IF(AG$6&lt;$C337,0,VLOOKUP(AG$6,'MonteCarlo Policy Paths'!$A$2:$I$31,'Monte Carlo_WA Complance Price'!$B337+1,FALSE))</f>
        <v>120.41827982173916</v>
      </c>
      <c r="AI337" s="20">
        <f ca="1">E337*VLOOKUP(AI$6,'Greenhouse Gas Costs Avoided'!$A$2:$I$32,9,FALSE)</f>
        <v>0</v>
      </c>
      <c r="AJ337" s="21">
        <f ca="1">F337*VLOOKUP(AJ$6,'Greenhouse Gas Costs Avoided'!$A$2:$I$32,9,FALSE)</f>
        <v>5.2166744805659615</v>
      </c>
      <c r="AK337" s="21">
        <f ca="1">G337*VLOOKUP(AK$6,'Greenhouse Gas Costs Avoided'!$A$2:$I$32,9,FALSE)</f>
        <v>5.3216023247413169</v>
      </c>
      <c r="AL337" s="21">
        <f ca="1">H337*VLOOKUP(AL$6,'Greenhouse Gas Costs Avoided'!$A$2:$I$32,9,FALSE)</f>
        <v>5.4265301689166732</v>
      </c>
      <c r="AM337" s="21">
        <f ca="1">I337*VLOOKUP(AM$6,'Greenhouse Gas Costs Avoided'!$A$2:$I$32,9,FALSE)</f>
        <v>5.5063320831654474</v>
      </c>
      <c r="AN337" s="21">
        <f ca="1">J337*VLOOKUP(AN$6,'Greenhouse Gas Costs Avoided'!$A$2:$I$32,9,FALSE)</f>
        <v>5.5861339974142208</v>
      </c>
      <c r="AO337" s="21">
        <f ca="1">K337*VLOOKUP(AO$6,'Greenhouse Gas Costs Avoided'!$A$2:$I$32,9,FALSE)</f>
        <v>5.665935911662995</v>
      </c>
      <c r="AP337" s="21">
        <f ca="1">L337*VLOOKUP(AP$6,'Greenhouse Gas Costs Avoided'!$A$2:$I$32,9,FALSE)</f>
        <v>5.7457378259117702</v>
      </c>
      <c r="AQ337" s="21">
        <f ca="1">M337*VLOOKUP(AQ$6,'Greenhouse Gas Costs Avoided'!$A$2:$I$32,9,FALSE)</f>
        <v>5.8255397401605462</v>
      </c>
      <c r="AR337" s="21">
        <f ca="1">N337*VLOOKUP(AR$6,'Greenhouse Gas Costs Avoided'!$A$2:$I$32,9,FALSE)</f>
        <v>5.9053416544093205</v>
      </c>
      <c r="AS337" s="21">
        <f ca="1">O337*VLOOKUP(AS$6,'Greenhouse Gas Costs Avoided'!$A$2:$I$32,9,FALSE)</f>
        <v>5.9851435686580947</v>
      </c>
      <c r="AT337" s="21">
        <f ca="1">P337*VLOOKUP(AT$6,'Greenhouse Gas Costs Avoided'!$A$2:$I$32,9,FALSE)</f>
        <v>6.0649454829068699</v>
      </c>
      <c r="AU337" s="21">
        <f ca="1">Q337*VLOOKUP(AU$6,'Greenhouse Gas Costs Avoided'!$A$2:$I$32,9,FALSE)</f>
        <v>6.1447473971556432</v>
      </c>
      <c r="AV337" s="21">
        <f ca="1">R337*VLOOKUP(AV$6,'Greenhouse Gas Costs Avoided'!$A$2:$I$32,9,FALSE)</f>
        <v>6.2245493114044184</v>
      </c>
      <c r="AW337" s="21">
        <f ca="1">S337*VLOOKUP(AW$6,'Greenhouse Gas Costs Avoided'!$A$2:$I$32,9,FALSE)</f>
        <v>6.312953786990386</v>
      </c>
      <c r="AX337" s="21">
        <f ca="1">T337*VLOOKUP(AX$6,'Greenhouse Gas Costs Avoided'!$A$2:$I$32,9,FALSE)</f>
        <v>6.4013582625763545</v>
      </c>
      <c r="AY337" s="21">
        <f ca="1">U337*VLOOKUP(AY$6,'Greenhouse Gas Costs Avoided'!$A$2:$I$32,9,FALSE)</f>
        <v>6.4897627381623222</v>
      </c>
      <c r="AZ337" s="21">
        <f ca="1">V337*VLOOKUP(AZ$6,'Greenhouse Gas Costs Avoided'!$A$2:$I$32,9,FALSE)</f>
        <v>6.5781672137482907</v>
      </c>
      <c r="BA337" s="21">
        <f ca="1">W337*VLOOKUP(BA$6,'Greenhouse Gas Costs Avoided'!$A$2:$I$32,9,FALSE)</f>
        <v>6.6665716893342575</v>
      </c>
      <c r="BB337" s="21">
        <f ca="1">X337*VLOOKUP(BB$6,'Greenhouse Gas Costs Avoided'!$A$2:$I$32,9,FALSE)</f>
        <v>6.7450019445028957</v>
      </c>
      <c r="BC337" s="21">
        <f ca="1">Y337*VLOOKUP(BC$6,'Greenhouse Gas Costs Avoided'!$A$2:$I$32,9,FALSE)</f>
        <v>6.8234321996715348</v>
      </c>
      <c r="BD337" s="21">
        <f ca="1">Z337*VLOOKUP(BD$6,'Greenhouse Gas Costs Avoided'!$A$2:$I$32,9,FALSE)</f>
        <v>6.901862454840173</v>
      </c>
      <c r="BE337" s="21">
        <f ca="1">AA337*VLOOKUP(BE$6,'Greenhouse Gas Costs Avoided'!$A$2:$I$32,9,FALSE)</f>
        <v>6.9802927100088112</v>
      </c>
      <c r="BF337" s="21">
        <f ca="1">AB337*VLOOKUP(BF$6,'Greenhouse Gas Costs Avoided'!$A$2:$I$32,9,FALSE)</f>
        <v>7.0587229651774486</v>
      </c>
      <c r="BG337" s="21">
        <f ca="1">AC337*VLOOKUP(BG$6,'Greenhouse Gas Costs Avoided'!$A$2:$I$32,9,FALSE)</f>
        <v>7.1502249295408609</v>
      </c>
      <c r="BH337" s="21">
        <f ca="1">AD337*VLOOKUP(BH$6,'Greenhouse Gas Costs Avoided'!$A$2:$I$32,9,FALSE)</f>
        <v>7.2417268939042723</v>
      </c>
      <c r="BI337" s="21">
        <f ca="1">AE337*VLOOKUP(BI$6,'Greenhouse Gas Costs Avoided'!$A$2:$I$32,9,FALSE)</f>
        <v>7.3332288582676846</v>
      </c>
      <c r="BJ337" s="21">
        <f ca="1">AF337*VLOOKUP(BJ$6,'Greenhouse Gas Costs Avoided'!$A$2:$I$32,9,FALSE)</f>
        <v>7.424730822631096</v>
      </c>
      <c r="BK337" s="22">
        <f ca="1">AG337*VLOOKUP(BK$6,'Greenhouse Gas Costs Avoided'!$A$2:$I$32,9,FALSE)</f>
        <v>7.6285297110405814</v>
      </c>
    </row>
    <row r="338" spans="1:63" x14ac:dyDescent="0.35">
      <c r="A338" s="11">
        <v>332</v>
      </c>
      <c r="B338" s="12">
        <f t="shared" ca="1" si="10"/>
        <v>3</v>
      </c>
      <c r="C338" s="13">
        <f t="shared" ca="1" si="11"/>
        <v>2023</v>
      </c>
      <c r="E338" s="20">
        <f ca="1">IF(E$6&lt;$C338,0,VLOOKUP(E$6,'MonteCarlo Policy Paths'!$A$2:$I$31,'Monte Carlo_WA Complance Price'!$B338+1,FALSE))</f>
        <v>0</v>
      </c>
      <c r="F338" s="21">
        <f ca="1">IF(F$6&lt;$C338,0,VLOOKUP(F$6,'MonteCarlo Policy Paths'!$A$2:$I$31,'Monte Carlo_WA Complance Price'!$B338+1,FALSE))</f>
        <v>82.346532180449415</v>
      </c>
      <c r="G338" s="21">
        <f ca="1">IF(G$6&lt;$C338,0,VLOOKUP(G$6,'MonteCarlo Policy Paths'!$A$2:$I$31,'Monte Carlo_WA Complance Price'!$B338+1,FALSE))</f>
        <v>84.002844861871253</v>
      </c>
      <c r="H338" s="21">
        <f ca="1">IF(H$6&lt;$C338,0,VLOOKUP(H$6,'MonteCarlo Policy Paths'!$A$2:$I$31,'Monte Carlo_WA Complance Price'!$B338+1,FALSE))</f>
        <v>85.659157543293105</v>
      </c>
      <c r="I338" s="21">
        <f ca="1">IF(I$6&lt;$C338,0,VLOOKUP(I$6,'MonteCarlo Policy Paths'!$A$2:$I$31,'Monte Carlo_WA Complance Price'!$B338+1,FALSE))</f>
        <v>86.918851036576825</v>
      </c>
      <c r="J338" s="21">
        <f ca="1">IF(J$6&lt;$C338,0,VLOOKUP(J$6,'MonteCarlo Policy Paths'!$A$2:$I$31,'Monte Carlo_WA Complance Price'!$B338+1,FALSE))</f>
        <v>88.178544529860531</v>
      </c>
      <c r="K338" s="21">
        <f ca="1">IF(K$6&lt;$C338,0,VLOOKUP(K$6,'MonteCarlo Policy Paths'!$A$2:$I$31,'Monte Carlo_WA Complance Price'!$B338+1,FALSE))</f>
        <v>89.438238023144251</v>
      </c>
      <c r="L338" s="21">
        <f ca="1">IF(L$6&lt;$C338,0,VLOOKUP(L$6,'MonteCarlo Policy Paths'!$A$2:$I$31,'Monte Carlo_WA Complance Price'!$B338+1,FALSE))</f>
        <v>90.697931516427971</v>
      </c>
      <c r="M338" s="21">
        <f ca="1">IF(M$6&lt;$C338,0,VLOOKUP(M$6,'MonteCarlo Policy Paths'!$A$2:$I$31,'Monte Carlo_WA Complance Price'!$B338+1,FALSE))</f>
        <v>91.95762500971172</v>
      </c>
      <c r="N338" s="21">
        <f ca="1">IF(N$6&lt;$C338,0,VLOOKUP(N$6,'MonteCarlo Policy Paths'!$A$2:$I$31,'Monte Carlo_WA Complance Price'!$B338+1,FALSE))</f>
        <v>93.21731850299544</v>
      </c>
      <c r="O338" s="21">
        <f ca="1">IF(O$6&lt;$C338,0,VLOOKUP(O$6,'MonteCarlo Policy Paths'!$A$2:$I$31,'Monte Carlo_WA Complance Price'!$B338+1,FALSE))</f>
        <v>94.47701199627916</v>
      </c>
      <c r="P338" s="21">
        <f ca="1">IF(P$6&lt;$C338,0,VLOOKUP(P$6,'MonteCarlo Policy Paths'!$A$2:$I$31,'Monte Carlo_WA Complance Price'!$B338+1,FALSE))</f>
        <v>95.73670548956288</v>
      </c>
      <c r="Q338" s="21">
        <f ca="1">IF(Q$6&lt;$C338,0,VLOOKUP(Q$6,'MonteCarlo Policy Paths'!$A$2:$I$31,'Monte Carlo_WA Complance Price'!$B338+1,FALSE))</f>
        <v>96.996398982846586</v>
      </c>
      <c r="R338" s="21">
        <f ca="1">IF(R$6&lt;$C338,0,VLOOKUP(R$6,'MonteCarlo Policy Paths'!$A$2:$I$31,'Monte Carlo_WA Complance Price'!$B338+1,FALSE))</f>
        <v>101.49317720655506</v>
      </c>
      <c r="S338" s="21">
        <f ca="1">IF(S$6&lt;$C338,0,VLOOKUP(S$6,'MonteCarlo Policy Paths'!$A$2:$I$31,'Monte Carlo_WA Complance Price'!$B338+1,FALSE))</f>
        <v>104.21949379267882</v>
      </c>
      <c r="T338" s="21">
        <f ca="1">IF(T$6&lt;$C338,0,VLOOKUP(T$6,'MonteCarlo Policy Paths'!$A$2:$I$31,'Monte Carlo_WA Complance Price'!$B338+1,FALSE))</f>
        <v>107.03810370059369</v>
      </c>
      <c r="U338" s="21">
        <f ca="1">IF(U$6&lt;$C338,0,VLOOKUP(U$6,'MonteCarlo Policy Paths'!$A$2:$I$31,'Monte Carlo_WA Complance Price'!$B338+1,FALSE))</f>
        <v>109.92690053835344</v>
      </c>
      <c r="V338" s="21">
        <f ca="1">IF(V$6&lt;$C338,0,VLOOKUP(V$6,'MonteCarlo Policy Paths'!$A$2:$I$31,'Monte Carlo_WA Complance Price'!$B338+1,FALSE))</f>
        <v>112.89757853003228</v>
      </c>
      <c r="W338" s="21">
        <f ca="1">IF(W$6&lt;$C338,0,VLOOKUP(W$6,'MonteCarlo Policy Paths'!$A$2:$I$31,'Monte Carlo_WA Complance Price'!$B338+1,FALSE))</f>
        <v>115.91943874780665</v>
      </c>
      <c r="X338" s="21">
        <f ca="1">IF(X$6&lt;$C338,0,VLOOKUP(X$6,'MonteCarlo Policy Paths'!$A$2:$I$31,'Monte Carlo_WA Complance Price'!$B338+1,FALSE))</f>
        <v>119.06733931122673</v>
      </c>
      <c r="Y338" s="21">
        <f ca="1">IF(Y$6&lt;$C338,0,VLOOKUP(Y$6,'MonteCarlo Policy Paths'!$A$2:$I$31,'Monte Carlo_WA Complance Price'!$B338+1,FALSE))</f>
        <v>122.25496395468721</v>
      </c>
      <c r="Z338" s="21">
        <f ca="1">IF(Z$6&lt;$C338,0,VLOOKUP(Z$6,'MonteCarlo Policy Paths'!$A$2:$I$31,'Monte Carlo_WA Complance Price'!$B338+1,FALSE))</f>
        <v>125.4992630232488</v>
      </c>
      <c r="AA338" s="21">
        <f ca="1">IF(AA$6&lt;$C338,0,VLOOKUP(AA$6,'MonteCarlo Policy Paths'!$A$2:$I$31,'Monte Carlo_WA Complance Price'!$B338+1,FALSE))</f>
        <v>128.82380079097237</v>
      </c>
      <c r="AB338" s="21">
        <f ca="1">IF(AB$6&lt;$C338,0,VLOOKUP(AB$6,'MonteCarlo Policy Paths'!$A$2:$I$31,'Monte Carlo_WA Complance Price'!$B338+1,FALSE))</f>
        <v>132.24028719953677</v>
      </c>
      <c r="AC338" s="21">
        <f ca="1">IF(AC$6&lt;$C338,0,VLOOKUP(AC$6,'MonteCarlo Policy Paths'!$A$2:$I$31,'Monte Carlo_WA Complance Price'!$B338+1,FALSE))</f>
        <v>135.74155640209787</v>
      </c>
      <c r="AD338" s="21">
        <f ca="1">IF(AD$6&lt;$C338,0,VLOOKUP(AD$6,'MonteCarlo Policy Paths'!$A$2:$I$31,'Monte Carlo_WA Complance Price'!$B338+1,FALSE))</f>
        <v>139.32654413598658</v>
      </c>
      <c r="AE338" s="21">
        <f ca="1">IF(AE$6&lt;$C338,0,VLOOKUP(AE$6,'MonteCarlo Policy Paths'!$A$2:$I$31,'Monte Carlo_WA Complance Price'!$B338+1,FALSE))</f>
        <v>142.9856742986068</v>
      </c>
      <c r="AF338" s="21">
        <f ca="1">IF(AF$6&lt;$C338,0,VLOOKUP(AF$6,'MonteCarlo Policy Paths'!$A$2:$I$31,'Monte Carlo_WA Complance Price'!$B338+1,FALSE))</f>
        <v>146.72361540812219</v>
      </c>
      <c r="AG338" s="22">
        <f ca="1">IF(AG$6&lt;$C338,0,VLOOKUP(AG$6,'MonteCarlo Policy Paths'!$A$2:$I$31,'Monte Carlo_WA Complance Price'!$B338+1,FALSE))</f>
        <v>150.52284977717397</v>
      </c>
      <c r="AI338" s="20">
        <f ca="1">E338*VLOOKUP(AI$6,'Greenhouse Gas Costs Avoided'!$A$2:$I$32,9,FALSE)</f>
        <v>0</v>
      </c>
      <c r="AJ338" s="21">
        <f ca="1">F338*VLOOKUP(AJ$6,'Greenhouse Gas Costs Avoided'!$A$2:$I$32,9,FALSE)</f>
        <v>5.2166744805659615</v>
      </c>
      <c r="AK338" s="21">
        <f ca="1">G338*VLOOKUP(AK$6,'Greenhouse Gas Costs Avoided'!$A$2:$I$32,9,FALSE)</f>
        <v>5.3216023247413169</v>
      </c>
      <c r="AL338" s="21">
        <f ca="1">H338*VLOOKUP(AL$6,'Greenhouse Gas Costs Avoided'!$A$2:$I$32,9,FALSE)</f>
        <v>5.4265301689166732</v>
      </c>
      <c r="AM338" s="21">
        <f ca="1">I338*VLOOKUP(AM$6,'Greenhouse Gas Costs Avoided'!$A$2:$I$32,9,FALSE)</f>
        <v>5.5063320831654474</v>
      </c>
      <c r="AN338" s="21">
        <f ca="1">J338*VLOOKUP(AN$6,'Greenhouse Gas Costs Avoided'!$A$2:$I$32,9,FALSE)</f>
        <v>5.5861339974142208</v>
      </c>
      <c r="AO338" s="21">
        <f ca="1">K338*VLOOKUP(AO$6,'Greenhouse Gas Costs Avoided'!$A$2:$I$32,9,FALSE)</f>
        <v>5.665935911662995</v>
      </c>
      <c r="AP338" s="21">
        <f ca="1">L338*VLOOKUP(AP$6,'Greenhouse Gas Costs Avoided'!$A$2:$I$32,9,FALSE)</f>
        <v>5.7457378259117702</v>
      </c>
      <c r="AQ338" s="21">
        <f ca="1">M338*VLOOKUP(AQ$6,'Greenhouse Gas Costs Avoided'!$A$2:$I$32,9,FALSE)</f>
        <v>5.8255397401605462</v>
      </c>
      <c r="AR338" s="21">
        <f ca="1">N338*VLOOKUP(AR$6,'Greenhouse Gas Costs Avoided'!$A$2:$I$32,9,FALSE)</f>
        <v>5.9053416544093205</v>
      </c>
      <c r="AS338" s="21">
        <f ca="1">O338*VLOOKUP(AS$6,'Greenhouse Gas Costs Avoided'!$A$2:$I$32,9,FALSE)</f>
        <v>5.9851435686580947</v>
      </c>
      <c r="AT338" s="21">
        <f ca="1">P338*VLOOKUP(AT$6,'Greenhouse Gas Costs Avoided'!$A$2:$I$32,9,FALSE)</f>
        <v>6.0649454829068699</v>
      </c>
      <c r="AU338" s="21">
        <f ca="1">Q338*VLOOKUP(AU$6,'Greenhouse Gas Costs Avoided'!$A$2:$I$32,9,FALSE)</f>
        <v>6.1447473971556432</v>
      </c>
      <c r="AV338" s="21">
        <f ca="1">R338*VLOOKUP(AV$6,'Greenhouse Gas Costs Avoided'!$A$2:$I$32,9,FALSE)</f>
        <v>6.4296194808152167</v>
      </c>
      <c r="AW338" s="21">
        <f ca="1">S338*VLOOKUP(AW$6,'Greenhouse Gas Costs Avoided'!$A$2:$I$32,9,FALSE)</f>
        <v>6.6023323538917609</v>
      </c>
      <c r="AX338" s="21">
        <f ca="1">T338*VLOOKUP(AX$6,'Greenhouse Gas Costs Avoided'!$A$2:$I$32,9,FALSE)</f>
        <v>6.7808920331878957</v>
      </c>
      <c r="AY338" s="21">
        <f ca="1">U338*VLOOKUP(AY$6,'Greenhouse Gas Costs Avoided'!$A$2:$I$32,9,FALSE)</f>
        <v>6.9638980729572149</v>
      </c>
      <c r="AZ338" s="21">
        <f ca="1">V338*VLOOKUP(AZ$6,'Greenhouse Gas Costs Avoided'!$A$2:$I$32,9,FALSE)</f>
        <v>7.1520913053717949</v>
      </c>
      <c r="BA338" s="21">
        <f ca="1">W338*VLOOKUP(BA$6,'Greenhouse Gas Costs Avoided'!$A$2:$I$32,9,FALSE)</f>
        <v>7.3435269452765404</v>
      </c>
      <c r="BB338" s="21">
        <f ca="1">X338*VLOOKUP(BB$6,'Greenhouse Gas Costs Avoided'!$A$2:$I$32,9,FALSE)</f>
        <v>7.5429472742415475</v>
      </c>
      <c r="BC338" s="21">
        <f ca="1">Y338*VLOOKUP(BC$6,'Greenhouse Gas Costs Avoided'!$A$2:$I$32,9,FALSE)</f>
        <v>7.744884134129272</v>
      </c>
      <c r="BD338" s="21">
        <f ca="1">Z338*VLOOKUP(BD$6,'Greenhouse Gas Costs Avoided'!$A$2:$I$32,9,FALSE)</f>
        <v>7.950411333759269</v>
      </c>
      <c r="BE338" s="21">
        <f ca="1">AA338*VLOOKUP(BE$6,'Greenhouse Gas Costs Avoided'!$A$2:$I$32,9,FALSE)</f>
        <v>8.161021676093501</v>
      </c>
      <c r="BF338" s="21">
        <f ca="1">AB338*VLOOKUP(BF$6,'Greenhouse Gas Costs Avoided'!$A$2:$I$32,9,FALSE)</f>
        <v>8.3774569890184303</v>
      </c>
      <c r="BG338" s="21">
        <f ca="1">AC338*VLOOKUP(BG$6,'Greenhouse Gas Costs Avoided'!$A$2:$I$32,9,FALSE)</f>
        <v>8.5992633142510115</v>
      </c>
      <c r="BH338" s="21">
        <f ca="1">AD338*VLOOKUP(BH$6,'Greenhouse Gas Costs Avoided'!$A$2:$I$32,9,FALSE)</f>
        <v>8.8263732304711304</v>
      </c>
      <c r="BI338" s="21">
        <f ca="1">AE338*VLOOKUP(BI$6,'Greenhouse Gas Costs Avoided'!$A$2:$I$32,9,FALSE)</f>
        <v>9.05818008905967</v>
      </c>
      <c r="BJ338" s="21">
        <f ca="1">AF338*VLOOKUP(BJ$6,'Greenhouse Gas Costs Avoided'!$A$2:$I$32,9,FALSE)</f>
        <v>9.2949796418706736</v>
      </c>
      <c r="BK338" s="22">
        <f ca="1">AG338*VLOOKUP(BK$6,'Greenhouse Gas Costs Avoided'!$A$2:$I$32,9,FALSE)</f>
        <v>9.5356621388007277</v>
      </c>
    </row>
    <row r="339" spans="1:63" x14ac:dyDescent="0.35">
      <c r="A339" s="11">
        <v>333</v>
      </c>
      <c r="B339" s="12">
        <f t="shared" ca="1" si="10"/>
        <v>5</v>
      </c>
      <c r="C339" s="13">
        <f t="shared" ca="1" si="11"/>
        <v>2023</v>
      </c>
      <c r="E339" s="20">
        <f ca="1">IF(E$6&lt;$C339,0,VLOOKUP(E$6,'MonteCarlo Policy Paths'!$A$2:$I$31,'Monte Carlo_WA Complance Price'!$B339+1,FALSE))</f>
        <v>0</v>
      </c>
      <c r="F339" s="21">
        <f ca="1">IF(F$6&lt;$C339,0,VLOOKUP(F$6,'MonteCarlo Policy Paths'!$A$2:$I$31,'Monte Carlo_WA Complance Price'!$B339+1,FALSE))</f>
        <v>82.346532180449415</v>
      </c>
      <c r="G339" s="21">
        <f ca="1">IF(G$6&lt;$C339,0,VLOOKUP(G$6,'MonteCarlo Policy Paths'!$A$2:$I$31,'Monte Carlo_WA Complance Price'!$B339+1,FALSE))</f>
        <v>84.002844861871253</v>
      </c>
      <c r="H339" s="21">
        <f ca="1">IF(H$6&lt;$C339,0,VLOOKUP(H$6,'MonteCarlo Policy Paths'!$A$2:$I$31,'Monte Carlo_WA Complance Price'!$B339+1,FALSE))</f>
        <v>85.659157543293105</v>
      </c>
      <c r="I339" s="21">
        <f ca="1">IF(I$6&lt;$C339,0,VLOOKUP(I$6,'MonteCarlo Policy Paths'!$A$2:$I$31,'Monte Carlo_WA Complance Price'!$B339+1,FALSE))</f>
        <v>86.918851036576825</v>
      </c>
      <c r="J339" s="21">
        <f ca="1">IF(J$6&lt;$C339,0,VLOOKUP(J$6,'MonteCarlo Policy Paths'!$A$2:$I$31,'Monte Carlo_WA Complance Price'!$B339+1,FALSE))</f>
        <v>88.178544529860531</v>
      </c>
      <c r="K339" s="21">
        <f ca="1">IF(K$6&lt;$C339,0,VLOOKUP(K$6,'MonteCarlo Policy Paths'!$A$2:$I$31,'Monte Carlo_WA Complance Price'!$B339+1,FALSE))</f>
        <v>89.438238023144251</v>
      </c>
      <c r="L339" s="21">
        <f ca="1">IF(L$6&lt;$C339,0,VLOOKUP(L$6,'MonteCarlo Policy Paths'!$A$2:$I$31,'Monte Carlo_WA Complance Price'!$B339+1,FALSE))</f>
        <v>90.697931516427971</v>
      </c>
      <c r="M339" s="21">
        <f ca="1">IF(M$6&lt;$C339,0,VLOOKUP(M$6,'MonteCarlo Policy Paths'!$A$2:$I$31,'Monte Carlo_WA Complance Price'!$B339+1,FALSE))</f>
        <v>91.95762500971172</v>
      </c>
      <c r="N339" s="21">
        <f ca="1">IF(N$6&lt;$C339,0,VLOOKUP(N$6,'MonteCarlo Policy Paths'!$A$2:$I$31,'Monte Carlo_WA Complance Price'!$B339+1,FALSE))</f>
        <v>93.21731850299544</v>
      </c>
      <c r="O339" s="21">
        <f ca="1">IF(O$6&lt;$C339,0,VLOOKUP(O$6,'MonteCarlo Policy Paths'!$A$2:$I$31,'Monte Carlo_WA Complance Price'!$B339+1,FALSE))</f>
        <v>94.47701199627916</v>
      </c>
      <c r="P339" s="21">
        <f ca="1">IF(P$6&lt;$C339,0,VLOOKUP(P$6,'MonteCarlo Policy Paths'!$A$2:$I$31,'Monte Carlo_WA Complance Price'!$B339+1,FALSE))</f>
        <v>95.73670548956288</v>
      </c>
      <c r="Q339" s="21">
        <f ca="1">IF(Q$6&lt;$C339,0,VLOOKUP(Q$6,'MonteCarlo Policy Paths'!$A$2:$I$31,'Monte Carlo_WA Complance Price'!$B339+1,FALSE))</f>
        <v>96.996398982846586</v>
      </c>
      <c r="R339" s="21">
        <f ca="1">IF(R$6&lt;$C339,0,VLOOKUP(R$6,'MonteCarlo Policy Paths'!$A$2:$I$31,'Monte Carlo_WA Complance Price'!$B339+1,FALSE))</f>
        <v>99.874634841342697</v>
      </c>
      <c r="S339" s="21">
        <f ca="1">IF(S$6&lt;$C339,0,VLOOKUP(S$6,'MonteCarlo Policy Paths'!$A$2:$I$31,'Monte Carlo_WA Complance Price'!$B339+1,FALSE))</f>
        <v>101.93553668931256</v>
      </c>
      <c r="T339" s="21">
        <f ca="1">IF(T$6&lt;$C339,0,VLOOKUP(T$6,'MonteCarlo Policy Paths'!$A$2:$I$31,'Monte Carlo_WA Complance Price'!$B339+1,FALSE))</f>
        <v>104.04258519817796</v>
      </c>
      <c r="U339" s="21">
        <f ca="1">IF(U$6&lt;$C339,0,VLOOKUP(U$6,'MonteCarlo Policy Paths'!$A$2:$I$31,'Monte Carlo_WA Complance Price'!$B339+1,FALSE))</f>
        <v>106.18472717196582</v>
      </c>
      <c r="V339" s="21">
        <f ca="1">IF(V$6&lt;$C339,0,VLOOKUP(V$6,'MonteCarlo Policy Paths'!$A$2:$I$31,'Monte Carlo_WA Complance Price'!$B339+1,FALSE))</f>
        <v>108.36780972271322</v>
      </c>
      <c r="W339" s="21">
        <f ca="1">IF(W$6&lt;$C339,0,VLOOKUP(W$6,'MonteCarlo Policy Paths'!$A$2:$I$31,'Monte Carlo_WA Complance Price'!$B339+1,FALSE))</f>
        <v>110.57648338650839</v>
      </c>
      <c r="X339" s="21">
        <f ca="1">IF(X$6&lt;$C339,0,VLOOKUP(X$6,'MonteCarlo Policy Paths'!$A$2:$I$31,'Monte Carlo_WA Complance Price'!$B339+1,FALSE))</f>
        <v>112.7694544213079</v>
      </c>
      <c r="Y339" s="21">
        <f ca="1">IF(Y$6&lt;$C339,0,VLOOKUP(Y$6,'MonteCarlo Policy Paths'!$A$2:$I$31,'Monte Carlo_WA Complance Price'!$B339+1,FALSE))</f>
        <v>114.98228749612761</v>
      </c>
      <c r="Z339" s="21">
        <f ca="1">IF(Z$6&lt;$C339,0,VLOOKUP(Z$6,'MonteCarlo Policy Paths'!$A$2:$I$31,'Monte Carlo_WA Complance Price'!$B339+1,FALSE))</f>
        <v>117.22345778349788</v>
      </c>
      <c r="AA339" s="21">
        <f ca="1">IF(AA$6&lt;$C339,0,VLOOKUP(AA$6,'MonteCarlo Policy Paths'!$A$2:$I$31,'Monte Carlo_WA Complance Price'!$B339+1,FALSE))</f>
        <v>119.50474742044912</v>
      </c>
      <c r="AB339" s="21">
        <f ca="1">IF(AB$6&lt;$C339,0,VLOOKUP(AB$6,'MonteCarlo Policy Paths'!$A$2:$I$31,'Monte Carlo_WA Complance Price'!$B339+1,FALSE))</f>
        <v>121.83201137782079</v>
      </c>
      <c r="AC339" s="21">
        <f ca="1">IF(AC$6&lt;$C339,0,VLOOKUP(AC$6,'MonteCarlo Policy Paths'!$A$2:$I$31,'Monte Carlo_WA Complance Price'!$B339+1,FALSE))</f>
        <v>124.30483685770574</v>
      </c>
      <c r="AD339" s="21">
        <f ca="1">IF(AD$6&lt;$C339,0,VLOOKUP(AD$6,'MonteCarlo Policy Paths'!$A$2:$I$31,'Monte Carlo_WA Complance Price'!$B339+1,FALSE))</f>
        <v>126.81952160325447</v>
      </c>
      <c r="AE339" s="21">
        <f ca="1">IF(AE$6&lt;$C339,0,VLOOKUP(AE$6,'MonteCarlo Policy Paths'!$A$2:$I$31,'Monte Carlo_WA Complance Price'!$B339+1,FALSE))</f>
        <v>129.37127756316897</v>
      </c>
      <c r="AF339" s="21">
        <f ca="1">IF(AF$6&lt;$C339,0,VLOOKUP(AF$6,'MonteCarlo Policy Paths'!$A$2:$I$31,'Monte Carlo_WA Complance Price'!$B339+1,FALSE))</f>
        <v>131.96243899653103</v>
      </c>
      <c r="AG339" s="22">
        <f ca="1">IF(AG$6&lt;$C339,0,VLOOKUP(AG$6,'MonteCarlo Policy Paths'!$A$2:$I$31,'Monte Carlo_WA Complance Price'!$B339+1,FALSE))</f>
        <v>135.47056479945655</v>
      </c>
      <c r="AI339" s="20">
        <f ca="1">E339*VLOOKUP(AI$6,'Greenhouse Gas Costs Avoided'!$A$2:$I$32,9,FALSE)</f>
        <v>0</v>
      </c>
      <c r="AJ339" s="21">
        <f ca="1">F339*VLOOKUP(AJ$6,'Greenhouse Gas Costs Avoided'!$A$2:$I$32,9,FALSE)</f>
        <v>5.2166744805659615</v>
      </c>
      <c r="AK339" s="21">
        <f ca="1">G339*VLOOKUP(AK$6,'Greenhouse Gas Costs Avoided'!$A$2:$I$32,9,FALSE)</f>
        <v>5.3216023247413169</v>
      </c>
      <c r="AL339" s="21">
        <f ca="1">H339*VLOOKUP(AL$6,'Greenhouse Gas Costs Avoided'!$A$2:$I$32,9,FALSE)</f>
        <v>5.4265301689166732</v>
      </c>
      <c r="AM339" s="21">
        <f ca="1">I339*VLOOKUP(AM$6,'Greenhouse Gas Costs Avoided'!$A$2:$I$32,9,FALSE)</f>
        <v>5.5063320831654474</v>
      </c>
      <c r="AN339" s="21">
        <f ca="1">J339*VLOOKUP(AN$6,'Greenhouse Gas Costs Avoided'!$A$2:$I$32,9,FALSE)</f>
        <v>5.5861339974142208</v>
      </c>
      <c r="AO339" s="21">
        <f ca="1">K339*VLOOKUP(AO$6,'Greenhouse Gas Costs Avoided'!$A$2:$I$32,9,FALSE)</f>
        <v>5.665935911662995</v>
      </c>
      <c r="AP339" s="21">
        <f ca="1">L339*VLOOKUP(AP$6,'Greenhouse Gas Costs Avoided'!$A$2:$I$32,9,FALSE)</f>
        <v>5.7457378259117702</v>
      </c>
      <c r="AQ339" s="21">
        <f ca="1">M339*VLOOKUP(AQ$6,'Greenhouse Gas Costs Avoided'!$A$2:$I$32,9,FALSE)</f>
        <v>5.8255397401605462</v>
      </c>
      <c r="AR339" s="21">
        <f ca="1">N339*VLOOKUP(AR$6,'Greenhouse Gas Costs Avoided'!$A$2:$I$32,9,FALSE)</f>
        <v>5.9053416544093205</v>
      </c>
      <c r="AS339" s="21">
        <f ca="1">O339*VLOOKUP(AS$6,'Greenhouse Gas Costs Avoided'!$A$2:$I$32,9,FALSE)</f>
        <v>5.9851435686580947</v>
      </c>
      <c r="AT339" s="21">
        <f ca="1">P339*VLOOKUP(AT$6,'Greenhouse Gas Costs Avoided'!$A$2:$I$32,9,FALSE)</f>
        <v>6.0649454829068699</v>
      </c>
      <c r="AU339" s="21">
        <f ca="1">Q339*VLOOKUP(AU$6,'Greenhouse Gas Costs Avoided'!$A$2:$I$32,9,FALSE)</f>
        <v>6.1447473971556432</v>
      </c>
      <c r="AV339" s="21">
        <f ca="1">R339*VLOOKUP(AV$6,'Greenhouse Gas Costs Avoided'!$A$2:$I$32,9,FALSE)</f>
        <v>6.327084396109818</v>
      </c>
      <c r="AW339" s="21">
        <f ca="1">S339*VLOOKUP(AW$6,'Greenhouse Gas Costs Avoided'!$A$2:$I$32,9,FALSE)</f>
        <v>6.4576430704410743</v>
      </c>
      <c r="AX339" s="21">
        <f ca="1">T339*VLOOKUP(AX$6,'Greenhouse Gas Costs Avoided'!$A$2:$I$32,9,FALSE)</f>
        <v>6.5911251478821242</v>
      </c>
      <c r="AY339" s="21">
        <f ca="1">U339*VLOOKUP(AY$6,'Greenhouse Gas Costs Avoided'!$A$2:$I$32,9,FALSE)</f>
        <v>6.7268304055597685</v>
      </c>
      <c r="AZ339" s="21">
        <f ca="1">V339*VLOOKUP(AZ$6,'Greenhouse Gas Costs Avoided'!$A$2:$I$32,9,FALSE)</f>
        <v>6.8651292595600424</v>
      </c>
      <c r="BA339" s="21">
        <f ca="1">W339*VLOOKUP(BA$6,'Greenhouse Gas Costs Avoided'!$A$2:$I$32,9,FALSE)</f>
        <v>7.0050493173053994</v>
      </c>
      <c r="BB339" s="21">
        <f ca="1">X339*VLOOKUP(BB$6,'Greenhouse Gas Costs Avoided'!$A$2:$I$32,9,FALSE)</f>
        <v>7.1439746093722221</v>
      </c>
      <c r="BC339" s="21">
        <f ca="1">Y339*VLOOKUP(BC$6,'Greenhouse Gas Costs Avoided'!$A$2:$I$32,9,FALSE)</f>
        <v>7.2841581669004034</v>
      </c>
      <c r="BD339" s="21">
        <f ca="1">Z339*VLOOKUP(BD$6,'Greenhouse Gas Costs Avoided'!$A$2:$I$32,9,FALSE)</f>
        <v>7.426136894299721</v>
      </c>
      <c r="BE339" s="21">
        <f ca="1">AA339*VLOOKUP(BE$6,'Greenhouse Gas Costs Avoided'!$A$2:$I$32,9,FALSE)</f>
        <v>7.5706571930511553</v>
      </c>
      <c r="BF339" s="21">
        <f ca="1">AB339*VLOOKUP(BF$6,'Greenhouse Gas Costs Avoided'!$A$2:$I$32,9,FALSE)</f>
        <v>7.7180899770979394</v>
      </c>
      <c r="BG339" s="21">
        <f ca="1">AC339*VLOOKUP(BG$6,'Greenhouse Gas Costs Avoided'!$A$2:$I$32,9,FALSE)</f>
        <v>7.8747441218959366</v>
      </c>
      <c r="BH339" s="21">
        <f ca="1">AD339*VLOOKUP(BH$6,'Greenhouse Gas Costs Avoided'!$A$2:$I$32,9,FALSE)</f>
        <v>8.0340500621877027</v>
      </c>
      <c r="BI339" s="21">
        <f ca="1">AE339*VLOOKUP(BI$6,'Greenhouse Gas Costs Avoided'!$A$2:$I$32,9,FALSE)</f>
        <v>8.1957044736636782</v>
      </c>
      <c r="BJ339" s="21">
        <f ca="1">AF339*VLOOKUP(BJ$6,'Greenhouse Gas Costs Avoided'!$A$2:$I$32,9,FALSE)</f>
        <v>8.3598552322508848</v>
      </c>
      <c r="BK339" s="22">
        <f ca="1">AG339*VLOOKUP(BK$6,'Greenhouse Gas Costs Avoided'!$A$2:$I$32,9,FALSE)</f>
        <v>8.5820959249206545</v>
      </c>
    </row>
    <row r="340" spans="1:63" x14ac:dyDescent="0.35">
      <c r="A340" s="11">
        <v>334</v>
      </c>
      <c r="B340" s="12">
        <f t="shared" ca="1" si="10"/>
        <v>2</v>
      </c>
      <c r="C340" s="13">
        <f t="shared" ca="1" si="11"/>
        <v>2023</v>
      </c>
      <c r="E340" s="20">
        <f ca="1">IF(E$6&lt;$C340,0,VLOOKUP(E$6,'MonteCarlo Policy Paths'!$A$2:$I$31,'Monte Carlo_WA Complance Price'!$B340+1,FALSE))</f>
        <v>0</v>
      </c>
      <c r="F340" s="21">
        <f ca="1">IF(F$6&lt;$C340,0,VLOOKUP(F$6,'MonteCarlo Policy Paths'!$A$2:$I$31,'Monte Carlo_WA Complance Price'!$B340+1,FALSE))</f>
        <v>82.346532180449415</v>
      </c>
      <c r="G340" s="21">
        <f ca="1">IF(G$6&lt;$C340,0,VLOOKUP(G$6,'MonteCarlo Policy Paths'!$A$2:$I$31,'Monte Carlo_WA Complance Price'!$B340+1,FALSE))</f>
        <v>84.002844861871253</v>
      </c>
      <c r="H340" s="21">
        <f ca="1">IF(H$6&lt;$C340,0,VLOOKUP(H$6,'MonteCarlo Policy Paths'!$A$2:$I$31,'Monte Carlo_WA Complance Price'!$B340+1,FALSE))</f>
        <v>85.659157543293105</v>
      </c>
      <c r="I340" s="21">
        <f ca="1">IF(I$6&lt;$C340,0,VLOOKUP(I$6,'MonteCarlo Policy Paths'!$A$2:$I$31,'Monte Carlo_WA Complance Price'!$B340+1,FALSE))</f>
        <v>86.918851036576825</v>
      </c>
      <c r="J340" s="21">
        <f ca="1">IF(J$6&lt;$C340,0,VLOOKUP(J$6,'MonteCarlo Policy Paths'!$A$2:$I$31,'Monte Carlo_WA Complance Price'!$B340+1,FALSE))</f>
        <v>88.178544529860531</v>
      </c>
      <c r="K340" s="21">
        <f ca="1">IF(K$6&lt;$C340,0,VLOOKUP(K$6,'MonteCarlo Policy Paths'!$A$2:$I$31,'Monte Carlo_WA Complance Price'!$B340+1,FALSE))</f>
        <v>89.438238023144251</v>
      </c>
      <c r="L340" s="21">
        <f ca="1">IF(L$6&lt;$C340,0,VLOOKUP(L$6,'MonteCarlo Policy Paths'!$A$2:$I$31,'Monte Carlo_WA Complance Price'!$B340+1,FALSE))</f>
        <v>90.697931516427971</v>
      </c>
      <c r="M340" s="21">
        <f ca="1">IF(M$6&lt;$C340,0,VLOOKUP(M$6,'MonteCarlo Policy Paths'!$A$2:$I$31,'Monte Carlo_WA Complance Price'!$B340+1,FALSE))</f>
        <v>91.95762500971172</v>
      </c>
      <c r="N340" s="21">
        <f ca="1">IF(N$6&lt;$C340,0,VLOOKUP(N$6,'MonteCarlo Policy Paths'!$A$2:$I$31,'Monte Carlo_WA Complance Price'!$B340+1,FALSE))</f>
        <v>93.21731850299544</v>
      </c>
      <c r="O340" s="21">
        <f ca="1">IF(O$6&lt;$C340,0,VLOOKUP(O$6,'MonteCarlo Policy Paths'!$A$2:$I$31,'Monte Carlo_WA Complance Price'!$B340+1,FALSE))</f>
        <v>94.47701199627916</v>
      </c>
      <c r="P340" s="21">
        <f ca="1">IF(P$6&lt;$C340,0,VLOOKUP(P$6,'MonteCarlo Policy Paths'!$A$2:$I$31,'Monte Carlo_WA Complance Price'!$B340+1,FALSE))</f>
        <v>95.73670548956288</v>
      </c>
      <c r="Q340" s="21">
        <f ca="1">IF(Q$6&lt;$C340,0,VLOOKUP(Q$6,'MonteCarlo Policy Paths'!$A$2:$I$31,'Monte Carlo_WA Complance Price'!$B340+1,FALSE))</f>
        <v>96.996398982846586</v>
      </c>
      <c r="R340" s="21">
        <f ca="1">IF(R$6&lt;$C340,0,VLOOKUP(R$6,'MonteCarlo Policy Paths'!$A$2:$I$31,'Monte Carlo_WA Complance Price'!$B340+1,FALSE))</f>
        <v>98.25609247613032</v>
      </c>
      <c r="S340" s="21">
        <f ca="1">IF(S$6&lt;$C340,0,VLOOKUP(S$6,'MonteCarlo Policy Paths'!$A$2:$I$31,'Monte Carlo_WA Complance Price'!$B340+1,FALSE))</f>
        <v>99.65157958594628</v>
      </c>
      <c r="T340" s="21">
        <f ca="1">IF(T$6&lt;$C340,0,VLOOKUP(T$6,'MonteCarlo Policy Paths'!$A$2:$I$31,'Monte Carlo_WA Complance Price'!$B340+1,FALSE))</f>
        <v>101.04706669576224</v>
      </c>
      <c r="U340" s="21">
        <f ca="1">IF(U$6&lt;$C340,0,VLOOKUP(U$6,'MonteCarlo Policy Paths'!$A$2:$I$31,'Monte Carlo_WA Complance Price'!$B340+1,FALSE))</f>
        <v>102.4425538055782</v>
      </c>
      <c r="V340" s="21">
        <f ca="1">IF(V$6&lt;$C340,0,VLOOKUP(V$6,'MonteCarlo Policy Paths'!$A$2:$I$31,'Monte Carlo_WA Complance Price'!$B340+1,FALSE))</f>
        <v>103.83804091539416</v>
      </c>
      <c r="W340" s="21">
        <f ca="1">IF(W$6&lt;$C340,0,VLOOKUP(W$6,'MonteCarlo Policy Paths'!$A$2:$I$31,'Monte Carlo_WA Complance Price'!$B340+1,FALSE))</f>
        <v>105.23352802521011</v>
      </c>
      <c r="X340" s="21">
        <f ca="1">IF(X$6&lt;$C340,0,VLOOKUP(X$6,'MonteCarlo Policy Paths'!$A$2:$I$31,'Monte Carlo_WA Complance Price'!$B340+1,FALSE))</f>
        <v>106.47156953138905</v>
      </c>
      <c r="Y340" s="21">
        <f ca="1">IF(Y$6&lt;$C340,0,VLOOKUP(Y$6,'MonteCarlo Policy Paths'!$A$2:$I$31,'Monte Carlo_WA Complance Price'!$B340+1,FALSE))</f>
        <v>107.709611037568</v>
      </c>
      <c r="Z340" s="21">
        <f ca="1">IF(Z$6&lt;$C340,0,VLOOKUP(Z$6,'MonteCarlo Policy Paths'!$A$2:$I$31,'Monte Carlo_WA Complance Price'!$B340+1,FALSE))</f>
        <v>108.94765254374694</v>
      </c>
      <c r="AA340" s="21">
        <f ca="1">IF(AA$6&lt;$C340,0,VLOOKUP(AA$6,'MonteCarlo Policy Paths'!$A$2:$I$31,'Monte Carlo_WA Complance Price'!$B340+1,FALSE))</f>
        <v>110.18569404992589</v>
      </c>
      <c r="AB340" s="21">
        <f ca="1">IF(AB$6&lt;$C340,0,VLOOKUP(AB$6,'MonteCarlo Policy Paths'!$A$2:$I$31,'Monte Carlo_WA Complance Price'!$B340+1,FALSE))</f>
        <v>111.42373555610482</v>
      </c>
      <c r="AC340" s="21">
        <f ca="1">IF(AC$6&lt;$C340,0,VLOOKUP(AC$6,'MonteCarlo Policy Paths'!$A$2:$I$31,'Monte Carlo_WA Complance Price'!$B340+1,FALSE))</f>
        <v>112.86811731331359</v>
      </c>
      <c r="AD340" s="21">
        <f ca="1">IF(AD$6&lt;$C340,0,VLOOKUP(AD$6,'MonteCarlo Policy Paths'!$A$2:$I$31,'Monte Carlo_WA Complance Price'!$B340+1,FALSE))</f>
        <v>114.31249907052236</v>
      </c>
      <c r="AE340" s="21">
        <f ca="1">IF(AE$6&lt;$C340,0,VLOOKUP(AE$6,'MonteCarlo Policy Paths'!$A$2:$I$31,'Monte Carlo_WA Complance Price'!$B340+1,FALSE))</f>
        <v>115.75688082773114</v>
      </c>
      <c r="AF340" s="21">
        <f ca="1">IF(AF$6&lt;$C340,0,VLOOKUP(AF$6,'MonteCarlo Policy Paths'!$A$2:$I$31,'Monte Carlo_WA Complance Price'!$B340+1,FALSE))</f>
        <v>117.20126258493991</v>
      </c>
      <c r="AG340" s="22">
        <f ca="1">IF(AG$6&lt;$C340,0,VLOOKUP(AG$6,'MonteCarlo Policy Paths'!$A$2:$I$31,'Monte Carlo_WA Complance Price'!$B340+1,FALSE))</f>
        <v>120.41827982173916</v>
      </c>
      <c r="AI340" s="20">
        <f ca="1">E340*VLOOKUP(AI$6,'Greenhouse Gas Costs Avoided'!$A$2:$I$32,9,FALSE)</f>
        <v>0</v>
      </c>
      <c r="AJ340" s="21">
        <f ca="1">F340*VLOOKUP(AJ$6,'Greenhouse Gas Costs Avoided'!$A$2:$I$32,9,FALSE)</f>
        <v>5.2166744805659615</v>
      </c>
      <c r="AK340" s="21">
        <f ca="1">G340*VLOOKUP(AK$6,'Greenhouse Gas Costs Avoided'!$A$2:$I$32,9,FALSE)</f>
        <v>5.3216023247413169</v>
      </c>
      <c r="AL340" s="21">
        <f ca="1">H340*VLOOKUP(AL$6,'Greenhouse Gas Costs Avoided'!$A$2:$I$32,9,FALSE)</f>
        <v>5.4265301689166732</v>
      </c>
      <c r="AM340" s="21">
        <f ca="1">I340*VLOOKUP(AM$6,'Greenhouse Gas Costs Avoided'!$A$2:$I$32,9,FALSE)</f>
        <v>5.5063320831654474</v>
      </c>
      <c r="AN340" s="21">
        <f ca="1">J340*VLOOKUP(AN$6,'Greenhouse Gas Costs Avoided'!$A$2:$I$32,9,FALSE)</f>
        <v>5.5861339974142208</v>
      </c>
      <c r="AO340" s="21">
        <f ca="1">K340*VLOOKUP(AO$6,'Greenhouse Gas Costs Avoided'!$A$2:$I$32,9,FALSE)</f>
        <v>5.665935911662995</v>
      </c>
      <c r="AP340" s="21">
        <f ca="1">L340*VLOOKUP(AP$6,'Greenhouse Gas Costs Avoided'!$A$2:$I$32,9,FALSE)</f>
        <v>5.7457378259117702</v>
      </c>
      <c r="AQ340" s="21">
        <f ca="1">M340*VLOOKUP(AQ$6,'Greenhouse Gas Costs Avoided'!$A$2:$I$32,9,FALSE)</f>
        <v>5.8255397401605462</v>
      </c>
      <c r="AR340" s="21">
        <f ca="1">N340*VLOOKUP(AR$6,'Greenhouse Gas Costs Avoided'!$A$2:$I$32,9,FALSE)</f>
        <v>5.9053416544093205</v>
      </c>
      <c r="AS340" s="21">
        <f ca="1">O340*VLOOKUP(AS$6,'Greenhouse Gas Costs Avoided'!$A$2:$I$32,9,FALSE)</f>
        <v>5.9851435686580947</v>
      </c>
      <c r="AT340" s="21">
        <f ca="1">P340*VLOOKUP(AT$6,'Greenhouse Gas Costs Avoided'!$A$2:$I$32,9,FALSE)</f>
        <v>6.0649454829068699</v>
      </c>
      <c r="AU340" s="21">
        <f ca="1">Q340*VLOOKUP(AU$6,'Greenhouse Gas Costs Avoided'!$A$2:$I$32,9,FALSE)</f>
        <v>6.1447473971556432</v>
      </c>
      <c r="AV340" s="21">
        <f ca="1">R340*VLOOKUP(AV$6,'Greenhouse Gas Costs Avoided'!$A$2:$I$32,9,FALSE)</f>
        <v>6.2245493114044184</v>
      </c>
      <c r="AW340" s="21">
        <f ca="1">S340*VLOOKUP(AW$6,'Greenhouse Gas Costs Avoided'!$A$2:$I$32,9,FALSE)</f>
        <v>6.312953786990386</v>
      </c>
      <c r="AX340" s="21">
        <f ca="1">T340*VLOOKUP(AX$6,'Greenhouse Gas Costs Avoided'!$A$2:$I$32,9,FALSE)</f>
        <v>6.4013582625763545</v>
      </c>
      <c r="AY340" s="21">
        <f ca="1">U340*VLOOKUP(AY$6,'Greenhouse Gas Costs Avoided'!$A$2:$I$32,9,FALSE)</f>
        <v>6.4897627381623222</v>
      </c>
      <c r="AZ340" s="21">
        <f ca="1">V340*VLOOKUP(AZ$6,'Greenhouse Gas Costs Avoided'!$A$2:$I$32,9,FALSE)</f>
        <v>6.5781672137482907</v>
      </c>
      <c r="BA340" s="21">
        <f ca="1">W340*VLOOKUP(BA$6,'Greenhouse Gas Costs Avoided'!$A$2:$I$32,9,FALSE)</f>
        <v>6.6665716893342575</v>
      </c>
      <c r="BB340" s="21">
        <f ca="1">X340*VLOOKUP(BB$6,'Greenhouse Gas Costs Avoided'!$A$2:$I$32,9,FALSE)</f>
        <v>6.7450019445028957</v>
      </c>
      <c r="BC340" s="21">
        <f ca="1">Y340*VLOOKUP(BC$6,'Greenhouse Gas Costs Avoided'!$A$2:$I$32,9,FALSE)</f>
        <v>6.8234321996715348</v>
      </c>
      <c r="BD340" s="21">
        <f ca="1">Z340*VLOOKUP(BD$6,'Greenhouse Gas Costs Avoided'!$A$2:$I$32,9,FALSE)</f>
        <v>6.901862454840173</v>
      </c>
      <c r="BE340" s="21">
        <f ca="1">AA340*VLOOKUP(BE$6,'Greenhouse Gas Costs Avoided'!$A$2:$I$32,9,FALSE)</f>
        <v>6.9802927100088112</v>
      </c>
      <c r="BF340" s="21">
        <f ca="1">AB340*VLOOKUP(BF$6,'Greenhouse Gas Costs Avoided'!$A$2:$I$32,9,FALSE)</f>
        <v>7.0587229651774486</v>
      </c>
      <c r="BG340" s="21">
        <f ca="1">AC340*VLOOKUP(BG$6,'Greenhouse Gas Costs Avoided'!$A$2:$I$32,9,FALSE)</f>
        <v>7.1502249295408609</v>
      </c>
      <c r="BH340" s="21">
        <f ca="1">AD340*VLOOKUP(BH$6,'Greenhouse Gas Costs Avoided'!$A$2:$I$32,9,FALSE)</f>
        <v>7.2417268939042723</v>
      </c>
      <c r="BI340" s="21">
        <f ca="1">AE340*VLOOKUP(BI$6,'Greenhouse Gas Costs Avoided'!$A$2:$I$32,9,FALSE)</f>
        <v>7.3332288582676846</v>
      </c>
      <c r="BJ340" s="21">
        <f ca="1">AF340*VLOOKUP(BJ$6,'Greenhouse Gas Costs Avoided'!$A$2:$I$32,9,FALSE)</f>
        <v>7.424730822631096</v>
      </c>
      <c r="BK340" s="22">
        <f ca="1">AG340*VLOOKUP(BK$6,'Greenhouse Gas Costs Avoided'!$A$2:$I$32,9,FALSE)</f>
        <v>7.6285297110405814</v>
      </c>
    </row>
    <row r="341" spans="1:63" x14ac:dyDescent="0.35">
      <c r="A341" s="11">
        <v>335</v>
      </c>
      <c r="B341" s="12">
        <f t="shared" ca="1" si="10"/>
        <v>5</v>
      </c>
      <c r="C341" s="13">
        <f t="shared" ca="1" si="11"/>
        <v>2023</v>
      </c>
      <c r="E341" s="20">
        <f ca="1">IF(E$6&lt;$C341,0,VLOOKUP(E$6,'MonteCarlo Policy Paths'!$A$2:$I$31,'Monte Carlo_WA Complance Price'!$B341+1,FALSE))</f>
        <v>0</v>
      </c>
      <c r="F341" s="21">
        <f ca="1">IF(F$6&lt;$C341,0,VLOOKUP(F$6,'MonteCarlo Policy Paths'!$A$2:$I$31,'Monte Carlo_WA Complance Price'!$B341+1,FALSE))</f>
        <v>82.346532180449415</v>
      </c>
      <c r="G341" s="21">
        <f ca="1">IF(G$6&lt;$C341,0,VLOOKUP(G$6,'MonteCarlo Policy Paths'!$A$2:$I$31,'Monte Carlo_WA Complance Price'!$B341+1,FALSE))</f>
        <v>84.002844861871253</v>
      </c>
      <c r="H341" s="21">
        <f ca="1">IF(H$6&lt;$C341,0,VLOOKUP(H$6,'MonteCarlo Policy Paths'!$A$2:$I$31,'Monte Carlo_WA Complance Price'!$B341+1,FALSE))</f>
        <v>85.659157543293105</v>
      </c>
      <c r="I341" s="21">
        <f ca="1">IF(I$6&lt;$C341,0,VLOOKUP(I$6,'MonteCarlo Policy Paths'!$A$2:$I$31,'Monte Carlo_WA Complance Price'!$B341+1,FALSE))</f>
        <v>86.918851036576825</v>
      </c>
      <c r="J341" s="21">
        <f ca="1">IF(J$6&lt;$C341,0,VLOOKUP(J$6,'MonteCarlo Policy Paths'!$A$2:$I$31,'Monte Carlo_WA Complance Price'!$B341+1,FALSE))</f>
        <v>88.178544529860531</v>
      </c>
      <c r="K341" s="21">
        <f ca="1">IF(K$6&lt;$C341,0,VLOOKUP(K$6,'MonteCarlo Policy Paths'!$A$2:$I$31,'Monte Carlo_WA Complance Price'!$B341+1,FALSE))</f>
        <v>89.438238023144251</v>
      </c>
      <c r="L341" s="21">
        <f ca="1">IF(L$6&lt;$C341,0,VLOOKUP(L$6,'MonteCarlo Policy Paths'!$A$2:$I$31,'Monte Carlo_WA Complance Price'!$B341+1,FALSE))</f>
        <v>90.697931516427971</v>
      </c>
      <c r="M341" s="21">
        <f ca="1">IF(M$6&lt;$C341,0,VLOOKUP(M$6,'MonteCarlo Policy Paths'!$A$2:$I$31,'Monte Carlo_WA Complance Price'!$B341+1,FALSE))</f>
        <v>91.95762500971172</v>
      </c>
      <c r="N341" s="21">
        <f ca="1">IF(N$6&lt;$C341,0,VLOOKUP(N$6,'MonteCarlo Policy Paths'!$A$2:$I$31,'Monte Carlo_WA Complance Price'!$B341+1,FALSE))</f>
        <v>93.21731850299544</v>
      </c>
      <c r="O341" s="21">
        <f ca="1">IF(O$6&lt;$C341,0,VLOOKUP(O$6,'MonteCarlo Policy Paths'!$A$2:$I$31,'Monte Carlo_WA Complance Price'!$B341+1,FALSE))</f>
        <v>94.47701199627916</v>
      </c>
      <c r="P341" s="21">
        <f ca="1">IF(P$6&lt;$C341,0,VLOOKUP(P$6,'MonteCarlo Policy Paths'!$A$2:$I$31,'Monte Carlo_WA Complance Price'!$B341+1,FALSE))</f>
        <v>95.73670548956288</v>
      </c>
      <c r="Q341" s="21">
        <f ca="1">IF(Q$6&lt;$C341,0,VLOOKUP(Q$6,'MonteCarlo Policy Paths'!$A$2:$I$31,'Monte Carlo_WA Complance Price'!$B341+1,FALSE))</f>
        <v>96.996398982846586</v>
      </c>
      <c r="R341" s="21">
        <f ca="1">IF(R$6&lt;$C341,0,VLOOKUP(R$6,'MonteCarlo Policy Paths'!$A$2:$I$31,'Monte Carlo_WA Complance Price'!$B341+1,FALSE))</f>
        <v>99.874634841342697</v>
      </c>
      <c r="S341" s="21">
        <f ca="1">IF(S$6&lt;$C341,0,VLOOKUP(S$6,'MonteCarlo Policy Paths'!$A$2:$I$31,'Monte Carlo_WA Complance Price'!$B341+1,FALSE))</f>
        <v>101.93553668931256</v>
      </c>
      <c r="T341" s="21">
        <f ca="1">IF(T$6&lt;$C341,0,VLOOKUP(T$6,'MonteCarlo Policy Paths'!$A$2:$I$31,'Monte Carlo_WA Complance Price'!$B341+1,FALSE))</f>
        <v>104.04258519817796</v>
      </c>
      <c r="U341" s="21">
        <f ca="1">IF(U$6&lt;$C341,0,VLOOKUP(U$6,'MonteCarlo Policy Paths'!$A$2:$I$31,'Monte Carlo_WA Complance Price'!$B341+1,FALSE))</f>
        <v>106.18472717196582</v>
      </c>
      <c r="V341" s="21">
        <f ca="1">IF(V$6&lt;$C341,0,VLOOKUP(V$6,'MonteCarlo Policy Paths'!$A$2:$I$31,'Monte Carlo_WA Complance Price'!$B341+1,FALSE))</f>
        <v>108.36780972271322</v>
      </c>
      <c r="W341" s="21">
        <f ca="1">IF(W$6&lt;$C341,0,VLOOKUP(W$6,'MonteCarlo Policy Paths'!$A$2:$I$31,'Monte Carlo_WA Complance Price'!$B341+1,FALSE))</f>
        <v>110.57648338650839</v>
      </c>
      <c r="X341" s="21">
        <f ca="1">IF(X$6&lt;$C341,0,VLOOKUP(X$6,'MonteCarlo Policy Paths'!$A$2:$I$31,'Monte Carlo_WA Complance Price'!$B341+1,FALSE))</f>
        <v>112.7694544213079</v>
      </c>
      <c r="Y341" s="21">
        <f ca="1">IF(Y$6&lt;$C341,0,VLOOKUP(Y$6,'MonteCarlo Policy Paths'!$A$2:$I$31,'Monte Carlo_WA Complance Price'!$B341+1,FALSE))</f>
        <v>114.98228749612761</v>
      </c>
      <c r="Z341" s="21">
        <f ca="1">IF(Z$6&lt;$C341,0,VLOOKUP(Z$6,'MonteCarlo Policy Paths'!$A$2:$I$31,'Monte Carlo_WA Complance Price'!$B341+1,FALSE))</f>
        <v>117.22345778349788</v>
      </c>
      <c r="AA341" s="21">
        <f ca="1">IF(AA$6&lt;$C341,0,VLOOKUP(AA$6,'MonteCarlo Policy Paths'!$A$2:$I$31,'Monte Carlo_WA Complance Price'!$B341+1,FALSE))</f>
        <v>119.50474742044912</v>
      </c>
      <c r="AB341" s="21">
        <f ca="1">IF(AB$6&lt;$C341,0,VLOOKUP(AB$6,'MonteCarlo Policy Paths'!$A$2:$I$31,'Monte Carlo_WA Complance Price'!$B341+1,FALSE))</f>
        <v>121.83201137782079</v>
      </c>
      <c r="AC341" s="21">
        <f ca="1">IF(AC$6&lt;$C341,0,VLOOKUP(AC$6,'MonteCarlo Policy Paths'!$A$2:$I$31,'Monte Carlo_WA Complance Price'!$B341+1,FALSE))</f>
        <v>124.30483685770574</v>
      </c>
      <c r="AD341" s="21">
        <f ca="1">IF(AD$6&lt;$C341,0,VLOOKUP(AD$6,'MonteCarlo Policy Paths'!$A$2:$I$31,'Monte Carlo_WA Complance Price'!$B341+1,FALSE))</f>
        <v>126.81952160325447</v>
      </c>
      <c r="AE341" s="21">
        <f ca="1">IF(AE$6&lt;$C341,0,VLOOKUP(AE$6,'MonteCarlo Policy Paths'!$A$2:$I$31,'Monte Carlo_WA Complance Price'!$B341+1,FALSE))</f>
        <v>129.37127756316897</v>
      </c>
      <c r="AF341" s="21">
        <f ca="1">IF(AF$6&lt;$C341,0,VLOOKUP(AF$6,'MonteCarlo Policy Paths'!$A$2:$I$31,'Monte Carlo_WA Complance Price'!$B341+1,FALSE))</f>
        <v>131.96243899653103</v>
      </c>
      <c r="AG341" s="22">
        <f ca="1">IF(AG$6&lt;$C341,0,VLOOKUP(AG$6,'MonteCarlo Policy Paths'!$A$2:$I$31,'Monte Carlo_WA Complance Price'!$B341+1,FALSE))</f>
        <v>135.47056479945655</v>
      </c>
      <c r="AI341" s="20">
        <f ca="1">E341*VLOOKUP(AI$6,'Greenhouse Gas Costs Avoided'!$A$2:$I$32,9,FALSE)</f>
        <v>0</v>
      </c>
      <c r="AJ341" s="21">
        <f ca="1">F341*VLOOKUP(AJ$6,'Greenhouse Gas Costs Avoided'!$A$2:$I$32,9,FALSE)</f>
        <v>5.2166744805659615</v>
      </c>
      <c r="AK341" s="21">
        <f ca="1">G341*VLOOKUP(AK$6,'Greenhouse Gas Costs Avoided'!$A$2:$I$32,9,FALSE)</f>
        <v>5.3216023247413169</v>
      </c>
      <c r="AL341" s="21">
        <f ca="1">H341*VLOOKUP(AL$6,'Greenhouse Gas Costs Avoided'!$A$2:$I$32,9,FALSE)</f>
        <v>5.4265301689166732</v>
      </c>
      <c r="AM341" s="21">
        <f ca="1">I341*VLOOKUP(AM$6,'Greenhouse Gas Costs Avoided'!$A$2:$I$32,9,FALSE)</f>
        <v>5.5063320831654474</v>
      </c>
      <c r="AN341" s="21">
        <f ca="1">J341*VLOOKUP(AN$6,'Greenhouse Gas Costs Avoided'!$A$2:$I$32,9,FALSE)</f>
        <v>5.5861339974142208</v>
      </c>
      <c r="AO341" s="21">
        <f ca="1">K341*VLOOKUP(AO$6,'Greenhouse Gas Costs Avoided'!$A$2:$I$32,9,FALSE)</f>
        <v>5.665935911662995</v>
      </c>
      <c r="AP341" s="21">
        <f ca="1">L341*VLOOKUP(AP$6,'Greenhouse Gas Costs Avoided'!$A$2:$I$32,9,FALSE)</f>
        <v>5.7457378259117702</v>
      </c>
      <c r="AQ341" s="21">
        <f ca="1">M341*VLOOKUP(AQ$6,'Greenhouse Gas Costs Avoided'!$A$2:$I$32,9,FALSE)</f>
        <v>5.8255397401605462</v>
      </c>
      <c r="AR341" s="21">
        <f ca="1">N341*VLOOKUP(AR$6,'Greenhouse Gas Costs Avoided'!$A$2:$I$32,9,FALSE)</f>
        <v>5.9053416544093205</v>
      </c>
      <c r="AS341" s="21">
        <f ca="1">O341*VLOOKUP(AS$6,'Greenhouse Gas Costs Avoided'!$A$2:$I$32,9,FALSE)</f>
        <v>5.9851435686580947</v>
      </c>
      <c r="AT341" s="21">
        <f ca="1">P341*VLOOKUP(AT$6,'Greenhouse Gas Costs Avoided'!$A$2:$I$32,9,FALSE)</f>
        <v>6.0649454829068699</v>
      </c>
      <c r="AU341" s="21">
        <f ca="1">Q341*VLOOKUP(AU$6,'Greenhouse Gas Costs Avoided'!$A$2:$I$32,9,FALSE)</f>
        <v>6.1447473971556432</v>
      </c>
      <c r="AV341" s="21">
        <f ca="1">R341*VLOOKUP(AV$6,'Greenhouse Gas Costs Avoided'!$A$2:$I$32,9,FALSE)</f>
        <v>6.327084396109818</v>
      </c>
      <c r="AW341" s="21">
        <f ca="1">S341*VLOOKUP(AW$6,'Greenhouse Gas Costs Avoided'!$A$2:$I$32,9,FALSE)</f>
        <v>6.4576430704410743</v>
      </c>
      <c r="AX341" s="21">
        <f ca="1">T341*VLOOKUP(AX$6,'Greenhouse Gas Costs Avoided'!$A$2:$I$32,9,FALSE)</f>
        <v>6.5911251478821242</v>
      </c>
      <c r="AY341" s="21">
        <f ca="1">U341*VLOOKUP(AY$6,'Greenhouse Gas Costs Avoided'!$A$2:$I$32,9,FALSE)</f>
        <v>6.7268304055597685</v>
      </c>
      <c r="AZ341" s="21">
        <f ca="1">V341*VLOOKUP(AZ$6,'Greenhouse Gas Costs Avoided'!$A$2:$I$32,9,FALSE)</f>
        <v>6.8651292595600424</v>
      </c>
      <c r="BA341" s="21">
        <f ca="1">W341*VLOOKUP(BA$6,'Greenhouse Gas Costs Avoided'!$A$2:$I$32,9,FALSE)</f>
        <v>7.0050493173053994</v>
      </c>
      <c r="BB341" s="21">
        <f ca="1">X341*VLOOKUP(BB$6,'Greenhouse Gas Costs Avoided'!$A$2:$I$32,9,FALSE)</f>
        <v>7.1439746093722221</v>
      </c>
      <c r="BC341" s="21">
        <f ca="1">Y341*VLOOKUP(BC$6,'Greenhouse Gas Costs Avoided'!$A$2:$I$32,9,FALSE)</f>
        <v>7.2841581669004034</v>
      </c>
      <c r="BD341" s="21">
        <f ca="1">Z341*VLOOKUP(BD$6,'Greenhouse Gas Costs Avoided'!$A$2:$I$32,9,FALSE)</f>
        <v>7.426136894299721</v>
      </c>
      <c r="BE341" s="21">
        <f ca="1">AA341*VLOOKUP(BE$6,'Greenhouse Gas Costs Avoided'!$A$2:$I$32,9,FALSE)</f>
        <v>7.5706571930511553</v>
      </c>
      <c r="BF341" s="21">
        <f ca="1">AB341*VLOOKUP(BF$6,'Greenhouse Gas Costs Avoided'!$A$2:$I$32,9,FALSE)</f>
        <v>7.7180899770979394</v>
      </c>
      <c r="BG341" s="21">
        <f ca="1">AC341*VLOOKUP(BG$6,'Greenhouse Gas Costs Avoided'!$A$2:$I$32,9,FALSE)</f>
        <v>7.8747441218959366</v>
      </c>
      <c r="BH341" s="21">
        <f ca="1">AD341*VLOOKUP(BH$6,'Greenhouse Gas Costs Avoided'!$A$2:$I$32,9,FALSE)</f>
        <v>8.0340500621877027</v>
      </c>
      <c r="BI341" s="21">
        <f ca="1">AE341*VLOOKUP(BI$6,'Greenhouse Gas Costs Avoided'!$A$2:$I$32,9,FALSE)</f>
        <v>8.1957044736636782</v>
      </c>
      <c r="BJ341" s="21">
        <f ca="1">AF341*VLOOKUP(BJ$6,'Greenhouse Gas Costs Avoided'!$A$2:$I$32,9,FALSE)</f>
        <v>8.3598552322508848</v>
      </c>
      <c r="BK341" s="22">
        <f ca="1">AG341*VLOOKUP(BK$6,'Greenhouse Gas Costs Avoided'!$A$2:$I$32,9,FALSE)</f>
        <v>8.5820959249206545</v>
      </c>
    </row>
    <row r="342" spans="1:63" x14ac:dyDescent="0.35">
      <c r="A342" s="11">
        <v>336</v>
      </c>
      <c r="B342" s="12">
        <f t="shared" ca="1" si="10"/>
        <v>1</v>
      </c>
      <c r="C342" s="13">
        <f t="shared" ca="1" si="11"/>
        <v>2023</v>
      </c>
      <c r="E342" s="20">
        <f ca="1">IF(E$6&lt;$C342,0,VLOOKUP(E$6,'MonteCarlo Policy Paths'!$A$2:$I$31,'Monte Carlo_WA Complance Price'!$B342+1,FALSE))</f>
        <v>0</v>
      </c>
      <c r="F342" s="21">
        <f ca="1">IF(F$6&lt;$C342,0,VLOOKUP(F$6,'MonteCarlo Policy Paths'!$A$2:$I$31,'Monte Carlo_WA Complance Price'!$B342+1,FALSE))</f>
        <v>82.346532180449415</v>
      </c>
      <c r="G342" s="21">
        <f ca="1">IF(G$6&lt;$C342,0,VLOOKUP(G$6,'MonteCarlo Policy Paths'!$A$2:$I$31,'Monte Carlo_WA Complance Price'!$B342+1,FALSE))</f>
        <v>84.002844861871253</v>
      </c>
      <c r="H342" s="21">
        <f ca="1">IF(H$6&lt;$C342,0,VLOOKUP(H$6,'MonteCarlo Policy Paths'!$A$2:$I$31,'Monte Carlo_WA Complance Price'!$B342+1,FALSE))</f>
        <v>85.659157543293105</v>
      </c>
      <c r="I342" s="21">
        <f ca="1">IF(I$6&lt;$C342,0,VLOOKUP(I$6,'MonteCarlo Policy Paths'!$A$2:$I$31,'Monte Carlo_WA Complance Price'!$B342+1,FALSE))</f>
        <v>86.918851036576825</v>
      </c>
      <c r="J342" s="21">
        <f ca="1">IF(J$6&lt;$C342,0,VLOOKUP(J$6,'MonteCarlo Policy Paths'!$A$2:$I$31,'Monte Carlo_WA Complance Price'!$B342+1,FALSE))</f>
        <v>88.178544529860531</v>
      </c>
      <c r="K342" s="21">
        <f ca="1">IF(K$6&lt;$C342,0,VLOOKUP(K$6,'MonteCarlo Policy Paths'!$A$2:$I$31,'Monte Carlo_WA Complance Price'!$B342+1,FALSE))</f>
        <v>89.438238023144251</v>
      </c>
      <c r="L342" s="21">
        <f ca="1">IF(L$6&lt;$C342,0,VLOOKUP(L$6,'MonteCarlo Policy Paths'!$A$2:$I$31,'Monte Carlo_WA Complance Price'!$B342+1,FALSE))</f>
        <v>90.697931516427971</v>
      </c>
      <c r="M342" s="21">
        <f ca="1">IF(M$6&lt;$C342,0,VLOOKUP(M$6,'MonteCarlo Policy Paths'!$A$2:$I$31,'Monte Carlo_WA Complance Price'!$B342+1,FALSE))</f>
        <v>91.95762500971172</v>
      </c>
      <c r="N342" s="21">
        <f ca="1">IF(N$6&lt;$C342,0,VLOOKUP(N$6,'MonteCarlo Policy Paths'!$A$2:$I$31,'Monte Carlo_WA Complance Price'!$B342+1,FALSE))</f>
        <v>93.21731850299544</v>
      </c>
      <c r="O342" s="21">
        <f ca="1">IF(O$6&lt;$C342,0,VLOOKUP(O$6,'MonteCarlo Policy Paths'!$A$2:$I$31,'Monte Carlo_WA Complance Price'!$B342+1,FALSE))</f>
        <v>94.47701199627916</v>
      </c>
      <c r="P342" s="21">
        <f ca="1">IF(P$6&lt;$C342,0,VLOOKUP(P$6,'MonteCarlo Policy Paths'!$A$2:$I$31,'Monte Carlo_WA Complance Price'!$B342+1,FALSE))</f>
        <v>95.73670548956288</v>
      </c>
      <c r="Q342" s="21">
        <f ca="1">IF(Q$6&lt;$C342,0,VLOOKUP(Q$6,'MonteCarlo Policy Paths'!$A$2:$I$31,'Monte Carlo_WA Complance Price'!$B342+1,FALSE))</f>
        <v>96.996398982846586</v>
      </c>
      <c r="R342" s="21">
        <f ca="1">IF(R$6&lt;$C342,0,VLOOKUP(R$6,'MonteCarlo Policy Paths'!$A$2:$I$31,'Monte Carlo_WA Complance Price'!$B342+1,FALSE))</f>
        <v>98.25609247613032</v>
      </c>
      <c r="S342" s="21">
        <f ca="1">IF(S$6&lt;$C342,0,VLOOKUP(S$6,'MonteCarlo Policy Paths'!$A$2:$I$31,'Monte Carlo_WA Complance Price'!$B342+1,FALSE))</f>
        <v>99.65157958594628</v>
      </c>
      <c r="T342" s="21">
        <f ca="1">IF(T$6&lt;$C342,0,VLOOKUP(T$6,'MonteCarlo Policy Paths'!$A$2:$I$31,'Monte Carlo_WA Complance Price'!$B342+1,FALSE))</f>
        <v>101.04706669576224</v>
      </c>
      <c r="U342" s="21">
        <f ca="1">IF(U$6&lt;$C342,0,VLOOKUP(U$6,'MonteCarlo Policy Paths'!$A$2:$I$31,'Monte Carlo_WA Complance Price'!$B342+1,FALSE))</f>
        <v>102.4425538055782</v>
      </c>
      <c r="V342" s="21">
        <f ca="1">IF(V$6&lt;$C342,0,VLOOKUP(V$6,'MonteCarlo Policy Paths'!$A$2:$I$31,'Monte Carlo_WA Complance Price'!$B342+1,FALSE))</f>
        <v>103.83804091539416</v>
      </c>
      <c r="W342" s="21">
        <f ca="1">IF(W$6&lt;$C342,0,VLOOKUP(W$6,'MonteCarlo Policy Paths'!$A$2:$I$31,'Monte Carlo_WA Complance Price'!$B342+1,FALSE))</f>
        <v>105.23352802521011</v>
      </c>
      <c r="X342" s="21">
        <f ca="1">IF(X$6&lt;$C342,0,VLOOKUP(X$6,'MonteCarlo Policy Paths'!$A$2:$I$31,'Monte Carlo_WA Complance Price'!$B342+1,FALSE))</f>
        <v>106.47156953138905</v>
      </c>
      <c r="Y342" s="21">
        <f ca="1">IF(Y$6&lt;$C342,0,VLOOKUP(Y$6,'MonteCarlo Policy Paths'!$A$2:$I$31,'Monte Carlo_WA Complance Price'!$B342+1,FALSE))</f>
        <v>107.709611037568</v>
      </c>
      <c r="Z342" s="21">
        <f ca="1">IF(Z$6&lt;$C342,0,VLOOKUP(Z$6,'MonteCarlo Policy Paths'!$A$2:$I$31,'Monte Carlo_WA Complance Price'!$B342+1,FALSE))</f>
        <v>108.94765254374694</v>
      </c>
      <c r="AA342" s="21">
        <f ca="1">IF(AA$6&lt;$C342,0,VLOOKUP(AA$6,'MonteCarlo Policy Paths'!$A$2:$I$31,'Monte Carlo_WA Complance Price'!$B342+1,FALSE))</f>
        <v>110.18569404992589</v>
      </c>
      <c r="AB342" s="21">
        <f ca="1">IF(AB$6&lt;$C342,0,VLOOKUP(AB$6,'MonteCarlo Policy Paths'!$A$2:$I$31,'Monte Carlo_WA Complance Price'!$B342+1,FALSE))</f>
        <v>111.42373555610482</v>
      </c>
      <c r="AC342" s="21">
        <f ca="1">IF(AC$6&lt;$C342,0,VLOOKUP(AC$6,'MonteCarlo Policy Paths'!$A$2:$I$31,'Monte Carlo_WA Complance Price'!$B342+1,FALSE))</f>
        <v>112.86811731331359</v>
      </c>
      <c r="AD342" s="21">
        <f ca="1">IF(AD$6&lt;$C342,0,VLOOKUP(AD$6,'MonteCarlo Policy Paths'!$A$2:$I$31,'Monte Carlo_WA Complance Price'!$B342+1,FALSE))</f>
        <v>114.31249907052236</v>
      </c>
      <c r="AE342" s="21">
        <f ca="1">IF(AE$6&lt;$C342,0,VLOOKUP(AE$6,'MonteCarlo Policy Paths'!$A$2:$I$31,'Monte Carlo_WA Complance Price'!$B342+1,FALSE))</f>
        <v>115.75688082773114</v>
      </c>
      <c r="AF342" s="21">
        <f ca="1">IF(AF$6&lt;$C342,0,VLOOKUP(AF$6,'MonteCarlo Policy Paths'!$A$2:$I$31,'Monte Carlo_WA Complance Price'!$B342+1,FALSE))</f>
        <v>117.20126258493991</v>
      </c>
      <c r="AG342" s="22">
        <f ca="1">IF(AG$6&lt;$C342,0,VLOOKUP(AG$6,'MonteCarlo Policy Paths'!$A$2:$I$31,'Monte Carlo_WA Complance Price'!$B342+1,FALSE))</f>
        <v>118.64564434214866</v>
      </c>
      <c r="AI342" s="20">
        <f ca="1">E342*VLOOKUP(AI$6,'Greenhouse Gas Costs Avoided'!$A$2:$I$32,9,FALSE)</f>
        <v>0</v>
      </c>
      <c r="AJ342" s="21">
        <f ca="1">F342*VLOOKUP(AJ$6,'Greenhouse Gas Costs Avoided'!$A$2:$I$32,9,FALSE)</f>
        <v>5.2166744805659615</v>
      </c>
      <c r="AK342" s="21">
        <f ca="1">G342*VLOOKUP(AK$6,'Greenhouse Gas Costs Avoided'!$A$2:$I$32,9,FALSE)</f>
        <v>5.3216023247413169</v>
      </c>
      <c r="AL342" s="21">
        <f ca="1">H342*VLOOKUP(AL$6,'Greenhouse Gas Costs Avoided'!$A$2:$I$32,9,FALSE)</f>
        <v>5.4265301689166732</v>
      </c>
      <c r="AM342" s="21">
        <f ca="1">I342*VLOOKUP(AM$6,'Greenhouse Gas Costs Avoided'!$A$2:$I$32,9,FALSE)</f>
        <v>5.5063320831654474</v>
      </c>
      <c r="AN342" s="21">
        <f ca="1">J342*VLOOKUP(AN$6,'Greenhouse Gas Costs Avoided'!$A$2:$I$32,9,FALSE)</f>
        <v>5.5861339974142208</v>
      </c>
      <c r="AO342" s="21">
        <f ca="1">K342*VLOOKUP(AO$6,'Greenhouse Gas Costs Avoided'!$A$2:$I$32,9,FALSE)</f>
        <v>5.665935911662995</v>
      </c>
      <c r="AP342" s="21">
        <f ca="1">L342*VLOOKUP(AP$6,'Greenhouse Gas Costs Avoided'!$A$2:$I$32,9,FALSE)</f>
        <v>5.7457378259117702</v>
      </c>
      <c r="AQ342" s="21">
        <f ca="1">M342*VLOOKUP(AQ$6,'Greenhouse Gas Costs Avoided'!$A$2:$I$32,9,FALSE)</f>
        <v>5.8255397401605462</v>
      </c>
      <c r="AR342" s="21">
        <f ca="1">N342*VLOOKUP(AR$6,'Greenhouse Gas Costs Avoided'!$A$2:$I$32,9,FALSE)</f>
        <v>5.9053416544093205</v>
      </c>
      <c r="AS342" s="21">
        <f ca="1">O342*VLOOKUP(AS$6,'Greenhouse Gas Costs Avoided'!$A$2:$I$32,9,FALSE)</f>
        <v>5.9851435686580947</v>
      </c>
      <c r="AT342" s="21">
        <f ca="1">P342*VLOOKUP(AT$6,'Greenhouse Gas Costs Avoided'!$A$2:$I$32,9,FALSE)</f>
        <v>6.0649454829068699</v>
      </c>
      <c r="AU342" s="21">
        <f ca="1">Q342*VLOOKUP(AU$6,'Greenhouse Gas Costs Avoided'!$A$2:$I$32,9,FALSE)</f>
        <v>6.1447473971556432</v>
      </c>
      <c r="AV342" s="21">
        <f ca="1">R342*VLOOKUP(AV$6,'Greenhouse Gas Costs Avoided'!$A$2:$I$32,9,FALSE)</f>
        <v>6.2245493114044184</v>
      </c>
      <c r="AW342" s="21">
        <f ca="1">S342*VLOOKUP(AW$6,'Greenhouse Gas Costs Avoided'!$A$2:$I$32,9,FALSE)</f>
        <v>6.312953786990386</v>
      </c>
      <c r="AX342" s="21">
        <f ca="1">T342*VLOOKUP(AX$6,'Greenhouse Gas Costs Avoided'!$A$2:$I$32,9,FALSE)</f>
        <v>6.4013582625763545</v>
      </c>
      <c r="AY342" s="21">
        <f ca="1">U342*VLOOKUP(AY$6,'Greenhouse Gas Costs Avoided'!$A$2:$I$32,9,FALSE)</f>
        <v>6.4897627381623222</v>
      </c>
      <c r="AZ342" s="21">
        <f ca="1">V342*VLOOKUP(AZ$6,'Greenhouse Gas Costs Avoided'!$A$2:$I$32,9,FALSE)</f>
        <v>6.5781672137482907</v>
      </c>
      <c r="BA342" s="21">
        <f ca="1">W342*VLOOKUP(BA$6,'Greenhouse Gas Costs Avoided'!$A$2:$I$32,9,FALSE)</f>
        <v>6.6665716893342575</v>
      </c>
      <c r="BB342" s="21">
        <f ca="1">X342*VLOOKUP(BB$6,'Greenhouse Gas Costs Avoided'!$A$2:$I$32,9,FALSE)</f>
        <v>6.7450019445028957</v>
      </c>
      <c r="BC342" s="21">
        <f ca="1">Y342*VLOOKUP(BC$6,'Greenhouse Gas Costs Avoided'!$A$2:$I$32,9,FALSE)</f>
        <v>6.8234321996715348</v>
      </c>
      <c r="BD342" s="21">
        <f ca="1">Z342*VLOOKUP(BD$6,'Greenhouse Gas Costs Avoided'!$A$2:$I$32,9,FALSE)</f>
        <v>6.901862454840173</v>
      </c>
      <c r="BE342" s="21">
        <f ca="1">AA342*VLOOKUP(BE$6,'Greenhouse Gas Costs Avoided'!$A$2:$I$32,9,FALSE)</f>
        <v>6.9802927100088112</v>
      </c>
      <c r="BF342" s="21">
        <f ca="1">AB342*VLOOKUP(BF$6,'Greenhouse Gas Costs Avoided'!$A$2:$I$32,9,FALSE)</f>
        <v>7.0587229651774486</v>
      </c>
      <c r="BG342" s="21">
        <f ca="1">AC342*VLOOKUP(BG$6,'Greenhouse Gas Costs Avoided'!$A$2:$I$32,9,FALSE)</f>
        <v>7.1502249295408609</v>
      </c>
      <c r="BH342" s="21">
        <f ca="1">AD342*VLOOKUP(BH$6,'Greenhouse Gas Costs Avoided'!$A$2:$I$32,9,FALSE)</f>
        <v>7.2417268939042723</v>
      </c>
      <c r="BI342" s="21">
        <f ca="1">AE342*VLOOKUP(BI$6,'Greenhouse Gas Costs Avoided'!$A$2:$I$32,9,FALSE)</f>
        <v>7.3332288582676846</v>
      </c>
      <c r="BJ342" s="21">
        <f ca="1">AF342*VLOOKUP(BJ$6,'Greenhouse Gas Costs Avoided'!$A$2:$I$32,9,FALSE)</f>
        <v>7.424730822631096</v>
      </c>
      <c r="BK342" s="22">
        <f ca="1">AG342*VLOOKUP(BK$6,'Greenhouse Gas Costs Avoided'!$A$2:$I$32,9,FALSE)</f>
        <v>7.5162327869945065</v>
      </c>
    </row>
    <row r="343" spans="1:63" x14ac:dyDescent="0.35">
      <c r="A343" s="11">
        <v>337</v>
      </c>
      <c r="B343" s="12">
        <f t="shared" ca="1" si="10"/>
        <v>2</v>
      </c>
      <c r="C343" s="13">
        <f t="shared" ca="1" si="11"/>
        <v>2023</v>
      </c>
      <c r="E343" s="20">
        <f ca="1">IF(E$6&lt;$C343,0,VLOOKUP(E$6,'MonteCarlo Policy Paths'!$A$2:$I$31,'Monte Carlo_WA Complance Price'!$B343+1,FALSE))</f>
        <v>0</v>
      </c>
      <c r="F343" s="21">
        <f ca="1">IF(F$6&lt;$C343,0,VLOOKUP(F$6,'MonteCarlo Policy Paths'!$A$2:$I$31,'Monte Carlo_WA Complance Price'!$B343+1,FALSE))</f>
        <v>82.346532180449415</v>
      </c>
      <c r="G343" s="21">
        <f ca="1">IF(G$6&lt;$C343,0,VLOOKUP(G$6,'MonteCarlo Policy Paths'!$A$2:$I$31,'Monte Carlo_WA Complance Price'!$B343+1,FALSE))</f>
        <v>84.002844861871253</v>
      </c>
      <c r="H343" s="21">
        <f ca="1">IF(H$6&lt;$C343,0,VLOOKUP(H$6,'MonteCarlo Policy Paths'!$A$2:$I$31,'Monte Carlo_WA Complance Price'!$B343+1,FALSE))</f>
        <v>85.659157543293105</v>
      </c>
      <c r="I343" s="21">
        <f ca="1">IF(I$6&lt;$C343,0,VLOOKUP(I$6,'MonteCarlo Policy Paths'!$A$2:$I$31,'Monte Carlo_WA Complance Price'!$B343+1,FALSE))</f>
        <v>86.918851036576825</v>
      </c>
      <c r="J343" s="21">
        <f ca="1">IF(J$6&lt;$C343,0,VLOOKUP(J$6,'MonteCarlo Policy Paths'!$A$2:$I$31,'Monte Carlo_WA Complance Price'!$B343+1,FALSE))</f>
        <v>88.178544529860531</v>
      </c>
      <c r="K343" s="21">
        <f ca="1">IF(K$6&lt;$C343,0,VLOOKUP(K$6,'MonteCarlo Policy Paths'!$A$2:$I$31,'Monte Carlo_WA Complance Price'!$B343+1,FALSE))</f>
        <v>89.438238023144251</v>
      </c>
      <c r="L343" s="21">
        <f ca="1">IF(L$6&lt;$C343,0,VLOOKUP(L$6,'MonteCarlo Policy Paths'!$A$2:$I$31,'Monte Carlo_WA Complance Price'!$B343+1,FALSE))</f>
        <v>90.697931516427971</v>
      </c>
      <c r="M343" s="21">
        <f ca="1">IF(M$6&lt;$C343,0,VLOOKUP(M$6,'MonteCarlo Policy Paths'!$A$2:$I$31,'Monte Carlo_WA Complance Price'!$B343+1,FALSE))</f>
        <v>91.95762500971172</v>
      </c>
      <c r="N343" s="21">
        <f ca="1">IF(N$6&lt;$C343,0,VLOOKUP(N$6,'MonteCarlo Policy Paths'!$A$2:$I$31,'Monte Carlo_WA Complance Price'!$B343+1,FALSE))</f>
        <v>93.21731850299544</v>
      </c>
      <c r="O343" s="21">
        <f ca="1">IF(O$6&lt;$C343,0,VLOOKUP(O$6,'MonteCarlo Policy Paths'!$A$2:$I$31,'Monte Carlo_WA Complance Price'!$B343+1,FALSE))</f>
        <v>94.47701199627916</v>
      </c>
      <c r="P343" s="21">
        <f ca="1">IF(P$6&lt;$C343,0,VLOOKUP(P$6,'MonteCarlo Policy Paths'!$A$2:$I$31,'Monte Carlo_WA Complance Price'!$B343+1,FALSE))</f>
        <v>95.73670548956288</v>
      </c>
      <c r="Q343" s="21">
        <f ca="1">IF(Q$6&lt;$C343,0,VLOOKUP(Q$6,'MonteCarlo Policy Paths'!$A$2:$I$31,'Monte Carlo_WA Complance Price'!$B343+1,FALSE))</f>
        <v>96.996398982846586</v>
      </c>
      <c r="R343" s="21">
        <f ca="1">IF(R$6&lt;$C343,0,VLOOKUP(R$6,'MonteCarlo Policy Paths'!$A$2:$I$31,'Monte Carlo_WA Complance Price'!$B343+1,FALSE))</f>
        <v>98.25609247613032</v>
      </c>
      <c r="S343" s="21">
        <f ca="1">IF(S$6&lt;$C343,0,VLOOKUP(S$6,'MonteCarlo Policy Paths'!$A$2:$I$31,'Monte Carlo_WA Complance Price'!$B343+1,FALSE))</f>
        <v>99.65157958594628</v>
      </c>
      <c r="T343" s="21">
        <f ca="1">IF(T$6&lt;$C343,0,VLOOKUP(T$6,'MonteCarlo Policy Paths'!$A$2:$I$31,'Monte Carlo_WA Complance Price'!$B343+1,FALSE))</f>
        <v>101.04706669576224</v>
      </c>
      <c r="U343" s="21">
        <f ca="1">IF(U$6&lt;$C343,0,VLOOKUP(U$6,'MonteCarlo Policy Paths'!$A$2:$I$31,'Monte Carlo_WA Complance Price'!$B343+1,FALSE))</f>
        <v>102.4425538055782</v>
      </c>
      <c r="V343" s="21">
        <f ca="1">IF(V$6&lt;$C343,0,VLOOKUP(V$6,'MonteCarlo Policy Paths'!$A$2:$I$31,'Monte Carlo_WA Complance Price'!$B343+1,FALSE))</f>
        <v>103.83804091539416</v>
      </c>
      <c r="W343" s="21">
        <f ca="1">IF(W$6&lt;$C343,0,VLOOKUP(W$6,'MonteCarlo Policy Paths'!$A$2:$I$31,'Monte Carlo_WA Complance Price'!$B343+1,FALSE))</f>
        <v>105.23352802521011</v>
      </c>
      <c r="X343" s="21">
        <f ca="1">IF(X$6&lt;$C343,0,VLOOKUP(X$6,'MonteCarlo Policy Paths'!$A$2:$I$31,'Monte Carlo_WA Complance Price'!$B343+1,FALSE))</f>
        <v>106.47156953138905</v>
      </c>
      <c r="Y343" s="21">
        <f ca="1">IF(Y$6&lt;$C343,0,VLOOKUP(Y$6,'MonteCarlo Policy Paths'!$A$2:$I$31,'Monte Carlo_WA Complance Price'!$B343+1,FALSE))</f>
        <v>107.709611037568</v>
      </c>
      <c r="Z343" s="21">
        <f ca="1">IF(Z$6&lt;$C343,0,VLOOKUP(Z$6,'MonteCarlo Policy Paths'!$A$2:$I$31,'Monte Carlo_WA Complance Price'!$B343+1,FALSE))</f>
        <v>108.94765254374694</v>
      </c>
      <c r="AA343" s="21">
        <f ca="1">IF(AA$6&lt;$C343,0,VLOOKUP(AA$6,'MonteCarlo Policy Paths'!$A$2:$I$31,'Monte Carlo_WA Complance Price'!$B343+1,FALSE))</f>
        <v>110.18569404992589</v>
      </c>
      <c r="AB343" s="21">
        <f ca="1">IF(AB$6&lt;$C343,0,VLOOKUP(AB$6,'MonteCarlo Policy Paths'!$A$2:$I$31,'Monte Carlo_WA Complance Price'!$B343+1,FALSE))</f>
        <v>111.42373555610482</v>
      </c>
      <c r="AC343" s="21">
        <f ca="1">IF(AC$6&lt;$C343,0,VLOOKUP(AC$6,'MonteCarlo Policy Paths'!$A$2:$I$31,'Monte Carlo_WA Complance Price'!$B343+1,FALSE))</f>
        <v>112.86811731331359</v>
      </c>
      <c r="AD343" s="21">
        <f ca="1">IF(AD$6&lt;$C343,0,VLOOKUP(AD$6,'MonteCarlo Policy Paths'!$A$2:$I$31,'Monte Carlo_WA Complance Price'!$B343+1,FALSE))</f>
        <v>114.31249907052236</v>
      </c>
      <c r="AE343" s="21">
        <f ca="1">IF(AE$6&lt;$C343,0,VLOOKUP(AE$6,'MonteCarlo Policy Paths'!$A$2:$I$31,'Monte Carlo_WA Complance Price'!$B343+1,FALSE))</f>
        <v>115.75688082773114</v>
      </c>
      <c r="AF343" s="21">
        <f ca="1">IF(AF$6&lt;$C343,0,VLOOKUP(AF$6,'MonteCarlo Policy Paths'!$A$2:$I$31,'Monte Carlo_WA Complance Price'!$B343+1,FALSE))</f>
        <v>117.20126258493991</v>
      </c>
      <c r="AG343" s="22">
        <f ca="1">IF(AG$6&lt;$C343,0,VLOOKUP(AG$6,'MonteCarlo Policy Paths'!$A$2:$I$31,'Monte Carlo_WA Complance Price'!$B343+1,FALSE))</f>
        <v>120.41827982173916</v>
      </c>
      <c r="AI343" s="20">
        <f ca="1">E343*VLOOKUP(AI$6,'Greenhouse Gas Costs Avoided'!$A$2:$I$32,9,FALSE)</f>
        <v>0</v>
      </c>
      <c r="AJ343" s="21">
        <f ca="1">F343*VLOOKUP(AJ$6,'Greenhouse Gas Costs Avoided'!$A$2:$I$32,9,FALSE)</f>
        <v>5.2166744805659615</v>
      </c>
      <c r="AK343" s="21">
        <f ca="1">G343*VLOOKUP(AK$6,'Greenhouse Gas Costs Avoided'!$A$2:$I$32,9,FALSE)</f>
        <v>5.3216023247413169</v>
      </c>
      <c r="AL343" s="21">
        <f ca="1">H343*VLOOKUP(AL$6,'Greenhouse Gas Costs Avoided'!$A$2:$I$32,9,FALSE)</f>
        <v>5.4265301689166732</v>
      </c>
      <c r="AM343" s="21">
        <f ca="1">I343*VLOOKUP(AM$6,'Greenhouse Gas Costs Avoided'!$A$2:$I$32,9,FALSE)</f>
        <v>5.5063320831654474</v>
      </c>
      <c r="AN343" s="21">
        <f ca="1">J343*VLOOKUP(AN$6,'Greenhouse Gas Costs Avoided'!$A$2:$I$32,9,FALSE)</f>
        <v>5.5861339974142208</v>
      </c>
      <c r="AO343" s="21">
        <f ca="1">K343*VLOOKUP(AO$6,'Greenhouse Gas Costs Avoided'!$A$2:$I$32,9,FALSE)</f>
        <v>5.665935911662995</v>
      </c>
      <c r="AP343" s="21">
        <f ca="1">L343*VLOOKUP(AP$6,'Greenhouse Gas Costs Avoided'!$A$2:$I$32,9,FALSE)</f>
        <v>5.7457378259117702</v>
      </c>
      <c r="AQ343" s="21">
        <f ca="1">M343*VLOOKUP(AQ$6,'Greenhouse Gas Costs Avoided'!$A$2:$I$32,9,FALSE)</f>
        <v>5.8255397401605462</v>
      </c>
      <c r="AR343" s="21">
        <f ca="1">N343*VLOOKUP(AR$6,'Greenhouse Gas Costs Avoided'!$A$2:$I$32,9,FALSE)</f>
        <v>5.9053416544093205</v>
      </c>
      <c r="AS343" s="21">
        <f ca="1">O343*VLOOKUP(AS$6,'Greenhouse Gas Costs Avoided'!$A$2:$I$32,9,FALSE)</f>
        <v>5.9851435686580947</v>
      </c>
      <c r="AT343" s="21">
        <f ca="1">P343*VLOOKUP(AT$6,'Greenhouse Gas Costs Avoided'!$A$2:$I$32,9,FALSE)</f>
        <v>6.0649454829068699</v>
      </c>
      <c r="AU343" s="21">
        <f ca="1">Q343*VLOOKUP(AU$6,'Greenhouse Gas Costs Avoided'!$A$2:$I$32,9,FALSE)</f>
        <v>6.1447473971556432</v>
      </c>
      <c r="AV343" s="21">
        <f ca="1">R343*VLOOKUP(AV$6,'Greenhouse Gas Costs Avoided'!$A$2:$I$32,9,FALSE)</f>
        <v>6.2245493114044184</v>
      </c>
      <c r="AW343" s="21">
        <f ca="1">S343*VLOOKUP(AW$6,'Greenhouse Gas Costs Avoided'!$A$2:$I$32,9,FALSE)</f>
        <v>6.312953786990386</v>
      </c>
      <c r="AX343" s="21">
        <f ca="1">T343*VLOOKUP(AX$6,'Greenhouse Gas Costs Avoided'!$A$2:$I$32,9,FALSE)</f>
        <v>6.4013582625763545</v>
      </c>
      <c r="AY343" s="21">
        <f ca="1">U343*VLOOKUP(AY$6,'Greenhouse Gas Costs Avoided'!$A$2:$I$32,9,FALSE)</f>
        <v>6.4897627381623222</v>
      </c>
      <c r="AZ343" s="21">
        <f ca="1">V343*VLOOKUP(AZ$6,'Greenhouse Gas Costs Avoided'!$A$2:$I$32,9,FALSE)</f>
        <v>6.5781672137482907</v>
      </c>
      <c r="BA343" s="21">
        <f ca="1">W343*VLOOKUP(BA$6,'Greenhouse Gas Costs Avoided'!$A$2:$I$32,9,FALSE)</f>
        <v>6.6665716893342575</v>
      </c>
      <c r="BB343" s="21">
        <f ca="1">X343*VLOOKUP(BB$6,'Greenhouse Gas Costs Avoided'!$A$2:$I$32,9,FALSE)</f>
        <v>6.7450019445028957</v>
      </c>
      <c r="BC343" s="21">
        <f ca="1">Y343*VLOOKUP(BC$6,'Greenhouse Gas Costs Avoided'!$A$2:$I$32,9,FALSE)</f>
        <v>6.8234321996715348</v>
      </c>
      <c r="BD343" s="21">
        <f ca="1">Z343*VLOOKUP(BD$6,'Greenhouse Gas Costs Avoided'!$A$2:$I$32,9,FALSE)</f>
        <v>6.901862454840173</v>
      </c>
      <c r="BE343" s="21">
        <f ca="1">AA343*VLOOKUP(BE$6,'Greenhouse Gas Costs Avoided'!$A$2:$I$32,9,FALSE)</f>
        <v>6.9802927100088112</v>
      </c>
      <c r="BF343" s="21">
        <f ca="1">AB343*VLOOKUP(BF$6,'Greenhouse Gas Costs Avoided'!$A$2:$I$32,9,FALSE)</f>
        <v>7.0587229651774486</v>
      </c>
      <c r="BG343" s="21">
        <f ca="1">AC343*VLOOKUP(BG$6,'Greenhouse Gas Costs Avoided'!$A$2:$I$32,9,FALSE)</f>
        <v>7.1502249295408609</v>
      </c>
      <c r="BH343" s="21">
        <f ca="1">AD343*VLOOKUP(BH$6,'Greenhouse Gas Costs Avoided'!$A$2:$I$32,9,FALSE)</f>
        <v>7.2417268939042723</v>
      </c>
      <c r="BI343" s="21">
        <f ca="1">AE343*VLOOKUP(BI$6,'Greenhouse Gas Costs Avoided'!$A$2:$I$32,9,FALSE)</f>
        <v>7.3332288582676846</v>
      </c>
      <c r="BJ343" s="21">
        <f ca="1">AF343*VLOOKUP(BJ$6,'Greenhouse Gas Costs Avoided'!$A$2:$I$32,9,FALSE)</f>
        <v>7.424730822631096</v>
      </c>
      <c r="BK343" s="22">
        <f ca="1">AG343*VLOOKUP(BK$6,'Greenhouse Gas Costs Avoided'!$A$2:$I$32,9,FALSE)</f>
        <v>7.6285297110405814</v>
      </c>
    </row>
    <row r="344" spans="1:63" x14ac:dyDescent="0.35">
      <c r="A344" s="11">
        <v>338</v>
      </c>
      <c r="B344" s="12">
        <f t="shared" ca="1" si="10"/>
        <v>3</v>
      </c>
      <c r="C344" s="13">
        <f t="shared" ca="1" si="11"/>
        <v>2023</v>
      </c>
      <c r="E344" s="20">
        <f ca="1">IF(E$6&lt;$C344,0,VLOOKUP(E$6,'MonteCarlo Policy Paths'!$A$2:$I$31,'Monte Carlo_WA Complance Price'!$B344+1,FALSE))</f>
        <v>0</v>
      </c>
      <c r="F344" s="21">
        <f ca="1">IF(F$6&lt;$C344,0,VLOOKUP(F$6,'MonteCarlo Policy Paths'!$A$2:$I$31,'Monte Carlo_WA Complance Price'!$B344+1,FALSE))</f>
        <v>82.346532180449415</v>
      </c>
      <c r="G344" s="21">
        <f ca="1">IF(G$6&lt;$C344,0,VLOOKUP(G$6,'MonteCarlo Policy Paths'!$A$2:$I$31,'Monte Carlo_WA Complance Price'!$B344+1,FALSE))</f>
        <v>84.002844861871253</v>
      </c>
      <c r="H344" s="21">
        <f ca="1">IF(H$6&lt;$C344,0,VLOOKUP(H$6,'MonteCarlo Policy Paths'!$A$2:$I$31,'Monte Carlo_WA Complance Price'!$B344+1,FALSE))</f>
        <v>85.659157543293105</v>
      </c>
      <c r="I344" s="21">
        <f ca="1">IF(I$6&lt;$C344,0,VLOOKUP(I$6,'MonteCarlo Policy Paths'!$A$2:$I$31,'Monte Carlo_WA Complance Price'!$B344+1,FALSE))</f>
        <v>86.918851036576825</v>
      </c>
      <c r="J344" s="21">
        <f ca="1">IF(J$6&lt;$C344,0,VLOOKUP(J$6,'MonteCarlo Policy Paths'!$A$2:$I$31,'Monte Carlo_WA Complance Price'!$B344+1,FALSE))</f>
        <v>88.178544529860531</v>
      </c>
      <c r="K344" s="21">
        <f ca="1">IF(K$6&lt;$C344,0,VLOOKUP(K$6,'MonteCarlo Policy Paths'!$A$2:$I$31,'Monte Carlo_WA Complance Price'!$B344+1,FALSE))</f>
        <v>89.438238023144251</v>
      </c>
      <c r="L344" s="21">
        <f ca="1">IF(L$6&lt;$C344,0,VLOOKUP(L$6,'MonteCarlo Policy Paths'!$A$2:$I$31,'Monte Carlo_WA Complance Price'!$B344+1,FALSE))</f>
        <v>90.697931516427971</v>
      </c>
      <c r="M344" s="21">
        <f ca="1">IF(M$6&lt;$C344,0,VLOOKUP(M$6,'MonteCarlo Policy Paths'!$A$2:$I$31,'Monte Carlo_WA Complance Price'!$B344+1,FALSE))</f>
        <v>91.95762500971172</v>
      </c>
      <c r="N344" s="21">
        <f ca="1">IF(N$6&lt;$C344,0,VLOOKUP(N$6,'MonteCarlo Policy Paths'!$A$2:$I$31,'Monte Carlo_WA Complance Price'!$B344+1,FALSE))</f>
        <v>93.21731850299544</v>
      </c>
      <c r="O344" s="21">
        <f ca="1">IF(O$6&lt;$C344,0,VLOOKUP(O$6,'MonteCarlo Policy Paths'!$A$2:$I$31,'Monte Carlo_WA Complance Price'!$B344+1,FALSE))</f>
        <v>94.47701199627916</v>
      </c>
      <c r="P344" s="21">
        <f ca="1">IF(P$6&lt;$C344,0,VLOOKUP(P$6,'MonteCarlo Policy Paths'!$A$2:$I$31,'Monte Carlo_WA Complance Price'!$B344+1,FALSE))</f>
        <v>95.73670548956288</v>
      </c>
      <c r="Q344" s="21">
        <f ca="1">IF(Q$6&lt;$C344,0,VLOOKUP(Q$6,'MonteCarlo Policy Paths'!$A$2:$I$31,'Monte Carlo_WA Complance Price'!$B344+1,FALSE))</f>
        <v>96.996398982846586</v>
      </c>
      <c r="R344" s="21">
        <f ca="1">IF(R$6&lt;$C344,0,VLOOKUP(R$6,'MonteCarlo Policy Paths'!$A$2:$I$31,'Monte Carlo_WA Complance Price'!$B344+1,FALSE))</f>
        <v>101.49317720655506</v>
      </c>
      <c r="S344" s="21">
        <f ca="1">IF(S$6&lt;$C344,0,VLOOKUP(S$6,'MonteCarlo Policy Paths'!$A$2:$I$31,'Monte Carlo_WA Complance Price'!$B344+1,FALSE))</f>
        <v>104.21949379267882</v>
      </c>
      <c r="T344" s="21">
        <f ca="1">IF(T$6&lt;$C344,0,VLOOKUP(T$6,'MonteCarlo Policy Paths'!$A$2:$I$31,'Monte Carlo_WA Complance Price'!$B344+1,FALSE))</f>
        <v>107.03810370059369</v>
      </c>
      <c r="U344" s="21">
        <f ca="1">IF(U$6&lt;$C344,0,VLOOKUP(U$6,'MonteCarlo Policy Paths'!$A$2:$I$31,'Monte Carlo_WA Complance Price'!$B344+1,FALSE))</f>
        <v>109.92690053835344</v>
      </c>
      <c r="V344" s="21">
        <f ca="1">IF(V$6&lt;$C344,0,VLOOKUP(V$6,'MonteCarlo Policy Paths'!$A$2:$I$31,'Monte Carlo_WA Complance Price'!$B344+1,FALSE))</f>
        <v>112.89757853003228</v>
      </c>
      <c r="W344" s="21">
        <f ca="1">IF(W$6&lt;$C344,0,VLOOKUP(W$6,'MonteCarlo Policy Paths'!$A$2:$I$31,'Monte Carlo_WA Complance Price'!$B344+1,FALSE))</f>
        <v>115.91943874780665</v>
      </c>
      <c r="X344" s="21">
        <f ca="1">IF(X$6&lt;$C344,0,VLOOKUP(X$6,'MonteCarlo Policy Paths'!$A$2:$I$31,'Monte Carlo_WA Complance Price'!$B344+1,FALSE))</f>
        <v>119.06733931122673</v>
      </c>
      <c r="Y344" s="21">
        <f ca="1">IF(Y$6&lt;$C344,0,VLOOKUP(Y$6,'MonteCarlo Policy Paths'!$A$2:$I$31,'Monte Carlo_WA Complance Price'!$B344+1,FALSE))</f>
        <v>122.25496395468721</v>
      </c>
      <c r="Z344" s="21">
        <f ca="1">IF(Z$6&lt;$C344,0,VLOOKUP(Z$6,'MonteCarlo Policy Paths'!$A$2:$I$31,'Monte Carlo_WA Complance Price'!$B344+1,FALSE))</f>
        <v>125.4992630232488</v>
      </c>
      <c r="AA344" s="21">
        <f ca="1">IF(AA$6&lt;$C344,0,VLOOKUP(AA$6,'MonteCarlo Policy Paths'!$A$2:$I$31,'Monte Carlo_WA Complance Price'!$B344+1,FALSE))</f>
        <v>128.82380079097237</v>
      </c>
      <c r="AB344" s="21">
        <f ca="1">IF(AB$6&lt;$C344,0,VLOOKUP(AB$6,'MonteCarlo Policy Paths'!$A$2:$I$31,'Monte Carlo_WA Complance Price'!$B344+1,FALSE))</f>
        <v>132.24028719953677</v>
      </c>
      <c r="AC344" s="21">
        <f ca="1">IF(AC$6&lt;$C344,0,VLOOKUP(AC$6,'MonteCarlo Policy Paths'!$A$2:$I$31,'Monte Carlo_WA Complance Price'!$B344+1,FALSE))</f>
        <v>135.74155640209787</v>
      </c>
      <c r="AD344" s="21">
        <f ca="1">IF(AD$6&lt;$C344,0,VLOOKUP(AD$6,'MonteCarlo Policy Paths'!$A$2:$I$31,'Monte Carlo_WA Complance Price'!$B344+1,FALSE))</f>
        <v>139.32654413598658</v>
      </c>
      <c r="AE344" s="21">
        <f ca="1">IF(AE$6&lt;$C344,0,VLOOKUP(AE$6,'MonteCarlo Policy Paths'!$A$2:$I$31,'Monte Carlo_WA Complance Price'!$B344+1,FALSE))</f>
        <v>142.9856742986068</v>
      </c>
      <c r="AF344" s="21">
        <f ca="1">IF(AF$6&lt;$C344,0,VLOOKUP(AF$6,'MonteCarlo Policy Paths'!$A$2:$I$31,'Monte Carlo_WA Complance Price'!$B344+1,FALSE))</f>
        <v>146.72361540812219</v>
      </c>
      <c r="AG344" s="22">
        <f ca="1">IF(AG$6&lt;$C344,0,VLOOKUP(AG$6,'MonteCarlo Policy Paths'!$A$2:$I$31,'Monte Carlo_WA Complance Price'!$B344+1,FALSE))</f>
        <v>150.52284977717397</v>
      </c>
      <c r="AI344" s="20">
        <f ca="1">E344*VLOOKUP(AI$6,'Greenhouse Gas Costs Avoided'!$A$2:$I$32,9,FALSE)</f>
        <v>0</v>
      </c>
      <c r="AJ344" s="21">
        <f ca="1">F344*VLOOKUP(AJ$6,'Greenhouse Gas Costs Avoided'!$A$2:$I$32,9,FALSE)</f>
        <v>5.2166744805659615</v>
      </c>
      <c r="AK344" s="21">
        <f ca="1">G344*VLOOKUP(AK$6,'Greenhouse Gas Costs Avoided'!$A$2:$I$32,9,FALSE)</f>
        <v>5.3216023247413169</v>
      </c>
      <c r="AL344" s="21">
        <f ca="1">H344*VLOOKUP(AL$6,'Greenhouse Gas Costs Avoided'!$A$2:$I$32,9,FALSE)</f>
        <v>5.4265301689166732</v>
      </c>
      <c r="AM344" s="21">
        <f ca="1">I344*VLOOKUP(AM$6,'Greenhouse Gas Costs Avoided'!$A$2:$I$32,9,FALSE)</f>
        <v>5.5063320831654474</v>
      </c>
      <c r="AN344" s="21">
        <f ca="1">J344*VLOOKUP(AN$6,'Greenhouse Gas Costs Avoided'!$A$2:$I$32,9,FALSE)</f>
        <v>5.5861339974142208</v>
      </c>
      <c r="AO344" s="21">
        <f ca="1">K344*VLOOKUP(AO$6,'Greenhouse Gas Costs Avoided'!$A$2:$I$32,9,FALSE)</f>
        <v>5.665935911662995</v>
      </c>
      <c r="AP344" s="21">
        <f ca="1">L344*VLOOKUP(AP$6,'Greenhouse Gas Costs Avoided'!$A$2:$I$32,9,FALSE)</f>
        <v>5.7457378259117702</v>
      </c>
      <c r="AQ344" s="21">
        <f ca="1">M344*VLOOKUP(AQ$6,'Greenhouse Gas Costs Avoided'!$A$2:$I$32,9,FALSE)</f>
        <v>5.8255397401605462</v>
      </c>
      <c r="AR344" s="21">
        <f ca="1">N344*VLOOKUP(AR$6,'Greenhouse Gas Costs Avoided'!$A$2:$I$32,9,FALSE)</f>
        <v>5.9053416544093205</v>
      </c>
      <c r="AS344" s="21">
        <f ca="1">O344*VLOOKUP(AS$6,'Greenhouse Gas Costs Avoided'!$A$2:$I$32,9,FALSE)</f>
        <v>5.9851435686580947</v>
      </c>
      <c r="AT344" s="21">
        <f ca="1">P344*VLOOKUP(AT$6,'Greenhouse Gas Costs Avoided'!$A$2:$I$32,9,FALSE)</f>
        <v>6.0649454829068699</v>
      </c>
      <c r="AU344" s="21">
        <f ca="1">Q344*VLOOKUP(AU$6,'Greenhouse Gas Costs Avoided'!$A$2:$I$32,9,FALSE)</f>
        <v>6.1447473971556432</v>
      </c>
      <c r="AV344" s="21">
        <f ca="1">R344*VLOOKUP(AV$6,'Greenhouse Gas Costs Avoided'!$A$2:$I$32,9,FALSE)</f>
        <v>6.4296194808152167</v>
      </c>
      <c r="AW344" s="21">
        <f ca="1">S344*VLOOKUP(AW$6,'Greenhouse Gas Costs Avoided'!$A$2:$I$32,9,FALSE)</f>
        <v>6.6023323538917609</v>
      </c>
      <c r="AX344" s="21">
        <f ca="1">T344*VLOOKUP(AX$6,'Greenhouse Gas Costs Avoided'!$A$2:$I$32,9,FALSE)</f>
        <v>6.7808920331878957</v>
      </c>
      <c r="AY344" s="21">
        <f ca="1">U344*VLOOKUP(AY$6,'Greenhouse Gas Costs Avoided'!$A$2:$I$32,9,FALSE)</f>
        <v>6.9638980729572149</v>
      </c>
      <c r="AZ344" s="21">
        <f ca="1">V344*VLOOKUP(AZ$6,'Greenhouse Gas Costs Avoided'!$A$2:$I$32,9,FALSE)</f>
        <v>7.1520913053717949</v>
      </c>
      <c r="BA344" s="21">
        <f ca="1">W344*VLOOKUP(BA$6,'Greenhouse Gas Costs Avoided'!$A$2:$I$32,9,FALSE)</f>
        <v>7.3435269452765404</v>
      </c>
      <c r="BB344" s="21">
        <f ca="1">X344*VLOOKUP(BB$6,'Greenhouse Gas Costs Avoided'!$A$2:$I$32,9,FALSE)</f>
        <v>7.5429472742415475</v>
      </c>
      <c r="BC344" s="21">
        <f ca="1">Y344*VLOOKUP(BC$6,'Greenhouse Gas Costs Avoided'!$A$2:$I$32,9,FALSE)</f>
        <v>7.744884134129272</v>
      </c>
      <c r="BD344" s="21">
        <f ca="1">Z344*VLOOKUP(BD$6,'Greenhouse Gas Costs Avoided'!$A$2:$I$32,9,FALSE)</f>
        <v>7.950411333759269</v>
      </c>
      <c r="BE344" s="21">
        <f ca="1">AA344*VLOOKUP(BE$6,'Greenhouse Gas Costs Avoided'!$A$2:$I$32,9,FALSE)</f>
        <v>8.161021676093501</v>
      </c>
      <c r="BF344" s="21">
        <f ca="1">AB344*VLOOKUP(BF$6,'Greenhouse Gas Costs Avoided'!$A$2:$I$32,9,FALSE)</f>
        <v>8.3774569890184303</v>
      </c>
      <c r="BG344" s="21">
        <f ca="1">AC344*VLOOKUP(BG$6,'Greenhouse Gas Costs Avoided'!$A$2:$I$32,9,FALSE)</f>
        <v>8.5992633142510115</v>
      </c>
      <c r="BH344" s="21">
        <f ca="1">AD344*VLOOKUP(BH$6,'Greenhouse Gas Costs Avoided'!$A$2:$I$32,9,FALSE)</f>
        <v>8.8263732304711304</v>
      </c>
      <c r="BI344" s="21">
        <f ca="1">AE344*VLOOKUP(BI$6,'Greenhouse Gas Costs Avoided'!$A$2:$I$32,9,FALSE)</f>
        <v>9.05818008905967</v>
      </c>
      <c r="BJ344" s="21">
        <f ca="1">AF344*VLOOKUP(BJ$6,'Greenhouse Gas Costs Avoided'!$A$2:$I$32,9,FALSE)</f>
        <v>9.2949796418706736</v>
      </c>
      <c r="BK344" s="22">
        <f ca="1">AG344*VLOOKUP(BK$6,'Greenhouse Gas Costs Avoided'!$A$2:$I$32,9,FALSE)</f>
        <v>9.5356621388007277</v>
      </c>
    </row>
    <row r="345" spans="1:63" x14ac:dyDescent="0.35">
      <c r="A345" s="11">
        <v>339</v>
      </c>
      <c r="B345" s="12">
        <f t="shared" ca="1" si="10"/>
        <v>1</v>
      </c>
      <c r="C345" s="13">
        <f t="shared" ca="1" si="11"/>
        <v>2023</v>
      </c>
      <c r="E345" s="20">
        <f ca="1">IF(E$6&lt;$C345,0,VLOOKUP(E$6,'MonteCarlo Policy Paths'!$A$2:$I$31,'Monte Carlo_WA Complance Price'!$B345+1,FALSE))</f>
        <v>0</v>
      </c>
      <c r="F345" s="21">
        <f ca="1">IF(F$6&lt;$C345,0,VLOOKUP(F$6,'MonteCarlo Policy Paths'!$A$2:$I$31,'Monte Carlo_WA Complance Price'!$B345+1,FALSE))</f>
        <v>82.346532180449415</v>
      </c>
      <c r="G345" s="21">
        <f ca="1">IF(G$6&lt;$C345,0,VLOOKUP(G$6,'MonteCarlo Policy Paths'!$A$2:$I$31,'Monte Carlo_WA Complance Price'!$B345+1,FALSE))</f>
        <v>84.002844861871253</v>
      </c>
      <c r="H345" s="21">
        <f ca="1">IF(H$6&lt;$C345,0,VLOOKUP(H$6,'MonteCarlo Policy Paths'!$A$2:$I$31,'Monte Carlo_WA Complance Price'!$B345+1,FALSE))</f>
        <v>85.659157543293105</v>
      </c>
      <c r="I345" s="21">
        <f ca="1">IF(I$6&lt;$C345,0,VLOOKUP(I$6,'MonteCarlo Policy Paths'!$A$2:$I$31,'Monte Carlo_WA Complance Price'!$B345+1,FALSE))</f>
        <v>86.918851036576825</v>
      </c>
      <c r="J345" s="21">
        <f ca="1">IF(J$6&lt;$C345,0,VLOOKUP(J$6,'MonteCarlo Policy Paths'!$A$2:$I$31,'Monte Carlo_WA Complance Price'!$B345+1,FALSE))</f>
        <v>88.178544529860531</v>
      </c>
      <c r="K345" s="21">
        <f ca="1">IF(K$6&lt;$C345,0,VLOOKUP(K$6,'MonteCarlo Policy Paths'!$A$2:$I$31,'Monte Carlo_WA Complance Price'!$B345+1,FALSE))</f>
        <v>89.438238023144251</v>
      </c>
      <c r="L345" s="21">
        <f ca="1">IF(L$6&lt;$C345,0,VLOOKUP(L$6,'MonteCarlo Policy Paths'!$A$2:$I$31,'Monte Carlo_WA Complance Price'!$B345+1,FALSE))</f>
        <v>90.697931516427971</v>
      </c>
      <c r="M345" s="21">
        <f ca="1">IF(M$6&lt;$C345,0,VLOOKUP(M$6,'MonteCarlo Policy Paths'!$A$2:$I$31,'Monte Carlo_WA Complance Price'!$B345+1,FALSE))</f>
        <v>91.95762500971172</v>
      </c>
      <c r="N345" s="21">
        <f ca="1">IF(N$6&lt;$C345,0,VLOOKUP(N$6,'MonteCarlo Policy Paths'!$A$2:$I$31,'Monte Carlo_WA Complance Price'!$B345+1,FALSE))</f>
        <v>93.21731850299544</v>
      </c>
      <c r="O345" s="21">
        <f ca="1">IF(O$6&lt;$C345,0,VLOOKUP(O$6,'MonteCarlo Policy Paths'!$A$2:$I$31,'Monte Carlo_WA Complance Price'!$B345+1,FALSE))</f>
        <v>94.47701199627916</v>
      </c>
      <c r="P345" s="21">
        <f ca="1">IF(P$6&lt;$C345,0,VLOOKUP(P$6,'MonteCarlo Policy Paths'!$A$2:$I$31,'Monte Carlo_WA Complance Price'!$B345+1,FALSE))</f>
        <v>95.73670548956288</v>
      </c>
      <c r="Q345" s="21">
        <f ca="1">IF(Q$6&lt;$C345,0,VLOOKUP(Q$6,'MonteCarlo Policy Paths'!$A$2:$I$31,'Monte Carlo_WA Complance Price'!$B345+1,FALSE))</f>
        <v>96.996398982846586</v>
      </c>
      <c r="R345" s="21">
        <f ca="1">IF(R$6&lt;$C345,0,VLOOKUP(R$6,'MonteCarlo Policy Paths'!$A$2:$I$31,'Monte Carlo_WA Complance Price'!$B345+1,FALSE))</f>
        <v>98.25609247613032</v>
      </c>
      <c r="S345" s="21">
        <f ca="1">IF(S$6&lt;$C345,0,VLOOKUP(S$6,'MonteCarlo Policy Paths'!$A$2:$I$31,'Monte Carlo_WA Complance Price'!$B345+1,FALSE))</f>
        <v>99.65157958594628</v>
      </c>
      <c r="T345" s="21">
        <f ca="1">IF(T$6&lt;$C345,0,VLOOKUP(T$6,'MonteCarlo Policy Paths'!$A$2:$I$31,'Monte Carlo_WA Complance Price'!$B345+1,FALSE))</f>
        <v>101.04706669576224</v>
      </c>
      <c r="U345" s="21">
        <f ca="1">IF(U$6&lt;$C345,0,VLOOKUP(U$6,'MonteCarlo Policy Paths'!$A$2:$I$31,'Monte Carlo_WA Complance Price'!$B345+1,FALSE))</f>
        <v>102.4425538055782</v>
      </c>
      <c r="V345" s="21">
        <f ca="1">IF(V$6&lt;$C345,0,VLOOKUP(V$6,'MonteCarlo Policy Paths'!$A$2:$I$31,'Monte Carlo_WA Complance Price'!$B345+1,FALSE))</f>
        <v>103.83804091539416</v>
      </c>
      <c r="W345" s="21">
        <f ca="1">IF(W$6&lt;$C345,0,VLOOKUP(W$6,'MonteCarlo Policy Paths'!$A$2:$I$31,'Monte Carlo_WA Complance Price'!$B345+1,FALSE))</f>
        <v>105.23352802521011</v>
      </c>
      <c r="X345" s="21">
        <f ca="1">IF(X$6&lt;$C345,0,VLOOKUP(X$6,'MonteCarlo Policy Paths'!$A$2:$I$31,'Monte Carlo_WA Complance Price'!$B345+1,FALSE))</f>
        <v>106.47156953138905</v>
      </c>
      <c r="Y345" s="21">
        <f ca="1">IF(Y$6&lt;$C345,0,VLOOKUP(Y$6,'MonteCarlo Policy Paths'!$A$2:$I$31,'Monte Carlo_WA Complance Price'!$B345+1,FALSE))</f>
        <v>107.709611037568</v>
      </c>
      <c r="Z345" s="21">
        <f ca="1">IF(Z$6&lt;$C345,0,VLOOKUP(Z$6,'MonteCarlo Policy Paths'!$A$2:$I$31,'Monte Carlo_WA Complance Price'!$B345+1,FALSE))</f>
        <v>108.94765254374694</v>
      </c>
      <c r="AA345" s="21">
        <f ca="1">IF(AA$6&lt;$C345,0,VLOOKUP(AA$6,'MonteCarlo Policy Paths'!$A$2:$I$31,'Monte Carlo_WA Complance Price'!$B345+1,FALSE))</f>
        <v>110.18569404992589</v>
      </c>
      <c r="AB345" s="21">
        <f ca="1">IF(AB$6&lt;$C345,0,VLOOKUP(AB$6,'MonteCarlo Policy Paths'!$A$2:$I$31,'Monte Carlo_WA Complance Price'!$B345+1,FALSE))</f>
        <v>111.42373555610482</v>
      </c>
      <c r="AC345" s="21">
        <f ca="1">IF(AC$6&lt;$C345,0,VLOOKUP(AC$6,'MonteCarlo Policy Paths'!$A$2:$I$31,'Monte Carlo_WA Complance Price'!$B345+1,FALSE))</f>
        <v>112.86811731331359</v>
      </c>
      <c r="AD345" s="21">
        <f ca="1">IF(AD$6&lt;$C345,0,VLOOKUP(AD$6,'MonteCarlo Policy Paths'!$A$2:$I$31,'Monte Carlo_WA Complance Price'!$B345+1,FALSE))</f>
        <v>114.31249907052236</v>
      </c>
      <c r="AE345" s="21">
        <f ca="1">IF(AE$6&lt;$C345,0,VLOOKUP(AE$6,'MonteCarlo Policy Paths'!$A$2:$I$31,'Monte Carlo_WA Complance Price'!$B345+1,FALSE))</f>
        <v>115.75688082773114</v>
      </c>
      <c r="AF345" s="21">
        <f ca="1">IF(AF$6&lt;$C345,0,VLOOKUP(AF$6,'MonteCarlo Policy Paths'!$A$2:$I$31,'Monte Carlo_WA Complance Price'!$B345+1,FALSE))</f>
        <v>117.20126258493991</v>
      </c>
      <c r="AG345" s="22">
        <f ca="1">IF(AG$6&lt;$C345,0,VLOOKUP(AG$6,'MonteCarlo Policy Paths'!$A$2:$I$31,'Monte Carlo_WA Complance Price'!$B345+1,FALSE))</f>
        <v>118.64564434214866</v>
      </c>
      <c r="AI345" s="20">
        <f ca="1">E345*VLOOKUP(AI$6,'Greenhouse Gas Costs Avoided'!$A$2:$I$32,9,FALSE)</f>
        <v>0</v>
      </c>
      <c r="AJ345" s="21">
        <f ca="1">F345*VLOOKUP(AJ$6,'Greenhouse Gas Costs Avoided'!$A$2:$I$32,9,FALSE)</f>
        <v>5.2166744805659615</v>
      </c>
      <c r="AK345" s="21">
        <f ca="1">G345*VLOOKUP(AK$6,'Greenhouse Gas Costs Avoided'!$A$2:$I$32,9,FALSE)</f>
        <v>5.3216023247413169</v>
      </c>
      <c r="AL345" s="21">
        <f ca="1">H345*VLOOKUP(AL$6,'Greenhouse Gas Costs Avoided'!$A$2:$I$32,9,FALSE)</f>
        <v>5.4265301689166732</v>
      </c>
      <c r="AM345" s="21">
        <f ca="1">I345*VLOOKUP(AM$6,'Greenhouse Gas Costs Avoided'!$A$2:$I$32,9,FALSE)</f>
        <v>5.5063320831654474</v>
      </c>
      <c r="AN345" s="21">
        <f ca="1">J345*VLOOKUP(AN$6,'Greenhouse Gas Costs Avoided'!$A$2:$I$32,9,FALSE)</f>
        <v>5.5861339974142208</v>
      </c>
      <c r="AO345" s="21">
        <f ca="1">K345*VLOOKUP(AO$6,'Greenhouse Gas Costs Avoided'!$A$2:$I$32,9,FALSE)</f>
        <v>5.665935911662995</v>
      </c>
      <c r="AP345" s="21">
        <f ca="1">L345*VLOOKUP(AP$6,'Greenhouse Gas Costs Avoided'!$A$2:$I$32,9,FALSE)</f>
        <v>5.7457378259117702</v>
      </c>
      <c r="AQ345" s="21">
        <f ca="1">M345*VLOOKUP(AQ$6,'Greenhouse Gas Costs Avoided'!$A$2:$I$32,9,FALSE)</f>
        <v>5.8255397401605462</v>
      </c>
      <c r="AR345" s="21">
        <f ca="1">N345*VLOOKUP(AR$6,'Greenhouse Gas Costs Avoided'!$A$2:$I$32,9,FALSE)</f>
        <v>5.9053416544093205</v>
      </c>
      <c r="AS345" s="21">
        <f ca="1">O345*VLOOKUP(AS$6,'Greenhouse Gas Costs Avoided'!$A$2:$I$32,9,FALSE)</f>
        <v>5.9851435686580947</v>
      </c>
      <c r="AT345" s="21">
        <f ca="1">P345*VLOOKUP(AT$6,'Greenhouse Gas Costs Avoided'!$A$2:$I$32,9,FALSE)</f>
        <v>6.0649454829068699</v>
      </c>
      <c r="AU345" s="21">
        <f ca="1">Q345*VLOOKUP(AU$6,'Greenhouse Gas Costs Avoided'!$A$2:$I$32,9,FALSE)</f>
        <v>6.1447473971556432</v>
      </c>
      <c r="AV345" s="21">
        <f ca="1">R345*VLOOKUP(AV$6,'Greenhouse Gas Costs Avoided'!$A$2:$I$32,9,FALSE)</f>
        <v>6.2245493114044184</v>
      </c>
      <c r="AW345" s="21">
        <f ca="1">S345*VLOOKUP(AW$6,'Greenhouse Gas Costs Avoided'!$A$2:$I$32,9,FALSE)</f>
        <v>6.312953786990386</v>
      </c>
      <c r="AX345" s="21">
        <f ca="1">T345*VLOOKUP(AX$6,'Greenhouse Gas Costs Avoided'!$A$2:$I$32,9,FALSE)</f>
        <v>6.4013582625763545</v>
      </c>
      <c r="AY345" s="21">
        <f ca="1">U345*VLOOKUP(AY$6,'Greenhouse Gas Costs Avoided'!$A$2:$I$32,9,FALSE)</f>
        <v>6.4897627381623222</v>
      </c>
      <c r="AZ345" s="21">
        <f ca="1">V345*VLOOKUP(AZ$6,'Greenhouse Gas Costs Avoided'!$A$2:$I$32,9,FALSE)</f>
        <v>6.5781672137482907</v>
      </c>
      <c r="BA345" s="21">
        <f ca="1">W345*VLOOKUP(BA$6,'Greenhouse Gas Costs Avoided'!$A$2:$I$32,9,FALSE)</f>
        <v>6.6665716893342575</v>
      </c>
      <c r="BB345" s="21">
        <f ca="1">X345*VLOOKUP(BB$6,'Greenhouse Gas Costs Avoided'!$A$2:$I$32,9,FALSE)</f>
        <v>6.7450019445028957</v>
      </c>
      <c r="BC345" s="21">
        <f ca="1">Y345*VLOOKUP(BC$6,'Greenhouse Gas Costs Avoided'!$A$2:$I$32,9,FALSE)</f>
        <v>6.8234321996715348</v>
      </c>
      <c r="BD345" s="21">
        <f ca="1">Z345*VLOOKUP(BD$6,'Greenhouse Gas Costs Avoided'!$A$2:$I$32,9,FALSE)</f>
        <v>6.901862454840173</v>
      </c>
      <c r="BE345" s="21">
        <f ca="1">AA345*VLOOKUP(BE$6,'Greenhouse Gas Costs Avoided'!$A$2:$I$32,9,FALSE)</f>
        <v>6.9802927100088112</v>
      </c>
      <c r="BF345" s="21">
        <f ca="1">AB345*VLOOKUP(BF$6,'Greenhouse Gas Costs Avoided'!$A$2:$I$32,9,FALSE)</f>
        <v>7.0587229651774486</v>
      </c>
      <c r="BG345" s="21">
        <f ca="1">AC345*VLOOKUP(BG$6,'Greenhouse Gas Costs Avoided'!$A$2:$I$32,9,FALSE)</f>
        <v>7.1502249295408609</v>
      </c>
      <c r="BH345" s="21">
        <f ca="1">AD345*VLOOKUP(BH$6,'Greenhouse Gas Costs Avoided'!$A$2:$I$32,9,FALSE)</f>
        <v>7.2417268939042723</v>
      </c>
      <c r="BI345" s="21">
        <f ca="1">AE345*VLOOKUP(BI$6,'Greenhouse Gas Costs Avoided'!$A$2:$I$32,9,FALSE)</f>
        <v>7.3332288582676846</v>
      </c>
      <c r="BJ345" s="21">
        <f ca="1">AF345*VLOOKUP(BJ$6,'Greenhouse Gas Costs Avoided'!$A$2:$I$32,9,FALSE)</f>
        <v>7.424730822631096</v>
      </c>
      <c r="BK345" s="22">
        <f ca="1">AG345*VLOOKUP(BK$6,'Greenhouse Gas Costs Avoided'!$A$2:$I$32,9,FALSE)</f>
        <v>7.5162327869945065</v>
      </c>
    </row>
    <row r="346" spans="1:63" x14ac:dyDescent="0.35">
      <c r="A346" s="11">
        <v>340</v>
      </c>
      <c r="B346" s="12">
        <f t="shared" ca="1" si="10"/>
        <v>4</v>
      </c>
      <c r="C346" s="13">
        <f t="shared" ca="1" si="11"/>
        <v>2023</v>
      </c>
      <c r="E346" s="20">
        <f ca="1">IF(E$6&lt;$C346,0,VLOOKUP(E$6,'MonteCarlo Policy Paths'!$A$2:$I$31,'Monte Carlo_WA Complance Price'!$B346+1,FALSE))</f>
        <v>0</v>
      </c>
      <c r="F346" s="21">
        <f ca="1">IF(F$6&lt;$C346,0,VLOOKUP(F$6,'MonteCarlo Policy Paths'!$A$2:$I$31,'Monte Carlo_WA Complance Price'!$B346+1,FALSE))</f>
        <v>82.346532180449415</v>
      </c>
      <c r="G346" s="21">
        <f ca="1">IF(G$6&lt;$C346,0,VLOOKUP(G$6,'MonteCarlo Policy Paths'!$A$2:$I$31,'Monte Carlo_WA Complance Price'!$B346+1,FALSE))</f>
        <v>84.002844861871253</v>
      </c>
      <c r="H346" s="21">
        <f ca="1">IF(H$6&lt;$C346,0,VLOOKUP(H$6,'MonteCarlo Policy Paths'!$A$2:$I$31,'Monte Carlo_WA Complance Price'!$B346+1,FALSE))</f>
        <v>85.659157543293105</v>
      </c>
      <c r="I346" s="21">
        <f ca="1">IF(I$6&lt;$C346,0,VLOOKUP(I$6,'MonteCarlo Policy Paths'!$A$2:$I$31,'Monte Carlo_WA Complance Price'!$B346+1,FALSE))</f>
        <v>86.918851036576825</v>
      </c>
      <c r="J346" s="21">
        <f ca="1">IF(J$6&lt;$C346,0,VLOOKUP(J$6,'MonteCarlo Policy Paths'!$A$2:$I$31,'Monte Carlo_WA Complance Price'!$B346+1,FALSE))</f>
        <v>88.178544529860531</v>
      </c>
      <c r="K346" s="21">
        <f ca="1">IF(K$6&lt;$C346,0,VLOOKUP(K$6,'MonteCarlo Policy Paths'!$A$2:$I$31,'Monte Carlo_WA Complance Price'!$B346+1,FALSE))</f>
        <v>89.438238023144251</v>
      </c>
      <c r="L346" s="21">
        <f ca="1">IF(L$6&lt;$C346,0,VLOOKUP(L$6,'MonteCarlo Policy Paths'!$A$2:$I$31,'Monte Carlo_WA Complance Price'!$B346+1,FALSE))</f>
        <v>90.697931516427971</v>
      </c>
      <c r="M346" s="21">
        <f ca="1">IF(M$6&lt;$C346,0,VLOOKUP(M$6,'MonteCarlo Policy Paths'!$A$2:$I$31,'Monte Carlo_WA Complance Price'!$B346+1,FALSE))</f>
        <v>91.95762500971172</v>
      </c>
      <c r="N346" s="21">
        <f ca="1">IF(N$6&lt;$C346,0,VLOOKUP(N$6,'MonteCarlo Policy Paths'!$A$2:$I$31,'Monte Carlo_WA Complance Price'!$B346+1,FALSE))</f>
        <v>93.21731850299544</v>
      </c>
      <c r="O346" s="21">
        <f ca="1">IF(O$6&lt;$C346,0,VLOOKUP(O$6,'MonteCarlo Policy Paths'!$A$2:$I$31,'Monte Carlo_WA Complance Price'!$B346+1,FALSE))</f>
        <v>94.47701199627916</v>
      </c>
      <c r="P346" s="21">
        <f ca="1">IF(P$6&lt;$C346,0,VLOOKUP(P$6,'MonteCarlo Policy Paths'!$A$2:$I$31,'Monte Carlo_WA Complance Price'!$B346+1,FALSE))</f>
        <v>95.73670548956288</v>
      </c>
      <c r="Q346" s="21">
        <f ca="1">IF(Q$6&lt;$C346,0,VLOOKUP(Q$6,'MonteCarlo Policy Paths'!$A$2:$I$31,'Monte Carlo_WA Complance Price'!$B346+1,FALSE))</f>
        <v>96.996398982846586</v>
      </c>
      <c r="R346" s="21">
        <f ca="1">IF(R$6&lt;$C346,0,VLOOKUP(R$6,'MonteCarlo Policy Paths'!$A$2:$I$31,'Monte Carlo_WA Complance Price'!$B346+1,FALSE))</f>
        <v>98.25609247613032</v>
      </c>
      <c r="S346" s="21">
        <f ca="1">IF(S$6&lt;$C346,0,VLOOKUP(S$6,'MonteCarlo Policy Paths'!$A$2:$I$31,'Monte Carlo_WA Complance Price'!$B346+1,FALSE))</f>
        <v>99.65157958594628</v>
      </c>
      <c r="T346" s="21">
        <f ca="1">IF(T$6&lt;$C346,0,VLOOKUP(T$6,'MonteCarlo Policy Paths'!$A$2:$I$31,'Monte Carlo_WA Complance Price'!$B346+1,FALSE))</f>
        <v>101.04706669576224</v>
      </c>
      <c r="U346" s="21">
        <f ca="1">IF(U$6&lt;$C346,0,VLOOKUP(U$6,'MonteCarlo Policy Paths'!$A$2:$I$31,'Monte Carlo_WA Complance Price'!$B346+1,FALSE))</f>
        <v>102.4425538055782</v>
      </c>
      <c r="V346" s="21">
        <f ca="1">IF(V$6&lt;$C346,0,VLOOKUP(V$6,'MonteCarlo Policy Paths'!$A$2:$I$31,'Monte Carlo_WA Complance Price'!$B346+1,FALSE))</f>
        <v>103.83804091539416</v>
      </c>
      <c r="W346" s="21">
        <f ca="1">IF(W$6&lt;$C346,0,VLOOKUP(W$6,'MonteCarlo Policy Paths'!$A$2:$I$31,'Monte Carlo_WA Complance Price'!$B346+1,FALSE))</f>
        <v>105.23352802521011</v>
      </c>
      <c r="X346" s="21">
        <f ca="1">IF(X$6&lt;$C346,0,VLOOKUP(X$6,'MonteCarlo Policy Paths'!$A$2:$I$31,'Monte Carlo_WA Complance Price'!$B346+1,FALSE))</f>
        <v>106.47156953138905</v>
      </c>
      <c r="Y346" s="21">
        <f ca="1">IF(Y$6&lt;$C346,0,VLOOKUP(Y$6,'MonteCarlo Policy Paths'!$A$2:$I$31,'Monte Carlo_WA Complance Price'!$B346+1,FALSE))</f>
        <v>107.709611037568</v>
      </c>
      <c r="Z346" s="21">
        <f ca="1">IF(Z$6&lt;$C346,0,VLOOKUP(Z$6,'MonteCarlo Policy Paths'!$A$2:$I$31,'Monte Carlo_WA Complance Price'!$B346+1,FALSE))</f>
        <v>108.94765254374694</v>
      </c>
      <c r="AA346" s="21">
        <f ca="1">IF(AA$6&lt;$C346,0,VLOOKUP(AA$6,'MonteCarlo Policy Paths'!$A$2:$I$31,'Monte Carlo_WA Complance Price'!$B346+1,FALSE))</f>
        <v>110.18569404992589</v>
      </c>
      <c r="AB346" s="21">
        <f ca="1">IF(AB$6&lt;$C346,0,VLOOKUP(AB$6,'MonteCarlo Policy Paths'!$A$2:$I$31,'Monte Carlo_WA Complance Price'!$B346+1,FALSE))</f>
        <v>111.42373555610482</v>
      </c>
      <c r="AC346" s="21">
        <f ca="1">IF(AC$6&lt;$C346,0,VLOOKUP(AC$6,'MonteCarlo Policy Paths'!$A$2:$I$31,'Monte Carlo_WA Complance Price'!$B346+1,FALSE))</f>
        <v>112.86811731331359</v>
      </c>
      <c r="AD346" s="21">
        <f ca="1">IF(AD$6&lt;$C346,0,VLOOKUP(AD$6,'MonteCarlo Policy Paths'!$A$2:$I$31,'Monte Carlo_WA Complance Price'!$B346+1,FALSE))</f>
        <v>114.31249907052236</v>
      </c>
      <c r="AE346" s="21">
        <f ca="1">IF(AE$6&lt;$C346,0,VLOOKUP(AE$6,'MonteCarlo Policy Paths'!$A$2:$I$31,'Monte Carlo_WA Complance Price'!$B346+1,FALSE))</f>
        <v>115.75688082773114</v>
      </c>
      <c r="AF346" s="21">
        <f ca="1">IF(AF$6&lt;$C346,0,VLOOKUP(AF$6,'MonteCarlo Policy Paths'!$A$2:$I$31,'Monte Carlo_WA Complance Price'!$B346+1,FALSE))</f>
        <v>117.20126258493991</v>
      </c>
      <c r="AG346" s="22">
        <f ca="1">IF(AG$6&lt;$C346,0,VLOOKUP(AG$6,'MonteCarlo Policy Paths'!$A$2:$I$31,'Monte Carlo_WA Complance Price'!$B346+1,FALSE))</f>
        <v>119.5319620819439</v>
      </c>
      <c r="AI346" s="20">
        <f ca="1">E346*VLOOKUP(AI$6,'Greenhouse Gas Costs Avoided'!$A$2:$I$32,9,FALSE)</f>
        <v>0</v>
      </c>
      <c r="AJ346" s="21">
        <f ca="1">F346*VLOOKUP(AJ$6,'Greenhouse Gas Costs Avoided'!$A$2:$I$32,9,FALSE)</f>
        <v>5.2166744805659615</v>
      </c>
      <c r="AK346" s="21">
        <f ca="1">G346*VLOOKUP(AK$6,'Greenhouse Gas Costs Avoided'!$A$2:$I$32,9,FALSE)</f>
        <v>5.3216023247413169</v>
      </c>
      <c r="AL346" s="21">
        <f ca="1">H346*VLOOKUP(AL$6,'Greenhouse Gas Costs Avoided'!$A$2:$I$32,9,FALSE)</f>
        <v>5.4265301689166732</v>
      </c>
      <c r="AM346" s="21">
        <f ca="1">I346*VLOOKUP(AM$6,'Greenhouse Gas Costs Avoided'!$A$2:$I$32,9,FALSE)</f>
        <v>5.5063320831654474</v>
      </c>
      <c r="AN346" s="21">
        <f ca="1">J346*VLOOKUP(AN$6,'Greenhouse Gas Costs Avoided'!$A$2:$I$32,9,FALSE)</f>
        <v>5.5861339974142208</v>
      </c>
      <c r="AO346" s="21">
        <f ca="1">K346*VLOOKUP(AO$6,'Greenhouse Gas Costs Avoided'!$A$2:$I$32,9,FALSE)</f>
        <v>5.665935911662995</v>
      </c>
      <c r="AP346" s="21">
        <f ca="1">L346*VLOOKUP(AP$6,'Greenhouse Gas Costs Avoided'!$A$2:$I$32,9,FALSE)</f>
        <v>5.7457378259117702</v>
      </c>
      <c r="AQ346" s="21">
        <f ca="1">M346*VLOOKUP(AQ$6,'Greenhouse Gas Costs Avoided'!$A$2:$I$32,9,FALSE)</f>
        <v>5.8255397401605462</v>
      </c>
      <c r="AR346" s="21">
        <f ca="1">N346*VLOOKUP(AR$6,'Greenhouse Gas Costs Avoided'!$A$2:$I$32,9,FALSE)</f>
        <v>5.9053416544093205</v>
      </c>
      <c r="AS346" s="21">
        <f ca="1">O346*VLOOKUP(AS$6,'Greenhouse Gas Costs Avoided'!$A$2:$I$32,9,FALSE)</f>
        <v>5.9851435686580947</v>
      </c>
      <c r="AT346" s="21">
        <f ca="1">P346*VLOOKUP(AT$6,'Greenhouse Gas Costs Avoided'!$A$2:$I$32,9,FALSE)</f>
        <v>6.0649454829068699</v>
      </c>
      <c r="AU346" s="21">
        <f ca="1">Q346*VLOOKUP(AU$6,'Greenhouse Gas Costs Avoided'!$A$2:$I$32,9,FALSE)</f>
        <v>6.1447473971556432</v>
      </c>
      <c r="AV346" s="21">
        <f ca="1">R346*VLOOKUP(AV$6,'Greenhouse Gas Costs Avoided'!$A$2:$I$32,9,FALSE)</f>
        <v>6.2245493114044184</v>
      </c>
      <c r="AW346" s="21">
        <f ca="1">S346*VLOOKUP(AW$6,'Greenhouse Gas Costs Avoided'!$A$2:$I$32,9,FALSE)</f>
        <v>6.312953786990386</v>
      </c>
      <c r="AX346" s="21">
        <f ca="1">T346*VLOOKUP(AX$6,'Greenhouse Gas Costs Avoided'!$A$2:$I$32,9,FALSE)</f>
        <v>6.4013582625763545</v>
      </c>
      <c r="AY346" s="21">
        <f ca="1">U346*VLOOKUP(AY$6,'Greenhouse Gas Costs Avoided'!$A$2:$I$32,9,FALSE)</f>
        <v>6.4897627381623222</v>
      </c>
      <c r="AZ346" s="21">
        <f ca="1">V346*VLOOKUP(AZ$6,'Greenhouse Gas Costs Avoided'!$A$2:$I$32,9,FALSE)</f>
        <v>6.5781672137482907</v>
      </c>
      <c r="BA346" s="21">
        <f ca="1">W346*VLOOKUP(BA$6,'Greenhouse Gas Costs Avoided'!$A$2:$I$32,9,FALSE)</f>
        <v>6.6665716893342575</v>
      </c>
      <c r="BB346" s="21">
        <f ca="1">X346*VLOOKUP(BB$6,'Greenhouse Gas Costs Avoided'!$A$2:$I$32,9,FALSE)</f>
        <v>6.7450019445028957</v>
      </c>
      <c r="BC346" s="21">
        <f ca="1">Y346*VLOOKUP(BC$6,'Greenhouse Gas Costs Avoided'!$A$2:$I$32,9,FALSE)</f>
        <v>6.8234321996715348</v>
      </c>
      <c r="BD346" s="21">
        <f ca="1">Z346*VLOOKUP(BD$6,'Greenhouse Gas Costs Avoided'!$A$2:$I$32,9,FALSE)</f>
        <v>6.901862454840173</v>
      </c>
      <c r="BE346" s="21">
        <f ca="1">AA346*VLOOKUP(BE$6,'Greenhouse Gas Costs Avoided'!$A$2:$I$32,9,FALSE)</f>
        <v>6.9802927100088112</v>
      </c>
      <c r="BF346" s="21">
        <f ca="1">AB346*VLOOKUP(BF$6,'Greenhouse Gas Costs Avoided'!$A$2:$I$32,9,FALSE)</f>
        <v>7.0587229651774486</v>
      </c>
      <c r="BG346" s="21">
        <f ca="1">AC346*VLOOKUP(BG$6,'Greenhouse Gas Costs Avoided'!$A$2:$I$32,9,FALSE)</f>
        <v>7.1502249295408609</v>
      </c>
      <c r="BH346" s="21">
        <f ca="1">AD346*VLOOKUP(BH$6,'Greenhouse Gas Costs Avoided'!$A$2:$I$32,9,FALSE)</f>
        <v>7.2417268939042723</v>
      </c>
      <c r="BI346" s="21">
        <f ca="1">AE346*VLOOKUP(BI$6,'Greenhouse Gas Costs Avoided'!$A$2:$I$32,9,FALSE)</f>
        <v>7.3332288582676846</v>
      </c>
      <c r="BJ346" s="21">
        <f ca="1">AF346*VLOOKUP(BJ$6,'Greenhouse Gas Costs Avoided'!$A$2:$I$32,9,FALSE)</f>
        <v>7.424730822631096</v>
      </c>
      <c r="BK346" s="22">
        <f ca="1">AG346*VLOOKUP(BK$6,'Greenhouse Gas Costs Avoided'!$A$2:$I$32,9,FALSE)</f>
        <v>7.5723812490175435</v>
      </c>
    </row>
    <row r="347" spans="1:63" x14ac:dyDescent="0.35">
      <c r="A347" s="11">
        <v>341</v>
      </c>
      <c r="B347" s="12">
        <f t="shared" ca="1" si="10"/>
        <v>4</v>
      </c>
      <c r="C347" s="13">
        <f t="shared" ca="1" si="11"/>
        <v>2023</v>
      </c>
      <c r="E347" s="20">
        <f ca="1">IF(E$6&lt;$C347,0,VLOOKUP(E$6,'MonteCarlo Policy Paths'!$A$2:$I$31,'Monte Carlo_WA Complance Price'!$B347+1,FALSE))</f>
        <v>0</v>
      </c>
      <c r="F347" s="21">
        <f ca="1">IF(F$6&lt;$C347,0,VLOOKUP(F$6,'MonteCarlo Policy Paths'!$A$2:$I$31,'Monte Carlo_WA Complance Price'!$B347+1,FALSE))</f>
        <v>82.346532180449415</v>
      </c>
      <c r="G347" s="21">
        <f ca="1">IF(G$6&lt;$C347,0,VLOOKUP(G$6,'MonteCarlo Policy Paths'!$A$2:$I$31,'Monte Carlo_WA Complance Price'!$B347+1,FALSE))</f>
        <v>84.002844861871253</v>
      </c>
      <c r="H347" s="21">
        <f ca="1">IF(H$6&lt;$C347,0,VLOOKUP(H$6,'MonteCarlo Policy Paths'!$A$2:$I$31,'Monte Carlo_WA Complance Price'!$B347+1,FALSE))</f>
        <v>85.659157543293105</v>
      </c>
      <c r="I347" s="21">
        <f ca="1">IF(I$6&lt;$C347,0,VLOOKUP(I$6,'MonteCarlo Policy Paths'!$A$2:$I$31,'Monte Carlo_WA Complance Price'!$B347+1,FALSE))</f>
        <v>86.918851036576825</v>
      </c>
      <c r="J347" s="21">
        <f ca="1">IF(J$6&lt;$C347,0,VLOOKUP(J$6,'MonteCarlo Policy Paths'!$A$2:$I$31,'Monte Carlo_WA Complance Price'!$B347+1,FALSE))</f>
        <v>88.178544529860531</v>
      </c>
      <c r="K347" s="21">
        <f ca="1">IF(K$6&lt;$C347,0,VLOOKUP(K$6,'MonteCarlo Policy Paths'!$A$2:$I$31,'Monte Carlo_WA Complance Price'!$B347+1,FALSE))</f>
        <v>89.438238023144251</v>
      </c>
      <c r="L347" s="21">
        <f ca="1">IF(L$6&lt;$C347,0,VLOOKUP(L$6,'MonteCarlo Policy Paths'!$A$2:$I$31,'Monte Carlo_WA Complance Price'!$B347+1,FALSE))</f>
        <v>90.697931516427971</v>
      </c>
      <c r="M347" s="21">
        <f ca="1">IF(M$6&lt;$C347,0,VLOOKUP(M$6,'MonteCarlo Policy Paths'!$A$2:$I$31,'Monte Carlo_WA Complance Price'!$B347+1,FALSE))</f>
        <v>91.95762500971172</v>
      </c>
      <c r="N347" s="21">
        <f ca="1">IF(N$6&lt;$C347,0,VLOOKUP(N$6,'MonteCarlo Policy Paths'!$A$2:$I$31,'Monte Carlo_WA Complance Price'!$B347+1,FALSE))</f>
        <v>93.21731850299544</v>
      </c>
      <c r="O347" s="21">
        <f ca="1">IF(O$6&lt;$C347,0,VLOOKUP(O$6,'MonteCarlo Policy Paths'!$A$2:$I$31,'Monte Carlo_WA Complance Price'!$B347+1,FALSE))</f>
        <v>94.47701199627916</v>
      </c>
      <c r="P347" s="21">
        <f ca="1">IF(P$6&lt;$C347,0,VLOOKUP(P$6,'MonteCarlo Policy Paths'!$A$2:$I$31,'Monte Carlo_WA Complance Price'!$B347+1,FALSE))</f>
        <v>95.73670548956288</v>
      </c>
      <c r="Q347" s="21">
        <f ca="1">IF(Q$6&lt;$C347,0,VLOOKUP(Q$6,'MonteCarlo Policy Paths'!$A$2:$I$31,'Monte Carlo_WA Complance Price'!$B347+1,FALSE))</f>
        <v>96.996398982846586</v>
      </c>
      <c r="R347" s="21">
        <f ca="1">IF(R$6&lt;$C347,0,VLOOKUP(R$6,'MonteCarlo Policy Paths'!$A$2:$I$31,'Monte Carlo_WA Complance Price'!$B347+1,FALSE))</f>
        <v>98.25609247613032</v>
      </c>
      <c r="S347" s="21">
        <f ca="1">IF(S$6&lt;$C347,0,VLOOKUP(S$6,'MonteCarlo Policy Paths'!$A$2:$I$31,'Monte Carlo_WA Complance Price'!$B347+1,FALSE))</f>
        <v>99.65157958594628</v>
      </c>
      <c r="T347" s="21">
        <f ca="1">IF(T$6&lt;$C347,0,VLOOKUP(T$6,'MonteCarlo Policy Paths'!$A$2:$I$31,'Monte Carlo_WA Complance Price'!$B347+1,FALSE))</f>
        <v>101.04706669576224</v>
      </c>
      <c r="U347" s="21">
        <f ca="1">IF(U$6&lt;$C347,0,VLOOKUP(U$6,'MonteCarlo Policy Paths'!$A$2:$I$31,'Monte Carlo_WA Complance Price'!$B347+1,FALSE))</f>
        <v>102.4425538055782</v>
      </c>
      <c r="V347" s="21">
        <f ca="1">IF(V$6&lt;$C347,0,VLOOKUP(V$6,'MonteCarlo Policy Paths'!$A$2:$I$31,'Monte Carlo_WA Complance Price'!$B347+1,FALSE))</f>
        <v>103.83804091539416</v>
      </c>
      <c r="W347" s="21">
        <f ca="1">IF(W$6&lt;$C347,0,VLOOKUP(W$6,'MonteCarlo Policy Paths'!$A$2:$I$31,'Monte Carlo_WA Complance Price'!$B347+1,FALSE))</f>
        <v>105.23352802521011</v>
      </c>
      <c r="X347" s="21">
        <f ca="1">IF(X$6&lt;$C347,0,VLOOKUP(X$6,'MonteCarlo Policy Paths'!$A$2:$I$31,'Monte Carlo_WA Complance Price'!$B347+1,FALSE))</f>
        <v>106.47156953138905</v>
      </c>
      <c r="Y347" s="21">
        <f ca="1">IF(Y$6&lt;$C347,0,VLOOKUP(Y$6,'MonteCarlo Policy Paths'!$A$2:$I$31,'Monte Carlo_WA Complance Price'!$B347+1,FALSE))</f>
        <v>107.709611037568</v>
      </c>
      <c r="Z347" s="21">
        <f ca="1">IF(Z$6&lt;$C347,0,VLOOKUP(Z$6,'MonteCarlo Policy Paths'!$A$2:$I$31,'Monte Carlo_WA Complance Price'!$B347+1,FALSE))</f>
        <v>108.94765254374694</v>
      </c>
      <c r="AA347" s="21">
        <f ca="1">IF(AA$6&lt;$C347,0,VLOOKUP(AA$6,'MonteCarlo Policy Paths'!$A$2:$I$31,'Monte Carlo_WA Complance Price'!$B347+1,FALSE))</f>
        <v>110.18569404992589</v>
      </c>
      <c r="AB347" s="21">
        <f ca="1">IF(AB$6&lt;$C347,0,VLOOKUP(AB$6,'MonteCarlo Policy Paths'!$A$2:$I$31,'Monte Carlo_WA Complance Price'!$B347+1,FALSE))</f>
        <v>111.42373555610482</v>
      </c>
      <c r="AC347" s="21">
        <f ca="1">IF(AC$6&lt;$C347,0,VLOOKUP(AC$6,'MonteCarlo Policy Paths'!$A$2:$I$31,'Monte Carlo_WA Complance Price'!$B347+1,FALSE))</f>
        <v>112.86811731331359</v>
      </c>
      <c r="AD347" s="21">
        <f ca="1">IF(AD$6&lt;$C347,0,VLOOKUP(AD$6,'MonteCarlo Policy Paths'!$A$2:$I$31,'Monte Carlo_WA Complance Price'!$B347+1,FALSE))</f>
        <v>114.31249907052236</v>
      </c>
      <c r="AE347" s="21">
        <f ca="1">IF(AE$6&lt;$C347,0,VLOOKUP(AE$6,'MonteCarlo Policy Paths'!$A$2:$I$31,'Monte Carlo_WA Complance Price'!$B347+1,FALSE))</f>
        <v>115.75688082773114</v>
      </c>
      <c r="AF347" s="21">
        <f ca="1">IF(AF$6&lt;$C347,0,VLOOKUP(AF$6,'MonteCarlo Policy Paths'!$A$2:$I$31,'Monte Carlo_WA Complance Price'!$B347+1,FALSE))</f>
        <v>117.20126258493991</v>
      </c>
      <c r="AG347" s="22">
        <f ca="1">IF(AG$6&lt;$C347,0,VLOOKUP(AG$6,'MonteCarlo Policy Paths'!$A$2:$I$31,'Monte Carlo_WA Complance Price'!$B347+1,FALSE))</f>
        <v>119.5319620819439</v>
      </c>
      <c r="AI347" s="20">
        <f ca="1">E347*VLOOKUP(AI$6,'Greenhouse Gas Costs Avoided'!$A$2:$I$32,9,FALSE)</f>
        <v>0</v>
      </c>
      <c r="AJ347" s="21">
        <f ca="1">F347*VLOOKUP(AJ$6,'Greenhouse Gas Costs Avoided'!$A$2:$I$32,9,FALSE)</f>
        <v>5.2166744805659615</v>
      </c>
      <c r="AK347" s="21">
        <f ca="1">G347*VLOOKUP(AK$6,'Greenhouse Gas Costs Avoided'!$A$2:$I$32,9,FALSE)</f>
        <v>5.3216023247413169</v>
      </c>
      <c r="AL347" s="21">
        <f ca="1">H347*VLOOKUP(AL$6,'Greenhouse Gas Costs Avoided'!$A$2:$I$32,9,FALSE)</f>
        <v>5.4265301689166732</v>
      </c>
      <c r="AM347" s="21">
        <f ca="1">I347*VLOOKUP(AM$6,'Greenhouse Gas Costs Avoided'!$A$2:$I$32,9,FALSE)</f>
        <v>5.5063320831654474</v>
      </c>
      <c r="AN347" s="21">
        <f ca="1">J347*VLOOKUP(AN$6,'Greenhouse Gas Costs Avoided'!$A$2:$I$32,9,FALSE)</f>
        <v>5.5861339974142208</v>
      </c>
      <c r="AO347" s="21">
        <f ca="1">K347*VLOOKUP(AO$6,'Greenhouse Gas Costs Avoided'!$A$2:$I$32,9,FALSE)</f>
        <v>5.665935911662995</v>
      </c>
      <c r="AP347" s="21">
        <f ca="1">L347*VLOOKUP(AP$6,'Greenhouse Gas Costs Avoided'!$A$2:$I$32,9,FALSE)</f>
        <v>5.7457378259117702</v>
      </c>
      <c r="AQ347" s="21">
        <f ca="1">M347*VLOOKUP(AQ$6,'Greenhouse Gas Costs Avoided'!$A$2:$I$32,9,FALSE)</f>
        <v>5.8255397401605462</v>
      </c>
      <c r="AR347" s="21">
        <f ca="1">N347*VLOOKUP(AR$6,'Greenhouse Gas Costs Avoided'!$A$2:$I$32,9,FALSE)</f>
        <v>5.9053416544093205</v>
      </c>
      <c r="AS347" s="21">
        <f ca="1">O347*VLOOKUP(AS$6,'Greenhouse Gas Costs Avoided'!$A$2:$I$32,9,FALSE)</f>
        <v>5.9851435686580947</v>
      </c>
      <c r="AT347" s="21">
        <f ca="1">P347*VLOOKUP(AT$6,'Greenhouse Gas Costs Avoided'!$A$2:$I$32,9,FALSE)</f>
        <v>6.0649454829068699</v>
      </c>
      <c r="AU347" s="21">
        <f ca="1">Q347*VLOOKUP(AU$6,'Greenhouse Gas Costs Avoided'!$A$2:$I$32,9,FALSE)</f>
        <v>6.1447473971556432</v>
      </c>
      <c r="AV347" s="21">
        <f ca="1">R347*VLOOKUP(AV$6,'Greenhouse Gas Costs Avoided'!$A$2:$I$32,9,FALSE)</f>
        <v>6.2245493114044184</v>
      </c>
      <c r="AW347" s="21">
        <f ca="1">S347*VLOOKUP(AW$6,'Greenhouse Gas Costs Avoided'!$A$2:$I$32,9,FALSE)</f>
        <v>6.312953786990386</v>
      </c>
      <c r="AX347" s="21">
        <f ca="1">T347*VLOOKUP(AX$6,'Greenhouse Gas Costs Avoided'!$A$2:$I$32,9,FALSE)</f>
        <v>6.4013582625763545</v>
      </c>
      <c r="AY347" s="21">
        <f ca="1">U347*VLOOKUP(AY$6,'Greenhouse Gas Costs Avoided'!$A$2:$I$32,9,FALSE)</f>
        <v>6.4897627381623222</v>
      </c>
      <c r="AZ347" s="21">
        <f ca="1">V347*VLOOKUP(AZ$6,'Greenhouse Gas Costs Avoided'!$A$2:$I$32,9,FALSE)</f>
        <v>6.5781672137482907</v>
      </c>
      <c r="BA347" s="21">
        <f ca="1">W347*VLOOKUP(BA$6,'Greenhouse Gas Costs Avoided'!$A$2:$I$32,9,FALSE)</f>
        <v>6.6665716893342575</v>
      </c>
      <c r="BB347" s="21">
        <f ca="1">X347*VLOOKUP(BB$6,'Greenhouse Gas Costs Avoided'!$A$2:$I$32,9,FALSE)</f>
        <v>6.7450019445028957</v>
      </c>
      <c r="BC347" s="21">
        <f ca="1">Y347*VLOOKUP(BC$6,'Greenhouse Gas Costs Avoided'!$A$2:$I$32,9,FALSE)</f>
        <v>6.8234321996715348</v>
      </c>
      <c r="BD347" s="21">
        <f ca="1">Z347*VLOOKUP(BD$6,'Greenhouse Gas Costs Avoided'!$A$2:$I$32,9,FALSE)</f>
        <v>6.901862454840173</v>
      </c>
      <c r="BE347" s="21">
        <f ca="1">AA347*VLOOKUP(BE$6,'Greenhouse Gas Costs Avoided'!$A$2:$I$32,9,FALSE)</f>
        <v>6.9802927100088112</v>
      </c>
      <c r="BF347" s="21">
        <f ca="1">AB347*VLOOKUP(BF$6,'Greenhouse Gas Costs Avoided'!$A$2:$I$32,9,FALSE)</f>
        <v>7.0587229651774486</v>
      </c>
      <c r="BG347" s="21">
        <f ca="1">AC347*VLOOKUP(BG$6,'Greenhouse Gas Costs Avoided'!$A$2:$I$32,9,FALSE)</f>
        <v>7.1502249295408609</v>
      </c>
      <c r="BH347" s="21">
        <f ca="1">AD347*VLOOKUP(BH$6,'Greenhouse Gas Costs Avoided'!$A$2:$I$32,9,FALSE)</f>
        <v>7.2417268939042723</v>
      </c>
      <c r="BI347" s="21">
        <f ca="1">AE347*VLOOKUP(BI$6,'Greenhouse Gas Costs Avoided'!$A$2:$I$32,9,FALSE)</f>
        <v>7.3332288582676846</v>
      </c>
      <c r="BJ347" s="21">
        <f ca="1">AF347*VLOOKUP(BJ$6,'Greenhouse Gas Costs Avoided'!$A$2:$I$32,9,FALSE)</f>
        <v>7.424730822631096</v>
      </c>
      <c r="BK347" s="22">
        <f ca="1">AG347*VLOOKUP(BK$6,'Greenhouse Gas Costs Avoided'!$A$2:$I$32,9,FALSE)</f>
        <v>7.5723812490175435</v>
      </c>
    </row>
    <row r="348" spans="1:63" x14ac:dyDescent="0.35">
      <c r="A348" s="11">
        <v>342</v>
      </c>
      <c r="B348" s="12">
        <f t="shared" ca="1" si="10"/>
        <v>3</v>
      </c>
      <c r="C348" s="13">
        <f t="shared" ca="1" si="11"/>
        <v>2023</v>
      </c>
      <c r="E348" s="20">
        <f ca="1">IF(E$6&lt;$C348,0,VLOOKUP(E$6,'MonteCarlo Policy Paths'!$A$2:$I$31,'Monte Carlo_WA Complance Price'!$B348+1,FALSE))</f>
        <v>0</v>
      </c>
      <c r="F348" s="21">
        <f ca="1">IF(F$6&lt;$C348,0,VLOOKUP(F$6,'MonteCarlo Policy Paths'!$A$2:$I$31,'Monte Carlo_WA Complance Price'!$B348+1,FALSE))</f>
        <v>82.346532180449415</v>
      </c>
      <c r="G348" s="21">
        <f ca="1">IF(G$6&lt;$C348,0,VLOOKUP(G$6,'MonteCarlo Policy Paths'!$A$2:$I$31,'Monte Carlo_WA Complance Price'!$B348+1,FALSE))</f>
        <v>84.002844861871253</v>
      </c>
      <c r="H348" s="21">
        <f ca="1">IF(H$6&lt;$C348,0,VLOOKUP(H$6,'MonteCarlo Policy Paths'!$A$2:$I$31,'Monte Carlo_WA Complance Price'!$B348+1,FALSE))</f>
        <v>85.659157543293105</v>
      </c>
      <c r="I348" s="21">
        <f ca="1">IF(I$6&lt;$C348,0,VLOOKUP(I$6,'MonteCarlo Policy Paths'!$A$2:$I$31,'Monte Carlo_WA Complance Price'!$B348+1,FALSE))</f>
        <v>86.918851036576825</v>
      </c>
      <c r="J348" s="21">
        <f ca="1">IF(J$6&lt;$C348,0,VLOOKUP(J$6,'MonteCarlo Policy Paths'!$A$2:$I$31,'Monte Carlo_WA Complance Price'!$B348+1,FALSE))</f>
        <v>88.178544529860531</v>
      </c>
      <c r="K348" s="21">
        <f ca="1">IF(K$6&lt;$C348,0,VLOOKUP(K$6,'MonteCarlo Policy Paths'!$A$2:$I$31,'Monte Carlo_WA Complance Price'!$B348+1,FALSE))</f>
        <v>89.438238023144251</v>
      </c>
      <c r="L348" s="21">
        <f ca="1">IF(L$6&lt;$C348,0,VLOOKUP(L$6,'MonteCarlo Policy Paths'!$A$2:$I$31,'Monte Carlo_WA Complance Price'!$B348+1,FALSE))</f>
        <v>90.697931516427971</v>
      </c>
      <c r="M348" s="21">
        <f ca="1">IF(M$6&lt;$C348,0,VLOOKUP(M$6,'MonteCarlo Policy Paths'!$A$2:$I$31,'Monte Carlo_WA Complance Price'!$B348+1,FALSE))</f>
        <v>91.95762500971172</v>
      </c>
      <c r="N348" s="21">
        <f ca="1">IF(N$6&lt;$C348,0,VLOOKUP(N$6,'MonteCarlo Policy Paths'!$A$2:$I$31,'Monte Carlo_WA Complance Price'!$B348+1,FALSE))</f>
        <v>93.21731850299544</v>
      </c>
      <c r="O348" s="21">
        <f ca="1">IF(O$6&lt;$C348,0,VLOOKUP(O$6,'MonteCarlo Policy Paths'!$A$2:$I$31,'Monte Carlo_WA Complance Price'!$B348+1,FALSE))</f>
        <v>94.47701199627916</v>
      </c>
      <c r="P348" s="21">
        <f ca="1">IF(P$6&lt;$C348,0,VLOOKUP(P$6,'MonteCarlo Policy Paths'!$A$2:$I$31,'Monte Carlo_WA Complance Price'!$B348+1,FALSE))</f>
        <v>95.73670548956288</v>
      </c>
      <c r="Q348" s="21">
        <f ca="1">IF(Q$6&lt;$C348,0,VLOOKUP(Q$6,'MonteCarlo Policy Paths'!$A$2:$I$31,'Monte Carlo_WA Complance Price'!$B348+1,FALSE))</f>
        <v>96.996398982846586</v>
      </c>
      <c r="R348" s="21">
        <f ca="1">IF(R$6&lt;$C348,0,VLOOKUP(R$6,'MonteCarlo Policy Paths'!$A$2:$I$31,'Monte Carlo_WA Complance Price'!$B348+1,FALSE))</f>
        <v>101.49317720655506</v>
      </c>
      <c r="S348" s="21">
        <f ca="1">IF(S$6&lt;$C348,0,VLOOKUP(S$6,'MonteCarlo Policy Paths'!$A$2:$I$31,'Monte Carlo_WA Complance Price'!$B348+1,FALSE))</f>
        <v>104.21949379267882</v>
      </c>
      <c r="T348" s="21">
        <f ca="1">IF(T$6&lt;$C348,0,VLOOKUP(T$6,'MonteCarlo Policy Paths'!$A$2:$I$31,'Monte Carlo_WA Complance Price'!$B348+1,FALSE))</f>
        <v>107.03810370059369</v>
      </c>
      <c r="U348" s="21">
        <f ca="1">IF(U$6&lt;$C348,0,VLOOKUP(U$6,'MonteCarlo Policy Paths'!$A$2:$I$31,'Monte Carlo_WA Complance Price'!$B348+1,FALSE))</f>
        <v>109.92690053835344</v>
      </c>
      <c r="V348" s="21">
        <f ca="1">IF(V$6&lt;$C348,0,VLOOKUP(V$6,'MonteCarlo Policy Paths'!$A$2:$I$31,'Monte Carlo_WA Complance Price'!$B348+1,FALSE))</f>
        <v>112.89757853003228</v>
      </c>
      <c r="W348" s="21">
        <f ca="1">IF(W$6&lt;$C348,0,VLOOKUP(W$6,'MonteCarlo Policy Paths'!$A$2:$I$31,'Monte Carlo_WA Complance Price'!$B348+1,FALSE))</f>
        <v>115.91943874780665</v>
      </c>
      <c r="X348" s="21">
        <f ca="1">IF(X$6&lt;$C348,0,VLOOKUP(X$6,'MonteCarlo Policy Paths'!$A$2:$I$31,'Monte Carlo_WA Complance Price'!$B348+1,FALSE))</f>
        <v>119.06733931122673</v>
      </c>
      <c r="Y348" s="21">
        <f ca="1">IF(Y$6&lt;$C348,0,VLOOKUP(Y$6,'MonteCarlo Policy Paths'!$A$2:$I$31,'Monte Carlo_WA Complance Price'!$B348+1,FALSE))</f>
        <v>122.25496395468721</v>
      </c>
      <c r="Z348" s="21">
        <f ca="1">IF(Z$6&lt;$C348,0,VLOOKUP(Z$6,'MonteCarlo Policy Paths'!$A$2:$I$31,'Monte Carlo_WA Complance Price'!$B348+1,FALSE))</f>
        <v>125.4992630232488</v>
      </c>
      <c r="AA348" s="21">
        <f ca="1">IF(AA$6&lt;$C348,0,VLOOKUP(AA$6,'MonteCarlo Policy Paths'!$A$2:$I$31,'Monte Carlo_WA Complance Price'!$B348+1,FALSE))</f>
        <v>128.82380079097237</v>
      </c>
      <c r="AB348" s="21">
        <f ca="1">IF(AB$6&lt;$C348,0,VLOOKUP(AB$6,'MonteCarlo Policy Paths'!$A$2:$I$31,'Monte Carlo_WA Complance Price'!$B348+1,FALSE))</f>
        <v>132.24028719953677</v>
      </c>
      <c r="AC348" s="21">
        <f ca="1">IF(AC$6&lt;$C348,0,VLOOKUP(AC$6,'MonteCarlo Policy Paths'!$A$2:$I$31,'Monte Carlo_WA Complance Price'!$B348+1,FALSE))</f>
        <v>135.74155640209787</v>
      </c>
      <c r="AD348" s="21">
        <f ca="1">IF(AD$6&lt;$C348,0,VLOOKUP(AD$6,'MonteCarlo Policy Paths'!$A$2:$I$31,'Monte Carlo_WA Complance Price'!$B348+1,FALSE))</f>
        <v>139.32654413598658</v>
      </c>
      <c r="AE348" s="21">
        <f ca="1">IF(AE$6&lt;$C348,0,VLOOKUP(AE$6,'MonteCarlo Policy Paths'!$A$2:$I$31,'Monte Carlo_WA Complance Price'!$B348+1,FALSE))</f>
        <v>142.9856742986068</v>
      </c>
      <c r="AF348" s="21">
        <f ca="1">IF(AF$6&lt;$C348,0,VLOOKUP(AF$6,'MonteCarlo Policy Paths'!$A$2:$I$31,'Monte Carlo_WA Complance Price'!$B348+1,FALSE))</f>
        <v>146.72361540812219</v>
      </c>
      <c r="AG348" s="22">
        <f ca="1">IF(AG$6&lt;$C348,0,VLOOKUP(AG$6,'MonteCarlo Policy Paths'!$A$2:$I$31,'Monte Carlo_WA Complance Price'!$B348+1,FALSE))</f>
        <v>150.52284977717397</v>
      </c>
      <c r="AI348" s="20">
        <f ca="1">E348*VLOOKUP(AI$6,'Greenhouse Gas Costs Avoided'!$A$2:$I$32,9,FALSE)</f>
        <v>0</v>
      </c>
      <c r="AJ348" s="21">
        <f ca="1">F348*VLOOKUP(AJ$6,'Greenhouse Gas Costs Avoided'!$A$2:$I$32,9,FALSE)</f>
        <v>5.2166744805659615</v>
      </c>
      <c r="AK348" s="21">
        <f ca="1">G348*VLOOKUP(AK$6,'Greenhouse Gas Costs Avoided'!$A$2:$I$32,9,FALSE)</f>
        <v>5.3216023247413169</v>
      </c>
      <c r="AL348" s="21">
        <f ca="1">H348*VLOOKUP(AL$6,'Greenhouse Gas Costs Avoided'!$A$2:$I$32,9,FALSE)</f>
        <v>5.4265301689166732</v>
      </c>
      <c r="AM348" s="21">
        <f ca="1">I348*VLOOKUP(AM$6,'Greenhouse Gas Costs Avoided'!$A$2:$I$32,9,FALSE)</f>
        <v>5.5063320831654474</v>
      </c>
      <c r="AN348" s="21">
        <f ca="1">J348*VLOOKUP(AN$6,'Greenhouse Gas Costs Avoided'!$A$2:$I$32,9,FALSE)</f>
        <v>5.5861339974142208</v>
      </c>
      <c r="AO348" s="21">
        <f ca="1">K348*VLOOKUP(AO$6,'Greenhouse Gas Costs Avoided'!$A$2:$I$32,9,FALSE)</f>
        <v>5.665935911662995</v>
      </c>
      <c r="AP348" s="21">
        <f ca="1">L348*VLOOKUP(AP$6,'Greenhouse Gas Costs Avoided'!$A$2:$I$32,9,FALSE)</f>
        <v>5.7457378259117702</v>
      </c>
      <c r="AQ348" s="21">
        <f ca="1">M348*VLOOKUP(AQ$6,'Greenhouse Gas Costs Avoided'!$A$2:$I$32,9,FALSE)</f>
        <v>5.8255397401605462</v>
      </c>
      <c r="AR348" s="21">
        <f ca="1">N348*VLOOKUP(AR$6,'Greenhouse Gas Costs Avoided'!$A$2:$I$32,9,FALSE)</f>
        <v>5.9053416544093205</v>
      </c>
      <c r="AS348" s="21">
        <f ca="1">O348*VLOOKUP(AS$6,'Greenhouse Gas Costs Avoided'!$A$2:$I$32,9,FALSE)</f>
        <v>5.9851435686580947</v>
      </c>
      <c r="AT348" s="21">
        <f ca="1">P348*VLOOKUP(AT$6,'Greenhouse Gas Costs Avoided'!$A$2:$I$32,9,FALSE)</f>
        <v>6.0649454829068699</v>
      </c>
      <c r="AU348" s="21">
        <f ca="1">Q348*VLOOKUP(AU$6,'Greenhouse Gas Costs Avoided'!$A$2:$I$32,9,FALSE)</f>
        <v>6.1447473971556432</v>
      </c>
      <c r="AV348" s="21">
        <f ca="1">R348*VLOOKUP(AV$6,'Greenhouse Gas Costs Avoided'!$A$2:$I$32,9,FALSE)</f>
        <v>6.4296194808152167</v>
      </c>
      <c r="AW348" s="21">
        <f ca="1">S348*VLOOKUP(AW$6,'Greenhouse Gas Costs Avoided'!$A$2:$I$32,9,FALSE)</f>
        <v>6.6023323538917609</v>
      </c>
      <c r="AX348" s="21">
        <f ca="1">T348*VLOOKUP(AX$6,'Greenhouse Gas Costs Avoided'!$A$2:$I$32,9,FALSE)</f>
        <v>6.7808920331878957</v>
      </c>
      <c r="AY348" s="21">
        <f ca="1">U348*VLOOKUP(AY$6,'Greenhouse Gas Costs Avoided'!$A$2:$I$32,9,FALSE)</f>
        <v>6.9638980729572149</v>
      </c>
      <c r="AZ348" s="21">
        <f ca="1">V348*VLOOKUP(AZ$6,'Greenhouse Gas Costs Avoided'!$A$2:$I$32,9,FALSE)</f>
        <v>7.1520913053717949</v>
      </c>
      <c r="BA348" s="21">
        <f ca="1">W348*VLOOKUP(BA$6,'Greenhouse Gas Costs Avoided'!$A$2:$I$32,9,FALSE)</f>
        <v>7.3435269452765404</v>
      </c>
      <c r="BB348" s="21">
        <f ca="1">X348*VLOOKUP(BB$6,'Greenhouse Gas Costs Avoided'!$A$2:$I$32,9,FALSE)</f>
        <v>7.5429472742415475</v>
      </c>
      <c r="BC348" s="21">
        <f ca="1">Y348*VLOOKUP(BC$6,'Greenhouse Gas Costs Avoided'!$A$2:$I$32,9,FALSE)</f>
        <v>7.744884134129272</v>
      </c>
      <c r="BD348" s="21">
        <f ca="1">Z348*VLOOKUP(BD$6,'Greenhouse Gas Costs Avoided'!$A$2:$I$32,9,FALSE)</f>
        <v>7.950411333759269</v>
      </c>
      <c r="BE348" s="21">
        <f ca="1">AA348*VLOOKUP(BE$6,'Greenhouse Gas Costs Avoided'!$A$2:$I$32,9,FALSE)</f>
        <v>8.161021676093501</v>
      </c>
      <c r="BF348" s="21">
        <f ca="1">AB348*VLOOKUP(BF$6,'Greenhouse Gas Costs Avoided'!$A$2:$I$32,9,FALSE)</f>
        <v>8.3774569890184303</v>
      </c>
      <c r="BG348" s="21">
        <f ca="1">AC348*VLOOKUP(BG$6,'Greenhouse Gas Costs Avoided'!$A$2:$I$32,9,FALSE)</f>
        <v>8.5992633142510115</v>
      </c>
      <c r="BH348" s="21">
        <f ca="1">AD348*VLOOKUP(BH$6,'Greenhouse Gas Costs Avoided'!$A$2:$I$32,9,FALSE)</f>
        <v>8.8263732304711304</v>
      </c>
      <c r="BI348" s="21">
        <f ca="1">AE348*VLOOKUP(BI$6,'Greenhouse Gas Costs Avoided'!$A$2:$I$32,9,FALSE)</f>
        <v>9.05818008905967</v>
      </c>
      <c r="BJ348" s="21">
        <f ca="1">AF348*VLOOKUP(BJ$6,'Greenhouse Gas Costs Avoided'!$A$2:$I$32,9,FALSE)</f>
        <v>9.2949796418706736</v>
      </c>
      <c r="BK348" s="22">
        <f ca="1">AG348*VLOOKUP(BK$6,'Greenhouse Gas Costs Avoided'!$A$2:$I$32,9,FALSE)</f>
        <v>9.5356621388007277</v>
      </c>
    </row>
    <row r="349" spans="1:63" x14ac:dyDescent="0.35">
      <c r="A349" s="11">
        <v>343</v>
      </c>
      <c r="B349" s="12">
        <f t="shared" ca="1" si="10"/>
        <v>1</v>
      </c>
      <c r="C349" s="13">
        <f t="shared" ca="1" si="11"/>
        <v>2023</v>
      </c>
      <c r="E349" s="20">
        <f ca="1">IF(E$6&lt;$C349,0,VLOOKUP(E$6,'MonteCarlo Policy Paths'!$A$2:$I$31,'Monte Carlo_WA Complance Price'!$B349+1,FALSE))</f>
        <v>0</v>
      </c>
      <c r="F349" s="21">
        <f ca="1">IF(F$6&lt;$C349,0,VLOOKUP(F$6,'MonteCarlo Policy Paths'!$A$2:$I$31,'Monte Carlo_WA Complance Price'!$B349+1,FALSE))</f>
        <v>82.346532180449415</v>
      </c>
      <c r="G349" s="21">
        <f ca="1">IF(G$6&lt;$C349,0,VLOOKUP(G$6,'MonteCarlo Policy Paths'!$A$2:$I$31,'Monte Carlo_WA Complance Price'!$B349+1,FALSE))</f>
        <v>84.002844861871253</v>
      </c>
      <c r="H349" s="21">
        <f ca="1">IF(H$6&lt;$C349,0,VLOOKUP(H$6,'MonteCarlo Policy Paths'!$A$2:$I$31,'Monte Carlo_WA Complance Price'!$B349+1,FALSE))</f>
        <v>85.659157543293105</v>
      </c>
      <c r="I349" s="21">
        <f ca="1">IF(I$6&lt;$C349,0,VLOOKUP(I$6,'MonteCarlo Policy Paths'!$A$2:$I$31,'Monte Carlo_WA Complance Price'!$B349+1,FALSE))</f>
        <v>86.918851036576825</v>
      </c>
      <c r="J349" s="21">
        <f ca="1">IF(J$6&lt;$C349,0,VLOOKUP(J$6,'MonteCarlo Policy Paths'!$A$2:$I$31,'Monte Carlo_WA Complance Price'!$B349+1,FALSE))</f>
        <v>88.178544529860531</v>
      </c>
      <c r="K349" s="21">
        <f ca="1">IF(K$6&lt;$C349,0,VLOOKUP(K$6,'MonteCarlo Policy Paths'!$A$2:$I$31,'Monte Carlo_WA Complance Price'!$B349+1,FALSE))</f>
        <v>89.438238023144251</v>
      </c>
      <c r="L349" s="21">
        <f ca="1">IF(L$6&lt;$C349,0,VLOOKUP(L$6,'MonteCarlo Policy Paths'!$A$2:$I$31,'Monte Carlo_WA Complance Price'!$B349+1,FALSE))</f>
        <v>90.697931516427971</v>
      </c>
      <c r="M349" s="21">
        <f ca="1">IF(M$6&lt;$C349,0,VLOOKUP(M$6,'MonteCarlo Policy Paths'!$A$2:$I$31,'Monte Carlo_WA Complance Price'!$B349+1,FALSE))</f>
        <v>91.95762500971172</v>
      </c>
      <c r="N349" s="21">
        <f ca="1">IF(N$6&lt;$C349,0,VLOOKUP(N$6,'MonteCarlo Policy Paths'!$A$2:$I$31,'Monte Carlo_WA Complance Price'!$B349+1,FALSE))</f>
        <v>93.21731850299544</v>
      </c>
      <c r="O349" s="21">
        <f ca="1">IF(O$6&lt;$C349,0,VLOOKUP(O$6,'MonteCarlo Policy Paths'!$A$2:$I$31,'Monte Carlo_WA Complance Price'!$B349+1,FALSE))</f>
        <v>94.47701199627916</v>
      </c>
      <c r="P349" s="21">
        <f ca="1">IF(P$6&lt;$C349,0,VLOOKUP(P$6,'MonteCarlo Policy Paths'!$A$2:$I$31,'Monte Carlo_WA Complance Price'!$B349+1,FALSE))</f>
        <v>95.73670548956288</v>
      </c>
      <c r="Q349" s="21">
        <f ca="1">IF(Q$6&lt;$C349,0,VLOOKUP(Q$6,'MonteCarlo Policy Paths'!$A$2:$I$31,'Monte Carlo_WA Complance Price'!$B349+1,FALSE))</f>
        <v>96.996398982846586</v>
      </c>
      <c r="R349" s="21">
        <f ca="1">IF(R$6&lt;$C349,0,VLOOKUP(R$6,'MonteCarlo Policy Paths'!$A$2:$I$31,'Monte Carlo_WA Complance Price'!$B349+1,FALSE))</f>
        <v>98.25609247613032</v>
      </c>
      <c r="S349" s="21">
        <f ca="1">IF(S$6&lt;$C349,0,VLOOKUP(S$6,'MonteCarlo Policy Paths'!$A$2:$I$31,'Monte Carlo_WA Complance Price'!$B349+1,FALSE))</f>
        <v>99.65157958594628</v>
      </c>
      <c r="T349" s="21">
        <f ca="1">IF(T$6&lt;$C349,0,VLOOKUP(T$6,'MonteCarlo Policy Paths'!$A$2:$I$31,'Monte Carlo_WA Complance Price'!$B349+1,FALSE))</f>
        <v>101.04706669576224</v>
      </c>
      <c r="U349" s="21">
        <f ca="1">IF(U$6&lt;$C349,0,VLOOKUP(U$6,'MonteCarlo Policy Paths'!$A$2:$I$31,'Monte Carlo_WA Complance Price'!$B349+1,FALSE))</f>
        <v>102.4425538055782</v>
      </c>
      <c r="V349" s="21">
        <f ca="1">IF(V$6&lt;$C349,0,VLOOKUP(V$6,'MonteCarlo Policy Paths'!$A$2:$I$31,'Monte Carlo_WA Complance Price'!$B349+1,FALSE))</f>
        <v>103.83804091539416</v>
      </c>
      <c r="W349" s="21">
        <f ca="1">IF(W$6&lt;$C349,0,VLOOKUP(W$6,'MonteCarlo Policy Paths'!$A$2:$I$31,'Monte Carlo_WA Complance Price'!$B349+1,FALSE))</f>
        <v>105.23352802521011</v>
      </c>
      <c r="X349" s="21">
        <f ca="1">IF(X$6&lt;$C349,0,VLOOKUP(X$6,'MonteCarlo Policy Paths'!$A$2:$I$31,'Monte Carlo_WA Complance Price'!$B349+1,FALSE))</f>
        <v>106.47156953138905</v>
      </c>
      <c r="Y349" s="21">
        <f ca="1">IF(Y$6&lt;$C349,0,VLOOKUP(Y$6,'MonteCarlo Policy Paths'!$A$2:$I$31,'Monte Carlo_WA Complance Price'!$B349+1,FALSE))</f>
        <v>107.709611037568</v>
      </c>
      <c r="Z349" s="21">
        <f ca="1">IF(Z$6&lt;$C349,0,VLOOKUP(Z$6,'MonteCarlo Policy Paths'!$A$2:$I$31,'Monte Carlo_WA Complance Price'!$B349+1,FALSE))</f>
        <v>108.94765254374694</v>
      </c>
      <c r="AA349" s="21">
        <f ca="1">IF(AA$6&lt;$C349,0,VLOOKUP(AA$6,'MonteCarlo Policy Paths'!$A$2:$I$31,'Monte Carlo_WA Complance Price'!$B349+1,FALSE))</f>
        <v>110.18569404992589</v>
      </c>
      <c r="AB349" s="21">
        <f ca="1">IF(AB$6&lt;$C349,0,VLOOKUP(AB$6,'MonteCarlo Policy Paths'!$A$2:$I$31,'Monte Carlo_WA Complance Price'!$B349+1,FALSE))</f>
        <v>111.42373555610482</v>
      </c>
      <c r="AC349" s="21">
        <f ca="1">IF(AC$6&lt;$C349,0,VLOOKUP(AC$6,'MonteCarlo Policy Paths'!$A$2:$I$31,'Monte Carlo_WA Complance Price'!$B349+1,FALSE))</f>
        <v>112.86811731331359</v>
      </c>
      <c r="AD349" s="21">
        <f ca="1">IF(AD$6&lt;$C349,0,VLOOKUP(AD$6,'MonteCarlo Policy Paths'!$A$2:$I$31,'Monte Carlo_WA Complance Price'!$B349+1,FALSE))</f>
        <v>114.31249907052236</v>
      </c>
      <c r="AE349" s="21">
        <f ca="1">IF(AE$6&lt;$C349,0,VLOOKUP(AE$6,'MonteCarlo Policy Paths'!$A$2:$I$31,'Monte Carlo_WA Complance Price'!$B349+1,FALSE))</f>
        <v>115.75688082773114</v>
      </c>
      <c r="AF349" s="21">
        <f ca="1">IF(AF$6&lt;$C349,0,VLOOKUP(AF$6,'MonteCarlo Policy Paths'!$A$2:$I$31,'Monte Carlo_WA Complance Price'!$B349+1,FALSE))</f>
        <v>117.20126258493991</v>
      </c>
      <c r="AG349" s="22">
        <f ca="1">IF(AG$6&lt;$C349,0,VLOOKUP(AG$6,'MonteCarlo Policy Paths'!$A$2:$I$31,'Monte Carlo_WA Complance Price'!$B349+1,FALSE))</f>
        <v>118.64564434214866</v>
      </c>
      <c r="AI349" s="20">
        <f ca="1">E349*VLOOKUP(AI$6,'Greenhouse Gas Costs Avoided'!$A$2:$I$32,9,FALSE)</f>
        <v>0</v>
      </c>
      <c r="AJ349" s="21">
        <f ca="1">F349*VLOOKUP(AJ$6,'Greenhouse Gas Costs Avoided'!$A$2:$I$32,9,FALSE)</f>
        <v>5.2166744805659615</v>
      </c>
      <c r="AK349" s="21">
        <f ca="1">G349*VLOOKUP(AK$6,'Greenhouse Gas Costs Avoided'!$A$2:$I$32,9,FALSE)</f>
        <v>5.3216023247413169</v>
      </c>
      <c r="AL349" s="21">
        <f ca="1">H349*VLOOKUP(AL$6,'Greenhouse Gas Costs Avoided'!$A$2:$I$32,9,FALSE)</f>
        <v>5.4265301689166732</v>
      </c>
      <c r="AM349" s="21">
        <f ca="1">I349*VLOOKUP(AM$6,'Greenhouse Gas Costs Avoided'!$A$2:$I$32,9,FALSE)</f>
        <v>5.5063320831654474</v>
      </c>
      <c r="AN349" s="21">
        <f ca="1">J349*VLOOKUP(AN$6,'Greenhouse Gas Costs Avoided'!$A$2:$I$32,9,FALSE)</f>
        <v>5.5861339974142208</v>
      </c>
      <c r="AO349" s="21">
        <f ca="1">K349*VLOOKUP(AO$6,'Greenhouse Gas Costs Avoided'!$A$2:$I$32,9,FALSE)</f>
        <v>5.665935911662995</v>
      </c>
      <c r="AP349" s="21">
        <f ca="1">L349*VLOOKUP(AP$6,'Greenhouse Gas Costs Avoided'!$A$2:$I$32,9,FALSE)</f>
        <v>5.7457378259117702</v>
      </c>
      <c r="AQ349" s="21">
        <f ca="1">M349*VLOOKUP(AQ$6,'Greenhouse Gas Costs Avoided'!$A$2:$I$32,9,FALSE)</f>
        <v>5.8255397401605462</v>
      </c>
      <c r="AR349" s="21">
        <f ca="1">N349*VLOOKUP(AR$6,'Greenhouse Gas Costs Avoided'!$A$2:$I$32,9,FALSE)</f>
        <v>5.9053416544093205</v>
      </c>
      <c r="AS349" s="21">
        <f ca="1">O349*VLOOKUP(AS$6,'Greenhouse Gas Costs Avoided'!$A$2:$I$32,9,FALSE)</f>
        <v>5.9851435686580947</v>
      </c>
      <c r="AT349" s="21">
        <f ca="1">P349*VLOOKUP(AT$6,'Greenhouse Gas Costs Avoided'!$A$2:$I$32,9,FALSE)</f>
        <v>6.0649454829068699</v>
      </c>
      <c r="AU349" s="21">
        <f ca="1">Q349*VLOOKUP(AU$6,'Greenhouse Gas Costs Avoided'!$A$2:$I$32,9,FALSE)</f>
        <v>6.1447473971556432</v>
      </c>
      <c r="AV349" s="21">
        <f ca="1">R349*VLOOKUP(AV$6,'Greenhouse Gas Costs Avoided'!$A$2:$I$32,9,FALSE)</f>
        <v>6.2245493114044184</v>
      </c>
      <c r="AW349" s="21">
        <f ca="1">S349*VLOOKUP(AW$6,'Greenhouse Gas Costs Avoided'!$A$2:$I$32,9,FALSE)</f>
        <v>6.312953786990386</v>
      </c>
      <c r="AX349" s="21">
        <f ca="1">T349*VLOOKUP(AX$6,'Greenhouse Gas Costs Avoided'!$A$2:$I$32,9,FALSE)</f>
        <v>6.4013582625763545</v>
      </c>
      <c r="AY349" s="21">
        <f ca="1">U349*VLOOKUP(AY$6,'Greenhouse Gas Costs Avoided'!$A$2:$I$32,9,FALSE)</f>
        <v>6.4897627381623222</v>
      </c>
      <c r="AZ349" s="21">
        <f ca="1">V349*VLOOKUP(AZ$6,'Greenhouse Gas Costs Avoided'!$A$2:$I$32,9,FALSE)</f>
        <v>6.5781672137482907</v>
      </c>
      <c r="BA349" s="21">
        <f ca="1">W349*VLOOKUP(BA$6,'Greenhouse Gas Costs Avoided'!$A$2:$I$32,9,FALSE)</f>
        <v>6.6665716893342575</v>
      </c>
      <c r="BB349" s="21">
        <f ca="1">X349*VLOOKUP(BB$6,'Greenhouse Gas Costs Avoided'!$A$2:$I$32,9,FALSE)</f>
        <v>6.7450019445028957</v>
      </c>
      <c r="BC349" s="21">
        <f ca="1">Y349*VLOOKUP(BC$6,'Greenhouse Gas Costs Avoided'!$A$2:$I$32,9,FALSE)</f>
        <v>6.8234321996715348</v>
      </c>
      <c r="BD349" s="21">
        <f ca="1">Z349*VLOOKUP(BD$6,'Greenhouse Gas Costs Avoided'!$A$2:$I$32,9,FALSE)</f>
        <v>6.901862454840173</v>
      </c>
      <c r="BE349" s="21">
        <f ca="1">AA349*VLOOKUP(BE$6,'Greenhouse Gas Costs Avoided'!$A$2:$I$32,9,FALSE)</f>
        <v>6.9802927100088112</v>
      </c>
      <c r="BF349" s="21">
        <f ca="1">AB349*VLOOKUP(BF$6,'Greenhouse Gas Costs Avoided'!$A$2:$I$32,9,FALSE)</f>
        <v>7.0587229651774486</v>
      </c>
      <c r="BG349" s="21">
        <f ca="1">AC349*VLOOKUP(BG$6,'Greenhouse Gas Costs Avoided'!$A$2:$I$32,9,FALSE)</f>
        <v>7.1502249295408609</v>
      </c>
      <c r="BH349" s="21">
        <f ca="1">AD349*VLOOKUP(BH$6,'Greenhouse Gas Costs Avoided'!$A$2:$I$32,9,FALSE)</f>
        <v>7.2417268939042723</v>
      </c>
      <c r="BI349" s="21">
        <f ca="1">AE349*VLOOKUP(BI$6,'Greenhouse Gas Costs Avoided'!$A$2:$I$32,9,FALSE)</f>
        <v>7.3332288582676846</v>
      </c>
      <c r="BJ349" s="21">
        <f ca="1">AF349*VLOOKUP(BJ$6,'Greenhouse Gas Costs Avoided'!$A$2:$I$32,9,FALSE)</f>
        <v>7.424730822631096</v>
      </c>
      <c r="BK349" s="22">
        <f ca="1">AG349*VLOOKUP(BK$6,'Greenhouse Gas Costs Avoided'!$A$2:$I$32,9,FALSE)</f>
        <v>7.5162327869945065</v>
      </c>
    </row>
    <row r="350" spans="1:63" x14ac:dyDescent="0.35">
      <c r="A350" s="11">
        <v>344</v>
      </c>
      <c r="B350" s="12">
        <f t="shared" ca="1" si="10"/>
        <v>3</v>
      </c>
      <c r="C350" s="13">
        <f t="shared" ca="1" si="11"/>
        <v>2023</v>
      </c>
      <c r="E350" s="20">
        <f ca="1">IF(E$6&lt;$C350,0,VLOOKUP(E$6,'MonteCarlo Policy Paths'!$A$2:$I$31,'Monte Carlo_WA Complance Price'!$B350+1,FALSE))</f>
        <v>0</v>
      </c>
      <c r="F350" s="21">
        <f ca="1">IF(F$6&lt;$C350,0,VLOOKUP(F$6,'MonteCarlo Policy Paths'!$A$2:$I$31,'Monte Carlo_WA Complance Price'!$B350+1,FALSE))</f>
        <v>82.346532180449415</v>
      </c>
      <c r="G350" s="21">
        <f ca="1">IF(G$6&lt;$C350,0,VLOOKUP(G$6,'MonteCarlo Policy Paths'!$A$2:$I$31,'Monte Carlo_WA Complance Price'!$B350+1,FALSE))</f>
        <v>84.002844861871253</v>
      </c>
      <c r="H350" s="21">
        <f ca="1">IF(H$6&lt;$C350,0,VLOOKUP(H$6,'MonteCarlo Policy Paths'!$A$2:$I$31,'Monte Carlo_WA Complance Price'!$B350+1,FALSE))</f>
        <v>85.659157543293105</v>
      </c>
      <c r="I350" s="21">
        <f ca="1">IF(I$6&lt;$C350,0,VLOOKUP(I$6,'MonteCarlo Policy Paths'!$A$2:$I$31,'Monte Carlo_WA Complance Price'!$B350+1,FALSE))</f>
        <v>86.918851036576825</v>
      </c>
      <c r="J350" s="21">
        <f ca="1">IF(J$6&lt;$C350,0,VLOOKUP(J$6,'MonteCarlo Policy Paths'!$A$2:$I$31,'Monte Carlo_WA Complance Price'!$B350+1,FALSE))</f>
        <v>88.178544529860531</v>
      </c>
      <c r="K350" s="21">
        <f ca="1">IF(K$6&lt;$C350,0,VLOOKUP(K$6,'MonteCarlo Policy Paths'!$A$2:$I$31,'Monte Carlo_WA Complance Price'!$B350+1,FALSE))</f>
        <v>89.438238023144251</v>
      </c>
      <c r="L350" s="21">
        <f ca="1">IF(L$6&lt;$C350,0,VLOOKUP(L$6,'MonteCarlo Policy Paths'!$A$2:$I$31,'Monte Carlo_WA Complance Price'!$B350+1,FALSE))</f>
        <v>90.697931516427971</v>
      </c>
      <c r="M350" s="21">
        <f ca="1">IF(M$6&lt;$C350,0,VLOOKUP(M$6,'MonteCarlo Policy Paths'!$A$2:$I$31,'Monte Carlo_WA Complance Price'!$B350+1,FALSE))</f>
        <v>91.95762500971172</v>
      </c>
      <c r="N350" s="21">
        <f ca="1">IF(N$6&lt;$C350,0,VLOOKUP(N$6,'MonteCarlo Policy Paths'!$A$2:$I$31,'Monte Carlo_WA Complance Price'!$B350+1,FALSE))</f>
        <v>93.21731850299544</v>
      </c>
      <c r="O350" s="21">
        <f ca="1">IF(O$6&lt;$C350,0,VLOOKUP(O$6,'MonteCarlo Policy Paths'!$A$2:$I$31,'Monte Carlo_WA Complance Price'!$B350+1,FALSE))</f>
        <v>94.47701199627916</v>
      </c>
      <c r="P350" s="21">
        <f ca="1">IF(P$6&lt;$C350,0,VLOOKUP(P$6,'MonteCarlo Policy Paths'!$A$2:$I$31,'Monte Carlo_WA Complance Price'!$B350+1,FALSE))</f>
        <v>95.73670548956288</v>
      </c>
      <c r="Q350" s="21">
        <f ca="1">IF(Q$6&lt;$C350,0,VLOOKUP(Q$6,'MonteCarlo Policy Paths'!$A$2:$I$31,'Monte Carlo_WA Complance Price'!$B350+1,FALSE))</f>
        <v>96.996398982846586</v>
      </c>
      <c r="R350" s="21">
        <f ca="1">IF(R$6&lt;$C350,0,VLOOKUP(R$6,'MonteCarlo Policy Paths'!$A$2:$I$31,'Monte Carlo_WA Complance Price'!$B350+1,FALSE))</f>
        <v>101.49317720655506</v>
      </c>
      <c r="S350" s="21">
        <f ca="1">IF(S$6&lt;$C350,0,VLOOKUP(S$6,'MonteCarlo Policy Paths'!$A$2:$I$31,'Monte Carlo_WA Complance Price'!$B350+1,FALSE))</f>
        <v>104.21949379267882</v>
      </c>
      <c r="T350" s="21">
        <f ca="1">IF(T$6&lt;$C350,0,VLOOKUP(T$6,'MonteCarlo Policy Paths'!$A$2:$I$31,'Monte Carlo_WA Complance Price'!$B350+1,FALSE))</f>
        <v>107.03810370059369</v>
      </c>
      <c r="U350" s="21">
        <f ca="1">IF(U$6&lt;$C350,0,VLOOKUP(U$6,'MonteCarlo Policy Paths'!$A$2:$I$31,'Monte Carlo_WA Complance Price'!$B350+1,FALSE))</f>
        <v>109.92690053835344</v>
      </c>
      <c r="V350" s="21">
        <f ca="1">IF(V$6&lt;$C350,0,VLOOKUP(V$6,'MonteCarlo Policy Paths'!$A$2:$I$31,'Monte Carlo_WA Complance Price'!$B350+1,FALSE))</f>
        <v>112.89757853003228</v>
      </c>
      <c r="W350" s="21">
        <f ca="1">IF(W$6&lt;$C350,0,VLOOKUP(W$6,'MonteCarlo Policy Paths'!$A$2:$I$31,'Monte Carlo_WA Complance Price'!$B350+1,FALSE))</f>
        <v>115.91943874780665</v>
      </c>
      <c r="X350" s="21">
        <f ca="1">IF(X$6&lt;$C350,0,VLOOKUP(X$6,'MonteCarlo Policy Paths'!$A$2:$I$31,'Monte Carlo_WA Complance Price'!$B350+1,FALSE))</f>
        <v>119.06733931122673</v>
      </c>
      <c r="Y350" s="21">
        <f ca="1">IF(Y$6&lt;$C350,0,VLOOKUP(Y$6,'MonteCarlo Policy Paths'!$A$2:$I$31,'Monte Carlo_WA Complance Price'!$B350+1,FALSE))</f>
        <v>122.25496395468721</v>
      </c>
      <c r="Z350" s="21">
        <f ca="1">IF(Z$6&lt;$C350,0,VLOOKUP(Z$6,'MonteCarlo Policy Paths'!$A$2:$I$31,'Monte Carlo_WA Complance Price'!$B350+1,FALSE))</f>
        <v>125.4992630232488</v>
      </c>
      <c r="AA350" s="21">
        <f ca="1">IF(AA$6&lt;$C350,0,VLOOKUP(AA$6,'MonteCarlo Policy Paths'!$A$2:$I$31,'Monte Carlo_WA Complance Price'!$B350+1,FALSE))</f>
        <v>128.82380079097237</v>
      </c>
      <c r="AB350" s="21">
        <f ca="1">IF(AB$6&lt;$C350,0,VLOOKUP(AB$6,'MonteCarlo Policy Paths'!$A$2:$I$31,'Monte Carlo_WA Complance Price'!$B350+1,FALSE))</f>
        <v>132.24028719953677</v>
      </c>
      <c r="AC350" s="21">
        <f ca="1">IF(AC$6&lt;$C350,0,VLOOKUP(AC$6,'MonteCarlo Policy Paths'!$A$2:$I$31,'Monte Carlo_WA Complance Price'!$B350+1,FALSE))</f>
        <v>135.74155640209787</v>
      </c>
      <c r="AD350" s="21">
        <f ca="1">IF(AD$6&lt;$C350,0,VLOOKUP(AD$6,'MonteCarlo Policy Paths'!$A$2:$I$31,'Monte Carlo_WA Complance Price'!$B350+1,FALSE))</f>
        <v>139.32654413598658</v>
      </c>
      <c r="AE350" s="21">
        <f ca="1">IF(AE$6&lt;$C350,0,VLOOKUP(AE$6,'MonteCarlo Policy Paths'!$A$2:$I$31,'Monte Carlo_WA Complance Price'!$B350+1,FALSE))</f>
        <v>142.9856742986068</v>
      </c>
      <c r="AF350" s="21">
        <f ca="1">IF(AF$6&lt;$C350,0,VLOOKUP(AF$6,'MonteCarlo Policy Paths'!$A$2:$I$31,'Monte Carlo_WA Complance Price'!$B350+1,FALSE))</f>
        <v>146.72361540812219</v>
      </c>
      <c r="AG350" s="22">
        <f ca="1">IF(AG$6&lt;$C350,0,VLOOKUP(AG$6,'MonteCarlo Policy Paths'!$A$2:$I$31,'Monte Carlo_WA Complance Price'!$B350+1,FALSE))</f>
        <v>150.52284977717397</v>
      </c>
      <c r="AI350" s="20">
        <f ca="1">E350*VLOOKUP(AI$6,'Greenhouse Gas Costs Avoided'!$A$2:$I$32,9,FALSE)</f>
        <v>0</v>
      </c>
      <c r="AJ350" s="21">
        <f ca="1">F350*VLOOKUP(AJ$6,'Greenhouse Gas Costs Avoided'!$A$2:$I$32,9,FALSE)</f>
        <v>5.2166744805659615</v>
      </c>
      <c r="AK350" s="21">
        <f ca="1">G350*VLOOKUP(AK$6,'Greenhouse Gas Costs Avoided'!$A$2:$I$32,9,FALSE)</f>
        <v>5.3216023247413169</v>
      </c>
      <c r="AL350" s="21">
        <f ca="1">H350*VLOOKUP(AL$6,'Greenhouse Gas Costs Avoided'!$A$2:$I$32,9,FALSE)</f>
        <v>5.4265301689166732</v>
      </c>
      <c r="AM350" s="21">
        <f ca="1">I350*VLOOKUP(AM$6,'Greenhouse Gas Costs Avoided'!$A$2:$I$32,9,FALSE)</f>
        <v>5.5063320831654474</v>
      </c>
      <c r="AN350" s="21">
        <f ca="1">J350*VLOOKUP(AN$6,'Greenhouse Gas Costs Avoided'!$A$2:$I$32,9,FALSE)</f>
        <v>5.5861339974142208</v>
      </c>
      <c r="AO350" s="21">
        <f ca="1">K350*VLOOKUP(AO$6,'Greenhouse Gas Costs Avoided'!$A$2:$I$32,9,FALSE)</f>
        <v>5.665935911662995</v>
      </c>
      <c r="AP350" s="21">
        <f ca="1">L350*VLOOKUP(AP$6,'Greenhouse Gas Costs Avoided'!$A$2:$I$32,9,FALSE)</f>
        <v>5.7457378259117702</v>
      </c>
      <c r="AQ350" s="21">
        <f ca="1">M350*VLOOKUP(AQ$6,'Greenhouse Gas Costs Avoided'!$A$2:$I$32,9,FALSE)</f>
        <v>5.8255397401605462</v>
      </c>
      <c r="AR350" s="21">
        <f ca="1">N350*VLOOKUP(AR$6,'Greenhouse Gas Costs Avoided'!$A$2:$I$32,9,FALSE)</f>
        <v>5.9053416544093205</v>
      </c>
      <c r="AS350" s="21">
        <f ca="1">O350*VLOOKUP(AS$6,'Greenhouse Gas Costs Avoided'!$A$2:$I$32,9,FALSE)</f>
        <v>5.9851435686580947</v>
      </c>
      <c r="AT350" s="21">
        <f ca="1">P350*VLOOKUP(AT$6,'Greenhouse Gas Costs Avoided'!$A$2:$I$32,9,FALSE)</f>
        <v>6.0649454829068699</v>
      </c>
      <c r="AU350" s="21">
        <f ca="1">Q350*VLOOKUP(AU$6,'Greenhouse Gas Costs Avoided'!$A$2:$I$32,9,FALSE)</f>
        <v>6.1447473971556432</v>
      </c>
      <c r="AV350" s="21">
        <f ca="1">R350*VLOOKUP(AV$6,'Greenhouse Gas Costs Avoided'!$A$2:$I$32,9,FALSE)</f>
        <v>6.4296194808152167</v>
      </c>
      <c r="AW350" s="21">
        <f ca="1">S350*VLOOKUP(AW$6,'Greenhouse Gas Costs Avoided'!$A$2:$I$32,9,FALSE)</f>
        <v>6.6023323538917609</v>
      </c>
      <c r="AX350" s="21">
        <f ca="1">T350*VLOOKUP(AX$6,'Greenhouse Gas Costs Avoided'!$A$2:$I$32,9,FALSE)</f>
        <v>6.7808920331878957</v>
      </c>
      <c r="AY350" s="21">
        <f ca="1">U350*VLOOKUP(AY$6,'Greenhouse Gas Costs Avoided'!$A$2:$I$32,9,FALSE)</f>
        <v>6.9638980729572149</v>
      </c>
      <c r="AZ350" s="21">
        <f ca="1">V350*VLOOKUP(AZ$6,'Greenhouse Gas Costs Avoided'!$A$2:$I$32,9,FALSE)</f>
        <v>7.1520913053717949</v>
      </c>
      <c r="BA350" s="21">
        <f ca="1">W350*VLOOKUP(BA$6,'Greenhouse Gas Costs Avoided'!$A$2:$I$32,9,FALSE)</f>
        <v>7.3435269452765404</v>
      </c>
      <c r="BB350" s="21">
        <f ca="1">X350*VLOOKUP(BB$6,'Greenhouse Gas Costs Avoided'!$A$2:$I$32,9,FALSE)</f>
        <v>7.5429472742415475</v>
      </c>
      <c r="BC350" s="21">
        <f ca="1">Y350*VLOOKUP(BC$6,'Greenhouse Gas Costs Avoided'!$A$2:$I$32,9,FALSE)</f>
        <v>7.744884134129272</v>
      </c>
      <c r="BD350" s="21">
        <f ca="1">Z350*VLOOKUP(BD$6,'Greenhouse Gas Costs Avoided'!$A$2:$I$32,9,FALSE)</f>
        <v>7.950411333759269</v>
      </c>
      <c r="BE350" s="21">
        <f ca="1">AA350*VLOOKUP(BE$6,'Greenhouse Gas Costs Avoided'!$A$2:$I$32,9,FALSE)</f>
        <v>8.161021676093501</v>
      </c>
      <c r="BF350" s="21">
        <f ca="1">AB350*VLOOKUP(BF$6,'Greenhouse Gas Costs Avoided'!$A$2:$I$32,9,FALSE)</f>
        <v>8.3774569890184303</v>
      </c>
      <c r="BG350" s="21">
        <f ca="1">AC350*VLOOKUP(BG$6,'Greenhouse Gas Costs Avoided'!$A$2:$I$32,9,FALSE)</f>
        <v>8.5992633142510115</v>
      </c>
      <c r="BH350" s="21">
        <f ca="1">AD350*VLOOKUP(BH$6,'Greenhouse Gas Costs Avoided'!$A$2:$I$32,9,FALSE)</f>
        <v>8.8263732304711304</v>
      </c>
      <c r="BI350" s="21">
        <f ca="1">AE350*VLOOKUP(BI$6,'Greenhouse Gas Costs Avoided'!$A$2:$I$32,9,FALSE)</f>
        <v>9.05818008905967</v>
      </c>
      <c r="BJ350" s="21">
        <f ca="1">AF350*VLOOKUP(BJ$6,'Greenhouse Gas Costs Avoided'!$A$2:$I$32,9,FALSE)</f>
        <v>9.2949796418706736</v>
      </c>
      <c r="BK350" s="22">
        <f ca="1">AG350*VLOOKUP(BK$6,'Greenhouse Gas Costs Avoided'!$A$2:$I$32,9,FALSE)</f>
        <v>9.5356621388007277</v>
      </c>
    </row>
    <row r="351" spans="1:63" x14ac:dyDescent="0.35">
      <c r="A351" s="11">
        <v>345</v>
      </c>
      <c r="B351" s="12">
        <f t="shared" ca="1" si="10"/>
        <v>5</v>
      </c>
      <c r="C351" s="13">
        <f t="shared" ca="1" si="11"/>
        <v>2023</v>
      </c>
      <c r="E351" s="20">
        <f ca="1">IF(E$6&lt;$C351,0,VLOOKUP(E$6,'MonteCarlo Policy Paths'!$A$2:$I$31,'Monte Carlo_WA Complance Price'!$B351+1,FALSE))</f>
        <v>0</v>
      </c>
      <c r="F351" s="21">
        <f ca="1">IF(F$6&lt;$C351,0,VLOOKUP(F$6,'MonteCarlo Policy Paths'!$A$2:$I$31,'Monte Carlo_WA Complance Price'!$B351+1,FALSE))</f>
        <v>82.346532180449415</v>
      </c>
      <c r="G351" s="21">
        <f ca="1">IF(G$6&lt;$C351,0,VLOOKUP(G$6,'MonteCarlo Policy Paths'!$A$2:$I$31,'Monte Carlo_WA Complance Price'!$B351+1,FALSE))</f>
        <v>84.002844861871253</v>
      </c>
      <c r="H351" s="21">
        <f ca="1">IF(H$6&lt;$C351,0,VLOOKUP(H$6,'MonteCarlo Policy Paths'!$A$2:$I$31,'Monte Carlo_WA Complance Price'!$B351+1,FALSE))</f>
        <v>85.659157543293105</v>
      </c>
      <c r="I351" s="21">
        <f ca="1">IF(I$6&lt;$C351,0,VLOOKUP(I$6,'MonteCarlo Policy Paths'!$A$2:$I$31,'Monte Carlo_WA Complance Price'!$B351+1,FALSE))</f>
        <v>86.918851036576825</v>
      </c>
      <c r="J351" s="21">
        <f ca="1">IF(J$6&lt;$C351,0,VLOOKUP(J$6,'MonteCarlo Policy Paths'!$A$2:$I$31,'Monte Carlo_WA Complance Price'!$B351+1,FALSE))</f>
        <v>88.178544529860531</v>
      </c>
      <c r="K351" s="21">
        <f ca="1">IF(K$6&lt;$C351,0,VLOOKUP(K$6,'MonteCarlo Policy Paths'!$A$2:$I$31,'Monte Carlo_WA Complance Price'!$B351+1,FALSE))</f>
        <v>89.438238023144251</v>
      </c>
      <c r="L351" s="21">
        <f ca="1">IF(L$6&lt;$C351,0,VLOOKUP(L$6,'MonteCarlo Policy Paths'!$A$2:$I$31,'Monte Carlo_WA Complance Price'!$B351+1,FALSE))</f>
        <v>90.697931516427971</v>
      </c>
      <c r="M351" s="21">
        <f ca="1">IF(M$6&lt;$C351,0,VLOOKUP(M$6,'MonteCarlo Policy Paths'!$A$2:$I$31,'Monte Carlo_WA Complance Price'!$B351+1,FALSE))</f>
        <v>91.95762500971172</v>
      </c>
      <c r="N351" s="21">
        <f ca="1">IF(N$6&lt;$C351,0,VLOOKUP(N$6,'MonteCarlo Policy Paths'!$A$2:$I$31,'Monte Carlo_WA Complance Price'!$B351+1,FALSE))</f>
        <v>93.21731850299544</v>
      </c>
      <c r="O351" s="21">
        <f ca="1">IF(O$6&lt;$C351,0,VLOOKUP(O$6,'MonteCarlo Policy Paths'!$A$2:$I$31,'Monte Carlo_WA Complance Price'!$B351+1,FALSE))</f>
        <v>94.47701199627916</v>
      </c>
      <c r="P351" s="21">
        <f ca="1">IF(P$6&lt;$C351,0,VLOOKUP(P$6,'MonteCarlo Policy Paths'!$A$2:$I$31,'Monte Carlo_WA Complance Price'!$B351+1,FALSE))</f>
        <v>95.73670548956288</v>
      </c>
      <c r="Q351" s="21">
        <f ca="1">IF(Q$6&lt;$C351,0,VLOOKUP(Q$6,'MonteCarlo Policy Paths'!$A$2:$I$31,'Monte Carlo_WA Complance Price'!$B351+1,FALSE))</f>
        <v>96.996398982846586</v>
      </c>
      <c r="R351" s="21">
        <f ca="1">IF(R$6&lt;$C351,0,VLOOKUP(R$6,'MonteCarlo Policy Paths'!$A$2:$I$31,'Monte Carlo_WA Complance Price'!$B351+1,FALSE))</f>
        <v>99.874634841342697</v>
      </c>
      <c r="S351" s="21">
        <f ca="1">IF(S$6&lt;$C351,0,VLOOKUP(S$6,'MonteCarlo Policy Paths'!$A$2:$I$31,'Monte Carlo_WA Complance Price'!$B351+1,FALSE))</f>
        <v>101.93553668931256</v>
      </c>
      <c r="T351" s="21">
        <f ca="1">IF(T$6&lt;$C351,0,VLOOKUP(T$6,'MonteCarlo Policy Paths'!$A$2:$I$31,'Monte Carlo_WA Complance Price'!$B351+1,FALSE))</f>
        <v>104.04258519817796</v>
      </c>
      <c r="U351" s="21">
        <f ca="1">IF(U$6&lt;$C351,0,VLOOKUP(U$6,'MonteCarlo Policy Paths'!$A$2:$I$31,'Monte Carlo_WA Complance Price'!$B351+1,FALSE))</f>
        <v>106.18472717196582</v>
      </c>
      <c r="V351" s="21">
        <f ca="1">IF(V$6&lt;$C351,0,VLOOKUP(V$6,'MonteCarlo Policy Paths'!$A$2:$I$31,'Monte Carlo_WA Complance Price'!$B351+1,FALSE))</f>
        <v>108.36780972271322</v>
      </c>
      <c r="W351" s="21">
        <f ca="1">IF(W$6&lt;$C351,0,VLOOKUP(W$6,'MonteCarlo Policy Paths'!$A$2:$I$31,'Monte Carlo_WA Complance Price'!$B351+1,FALSE))</f>
        <v>110.57648338650839</v>
      </c>
      <c r="X351" s="21">
        <f ca="1">IF(X$6&lt;$C351,0,VLOOKUP(X$6,'MonteCarlo Policy Paths'!$A$2:$I$31,'Monte Carlo_WA Complance Price'!$B351+1,FALSE))</f>
        <v>112.7694544213079</v>
      </c>
      <c r="Y351" s="21">
        <f ca="1">IF(Y$6&lt;$C351,0,VLOOKUP(Y$6,'MonteCarlo Policy Paths'!$A$2:$I$31,'Monte Carlo_WA Complance Price'!$B351+1,FALSE))</f>
        <v>114.98228749612761</v>
      </c>
      <c r="Z351" s="21">
        <f ca="1">IF(Z$6&lt;$C351,0,VLOOKUP(Z$6,'MonteCarlo Policy Paths'!$A$2:$I$31,'Monte Carlo_WA Complance Price'!$B351+1,FALSE))</f>
        <v>117.22345778349788</v>
      </c>
      <c r="AA351" s="21">
        <f ca="1">IF(AA$6&lt;$C351,0,VLOOKUP(AA$6,'MonteCarlo Policy Paths'!$A$2:$I$31,'Monte Carlo_WA Complance Price'!$B351+1,FALSE))</f>
        <v>119.50474742044912</v>
      </c>
      <c r="AB351" s="21">
        <f ca="1">IF(AB$6&lt;$C351,0,VLOOKUP(AB$6,'MonteCarlo Policy Paths'!$A$2:$I$31,'Monte Carlo_WA Complance Price'!$B351+1,FALSE))</f>
        <v>121.83201137782079</v>
      </c>
      <c r="AC351" s="21">
        <f ca="1">IF(AC$6&lt;$C351,0,VLOOKUP(AC$6,'MonteCarlo Policy Paths'!$A$2:$I$31,'Monte Carlo_WA Complance Price'!$B351+1,FALSE))</f>
        <v>124.30483685770574</v>
      </c>
      <c r="AD351" s="21">
        <f ca="1">IF(AD$6&lt;$C351,0,VLOOKUP(AD$6,'MonteCarlo Policy Paths'!$A$2:$I$31,'Monte Carlo_WA Complance Price'!$B351+1,FALSE))</f>
        <v>126.81952160325447</v>
      </c>
      <c r="AE351" s="21">
        <f ca="1">IF(AE$6&lt;$C351,0,VLOOKUP(AE$6,'MonteCarlo Policy Paths'!$A$2:$I$31,'Monte Carlo_WA Complance Price'!$B351+1,FALSE))</f>
        <v>129.37127756316897</v>
      </c>
      <c r="AF351" s="21">
        <f ca="1">IF(AF$6&lt;$C351,0,VLOOKUP(AF$6,'MonteCarlo Policy Paths'!$A$2:$I$31,'Monte Carlo_WA Complance Price'!$B351+1,FALSE))</f>
        <v>131.96243899653103</v>
      </c>
      <c r="AG351" s="22">
        <f ca="1">IF(AG$6&lt;$C351,0,VLOOKUP(AG$6,'MonteCarlo Policy Paths'!$A$2:$I$31,'Monte Carlo_WA Complance Price'!$B351+1,FALSE))</f>
        <v>135.47056479945655</v>
      </c>
      <c r="AI351" s="20">
        <f ca="1">E351*VLOOKUP(AI$6,'Greenhouse Gas Costs Avoided'!$A$2:$I$32,9,FALSE)</f>
        <v>0</v>
      </c>
      <c r="AJ351" s="21">
        <f ca="1">F351*VLOOKUP(AJ$6,'Greenhouse Gas Costs Avoided'!$A$2:$I$32,9,FALSE)</f>
        <v>5.2166744805659615</v>
      </c>
      <c r="AK351" s="21">
        <f ca="1">G351*VLOOKUP(AK$6,'Greenhouse Gas Costs Avoided'!$A$2:$I$32,9,FALSE)</f>
        <v>5.3216023247413169</v>
      </c>
      <c r="AL351" s="21">
        <f ca="1">H351*VLOOKUP(AL$6,'Greenhouse Gas Costs Avoided'!$A$2:$I$32,9,FALSE)</f>
        <v>5.4265301689166732</v>
      </c>
      <c r="AM351" s="21">
        <f ca="1">I351*VLOOKUP(AM$6,'Greenhouse Gas Costs Avoided'!$A$2:$I$32,9,FALSE)</f>
        <v>5.5063320831654474</v>
      </c>
      <c r="AN351" s="21">
        <f ca="1">J351*VLOOKUP(AN$6,'Greenhouse Gas Costs Avoided'!$A$2:$I$32,9,FALSE)</f>
        <v>5.5861339974142208</v>
      </c>
      <c r="AO351" s="21">
        <f ca="1">K351*VLOOKUP(AO$6,'Greenhouse Gas Costs Avoided'!$A$2:$I$32,9,FALSE)</f>
        <v>5.665935911662995</v>
      </c>
      <c r="AP351" s="21">
        <f ca="1">L351*VLOOKUP(AP$6,'Greenhouse Gas Costs Avoided'!$A$2:$I$32,9,FALSE)</f>
        <v>5.7457378259117702</v>
      </c>
      <c r="AQ351" s="21">
        <f ca="1">M351*VLOOKUP(AQ$6,'Greenhouse Gas Costs Avoided'!$A$2:$I$32,9,FALSE)</f>
        <v>5.8255397401605462</v>
      </c>
      <c r="AR351" s="21">
        <f ca="1">N351*VLOOKUP(AR$6,'Greenhouse Gas Costs Avoided'!$A$2:$I$32,9,FALSE)</f>
        <v>5.9053416544093205</v>
      </c>
      <c r="AS351" s="21">
        <f ca="1">O351*VLOOKUP(AS$6,'Greenhouse Gas Costs Avoided'!$A$2:$I$32,9,FALSE)</f>
        <v>5.9851435686580947</v>
      </c>
      <c r="AT351" s="21">
        <f ca="1">P351*VLOOKUP(AT$6,'Greenhouse Gas Costs Avoided'!$A$2:$I$32,9,FALSE)</f>
        <v>6.0649454829068699</v>
      </c>
      <c r="AU351" s="21">
        <f ca="1">Q351*VLOOKUP(AU$6,'Greenhouse Gas Costs Avoided'!$A$2:$I$32,9,FALSE)</f>
        <v>6.1447473971556432</v>
      </c>
      <c r="AV351" s="21">
        <f ca="1">R351*VLOOKUP(AV$6,'Greenhouse Gas Costs Avoided'!$A$2:$I$32,9,FALSE)</f>
        <v>6.327084396109818</v>
      </c>
      <c r="AW351" s="21">
        <f ca="1">S351*VLOOKUP(AW$6,'Greenhouse Gas Costs Avoided'!$A$2:$I$32,9,FALSE)</f>
        <v>6.4576430704410743</v>
      </c>
      <c r="AX351" s="21">
        <f ca="1">T351*VLOOKUP(AX$6,'Greenhouse Gas Costs Avoided'!$A$2:$I$32,9,FALSE)</f>
        <v>6.5911251478821242</v>
      </c>
      <c r="AY351" s="21">
        <f ca="1">U351*VLOOKUP(AY$6,'Greenhouse Gas Costs Avoided'!$A$2:$I$32,9,FALSE)</f>
        <v>6.7268304055597685</v>
      </c>
      <c r="AZ351" s="21">
        <f ca="1">V351*VLOOKUP(AZ$6,'Greenhouse Gas Costs Avoided'!$A$2:$I$32,9,FALSE)</f>
        <v>6.8651292595600424</v>
      </c>
      <c r="BA351" s="21">
        <f ca="1">W351*VLOOKUP(BA$6,'Greenhouse Gas Costs Avoided'!$A$2:$I$32,9,FALSE)</f>
        <v>7.0050493173053994</v>
      </c>
      <c r="BB351" s="21">
        <f ca="1">X351*VLOOKUP(BB$6,'Greenhouse Gas Costs Avoided'!$A$2:$I$32,9,FALSE)</f>
        <v>7.1439746093722221</v>
      </c>
      <c r="BC351" s="21">
        <f ca="1">Y351*VLOOKUP(BC$6,'Greenhouse Gas Costs Avoided'!$A$2:$I$32,9,FALSE)</f>
        <v>7.2841581669004034</v>
      </c>
      <c r="BD351" s="21">
        <f ca="1">Z351*VLOOKUP(BD$6,'Greenhouse Gas Costs Avoided'!$A$2:$I$32,9,FALSE)</f>
        <v>7.426136894299721</v>
      </c>
      <c r="BE351" s="21">
        <f ca="1">AA351*VLOOKUP(BE$6,'Greenhouse Gas Costs Avoided'!$A$2:$I$32,9,FALSE)</f>
        <v>7.5706571930511553</v>
      </c>
      <c r="BF351" s="21">
        <f ca="1">AB351*VLOOKUP(BF$6,'Greenhouse Gas Costs Avoided'!$A$2:$I$32,9,FALSE)</f>
        <v>7.7180899770979394</v>
      </c>
      <c r="BG351" s="21">
        <f ca="1">AC351*VLOOKUP(BG$6,'Greenhouse Gas Costs Avoided'!$A$2:$I$32,9,FALSE)</f>
        <v>7.8747441218959366</v>
      </c>
      <c r="BH351" s="21">
        <f ca="1">AD351*VLOOKUP(BH$6,'Greenhouse Gas Costs Avoided'!$A$2:$I$32,9,FALSE)</f>
        <v>8.0340500621877027</v>
      </c>
      <c r="BI351" s="21">
        <f ca="1">AE351*VLOOKUP(BI$6,'Greenhouse Gas Costs Avoided'!$A$2:$I$32,9,FALSE)</f>
        <v>8.1957044736636782</v>
      </c>
      <c r="BJ351" s="21">
        <f ca="1">AF351*VLOOKUP(BJ$6,'Greenhouse Gas Costs Avoided'!$A$2:$I$32,9,FALSE)</f>
        <v>8.3598552322508848</v>
      </c>
      <c r="BK351" s="22">
        <f ca="1">AG351*VLOOKUP(BK$6,'Greenhouse Gas Costs Avoided'!$A$2:$I$32,9,FALSE)</f>
        <v>8.5820959249206545</v>
      </c>
    </row>
    <row r="352" spans="1:63" x14ac:dyDescent="0.35">
      <c r="A352" s="11">
        <v>346</v>
      </c>
      <c r="B352" s="12">
        <f t="shared" ca="1" si="10"/>
        <v>4</v>
      </c>
      <c r="C352" s="13">
        <f t="shared" ca="1" si="11"/>
        <v>2023</v>
      </c>
      <c r="E352" s="20">
        <f ca="1">IF(E$6&lt;$C352,0,VLOOKUP(E$6,'MonteCarlo Policy Paths'!$A$2:$I$31,'Monte Carlo_WA Complance Price'!$B352+1,FALSE))</f>
        <v>0</v>
      </c>
      <c r="F352" s="21">
        <f ca="1">IF(F$6&lt;$C352,0,VLOOKUP(F$6,'MonteCarlo Policy Paths'!$A$2:$I$31,'Monte Carlo_WA Complance Price'!$B352+1,FALSE))</f>
        <v>82.346532180449415</v>
      </c>
      <c r="G352" s="21">
        <f ca="1">IF(G$6&lt;$C352,0,VLOOKUP(G$6,'MonteCarlo Policy Paths'!$A$2:$I$31,'Monte Carlo_WA Complance Price'!$B352+1,FALSE))</f>
        <v>84.002844861871253</v>
      </c>
      <c r="H352" s="21">
        <f ca="1">IF(H$6&lt;$C352,0,VLOOKUP(H$6,'MonteCarlo Policy Paths'!$A$2:$I$31,'Monte Carlo_WA Complance Price'!$B352+1,FALSE))</f>
        <v>85.659157543293105</v>
      </c>
      <c r="I352" s="21">
        <f ca="1">IF(I$6&lt;$C352,0,VLOOKUP(I$6,'MonteCarlo Policy Paths'!$A$2:$I$31,'Monte Carlo_WA Complance Price'!$B352+1,FALSE))</f>
        <v>86.918851036576825</v>
      </c>
      <c r="J352" s="21">
        <f ca="1">IF(J$6&lt;$C352,0,VLOOKUP(J$6,'MonteCarlo Policy Paths'!$A$2:$I$31,'Monte Carlo_WA Complance Price'!$B352+1,FALSE))</f>
        <v>88.178544529860531</v>
      </c>
      <c r="K352" s="21">
        <f ca="1">IF(K$6&lt;$C352,0,VLOOKUP(K$6,'MonteCarlo Policy Paths'!$A$2:$I$31,'Monte Carlo_WA Complance Price'!$B352+1,FALSE))</f>
        <v>89.438238023144251</v>
      </c>
      <c r="L352" s="21">
        <f ca="1">IF(L$6&lt;$C352,0,VLOOKUP(L$6,'MonteCarlo Policy Paths'!$A$2:$I$31,'Monte Carlo_WA Complance Price'!$B352+1,FALSE))</f>
        <v>90.697931516427971</v>
      </c>
      <c r="M352" s="21">
        <f ca="1">IF(M$6&lt;$C352,0,VLOOKUP(M$6,'MonteCarlo Policy Paths'!$A$2:$I$31,'Monte Carlo_WA Complance Price'!$B352+1,FALSE))</f>
        <v>91.95762500971172</v>
      </c>
      <c r="N352" s="21">
        <f ca="1">IF(N$6&lt;$C352,0,VLOOKUP(N$6,'MonteCarlo Policy Paths'!$A$2:$I$31,'Monte Carlo_WA Complance Price'!$B352+1,FALSE))</f>
        <v>93.21731850299544</v>
      </c>
      <c r="O352" s="21">
        <f ca="1">IF(O$6&lt;$C352,0,VLOOKUP(O$6,'MonteCarlo Policy Paths'!$A$2:$I$31,'Monte Carlo_WA Complance Price'!$B352+1,FALSE))</f>
        <v>94.47701199627916</v>
      </c>
      <c r="P352" s="21">
        <f ca="1">IF(P$6&lt;$C352,0,VLOOKUP(P$6,'MonteCarlo Policy Paths'!$A$2:$I$31,'Monte Carlo_WA Complance Price'!$B352+1,FALSE))</f>
        <v>95.73670548956288</v>
      </c>
      <c r="Q352" s="21">
        <f ca="1">IF(Q$6&lt;$C352,0,VLOOKUP(Q$6,'MonteCarlo Policy Paths'!$A$2:$I$31,'Monte Carlo_WA Complance Price'!$B352+1,FALSE))</f>
        <v>96.996398982846586</v>
      </c>
      <c r="R352" s="21">
        <f ca="1">IF(R$6&lt;$C352,0,VLOOKUP(R$6,'MonteCarlo Policy Paths'!$A$2:$I$31,'Monte Carlo_WA Complance Price'!$B352+1,FALSE))</f>
        <v>98.25609247613032</v>
      </c>
      <c r="S352" s="21">
        <f ca="1">IF(S$6&lt;$C352,0,VLOOKUP(S$6,'MonteCarlo Policy Paths'!$A$2:$I$31,'Monte Carlo_WA Complance Price'!$B352+1,FALSE))</f>
        <v>99.65157958594628</v>
      </c>
      <c r="T352" s="21">
        <f ca="1">IF(T$6&lt;$C352,0,VLOOKUP(T$6,'MonteCarlo Policy Paths'!$A$2:$I$31,'Monte Carlo_WA Complance Price'!$B352+1,FALSE))</f>
        <v>101.04706669576224</v>
      </c>
      <c r="U352" s="21">
        <f ca="1">IF(U$6&lt;$C352,0,VLOOKUP(U$6,'MonteCarlo Policy Paths'!$A$2:$I$31,'Monte Carlo_WA Complance Price'!$B352+1,FALSE))</f>
        <v>102.4425538055782</v>
      </c>
      <c r="V352" s="21">
        <f ca="1">IF(V$6&lt;$C352,0,VLOOKUP(V$6,'MonteCarlo Policy Paths'!$A$2:$I$31,'Monte Carlo_WA Complance Price'!$B352+1,FALSE))</f>
        <v>103.83804091539416</v>
      </c>
      <c r="W352" s="21">
        <f ca="1">IF(W$6&lt;$C352,0,VLOOKUP(W$6,'MonteCarlo Policy Paths'!$A$2:$I$31,'Monte Carlo_WA Complance Price'!$B352+1,FALSE))</f>
        <v>105.23352802521011</v>
      </c>
      <c r="X352" s="21">
        <f ca="1">IF(X$6&lt;$C352,0,VLOOKUP(X$6,'MonteCarlo Policy Paths'!$A$2:$I$31,'Monte Carlo_WA Complance Price'!$B352+1,FALSE))</f>
        <v>106.47156953138905</v>
      </c>
      <c r="Y352" s="21">
        <f ca="1">IF(Y$6&lt;$C352,0,VLOOKUP(Y$6,'MonteCarlo Policy Paths'!$A$2:$I$31,'Monte Carlo_WA Complance Price'!$B352+1,FALSE))</f>
        <v>107.709611037568</v>
      </c>
      <c r="Z352" s="21">
        <f ca="1">IF(Z$6&lt;$C352,0,VLOOKUP(Z$6,'MonteCarlo Policy Paths'!$A$2:$I$31,'Monte Carlo_WA Complance Price'!$B352+1,FALSE))</f>
        <v>108.94765254374694</v>
      </c>
      <c r="AA352" s="21">
        <f ca="1">IF(AA$6&lt;$C352,0,VLOOKUP(AA$6,'MonteCarlo Policy Paths'!$A$2:$I$31,'Monte Carlo_WA Complance Price'!$B352+1,FALSE))</f>
        <v>110.18569404992589</v>
      </c>
      <c r="AB352" s="21">
        <f ca="1">IF(AB$6&lt;$C352,0,VLOOKUP(AB$6,'MonteCarlo Policy Paths'!$A$2:$I$31,'Monte Carlo_WA Complance Price'!$B352+1,FALSE))</f>
        <v>111.42373555610482</v>
      </c>
      <c r="AC352" s="21">
        <f ca="1">IF(AC$6&lt;$C352,0,VLOOKUP(AC$6,'MonteCarlo Policy Paths'!$A$2:$I$31,'Monte Carlo_WA Complance Price'!$B352+1,FALSE))</f>
        <v>112.86811731331359</v>
      </c>
      <c r="AD352" s="21">
        <f ca="1">IF(AD$6&lt;$C352,0,VLOOKUP(AD$6,'MonteCarlo Policy Paths'!$A$2:$I$31,'Monte Carlo_WA Complance Price'!$B352+1,FALSE))</f>
        <v>114.31249907052236</v>
      </c>
      <c r="AE352" s="21">
        <f ca="1">IF(AE$6&lt;$C352,0,VLOOKUP(AE$6,'MonteCarlo Policy Paths'!$A$2:$I$31,'Monte Carlo_WA Complance Price'!$B352+1,FALSE))</f>
        <v>115.75688082773114</v>
      </c>
      <c r="AF352" s="21">
        <f ca="1">IF(AF$6&lt;$C352,0,VLOOKUP(AF$6,'MonteCarlo Policy Paths'!$A$2:$I$31,'Monte Carlo_WA Complance Price'!$B352+1,FALSE))</f>
        <v>117.20126258493991</v>
      </c>
      <c r="AG352" s="22">
        <f ca="1">IF(AG$6&lt;$C352,0,VLOOKUP(AG$6,'MonteCarlo Policy Paths'!$A$2:$I$31,'Monte Carlo_WA Complance Price'!$B352+1,FALSE))</f>
        <v>119.5319620819439</v>
      </c>
      <c r="AI352" s="20">
        <f ca="1">E352*VLOOKUP(AI$6,'Greenhouse Gas Costs Avoided'!$A$2:$I$32,9,FALSE)</f>
        <v>0</v>
      </c>
      <c r="AJ352" s="21">
        <f ca="1">F352*VLOOKUP(AJ$6,'Greenhouse Gas Costs Avoided'!$A$2:$I$32,9,FALSE)</f>
        <v>5.2166744805659615</v>
      </c>
      <c r="AK352" s="21">
        <f ca="1">G352*VLOOKUP(AK$6,'Greenhouse Gas Costs Avoided'!$A$2:$I$32,9,FALSE)</f>
        <v>5.3216023247413169</v>
      </c>
      <c r="AL352" s="21">
        <f ca="1">H352*VLOOKUP(AL$6,'Greenhouse Gas Costs Avoided'!$A$2:$I$32,9,FALSE)</f>
        <v>5.4265301689166732</v>
      </c>
      <c r="AM352" s="21">
        <f ca="1">I352*VLOOKUP(AM$6,'Greenhouse Gas Costs Avoided'!$A$2:$I$32,9,FALSE)</f>
        <v>5.5063320831654474</v>
      </c>
      <c r="AN352" s="21">
        <f ca="1">J352*VLOOKUP(AN$6,'Greenhouse Gas Costs Avoided'!$A$2:$I$32,9,FALSE)</f>
        <v>5.5861339974142208</v>
      </c>
      <c r="AO352" s="21">
        <f ca="1">K352*VLOOKUP(AO$6,'Greenhouse Gas Costs Avoided'!$A$2:$I$32,9,FALSE)</f>
        <v>5.665935911662995</v>
      </c>
      <c r="AP352" s="21">
        <f ca="1">L352*VLOOKUP(AP$6,'Greenhouse Gas Costs Avoided'!$A$2:$I$32,9,FALSE)</f>
        <v>5.7457378259117702</v>
      </c>
      <c r="AQ352" s="21">
        <f ca="1">M352*VLOOKUP(AQ$6,'Greenhouse Gas Costs Avoided'!$A$2:$I$32,9,FALSE)</f>
        <v>5.8255397401605462</v>
      </c>
      <c r="AR352" s="21">
        <f ca="1">N352*VLOOKUP(AR$6,'Greenhouse Gas Costs Avoided'!$A$2:$I$32,9,FALSE)</f>
        <v>5.9053416544093205</v>
      </c>
      <c r="AS352" s="21">
        <f ca="1">O352*VLOOKUP(AS$6,'Greenhouse Gas Costs Avoided'!$A$2:$I$32,9,FALSE)</f>
        <v>5.9851435686580947</v>
      </c>
      <c r="AT352" s="21">
        <f ca="1">P352*VLOOKUP(AT$6,'Greenhouse Gas Costs Avoided'!$A$2:$I$32,9,FALSE)</f>
        <v>6.0649454829068699</v>
      </c>
      <c r="AU352" s="21">
        <f ca="1">Q352*VLOOKUP(AU$6,'Greenhouse Gas Costs Avoided'!$A$2:$I$32,9,FALSE)</f>
        <v>6.1447473971556432</v>
      </c>
      <c r="AV352" s="21">
        <f ca="1">R352*VLOOKUP(AV$6,'Greenhouse Gas Costs Avoided'!$A$2:$I$32,9,FALSE)</f>
        <v>6.2245493114044184</v>
      </c>
      <c r="AW352" s="21">
        <f ca="1">S352*VLOOKUP(AW$6,'Greenhouse Gas Costs Avoided'!$A$2:$I$32,9,FALSE)</f>
        <v>6.312953786990386</v>
      </c>
      <c r="AX352" s="21">
        <f ca="1">T352*VLOOKUP(AX$6,'Greenhouse Gas Costs Avoided'!$A$2:$I$32,9,FALSE)</f>
        <v>6.4013582625763545</v>
      </c>
      <c r="AY352" s="21">
        <f ca="1">U352*VLOOKUP(AY$6,'Greenhouse Gas Costs Avoided'!$A$2:$I$32,9,FALSE)</f>
        <v>6.4897627381623222</v>
      </c>
      <c r="AZ352" s="21">
        <f ca="1">V352*VLOOKUP(AZ$6,'Greenhouse Gas Costs Avoided'!$A$2:$I$32,9,FALSE)</f>
        <v>6.5781672137482907</v>
      </c>
      <c r="BA352" s="21">
        <f ca="1">W352*VLOOKUP(BA$6,'Greenhouse Gas Costs Avoided'!$A$2:$I$32,9,FALSE)</f>
        <v>6.6665716893342575</v>
      </c>
      <c r="BB352" s="21">
        <f ca="1">X352*VLOOKUP(BB$6,'Greenhouse Gas Costs Avoided'!$A$2:$I$32,9,FALSE)</f>
        <v>6.7450019445028957</v>
      </c>
      <c r="BC352" s="21">
        <f ca="1">Y352*VLOOKUP(BC$6,'Greenhouse Gas Costs Avoided'!$A$2:$I$32,9,FALSE)</f>
        <v>6.8234321996715348</v>
      </c>
      <c r="BD352" s="21">
        <f ca="1">Z352*VLOOKUP(BD$6,'Greenhouse Gas Costs Avoided'!$A$2:$I$32,9,FALSE)</f>
        <v>6.901862454840173</v>
      </c>
      <c r="BE352" s="21">
        <f ca="1">AA352*VLOOKUP(BE$6,'Greenhouse Gas Costs Avoided'!$A$2:$I$32,9,FALSE)</f>
        <v>6.9802927100088112</v>
      </c>
      <c r="BF352" s="21">
        <f ca="1">AB352*VLOOKUP(BF$6,'Greenhouse Gas Costs Avoided'!$A$2:$I$32,9,FALSE)</f>
        <v>7.0587229651774486</v>
      </c>
      <c r="BG352" s="21">
        <f ca="1">AC352*VLOOKUP(BG$6,'Greenhouse Gas Costs Avoided'!$A$2:$I$32,9,FALSE)</f>
        <v>7.1502249295408609</v>
      </c>
      <c r="BH352" s="21">
        <f ca="1">AD352*VLOOKUP(BH$6,'Greenhouse Gas Costs Avoided'!$A$2:$I$32,9,FALSE)</f>
        <v>7.2417268939042723</v>
      </c>
      <c r="BI352" s="21">
        <f ca="1">AE352*VLOOKUP(BI$6,'Greenhouse Gas Costs Avoided'!$A$2:$I$32,9,FALSE)</f>
        <v>7.3332288582676846</v>
      </c>
      <c r="BJ352" s="21">
        <f ca="1">AF352*VLOOKUP(BJ$6,'Greenhouse Gas Costs Avoided'!$A$2:$I$32,9,FALSE)</f>
        <v>7.424730822631096</v>
      </c>
      <c r="BK352" s="22">
        <f ca="1">AG352*VLOOKUP(BK$6,'Greenhouse Gas Costs Avoided'!$A$2:$I$32,9,FALSE)</f>
        <v>7.5723812490175435</v>
      </c>
    </row>
    <row r="353" spans="1:63" x14ac:dyDescent="0.35">
      <c r="A353" s="11">
        <v>347</v>
      </c>
      <c r="B353" s="12">
        <f t="shared" ca="1" si="10"/>
        <v>5</v>
      </c>
      <c r="C353" s="13">
        <f t="shared" ca="1" si="11"/>
        <v>2023</v>
      </c>
      <c r="E353" s="20">
        <f ca="1">IF(E$6&lt;$C353,0,VLOOKUP(E$6,'MonteCarlo Policy Paths'!$A$2:$I$31,'Monte Carlo_WA Complance Price'!$B353+1,FALSE))</f>
        <v>0</v>
      </c>
      <c r="F353" s="21">
        <f ca="1">IF(F$6&lt;$C353,0,VLOOKUP(F$6,'MonteCarlo Policy Paths'!$A$2:$I$31,'Monte Carlo_WA Complance Price'!$B353+1,FALSE))</f>
        <v>82.346532180449415</v>
      </c>
      <c r="G353" s="21">
        <f ca="1">IF(G$6&lt;$C353,0,VLOOKUP(G$6,'MonteCarlo Policy Paths'!$A$2:$I$31,'Monte Carlo_WA Complance Price'!$B353+1,FALSE))</f>
        <v>84.002844861871253</v>
      </c>
      <c r="H353" s="21">
        <f ca="1">IF(H$6&lt;$C353,0,VLOOKUP(H$6,'MonteCarlo Policy Paths'!$A$2:$I$31,'Monte Carlo_WA Complance Price'!$B353+1,FALSE))</f>
        <v>85.659157543293105</v>
      </c>
      <c r="I353" s="21">
        <f ca="1">IF(I$6&lt;$C353,0,VLOOKUP(I$6,'MonteCarlo Policy Paths'!$A$2:$I$31,'Monte Carlo_WA Complance Price'!$B353+1,FALSE))</f>
        <v>86.918851036576825</v>
      </c>
      <c r="J353" s="21">
        <f ca="1">IF(J$6&lt;$C353,0,VLOOKUP(J$6,'MonteCarlo Policy Paths'!$A$2:$I$31,'Monte Carlo_WA Complance Price'!$B353+1,FALSE))</f>
        <v>88.178544529860531</v>
      </c>
      <c r="K353" s="21">
        <f ca="1">IF(K$6&lt;$C353,0,VLOOKUP(K$6,'MonteCarlo Policy Paths'!$A$2:$I$31,'Monte Carlo_WA Complance Price'!$B353+1,FALSE))</f>
        <v>89.438238023144251</v>
      </c>
      <c r="L353" s="21">
        <f ca="1">IF(L$6&lt;$C353,0,VLOOKUP(L$6,'MonteCarlo Policy Paths'!$A$2:$I$31,'Monte Carlo_WA Complance Price'!$B353+1,FALSE))</f>
        <v>90.697931516427971</v>
      </c>
      <c r="M353" s="21">
        <f ca="1">IF(M$6&lt;$C353,0,VLOOKUP(M$6,'MonteCarlo Policy Paths'!$A$2:$I$31,'Monte Carlo_WA Complance Price'!$B353+1,FALSE))</f>
        <v>91.95762500971172</v>
      </c>
      <c r="N353" s="21">
        <f ca="1">IF(N$6&lt;$C353,0,VLOOKUP(N$6,'MonteCarlo Policy Paths'!$A$2:$I$31,'Monte Carlo_WA Complance Price'!$B353+1,FALSE))</f>
        <v>93.21731850299544</v>
      </c>
      <c r="O353" s="21">
        <f ca="1">IF(O$6&lt;$C353,0,VLOOKUP(O$6,'MonteCarlo Policy Paths'!$A$2:$I$31,'Monte Carlo_WA Complance Price'!$B353+1,FALSE))</f>
        <v>94.47701199627916</v>
      </c>
      <c r="P353" s="21">
        <f ca="1">IF(P$6&lt;$C353,0,VLOOKUP(P$6,'MonteCarlo Policy Paths'!$A$2:$I$31,'Monte Carlo_WA Complance Price'!$B353+1,FALSE))</f>
        <v>95.73670548956288</v>
      </c>
      <c r="Q353" s="21">
        <f ca="1">IF(Q$6&lt;$C353,0,VLOOKUP(Q$6,'MonteCarlo Policy Paths'!$A$2:$I$31,'Monte Carlo_WA Complance Price'!$B353+1,FALSE))</f>
        <v>96.996398982846586</v>
      </c>
      <c r="R353" s="21">
        <f ca="1">IF(R$6&lt;$C353,0,VLOOKUP(R$6,'MonteCarlo Policy Paths'!$A$2:$I$31,'Monte Carlo_WA Complance Price'!$B353+1,FALSE))</f>
        <v>99.874634841342697</v>
      </c>
      <c r="S353" s="21">
        <f ca="1">IF(S$6&lt;$C353,0,VLOOKUP(S$6,'MonteCarlo Policy Paths'!$A$2:$I$31,'Monte Carlo_WA Complance Price'!$B353+1,FALSE))</f>
        <v>101.93553668931256</v>
      </c>
      <c r="T353" s="21">
        <f ca="1">IF(T$6&lt;$C353,0,VLOOKUP(T$6,'MonteCarlo Policy Paths'!$A$2:$I$31,'Monte Carlo_WA Complance Price'!$B353+1,FALSE))</f>
        <v>104.04258519817796</v>
      </c>
      <c r="U353" s="21">
        <f ca="1">IF(U$6&lt;$C353,0,VLOOKUP(U$6,'MonteCarlo Policy Paths'!$A$2:$I$31,'Monte Carlo_WA Complance Price'!$B353+1,FALSE))</f>
        <v>106.18472717196582</v>
      </c>
      <c r="V353" s="21">
        <f ca="1">IF(V$6&lt;$C353,0,VLOOKUP(V$6,'MonteCarlo Policy Paths'!$A$2:$I$31,'Monte Carlo_WA Complance Price'!$B353+1,FALSE))</f>
        <v>108.36780972271322</v>
      </c>
      <c r="W353" s="21">
        <f ca="1">IF(W$6&lt;$C353,0,VLOOKUP(W$6,'MonteCarlo Policy Paths'!$A$2:$I$31,'Monte Carlo_WA Complance Price'!$B353+1,FALSE))</f>
        <v>110.57648338650839</v>
      </c>
      <c r="X353" s="21">
        <f ca="1">IF(X$6&lt;$C353,0,VLOOKUP(X$6,'MonteCarlo Policy Paths'!$A$2:$I$31,'Monte Carlo_WA Complance Price'!$B353+1,FALSE))</f>
        <v>112.7694544213079</v>
      </c>
      <c r="Y353" s="21">
        <f ca="1">IF(Y$6&lt;$C353,0,VLOOKUP(Y$6,'MonteCarlo Policy Paths'!$A$2:$I$31,'Monte Carlo_WA Complance Price'!$B353+1,FALSE))</f>
        <v>114.98228749612761</v>
      </c>
      <c r="Z353" s="21">
        <f ca="1">IF(Z$6&lt;$C353,0,VLOOKUP(Z$6,'MonteCarlo Policy Paths'!$A$2:$I$31,'Monte Carlo_WA Complance Price'!$B353+1,FALSE))</f>
        <v>117.22345778349788</v>
      </c>
      <c r="AA353" s="21">
        <f ca="1">IF(AA$6&lt;$C353,0,VLOOKUP(AA$6,'MonteCarlo Policy Paths'!$A$2:$I$31,'Monte Carlo_WA Complance Price'!$B353+1,FALSE))</f>
        <v>119.50474742044912</v>
      </c>
      <c r="AB353" s="21">
        <f ca="1">IF(AB$6&lt;$C353,0,VLOOKUP(AB$6,'MonteCarlo Policy Paths'!$A$2:$I$31,'Monte Carlo_WA Complance Price'!$B353+1,FALSE))</f>
        <v>121.83201137782079</v>
      </c>
      <c r="AC353" s="21">
        <f ca="1">IF(AC$6&lt;$C353,0,VLOOKUP(AC$6,'MonteCarlo Policy Paths'!$A$2:$I$31,'Monte Carlo_WA Complance Price'!$B353+1,FALSE))</f>
        <v>124.30483685770574</v>
      </c>
      <c r="AD353" s="21">
        <f ca="1">IF(AD$6&lt;$C353,0,VLOOKUP(AD$6,'MonteCarlo Policy Paths'!$A$2:$I$31,'Monte Carlo_WA Complance Price'!$B353+1,FALSE))</f>
        <v>126.81952160325447</v>
      </c>
      <c r="AE353" s="21">
        <f ca="1">IF(AE$6&lt;$C353,0,VLOOKUP(AE$6,'MonteCarlo Policy Paths'!$A$2:$I$31,'Monte Carlo_WA Complance Price'!$B353+1,FALSE))</f>
        <v>129.37127756316897</v>
      </c>
      <c r="AF353" s="21">
        <f ca="1">IF(AF$6&lt;$C353,0,VLOOKUP(AF$6,'MonteCarlo Policy Paths'!$A$2:$I$31,'Monte Carlo_WA Complance Price'!$B353+1,FALSE))</f>
        <v>131.96243899653103</v>
      </c>
      <c r="AG353" s="22">
        <f ca="1">IF(AG$6&lt;$C353,0,VLOOKUP(AG$6,'MonteCarlo Policy Paths'!$A$2:$I$31,'Monte Carlo_WA Complance Price'!$B353+1,FALSE))</f>
        <v>135.47056479945655</v>
      </c>
      <c r="AI353" s="20">
        <f ca="1">E353*VLOOKUP(AI$6,'Greenhouse Gas Costs Avoided'!$A$2:$I$32,9,FALSE)</f>
        <v>0</v>
      </c>
      <c r="AJ353" s="21">
        <f ca="1">F353*VLOOKUP(AJ$6,'Greenhouse Gas Costs Avoided'!$A$2:$I$32,9,FALSE)</f>
        <v>5.2166744805659615</v>
      </c>
      <c r="AK353" s="21">
        <f ca="1">G353*VLOOKUP(AK$6,'Greenhouse Gas Costs Avoided'!$A$2:$I$32,9,FALSE)</f>
        <v>5.3216023247413169</v>
      </c>
      <c r="AL353" s="21">
        <f ca="1">H353*VLOOKUP(AL$6,'Greenhouse Gas Costs Avoided'!$A$2:$I$32,9,FALSE)</f>
        <v>5.4265301689166732</v>
      </c>
      <c r="AM353" s="21">
        <f ca="1">I353*VLOOKUP(AM$6,'Greenhouse Gas Costs Avoided'!$A$2:$I$32,9,FALSE)</f>
        <v>5.5063320831654474</v>
      </c>
      <c r="AN353" s="21">
        <f ca="1">J353*VLOOKUP(AN$6,'Greenhouse Gas Costs Avoided'!$A$2:$I$32,9,FALSE)</f>
        <v>5.5861339974142208</v>
      </c>
      <c r="AO353" s="21">
        <f ca="1">K353*VLOOKUP(AO$6,'Greenhouse Gas Costs Avoided'!$A$2:$I$32,9,FALSE)</f>
        <v>5.665935911662995</v>
      </c>
      <c r="AP353" s="21">
        <f ca="1">L353*VLOOKUP(AP$6,'Greenhouse Gas Costs Avoided'!$A$2:$I$32,9,FALSE)</f>
        <v>5.7457378259117702</v>
      </c>
      <c r="AQ353" s="21">
        <f ca="1">M353*VLOOKUP(AQ$6,'Greenhouse Gas Costs Avoided'!$A$2:$I$32,9,FALSE)</f>
        <v>5.8255397401605462</v>
      </c>
      <c r="AR353" s="21">
        <f ca="1">N353*VLOOKUP(AR$6,'Greenhouse Gas Costs Avoided'!$A$2:$I$32,9,FALSE)</f>
        <v>5.9053416544093205</v>
      </c>
      <c r="AS353" s="21">
        <f ca="1">O353*VLOOKUP(AS$6,'Greenhouse Gas Costs Avoided'!$A$2:$I$32,9,FALSE)</f>
        <v>5.9851435686580947</v>
      </c>
      <c r="AT353" s="21">
        <f ca="1">P353*VLOOKUP(AT$6,'Greenhouse Gas Costs Avoided'!$A$2:$I$32,9,FALSE)</f>
        <v>6.0649454829068699</v>
      </c>
      <c r="AU353" s="21">
        <f ca="1">Q353*VLOOKUP(AU$6,'Greenhouse Gas Costs Avoided'!$A$2:$I$32,9,FALSE)</f>
        <v>6.1447473971556432</v>
      </c>
      <c r="AV353" s="21">
        <f ca="1">R353*VLOOKUP(AV$6,'Greenhouse Gas Costs Avoided'!$A$2:$I$32,9,FALSE)</f>
        <v>6.327084396109818</v>
      </c>
      <c r="AW353" s="21">
        <f ca="1">S353*VLOOKUP(AW$6,'Greenhouse Gas Costs Avoided'!$A$2:$I$32,9,FALSE)</f>
        <v>6.4576430704410743</v>
      </c>
      <c r="AX353" s="21">
        <f ca="1">T353*VLOOKUP(AX$6,'Greenhouse Gas Costs Avoided'!$A$2:$I$32,9,FALSE)</f>
        <v>6.5911251478821242</v>
      </c>
      <c r="AY353" s="21">
        <f ca="1">U353*VLOOKUP(AY$6,'Greenhouse Gas Costs Avoided'!$A$2:$I$32,9,FALSE)</f>
        <v>6.7268304055597685</v>
      </c>
      <c r="AZ353" s="21">
        <f ca="1">V353*VLOOKUP(AZ$6,'Greenhouse Gas Costs Avoided'!$A$2:$I$32,9,FALSE)</f>
        <v>6.8651292595600424</v>
      </c>
      <c r="BA353" s="21">
        <f ca="1">W353*VLOOKUP(BA$6,'Greenhouse Gas Costs Avoided'!$A$2:$I$32,9,FALSE)</f>
        <v>7.0050493173053994</v>
      </c>
      <c r="BB353" s="21">
        <f ca="1">X353*VLOOKUP(BB$6,'Greenhouse Gas Costs Avoided'!$A$2:$I$32,9,FALSE)</f>
        <v>7.1439746093722221</v>
      </c>
      <c r="BC353" s="21">
        <f ca="1">Y353*VLOOKUP(BC$6,'Greenhouse Gas Costs Avoided'!$A$2:$I$32,9,FALSE)</f>
        <v>7.2841581669004034</v>
      </c>
      <c r="BD353" s="21">
        <f ca="1">Z353*VLOOKUP(BD$6,'Greenhouse Gas Costs Avoided'!$A$2:$I$32,9,FALSE)</f>
        <v>7.426136894299721</v>
      </c>
      <c r="BE353" s="21">
        <f ca="1">AA353*VLOOKUP(BE$6,'Greenhouse Gas Costs Avoided'!$A$2:$I$32,9,FALSE)</f>
        <v>7.5706571930511553</v>
      </c>
      <c r="BF353" s="21">
        <f ca="1">AB353*VLOOKUP(BF$6,'Greenhouse Gas Costs Avoided'!$A$2:$I$32,9,FALSE)</f>
        <v>7.7180899770979394</v>
      </c>
      <c r="BG353" s="21">
        <f ca="1">AC353*VLOOKUP(BG$6,'Greenhouse Gas Costs Avoided'!$A$2:$I$32,9,FALSE)</f>
        <v>7.8747441218959366</v>
      </c>
      <c r="BH353" s="21">
        <f ca="1">AD353*VLOOKUP(BH$6,'Greenhouse Gas Costs Avoided'!$A$2:$I$32,9,FALSE)</f>
        <v>8.0340500621877027</v>
      </c>
      <c r="BI353" s="21">
        <f ca="1">AE353*VLOOKUP(BI$6,'Greenhouse Gas Costs Avoided'!$A$2:$I$32,9,FALSE)</f>
        <v>8.1957044736636782</v>
      </c>
      <c r="BJ353" s="21">
        <f ca="1">AF353*VLOOKUP(BJ$6,'Greenhouse Gas Costs Avoided'!$A$2:$I$32,9,FALSE)</f>
        <v>8.3598552322508848</v>
      </c>
      <c r="BK353" s="22">
        <f ca="1">AG353*VLOOKUP(BK$6,'Greenhouse Gas Costs Avoided'!$A$2:$I$32,9,FALSE)</f>
        <v>8.5820959249206545</v>
      </c>
    </row>
    <row r="354" spans="1:63" x14ac:dyDescent="0.35">
      <c r="A354" s="11">
        <v>348</v>
      </c>
      <c r="B354" s="12">
        <f t="shared" ca="1" si="10"/>
        <v>3</v>
      </c>
      <c r="C354" s="13">
        <f t="shared" ca="1" si="11"/>
        <v>2023</v>
      </c>
      <c r="E354" s="20">
        <f ca="1">IF(E$6&lt;$C354,0,VLOOKUP(E$6,'MonteCarlo Policy Paths'!$A$2:$I$31,'Monte Carlo_WA Complance Price'!$B354+1,FALSE))</f>
        <v>0</v>
      </c>
      <c r="F354" s="21">
        <f ca="1">IF(F$6&lt;$C354,0,VLOOKUP(F$6,'MonteCarlo Policy Paths'!$A$2:$I$31,'Monte Carlo_WA Complance Price'!$B354+1,FALSE))</f>
        <v>82.346532180449415</v>
      </c>
      <c r="G354" s="21">
        <f ca="1">IF(G$6&lt;$C354,0,VLOOKUP(G$6,'MonteCarlo Policy Paths'!$A$2:$I$31,'Monte Carlo_WA Complance Price'!$B354+1,FALSE))</f>
        <v>84.002844861871253</v>
      </c>
      <c r="H354" s="21">
        <f ca="1">IF(H$6&lt;$C354,0,VLOOKUP(H$6,'MonteCarlo Policy Paths'!$A$2:$I$31,'Monte Carlo_WA Complance Price'!$B354+1,FALSE))</f>
        <v>85.659157543293105</v>
      </c>
      <c r="I354" s="21">
        <f ca="1">IF(I$6&lt;$C354,0,VLOOKUP(I$6,'MonteCarlo Policy Paths'!$A$2:$I$31,'Monte Carlo_WA Complance Price'!$B354+1,FALSE))</f>
        <v>86.918851036576825</v>
      </c>
      <c r="J354" s="21">
        <f ca="1">IF(J$6&lt;$C354,0,VLOOKUP(J$6,'MonteCarlo Policy Paths'!$A$2:$I$31,'Monte Carlo_WA Complance Price'!$B354+1,FALSE))</f>
        <v>88.178544529860531</v>
      </c>
      <c r="K354" s="21">
        <f ca="1">IF(K$6&lt;$C354,0,VLOOKUP(K$6,'MonteCarlo Policy Paths'!$A$2:$I$31,'Monte Carlo_WA Complance Price'!$B354+1,FALSE))</f>
        <v>89.438238023144251</v>
      </c>
      <c r="L354" s="21">
        <f ca="1">IF(L$6&lt;$C354,0,VLOOKUP(L$6,'MonteCarlo Policy Paths'!$A$2:$I$31,'Monte Carlo_WA Complance Price'!$B354+1,FALSE))</f>
        <v>90.697931516427971</v>
      </c>
      <c r="M354" s="21">
        <f ca="1">IF(M$6&lt;$C354,0,VLOOKUP(M$6,'MonteCarlo Policy Paths'!$A$2:$I$31,'Monte Carlo_WA Complance Price'!$B354+1,FALSE))</f>
        <v>91.95762500971172</v>
      </c>
      <c r="N354" s="21">
        <f ca="1">IF(N$6&lt;$C354,0,VLOOKUP(N$6,'MonteCarlo Policy Paths'!$A$2:$I$31,'Monte Carlo_WA Complance Price'!$B354+1,FALSE))</f>
        <v>93.21731850299544</v>
      </c>
      <c r="O354" s="21">
        <f ca="1">IF(O$6&lt;$C354,0,VLOOKUP(O$6,'MonteCarlo Policy Paths'!$A$2:$I$31,'Monte Carlo_WA Complance Price'!$B354+1,FALSE))</f>
        <v>94.47701199627916</v>
      </c>
      <c r="P354" s="21">
        <f ca="1">IF(P$6&lt;$C354,0,VLOOKUP(P$6,'MonteCarlo Policy Paths'!$A$2:$I$31,'Monte Carlo_WA Complance Price'!$B354+1,FALSE))</f>
        <v>95.73670548956288</v>
      </c>
      <c r="Q354" s="21">
        <f ca="1">IF(Q$6&lt;$C354,0,VLOOKUP(Q$6,'MonteCarlo Policy Paths'!$A$2:$I$31,'Monte Carlo_WA Complance Price'!$B354+1,FALSE))</f>
        <v>96.996398982846586</v>
      </c>
      <c r="R354" s="21">
        <f ca="1">IF(R$6&lt;$C354,0,VLOOKUP(R$6,'MonteCarlo Policy Paths'!$A$2:$I$31,'Monte Carlo_WA Complance Price'!$B354+1,FALSE))</f>
        <v>101.49317720655506</v>
      </c>
      <c r="S354" s="21">
        <f ca="1">IF(S$6&lt;$C354,0,VLOOKUP(S$6,'MonteCarlo Policy Paths'!$A$2:$I$31,'Monte Carlo_WA Complance Price'!$B354+1,FALSE))</f>
        <v>104.21949379267882</v>
      </c>
      <c r="T354" s="21">
        <f ca="1">IF(T$6&lt;$C354,0,VLOOKUP(T$6,'MonteCarlo Policy Paths'!$A$2:$I$31,'Monte Carlo_WA Complance Price'!$B354+1,FALSE))</f>
        <v>107.03810370059369</v>
      </c>
      <c r="U354" s="21">
        <f ca="1">IF(U$6&lt;$C354,0,VLOOKUP(U$6,'MonteCarlo Policy Paths'!$A$2:$I$31,'Monte Carlo_WA Complance Price'!$B354+1,FALSE))</f>
        <v>109.92690053835344</v>
      </c>
      <c r="V354" s="21">
        <f ca="1">IF(V$6&lt;$C354,0,VLOOKUP(V$6,'MonteCarlo Policy Paths'!$A$2:$I$31,'Monte Carlo_WA Complance Price'!$B354+1,FALSE))</f>
        <v>112.89757853003228</v>
      </c>
      <c r="W354" s="21">
        <f ca="1">IF(W$6&lt;$C354,0,VLOOKUP(W$6,'MonteCarlo Policy Paths'!$A$2:$I$31,'Monte Carlo_WA Complance Price'!$B354+1,FALSE))</f>
        <v>115.91943874780665</v>
      </c>
      <c r="X354" s="21">
        <f ca="1">IF(X$6&lt;$C354,0,VLOOKUP(X$6,'MonteCarlo Policy Paths'!$A$2:$I$31,'Monte Carlo_WA Complance Price'!$B354+1,FALSE))</f>
        <v>119.06733931122673</v>
      </c>
      <c r="Y354" s="21">
        <f ca="1">IF(Y$6&lt;$C354,0,VLOOKUP(Y$6,'MonteCarlo Policy Paths'!$A$2:$I$31,'Monte Carlo_WA Complance Price'!$B354+1,FALSE))</f>
        <v>122.25496395468721</v>
      </c>
      <c r="Z354" s="21">
        <f ca="1">IF(Z$6&lt;$C354,0,VLOOKUP(Z$6,'MonteCarlo Policy Paths'!$A$2:$I$31,'Monte Carlo_WA Complance Price'!$B354+1,FALSE))</f>
        <v>125.4992630232488</v>
      </c>
      <c r="AA354" s="21">
        <f ca="1">IF(AA$6&lt;$C354,0,VLOOKUP(AA$6,'MonteCarlo Policy Paths'!$A$2:$I$31,'Monte Carlo_WA Complance Price'!$B354+1,FALSE))</f>
        <v>128.82380079097237</v>
      </c>
      <c r="AB354" s="21">
        <f ca="1">IF(AB$6&lt;$C354,0,VLOOKUP(AB$6,'MonteCarlo Policy Paths'!$A$2:$I$31,'Monte Carlo_WA Complance Price'!$B354+1,FALSE))</f>
        <v>132.24028719953677</v>
      </c>
      <c r="AC354" s="21">
        <f ca="1">IF(AC$6&lt;$C354,0,VLOOKUP(AC$6,'MonteCarlo Policy Paths'!$A$2:$I$31,'Monte Carlo_WA Complance Price'!$B354+1,FALSE))</f>
        <v>135.74155640209787</v>
      </c>
      <c r="AD354" s="21">
        <f ca="1">IF(AD$6&lt;$C354,0,VLOOKUP(AD$6,'MonteCarlo Policy Paths'!$A$2:$I$31,'Monte Carlo_WA Complance Price'!$B354+1,FALSE))</f>
        <v>139.32654413598658</v>
      </c>
      <c r="AE354" s="21">
        <f ca="1">IF(AE$6&lt;$C354,0,VLOOKUP(AE$6,'MonteCarlo Policy Paths'!$A$2:$I$31,'Monte Carlo_WA Complance Price'!$B354+1,FALSE))</f>
        <v>142.9856742986068</v>
      </c>
      <c r="AF354" s="21">
        <f ca="1">IF(AF$6&lt;$C354,0,VLOOKUP(AF$6,'MonteCarlo Policy Paths'!$A$2:$I$31,'Monte Carlo_WA Complance Price'!$B354+1,FALSE))</f>
        <v>146.72361540812219</v>
      </c>
      <c r="AG354" s="22">
        <f ca="1">IF(AG$6&lt;$C354,0,VLOOKUP(AG$6,'MonteCarlo Policy Paths'!$A$2:$I$31,'Monte Carlo_WA Complance Price'!$B354+1,FALSE))</f>
        <v>150.52284977717397</v>
      </c>
      <c r="AI354" s="20">
        <f ca="1">E354*VLOOKUP(AI$6,'Greenhouse Gas Costs Avoided'!$A$2:$I$32,9,FALSE)</f>
        <v>0</v>
      </c>
      <c r="AJ354" s="21">
        <f ca="1">F354*VLOOKUP(AJ$6,'Greenhouse Gas Costs Avoided'!$A$2:$I$32,9,FALSE)</f>
        <v>5.2166744805659615</v>
      </c>
      <c r="AK354" s="21">
        <f ca="1">G354*VLOOKUP(AK$6,'Greenhouse Gas Costs Avoided'!$A$2:$I$32,9,FALSE)</f>
        <v>5.3216023247413169</v>
      </c>
      <c r="AL354" s="21">
        <f ca="1">H354*VLOOKUP(AL$6,'Greenhouse Gas Costs Avoided'!$A$2:$I$32,9,FALSE)</f>
        <v>5.4265301689166732</v>
      </c>
      <c r="AM354" s="21">
        <f ca="1">I354*VLOOKUP(AM$6,'Greenhouse Gas Costs Avoided'!$A$2:$I$32,9,FALSE)</f>
        <v>5.5063320831654474</v>
      </c>
      <c r="AN354" s="21">
        <f ca="1">J354*VLOOKUP(AN$6,'Greenhouse Gas Costs Avoided'!$A$2:$I$32,9,FALSE)</f>
        <v>5.5861339974142208</v>
      </c>
      <c r="AO354" s="21">
        <f ca="1">K354*VLOOKUP(AO$6,'Greenhouse Gas Costs Avoided'!$A$2:$I$32,9,FALSE)</f>
        <v>5.665935911662995</v>
      </c>
      <c r="AP354" s="21">
        <f ca="1">L354*VLOOKUP(AP$6,'Greenhouse Gas Costs Avoided'!$A$2:$I$32,9,FALSE)</f>
        <v>5.7457378259117702</v>
      </c>
      <c r="AQ354" s="21">
        <f ca="1">M354*VLOOKUP(AQ$6,'Greenhouse Gas Costs Avoided'!$A$2:$I$32,9,FALSE)</f>
        <v>5.8255397401605462</v>
      </c>
      <c r="AR354" s="21">
        <f ca="1">N354*VLOOKUP(AR$6,'Greenhouse Gas Costs Avoided'!$A$2:$I$32,9,FALSE)</f>
        <v>5.9053416544093205</v>
      </c>
      <c r="AS354" s="21">
        <f ca="1">O354*VLOOKUP(AS$6,'Greenhouse Gas Costs Avoided'!$A$2:$I$32,9,FALSE)</f>
        <v>5.9851435686580947</v>
      </c>
      <c r="AT354" s="21">
        <f ca="1">P354*VLOOKUP(AT$6,'Greenhouse Gas Costs Avoided'!$A$2:$I$32,9,FALSE)</f>
        <v>6.0649454829068699</v>
      </c>
      <c r="AU354" s="21">
        <f ca="1">Q354*VLOOKUP(AU$6,'Greenhouse Gas Costs Avoided'!$A$2:$I$32,9,FALSE)</f>
        <v>6.1447473971556432</v>
      </c>
      <c r="AV354" s="21">
        <f ca="1">R354*VLOOKUP(AV$6,'Greenhouse Gas Costs Avoided'!$A$2:$I$32,9,FALSE)</f>
        <v>6.4296194808152167</v>
      </c>
      <c r="AW354" s="21">
        <f ca="1">S354*VLOOKUP(AW$6,'Greenhouse Gas Costs Avoided'!$A$2:$I$32,9,FALSE)</f>
        <v>6.6023323538917609</v>
      </c>
      <c r="AX354" s="21">
        <f ca="1">T354*VLOOKUP(AX$6,'Greenhouse Gas Costs Avoided'!$A$2:$I$32,9,FALSE)</f>
        <v>6.7808920331878957</v>
      </c>
      <c r="AY354" s="21">
        <f ca="1">U354*VLOOKUP(AY$6,'Greenhouse Gas Costs Avoided'!$A$2:$I$32,9,FALSE)</f>
        <v>6.9638980729572149</v>
      </c>
      <c r="AZ354" s="21">
        <f ca="1">V354*VLOOKUP(AZ$6,'Greenhouse Gas Costs Avoided'!$A$2:$I$32,9,FALSE)</f>
        <v>7.1520913053717949</v>
      </c>
      <c r="BA354" s="21">
        <f ca="1">W354*VLOOKUP(BA$6,'Greenhouse Gas Costs Avoided'!$A$2:$I$32,9,FALSE)</f>
        <v>7.3435269452765404</v>
      </c>
      <c r="BB354" s="21">
        <f ca="1">X354*VLOOKUP(BB$6,'Greenhouse Gas Costs Avoided'!$A$2:$I$32,9,FALSE)</f>
        <v>7.5429472742415475</v>
      </c>
      <c r="BC354" s="21">
        <f ca="1">Y354*VLOOKUP(BC$6,'Greenhouse Gas Costs Avoided'!$A$2:$I$32,9,FALSE)</f>
        <v>7.744884134129272</v>
      </c>
      <c r="BD354" s="21">
        <f ca="1">Z354*VLOOKUP(BD$6,'Greenhouse Gas Costs Avoided'!$A$2:$I$32,9,FALSE)</f>
        <v>7.950411333759269</v>
      </c>
      <c r="BE354" s="21">
        <f ca="1">AA354*VLOOKUP(BE$6,'Greenhouse Gas Costs Avoided'!$A$2:$I$32,9,FALSE)</f>
        <v>8.161021676093501</v>
      </c>
      <c r="BF354" s="21">
        <f ca="1">AB354*VLOOKUP(BF$6,'Greenhouse Gas Costs Avoided'!$A$2:$I$32,9,FALSE)</f>
        <v>8.3774569890184303</v>
      </c>
      <c r="BG354" s="21">
        <f ca="1">AC354*VLOOKUP(BG$6,'Greenhouse Gas Costs Avoided'!$A$2:$I$32,9,FALSE)</f>
        <v>8.5992633142510115</v>
      </c>
      <c r="BH354" s="21">
        <f ca="1">AD354*VLOOKUP(BH$6,'Greenhouse Gas Costs Avoided'!$A$2:$I$32,9,FALSE)</f>
        <v>8.8263732304711304</v>
      </c>
      <c r="BI354" s="21">
        <f ca="1">AE354*VLOOKUP(BI$6,'Greenhouse Gas Costs Avoided'!$A$2:$I$32,9,FALSE)</f>
        <v>9.05818008905967</v>
      </c>
      <c r="BJ354" s="21">
        <f ca="1">AF354*VLOOKUP(BJ$6,'Greenhouse Gas Costs Avoided'!$A$2:$I$32,9,FALSE)</f>
        <v>9.2949796418706736</v>
      </c>
      <c r="BK354" s="22">
        <f ca="1">AG354*VLOOKUP(BK$6,'Greenhouse Gas Costs Avoided'!$A$2:$I$32,9,FALSE)</f>
        <v>9.5356621388007277</v>
      </c>
    </row>
    <row r="355" spans="1:63" x14ac:dyDescent="0.35">
      <c r="A355" s="11">
        <v>349</v>
      </c>
      <c r="B355" s="12">
        <f t="shared" ca="1" si="10"/>
        <v>3</v>
      </c>
      <c r="C355" s="13">
        <f t="shared" ca="1" si="11"/>
        <v>2023</v>
      </c>
      <c r="E355" s="20">
        <f ca="1">IF(E$6&lt;$C355,0,VLOOKUP(E$6,'MonteCarlo Policy Paths'!$A$2:$I$31,'Monte Carlo_WA Complance Price'!$B355+1,FALSE))</f>
        <v>0</v>
      </c>
      <c r="F355" s="21">
        <f ca="1">IF(F$6&lt;$C355,0,VLOOKUP(F$6,'MonteCarlo Policy Paths'!$A$2:$I$31,'Monte Carlo_WA Complance Price'!$B355+1,FALSE))</f>
        <v>82.346532180449415</v>
      </c>
      <c r="G355" s="21">
        <f ca="1">IF(G$6&lt;$C355,0,VLOOKUP(G$6,'MonteCarlo Policy Paths'!$A$2:$I$31,'Monte Carlo_WA Complance Price'!$B355+1,FALSE))</f>
        <v>84.002844861871253</v>
      </c>
      <c r="H355" s="21">
        <f ca="1">IF(H$6&lt;$C355,0,VLOOKUP(H$6,'MonteCarlo Policy Paths'!$A$2:$I$31,'Monte Carlo_WA Complance Price'!$B355+1,FALSE))</f>
        <v>85.659157543293105</v>
      </c>
      <c r="I355" s="21">
        <f ca="1">IF(I$6&lt;$C355,0,VLOOKUP(I$6,'MonteCarlo Policy Paths'!$A$2:$I$31,'Monte Carlo_WA Complance Price'!$B355+1,FALSE))</f>
        <v>86.918851036576825</v>
      </c>
      <c r="J355" s="21">
        <f ca="1">IF(J$6&lt;$C355,0,VLOOKUP(J$6,'MonteCarlo Policy Paths'!$A$2:$I$31,'Monte Carlo_WA Complance Price'!$B355+1,FALSE))</f>
        <v>88.178544529860531</v>
      </c>
      <c r="K355" s="21">
        <f ca="1">IF(K$6&lt;$C355,0,VLOOKUP(K$6,'MonteCarlo Policy Paths'!$A$2:$I$31,'Monte Carlo_WA Complance Price'!$B355+1,FALSE))</f>
        <v>89.438238023144251</v>
      </c>
      <c r="L355" s="21">
        <f ca="1">IF(L$6&lt;$C355,0,VLOOKUP(L$6,'MonteCarlo Policy Paths'!$A$2:$I$31,'Monte Carlo_WA Complance Price'!$B355+1,FALSE))</f>
        <v>90.697931516427971</v>
      </c>
      <c r="M355" s="21">
        <f ca="1">IF(M$6&lt;$C355,0,VLOOKUP(M$6,'MonteCarlo Policy Paths'!$A$2:$I$31,'Monte Carlo_WA Complance Price'!$B355+1,FALSE))</f>
        <v>91.95762500971172</v>
      </c>
      <c r="N355" s="21">
        <f ca="1">IF(N$6&lt;$C355,0,VLOOKUP(N$6,'MonteCarlo Policy Paths'!$A$2:$I$31,'Monte Carlo_WA Complance Price'!$B355+1,FALSE))</f>
        <v>93.21731850299544</v>
      </c>
      <c r="O355" s="21">
        <f ca="1">IF(O$6&lt;$C355,0,VLOOKUP(O$6,'MonteCarlo Policy Paths'!$A$2:$I$31,'Monte Carlo_WA Complance Price'!$B355+1,FALSE))</f>
        <v>94.47701199627916</v>
      </c>
      <c r="P355" s="21">
        <f ca="1">IF(P$6&lt;$C355,0,VLOOKUP(P$6,'MonteCarlo Policy Paths'!$A$2:$I$31,'Monte Carlo_WA Complance Price'!$B355+1,FALSE))</f>
        <v>95.73670548956288</v>
      </c>
      <c r="Q355" s="21">
        <f ca="1">IF(Q$6&lt;$C355,0,VLOOKUP(Q$6,'MonteCarlo Policy Paths'!$A$2:$I$31,'Monte Carlo_WA Complance Price'!$B355+1,FALSE))</f>
        <v>96.996398982846586</v>
      </c>
      <c r="R355" s="21">
        <f ca="1">IF(R$6&lt;$C355,0,VLOOKUP(R$6,'MonteCarlo Policy Paths'!$A$2:$I$31,'Monte Carlo_WA Complance Price'!$B355+1,FALSE))</f>
        <v>101.49317720655506</v>
      </c>
      <c r="S355" s="21">
        <f ca="1">IF(S$6&lt;$C355,0,VLOOKUP(S$6,'MonteCarlo Policy Paths'!$A$2:$I$31,'Monte Carlo_WA Complance Price'!$B355+1,FALSE))</f>
        <v>104.21949379267882</v>
      </c>
      <c r="T355" s="21">
        <f ca="1">IF(T$6&lt;$C355,0,VLOOKUP(T$6,'MonteCarlo Policy Paths'!$A$2:$I$31,'Monte Carlo_WA Complance Price'!$B355+1,FALSE))</f>
        <v>107.03810370059369</v>
      </c>
      <c r="U355" s="21">
        <f ca="1">IF(U$6&lt;$C355,0,VLOOKUP(U$6,'MonteCarlo Policy Paths'!$A$2:$I$31,'Monte Carlo_WA Complance Price'!$B355+1,FALSE))</f>
        <v>109.92690053835344</v>
      </c>
      <c r="V355" s="21">
        <f ca="1">IF(V$6&lt;$C355,0,VLOOKUP(V$6,'MonteCarlo Policy Paths'!$A$2:$I$31,'Monte Carlo_WA Complance Price'!$B355+1,FALSE))</f>
        <v>112.89757853003228</v>
      </c>
      <c r="W355" s="21">
        <f ca="1">IF(W$6&lt;$C355,0,VLOOKUP(W$6,'MonteCarlo Policy Paths'!$A$2:$I$31,'Monte Carlo_WA Complance Price'!$B355+1,FALSE))</f>
        <v>115.91943874780665</v>
      </c>
      <c r="X355" s="21">
        <f ca="1">IF(X$6&lt;$C355,0,VLOOKUP(X$6,'MonteCarlo Policy Paths'!$A$2:$I$31,'Monte Carlo_WA Complance Price'!$B355+1,FALSE))</f>
        <v>119.06733931122673</v>
      </c>
      <c r="Y355" s="21">
        <f ca="1">IF(Y$6&lt;$C355,0,VLOOKUP(Y$6,'MonteCarlo Policy Paths'!$A$2:$I$31,'Monte Carlo_WA Complance Price'!$B355+1,FALSE))</f>
        <v>122.25496395468721</v>
      </c>
      <c r="Z355" s="21">
        <f ca="1">IF(Z$6&lt;$C355,0,VLOOKUP(Z$6,'MonteCarlo Policy Paths'!$A$2:$I$31,'Monte Carlo_WA Complance Price'!$B355+1,FALSE))</f>
        <v>125.4992630232488</v>
      </c>
      <c r="AA355" s="21">
        <f ca="1">IF(AA$6&lt;$C355,0,VLOOKUP(AA$6,'MonteCarlo Policy Paths'!$A$2:$I$31,'Monte Carlo_WA Complance Price'!$B355+1,FALSE))</f>
        <v>128.82380079097237</v>
      </c>
      <c r="AB355" s="21">
        <f ca="1">IF(AB$6&lt;$C355,0,VLOOKUP(AB$6,'MonteCarlo Policy Paths'!$A$2:$I$31,'Monte Carlo_WA Complance Price'!$B355+1,FALSE))</f>
        <v>132.24028719953677</v>
      </c>
      <c r="AC355" s="21">
        <f ca="1">IF(AC$6&lt;$C355,0,VLOOKUP(AC$6,'MonteCarlo Policy Paths'!$A$2:$I$31,'Monte Carlo_WA Complance Price'!$B355+1,FALSE))</f>
        <v>135.74155640209787</v>
      </c>
      <c r="AD355" s="21">
        <f ca="1">IF(AD$6&lt;$C355,0,VLOOKUP(AD$6,'MonteCarlo Policy Paths'!$A$2:$I$31,'Monte Carlo_WA Complance Price'!$B355+1,FALSE))</f>
        <v>139.32654413598658</v>
      </c>
      <c r="AE355" s="21">
        <f ca="1">IF(AE$6&lt;$C355,0,VLOOKUP(AE$6,'MonteCarlo Policy Paths'!$A$2:$I$31,'Monte Carlo_WA Complance Price'!$B355+1,FALSE))</f>
        <v>142.9856742986068</v>
      </c>
      <c r="AF355" s="21">
        <f ca="1">IF(AF$6&lt;$C355,0,VLOOKUP(AF$6,'MonteCarlo Policy Paths'!$A$2:$I$31,'Monte Carlo_WA Complance Price'!$B355+1,FALSE))</f>
        <v>146.72361540812219</v>
      </c>
      <c r="AG355" s="22">
        <f ca="1">IF(AG$6&lt;$C355,0,VLOOKUP(AG$6,'MonteCarlo Policy Paths'!$A$2:$I$31,'Monte Carlo_WA Complance Price'!$B355+1,FALSE))</f>
        <v>150.52284977717397</v>
      </c>
      <c r="AI355" s="20">
        <f ca="1">E355*VLOOKUP(AI$6,'Greenhouse Gas Costs Avoided'!$A$2:$I$32,9,FALSE)</f>
        <v>0</v>
      </c>
      <c r="AJ355" s="21">
        <f ca="1">F355*VLOOKUP(AJ$6,'Greenhouse Gas Costs Avoided'!$A$2:$I$32,9,FALSE)</f>
        <v>5.2166744805659615</v>
      </c>
      <c r="AK355" s="21">
        <f ca="1">G355*VLOOKUP(AK$6,'Greenhouse Gas Costs Avoided'!$A$2:$I$32,9,FALSE)</f>
        <v>5.3216023247413169</v>
      </c>
      <c r="AL355" s="21">
        <f ca="1">H355*VLOOKUP(AL$6,'Greenhouse Gas Costs Avoided'!$A$2:$I$32,9,FALSE)</f>
        <v>5.4265301689166732</v>
      </c>
      <c r="AM355" s="21">
        <f ca="1">I355*VLOOKUP(AM$6,'Greenhouse Gas Costs Avoided'!$A$2:$I$32,9,FALSE)</f>
        <v>5.5063320831654474</v>
      </c>
      <c r="AN355" s="21">
        <f ca="1">J355*VLOOKUP(AN$6,'Greenhouse Gas Costs Avoided'!$A$2:$I$32,9,FALSE)</f>
        <v>5.5861339974142208</v>
      </c>
      <c r="AO355" s="21">
        <f ca="1">K355*VLOOKUP(AO$6,'Greenhouse Gas Costs Avoided'!$A$2:$I$32,9,FALSE)</f>
        <v>5.665935911662995</v>
      </c>
      <c r="AP355" s="21">
        <f ca="1">L355*VLOOKUP(AP$6,'Greenhouse Gas Costs Avoided'!$A$2:$I$32,9,FALSE)</f>
        <v>5.7457378259117702</v>
      </c>
      <c r="AQ355" s="21">
        <f ca="1">M355*VLOOKUP(AQ$6,'Greenhouse Gas Costs Avoided'!$A$2:$I$32,9,FALSE)</f>
        <v>5.8255397401605462</v>
      </c>
      <c r="AR355" s="21">
        <f ca="1">N355*VLOOKUP(AR$6,'Greenhouse Gas Costs Avoided'!$A$2:$I$32,9,FALSE)</f>
        <v>5.9053416544093205</v>
      </c>
      <c r="AS355" s="21">
        <f ca="1">O355*VLOOKUP(AS$6,'Greenhouse Gas Costs Avoided'!$A$2:$I$32,9,FALSE)</f>
        <v>5.9851435686580947</v>
      </c>
      <c r="AT355" s="21">
        <f ca="1">P355*VLOOKUP(AT$6,'Greenhouse Gas Costs Avoided'!$A$2:$I$32,9,FALSE)</f>
        <v>6.0649454829068699</v>
      </c>
      <c r="AU355" s="21">
        <f ca="1">Q355*VLOOKUP(AU$6,'Greenhouse Gas Costs Avoided'!$A$2:$I$32,9,FALSE)</f>
        <v>6.1447473971556432</v>
      </c>
      <c r="AV355" s="21">
        <f ca="1">R355*VLOOKUP(AV$6,'Greenhouse Gas Costs Avoided'!$A$2:$I$32,9,FALSE)</f>
        <v>6.4296194808152167</v>
      </c>
      <c r="AW355" s="21">
        <f ca="1">S355*VLOOKUP(AW$6,'Greenhouse Gas Costs Avoided'!$A$2:$I$32,9,FALSE)</f>
        <v>6.6023323538917609</v>
      </c>
      <c r="AX355" s="21">
        <f ca="1">T355*VLOOKUP(AX$6,'Greenhouse Gas Costs Avoided'!$A$2:$I$32,9,FALSE)</f>
        <v>6.7808920331878957</v>
      </c>
      <c r="AY355" s="21">
        <f ca="1">U355*VLOOKUP(AY$6,'Greenhouse Gas Costs Avoided'!$A$2:$I$32,9,FALSE)</f>
        <v>6.9638980729572149</v>
      </c>
      <c r="AZ355" s="21">
        <f ca="1">V355*VLOOKUP(AZ$6,'Greenhouse Gas Costs Avoided'!$A$2:$I$32,9,FALSE)</f>
        <v>7.1520913053717949</v>
      </c>
      <c r="BA355" s="21">
        <f ca="1">W355*VLOOKUP(BA$6,'Greenhouse Gas Costs Avoided'!$A$2:$I$32,9,FALSE)</f>
        <v>7.3435269452765404</v>
      </c>
      <c r="BB355" s="21">
        <f ca="1">X355*VLOOKUP(BB$6,'Greenhouse Gas Costs Avoided'!$A$2:$I$32,9,FALSE)</f>
        <v>7.5429472742415475</v>
      </c>
      <c r="BC355" s="21">
        <f ca="1">Y355*VLOOKUP(BC$6,'Greenhouse Gas Costs Avoided'!$A$2:$I$32,9,FALSE)</f>
        <v>7.744884134129272</v>
      </c>
      <c r="BD355" s="21">
        <f ca="1">Z355*VLOOKUP(BD$6,'Greenhouse Gas Costs Avoided'!$A$2:$I$32,9,FALSE)</f>
        <v>7.950411333759269</v>
      </c>
      <c r="BE355" s="21">
        <f ca="1">AA355*VLOOKUP(BE$6,'Greenhouse Gas Costs Avoided'!$A$2:$I$32,9,FALSE)</f>
        <v>8.161021676093501</v>
      </c>
      <c r="BF355" s="21">
        <f ca="1">AB355*VLOOKUP(BF$6,'Greenhouse Gas Costs Avoided'!$A$2:$I$32,9,FALSE)</f>
        <v>8.3774569890184303</v>
      </c>
      <c r="BG355" s="21">
        <f ca="1">AC355*VLOOKUP(BG$6,'Greenhouse Gas Costs Avoided'!$A$2:$I$32,9,FALSE)</f>
        <v>8.5992633142510115</v>
      </c>
      <c r="BH355" s="21">
        <f ca="1">AD355*VLOOKUP(BH$6,'Greenhouse Gas Costs Avoided'!$A$2:$I$32,9,FALSE)</f>
        <v>8.8263732304711304</v>
      </c>
      <c r="BI355" s="21">
        <f ca="1">AE355*VLOOKUP(BI$6,'Greenhouse Gas Costs Avoided'!$A$2:$I$32,9,FALSE)</f>
        <v>9.05818008905967</v>
      </c>
      <c r="BJ355" s="21">
        <f ca="1">AF355*VLOOKUP(BJ$6,'Greenhouse Gas Costs Avoided'!$A$2:$I$32,9,FALSE)</f>
        <v>9.2949796418706736</v>
      </c>
      <c r="BK355" s="22">
        <f ca="1">AG355*VLOOKUP(BK$6,'Greenhouse Gas Costs Avoided'!$A$2:$I$32,9,FALSE)</f>
        <v>9.5356621388007277</v>
      </c>
    </row>
    <row r="356" spans="1:63" x14ac:dyDescent="0.35">
      <c r="A356" s="11">
        <v>350</v>
      </c>
      <c r="B356" s="12">
        <f t="shared" ca="1" si="10"/>
        <v>1</v>
      </c>
      <c r="C356" s="13">
        <f t="shared" ca="1" si="11"/>
        <v>2023</v>
      </c>
      <c r="E356" s="20">
        <f ca="1">IF(E$6&lt;$C356,0,VLOOKUP(E$6,'MonteCarlo Policy Paths'!$A$2:$I$31,'Monte Carlo_WA Complance Price'!$B356+1,FALSE))</f>
        <v>0</v>
      </c>
      <c r="F356" s="21">
        <f ca="1">IF(F$6&lt;$C356,0,VLOOKUP(F$6,'MonteCarlo Policy Paths'!$A$2:$I$31,'Monte Carlo_WA Complance Price'!$B356+1,FALSE))</f>
        <v>82.346532180449415</v>
      </c>
      <c r="G356" s="21">
        <f ca="1">IF(G$6&lt;$C356,0,VLOOKUP(G$6,'MonteCarlo Policy Paths'!$A$2:$I$31,'Monte Carlo_WA Complance Price'!$B356+1,FALSE))</f>
        <v>84.002844861871253</v>
      </c>
      <c r="H356" s="21">
        <f ca="1">IF(H$6&lt;$C356,0,VLOOKUP(H$6,'MonteCarlo Policy Paths'!$A$2:$I$31,'Monte Carlo_WA Complance Price'!$B356+1,FALSE))</f>
        <v>85.659157543293105</v>
      </c>
      <c r="I356" s="21">
        <f ca="1">IF(I$6&lt;$C356,0,VLOOKUP(I$6,'MonteCarlo Policy Paths'!$A$2:$I$31,'Monte Carlo_WA Complance Price'!$B356+1,FALSE))</f>
        <v>86.918851036576825</v>
      </c>
      <c r="J356" s="21">
        <f ca="1">IF(J$6&lt;$C356,0,VLOOKUP(J$6,'MonteCarlo Policy Paths'!$A$2:$I$31,'Monte Carlo_WA Complance Price'!$B356+1,FALSE))</f>
        <v>88.178544529860531</v>
      </c>
      <c r="K356" s="21">
        <f ca="1">IF(K$6&lt;$C356,0,VLOOKUP(K$6,'MonteCarlo Policy Paths'!$A$2:$I$31,'Monte Carlo_WA Complance Price'!$B356+1,FALSE))</f>
        <v>89.438238023144251</v>
      </c>
      <c r="L356" s="21">
        <f ca="1">IF(L$6&lt;$C356,0,VLOOKUP(L$6,'MonteCarlo Policy Paths'!$A$2:$I$31,'Monte Carlo_WA Complance Price'!$B356+1,FALSE))</f>
        <v>90.697931516427971</v>
      </c>
      <c r="M356" s="21">
        <f ca="1">IF(M$6&lt;$C356,0,VLOOKUP(M$6,'MonteCarlo Policy Paths'!$A$2:$I$31,'Monte Carlo_WA Complance Price'!$B356+1,FALSE))</f>
        <v>91.95762500971172</v>
      </c>
      <c r="N356" s="21">
        <f ca="1">IF(N$6&lt;$C356,0,VLOOKUP(N$6,'MonteCarlo Policy Paths'!$A$2:$I$31,'Monte Carlo_WA Complance Price'!$B356+1,FALSE))</f>
        <v>93.21731850299544</v>
      </c>
      <c r="O356" s="21">
        <f ca="1">IF(O$6&lt;$C356,0,VLOOKUP(O$6,'MonteCarlo Policy Paths'!$A$2:$I$31,'Monte Carlo_WA Complance Price'!$B356+1,FALSE))</f>
        <v>94.47701199627916</v>
      </c>
      <c r="P356" s="21">
        <f ca="1">IF(P$6&lt;$C356,0,VLOOKUP(P$6,'MonteCarlo Policy Paths'!$A$2:$I$31,'Monte Carlo_WA Complance Price'!$B356+1,FALSE))</f>
        <v>95.73670548956288</v>
      </c>
      <c r="Q356" s="21">
        <f ca="1">IF(Q$6&lt;$C356,0,VLOOKUP(Q$6,'MonteCarlo Policy Paths'!$A$2:$I$31,'Monte Carlo_WA Complance Price'!$B356+1,FALSE))</f>
        <v>96.996398982846586</v>
      </c>
      <c r="R356" s="21">
        <f ca="1">IF(R$6&lt;$C356,0,VLOOKUP(R$6,'MonteCarlo Policy Paths'!$A$2:$I$31,'Monte Carlo_WA Complance Price'!$B356+1,FALSE))</f>
        <v>98.25609247613032</v>
      </c>
      <c r="S356" s="21">
        <f ca="1">IF(S$6&lt;$C356,0,VLOOKUP(S$6,'MonteCarlo Policy Paths'!$A$2:$I$31,'Monte Carlo_WA Complance Price'!$B356+1,FALSE))</f>
        <v>99.65157958594628</v>
      </c>
      <c r="T356" s="21">
        <f ca="1">IF(T$6&lt;$C356,0,VLOOKUP(T$6,'MonteCarlo Policy Paths'!$A$2:$I$31,'Monte Carlo_WA Complance Price'!$B356+1,FALSE))</f>
        <v>101.04706669576224</v>
      </c>
      <c r="U356" s="21">
        <f ca="1">IF(U$6&lt;$C356,0,VLOOKUP(U$6,'MonteCarlo Policy Paths'!$A$2:$I$31,'Monte Carlo_WA Complance Price'!$B356+1,FALSE))</f>
        <v>102.4425538055782</v>
      </c>
      <c r="V356" s="21">
        <f ca="1">IF(V$6&lt;$C356,0,VLOOKUP(V$6,'MonteCarlo Policy Paths'!$A$2:$I$31,'Monte Carlo_WA Complance Price'!$B356+1,FALSE))</f>
        <v>103.83804091539416</v>
      </c>
      <c r="W356" s="21">
        <f ca="1">IF(W$6&lt;$C356,0,VLOOKUP(W$6,'MonteCarlo Policy Paths'!$A$2:$I$31,'Monte Carlo_WA Complance Price'!$B356+1,FALSE))</f>
        <v>105.23352802521011</v>
      </c>
      <c r="X356" s="21">
        <f ca="1">IF(X$6&lt;$C356,0,VLOOKUP(X$6,'MonteCarlo Policy Paths'!$A$2:$I$31,'Monte Carlo_WA Complance Price'!$B356+1,FALSE))</f>
        <v>106.47156953138905</v>
      </c>
      <c r="Y356" s="21">
        <f ca="1">IF(Y$6&lt;$C356,0,VLOOKUP(Y$6,'MonteCarlo Policy Paths'!$A$2:$I$31,'Monte Carlo_WA Complance Price'!$B356+1,FALSE))</f>
        <v>107.709611037568</v>
      </c>
      <c r="Z356" s="21">
        <f ca="1">IF(Z$6&lt;$C356,0,VLOOKUP(Z$6,'MonteCarlo Policy Paths'!$A$2:$I$31,'Monte Carlo_WA Complance Price'!$B356+1,FALSE))</f>
        <v>108.94765254374694</v>
      </c>
      <c r="AA356" s="21">
        <f ca="1">IF(AA$6&lt;$C356,0,VLOOKUP(AA$6,'MonteCarlo Policy Paths'!$A$2:$I$31,'Monte Carlo_WA Complance Price'!$B356+1,FALSE))</f>
        <v>110.18569404992589</v>
      </c>
      <c r="AB356" s="21">
        <f ca="1">IF(AB$6&lt;$C356,0,VLOOKUP(AB$6,'MonteCarlo Policy Paths'!$A$2:$I$31,'Monte Carlo_WA Complance Price'!$B356+1,FALSE))</f>
        <v>111.42373555610482</v>
      </c>
      <c r="AC356" s="21">
        <f ca="1">IF(AC$6&lt;$C356,0,VLOOKUP(AC$6,'MonteCarlo Policy Paths'!$A$2:$I$31,'Monte Carlo_WA Complance Price'!$B356+1,FALSE))</f>
        <v>112.86811731331359</v>
      </c>
      <c r="AD356" s="21">
        <f ca="1">IF(AD$6&lt;$C356,0,VLOOKUP(AD$6,'MonteCarlo Policy Paths'!$A$2:$I$31,'Monte Carlo_WA Complance Price'!$B356+1,FALSE))</f>
        <v>114.31249907052236</v>
      </c>
      <c r="AE356" s="21">
        <f ca="1">IF(AE$6&lt;$C356,0,VLOOKUP(AE$6,'MonteCarlo Policy Paths'!$A$2:$I$31,'Monte Carlo_WA Complance Price'!$B356+1,FALSE))</f>
        <v>115.75688082773114</v>
      </c>
      <c r="AF356" s="21">
        <f ca="1">IF(AF$6&lt;$C356,0,VLOOKUP(AF$6,'MonteCarlo Policy Paths'!$A$2:$I$31,'Monte Carlo_WA Complance Price'!$B356+1,FALSE))</f>
        <v>117.20126258493991</v>
      </c>
      <c r="AG356" s="22">
        <f ca="1">IF(AG$6&lt;$C356,0,VLOOKUP(AG$6,'MonteCarlo Policy Paths'!$A$2:$I$31,'Monte Carlo_WA Complance Price'!$B356+1,FALSE))</f>
        <v>118.64564434214866</v>
      </c>
      <c r="AI356" s="20">
        <f ca="1">E356*VLOOKUP(AI$6,'Greenhouse Gas Costs Avoided'!$A$2:$I$32,9,FALSE)</f>
        <v>0</v>
      </c>
      <c r="AJ356" s="21">
        <f ca="1">F356*VLOOKUP(AJ$6,'Greenhouse Gas Costs Avoided'!$A$2:$I$32,9,FALSE)</f>
        <v>5.2166744805659615</v>
      </c>
      <c r="AK356" s="21">
        <f ca="1">G356*VLOOKUP(AK$6,'Greenhouse Gas Costs Avoided'!$A$2:$I$32,9,FALSE)</f>
        <v>5.3216023247413169</v>
      </c>
      <c r="AL356" s="21">
        <f ca="1">H356*VLOOKUP(AL$6,'Greenhouse Gas Costs Avoided'!$A$2:$I$32,9,FALSE)</f>
        <v>5.4265301689166732</v>
      </c>
      <c r="AM356" s="21">
        <f ca="1">I356*VLOOKUP(AM$6,'Greenhouse Gas Costs Avoided'!$A$2:$I$32,9,FALSE)</f>
        <v>5.5063320831654474</v>
      </c>
      <c r="AN356" s="21">
        <f ca="1">J356*VLOOKUP(AN$6,'Greenhouse Gas Costs Avoided'!$A$2:$I$32,9,FALSE)</f>
        <v>5.5861339974142208</v>
      </c>
      <c r="AO356" s="21">
        <f ca="1">K356*VLOOKUP(AO$6,'Greenhouse Gas Costs Avoided'!$A$2:$I$32,9,FALSE)</f>
        <v>5.665935911662995</v>
      </c>
      <c r="AP356" s="21">
        <f ca="1">L356*VLOOKUP(AP$6,'Greenhouse Gas Costs Avoided'!$A$2:$I$32,9,FALSE)</f>
        <v>5.7457378259117702</v>
      </c>
      <c r="AQ356" s="21">
        <f ca="1">M356*VLOOKUP(AQ$6,'Greenhouse Gas Costs Avoided'!$A$2:$I$32,9,FALSE)</f>
        <v>5.8255397401605462</v>
      </c>
      <c r="AR356" s="21">
        <f ca="1">N356*VLOOKUP(AR$6,'Greenhouse Gas Costs Avoided'!$A$2:$I$32,9,FALSE)</f>
        <v>5.9053416544093205</v>
      </c>
      <c r="AS356" s="21">
        <f ca="1">O356*VLOOKUP(AS$6,'Greenhouse Gas Costs Avoided'!$A$2:$I$32,9,FALSE)</f>
        <v>5.9851435686580947</v>
      </c>
      <c r="AT356" s="21">
        <f ca="1">P356*VLOOKUP(AT$6,'Greenhouse Gas Costs Avoided'!$A$2:$I$32,9,FALSE)</f>
        <v>6.0649454829068699</v>
      </c>
      <c r="AU356" s="21">
        <f ca="1">Q356*VLOOKUP(AU$6,'Greenhouse Gas Costs Avoided'!$A$2:$I$32,9,FALSE)</f>
        <v>6.1447473971556432</v>
      </c>
      <c r="AV356" s="21">
        <f ca="1">R356*VLOOKUP(AV$6,'Greenhouse Gas Costs Avoided'!$A$2:$I$32,9,FALSE)</f>
        <v>6.2245493114044184</v>
      </c>
      <c r="AW356" s="21">
        <f ca="1">S356*VLOOKUP(AW$6,'Greenhouse Gas Costs Avoided'!$A$2:$I$32,9,FALSE)</f>
        <v>6.312953786990386</v>
      </c>
      <c r="AX356" s="21">
        <f ca="1">T356*VLOOKUP(AX$6,'Greenhouse Gas Costs Avoided'!$A$2:$I$32,9,FALSE)</f>
        <v>6.4013582625763545</v>
      </c>
      <c r="AY356" s="21">
        <f ca="1">U356*VLOOKUP(AY$6,'Greenhouse Gas Costs Avoided'!$A$2:$I$32,9,FALSE)</f>
        <v>6.4897627381623222</v>
      </c>
      <c r="AZ356" s="21">
        <f ca="1">V356*VLOOKUP(AZ$6,'Greenhouse Gas Costs Avoided'!$A$2:$I$32,9,FALSE)</f>
        <v>6.5781672137482907</v>
      </c>
      <c r="BA356" s="21">
        <f ca="1">W356*VLOOKUP(BA$6,'Greenhouse Gas Costs Avoided'!$A$2:$I$32,9,FALSE)</f>
        <v>6.6665716893342575</v>
      </c>
      <c r="BB356" s="21">
        <f ca="1">X356*VLOOKUP(BB$6,'Greenhouse Gas Costs Avoided'!$A$2:$I$32,9,FALSE)</f>
        <v>6.7450019445028957</v>
      </c>
      <c r="BC356" s="21">
        <f ca="1">Y356*VLOOKUP(BC$6,'Greenhouse Gas Costs Avoided'!$A$2:$I$32,9,FALSE)</f>
        <v>6.8234321996715348</v>
      </c>
      <c r="BD356" s="21">
        <f ca="1">Z356*VLOOKUP(BD$6,'Greenhouse Gas Costs Avoided'!$A$2:$I$32,9,FALSE)</f>
        <v>6.901862454840173</v>
      </c>
      <c r="BE356" s="21">
        <f ca="1">AA356*VLOOKUP(BE$6,'Greenhouse Gas Costs Avoided'!$A$2:$I$32,9,FALSE)</f>
        <v>6.9802927100088112</v>
      </c>
      <c r="BF356" s="21">
        <f ca="1">AB356*VLOOKUP(BF$6,'Greenhouse Gas Costs Avoided'!$A$2:$I$32,9,FALSE)</f>
        <v>7.0587229651774486</v>
      </c>
      <c r="BG356" s="21">
        <f ca="1">AC356*VLOOKUP(BG$6,'Greenhouse Gas Costs Avoided'!$A$2:$I$32,9,FALSE)</f>
        <v>7.1502249295408609</v>
      </c>
      <c r="BH356" s="21">
        <f ca="1">AD356*VLOOKUP(BH$6,'Greenhouse Gas Costs Avoided'!$A$2:$I$32,9,FALSE)</f>
        <v>7.2417268939042723</v>
      </c>
      <c r="BI356" s="21">
        <f ca="1">AE356*VLOOKUP(BI$6,'Greenhouse Gas Costs Avoided'!$A$2:$I$32,9,FALSE)</f>
        <v>7.3332288582676846</v>
      </c>
      <c r="BJ356" s="21">
        <f ca="1">AF356*VLOOKUP(BJ$6,'Greenhouse Gas Costs Avoided'!$A$2:$I$32,9,FALSE)</f>
        <v>7.424730822631096</v>
      </c>
      <c r="BK356" s="22">
        <f ca="1">AG356*VLOOKUP(BK$6,'Greenhouse Gas Costs Avoided'!$A$2:$I$32,9,FALSE)</f>
        <v>7.5162327869945065</v>
      </c>
    </row>
    <row r="357" spans="1:63" x14ac:dyDescent="0.35">
      <c r="A357" s="11">
        <v>351</v>
      </c>
      <c r="B357" s="12">
        <f t="shared" ca="1" si="10"/>
        <v>5</v>
      </c>
      <c r="C357" s="13">
        <f t="shared" ca="1" si="11"/>
        <v>2023</v>
      </c>
      <c r="E357" s="20">
        <f ca="1">IF(E$6&lt;$C357,0,VLOOKUP(E$6,'MonteCarlo Policy Paths'!$A$2:$I$31,'Monte Carlo_WA Complance Price'!$B357+1,FALSE))</f>
        <v>0</v>
      </c>
      <c r="F357" s="21">
        <f ca="1">IF(F$6&lt;$C357,0,VLOOKUP(F$6,'MonteCarlo Policy Paths'!$A$2:$I$31,'Monte Carlo_WA Complance Price'!$B357+1,FALSE))</f>
        <v>82.346532180449415</v>
      </c>
      <c r="G357" s="21">
        <f ca="1">IF(G$6&lt;$C357,0,VLOOKUP(G$6,'MonteCarlo Policy Paths'!$A$2:$I$31,'Monte Carlo_WA Complance Price'!$B357+1,FALSE))</f>
        <v>84.002844861871253</v>
      </c>
      <c r="H357" s="21">
        <f ca="1">IF(H$6&lt;$C357,0,VLOOKUP(H$6,'MonteCarlo Policy Paths'!$A$2:$I$31,'Monte Carlo_WA Complance Price'!$B357+1,FALSE))</f>
        <v>85.659157543293105</v>
      </c>
      <c r="I357" s="21">
        <f ca="1">IF(I$6&lt;$C357,0,VLOOKUP(I$6,'MonteCarlo Policy Paths'!$A$2:$I$31,'Monte Carlo_WA Complance Price'!$B357+1,FALSE))</f>
        <v>86.918851036576825</v>
      </c>
      <c r="J357" s="21">
        <f ca="1">IF(J$6&lt;$C357,0,VLOOKUP(J$6,'MonteCarlo Policy Paths'!$A$2:$I$31,'Monte Carlo_WA Complance Price'!$B357+1,FALSE))</f>
        <v>88.178544529860531</v>
      </c>
      <c r="K357" s="21">
        <f ca="1">IF(K$6&lt;$C357,0,VLOOKUP(K$6,'MonteCarlo Policy Paths'!$A$2:$I$31,'Monte Carlo_WA Complance Price'!$B357+1,FALSE))</f>
        <v>89.438238023144251</v>
      </c>
      <c r="L357" s="21">
        <f ca="1">IF(L$6&lt;$C357,0,VLOOKUP(L$6,'MonteCarlo Policy Paths'!$A$2:$I$31,'Monte Carlo_WA Complance Price'!$B357+1,FALSE))</f>
        <v>90.697931516427971</v>
      </c>
      <c r="M357" s="21">
        <f ca="1">IF(M$6&lt;$C357,0,VLOOKUP(M$6,'MonteCarlo Policy Paths'!$A$2:$I$31,'Monte Carlo_WA Complance Price'!$B357+1,FALSE))</f>
        <v>91.95762500971172</v>
      </c>
      <c r="N357" s="21">
        <f ca="1">IF(N$6&lt;$C357,0,VLOOKUP(N$6,'MonteCarlo Policy Paths'!$A$2:$I$31,'Monte Carlo_WA Complance Price'!$B357+1,FALSE))</f>
        <v>93.21731850299544</v>
      </c>
      <c r="O357" s="21">
        <f ca="1">IF(O$6&lt;$C357,0,VLOOKUP(O$6,'MonteCarlo Policy Paths'!$A$2:$I$31,'Monte Carlo_WA Complance Price'!$B357+1,FALSE))</f>
        <v>94.47701199627916</v>
      </c>
      <c r="P357" s="21">
        <f ca="1">IF(P$6&lt;$C357,0,VLOOKUP(P$6,'MonteCarlo Policy Paths'!$A$2:$I$31,'Monte Carlo_WA Complance Price'!$B357+1,FALSE))</f>
        <v>95.73670548956288</v>
      </c>
      <c r="Q357" s="21">
        <f ca="1">IF(Q$6&lt;$C357,0,VLOOKUP(Q$6,'MonteCarlo Policy Paths'!$A$2:$I$31,'Monte Carlo_WA Complance Price'!$B357+1,FALSE))</f>
        <v>96.996398982846586</v>
      </c>
      <c r="R357" s="21">
        <f ca="1">IF(R$6&lt;$C357,0,VLOOKUP(R$6,'MonteCarlo Policy Paths'!$A$2:$I$31,'Monte Carlo_WA Complance Price'!$B357+1,FALSE))</f>
        <v>99.874634841342697</v>
      </c>
      <c r="S357" s="21">
        <f ca="1">IF(S$6&lt;$C357,0,VLOOKUP(S$6,'MonteCarlo Policy Paths'!$A$2:$I$31,'Monte Carlo_WA Complance Price'!$B357+1,FALSE))</f>
        <v>101.93553668931256</v>
      </c>
      <c r="T357" s="21">
        <f ca="1">IF(T$6&lt;$C357,0,VLOOKUP(T$6,'MonteCarlo Policy Paths'!$A$2:$I$31,'Monte Carlo_WA Complance Price'!$B357+1,FALSE))</f>
        <v>104.04258519817796</v>
      </c>
      <c r="U357" s="21">
        <f ca="1">IF(U$6&lt;$C357,0,VLOOKUP(U$6,'MonteCarlo Policy Paths'!$A$2:$I$31,'Monte Carlo_WA Complance Price'!$B357+1,FALSE))</f>
        <v>106.18472717196582</v>
      </c>
      <c r="V357" s="21">
        <f ca="1">IF(V$6&lt;$C357,0,VLOOKUP(V$6,'MonteCarlo Policy Paths'!$A$2:$I$31,'Monte Carlo_WA Complance Price'!$B357+1,FALSE))</f>
        <v>108.36780972271322</v>
      </c>
      <c r="W357" s="21">
        <f ca="1">IF(W$6&lt;$C357,0,VLOOKUP(W$6,'MonteCarlo Policy Paths'!$A$2:$I$31,'Monte Carlo_WA Complance Price'!$B357+1,FALSE))</f>
        <v>110.57648338650839</v>
      </c>
      <c r="X357" s="21">
        <f ca="1">IF(X$6&lt;$C357,0,VLOOKUP(X$6,'MonteCarlo Policy Paths'!$A$2:$I$31,'Monte Carlo_WA Complance Price'!$B357+1,FALSE))</f>
        <v>112.7694544213079</v>
      </c>
      <c r="Y357" s="21">
        <f ca="1">IF(Y$6&lt;$C357,0,VLOOKUP(Y$6,'MonteCarlo Policy Paths'!$A$2:$I$31,'Monte Carlo_WA Complance Price'!$B357+1,FALSE))</f>
        <v>114.98228749612761</v>
      </c>
      <c r="Z357" s="21">
        <f ca="1">IF(Z$6&lt;$C357,0,VLOOKUP(Z$6,'MonteCarlo Policy Paths'!$A$2:$I$31,'Monte Carlo_WA Complance Price'!$B357+1,FALSE))</f>
        <v>117.22345778349788</v>
      </c>
      <c r="AA357" s="21">
        <f ca="1">IF(AA$6&lt;$C357,0,VLOOKUP(AA$6,'MonteCarlo Policy Paths'!$A$2:$I$31,'Monte Carlo_WA Complance Price'!$B357+1,FALSE))</f>
        <v>119.50474742044912</v>
      </c>
      <c r="AB357" s="21">
        <f ca="1">IF(AB$6&lt;$C357,0,VLOOKUP(AB$6,'MonteCarlo Policy Paths'!$A$2:$I$31,'Monte Carlo_WA Complance Price'!$B357+1,FALSE))</f>
        <v>121.83201137782079</v>
      </c>
      <c r="AC357" s="21">
        <f ca="1">IF(AC$6&lt;$C357,0,VLOOKUP(AC$6,'MonteCarlo Policy Paths'!$A$2:$I$31,'Monte Carlo_WA Complance Price'!$B357+1,FALSE))</f>
        <v>124.30483685770574</v>
      </c>
      <c r="AD357" s="21">
        <f ca="1">IF(AD$6&lt;$C357,0,VLOOKUP(AD$6,'MonteCarlo Policy Paths'!$A$2:$I$31,'Monte Carlo_WA Complance Price'!$B357+1,FALSE))</f>
        <v>126.81952160325447</v>
      </c>
      <c r="AE357" s="21">
        <f ca="1">IF(AE$6&lt;$C357,0,VLOOKUP(AE$6,'MonteCarlo Policy Paths'!$A$2:$I$31,'Monte Carlo_WA Complance Price'!$B357+1,FALSE))</f>
        <v>129.37127756316897</v>
      </c>
      <c r="AF357" s="21">
        <f ca="1">IF(AF$6&lt;$C357,0,VLOOKUP(AF$6,'MonteCarlo Policy Paths'!$A$2:$I$31,'Monte Carlo_WA Complance Price'!$B357+1,FALSE))</f>
        <v>131.96243899653103</v>
      </c>
      <c r="AG357" s="22">
        <f ca="1">IF(AG$6&lt;$C357,0,VLOOKUP(AG$6,'MonteCarlo Policy Paths'!$A$2:$I$31,'Monte Carlo_WA Complance Price'!$B357+1,FALSE))</f>
        <v>135.47056479945655</v>
      </c>
      <c r="AI357" s="20">
        <f ca="1">E357*VLOOKUP(AI$6,'Greenhouse Gas Costs Avoided'!$A$2:$I$32,9,FALSE)</f>
        <v>0</v>
      </c>
      <c r="AJ357" s="21">
        <f ca="1">F357*VLOOKUP(AJ$6,'Greenhouse Gas Costs Avoided'!$A$2:$I$32,9,FALSE)</f>
        <v>5.2166744805659615</v>
      </c>
      <c r="AK357" s="21">
        <f ca="1">G357*VLOOKUP(AK$6,'Greenhouse Gas Costs Avoided'!$A$2:$I$32,9,FALSE)</f>
        <v>5.3216023247413169</v>
      </c>
      <c r="AL357" s="21">
        <f ca="1">H357*VLOOKUP(AL$6,'Greenhouse Gas Costs Avoided'!$A$2:$I$32,9,FALSE)</f>
        <v>5.4265301689166732</v>
      </c>
      <c r="AM357" s="21">
        <f ca="1">I357*VLOOKUP(AM$6,'Greenhouse Gas Costs Avoided'!$A$2:$I$32,9,FALSE)</f>
        <v>5.5063320831654474</v>
      </c>
      <c r="AN357" s="21">
        <f ca="1">J357*VLOOKUP(AN$6,'Greenhouse Gas Costs Avoided'!$A$2:$I$32,9,FALSE)</f>
        <v>5.5861339974142208</v>
      </c>
      <c r="AO357" s="21">
        <f ca="1">K357*VLOOKUP(AO$6,'Greenhouse Gas Costs Avoided'!$A$2:$I$32,9,FALSE)</f>
        <v>5.665935911662995</v>
      </c>
      <c r="AP357" s="21">
        <f ca="1">L357*VLOOKUP(AP$6,'Greenhouse Gas Costs Avoided'!$A$2:$I$32,9,FALSE)</f>
        <v>5.7457378259117702</v>
      </c>
      <c r="AQ357" s="21">
        <f ca="1">M357*VLOOKUP(AQ$6,'Greenhouse Gas Costs Avoided'!$A$2:$I$32,9,FALSE)</f>
        <v>5.8255397401605462</v>
      </c>
      <c r="AR357" s="21">
        <f ca="1">N357*VLOOKUP(AR$6,'Greenhouse Gas Costs Avoided'!$A$2:$I$32,9,FALSE)</f>
        <v>5.9053416544093205</v>
      </c>
      <c r="AS357" s="21">
        <f ca="1">O357*VLOOKUP(AS$6,'Greenhouse Gas Costs Avoided'!$A$2:$I$32,9,FALSE)</f>
        <v>5.9851435686580947</v>
      </c>
      <c r="AT357" s="21">
        <f ca="1">P357*VLOOKUP(AT$6,'Greenhouse Gas Costs Avoided'!$A$2:$I$32,9,FALSE)</f>
        <v>6.0649454829068699</v>
      </c>
      <c r="AU357" s="21">
        <f ca="1">Q357*VLOOKUP(AU$6,'Greenhouse Gas Costs Avoided'!$A$2:$I$32,9,FALSE)</f>
        <v>6.1447473971556432</v>
      </c>
      <c r="AV357" s="21">
        <f ca="1">R357*VLOOKUP(AV$6,'Greenhouse Gas Costs Avoided'!$A$2:$I$32,9,FALSE)</f>
        <v>6.327084396109818</v>
      </c>
      <c r="AW357" s="21">
        <f ca="1">S357*VLOOKUP(AW$6,'Greenhouse Gas Costs Avoided'!$A$2:$I$32,9,FALSE)</f>
        <v>6.4576430704410743</v>
      </c>
      <c r="AX357" s="21">
        <f ca="1">T357*VLOOKUP(AX$6,'Greenhouse Gas Costs Avoided'!$A$2:$I$32,9,FALSE)</f>
        <v>6.5911251478821242</v>
      </c>
      <c r="AY357" s="21">
        <f ca="1">U357*VLOOKUP(AY$6,'Greenhouse Gas Costs Avoided'!$A$2:$I$32,9,FALSE)</f>
        <v>6.7268304055597685</v>
      </c>
      <c r="AZ357" s="21">
        <f ca="1">V357*VLOOKUP(AZ$6,'Greenhouse Gas Costs Avoided'!$A$2:$I$32,9,FALSE)</f>
        <v>6.8651292595600424</v>
      </c>
      <c r="BA357" s="21">
        <f ca="1">W357*VLOOKUP(BA$6,'Greenhouse Gas Costs Avoided'!$A$2:$I$32,9,FALSE)</f>
        <v>7.0050493173053994</v>
      </c>
      <c r="BB357" s="21">
        <f ca="1">X357*VLOOKUP(BB$6,'Greenhouse Gas Costs Avoided'!$A$2:$I$32,9,FALSE)</f>
        <v>7.1439746093722221</v>
      </c>
      <c r="BC357" s="21">
        <f ca="1">Y357*VLOOKUP(BC$6,'Greenhouse Gas Costs Avoided'!$A$2:$I$32,9,FALSE)</f>
        <v>7.2841581669004034</v>
      </c>
      <c r="BD357" s="21">
        <f ca="1">Z357*VLOOKUP(BD$6,'Greenhouse Gas Costs Avoided'!$A$2:$I$32,9,FALSE)</f>
        <v>7.426136894299721</v>
      </c>
      <c r="BE357" s="21">
        <f ca="1">AA357*VLOOKUP(BE$6,'Greenhouse Gas Costs Avoided'!$A$2:$I$32,9,FALSE)</f>
        <v>7.5706571930511553</v>
      </c>
      <c r="BF357" s="21">
        <f ca="1">AB357*VLOOKUP(BF$6,'Greenhouse Gas Costs Avoided'!$A$2:$I$32,9,FALSE)</f>
        <v>7.7180899770979394</v>
      </c>
      <c r="BG357" s="21">
        <f ca="1">AC357*VLOOKUP(BG$6,'Greenhouse Gas Costs Avoided'!$A$2:$I$32,9,FALSE)</f>
        <v>7.8747441218959366</v>
      </c>
      <c r="BH357" s="21">
        <f ca="1">AD357*VLOOKUP(BH$6,'Greenhouse Gas Costs Avoided'!$A$2:$I$32,9,FALSE)</f>
        <v>8.0340500621877027</v>
      </c>
      <c r="BI357" s="21">
        <f ca="1">AE357*VLOOKUP(BI$6,'Greenhouse Gas Costs Avoided'!$A$2:$I$32,9,FALSE)</f>
        <v>8.1957044736636782</v>
      </c>
      <c r="BJ357" s="21">
        <f ca="1">AF357*VLOOKUP(BJ$6,'Greenhouse Gas Costs Avoided'!$A$2:$I$32,9,FALSE)</f>
        <v>8.3598552322508848</v>
      </c>
      <c r="BK357" s="22">
        <f ca="1">AG357*VLOOKUP(BK$6,'Greenhouse Gas Costs Avoided'!$A$2:$I$32,9,FALSE)</f>
        <v>8.5820959249206545</v>
      </c>
    </row>
    <row r="358" spans="1:63" x14ac:dyDescent="0.35">
      <c r="A358" s="11">
        <v>352</v>
      </c>
      <c r="B358" s="12">
        <f t="shared" ca="1" si="10"/>
        <v>5</v>
      </c>
      <c r="C358" s="13">
        <f t="shared" ca="1" si="11"/>
        <v>2023</v>
      </c>
      <c r="E358" s="20">
        <f ca="1">IF(E$6&lt;$C358,0,VLOOKUP(E$6,'MonteCarlo Policy Paths'!$A$2:$I$31,'Monte Carlo_WA Complance Price'!$B358+1,FALSE))</f>
        <v>0</v>
      </c>
      <c r="F358" s="21">
        <f ca="1">IF(F$6&lt;$C358,0,VLOOKUP(F$6,'MonteCarlo Policy Paths'!$A$2:$I$31,'Monte Carlo_WA Complance Price'!$B358+1,FALSE))</f>
        <v>82.346532180449415</v>
      </c>
      <c r="G358" s="21">
        <f ca="1">IF(G$6&lt;$C358,0,VLOOKUP(G$6,'MonteCarlo Policy Paths'!$A$2:$I$31,'Monte Carlo_WA Complance Price'!$B358+1,FALSE))</f>
        <v>84.002844861871253</v>
      </c>
      <c r="H358" s="21">
        <f ca="1">IF(H$6&lt;$C358,0,VLOOKUP(H$6,'MonteCarlo Policy Paths'!$A$2:$I$31,'Monte Carlo_WA Complance Price'!$B358+1,FALSE))</f>
        <v>85.659157543293105</v>
      </c>
      <c r="I358" s="21">
        <f ca="1">IF(I$6&lt;$C358,0,VLOOKUP(I$6,'MonteCarlo Policy Paths'!$A$2:$I$31,'Monte Carlo_WA Complance Price'!$B358+1,FALSE))</f>
        <v>86.918851036576825</v>
      </c>
      <c r="J358" s="21">
        <f ca="1">IF(J$6&lt;$C358,0,VLOOKUP(J$6,'MonteCarlo Policy Paths'!$A$2:$I$31,'Monte Carlo_WA Complance Price'!$B358+1,FALSE))</f>
        <v>88.178544529860531</v>
      </c>
      <c r="K358" s="21">
        <f ca="1">IF(K$6&lt;$C358,0,VLOOKUP(K$6,'MonteCarlo Policy Paths'!$A$2:$I$31,'Monte Carlo_WA Complance Price'!$B358+1,FALSE))</f>
        <v>89.438238023144251</v>
      </c>
      <c r="L358" s="21">
        <f ca="1">IF(L$6&lt;$C358,0,VLOOKUP(L$6,'MonteCarlo Policy Paths'!$A$2:$I$31,'Monte Carlo_WA Complance Price'!$B358+1,FALSE))</f>
        <v>90.697931516427971</v>
      </c>
      <c r="M358" s="21">
        <f ca="1">IF(M$6&lt;$C358,0,VLOOKUP(M$6,'MonteCarlo Policy Paths'!$A$2:$I$31,'Monte Carlo_WA Complance Price'!$B358+1,FALSE))</f>
        <v>91.95762500971172</v>
      </c>
      <c r="N358" s="21">
        <f ca="1">IF(N$6&lt;$C358,0,VLOOKUP(N$6,'MonteCarlo Policy Paths'!$A$2:$I$31,'Monte Carlo_WA Complance Price'!$B358+1,FALSE))</f>
        <v>93.21731850299544</v>
      </c>
      <c r="O358" s="21">
        <f ca="1">IF(O$6&lt;$C358,0,VLOOKUP(O$6,'MonteCarlo Policy Paths'!$A$2:$I$31,'Monte Carlo_WA Complance Price'!$B358+1,FALSE))</f>
        <v>94.47701199627916</v>
      </c>
      <c r="P358" s="21">
        <f ca="1">IF(P$6&lt;$C358,0,VLOOKUP(P$6,'MonteCarlo Policy Paths'!$A$2:$I$31,'Monte Carlo_WA Complance Price'!$B358+1,FALSE))</f>
        <v>95.73670548956288</v>
      </c>
      <c r="Q358" s="21">
        <f ca="1">IF(Q$6&lt;$C358,0,VLOOKUP(Q$6,'MonteCarlo Policy Paths'!$A$2:$I$31,'Monte Carlo_WA Complance Price'!$B358+1,FALSE))</f>
        <v>96.996398982846586</v>
      </c>
      <c r="R358" s="21">
        <f ca="1">IF(R$6&lt;$C358,0,VLOOKUP(R$6,'MonteCarlo Policy Paths'!$A$2:$I$31,'Monte Carlo_WA Complance Price'!$B358+1,FALSE))</f>
        <v>99.874634841342697</v>
      </c>
      <c r="S358" s="21">
        <f ca="1">IF(S$6&lt;$C358,0,VLOOKUP(S$6,'MonteCarlo Policy Paths'!$A$2:$I$31,'Monte Carlo_WA Complance Price'!$B358+1,FALSE))</f>
        <v>101.93553668931256</v>
      </c>
      <c r="T358" s="21">
        <f ca="1">IF(T$6&lt;$C358,0,VLOOKUP(T$6,'MonteCarlo Policy Paths'!$A$2:$I$31,'Monte Carlo_WA Complance Price'!$B358+1,FALSE))</f>
        <v>104.04258519817796</v>
      </c>
      <c r="U358" s="21">
        <f ca="1">IF(U$6&lt;$C358,0,VLOOKUP(U$6,'MonteCarlo Policy Paths'!$A$2:$I$31,'Monte Carlo_WA Complance Price'!$B358+1,FALSE))</f>
        <v>106.18472717196582</v>
      </c>
      <c r="V358" s="21">
        <f ca="1">IF(V$6&lt;$C358,0,VLOOKUP(V$6,'MonteCarlo Policy Paths'!$A$2:$I$31,'Monte Carlo_WA Complance Price'!$B358+1,FALSE))</f>
        <v>108.36780972271322</v>
      </c>
      <c r="W358" s="21">
        <f ca="1">IF(W$6&lt;$C358,0,VLOOKUP(W$6,'MonteCarlo Policy Paths'!$A$2:$I$31,'Monte Carlo_WA Complance Price'!$B358+1,FALSE))</f>
        <v>110.57648338650839</v>
      </c>
      <c r="X358" s="21">
        <f ca="1">IF(X$6&lt;$C358,0,VLOOKUP(X$6,'MonteCarlo Policy Paths'!$A$2:$I$31,'Monte Carlo_WA Complance Price'!$B358+1,FALSE))</f>
        <v>112.7694544213079</v>
      </c>
      <c r="Y358" s="21">
        <f ca="1">IF(Y$6&lt;$C358,0,VLOOKUP(Y$6,'MonteCarlo Policy Paths'!$A$2:$I$31,'Monte Carlo_WA Complance Price'!$B358+1,FALSE))</f>
        <v>114.98228749612761</v>
      </c>
      <c r="Z358" s="21">
        <f ca="1">IF(Z$6&lt;$C358,0,VLOOKUP(Z$6,'MonteCarlo Policy Paths'!$A$2:$I$31,'Monte Carlo_WA Complance Price'!$B358+1,FALSE))</f>
        <v>117.22345778349788</v>
      </c>
      <c r="AA358" s="21">
        <f ca="1">IF(AA$6&lt;$C358,0,VLOOKUP(AA$6,'MonteCarlo Policy Paths'!$A$2:$I$31,'Monte Carlo_WA Complance Price'!$B358+1,FALSE))</f>
        <v>119.50474742044912</v>
      </c>
      <c r="AB358" s="21">
        <f ca="1">IF(AB$6&lt;$C358,0,VLOOKUP(AB$6,'MonteCarlo Policy Paths'!$A$2:$I$31,'Monte Carlo_WA Complance Price'!$B358+1,FALSE))</f>
        <v>121.83201137782079</v>
      </c>
      <c r="AC358" s="21">
        <f ca="1">IF(AC$6&lt;$C358,0,VLOOKUP(AC$6,'MonteCarlo Policy Paths'!$A$2:$I$31,'Monte Carlo_WA Complance Price'!$B358+1,FALSE))</f>
        <v>124.30483685770574</v>
      </c>
      <c r="AD358" s="21">
        <f ca="1">IF(AD$6&lt;$C358,0,VLOOKUP(AD$6,'MonteCarlo Policy Paths'!$A$2:$I$31,'Monte Carlo_WA Complance Price'!$B358+1,FALSE))</f>
        <v>126.81952160325447</v>
      </c>
      <c r="AE358" s="21">
        <f ca="1">IF(AE$6&lt;$C358,0,VLOOKUP(AE$6,'MonteCarlo Policy Paths'!$A$2:$I$31,'Monte Carlo_WA Complance Price'!$B358+1,FALSE))</f>
        <v>129.37127756316897</v>
      </c>
      <c r="AF358" s="21">
        <f ca="1">IF(AF$6&lt;$C358,0,VLOOKUP(AF$6,'MonteCarlo Policy Paths'!$A$2:$I$31,'Monte Carlo_WA Complance Price'!$B358+1,FALSE))</f>
        <v>131.96243899653103</v>
      </c>
      <c r="AG358" s="22">
        <f ca="1">IF(AG$6&lt;$C358,0,VLOOKUP(AG$6,'MonteCarlo Policy Paths'!$A$2:$I$31,'Monte Carlo_WA Complance Price'!$B358+1,FALSE))</f>
        <v>135.47056479945655</v>
      </c>
      <c r="AI358" s="20">
        <f ca="1">E358*VLOOKUP(AI$6,'Greenhouse Gas Costs Avoided'!$A$2:$I$32,9,FALSE)</f>
        <v>0</v>
      </c>
      <c r="AJ358" s="21">
        <f ca="1">F358*VLOOKUP(AJ$6,'Greenhouse Gas Costs Avoided'!$A$2:$I$32,9,FALSE)</f>
        <v>5.2166744805659615</v>
      </c>
      <c r="AK358" s="21">
        <f ca="1">G358*VLOOKUP(AK$6,'Greenhouse Gas Costs Avoided'!$A$2:$I$32,9,FALSE)</f>
        <v>5.3216023247413169</v>
      </c>
      <c r="AL358" s="21">
        <f ca="1">H358*VLOOKUP(AL$6,'Greenhouse Gas Costs Avoided'!$A$2:$I$32,9,FALSE)</f>
        <v>5.4265301689166732</v>
      </c>
      <c r="AM358" s="21">
        <f ca="1">I358*VLOOKUP(AM$6,'Greenhouse Gas Costs Avoided'!$A$2:$I$32,9,FALSE)</f>
        <v>5.5063320831654474</v>
      </c>
      <c r="AN358" s="21">
        <f ca="1">J358*VLOOKUP(AN$6,'Greenhouse Gas Costs Avoided'!$A$2:$I$32,9,FALSE)</f>
        <v>5.5861339974142208</v>
      </c>
      <c r="AO358" s="21">
        <f ca="1">K358*VLOOKUP(AO$6,'Greenhouse Gas Costs Avoided'!$A$2:$I$32,9,FALSE)</f>
        <v>5.665935911662995</v>
      </c>
      <c r="AP358" s="21">
        <f ca="1">L358*VLOOKUP(AP$6,'Greenhouse Gas Costs Avoided'!$A$2:$I$32,9,FALSE)</f>
        <v>5.7457378259117702</v>
      </c>
      <c r="AQ358" s="21">
        <f ca="1">M358*VLOOKUP(AQ$6,'Greenhouse Gas Costs Avoided'!$A$2:$I$32,9,FALSE)</f>
        <v>5.8255397401605462</v>
      </c>
      <c r="AR358" s="21">
        <f ca="1">N358*VLOOKUP(AR$6,'Greenhouse Gas Costs Avoided'!$A$2:$I$32,9,FALSE)</f>
        <v>5.9053416544093205</v>
      </c>
      <c r="AS358" s="21">
        <f ca="1">O358*VLOOKUP(AS$6,'Greenhouse Gas Costs Avoided'!$A$2:$I$32,9,FALSE)</f>
        <v>5.9851435686580947</v>
      </c>
      <c r="AT358" s="21">
        <f ca="1">P358*VLOOKUP(AT$6,'Greenhouse Gas Costs Avoided'!$A$2:$I$32,9,FALSE)</f>
        <v>6.0649454829068699</v>
      </c>
      <c r="AU358" s="21">
        <f ca="1">Q358*VLOOKUP(AU$6,'Greenhouse Gas Costs Avoided'!$A$2:$I$32,9,FALSE)</f>
        <v>6.1447473971556432</v>
      </c>
      <c r="AV358" s="21">
        <f ca="1">R358*VLOOKUP(AV$6,'Greenhouse Gas Costs Avoided'!$A$2:$I$32,9,FALSE)</f>
        <v>6.327084396109818</v>
      </c>
      <c r="AW358" s="21">
        <f ca="1">S358*VLOOKUP(AW$6,'Greenhouse Gas Costs Avoided'!$A$2:$I$32,9,FALSE)</f>
        <v>6.4576430704410743</v>
      </c>
      <c r="AX358" s="21">
        <f ca="1">T358*VLOOKUP(AX$6,'Greenhouse Gas Costs Avoided'!$A$2:$I$32,9,FALSE)</f>
        <v>6.5911251478821242</v>
      </c>
      <c r="AY358" s="21">
        <f ca="1">U358*VLOOKUP(AY$6,'Greenhouse Gas Costs Avoided'!$A$2:$I$32,9,FALSE)</f>
        <v>6.7268304055597685</v>
      </c>
      <c r="AZ358" s="21">
        <f ca="1">V358*VLOOKUP(AZ$6,'Greenhouse Gas Costs Avoided'!$A$2:$I$32,9,FALSE)</f>
        <v>6.8651292595600424</v>
      </c>
      <c r="BA358" s="21">
        <f ca="1">W358*VLOOKUP(BA$6,'Greenhouse Gas Costs Avoided'!$A$2:$I$32,9,FALSE)</f>
        <v>7.0050493173053994</v>
      </c>
      <c r="BB358" s="21">
        <f ca="1">X358*VLOOKUP(BB$6,'Greenhouse Gas Costs Avoided'!$A$2:$I$32,9,FALSE)</f>
        <v>7.1439746093722221</v>
      </c>
      <c r="BC358" s="21">
        <f ca="1">Y358*VLOOKUP(BC$6,'Greenhouse Gas Costs Avoided'!$A$2:$I$32,9,FALSE)</f>
        <v>7.2841581669004034</v>
      </c>
      <c r="BD358" s="21">
        <f ca="1">Z358*VLOOKUP(BD$6,'Greenhouse Gas Costs Avoided'!$A$2:$I$32,9,FALSE)</f>
        <v>7.426136894299721</v>
      </c>
      <c r="BE358" s="21">
        <f ca="1">AA358*VLOOKUP(BE$6,'Greenhouse Gas Costs Avoided'!$A$2:$I$32,9,FALSE)</f>
        <v>7.5706571930511553</v>
      </c>
      <c r="BF358" s="21">
        <f ca="1">AB358*VLOOKUP(BF$6,'Greenhouse Gas Costs Avoided'!$A$2:$I$32,9,FALSE)</f>
        <v>7.7180899770979394</v>
      </c>
      <c r="BG358" s="21">
        <f ca="1">AC358*VLOOKUP(BG$6,'Greenhouse Gas Costs Avoided'!$A$2:$I$32,9,FALSE)</f>
        <v>7.8747441218959366</v>
      </c>
      <c r="BH358" s="21">
        <f ca="1">AD358*VLOOKUP(BH$6,'Greenhouse Gas Costs Avoided'!$A$2:$I$32,9,FALSE)</f>
        <v>8.0340500621877027</v>
      </c>
      <c r="BI358" s="21">
        <f ca="1">AE358*VLOOKUP(BI$6,'Greenhouse Gas Costs Avoided'!$A$2:$I$32,9,FALSE)</f>
        <v>8.1957044736636782</v>
      </c>
      <c r="BJ358" s="21">
        <f ca="1">AF358*VLOOKUP(BJ$6,'Greenhouse Gas Costs Avoided'!$A$2:$I$32,9,FALSE)</f>
        <v>8.3598552322508848</v>
      </c>
      <c r="BK358" s="22">
        <f ca="1">AG358*VLOOKUP(BK$6,'Greenhouse Gas Costs Avoided'!$A$2:$I$32,9,FALSE)</f>
        <v>8.5820959249206545</v>
      </c>
    </row>
    <row r="359" spans="1:63" x14ac:dyDescent="0.35">
      <c r="A359" s="11">
        <v>353</v>
      </c>
      <c r="B359" s="12">
        <f t="shared" ca="1" si="10"/>
        <v>4</v>
      </c>
      <c r="C359" s="13">
        <f t="shared" ca="1" si="11"/>
        <v>2023</v>
      </c>
      <c r="E359" s="20">
        <f ca="1">IF(E$6&lt;$C359,0,VLOOKUP(E$6,'MonteCarlo Policy Paths'!$A$2:$I$31,'Monte Carlo_WA Complance Price'!$B359+1,FALSE))</f>
        <v>0</v>
      </c>
      <c r="F359" s="21">
        <f ca="1">IF(F$6&lt;$C359,0,VLOOKUP(F$6,'MonteCarlo Policy Paths'!$A$2:$I$31,'Monte Carlo_WA Complance Price'!$B359+1,FALSE))</f>
        <v>82.346532180449415</v>
      </c>
      <c r="G359" s="21">
        <f ca="1">IF(G$6&lt;$C359,0,VLOOKUP(G$6,'MonteCarlo Policy Paths'!$A$2:$I$31,'Monte Carlo_WA Complance Price'!$B359+1,FALSE))</f>
        <v>84.002844861871253</v>
      </c>
      <c r="H359" s="21">
        <f ca="1">IF(H$6&lt;$C359,0,VLOOKUP(H$6,'MonteCarlo Policy Paths'!$A$2:$I$31,'Monte Carlo_WA Complance Price'!$B359+1,FALSE))</f>
        <v>85.659157543293105</v>
      </c>
      <c r="I359" s="21">
        <f ca="1">IF(I$6&lt;$C359,0,VLOOKUP(I$6,'MonteCarlo Policy Paths'!$A$2:$I$31,'Monte Carlo_WA Complance Price'!$B359+1,FALSE))</f>
        <v>86.918851036576825</v>
      </c>
      <c r="J359" s="21">
        <f ca="1">IF(J$6&lt;$C359,0,VLOOKUP(J$6,'MonteCarlo Policy Paths'!$A$2:$I$31,'Monte Carlo_WA Complance Price'!$B359+1,FALSE))</f>
        <v>88.178544529860531</v>
      </c>
      <c r="K359" s="21">
        <f ca="1">IF(K$6&lt;$C359,0,VLOOKUP(K$6,'MonteCarlo Policy Paths'!$A$2:$I$31,'Monte Carlo_WA Complance Price'!$B359+1,FALSE))</f>
        <v>89.438238023144251</v>
      </c>
      <c r="L359" s="21">
        <f ca="1">IF(L$6&lt;$C359,0,VLOOKUP(L$6,'MonteCarlo Policy Paths'!$A$2:$I$31,'Monte Carlo_WA Complance Price'!$B359+1,FALSE))</f>
        <v>90.697931516427971</v>
      </c>
      <c r="M359" s="21">
        <f ca="1">IF(M$6&lt;$C359,0,VLOOKUP(M$6,'MonteCarlo Policy Paths'!$A$2:$I$31,'Monte Carlo_WA Complance Price'!$B359+1,FALSE))</f>
        <v>91.95762500971172</v>
      </c>
      <c r="N359" s="21">
        <f ca="1">IF(N$6&lt;$C359,0,VLOOKUP(N$6,'MonteCarlo Policy Paths'!$A$2:$I$31,'Monte Carlo_WA Complance Price'!$B359+1,FALSE))</f>
        <v>93.21731850299544</v>
      </c>
      <c r="O359" s="21">
        <f ca="1">IF(O$6&lt;$C359,0,VLOOKUP(O$6,'MonteCarlo Policy Paths'!$A$2:$I$31,'Monte Carlo_WA Complance Price'!$B359+1,FALSE))</f>
        <v>94.47701199627916</v>
      </c>
      <c r="P359" s="21">
        <f ca="1">IF(P$6&lt;$C359,0,VLOOKUP(P$6,'MonteCarlo Policy Paths'!$A$2:$I$31,'Monte Carlo_WA Complance Price'!$B359+1,FALSE))</f>
        <v>95.73670548956288</v>
      </c>
      <c r="Q359" s="21">
        <f ca="1">IF(Q$6&lt;$C359,0,VLOOKUP(Q$6,'MonteCarlo Policy Paths'!$A$2:$I$31,'Monte Carlo_WA Complance Price'!$B359+1,FALSE))</f>
        <v>96.996398982846586</v>
      </c>
      <c r="R359" s="21">
        <f ca="1">IF(R$6&lt;$C359,0,VLOOKUP(R$6,'MonteCarlo Policy Paths'!$A$2:$I$31,'Monte Carlo_WA Complance Price'!$B359+1,FALSE))</f>
        <v>98.25609247613032</v>
      </c>
      <c r="S359" s="21">
        <f ca="1">IF(S$6&lt;$C359,0,VLOOKUP(S$6,'MonteCarlo Policy Paths'!$A$2:$I$31,'Monte Carlo_WA Complance Price'!$B359+1,FALSE))</f>
        <v>99.65157958594628</v>
      </c>
      <c r="T359" s="21">
        <f ca="1">IF(T$6&lt;$C359,0,VLOOKUP(T$6,'MonteCarlo Policy Paths'!$A$2:$I$31,'Monte Carlo_WA Complance Price'!$B359+1,FALSE))</f>
        <v>101.04706669576224</v>
      </c>
      <c r="U359" s="21">
        <f ca="1">IF(U$6&lt;$C359,0,VLOOKUP(U$6,'MonteCarlo Policy Paths'!$A$2:$I$31,'Monte Carlo_WA Complance Price'!$B359+1,FALSE))</f>
        <v>102.4425538055782</v>
      </c>
      <c r="V359" s="21">
        <f ca="1">IF(V$6&lt;$C359,0,VLOOKUP(V$6,'MonteCarlo Policy Paths'!$A$2:$I$31,'Monte Carlo_WA Complance Price'!$B359+1,FALSE))</f>
        <v>103.83804091539416</v>
      </c>
      <c r="W359" s="21">
        <f ca="1">IF(W$6&lt;$C359,0,VLOOKUP(W$6,'MonteCarlo Policy Paths'!$A$2:$I$31,'Monte Carlo_WA Complance Price'!$B359+1,FALSE))</f>
        <v>105.23352802521011</v>
      </c>
      <c r="X359" s="21">
        <f ca="1">IF(X$6&lt;$C359,0,VLOOKUP(X$6,'MonteCarlo Policy Paths'!$A$2:$I$31,'Monte Carlo_WA Complance Price'!$B359+1,FALSE))</f>
        <v>106.47156953138905</v>
      </c>
      <c r="Y359" s="21">
        <f ca="1">IF(Y$6&lt;$C359,0,VLOOKUP(Y$6,'MonteCarlo Policy Paths'!$A$2:$I$31,'Monte Carlo_WA Complance Price'!$B359+1,FALSE))</f>
        <v>107.709611037568</v>
      </c>
      <c r="Z359" s="21">
        <f ca="1">IF(Z$6&lt;$C359,0,VLOOKUP(Z$6,'MonteCarlo Policy Paths'!$A$2:$I$31,'Monte Carlo_WA Complance Price'!$B359+1,FALSE))</f>
        <v>108.94765254374694</v>
      </c>
      <c r="AA359" s="21">
        <f ca="1">IF(AA$6&lt;$C359,0,VLOOKUP(AA$6,'MonteCarlo Policy Paths'!$A$2:$I$31,'Monte Carlo_WA Complance Price'!$B359+1,FALSE))</f>
        <v>110.18569404992589</v>
      </c>
      <c r="AB359" s="21">
        <f ca="1">IF(AB$6&lt;$C359,0,VLOOKUP(AB$6,'MonteCarlo Policy Paths'!$A$2:$I$31,'Monte Carlo_WA Complance Price'!$B359+1,FALSE))</f>
        <v>111.42373555610482</v>
      </c>
      <c r="AC359" s="21">
        <f ca="1">IF(AC$6&lt;$C359,0,VLOOKUP(AC$6,'MonteCarlo Policy Paths'!$A$2:$I$31,'Monte Carlo_WA Complance Price'!$B359+1,FALSE))</f>
        <v>112.86811731331359</v>
      </c>
      <c r="AD359" s="21">
        <f ca="1">IF(AD$6&lt;$C359,0,VLOOKUP(AD$6,'MonteCarlo Policy Paths'!$A$2:$I$31,'Monte Carlo_WA Complance Price'!$B359+1,FALSE))</f>
        <v>114.31249907052236</v>
      </c>
      <c r="AE359" s="21">
        <f ca="1">IF(AE$6&lt;$C359,0,VLOOKUP(AE$6,'MonteCarlo Policy Paths'!$A$2:$I$31,'Monte Carlo_WA Complance Price'!$B359+1,FALSE))</f>
        <v>115.75688082773114</v>
      </c>
      <c r="AF359" s="21">
        <f ca="1">IF(AF$6&lt;$C359,0,VLOOKUP(AF$6,'MonteCarlo Policy Paths'!$A$2:$I$31,'Monte Carlo_WA Complance Price'!$B359+1,FALSE))</f>
        <v>117.20126258493991</v>
      </c>
      <c r="AG359" s="22">
        <f ca="1">IF(AG$6&lt;$C359,0,VLOOKUP(AG$6,'MonteCarlo Policy Paths'!$A$2:$I$31,'Monte Carlo_WA Complance Price'!$B359+1,FALSE))</f>
        <v>119.5319620819439</v>
      </c>
      <c r="AI359" s="20">
        <f ca="1">E359*VLOOKUP(AI$6,'Greenhouse Gas Costs Avoided'!$A$2:$I$32,9,FALSE)</f>
        <v>0</v>
      </c>
      <c r="AJ359" s="21">
        <f ca="1">F359*VLOOKUP(AJ$6,'Greenhouse Gas Costs Avoided'!$A$2:$I$32,9,FALSE)</f>
        <v>5.2166744805659615</v>
      </c>
      <c r="AK359" s="21">
        <f ca="1">G359*VLOOKUP(AK$6,'Greenhouse Gas Costs Avoided'!$A$2:$I$32,9,FALSE)</f>
        <v>5.3216023247413169</v>
      </c>
      <c r="AL359" s="21">
        <f ca="1">H359*VLOOKUP(AL$6,'Greenhouse Gas Costs Avoided'!$A$2:$I$32,9,FALSE)</f>
        <v>5.4265301689166732</v>
      </c>
      <c r="AM359" s="21">
        <f ca="1">I359*VLOOKUP(AM$6,'Greenhouse Gas Costs Avoided'!$A$2:$I$32,9,FALSE)</f>
        <v>5.5063320831654474</v>
      </c>
      <c r="AN359" s="21">
        <f ca="1">J359*VLOOKUP(AN$6,'Greenhouse Gas Costs Avoided'!$A$2:$I$32,9,FALSE)</f>
        <v>5.5861339974142208</v>
      </c>
      <c r="AO359" s="21">
        <f ca="1">K359*VLOOKUP(AO$6,'Greenhouse Gas Costs Avoided'!$A$2:$I$32,9,FALSE)</f>
        <v>5.665935911662995</v>
      </c>
      <c r="AP359" s="21">
        <f ca="1">L359*VLOOKUP(AP$6,'Greenhouse Gas Costs Avoided'!$A$2:$I$32,9,FALSE)</f>
        <v>5.7457378259117702</v>
      </c>
      <c r="AQ359" s="21">
        <f ca="1">M359*VLOOKUP(AQ$6,'Greenhouse Gas Costs Avoided'!$A$2:$I$32,9,FALSE)</f>
        <v>5.8255397401605462</v>
      </c>
      <c r="AR359" s="21">
        <f ca="1">N359*VLOOKUP(AR$6,'Greenhouse Gas Costs Avoided'!$A$2:$I$32,9,FALSE)</f>
        <v>5.9053416544093205</v>
      </c>
      <c r="AS359" s="21">
        <f ca="1">O359*VLOOKUP(AS$6,'Greenhouse Gas Costs Avoided'!$A$2:$I$32,9,FALSE)</f>
        <v>5.9851435686580947</v>
      </c>
      <c r="AT359" s="21">
        <f ca="1">P359*VLOOKUP(AT$6,'Greenhouse Gas Costs Avoided'!$A$2:$I$32,9,FALSE)</f>
        <v>6.0649454829068699</v>
      </c>
      <c r="AU359" s="21">
        <f ca="1">Q359*VLOOKUP(AU$6,'Greenhouse Gas Costs Avoided'!$A$2:$I$32,9,FALSE)</f>
        <v>6.1447473971556432</v>
      </c>
      <c r="AV359" s="21">
        <f ca="1">R359*VLOOKUP(AV$6,'Greenhouse Gas Costs Avoided'!$A$2:$I$32,9,FALSE)</f>
        <v>6.2245493114044184</v>
      </c>
      <c r="AW359" s="21">
        <f ca="1">S359*VLOOKUP(AW$6,'Greenhouse Gas Costs Avoided'!$A$2:$I$32,9,FALSE)</f>
        <v>6.312953786990386</v>
      </c>
      <c r="AX359" s="21">
        <f ca="1">T359*VLOOKUP(AX$6,'Greenhouse Gas Costs Avoided'!$A$2:$I$32,9,FALSE)</f>
        <v>6.4013582625763545</v>
      </c>
      <c r="AY359" s="21">
        <f ca="1">U359*VLOOKUP(AY$6,'Greenhouse Gas Costs Avoided'!$A$2:$I$32,9,FALSE)</f>
        <v>6.4897627381623222</v>
      </c>
      <c r="AZ359" s="21">
        <f ca="1">V359*VLOOKUP(AZ$6,'Greenhouse Gas Costs Avoided'!$A$2:$I$32,9,FALSE)</f>
        <v>6.5781672137482907</v>
      </c>
      <c r="BA359" s="21">
        <f ca="1">W359*VLOOKUP(BA$6,'Greenhouse Gas Costs Avoided'!$A$2:$I$32,9,FALSE)</f>
        <v>6.6665716893342575</v>
      </c>
      <c r="BB359" s="21">
        <f ca="1">X359*VLOOKUP(BB$6,'Greenhouse Gas Costs Avoided'!$A$2:$I$32,9,FALSE)</f>
        <v>6.7450019445028957</v>
      </c>
      <c r="BC359" s="21">
        <f ca="1">Y359*VLOOKUP(BC$6,'Greenhouse Gas Costs Avoided'!$A$2:$I$32,9,FALSE)</f>
        <v>6.8234321996715348</v>
      </c>
      <c r="BD359" s="21">
        <f ca="1">Z359*VLOOKUP(BD$6,'Greenhouse Gas Costs Avoided'!$A$2:$I$32,9,FALSE)</f>
        <v>6.901862454840173</v>
      </c>
      <c r="BE359" s="21">
        <f ca="1">AA359*VLOOKUP(BE$6,'Greenhouse Gas Costs Avoided'!$A$2:$I$32,9,FALSE)</f>
        <v>6.9802927100088112</v>
      </c>
      <c r="BF359" s="21">
        <f ca="1">AB359*VLOOKUP(BF$6,'Greenhouse Gas Costs Avoided'!$A$2:$I$32,9,FALSE)</f>
        <v>7.0587229651774486</v>
      </c>
      <c r="BG359" s="21">
        <f ca="1">AC359*VLOOKUP(BG$6,'Greenhouse Gas Costs Avoided'!$A$2:$I$32,9,FALSE)</f>
        <v>7.1502249295408609</v>
      </c>
      <c r="BH359" s="21">
        <f ca="1">AD359*VLOOKUP(BH$6,'Greenhouse Gas Costs Avoided'!$A$2:$I$32,9,FALSE)</f>
        <v>7.2417268939042723</v>
      </c>
      <c r="BI359" s="21">
        <f ca="1">AE359*VLOOKUP(BI$6,'Greenhouse Gas Costs Avoided'!$A$2:$I$32,9,FALSE)</f>
        <v>7.3332288582676846</v>
      </c>
      <c r="BJ359" s="21">
        <f ca="1">AF359*VLOOKUP(BJ$6,'Greenhouse Gas Costs Avoided'!$A$2:$I$32,9,FALSE)</f>
        <v>7.424730822631096</v>
      </c>
      <c r="BK359" s="22">
        <f ca="1">AG359*VLOOKUP(BK$6,'Greenhouse Gas Costs Avoided'!$A$2:$I$32,9,FALSE)</f>
        <v>7.5723812490175435</v>
      </c>
    </row>
    <row r="360" spans="1:63" x14ac:dyDescent="0.35">
      <c r="A360" s="11">
        <v>354</v>
      </c>
      <c r="B360" s="12">
        <f t="shared" ca="1" si="10"/>
        <v>2</v>
      </c>
      <c r="C360" s="13">
        <f t="shared" ca="1" si="11"/>
        <v>2023</v>
      </c>
      <c r="E360" s="20">
        <f ca="1">IF(E$6&lt;$C360,0,VLOOKUP(E$6,'MonteCarlo Policy Paths'!$A$2:$I$31,'Monte Carlo_WA Complance Price'!$B360+1,FALSE))</f>
        <v>0</v>
      </c>
      <c r="F360" s="21">
        <f ca="1">IF(F$6&lt;$C360,0,VLOOKUP(F$6,'MonteCarlo Policy Paths'!$A$2:$I$31,'Monte Carlo_WA Complance Price'!$B360+1,FALSE))</f>
        <v>82.346532180449415</v>
      </c>
      <c r="G360" s="21">
        <f ca="1">IF(G$6&lt;$C360,0,VLOOKUP(G$6,'MonteCarlo Policy Paths'!$A$2:$I$31,'Monte Carlo_WA Complance Price'!$B360+1,FALSE))</f>
        <v>84.002844861871253</v>
      </c>
      <c r="H360" s="21">
        <f ca="1">IF(H$6&lt;$C360,0,VLOOKUP(H$6,'MonteCarlo Policy Paths'!$A$2:$I$31,'Monte Carlo_WA Complance Price'!$B360+1,FALSE))</f>
        <v>85.659157543293105</v>
      </c>
      <c r="I360" s="21">
        <f ca="1">IF(I$6&lt;$C360,0,VLOOKUP(I$6,'MonteCarlo Policy Paths'!$A$2:$I$31,'Monte Carlo_WA Complance Price'!$B360+1,FALSE))</f>
        <v>86.918851036576825</v>
      </c>
      <c r="J360" s="21">
        <f ca="1">IF(J$6&lt;$C360,0,VLOOKUP(J$6,'MonteCarlo Policy Paths'!$A$2:$I$31,'Monte Carlo_WA Complance Price'!$B360+1,FALSE))</f>
        <v>88.178544529860531</v>
      </c>
      <c r="K360" s="21">
        <f ca="1">IF(K$6&lt;$C360,0,VLOOKUP(K$6,'MonteCarlo Policy Paths'!$A$2:$I$31,'Monte Carlo_WA Complance Price'!$B360+1,FALSE))</f>
        <v>89.438238023144251</v>
      </c>
      <c r="L360" s="21">
        <f ca="1">IF(L$6&lt;$C360,0,VLOOKUP(L$6,'MonteCarlo Policy Paths'!$A$2:$I$31,'Monte Carlo_WA Complance Price'!$B360+1,FALSE))</f>
        <v>90.697931516427971</v>
      </c>
      <c r="M360" s="21">
        <f ca="1">IF(M$6&lt;$C360,0,VLOOKUP(M$6,'MonteCarlo Policy Paths'!$A$2:$I$31,'Monte Carlo_WA Complance Price'!$B360+1,FALSE))</f>
        <v>91.95762500971172</v>
      </c>
      <c r="N360" s="21">
        <f ca="1">IF(N$6&lt;$C360,0,VLOOKUP(N$6,'MonteCarlo Policy Paths'!$A$2:$I$31,'Monte Carlo_WA Complance Price'!$B360+1,FALSE))</f>
        <v>93.21731850299544</v>
      </c>
      <c r="O360" s="21">
        <f ca="1">IF(O$6&lt;$C360,0,VLOOKUP(O$6,'MonteCarlo Policy Paths'!$A$2:$I$31,'Monte Carlo_WA Complance Price'!$B360+1,FALSE))</f>
        <v>94.47701199627916</v>
      </c>
      <c r="P360" s="21">
        <f ca="1">IF(P$6&lt;$C360,0,VLOOKUP(P$6,'MonteCarlo Policy Paths'!$A$2:$I$31,'Monte Carlo_WA Complance Price'!$B360+1,FALSE))</f>
        <v>95.73670548956288</v>
      </c>
      <c r="Q360" s="21">
        <f ca="1">IF(Q$6&lt;$C360,0,VLOOKUP(Q$6,'MonteCarlo Policy Paths'!$A$2:$I$31,'Monte Carlo_WA Complance Price'!$B360+1,FALSE))</f>
        <v>96.996398982846586</v>
      </c>
      <c r="R360" s="21">
        <f ca="1">IF(R$6&lt;$C360,0,VLOOKUP(R$6,'MonteCarlo Policy Paths'!$A$2:$I$31,'Monte Carlo_WA Complance Price'!$B360+1,FALSE))</f>
        <v>98.25609247613032</v>
      </c>
      <c r="S360" s="21">
        <f ca="1">IF(S$6&lt;$C360,0,VLOOKUP(S$6,'MonteCarlo Policy Paths'!$A$2:$I$31,'Monte Carlo_WA Complance Price'!$B360+1,FALSE))</f>
        <v>99.65157958594628</v>
      </c>
      <c r="T360" s="21">
        <f ca="1">IF(T$6&lt;$C360,0,VLOOKUP(T$6,'MonteCarlo Policy Paths'!$A$2:$I$31,'Monte Carlo_WA Complance Price'!$B360+1,FALSE))</f>
        <v>101.04706669576224</v>
      </c>
      <c r="U360" s="21">
        <f ca="1">IF(U$6&lt;$C360,0,VLOOKUP(U$6,'MonteCarlo Policy Paths'!$A$2:$I$31,'Monte Carlo_WA Complance Price'!$B360+1,FALSE))</f>
        <v>102.4425538055782</v>
      </c>
      <c r="V360" s="21">
        <f ca="1">IF(V$6&lt;$C360,0,VLOOKUP(V$6,'MonteCarlo Policy Paths'!$A$2:$I$31,'Monte Carlo_WA Complance Price'!$B360+1,FALSE))</f>
        <v>103.83804091539416</v>
      </c>
      <c r="W360" s="21">
        <f ca="1">IF(W$6&lt;$C360,0,VLOOKUP(W$6,'MonteCarlo Policy Paths'!$A$2:$I$31,'Monte Carlo_WA Complance Price'!$B360+1,FALSE))</f>
        <v>105.23352802521011</v>
      </c>
      <c r="X360" s="21">
        <f ca="1">IF(X$6&lt;$C360,0,VLOOKUP(X$6,'MonteCarlo Policy Paths'!$A$2:$I$31,'Monte Carlo_WA Complance Price'!$B360+1,FALSE))</f>
        <v>106.47156953138905</v>
      </c>
      <c r="Y360" s="21">
        <f ca="1">IF(Y$6&lt;$C360,0,VLOOKUP(Y$6,'MonteCarlo Policy Paths'!$A$2:$I$31,'Monte Carlo_WA Complance Price'!$B360+1,FALSE))</f>
        <v>107.709611037568</v>
      </c>
      <c r="Z360" s="21">
        <f ca="1">IF(Z$6&lt;$C360,0,VLOOKUP(Z$6,'MonteCarlo Policy Paths'!$A$2:$I$31,'Monte Carlo_WA Complance Price'!$B360+1,FALSE))</f>
        <v>108.94765254374694</v>
      </c>
      <c r="AA360" s="21">
        <f ca="1">IF(AA$6&lt;$C360,0,VLOOKUP(AA$6,'MonteCarlo Policy Paths'!$A$2:$I$31,'Monte Carlo_WA Complance Price'!$B360+1,FALSE))</f>
        <v>110.18569404992589</v>
      </c>
      <c r="AB360" s="21">
        <f ca="1">IF(AB$6&lt;$C360,0,VLOOKUP(AB$6,'MonteCarlo Policy Paths'!$A$2:$I$31,'Monte Carlo_WA Complance Price'!$B360+1,FALSE))</f>
        <v>111.42373555610482</v>
      </c>
      <c r="AC360" s="21">
        <f ca="1">IF(AC$6&lt;$C360,0,VLOOKUP(AC$6,'MonteCarlo Policy Paths'!$A$2:$I$31,'Monte Carlo_WA Complance Price'!$B360+1,FALSE))</f>
        <v>112.86811731331359</v>
      </c>
      <c r="AD360" s="21">
        <f ca="1">IF(AD$6&lt;$C360,0,VLOOKUP(AD$6,'MonteCarlo Policy Paths'!$A$2:$I$31,'Monte Carlo_WA Complance Price'!$B360+1,FALSE))</f>
        <v>114.31249907052236</v>
      </c>
      <c r="AE360" s="21">
        <f ca="1">IF(AE$6&lt;$C360,0,VLOOKUP(AE$6,'MonteCarlo Policy Paths'!$A$2:$I$31,'Monte Carlo_WA Complance Price'!$B360+1,FALSE))</f>
        <v>115.75688082773114</v>
      </c>
      <c r="AF360" s="21">
        <f ca="1">IF(AF$6&lt;$C360,0,VLOOKUP(AF$6,'MonteCarlo Policy Paths'!$A$2:$I$31,'Monte Carlo_WA Complance Price'!$B360+1,FALSE))</f>
        <v>117.20126258493991</v>
      </c>
      <c r="AG360" s="22">
        <f ca="1">IF(AG$6&lt;$C360,0,VLOOKUP(AG$6,'MonteCarlo Policy Paths'!$A$2:$I$31,'Monte Carlo_WA Complance Price'!$B360+1,FALSE))</f>
        <v>120.41827982173916</v>
      </c>
      <c r="AI360" s="20">
        <f ca="1">E360*VLOOKUP(AI$6,'Greenhouse Gas Costs Avoided'!$A$2:$I$32,9,FALSE)</f>
        <v>0</v>
      </c>
      <c r="AJ360" s="21">
        <f ca="1">F360*VLOOKUP(AJ$6,'Greenhouse Gas Costs Avoided'!$A$2:$I$32,9,FALSE)</f>
        <v>5.2166744805659615</v>
      </c>
      <c r="AK360" s="21">
        <f ca="1">G360*VLOOKUP(AK$6,'Greenhouse Gas Costs Avoided'!$A$2:$I$32,9,FALSE)</f>
        <v>5.3216023247413169</v>
      </c>
      <c r="AL360" s="21">
        <f ca="1">H360*VLOOKUP(AL$6,'Greenhouse Gas Costs Avoided'!$A$2:$I$32,9,FALSE)</f>
        <v>5.4265301689166732</v>
      </c>
      <c r="AM360" s="21">
        <f ca="1">I360*VLOOKUP(AM$6,'Greenhouse Gas Costs Avoided'!$A$2:$I$32,9,FALSE)</f>
        <v>5.5063320831654474</v>
      </c>
      <c r="AN360" s="21">
        <f ca="1">J360*VLOOKUP(AN$6,'Greenhouse Gas Costs Avoided'!$A$2:$I$32,9,FALSE)</f>
        <v>5.5861339974142208</v>
      </c>
      <c r="AO360" s="21">
        <f ca="1">K360*VLOOKUP(AO$6,'Greenhouse Gas Costs Avoided'!$A$2:$I$32,9,FALSE)</f>
        <v>5.665935911662995</v>
      </c>
      <c r="AP360" s="21">
        <f ca="1">L360*VLOOKUP(AP$6,'Greenhouse Gas Costs Avoided'!$A$2:$I$32,9,FALSE)</f>
        <v>5.7457378259117702</v>
      </c>
      <c r="AQ360" s="21">
        <f ca="1">M360*VLOOKUP(AQ$6,'Greenhouse Gas Costs Avoided'!$A$2:$I$32,9,FALSE)</f>
        <v>5.8255397401605462</v>
      </c>
      <c r="AR360" s="21">
        <f ca="1">N360*VLOOKUP(AR$6,'Greenhouse Gas Costs Avoided'!$A$2:$I$32,9,FALSE)</f>
        <v>5.9053416544093205</v>
      </c>
      <c r="AS360" s="21">
        <f ca="1">O360*VLOOKUP(AS$6,'Greenhouse Gas Costs Avoided'!$A$2:$I$32,9,FALSE)</f>
        <v>5.9851435686580947</v>
      </c>
      <c r="AT360" s="21">
        <f ca="1">P360*VLOOKUP(AT$6,'Greenhouse Gas Costs Avoided'!$A$2:$I$32,9,FALSE)</f>
        <v>6.0649454829068699</v>
      </c>
      <c r="AU360" s="21">
        <f ca="1">Q360*VLOOKUP(AU$6,'Greenhouse Gas Costs Avoided'!$A$2:$I$32,9,FALSE)</f>
        <v>6.1447473971556432</v>
      </c>
      <c r="AV360" s="21">
        <f ca="1">R360*VLOOKUP(AV$6,'Greenhouse Gas Costs Avoided'!$A$2:$I$32,9,FALSE)</f>
        <v>6.2245493114044184</v>
      </c>
      <c r="AW360" s="21">
        <f ca="1">S360*VLOOKUP(AW$6,'Greenhouse Gas Costs Avoided'!$A$2:$I$32,9,FALSE)</f>
        <v>6.312953786990386</v>
      </c>
      <c r="AX360" s="21">
        <f ca="1">T360*VLOOKUP(AX$6,'Greenhouse Gas Costs Avoided'!$A$2:$I$32,9,FALSE)</f>
        <v>6.4013582625763545</v>
      </c>
      <c r="AY360" s="21">
        <f ca="1">U360*VLOOKUP(AY$6,'Greenhouse Gas Costs Avoided'!$A$2:$I$32,9,FALSE)</f>
        <v>6.4897627381623222</v>
      </c>
      <c r="AZ360" s="21">
        <f ca="1">V360*VLOOKUP(AZ$6,'Greenhouse Gas Costs Avoided'!$A$2:$I$32,9,FALSE)</f>
        <v>6.5781672137482907</v>
      </c>
      <c r="BA360" s="21">
        <f ca="1">W360*VLOOKUP(BA$6,'Greenhouse Gas Costs Avoided'!$A$2:$I$32,9,FALSE)</f>
        <v>6.6665716893342575</v>
      </c>
      <c r="BB360" s="21">
        <f ca="1">X360*VLOOKUP(BB$6,'Greenhouse Gas Costs Avoided'!$A$2:$I$32,9,FALSE)</f>
        <v>6.7450019445028957</v>
      </c>
      <c r="BC360" s="21">
        <f ca="1">Y360*VLOOKUP(BC$6,'Greenhouse Gas Costs Avoided'!$A$2:$I$32,9,FALSE)</f>
        <v>6.8234321996715348</v>
      </c>
      <c r="BD360" s="21">
        <f ca="1">Z360*VLOOKUP(BD$6,'Greenhouse Gas Costs Avoided'!$A$2:$I$32,9,FALSE)</f>
        <v>6.901862454840173</v>
      </c>
      <c r="BE360" s="21">
        <f ca="1">AA360*VLOOKUP(BE$6,'Greenhouse Gas Costs Avoided'!$A$2:$I$32,9,FALSE)</f>
        <v>6.9802927100088112</v>
      </c>
      <c r="BF360" s="21">
        <f ca="1">AB360*VLOOKUP(BF$6,'Greenhouse Gas Costs Avoided'!$A$2:$I$32,9,FALSE)</f>
        <v>7.0587229651774486</v>
      </c>
      <c r="BG360" s="21">
        <f ca="1">AC360*VLOOKUP(BG$6,'Greenhouse Gas Costs Avoided'!$A$2:$I$32,9,FALSE)</f>
        <v>7.1502249295408609</v>
      </c>
      <c r="BH360" s="21">
        <f ca="1">AD360*VLOOKUP(BH$6,'Greenhouse Gas Costs Avoided'!$A$2:$I$32,9,FALSE)</f>
        <v>7.2417268939042723</v>
      </c>
      <c r="BI360" s="21">
        <f ca="1">AE360*VLOOKUP(BI$6,'Greenhouse Gas Costs Avoided'!$A$2:$I$32,9,FALSE)</f>
        <v>7.3332288582676846</v>
      </c>
      <c r="BJ360" s="21">
        <f ca="1">AF360*VLOOKUP(BJ$6,'Greenhouse Gas Costs Avoided'!$A$2:$I$32,9,FALSE)</f>
        <v>7.424730822631096</v>
      </c>
      <c r="BK360" s="22">
        <f ca="1">AG360*VLOOKUP(BK$6,'Greenhouse Gas Costs Avoided'!$A$2:$I$32,9,FALSE)</f>
        <v>7.6285297110405814</v>
      </c>
    </row>
    <row r="361" spans="1:63" x14ac:dyDescent="0.35">
      <c r="A361" s="11">
        <v>355</v>
      </c>
      <c r="B361" s="12">
        <f t="shared" ca="1" si="10"/>
        <v>4</v>
      </c>
      <c r="C361" s="13">
        <f t="shared" ca="1" si="11"/>
        <v>2023</v>
      </c>
      <c r="E361" s="20">
        <f ca="1">IF(E$6&lt;$C361,0,VLOOKUP(E$6,'MonteCarlo Policy Paths'!$A$2:$I$31,'Monte Carlo_WA Complance Price'!$B361+1,FALSE))</f>
        <v>0</v>
      </c>
      <c r="F361" s="21">
        <f ca="1">IF(F$6&lt;$C361,0,VLOOKUP(F$6,'MonteCarlo Policy Paths'!$A$2:$I$31,'Monte Carlo_WA Complance Price'!$B361+1,FALSE))</f>
        <v>82.346532180449415</v>
      </c>
      <c r="G361" s="21">
        <f ca="1">IF(G$6&lt;$C361,0,VLOOKUP(G$6,'MonteCarlo Policy Paths'!$A$2:$I$31,'Monte Carlo_WA Complance Price'!$B361+1,FALSE))</f>
        <v>84.002844861871253</v>
      </c>
      <c r="H361" s="21">
        <f ca="1">IF(H$6&lt;$C361,0,VLOOKUP(H$6,'MonteCarlo Policy Paths'!$A$2:$I$31,'Monte Carlo_WA Complance Price'!$B361+1,FALSE))</f>
        <v>85.659157543293105</v>
      </c>
      <c r="I361" s="21">
        <f ca="1">IF(I$6&lt;$C361,0,VLOOKUP(I$6,'MonteCarlo Policy Paths'!$A$2:$I$31,'Monte Carlo_WA Complance Price'!$B361+1,FALSE))</f>
        <v>86.918851036576825</v>
      </c>
      <c r="J361" s="21">
        <f ca="1">IF(J$6&lt;$C361,0,VLOOKUP(J$6,'MonteCarlo Policy Paths'!$A$2:$I$31,'Monte Carlo_WA Complance Price'!$B361+1,FALSE))</f>
        <v>88.178544529860531</v>
      </c>
      <c r="K361" s="21">
        <f ca="1">IF(K$6&lt;$C361,0,VLOOKUP(K$6,'MonteCarlo Policy Paths'!$A$2:$I$31,'Monte Carlo_WA Complance Price'!$B361+1,FALSE))</f>
        <v>89.438238023144251</v>
      </c>
      <c r="L361" s="21">
        <f ca="1">IF(L$6&lt;$C361,0,VLOOKUP(L$6,'MonteCarlo Policy Paths'!$A$2:$I$31,'Monte Carlo_WA Complance Price'!$B361+1,FALSE))</f>
        <v>90.697931516427971</v>
      </c>
      <c r="M361" s="21">
        <f ca="1">IF(M$6&lt;$C361,0,VLOOKUP(M$6,'MonteCarlo Policy Paths'!$A$2:$I$31,'Monte Carlo_WA Complance Price'!$B361+1,FALSE))</f>
        <v>91.95762500971172</v>
      </c>
      <c r="N361" s="21">
        <f ca="1">IF(N$6&lt;$C361,0,VLOOKUP(N$6,'MonteCarlo Policy Paths'!$A$2:$I$31,'Monte Carlo_WA Complance Price'!$B361+1,FALSE))</f>
        <v>93.21731850299544</v>
      </c>
      <c r="O361" s="21">
        <f ca="1">IF(O$6&lt;$C361,0,VLOOKUP(O$6,'MonteCarlo Policy Paths'!$A$2:$I$31,'Monte Carlo_WA Complance Price'!$B361+1,FALSE))</f>
        <v>94.47701199627916</v>
      </c>
      <c r="P361" s="21">
        <f ca="1">IF(P$6&lt;$C361,0,VLOOKUP(P$6,'MonteCarlo Policy Paths'!$A$2:$I$31,'Monte Carlo_WA Complance Price'!$B361+1,FALSE))</f>
        <v>95.73670548956288</v>
      </c>
      <c r="Q361" s="21">
        <f ca="1">IF(Q$6&lt;$C361,0,VLOOKUP(Q$6,'MonteCarlo Policy Paths'!$A$2:$I$31,'Monte Carlo_WA Complance Price'!$B361+1,FALSE))</f>
        <v>96.996398982846586</v>
      </c>
      <c r="R361" s="21">
        <f ca="1">IF(R$6&lt;$C361,0,VLOOKUP(R$6,'MonteCarlo Policy Paths'!$A$2:$I$31,'Monte Carlo_WA Complance Price'!$B361+1,FALSE))</f>
        <v>98.25609247613032</v>
      </c>
      <c r="S361" s="21">
        <f ca="1">IF(S$6&lt;$C361,0,VLOOKUP(S$6,'MonteCarlo Policy Paths'!$A$2:$I$31,'Monte Carlo_WA Complance Price'!$B361+1,FALSE))</f>
        <v>99.65157958594628</v>
      </c>
      <c r="T361" s="21">
        <f ca="1">IF(T$6&lt;$C361,0,VLOOKUP(T$6,'MonteCarlo Policy Paths'!$A$2:$I$31,'Monte Carlo_WA Complance Price'!$B361+1,FALSE))</f>
        <v>101.04706669576224</v>
      </c>
      <c r="U361" s="21">
        <f ca="1">IF(U$6&lt;$C361,0,VLOOKUP(U$6,'MonteCarlo Policy Paths'!$A$2:$I$31,'Monte Carlo_WA Complance Price'!$B361+1,FALSE))</f>
        <v>102.4425538055782</v>
      </c>
      <c r="V361" s="21">
        <f ca="1">IF(V$6&lt;$C361,0,VLOOKUP(V$6,'MonteCarlo Policy Paths'!$A$2:$I$31,'Monte Carlo_WA Complance Price'!$B361+1,FALSE))</f>
        <v>103.83804091539416</v>
      </c>
      <c r="W361" s="21">
        <f ca="1">IF(W$6&lt;$C361,0,VLOOKUP(W$6,'MonteCarlo Policy Paths'!$A$2:$I$31,'Monte Carlo_WA Complance Price'!$B361+1,FALSE))</f>
        <v>105.23352802521011</v>
      </c>
      <c r="X361" s="21">
        <f ca="1">IF(X$6&lt;$C361,0,VLOOKUP(X$6,'MonteCarlo Policy Paths'!$A$2:$I$31,'Monte Carlo_WA Complance Price'!$B361+1,FALSE))</f>
        <v>106.47156953138905</v>
      </c>
      <c r="Y361" s="21">
        <f ca="1">IF(Y$6&lt;$C361,0,VLOOKUP(Y$6,'MonteCarlo Policy Paths'!$A$2:$I$31,'Monte Carlo_WA Complance Price'!$B361+1,FALSE))</f>
        <v>107.709611037568</v>
      </c>
      <c r="Z361" s="21">
        <f ca="1">IF(Z$6&lt;$C361,0,VLOOKUP(Z$6,'MonteCarlo Policy Paths'!$A$2:$I$31,'Monte Carlo_WA Complance Price'!$B361+1,FALSE))</f>
        <v>108.94765254374694</v>
      </c>
      <c r="AA361" s="21">
        <f ca="1">IF(AA$6&lt;$C361,0,VLOOKUP(AA$6,'MonteCarlo Policy Paths'!$A$2:$I$31,'Monte Carlo_WA Complance Price'!$B361+1,FALSE))</f>
        <v>110.18569404992589</v>
      </c>
      <c r="AB361" s="21">
        <f ca="1">IF(AB$6&lt;$C361,0,VLOOKUP(AB$6,'MonteCarlo Policy Paths'!$A$2:$I$31,'Monte Carlo_WA Complance Price'!$B361+1,FALSE))</f>
        <v>111.42373555610482</v>
      </c>
      <c r="AC361" s="21">
        <f ca="1">IF(AC$6&lt;$C361,0,VLOOKUP(AC$6,'MonteCarlo Policy Paths'!$A$2:$I$31,'Monte Carlo_WA Complance Price'!$B361+1,FALSE))</f>
        <v>112.86811731331359</v>
      </c>
      <c r="AD361" s="21">
        <f ca="1">IF(AD$6&lt;$C361,0,VLOOKUP(AD$6,'MonteCarlo Policy Paths'!$A$2:$I$31,'Monte Carlo_WA Complance Price'!$B361+1,FALSE))</f>
        <v>114.31249907052236</v>
      </c>
      <c r="AE361" s="21">
        <f ca="1">IF(AE$6&lt;$C361,0,VLOOKUP(AE$6,'MonteCarlo Policy Paths'!$A$2:$I$31,'Monte Carlo_WA Complance Price'!$B361+1,FALSE))</f>
        <v>115.75688082773114</v>
      </c>
      <c r="AF361" s="21">
        <f ca="1">IF(AF$6&lt;$C361,0,VLOOKUP(AF$6,'MonteCarlo Policy Paths'!$A$2:$I$31,'Monte Carlo_WA Complance Price'!$B361+1,FALSE))</f>
        <v>117.20126258493991</v>
      </c>
      <c r="AG361" s="22">
        <f ca="1">IF(AG$6&lt;$C361,0,VLOOKUP(AG$6,'MonteCarlo Policy Paths'!$A$2:$I$31,'Monte Carlo_WA Complance Price'!$B361+1,FALSE))</f>
        <v>119.5319620819439</v>
      </c>
      <c r="AI361" s="20">
        <f ca="1">E361*VLOOKUP(AI$6,'Greenhouse Gas Costs Avoided'!$A$2:$I$32,9,FALSE)</f>
        <v>0</v>
      </c>
      <c r="AJ361" s="21">
        <f ca="1">F361*VLOOKUP(AJ$6,'Greenhouse Gas Costs Avoided'!$A$2:$I$32,9,FALSE)</f>
        <v>5.2166744805659615</v>
      </c>
      <c r="AK361" s="21">
        <f ca="1">G361*VLOOKUP(AK$6,'Greenhouse Gas Costs Avoided'!$A$2:$I$32,9,FALSE)</f>
        <v>5.3216023247413169</v>
      </c>
      <c r="AL361" s="21">
        <f ca="1">H361*VLOOKUP(AL$6,'Greenhouse Gas Costs Avoided'!$A$2:$I$32,9,FALSE)</f>
        <v>5.4265301689166732</v>
      </c>
      <c r="AM361" s="21">
        <f ca="1">I361*VLOOKUP(AM$6,'Greenhouse Gas Costs Avoided'!$A$2:$I$32,9,FALSE)</f>
        <v>5.5063320831654474</v>
      </c>
      <c r="AN361" s="21">
        <f ca="1">J361*VLOOKUP(AN$6,'Greenhouse Gas Costs Avoided'!$A$2:$I$32,9,FALSE)</f>
        <v>5.5861339974142208</v>
      </c>
      <c r="AO361" s="21">
        <f ca="1">K361*VLOOKUP(AO$6,'Greenhouse Gas Costs Avoided'!$A$2:$I$32,9,FALSE)</f>
        <v>5.665935911662995</v>
      </c>
      <c r="AP361" s="21">
        <f ca="1">L361*VLOOKUP(AP$6,'Greenhouse Gas Costs Avoided'!$A$2:$I$32,9,FALSE)</f>
        <v>5.7457378259117702</v>
      </c>
      <c r="AQ361" s="21">
        <f ca="1">M361*VLOOKUP(AQ$6,'Greenhouse Gas Costs Avoided'!$A$2:$I$32,9,FALSE)</f>
        <v>5.8255397401605462</v>
      </c>
      <c r="AR361" s="21">
        <f ca="1">N361*VLOOKUP(AR$6,'Greenhouse Gas Costs Avoided'!$A$2:$I$32,9,FALSE)</f>
        <v>5.9053416544093205</v>
      </c>
      <c r="AS361" s="21">
        <f ca="1">O361*VLOOKUP(AS$6,'Greenhouse Gas Costs Avoided'!$A$2:$I$32,9,FALSE)</f>
        <v>5.9851435686580947</v>
      </c>
      <c r="AT361" s="21">
        <f ca="1">P361*VLOOKUP(AT$6,'Greenhouse Gas Costs Avoided'!$A$2:$I$32,9,FALSE)</f>
        <v>6.0649454829068699</v>
      </c>
      <c r="AU361" s="21">
        <f ca="1">Q361*VLOOKUP(AU$6,'Greenhouse Gas Costs Avoided'!$A$2:$I$32,9,FALSE)</f>
        <v>6.1447473971556432</v>
      </c>
      <c r="AV361" s="21">
        <f ca="1">R361*VLOOKUP(AV$6,'Greenhouse Gas Costs Avoided'!$A$2:$I$32,9,FALSE)</f>
        <v>6.2245493114044184</v>
      </c>
      <c r="AW361" s="21">
        <f ca="1">S361*VLOOKUP(AW$6,'Greenhouse Gas Costs Avoided'!$A$2:$I$32,9,FALSE)</f>
        <v>6.312953786990386</v>
      </c>
      <c r="AX361" s="21">
        <f ca="1">T361*VLOOKUP(AX$6,'Greenhouse Gas Costs Avoided'!$A$2:$I$32,9,FALSE)</f>
        <v>6.4013582625763545</v>
      </c>
      <c r="AY361" s="21">
        <f ca="1">U361*VLOOKUP(AY$6,'Greenhouse Gas Costs Avoided'!$A$2:$I$32,9,FALSE)</f>
        <v>6.4897627381623222</v>
      </c>
      <c r="AZ361" s="21">
        <f ca="1">V361*VLOOKUP(AZ$6,'Greenhouse Gas Costs Avoided'!$A$2:$I$32,9,FALSE)</f>
        <v>6.5781672137482907</v>
      </c>
      <c r="BA361" s="21">
        <f ca="1">W361*VLOOKUP(BA$6,'Greenhouse Gas Costs Avoided'!$A$2:$I$32,9,FALSE)</f>
        <v>6.6665716893342575</v>
      </c>
      <c r="BB361" s="21">
        <f ca="1">X361*VLOOKUP(BB$6,'Greenhouse Gas Costs Avoided'!$A$2:$I$32,9,FALSE)</f>
        <v>6.7450019445028957</v>
      </c>
      <c r="BC361" s="21">
        <f ca="1">Y361*VLOOKUP(BC$6,'Greenhouse Gas Costs Avoided'!$A$2:$I$32,9,FALSE)</f>
        <v>6.8234321996715348</v>
      </c>
      <c r="BD361" s="21">
        <f ca="1">Z361*VLOOKUP(BD$6,'Greenhouse Gas Costs Avoided'!$A$2:$I$32,9,FALSE)</f>
        <v>6.901862454840173</v>
      </c>
      <c r="BE361" s="21">
        <f ca="1">AA361*VLOOKUP(BE$6,'Greenhouse Gas Costs Avoided'!$A$2:$I$32,9,FALSE)</f>
        <v>6.9802927100088112</v>
      </c>
      <c r="BF361" s="21">
        <f ca="1">AB361*VLOOKUP(BF$6,'Greenhouse Gas Costs Avoided'!$A$2:$I$32,9,FALSE)</f>
        <v>7.0587229651774486</v>
      </c>
      <c r="BG361" s="21">
        <f ca="1">AC361*VLOOKUP(BG$6,'Greenhouse Gas Costs Avoided'!$A$2:$I$32,9,FALSE)</f>
        <v>7.1502249295408609</v>
      </c>
      <c r="BH361" s="21">
        <f ca="1">AD361*VLOOKUP(BH$6,'Greenhouse Gas Costs Avoided'!$A$2:$I$32,9,FALSE)</f>
        <v>7.2417268939042723</v>
      </c>
      <c r="BI361" s="21">
        <f ca="1">AE361*VLOOKUP(BI$6,'Greenhouse Gas Costs Avoided'!$A$2:$I$32,9,FALSE)</f>
        <v>7.3332288582676846</v>
      </c>
      <c r="BJ361" s="21">
        <f ca="1">AF361*VLOOKUP(BJ$6,'Greenhouse Gas Costs Avoided'!$A$2:$I$32,9,FALSE)</f>
        <v>7.424730822631096</v>
      </c>
      <c r="BK361" s="22">
        <f ca="1">AG361*VLOOKUP(BK$6,'Greenhouse Gas Costs Avoided'!$A$2:$I$32,9,FALSE)</f>
        <v>7.5723812490175435</v>
      </c>
    </row>
    <row r="362" spans="1:63" x14ac:dyDescent="0.35">
      <c r="A362" s="11">
        <v>356</v>
      </c>
      <c r="B362" s="12">
        <f t="shared" ca="1" si="10"/>
        <v>1</v>
      </c>
      <c r="C362" s="13">
        <f t="shared" ca="1" si="11"/>
        <v>2023</v>
      </c>
      <c r="E362" s="20">
        <f ca="1">IF(E$6&lt;$C362,0,VLOOKUP(E$6,'MonteCarlo Policy Paths'!$A$2:$I$31,'Monte Carlo_WA Complance Price'!$B362+1,FALSE))</f>
        <v>0</v>
      </c>
      <c r="F362" s="21">
        <f ca="1">IF(F$6&lt;$C362,0,VLOOKUP(F$6,'MonteCarlo Policy Paths'!$A$2:$I$31,'Monte Carlo_WA Complance Price'!$B362+1,FALSE))</f>
        <v>82.346532180449415</v>
      </c>
      <c r="G362" s="21">
        <f ca="1">IF(G$6&lt;$C362,0,VLOOKUP(G$6,'MonteCarlo Policy Paths'!$A$2:$I$31,'Monte Carlo_WA Complance Price'!$B362+1,FALSE))</f>
        <v>84.002844861871253</v>
      </c>
      <c r="H362" s="21">
        <f ca="1">IF(H$6&lt;$C362,0,VLOOKUP(H$6,'MonteCarlo Policy Paths'!$A$2:$I$31,'Monte Carlo_WA Complance Price'!$B362+1,FALSE))</f>
        <v>85.659157543293105</v>
      </c>
      <c r="I362" s="21">
        <f ca="1">IF(I$6&lt;$C362,0,VLOOKUP(I$6,'MonteCarlo Policy Paths'!$A$2:$I$31,'Monte Carlo_WA Complance Price'!$B362+1,FALSE))</f>
        <v>86.918851036576825</v>
      </c>
      <c r="J362" s="21">
        <f ca="1">IF(J$6&lt;$C362,0,VLOOKUP(J$6,'MonteCarlo Policy Paths'!$A$2:$I$31,'Monte Carlo_WA Complance Price'!$B362+1,FALSE))</f>
        <v>88.178544529860531</v>
      </c>
      <c r="K362" s="21">
        <f ca="1">IF(K$6&lt;$C362,0,VLOOKUP(K$6,'MonteCarlo Policy Paths'!$A$2:$I$31,'Monte Carlo_WA Complance Price'!$B362+1,FALSE))</f>
        <v>89.438238023144251</v>
      </c>
      <c r="L362" s="21">
        <f ca="1">IF(L$6&lt;$C362,0,VLOOKUP(L$6,'MonteCarlo Policy Paths'!$A$2:$I$31,'Monte Carlo_WA Complance Price'!$B362+1,FALSE))</f>
        <v>90.697931516427971</v>
      </c>
      <c r="M362" s="21">
        <f ca="1">IF(M$6&lt;$C362,0,VLOOKUP(M$6,'MonteCarlo Policy Paths'!$A$2:$I$31,'Monte Carlo_WA Complance Price'!$B362+1,FALSE))</f>
        <v>91.95762500971172</v>
      </c>
      <c r="N362" s="21">
        <f ca="1">IF(N$6&lt;$C362,0,VLOOKUP(N$6,'MonteCarlo Policy Paths'!$A$2:$I$31,'Monte Carlo_WA Complance Price'!$B362+1,FALSE))</f>
        <v>93.21731850299544</v>
      </c>
      <c r="O362" s="21">
        <f ca="1">IF(O$6&lt;$C362,0,VLOOKUP(O$6,'MonteCarlo Policy Paths'!$A$2:$I$31,'Monte Carlo_WA Complance Price'!$B362+1,FALSE))</f>
        <v>94.47701199627916</v>
      </c>
      <c r="P362" s="21">
        <f ca="1">IF(P$6&lt;$C362,0,VLOOKUP(P$6,'MonteCarlo Policy Paths'!$A$2:$I$31,'Monte Carlo_WA Complance Price'!$B362+1,FALSE))</f>
        <v>95.73670548956288</v>
      </c>
      <c r="Q362" s="21">
        <f ca="1">IF(Q$6&lt;$C362,0,VLOOKUP(Q$6,'MonteCarlo Policy Paths'!$A$2:$I$31,'Monte Carlo_WA Complance Price'!$B362+1,FALSE))</f>
        <v>96.996398982846586</v>
      </c>
      <c r="R362" s="21">
        <f ca="1">IF(R$6&lt;$C362,0,VLOOKUP(R$6,'MonteCarlo Policy Paths'!$A$2:$I$31,'Monte Carlo_WA Complance Price'!$B362+1,FALSE))</f>
        <v>98.25609247613032</v>
      </c>
      <c r="S362" s="21">
        <f ca="1">IF(S$6&lt;$C362,0,VLOOKUP(S$6,'MonteCarlo Policy Paths'!$A$2:$I$31,'Monte Carlo_WA Complance Price'!$B362+1,FALSE))</f>
        <v>99.65157958594628</v>
      </c>
      <c r="T362" s="21">
        <f ca="1">IF(T$6&lt;$C362,0,VLOOKUP(T$6,'MonteCarlo Policy Paths'!$A$2:$I$31,'Monte Carlo_WA Complance Price'!$B362+1,FALSE))</f>
        <v>101.04706669576224</v>
      </c>
      <c r="U362" s="21">
        <f ca="1">IF(U$6&lt;$C362,0,VLOOKUP(U$6,'MonteCarlo Policy Paths'!$A$2:$I$31,'Monte Carlo_WA Complance Price'!$B362+1,FALSE))</f>
        <v>102.4425538055782</v>
      </c>
      <c r="V362" s="21">
        <f ca="1">IF(V$6&lt;$C362,0,VLOOKUP(V$6,'MonteCarlo Policy Paths'!$A$2:$I$31,'Monte Carlo_WA Complance Price'!$B362+1,FALSE))</f>
        <v>103.83804091539416</v>
      </c>
      <c r="W362" s="21">
        <f ca="1">IF(W$6&lt;$C362,0,VLOOKUP(W$6,'MonteCarlo Policy Paths'!$A$2:$I$31,'Monte Carlo_WA Complance Price'!$B362+1,FALSE))</f>
        <v>105.23352802521011</v>
      </c>
      <c r="X362" s="21">
        <f ca="1">IF(X$6&lt;$C362,0,VLOOKUP(X$6,'MonteCarlo Policy Paths'!$A$2:$I$31,'Monte Carlo_WA Complance Price'!$B362+1,FALSE))</f>
        <v>106.47156953138905</v>
      </c>
      <c r="Y362" s="21">
        <f ca="1">IF(Y$6&lt;$C362,0,VLOOKUP(Y$6,'MonteCarlo Policy Paths'!$A$2:$I$31,'Monte Carlo_WA Complance Price'!$B362+1,FALSE))</f>
        <v>107.709611037568</v>
      </c>
      <c r="Z362" s="21">
        <f ca="1">IF(Z$6&lt;$C362,0,VLOOKUP(Z$6,'MonteCarlo Policy Paths'!$A$2:$I$31,'Monte Carlo_WA Complance Price'!$B362+1,FALSE))</f>
        <v>108.94765254374694</v>
      </c>
      <c r="AA362" s="21">
        <f ca="1">IF(AA$6&lt;$C362,0,VLOOKUP(AA$6,'MonteCarlo Policy Paths'!$A$2:$I$31,'Monte Carlo_WA Complance Price'!$B362+1,FALSE))</f>
        <v>110.18569404992589</v>
      </c>
      <c r="AB362" s="21">
        <f ca="1">IF(AB$6&lt;$C362,0,VLOOKUP(AB$6,'MonteCarlo Policy Paths'!$A$2:$I$31,'Monte Carlo_WA Complance Price'!$B362+1,FALSE))</f>
        <v>111.42373555610482</v>
      </c>
      <c r="AC362" s="21">
        <f ca="1">IF(AC$6&lt;$C362,0,VLOOKUP(AC$6,'MonteCarlo Policy Paths'!$A$2:$I$31,'Monte Carlo_WA Complance Price'!$B362+1,FALSE))</f>
        <v>112.86811731331359</v>
      </c>
      <c r="AD362" s="21">
        <f ca="1">IF(AD$6&lt;$C362,0,VLOOKUP(AD$6,'MonteCarlo Policy Paths'!$A$2:$I$31,'Monte Carlo_WA Complance Price'!$B362+1,FALSE))</f>
        <v>114.31249907052236</v>
      </c>
      <c r="AE362" s="21">
        <f ca="1">IF(AE$6&lt;$C362,0,VLOOKUP(AE$6,'MonteCarlo Policy Paths'!$A$2:$I$31,'Monte Carlo_WA Complance Price'!$B362+1,FALSE))</f>
        <v>115.75688082773114</v>
      </c>
      <c r="AF362" s="21">
        <f ca="1">IF(AF$6&lt;$C362,0,VLOOKUP(AF$6,'MonteCarlo Policy Paths'!$A$2:$I$31,'Monte Carlo_WA Complance Price'!$B362+1,FALSE))</f>
        <v>117.20126258493991</v>
      </c>
      <c r="AG362" s="22">
        <f ca="1">IF(AG$6&lt;$C362,0,VLOOKUP(AG$6,'MonteCarlo Policy Paths'!$A$2:$I$31,'Monte Carlo_WA Complance Price'!$B362+1,FALSE))</f>
        <v>118.64564434214866</v>
      </c>
      <c r="AI362" s="20">
        <f ca="1">E362*VLOOKUP(AI$6,'Greenhouse Gas Costs Avoided'!$A$2:$I$32,9,FALSE)</f>
        <v>0</v>
      </c>
      <c r="AJ362" s="21">
        <f ca="1">F362*VLOOKUP(AJ$6,'Greenhouse Gas Costs Avoided'!$A$2:$I$32,9,FALSE)</f>
        <v>5.2166744805659615</v>
      </c>
      <c r="AK362" s="21">
        <f ca="1">G362*VLOOKUP(AK$6,'Greenhouse Gas Costs Avoided'!$A$2:$I$32,9,FALSE)</f>
        <v>5.3216023247413169</v>
      </c>
      <c r="AL362" s="21">
        <f ca="1">H362*VLOOKUP(AL$6,'Greenhouse Gas Costs Avoided'!$A$2:$I$32,9,FALSE)</f>
        <v>5.4265301689166732</v>
      </c>
      <c r="AM362" s="21">
        <f ca="1">I362*VLOOKUP(AM$6,'Greenhouse Gas Costs Avoided'!$A$2:$I$32,9,FALSE)</f>
        <v>5.5063320831654474</v>
      </c>
      <c r="AN362" s="21">
        <f ca="1">J362*VLOOKUP(AN$6,'Greenhouse Gas Costs Avoided'!$A$2:$I$32,9,FALSE)</f>
        <v>5.5861339974142208</v>
      </c>
      <c r="AO362" s="21">
        <f ca="1">K362*VLOOKUP(AO$6,'Greenhouse Gas Costs Avoided'!$A$2:$I$32,9,FALSE)</f>
        <v>5.665935911662995</v>
      </c>
      <c r="AP362" s="21">
        <f ca="1">L362*VLOOKUP(AP$6,'Greenhouse Gas Costs Avoided'!$A$2:$I$32,9,FALSE)</f>
        <v>5.7457378259117702</v>
      </c>
      <c r="AQ362" s="21">
        <f ca="1">M362*VLOOKUP(AQ$6,'Greenhouse Gas Costs Avoided'!$A$2:$I$32,9,FALSE)</f>
        <v>5.8255397401605462</v>
      </c>
      <c r="AR362" s="21">
        <f ca="1">N362*VLOOKUP(AR$6,'Greenhouse Gas Costs Avoided'!$A$2:$I$32,9,FALSE)</f>
        <v>5.9053416544093205</v>
      </c>
      <c r="AS362" s="21">
        <f ca="1">O362*VLOOKUP(AS$6,'Greenhouse Gas Costs Avoided'!$A$2:$I$32,9,FALSE)</f>
        <v>5.9851435686580947</v>
      </c>
      <c r="AT362" s="21">
        <f ca="1">P362*VLOOKUP(AT$6,'Greenhouse Gas Costs Avoided'!$A$2:$I$32,9,FALSE)</f>
        <v>6.0649454829068699</v>
      </c>
      <c r="AU362" s="21">
        <f ca="1">Q362*VLOOKUP(AU$6,'Greenhouse Gas Costs Avoided'!$A$2:$I$32,9,FALSE)</f>
        <v>6.1447473971556432</v>
      </c>
      <c r="AV362" s="21">
        <f ca="1">R362*VLOOKUP(AV$6,'Greenhouse Gas Costs Avoided'!$A$2:$I$32,9,FALSE)</f>
        <v>6.2245493114044184</v>
      </c>
      <c r="AW362" s="21">
        <f ca="1">S362*VLOOKUP(AW$6,'Greenhouse Gas Costs Avoided'!$A$2:$I$32,9,FALSE)</f>
        <v>6.312953786990386</v>
      </c>
      <c r="AX362" s="21">
        <f ca="1">T362*VLOOKUP(AX$6,'Greenhouse Gas Costs Avoided'!$A$2:$I$32,9,FALSE)</f>
        <v>6.4013582625763545</v>
      </c>
      <c r="AY362" s="21">
        <f ca="1">U362*VLOOKUP(AY$6,'Greenhouse Gas Costs Avoided'!$A$2:$I$32,9,FALSE)</f>
        <v>6.4897627381623222</v>
      </c>
      <c r="AZ362" s="21">
        <f ca="1">V362*VLOOKUP(AZ$6,'Greenhouse Gas Costs Avoided'!$A$2:$I$32,9,FALSE)</f>
        <v>6.5781672137482907</v>
      </c>
      <c r="BA362" s="21">
        <f ca="1">W362*VLOOKUP(BA$6,'Greenhouse Gas Costs Avoided'!$A$2:$I$32,9,FALSE)</f>
        <v>6.6665716893342575</v>
      </c>
      <c r="BB362" s="21">
        <f ca="1">X362*VLOOKUP(BB$6,'Greenhouse Gas Costs Avoided'!$A$2:$I$32,9,FALSE)</f>
        <v>6.7450019445028957</v>
      </c>
      <c r="BC362" s="21">
        <f ca="1">Y362*VLOOKUP(BC$6,'Greenhouse Gas Costs Avoided'!$A$2:$I$32,9,FALSE)</f>
        <v>6.8234321996715348</v>
      </c>
      <c r="BD362" s="21">
        <f ca="1">Z362*VLOOKUP(BD$6,'Greenhouse Gas Costs Avoided'!$A$2:$I$32,9,FALSE)</f>
        <v>6.901862454840173</v>
      </c>
      <c r="BE362" s="21">
        <f ca="1">AA362*VLOOKUP(BE$6,'Greenhouse Gas Costs Avoided'!$A$2:$I$32,9,FALSE)</f>
        <v>6.9802927100088112</v>
      </c>
      <c r="BF362" s="21">
        <f ca="1">AB362*VLOOKUP(BF$6,'Greenhouse Gas Costs Avoided'!$A$2:$I$32,9,FALSE)</f>
        <v>7.0587229651774486</v>
      </c>
      <c r="BG362" s="21">
        <f ca="1">AC362*VLOOKUP(BG$6,'Greenhouse Gas Costs Avoided'!$A$2:$I$32,9,FALSE)</f>
        <v>7.1502249295408609</v>
      </c>
      <c r="BH362" s="21">
        <f ca="1">AD362*VLOOKUP(BH$6,'Greenhouse Gas Costs Avoided'!$A$2:$I$32,9,FALSE)</f>
        <v>7.2417268939042723</v>
      </c>
      <c r="BI362" s="21">
        <f ca="1">AE362*VLOOKUP(BI$6,'Greenhouse Gas Costs Avoided'!$A$2:$I$32,9,FALSE)</f>
        <v>7.3332288582676846</v>
      </c>
      <c r="BJ362" s="21">
        <f ca="1">AF362*VLOOKUP(BJ$6,'Greenhouse Gas Costs Avoided'!$A$2:$I$32,9,FALSE)</f>
        <v>7.424730822631096</v>
      </c>
      <c r="BK362" s="22">
        <f ca="1">AG362*VLOOKUP(BK$6,'Greenhouse Gas Costs Avoided'!$A$2:$I$32,9,FALSE)</f>
        <v>7.5162327869945065</v>
      </c>
    </row>
    <row r="363" spans="1:63" x14ac:dyDescent="0.35">
      <c r="A363" s="11">
        <v>357</v>
      </c>
      <c r="B363" s="12">
        <f t="shared" ca="1" si="10"/>
        <v>5</v>
      </c>
      <c r="C363" s="13">
        <f t="shared" ca="1" si="11"/>
        <v>2023</v>
      </c>
      <c r="E363" s="20">
        <f ca="1">IF(E$6&lt;$C363,0,VLOOKUP(E$6,'MonteCarlo Policy Paths'!$A$2:$I$31,'Monte Carlo_WA Complance Price'!$B363+1,FALSE))</f>
        <v>0</v>
      </c>
      <c r="F363" s="21">
        <f ca="1">IF(F$6&lt;$C363,0,VLOOKUP(F$6,'MonteCarlo Policy Paths'!$A$2:$I$31,'Monte Carlo_WA Complance Price'!$B363+1,FALSE))</f>
        <v>82.346532180449415</v>
      </c>
      <c r="G363" s="21">
        <f ca="1">IF(G$6&lt;$C363,0,VLOOKUP(G$6,'MonteCarlo Policy Paths'!$A$2:$I$31,'Monte Carlo_WA Complance Price'!$B363+1,FALSE))</f>
        <v>84.002844861871253</v>
      </c>
      <c r="H363" s="21">
        <f ca="1">IF(H$6&lt;$C363,0,VLOOKUP(H$6,'MonteCarlo Policy Paths'!$A$2:$I$31,'Monte Carlo_WA Complance Price'!$B363+1,FALSE))</f>
        <v>85.659157543293105</v>
      </c>
      <c r="I363" s="21">
        <f ca="1">IF(I$6&lt;$C363,0,VLOOKUP(I$6,'MonteCarlo Policy Paths'!$A$2:$I$31,'Monte Carlo_WA Complance Price'!$B363+1,FALSE))</f>
        <v>86.918851036576825</v>
      </c>
      <c r="J363" s="21">
        <f ca="1">IF(J$6&lt;$C363,0,VLOOKUP(J$6,'MonteCarlo Policy Paths'!$A$2:$I$31,'Monte Carlo_WA Complance Price'!$B363+1,FALSE))</f>
        <v>88.178544529860531</v>
      </c>
      <c r="K363" s="21">
        <f ca="1">IF(K$6&lt;$C363,0,VLOOKUP(K$6,'MonteCarlo Policy Paths'!$A$2:$I$31,'Monte Carlo_WA Complance Price'!$B363+1,FALSE))</f>
        <v>89.438238023144251</v>
      </c>
      <c r="L363" s="21">
        <f ca="1">IF(L$6&lt;$C363,0,VLOOKUP(L$6,'MonteCarlo Policy Paths'!$A$2:$I$31,'Monte Carlo_WA Complance Price'!$B363+1,FALSE))</f>
        <v>90.697931516427971</v>
      </c>
      <c r="M363" s="21">
        <f ca="1">IF(M$6&lt;$C363,0,VLOOKUP(M$6,'MonteCarlo Policy Paths'!$A$2:$I$31,'Monte Carlo_WA Complance Price'!$B363+1,FALSE))</f>
        <v>91.95762500971172</v>
      </c>
      <c r="N363" s="21">
        <f ca="1">IF(N$6&lt;$C363,0,VLOOKUP(N$6,'MonteCarlo Policy Paths'!$A$2:$I$31,'Monte Carlo_WA Complance Price'!$B363+1,FALSE))</f>
        <v>93.21731850299544</v>
      </c>
      <c r="O363" s="21">
        <f ca="1">IF(O$6&lt;$C363,0,VLOOKUP(O$6,'MonteCarlo Policy Paths'!$A$2:$I$31,'Monte Carlo_WA Complance Price'!$B363+1,FALSE))</f>
        <v>94.47701199627916</v>
      </c>
      <c r="P363" s="21">
        <f ca="1">IF(P$6&lt;$C363,0,VLOOKUP(P$6,'MonteCarlo Policy Paths'!$A$2:$I$31,'Monte Carlo_WA Complance Price'!$B363+1,FALSE))</f>
        <v>95.73670548956288</v>
      </c>
      <c r="Q363" s="21">
        <f ca="1">IF(Q$6&lt;$C363,0,VLOOKUP(Q$6,'MonteCarlo Policy Paths'!$A$2:$I$31,'Monte Carlo_WA Complance Price'!$B363+1,FALSE))</f>
        <v>96.996398982846586</v>
      </c>
      <c r="R363" s="21">
        <f ca="1">IF(R$6&lt;$C363,0,VLOOKUP(R$6,'MonteCarlo Policy Paths'!$A$2:$I$31,'Monte Carlo_WA Complance Price'!$B363+1,FALSE))</f>
        <v>99.874634841342697</v>
      </c>
      <c r="S363" s="21">
        <f ca="1">IF(S$6&lt;$C363,0,VLOOKUP(S$6,'MonteCarlo Policy Paths'!$A$2:$I$31,'Monte Carlo_WA Complance Price'!$B363+1,FALSE))</f>
        <v>101.93553668931256</v>
      </c>
      <c r="T363" s="21">
        <f ca="1">IF(T$6&lt;$C363,0,VLOOKUP(T$6,'MonteCarlo Policy Paths'!$A$2:$I$31,'Monte Carlo_WA Complance Price'!$B363+1,FALSE))</f>
        <v>104.04258519817796</v>
      </c>
      <c r="U363" s="21">
        <f ca="1">IF(U$6&lt;$C363,0,VLOOKUP(U$6,'MonteCarlo Policy Paths'!$A$2:$I$31,'Monte Carlo_WA Complance Price'!$B363+1,FALSE))</f>
        <v>106.18472717196582</v>
      </c>
      <c r="V363" s="21">
        <f ca="1">IF(V$6&lt;$C363,0,VLOOKUP(V$6,'MonteCarlo Policy Paths'!$A$2:$I$31,'Monte Carlo_WA Complance Price'!$B363+1,FALSE))</f>
        <v>108.36780972271322</v>
      </c>
      <c r="W363" s="21">
        <f ca="1">IF(W$6&lt;$C363,0,VLOOKUP(W$6,'MonteCarlo Policy Paths'!$A$2:$I$31,'Monte Carlo_WA Complance Price'!$B363+1,FALSE))</f>
        <v>110.57648338650839</v>
      </c>
      <c r="X363" s="21">
        <f ca="1">IF(X$6&lt;$C363,0,VLOOKUP(X$6,'MonteCarlo Policy Paths'!$A$2:$I$31,'Monte Carlo_WA Complance Price'!$B363+1,FALSE))</f>
        <v>112.7694544213079</v>
      </c>
      <c r="Y363" s="21">
        <f ca="1">IF(Y$6&lt;$C363,0,VLOOKUP(Y$6,'MonteCarlo Policy Paths'!$A$2:$I$31,'Monte Carlo_WA Complance Price'!$B363+1,FALSE))</f>
        <v>114.98228749612761</v>
      </c>
      <c r="Z363" s="21">
        <f ca="1">IF(Z$6&lt;$C363,0,VLOOKUP(Z$6,'MonteCarlo Policy Paths'!$A$2:$I$31,'Monte Carlo_WA Complance Price'!$B363+1,FALSE))</f>
        <v>117.22345778349788</v>
      </c>
      <c r="AA363" s="21">
        <f ca="1">IF(AA$6&lt;$C363,0,VLOOKUP(AA$6,'MonteCarlo Policy Paths'!$A$2:$I$31,'Monte Carlo_WA Complance Price'!$B363+1,FALSE))</f>
        <v>119.50474742044912</v>
      </c>
      <c r="AB363" s="21">
        <f ca="1">IF(AB$6&lt;$C363,0,VLOOKUP(AB$6,'MonteCarlo Policy Paths'!$A$2:$I$31,'Monte Carlo_WA Complance Price'!$B363+1,FALSE))</f>
        <v>121.83201137782079</v>
      </c>
      <c r="AC363" s="21">
        <f ca="1">IF(AC$6&lt;$C363,0,VLOOKUP(AC$6,'MonteCarlo Policy Paths'!$A$2:$I$31,'Monte Carlo_WA Complance Price'!$B363+1,FALSE))</f>
        <v>124.30483685770574</v>
      </c>
      <c r="AD363" s="21">
        <f ca="1">IF(AD$6&lt;$C363,0,VLOOKUP(AD$6,'MonteCarlo Policy Paths'!$A$2:$I$31,'Monte Carlo_WA Complance Price'!$B363+1,FALSE))</f>
        <v>126.81952160325447</v>
      </c>
      <c r="AE363" s="21">
        <f ca="1">IF(AE$6&lt;$C363,0,VLOOKUP(AE$6,'MonteCarlo Policy Paths'!$A$2:$I$31,'Monte Carlo_WA Complance Price'!$B363+1,FALSE))</f>
        <v>129.37127756316897</v>
      </c>
      <c r="AF363" s="21">
        <f ca="1">IF(AF$6&lt;$C363,0,VLOOKUP(AF$6,'MonteCarlo Policy Paths'!$A$2:$I$31,'Monte Carlo_WA Complance Price'!$B363+1,FALSE))</f>
        <v>131.96243899653103</v>
      </c>
      <c r="AG363" s="22">
        <f ca="1">IF(AG$6&lt;$C363,0,VLOOKUP(AG$6,'MonteCarlo Policy Paths'!$A$2:$I$31,'Monte Carlo_WA Complance Price'!$B363+1,FALSE))</f>
        <v>135.47056479945655</v>
      </c>
      <c r="AI363" s="20">
        <f ca="1">E363*VLOOKUP(AI$6,'Greenhouse Gas Costs Avoided'!$A$2:$I$32,9,FALSE)</f>
        <v>0</v>
      </c>
      <c r="AJ363" s="21">
        <f ca="1">F363*VLOOKUP(AJ$6,'Greenhouse Gas Costs Avoided'!$A$2:$I$32,9,FALSE)</f>
        <v>5.2166744805659615</v>
      </c>
      <c r="AK363" s="21">
        <f ca="1">G363*VLOOKUP(AK$6,'Greenhouse Gas Costs Avoided'!$A$2:$I$32,9,FALSE)</f>
        <v>5.3216023247413169</v>
      </c>
      <c r="AL363" s="21">
        <f ca="1">H363*VLOOKUP(AL$6,'Greenhouse Gas Costs Avoided'!$A$2:$I$32,9,FALSE)</f>
        <v>5.4265301689166732</v>
      </c>
      <c r="AM363" s="21">
        <f ca="1">I363*VLOOKUP(AM$6,'Greenhouse Gas Costs Avoided'!$A$2:$I$32,9,FALSE)</f>
        <v>5.5063320831654474</v>
      </c>
      <c r="AN363" s="21">
        <f ca="1">J363*VLOOKUP(AN$6,'Greenhouse Gas Costs Avoided'!$A$2:$I$32,9,FALSE)</f>
        <v>5.5861339974142208</v>
      </c>
      <c r="AO363" s="21">
        <f ca="1">K363*VLOOKUP(AO$6,'Greenhouse Gas Costs Avoided'!$A$2:$I$32,9,FALSE)</f>
        <v>5.665935911662995</v>
      </c>
      <c r="AP363" s="21">
        <f ca="1">L363*VLOOKUP(AP$6,'Greenhouse Gas Costs Avoided'!$A$2:$I$32,9,FALSE)</f>
        <v>5.7457378259117702</v>
      </c>
      <c r="AQ363" s="21">
        <f ca="1">M363*VLOOKUP(AQ$6,'Greenhouse Gas Costs Avoided'!$A$2:$I$32,9,FALSE)</f>
        <v>5.8255397401605462</v>
      </c>
      <c r="AR363" s="21">
        <f ca="1">N363*VLOOKUP(AR$6,'Greenhouse Gas Costs Avoided'!$A$2:$I$32,9,FALSE)</f>
        <v>5.9053416544093205</v>
      </c>
      <c r="AS363" s="21">
        <f ca="1">O363*VLOOKUP(AS$6,'Greenhouse Gas Costs Avoided'!$A$2:$I$32,9,FALSE)</f>
        <v>5.9851435686580947</v>
      </c>
      <c r="AT363" s="21">
        <f ca="1">P363*VLOOKUP(AT$6,'Greenhouse Gas Costs Avoided'!$A$2:$I$32,9,FALSE)</f>
        <v>6.0649454829068699</v>
      </c>
      <c r="AU363" s="21">
        <f ca="1">Q363*VLOOKUP(AU$6,'Greenhouse Gas Costs Avoided'!$A$2:$I$32,9,FALSE)</f>
        <v>6.1447473971556432</v>
      </c>
      <c r="AV363" s="21">
        <f ca="1">R363*VLOOKUP(AV$6,'Greenhouse Gas Costs Avoided'!$A$2:$I$32,9,FALSE)</f>
        <v>6.327084396109818</v>
      </c>
      <c r="AW363" s="21">
        <f ca="1">S363*VLOOKUP(AW$6,'Greenhouse Gas Costs Avoided'!$A$2:$I$32,9,FALSE)</f>
        <v>6.4576430704410743</v>
      </c>
      <c r="AX363" s="21">
        <f ca="1">T363*VLOOKUP(AX$6,'Greenhouse Gas Costs Avoided'!$A$2:$I$32,9,FALSE)</f>
        <v>6.5911251478821242</v>
      </c>
      <c r="AY363" s="21">
        <f ca="1">U363*VLOOKUP(AY$6,'Greenhouse Gas Costs Avoided'!$A$2:$I$32,9,FALSE)</f>
        <v>6.7268304055597685</v>
      </c>
      <c r="AZ363" s="21">
        <f ca="1">V363*VLOOKUP(AZ$6,'Greenhouse Gas Costs Avoided'!$A$2:$I$32,9,FALSE)</f>
        <v>6.8651292595600424</v>
      </c>
      <c r="BA363" s="21">
        <f ca="1">W363*VLOOKUP(BA$6,'Greenhouse Gas Costs Avoided'!$A$2:$I$32,9,FALSE)</f>
        <v>7.0050493173053994</v>
      </c>
      <c r="BB363" s="21">
        <f ca="1">X363*VLOOKUP(BB$6,'Greenhouse Gas Costs Avoided'!$A$2:$I$32,9,FALSE)</f>
        <v>7.1439746093722221</v>
      </c>
      <c r="BC363" s="21">
        <f ca="1">Y363*VLOOKUP(BC$6,'Greenhouse Gas Costs Avoided'!$A$2:$I$32,9,FALSE)</f>
        <v>7.2841581669004034</v>
      </c>
      <c r="BD363" s="21">
        <f ca="1">Z363*VLOOKUP(BD$6,'Greenhouse Gas Costs Avoided'!$A$2:$I$32,9,FALSE)</f>
        <v>7.426136894299721</v>
      </c>
      <c r="BE363" s="21">
        <f ca="1">AA363*VLOOKUP(BE$6,'Greenhouse Gas Costs Avoided'!$A$2:$I$32,9,FALSE)</f>
        <v>7.5706571930511553</v>
      </c>
      <c r="BF363" s="21">
        <f ca="1">AB363*VLOOKUP(BF$6,'Greenhouse Gas Costs Avoided'!$A$2:$I$32,9,FALSE)</f>
        <v>7.7180899770979394</v>
      </c>
      <c r="BG363" s="21">
        <f ca="1">AC363*VLOOKUP(BG$6,'Greenhouse Gas Costs Avoided'!$A$2:$I$32,9,FALSE)</f>
        <v>7.8747441218959366</v>
      </c>
      <c r="BH363" s="21">
        <f ca="1">AD363*VLOOKUP(BH$6,'Greenhouse Gas Costs Avoided'!$A$2:$I$32,9,FALSE)</f>
        <v>8.0340500621877027</v>
      </c>
      <c r="BI363" s="21">
        <f ca="1">AE363*VLOOKUP(BI$6,'Greenhouse Gas Costs Avoided'!$A$2:$I$32,9,FALSE)</f>
        <v>8.1957044736636782</v>
      </c>
      <c r="BJ363" s="21">
        <f ca="1">AF363*VLOOKUP(BJ$6,'Greenhouse Gas Costs Avoided'!$A$2:$I$32,9,FALSE)</f>
        <v>8.3598552322508848</v>
      </c>
      <c r="BK363" s="22">
        <f ca="1">AG363*VLOOKUP(BK$6,'Greenhouse Gas Costs Avoided'!$A$2:$I$32,9,FALSE)</f>
        <v>8.5820959249206545</v>
      </c>
    </row>
    <row r="364" spans="1:63" x14ac:dyDescent="0.35">
      <c r="A364" s="11">
        <v>358</v>
      </c>
      <c r="B364" s="12">
        <f t="shared" ca="1" si="10"/>
        <v>1</v>
      </c>
      <c r="C364" s="13">
        <f t="shared" ca="1" si="11"/>
        <v>2023</v>
      </c>
      <c r="E364" s="20">
        <f ca="1">IF(E$6&lt;$C364,0,VLOOKUP(E$6,'MonteCarlo Policy Paths'!$A$2:$I$31,'Monte Carlo_WA Complance Price'!$B364+1,FALSE))</f>
        <v>0</v>
      </c>
      <c r="F364" s="21">
        <f ca="1">IF(F$6&lt;$C364,0,VLOOKUP(F$6,'MonteCarlo Policy Paths'!$A$2:$I$31,'Monte Carlo_WA Complance Price'!$B364+1,FALSE))</f>
        <v>82.346532180449415</v>
      </c>
      <c r="G364" s="21">
        <f ca="1">IF(G$6&lt;$C364,0,VLOOKUP(G$6,'MonteCarlo Policy Paths'!$A$2:$I$31,'Monte Carlo_WA Complance Price'!$B364+1,FALSE))</f>
        <v>84.002844861871253</v>
      </c>
      <c r="H364" s="21">
        <f ca="1">IF(H$6&lt;$C364,0,VLOOKUP(H$6,'MonteCarlo Policy Paths'!$A$2:$I$31,'Monte Carlo_WA Complance Price'!$B364+1,FALSE))</f>
        <v>85.659157543293105</v>
      </c>
      <c r="I364" s="21">
        <f ca="1">IF(I$6&lt;$C364,0,VLOOKUP(I$6,'MonteCarlo Policy Paths'!$A$2:$I$31,'Monte Carlo_WA Complance Price'!$B364+1,FALSE))</f>
        <v>86.918851036576825</v>
      </c>
      <c r="J364" s="21">
        <f ca="1">IF(J$6&lt;$C364,0,VLOOKUP(J$6,'MonteCarlo Policy Paths'!$A$2:$I$31,'Monte Carlo_WA Complance Price'!$B364+1,FALSE))</f>
        <v>88.178544529860531</v>
      </c>
      <c r="K364" s="21">
        <f ca="1">IF(K$6&lt;$C364,0,VLOOKUP(K$6,'MonteCarlo Policy Paths'!$A$2:$I$31,'Monte Carlo_WA Complance Price'!$B364+1,FALSE))</f>
        <v>89.438238023144251</v>
      </c>
      <c r="L364" s="21">
        <f ca="1">IF(L$6&lt;$C364,0,VLOOKUP(L$6,'MonteCarlo Policy Paths'!$A$2:$I$31,'Monte Carlo_WA Complance Price'!$B364+1,FALSE))</f>
        <v>90.697931516427971</v>
      </c>
      <c r="M364" s="21">
        <f ca="1">IF(M$6&lt;$C364,0,VLOOKUP(M$6,'MonteCarlo Policy Paths'!$A$2:$I$31,'Monte Carlo_WA Complance Price'!$B364+1,FALSE))</f>
        <v>91.95762500971172</v>
      </c>
      <c r="N364" s="21">
        <f ca="1">IF(N$6&lt;$C364,0,VLOOKUP(N$6,'MonteCarlo Policy Paths'!$A$2:$I$31,'Monte Carlo_WA Complance Price'!$B364+1,FALSE))</f>
        <v>93.21731850299544</v>
      </c>
      <c r="O364" s="21">
        <f ca="1">IF(O$6&lt;$C364,0,VLOOKUP(O$6,'MonteCarlo Policy Paths'!$A$2:$I$31,'Monte Carlo_WA Complance Price'!$B364+1,FALSE))</f>
        <v>94.47701199627916</v>
      </c>
      <c r="P364" s="21">
        <f ca="1">IF(P$6&lt;$C364,0,VLOOKUP(P$6,'MonteCarlo Policy Paths'!$A$2:$I$31,'Monte Carlo_WA Complance Price'!$B364+1,FALSE))</f>
        <v>95.73670548956288</v>
      </c>
      <c r="Q364" s="21">
        <f ca="1">IF(Q$6&lt;$C364,0,VLOOKUP(Q$6,'MonteCarlo Policy Paths'!$A$2:$I$31,'Monte Carlo_WA Complance Price'!$B364+1,FALSE))</f>
        <v>96.996398982846586</v>
      </c>
      <c r="R364" s="21">
        <f ca="1">IF(R$6&lt;$C364,0,VLOOKUP(R$6,'MonteCarlo Policy Paths'!$A$2:$I$31,'Monte Carlo_WA Complance Price'!$B364+1,FALSE))</f>
        <v>98.25609247613032</v>
      </c>
      <c r="S364" s="21">
        <f ca="1">IF(S$6&lt;$C364,0,VLOOKUP(S$6,'MonteCarlo Policy Paths'!$A$2:$I$31,'Monte Carlo_WA Complance Price'!$B364+1,FALSE))</f>
        <v>99.65157958594628</v>
      </c>
      <c r="T364" s="21">
        <f ca="1">IF(T$6&lt;$C364,0,VLOOKUP(T$6,'MonteCarlo Policy Paths'!$A$2:$I$31,'Monte Carlo_WA Complance Price'!$B364+1,FALSE))</f>
        <v>101.04706669576224</v>
      </c>
      <c r="U364" s="21">
        <f ca="1">IF(U$6&lt;$C364,0,VLOOKUP(U$6,'MonteCarlo Policy Paths'!$A$2:$I$31,'Monte Carlo_WA Complance Price'!$B364+1,FALSE))</f>
        <v>102.4425538055782</v>
      </c>
      <c r="V364" s="21">
        <f ca="1">IF(V$6&lt;$C364,0,VLOOKUP(V$6,'MonteCarlo Policy Paths'!$A$2:$I$31,'Monte Carlo_WA Complance Price'!$B364+1,FALSE))</f>
        <v>103.83804091539416</v>
      </c>
      <c r="W364" s="21">
        <f ca="1">IF(W$6&lt;$C364,0,VLOOKUP(W$6,'MonteCarlo Policy Paths'!$A$2:$I$31,'Monte Carlo_WA Complance Price'!$B364+1,FALSE))</f>
        <v>105.23352802521011</v>
      </c>
      <c r="X364" s="21">
        <f ca="1">IF(X$6&lt;$C364,0,VLOOKUP(X$6,'MonteCarlo Policy Paths'!$A$2:$I$31,'Monte Carlo_WA Complance Price'!$B364+1,FALSE))</f>
        <v>106.47156953138905</v>
      </c>
      <c r="Y364" s="21">
        <f ca="1">IF(Y$6&lt;$C364,0,VLOOKUP(Y$6,'MonteCarlo Policy Paths'!$A$2:$I$31,'Monte Carlo_WA Complance Price'!$B364+1,FALSE))</f>
        <v>107.709611037568</v>
      </c>
      <c r="Z364" s="21">
        <f ca="1">IF(Z$6&lt;$C364,0,VLOOKUP(Z$6,'MonteCarlo Policy Paths'!$A$2:$I$31,'Monte Carlo_WA Complance Price'!$B364+1,FALSE))</f>
        <v>108.94765254374694</v>
      </c>
      <c r="AA364" s="21">
        <f ca="1">IF(AA$6&lt;$C364,0,VLOOKUP(AA$6,'MonteCarlo Policy Paths'!$A$2:$I$31,'Monte Carlo_WA Complance Price'!$B364+1,FALSE))</f>
        <v>110.18569404992589</v>
      </c>
      <c r="AB364" s="21">
        <f ca="1">IF(AB$6&lt;$C364,0,VLOOKUP(AB$6,'MonteCarlo Policy Paths'!$A$2:$I$31,'Monte Carlo_WA Complance Price'!$B364+1,FALSE))</f>
        <v>111.42373555610482</v>
      </c>
      <c r="AC364" s="21">
        <f ca="1">IF(AC$6&lt;$C364,0,VLOOKUP(AC$6,'MonteCarlo Policy Paths'!$A$2:$I$31,'Monte Carlo_WA Complance Price'!$B364+1,FALSE))</f>
        <v>112.86811731331359</v>
      </c>
      <c r="AD364" s="21">
        <f ca="1">IF(AD$6&lt;$C364,0,VLOOKUP(AD$6,'MonteCarlo Policy Paths'!$A$2:$I$31,'Monte Carlo_WA Complance Price'!$B364+1,FALSE))</f>
        <v>114.31249907052236</v>
      </c>
      <c r="AE364" s="21">
        <f ca="1">IF(AE$6&lt;$C364,0,VLOOKUP(AE$6,'MonteCarlo Policy Paths'!$A$2:$I$31,'Monte Carlo_WA Complance Price'!$B364+1,FALSE))</f>
        <v>115.75688082773114</v>
      </c>
      <c r="AF364" s="21">
        <f ca="1">IF(AF$6&lt;$C364,0,VLOOKUP(AF$6,'MonteCarlo Policy Paths'!$A$2:$I$31,'Monte Carlo_WA Complance Price'!$B364+1,FALSE))</f>
        <v>117.20126258493991</v>
      </c>
      <c r="AG364" s="22">
        <f ca="1">IF(AG$6&lt;$C364,0,VLOOKUP(AG$6,'MonteCarlo Policy Paths'!$A$2:$I$31,'Monte Carlo_WA Complance Price'!$B364+1,FALSE))</f>
        <v>118.64564434214866</v>
      </c>
      <c r="AI364" s="20">
        <f ca="1">E364*VLOOKUP(AI$6,'Greenhouse Gas Costs Avoided'!$A$2:$I$32,9,FALSE)</f>
        <v>0</v>
      </c>
      <c r="AJ364" s="21">
        <f ca="1">F364*VLOOKUP(AJ$6,'Greenhouse Gas Costs Avoided'!$A$2:$I$32,9,FALSE)</f>
        <v>5.2166744805659615</v>
      </c>
      <c r="AK364" s="21">
        <f ca="1">G364*VLOOKUP(AK$6,'Greenhouse Gas Costs Avoided'!$A$2:$I$32,9,FALSE)</f>
        <v>5.3216023247413169</v>
      </c>
      <c r="AL364" s="21">
        <f ca="1">H364*VLOOKUP(AL$6,'Greenhouse Gas Costs Avoided'!$A$2:$I$32,9,FALSE)</f>
        <v>5.4265301689166732</v>
      </c>
      <c r="AM364" s="21">
        <f ca="1">I364*VLOOKUP(AM$6,'Greenhouse Gas Costs Avoided'!$A$2:$I$32,9,FALSE)</f>
        <v>5.5063320831654474</v>
      </c>
      <c r="AN364" s="21">
        <f ca="1">J364*VLOOKUP(AN$6,'Greenhouse Gas Costs Avoided'!$A$2:$I$32,9,FALSE)</f>
        <v>5.5861339974142208</v>
      </c>
      <c r="AO364" s="21">
        <f ca="1">K364*VLOOKUP(AO$6,'Greenhouse Gas Costs Avoided'!$A$2:$I$32,9,FALSE)</f>
        <v>5.665935911662995</v>
      </c>
      <c r="AP364" s="21">
        <f ca="1">L364*VLOOKUP(AP$6,'Greenhouse Gas Costs Avoided'!$A$2:$I$32,9,FALSE)</f>
        <v>5.7457378259117702</v>
      </c>
      <c r="AQ364" s="21">
        <f ca="1">M364*VLOOKUP(AQ$6,'Greenhouse Gas Costs Avoided'!$A$2:$I$32,9,FALSE)</f>
        <v>5.8255397401605462</v>
      </c>
      <c r="AR364" s="21">
        <f ca="1">N364*VLOOKUP(AR$6,'Greenhouse Gas Costs Avoided'!$A$2:$I$32,9,FALSE)</f>
        <v>5.9053416544093205</v>
      </c>
      <c r="AS364" s="21">
        <f ca="1">O364*VLOOKUP(AS$6,'Greenhouse Gas Costs Avoided'!$A$2:$I$32,9,FALSE)</f>
        <v>5.9851435686580947</v>
      </c>
      <c r="AT364" s="21">
        <f ca="1">P364*VLOOKUP(AT$6,'Greenhouse Gas Costs Avoided'!$A$2:$I$32,9,FALSE)</f>
        <v>6.0649454829068699</v>
      </c>
      <c r="AU364" s="21">
        <f ca="1">Q364*VLOOKUP(AU$6,'Greenhouse Gas Costs Avoided'!$A$2:$I$32,9,FALSE)</f>
        <v>6.1447473971556432</v>
      </c>
      <c r="AV364" s="21">
        <f ca="1">R364*VLOOKUP(AV$6,'Greenhouse Gas Costs Avoided'!$A$2:$I$32,9,FALSE)</f>
        <v>6.2245493114044184</v>
      </c>
      <c r="AW364" s="21">
        <f ca="1">S364*VLOOKUP(AW$6,'Greenhouse Gas Costs Avoided'!$A$2:$I$32,9,FALSE)</f>
        <v>6.312953786990386</v>
      </c>
      <c r="AX364" s="21">
        <f ca="1">T364*VLOOKUP(AX$6,'Greenhouse Gas Costs Avoided'!$A$2:$I$32,9,FALSE)</f>
        <v>6.4013582625763545</v>
      </c>
      <c r="AY364" s="21">
        <f ca="1">U364*VLOOKUP(AY$6,'Greenhouse Gas Costs Avoided'!$A$2:$I$32,9,FALSE)</f>
        <v>6.4897627381623222</v>
      </c>
      <c r="AZ364" s="21">
        <f ca="1">V364*VLOOKUP(AZ$6,'Greenhouse Gas Costs Avoided'!$A$2:$I$32,9,FALSE)</f>
        <v>6.5781672137482907</v>
      </c>
      <c r="BA364" s="21">
        <f ca="1">W364*VLOOKUP(BA$6,'Greenhouse Gas Costs Avoided'!$A$2:$I$32,9,FALSE)</f>
        <v>6.6665716893342575</v>
      </c>
      <c r="BB364" s="21">
        <f ca="1">X364*VLOOKUP(BB$6,'Greenhouse Gas Costs Avoided'!$A$2:$I$32,9,FALSE)</f>
        <v>6.7450019445028957</v>
      </c>
      <c r="BC364" s="21">
        <f ca="1">Y364*VLOOKUP(BC$6,'Greenhouse Gas Costs Avoided'!$A$2:$I$32,9,FALSE)</f>
        <v>6.8234321996715348</v>
      </c>
      <c r="BD364" s="21">
        <f ca="1">Z364*VLOOKUP(BD$6,'Greenhouse Gas Costs Avoided'!$A$2:$I$32,9,FALSE)</f>
        <v>6.901862454840173</v>
      </c>
      <c r="BE364" s="21">
        <f ca="1">AA364*VLOOKUP(BE$6,'Greenhouse Gas Costs Avoided'!$A$2:$I$32,9,FALSE)</f>
        <v>6.9802927100088112</v>
      </c>
      <c r="BF364" s="21">
        <f ca="1">AB364*VLOOKUP(BF$6,'Greenhouse Gas Costs Avoided'!$A$2:$I$32,9,FALSE)</f>
        <v>7.0587229651774486</v>
      </c>
      <c r="BG364" s="21">
        <f ca="1">AC364*VLOOKUP(BG$6,'Greenhouse Gas Costs Avoided'!$A$2:$I$32,9,FALSE)</f>
        <v>7.1502249295408609</v>
      </c>
      <c r="BH364" s="21">
        <f ca="1">AD364*VLOOKUP(BH$6,'Greenhouse Gas Costs Avoided'!$A$2:$I$32,9,FALSE)</f>
        <v>7.2417268939042723</v>
      </c>
      <c r="BI364" s="21">
        <f ca="1">AE364*VLOOKUP(BI$6,'Greenhouse Gas Costs Avoided'!$A$2:$I$32,9,FALSE)</f>
        <v>7.3332288582676846</v>
      </c>
      <c r="BJ364" s="21">
        <f ca="1">AF364*VLOOKUP(BJ$6,'Greenhouse Gas Costs Avoided'!$A$2:$I$32,9,FALSE)</f>
        <v>7.424730822631096</v>
      </c>
      <c r="BK364" s="22">
        <f ca="1">AG364*VLOOKUP(BK$6,'Greenhouse Gas Costs Avoided'!$A$2:$I$32,9,FALSE)</f>
        <v>7.5162327869945065</v>
      </c>
    </row>
    <row r="365" spans="1:63" x14ac:dyDescent="0.35">
      <c r="A365" s="11">
        <v>359</v>
      </c>
      <c r="B365" s="12">
        <f t="shared" ca="1" si="10"/>
        <v>2</v>
      </c>
      <c r="C365" s="13">
        <f t="shared" ca="1" si="11"/>
        <v>2023</v>
      </c>
      <c r="E365" s="20">
        <f ca="1">IF(E$6&lt;$C365,0,VLOOKUP(E$6,'MonteCarlo Policy Paths'!$A$2:$I$31,'Monte Carlo_WA Complance Price'!$B365+1,FALSE))</f>
        <v>0</v>
      </c>
      <c r="F365" s="21">
        <f ca="1">IF(F$6&lt;$C365,0,VLOOKUP(F$6,'MonteCarlo Policy Paths'!$A$2:$I$31,'Monte Carlo_WA Complance Price'!$B365+1,FALSE))</f>
        <v>82.346532180449415</v>
      </c>
      <c r="G365" s="21">
        <f ca="1">IF(G$6&lt;$C365,0,VLOOKUP(G$6,'MonteCarlo Policy Paths'!$A$2:$I$31,'Monte Carlo_WA Complance Price'!$B365+1,FALSE))</f>
        <v>84.002844861871253</v>
      </c>
      <c r="H365" s="21">
        <f ca="1">IF(H$6&lt;$C365,0,VLOOKUP(H$6,'MonteCarlo Policy Paths'!$A$2:$I$31,'Monte Carlo_WA Complance Price'!$B365+1,FALSE))</f>
        <v>85.659157543293105</v>
      </c>
      <c r="I365" s="21">
        <f ca="1">IF(I$6&lt;$C365,0,VLOOKUP(I$6,'MonteCarlo Policy Paths'!$A$2:$I$31,'Monte Carlo_WA Complance Price'!$B365+1,FALSE))</f>
        <v>86.918851036576825</v>
      </c>
      <c r="J365" s="21">
        <f ca="1">IF(J$6&lt;$C365,0,VLOOKUP(J$6,'MonteCarlo Policy Paths'!$A$2:$I$31,'Monte Carlo_WA Complance Price'!$B365+1,FALSE))</f>
        <v>88.178544529860531</v>
      </c>
      <c r="K365" s="21">
        <f ca="1">IF(K$6&lt;$C365,0,VLOOKUP(K$6,'MonteCarlo Policy Paths'!$A$2:$I$31,'Monte Carlo_WA Complance Price'!$B365+1,FALSE))</f>
        <v>89.438238023144251</v>
      </c>
      <c r="L365" s="21">
        <f ca="1">IF(L$6&lt;$C365,0,VLOOKUP(L$6,'MonteCarlo Policy Paths'!$A$2:$I$31,'Monte Carlo_WA Complance Price'!$B365+1,FALSE))</f>
        <v>90.697931516427971</v>
      </c>
      <c r="M365" s="21">
        <f ca="1">IF(M$6&lt;$C365,0,VLOOKUP(M$6,'MonteCarlo Policy Paths'!$A$2:$I$31,'Monte Carlo_WA Complance Price'!$B365+1,FALSE))</f>
        <v>91.95762500971172</v>
      </c>
      <c r="N365" s="21">
        <f ca="1">IF(N$6&lt;$C365,0,VLOOKUP(N$6,'MonteCarlo Policy Paths'!$A$2:$I$31,'Monte Carlo_WA Complance Price'!$B365+1,FALSE))</f>
        <v>93.21731850299544</v>
      </c>
      <c r="O365" s="21">
        <f ca="1">IF(O$6&lt;$C365,0,VLOOKUP(O$6,'MonteCarlo Policy Paths'!$A$2:$I$31,'Monte Carlo_WA Complance Price'!$B365+1,FALSE))</f>
        <v>94.47701199627916</v>
      </c>
      <c r="P365" s="21">
        <f ca="1">IF(P$6&lt;$C365,0,VLOOKUP(P$6,'MonteCarlo Policy Paths'!$A$2:$I$31,'Monte Carlo_WA Complance Price'!$B365+1,FALSE))</f>
        <v>95.73670548956288</v>
      </c>
      <c r="Q365" s="21">
        <f ca="1">IF(Q$6&lt;$C365,0,VLOOKUP(Q$6,'MonteCarlo Policy Paths'!$A$2:$I$31,'Monte Carlo_WA Complance Price'!$B365+1,FALSE))</f>
        <v>96.996398982846586</v>
      </c>
      <c r="R365" s="21">
        <f ca="1">IF(R$6&lt;$C365,0,VLOOKUP(R$6,'MonteCarlo Policy Paths'!$A$2:$I$31,'Monte Carlo_WA Complance Price'!$B365+1,FALSE))</f>
        <v>98.25609247613032</v>
      </c>
      <c r="S365" s="21">
        <f ca="1">IF(S$6&lt;$C365,0,VLOOKUP(S$6,'MonteCarlo Policy Paths'!$A$2:$I$31,'Monte Carlo_WA Complance Price'!$B365+1,FALSE))</f>
        <v>99.65157958594628</v>
      </c>
      <c r="T365" s="21">
        <f ca="1">IF(T$6&lt;$C365,0,VLOOKUP(T$6,'MonteCarlo Policy Paths'!$A$2:$I$31,'Monte Carlo_WA Complance Price'!$B365+1,FALSE))</f>
        <v>101.04706669576224</v>
      </c>
      <c r="U365" s="21">
        <f ca="1">IF(U$6&lt;$C365,0,VLOOKUP(U$6,'MonteCarlo Policy Paths'!$A$2:$I$31,'Monte Carlo_WA Complance Price'!$B365+1,FALSE))</f>
        <v>102.4425538055782</v>
      </c>
      <c r="V365" s="21">
        <f ca="1">IF(V$6&lt;$C365,0,VLOOKUP(V$6,'MonteCarlo Policy Paths'!$A$2:$I$31,'Monte Carlo_WA Complance Price'!$B365+1,FALSE))</f>
        <v>103.83804091539416</v>
      </c>
      <c r="W365" s="21">
        <f ca="1">IF(W$6&lt;$C365,0,VLOOKUP(W$6,'MonteCarlo Policy Paths'!$A$2:$I$31,'Monte Carlo_WA Complance Price'!$B365+1,FALSE))</f>
        <v>105.23352802521011</v>
      </c>
      <c r="X365" s="21">
        <f ca="1">IF(X$6&lt;$C365,0,VLOOKUP(X$6,'MonteCarlo Policy Paths'!$A$2:$I$31,'Monte Carlo_WA Complance Price'!$B365+1,FALSE))</f>
        <v>106.47156953138905</v>
      </c>
      <c r="Y365" s="21">
        <f ca="1">IF(Y$6&lt;$C365,0,VLOOKUP(Y$6,'MonteCarlo Policy Paths'!$A$2:$I$31,'Monte Carlo_WA Complance Price'!$B365+1,FALSE))</f>
        <v>107.709611037568</v>
      </c>
      <c r="Z365" s="21">
        <f ca="1">IF(Z$6&lt;$C365,0,VLOOKUP(Z$6,'MonteCarlo Policy Paths'!$A$2:$I$31,'Monte Carlo_WA Complance Price'!$B365+1,FALSE))</f>
        <v>108.94765254374694</v>
      </c>
      <c r="AA365" s="21">
        <f ca="1">IF(AA$6&lt;$C365,0,VLOOKUP(AA$6,'MonteCarlo Policy Paths'!$A$2:$I$31,'Monte Carlo_WA Complance Price'!$B365+1,FALSE))</f>
        <v>110.18569404992589</v>
      </c>
      <c r="AB365" s="21">
        <f ca="1">IF(AB$6&lt;$C365,0,VLOOKUP(AB$6,'MonteCarlo Policy Paths'!$A$2:$I$31,'Monte Carlo_WA Complance Price'!$B365+1,FALSE))</f>
        <v>111.42373555610482</v>
      </c>
      <c r="AC365" s="21">
        <f ca="1">IF(AC$6&lt;$C365,0,VLOOKUP(AC$6,'MonteCarlo Policy Paths'!$A$2:$I$31,'Monte Carlo_WA Complance Price'!$B365+1,FALSE))</f>
        <v>112.86811731331359</v>
      </c>
      <c r="AD365" s="21">
        <f ca="1">IF(AD$6&lt;$C365,0,VLOOKUP(AD$6,'MonteCarlo Policy Paths'!$A$2:$I$31,'Monte Carlo_WA Complance Price'!$B365+1,FALSE))</f>
        <v>114.31249907052236</v>
      </c>
      <c r="AE365" s="21">
        <f ca="1">IF(AE$6&lt;$C365,0,VLOOKUP(AE$6,'MonteCarlo Policy Paths'!$A$2:$I$31,'Monte Carlo_WA Complance Price'!$B365+1,FALSE))</f>
        <v>115.75688082773114</v>
      </c>
      <c r="AF365" s="21">
        <f ca="1">IF(AF$6&lt;$C365,0,VLOOKUP(AF$6,'MonteCarlo Policy Paths'!$A$2:$I$31,'Monte Carlo_WA Complance Price'!$B365+1,FALSE))</f>
        <v>117.20126258493991</v>
      </c>
      <c r="AG365" s="22">
        <f ca="1">IF(AG$6&lt;$C365,0,VLOOKUP(AG$6,'MonteCarlo Policy Paths'!$A$2:$I$31,'Monte Carlo_WA Complance Price'!$B365+1,FALSE))</f>
        <v>120.41827982173916</v>
      </c>
      <c r="AI365" s="20">
        <f ca="1">E365*VLOOKUP(AI$6,'Greenhouse Gas Costs Avoided'!$A$2:$I$32,9,FALSE)</f>
        <v>0</v>
      </c>
      <c r="AJ365" s="21">
        <f ca="1">F365*VLOOKUP(AJ$6,'Greenhouse Gas Costs Avoided'!$A$2:$I$32,9,FALSE)</f>
        <v>5.2166744805659615</v>
      </c>
      <c r="AK365" s="21">
        <f ca="1">G365*VLOOKUP(AK$6,'Greenhouse Gas Costs Avoided'!$A$2:$I$32,9,FALSE)</f>
        <v>5.3216023247413169</v>
      </c>
      <c r="AL365" s="21">
        <f ca="1">H365*VLOOKUP(AL$6,'Greenhouse Gas Costs Avoided'!$A$2:$I$32,9,FALSE)</f>
        <v>5.4265301689166732</v>
      </c>
      <c r="AM365" s="21">
        <f ca="1">I365*VLOOKUP(AM$6,'Greenhouse Gas Costs Avoided'!$A$2:$I$32,9,FALSE)</f>
        <v>5.5063320831654474</v>
      </c>
      <c r="AN365" s="21">
        <f ca="1">J365*VLOOKUP(AN$6,'Greenhouse Gas Costs Avoided'!$A$2:$I$32,9,FALSE)</f>
        <v>5.5861339974142208</v>
      </c>
      <c r="AO365" s="21">
        <f ca="1">K365*VLOOKUP(AO$6,'Greenhouse Gas Costs Avoided'!$A$2:$I$32,9,FALSE)</f>
        <v>5.665935911662995</v>
      </c>
      <c r="AP365" s="21">
        <f ca="1">L365*VLOOKUP(AP$6,'Greenhouse Gas Costs Avoided'!$A$2:$I$32,9,FALSE)</f>
        <v>5.7457378259117702</v>
      </c>
      <c r="AQ365" s="21">
        <f ca="1">M365*VLOOKUP(AQ$6,'Greenhouse Gas Costs Avoided'!$A$2:$I$32,9,FALSE)</f>
        <v>5.8255397401605462</v>
      </c>
      <c r="AR365" s="21">
        <f ca="1">N365*VLOOKUP(AR$6,'Greenhouse Gas Costs Avoided'!$A$2:$I$32,9,FALSE)</f>
        <v>5.9053416544093205</v>
      </c>
      <c r="AS365" s="21">
        <f ca="1">O365*VLOOKUP(AS$6,'Greenhouse Gas Costs Avoided'!$A$2:$I$32,9,FALSE)</f>
        <v>5.9851435686580947</v>
      </c>
      <c r="AT365" s="21">
        <f ca="1">P365*VLOOKUP(AT$6,'Greenhouse Gas Costs Avoided'!$A$2:$I$32,9,FALSE)</f>
        <v>6.0649454829068699</v>
      </c>
      <c r="AU365" s="21">
        <f ca="1">Q365*VLOOKUP(AU$6,'Greenhouse Gas Costs Avoided'!$A$2:$I$32,9,FALSE)</f>
        <v>6.1447473971556432</v>
      </c>
      <c r="AV365" s="21">
        <f ca="1">R365*VLOOKUP(AV$6,'Greenhouse Gas Costs Avoided'!$A$2:$I$32,9,FALSE)</f>
        <v>6.2245493114044184</v>
      </c>
      <c r="AW365" s="21">
        <f ca="1">S365*VLOOKUP(AW$6,'Greenhouse Gas Costs Avoided'!$A$2:$I$32,9,FALSE)</f>
        <v>6.312953786990386</v>
      </c>
      <c r="AX365" s="21">
        <f ca="1">T365*VLOOKUP(AX$6,'Greenhouse Gas Costs Avoided'!$A$2:$I$32,9,FALSE)</f>
        <v>6.4013582625763545</v>
      </c>
      <c r="AY365" s="21">
        <f ca="1">U365*VLOOKUP(AY$6,'Greenhouse Gas Costs Avoided'!$A$2:$I$32,9,FALSE)</f>
        <v>6.4897627381623222</v>
      </c>
      <c r="AZ365" s="21">
        <f ca="1">V365*VLOOKUP(AZ$6,'Greenhouse Gas Costs Avoided'!$A$2:$I$32,9,FALSE)</f>
        <v>6.5781672137482907</v>
      </c>
      <c r="BA365" s="21">
        <f ca="1">W365*VLOOKUP(BA$6,'Greenhouse Gas Costs Avoided'!$A$2:$I$32,9,FALSE)</f>
        <v>6.6665716893342575</v>
      </c>
      <c r="BB365" s="21">
        <f ca="1">X365*VLOOKUP(BB$6,'Greenhouse Gas Costs Avoided'!$A$2:$I$32,9,FALSE)</f>
        <v>6.7450019445028957</v>
      </c>
      <c r="BC365" s="21">
        <f ca="1">Y365*VLOOKUP(BC$6,'Greenhouse Gas Costs Avoided'!$A$2:$I$32,9,FALSE)</f>
        <v>6.8234321996715348</v>
      </c>
      <c r="BD365" s="21">
        <f ca="1">Z365*VLOOKUP(BD$6,'Greenhouse Gas Costs Avoided'!$A$2:$I$32,9,FALSE)</f>
        <v>6.901862454840173</v>
      </c>
      <c r="BE365" s="21">
        <f ca="1">AA365*VLOOKUP(BE$6,'Greenhouse Gas Costs Avoided'!$A$2:$I$32,9,FALSE)</f>
        <v>6.9802927100088112</v>
      </c>
      <c r="BF365" s="21">
        <f ca="1">AB365*VLOOKUP(BF$6,'Greenhouse Gas Costs Avoided'!$A$2:$I$32,9,FALSE)</f>
        <v>7.0587229651774486</v>
      </c>
      <c r="BG365" s="21">
        <f ca="1">AC365*VLOOKUP(BG$6,'Greenhouse Gas Costs Avoided'!$A$2:$I$32,9,FALSE)</f>
        <v>7.1502249295408609</v>
      </c>
      <c r="BH365" s="21">
        <f ca="1">AD365*VLOOKUP(BH$6,'Greenhouse Gas Costs Avoided'!$A$2:$I$32,9,FALSE)</f>
        <v>7.2417268939042723</v>
      </c>
      <c r="BI365" s="21">
        <f ca="1">AE365*VLOOKUP(BI$6,'Greenhouse Gas Costs Avoided'!$A$2:$I$32,9,FALSE)</f>
        <v>7.3332288582676846</v>
      </c>
      <c r="BJ365" s="21">
        <f ca="1">AF365*VLOOKUP(BJ$6,'Greenhouse Gas Costs Avoided'!$A$2:$I$32,9,FALSE)</f>
        <v>7.424730822631096</v>
      </c>
      <c r="BK365" s="22">
        <f ca="1">AG365*VLOOKUP(BK$6,'Greenhouse Gas Costs Avoided'!$A$2:$I$32,9,FALSE)</f>
        <v>7.6285297110405814</v>
      </c>
    </row>
    <row r="366" spans="1:63" x14ac:dyDescent="0.35">
      <c r="A366" s="11">
        <v>360</v>
      </c>
      <c r="B366" s="12">
        <f t="shared" ca="1" si="10"/>
        <v>1</v>
      </c>
      <c r="C366" s="13">
        <f t="shared" ca="1" si="11"/>
        <v>2023</v>
      </c>
      <c r="E366" s="20">
        <f ca="1">IF(E$6&lt;$C366,0,VLOOKUP(E$6,'MonteCarlo Policy Paths'!$A$2:$I$31,'Monte Carlo_WA Complance Price'!$B366+1,FALSE))</f>
        <v>0</v>
      </c>
      <c r="F366" s="21">
        <f ca="1">IF(F$6&lt;$C366,0,VLOOKUP(F$6,'MonteCarlo Policy Paths'!$A$2:$I$31,'Monte Carlo_WA Complance Price'!$B366+1,FALSE))</f>
        <v>82.346532180449415</v>
      </c>
      <c r="G366" s="21">
        <f ca="1">IF(G$6&lt;$C366,0,VLOOKUP(G$6,'MonteCarlo Policy Paths'!$A$2:$I$31,'Monte Carlo_WA Complance Price'!$B366+1,FALSE))</f>
        <v>84.002844861871253</v>
      </c>
      <c r="H366" s="21">
        <f ca="1">IF(H$6&lt;$C366,0,VLOOKUP(H$6,'MonteCarlo Policy Paths'!$A$2:$I$31,'Monte Carlo_WA Complance Price'!$B366+1,FALSE))</f>
        <v>85.659157543293105</v>
      </c>
      <c r="I366" s="21">
        <f ca="1">IF(I$6&lt;$C366,0,VLOOKUP(I$6,'MonteCarlo Policy Paths'!$A$2:$I$31,'Monte Carlo_WA Complance Price'!$B366+1,FALSE))</f>
        <v>86.918851036576825</v>
      </c>
      <c r="J366" s="21">
        <f ca="1">IF(J$6&lt;$C366,0,VLOOKUP(J$6,'MonteCarlo Policy Paths'!$A$2:$I$31,'Monte Carlo_WA Complance Price'!$B366+1,FALSE))</f>
        <v>88.178544529860531</v>
      </c>
      <c r="K366" s="21">
        <f ca="1">IF(K$6&lt;$C366,0,VLOOKUP(K$6,'MonteCarlo Policy Paths'!$A$2:$I$31,'Monte Carlo_WA Complance Price'!$B366+1,FALSE))</f>
        <v>89.438238023144251</v>
      </c>
      <c r="L366" s="21">
        <f ca="1">IF(L$6&lt;$C366,0,VLOOKUP(L$6,'MonteCarlo Policy Paths'!$A$2:$I$31,'Monte Carlo_WA Complance Price'!$B366+1,FALSE))</f>
        <v>90.697931516427971</v>
      </c>
      <c r="M366" s="21">
        <f ca="1">IF(M$6&lt;$C366,0,VLOOKUP(M$6,'MonteCarlo Policy Paths'!$A$2:$I$31,'Monte Carlo_WA Complance Price'!$B366+1,FALSE))</f>
        <v>91.95762500971172</v>
      </c>
      <c r="N366" s="21">
        <f ca="1">IF(N$6&lt;$C366,0,VLOOKUP(N$6,'MonteCarlo Policy Paths'!$A$2:$I$31,'Monte Carlo_WA Complance Price'!$B366+1,FALSE))</f>
        <v>93.21731850299544</v>
      </c>
      <c r="O366" s="21">
        <f ca="1">IF(O$6&lt;$C366,0,VLOOKUP(O$6,'MonteCarlo Policy Paths'!$A$2:$I$31,'Monte Carlo_WA Complance Price'!$B366+1,FALSE))</f>
        <v>94.47701199627916</v>
      </c>
      <c r="P366" s="21">
        <f ca="1">IF(P$6&lt;$C366,0,VLOOKUP(P$6,'MonteCarlo Policy Paths'!$A$2:$I$31,'Monte Carlo_WA Complance Price'!$B366+1,FALSE))</f>
        <v>95.73670548956288</v>
      </c>
      <c r="Q366" s="21">
        <f ca="1">IF(Q$6&lt;$C366,0,VLOOKUP(Q$6,'MonteCarlo Policy Paths'!$A$2:$I$31,'Monte Carlo_WA Complance Price'!$B366+1,FALSE))</f>
        <v>96.996398982846586</v>
      </c>
      <c r="R366" s="21">
        <f ca="1">IF(R$6&lt;$C366,0,VLOOKUP(R$6,'MonteCarlo Policy Paths'!$A$2:$I$31,'Monte Carlo_WA Complance Price'!$B366+1,FALSE))</f>
        <v>98.25609247613032</v>
      </c>
      <c r="S366" s="21">
        <f ca="1">IF(S$6&lt;$C366,0,VLOOKUP(S$6,'MonteCarlo Policy Paths'!$A$2:$I$31,'Monte Carlo_WA Complance Price'!$B366+1,FALSE))</f>
        <v>99.65157958594628</v>
      </c>
      <c r="T366" s="21">
        <f ca="1">IF(T$6&lt;$C366,0,VLOOKUP(T$6,'MonteCarlo Policy Paths'!$A$2:$I$31,'Monte Carlo_WA Complance Price'!$B366+1,FALSE))</f>
        <v>101.04706669576224</v>
      </c>
      <c r="U366" s="21">
        <f ca="1">IF(U$6&lt;$C366,0,VLOOKUP(U$6,'MonteCarlo Policy Paths'!$A$2:$I$31,'Monte Carlo_WA Complance Price'!$B366+1,FALSE))</f>
        <v>102.4425538055782</v>
      </c>
      <c r="V366" s="21">
        <f ca="1">IF(V$6&lt;$C366,0,VLOOKUP(V$6,'MonteCarlo Policy Paths'!$A$2:$I$31,'Monte Carlo_WA Complance Price'!$B366+1,FALSE))</f>
        <v>103.83804091539416</v>
      </c>
      <c r="W366" s="21">
        <f ca="1">IF(W$6&lt;$C366,0,VLOOKUP(W$6,'MonteCarlo Policy Paths'!$A$2:$I$31,'Monte Carlo_WA Complance Price'!$B366+1,FALSE))</f>
        <v>105.23352802521011</v>
      </c>
      <c r="X366" s="21">
        <f ca="1">IF(X$6&lt;$C366,0,VLOOKUP(X$6,'MonteCarlo Policy Paths'!$A$2:$I$31,'Monte Carlo_WA Complance Price'!$B366+1,FALSE))</f>
        <v>106.47156953138905</v>
      </c>
      <c r="Y366" s="21">
        <f ca="1">IF(Y$6&lt;$C366,0,VLOOKUP(Y$6,'MonteCarlo Policy Paths'!$A$2:$I$31,'Monte Carlo_WA Complance Price'!$B366+1,FALSE))</f>
        <v>107.709611037568</v>
      </c>
      <c r="Z366" s="21">
        <f ca="1">IF(Z$6&lt;$C366,0,VLOOKUP(Z$6,'MonteCarlo Policy Paths'!$A$2:$I$31,'Monte Carlo_WA Complance Price'!$B366+1,FALSE))</f>
        <v>108.94765254374694</v>
      </c>
      <c r="AA366" s="21">
        <f ca="1">IF(AA$6&lt;$C366,0,VLOOKUP(AA$6,'MonteCarlo Policy Paths'!$A$2:$I$31,'Monte Carlo_WA Complance Price'!$B366+1,FALSE))</f>
        <v>110.18569404992589</v>
      </c>
      <c r="AB366" s="21">
        <f ca="1">IF(AB$6&lt;$C366,0,VLOOKUP(AB$6,'MonteCarlo Policy Paths'!$A$2:$I$31,'Monte Carlo_WA Complance Price'!$B366+1,FALSE))</f>
        <v>111.42373555610482</v>
      </c>
      <c r="AC366" s="21">
        <f ca="1">IF(AC$6&lt;$C366,0,VLOOKUP(AC$6,'MonteCarlo Policy Paths'!$A$2:$I$31,'Monte Carlo_WA Complance Price'!$B366+1,FALSE))</f>
        <v>112.86811731331359</v>
      </c>
      <c r="AD366" s="21">
        <f ca="1">IF(AD$6&lt;$C366,0,VLOOKUP(AD$6,'MonteCarlo Policy Paths'!$A$2:$I$31,'Monte Carlo_WA Complance Price'!$B366+1,FALSE))</f>
        <v>114.31249907052236</v>
      </c>
      <c r="AE366" s="21">
        <f ca="1">IF(AE$6&lt;$C366,0,VLOOKUP(AE$6,'MonteCarlo Policy Paths'!$A$2:$I$31,'Monte Carlo_WA Complance Price'!$B366+1,FALSE))</f>
        <v>115.75688082773114</v>
      </c>
      <c r="AF366" s="21">
        <f ca="1">IF(AF$6&lt;$C366,0,VLOOKUP(AF$6,'MonteCarlo Policy Paths'!$A$2:$I$31,'Monte Carlo_WA Complance Price'!$B366+1,FALSE))</f>
        <v>117.20126258493991</v>
      </c>
      <c r="AG366" s="22">
        <f ca="1">IF(AG$6&lt;$C366,0,VLOOKUP(AG$6,'MonteCarlo Policy Paths'!$A$2:$I$31,'Monte Carlo_WA Complance Price'!$B366+1,FALSE))</f>
        <v>118.64564434214866</v>
      </c>
      <c r="AI366" s="20">
        <f ca="1">E366*VLOOKUP(AI$6,'Greenhouse Gas Costs Avoided'!$A$2:$I$32,9,FALSE)</f>
        <v>0</v>
      </c>
      <c r="AJ366" s="21">
        <f ca="1">F366*VLOOKUP(AJ$6,'Greenhouse Gas Costs Avoided'!$A$2:$I$32,9,FALSE)</f>
        <v>5.2166744805659615</v>
      </c>
      <c r="AK366" s="21">
        <f ca="1">G366*VLOOKUP(AK$6,'Greenhouse Gas Costs Avoided'!$A$2:$I$32,9,FALSE)</f>
        <v>5.3216023247413169</v>
      </c>
      <c r="AL366" s="21">
        <f ca="1">H366*VLOOKUP(AL$6,'Greenhouse Gas Costs Avoided'!$A$2:$I$32,9,FALSE)</f>
        <v>5.4265301689166732</v>
      </c>
      <c r="AM366" s="21">
        <f ca="1">I366*VLOOKUP(AM$6,'Greenhouse Gas Costs Avoided'!$A$2:$I$32,9,FALSE)</f>
        <v>5.5063320831654474</v>
      </c>
      <c r="AN366" s="21">
        <f ca="1">J366*VLOOKUP(AN$6,'Greenhouse Gas Costs Avoided'!$A$2:$I$32,9,FALSE)</f>
        <v>5.5861339974142208</v>
      </c>
      <c r="AO366" s="21">
        <f ca="1">K366*VLOOKUP(AO$6,'Greenhouse Gas Costs Avoided'!$A$2:$I$32,9,FALSE)</f>
        <v>5.665935911662995</v>
      </c>
      <c r="AP366" s="21">
        <f ca="1">L366*VLOOKUP(AP$6,'Greenhouse Gas Costs Avoided'!$A$2:$I$32,9,FALSE)</f>
        <v>5.7457378259117702</v>
      </c>
      <c r="AQ366" s="21">
        <f ca="1">M366*VLOOKUP(AQ$6,'Greenhouse Gas Costs Avoided'!$A$2:$I$32,9,FALSE)</f>
        <v>5.8255397401605462</v>
      </c>
      <c r="AR366" s="21">
        <f ca="1">N366*VLOOKUP(AR$6,'Greenhouse Gas Costs Avoided'!$A$2:$I$32,9,FALSE)</f>
        <v>5.9053416544093205</v>
      </c>
      <c r="AS366" s="21">
        <f ca="1">O366*VLOOKUP(AS$6,'Greenhouse Gas Costs Avoided'!$A$2:$I$32,9,FALSE)</f>
        <v>5.9851435686580947</v>
      </c>
      <c r="AT366" s="21">
        <f ca="1">P366*VLOOKUP(AT$6,'Greenhouse Gas Costs Avoided'!$A$2:$I$32,9,FALSE)</f>
        <v>6.0649454829068699</v>
      </c>
      <c r="AU366" s="21">
        <f ca="1">Q366*VLOOKUP(AU$6,'Greenhouse Gas Costs Avoided'!$A$2:$I$32,9,FALSE)</f>
        <v>6.1447473971556432</v>
      </c>
      <c r="AV366" s="21">
        <f ca="1">R366*VLOOKUP(AV$6,'Greenhouse Gas Costs Avoided'!$A$2:$I$32,9,FALSE)</f>
        <v>6.2245493114044184</v>
      </c>
      <c r="AW366" s="21">
        <f ca="1">S366*VLOOKUP(AW$6,'Greenhouse Gas Costs Avoided'!$A$2:$I$32,9,FALSE)</f>
        <v>6.312953786990386</v>
      </c>
      <c r="AX366" s="21">
        <f ca="1">T366*VLOOKUP(AX$6,'Greenhouse Gas Costs Avoided'!$A$2:$I$32,9,FALSE)</f>
        <v>6.4013582625763545</v>
      </c>
      <c r="AY366" s="21">
        <f ca="1">U366*VLOOKUP(AY$6,'Greenhouse Gas Costs Avoided'!$A$2:$I$32,9,FALSE)</f>
        <v>6.4897627381623222</v>
      </c>
      <c r="AZ366" s="21">
        <f ca="1">V366*VLOOKUP(AZ$6,'Greenhouse Gas Costs Avoided'!$A$2:$I$32,9,FALSE)</f>
        <v>6.5781672137482907</v>
      </c>
      <c r="BA366" s="21">
        <f ca="1">W366*VLOOKUP(BA$6,'Greenhouse Gas Costs Avoided'!$A$2:$I$32,9,FALSE)</f>
        <v>6.6665716893342575</v>
      </c>
      <c r="BB366" s="21">
        <f ca="1">X366*VLOOKUP(BB$6,'Greenhouse Gas Costs Avoided'!$A$2:$I$32,9,FALSE)</f>
        <v>6.7450019445028957</v>
      </c>
      <c r="BC366" s="21">
        <f ca="1">Y366*VLOOKUP(BC$6,'Greenhouse Gas Costs Avoided'!$A$2:$I$32,9,FALSE)</f>
        <v>6.8234321996715348</v>
      </c>
      <c r="BD366" s="21">
        <f ca="1">Z366*VLOOKUP(BD$6,'Greenhouse Gas Costs Avoided'!$A$2:$I$32,9,FALSE)</f>
        <v>6.901862454840173</v>
      </c>
      <c r="BE366" s="21">
        <f ca="1">AA366*VLOOKUP(BE$6,'Greenhouse Gas Costs Avoided'!$A$2:$I$32,9,FALSE)</f>
        <v>6.9802927100088112</v>
      </c>
      <c r="BF366" s="21">
        <f ca="1">AB366*VLOOKUP(BF$6,'Greenhouse Gas Costs Avoided'!$A$2:$I$32,9,FALSE)</f>
        <v>7.0587229651774486</v>
      </c>
      <c r="BG366" s="21">
        <f ca="1">AC366*VLOOKUP(BG$6,'Greenhouse Gas Costs Avoided'!$A$2:$I$32,9,FALSE)</f>
        <v>7.1502249295408609</v>
      </c>
      <c r="BH366" s="21">
        <f ca="1">AD366*VLOOKUP(BH$6,'Greenhouse Gas Costs Avoided'!$A$2:$I$32,9,FALSE)</f>
        <v>7.2417268939042723</v>
      </c>
      <c r="BI366" s="21">
        <f ca="1">AE366*VLOOKUP(BI$6,'Greenhouse Gas Costs Avoided'!$A$2:$I$32,9,FALSE)</f>
        <v>7.3332288582676846</v>
      </c>
      <c r="BJ366" s="21">
        <f ca="1">AF366*VLOOKUP(BJ$6,'Greenhouse Gas Costs Avoided'!$A$2:$I$32,9,FALSE)</f>
        <v>7.424730822631096</v>
      </c>
      <c r="BK366" s="22">
        <f ca="1">AG366*VLOOKUP(BK$6,'Greenhouse Gas Costs Avoided'!$A$2:$I$32,9,FALSE)</f>
        <v>7.5162327869945065</v>
      </c>
    </row>
    <row r="367" spans="1:63" x14ac:dyDescent="0.35">
      <c r="A367" s="11">
        <v>361</v>
      </c>
      <c r="B367" s="12">
        <f t="shared" ca="1" si="10"/>
        <v>1</v>
      </c>
      <c r="C367" s="13">
        <f t="shared" ca="1" si="11"/>
        <v>2023</v>
      </c>
      <c r="E367" s="20">
        <f ca="1">IF(E$6&lt;$C367,0,VLOOKUP(E$6,'MonteCarlo Policy Paths'!$A$2:$I$31,'Monte Carlo_WA Complance Price'!$B367+1,FALSE))</f>
        <v>0</v>
      </c>
      <c r="F367" s="21">
        <f ca="1">IF(F$6&lt;$C367,0,VLOOKUP(F$6,'MonteCarlo Policy Paths'!$A$2:$I$31,'Monte Carlo_WA Complance Price'!$B367+1,FALSE))</f>
        <v>82.346532180449415</v>
      </c>
      <c r="G367" s="21">
        <f ca="1">IF(G$6&lt;$C367,0,VLOOKUP(G$6,'MonteCarlo Policy Paths'!$A$2:$I$31,'Monte Carlo_WA Complance Price'!$B367+1,FALSE))</f>
        <v>84.002844861871253</v>
      </c>
      <c r="H367" s="21">
        <f ca="1">IF(H$6&lt;$C367,0,VLOOKUP(H$6,'MonteCarlo Policy Paths'!$A$2:$I$31,'Monte Carlo_WA Complance Price'!$B367+1,FALSE))</f>
        <v>85.659157543293105</v>
      </c>
      <c r="I367" s="21">
        <f ca="1">IF(I$6&lt;$C367,0,VLOOKUP(I$6,'MonteCarlo Policy Paths'!$A$2:$I$31,'Monte Carlo_WA Complance Price'!$B367+1,FALSE))</f>
        <v>86.918851036576825</v>
      </c>
      <c r="J367" s="21">
        <f ca="1">IF(J$6&lt;$C367,0,VLOOKUP(J$6,'MonteCarlo Policy Paths'!$A$2:$I$31,'Monte Carlo_WA Complance Price'!$B367+1,FALSE))</f>
        <v>88.178544529860531</v>
      </c>
      <c r="K367" s="21">
        <f ca="1">IF(K$6&lt;$C367,0,VLOOKUP(K$6,'MonteCarlo Policy Paths'!$A$2:$I$31,'Monte Carlo_WA Complance Price'!$B367+1,FALSE))</f>
        <v>89.438238023144251</v>
      </c>
      <c r="L367" s="21">
        <f ca="1">IF(L$6&lt;$C367,0,VLOOKUP(L$6,'MonteCarlo Policy Paths'!$A$2:$I$31,'Monte Carlo_WA Complance Price'!$B367+1,FALSE))</f>
        <v>90.697931516427971</v>
      </c>
      <c r="M367" s="21">
        <f ca="1">IF(M$6&lt;$C367,0,VLOOKUP(M$6,'MonteCarlo Policy Paths'!$A$2:$I$31,'Monte Carlo_WA Complance Price'!$B367+1,FALSE))</f>
        <v>91.95762500971172</v>
      </c>
      <c r="N367" s="21">
        <f ca="1">IF(N$6&lt;$C367,0,VLOOKUP(N$6,'MonteCarlo Policy Paths'!$A$2:$I$31,'Monte Carlo_WA Complance Price'!$B367+1,FALSE))</f>
        <v>93.21731850299544</v>
      </c>
      <c r="O367" s="21">
        <f ca="1">IF(O$6&lt;$C367,0,VLOOKUP(O$6,'MonteCarlo Policy Paths'!$A$2:$I$31,'Monte Carlo_WA Complance Price'!$B367+1,FALSE))</f>
        <v>94.47701199627916</v>
      </c>
      <c r="P367" s="21">
        <f ca="1">IF(P$6&lt;$C367,0,VLOOKUP(P$6,'MonteCarlo Policy Paths'!$A$2:$I$31,'Monte Carlo_WA Complance Price'!$B367+1,FALSE))</f>
        <v>95.73670548956288</v>
      </c>
      <c r="Q367" s="21">
        <f ca="1">IF(Q$6&lt;$C367,0,VLOOKUP(Q$6,'MonteCarlo Policy Paths'!$A$2:$I$31,'Monte Carlo_WA Complance Price'!$B367+1,FALSE))</f>
        <v>96.996398982846586</v>
      </c>
      <c r="R367" s="21">
        <f ca="1">IF(R$6&lt;$C367,0,VLOOKUP(R$6,'MonteCarlo Policy Paths'!$A$2:$I$31,'Monte Carlo_WA Complance Price'!$B367+1,FALSE))</f>
        <v>98.25609247613032</v>
      </c>
      <c r="S367" s="21">
        <f ca="1">IF(S$6&lt;$C367,0,VLOOKUP(S$6,'MonteCarlo Policy Paths'!$A$2:$I$31,'Monte Carlo_WA Complance Price'!$B367+1,FALSE))</f>
        <v>99.65157958594628</v>
      </c>
      <c r="T367" s="21">
        <f ca="1">IF(T$6&lt;$C367,0,VLOOKUP(T$6,'MonteCarlo Policy Paths'!$A$2:$I$31,'Monte Carlo_WA Complance Price'!$B367+1,FALSE))</f>
        <v>101.04706669576224</v>
      </c>
      <c r="U367" s="21">
        <f ca="1">IF(U$6&lt;$C367,0,VLOOKUP(U$6,'MonteCarlo Policy Paths'!$A$2:$I$31,'Monte Carlo_WA Complance Price'!$B367+1,FALSE))</f>
        <v>102.4425538055782</v>
      </c>
      <c r="V367" s="21">
        <f ca="1">IF(V$6&lt;$C367,0,VLOOKUP(V$6,'MonteCarlo Policy Paths'!$A$2:$I$31,'Monte Carlo_WA Complance Price'!$B367+1,FALSE))</f>
        <v>103.83804091539416</v>
      </c>
      <c r="W367" s="21">
        <f ca="1">IF(W$6&lt;$C367,0,VLOOKUP(W$6,'MonteCarlo Policy Paths'!$A$2:$I$31,'Monte Carlo_WA Complance Price'!$B367+1,FALSE))</f>
        <v>105.23352802521011</v>
      </c>
      <c r="X367" s="21">
        <f ca="1">IF(X$6&lt;$C367,0,VLOOKUP(X$6,'MonteCarlo Policy Paths'!$A$2:$I$31,'Monte Carlo_WA Complance Price'!$B367+1,FALSE))</f>
        <v>106.47156953138905</v>
      </c>
      <c r="Y367" s="21">
        <f ca="1">IF(Y$6&lt;$C367,0,VLOOKUP(Y$6,'MonteCarlo Policy Paths'!$A$2:$I$31,'Monte Carlo_WA Complance Price'!$B367+1,FALSE))</f>
        <v>107.709611037568</v>
      </c>
      <c r="Z367" s="21">
        <f ca="1">IF(Z$6&lt;$C367,0,VLOOKUP(Z$6,'MonteCarlo Policy Paths'!$A$2:$I$31,'Monte Carlo_WA Complance Price'!$B367+1,FALSE))</f>
        <v>108.94765254374694</v>
      </c>
      <c r="AA367" s="21">
        <f ca="1">IF(AA$6&lt;$C367,0,VLOOKUP(AA$6,'MonteCarlo Policy Paths'!$A$2:$I$31,'Monte Carlo_WA Complance Price'!$B367+1,FALSE))</f>
        <v>110.18569404992589</v>
      </c>
      <c r="AB367" s="21">
        <f ca="1">IF(AB$6&lt;$C367,0,VLOOKUP(AB$6,'MonteCarlo Policy Paths'!$A$2:$I$31,'Monte Carlo_WA Complance Price'!$B367+1,FALSE))</f>
        <v>111.42373555610482</v>
      </c>
      <c r="AC367" s="21">
        <f ca="1">IF(AC$6&lt;$C367,0,VLOOKUP(AC$6,'MonteCarlo Policy Paths'!$A$2:$I$31,'Monte Carlo_WA Complance Price'!$B367+1,FALSE))</f>
        <v>112.86811731331359</v>
      </c>
      <c r="AD367" s="21">
        <f ca="1">IF(AD$6&lt;$C367,0,VLOOKUP(AD$6,'MonteCarlo Policy Paths'!$A$2:$I$31,'Monte Carlo_WA Complance Price'!$B367+1,FALSE))</f>
        <v>114.31249907052236</v>
      </c>
      <c r="AE367" s="21">
        <f ca="1">IF(AE$6&lt;$C367,0,VLOOKUP(AE$6,'MonteCarlo Policy Paths'!$A$2:$I$31,'Monte Carlo_WA Complance Price'!$B367+1,FALSE))</f>
        <v>115.75688082773114</v>
      </c>
      <c r="AF367" s="21">
        <f ca="1">IF(AF$6&lt;$C367,0,VLOOKUP(AF$6,'MonteCarlo Policy Paths'!$A$2:$I$31,'Monte Carlo_WA Complance Price'!$B367+1,FALSE))</f>
        <v>117.20126258493991</v>
      </c>
      <c r="AG367" s="22">
        <f ca="1">IF(AG$6&lt;$C367,0,VLOOKUP(AG$6,'MonteCarlo Policy Paths'!$A$2:$I$31,'Monte Carlo_WA Complance Price'!$B367+1,FALSE))</f>
        <v>118.64564434214866</v>
      </c>
      <c r="AI367" s="20">
        <f ca="1">E367*VLOOKUP(AI$6,'Greenhouse Gas Costs Avoided'!$A$2:$I$32,9,FALSE)</f>
        <v>0</v>
      </c>
      <c r="AJ367" s="21">
        <f ca="1">F367*VLOOKUP(AJ$6,'Greenhouse Gas Costs Avoided'!$A$2:$I$32,9,FALSE)</f>
        <v>5.2166744805659615</v>
      </c>
      <c r="AK367" s="21">
        <f ca="1">G367*VLOOKUP(AK$6,'Greenhouse Gas Costs Avoided'!$A$2:$I$32,9,FALSE)</f>
        <v>5.3216023247413169</v>
      </c>
      <c r="AL367" s="21">
        <f ca="1">H367*VLOOKUP(AL$6,'Greenhouse Gas Costs Avoided'!$A$2:$I$32,9,FALSE)</f>
        <v>5.4265301689166732</v>
      </c>
      <c r="AM367" s="21">
        <f ca="1">I367*VLOOKUP(AM$6,'Greenhouse Gas Costs Avoided'!$A$2:$I$32,9,FALSE)</f>
        <v>5.5063320831654474</v>
      </c>
      <c r="AN367" s="21">
        <f ca="1">J367*VLOOKUP(AN$6,'Greenhouse Gas Costs Avoided'!$A$2:$I$32,9,FALSE)</f>
        <v>5.5861339974142208</v>
      </c>
      <c r="AO367" s="21">
        <f ca="1">K367*VLOOKUP(AO$6,'Greenhouse Gas Costs Avoided'!$A$2:$I$32,9,FALSE)</f>
        <v>5.665935911662995</v>
      </c>
      <c r="AP367" s="21">
        <f ca="1">L367*VLOOKUP(AP$6,'Greenhouse Gas Costs Avoided'!$A$2:$I$32,9,FALSE)</f>
        <v>5.7457378259117702</v>
      </c>
      <c r="AQ367" s="21">
        <f ca="1">M367*VLOOKUP(AQ$6,'Greenhouse Gas Costs Avoided'!$A$2:$I$32,9,FALSE)</f>
        <v>5.8255397401605462</v>
      </c>
      <c r="AR367" s="21">
        <f ca="1">N367*VLOOKUP(AR$6,'Greenhouse Gas Costs Avoided'!$A$2:$I$32,9,FALSE)</f>
        <v>5.9053416544093205</v>
      </c>
      <c r="AS367" s="21">
        <f ca="1">O367*VLOOKUP(AS$6,'Greenhouse Gas Costs Avoided'!$A$2:$I$32,9,FALSE)</f>
        <v>5.9851435686580947</v>
      </c>
      <c r="AT367" s="21">
        <f ca="1">P367*VLOOKUP(AT$6,'Greenhouse Gas Costs Avoided'!$A$2:$I$32,9,FALSE)</f>
        <v>6.0649454829068699</v>
      </c>
      <c r="AU367" s="21">
        <f ca="1">Q367*VLOOKUP(AU$6,'Greenhouse Gas Costs Avoided'!$A$2:$I$32,9,FALSE)</f>
        <v>6.1447473971556432</v>
      </c>
      <c r="AV367" s="21">
        <f ca="1">R367*VLOOKUP(AV$6,'Greenhouse Gas Costs Avoided'!$A$2:$I$32,9,FALSE)</f>
        <v>6.2245493114044184</v>
      </c>
      <c r="AW367" s="21">
        <f ca="1">S367*VLOOKUP(AW$6,'Greenhouse Gas Costs Avoided'!$A$2:$I$32,9,FALSE)</f>
        <v>6.312953786990386</v>
      </c>
      <c r="AX367" s="21">
        <f ca="1">T367*VLOOKUP(AX$6,'Greenhouse Gas Costs Avoided'!$A$2:$I$32,9,FALSE)</f>
        <v>6.4013582625763545</v>
      </c>
      <c r="AY367" s="21">
        <f ca="1">U367*VLOOKUP(AY$6,'Greenhouse Gas Costs Avoided'!$A$2:$I$32,9,FALSE)</f>
        <v>6.4897627381623222</v>
      </c>
      <c r="AZ367" s="21">
        <f ca="1">V367*VLOOKUP(AZ$6,'Greenhouse Gas Costs Avoided'!$A$2:$I$32,9,FALSE)</f>
        <v>6.5781672137482907</v>
      </c>
      <c r="BA367" s="21">
        <f ca="1">W367*VLOOKUP(BA$6,'Greenhouse Gas Costs Avoided'!$A$2:$I$32,9,FALSE)</f>
        <v>6.6665716893342575</v>
      </c>
      <c r="BB367" s="21">
        <f ca="1">X367*VLOOKUP(BB$6,'Greenhouse Gas Costs Avoided'!$A$2:$I$32,9,FALSE)</f>
        <v>6.7450019445028957</v>
      </c>
      <c r="BC367" s="21">
        <f ca="1">Y367*VLOOKUP(BC$6,'Greenhouse Gas Costs Avoided'!$A$2:$I$32,9,FALSE)</f>
        <v>6.8234321996715348</v>
      </c>
      <c r="BD367" s="21">
        <f ca="1">Z367*VLOOKUP(BD$6,'Greenhouse Gas Costs Avoided'!$A$2:$I$32,9,FALSE)</f>
        <v>6.901862454840173</v>
      </c>
      <c r="BE367" s="21">
        <f ca="1">AA367*VLOOKUP(BE$6,'Greenhouse Gas Costs Avoided'!$A$2:$I$32,9,FALSE)</f>
        <v>6.9802927100088112</v>
      </c>
      <c r="BF367" s="21">
        <f ca="1">AB367*VLOOKUP(BF$6,'Greenhouse Gas Costs Avoided'!$A$2:$I$32,9,FALSE)</f>
        <v>7.0587229651774486</v>
      </c>
      <c r="BG367" s="21">
        <f ca="1">AC367*VLOOKUP(BG$6,'Greenhouse Gas Costs Avoided'!$A$2:$I$32,9,FALSE)</f>
        <v>7.1502249295408609</v>
      </c>
      <c r="BH367" s="21">
        <f ca="1">AD367*VLOOKUP(BH$6,'Greenhouse Gas Costs Avoided'!$A$2:$I$32,9,FALSE)</f>
        <v>7.2417268939042723</v>
      </c>
      <c r="BI367" s="21">
        <f ca="1">AE367*VLOOKUP(BI$6,'Greenhouse Gas Costs Avoided'!$A$2:$I$32,9,FALSE)</f>
        <v>7.3332288582676846</v>
      </c>
      <c r="BJ367" s="21">
        <f ca="1">AF367*VLOOKUP(BJ$6,'Greenhouse Gas Costs Avoided'!$A$2:$I$32,9,FALSE)</f>
        <v>7.424730822631096</v>
      </c>
      <c r="BK367" s="22">
        <f ca="1">AG367*VLOOKUP(BK$6,'Greenhouse Gas Costs Avoided'!$A$2:$I$32,9,FALSE)</f>
        <v>7.5162327869945065</v>
      </c>
    </row>
    <row r="368" spans="1:63" x14ac:dyDescent="0.35">
      <c r="A368" s="11">
        <v>362</v>
      </c>
      <c r="B368" s="12">
        <f t="shared" ca="1" si="10"/>
        <v>1</v>
      </c>
      <c r="C368" s="13">
        <f t="shared" ca="1" si="11"/>
        <v>2023</v>
      </c>
      <c r="E368" s="20">
        <f ca="1">IF(E$6&lt;$C368,0,VLOOKUP(E$6,'MonteCarlo Policy Paths'!$A$2:$I$31,'Monte Carlo_WA Complance Price'!$B368+1,FALSE))</f>
        <v>0</v>
      </c>
      <c r="F368" s="21">
        <f ca="1">IF(F$6&lt;$C368,0,VLOOKUP(F$6,'MonteCarlo Policy Paths'!$A$2:$I$31,'Monte Carlo_WA Complance Price'!$B368+1,FALSE))</f>
        <v>82.346532180449415</v>
      </c>
      <c r="G368" s="21">
        <f ca="1">IF(G$6&lt;$C368,0,VLOOKUP(G$6,'MonteCarlo Policy Paths'!$A$2:$I$31,'Monte Carlo_WA Complance Price'!$B368+1,FALSE))</f>
        <v>84.002844861871253</v>
      </c>
      <c r="H368" s="21">
        <f ca="1">IF(H$6&lt;$C368,0,VLOOKUP(H$6,'MonteCarlo Policy Paths'!$A$2:$I$31,'Monte Carlo_WA Complance Price'!$B368+1,FALSE))</f>
        <v>85.659157543293105</v>
      </c>
      <c r="I368" s="21">
        <f ca="1">IF(I$6&lt;$C368,0,VLOOKUP(I$6,'MonteCarlo Policy Paths'!$A$2:$I$31,'Monte Carlo_WA Complance Price'!$B368+1,FALSE))</f>
        <v>86.918851036576825</v>
      </c>
      <c r="J368" s="21">
        <f ca="1">IF(J$6&lt;$C368,0,VLOOKUP(J$6,'MonteCarlo Policy Paths'!$A$2:$I$31,'Monte Carlo_WA Complance Price'!$B368+1,FALSE))</f>
        <v>88.178544529860531</v>
      </c>
      <c r="K368" s="21">
        <f ca="1">IF(K$6&lt;$C368,0,VLOOKUP(K$6,'MonteCarlo Policy Paths'!$A$2:$I$31,'Monte Carlo_WA Complance Price'!$B368+1,FALSE))</f>
        <v>89.438238023144251</v>
      </c>
      <c r="L368" s="21">
        <f ca="1">IF(L$6&lt;$C368,0,VLOOKUP(L$6,'MonteCarlo Policy Paths'!$A$2:$I$31,'Monte Carlo_WA Complance Price'!$B368+1,FALSE))</f>
        <v>90.697931516427971</v>
      </c>
      <c r="M368" s="21">
        <f ca="1">IF(M$6&lt;$C368,0,VLOOKUP(M$6,'MonteCarlo Policy Paths'!$A$2:$I$31,'Monte Carlo_WA Complance Price'!$B368+1,FALSE))</f>
        <v>91.95762500971172</v>
      </c>
      <c r="N368" s="21">
        <f ca="1">IF(N$6&lt;$C368,0,VLOOKUP(N$6,'MonteCarlo Policy Paths'!$A$2:$I$31,'Monte Carlo_WA Complance Price'!$B368+1,FALSE))</f>
        <v>93.21731850299544</v>
      </c>
      <c r="O368" s="21">
        <f ca="1">IF(O$6&lt;$C368,0,VLOOKUP(O$6,'MonteCarlo Policy Paths'!$A$2:$I$31,'Monte Carlo_WA Complance Price'!$B368+1,FALSE))</f>
        <v>94.47701199627916</v>
      </c>
      <c r="P368" s="21">
        <f ca="1">IF(P$6&lt;$C368,0,VLOOKUP(P$6,'MonteCarlo Policy Paths'!$A$2:$I$31,'Monte Carlo_WA Complance Price'!$B368+1,FALSE))</f>
        <v>95.73670548956288</v>
      </c>
      <c r="Q368" s="21">
        <f ca="1">IF(Q$6&lt;$C368,0,VLOOKUP(Q$6,'MonteCarlo Policy Paths'!$A$2:$I$31,'Monte Carlo_WA Complance Price'!$B368+1,FALSE))</f>
        <v>96.996398982846586</v>
      </c>
      <c r="R368" s="21">
        <f ca="1">IF(R$6&lt;$C368,0,VLOOKUP(R$6,'MonteCarlo Policy Paths'!$A$2:$I$31,'Monte Carlo_WA Complance Price'!$B368+1,FALSE))</f>
        <v>98.25609247613032</v>
      </c>
      <c r="S368" s="21">
        <f ca="1">IF(S$6&lt;$C368,0,VLOOKUP(S$6,'MonteCarlo Policy Paths'!$A$2:$I$31,'Monte Carlo_WA Complance Price'!$B368+1,FALSE))</f>
        <v>99.65157958594628</v>
      </c>
      <c r="T368" s="21">
        <f ca="1">IF(T$6&lt;$C368,0,VLOOKUP(T$6,'MonteCarlo Policy Paths'!$A$2:$I$31,'Monte Carlo_WA Complance Price'!$B368+1,FALSE))</f>
        <v>101.04706669576224</v>
      </c>
      <c r="U368" s="21">
        <f ca="1">IF(U$6&lt;$C368,0,VLOOKUP(U$6,'MonteCarlo Policy Paths'!$A$2:$I$31,'Monte Carlo_WA Complance Price'!$B368+1,FALSE))</f>
        <v>102.4425538055782</v>
      </c>
      <c r="V368" s="21">
        <f ca="1">IF(V$6&lt;$C368,0,VLOOKUP(V$6,'MonteCarlo Policy Paths'!$A$2:$I$31,'Monte Carlo_WA Complance Price'!$B368+1,FALSE))</f>
        <v>103.83804091539416</v>
      </c>
      <c r="W368" s="21">
        <f ca="1">IF(W$6&lt;$C368,0,VLOOKUP(W$6,'MonteCarlo Policy Paths'!$A$2:$I$31,'Monte Carlo_WA Complance Price'!$B368+1,FALSE))</f>
        <v>105.23352802521011</v>
      </c>
      <c r="X368" s="21">
        <f ca="1">IF(X$6&lt;$C368,0,VLOOKUP(X$6,'MonteCarlo Policy Paths'!$A$2:$I$31,'Monte Carlo_WA Complance Price'!$B368+1,FALSE))</f>
        <v>106.47156953138905</v>
      </c>
      <c r="Y368" s="21">
        <f ca="1">IF(Y$6&lt;$C368,0,VLOOKUP(Y$6,'MonteCarlo Policy Paths'!$A$2:$I$31,'Monte Carlo_WA Complance Price'!$B368+1,FALSE))</f>
        <v>107.709611037568</v>
      </c>
      <c r="Z368" s="21">
        <f ca="1">IF(Z$6&lt;$C368,0,VLOOKUP(Z$6,'MonteCarlo Policy Paths'!$A$2:$I$31,'Monte Carlo_WA Complance Price'!$B368+1,FALSE))</f>
        <v>108.94765254374694</v>
      </c>
      <c r="AA368" s="21">
        <f ca="1">IF(AA$6&lt;$C368,0,VLOOKUP(AA$6,'MonteCarlo Policy Paths'!$A$2:$I$31,'Monte Carlo_WA Complance Price'!$B368+1,FALSE))</f>
        <v>110.18569404992589</v>
      </c>
      <c r="AB368" s="21">
        <f ca="1">IF(AB$6&lt;$C368,0,VLOOKUP(AB$6,'MonteCarlo Policy Paths'!$A$2:$I$31,'Monte Carlo_WA Complance Price'!$B368+1,FALSE))</f>
        <v>111.42373555610482</v>
      </c>
      <c r="AC368" s="21">
        <f ca="1">IF(AC$6&lt;$C368,0,VLOOKUP(AC$6,'MonteCarlo Policy Paths'!$A$2:$I$31,'Monte Carlo_WA Complance Price'!$B368+1,FALSE))</f>
        <v>112.86811731331359</v>
      </c>
      <c r="AD368" s="21">
        <f ca="1">IF(AD$6&lt;$C368,0,VLOOKUP(AD$6,'MonteCarlo Policy Paths'!$A$2:$I$31,'Monte Carlo_WA Complance Price'!$B368+1,FALSE))</f>
        <v>114.31249907052236</v>
      </c>
      <c r="AE368" s="21">
        <f ca="1">IF(AE$6&lt;$C368,0,VLOOKUP(AE$6,'MonteCarlo Policy Paths'!$A$2:$I$31,'Monte Carlo_WA Complance Price'!$B368+1,FALSE))</f>
        <v>115.75688082773114</v>
      </c>
      <c r="AF368" s="21">
        <f ca="1">IF(AF$6&lt;$C368,0,VLOOKUP(AF$6,'MonteCarlo Policy Paths'!$A$2:$I$31,'Monte Carlo_WA Complance Price'!$B368+1,FALSE))</f>
        <v>117.20126258493991</v>
      </c>
      <c r="AG368" s="22">
        <f ca="1">IF(AG$6&lt;$C368,0,VLOOKUP(AG$6,'MonteCarlo Policy Paths'!$A$2:$I$31,'Monte Carlo_WA Complance Price'!$B368+1,FALSE))</f>
        <v>118.64564434214866</v>
      </c>
      <c r="AI368" s="20">
        <f ca="1">E368*VLOOKUP(AI$6,'Greenhouse Gas Costs Avoided'!$A$2:$I$32,9,FALSE)</f>
        <v>0</v>
      </c>
      <c r="AJ368" s="21">
        <f ca="1">F368*VLOOKUP(AJ$6,'Greenhouse Gas Costs Avoided'!$A$2:$I$32,9,FALSE)</f>
        <v>5.2166744805659615</v>
      </c>
      <c r="AK368" s="21">
        <f ca="1">G368*VLOOKUP(AK$6,'Greenhouse Gas Costs Avoided'!$A$2:$I$32,9,FALSE)</f>
        <v>5.3216023247413169</v>
      </c>
      <c r="AL368" s="21">
        <f ca="1">H368*VLOOKUP(AL$6,'Greenhouse Gas Costs Avoided'!$A$2:$I$32,9,FALSE)</f>
        <v>5.4265301689166732</v>
      </c>
      <c r="AM368" s="21">
        <f ca="1">I368*VLOOKUP(AM$6,'Greenhouse Gas Costs Avoided'!$A$2:$I$32,9,FALSE)</f>
        <v>5.5063320831654474</v>
      </c>
      <c r="AN368" s="21">
        <f ca="1">J368*VLOOKUP(AN$6,'Greenhouse Gas Costs Avoided'!$A$2:$I$32,9,FALSE)</f>
        <v>5.5861339974142208</v>
      </c>
      <c r="AO368" s="21">
        <f ca="1">K368*VLOOKUP(AO$6,'Greenhouse Gas Costs Avoided'!$A$2:$I$32,9,FALSE)</f>
        <v>5.665935911662995</v>
      </c>
      <c r="AP368" s="21">
        <f ca="1">L368*VLOOKUP(AP$6,'Greenhouse Gas Costs Avoided'!$A$2:$I$32,9,FALSE)</f>
        <v>5.7457378259117702</v>
      </c>
      <c r="AQ368" s="21">
        <f ca="1">M368*VLOOKUP(AQ$6,'Greenhouse Gas Costs Avoided'!$A$2:$I$32,9,FALSE)</f>
        <v>5.8255397401605462</v>
      </c>
      <c r="AR368" s="21">
        <f ca="1">N368*VLOOKUP(AR$6,'Greenhouse Gas Costs Avoided'!$A$2:$I$32,9,FALSE)</f>
        <v>5.9053416544093205</v>
      </c>
      <c r="AS368" s="21">
        <f ca="1">O368*VLOOKUP(AS$6,'Greenhouse Gas Costs Avoided'!$A$2:$I$32,9,FALSE)</f>
        <v>5.9851435686580947</v>
      </c>
      <c r="AT368" s="21">
        <f ca="1">P368*VLOOKUP(AT$6,'Greenhouse Gas Costs Avoided'!$A$2:$I$32,9,FALSE)</f>
        <v>6.0649454829068699</v>
      </c>
      <c r="AU368" s="21">
        <f ca="1">Q368*VLOOKUP(AU$6,'Greenhouse Gas Costs Avoided'!$A$2:$I$32,9,FALSE)</f>
        <v>6.1447473971556432</v>
      </c>
      <c r="AV368" s="21">
        <f ca="1">R368*VLOOKUP(AV$6,'Greenhouse Gas Costs Avoided'!$A$2:$I$32,9,FALSE)</f>
        <v>6.2245493114044184</v>
      </c>
      <c r="AW368" s="21">
        <f ca="1">S368*VLOOKUP(AW$6,'Greenhouse Gas Costs Avoided'!$A$2:$I$32,9,FALSE)</f>
        <v>6.312953786990386</v>
      </c>
      <c r="AX368" s="21">
        <f ca="1">T368*VLOOKUP(AX$6,'Greenhouse Gas Costs Avoided'!$A$2:$I$32,9,FALSE)</f>
        <v>6.4013582625763545</v>
      </c>
      <c r="AY368" s="21">
        <f ca="1">U368*VLOOKUP(AY$6,'Greenhouse Gas Costs Avoided'!$A$2:$I$32,9,FALSE)</f>
        <v>6.4897627381623222</v>
      </c>
      <c r="AZ368" s="21">
        <f ca="1">V368*VLOOKUP(AZ$6,'Greenhouse Gas Costs Avoided'!$A$2:$I$32,9,FALSE)</f>
        <v>6.5781672137482907</v>
      </c>
      <c r="BA368" s="21">
        <f ca="1">W368*VLOOKUP(BA$6,'Greenhouse Gas Costs Avoided'!$A$2:$I$32,9,FALSE)</f>
        <v>6.6665716893342575</v>
      </c>
      <c r="BB368" s="21">
        <f ca="1">X368*VLOOKUP(BB$6,'Greenhouse Gas Costs Avoided'!$A$2:$I$32,9,FALSE)</f>
        <v>6.7450019445028957</v>
      </c>
      <c r="BC368" s="21">
        <f ca="1">Y368*VLOOKUP(BC$6,'Greenhouse Gas Costs Avoided'!$A$2:$I$32,9,FALSE)</f>
        <v>6.8234321996715348</v>
      </c>
      <c r="BD368" s="21">
        <f ca="1">Z368*VLOOKUP(BD$6,'Greenhouse Gas Costs Avoided'!$A$2:$I$32,9,FALSE)</f>
        <v>6.901862454840173</v>
      </c>
      <c r="BE368" s="21">
        <f ca="1">AA368*VLOOKUP(BE$6,'Greenhouse Gas Costs Avoided'!$A$2:$I$32,9,FALSE)</f>
        <v>6.9802927100088112</v>
      </c>
      <c r="BF368" s="21">
        <f ca="1">AB368*VLOOKUP(BF$6,'Greenhouse Gas Costs Avoided'!$A$2:$I$32,9,FALSE)</f>
        <v>7.0587229651774486</v>
      </c>
      <c r="BG368" s="21">
        <f ca="1">AC368*VLOOKUP(BG$6,'Greenhouse Gas Costs Avoided'!$A$2:$I$32,9,FALSE)</f>
        <v>7.1502249295408609</v>
      </c>
      <c r="BH368" s="21">
        <f ca="1">AD368*VLOOKUP(BH$6,'Greenhouse Gas Costs Avoided'!$A$2:$I$32,9,FALSE)</f>
        <v>7.2417268939042723</v>
      </c>
      <c r="BI368" s="21">
        <f ca="1">AE368*VLOOKUP(BI$6,'Greenhouse Gas Costs Avoided'!$A$2:$I$32,9,FALSE)</f>
        <v>7.3332288582676846</v>
      </c>
      <c r="BJ368" s="21">
        <f ca="1">AF368*VLOOKUP(BJ$6,'Greenhouse Gas Costs Avoided'!$A$2:$I$32,9,FALSE)</f>
        <v>7.424730822631096</v>
      </c>
      <c r="BK368" s="22">
        <f ca="1">AG368*VLOOKUP(BK$6,'Greenhouse Gas Costs Avoided'!$A$2:$I$32,9,FALSE)</f>
        <v>7.5162327869945065</v>
      </c>
    </row>
    <row r="369" spans="1:63" x14ac:dyDescent="0.35">
      <c r="A369" s="11">
        <v>363</v>
      </c>
      <c r="B369" s="12">
        <f t="shared" ca="1" si="10"/>
        <v>3</v>
      </c>
      <c r="C369" s="13">
        <f t="shared" ca="1" si="11"/>
        <v>2023</v>
      </c>
      <c r="E369" s="20">
        <f ca="1">IF(E$6&lt;$C369,0,VLOOKUP(E$6,'MonteCarlo Policy Paths'!$A$2:$I$31,'Monte Carlo_WA Complance Price'!$B369+1,FALSE))</f>
        <v>0</v>
      </c>
      <c r="F369" s="21">
        <f ca="1">IF(F$6&lt;$C369,0,VLOOKUP(F$6,'MonteCarlo Policy Paths'!$A$2:$I$31,'Monte Carlo_WA Complance Price'!$B369+1,FALSE))</f>
        <v>82.346532180449415</v>
      </c>
      <c r="G369" s="21">
        <f ca="1">IF(G$6&lt;$C369,0,VLOOKUP(G$6,'MonteCarlo Policy Paths'!$A$2:$I$31,'Monte Carlo_WA Complance Price'!$B369+1,FALSE))</f>
        <v>84.002844861871253</v>
      </c>
      <c r="H369" s="21">
        <f ca="1">IF(H$6&lt;$C369,0,VLOOKUP(H$6,'MonteCarlo Policy Paths'!$A$2:$I$31,'Monte Carlo_WA Complance Price'!$B369+1,FALSE))</f>
        <v>85.659157543293105</v>
      </c>
      <c r="I369" s="21">
        <f ca="1">IF(I$6&lt;$C369,0,VLOOKUP(I$6,'MonteCarlo Policy Paths'!$A$2:$I$31,'Monte Carlo_WA Complance Price'!$B369+1,FALSE))</f>
        <v>86.918851036576825</v>
      </c>
      <c r="J369" s="21">
        <f ca="1">IF(J$6&lt;$C369,0,VLOOKUP(J$6,'MonteCarlo Policy Paths'!$A$2:$I$31,'Monte Carlo_WA Complance Price'!$B369+1,FALSE))</f>
        <v>88.178544529860531</v>
      </c>
      <c r="K369" s="21">
        <f ca="1">IF(K$6&lt;$C369,0,VLOOKUP(K$6,'MonteCarlo Policy Paths'!$A$2:$I$31,'Monte Carlo_WA Complance Price'!$B369+1,FALSE))</f>
        <v>89.438238023144251</v>
      </c>
      <c r="L369" s="21">
        <f ca="1">IF(L$6&lt;$C369,0,VLOOKUP(L$6,'MonteCarlo Policy Paths'!$A$2:$I$31,'Monte Carlo_WA Complance Price'!$B369+1,FALSE))</f>
        <v>90.697931516427971</v>
      </c>
      <c r="M369" s="21">
        <f ca="1">IF(M$6&lt;$C369,0,VLOOKUP(M$6,'MonteCarlo Policy Paths'!$A$2:$I$31,'Monte Carlo_WA Complance Price'!$B369+1,FALSE))</f>
        <v>91.95762500971172</v>
      </c>
      <c r="N369" s="21">
        <f ca="1">IF(N$6&lt;$C369,0,VLOOKUP(N$6,'MonteCarlo Policy Paths'!$A$2:$I$31,'Monte Carlo_WA Complance Price'!$B369+1,FALSE))</f>
        <v>93.21731850299544</v>
      </c>
      <c r="O369" s="21">
        <f ca="1">IF(O$6&lt;$C369,0,VLOOKUP(O$6,'MonteCarlo Policy Paths'!$A$2:$I$31,'Monte Carlo_WA Complance Price'!$B369+1,FALSE))</f>
        <v>94.47701199627916</v>
      </c>
      <c r="P369" s="21">
        <f ca="1">IF(P$6&lt;$C369,0,VLOOKUP(P$6,'MonteCarlo Policy Paths'!$A$2:$I$31,'Monte Carlo_WA Complance Price'!$B369+1,FALSE))</f>
        <v>95.73670548956288</v>
      </c>
      <c r="Q369" s="21">
        <f ca="1">IF(Q$6&lt;$C369,0,VLOOKUP(Q$6,'MonteCarlo Policy Paths'!$A$2:$I$31,'Monte Carlo_WA Complance Price'!$B369+1,FALSE))</f>
        <v>96.996398982846586</v>
      </c>
      <c r="R369" s="21">
        <f ca="1">IF(R$6&lt;$C369,0,VLOOKUP(R$6,'MonteCarlo Policy Paths'!$A$2:$I$31,'Monte Carlo_WA Complance Price'!$B369+1,FALSE))</f>
        <v>101.49317720655506</v>
      </c>
      <c r="S369" s="21">
        <f ca="1">IF(S$6&lt;$C369,0,VLOOKUP(S$6,'MonteCarlo Policy Paths'!$A$2:$I$31,'Monte Carlo_WA Complance Price'!$B369+1,FALSE))</f>
        <v>104.21949379267882</v>
      </c>
      <c r="T369" s="21">
        <f ca="1">IF(T$6&lt;$C369,0,VLOOKUP(T$6,'MonteCarlo Policy Paths'!$A$2:$I$31,'Monte Carlo_WA Complance Price'!$B369+1,FALSE))</f>
        <v>107.03810370059369</v>
      </c>
      <c r="U369" s="21">
        <f ca="1">IF(U$6&lt;$C369,0,VLOOKUP(U$6,'MonteCarlo Policy Paths'!$A$2:$I$31,'Monte Carlo_WA Complance Price'!$B369+1,FALSE))</f>
        <v>109.92690053835344</v>
      </c>
      <c r="V369" s="21">
        <f ca="1">IF(V$6&lt;$C369,0,VLOOKUP(V$6,'MonteCarlo Policy Paths'!$A$2:$I$31,'Monte Carlo_WA Complance Price'!$B369+1,FALSE))</f>
        <v>112.89757853003228</v>
      </c>
      <c r="W369" s="21">
        <f ca="1">IF(W$6&lt;$C369,0,VLOOKUP(W$6,'MonteCarlo Policy Paths'!$A$2:$I$31,'Monte Carlo_WA Complance Price'!$B369+1,FALSE))</f>
        <v>115.91943874780665</v>
      </c>
      <c r="X369" s="21">
        <f ca="1">IF(X$6&lt;$C369,0,VLOOKUP(X$6,'MonteCarlo Policy Paths'!$A$2:$I$31,'Monte Carlo_WA Complance Price'!$B369+1,FALSE))</f>
        <v>119.06733931122673</v>
      </c>
      <c r="Y369" s="21">
        <f ca="1">IF(Y$6&lt;$C369,0,VLOOKUP(Y$6,'MonteCarlo Policy Paths'!$A$2:$I$31,'Monte Carlo_WA Complance Price'!$B369+1,FALSE))</f>
        <v>122.25496395468721</v>
      </c>
      <c r="Z369" s="21">
        <f ca="1">IF(Z$6&lt;$C369,0,VLOOKUP(Z$6,'MonteCarlo Policy Paths'!$A$2:$I$31,'Monte Carlo_WA Complance Price'!$B369+1,FALSE))</f>
        <v>125.4992630232488</v>
      </c>
      <c r="AA369" s="21">
        <f ca="1">IF(AA$6&lt;$C369,0,VLOOKUP(AA$6,'MonteCarlo Policy Paths'!$A$2:$I$31,'Monte Carlo_WA Complance Price'!$B369+1,FALSE))</f>
        <v>128.82380079097237</v>
      </c>
      <c r="AB369" s="21">
        <f ca="1">IF(AB$6&lt;$C369,0,VLOOKUP(AB$6,'MonteCarlo Policy Paths'!$A$2:$I$31,'Monte Carlo_WA Complance Price'!$B369+1,FALSE))</f>
        <v>132.24028719953677</v>
      </c>
      <c r="AC369" s="21">
        <f ca="1">IF(AC$6&lt;$C369,0,VLOOKUP(AC$6,'MonteCarlo Policy Paths'!$A$2:$I$31,'Monte Carlo_WA Complance Price'!$B369+1,FALSE))</f>
        <v>135.74155640209787</v>
      </c>
      <c r="AD369" s="21">
        <f ca="1">IF(AD$6&lt;$C369,0,VLOOKUP(AD$6,'MonteCarlo Policy Paths'!$A$2:$I$31,'Monte Carlo_WA Complance Price'!$B369+1,FALSE))</f>
        <v>139.32654413598658</v>
      </c>
      <c r="AE369" s="21">
        <f ca="1">IF(AE$6&lt;$C369,0,VLOOKUP(AE$6,'MonteCarlo Policy Paths'!$A$2:$I$31,'Monte Carlo_WA Complance Price'!$B369+1,FALSE))</f>
        <v>142.9856742986068</v>
      </c>
      <c r="AF369" s="21">
        <f ca="1">IF(AF$6&lt;$C369,0,VLOOKUP(AF$6,'MonteCarlo Policy Paths'!$A$2:$I$31,'Monte Carlo_WA Complance Price'!$B369+1,FALSE))</f>
        <v>146.72361540812219</v>
      </c>
      <c r="AG369" s="22">
        <f ca="1">IF(AG$6&lt;$C369,0,VLOOKUP(AG$6,'MonteCarlo Policy Paths'!$A$2:$I$31,'Monte Carlo_WA Complance Price'!$B369+1,FALSE))</f>
        <v>150.52284977717397</v>
      </c>
      <c r="AI369" s="20">
        <f ca="1">E369*VLOOKUP(AI$6,'Greenhouse Gas Costs Avoided'!$A$2:$I$32,9,FALSE)</f>
        <v>0</v>
      </c>
      <c r="AJ369" s="21">
        <f ca="1">F369*VLOOKUP(AJ$6,'Greenhouse Gas Costs Avoided'!$A$2:$I$32,9,FALSE)</f>
        <v>5.2166744805659615</v>
      </c>
      <c r="AK369" s="21">
        <f ca="1">G369*VLOOKUP(AK$6,'Greenhouse Gas Costs Avoided'!$A$2:$I$32,9,FALSE)</f>
        <v>5.3216023247413169</v>
      </c>
      <c r="AL369" s="21">
        <f ca="1">H369*VLOOKUP(AL$6,'Greenhouse Gas Costs Avoided'!$A$2:$I$32,9,FALSE)</f>
        <v>5.4265301689166732</v>
      </c>
      <c r="AM369" s="21">
        <f ca="1">I369*VLOOKUP(AM$6,'Greenhouse Gas Costs Avoided'!$A$2:$I$32,9,FALSE)</f>
        <v>5.5063320831654474</v>
      </c>
      <c r="AN369" s="21">
        <f ca="1">J369*VLOOKUP(AN$6,'Greenhouse Gas Costs Avoided'!$A$2:$I$32,9,FALSE)</f>
        <v>5.5861339974142208</v>
      </c>
      <c r="AO369" s="21">
        <f ca="1">K369*VLOOKUP(AO$6,'Greenhouse Gas Costs Avoided'!$A$2:$I$32,9,FALSE)</f>
        <v>5.665935911662995</v>
      </c>
      <c r="AP369" s="21">
        <f ca="1">L369*VLOOKUP(AP$6,'Greenhouse Gas Costs Avoided'!$A$2:$I$32,9,FALSE)</f>
        <v>5.7457378259117702</v>
      </c>
      <c r="AQ369" s="21">
        <f ca="1">M369*VLOOKUP(AQ$6,'Greenhouse Gas Costs Avoided'!$A$2:$I$32,9,FALSE)</f>
        <v>5.8255397401605462</v>
      </c>
      <c r="AR369" s="21">
        <f ca="1">N369*VLOOKUP(AR$6,'Greenhouse Gas Costs Avoided'!$A$2:$I$32,9,FALSE)</f>
        <v>5.9053416544093205</v>
      </c>
      <c r="AS369" s="21">
        <f ca="1">O369*VLOOKUP(AS$6,'Greenhouse Gas Costs Avoided'!$A$2:$I$32,9,FALSE)</f>
        <v>5.9851435686580947</v>
      </c>
      <c r="AT369" s="21">
        <f ca="1">P369*VLOOKUP(AT$6,'Greenhouse Gas Costs Avoided'!$A$2:$I$32,9,FALSE)</f>
        <v>6.0649454829068699</v>
      </c>
      <c r="AU369" s="21">
        <f ca="1">Q369*VLOOKUP(AU$6,'Greenhouse Gas Costs Avoided'!$A$2:$I$32,9,FALSE)</f>
        <v>6.1447473971556432</v>
      </c>
      <c r="AV369" s="21">
        <f ca="1">R369*VLOOKUP(AV$6,'Greenhouse Gas Costs Avoided'!$A$2:$I$32,9,FALSE)</f>
        <v>6.4296194808152167</v>
      </c>
      <c r="AW369" s="21">
        <f ca="1">S369*VLOOKUP(AW$6,'Greenhouse Gas Costs Avoided'!$A$2:$I$32,9,FALSE)</f>
        <v>6.6023323538917609</v>
      </c>
      <c r="AX369" s="21">
        <f ca="1">T369*VLOOKUP(AX$6,'Greenhouse Gas Costs Avoided'!$A$2:$I$32,9,FALSE)</f>
        <v>6.7808920331878957</v>
      </c>
      <c r="AY369" s="21">
        <f ca="1">U369*VLOOKUP(AY$6,'Greenhouse Gas Costs Avoided'!$A$2:$I$32,9,FALSE)</f>
        <v>6.9638980729572149</v>
      </c>
      <c r="AZ369" s="21">
        <f ca="1">V369*VLOOKUP(AZ$6,'Greenhouse Gas Costs Avoided'!$A$2:$I$32,9,FALSE)</f>
        <v>7.1520913053717949</v>
      </c>
      <c r="BA369" s="21">
        <f ca="1">W369*VLOOKUP(BA$6,'Greenhouse Gas Costs Avoided'!$A$2:$I$32,9,FALSE)</f>
        <v>7.3435269452765404</v>
      </c>
      <c r="BB369" s="21">
        <f ca="1">X369*VLOOKUP(BB$6,'Greenhouse Gas Costs Avoided'!$A$2:$I$32,9,FALSE)</f>
        <v>7.5429472742415475</v>
      </c>
      <c r="BC369" s="21">
        <f ca="1">Y369*VLOOKUP(BC$6,'Greenhouse Gas Costs Avoided'!$A$2:$I$32,9,FALSE)</f>
        <v>7.744884134129272</v>
      </c>
      <c r="BD369" s="21">
        <f ca="1">Z369*VLOOKUP(BD$6,'Greenhouse Gas Costs Avoided'!$A$2:$I$32,9,FALSE)</f>
        <v>7.950411333759269</v>
      </c>
      <c r="BE369" s="21">
        <f ca="1">AA369*VLOOKUP(BE$6,'Greenhouse Gas Costs Avoided'!$A$2:$I$32,9,FALSE)</f>
        <v>8.161021676093501</v>
      </c>
      <c r="BF369" s="21">
        <f ca="1">AB369*VLOOKUP(BF$6,'Greenhouse Gas Costs Avoided'!$A$2:$I$32,9,FALSE)</f>
        <v>8.3774569890184303</v>
      </c>
      <c r="BG369" s="21">
        <f ca="1">AC369*VLOOKUP(BG$6,'Greenhouse Gas Costs Avoided'!$A$2:$I$32,9,FALSE)</f>
        <v>8.5992633142510115</v>
      </c>
      <c r="BH369" s="21">
        <f ca="1">AD369*VLOOKUP(BH$6,'Greenhouse Gas Costs Avoided'!$A$2:$I$32,9,FALSE)</f>
        <v>8.8263732304711304</v>
      </c>
      <c r="BI369" s="21">
        <f ca="1">AE369*VLOOKUP(BI$6,'Greenhouse Gas Costs Avoided'!$A$2:$I$32,9,FALSE)</f>
        <v>9.05818008905967</v>
      </c>
      <c r="BJ369" s="21">
        <f ca="1">AF369*VLOOKUP(BJ$6,'Greenhouse Gas Costs Avoided'!$A$2:$I$32,9,FALSE)</f>
        <v>9.2949796418706736</v>
      </c>
      <c r="BK369" s="22">
        <f ca="1">AG369*VLOOKUP(BK$6,'Greenhouse Gas Costs Avoided'!$A$2:$I$32,9,FALSE)</f>
        <v>9.5356621388007277</v>
      </c>
    </row>
    <row r="370" spans="1:63" x14ac:dyDescent="0.35">
      <c r="A370" s="11">
        <v>364</v>
      </c>
      <c r="B370" s="12">
        <f t="shared" ca="1" si="10"/>
        <v>4</v>
      </c>
      <c r="C370" s="13">
        <f t="shared" ca="1" si="11"/>
        <v>2023</v>
      </c>
      <c r="E370" s="20">
        <f ca="1">IF(E$6&lt;$C370,0,VLOOKUP(E$6,'MonteCarlo Policy Paths'!$A$2:$I$31,'Monte Carlo_WA Complance Price'!$B370+1,FALSE))</f>
        <v>0</v>
      </c>
      <c r="F370" s="21">
        <f ca="1">IF(F$6&lt;$C370,0,VLOOKUP(F$6,'MonteCarlo Policy Paths'!$A$2:$I$31,'Monte Carlo_WA Complance Price'!$B370+1,FALSE))</f>
        <v>82.346532180449415</v>
      </c>
      <c r="G370" s="21">
        <f ca="1">IF(G$6&lt;$C370,0,VLOOKUP(G$6,'MonteCarlo Policy Paths'!$A$2:$I$31,'Monte Carlo_WA Complance Price'!$B370+1,FALSE))</f>
        <v>84.002844861871253</v>
      </c>
      <c r="H370" s="21">
        <f ca="1">IF(H$6&lt;$C370,0,VLOOKUP(H$6,'MonteCarlo Policy Paths'!$A$2:$I$31,'Monte Carlo_WA Complance Price'!$B370+1,FALSE))</f>
        <v>85.659157543293105</v>
      </c>
      <c r="I370" s="21">
        <f ca="1">IF(I$6&lt;$C370,0,VLOOKUP(I$6,'MonteCarlo Policy Paths'!$A$2:$I$31,'Monte Carlo_WA Complance Price'!$B370+1,FALSE))</f>
        <v>86.918851036576825</v>
      </c>
      <c r="J370" s="21">
        <f ca="1">IF(J$6&lt;$C370,0,VLOOKUP(J$6,'MonteCarlo Policy Paths'!$A$2:$I$31,'Monte Carlo_WA Complance Price'!$B370+1,FALSE))</f>
        <v>88.178544529860531</v>
      </c>
      <c r="K370" s="21">
        <f ca="1">IF(K$6&lt;$C370,0,VLOOKUP(K$6,'MonteCarlo Policy Paths'!$A$2:$I$31,'Monte Carlo_WA Complance Price'!$B370+1,FALSE))</f>
        <v>89.438238023144251</v>
      </c>
      <c r="L370" s="21">
        <f ca="1">IF(L$6&lt;$C370,0,VLOOKUP(L$6,'MonteCarlo Policy Paths'!$A$2:$I$31,'Monte Carlo_WA Complance Price'!$B370+1,FALSE))</f>
        <v>90.697931516427971</v>
      </c>
      <c r="M370" s="21">
        <f ca="1">IF(M$6&lt;$C370,0,VLOOKUP(M$6,'MonteCarlo Policy Paths'!$A$2:$I$31,'Monte Carlo_WA Complance Price'!$B370+1,FALSE))</f>
        <v>91.95762500971172</v>
      </c>
      <c r="N370" s="21">
        <f ca="1">IF(N$6&lt;$C370,0,VLOOKUP(N$6,'MonteCarlo Policy Paths'!$A$2:$I$31,'Monte Carlo_WA Complance Price'!$B370+1,FALSE))</f>
        <v>93.21731850299544</v>
      </c>
      <c r="O370" s="21">
        <f ca="1">IF(O$6&lt;$C370,0,VLOOKUP(O$6,'MonteCarlo Policy Paths'!$A$2:$I$31,'Monte Carlo_WA Complance Price'!$B370+1,FALSE))</f>
        <v>94.47701199627916</v>
      </c>
      <c r="P370" s="21">
        <f ca="1">IF(P$6&lt;$C370,0,VLOOKUP(P$6,'MonteCarlo Policy Paths'!$A$2:$I$31,'Monte Carlo_WA Complance Price'!$B370+1,FALSE))</f>
        <v>95.73670548956288</v>
      </c>
      <c r="Q370" s="21">
        <f ca="1">IF(Q$6&lt;$C370,0,VLOOKUP(Q$6,'MonteCarlo Policy Paths'!$A$2:$I$31,'Monte Carlo_WA Complance Price'!$B370+1,FALSE))</f>
        <v>96.996398982846586</v>
      </c>
      <c r="R370" s="21">
        <f ca="1">IF(R$6&lt;$C370,0,VLOOKUP(R$6,'MonteCarlo Policy Paths'!$A$2:$I$31,'Monte Carlo_WA Complance Price'!$B370+1,FALSE))</f>
        <v>98.25609247613032</v>
      </c>
      <c r="S370" s="21">
        <f ca="1">IF(S$6&lt;$C370,0,VLOOKUP(S$6,'MonteCarlo Policy Paths'!$A$2:$I$31,'Monte Carlo_WA Complance Price'!$B370+1,FALSE))</f>
        <v>99.65157958594628</v>
      </c>
      <c r="T370" s="21">
        <f ca="1">IF(T$6&lt;$C370,0,VLOOKUP(T$6,'MonteCarlo Policy Paths'!$A$2:$I$31,'Monte Carlo_WA Complance Price'!$B370+1,FALSE))</f>
        <v>101.04706669576224</v>
      </c>
      <c r="U370" s="21">
        <f ca="1">IF(U$6&lt;$C370,0,VLOOKUP(U$6,'MonteCarlo Policy Paths'!$A$2:$I$31,'Monte Carlo_WA Complance Price'!$B370+1,FALSE))</f>
        <v>102.4425538055782</v>
      </c>
      <c r="V370" s="21">
        <f ca="1">IF(V$6&lt;$C370,0,VLOOKUP(V$6,'MonteCarlo Policy Paths'!$A$2:$I$31,'Monte Carlo_WA Complance Price'!$B370+1,FALSE))</f>
        <v>103.83804091539416</v>
      </c>
      <c r="W370" s="21">
        <f ca="1">IF(W$6&lt;$C370,0,VLOOKUP(W$6,'MonteCarlo Policy Paths'!$A$2:$I$31,'Monte Carlo_WA Complance Price'!$B370+1,FALSE))</f>
        <v>105.23352802521011</v>
      </c>
      <c r="X370" s="21">
        <f ca="1">IF(X$6&lt;$C370,0,VLOOKUP(X$6,'MonteCarlo Policy Paths'!$A$2:$I$31,'Monte Carlo_WA Complance Price'!$B370+1,FALSE))</f>
        <v>106.47156953138905</v>
      </c>
      <c r="Y370" s="21">
        <f ca="1">IF(Y$6&lt;$C370,0,VLOOKUP(Y$6,'MonteCarlo Policy Paths'!$A$2:$I$31,'Monte Carlo_WA Complance Price'!$B370+1,FALSE))</f>
        <v>107.709611037568</v>
      </c>
      <c r="Z370" s="21">
        <f ca="1">IF(Z$6&lt;$C370,0,VLOOKUP(Z$6,'MonteCarlo Policy Paths'!$A$2:$I$31,'Monte Carlo_WA Complance Price'!$B370+1,FALSE))</f>
        <v>108.94765254374694</v>
      </c>
      <c r="AA370" s="21">
        <f ca="1">IF(AA$6&lt;$C370,0,VLOOKUP(AA$6,'MonteCarlo Policy Paths'!$A$2:$I$31,'Monte Carlo_WA Complance Price'!$B370+1,FALSE))</f>
        <v>110.18569404992589</v>
      </c>
      <c r="AB370" s="21">
        <f ca="1">IF(AB$6&lt;$C370,0,VLOOKUP(AB$6,'MonteCarlo Policy Paths'!$A$2:$I$31,'Monte Carlo_WA Complance Price'!$B370+1,FALSE))</f>
        <v>111.42373555610482</v>
      </c>
      <c r="AC370" s="21">
        <f ca="1">IF(AC$6&lt;$C370,0,VLOOKUP(AC$6,'MonteCarlo Policy Paths'!$A$2:$I$31,'Monte Carlo_WA Complance Price'!$B370+1,FALSE))</f>
        <v>112.86811731331359</v>
      </c>
      <c r="AD370" s="21">
        <f ca="1">IF(AD$6&lt;$C370,0,VLOOKUP(AD$6,'MonteCarlo Policy Paths'!$A$2:$I$31,'Monte Carlo_WA Complance Price'!$B370+1,FALSE))</f>
        <v>114.31249907052236</v>
      </c>
      <c r="AE370" s="21">
        <f ca="1">IF(AE$6&lt;$C370,0,VLOOKUP(AE$6,'MonteCarlo Policy Paths'!$A$2:$I$31,'Monte Carlo_WA Complance Price'!$B370+1,FALSE))</f>
        <v>115.75688082773114</v>
      </c>
      <c r="AF370" s="21">
        <f ca="1">IF(AF$6&lt;$C370,0,VLOOKUP(AF$6,'MonteCarlo Policy Paths'!$A$2:$I$31,'Monte Carlo_WA Complance Price'!$B370+1,FALSE))</f>
        <v>117.20126258493991</v>
      </c>
      <c r="AG370" s="22">
        <f ca="1">IF(AG$6&lt;$C370,0,VLOOKUP(AG$6,'MonteCarlo Policy Paths'!$A$2:$I$31,'Monte Carlo_WA Complance Price'!$B370+1,FALSE))</f>
        <v>119.5319620819439</v>
      </c>
      <c r="AI370" s="20">
        <f ca="1">E370*VLOOKUP(AI$6,'Greenhouse Gas Costs Avoided'!$A$2:$I$32,9,FALSE)</f>
        <v>0</v>
      </c>
      <c r="AJ370" s="21">
        <f ca="1">F370*VLOOKUP(AJ$6,'Greenhouse Gas Costs Avoided'!$A$2:$I$32,9,FALSE)</f>
        <v>5.2166744805659615</v>
      </c>
      <c r="AK370" s="21">
        <f ca="1">G370*VLOOKUP(AK$6,'Greenhouse Gas Costs Avoided'!$A$2:$I$32,9,FALSE)</f>
        <v>5.3216023247413169</v>
      </c>
      <c r="AL370" s="21">
        <f ca="1">H370*VLOOKUP(AL$6,'Greenhouse Gas Costs Avoided'!$A$2:$I$32,9,FALSE)</f>
        <v>5.4265301689166732</v>
      </c>
      <c r="AM370" s="21">
        <f ca="1">I370*VLOOKUP(AM$6,'Greenhouse Gas Costs Avoided'!$A$2:$I$32,9,FALSE)</f>
        <v>5.5063320831654474</v>
      </c>
      <c r="AN370" s="21">
        <f ca="1">J370*VLOOKUP(AN$6,'Greenhouse Gas Costs Avoided'!$A$2:$I$32,9,FALSE)</f>
        <v>5.5861339974142208</v>
      </c>
      <c r="AO370" s="21">
        <f ca="1">K370*VLOOKUP(AO$6,'Greenhouse Gas Costs Avoided'!$A$2:$I$32,9,FALSE)</f>
        <v>5.665935911662995</v>
      </c>
      <c r="AP370" s="21">
        <f ca="1">L370*VLOOKUP(AP$6,'Greenhouse Gas Costs Avoided'!$A$2:$I$32,9,FALSE)</f>
        <v>5.7457378259117702</v>
      </c>
      <c r="AQ370" s="21">
        <f ca="1">M370*VLOOKUP(AQ$6,'Greenhouse Gas Costs Avoided'!$A$2:$I$32,9,FALSE)</f>
        <v>5.8255397401605462</v>
      </c>
      <c r="AR370" s="21">
        <f ca="1">N370*VLOOKUP(AR$6,'Greenhouse Gas Costs Avoided'!$A$2:$I$32,9,FALSE)</f>
        <v>5.9053416544093205</v>
      </c>
      <c r="AS370" s="21">
        <f ca="1">O370*VLOOKUP(AS$6,'Greenhouse Gas Costs Avoided'!$A$2:$I$32,9,FALSE)</f>
        <v>5.9851435686580947</v>
      </c>
      <c r="AT370" s="21">
        <f ca="1">P370*VLOOKUP(AT$6,'Greenhouse Gas Costs Avoided'!$A$2:$I$32,9,FALSE)</f>
        <v>6.0649454829068699</v>
      </c>
      <c r="AU370" s="21">
        <f ca="1">Q370*VLOOKUP(AU$6,'Greenhouse Gas Costs Avoided'!$A$2:$I$32,9,FALSE)</f>
        <v>6.1447473971556432</v>
      </c>
      <c r="AV370" s="21">
        <f ca="1">R370*VLOOKUP(AV$6,'Greenhouse Gas Costs Avoided'!$A$2:$I$32,9,FALSE)</f>
        <v>6.2245493114044184</v>
      </c>
      <c r="AW370" s="21">
        <f ca="1">S370*VLOOKUP(AW$6,'Greenhouse Gas Costs Avoided'!$A$2:$I$32,9,FALSE)</f>
        <v>6.312953786990386</v>
      </c>
      <c r="AX370" s="21">
        <f ca="1">T370*VLOOKUP(AX$6,'Greenhouse Gas Costs Avoided'!$A$2:$I$32,9,FALSE)</f>
        <v>6.4013582625763545</v>
      </c>
      <c r="AY370" s="21">
        <f ca="1">U370*VLOOKUP(AY$6,'Greenhouse Gas Costs Avoided'!$A$2:$I$32,9,FALSE)</f>
        <v>6.4897627381623222</v>
      </c>
      <c r="AZ370" s="21">
        <f ca="1">V370*VLOOKUP(AZ$6,'Greenhouse Gas Costs Avoided'!$A$2:$I$32,9,FALSE)</f>
        <v>6.5781672137482907</v>
      </c>
      <c r="BA370" s="21">
        <f ca="1">W370*VLOOKUP(BA$6,'Greenhouse Gas Costs Avoided'!$A$2:$I$32,9,FALSE)</f>
        <v>6.6665716893342575</v>
      </c>
      <c r="BB370" s="21">
        <f ca="1">X370*VLOOKUP(BB$6,'Greenhouse Gas Costs Avoided'!$A$2:$I$32,9,FALSE)</f>
        <v>6.7450019445028957</v>
      </c>
      <c r="BC370" s="21">
        <f ca="1">Y370*VLOOKUP(BC$6,'Greenhouse Gas Costs Avoided'!$A$2:$I$32,9,FALSE)</f>
        <v>6.8234321996715348</v>
      </c>
      <c r="BD370" s="21">
        <f ca="1">Z370*VLOOKUP(BD$6,'Greenhouse Gas Costs Avoided'!$A$2:$I$32,9,FALSE)</f>
        <v>6.901862454840173</v>
      </c>
      <c r="BE370" s="21">
        <f ca="1">AA370*VLOOKUP(BE$6,'Greenhouse Gas Costs Avoided'!$A$2:$I$32,9,FALSE)</f>
        <v>6.9802927100088112</v>
      </c>
      <c r="BF370" s="21">
        <f ca="1">AB370*VLOOKUP(BF$6,'Greenhouse Gas Costs Avoided'!$A$2:$I$32,9,FALSE)</f>
        <v>7.0587229651774486</v>
      </c>
      <c r="BG370" s="21">
        <f ca="1">AC370*VLOOKUP(BG$6,'Greenhouse Gas Costs Avoided'!$A$2:$I$32,9,FALSE)</f>
        <v>7.1502249295408609</v>
      </c>
      <c r="BH370" s="21">
        <f ca="1">AD370*VLOOKUP(BH$6,'Greenhouse Gas Costs Avoided'!$A$2:$I$32,9,FALSE)</f>
        <v>7.2417268939042723</v>
      </c>
      <c r="BI370" s="21">
        <f ca="1">AE370*VLOOKUP(BI$6,'Greenhouse Gas Costs Avoided'!$A$2:$I$32,9,FALSE)</f>
        <v>7.3332288582676846</v>
      </c>
      <c r="BJ370" s="21">
        <f ca="1">AF370*VLOOKUP(BJ$6,'Greenhouse Gas Costs Avoided'!$A$2:$I$32,9,FALSE)</f>
        <v>7.424730822631096</v>
      </c>
      <c r="BK370" s="22">
        <f ca="1">AG370*VLOOKUP(BK$6,'Greenhouse Gas Costs Avoided'!$A$2:$I$32,9,FALSE)</f>
        <v>7.5723812490175435</v>
      </c>
    </row>
    <row r="371" spans="1:63" x14ac:dyDescent="0.35">
      <c r="A371" s="11">
        <v>365</v>
      </c>
      <c r="B371" s="12">
        <f t="shared" ca="1" si="10"/>
        <v>4</v>
      </c>
      <c r="C371" s="13">
        <f t="shared" ca="1" si="11"/>
        <v>2023</v>
      </c>
      <c r="E371" s="20">
        <f ca="1">IF(E$6&lt;$C371,0,VLOOKUP(E$6,'MonteCarlo Policy Paths'!$A$2:$I$31,'Monte Carlo_WA Complance Price'!$B371+1,FALSE))</f>
        <v>0</v>
      </c>
      <c r="F371" s="21">
        <f ca="1">IF(F$6&lt;$C371,0,VLOOKUP(F$6,'MonteCarlo Policy Paths'!$A$2:$I$31,'Monte Carlo_WA Complance Price'!$B371+1,FALSE))</f>
        <v>82.346532180449415</v>
      </c>
      <c r="G371" s="21">
        <f ca="1">IF(G$6&lt;$C371,0,VLOOKUP(G$6,'MonteCarlo Policy Paths'!$A$2:$I$31,'Monte Carlo_WA Complance Price'!$B371+1,FALSE))</f>
        <v>84.002844861871253</v>
      </c>
      <c r="H371" s="21">
        <f ca="1">IF(H$6&lt;$C371,0,VLOOKUP(H$6,'MonteCarlo Policy Paths'!$A$2:$I$31,'Monte Carlo_WA Complance Price'!$B371+1,FALSE))</f>
        <v>85.659157543293105</v>
      </c>
      <c r="I371" s="21">
        <f ca="1">IF(I$6&lt;$C371,0,VLOOKUP(I$6,'MonteCarlo Policy Paths'!$A$2:$I$31,'Monte Carlo_WA Complance Price'!$B371+1,FALSE))</f>
        <v>86.918851036576825</v>
      </c>
      <c r="J371" s="21">
        <f ca="1">IF(J$6&lt;$C371,0,VLOOKUP(J$6,'MonteCarlo Policy Paths'!$A$2:$I$31,'Monte Carlo_WA Complance Price'!$B371+1,FALSE))</f>
        <v>88.178544529860531</v>
      </c>
      <c r="K371" s="21">
        <f ca="1">IF(K$6&lt;$C371,0,VLOOKUP(K$6,'MonteCarlo Policy Paths'!$A$2:$I$31,'Monte Carlo_WA Complance Price'!$B371+1,FALSE))</f>
        <v>89.438238023144251</v>
      </c>
      <c r="L371" s="21">
        <f ca="1">IF(L$6&lt;$C371,0,VLOOKUP(L$6,'MonteCarlo Policy Paths'!$A$2:$I$31,'Monte Carlo_WA Complance Price'!$B371+1,FALSE))</f>
        <v>90.697931516427971</v>
      </c>
      <c r="M371" s="21">
        <f ca="1">IF(M$6&lt;$C371,0,VLOOKUP(M$6,'MonteCarlo Policy Paths'!$A$2:$I$31,'Monte Carlo_WA Complance Price'!$B371+1,FALSE))</f>
        <v>91.95762500971172</v>
      </c>
      <c r="N371" s="21">
        <f ca="1">IF(N$6&lt;$C371,0,VLOOKUP(N$6,'MonteCarlo Policy Paths'!$A$2:$I$31,'Monte Carlo_WA Complance Price'!$B371+1,FALSE))</f>
        <v>93.21731850299544</v>
      </c>
      <c r="O371" s="21">
        <f ca="1">IF(O$6&lt;$C371,0,VLOOKUP(O$6,'MonteCarlo Policy Paths'!$A$2:$I$31,'Monte Carlo_WA Complance Price'!$B371+1,FALSE))</f>
        <v>94.47701199627916</v>
      </c>
      <c r="P371" s="21">
        <f ca="1">IF(P$6&lt;$C371,0,VLOOKUP(P$6,'MonteCarlo Policy Paths'!$A$2:$I$31,'Monte Carlo_WA Complance Price'!$B371+1,FALSE))</f>
        <v>95.73670548956288</v>
      </c>
      <c r="Q371" s="21">
        <f ca="1">IF(Q$6&lt;$C371,0,VLOOKUP(Q$6,'MonteCarlo Policy Paths'!$A$2:$I$31,'Monte Carlo_WA Complance Price'!$B371+1,FALSE))</f>
        <v>96.996398982846586</v>
      </c>
      <c r="R371" s="21">
        <f ca="1">IF(R$6&lt;$C371,0,VLOOKUP(R$6,'MonteCarlo Policy Paths'!$A$2:$I$31,'Monte Carlo_WA Complance Price'!$B371+1,FALSE))</f>
        <v>98.25609247613032</v>
      </c>
      <c r="S371" s="21">
        <f ca="1">IF(S$6&lt;$C371,0,VLOOKUP(S$6,'MonteCarlo Policy Paths'!$A$2:$I$31,'Monte Carlo_WA Complance Price'!$B371+1,FALSE))</f>
        <v>99.65157958594628</v>
      </c>
      <c r="T371" s="21">
        <f ca="1">IF(T$6&lt;$C371,0,VLOOKUP(T$6,'MonteCarlo Policy Paths'!$A$2:$I$31,'Monte Carlo_WA Complance Price'!$B371+1,FALSE))</f>
        <v>101.04706669576224</v>
      </c>
      <c r="U371" s="21">
        <f ca="1">IF(U$6&lt;$C371,0,VLOOKUP(U$6,'MonteCarlo Policy Paths'!$A$2:$I$31,'Monte Carlo_WA Complance Price'!$B371+1,FALSE))</f>
        <v>102.4425538055782</v>
      </c>
      <c r="V371" s="21">
        <f ca="1">IF(V$6&lt;$C371,0,VLOOKUP(V$6,'MonteCarlo Policy Paths'!$A$2:$I$31,'Monte Carlo_WA Complance Price'!$B371+1,FALSE))</f>
        <v>103.83804091539416</v>
      </c>
      <c r="W371" s="21">
        <f ca="1">IF(W$6&lt;$C371,0,VLOOKUP(W$6,'MonteCarlo Policy Paths'!$A$2:$I$31,'Monte Carlo_WA Complance Price'!$B371+1,FALSE))</f>
        <v>105.23352802521011</v>
      </c>
      <c r="X371" s="21">
        <f ca="1">IF(X$6&lt;$C371,0,VLOOKUP(X$6,'MonteCarlo Policy Paths'!$A$2:$I$31,'Monte Carlo_WA Complance Price'!$B371+1,FALSE))</f>
        <v>106.47156953138905</v>
      </c>
      <c r="Y371" s="21">
        <f ca="1">IF(Y$6&lt;$C371,0,VLOOKUP(Y$6,'MonteCarlo Policy Paths'!$A$2:$I$31,'Monte Carlo_WA Complance Price'!$B371+1,FALSE))</f>
        <v>107.709611037568</v>
      </c>
      <c r="Z371" s="21">
        <f ca="1">IF(Z$6&lt;$C371,0,VLOOKUP(Z$6,'MonteCarlo Policy Paths'!$A$2:$I$31,'Monte Carlo_WA Complance Price'!$B371+1,FALSE))</f>
        <v>108.94765254374694</v>
      </c>
      <c r="AA371" s="21">
        <f ca="1">IF(AA$6&lt;$C371,0,VLOOKUP(AA$6,'MonteCarlo Policy Paths'!$A$2:$I$31,'Monte Carlo_WA Complance Price'!$B371+1,FALSE))</f>
        <v>110.18569404992589</v>
      </c>
      <c r="AB371" s="21">
        <f ca="1">IF(AB$6&lt;$C371,0,VLOOKUP(AB$6,'MonteCarlo Policy Paths'!$A$2:$I$31,'Monte Carlo_WA Complance Price'!$B371+1,FALSE))</f>
        <v>111.42373555610482</v>
      </c>
      <c r="AC371" s="21">
        <f ca="1">IF(AC$6&lt;$C371,0,VLOOKUP(AC$6,'MonteCarlo Policy Paths'!$A$2:$I$31,'Monte Carlo_WA Complance Price'!$B371+1,FALSE))</f>
        <v>112.86811731331359</v>
      </c>
      <c r="AD371" s="21">
        <f ca="1">IF(AD$6&lt;$C371,0,VLOOKUP(AD$6,'MonteCarlo Policy Paths'!$A$2:$I$31,'Monte Carlo_WA Complance Price'!$B371+1,FALSE))</f>
        <v>114.31249907052236</v>
      </c>
      <c r="AE371" s="21">
        <f ca="1">IF(AE$6&lt;$C371,0,VLOOKUP(AE$6,'MonteCarlo Policy Paths'!$A$2:$I$31,'Monte Carlo_WA Complance Price'!$B371+1,FALSE))</f>
        <v>115.75688082773114</v>
      </c>
      <c r="AF371" s="21">
        <f ca="1">IF(AF$6&lt;$C371,0,VLOOKUP(AF$6,'MonteCarlo Policy Paths'!$A$2:$I$31,'Monte Carlo_WA Complance Price'!$B371+1,FALSE))</f>
        <v>117.20126258493991</v>
      </c>
      <c r="AG371" s="22">
        <f ca="1">IF(AG$6&lt;$C371,0,VLOOKUP(AG$6,'MonteCarlo Policy Paths'!$A$2:$I$31,'Monte Carlo_WA Complance Price'!$B371+1,FALSE))</f>
        <v>119.5319620819439</v>
      </c>
      <c r="AI371" s="20">
        <f ca="1">E371*VLOOKUP(AI$6,'Greenhouse Gas Costs Avoided'!$A$2:$I$32,9,FALSE)</f>
        <v>0</v>
      </c>
      <c r="AJ371" s="21">
        <f ca="1">F371*VLOOKUP(AJ$6,'Greenhouse Gas Costs Avoided'!$A$2:$I$32,9,FALSE)</f>
        <v>5.2166744805659615</v>
      </c>
      <c r="AK371" s="21">
        <f ca="1">G371*VLOOKUP(AK$6,'Greenhouse Gas Costs Avoided'!$A$2:$I$32,9,FALSE)</f>
        <v>5.3216023247413169</v>
      </c>
      <c r="AL371" s="21">
        <f ca="1">H371*VLOOKUP(AL$6,'Greenhouse Gas Costs Avoided'!$A$2:$I$32,9,FALSE)</f>
        <v>5.4265301689166732</v>
      </c>
      <c r="AM371" s="21">
        <f ca="1">I371*VLOOKUP(AM$6,'Greenhouse Gas Costs Avoided'!$A$2:$I$32,9,FALSE)</f>
        <v>5.5063320831654474</v>
      </c>
      <c r="AN371" s="21">
        <f ca="1">J371*VLOOKUP(AN$6,'Greenhouse Gas Costs Avoided'!$A$2:$I$32,9,FALSE)</f>
        <v>5.5861339974142208</v>
      </c>
      <c r="AO371" s="21">
        <f ca="1">K371*VLOOKUP(AO$6,'Greenhouse Gas Costs Avoided'!$A$2:$I$32,9,FALSE)</f>
        <v>5.665935911662995</v>
      </c>
      <c r="AP371" s="21">
        <f ca="1">L371*VLOOKUP(AP$6,'Greenhouse Gas Costs Avoided'!$A$2:$I$32,9,FALSE)</f>
        <v>5.7457378259117702</v>
      </c>
      <c r="AQ371" s="21">
        <f ca="1">M371*VLOOKUP(AQ$6,'Greenhouse Gas Costs Avoided'!$A$2:$I$32,9,FALSE)</f>
        <v>5.8255397401605462</v>
      </c>
      <c r="AR371" s="21">
        <f ca="1">N371*VLOOKUP(AR$6,'Greenhouse Gas Costs Avoided'!$A$2:$I$32,9,FALSE)</f>
        <v>5.9053416544093205</v>
      </c>
      <c r="AS371" s="21">
        <f ca="1">O371*VLOOKUP(AS$6,'Greenhouse Gas Costs Avoided'!$A$2:$I$32,9,FALSE)</f>
        <v>5.9851435686580947</v>
      </c>
      <c r="AT371" s="21">
        <f ca="1">P371*VLOOKUP(AT$6,'Greenhouse Gas Costs Avoided'!$A$2:$I$32,9,FALSE)</f>
        <v>6.0649454829068699</v>
      </c>
      <c r="AU371" s="21">
        <f ca="1">Q371*VLOOKUP(AU$6,'Greenhouse Gas Costs Avoided'!$A$2:$I$32,9,FALSE)</f>
        <v>6.1447473971556432</v>
      </c>
      <c r="AV371" s="21">
        <f ca="1">R371*VLOOKUP(AV$6,'Greenhouse Gas Costs Avoided'!$A$2:$I$32,9,FALSE)</f>
        <v>6.2245493114044184</v>
      </c>
      <c r="AW371" s="21">
        <f ca="1">S371*VLOOKUP(AW$6,'Greenhouse Gas Costs Avoided'!$A$2:$I$32,9,FALSE)</f>
        <v>6.312953786990386</v>
      </c>
      <c r="AX371" s="21">
        <f ca="1">T371*VLOOKUP(AX$6,'Greenhouse Gas Costs Avoided'!$A$2:$I$32,9,FALSE)</f>
        <v>6.4013582625763545</v>
      </c>
      <c r="AY371" s="21">
        <f ca="1">U371*VLOOKUP(AY$6,'Greenhouse Gas Costs Avoided'!$A$2:$I$32,9,FALSE)</f>
        <v>6.4897627381623222</v>
      </c>
      <c r="AZ371" s="21">
        <f ca="1">V371*VLOOKUP(AZ$6,'Greenhouse Gas Costs Avoided'!$A$2:$I$32,9,FALSE)</f>
        <v>6.5781672137482907</v>
      </c>
      <c r="BA371" s="21">
        <f ca="1">W371*VLOOKUP(BA$6,'Greenhouse Gas Costs Avoided'!$A$2:$I$32,9,FALSE)</f>
        <v>6.6665716893342575</v>
      </c>
      <c r="BB371" s="21">
        <f ca="1">X371*VLOOKUP(BB$6,'Greenhouse Gas Costs Avoided'!$A$2:$I$32,9,FALSE)</f>
        <v>6.7450019445028957</v>
      </c>
      <c r="BC371" s="21">
        <f ca="1">Y371*VLOOKUP(BC$6,'Greenhouse Gas Costs Avoided'!$A$2:$I$32,9,FALSE)</f>
        <v>6.8234321996715348</v>
      </c>
      <c r="BD371" s="21">
        <f ca="1">Z371*VLOOKUP(BD$6,'Greenhouse Gas Costs Avoided'!$A$2:$I$32,9,FALSE)</f>
        <v>6.901862454840173</v>
      </c>
      <c r="BE371" s="21">
        <f ca="1">AA371*VLOOKUP(BE$6,'Greenhouse Gas Costs Avoided'!$A$2:$I$32,9,FALSE)</f>
        <v>6.9802927100088112</v>
      </c>
      <c r="BF371" s="21">
        <f ca="1">AB371*VLOOKUP(BF$6,'Greenhouse Gas Costs Avoided'!$A$2:$I$32,9,FALSE)</f>
        <v>7.0587229651774486</v>
      </c>
      <c r="BG371" s="21">
        <f ca="1">AC371*VLOOKUP(BG$6,'Greenhouse Gas Costs Avoided'!$A$2:$I$32,9,FALSE)</f>
        <v>7.1502249295408609</v>
      </c>
      <c r="BH371" s="21">
        <f ca="1">AD371*VLOOKUP(BH$6,'Greenhouse Gas Costs Avoided'!$A$2:$I$32,9,FALSE)</f>
        <v>7.2417268939042723</v>
      </c>
      <c r="BI371" s="21">
        <f ca="1">AE371*VLOOKUP(BI$6,'Greenhouse Gas Costs Avoided'!$A$2:$I$32,9,FALSE)</f>
        <v>7.3332288582676846</v>
      </c>
      <c r="BJ371" s="21">
        <f ca="1">AF371*VLOOKUP(BJ$6,'Greenhouse Gas Costs Avoided'!$A$2:$I$32,9,FALSE)</f>
        <v>7.424730822631096</v>
      </c>
      <c r="BK371" s="22">
        <f ca="1">AG371*VLOOKUP(BK$6,'Greenhouse Gas Costs Avoided'!$A$2:$I$32,9,FALSE)</f>
        <v>7.5723812490175435</v>
      </c>
    </row>
    <row r="372" spans="1:63" x14ac:dyDescent="0.35">
      <c r="A372" s="11">
        <v>366</v>
      </c>
      <c r="B372" s="12">
        <f t="shared" ca="1" si="10"/>
        <v>4</v>
      </c>
      <c r="C372" s="13">
        <f t="shared" ca="1" si="11"/>
        <v>2023</v>
      </c>
      <c r="E372" s="20">
        <f ca="1">IF(E$6&lt;$C372,0,VLOOKUP(E$6,'MonteCarlo Policy Paths'!$A$2:$I$31,'Monte Carlo_WA Complance Price'!$B372+1,FALSE))</f>
        <v>0</v>
      </c>
      <c r="F372" s="21">
        <f ca="1">IF(F$6&lt;$C372,0,VLOOKUP(F$6,'MonteCarlo Policy Paths'!$A$2:$I$31,'Monte Carlo_WA Complance Price'!$B372+1,FALSE))</f>
        <v>82.346532180449415</v>
      </c>
      <c r="G372" s="21">
        <f ca="1">IF(G$6&lt;$C372,0,VLOOKUP(G$6,'MonteCarlo Policy Paths'!$A$2:$I$31,'Monte Carlo_WA Complance Price'!$B372+1,FALSE))</f>
        <v>84.002844861871253</v>
      </c>
      <c r="H372" s="21">
        <f ca="1">IF(H$6&lt;$C372,0,VLOOKUP(H$6,'MonteCarlo Policy Paths'!$A$2:$I$31,'Monte Carlo_WA Complance Price'!$B372+1,FALSE))</f>
        <v>85.659157543293105</v>
      </c>
      <c r="I372" s="21">
        <f ca="1">IF(I$6&lt;$C372,0,VLOOKUP(I$6,'MonteCarlo Policy Paths'!$A$2:$I$31,'Monte Carlo_WA Complance Price'!$B372+1,FALSE))</f>
        <v>86.918851036576825</v>
      </c>
      <c r="J372" s="21">
        <f ca="1">IF(J$6&lt;$C372,0,VLOOKUP(J$6,'MonteCarlo Policy Paths'!$A$2:$I$31,'Monte Carlo_WA Complance Price'!$B372+1,FALSE))</f>
        <v>88.178544529860531</v>
      </c>
      <c r="K372" s="21">
        <f ca="1">IF(K$6&lt;$C372,0,VLOOKUP(K$6,'MonteCarlo Policy Paths'!$A$2:$I$31,'Monte Carlo_WA Complance Price'!$B372+1,FALSE))</f>
        <v>89.438238023144251</v>
      </c>
      <c r="L372" s="21">
        <f ca="1">IF(L$6&lt;$C372,0,VLOOKUP(L$6,'MonteCarlo Policy Paths'!$A$2:$I$31,'Monte Carlo_WA Complance Price'!$B372+1,FALSE))</f>
        <v>90.697931516427971</v>
      </c>
      <c r="M372" s="21">
        <f ca="1">IF(M$6&lt;$C372,0,VLOOKUP(M$6,'MonteCarlo Policy Paths'!$A$2:$I$31,'Monte Carlo_WA Complance Price'!$B372+1,FALSE))</f>
        <v>91.95762500971172</v>
      </c>
      <c r="N372" s="21">
        <f ca="1">IF(N$6&lt;$C372,0,VLOOKUP(N$6,'MonteCarlo Policy Paths'!$A$2:$I$31,'Monte Carlo_WA Complance Price'!$B372+1,FALSE))</f>
        <v>93.21731850299544</v>
      </c>
      <c r="O372" s="21">
        <f ca="1">IF(O$6&lt;$C372,0,VLOOKUP(O$6,'MonteCarlo Policy Paths'!$A$2:$I$31,'Monte Carlo_WA Complance Price'!$B372+1,FALSE))</f>
        <v>94.47701199627916</v>
      </c>
      <c r="P372" s="21">
        <f ca="1">IF(P$6&lt;$C372,0,VLOOKUP(P$6,'MonteCarlo Policy Paths'!$A$2:$I$31,'Monte Carlo_WA Complance Price'!$B372+1,FALSE))</f>
        <v>95.73670548956288</v>
      </c>
      <c r="Q372" s="21">
        <f ca="1">IF(Q$6&lt;$C372,0,VLOOKUP(Q$6,'MonteCarlo Policy Paths'!$A$2:$I$31,'Monte Carlo_WA Complance Price'!$B372+1,FALSE))</f>
        <v>96.996398982846586</v>
      </c>
      <c r="R372" s="21">
        <f ca="1">IF(R$6&lt;$C372,0,VLOOKUP(R$6,'MonteCarlo Policy Paths'!$A$2:$I$31,'Monte Carlo_WA Complance Price'!$B372+1,FALSE))</f>
        <v>98.25609247613032</v>
      </c>
      <c r="S372" s="21">
        <f ca="1">IF(S$6&lt;$C372,0,VLOOKUP(S$6,'MonteCarlo Policy Paths'!$A$2:$I$31,'Monte Carlo_WA Complance Price'!$B372+1,FALSE))</f>
        <v>99.65157958594628</v>
      </c>
      <c r="T372" s="21">
        <f ca="1">IF(T$6&lt;$C372,0,VLOOKUP(T$6,'MonteCarlo Policy Paths'!$A$2:$I$31,'Monte Carlo_WA Complance Price'!$B372+1,FALSE))</f>
        <v>101.04706669576224</v>
      </c>
      <c r="U372" s="21">
        <f ca="1">IF(U$6&lt;$C372,0,VLOOKUP(U$6,'MonteCarlo Policy Paths'!$A$2:$I$31,'Monte Carlo_WA Complance Price'!$B372+1,FALSE))</f>
        <v>102.4425538055782</v>
      </c>
      <c r="V372" s="21">
        <f ca="1">IF(V$6&lt;$C372,0,VLOOKUP(V$6,'MonteCarlo Policy Paths'!$A$2:$I$31,'Monte Carlo_WA Complance Price'!$B372+1,FALSE))</f>
        <v>103.83804091539416</v>
      </c>
      <c r="W372" s="21">
        <f ca="1">IF(W$6&lt;$C372,0,VLOOKUP(W$6,'MonteCarlo Policy Paths'!$A$2:$I$31,'Monte Carlo_WA Complance Price'!$B372+1,FALSE))</f>
        <v>105.23352802521011</v>
      </c>
      <c r="X372" s="21">
        <f ca="1">IF(X$6&lt;$C372,0,VLOOKUP(X$6,'MonteCarlo Policy Paths'!$A$2:$I$31,'Monte Carlo_WA Complance Price'!$B372+1,FALSE))</f>
        <v>106.47156953138905</v>
      </c>
      <c r="Y372" s="21">
        <f ca="1">IF(Y$6&lt;$C372,0,VLOOKUP(Y$6,'MonteCarlo Policy Paths'!$A$2:$I$31,'Monte Carlo_WA Complance Price'!$B372+1,FALSE))</f>
        <v>107.709611037568</v>
      </c>
      <c r="Z372" s="21">
        <f ca="1">IF(Z$6&lt;$C372,0,VLOOKUP(Z$6,'MonteCarlo Policy Paths'!$A$2:$I$31,'Monte Carlo_WA Complance Price'!$B372+1,FALSE))</f>
        <v>108.94765254374694</v>
      </c>
      <c r="AA372" s="21">
        <f ca="1">IF(AA$6&lt;$C372,0,VLOOKUP(AA$6,'MonteCarlo Policy Paths'!$A$2:$I$31,'Monte Carlo_WA Complance Price'!$B372+1,FALSE))</f>
        <v>110.18569404992589</v>
      </c>
      <c r="AB372" s="21">
        <f ca="1">IF(AB$6&lt;$C372,0,VLOOKUP(AB$6,'MonteCarlo Policy Paths'!$A$2:$I$31,'Monte Carlo_WA Complance Price'!$B372+1,FALSE))</f>
        <v>111.42373555610482</v>
      </c>
      <c r="AC372" s="21">
        <f ca="1">IF(AC$6&lt;$C372,0,VLOOKUP(AC$6,'MonteCarlo Policy Paths'!$A$2:$I$31,'Monte Carlo_WA Complance Price'!$B372+1,FALSE))</f>
        <v>112.86811731331359</v>
      </c>
      <c r="AD372" s="21">
        <f ca="1">IF(AD$6&lt;$C372,0,VLOOKUP(AD$6,'MonteCarlo Policy Paths'!$A$2:$I$31,'Monte Carlo_WA Complance Price'!$B372+1,FALSE))</f>
        <v>114.31249907052236</v>
      </c>
      <c r="AE372" s="21">
        <f ca="1">IF(AE$6&lt;$C372,0,VLOOKUP(AE$6,'MonteCarlo Policy Paths'!$A$2:$I$31,'Monte Carlo_WA Complance Price'!$B372+1,FALSE))</f>
        <v>115.75688082773114</v>
      </c>
      <c r="AF372" s="21">
        <f ca="1">IF(AF$6&lt;$C372,0,VLOOKUP(AF$6,'MonteCarlo Policy Paths'!$A$2:$I$31,'Monte Carlo_WA Complance Price'!$B372+1,FALSE))</f>
        <v>117.20126258493991</v>
      </c>
      <c r="AG372" s="22">
        <f ca="1">IF(AG$6&lt;$C372,0,VLOOKUP(AG$6,'MonteCarlo Policy Paths'!$A$2:$I$31,'Monte Carlo_WA Complance Price'!$B372+1,FALSE))</f>
        <v>119.5319620819439</v>
      </c>
      <c r="AI372" s="20">
        <f ca="1">E372*VLOOKUP(AI$6,'Greenhouse Gas Costs Avoided'!$A$2:$I$32,9,FALSE)</f>
        <v>0</v>
      </c>
      <c r="AJ372" s="21">
        <f ca="1">F372*VLOOKUP(AJ$6,'Greenhouse Gas Costs Avoided'!$A$2:$I$32,9,FALSE)</f>
        <v>5.2166744805659615</v>
      </c>
      <c r="AK372" s="21">
        <f ca="1">G372*VLOOKUP(AK$6,'Greenhouse Gas Costs Avoided'!$A$2:$I$32,9,FALSE)</f>
        <v>5.3216023247413169</v>
      </c>
      <c r="AL372" s="21">
        <f ca="1">H372*VLOOKUP(AL$6,'Greenhouse Gas Costs Avoided'!$A$2:$I$32,9,FALSE)</f>
        <v>5.4265301689166732</v>
      </c>
      <c r="AM372" s="21">
        <f ca="1">I372*VLOOKUP(AM$6,'Greenhouse Gas Costs Avoided'!$A$2:$I$32,9,FALSE)</f>
        <v>5.5063320831654474</v>
      </c>
      <c r="AN372" s="21">
        <f ca="1">J372*VLOOKUP(AN$6,'Greenhouse Gas Costs Avoided'!$A$2:$I$32,9,FALSE)</f>
        <v>5.5861339974142208</v>
      </c>
      <c r="AO372" s="21">
        <f ca="1">K372*VLOOKUP(AO$6,'Greenhouse Gas Costs Avoided'!$A$2:$I$32,9,FALSE)</f>
        <v>5.665935911662995</v>
      </c>
      <c r="AP372" s="21">
        <f ca="1">L372*VLOOKUP(AP$6,'Greenhouse Gas Costs Avoided'!$A$2:$I$32,9,FALSE)</f>
        <v>5.7457378259117702</v>
      </c>
      <c r="AQ372" s="21">
        <f ca="1">M372*VLOOKUP(AQ$6,'Greenhouse Gas Costs Avoided'!$A$2:$I$32,9,FALSE)</f>
        <v>5.8255397401605462</v>
      </c>
      <c r="AR372" s="21">
        <f ca="1">N372*VLOOKUP(AR$6,'Greenhouse Gas Costs Avoided'!$A$2:$I$32,9,FALSE)</f>
        <v>5.9053416544093205</v>
      </c>
      <c r="AS372" s="21">
        <f ca="1">O372*VLOOKUP(AS$6,'Greenhouse Gas Costs Avoided'!$A$2:$I$32,9,FALSE)</f>
        <v>5.9851435686580947</v>
      </c>
      <c r="AT372" s="21">
        <f ca="1">P372*VLOOKUP(AT$6,'Greenhouse Gas Costs Avoided'!$A$2:$I$32,9,FALSE)</f>
        <v>6.0649454829068699</v>
      </c>
      <c r="AU372" s="21">
        <f ca="1">Q372*VLOOKUP(AU$6,'Greenhouse Gas Costs Avoided'!$A$2:$I$32,9,FALSE)</f>
        <v>6.1447473971556432</v>
      </c>
      <c r="AV372" s="21">
        <f ca="1">R372*VLOOKUP(AV$6,'Greenhouse Gas Costs Avoided'!$A$2:$I$32,9,FALSE)</f>
        <v>6.2245493114044184</v>
      </c>
      <c r="AW372" s="21">
        <f ca="1">S372*VLOOKUP(AW$6,'Greenhouse Gas Costs Avoided'!$A$2:$I$32,9,FALSE)</f>
        <v>6.312953786990386</v>
      </c>
      <c r="AX372" s="21">
        <f ca="1">T372*VLOOKUP(AX$6,'Greenhouse Gas Costs Avoided'!$A$2:$I$32,9,FALSE)</f>
        <v>6.4013582625763545</v>
      </c>
      <c r="AY372" s="21">
        <f ca="1">U372*VLOOKUP(AY$6,'Greenhouse Gas Costs Avoided'!$A$2:$I$32,9,FALSE)</f>
        <v>6.4897627381623222</v>
      </c>
      <c r="AZ372" s="21">
        <f ca="1">V372*VLOOKUP(AZ$6,'Greenhouse Gas Costs Avoided'!$A$2:$I$32,9,FALSE)</f>
        <v>6.5781672137482907</v>
      </c>
      <c r="BA372" s="21">
        <f ca="1">W372*VLOOKUP(BA$6,'Greenhouse Gas Costs Avoided'!$A$2:$I$32,9,FALSE)</f>
        <v>6.6665716893342575</v>
      </c>
      <c r="BB372" s="21">
        <f ca="1">X372*VLOOKUP(BB$6,'Greenhouse Gas Costs Avoided'!$A$2:$I$32,9,FALSE)</f>
        <v>6.7450019445028957</v>
      </c>
      <c r="BC372" s="21">
        <f ca="1">Y372*VLOOKUP(BC$6,'Greenhouse Gas Costs Avoided'!$A$2:$I$32,9,FALSE)</f>
        <v>6.8234321996715348</v>
      </c>
      <c r="BD372" s="21">
        <f ca="1">Z372*VLOOKUP(BD$6,'Greenhouse Gas Costs Avoided'!$A$2:$I$32,9,FALSE)</f>
        <v>6.901862454840173</v>
      </c>
      <c r="BE372" s="21">
        <f ca="1">AA372*VLOOKUP(BE$6,'Greenhouse Gas Costs Avoided'!$A$2:$I$32,9,FALSE)</f>
        <v>6.9802927100088112</v>
      </c>
      <c r="BF372" s="21">
        <f ca="1">AB372*VLOOKUP(BF$6,'Greenhouse Gas Costs Avoided'!$A$2:$I$32,9,FALSE)</f>
        <v>7.0587229651774486</v>
      </c>
      <c r="BG372" s="21">
        <f ca="1">AC372*VLOOKUP(BG$6,'Greenhouse Gas Costs Avoided'!$A$2:$I$32,9,FALSE)</f>
        <v>7.1502249295408609</v>
      </c>
      <c r="BH372" s="21">
        <f ca="1">AD372*VLOOKUP(BH$6,'Greenhouse Gas Costs Avoided'!$A$2:$I$32,9,FALSE)</f>
        <v>7.2417268939042723</v>
      </c>
      <c r="BI372" s="21">
        <f ca="1">AE372*VLOOKUP(BI$6,'Greenhouse Gas Costs Avoided'!$A$2:$I$32,9,FALSE)</f>
        <v>7.3332288582676846</v>
      </c>
      <c r="BJ372" s="21">
        <f ca="1">AF372*VLOOKUP(BJ$6,'Greenhouse Gas Costs Avoided'!$A$2:$I$32,9,FALSE)</f>
        <v>7.424730822631096</v>
      </c>
      <c r="BK372" s="22">
        <f ca="1">AG372*VLOOKUP(BK$6,'Greenhouse Gas Costs Avoided'!$A$2:$I$32,9,FALSE)</f>
        <v>7.5723812490175435</v>
      </c>
    </row>
    <row r="373" spans="1:63" x14ac:dyDescent="0.35">
      <c r="A373" s="11">
        <v>367</v>
      </c>
      <c r="B373" s="12">
        <f t="shared" ca="1" si="10"/>
        <v>5</v>
      </c>
      <c r="C373" s="13">
        <f t="shared" ca="1" si="11"/>
        <v>2023</v>
      </c>
      <c r="E373" s="20">
        <f ca="1">IF(E$6&lt;$C373,0,VLOOKUP(E$6,'MonteCarlo Policy Paths'!$A$2:$I$31,'Monte Carlo_WA Complance Price'!$B373+1,FALSE))</f>
        <v>0</v>
      </c>
      <c r="F373" s="21">
        <f ca="1">IF(F$6&lt;$C373,0,VLOOKUP(F$6,'MonteCarlo Policy Paths'!$A$2:$I$31,'Monte Carlo_WA Complance Price'!$B373+1,FALSE))</f>
        <v>82.346532180449415</v>
      </c>
      <c r="G373" s="21">
        <f ca="1">IF(G$6&lt;$C373,0,VLOOKUP(G$6,'MonteCarlo Policy Paths'!$A$2:$I$31,'Monte Carlo_WA Complance Price'!$B373+1,FALSE))</f>
        <v>84.002844861871253</v>
      </c>
      <c r="H373" s="21">
        <f ca="1">IF(H$6&lt;$C373,0,VLOOKUP(H$6,'MonteCarlo Policy Paths'!$A$2:$I$31,'Monte Carlo_WA Complance Price'!$B373+1,FALSE))</f>
        <v>85.659157543293105</v>
      </c>
      <c r="I373" s="21">
        <f ca="1">IF(I$6&lt;$C373,0,VLOOKUP(I$6,'MonteCarlo Policy Paths'!$A$2:$I$31,'Monte Carlo_WA Complance Price'!$B373+1,FALSE))</f>
        <v>86.918851036576825</v>
      </c>
      <c r="J373" s="21">
        <f ca="1">IF(J$6&lt;$C373,0,VLOOKUP(J$6,'MonteCarlo Policy Paths'!$A$2:$I$31,'Monte Carlo_WA Complance Price'!$B373+1,FALSE))</f>
        <v>88.178544529860531</v>
      </c>
      <c r="K373" s="21">
        <f ca="1">IF(K$6&lt;$C373,0,VLOOKUP(K$6,'MonteCarlo Policy Paths'!$A$2:$I$31,'Monte Carlo_WA Complance Price'!$B373+1,FALSE))</f>
        <v>89.438238023144251</v>
      </c>
      <c r="L373" s="21">
        <f ca="1">IF(L$6&lt;$C373,0,VLOOKUP(L$6,'MonteCarlo Policy Paths'!$A$2:$I$31,'Monte Carlo_WA Complance Price'!$B373+1,FALSE))</f>
        <v>90.697931516427971</v>
      </c>
      <c r="M373" s="21">
        <f ca="1">IF(M$6&lt;$C373,0,VLOOKUP(M$6,'MonteCarlo Policy Paths'!$A$2:$I$31,'Monte Carlo_WA Complance Price'!$B373+1,FALSE))</f>
        <v>91.95762500971172</v>
      </c>
      <c r="N373" s="21">
        <f ca="1">IF(N$6&lt;$C373,0,VLOOKUP(N$6,'MonteCarlo Policy Paths'!$A$2:$I$31,'Monte Carlo_WA Complance Price'!$B373+1,FALSE))</f>
        <v>93.21731850299544</v>
      </c>
      <c r="O373" s="21">
        <f ca="1">IF(O$6&lt;$C373,0,VLOOKUP(O$6,'MonteCarlo Policy Paths'!$A$2:$I$31,'Monte Carlo_WA Complance Price'!$B373+1,FALSE))</f>
        <v>94.47701199627916</v>
      </c>
      <c r="P373" s="21">
        <f ca="1">IF(P$6&lt;$C373,0,VLOOKUP(P$6,'MonteCarlo Policy Paths'!$A$2:$I$31,'Monte Carlo_WA Complance Price'!$B373+1,FALSE))</f>
        <v>95.73670548956288</v>
      </c>
      <c r="Q373" s="21">
        <f ca="1">IF(Q$6&lt;$C373,0,VLOOKUP(Q$6,'MonteCarlo Policy Paths'!$A$2:$I$31,'Monte Carlo_WA Complance Price'!$B373+1,FALSE))</f>
        <v>96.996398982846586</v>
      </c>
      <c r="R373" s="21">
        <f ca="1">IF(R$6&lt;$C373,0,VLOOKUP(R$6,'MonteCarlo Policy Paths'!$A$2:$I$31,'Monte Carlo_WA Complance Price'!$B373+1,FALSE))</f>
        <v>99.874634841342697</v>
      </c>
      <c r="S373" s="21">
        <f ca="1">IF(S$6&lt;$C373,0,VLOOKUP(S$6,'MonteCarlo Policy Paths'!$A$2:$I$31,'Monte Carlo_WA Complance Price'!$B373+1,FALSE))</f>
        <v>101.93553668931256</v>
      </c>
      <c r="T373" s="21">
        <f ca="1">IF(T$6&lt;$C373,0,VLOOKUP(T$6,'MonteCarlo Policy Paths'!$A$2:$I$31,'Monte Carlo_WA Complance Price'!$B373+1,FALSE))</f>
        <v>104.04258519817796</v>
      </c>
      <c r="U373" s="21">
        <f ca="1">IF(U$6&lt;$C373,0,VLOOKUP(U$6,'MonteCarlo Policy Paths'!$A$2:$I$31,'Monte Carlo_WA Complance Price'!$B373+1,FALSE))</f>
        <v>106.18472717196582</v>
      </c>
      <c r="V373" s="21">
        <f ca="1">IF(V$6&lt;$C373,0,VLOOKUP(V$6,'MonteCarlo Policy Paths'!$A$2:$I$31,'Monte Carlo_WA Complance Price'!$B373+1,FALSE))</f>
        <v>108.36780972271322</v>
      </c>
      <c r="W373" s="21">
        <f ca="1">IF(W$6&lt;$C373,0,VLOOKUP(W$6,'MonteCarlo Policy Paths'!$A$2:$I$31,'Monte Carlo_WA Complance Price'!$B373+1,FALSE))</f>
        <v>110.57648338650839</v>
      </c>
      <c r="X373" s="21">
        <f ca="1">IF(X$6&lt;$C373,0,VLOOKUP(X$6,'MonteCarlo Policy Paths'!$A$2:$I$31,'Monte Carlo_WA Complance Price'!$B373+1,FALSE))</f>
        <v>112.7694544213079</v>
      </c>
      <c r="Y373" s="21">
        <f ca="1">IF(Y$6&lt;$C373,0,VLOOKUP(Y$6,'MonteCarlo Policy Paths'!$A$2:$I$31,'Monte Carlo_WA Complance Price'!$B373+1,FALSE))</f>
        <v>114.98228749612761</v>
      </c>
      <c r="Z373" s="21">
        <f ca="1">IF(Z$6&lt;$C373,0,VLOOKUP(Z$6,'MonteCarlo Policy Paths'!$A$2:$I$31,'Monte Carlo_WA Complance Price'!$B373+1,FALSE))</f>
        <v>117.22345778349788</v>
      </c>
      <c r="AA373" s="21">
        <f ca="1">IF(AA$6&lt;$C373,0,VLOOKUP(AA$6,'MonteCarlo Policy Paths'!$A$2:$I$31,'Monte Carlo_WA Complance Price'!$B373+1,FALSE))</f>
        <v>119.50474742044912</v>
      </c>
      <c r="AB373" s="21">
        <f ca="1">IF(AB$6&lt;$C373,0,VLOOKUP(AB$6,'MonteCarlo Policy Paths'!$A$2:$I$31,'Monte Carlo_WA Complance Price'!$B373+1,FALSE))</f>
        <v>121.83201137782079</v>
      </c>
      <c r="AC373" s="21">
        <f ca="1">IF(AC$6&lt;$C373,0,VLOOKUP(AC$6,'MonteCarlo Policy Paths'!$A$2:$I$31,'Monte Carlo_WA Complance Price'!$B373+1,FALSE))</f>
        <v>124.30483685770574</v>
      </c>
      <c r="AD373" s="21">
        <f ca="1">IF(AD$6&lt;$C373,0,VLOOKUP(AD$6,'MonteCarlo Policy Paths'!$A$2:$I$31,'Monte Carlo_WA Complance Price'!$B373+1,FALSE))</f>
        <v>126.81952160325447</v>
      </c>
      <c r="AE373" s="21">
        <f ca="1">IF(AE$6&lt;$C373,0,VLOOKUP(AE$6,'MonteCarlo Policy Paths'!$A$2:$I$31,'Monte Carlo_WA Complance Price'!$B373+1,FALSE))</f>
        <v>129.37127756316897</v>
      </c>
      <c r="AF373" s="21">
        <f ca="1">IF(AF$6&lt;$C373,0,VLOOKUP(AF$6,'MonteCarlo Policy Paths'!$A$2:$I$31,'Monte Carlo_WA Complance Price'!$B373+1,FALSE))</f>
        <v>131.96243899653103</v>
      </c>
      <c r="AG373" s="22">
        <f ca="1">IF(AG$6&lt;$C373,0,VLOOKUP(AG$6,'MonteCarlo Policy Paths'!$A$2:$I$31,'Monte Carlo_WA Complance Price'!$B373+1,FALSE))</f>
        <v>135.47056479945655</v>
      </c>
      <c r="AI373" s="20">
        <f ca="1">E373*VLOOKUP(AI$6,'Greenhouse Gas Costs Avoided'!$A$2:$I$32,9,FALSE)</f>
        <v>0</v>
      </c>
      <c r="AJ373" s="21">
        <f ca="1">F373*VLOOKUP(AJ$6,'Greenhouse Gas Costs Avoided'!$A$2:$I$32,9,FALSE)</f>
        <v>5.2166744805659615</v>
      </c>
      <c r="AK373" s="21">
        <f ca="1">G373*VLOOKUP(AK$6,'Greenhouse Gas Costs Avoided'!$A$2:$I$32,9,FALSE)</f>
        <v>5.3216023247413169</v>
      </c>
      <c r="AL373" s="21">
        <f ca="1">H373*VLOOKUP(AL$6,'Greenhouse Gas Costs Avoided'!$A$2:$I$32,9,FALSE)</f>
        <v>5.4265301689166732</v>
      </c>
      <c r="AM373" s="21">
        <f ca="1">I373*VLOOKUP(AM$6,'Greenhouse Gas Costs Avoided'!$A$2:$I$32,9,FALSE)</f>
        <v>5.5063320831654474</v>
      </c>
      <c r="AN373" s="21">
        <f ca="1">J373*VLOOKUP(AN$6,'Greenhouse Gas Costs Avoided'!$A$2:$I$32,9,FALSE)</f>
        <v>5.5861339974142208</v>
      </c>
      <c r="AO373" s="21">
        <f ca="1">K373*VLOOKUP(AO$6,'Greenhouse Gas Costs Avoided'!$A$2:$I$32,9,FALSE)</f>
        <v>5.665935911662995</v>
      </c>
      <c r="AP373" s="21">
        <f ca="1">L373*VLOOKUP(AP$6,'Greenhouse Gas Costs Avoided'!$A$2:$I$32,9,FALSE)</f>
        <v>5.7457378259117702</v>
      </c>
      <c r="AQ373" s="21">
        <f ca="1">M373*VLOOKUP(AQ$6,'Greenhouse Gas Costs Avoided'!$A$2:$I$32,9,FALSE)</f>
        <v>5.8255397401605462</v>
      </c>
      <c r="AR373" s="21">
        <f ca="1">N373*VLOOKUP(AR$6,'Greenhouse Gas Costs Avoided'!$A$2:$I$32,9,FALSE)</f>
        <v>5.9053416544093205</v>
      </c>
      <c r="AS373" s="21">
        <f ca="1">O373*VLOOKUP(AS$6,'Greenhouse Gas Costs Avoided'!$A$2:$I$32,9,FALSE)</f>
        <v>5.9851435686580947</v>
      </c>
      <c r="AT373" s="21">
        <f ca="1">P373*VLOOKUP(AT$6,'Greenhouse Gas Costs Avoided'!$A$2:$I$32,9,FALSE)</f>
        <v>6.0649454829068699</v>
      </c>
      <c r="AU373" s="21">
        <f ca="1">Q373*VLOOKUP(AU$6,'Greenhouse Gas Costs Avoided'!$A$2:$I$32,9,FALSE)</f>
        <v>6.1447473971556432</v>
      </c>
      <c r="AV373" s="21">
        <f ca="1">R373*VLOOKUP(AV$6,'Greenhouse Gas Costs Avoided'!$A$2:$I$32,9,FALSE)</f>
        <v>6.327084396109818</v>
      </c>
      <c r="AW373" s="21">
        <f ca="1">S373*VLOOKUP(AW$6,'Greenhouse Gas Costs Avoided'!$A$2:$I$32,9,FALSE)</f>
        <v>6.4576430704410743</v>
      </c>
      <c r="AX373" s="21">
        <f ca="1">T373*VLOOKUP(AX$6,'Greenhouse Gas Costs Avoided'!$A$2:$I$32,9,FALSE)</f>
        <v>6.5911251478821242</v>
      </c>
      <c r="AY373" s="21">
        <f ca="1">U373*VLOOKUP(AY$6,'Greenhouse Gas Costs Avoided'!$A$2:$I$32,9,FALSE)</f>
        <v>6.7268304055597685</v>
      </c>
      <c r="AZ373" s="21">
        <f ca="1">V373*VLOOKUP(AZ$6,'Greenhouse Gas Costs Avoided'!$A$2:$I$32,9,FALSE)</f>
        <v>6.8651292595600424</v>
      </c>
      <c r="BA373" s="21">
        <f ca="1">W373*VLOOKUP(BA$6,'Greenhouse Gas Costs Avoided'!$A$2:$I$32,9,FALSE)</f>
        <v>7.0050493173053994</v>
      </c>
      <c r="BB373" s="21">
        <f ca="1">X373*VLOOKUP(BB$6,'Greenhouse Gas Costs Avoided'!$A$2:$I$32,9,FALSE)</f>
        <v>7.1439746093722221</v>
      </c>
      <c r="BC373" s="21">
        <f ca="1">Y373*VLOOKUP(BC$6,'Greenhouse Gas Costs Avoided'!$A$2:$I$32,9,FALSE)</f>
        <v>7.2841581669004034</v>
      </c>
      <c r="BD373" s="21">
        <f ca="1">Z373*VLOOKUP(BD$6,'Greenhouse Gas Costs Avoided'!$A$2:$I$32,9,FALSE)</f>
        <v>7.426136894299721</v>
      </c>
      <c r="BE373" s="21">
        <f ca="1">AA373*VLOOKUP(BE$6,'Greenhouse Gas Costs Avoided'!$A$2:$I$32,9,FALSE)</f>
        <v>7.5706571930511553</v>
      </c>
      <c r="BF373" s="21">
        <f ca="1">AB373*VLOOKUP(BF$6,'Greenhouse Gas Costs Avoided'!$A$2:$I$32,9,FALSE)</f>
        <v>7.7180899770979394</v>
      </c>
      <c r="BG373" s="21">
        <f ca="1">AC373*VLOOKUP(BG$6,'Greenhouse Gas Costs Avoided'!$A$2:$I$32,9,FALSE)</f>
        <v>7.8747441218959366</v>
      </c>
      <c r="BH373" s="21">
        <f ca="1">AD373*VLOOKUP(BH$6,'Greenhouse Gas Costs Avoided'!$A$2:$I$32,9,FALSE)</f>
        <v>8.0340500621877027</v>
      </c>
      <c r="BI373" s="21">
        <f ca="1">AE373*VLOOKUP(BI$6,'Greenhouse Gas Costs Avoided'!$A$2:$I$32,9,FALSE)</f>
        <v>8.1957044736636782</v>
      </c>
      <c r="BJ373" s="21">
        <f ca="1">AF373*VLOOKUP(BJ$6,'Greenhouse Gas Costs Avoided'!$A$2:$I$32,9,FALSE)</f>
        <v>8.3598552322508848</v>
      </c>
      <c r="BK373" s="22">
        <f ca="1">AG373*VLOOKUP(BK$6,'Greenhouse Gas Costs Avoided'!$A$2:$I$32,9,FALSE)</f>
        <v>8.5820959249206545</v>
      </c>
    </row>
    <row r="374" spans="1:63" x14ac:dyDescent="0.35">
      <c r="A374" s="11">
        <v>368</v>
      </c>
      <c r="B374" s="12">
        <f t="shared" ca="1" si="10"/>
        <v>2</v>
      </c>
      <c r="C374" s="13">
        <f t="shared" ca="1" si="11"/>
        <v>2023</v>
      </c>
      <c r="E374" s="20">
        <f ca="1">IF(E$6&lt;$C374,0,VLOOKUP(E$6,'MonteCarlo Policy Paths'!$A$2:$I$31,'Monte Carlo_WA Complance Price'!$B374+1,FALSE))</f>
        <v>0</v>
      </c>
      <c r="F374" s="21">
        <f ca="1">IF(F$6&lt;$C374,0,VLOOKUP(F$6,'MonteCarlo Policy Paths'!$A$2:$I$31,'Monte Carlo_WA Complance Price'!$B374+1,FALSE))</f>
        <v>82.346532180449415</v>
      </c>
      <c r="G374" s="21">
        <f ca="1">IF(G$6&lt;$C374,0,VLOOKUP(G$6,'MonteCarlo Policy Paths'!$A$2:$I$31,'Monte Carlo_WA Complance Price'!$B374+1,FALSE))</f>
        <v>84.002844861871253</v>
      </c>
      <c r="H374" s="21">
        <f ca="1">IF(H$6&lt;$C374,0,VLOOKUP(H$6,'MonteCarlo Policy Paths'!$A$2:$I$31,'Monte Carlo_WA Complance Price'!$B374+1,FALSE))</f>
        <v>85.659157543293105</v>
      </c>
      <c r="I374" s="21">
        <f ca="1">IF(I$6&lt;$C374,0,VLOOKUP(I$6,'MonteCarlo Policy Paths'!$A$2:$I$31,'Monte Carlo_WA Complance Price'!$B374+1,FALSE))</f>
        <v>86.918851036576825</v>
      </c>
      <c r="J374" s="21">
        <f ca="1">IF(J$6&lt;$C374,0,VLOOKUP(J$6,'MonteCarlo Policy Paths'!$A$2:$I$31,'Monte Carlo_WA Complance Price'!$B374+1,FALSE))</f>
        <v>88.178544529860531</v>
      </c>
      <c r="K374" s="21">
        <f ca="1">IF(K$6&lt;$C374,0,VLOOKUP(K$6,'MonteCarlo Policy Paths'!$A$2:$I$31,'Monte Carlo_WA Complance Price'!$B374+1,FALSE))</f>
        <v>89.438238023144251</v>
      </c>
      <c r="L374" s="21">
        <f ca="1">IF(L$6&lt;$C374,0,VLOOKUP(L$6,'MonteCarlo Policy Paths'!$A$2:$I$31,'Monte Carlo_WA Complance Price'!$B374+1,FALSE))</f>
        <v>90.697931516427971</v>
      </c>
      <c r="M374" s="21">
        <f ca="1">IF(M$6&lt;$C374,0,VLOOKUP(M$6,'MonteCarlo Policy Paths'!$A$2:$I$31,'Monte Carlo_WA Complance Price'!$B374+1,FALSE))</f>
        <v>91.95762500971172</v>
      </c>
      <c r="N374" s="21">
        <f ca="1">IF(N$6&lt;$C374,0,VLOOKUP(N$6,'MonteCarlo Policy Paths'!$A$2:$I$31,'Monte Carlo_WA Complance Price'!$B374+1,FALSE))</f>
        <v>93.21731850299544</v>
      </c>
      <c r="O374" s="21">
        <f ca="1">IF(O$6&lt;$C374,0,VLOOKUP(O$6,'MonteCarlo Policy Paths'!$A$2:$I$31,'Monte Carlo_WA Complance Price'!$B374+1,FALSE))</f>
        <v>94.47701199627916</v>
      </c>
      <c r="P374" s="21">
        <f ca="1">IF(P$6&lt;$C374,0,VLOOKUP(P$6,'MonteCarlo Policy Paths'!$A$2:$I$31,'Monte Carlo_WA Complance Price'!$B374+1,FALSE))</f>
        <v>95.73670548956288</v>
      </c>
      <c r="Q374" s="21">
        <f ca="1">IF(Q$6&lt;$C374,0,VLOOKUP(Q$6,'MonteCarlo Policy Paths'!$A$2:$I$31,'Monte Carlo_WA Complance Price'!$B374+1,FALSE))</f>
        <v>96.996398982846586</v>
      </c>
      <c r="R374" s="21">
        <f ca="1">IF(R$6&lt;$C374,0,VLOOKUP(R$6,'MonteCarlo Policy Paths'!$A$2:$I$31,'Monte Carlo_WA Complance Price'!$B374+1,FALSE))</f>
        <v>98.25609247613032</v>
      </c>
      <c r="S374" s="21">
        <f ca="1">IF(S$6&lt;$C374,0,VLOOKUP(S$6,'MonteCarlo Policy Paths'!$A$2:$I$31,'Monte Carlo_WA Complance Price'!$B374+1,FALSE))</f>
        <v>99.65157958594628</v>
      </c>
      <c r="T374" s="21">
        <f ca="1">IF(T$6&lt;$C374,0,VLOOKUP(T$6,'MonteCarlo Policy Paths'!$A$2:$I$31,'Monte Carlo_WA Complance Price'!$B374+1,FALSE))</f>
        <v>101.04706669576224</v>
      </c>
      <c r="U374" s="21">
        <f ca="1">IF(U$6&lt;$C374,0,VLOOKUP(U$6,'MonteCarlo Policy Paths'!$A$2:$I$31,'Monte Carlo_WA Complance Price'!$B374+1,FALSE))</f>
        <v>102.4425538055782</v>
      </c>
      <c r="V374" s="21">
        <f ca="1">IF(V$6&lt;$C374,0,VLOOKUP(V$6,'MonteCarlo Policy Paths'!$A$2:$I$31,'Monte Carlo_WA Complance Price'!$B374+1,FALSE))</f>
        <v>103.83804091539416</v>
      </c>
      <c r="W374" s="21">
        <f ca="1">IF(W$6&lt;$C374,0,VLOOKUP(W$6,'MonteCarlo Policy Paths'!$A$2:$I$31,'Monte Carlo_WA Complance Price'!$B374+1,FALSE))</f>
        <v>105.23352802521011</v>
      </c>
      <c r="X374" s="21">
        <f ca="1">IF(X$6&lt;$C374,0,VLOOKUP(X$6,'MonteCarlo Policy Paths'!$A$2:$I$31,'Monte Carlo_WA Complance Price'!$B374+1,FALSE))</f>
        <v>106.47156953138905</v>
      </c>
      <c r="Y374" s="21">
        <f ca="1">IF(Y$6&lt;$C374,0,VLOOKUP(Y$6,'MonteCarlo Policy Paths'!$A$2:$I$31,'Monte Carlo_WA Complance Price'!$B374+1,FALSE))</f>
        <v>107.709611037568</v>
      </c>
      <c r="Z374" s="21">
        <f ca="1">IF(Z$6&lt;$C374,0,VLOOKUP(Z$6,'MonteCarlo Policy Paths'!$A$2:$I$31,'Monte Carlo_WA Complance Price'!$B374+1,FALSE))</f>
        <v>108.94765254374694</v>
      </c>
      <c r="AA374" s="21">
        <f ca="1">IF(AA$6&lt;$C374,0,VLOOKUP(AA$6,'MonteCarlo Policy Paths'!$A$2:$I$31,'Monte Carlo_WA Complance Price'!$B374+1,FALSE))</f>
        <v>110.18569404992589</v>
      </c>
      <c r="AB374" s="21">
        <f ca="1">IF(AB$6&lt;$C374,0,VLOOKUP(AB$6,'MonteCarlo Policy Paths'!$A$2:$I$31,'Monte Carlo_WA Complance Price'!$B374+1,FALSE))</f>
        <v>111.42373555610482</v>
      </c>
      <c r="AC374" s="21">
        <f ca="1">IF(AC$6&lt;$C374,0,VLOOKUP(AC$6,'MonteCarlo Policy Paths'!$A$2:$I$31,'Monte Carlo_WA Complance Price'!$B374+1,FALSE))</f>
        <v>112.86811731331359</v>
      </c>
      <c r="AD374" s="21">
        <f ca="1">IF(AD$6&lt;$C374,0,VLOOKUP(AD$6,'MonteCarlo Policy Paths'!$A$2:$I$31,'Monte Carlo_WA Complance Price'!$B374+1,FALSE))</f>
        <v>114.31249907052236</v>
      </c>
      <c r="AE374" s="21">
        <f ca="1">IF(AE$6&lt;$C374,0,VLOOKUP(AE$6,'MonteCarlo Policy Paths'!$A$2:$I$31,'Monte Carlo_WA Complance Price'!$B374+1,FALSE))</f>
        <v>115.75688082773114</v>
      </c>
      <c r="AF374" s="21">
        <f ca="1">IF(AF$6&lt;$C374,0,VLOOKUP(AF$6,'MonteCarlo Policy Paths'!$A$2:$I$31,'Monte Carlo_WA Complance Price'!$B374+1,FALSE))</f>
        <v>117.20126258493991</v>
      </c>
      <c r="AG374" s="22">
        <f ca="1">IF(AG$6&lt;$C374,0,VLOOKUP(AG$6,'MonteCarlo Policy Paths'!$A$2:$I$31,'Monte Carlo_WA Complance Price'!$B374+1,FALSE))</f>
        <v>120.41827982173916</v>
      </c>
      <c r="AI374" s="20">
        <f ca="1">E374*VLOOKUP(AI$6,'Greenhouse Gas Costs Avoided'!$A$2:$I$32,9,FALSE)</f>
        <v>0</v>
      </c>
      <c r="AJ374" s="21">
        <f ca="1">F374*VLOOKUP(AJ$6,'Greenhouse Gas Costs Avoided'!$A$2:$I$32,9,FALSE)</f>
        <v>5.2166744805659615</v>
      </c>
      <c r="AK374" s="21">
        <f ca="1">G374*VLOOKUP(AK$6,'Greenhouse Gas Costs Avoided'!$A$2:$I$32,9,FALSE)</f>
        <v>5.3216023247413169</v>
      </c>
      <c r="AL374" s="21">
        <f ca="1">H374*VLOOKUP(AL$6,'Greenhouse Gas Costs Avoided'!$A$2:$I$32,9,FALSE)</f>
        <v>5.4265301689166732</v>
      </c>
      <c r="AM374" s="21">
        <f ca="1">I374*VLOOKUP(AM$6,'Greenhouse Gas Costs Avoided'!$A$2:$I$32,9,FALSE)</f>
        <v>5.5063320831654474</v>
      </c>
      <c r="AN374" s="21">
        <f ca="1">J374*VLOOKUP(AN$6,'Greenhouse Gas Costs Avoided'!$A$2:$I$32,9,FALSE)</f>
        <v>5.5861339974142208</v>
      </c>
      <c r="AO374" s="21">
        <f ca="1">K374*VLOOKUP(AO$6,'Greenhouse Gas Costs Avoided'!$A$2:$I$32,9,FALSE)</f>
        <v>5.665935911662995</v>
      </c>
      <c r="AP374" s="21">
        <f ca="1">L374*VLOOKUP(AP$6,'Greenhouse Gas Costs Avoided'!$A$2:$I$32,9,FALSE)</f>
        <v>5.7457378259117702</v>
      </c>
      <c r="AQ374" s="21">
        <f ca="1">M374*VLOOKUP(AQ$6,'Greenhouse Gas Costs Avoided'!$A$2:$I$32,9,FALSE)</f>
        <v>5.8255397401605462</v>
      </c>
      <c r="AR374" s="21">
        <f ca="1">N374*VLOOKUP(AR$6,'Greenhouse Gas Costs Avoided'!$A$2:$I$32,9,FALSE)</f>
        <v>5.9053416544093205</v>
      </c>
      <c r="AS374" s="21">
        <f ca="1">O374*VLOOKUP(AS$6,'Greenhouse Gas Costs Avoided'!$A$2:$I$32,9,FALSE)</f>
        <v>5.9851435686580947</v>
      </c>
      <c r="AT374" s="21">
        <f ca="1">P374*VLOOKUP(AT$6,'Greenhouse Gas Costs Avoided'!$A$2:$I$32,9,FALSE)</f>
        <v>6.0649454829068699</v>
      </c>
      <c r="AU374" s="21">
        <f ca="1">Q374*VLOOKUP(AU$6,'Greenhouse Gas Costs Avoided'!$A$2:$I$32,9,FALSE)</f>
        <v>6.1447473971556432</v>
      </c>
      <c r="AV374" s="21">
        <f ca="1">R374*VLOOKUP(AV$6,'Greenhouse Gas Costs Avoided'!$A$2:$I$32,9,FALSE)</f>
        <v>6.2245493114044184</v>
      </c>
      <c r="AW374" s="21">
        <f ca="1">S374*VLOOKUP(AW$6,'Greenhouse Gas Costs Avoided'!$A$2:$I$32,9,FALSE)</f>
        <v>6.312953786990386</v>
      </c>
      <c r="AX374" s="21">
        <f ca="1">T374*VLOOKUP(AX$6,'Greenhouse Gas Costs Avoided'!$A$2:$I$32,9,FALSE)</f>
        <v>6.4013582625763545</v>
      </c>
      <c r="AY374" s="21">
        <f ca="1">U374*VLOOKUP(AY$6,'Greenhouse Gas Costs Avoided'!$A$2:$I$32,9,FALSE)</f>
        <v>6.4897627381623222</v>
      </c>
      <c r="AZ374" s="21">
        <f ca="1">V374*VLOOKUP(AZ$6,'Greenhouse Gas Costs Avoided'!$A$2:$I$32,9,FALSE)</f>
        <v>6.5781672137482907</v>
      </c>
      <c r="BA374" s="21">
        <f ca="1">W374*VLOOKUP(BA$6,'Greenhouse Gas Costs Avoided'!$A$2:$I$32,9,FALSE)</f>
        <v>6.6665716893342575</v>
      </c>
      <c r="BB374" s="21">
        <f ca="1">X374*VLOOKUP(BB$6,'Greenhouse Gas Costs Avoided'!$A$2:$I$32,9,FALSE)</f>
        <v>6.7450019445028957</v>
      </c>
      <c r="BC374" s="21">
        <f ca="1">Y374*VLOOKUP(BC$6,'Greenhouse Gas Costs Avoided'!$A$2:$I$32,9,FALSE)</f>
        <v>6.8234321996715348</v>
      </c>
      <c r="BD374" s="21">
        <f ca="1">Z374*VLOOKUP(BD$6,'Greenhouse Gas Costs Avoided'!$A$2:$I$32,9,FALSE)</f>
        <v>6.901862454840173</v>
      </c>
      <c r="BE374" s="21">
        <f ca="1">AA374*VLOOKUP(BE$6,'Greenhouse Gas Costs Avoided'!$A$2:$I$32,9,FALSE)</f>
        <v>6.9802927100088112</v>
      </c>
      <c r="BF374" s="21">
        <f ca="1">AB374*VLOOKUP(BF$6,'Greenhouse Gas Costs Avoided'!$A$2:$I$32,9,FALSE)</f>
        <v>7.0587229651774486</v>
      </c>
      <c r="BG374" s="21">
        <f ca="1">AC374*VLOOKUP(BG$6,'Greenhouse Gas Costs Avoided'!$A$2:$I$32,9,FALSE)</f>
        <v>7.1502249295408609</v>
      </c>
      <c r="BH374" s="21">
        <f ca="1">AD374*VLOOKUP(BH$6,'Greenhouse Gas Costs Avoided'!$A$2:$I$32,9,FALSE)</f>
        <v>7.2417268939042723</v>
      </c>
      <c r="BI374" s="21">
        <f ca="1">AE374*VLOOKUP(BI$6,'Greenhouse Gas Costs Avoided'!$A$2:$I$32,9,FALSE)</f>
        <v>7.3332288582676846</v>
      </c>
      <c r="BJ374" s="21">
        <f ca="1">AF374*VLOOKUP(BJ$6,'Greenhouse Gas Costs Avoided'!$A$2:$I$32,9,FALSE)</f>
        <v>7.424730822631096</v>
      </c>
      <c r="BK374" s="22">
        <f ca="1">AG374*VLOOKUP(BK$6,'Greenhouse Gas Costs Avoided'!$A$2:$I$32,9,FALSE)</f>
        <v>7.6285297110405814</v>
      </c>
    </row>
    <row r="375" spans="1:63" x14ac:dyDescent="0.35">
      <c r="A375" s="11">
        <v>369</v>
      </c>
      <c r="B375" s="12">
        <f t="shared" ca="1" si="10"/>
        <v>2</v>
      </c>
      <c r="C375" s="13">
        <f t="shared" ca="1" si="11"/>
        <v>2023</v>
      </c>
      <c r="E375" s="20">
        <f ca="1">IF(E$6&lt;$C375,0,VLOOKUP(E$6,'MonteCarlo Policy Paths'!$A$2:$I$31,'Monte Carlo_WA Complance Price'!$B375+1,FALSE))</f>
        <v>0</v>
      </c>
      <c r="F375" s="21">
        <f ca="1">IF(F$6&lt;$C375,0,VLOOKUP(F$6,'MonteCarlo Policy Paths'!$A$2:$I$31,'Monte Carlo_WA Complance Price'!$B375+1,FALSE))</f>
        <v>82.346532180449415</v>
      </c>
      <c r="G375" s="21">
        <f ca="1">IF(G$6&lt;$C375,0,VLOOKUP(G$6,'MonteCarlo Policy Paths'!$A$2:$I$31,'Monte Carlo_WA Complance Price'!$B375+1,FALSE))</f>
        <v>84.002844861871253</v>
      </c>
      <c r="H375" s="21">
        <f ca="1">IF(H$6&lt;$C375,0,VLOOKUP(H$6,'MonteCarlo Policy Paths'!$A$2:$I$31,'Monte Carlo_WA Complance Price'!$B375+1,FALSE))</f>
        <v>85.659157543293105</v>
      </c>
      <c r="I375" s="21">
        <f ca="1">IF(I$6&lt;$C375,0,VLOOKUP(I$6,'MonteCarlo Policy Paths'!$A$2:$I$31,'Monte Carlo_WA Complance Price'!$B375+1,FALSE))</f>
        <v>86.918851036576825</v>
      </c>
      <c r="J375" s="21">
        <f ca="1">IF(J$6&lt;$C375,0,VLOOKUP(J$6,'MonteCarlo Policy Paths'!$A$2:$I$31,'Monte Carlo_WA Complance Price'!$B375+1,FALSE))</f>
        <v>88.178544529860531</v>
      </c>
      <c r="K375" s="21">
        <f ca="1">IF(K$6&lt;$C375,0,VLOOKUP(K$6,'MonteCarlo Policy Paths'!$A$2:$I$31,'Monte Carlo_WA Complance Price'!$B375+1,FALSE))</f>
        <v>89.438238023144251</v>
      </c>
      <c r="L375" s="21">
        <f ca="1">IF(L$6&lt;$C375,0,VLOOKUP(L$6,'MonteCarlo Policy Paths'!$A$2:$I$31,'Monte Carlo_WA Complance Price'!$B375+1,FALSE))</f>
        <v>90.697931516427971</v>
      </c>
      <c r="M375" s="21">
        <f ca="1">IF(M$6&lt;$C375,0,VLOOKUP(M$6,'MonteCarlo Policy Paths'!$A$2:$I$31,'Monte Carlo_WA Complance Price'!$B375+1,FALSE))</f>
        <v>91.95762500971172</v>
      </c>
      <c r="N375" s="21">
        <f ca="1">IF(N$6&lt;$C375,0,VLOOKUP(N$6,'MonteCarlo Policy Paths'!$A$2:$I$31,'Monte Carlo_WA Complance Price'!$B375+1,FALSE))</f>
        <v>93.21731850299544</v>
      </c>
      <c r="O375" s="21">
        <f ca="1">IF(O$6&lt;$C375,0,VLOOKUP(O$6,'MonteCarlo Policy Paths'!$A$2:$I$31,'Monte Carlo_WA Complance Price'!$B375+1,FALSE))</f>
        <v>94.47701199627916</v>
      </c>
      <c r="P375" s="21">
        <f ca="1">IF(P$6&lt;$C375,0,VLOOKUP(P$6,'MonteCarlo Policy Paths'!$A$2:$I$31,'Monte Carlo_WA Complance Price'!$B375+1,FALSE))</f>
        <v>95.73670548956288</v>
      </c>
      <c r="Q375" s="21">
        <f ca="1">IF(Q$6&lt;$C375,0,VLOOKUP(Q$6,'MonteCarlo Policy Paths'!$A$2:$I$31,'Monte Carlo_WA Complance Price'!$B375+1,FALSE))</f>
        <v>96.996398982846586</v>
      </c>
      <c r="R375" s="21">
        <f ca="1">IF(R$6&lt;$C375,0,VLOOKUP(R$6,'MonteCarlo Policy Paths'!$A$2:$I$31,'Monte Carlo_WA Complance Price'!$B375+1,FALSE))</f>
        <v>98.25609247613032</v>
      </c>
      <c r="S375" s="21">
        <f ca="1">IF(S$6&lt;$C375,0,VLOOKUP(S$6,'MonteCarlo Policy Paths'!$A$2:$I$31,'Monte Carlo_WA Complance Price'!$B375+1,FALSE))</f>
        <v>99.65157958594628</v>
      </c>
      <c r="T375" s="21">
        <f ca="1">IF(T$6&lt;$C375,0,VLOOKUP(T$6,'MonteCarlo Policy Paths'!$A$2:$I$31,'Monte Carlo_WA Complance Price'!$B375+1,FALSE))</f>
        <v>101.04706669576224</v>
      </c>
      <c r="U375" s="21">
        <f ca="1">IF(U$6&lt;$C375,0,VLOOKUP(U$6,'MonteCarlo Policy Paths'!$A$2:$I$31,'Monte Carlo_WA Complance Price'!$B375+1,FALSE))</f>
        <v>102.4425538055782</v>
      </c>
      <c r="V375" s="21">
        <f ca="1">IF(V$6&lt;$C375,0,VLOOKUP(V$6,'MonteCarlo Policy Paths'!$A$2:$I$31,'Monte Carlo_WA Complance Price'!$B375+1,FALSE))</f>
        <v>103.83804091539416</v>
      </c>
      <c r="W375" s="21">
        <f ca="1">IF(W$6&lt;$C375,0,VLOOKUP(W$6,'MonteCarlo Policy Paths'!$A$2:$I$31,'Monte Carlo_WA Complance Price'!$B375+1,FALSE))</f>
        <v>105.23352802521011</v>
      </c>
      <c r="X375" s="21">
        <f ca="1">IF(X$6&lt;$C375,0,VLOOKUP(X$6,'MonteCarlo Policy Paths'!$A$2:$I$31,'Monte Carlo_WA Complance Price'!$B375+1,FALSE))</f>
        <v>106.47156953138905</v>
      </c>
      <c r="Y375" s="21">
        <f ca="1">IF(Y$6&lt;$C375,0,VLOOKUP(Y$6,'MonteCarlo Policy Paths'!$A$2:$I$31,'Monte Carlo_WA Complance Price'!$B375+1,FALSE))</f>
        <v>107.709611037568</v>
      </c>
      <c r="Z375" s="21">
        <f ca="1">IF(Z$6&lt;$C375,0,VLOOKUP(Z$6,'MonteCarlo Policy Paths'!$A$2:$I$31,'Monte Carlo_WA Complance Price'!$B375+1,FALSE))</f>
        <v>108.94765254374694</v>
      </c>
      <c r="AA375" s="21">
        <f ca="1">IF(AA$6&lt;$C375,0,VLOOKUP(AA$6,'MonteCarlo Policy Paths'!$A$2:$I$31,'Monte Carlo_WA Complance Price'!$B375+1,FALSE))</f>
        <v>110.18569404992589</v>
      </c>
      <c r="AB375" s="21">
        <f ca="1">IF(AB$6&lt;$C375,0,VLOOKUP(AB$6,'MonteCarlo Policy Paths'!$A$2:$I$31,'Monte Carlo_WA Complance Price'!$B375+1,FALSE))</f>
        <v>111.42373555610482</v>
      </c>
      <c r="AC375" s="21">
        <f ca="1">IF(AC$6&lt;$C375,0,VLOOKUP(AC$6,'MonteCarlo Policy Paths'!$A$2:$I$31,'Monte Carlo_WA Complance Price'!$B375+1,FALSE))</f>
        <v>112.86811731331359</v>
      </c>
      <c r="AD375" s="21">
        <f ca="1">IF(AD$6&lt;$C375,0,VLOOKUP(AD$6,'MonteCarlo Policy Paths'!$A$2:$I$31,'Monte Carlo_WA Complance Price'!$B375+1,FALSE))</f>
        <v>114.31249907052236</v>
      </c>
      <c r="AE375" s="21">
        <f ca="1">IF(AE$6&lt;$C375,0,VLOOKUP(AE$6,'MonteCarlo Policy Paths'!$A$2:$I$31,'Monte Carlo_WA Complance Price'!$B375+1,FALSE))</f>
        <v>115.75688082773114</v>
      </c>
      <c r="AF375" s="21">
        <f ca="1">IF(AF$6&lt;$C375,0,VLOOKUP(AF$6,'MonteCarlo Policy Paths'!$A$2:$I$31,'Monte Carlo_WA Complance Price'!$B375+1,FALSE))</f>
        <v>117.20126258493991</v>
      </c>
      <c r="AG375" s="22">
        <f ca="1">IF(AG$6&lt;$C375,0,VLOOKUP(AG$6,'MonteCarlo Policy Paths'!$A$2:$I$31,'Monte Carlo_WA Complance Price'!$B375+1,FALSE))</f>
        <v>120.41827982173916</v>
      </c>
      <c r="AI375" s="20">
        <f ca="1">E375*VLOOKUP(AI$6,'Greenhouse Gas Costs Avoided'!$A$2:$I$32,9,FALSE)</f>
        <v>0</v>
      </c>
      <c r="AJ375" s="21">
        <f ca="1">F375*VLOOKUP(AJ$6,'Greenhouse Gas Costs Avoided'!$A$2:$I$32,9,FALSE)</f>
        <v>5.2166744805659615</v>
      </c>
      <c r="AK375" s="21">
        <f ca="1">G375*VLOOKUP(AK$6,'Greenhouse Gas Costs Avoided'!$A$2:$I$32,9,FALSE)</f>
        <v>5.3216023247413169</v>
      </c>
      <c r="AL375" s="21">
        <f ca="1">H375*VLOOKUP(AL$6,'Greenhouse Gas Costs Avoided'!$A$2:$I$32,9,FALSE)</f>
        <v>5.4265301689166732</v>
      </c>
      <c r="AM375" s="21">
        <f ca="1">I375*VLOOKUP(AM$6,'Greenhouse Gas Costs Avoided'!$A$2:$I$32,9,FALSE)</f>
        <v>5.5063320831654474</v>
      </c>
      <c r="AN375" s="21">
        <f ca="1">J375*VLOOKUP(AN$6,'Greenhouse Gas Costs Avoided'!$A$2:$I$32,9,FALSE)</f>
        <v>5.5861339974142208</v>
      </c>
      <c r="AO375" s="21">
        <f ca="1">K375*VLOOKUP(AO$6,'Greenhouse Gas Costs Avoided'!$A$2:$I$32,9,FALSE)</f>
        <v>5.665935911662995</v>
      </c>
      <c r="AP375" s="21">
        <f ca="1">L375*VLOOKUP(AP$6,'Greenhouse Gas Costs Avoided'!$A$2:$I$32,9,FALSE)</f>
        <v>5.7457378259117702</v>
      </c>
      <c r="AQ375" s="21">
        <f ca="1">M375*VLOOKUP(AQ$6,'Greenhouse Gas Costs Avoided'!$A$2:$I$32,9,FALSE)</f>
        <v>5.8255397401605462</v>
      </c>
      <c r="AR375" s="21">
        <f ca="1">N375*VLOOKUP(AR$6,'Greenhouse Gas Costs Avoided'!$A$2:$I$32,9,FALSE)</f>
        <v>5.9053416544093205</v>
      </c>
      <c r="AS375" s="21">
        <f ca="1">O375*VLOOKUP(AS$6,'Greenhouse Gas Costs Avoided'!$A$2:$I$32,9,FALSE)</f>
        <v>5.9851435686580947</v>
      </c>
      <c r="AT375" s="21">
        <f ca="1">P375*VLOOKUP(AT$6,'Greenhouse Gas Costs Avoided'!$A$2:$I$32,9,FALSE)</f>
        <v>6.0649454829068699</v>
      </c>
      <c r="AU375" s="21">
        <f ca="1">Q375*VLOOKUP(AU$6,'Greenhouse Gas Costs Avoided'!$A$2:$I$32,9,FALSE)</f>
        <v>6.1447473971556432</v>
      </c>
      <c r="AV375" s="21">
        <f ca="1">R375*VLOOKUP(AV$6,'Greenhouse Gas Costs Avoided'!$A$2:$I$32,9,FALSE)</f>
        <v>6.2245493114044184</v>
      </c>
      <c r="AW375" s="21">
        <f ca="1">S375*VLOOKUP(AW$6,'Greenhouse Gas Costs Avoided'!$A$2:$I$32,9,FALSE)</f>
        <v>6.312953786990386</v>
      </c>
      <c r="AX375" s="21">
        <f ca="1">T375*VLOOKUP(AX$6,'Greenhouse Gas Costs Avoided'!$A$2:$I$32,9,FALSE)</f>
        <v>6.4013582625763545</v>
      </c>
      <c r="AY375" s="21">
        <f ca="1">U375*VLOOKUP(AY$6,'Greenhouse Gas Costs Avoided'!$A$2:$I$32,9,FALSE)</f>
        <v>6.4897627381623222</v>
      </c>
      <c r="AZ375" s="21">
        <f ca="1">V375*VLOOKUP(AZ$6,'Greenhouse Gas Costs Avoided'!$A$2:$I$32,9,FALSE)</f>
        <v>6.5781672137482907</v>
      </c>
      <c r="BA375" s="21">
        <f ca="1">W375*VLOOKUP(BA$6,'Greenhouse Gas Costs Avoided'!$A$2:$I$32,9,FALSE)</f>
        <v>6.6665716893342575</v>
      </c>
      <c r="BB375" s="21">
        <f ca="1">X375*VLOOKUP(BB$6,'Greenhouse Gas Costs Avoided'!$A$2:$I$32,9,FALSE)</f>
        <v>6.7450019445028957</v>
      </c>
      <c r="BC375" s="21">
        <f ca="1">Y375*VLOOKUP(BC$6,'Greenhouse Gas Costs Avoided'!$A$2:$I$32,9,FALSE)</f>
        <v>6.8234321996715348</v>
      </c>
      <c r="BD375" s="21">
        <f ca="1">Z375*VLOOKUP(BD$6,'Greenhouse Gas Costs Avoided'!$A$2:$I$32,9,FALSE)</f>
        <v>6.901862454840173</v>
      </c>
      <c r="BE375" s="21">
        <f ca="1">AA375*VLOOKUP(BE$6,'Greenhouse Gas Costs Avoided'!$A$2:$I$32,9,FALSE)</f>
        <v>6.9802927100088112</v>
      </c>
      <c r="BF375" s="21">
        <f ca="1">AB375*VLOOKUP(BF$6,'Greenhouse Gas Costs Avoided'!$A$2:$I$32,9,FALSE)</f>
        <v>7.0587229651774486</v>
      </c>
      <c r="BG375" s="21">
        <f ca="1">AC375*VLOOKUP(BG$6,'Greenhouse Gas Costs Avoided'!$A$2:$I$32,9,FALSE)</f>
        <v>7.1502249295408609</v>
      </c>
      <c r="BH375" s="21">
        <f ca="1">AD375*VLOOKUP(BH$6,'Greenhouse Gas Costs Avoided'!$A$2:$I$32,9,FALSE)</f>
        <v>7.2417268939042723</v>
      </c>
      <c r="BI375" s="21">
        <f ca="1">AE375*VLOOKUP(BI$6,'Greenhouse Gas Costs Avoided'!$A$2:$I$32,9,FALSE)</f>
        <v>7.3332288582676846</v>
      </c>
      <c r="BJ375" s="21">
        <f ca="1">AF375*VLOOKUP(BJ$6,'Greenhouse Gas Costs Avoided'!$A$2:$I$32,9,FALSE)</f>
        <v>7.424730822631096</v>
      </c>
      <c r="BK375" s="22">
        <f ca="1">AG375*VLOOKUP(BK$6,'Greenhouse Gas Costs Avoided'!$A$2:$I$32,9,FALSE)</f>
        <v>7.6285297110405814</v>
      </c>
    </row>
    <row r="376" spans="1:63" x14ac:dyDescent="0.35">
      <c r="A376" s="11">
        <v>370</v>
      </c>
      <c r="B376" s="12">
        <f t="shared" ca="1" si="10"/>
        <v>2</v>
      </c>
      <c r="C376" s="13">
        <f t="shared" ca="1" si="11"/>
        <v>2023</v>
      </c>
      <c r="E376" s="20">
        <f ca="1">IF(E$6&lt;$C376,0,VLOOKUP(E$6,'MonteCarlo Policy Paths'!$A$2:$I$31,'Monte Carlo_WA Complance Price'!$B376+1,FALSE))</f>
        <v>0</v>
      </c>
      <c r="F376" s="21">
        <f ca="1">IF(F$6&lt;$C376,0,VLOOKUP(F$6,'MonteCarlo Policy Paths'!$A$2:$I$31,'Monte Carlo_WA Complance Price'!$B376+1,FALSE))</f>
        <v>82.346532180449415</v>
      </c>
      <c r="G376" s="21">
        <f ca="1">IF(G$6&lt;$C376,0,VLOOKUP(G$6,'MonteCarlo Policy Paths'!$A$2:$I$31,'Monte Carlo_WA Complance Price'!$B376+1,FALSE))</f>
        <v>84.002844861871253</v>
      </c>
      <c r="H376" s="21">
        <f ca="1">IF(H$6&lt;$C376,0,VLOOKUP(H$6,'MonteCarlo Policy Paths'!$A$2:$I$31,'Monte Carlo_WA Complance Price'!$B376+1,FALSE))</f>
        <v>85.659157543293105</v>
      </c>
      <c r="I376" s="21">
        <f ca="1">IF(I$6&lt;$C376,0,VLOOKUP(I$6,'MonteCarlo Policy Paths'!$A$2:$I$31,'Monte Carlo_WA Complance Price'!$B376+1,FALSE))</f>
        <v>86.918851036576825</v>
      </c>
      <c r="J376" s="21">
        <f ca="1">IF(J$6&lt;$C376,0,VLOOKUP(J$6,'MonteCarlo Policy Paths'!$A$2:$I$31,'Monte Carlo_WA Complance Price'!$B376+1,FALSE))</f>
        <v>88.178544529860531</v>
      </c>
      <c r="K376" s="21">
        <f ca="1">IF(K$6&lt;$C376,0,VLOOKUP(K$6,'MonteCarlo Policy Paths'!$A$2:$I$31,'Monte Carlo_WA Complance Price'!$B376+1,FALSE))</f>
        <v>89.438238023144251</v>
      </c>
      <c r="L376" s="21">
        <f ca="1">IF(L$6&lt;$C376,0,VLOOKUP(L$6,'MonteCarlo Policy Paths'!$A$2:$I$31,'Monte Carlo_WA Complance Price'!$B376+1,FALSE))</f>
        <v>90.697931516427971</v>
      </c>
      <c r="M376" s="21">
        <f ca="1">IF(M$6&lt;$C376,0,VLOOKUP(M$6,'MonteCarlo Policy Paths'!$A$2:$I$31,'Monte Carlo_WA Complance Price'!$B376+1,FALSE))</f>
        <v>91.95762500971172</v>
      </c>
      <c r="N376" s="21">
        <f ca="1">IF(N$6&lt;$C376,0,VLOOKUP(N$6,'MonteCarlo Policy Paths'!$A$2:$I$31,'Monte Carlo_WA Complance Price'!$B376+1,FALSE))</f>
        <v>93.21731850299544</v>
      </c>
      <c r="O376" s="21">
        <f ca="1">IF(O$6&lt;$C376,0,VLOOKUP(O$6,'MonteCarlo Policy Paths'!$A$2:$I$31,'Monte Carlo_WA Complance Price'!$B376+1,FALSE))</f>
        <v>94.47701199627916</v>
      </c>
      <c r="P376" s="21">
        <f ca="1">IF(P$6&lt;$C376,0,VLOOKUP(P$6,'MonteCarlo Policy Paths'!$A$2:$I$31,'Monte Carlo_WA Complance Price'!$B376+1,FALSE))</f>
        <v>95.73670548956288</v>
      </c>
      <c r="Q376" s="21">
        <f ca="1">IF(Q$6&lt;$C376,0,VLOOKUP(Q$6,'MonteCarlo Policy Paths'!$A$2:$I$31,'Monte Carlo_WA Complance Price'!$B376+1,FALSE))</f>
        <v>96.996398982846586</v>
      </c>
      <c r="R376" s="21">
        <f ca="1">IF(R$6&lt;$C376,0,VLOOKUP(R$6,'MonteCarlo Policy Paths'!$A$2:$I$31,'Monte Carlo_WA Complance Price'!$B376+1,FALSE))</f>
        <v>98.25609247613032</v>
      </c>
      <c r="S376" s="21">
        <f ca="1">IF(S$6&lt;$C376,0,VLOOKUP(S$6,'MonteCarlo Policy Paths'!$A$2:$I$31,'Monte Carlo_WA Complance Price'!$B376+1,FALSE))</f>
        <v>99.65157958594628</v>
      </c>
      <c r="T376" s="21">
        <f ca="1">IF(T$6&lt;$C376,0,VLOOKUP(T$6,'MonteCarlo Policy Paths'!$A$2:$I$31,'Monte Carlo_WA Complance Price'!$B376+1,FALSE))</f>
        <v>101.04706669576224</v>
      </c>
      <c r="U376" s="21">
        <f ca="1">IF(U$6&lt;$C376,0,VLOOKUP(U$6,'MonteCarlo Policy Paths'!$A$2:$I$31,'Monte Carlo_WA Complance Price'!$B376+1,FALSE))</f>
        <v>102.4425538055782</v>
      </c>
      <c r="V376" s="21">
        <f ca="1">IF(V$6&lt;$C376,0,VLOOKUP(V$6,'MonteCarlo Policy Paths'!$A$2:$I$31,'Monte Carlo_WA Complance Price'!$B376+1,FALSE))</f>
        <v>103.83804091539416</v>
      </c>
      <c r="W376" s="21">
        <f ca="1">IF(W$6&lt;$C376,0,VLOOKUP(W$6,'MonteCarlo Policy Paths'!$A$2:$I$31,'Monte Carlo_WA Complance Price'!$B376+1,FALSE))</f>
        <v>105.23352802521011</v>
      </c>
      <c r="X376" s="21">
        <f ca="1">IF(X$6&lt;$C376,0,VLOOKUP(X$6,'MonteCarlo Policy Paths'!$A$2:$I$31,'Monte Carlo_WA Complance Price'!$B376+1,FALSE))</f>
        <v>106.47156953138905</v>
      </c>
      <c r="Y376" s="21">
        <f ca="1">IF(Y$6&lt;$C376,0,VLOOKUP(Y$6,'MonteCarlo Policy Paths'!$A$2:$I$31,'Monte Carlo_WA Complance Price'!$B376+1,FALSE))</f>
        <v>107.709611037568</v>
      </c>
      <c r="Z376" s="21">
        <f ca="1">IF(Z$6&lt;$C376,0,VLOOKUP(Z$6,'MonteCarlo Policy Paths'!$A$2:$I$31,'Monte Carlo_WA Complance Price'!$B376+1,FALSE))</f>
        <v>108.94765254374694</v>
      </c>
      <c r="AA376" s="21">
        <f ca="1">IF(AA$6&lt;$C376,0,VLOOKUP(AA$6,'MonteCarlo Policy Paths'!$A$2:$I$31,'Monte Carlo_WA Complance Price'!$B376+1,FALSE))</f>
        <v>110.18569404992589</v>
      </c>
      <c r="AB376" s="21">
        <f ca="1">IF(AB$6&lt;$C376,0,VLOOKUP(AB$6,'MonteCarlo Policy Paths'!$A$2:$I$31,'Monte Carlo_WA Complance Price'!$B376+1,FALSE))</f>
        <v>111.42373555610482</v>
      </c>
      <c r="AC376" s="21">
        <f ca="1">IF(AC$6&lt;$C376,0,VLOOKUP(AC$6,'MonteCarlo Policy Paths'!$A$2:$I$31,'Monte Carlo_WA Complance Price'!$B376+1,FALSE))</f>
        <v>112.86811731331359</v>
      </c>
      <c r="AD376" s="21">
        <f ca="1">IF(AD$6&lt;$C376,0,VLOOKUP(AD$6,'MonteCarlo Policy Paths'!$A$2:$I$31,'Monte Carlo_WA Complance Price'!$B376+1,FALSE))</f>
        <v>114.31249907052236</v>
      </c>
      <c r="AE376" s="21">
        <f ca="1">IF(AE$6&lt;$C376,0,VLOOKUP(AE$6,'MonteCarlo Policy Paths'!$A$2:$I$31,'Monte Carlo_WA Complance Price'!$B376+1,FALSE))</f>
        <v>115.75688082773114</v>
      </c>
      <c r="AF376" s="21">
        <f ca="1">IF(AF$6&lt;$C376,0,VLOOKUP(AF$6,'MonteCarlo Policy Paths'!$A$2:$I$31,'Monte Carlo_WA Complance Price'!$B376+1,FALSE))</f>
        <v>117.20126258493991</v>
      </c>
      <c r="AG376" s="22">
        <f ca="1">IF(AG$6&lt;$C376,0,VLOOKUP(AG$6,'MonteCarlo Policy Paths'!$A$2:$I$31,'Monte Carlo_WA Complance Price'!$B376+1,FALSE))</f>
        <v>120.41827982173916</v>
      </c>
      <c r="AI376" s="20">
        <f ca="1">E376*VLOOKUP(AI$6,'Greenhouse Gas Costs Avoided'!$A$2:$I$32,9,FALSE)</f>
        <v>0</v>
      </c>
      <c r="AJ376" s="21">
        <f ca="1">F376*VLOOKUP(AJ$6,'Greenhouse Gas Costs Avoided'!$A$2:$I$32,9,FALSE)</f>
        <v>5.2166744805659615</v>
      </c>
      <c r="AK376" s="21">
        <f ca="1">G376*VLOOKUP(AK$6,'Greenhouse Gas Costs Avoided'!$A$2:$I$32,9,FALSE)</f>
        <v>5.3216023247413169</v>
      </c>
      <c r="AL376" s="21">
        <f ca="1">H376*VLOOKUP(AL$6,'Greenhouse Gas Costs Avoided'!$A$2:$I$32,9,FALSE)</f>
        <v>5.4265301689166732</v>
      </c>
      <c r="AM376" s="21">
        <f ca="1">I376*VLOOKUP(AM$6,'Greenhouse Gas Costs Avoided'!$A$2:$I$32,9,FALSE)</f>
        <v>5.5063320831654474</v>
      </c>
      <c r="AN376" s="21">
        <f ca="1">J376*VLOOKUP(AN$6,'Greenhouse Gas Costs Avoided'!$A$2:$I$32,9,FALSE)</f>
        <v>5.5861339974142208</v>
      </c>
      <c r="AO376" s="21">
        <f ca="1">K376*VLOOKUP(AO$6,'Greenhouse Gas Costs Avoided'!$A$2:$I$32,9,FALSE)</f>
        <v>5.665935911662995</v>
      </c>
      <c r="AP376" s="21">
        <f ca="1">L376*VLOOKUP(AP$6,'Greenhouse Gas Costs Avoided'!$A$2:$I$32,9,FALSE)</f>
        <v>5.7457378259117702</v>
      </c>
      <c r="AQ376" s="21">
        <f ca="1">M376*VLOOKUP(AQ$6,'Greenhouse Gas Costs Avoided'!$A$2:$I$32,9,FALSE)</f>
        <v>5.8255397401605462</v>
      </c>
      <c r="AR376" s="21">
        <f ca="1">N376*VLOOKUP(AR$6,'Greenhouse Gas Costs Avoided'!$A$2:$I$32,9,FALSE)</f>
        <v>5.9053416544093205</v>
      </c>
      <c r="AS376" s="21">
        <f ca="1">O376*VLOOKUP(AS$6,'Greenhouse Gas Costs Avoided'!$A$2:$I$32,9,FALSE)</f>
        <v>5.9851435686580947</v>
      </c>
      <c r="AT376" s="21">
        <f ca="1">P376*VLOOKUP(AT$6,'Greenhouse Gas Costs Avoided'!$A$2:$I$32,9,FALSE)</f>
        <v>6.0649454829068699</v>
      </c>
      <c r="AU376" s="21">
        <f ca="1">Q376*VLOOKUP(AU$6,'Greenhouse Gas Costs Avoided'!$A$2:$I$32,9,FALSE)</f>
        <v>6.1447473971556432</v>
      </c>
      <c r="AV376" s="21">
        <f ca="1">R376*VLOOKUP(AV$6,'Greenhouse Gas Costs Avoided'!$A$2:$I$32,9,FALSE)</f>
        <v>6.2245493114044184</v>
      </c>
      <c r="AW376" s="21">
        <f ca="1">S376*VLOOKUP(AW$6,'Greenhouse Gas Costs Avoided'!$A$2:$I$32,9,FALSE)</f>
        <v>6.312953786990386</v>
      </c>
      <c r="AX376" s="21">
        <f ca="1">T376*VLOOKUP(AX$6,'Greenhouse Gas Costs Avoided'!$A$2:$I$32,9,FALSE)</f>
        <v>6.4013582625763545</v>
      </c>
      <c r="AY376" s="21">
        <f ca="1">U376*VLOOKUP(AY$6,'Greenhouse Gas Costs Avoided'!$A$2:$I$32,9,FALSE)</f>
        <v>6.4897627381623222</v>
      </c>
      <c r="AZ376" s="21">
        <f ca="1">V376*VLOOKUP(AZ$6,'Greenhouse Gas Costs Avoided'!$A$2:$I$32,9,FALSE)</f>
        <v>6.5781672137482907</v>
      </c>
      <c r="BA376" s="21">
        <f ca="1">W376*VLOOKUP(BA$6,'Greenhouse Gas Costs Avoided'!$A$2:$I$32,9,FALSE)</f>
        <v>6.6665716893342575</v>
      </c>
      <c r="BB376" s="21">
        <f ca="1">X376*VLOOKUP(BB$6,'Greenhouse Gas Costs Avoided'!$A$2:$I$32,9,FALSE)</f>
        <v>6.7450019445028957</v>
      </c>
      <c r="BC376" s="21">
        <f ca="1">Y376*VLOOKUP(BC$6,'Greenhouse Gas Costs Avoided'!$A$2:$I$32,9,FALSE)</f>
        <v>6.8234321996715348</v>
      </c>
      <c r="BD376" s="21">
        <f ca="1">Z376*VLOOKUP(BD$6,'Greenhouse Gas Costs Avoided'!$A$2:$I$32,9,FALSE)</f>
        <v>6.901862454840173</v>
      </c>
      <c r="BE376" s="21">
        <f ca="1">AA376*VLOOKUP(BE$6,'Greenhouse Gas Costs Avoided'!$A$2:$I$32,9,FALSE)</f>
        <v>6.9802927100088112</v>
      </c>
      <c r="BF376" s="21">
        <f ca="1">AB376*VLOOKUP(BF$6,'Greenhouse Gas Costs Avoided'!$A$2:$I$32,9,FALSE)</f>
        <v>7.0587229651774486</v>
      </c>
      <c r="BG376" s="21">
        <f ca="1">AC376*VLOOKUP(BG$6,'Greenhouse Gas Costs Avoided'!$A$2:$I$32,9,FALSE)</f>
        <v>7.1502249295408609</v>
      </c>
      <c r="BH376" s="21">
        <f ca="1">AD376*VLOOKUP(BH$6,'Greenhouse Gas Costs Avoided'!$A$2:$I$32,9,FALSE)</f>
        <v>7.2417268939042723</v>
      </c>
      <c r="BI376" s="21">
        <f ca="1">AE376*VLOOKUP(BI$6,'Greenhouse Gas Costs Avoided'!$A$2:$I$32,9,FALSE)</f>
        <v>7.3332288582676846</v>
      </c>
      <c r="BJ376" s="21">
        <f ca="1">AF376*VLOOKUP(BJ$6,'Greenhouse Gas Costs Avoided'!$A$2:$I$32,9,FALSE)</f>
        <v>7.424730822631096</v>
      </c>
      <c r="BK376" s="22">
        <f ca="1">AG376*VLOOKUP(BK$6,'Greenhouse Gas Costs Avoided'!$A$2:$I$32,9,FALSE)</f>
        <v>7.6285297110405814</v>
      </c>
    </row>
    <row r="377" spans="1:63" x14ac:dyDescent="0.35">
      <c r="A377" s="11">
        <v>371</v>
      </c>
      <c r="B377" s="12">
        <f t="shared" ca="1" si="10"/>
        <v>2</v>
      </c>
      <c r="C377" s="13">
        <f t="shared" ca="1" si="11"/>
        <v>2023</v>
      </c>
      <c r="E377" s="20">
        <f ca="1">IF(E$6&lt;$C377,0,VLOOKUP(E$6,'MonteCarlo Policy Paths'!$A$2:$I$31,'Monte Carlo_WA Complance Price'!$B377+1,FALSE))</f>
        <v>0</v>
      </c>
      <c r="F377" s="21">
        <f ca="1">IF(F$6&lt;$C377,0,VLOOKUP(F$6,'MonteCarlo Policy Paths'!$A$2:$I$31,'Monte Carlo_WA Complance Price'!$B377+1,FALSE))</f>
        <v>82.346532180449415</v>
      </c>
      <c r="G377" s="21">
        <f ca="1">IF(G$6&lt;$C377,0,VLOOKUP(G$6,'MonteCarlo Policy Paths'!$A$2:$I$31,'Monte Carlo_WA Complance Price'!$B377+1,FALSE))</f>
        <v>84.002844861871253</v>
      </c>
      <c r="H377" s="21">
        <f ca="1">IF(H$6&lt;$C377,0,VLOOKUP(H$6,'MonteCarlo Policy Paths'!$A$2:$I$31,'Monte Carlo_WA Complance Price'!$B377+1,FALSE))</f>
        <v>85.659157543293105</v>
      </c>
      <c r="I377" s="21">
        <f ca="1">IF(I$6&lt;$C377,0,VLOOKUP(I$6,'MonteCarlo Policy Paths'!$A$2:$I$31,'Monte Carlo_WA Complance Price'!$B377+1,FALSE))</f>
        <v>86.918851036576825</v>
      </c>
      <c r="J377" s="21">
        <f ca="1">IF(J$6&lt;$C377,0,VLOOKUP(J$6,'MonteCarlo Policy Paths'!$A$2:$I$31,'Monte Carlo_WA Complance Price'!$B377+1,FALSE))</f>
        <v>88.178544529860531</v>
      </c>
      <c r="K377" s="21">
        <f ca="1">IF(K$6&lt;$C377,0,VLOOKUP(K$6,'MonteCarlo Policy Paths'!$A$2:$I$31,'Monte Carlo_WA Complance Price'!$B377+1,FALSE))</f>
        <v>89.438238023144251</v>
      </c>
      <c r="L377" s="21">
        <f ca="1">IF(L$6&lt;$C377,0,VLOOKUP(L$6,'MonteCarlo Policy Paths'!$A$2:$I$31,'Monte Carlo_WA Complance Price'!$B377+1,FALSE))</f>
        <v>90.697931516427971</v>
      </c>
      <c r="M377" s="21">
        <f ca="1">IF(M$6&lt;$C377,0,VLOOKUP(M$6,'MonteCarlo Policy Paths'!$A$2:$I$31,'Monte Carlo_WA Complance Price'!$B377+1,FALSE))</f>
        <v>91.95762500971172</v>
      </c>
      <c r="N377" s="21">
        <f ca="1">IF(N$6&lt;$C377,0,VLOOKUP(N$6,'MonteCarlo Policy Paths'!$A$2:$I$31,'Monte Carlo_WA Complance Price'!$B377+1,FALSE))</f>
        <v>93.21731850299544</v>
      </c>
      <c r="O377" s="21">
        <f ca="1">IF(O$6&lt;$C377,0,VLOOKUP(O$6,'MonteCarlo Policy Paths'!$A$2:$I$31,'Monte Carlo_WA Complance Price'!$B377+1,FALSE))</f>
        <v>94.47701199627916</v>
      </c>
      <c r="P377" s="21">
        <f ca="1">IF(P$6&lt;$C377,0,VLOOKUP(P$6,'MonteCarlo Policy Paths'!$A$2:$I$31,'Monte Carlo_WA Complance Price'!$B377+1,FALSE))</f>
        <v>95.73670548956288</v>
      </c>
      <c r="Q377" s="21">
        <f ca="1">IF(Q$6&lt;$C377,0,VLOOKUP(Q$6,'MonteCarlo Policy Paths'!$A$2:$I$31,'Monte Carlo_WA Complance Price'!$B377+1,FALSE))</f>
        <v>96.996398982846586</v>
      </c>
      <c r="R377" s="21">
        <f ca="1">IF(R$6&lt;$C377,0,VLOOKUP(R$6,'MonteCarlo Policy Paths'!$A$2:$I$31,'Monte Carlo_WA Complance Price'!$B377+1,FALSE))</f>
        <v>98.25609247613032</v>
      </c>
      <c r="S377" s="21">
        <f ca="1">IF(S$6&lt;$C377,0,VLOOKUP(S$6,'MonteCarlo Policy Paths'!$A$2:$I$31,'Monte Carlo_WA Complance Price'!$B377+1,FALSE))</f>
        <v>99.65157958594628</v>
      </c>
      <c r="T377" s="21">
        <f ca="1">IF(T$6&lt;$C377,0,VLOOKUP(T$6,'MonteCarlo Policy Paths'!$A$2:$I$31,'Monte Carlo_WA Complance Price'!$B377+1,FALSE))</f>
        <v>101.04706669576224</v>
      </c>
      <c r="U377" s="21">
        <f ca="1">IF(U$6&lt;$C377,0,VLOOKUP(U$6,'MonteCarlo Policy Paths'!$A$2:$I$31,'Monte Carlo_WA Complance Price'!$B377+1,FALSE))</f>
        <v>102.4425538055782</v>
      </c>
      <c r="V377" s="21">
        <f ca="1">IF(V$6&lt;$C377,0,VLOOKUP(V$6,'MonteCarlo Policy Paths'!$A$2:$I$31,'Monte Carlo_WA Complance Price'!$B377+1,FALSE))</f>
        <v>103.83804091539416</v>
      </c>
      <c r="W377" s="21">
        <f ca="1">IF(W$6&lt;$C377,0,VLOOKUP(W$6,'MonteCarlo Policy Paths'!$A$2:$I$31,'Monte Carlo_WA Complance Price'!$B377+1,FALSE))</f>
        <v>105.23352802521011</v>
      </c>
      <c r="X377" s="21">
        <f ca="1">IF(X$6&lt;$C377,0,VLOOKUP(X$6,'MonteCarlo Policy Paths'!$A$2:$I$31,'Monte Carlo_WA Complance Price'!$B377+1,FALSE))</f>
        <v>106.47156953138905</v>
      </c>
      <c r="Y377" s="21">
        <f ca="1">IF(Y$6&lt;$C377,0,VLOOKUP(Y$6,'MonteCarlo Policy Paths'!$A$2:$I$31,'Monte Carlo_WA Complance Price'!$B377+1,FALSE))</f>
        <v>107.709611037568</v>
      </c>
      <c r="Z377" s="21">
        <f ca="1">IF(Z$6&lt;$C377,0,VLOOKUP(Z$6,'MonteCarlo Policy Paths'!$A$2:$I$31,'Monte Carlo_WA Complance Price'!$B377+1,FALSE))</f>
        <v>108.94765254374694</v>
      </c>
      <c r="AA377" s="21">
        <f ca="1">IF(AA$6&lt;$C377,0,VLOOKUP(AA$6,'MonteCarlo Policy Paths'!$A$2:$I$31,'Monte Carlo_WA Complance Price'!$B377+1,FALSE))</f>
        <v>110.18569404992589</v>
      </c>
      <c r="AB377" s="21">
        <f ca="1">IF(AB$6&lt;$C377,0,VLOOKUP(AB$6,'MonteCarlo Policy Paths'!$A$2:$I$31,'Monte Carlo_WA Complance Price'!$B377+1,FALSE))</f>
        <v>111.42373555610482</v>
      </c>
      <c r="AC377" s="21">
        <f ca="1">IF(AC$6&lt;$C377,0,VLOOKUP(AC$6,'MonteCarlo Policy Paths'!$A$2:$I$31,'Monte Carlo_WA Complance Price'!$B377+1,FALSE))</f>
        <v>112.86811731331359</v>
      </c>
      <c r="AD377" s="21">
        <f ca="1">IF(AD$6&lt;$C377,0,VLOOKUP(AD$6,'MonteCarlo Policy Paths'!$A$2:$I$31,'Monte Carlo_WA Complance Price'!$B377+1,FALSE))</f>
        <v>114.31249907052236</v>
      </c>
      <c r="AE377" s="21">
        <f ca="1">IF(AE$6&lt;$C377,0,VLOOKUP(AE$6,'MonteCarlo Policy Paths'!$A$2:$I$31,'Monte Carlo_WA Complance Price'!$B377+1,FALSE))</f>
        <v>115.75688082773114</v>
      </c>
      <c r="AF377" s="21">
        <f ca="1">IF(AF$6&lt;$C377,0,VLOOKUP(AF$6,'MonteCarlo Policy Paths'!$A$2:$I$31,'Monte Carlo_WA Complance Price'!$B377+1,FALSE))</f>
        <v>117.20126258493991</v>
      </c>
      <c r="AG377" s="22">
        <f ca="1">IF(AG$6&lt;$C377,0,VLOOKUP(AG$6,'MonteCarlo Policy Paths'!$A$2:$I$31,'Monte Carlo_WA Complance Price'!$B377+1,FALSE))</f>
        <v>120.41827982173916</v>
      </c>
      <c r="AI377" s="20">
        <f ca="1">E377*VLOOKUP(AI$6,'Greenhouse Gas Costs Avoided'!$A$2:$I$32,9,FALSE)</f>
        <v>0</v>
      </c>
      <c r="AJ377" s="21">
        <f ca="1">F377*VLOOKUP(AJ$6,'Greenhouse Gas Costs Avoided'!$A$2:$I$32,9,FALSE)</f>
        <v>5.2166744805659615</v>
      </c>
      <c r="AK377" s="21">
        <f ca="1">G377*VLOOKUP(AK$6,'Greenhouse Gas Costs Avoided'!$A$2:$I$32,9,FALSE)</f>
        <v>5.3216023247413169</v>
      </c>
      <c r="AL377" s="21">
        <f ca="1">H377*VLOOKUP(AL$6,'Greenhouse Gas Costs Avoided'!$A$2:$I$32,9,FALSE)</f>
        <v>5.4265301689166732</v>
      </c>
      <c r="AM377" s="21">
        <f ca="1">I377*VLOOKUP(AM$6,'Greenhouse Gas Costs Avoided'!$A$2:$I$32,9,FALSE)</f>
        <v>5.5063320831654474</v>
      </c>
      <c r="AN377" s="21">
        <f ca="1">J377*VLOOKUP(AN$6,'Greenhouse Gas Costs Avoided'!$A$2:$I$32,9,FALSE)</f>
        <v>5.5861339974142208</v>
      </c>
      <c r="AO377" s="21">
        <f ca="1">K377*VLOOKUP(AO$6,'Greenhouse Gas Costs Avoided'!$A$2:$I$32,9,FALSE)</f>
        <v>5.665935911662995</v>
      </c>
      <c r="AP377" s="21">
        <f ca="1">L377*VLOOKUP(AP$6,'Greenhouse Gas Costs Avoided'!$A$2:$I$32,9,FALSE)</f>
        <v>5.7457378259117702</v>
      </c>
      <c r="AQ377" s="21">
        <f ca="1">M377*VLOOKUP(AQ$6,'Greenhouse Gas Costs Avoided'!$A$2:$I$32,9,FALSE)</f>
        <v>5.8255397401605462</v>
      </c>
      <c r="AR377" s="21">
        <f ca="1">N377*VLOOKUP(AR$6,'Greenhouse Gas Costs Avoided'!$A$2:$I$32,9,FALSE)</f>
        <v>5.9053416544093205</v>
      </c>
      <c r="AS377" s="21">
        <f ca="1">O377*VLOOKUP(AS$6,'Greenhouse Gas Costs Avoided'!$A$2:$I$32,9,FALSE)</f>
        <v>5.9851435686580947</v>
      </c>
      <c r="AT377" s="21">
        <f ca="1">P377*VLOOKUP(AT$6,'Greenhouse Gas Costs Avoided'!$A$2:$I$32,9,FALSE)</f>
        <v>6.0649454829068699</v>
      </c>
      <c r="AU377" s="21">
        <f ca="1">Q377*VLOOKUP(AU$6,'Greenhouse Gas Costs Avoided'!$A$2:$I$32,9,FALSE)</f>
        <v>6.1447473971556432</v>
      </c>
      <c r="AV377" s="21">
        <f ca="1">R377*VLOOKUP(AV$6,'Greenhouse Gas Costs Avoided'!$A$2:$I$32,9,FALSE)</f>
        <v>6.2245493114044184</v>
      </c>
      <c r="AW377" s="21">
        <f ca="1">S377*VLOOKUP(AW$6,'Greenhouse Gas Costs Avoided'!$A$2:$I$32,9,FALSE)</f>
        <v>6.312953786990386</v>
      </c>
      <c r="AX377" s="21">
        <f ca="1">T377*VLOOKUP(AX$6,'Greenhouse Gas Costs Avoided'!$A$2:$I$32,9,FALSE)</f>
        <v>6.4013582625763545</v>
      </c>
      <c r="AY377" s="21">
        <f ca="1">U377*VLOOKUP(AY$6,'Greenhouse Gas Costs Avoided'!$A$2:$I$32,9,FALSE)</f>
        <v>6.4897627381623222</v>
      </c>
      <c r="AZ377" s="21">
        <f ca="1">V377*VLOOKUP(AZ$6,'Greenhouse Gas Costs Avoided'!$A$2:$I$32,9,FALSE)</f>
        <v>6.5781672137482907</v>
      </c>
      <c r="BA377" s="21">
        <f ca="1">W377*VLOOKUP(BA$6,'Greenhouse Gas Costs Avoided'!$A$2:$I$32,9,FALSE)</f>
        <v>6.6665716893342575</v>
      </c>
      <c r="BB377" s="21">
        <f ca="1">X377*VLOOKUP(BB$6,'Greenhouse Gas Costs Avoided'!$A$2:$I$32,9,FALSE)</f>
        <v>6.7450019445028957</v>
      </c>
      <c r="BC377" s="21">
        <f ca="1">Y377*VLOOKUP(BC$6,'Greenhouse Gas Costs Avoided'!$A$2:$I$32,9,FALSE)</f>
        <v>6.8234321996715348</v>
      </c>
      <c r="BD377" s="21">
        <f ca="1">Z377*VLOOKUP(BD$6,'Greenhouse Gas Costs Avoided'!$A$2:$I$32,9,FALSE)</f>
        <v>6.901862454840173</v>
      </c>
      <c r="BE377" s="21">
        <f ca="1">AA377*VLOOKUP(BE$6,'Greenhouse Gas Costs Avoided'!$A$2:$I$32,9,FALSE)</f>
        <v>6.9802927100088112</v>
      </c>
      <c r="BF377" s="21">
        <f ca="1">AB377*VLOOKUP(BF$6,'Greenhouse Gas Costs Avoided'!$A$2:$I$32,9,FALSE)</f>
        <v>7.0587229651774486</v>
      </c>
      <c r="BG377" s="21">
        <f ca="1">AC377*VLOOKUP(BG$6,'Greenhouse Gas Costs Avoided'!$A$2:$I$32,9,FALSE)</f>
        <v>7.1502249295408609</v>
      </c>
      <c r="BH377" s="21">
        <f ca="1">AD377*VLOOKUP(BH$6,'Greenhouse Gas Costs Avoided'!$A$2:$I$32,9,FALSE)</f>
        <v>7.2417268939042723</v>
      </c>
      <c r="BI377" s="21">
        <f ca="1">AE377*VLOOKUP(BI$6,'Greenhouse Gas Costs Avoided'!$A$2:$I$32,9,FALSE)</f>
        <v>7.3332288582676846</v>
      </c>
      <c r="BJ377" s="21">
        <f ca="1">AF377*VLOOKUP(BJ$6,'Greenhouse Gas Costs Avoided'!$A$2:$I$32,9,FALSE)</f>
        <v>7.424730822631096</v>
      </c>
      <c r="BK377" s="22">
        <f ca="1">AG377*VLOOKUP(BK$6,'Greenhouse Gas Costs Avoided'!$A$2:$I$32,9,FALSE)</f>
        <v>7.6285297110405814</v>
      </c>
    </row>
    <row r="378" spans="1:63" x14ac:dyDescent="0.35">
      <c r="A378" s="11">
        <v>372</v>
      </c>
      <c r="B378" s="12">
        <f t="shared" ca="1" si="10"/>
        <v>1</v>
      </c>
      <c r="C378" s="13">
        <f t="shared" ca="1" si="11"/>
        <v>2023</v>
      </c>
      <c r="E378" s="20">
        <f ca="1">IF(E$6&lt;$C378,0,VLOOKUP(E$6,'MonteCarlo Policy Paths'!$A$2:$I$31,'Monte Carlo_WA Complance Price'!$B378+1,FALSE))</f>
        <v>0</v>
      </c>
      <c r="F378" s="21">
        <f ca="1">IF(F$6&lt;$C378,0,VLOOKUP(F$6,'MonteCarlo Policy Paths'!$A$2:$I$31,'Monte Carlo_WA Complance Price'!$B378+1,FALSE))</f>
        <v>82.346532180449415</v>
      </c>
      <c r="G378" s="21">
        <f ca="1">IF(G$6&lt;$C378,0,VLOOKUP(G$6,'MonteCarlo Policy Paths'!$A$2:$I$31,'Monte Carlo_WA Complance Price'!$B378+1,FALSE))</f>
        <v>84.002844861871253</v>
      </c>
      <c r="H378" s="21">
        <f ca="1">IF(H$6&lt;$C378,0,VLOOKUP(H$6,'MonteCarlo Policy Paths'!$A$2:$I$31,'Monte Carlo_WA Complance Price'!$B378+1,FALSE))</f>
        <v>85.659157543293105</v>
      </c>
      <c r="I378" s="21">
        <f ca="1">IF(I$6&lt;$C378,0,VLOOKUP(I$6,'MonteCarlo Policy Paths'!$A$2:$I$31,'Monte Carlo_WA Complance Price'!$B378+1,FALSE))</f>
        <v>86.918851036576825</v>
      </c>
      <c r="J378" s="21">
        <f ca="1">IF(J$6&lt;$C378,0,VLOOKUP(J$6,'MonteCarlo Policy Paths'!$A$2:$I$31,'Monte Carlo_WA Complance Price'!$B378+1,FALSE))</f>
        <v>88.178544529860531</v>
      </c>
      <c r="K378" s="21">
        <f ca="1">IF(K$6&lt;$C378,0,VLOOKUP(K$6,'MonteCarlo Policy Paths'!$A$2:$I$31,'Monte Carlo_WA Complance Price'!$B378+1,FALSE))</f>
        <v>89.438238023144251</v>
      </c>
      <c r="L378" s="21">
        <f ca="1">IF(L$6&lt;$C378,0,VLOOKUP(L$6,'MonteCarlo Policy Paths'!$A$2:$I$31,'Monte Carlo_WA Complance Price'!$B378+1,FALSE))</f>
        <v>90.697931516427971</v>
      </c>
      <c r="M378" s="21">
        <f ca="1">IF(M$6&lt;$C378,0,VLOOKUP(M$6,'MonteCarlo Policy Paths'!$A$2:$I$31,'Monte Carlo_WA Complance Price'!$B378+1,FALSE))</f>
        <v>91.95762500971172</v>
      </c>
      <c r="N378" s="21">
        <f ca="1">IF(N$6&lt;$C378,0,VLOOKUP(N$6,'MonteCarlo Policy Paths'!$A$2:$I$31,'Monte Carlo_WA Complance Price'!$B378+1,FALSE))</f>
        <v>93.21731850299544</v>
      </c>
      <c r="O378" s="21">
        <f ca="1">IF(O$6&lt;$C378,0,VLOOKUP(O$6,'MonteCarlo Policy Paths'!$A$2:$I$31,'Monte Carlo_WA Complance Price'!$B378+1,FALSE))</f>
        <v>94.47701199627916</v>
      </c>
      <c r="P378" s="21">
        <f ca="1">IF(P$6&lt;$C378,0,VLOOKUP(P$6,'MonteCarlo Policy Paths'!$A$2:$I$31,'Monte Carlo_WA Complance Price'!$B378+1,FALSE))</f>
        <v>95.73670548956288</v>
      </c>
      <c r="Q378" s="21">
        <f ca="1">IF(Q$6&lt;$C378,0,VLOOKUP(Q$6,'MonteCarlo Policy Paths'!$A$2:$I$31,'Monte Carlo_WA Complance Price'!$B378+1,FALSE))</f>
        <v>96.996398982846586</v>
      </c>
      <c r="R378" s="21">
        <f ca="1">IF(R$6&lt;$C378,0,VLOOKUP(R$6,'MonteCarlo Policy Paths'!$A$2:$I$31,'Monte Carlo_WA Complance Price'!$B378+1,FALSE))</f>
        <v>98.25609247613032</v>
      </c>
      <c r="S378" s="21">
        <f ca="1">IF(S$6&lt;$C378,0,VLOOKUP(S$6,'MonteCarlo Policy Paths'!$A$2:$I$31,'Monte Carlo_WA Complance Price'!$B378+1,FALSE))</f>
        <v>99.65157958594628</v>
      </c>
      <c r="T378" s="21">
        <f ca="1">IF(T$6&lt;$C378,0,VLOOKUP(T$6,'MonteCarlo Policy Paths'!$A$2:$I$31,'Monte Carlo_WA Complance Price'!$B378+1,FALSE))</f>
        <v>101.04706669576224</v>
      </c>
      <c r="U378" s="21">
        <f ca="1">IF(U$6&lt;$C378,0,VLOOKUP(U$6,'MonteCarlo Policy Paths'!$A$2:$I$31,'Monte Carlo_WA Complance Price'!$B378+1,FALSE))</f>
        <v>102.4425538055782</v>
      </c>
      <c r="V378" s="21">
        <f ca="1">IF(V$6&lt;$C378,0,VLOOKUP(V$6,'MonteCarlo Policy Paths'!$A$2:$I$31,'Monte Carlo_WA Complance Price'!$B378+1,FALSE))</f>
        <v>103.83804091539416</v>
      </c>
      <c r="W378" s="21">
        <f ca="1">IF(W$6&lt;$C378,0,VLOOKUP(W$6,'MonteCarlo Policy Paths'!$A$2:$I$31,'Monte Carlo_WA Complance Price'!$B378+1,FALSE))</f>
        <v>105.23352802521011</v>
      </c>
      <c r="X378" s="21">
        <f ca="1">IF(X$6&lt;$C378,0,VLOOKUP(X$6,'MonteCarlo Policy Paths'!$A$2:$I$31,'Monte Carlo_WA Complance Price'!$B378+1,FALSE))</f>
        <v>106.47156953138905</v>
      </c>
      <c r="Y378" s="21">
        <f ca="1">IF(Y$6&lt;$C378,0,VLOOKUP(Y$6,'MonteCarlo Policy Paths'!$A$2:$I$31,'Monte Carlo_WA Complance Price'!$B378+1,FALSE))</f>
        <v>107.709611037568</v>
      </c>
      <c r="Z378" s="21">
        <f ca="1">IF(Z$6&lt;$C378,0,VLOOKUP(Z$6,'MonteCarlo Policy Paths'!$A$2:$I$31,'Monte Carlo_WA Complance Price'!$B378+1,FALSE))</f>
        <v>108.94765254374694</v>
      </c>
      <c r="AA378" s="21">
        <f ca="1">IF(AA$6&lt;$C378,0,VLOOKUP(AA$6,'MonteCarlo Policy Paths'!$A$2:$I$31,'Monte Carlo_WA Complance Price'!$B378+1,FALSE))</f>
        <v>110.18569404992589</v>
      </c>
      <c r="AB378" s="21">
        <f ca="1">IF(AB$6&lt;$C378,0,VLOOKUP(AB$6,'MonteCarlo Policy Paths'!$A$2:$I$31,'Monte Carlo_WA Complance Price'!$B378+1,FALSE))</f>
        <v>111.42373555610482</v>
      </c>
      <c r="AC378" s="21">
        <f ca="1">IF(AC$6&lt;$C378,0,VLOOKUP(AC$6,'MonteCarlo Policy Paths'!$A$2:$I$31,'Monte Carlo_WA Complance Price'!$B378+1,FALSE))</f>
        <v>112.86811731331359</v>
      </c>
      <c r="AD378" s="21">
        <f ca="1">IF(AD$6&lt;$C378,0,VLOOKUP(AD$6,'MonteCarlo Policy Paths'!$A$2:$I$31,'Monte Carlo_WA Complance Price'!$B378+1,FALSE))</f>
        <v>114.31249907052236</v>
      </c>
      <c r="AE378" s="21">
        <f ca="1">IF(AE$6&lt;$C378,0,VLOOKUP(AE$6,'MonteCarlo Policy Paths'!$A$2:$I$31,'Monte Carlo_WA Complance Price'!$B378+1,FALSE))</f>
        <v>115.75688082773114</v>
      </c>
      <c r="AF378" s="21">
        <f ca="1">IF(AF$6&lt;$C378,0,VLOOKUP(AF$6,'MonteCarlo Policy Paths'!$A$2:$I$31,'Monte Carlo_WA Complance Price'!$B378+1,FALSE))</f>
        <v>117.20126258493991</v>
      </c>
      <c r="AG378" s="22">
        <f ca="1">IF(AG$6&lt;$C378,0,VLOOKUP(AG$6,'MonteCarlo Policy Paths'!$A$2:$I$31,'Monte Carlo_WA Complance Price'!$B378+1,FALSE))</f>
        <v>118.64564434214866</v>
      </c>
      <c r="AI378" s="20">
        <f ca="1">E378*VLOOKUP(AI$6,'Greenhouse Gas Costs Avoided'!$A$2:$I$32,9,FALSE)</f>
        <v>0</v>
      </c>
      <c r="AJ378" s="21">
        <f ca="1">F378*VLOOKUP(AJ$6,'Greenhouse Gas Costs Avoided'!$A$2:$I$32,9,FALSE)</f>
        <v>5.2166744805659615</v>
      </c>
      <c r="AK378" s="21">
        <f ca="1">G378*VLOOKUP(AK$6,'Greenhouse Gas Costs Avoided'!$A$2:$I$32,9,FALSE)</f>
        <v>5.3216023247413169</v>
      </c>
      <c r="AL378" s="21">
        <f ca="1">H378*VLOOKUP(AL$6,'Greenhouse Gas Costs Avoided'!$A$2:$I$32,9,FALSE)</f>
        <v>5.4265301689166732</v>
      </c>
      <c r="AM378" s="21">
        <f ca="1">I378*VLOOKUP(AM$6,'Greenhouse Gas Costs Avoided'!$A$2:$I$32,9,FALSE)</f>
        <v>5.5063320831654474</v>
      </c>
      <c r="AN378" s="21">
        <f ca="1">J378*VLOOKUP(AN$6,'Greenhouse Gas Costs Avoided'!$A$2:$I$32,9,FALSE)</f>
        <v>5.5861339974142208</v>
      </c>
      <c r="AO378" s="21">
        <f ca="1">K378*VLOOKUP(AO$6,'Greenhouse Gas Costs Avoided'!$A$2:$I$32,9,FALSE)</f>
        <v>5.665935911662995</v>
      </c>
      <c r="AP378" s="21">
        <f ca="1">L378*VLOOKUP(AP$6,'Greenhouse Gas Costs Avoided'!$A$2:$I$32,9,FALSE)</f>
        <v>5.7457378259117702</v>
      </c>
      <c r="AQ378" s="21">
        <f ca="1">M378*VLOOKUP(AQ$6,'Greenhouse Gas Costs Avoided'!$A$2:$I$32,9,FALSE)</f>
        <v>5.8255397401605462</v>
      </c>
      <c r="AR378" s="21">
        <f ca="1">N378*VLOOKUP(AR$6,'Greenhouse Gas Costs Avoided'!$A$2:$I$32,9,FALSE)</f>
        <v>5.9053416544093205</v>
      </c>
      <c r="AS378" s="21">
        <f ca="1">O378*VLOOKUP(AS$6,'Greenhouse Gas Costs Avoided'!$A$2:$I$32,9,FALSE)</f>
        <v>5.9851435686580947</v>
      </c>
      <c r="AT378" s="21">
        <f ca="1">P378*VLOOKUP(AT$6,'Greenhouse Gas Costs Avoided'!$A$2:$I$32,9,FALSE)</f>
        <v>6.0649454829068699</v>
      </c>
      <c r="AU378" s="21">
        <f ca="1">Q378*VLOOKUP(AU$6,'Greenhouse Gas Costs Avoided'!$A$2:$I$32,9,FALSE)</f>
        <v>6.1447473971556432</v>
      </c>
      <c r="AV378" s="21">
        <f ca="1">R378*VLOOKUP(AV$6,'Greenhouse Gas Costs Avoided'!$A$2:$I$32,9,FALSE)</f>
        <v>6.2245493114044184</v>
      </c>
      <c r="AW378" s="21">
        <f ca="1">S378*VLOOKUP(AW$6,'Greenhouse Gas Costs Avoided'!$A$2:$I$32,9,FALSE)</f>
        <v>6.312953786990386</v>
      </c>
      <c r="AX378" s="21">
        <f ca="1">T378*VLOOKUP(AX$6,'Greenhouse Gas Costs Avoided'!$A$2:$I$32,9,FALSE)</f>
        <v>6.4013582625763545</v>
      </c>
      <c r="AY378" s="21">
        <f ca="1">U378*VLOOKUP(AY$6,'Greenhouse Gas Costs Avoided'!$A$2:$I$32,9,FALSE)</f>
        <v>6.4897627381623222</v>
      </c>
      <c r="AZ378" s="21">
        <f ca="1">V378*VLOOKUP(AZ$6,'Greenhouse Gas Costs Avoided'!$A$2:$I$32,9,FALSE)</f>
        <v>6.5781672137482907</v>
      </c>
      <c r="BA378" s="21">
        <f ca="1">W378*VLOOKUP(BA$6,'Greenhouse Gas Costs Avoided'!$A$2:$I$32,9,FALSE)</f>
        <v>6.6665716893342575</v>
      </c>
      <c r="BB378" s="21">
        <f ca="1">X378*VLOOKUP(BB$6,'Greenhouse Gas Costs Avoided'!$A$2:$I$32,9,FALSE)</f>
        <v>6.7450019445028957</v>
      </c>
      <c r="BC378" s="21">
        <f ca="1">Y378*VLOOKUP(BC$6,'Greenhouse Gas Costs Avoided'!$A$2:$I$32,9,FALSE)</f>
        <v>6.8234321996715348</v>
      </c>
      <c r="BD378" s="21">
        <f ca="1">Z378*VLOOKUP(BD$6,'Greenhouse Gas Costs Avoided'!$A$2:$I$32,9,FALSE)</f>
        <v>6.901862454840173</v>
      </c>
      <c r="BE378" s="21">
        <f ca="1">AA378*VLOOKUP(BE$6,'Greenhouse Gas Costs Avoided'!$A$2:$I$32,9,FALSE)</f>
        <v>6.9802927100088112</v>
      </c>
      <c r="BF378" s="21">
        <f ca="1">AB378*VLOOKUP(BF$6,'Greenhouse Gas Costs Avoided'!$A$2:$I$32,9,FALSE)</f>
        <v>7.0587229651774486</v>
      </c>
      <c r="BG378" s="21">
        <f ca="1">AC378*VLOOKUP(BG$6,'Greenhouse Gas Costs Avoided'!$A$2:$I$32,9,FALSE)</f>
        <v>7.1502249295408609</v>
      </c>
      <c r="BH378" s="21">
        <f ca="1">AD378*VLOOKUP(BH$6,'Greenhouse Gas Costs Avoided'!$A$2:$I$32,9,FALSE)</f>
        <v>7.2417268939042723</v>
      </c>
      <c r="BI378" s="21">
        <f ca="1">AE378*VLOOKUP(BI$6,'Greenhouse Gas Costs Avoided'!$A$2:$I$32,9,FALSE)</f>
        <v>7.3332288582676846</v>
      </c>
      <c r="BJ378" s="21">
        <f ca="1">AF378*VLOOKUP(BJ$6,'Greenhouse Gas Costs Avoided'!$A$2:$I$32,9,FALSE)</f>
        <v>7.424730822631096</v>
      </c>
      <c r="BK378" s="22">
        <f ca="1">AG378*VLOOKUP(BK$6,'Greenhouse Gas Costs Avoided'!$A$2:$I$32,9,FALSE)</f>
        <v>7.5162327869945065</v>
      </c>
    </row>
    <row r="379" spans="1:63" x14ac:dyDescent="0.35">
      <c r="A379" s="11">
        <v>373</v>
      </c>
      <c r="B379" s="12">
        <f t="shared" ca="1" si="10"/>
        <v>5</v>
      </c>
      <c r="C379" s="13">
        <f t="shared" ca="1" si="11"/>
        <v>2023</v>
      </c>
      <c r="E379" s="20">
        <f ca="1">IF(E$6&lt;$C379,0,VLOOKUP(E$6,'MonteCarlo Policy Paths'!$A$2:$I$31,'Monte Carlo_WA Complance Price'!$B379+1,FALSE))</f>
        <v>0</v>
      </c>
      <c r="F379" s="21">
        <f ca="1">IF(F$6&lt;$C379,0,VLOOKUP(F$6,'MonteCarlo Policy Paths'!$A$2:$I$31,'Monte Carlo_WA Complance Price'!$B379+1,FALSE))</f>
        <v>82.346532180449415</v>
      </c>
      <c r="G379" s="21">
        <f ca="1">IF(G$6&lt;$C379,0,VLOOKUP(G$6,'MonteCarlo Policy Paths'!$A$2:$I$31,'Monte Carlo_WA Complance Price'!$B379+1,FALSE))</f>
        <v>84.002844861871253</v>
      </c>
      <c r="H379" s="21">
        <f ca="1">IF(H$6&lt;$C379,0,VLOOKUP(H$6,'MonteCarlo Policy Paths'!$A$2:$I$31,'Monte Carlo_WA Complance Price'!$B379+1,FALSE))</f>
        <v>85.659157543293105</v>
      </c>
      <c r="I379" s="21">
        <f ca="1">IF(I$6&lt;$C379,0,VLOOKUP(I$6,'MonteCarlo Policy Paths'!$A$2:$I$31,'Monte Carlo_WA Complance Price'!$B379+1,FALSE))</f>
        <v>86.918851036576825</v>
      </c>
      <c r="J379" s="21">
        <f ca="1">IF(J$6&lt;$C379,0,VLOOKUP(J$6,'MonteCarlo Policy Paths'!$A$2:$I$31,'Monte Carlo_WA Complance Price'!$B379+1,FALSE))</f>
        <v>88.178544529860531</v>
      </c>
      <c r="K379" s="21">
        <f ca="1">IF(K$6&lt;$C379,0,VLOOKUP(K$6,'MonteCarlo Policy Paths'!$A$2:$I$31,'Monte Carlo_WA Complance Price'!$B379+1,FALSE))</f>
        <v>89.438238023144251</v>
      </c>
      <c r="L379" s="21">
        <f ca="1">IF(L$6&lt;$C379,0,VLOOKUP(L$6,'MonteCarlo Policy Paths'!$A$2:$I$31,'Monte Carlo_WA Complance Price'!$B379+1,FALSE))</f>
        <v>90.697931516427971</v>
      </c>
      <c r="M379" s="21">
        <f ca="1">IF(M$6&lt;$C379,0,VLOOKUP(M$6,'MonteCarlo Policy Paths'!$A$2:$I$31,'Monte Carlo_WA Complance Price'!$B379+1,FALSE))</f>
        <v>91.95762500971172</v>
      </c>
      <c r="N379" s="21">
        <f ca="1">IF(N$6&lt;$C379,0,VLOOKUP(N$6,'MonteCarlo Policy Paths'!$A$2:$I$31,'Monte Carlo_WA Complance Price'!$B379+1,FALSE))</f>
        <v>93.21731850299544</v>
      </c>
      <c r="O379" s="21">
        <f ca="1">IF(O$6&lt;$C379,0,VLOOKUP(O$6,'MonteCarlo Policy Paths'!$A$2:$I$31,'Monte Carlo_WA Complance Price'!$B379+1,FALSE))</f>
        <v>94.47701199627916</v>
      </c>
      <c r="P379" s="21">
        <f ca="1">IF(P$6&lt;$C379,0,VLOOKUP(P$6,'MonteCarlo Policy Paths'!$A$2:$I$31,'Monte Carlo_WA Complance Price'!$B379+1,FALSE))</f>
        <v>95.73670548956288</v>
      </c>
      <c r="Q379" s="21">
        <f ca="1">IF(Q$6&lt;$C379,0,VLOOKUP(Q$6,'MonteCarlo Policy Paths'!$A$2:$I$31,'Monte Carlo_WA Complance Price'!$B379+1,FALSE))</f>
        <v>96.996398982846586</v>
      </c>
      <c r="R379" s="21">
        <f ca="1">IF(R$6&lt;$C379,0,VLOOKUP(R$6,'MonteCarlo Policy Paths'!$A$2:$I$31,'Monte Carlo_WA Complance Price'!$B379+1,FALSE))</f>
        <v>99.874634841342697</v>
      </c>
      <c r="S379" s="21">
        <f ca="1">IF(S$6&lt;$C379,0,VLOOKUP(S$6,'MonteCarlo Policy Paths'!$A$2:$I$31,'Monte Carlo_WA Complance Price'!$B379+1,FALSE))</f>
        <v>101.93553668931256</v>
      </c>
      <c r="T379" s="21">
        <f ca="1">IF(T$6&lt;$C379,0,VLOOKUP(T$6,'MonteCarlo Policy Paths'!$A$2:$I$31,'Monte Carlo_WA Complance Price'!$B379+1,FALSE))</f>
        <v>104.04258519817796</v>
      </c>
      <c r="U379" s="21">
        <f ca="1">IF(U$6&lt;$C379,0,VLOOKUP(U$6,'MonteCarlo Policy Paths'!$A$2:$I$31,'Monte Carlo_WA Complance Price'!$B379+1,FALSE))</f>
        <v>106.18472717196582</v>
      </c>
      <c r="V379" s="21">
        <f ca="1">IF(V$6&lt;$C379,0,VLOOKUP(V$6,'MonteCarlo Policy Paths'!$A$2:$I$31,'Monte Carlo_WA Complance Price'!$B379+1,FALSE))</f>
        <v>108.36780972271322</v>
      </c>
      <c r="W379" s="21">
        <f ca="1">IF(W$6&lt;$C379,0,VLOOKUP(W$6,'MonteCarlo Policy Paths'!$A$2:$I$31,'Monte Carlo_WA Complance Price'!$B379+1,FALSE))</f>
        <v>110.57648338650839</v>
      </c>
      <c r="X379" s="21">
        <f ca="1">IF(X$6&lt;$C379,0,VLOOKUP(X$6,'MonteCarlo Policy Paths'!$A$2:$I$31,'Monte Carlo_WA Complance Price'!$B379+1,FALSE))</f>
        <v>112.7694544213079</v>
      </c>
      <c r="Y379" s="21">
        <f ca="1">IF(Y$6&lt;$C379,0,VLOOKUP(Y$6,'MonteCarlo Policy Paths'!$A$2:$I$31,'Monte Carlo_WA Complance Price'!$B379+1,FALSE))</f>
        <v>114.98228749612761</v>
      </c>
      <c r="Z379" s="21">
        <f ca="1">IF(Z$6&lt;$C379,0,VLOOKUP(Z$6,'MonteCarlo Policy Paths'!$A$2:$I$31,'Monte Carlo_WA Complance Price'!$B379+1,FALSE))</f>
        <v>117.22345778349788</v>
      </c>
      <c r="AA379" s="21">
        <f ca="1">IF(AA$6&lt;$C379,0,VLOOKUP(AA$6,'MonteCarlo Policy Paths'!$A$2:$I$31,'Monte Carlo_WA Complance Price'!$B379+1,FALSE))</f>
        <v>119.50474742044912</v>
      </c>
      <c r="AB379" s="21">
        <f ca="1">IF(AB$6&lt;$C379,0,VLOOKUP(AB$6,'MonteCarlo Policy Paths'!$A$2:$I$31,'Monte Carlo_WA Complance Price'!$B379+1,FALSE))</f>
        <v>121.83201137782079</v>
      </c>
      <c r="AC379" s="21">
        <f ca="1">IF(AC$6&lt;$C379,0,VLOOKUP(AC$6,'MonteCarlo Policy Paths'!$A$2:$I$31,'Monte Carlo_WA Complance Price'!$B379+1,FALSE))</f>
        <v>124.30483685770574</v>
      </c>
      <c r="AD379" s="21">
        <f ca="1">IF(AD$6&lt;$C379,0,VLOOKUP(AD$6,'MonteCarlo Policy Paths'!$A$2:$I$31,'Monte Carlo_WA Complance Price'!$B379+1,FALSE))</f>
        <v>126.81952160325447</v>
      </c>
      <c r="AE379" s="21">
        <f ca="1">IF(AE$6&lt;$C379,0,VLOOKUP(AE$6,'MonteCarlo Policy Paths'!$A$2:$I$31,'Monte Carlo_WA Complance Price'!$B379+1,FALSE))</f>
        <v>129.37127756316897</v>
      </c>
      <c r="AF379" s="21">
        <f ca="1">IF(AF$6&lt;$C379,0,VLOOKUP(AF$6,'MonteCarlo Policy Paths'!$A$2:$I$31,'Monte Carlo_WA Complance Price'!$B379+1,FALSE))</f>
        <v>131.96243899653103</v>
      </c>
      <c r="AG379" s="22">
        <f ca="1">IF(AG$6&lt;$C379,0,VLOOKUP(AG$6,'MonteCarlo Policy Paths'!$A$2:$I$31,'Monte Carlo_WA Complance Price'!$B379+1,FALSE))</f>
        <v>135.47056479945655</v>
      </c>
      <c r="AI379" s="20">
        <f ca="1">E379*VLOOKUP(AI$6,'Greenhouse Gas Costs Avoided'!$A$2:$I$32,9,FALSE)</f>
        <v>0</v>
      </c>
      <c r="AJ379" s="21">
        <f ca="1">F379*VLOOKUP(AJ$6,'Greenhouse Gas Costs Avoided'!$A$2:$I$32,9,FALSE)</f>
        <v>5.2166744805659615</v>
      </c>
      <c r="AK379" s="21">
        <f ca="1">G379*VLOOKUP(AK$6,'Greenhouse Gas Costs Avoided'!$A$2:$I$32,9,FALSE)</f>
        <v>5.3216023247413169</v>
      </c>
      <c r="AL379" s="21">
        <f ca="1">H379*VLOOKUP(AL$6,'Greenhouse Gas Costs Avoided'!$A$2:$I$32,9,FALSE)</f>
        <v>5.4265301689166732</v>
      </c>
      <c r="AM379" s="21">
        <f ca="1">I379*VLOOKUP(AM$6,'Greenhouse Gas Costs Avoided'!$A$2:$I$32,9,FALSE)</f>
        <v>5.5063320831654474</v>
      </c>
      <c r="AN379" s="21">
        <f ca="1">J379*VLOOKUP(AN$6,'Greenhouse Gas Costs Avoided'!$A$2:$I$32,9,FALSE)</f>
        <v>5.5861339974142208</v>
      </c>
      <c r="AO379" s="21">
        <f ca="1">K379*VLOOKUP(AO$6,'Greenhouse Gas Costs Avoided'!$A$2:$I$32,9,FALSE)</f>
        <v>5.665935911662995</v>
      </c>
      <c r="AP379" s="21">
        <f ca="1">L379*VLOOKUP(AP$6,'Greenhouse Gas Costs Avoided'!$A$2:$I$32,9,FALSE)</f>
        <v>5.7457378259117702</v>
      </c>
      <c r="AQ379" s="21">
        <f ca="1">M379*VLOOKUP(AQ$6,'Greenhouse Gas Costs Avoided'!$A$2:$I$32,9,FALSE)</f>
        <v>5.8255397401605462</v>
      </c>
      <c r="AR379" s="21">
        <f ca="1">N379*VLOOKUP(AR$6,'Greenhouse Gas Costs Avoided'!$A$2:$I$32,9,FALSE)</f>
        <v>5.9053416544093205</v>
      </c>
      <c r="AS379" s="21">
        <f ca="1">O379*VLOOKUP(AS$6,'Greenhouse Gas Costs Avoided'!$A$2:$I$32,9,FALSE)</f>
        <v>5.9851435686580947</v>
      </c>
      <c r="AT379" s="21">
        <f ca="1">P379*VLOOKUP(AT$6,'Greenhouse Gas Costs Avoided'!$A$2:$I$32,9,FALSE)</f>
        <v>6.0649454829068699</v>
      </c>
      <c r="AU379" s="21">
        <f ca="1">Q379*VLOOKUP(AU$6,'Greenhouse Gas Costs Avoided'!$A$2:$I$32,9,FALSE)</f>
        <v>6.1447473971556432</v>
      </c>
      <c r="AV379" s="21">
        <f ca="1">R379*VLOOKUP(AV$6,'Greenhouse Gas Costs Avoided'!$A$2:$I$32,9,FALSE)</f>
        <v>6.327084396109818</v>
      </c>
      <c r="AW379" s="21">
        <f ca="1">S379*VLOOKUP(AW$6,'Greenhouse Gas Costs Avoided'!$A$2:$I$32,9,FALSE)</f>
        <v>6.4576430704410743</v>
      </c>
      <c r="AX379" s="21">
        <f ca="1">T379*VLOOKUP(AX$6,'Greenhouse Gas Costs Avoided'!$A$2:$I$32,9,FALSE)</f>
        <v>6.5911251478821242</v>
      </c>
      <c r="AY379" s="21">
        <f ca="1">U379*VLOOKUP(AY$6,'Greenhouse Gas Costs Avoided'!$A$2:$I$32,9,FALSE)</f>
        <v>6.7268304055597685</v>
      </c>
      <c r="AZ379" s="21">
        <f ca="1">V379*VLOOKUP(AZ$6,'Greenhouse Gas Costs Avoided'!$A$2:$I$32,9,FALSE)</f>
        <v>6.8651292595600424</v>
      </c>
      <c r="BA379" s="21">
        <f ca="1">W379*VLOOKUP(BA$6,'Greenhouse Gas Costs Avoided'!$A$2:$I$32,9,FALSE)</f>
        <v>7.0050493173053994</v>
      </c>
      <c r="BB379" s="21">
        <f ca="1">X379*VLOOKUP(BB$6,'Greenhouse Gas Costs Avoided'!$A$2:$I$32,9,FALSE)</f>
        <v>7.1439746093722221</v>
      </c>
      <c r="BC379" s="21">
        <f ca="1">Y379*VLOOKUP(BC$6,'Greenhouse Gas Costs Avoided'!$A$2:$I$32,9,FALSE)</f>
        <v>7.2841581669004034</v>
      </c>
      <c r="BD379" s="21">
        <f ca="1">Z379*VLOOKUP(BD$6,'Greenhouse Gas Costs Avoided'!$A$2:$I$32,9,FALSE)</f>
        <v>7.426136894299721</v>
      </c>
      <c r="BE379" s="21">
        <f ca="1">AA379*VLOOKUP(BE$6,'Greenhouse Gas Costs Avoided'!$A$2:$I$32,9,FALSE)</f>
        <v>7.5706571930511553</v>
      </c>
      <c r="BF379" s="21">
        <f ca="1">AB379*VLOOKUP(BF$6,'Greenhouse Gas Costs Avoided'!$A$2:$I$32,9,FALSE)</f>
        <v>7.7180899770979394</v>
      </c>
      <c r="BG379" s="21">
        <f ca="1">AC379*VLOOKUP(BG$6,'Greenhouse Gas Costs Avoided'!$A$2:$I$32,9,FALSE)</f>
        <v>7.8747441218959366</v>
      </c>
      <c r="BH379" s="21">
        <f ca="1">AD379*VLOOKUP(BH$6,'Greenhouse Gas Costs Avoided'!$A$2:$I$32,9,FALSE)</f>
        <v>8.0340500621877027</v>
      </c>
      <c r="BI379" s="21">
        <f ca="1">AE379*VLOOKUP(BI$6,'Greenhouse Gas Costs Avoided'!$A$2:$I$32,9,FALSE)</f>
        <v>8.1957044736636782</v>
      </c>
      <c r="BJ379" s="21">
        <f ca="1">AF379*VLOOKUP(BJ$6,'Greenhouse Gas Costs Avoided'!$A$2:$I$32,9,FALSE)</f>
        <v>8.3598552322508848</v>
      </c>
      <c r="BK379" s="22">
        <f ca="1">AG379*VLOOKUP(BK$6,'Greenhouse Gas Costs Avoided'!$A$2:$I$32,9,FALSE)</f>
        <v>8.5820959249206545</v>
      </c>
    </row>
    <row r="380" spans="1:63" x14ac:dyDescent="0.35">
      <c r="A380" s="11">
        <v>374</v>
      </c>
      <c r="B380" s="12">
        <f t="shared" ca="1" si="10"/>
        <v>2</v>
      </c>
      <c r="C380" s="13">
        <f t="shared" ca="1" si="11"/>
        <v>2023</v>
      </c>
      <c r="E380" s="20">
        <f ca="1">IF(E$6&lt;$C380,0,VLOOKUP(E$6,'MonteCarlo Policy Paths'!$A$2:$I$31,'Monte Carlo_WA Complance Price'!$B380+1,FALSE))</f>
        <v>0</v>
      </c>
      <c r="F380" s="21">
        <f ca="1">IF(F$6&lt;$C380,0,VLOOKUP(F$6,'MonteCarlo Policy Paths'!$A$2:$I$31,'Monte Carlo_WA Complance Price'!$B380+1,FALSE))</f>
        <v>82.346532180449415</v>
      </c>
      <c r="G380" s="21">
        <f ca="1">IF(G$6&lt;$C380,0,VLOOKUP(G$6,'MonteCarlo Policy Paths'!$A$2:$I$31,'Monte Carlo_WA Complance Price'!$B380+1,FALSE))</f>
        <v>84.002844861871253</v>
      </c>
      <c r="H380" s="21">
        <f ca="1">IF(H$6&lt;$C380,0,VLOOKUP(H$6,'MonteCarlo Policy Paths'!$A$2:$I$31,'Monte Carlo_WA Complance Price'!$B380+1,FALSE))</f>
        <v>85.659157543293105</v>
      </c>
      <c r="I380" s="21">
        <f ca="1">IF(I$6&lt;$C380,0,VLOOKUP(I$6,'MonteCarlo Policy Paths'!$A$2:$I$31,'Monte Carlo_WA Complance Price'!$B380+1,FALSE))</f>
        <v>86.918851036576825</v>
      </c>
      <c r="J380" s="21">
        <f ca="1">IF(J$6&lt;$C380,0,VLOOKUP(J$6,'MonteCarlo Policy Paths'!$A$2:$I$31,'Monte Carlo_WA Complance Price'!$B380+1,FALSE))</f>
        <v>88.178544529860531</v>
      </c>
      <c r="K380" s="21">
        <f ca="1">IF(K$6&lt;$C380,0,VLOOKUP(K$6,'MonteCarlo Policy Paths'!$A$2:$I$31,'Monte Carlo_WA Complance Price'!$B380+1,FALSE))</f>
        <v>89.438238023144251</v>
      </c>
      <c r="L380" s="21">
        <f ca="1">IF(L$6&lt;$C380,0,VLOOKUP(L$6,'MonteCarlo Policy Paths'!$A$2:$I$31,'Monte Carlo_WA Complance Price'!$B380+1,FALSE))</f>
        <v>90.697931516427971</v>
      </c>
      <c r="M380" s="21">
        <f ca="1">IF(M$6&lt;$C380,0,VLOOKUP(M$6,'MonteCarlo Policy Paths'!$A$2:$I$31,'Monte Carlo_WA Complance Price'!$B380+1,FALSE))</f>
        <v>91.95762500971172</v>
      </c>
      <c r="N380" s="21">
        <f ca="1">IF(N$6&lt;$C380,0,VLOOKUP(N$6,'MonteCarlo Policy Paths'!$A$2:$I$31,'Monte Carlo_WA Complance Price'!$B380+1,FALSE))</f>
        <v>93.21731850299544</v>
      </c>
      <c r="O380" s="21">
        <f ca="1">IF(O$6&lt;$C380,0,VLOOKUP(O$6,'MonteCarlo Policy Paths'!$A$2:$I$31,'Monte Carlo_WA Complance Price'!$B380+1,FALSE))</f>
        <v>94.47701199627916</v>
      </c>
      <c r="P380" s="21">
        <f ca="1">IF(P$6&lt;$C380,0,VLOOKUP(P$6,'MonteCarlo Policy Paths'!$A$2:$I$31,'Monte Carlo_WA Complance Price'!$B380+1,FALSE))</f>
        <v>95.73670548956288</v>
      </c>
      <c r="Q380" s="21">
        <f ca="1">IF(Q$6&lt;$C380,0,VLOOKUP(Q$6,'MonteCarlo Policy Paths'!$A$2:$I$31,'Monte Carlo_WA Complance Price'!$B380+1,FALSE))</f>
        <v>96.996398982846586</v>
      </c>
      <c r="R380" s="21">
        <f ca="1">IF(R$6&lt;$C380,0,VLOOKUP(R$6,'MonteCarlo Policy Paths'!$A$2:$I$31,'Monte Carlo_WA Complance Price'!$B380+1,FALSE))</f>
        <v>98.25609247613032</v>
      </c>
      <c r="S380" s="21">
        <f ca="1">IF(S$6&lt;$C380,0,VLOOKUP(S$6,'MonteCarlo Policy Paths'!$A$2:$I$31,'Monte Carlo_WA Complance Price'!$B380+1,FALSE))</f>
        <v>99.65157958594628</v>
      </c>
      <c r="T380" s="21">
        <f ca="1">IF(T$6&lt;$C380,0,VLOOKUP(T$6,'MonteCarlo Policy Paths'!$A$2:$I$31,'Monte Carlo_WA Complance Price'!$B380+1,FALSE))</f>
        <v>101.04706669576224</v>
      </c>
      <c r="U380" s="21">
        <f ca="1">IF(U$6&lt;$C380,0,VLOOKUP(U$6,'MonteCarlo Policy Paths'!$A$2:$I$31,'Monte Carlo_WA Complance Price'!$B380+1,FALSE))</f>
        <v>102.4425538055782</v>
      </c>
      <c r="V380" s="21">
        <f ca="1">IF(V$6&lt;$C380,0,VLOOKUP(V$6,'MonteCarlo Policy Paths'!$A$2:$I$31,'Monte Carlo_WA Complance Price'!$B380+1,FALSE))</f>
        <v>103.83804091539416</v>
      </c>
      <c r="W380" s="21">
        <f ca="1">IF(W$6&lt;$C380,0,VLOOKUP(W$6,'MonteCarlo Policy Paths'!$A$2:$I$31,'Monte Carlo_WA Complance Price'!$B380+1,FALSE))</f>
        <v>105.23352802521011</v>
      </c>
      <c r="X380" s="21">
        <f ca="1">IF(X$6&lt;$C380,0,VLOOKUP(X$6,'MonteCarlo Policy Paths'!$A$2:$I$31,'Monte Carlo_WA Complance Price'!$B380+1,FALSE))</f>
        <v>106.47156953138905</v>
      </c>
      <c r="Y380" s="21">
        <f ca="1">IF(Y$6&lt;$C380,0,VLOOKUP(Y$6,'MonteCarlo Policy Paths'!$A$2:$I$31,'Monte Carlo_WA Complance Price'!$B380+1,FALSE))</f>
        <v>107.709611037568</v>
      </c>
      <c r="Z380" s="21">
        <f ca="1">IF(Z$6&lt;$C380,0,VLOOKUP(Z$6,'MonteCarlo Policy Paths'!$A$2:$I$31,'Monte Carlo_WA Complance Price'!$B380+1,FALSE))</f>
        <v>108.94765254374694</v>
      </c>
      <c r="AA380" s="21">
        <f ca="1">IF(AA$6&lt;$C380,0,VLOOKUP(AA$6,'MonteCarlo Policy Paths'!$A$2:$I$31,'Monte Carlo_WA Complance Price'!$B380+1,FALSE))</f>
        <v>110.18569404992589</v>
      </c>
      <c r="AB380" s="21">
        <f ca="1">IF(AB$6&lt;$C380,0,VLOOKUP(AB$6,'MonteCarlo Policy Paths'!$A$2:$I$31,'Monte Carlo_WA Complance Price'!$B380+1,FALSE))</f>
        <v>111.42373555610482</v>
      </c>
      <c r="AC380" s="21">
        <f ca="1">IF(AC$6&lt;$C380,0,VLOOKUP(AC$6,'MonteCarlo Policy Paths'!$A$2:$I$31,'Monte Carlo_WA Complance Price'!$B380+1,FALSE))</f>
        <v>112.86811731331359</v>
      </c>
      <c r="AD380" s="21">
        <f ca="1">IF(AD$6&lt;$C380,0,VLOOKUP(AD$6,'MonteCarlo Policy Paths'!$A$2:$I$31,'Monte Carlo_WA Complance Price'!$B380+1,FALSE))</f>
        <v>114.31249907052236</v>
      </c>
      <c r="AE380" s="21">
        <f ca="1">IF(AE$6&lt;$C380,0,VLOOKUP(AE$6,'MonteCarlo Policy Paths'!$A$2:$I$31,'Monte Carlo_WA Complance Price'!$B380+1,FALSE))</f>
        <v>115.75688082773114</v>
      </c>
      <c r="AF380" s="21">
        <f ca="1">IF(AF$6&lt;$C380,0,VLOOKUP(AF$6,'MonteCarlo Policy Paths'!$A$2:$I$31,'Monte Carlo_WA Complance Price'!$B380+1,FALSE))</f>
        <v>117.20126258493991</v>
      </c>
      <c r="AG380" s="22">
        <f ca="1">IF(AG$6&lt;$C380,0,VLOOKUP(AG$6,'MonteCarlo Policy Paths'!$A$2:$I$31,'Monte Carlo_WA Complance Price'!$B380+1,FALSE))</f>
        <v>120.41827982173916</v>
      </c>
      <c r="AI380" s="20">
        <f ca="1">E380*VLOOKUP(AI$6,'Greenhouse Gas Costs Avoided'!$A$2:$I$32,9,FALSE)</f>
        <v>0</v>
      </c>
      <c r="AJ380" s="21">
        <f ca="1">F380*VLOOKUP(AJ$6,'Greenhouse Gas Costs Avoided'!$A$2:$I$32,9,FALSE)</f>
        <v>5.2166744805659615</v>
      </c>
      <c r="AK380" s="21">
        <f ca="1">G380*VLOOKUP(AK$6,'Greenhouse Gas Costs Avoided'!$A$2:$I$32,9,FALSE)</f>
        <v>5.3216023247413169</v>
      </c>
      <c r="AL380" s="21">
        <f ca="1">H380*VLOOKUP(AL$6,'Greenhouse Gas Costs Avoided'!$A$2:$I$32,9,FALSE)</f>
        <v>5.4265301689166732</v>
      </c>
      <c r="AM380" s="21">
        <f ca="1">I380*VLOOKUP(AM$6,'Greenhouse Gas Costs Avoided'!$A$2:$I$32,9,FALSE)</f>
        <v>5.5063320831654474</v>
      </c>
      <c r="AN380" s="21">
        <f ca="1">J380*VLOOKUP(AN$6,'Greenhouse Gas Costs Avoided'!$A$2:$I$32,9,FALSE)</f>
        <v>5.5861339974142208</v>
      </c>
      <c r="AO380" s="21">
        <f ca="1">K380*VLOOKUP(AO$6,'Greenhouse Gas Costs Avoided'!$A$2:$I$32,9,FALSE)</f>
        <v>5.665935911662995</v>
      </c>
      <c r="AP380" s="21">
        <f ca="1">L380*VLOOKUP(AP$6,'Greenhouse Gas Costs Avoided'!$A$2:$I$32,9,FALSE)</f>
        <v>5.7457378259117702</v>
      </c>
      <c r="AQ380" s="21">
        <f ca="1">M380*VLOOKUP(AQ$6,'Greenhouse Gas Costs Avoided'!$A$2:$I$32,9,FALSE)</f>
        <v>5.8255397401605462</v>
      </c>
      <c r="AR380" s="21">
        <f ca="1">N380*VLOOKUP(AR$6,'Greenhouse Gas Costs Avoided'!$A$2:$I$32,9,FALSE)</f>
        <v>5.9053416544093205</v>
      </c>
      <c r="AS380" s="21">
        <f ca="1">O380*VLOOKUP(AS$6,'Greenhouse Gas Costs Avoided'!$A$2:$I$32,9,FALSE)</f>
        <v>5.9851435686580947</v>
      </c>
      <c r="AT380" s="21">
        <f ca="1">P380*VLOOKUP(AT$6,'Greenhouse Gas Costs Avoided'!$A$2:$I$32,9,FALSE)</f>
        <v>6.0649454829068699</v>
      </c>
      <c r="AU380" s="21">
        <f ca="1">Q380*VLOOKUP(AU$6,'Greenhouse Gas Costs Avoided'!$A$2:$I$32,9,FALSE)</f>
        <v>6.1447473971556432</v>
      </c>
      <c r="AV380" s="21">
        <f ca="1">R380*VLOOKUP(AV$6,'Greenhouse Gas Costs Avoided'!$A$2:$I$32,9,FALSE)</f>
        <v>6.2245493114044184</v>
      </c>
      <c r="AW380" s="21">
        <f ca="1">S380*VLOOKUP(AW$6,'Greenhouse Gas Costs Avoided'!$A$2:$I$32,9,FALSE)</f>
        <v>6.312953786990386</v>
      </c>
      <c r="AX380" s="21">
        <f ca="1">T380*VLOOKUP(AX$6,'Greenhouse Gas Costs Avoided'!$A$2:$I$32,9,FALSE)</f>
        <v>6.4013582625763545</v>
      </c>
      <c r="AY380" s="21">
        <f ca="1">U380*VLOOKUP(AY$6,'Greenhouse Gas Costs Avoided'!$A$2:$I$32,9,FALSE)</f>
        <v>6.4897627381623222</v>
      </c>
      <c r="AZ380" s="21">
        <f ca="1">V380*VLOOKUP(AZ$6,'Greenhouse Gas Costs Avoided'!$A$2:$I$32,9,FALSE)</f>
        <v>6.5781672137482907</v>
      </c>
      <c r="BA380" s="21">
        <f ca="1">W380*VLOOKUP(BA$6,'Greenhouse Gas Costs Avoided'!$A$2:$I$32,9,FALSE)</f>
        <v>6.6665716893342575</v>
      </c>
      <c r="BB380" s="21">
        <f ca="1">X380*VLOOKUP(BB$6,'Greenhouse Gas Costs Avoided'!$A$2:$I$32,9,FALSE)</f>
        <v>6.7450019445028957</v>
      </c>
      <c r="BC380" s="21">
        <f ca="1">Y380*VLOOKUP(BC$6,'Greenhouse Gas Costs Avoided'!$A$2:$I$32,9,FALSE)</f>
        <v>6.8234321996715348</v>
      </c>
      <c r="BD380" s="21">
        <f ca="1">Z380*VLOOKUP(BD$6,'Greenhouse Gas Costs Avoided'!$A$2:$I$32,9,FALSE)</f>
        <v>6.901862454840173</v>
      </c>
      <c r="BE380" s="21">
        <f ca="1">AA380*VLOOKUP(BE$6,'Greenhouse Gas Costs Avoided'!$A$2:$I$32,9,FALSE)</f>
        <v>6.9802927100088112</v>
      </c>
      <c r="BF380" s="21">
        <f ca="1">AB380*VLOOKUP(BF$6,'Greenhouse Gas Costs Avoided'!$A$2:$I$32,9,FALSE)</f>
        <v>7.0587229651774486</v>
      </c>
      <c r="BG380" s="21">
        <f ca="1">AC380*VLOOKUP(BG$6,'Greenhouse Gas Costs Avoided'!$A$2:$I$32,9,FALSE)</f>
        <v>7.1502249295408609</v>
      </c>
      <c r="BH380" s="21">
        <f ca="1">AD380*VLOOKUP(BH$6,'Greenhouse Gas Costs Avoided'!$A$2:$I$32,9,FALSE)</f>
        <v>7.2417268939042723</v>
      </c>
      <c r="BI380" s="21">
        <f ca="1">AE380*VLOOKUP(BI$6,'Greenhouse Gas Costs Avoided'!$A$2:$I$32,9,FALSE)</f>
        <v>7.3332288582676846</v>
      </c>
      <c r="BJ380" s="21">
        <f ca="1">AF380*VLOOKUP(BJ$6,'Greenhouse Gas Costs Avoided'!$A$2:$I$32,9,FALSE)</f>
        <v>7.424730822631096</v>
      </c>
      <c r="BK380" s="22">
        <f ca="1">AG380*VLOOKUP(BK$6,'Greenhouse Gas Costs Avoided'!$A$2:$I$32,9,FALSE)</f>
        <v>7.6285297110405814</v>
      </c>
    </row>
    <row r="381" spans="1:63" x14ac:dyDescent="0.35">
      <c r="A381" s="11">
        <v>375</v>
      </c>
      <c r="B381" s="12">
        <f t="shared" ca="1" si="10"/>
        <v>1</v>
      </c>
      <c r="C381" s="13">
        <f t="shared" ca="1" si="11"/>
        <v>2023</v>
      </c>
      <c r="E381" s="20">
        <f ca="1">IF(E$6&lt;$C381,0,VLOOKUP(E$6,'MonteCarlo Policy Paths'!$A$2:$I$31,'Monte Carlo_WA Complance Price'!$B381+1,FALSE))</f>
        <v>0</v>
      </c>
      <c r="F381" s="21">
        <f ca="1">IF(F$6&lt;$C381,0,VLOOKUP(F$6,'MonteCarlo Policy Paths'!$A$2:$I$31,'Monte Carlo_WA Complance Price'!$B381+1,FALSE))</f>
        <v>82.346532180449415</v>
      </c>
      <c r="G381" s="21">
        <f ca="1">IF(G$6&lt;$C381,0,VLOOKUP(G$6,'MonteCarlo Policy Paths'!$A$2:$I$31,'Monte Carlo_WA Complance Price'!$B381+1,FALSE))</f>
        <v>84.002844861871253</v>
      </c>
      <c r="H381" s="21">
        <f ca="1">IF(H$6&lt;$C381,0,VLOOKUP(H$6,'MonteCarlo Policy Paths'!$A$2:$I$31,'Monte Carlo_WA Complance Price'!$B381+1,FALSE))</f>
        <v>85.659157543293105</v>
      </c>
      <c r="I381" s="21">
        <f ca="1">IF(I$6&lt;$C381,0,VLOOKUP(I$6,'MonteCarlo Policy Paths'!$A$2:$I$31,'Monte Carlo_WA Complance Price'!$B381+1,FALSE))</f>
        <v>86.918851036576825</v>
      </c>
      <c r="J381" s="21">
        <f ca="1">IF(J$6&lt;$C381,0,VLOOKUP(J$6,'MonteCarlo Policy Paths'!$A$2:$I$31,'Monte Carlo_WA Complance Price'!$B381+1,FALSE))</f>
        <v>88.178544529860531</v>
      </c>
      <c r="K381" s="21">
        <f ca="1">IF(K$6&lt;$C381,0,VLOOKUP(K$6,'MonteCarlo Policy Paths'!$A$2:$I$31,'Monte Carlo_WA Complance Price'!$B381+1,FALSE))</f>
        <v>89.438238023144251</v>
      </c>
      <c r="L381" s="21">
        <f ca="1">IF(L$6&lt;$C381,0,VLOOKUP(L$6,'MonteCarlo Policy Paths'!$A$2:$I$31,'Monte Carlo_WA Complance Price'!$B381+1,FALSE))</f>
        <v>90.697931516427971</v>
      </c>
      <c r="M381" s="21">
        <f ca="1">IF(M$6&lt;$C381,0,VLOOKUP(M$6,'MonteCarlo Policy Paths'!$A$2:$I$31,'Monte Carlo_WA Complance Price'!$B381+1,FALSE))</f>
        <v>91.95762500971172</v>
      </c>
      <c r="N381" s="21">
        <f ca="1">IF(N$6&lt;$C381,0,VLOOKUP(N$6,'MonteCarlo Policy Paths'!$A$2:$I$31,'Monte Carlo_WA Complance Price'!$B381+1,FALSE))</f>
        <v>93.21731850299544</v>
      </c>
      <c r="O381" s="21">
        <f ca="1">IF(O$6&lt;$C381,0,VLOOKUP(O$6,'MonteCarlo Policy Paths'!$A$2:$I$31,'Monte Carlo_WA Complance Price'!$B381+1,FALSE))</f>
        <v>94.47701199627916</v>
      </c>
      <c r="P381" s="21">
        <f ca="1">IF(P$6&lt;$C381,0,VLOOKUP(P$6,'MonteCarlo Policy Paths'!$A$2:$I$31,'Monte Carlo_WA Complance Price'!$B381+1,FALSE))</f>
        <v>95.73670548956288</v>
      </c>
      <c r="Q381" s="21">
        <f ca="1">IF(Q$6&lt;$C381,0,VLOOKUP(Q$6,'MonteCarlo Policy Paths'!$A$2:$I$31,'Monte Carlo_WA Complance Price'!$B381+1,FALSE))</f>
        <v>96.996398982846586</v>
      </c>
      <c r="R381" s="21">
        <f ca="1">IF(R$6&lt;$C381,0,VLOOKUP(R$6,'MonteCarlo Policy Paths'!$A$2:$I$31,'Monte Carlo_WA Complance Price'!$B381+1,FALSE))</f>
        <v>98.25609247613032</v>
      </c>
      <c r="S381" s="21">
        <f ca="1">IF(S$6&lt;$C381,0,VLOOKUP(S$6,'MonteCarlo Policy Paths'!$A$2:$I$31,'Monte Carlo_WA Complance Price'!$B381+1,FALSE))</f>
        <v>99.65157958594628</v>
      </c>
      <c r="T381" s="21">
        <f ca="1">IF(T$6&lt;$C381,0,VLOOKUP(T$6,'MonteCarlo Policy Paths'!$A$2:$I$31,'Monte Carlo_WA Complance Price'!$B381+1,FALSE))</f>
        <v>101.04706669576224</v>
      </c>
      <c r="U381" s="21">
        <f ca="1">IF(U$6&lt;$C381,0,VLOOKUP(U$6,'MonteCarlo Policy Paths'!$A$2:$I$31,'Monte Carlo_WA Complance Price'!$B381+1,FALSE))</f>
        <v>102.4425538055782</v>
      </c>
      <c r="V381" s="21">
        <f ca="1">IF(V$6&lt;$C381,0,VLOOKUP(V$6,'MonteCarlo Policy Paths'!$A$2:$I$31,'Monte Carlo_WA Complance Price'!$B381+1,FALSE))</f>
        <v>103.83804091539416</v>
      </c>
      <c r="W381" s="21">
        <f ca="1">IF(W$6&lt;$C381,0,VLOOKUP(W$6,'MonteCarlo Policy Paths'!$A$2:$I$31,'Monte Carlo_WA Complance Price'!$B381+1,FALSE))</f>
        <v>105.23352802521011</v>
      </c>
      <c r="X381" s="21">
        <f ca="1">IF(X$6&lt;$C381,0,VLOOKUP(X$6,'MonteCarlo Policy Paths'!$A$2:$I$31,'Monte Carlo_WA Complance Price'!$B381+1,FALSE))</f>
        <v>106.47156953138905</v>
      </c>
      <c r="Y381" s="21">
        <f ca="1">IF(Y$6&lt;$C381,0,VLOOKUP(Y$6,'MonteCarlo Policy Paths'!$A$2:$I$31,'Monte Carlo_WA Complance Price'!$B381+1,FALSE))</f>
        <v>107.709611037568</v>
      </c>
      <c r="Z381" s="21">
        <f ca="1">IF(Z$6&lt;$C381,0,VLOOKUP(Z$6,'MonteCarlo Policy Paths'!$A$2:$I$31,'Monte Carlo_WA Complance Price'!$B381+1,FALSE))</f>
        <v>108.94765254374694</v>
      </c>
      <c r="AA381" s="21">
        <f ca="1">IF(AA$6&lt;$C381,0,VLOOKUP(AA$6,'MonteCarlo Policy Paths'!$A$2:$I$31,'Monte Carlo_WA Complance Price'!$B381+1,FALSE))</f>
        <v>110.18569404992589</v>
      </c>
      <c r="AB381" s="21">
        <f ca="1">IF(AB$6&lt;$C381,0,VLOOKUP(AB$6,'MonteCarlo Policy Paths'!$A$2:$I$31,'Monte Carlo_WA Complance Price'!$B381+1,FALSE))</f>
        <v>111.42373555610482</v>
      </c>
      <c r="AC381" s="21">
        <f ca="1">IF(AC$6&lt;$C381,0,VLOOKUP(AC$6,'MonteCarlo Policy Paths'!$A$2:$I$31,'Monte Carlo_WA Complance Price'!$B381+1,FALSE))</f>
        <v>112.86811731331359</v>
      </c>
      <c r="AD381" s="21">
        <f ca="1">IF(AD$6&lt;$C381,0,VLOOKUP(AD$6,'MonteCarlo Policy Paths'!$A$2:$I$31,'Monte Carlo_WA Complance Price'!$B381+1,FALSE))</f>
        <v>114.31249907052236</v>
      </c>
      <c r="AE381" s="21">
        <f ca="1">IF(AE$6&lt;$C381,0,VLOOKUP(AE$6,'MonteCarlo Policy Paths'!$A$2:$I$31,'Monte Carlo_WA Complance Price'!$B381+1,FALSE))</f>
        <v>115.75688082773114</v>
      </c>
      <c r="AF381" s="21">
        <f ca="1">IF(AF$6&lt;$C381,0,VLOOKUP(AF$6,'MonteCarlo Policy Paths'!$A$2:$I$31,'Monte Carlo_WA Complance Price'!$B381+1,FALSE))</f>
        <v>117.20126258493991</v>
      </c>
      <c r="AG381" s="22">
        <f ca="1">IF(AG$6&lt;$C381,0,VLOOKUP(AG$6,'MonteCarlo Policy Paths'!$A$2:$I$31,'Monte Carlo_WA Complance Price'!$B381+1,FALSE))</f>
        <v>118.64564434214866</v>
      </c>
      <c r="AI381" s="20">
        <f ca="1">E381*VLOOKUP(AI$6,'Greenhouse Gas Costs Avoided'!$A$2:$I$32,9,FALSE)</f>
        <v>0</v>
      </c>
      <c r="AJ381" s="21">
        <f ca="1">F381*VLOOKUP(AJ$6,'Greenhouse Gas Costs Avoided'!$A$2:$I$32,9,FALSE)</f>
        <v>5.2166744805659615</v>
      </c>
      <c r="AK381" s="21">
        <f ca="1">G381*VLOOKUP(AK$6,'Greenhouse Gas Costs Avoided'!$A$2:$I$32,9,FALSE)</f>
        <v>5.3216023247413169</v>
      </c>
      <c r="AL381" s="21">
        <f ca="1">H381*VLOOKUP(AL$6,'Greenhouse Gas Costs Avoided'!$A$2:$I$32,9,FALSE)</f>
        <v>5.4265301689166732</v>
      </c>
      <c r="AM381" s="21">
        <f ca="1">I381*VLOOKUP(AM$6,'Greenhouse Gas Costs Avoided'!$A$2:$I$32,9,FALSE)</f>
        <v>5.5063320831654474</v>
      </c>
      <c r="AN381" s="21">
        <f ca="1">J381*VLOOKUP(AN$6,'Greenhouse Gas Costs Avoided'!$A$2:$I$32,9,FALSE)</f>
        <v>5.5861339974142208</v>
      </c>
      <c r="AO381" s="21">
        <f ca="1">K381*VLOOKUP(AO$6,'Greenhouse Gas Costs Avoided'!$A$2:$I$32,9,FALSE)</f>
        <v>5.665935911662995</v>
      </c>
      <c r="AP381" s="21">
        <f ca="1">L381*VLOOKUP(AP$6,'Greenhouse Gas Costs Avoided'!$A$2:$I$32,9,FALSE)</f>
        <v>5.7457378259117702</v>
      </c>
      <c r="AQ381" s="21">
        <f ca="1">M381*VLOOKUP(AQ$6,'Greenhouse Gas Costs Avoided'!$A$2:$I$32,9,FALSE)</f>
        <v>5.8255397401605462</v>
      </c>
      <c r="AR381" s="21">
        <f ca="1">N381*VLOOKUP(AR$6,'Greenhouse Gas Costs Avoided'!$A$2:$I$32,9,FALSE)</f>
        <v>5.9053416544093205</v>
      </c>
      <c r="AS381" s="21">
        <f ca="1">O381*VLOOKUP(AS$6,'Greenhouse Gas Costs Avoided'!$A$2:$I$32,9,FALSE)</f>
        <v>5.9851435686580947</v>
      </c>
      <c r="AT381" s="21">
        <f ca="1">P381*VLOOKUP(AT$6,'Greenhouse Gas Costs Avoided'!$A$2:$I$32,9,FALSE)</f>
        <v>6.0649454829068699</v>
      </c>
      <c r="AU381" s="21">
        <f ca="1">Q381*VLOOKUP(AU$6,'Greenhouse Gas Costs Avoided'!$A$2:$I$32,9,FALSE)</f>
        <v>6.1447473971556432</v>
      </c>
      <c r="AV381" s="21">
        <f ca="1">R381*VLOOKUP(AV$6,'Greenhouse Gas Costs Avoided'!$A$2:$I$32,9,FALSE)</f>
        <v>6.2245493114044184</v>
      </c>
      <c r="AW381" s="21">
        <f ca="1">S381*VLOOKUP(AW$6,'Greenhouse Gas Costs Avoided'!$A$2:$I$32,9,FALSE)</f>
        <v>6.312953786990386</v>
      </c>
      <c r="AX381" s="21">
        <f ca="1">T381*VLOOKUP(AX$6,'Greenhouse Gas Costs Avoided'!$A$2:$I$32,9,FALSE)</f>
        <v>6.4013582625763545</v>
      </c>
      <c r="AY381" s="21">
        <f ca="1">U381*VLOOKUP(AY$6,'Greenhouse Gas Costs Avoided'!$A$2:$I$32,9,FALSE)</f>
        <v>6.4897627381623222</v>
      </c>
      <c r="AZ381" s="21">
        <f ca="1">V381*VLOOKUP(AZ$6,'Greenhouse Gas Costs Avoided'!$A$2:$I$32,9,FALSE)</f>
        <v>6.5781672137482907</v>
      </c>
      <c r="BA381" s="21">
        <f ca="1">W381*VLOOKUP(BA$6,'Greenhouse Gas Costs Avoided'!$A$2:$I$32,9,FALSE)</f>
        <v>6.6665716893342575</v>
      </c>
      <c r="BB381" s="21">
        <f ca="1">X381*VLOOKUP(BB$6,'Greenhouse Gas Costs Avoided'!$A$2:$I$32,9,FALSE)</f>
        <v>6.7450019445028957</v>
      </c>
      <c r="BC381" s="21">
        <f ca="1">Y381*VLOOKUP(BC$6,'Greenhouse Gas Costs Avoided'!$A$2:$I$32,9,FALSE)</f>
        <v>6.8234321996715348</v>
      </c>
      <c r="BD381" s="21">
        <f ca="1">Z381*VLOOKUP(BD$6,'Greenhouse Gas Costs Avoided'!$A$2:$I$32,9,FALSE)</f>
        <v>6.901862454840173</v>
      </c>
      <c r="BE381" s="21">
        <f ca="1">AA381*VLOOKUP(BE$6,'Greenhouse Gas Costs Avoided'!$A$2:$I$32,9,FALSE)</f>
        <v>6.9802927100088112</v>
      </c>
      <c r="BF381" s="21">
        <f ca="1">AB381*VLOOKUP(BF$6,'Greenhouse Gas Costs Avoided'!$A$2:$I$32,9,FALSE)</f>
        <v>7.0587229651774486</v>
      </c>
      <c r="BG381" s="21">
        <f ca="1">AC381*VLOOKUP(BG$6,'Greenhouse Gas Costs Avoided'!$A$2:$I$32,9,FALSE)</f>
        <v>7.1502249295408609</v>
      </c>
      <c r="BH381" s="21">
        <f ca="1">AD381*VLOOKUP(BH$6,'Greenhouse Gas Costs Avoided'!$A$2:$I$32,9,FALSE)</f>
        <v>7.2417268939042723</v>
      </c>
      <c r="BI381" s="21">
        <f ca="1">AE381*VLOOKUP(BI$6,'Greenhouse Gas Costs Avoided'!$A$2:$I$32,9,FALSE)</f>
        <v>7.3332288582676846</v>
      </c>
      <c r="BJ381" s="21">
        <f ca="1">AF381*VLOOKUP(BJ$6,'Greenhouse Gas Costs Avoided'!$A$2:$I$32,9,FALSE)</f>
        <v>7.424730822631096</v>
      </c>
      <c r="BK381" s="22">
        <f ca="1">AG381*VLOOKUP(BK$6,'Greenhouse Gas Costs Avoided'!$A$2:$I$32,9,FALSE)</f>
        <v>7.5162327869945065</v>
      </c>
    </row>
    <row r="382" spans="1:63" x14ac:dyDescent="0.35">
      <c r="A382" s="11">
        <v>376</v>
      </c>
      <c r="B382" s="12">
        <f t="shared" ca="1" si="10"/>
        <v>1</v>
      </c>
      <c r="C382" s="13">
        <f t="shared" ca="1" si="11"/>
        <v>2023</v>
      </c>
      <c r="E382" s="20">
        <f ca="1">IF(E$6&lt;$C382,0,VLOOKUP(E$6,'MonteCarlo Policy Paths'!$A$2:$I$31,'Monte Carlo_WA Complance Price'!$B382+1,FALSE))</f>
        <v>0</v>
      </c>
      <c r="F382" s="21">
        <f ca="1">IF(F$6&lt;$C382,0,VLOOKUP(F$6,'MonteCarlo Policy Paths'!$A$2:$I$31,'Monte Carlo_WA Complance Price'!$B382+1,FALSE))</f>
        <v>82.346532180449415</v>
      </c>
      <c r="G382" s="21">
        <f ca="1">IF(G$6&lt;$C382,0,VLOOKUP(G$6,'MonteCarlo Policy Paths'!$A$2:$I$31,'Monte Carlo_WA Complance Price'!$B382+1,FALSE))</f>
        <v>84.002844861871253</v>
      </c>
      <c r="H382" s="21">
        <f ca="1">IF(H$6&lt;$C382,0,VLOOKUP(H$6,'MonteCarlo Policy Paths'!$A$2:$I$31,'Monte Carlo_WA Complance Price'!$B382+1,FALSE))</f>
        <v>85.659157543293105</v>
      </c>
      <c r="I382" s="21">
        <f ca="1">IF(I$6&lt;$C382,0,VLOOKUP(I$6,'MonteCarlo Policy Paths'!$A$2:$I$31,'Monte Carlo_WA Complance Price'!$B382+1,FALSE))</f>
        <v>86.918851036576825</v>
      </c>
      <c r="J382" s="21">
        <f ca="1">IF(J$6&lt;$C382,0,VLOOKUP(J$6,'MonteCarlo Policy Paths'!$A$2:$I$31,'Monte Carlo_WA Complance Price'!$B382+1,FALSE))</f>
        <v>88.178544529860531</v>
      </c>
      <c r="K382" s="21">
        <f ca="1">IF(K$6&lt;$C382,0,VLOOKUP(K$6,'MonteCarlo Policy Paths'!$A$2:$I$31,'Monte Carlo_WA Complance Price'!$B382+1,FALSE))</f>
        <v>89.438238023144251</v>
      </c>
      <c r="L382" s="21">
        <f ca="1">IF(L$6&lt;$C382,0,VLOOKUP(L$6,'MonteCarlo Policy Paths'!$A$2:$I$31,'Monte Carlo_WA Complance Price'!$B382+1,FALSE))</f>
        <v>90.697931516427971</v>
      </c>
      <c r="M382" s="21">
        <f ca="1">IF(M$6&lt;$C382,0,VLOOKUP(M$6,'MonteCarlo Policy Paths'!$A$2:$I$31,'Monte Carlo_WA Complance Price'!$B382+1,FALSE))</f>
        <v>91.95762500971172</v>
      </c>
      <c r="N382" s="21">
        <f ca="1">IF(N$6&lt;$C382,0,VLOOKUP(N$6,'MonteCarlo Policy Paths'!$A$2:$I$31,'Monte Carlo_WA Complance Price'!$B382+1,FALSE))</f>
        <v>93.21731850299544</v>
      </c>
      <c r="O382" s="21">
        <f ca="1">IF(O$6&lt;$C382,0,VLOOKUP(O$6,'MonteCarlo Policy Paths'!$A$2:$I$31,'Monte Carlo_WA Complance Price'!$B382+1,FALSE))</f>
        <v>94.47701199627916</v>
      </c>
      <c r="P382" s="21">
        <f ca="1">IF(P$6&lt;$C382,0,VLOOKUP(P$6,'MonteCarlo Policy Paths'!$A$2:$I$31,'Monte Carlo_WA Complance Price'!$B382+1,FALSE))</f>
        <v>95.73670548956288</v>
      </c>
      <c r="Q382" s="21">
        <f ca="1">IF(Q$6&lt;$C382,0,VLOOKUP(Q$6,'MonteCarlo Policy Paths'!$A$2:$I$31,'Monte Carlo_WA Complance Price'!$B382+1,FALSE))</f>
        <v>96.996398982846586</v>
      </c>
      <c r="R382" s="21">
        <f ca="1">IF(R$6&lt;$C382,0,VLOOKUP(R$6,'MonteCarlo Policy Paths'!$A$2:$I$31,'Monte Carlo_WA Complance Price'!$B382+1,FALSE))</f>
        <v>98.25609247613032</v>
      </c>
      <c r="S382" s="21">
        <f ca="1">IF(S$6&lt;$C382,0,VLOOKUP(S$6,'MonteCarlo Policy Paths'!$A$2:$I$31,'Monte Carlo_WA Complance Price'!$B382+1,FALSE))</f>
        <v>99.65157958594628</v>
      </c>
      <c r="T382" s="21">
        <f ca="1">IF(T$6&lt;$C382,0,VLOOKUP(T$6,'MonteCarlo Policy Paths'!$A$2:$I$31,'Monte Carlo_WA Complance Price'!$B382+1,FALSE))</f>
        <v>101.04706669576224</v>
      </c>
      <c r="U382" s="21">
        <f ca="1">IF(U$6&lt;$C382,0,VLOOKUP(U$6,'MonteCarlo Policy Paths'!$A$2:$I$31,'Monte Carlo_WA Complance Price'!$B382+1,FALSE))</f>
        <v>102.4425538055782</v>
      </c>
      <c r="V382" s="21">
        <f ca="1">IF(V$6&lt;$C382,0,VLOOKUP(V$6,'MonteCarlo Policy Paths'!$A$2:$I$31,'Monte Carlo_WA Complance Price'!$B382+1,FALSE))</f>
        <v>103.83804091539416</v>
      </c>
      <c r="W382" s="21">
        <f ca="1">IF(W$6&lt;$C382,0,VLOOKUP(W$6,'MonteCarlo Policy Paths'!$A$2:$I$31,'Monte Carlo_WA Complance Price'!$B382+1,FALSE))</f>
        <v>105.23352802521011</v>
      </c>
      <c r="X382" s="21">
        <f ca="1">IF(X$6&lt;$C382,0,VLOOKUP(X$6,'MonteCarlo Policy Paths'!$A$2:$I$31,'Monte Carlo_WA Complance Price'!$B382+1,FALSE))</f>
        <v>106.47156953138905</v>
      </c>
      <c r="Y382" s="21">
        <f ca="1">IF(Y$6&lt;$C382,0,VLOOKUP(Y$6,'MonteCarlo Policy Paths'!$A$2:$I$31,'Monte Carlo_WA Complance Price'!$B382+1,FALSE))</f>
        <v>107.709611037568</v>
      </c>
      <c r="Z382" s="21">
        <f ca="1">IF(Z$6&lt;$C382,0,VLOOKUP(Z$6,'MonteCarlo Policy Paths'!$A$2:$I$31,'Monte Carlo_WA Complance Price'!$B382+1,FALSE))</f>
        <v>108.94765254374694</v>
      </c>
      <c r="AA382" s="21">
        <f ca="1">IF(AA$6&lt;$C382,0,VLOOKUP(AA$6,'MonteCarlo Policy Paths'!$A$2:$I$31,'Monte Carlo_WA Complance Price'!$B382+1,FALSE))</f>
        <v>110.18569404992589</v>
      </c>
      <c r="AB382" s="21">
        <f ca="1">IF(AB$6&lt;$C382,0,VLOOKUP(AB$6,'MonteCarlo Policy Paths'!$A$2:$I$31,'Monte Carlo_WA Complance Price'!$B382+1,FALSE))</f>
        <v>111.42373555610482</v>
      </c>
      <c r="AC382" s="21">
        <f ca="1">IF(AC$6&lt;$C382,0,VLOOKUP(AC$6,'MonteCarlo Policy Paths'!$A$2:$I$31,'Monte Carlo_WA Complance Price'!$B382+1,FALSE))</f>
        <v>112.86811731331359</v>
      </c>
      <c r="AD382" s="21">
        <f ca="1">IF(AD$6&lt;$C382,0,VLOOKUP(AD$6,'MonteCarlo Policy Paths'!$A$2:$I$31,'Monte Carlo_WA Complance Price'!$B382+1,FALSE))</f>
        <v>114.31249907052236</v>
      </c>
      <c r="AE382" s="21">
        <f ca="1">IF(AE$6&lt;$C382,0,VLOOKUP(AE$6,'MonteCarlo Policy Paths'!$A$2:$I$31,'Monte Carlo_WA Complance Price'!$B382+1,FALSE))</f>
        <v>115.75688082773114</v>
      </c>
      <c r="AF382" s="21">
        <f ca="1">IF(AF$6&lt;$C382,0,VLOOKUP(AF$6,'MonteCarlo Policy Paths'!$A$2:$I$31,'Monte Carlo_WA Complance Price'!$B382+1,FALSE))</f>
        <v>117.20126258493991</v>
      </c>
      <c r="AG382" s="22">
        <f ca="1">IF(AG$6&lt;$C382,0,VLOOKUP(AG$6,'MonteCarlo Policy Paths'!$A$2:$I$31,'Monte Carlo_WA Complance Price'!$B382+1,FALSE))</f>
        <v>118.64564434214866</v>
      </c>
      <c r="AI382" s="20">
        <f ca="1">E382*VLOOKUP(AI$6,'Greenhouse Gas Costs Avoided'!$A$2:$I$32,9,FALSE)</f>
        <v>0</v>
      </c>
      <c r="AJ382" s="21">
        <f ca="1">F382*VLOOKUP(AJ$6,'Greenhouse Gas Costs Avoided'!$A$2:$I$32,9,FALSE)</f>
        <v>5.2166744805659615</v>
      </c>
      <c r="AK382" s="21">
        <f ca="1">G382*VLOOKUP(AK$6,'Greenhouse Gas Costs Avoided'!$A$2:$I$32,9,FALSE)</f>
        <v>5.3216023247413169</v>
      </c>
      <c r="AL382" s="21">
        <f ca="1">H382*VLOOKUP(AL$6,'Greenhouse Gas Costs Avoided'!$A$2:$I$32,9,FALSE)</f>
        <v>5.4265301689166732</v>
      </c>
      <c r="AM382" s="21">
        <f ca="1">I382*VLOOKUP(AM$6,'Greenhouse Gas Costs Avoided'!$A$2:$I$32,9,FALSE)</f>
        <v>5.5063320831654474</v>
      </c>
      <c r="AN382" s="21">
        <f ca="1">J382*VLOOKUP(AN$6,'Greenhouse Gas Costs Avoided'!$A$2:$I$32,9,FALSE)</f>
        <v>5.5861339974142208</v>
      </c>
      <c r="AO382" s="21">
        <f ca="1">K382*VLOOKUP(AO$6,'Greenhouse Gas Costs Avoided'!$A$2:$I$32,9,FALSE)</f>
        <v>5.665935911662995</v>
      </c>
      <c r="AP382" s="21">
        <f ca="1">L382*VLOOKUP(AP$6,'Greenhouse Gas Costs Avoided'!$A$2:$I$32,9,FALSE)</f>
        <v>5.7457378259117702</v>
      </c>
      <c r="AQ382" s="21">
        <f ca="1">M382*VLOOKUP(AQ$6,'Greenhouse Gas Costs Avoided'!$A$2:$I$32,9,FALSE)</f>
        <v>5.8255397401605462</v>
      </c>
      <c r="AR382" s="21">
        <f ca="1">N382*VLOOKUP(AR$6,'Greenhouse Gas Costs Avoided'!$A$2:$I$32,9,FALSE)</f>
        <v>5.9053416544093205</v>
      </c>
      <c r="AS382" s="21">
        <f ca="1">O382*VLOOKUP(AS$6,'Greenhouse Gas Costs Avoided'!$A$2:$I$32,9,FALSE)</f>
        <v>5.9851435686580947</v>
      </c>
      <c r="AT382" s="21">
        <f ca="1">P382*VLOOKUP(AT$6,'Greenhouse Gas Costs Avoided'!$A$2:$I$32,9,FALSE)</f>
        <v>6.0649454829068699</v>
      </c>
      <c r="AU382" s="21">
        <f ca="1">Q382*VLOOKUP(AU$6,'Greenhouse Gas Costs Avoided'!$A$2:$I$32,9,FALSE)</f>
        <v>6.1447473971556432</v>
      </c>
      <c r="AV382" s="21">
        <f ca="1">R382*VLOOKUP(AV$6,'Greenhouse Gas Costs Avoided'!$A$2:$I$32,9,FALSE)</f>
        <v>6.2245493114044184</v>
      </c>
      <c r="AW382" s="21">
        <f ca="1">S382*VLOOKUP(AW$6,'Greenhouse Gas Costs Avoided'!$A$2:$I$32,9,FALSE)</f>
        <v>6.312953786990386</v>
      </c>
      <c r="AX382" s="21">
        <f ca="1">T382*VLOOKUP(AX$6,'Greenhouse Gas Costs Avoided'!$A$2:$I$32,9,FALSE)</f>
        <v>6.4013582625763545</v>
      </c>
      <c r="AY382" s="21">
        <f ca="1">U382*VLOOKUP(AY$6,'Greenhouse Gas Costs Avoided'!$A$2:$I$32,9,FALSE)</f>
        <v>6.4897627381623222</v>
      </c>
      <c r="AZ382" s="21">
        <f ca="1">V382*VLOOKUP(AZ$6,'Greenhouse Gas Costs Avoided'!$A$2:$I$32,9,FALSE)</f>
        <v>6.5781672137482907</v>
      </c>
      <c r="BA382" s="21">
        <f ca="1">W382*VLOOKUP(BA$6,'Greenhouse Gas Costs Avoided'!$A$2:$I$32,9,FALSE)</f>
        <v>6.6665716893342575</v>
      </c>
      <c r="BB382" s="21">
        <f ca="1">X382*VLOOKUP(BB$6,'Greenhouse Gas Costs Avoided'!$A$2:$I$32,9,FALSE)</f>
        <v>6.7450019445028957</v>
      </c>
      <c r="BC382" s="21">
        <f ca="1">Y382*VLOOKUP(BC$6,'Greenhouse Gas Costs Avoided'!$A$2:$I$32,9,FALSE)</f>
        <v>6.8234321996715348</v>
      </c>
      <c r="BD382" s="21">
        <f ca="1">Z382*VLOOKUP(BD$6,'Greenhouse Gas Costs Avoided'!$A$2:$I$32,9,FALSE)</f>
        <v>6.901862454840173</v>
      </c>
      <c r="BE382" s="21">
        <f ca="1">AA382*VLOOKUP(BE$6,'Greenhouse Gas Costs Avoided'!$A$2:$I$32,9,FALSE)</f>
        <v>6.9802927100088112</v>
      </c>
      <c r="BF382" s="21">
        <f ca="1">AB382*VLOOKUP(BF$6,'Greenhouse Gas Costs Avoided'!$A$2:$I$32,9,FALSE)</f>
        <v>7.0587229651774486</v>
      </c>
      <c r="BG382" s="21">
        <f ca="1">AC382*VLOOKUP(BG$6,'Greenhouse Gas Costs Avoided'!$A$2:$I$32,9,FALSE)</f>
        <v>7.1502249295408609</v>
      </c>
      <c r="BH382" s="21">
        <f ca="1">AD382*VLOOKUP(BH$6,'Greenhouse Gas Costs Avoided'!$A$2:$I$32,9,FALSE)</f>
        <v>7.2417268939042723</v>
      </c>
      <c r="BI382" s="21">
        <f ca="1">AE382*VLOOKUP(BI$6,'Greenhouse Gas Costs Avoided'!$A$2:$I$32,9,FALSE)</f>
        <v>7.3332288582676846</v>
      </c>
      <c r="BJ382" s="21">
        <f ca="1">AF382*VLOOKUP(BJ$6,'Greenhouse Gas Costs Avoided'!$A$2:$I$32,9,FALSE)</f>
        <v>7.424730822631096</v>
      </c>
      <c r="BK382" s="22">
        <f ca="1">AG382*VLOOKUP(BK$6,'Greenhouse Gas Costs Avoided'!$A$2:$I$32,9,FALSE)</f>
        <v>7.5162327869945065</v>
      </c>
    </row>
    <row r="383" spans="1:63" x14ac:dyDescent="0.35">
      <c r="A383" s="11">
        <v>377</v>
      </c>
      <c r="B383" s="12">
        <f t="shared" ca="1" si="10"/>
        <v>3</v>
      </c>
      <c r="C383" s="13">
        <f t="shared" ca="1" si="11"/>
        <v>2023</v>
      </c>
      <c r="E383" s="20">
        <f ca="1">IF(E$6&lt;$C383,0,VLOOKUP(E$6,'MonteCarlo Policy Paths'!$A$2:$I$31,'Monte Carlo_WA Complance Price'!$B383+1,FALSE))</f>
        <v>0</v>
      </c>
      <c r="F383" s="21">
        <f ca="1">IF(F$6&lt;$C383,0,VLOOKUP(F$6,'MonteCarlo Policy Paths'!$A$2:$I$31,'Monte Carlo_WA Complance Price'!$B383+1,FALSE))</f>
        <v>82.346532180449415</v>
      </c>
      <c r="G383" s="21">
        <f ca="1">IF(G$6&lt;$C383,0,VLOOKUP(G$6,'MonteCarlo Policy Paths'!$A$2:$I$31,'Monte Carlo_WA Complance Price'!$B383+1,FALSE))</f>
        <v>84.002844861871253</v>
      </c>
      <c r="H383" s="21">
        <f ca="1">IF(H$6&lt;$C383,0,VLOOKUP(H$6,'MonteCarlo Policy Paths'!$A$2:$I$31,'Monte Carlo_WA Complance Price'!$B383+1,FALSE))</f>
        <v>85.659157543293105</v>
      </c>
      <c r="I383" s="21">
        <f ca="1">IF(I$6&lt;$C383,0,VLOOKUP(I$6,'MonteCarlo Policy Paths'!$A$2:$I$31,'Monte Carlo_WA Complance Price'!$B383+1,FALSE))</f>
        <v>86.918851036576825</v>
      </c>
      <c r="J383" s="21">
        <f ca="1">IF(J$6&lt;$C383,0,VLOOKUP(J$6,'MonteCarlo Policy Paths'!$A$2:$I$31,'Monte Carlo_WA Complance Price'!$B383+1,FALSE))</f>
        <v>88.178544529860531</v>
      </c>
      <c r="K383" s="21">
        <f ca="1">IF(K$6&lt;$C383,0,VLOOKUP(K$6,'MonteCarlo Policy Paths'!$A$2:$I$31,'Monte Carlo_WA Complance Price'!$B383+1,FALSE))</f>
        <v>89.438238023144251</v>
      </c>
      <c r="L383" s="21">
        <f ca="1">IF(L$6&lt;$C383,0,VLOOKUP(L$6,'MonteCarlo Policy Paths'!$A$2:$I$31,'Monte Carlo_WA Complance Price'!$B383+1,FALSE))</f>
        <v>90.697931516427971</v>
      </c>
      <c r="M383" s="21">
        <f ca="1">IF(M$6&lt;$C383,0,VLOOKUP(M$6,'MonteCarlo Policy Paths'!$A$2:$I$31,'Monte Carlo_WA Complance Price'!$B383+1,FALSE))</f>
        <v>91.95762500971172</v>
      </c>
      <c r="N383" s="21">
        <f ca="1">IF(N$6&lt;$C383,0,VLOOKUP(N$6,'MonteCarlo Policy Paths'!$A$2:$I$31,'Monte Carlo_WA Complance Price'!$B383+1,FALSE))</f>
        <v>93.21731850299544</v>
      </c>
      <c r="O383" s="21">
        <f ca="1">IF(O$6&lt;$C383,0,VLOOKUP(O$6,'MonteCarlo Policy Paths'!$A$2:$I$31,'Monte Carlo_WA Complance Price'!$B383+1,FALSE))</f>
        <v>94.47701199627916</v>
      </c>
      <c r="P383" s="21">
        <f ca="1">IF(P$6&lt;$C383,0,VLOOKUP(P$6,'MonteCarlo Policy Paths'!$A$2:$I$31,'Monte Carlo_WA Complance Price'!$B383+1,FALSE))</f>
        <v>95.73670548956288</v>
      </c>
      <c r="Q383" s="21">
        <f ca="1">IF(Q$6&lt;$C383,0,VLOOKUP(Q$6,'MonteCarlo Policy Paths'!$A$2:$I$31,'Monte Carlo_WA Complance Price'!$B383+1,FALSE))</f>
        <v>96.996398982846586</v>
      </c>
      <c r="R383" s="21">
        <f ca="1">IF(R$6&lt;$C383,0,VLOOKUP(R$6,'MonteCarlo Policy Paths'!$A$2:$I$31,'Monte Carlo_WA Complance Price'!$B383+1,FALSE))</f>
        <v>101.49317720655506</v>
      </c>
      <c r="S383" s="21">
        <f ca="1">IF(S$6&lt;$C383,0,VLOOKUP(S$6,'MonteCarlo Policy Paths'!$A$2:$I$31,'Monte Carlo_WA Complance Price'!$B383+1,FALSE))</f>
        <v>104.21949379267882</v>
      </c>
      <c r="T383" s="21">
        <f ca="1">IF(T$6&lt;$C383,0,VLOOKUP(T$6,'MonteCarlo Policy Paths'!$A$2:$I$31,'Monte Carlo_WA Complance Price'!$B383+1,FALSE))</f>
        <v>107.03810370059369</v>
      </c>
      <c r="U383" s="21">
        <f ca="1">IF(U$6&lt;$C383,0,VLOOKUP(U$6,'MonteCarlo Policy Paths'!$A$2:$I$31,'Monte Carlo_WA Complance Price'!$B383+1,FALSE))</f>
        <v>109.92690053835344</v>
      </c>
      <c r="V383" s="21">
        <f ca="1">IF(V$6&lt;$C383,0,VLOOKUP(V$6,'MonteCarlo Policy Paths'!$A$2:$I$31,'Monte Carlo_WA Complance Price'!$B383+1,FALSE))</f>
        <v>112.89757853003228</v>
      </c>
      <c r="W383" s="21">
        <f ca="1">IF(W$6&lt;$C383,0,VLOOKUP(W$6,'MonteCarlo Policy Paths'!$A$2:$I$31,'Monte Carlo_WA Complance Price'!$B383+1,FALSE))</f>
        <v>115.91943874780665</v>
      </c>
      <c r="X383" s="21">
        <f ca="1">IF(X$6&lt;$C383,0,VLOOKUP(X$6,'MonteCarlo Policy Paths'!$A$2:$I$31,'Monte Carlo_WA Complance Price'!$B383+1,FALSE))</f>
        <v>119.06733931122673</v>
      </c>
      <c r="Y383" s="21">
        <f ca="1">IF(Y$6&lt;$C383,0,VLOOKUP(Y$6,'MonteCarlo Policy Paths'!$A$2:$I$31,'Monte Carlo_WA Complance Price'!$B383+1,FALSE))</f>
        <v>122.25496395468721</v>
      </c>
      <c r="Z383" s="21">
        <f ca="1">IF(Z$6&lt;$C383,0,VLOOKUP(Z$6,'MonteCarlo Policy Paths'!$A$2:$I$31,'Monte Carlo_WA Complance Price'!$B383+1,FALSE))</f>
        <v>125.4992630232488</v>
      </c>
      <c r="AA383" s="21">
        <f ca="1">IF(AA$6&lt;$C383,0,VLOOKUP(AA$6,'MonteCarlo Policy Paths'!$A$2:$I$31,'Monte Carlo_WA Complance Price'!$B383+1,FALSE))</f>
        <v>128.82380079097237</v>
      </c>
      <c r="AB383" s="21">
        <f ca="1">IF(AB$6&lt;$C383,0,VLOOKUP(AB$6,'MonteCarlo Policy Paths'!$A$2:$I$31,'Monte Carlo_WA Complance Price'!$B383+1,FALSE))</f>
        <v>132.24028719953677</v>
      </c>
      <c r="AC383" s="21">
        <f ca="1">IF(AC$6&lt;$C383,0,VLOOKUP(AC$6,'MonteCarlo Policy Paths'!$A$2:$I$31,'Monte Carlo_WA Complance Price'!$B383+1,FALSE))</f>
        <v>135.74155640209787</v>
      </c>
      <c r="AD383" s="21">
        <f ca="1">IF(AD$6&lt;$C383,0,VLOOKUP(AD$6,'MonteCarlo Policy Paths'!$A$2:$I$31,'Monte Carlo_WA Complance Price'!$B383+1,FALSE))</f>
        <v>139.32654413598658</v>
      </c>
      <c r="AE383" s="21">
        <f ca="1">IF(AE$6&lt;$C383,0,VLOOKUP(AE$6,'MonteCarlo Policy Paths'!$A$2:$I$31,'Monte Carlo_WA Complance Price'!$B383+1,FALSE))</f>
        <v>142.9856742986068</v>
      </c>
      <c r="AF383" s="21">
        <f ca="1">IF(AF$6&lt;$C383,0,VLOOKUP(AF$6,'MonteCarlo Policy Paths'!$A$2:$I$31,'Monte Carlo_WA Complance Price'!$B383+1,FALSE))</f>
        <v>146.72361540812219</v>
      </c>
      <c r="AG383" s="22">
        <f ca="1">IF(AG$6&lt;$C383,0,VLOOKUP(AG$6,'MonteCarlo Policy Paths'!$A$2:$I$31,'Monte Carlo_WA Complance Price'!$B383+1,FALSE))</f>
        <v>150.52284977717397</v>
      </c>
      <c r="AI383" s="20">
        <f ca="1">E383*VLOOKUP(AI$6,'Greenhouse Gas Costs Avoided'!$A$2:$I$32,9,FALSE)</f>
        <v>0</v>
      </c>
      <c r="AJ383" s="21">
        <f ca="1">F383*VLOOKUP(AJ$6,'Greenhouse Gas Costs Avoided'!$A$2:$I$32,9,FALSE)</f>
        <v>5.2166744805659615</v>
      </c>
      <c r="AK383" s="21">
        <f ca="1">G383*VLOOKUP(AK$6,'Greenhouse Gas Costs Avoided'!$A$2:$I$32,9,FALSE)</f>
        <v>5.3216023247413169</v>
      </c>
      <c r="AL383" s="21">
        <f ca="1">H383*VLOOKUP(AL$6,'Greenhouse Gas Costs Avoided'!$A$2:$I$32,9,FALSE)</f>
        <v>5.4265301689166732</v>
      </c>
      <c r="AM383" s="21">
        <f ca="1">I383*VLOOKUP(AM$6,'Greenhouse Gas Costs Avoided'!$A$2:$I$32,9,FALSE)</f>
        <v>5.5063320831654474</v>
      </c>
      <c r="AN383" s="21">
        <f ca="1">J383*VLOOKUP(AN$6,'Greenhouse Gas Costs Avoided'!$A$2:$I$32,9,FALSE)</f>
        <v>5.5861339974142208</v>
      </c>
      <c r="AO383" s="21">
        <f ca="1">K383*VLOOKUP(AO$6,'Greenhouse Gas Costs Avoided'!$A$2:$I$32,9,FALSE)</f>
        <v>5.665935911662995</v>
      </c>
      <c r="AP383" s="21">
        <f ca="1">L383*VLOOKUP(AP$6,'Greenhouse Gas Costs Avoided'!$A$2:$I$32,9,FALSE)</f>
        <v>5.7457378259117702</v>
      </c>
      <c r="AQ383" s="21">
        <f ca="1">M383*VLOOKUP(AQ$6,'Greenhouse Gas Costs Avoided'!$A$2:$I$32,9,FALSE)</f>
        <v>5.8255397401605462</v>
      </c>
      <c r="AR383" s="21">
        <f ca="1">N383*VLOOKUP(AR$6,'Greenhouse Gas Costs Avoided'!$A$2:$I$32,9,FALSE)</f>
        <v>5.9053416544093205</v>
      </c>
      <c r="AS383" s="21">
        <f ca="1">O383*VLOOKUP(AS$6,'Greenhouse Gas Costs Avoided'!$A$2:$I$32,9,FALSE)</f>
        <v>5.9851435686580947</v>
      </c>
      <c r="AT383" s="21">
        <f ca="1">P383*VLOOKUP(AT$6,'Greenhouse Gas Costs Avoided'!$A$2:$I$32,9,FALSE)</f>
        <v>6.0649454829068699</v>
      </c>
      <c r="AU383" s="21">
        <f ca="1">Q383*VLOOKUP(AU$6,'Greenhouse Gas Costs Avoided'!$A$2:$I$32,9,FALSE)</f>
        <v>6.1447473971556432</v>
      </c>
      <c r="AV383" s="21">
        <f ca="1">R383*VLOOKUP(AV$6,'Greenhouse Gas Costs Avoided'!$A$2:$I$32,9,FALSE)</f>
        <v>6.4296194808152167</v>
      </c>
      <c r="AW383" s="21">
        <f ca="1">S383*VLOOKUP(AW$6,'Greenhouse Gas Costs Avoided'!$A$2:$I$32,9,FALSE)</f>
        <v>6.6023323538917609</v>
      </c>
      <c r="AX383" s="21">
        <f ca="1">T383*VLOOKUP(AX$6,'Greenhouse Gas Costs Avoided'!$A$2:$I$32,9,FALSE)</f>
        <v>6.7808920331878957</v>
      </c>
      <c r="AY383" s="21">
        <f ca="1">U383*VLOOKUP(AY$6,'Greenhouse Gas Costs Avoided'!$A$2:$I$32,9,FALSE)</f>
        <v>6.9638980729572149</v>
      </c>
      <c r="AZ383" s="21">
        <f ca="1">V383*VLOOKUP(AZ$6,'Greenhouse Gas Costs Avoided'!$A$2:$I$32,9,FALSE)</f>
        <v>7.1520913053717949</v>
      </c>
      <c r="BA383" s="21">
        <f ca="1">W383*VLOOKUP(BA$6,'Greenhouse Gas Costs Avoided'!$A$2:$I$32,9,FALSE)</f>
        <v>7.3435269452765404</v>
      </c>
      <c r="BB383" s="21">
        <f ca="1">X383*VLOOKUP(BB$6,'Greenhouse Gas Costs Avoided'!$A$2:$I$32,9,FALSE)</f>
        <v>7.5429472742415475</v>
      </c>
      <c r="BC383" s="21">
        <f ca="1">Y383*VLOOKUP(BC$6,'Greenhouse Gas Costs Avoided'!$A$2:$I$32,9,FALSE)</f>
        <v>7.744884134129272</v>
      </c>
      <c r="BD383" s="21">
        <f ca="1">Z383*VLOOKUP(BD$6,'Greenhouse Gas Costs Avoided'!$A$2:$I$32,9,FALSE)</f>
        <v>7.950411333759269</v>
      </c>
      <c r="BE383" s="21">
        <f ca="1">AA383*VLOOKUP(BE$6,'Greenhouse Gas Costs Avoided'!$A$2:$I$32,9,FALSE)</f>
        <v>8.161021676093501</v>
      </c>
      <c r="BF383" s="21">
        <f ca="1">AB383*VLOOKUP(BF$6,'Greenhouse Gas Costs Avoided'!$A$2:$I$32,9,FALSE)</f>
        <v>8.3774569890184303</v>
      </c>
      <c r="BG383" s="21">
        <f ca="1">AC383*VLOOKUP(BG$6,'Greenhouse Gas Costs Avoided'!$A$2:$I$32,9,FALSE)</f>
        <v>8.5992633142510115</v>
      </c>
      <c r="BH383" s="21">
        <f ca="1">AD383*VLOOKUP(BH$6,'Greenhouse Gas Costs Avoided'!$A$2:$I$32,9,FALSE)</f>
        <v>8.8263732304711304</v>
      </c>
      <c r="BI383" s="21">
        <f ca="1">AE383*VLOOKUP(BI$6,'Greenhouse Gas Costs Avoided'!$A$2:$I$32,9,FALSE)</f>
        <v>9.05818008905967</v>
      </c>
      <c r="BJ383" s="21">
        <f ca="1">AF383*VLOOKUP(BJ$6,'Greenhouse Gas Costs Avoided'!$A$2:$I$32,9,FALSE)</f>
        <v>9.2949796418706736</v>
      </c>
      <c r="BK383" s="22">
        <f ca="1">AG383*VLOOKUP(BK$6,'Greenhouse Gas Costs Avoided'!$A$2:$I$32,9,FALSE)</f>
        <v>9.5356621388007277</v>
      </c>
    </row>
    <row r="384" spans="1:63" x14ac:dyDescent="0.35">
      <c r="A384" s="11">
        <v>378</v>
      </c>
      <c r="B384" s="12">
        <f t="shared" ca="1" si="10"/>
        <v>2</v>
      </c>
      <c r="C384" s="13">
        <f t="shared" ca="1" si="11"/>
        <v>2023</v>
      </c>
      <c r="E384" s="20">
        <f ca="1">IF(E$6&lt;$C384,0,VLOOKUP(E$6,'MonteCarlo Policy Paths'!$A$2:$I$31,'Monte Carlo_WA Complance Price'!$B384+1,FALSE))</f>
        <v>0</v>
      </c>
      <c r="F384" s="21">
        <f ca="1">IF(F$6&lt;$C384,0,VLOOKUP(F$6,'MonteCarlo Policy Paths'!$A$2:$I$31,'Monte Carlo_WA Complance Price'!$B384+1,FALSE))</f>
        <v>82.346532180449415</v>
      </c>
      <c r="G384" s="21">
        <f ca="1">IF(G$6&lt;$C384,0,VLOOKUP(G$6,'MonteCarlo Policy Paths'!$A$2:$I$31,'Monte Carlo_WA Complance Price'!$B384+1,FALSE))</f>
        <v>84.002844861871253</v>
      </c>
      <c r="H384" s="21">
        <f ca="1">IF(H$6&lt;$C384,0,VLOOKUP(H$6,'MonteCarlo Policy Paths'!$A$2:$I$31,'Monte Carlo_WA Complance Price'!$B384+1,FALSE))</f>
        <v>85.659157543293105</v>
      </c>
      <c r="I384" s="21">
        <f ca="1">IF(I$6&lt;$C384,0,VLOOKUP(I$6,'MonteCarlo Policy Paths'!$A$2:$I$31,'Monte Carlo_WA Complance Price'!$B384+1,FALSE))</f>
        <v>86.918851036576825</v>
      </c>
      <c r="J384" s="21">
        <f ca="1">IF(J$6&lt;$C384,0,VLOOKUP(J$6,'MonteCarlo Policy Paths'!$A$2:$I$31,'Monte Carlo_WA Complance Price'!$B384+1,FALSE))</f>
        <v>88.178544529860531</v>
      </c>
      <c r="K384" s="21">
        <f ca="1">IF(K$6&lt;$C384,0,VLOOKUP(K$6,'MonteCarlo Policy Paths'!$A$2:$I$31,'Monte Carlo_WA Complance Price'!$B384+1,FALSE))</f>
        <v>89.438238023144251</v>
      </c>
      <c r="L384" s="21">
        <f ca="1">IF(L$6&lt;$C384,0,VLOOKUP(L$6,'MonteCarlo Policy Paths'!$A$2:$I$31,'Monte Carlo_WA Complance Price'!$B384+1,FALSE))</f>
        <v>90.697931516427971</v>
      </c>
      <c r="M384" s="21">
        <f ca="1">IF(M$6&lt;$C384,0,VLOOKUP(M$6,'MonteCarlo Policy Paths'!$A$2:$I$31,'Monte Carlo_WA Complance Price'!$B384+1,FALSE))</f>
        <v>91.95762500971172</v>
      </c>
      <c r="N384" s="21">
        <f ca="1">IF(N$6&lt;$C384,0,VLOOKUP(N$6,'MonteCarlo Policy Paths'!$A$2:$I$31,'Monte Carlo_WA Complance Price'!$B384+1,FALSE))</f>
        <v>93.21731850299544</v>
      </c>
      <c r="O384" s="21">
        <f ca="1">IF(O$6&lt;$C384,0,VLOOKUP(O$6,'MonteCarlo Policy Paths'!$A$2:$I$31,'Monte Carlo_WA Complance Price'!$B384+1,FALSE))</f>
        <v>94.47701199627916</v>
      </c>
      <c r="P384" s="21">
        <f ca="1">IF(P$6&lt;$C384,0,VLOOKUP(P$6,'MonteCarlo Policy Paths'!$A$2:$I$31,'Monte Carlo_WA Complance Price'!$B384+1,FALSE))</f>
        <v>95.73670548956288</v>
      </c>
      <c r="Q384" s="21">
        <f ca="1">IF(Q$6&lt;$C384,0,VLOOKUP(Q$6,'MonteCarlo Policy Paths'!$A$2:$I$31,'Monte Carlo_WA Complance Price'!$B384+1,FALSE))</f>
        <v>96.996398982846586</v>
      </c>
      <c r="R384" s="21">
        <f ca="1">IF(R$6&lt;$C384,0,VLOOKUP(R$6,'MonteCarlo Policy Paths'!$A$2:$I$31,'Monte Carlo_WA Complance Price'!$B384+1,FALSE))</f>
        <v>98.25609247613032</v>
      </c>
      <c r="S384" s="21">
        <f ca="1">IF(S$6&lt;$C384,0,VLOOKUP(S$6,'MonteCarlo Policy Paths'!$A$2:$I$31,'Monte Carlo_WA Complance Price'!$B384+1,FALSE))</f>
        <v>99.65157958594628</v>
      </c>
      <c r="T384" s="21">
        <f ca="1">IF(T$6&lt;$C384,0,VLOOKUP(T$6,'MonteCarlo Policy Paths'!$A$2:$I$31,'Monte Carlo_WA Complance Price'!$B384+1,FALSE))</f>
        <v>101.04706669576224</v>
      </c>
      <c r="U384" s="21">
        <f ca="1">IF(U$6&lt;$C384,0,VLOOKUP(U$6,'MonteCarlo Policy Paths'!$A$2:$I$31,'Monte Carlo_WA Complance Price'!$B384+1,FALSE))</f>
        <v>102.4425538055782</v>
      </c>
      <c r="V384" s="21">
        <f ca="1">IF(V$6&lt;$C384,0,VLOOKUP(V$6,'MonteCarlo Policy Paths'!$A$2:$I$31,'Monte Carlo_WA Complance Price'!$B384+1,FALSE))</f>
        <v>103.83804091539416</v>
      </c>
      <c r="W384" s="21">
        <f ca="1">IF(W$6&lt;$C384,0,VLOOKUP(W$6,'MonteCarlo Policy Paths'!$A$2:$I$31,'Monte Carlo_WA Complance Price'!$B384+1,FALSE))</f>
        <v>105.23352802521011</v>
      </c>
      <c r="X384" s="21">
        <f ca="1">IF(X$6&lt;$C384,0,VLOOKUP(X$6,'MonteCarlo Policy Paths'!$A$2:$I$31,'Monte Carlo_WA Complance Price'!$B384+1,FALSE))</f>
        <v>106.47156953138905</v>
      </c>
      <c r="Y384" s="21">
        <f ca="1">IF(Y$6&lt;$C384,0,VLOOKUP(Y$6,'MonteCarlo Policy Paths'!$A$2:$I$31,'Monte Carlo_WA Complance Price'!$B384+1,FALSE))</f>
        <v>107.709611037568</v>
      </c>
      <c r="Z384" s="21">
        <f ca="1">IF(Z$6&lt;$C384,0,VLOOKUP(Z$6,'MonteCarlo Policy Paths'!$A$2:$I$31,'Monte Carlo_WA Complance Price'!$B384+1,FALSE))</f>
        <v>108.94765254374694</v>
      </c>
      <c r="AA384" s="21">
        <f ca="1">IF(AA$6&lt;$C384,0,VLOOKUP(AA$6,'MonteCarlo Policy Paths'!$A$2:$I$31,'Monte Carlo_WA Complance Price'!$B384+1,FALSE))</f>
        <v>110.18569404992589</v>
      </c>
      <c r="AB384" s="21">
        <f ca="1">IF(AB$6&lt;$C384,0,VLOOKUP(AB$6,'MonteCarlo Policy Paths'!$A$2:$I$31,'Monte Carlo_WA Complance Price'!$B384+1,FALSE))</f>
        <v>111.42373555610482</v>
      </c>
      <c r="AC384" s="21">
        <f ca="1">IF(AC$6&lt;$C384,0,VLOOKUP(AC$6,'MonteCarlo Policy Paths'!$A$2:$I$31,'Monte Carlo_WA Complance Price'!$B384+1,FALSE))</f>
        <v>112.86811731331359</v>
      </c>
      <c r="AD384" s="21">
        <f ca="1">IF(AD$6&lt;$C384,0,VLOOKUP(AD$6,'MonteCarlo Policy Paths'!$A$2:$I$31,'Monte Carlo_WA Complance Price'!$B384+1,FALSE))</f>
        <v>114.31249907052236</v>
      </c>
      <c r="AE384" s="21">
        <f ca="1">IF(AE$6&lt;$C384,0,VLOOKUP(AE$6,'MonteCarlo Policy Paths'!$A$2:$I$31,'Monte Carlo_WA Complance Price'!$B384+1,FALSE))</f>
        <v>115.75688082773114</v>
      </c>
      <c r="AF384" s="21">
        <f ca="1">IF(AF$6&lt;$C384,0,VLOOKUP(AF$6,'MonteCarlo Policy Paths'!$A$2:$I$31,'Monte Carlo_WA Complance Price'!$B384+1,FALSE))</f>
        <v>117.20126258493991</v>
      </c>
      <c r="AG384" s="22">
        <f ca="1">IF(AG$6&lt;$C384,0,VLOOKUP(AG$6,'MonteCarlo Policy Paths'!$A$2:$I$31,'Monte Carlo_WA Complance Price'!$B384+1,FALSE))</f>
        <v>120.41827982173916</v>
      </c>
      <c r="AI384" s="20">
        <f ca="1">E384*VLOOKUP(AI$6,'Greenhouse Gas Costs Avoided'!$A$2:$I$32,9,FALSE)</f>
        <v>0</v>
      </c>
      <c r="AJ384" s="21">
        <f ca="1">F384*VLOOKUP(AJ$6,'Greenhouse Gas Costs Avoided'!$A$2:$I$32,9,FALSE)</f>
        <v>5.2166744805659615</v>
      </c>
      <c r="AK384" s="21">
        <f ca="1">G384*VLOOKUP(AK$6,'Greenhouse Gas Costs Avoided'!$A$2:$I$32,9,FALSE)</f>
        <v>5.3216023247413169</v>
      </c>
      <c r="AL384" s="21">
        <f ca="1">H384*VLOOKUP(AL$6,'Greenhouse Gas Costs Avoided'!$A$2:$I$32,9,FALSE)</f>
        <v>5.4265301689166732</v>
      </c>
      <c r="AM384" s="21">
        <f ca="1">I384*VLOOKUP(AM$6,'Greenhouse Gas Costs Avoided'!$A$2:$I$32,9,FALSE)</f>
        <v>5.5063320831654474</v>
      </c>
      <c r="AN384" s="21">
        <f ca="1">J384*VLOOKUP(AN$6,'Greenhouse Gas Costs Avoided'!$A$2:$I$32,9,FALSE)</f>
        <v>5.5861339974142208</v>
      </c>
      <c r="AO384" s="21">
        <f ca="1">K384*VLOOKUP(AO$6,'Greenhouse Gas Costs Avoided'!$A$2:$I$32,9,FALSE)</f>
        <v>5.665935911662995</v>
      </c>
      <c r="AP384" s="21">
        <f ca="1">L384*VLOOKUP(AP$6,'Greenhouse Gas Costs Avoided'!$A$2:$I$32,9,FALSE)</f>
        <v>5.7457378259117702</v>
      </c>
      <c r="AQ384" s="21">
        <f ca="1">M384*VLOOKUP(AQ$6,'Greenhouse Gas Costs Avoided'!$A$2:$I$32,9,FALSE)</f>
        <v>5.8255397401605462</v>
      </c>
      <c r="AR384" s="21">
        <f ca="1">N384*VLOOKUP(AR$6,'Greenhouse Gas Costs Avoided'!$A$2:$I$32,9,FALSE)</f>
        <v>5.9053416544093205</v>
      </c>
      <c r="AS384" s="21">
        <f ca="1">O384*VLOOKUP(AS$6,'Greenhouse Gas Costs Avoided'!$A$2:$I$32,9,FALSE)</f>
        <v>5.9851435686580947</v>
      </c>
      <c r="AT384" s="21">
        <f ca="1">P384*VLOOKUP(AT$6,'Greenhouse Gas Costs Avoided'!$A$2:$I$32,9,FALSE)</f>
        <v>6.0649454829068699</v>
      </c>
      <c r="AU384" s="21">
        <f ca="1">Q384*VLOOKUP(AU$6,'Greenhouse Gas Costs Avoided'!$A$2:$I$32,9,FALSE)</f>
        <v>6.1447473971556432</v>
      </c>
      <c r="AV384" s="21">
        <f ca="1">R384*VLOOKUP(AV$6,'Greenhouse Gas Costs Avoided'!$A$2:$I$32,9,FALSE)</f>
        <v>6.2245493114044184</v>
      </c>
      <c r="AW384" s="21">
        <f ca="1">S384*VLOOKUP(AW$6,'Greenhouse Gas Costs Avoided'!$A$2:$I$32,9,FALSE)</f>
        <v>6.312953786990386</v>
      </c>
      <c r="AX384" s="21">
        <f ca="1">T384*VLOOKUP(AX$6,'Greenhouse Gas Costs Avoided'!$A$2:$I$32,9,FALSE)</f>
        <v>6.4013582625763545</v>
      </c>
      <c r="AY384" s="21">
        <f ca="1">U384*VLOOKUP(AY$6,'Greenhouse Gas Costs Avoided'!$A$2:$I$32,9,FALSE)</f>
        <v>6.4897627381623222</v>
      </c>
      <c r="AZ384" s="21">
        <f ca="1">V384*VLOOKUP(AZ$6,'Greenhouse Gas Costs Avoided'!$A$2:$I$32,9,FALSE)</f>
        <v>6.5781672137482907</v>
      </c>
      <c r="BA384" s="21">
        <f ca="1">W384*VLOOKUP(BA$6,'Greenhouse Gas Costs Avoided'!$A$2:$I$32,9,FALSE)</f>
        <v>6.6665716893342575</v>
      </c>
      <c r="BB384" s="21">
        <f ca="1">X384*VLOOKUP(BB$6,'Greenhouse Gas Costs Avoided'!$A$2:$I$32,9,FALSE)</f>
        <v>6.7450019445028957</v>
      </c>
      <c r="BC384" s="21">
        <f ca="1">Y384*VLOOKUP(BC$6,'Greenhouse Gas Costs Avoided'!$A$2:$I$32,9,FALSE)</f>
        <v>6.8234321996715348</v>
      </c>
      <c r="BD384" s="21">
        <f ca="1">Z384*VLOOKUP(BD$6,'Greenhouse Gas Costs Avoided'!$A$2:$I$32,9,FALSE)</f>
        <v>6.901862454840173</v>
      </c>
      <c r="BE384" s="21">
        <f ca="1">AA384*VLOOKUP(BE$6,'Greenhouse Gas Costs Avoided'!$A$2:$I$32,9,FALSE)</f>
        <v>6.9802927100088112</v>
      </c>
      <c r="BF384" s="21">
        <f ca="1">AB384*VLOOKUP(BF$6,'Greenhouse Gas Costs Avoided'!$A$2:$I$32,9,FALSE)</f>
        <v>7.0587229651774486</v>
      </c>
      <c r="BG384" s="21">
        <f ca="1">AC384*VLOOKUP(BG$6,'Greenhouse Gas Costs Avoided'!$A$2:$I$32,9,FALSE)</f>
        <v>7.1502249295408609</v>
      </c>
      <c r="BH384" s="21">
        <f ca="1">AD384*VLOOKUP(BH$6,'Greenhouse Gas Costs Avoided'!$A$2:$I$32,9,FALSE)</f>
        <v>7.2417268939042723</v>
      </c>
      <c r="BI384" s="21">
        <f ca="1">AE384*VLOOKUP(BI$6,'Greenhouse Gas Costs Avoided'!$A$2:$I$32,9,FALSE)</f>
        <v>7.3332288582676846</v>
      </c>
      <c r="BJ384" s="21">
        <f ca="1">AF384*VLOOKUP(BJ$6,'Greenhouse Gas Costs Avoided'!$A$2:$I$32,9,FALSE)</f>
        <v>7.424730822631096</v>
      </c>
      <c r="BK384" s="22">
        <f ca="1">AG384*VLOOKUP(BK$6,'Greenhouse Gas Costs Avoided'!$A$2:$I$32,9,FALSE)</f>
        <v>7.6285297110405814</v>
      </c>
    </row>
    <row r="385" spans="1:63" x14ac:dyDescent="0.35">
      <c r="A385" s="11">
        <v>379</v>
      </c>
      <c r="B385" s="12">
        <f t="shared" ca="1" si="10"/>
        <v>5</v>
      </c>
      <c r="C385" s="13">
        <f t="shared" ca="1" si="11"/>
        <v>2023</v>
      </c>
      <c r="E385" s="20">
        <f ca="1">IF(E$6&lt;$C385,0,VLOOKUP(E$6,'MonteCarlo Policy Paths'!$A$2:$I$31,'Monte Carlo_WA Complance Price'!$B385+1,FALSE))</f>
        <v>0</v>
      </c>
      <c r="F385" s="21">
        <f ca="1">IF(F$6&lt;$C385,0,VLOOKUP(F$6,'MonteCarlo Policy Paths'!$A$2:$I$31,'Monte Carlo_WA Complance Price'!$B385+1,FALSE))</f>
        <v>82.346532180449415</v>
      </c>
      <c r="G385" s="21">
        <f ca="1">IF(G$6&lt;$C385,0,VLOOKUP(G$6,'MonteCarlo Policy Paths'!$A$2:$I$31,'Monte Carlo_WA Complance Price'!$B385+1,FALSE))</f>
        <v>84.002844861871253</v>
      </c>
      <c r="H385" s="21">
        <f ca="1">IF(H$6&lt;$C385,0,VLOOKUP(H$6,'MonteCarlo Policy Paths'!$A$2:$I$31,'Monte Carlo_WA Complance Price'!$B385+1,FALSE))</f>
        <v>85.659157543293105</v>
      </c>
      <c r="I385" s="21">
        <f ca="1">IF(I$6&lt;$C385,0,VLOOKUP(I$6,'MonteCarlo Policy Paths'!$A$2:$I$31,'Monte Carlo_WA Complance Price'!$B385+1,FALSE))</f>
        <v>86.918851036576825</v>
      </c>
      <c r="J385" s="21">
        <f ca="1">IF(J$6&lt;$C385,0,VLOOKUP(J$6,'MonteCarlo Policy Paths'!$A$2:$I$31,'Monte Carlo_WA Complance Price'!$B385+1,FALSE))</f>
        <v>88.178544529860531</v>
      </c>
      <c r="K385" s="21">
        <f ca="1">IF(K$6&lt;$C385,0,VLOOKUP(K$6,'MonteCarlo Policy Paths'!$A$2:$I$31,'Monte Carlo_WA Complance Price'!$B385+1,FALSE))</f>
        <v>89.438238023144251</v>
      </c>
      <c r="L385" s="21">
        <f ca="1">IF(L$6&lt;$C385,0,VLOOKUP(L$6,'MonteCarlo Policy Paths'!$A$2:$I$31,'Monte Carlo_WA Complance Price'!$B385+1,FALSE))</f>
        <v>90.697931516427971</v>
      </c>
      <c r="M385" s="21">
        <f ca="1">IF(M$6&lt;$C385,0,VLOOKUP(M$6,'MonteCarlo Policy Paths'!$A$2:$I$31,'Monte Carlo_WA Complance Price'!$B385+1,FALSE))</f>
        <v>91.95762500971172</v>
      </c>
      <c r="N385" s="21">
        <f ca="1">IF(N$6&lt;$C385,0,VLOOKUP(N$6,'MonteCarlo Policy Paths'!$A$2:$I$31,'Monte Carlo_WA Complance Price'!$B385+1,FALSE))</f>
        <v>93.21731850299544</v>
      </c>
      <c r="O385" s="21">
        <f ca="1">IF(O$6&lt;$C385,0,VLOOKUP(O$6,'MonteCarlo Policy Paths'!$A$2:$I$31,'Monte Carlo_WA Complance Price'!$B385+1,FALSE))</f>
        <v>94.47701199627916</v>
      </c>
      <c r="P385" s="21">
        <f ca="1">IF(P$6&lt;$C385,0,VLOOKUP(P$6,'MonteCarlo Policy Paths'!$A$2:$I$31,'Monte Carlo_WA Complance Price'!$B385+1,FALSE))</f>
        <v>95.73670548956288</v>
      </c>
      <c r="Q385" s="21">
        <f ca="1">IF(Q$6&lt;$C385,0,VLOOKUP(Q$6,'MonteCarlo Policy Paths'!$A$2:$I$31,'Monte Carlo_WA Complance Price'!$B385+1,FALSE))</f>
        <v>96.996398982846586</v>
      </c>
      <c r="R385" s="21">
        <f ca="1">IF(R$6&lt;$C385,0,VLOOKUP(R$6,'MonteCarlo Policy Paths'!$A$2:$I$31,'Monte Carlo_WA Complance Price'!$B385+1,FALSE))</f>
        <v>99.874634841342697</v>
      </c>
      <c r="S385" s="21">
        <f ca="1">IF(S$6&lt;$C385,0,VLOOKUP(S$6,'MonteCarlo Policy Paths'!$A$2:$I$31,'Monte Carlo_WA Complance Price'!$B385+1,FALSE))</f>
        <v>101.93553668931256</v>
      </c>
      <c r="T385" s="21">
        <f ca="1">IF(T$6&lt;$C385,0,VLOOKUP(T$6,'MonteCarlo Policy Paths'!$A$2:$I$31,'Monte Carlo_WA Complance Price'!$B385+1,FALSE))</f>
        <v>104.04258519817796</v>
      </c>
      <c r="U385" s="21">
        <f ca="1">IF(U$6&lt;$C385,0,VLOOKUP(U$6,'MonteCarlo Policy Paths'!$A$2:$I$31,'Monte Carlo_WA Complance Price'!$B385+1,FALSE))</f>
        <v>106.18472717196582</v>
      </c>
      <c r="V385" s="21">
        <f ca="1">IF(V$6&lt;$C385,0,VLOOKUP(V$6,'MonteCarlo Policy Paths'!$A$2:$I$31,'Monte Carlo_WA Complance Price'!$B385+1,FALSE))</f>
        <v>108.36780972271322</v>
      </c>
      <c r="W385" s="21">
        <f ca="1">IF(W$6&lt;$C385,0,VLOOKUP(W$6,'MonteCarlo Policy Paths'!$A$2:$I$31,'Monte Carlo_WA Complance Price'!$B385+1,FALSE))</f>
        <v>110.57648338650839</v>
      </c>
      <c r="X385" s="21">
        <f ca="1">IF(X$6&lt;$C385,0,VLOOKUP(X$6,'MonteCarlo Policy Paths'!$A$2:$I$31,'Monte Carlo_WA Complance Price'!$B385+1,FALSE))</f>
        <v>112.7694544213079</v>
      </c>
      <c r="Y385" s="21">
        <f ca="1">IF(Y$6&lt;$C385,0,VLOOKUP(Y$6,'MonteCarlo Policy Paths'!$A$2:$I$31,'Monte Carlo_WA Complance Price'!$B385+1,FALSE))</f>
        <v>114.98228749612761</v>
      </c>
      <c r="Z385" s="21">
        <f ca="1">IF(Z$6&lt;$C385,0,VLOOKUP(Z$6,'MonteCarlo Policy Paths'!$A$2:$I$31,'Monte Carlo_WA Complance Price'!$B385+1,FALSE))</f>
        <v>117.22345778349788</v>
      </c>
      <c r="AA385" s="21">
        <f ca="1">IF(AA$6&lt;$C385,0,VLOOKUP(AA$6,'MonteCarlo Policy Paths'!$A$2:$I$31,'Monte Carlo_WA Complance Price'!$B385+1,FALSE))</f>
        <v>119.50474742044912</v>
      </c>
      <c r="AB385" s="21">
        <f ca="1">IF(AB$6&lt;$C385,0,VLOOKUP(AB$6,'MonteCarlo Policy Paths'!$A$2:$I$31,'Monte Carlo_WA Complance Price'!$B385+1,FALSE))</f>
        <v>121.83201137782079</v>
      </c>
      <c r="AC385" s="21">
        <f ca="1">IF(AC$6&lt;$C385,0,VLOOKUP(AC$6,'MonteCarlo Policy Paths'!$A$2:$I$31,'Monte Carlo_WA Complance Price'!$B385+1,FALSE))</f>
        <v>124.30483685770574</v>
      </c>
      <c r="AD385" s="21">
        <f ca="1">IF(AD$6&lt;$C385,0,VLOOKUP(AD$6,'MonteCarlo Policy Paths'!$A$2:$I$31,'Monte Carlo_WA Complance Price'!$B385+1,FALSE))</f>
        <v>126.81952160325447</v>
      </c>
      <c r="AE385" s="21">
        <f ca="1">IF(AE$6&lt;$C385,0,VLOOKUP(AE$6,'MonteCarlo Policy Paths'!$A$2:$I$31,'Monte Carlo_WA Complance Price'!$B385+1,FALSE))</f>
        <v>129.37127756316897</v>
      </c>
      <c r="AF385" s="21">
        <f ca="1">IF(AF$6&lt;$C385,0,VLOOKUP(AF$6,'MonteCarlo Policy Paths'!$A$2:$I$31,'Monte Carlo_WA Complance Price'!$B385+1,FALSE))</f>
        <v>131.96243899653103</v>
      </c>
      <c r="AG385" s="22">
        <f ca="1">IF(AG$6&lt;$C385,0,VLOOKUP(AG$6,'MonteCarlo Policy Paths'!$A$2:$I$31,'Monte Carlo_WA Complance Price'!$B385+1,FALSE))</f>
        <v>135.47056479945655</v>
      </c>
      <c r="AI385" s="20">
        <f ca="1">E385*VLOOKUP(AI$6,'Greenhouse Gas Costs Avoided'!$A$2:$I$32,9,FALSE)</f>
        <v>0</v>
      </c>
      <c r="AJ385" s="21">
        <f ca="1">F385*VLOOKUP(AJ$6,'Greenhouse Gas Costs Avoided'!$A$2:$I$32,9,FALSE)</f>
        <v>5.2166744805659615</v>
      </c>
      <c r="AK385" s="21">
        <f ca="1">G385*VLOOKUP(AK$6,'Greenhouse Gas Costs Avoided'!$A$2:$I$32,9,FALSE)</f>
        <v>5.3216023247413169</v>
      </c>
      <c r="AL385" s="21">
        <f ca="1">H385*VLOOKUP(AL$6,'Greenhouse Gas Costs Avoided'!$A$2:$I$32,9,FALSE)</f>
        <v>5.4265301689166732</v>
      </c>
      <c r="AM385" s="21">
        <f ca="1">I385*VLOOKUP(AM$6,'Greenhouse Gas Costs Avoided'!$A$2:$I$32,9,FALSE)</f>
        <v>5.5063320831654474</v>
      </c>
      <c r="AN385" s="21">
        <f ca="1">J385*VLOOKUP(AN$6,'Greenhouse Gas Costs Avoided'!$A$2:$I$32,9,FALSE)</f>
        <v>5.5861339974142208</v>
      </c>
      <c r="AO385" s="21">
        <f ca="1">K385*VLOOKUP(AO$6,'Greenhouse Gas Costs Avoided'!$A$2:$I$32,9,FALSE)</f>
        <v>5.665935911662995</v>
      </c>
      <c r="AP385" s="21">
        <f ca="1">L385*VLOOKUP(AP$6,'Greenhouse Gas Costs Avoided'!$A$2:$I$32,9,FALSE)</f>
        <v>5.7457378259117702</v>
      </c>
      <c r="AQ385" s="21">
        <f ca="1">M385*VLOOKUP(AQ$6,'Greenhouse Gas Costs Avoided'!$A$2:$I$32,9,FALSE)</f>
        <v>5.8255397401605462</v>
      </c>
      <c r="AR385" s="21">
        <f ca="1">N385*VLOOKUP(AR$6,'Greenhouse Gas Costs Avoided'!$A$2:$I$32,9,FALSE)</f>
        <v>5.9053416544093205</v>
      </c>
      <c r="AS385" s="21">
        <f ca="1">O385*VLOOKUP(AS$6,'Greenhouse Gas Costs Avoided'!$A$2:$I$32,9,FALSE)</f>
        <v>5.9851435686580947</v>
      </c>
      <c r="AT385" s="21">
        <f ca="1">P385*VLOOKUP(AT$6,'Greenhouse Gas Costs Avoided'!$A$2:$I$32,9,FALSE)</f>
        <v>6.0649454829068699</v>
      </c>
      <c r="AU385" s="21">
        <f ca="1">Q385*VLOOKUP(AU$6,'Greenhouse Gas Costs Avoided'!$A$2:$I$32,9,FALSE)</f>
        <v>6.1447473971556432</v>
      </c>
      <c r="AV385" s="21">
        <f ca="1">R385*VLOOKUP(AV$6,'Greenhouse Gas Costs Avoided'!$A$2:$I$32,9,FALSE)</f>
        <v>6.327084396109818</v>
      </c>
      <c r="AW385" s="21">
        <f ca="1">S385*VLOOKUP(AW$6,'Greenhouse Gas Costs Avoided'!$A$2:$I$32,9,FALSE)</f>
        <v>6.4576430704410743</v>
      </c>
      <c r="AX385" s="21">
        <f ca="1">T385*VLOOKUP(AX$6,'Greenhouse Gas Costs Avoided'!$A$2:$I$32,9,FALSE)</f>
        <v>6.5911251478821242</v>
      </c>
      <c r="AY385" s="21">
        <f ca="1">U385*VLOOKUP(AY$6,'Greenhouse Gas Costs Avoided'!$A$2:$I$32,9,FALSE)</f>
        <v>6.7268304055597685</v>
      </c>
      <c r="AZ385" s="21">
        <f ca="1">V385*VLOOKUP(AZ$6,'Greenhouse Gas Costs Avoided'!$A$2:$I$32,9,FALSE)</f>
        <v>6.8651292595600424</v>
      </c>
      <c r="BA385" s="21">
        <f ca="1">W385*VLOOKUP(BA$6,'Greenhouse Gas Costs Avoided'!$A$2:$I$32,9,FALSE)</f>
        <v>7.0050493173053994</v>
      </c>
      <c r="BB385" s="21">
        <f ca="1">X385*VLOOKUP(BB$6,'Greenhouse Gas Costs Avoided'!$A$2:$I$32,9,FALSE)</f>
        <v>7.1439746093722221</v>
      </c>
      <c r="BC385" s="21">
        <f ca="1">Y385*VLOOKUP(BC$6,'Greenhouse Gas Costs Avoided'!$A$2:$I$32,9,FALSE)</f>
        <v>7.2841581669004034</v>
      </c>
      <c r="BD385" s="21">
        <f ca="1">Z385*VLOOKUP(BD$6,'Greenhouse Gas Costs Avoided'!$A$2:$I$32,9,FALSE)</f>
        <v>7.426136894299721</v>
      </c>
      <c r="BE385" s="21">
        <f ca="1">AA385*VLOOKUP(BE$6,'Greenhouse Gas Costs Avoided'!$A$2:$I$32,9,FALSE)</f>
        <v>7.5706571930511553</v>
      </c>
      <c r="BF385" s="21">
        <f ca="1">AB385*VLOOKUP(BF$6,'Greenhouse Gas Costs Avoided'!$A$2:$I$32,9,FALSE)</f>
        <v>7.7180899770979394</v>
      </c>
      <c r="BG385" s="21">
        <f ca="1">AC385*VLOOKUP(BG$6,'Greenhouse Gas Costs Avoided'!$A$2:$I$32,9,FALSE)</f>
        <v>7.8747441218959366</v>
      </c>
      <c r="BH385" s="21">
        <f ca="1">AD385*VLOOKUP(BH$6,'Greenhouse Gas Costs Avoided'!$A$2:$I$32,9,FALSE)</f>
        <v>8.0340500621877027</v>
      </c>
      <c r="BI385" s="21">
        <f ca="1">AE385*VLOOKUP(BI$6,'Greenhouse Gas Costs Avoided'!$A$2:$I$32,9,FALSE)</f>
        <v>8.1957044736636782</v>
      </c>
      <c r="BJ385" s="21">
        <f ca="1">AF385*VLOOKUP(BJ$6,'Greenhouse Gas Costs Avoided'!$A$2:$I$32,9,FALSE)</f>
        <v>8.3598552322508848</v>
      </c>
      <c r="BK385" s="22">
        <f ca="1">AG385*VLOOKUP(BK$6,'Greenhouse Gas Costs Avoided'!$A$2:$I$32,9,FALSE)</f>
        <v>8.5820959249206545</v>
      </c>
    </row>
    <row r="386" spans="1:63" x14ac:dyDescent="0.35">
      <c r="A386" s="11">
        <v>380</v>
      </c>
      <c r="B386" s="12">
        <f t="shared" ca="1" si="10"/>
        <v>1</v>
      </c>
      <c r="C386" s="13">
        <f t="shared" ca="1" si="11"/>
        <v>2023</v>
      </c>
      <c r="E386" s="20">
        <f ca="1">IF(E$6&lt;$C386,0,VLOOKUP(E$6,'MonteCarlo Policy Paths'!$A$2:$I$31,'Monte Carlo_WA Complance Price'!$B386+1,FALSE))</f>
        <v>0</v>
      </c>
      <c r="F386" s="21">
        <f ca="1">IF(F$6&lt;$C386,0,VLOOKUP(F$6,'MonteCarlo Policy Paths'!$A$2:$I$31,'Monte Carlo_WA Complance Price'!$B386+1,FALSE))</f>
        <v>82.346532180449415</v>
      </c>
      <c r="G386" s="21">
        <f ca="1">IF(G$6&lt;$C386,0,VLOOKUP(G$6,'MonteCarlo Policy Paths'!$A$2:$I$31,'Monte Carlo_WA Complance Price'!$B386+1,FALSE))</f>
        <v>84.002844861871253</v>
      </c>
      <c r="H386" s="21">
        <f ca="1">IF(H$6&lt;$C386,0,VLOOKUP(H$6,'MonteCarlo Policy Paths'!$A$2:$I$31,'Monte Carlo_WA Complance Price'!$B386+1,FALSE))</f>
        <v>85.659157543293105</v>
      </c>
      <c r="I386" s="21">
        <f ca="1">IF(I$6&lt;$C386,0,VLOOKUP(I$6,'MonteCarlo Policy Paths'!$A$2:$I$31,'Monte Carlo_WA Complance Price'!$B386+1,FALSE))</f>
        <v>86.918851036576825</v>
      </c>
      <c r="J386" s="21">
        <f ca="1">IF(J$6&lt;$C386,0,VLOOKUP(J$6,'MonteCarlo Policy Paths'!$A$2:$I$31,'Monte Carlo_WA Complance Price'!$B386+1,FALSE))</f>
        <v>88.178544529860531</v>
      </c>
      <c r="K386" s="21">
        <f ca="1">IF(K$6&lt;$C386,0,VLOOKUP(K$6,'MonteCarlo Policy Paths'!$A$2:$I$31,'Monte Carlo_WA Complance Price'!$B386+1,FALSE))</f>
        <v>89.438238023144251</v>
      </c>
      <c r="L386" s="21">
        <f ca="1">IF(L$6&lt;$C386,0,VLOOKUP(L$6,'MonteCarlo Policy Paths'!$A$2:$I$31,'Monte Carlo_WA Complance Price'!$B386+1,FALSE))</f>
        <v>90.697931516427971</v>
      </c>
      <c r="M386" s="21">
        <f ca="1">IF(M$6&lt;$C386,0,VLOOKUP(M$6,'MonteCarlo Policy Paths'!$A$2:$I$31,'Monte Carlo_WA Complance Price'!$B386+1,FALSE))</f>
        <v>91.95762500971172</v>
      </c>
      <c r="N386" s="21">
        <f ca="1">IF(N$6&lt;$C386,0,VLOOKUP(N$6,'MonteCarlo Policy Paths'!$A$2:$I$31,'Monte Carlo_WA Complance Price'!$B386+1,FALSE))</f>
        <v>93.21731850299544</v>
      </c>
      <c r="O386" s="21">
        <f ca="1">IF(O$6&lt;$C386,0,VLOOKUP(O$6,'MonteCarlo Policy Paths'!$A$2:$I$31,'Monte Carlo_WA Complance Price'!$B386+1,FALSE))</f>
        <v>94.47701199627916</v>
      </c>
      <c r="P386" s="21">
        <f ca="1">IF(P$6&lt;$C386,0,VLOOKUP(P$6,'MonteCarlo Policy Paths'!$A$2:$I$31,'Monte Carlo_WA Complance Price'!$B386+1,FALSE))</f>
        <v>95.73670548956288</v>
      </c>
      <c r="Q386" s="21">
        <f ca="1">IF(Q$6&lt;$C386,0,VLOOKUP(Q$6,'MonteCarlo Policy Paths'!$A$2:$I$31,'Monte Carlo_WA Complance Price'!$B386+1,FALSE))</f>
        <v>96.996398982846586</v>
      </c>
      <c r="R386" s="21">
        <f ca="1">IF(R$6&lt;$C386,0,VLOOKUP(R$6,'MonteCarlo Policy Paths'!$A$2:$I$31,'Monte Carlo_WA Complance Price'!$B386+1,FALSE))</f>
        <v>98.25609247613032</v>
      </c>
      <c r="S386" s="21">
        <f ca="1">IF(S$6&lt;$C386,0,VLOOKUP(S$6,'MonteCarlo Policy Paths'!$A$2:$I$31,'Monte Carlo_WA Complance Price'!$B386+1,FALSE))</f>
        <v>99.65157958594628</v>
      </c>
      <c r="T386" s="21">
        <f ca="1">IF(T$6&lt;$C386,0,VLOOKUP(T$6,'MonteCarlo Policy Paths'!$A$2:$I$31,'Monte Carlo_WA Complance Price'!$B386+1,FALSE))</f>
        <v>101.04706669576224</v>
      </c>
      <c r="U386" s="21">
        <f ca="1">IF(U$6&lt;$C386,0,VLOOKUP(U$6,'MonteCarlo Policy Paths'!$A$2:$I$31,'Monte Carlo_WA Complance Price'!$B386+1,FALSE))</f>
        <v>102.4425538055782</v>
      </c>
      <c r="V386" s="21">
        <f ca="1">IF(V$6&lt;$C386,0,VLOOKUP(V$6,'MonteCarlo Policy Paths'!$A$2:$I$31,'Monte Carlo_WA Complance Price'!$B386+1,FALSE))</f>
        <v>103.83804091539416</v>
      </c>
      <c r="W386" s="21">
        <f ca="1">IF(W$6&lt;$C386,0,VLOOKUP(W$6,'MonteCarlo Policy Paths'!$A$2:$I$31,'Monte Carlo_WA Complance Price'!$B386+1,FALSE))</f>
        <v>105.23352802521011</v>
      </c>
      <c r="X386" s="21">
        <f ca="1">IF(X$6&lt;$C386,0,VLOOKUP(X$6,'MonteCarlo Policy Paths'!$A$2:$I$31,'Monte Carlo_WA Complance Price'!$B386+1,FALSE))</f>
        <v>106.47156953138905</v>
      </c>
      <c r="Y386" s="21">
        <f ca="1">IF(Y$6&lt;$C386,0,VLOOKUP(Y$6,'MonteCarlo Policy Paths'!$A$2:$I$31,'Monte Carlo_WA Complance Price'!$B386+1,FALSE))</f>
        <v>107.709611037568</v>
      </c>
      <c r="Z386" s="21">
        <f ca="1">IF(Z$6&lt;$C386,0,VLOOKUP(Z$6,'MonteCarlo Policy Paths'!$A$2:$I$31,'Monte Carlo_WA Complance Price'!$B386+1,FALSE))</f>
        <v>108.94765254374694</v>
      </c>
      <c r="AA386" s="21">
        <f ca="1">IF(AA$6&lt;$C386,0,VLOOKUP(AA$6,'MonteCarlo Policy Paths'!$A$2:$I$31,'Monte Carlo_WA Complance Price'!$B386+1,FALSE))</f>
        <v>110.18569404992589</v>
      </c>
      <c r="AB386" s="21">
        <f ca="1">IF(AB$6&lt;$C386,0,VLOOKUP(AB$6,'MonteCarlo Policy Paths'!$A$2:$I$31,'Monte Carlo_WA Complance Price'!$B386+1,FALSE))</f>
        <v>111.42373555610482</v>
      </c>
      <c r="AC386" s="21">
        <f ca="1">IF(AC$6&lt;$C386,0,VLOOKUP(AC$6,'MonteCarlo Policy Paths'!$A$2:$I$31,'Monte Carlo_WA Complance Price'!$B386+1,FALSE))</f>
        <v>112.86811731331359</v>
      </c>
      <c r="AD386" s="21">
        <f ca="1">IF(AD$6&lt;$C386,0,VLOOKUP(AD$6,'MonteCarlo Policy Paths'!$A$2:$I$31,'Monte Carlo_WA Complance Price'!$B386+1,FALSE))</f>
        <v>114.31249907052236</v>
      </c>
      <c r="AE386" s="21">
        <f ca="1">IF(AE$6&lt;$C386,0,VLOOKUP(AE$6,'MonteCarlo Policy Paths'!$A$2:$I$31,'Monte Carlo_WA Complance Price'!$B386+1,FALSE))</f>
        <v>115.75688082773114</v>
      </c>
      <c r="AF386" s="21">
        <f ca="1">IF(AF$6&lt;$C386,0,VLOOKUP(AF$6,'MonteCarlo Policy Paths'!$A$2:$I$31,'Monte Carlo_WA Complance Price'!$B386+1,FALSE))</f>
        <v>117.20126258493991</v>
      </c>
      <c r="AG386" s="22">
        <f ca="1">IF(AG$6&lt;$C386,0,VLOOKUP(AG$6,'MonteCarlo Policy Paths'!$A$2:$I$31,'Monte Carlo_WA Complance Price'!$B386+1,FALSE))</f>
        <v>118.64564434214866</v>
      </c>
      <c r="AI386" s="20">
        <f ca="1">E386*VLOOKUP(AI$6,'Greenhouse Gas Costs Avoided'!$A$2:$I$32,9,FALSE)</f>
        <v>0</v>
      </c>
      <c r="AJ386" s="21">
        <f ca="1">F386*VLOOKUP(AJ$6,'Greenhouse Gas Costs Avoided'!$A$2:$I$32,9,FALSE)</f>
        <v>5.2166744805659615</v>
      </c>
      <c r="AK386" s="21">
        <f ca="1">G386*VLOOKUP(AK$6,'Greenhouse Gas Costs Avoided'!$A$2:$I$32,9,FALSE)</f>
        <v>5.3216023247413169</v>
      </c>
      <c r="AL386" s="21">
        <f ca="1">H386*VLOOKUP(AL$6,'Greenhouse Gas Costs Avoided'!$A$2:$I$32,9,FALSE)</f>
        <v>5.4265301689166732</v>
      </c>
      <c r="AM386" s="21">
        <f ca="1">I386*VLOOKUP(AM$6,'Greenhouse Gas Costs Avoided'!$A$2:$I$32,9,FALSE)</f>
        <v>5.5063320831654474</v>
      </c>
      <c r="AN386" s="21">
        <f ca="1">J386*VLOOKUP(AN$6,'Greenhouse Gas Costs Avoided'!$A$2:$I$32,9,FALSE)</f>
        <v>5.5861339974142208</v>
      </c>
      <c r="AO386" s="21">
        <f ca="1">K386*VLOOKUP(AO$6,'Greenhouse Gas Costs Avoided'!$A$2:$I$32,9,FALSE)</f>
        <v>5.665935911662995</v>
      </c>
      <c r="AP386" s="21">
        <f ca="1">L386*VLOOKUP(AP$6,'Greenhouse Gas Costs Avoided'!$A$2:$I$32,9,FALSE)</f>
        <v>5.7457378259117702</v>
      </c>
      <c r="AQ386" s="21">
        <f ca="1">M386*VLOOKUP(AQ$6,'Greenhouse Gas Costs Avoided'!$A$2:$I$32,9,FALSE)</f>
        <v>5.8255397401605462</v>
      </c>
      <c r="AR386" s="21">
        <f ca="1">N386*VLOOKUP(AR$6,'Greenhouse Gas Costs Avoided'!$A$2:$I$32,9,FALSE)</f>
        <v>5.9053416544093205</v>
      </c>
      <c r="AS386" s="21">
        <f ca="1">O386*VLOOKUP(AS$6,'Greenhouse Gas Costs Avoided'!$A$2:$I$32,9,FALSE)</f>
        <v>5.9851435686580947</v>
      </c>
      <c r="AT386" s="21">
        <f ca="1">P386*VLOOKUP(AT$6,'Greenhouse Gas Costs Avoided'!$A$2:$I$32,9,FALSE)</f>
        <v>6.0649454829068699</v>
      </c>
      <c r="AU386" s="21">
        <f ca="1">Q386*VLOOKUP(AU$6,'Greenhouse Gas Costs Avoided'!$A$2:$I$32,9,FALSE)</f>
        <v>6.1447473971556432</v>
      </c>
      <c r="AV386" s="21">
        <f ca="1">R386*VLOOKUP(AV$6,'Greenhouse Gas Costs Avoided'!$A$2:$I$32,9,FALSE)</f>
        <v>6.2245493114044184</v>
      </c>
      <c r="AW386" s="21">
        <f ca="1">S386*VLOOKUP(AW$6,'Greenhouse Gas Costs Avoided'!$A$2:$I$32,9,FALSE)</f>
        <v>6.312953786990386</v>
      </c>
      <c r="AX386" s="21">
        <f ca="1">T386*VLOOKUP(AX$6,'Greenhouse Gas Costs Avoided'!$A$2:$I$32,9,FALSE)</f>
        <v>6.4013582625763545</v>
      </c>
      <c r="AY386" s="21">
        <f ca="1">U386*VLOOKUP(AY$6,'Greenhouse Gas Costs Avoided'!$A$2:$I$32,9,FALSE)</f>
        <v>6.4897627381623222</v>
      </c>
      <c r="AZ386" s="21">
        <f ca="1">V386*VLOOKUP(AZ$6,'Greenhouse Gas Costs Avoided'!$A$2:$I$32,9,FALSE)</f>
        <v>6.5781672137482907</v>
      </c>
      <c r="BA386" s="21">
        <f ca="1">W386*VLOOKUP(BA$6,'Greenhouse Gas Costs Avoided'!$A$2:$I$32,9,FALSE)</f>
        <v>6.6665716893342575</v>
      </c>
      <c r="BB386" s="21">
        <f ca="1">X386*VLOOKUP(BB$6,'Greenhouse Gas Costs Avoided'!$A$2:$I$32,9,FALSE)</f>
        <v>6.7450019445028957</v>
      </c>
      <c r="BC386" s="21">
        <f ca="1">Y386*VLOOKUP(BC$6,'Greenhouse Gas Costs Avoided'!$A$2:$I$32,9,FALSE)</f>
        <v>6.8234321996715348</v>
      </c>
      <c r="BD386" s="21">
        <f ca="1">Z386*VLOOKUP(BD$6,'Greenhouse Gas Costs Avoided'!$A$2:$I$32,9,FALSE)</f>
        <v>6.901862454840173</v>
      </c>
      <c r="BE386" s="21">
        <f ca="1">AA386*VLOOKUP(BE$6,'Greenhouse Gas Costs Avoided'!$A$2:$I$32,9,FALSE)</f>
        <v>6.9802927100088112</v>
      </c>
      <c r="BF386" s="21">
        <f ca="1">AB386*VLOOKUP(BF$6,'Greenhouse Gas Costs Avoided'!$A$2:$I$32,9,FALSE)</f>
        <v>7.0587229651774486</v>
      </c>
      <c r="BG386" s="21">
        <f ca="1">AC386*VLOOKUP(BG$6,'Greenhouse Gas Costs Avoided'!$A$2:$I$32,9,FALSE)</f>
        <v>7.1502249295408609</v>
      </c>
      <c r="BH386" s="21">
        <f ca="1">AD386*VLOOKUP(BH$6,'Greenhouse Gas Costs Avoided'!$A$2:$I$32,9,FALSE)</f>
        <v>7.2417268939042723</v>
      </c>
      <c r="BI386" s="21">
        <f ca="1">AE386*VLOOKUP(BI$6,'Greenhouse Gas Costs Avoided'!$A$2:$I$32,9,FALSE)</f>
        <v>7.3332288582676846</v>
      </c>
      <c r="BJ386" s="21">
        <f ca="1">AF386*VLOOKUP(BJ$6,'Greenhouse Gas Costs Avoided'!$A$2:$I$32,9,FALSE)</f>
        <v>7.424730822631096</v>
      </c>
      <c r="BK386" s="22">
        <f ca="1">AG386*VLOOKUP(BK$6,'Greenhouse Gas Costs Avoided'!$A$2:$I$32,9,FALSE)</f>
        <v>7.5162327869945065</v>
      </c>
    </row>
    <row r="387" spans="1:63" x14ac:dyDescent="0.35">
      <c r="A387" s="11">
        <v>381</v>
      </c>
      <c r="B387" s="12">
        <f t="shared" ca="1" si="10"/>
        <v>1</v>
      </c>
      <c r="C387" s="13">
        <f t="shared" ca="1" si="11"/>
        <v>2023</v>
      </c>
      <c r="E387" s="20">
        <f ca="1">IF(E$6&lt;$C387,0,VLOOKUP(E$6,'MonteCarlo Policy Paths'!$A$2:$I$31,'Monte Carlo_WA Complance Price'!$B387+1,FALSE))</f>
        <v>0</v>
      </c>
      <c r="F387" s="21">
        <f ca="1">IF(F$6&lt;$C387,0,VLOOKUP(F$6,'MonteCarlo Policy Paths'!$A$2:$I$31,'Monte Carlo_WA Complance Price'!$B387+1,FALSE))</f>
        <v>82.346532180449415</v>
      </c>
      <c r="G387" s="21">
        <f ca="1">IF(G$6&lt;$C387,0,VLOOKUP(G$6,'MonteCarlo Policy Paths'!$A$2:$I$31,'Monte Carlo_WA Complance Price'!$B387+1,FALSE))</f>
        <v>84.002844861871253</v>
      </c>
      <c r="H387" s="21">
        <f ca="1">IF(H$6&lt;$C387,0,VLOOKUP(H$6,'MonteCarlo Policy Paths'!$A$2:$I$31,'Monte Carlo_WA Complance Price'!$B387+1,FALSE))</f>
        <v>85.659157543293105</v>
      </c>
      <c r="I387" s="21">
        <f ca="1">IF(I$6&lt;$C387,0,VLOOKUP(I$6,'MonteCarlo Policy Paths'!$A$2:$I$31,'Monte Carlo_WA Complance Price'!$B387+1,FALSE))</f>
        <v>86.918851036576825</v>
      </c>
      <c r="J387" s="21">
        <f ca="1">IF(J$6&lt;$C387,0,VLOOKUP(J$6,'MonteCarlo Policy Paths'!$A$2:$I$31,'Monte Carlo_WA Complance Price'!$B387+1,FALSE))</f>
        <v>88.178544529860531</v>
      </c>
      <c r="K387" s="21">
        <f ca="1">IF(K$6&lt;$C387,0,VLOOKUP(K$6,'MonteCarlo Policy Paths'!$A$2:$I$31,'Monte Carlo_WA Complance Price'!$B387+1,FALSE))</f>
        <v>89.438238023144251</v>
      </c>
      <c r="L387" s="21">
        <f ca="1">IF(L$6&lt;$C387,0,VLOOKUP(L$6,'MonteCarlo Policy Paths'!$A$2:$I$31,'Monte Carlo_WA Complance Price'!$B387+1,FALSE))</f>
        <v>90.697931516427971</v>
      </c>
      <c r="M387" s="21">
        <f ca="1">IF(M$6&lt;$C387,0,VLOOKUP(M$6,'MonteCarlo Policy Paths'!$A$2:$I$31,'Monte Carlo_WA Complance Price'!$B387+1,FALSE))</f>
        <v>91.95762500971172</v>
      </c>
      <c r="N387" s="21">
        <f ca="1">IF(N$6&lt;$C387,0,VLOOKUP(N$6,'MonteCarlo Policy Paths'!$A$2:$I$31,'Monte Carlo_WA Complance Price'!$B387+1,FALSE))</f>
        <v>93.21731850299544</v>
      </c>
      <c r="O387" s="21">
        <f ca="1">IF(O$6&lt;$C387,0,VLOOKUP(O$6,'MonteCarlo Policy Paths'!$A$2:$I$31,'Monte Carlo_WA Complance Price'!$B387+1,FALSE))</f>
        <v>94.47701199627916</v>
      </c>
      <c r="P387" s="21">
        <f ca="1">IF(P$6&lt;$C387,0,VLOOKUP(P$6,'MonteCarlo Policy Paths'!$A$2:$I$31,'Monte Carlo_WA Complance Price'!$B387+1,FALSE))</f>
        <v>95.73670548956288</v>
      </c>
      <c r="Q387" s="21">
        <f ca="1">IF(Q$6&lt;$C387,0,VLOOKUP(Q$6,'MonteCarlo Policy Paths'!$A$2:$I$31,'Monte Carlo_WA Complance Price'!$B387+1,FALSE))</f>
        <v>96.996398982846586</v>
      </c>
      <c r="R387" s="21">
        <f ca="1">IF(R$6&lt;$C387,0,VLOOKUP(R$6,'MonteCarlo Policy Paths'!$A$2:$I$31,'Monte Carlo_WA Complance Price'!$B387+1,FALSE))</f>
        <v>98.25609247613032</v>
      </c>
      <c r="S387" s="21">
        <f ca="1">IF(S$6&lt;$C387,0,VLOOKUP(S$6,'MonteCarlo Policy Paths'!$A$2:$I$31,'Monte Carlo_WA Complance Price'!$B387+1,FALSE))</f>
        <v>99.65157958594628</v>
      </c>
      <c r="T387" s="21">
        <f ca="1">IF(T$6&lt;$C387,0,VLOOKUP(T$6,'MonteCarlo Policy Paths'!$A$2:$I$31,'Monte Carlo_WA Complance Price'!$B387+1,FALSE))</f>
        <v>101.04706669576224</v>
      </c>
      <c r="U387" s="21">
        <f ca="1">IF(U$6&lt;$C387,0,VLOOKUP(U$6,'MonteCarlo Policy Paths'!$A$2:$I$31,'Monte Carlo_WA Complance Price'!$B387+1,FALSE))</f>
        <v>102.4425538055782</v>
      </c>
      <c r="V387" s="21">
        <f ca="1">IF(V$6&lt;$C387,0,VLOOKUP(V$6,'MonteCarlo Policy Paths'!$A$2:$I$31,'Monte Carlo_WA Complance Price'!$B387+1,FALSE))</f>
        <v>103.83804091539416</v>
      </c>
      <c r="W387" s="21">
        <f ca="1">IF(W$6&lt;$C387,0,VLOOKUP(W$6,'MonteCarlo Policy Paths'!$A$2:$I$31,'Monte Carlo_WA Complance Price'!$B387+1,FALSE))</f>
        <v>105.23352802521011</v>
      </c>
      <c r="X387" s="21">
        <f ca="1">IF(X$6&lt;$C387,0,VLOOKUP(X$6,'MonteCarlo Policy Paths'!$A$2:$I$31,'Monte Carlo_WA Complance Price'!$B387+1,FALSE))</f>
        <v>106.47156953138905</v>
      </c>
      <c r="Y387" s="21">
        <f ca="1">IF(Y$6&lt;$C387,0,VLOOKUP(Y$6,'MonteCarlo Policy Paths'!$A$2:$I$31,'Monte Carlo_WA Complance Price'!$B387+1,FALSE))</f>
        <v>107.709611037568</v>
      </c>
      <c r="Z387" s="21">
        <f ca="1">IF(Z$6&lt;$C387,0,VLOOKUP(Z$6,'MonteCarlo Policy Paths'!$A$2:$I$31,'Monte Carlo_WA Complance Price'!$B387+1,FALSE))</f>
        <v>108.94765254374694</v>
      </c>
      <c r="AA387" s="21">
        <f ca="1">IF(AA$6&lt;$C387,0,VLOOKUP(AA$6,'MonteCarlo Policy Paths'!$A$2:$I$31,'Monte Carlo_WA Complance Price'!$B387+1,FALSE))</f>
        <v>110.18569404992589</v>
      </c>
      <c r="AB387" s="21">
        <f ca="1">IF(AB$6&lt;$C387,0,VLOOKUP(AB$6,'MonteCarlo Policy Paths'!$A$2:$I$31,'Monte Carlo_WA Complance Price'!$B387+1,FALSE))</f>
        <v>111.42373555610482</v>
      </c>
      <c r="AC387" s="21">
        <f ca="1">IF(AC$6&lt;$C387,0,VLOOKUP(AC$6,'MonteCarlo Policy Paths'!$A$2:$I$31,'Monte Carlo_WA Complance Price'!$B387+1,FALSE))</f>
        <v>112.86811731331359</v>
      </c>
      <c r="AD387" s="21">
        <f ca="1">IF(AD$6&lt;$C387,0,VLOOKUP(AD$6,'MonteCarlo Policy Paths'!$A$2:$I$31,'Monte Carlo_WA Complance Price'!$B387+1,FALSE))</f>
        <v>114.31249907052236</v>
      </c>
      <c r="AE387" s="21">
        <f ca="1">IF(AE$6&lt;$C387,0,VLOOKUP(AE$6,'MonteCarlo Policy Paths'!$A$2:$I$31,'Monte Carlo_WA Complance Price'!$B387+1,FALSE))</f>
        <v>115.75688082773114</v>
      </c>
      <c r="AF387" s="21">
        <f ca="1">IF(AF$6&lt;$C387,0,VLOOKUP(AF$6,'MonteCarlo Policy Paths'!$A$2:$I$31,'Monte Carlo_WA Complance Price'!$B387+1,FALSE))</f>
        <v>117.20126258493991</v>
      </c>
      <c r="AG387" s="22">
        <f ca="1">IF(AG$6&lt;$C387,0,VLOOKUP(AG$6,'MonteCarlo Policy Paths'!$A$2:$I$31,'Monte Carlo_WA Complance Price'!$B387+1,FALSE))</f>
        <v>118.64564434214866</v>
      </c>
      <c r="AI387" s="20">
        <f ca="1">E387*VLOOKUP(AI$6,'Greenhouse Gas Costs Avoided'!$A$2:$I$32,9,FALSE)</f>
        <v>0</v>
      </c>
      <c r="AJ387" s="21">
        <f ca="1">F387*VLOOKUP(AJ$6,'Greenhouse Gas Costs Avoided'!$A$2:$I$32,9,FALSE)</f>
        <v>5.2166744805659615</v>
      </c>
      <c r="AK387" s="21">
        <f ca="1">G387*VLOOKUP(AK$6,'Greenhouse Gas Costs Avoided'!$A$2:$I$32,9,FALSE)</f>
        <v>5.3216023247413169</v>
      </c>
      <c r="AL387" s="21">
        <f ca="1">H387*VLOOKUP(AL$6,'Greenhouse Gas Costs Avoided'!$A$2:$I$32,9,FALSE)</f>
        <v>5.4265301689166732</v>
      </c>
      <c r="AM387" s="21">
        <f ca="1">I387*VLOOKUP(AM$6,'Greenhouse Gas Costs Avoided'!$A$2:$I$32,9,FALSE)</f>
        <v>5.5063320831654474</v>
      </c>
      <c r="AN387" s="21">
        <f ca="1">J387*VLOOKUP(AN$6,'Greenhouse Gas Costs Avoided'!$A$2:$I$32,9,FALSE)</f>
        <v>5.5861339974142208</v>
      </c>
      <c r="AO387" s="21">
        <f ca="1">K387*VLOOKUP(AO$6,'Greenhouse Gas Costs Avoided'!$A$2:$I$32,9,FALSE)</f>
        <v>5.665935911662995</v>
      </c>
      <c r="AP387" s="21">
        <f ca="1">L387*VLOOKUP(AP$6,'Greenhouse Gas Costs Avoided'!$A$2:$I$32,9,FALSE)</f>
        <v>5.7457378259117702</v>
      </c>
      <c r="AQ387" s="21">
        <f ca="1">M387*VLOOKUP(AQ$6,'Greenhouse Gas Costs Avoided'!$A$2:$I$32,9,FALSE)</f>
        <v>5.8255397401605462</v>
      </c>
      <c r="AR387" s="21">
        <f ca="1">N387*VLOOKUP(AR$6,'Greenhouse Gas Costs Avoided'!$A$2:$I$32,9,FALSE)</f>
        <v>5.9053416544093205</v>
      </c>
      <c r="AS387" s="21">
        <f ca="1">O387*VLOOKUP(AS$6,'Greenhouse Gas Costs Avoided'!$A$2:$I$32,9,FALSE)</f>
        <v>5.9851435686580947</v>
      </c>
      <c r="AT387" s="21">
        <f ca="1">P387*VLOOKUP(AT$6,'Greenhouse Gas Costs Avoided'!$A$2:$I$32,9,FALSE)</f>
        <v>6.0649454829068699</v>
      </c>
      <c r="AU387" s="21">
        <f ca="1">Q387*VLOOKUP(AU$6,'Greenhouse Gas Costs Avoided'!$A$2:$I$32,9,FALSE)</f>
        <v>6.1447473971556432</v>
      </c>
      <c r="AV387" s="21">
        <f ca="1">R387*VLOOKUP(AV$6,'Greenhouse Gas Costs Avoided'!$A$2:$I$32,9,FALSE)</f>
        <v>6.2245493114044184</v>
      </c>
      <c r="AW387" s="21">
        <f ca="1">S387*VLOOKUP(AW$6,'Greenhouse Gas Costs Avoided'!$A$2:$I$32,9,FALSE)</f>
        <v>6.312953786990386</v>
      </c>
      <c r="AX387" s="21">
        <f ca="1">T387*VLOOKUP(AX$6,'Greenhouse Gas Costs Avoided'!$A$2:$I$32,9,FALSE)</f>
        <v>6.4013582625763545</v>
      </c>
      <c r="AY387" s="21">
        <f ca="1">U387*VLOOKUP(AY$6,'Greenhouse Gas Costs Avoided'!$A$2:$I$32,9,FALSE)</f>
        <v>6.4897627381623222</v>
      </c>
      <c r="AZ387" s="21">
        <f ca="1">V387*VLOOKUP(AZ$6,'Greenhouse Gas Costs Avoided'!$A$2:$I$32,9,FALSE)</f>
        <v>6.5781672137482907</v>
      </c>
      <c r="BA387" s="21">
        <f ca="1">W387*VLOOKUP(BA$6,'Greenhouse Gas Costs Avoided'!$A$2:$I$32,9,FALSE)</f>
        <v>6.6665716893342575</v>
      </c>
      <c r="BB387" s="21">
        <f ca="1">X387*VLOOKUP(BB$6,'Greenhouse Gas Costs Avoided'!$A$2:$I$32,9,FALSE)</f>
        <v>6.7450019445028957</v>
      </c>
      <c r="BC387" s="21">
        <f ca="1">Y387*VLOOKUP(BC$6,'Greenhouse Gas Costs Avoided'!$A$2:$I$32,9,FALSE)</f>
        <v>6.8234321996715348</v>
      </c>
      <c r="BD387" s="21">
        <f ca="1">Z387*VLOOKUP(BD$6,'Greenhouse Gas Costs Avoided'!$A$2:$I$32,9,FALSE)</f>
        <v>6.901862454840173</v>
      </c>
      <c r="BE387" s="21">
        <f ca="1">AA387*VLOOKUP(BE$6,'Greenhouse Gas Costs Avoided'!$A$2:$I$32,9,FALSE)</f>
        <v>6.9802927100088112</v>
      </c>
      <c r="BF387" s="21">
        <f ca="1">AB387*VLOOKUP(BF$6,'Greenhouse Gas Costs Avoided'!$A$2:$I$32,9,FALSE)</f>
        <v>7.0587229651774486</v>
      </c>
      <c r="BG387" s="21">
        <f ca="1">AC387*VLOOKUP(BG$6,'Greenhouse Gas Costs Avoided'!$A$2:$I$32,9,FALSE)</f>
        <v>7.1502249295408609</v>
      </c>
      <c r="BH387" s="21">
        <f ca="1">AD387*VLOOKUP(BH$6,'Greenhouse Gas Costs Avoided'!$A$2:$I$32,9,FALSE)</f>
        <v>7.2417268939042723</v>
      </c>
      <c r="BI387" s="21">
        <f ca="1">AE387*VLOOKUP(BI$6,'Greenhouse Gas Costs Avoided'!$A$2:$I$32,9,FALSE)</f>
        <v>7.3332288582676846</v>
      </c>
      <c r="BJ387" s="21">
        <f ca="1">AF387*VLOOKUP(BJ$6,'Greenhouse Gas Costs Avoided'!$A$2:$I$32,9,FALSE)</f>
        <v>7.424730822631096</v>
      </c>
      <c r="BK387" s="22">
        <f ca="1">AG387*VLOOKUP(BK$6,'Greenhouse Gas Costs Avoided'!$A$2:$I$32,9,FALSE)</f>
        <v>7.5162327869945065</v>
      </c>
    </row>
    <row r="388" spans="1:63" x14ac:dyDescent="0.35">
      <c r="A388" s="11">
        <v>382</v>
      </c>
      <c r="B388" s="12">
        <f t="shared" ca="1" si="10"/>
        <v>4</v>
      </c>
      <c r="C388" s="13">
        <f t="shared" ca="1" si="11"/>
        <v>2023</v>
      </c>
      <c r="E388" s="20">
        <f ca="1">IF(E$6&lt;$C388,0,VLOOKUP(E$6,'MonteCarlo Policy Paths'!$A$2:$I$31,'Monte Carlo_WA Complance Price'!$B388+1,FALSE))</f>
        <v>0</v>
      </c>
      <c r="F388" s="21">
        <f ca="1">IF(F$6&lt;$C388,0,VLOOKUP(F$6,'MonteCarlo Policy Paths'!$A$2:$I$31,'Monte Carlo_WA Complance Price'!$B388+1,FALSE))</f>
        <v>82.346532180449415</v>
      </c>
      <c r="G388" s="21">
        <f ca="1">IF(G$6&lt;$C388,0,VLOOKUP(G$6,'MonteCarlo Policy Paths'!$A$2:$I$31,'Monte Carlo_WA Complance Price'!$B388+1,FALSE))</f>
        <v>84.002844861871253</v>
      </c>
      <c r="H388" s="21">
        <f ca="1">IF(H$6&lt;$C388,0,VLOOKUP(H$6,'MonteCarlo Policy Paths'!$A$2:$I$31,'Monte Carlo_WA Complance Price'!$B388+1,FALSE))</f>
        <v>85.659157543293105</v>
      </c>
      <c r="I388" s="21">
        <f ca="1">IF(I$6&lt;$C388,0,VLOOKUP(I$6,'MonteCarlo Policy Paths'!$A$2:$I$31,'Monte Carlo_WA Complance Price'!$B388+1,FALSE))</f>
        <v>86.918851036576825</v>
      </c>
      <c r="J388" s="21">
        <f ca="1">IF(J$6&lt;$C388,0,VLOOKUP(J$6,'MonteCarlo Policy Paths'!$A$2:$I$31,'Monte Carlo_WA Complance Price'!$B388+1,FALSE))</f>
        <v>88.178544529860531</v>
      </c>
      <c r="K388" s="21">
        <f ca="1">IF(K$6&lt;$C388,0,VLOOKUP(K$6,'MonteCarlo Policy Paths'!$A$2:$I$31,'Monte Carlo_WA Complance Price'!$B388+1,FALSE))</f>
        <v>89.438238023144251</v>
      </c>
      <c r="L388" s="21">
        <f ca="1">IF(L$6&lt;$C388,0,VLOOKUP(L$6,'MonteCarlo Policy Paths'!$A$2:$I$31,'Monte Carlo_WA Complance Price'!$B388+1,FALSE))</f>
        <v>90.697931516427971</v>
      </c>
      <c r="M388" s="21">
        <f ca="1">IF(M$6&lt;$C388,0,VLOOKUP(M$6,'MonteCarlo Policy Paths'!$A$2:$I$31,'Monte Carlo_WA Complance Price'!$B388+1,FALSE))</f>
        <v>91.95762500971172</v>
      </c>
      <c r="N388" s="21">
        <f ca="1">IF(N$6&lt;$C388,0,VLOOKUP(N$6,'MonteCarlo Policy Paths'!$A$2:$I$31,'Monte Carlo_WA Complance Price'!$B388+1,FALSE))</f>
        <v>93.21731850299544</v>
      </c>
      <c r="O388" s="21">
        <f ca="1">IF(O$6&lt;$C388,0,VLOOKUP(O$6,'MonteCarlo Policy Paths'!$A$2:$I$31,'Monte Carlo_WA Complance Price'!$B388+1,FALSE))</f>
        <v>94.47701199627916</v>
      </c>
      <c r="P388" s="21">
        <f ca="1">IF(P$6&lt;$C388,0,VLOOKUP(P$6,'MonteCarlo Policy Paths'!$A$2:$I$31,'Monte Carlo_WA Complance Price'!$B388+1,FALSE))</f>
        <v>95.73670548956288</v>
      </c>
      <c r="Q388" s="21">
        <f ca="1">IF(Q$6&lt;$C388,0,VLOOKUP(Q$6,'MonteCarlo Policy Paths'!$A$2:$I$31,'Monte Carlo_WA Complance Price'!$B388+1,FALSE))</f>
        <v>96.996398982846586</v>
      </c>
      <c r="R388" s="21">
        <f ca="1">IF(R$6&lt;$C388,0,VLOOKUP(R$6,'MonteCarlo Policy Paths'!$A$2:$I$31,'Monte Carlo_WA Complance Price'!$B388+1,FALSE))</f>
        <v>98.25609247613032</v>
      </c>
      <c r="S388" s="21">
        <f ca="1">IF(S$6&lt;$C388,0,VLOOKUP(S$6,'MonteCarlo Policy Paths'!$A$2:$I$31,'Monte Carlo_WA Complance Price'!$B388+1,FALSE))</f>
        <v>99.65157958594628</v>
      </c>
      <c r="T388" s="21">
        <f ca="1">IF(T$6&lt;$C388,0,VLOOKUP(T$6,'MonteCarlo Policy Paths'!$A$2:$I$31,'Monte Carlo_WA Complance Price'!$B388+1,FALSE))</f>
        <v>101.04706669576224</v>
      </c>
      <c r="U388" s="21">
        <f ca="1">IF(U$6&lt;$C388,0,VLOOKUP(U$6,'MonteCarlo Policy Paths'!$A$2:$I$31,'Monte Carlo_WA Complance Price'!$B388+1,FALSE))</f>
        <v>102.4425538055782</v>
      </c>
      <c r="V388" s="21">
        <f ca="1">IF(V$6&lt;$C388,0,VLOOKUP(V$6,'MonteCarlo Policy Paths'!$A$2:$I$31,'Monte Carlo_WA Complance Price'!$B388+1,FALSE))</f>
        <v>103.83804091539416</v>
      </c>
      <c r="W388" s="21">
        <f ca="1">IF(W$6&lt;$C388,0,VLOOKUP(W$6,'MonteCarlo Policy Paths'!$A$2:$I$31,'Monte Carlo_WA Complance Price'!$B388+1,FALSE))</f>
        <v>105.23352802521011</v>
      </c>
      <c r="X388" s="21">
        <f ca="1">IF(X$6&lt;$C388,0,VLOOKUP(X$6,'MonteCarlo Policy Paths'!$A$2:$I$31,'Monte Carlo_WA Complance Price'!$B388+1,FALSE))</f>
        <v>106.47156953138905</v>
      </c>
      <c r="Y388" s="21">
        <f ca="1">IF(Y$6&lt;$C388,0,VLOOKUP(Y$6,'MonteCarlo Policy Paths'!$A$2:$I$31,'Monte Carlo_WA Complance Price'!$B388+1,FALSE))</f>
        <v>107.709611037568</v>
      </c>
      <c r="Z388" s="21">
        <f ca="1">IF(Z$6&lt;$C388,0,VLOOKUP(Z$6,'MonteCarlo Policy Paths'!$A$2:$I$31,'Monte Carlo_WA Complance Price'!$B388+1,FALSE))</f>
        <v>108.94765254374694</v>
      </c>
      <c r="AA388" s="21">
        <f ca="1">IF(AA$6&lt;$C388,0,VLOOKUP(AA$6,'MonteCarlo Policy Paths'!$A$2:$I$31,'Monte Carlo_WA Complance Price'!$B388+1,FALSE))</f>
        <v>110.18569404992589</v>
      </c>
      <c r="AB388" s="21">
        <f ca="1">IF(AB$6&lt;$C388,0,VLOOKUP(AB$6,'MonteCarlo Policy Paths'!$A$2:$I$31,'Monte Carlo_WA Complance Price'!$B388+1,FALSE))</f>
        <v>111.42373555610482</v>
      </c>
      <c r="AC388" s="21">
        <f ca="1">IF(AC$6&lt;$C388,0,VLOOKUP(AC$6,'MonteCarlo Policy Paths'!$A$2:$I$31,'Monte Carlo_WA Complance Price'!$B388+1,FALSE))</f>
        <v>112.86811731331359</v>
      </c>
      <c r="AD388" s="21">
        <f ca="1">IF(AD$6&lt;$C388,0,VLOOKUP(AD$6,'MonteCarlo Policy Paths'!$A$2:$I$31,'Monte Carlo_WA Complance Price'!$B388+1,FALSE))</f>
        <v>114.31249907052236</v>
      </c>
      <c r="AE388" s="21">
        <f ca="1">IF(AE$6&lt;$C388,0,VLOOKUP(AE$6,'MonteCarlo Policy Paths'!$A$2:$I$31,'Monte Carlo_WA Complance Price'!$B388+1,FALSE))</f>
        <v>115.75688082773114</v>
      </c>
      <c r="AF388" s="21">
        <f ca="1">IF(AF$6&lt;$C388,0,VLOOKUP(AF$6,'MonteCarlo Policy Paths'!$A$2:$I$31,'Monte Carlo_WA Complance Price'!$B388+1,FALSE))</f>
        <v>117.20126258493991</v>
      </c>
      <c r="AG388" s="22">
        <f ca="1">IF(AG$6&lt;$C388,0,VLOOKUP(AG$6,'MonteCarlo Policy Paths'!$A$2:$I$31,'Monte Carlo_WA Complance Price'!$B388+1,FALSE))</f>
        <v>119.5319620819439</v>
      </c>
      <c r="AI388" s="20">
        <f ca="1">E388*VLOOKUP(AI$6,'Greenhouse Gas Costs Avoided'!$A$2:$I$32,9,FALSE)</f>
        <v>0</v>
      </c>
      <c r="AJ388" s="21">
        <f ca="1">F388*VLOOKUP(AJ$6,'Greenhouse Gas Costs Avoided'!$A$2:$I$32,9,FALSE)</f>
        <v>5.2166744805659615</v>
      </c>
      <c r="AK388" s="21">
        <f ca="1">G388*VLOOKUP(AK$6,'Greenhouse Gas Costs Avoided'!$A$2:$I$32,9,FALSE)</f>
        <v>5.3216023247413169</v>
      </c>
      <c r="AL388" s="21">
        <f ca="1">H388*VLOOKUP(AL$6,'Greenhouse Gas Costs Avoided'!$A$2:$I$32,9,FALSE)</f>
        <v>5.4265301689166732</v>
      </c>
      <c r="AM388" s="21">
        <f ca="1">I388*VLOOKUP(AM$6,'Greenhouse Gas Costs Avoided'!$A$2:$I$32,9,FALSE)</f>
        <v>5.5063320831654474</v>
      </c>
      <c r="AN388" s="21">
        <f ca="1">J388*VLOOKUP(AN$6,'Greenhouse Gas Costs Avoided'!$A$2:$I$32,9,FALSE)</f>
        <v>5.5861339974142208</v>
      </c>
      <c r="AO388" s="21">
        <f ca="1">K388*VLOOKUP(AO$6,'Greenhouse Gas Costs Avoided'!$A$2:$I$32,9,FALSE)</f>
        <v>5.665935911662995</v>
      </c>
      <c r="AP388" s="21">
        <f ca="1">L388*VLOOKUP(AP$6,'Greenhouse Gas Costs Avoided'!$A$2:$I$32,9,FALSE)</f>
        <v>5.7457378259117702</v>
      </c>
      <c r="AQ388" s="21">
        <f ca="1">M388*VLOOKUP(AQ$6,'Greenhouse Gas Costs Avoided'!$A$2:$I$32,9,FALSE)</f>
        <v>5.8255397401605462</v>
      </c>
      <c r="AR388" s="21">
        <f ca="1">N388*VLOOKUP(AR$6,'Greenhouse Gas Costs Avoided'!$A$2:$I$32,9,FALSE)</f>
        <v>5.9053416544093205</v>
      </c>
      <c r="AS388" s="21">
        <f ca="1">O388*VLOOKUP(AS$6,'Greenhouse Gas Costs Avoided'!$A$2:$I$32,9,FALSE)</f>
        <v>5.9851435686580947</v>
      </c>
      <c r="AT388" s="21">
        <f ca="1">P388*VLOOKUP(AT$6,'Greenhouse Gas Costs Avoided'!$A$2:$I$32,9,FALSE)</f>
        <v>6.0649454829068699</v>
      </c>
      <c r="AU388" s="21">
        <f ca="1">Q388*VLOOKUP(AU$6,'Greenhouse Gas Costs Avoided'!$A$2:$I$32,9,FALSE)</f>
        <v>6.1447473971556432</v>
      </c>
      <c r="AV388" s="21">
        <f ca="1">R388*VLOOKUP(AV$6,'Greenhouse Gas Costs Avoided'!$A$2:$I$32,9,FALSE)</f>
        <v>6.2245493114044184</v>
      </c>
      <c r="AW388" s="21">
        <f ca="1">S388*VLOOKUP(AW$6,'Greenhouse Gas Costs Avoided'!$A$2:$I$32,9,FALSE)</f>
        <v>6.312953786990386</v>
      </c>
      <c r="AX388" s="21">
        <f ca="1">T388*VLOOKUP(AX$6,'Greenhouse Gas Costs Avoided'!$A$2:$I$32,9,FALSE)</f>
        <v>6.4013582625763545</v>
      </c>
      <c r="AY388" s="21">
        <f ca="1">U388*VLOOKUP(AY$6,'Greenhouse Gas Costs Avoided'!$A$2:$I$32,9,FALSE)</f>
        <v>6.4897627381623222</v>
      </c>
      <c r="AZ388" s="21">
        <f ca="1">V388*VLOOKUP(AZ$6,'Greenhouse Gas Costs Avoided'!$A$2:$I$32,9,FALSE)</f>
        <v>6.5781672137482907</v>
      </c>
      <c r="BA388" s="21">
        <f ca="1">W388*VLOOKUP(BA$6,'Greenhouse Gas Costs Avoided'!$A$2:$I$32,9,FALSE)</f>
        <v>6.6665716893342575</v>
      </c>
      <c r="BB388" s="21">
        <f ca="1">X388*VLOOKUP(BB$6,'Greenhouse Gas Costs Avoided'!$A$2:$I$32,9,FALSE)</f>
        <v>6.7450019445028957</v>
      </c>
      <c r="BC388" s="21">
        <f ca="1">Y388*VLOOKUP(BC$6,'Greenhouse Gas Costs Avoided'!$A$2:$I$32,9,FALSE)</f>
        <v>6.8234321996715348</v>
      </c>
      <c r="BD388" s="21">
        <f ca="1">Z388*VLOOKUP(BD$6,'Greenhouse Gas Costs Avoided'!$A$2:$I$32,9,FALSE)</f>
        <v>6.901862454840173</v>
      </c>
      <c r="BE388" s="21">
        <f ca="1">AA388*VLOOKUP(BE$6,'Greenhouse Gas Costs Avoided'!$A$2:$I$32,9,FALSE)</f>
        <v>6.9802927100088112</v>
      </c>
      <c r="BF388" s="21">
        <f ca="1">AB388*VLOOKUP(BF$6,'Greenhouse Gas Costs Avoided'!$A$2:$I$32,9,FALSE)</f>
        <v>7.0587229651774486</v>
      </c>
      <c r="BG388" s="21">
        <f ca="1">AC388*VLOOKUP(BG$6,'Greenhouse Gas Costs Avoided'!$A$2:$I$32,9,FALSE)</f>
        <v>7.1502249295408609</v>
      </c>
      <c r="BH388" s="21">
        <f ca="1">AD388*VLOOKUP(BH$6,'Greenhouse Gas Costs Avoided'!$A$2:$I$32,9,FALSE)</f>
        <v>7.2417268939042723</v>
      </c>
      <c r="BI388" s="21">
        <f ca="1">AE388*VLOOKUP(BI$6,'Greenhouse Gas Costs Avoided'!$A$2:$I$32,9,FALSE)</f>
        <v>7.3332288582676846</v>
      </c>
      <c r="BJ388" s="21">
        <f ca="1">AF388*VLOOKUP(BJ$6,'Greenhouse Gas Costs Avoided'!$A$2:$I$32,9,FALSE)</f>
        <v>7.424730822631096</v>
      </c>
      <c r="BK388" s="22">
        <f ca="1">AG388*VLOOKUP(BK$6,'Greenhouse Gas Costs Avoided'!$A$2:$I$32,9,FALSE)</f>
        <v>7.5723812490175435</v>
      </c>
    </row>
    <row r="389" spans="1:63" x14ac:dyDescent="0.35">
      <c r="A389" s="11">
        <v>383</v>
      </c>
      <c r="B389" s="12">
        <f t="shared" ca="1" si="10"/>
        <v>2</v>
      </c>
      <c r="C389" s="13">
        <f t="shared" ca="1" si="11"/>
        <v>2023</v>
      </c>
      <c r="E389" s="20">
        <f ca="1">IF(E$6&lt;$C389,0,VLOOKUP(E$6,'MonteCarlo Policy Paths'!$A$2:$I$31,'Monte Carlo_WA Complance Price'!$B389+1,FALSE))</f>
        <v>0</v>
      </c>
      <c r="F389" s="21">
        <f ca="1">IF(F$6&lt;$C389,0,VLOOKUP(F$6,'MonteCarlo Policy Paths'!$A$2:$I$31,'Monte Carlo_WA Complance Price'!$B389+1,FALSE))</f>
        <v>82.346532180449415</v>
      </c>
      <c r="G389" s="21">
        <f ca="1">IF(G$6&lt;$C389,0,VLOOKUP(G$6,'MonteCarlo Policy Paths'!$A$2:$I$31,'Monte Carlo_WA Complance Price'!$B389+1,FALSE))</f>
        <v>84.002844861871253</v>
      </c>
      <c r="H389" s="21">
        <f ca="1">IF(H$6&lt;$C389,0,VLOOKUP(H$6,'MonteCarlo Policy Paths'!$A$2:$I$31,'Monte Carlo_WA Complance Price'!$B389+1,FALSE))</f>
        <v>85.659157543293105</v>
      </c>
      <c r="I389" s="21">
        <f ca="1">IF(I$6&lt;$C389,0,VLOOKUP(I$6,'MonteCarlo Policy Paths'!$A$2:$I$31,'Monte Carlo_WA Complance Price'!$B389+1,FALSE))</f>
        <v>86.918851036576825</v>
      </c>
      <c r="J389" s="21">
        <f ca="1">IF(J$6&lt;$C389,0,VLOOKUP(J$6,'MonteCarlo Policy Paths'!$A$2:$I$31,'Monte Carlo_WA Complance Price'!$B389+1,FALSE))</f>
        <v>88.178544529860531</v>
      </c>
      <c r="K389" s="21">
        <f ca="1">IF(K$6&lt;$C389,0,VLOOKUP(K$6,'MonteCarlo Policy Paths'!$A$2:$I$31,'Monte Carlo_WA Complance Price'!$B389+1,FALSE))</f>
        <v>89.438238023144251</v>
      </c>
      <c r="L389" s="21">
        <f ca="1">IF(L$6&lt;$C389,0,VLOOKUP(L$6,'MonteCarlo Policy Paths'!$A$2:$I$31,'Monte Carlo_WA Complance Price'!$B389+1,FALSE))</f>
        <v>90.697931516427971</v>
      </c>
      <c r="M389" s="21">
        <f ca="1">IF(M$6&lt;$C389,0,VLOOKUP(M$6,'MonteCarlo Policy Paths'!$A$2:$I$31,'Monte Carlo_WA Complance Price'!$B389+1,FALSE))</f>
        <v>91.95762500971172</v>
      </c>
      <c r="N389" s="21">
        <f ca="1">IF(N$6&lt;$C389,0,VLOOKUP(N$6,'MonteCarlo Policy Paths'!$A$2:$I$31,'Monte Carlo_WA Complance Price'!$B389+1,FALSE))</f>
        <v>93.21731850299544</v>
      </c>
      <c r="O389" s="21">
        <f ca="1">IF(O$6&lt;$C389,0,VLOOKUP(O$6,'MonteCarlo Policy Paths'!$A$2:$I$31,'Monte Carlo_WA Complance Price'!$B389+1,FALSE))</f>
        <v>94.47701199627916</v>
      </c>
      <c r="P389" s="21">
        <f ca="1">IF(P$6&lt;$C389,0,VLOOKUP(P$6,'MonteCarlo Policy Paths'!$A$2:$I$31,'Monte Carlo_WA Complance Price'!$B389+1,FALSE))</f>
        <v>95.73670548956288</v>
      </c>
      <c r="Q389" s="21">
        <f ca="1">IF(Q$6&lt;$C389,0,VLOOKUP(Q$6,'MonteCarlo Policy Paths'!$A$2:$I$31,'Monte Carlo_WA Complance Price'!$B389+1,FALSE))</f>
        <v>96.996398982846586</v>
      </c>
      <c r="R389" s="21">
        <f ca="1">IF(R$6&lt;$C389,0,VLOOKUP(R$6,'MonteCarlo Policy Paths'!$A$2:$I$31,'Monte Carlo_WA Complance Price'!$B389+1,FALSE))</f>
        <v>98.25609247613032</v>
      </c>
      <c r="S389" s="21">
        <f ca="1">IF(S$6&lt;$C389,0,VLOOKUP(S$6,'MonteCarlo Policy Paths'!$A$2:$I$31,'Monte Carlo_WA Complance Price'!$B389+1,FALSE))</f>
        <v>99.65157958594628</v>
      </c>
      <c r="T389" s="21">
        <f ca="1">IF(T$6&lt;$C389,0,VLOOKUP(T$6,'MonteCarlo Policy Paths'!$A$2:$I$31,'Monte Carlo_WA Complance Price'!$B389+1,FALSE))</f>
        <v>101.04706669576224</v>
      </c>
      <c r="U389" s="21">
        <f ca="1">IF(U$6&lt;$C389,0,VLOOKUP(U$6,'MonteCarlo Policy Paths'!$A$2:$I$31,'Monte Carlo_WA Complance Price'!$B389+1,FALSE))</f>
        <v>102.4425538055782</v>
      </c>
      <c r="V389" s="21">
        <f ca="1">IF(V$6&lt;$C389,0,VLOOKUP(V$6,'MonteCarlo Policy Paths'!$A$2:$I$31,'Monte Carlo_WA Complance Price'!$B389+1,FALSE))</f>
        <v>103.83804091539416</v>
      </c>
      <c r="W389" s="21">
        <f ca="1">IF(W$6&lt;$C389,0,VLOOKUP(W$6,'MonteCarlo Policy Paths'!$A$2:$I$31,'Monte Carlo_WA Complance Price'!$B389+1,FALSE))</f>
        <v>105.23352802521011</v>
      </c>
      <c r="X389" s="21">
        <f ca="1">IF(X$6&lt;$C389,0,VLOOKUP(X$6,'MonteCarlo Policy Paths'!$A$2:$I$31,'Monte Carlo_WA Complance Price'!$B389+1,FALSE))</f>
        <v>106.47156953138905</v>
      </c>
      <c r="Y389" s="21">
        <f ca="1">IF(Y$6&lt;$C389,0,VLOOKUP(Y$6,'MonteCarlo Policy Paths'!$A$2:$I$31,'Monte Carlo_WA Complance Price'!$B389+1,FALSE))</f>
        <v>107.709611037568</v>
      </c>
      <c r="Z389" s="21">
        <f ca="1">IF(Z$6&lt;$C389,0,VLOOKUP(Z$6,'MonteCarlo Policy Paths'!$A$2:$I$31,'Monte Carlo_WA Complance Price'!$B389+1,FALSE))</f>
        <v>108.94765254374694</v>
      </c>
      <c r="AA389" s="21">
        <f ca="1">IF(AA$6&lt;$C389,0,VLOOKUP(AA$6,'MonteCarlo Policy Paths'!$A$2:$I$31,'Monte Carlo_WA Complance Price'!$B389+1,FALSE))</f>
        <v>110.18569404992589</v>
      </c>
      <c r="AB389" s="21">
        <f ca="1">IF(AB$6&lt;$C389,0,VLOOKUP(AB$6,'MonteCarlo Policy Paths'!$A$2:$I$31,'Monte Carlo_WA Complance Price'!$B389+1,FALSE))</f>
        <v>111.42373555610482</v>
      </c>
      <c r="AC389" s="21">
        <f ca="1">IF(AC$6&lt;$C389,0,VLOOKUP(AC$6,'MonteCarlo Policy Paths'!$A$2:$I$31,'Monte Carlo_WA Complance Price'!$B389+1,FALSE))</f>
        <v>112.86811731331359</v>
      </c>
      <c r="AD389" s="21">
        <f ca="1">IF(AD$6&lt;$C389,0,VLOOKUP(AD$6,'MonteCarlo Policy Paths'!$A$2:$I$31,'Monte Carlo_WA Complance Price'!$B389+1,FALSE))</f>
        <v>114.31249907052236</v>
      </c>
      <c r="AE389" s="21">
        <f ca="1">IF(AE$6&lt;$C389,0,VLOOKUP(AE$6,'MonteCarlo Policy Paths'!$A$2:$I$31,'Monte Carlo_WA Complance Price'!$B389+1,FALSE))</f>
        <v>115.75688082773114</v>
      </c>
      <c r="AF389" s="21">
        <f ca="1">IF(AF$6&lt;$C389,0,VLOOKUP(AF$6,'MonteCarlo Policy Paths'!$A$2:$I$31,'Monte Carlo_WA Complance Price'!$B389+1,FALSE))</f>
        <v>117.20126258493991</v>
      </c>
      <c r="AG389" s="22">
        <f ca="1">IF(AG$6&lt;$C389,0,VLOOKUP(AG$6,'MonteCarlo Policy Paths'!$A$2:$I$31,'Monte Carlo_WA Complance Price'!$B389+1,FALSE))</f>
        <v>120.41827982173916</v>
      </c>
      <c r="AI389" s="20">
        <f ca="1">E389*VLOOKUP(AI$6,'Greenhouse Gas Costs Avoided'!$A$2:$I$32,9,FALSE)</f>
        <v>0</v>
      </c>
      <c r="AJ389" s="21">
        <f ca="1">F389*VLOOKUP(AJ$6,'Greenhouse Gas Costs Avoided'!$A$2:$I$32,9,FALSE)</f>
        <v>5.2166744805659615</v>
      </c>
      <c r="AK389" s="21">
        <f ca="1">G389*VLOOKUP(AK$6,'Greenhouse Gas Costs Avoided'!$A$2:$I$32,9,FALSE)</f>
        <v>5.3216023247413169</v>
      </c>
      <c r="AL389" s="21">
        <f ca="1">H389*VLOOKUP(AL$6,'Greenhouse Gas Costs Avoided'!$A$2:$I$32,9,FALSE)</f>
        <v>5.4265301689166732</v>
      </c>
      <c r="AM389" s="21">
        <f ca="1">I389*VLOOKUP(AM$6,'Greenhouse Gas Costs Avoided'!$A$2:$I$32,9,FALSE)</f>
        <v>5.5063320831654474</v>
      </c>
      <c r="AN389" s="21">
        <f ca="1">J389*VLOOKUP(AN$6,'Greenhouse Gas Costs Avoided'!$A$2:$I$32,9,FALSE)</f>
        <v>5.5861339974142208</v>
      </c>
      <c r="AO389" s="21">
        <f ca="1">K389*VLOOKUP(AO$6,'Greenhouse Gas Costs Avoided'!$A$2:$I$32,9,FALSE)</f>
        <v>5.665935911662995</v>
      </c>
      <c r="AP389" s="21">
        <f ca="1">L389*VLOOKUP(AP$6,'Greenhouse Gas Costs Avoided'!$A$2:$I$32,9,FALSE)</f>
        <v>5.7457378259117702</v>
      </c>
      <c r="AQ389" s="21">
        <f ca="1">M389*VLOOKUP(AQ$6,'Greenhouse Gas Costs Avoided'!$A$2:$I$32,9,FALSE)</f>
        <v>5.8255397401605462</v>
      </c>
      <c r="AR389" s="21">
        <f ca="1">N389*VLOOKUP(AR$6,'Greenhouse Gas Costs Avoided'!$A$2:$I$32,9,FALSE)</f>
        <v>5.9053416544093205</v>
      </c>
      <c r="AS389" s="21">
        <f ca="1">O389*VLOOKUP(AS$6,'Greenhouse Gas Costs Avoided'!$A$2:$I$32,9,FALSE)</f>
        <v>5.9851435686580947</v>
      </c>
      <c r="AT389" s="21">
        <f ca="1">P389*VLOOKUP(AT$6,'Greenhouse Gas Costs Avoided'!$A$2:$I$32,9,FALSE)</f>
        <v>6.0649454829068699</v>
      </c>
      <c r="AU389" s="21">
        <f ca="1">Q389*VLOOKUP(AU$6,'Greenhouse Gas Costs Avoided'!$A$2:$I$32,9,FALSE)</f>
        <v>6.1447473971556432</v>
      </c>
      <c r="AV389" s="21">
        <f ca="1">R389*VLOOKUP(AV$6,'Greenhouse Gas Costs Avoided'!$A$2:$I$32,9,FALSE)</f>
        <v>6.2245493114044184</v>
      </c>
      <c r="AW389" s="21">
        <f ca="1">S389*VLOOKUP(AW$6,'Greenhouse Gas Costs Avoided'!$A$2:$I$32,9,FALSE)</f>
        <v>6.312953786990386</v>
      </c>
      <c r="AX389" s="21">
        <f ca="1">T389*VLOOKUP(AX$6,'Greenhouse Gas Costs Avoided'!$A$2:$I$32,9,FALSE)</f>
        <v>6.4013582625763545</v>
      </c>
      <c r="AY389" s="21">
        <f ca="1">U389*VLOOKUP(AY$6,'Greenhouse Gas Costs Avoided'!$A$2:$I$32,9,FALSE)</f>
        <v>6.4897627381623222</v>
      </c>
      <c r="AZ389" s="21">
        <f ca="1">V389*VLOOKUP(AZ$6,'Greenhouse Gas Costs Avoided'!$A$2:$I$32,9,FALSE)</f>
        <v>6.5781672137482907</v>
      </c>
      <c r="BA389" s="21">
        <f ca="1">W389*VLOOKUP(BA$6,'Greenhouse Gas Costs Avoided'!$A$2:$I$32,9,FALSE)</f>
        <v>6.6665716893342575</v>
      </c>
      <c r="BB389" s="21">
        <f ca="1">X389*VLOOKUP(BB$6,'Greenhouse Gas Costs Avoided'!$A$2:$I$32,9,FALSE)</f>
        <v>6.7450019445028957</v>
      </c>
      <c r="BC389" s="21">
        <f ca="1">Y389*VLOOKUP(BC$6,'Greenhouse Gas Costs Avoided'!$A$2:$I$32,9,FALSE)</f>
        <v>6.8234321996715348</v>
      </c>
      <c r="BD389" s="21">
        <f ca="1">Z389*VLOOKUP(BD$6,'Greenhouse Gas Costs Avoided'!$A$2:$I$32,9,FALSE)</f>
        <v>6.901862454840173</v>
      </c>
      <c r="BE389" s="21">
        <f ca="1">AA389*VLOOKUP(BE$6,'Greenhouse Gas Costs Avoided'!$A$2:$I$32,9,FALSE)</f>
        <v>6.9802927100088112</v>
      </c>
      <c r="BF389" s="21">
        <f ca="1">AB389*VLOOKUP(BF$6,'Greenhouse Gas Costs Avoided'!$A$2:$I$32,9,FALSE)</f>
        <v>7.0587229651774486</v>
      </c>
      <c r="BG389" s="21">
        <f ca="1">AC389*VLOOKUP(BG$6,'Greenhouse Gas Costs Avoided'!$A$2:$I$32,9,FALSE)</f>
        <v>7.1502249295408609</v>
      </c>
      <c r="BH389" s="21">
        <f ca="1">AD389*VLOOKUP(BH$6,'Greenhouse Gas Costs Avoided'!$A$2:$I$32,9,FALSE)</f>
        <v>7.2417268939042723</v>
      </c>
      <c r="BI389" s="21">
        <f ca="1">AE389*VLOOKUP(BI$6,'Greenhouse Gas Costs Avoided'!$A$2:$I$32,9,FALSE)</f>
        <v>7.3332288582676846</v>
      </c>
      <c r="BJ389" s="21">
        <f ca="1">AF389*VLOOKUP(BJ$6,'Greenhouse Gas Costs Avoided'!$A$2:$I$32,9,FALSE)</f>
        <v>7.424730822631096</v>
      </c>
      <c r="BK389" s="22">
        <f ca="1">AG389*VLOOKUP(BK$6,'Greenhouse Gas Costs Avoided'!$A$2:$I$32,9,FALSE)</f>
        <v>7.6285297110405814</v>
      </c>
    </row>
    <row r="390" spans="1:63" x14ac:dyDescent="0.35">
      <c r="A390" s="11">
        <v>384</v>
      </c>
      <c r="B390" s="12">
        <f t="shared" ca="1" si="10"/>
        <v>2</v>
      </c>
      <c r="C390" s="13">
        <f t="shared" ca="1" si="11"/>
        <v>2023</v>
      </c>
      <c r="E390" s="20">
        <f ca="1">IF(E$6&lt;$C390,0,VLOOKUP(E$6,'MonteCarlo Policy Paths'!$A$2:$I$31,'Monte Carlo_WA Complance Price'!$B390+1,FALSE))</f>
        <v>0</v>
      </c>
      <c r="F390" s="21">
        <f ca="1">IF(F$6&lt;$C390,0,VLOOKUP(F$6,'MonteCarlo Policy Paths'!$A$2:$I$31,'Monte Carlo_WA Complance Price'!$B390+1,FALSE))</f>
        <v>82.346532180449415</v>
      </c>
      <c r="G390" s="21">
        <f ca="1">IF(G$6&lt;$C390,0,VLOOKUP(G$6,'MonteCarlo Policy Paths'!$A$2:$I$31,'Monte Carlo_WA Complance Price'!$B390+1,FALSE))</f>
        <v>84.002844861871253</v>
      </c>
      <c r="H390" s="21">
        <f ca="1">IF(H$6&lt;$C390,0,VLOOKUP(H$6,'MonteCarlo Policy Paths'!$A$2:$I$31,'Monte Carlo_WA Complance Price'!$B390+1,FALSE))</f>
        <v>85.659157543293105</v>
      </c>
      <c r="I390" s="21">
        <f ca="1">IF(I$6&lt;$C390,0,VLOOKUP(I$6,'MonteCarlo Policy Paths'!$A$2:$I$31,'Monte Carlo_WA Complance Price'!$B390+1,FALSE))</f>
        <v>86.918851036576825</v>
      </c>
      <c r="J390" s="21">
        <f ca="1">IF(J$6&lt;$C390,0,VLOOKUP(J$6,'MonteCarlo Policy Paths'!$A$2:$I$31,'Monte Carlo_WA Complance Price'!$B390+1,FALSE))</f>
        <v>88.178544529860531</v>
      </c>
      <c r="K390" s="21">
        <f ca="1">IF(K$6&lt;$C390,0,VLOOKUP(K$6,'MonteCarlo Policy Paths'!$A$2:$I$31,'Monte Carlo_WA Complance Price'!$B390+1,FALSE))</f>
        <v>89.438238023144251</v>
      </c>
      <c r="L390" s="21">
        <f ca="1">IF(L$6&lt;$C390,0,VLOOKUP(L$6,'MonteCarlo Policy Paths'!$A$2:$I$31,'Monte Carlo_WA Complance Price'!$B390+1,FALSE))</f>
        <v>90.697931516427971</v>
      </c>
      <c r="M390" s="21">
        <f ca="1">IF(M$6&lt;$C390,0,VLOOKUP(M$6,'MonteCarlo Policy Paths'!$A$2:$I$31,'Monte Carlo_WA Complance Price'!$B390+1,FALSE))</f>
        <v>91.95762500971172</v>
      </c>
      <c r="N390" s="21">
        <f ca="1">IF(N$6&lt;$C390,0,VLOOKUP(N$6,'MonteCarlo Policy Paths'!$A$2:$I$31,'Monte Carlo_WA Complance Price'!$B390+1,FALSE))</f>
        <v>93.21731850299544</v>
      </c>
      <c r="O390" s="21">
        <f ca="1">IF(O$6&lt;$C390,0,VLOOKUP(O$6,'MonteCarlo Policy Paths'!$A$2:$I$31,'Monte Carlo_WA Complance Price'!$B390+1,FALSE))</f>
        <v>94.47701199627916</v>
      </c>
      <c r="P390" s="21">
        <f ca="1">IF(P$6&lt;$C390,0,VLOOKUP(P$6,'MonteCarlo Policy Paths'!$A$2:$I$31,'Monte Carlo_WA Complance Price'!$B390+1,FALSE))</f>
        <v>95.73670548956288</v>
      </c>
      <c r="Q390" s="21">
        <f ca="1">IF(Q$6&lt;$C390,0,VLOOKUP(Q$6,'MonteCarlo Policy Paths'!$A$2:$I$31,'Monte Carlo_WA Complance Price'!$B390+1,FALSE))</f>
        <v>96.996398982846586</v>
      </c>
      <c r="R390" s="21">
        <f ca="1">IF(R$6&lt;$C390,0,VLOOKUP(R$6,'MonteCarlo Policy Paths'!$A$2:$I$31,'Monte Carlo_WA Complance Price'!$B390+1,FALSE))</f>
        <v>98.25609247613032</v>
      </c>
      <c r="S390" s="21">
        <f ca="1">IF(S$6&lt;$C390,0,VLOOKUP(S$6,'MonteCarlo Policy Paths'!$A$2:$I$31,'Monte Carlo_WA Complance Price'!$B390+1,FALSE))</f>
        <v>99.65157958594628</v>
      </c>
      <c r="T390" s="21">
        <f ca="1">IF(T$6&lt;$C390,0,VLOOKUP(T$6,'MonteCarlo Policy Paths'!$A$2:$I$31,'Monte Carlo_WA Complance Price'!$B390+1,FALSE))</f>
        <v>101.04706669576224</v>
      </c>
      <c r="U390" s="21">
        <f ca="1">IF(U$6&lt;$C390,0,VLOOKUP(U$6,'MonteCarlo Policy Paths'!$A$2:$I$31,'Monte Carlo_WA Complance Price'!$B390+1,FALSE))</f>
        <v>102.4425538055782</v>
      </c>
      <c r="V390" s="21">
        <f ca="1">IF(V$6&lt;$C390,0,VLOOKUP(V$6,'MonteCarlo Policy Paths'!$A$2:$I$31,'Monte Carlo_WA Complance Price'!$B390+1,FALSE))</f>
        <v>103.83804091539416</v>
      </c>
      <c r="W390" s="21">
        <f ca="1">IF(W$6&lt;$C390,0,VLOOKUP(W$6,'MonteCarlo Policy Paths'!$A$2:$I$31,'Monte Carlo_WA Complance Price'!$B390+1,FALSE))</f>
        <v>105.23352802521011</v>
      </c>
      <c r="X390" s="21">
        <f ca="1">IF(X$6&lt;$C390,0,VLOOKUP(X$6,'MonteCarlo Policy Paths'!$A$2:$I$31,'Monte Carlo_WA Complance Price'!$B390+1,FALSE))</f>
        <v>106.47156953138905</v>
      </c>
      <c r="Y390" s="21">
        <f ca="1">IF(Y$6&lt;$C390,0,VLOOKUP(Y$6,'MonteCarlo Policy Paths'!$A$2:$I$31,'Monte Carlo_WA Complance Price'!$B390+1,FALSE))</f>
        <v>107.709611037568</v>
      </c>
      <c r="Z390" s="21">
        <f ca="1">IF(Z$6&lt;$C390,0,VLOOKUP(Z$6,'MonteCarlo Policy Paths'!$A$2:$I$31,'Monte Carlo_WA Complance Price'!$B390+1,FALSE))</f>
        <v>108.94765254374694</v>
      </c>
      <c r="AA390" s="21">
        <f ca="1">IF(AA$6&lt;$C390,0,VLOOKUP(AA$6,'MonteCarlo Policy Paths'!$A$2:$I$31,'Monte Carlo_WA Complance Price'!$B390+1,FALSE))</f>
        <v>110.18569404992589</v>
      </c>
      <c r="AB390" s="21">
        <f ca="1">IF(AB$6&lt;$C390,0,VLOOKUP(AB$6,'MonteCarlo Policy Paths'!$A$2:$I$31,'Monte Carlo_WA Complance Price'!$B390+1,FALSE))</f>
        <v>111.42373555610482</v>
      </c>
      <c r="AC390" s="21">
        <f ca="1">IF(AC$6&lt;$C390,0,VLOOKUP(AC$6,'MonteCarlo Policy Paths'!$A$2:$I$31,'Monte Carlo_WA Complance Price'!$B390+1,FALSE))</f>
        <v>112.86811731331359</v>
      </c>
      <c r="AD390" s="21">
        <f ca="1">IF(AD$6&lt;$C390,0,VLOOKUP(AD$6,'MonteCarlo Policy Paths'!$A$2:$I$31,'Monte Carlo_WA Complance Price'!$B390+1,FALSE))</f>
        <v>114.31249907052236</v>
      </c>
      <c r="AE390" s="21">
        <f ca="1">IF(AE$6&lt;$C390,0,VLOOKUP(AE$6,'MonteCarlo Policy Paths'!$A$2:$I$31,'Monte Carlo_WA Complance Price'!$B390+1,FALSE))</f>
        <v>115.75688082773114</v>
      </c>
      <c r="AF390" s="21">
        <f ca="1">IF(AF$6&lt;$C390,0,VLOOKUP(AF$6,'MonteCarlo Policy Paths'!$A$2:$I$31,'Monte Carlo_WA Complance Price'!$B390+1,FALSE))</f>
        <v>117.20126258493991</v>
      </c>
      <c r="AG390" s="22">
        <f ca="1">IF(AG$6&lt;$C390,0,VLOOKUP(AG$6,'MonteCarlo Policy Paths'!$A$2:$I$31,'Monte Carlo_WA Complance Price'!$B390+1,FALSE))</f>
        <v>120.41827982173916</v>
      </c>
      <c r="AI390" s="20">
        <f ca="1">E390*VLOOKUP(AI$6,'Greenhouse Gas Costs Avoided'!$A$2:$I$32,9,FALSE)</f>
        <v>0</v>
      </c>
      <c r="AJ390" s="21">
        <f ca="1">F390*VLOOKUP(AJ$6,'Greenhouse Gas Costs Avoided'!$A$2:$I$32,9,FALSE)</f>
        <v>5.2166744805659615</v>
      </c>
      <c r="AK390" s="21">
        <f ca="1">G390*VLOOKUP(AK$6,'Greenhouse Gas Costs Avoided'!$A$2:$I$32,9,FALSE)</f>
        <v>5.3216023247413169</v>
      </c>
      <c r="AL390" s="21">
        <f ca="1">H390*VLOOKUP(AL$6,'Greenhouse Gas Costs Avoided'!$A$2:$I$32,9,FALSE)</f>
        <v>5.4265301689166732</v>
      </c>
      <c r="AM390" s="21">
        <f ca="1">I390*VLOOKUP(AM$6,'Greenhouse Gas Costs Avoided'!$A$2:$I$32,9,FALSE)</f>
        <v>5.5063320831654474</v>
      </c>
      <c r="AN390" s="21">
        <f ca="1">J390*VLOOKUP(AN$6,'Greenhouse Gas Costs Avoided'!$A$2:$I$32,9,FALSE)</f>
        <v>5.5861339974142208</v>
      </c>
      <c r="AO390" s="21">
        <f ca="1">K390*VLOOKUP(AO$6,'Greenhouse Gas Costs Avoided'!$A$2:$I$32,9,FALSE)</f>
        <v>5.665935911662995</v>
      </c>
      <c r="AP390" s="21">
        <f ca="1">L390*VLOOKUP(AP$6,'Greenhouse Gas Costs Avoided'!$A$2:$I$32,9,FALSE)</f>
        <v>5.7457378259117702</v>
      </c>
      <c r="AQ390" s="21">
        <f ca="1">M390*VLOOKUP(AQ$6,'Greenhouse Gas Costs Avoided'!$A$2:$I$32,9,FALSE)</f>
        <v>5.8255397401605462</v>
      </c>
      <c r="AR390" s="21">
        <f ca="1">N390*VLOOKUP(AR$6,'Greenhouse Gas Costs Avoided'!$A$2:$I$32,9,FALSE)</f>
        <v>5.9053416544093205</v>
      </c>
      <c r="AS390" s="21">
        <f ca="1">O390*VLOOKUP(AS$6,'Greenhouse Gas Costs Avoided'!$A$2:$I$32,9,FALSE)</f>
        <v>5.9851435686580947</v>
      </c>
      <c r="AT390" s="21">
        <f ca="1">P390*VLOOKUP(AT$6,'Greenhouse Gas Costs Avoided'!$A$2:$I$32,9,FALSE)</f>
        <v>6.0649454829068699</v>
      </c>
      <c r="AU390" s="21">
        <f ca="1">Q390*VLOOKUP(AU$6,'Greenhouse Gas Costs Avoided'!$A$2:$I$32,9,FALSE)</f>
        <v>6.1447473971556432</v>
      </c>
      <c r="AV390" s="21">
        <f ca="1">R390*VLOOKUP(AV$6,'Greenhouse Gas Costs Avoided'!$A$2:$I$32,9,FALSE)</f>
        <v>6.2245493114044184</v>
      </c>
      <c r="AW390" s="21">
        <f ca="1">S390*VLOOKUP(AW$6,'Greenhouse Gas Costs Avoided'!$A$2:$I$32,9,FALSE)</f>
        <v>6.312953786990386</v>
      </c>
      <c r="AX390" s="21">
        <f ca="1">T390*VLOOKUP(AX$6,'Greenhouse Gas Costs Avoided'!$A$2:$I$32,9,FALSE)</f>
        <v>6.4013582625763545</v>
      </c>
      <c r="AY390" s="21">
        <f ca="1">U390*VLOOKUP(AY$6,'Greenhouse Gas Costs Avoided'!$A$2:$I$32,9,FALSE)</f>
        <v>6.4897627381623222</v>
      </c>
      <c r="AZ390" s="21">
        <f ca="1">V390*VLOOKUP(AZ$6,'Greenhouse Gas Costs Avoided'!$A$2:$I$32,9,FALSE)</f>
        <v>6.5781672137482907</v>
      </c>
      <c r="BA390" s="21">
        <f ca="1">W390*VLOOKUP(BA$6,'Greenhouse Gas Costs Avoided'!$A$2:$I$32,9,FALSE)</f>
        <v>6.6665716893342575</v>
      </c>
      <c r="BB390" s="21">
        <f ca="1">X390*VLOOKUP(BB$6,'Greenhouse Gas Costs Avoided'!$A$2:$I$32,9,FALSE)</f>
        <v>6.7450019445028957</v>
      </c>
      <c r="BC390" s="21">
        <f ca="1">Y390*VLOOKUP(BC$6,'Greenhouse Gas Costs Avoided'!$A$2:$I$32,9,FALSE)</f>
        <v>6.8234321996715348</v>
      </c>
      <c r="BD390" s="21">
        <f ca="1">Z390*VLOOKUP(BD$6,'Greenhouse Gas Costs Avoided'!$A$2:$I$32,9,FALSE)</f>
        <v>6.901862454840173</v>
      </c>
      <c r="BE390" s="21">
        <f ca="1">AA390*VLOOKUP(BE$6,'Greenhouse Gas Costs Avoided'!$A$2:$I$32,9,FALSE)</f>
        <v>6.9802927100088112</v>
      </c>
      <c r="BF390" s="21">
        <f ca="1">AB390*VLOOKUP(BF$6,'Greenhouse Gas Costs Avoided'!$A$2:$I$32,9,FALSE)</f>
        <v>7.0587229651774486</v>
      </c>
      <c r="BG390" s="21">
        <f ca="1">AC390*VLOOKUP(BG$6,'Greenhouse Gas Costs Avoided'!$A$2:$I$32,9,FALSE)</f>
        <v>7.1502249295408609</v>
      </c>
      <c r="BH390" s="21">
        <f ca="1">AD390*VLOOKUP(BH$6,'Greenhouse Gas Costs Avoided'!$A$2:$I$32,9,FALSE)</f>
        <v>7.2417268939042723</v>
      </c>
      <c r="BI390" s="21">
        <f ca="1">AE390*VLOOKUP(BI$6,'Greenhouse Gas Costs Avoided'!$A$2:$I$32,9,FALSE)</f>
        <v>7.3332288582676846</v>
      </c>
      <c r="BJ390" s="21">
        <f ca="1">AF390*VLOOKUP(BJ$6,'Greenhouse Gas Costs Avoided'!$A$2:$I$32,9,FALSE)</f>
        <v>7.424730822631096</v>
      </c>
      <c r="BK390" s="22">
        <f ca="1">AG390*VLOOKUP(BK$6,'Greenhouse Gas Costs Avoided'!$A$2:$I$32,9,FALSE)</f>
        <v>7.6285297110405814</v>
      </c>
    </row>
    <row r="391" spans="1:63" x14ac:dyDescent="0.35">
      <c r="A391" s="11">
        <v>385</v>
      </c>
      <c r="B391" s="12">
        <f t="shared" ca="1" si="10"/>
        <v>3</v>
      </c>
      <c r="C391" s="13">
        <f t="shared" ca="1" si="11"/>
        <v>2023</v>
      </c>
      <c r="E391" s="20">
        <f ca="1">IF(E$6&lt;$C391,0,VLOOKUP(E$6,'MonteCarlo Policy Paths'!$A$2:$I$31,'Monte Carlo_WA Complance Price'!$B391+1,FALSE))</f>
        <v>0</v>
      </c>
      <c r="F391" s="21">
        <f ca="1">IF(F$6&lt;$C391,0,VLOOKUP(F$6,'MonteCarlo Policy Paths'!$A$2:$I$31,'Monte Carlo_WA Complance Price'!$B391+1,FALSE))</f>
        <v>82.346532180449415</v>
      </c>
      <c r="G391" s="21">
        <f ca="1">IF(G$6&lt;$C391,0,VLOOKUP(G$6,'MonteCarlo Policy Paths'!$A$2:$I$31,'Monte Carlo_WA Complance Price'!$B391+1,FALSE))</f>
        <v>84.002844861871253</v>
      </c>
      <c r="H391" s="21">
        <f ca="1">IF(H$6&lt;$C391,0,VLOOKUP(H$6,'MonteCarlo Policy Paths'!$A$2:$I$31,'Monte Carlo_WA Complance Price'!$B391+1,FALSE))</f>
        <v>85.659157543293105</v>
      </c>
      <c r="I391" s="21">
        <f ca="1">IF(I$6&lt;$C391,0,VLOOKUP(I$6,'MonteCarlo Policy Paths'!$A$2:$I$31,'Monte Carlo_WA Complance Price'!$B391+1,FALSE))</f>
        <v>86.918851036576825</v>
      </c>
      <c r="J391" s="21">
        <f ca="1">IF(J$6&lt;$C391,0,VLOOKUP(J$6,'MonteCarlo Policy Paths'!$A$2:$I$31,'Monte Carlo_WA Complance Price'!$B391+1,FALSE))</f>
        <v>88.178544529860531</v>
      </c>
      <c r="K391" s="21">
        <f ca="1">IF(K$6&lt;$C391,0,VLOOKUP(K$6,'MonteCarlo Policy Paths'!$A$2:$I$31,'Monte Carlo_WA Complance Price'!$B391+1,FALSE))</f>
        <v>89.438238023144251</v>
      </c>
      <c r="L391" s="21">
        <f ca="1">IF(L$6&lt;$C391,0,VLOOKUP(L$6,'MonteCarlo Policy Paths'!$A$2:$I$31,'Monte Carlo_WA Complance Price'!$B391+1,FALSE))</f>
        <v>90.697931516427971</v>
      </c>
      <c r="M391" s="21">
        <f ca="1">IF(M$6&lt;$C391,0,VLOOKUP(M$6,'MonteCarlo Policy Paths'!$A$2:$I$31,'Monte Carlo_WA Complance Price'!$B391+1,FALSE))</f>
        <v>91.95762500971172</v>
      </c>
      <c r="N391" s="21">
        <f ca="1">IF(N$6&lt;$C391,0,VLOOKUP(N$6,'MonteCarlo Policy Paths'!$A$2:$I$31,'Monte Carlo_WA Complance Price'!$B391+1,FALSE))</f>
        <v>93.21731850299544</v>
      </c>
      <c r="O391" s="21">
        <f ca="1">IF(O$6&lt;$C391,0,VLOOKUP(O$6,'MonteCarlo Policy Paths'!$A$2:$I$31,'Monte Carlo_WA Complance Price'!$B391+1,FALSE))</f>
        <v>94.47701199627916</v>
      </c>
      <c r="P391" s="21">
        <f ca="1">IF(P$6&lt;$C391,0,VLOOKUP(P$6,'MonteCarlo Policy Paths'!$A$2:$I$31,'Monte Carlo_WA Complance Price'!$B391+1,FALSE))</f>
        <v>95.73670548956288</v>
      </c>
      <c r="Q391" s="21">
        <f ca="1">IF(Q$6&lt;$C391,0,VLOOKUP(Q$6,'MonteCarlo Policy Paths'!$A$2:$I$31,'Monte Carlo_WA Complance Price'!$B391+1,FALSE))</f>
        <v>96.996398982846586</v>
      </c>
      <c r="R391" s="21">
        <f ca="1">IF(R$6&lt;$C391,0,VLOOKUP(R$6,'MonteCarlo Policy Paths'!$A$2:$I$31,'Monte Carlo_WA Complance Price'!$B391+1,FALSE))</f>
        <v>101.49317720655506</v>
      </c>
      <c r="S391" s="21">
        <f ca="1">IF(S$6&lt;$C391,0,VLOOKUP(S$6,'MonteCarlo Policy Paths'!$A$2:$I$31,'Monte Carlo_WA Complance Price'!$B391+1,FALSE))</f>
        <v>104.21949379267882</v>
      </c>
      <c r="T391" s="21">
        <f ca="1">IF(T$6&lt;$C391,0,VLOOKUP(T$6,'MonteCarlo Policy Paths'!$A$2:$I$31,'Monte Carlo_WA Complance Price'!$B391+1,FALSE))</f>
        <v>107.03810370059369</v>
      </c>
      <c r="U391" s="21">
        <f ca="1">IF(U$6&lt;$C391,0,VLOOKUP(U$6,'MonteCarlo Policy Paths'!$A$2:$I$31,'Monte Carlo_WA Complance Price'!$B391+1,FALSE))</f>
        <v>109.92690053835344</v>
      </c>
      <c r="V391" s="21">
        <f ca="1">IF(V$6&lt;$C391,0,VLOOKUP(V$6,'MonteCarlo Policy Paths'!$A$2:$I$31,'Monte Carlo_WA Complance Price'!$B391+1,FALSE))</f>
        <v>112.89757853003228</v>
      </c>
      <c r="W391" s="21">
        <f ca="1">IF(W$6&lt;$C391,0,VLOOKUP(W$6,'MonteCarlo Policy Paths'!$A$2:$I$31,'Monte Carlo_WA Complance Price'!$B391+1,FALSE))</f>
        <v>115.91943874780665</v>
      </c>
      <c r="X391" s="21">
        <f ca="1">IF(X$6&lt;$C391,0,VLOOKUP(X$6,'MonteCarlo Policy Paths'!$A$2:$I$31,'Monte Carlo_WA Complance Price'!$B391+1,FALSE))</f>
        <v>119.06733931122673</v>
      </c>
      <c r="Y391" s="21">
        <f ca="1">IF(Y$6&lt;$C391,0,VLOOKUP(Y$6,'MonteCarlo Policy Paths'!$A$2:$I$31,'Monte Carlo_WA Complance Price'!$B391+1,FALSE))</f>
        <v>122.25496395468721</v>
      </c>
      <c r="Z391" s="21">
        <f ca="1">IF(Z$6&lt;$C391,0,VLOOKUP(Z$6,'MonteCarlo Policy Paths'!$A$2:$I$31,'Monte Carlo_WA Complance Price'!$B391+1,FALSE))</f>
        <v>125.4992630232488</v>
      </c>
      <c r="AA391" s="21">
        <f ca="1">IF(AA$6&lt;$C391,0,VLOOKUP(AA$6,'MonteCarlo Policy Paths'!$A$2:$I$31,'Monte Carlo_WA Complance Price'!$B391+1,FALSE))</f>
        <v>128.82380079097237</v>
      </c>
      <c r="AB391" s="21">
        <f ca="1">IF(AB$6&lt;$C391,0,VLOOKUP(AB$6,'MonteCarlo Policy Paths'!$A$2:$I$31,'Monte Carlo_WA Complance Price'!$B391+1,FALSE))</f>
        <v>132.24028719953677</v>
      </c>
      <c r="AC391" s="21">
        <f ca="1">IF(AC$6&lt;$C391,0,VLOOKUP(AC$6,'MonteCarlo Policy Paths'!$A$2:$I$31,'Monte Carlo_WA Complance Price'!$B391+1,FALSE))</f>
        <v>135.74155640209787</v>
      </c>
      <c r="AD391" s="21">
        <f ca="1">IF(AD$6&lt;$C391,0,VLOOKUP(AD$6,'MonteCarlo Policy Paths'!$A$2:$I$31,'Monte Carlo_WA Complance Price'!$B391+1,FALSE))</f>
        <v>139.32654413598658</v>
      </c>
      <c r="AE391" s="21">
        <f ca="1">IF(AE$6&lt;$C391,0,VLOOKUP(AE$6,'MonteCarlo Policy Paths'!$A$2:$I$31,'Monte Carlo_WA Complance Price'!$B391+1,FALSE))</f>
        <v>142.9856742986068</v>
      </c>
      <c r="AF391" s="21">
        <f ca="1">IF(AF$6&lt;$C391,0,VLOOKUP(AF$6,'MonteCarlo Policy Paths'!$A$2:$I$31,'Monte Carlo_WA Complance Price'!$B391+1,FALSE))</f>
        <v>146.72361540812219</v>
      </c>
      <c r="AG391" s="22">
        <f ca="1">IF(AG$6&lt;$C391,0,VLOOKUP(AG$6,'MonteCarlo Policy Paths'!$A$2:$I$31,'Monte Carlo_WA Complance Price'!$B391+1,FALSE))</f>
        <v>150.52284977717397</v>
      </c>
      <c r="AI391" s="20">
        <f ca="1">E391*VLOOKUP(AI$6,'Greenhouse Gas Costs Avoided'!$A$2:$I$32,9,FALSE)</f>
        <v>0</v>
      </c>
      <c r="AJ391" s="21">
        <f ca="1">F391*VLOOKUP(AJ$6,'Greenhouse Gas Costs Avoided'!$A$2:$I$32,9,FALSE)</f>
        <v>5.2166744805659615</v>
      </c>
      <c r="AK391" s="21">
        <f ca="1">G391*VLOOKUP(AK$6,'Greenhouse Gas Costs Avoided'!$A$2:$I$32,9,FALSE)</f>
        <v>5.3216023247413169</v>
      </c>
      <c r="AL391" s="21">
        <f ca="1">H391*VLOOKUP(AL$6,'Greenhouse Gas Costs Avoided'!$A$2:$I$32,9,FALSE)</f>
        <v>5.4265301689166732</v>
      </c>
      <c r="AM391" s="21">
        <f ca="1">I391*VLOOKUP(AM$6,'Greenhouse Gas Costs Avoided'!$A$2:$I$32,9,FALSE)</f>
        <v>5.5063320831654474</v>
      </c>
      <c r="AN391" s="21">
        <f ca="1">J391*VLOOKUP(AN$6,'Greenhouse Gas Costs Avoided'!$A$2:$I$32,9,FALSE)</f>
        <v>5.5861339974142208</v>
      </c>
      <c r="AO391" s="21">
        <f ca="1">K391*VLOOKUP(AO$6,'Greenhouse Gas Costs Avoided'!$A$2:$I$32,9,FALSE)</f>
        <v>5.665935911662995</v>
      </c>
      <c r="AP391" s="21">
        <f ca="1">L391*VLOOKUP(AP$6,'Greenhouse Gas Costs Avoided'!$A$2:$I$32,9,FALSE)</f>
        <v>5.7457378259117702</v>
      </c>
      <c r="AQ391" s="21">
        <f ca="1">M391*VLOOKUP(AQ$6,'Greenhouse Gas Costs Avoided'!$A$2:$I$32,9,FALSE)</f>
        <v>5.8255397401605462</v>
      </c>
      <c r="AR391" s="21">
        <f ca="1">N391*VLOOKUP(AR$6,'Greenhouse Gas Costs Avoided'!$A$2:$I$32,9,FALSE)</f>
        <v>5.9053416544093205</v>
      </c>
      <c r="AS391" s="21">
        <f ca="1">O391*VLOOKUP(AS$6,'Greenhouse Gas Costs Avoided'!$A$2:$I$32,9,FALSE)</f>
        <v>5.9851435686580947</v>
      </c>
      <c r="AT391" s="21">
        <f ca="1">P391*VLOOKUP(AT$6,'Greenhouse Gas Costs Avoided'!$A$2:$I$32,9,FALSE)</f>
        <v>6.0649454829068699</v>
      </c>
      <c r="AU391" s="21">
        <f ca="1">Q391*VLOOKUP(AU$6,'Greenhouse Gas Costs Avoided'!$A$2:$I$32,9,FALSE)</f>
        <v>6.1447473971556432</v>
      </c>
      <c r="AV391" s="21">
        <f ca="1">R391*VLOOKUP(AV$6,'Greenhouse Gas Costs Avoided'!$A$2:$I$32,9,FALSE)</f>
        <v>6.4296194808152167</v>
      </c>
      <c r="AW391" s="21">
        <f ca="1">S391*VLOOKUP(AW$6,'Greenhouse Gas Costs Avoided'!$A$2:$I$32,9,FALSE)</f>
        <v>6.6023323538917609</v>
      </c>
      <c r="AX391" s="21">
        <f ca="1">T391*VLOOKUP(AX$6,'Greenhouse Gas Costs Avoided'!$A$2:$I$32,9,FALSE)</f>
        <v>6.7808920331878957</v>
      </c>
      <c r="AY391" s="21">
        <f ca="1">U391*VLOOKUP(AY$6,'Greenhouse Gas Costs Avoided'!$A$2:$I$32,9,FALSE)</f>
        <v>6.9638980729572149</v>
      </c>
      <c r="AZ391" s="21">
        <f ca="1">V391*VLOOKUP(AZ$6,'Greenhouse Gas Costs Avoided'!$A$2:$I$32,9,FALSE)</f>
        <v>7.1520913053717949</v>
      </c>
      <c r="BA391" s="21">
        <f ca="1">W391*VLOOKUP(BA$6,'Greenhouse Gas Costs Avoided'!$A$2:$I$32,9,FALSE)</f>
        <v>7.3435269452765404</v>
      </c>
      <c r="BB391" s="21">
        <f ca="1">X391*VLOOKUP(BB$6,'Greenhouse Gas Costs Avoided'!$A$2:$I$32,9,FALSE)</f>
        <v>7.5429472742415475</v>
      </c>
      <c r="BC391" s="21">
        <f ca="1">Y391*VLOOKUP(BC$6,'Greenhouse Gas Costs Avoided'!$A$2:$I$32,9,FALSE)</f>
        <v>7.744884134129272</v>
      </c>
      <c r="BD391" s="21">
        <f ca="1">Z391*VLOOKUP(BD$6,'Greenhouse Gas Costs Avoided'!$A$2:$I$32,9,FALSE)</f>
        <v>7.950411333759269</v>
      </c>
      <c r="BE391" s="21">
        <f ca="1">AA391*VLOOKUP(BE$6,'Greenhouse Gas Costs Avoided'!$A$2:$I$32,9,FALSE)</f>
        <v>8.161021676093501</v>
      </c>
      <c r="BF391" s="21">
        <f ca="1">AB391*VLOOKUP(BF$6,'Greenhouse Gas Costs Avoided'!$A$2:$I$32,9,FALSE)</f>
        <v>8.3774569890184303</v>
      </c>
      <c r="BG391" s="21">
        <f ca="1">AC391*VLOOKUP(BG$6,'Greenhouse Gas Costs Avoided'!$A$2:$I$32,9,FALSE)</f>
        <v>8.5992633142510115</v>
      </c>
      <c r="BH391" s="21">
        <f ca="1">AD391*VLOOKUP(BH$6,'Greenhouse Gas Costs Avoided'!$A$2:$I$32,9,FALSE)</f>
        <v>8.8263732304711304</v>
      </c>
      <c r="BI391" s="21">
        <f ca="1">AE391*VLOOKUP(BI$6,'Greenhouse Gas Costs Avoided'!$A$2:$I$32,9,FALSE)</f>
        <v>9.05818008905967</v>
      </c>
      <c r="BJ391" s="21">
        <f ca="1">AF391*VLOOKUP(BJ$6,'Greenhouse Gas Costs Avoided'!$A$2:$I$32,9,FALSE)</f>
        <v>9.2949796418706736</v>
      </c>
      <c r="BK391" s="22">
        <f ca="1">AG391*VLOOKUP(BK$6,'Greenhouse Gas Costs Avoided'!$A$2:$I$32,9,FALSE)</f>
        <v>9.5356621388007277</v>
      </c>
    </row>
    <row r="392" spans="1:63" x14ac:dyDescent="0.35">
      <c r="A392" s="11">
        <v>386</v>
      </c>
      <c r="B392" s="12">
        <f t="shared" ref="B392:B455" ca="1" si="12">RANDBETWEEN(1,$B$2)</f>
        <v>5</v>
      </c>
      <c r="C392" s="13">
        <f t="shared" ref="C392:C455" ca="1" si="13">RANDBETWEEN($B$3,$B$4)</f>
        <v>2023</v>
      </c>
      <c r="E392" s="20">
        <f ca="1">IF(E$6&lt;$C392,0,VLOOKUP(E$6,'MonteCarlo Policy Paths'!$A$2:$I$31,'Monte Carlo_WA Complance Price'!$B392+1,FALSE))</f>
        <v>0</v>
      </c>
      <c r="F392" s="21">
        <f ca="1">IF(F$6&lt;$C392,0,VLOOKUP(F$6,'MonteCarlo Policy Paths'!$A$2:$I$31,'Monte Carlo_WA Complance Price'!$B392+1,FALSE))</f>
        <v>82.346532180449415</v>
      </c>
      <c r="G392" s="21">
        <f ca="1">IF(G$6&lt;$C392,0,VLOOKUP(G$6,'MonteCarlo Policy Paths'!$A$2:$I$31,'Monte Carlo_WA Complance Price'!$B392+1,FALSE))</f>
        <v>84.002844861871253</v>
      </c>
      <c r="H392" s="21">
        <f ca="1">IF(H$6&lt;$C392,0,VLOOKUP(H$6,'MonteCarlo Policy Paths'!$A$2:$I$31,'Monte Carlo_WA Complance Price'!$B392+1,FALSE))</f>
        <v>85.659157543293105</v>
      </c>
      <c r="I392" s="21">
        <f ca="1">IF(I$6&lt;$C392,0,VLOOKUP(I$6,'MonteCarlo Policy Paths'!$A$2:$I$31,'Monte Carlo_WA Complance Price'!$B392+1,FALSE))</f>
        <v>86.918851036576825</v>
      </c>
      <c r="J392" s="21">
        <f ca="1">IF(J$6&lt;$C392,0,VLOOKUP(J$6,'MonteCarlo Policy Paths'!$A$2:$I$31,'Monte Carlo_WA Complance Price'!$B392+1,FALSE))</f>
        <v>88.178544529860531</v>
      </c>
      <c r="K392" s="21">
        <f ca="1">IF(K$6&lt;$C392,0,VLOOKUP(K$6,'MonteCarlo Policy Paths'!$A$2:$I$31,'Monte Carlo_WA Complance Price'!$B392+1,FALSE))</f>
        <v>89.438238023144251</v>
      </c>
      <c r="L392" s="21">
        <f ca="1">IF(L$6&lt;$C392,0,VLOOKUP(L$6,'MonteCarlo Policy Paths'!$A$2:$I$31,'Monte Carlo_WA Complance Price'!$B392+1,FALSE))</f>
        <v>90.697931516427971</v>
      </c>
      <c r="M392" s="21">
        <f ca="1">IF(M$6&lt;$C392,0,VLOOKUP(M$6,'MonteCarlo Policy Paths'!$A$2:$I$31,'Monte Carlo_WA Complance Price'!$B392+1,FALSE))</f>
        <v>91.95762500971172</v>
      </c>
      <c r="N392" s="21">
        <f ca="1">IF(N$6&lt;$C392,0,VLOOKUP(N$6,'MonteCarlo Policy Paths'!$A$2:$I$31,'Monte Carlo_WA Complance Price'!$B392+1,FALSE))</f>
        <v>93.21731850299544</v>
      </c>
      <c r="O392" s="21">
        <f ca="1">IF(O$6&lt;$C392,0,VLOOKUP(O$6,'MonteCarlo Policy Paths'!$A$2:$I$31,'Monte Carlo_WA Complance Price'!$B392+1,FALSE))</f>
        <v>94.47701199627916</v>
      </c>
      <c r="P392" s="21">
        <f ca="1">IF(P$6&lt;$C392,0,VLOOKUP(P$6,'MonteCarlo Policy Paths'!$A$2:$I$31,'Monte Carlo_WA Complance Price'!$B392+1,FALSE))</f>
        <v>95.73670548956288</v>
      </c>
      <c r="Q392" s="21">
        <f ca="1">IF(Q$6&lt;$C392,0,VLOOKUP(Q$6,'MonteCarlo Policy Paths'!$A$2:$I$31,'Monte Carlo_WA Complance Price'!$B392+1,FALSE))</f>
        <v>96.996398982846586</v>
      </c>
      <c r="R392" s="21">
        <f ca="1">IF(R$6&lt;$C392,0,VLOOKUP(R$6,'MonteCarlo Policy Paths'!$A$2:$I$31,'Monte Carlo_WA Complance Price'!$B392+1,FALSE))</f>
        <v>99.874634841342697</v>
      </c>
      <c r="S392" s="21">
        <f ca="1">IF(S$6&lt;$C392,0,VLOOKUP(S$6,'MonteCarlo Policy Paths'!$A$2:$I$31,'Monte Carlo_WA Complance Price'!$B392+1,FALSE))</f>
        <v>101.93553668931256</v>
      </c>
      <c r="T392" s="21">
        <f ca="1">IF(T$6&lt;$C392,0,VLOOKUP(T$6,'MonteCarlo Policy Paths'!$A$2:$I$31,'Monte Carlo_WA Complance Price'!$B392+1,FALSE))</f>
        <v>104.04258519817796</v>
      </c>
      <c r="U392" s="21">
        <f ca="1">IF(U$6&lt;$C392,0,VLOOKUP(U$6,'MonteCarlo Policy Paths'!$A$2:$I$31,'Monte Carlo_WA Complance Price'!$B392+1,FALSE))</f>
        <v>106.18472717196582</v>
      </c>
      <c r="V392" s="21">
        <f ca="1">IF(V$6&lt;$C392,0,VLOOKUP(V$6,'MonteCarlo Policy Paths'!$A$2:$I$31,'Monte Carlo_WA Complance Price'!$B392+1,FALSE))</f>
        <v>108.36780972271322</v>
      </c>
      <c r="W392" s="21">
        <f ca="1">IF(W$6&lt;$C392,0,VLOOKUP(W$6,'MonteCarlo Policy Paths'!$A$2:$I$31,'Monte Carlo_WA Complance Price'!$B392+1,FALSE))</f>
        <v>110.57648338650839</v>
      </c>
      <c r="X392" s="21">
        <f ca="1">IF(X$6&lt;$C392,0,VLOOKUP(X$6,'MonteCarlo Policy Paths'!$A$2:$I$31,'Monte Carlo_WA Complance Price'!$B392+1,FALSE))</f>
        <v>112.7694544213079</v>
      </c>
      <c r="Y392" s="21">
        <f ca="1">IF(Y$6&lt;$C392,0,VLOOKUP(Y$6,'MonteCarlo Policy Paths'!$A$2:$I$31,'Monte Carlo_WA Complance Price'!$B392+1,FALSE))</f>
        <v>114.98228749612761</v>
      </c>
      <c r="Z392" s="21">
        <f ca="1">IF(Z$6&lt;$C392,0,VLOOKUP(Z$6,'MonteCarlo Policy Paths'!$A$2:$I$31,'Monte Carlo_WA Complance Price'!$B392+1,FALSE))</f>
        <v>117.22345778349788</v>
      </c>
      <c r="AA392" s="21">
        <f ca="1">IF(AA$6&lt;$C392,0,VLOOKUP(AA$6,'MonteCarlo Policy Paths'!$A$2:$I$31,'Monte Carlo_WA Complance Price'!$B392+1,FALSE))</f>
        <v>119.50474742044912</v>
      </c>
      <c r="AB392" s="21">
        <f ca="1">IF(AB$6&lt;$C392,0,VLOOKUP(AB$6,'MonteCarlo Policy Paths'!$A$2:$I$31,'Monte Carlo_WA Complance Price'!$B392+1,FALSE))</f>
        <v>121.83201137782079</v>
      </c>
      <c r="AC392" s="21">
        <f ca="1">IF(AC$6&lt;$C392,0,VLOOKUP(AC$6,'MonteCarlo Policy Paths'!$A$2:$I$31,'Monte Carlo_WA Complance Price'!$B392+1,FALSE))</f>
        <v>124.30483685770574</v>
      </c>
      <c r="AD392" s="21">
        <f ca="1">IF(AD$6&lt;$C392,0,VLOOKUP(AD$6,'MonteCarlo Policy Paths'!$A$2:$I$31,'Monte Carlo_WA Complance Price'!$B392+1,FALSE))</f>
        <v>126.81952160325447</v>
      </c>
      <c r="AE392" s="21">
        <f ca="1">IF(AE$6&lt;$C392,0,VLOOKUP(AE$6,'MonteCarlo Policy Paths'!$A$2:$I$31,'Monte Carlo_WA Complance Price'!$B392+1,FALSE))</f>
        <v>129.37127756316897</v>
      </c>
      <c r="AF392" s="21">
        <f ca="1">IF(AF$6&lt;$C392,0,VLOOKUP(AF$6,'MonteCarlo Policy Paths'!$A$2:$I$31,'Monte Carlo_WA Complance Price'!$B392+1,FALSE))</f>
        <v>131.96243899653103</v>
      </c>
      <c r="AG392" s="22">
        <f ca="1">IF(AG$6&lt;$C392,0,VLOOKUP(AG$6,'MonteCarlo Policy Paths'!$A$2:$I$31,'Monte Carlo_WA Complance Price'!$B392+1,FALSE))</f>
        <v>135.47056479945655</v>
      </c>
      <c r="AI392" s="20">
        <f ca="1">E392*VLOOKUP(AI$6,'Greenhouse Gas Costs Avoided'!$A$2:$I$32,9,FALSE)</f>
        <v>0</v>
      </c>
      <c r="AJ392" s="21">
        <f ca="1">F392*VLOOKUP(AJ$6,'Greenhouse Gas Costs Avoided'!$A$2:$I$32,9,FALSE)</f>
        <v>5.2166744805659615</v>
      </c>
      <c r="AK392" s="21">
        <f ca="1">G392*VLOOKUP(AK$6,'Greenhouse Gas Costs Avoided'!$A$2:$I$32,9,FALSE)</f>
        <v>5.3216023247413169</v>
      </c>
      <c r="AL392" s="21">
        <f ca="1">H392*VLOOKUP(AL$6,'Greenhouse Gas Costs Avoided'!$A$2:$I$32,9,FALSE)</f>
        <v>5.4265301689166732</v>
      </c>
      <c r="AM392" s="21">
        <f ca="1">I392*VLOOKUP(AM$6,'Greenhouse Gas Costs Avoided'!$A$2:$I$32,9,FALSE)</f>
        <v>5.5063320831654474</v>
      </c>
      <c r="AN392" s="21">
        <f ca="1">J392*VLOOKUP(AN$6,'Greenhouse Gas Costs Avoided'!$A$2:$I$32,9,FALSE)</f>
        <v>5.5861339974142208</v>
      </c>
      <c r="AO392" s="21">
        <f ca="1">K392*VLOOKUP(AO$6,'Greenhouse Gas Costs Avoided'!$A$2:$I$32,9,FALSE)</f>
        <v>5.665935911662995</v>
      </c>
      <c r="AP392" s="21">
        <f ca="1">L392*VLOOKUP(AP$6,'Greenhouse Gas Costs Avoided'!$A$2:$I$32,9,FALSE)</f>
        <v>5.7457378259117702</v>
      </c>
      <c r="AQ392" s="21">
        <f ca="1">M392*VLOOKUP(AQ$6,'Greenhouse Gas Costs Avoided'!$A$2:$I$32,9,FALSE)</f>
        <v>5.8255397401605462</v>
      </c>
      <c r="AR392" s="21">
        <f ca="1">N392*VLOOKUP(AR$6,'Greenhouse Gas Costs Avoided'!$A$2:$I$32,9,FALSE)</f>
        <v>5.9053416544093205</v>
      </c>
      <c r="AS392" s="21">
        <f ca="1">O392*VLOOKUP(AS$6,'Greenhouse Gas Costs Avoided'!$A$2:$I$32,9,FALSE)</f>
        <v>5.9851435686580947</v>
      </c>
      <c r="AT392" s="21">
        <f ca="1">P392*VLOOKUP(AT$6,'Greenhouse Gas Costs Avoided'!$A$2:$I$32,9,FALSE)</f>
        <v>6.0649454829068699</v>
      </c>
      <c r="AU392" s="21">
        <f ca="1">Q392*VLOOKUP(AU$6,'Greenhouse Gas Costs Avoided'!$A$2:$I$32,9,FALSE)</f>
        <v>6.1447473971556432</v>
      </c>
      <c r="AV392" s="21">
        <f ca="1">R392*VLOOKUP(AV$6,'Greenhouse Gas Costs Avoided'!$A$2:$I$32,9,FALSE)</f>
        <v>6.327084396109818</v>
      </c>
      <c r="AW392" s="21">
        <f ca="1">S392*VLOOKUP(AW$6,'Greenhouse Gas Costs Avoided'!$A$2:$I$32,9,FALSE)</f>
        <v>6.4576430704410743</v>
      </c>
      <c r="AX392" s="21">
        <f ca="1">T392*VLOOKUP(AX$6,'Greenhouse Gas Costs Avoided'!$A$2:$I$32,9,FALSE)</f>
        <v>6.5911251478821242</v>
      </c>
      <c r="AY392" s="21">
        <f ca="1">U392*VLOOKUP(AY$6,'Greenhouse Gas Costs Avoided'!$A$2:$I$32,9,FALSE)</f>
        <v>6.7268304055597685</v>
      </c>
      <c r="AZ392" s="21">
        <f ca="1">V392*VLOOKUP(AZ$6,'Greenhouse Gas Costs Avoided'!$A$2:$I$32,9,FALSE)</f>
        <v>6.8651292595600424</v>
      </c>
      <c r="BA392" s="21">
        <f ca="1">W392*VLOOKUP(BA$6,'Greenhouse Gas Costs Avoided'!$A$2:$I$32,9,FALSE)</f>
        <v>7.0050493173053994</v>
      </c>
      <c r="BB392" s="21">
        <f ca="1">X392*VLOOKUP(BB$6,'Greenhouse Gas Costs Avoided'!$A$2:$I$32,9,FALSE)</f>
        <v>7.1439746093722221</v>
      </c>
      <c r="BC392" s="21">
        <f ca="1">Y392*VLOOKUP(BC$6,'Greenhouse Gas Costs Avoided'!$A$2:$I$32,9,FALSE)</f>
        <v>7.2841581669004034</v>
      </c>
      <c r="BD392" s="21">
        <f ca="1">Z392*VLOOKUP(BD$6,'Greenhouse Gas Costs Avoided'!$A$2:$I$32,9,FALSE)</f>
        <v>7.426136894299721</v>
      </c>
      <c r="BE392" s="21">
        <f ca="1">AA392*VLOOKUP(BE$6,'Greenhouse Gas Costs Avoided'!$A$2:$I$32,9,FALSE)</f>
        <v>7.5706571930511553</v>
      </c>
      <c r="BF392" s="21">
        <f ca="1">AB392*VLOOKUP(BF$6,'Greenhouse Gas Costs Avoided'!$A$2:$I$32,9,FALSE)</f>
        <v>7.7180899770979394</v>
      </c>
      <c r="BG392" s="21">
        <f ca="1">AC392*VLOOKUP(BG$6,'Greenhouse Gas Costs Avoided'!$A$2:$I$32,9,FALSE)</f>
        <v>7.8747441218959366</v>
      </c>
      <c r="BH392" s="21">
        <f ca="1">AD392*VLOOKUP(BH$6,'Greenhouse Gas Costs Avoided'!$A$2:$I$32,9,FALSE)</f>
        <v>8.0340500621877027</v>
      </c>
      <c r="BI392" s="21">
        <f ca="1">AE392*VLOOKUP(BI$6,'Greenhouse Gas Costs Avoided'!$A$2:$I$32,9,FALSE)</f>
        <v>8.1957044736636782</v>
      </c>
      <c r="BJ392" s="21">
        <f ca="1">AF392*VLOOKUP(BJ$6,'Greenhouse Gas Costs Avoided'!$A$2:$I$32,9,FALSE)</f>
        <v>8.3598552322508848</v>
      </c>
      <c r="BK392" s="22">
        <f ca="1">AG392*VLOOKUP(BK$6,'Greenhouse Gas Costs Avoided'!$A$2:$I$32,9,FALSE)</f>
        <v>8.5820959249206545</v>
      </c>
    </row>
    <row r="393" spans="1:63" x14ac:dyDescent="0.35">
      <c r="A393" s="11">
        <v>387</v>
      </c>
      <c r="B393" s="12">
        <f t="shared" ca="1" si="12"/>
        <v>1</v>
      </c>
      <c r="C393" s="13">
        <f t="shared" ca="1" si="13"/>
        <v>2023</v>
      </c>
      <c r="E393" s="20">
        <f ca="1">IF(E$6&lt;$C393,0,VLOOKUP(E$6,'MonteCarlo Policy Paths'!$A$2:$I$31,'Monte Carlo_WA Complance Price'!$B393+1,FALSE))</f>
        <v>0</v>
      </c>
      <c r="F393" s="21">
        <f ca="1">IF(F$6&lt;$C393,0,VLOOKUP(F$6,'MonteCarlo Policy Paths'!$A$2:$I$31,'Monte Carlo_WA Complance Price'!$B393+1,FALSE))</f>
        <v>82.346532180449415</v>
      </c>
      <c r="G393" s="21">
        <f ca="1">IF(G$6&lt;$C393,0,VLOOKUP(G$6,'MonteCarlo Policy Paths'!$A$2:$I$31,'Monte Carlo_WA Complance Price'!$B393+1,FALSE))</f>
        <v>84.002844861871253</v>
      </c>
      <c r="H393" s="21">
        <f ca="1">IF(H$6&lt;$C393,0,VLOOKUP(H$6,'MonteCarlo Policy Paths'!$A$2:$I$31,'Monte Carlo_WA Complance Price'!$B393+1,FALSE))</f>
        <v>85.659157543293105</v>
      </c>
      <c r="I393" s="21">
        <f ca="1">IF(I$6&lt;$C393,0,VLOOKUP(I$6,'MonteCarlo Policy Paths'!$A$2:$I$31,'Monte Carlo_WA Complance Price'!$B393+1,FALSE))</f>
        <v>86.918851036576825</v>
      </c>
      <c r="J393" s="21">
        <f ca="1">IF(J$6&lt;$C393,0,VLOOKUP(J$6,'MonteCarlo Policy Paths'!$A$2:$I$31,'Monte Carlo_WA Complance Price'!$B393+1,FALSE))</f>
        <v>88.178544529860531</v>
      </c>
      <c r="K393" s="21">
        <f ca="1">IF(K$6&lt;$C393,0,VLOOKUP(K$6,'MonteCarlo Policy Paths'!$A$2:$I$31,'Monte Carlo_WA Complance Price'!$B393+1,FALSE))</f>
        <v>89.438238023144251</v>
      </c>
      <c r="L393" s="21">
        <f ca="1">IF(L$6&lt;$C393,0,VLOOKUP(L$6,'MonteCarlo Policy Paths'!$A$2:$I$31,'Monte Carlo_WA Complance Price'!$B393+1,FALSE))</f>
        <v>90.697931516427971</v>
      </c>
      <c r="M393" s="21">
        <f ca="1">IF(M$6&lt;$C393,0,VLOOKUP(M$6,'MonteCarlo Policy Paths'!$A$2:$I$31,'Monte Carlo_WA Complance Price'!$B393+1,FALSE))</f>
        <v>91.95762500971172</v>
      </c>
      <c r="N393" s="21">
        <f ca="1">IF(N$6&lt;$C393,0,VLOOKUP(N$6,'MonteCarlo Policy Paths'!$A$2:$I$31,'Monte Carlo_WA Complance Price'!$B393+1,FALSE))</f>
        <v>93.21731850299544</v>
      </c>
      <c r="O393" s="21">
        <f ca="1">IF(O$6&lt;$C393,0,VLOOKUP(O$6,'MonteCarlo Policy Paths'!$A$2:$I$31,'Monte Carlo_WA Complance Price'!$B393+1,FALSE))</f>
        <v>94.47701199627916</v>
      </c>
      <c r="P393" s="21">
        <f ca="1">IF(P$6&lt;$C393,0,VLOOKUP(P$6,'MonteCarlo Policy Paths'!$A$2:$I$31,'Monte Carlo_WA Complance Price'!$B393+1,FALSE))</f>
        <v>95.73670548956288</v>
      </c>
      <c r="Q393" s="21">
        <f ca="1">IF(Q$6&lt;$C393,0,VLOOKUP(Q$6,'MonteCarlo Policy Paths'!$A$2:$I$31,'Monte Carlo_WA Complance Price'!$B393+1,FALSE))</f>
        <v>96.996398982846586</v>
      </c>
      <c r="R393" s="21">
        <f ca="1">IF(R$6&lt;$C393,0,VLOOKUP(R$6,'MonteCarlo Policy Paths'!$A$2:$I$31,'Monte Carlo_WA Complance Price'!$B393+1,FALSE))</f>
        <v>98.25609247613032</v>
      </c>
      <c r="S393" s="21">
        <f ca="1">IF(S$6&lt;$C393,0,VLOOKUP(S$6,'MonteCarlo Policy Paths'!$A$2:$I$31,'Monte Carlo_WA Complance Price'!$B393+1,FALSE))</f>
        <v>99.65157958594628</v>
      </c>
      <c r="T393" s="21">
        <f ca="1">IF(T$6&lt;$C393,0,VLOOKUP(T$6,'MonteCarlo Policy Paths'!$A$2:$I$31,'Monte Carlo_WA Complance Price'!$B393+1,FALSE))</f>
        <v>101.04706669576224</v>
      </c>
      <c r="U393" s="21">
        <f ca="1">IF(U$6&lt;$C393,0,VLOOKUP(U$6,'MonteCarlo Policy Paths'!$A$2:$I$31,'Monte Carlo_WA Complance Price'!$B393+1,FALSE))</f>
        <v>102.4425538055782</v>
      </c>
      <c r="V393" s="21">
        <f ca="1">IF(V$6&lt;$C393,0,VLOOKUP(V$6,'MonteCarlo Policy Paths'!$A$2:$I$31,'Monte Carlo_WA Complance Price'!$B393+1,FALSE))</f>
        <v>103.83804091539416</v>
      </c>
      <c r="W393" s="21">
        <f ca="1">IF(W$6&lt;$C393,0,VLOOKUP(W$6,'MonteCarlo Policy Paths'!$A$2:$I$31,'Monte Carlo_WA Complance Price'!$B393+1,FALSE))</f>
        <v>105.23352802521011</v>
      </c>
      <c r="X393" s="21">
        <f ca="1">IF(X$6&lt;$C393,0,VLOOKUP(X$6,'MonteCarlo Policy Paths'!$A$2:$I$31,'Monte Carlo_WA Complance Price'!$B393+1,FALSE))</f>
        <v>106.47156953138905</v>
      </c>
      <c r="Y393" s="21">
        <f ca="1">IF(Y$6&lt;$C393,0,VLOOKUP(Y$6,'MonteCarlo Policy Paths'!$A$2:$I$31,'Monte Carlo_WA Complance Price'!$B393+1,FALSE))</f>
        <v>107.709611037568</v>
      </c>
      <c r="Z393" s="21">
        <f ca="1">IF(Z$6&lt;$C393,0,VLOOKUP(Z$6,'MonteCarlo Policy Paths'!$A$2:$I$31,'Monte Carlo_WA Complance Price'!$B393+1,FALSE))</f>
        <v>108.94765254374694</v>
      </c>
      <c r="AA393" s="21">
        <f ca="1">IF(AA$6&lt;$C393,0,VLOOKUP(AA$6,'MonteCarlo Policy Paths'!$A$2:$I$31,'Monte Carlo_WA Complance Price'!$B393+1,FALSE))</f>
        <v>110.18569404992589</v>
      </c>
      <c r="AB393" s="21">
        <f ca="1">IF(AB$6&lt;$C393,0,VLOOKUP(AB$6,'MonteCarlo Policy Paths'!$A$2:$I$31,'Monte Carlo_WA Complance Price'!$B393+1,FALSE))</f>
        <v>111.42373555610482</v>
      </c>
      <c r="AC393" s="21">
        <f ca="1">IF(AC$6&lt;$C393,0,VLOOKUP(AC$6,'MonteCarlo Policy Paths'!$A$2:$I$31,'Monte Carlo_WA Complance Price'!$B393+1,FALSE))</f>
        <v>112.86811731331359</v>
      </c>
      <c r="AD393" s="21">
        <f ca="1">IF(AD$6&lt;$C393,0,VLOOKUP(AD$6,'MonteCarlo Policy Paths'!$A$2:$I$31,'Monte Carlo_WA Complance Price'!$B393+1,FALSE))</f>
        <v>114.31249907052236</v>
      </c>
      <c r="AE393" s="21">
        <f ca="1">IF(AE$6&lt;$C393,0,VLOOKUP(AE$6,'MonteCarlo Policy Paths'!$A$2:$I$31,'Monte Carlo_WA Complance Price'!$B393+1,FALSE))</f>
        <v>115.75688082773114</v>
      </c>
      <c r="AF393" s="21">
        <f ca="1">IF(AF$6&lt;$C393,0,VLOOKUP(AF$6,'MonteCarlo Policy Paths'!$A$2:$I$31,'Monte Carlo_WA Complance Price'!$B393+1,FALSE))</f>
        <v>117.20126258493991</v>
      </c>
      <c r="AG393" s="22">
        <f ca="1">IF(AG$6&lt;$C393,0,VLOOKUP(AG$6,'MonteCarlo Policy Paths'!$A$2:$I$31,'Monte Carlo_WA Complance Price'!$B393+1,FALSE))</f>
        <v>118.64564434214866</v>
      </c>
      <c r="AI393" s="20">
        <f ca="1">E393*VLOOKUP(AI$6,'Greenhouse Gas Costs Avoided'!$A$2:$I$32,9,FALSE)</f>
        <v>0</v>
      </c>
      <c r="AJ393" s="21">
        <f ca="1">F393*VLOOKUP(AJ$6,'Greenhouse Gas Costs Avoided'!$A$2:$I$32,9,FALSE)</f>
        <v>5.2166744805659615</v>
      </c>
      <c r="AK393" s="21">
        <f ca="1">G393*VLOOKUP(AK$6,'Greenhouse Gas Costs Avoided'!$A$2:$I$32,9,FALSE)</f>
        <v>5.3216023247413169</v>
      </c>
      <c r="AL393" s="21">
        <f ca="1">H393*VLOOKUP(AL$6,'Greenhouse Gas Costs Avoided'!$A$2:$I$32,9,FALSE)</f>
        <v>5.4265301689166732</v>
      </c>
      <c r="AM393" s="21">
        <f ca="1">I393*VLOOKUP(AM$6,'Greenhouse Gas Costs Avoided'!$A$2:$I$32,9,FALSE)</f>
        <v>5.5063320831654474</v>
      </c>
      <c r="AN393" s="21">
        <f ca="1">J393*VLOOKUP(AN$6,'Greenhouse Gas Costs Avoided'!$A$2:$I$32,9,FALSE)</f>
        <v>5.5861339974142208</v>
      </c>
      <c r="AO393" s="21">
        <f ca="1">K393*VLOOKUP(AO$6,'Greenhouse Gas Costs Avoided'!$A$2:$I$32,9,FALSE)</f>
        <v>5.665935911662995</v>
      </c>
      <c r="AP393" s="21">
        <f ca="1">L393*VLOOKUP(AP$6,'Greenhouse Gas Costs Avoided'!$A$2:$I$32,9,FALSE)</f>
        <v>5.7457378259117702</v>
      </c>
      <c r="AQ393" s="21">
        <f ca="1">M393*VLOOKUP(AQ$6,'Greenhouse Gas Costs Avoided'!$A$2:$I$32,9,FALSE)</f>
        <v>5.8255397401605462</v>
      </c>
      <c r="AR393" s="21">
        <f ca="1">N393*VLOOKUP(AR$6,'Greenhouse Gas Costs Avoided'!$A$2:$I$32,9,FALSE)</f>
        <v>5.9053416544093205</v>
      </c>
      <c r="AS393" s="21">
        <f ca="1">O393*VLOOKUP(AS$6,'Greenhouse Gas Costs Avoided'!$A$2:$I$32,9,FALSE)</f>
        <v>5.9851435686580947</v>
      </c>
      <c r="AT393" s="21">
        <f ca="1">P393*VLOOKUP(AT$6,'Greenhouse Gas Costs Avoided'!$A$2:$I$32,9,FALSE)</f>
        <v>6.0649454829068699</v>
      </c>
      <c r="AU393" s="21">
        <f ca="1">Q393*VLOOKUP(AU$6,'Greenhouse Gas Costs Avoided'!$A$2:$I$32,9,FALSE)</f>
        <v>6.1447473971556432</v>
      </c>
      <c r="AV393" s="21">
        <f ca="1">R393*VLOOKUP(AV$6,'Greenhouse Gas Costs Avoided'!$A$2:$I$32,9,FALSE)</f>
        <v>6.2245493114044184</v>
      </c>
      <c r="AW393" s="21">
        <f ca="1">S393*VLOOKUP(AW$6,'Greenhouse Gas Costs Avoided'!$A$2:$I$32,9,FALSE)</f>
        <v>6.312953786990386</v>
      </c>
      <c r="AX393" s="21">
        <f ca="1">T393*VLOOKUP(AX$6,'Greenhouse Gas Costs Avoided'!$A$2:$I$32,9,FALSE)</f>
        <v>6.4013582625763545</v>
      </c>
      <c r="AY393" s="21">
        <f ca="1">U393*VLOOKUP(AY$6,'Greenhouse Gas Costs Avoided'!$A$2:$I$32,9,FALSE)</f>
        <v>6.4897627381623222</v>
      </c>
      <c r="AZ393" s="21">
        <f ca="1">V393*VLOOKUP(AZ$6,'Greenhouse Gas Costs Avoided'!$A$2:$I$32,9,FALSE)</f>
        <v>6.5781672137482907</v>
      </c>
      <c r="BA393" s="21">
        <f ca="1">W393*VLOOKUP(BA$6,'Greenhouse Gas Costs Avoided'!$A$2:$I$32,9,FALSE)</f>
        <v>6.6665716893342575</v>
      </c>
      <c r="BB393" s="21">
        <f ca="1">X393*VLOOKUP(BB$6,'Greenhouse Gas Costs Avoided'!$A$2:$I$32,9,FALSE)</f>
        <v>6.7450019445028957</v>
      </c>
      <c r="BC393" s="21">
        <f ca="1">Y393*VLOOKUP(BC$6,'Greenhouse Gas Costs Avoided'!$A$2:$I$32,9,FALSE)</f>
        <v>6.8234321996715348</v>
      </c>
      <c r="BD393" s="21">
        <f ca="1">Z393*VLOOKUP(BD$6,'Greenhouse Gas Costs Avoided'!$A$2:$I$32,9,FALSE)</f>
        <v>6.901862454840173</v>
      </c>
      <c r="BE393" s="21">
        <f ca="1">AA393*VLOOKUP(BE$6,'Greenhouse Gas Costs Avoided'!$A$2:$I$32,9,FALSE)</f>
        <v>6.9802927100088112</v>
      </c>
      <c r="BF393" s="21">
        <f ca="1">AB393*VLOOKUP(BF$6,'Greenhouse Gas Costs Avoided'!$A$2:$I$32,9,FALSE)</f>
        <v>7.0587229651774486</v>
      </c>
      <c r="BG393" s="21">
        <f ca="1">AC393*VLOOKUP(BG$6,'Greenhouse Gas Costs Avoided'!$A$2:$I$32,9,FALSE)</f>
        <v>7.1502249295408609</v>
      </c>
      <c r="BH393" s="21">
        <f ca="1">AD393*VLOOKUP(BH$6,'Greenhouse Gas Costs Avoided'!$A$2:$I$32,9,FALSE)</f>
        <v>7.2417268939042723</v>
      </c>
      <c r="BI393" s="21">
        <f ca="1">AE393*VLOOKUP(BI$6,'Greenhouse Gas Costs Avoided'!$A$2:$I$32,9,FALSE)</f>
        <v>7.3332288582676846</v>
      </c>
      <c r="BJ393" s="21">
        <f ca="1">AF393*VLOOKUP(BJ$6,'Greenhouse Gas Costs Avoided'!$A$2:$I$32,9,FALSE)</f>
        <v>7.424730822631096</v>
      </c>
      <c r="BK393" s="22">
        <f ca="1">AG393*VLOOKUP(BK$6,'Greenhouse Gas Costs Avoided'!$A$2:$I$32,9,FALSE)</f>
        <v>7.5162327869945065</v>
      </c>
    </row>
    <row r="394" spans="1:63" x14ac:dyDescent="0.35">
      <c r="A394" s="11">
        <v>388</v>
      </c>
      <c r="B394" s="12">
        <f t="shared" ca="1" si="12"/>
        <v>5</v>
      </c>
      <c r="C394" s="13">
        <f t="shared" ca="1" si="13"/>
        <v>2023</v>
      </c>
      <c r="E394" s="20">
        <f ca="1">IF(E$6&lt;$C394,0,VLOOKUP(E$6,'MonteCarlo Policy Paths'!$A$2:$I$31,'Monte Carlo_WA Complance Price'!$B394+1,FALSE))</f>
        <v>0</v>
      </c>
      <c r="F394" s="21">
        <f ca="1">IF(F$6&lt;$C394,0,VLOOKUP(F$6,'MonteCarlo Policy Paths'!$A$2:$I$31,'Monte Carlo_WA Complance Price'!$B394+1,FALSE))</f>
        <v>82.346532180449415</v>
      </c>
      <c r="G394" s="21">
        <f ca="1">IF(G$6&lt;$C394,0,VLOOKUP(G$6,'MonteCarlo Policy Paths'!$A$2:$I$31,'Monte Carlo_WA Complance Price'!$B394+1,FALSE))</f>
        <v>84.002844861871253</v>
      </c>
      <c r="H394" s="21">
        <f ca="1">IF(H$6&lt;$C394,0,VLOOKUP(H$6,'MonteCarlo Policy Paths'!$A$2:$I$31,'Monte Carlo_WA Complance Price'!$B394+1,FALSE))</f>
        <v>85.659157543293105</v>
      </c>
      <c r="I394" s="21">
        <f ca="1">IF(I$6&lt;$C394,0,VLOOKUP(I$6,'MonteCarlo Policy Paths'!$A$2:$I$31,'Monte Carlo_WA Complance Price'!$B394+1,FALSE))</f>
        <v>86.918851036576825</v>
      </c>
      <c r="J394" s="21">
        <f ca="1">IF(J$6&lt;$C394,0,VLOOKUP(J$6,'MonteCarlo Policy Paths'!$A$2:$I$31,'Monte Carlo_WA Complance Price'!$B394+1,FALSE))</f>
        <v>88.178544529860531</v>
      </c>
      <c r="K394" s="21">
        <f ca="1">IF(K$6&lt;$C394,0,VLOOKUP(K$6,'MonteCarlo Policy Paths'!$A$2:$I$31,'Monte Carlo_WA Complance Price'!$B394+1,FALSE))</f>
        <v>89.438238023144251</v>
      </c>
      <c r="L394" s="21">
        <f ca="1">IF(L$6&lt;$C394,0,VLOOKUP(L$6,'MonteCarlo Policy Paths'!$A$2:$I$31,'Monte Carlo_WA Complance Price'!$B394+1,FALSE))</f>
        <v>90.697931516427971</v>
      </c>
      <c r="M394" s="21">
        <f ca="1">IF(M$6&lt;$C394,0,VLOOKUP(M$6,'MonteCarlo Policy Paths'!$A$2:$I$31,'Monte Carlo_WA Complance Price'!$B394+1,FALSE))</f>
        <v>91.95762500971172</v>
      </c>
      <c r="N394" s="21">
        <f ca="1">IF(N$6&lt;$C394,0,VLOOKUP(N$6,'MonteCarlo Policy Paths'!$A$2:$I$31,'Monte Carlo_WA Complance Price'!$B394+1,FALSE))</f>
        <v>93.21731850299544</v>
      </c>
      <c r="O394" s="21">
        <f ca="1">IF(O$6&lt;$C394,0,VLOOKUP(O$6,'MonteCarlo Policy Paths'!$A$2:$I$31,'Monte Carlo_WA Complance Price'!$B394+1,FALSE))</f>
        <v>94.47701199627916</v>
      </c>
      <c r="P394" s="21">
        <f ca="1">IF(P$6&lt;$C394,0,VLOOKUP(P$6,'MonteCarlo Policy Paths'!$A$2:$I$31,'Monte Carlo_WA Complance Price'!$B394+1,FALSE))</f>
        <v>95.73670548956288</v>
      </c>
      <c r="Q394" s="21">
        <f ca="1">IF(Q$6&lt;$C394,0,VLOOKUP(Q$6,'MonteCarlo Policy Paths'!$A$2:$I$31,'Monte Carlo_WA Complance Price'!$B394+1,FALSE))</f>
        <v>96.996398982846586</v>
      </c>
      <c r="R394" s="21">
        <f ca="1">IF(R$6&lt;$C394,0,VLOOKUP(R$6,'MonteCarlo Policy Paths'!$A$2:$I$31,'Monte Carlo_WA Complance Price'!$B394+1,FALSE))</f>
        <v>99.874634841342697</v>
      </c>
      <c r="S394" s="21">
        <f ca="1">IF(S$6&lt;$C394,0,VLOOKUP(S$6,'MonteCarlo Policy Paths'!$A$2:$I$31,'Monte Carlo_WA Complance Price'!$B394+1,FALSE))</f>
        <v>101.93553668931256</v>
      </c>
      <c r="T394" s="21">
        <f ca="1">IF(T$6&lt;$C394,0,VLOOKUP(T$6,'MonteCarlo Policy Paths'!$A$2:$I$31,'Monte Carlo_WA Complance Price'!$B394+1,FALSE))</f>
        <v>104.04258519817796</v>
      </c>
      <c r="U394" s="21">
        <f ca="1">IF(U$6&lt;$C394,0,VLOOKUP(U$6,'MonteCarlo Policy Paths'!$A$2:$I$31,'Monte Carlo_WA Complance Price'!$B394+1,FALSE))</f>
        <v>106.18472717196582</v>
      </c>
      <c r="V394" s="21">
        <f ca="1">IF(V$6&lt;$C394,0,VLOOKUP(V$6,'MonteCarlo Policy Paths'!$A$2:$I$31,'Monte Carlo_WA Complance Price'!$B394+1,FALSE))</f>
        <v>108.36780972271322</v>
      </c>
      <c r="W394" s="21">
        <f ca="1">IF(W$6&lt;$C394,0,VLOOKUP(W$6,'MonteCarlo Policy Paths'!$A$2:$I$31,'Monte Carlo_WA Complance Price'!$B394+1,FALSE))</f>
        <v>110.57648338650839</v>
      </c>
      <c r="X394" s="21">
        <f ca="1">IF(X$6&lt;$C394,0,VLOOKUP(X$6,'MonteCarlo Policy Paths'!$A$2:$I$31,'Monte Carlo_WA Complance Price'!$B394+1,FALSE))</f>
        <v>112.7694544213079</v>
      </c>
      <c r="Y394" s="21">
        <f ca="1">IF(Y$6&lt;$C394,0,VLOOKUP(Y$6,'MonteCarlo Policy Paths'!$A$2:$I$31,'Monte Carlo_WA Complance Price'!$B394+1,FALSE))</f>
        <v>114.98228749612761</v>
      </c>
      <c r="Z394" s="21">
        <f ca="1">IF(Z$6&lt;$C394,0,VLOOKUP(Z$6,'MonteCarlo Policy Paths'!$A$2:$I$31,'Monte Carlo_WA Complance Price'!$B394+1,FALSE))</f>
        <v>117.22345778349788</v>
      </c>
      <c r="AA394" s="21">
        <f ca="1">IF(AA$6&lt;$C394,0,VLOOKUP(AA$6,'MonteCarlo Policy Paths'!$A$2:$I$31,'Monte Carlo_WA Complance Price'!$B394+1,FALSE))</f>
        <v>119.50474742044912</v>
      </c>
      <c r="AB394" s="21">
        <f ca="1">IF(AB$6&lt;$C394,0,VLOOKUP(AB$6,'MonteCarlo Policy Paths'!$A$2:$I$31,'Monte Carlo_WA Complance Price'!$B394+1,FALSE))</f>
        <v>121.83201137782079</v>
      </c>
      <c r="AC394" s="21">
        <f ca="1">IF(AC$6&lt;$C394,0,VLOOKUP(AC$6,'MonteCarlo Policy Paths'!$A$2:$I$31,'Monte Carlo_WA Complance Price'!$B394+1,FALSE))</f>
        <v>124.30483685770574</v>
      </c>
      <c r="AD394" s="21">
        <f ca="1">IF(AD$6&lt;$C394,0,VLOOKUP(AD$6,'MonteCarlo Policy Paths'!$A$2:$I$31,'Monte Carlo_WA Complance Price'!$B394+1,FALSE))</f>
        <v>126.81952160325447</v>
      </c>
      <c r="AE394" s="21">
        <f ca="1">IF(AE$6&lt;$C394,0,VLOOKUP(AE$6,'MonteCarlo Policy Paths'!$A$2:$I$31,'Monte Carlo_WA Complance Price'!$B394+1,FALSE))</f>
        <v>129.37127756316897</v>
      </c>
      <c r="AF394" s="21">
        <f ca="1">IF(AF$6&lt;$C394,0,VLOOKUP(AF$6,'MonteCarlo Policy Paths'!$A$2:$I$31,'Monte Carlo_WA Complance Price'!$B394+1,FALSE))</f>
        <v>131.96243899653103</v>
      </c>
      <c r="AG394" s="22">
        <f ca="1">IF(AG$6&lt;$C394,0,VLOOKUP(AG$6,'MonteCarlo Policy Paths'!$A$2:$I$31,'Monte Carlo_WA Complance Price'!$B394+1,FALSE))</f>
        <v>135.47056479945655</v>
      </c>
      <c r="AI394" s="20">
        <f ca="1">E394*VLOOKUP(AI$6,'Greenhouse Gas Costs Avoided'!$A$2:$I$32,9,FALSE)</f>
        <v>0</v>
      </c>
      <c r="AJ394" s="21">
        <f ca="1">F394*VLOOKUP(AJ$6,'Greenhouse Gas Costs Avoided'!$A$2:$I$32,9,FALSE)</f>
        <v>5.2166744805659615</v>
      </c>
      <c r="AK394" s="21">
        <f ca="1">G394*VLOOKUP(AK$6,'Greenhouse Gas Costs Avoided'!$A$2:$I$32,9,FALSE)</f>
        <v>5.3216023247413169</v>
      </c>
      <c r="AL394" s="21">
        <f ca="1">H394*VLOOKUP(AL$6,'Greenhouse Gas Costs Avoided'!$A$2:$I$32,9,FALSE)</f>
        <v>5.4265301689166732</v>
      </c>
      <c r="AM394" s="21">
        <f ca="1">I394*VLOOKUP(AM$6,'Greenhouse Gas Costs Avoided'!$A$2:$I$32,9,FALSE)</f>
        <v>5.5063320831654474</v>
      </c>
      <c r="AN394" s="21">
        <f ca="1">J394*VLOOKUP(AN$6,'Greenhouse Gas Costs Avoided'!$A$2:$I$32,9,FALSE)</f>
        <v>5.5861339974142208</v>
      </c>
      <c r="AO394" s="21">
        <f ca="1">K394*VLOOKUP(AO$6,'Greenhouse Gas Costs Avoided'!$A$2:$I$32,9,FALSE)</f>
        <v>5.665935911662995</v>
      </c>
      <c r="AP394" s="21">
        <f ca="1">L394*VLOOKUP(AP$6,'Greenhouse Gas Costs Avoided'!$A$2:$I$32,9,FALSE)</f>
        <v>5.7457378259117702</v>
      </c>
      <c r="AQ394" s="21">
        <f ca="1">M394*VLOOKUP(AQ$6,'Greenhouse Gas Costs Avoided'!$A$2:$I$32,9,FALSE)</f>
        <v>5.8255397401605462</v>
      </c>
      <c r="AR394" s="21">
        <f ca="1">N394*VLOOKUP(AR$6,'Greenhouse Gas Costs Avoided'!$A$2:$I$32,9,FALSE)</f>
        <v>5.9053416544093205</v>
      </c>
      <c r="AS394" s="21">
        <f ca="1">O394*VLOOKUP(AS$6,'Greenhouse Gas Costs Avoided'!$A$2:$I$32,9,FALSE)</f>
        <v>5.9851435686580947</v>
      </c>
      <c r="AT394" s="21">
        <f ca="1">P394*VLOOKUP(AT$6,'Greenhouse Gas Costs Avoided'!$A$2:$I$32,9,FALSE)</f>
        <v>6.0649454829068699</v>
      </c>
      <c r="AU394" s="21">
        <f ca="1">Q394*VLOOKUP(AU$6,'Greenhouse Gas Costs Avoided'!$A$2:$I$32,9,FALSE)</f>
        <v>6.1447473971556432</v>
      </c>
      <c r="AV394" s="21">
        <f ca="1">R394*VLOOKUP(AV$6,'Greenhouse Gas Costs Avoided'!$A$2:$I$32,9,FALSE)</f>
        <v>6.327084396109818</v>
      </c>
      <c r="AW394" s="21">
        <f ca="1">S394*VLOOKUP(AW$6,'Greenhouse Gas Costs Avoided'!$A$2:$I$32,9,FALSE)</f>
        <v>6.4576430704410743</v>
      </c>
      <c r="AX394" s="21">
        <f ca="1">T394*VLOOKUP(AX$6,'Greenhouse Gas Costs Avoided'!$A$2:$I$32,9,FALSE)</f>
        <v>6.5911251478821242</v>
      </c>
      <c r="AY394" s="21">
        <f ca="1">U394*VLOOKUP(AY$6,'Greenhouse Gas Costs Avoided'!$A$2:$I$32,9,FALSE)</f>
        <v>6.7268304055597685</v>
      </c>
      <c r="AZ394" s="21">
        <f ca="1">V394*VLOOKUP(AZ$6,'Greenhouse Gas Costs Avoided'!$A$2:$I$32,9,FALSE)</f>
        <v>6.8651292595600424</v>
      </c>
      <c r="BA394" s="21">
        <f ca="1">W394*VLOOKUP(BA$6,'Greenhouse Gas Costs Avoided'!$A$2:$I$32,9,FALSE)</f>
        <v>7.0050493173053994</v>
      </c>
      <c r="BB394" s="21">
        <f ca="1">X394*VLOOKUP(BB$6,'Greenhouse Gas Costs Avoided'!$A$2:$I$32,9,FALSE)</f>
        <v>7.1439746093722221</v>
      </c>
      <c r="BC394" s="21">
        <f ca="1">Y394*VLOOKUP(BC$6,'Greenhouse Gas Costs Avoided'!$A$2:$I$32,9,FALSE)</f>
        <v>7.2841581669004034</v>
      </c>
      <c r="BD394" s="21">
        <f ca="1">Z394*VLOOKUP(BD$6,'Greenhouse Gas Costs Avoided'!$A$2:$I$32,9,FALSE)</f>
        <v>7.426136894299721</v>
      </c>
      <c r="BE394" s="21">
        <f ca="1">AA394*VLOOKUP(BE$6,'Greenhouse Gas Costs Avoided'!$A$2:$I$32,9,FALSE)</f>
        <v>7.5706571930511553</v>
      </c>
      <c r="BF394" s="21">
        <f ca="1">AB394*VLOOKUP(BF$6,'Greenhouse Gas Costs Avoided'!$A$2:$I$32,9,FALSE)</f>
        <v>7.7180899770979394</v>
      </c>
      <c r="BG394" s="21">
        <f ca="1">AC394*VLOOKUP(BG$6,'Greenhouse Gas Costs Avoided'!$A$2:$I$32,9,FALSE)</f>
        <v>7.8747441218959366</v>
      </c>
      <c r="BH394" s="21">
        <f ca="1">AD394*VLOOKUP(BH$6,'Greenhouse Gas Costs Avoided'!$A$2:$I$32,9,FALSE)</f>
        <v>8.0340500621877027</v>
      </c>
      <c r="BI394" s="21">
        <f ca="1">AE394*VLOOKUP(BI$6,'Greenhouse Gas Costs Avoided'!$A$2:$I$32,9,FALSE)</f>
        <v>8.1957044736636782</v>
      </c>
      <c r="BJ394" s="21">
        <f ca="1">AF394*VLOOKUP(BJ$6,'Greenhouse Gas Costs Avoided'!$A$2:$I$32,9,FALSE)</f>
        <v>8.3598552322508848</v>
      </c>
      <c r="BK394" s="22">
        <f ca="1">AG394*VLOOKUP(BK$6,'Greenhouse Gas Costs Avoided'!$A$2:$I$32,9,FALSE)</f>
        <v>8.5820959249206545</v>
      </c>
    </row>
    <row r="395" spans="1:63" x14ac:dyDescent="0.35">
      <c r="A395" s="11">
        <v>389</v>
      </c>
      <c r="B395" s="12">
        <f t="shared" ca="1" si="12"/>
        <v>5</v>
      </c>
      <c r="C395" s="13">
        <f t="shared" ca="1" si="13"/>
        <v>2023</v>
      </c>
      <c r="E395" s="20">
        <f ca="1">IF(E$6&lt;$C395,0,VLOOKUP(E$6,'MonteCarlo Policy Paths'!$A$2:$I$31,'Monte Carlo_WA Complance Price'!$B395+1,FALSE))</f>
        <v>0</v>
      </c>
      <c r="F395" s="21">
        <f ca="1">IF(F$6&lt;$C395,0,VLOOKUP(F$6,'MonteCarlo Policy Paths'!$A$2:$I$31,'Monte Carlo_WA Complance Price'!$B395+1,FALSE))</f>
        <v>82.346532180449415</v>
      </c>
      <c r="G395" s="21">
        <f ca="1">IF(G$6&lt;$C395,0,VLOOKUP(G$6,'MonteCarlo Policy Paths'!$A$2:$I$31,'Monte Carlo_WA Complance Price'!$B395+1,FALSE))</f>
        <v>84.002844861871253</v>
      </c>
      <c r="H395" s="21">
        <f ca="1">IF(H$6&lt;$C395,0,VLOOKUP(H$6,'MonteCarlo Policy Paths'!$A$2:$I$31,'Monte Carlo_WA Complance Price'!$B395+1,FALSE))</f>
        <v>85.659157543293105</v>
      </c>
      <c r="I395" s="21">
        <f ca="1">IF(I$6&lt;$C395,0,VLOOKUP(I$6,'MonteCarlo Policy Paths'!$A$2:$I$31,'Monte Carlo_WA Complance Price'!$B395+1,FALSE))</f>
        <v>86.918851036576825</v>
      </c>
      <c r="J395" s="21">
        <f ca="1">IF(J$6&lt;$C395,0,VLOOKUP(J$6,'MonteCarlo Policy Paths'!$A$2:$I$31,'Monte Carlo_WA Complance Price'!$B395+1,FALSE))</f>
        <v>88.178544529860531</v>
      </c>
      <c r="K395" s="21">
        <f ca="1">IF(K$6&lt;$C395,0,VLOOKUP(K$6,'MonteCarlo Policy Paths'!$A$2:$I$31,'Monte Carlo_WA Complance Price'!$B395+1,FALSE))</f>
        <v>89.438238023144251</v>
      </c>
      <c r="L395" s="21">
        <f ca="1">IF(L$6&lt;$C395,0,VLOOKUP(L$6,'MonteCarlo Policy Paths'!$A$2:$I$31,'Monte Carlo_WA Complance Price'!$B395+1,FALSE))</f>
        <v>90.697931516427971</v>
      </c>
      <c r="M395" s="21">
        <f ca="1">IF(M$6&lt;$C395,0,VLOOKUP(M$6,'MonteCarlo Policy Paths'!$A$2:$I$31,'Monte Carlo_WA Complance Price'!$B395+1,FALSE))</f>
        <v>91.95762500971172</v>
      </c>
      <c r="N395" s="21">
        <f ca="1">IF(N$6&lt;$C395,0,VLOOKUP(N$6,'MonteCarlo Policy Paths'!$A$2:$I$31,'Monte Carlo_WA Complance Price'!$B395+1,FALSE))</f>
        <v>93.21731850299544</v>
      </c>
      <c r="O395" s="21">
        <f ca="1">IF(O$6&lt;$C395,0,VLOOKUP(O$6,'MonteCarlo Policy Paths'!$A$2:$I$31,'Monte Carlo_WA Complance Price'!$B395+1,FALSE))</f>
        <v>94.47701199627916</v>
      </c>
      <c r="P395" s="21">
        <f ca="1">IF(P$6&lt;$C395,0,VLOOKUP(P$6,'MonteCarlo Policy Paths'!$A$2:$I$31,'Monte Carlo_WA Complance Price'!$B395+1,FALSE))</f>
        <v>95.73670548956288</v>
      </c>
      <c r="Q395" s="21">
        <f ca="1">IF(Q$6&lt;$C395,0,VLOOKUP(Q$6,'MonteCarlo Policy Paths'!$A$2:$I$31,'Monte Carlo_WA Complance Price'!$B395+1,FALSE))</f>
        <v>96.996398982846586</v>
      </c>
      <c r="R395" s="21">
        <f ca="1">IF(R$6&lt;$C395,0,VLOOKUP(R$6,'MonteCarlo Policy Paths'!$A$2:$I$31,'Monte Carlo_WA Complance Price'!$B395+1,FALSE))</f>
        <v>99.874634841342697</v>
      </c>
      <c r="S395" s="21">
        <f ca="1">IF(S$6&lt;$C395,0,VLOOKUP(S$6,'MonteCarlo Policy Paths'!$A$2:$I$31,'Monte Carlo_WA Complance Price'!$B395+1,FALSE))</f>
        <v>101.93553668931256</v>
      </c>
      <c r="T395" s="21">
        <f ca="1">IF(T$6&lt;$C395,0,VLOOKUP(T$6,'MonteCarlo Policy Paths'!$A$2:$I$31,'Monte Carlo_WA Complance Price'!$B395+1,FALSE))</f>
        <v>104.04258519817796</v>
      </c>
      <c r="U395" s="21">
        <f ca="1">IF(U$6&lt;$C395,0,VLOOKUP(U$6,'MonteCarlo Policy Paths'!$A$2:$I$31,'Monte Carlo_WA Complance Price'!$B395+1,FALSE))</f>
        <v>106.18472717196582</v>
      </c>
      <c r="V395" s="21">
        <f ca="1">IF(V$6&lt;$C395,0,VLOOKUP(V$6,'MonteCarlo Policy Paths'!$A$2:$I$31,'Monte Carlo_WA Complance Price'!$B395+1,FALSE))</f>
        <v>108.36780972271322</v>
      </c>
      <c r="W395" s="21">
        <f ca="1">IF(W$6&lt;$C395,0,VLOOKUP(W$6,'MonteCarlo Policy Paths'!$A$2:$I$31,'Monte Carlo_WA Complance Price'!$B395+1,FALSE))</f>
        <v>110.57648338650839</v>
      </c>
      <c r="X395" s="21">
        <f ca="1">IF(X$6&lt;$C395,0,VLOOKUP(X$6,'MonteCarlo Policy Paths'!$A$2:$I$31,'Monte Carlo_WA Complance Price'!$B395+1,FALSE))</f>
        <v>112.7694544213079</v>
      </c>
      <c r="Y395" s="21">
        <f ca="1">IF(Y$6&lt;$C395,0,VLOOKUP(Y$6,'MonteCarlo Policy Paths'!$A$2:$I$31,'Monte Carlo_WA Complance Price'!$B395+1,FALSE))</f>
        <v>114.98228749612761</v>
      </c>
      <c r="Z395" s="21">
        <f ca="1">IF(Z$6&lt;$C395,0,VLOOKUP(Z$6,'MonteCarlo Policy Paths'!$A$2:$I$31,'Monte Carlo_WA Complance Price'!$B395+1,FALSE))</f>
        <v>117.22345778349788</v>
      </c>
      <c r="AA395" s="21">
        <f ca="1">IF(AA$6&lt;$C395,0,VLOOKUP(AA$6,'MonteCarlo Policy Paths'!$A$2:$I$31,'Monte Carlo_WA Complance Price'!$B395+1,FALSE))</f>
        <v>119.50474742044912</v>
      </c>
      <c r="AB395" s="21">
        <f ca="1">IF(AB$6&lt;$C395,0,VLOOKUP(AB$6,'MonteCarlo Policy Paths'!$A$2:$I$31,'Monte Carlo_WA Complance Price'!$B395+1,FALSE))</f>
        <v>121.83201137782079</v>
      </c>
      <c r="AC395" s="21">
        <f ca="1">IF(AC$6&lt;$C395,0,VLOOKUP(AC$6,'MonteCarlo Policy Paths'!$A$2:$I$31,'Monte Carlo_WA Complance Price'!$B395+1,FALSE))</f>
        <v>124.30483685770574</v>
      </c>
      <c r="AD395" s="21">
        <f ca="1">IF(AD$6&lt;$C395,0,VLOOKUP(AD$6,'MonteCarlo Policy Paths'!$A$2:$I$31,'Monte Carlo_WA Complance Price'!$B395+1,FALSE))</f>
        <v>126.81952160325447</v>
      </c>
      <c r="AE395" s="21">
        <f ca="1">IF(AE$6&lt;$C395,0,VLOOKUP(AE$6,'MonteCarlo Policy Paths'!$A$2:$I$31,'Monte Carlo_WA Complance Price'!$B395+1,FALSE))</f>
        <v>129.37127756316897</v>
      </c>
      <c r="AF395" s="21">
        <f ca="1">IF(AF$6&lt;$C395,0,VLOOKUP(AF$6,'MonteCarlo Policy Paths'!$A$2:$I$31,'Monte Carlo_WA Complance Price'!$B395+1,FALSE))</f>
        <v>131.96243899653103</v>
      </c>
      <c r="AG395" s="22">
        <f ca="1">IF(AG$6&lt;$C395,0,VLOOKUP(AG$6,'MonteCarlo Policy Paths'!$A$2:$I$31,'Monte Carlo_WA Complance Price'!$B395+1,FALSE))</f>
        <v>135.47056479945655</v>
      </c>
      <c r="AI395" s="20">
        <f ca="1">E395*VLOOKUP(AI$6,'Greenhouse Gas Costs Avoided'!$A$2:$I$32,9,FALSE)</f>
        <v>0</v>
      </c>
      <c r="AJ395" s="21">
        <f ca="1">F395*VLOOKUP(AJ$6,'Greenhouse Gas Costs Avoided'!$A$2:$I$32,9,FALSE)</f>
        <v>5.2166744805659615</v>
      </c>
      <c r="AK395" s="21">
        <f ca="1">G395*VLOOKUP(AK$6,'Greenhouse Gas Costs Avoided'!$A$2:$I$32,9,FALSE)</f>
        <v>5.3216023247413169</v>
      </c>
      <c r="AL395" s="21">
        <f ca="1">H395*VLOOKUP(AL$6,'Greenhouse Gas Costs Avoided'!$A$2:$I$32,9,FALSE)</f>
        <v>5.4265301689166732</v>
      </c>
      <c r="AM395" s="21">
        <f ca="1">I395*VLOOKUP(AM$6,'Greenhouse Gas Costs Avoided'!$A$2:$I$32,9,FALSE)</f>
        <v>5.5063320831654474</v>
      </c>
      <c r="AN395" s="21">
        <f ca="1">J395*VLOOKUP(AN$6,'Greenhouse Gas Costs Avoided'!$A$2:$I$32,9,FALSE)</f>
        <v>5.5861339974142208</v>
      </c>
      <c r="AO395" s="21">
        <f ca="1">K395*VLOOKUP(AO$6,'Greenhouse Gas Costs Avoided'!$A$2:$I$32,9,FALSE)</f>
        <v>5.665935911662995</v>
      </c>
      <c r="AP395" s="21">
        <f ca="1">L395*VLOOKUP(AP$6,'Greenhouse Gas Costs Avoided'!$A$2:$I$32,9,FALSE)</f>
        <v>5.7457378259117702</v>
      </c>
      <c r="AQ395" s="21">
        <f ca="1">M395*VLOOKUP(AQ$6,'Greenhouse Gas Costs Avoided'!$A$2:$I$32,9,FALSE)</f>
        <v>5.8255397401605462</v>
      </c>
      <c r="AR395" s="21">
        <f ca="1">N395*VLOOKUP(AR$6,'Greenhouse Gas Costs Avoided'!$A$2:$I$32,9,FALSE)</f>
        <v>5.9053416544093205</v>
      </c>
      <c r="AS395" s="21">
        <f ca="1">O395*VLOOKUP(AS$6,'Greenhouse Gas Costs Avoided'!$A$2:$I$32,9,FALSE)</f>
        <v>5.9851435686580947</v>
      </c>
      <c r="AT395" s="21">
        <f ca="1">P395*VLOOKUP(AT$6,'Greenhouse Gas Costs Avoided'!$A$2:$I$32,9,FALSE)</f>
        <v>6.0649454829068699</v>
      </c>
      <c r="AU395" s="21">
        <f ca="1">Q395*VLOOKUP(AU$6,'Greenhouse Gas Costs Avoided'!$A$2:$I$32,9,FALSE)</f>
        <v>6.1447473971556432</v>
      </c>
      <c r="AV395" s="21">
        <f ca="1">R395*VLOOKUP(AV$6,'Greenhouse Gas Costs Avoided'!$A$2:$I$32,9,FALSE)</f>
        <v>6.327084396109818</v>
      </c>
      <c r="AW395" s="21">
        <f ca="1">S395*VLOOKUP(AW$6,'Greenhouse Gas Costs Avoided'!$A$2:$I$32,9,FALSE)</f>
        <v>6.4576430704410743</v>
      </c>
      <c r="AX395" s="21">
        <f ca="1">T395*VLOOKUP(AX$6,'Greenhouse Gas Costs Avoided'!$A$2:$I$32,9,FALSE)</f>
        <v>6.5911251478821242</v>
      </c>
      <c r="AY395" s="21">
        <f ca="1">U395*VLOOKUP(AY$6,'Greenhouse Gas Costs Avoided'!$A$2:$I$32,9,FALSE)</f>
        <v>6.7268304055597685</v>
      </c>
      <c r="AZ395" s="21">
        <f ca="1">V395*VLOOKUP(AZ$6,'Greenhouse Gas Costs Avoided'!$A$2:$I$32,9,FALSE)</f>
        <v>6.8651292595600424</v>
      </c>
      <c r="BA395" s="21">
        <f ca="1">W395*VLOOKUP(BA$6,'Greenhouse Gas Costs Avoided'!$A$2:$I$32,9,FALSE)</f>
        <v>7.0050493173053994</v>
      </c>
      <c r="BB395" s="21">
        <f ca="1">X395*VLOOKUP(BB$6,'Greenhouse Gas Costs Avoided'!$A$2:$I$32,9,FALSE)</f>
        <v>7.1439746093722221</v>
      </c>
      <c r="BC395" s="21">
        <f ca="1">Y395*VLOOKUP(BC$6,'Greenhouse Gas Costs Avoided'!$A$2:$I$32,9,FALSE)</f>
        <v>7.2841581669004034</v>
      </c>
      <c r="BD395" s="21">
        <f ca="1">Z395*VLOOKUP(BD$6,'Greenhouse Gas Costs Avoided'!$A$2:$I$32,9,FALSE)</f>
        <v>7.426136894299721</v>
      </c>
      <c r="BE395" s="21">
        <f ca="1">AA395*VLOOKUP(BE$6,'Greenhouse Gas Costs Avoided'!$A$2:$I$32,9,FALSE)</f>
        <v>7.5706571930511553</v>
      </c>
      <c r="BF395" s="21">
        <f ca="1">AB395*VLOOKUP(BF$6,'Greenhouse Gas Costs Avoided'!$A$2:$I$32,9,FALSE)</f>
        <v>7.7180899770979394</v>
      </c>
      <c r="BG395" s="21">
        <f ca="1">AC395*VLOOKUP(BG$6,'Greenhouse Gas Costs Avoided'!$A$2:$I$32,9,FALSE)</f>
        <v>7.8747441218959366</v>
      </c>
      <c r="BH395" s="21">
        <f ca="1">AD395*VLOOKUP(BH$6,'Greenhouse Gas Costs Avoided'!$A$2:$I$32,9,FALSE)</f>
        <v>8.0340500621877027</v>
      </c>
      <c r="BI395" s="21">
        <f ca="1">AE395*VLOOKUP(BI$6,'Greenhouse Gas Costs Avoided'!$A$2:$I$32,9,FALSE)</f>
        <v>8.1957044736636782</v>
      </c>
      <c r="BJ395" s="21">
        <f ca="1">AF395*VLOOKUP(BJ$6,'Greenhouse Gas Costs Avoided'!$A$2:$I$32,9,FALSE)</f>
        <v>8.3598552322508848</v>
      </c>
      <c r="BK395" s="22">
        <f ca="1">AG395*VLOOKUP(BK$6,'Greenhouse Gas Costs Avoided'!$A$2:$I$32,9,FALSE)</f>
        <v>8.5820959249206545</v>
      </c>
    </row>
    <row r="396" spans="1:63" x14ac:dyDescent="0.35">
      <c r="A396" s="11">
        <v>390</v>
      </c>
      <c r="B396" s="12">
        <f t="shared" ca="1" si="12"/>
        <v>4</v>
      </c>
      <c r="C396" s="13">
        <f t="shared" ca="1" si="13"/>
        <v>2023</v>
      </c>
      <c r="E396" s="20">
        <f ca="1">IF(E$6&lt;$C396,0,VLOOKUP(E$6,'MonteCarlo Policy Paths'!$A$2:$I$31,'Monte Carlo_WA Complance Price'!$B396+1,FALSE))</f>
        <v>0</v>
      </c>
      <c r="F396" s="21">
        <f ca="1">IF(F$6&lt;$C396,0,VLOOKUP(F$6,'MonteCarlo Policy Paths'!$A$2:$I$31,'Monte Carlo_WA Complance Price'!$B396+1,FALSE))</f>
        <v>82.346532180449415</v>
      </c>
      <c r="G396" s="21">
        <f ca="1">IF(G$6&lt;$C396,0,VLOOKUP(G$6,'MonteCarlo Policy Paths'!$A$2:$I$31,'Monte Carlo_WA Complance Price'!$B396+1,FALSE))</f>
        <v>84.002844861871253</v>
      </c>
      <c r="H396" s="21">
        <f ca="1">IF(H$6&lt;$C396,0,VLOOKUP(H$6,'MonteCarlo Policy Paths'!$A$2:$I$31,'Monte Carlo_WA Complance Price'!$B396+1,FALSE))</f>
        <v>85.659157543293105</v>
      </c>
      <c r="I396" s="21">
        <f ca="1">IF(I$6&lt;$C396,0,VLOOKUP(I$6,'MonteCarlo Policy Paths'!$A$2:$I$31,'Monte Carlo_WA Complance Price'!$B396+1,FALSE))</f>
        <v>86.918851036576825</v>
      </c>
      <c r="J396" s="21">
        <f ca="1">IF(J$6&lt;$C396,0,VLOOKUP(J$6,'MonteCarlo Policy Paths'!$A$2:$I$31,'Monte Carlo_WA Complance Price'!$B396+1,FALSE))</f>
        <v>88.178544529860531</v>
      </c>
      <c r="K396" s="21">
        <f ca="1">IF(K$6&lt;$C396,0,VLOOKUP(K$6,'MonteCarlo Policy Paths'!$A$2:$I$31,'Monte Carlo_WA Complance Price'!$B396+1,FALSE))</f>
        <v>89.438238023144251</v>
      </c>
      <c r="L396" s="21">
        <f ca="1">IF(L$6&lt;$C396,0,VLOOKUP(L$6,'MonteCarlo Policy Paths'!$A$2:$I$31,'Monte Carlo_WA Complance Price'!$B396+1,FALSE))</f>
        <v>90.697931516427971</v>
      </c>
      <c r="M396" s="21">
        <f ca="1">IF(M$6&lt;$C396,0,VLOOKUP(M$6,'MonteCarlo Policy Paths'!$A$2:$I$31,'Monte Carlo_WA Complance Price'!$B396+1,FALSE))</f>
        <v>91.95762500971172</v>
      </c>
      <c r="N396" s="21">
        <f ca="1">IF(N$6&lt;$C396,0,VLOOKUP(N$6,'MonteCarlo Policy Paths'!$A$2:$I$31,'Monte Carlo_WA Complance Price'!$B396+1,FALSE))</f>
        <v>93.21731850299544</v>
      </c>
      <c r="O396" s="21">
        <f ca="1">IF(O$6&lt;$C396,0,VLOOKUP(O$6,'MonteCarlo Policy Paths'!$A$2:$I$31,'Monte Carlo_WA Complance Price'!$B396+1,FALSE))</f>
        <v>94.47701199627916</v>
      </c>
      <c r="P396" s="21">
        <f ca="1">IF(P$6&lt;$C396,0,VLOOKUP(P$6,'MonteCarlo Policy Paths'!$A$2:$I$31,'Monte Carlo_WA Complance Price'!$B396+1,FALSE))</f>
        <v>95.73670548956288</v>
      </c>
      <c r="Q396" s="21">
        <f ca="1">IF(Q$6&lt;$C396,0,VLOOKUP(Q$6,'MonteCarlo Policy Paths'!$A$2:$I$31,'Monte Carlo_WA Complance Price'!$B396+1,FALSE))</f>
        <v>96.996398982846586</v>
      </c>
      <c r="R396" s="21">
        <f ca="1">IF(R$6&lt;$C396,0,VLOOKUP(R$6,'MonteCarlo Policy Paths'!$A$2:$I$31,'Monte Carlo_WA Complance Price'!$B396+1,FALSE))</f>
        <v>98.25609247613032</v>
      </c>
      <c r="S396" s="21">
        <f ca="1">IF(S$6&lt;$C396,0,VLOOKUP(S$6,'MonteCarlo Policy Paths'!$A$2:$I$31,'Monte Carlo_WA Complance Price'!$B396+1,FALSE))</f>
        <v>99.65157958594628</v>
      </c>
      <c r="T396" s="21">
        <f ca="1">IF(T$6&lt;$C396,0,VLOOKUP(T$6,'MonteCarlo Policy Paths'!$A$2:$I$31,'Monte Carlo_WA Complance Price'!$B396+1,FALSE))</f>
        <v>101.04706669576224</v>
      </c>
      <c r="U396" s="21">
        <f ca="1">IF(U$6&lt;$C396,0,VLOOKUP(U$6,'MonteCarlo Policy Paths'!$A$2:$I$31,'Monte Carlo_WA Complance Price'!$B396+1,FALSE))</f>
        <v>102.4425538055782</v>
      </c>
      <c r="V396" s="21">
        <f ca="1">IF(V$6&lt;$C396,0,VLOOKUP(V$6,'MonteCarlo Policy Paths'!$A$2:$I$31,'Monte Carlo_WA Complance Price'!$B396+1,FALSE))</f>
        <v>103.83804091539416</v>
      </c>
      <c r="W396" s="21">
        <f ca="1">IF(W$6&lt;$C396,0,VLOOKUP(W$6,'MonteCarlo Policy Paths'!$A$2:$I$31,'Monte Carlo_WA Complance Price'!$B396+1,FALSE))</f>
        <v>105.23352802521011</v>
      </c>
      <c r="X396" s="21">
        <f ca="1">IF(X$6&lt;$C396,0,VLOOKUP(X$6,'MonteCarlo Policy Paths'!$A$2:$I$31,'Monte Carlo_WA Complance Price'!$B396+1,FALSE))</f>
        <v>106.47156953138905</v>
      </c>
      <c r="Y396" s="21">
        <f ca="1">IF(Y$6&lt;$C396,0,VLOOKUP(Y$6,'MonteCarlo Policy Paths'!$A$2:$I$31,'Monte Carlo_WA Complance Price'!$B396+1,FALSE))</f>
        <v>107.709611037568</v>
      </c>
      <c r="Z396" s="21">
        <f ca="1">IF(Z$6&lt;$C396,0,VLOOKUP(Z$6,'MonteCarlo Policy Paths'!$A$2:$I$31,'Monte Carlo_WA Complance Price'!$B396+1,FALSE))</f>
        <v>108.94765254374694</v>
      </c>
      <c r="AA396" s="21">
        <f ca="1">IF(AA$6&lt;$C396,0,VLOOKUP(AA$6,'MonteCarlo Policy Paths'!$A$2:$I$31,'Monte Carlo_WA Complance Price'!$B396+1,FALSE))</f>
        <v>110.18569404992589</v>
      </c>
      <c r="AB396" s="21">
        <f ca="1">IF(AB$6&lt;$C396,0,VLOOKUP(AB$6,'MonteCarlo Policy Paths'!$A$2:$I$31,'Monte Carlo_WA Complance Price'!$B396+1,FALSE))</f>
        <v>111.42373555610482</v>
      </c>
      <c r="AC396" s="21">
        <f ca="1">IF(AC$6&lt;$C396,0,VLOOKUP(AC$6,'MonteCarlo Policy Paths'!$A$2:$I$31,'Monte Carlo_WA Complance Price'!$B396+1,FALSE))</f>
        <v>112.86811731331359</v>
      </c>
      <c r="AD396" s="21">
        <f ca="1">IF(AD$6&lt;$C396,0,VLOOKUP(AD$6,'MonteCarlo Policy Paths'!$A$2:$I$31,'Monte Carlo_WA Complance Price'!$B396+1,FALSE))</f>
        <v>114.31249907052236</v>
      </c>
      <c r="AE396" s="21">
        <f ca="1">IF(AE$6&lt;$C396,0,VLOOKUP(AE$6,'MonteCarlo Policy Paths'!$A$2:$I$31,'Monte Carlo_WA Complance Price'!$B396+1,FALSE))</f>
        <v>115.75688082773114</v>
      </c>
      <c r="AF396" s="21">
        <f ca="1">IF(AF$6&lt;$C396,0,VLOOKUP(AF$6,'MonteCarlo Policy Paths'!$A$2:$I$31,'Monte Carlo_WA Complance Price'!$B396+1,FALSE))</f>
        <v>117.20126258493991</v>
      </c>
      <c r="AG396" s="22">
        <f ca="1">IF(AG$6&lt;$C396,0,VLOOKUP(AG$6,'MonteCarlo Policy Paths'!$A$2:$I$31,'Monte Carlo_WA Complance Price'!$B396+1,FALSE))</f>
        <v>119.5319620819439</v>
      </c>
      <c r="AI396" s="20">
        <f ca="1">E396*VLOOKUP(AI$6,'Greenhouse Gas Costs Avoided'!$A$2:$I$32,9,FALSE)</f>
        <v>0</v>
      </c>
      <c r="AJ396" s="21">
        <f ca="1">F396*VLOOKUP(AJ$6,'Greenhouse Gas Costs Avoided'!$A$2:$I$32,9,FALSE)</f>
        <v>5.2166744805659615</v>
      </c>
      <c r="AK396" s="21">
        <f ca="1">G396*VLOOKUP(AK$6,'Greenhouse Gas Costs Avoided'!$A$2:$I$32,9,FALSE)</f>
        <v>5.3216023247413169</v>
      </c>
      <c r="AL396" s="21">
        <f ca="1">H396*VLOOKUP(AL$6,'Greenhouse Gas Costs Avoided'!$A$2:$I$32,9,FALSE)</f>
        <v>5.4265301689166732</v>
      </c>
      <c r="AM396" s="21">
        <f ca="1">I396*VLOOKUP(AM$6,'Greenhouse Gas Costs Avoided'!$A$2:$I$32,9,FALSE)</f>
        <v>5.5063320831654474</v>
      </c>
      <c r="AN396" s="21">
        <f ca="1">J396*VLOOKUP(AN$6,'Greenhouse Gas Costs Avoided'!$A$2:$I$32,9,FALSE)</f>
        <v>5.5861339974142208</v>
      </c>
      <c r="AO396" s="21">
        <f ca="1">K396*VLOOKUP(AO$6,'Greenhouse Gas Costs Avoided'!$A$2:$I$32,9,FALSE)</f>
        <v>5.665935911662995</v>
      </c>
      <c r="AP396" s="21">
        <f ca="1">L396*VLOOKUP(AP$6,'Greenhouse Gas Costs Avoided'!$A$2:$I$32,9,FALSE)</f>
        <v>5.7457378259117702</v>
      </c>
      <c r="AQ396" s="21">
        <f ca="1">M396*VLOOKUP(AQ$6,'Greenhouse Gas Costs Avoided'!$A$2:$I$32,9,FALSE)</f>
        <v>5.8255397401605462</v>
      </c>
      <c r="AR396" s="21">
        <f ca="1">N396*VLOOKUP(AR$6,'Greenhouse Gas Costs Avoided'!$A$2:$I$32,9,FALSE)</f>
        <v>5.9053416544093205</v>
      </c>
      <c r="AS396" s="21">
        <f ca="1">O396*VLOOKUP(AS$6,'Greenhouse Gas Costs Avoided'!$A$2:$I$32,9,FALSE)</f>
        <v>5.9851435686580947</v>
      </c>
      <c r="AT396" s="21">
        <f ca="1">P396*VLOOKUP(AT$6,'Greenhouse Gas Costs Avoided'!$A$2:$I$32,9,FALSE)</f>
        <v>6.0649454829068699</v>
      </c>
      <c r="AU396" s="21">
        <f ca="1">Q396*VLOOKUP(AU$6,'Greenhouse Gas Costs Avoided'!$A$2:$I$32,9,FALSE)</f>
        <v>6.1447473971556432</v>
      </c>
      <c r="AV396" s="21">
        <f ca="1">R396*VLOOKUP(AV$6,'Greenhouse Gas Costs Avoided'!$A$2:$I$32,9,FALSE)</f>
        <v>6.2245493114044184</v>
      </c>
      <c r="AW396" s="21">
        <f ca="1">S396*VLOOKUP(AW$6,'Greenhouse Gas Costs Avoided'!$A$2:$I$32,9,FALSE)</f>
        <v>6.312953786990386</v>
      </c>
      <c r="AX396" s="21">
        <f ca="1">T396*VLOOKUP(AX$6,'Greenhouse Gas Costs Avoided'!$A$2:$I$32,9,FALSE)</f>
        <v>6.4013582625763545</v>
      </c>
      <c r="AY396" s="21">
        <f ca="1">U396*VLOOKUP(AY$6,'Greenhouse Gas Costs Avoided'!$A$2:$I$32,9,FALSE)</f>
        <v>6.4897627381623222</v>
      </c>
      <c r="AZ396" s="21">
        <f ca="1">V396*VLOOKUP(AZ$6,'Greenhouse Gas Costs Avoided'!$A$2:$I$32,9,FALSE)</f>
        <v>6.5781672137482907</v>
      </c>
      <c r="BA396" s="21">
        <f ca="1">W396*VLOOKUP(BA$6,'Greenhouse Gas Costs Avoided'!$A$2:$I$32,9,FALSE)</f>
        <v>6.6665716893342575</v>
      </c>
      <c r="BB396" s="21">
        <f ca="1">X396*VLOOKUP(BB$6,'Greenhouse Gas Costs Avoided'!$A$2:$I$32,9,FALSE)</f>
        <v>6.7450019445028957</v>
      </c>
      <c r="BC396" s="21">
        <f ca="1">Y396*VLOOKUP(BC$6,'Greenhouse Gas Costs Avoided'!$A$2:$I$32,9,FALSE)</f>
        <v>6.8234321996715348</v>
      </c>
      <c r="BD396" s="21">
        <f ca="1">Z396*VLOOKUP(BD$6,'Greenhouse Gas Costs Avoided'!$A$2:$I$32,9,FALSE)</f>
        <v>6.901862454840173</v>
      </c>
      <c r="BE396" s="21">
        <f ca="1">AA396*VLOOKUP(BE$6,'Greenhouse Gas Costs Avoided'!$A$2:$I$32,9,FALSE)</f>
        <v>6.9802927100088112</v>
      </c>
      <c r="BF396" s="21">
        <f ca="1">AB396*VLOOKUP(BF$6,'Greenhouse Gas Costs Avoided'!$A$2:$I$32,9,FALSE)</f>
        <v>7.0587229651774486</v>
      </c>
      <c r="BG396" s="21">
        <f ca="1">AC396*VLOOKUP(BG$6,'Greenhouse Gas Costs Avoided'!$A$2:$I$32,9,FALSE)</f>
        <v>7.1502249295408609</v>
      </c>
      <c r="BH396" s="21">
        <f ca="1">AD396*VLOOKUP(BH$6,'Greenhouse Gas Costs Avoided'!$A$2:$I$32,9,FALSE)</f>
        <v>7.2417268939042723</v>
      </c>
      <c r="BI396" s="21">
        <f ca="1">AE396*VLOOKUP(BI$6,'Greenhouse Gas Costs Avoided'!$A$2:$I$32,9,FALSE)</f>
        <v>7.3332288582676846</v>
      </c>
      <c r="BJ396" s="21">
        <f ca="1">AF396*VLOOKUP(BJ$6,'Greenhouse Gas Costs Avoided'!$A$2:$I$32,9,FALSE)</f>
        <v>7.424730822631096</v>
      </c>
      <c r="BK396" s="22">
        <f ca="1">AG396*VLOOKUP(BK$6,'Greenhouse Gas Costs Avoided'!$A$2:$I$32,9,FALSE)</f>
        <v>7.5723812490175435</v>
      </c>
    </row>
    <row r="397" spans="1:63" x14ac:dyDescent="0.35">
      <c r="A397" s="11">
        <v>391</v>
      </c>
      <c r="B397" s="12">
        <f t="shared" ca="1" si="12"/>
        <v>1</v>
      </c>
      <c r="C397" s="13">
        <f t="shared" ca="1" si="13"/>
        <v>2023</v>
      </c>
      <c r="E397" s="20">
        <f ca="1">IF(E$6&lt;$C397,0,VLOOKUP(E$6,'MonteCarlo Policy Paths'!$A$2:$I$31,'Monte Carlo_WA Complance Price'!$B397+1,FALSE))</f>
        <v>0</v>
      </c>
      <c r="F397" s="21">
        <f ca="1">IF(F$6&lt;$C397,0,VLOOKUP(F$6,'MonteCarlo Policy Paths'!$A$2:$I$31,'Monte Carlo_WA Complance Price'!$B397+1,FALSE))</f>
        <v>82.346532180449415</v>
      </c>
      <c r="G397" s="21">
        <f ca="1">IF(G$6&lt;$C397,0,VLOOKUP(G$6,'MonteCarlo Policy Paths'!$A$2:$I$31,'Monte Carlo_WA Complance Price'!$B397+1,FALSE))</f>
        <v>84.002844861871253</v>
      </c>
      <c r="H397" s="21">
        <f ca="1">IF(H$6&lt;$C397,0,VLOOKUP(H$6,'MonteCarlo Policy Paths'!$A$2:$I$31,'Monte Carlo_WA Complance Price'!$B397+1,FALSE))</f>
        <v>85.659157543293105</v>
      </c>
      <c r="I397" s="21">
        <f ca="1">IF(I$6&lt;$C397,0,VLOOKUP(I$6,'MonteCarlo Policy Paths'!$A$2:$I$31,'Monte Carlo_WA Complance Price'!$B397+1,FALSE))</f>
        <v>86.918851036576825</v>
      </c>
      <c r="J397" s="21">
        <f ca="1">IF(J$6&lt;$C397,0,VLOOKUP(J$6,'MonteCarlo Policy Paths'!$A$2:$I$31,'Monte Carlo_WA Complance Price'!$B397+1,FALSE))</f>
        <v>88.178544529860531</v>
      </c>
      <c r="K397" s="21">
        <f ca="1">IF(K$6&lt;$C397,0,VLOOKUP(K$6,'MonteCarlo Policy Paths'!$A$2:$I$31,'Monte Carlo_WA Complance Price'!$B397+1,FALSE))</f>
        <v>89.438238023144251</v>
      </c>
      <c r="L397" s="21">
        <f ca="1">IF(L$6&lt;$C397,0,VLOOKUP(L$6,'MonteCarlo Policy Paths'!$A$2:$I$31,'Monte Carlo_WA Complance Price'!$B397+1,FALSE))</f>
        <v>90.697931516427971</v>
      </c>
      <c r="M397" s="21">
        <f ca="1">IF(M$6&lt;$C397,0,VLOOKUP(M$6,'MonteCarlo Policy Paths'!$A$2:$I$31,'Monte Carlo_WA Complance Price'!$B397+1,FALSE))</f>
        <v>91.95762500971172</v>
      </c>
      <c r="N397" s="21">
        <f ca="1">IF(N$6&lt;$C397,0,VLOOKUP(N$6,'MonteCarlo Policy Paths'!$A$2:$I$31,'Monte Carlo_WA Complance Price'!$B397+1,FALSE))</f>
        <v>93.21731850299544</v>
      </c>
      <c r="O397" s="21">
        <f ca="1">IF(O$6&lt;$C397,0,VLOOKUP(O$6,'MonteCarlo Policy Paths'!$A$2:$I$31,'Monte Carlo_WA Complance Price'!$B397+1,FALSE))</f>
        <v>94.47701199627916</v>
      </c>
      <c r="P397" s="21">
        <f ca="1">IF(P$6&lt;$C397,0,VLOOKUP(P$6,'MonteCarlo Policy Paths'!$A$2:$I$31,'Monte Carlo_WA Complance Price'!$B397+1,FALSE))</f>
        <v>95.73670548956288</v>
      </c>
      <c r="Q397" s="21">
        <f ca="1">IF(Q$6&lt;$C397,0,VLOOKUP(Q$6,'MonteCarlo Policy Paths'!$A$2:$I$31,'Monte Carlo_WA Complance Price'!$B397+1,FALSE))</f>
        <v>96.996398982846586</v>
      </c>
      <c r="R397" s="21">
        <f ca="1">IF(R$6&lt;$C397,0,VLOOKUP(R$6,'MonteCarlo Policy Paths'!$A$2:$I$31,'Monte Carlo_WA Complance Price'!$B397+1,FALSE))</f>
        <v>98.25609247613032</v>
      </c>
      <c r="S397" s="21">
        <f ca="1">IF(S$6&lt;$C397,0,VLOOKUP(S$6,'MonteCarlo Policy Paths'!$A$2:$I$31,'Monte Carlo_WA Complance Price'!$B397+1,FALSE))</f>
        <v>99.65157958594628</v>
      </c>
      <c r="T397" s="21">
        <f ca="1">IF(T$6&lt;$C397,0,VLOOKUP(T$6,'MonteCarlo Policy Paths'!$A$2:$I$31,'Monte Carlo_WA Complance Price'!$B397+1,FALSE))</f>
        <v>101.04706669576224</v>
      </c>
      <c r="U397" s="21">
        <f ca="1">IF(U$6&lt;$C397,0,VLOOKUP(U$6,'MonteCarlo Policy Paths'!$A$2:$I$31,'Monte Carlo_WA Complance Price'!$B397+1,FALSE))</f>
        <v>102.4425538055782</v>
      </c>
      <c r="V397" s="21">
        <f ca="1">IF(V$6&lt;$C397,0,VLOOKUP(V$6,'MonteCarlo Policy Paths'!$A$2:$I$31,'Monte Carlo_WA Complance Price'!$B397+1,FALSE))</f>
        <v>103.83804091539416</v>
      </c>
      <c r="W397" s="21">
        <f ca="1">IF(W$6&lt;$C397,0,VLOOKUP(W$6,'MonteCarlo Policy Paths'!$A$2:$I$31,'Monte Carlo_WA Complance Price'!$B397+1,FALSE))</f>
        <v>105.23352802521011</v>
      </c>
      <c r="X397" s="21">
        <f ca="1">IF(X$6&lt;$C397,0,VLOOKUP(X$6,'MonteCarlo Policy Paths'!$A$2:$I$31,'Monte Carlo_WA Complance Price'!$B397+1,FALSE))</f>
        <v>106.47156953138905</v>
      </c>
      <c r="Y397" s="21">
        <f ca="1">IF(Y$6&lt;$C397,0,VLOOKUP(Y$6,'MonteCarlo Policy Paths'!$A$2:$I$31,'Monte Carlo_WA Complance Price'!$B397+1,FALSE))</f>
        <v>107.709611037568</v>
      </c>
      <c r="Z397" s="21">
        <f ca="1">IF(Z$6&lt;$C397,0,VLOOKUP(Z$6,'MonteCarlo Policy Paths'!$A$2:$I$31,'Monte Carlo_WA Complance Price'!$B397+1,FALSE))</f>
        <v>108.94765254374694</v>
      </c>
      <c r="AA397" s="21">
        <f ca="1">IF(AA$6&lt;$C397,0,VLOOKUP(AA$6,'MonteCarlo Policy Paths'!$A$2:$I$31,'Monte Carlo_WA Complance Price'!$B397+1,FALSE))</f>
        <v>110.18569404992589</v>
      </c>
      <c r="AB397" s="21">
        <f ca="1">IF(AB$6&lt;$C397,0,VLOOKUP(AB$6,'MonteCarlo Policy Paths'!$A$2:$I$31,'Monte Carlo_WA Complance Price'!$B397+1,FALSE))</f>
        <v>111.42373555610482</v>
      </c>
      <c r="AC397" s="21">
        <f ca="1">IF(AC$6&lt;$C397,0,VLOOKUP(AC$6,'MonteCarlo Policy Paths'!$A$2:$I$31,'Monte Carlo_WA Complance Price'!$B397+1,FALSE))</f>
        <v>112.86811731331359</v>
      </c>
      <c r="AD397" s="21">
        <f ca="1">IF(AD$6&lt;$C397,0,VLOOKUP(AD$6,'MonteCarlo Policy Paths'!$A$2:$I$31,'Monte Carlo_WA Complance Price'!$B397+1,FALSE))</f>
        <v>114.31249907052236</v>
      </c>
      <c r="AE397" s="21">
        <f ca="1">IF(AE$6&lt;$C397,0,VLOOKUP(AE$6,'MonteCarlo Policy Paths'!$A$2:$I$31,'Monte Carlo_WA Complance Price'!$B397+1,FALSE))</f>
        <v>115.75688082773114</v>
      </c>
      <c r="AF397" s="21">
        <f ca="1">IF(AF$6&lt;$C397,0,VLOOKUP(AF$6,'MonteCarlo Policy Paths'!$A$2:$I$31,'Monte Carlo_WA Complance Price'!$B397+1,FALSE))</f>
        <v>117.20126258493991</v>
      </c>
      <c r="AG397" s="22">
        <f ca="1">IF(AG$6&lt;$C397,0,VLOOKUP(AG$6,'MonteCarlo Policy Paths'!$A$2:$I$31,'Monte Carlo_WA Complance Price'!$B397+1,FALSE))</f>
        <v>118.64564434214866</v>
      </c>
      <c r="AI397" s="20">
        <f ca="1">E397*VLOOKUP(AI$6,'Greenhouse Gas Costs Avoided'!$A$2:$I$32,9,FALSE)</f>
        <v>0</v>
      </c>
      <c r="AJ397" s="21">
        <f ca="1">F397*VLOOKUP(AJ$6,'Greenhouse Gas Costs Avoided'!$A$2:$I$32,9,FALSE)</f>
        <v>5.2166744805659615</v>
      </c>
      <c r="AK397" s="21">
        <f ca="1">G397*VLOOKUP(AK$6,'Greenhouse Gas Costs Avoided'!$A$2:$I$32,9,FALSE)</f>
        <v>5.3216023247413169</v>
      </c>
      <c r="AL397" s="21">
        <f ca="1">H397*VLOOKUP(AL$6,'Greenhouse Gas Costs Avoided'!$A$2:$I$32,9,FALSE)</f>
        <v>5.4265301689166732</v>
      </c>
      <c r="AM397" s="21">
        <f ca="1">I397*VLOOKUP(AM$6,'Greenhouse Gas Costs Avoided'!$A$2:$I$32,9,FALSE)</f>
        <v>5.5063320831654474</v>
      </c>
      <c r="AN397" s="21">
        <f ca="1">J397*VLOOKUP(AN$6,'Greenhouse Gas Costs Avoided'!$A$2:$I$32,9,FALSE)</f>
        <v>5.5861339974142208</v>
      </c>
      <c r="AO397" s="21">
        <f ca="1">K397*VLOOKUP(AO$6,'Greenhouse Gas Costs Avoided'!$A$2:$I$32,9,FALSE)</f>
        <v>5.665935911662995</v>
      </c>
      <c r="AP397" s="21">
        <f ca="1">L397*VLOOKUP(AP$6,'Greenhouse Gas Costs Avoided'!$A$2:$I$32,9,FALSE)</f>
        <v>5.7457378259117702</v>
      </c>
      <c r="AQ397" s="21">
        <f ca="1">M397*VLOOKUP(AQ$6,'Greenhouse Gas Costs Avoided'!$A$2:$I$32,9,FALSE)</f>
        <v>5.8255397401605462</v>
      </c>
      <c r="AR397" s="21">
        <f ca="1">N397*VLOOKUP(AR$6,'Greenhouse Gas Costs Avoided'!$A$2:$I$32,9,FALSE)</f>
        <v>5.9053416544093205</v>
      </c>
      <c r="AS397" s="21">
        <f ca="1">O397*VLOOKUP(AS$6,'Greenhouse Gas Costs Avoided'!$A$2:$I$32,9,FALSE)</f>
        <v>5.9851435686580947</v>
      </c>
      <c r="AT397" s="21">
        <f ca="1">P397*VLOOKUP(AT$6,'Greenhouse Gas Costs Avoided'!$A$2:$I$32,9,FALSE)</f>
        <v>6.0649454829068699</v>
      </c>
      <c r="AU397" s="21">
        <f ca="1">Q397*VLOOKUP(AU$6,'Greenhouse Gas Costs Avoided'!$A$2:$I$32,9,FALSE)</f>
        <v>6.1447473971556432</v>
      </c>
      <c r="AV397" s="21">
        <f ca="1">R397*VLOOKUP(AV$6,'Greenhouse Gas Costs Avoided'!$A$2:$I$32,9,FALSE)</f>
        <v>6.2245493114044184</v>
      </c>
      <c r="AW397" s="21">
        <f ca="1">S397*VLOOKUP(AW$6,'Greenhouse Gas Costs Avoided'!$A$2:$I$32,9,FALSE)</f>
        <v>6.312953786990386</v>
      </c>
      <c r="AX397" s="21">
        <f ca="1">T397*VLOOKUP(AX$6,'Greenhouse Gas Costs Avoided'!$A$2:$I$32,9,FALSE)</f>
        <v>6.4013582625763545</v>
      </c>
      <c r="AY397" s="21">
        <f ca="1">U397*VLOOKUP(AY$6,'Greenhouse Gas Costs Avoided'!$A$2:$I$32,9,FALSE)</f>
        <v>6.4897627381623222</v>
      </c>
      <c r="AZ397" s="21">
        <f ca="1">V397*VLOOKUP(AZ$6,'Greenhouse Gas Costs Avoided'!$A$2:$I$32,9,FALSE)</f>
        <v>6.5781672137482907</v>
      </c>
      <c r="BA397" s="21">
        <f ca="1">W397*VLOOKUP(BA$6,'Greenhouse Gas Costs Avoided'!$A$2:$I$32,9,FALSE)</f>
        <v>6.6665716893342575</v>
      </c>
      <c r="BB397" s="21">
        <f ca="1">X397*VLOOKUP(BB$6,'Greenhouse Gas Costs Avoided'!$A$2:$I$32,9,FALSE)</f>
        <v>6.7450019445028957</v>
      </c>
      <c r="BC397" s="21">
        <f ca="1">Y397*VLOOKUP(BC$6,'Greenhouse Gas Costs Avoided'!$A$2:$I$32,9,FALSE)</f>
        <v>6.8234321996715348</v>
      </c>
      <c r="BD397" s="21">
        <f ca="1">Z397*VLOOKUP(BD$6,'Greenhouse Gas Costs Avoided'!$A$2:$I$32,9,FALSE)</f>
        <v>6.901862454840173</v>
      </c>
      <c r="BE397" s="21">
        <f ca="1">AA397*VLOOKUP(BE$6,'Greenhouse Gas Costs Avoided'!$A$2:$I$32,9,FALSE)</f>
        <v>6.9802927100088112</v>
      </c>
      <c r="BF397" s="21">
        <f ca="1">AB397*VLOOKUP(BF$6,'Greenhouse Gas Costs Avoided'!$A$2:$I$32,9,FALSE)</f>
        <v>7.0587229651774486</v>
      </c>
      <c r="BG397" s="21">
        <f ca="1">AC397*VLOOKUP(BG$6,'Greenhouse Gas Costs Avoided'!$A$2:$I$32,9,FALSE)</f>
        <v>7.1502249295408609</v>
      </c>
      <c r="BH397" s="21">
        <f ca="1">AD397*VLOOKUP(BH$6,'Greenhouse Gas Costs Avoided'!$A$2:$I$32,9,FALSE)</f>
        <v>7.2417268939042723</v>
      </c>
      <c r="BI397" s="21">
        <f ca="1">AE397*VLOOKUP(BI$6,'Greenhouse Gas Costs Avoided'!$A$2:$I$32,9,FALSE)</f>
        <v>7.3332288582676846</v>
      </c>
      <c r="BJ397" s="21">
        <f ca="1">AF397*VLOOKUP(BJ$6,'Greenhouse Gas Costs Avoided'!$A$2:$I$32,9,FALSE)</f>
        <v>7.424730822631096</v>
      </c>
      <c r="BK397" s="22">
        <f ca="1">AG397*VLOOKUP(BK$6,'Greenhouse Gas Costs Avoided'!$A$2:$I$32,9,FALSE)</f>
        <v>7.5162327869945065</v>
      </c>
    </row>
    <row r="398" spans="1:63" x14ac:dyDescent="0.35">
      <c r="A398" s="11">
        <v>392</v>
      </c>
      <c r="B398" s="12">
        <f t="shared" ca="1" si="12"/>
        <v>1</v>
      </c>
      <c r="C398" s="13">
        <f t="shared" ca="1" si="13"/>
        <v>2023</v>
      </c>
      <c r="E398" s="20">
        <f ca="1">IF(E$6&lt;$C398,0,VLOOKUP(E$6,'MonteCarlo Policy Paths'!$A$2:$I$31,'Monte Carlo_WA Complance Price'!$B398+1,FALSE))</f>
        <v>0</v>
      </c>
      <c r="F398" s="21">
        <f ca="1">IF(F$6&lt;$C398,0,VLOOKUP(F$6,'MonteCarlo Policy Paths'!$A$2:$I$31,'Monte Carlo_WA Complance Price'!$B398+1,FALSE))</f>
        <v>82.346532180449415</v>
      </c>
      <c r="G398" s="21">
        <f ca="1">IF(G$6&lt;$C398,0,VLOOKUP(G$6,'MonteCarlo Policy Paths'!$A$2:$I$31,'Monte Carlo_WA Complance Price'!$B398+1,FALSE))</f>
        <v>84.002844861871253</v>
      </c>
      <c r="H398" s="21">
        <f ca="1">IF(H$6&lt;$C398,0,VLOOKUP(H$6,'MonteCarlo Policy Paths'!$A$2:$I$31,'Monte Carlo_WA Complance Price'!$B398+1,FALSE))</f>
        <v>85.659157543293105</v>
      </c>
      <c r="I398" s="21">
        <f ca="1">IF(I$6&lt;$C398,0,VLOOKUP(I$6,'MonteCarlo Policy Paths'!$A$2:$I$31,'Monte Carlo_WA Complance Price'!$B398+1,FALSE))</f>
        <v>86.918851036576825</v>
      </c>
      <c r="J398" s="21">
        <f ca="1">IF(J$6&lt;$C398,0,VLOOKUP(J$6,'MonteCarlo Policy Paths'!$A$2:$I$31,'Monte Carlo_WA Complance Price'!$B398+1,FALSE))</f>
        <v>88.178544529860531</v>
      </c>
      <c r="K398" s="21">
        <f ca="1">IF(K$6&lt;$C398,0,VLOOKUP(K$6,'MonteCarlo Policy Paths'!$A$2:$I$31,'Monte Carlo_WA Complance Price'!$B398+1,FALSE))</f>
        <v>89.438238023144251</v>
      </c>
      <c r="L398" s="21">
        <f ca="1">IF(L$6&lt;$C398,0,VLOOKUP(L$6,'MonteCarlo Policy Paths'!$A$2:$I$31,'Monte Carlo_WA Complance Price'!$B398+1,FALSE))</f>
        <v>90.697931516427971</v>
      </c>
      <c r="M398" s="21">
        <f ca="1">IF(M$6&lt;$C398,0,VLOOKUP(M$6,'MonteCarlo Policy Paths'!$A$2:$I$31,'Monte Carlo_WA Complance Price'!$B398+1,FALSE))</f>
        <v>91.95762500971172</v>
      </c>
      <c r="N398" s="21">
        <f ca="1">IF(N$6&lt;$C398,0,VLOOKUP(N$6,'MonteCarlo Policy Paths'!$A$2:$I$31,'Monte Carlo_WA Complance Price'!$B398+1,FALSE))</f>
        <v>93.21731850299544</v>
      </c>
      <c r="O398" s="21">
        <f ca="1">IF(O$6&lt;$C398,0,VLOOKUP(O$6,'MonteCarlo Policy Paths'!$A$2:$I$31,'Monte Carlo_WA Complance Price'!$B398+1,FALSE))</f>
        <v>94.47701199627916</v>
      </c>
      <c r="P398" s="21">
        <f ca="1">IF(P$6&lt;$C398,0,VLOOKUP(P$6,'MonteCarlo Policy Paths'!$A$2:$I$31,'Monte Carlo_WA Complance Price'!$B398+1,FALSE))</f>
        <v>95.73670548956288</v>
      </c>
      <c r="Q398" s="21">
        <f ca="1">IF(Q$6&lt;$C398,0,VLOOKUP(Q$6,'MonteCarlo Policy Paths'!$A$2:$I$31,'Monte Carlo_WA Complance Price'!$B398+1,FALSE))</f>
        <v>96.996398982846586</v>
      </c>
      <c r="R398" s="21">
        <f ca="1">IF(R$6&lt;$C398,0,VLOOKUP(R$6,'MonteCarlo Policy Paths'!$A$2:$I$31,'Monte Carlo_WA Complance Price'!$B398+1,FALSE))</f>
        <v>98.25609247613032</v>
      </c>
      <c r="S398" s="21">
        <f ca="1">IF(S$6&lt;$C398,0,VLOOKUP(S$6,'MonteCarlo Policy Paths'!$A$2:$I$31,'Monte Carlo_WA Complance Price'!$B398+1,FALSE))</f>
        <v>99.65157958594628</v>
      </c>
      <c r="T398" s="21">
        <f ca="1">IF(T$6&lt;$C398,0,VLOOKUP(T$6,'MonteCarlo Policy Paths'!$A$2:$I$31,'Monte Carlo_WA Complance Price'!$B398+1,FALSE))</f>
        <v>101.04706669576224</v>
      </c>
      <c r="U398" s="21">
        <f ca="1">IF(U$6&lt;$C398,0,VLOOKUP(U$6,'MonteCarlo Policy Paths'!$A$2:$I$31,'Monte Carlo_WA Complance Price'!$B398+1,FALSE))</f>
        <v>102.4425538055782</v>
      </c>
      <c r="V398" s="21">
        <f ca="1">IF(V$6&lt;$C398,0,VLOOKUP(V$6,'MonteCarlo Policy Paths'!$A$2:$I$31,'Monte Carlo_WA Complance Price'!$B398+1,FALSE))</f>
        <v>103.83804091539416</v>
      </c>
      <c r="W398" s="21">
        <f ca="1">IF(W$6&lt;$C398,0,VLOOKUP(W$6,'MonteCarlo Policy Paths'!$A$2:$I$31,'Monte Carlo_WA Complance Price'!$B398+1,FALSE))</f>
        <v>105.23352802521011</v>
      </c>
      <c r="X398" s="21">
        <f ca="1">IF(X$6&lt;$C398,0,VLOOKUP(X$6,'MonteCarlo Policy Paths'!$A$2:$I$31,'Monte Carlo_WA Complance Price'!$B398+1,FALSE))</f>
        <v>106.47156953138905</v>
      </c>
      <c r="Y398" s="21">
        <f ca="1">IF(Y$6&lt;$C398,0,VLOOKUP(Y$6,'MonteCarlo Policy Paths'!$A$2:$I$31,'Monte Carlo_WA Complance Price'!$B398+1,FALSE))</f>
        <v>107.709611037568</v>
      </c>
      <c r="Z398" s="21">
        <f ca="1">IF(Z$6&lt;$C398,0,VLOOKUP(Z$6,'MonteCarlo Policy Paths'!$A$2:$I$31,'Monte Carlo_WA Complance Price'!$B398+1,FALSE))</f>
        <v>108.94765254374694</v>
      </c>
      <c r="AA398" s="21">
        <f ca="1">IF(AA$6&lt;$C398,0,VLOOKUP(AA$6,'MonteCarlo Policy Paths'!$A$2:$I$31,'Monte Carlo_WA Complance Price'!$B398+1,FALSE))</f>
        <v>110.18569404992589</v>
      </c>
      <c r="AB398" s="21">
        <f ca="1">IF(AB$6&lt;$C398,0,VLOOKUP(AB$6,'MonteCarlo Policy Paths'!$A$2:$I$31,'Monte Carlo_WA Complance Price'!$B398+1,FALSE))</f>
        <v>111.42373555610482</v>
      </c>
      <c r="AC398" s="21">
        <f ca="1">IF(AC$6&lt;$C398,0,VLOOKUP(AC$6,'MonteCarlo Policy Paths'!$A$2:$I$31,'Monte Carlo_WA Complance Price'!$B398+1,FALSE))</f>
        <v>112.86811731331359</v>
      </c>
      <c r="AD398" s="21">
        <f ca="1">IF(AD$6&lt;$C398,0,VLOOKUP(AD$6,'MonteCarlo Policy Paths'!$A$2:$I$31,'Monte Carlo_WA Complance Price'!$B398+1,FALSE))</f>
        <v>114.31249907052236</v>
      </c>
      <c r="AE398" s="21">
        <f ca="1">IF(AE$6&lt;$C398,0,VLOOKUP(AE$6,'MonteCarlo Policy Paths'!$A$2:$I$31,'Monte Carlo_WA Complance Price'!$B398+1,FALSE))</f>
        <v>115.75688082773114</v>
      </c>
      <c r="AF398" s="21">
        <f ca="1">IF(AF$6&lt;$C398,0,VLOOKUP(AF$6,'MonteCarlo Policy Paths'!$A$2:$I$31,'Monte Carlo_WA Complance Price'!$B398+1,FALSE))</f>
        <v>117.20126258493991</v>
      </c>
      <c r="AG398" s="22">
        <f ca="1">IF(AG$6&lt;$C398,0,VLOOKUP(AG$6,'MonteCarlo Policy Paths'!$A$2:$I$31,'Monte Carlo_WA Complance Price'!$B398+1,FALSE))</f>
        <v>118.64564434214866</v>
      </c>
      <c r="AI398" s="20">
        <f ca="1">E398*VLOOKUP(AI$6,'Greenhouse Gas Costs Avoided'!$A$2:$I$32,9,FALSE)</f>
        <v>0</v>
      </c>
      <c r="AJ398" s="21">
        <f ca="1">F398*VLOOKUP(AJ$6,'Greenhouse Gas Costs Avoided'!$A$2:$I$32,9,FALSE)</f>
        <v>5.2166744805659615</v>
      </c>
      <c r="AK398" s="21">
        <f ca="1">G398*VLOOKUP(AK$6,'Greenhouse Gas Costs Avoided'!$A$2:$I$32,9,FALSE)</f>
        <v>5.3216023247413169</v>
      </c>
      <c r="AL398" s="21">
        <f ca="1">H398*VLOOKUP(AL$6,'Greenhouse Gas Costs Avoided'!$A$2:$I$32,9,FALSE)</f>
        <v>5.4265301689166732</v>
      </c>
      <c r="AM398" s="21">
        <f ca="1">I398*VLOOKUP(AM$6,'Greenhouse Gas Costs Avoided'!$A$2:$I$32,9,FALSE)</f>
        <v>5.5063320831654474</v>
      </c>
      <c r="AN398" s="21">
        <f ca="1">J398*VLOOKUP(AN$6,'Greenhouse Gas Costs Avoided'!$A$2:$I$32,9,FALSE)</f>
        <v>5.5861339974142208</v>
      </c>
      <c r="AO398" s="21">
        <f ca="1">K398*VLOOKUP(AO$6,'Greenhouse Gas Costs Avoided'!$A$2:$I$32,9,FALSE)</f>
        <v>5.665935911662995</v>
      </c>
      <c r="AP398" s="21">
        <f ca="1">L398*VLOOKUP(AP$6,'Greenhouse Gas Costs Avoided'!$A$2:$I$32,9,FALSE)</f>
        <v>5.7457378259117702</v>
      </c>
      <c r="AQ398" s="21">
        <f ca="1">M398*VLOOKUP(AQ$6,'Greenhouse Gas Costs Avoided'!$A$2:$I$32,9,FALSE)</f>
        <v>5.8255397401605462</v>
      </c>
      <c r="AR398" s="21">
        <f ca="1">N398*VLOOKUP(AR$6,'Greenhouse Gas Costs Avoided'!$A$2:$I$32,9,FALSE)</f>
        <v>5.9053416544093205</v>
      </c>
      <c r="AS398" s="21">
        <f ca="1">O398*VLOOKUP(AS$6,'Greenhouse Gas Costs Avoided'!$A$2:$I$32,9,FALSE)</f>
        <v>5.9851435686580947</v>
      </c>
      <c r="AT398" s="21">
        <f ca="1">P398*VLOOKUP(AT$6,'Greenhouse Gas Costs Avoided'!$A$2:$I$32,9,FALSE)</f>
        <v>6.0649454829068699</v>
      </c>
      <c r="AU398" s="21">
        <f ca="1">Q398*VLOOKUP(AU$6,'Greenhouse Gas Costs Avoided'!$A$2:$I$32,9,FALSE)</f>
        <v>6.1447473971556432</v>
      </c>
      <c r="AV398" s="21">
        <f ca="1">R398*VLOOKUP(AV$6,'Greenhouse Gas Costs Avoided'!$A$2:$I$32,9,FALSE)</f>
        <v>6.2245493114044184</v>
      </c>
      <c r="AW398" s="21">
        <f ca="1">S398*VLOOKUP(AW$6,'Greenhouse Gas Costs Avoided'!$A$2:$I$32,9,FALSE)</f>
        <v>6.312953786990386</v>
      </c>
      <c r="AX398" s="21">
        <f ca="1">T398*VLOOKUP(AX$6,'Greenhouse Gas Costs Avoided'!$A$2:$I$32,9,FALSE)</f>
        <v>6.4013582625763545</v>
      </c>
      <c r="AY398" s="21">
        <f ca="1">U398*VLOOKUP(AY$6,'Greenhouse Gas Costs Avoided'!$A$2:$I$32,9,FALSE)</f>
        <v>6.4897627381623222</v>
      </c>
      <c r="AZ398" s="21">
        <f ca="1">V398*VLOOKUP(AZ$6,'Greenhouse Gas Costs Avoided'!$A$2:$I$32,9,FALSE)</f>
        <v>6.5781672137482907</v>
      </c>
      <c r="BA398" s="21">
        <f ca="1">W398*VLOOKUP(BA$6,'Greenhouse Gas Costs Avoided'!$A$2:$I$32,9,FALSE)</f>
        <v>6.6665716893342575</v>
      </c>
      <c r="BB398" s="21">
        <f ca="1">X398*VLOOKUP(BB$6,'Greenhouse Gas Costs Avoided'!$A$2:$I$32,9,FALSE)</f>
        <v>6.7450019445028957</v>
      </c>
      <c r="BC398" s="21">
        <f ca="1">Y398*VLOOKUP(BC$6,'Greenhouse Gas Costs Avoided'!$A$2:$I$32,9,FALSE)</f>
        <v>6.8234321996715348</v>
      </c>
      <c r="BD398" s="21">
        <f ca="1">Z398*VLOOKUP(BD$6,'Greenhouse Gas Costs Avoided'!$A$2:$I$32,9,FALSE)</f>
        <v>6.901862454840173</v>
      </c>
      <c r="BE398" s="21">
        <f ca="1">AA398*VLOOKUP(BE$6,'Greenhouse Gas Costs Avoided'!$A$2:$I$32,9,FALSE)</f>
        <v>6.9802927100088112</v>
      </c>
      <c r="BF398" s="21">
        <f ca="1">AB398*VLOOKUP(BF$6,'Greenhouse Gas Costs Avoided'!$A$2:$I$32,9,FALSE)</f>
        <v>7.0587229651774486</v>
      </c>
      <c r="BG398" s="21">
        <f ca="1">AC398*VLOOKUP(BG$6,'Greenhouse Gas Costs Avoided'!$A$2:$I$32,9,FALSE)</f>
        <v>7.1502249295408609</v>
      </c>
      <c r="BH398" s="21">
        <f ca="1">AD398*VLOOKUP(BH$6,'Greenhouse Gas Costs Avoided'!$A$2:$I$32,9,FALSE)</f>
        <v>7.2417268939042723</v>
      </c>
      <c r="BI398" s="21">
        <f ca="1">AE398*VLOOKUP(BI$6,'Greenhouse Gas Costs Avoided'!$A$2:$I$32,9,FALSE)</f>
        <v>7.3332288582676846</v>
      </c>
      <c r="BJ398" s="21">
        <f ca="1">AF398*VLOOKUP(BJ$6,'Greenhouse Gas Costs Avoided'!$A$2:$I$32,9,FALSE)</f>
        <v>7.424730822631096</v>
      </c>
      <c r="BK398" s="22">
        <f ca="1">AG398*VLOOKUP(BK$6,'Greenhouse Gas Costs Avoided'!$A$2:$I$32,9,FALSE)</f>
        <v>7.5162327869945065</v>
      </c>
    </row>
    <row r="399" spans="1:63" x14ac:dyDescent="0.35">
      <c r="A399" s="11">
        <v>393</v>
      </c>
      <c r="B399" s="12">
        <f t="shared" ca="1" si="12"/>
        <v>1</v>
      </c>
      <c r="C399" s="13">
        <f t="shared" ca="1" si="13"/>
        <v>2023</v>
      </c>
      <c r="E399" s="20">
        <f ca="1">IF(E$6&lt;$C399,0,VLOOKUP(E$6,'MonteCarlo Policy Paths'!$A$2:$I$31,'Monte Carlo_WA Complance Price'!$B399+1,FALSE))</f>
        <v>0</v>
      </c>
      <c r="F399" s="21">
        <f ca="1">IF(F$6&lt;$C399,0,VLOOKUP(F$6,'MonteCarlo Policy Paths'!$A$2:$I$31,'Monte Carlo_WA Complance Price'!$B399+1,FALSE))</f>
        <v>82.346532180449415</v>
      </c>
      <c r="G399" s="21">
        <f ca="1">IF(G$6&lt;$C399,0,VLOOKUP(G$6,'MonteCarlo Policy Paths'!$A$2:$I$31,'Monte Carlo_WA Complance Price'!$B399+1,FALSE))</f>
        <v>84.002844861871253</v>
      </c>
      <c r="H399" s="21">
        <f ca="1">IF(H$6&lt;$C399,0,VLOOKUP(H$6,'MonteCarlo Policy Paths'!$A$2:$I$31,'Monte Carlo_WA Complance Price'!$B399+1,FALSE))</f>
        <v>85.659157543293105</v>
      </c>
      <c r="I399" s="21">
        <f ca="1">IF(I$6&lt;$C399,0,VLOOKUP(I$6,'MonteCarlo Policy Paths'!$A$2:$I$31,'Monte Carlo_WA Complance Price'!$B399+1,FALSE))</f>
        <v>86.918851036576825</v>
      </c>
      <c r="J399" s="21">
        <f ca="1">IF(J$6&lt;$C399,0,VLOOKUP(J$6,'MonteCarlo Policy Paths'!$A$2:$I$31,'Monte Carlo_WA Complance Price'!$B399+1,FALSE))</f>
        <v>88.178544529860531</v>
      </c>
      <c r="K399" s="21">
        <f ca="1">IF(K$6&lt;$C399,0,VLOOKUP(K$6,'MonteCarlo Policy Paths'!$A$2:$I$31,'Monte Carlo_WA Complance Price'!$B399+1,FALSE))</f>
        <v>89.438238023144251</v>
      </c>
      <c r="L399" s="21">
        <f ca="1">IF(L$6&lt;$C399,0,VLOOKUP(L$6,'MonteCarlo Policy Paths'!$A$2:$I$31,'Monte Carlo_WA Complance Price'!$B399+1,FALSE))</f>
        <v>90.697931516427971</v>
      </c>
      <c r="M399" s="21">
        <f ca="1">IF(M$6&lt;$C399,0,VLOOKUP(M$6,'MonteCarlo Policy Paths'!$A$2:$I$31,'Monte Carlo_WA Complance Price'!$B399+1,FALSE))</f>
        <v>91.95762500971172</v>
      </c>
      <c r="N399" s="21">
        <f ca="1">IF(N$6&lt;$C399,0,VLOOKUP(N$6,'MonteCarlo Policy Paths'!$A$2:$I$31,'Monte Carlo_WA Complance Price'!$B399+1,FALSE))</f>
        <v>93.21731850299544</v>
      </c>
      <c r="O399" s="21">
        <f ca="1">IF(O$6&lt;$C399,0,VLOOKUP(O$6,'MonteCarlo Policy Paths'!$A$2:$I$31,'Monte Carlo_WA Complance Price'!$B399+1,FALSE))</f>
        <v>94.47701199627916</v>
      </c>
      <c r="P399" s="21">
        <f ca="1">IF(P$6&lt;$C399,0,VLOOKUP(P$6,'MonteCarlo Policy Paths'!$A$2:$I$31,'Monte Carlo_WA Complance Price'!$B399+1,FALSE))</f>
        <v>95.73670548956288</v>
      </c>
      <c r="Q399" s="21">
        <f ca="1">IF(Q$6&lt;$C399,0,VLOOKUP(Q$6,'MonteCarlo Policy Paths'!$A$2:$I$31,'Monte Carlo_WA Complance Price'!$B399+1,FALSE))</f>
        <v>96.996398982846586</v>
      </c>
      <c r="R399" s="21">
        <f ca="1">IF(R$6&lt;$C399,0,VLOOKUP(R$6,'MonteCarlo Policy Paths'!$A$2:$I$31,'Monte Carlo_WA Complance Price'!$B399+1,FALSE))</f>
        <v>98.25609247613032</v>
      </c>
      <c r="S399" s="21">
        <f ca="1">IF(S$6&lt;$C399,0,VLOOKUP(S$6,'MonteCarlo Policy Paths'!$A$2:$I$31,'Monte Carlo_WA Complance Price'!$B399+1,FALSE))</f>
        <v>99.65157958594628</v>
      </c>
      <c r="T399" s="21">
        <f ca="1">IF(T$6&lt;$C399,0,VLOOKUP(T$6,'MonteCarlo Policy Paths'!$A$2:$I$31,'Monte Carlo_WA Complance Price'!$B399+1,FALSE))</f>
        <v>101.04706669576224</v>
      </c>
      <c r="U399" s="21">
        <f ca="1">IF(U$6&lt;$C399,0,VLOOKUP(U$6,'MonteCarlo Policy Paths'!$A$2:$I$31,'Monte Carlo_WA Complance Price'!$B399+1,FALSE))</f>
        <v>102.4425538055782</v>
      </c>
      <c r="V399" s="21">
        <f ca="1">IF(V$6&lt;$C399,0,VLOOKUP(V$6,'MonteCarlo Policy Paths'!$A$2:$I$31,'Monte Carlo_WA Complance Price'!$B399+1,FALSE))</f>
        <v>103.83804091539416</v>
      </c>
      <c r="W399" s="21">
        <f ca="1">IF(W$6&lt;$C399,0,VLOOKUP(W$6,'MonteCarlo Policy Paths'!$A$2:$I$31,'Monte Carlo_WA Complance Price'!$B399+1,FALSE))</f>
        <v>105.23352802521011</v>
      </c>
      <c r="X399" s="21">
        <f ca="1">IF(X$6&lt;$C399,0,VLOOKUP(X$6,'MonteCarlo Policy Paths'!$A$2:$I$31,'Monte Carlo_WA Complance Price'!$B399+1,FALSE))</f>
        <v>106.47156953138905</v>
      </c>
      <c r="Y399" s="21">
        <f ca="1">IF(Y$6&lt;$C399,0,VLOOKUP(Y$6,'MonteCarlo Policy Paths'!$A$2:$I$31,'Monte Carlo_WA Complance Price'!$B399+1,FALSE))</f>
        <v>107.709611037568</v>
      </c>
      <c r="Z399" s="21">
        <f ca="1">IF(Z$6&lt;$C399,0,VLOOKUP(Z$6,'MonteCarlo Policy Paths'!$A$2:$I$31,'Monte Carlo_WA Complance Price'!$B399+1,FALSE))</f>
        <v>108.94765254374694</v>
      </c>
      <c r="AA399" s="21">
        <f ca="1">IF(AA$6&lt;$C399,0,VLOOKUP(AA$6,'MonteCarlo Policy Paths'!$A$2:$I$31,'Monte Carlo_WA Complance Price'!$B399+1,FALSE))</f>
        <v>110.18569404992589</v>
      </c>
      <c r="AB399" s="21">
        <f ca="1">IF(AB$6&lt;$C399,0,VLOOKUP(AB$6,'MonteCarlo Policy Paths'!$A$2:$I$31,'Monte Carlo_WA Complance Price'!$B399+1,FALSE))</f>
        <v>111.42373555610482</v>
      </c>
      <c r="AC399" s="21">
        <f ca="1">IF(AC$6&lt;$C399,0,VLOOKUP(AC$6,'MonteCarlo Policy Paths'!$A$2:$I$31,'Monte Carlo_WA Complance Price'!$B399+1,FALSE))</f>
        <v>112.86811731331359</v>
      </c>
      <c r="AD399" s="21">
        <f ca="1">IF(AD$6&lt;$C399,0,VLOOKUP(AD$6,'MonteCarlo Policy Paths'!$A$2:$I$31,'Monte Carlo_WA Complance Price'!$B399+1,FALSE))</f>
        <v>114.31249907052236</v>
      </c>
      <c r="AE399" s="21">
        <f ca="1">IF(AE$6&lt;$C399,0,VLOOKUP(AE$6,'MonteCarlo Policy Paths'!$A$2:$I$31,'Monte Carlo_WA Complance Price'!$B399+1,FALSE))</f>
        <v>115.75688082773114</v>
      </c>
      <c r="AF399" s="21">
        <f ca="1">IF(AF$6&lt;$C399,0,VLOOKUP(AF$6,'MonteCarlo Policy Paths'!$A$2:$I$31,'Monte Carlo_WA Complance Price'!$B399+1,FALSE))</f>
        <v>117.20126258493991</v>
      </c>
      <c r="AG399" s="22">
        <f ca="1">IF(AG$6&lt;$C399,0,VLOOKUP(AG$6,'MonteCarlo Policy Paths'!$A$2:$I$31,'Monte Carlo_WA Complance Price'!$B399+1,FALSE))</f>
        <v>118.64564434214866</v>
      </c>
      <c r="AI399" s="20">
        <f ca="1">E399*VLOOKUP(AI$6,'Greenhouse Gas Costs Avoided'!$A$2:$I$32,9,FALSE)</f>
        <v>0</v>
      </c>
      <c r="AJ399" s="21">
        <f ca="1">F399*VLOOKUP(AJ$6,'Greenhouse Gas Costs Avoided'!$A$2:$I$32,9,FALSE)</f>
        <v>5.2166744805659615</v>
      </c>
      <c r="AK399" s="21">
        <f ca="1">G399*VLOOKUP(AK$6,'Greenhouse Gas Costs Avoided'!$A$2:$I$32,9,FALSE)</f>
        <v>5.3216023247413169</v>
      </c>
      <c r="AL399" s="21">
        <f ca="1">H399*VLOOKUP(AL$6,'Greenhouse Gas Costs Avoided'!$A$2:$I$32,9,FALSE)</f>
        <v>5.4265301689166732</v>
      </c>
      <c r="AM399" s="21">
        <f ca="1">I399*VLOOKUP(AM$6,'Greenhouse Gas Costs Avoided'!$A$2:$I$32,9,FALSE)</f>
        <v>5.5063320831654474</v>
      </c>
      <c r="AN399" s="21">
        <f ca="1">J399*VLOOKUP(AN$6,'Greenhouse Gas Costs Avoided'!$A$2:$I$32,9,FALSE)</f>
        <v>5.5861339974142208</v>
      </c>
      <c r="AO399" s="21">
        <f ca="1">K399*VLOOKUP(AO$6,'Greenhouse Gas Costs Avoided'!$A$2:$I$32,9,FALSE)</f>
        <v>5.665935911662995</v>
      </c>
      <c r="AP399" s="21">
        <f ca="1">L399*VLOOKUP(AP$6,'Greenhouse Gas Costs Avoided'!$A$2:$I$32,9,FALSE)</f>
        <v>5.7457378259117702</v>
      </c>
      <c r="AQ399" s="21">
        <f ca="1">M399*VLOOKUP(AQ$6,'Greenhouse Gas Costs Avoided'!$A$2:$I$32,9,FALSE)</f>
        <v>5.8255397401605462</v>
      </c>
      <c r="AR399" s="21">
        <f ca="1">N399*VLOOKUP(AR$6,'Greenhouse Gas Costs Avoided'!$A$2:$I$32,9,FALSE)</f>
        <v>5.9053416544093205</v>
      </c>
      <c r="AS399" s="21">
        <f ca="1">O399*VLOOKUP(AS$6,'Greenhouse Gas Costs Avoided'!$A$2:$I$32,9,FALSE)</f>
        <v>5.9851435686580947</v>
      </c>
      <c r="AT399" s="21">
        <f ca="1">P399*VLOOKUP(AT$6,'Greenhouse Gas Costs Avoided'!$A$2:$I$32,9,FALSE)</f>
        <v>6.0649454829068699</v>
      </c>
      <c r="AU399" s="21">
        <f ca="1">Q399*VLOOKUP(AU$6,'Greenhouse Gas Costs Avoided'!$A$2:$I$32,9,FALSE)</f>
        <v>6.1447473971556432</v>
      </c>
      <c r="AV399" s="21">
        <f ca="1">R399*VLOOKUP(AV$6,'Greenhouse Gas Costs Avoided'!$A$2:$I$32,9,FALSE)</f>
        <v>6.2245493114044184</v>
      </c>
      <c r="AW399" s="21">
        <f ca="1">S399*VLOOKUP(AW$6,'Greenhouse Gas Costs Avoided'!$A$2:$I$32,9,FALSE)</f>
        <v>6.312953786990386</v>
      </c>
      <c r="AX399" s="21">
        <f ca="1">T399*VLOOKUP(AX$6,'Greenhouse Gas Costs Avoided'!$A$2:$I$32,9,FALSE)</f>
        <v>6.4013582625763545</v>
      </c>
      <c r="AY399" s="21">
        <f ca="1">U399*VLOOKUP(AY$6,'Greenhouse Gas Costs Avoided'!$A$2:$I$32,9,FALSE)</f>
        <v>6.4897627381623222</v>
      </c>
      <c r="AZ399" s="21">
        <f ca="1">V399*VLOOKUP(AZ$6,'Greenhouse Gas Costs Avoided'!$A$2:$I$32,9,FALSE)</f>
        <v>6.5781672137482907</v>
      </c>
      <c r="BA399" s="21">
        <f ca="1">W399*VLOOKUP(BA$6,'Greenhouse Gas Costs Avoided'!$A$2:$I$32,9,FALSE)</f>
        <v>6.6665716893342575</v>
      </c>
      <c r="BB399" s="21">
        <f ca="1">X399*VLOOKUP(BB$6,'Greenhouse Gas Costs Avoided'!$A$2:$I$32,9,FALSE)</f>
        <v>6.7450019445028957</v>
      </c>
      <c r="BC399" s="21">
        <f ca="1">Y399*VLOOKUP(BC$6,'Greenhouse Gas Costs Avoided'!$A$2:$I$32,9,FALSE)</f>
        <v>6.8234321996715348</v>
      </c>
      <c r="BD399" s="21">
        <f ca="1">Z399*VLOOKUP(BD$6,'Greenhouse Gas Costs Avoided'!$A$2:$I$32,9,FALSE)</f>
        <v>6.901862454840173</v>
      </c>
      <c r="BE399" s="21">
        <f ca="1">AA399*VLOOKUP(BE$6,'Greenhouse Gas Costs Avoided'!$A$2:$I$32,9,FALSE)</f>
        <v>6.9802927100088112</v>
      </c>
      <c r="BF399" s="21">
        <f ca="1">AB399*VLOOKUP(BF$6,'Greenhouse Gas Costs Avoided'!$A$2:$I$32,9,FALSE)</f>
        <v>7.0587229651774486</v>
      </c>
      <c r="BG399" s="21">
        <f ca="1">AC399*VLOOKUP(BG$6,'Greenhouse Gas Costs Avoided'!$A$2:$I$32,9,FALSE)</f>
        <v>7.1502249295408609</v>
      </c>
      <c r="BH399" s="21">
        <f ca="1">AD399*VLOOKUP(BH$6,'Greenhouse Gas Costs Avoided'!$A$2:$I$32,9,FALSE)</f>
        <v>7.2417268939042723</v>
      </c>
      <c r="BI399" s="21">
        <f ca="1">AE399*VLOOKUP(BI$6,'Greenhouse Gas Costs Avoided'!$A$2:$I$32,9,FALSE)</f>
        <v>7.3332288582676846</v>
      </c>
      <c r="BJ399" s="21">
        <f ca="1">AF399*VLOOKUP(BJ$6,'Greenhouse Gas Costs Avoided'!$A$2:$I$32,9,FALSE)</f>
        <v>7.424730822631096</v>
      </c>
      <c r="BK399" s="22">
        <f ca="1">AG399*VLOOKUP(BK$6,'Greenhouse Gas Costs Avoided'!$A$2:$I$32,9,FALSE)</f>
        <v>7.5162327869945065</v>
      </c>
    </row>
    <row r="400" spans="1:63" x14ac:dyDescent="0.35">
      <c r="A400" s="11">
        <v>394</v>
      </c>
      <c r="B400" s="12">
        <f t="shared" ca="1" si="12"/>
        <v>1</v>
      </c>
      <c r="C400" s="13">
        <f t="shared" ca="1" si="13"/>
        <v>2023</v>
      </c>
      <c r="E400" s="20">
        <f ca="1">IF(E$6&lt;$C400,0,VLOOKUP(E$6,'MonteCarlo Policy Paths'!$A$2:$I$31,'Monte Carlo_WA Complance Price'!$B400+1,FALSE))</f>
        <v>0</v>
      </c>
      <c r="F400" s="21">
        <f ca="1">IF(F$6&lt;$C400,0,VLOOKUP(F$6,'MonteCarlo Policy Paths'!$A$2:$I$31,'Monte Carlo_WA Complance Price'!$B400+1,FALSE))</f>
        <v>82.346532180449415</v>
      </c>
      <c r="G400" s="21">
        <f ca="1">IF(G$6&lt;$C400,0,VLOOKUP(G$6,'MonteCarlo Policy Paths'!$A$2:$I$31,'Monte Carlo_WA Complance Price'!$B400+1,FALSE))</f>
        <v>84.002844861871253</v>
      </c>
      <c r="H400" s="21">
        <f ca="1">IF(H$6&lt;$C400,0,VLOOKUP(H$6,'MonteCarlo Policy Paths'!$A$2:$I$31,'Monte Carlo_WA Complance Price'!$B400+1,FALSE))</f>
        <v>85.659157543293105</v>
      </c>
      <c r="I400" s="21">
        <f ca="1">IF(I$6&lt;$C400,0,VLOOKUP(I$6,'MonteCarlo Policy Paths'!$A$2:$I$31,'Monte Carlo_WA Complance Price'!$B400+1,FALSE))</f>
        <v>86.918851036576825</v>
      </c>
      <c r="J400" s="21">
        <f ca="1">IF(J$6&lt;$C400,0,VLOOKUP(J$6,'MonteCarlo Policy Paths'!$A$2:$I$31,'Monte Carlo_WA Complance Price'!$B400+1,FALSE))</f>
        <v>88.178544529860531</v>
      </c>
      <c r="K400" s="21">
        <f ca="1">IF(K$6&lt;$C400,0,VLOOKUP(K$6,'MonteCarlo Policy Paths'!$A$2:$I$31,'Monte Carlo_WA Complance Price'!$B400+1,FALSE))</f>
        <v>89.438238023144251</v>
      </c>
      <c r="L400" s="21">
        <f ca="1">IF(L$6&lt;$C400,0,VLOOKUP(L$6,'MonteCarlo Policy Paths'!$A$2:$I$31,'Monte Carlo_WA Complance Price'!$B400+1,FALSE))</f>
        <v>90.697931516427971</v>
      </c>
      <c r="M400" s="21">
        <f ca="1">IF(M$6&lt;$C400,0,VLOOKUP(M$6,'MonteCarlo Policy Paths'!$A$2:$I$31,'Monte Carlo_WA Complance Price'!$B400+1,FALSE))</f>
        <v>91.95762500971172</v>
      </c>
      <c r="N400" s="21">
        <f ca="1">IF(N$6&lt;$C400,0,VLOOKUP(N$6,'MonteCarlo Policy Paths'!$A$2:$I$31,'Monte Carlo_WA Complance Price'!$B400+1,FALSE))</f>
        <v>93.21731850299544</v>
      </c>
      <c r="O400" s="21">
        <f ca="1">IF(O$6&lt;$C400,0,VLOOKUP(O$6,'MonteCarlo Policy Paths'!$A$2:$I$31,'Monte Carlo_WA Complance Price'!$B400+1,FALSE))</f>
        <v>94.47701199627916</v>
      </c>
      <c r="P400" s="21">
        <f ca="1">IF(P$6&lt;$C400,0,VLOOKUP(P$6,'MonteCarlo Policy Paths'!$A$2:$I$31,'Monte Carlo_WA Complance Price'!$B400+1,FALSE))</f>
        <v>95.73670548956288</v>
      </c>
      <c r="Q400" s="21">
        <f ca="1">IF(Q$6&lt;$C400,0,VLOOKUP(Q$6,'MonteCarlo Policy Paths'!$A$2:$I$31,'Monte Carlo_WA Complance Price'!$B400+1,FALSE))</f>
        <v>96.996398982846586</v>
      </c>
      <c r="R400" s="21">
        <f ca="1">IF(R$6&lt;$C400,0,VLOOKUP(R$6,'MonteCarlo Policy Paths'!$A$2:$I$31,'Monte Carlo_WA Complance Price'!$B400+1,FALSE))</f>
        <v>98.25609247613032</v>
      </c>
      <c r="S400" s="21">
        <f ca="1">IF(S$6&lt;$C400,0,VLOOKUP(S$6,'MonteCarlo Policy Paths'!$A$2:$I$31,'Monte Carlo_WA Complance Price'!$B400+1,FALSE))</f>
        <v>99.65157958594628</v>
      </c>
      <c r="T400" s="21">
        <f ca="1">IF(T$6&lt;$C400,0,VLOOKUP(T$6,'MonteCarlo Policy Paths'!$A$2:$I$31,'Monte Carlo_WA Complance Price'!$B400+1,FALSE))</f>
        <v>101.04706669576224</v>
      </c>
      <c r="U400" s="21">
        <f ca="1">IF(U$6&lt;$C400,0,VLOOKUP(U$6,'MonteCarlo Policy Paths'!$A$2:$I$31,'Monte Carlo_WA Complance Price'!$B400+1,FALSE))</f>
        <v>102.4425538055782</v>
      </c>
      <c r="V400" s="21">
        <f ca="1">IF(V$6&lt;$C400,0,VLOOKUP(V$6,'MonteCarlo Policy Paths'!$A$2:$I$31,'Monte Carlo_WA Complance Price'!$B400+1,FALSE))</f>
        <v>103.83804091539416</v>
      </c>
      <c r="W400" s="21">
        <f ca="1">IF(W$6&lt;$C400,0,VLOOKUP(W$6,'MonteCarlo Policy Paths'!$A$2:$I$31,'Monte Carlo_WA Complance Price'!$B400+1,FALSE))</f>
        <v>105.23352802521011</v>
      </c>
      <c r="X400" s="21">
        <f ca="1">IF(X$6&lt;$C400,0,VLOOKUP(X$6,'MonteCarlo Policy Paths'!$A$2:$I$31,'Monte Carlo_WA Complance Price'!$B400+1,FALSE))</f>
        <v>106.47156953138905</v>
      </c>
      <c r="Y400" s="21">
        <f ca="1">IF(Y$6&lt;$C400,0,VLOOKUP(Y$6,'MonteCarlo Policy Paths'!$A$2:$I$31,'Monte Carlo_WA Complance Price'!$B400+1,FALSE))</f>
        <v>107.709611037568</v>
      </c>
      <c r="Z400" s="21">
        <f ca="1">IF(Z$6&lt;$C400,0,VLOOKUP(Z$6,'MonteCarlo Policy Paths'!$A$2:$I$31,'Monte Carlo_WA Complance Price'!$B400+1,FALSE))</f>
        <v>108.94765254374694</v>
      </c>
      <c r="AA400" s="21">
        <f ca="1">IF(AA$6&lt;$C400,0,VLOOKUP(AA$6,'MonteCarlo Policy Paths'!$A$2:$I$31,'Monte Carlo_WA Complance Price'!$B400+1,FALSE))</f>
        <v>110.18569404992589</v>
      </c>
      <c r="AB400" s="21">
        <f ca="1">IF(AB$6&lt;$C400,0,VLOOKUP(AB$6,'MonteCarlo Policy Paths'!$A$2:$I$31,'Monte Carlo_WA Complance Price'!$B400+1,FALSE))</f>
        <v>111.42373555610482</v>
      </c>
      <c r="AC400" s="21">
        <f ca="1">IF(AC$6&lt;$C400,0,VLOOKUP(AC$6,'MonteCarlo Policy Paths'!$A$2:$I$31,'Monte Carlo_WA Complance Price'!$B400+1,FALSE))</f>
        <v>112.86811731331359</v>
      </c>
      <c r="AD400" s="21">
        <f ca="1">IF(AD$6&lt;$C400,0,VLOOKUP(AD$6,'MonteCarlo Policy Paths'!$A$2:$I$31,'Monte Carlo_WA Complance Price'!$B400+1,FALSE))</f>
        <v>114.31249907052236</v>
      </c>
      <c r="AE400" s="21">
        <f ca="1">IF(AE$6&lt;$C400,0,VLOOKUP(AE$6,'MonteCarlo Policy Paths'!$A$2:$I$31,'Monte Carlo_WA Complance Price'!$B400+1,FALSE))</f>
        <v>115.75688082773114</v>
      </c>
      <c r="AF400" s="21">
        <f ca="1">IF(AF$6&lt;$C400,0,VLOOKUP(AF$6,'MonteCarlo Policy Paths'!$A$2:$I$31,'Monte Carlo_WA Complance Price'!$B400+1,FALSE))</f>
        <v>117.20126258493991</v>
      </c>
      <c r="AG400" s="22">
        <f ca="1">IF(AG$6&lt;$C400,0,VLOOKUP(AG$6,'MonteCarlo Policy Paths'!$A$2:$I$31,'Monte Carlo_WA Complance Price'!$B400+1,FALSE))</f>
        <v>118.64564434214866</v>
      </c>
      <c r="AI400" s="20">
        <f ca="1">E400*VLOOKUP(AI$6,'Greenhouse Gas Costs Avoided'!$A$2:$I$32,9,FALSE)</f>
        <v>0</v>
      </c>
      <c r="AJ400" s="21">
        <f ca="1">F400*VLOOKUP(AJ$6,'Greenhouse Gas Costs Avoided'!$A$2:$I$32,9,FALSE)</f>
        <v>5.2166744805659615</v>
      </c>
      <c r="AK400" s="21">
        <f ca="1">G400*VLOOKUP(AK$6,'Greenhouse Gas Costs Avoided'!$A$2:$I$32,9,FALSE)</f>
        <v>5.3216023247413169</v>
      </c>
      <c r="AL400" s="21">
        <f ca="1">H400*VLOOKUP(AL$6,'Greenhouse Gas Costs Avoided'!$A$2:$I$32,9,FALSE)</f>
        <v>5.4265301689166732</v>
      </c>
      <c r="AM400" s="21">
        <f ca="1">I400*VLOOKUP(AM$6,'Greenhouse Gas Costs Avoided'!$A$2:$I$32,9,FALSE)</f>
        <v>5.5063320831654474</v>
      </c>
      <c r="AN400" s="21">
        <f ca="1">J400*VLOOKUP(AN$6,'Greenhouse Gas Costs Avoided'!$A$2:$I$32,9,FALSE)</f>
        <v>5.5861339974142208</v>
      </c>
      <c r="AO400" s="21">
        <f ca="1">K400*VLOOKUP(AO$6,'Greenhouse Gas Costs Avoided'!$A$2:$I$32,9,FALSE)</f>
        <v>5.665935911662995</v>
      </c>
      <c r="AP400" s="21">
        <f ca="1">L400*VLOOKUP(AP$6,'Greenhouse Gas Costs Avoided'!$A$2:$I$32,9,FALSE)</f>
        <v>5.7457378259117702</v>
      </c>
      <c r="AQ400" s="21">
        <f ca="1">M400*VLOOKUP(AQ$6,'Greenhouse Gas Costs Avoided'!$A$2:$I$32,9,FALSE)</f>
        <v>5.8255397401605462</v>
      </c>
      <c r="AR400" s="21">
        <f ca="1">N400*VLOOKUP(AR$6,'Greenhouse Gas Costs Avoided'!$A$2:$I$32,9,FALSE)</f>
        <v>5.9053416544093205</v>
      </c>
      <c r="AS400" s="21">
        <f ca="1">O400*VLOOKUP(AS$6,'Greenhouse Gas Costs Avoided'!$A$2:$I$32,9,FALSE)</f>
        <v>5.9851435686580947</v>
      </c>
      <c r="AT400" s="21">
        <f ca="1">P400*VLOOKUP(AT$6,'Greenhouse Gas Costs Avoided'!$A$2:$I$32,9,FALSE)</f>
        <v>6.0649454829068699</v>
      </c>
      <c r="AU400" s="21">
        <f ca="1">Q400*VLOOKUP(AU$6,'Greenhouse Gas Costs Avoided'!$A$2:$I$32,9,FALSE)</f>
        <v>6.1447473971556432</v>
      </c>
      <c r="AV400" s="21">
        <f ca="1">R400*VLOOKUP(AV$6,'Greenhouse Gas Costs Avoided'!$A$2:$I$32,9,FALSE)</f>
        <v>6.2245493114044184</v>
      </c>
      <c r="AW400" s="21">
        <f ca="1">S400*VLOOKUP(AW$6,'Greenhouse Gas Costs Avoided'!$A$2:$I$32,9,FALSE)</f>
        <v>6.312953786990386</v>
      </c>
      <c r="AX400" s="21">
        <f ca="1">T400*VLOOKUP(AX$6,'Greenhouse Gas Costs Avoided'!$A$2:$I$32,9,FALSE)</f>
        <v>6.4013582625763545</v>
      </c>
      <c r="AY400" s="21">
        <f ca="1">U400*VLOOKUP(AY$6,'Greenhouse Gas Costs Avoided'!$A$2:$I$32,9,FALSE)</f>
        <v>6.4897627381623222</v>
      </c>
      <c r="AZ400" s="21">
        <f ca="1">V400*VLOOKUP(AZ$6,'Greenhouse Gas Costs Avoided'!$A$2:$I$32,9,FALSE)</f>
        <v>6.5781672137482907</v>
      </c>
      <c r="BA400" s="21">
        <f ca="1">W400*VLOOKUP(BA$6,'Greenhouse Gas Costs Avoided'!$A$2:$I$32,9,FALSE)</f>
        <v>6.6665716893342575</v>
      </c>
      <c r="BB400" s="21">
        <f ca="1">X400*VLOOKUP(BB$6,'Greenhouse Gas Costs Avoided'!$A$2:$I$32,9,FALSE)</f>
        <v>6.7450019445028957</v>
      </c>
      <c r="BC400" s="21">
        <f ca="1">Y400*VLOOKUP(BC$6,'Greenhouse Gas Costs Avoided'!$A$2:$I$32,9,FALSE)</f>
        <v>6.8234321996715348</v>
      </c>
      <c r="BD400" s="21">
        <f ca="1">Z400*VLOOKUP(BD$6,'Greenhouse Gas Costs Avoided'!$A$2:$I$32,9,FALSE)</f>
        <v>6.901862454840173</v>
      </c>
      <c r="BE400" s="21">
        <f ca="1">AA400*VLOOKUP(BE$6,'Greenhouse Gas Costs Avoided'!$A$2:$I$32,9,FALSE)</f>
        <v>6.9802927100088112</v>
      </c>
      <c r="BF400" s="21">
        <f ca="1">AB400*VLOOKUP(BF$6,'Greenhouse Gas Costs Avoided'!$A$2:$I$32,9,FALSE)</f>
        <v>7.0587229651774486</v>
      </c>
      <c r="BG400" s="21">
        <f ca="1">AC400*VLOOKUP(BG$6,'Greenhouse Gas Costs Avoided'!$A$2:$I$32,9,FALSE)</f>
        <v>7.1502249295408609</v>
      </c>
      <c r="BH400" s="21">
        <f ca="1">AD400*VLOOKUP(BH$6,'Greenhouse Gas Costs Avoided'!$A$2:$I$32,9,FALSE)</f>
        <v>7.2417268939042723</v>
      </c>
      <c r="BI400" s="21">
        <f ca="1">AE400*VLOOKUP(BI$6,'Greenhouse Gas Costs Avoided'!$A$2:$I$32,9,FALSE)</f>
        <v>7.3332288582676846</v>
      </c>
      <c r="BJ400" s="21">
        <f ca="1">AF400*VLOOKUP(BJ$6,'Greenhouse Gas Costs Avoided'!$A$2:$I$32,9,FALSE)</f>
        <v>7.424730822631096</v>
      </c>
      <c r="BK400" s="22">
        <f ca="1">AG400*VLOOKUP(BK$6,'Greenhouse Gas Costs Avoided'!$A$2:$I$32,9,FALSE)</f>
        <v>7.5162327869945065</v>
      </c>
    </row>
    <row r="401" spans="1:63" x14ac:dyDescent="0.35">
      <c r="A401" s="11">
        <v>395</v>
      </c>
      <c r="B401" s="12">
        <f t="shared" ca="1" si="12"/>
        <v>1</v>
      </c>
      <c r="C401" s="13">
        <f t="shared" ca="1" si="13"/>
        <v>2023</v>
      </c>
      <c r="E401" s="20">
        <f ca="1">IF(E$6&lt;$C401,0,VLOOKUP(E$6,'MonteCarlo Policy Paths'!$A$2:$I$31,'Monte Carlo_WA Complance Price'!$B401+1,FALSE))</f>
        <v>0</v>
      </c>
      <c r="F401" s="21">
        <f ca="1">IF(F$6&lt;$C401,0,VLOOKUP(F$6,'MonteCarlo Policy Paths'!$A$2:$I$31,'Monte Carlo_WA Complance Price'!$B401+1,FALSE))</f>
        <v>82.346532180449415</v>
      </c>
      <c r="G401" s="21">
        <f ca="1">IF(G$6&lt;$C401,0,VLOOKUP(G$6,'MonteCarlo Policy Paths'!$A$2:$I$31,'Monte Carlo_WA Complance Price'!$B401+1,FALSE))</f>
        <v>84.002844861871253</v>
      </c>
      <c r="H401" s="21">
        <f ca="1">IF(H$6&lt;$C401,0,VLOOKUP(H$6,'MonteCarlo Policy Paths'!$A$2:$I$31,'Monte Carlo_WA Complance Price'!$B401+1,FALSE))</f>
        <v>85.659157543293105</v>
      </c>
      <c r="I401" s="21">
        <f ca="1">IF(I$6&lt;$C401,0,VLOOKUP(I$6,'MonteCarlo Policy Paths'!$A$2:$I$31,'Monte Carlo_WA Complance Price'!$B401+1,FALSE))</f>
        <v>86.918851036576825</v>
      </c>
      <c r="J401" s="21">
        <f ca="1">IF(J$6&lt;$C401,0,VLOOKUP(J$6,'MonteCarlo Policy Paths'!$A$2:$I$31,'Monte Carlo_WA Complance Price'!$B401+1,FALSE))</f>
        <v>88.178544529860531</v>
      </c>
      <c r="K401" s="21">
        <f ca="1">IF(K$6&lt;$C401,0,VLOOKUP(K$6,'MonteCarlo Policy Paths'!$A$2:$I$31,'Monte Carlo_WA Complance Price'!$B401+1,FALSE))</f>
        <v>89.438238023144251</v>
      </c>
      <c r="L401" s="21">
        <f ca="1">IF(L$6&lt;$C401,0,VLOOKUP(L$6,'MonteCarlo Policy Paths'!$A$2:$I$31,'Monte Carlo_WA Complance Price'!$B401+1,FALSE))</f>
        <v>90.697931516427971</v>
      </c>
      <c r="M401" s="21">
        <f ca="1">IF(M$6&lt;$C401,0,VLOOKUP(M$6,'MonteCarlo Policy Paths'!$A$2:$I$31,'Monte Carlo_WA Complance Price'!$B401+1,FALSE))</f>
        <v>91.95762500971172</v>
      </c>
      <c r="N401" s="21">
        <f ca="1">IF(N$6&lt;$C401,0,VLOOKUP(N$6,'MonteCarlo Policy Paths'!$A$2:$I$31,'Monte Carlo_WA Complance Price'!$B401+1,FALSE))</f>
        <v>93.21731850299544</v>
      </c>
      <c r="O401" s="21">
        <f ca="1">IF(O$6&lt;$C401,0,VLOOKUP(O$6,'MonteCarlo Policy Paths'!$A$2:$I$31,'Monte Carlo_WA Complance Price'!$B401+1,FALSE))</f>
        <v>94.47701199627916</v>
      </c>
      <c r="P401" s="21">
        <f ca="1">IF(P$6&lt;$C401,0,VLOOKUP(P$6,'MonteCarlo Policy Paths'!$A$2:$I$31,'Monte Carlo_WA Complance Price'!$B401+1,FALSE))</f>
        <v>95.73670548956288</v>
      </c>
      <c r="Q401" s="21">
        <f ca="1">IF(Q$6&lt;$C401,0,VLOOKUP(Q$6,'MonteCarlo Policy Paths'!$A$2:$I$31,'Monte Carlo_WA Complance Price'!$B401+1,FALSE))</f>
        <v>96.996398982846586</v>
      </c>
      <c r="R401" s="21">
        <f ca="1">IF(R$6&lt;$C401,0,VLOOKUP(R$6,'MonteCarlo Policy Paths'!$A$2:$I$31,'Monte Carlo_WA Complance Price'!$B401+1,FALSE))</f>
        <v>98.25609247613032</v>
      </c>
      <c r="S401" s="21">
        <f ca="1">IF(S$6&lt;$C401,0,VLOOKUP(S$6,'MonteCarlo Policy Paths'!$A$2:$I$31,'Monte Carlo_WA Complance Price'!$B401+1,FALSE))</f>
        <v>99.65157958594628</v>
      </c>
      <c r="T401" s="21">
        <f ca="1">IF(T$6&lt;$C401,0,VLOOKUP(T$6,'MonteCarlo Policy Paths'!$A$2:$I$31,'Monte Carlo_WA Complance Price'!$B401+1,FALSE))</f>
        <v>101.04706669576224</v>
      </c>
      <c r="U401" s="21">
        <f ca="1">IF(U$6&lt;$C401,0,VLOOKUP(U$6,'MonteCarlo Policy Paths'!$A$2:$I$31,'Monte Carlo_WA Complance Price'!$B401+1,FALSE))</f>
        <v>102.4425538055782</v>
      </c>
      <c r="V401" s="21">
        <f ca="1">IF(V$6&lt;$C401,0,VLOOKUP(V$6,'MonteCarlo Policy Paths'!$A$2:$I$31,'Monte Carlo_WA Complance Price'!$B401+1,FALSE))</f>
        <v>103.83804091539416</v>
      </c>
      <c r="W401" s="21">
        <f ca="1">IF(W$6&lt;$C401,0,VLOOKUP(W$6,'MonteCarlo Policy Paths'!$A$2:$I$31,'Monte Carlo_WA Complance Price'!$B401+1,FALSE))</f>
        <v>105.23352802521011</v>
      </c>
      <c r="X401" s="21">
        <f ca="1">IF(X$6&lt;$C401,0,VLOOKUP(X$6,'MonteCarlo Policy Paths'!$A$2:$I$31,'Monte Carlo_WA Complance Price'!$B401+1,FALSE))</f>
        <v>106.47156953138905</v>
      </c>
      <c r="Y401" s="21">
        <f ca="1">IF(Y$6&lt;$C401,0,VLOOKUP(Y$6,'MonteCarlo Policy Paths'!$A$2:$I$31,'Monte Carlo_WA Complance Price'!$B401+1,FALSE))</f>
        <v>107.709611037568</v>
      </c>
      <c r="Z401" s="21">
        <f ca="1">IF(Z$6&lt;$C401,0,VLOOKUP(Z$6,'MonteCarlo Policy Paths'!$A$2:$I$31,'Monte Carlo_WA Complance Price'!$B401+1,FALSE))</f>
        <v>108.94765254374694</v>
      </c>
      <c r="AA401" s="21">
        <f ca="1">IF(AA$6&lt;$C401,0,VLOOKUP(AA$6,'MonteCarlo Policy Paths'!$A$2:$I$31,'Monte Carlo_WA Complance Price'!$B401+1,FALSE))</f>
        <v>110.18569404992589</v>
      </c>
      <c r="AB401" s="21">
        <f ca="1">IF(AB$6&lt;$C401,0,VLOOKUP(AB$6,'MonteCarlo Policy Paths'!$A$2:$I$31,'Monte Carlo_WA Complance Price'!$B401+1,FALSE))</f>
        <v>111.42373555610482</v>
      </c>
      <c r="AC401" s="21">
        <f ca="1">IF(AC$6&lt;$C401,0,VLOOKUP(AC$6,'MonteCarlo Policy Paths'!$A$2:$I$31,'Monte Carlo_WA Complance Price'!$B401+1,FALSE))</f>
        <v>112.86811731331359</v>
      </c>
      <c r="AD401" s="21">
        <f ca="1">IF(AD$6&lt;$C401,0,VLOOKUP(AD$6,'MonteCarlo Policy Paths'!$A$2:$I$31,'Monte Carlo_WA Complance Price'!$B401+1,FALSE))</f>
        <v>114.31249907052236</v>
      </c>
      <c r="AE401" s="21">
        <f ca="1">IF(AE$6&lt;$C401,0,VLOOKUP(AE$6,'MonteCarlo Policy Paths'!$A$2:$I$31,'Monte Carlo_WA Complance Price'!$B401+1,FALSE))</f>
        <v>115.75688082773114</v>
      </c>
      <c r="AF401" s="21">
        <f ca="1">IF(AF$6&lt;$C401,0,VLOOKUP(AF$6,'MonteCarlo Policy Paths'!$A$2:$I$31,'Monte Carlo_WA Complance Price'!$B401+1,FALSE))</f>
        <v>117.20126258493991</v>
      </c>
      <c r="AG401" s="22">
        <f ca="1">IF(AG$6&lt;$C401,0,VLOOKUP(AG$6,'MonteCarlo Policy Paths'!$A$2:$I$31,'Monte Carlo_WA Complance Price'!$B401+1,FALSE))</f>
        <v>118.64564434214866</v>
      </c>
      <c r="AI401" s="20">
        <f ca="1">E401*VLOOKUP(AI$6,'Greenhouse Gas Costs Avoided'!$A$2:$I$32,9,FALSE)</f>
        <v>0</v>
      </c>
      <c r="AJ401" s="21">
        <f ca="1">F401*VLOOKUP(AJ$6,'Greenhouse Gas Costs Avoided'!$A$2:$I$32,9,FALSE)</f>
        <v>5.2166744805659615</v>
      </c>
      <c r="AK401" s="21">
        <f ca="1">G401*VLOOKUP(AK$6,'Greenhouse Gas Costs Avoided'!$A$2:$I$32,9,FALSE)</f>
        <v>5.3216023247413169</v>
      </c>
      <c r="AL401" s="21">
        <f ca="1">H401*VLOOKUP(AL$6,'Greenhouse Gas Costs Avoided'!$A$2:$I$32,9,FALSE)</f>
        <v>5.4265301689166732</v>
      </c>
      <c r="AM401" s="21">
        <f ca="1">I401*VLOOKUP(AM$6,'Greenhouse Gas Costs Avoided'!$A$2:$I$32,9,FALSE)</f>
        <v>5.5063320831654474</v>
      </c>
      <c r="AN401" s="21">
        <f ca="1">J401*VLOOKUP(AN$6,'Greenhouse Gas Costs Avoided'!$A$2:$I$32,9,FALSE)</f>
        <v>5.5861339974142208</v>
      </c>
      <c r="AO401" s="21">
        <f ca="1">K401*VLOOKUP(AO$6,'Greenhouse Gas Costs Avoided'!$A$2:$I$32,9,FALSE)</f>
        <v>5.665935911662995</v>
      </c>
      <c r="AP401" s="21">
        <f ca="1">L401*VLOOKUP(AP$6,'Greenhouse Gas Costs Avoided'!$A$2:$I$32,9,FALSE)</f>
        <v>5.7457378259117702</v>
      </c>
      <c r="AQ401" s="21">
        <f ca="1">M401*VLOOKUP(AQ$6,'Greenhouse Gas Costs Avoided'!$A$2:$I$32,9,FALSE)</f>
        <v>5.8255397401605462</v>
      </c>
      <c r="AR401" s="21">
        <f ca="1">N401*VLOOKUP(AR$6,'Greenhouse Gas Costs Avoided'!$A$2:$I$32,9,FALSE)</f>
        <v>5.9053416544093205</v>
      </c>
      <c r="AS401" s="21">
        <f ca="1">O401*VLOOKUP(AS$6,'Greenhouse Gas Costs Avoided'!$A$2:$I$32,9,FALSE)</f>
        <v>5.9851435686580947</v>
      </c>
      <c r="AT401" s="21">
        <f ca="1">P401*VLOOKUP(AT$6,'Greenhouse Gas Costs Avoided'!$A$2:$I$32,9,FALSE)</f>
        <v>6.0649454829068699</v>
      </c>
      <c r="AU401" s="21">
        <f ca="1">Q401*VLOOKUP(AU$6,'Greenhouse Gas Costs Avoided'!$A$2:$I$32,9,FALSE)</f>
        <v>6.1447473971556432</v>
      </c>
      <c r="AV401" s="21">
        <f ca="1">R401*VLOOKUP(AV$6,'Greenhouse Gas Costs Avoided'!$A$2:$I$32,9,FALSE)</f>
        <v>6.2245493114044184</v>
      </c>
      <c r="AW401" s="21">
        <f ca="1">S401*VLOOKUP(AW$6,'Greenhouse Gas Costs Avoided'!$A$2:$I$32,9,FALSE)</f>
        <v>6.312953786990386</v>
      </c>
      <c r="AX401" s="21">
        <f ca="1">T401*VLOOKUP(AX$6,'Greenhouse Gas Costs Avoided'!$A$2:$I$32,9,FALSE)</f>
        <v>6.4013582625763545</v>
      </c>
      <c r="AY401" s="21">
        <f ca="1">U401*VLOOKUP(AY$6,'Greenhouse Gas Costs Avoided'!$A$2:$I$32,9,FALSE)</f>
        <v>6.4897627381623222</v>
      </c>
      <c r="AZ401" s="21">
        <f ca="1">V401*VLOOKUP(AZ$6,'Greenhouse Gas Costs Avoided'!$A$2:$I$32,9,FALSE)</f>
        <v>6.5781672137482907</v>
      </c>
      <c r="BA401" s="21">
        <f ca="1">W401*VLOOKUP(BA$6,'Greenhouse Gas Costs Avoided'!$A$2:$I$32,9,FALSE)</f>
        <v>6.6665716893342575</v>
      </c>
      <c r="BB401" s="21">
        <f ca="1">X401*VLOOKUP(BB$6,'Greenhouse Gas Costs Avoided'!$A$2:$I$32,9,FALSE)</f>
        <v>6.7450019445028957</v>
      </c>
      <c r="BC401" s="21">
        <f ca="1">Y401*VLOOKUP(BC$6,'Greenhouse Gas Costs Avoided'!$A$2:$I$32,9,FALSE)</f>
        <v>6.8234321996715348</v>
      </c>
      <c r="BD401" s="21">
        <f ca="1">Z401*VLOOKUP(BD$6,'Greenhouse Gas Costs Avoided'!$A$2:$I$32,9,FALSE)</f>
        <v>6.901862454840173</v>
      </c>
      <c r="BE401" s="21">
        <f ca="1">AA401*VLOOKUP(BE$6,'Greenhouse Gas Costs Avoided'!$A$2:$I$32,9,FALSE)</f>
        <v>6.9802927100088112</v>
      </c>
      <c r="BF401" s="21">
        <f ca="1">AB401*VLOOKUP(BF$6,'Greenhouse Gas Costs Avoided'!$A$2:$I$32,9,FALSE)</f>
        <v>7.0587229651774486</v>
      </c>
      <c r="BG401" s="21">
        <f ca="1">AC401*VLOOKUP(BG$6,'Greenhouse Gas Costs Avoided'!$A$2:$I$32,9,FALSE)</f>
        <v>7.1502249295408609</v>
      </c>
      <c r="BH401" s="21">
        <f ca="1">AD401*VLOOKUP(BH$6,'Greenhouse Gas Costs Avoided'!$A$2:$I$32,9,FALSE)</f>
        <v>7.2417268939042723</v>
      </c>
      <c r="BI401" s="21">
        <f ca="1">AE401*VLOOKUP(BI$6,'Greenhouse Gas Costs Avoided'!$A$2:$I$32,9,FALSE)</f>
        <v>7.3332288582676846</v>
      </c>
      <c r="BJ401" s="21">
        <f ca="1">AF401*VLOOKUP(BJ$6,'Greenhouse Gas Costs Avoided'!$A$2:$I$32,9,FALSE)</f>
        <v>7.424730822631096</v>
      </c>
      <c r="BK401" s="22">
        <f ca="1">AG401*VLOOKUP(BK$6,'Greenhouse Gas Costs Avoided'!$A$2:$I$32,9,FALSE)</f>
        <v>7.5162327869945065</v>
      </c>
    </row>
    <row r="402" spans="1:63" x14ac:dyDescent="0.35">
      <c r="A402" s="11">
        <v>396</v>
      </c>
      <c r="B402" s="12">
        <f t="shared" ca="1" si="12"/>
        <v>5</v>
      </c>
      <c r="C402" s="13">
        <f t="shared" ca="1" si="13"/>
        <v>2023</v>
      </c>
      <c r="E402" s="20">
        <f ca="1">IF(E$6&lt;$C402,0,VLOOKUP(E$6,'MonteCarlo Policy Paths'!$A$2:$I$31,'Monte Carlo_WA Complance Price'!$B402+1,FALSE))</f>
        <v>0</v>
      </c>
      <c r="F402" s="21">
        <f ca="1">IF(F$6&lt;$C402,0,VLOOKUP(F$6,'MonteCarlo Policy Paths'!$A$2:$I$31,'Monte Carlo_WA Complance Price'!$B402+1,FALSE))</f>
        <v>82.346532180449415</v>
      </c>
      <c r="G402" s="21">
        <f ca="1">IF(G$6&lt;$C402,0,VLOOKUP(G$6,'MonteCarlo Policy Paths'!$A$2:$I$31,'Monte Carlo_WA Complance Price'!$B402+1,FALSE))</f>
        <v>84.002844861871253</v>
      </c>
      <c r="H402" s="21">
        <f ca="1">IF(H$6&lt;$C402,0,VLOOKUP(H$6,'MonteCarlo Policy Paths'!$A$2:$I$31,'Monte Carlo_WA Complance Price'!$B402+1,FALSE))</f>
        <v>85.659157543293105</v>
      </c>
      <c r="I402" s="21">
        <f ca="1">IF(I$6&lt;$C402,0,VLOOKUP(I$6,'MonteCarlo Policy Paths'!$A$2:$I$31,'Monte Carlo_WA Complance Price'!$B402+1,FALSE))</f>
        <v>86.918851036576825</v>
      </c>
      <c r="J402" s="21">
        <f ca="1">IF(J$6&lt;$C402,0,VLOOKUP(J$6,'MonteCarlo Policy Paths'!$A$2:$I$31,'Monte Carlo_WA Complance Price'!$B402+1,FALSE))</f>
        <v>88.178544529860531</v>
      </c>
      <c r="K402" s="21">
        <f ca="1">IF(K$6&lt;$C402,0,VLOOKUP(K$6,'MonteCarlo Policy Paths'!$A$2:$I$31,'Monte Carlo_WA Complance Price'!$B402+1,FALSE))</f>
        <v>89.438238023144251</v>
      </c>
      <c r="L402" s="21">
        <f ca="1">IF(L$6&lt;$C402,0,VLOOKUP(L$6,'MonteCarlo Policy Paths'!$A$2:$I$31,'Monte Carlo_WA Complance Price'!$B402+1,FALSE))</f>
        <v>90.697931516427971</v>
      </c>
      <c r="M402" s="21">
        <f ca="1">IF(M$6&lt;$C402,0,VLOOKUP(M$6,'MonteCarlo Policy Paths'!$A$2:$I$31,'Monte Carlo_WA Complance Price'!$B402+1,FALSE))</f>
        <v>91.95762500971172</v>
      </c>
      <c r="N402" s="21">
        <f ca="1">IF(N$6&lt;$C402,0,VLOOKUP(N$6,'MonteCarlo Policy Paths'!$A$2:$I$31,'Monte Carlo_WA Complance Price'!$B402+1,FALSE))</f>
        <v>93.21731850299544</v>
      </c>
      <c r="O402" s="21">
        <f ca="1">IF(O$6&lt;$C402,0,VLOOKUP(O$6,'MonteCarlo Policy Paths'!$A$2:$I$31,'Monte Carlo_WA Complance Price'!$B402+1,FALSE))</f>
        <v>94.47701199627916</v>
      </c>
      <c r="P402" s="21">
        <f ca="1">IF(P$6&lt;$C402,0,VLOOKUP(P$6,'MonteCarlo Policy Paths'!$A$2:$I$31,'Monte Carlo_WA Complance Price'!$B402+1,FALSE))</f>
        <v>95.73670548956288</v>
      </c>
      <c r="Q402" s="21">
        <f ca="1">IF(Q$6&lt;$C402,0,VLOOKUP(Q$6,'MonteCarlo Policy Paths'!$A$2:$I$31,'Monte Carlo_WA Complance Price'!$B402+1,FALSE))</f>
        <v>96.996398982846586</v>
      </c>
      <c r="R402" s="21">
        <f ca="1">IF(R$6&lt;$C402,0,VLOOKUP(R$6,'MonteCarlo Policy Paths'!$A$2:$I$31,'Monte Carlo_WA Complance Price'!$B402+1,FALSE))</f>
        <v>99.874634841342697</v>
      </c>
      <c r="S402" s="21">
        <f ca="1">IF(S$6&lt;$C402,0,VLOOKUP(S$6,'MonteCarlo Policy Paths'!$A$2:$I$31,'Monte Carlo_WA Complance Price'!$B402+1,FALSE))</f>
        <v>101.93553668931256</v>
      </c>
      <c r="T402" s="21">
        <f ca="1">IF(T$6&lt;$C402,0,VLOOKUP(T$6,'MonteCarlo Policy Paths'!$A$2:$I$31,'Monte Carlo_WA Complance Price'!$B402+1,FALSE))</f>
        <v>104.04258519817796</v>
      </c>
      <c r="U402" s="21">
        <f ca="1">IF(U$6&lt;$C402,0,VLOOKUP(U$6,'MonteCarlo Policy Paths'!$A$2:$I$31,'Monte Carlo_WA Complance Price'!$B402+1,FALSE))</f>
        <v>106.18472717196582</v>
      </c>
      <c r="V402" s="21">
        <f ca="1">IF(V$6&lt;$C402,0,VLOOKUP(V$6,'MonteCarlo Policy Paths'!$A$2:$I$31,'Monte Carlo_WA Complance Price'!$B402+1,FALSE))</f>
        <v>108.36780972271322</v>
      </c>
      <c r="W402" s="21">
        <f ca="1">IF(W$6&lt;$C402,0,VLOOKUP(W$6,'MonteCarlo Policy Paths'!$A$2:$I$31,'Monte Carlo_WA Complance Price'!$B402+1,FALSE))</f>
        <v>110.57648338650839</v>
      </c>
      <c r="X402" s="21">
        <f ca="1">IF(X$6&lt;$C402,0,VLOOKUP(X$6,'MonteCarlo Policy Paths'!$A$2:$I$31,'Monte Carlo_WA Complance Price'!$B402+1,FALSE))</f>
        <v>112.7694544213079</v>
      </c>
      <c r="Y402" s="21">
        <f ca="1">IF(Y$6&lt;$C402,0,VLOOKUP(Y$6,'MonteCarlo Policy Paths'!$A$2:$I$31,'Monte Carlo_WA Complance Price'!$B402+1,FALSE))</f>
        <v>114.98228749612761</v>
      </c>
      <c r="Z402" s="21">
        <f ca="1">IF(Z$6&lt;$C402,0,VLOOKUP(Z$6,'MonteCarlo Policy Paths'!$A$2:$I$31,'Monte Carlo_WA Complance Price'!$B402+1,FALSE))</f>
        <v>117.22345778349788</v>
      </c>
      <c r="AA402" s="21">
        <f ca="1">IF(AA$6&lt;$C402,0,VLOOKUP(AA$6,'MonteCarlo Policy Paths'!$A$2:$I$31,'Monte Carlo_WA Complance Price'!$B402+1,FALSE))</f>
        <v>119.50474742044912</v>
      </c>
      <c r="AB402" s="21">
        <f ca="1">IF(AB$6&lt;$C402,0,VLOOKUP(AB$6,'MonteCarlo Policy Paths'!$A$2:$I$31,'Monte Carlo_WA Complance Price'!$B402+1,FALSE))</f>
        <v>121.83201137782079</v>
      </c>
      <c r="AC402" s="21">
        <f ca="1">IF(AC$6&lt;$C402,0,VLOOKUP(AC$6,'MonteCarlo Policy Paths'!$A$2:$I$31,'Monte Carlo_WA Complance Price'!$B402+1,FALSE))</f>
        <v>124.30483685770574</v>
      </c>
      <c r="AD402" s="21">
        <f ca="1">IF(AD$6&lt;$C402,0,VLOOKUP(AD$6,'MonteCarlo Policy Paths'!$A$2:$I$31,'Monte Carlo_WA Complance Price'!$B402+1,FALSE))</f>
        <v>126.81952160325447</v>
      </c>
      <c r="AE402" s="21">
        <f ca="1">IF(AE$6&lt;$C402,0,VLOOKUP(AE$6,'MonteCarlo Policy Paths'!$A$2:$I$31,'Monte Carlo_WA Complance Price'!$B402+1,FALSE))</f>
        <v>129.37127756316897</v>
      </c>
      <c r="AF402" s="21">
        <f ca="1">IF(AF$6&lt;$C402,0,VLOOKUP(AF$6,'MonteCarlo Policy Paths'!$A$2:$I$31,'Monte Carlo_WA Complance Price'!$B402+1,FALSE))</f>
        <v>131.96243899653103</v>
      </c>
      <c r="AG402" s="22">
        <f ca="1">IF(AG$6&lt;$C402,0,VLOOKUP(AG$6,'MonteCarlo Policy Paths'!$A$2:$I$31,'Monte Carlo_WA Complance Price'!$B402+1,FALSE))</f>
        <v>135.47056479945655</v>
      </c>
      <c r="AI402" s="20">
        <f ca="1">E402*VLOOKUP(AI$6,'Greenhouse Gas Costs Avoided'!$A$2:$I$32,9,FALSE)</f>
        <v>0</v>
      </c>
      <c r="AJ402" s="21">
        <f ca="1">F402*VLOOKUP(AJ$6,'Greenhouse Gas Costs Avoided'!$A$2:$I$32,9,FALSE)</f>
        <v>5.2166744805659615</v>
      </c>
      <c r="AK402" s="21">
        <f ca="1">G402*VLOOKUP(AK$6,'Greenhouse Gas Costs Avoided'!$A$2:$I$32,9,FALSE)</f>
        <v>5.3216023247413169</v>
      </c>
      <c r="AL402" s="21">
        <f ca="1">H402*VLOOKUP(AL$6,'Greenhouse Gas Costs Avoided'!$A$2:$I$32,9,FALSE)</f>
        <v>5.4265301689166732</v>
      </c>
      <c r="AM402" s="21">
        <f ca="1">I402*VLOOKUP(AM$6,'Greenhouse Gas Costs Avoided'!$A$2:$I$32,9,FALSE)</f>
        <v>5.5063320831654474</v>
      </c>
      <c r="AN402" s="21">
        <f ca="1">J402*VLOOKUP(AN$6,'Greenhouse Gas Costs Avoided'!$A$2:$I$32,9,FALSE)</f>
        <v>5.5861339974142208</v>
      </c>
      <c r="AO402" s="21">
        <f ca="1">K402*VLOOKUP(AO$6,'Greenhouse Gas Costs Avoided'!$A$2:$I$32,9,FALSE)</f>
        <v>5.665935911662995</v>
      </c>
      <c r="AP402" s="21">
        <f ca="1">L402*VLOOKUP(AP$6,'Greenhouse Gas Costs Avoided'!$A$2:$I$32,9,FALSE)</f>
        <v>5.7457378259117702</v>
      </c>
      <c r="AQ402" s="21">
        <f ca="1">M402*VLOOKUP(AQ$6,'Greenhouse Gas Costs Avoided'!$A$2:$I$32,9,FALSE)</f>
        <v>5.8255397401605462</v>
      </c>
      <c r="AR402" s="21">
        <f ca="1">N402*VLOOKUP(AR$6,'Greenhouse Gas Costs Avoided'!$A$2:$I$32,9,FALSE)</f>
        <v>5.9053416544093205</v>
      </c>
      <c r="AS402" s="21">
        <f ca="1">O402*VLOOKUP(AS$6,'Greenhouse Gas Costs Avoided'!$A$2:$I$32,9,FALSE)</f>
        <v>5.9851435686580947</v>
      </c>
      <c r="AT402" s="21">
        <f ca="1">P402*VLOOKUP(AT$6,'Greenhouse Gas Costs Avoided'!$A$2:$I$32,9,FALSE)</f>
        <v>6.0649454829068699</v>
      </c>
      <c r="AU402" s="21">
        <f ca="1">Q402*VLOOKUP(AU$6,'Greenhouse Gas Costs Avoided'!$A$2:$I$32,9,FALSE)</f>
        <v>6.1447473971556432</v>
      </c>
      <c r="AV402" s="21">
        <f ca="1">R402*VLOOKUP(AV$6,'Greenhouse Gas Costs Avoided'!$A$2:$I$32,9,FALSE)</f>
        <v>6.327084396109818</v>
      </c>
      <c r="AW402" s="21">
        <f ca="1">S402*VLOOKUP(AW$6,'Greenhouse Gas Costs Avoided'!$A$2:$I$32,9,FALSE)</f>
        <v>6.4576430704410743</v>
      </c>
      <c r="AX402" s="21">
        <f ca="1">T402*VLOOKUP(AX$6,'Greenhouse Gas Costs Avoided'!$A$2:$I$32,9,FALSE)</f>
        <v>6.5911251478821242</v>
      </c>
      <c r="AY402" s="21">
        <f ca="1">U402*VLOOKUP(AY$6,'Greenhouse Gas Costs Avoided'!$A$2:$I$32,9,FALSE)</f>
        <v>6.7268304055597685</v>
      </c>
      <c r="AZ402" s="21">
        <f ca="1">V402*VLOOKUP(AZ$6,'Greenhouse Gas Costs Avoided'!$A$2:$I$32,9,FALSE)</f>
        <v>6.8651292595600424</v>
      </c>
      <c r="BA402" s="21">
        <f ca="1">W402*VLOOKUP(BA$6,'Greenhouse Gas Costs Avoided'!$A$2:$I$32,9,FALSE)</f>
        <v>7.0050493173053994</v>
      </c>
      <c r="BB402" s="21">
        <f ca="1">X402*VLOOKUP(BB$6,'Greenhouse Gas Costs Avoided'!$A$2:$I$32,9,FALSE)</f>
        <v>7.1439746093722221</v>
      </c>
      <c r="BC402" s="21">
        <f ca="1">Y402*VLOOKUP(BC$6,'Greenhouse Gas Costs Avoided'!$A$2:$I$32,9,FALSE)</f>
        <v>7.2841581669004034</v>
      </c>
      <c r="BD402" s="21">
        <f ca="1">Z402*VLOOKUP(BD$6,'Greenhouse Gas Costs Avoided'!$A$2:$I$32,9,FALSE)</f>
        <v>7.426136894299721</v>
      </c>
      <c r="BE402" s="21">
        <f ca="1">AA402*VLOOKUP(BE$6,'Greenhouse Gas Costs Avoided'!$A$2:$I$32,9,FALSE)</f>
        <v>7.5706571930511553</v>
      </c>
      <c r="BF402" s="21">
        <f ca="1">AB402*VLOOKUP(BF$6,'Greenhouse Gas Costs Avoided'!$A$2:$I$32,9,FALSE)</f>
        <v>7.7180899770979394</v>
      </c>
      <c r="BG402" s="21">
        <f ca="1">AC402*VLOOKUP(BG$6,'Greenhouse Gas Costs Avoided'!$A$2:$I$32,9,FALSE)</f>
        <v>7.8747441218959366</v>
      </c>
      <c r="BH402" s="21">
        <f ca="1">AD402*VLOOKUP(BH$6,'Greenhouse Gas Costs Avoided'!$A$2:$I$32,9,FALSE)</f>
        <v>8.0340500621877027</v>
      </c>
      <c r="BI402" s="21">
        <f ca="1">AE402*VLOOKUP(BI$6,'Greenhouse Gas Costs Avoided'!$A$2:$I$32,9,FALSE)</f>
        <v>8.1957044736636782</v>
      </c>
      <c r="BJ402" s="21">
        <f ca="1">AF402*VLOOKUP(BJ$6,'Greenhouse Gas Costs Avoided'!$A$2:$I$32,9,FALSE)</f>
        <v>8.3598552322508848</v>
      </c>
      <c r="BK402" s="22">
        <f ca="1">AG402*VLOOKUP(BK$6,'Greenhouse Gas Costs Avoided'!$A$2:$I$32,9,FALSE)</f>
        <v>8.5820959249206545</v>
      </c>
    </row>
    <row r="403" spans="1:63" x14ac:dyDescent="0.35">
      <c r="A403" s="11">
        <v>397</v>
      </c>
      <c r="B403" s="12">
        <f t="shared" ca="1" si="12"/>
        <v>3</v>
      </c>
      <c r="C403" s="13">
        <f t="shared" ca="1" si="13"/>
        <v>2023</v>
      </c>
      <c r="E403" s="20">
        <f ca="1">IF(E$6&lt;$C403,0,VLOOKUP(E$6,'MonteCarlo Policy Paths'!$A$2:$I$31,'Monte Carlo_WA Complance Price'!$B403+1,FALSE))</f>
        <v>0</v>
      </c>
      <c r="F403" s="21">
        <f ca="1">IF(F$6&lt;$C403,0,VLOOKUP(F$6,'MonteCarlo Policy Paths'!$A$2:$I$31,'Monte Carlo_WA Complance Price'!$B403+1,FALSE))</f>
        <v>82.346532180449415</v>
      </c>
      <c r="G403" s="21">
        <f ca="1">IF(G$6&lt;$C403,0,VLOOKUP(G$6,'MonteCarlo Policy Paths'!$A$2:$I$31,'Monte Carlo_WA Complance Price'!$B403+1,FALSE))</f>
        <v>84.002844861871253</v>
      </c>
      <c r="H403" s="21">
        <f ca="1">IF(H$6&lt;$C403,0,VLOOKUP(H$6,'MonteCarlo Policy Paths'!$A$2:$I$31,'Monte Carlo_WA Complance Price'!$B403+1,FALSE))</f>
        <v>85.659157543293105</v>
      </c>
      <c r="I403" s="21">
        <f ca="1">IF(I$6&lt;$C403,0,VLOOKUP(I$6,'MonteCarlo Policy Paths'!$A$2:$I$31,'Monte Carlo_WA Complance Price'!$B403+1,FALSE))</f>
        <v>86.918851036576825</v>
      </c>
      <c r="J403" s="21">
        <f ca="1">IF(J$6&lt;$C403,0,VLOOKUP(J$6,'MonteCarlo Policy Paths'!$A$2:$I$31,'Monte Carlo_WA Complance Price'!$B403+1,FALSE))</f>
        <v>88.178544529860531</v>
      </c>
      <c r="K403" s="21">
        <f ca="1">IF(K$6&lt;$C403,0,VLOOKUP(K$6,'MonteCarlo Policy Paths'!$A$2:$I$31,'Monte Carlo_WA Complance Price'!$B403+1,FALSE))</f>
        <v>89.438238023144251</v>
      </c>
      <c r="L403" s="21">
        <f ca="1">IF(L$6&lt;$C403,0,VLOOKUP(L$6,'MonteCarlo Policy Paths'!$A$2:$I$31,'Monte Carlo_WA Complance Price'!$B403+1,FALSE))</f>
        <v>90.697931516427971</v>
      </c>
      <c r="M403" s="21">
        <f ca="1">IF(M$6&lt;$C403,0,VLOOKUP(M$6,'MonteCarlo Policy Paths'!$A$2:$I$31,'Monte Carlo_WA Complance Price'!$B403+1,FALSE))</f>
        <v>91.95762500971172</v>
      </c>
      <c r="N403" s="21">
        <f ca="1">IF(N$6&lt;$C403,0,VLOOKUP(N$6,'MonteCarlo Policy Paths'!$A$2:$I$31,'Monte Carlo_WA Complance Price'!$B403+1,FALSE))</f>
        <v>93.21731850299544</v>
      </c>
      <c r="O403" s="21">
        <f ca="1">IF(O$6&lt;$C403,0,VLOOKUP(O$6,'MonteCarlo Policy Paths'!$A$2:$I$31,'Monte Carlo_WA Complance Price'!$B403+1,FALSE))</f>
        <v>94.47701199627916</v>
      </c>
      <c r="P403" s="21">
        <f ca="1">IF(P$6&lt;$C403,0,VLOOKUP(P$6,'MonteCarlo Policy Paths'!$A$2:$I$31,'Monte Carlo_WA Complance Price'!$B403+1,FALSE))</f>
        <v>95.73670548956288</v>
      </c>
      <c r="Q403" s="21">
        <f ca="1">IF(Q$6&lt;$C403,0,VLOOKUP(Q$6,'MonteCarlo Policy Paths'!$A$2:$I$31,'Monte Carlo_WA Complance Price'!$B403+1,FALSE))</f>
        <v>96.996398982846586</v>
      </c>
      <c r="R403" s="21">
        <f ca="1">IF(R$6&lt;$C403,0,VLOOKUP(R$6,'MonteCarlo Policy Paths'!$A$2:$I$31,'Monte Carlo_WA Complance Price'!$B403+1,FALSE))</f>
        <v>101.49317720655506</v>
      </c>
      <c r="S403" s="21">
        <f ca="1">IF(S$6&lt;$C403,0,VLOOKUP(S$6,'MonteCarlo Policy Paths'!$A$2:$I$31,'Monte Carlo_WA Complance Price'!$B403+1,FALSE))</f>
        <v>104.21949379267882</v>
      </c>
      <c r="T403" s="21">
        <f ca="1">IF(T$6&lt;$C403,0,VLOOKUP(T$6,'MonteCarlo Policy Paths'!$A$2:$I$31,'Monte Carlo_WA Complance Price'!$B403+1,FALSE))</f>
        <v>107.03810370059369</v>
      </c>
      <c r="U403" s="21">
        <f ca="1">IF(U$6&lt;$C403,0,VLOOKUP(U$6,'MonteCarlo Policy Paths'!$A$2:$I$31,'Monte Carlo_WA Complance Price'!$B403+1,FALSE))</f>
        <v>109.92690053835344</v>
      </c>
      <c r="V403" s="21">
        <f ca="1">IF(V$6&lt;$C403,0,VLOOKUP(V$6,'MonteCarlo Policy Paths'!$A$2:$I$31,'Monte Carlo_WA Complance Price'!$B403+1,FALSE))</f>
        <v>112.89757853003228</v>
      </c>
      <c r="W403" s="21">
        <f ca="1">IF(W$6&lt;$C403,0,VLOOKUP(W$6,'MonteCarlo Policy Paths'!$A$2:$I$31,'Monte Carlo_WA Complance Price'!$B403+1,FALSE))</f>
        <v>115.91943874780665</v>
      </c>
      <c r="X403" s="21">
        <f ca="1">IF(X$6&lt;$C403,0,VLOOKUP(X$6,'MonteCarlo Policy Paths'!$A$2:$I$31,'Monte Carlo_WA Complance Price'!$B403+1,FALSE))</f>
        <v>119.06733931122673</v>
      </c>
      <c r="Y403" s="21">
        <f ca="1">IF(Y$6&lt;$C403,0,VLOOKUP(Y$6,'MonteCarlo Policy Paths'!$A$2:$I$31,'Monte Carlo_WA Complance Price'!$B403+1,FALSE))</f>
        <v>122.25496395468721</v>
      </c>
      <c r="Z403" s="21">
        <f ca="1">IF(Z$6&lt;$C403,0,VLOOKUP(Z$6,'MonteCarlo Policy Paths'!$A$2:$I$31,'Monte Carlo_WA Complance Price'!$B403+1,FALSE))</f>
        <v>125.4992630232488</v>
      </c>
      <c r="AA403" s="21">
        <f ca="1">IF(AA$6&lt;$C403,0,VLOOKUP(AA$6,'MonteCarlo Policy Paths'!$A$2:$I$31,'Monte Carlo_WA Complance Price'!$B403+1,FALSE))</f>
        <v>128.82380079097237</v>
      </c>
      <c r="AB403" s="21">
        <f ca="1">IF(AB$6&lt;$C403,0,VLOOKUP(AB$6,'MonteCarlo Policy Paths'!$A$2:$I$31,'Monte Carlo_WA Complance Price'!$B403+1,FALSE))</f>
        <v>132.24028719953677</v>
      </c>
      <c r="AC403" s="21">
        <f ca="1">IF(AC$6&lt;$C403,0,VLOOKUP(AC$6,'MonteCarlo Policy Paths'!$A$2:$I$31,'Monte Carlo_WA Complance Price'!$B403+1,FALSE))</f>
        <v>135.74155640209787</v>
      </c>
      <c r="AD403" s="21">
        <f ca="1">IF(AD$6&lt;$C403,0,VLOOKUP(AD$6,'MonteCarlo Policy Paths'!$A$2:$I$31,'Monte Carlo_WA Complance Price'!$B403+1,FALSE))</f>
        <v>139.32654413598658</v>
      </c>
      <c r="AE403" s="21">
        <f ca="1">IF(AE$6&lt;$C403,0,VLOOKUP(AE$6,'MonteCarlo Policy Paths'!$A$2:$I$31,'Monte Carlo_WA Complance Price'!$B403+1,FALSE))</f>
        <v>142.9856742986068</v>
      </c>
      <c r="AF403" s="21">
        <f ca="1">IF(AF$6&lt;$C403,0,VLOOKUP(AF$6,'MonteCarlo Policy Paths'!$A$2:$I$31,'Monte Carlo_WA Complance Price'!$B403+1,FALSE))</f>
        <v>146.72361540812219</v>
      </c>
      <c r="AG403" s="22">
        <f ca="1">IF(AG$6&lt;$C403,0,VLOOKUP(AG$6,'MonteCarlo Policy Paths'!$A$2:$I$31,'Monte Carlo_WA Complance Price'!$B403+1,FALSE))</f>
        <v>150.52284977717397</v>
      </c>
      <c r="AI403" s="20">
        <f ca="1">E403*VLOOKUP(AI$6,'Greenhouse Gas Costs Avoided'!$A$2:$I$32,9,FALSE)</f>
        <v>0</v>
      </c>
      <c r="AJ403" s="21">
        <f ca="1">F403*VLOOKUP(AJ$6,'Greenhouse Gas Costs Avoided'!$A$2:$I$32,9,FALSE)</f>
        <v>5.2166744805659615</v>
      </c>
      <c r="AK403" s="21">
        <f ca="1">G403*VLOOKUP(AK$6,'Greenhouse Gas Costs Avoided'!$A$2:$I$32,9,FALSE)</f>
        <v>5.3216023247413169</v>
      </c>
      <c r="AL403" s="21">
        <f ca="1">H403*VLOOKUP(AL$6,'Greenhouse Gas Costs Avoided'!$A$2:$I$32,9,FALSE)</f>
        <v>5.4265301689166732</v>
      </c>
      <c r="AM403" s="21">
        <f ca="1">I403*VLOOKUP(AM$6,'Greenhouse Gas Costs Avoided'!$A$2:$I$32,9,FALSE)</f>
        <v>5.5063320831654474</v>
      </c>
      <c r="AN403" s="21">
        <f ca="1">J403*VLOOKUP(AN$6,'Greenhouse Gas Costs Avoided'!$A$2:$I$32,9,FALSE)</f>
        <v>5.5861339974142208</v>
      </c>
      <c r="AO403" s="21">
        <f ca="1">K403*VLOOKUP(AO$6,'Greenhouse Gas Costs Avoided'!$A$2:$I$32,9,FALSE)</f>
        <v>5.665935911662995</v>
      </c>
      <c r="AP403" s="21">
        <f ca="1">L403*VLOOKUP(AP$6,'Greenhouse Gas Costs Avoided'!$A$2:$I$32,9,FALSE)</f>
        <v>5.7457378259117702</v>
      </c>
      <c r="AQ403" s="21">
        <f ca="1">M403*VLOOKUP(AQ$6,'Greenhouse Gas Costs Avoided'!$A$2:$I$32,9,FALSE)</f>
        <v>5.8255397401605462</v>
      </c>
      <c r="AR403" s="21">
        <f ca="1">N403*VLOOKUP(AR$6,'Greenhouse Gas Costs Avoided'!$A$2:$I$32,9,FALSE)</f>
        <v>5.9053416544093205</v>
      </c>
      <c r="AS403" s="21">
        <f ca="1">O403*VLOOKUP(AS$6,'Greenhouse Gas Costs Avoided'!$A$2:$I$32,9,FALSE)</f>
        <v>5.9851435686580947</v>
      </c>
      <c r="AT403" s="21">
        <f ca="1">P403*VLOOKUP(AT$6,'Greenhouse Gas Costs Avoided'!$A$2:$I$32,9,FALSE)</f>
        <v>6.0649454829068699</v>
      </c>
      <c r="AU403" s="21">
        <f ca="1">Q403*VLOOKUP(AU$6,'Greenhouse Gas Costs Avoided'!$A$2:$I$32,9,FALSE)</f>
        <v>6.1447473971556432</v>
      </c>
      <c r="AV403" s="21">
        <f ca="1">R403*VLOOKUP(AV$6,'Greenhouse Gas Costs Avoided'!$A$2:$I$32,9,FALSE)</f>
        <v>6.4296194808152167</v>
      </c>
      <c r="AW403" s="21">
        <f ca="1">S403*VLOOKUP(AW$6,'Greenhouse Gas Costs Avoided'!$A$2:$I$32,9,FALSE)</f>
        <v>6.6023323538917609</v>
      </c>
      <c r="AX403" s="21">
        <f ca="1">T403*VLOOKUP(AX$6,'Greenhouse Gas Costs Avoided'!$A$2:$I$32,9,FALSE)</f>
        <v>6.7808920331878957</v>
      </c>
      <c r="AY403" s="21">
        <f ca="1">U403*VLOOKUP(AY$6,'Greenhouse Gas Costs Avoided'!$A$2:$I$32,9,FALSE)</f>
        <v>6.9638980729572149</v>
      </c>
      <c r="AZ403" s="21">
        <f ca="1">V403*VLOOKUP(AZ$6,'Greenhouse Gas Costs Avoided'!$A$2:$I$32,9,FALSE)</f>
        <v>7.1520913053717949</v>
      </c>
      <c r="BA403" s="21">
        <f ca="1">W403*VLOOKUP(BA$6,'Greenhouse Gas Costs Avoided'!$A$2:$I$32,9,FALSE)</f>
        <v>7.3435269452765404</v>
      </c>
      <c r="BB403" s="21">
        <f ca="1">X403*VLOOKUP(BB$6,'Greenhouse Gas Costs Avoided'!$A$2:$I$32,9,FALSE)</f>
        <v>7.5429472742415475</v>
      </c>
      <c r="BC403" s="21">
        <f ca="1">Y403*VLOOKUP(BC$6,'Greenhouse Gas Costs Avoided'!$A$2:$I$32,9,FALSE)</f>
        <v>7.744884134129272</v>
      </c>
      <c r="BD403" s="21">
        <f ca="1">Z403*VLOOKUP(BD$6,'Greenhouse Gas Costs Avoided'!$A$2:$I$32,9,FALSE)</f>
        <v>7.950411333759269</v>
      </c>
      <c r="BE403" s="21">
        <f ca="1">AA403*VLOOKUP(BE$6,'Greenhouse Gas Costs Avoided'!$A$2:$I$32,9,FALSE)</f>
        <v>8.161021676093501</v>
      </c>
      <c r="BF403" s="21">
        <f ca="1">AB403*VLOOKUP(BF$6,'Greenhouse Gas Costs Avoided'!$A$2:$I$32,9,FALSE)</f>
        <v>8.3774569890184303</v>
      </c>
      <c r="BG403" s="21">
        <f ca="1">AC403*VLOOKUP(BG$6,'Greenhouse Gas Costs Avoided'!$A$2:$I$32,9,FALSE)</f>
        <v>8.5992633142510115</v>
      </c>
      <c r="BH403" s="21">
        <f ca="1">AD403*VLOOKUP(BH$6,'Greenhouse Gas Costs Avoided'!$A$2:$I$32,9,FALSE)</f>
        <v>8.8263732304711304</v>
      </c>
      <c r="BI403" s="21">
        <f ca="1">AE403*VLOOKUP(BI$6,'Greenhouse Gas Costs Avoided'!$A$2:$I$32,9,FALSE)</f>
        <v>9.05818008905967</v>
      </c>
      <c r="BJ403" s="21">
        <f ca="1">AF403*VLOOKUP(BJ$6,'Greenhouse Gas Costs Avoided'!$A$2:$I$32,9,FALSE)</f>
        <v>9.2949796418706736</v>
      </c>
      <c r="BK403" s="22">
        <f ca="1">AG403*VLOOKUP(BK$6,'Greenhouse Gas Costs Avoided'!$A$2:$I$32,9,FALSE)</f>
        <v>9.5356621388007277</v>
      </c>
    </row>
    <row r="404" spans="1:63" x14ac:dyDescent="0.35">
      <c r="A404" s="11">
        <v>398</v>
      </c>
      <c r="B404" s="12">
        <f t="shared" ca="1" si="12"/>
        <v>2</v>
      </c>
      <c r="C404" s="13">
        <f t="shared" ca="1" si="13"/>
        <v>2023</v>
      </c>
      <c r="E404" s="20">
        <f ca="1">IF(E$6&lt;$C404,0,VLOOKUP(E$6,'MonteCarlo Policy Paths'!$A$2:$I$31,'Monte Carlo_WA Complance Price'!$B404+1,FALSE))</f>
        <v>0</v>
      </c>
      <c r="F404" s="21">
        <f ca="1">IF(F$6&lt;$C404,0,VLOOKUP(F$6,'MonteCarlo Policy Paths'!$A$2:$I$31,'Monte Carlo_WA Complance Price'!$B404+1,FALSE))</f>
        <v>82.346532180449415</v>
      </c>
      <c r="G404" s="21">
        <f ca="1">IF(G$6&lt;$C404,0,VLOOKUP(G$6,'MonteCarlo Policy Paths'!$A$2:$I$31,'Monte Carlo_WA Complance Price'!$B404+1,FALSE))</f>
        <v>84.002844861871253</v>
      </c>
      <c r="H404" s="21">
        <f ca="1">IF(H$6&lt;$C404,0,VLOOKUP(H$6,'MonteCarlo Policy Paths'!$A$2:$I$31,'Monte Carlo_WA Complance Price'!$B404+1,FALSE))</f>
        <v>85.659157543293105</v>
      </c>
      <c r="I404" s="21">
        <f ca="1">IF(I$6&lt;$C404,0,VLOOKUP(I$6,'MonteCarlo Policy Paths'!$A$2:$I$31,'Monte Carlo_WA Complance Price'!$B404+1,FALSE))</f>
        <v>86.918851036576825</v>
      </c>
      <c r="J404" s="21">
        <f ca="1">IF(J$6&lt;$C404,0,VLOOKUP(J$6,'MonteCarlo Policy Paths'!$A$2:$I$31,'Monte Carlo_WA Complance Price'!$B404+1,FALSE))</f>
        <v>88.178544529860531</v>
      </c>
      <c r="K404" s="21">
        <f ca="1">IF(K$6&lt;$C404,0,VLOOKUP(K$6,'MonteCarlo Policy Paths'!$A$2:$I$31,'Monte Carlo_WA Complance Price'!$B404+1,FALSE))</f>
        <v>89.438238023144251</v>
      </c>
      <c r="L404" s="21">
        <f ca="1">IF(L$6&lt;$C404,0,VLOOKUP(L$6,'MonteCarlo Policy Paths'!$A$2:$I$31,'Monte Carlo_WA Complance Price'!$B404+1,FALSE))</f>
        <v>90.697931516427971</v>
      </c>
      <c r="M404" s="21">
        <f ca="1">IF(M$6&lt;$C404,0,VLOOKUP(M$6,'MonteCarlo Policy Paths'!$A$2:$I$31,'Monte Carlo_WA Complance Price'!$B404+1,FALSE))</f>
        <v>91.95762500971172</v>
      </c>
      <c r="N404" s="21">
        <f ca="1">IF(N$6&lt;$C404,0,VLOOKUP(N$6,'MonteCarlo Policy Paths'!$A$2:$I$31,'Monte Carlo_WA Complance Price'!$B404+1,FALSE))</f>
        <v>93.21731850299544</v>
      </c>
      <c r="O404" s="21">
        <f ca="1">IF(O$6&lt;$C404,0,VLOOKUP(O$6,'MonteCarlo Policy Paths'!$A$2:$I$31,'Monte Carlo_WA Complance Price'!$B404+1,FALSE))</f>
        <v>94.47701199627916</v>
      </c>
      <c r="P404" s="21">
        <f ca="1">IF(P$6&lt;$C404,0,VLOOKUP(P$6,'MonteCarlo Policy Paths'!$A$2:$I$31,'Monte Carlo_WA Complance Price'!$B404+1,FALSE))</f>
        <v>95.73670548956288</v>
      </c>
      <c r="Q404" s="21">
        <f ca="1">IF(Q$6&lt;$C404,0,VLOOKUP(Q$6,'MonteCarlo Policy Paths'!$A$2:$I$31,'Monte Carlo_WA Complance Price'!$B404+1,FALSE))</f>
        <v>96.996398982846586</v>
      </c>
      <c r="R404" s="21">
        <f ca="1">IF(R$6&lt;$C404,0,VLOOKUP(R$6,'MonteCarlo Policy Paths'!$A$2:$I$31,'Monte Carlo_WA Complance Price'!$B404+1,FALSE))</f>
        <v>98.25609247613032</v>
      </c>
      <c r="S404" s="21">
        <f ca="1">IF(S$6&lt;$C404,0,VLOOKUP(S$6,'MonteCarlo Policy Paths'!$A$2:$I$31,'Monte Carlo_WA Complance Price'!$B404+1,FALSE))</f>
        <v>99.65157958594628</v>
      </c>
      <c r="T404" s="21">
        <f ca="1">IF(T$6&lt;$C404,0,VLOOKUP(T$6,'MonteCarlo Policy Paths'!$A$2:$I$31,'Monte Carlo_WA Complance Price'!$B404+1,FALSE))</f>
        <v>101.04706669576224</v>
      </c>
      <c r="U404" s="21">
        <f ca="1">IF(U$6&lt;$C404,0,VLOOKUP(U$6,'MonteCarlo Policy Paths'!$A$2:$I$31,'Monte Carlo_WA Complance Price'!$B404+1,FALSE))</f>
        <v>102.4425538055782</v>
      </c>
      <c r="V404" s="21">
        <f ca="1">IF(V$6&lt;$C404,0,VLOOKUP(V$6,'MonteCarlo Policy Paths'!$A$2:$I$31,'Monte Carlo_WA Complance Price'!$B404+1,FALSE))</f>
        <v>103.83804091539416</v>
      </c>
      <c r="W404" s="21">
        <f ca="1">IF(W$6&lt;$C404,0,VLOOKUP(W$6,'MonteCarlo Policy Paths'!$A$2:$I$31,'Monte Carlo_WA Complance Price'!$B404+1,FALSE))</f>
        <v>105.23352802521011</v>
      </c>
      <c r="X404" s="21">
        <f ca="1">IF(X$6&lt;$C404,0,VLOOKUP(X$6,'MonteCarlo Policy Paths'!$A$2:$I$31,'Monte Carlo_WA Complance Price'!$B404+1,FALSE))</f>
        <v>106.47156953138905</v>
      </c>
      <c r="Y404" s="21">
        <f ca="1">IF(Y$6&lt;$C404,0,VLOOKUP(Y$6,'MonteCarlo Policy Paths'!$A$2:$I$31,'Monte Carlo_WA Complance Price'!$B404+1,FALSE))</f>
        <v>107.709611037568</v>
      </c>
      <c r="Z404" s="21">
        <f ca="1">IF(Z$6&lt;$C404,0,VLOOKUP(Z$6,'MonteCarlo Policy Paths'!$A$2:$I$31,'Monte Carlo_WA Complance Price'!$B404+1,FALSE))</f>
        <v>108.94765254374694</v>
      </c>
      <c r="AA404" s="21">
        <f ca="1">IF(AA$6&lt;$C404,0,VLOOKUP(AA$6,'MonteCarlo Policy Paths'!$A$2:$I$31,'Monte Carlo_WA Complance Price'!$B404+1,FALSE))</f>
        <v>110.18569404992589</v>
      </c>
      <c r="AB404" s="21">
        <f ca="1">IF(AB$6&lt;$C404,0,VLOOKUP(AB$6,'MonteCarlo Policy Paths'!$A$2:$I$31,'Monte Carlo_WA Complance Price'!$B404+1,FALSE))</f>
        <v>111.42373555610482</v>
      </c>
      <c r="AC404" s="21">
        <f ca="1">IF(AC$6&lt;$C404,0,VLOOKUP(AC$6,'MonteCarlo Policy Paths'!$A$2:$I$31,'Monte Carlo_WA Complance Price'!$B404+1,FALSE))</f>
        <v>112.86811731331359</v>
      </c>
      <c r="AD404" s="21">
        <f ca="1">IF(AD$6&lt;$C404,0,VLOOKUP(AD$6,'MonteCarlo Policy Paths'!$A$2:$I$31,'Monte Carlo_WA Complance Price'!$B404+1,FALSE))</f>
        <v>114.31249907052236</v>
      </c>
      <c r="AE404" s="21">
        <f ca="1">IF(AE$6&lt;$C404,0,VLOOKUP(AE$6,'MonteCarlo Policy Paths'!$A$2:$I$31,'Monte Carlo_WA Complance Price'!$B404+1,FALSE))</f>
        <v>115.75688082773114</v>
      </c>
      <c r="AF404" s="21">
        <f ca="1">IF(AF$6&lt;$C404,0,VLOOKUP(AF$6,'MonteCarlo Policy Paths'!$A$2:$I$31,'Monte Carlo_WA Complance Price'!$B404+1,FALSE))</f>
        <v>117.20126258493991</v>
      </c>
      <c r="AG404" s="22">
        <f ca="1">IF(AG$6&lt;$C404,0,VLOOKUP(AG$6,'MonteCarlo Policy Paths'!$A$2:$I$31,'Monte Carlo_WA Complance Price'!$B404+1,FALSE))</f>
        <v>120.41827982173916</v>
      </c>
      <c r="AI404" s="20">
        <f ca="1">E404*VLOOKUP(AI$6,'Greenhouse Gas Costs Avoided'!$A$2:$I$32,9,FALSE)</f>
        <v>0</v>
      </c>
      <c r="AJ404" s="21">
        <f ca="1">F404*VLOOKUP(AJ$6,'Greenhouse Gas Costs Avoided'!$A$2:$I$32,9,FALSE)</f>
        <v>5.2166744805659615</v>
      </c>
      <c r="AK404" s="21">
        <f ca="1">G404*VLOOKUP(AK$6,'Greenhouse Gas Costs Avoided'!$A$2:$I$32,9,FALSE)</f>
        <v>5.3216023247413169</v>
      </c>
      <c r="AL404" s="21">
        <f ca="1">H404*VLOOKUP(AL$6,'Greenhouse Gas Costs Avoided'!$A$2:$I$32,9,FALSE)</f>
        <v>5.4265301689166732</v>
      </c>
      <c r="AM404" s="21">
        <f ca="1">I404*VLOOKUP(AM$6,'Greenhouse Gas Costs Avoided'!$A$2:$I$32,9,FALSE)</f>
        <v>5.5063320831654474</v>
      </c>
      <c r="AN404" s="21">
        <f ca="1">J404*VLOOKUP(AN$6,'Greenhouse Gas Costs Avoided'!$A$2:$I$32,9,FALSE)</f>
        <v>5.5861339974142208</v>
      </c>
      <c r="AO404" s="21">
        <f ca="1">K404*VLOOKUP(AO$6,'Greenhouse Gas Costs Avoided'!$A$2:$I$32,9,FALSE)</f>
        <v>5.665935911662995</v>
      </c>
      <c r="AP404" s="21">
        <f ca="1">L404*VLOOKUP(AP$6,'Greenhouse Gas Costs Avoided'!$A$2:$I$32,9,FALSE)</f>
        <v>5.7457378259117702</v>
      </c>
      <c r="AQ404" s="21">
        <f ca="1">M404*VLOOKUP(AQ$6,'Greenhouse Gas Costs Avoided'!$A$2:$I$32,9,FALSE)</f>
        <v>5.8255397401605462</v>
      </c>
      <c r="AR404" s="21">
        <f ca="1">N404*VLOOKUP(AR$6,'Greenhouse Gas Costs Avoided'!$A$2:$I$32,9,FALSE)</f>
        <v>5.9053416544093205</v>
      </c>
      <c r="AS404" s="21">
        <f ca="1">O404*VLOOKUP(AS$6,'Greenhouse Gas Costs Avoided'!$A$2:$I$32,9,FALSE)</f>
        <v>5.9851435686580947</v>
      </c>
      <c r="AT404" s="21">
        <f ca="1">P404*VLOOKUP(AT$6,'Greenhouse Gas Costs Avoided'!$A$2:$I$32,9,FALSE)</f>
        <v>6.0649454829068699</v>
      </c>
      <c r="AU404" s="21">
        <f ca="1">Q404*VLOOKUP(AU$6,'Greenhouse Gas Costs Avoided'!$A$2:$I$32,9,FALSE)</f>
        <v>6.1447473971556432</v>
      </c>
      <c r="AV404" s="21">
        <f ca="1">R404*VLOOKUP(AV$6,'Greenhouse Gas Costs Avoided'!$A$2:$I$32,9,FALSE)</f>
        <v>6.2245493114044184</v>
      </c>
      <c r="AW404" s="21">
        <f ca="1">S404*VLOOKUP(AW$6,'Greenhouse Gas Costs Avoided'!$A$2:$I$32,9,FALSE)</f>
        <v>6.312953786990386</v>
      </c>
      <c r="AX404" s="21">
        <f ca="1">T404*VLOOKUP(AX$6,'Greenhouse Gas Costs Avoided'!$A$2:$I$32,9,FALSE)</f>
        <v>6.4013582625763545</v>
      </c>
      <c r="AY404" s="21">
        <f ca="1">U404*VLOOKUP(AY$6,'Greenhouse Gas Costs Avoided'!$A$2:$I$32,9,FALSE)</f>
        <v>6.4897627381623222</v>
      </c>
      <c r="AZ404" s="21">
        <f ca="1">V404*VLOOKUP(AZ$6,'Greenhouse Gas Costs Avoided'!$A$2:$I$32,9,FALSE)</f>
        <v>6.5781672137482907</v>
      </c>
      <c r="BA404" s="21">
        <f ca="1">W404*VLOOKUP(BA$6,'Greenhouse Gas Costs Avoided'!$A$2:$I$32,9,FALSE)</f>
        <v>6.6665716893342575</v>
      </c>
      <c r="BB404" s="21">
        <f ca="1">X404*VLOOKUP(BB$6,'Greenhouse Gas Costs Avoided'!$A$2:$I$32,9,FALSE)</f>
        <v>6.7450019445028957</v>
      </c>
      <c r="BC404" s="21">
        <f ca="1">Y404*VLOOKUP(BC$6,'Greenhouse Gas Costs Avoided'!$A$2:$I$32,9,FALSE)</f>
        <v>6.8234321996715348</v>
      </c>
      <c r="BD404" s="21">
        <f ca="1">Z404*VLOOKUP(BD$6,'Greenhouse Gas Costs Avoided'!$A$2:$I$32,9,FALSE)</f>
        <v>6.901862454840173</v>
      </c>
      <c r="BE404" s="21">
        <f ca="1">AA404*VLOOKUP(BE$6,'Greenhouse Gas Costs Avoided'!$A$2:$I$32,9,FALSE)</f>
        <v>6.9802927100088112</v>
      </c>
      <c r="BF404" s="21">
        <f ca="1">AB404*VLOOKUP(BF$6,'Greenhouse Gas Costs Avoided'!$A$2:$I$32,9,FALSE)</f>
        <v>7.0587229651774486</v>
      </c>
      <c r="BG404" s="21">
        <f ca="1">AC404*VLOOKUP(BG$6,'Greenhouse Gas Costs Avoided'!$A$2:$I$32,9,FALSE)</f>
        <v>7.1502249295408609</v>
      </c>
      <c r="BH404" s="21">
        <f ca="1">AD404*VLOOKUP(BH$6,'Greenhouse Gas Costs Avoided'!$A$2:$I$32,9,FALSE)</f>
        <v>7.2417268939042723</v>
      </c>
      <c r="BI404" s="21">
        <f ca="1">AE404*VLOOKUP(BI$6,'Greenhouse Gas Costs Avoided'!$A$2:$I$32,9,FALSE)</f>
        <v>7.3332288582676846</v>
      </c>
      <c r="BJ404" s="21">
        <f ca="1">AF404*VLOOKUP(BJ$6,'Greenhouse Gas Costs Avoided'!$A$2:$I$32,9,FALSE)</f>
        <v>7.424730822631096</v>
      </c>
      <c r="BK404" s="22">
        <f ca="1">AG404*VLOOKUP(BK$6,'Greenhouse Gas Costs Avoided'!$A$2:$I$32,9,FALSE)</f>
        <v>7.6285297110405814</v>
      </c>
    </row>
    <row r="405" spans="1:63" x14ac:dyDescent="0.35">
      <c r="A405" s="11">
        <v>399</v>
      </c>
      <c r="B405" s="12">
        <f t="shared" ca="1" si="12"/>
        <v>2</v>
      </c>
      <c r="C405" s="13">
        <f t="shared" ca="1" si="13"/>
        <v>2023</v>
      </c>
      <c r="E405" s="20">
        <f ca="1">IF(E$6&lt;$C405,0,VLOOKUP(E$6,'MonteCarlo Policy Paths'!$A$2:$I$31,'Monte Carlo_WA Complance Price'!$B405+1,FALSE))</f>
        <v>0</v>
      </c>
      <c r="F405" s="21">
        <f ca="1">IF(F$6&lt;$C405,0,VLOOKUP(F$6,'MonteCarlo Policy Paths'!$A$2:$I$31,'Monte Carlo_WA Complance Price'!$B405+1,FALSE))</f>
        <v>82.346532180449415</v>
      </c>
      <c r="G405" s="21">
        <f ca="1">IF(G$6&lt;$C405,0,VLOOKUP(G$6,'MonteCarlo Policy Paths'!$A$2:$I$31,'Monte Carlo_WA Complance Price'!$B405+1,FALSE))</f>
        <v>84.002844861871253</v>
      </c>
      <c r="H405" s="21">
        <f ca="1">IF(H$6&lt;$C405,0,VLOOKUP(H$6,'MonteCarlo Policy Paths'!$A$2:$I$31,'Monte Carlo_WA Complance Price'!$B405+1,FALSE))</f>
        <v>85.659157543293105</v>
      </c>
      <c r="I405" s="21">
        <f ca="1">IF(I$6&lt;$C405,0,VLOOKUP(I$6,'MonteCarlo Policy Paths'!$A$2:$I$31,'Monte Carlo_WA Complance Price'!$B405+1,FALSE))</f>
        <v>86.918851036576825</v>
      </c>
      <c r="J405" s="21">
        <f ca="1">IF(J$6&lt;$C405,0,VLOOKUP(J$6,'MonteCarlo Policy Paths'!$A$2:$I$31,'Monte Carlo_WA Complance Price'!$B405+1,FALSE))</f>
        <v>88.178544529860531</v>
      </c>
      <c r="K405" s="21">
        <f ca="1">IF(K$6&lt;$C405,0,VLOOKUP(K$6,'MonteCarlo Policy Paths'!$A$2:$I$31,'Monte Carlo_WA Complance Price'!$B405+1,FALSE))</f>
        <v>89.438238023144251</v>
      </c>
      <c r="L405" s="21">
        <f ca="1">IF(L$6&lt;$C405,0,VLOOKUP(L$6,'MonteCarlo Policy Paths'!$A$2:$I$31,'Monte Carlo_WA Complance Price'!$B405+1,FALSE))</f>
        <v>90.697931516427971</v>
      </c>
      <c r="M405" s="21">
        <f ca="1">IF(M$6&lt;$C405,0,VLOOKUP(M$6,'MonteCarlo Policy Paths'!$A$2:$I$31,'Monte Carlo_WA Complance Price'!$B405+1,FALSE))</f>
        <v>91.95762500971172</v>
      </c>
      <c r="N405" s="21">
        <f ca="1">IF(N$6&lt;$C405,0,VLOOKUP(N$6,'MonteCarlo Policy Paths'!$A$2:$I$31,'Monte Carlo_WA Complance Price'!$B405+1,FALSE))</f>
        <v>93.21731850299544</v>
      </c>
      <c r="O405" s="21">
        <f ca="1">IF(O$6&lt;$C405,0,VLOOKUP(O$6,'MonteCarlo Policy Paths'!$A$2:$I$31,'Monte Carlo_WA Complance Price'!$B405+1,FALSE))</f>
        <v>94.47701199627916</v>
      </c>
      <c r="P405" s="21">
        <f ca="1">IF(P$6&lt;$C405,0,VLOOKUP(P$6,'MonteCarlo Policy Paths'!$A$2:$I$31,'Monte Carlo_WA Complance Price'!$B405+1,FALSE))</f>
        <v>95.73670548956288</v>
      </c>
      <c r="Q405" s="21">
        <f ca="1">IF(Q$6&lt;$C405,0,VLOOKUP(Q$6,'MonteCarlo Policy Paths'!$A$2:$I$31,'Monte Carlo_WA Complance Price'!$B405+1,FALSE))</f>
        <v>96.996398982846586</v>
      </c>
      <c r="R405" s="21">
        <f ca="1">IF(R$6&lt;$C405,0,VLOOKUP(R$6,'MonteCarlo Policy Paths'!$A$2:$I$31,'Monte Carlo_WA Complance Price'!$B405+1,FALSE))</f>
        <v>98.25609247613032</v>
      </c>
      <c r="S405" s="21">
        <f ca="1">IF(S$6&lt;$C405,0,VLOOKUP(S$6,'MonteCarlo Policy Paths'!$A$2:$I$31,'Monte Carlo_WA Complance Price'!$B405+1,FALSE))</f>
        <v>99.65157958594628</v>
      </c>
      <c r="T405" s="21">
        <f ca="1">IF(T$6&lt;$C405,0,VLOOKUP(T$6,'MonteCarlo Policy Paths'!$A$2:$I$31,'Monte Carlo_WA Complance Price'!$B405+1,FALSE))</f>
        <v>101.04706669576224</v>
      </c>
      <c r="U405" s="21">
        <f ca="1">IF(U$6&lt;$C405,0,VLOOKUP(U$6,'MonteCarlo Policy Paths'!$A$2:$I$31,'Monte Carlo_WA Complance Price'!$B405+1,FALSE))</f>
        <v>102.4425538055782</v>
      </c>
      <c r="V405" s="21">
        <f ca="1">IF(V$6&lt;$C405,0,VLOOKUP(V$6,'MonteCarlo Policy Paths'!$A$2:$I$31,'Monte Carlo_WA Complance Price'!$B405+1,FALSE))</f>
        <v>103.83804091539416</v>
      </c>
      <c r="W405" s="21">
        <f ca="1">IF(W$6&lt;$C405,0,VLOOKUP(W$6,'MonteCarlo Policy Paths'!$A$2:$I$31,'Monte Carlo_WA Complance Price'!$B405+1,FALSE))</f>
        <v>105.23352802521011</v>
      </c>
      <c r="X405" s="21">
        <f ca="1">IF(X$6&lt;$C405,0,VLOOKUP(X$6,'MonteCarlo Policy Paths'!$A$2:$I$31,'Monte Carlo_WA Complance Price'!$B405+1,FALSE))</f>
        <v>106.47156953138905</v>
      </c>
      <c r="Y405" s="21">
        <f ca="1">IF(Y$6&lt;$C405,0,VLOOKUP(Y$6,'MonteCarlo Policy Paths'!$A$2:$I$31,'Monte Carlo_WA Complance Price'!$B405+1,FALSE))</f>
        <v>107.709611037568</v>
      </c>
      <c r="Z405" s="21">
        <f ca="1">IF(Z$6&lt;$C405,0,VLOOKUP(Z$6,'MonteCarlo Policy Paths'!$A$2:$I$31,'Monte Carlo_WA Complance Price'!$B405+1,FALSE))</f>
        <v>108.94765254374694</v>
      </c>
      <c r="AA405" s="21">
        <f ca="1">IF(AA$6&lt;$C405,0,VLOOKUP(AA$6,'MonteCarlo Policy Paths'!$A$2:$I$31,'Monte Carlo_WA Complance Price'!$B405+1,FALSE))</f>
        <v>110.18569404992589</v>
      </c>
      <c r="AB405" s="21">
        <f ca="1">IF(AB$6&lt;$C405,0,VLOOKUP(AB$6,'MonteCarlo Policy Paths'!$A$2:$I$31,'Monte Carlo_WA Complance Price'!$B405+1,FALSE))</f>
        <v>111.42373555610482</v>
      </c>
      <c r="AC405" s="21">
        <f ca="1">IF(AC$6&lt;$C405,0,VLOOKUP(AC$6,'MonteCarlo Policy Paths'!$A$2:$I$31,'Monte Carlo_WA Complance Price'!$B405+1,FALSE))</f>
        <v>112.86811731331359</v>
      </c>
      <c r="AD405" s="21">
        <f ca="1">IF(AD$6&lt;$C405,0,VLOOKUP(AD$6,'MonteCarlo Policy Paths'!$A$2:$I$31,'Monte Carlo_WA Complance Price'!$B405+1,FALSE))</f>
        <v>114.31249907052236</v>
      </c>
      <c r="AE405" s="21">
        <f ca="1">IF(AE$6&lt;$C405,0,VLOOKUP(AE$6,'MonteCarlo Policy Paths'!$A$2:$I$31,'Monte Carlo_WA Complance Price'!$B405+1,FALSE))</f>
        <v>115.75688082773114</v>
      </c>
      <c r="AF405" s="21">
        <f ca="1">IF(AF$6&lt;$C405,0,VLOOKUP(AF$6,'MonteCarlo Policy Paths'!$A$2:$I$31,'Monte Carlo_WA Complance Price'!$B405+1,FALSE))</f>
        <v>117.20126258493991</v>
      </c>
      <c r="AG405" s="22">
        <f ca="1">IF(AG$6&lt;$C405,0,VLOOKUP(AG$6,'MonteCarlo Policy Paths'!$A$2:$I$31,'Monte Carlo_WA Complance Price'!$B405+1,FALSE))</f>
        <v>120.41827982173916</v>
      </c>
      <c r="AI405" s="20">
        <f ca="1">E405*VLOOKUP(AI$6,'Greenhouse Gas Costs Avoided'!$A$2:$I$32,9,FALSE)</f>
        <v>0</v>
      </c>
      <c r="AJ405" s="21">
        <f ca="1">F405*VLOOKUP(AJ$6,'Greenhouse Gas Costs Avoided'!$A$2:$I$32,9,FALSE)</f>
        <v>5.2166744805659615</v>
      </c>
      <c r="AK405" s="21">
        <f ca="1">G405*VLOOKUP(AK$6,'Greenhouse Gas Costs Avoided'!$A$2:$I$32,9,FALSE)</f>
        <v>5.3216023247413169</v>
      </c>
      <c r="AL405" s="21">
        <f ca="1">H405*VLOOKUP(AL$6,'Greenhouse Gas Costs Avoided'!$A$2:$I$32,9,FALSE)</f>
        <v>5.4265301689166732</v>
      </c>
      <c r="AM405" s="21">
        <f ca="1">I405*VLOOKUP(AM$6,'Greenhouse Gas Costs Avoided'!$A$2:$I$32,9,FALSE)</f>
        <v>5.5063320831654474</v>
      </c>
      <c r="AN405" s="21">
        <f ca="1">J405*VLOOKUP(AN$6,'Greenhouse Gas Costs Avoided'!$A$2:$I$32,9,FALSE)</f>
        <v>5.5861339974142208</v>
      </c>
      <c r="AO405" s="21">
        <f ca="1">K405*VLOOKUP(AO$6,'Greenhouse Gas Costs Avoided'!$A$2:$I$32,9,FALSE)</f>
        <v>5.665935911662995</v>
      </c>
      <c r="AP405" s="21">
        <f ca="1">L405*VLOOKUP(AP$6,'Greenhouse Gas Costs Avoided'!$A$2:$I$32,9,FALSE)</f>
        <v>5.7457378259117702</v>
      </c>
      <c r="AQ405" s="21">
        <f ca="1">M405*VLOOKUP(AQ$6,'Greenhouse Gas Costs Avoided'!$A$2:$I$32,9,FALSE)</f>
        <v>5.8255397401605462</v>
      </c>
      <c r="AR405" s="21">
        <f ca="1">N405*VLOOKUP(AR$6,'Greenhouse Gas Costs Avoided'!$A$2:$I$32,9,FALSE)</f>
        <v>5.9053416544093205</v>
      </c>
      <c r="AS405" s="21">
        <f ca="1">O405*VLOOKUP(AS$6,'Greenhouse Gas Costs Avoided'!$A$2:$I$32,9,FALSE)</f>
        <v>5.9851435686580947</v>
      </c>
      <c r="AT405" s="21">
        <f ca="1">P405*VLOOKUP(AT$6,'Greenhouse Gas Costs Avoided'!$A$2:$I$32,9,FALSE)</f>
        <v>6.0649454829068699</v>
      </c>
      <c r="AU405" s="21">
        <f ca="1">Q405*VLOOKUP(AU$6,'Greenhouse Gas Costs Avoided'!$A$2:$I$32,9,FALSE)</f>
        <v>6.1447473971556432</v>
      </c>
      <c r="AV405" s="21">
        <f ca="1">R405*VLOOKUP(AV$6,'Greenhouse Gas Costs Avoided'!$A$2:$I$32,9,FALSE)</f>
        <v>6.2245493114044184</v>
      </c>
      <c r="AW405" s="21">
        <f ca="1">S405*VLOOKUP(AW$6,'Greenhouse Gas Costs Avoided'!$A$2:$I$32,9,FALSE)</f>
        <v>6.312953786990386</v>
      </c>
      <c r="AX405" s="21">
        <f ca="1">T405*VLOOKUP(AX$6,'Greenhouse Gas Costs Avoided'!$A$2:$I$32,9,FALSE)</f>
        <v>6.4013582625763545</v>
      </c>
      <c r="AY405" s="21">
        <f ca="1">U405*VLOOKUP(AY$6,'Greenhouse Gas Costs Avoided'!$A$2:$I$32,9,FALSE)</f>
        <v>6.4897627381623222</v>
      </c>
      <c r="AZ405" s="21">
        <f ca="1">V405*VLOOKUP(AZ$6,'Greenhouse Gas Costs Avoided'!$A$2:$I$32,9,FALSE)</f>
        <v>6.5781672137482907</v>
      </c>
      <c r="BA405" s="21">
        <f ca="1">W405*VLOOKUP(BA$6,'Greenhouse Gas Costs Avoided'!$A$2:$I$32,9,FALSE)</f>
        <v>6.6665716893342575</v>
      </c>
      <c r="BB405" s="21">
        <f ca="1">X405*VLOOKUP(BB$6,'Greenhouse Gas Costs Avoided'!$A$2:$I$32,9,FALSE)</f>
        <v>6.7450019445028957</v>
      </c>
      <c r="BC405" s="21">
        <f ca="1">Y405*VLOOKUP(BC$6,'Greenhouse Gas Costs Avoided'!$A$2:$I$32,9,FALSE)</f>
        <v>6.8234321996715348</v>
      </c>
      <c r="BD405" s="21">
        <f ca="1">Z405*VLOOKUP(BD$6,'Greenhouse Gas Costs Avoided'!$A$2:$I$32,9,FALSE)</f>
        <v>6.901862454840173</v>
      </c>
      <c r="BE405" s="21">
        <f ca="1">AA405*VLOOKUP(BE$6,'Greenhouse Gas Costs Avoided'!$A$2:$I$32,9,FALSE)</f>
        <v>6.9802927100088112</v>
      </c>
      <c r="BF405" s="21">
        <f ca="1">AB405*VLOOKUP(BF$6,'Greenhouse Gas Costs Avoided'!$A$2:$I$32,9,FALSE)</f>
        <v>7.0587229651774486</v>
      </c>
      <c r="BG405" s="21">
        <f ca="1">AC405*VLOOKUP(BG$6,'Greenhouse Gas Costs Avoided'!$A$2:$I$32,9,FALSE)</f>
        <v>7.1502249295408609</v>
      </c>
      <c r="BH405" s="21">
        <f ca="1">AD405*VLOOKUP(BH$6,'Greenhouse Gas Costs Avoided'!$A$2:$I$32,9,FALSE)</f>
        <v>7.2417268939042723</v>
      </c>
      <c r="BI405" s="21">
        <f ca="1">AE405*VLOOKUP(BI$6,'Greenhouse Gas Costs Avoided'!$A$2:$I$32,9,FALSE)</f>
        <v>7.3332288582676846</v>
      </c>
      <c r="BJ405" s="21">
        <f ca="1">AF405*VLOOKUP(BJ$6,'Greenhouse Gas Costs Avoided'!$A$2:$I$32,9,FALSE)</f>
        <v>7.424730822631096</v>
      </c>
      <c r="BK405" s="22">
        <f ca="1">AG405*VLOOKUP(BK$6,'Greenhouse Gas Costs Avoided'!$A$2:$I$32,9,FALSE)</f>
        <v>7.6285297110405814</v>
      </c>
    </row>
    <row r="406" spans="1:63" x14ac:dyDescent="0.35">
      <c r="A406" s="11">
        <v>400</v>
      </c>
      <c r="B406" s="12">
        <f t="shared" ca="1" si="12"/>
        <v>4</v>
      </c>
      <c r="C406" s="13">
        <f t="shared" ca="1" si="13"/>
        <v>2023</v>
      </c>
      <c r="E406" s="20">
        <f ca="1">IF(E$6&lt;$C406,0,VLOOKUP(E$6,'MonteCarlo Policy Paths'!$A$2:$I$31,'Monte Carlo_WA Complance Price'!$B406+1,FALSE))</f>
        <v>0</v>
      </c>
      <c r="F406" s="21">
        <f ca="1">IF(F$6&lt;$C406,0,VLOOKUP(F$6,'MonteCarlo Policy Paths'!$A$2:$I$31,'Monte Carlo_WA Complance Price'!$B406+1,FALSE))</f>
        <v>82.346532180449415</v>
      </c>
      <c r="G406" s="21">
        <f ca="1">IF(G$6&lt;$C406,0,VLOOKUP(G$6,'MonteCarlo Policy Paths'!$A$2:$I$31,'Monte Carlo_WA Complance Price'!$B406+1,FALSE))</f>
        <v>84.002844861871253</v>
      </c>
      <c r="H406" s="21">
        <f ca="1">IF(H$6&lt;$C406,0,VLOOKUP(H$6,'MonteCarlo Policy Paths'!$A$2:$I$31,'Monte Carlo_WA Complance Price'!$B406+1,FALSE))</f>
        <v>85.659157543293105</v>
      </c>
      <c r="I406" s="21">
        <f ca="1">IF(I$6&lt;$C406,0,VLOOKUP(I$6,'MonteCarlo Policy Paths'!$A$2:$I$31,'Monte Carlo_WA Complance Price'!$B406+1,FALSE))</f>
        <v>86.918851036576825</v>
      </c>
      <c r="J406" s="21">
        <f ca="1">IF(J$6&lt;$C406,0,VLOOKUP(J$6,'MonteCarlo Policy Paths'!$A$2:$I$31,'Monte Carlo_WA Complance Price'!$B406+1,FALSE))</f>
        <v>88.178544529860531</v>
      </c>
      <c r="K406" s="21">
        <f ca="1">IF(K$6&lt;$C406,0,VLOOKUP(K$6,'MonteCarlo Policy Paths'!$A$2:$I$31,'Monte Carlo_WA Complance Price'!$B406+1,FALSE))</f>
        <v>89.438238023144251</v>
      </c>
      <c r="L406" s="21">
        <f ca="1">IF(L$6&lt;$C406,0,VLOOKUP(L$6,'MonteCarlo Policy Paths'!$A$2:$I$31,'Monte Carlo_WA Complance Price'!$B406+1,FALSE))</f>
        <v>90.697931516427971</v>
      </c>
      <c r="M406" s="21">
        <f ca="1">IF(M$6&lt;$C406,0,VLOOKUP(M$6,'MonteCarlo Policy Paths'!$A$2:$I$31,'Monte Carlo_WA Complance Price'!$B406+1,FALSE))</f>
        <v>91.95762500971172</v>
      </c>
      <c r="N406" s="21">
        <f ca="1">IF(N$6&lt;$C406,0,VLOOKUP(N$6,'MonteCarlo Policy Paths'!$A$2:$I$31,'Monte Carlo_WA Complance Price'!$B406+1,FALSE))</f>
        <v>93.21731850299544</v>
      </c>
      <c r="O406" s="21">
        <f ca="1">IF(O$6&lt;$C406,0,VLOOKUP(O$6,'MonteCarlo Policy Paths'!$A$2:$I$31,'Monte Carlo_WA Complance Price'!$B406+1,FALSE))</f>
        <v>94.47701199627916</v>
      </c>
      <c r="P406" s="21">
        <f ca="1">IF(P$6&lt;$C406,0,VLOOKUP(P$6,'MonteCarlo Policy Paths'!$A$2:$I$31,'Monte Carlo_WA Complance Price'!$B406+1,FALSE))</f>
        <v>95.73670548956288</v>
      </c>
      <c r="Q406" s="21">
        <f ca="1">IF(Q$6&lt;$C406,0,VLOOKUP(Q$6,'MonteCarlo Policy Paths'!$A$2:$I$31,'Monte Carlo_WA Complance Price'!$B406+1,FALSE))</f>
        <v>96.996398982846586</v>
      </c>
      <c r="R406" s="21">
        <f ca="1">IF(R$6&lt;$C406,0,VLOOKUP(R$6,'MonteCarlo Policy Paths'!$A$2:$I$31,'Monte Carlo_WA Complance Price'!$B406+1,FALSE))</f>
        <v>98.25609247613032</v>
      </c>
      <c r="S406" s="21">
        <f ca="1">IF(S$6&lt;$C406,0,VLOOKUP(S$6,'MonteCarlo Policy Paths'!$A$2:$I$31,'Monte Carlo_WA Complance Price'!$B406+1,FALSE))</f>
        <v>99.65157958594628</v>
      </c>
      <c r="T406" s="21">
        <f ca="1">IF(T$6&lt;$C406,0,VLOOKUP(T$6,'MonteCarlo Policy Paths'!$A$2:$I$31,'Monte Carlo_WA Complance Price'!$B406+1,FALSE))</f>
        <v>101.04706669576224</v>
      </c>
      <c r="U406" s="21">
        <f ca="1">IF(U$6&lt;$C406,0,VLOOKUP(U$6,'MonteCarlo Policy Paths'!$A$2:$I$31,'Monte Carlo_WA Complance Price'!$B406+1,FALSE))</f>
        <v>102.4425538055782</v>
      </c>
      <c r="V406" s="21">
        <f ca="1">IF(V$6&lt;$C406,0,VLOOKUP(V$6,'MonteCarlo Policy Paths'!$A$2:$I$31,'Monte Carlo_WA Complance Price'!$B406+1,FALSE))</f>
        <v>103.83804091539416</v>
      </c>
      <c r="W406" s="21">
        <f ca="1">IF(W$6&lt;$C406,0,VLOOKUP(W$6,'MonteCarlo Policy Paths'!$A$2:$I$31,'Monte Carlo_WA Complance Price'!$B406+1,FALSE))</f>
        <v>105.23352802521011</v>
      </c>
      <c r="X406" s="21">
        <f ca="1">IF(X$6&lt;$C406,0,VLOOKUP(X$6,'MonteCarlo Policy Paths'!$A$2:$I$31,'Monte Carlo_WA Complance Price'!$B406+1,FALSE))</f>
        <v>106.47156953138905</v>
      </c>
      <c r="Y406" s="21">
        <f ca="1">IF(Y$6&lt;$C406,0,VLOOKUP(Y$6,'MonteCarlo Policy Paths'!$A$2:$I$31,'Monte Carlo_WA Complance Price'!$B406+1,FALSE))</f>
        <v>107.709611037568</v>
      </c>
      <c r="Z406" s="21">
        <f ca="1">IF(Z$6&lt;$C406,0,VLOOKUP(Z$6,'MonteCarlo Policy Paths'!$A$2:$I$31,'Monte Carlo_WA Complance Price'!$B406+1,FALSE))</f>
        <v>108.94765254374694</v>
      </c>
      <c r="AA406" s="21">
        <f ca="1">IF(AA$6&lt;$C406,0,VLOOKUP(AA$6,'MonteCarlo Policy Paths'!$A$2:$I$31,'Monte Carlo_WA Complance Price'!$B406+1,FALSE))</f>
        <v>110.18569404992589</v>
      </c>
      <c r="AB406" s="21">
        <f ca="1">IF(AB$6&lt;$C406,0,VLOOKUP(AB$6,'MonteCarlo Policy Paths'!$A$2:$I$31,'Monte Carlo_WA Complance Price'!$B406+1,FALSE))</f>
        <v>111.42373555610482</v>
      </c>
      <c r="AC406" s="21">
        <f ca="1">IF(AC$6&lt;$C406,0,VLOOKUP(AC$6,'MonteCarlo Policy Paths'!$A$2:$I$31,'Monte Carlo_WA Complance Price'!$B406+1,FALSE))</f>
        <v>112.86811731331359</v>
      </c>
      <c r="AD406" s="21">
        <f ca="1">IF(AD$6&lt;$C406,0,VLOOKUP(AD$6,'MonteCarlo Policy Paths'!$A$2:$I$31,'Monte Carlo_WA Complance Price'!$B406+1,FALSE))</f>
        <v>114.31249907052236</v>
      </c>
      <c r="AE406" s="21">
        <f ca="1">IF(AE$6&lt;$C406,0,VLOOKUP(AE$6,'MonteCarlo Policy Paths'!$A$2:$I$31,'Monte Carlo_WA Complance Price'!$B406+1,FALSE))</f>
        <v>115.75688082773114</v>
      </c>
      <c r="AF406" s="21">
        <f ca="1">IF(AF$6&lt;$C406,0,VLOOKUP(AF$6,'MonteCarlo Policy Paths'!$A$2:$I$31,'Monte Carlo_WA Complance Price'!$B406+1,FALSE))</f>
        <v>117.20126258493991</v>
      </c>
      <c r="AG406" s="22">
        <f ca="1">IF(AG$6&lt;$C406,0,VLOOKUP(AG$6,'MonteCarlo Policy Paths'!$A$2:$I$31,'Monte Carlo_WA Complance Price'!$B406+1,FALSE))</f>
        <v>119.5319620819439</v>
      </c>
      <c r="AI406" s="20">
        <f ca="1">E406*VLOOKUP(AI$6,'Greenhouse Gas Costs Avoided'!$A$2:$I$32,9,FALSE)</f>
        <v>0</v>
      </c>
      <c r="AJ406" s="21">
        <f ca="1">F406*VLOOKUP(AJ$6,'Greenhouse Gas Costs Avoided'!$A$2:$I$32,9,FALSE)</f>
        <v>5.2166744805659615</v>
      </c>
      <c r="AK406" s="21">
        <f ca="1">G406*VLOOKUP(AK$6,'Greenhouse Gas Costs Avoided'!$A$2:$I$32,9,FALSE)</f>
        <v>5.3216023247413169</v>
      </c>
      <c r="AL406" s="21">
        <f ca="1">H406*VLOOKUP(AL$6,'Greenhouse Gas Costs Avoided'!$A$2:$I$32,9,FALSE)</f>
        <v>5.4265301689166732</v>
      </c>
      <c r="AM406" s="21">
        <f ca="1">I406*VLOOKUP(AM$6,'Greenhouse Gas Costs Avoided'!$A$2:$I$32,9,FALSE)</f>
        <v>5.5063320831654474</v>
      </c>
      <c r="AN406" s="21">
        <f ca="1">J406*VLOOKUP(AN$6,'Greenhouse Gas Costs Avoided'!$A$2:$I$32,9,FALSE)</f>
        <v>5.5861339974142208</v>
      </c>
      <c r="AO406" s="21">
        <f ca="1">K406*VLOOKUP(AO$6,'Greenhouse Gas Costs Avoided'!$A$2:$I$32,9,FALSE)</f>
        <v>5.665935911662995</v>
      </c>
      <c r="AP406" s="21">
        <f ca="1">L406*VLOOKUP(AP$6,'Greenhouse Gas Costs Avoided'!$A$2:$I$32,9,FALSE)</f>
        <v>5.7457378259117702</v>
      </c>
      <c r="AQ406" s="21">
        <f ca="1">M406*VLOOKUP(AQ$6,'Greenhouse Gas Costs Avoided'!$A$2:$I$32,9,FALSE)</f>
        <v>5.8255397401605462</v>
      </c>
      <c r="AR406" s="21">
        <f ca="1">N406*VLOOKUP(AR$6,'Greenhouse Gas Costs Avoided'!$A$2:$I$32,9,FALSE)</f>
        <v>5.9053416544093205</v>
      </c>
      <c r="AS406" s="21">
        <f ca="1">O406*VLOOKUP(AS$6,'Greenhouse Gas Costs Avoided'!$A$2:$I$32,9,FALSE)</f>
        <v>5.9851435686580947</v>
      </c>
      <c r="AT406" s="21">
        <f ca="1">P406*VLOOKUP(AT$6,'Greenhouse Gas Costs Avoided'!$A$2:$I$32,9,FALSE)</f>
        <v>6.0649454829068699</v>
      </c>
      <c r="AU406" s="21">
        <f ca="1">Q406*VLOOKUP(AU$6,'Greenhouse Gas Costs Avoided'!$A$2:$I$32,9,FALSE)</f>
        <v>6.1447473971556432</v>
      </c>
      <c r="AV406" s="21">
        <f ca="1">R406*VLOOKUP(AV$6,'Greenhouse Gas Costs Avoided'!$A$2:$I$32,9,FALSE)</f>
        <v>6.2245493114044184</v>
      </c>
      <c r="AW406" s="21">
        <f ca="1">S406*VLOOKUP(AW$6,'Greenhouse Gas Costs Avoided'!$A$2:$I$32,9,FALSE)</f>
        <v>6.312953786990386</v>
      </c>
      <c r="AX406" s="21">
        <f ca="1">T406*VLOOKUP(AX$6,'Greenhouse Gas Costs Avoided'!$A$2:$I$32,9,FALSE)</f>
        <v>6.4013582625763545</v>
      </c>
      <c r="AY406" s="21">
        <f ca="1">U406*VLOOKUP(AY$6,'Greenhouse Gas Costs Avoided'!$A$2:$I$32,9,FALSE)</f>
        <v>6.4897627381623222</v>
      </c>
      <c r="AZ406" s="21">
        <f ca="1">V406*VLOOKUP(AZ$6,'Greenhouse Gas Costs Avoided'!$A$2:$I$32,9,FALSE)</f>
        <v>6.5781672137482907</v>
      </c>
      <c r="BA406" s="21">
        <f ca="1">W406*VLOOKUP(BA$6,'Greenhouse Gas Costs Avoided'!$A$2:$I$32,9,FALSE)</f>
        <v>6.6665716893342575</v>
      </c>
      <c r="BB406" s="21">
        <f ca="1">X406*VLOOKUP(BB$6,'Greenhouse Gas Costs Avoided'!$A$2:$I$32,9,FALSE)</f>
        <v>6.7450019445028957</v>
      </c>
      <c r="BC406" s="21">
        <f ca="1">Y406*VLOOKUP(BC$6,'Greenhouse Gas Costs Avoided'!$A$2:$I$32,9,FALSE)</f>
        <v>6.8234321996715348</v>
      </c>
      <c r="BD406" s="21">
        <f ca="1">Z406*VLOOKUP(BD$6,'Greenhouse Gas Costs Avoided'!$A$2:$I$32,9,FALSE)</f>
        <v>6.901862454840173</v>
      </c>
      <c r="BE406" s="21">
        <f ca="1">AA406*VLOOKUP(BE$6,'Greenhouse Gas Costs Avoided'!$A$2:$I$32,9,FALSE)</f>
        <v>6.9802927100088112</v>
      </c>
      <c r="BF406" s="21">
        <f ca="1">AB406*VLOOKUP(BF$6,'Greenhouse Gas Costs Avoided'!$A$2:$I$32,9,FALSE)</f>
        <v>7.0587229651774486</v>
      </c>
      <c r="BG406" s="21">
        <f ca="1">AC406*VLOOKUP(BG$6,'Greenhouse Gas Costs Avoided'!$A$2:$I$32,9,FALSE)</f>
        <v>7.1502249295408609</v>
      </c>
      <c r="BH406" s="21">
        <f ca="1">AD406*VLOOKUP(BH$6,'Greenhouse Gas Costs Avoided'!$A$2:$I$32,9,FALSE)</f>
        <v>7.2417268939042723</v>
      </c>
      <c r="BI406" s="21">
        <f ca="1">AE406*VLOOKUP(BI$6,'Greenhouse Gas Costs Avoided'!$A$2:$I$32,9,FALSE)</f>
        <v>7.3332288582676846</v>
      </c>
      <c r="BJ406" s="21">
        <f ca="1">AF406*VLOOKUP(BJ$6,'Greenhouse Gas Costs Avoided'!$A$2:$I$32,9,FALSE)</f>
        <v>7.424730822631096</v>
      </c>
      <c r="BK406" s="22">
        <f ca="1">AG406*VLOOKUP(BK$6,'Greenhouse Gas Costs Avoided'!$A$2:$I$32,9,FALSE)</f>
        <v>7.5723812490175435</v>
      </c>
    </row>
    <row r="407" spans="1:63" x14ac:dyDescent="0.35">
      <c r="A407" s="11">
        <v>401</v>
      </c>
      <c r="B407" s="12">
        <f t="shared" ca="1" si="12"/>
        <v>3</v>
      </c>
      <c r="C407" s="13">
        <f t="shared" ca="1" si="13"/>
        <v>2023</v>
      </c>
      <c r="E407" s="20">
        <f ca="1">IF(E$6&lt;$C407,0,VLOOKUP(E$6,'MonteCarlo Policy Paths'!$A$2:$I$31,'Monte Carlo_WA Complance Price'!$B407+1,FALSE))</f>
        <v>0</v>
      </c>
      <c r="F407" s="21">
        <f ca="1">IF(F$6&lt;$C407,0,VLOOKUP(F$6,'MonteCarlo Policy Paths'!$A$2:$I$31,'Monte Carlo_WA Complance Price'!$B407+1,FALSE))</f>
        <v>82.346532180449415</v>
      </c>
      <c r="G407" s="21">
        <f ca="1">IF(G$6&lt;$C407,0,VLOOKUP(G$6,'MonteCarlo Policy Paths'!$A$2:$I$31,'Monte Carlo_WA Complance Price'!$B407+1,FALSE))</f>
        <v>84.002844861871253</v>
      </c>
      <c r="H407" s="21">
        <f ca="1">IF(H$6&lt;$C407,0,VLOOKUP(H$6,'MonteCarlo Policy Paths'!$A$2:$I$31,'Monte Carlo_WA Complance Price'!$B407+1,FALSE))</f>
        <v>85.659157543293105</v>
      </c>
      <c r="I407" s="21">
        <f ca="1">IF(I$6&lt;$C407,0,VLOOKUP(I$6,'MonteCarlo Policy Paths'!$A$2:$I$31,'Monte Carlo_WA Complance Price'!$B407+1,FALSE))</f>
        <v>86.918851036576825</v>
      </c>
      <c r="J407" s="21">
        <f ca="1">IF(J$6&lt;$C407,0,VLOOKUP(J$6,'MonteCarlo Policy Paths'!$A$2:$I$31,'Monte Carlo_WA Complance Price'!$B407+1,FALSE))</f>
        <v>88.178544529860531</v>
      </c>
      <c r="K407" s="21">
        <f ca="1">IF(K$6&lt;$C407,0,VLOOKUP(K$6,'MonteCarlo Policy Paths'!$A$2:$I$31,'Monte Carlo_WA Complance Price'!$B407+1,FALSE))</f>
        <v>89.438238023144251</v>
      </c>
      <c r="L407" s="21">
        <f ca="1">IF(L$6&lt;$C407,0,VLOOKUP(L$6,'MonteCarlo Policy Paths'!$A$2:$I$31,'Monte Carlo_WA Complance Price'!$B407+1,FALSE))</f>
        <v>90.697931516427971</v>
      </c>
      <c r="M407" s="21">
        <f ca="1">IF(M$6&lt;$C407,0,VLOOKUP(M$6,'MonteCarlo Policy Paths'!$A$2:$I$31,'Monte Carlo_WA Complance Price'!$B407+1,FALSE))</f>
        <v>91.95762500971172</v>
      </c>
      <c r="N407" s="21">
        <f ca="1">IF(N$6&lt;$C407,0,VLOOKUP(N$6,'MonteCarlo Policy Paths'!$A$2:$I$31,'Monte Carlo_WA Complance Price'!$B407+1,FALSE))</f>
        <v>93.21731850299544</v>
      </c>
      <c r="O407" s="21">
        <f ca="1">IF(O$6&lt;$C407,0,VLOOKUP(O$6,'MonteCarlo Policy Paths'!$A$2:$I$31,'Monte Carlo_WA Complance Price'!$B407+1,FALSE))</f>
        <v>94.47701199627916</v>
      </c>
      <c r="P407" s="21">
        <f ca="1">IF(P$6&lt;$C407,0,VLOOKUP(P$6,'MonteCarlo Policy Paths'!$A$2:$I$31,'Monte Carlo_WA Complance Price'!$B407+1,FALSE))</f>
        <v>95.73670548956288</v>
      </c>
      <c r="Q407" s="21">
        <f ca="1">IF(Q$6&lt;$C407,0,VLOOKUP(Q$6,'MonteCarlo Policy Paths'!$A$2:$I$31,'Monte Carlo_WA Complance Price'!$B407+1,FALSE))</f>
        <v>96.996398982846586</v>
      </c>
      <c r="R407" s="21">
        <f ca="1">IF(R$6&lt;$C407,0,VLOOKUP(R$6,'MonteCarlo Policy Paths'!$A$2:$I$31,'Monte Carlo_WA Complance Price'!$B407+1,FALSE))</f>
        <v>101.49317720655506</v>
      </c>
      <c r="S407" s="21">
        <f ca="1">IF(S$6&lt;$C407,0,VLOOKUP(S$6,'MonteCarlo Policy Paths'!$A$2:$I$31,'Monte Carlo_WA Complance Price'!$B407+1,FALSE))</f>
        <v>104.21949379267882</v>
      </c>
      <c r="T407" s="21">
        <f ca="1">IF(T$6&lt;$C407,0,VLOOKUP(T$6,'MonteCarlo Policy Paths'!$A$2:$I$31,'Monte Carlo_WA Complance Price'!$B407+1,FALSE))</f>
        <v>107.03810370059369</v>
      </c>
      <c r="U407" s="21">
        <f ca="1">IF(U$6&lt;$C407,0,VLOOKUP(U$6,'MonteCarlo Policy Paths'!$A$2:$I$31,'Monte Carlo_WA Complance Price'!$B407+1,FALSE))</f>
        <v>109.92690053835344</v>
      </c>
      <c r="V407" s="21">
        <f ca="1">IF(V$6&lt;$C407,0,VLOOKUP(V$6,'MonteCarlo Policy Paths'!$A$2:$I$31,'Monte Carlo_WA Complance Price'!$B407+1,FALSE))</f>
        <v>112.89757853003228</v>
      </c>
      <c r="W407" s="21">
        <f ca="1">IF(W$6&lt;$C407,0,VLOOKUP(W$6,'MonteCarlo Policy Paths'!$A$2:$I$31,'Monte Carlo_WA Complance Price'!$B407+1,FALSE))</f>
        <v>115.91943874780665</v>
      </c>
      <c r="X407" s="21">
        <f ca="1">IF(X$6&lt;$C407,0,VLOOKUP(X$6,'MonteCarlo Policy Paths'!$A$2:$I$31,'Monte Carlo_WA Complance Price'!$B407+1,FALSE))</f>
        <v>119.06733931122673</v>
      </c>
      <c r="Y407" s="21">
        <f ca="1">IF(Y$6&lt;$C407,0,VLOOKUP(Y$6,'MonteCarlo Policy Paths'!$A$2:$I$31,'Monte Carlo_WA Complance Price'!$B407+1,FALSE))</f>
        <v>122.25496395468721</v>
      </c>
      <c r="Z407" s="21">
        <f ca="1">IF(Z$6&lt;$C407,0,VLOOKUP(Z$6,'MonteCarlo Policy Paths'!$A$2:$I$31,'Monte Carlo_WA Complance Price'!$B407+1,FALSE))</f>
        <v>125.4992630232488</v>
      </c>
      <c r="AA407" s="21">
        <f ca="1">IF(AA$6&lt;$C407,0,VLOOKUP(AA$6,'MonteCarlo Policy Paths'!$A$2:$I$31,'Monte Carlo_WA Complance Price'!$B407+1,FALSE))</f>
        <v>128.82380079097237</v>
      </c>
      <c r="AB407" s="21">
        <f ca="1">IF(AB$6&lt;$C407,0,VLOOKUP(AB$6,'MonteCarlo Policy Paths'!$A$2:$I$31,'Monte Carlo_WA Complance Price'!$B407+1,FALSE))</f>
        <v>132.24028719953677</v>
      </c>
      <c r="AC407" s="21">
        <f ca="1">IF(AC$6&lt;$C407,0,VLOOKUP(AC$6,'MonteCarlo Policy Paths'!$A$2:$I$31,'Monte Carlo_WA Complance Price'!$B407+1,FALSE))</f>
        <v>135.74155640209787</v>
      </c>
      <c r="AD407" s="21">
        <f ca="1">IF(AD$6&lt;$C407,0,VLOOKUP(AD$6,'MonteCarlo Policy Paths'!$A$2:$I$31,'Monte Carlo_WA Complance Price'!$B407+1,FALSE))</f>
        <v>139.32654413598658</v>
      </c>
      <c r="AE407" s="21">
        <f ca="1">IF(AE$6&lt;$C407,0,VLOOKUP(AE$6,'MonteCarlo Policy Paths'!$A$2:$I$31,'Monte Carlo_WA Complance Price'!$B407+1,FALSE))</f>
        <v>142.9856742986068</v>
      </c>
      <c r="AF407" s="21">
        <f ca="1">IF(AF$6&lt;$C407,0,VLOOKUP(AF$6,'MonteCarlo Policy Paths'!$A$2:$I$31,'Monte Carlo_WA Complance Price'!$B407+1,FALSE))</f>
        <v>146.72361540812219</v>
      </c>
      <c r="AG407" s="22">
        <f ca="1">IF(AG$6&lt;$C407,0,VLOOKUP(AG$6,'MonteCarlo Policy Paths'!$A$2:$I$31,'Monte Carlo_WA Complance Price'!$B407+1,FALSE))</f>
        <v>150.52284977717397</v>
      </c>
      <c r="AI407" s="20">
        <f ca="1">E407*VLOOKUP(AI$6,'Greenhouse Gas Costs Avoided'!$A$2:$I$32,9,FALSE)</f>
        <v>0</v>
      </c>
      <c r="AJ407" s="21">
        <f ca="1">F407*VLOOKUP(AJ$6,'Greenhouse Gas Costs Avoided'!$A$2:$I$32,9,FALSE)</f>
        <v>5.2166744805659615</v>
      </c>
      <c r="AK407" s="21">
        <f ca="1">G407*VLOOKUP(AK$6,'Greenhouse Gas Costs Avoided'!$A$2:$I$32,9,FALSE)</f>
        <v>5.3216023247413169</v>
      </c>
      <c r="AL407" s="21">
        <f ca="1">H407*VLOOKUP(AL$6,'Greenhouse Gas Costs Avoided'!$A$2:$I$32,9,FALSE)</f>
        <v>5.4265301689166732</v>
      </c>
      <c r="AM407" s="21">
        <f ca="1">I407*VLOOKUP(AM$6,'Greenhouse Gas Costs Avoided'!$A$2:$I$32,9,FALSE)</f>
        <v>5.5063320831654474</v>
      </c>
      <c r="AN407" s="21">
        <f ca="1">J407*VLOOKUP(AN$6,'Greenhouse Gas Costs Avoided'!$A$2:$I$32,9,FALSE)</f>
        <v>5.5861339974142208</v>
      </c>
      <c r="AO407" s="21">
        <f ca="1">K407*VLOOKUP(AO$6,'Greenhouse Gas Costs Avoided'!$A$2:$I$32,9,FALSE)</f>
        <v>5.665935911662995</v>
      </c>
      <c r="AP407" s="21">
        <f ca="1">L407*VLOOKUP(AP$6,'Greenhouse Gas Costs Avoided'!$A$2:$I$32,9,FALSE)</f>
        <v>5.7457378259117702</v>
      </c>
      <c r="AQ407" s="21">
        <f ca="1">M407*VLOOKUP(AQ$6,'Greenhouse Gas Costs Avoided'!$A$2:$I$32,9,FALSE)</f>
        <v>5.8255397401605462</v>
      </c>
      <c r="AR407" s="21">
        <f ca="1">N407*VLOOKUP(AR$6,'Greenhouse Gas Costs Avoided'!$A$2:$I$32,9,FALSE)</f>
        <v>5.9053416544093205</v>
      </c>
      <c r="AS407" s="21">
        <f ca="1">O407*VLOOKUP(AS$6,'Greenhouse Gas Costs Avoided'!$A$2:$I$32,9,FALSE)</f>
        <v>5.9851435686580947</v>
      </c>
      <c r="AT407" s="21">
        <f ca="1">P407*VLOOKUP(AT$6,'Greenhouse Gas Costs Avoided'!$A$2:$I$32,9,FALSE)</f>
        <v>6.0649454829068699</v>
      </c>
      <c r="AU407" s="21">
        <f ca="1">Q407*VLOOKUP(AU$6,'Greenhouse Gas Costs Avoided'!$A$2:$I$32,9,FALSE)</f>
        <v>6.1447473971556432</v>
      </c>
      <c r="AV407" s="21">
        <f ca="1">R407*VLOOKUP(AV$6,'Greenhouse Gas Costs Avoided'!$A$2:$I$32,9,FALSE)</f>
        <v>6.4296194808152167</v>
      </c>
      <c r="AW407" s="21">
        <f ca="1">S407*VLOOKUP(AW$6,'Greenhouse Gas Costs Avoided'!$A$2:$I$32,9,FALSE)</f>
        <v>6.6023323538917609</v>
      </c>
      <c r="AX407" s="21">
        <f ca="1">T407*VLOOKUP(AX$6,'Greenhouse Gas Costs Avoided'!$A$2:$I$32,9,FALSE)</f>
        <v>6.7808920331878957</v>
      </c>
      <c r="AY407" s="21">
        <f ca="1">U407*VLOOKUP(AY$6,'Greenhouse Gas Costs Avoided'!$A$2:$I$32,9,FALSE)</f>
        <v>6.9638980729572149</v>
      </c>
      <c r="AZ407" s="21">
        <f ca="1">V407*VLOOKUP(AZ$6,'Greenhouse Gas Costs Avoided'!$A$2:$I$32,9,FALSE)</f>
        <v>7.1520913053717949</v>
      </c>
      <c r="BA407" s="21">
        <f ca="1">W407*VLOOKUP(BA$6,'Greenhouse Gas Costs Avoided'!$A$2:$I$32,9,FALSE)</f>
        <v>7.3435269452765404</v>
      </c>
      <c r="BB407" s="21">
        <f ca="1">X407*VLOOKUP(BB$6,'Greenhouse Gas Costs Avoided'!$A$2:$I$32,9,FALSE)</f>
        <v>7.5429472742415475</v>
      </c>
      <c r="BC407" s="21">
        <f ca="1">Y407*VLOOKUP(BC$6,'Greenhouse Gas Costs Avoided'!$A$2:$I$32,9,FALSE)</f>
        <v>7.744884134129272</v>
      </c>
      <c r="BD407" s="21">
        <f ca="1">Z407*VLOOKUP(BD$6,'Greenhouse Gas Costs Avoided'!$A$2:$I$32,9,FALSE)</f>
        <v>7.950411333759269</v>
      </c>
      <c r="BE407" s="21">
        <f ca="1">AA407*VLOOKUP(BE$6,'Greenhouse Gas Costs Avoided'!$A$2:$I$32,9,FALSE)</f>
        <v>8.161021676093501</v>
      </c>
      <c r="BF407" s="21">
        <f ca="1">AB407*VLOOKUP(BF$6,'Greenhouse Gas Costs Avoided'!$A$2:$I$32,9,FALSE)</f>
        <v>8.3774569890184303</v>
      </c>
      <c r="BG407" s="21">
        <f ca="1">AC407*VLOOKUP(BG$6,'Greenhouse Gas Costs Avoided'!$A$2:$I$32,9,FALSE)</f>
        <v>8.5992633142510115</v>
      </c>
      <c r="BH407" s="21">
        <f ca="1">AD407*VLOOKUP(BH$6,'Greenhouse Gas Costs Avoided'!$A$2:$I$32,9,FALSE)</f>
        <v>8.8263732304711304</v>
      </c>
      <c r="BI407" s="21">
        <f ca="1">AE407*VLOOKUP(BI$6,'Greenhouse Gas Costs Avoided'!$A$2:$I$32,9,FALSE)</f>
        <v>9.05818008905967</v>
      </c>
      <c r="BJ407" s="21">
        <f ca="1">AF407*VLOOKUP(BJ$6,'Greenhouse Gas Costs Avoided'!$A$2:$I$32,9,FALSE)</f>
        <v>9.2949796418706736</v>
      </c>
      <c r="BK407" s="22">
        <f ca="1">AG407*VLOOKUP(BK$6,'Greenhouse Gas Costs Avoided'!$A$2:$I$32,9,FALSE)</f>
        <v>9.5356621388007277</v>
      </c>
    </row>
    <row r="408" spans="1:63" x14ac:dyDescent="0.35">
      <c r="A408" s="11">
        <v>402</v>
      </c>
      <c r="B408" s="12">
        <f t="shared" ca="1" si="12"/>
        <v>4</v>
      </c>
      <c r="C408" s="13">
        <f t="shared" ca="1" si="13"/>
        <v>2023</v>
      </c>
      <c r="E408" s="20">
        <f ca="1">IF(E$6&lt;$C408,0,VLOOKUP(E$6,'MonteCarlo Policy Paths'!$A$2:$I$31,'Monte Carlo_WA Complance Price'!$B408+1,FALSE))</f>
        <v>0</v>
      </c>
      <c r="F408" s="21">
        <f ca="1">IF(F$6&lt;$C408,0,VLOOKUP(F$6,'MonteCarlo Policy Paths'!$A$2:$I$31,'Monte Carlo_WA Complance Price'!$B408+1,FALSE))</f>
        <v>82.346532180449415</v>
      </c>
      <c r="G408" s="21">
        <f ca="1">IF(G$6&lt;$C408,0,VLOOKUP(G$6,'MonteCarlo Policy Paths'!$A$2:$I$31,'Monte Carlo_WA Complance Price'!$B408+1,FALSE))</f>
        <v>84.002844861871253</v>
      </c>
      <c r="H408" s="21">
        <f ca="1">IF(H$6&lt;$C408,0,VLOOKUP(H$6,'MonteCarlo Policy Paths'!$A$2:$I$31,'Monte Carlo_WA Complance Price'!$B408+1,FALSE))</f>
        <v>85.659157543293105</v>
      </c>
      <c r="I408" s="21">
        <f ca="1">IF(I$6&lt;$C408,0,VLOOKUP(I$6,'MonteCarlo Policy Paths'!$A$2:$I$31,'Monte Carlo_WA Complance Price'!$B408+1,FALSE))</f>
        <v>86.918851036576825</v>
      </c>
      <c r="J408" s="21">
        <f ca="1">IF(J$6&lt;$C408,0,VLOOKUP(J$6,'MonteCarlo Policy Paths'!$A$2:$I$31,'Monte Carlo_WA Complance Price'!$B408+1,FALSE))</f>
        <v>88.178544529860531</v>
      </c>
      <c r="K408" s="21">
        <f ca="1">IF(K$6&lt;$C408,0,VLOOKUP(K$6,'MonteCarlo Policy Paths'!$A$2:$I$31,'Monte Carlo_WA Complance Price'!$B408+1,FALSE))</f>
        <v>89.438238023144251</v>
      </c>
      <c r="L408" s="21">
        <f ca="1">IF(L$6&lt;$C408,0,VLOOKUP(L$6,'MonteCarlo Policy Paths'!$A$2:$I$31,'Monte Carlo_WA Complance Price'!$B408+1,FALSE))</f>
        <v>90.697931516427971</v>
      </c>
      <c r="M408" s="21">
        <f ca="1">IF(M$6&lt;$C408,0,VLOOKUP(M$6,'MonteCarlo Policy Paths'!$A$2:$I$31,'Monte Carlo_WA Complance Price'!$B408+1,FALSE))</f>
        <v>91.95762500971172</v>
      </c>
      <c r="N408" s="21">
        <f ca="1">IF(N$6&lt;$C408,0,VLOOKUP(N$6,'MonteCarlo Policy Paths'!$A$2:$I$31,'Monte Carlo_WA Complance Price'!$B408+1,FALSE))</f>
        <v>93.21731850299544</v>
      </c>
      <c r="O408" s="21">
        <f ca="1">IF(O$6&lt;$C408,0,VLOOKUP(O$6,'MonteCarlo Policy Paths'!$A$2:$I$31,'Monte Carlo_WA Complance Price'!$B408+1,FALSE))</f>
        <v>94.47701199627916</v>
      </c>
      <c r="P408" s="21">
        <f ca="1">IF(P$6&lt;$C408,0,VLOOKUP(P$6,'MonteCarlo Policy Paths'!$A$2:$I$31,'Monte Carlo_WA Complance Price'!$B408+1,FALSE))</f>
        <v>95.73670548956288</v>
      </c>
      <c r="Q408" s="21">
        <f ca="1">IF(Q$6&lt;$C408,0,VLOOKUP(Q$6,'MonteCarlo Policy Paths'!$A$2:$I$31,'Monte Carlo_WA Complance Price'!$B408+1,FALSE))</f>
        <v>96.996398982846586</v>
      </c>
      <c r="R408" s="21">
        <f ca="1">IF(R$6&lt;$C408,0,VLOOKUP(R$6,'MonteCarlo Policy Paths'!$A$2:$I$31,'Monte Carlo_WA Complance Price'!$B408+1,FALSE))</f>
        <v>98.25609247613032</v>
      </c>
      <c r="S408" s="21">
        <f ca="1">IF(S$6&lt;$C408,0,VLOOKUP(S$6,'MonteCarlo Policy Paths'!$A$2:$I$31,'Monte Carlo_WA Complance Price'!$B408+1,FALSE))</f>
        <v>99.65157958594628</v>
      </c>
      <c r="T408" s="21">
        <f ca="1">IF(T$6&lt;$C408,0,VLOOKUP(T$6,'MonteCarlo Policy Paths'!$A$2:$I$31,'Monte Carlo_WA Complance Price'!$B408+1,FALSE))</f>
        <v>101.04706669576224</v>
      </c>
      <c r="U408" s="21">
        <f ca="1">IF(U$6&lt;$C408,0,VLOOKUP(U$6,'MonteCarlo Policy Paths'!$A$2:$I$31,'Monte Carlo_WA Complance Price'!$B408+1,FALSE))</f>
        <v>102.4425538055782</v>
      </c>
      <c r="V408" s="21">
        <f ca="1">IF(V$6&lt;$C408,0,VLOOKUP(V$6,'MonteCarlo Policy Paths'!$A$2:$I$31,'Monte Carlo_WA Complance Price'!$B408+1,FALSE))</f>
        <v>103.83804091539416</v>
      </c>
      <c r="W408" s="21">
        <f ca="1">IF(W$6&lt;$C408,0,VLOOKUP(W$6,'MonteCarlo Policy Paths'!$A$2:$I$31,'Monte Carlo_WA Complance Price'!$B408+1,FALSE))</f>
        <v>105.23352802521011</v>
      </c>
      <c r="X408" s="21">
        <f ca="1">IF(X$6&lt;$C408,0,VLOOKUP(X$6,'MonteCarlo Policy Paths'!$A$2:$I$31,'Monte Carlo_WA Complance Price'!$B408+1,FALSE))</f>
        <v>106.47156953138905</v>
      </c>
      <c r="Y408" s="21">
        <f ca="1">IF(Y$6&lt;$C408,0,VLOOKUP(Y$6,'MonteCarlo Policy Paths'!$A$2:$I$31,'Monte Carlo_WA Complance Price'!$B408+1,FALSE))</f>
        <v>107.709611037568</v>
      </c>
      <c r="Z408" s="21">
        <f ca="1">IF(Z$6&lt;$C408,0,VLOOKUP(Z$6,'MonteCarlo Policy Paths'!$A$2:$I$31,'Monte Carlo_WA Complance Price'!$B408+1,FALSE))</f>
        <v>108.94765254374694</v>
      </c>
      <c r="AA408" s="21">
        <f ca="1">IF(AA$6&lt;$C408,0,VLOOKUP(AA$6,'MonteCarlo Policy Paths'!$A$2:$I$31,'Monte Carlo_WA Complance Price'!$B408+1,FALSE))</f>
        <v>110.18569404992589</v>
      </c>
      <c r="AB408" s="21">
        <f ca="1">IF(AB$6&lt;$C408,0,VLOOKUP(AB$6,'MonteCarlo Policy Paths'!$A$2:$I$31,'Monte Carlo_WA Complance Price'!$B408+1,FALSE))</f>
        <v>111.42373555610482</v>
      </c>
      <c r="AC408" s="21">
        <f ca="1">IF(AC$6&lt;$C408,0,VLOOKUP(AC$6,'MonteCarlo Policy Paths'!$A$2:$I$31,'Monte Carlo_WA Complance Price'!$B408+1,FALSE))</f>
        <v>112.86811731331359</v>
      </c>
      <c r="AD408" s="21">
        <f ca="1">IF(AD$6&lt;$C408,0,VLOOKUP(AD$6,'MonteCarlo Policy Paths'!$A$2:$I$31,'Monte Carlo_WA Complance Price'!$B408+1,FALSE))</f>
        <v>114.31249907052236</v>
      </c>
      <c r="AE408" s="21">
        <f ca="1">IF(AE$6&lt;$C408,0,VLOOKUP(AE$6,'MonteCarlo Policy Paths'!$A$2:$I$31,'Monte Carlo_WA Complance Price'!$B408+1,FALSE))</f>
        <v>115.75688082773114</v>
      </c>
      <c r="AF408" s="21">
        <f ca="1">IF(AF$6&lt;$C408,0,VLOOKUP(AF$6,'MonteCarlo Policy Paths'!$A$2:$I$31,'Monte Carlo_WA Complance Price'!$B408+1,FALSE))</f>
        <v>117.20126258493991</v>
      </c>
      <c r="AG408" s="22">
        <f ca="1">IF(AG$6&lt;$C408,0,VLOOKUP(AG$6,'MonteCarlo Policy Paths'!$A$2:$I$31,'Monte Carlo_WA Complance Price'!$B408+1,FALSE))</f>
        <v>119.5319620819439</v>
      </c>
      <c r="AI408" s="20">
        <f ca="1">E408*VLOOKUP(AI$6,'Greenhouse Gas Costs Avoided'!$A$2:$I$32,9,FALSE)</f>
        <v>0</v>
      </c>
      <c r="AJ408" s="21">
        <f ca="1">F408*VLOOKUP(AJ$6,'Greenhouse Gas Costs Avoided'!$A$2:$I$32,9,FALSE)</f>
        <v>5.2166744805659615</v>
      </c>
      <c r="AK408" s="21">
        <f ca="1">G408*VLOOKUP(AK$6,'Greenhouse Gas Costs Avoided'!$A$2:$I$32,9,FALSE)</f>
        <v>5.3216023247413169</v>
      </c>
      <c r="AL408" s="21">
        <f ca="1">H408*VLOOKUP(AL$6,'Greenhouse Gas Costs Avoided'!$A$2:$I$32,9,FALSE)</f>
        <v>5.4265301689166732</v>
      </c>
      <c r="AM408" s="21">
        <f ca="1">I408*VLOOKUP(AM$6,'Greenhouse Gas Costs Avoided'!$A$2:$I$32,9,FALSE)</f>
        <v>5.5063320831654474</v>
      </c>
      <c r="AN408" s="21">
        <f ca="1">J408*VLOOKUP(AN$6,'Greenhouse Gas Costs Avoided'!$A$2:$I$32,9,FALSE)</f>
        <v>5.5861339974142208</v>
      </c>
      <c r="AO408" s="21">
        <f ca="1">K408*VLOOKUP(AO$6,'Greenhouse Gas Costs Avoided'!$A$2:$I$32,9,FALSE)</f>
        <v>5.665935911662995</v>
      </c>
      <c r="AP408" s="21">
        <f ca="1">L408*VLOOKUP(AP$6,'Greenhouse Gas Costs Avoided'!$A$2:$I$32,9,FALSE)</f>
        <v>5.7457378259117702</v>
      </c>
      <c r="AQ408" s="21">
        <f ca="1">M408*VLOOKUP(AQ$6,'Greenhouse Gas Costs Avoided'!$A$2:$I$32,9,FALSE)</f>
        <v>5.8255397401605462</v>
      </c>
      <c r="AR408" s="21">
        <f ca="1">N408*VLOOKUP(AR$6,'Greenhouse Gas Costs Avoided'!$A$2:$I$32,9,FALSE)</f>
        <v>5.9053416544093205</v>
      </c>
      <c r="AS408" s="21">
        <f ca="1">O408*VLOOKUP(AS$6,'Greenhouse Gas Costs Avoided'!$A$2:$I$32,9,FALSE)</f>
        <v>5.9851435686580947</v>
      </c>
      <c r="AT408" s="21">
        <f ca="1">P408*VLOOKUP(AT$6,'Greenhouse Gas Costs Avoided'!$A$2:$I$32,9,FALSE)</f>
        <v>6.0649454829068699</v>
      </c>
      <c r="AU408" s="21">
        <f ca="1">Q408*VLOOKUP(AU$6,'Greenhouse Gas Costs Avoided'!$A$2:$I$32,9,FALSE)</f>
        <v>6.1447473971556432</v>
      </c>
      <c r="AV408" s="21">
        <f ca="1">R408*VLOOKUP(AV$6,'Greenhouse Gas Costs Avoided'!$A$2:$I$32,9,FALSE)</f>
        <v>6.2245493114044184</v>
      </c>
      <c r="AW408" s="21">
        <f ca="1">S408*VLOOKUP(AW$6,'Greenhouse Gas Costs Avoided'!$A$2:$I$32,9,FALSE)</f>
        <v>6.312953786990386</v>
      </c>
      <c r="AX408" s="21">
        <f ca="1">T408*VLOOKUP(AX$6,'Greenhouse Gas Costs Avoided'!$A$2:$I$32,9,FALSE)</f>
        <v>6.4013582625763545</v>
      </c>
      <c r="AY408" s="21">
        <f ca="1">U408*VLOOKUP(AY$6,'Greenhouse Gas Costs Avoided'!$A$2:$I$32,9,FALSE)</f>
        <v>6.4897627381623222</v>
      </c>
      <c r="AZ408" s="21">
        <f ca="1">V408*VLOOKUP(AZ$6,'Greenhouse Gas Costs Avoided'!$A$2:$I$32,9,FALSE)</f>
        <v>6.5781672137482907</v>
      </c>
      <c r="BA408" s="21">
        <f ca="1">W408*VLOOKUP(BA$6,'Greenhouse Gas Costs Avoided'!$A$2:$I$32,9,FALSE)</f>
        <v>6.6665716893342575</v>
      </c>
      <c r="BB408" s="21">
        <f ca="1">X408*VLOOKUP(BB$6,'Greenhouse Gas Costs Avoided'!$A$2:$I$32,9,FALSE)</f>
        <v>6.7450019445028957</v>
      </c>
      <c r="BC408" s="21">
        <f ca="1">Y408*VLOOKUP(BC$6,'Greenhouse Gas Costs Avoided'!$A$2:$I$32,9,FALSE)</f>
        <v>6.8234321996715348</v>
      </c>
      <c r="BD408" s="21">
        <f ca="1">Z408*VLOOKUP(BD$6,'Greenhouse Gas Costs Avoided'!$A$2:$I$32,9,FALSE)</f>
        <v>6.901862454840173</v>
      </c>
      <c r="BE408" s="21">
        <f ca="1">AA408*VLOOKUP(BE$6,'Greenhouse Gas Costs Avoided'!$A$2:$I$32,9,FALSE)</f>
        <v>6.9802927100088112</v>
      </c>
      <c r="BF408" s="21">
        <f ca="1">AB408*VLOOKUP(BF$6,'Greenhouse Gas Costs Avoided'!$A$2:$I$32,9,FALSE)</f>
        <v>7.0587229651774486</v>
      </c>
      <c r="BG408" s="21">
        <f ca="1">AC408*VLOOKUP(BG$6,'Greenhouse Gas Costs Avoided'!$A$2:$I$32,9,FALSE)</f>
        <v>7.1502249295408609</v>
      </c>
      <c r="BH408" s="21">
        <f ca="1">AD408*VLOOKUP(BH$6,'Greenhouse Gas Costs Avoided'!$A$2:$I$32,9,FALSE)</f>
        <v>7.2417268939042723</v>
      </c>
      <c r="BI408" s="21">
        <f ca="1">AE408*VLOOKUP(BI$6,'Greenhouse Gas Costs Avoided'!$A$2:$I$32,9,FALSE)</f>
        <v>7.3332288582676846</v>
      </c>
      <c r="BJ408" s="21">
        <f ca="1">AF408*VLOOKUP(BJ$6,'Greenhouse Gas Costs Avoided'!$A$2:$I$32,9,FALSE)</f>
        <v>7.424730822631096</v>
      </c>
      <c r="BK408" s="22">
        <f ca="1">AG408*VLOOKUP(BK$6,'Greenhouse Gas Costs Avoided'!$A$2:$I$32,9,FALSE)</f>
        <v>7.5723812490175435</v>
      </c>
    </row>
    <row r="409" spans="1:63" x14ac:dyDescent="0.35">
      <c r="A409" s="11">
        <v>403</v>
      </c>
      <c r="B409" s="12">
        <f t="shared" ca="1" si="12"/>
        <v>3</v>
      </c>
      <c r="C409" s="13">
        <f t="shared" ca="1" si="13"/>
        <v>2023</v>
      </c>
      <c r="E409" s="20">
        <f ca="1">IF(E$6&lt;$C409,0,VLOOKUP(E$6,'MonteCarlo Policy Paths'!$A$2:$I$31,'Monte Carlo_WA Complance Price'!$B409+1,FALSE))</f>
        <v>0</v>
      </c>
      <c r="F409" s="21">
        <f ca="1">IF(F$6&lt;$C409,0,VLOOKUP(F$6,'MonteCarlo Policy Paths'!$A$2:$I$31,'Monte Carlo_WA Complance Price'!$B409+1,FALSE))</f>
        <v>82.346532180449415</v>
      </c>
      <c r="G409" s="21">
        <f ca="1">IF(G$6&lt;$C409,0,VLOOKUP(G$6,'MonteCarlo Policy Paths'!$A$2:$I$31,'Monte Carlo_WA Complance Price'!$B409+1,FALSE))</f>
        <v>84.002844861871253</v>
      </c>
      <c r="H409" s="21">
        <f ca="1">IF(H$6&lt;$C409,0,VLOOKUP(H$6,'MonteCarlo Policy Paths'!$A$2:$I$31,'Monte Carlo_WA Complance Price'!$B409+1,FALSE))</f>
        <v>85.659157543293105</v>
      </c>
      <c r="I409" s="21">
        <f ca="1">IF(I$6&lt;$C409,0,VLOOKUP(I$6,'MonteCarlo Policy Paths'!$A$2:$I$31,'Monte Carlo_WA Complance Price'!$B409+1,FALSE))</f>
        <v>86.918851036576825</v>
      </c>
      <c r="J409" s="21">
        <f ca="1">IF(J$6&lt;$C409,0,VLOOKUP(J$6,'MonteCarlo Policy Paths'!$A$2:$I$31,'Monte Carlo_WA Complance Price'!$B409+1,FALSE))</f>
        <v>88.178544529860531</v>
      </c>
      <c r="K409" s="21">
        <f ca="1">IF(K$6&lt;$C409,0,VLOOKUP(K$6,'MonteCarlo Policy Paths'!$A$2:$I$31,'Monte Carlo_WA Complance Price'!$B409+1,FALSE))</f>
        <v>89.438238023144251</v>
      </c>
      <c r="L409" s="21">
        <f ca="1">IF(L$6&lt;$C409,0,VLOOKUP(L$6,'MonteCarlo Policy Paths'!$A$2:$I$31,'Monte Carlo_WA Complance Price'!$B409+1,FALSE))</f>
        <v>90.697931516427971</v>
      </c>
      <c r="M409" s="21">
        <f ca="1">IF(M$6&lt;$C409,0,VLOOKUP(M$6,'MonteCarlo Policy Paths'!$A$2:$I$31,'Monte Carlo_WA Complance Price'!$B409+1,FALSE))</f>
        <v>91.95762500971172</v>
      </c>
      <c r="N409" s="21">
        <f ca="1">IF(N$6&lt;$C409,0,VLOOKUP(N$6,'MonteCarlo Policy Paths'!$A$2:$I$31,'Monte Carlo_WA Complance Price'!$B409+1,FALSE))</f>
        <v>93.21731850299544</v>
      </c>
      <c r="O409" s="21">
        <f ca="1">IF(O$6&lt;$C409,0,VLOOKUP(O$6,'MonteCarlo Policy Paths'!$A$2:$I$31,'Monte Carlo_WA Complance Price'!$B409+1,FALSE))</f>
        <v>94.47701199627916</v>
      </c>
      <c r="P409" s="21">
        <f ca="1">IF(P$6&lt;$C409,0,VLOOKUP(P$6,'MonteCarlo Policy Paths'!$A$2:$I$31,'Monte Carlo_WA Complance Price'!$B409+1,FALSE))</f>
        <v>95.73670548956288</v>
      </c>
      <c r="Q409" s="21">
        <f ca="1">IF(Q$6&lt;$C409,0,VLOOKUP(Q$6,'MonteCarlo Policy Paths'!$A$2:$I$31,'Monte Carlo_WA Complance Price'!$B409+1,FALSE))</f>
        <v>96.996398982846586</v>
      </c>
      <c r="R409" s="21">
        <f ca="1">IF(R$6&lt;$C409,0,VLOOKUP(R$6,'MonteCarlo Policy Paths'!$A$2:$I$31,'Monte Carlo_WA Complance Price'!$B409+1,FALSE))</f>
        <v>101.49317720655506</v>
      </c>
      <c r="S409" s="21">
        <f ca="1">IF(S$6&lt;$C409,0,VLOOKUP(S$6,'MonteCarlo Policy Paths'!$A$2:$I$31,'Monte Carlo_WA Complance Price'!$B409+1,FALSE))</f>
        <v>104.21949379267882</v>
      </c>
      <c r="T409" s="21">
        <f ca="1">IF(T$6&lt;$C409,0,VLOOKUP(T$6,'MonteCarlo Policy Paths'!$A$2:$I$31,'Monte Carlo_WA Complance Price'!$B409+1,FALSE))</f>
        <v>107.03810370059369</v>
      </c>
      <c r="U409" s="21">
        <f ca="1">IF(U$6&lt;$C409,0,VLOOKUP(U$6,'MonteCarlo Policy Paths'!$A$2:$I$31,'Monte Carlo_WA Complance Price'!$B409+1,FALSE))</f>
        <v>109.92690053835344</v>
      </c>
      <c r="V409" s="21">
        <f ca="1">IF(V$6&lt;$C409,0,VLOOKUP(V$6,'MonteCarlo Policy Paths'!$A$2:$I$31,'Monte Carlo_WA Complance Price'!$B409+1,FALSE))</f>
        <v>112.89757853003228</v>
      </c>
      <c r="W409" s="21">
        <f ca="1">IF(W$6&lt;$C409,0,VLOOKUP(W$6,'MonteCarlo Policy Paths'!$A$2:$I$31,'Monte Carlo_WA Complance Price'!$B409+1,FALSE))</f>
        <v>115.91943874780665</v>
      </c>
      <c r="X409" s="21">
        <f ca="1">IF(X$6&lt;$C409,0,VLOOKUP(X$6,'MonteCarlo Policy Paths'!$A$2:$I$31,'Monte Carlo_WA Complance Price'!$B409+1,FALSE))</f>
        <v>119.06733931122673</v>
      </c>
      <c r="Y409" s="21">
        <f ca="1">IF(Y$6&lt;$C409,0,VLOOKUP(Y$6,'MonteCarlo Policy Paths'!$A$2:$I$31,'Monte Carlo_WA Complance Price'!$B409+1,FALSE))</f>
        <v>122.25496395468721</v>
      </c>
      <c r="Z409" s="21">
        <f ca="1">IF(Z$6&lt;$C409,0,VLOOKUP(Z$6,'MonteCarlo Policy Paths'!$A$2:$I$31,'Monte Carlo_WA Complance Price'!$B409+1,FALSE))</f>
        <v>125.4992630232488</v>
      </c>
      <c r="AA409" s="21">
        <f ca="1">IF(AA$6&lt;$C409,0,VLOOKUP(AA$6,'MonteCarlo Policy Paths'!$A$2:$I$31,'Monte Carlo_WA Complance Price'!$B409+1,FALSE))</f>
        <v>128.82380079097237</v>
      </c>
      <c r="AB409" s="21">
        <f ca="1">IF(AB$6&lt;$C409,0,VLOOKUP(AB$6,'MonteCarlo Policy Paths'!$A$2:$I$31,'Monte Carlo_WA Complance Price'!$B409+1,FALSE))</f>
        <v>132.24028719953677</v>
      </c>
      <c r="AC409" s="21">
        <f ca="1">IF(AC$6&lt;$C409,0,VLOOKUP(AC$6,'MonteCarlo Policy Paths'!$A$2:$I$31,'Monte Carlo_WA Complance Price'!$B409+1,FALSE))</f>
        <v>135.74155640209787</v>
      </c>
      <c r="AD409" s="21">
        <f ca="1">IF(AD$6&lt;$C409,0,VLOOKUP(AD$6,'MonteCarlo Policy Paths'!$A$2:$I$31,'Monte Carlo_WA Complance Price'!$B409+1,FALSE))</f>
        <v>139.32654413598658</v>
      </c>
      <c r="AE409" s="21">
        <f ca="1">IF(AE$6&lt;$C409,0,VLOOKUP(AE$6,'MonteCarlo Policy Paths'!$A$2:$I$31,'Monte Carlo_WA Complance Price'!$B409+1,FALSE))</f>
        <v>142.9856742986068</v>
      </c>
      <c r="AF409" s="21">
        <f ca="1">IF(AF$6&lt;$C409,0,VLOOKUP(AF$6,'MonteCarlo Policy Paths'!$A$2:$I$31,'Monte Carlo_WA Complance Price'!$B409+1,FALSE))</f>
        <v>146.72361540812219</v>
      </c>
      <c r="AG409" s="22">
        <f ca="1">IF(AG$6&lt;$C409,0,VLOOKUP(AG$6,'MonteCarlo Policy Paths'!$A$2:$I$31,'Monte Carlo_WA Complance Price'!$B409+1,FALSE))</f>
        <v>150.52284977717397</v>
      </c>
      <c r="AI409" s="20">
        <f ca="1">E409*VLOOKUP(AI$6,'Greenhouse Gas Costs Avoided'!$A$2:$I$32,9,FALSE)</f>
        <v>0</v>
      </c>
      <c r="AJ409" s="21">
        <f ca="1">F409*VLOOKUP(AJ$6,'Greenhouse Gas Costs Avoided'!$A$2:$I$32,9,FALSE)</f>
        <v>5.2166744805659615</v>
      </c>
      <c r="AK409" s="21">
        <f ca="1">G409*VLOOKUP(AK$6,'Greenhouse Gas Costs Avoided'!$A$2:$I$32,9,FALSE)</f>
        <v>5.3216023247413169</v>
      </c>
      <c r="AL409" s="21">
        <f ca="1">H409*VLOOKUP(AL$6,'Greenhouse Gas Costs Avoided'!$A$2:$I$32,9,FALSE)</f>
        <v>5.4265301689166732</v>
      </c>
      <c r="AM409" s="21">
        <f ca="1">I409*VLOOKUP(AM$6,'Greenhouse Gas Costs Avoided'!$A$2:$I$32,9,FALSE)</f>
        <v>5.5063320831654474</v>
      </c>
      <c r="AN409" s="21">
        <f ca="1">J409*VLOOKUP(AN$6,'Greenhouse Gas Costs Avoided'!$A$2:$I$32,9,FALSE)</f>
        <v>5.5861339974142208</v>
      </c>
      <c r="AO409" s="21">
        <f ca="1">K409*VLOOKUP(AO$6,'Greenhouse Gas Costs Avoided'!$A$2:$I$32,9,FALSE)</f>
        <v>5.665935911662995</v>
      </c>
      <c r="AP409" s="21">
        <f ca="1">L409*VLOOKUP(AP$6,'Greenhouse Gas Costs Avoided'!$A$2:$I$32,9,FALSE)</f>
        <v>5.7457378259117702</v>
      </c>
      <c r="AQ409" s="21">
        <f ca="1">M409*VLOOKUP(AQ$6,'Greenhouse Gas Costs Avoided'!$A$2:$I$32,9,FALSE)</f>
        <v>5.8255397401605462</v>
      </c>
      <c r="AR409" s="21">
        <f ca="1">N409*VLOOKUP(AR$6,'Greenhouse Gas Costs Avoided'!$A$2:$I$32,9,FALSE)</f>
        <v>5.9053416544093205</v>
      </c>
      <c r="AS409" s="21">
        <f ca="1">O409*VLOOKUP(AS$6,'Greenhouse Gas Costs Avoided'!$A$2:$I$32,9,FALSE)</f>
        <v>5.9851435686580947</v>
      </c>
      <c r="AT409" s="21">
        <f ca="1">P409*VLOOKUP(AT$6,'Greenhouse Gas Costs Avoided'!$A$2:$I$32,9,FALSE)</f>
        <v>6.0649454829068699</v>
      </c>
      <c r="AU409" s="21">
        <f ca="1">Q409*VLOOKUP(AU$6,'Greenhouse Gas Costs Avoided'!$A$2:$I$32,9,FALSE)</f>
        <v>6.1447473971556432</v>
      </c>
      <c r="AV409" s="21">
        <f ca="1">R409*VLOOKUP(AV$6,'Greenhouse Gas Costs Avoided'!$A$2:$I$32,9,FALSE)</f>
        <v>6.4296194808152167</v>
      </c>
      <c r="AW409" s="21">
        <f ca="1">S409*VLOOKUP(AW$6,'Greenhouse Gas Costs Avoided'!$A$2:$I$32,9,FALSE)</f>
        <v>6.6023323538917609</v>
      </c>
      <c r="AX409" s="21">
        <f ca="1">T409*VLOOKUP(AX$6,'Greenhouse Gas Costs Avoided'!$A$2:$I$32,9,FALSE)</f>
        <v>6.7808920331878957</v>
      </c>
      <c r="AY409" s="21">
        <f ca="1">U409*VLOOKUP(AY$6,'Greenhouse Gas Costs Avoided'!$A$2:$I$32,9,FALSE)</f>
        <v>6.9638980729572149</v>
      </c>
      <c r="AZ409" s="21">
        <f ca="1">V409*VLOOKUP(AZ$6,'Greenhouse Gas Costs Avoided'!$A$2:$I$32,9,FALSE)</f>
        <v>7.1520913053717949</v>
      </c>
      <c r="BA409" s="21">
        <f ca="1">W409*VLOOKUP(BA$6,'Greenhouse Gas Costs Avoided'!$A$2:$I$32,9,FALSE)</f>
        <v>7.3435269452765404</v>
      </c>
      <c r="BB409" s="21">
        <f ca="1">X409*VLOOKUP(BB$6,'Greenhouse Gas Costs Avoided'!$A$2:$I$32,9,FALSE)</f>
        <v>7.5429472742415475</v>
      </c>
      <c r="BC409" s="21">
        <f ca="1">Y409*VLOOKUP(BC$6,'Greenhouse Gas Costs Avoided'!$A$2:$I$32,9,FALSE)</f>
        <v>7.744884134129272</v>
      </c>
      <c r="BD409" s="21">
        <f ca="1">Z409*VLOOKUP(BD$6,'Greenhouse Gas Costs Avoided'!$A$2:$I$32,9,FALSE)</f>
        <v>7.950411333759269</v>
      </c>
      <c r="BE409" s="21">
        <f ca="1">AA409*VLOOKUP(BE$6,'Greenhouse Gas Costs Avoided'!$A$2:$I$32,9,FALSE)</f>
        <v>8.161021676093501</v>
      </c>
      <c r="BF409" s="21">
        <f ca="1">AB409*VLOOKUP(BF$6,'Greenhouse Gas Costs Avoided'!$A$2:$I$32,9,FALSE)</f>
        <v>8.3774569890184303</v>
      </c>
      <c r="BG409" s="21">
        <f ca="1">AC409*VLOOKUP(BG$6,'Greenhouse Gas Costs Avoided'!$A$2:$I$32,9,FALSE)</f>
        <v>8.5992633142510115</v>
      </c>
      <c r="BH409" s="21">
        <f ca="1">AD409*VLOOKUP(BH$6,'Greenhouse Gas Costs Avoided'!$A$2:$I$32,9,FALSE)</f>
        <v>8.8263732304711304</v>
      </c>
      <c r="BI409" s="21">
        <f ca="1">AE409*VLOOKUP(BI$6,'Greenhouse Gas Costs Avoided'!$A$2:$I$32,9,FALSE)</f>
        <v>9.05818008905967</v>
      </c>
      <c r="BJ409" s="21">
        <f ca="1">AF409*VLOOKUP(BJ$6,'Greenhouse Gas Costs Avoided'!$A$2:$I$32,9,FALSE)</f>
        <v>9.2949796418706736</v>
      </c>
      <c r="BK409" s="22">
        <f ca="1">AG409*VLOOKUP(BK$6,'Greenhouse Gas Costs Avoided'!$A$2:$I$32,9,FALSE)</f>
        <v>9.5356621388007277</v>
      </c>
    </row>
    <row r="410" spans="1:63" x14ac:dyDescent="0.35">
      <c r="A410" s="11">
        <v>404</v>
      </c>
      <c r="B410" s="12">
        <f t="shared" ca="1" si="12"/>
        <v>1</v>
      </c>
      <c r="C410" s="13">
        <f t="shared" ca="1" si="13"/>
        <v>2023</v>
      </c>
      <c r="E410" s="20">
        <f ca="1">IF(E$6&lt;$C410,0,VLOOKUP(E$6,'MonteCarlo Policy Paths'!$A$2:$I$31,'Monte Carlo_WA Complance Price'!$B410+1,FALSE))</f>
        <v>0</v>
      </c>
      <c r="F410" s="21">
        <f ca="1">IF(F$6&lt;$C410,0,VLOOKUP(F$6,'MonteCarlo Policy Paths'!$A$2:$I$31,'Monte Carlo_WA Complance Price'!$B410+1,FALSE))</f>
        <v>82.346532180449415</v>
      </c>
      <c r="G410" s="21">
        <f ca="1">IF(G$6&lt;$C410,0,VLOOKUP(G$6,'MonteCarlo Policy Paths'!$A$2:$I$31,'Monte Carlo_WA Complance Price'!$B410+1,FALSE))</f>
        <v>84.002844861871253</v>
      </c>
      <c r="H410" s="21">
        <f ca="1">IF(H$6&lt;$C410,0,VLOOKUP(H$6,'MonteCarlo Policy Paths'!$A$2:$I$31,'Monte Carlo_WA Complance Price'!$B410+1,FALSE))</f>
        <v>85.659157543293105</v>
      </c>
      <c r="I410" s="21">
        <f ca="1">IF(I$6&lt;$C410,0,VLOOKUP(I$6,'MonteCarlo Policy Paths'!$A$2:$I$31,'Monte Carlo_WA Complance Price'!$B410+1,FALSE))</f>
        <v>86.918851036576825</v>
      </c>
      <c r="J410" s="21">
        <f ca="1">IF(J$6&lt;$C410,0,VLOOKUP(J$6,'MonteCarlo Policy Paths'!$A$2:$I$31,'Monte Carlo_WA Complance Price'!$B410+1,FALSE))</f>
        <v>88.178544529860531</v>
      </c>
      <c r="K410" s="21">
        <f ca="1">IF(K$6&lt;$C410,0,VLOOKUP(K$6,'MonteCarlo Policy Paths'!$A$2:$I$31,'Monte Carlo_WA Complance Price'!$B410+1,FALSE))</f>
        <v>89.438238023144251</v>
      </c>
      <c r="L410" s="21">
        <f ca="1">IF(L$6&lt;$C410,0,VLOOKUP(L$6,'MonteCarlo Policy Paths'!$A$2:$I$31,'Monte Carlo_WA Complance Price'!$B410+1,FALSE))</f>
        <v>90.697931516427971</v>
      </c>
      <c r="M410" s="21">
        <f ca="1">IF(M$6&lt;$C410,0,VLOOKUP(M$6,'MonteCarlo Policy Paths'!$A$2:$I$31,'Monte Carlo_WA Complance Price'!$B410+1,FALSE))</f>
        <v>91.95762500971172</v>
      </c>
      <c r="N410" s="21">
        <f ca="1">IF(N$6&lt;$C410,0,VLOOKUP(N$6,'MonteCarlo Policy Paths'!$A$2:$I$31,'Monte Carlo_WA Complance Price'!$B410+1,FALSE))</f>
        <v>93.21731850299544</v>
      </c>
      <c r="O410" s="21">
        <f ca="1">IF(O$6&lt;$C410,0,VLOOKUP(O$6,'MonteCarlo Policy Paths'!$A$2:$I$31,'Monte Carlo_WA Complance Price'!$B410+1,FALSE))</f>
        <v>94.47701199627916</v>
      </c>
      <c r="P410" s="21">
        <f ca="1">IF(P$6&lt;$C410,0,VLOOKUP(P$6,'MonteCarlo Policy Paths'!$A$2:$I$31,'Monte Carlo_WA Complance Price'!$B410+1,FALSE))</f>
        <v>95.73670548956288</v>
      </c>
      <c r="Q410" s="21">
        <f ca="1">IF(Q$6&lt;$C410,0,VLOOKUP(Q$6,'MonteCarlo Policy Paths'!$A$2:$I$31,'Monte Carlo_WA Complance Price'!$B410+1,FALSE))</f>
        <v>96.996398982846586</v>
      </c>
      <c r="R410" s="21">
        <f ca="1">IF(R$6&lt;$C410,0,VLOOKUP(R$6,'MonteCarlo Policy Paths'!$A$2:$I$31,'Monte Carlo_WA Complance Price'!$B410+1,FALSE))</f>
        <v>98.25609247613032</v>
      </c>
      <c r="S410" s="21">
        <f ca="1">IF(S$6&lt;$C410,0,VLOOKUP(S$6,'MonteCarlo Policy Paths'!$A$2:$I$31,'Monte Carlo_WA Complance Price'!$B410+1,FALSE))</f>
        <v>99.65157958594628</v>
      </c>
      <c r="T410" s="21">
        <f ca="1">IF(T$6&lt;$C410,0,VLOOKUP(T$6,'MonteCarlo Policy Paths'!$A$2:$I$31,'Monte Carlo_WA Complance Price'!$B410+1,FALSE))</f>
        <v>101.04706669576224</v>
      </c>
      <c r="U410" s="21">
        <f ca="1">IF(U$6&lt;$C410,0,VLOOKUP(U$6,'MonteCarlo Policy Paths'!$A$2:$I$31,'Monte Carlo_WA Complance Price'!$B410+1,FALSE))</f>
        <v>102.4425538055782</v>
      </c>
      <c r="V410" s="21">
        <f ca="1">IF(V$6&lt;$C410,0,VLOOKUP(V$6,'MonteCarlo Policy Paths'!$A$2:$I$31,'Monte Carlo_WA Complance Price'!$B410+1,FALSE))</f>
        <v>103.83804091539416</v>
      </c>
      <c r="W410" s="21">
        <f ca="1">IF(W$6&lt;$C410,0,VLOOKUP(W$6,'MonteCarlo Policy Paths'!$A$2:$I$31,'Monte Carlo_WA Complance Price'!$B410+1,FALSE))</f>
        <v>105.23352802521011</v>
      </c>
      <c r="X410" s="21">
        <f ca="1">IF(X$6&lt;$C410,0,VLOOKUP(X$6,'MonteCarlo Policy Paths'!$A$2:$I$31,'Monte Carlo_WA Complance Price'!$B410+1,FALSE))</f>
        <v>106.47156953138905</v>
      </c>
      <c r="Y410" s="21">
        <f ca="1">IF(Y$6&lt;$C410,0,VLOOKUP(Y$6,'MonteCarlo Policy Paths'!$A$2:$I$31,'Monte Carlo_WA Complance Price'!$B410+1,FALSE))</f>
        <v>107.709611037568</v>
      </c>
      <c r="Z410" s="21">
        <f ca="1">IF(Z$6&lt;$C410,0,VLOOKUP(Z$6,'MonteCarlo Policy Paths'!$A$2:$I$31,'Monte Carlo_WA Complance Price'!$B410+1,FALSE))</f>
        <v>108.94765254374694</v>
      </c>
      <c r="AA410" s="21">
        <f ca="1">IF(AA$6&lt;$C410,0,VLOOKUP(AA$6,'MonteCarlo Policy Paths'!$A$2:$I$31,'Monte Carlo_WA Complance Price'!$B410+1,FALSE))</f>
        <v>110.18569404992589</v>
      </c>
      <c r="AB410" s="21">
        <f ca="1">IF(AB$6&lt;$C410,0,VLOOKUP(AB$6,'MonteCarlo Policy Paths'!$A$2:$I$31,'Monte Carlo_WA Complance Price'!$B410+1,FALSE))</f>
        <v>111.42373555610482</v>
      </c>
      <c r="AC410" s="21">
        <f ca="1">IF(AC$6&lt;$C410,0,VLOOKUP(AC$6,'MonteCarlo Policy Paths'!$A$2:$I$31,'Monte Carlo_WA Complance Price'!$B410+1,FALSE))</f>
        <v>112.86811731331359</v>
      </c>
      <c r="AD410" s="21">
        <f ca="1">IF(AD$6&lt;$C410,0,VLOOKUP(AD$6,'MonteCarlo Policy Paths'!$A$2:$I$31,'Monte Carlo_WA Complance Price'!$B410+1,FALSE))</f>
        <v>114.31249907052236</v>
      </c>
      <c r="AE410" s="21">
        <f ca="1">IF(AE$6&lt;$C410,0,VLOOKUP(AE$6,'MonteCarlo Policy Paths'!$A$2:$I$31,'Monte Carlo_WA Complance Price'!$B410+1,FALSE))</f>
        <v>115.75688082773114</v>
      </c>
      <c r="AF410" s="21">
        <f ca="1">IF(AF$6&lt;$C410,0,VLOOKUP(AF$6,'MonteCarlo Policy Paths'!$A$2:$I$31,'Monte Carlo_WA Complance Price'!$B410+1,FALSE))</f>
        <v>117.20126258493991</v>
      </c>
      <c r="AG410" s="22">
        <f ca="1">IF(AG$6&lt;$C410,0,VLOOKUP(AG$6,'MonteCarlo Policy Paths'!$A$2:$I$31,'Monte Carlo_WA Complance Price'!$B410+1,FALSE))</f>
        <v>118.64564434214866</v>
      </c>
      <c r="AI410" s="20">
        <f ca="1">E410*VLOOKUP(AI$6,'Greenhouse Gas Costs Avoided'!$A$2:$I$32,9,FALSE)</f>
        <v>0</v>
      </c>
      <c r="AJ410" s="21">
        <f ca="1">F410*VLOOKUP(AJ$6,'Greenhouse Gas Costs Avoided'!$A$2:$I$32,9,FALSE)</f>
        <v>5.2166744805659615</v>
      </c>
      <c r="AK410" s="21">
        <f ca="1">G410*VLOOKUP(AK$6,'Greenhouse Gas Costs Avoided'!$A$2:$I$32,9,FALSE)</f>
        <v>5.3216023247413169</v>
      </c>
      <c r="AL410" s="21">
        <f ca="1">H410*VLOOKUP(AL$6,'Greenhouse Gas Costs Avoided'!$A$2:$I$32,9,FALSE)</f>
        <v>5.4265301689166732</v>
      </c>
      <c r="AM410" s="21">
        <f ca="1">I410*VLOOKUP(AM$6,'Greenhouse Gas Costs Avoided'!$A$2:$I$32,9,FALSE)</f>
        <v>5.5063320831654474</v>
      </c>
      <c r="AN410" s="21">
        <f ca="1">J410*VLOOKUP(AN$6,'Greenhouse Gas Costs Avoided'!$A$2:$I$32,9,FALSE)</f>
        <v>5.5861339974142208</v>
      </c>
      <c r="AO410" s="21">
        <f ca="1">K410*VLOOKUP(AO$6,'Greenhouse Gas Costs Avoided'!$A$2:$I$32,9,FALSE)</f>
        <v>5.665935911662995</v>
      </c>
      <c r="AP410" s="21">
        <f ca="1">L410*VLOOKUP(AP$6,'Greenhouse Gas Costs Avoided'!$A$2:$I$32,9,FALSE)</f>
        <v>5.7457378259117702</v>
      </c>
      <c r="AQ410" s="21">
        <f ca="1">M410*VLOOKUP(AQ$6,'Greenhouse Gas Costs Avoided'!$A$2:$I$32,9,FALSE)</f>
        <v>5.8255397401605462</v>
      </c>
      <c r="AR410" s="21">
        <f ca="1">N410*VLOOKUP(AR$6,'Greenhouse Gas Costs Avoided'!$A$2:$I$32,9,FALSE)</f>
        <v>5.9053416544093205</v>
      </c>
      <c r="AS410" s="21">
        <f ca="1">O410*VLOOKUP(AS$6,'Greenhouse Gas Costs Avoided'!$A$2:$I$32,9,FALSE)</f>
        <v>5.9851435686580947</v>
      </c>
      <c r="AT410" s="21">
        <f ca="1">P410*VLOOKUP(AT$6,'Greenhouse Gas Costs Avoided'!$A$2:$I$32,9,FALSE)</f>
        <v>6.0649454829068699</v>
      </c>
      <c r="AU410" s="21">
        <f ca="1">Q410*VLOOKUP(AU$6,'Greenhouse Gas Costs Avoided'!$A$2:$I$32,9,FALSE)</f>
        <v>6.1447473971556432</v>
      </c>
      <c r="AV410" s="21">
        <f ca="1">R410*VLOOKUP(AV$6,'Greenhouse Gas Costs Avoided'!$A$2:$I$32,9,FALSE)</f>
        <v>6.2245493114044184</v>
      </c>
      <c r="AW410" s="21">
        <f ca="1">S410*VLOOKUP(AW$6,'Greenhouse Gas Costs Avoided'!$A$2:$I$32,9,FALSE)</f>
        <v>6.312953786990386</v>
      </c>
      <c r="AX410" s="21">
        <f ca="1">T410*VLOOKUP(AX$6,'Greenhouse Gas Costs Avoided'!$A$2:$I$32,9,FALSE)</f>
        <v>6.4013582625763545</v>
      </c>
      <c r="AY410" s="21">
        <f ca="1">U410*VLOOKUP(AY$6,'Greenhouse Gas Costs Avoided'!$A$2:$I$32,9,FALSE)</f>
        <v>6.4897627381623222</v>
      </c>
      <c r="AZ410" s="21">
        <f ca="1">V410*VLOOKUP(AZ$6,'Greenhouse Gas Costs Avoided'!$A$2:$I$32,9,FALSE)</f>
        <v>6.5781672137482907</v>
      </c>
      <c r="BA410" s="21">
        <f ca="1">W410*VLOOKUP(BA$6,'Greenhouse Gas Costs Avoided'!$A$2:$I$32,9,FALSE)</f>
        <v>6.6665716893342575</v>
      </c>
      <c r="BB410" s="21">
        <f ca="1">X410*VLOOKUP(BB$6,'Greenhouse Gas Costs Avoided'!$A$2:$I$32,9,FALSE)</f>
        <v>6.7450019445028957</v>
      </c>
      <c r="BC410" s="21">
        <f ca="1">Y410*VLOOKUP(BC$6,'Greenhouse Gas Costs Avoided'!$A$2:$I$32,9,FALSE)</f>
        <v>6.8234321996715348</v>
      </c>
      <c r="BD410" s="21">
        <f ca="1">Z410*VLOOKUP(BD$6,'Greenhouse Gas Costs Avoided'!$A$2:$I$32,9,FALSE)</f>
        <v>6.901862454840173</v>
      </c>
      <c r="BE410" s="21">
        <f ca="1">AA410*VLOOKUP(BE$6,'Greenhouse Gas Costs Avoided'!$A$2:$I$32,9,FALSE)</f>
        <v>6.9802927100088112</v>
      </c>
      <c r="BF410" s="21">
        <f ca="1">AB410*VLOOKUP(BF$6,'Greenhouse Gas Costs Avoided'!$A$2:$I$32,9,FALSE)</f>
        <v>7.0587229651774486</v>
      </c>
      <c r="BG410" s="21">
        <f ca="1">AC410*VLOOKUP(BG$6,'Greenhouse Gas Costs Avoided'!$A$2:$I$32,9,FALSE)</f>
        <v>7.1502249295408609</v>
      </c>
      <c r="BH410" s="21">
        <f ca="1">AD410*VLOOKUP(BH$6,'Greenhouse Gas Costs Avoided'!$A$2:$I$32,9,FALSE)</f>
        <v>7.2417268939042723</v>
      </c>
      <c r="BI410" s="21">
        <f ca="1">AE410*VLOOKUP(BI$6,'Greenhouse Gas Costs Avoided'!$A$2:$I$32,9,FALSE)</f>
        <v>7.3332288582676846</v>
      </c>
      <c r="BJ410" s="21">
        <f ca="1">AF410*VLOOKUP(BJ$6,'Greenhouse Gas Costs Avoided'!$A$2:$I$32,9,FALSE)</f>
        <v>7.424730822631096</v>
      </c>
      <c r="BK410" s="22">
        <f ca="1">AG410*VLOOKUP(BK$6,'Greenhouse Gas Costs Avoided'!$A$2:$I$32,9,FALSE)</f>
        <v>7.5162327869945065</v>
      </c>
    </row>
    <row r="411" spans="1:63" x14ac:dyDescent="0.35">
      <c r="A411" s="11">
        <v>405</v>
      </c>
      <c r="B411" s="12">
        <f t="shared" ca="1" si="12"/>
        <v>2</v>
      </c>
      <c r="C411" s="13">
        <f t="shared" ca="1" si="13"/>
        <v>2023</v>
      </c>
      <c r="E411" s="20">
        <f ca="1">IF(E$6&lt;$C411,0,VLOOKUP(E$6,'MonteCarlo Policy Paths'!$A$2:$I$31,'Monte Carlo_WA Complance Price'!$B411+1,FALSE))</f>
        <v>0</v>
      </c>
      <c r="F411" s="21">
        <f ca="1">IF(F$6&lt;$C411,0,VLOOKUP(F$6,'MonteCarlo Policy Paths'!$A$2:$I$31,'Monte Carlo_WA Complance Price'!$B411+1,FALSE))</f>
        <v>82.346532180449415</v>
      </c>
      <c r="G411" s="21">
        <f ca="1">IF(G$6&lt;$C411,0,VLOOKUP(G$6,'MonteCarlo Policy Paths'!$A$2:$I$31,'Monte Carlo_WA Complance Price'!$B411+1,FALSE))</f>
        <v>84.002844861871253</v>
      </c>
      <c r="H411" s="21">
        <f ca="1">IF(H$6&lt;$C411,0,VLOOKUP(H$6,'MonteCarlo Policy Paths'!$A$2:$I$31,'Monte Carlo_WA Complance Price'!$B411+1,FALSE))</f>
        <v>85.659157543293105</v>
      </c>
      <c r="I411" s="21">
        <f ca="1">IF(I$6&lt;$C411,0,VLOOKUP(I$6,'MonteCarlo Policy Paths'!$A$2:$I$31,'Monte Carlo_WA Complance Price'!$B411+1,FALSE))</f>
        <v>86.918851036576825</v>
      </c>
      <c r="J411" s="21">
        <f ca="1">IF(J$6&lt;$C411,0,VLOOKUP(J$6,'MonteCarlo Policy Paths'!$A$2:$I$31,'Monte Carlo_WA Complance Price'!$B411+1,FALSE))</f>
        <v>88.178544529860531</v>
      </c>
      <c r="K411" s="21">
        <f ca="1">IF(K$6&lt;$C411,0,VLOOKUP(K$6,'MonteCarlo Policy Paths'!$A$2:$I$31,'Monte Carlo_WA Complance Price'!$B411+1,FALSE))</f>
        <v>89.438238023144251</v>
      </c>
      <c r="L411" s="21">
        <f ca="1">IF(L$6&lt;$C411,0,VLOOKUP(L$6,'MonteCarlo Policy Paths'!$A$2:$I$31,'Monte Carlo_WA Complance Price'!$B411+1,FALSE))</f>
        <v>90.697931516427971</v>
      </c>
      <c r="M411" s="21">
        <f ca="1">IF(M$6&lt;$C411,0,VLOOKUP(M$6,'MonteCarlo Policy Paths'!$A$2:$I$31,'Monte Carlo_WA Complance Price'!$B411+1,FALSE))</f>
        <v>91.95762500971172</v>
      </c>
      <c r="N411" s="21">
        <f ca="1">IF(N$6&lt;$C411,0,VLOOKUP(N$6,'MonteCarlo Policy Paths'!$A$2:$I$31,'Monte Carlo_WA Complance Price'!$B411+1,FALSE))</f>
        <v>93.21731850299544</v>
      </c>
      <c r="O411" s="21">
        <f ca="1">IF(O$6&lt;$C411,0,VLOOKUP(O$6,'MonteCarlo Policy Paths'!$A$2:$I$31,'Monte Carlo_WA Complance Price'!$B411+1,FALSE))</f>
        <v>94.47701199627916</v>
      </c>
      <c r="P411" s="21">
        <f ca="1">IF(P$6&lt;$C411,0,VLOOKUP(P$6,'MonteCarlo Policy Paths'!$A$2:$I$31,'Monte Carlo_WA Complance Price'!$B411+1,FALSE))</f>
        <v>95.73670548956288</v>
      </c>
      <c r="Q411" s="21">
        <f ca="1">IF(Q$6&lt;$C411,0,VLOOKUP(Q$6,'MonteCarlo Policy Paths'!$A$2:$I$31,'Monte Carlo_WA Complance Price'!$B411+1,FALSE))</f>
        <v>96.996398982846586</v>
      </c>
      <c r="R411" s="21">
        <f ca="1">IF(R$6&lt;$C411,0,VLOOKUP(R$6,'MonteCarlo Policy Paths'!$A$2:$I$31,'Monte Carlo_WA Complance Price'!$B411+1,FALSE))</f>
        <v>98.25609247613032</v>
      </c>
      <c r="S411" s="21">
        <f ca="1">IF(S$6&lt;$C411,0,VLOOKUP(S$6,'MonteCarlo Policy Paths'!$A$2:$I$31,'Monte Carlo_WA Complance Price'!$B411+1,FALSE))</f>
        <v>99.65157958594628</v>
      </c>
      <c r="T411" s="21">
        <f ca="1">IF(T$6&lt;$C411,0,VLOOKUP(T$6,'MonteCarlo Policy Paths'!$A$2:$I$31,'Monte Carlo_WA Complance Price'!$B411+1,FALSE))</f>
        <v>101.04706669576224</v>
      </c>
      <c r="U411" s="21">
        <f ca="1">IF(U$6&lt;$C411,0,VLOOKUP(U$6,'MonteCarlo Policy Paths'!$A$2:$I$31,'Monte Carlo_WA Complance Price'!$B411+1,FALSE))</f>
        <v>102.4425538055782</v>
      </c>
      <c r="V411" s="21">
        <f ca="1">IF(V$6&lt;$C411,0,VLOOKUP(V$6,'MonteCarlo Policy Paths'!$A$2:$I$31,'Monte Carlo_WA Complance Price'!$B411+1,FALSE))</f>
        <v>103.83804091539416</v>
      </c>
      <c r="W411" s="21">
        <f ca="1">IF(W$6&lt;$C411,0,VLOOKUP(W$6,'MonteCarlo Policy Paths'!$A$2:$I$31,'Monte Carlo_WA Complance Price'!$B411+1,FALSE))</f>
        <v>105.23352802521011</v>
      </c>
      <c r="X411" s="21">
        <f ca="1">IF(X$6&lt;$C411,0,VLOOKUP(X$6,'MonteCarlo Policy Paths'!$A$2:$I$31,'Monte Carlo_WA Complance Price'!$B411+1,FALSE))</f>
        <v>106.47156953138905</v>
      </c>
      <c r="Y411" s="21">
        <f ca="1">IF(Y$6&lt;$C411,0,VLOOKUP(Y$6,'MonteCarlo Policy Paths'!$A$2:$I$31,'Monte Carlo_WA Complance Price'!$B411+1,FALSE))</f>
        <v>107.709611037568</v>
      </c>
      <c r="Z411" s="21">
        <f ca="1">IF(Z$6&lt;$C411,0,VLOOKUP(Z$6,'MonteCarlo Policy Paths'!$A$2:$I$31,'Monte Carlo_WA Complance Price'!$B411+1,FALSE))</f>
        <v>108.94765254374694</v>
      </c>
      <c r="AA411" s="21">
        <f ca="1">IF(AA$6&lt;$C411,0,VLOOKUP(AA$6,'MonteCarlo Policy Paths'!$A$2:$I$31,'Monte Carlo_WA Complance Price'!$B411+1,FALSE))</f>
        <v>110.18569404992589</v>
      </c>
      <c r="AB411" s="21">
        <f ca="1">IF(AB$6&lt;$C411,0,VLOOKUP(AB$6,'MonteCarlo Policy Paths'!$A$2:$I$31,'Monte Carlo_WA Complance Price'!$B411+1,FALSE))</f>
        <v>111.42373555610482</v>
      </c>
      <c r="AC411" s="21">
        <f ca="1">IF(AC$6&lt;$C411,0,VLOOKUP(AC$6,'MonteCarlo Policy Paths'!$A$2:$I$31,'Monte Carlo_WA Complance Price'!$B411+1,FALSE))</f>
        <v>112.86811731331359</v>
      </c>
      <c r="AD411" s="21">
        <f ca="1">IF(AD$6&lt;$C411,0,VLOOKUP(AD$6,'MonteCarlo Policy Paths'!$A$2:$I$31,'Monte Carlo_WA Complance Price'!$B411+1,FALSE))</f>
        <v>114.31249907052236</v>
      </c>
      <c r="AE411" s="21">
        <f ca="1">IF(AE$6&lt;$C411,0,VLOOKUP(AE$6,'MonteCarlo Policy Paths'!$A$2:$I$31,'Monte Carlo_WA Complance Price'!$B411+1,FALSE))</f>
        <v>115.75688082773114</v>
      </c>
      <c r="AF411" s="21">
        <f ca="1">IF(AF$6&lt;$C411,0,VLOOKUP(AF$6,'MonteCarlo Policy Paths'!$A$2:$I$31,'Monte Carlo_WA Complance Price'!$B411+1,FALSE))</f>
        <v>117.20126258493991</v>
      </c>
      <c r="AG411" s="22">
        <f ca="1">IF(AG$6&lt;$C411,0,VLOOKUP(AG$6,'MonteCarlo Policy Paths'!$A$2:$I$31,'Monte Carlo_WA Complance Price'!$B411+1,FALSE))</f>
        <v>120.41827982173916</v>
      </c>
      <c r="AI411" s="20">
        <f ca="1">E411*VLOOKUP(AI$6,'Greenhouse Gas Costs Avoided'!$A$2:$I$32,9,FALSE)</f>
        <v>0</v>
      </c>
      <c r="AJ411" s="21">
        <f ca="1">F411*VLOOKUP(AJ$6,'Greenhouse Gas Costs Avoided'!$A$2:$I$32,9,FALSE)</f>
        <v>5.2166744805659615</v>
      </c>
      <c r="AK411" s="21">
        <f ca="1">G411*VLOOKUP(AK$6,'Greenhouse Gas Costs Avoided'!$A$2:$I$32,9,FALSE)</f>
        <v>5.3216023247413169</v>
      </c>
      <c r="AL411" s="21">
        <f ca="1">H411*VLOOKUP(AL$6,'Greenhouse Gas Costs Avoided'!$A$2:$I$32,9,FALSE)</f>
        <v>5.4265301689166732</v>
      </c>
      <c r="AM411" s="21">
        <f ca="1">I411*VLOOKUP(AM$6,'Greenhouse Gas Costs Avoided'!$A$2:$I$32,9,FALSE)</f>
        <v>5.5063320831654474</v>
      </c>
      <c r="AN411" s="21">
        <f ca="1">J411*VLOOKUP(AN$6,'Greenhouse Gas Costs Avoided'!$A$2:$I$32,9,FALSE)</f>
        <v>5.5861339974142208</v>
      </c>
      <c r="AO411" s="21">
        <f ca="1">K411*VLOOKUP(AO$6,'Greenhouse Gas Costs Avoided'!$A$2:$I$32,9,FALSE)</f>
        <v>5.665935911662995</v>
      </c>
      <c r="AP411" s="21">
        <f ca="1">L411*VLOOKUP(AP$6,'Greenhouse Gas Costs Avoided'!$A$2:$I$32,9,FALSE)</f>
        <v>5.7457378259117702</v>
      </c>
      <c r="AQ411" s="21">
        <f ca="1">M411*VLOOKUP(AQ$6,'Greenhouse Gas Costs Avoided'!$A$2:$I$32,9,FALSE)</f>
        <v>5.8255397401605462</v>
      </c>
      <c r="AR411" s="21">
        <f ca="1">N411*VLOOKUP(AR$6,'Greenhouse Gas Costs Avoided'!$A$2:$I$32,9,FALSE)</f>
        <v>5.9053416544093205</v>
      </c>
      <c r="AS411" s="21">
        <f ca="1">O411*VLOOKUP(AS$6,'Greenhouse Gas Costs Avoided'!$A$2:$I$32,9,FALSE)</f>
        <v>5.9851435686580947</v>
      </c>
      <c r="AT411" s="21">
        <f ca="1">P411*VLOOKUP(AT$6,'Greenhouse Gas Costs Avoided'!$A$2:$I$32,9,FALSE)</f>
        <v>6.0649454829068699</v>
      </c>
      <c r="AU411" s="21">
        <f ca="1">Q411*VLOOKUP(AU$6,'Greenhouse Gas Costs Avoided'!$A$2:$I$32,9,FALSE)</f>
        <v>6.1447473971556432</v>
      </c>
      <c r="AV411" s="21">
        <f ca="1">R411*VLOOKUP(AV$6,'Greenhouse Gas Costs Avoided'!$A$2:$I$32,9,FALSE)</f>
        <v>6.2245493114044184</v>
      </c>
      <c r="AW411" s="21">
        <f ca="1">S411*VLOOKUP(AW$6,'Greenhouse Gas Costs Avoided'!$A$2:$I$32,9,FALSE)</f>
        <v>6.312953786990386</v>
      </c>
      <c r="AX411" s="21">
        <f ca="1">T411*VLOOKUP(AX$6,'Greenhouse Gas Costs Avoided'!$A$2:$I$32,9,FALSE)</f>
        <v>6.4013582625763545</v>
      </c>
      <c r="AY411" s="21">
        <f ca="1">U411*VLOOKUP(AY$6,'Greenhouse Gas Costs Avoided'!$A$2:$I$32,9,FALSE)</f>
        <v>6.4897627381623222</v>
      </c>
      <c r="AZ411" s="21">
        <f ca="1">V411*VLOOKUP(AZ$6,'Greenhouse Gas Costs Avoided'!$A$2:$I$32,9,FALSE)</f>
        <v>6.5781672137482907</v>
      </c>
      <c r="BA411" s="21">
        <f ca="1">W411*VLOOKUP(BA$6,'Greenhouse Gas Costs Avoided'!$A$2:$I$32,9,FALSE)</f>
        <v>6.6665716893342575</v>
      </c>
      <c r="BB411" s="21">
        <f ca="1">X411*VLOOKUP(BB$6,'Greenhouse Gas Costs Avoided'!$A$2:$I$32,9,FALSE)</f>
        <v>6.7450019445028957</v>
      </c>
      <c r="BC411" s="21">
        <f ca="1">Y411*VLOOKUP(BC$6,'Greenhouse Gas Costs Avoided'!$A$2:$I$32,9,FALSE)</f>
        <v>6.8234321996715348</v>
      </c>
      <c r="BD411" s="21">
        <f ca="1">Z411*VLOOKUP(BD$6,'Greenhouse Gas Costs Avoided'!$A$2:$I$32,9,FALSE)</f>
        <v>6.901862454840173</v>
      </c>
      <c r="BE411" s="21">
        <f ca="1">AA411*VLOOKUP(BE$6,'Greenhouse Gas Costs Avoided'!$A$2:$I$32,9,FALSE)</f>
        <v>6.9802927100088112</v>
      </c>
      <c r="BF411" s="21">
        <f ca="1">AB411*VLOOKUP(BF$6,'Greenhouse Gas Costs Avoided'!$A$2:$I$32,9,FALSE)</f>
        <v>7.0587229651774486</v>
      </c>
      <c r="BG411" s="21">
        <f ca="1">AC411*VLOOKUP(BG$6,'Greenhouse Gas Costs Avoided'!$A$2:$I$32,9,FALSE)</f>
        <v>7.1502249295408609</v>
      </c>
      <c r="BH411" s="21">
        <f ca="1">AD411*VLOOKUP(BH$6,'Greenhouse Gas Costs Avoided'!$A$2:$I$32,9,FALSE)</f>
        <v>7.2417268939042723</v>
      </c>
      <c r="BI411" s="21">
        <f ca="1">AE411*VLOOKUP(BI$6,'Greenhouse Gas Costs Avoided'!$A$2:$I$32,9,FALSE)</f>
        <v>7.3332288582676846</v>
      </c>
      <c r="BJ411" s="21">
        <f ca="1">AF411*VLOOKUP(BJ$6,'Greenhouse Gas Costs Avoided'!$A$2:$I$32,9,FALSE)</f>
        <v>7.424730822631096</v>
      </c>
      <c r="BK411" s="22">
        <f ca="1">AG411*VLOOKUP(BK$6,'Greenhouse Gas Costs Avoided'!$A$2:$I$32,9,FALSE)</f>
        <v>7.6285297110405814</v>
      </c>
    </row>
    <row r="412" spans="1:63" x14ac:dyDescent="0.35">
      <c r="A412" s="11">
        <v>406</v>
      </c>
      <c r="B412" s="12">
        <f t="shared" ca="1" si="12"/>
        <v>4</v>
      </c>
      <c r="C412" s="13">
        <f t="shared" ca="1" si="13"/>
        <v>2023</v>
      </c>
      <c r="E412" s="20">
        <f ca="1">IF(E$6&lt;$C412,0,VLOOKUP(E$6,'MonteCarlo Policy Paths'!$A$2:$I$31,'Monte Carlo_WA Complance Price'!$B412+1,FALSE))</f>
        <v>0</v>
      </c>
      <c r="F412" s="21">
        <f ca="1">IF(F$6&lt;$C412,0,VLOOKUP(F$6,'MonteCarlo Policy Paths'!$A$2:$I$31,'Monte Carlo_WA Complance Price'!$B412+1,FALSE))</f>
        <v>82.346532180449415</v>
      </c>
      <c r="G412" s="21">
        <f ca="1">IF(G$6&lt;$C412,0,VLOOKUP(G$6,'MonteCarlo Policy Paths'!$A$2:$I$31,'Monte Carlo_WA Complance Price'!$B412+1,FALSE))</f>
        <v>84.002844861871253</v>
      </c>
      <c r="H412" s="21">
        <f ca="1">IF(H$6&lt;$C412,0,VLOOKUP(H$6,'MonteCarlo Policy Paths'!$A$2:$I$31,'Monte Carlo_WA Complance Price'!$B412+1,FALSE))</f>
        <v>85.659157543293105</v>
      </c>
      <c r="I412" s="21">
        <f ca="1">IF(I$6&lt;$C412,0,VLOOKUP(I$6,'MonteCarlo Policy Paths'!$A$2:$I$31,'Monte Carlo_WA Complance Price'!$B412+1,FALSE))</f>
        <v>86.918851036576825</v>
      </c>
      <c r="J412" s="21">
        <f ca="1">IF(J$6&lt;$C412,0,VLOOKUP(J$6,'MonteCarlo Policy Paths'!$A$2:$I$31,'Monte Carlo_WA Complance Price'!$B412+1,FALSE))</f>
        <v>88.178544529860531</v>
      </c>
      <c r="K412" s="21">
        <f ca="1">IF(K$6&lt;$C412,0,VLOOKUP(K$6,'MonteCarlo Policy Paths'!$A$2:$I$31,'Monte Carlo_WA Complance Price'!$B412+1,FALSE))</f>
        <v>89.438238023144251</v>
      </c>
      <c r="L412" s="21">
        <f ca="1">IF(L$6&lt;$C412,0,VLOOKUP(L$6,'MonteCarlo Policy Paths'!$A$2:$I$31,'Monte Carlo_WA Complance Price'!$B412+1,FALSE))</f>
        <v>90.697931516427971</v>
      </c>
      <c r="M412" s="21">
        <f ca="1">IF(M$6&lt;$C412,0,VLOOKUP(M$6,'MonteCarlo Policy Paths'!$A$2:$I$31,'Monte Carlo_WA Complance Price'!$B412+1,FALSE))</f>
        <v>91.95762500971172</v>
      </c>
      <c r="N412" s="21">
        <f ca="1">IF(N$6&lt;$C412,0,VLOOKUP(N$6,'MonteCarlo Policy Paths'!$A$2:$I$31,'Monte Carlo_WA Complance Price'!$B412+1,FALSE))</f>
        <v>93.21731850299544</v>
      </c>
      <c r="O412" s="21">
        <f ca="1">IF(O$6&lt;$C412,0,VLOOKUP(O$6,'MonteCarlo Policy Paths'!$A$2:$I$31,'Monte Carlo_WA Complance Price'!$B412+1,FALSE))</f>
        <v>94.47701199627916</v>
      </c>
      <c r="P412" s="21">
        <f ca="1">IF(P$6&lt;$C412,0,VLOOKUP(P$6,'MonteCarlo Policy Paths'!$A$2:$I$31,'Monte Carlo_WA Complance Price'!$B412+1,FALSE))</f>
        <v>95.73670548956288</v>
      </c>
      <c r="Q412" s="21">
        <f ca="1">IF(Q$6&lt;$C412,0,VLOOKUP(Q$6,'MonteCarlo Policy Paths'!$A$2:$I$31,'Monte Carlo_WA Complance Price'!$B412+1,FALSE))</f>
        <v>96.996398982846586</v>
      </c>
      <c r="R412" s="21">
        <f ca="1">IF(R$6&lt;$C412,0,VLOOKUP(R$6,'MonteCarlo Policy Paths'!$A$2:$I$31,'Monte Carlo_WA Complance Price'!$B412+1,FALSE))</f>
        <v>98.25609247613032</v>
      </c>
      <c r="S412" s="21">
        <f ca="1">IF(S$6&lt;$C412,0,VLOOKUP(S$6,'MonteCarlo Policy Paths'!$A$2:$I$31,'Monte Carlo_WA Complance Price'!$B412+1,FALSE))</f>
        <v>99.65157958594628</v>
      </c>
      <c r="T412" s="21">
        <f ca="1">IF(T$6&lt;$C412,0,VLOOKUP(T$6,'MonteCarlo Policy Paths'!$A$2:$I$31,'Monte Carlo_WA Complance Price'!$B412+1,FALSE))</f>
        <v>101.04706669576224</v>
      </c>
      <c r="U412" s="21">
        <f ca="1">IF(U$6&lt;$C412,0,VLOOKUP(U$6,'MonteCarlo Policy Paths'!$A$2:$I$31,'Monte Carlo_WA Complance Price'!$B412+1,FALSE))</f>
        <v>102.4425538055782</v>
      </c>
      <c r="V412" s="21">
        <f ca="1">IF(V$6&lt;$C412,0,VLOOKUP(V$6,'MonteCarlo Policy Paths'!$A$2:$I$31,'Monte Carlo_WA Complance Price'!$B412+1,FALSE))</f>
        <v>103.83804091539416</v>
      </c>
      <c r="W412" s="21">
        <f ca="1">IF(W$6&lt;$C412,0,VLOOKUP(W$6,'MonteCarlo Policy Paths'!$A$2:$I$31,'Monte Carlo_WA Complance Price'!$B412+1,FALSE))</f>
        <v>105.23352802521011</v>
      </c>
      <c r="X412" s="21">
        <f ca="1">IF(X$6&lt;$C412,0,VLOOKUP(X$6,'MonteCarlo Policy Paths'!$A$2:$I$31,'Monte Carlo_WA Complance Price'!$B412+1,FALSE))</f>
        <v>106.47156953138905</v>
      </c>
      <c r="Y412" s="21">
        <f ca="1">IF(Y$6&lt;$C412,0,VLOOKUP(Y$6,'MonteCarlo Policy Paths'!$A$2:$I$31,'Monte Carlo_WA Complance Price'!$B412+1,FALSE))</f>
        <v>107.709611037568</v>
      </c>
      <c r="Z412" s="21">
        <f ca="1">IF(Z$6&lt;$C412,0,VLOOKUP(Z$6,'MonteCarlo Policy Paths'!$A$2:$I$31,'Monte Carlo_WA Complance Price'!$B412+1,FALSE))</f>
        <v>108.94765254374694</v>
      </c>
      <c r="AA412" s="21">
        <f ca="1">IF(AA$6&lt;$C412,0,VLOOKUP(AA$6,'MonteCarlo Policy Paths'!$A$2:$I$31,'Monte Carlo_WA Complance Price'!$B412+1,FALSE))</f>
        <v>110.18569404992589</v>
      </c>
      <c r="AB412" s="21">
        <f ca="1">IF(AB$6&lt;$C412,0,VLOOKUP(AB$6,'MonteCarlo Policy Paths'!$A$2:$I$31,'Monte Carlo_WA Complance Price'!$B412+1,FALSE))</f>
        <v>111.42373555610482</v>
      </c>
      <c r="AC412" s="21">
        <f ca="1">IF(AC$6&lt;$C412,0,VLOOKUP(AC$6,'MonteCarlo Policy Paths'!$A$2:$I$31,'Monte Carlo_WA Complance Price'!$B412+1,FALSE))</f>
        <v>112.86811731331359</v>
      </c>
      <c r="AD412" s="21">
        <f ca="1">IF(AD$6&lt;$C412,0,VLOOKUP(AD$6,'MonteCarlo Policy Paths'!$A$2:$I$31,'Monte Carlo_WA Complance Price'!$B412+1,FALSE))</f>
        <v>114.31249907052236</v>
      </c>
      <c r="AE412" s="21">
        <f ca="1">IF(AE$6&lt;$C412,0,VLOOKUP(AE$6,'MonteCarlo Policy Paths'!$A$2:$I$31,'Monte Carlo_WA Complance Price'!$B412+1,FALSE))</f>
        <v>115.75688082773114</v>
      </c>
      <c r="AF412" s="21">
        <f ca="1">IF(AF$6&lt;$C412,0,VLOOKUP(AF$6,'MonteCarlo Policy Paths'!$A$2:$I$31,'Monte Carlo_WA Complance Price'!$B412+1,FALSE))</f>
        <v>117.20126258493991</v>
      </c>
      <c r="AG412" s="22">
        <f ca="1">IF(AG$6&lt;$C412,0,VLOOKUP(AG$6,'MonteCarlo Policy Paths'!$A$2:$I$31,'Monte Carlo_WA Complance Price'!$B412+1,FALSE))</f>
        <v>119.5319620819439</v>
      </c>
      <c r="AI412" s="20">
        <f ca="1">E412*VLOOKUP(AI$6,'Greenhouse Gas Costs Avoided'!$A$2:$I$32,9,FALSE)</f>
        <v>0</v>
      </c>
      <c r="AJ412" s="21">
        <f ca="1">F412*VLOOKUP(AJ$6,'Greenhouse Gas Costs Avoided'!$A$2:$I$32,9,FALSE)</f>
        <v>5.2166744805659615</v>
      </c>
      <c r="AK412" s="21">
        <f ca="1">G412*VLOOKUP(AK$6,'Greenhouse Gas Costs Avoided'!$A$2:$I$32,9,FALSE)</f>
        <v>5.3216023247413169</v>
      </c>
      <c r="AL412" s="21">
        <f ca="1">H412*VLOOKUP(AL$6,'Greenhouse Gas Costs Avoided'!$A$2:$I$32,9,FALSE)</f>
        <v>5.4265301689166732</v>
      </c>
      <c r="AM412" s="21">
        <f ca="1">I412*VLOOKUP(AM$6,'Greenhouse Gas Costs Avoided'!$A$2:$I$32,9,FALSE)</f>
        <v>5.5063320831654474</v>
      </c>
      <c r="AN412" s="21">
        <f ca="1">J412*VLOOKUP(AN$6,'Greenhouse Gas Costs Avoided'!$A$2:$I$32,9,FALSE)</f>
        <v>5.5861339974142208</v>
      </c>
      <c r="AO412" s="21">
        <f ca="1">K412*VLOOKUP(AO$6,'Greenhouse Gas Costs Avoided'!$A$2:$I$32,9,FALSE)</f>
        <v>5.665935911662995</v>
      </c>
      <c r="AP412" s="21">
        <f ca="1">L412*VLOOKUP(AP$6,'Greenhouse Gas Costs Avoided'!$A$2:$I$32,9,FALSE)</f>
        <v>5.7457378259117702</v>
      </c>
      <c r="AQ412" s="21">
        <f ca="1">M412*VLOOKUP(AQ$6,'Greenhouse Gas Costs Avoided'!$A$2:$I$32,9,FALSE)</f>
        <v>5.8255397401605462</v>
      </c>
      <c r="AR412" s="21">
        <f ca="1">N412*VLOOKUP(AR$6,'Greenhouse Gas Costs Avoided'!$A$2:$I$32,9,FALSE)</f>
        <v>5.9053416544093205</v>
      </c>
      <c r="AS412" s="21">
        <f ca="1">O412*VLOOKUP(AS$6,'Greenhouse Gas Costs Avoided'!$A$2:$I$32,9,FALSE)</f>
        <v>5.9851435686580947</v>
      </c>
      <c r="AT412" s="21">
        <f ca="1">P412*VLOOKUP(AT$6,'Greenhouse Gas Costs Avoided'!$A$2:$I$32,9,FALSE)</f>
        <v>6.0649454829068699</v>
      </c>
      <c r="AU412" s="21">
        <f ca="1">Q412*VLOOKUP(AU$6,'Greenhouse Gas Costs Avoided'!$A$2:$I$32,9,FALSE)</f>
        <v>6.1447473971556432</v>
      </c>
      <c r="AV412" s="21">
        <f ca="1">R412*VLOOKUP(AV$6,'Greenhouse Gas Costs Avoided'!$A$2:$I$32,9,FALSE)</f>
        <v>6.2245493114044184</v>
      </c>
      <c r="AW412" s="21">
        <f ca="1">S412*VLOOKUP(AW$6,'Greenhouse Gas Costs Avoided'!$A$2:$I$32,9,FALSE)</f>
        <v>6.312953786990386</v>
      </c>
      <c r="AX412" s="21">
        <f ca="1">T412*VLOOKUP(AX$6,'Greenhouse Gas Costs Avoided'!$A$2:$I$32,9,FALSE)</f>
        <v>6.4013582625763545</v>
      </c>
      <c r="AY412" s="21">
        <f ca="1">U412*VLOOKUP(AY$6,'Greenhouse Gas Costs Avoided'!$A$2:$I$32,9,FALSE)</f>
        <v>6.4897627381623222</v>
      </c>
      <c r="AZ412" s="21">
        <f ca="1">V412*VLOOKUP(AZ$6,'Greenhouse Gas Costs Avoided'!$A$2:$I$32,9,FALSE)</f>
        <v>6.5781672137482907</v>
      </c>
      <c r="BA412" s="21">
        <f ca="1">W412*VLOOKUP(BA$6,'Greenhouse Gas Costs Avoided'!$A$2:$I$32,9,FALSE)</f>
        <v>6.6665716893342575</v>
      </c>
      <c r="BB412" s="21">
        <f ca="1">X412*VLOOKUP(BB$6,'Greenhouse Gas Costs Avoided'!$A$2:$I$32,9,FALSE)</f>
        <v>6.7450019445028957</v>
      </c>
      <c r="BC412" s="21">
        <f ca="1">Y412*VLOOKUP(BC$6,'Greenhouse Gas Costs Avoided'!$A$2:$I$32,9,FALSE)</f>
        <v>6.8234321996715348</v>
      </c>
      <c r="BD412" s="21">
        <f ca="1">Z412*VLOOKUP(BD$6,'Greenhouse Gas Costs Avoided'!$A$2:$I$32,9,FALSE)</f>
        <v>6.901862454840173</v>
      </c>
      <c r="BE412" s="21">
        <f ca="1">AA412*VLOOKUP(BE$6,'Greenhouse Gas Costs Avoided'!$A$2:$I$32,9,FALSE)</f>
        <v>6.9802927100088112</v>
      </c>
      <c r="BF412" s="21">
        <f ca="1">AB412*VLOOKUP(BF$6,'Greenhouse Gas Costs Avoided'!$A$2:$I$32,9,FALSE)</f>
        <v>7.0587229651774486</v>
      </c>
      <c r="BG412" s="21">
        <f ca="1">AC412*VLOOKUP(BG$6,'Greenhouse Gas Costs Avoided'!$A$2:$I$32,9,FALSE)</f>
        <v>7.1502249295408609</v>
      </c>
      <c r="BH412" s="21">
        <f ca="1">AD412*VLOOKUP(BH$6,'Greenhouse Gas Costs Avoided'!$A$2:$I$32,9,FALSE)</f>
        <v>7.2417268939042723</v>
      </c>
      <c r="BI412" s="21">
        <f ca="1">AE412*VLOOKUP(BI$6,'Greenhouse Gas Costs Avoided'!$A$2:$I$32,9,FALSE)</f>
        <v>7.3332288582676846</v>
      </c>
      <c r="BJ412" s="21">
        <f ca="1">AF412*VLOOKUP(BJ$6,'Greenhouse Gas Costs Avoided'!$A$2:$I$32,9,FALSE)</f>
        <v>7.424730822631096</v>
      </c>
      <c r="BK412" s="22">
        <f ca="1">AG412*VLOOKUP(BK$6,'Greenhouse Gas Costs Avoided'!$A$2:$I$32,9,FALSE)</f>
        <v>7.5723812490175435</v>
      </c>
    </row>
    <row r="413" spans="1:63" x14ac:dyDescent="0.35">
      <c r="A413" s="11">
        <v>407</v>
      </c>
      <c r="B413" s="12">
        <f t="shared" ca="1" si="12"/>
        <v>5</v>
      </c>
      <c r="C413" s="13">
        <f t="shared" ca="1" si="13"/>
        <v>2023</v>
      </c>
      <c r="E413" s="20">
        <f ca="1">IF(E$6&lt;$C413,0,VLOOKUP(E$6,'MonteCarlo Policy Paths'!$A$2:$I$31,'Monte Carlo_WA Complance Price'!$B413+1,FALSE))</f>
        <v>0</v>
      </c>
      <c r="F413" s="21">
        <f ca="1">IF(F$6&lt;$C413,0,VLOOKUP(F$6,'MonteCarlo Policy Paths'!$A$2:$I$31,'Monte Carlo_WA Complance Price'!$B413+1,FALSE))</f>
        <v>82.346532180449415</v>
      </c>
      <c r="G413" s="21">
        <f ca="1">IF(G$6&lt;$C413,0,VLOOKUP(G$6,'MonteCarlo Policy Paths'!$A$2:$I$31,'Monte Carlo_WA Complance Price'!$B413+1,FALSE))</f>
        <v>84.002844861871253</v>
      </c>
      <c r="H413" s="21">
        <f ca="1">IF(H$6&lt;$C413,0,VLOOKUP(H$6,'MonteCarlo Policy Paths'!$A$2:$I$31,'Monte Carlo_WA Complance Price'!$B413+1,FALSE))</f>
        <v>85.659157543293105</v>
      </c>
      <c r="I413" s="21">
        <f ca="1">IF(I$6&lt;$C413,0,VLOOKUP(I$6,'MonteCarlo Policy Paths'!$A$2:$I$31,'Monte Carlo_WA Complance Price'!$B413+1,FALSE))</f>
        <v>86.918851036576825</v>
      </c>
      <c r="J413" s="21">
        <f ca="1">IF(J$6&lt;$C413,0,VLOOKUP(J$6,'MonteCarlo Policy Paths'!$A$2:$I$31,'Monte Carlo_WA Complance Price'!$B413+1,FALSE))</f>
        <v>88.178544529860531</v>
      </c>
      <c r="K413" s="21">
        <f ca="1">IF(K$6&lt;$C413,0,VLOOKUP(K$6,'MonteCarlo Policy Paths'!$A$2:$I$31,'Monte Carlo_WA Complance Price'!$B413+1,FALSE))</f>
        <v>89.438238023144251</v>
      </c>
      <c r="L413" s="21">
        <f ca="1">IF(L$6&lt;$C413,0,VLOOKUP(L$6,'MonteCarlo Policy Paths'!$A$2:$I$31,'Monte Carlo_WA Complance Price'!$B413+1,FALSE))</f>
        <v>90.697931516427971</v>
      </c>
      <c r="M413" s="21">
        <f ca="1">IF(M$6&lt;$C413,0,VLOOKUP(M$6,'MonteCarlo Policy Paths'!$A$2:$I$31,'Monte Carlo_WA Complance Price'!$B413+1,FALSE))</f>
        <v>91.95762500971172</v>
      </c>
      <c r="N413" s="21">
        <f ca="1">IF(N$6&lt;$C413,0,VLOOKUP(N$6,'MonteCarlo Policy Paths'!$A$2:$I$31,'Monte Carlo_WA Complance Price'!$B413+1,FALSE))</f>
        <v>93.21731850299544</v>
      </c>
      <c r="O413" s="21">
        <f ca="1">IF(O$6&lt;$C413,0,VLOOKUP(O$6,'MonteCarlo Policy Paths'!$A$2:$I$31,'Monte Carlo_WA Complance Price'!$B413+1,FALSE))</f>
        <v>94.47701199627916</v>
      </c>
      <c r="P413" s="21">
        <f ca="1">IF(P$6&lt;$C413,0,VLOOKUP(P$6,'MonteCarlo Policy Paths'!$A$2:$I$31,'Monte Carlo_WA Complance Price'!$B413+1,FALSE))</f>
        <v>95.73670548956288</v>
      </c>
      <c r="Q413" s="21">
        <f ca="1">IF(Q$6&lt;$C413,0,VLOOKUP(Q$6,'MonteCarlo Policy Paths'!$A$2:$I$31,'Monte Carlo_WA Complance Price'!$B413+1,FALSE))</f>
        <v>96.996398982846586</v>
      </c>
      <c r="R413" s="21">
        <f ca="1">IF(R$6&lt;$C413,0,VLOOKUP(R$6,'MonteCarlo Policy Paths'!$A$2:$I$31,'Monte Carlo_WA Complance Price'!$B413+1,FALSE))</f>
        <v>99.874634841342697</v>
      </c>
      <c r="S413" s="21">
        <f ca="1">IF(S$6&lt;$C413,0,VLOOKUP(S$6,'MonteCarlo Policy Paths'!$A$2:$I$31,'Monte Carlo_WA Complance Price'!$B413+1,FALSE))</f>
        <v>101.93553668931256</v>
      </c>
      <c r="T413" s="21">
        <f ca="1">IF(T$6&lt;$C413,0,VLOOKUP(T$6,'MonteCarlo Policy Paths'!$A$2:$I$31,'Monte Carlo_WA Complance Price'!$B413+1,FALSE))</f>
        <v>104.04258519817796</v>
      </c>
      <c r="U413" s="21">
        <f ca="1">IF(U$6&lt;$C413,0,VLOOKUP(U$6,'MonteCarlo Policy Paths'!$A$2:$I$31,'Monte Carlo_WA Complance Price'!$B413+1,FALSE))</f>
        <v>106.18472717196582</v>
      </c>
      <c r="V413" s="21">
        <f ca="1">IF(V$6&lt;$C413,0,VLOOKUP(V$6,'MonteCarlo Policy Paths'!$A$2:$I$31,'Monte Carlo_WA Complance Price'!$B413+1,FALSE))</f>
        <v>108.36780972271322</v>
      </c>
      <c r="W413" s="21">
        <f ca="1">IF(W$6&lt;$C413,0,VLOOKUP(W$6,'MonteCarlo Policy Paths'!$A$2:$I$31,'Monte Carlo_WA Complance Price'!$B413+1,FALSE))</f>
        <v>110.57648338650839</v>
      </c>
      <c r="X413" s="21">
        <f ca="1">IF(X$6&lt;$C413,0,VLOOKUP(X$6,'MonteCarlo Policy Paths'!$A$2:$I$31,'Monte Carlo_WA Complance Price'!$B413+1,FALSE))</f>
        <v>112.7694544213079</v>
      </c>
      <c r="Y413" s="21">
        <f ca="1">IF(Y$6&lt;$C413,0,VLOOKUP(Y$6,'MonteCarlo Policy Paths'!$A$2:$I$31,'Monte Carlo_WA Complance Price'!$B413+1,FALSE))</f>
        <v>114.98228749612761</v>
      </c>
      <c r="Z413" s="21">
        <f ca="1">IF(Z$6&lt;$C413,0,VLOOKUP(Z$6,'MonteCarlo Policy Paths'!$A$2:$I$31,'Monte Carlo_WA Complance Price'!$B413+1,FALSE))</f>
        <v>117.22345778349788</v>
      </c>
      <c r="AA413" s="21">
        <f ca="1">IF(AA$6&lt;$C413,0,VLOOKUP(AA$6,'MonteCarlo Policy Paths'!$A$2:$I$31,'Monte Carlo_WA Complance Price'!$B413+1,FALSE))</f>
        <v>119.50474742044912</v>
      </c>
      <c r="AB413" s="21">
        <f ca="1">IF(AB$6&lt;$C413,0,VLOOKUP(AB$6,'MonteCarlo Policy Paths'!$A$2:$I$31,'Monte Carlo_WA Complance Price'!$B413+1,FALSE))</f>
        <v>121.83201137782079</v>
      </c>
      <c r="AC413" s="21">
        <f ca="1">IF(AC$6&lt;$C413,0,VLOOKUP(AC$6,'MonteCarlo Policy Paths'!$A$2:$I$31,'Monte Carlo_WA Complance Price'!$B413+1,FALSE))</f>
        <v>124.30483685770574</v>
      </c>
      <c r="AD413" s="21">
        <f ca="1">IF(AD$6&lt;$C413,0,VLOOKUP(AD$6,'MonteCarlo Policy Paths'!$A$2:$I$31,'Monte Carlo_WA Complance Price'!$B413+1,FALSE))</f>
        <v>126.81952160325447</v>
      </c>
      <c r="AE413" s="21">
        <f ca="1">IF(AE$6&lt;$C413,0,VLOOKUP(AE$6,'MonteCarlo Policy Paths'!$A$2:$I$31,'Monte Carlo_WA Complance Price'!$B413+1,FALSE))</f>
        <v>129.37127756316897</v>
      </c>
      <c r="AF413" s="21">
        <f ca="1">IF(AF$6&lt;$C413,0,VLOOKUP(AF$6,'MonteCarlo Policy Paths'!$A$2:$I$31,'Monte Carlo_WA Complance Price'!$B413+1,FALSE))</f>
        <v>131.96243899653103</v>
      </c>
      <c r="AG413" s="22">
        <f ca="1">IF(AG$6&lt;$C413,0,VLOOKUP(AG$6,'MonteCarlo Policy Paths'!$A$2:$I$31,'Monte Carlo_WA Complance Price'!$B413+1,FALSE))</f>
        <v>135.47056479945655</v>
      </c>
      <c r="AI413" s="20">
        <f ca="1">E413*VLOOKUP(AI$6,'Greenhouse Gas Costs Avoided'!$A$2:$I$32,9,FALSE)</f>
        <v>0</v>
      </c>
      <c r="AJ413" s="21">
        <f ca="1">F413*VLOOKUP(AJ$6,'Greenhouse Gas Costs Avoided'!$A$2:$I$32,9,FALSE)</f>
        <v>5.2166744805659615</v>
      </c>
      <c r="AK413" s="21">
        <f ca="1">G413*VLOOKUP(AK$6,'Greenhouse Gas Costs Avoided'!$A$2:$I$32,9,FALSE)</f>
        <v>5.3216023247413169</v>
      </c>
      <c r="AL413" s="21">
        <f ca="1">H413*VLOOKUP(AL$6,'Greenhouse Gas Costs Avoided'!$A$2:$I$32,9,FALSE)</f>
        <v>5.4265301689166732</v>
      </c>
      <c r="AM413" s="21">
        <f ca="1">I413*VLOOKUP(AM$6,'Greenhouse Gas Costs Avoided'!$A$2:$I$32,9,FALSE)</f>
        <v>5.5063320831654474</v>
      </c>
      <c r="AN413" s="21">
        <f ca="1">J413*VLOOKUP(AN$6,'Greenhouse Gas Costs Avoided'!$A$2:$I$32,9,FALSE)</f>
        <v>5.5861339974142208</v>
      </c>
      <c r="AO413" s="21">
        <f ca="1">K413*VLOOKUP(AO$6,'Greenhouse Gas Costs Avoided'!$A$2:$I$32,9,FALSE)</f>
        <v>5.665935911662995</v>
      </c>
      <c r="AP413" s="21">
        <f ca="1">L413*VLOOKUP(AP$6,'Greenhouse Gas Costs Avoided'!$A$2:$I$32,9,FALSE)</f>
        <v>5.7457378259117702</v>
      </c>
      <c r="AQ413" s="21">
        <f ca="1">M413*VLOOKUP(AQ$6,'Greenhouse Gas Costs Avoided'!$A$2:$I$32,9,FALSE)</f>
        <v>5.8255397401605462</v>
      </c>
      <c r="AR413" s="21">
        <f ca="1">N413*VLOOKUP(AR$6,'Greenhouse Gas Costs Avoided'!$A$2:$I$32,9,FALSE)</f>
        <v>5.9053416544093205</v>
      </c>
      <c r="AS413" s="21">
        <f ca="1">O413*VLOOKUP(AS$6,'Greenhouse Gas Costs Avoided'!$A$2:$I$32,9,FALSE)</f>
        <v>5.9851435686580947</v>
      </c>
      <c r="AT413" s="21">
        <f ca="1">P413*VLOOKUP(AT$6,'Greenhouse Gas Costs Avoided'!$A$2:$I$32,9,FALSE)</f>
        <v>6.0649454829068699</v>
      </c>
      <c r="AU413" s="21">
        <f ca="1">Q413*VLOOKUP(AU$6,'Greenhouse Gas Costs Avoided'!$A$2:$I$32,9,FALSE)</f>
        <v>6.1447473971556432</v>
      </c>
      <c r="AV413" s="21">
        <f ca="1">R413*VLOOKUP(AV$6,'Greenhouse Gas Costs Avoided'!$A$2:$I$32,9,FALSE)</f>
        <v>6.327084396109818</v>
      </c>
      <c r="AW413" s="21">
        <f ca="1">S413*VLOOKUP(AW$6,'Greenhouse Gas Costs Avoided'!$A$2:$I$32,9,FALSE)</f>
        <v>6.4576430704410743</v>
      </c>
      <c r="AX413" s="21">
        <f ca="1">T413*VLOOKUP(AX$6,'Greenhouse Gas Costs Avoided'!$A$2:$I$32,9,FALSE)</f>
        <v>6.5911251478821242</v>
      </c>
      <c r="AY413" s="21">
        <f ca="1">U413*VLOOKUP(AY$6,'Greenhouse Gas Costs Avoided'!$A$2:$I$32,9,FALSE)</f>
        <v>6.7268304055597685</v>
      </c>
      <c r="AZ413" s="21">
        <f ca="1">V413*VLOOKUP(AZ$6,'Greenhouse Gas Costs Avoided'!$A$2:$I$32,9,FALSE)</f>
        <v>6.8651292595600424</v>
      </c>
      <c r="BA413" s="21">
        <f ca="1">W413*VLOOKUP(BA$6,'Greenhouse Gas Costs Avoided'!$A$2:$I$32,9,FALSE)</f>
        <v>7.0050493173053994</v>
      </c>
      <c r="BB413" s="21">
        <f ca="1">X413*VLOOKUP(BB$6,'Greenhouse Gas Costs Avoided'!$A$2:$I$32,9,FALSE)</f>
        <v>7.1439746093722221</v>
      </c>
      <c r="BC413" s="21">
        <f ca="1">Y413*VLOOKUP(BC$6,'Greenhouse Gas Costs Avoided'!$A$2:$I$32,9,FALSE)</f>
        <v>7.2841581669004034</v>
      </c>
      <c r="BD413" s="21">
        <f ca="1">Z413*VLOOKUP(BD$6,'Greenhouse Gas Costs Avoided'!$A$2:$I$32,9,FALSE)</f>
        <v>7.426136894299721</v>
      </c>
      <c r="BE413" s="21">
        <f ca="1">AA413*VLOOKUP(BE$6,'Greenhouse Gas Costs Avoided'!$A$2:$I$32,9,FALSE)</f>
        <v>7.5706571930511553</v>
      </c>
      <c r="BF413" s="21">
        <f ca="1">AB413*VLOOKUP(BF$6,'Greenhouse Gas Costs Avoided'!$A$2:$I$32,9,FALSE)</f>
        <v>7.7180899770979394</v>
      </c>
      <c r="BG413" s="21">
        <f ca="1">AC413*VLOOKUP(BG$6,'Greenhouse Gas Costs Avoided'!$A$2:$I$32,9,FALSE)</f>
        <v>7.8747441218959366</v>
      </c>
      <c r="BH413" s="21">
        <f ca="1">AD413*VLOOKUP(BH$6,'Greenhouse Gas Costs Avoided'!$A$2:$I$32,9,FALSE)</f>
        <v>8.0340500621877027</v>
      </c>
      <c r="BI413" s="21">
        <f ca="1">AE413*VLOOKUP(BI$6,'Greenhouse Gas Costs Avoided'!$A$2:$I$32,9,FALSE)</f>
        <v>8.1957044736636782</v>
      </c>
      <c r="BJ413" s="21">
        <f ca="1">AF413*VLOOKUP(BJ$6,'Greenhouse Gas Costs Avoided'!$A$2:$I$32,9,FALSE)</f>
        <v>8.3598552322508848</v>
      </c>
      <c r="BK413" s="22">
        <f ca="1">AG413*VLOOKUP(BK$6,'Greenhouse Gas Costs Avoided'!$A$2:$I$32,9,FALSE)</f>
        <v>8.5820959249206545</v>
      </c>
    </row>
    <row r="414" spans="1:63" x14ac:dyDescent="0.35">
      <c r="A414" s="11">
        <v>408</v>
      </c>
      <c r="B414" s="12">
        <f t="shared" ca="1" si="12"/>
        <v>2</v>
      </c>
      <c r="C414" s="13">
        <f t="shared" ca="1" si="13"/>
        <v>2023</v>
      </c>
      <c r="E414" s="20">
        <f ca="1">IF(E$6&lt;$C414,0,VLOOKUP(E$6,'MonteCarlo Policy Paths'!$A$2:$I$31,'Monte Carlo_WA Complance Price'!$B414+1,FALSE))</f>
        <v>0</v>
      </c>
      <c r="F414" s="21">
        <f ca="1">IF(F$6&lt;$C414,0,VLOOKUP(F$6,'MonteCarlo Policy Paths'!$A$2:$I$31,'Monte Carlo_WA Complance Price'!$B414+1,FALSE))</f>
        <v>82.346532180449415</v>
      </c>
      <c r="G414" s="21">
        <f ca="1">IF(G$6&lt;$C414,0,VLOOKUP(G$6,'MonteCarlo Policy Paths'!$A$2:$I$31,'Monte Carlo_WA Complance Price'!$B414+1,FALSE))</f>
        <v>84.002844861871253</v>
      </c>
      <c r="H414" s="21">
        <f ca="1">IF(H$6&lt;$C414,0,VLOOKUP(H$6,'MonteCarlo Policy Paths'!$A$2:$I$31,'Monte Carlo_WA Complance Price'!$B414+1,FALSE))</f>
        <v>85.659157543293105</v>
      </c>
      <c r="I414" s="21">
        <f ca="1">IF(I$6&lt;$C414,0,VLOOKUP(I$6,'MonteCarlo Policy Paths'!$A$2:$I$31,'Monte Carlo_WA Complance Price'!$B414+1,FALSE))</f>
        <v>86.918851036576825</v>
      </c>
      <c r="J414" s="21">
        <f ca="1">IF(J$6&lt;$C414,0,VLOOKUP(J$6,'MonteCarlo Policy Paths'!$A$2:$I$31,'Monte Carlo_WA Complance Price'!$B414+1,FALSE))</f>
        <v>88.178544529860531</v>
      </c>
      <c r="K414" s="21">
        <f ca="1">IF(K$6&lt;$C414,0,VLOOKUP(K$6,'MonteCarlo Policy Paths'!$A$2:$I$31,'Monte Carlo_WA Complance Price'!$B414+1,FALSE))</f>
        <v>89.438238023144251</v>
      </c>
      <c r="L414" s="21">
        <f ca="1">IF(L$6&lt;$C414,0,VLOOKUP(L$6,'MonteCarlo Policy Paths'!$A$2:$I$31,'Monte Carlo_WA Complance Price'!$B414+1,FALSE))</f>
        <v>90.697931516427971</v>
      </c>
      <c r="M414" s="21">
        <f ca="1">IF(M$6&lt;$C414,0,VLOOKUP(M$6,'MonteCarlo Policy Paths'!$A$2:$I$31,'Monte Carlo_WA Complance Price'!$B414+1,FALSE))</f>
        <v>91.95762500971172</v>
      </c>
      <c r="N414" s="21">
        <f ca="1">IF(N$6&lt;$C414,0,VLOOKUP(N$6,'MonteCarlo Policy Paths'!$A$2:$I$31,'Monte Carlo_WA Complance Price'!$B414+1,FALSE))</f>
        <v>93.21731850299544</v>
      </c>
      <c r="O414" s="21">
        <f ca="1">IF(O$6&lt;$C414,0,VLOOKUP(O$6,'MonteCarlo Policy Paths'!$A$2:$I$31,'Monte Carlo_WA Complance Price'!$B414+1,FALSE))</f>
        <v>94.47701199627916</v>
      </c>
      <c r="P414" s="21">
        <f ca="1">IF(P$6&lt;$C414,0,VLOOKUP(P$6,'MonteCarlo Policy Paths'!$A$2:$I$31,'Monte Carlo_WA Complance Price'!$B414+1,FALSE))</f>
        <v>95.73670548956288</v>
      </c>
      <c r="Q414" s="21">
        <f ca="1">IF(Q$6&lt;$C414,0,VLOOKUP(Q$6,'MonteCarlo Policy Paths'!$A$2:$I$31,'Monte Carlo_WA Complance Price'!$B414+1,FALSE))</f>
        <v>96.996398982846586</v>
      </c>
      <c r="R414" s="21">
        <f ca="1">IF(R$6&lt;$C414,0,VLOOKUP(R$6,'MonteCarlo Policy Paths'!$A$2:$I$31,'Monte Carlo_WA Complance Price'!$B414+1,FALSE))</f>
        <v>98.25609247613032</v>
      </c>
      <c r="S414" s="21">
        <f ca="1">IF(S$6&lt;$C414,0,VLOOKUP(S$6,'MonteCarlo Policy Paths'!$A$2:$I$31,'Monte Carlo_WA Complance Price'!$B414+1,FALSE))</f>
        <v>99.65157958594628</v>
      </c>
      <c r="T414" s="21">
        <f ca="1">IF(T$6&lt;$C414,0,VLOOKUP(T$6,'MonteCarlo Policy Paths'!$A$2:$I$31,'Monte Carlo_WA Complance Price'!$B414+1,FALSE))</f>
        <v>101.04706669576224</v>
      </c>
      <c r="U414" s="21">
        <f ca="1">IF(U$6&lt;$C414,0,VLOOKUP(U$6,'MonteCarlo Policy Paths'!$A$2:$I$31,'Monte Carlo_WA Complance Price'!$B414+1,FALSE))</f>
        <v>102.4425538055782</v>
      </c>
      <c r="V414" s="21">
        <f ca="1">IF(V$6&lt;$C414,0,VLOOKUP(V$6,'MonteCarlo Policy Paths'!$A$2:$I$31,'Monte Carlo_WA Complance Price'!$B414+1,FALSE))</f>
        <v>103.83804091539416</v>
      </c>
      <c r="W414" s="21">
        <f ca="1">IF(W$6&lt;$C414,0,VLOOKUP(W$6,'MonteCarlo Policy Paths'!$A$2:$I$31,'Monte Carlo_WA Complance Price'!$B414+1,FALSE))</f>
        <v>105.23352802521011</v>
      </c>
      <c r="X414" s="21">
        <f ca="1">IF(X$6&lt;$C414,0,VLOOKUP(X$6,'MonteCarlo Policy Paths'!$A$2:$I$31,'Monte Carlo_WA Complance Price'!$B414+1,FALSE))</f>
        <v>106.47156953138905</v>
      </c>
      <c r="Y414" s="21">
        <f ca="1">IF(Y$6&lt;$C414,0,VLOOKUP(Y$6,'MonteCarlo Policy Paths'!$A$2:$I$31,'Monte Carlo_WA Complance Price'!$B414+1,FALSE))</f>
        <v>107.709611037568</v>
      </c>
      <c r="Z414" s="21">
        <f ca="1">IF(Z$6&lt;$C414,0,VLOOKUP(Z$6,'MonteCarlo Policy Paths'!$A$2:$I$31,'Monte Carlo_WA Complance Price'!$B414+1,FALSE))</f>
        <v>108.94765254374694</v>
      </c>
      <c r="AA414" s="21">
        <f ca="1">IF(AA$6&lt;$C414,0,VLOOKUP(AA$6,'MonteCarlo Policy Paths'!$A$2:$I$31,'Monte Carlo_WA Complance Price'!$B414+1,FALSE))</f>
        <v>110.18569404992589</v>
      </c>
      <c r="AB414" s="21">
        <f ca="1">IF(AB$6&lt;$C414,0,VLOOKUP(AB$6,'MonteCarlo Policy Paths'!$A$2:$I$31,'Monte Carlo_WA Complance Price'!$B414+1,FALSE))</f>
        <v>111.42373555610482</v>
      </c>
      <c r="AC414" s="21">
        <f ca="1">IF(AC$6&lt;$C414,0,VLOOKUP(AC$6,'MonteCarlo Policy Paths'!$A$2:$I$31,'Monte Carlo_WA Complance Price'!$B414+1,FALSE))</f>
        <v>112.86811731331359</v>
      </c>
      <c r="AD414" s="21">
        <f ca="1">IF(AD$6&lt;$C414,0,VLOOKUP(AD$6,'MonteCarlo Policy Paths'!$A$2:$I$31,'Monte Carlo_WA Complance Price'!$B414+1,FALSE))</f>
        <v>114.31249907052236</v>
      </c>
      <c r="AE414" s="21">
        <f ca="1">IF(AE$6&lt;$C414,0,VLOOKUP(AE$6,'MonteCarlo Policy Paths'!$A$2:$I$31,'Monte Carlo_WA Complance Price'!$B414+1,FALSE))</f>
        <v>115.75688082773114</v>
      </c>
      <c r="AF414" s="21">
        <f ca="1">IF(AF$6&lt;$C414,0,VLOOKUP(AF$6,'MonteCarlo Policy Paths'!$A$2:$I$31,'Monte Carlo_WA Complance Price'!$B414+1,FALSE))</f>
        <v>117.20126258493991</v>
      </c>
      <c r="AG414" s="22">
        <f ca="1">IF(AG$6&lt;$C414,0,VLOOKUP(AG$6,'MonteCarlo Policy Paths'!$A$2:$I$31,'Monte Carlo_WA Complance Price'!$B414+1,FALSE))</f>
        <v>120.41827982173916</v>
      </c>
      <c r="AI414" s="20">
        <f ca="1">E414*VLOOKUP(AI$6,'Greenhouse Gas Costs Avoided'!$A$2:$I$32,9,FALSE)</f>
        <v>0</v>
      </c>
      <c r="AJ414" s="21">
        <f ca="1">F414*VLOOKUP(AJ$6,'Greenhouse Gas Costs Avoided'!$A$2:$I$32,9,FALSE)</f>
        <v>5.2166744805659615</v>
      </c>
      <c r="AK414" s="21">
        <f ca="1">G414*VLOOKUP(AK$6,'Greenhouse Gas Costs Avoided'!$A$2:$I$32,9,FALSE)</f>
        <v>5.3216023247413169</v>
      </c>
      <c r="AL414" s="21">
        <f ca="1">H414*VLOOKUP(AL$6,'Greenhouse Gas Costs Avoided'!$A$2:$I$32,9,FALSE)</f>
        <v>5.4265301689166732</v>
      </c>
      <c r="AM414" s="21">
        <f ca="1">I414*VLOOKUP(AM$6,'Greenhouse Gas Costs Avoided'!$A$2:$I$32,9,FALSE)</f>
        <v>5.5063320831654474</v>
      </c>
      <c r="AN414" s="21">
        <f ca="1">J414*VLOOKUP(AN$6,'Greenhouse Gas Costs Avoided'!$A$2:$I$32,9,FALSE)</f>
        <v>5.5861339974142208</v>
      </c>
      <c r="AO414" s="21">
        <f ca="1">K414*VLOOKUP(AO$6,'Greenhouse Gas Costs Avoided'!$A$2:$I$32,9,FALSE)</f>
        <v>5.665935911662995</v>
      </c>
      <c r="AP414" s="21">
        <f ca="1">L414*VLOOKUP(AP$6,'Greenhouse Gas Costs Avoided'!$A$2:$I$32,9,FALSE)</f>
        <v>5.7457378259117702</v>
      </c>
      <c r="AQ414" s="21">
        <f ca="1">M414*VLOOKUP(AQ$6,'Greenhouse Gas Costs Avoided'!$A$2:$I$32,9,FALSE)</f>
        <v>5.8255397401605462</v>
      </c>
      <c r="AR414" s="21">
        <f ca="1">N414*VLOOKUP(AR$6,'Greenhouse Gas Costs Avoided'!$A$2:$I$32,9,FALSE)</f>
        <v>5.9053416544093205</v>
      </c>
      <c r="AS414" s="21">
        <f ca="1">O414*VLOOKUP(AS$6,'Greenhouse Gas Costs Avoided'!$A$2:$I$32,9,FALSE)</f>
        <v>5.9851435686580947</v>
      </c>
      <c r="AT414" s="21">
        <f ca="1">P414*VLOOKUP(AT$6,'Greenhouse Gas Costs Avoided'!$A$2:$I$32,9,FALSE)</f>
        <v>6.0649454829068699</v>
      </c>
      <c r="AU414" s="21">
        <f ca="1">Q414*VLOOKUP(AU$6,'Greenhouse Gas Costs Avoided'!$A$2:$I$32,9,FALSE)</f>
        <v>6.1447473971556432</v>
      </c>
      <c r="AV414" s="21">
        <f ca="1">R414*VLOOKUP(AV$6,'Greenhouse Gas Costs Avoided'!$A$2:$I$32,9,FALSE)</f>
        <v>6.2245493114044184</v>
      </c>
      <c r="AW414" s="21">
        <f ca="1">S414*VLOOKUP(AW$6,'Greenhouse Gas Costs Avoided'!$A$2:$I$32,9,FALSE)</f>
        <v>6.312953786990386</v>
      </c>
      <c r="AX414" s="21">
        <f ca="1">T414*VLOOKUP(AX$6,'Greenhouse Gas Costs Avoided'!$A$2:$I$32,9,FALSE)</f>
        <v>6.4013582625763545</v>
      </c>
      <c r="AY414" s="21">
        <f ca="1">U414*VLOOKUP(AY$6,'Greenhouse Gas Costs Avoided'!$A$2:$I$32,9,FALSE)</f>
        <v>6.4897627381623222</v>
      </c>
      <c r="AZ414" s="21">
        <f ca="1">V414*VLOOKUP(AZ$6,'Greenhouse Gas Costs Avoided'!$A$2:$I$32,9,FALSE)</f>
        <v>6.5781672137482907</v>
      </c>
      <c r="BA414" s="21">
        <f ca="1">W414*VLOOKUP(BA$6,'Greenhouse Gas Costs Avoided'!$A$2:$I$32,9,FALSE)</f>
        <v>6.6665716893342575</v>
      </c>
      <c r="BB414" s="21">
        <f ca="1">X414*VLOOKUP(BB$6,'Greenhouse Gas Costs Avoided'!$A$2:$I$32,9,FALSE)</f>
        <v>6.7450019445028957</v>
      </c>
      <c r="BC414" s="21">
        <f ca="1">Y414*VLOOKUP(BC$6,'Greenhouse Gas Costs Avoided'!$A$2:$I$32,9,FALSE)</f>
        <v>6.8234321996715348</v>
      </c>
      <c r="BD414" s="21">
        <f ca="1">Z414*VLOOKUP(BD$6,'Greenhouse Gas Costs Avoided'!$A$2:$I$32,9,FALSE)</f>
        <v>6.901862454840173</v>
      </c>
      <c r="BE414" s="21">
        <f ca="1">AA414*VLOOKUP(BE$6,'Greenhouse Gas Costs Avoided'!$A$2:$I$32,9,FALSE)</f>
        <v>6.9802927100088112</v>
      </c>
      <c r="BF414" s="21">
        <f ca="1">AB414*VLOOKUP(BF$6,'Greenhouse Gas Costs Avoided'!$A$2:$I$32,9,FALSE)</f>
        <v>7.0587229651774486</v>
      </c>
      <c r="BG414" s="21">
        <f ca="1">AC414*VLOOKUP(BG$6,'Greenhouse Gas Costs Avoided'!$A$2:$I$32,9,FALSE)</f>
        <v>7.1502249295408609</v>
      </c>
      <c r="BH414" s="21">
        <f ca="1">AD414*VLOOKUP(BH$6,'Greenhouse Gas Costs Avoided'!$A$2:$I$32,9,FALSE)</f>
        <v>7.2417268939042723</v>
      </c>
      <c r="BI414" s="21">
        <f ca="1">AE414*VLOOKUP(BI$6,'Greenhouse Gas Costs Avoided'!$A$2:$I$32,9,FALSE)</f>
        <v>7.3332288582676846</v>
      </c>
      <c r="BJ414" s="21">
        <f ca="1">AF414*VLOOKUP(BJ$6,'Greenhouse Gas Costs Avoided'!$A$2:$I$32,9,FALSE)</f>
        <v>7.424730822631096</v>
      </c>
      <c r="BK414" s="22">
        <f ca="1">AG414*VLOOKUP(BK$6,'Greenhouse Gas Costs Avoided'!$A$2:$I$32,9,FALSE)</f>
        <v>7.6285297110405814</v>
      </c>
    </row>
    <row r="415" spans="1:63" x14ac:dyDescent="0.35">
      <c r="A415" s="11">
        <v>409</v>
      </c>
      <c r="B415" s="12">
        <f t="shared" ca="1" si="12"/>
        <v>2</v>
      </c>
      <c r="C415" s="13">
        <f t="shared" ca="1" si="13"/>
        <v>2023</v>
      </c>
      <c r="E415" s="20">
        <f ca="1">IF(E$6&lt;$C415,0,VLOOKUP(E$6,'MonteCarlo Policy Paths'!$A$2:$I$31,'Monte Carlo_WA Complance Price'!$B415+1,FALSE))</f>
        <v>0</v>
      </c>
      <c r="F415" s="21">
        <f ca="1">IF(F$6&lt;$C415,0,VLOOKUP(F$6,'MonteCarlo Policy Paths'!$A$2:$I$31,'Monte Carlo_WA Complance Price'!$B415+1,FALSE))</f>
        <v>82.346532180449415</v>
      </c>
      <c r="G415" s="21">
        <f ca="1">IF(G$6&lt;$C415,0,VLOOKUP(G$6,'MonteCarlo Policy Paths'!$A$2:$I$31,'Monte Carlo_WA Complance Price'!$B415+1,FALSE))</f>
        <v>84.002844861871253</v>
      </c>
      <c r="H415" s="21">
        <f ca="1">IF(H$6&lt;$C415,0,VLOOKUP(H$6,'MonteCarlo Policy Paths'!$A$2:$I$31,'Monte Carlo_WA Complance Price'!$B415+1,FALSE))</f>
        <v>85.659157543293105</v>
      </c>
      <c r="I415" s="21">
        <f ca="1">IF(I$6&lt;$C415,0,VLOOKUP(I$6,'MonteCarlo Policy Paths'!$A$2:$I$31,'Monte Carlo_WA Complance Price'!$B415+1,FALSE))</f>
        <v>86.918851036576825</v>
      </c>
      <c r="J415" s="21">
        <f ca="1">IF(J$6&lt;$C415,0,VLOOKUP(J$6,'MonteCarlo Policy Paths'!$A$2:$I$31,'Monte Carlo_WA Complance Price'!$B415+1,FALSE))</f>
        <v>88.178544529860531</v>
      </c>
      <c r="K415" s="21">
        <f ca="1">IF(K$6&lt;$C415,0,VLOOKUP(K$6,'MonteCarlo Policy Paths'!$A$2:$I$31,'Monte Carlo_WA Complance Price'!$B415+1,FALSE))</f>
        <v>89.438238023144251</v>
      </c>
      <c r="L415" s="21">
        <f ca="1">IF(L$6&lt;$C415,0,VLOOKUP(L$6,'MonteCarlo Policy Paths'!$A$2:$I$31,'Monte Carlo_WA Complance Price'!$B415+1,FALSE))</f>
        <v>90.697931516427971</v>
      </c>
      <c r="M415" s="21">
        <f ca="1">IF(M$6&lt;$C415,0,VLOOKUP(M$6,'MonteCarlo Policy Paths'!$A$2:$I$31,'Monte Carlo_WA Complance Price'!$B415+1,FALSE))</f>
        <v>91.95762500971172</v>
      </c>
      <c r="N415" s="21">
        <f ca="1">IF(N$6&lt;$C415,0,VLOOKUP(N$6,'MonteCarlo Policy Paths'!$A$2:$I$31,'Monte Carlo_WA Complance Price'!$B415+1,FALSE))</f>
        <v>93.21731850299544</v>
      </c>
      <c r="O415" s="21">
        <f ca="1">IF(O$6&lt;$C415,0,VLOOKUP(O$6,'MonteCarlo Policy Paths'!$A$2:$I$31,'Monte Carlo_WA Complance Price'!$B415+1,FALSE))</f>
        <v>94.47701199627916</v>
      </c>
      <c r="P415" s="21">
        <f ca="1">IF(P$6&lt;$C415,0,VLOOKUP(P$6,'MonteCarlo Policy Paths'!$A$2:$I$31,'Monte Carlo_WA Complance Price'!$B415+1,FALSE))</f>
        <v>95.73670548956288</v>
      </c>
      <c r="Q415" s="21">
        <f ca="1">IF(Q$6&lt;$C415,0,VLOOKUP(Q$6,'MonteCarlo Policy Paths'!$A$2:$I$31,'Monte Carlo_WA Complance Price'!$B415+1,FALSE))</f>
        <v>96.996398982846586</v>
      </c>
      <c r="R415" s="21">
        <f ca="1">IF(R$6&lt;$C415,0,VLOOKUP(R$6,'MonteCarlo Policy Paths'!$A$2:$I$31,'Monte Carlo_WA Complance Price'!$B415+1,FALSE))</f>
        <v>98.25609247613032</v>
      </c>
      <c r="S415" s="21">
        <f ca="1">IF(S$6&lt;$C415,0,VLOOKUP(S$6,'MonteCarlo Policy Paths'!$A$2:$I$31,'Monte Carlo_WA Complance Price'!$B415+1,FALSE))</f>
        <v>99.65157958594628</v>
      </c>
      <c r="T415" s="21">
        <f ca="1">IF(T$6&lt;$C415,0,VLOOKUP(T$6,'MonteCarlo Policy Paths'!$A$2:$I$31,'Monte Carlo_WA Complance Price'!$B415+1,FALSE))</f>
        <v>101.04706669576224</v>
      </c>
      <c r="U415" s="21">
        <f ca="1">IF(U$6&lt;$C415,0,VLOOKUP(U$6,'MonteCarlo Policy Paths'!$A$2:$I$31,'Monte Carlo_WA Complance Price'!$B415+1,FALSE))</f>
        <v>102.4425538055782</v>
      </c>
      <c r="V415" s="21">
        <f ca="1">IF(V$6&lt;$C415,0,VLOOKUP(V$6,'MonteCarlo Policy Paths'!$A$2:$I$31,'Monte Carlo_WA Complance Price'!$B415+1,FALSE))</f>
        <v>103.83804091539416</v>
      </c>
      <c r="W415" s="21">
        <f ca="1">IF(W$6&lt;$C415,0,VLOOKUP(W$6,'MonteCarlo Policy Paths'!$A$2:$I$31,'Monte Carlo_WA Complance Price'!$B415+1,FALSE))</f>
        <v>105.23352802521011</v>
      </c>
      <c r="X415" s="21">
        <f ca="1">IF(X$6&lt;$C415,0,VLOOKUP(X$6,'MonteCarlo Policy Paths'!$A$2:$I$31,'Monte Carlo_WA Complance Price'!$B415+1,FALSE))</f>
        <v>106.47156953138905</v>
      </c>
      <c r="Y415" s="21">
        <f ca="1">IF(Y$6&lt;$C415,0,VLOOKUP(Y$6,'MonteCarlo Policy Paths'!$A$2:$I$31,'Monte Carlo_WA Complance Price'!$B415+1,FALSE))</f>
        <v>107.709611037568</v>
      </c>
      <c r="Z415" s="21">
        <f ca="1">IF(Z$6&lt;$C415,0,VLOOKUP(Z$6,'MonteCarlo Policy Paths'!$A$2:$I$31,'Monte Carlo_WA Complance Price'!$B415+1,FALSE))</f>
        <v>108.94765254374694</v>
      </c>
      <c r="AA415" s="21">
        <f ca="1">IF(AA$6&lt;$C415,0,VLOOKUP(AA$6,'MonteCarlo Policy Paths'!$A$2:$I$31,'Monte Carlo_WA Complance Price'!$B415+1,FALSE))</f>
        <v>110.18569404992589</v>
      </c>
      <c r="AB415" s="21">
        <f ca="1">IF(AB$6&lt;$C415,0,VLOOKUP(AB$6,'MonteCarlo Policy Paths'!$A$2:$I$31,'Monte Carlo_WA Complance Price'!$B415+1,FALSE))</f>
        <v>111.42373555610482</v>
      </c>
      <c r="AC415" s="21">
        <f ca="1">IF(AC$6&lt;$C415,0,VLOOKUP(AC$6,'MonteCarlo Policy Paths'!$A$2:$I$31,'Monte Carlo_WA Complance Price'!$B415+1,FALSE))</f>
        <v>112.86811731331359</v>
      </c>
      <c r="AD415" s="21">
        <f ca="1">IF(AD$6&lt;$C415,0,VLOOKUP(AD$6,'MonteCarlo Policy Paths'!$A$2:$I$31,'Monte Carlo_WA Complance Price'!$B415+1,FALSE))</f>
        <v>114.31249907052236</v>
      </c>
      <c r="AE415" s="21">
        <f ca="1">IF(AE$6&lt;$C415,0,VLOOKUP(AE$6,'MonteCarlo Policy Paths'!$A$2:$I$31,'Monte Carlo_WA Complance Price'!$B415+1,FALSE))</f>
        <v>115.75688082773114</v>
      </c>
      <c r="AF415" s="21">
        <f ca="1">IF(AF$6&lt;$C415,0,VLOOKUP(AF$6,'MonteCarlo Policy Paths'!$A$2:$I$31,'Monte Carlo_WA Complance Price'!$B415+1,FALSE))</f>
        <v>117.20126258493991</v>
      </c>
      <c r="AG415" s="22">
        <f ca="1">IF(AG$6&lt;$C415,0,VLOOKUP(AG$6,'MonteCarlo Policy Paths'!$A$2:$I$31,'Monte Carlo_WA Complance Price'!$B415+1,FALSE))</f>
        <v>120.41827982173916</v>
      </c>
      <c r="AI415" s="20">
        <f ca="1">E415*VLOOKUP(AI$6,'Greenhouse Gas Costs Avoided'!$A$2:$I$32,9,FALSE)</f>
        <v>0</v>
      </c>
      <c r="AJ415" s="21">
        <f ca="1">F415*VLOOKUP(AJ$6,'Greenhouse Gas Costs Avoided'!$A$2:$I$32,9,FALSE)</f>
        <v>5.2166744805659615</v>
      </c>
      <c r="AK415" s="21">
        <f ca="1">G415*VLOOKUP(AK$6,'Greenhouse Gas Costs Avoided'!$A$2:$I$32,9,FALSE)</f>
        <v>5.3216023247413169</v>
      </c>
      <c r="AL415" s="21">
        <f ca="1">H415*VLOOKUP(AL$6,'Greenhouse Gas Costs Avoided'!$A$2:$I$32,9,FALSE)</f>
        <v>5.4265301689166732</v>
      </c>
      <c r="AM415" s="21">
        <f ca="1">I415*VLOOKUP(AM$6,'Greenhouse Gas Costs Avoided'!$A$2:$I$32,9,FALSE)</f>
        <v>5.5063320831654474</v>
      </c>
      <c r="AN415" s="21">
        <f ca="1">J415*VLOOKUP(AN$6,'Greenhouse Gas Costs Avoided'!$A$2:$I$32,9,FALSE)</f>
        <v>5.5861339974142208</v>
      </c>
      <c r="AO415" s="21">
        <f ca="1">K415*VLOOKUP(AO$6,'Greenhouse Gas Costs Avoided'!$A$2:$I$32,9,FALSE)</f>
        <v>5.665935911662995</v>
      </c>
      <c r="AP415" s="21">
        <f ca="1">L415*VLOOKUP(AP$6,'Greenhouse Gas Costs Avoided'!$A$2:$I$32,9,FALSE)</f>
        <v>5.7457378259117702</v>
      </c>
      <c r="AQ415" s="21">
        <f ca="1">M415*VLOOKUP(AQ$6,'Greenhouse Gas Costs Avoided'!$A$2:$I$32,9,FALSE)</f>
        <v>5.8255397401605462</v>
      </c>
      <c r="AR415" s="21">
        <f ca="1">N415*VLOOKUP(AR$6,'Greenhouse Gas Costs Avoided'!$A$2:$I$32,9,FALSE)</f>
        <v>5.9053416544093205</v>
      </c>
      <c r="AS415" s="21">
        <f ca="1">O415*VLOOKUP(AS$6,'Greenhouse Gas Costs Avoided'!$A$2:$I$32,9,FALSE)</f>
        <v>5.9851435686580947</v>
      </c>
      <c r="AT415" s="21">
        <f ca="1">P415*VLOOKUP(AT$6,'Greenhouse Gas Costs Avoided'!$A$2:$I$32,9,FALSE)</f>
        <v>6.0649454829068699</v>
      </c>
      <c r="AU415" s="21">
        <f ca="1">Q415*VLOOKUP(AU$6,'Greenhouse Gas Costs Avoided'!$A$2:$I$32,9,FALSE)</f>
        <v>6.1447473971556432</v>
      </c>
      <c r="AV415" s="21">
        <f ca="1">R415*VLOOKUP(AV$6,'Greenhouse Gas Costs Avoided'!$A$2:$I$32,9,FALSE)</f>
        <v>6.2245493114044184</v>
      </c>
      <c r="AW415" s="21">
        <f ca="1">S415*VLOOKUP(AW$6,'Greenhouse Gas Costs Avoided'!$A$2:$I$32,9,FALSE)</f>
        <v>6.312953786990386</v>
      </c>
      <c r="AX415" s="21">
        <f ca="1">T415*VLOOKUP(AX$6,'Greenhouse Gas Costs Avoided'!$A$2:$I$32,9,FALSE)</f>
        <v>6.4013582625763545</v>
      </c>
      <c r="AY415" s="21">
        <f ca="1">U415*VLOOKUP(AY$6,'Greenhouse Gas Costs Avoided'!$A$2:$I$32,9,FALSE)</f>
        <v>6.4897627381623222</v>
      </c>
      <c r="AZ415" s="21">
        <f ca="1">V415*VLOOKUP(AZ$6,'Greenhouse Gas Costs Avoided'!$A$2:$I$32,9,FALSE)</f>
        <v>6.5781672137482907</v>
      </c>
      <c r="BA415" s="21">
        <f ca="1">W415*VLOOKUP(BA$6,'Greenhouse Gas Costs Avoided'!$A$2:$I$32,9,FALSE)</f>
        <v>6.6665716893342575</v>
      </c>
      <c r="BB415" s="21">
        <f ca="1">X415*VLOOKUP(BB$6,'Greenhouse Gas Costs Avoided'!$A$2:$I$32,9,FALSE)</f>
        <v>6.7450019445028957</v>
      </c>
      <c r="BC415" s="21">
        <f ca="1">Y415*VLOOKUP(BC$6,'Greenhouse Gas Costs Avoided'!$A$2:$I$32,9,FALSE)</f>
        <v>6.8234321996715348</v>
      </c>
      <c r="BD415" s="21">
        <f ca="1">Z415*VLOOKUP(BD$6,'Greenhouse Gas Costs Avoided'!$A$2:$I$32,9,FALSE)</f>
        <v>6.901862454840173</v>
      </c>
      <c r="BE415" s="21">
        <f ca="1">AA415*VLOOKUP(BE$6,'Greenhouse Gas Costs Avoided'!$A$2:$I$32,9,FALSE)</f>
        <v>6.9802927100088112</v>
      </c>
      <c r="BF415" s="21">
        <f ca="1">AB415*VLOOKUP(BF$6,'Greenhouse Gas Costs Avoided'!$A$2:$I$32,9,FALSE)</f>
        <v>7.0587229651774486</v>
      </c>
      <c r="BG415" s="21">
        <f ca="1">AC415*VLOOKUP(BG$6,'Greenhouse Gas Costs Avoided'!$A$2:$I$32,9,FALSE)</f>
        <v>7.1502249295408609</v>
      </c>
      <c r="BH415" s="21">
        <f ca="1">AD415*VLOOKUP(BH$6,'Greenhouse Gas Costs Avoided'!$A$2:$I$32,9,FALSE)</f>
        <v>7.2417268939042723</v>
      </c>
      <c r="BI415" s="21">
        <f ca="1">AE415*VLOOKUP(BI$6,'Greenhouse Gas Costs Avoided'!$A$2:$I$32,9,FALSE)</f>
        <v>7.3332288582676846</v>
      </c>
      <c r="BJ415" s="21">
        <f ca="1">AF415*VLOOKUP(BJ$6,'Greenhouse Gas Costs Avoided'!$A$2:$I$32,9,FALSE)</f>
        <v>7.424730822631096</v>
      </c>
      <c r="BK415" s="22">
        <f ca="1">AG415*VLOOKUP(BK$6,'Greenhouse Gas Costs Avoided'!$A$2:$I$32,9,FALSE)</f>
        <v>7.6285297110405814</v>
      </c>
    </row>
    <row r="416" spans="1:63" x14ac:dyDescent="0.35">
      <c r="A416" s="11">
        <v>410</v>
      </c>
      <c r="B416" s="12">
        <f t="shared" ca="1" si="12"/>
        <v>1</v>
      </c>
      <c r="C416" s="13">
        <f t="shared" ca="1" si="13"/>
        <v>2023</v>
      </c>
      <c r="E416" s="20">
        <f ca="1">IF(E$6&lt;$C416,0,VLOOKUP(E$6,'MonteCarlo Policy Paths'!$A$2:$I$31,'Monte Carlo_WA Complance Price'!$B416+1,FALSE))</f>
        <v>0</v>
      </c>
      <c r="F416" s="21">
        <f ca="1">IF(F$6&lt;$C416,0,VLOOKUP(F$6,'MonteCarlo Policy Paths'!$A$2:$I$31,'Monte Carlo_WA Complance Price'!$B416+1,FALSE))</f>
        <v>82.346532180449415</v>
      </c>
      <c r="G416" s="21">
        <f ca="1">IF(G$6&lt;$C416,0,VLOOKUP(G$6,'MonteCarlo Policy Paths'!$A$2:$I$31,'Monte Carlo_WA Complance Price'!$B416+1,FALSE))</f>
        <v>84.002844861871253</v>
      </c>
      <c r="H416" s="21">
        <f ca="1">IF(H$6&lt;$C416,0,VLOOKUP(H$6,'MonteCarlo Policy Paths'!$A$2:$I$31,'Monte Carlo_WA Complance Price'!$B416+1,FALSE))</f>
        <v>85.659157543293105</v>
      </c>
      <c r="I416" s="21">
        <f ca="1">IF(I$6&lt;$C416,0,VLOOKUP(I$6,'MonteCarlo Policy Paths'!$A$2:$I$31,'Monte Carlo_WA Complance Price'!$B416+1,FALSE))</f>
        <v>86.918851036576825</v>
      </c>
      <c r="J416" s="21">
        <f ca="1">IF(J$6&lt;$C416,0,VLOOKUP(J$6,'MonteCarlo Policy Paths'!$A$2:$I$31,'Monte Carlo_WA Complance Price'!$B416+1,FALSE))</f>
        <v>88.178544529860531</v>
      </c>
      <c r="K416" s="21">
        <f ca="1">IF(K$6&lt;$C416,0,VLOOKUP(K$6,'MonteCarlo Policy Paths'!$A$2:$I$31,'Monte Carlo_WA Complance Price'!$B416+1,FALSE))</f>
        <v>89.438238023144251</v>
      </c>
      <c r="L416" s="21">
        <f ca="1">IF(L$6&lt;$C416,0,VLOOKUP(L$6,'MonteCarlo Policy Paths'!$A$2:$I$31,'Monte Carlo_WA Complance Price'!$B416+1,FALSE))</f>
        <v>90.697931516427971</v>
      </c>
      <c r="M416" s="21">
        <f ca="1">IF(M$6&lt;$C416,0,VLOOKUP(M$6,'MonteCarlo Policy Paths'!$A$2:$I$31,'Monte Carlo_WA Complance Price'!$B416+1,FALSE))</f>
        <v>91.95762500971172</v>
      </c>
      <c r="N416" s="21">
        <f ca="1">IF(N$6&lt;$C416,0,VLOOKUP(N$6,'MonteCarlo Policy Paths'!$A$2:$I$31,'Monte Carlo_WA Complance Price'!$B416+1,FALSE))</f>
        <v>93.21731850299544</v>
      </c>
      <c r="O416" s="21">
        <f ca="1">IF(O$6&lt;$C416,0,VLOOKUP(O$6,'MonteCarlo Policy Paths'!$A$2:$I$31,'Monte Carlo_WA Complance Price'!$B416+1,FALSE))</f>
        <v>94.47701199627916</v>
      </c>
      <c r="P416" s="21">
        <f ca="1">IF(P$6&lt;$C416,0,VLOOKUP(P$6,'MonteCarlo Policy Paths'!$A$2:$I$31,'Monte Carlo_WA Complance Price'!$B416+1,FALSE))</f>
        <v>95.73670548956288</v>
      </c>
      <c r="Q416" s="21">
        <f ca="1">IF(Q$6&lt;$C416,0,VLOOKUP(Q$6,'MonteCarlo Policy Paths'!$A$2:$I$31,'Monte Carlo_WA Complance Price'!$B416+1,FALSE))</f>
        <v>96.996398982846586</v>
      </c>
      <c r="R416" s="21">
        <f ca="1">IF(R$6&lt;$C416,0,VLOOKUP(R$6,'MonteCarlo Policy Paths'!$A$2:$I$31,'Monte Carlo_WA Complance Price'!$B416+1,FALSE))</f>
        <v>98.25609247613032</v>
      </c>
      <c r="S416" s="21">
        <f ca="1">IF(S$6&lt;$C416,0,VLOOKUP(S$6,'MonteCarlo Policy Paths'!$A$2:$I$31,'Monte Carlo_WA Complance Price'!$B416+1,FALSE))</f>
        <v>99.65157958594628</v>
      </c>
      <c r="T416" s="21">
        <f ca="1">IF(T$6&lt;$C416,0,VLOOKUP(T$6,'MonteCarlo Policy Paths'!$A$2:$I$31,'Monte Carlo_WA Complance Price'!$B416+1,FALSE))</f>
        <v>101.04706669576224</v>
      </c>
      <c r="U416" s="21">
        <f ca="1">IF(U$6&lt;$C416,0,VLOOKUP(U$6,'MonteCarlo Policy Paths'!$A$2:$I$31,'Monte Carlo_WA Complance Price'!$B416+1,FALSE))</f>
        <v>102.4425538055782</v>
      </c>
      <c r="V416" s="21">
        <f ca="1">IF(V$6&lt;$C416,0,VLOOKUP(V$6,'MonteCarlo Policy Paths'!$A$2:$I$31,'Monte Carlo_WA Complance Price'!$B416+1,FALSE))</f>
        <v>103.83804091539416</v>
      </c>
      <c r="W416" s="21">
        <f ca="1">IF(W$6&lt;$C416,0,VLOOKUP(W$6,'MonteCarlo Policy Paths'!$A$2:$I$31,'Monte Carlo_WA Complance Price'!$B416+1,FALSE))</f>
        <v>105.23352802521011</v>
      </c>
      <c r="X416" s="21">
        <f ca="1">IF(X$6&lt;$C416,0,VLOOKUP(X$6,'MonteCarlo Policy Paths'!$A$2:$I$31,'Monte Carlo_WA Complance Price'!$B416+1,FALSE))</f>
        <v>106.47156953138905</v>
      </c>
      <c r="Y416" s="21">
        <f ca="1">IF(Y$6&lt;$C416,0,VLOOKUP(Y$6,'MonteCarlo Policy Paths'!$A$2:$I$31,'Monte Carlo_WA Complance Price'!$B416+1,FALSE))</f>
        <v>107.709611037568</v>
      </c>
      <c r="Z416" s="21">
        <f ca="1">IF(Z$6&lt;$C416,0,VLOOKUP(Z$6,'MonteCarlo Policy Paths'!$A$2:$I$31,'Monte Carlo_WA Complance Price'!$B416+1,FALSE))</f>
        <v>108.94765254374694</v>
      </c>
      <c r="AA416" s="21">
        <f ca="1">IF(AA$6&lt;$C416,0,VLOOKUP(AA$6,'MonteCarlo Policy Paths'!$A$2:$I$31,'Monte Carlo_WA Complance Price'!$B416+1,FALSE))</f>
        <v>110.18569404992589</v>
      </c>
      <c r="AB416" s="21">
        <f ca="1">IF(AB$6&lt;$C416,0,VLOOKUP(AB$6,'MonteCarlo Policy Paths'!$A$2:$I$31,'Monte Carlo_WA Complance Price'!$B416+1,FALSE))</f>
        <v>111.42373555610482</v>
      </c>
      <c r="AC416" s="21">
        <f ca="1">IF(AC$6&lt;$C416,0,VLOOKUP(AC$6,'MonteCarlo Policy Paths'!$A$2:$I$31,'Monte Carlo_WA Complance Price'!$B416+1,FALSE))</f>
        <v>112.86811731331359</v>
      </c>
      <c r="AD416" s="21">
        <f ca="1">IF(AD$6&lt;$C416,0,VLOOKUP(AD$6,'MonteCarlo Policy Paths'!$A$2:$I$31,'Monte Carlo_WA Complance Price'!$B416+1,FALSE))</f>
        <v>114.31249907052236</v>
      </c>
      <c r="AE416" s="21">
        <f ca="1">IF(AE$6&lt;$C416,0,VLOOKUP(AE$6,'MonteCarlo Policy Paths'!$A$2:$I$31,'Monte Carlo_WA Complance Price'!$B416+1,FALSE))</f>
        <v>115.75688082773114</v>
      </c>
      <c r="AF416" s="21">
        <f ca="1">IF(AF$6&lt;$C416,0,VLOOKUP(AF$6,'MonteCarlo Policy Paths'!$A$2:$I$31,'Monte Carlo_WA Complance Price'!$B416+1,FALSE))</f>
        <v>117.20126258493991</v>
      </c>
      <c r="AG416" s="22">
        <f ca="1">IF(AG$6&lt;$C416,0,VLOOKUP(AG$6,'MonteCarlo Policy Paths'!$A$2:$I$31,'Monte Carlo_WA Complance Price'!$B416+1,FALSE))</f>
        <v>118.64564434214866</v>
      </c>
      <c r="AI416" s="20">
        <f ca="1">E416*VLOOKUP(AI$6,'Greenhouse Gas Costs Avoided'!$A$2:$I$32,9,FALSE)</f>
        <v>0</v>
      </c>
      <c r="AJ416" s="21">
        <f ca="1">F416*VLOOKUP(AJ$6,'Greenhouse Gas Costs Avoided'!$A$2:$I$32,9,FALSE)</f>
        <v>5.2166744805659615</v>
      </c>
      <c r="AK416" s="21">
        <f ca="1">G416*VLOOKUP(AK$6,'Greenhouse Gas Costs Avoided'!$A$2:$I$32,9,FALSE)</f>
        <v>5.3216023247413169</v>
      </c>
      <c r="AL416" s="21">
        <f ca="1">H416*VLOOKUP(AL$6,'Greenhouse Gas Costs Avoided'!$A$2:$I$32,9,FALSE)</f>
        <v>5.4265301689166732</v>
      </c>
      <c r="AM416" s="21">
        <f ca="1">I416*VLOOKUP(AM$6,'Greenhouse Gas Costs Avoided'!$A$2:$I$32,9,FALSE)</f>
        <v>5.5063320831654474</v>
      </c>
      <c r="AN416" s="21">
        <f ca="1">J416*VLOOKUP(AN$6,'Greenhouse Gas Costs Avoided'!$A$2:$I$32,9,FALSE)</f>
        <v>5.5861339974142208</v>
      </c>
      <c r="AO416" s="21">
        <f ca="1">K416*VLOOKUP(AO$6,'Greenhouse Gas Costs Avoided'!$A$2:$I$32,9,FALSE)</f>
        <v>5.665935911662995</v>
      </c>
      <c r="AP416" s="21">
        <f ca="1">L416*VLOOKUP(AP$6,'Greenhouse Gas Costs Avoided'!$A$2:$I$32,9,FALSE)</f>
        <v>5.7457378259117702</v>
      </c>
      <c r="AQ416" s="21">
        <f ca="1">M416*VLOOKUP(AQ$6,'Greenhouse Gas Costs Avoided'!$A$2:$I$32,9,FALSE)</f>
        <v>5.8255397401605462</v>
      </c>
      <c r="AR416" s="21">
        <f ca="1">N416*VLOOKUP(AR$6,'Greenhouse Gas Costs Avoided'!$A$2:$I$32,9,FALSE)</f>
        <v>5.9053416544093205</v>
      </c>
      <c r="AS416" s="21">
        <f ca="1">O416*VLOOKUP(AS$6,'Greenhouse Gas Costs Avoided'!$A$2:$I$32,9,FALSE)</f>
        <v>5.9851435686580947</v>
      </c>
      <c r="AT416" s="21">
        <f ca="1">P416*VLOOKUP(AT$6,'Greenhouse Gas Costs Avoided'!$A$2:$I$32,9,FALSE)</f>
        <v>6.0649454829068699</v>
      </c>
      <c r="AU416" s="21">
        <f ca="1">Q416*VLOOKUP(AU$6,'Greenhouse Gas Costs Avoided'!$A$2:$I$32,9,FALSE)</f>
        <v>6.1447473971556432</v>
      </c>
      <c r="AV416" s="21">
        <f ca="1">R416*VLOOKUP(AV$6,'Greenhouse Gas Costs Avoided'!$A$2:$I$32,9,FALSE)</f>
        <v>6.2245493114044184</v>
      </c>
      <c r="AW416" s="21">
        <f ca="1">S416*VLOOKUP(AW$6,'Greenhouse Gas Costs Avoided'!$A$2:$I$32,9,FALSE)</f>
        <v>6.312953786990386</v>
      </c>
      <c r="AX416" s="21">
        <f ca="1">T416*VLOOKUP(AX$6,'Greenhouse Gas Costs Avoided'!$A$2:$I$32,9,FALSE)</f>
        <v>6.4013582625763545</v>
      </c>
      <c r="AY416" s="21">
        <f ca="1">U416*VLOOKUP(AY$6,'Greenhouse Gas Costs Avoided'!$A$2:$I$32,9,FALSE)</f>
        <v>6.4897627381623222</v>
      </c>
      <c r="AZ416" s="21">
        <f ca="1">V416*VLOOKUP(AZ$6,'Greenhouse Gas Costs Avoided'!$A$2:$I$32,9,FALSE)</f>
        <v>6.5781672137482907</v>
      </c>
      <c r="BA416" s="21">
        <f ca="1">W416*VLOOKUP(BA$6,'Greenhouse Gas Costs Avoided'!$A$2:$I$32,9,FALSE)</f>
        <v>6.6665716893342575</v>
      </c>
      <c r="BB416" s="21">
        <f ca="1">X416*VLOOKUP(BB$6,'Greenhouse Gas Costs Avoided'!$A$2:$I$32,9,FALSE)</f>
        <v>6.7450019445028957</v>
      </c>
      <c r="BC416" s="21">
        <f ca="1">Y416*VLOOKUP(BC$6,'Greenhouse Gas Costs Avoided'!$A$2:$I$32,9,FALSE)</f>
        <v>6.8234321996715348</v>
      </c>
      <c r="BD416" s="21">
        <f ca="1">Z416*VLOOKUP(BD$6,'Greenhouse Gas Costs Avoided'!$A$2:$I$32,9,FALSE)</f>
        <v>6.901862454840173</v>
      </c>
      <c r="BE416" s="21">
        <f ca="1">AA416*VLOOKUP(BE$6,'Greenhouse Gas Costs Avoided'!$A$2:$I$32,9,FALSE)</f>
        <v>6.9802927100088112</v>
      </c>
      <c r="BF416" s="21">
        <f ca="1">AB416*VLOOKUP(BF$6,'Greenhouse Gas Costs Avoided'!$A$2:$I$32,9,FALSE)</f>
        <v>7.0587229651774486</v>
      </c>
      <c r="BG416" s="21">
        <f ca="1">AC416*VLOOKUP(BG$6,'Greenhouse Gas Costs Avoided'!$A$2:$I$32,9,FALSE)</f>
        <v>7.1502249295408609</v>
      </c>
      <c r="BH416" s="21">
        <f ca="1">AD416*VLOOKUP(BH$6,'Greenhouse Gas Costs Avoided'!$A$2:$I$32,9,FALSE)</f>
        <v>7.2417268939042723</v>
      </c>
      <c r="BI416" s="21">
        <f ca="1">AE416*VLOOKUP(BI$6,'Greenhouse Gas Costs Avoided'!$A$2:$I$32,9,FALSE)</f>
        <v>7.3332288582676846</v>
      </c>
      <c r="BJ416" s="21">
        <f ca="1">AF416*VLOOKUP(BJ$6,'Greenhouse Gas Costs Avoided'!$A$2:$I$32,9,FALSE)</f>
        <v>7.424730822631096</v>
      </c>
      <c r="BK416" s="22">
        <f ca="1">AG416*VLOOKUP(BK$6,'Greenhouse Gas Costs Avoided'!$A$2:$I$32,9,FALSE)</f>
        <v>7.5162327869945065</v>
      </c>
    </row>
    <row r="417" spans="1:63" x14ac:dyDescent="0.35">
      <c r="A417" s="11">
        <v>411</v>
      </c>
      <c r="B417" s="12">
        <f t="shared" ca="1" si="12"/>
        <v>3</v>
      </c>
      <c r="C417" s="13">
        <f t="shared" ca="1" si="13"/>
        <v>2023</v>
      </c>
      <c r="E417" s="20">
        <f ca="1">IF(E$6&lt;$C417,0,VLOOKUP(E$6,'MonteCarlo Policy Paths'!$A$2:$I$31,'Monte Carlo_WA Complance Price'!$B417+1,FALSE))</f>
        <v>0</v>
      </c>
      <c r="F417" s="21">
        <f ca="1">IF(F$6&lt;$C417,0,VLOOKUP(F$6,'MonteCarlo Policy Paths'!$A$2:$I$31,'Monte Carlo_WA Complance Price'!$B417+1,FALSE))</f>
        <v>82.346532180449415</v>
      </c>
      <c r="G417" s="21">
        <f ca="1">IF(G$6&lt;$C417,0,VLOOKUP(G$6,'MonteCarlo Policy Paths'!$A$2:$I$31,'Monte Carlo_WA Complance Price'!$B417+1,FALSE))</f>
        <v>84.002844861871253</v>
      </c>
      <c r="H417" s="21">
        <f ca="1">IF(H$6&lt;$C417,0,VLOOKUP(H$6,'MonteCarlo Policy Paths'!$A$2:$I$31,'Monte Carlo_WA Complance Price'!$B417+1,FALSE))</f>
        <v>85.659157543293105</v>
      </c>
      <c r="I417" s="21">
        <f ca="1">IF(I$6&lt;$C417,0,VLOOKUP(I$6,'MonteCarlo Policy Paths'!$A$2:$I$31,'Monte Carlo_WA Complance Price'!$B417+1,FALSE))</f>
        <v>86.918851036576825</v>
      </c>
      <c r="J417" s="21">
        <f ca="1">IF(J$6&lt;$C417,0,VLOOKUP(J$6,'MonteCarlo Policy Paths'!$A$2:$I$31,'Monte Carlo_WA Complance Price'!$B417+1,FALSE))</f>
        <v>88.178544529860531</v>
      </c>
      <c r="K417" s="21">
        <f ca="1">IF(K$6&lt;$C417,0,VLOOKUP(K$6,'MonteCarlo Policy Paths'!$A$2:$I$31,'Monte Carlo_WA Complance Price'!$B417+1,FALSE))</f>
        <v>89.438238023144251</v>
      </c>
      <c r="L417" s="21">
        <f ca="1">IF(L$6&lt;$C417,0,VLOOKUP(L$6,'MonteCarlo Policy Paths'!$A$2:$I$31,'Monte Carlo_WA Complance Price'!$B417+1,FALSE))</f>
        <v>90.697931516427971</v>
      </c>
      <c r="M417" s="21">
        <f ca="1">IF(M$6&lt;$C417,0,VLOOKUP(M$6,'MonteCarlo Policy Paths'!$A$2:$I$31,'Monte Carlo_WA Complance Price'!$B417+1,FALSE))</f>
        <v>91.95762500971172</v>
      </c>
      <c r="N417" s="21">
        <f ca="1">IF(N$6&lt;$C417,0,VLOOKUP(N$6,'MonteCarlo Policy Paths'!$A$2:$I$31,'Monte Carlo_WA Complance Price'!$B417+1,FALSE))</f>
        <v>93.21731850299544</v>
      </c>
      <c r="O417" s="21">
        <f ca="1">IF(O$6&lt;$C417,0,VLOOKUP(O$6,'MonteCarlo Policy Paths'!$A$2:$I$31,'Monte Carlo_WA Complance Price'!$B417+1,FALSE))</f>
        <v>94.47701199627916</v>
      </c>
      <c r="P417" s="21">
        <f ca="1">IF(P$6&lt;$C417,0,VLOOKUP(P$6,'MonteCarlo Policy Paths'!$A$2:$I$31,'Monte Carlo_WA Complance Price'!$B417+1,FALSE))</f>
        <v>95.73670548956288</v>
      </c>
      <c r="Q417" s="21">
        <f ca="1">IF(Q$6&lt;$C417,0,VLOOKUP(Q$6,'MonteCarlo Policy Paths'!$A$2:$I$31,'Monte Carlo_WA Complance Price'!$B417+1,FALSE))</f>
        <v>96.996398982846586</v>
      </c>
      <c r="R417" s="21">
        <f ca="1">IF(R$6&lt;$C417,0,VLOOKUP(R$6,'MonteCarlo Policy Paths'!$A$2:$I$31,'Monte Carlo_WA Complance Price'!$B417+1,FALSE))</f>
        <v>101.49317720655506</v>
      </c>
      <c r="S417" s="21">
        <f ca="1">IF(S$6&lt;$C417,0,VLOOKUP(S$6,'MonteCarlo Policy Paths'!$A$2:$I$31,'Monte Carlo_WA Complance Price'!$B417+1,FALSE))</f>
        <v>104.21949379267882</v>
      </c>
      <c r="T417" s="21">
        <f ca="1">IF(T$6&lt;$C417,0,VLOOKUP(T$6,'MonteCarlo Policy Paths'!$A$2:$I$31,'Monte Carlo_WA Complance Price'!$B417+1,FALSE))</f>
        <v>107.03810370059369</v>
      </c>
      <c r="U417" s="21">
        <f ca="1">IF(U$6&lt;$C417,0,VLOOKUP(U$6,'MonteCarlo Policy Paths'!$A$2:$I$31,'Monte Carlo_WA Complance Price'!$B417+1,FALSE))</f>
        <v>109.92690053835344</v>
      </c>
      <c r="V417" s="21">
        <f ca="1">IF(V$6&lt;$C417,0,VLOOKUP(V$6,'MonteCarlo Policy Paths'!$A$2:$I$31,'Monte Carlo_WA Complance Price'!$B417+1,FALSE))</f>
        <v>112.89757853003228</v>
      </c>
      <c r="W417" s="21">
        <f ca="1">IF(W$6&lt;$C417,0,VLOOKUP(W$6,'MonteCarlo Policy Paths'!$A$2:$I$31,'Monte Carlo_WA Complance Price'!$B417+1,FALSE))</f>
        <v>115.91943874780665</v>
      </c>
      <c r="X417" s="21">
        <f ca="1">IF(X$6&lt;$C417,0,VLOOKUP(X$6,'MonteCarlo Policy Paths'!$A$2:$I$31,'Monte Carlo_WA Complance Price'!$B417+1,FALSE))</f>
        <v>119.06733931122673</v>
      </c>
      <c r="Y417" s="21">
        <f ca="1">IF(Y$6&lt;$C417,0,VLOOKUP(Y$6,'MonteCarlo Policy Paths'!$A$2:$I$31,'Monte Carlo_WA Complance Price'!$B417+1,FALSE))</f>
        <v>122.25496395468721</v>
      </c>
      <c r="Z417" s="21">
        <f ca="1">IF(Z$6&lt;$C417,0,VLOOKUP(Z$6,'MonteCarlo Policy Paths'!$A$2:$I$31,'Monte Carlo_WA Complance Price'!$B417+1,FALSE))</f>
        <v>125.4992630232488</v>
      </c>
      <c r="AA417" s="21">
        <f ca="1">IF(AA$6&lt;$C417,0,VLOOKUP(AA$6,'MonteCarlo Policy Paths'!$A$2:$I$31,'Monte Carlo_WA Complance Price'!$B417+1,FALSE))</f>
        <v>128.82380079097237</v>
      </c>
      <c r="AB417" s="21">
        <f ca="1">IF(AB$6&lt;$C417,0,VLOOKUP(AB$6,'MonteCarlo Policy Paths'!$A$2:$I$31,'Monte Carlo_WA Complance Price'!$B417+1,FALSE))</f>
        <v>132.24028719953677</v>
      </c>
      <c r="AC417" s="21">
        <f ca="1">IF(AC$6&lt;$C417,0,VLOOKUP(AC$6,'MonteCarlo Policy Paths'!$A$2:$I$31,'Monte Carlo_WA Complance Price'!$B417+1,FALSE))</f>
        <v>135.74155640209787</v>
      </c>
      <c r="AD417" s="21">
        <f ca="1">IF(AD$6&lt;$C417,0,VLOOKUP(AD$6,'MonteCarlo Policy Paths'!$A$2:$I$31,'Monte Carlo_WA Complance Price'!$B417+1,FALSE))</f>
        <v>139.32654413598658</v>
      </c>
      <c r="AE417" s="21">
        <f ca="1">IF(AE$6&lt;$C417,0,VLOOKUP(AE$6,'MonteCarlo Policy Paths'!$A$2:$I$31,'Monte Carlo_WA Complance Price'!$B417+1,FALSE))</f>
        <v>142.9856742986068</v>
      </c>
      <c r="AF417" s="21">
        <f ca="1">IF(AF$6&lt;$C417,0,VLOOKUP(AF$6,'MonteCarlo Policy Paths'!$A$2:$I$31,'Monte Carlo_WA Complance Price'!$B417+1,FALSE))</f>
        <v>146.72361540812219</v>
      </c>
      <c r="AG417" s="22">
        <f ca="1">IF(AG$6&lt;$C417,0,VLOOKUP(AG$6,'MonteCarlo Policy Paths'!$A$2:$I$31,'Monte Carlo_WA Complance Price'!$B417+1,FALSE))</f>
        <v>150.52284977717397</v>
      </c>
      <c r="AI417" s="20">
        <f ca="1">E417*VLOOKUP(AI$6,'Greenhouse Gas Costs Avoided'!$A$2:$I$32,9,FALSE)</f>
        <v>0</v>
      </c>
      <c r="AJ417" s="21">
        <f ca="1">F417*VLOOKUP(AJ$6,'Greenhouse Gas Costs Avoided'!$A$2:$I$32,9,FALSE)</f>
        <v>5.2166744805659615</v>
      </c>
      <c r="AK417" s="21">
        <f ca="1">G417*VLOOKUP(AK$6,'Greenhouse Gas Costs Avoided'!$A$2:$I$32,9,FALSE)</f>
        <v>5.3216023247413169</v>
      </c>
      <c r="AL417" s="21">
        <f ca="1">H417*VLOOKUP(AL$6,'Greenhouse Gas Costs Avoided'!$A$2:$I$32,9,FALSE)</f>
        <v>5.4265301689166732</v>
      </c>
      <c r="AM417" s="21">
        <f ca="1">I417*VLOOKUP(AM$6,'Greenhouse Gas Costs Avoided'!$A$2:$I$32,9,FALSE)</f>
        <v>5.5063320831654474</v>
      </c>
      <c r="AN417" s="21">
        <f ca="1">J417*VLOOKUP(AN$6,'Greenhouse Gas Costs Avoided'!$A$2:$I$32,9,FALSE)</f>
        <v>5.5861339974142208</v>
      </c>
      <c r="AO417" s="21">
        <f ca="1">K417*VLOOKUP(AO$6,'Greenhouse Gas Costs Avoided'!$A$2:$I$32,9,FALSE)</f>
        <v>5.665935911662995</v>
      </c>
      <c r="AP417" s="21">
        <f ca="1">L417*VLOOKUP(AP$6,'Greenhouse Gas Costs Avoided'!$A$2:$I$32,9,FALSE)</f>
        <v>5.7457378259117702</v>
      </c>
      <c r="AQ417" s="21">
        <f ca="1">M417*VLOOKUP(AQ$6,'Greenhouse Gas Costs Avoided'!$A$2:$I$32,9,FALSE)</f>
        <v>5.8255397401605462</v>
      </c>
      <c r="AR417" s="21">
        <f ca="1">N417*VLOOKUP(AR$6,'Greenhouse Gas Costs Avoided'!$A$2:$I$32,9,FALSE)</f>
        <v>5.9053416544093205</v>
      </c>
      <c r="AS417" s="21">
        <f ca="1">O417*VLOOKUP(AS$6,'Greenhouse Gas Costs Avoided'!$A$2:$I$32,9,FALSE)</f>
        <v>5.9851435686580947</v>
      </c>
      <c r="AT417" s="21">
        <f ca="1">P417*VLOOKUP(AT$6,'Greenhouse Gas Costs Avoided'!$A$2:$I$32,9,FALSE)</f>
        <v>6.0649454829068699</v>
      </c>
      <c r="AU417" s="21">
        <f ca="1">Q417*VLOOKUP(AU$6,'Greenhouse Gas Costs Avoided'!$A$2:$I$32,9,FALSE)</f>
        <v>6.1447473971556432</v>
      </c>
      <c r="AV417" s="21">
        <f ca="1">R417*VLOOKUP(AV$6,'Greenhouse Gas Costs Avoided'!$A$2:$I$32,9,FALSE)</f>
        <v>6.4296194808152167</v>
      </c>
      <c r="AW417" s="21">
        <f ca="1">S417*VLOOKUP(AW$6,'Greenhouse Gas Costs Avoided'!$A$2:$I$32,9,FALSE)</f>
        <v>6.6023323538917609</v>
      </c>
      <c r="AX417" s="21">
        <f ca="1">T417*VLOOKUP(AX$6,'Greenhouse Gas Costs Avoided'!$A$2:$I$32,9,FALSE)</f>
        <v>6.7808920331878957</v>
      </c>
      <c r="AY417" s="21">
        <f ca="1">U417*VLOOKUP(AY$6,'Greenhouse Gas Costs Avoided'!$A$2:$I$32,9,FALSE)</f>
        <v>6.9638980729572149</v>
      </c>
      <c r="AZ417" s="21">
        <f ca="1">V417*VLOOKUP(AZ$6,'Greenhouse Gas Costs Avoided'!$A$2:$I$32,9,FALSE)</f>
        <v>7.1520913053717949</v>
      </c>
      <c r="BA417" s="21">
        <f ca="1">W417*VLOOKUP(BA$6,'Greenhouse Gas Costs Avoided'!$A$2:$I$32,9,FALSE)</f>
        <v>7.3435269452765404</v>
      </c>
      <c r="BB417" s="21">
        <f ca="1">X417*VLOOKUP(BB$6,'Greenhouse Gas Costs Avoided'!$A$2:$I$32,9,FALSE)</f>
        <v>7.5429472742415475</v>
      </c>
      <c r="BC417" s="21">
        <f ca="1">Y417*VLOOKUP(BC$6,'Greenhouse Gas Costs Avoided'!$A$2:$I$32,9,FALSE)</f>
        <v>7.744884134129272</v>
      </c>
      <c r="BD417" s="21">
        <f ca="1">Z417*VLOOKUP(BD$6,'Greenhouse Gas Costs Avoided'!$A$2:$I$32,9,FALSE)</f>
        <v>7.950411333759269</v>
      </c>
      <c r="BE417" s="21">
        <f ca="1">AA417*VLOOKUP(BE$6,'Greenhouse Gas Costs Avoided'!$A$2:$I$32,9,FALSE)</f>
        <v>8.161021676093501</v>
      </c>
      <c r="BF417" s="21">
        <f ca="1">AB417*VLOOKUP(BF$6,'Greenhouse Gas Costs Avoided'!$A$2:$I$32,9,FALSE)</f>
        <v>8.3774569890184303</v>
      </c>
      <c r="BG417" s="21">
        <f ca="1">AC417*VLOOKUP(BG$6,'Greenhouse Gas Costs Avoided'!$A$2:$I$32,9,FALSE)</f>
        <v>8.5992633142510115</v>
      </c>
      <c r="BH417" s="21">
        <f ca="1">AD417*VLOOKUP(BH$6,'Greenhouse Gas Costs Avoided'!$A$2:$I$32,9,FALSE)</f>
        <v>8.8263732304711304</v>
      </c>
      <c r="BI417" s="21">
        <f ca="1">AE417*VLOOKUP(BI$6,'Greenhouse Gas Costs Avoided'!$A$2:$I$32,9,FALSE)</f>
        <v>9.05818008905967</v>
      </c>
      <c r="BJ417" s="21">
        <f ca="1">AF417*VLOOKUP(BJ$6,'Greenhouse Gas Costs Avoided'!$A$2:$I$32,9,FALSE)</f>
        <v>9.2949796418706736</v>
      </c>
      <c r="BK417" s="22">
        <f ca="1">AG417*VLOOKUP(BK$6,'Greenhouse Gas Costs Avoided'!$A$2:$I$32,9,FALSE)</f>
        <v>9.5356621388007277</v>
      </c>
    </row>
    <row r="418" spans="1:63" x14ac:dyDescent="0.35">
      <c r="A418" s="11">
        <v>412</v>
      </c>
      <c r="B418" s="12">
        <f t="shared" ca="1" si="12"/>
        <v>3</v>
      </c>
      <c r="C418" s="13">
        <f t="shared" ca="1" si="13"/>
        <v>2023</v>
      </c>
      <c r="E418" s="20">
        <f ca="1">IF(E$6&lt;$C418,0,VLOOKUP(E$6,'MonteCarlo Policy Paths'!$A$2:$I$31,'Monte Carlo_WA Complance Price'!$B418+1,FALSE))</f>
        <v>0</v>
      </c>
      <c r="F418" s="21">
        <f ca="1">IF(F$6&lt;$C418,0,VLOOKUP(F$6,'MonteCarlo Policy Paths'!$A$2:$I$31,'Monte Carlo_WA Complance Price'!$B418+1,FALSE))</f>
        <v>82.346532180449415</v>
      </c>
      <c r="G418" s="21">
        <f ca="1">IF(G$6&lt;$C418,0,VLOOKUP(G$6,'MonteCarlo Policy Paths'!$A$2:$I$31,'Monte Carlo_WA Complance Price'!$B418+1,FALSE))</f>
        <v>84.002844861871253</v>
      </c>
      <c r="H418" s="21">
        <f ca="1">IF(H$6&lt;$C418,0,VLOOKUP(H$6,'MonteCarlo Policy Paths'!$A$2:$I$31,'Monte Carlo_WA Complance Price'!$B418+1,FALSE))</f>
        <v>85.659157543293105</v>
      </c>
      <c r="I418" s="21">
        <f ca="1">IF(I$6&lt;$C418,0,VLOOKUP(I$6,'MonteCarlo Policy Paths'!$A$2:$I$31,'Monte Carlo_WA Complance Price'!$B418+1,FALSE))</f>
        <v>86.918851036576825</v>
      </c>
      <c r="J418" s="21">
        <f ca="1">IF(J$6&lt;$C418,0,VLOOKUP(J$6,'MonteCarlo Policy Paths'!$A$2:$I$31,'Monte Carlo_WA Complance Price'!$B418+1,FALSE))</f>
        <v>88.178544529860531</v>
      </c>
      <c r="K418" s="21">
        <f ca="1">IF(K$6&lt;$C418,0,VLOOKUP(K$6,'MonteCarlo Policy Paths'!$A$2:$I$31,'Monte Carlo_WA Complance Price'!$B418+1,FALSE))</f>
        <v>89.438238023144251</v>
      </c>
      <c r="L418" s="21">
        <f ca="1">IF(L$6&lt;$C418,0,VLOOKUP(L$6,'MonteCarlo Policy Paths'!$A$2:$I$31,'Monte Carlo_WA Complance Price'!$B418+1,FALSE))</f>
        <v>90.697931516427971</v>
      </c>
      <c r="M418" s="21">
        <f ca="1">IF(M$6&lt;$C418,0,VLOOKUP(M$6,'MonteCarlo Policy Paths'!$A$2:$I$31,'Monte Carlo_WA Complance Price'!$B418+1,FALSE))</f>
        <v>91.95762500971172</v>
      </c>
      <c r="N418" s="21">
        <f ca="1">IF(N$6&lt;$C418,0,VLOOKUP(N$6,'MonteCarlo Policy Paths'!$A$2:$I$31,'Monte Carlo_WA Complance Price'!$B418+1,FALSE))</f>
        <v>93.21731850299544</v>
      </c>
      <c r="O418" s="21">
        <f ca="1">IF(O$6&lt;$C418,0,VLOOKUP(O$6,'MonteCarlo Policy Paths'!$A$2:$I$31,'Monte Carlo_WA Complance Price'!$B418+1,FALSE))</f>
        <v>94.47701199627916</v>
      </c>
      <c r="P418" s="21">
        <f ca="1">IF(P$6&lt;$C418,0,VLOOKUP(P$6,'MonteCarlo Policy Paths'!$A$2:$I$31,'Monte Carlo_WA Complance Price'!$B418+1,FALSE))</f>
        <v>95.73670548956288</v>
      </c>
      <c r="Q418" s="21">
        <f ca="1">IF(Q$6&lt;$C418,0,VLOOKUP(Q$6,'MonteCarlo Policy Paths'!$A$2:$I$31,'Monte Carlo_WA Complance Price'!$B418+1,FALSE))</f>
        <v>96.996398982846586</v>
      </c>
      <c r="R418" s="21">
        <f ca="1">IF(R$6&lt;$C418,0,VLOOKUP(R$6,'MonteCarlo Policy Paths'!$A$2:$I$31,'Monte Carlo_WA Complance Price'!$B418+1,FALSE))</f>
        <v>101.49317720655506</v>
      </c>
      <c r="S418" s="21">
        <f ca="1">IF(S$6&lt;$C418,0,VLOOKUP(S$6,'MonteCarlo Policy Paths'!$A$2:$I$31,'Monte Carlo_WA Complance Price'!$B418+1,FALSE))</f>
        <v>104.21949379267882</v>
      </c>
      <c r="T418" s="21">
        <f ca="1">IF(T$6&lt;$C418,0,VLOOKUP(T$6,'MonteCarlo Policy Paths'!$A$2:$I$31,'Monte Carlo_WA Complance Price'!$B418+1,FALSE))</f>
        <v>107.03810370059369</v>
      </c>
      <c r="U418" s="21">
        <f ca="1">IF(U$6&lt;$C418,0,VLOOKUP(U$6,'MonteCarlo Policy Paths'!$A$2:$I$31,'Monte Carlo_WA Complance Price'!$B418+1,FALSE))</f>
        <v>109.92690053835344</v>
      </c>
      <c r="V418" s="21">
        <f ca="1">IF(V$6&lt;$C418,0,VLOOKUP(V$6,'MonteCarlo Policy Paths'!$A$2:$I$31,'Monte Carlo_WA Complance Price'!$B418+1,FALSE))</f>
        <v>112.89757853003228</v>
      </c>
      <c r="W418" s="21">
        <f ca="1">IF(W$6&lt;$C418,0,VLOOKUP(W$6,'MonteCarlo Policy Paths'!$A$2:$I$31,'Monte Carlo_WA Complance Price'!$B418+1,FALSE))</f>
        <v>115.91943874780665</v>
      </c>
      <c r="X418" s="21">
        <f ca="1">IF(X$6&lt;$C418,0,VLOOKUP(X$6,'MonteCarlo Policy Paths'!$A$2:$I$31,'Monte Carlo_WA Complance Price'!$B418+1,FALSE))</f>
        <v>119.06733931122673</v>
      </c>
      <c r="Y418" s="21">
        <f ca="1">IF(Y$6&lt;$C418,0,VLOOKUP(Y$6,'MonteCarlo Policy Paths'!$A$2:$I$31,'Monte Carlo_WA Complance Price'!$B418+1,FALSE))</f>
        <v>122.25496395468721</v>
      </c>
      <c r="Z418" s="21">
        <f ca="1">IF(Z$6&lt;$C418,0,VLOOKUP(Z$6,'MonteCarlo Policy Paths'!$A$2:$I$31,'Monte Carlo_WA Complance Price'!$B418+1,FALSE))</f>
        <v>125.4992630232488</v>
      </c>
      <c r="AA418" s="21">
        <f ca="1">IF(AA$6&lt;$C418,0,VLOOKUP(AA$6,'MonteCarlo Policy Paths'!$A$2:$I$31,'Monte Carlo_WA Complance Price'!$B418+1,FALSE))</f>
        <v>128.82380079097237</v>
      </c>
      <c r="AB418" s="21">
        <f ca="1">IF(AB$6&lt;$C418,0,VLOOKUP(AB$6,'MonteCarlo Policy Paths'!$A$2:$I$31,'Monte Carlo_WA Complance Price'!$B418+1,FALSE))</f>
        <v>132.24028719953677</v>
      </c>
      <c r="AC418" s="21">
        <f ca="1">IF(AC$6&lt;$C418,0,VLOOKUP(AC$6,'MonteCarlo Policy Paths'!$A$2:$I$31,'Monte Carlo_WA Complance Price'!$B418+1,FALSE))</f>
        <v>135.74155640209787</v>
      </c>
      <c r="AD418" s="21">
        <f ca="1">IF(AD$6&lt;$C418,0,VLOOKUP(AD$6,'MonteCarlo Policy Paths'!$A$2:$I$31,'Monte Carlo_WA Complance Price'!$B418+1,FALSE))</f>
        <v>139.32654413598658</v>
      </c>
      <c r="AE418" s="21">
        <f ca="1">IF(AE$6&lt;$C418,0,VLOOKUP(AE$6,'MonteCarlo Policy Paths'!$A$2:$I$31,'Monte Carlo_WA Complance Price'!$B418+1,FALSE))</f>
        <v>142.9856742986068</v>
      </c>
      <c r="AF418" s="21">
        <f ca="1">IF(AF$6&lt;$C418,0,VLOOKUP(AF$6,'MonteCarlo Policy Paths'!$A$2:$I$31,'Monte Carlo_WA Complance Price'!$B418+1,FALSE))</f>
        <v>146.72361540812219</v>
      </c>
      <c r="AG418" s="22">
        <f ca="1">IF(AG$6&lt;$C418,0,VLOOKUP(AG$6,'MonteCarlo Policy Paths'!$A$2:$I$31,'Monte Carlo_WA Complance Price'!$B418+1,FALSE))</f>
        <v>150.52284977717397</v>
      </c>
      <c r="AI418" s="20">
        <f ca="1">E418*VLOOKUP(AI$6,'Greenhouse Gas Costs Avoided'!$A$2:$I$32,9,FALSE)</f>
        <v>0</v>
      </c>
      <c r="AJ418" s="21">
        <f ca="1">F418*VLOOKUP(AJ$6,'Greenhouse Gas Costs Avoided'!$A$2:$I$32,9,FALSE)</f>
        <v>5.2166744805659615</v>
      </c>
      <c r="AK418" s="21">
        <f ca="1">G418*VLOOKUP(AK$6,'Greenhouse Gas Costs Avoided'!$A$2:$I$32,9,FALSE)</f>
        <v>5.3216023247413169</v>
      </c>
      <c r="AL418" s="21">
        <f ca="1">H418*VLOOKUP(AL$6,'Greenhouse Gas Costs Avoided'!$A$2:$I$32,9,FALSE)</f>
        <v>5.4265301689166732</v>
      </c>
      <c r="AM418" s="21">
        <f ca="1">I418*VLOOKUP(AM$6,'Greenhouse Gas Costs Avoided'!$A$2:$I$32,9,FALSE)</f>
        <v>5.5063320831654474</v>
      </c>
      <c r="AN418" s="21">
        <f ca="1">J418*VLOOKUP(AN$6,'Greenhouse Gas Costs Avoided'!$A$2:$I$32,9,FALSE)</f>
        <v>5.5861339974142208</v>
      </c>
      <c r="AO418" s="21">
        <f ca="1">K418*VLOOKUP(AO$6,'Greenhouse Gas Costs Avoided'!$A$2:$I$32,9,FALSE)</f>
        <v>5.665935911662995</v>
      </c>
      <c r="AP418" s="21">
        <f ca="1">L418*VLOOKUP(AP$6,'Greenhouse Gas Costs Avoided'!$A$2:$I$32,9,FALSE)</f>
        <v>5.7457378259117702</v>
      </c>
      <c r="AQ418" s="21">
        <f ca="1">M418*VLOOKUP(AQ$6,'Greenhouse Gas Costs Avoided'!$A$2:$I$32,9,FALSE)</f>
        <v>5.8255397401605462</v>
      </c>
      <c r="AR418" s="21">
        <f ca="1">N418*VLOOKUP(AR$6,'Greenhouse Gas Costs Avoided'!$A$2:$I$32,9,FALSE)</f>
        <v>5.9053416544093205</v>
      </c>
      <c r="AS418" s="21">
        <f ca="1">O418*VLOOKUP(AS$6,'Greenhouse Gas Costs Avoided'!$A$2:$I$32,9,FALSE)</f>
        <v>5.9851435686580947</v>
      </c>
      <c r="AT418" s="21">
        <f ca="1">P418*VLOOKUP(AT$6,'Greenhouse Gas Costs Avoided'!$A$2:$I$32,9,FALSE)</f>
        <v>6.0649454829068699</v>
      </c>
      <c r="AU418" s="21">
        <f ca="1">Q418*VLOOKUP(AU$6,'Greenhouse Gas Costs Avoided'!$A$2:$I$32,9,FALSE)</f>
        <v>6.1447473971556432</v>
      </c>
      <c r="AV418" s="21">
        <f ca="1">R418*VLOOKUP(AV$6,'Greenhouse Gas Costs Avoided'!$A$2:$I$32,9,FALSE)</f>
        <v>6.4296194808152167</v>
      </c>
      <c r="AW418" s="21">
        <f ca="1">S418*VLOOKUP(AW$6,'Greenhouse Gas Costs Avoided'!$A$2:$I$32,9,FALSE)</f>
        <v>6.6023323538917609</v>
      </c>
      <c r="AX418" s="21">
        <f ca="1">T418*VLOOKUP(AX$6,'Greenhouse Gas Costs Avoided'!$A$2:$I$32,9,FALSE)</f>
        <v>6.7808920331878957</v>
      </c>
      <c r="AY418" s="21">
        <f ca="1">U418*VLOOKUP(AY$6,'Greenhouse Gas Costs Avoided'!$A$2:$I$32,9,FALSE)</f>
        <v>6.9638980729572149</v>
      </c>
      <c r="AZ418" s="21">
        <f ca="1">V418*VLOOKUP(AZ$6,'Greenhouse Gas Costs Avoided'!$A$2:$I$32,9,FALSE)</f>
        <v>7.1520913053717949</v>
      </c>
      <c r="BA418" s="21">
        <f ca="1">W418*VLOOKUP(BA$6,'Greenhouse Gas Costs Avoided'!$A$2:$I$32,9,FALSE)</f>
        <v>7.3435269452765404</v>
      </c>
      <c r="BB418" s="21">
        <f ca="1">X418*VLOOKUP(BB$6,'Greenhouse Gas Costs Avoided'!$A$2:$I$32,9,FALSE)</f>
        <v>7.5429472742415475</v>
      </c>
      <c r="BC418" s="21">
        <f ca="1">Y418*VLOOKUP(BC$6,'Greenhouse Gas Costs Avoided'!$A$2:$I$32,9,FALSE)</f>
        <v>7.744884134129272</v>
      </c>
      <c r="BD418" s="21">
        <f ca="1">Z418*VLOOKUP(BD$6,'Greenhouse Gas Costs Avoided'!$A$2:$I$32,9,FALSE)</f>
        <v>7.950411333759269</v>
      </c>
      <c r="BE418" s="21">
        <f ca="1">AA418*VLOOKUP(BE$6,'Greenhouse Gas Costs Avoided'!$A$2:$I$32,9,FALSE)</f>
        <v>8.161021676093501</v>
      </c>
      <c r="BF418" s="21">
        <f ca="1">AB418*VLOOKUP(BF$6,'Greenhouse Gas Costs Avoided'!$A$2:$I$32,9,FALSE)</f>
        <v>8.3774569890184303</v>
      </c>
      <c r="BG418" s="21">
        <f ca="1">AC418*VLOOKUP(BG$6,'Greenhouse Gas Costs Avoided'!$A$2:$I$32,9,FALSE)</f>
        <v>8.5992633142510115</v>
      </c>
      <c r="BH418" s="21">
        <f ca="1">AD418*VLOOKUP(BH$6,'Greenhouse Gas Costs Avoided'!$A$2:$I$32,9,FALSE)</f>
        <v>8.8263732304711304</v>
      </c>
      <c r="BI418" s="21">
        <f ca="1">AE418*VLOOKUP(BI$6,'Greenhouse Gas Costs Avoided'!$A$2:$I$32,9,FALSE)</f>
        <v>9.05818008905967</v>
      </c>
      <c r="BJ418" s="21">
        <f ca="1">AF418*VLOOKUP(BJ$6,'Greenhouse Gas Costs Avoided'!$A$2:$I$32,9,FALSE)</f>
        <v>9.2949796418706736</v>
      </c>
      <c r="BK418" s="22">
        <f ca="1">AG418*VLOOKUP(BK$6,'Greenhouse Gas Costs Avoided'!$A$2:$I$32,9,FALSE)</f>
        <v>9.5356621388007277</v>
      </c>
    </row>
    <row r="419" spans="1:63" x14ac:dyDescent="0.35">
      <c r="A419" s="11">
        <v>413</v>
      </c>
      <c r="B419" s="12">
        <f t="shared" ca="1" si="12"/>
        <v>1</v>
      </c>
      <c r="C419" s="13">
        <f t="shared" ca="1" si="13"/>
        <v>2023</v>
      </c>
      <c r="E419" s="20">
        <f ca="1">IF(E$6&lt;$C419,0,VLOOKUP(E$6,'MonteCarlo Policy Paths'!$A$2:$I$31,'Monte Carlo_WA Complance Price'!$B419+1,FALSE))</f>
        <v>0</v>
      </c>
      <c r="F419" s="21">
        <f ca="1">IF(F$6&lt;$C419,0,VLOOKUP(F$6,'MonteCarlo Policy Paths'!$A$2:$I$31,'Monte Carlo_WA Complance Price'!$B419+1,FALSE))</f>
        <v>82.346532180449415</v>
      </c>
      <c r="G419" s="21">
        <f ca="1">IF(G$6&lt;$C419,0,VLOOKUP(G$6,'MonteCarlo Policy Paths'!$A$2:$I$31,'Monte Carlo_WA Complance Price'!$B419+1,FALSE))</f>
        <v>84.002844861871253</v>
      </c>
      <c r="H419" s="21">
        <f ca="1">IF(H$6&lt;$C419,0,VLOOKUP(H$6,'MonteCarlo Policy Paths'!$A$2:$I$31,'Monte Carlo_WA Complance Price'!$B419+1,FALSE))</f>
        <v>85.659157543293105</v>
      </c>
      <c r="I419" s="21">
        <f ca="1">IF(I$6&lt;$C419,0,VLOOKUP(I$6,'MonteCarlo Policy Paths'!$A$2:$I$31,'Monte Carlo_WA Complance Price'!$B419+1,FALSE))</f>
        <v>86.918851036576825</v>
      </c>
      <c r="J419" s="21">
        <f ca="1">IF(J$6&lt;$C419,0,VLOOKUP(J$6,'MonteCarlo Policy Paths'!$A$2:$I$31,'Monte Carlo_WA Complance Price'!$B419+1,FALSE))</f>
        <v>88.178544529860531</v>
      </c>
      <c r="K419" s="21">
        <f ca="1">IF(K$6&lt;$C419,0,VLOOKUP(K$6,'MonteCarlo Policy Paths'!$A$2:$I$31,'Monte Carlo_WA Complance Price'!$B419+1,FALSE))</f>
        <v>89.438238023144251</v>
      </c>
      <c r="L419" s="21">
        <f ca="1">IF(L$6&lt;$C419,0,VLOOKUP(L$6,'MonteCarlo Policy Paths'!$A$2:$I$31,'Monte Carlo_WA Complance Price'!$B419+1,FALSE))</f>
        <v>90.697931516427971</v>
      </c>
      <c r="M419" s="21">
        <f ca="1">IF(M$6&lt;$C419,0,VLOOKUP(M$6,'MonteCarlo Policy Paths'!$A$2:$I$31,'Monte Carlo_WA Complance Price'!$B419+1,FALSE))</f>
        <v>91.95762500971172</v>
      </c>
      <c r="N419" s="21">
        <f ca="1">IF(N$6&lt;$C419,0,VLOOKUP(N$6,'MonteCarlo Policy Paths'!$A$2:$I$31,'Monte Carlo_WA Complance Price'!$B419+1,FALSE))</f>
        <v>93.21731850299544</v>
      </c>
      <c r="O419" s="21">
        <f ca="1">IF(O$6&lt;$C419,0,VLOOKUP(O$6,'MonteCarlo Policy Paths'!$A$2:$I$31,'Monte Carlo_WA Complance Price'!$B419+1,FALSE))</f>
        <v>94.47701199627916</v>
      </c>
      <c r="P419" s="21">
        <f ca="1">IF(P$6&lt;$C419,0,VLOOKUP(P$6,'MonteCarlo Policy Paths'!$A$2:$I$31,'Monte Carlo_WA Complance Price'!$B419+1,FALSE))</f>
        <v>95.73670548956288</v>
      </c>
      <c r="Q419" s="21">
        <f ca="1">IF(Q$6&lt;$C419,0,VLOOKUP(Q$6,'MonteCarlo Policy Paths'!$A$2:$I$31,'Monte Carlo_WA Complance Price'!$B419+1,FALSE))</f>
        <v>96.996398982846586</v>
      </c>
      <c r="R419" s="21">
        <f ca="1">IF(R$6&lt;$C419,0,VLOOKUP(R$6,'MonteCarlo Policy Paths'!$A$2:$I$31,'Monte Carlo_WA Complance Price'!$B419+1,FALSE))</f>
        <v>98.25609247613032</v>
      </c>
      <c r="S419" s="21">
        <f ca="1">IF(S$6&lt;$C419,0,VLOOKUP(S$6,'MonteCarlo Policy Paths'!$A$2:$I$31,'Monte Carlo_WA Complance Price'!$B419+1,FALSE))</f>
        <v>99.65157958594628</v>
      </c>
      <c r="T419" s="21">
        <f ca="1">IF(T$6&lt;$C419,0,VLOOKUP(T$6,'MonteCarlo Policy Paths'!$A$2:$I$31,'Monte Carlo_WA Complance Price'!$B419+1,FALSE))</f>
        <v>101.04706669576224</v>
      </c>
      <c r="U419" s="21">
        <f ca="1">IF(U$6&lt;$C419,0,VLOOKUP(U$6,'MonteCarlo Policy Paths'!$A$2:$I$31,'Monte Carlo_WA Complance Price'!$B419+1,FALSE))</f>
        <v>102.4425538055782</v>
      </c>
      <c r="V419" s="21">
        <f ca="1">IF(V$6&lt;$C419,0,VLOOKUP(V$6,'MonteCarlo Policy Paths'!$A$2:$I$31,'Monte Carlo_WA Complance Price'!$B419+1,FALSE))</f>
        <v>103.83804091539416</v>
      </c>
      <c r="W419" s="21">
        <f ca="1">IF(W$6&lt;$C419,0,VLOOKUP(W$6,'MonteCarlo Policy Paths'!$A$2:$I$31,'Monte Carlo_WA Complance Price'!$B419+1,FALSE))</f>
        <v>105.23352802521011</v>
      </c>
      <c r="X419" s="21">
        <f ca="1">IF(X$6&lt;$C419,0,VLOOKUP(X$6,'MonteCarlo Policy Paths'!$A$2:$I$31,'Monte Carlo_WA Complance Price'!$B419+1,FALSE))</f>
        <v>106.47156953138905</v>
      </c>
      <c r="Y419" s="21">
        <f ca="1">IF(Y$6&lt;$C419,0,VLOOKUP(Y$6,'MonteCarlo Policy Paths'!$A$2:$I$31,'Monte Carlo_WA Complance Price'!$B419+1,FALSE))</f>
        <v>107.709611037568</v>
      </c>
      <c r="Z419" s="21">
        <f ca="1">IF(Z$6&lt;$C419,0,VLOOKUP(Z$6,'MonteCarlo Policy Paths'!$A$2:$I$31,'Monte Carlo_WA Complance Price'!$B419+1,FALSE))</f>
        <v>108.94765254374694</v>
      </c>
      <c r="AA419" s="21">
        <f ca="1">IF(AA$6&lt;$C419,0,VLOOKUP(AA$6,'MonteCarlo Policy Paths'!$A$2:$I$31,'Monte Carlo_WA Complance Price'!$B419+1,FALSE))</f>
        <v>110.18569404992589</v>
      </c>
      <c r="AB419" s="21">
        <f ca="1">IF(AB$6&lt;$C419,0,VLOOKUP(AB$6,'MonteCarlo Policy Paths'!$A$2:$I$31,'Monte Carlo_WA Complance Price'!$B419+1,FALSE))</f>
        <v>111.42373555610482</v>
      </c>
      <c r="AC419" s="21">
        <f ca="1">IF(AC$6&lt;$C419,0,VLOOKUP(AC$6,'MonteCarlo Policy Paths'!$A$2:$I$31,'Monte Carlo_WA Complance Price'!$B419+1,FALSE))</f>
        <v>112.86811731331359</v>
      </c>
      <c r="AD419" s="21">
        <f ca="1">IF(AD$6&lt;$C419,0,VLOOKUP(AD$6,'MonteCarlo Policy Paths'!$A$2:$I$31,'Monte Carlo_WA Complance Price'!$B419+1,FALSE))</f>
        <v>114.31249907052236</v>
      </c>
      <c r="AE419" s="21">
        <f ca="1">IF(AE$6&lt;$C419,0,VLOOKUP(AE$6,'MonteCarlo Policy Paths'!$A$2:$I$31,'Monte Carlo_WA Complance Price'!$B419+1,FALSE))</f>
        <v>115.75688082773114</v>
      </c>
      <c r="AF419" s="21">
        <f ca="1">IF(AF$6&lt;$C419,0,VLOOKUP(AF$6,'MonteCarlo Policy Paths'!$A$2:$I$31,'Monte Carlo_WA Complance Price'!$B419+1,FALSE))</f>
        <v>117.20126258493991</v>
      </c>
      <c r="AG419" s="22">
        <f ca="1">IF(AG$6&lt;$C419,0,VLOOKUP(AG$6,'MonteCarlo Policy Paths'!$A$2:$I$31,'Monte Carlo_WA Complance Price'!$B419+1,FALSE))</f>
        <v>118.64564434214866</v>
      </c>
      <c r="AI419" s="20">
        <f ca="1">E419*VLOOKUP(AI$6,'Greenhouse Gas Costs Avoided'!$A$2:$I$32,9,FALSE)</f>
        <v>0</v>
      </c>
      <c r="AJ419" s="21">
        <f ca="1">F419*VLOOKUP(AJ$6,'Greenhouse Gas Costs Avoided'!$A$2:$I$32,9,FALSE)</f>
        <v>5.2166744805659615</v>
      </c>
      <c r="AK419" s="21">
        <f ca="1">G419*VLOOKUP(AK$6,'Greenhouse Gas Costs Avoided'!$A$2:$I$32,9,FALSE)</f>
        <v>5.3216023247413169</v>
      </c>
      <c r="AL419" s="21">
        <f ca="1">H419*VLOOKUP(AL$6,'Greenhouse Gas Costs Avoided'!$A$2:$I$32,9,FALSE)</f>
        <v>5.4265301689166732</v>
      </c>
      <c r="AM419" s="21">
        <f ca="1">I419*VLOOKUP(AM$6,'Greenhouse Gas Costs Avoided'!$A$2:$I$32,9,FALSE)</f>
        <v>5.5063320831654474</v>
      </c>
      <c r="AN419" s="21">
        <f ca="1">J419*VLOOKUP(AN$6,'Greenhouse Gas Costs Avoided'!$A$2:$I$32,9,FALSE)</f>
        <v>5.5861339974142208</v>
      </c>
      <c r="AO419" s="21">
        <f ca="1">K419*VLOOKUP(AO$6,'Greenhouse Gas Costs Avoided'!$A$2:$I$32,9,FALSE)</f>
        <v>5.665935911662995</v>
      </c>
      <c r="AP419" s="21">
        <f ca="1">L419*VLOOKUP(AP$6,'Greenhouse Gas Costs Avoided'!$A$2:$I$32,9,FALSE)</f>
        <v>5.7457378259117702</v>
      </c>
      <c r="AQ419" s="21">
        <f ca="1">M419*VLOOKUP(AQ$6,'Greenhouse Gas Costs Avoided'!$A$2:$I$32,9,FALSE)</f>
        <v>5.8255397401605462</v>
      </c>
      <c r="AR419" s="21">
        <f ca="1">N419*VLOOKUP(AR$6,'Greenhouse Gas Costs Avoided'!$A$2:$I$32,9,FALSE)</f>
        <v>5.9053416544093205</v>
      </c>
      <c r="AS419" s="21">
        <f ca="1">O419*VLOOKUP(AS$6,'Greenhouse Gas Costs Avoided'!$A$2:$I$32,9,FALSE)</f>
        <v>5.9851435686580947</v>
      </c>
      <c r="AT419" s="21">
        <f ca="1">P419*VLOOKUP(AT$6,'Greenhouse Gas Costs Avoided'!$A$2:$I$32,9,FALSE)</f>
        <v>6.0649454829068699</v>
      </c>
      <c r="AU419" s="21">
        <f ca="1">Q419*VLOOKUP(AU$6,'Greenhouse Gas Costs Avoided'!$A$2:$I$32,9,FALSE)</f>
        <v>6.1447473971556432</v>
      </c>
      <c r="AV419" s="21">
        <f ca="1">R419*VLOOKUP(AV$6,'Greenhouse Gas Costs Avoided'!$A$2:$I$32,9,FALSE)</f>
        <v>6.2245493114044184</v>
      </c>
      <c r="AW419" s="21">
        <f ca="1">S419*VLOOKUP(AW$6,'Greenhouse Gas Costs Avoided'!$A$2:$I$32,9,FALSE)</f>
        <v>6.312953786990386</v>
      </c>
      <c r="AX419" s="21">
        <f ca="1">T419*VLOOKUP(AX$6,'Greenhouse Gas Costs Avoided'!$A$2:$I$32,9,FALSE)</f>
        <v>6.4013582625763545</v>
      </c>
      <c r="AY419" s="21">
        <f ca="1">U419*VLOOKUP(AY$6,'Greenhouse Gas Costs Avoided'!$A$2:$I$32,9,FALSE)</f>
        <v>6.4897627381623222</v>
      </c>
      <c r="AZ419" s="21">
        <f ca="1">V419*VLOOKUP(AZ$6,'Greenhouse Gas Costs Avoided'!$A$2:$I$32,9,FALSE)</f>
        <v>6.5781672137482907</v>
      </c>
      <c r="BA419" s="21">
        <f ca="1">W419*VLOOKUP(BA$6,'Greenhouse Gas Costs Avoided'!$A$2:$I$32,9,FALSE)</f>
        <v>6.6665716893342575</v>
      </c>
      <c r="BB419" s="21">
        <f ca="1">X419*VLOOKUP(BB$6,'Greenhouse Gas Costs Avoided'!$A$2:$I$32,9,FALSE)</f>
        <v>6.7450019445028957</v>
      </c>
      <c r="BC419" s="21">
        <f ca="1">Y419*VLOOKUP(BC$6,'Greenhouse Gas Costs Avoided'!$A$2:$I$32,9,FALSE)</f>
        <v>6.8234321996715348</v>
      </c>
      <c r="BD419" s="21">
        <f ca="1">Z419*VLOOKUP(BD$6,'Greenhouse Gas Costs Avoided'!$A$2:$I$32,9,FALSE)</f>
        <v>6.901862454840173</v>
      </c>
      <c r="BE419" s="21">
        <f ca="1">AA419*VLOOKUP(BE$6,'Greenhouse Gas Costs Avoided'!$A$2:$I$32,9,FALSE)</f>
        <v>6.9802927100088112</v>
      </c>
      <c r="BF419" s="21">
        <f ca="1">AB419*VLOOKUP(BF$6,'Greenhouse Gas Costs Avoided'!$A$2:$I$32,9,FALSE)</f>
        <v>7.0587229651774486</v>
      </c>
      <c r="BG419" s="21">
        <f ca="1">AC419*VLOOKUP(BG$6,'Greenhouse Gas Costs Avoided'!$A$2:$I$32,9,FALSE)</f>
        <v>7.1502249295408609</v>
      </c>
      <c r="BH419" s="21">
        <f ca="1">AD419*VLOOKUP(BH$6,'Greenhouse Gas Costs Avoided'!$A$2:$I$32,9,FALSE)</f>
        <v>7.2417268939042723</v>
      </c>
      <c r="BI419" s="21">
        <f ca="1">AE419*VLOOKUP(BI$6,'Greenhouse Gas Costs Avoided'!$A$2:$I$32,9,FALSE)</f>
        <v>7.3332288582676846</v>
      </c>
      <c r="BJ419" s="21">
        <f ca="1">AF419*VLOOKUP(BJ$6,'Greenhouse Gas Costs Avoided'!$A$2:$I$32,9,FALSE)</f>
        <v>7.424730822631096</v>
      </c>
      <c r="BK419" s="22">
        <f ca="1">AG419*VLOOKUP(BK$6,'Greenhouse Gas Costs Avoided'!$A$2:$I$32,9,FALSE)</f>
        <v>7.5162327869945065</v>
      </c>
    </row>
    <row r="420" spans="1:63" x14ac:dyDescent="0.35">
      <c r="A420" s="11">
        <v>414</v>
      </c>
      <c r="B420" s="12">
        <f t="shared" ca="1" si="12"/>
        <v>3</v>
      </c>
      <c r="C420" s="13">
        <f t="shared" ca="1" si="13"/>
        <v>2023</v>
      </c>
      <c r="E420" s="20">
        <f ca="1">IF(E$6&lt;$C420,0,VLOOKUP(E$6,'MonteCarlo Policy Paths'!$A$2:$I$31,'Monte Carlo_WA Complance Price'!$B420+1,FALSE))</f>
        <v>0</v>
      </c>
      <c r="F420" s="21">
        <f ca="1">IF(F$6&lt;$C420,0,VLOOKUP(F$6,'MonteCarlo Policy Paths'!$A$2:$I$31,'Monte Carlo_WA Complance Price'!$B420+1,FALSE))</f>
        <v>82.346532180449415</v>
      </c>
      <c r="G420" s="21">
        <f ca="1">IF(G$6&lt;$C420,0,VLOOKUP(G$6,'MonteCarlo Policy Paths'!$A$2:$I$31,'Monte Carlo_WA Complance Price'!$B420+1,FALSE))</f>
        <v>84.002844861871253</v>
      </c>
      <c r="H420" s="21">
        <f ca="1">IF(H$6&lt;$C420,0,VLOOKUP(H$6,'MonteCarlo Policy Paths'!$A$2:$I$31,'Monte Carlo_WA Complance Price'!$B420+1,FALSE))</f>
        <v>85.659157543293105</v>
      </c>
      <c r="I420" s="21">
        <f ca="1">IF(I$6&lt;$C420,0,VLOOKUP(I$6,'MonteCarlo Policy Paths'!$A$2:$I$31,'Monte Carlo_WA Complance Price'!$B420+1,FALSE))</f>
        <v>86.918851036576825</v>
      </c>
      <c r="J420" s="21">
        <f ca="1">IF(J$6&lt;$C420,0,VLOOKUP(J$6,'MonteCarlo Policy Paths'!$A$2:$I$31,'Monte Carlo_WA Complance Price'!$B420+1,FALSE))</f>
        <v>88.178544529860531</v>
      </c>
      <c r="K420" s="21">
        <f ca="1">IF(K$6&lt;$C420,0,VLOOKUP(K$6,'MonteCarlo Policy Paths'!$A$2:$I$31,'Monte Carlo_WA Complance Price'!$B420+1,FALSE))</f>
        <v>89.438238023144251</v>
      </c>
      <c r="L420" s="21">
        <f ca="1">IF(L$6&lt;$C420,0,VLOOKUP(L$6,'MonteCarlo Policy Paths'!$A$2:$I$31,'Monte Carlo_WA Complance Price'!$B420+1,FALSE))</f>
        <v>90.697931516427971</v>
      </c>
      <c r="M420" s="21">
        <f ca="1">IF(M$6&lt;$C420,0,VLOOKUP(M$6,'MonteCarlo Policy Paths'!$A$2:$I$31,'Monte Carlo_WA Complance Price'!$B420+1,FALSE))</f>
        <v>91.95762500971172</v>
      </c>
      <c r="N420" s="21">
        <f ca="1">IF(N$6&lt;$C420,0,VLOOKUP(N$6,'MonteCarlo Policy Paths'!$A$2:$I$31,'Monte Carlo_WA Complance Price'!$B420+1,FALSE))</f>
        <v>93.21731850299544</v>
      </c>
      <c r="O420" s="21">
        <f ca="1">IF(O$6&lt;$C420,0,VLOOKUP(O$6,'MonteCarlo Policy Paths'!$A$2:$I$31,'Monte Carlo_WA Complance Price'!$B420+1,FALSE))</f>
        <v>94.47701199627916</v>
      </c>
      <c r="P420" s="21">
        <f ca="1">IF(P$6&lt;$C420,0,VLOOKUP(P$6,'MonteCarlo Policy Paths'!$A$2:$I$31,'Monte Carlo_WA Complance Price'!$B420+1,FALSE))</f>
        <v>95.73670548956288</v>
      </c>
      <c r="Q420" s="21">
        <f ca="1">IF(Q$6&lt;$C420,0,VLOOKUP(Q$6,'MonteCarlo Policy Paths'!$A$2:$I$31,'Monte Carlo_WA Complance Price'!$B420+1,FALSE))</f>
        <v>96.996398982846586</v>
      </c>
      <c r="R420" s="21">
        <f ca="1">IF(R$6&lt;$C420,0,VLOOKUP(R$6,'MonteCarlo Policy Paths'!$A$2:$I$31,'Monte Carlo_WA Complance Price'!$B420+1,FALSE))</f>
        <v>101.49317720655506</v>
      </c>
      <c r="S420" s="21">
        <f ca="1">IF(S$6&lt;$C420,0,VLOOKUP(S$6,'MonteCarlo Policy Paths'!$A$2:$I$31,'Monte Carlo_WA Complance Price'!$B420+1,FALSE))</f>
        <v>104.21949379267882</v>
      </c>
      <c r="T420" s="21">
        <f ca="1">IF(T$6&lt;$C420,0,VLOOKUP(T$6,'MonteCarlo Policy Paths'!$A$2:$I$31,'Monte Carlo_WA Complance Price'!$B420+1,FALSE))</f>
        <v>107.03810370059369</v>
      </c>
      <c r="U420" s="21">
        <f ca="1">IF(U$6&lt;$C420,0,VLOOKUP(U$6,'MonteCarlo Policy Paths'!$A$2:$I$31,'Monte Carlo_WA Complance Price'!$B420+1,FALSE))</f>
        <v>109.92690053835344</v>
      </c>
      <c r="V420" s="21">
        <f ca="1">IF(V$6&lt;$C420,0,VLOOKUP(V$6,'MonteCarlo Policy Paths'!$A$2:$I$31,'Monte Carlo_WA Complance Price'!$B420+1,FALSE))</f>
        <v>112.89757853003228</v>
      </c>
      <c r="W420" s="21">
        <f ca="1">IF(W$6&lt;$C420,0,VLOOKUP(W$6,'MonteCarlo Policy Paths'!$A$2:$I$31,'Monte Carlo_WA Complance Price'!$B420+1,FALSE))</f>
        <v>115.91943874780665</v>
      </c>
      <c r="X420" s="21">
        <f ca="1">IF(X$6&lt;$C420,0,VLOOKUP(X$6,'MonteCarlo Policy Paths'!$A$2:$I$31,'Monte Carlo_WA Complance Price'!$B420+1,FALSE))</f>
        <v>119.06733931122673</v>
      </c>
      <c r="Y420" s="21">
        <f ca="1">IF(Y$6&lt;$C420,0,VLOOKUP(Y$6,'MonteCarlo Policy Paths'!$A$2:$I$31,'Monte Carlo_WA Complance Price'!$B420+1,FALSE))</f>
        <v>122.25496395468721</v>
      </c>
      <c r="Z420" s="21">
        <f ca="1">IF(Z$6&lt;$C420,0,VLOOKUP(Z$6,'MonteCarlo Policy Paths'!$A$2:$I$31,'Monte Carlo_WA Complance Price'!$B420+1,FALSE))</f>
        <v>125.4992630232488</v>
      </c>
      <c r="AA420" s="21">
        <f ca="1">IF(AA$6&lt;$C420,0,VLOOKUP(AA$6,'MonteCarlo Policy Paths'!$A$2:$I$31,'Monte Carlo_WA Complance Price'!$B420+1,FALSE))</f>
        <v>128.82380079097237</v>
      </c>
      <c r="AB420" s="21">
        <f ca="1">IF(AB$6&lt;$C420,0,VLOOKUP(AB$6,'MonteCarlo Policy Paths'!$A$2:$I$31,'Monte Carlo_WA Complance Price'!$B420+1,FALSE))</f>
        <v>132.24028719953677</v>
      </c>
      <c r="AC420" s="21">
        <f ca="1">IF(AC$6&lt;$C420,0,VLOOKUP(AC$6,'MonteCarlo Policy Paths'!$A$2:$I$31,'Monte Carlo_WA Complance Price'!$B420+1,FALSE))</f>
        <v>135.74155640209787</v>
      </c>
      <c r="AD420" s="21">
        <f ca="1">IF(AD$6&lt;$C420,0,VLOOKUP(AD$6,'MonteCarlo Policy Paths'!$A$2:$I$31,'Monte Carlo_WA Complance Price'!$B420+1,FALSE))</f>
        <v>139.32654413598658</v>
      </c>
      <c r="AE420" s="21">
        <f ca="1">IF(AE$6&lt;$C420,0,VLOOKUP(AE$6,'MonteCarlo Policy Paths'!$A$2:$I$31,'Monte Carlo_WA Complance Price'!$B420+1,FALSE))</f>
        <v>142.9856742986068</v>
      </c>
      <c r="AF420" s="21">
        <f ca="1">IF(AF$6&lt;$C420,0,VLOOKUP(AF$6,'MonteCarlo Policy Paths'!$A$2:$I$31,'Monte Carlo_WA Complance Price'!$B420+1,FALSE))</f>
        <v>146.72361540812219</v>
      </c>
      <c r="AG420" s="22">
        <f ca="1">IF(AG$6&lt;$C420,0,VLOOKUP(AG$6,'MonteCarlo Policy Paths'!$A$2:$I$31,'Monte Carlo_WA Complance Price'!$B420+1,FALSE))</f>
        <v>150.52284977717397</v>
      </c>
      <c r="AI420" s="20">
        <f ca="1">E420*VLOOKUP(AI$6,'Greenhouse Gas Costs Avoided'!$A$2:$I$32,9,FALSE)</f>
        <v>0</v>
      </c>
      <c r="AJ420" s="21">
        <f ca="1">F420*VLOOKUP(AJ$6,'Greenhouse Gas Costs Avoided'!$A$2:$I$32,9,FALSE)</f>
        <v>5.2166744805659615</v>
      </c>
      <c r="AK420" s="21">
        <f ca="1">G420*VLOOKUP(AK$6,'Greenhouse Gas Costs Avoided'!$A$2:$I$32,9,FALSE)</f>
        <v>5.3216023247413169</v>
      </c>
      <c r="AL420" s="21">
        <f ca="1">H420*VLOOKUP(AL$6,'Greenhouse Gas Costs Avoided'!$A$2:$I$32,9,FALSE)</f>
        <v>5.4265301689166732</v>
      </c>
      <c r="AM420" s="21">
        <f ca="1">I420*VLOOKUP(AM$6,'Greenhouse Gas Costs Avoided'!$A$2:$I$32,9,FALSE)</f>
        <v>5.5063320831654474</v>
      </c>
      <c r="AN420" s="21">
        <f ca="1">J420*VLOOKUP(AN$6,'Greenhouse Gas Costs Avoided'!$A$2:$I$32,9,FALSE)</f>
        <v>5.5861339974142208</v>
      </c>
      <c r="AO420" s="21">
        <f ca="1">K420*VLOOKUP(AO$6,'Greenhouse Gas Costs Avoided'!$A$2:$I$32,9,FALSE)</f>
        <v>5.665935911662995</v>
      </c>
      <c r="AP420" s="21">
        <f ca="1">L420*VLOOKUP(AP$6,'Greenhouse Gas Costs Avoided'!$A$2:$I$32,9,FALSE)</f>
        <v>5.7457378259117702</v>
      </c>
      <c r="AQ420" s="21">
        <f ca="1">M420*VLOOKUP(AQ$6,'Greenhouse Gas Costs Avoided'!$A$2:$I$32,9,FALSE)</f>
        <v>5.8255397401605462</v>
      </c>
      <c r="AR420" s="21">
        <f ca="1">N420*VLOOKUP(AR$6,'Greenhouse Gas Costs Avoided'!$A$2:$I$32,9,FALSE)</f>
        <v>5.9053416544093205</v>
      </c>
      <c r="AS420" s="21">
        <f ca="1">O420*VLOOKUP(AS$6,'Greenhouse Gas Costs Avoided'!$A$2:$I$32,9,FALSE)</f>
        <v>5.9851435686580947</v>
      </c>
      <c r="AT420" s="21">
        <f ca="1">P420*VLOOKUP(AT$6,'Greenhouse Gas Costs Avoided'!$A$2:$I$32,9,FALSE)</f>
        <v>6.0649454829068699</v>
      </c>
      <c r="AU420" s="21">
        <f ca="1">Q420*VLOOKUP(AU$6,'Greenhouse Gas Costs Avoided'!$A$2:$I$32,9,FALSE)</f>
        <v>6.1447473971556432</v>
      </c>
      <c r="AV420" s="21">
        <f ca="1">R420*VLOOKUP(AV$6,'Greenhouse Gas Costs Avoided'!$A$2:$I$32,9,FALSE)</f>
        <v>6.4296194808152167</v>
      </c>
      <c r="AW420" s="21">
        <f ca="1">S420*VLOOKUP(AW$6,'Greenhouse Gas Costs Avoided'!$A$2:$I$32,9,FALSE)</f>
        <v>6.6023323538917609</v>
      </c>
      <c r="AX420" s="21">
        <f ca="1">T420*VLOOKUP(AX$6,'Greenhouse Gas Costs Avoided'!$A$2:$I$32,9,FALSE)</f>
        <v>6.7808920331878957</v>
      </c>
      <c r="AY420" s="21">
        <f ca="1">U420*VLOOKUP(AY$6,'Greenhouse Gas Costs Avoided'!$A$2:$I$32,9,FALSE)</f>
        <v>6.9638980729572149</v>
      </c>
      <c r="AZ420" s="21">
        <f ca="1">V420*VLOOKUP(AZ$6,'Greenhouse Gas Costs Avoided'!$A$2:$I$32,9,FALSE)</f>
        <v>7.1520913053717949</v>
      </c>
      <c r="BA420" s="21">
        <f ca="1">W420*VLOOKUP(BA$6,'Greenhouse Gas Costs Avoided'!$A$2:$I$32,9,FALSE)</f>
        <v>7.3435269452765404</v>
      </c>
      <c r="BB420" s="21">
        <f ca="1">X420*VLOOKUP(BB$6,'Greenhouse Gas Costs Avoided'!$A$2:$I$32,9,FALSE)</f>
        <v>7.5429472742415475</v>
      </c>
      <c r="BC420" s="21">
        <f ca="1">Y420*VLOOKUP(BC$6,'Greenhouse Gas Costs Avoided'!$A$2:$I$32,9,FALSE)</f>
        <v>7.744884134129272</v>
      </c>
      <c r="BD420" s="21">
        <f ca="1">Z420*VLOOKUP(BD$6,'Greenhouse Gas Costs Avoided'!$A$2:$I$32,9,FALSE)</f>
        <v>7.950411333759269</v>
      </c>
      <c r="BE420" s="21">
        <f ca="1">AA420*VLOOKUP(BE$6,'Greenhouse Gas Costs Avoided'!$A$2:$I$32,9,FALSE)</f>
        <v>8.161021676093501</v>
      </c>
      <c r="BF420" s="21">
        <f ca="1">AB420*VLOOKUP(BF$6,'Greenhouse Gas Costs Avoided'!$A$2:$I$32,9,FALSE)</f>
        <v>8.3774569890184303</v>
      </c>
      <c r="BG420" s="21">
        <f ca="1">AC420*VLOOKUP(BG$6,'Greenhouse Gas Costs Avoided'!$A$2:$I$32,9,FALSE)</f>
        <v>8.5992633142510115</v>
      </c>
      <c r="BH420" s="21">
        <f ca="1">AD420*VLOOKUP(BH$6,'Greenhouse Gas Costs Avoided'!$A$2:$I$32,9,FALSE)</f>
        <v>8.8263732304711304</v>
      </c>
      <c r="BI420" s="21">
        <f ca="1">AE420*VLOOKUP(BI$6,'Greenhouse Gas Costs Avoided'!$A$2:$I$32,9,FALSE)</f>
        <v>9.05818008905967</v>
      </c>
      <c r="BJ420" s="21">
        <f ca="1">AF420*VLOOKUP(BJ$6,'Greenhouse Gas Costs Avoided'!$A$2:$I$32,9,FALSE)</f>
        <v>9.2949796418706736</v>
      </c>
      <c r="BK420" s="22">
        <f ca="1">AG420*VLOOKUP(BK$6,'Greenhouse Gas Costs Avoided'!$A$2:$I$32,9,FALSE)</f>
        <v>9.5356621388007277</v>
      </c>
    </row>
    <row r="421" spans="1:63" x14ac:dyDescent="0.35">
      <c r="A421" s="11">
        <v>415</v>
      </c>
      <c r="B421" s="12">
        <f t="shared" ca="1" si="12"/>
        <v>5</v>
      </c>
      <c r="C421" s="13">
        <f t="shared" ca="1" si="13"/>
        <v>2023</v>
      </c>
      <c r="E421" s="20">
        <f ca="1">IF(E$6&lt;$C421,0,VLOOKUP(E$6,'MonteCarlo Policy Paths'!$A$2:$I$31,'Monte Carlo_WA Complance Price'!$B421+1,FALSE))</f>
        <v>0</v>
      </c>
      <c r="F421" s="21">
        <f ca="1">IF(F$6&lt;$C421,0,VLOOKUP(F$6,'MonteCarlo Policy Paths'!$A$2:$I$31,'Monte Carlo_WA Complance Price'!$B421+1,FALSE))</f>
        <v>82.346532180449415</v>
      </c>
      <c r="G421" s="21">
        <f ca="1">IF(G$6&lt;$C421,0,VLOOKUP(G$6,'MonteCarlo Policy Paths'!$A$2:$I$31,'Monte Carlo_WA Complance Price'!$B421+1,FALSE))</f>
        <v>84.002844861871253</v>
      </c>
      <c r="H421" s="21">
        <f ca="1">IF(H$6&lt;$C421,0,VLOOKUP(H$6,'MonteCarlo Policy Paths'!$A$2:$I$31,'Monte Carlo_WA Complance Price'!$B421+1,FALSE))</f>
        <v>85.659157543293105</v>
      </c>
      <c r="I421" s="21">
        <f ca="1">IF(I$6&lt;$C421,0,VLOOKUP(I$6,'MonteCarlo Policy Paths'!$A$2:$I$31,'Monte Carlo_WA Complance Price'!$B421+1,FALSE))</f>
        <v>86.918851036576825</v>
      </c>
      <c r="J421" s="21">
        <f ca="1">IF(J$6&lt;$C421,0,VLOOKUP(J$6,'MonteCarlo Policy Paths'!$A$2:$I$31,'Monte Carlo_WA Complance Price'!$B421+1,FALSE))</f>
        <v>88.178544529860531</v>
      </c>
      <c r="K421" s="21">
        <f ca="1">IF(K$6&lt;$C421,0,VLOOKUP(K$6,'MonteCarlo Policy Paths'!$A$2:$I$31,'Monte Carlo_WA Complance Price'!$B421+1,FALSE))</f>
        <v>89.438238023144251</v>
      </c>
      <c r="L421" s="21">
        <f ca="1">IF(L$6&lt;$C421,0,VLOOKUP(L$6,'MonteCarlo Policy Paths'!$A$2:$I$31,'Monte Carlo_WA Complance Price'!$B421+1,FALSE))</f>
        <v>90.697931516427971</v>
      </c>
      <c r="M421" s="21">
        <f ca="1">IF(M$6&lt;$C421,0,VLOOKUP(M$6,'MonteCarlo Policy Paths'!$A$2:$I$31,'Monte Carlo_WA Complance Price'!$B421+1,FALSE))</f>
        <v>91.95762500971172</v>
      </c>
      <c r="N421" s="21">
        <f ca="1">IF(N$6&lt;$C421,0,VLOOKUP(N$6,'MonteCarlo Policy Paths'!$A$2:$I$31,'Monte Carlo_WA Complance Price'!$B421+1,FALSE))</f>
        <v>93.21731850299544</v>
      </c>
      <c r="O421" s="21">
        <f ca="1">IF(O$6&lt;$C421,0,VLOOKUP(O$6,'MonteCarlo Policy Paths'!$A$2:$I$31,'Monte Carlo_WA Complance Price'!$B421+1,FALSE))</f>
        <v>94.47701199627916</v>
      </c>
      <c r="P421" s="21">
        <f ca="1">IF(P$6&lt;$C421,0,VLOOKUP(P$6,'MonteCarlo Policy Paths'!$A$2:$I$31,'Monte Carlo_WA Complance Price'!$B421+1,FALSE))</f>
        <v>95.73670548956288</v>
      </c>
      <c r="Q421" s="21">
        <f ca="1">IF(Q$6&lt;$C421,0,VLOOKUP(Q$6,'MonteCarlo Policy Paths'!$A$2:$I$31,'Monte Carlo_WA Complance Price'!$B421+1,FALSE))</f>
        <v>96.996398982846586</v>
      </c>
      <c r="R421" s="21">
        <f ca="1">IF(R$6&lt;$C421,0,VLOOKUP(R$6,'MonteCarlo Policy Paths'!$A$2:$I$31,'Monte Carlo_WA Complance Price'!$B421+1,FALSE))</f>
        <v>99.874634841342697</v>
      </c>
      <c r="S421" s="21">
        <f ca="1">IF(S$6&lt;$C421,0,VLOOKUP(S$6,'MonteCarlo Policy Paths'!$A$2:$I$31,'Monte Carlo_WA Complance Price'!$B421+1,FALSE))</f>
        <v>101.93553668931256</v>
      </c>
      <c r="T421" s="21">
        <f ca="1">IF(T$6&lt;$C421,0,VLOOKUP(T$6,'MonteCarlo Policy Paths'!$A$2:$I$31,'Monte Carlo_WA Complance Price'!$B421+1,FALSE))</f>
        <v>104.04258519817796</v>
      </c>
      <c r="U421" s="21">
        <f ca="1">IF(U$6&lt;$C421,0,VLOOKUP(U$6,'MonteCarlo Policy Paths'!$A$2:$I$31,'Monte Carlo_WA Complance Price'!$B421+1,FALSE))</f>
        <v>106.18472717196582</v>
      </c>
      <c r="V421" s="21">
        <f ca="1">IF(V$6&lt;$C421,0,VLOOKUP(V$6,'MonteCarlo Policy Paths'!$A$2:$I$31,'Monte Carlo_WA Complance Price'!$B421+1,FALSE))</f>
        <v>108.36780972271322</v>
      </c>
      <c r="W421" s="21">
        <f ca="1">IF(W$6&lt;$C421,0,VLOOKUP(W$6,'MonteCarlo Policy Paths'!$A$2:$I$31,'Monte Carlo_WA Complance Price'!$B421+1,FALSE))</f>
        <v>110.57648338650839</v>
      </c>
      <c r="X421" s="21">
        <f ca="1">IF(X$6&lt;$C421,0,VLOOKUP(X$6,'MonteCarlo Policy Paths'!$A$2:$I$31,'Monte Carlo_WA Complance Price'!$B421+1,FALSE))</f>
        <v>112.7694544213079</v>
      </c>
      <c r="Y421" s="21">
        <f ca="1">IF(Y$6&lt;$C421,0,VLOOKUP(Y$6,'MonteCarlo Policy Paths'!$A$2:$I$31,'Monte Carlo_WA Complance Price'!$B421+1,FALSE))</f>
        <v>114.98228749612761</v>
      </c>
      <c r="Z421" s="21">
        <f ca="1">IF(Z$6&lt;$C421,0,VLOOKUP(Z$6,'MonteCarlo Policy Paths'!$A$2:$I$31,'Monte Carlo_WA Complance Price'!$B421+1,FALSE))</f>
        <v>117.22345778349788</v>
      </c>
      <c r="AA421" s="21">
        <f ca="1">IF(AA$6&lt;$C421,0,VLOOKUP(AA$6,'MonteCarlo Policy Paths'!$A$2:$I$31,'Monte Carlo_WA Complance Price'!$B421+1,FALSE))</f>
        <v>119.50474742044912</v>
      </c>
      <c r="AB421" s="21">
        <f ca="1">IF(AB$6&lt;$C421,0,VLOOKUP(AB$6,'MonteCarlo Policy Paths'!$A$2:$I$31,'Monte Carlo_WA Complance Price'!$B421+1,FALSE))</f>
        <v>121.83201137782079</v>
      </c>
      <c r="AC421" s="21">
        <f ca="1">IF(AC$6&lt;$C421,0,VLOOKUP(AC$6,'MonteCarlo Policy Paths'!$A$2:$I$31,'Monte Carlo_WA Complance Price'!$B421+1,FALSE))</f>
        <v>124.30483685770574</v>
      </c>
      <c r="AD421" s="21">
        <f ca="1">IF(AD$6&lt;$C421,0,VLOOKUP(AD$6,'MonteCarlo Policy Paths'!$A$2:$I$31,'Monte Carlo_WA Complance Price'!$B421+1,FALSE))</f>
        <v>126.81952160325447</v>
      </c>
      <c r="AE421" s="21">
        <f ca="1">IF(AE$6&lt;$C421,0,VLOOKUP(AE$6,'MonteCarlo Policy Paths'!$A$2:$I$31,'Monte Carlo_WA Complance Price'!$B421+1,FALSE))</f>
        <v>129.37127756316897</v>
      </c>
      <c r="AF421" s="21">
        <f ca="1">IF(AF$6&lt;$C421,0,VLOOKUP(AF$6,'MonteCarlo Policy Paths'!$A$2:$I$31,'Monte Carlo_WA Complance Price'!$B421+1,FALSE))</f>
        <v>131.96243899653103</v>
      </c>
      <c r="AG421" s="22">
        <f ca="1">IF(AG$6&lt;$C421,0,VLOOKUP(AG$6,'MonteCarlo Policy Paths'!$A$2:$I$31,'Monte Carlo_WA Complance Price'!$B421+1,FALSE))</f>
        <v>135.47056479945655</v>
      </c>
      <c r="AI421" s="20">
        <f ca="1">E421*VLOOKUP(AI$6,'Greenhouse Gas Costs Avoided'!$A$2:$I$32,9,FALSE)</f>
        <v>0</v>
      </c>
      <c r="AJ421" s="21">
        <f ca="1">F421*VLOOKUP(AJ$6,'Greenhouse Gas Costs Avoided'!$A$2:$I$32,9,FALSE)</f>
        <v>5.2166744805659615</v>
      </c>
      <c r="AK421" s="21">
        <f ca="1">G421*VLOOKUP(AK$6,'Greenhouse Gas Costs Avoided'!$A$2:$I$32,9,FALSE)</f>
        <v>5.3216023247413169</v>
      </c>
      <c r="AL421" s="21">
        <f ca="1">H421*VLOOKUP(AL$6,'Greenhouse Gas Costs Avoided'!$A$2:$I$32,9,FALSE)</f>
        <v>5.4265301689166732</v>
      </c>
      <c r="AM421" s="21">
        <f ca="1">I421*VLOOKUP(AM$6,'Greenhouse Gas Costs Avoided'!$A$2:$I$32,9,FALSE)</f>
        <v>5.5063320831654474</v>
      </c>
      <c r="AN421" s="21">
        <f ca="1">J421*VLOOKUP(AN$6,'Greenhouse Gas Costs Avoided'!$A$2:$I$32,9,FALSE)</f>
        <v>5.5861339974142208</v>
      </c>
      <c r="AO421" s="21">
        <f ca="1">K421*VLOOKUP(AO$6,'Greenhouse Gas Costs Avoided'!$A$2:$I$32,9,FALSE)</f>
        <v>5.665935911662995</v>
      </c>
      <c r="AP421" s="21">
        <f ca="1">L421*VLOOKUP(AP$6,'Greenhouse Gas Costs Avoided'!$A$2:$I$32,9,FALSE)</f>
        <v>5.7457378259117702</v>
      </c>
      <c r="AQ421" s="21">
        <f ca="1">M421*VLOOKUP(AQ$6,'Greenhouse Gas Costs Avoided'!$A$2:$I$32,9,FALSE)</f>
        <v>5.8255397401605462</v>
      </c>
      <c r="AR421" s="21">
        <f ca="1">N421*VLOOKUP(AR$6,'Greenhouse Gas Costs Avoided'!$A$2:$I$32,9,FALSE)</f>
        <v>5.9053416544093205</v>
      </c>
      <c r="AS421" s="21">
        <f ca="1">O421*VLOOKUP(AS$6,'Greenhouse Gas Costs Avoided'!$A$2:$I$32,9,FALSE)</f>
        <v>5.9851435686580947</v>
      </c>
      <c r="AT421" s="21">
        <f ca="1">P421*VLOOKUP(AT$6,'Greenhouse Gas Costs Avoided'!$A$2:$I$32,9,FALSE)</f>
        <v>6.0649454829068699</v>
      </c>
      <c r="AU421" s="21">
        <f ca="1">Q421*VLOOKUP(AU$6,'Greenhouse Gas Costs Avoided'!$A$2:$I$32,9,FALSE)</f>
        <v>6.1447473971556432</v>
      </c>
      <c r="AV421" s="21">
        <f ca="1">R421*VLOOKUP(AV$6,'Greenhouse Gas Costs Avoided'!$A$2:$I$32,9,FALSE)</f>
        <v>6.327084396109818</v>
      </c>
      <c r="AW421" s="21">
        <f ca="1">S421*VLOOKUP(AW$6,'Greenhouse Gas Costs Avoided'!$A$2:$I$32,9,FALSE)</f>
        <v>6.4576430704410743</v>
      </c>
      <c r="AX421" s="21">
        <f ca="1">T421*VLOOKUP(AX$6,'Greenhouse Gas Costs Avoided'!$A$2:$I$32,9,FALSE)</f>
        <v>6.5911251478821242</v>
      </c>
      <c r="AY421" s="21">
        <f ca="1">U421*VLOOKUP(AY$6,'Greenhouse Gas Costs Avoided'!$A$2:$I$32,9,FALSE)</f>
        <v>6.7268304055597685</v>
      </c>
      <c r="AZ421" s="21">
        <f ca="1">V421*VLOOKUP(AZ$6,'Greenhouse Gas Costs Avoided'!$A$2:$I$32,9,FALSE)</f>
        <v>6.8651292595600424</v>
      </c>
      <c r="BA421" s="21">
        <f ca="1">W421*VLOOKUP(BA$6,'Greenhouse Gas Costs Avoided'!$A$2:$I$32,9,FALSE)</f>
        <v>7.0050493173053994</v>
      </c>
      <c r="BB421" s="21">
        <f ca="1">X421*VLOOKUP(BB$6,'Greenhouse Gas Costs Avoided'!$A$2:$I$32,9,FALSE)</f>
        <v>7.1439746093722221</v>
      </c>
      <c r="BC421" s="21">
        <f ca="1">Y421*VLOOKUP(BC$6,'Greenhouse Gas Costs Avoided'!$A$2:$I$32,9,FALSE)</f>
        <v>7.2841581669004034</v>
      </c>
      <c r="BD421" s="21">
        <f ca="1">Z421*VLOOKUP(BD$6,'Greenhouse Gas Costs Avoided'!$A$2:$I$32,9,FALSE)</f>
        <v>7.426136894299721</v>
      </c>
      <c r="BE421" s="21">
        <f ca="1">AA421*VLOOKUP(BE$6,'Greenhouse Gas Costs Avoided'!$A$2:$I$32,9,FALSE)</f>
        <v>7.5706571930511553</v>
      </c>
      <c r="BF421" s="21">
        <f ca="1">AB421*VLOOKUP(BF$6,'Greenhouse Gas Costs Avoided'!$A$2:$I$32,9,FALSE)</f>
        <v>7.7180899770979394</v>
      </c>
      <c r="BG421" s="21">
        <f ca="1">AC421*VLOOKUP(BG$6,'Greenhouse Gas Costs Avoided'!$A$2:$I$32,9,FALSE)</f>
        <v>7.8747441218959366</v>
      </c>
      <c r="BH421" s="21">
        <f ca="1">AD421*VLOOKUP(BH$6,'Greenhouse Gas Costs Avoided'!$A$2:$I$32,9,FALSE)</f>
        <v>8.0340500621877027</v>
      </c>
      <c r="BI421" s="21">
        <f ca="1">AE421*VLOOKUP(BI$6,'Greenhouse Gas Costs Avoided'!$A$2:$I$32,9,FALSE)</f>
        <v>8.1957044736636782</v>
      </c>
      <c r="BJ421" s="21">
        <f ca="1">AF421*VLOOKUP(BJ$6,'Greenhouse Gas Costs Avoided'!$A$2:$I$32,9,FALSE)</f>
        <v>8.3598552322508848</v>
      </c>
      <c r="BK421" s="22">
        <f ca="1">AG421*VLOOKUP(BK$6,'Greenhouse Gas Costs Avoided'!$A$2:$I$32,9,FALSE)</f>
        <v>8.5820959249206545</v>
      </c>
    </row>
    <row r="422" spans="1:63" x14ac:dyDescent="0.35">
      <c r="A422" s="11">
        <v>416</v>
      </c>
      <c r="B422" s="12">
        <f t="shared" ca="1" si="12"/>
        <v>5</v>
      </c>
      <c r="C422" s="13">
        <f t="shared" ca="1" si="13"/>
        <v>2023</v>
      </c>
      <c r="E422" s="20">
        <f ca="1">IF(E$6&lt;$C422,0,VLOOKUP(E$6,'MonteCarlo Policy Paths'!$A$2:$I$31,'Monte Carlo_WA Complance Price'!$B422+1,FALSE))</f>
        <v>0</v>
      </c>
      <c r="F422" s="21">
        <f ca="1">IF(F$6&lt;$C422,0,VLOOKUP(F$6,'MonteCarlo Policy Paths'!$A$2:$I$31,'Monte Carlo_WA Complance Price'!$B422+1,FALSE))</f>
        <v>82.346532180449415</v>
      </c>
      <c r="G422" s="21">
        <f ca="1">IF(G$6&lt;$C422,0,VLOOKUP(G$6,'MonteCarlo Policy Paths'!$A$2:$I$31,'Monte Carlo_WA Complance Price'!$B422+1,FALSE))</f>
        <v>84.002844861871253</v>
      </c>
      <c r="H422" s="21">
        <f ca="1">IF(H$6&lt;$C422,0,VLOOKUP(H$6,'MonteCarlo Policy Paths'!$A$2:$I$31,'Monte Carlo_WA Complance Price'!$B422+1,FALSE))</f>
        <v>85.659157543293105</v>
      </c>
      <c r="I422" s="21">
        <f ca="1">IF(I$6&lt;$C422,0,VLOOKUP(I$6,'MonteCarlo Policy Paths'!$A$2:$I$31,'Monte Carlo_WA Complance Price'!$B422+1,FALSE))</f>
        <v>86.918851036576825</v>
      </c>
      <c r="J422" s="21">
        <f ca="1">IF(J$6&lt;$C422,0,VLOOKUP(J$6,'MonteCarlo Policy Paths'!$A$2:$I$31,'Monte Carlo_WA Complance Price'!$B422+1,FALSE))</f>
        <v>88.178544529860531</v>
      </c>
      <c r="K422" s="21">
        <f ca="1">IF(K$6&lt;$C422,0,VLOOKUP(K$6,'MonteCarlo Policy Paths'!$A$2:$I$31,'Monte Carlo_WA Complance Price'!$B422+1,FALSE))</f>
        <v>89.438238023144251</v>
      </c>
      <c r="L422" s="21">
        <f ca="1">IF(L$6&lt;$C422,0,VLOOKUP(L$6,'MonteCarlo Policy Paths'!$A$2:$I$31,'Monte Carlo_WA Complance Price'!$B422+1,FALSE))</f>
        <v>90.697931516427971</v>
      </c>
      <c r="M422" s="21">
        <f ca="1">IF(M$6&lt;$C422,0,VLOOKUP(M$6,'MonteCarlo Policy Paths'!$A$2:$I$31,'Monte Carlo_WA Complance Price'!$B422+1,FALSE))</f>
        <v>91.95762500971172</v>
      </c>
      <c r="N422" s="21">
        <f ca="1">IF(N$6&lt;$C422,0,VLOOKUP(N$6,'MonteCarlo Policy Paths'!$A$2:$I$31,'Monte Carlo_WA Complance Price'!$B422+1,FALSE))</f>
        <v>93.21731850299544</v>
      </c>
      <c r="O422" s="21">
        <f ca="1">IF(O$6&lt;$C422,0,VLOOKUP(O$6,'MonteCarlo Policy Paths'!$A$2:$I$31,'Monte Carlo_WA Complance Price'!$B422+1,FALSE))</f>
        <v>94.47701199627916</v>
      </c>
      <c r="P422" s="21">
        <f ca="1">IF(P$6&lt;$C422,0,VLOOKUP(P$6,'MonteCarlo Policy Paths'!$A$2:$I$31,'Monte Carlo_WA Complance Price'!$B422+1,FALSE))</f>
        <v>95.73670548956288</v>
      </c>
      <c r="Q422" s="21">
        <f ca="1">IF(Q$6&lt;$C422,0,VLOOKUP(Q$6,'MonteCarlo Policy Paths'!$A$2:$I$31,'Monte Carlo_WA Complance Price'!$B422+1,FALSE))</f>
        <v>96.996398982846586</v>
      </c>
      <c r="R422" s="21">
        <f ca="1">IF(R$6&lt;$C422,0,VLOOKUP(R$6,'MonteCarlo Policy Paths'!$A$2:$I$31,'Monte Carlo_WA Complance Price'!$B422+1,FALSE))</f>
        <v>99.874634841342697</v>
      </c>
      <c r="S422" s="21">
        <f ca="1">IF(S$6&lt;$C422,0,VLOOKUP(S$6,'MonteCarlo Policy Paths'!$A$2:$I$31,'Monte Carlo_WA Complance Price'!$B422+1,FALSE))</f>
        <v>101.93553668931256</v>
      </c>
      <c r="T422" s="21">
        <f ca="1">IF(T$6&lt;$C422,0,VLOOKUP(T$6,'MonteCarlo Policy Paths'!$A$2:$I$31,'Monte Carlo_WA Complance Price'!$B422+1,FALSE))</f>
        <v>104.04258519817796</v>
      </c>
      <c r="U422" s="21">
        <f ca="1">IF(U$6&lt;$C422,0,VLOOKUP(U$6,'MonteCarlo Policy Paths'!$A$2:$I$31,'Monte Carlo_WA Complance Price'!$B422+1,FALSE))</f>
        <v>106.18472717196582</v>
      </c>
      <c r="V422" s="21">
        <f ca="1">IF(V$6&lt;$C422,0,VLOOKUP(V$6,'MonteCarlo Policy Paths'!$A$2:$I$31,'Monte Carlo_WA Complance Price'!$B422+1,FALSE))</f>
        <v>108.36780972271322</v>
      </c>
      <c r="W422" s="21">
        <f ca="1">IF(W$6&lt;$C422,0,VLOOKUP(W$6,'MonteCarlo Policy Paths'!$A$2:$I$31,'Monte Carlo_WA Complance Price'!$B422+1,FALSE))</f>
        <v>110.57648338650839</v>
      </c>
      <c r="X422" s="21">
        <f ca="1">IF(X$6&lt;$C422,0,VLOOKUP(X$6,'MonteCarlo Policy Paths'!$A$2:$I$31,'Monte Carlo_WA Complance Price'!$B422+1,FALSE))</f>
        <v>112.7694544213079</v>
      </c>
      <c r="Y422" s="21">
        <f ca="1">IF(Y$6&lt;$C422,0,VLOOKUP(Y$6,'MonteCarlo Policy Paths'!$A$2:$I$31,'Monte Carlo_WA Complance Price'!$B422+1,FALSE))</f>
        <v>114.98228749612761</v>
      </c>
      <c r="Z422" s="21">
        <f ca="1">IF(Z$6&lt;$C422,0,VLOOKUP(Z$6,'MonteCarlo Policy Paths'!$A$2:$I$31,'Monte Carlo_WA Complance Price'!$B422+1,FALSE))</f>
        <v>117.22345778349788</v>
      </c>
      <c r="AA422" s="21">
        <f ca="1">IF(AA$6&lt;$C422,0,VLOOKUP(AA$6,'MonteCarlo Policy Paths'!$A$2:$I$31,'Monte Carlo_WA Complance Price'!$B422+1,FALSE))</f>
        <v>119.50474742044912</v>
      </c>
      <c r="AB422" s="21">
        <f ca="1">IF(AB$6&lt;$C422,0,VLOOKUP(AB$6,'MonteCarlo Policy Paths'!$A$2:$I$31,'Monte Carlo_WA Complance Price'!$B422+1,FALSE))</f>
        <v>121.83201137782079</v>
      </c>
      <c r="AC422" s="21">
        <f ca="1">IF(AC$6&lt;$C422,0,VLOOKUP(AC$6,'MonteCarlo Policy Paths'!$A$2:$I$31,'Monte Carlo_WA Complance Price'!$B422+1,FALSE))</f>
        <v>124.30483685770574</v>
      </c>
      <c r="AD422" s="21">
        <f ca="1">IF(AD$6&lt;$C422,0,VLOOKUP(AD$6,'MonteCarlo Policy Paths'!$A$2:$I$31,'Monte Carlo_WA Complance Price'!$B422+1,FALSE))</f>
        <v>126.81952160325447</v>
      </c>
      <c r="AE422" s="21">
        <f ca="1">IF(AE$6&lt;$C422,0,VLOOKUP(AE$6,'MonteCarlo Policy Paths'!$A$2:$I$31,'Monte Carlo_WA Complance Price'!$B422+1,FALSE))</f>
        <v>129.37127756316897</v>
      </c>
      <c r="AF422" s="21">
        <f ca="1">IF(AF$6&lt;$C422,0,VLOOKUP(AF$6,'MonteCarlo Policy Paths'!$A$2:$I$31,'Monte Carlo_WA Complance Price'!$B422+1,FALSE))</f>
        <v>131.96243899653103</v>
      </c>
      <c r="AG422" s="22">
        <f ca="1">IF(AG$6&lt;$C422,0,VLOOKUP(AG$6,'MonteCarlo Policy Paths'!$A$2:$I$31,'Monte Carlo_WA Complance Price'!$B422+1,FALSE))</f>
        <v>135.47056479945655</v>
      </c>
      <c r="AI422" s="20">
        <f ca="1">E422*VLOOKUP(AI$6,'Greenhouse Gas Costs Avoided'!$A$2:$I$32,9,FALSE)</f>
        <v>0</v>
      </c>
      <c r="AJ422" s="21">
        <f ca="1">F422*VLOOKUP(AJ$6,'Greenhouse Gas Costs Avoided'!$A$2:$I$32,9,FALSE)</f>
        <v>5.2166744805659615</v>
      </c>
      <c r="AK422" s="21">
        <f ca="1">G422*VLOOKUP(AK$6,'Greenhouse Gas Costs Avoided'!$A$2:$I$32,9,FALSE)</f>
        <v>5.3216023247413169</v>
      </c>
      <c r="AL422" s="21">
        <f ca="1">H422*VLOOKUP(AL$6,'Greenhouse Gas Costs Avoided'!$A$2:$I$32,9,FALSE)</f>
        <v>5.4265301689166732</v>
      </c>
      <c r="AM422" s="21">
        <f ca="1">I422*VLOOKUP(AM$6,'Greenhouse Gas Costs Avoided'!$A$2:$I$32,9,FALSE)</f>
        <v>5.5063320831654474</v>
      </c>
      <c r="AN422" s="21">
        <f ca="1">J422*VLOOKUP(AN$6,'Greenhouse Gas Costs Avoided'!$A$2:$I$32,9,FALSE)</f>
        <v>5.5861339974142208</v>
      </c>
      <c r="AO422" s="21">
        <f ca="1">K422*VLOOKUP(AO$6,'Greenhouse Gas Costs Avoided'!$A$2:$I$32,9,FALSE)</f>
        <v>5.665935911662995</v>
      </c>
      <c r="AP422" s="21">
        <f ca="1">L422*VLOOKUP(AP$6,'Greenhouse Gas Costs Avoided'!$A$2:$I$32,9,FALSE)</f>
        <v>5.7457378259117702</v>
      </c>
      <c r="AQ422" s="21">
        <f ca="1">M422*VLOOKUP(AQ$6,'Greenhouse Gas Costs Avoided'!$A$2:$I$32,9,FALSE)</f>
        <v>5.8255397401605462</v>
      </c>
      <c r="AR422" s="21">
        <f ca="1">N422*VLOOKUP(AR$6,'Greenhouse Gas Costs Avoided'!$A$2:$I$32,9,FALSE)</f>
        <v>5.9053416544093205</v>
      </c>
      <c r="AS422" s="21">
        <f ca="1">O422*VLOOKUP(AS$6,'Greenhouse Gas Costs Avoided'!$A$2:$I$32,9,FALSE)</f>
        <v>5.9851435686580947</v>
      </c>
      <c r="AT422" s="21">
        <f ca="1">P422*VLOOKUP(AT$6,'Greenhouse Gas Costs Avoided'!$A$2:$I$32,9,FALSE)</f>
        <v>6.0649454829068699</v>
      </c>
      <c r="AU422" s="21">
        <f ca="1">Q422*VLOOKUP(AU$6,'Greenhouse Gas Costs Avoided'!$A$2:$I$32,9,FALSE)</f>
        <v>6.1447473971556432</v>
      </c>
      <c r="AV422" s="21">
        <f ca="1">R422*VLOOKUP(AV$6,'Greenhouse Gas Costs Avoided'!$A$2:$I$32,9,FALSE)</f>
        <v>6.327084396109818</v>
      </c>
      <c r="AW422" s="21">
        <f ca="1">S422*VLOOKUP(AW$6,'Greenhouse Gas Costs Avoided'!$A$2:$I$32,9,FALSE)</f>
        <v>6.4576430704410743</v>
      </c>
      <c r="AX422" s="21">
        <f ca="1">T422*VLOOKUP(AX$6,'Greenhouse Gas Costs Avoided'!$A$2:$I$32,9,FALSE)</f>
        <v>6.5911251478821242</v>
      </c>
      <c r="AY422" s="21">
        <f ca="1">U422*VLOOKUP(AY$6,'Greenhouse Gas Costs Avoided'!$A$2:$I$32,9,FALSE)</f>
        <v>6.7268304055597685</v>
      </c>
      <c r="AZ422" s="21">
        <f ca="1">V422*VLOOKUP(AZ$6,'Greenhouse Gas Costs Avoided'!$A$2:$I$32,9,FALSE)</f>
        <v>6.8651292595600424</v>
      </c>
      <c r="BA422" s="21">
        <f ca="1">W422*VLOOKUP(BA$6,'Greenhouse Gas Costs Avoided'!$A$2:$I$32,9,FALSE)</f>
        <v>7.0050493173053994</v>
      </c>
      <c r="BB422" s="21">
        <f ca="1">X422*VLOOKUP(BB$6,'Greenhouse Gas Costs Avoided'!$A$2:$I$32,9,FALSE)</f>
        <v>7.1439746093722221</v>
      </c>
      <c r="BC422" s="21">
        <f ca="1">Y422*VLOOKUP(BC$6,'Greenhouse Gas Costs Avoided'!$A$2:$I$32,9,FALSE)</f>
        <v>7.2841581669004034</v>
      </c>
      <c r="BD422" s="21">
        <f ca="1">Z422*VLOOKUP(BD$6,'Greenhouse Gas Costs Avoided'!$A$2:$I$32,9,FALSE)</f>
        <v>7.426136894299721</v>
      </c>
      <c r="BE422" s="21">
        <f ca="1">AA422*VLOOKUP(BE$6,'Greenhouse Gas Costs Avoided'!$A$2:$I$32,9,FALSE)</f>
        <v>7.5706571930511553</v>
      </c>
      <c r="BF422" s="21">
        <f ca="1">AB422*VLOOKUP(BF$6,'Greenhouse Gas Costs Avoided'!$A$2:$I$32,9,FALSE)</f>
        <v>7.7180899770979394</v>
      </c>
      <c r="BG422" s="21">
        <f ca="1">AC422*VLOOKUP(BG$6,'Greenhouse Gas Costs Avoided'!$A$2:$I$32,9,FALSE)</f>
        <v>7.8747441218959366</v>
      </c>
      <c r="BH422" s="21">
        <f ca="1">AD422*VLOOKUP(BH$6,'Greenhouse Gas Costs Avoided'!$A$2:$I$32,9,FALSE)</f>
        <v>8.0340500621877027</v>
      </c>
      <c r="BI422" s="21">
        <f ca="1">AE422*VLOOKUP(BI$6,'Greenhouse Gas Costs Avoided'!$A$2:$I$32,9,FALSE)</f>
        <v>8.1957044736636782</v>
      </c>
      <c r="BJ422" s="21">
        <f ca="1">AF422*VLOOKUP(BJ$6,'Greenhouse Gas Costs Avoided'!$A$2:$I$32,9,FALSE)</f>
        <v>8.3598552322508848</v>
      </c>
      <c r="BK422" s="22">
        <f ca="1">AG422*VLOOKUP(BK$6,'Greenhouse Gas Costs Avoided'!$A$2:$I$32,9,FALSE)</f>
        <v>8.5820959249206545</v>
      </c>
    </row>
    <row r="423" spans="1:63" x14ac:dyDescent="0.35">
      <c r="A423" s="11">
        <v>417</v>
      </c>
      <c r="B423" s="12">
        <f t="shared" ca="1" si="12"/>
        <v>4</v>
      </c>
      <c r="C423" s="13">
        <f t="shared" ca="1" si="13"/>
        <v>2023</v>
      </c>
      <c r="E423" s="20">
        <f ca="1">IF(E$6&lt;$C423,0,VLOOKUP(E$6,'MonteCarlo Policy Paths'!$A$2:$I$31,'Monte Carlo_WA Complance Price'!$B423+1,FALSE))</f>
        <v>0</v>
      </c>
      <c r="F423" s="21">
        <f ca="1">IF(F$6&lt;$C423,0,VLOOKUP(F$6,'MonteCarlo Policy Paths'!$A$2:$I$31,'Monte Carlo_WA Complance Price'!$B423+1,FALSE))</f>
        <v>82.346532180449415</v>
      </c>
      <c r="G423" s="21">
        <f ca="1">IF(G$6&lt;$C423,0,VLOOKUP(G$6,'MonteCarlo Policy Paths'!$A$2:$I$31,'Monte Carlo_WA Complance Price'!$B423+1,FALSE))</f>
        <v>84.002844861871253</v>
      </c>
      <c r="H423" s="21">
        <f ca="1">IF(H$6&lt;$C423,0,VLOOKUP(H$6,'MonteCarlo Policy Paths'!$A$2:$I$31,'Monte Carlo_WA Complance Price'!$B423+1,FALSE))</f>
        <v>85.659157543293105</v>
      </c>
      <c r="I423" s="21">
        <f ca="1">IF(I$6&lt;$C423,0,VLOOKUP(I$6,'MonteCarlo Policy Paths'!$A$2:$I$31,'Monte Carlo_WA Complance Price'!$B423+1,FALSE))</f>
        <v>86.918851036576825</v>
      </c>
      <c r="J423" s="21">
        <f ca="1">IF(J$6&lt;$C423,0,VLOOKUP(J$6,'MonteCarlo Policy Paths'!$A$2:$I$31,'Monte Carlo_WA Complance Price'!$B423+1,FALSE))</f>
        <v>88.178544529860531</v>
      </c>
      <c r="K423" s="21">
        <f ca="1">IF(K$6&lt;$C423,0,VLOOKUP(K$6,'MonteCarlo Policy Paths'!$A$2:$I$31,'Monte Carlo_WA Complance Price'!$B423+1,FALSE))</f>
        <v>89.438238023144251</v>
      </c>
      <c r="L423" s="21">
        <f ca="1">IF(L$6&lt;$C423,0,VLOOKUP(L$6,'MonteCarlo Policy Paths'!$A$2:$I$31,'Monte Carlo_WA Complance Price'!$B423+1,FALSE))</f>
        <v>90.697931516427971</v>
      </c>
      <c r="M423" s="21">
        <f ca="1">IF(M$6&lt;$C423,0,VLOOKUP(M$6,'MonteCarlo Policy Paths'!$A$2:$I$31,'Monte Carlo_WA Complance Price'!$B423+1,FALSE))</f>
        <v>91.95762500971172</v>
      </c>
      <c r="N423" s="21">
        <f ca="1">IF(N$6&lt;$C423,0,VLOOKUP(N$6,'MonteCarlo Policy Paths'!$A$2:$I$31,'Monte Carlo_WA Complance Price'!$B423+1,FALSE))</f>
        <v>93.21731850299544</v>
      </c>
      <c r="O423" s="21">
        <f ca="1">IF(O$6&lt;$C423,0,VLOOKUP(O$6,'MonteCarlo Policy Paths'!$A$2:$I$31,'Monte Carlo_WA Complance Price'!$B423+1,FALSE))</f>
        <v>94.47701199627916</v>
      </c>
      <c r="P423" s="21">
        <f ca="1">IF(P$6&lt;$C423,0,VLOOKUP(P$6,'MonteCarlo Policy Paths'!$A$2:$I$31,'Monte Carlo_WA Complance Price'!$B423+1,FALSE))</f>
        <v>95.73670548956288</v>
      </c>
      <c r="Q423" s="21">
        <f ca="1">IF(Q$6&lt;$C423,0,VLOOKUP(Q$6,'MonteCarlo Policy Paths'!$A$2:$I$31,'Monte Carlo_WA Complance Price'!$B423+1,FALSE))</f>
        <v>96.996398982846586</v>
      </c>
      <c r="R423" s="21">
        <f ca="1">IF(R$6&lt;$C423,0,VLOOKUP(R$6,'MonteCarlo Policy Paths'!$A$2:$I$31,'Monte Carlo_WA Complance Price'!$B423+1,FALSE))</f>
        <v>98.25609247613032</v>
      </c>
      <c r="S423" s="21">
        <f ca="1">IF(S$6&lt;$C423,0,VLOOKUP(S$6,'MonteCarlo Policy Paths'!$A$2:$I$31,'Monte Carlo_WA Complance Price'!$B423+1,FALSE))</f>
        <v>99.65157958594628</v>
      </c>
      <c r="T423" s="21">
        <f ca="1">IF(T$6&lt;$C423,0,VLOOKUP(T$6,'MonteCarlo Policy Paths'!$A$2:$I$31,'Monte Carlo_WA Complance Price'!$B423+1,FALSE))</f>
        <v>101.04706669576224</v>
      </c>
      <c r="U423" s="21">
        <f ca="1">IF(U$6&lt;$C423,0,VLOOKUP(U$6,'MonteCarlo Policy Paths'!$A$2:$I$31,'Monte Carlo_WA Complance Price'!$B423+1,FALSE))</f>
        <v>102.4425538055782</v>
      </c>
      <c r="V423" s="21">
        <f ca="1">IF(V$6&lt;$C423,0,VLOOKUP(V$6,'MonteCarlo Policy Paths'!$A$2:$I$31,'Monte Carlo_WA Complance Price'!$B423+1,FALSE))</f>
        <v>103.83804091539416</v>
      </c>
      <c r="W423" s="21">
        <f ca="1">IF(W$6&lt;$C423,0,VLOOKUP(W$6,'MonteCarlo Policy Paths'!$A$2:$I$31,'Monte Carlo_WA Complance Price'!$B423+1,FALSE))</f>
        <v>105.23352802521011</v>
      </c>
      <c r="X423" s="21">
        <f ca="1">IF(X$6&lt;$C423,0,VLOOKUP(X$6,'MonteCarlo Policy Paths'!$A$2:$I$31,'Monte Carlo_WA Complance Price'!$B423+1,FALSE))</f>
        <v>106.47156953138905</v>
      </c>
      <c r="Y423" s="21">
        <f ca="1">IF(Y$6&lt;$C423,0,VLOOKUP(Y$6,'MonteCarlo Policy Paths'!$A$2:$I$31,'Monte Carlo_WA Complance Price'!$B423+1,FALSE))</f>
        <v>107.709611037568</v>
      </c>
      <c r="Z423" s="21">
        <f ca="1">IF(Z$6&lt;$C423,0,VLOOKUP(Z$6,'MonteCarlo Policy Paths'!$A$2:$I$31,'Monte Carlo_WA Complance Price'!$B423+1,FALSE))</f>
        <v>108.94765254374694</v>
      </c>
      <c r="AA423" s="21">
        <f ca="1">IF(AA$6&lt;$C423,0,VLOOKUP(AA$6,'MonteCarlo Policy Paths'!$A$2:$I$31,'Monte Carlo_WA Complance Price'!$B423+1,FALSE))</f>
        <v>110.18569404992589</v>
      </c>
      <c r="AB423" s="21">
        <f ca="1">IF(AB$6&lt;$C423,0,VLOOKUP(AB$6,'MonteCarlo Policy Paths'!$A$2:$I$31,'Monte Carlo_WA Complance Price'!$B423+1,FALSE))</f>
        <v>111.42373555610482</v>
      </c>
      <c r="AC423" s="21">
        <f ca="1">IF(AC$6&lt;$C423,0,VLOOKUP(AC$6,'MonteCarlo Policy Paths'!$A$2:$I$31,'Monte Carlo_WA Complance Price'!$B423+1,FALSE))</f>
        <v>112.86811731331359</v>
      </c>
      <c r="AD423" s="21">
        <f ca="1">IF(AD$6&lt;$C423,0,VLOOKUP(AD$6,'MonteCarlo Policy Paths'!$A$2:$I$31,'Monte Carlo_WA Complance Price'!$B423+1,FALSE))</f>
        <v>114.31249907052236</v>
      </c>
      <c r="AE423" s="21">
        <f ca="1">IF(AE$6&lt;$C423,0,VLOOKUP(AE$6,'MonteCarlo Policy Paths'!$A$2:$I$31,'Monte Carlo_WA Complance Price'!$B423+1,FALSE))</f>
        <v>115.75688082773114</v>
      </c>
      <c r="AF423" s="21">
        <f ca="1">IF(AF$6&lt;$C423,0,VLOOKUP(AF$6,'MonteCarlo Policy Paths'!$A$2:$I$31,'Monte Carlo_WA Complance Price'!$B423+1,FALSE))</f>
        <v>117.20126258493991</v>
      </c>
      <c r="AG423" s="22">
        <f ca="1">IF(AG$6&lt;$C423,0,VLOOKUP(AG$6,'MonteCarlo Policy Paths'!$A$2:$I$31,'Monte Carlo_WA Complance Price'!$B423+1,FALSE))</f>
        <v>119.5319620819439</v>
      </c>
      <c r="AI423" s="20">
        <f ca="1">E423*VLOOKUP(AI$6,'Greenhouse Gas Costs Avoided'!$A$2:$I$32,9,FALSE)</f>
        <v>0</v>
      </c>
      <c r="AJ423" s="21">
        <f ca="1">F423*VLOOKUP(AJ$6,'Greenhouse Gas Costs Avoided'!$A$2:$I$32,9,FALSE)</f>
        <v>5.2166744805659615</v>
      </c>
      <c r="AK423" s="21">
        <f ca="1">G423*VLOOKUP(AK$6,'Greenhouse Gas Costs Avoided'!$A$2:$I$32,9,FALSE)</f>
        <v>5.3216023247413169</v>
      </c>
      <c r="AL423" s="21">
        <f ca="1">H423*VLOOKUP(AL$6,'Greenhouse Gas Costs Avoided'!$A$2:$I$32,9,FALSE)</f>
        <v>5.4265301689166732</v>
      </c>
      <c r="AM423" s="21">
        <f ca="1">I423*VLOOKUP(AM$6,'Greenhouse Gas Costs Avoided'!$A$2:$I$32,9,FALSE)</f>
        <v>5.5063320831654474</v>
      </c>
      <c r="AN423" s="21">
        <f ca="1">J423*VLOOKUP(AN$6,'Greenhouse Gas Costs Avoided'!$A$2:$I$32,9,FALSE)</f>
        <v>5.5861339974142208</v>
      </c>
      <c r="AO423" s="21">
        <f ca="1">K423*VLOOKUP(AO$6,'Greenhouse Gas Costs Avoided'!$A$2:$I$32,9,FALSE)</f>
        <v>5.665935911662995</v>
      </c>
      <c r="AP423" s="21">
        <f ca="1">L423*VLOOKUP(AP$6,'Greenhouse Gas Costs Avoided'!$A$2:$I$32,9,FALSE)</f>
        <v>5.7457378259117702</v>
      </c>
      <c r="AQ423" s="21">
        <f ca="1">M423*VLOOKUP(AQ$6,'Greenhouse Gas Costs Avoided'!$A$2:$I$32,9,FALSE)</f>
        <v>5.8255397401605462</v>
      </c>
      <c r="AR423" s="21">
        <f ca="1">N423*VLOOKUP(AR$6,'Greenhouse Gas Costs Avoided'!$A$2:$I$32,9,FALSE)</f>
        <v>5.9053416544093205</v>
      </c>
      <c r="AS423" s="21">
        <f ca="1">O423*VLOOKUP(AS$6,'Greenhouse Gas Costs Avoided'!$A$2:$I$32,9,FALSE)</f>
        <v>5.9851435686580947</v>
      </c>
      <c r="AT423" s="21">
        <f ca="1">P423*VLOOKUP(AT$6,'Greenhouse Gas Costs Avoided'!$A$2:$I$32,9,FALSE)</f>
        <v>6.0649454829068699</v>
      </c>
      <c r="AU423" s="21">
        <f ca="1">Q423*VLOOKUP(AU$6,'Greenhouse Gas Costs Avoided'!$A$2:$I$32,9,FALSE)</f>
        <v>6.1447473971556432</v>
      </c>
      <c r="AV423" s="21">
        <f ca="1">R423*VLOOKUP(AV$6,'Greenhouse Gas Costs Avoided'!$A$2:$I$32,9,FALSE)</f>
        <v>6.2245493114044184</v>
      </c>
      <c r="AW423" s="21">
        <f ca="1">S423*VLOOKUP(AW$6,'Greenhouse Gas Costs Avoided'!$A$2:$I$32,9,FALSE)</f>
        <v>6.312953786990386</v>
      </c>
      <c r="AX423" s="21">
        <f ca="1">T423*VLOOKUP(AX$6,'Greenhouse Gas Costs Avoided'!$A$2:$I$32,9,FALSE)</f>
        <v>6.4013582625763545</v>
      </c>
      <c r="AY423" s="21">
        <f ca="1">U423*VLOOKUP(AY$6,'Greenhouse Gas Costs Avoided'!$A$2:$I$32,9,FALSE)</f>
        <v>6.4897627381623222</v>
      </c>
      <c r="AZ423" s="21">
        <f ca="1">V423*VLOOKUP(AZ$6,'Greenhouse Gas Costs Avoided'!$A$2:$I$32,9,FALSE)</f>
        <v>6.5781672137482907</v>
      </c>
      <c r="BA423" s="21">
        <f ca="1">W423*VLOOKUP(BA$6,'Greenhouse Gas Costs Avoided'!$A$2:$I$32,9,FALSE)</f>
        <v>6.6665716893342575</v>
      </c>
      <c r="BB423" s="21">
        <f ca="1">X423*VLOOKUP(BB$6,'Greenhouse Gas Costs Avoided'!$A$2:$I$32,9,FALSE)</f>
        <v>6.7450019445028957</v>
      </c>
      <c r="BC423" s="21">
        <f ca="1">Y423*VLOOKUP(BC$6,'Greenhouse Gas Costs Avoided'!$A$2:$I$32,9,FALSE)</f>
        <v>6.8234321996715348</v>
      </c>
      <c r="BD423" s="21">
        <f ca="1">Z423*VLOOKUP(BD$6,'Greenhouse Gas Costs Avoided'!$A$2:$I$32,9,FALSE)</f>
        <v>6.901862454840173</v>
      </c>
      <c r="BE423" s="21">
        <f ca="1">AA423*VLOOKUP(BE$6,'Greenhouse Gas Costs Avoided'!$A$2:$I$32,9,FALSE)</f>
        <v>6.9802927100088112</v>
      </c>
      <c r="BF423" s="21">
        <f ca="1">AB423*VLOOKUP(BF$6,'Greenhouse Gas Costs Avoided'!$A$2:$I$32,9,FALSE)</f>
        <v>7.0587229651774486</v>
      </c>
      <c r="BG423" s="21">
        <f ca="1">AC423*VLOOKUP(BG$6,'Greenhouse Gas Costs Avoided'!$A$2:$I$32,9,FALSE)</f>
        <v>7.1502249295408609</v>
      </c>
      <c r="BH423" s="21">
        <f ca="1">AD423*VLOOKUP(BH$6,'Greenhouse Gas Costs Avoided'!$A$2:$I$32,9,FALSE)</f>
        <v>7.2417268939042723</v>
      </c>
      <c r="BI423" s="21">
        <f ca="1">AE423*VLOOKUP(BI$6,'Greenhouse Gas Costs Avoided'!$A$2:$I$32,9,FALSE)</f>
        <v>7.3332288582676846</v>
      </c>
      <c r="BJ423" s="21">
        <f ca="1">AF423*VLOOKUP(BJ$6,'Greenhouse Gas Costs Avoided'!$A$2:$I$32,9,FALSE)</f>
        <v>7.424730822631096</v>
      </c>
      <c r="BK423" s="22">
        <f ca="1">AG423*VLOOKUP(BK$6,'Greenhouse Gas Costs Avoided'!$A$2:$I$32,9,FALSE)</f>
        <v>7.5723812490175435</v>
      </c>
    </row>
    <row r="424" spans="1:63" x14ac:dyDescent="0.35">
      <c r="A424" s="11">
        <v>418</v>
      </c>
      <c r="B424" s="12">
        <f t="shared" ca="1" si="12"/>
        <v>4</v>
      </c>
      <c r="C424" s="13">
        <f t="shared" ca="1" si="13"/>
        <v>2023</v>
      </c>
      <c r="E424" s="20">
        <f ca="1">IF(E$6&lt;$C424,0,VLOOKUP(E$6,'MonteCarlo Policy Paths'!$A$2:$I$31,'Monte Carlo_WA Complance Price'!$B424+1,FALSE))</f>
        <v>0</v>
      </c>
      <c r="F424" s="21">
        <f ca="1">IF(F$6&lt;$C424,0,VLOOKUP(F$6,'MonteCarlo Policy Paths'!$A$2:$I$31,'Monte Carlo_WA Complance Price'!$B424+1,FALSE))</f>
        <v>82.346532180449415</v>
      </c>
      <c r="G424" s="21">
        <f ca="1">IF(G$6&lt;$C424,0,VLOOKUP(G$6,'MonteCarlo Policy Paths'!$A$2:$I$31,'Monte Carlo_WA Complance Price'!$B424+1,FALSE))</f>
        <v>84.002844861871253</v>
      </c>
      <c r="H424" s="21">
        <f ca="1">IF(H$6&lt;$C424,0,VLOOKUP(H$6,'MonteCarlo Policy Paths'!$A$2:$I$31,'Monte Carlo_WA Complance Price'!$B424+1,FALSE))</f>
        <v>85.659157543293105</v>
      </c>
      <c r="I424" s="21">
        <f ca="1">IF(I$6&lt;$C424,0,VLOOKUP(I$6,'MonteCarlo Policy Paths'!$A$2:$I$31,'Monte Carlo_WA Complance Price'!$B424+1,FALSE))</f>
        <v>86.918851036576825</v>
      </c>
      <c r="J424" s="21">
        <f ca="1">IF(J$6&lt;$C424,0,VLOOKUP(J$6,'MonteCarlo Policy Paths'!$A$2:$I$31,'Monte Carlo_WA Complance Price'!$B424+1,FALSE))</f>
        <v>88.178544529860531</v>
      </c>
      <c r="K424" s="21">
        <f ca="1">IF(K$6&lt;$C424,0,VLOOKUP(K$6,'MonteCarlo Policy Paths'!$A$2:$I$31,'Monte Carlo_WA Complance Price'!$B424+1,FALSE))</f>
        <v>89.438238023144251</v>
      </c>
      <c r="L424" s="21">
        <f ca="1">IF(L$6&lt;$C424,0,VLOOKUP(L$6,'MonteCarlo Policy Paths'!$A$2:$I$31,'Monte Carlo_WA Complance Price'!$B424+1,FALSE))</f>
        <v>90.697931516427971</v>
      </c>
      <c r="M424" s="21">
        <f ca="1">IF(M$6&lt;$C424,0,VLOOKUP(M$6,'MonteCarlo Policy Paths'!$A$2:$I$31,'Monte Carlo_WA Complance Price'!$B424+1,FALSE))</f>
        <v>91.95762500971172</v>
      </c>
      <c r="N424" s="21">
        <f ca="1">IF(N$6&lt;$C424,0,VLOOKUP(N$6,'MonteCarlo Policy Paths'!$A$2:$I$31,'Monte Carlo_WA Complance Price'!$B424+1,FALSE))</f>
        <v>93.21731850299544</v>
      </c>
      <c r="O424" s="21">
        <f ca="1">IF(O$6&lt;$C424,0,VLOOKUP(O$6,'MonteCarlo Policy Paths'!$A$2:$I$31,'Monte Carlo_WA Complance Price'!$B424+1,FALSE))</f>
        <v>94.47701199627916</v>
      </c>
      <c r="P424" s="21">
        <f ca="1">IF(P$6&lt;$C424,0,VLOOKUP(P$6,'MonteCarlo Policy Paths'!$A$2:$I$31,'Monte Carlo_WA Complance Price'!$B424+1,FALSE))</f>
        <v>95.73670548956288</v>
      </c>
      <c r="Q424" s="21">
        <f ca="1">IF(Q$6&lt;$C424,0,VLOOKUP(Q$6,'MonteCarlo Policy Paths'!$A$2:$I$31,'Monte Carlo_WA Complance Price'!$B424+1,FALSE))</f>
        <v>96.996398982846586</v>
      </c>
      <c r="R424" s="21">
        <f ca="1">IF(R$6&lt;$C424,0,VLOOKUP(R$6,'MonteCarlo Policy Paths'!$A$2:$I$31,'Monte Carlo_WA Complance Price'!$B424+1,FALSE))</f>
        <v>98.25609247613032</v>
      </c>
      <c r="S424" s="21">
        <f ca="1">IF(S$6&lt;$C424,0,VLOOKUP(S$6,'MonteCarlo Policy Paths'!$A$2:$I$31,'Monte Carlo_WA Complance Price'!$B424+1,FALSE))</f>
        <v>99.65157958594628</v>
      </c>
      <c r="T424" s="21">
        <f ca="1">IF(T$6&lt;$C424,0,VLOOKUP(T$6,'MonteCarlo Policy Paths'!$A$2:$I$31,'Monte Carlo_WA Complance Price'!$B424+1,FALSE))</f>
        <v>101.04706669576224</v>
      </c>
      <c r="U424" s="21">
        <f ca="1">IF(U$6&lt;$C424,0,VLOOKUP(U$6,'MonteCarlo Policy Paths'!$A$2:$I$31,'Monte Carlo_WA Complance Price'!$B424+1,FALSE))</f>
        <v>102.4425538055782</v>
      </c>
      <c r="V424" s="21">
        <f ca="1">IF(V$6&lt;$C424,0,VLOOKUP(V$6,'MonteCarlo Policy Paths'!$A$2:$I$31,'Monte Carlo_WA Complance Price'!$B424+1,FALSE))</f>
        <v>103.83804091539416</v>
      </c>
      <c r="W424" s="21">
        <f ca="1">IF(W$6&lt;$C424,0,VLOOKUP(W$6,'MonteCarlo Policy Paths'!$A$2:$I$31,'Monte Carlo_WA Complance Price'!$B424+1,FALSE))</f>
        <v>105.23352802521011</v>
      </c>
      <c r="X424" s="21">
        <f ca="1">IF(X$6&lt;$C424,0,VLOOKUP(X$6,'MonteCarlo Policy Paths'!$A$2:$I$31,'Monte Carlo_WA Complance Price'!$B424+1,FALSE))</f>
        <v>106.47156953138905</v>
      </c>
      <c r="Y424" s="21">
        <f ca="1">IF(Y$6&lt;$C424,0,VLOOKUP(Y$6,'MonteCarlo Policy Paths'!$A$2:$I$31,'Monte Carlo_WA Complance Price'!$B424+1,FALSE))</f>
        <v>107.709611037568</v>
      </c>
      <c r="Z424" s="21">
        <f ca="1">IF(Z$6&lt;$C424,0,VLOOKUP(Z$6,'MonteCarlo Policy Paths'!$A$2:$I$31,'Monte Carlo_WA Complance Price'!$B424+1,FALSE))</f>
        <v>108.94765254374694</v>
      </c>
      <c r="AA424" s="21">
        <f ca="1">IF(AA$6&lt;$C424,0,VLOOKUP(AA$6,'MonteCarlo Policy Paths'!$A$2:$I$31,'Monte Carlo_WA Complance Price'!$B424+1,FALSE))</f>
        <v>110.18569404992589</v>
      </c>
      <c r="AB424" s="21">
        <f ca="1">IF(AB$6&lt;$C424,0,VLOOKUP(AB$6,'MonteCarlo Policy Paths'!$A$2:$I$31,'Monte Carlo_WA Complance Price'!$B424+1,FALSE))</f>
        <v>111.42373555610482</v>
      </c>
      <c r="AC424" s="21">
        <f ca="1">IF(AC$6&lt;$C424,0,VLOOKUP(AC$6,'MonteCarlo Policy Paths'!$A$2:$I$31,'Monte Carlo_WA Complance Price'!$B424+1,FALSE))</f>
        <v>112.86811731331359</v>
      </c>
      <c r="AD424" s="21">
        <f ca="1">IF(AD$6&lt;$C424,0,VLOOKUP(AD$6,'MonteCarlo Policy Paths'!$A$2:$I$31,'Monte Carlo_WA Complance Price'!$B424+1,FALSE))</f>
        <v>114.31249907052236</v>
      </c>
      <c r="AE424" s="21">
        <f ca="1">IF(AE$6&lt;$C424,0,VLOOKUP(AE$6,'MonteCarlo Policy Paths'!$A$2:$I$31,'Monte Carlo_WA Complance Price'!$B424+1,FALSE))</f>
        <v>115.75688082773114</v>
      </c>
      <c r="AF424" s="21">
        <f ca="1">IF(AF$6&lt;$C424,0,VLOOKUP(AF$6,'MonteCarlo Policy Paths'!$A$2:$I$31,'Monte Carlo_WA Complance Price'!$B424+1,FALSE))</f>
        <v>117.20126258493991</v>
      </c>
      <c r="AG424" s="22">
        <f ca="1">IF(AG$6&lt;$C424,0,VLOOKUP(AG$6,'MonteCarlo Policy Paths'!$A$2:$I$31,'Monte Carlo_WA Complance Price'!$B424+1,FALSE))</f>
        <v>119.5319620819439</v>
      </c>
      <c r="AI424" s="20">
        <f ca="1">E424*VLOOKUP(AI$6,'Greenhouse Gas Costs Avoided'!$A$2:$I$32,9,FALSE)</f>
        <v>0</v>
      </c>
      <c r="AJ424" s="21">
        <f ca="1">F424*VLOOKUP(AJ$6,'Greenhouse Gas Costs Avoided'!$A$2:$I$32,9,FALSE)</f>
        <v>5.2166744805659615</v>
      </c>
      <c r="AK424" s="21">
        <f ca="1">G424*VLOOKUP(AK$6,'Greenhouse Gas Costs Avoided'!$A$2:$I$32,9,FALSE)</f>
        <v>5.3216023247413169</v>
      </c>
      <c r="AL424" s="21">
        <f ca="1">H424*VLOOKUP(AL$6,'Greenhouse Gas Costs Avoided'!$A$2:$I$32,9,FALSE)</f>
        <v>5.4265301689166732</v>
      </c>
      <c r="AM424" s="21">
        <f ca="1">I424*VLOOKUP(AM$6,'Greenhouse Gas Costs Avoided'!$A$2:$I$32,9,FALSE)</f>
        <v>5.5063320831654474</v>
      </c>
      <c r="AN424" s="21">
        <f ca="1">J424*VLOOKUP(AN$6,'Greenhouse Gas Costs Avoided'!$A$2:$I$32,9,FALSE)</f>
        <v>5.5861339974142208</v>
      </c>
      <c r="AO424" s="21">
        <f ca="1">K424*VLOOKUP(AO$6,'Greenhouse Gas Costs Avoided'!$A$2:$I$32,9,FALSE)</f>
        <v>5.665935911662995</v>
      </c>
      <c r="AP424" s="21">
        <f ca="1">L424*VLOOKUP(AP$6,'Greenhouse Gas Costs Avoided'!$A$2:$I$32,9,FALSE)</f>
        <v>5.7457378259117702</v>
      </c>
      <c r="AQ424" s="21">
        <f ca="1">M424*VLOOKUP(AQ$6,'Greenhouse Gas Costs Avoided'!$A$2:$I$32,9,FALSE)</f>
        <v>5.8255397401605462</v>
      </c>
      <c r="AR424" s="21">
        <f ca="1">N424*VLOOKUP(AR$6,'Greenhouse Gas Costs Avoided'!$A$2:$I$32,9,FALSE)</f>
        <v>5.9053416544093205</v>
      </c>
      <c r="AS424" s="21">
        <f ca="1">O424*VLOOKUP(AS$6,'Greenhouse Gas Costs Avoided'!$A$2:$I$32,9,FALSE)</f>
        <v>5.9851435686580947</v>
      </c>
      <c r="AT424" s="21">
        <f ca="1">P424*VLOOKUP(AT$6,'Greenhouse Gas Costs Avoided'!$A$2:$I$32,9,FALSE)</f>
        <v>6.0649454829068699</v>
      </c>
      <c r="AU424" s="21">
        <f ca="1">Q424*VLOOKUP(AU$6,'Greenhouse Gas Costs Avoided'!$A$2:$I$32,9,FALSE)</f>
        <v>6.1447473971556432</v>
      </c>
      <c r="AV424" s="21">
        <f ca="1">R424*VLOOKUP(AV$6,'Greenhouse Gas Costs Avoided'!$A$2:$I$32,9,FALSE)</f>
        <v>6.2245493114044184</v>
      </c>
      <c r="AW424" s="21">
        <f ca="1">S424*VLOOKUP(AW$6,'Greenhouse Gas Costs Avoided'!$A$2:$I$32,9,FALSE)</f>
        <v>6.312953786990386</v>
      </c>
      <c r="AX424" s="21">
        <f ca="1">T424*VLOOKUP(AX$6,'Greenhouse Gas Costs Avoided'!$A$2:$I$32,9,FALSE)</f>
        <v>6.4013582625763545</v>
      </c>
      <c r="AY424" s="21">
        <f ca="1">U424*VLOOKUP(AY$6,'Greenhouse Gas Costs Avoided'!$A$2:$I$32,9,FALSE)</f>
        <v>6.4897627381623222</v>
      </c>
      <c r="AZ424" s="21">
        <f ca="1">V424*VLOOKUP(AZ$6,'Greenhouse Gas Costs Avoided'!$A$2:$I$32,9,FALSE)</f>
        <v>6.5781672137482907</v>
      </c>
      <c r="BA424" s="21">
        <f ca="1">W424*VLOOKUP(BA$6,'Greenhouse Gas Costs Avoided'!$A$2:$I$32,9,FALSE)</f>
        <v>6.6665716893342575</v>
      </c>
      <c r="BB424" s="21">
        <f ca="1">X424*VLOOKUP(BB$6,'Greenhouse Gas Costs Avoided'!$A$2:$I$32,9,FALSE)</f>
        <v>6.7450019445028957</v>
      </c>
      <c r="BC424" s="21">
        <f ca="1">Y424*VLOOKUP(BC$6,'Greenhouse Gas Costs Avoided'!$A$2:$I$32,9,FALSE)</f>
        <v>6.8234321996715348</v>
      </c>
      <c r="BD424" s="21">
        <f ca="1">Z424*VLOOKUP(BD$6,'Greenhouse Gas Costs Avoided'!$A$2:$I$32,9,FALSE)</f>
        <v>6.901862454840173</v>
      </c>
      <c r="BE424" s="21">
        <f ca="1">AA424*VLOOKUP(BE$6,'Greenhouse Gas Costs Avoided'!$A$2:$I$32,9,FALSE)</f>
        <v>6.9802927100088112</v>
      </c>
      <c r="BF424" s="21">
        <f ca="1">AB424*VLOOKUP(BF$6,'Greenhouse Gas Costs Avoided'!$A$2:$I$32,9,FALSE)</f>
        <v>7.0587229651774486</v>
      </c>
      <c r="BG424" s="21">
        <f ca="1">AC424*VLOOKUP(BG$6,'Greenhouse Gas Costs Avoided'!$A$2:$I$32,9,FALSE)</f>
        <v>7.1502249295408609</v>
      </c>
      <c r="BH424" s="21">
        <f ca="1">AD424*VLOOKUP(BH$6,'Greenhouse Gas Costs Avoided'!$A$2:$I$32,9,FALSE)</f>
        <v>7.2417268939042723</v>
      </c>
      <c r="BI424" s="21">
        <f ca="1">AE424*VLOOKUP(BI$6,'Greenhouse Gas Costs Avoided'!$A$2:$I$32,9,FALSE)</f>
        <v>7.3332288582676846</v>
      </c>
      <c r="BJ424" s="21">
        <f ca="1">AF424*VLOOKUP(BJ$6,'Greenhouse Gas Costs Avoided'!$A$2:$I$32,9,FALSE)</f>
        <v>7.424730822631096</v>
      </c>
      <c r="BK424" s="22">
        <f ca="1">AG424*VLOOKUP(BK$6,'Greenhouse Gas Costs Avoided'!$A$2:$I$32,9,FALSE)</f>
        <v>7.5723812490175435</v>
      </c>
    </row>
    <row r="425" spans="1:63" x14ac:dyDescent="0.35">
      <c r="A425" s="11">
        <v>419</v>
      </c>
      <c r="B425" s="12">
        <f t="shared" ca="1" si="12"/>
        <v>3</v>
      </c>
      <c r="C425" s="13">
        <f t="shared" ca="1" si="13"/>
        <v>2023</v>
      </c>
      <c r="E425" s="20">
        <f ca="1">IF(E$6&lt;$C425,0,VLOOKUP(E$6,'MonteCarlo Policy Paths'!$A$2:$I$31,'Monte Carlo_WA Complance Price'!$B425+1,FALSE))</f>
        <v>0</v>
      </c>
      <c r="F425" s="21">
        <f ca="1">IF(F$6&lt;$C425,0,VLOOKUP(F$6,'MonteCarlo Policy Paths'!$A$2:$I$31,'Monte Carlo_WA Complance Price'!$B425+1,FALSE))</f>
        <v>82.346532180449415</v>
      </c>
      <c r="G425" s="21">
        <f ca="1">IF(G$6&lt;$C425,0,VLOOKUP(G$6,'MonteCarlo Policy Paths'!$A$2:$I$31,'Monte Carlo_WA Complance Price'!$B425+1,FALSE))</f>
        <v>84.002844861871253</v>
      </c>
      <c r="H425" s="21">
        <f ca="1">IF(H$6&lt;$C425,0,VLOOKUP(H$6,'MonteCarlo Policy Paths'!$A$2:$I$31,'Monte Carlo_WA Complance Price'!$B425+1,FALSE))</f>
        <v>85.659157543293105</v>
      </c>
      <c r="I425" s="21">
        <f ca="1">IF(I$6&lt;$C425,0,VLOOKUP(I$6,'MonteCarlo Policy Paths'!$A$2:$I$31,'Monte Carlo_WA Complance Price'!$B425+1,FALSE))</f>
        <v>86.918851036576825</v>
      </c>
      <c r="J425" s="21">
        <f ca="1">IF(J$6&lt;$C425,0,VLOOKUP(J$6,'MonteCarlo Policy Paths'!$A$2:$I$31,'Monte Carlo_WA Complance Price'!$B425+1,FALSE))</f>
        <v>88.178544529860531</v>
      </c>
      <c r="K425" s="21">
        <f ca="1">IF(K$6&lt;$C425,0,VLOOKUP(K$6,'MonteCarlo Policy Paths'!$A$2:$I$31,'Monte Carlo_WA Complance Price'!$B425+1,FALSE))</f>
        <v>89.438238023144251</v>
      </c>
      <c r="L425" s="21">
        <f ca="1">IF(L$6&lt;$C425,0,VLOOKUP(L$6,'MonteCarlo Policy Paths'!$A$2:$I$31,'Monte Carlo_WA Complance Price'!$B425+1,FALSE))</f>
        <v>90.697931516427971</v>
      </c>
      <c r="M425" s="21">
        <f ca="1">IF(M$6&lt;$C425,0,VLOOKUP(M$6,'MonteCarlo Policy Paths'!$A$2:$I$31,'Monte Carlo_WA Complance Price'!$B425+1,FALSE))</f>
        <v>91.95762500971172</v>
      </c>
      <c r="N425" s="21">
        <f ca="1">IF(N$6&lt;$C425,0,VLOOKUP(N$6,'MonteCarlo Policy Paths'!$A$2:$I$31,'Monte Carlo_WA Complance Price'!$B425+1,FALSE))</f>
        <v>93.21731850299544</v>
      </c>
      <c r="O425" s="21">
        <f ca="1">IF(O$6&lt;$C425,0,VLOOKUP(O$6,'MonteCarlo Policy Paths'!$A$2:$I$31,'Monte Carlo_WA Complance Price'!$B425+1,FALSE))</f>
        <v>94.47701199627916</v>
      </c>
      <c r="P425" s="21">
        <f ca="1">IF(P$6&lt;$C425,0,VLOOKUP(P$6,'MonteCarlo Policy Paths'!$A$2:$I$31,'Monte Carlo_WA Complance Price'!$B425+1,FALSE))</f>
        <v>95.73670548956288</v>
      </c>
      <c r="Q425" s="21">
        <f ca="1">IF(Q$6&lt;$C425,0,VLOOKUP(Q$6,'MonteCarlo Policy Paths'!$A$2:$I$31,'Monte Carlo_WA Complance Price'!$B425+1,FALSE))</f>
        <v>96.996398982846586</v>
      </c>
      <c r="R425" s="21">
        <f ca="1">IF(R$6&lt;$C425,0,VLOOKUP(R$6,'MonteCarlo Policy Paths'!$A$2:$I$31,'Monte Carlo_WA Complance Price'!$B425+1,FALSE))</f>
        <v>101.49317720655506</v>
      </c>
      <c r="S425" s="21">
        <f ca="1">IF(S$6&lt;$C425,0,VLOOKUP(S$6,'MonteCarlo Policy Paths'!$A$2:$I$31,'Monte Carlo_WA Complance Price'!$B425+1,FALSE))</f>
        <v>104.21949379267882</v>
      </c>
      <c r="T425" s="21">
        <f ca="1">IF(T$6&lt;$C425,0,VLOOKUP(T$6,'MonteCarlo Policy Paths'!$A$2:$I$31,'Monte Carlo_WA Complance Price'!$B425+1,FALSE))</f>
        <v>107.03810370059369</v>
      </c>
      <c r="U425" s="21">
        <f ca="1">IF(U$6&lt;$C425,0,VLOOKUP(U$6,'MonteCarlo Policy Paths'!$A$2:$I$31,'Monte Carlo_WA Complance Price'!$B425+1,FALSE))</f>
        <v>109.92690053835344</v>
      </c>
      <c r="V425" s="21">
        <f ca="1">IF(V$6&lt;$C425,0,VLOOKUP(V$6,'MonteCarlo Policy Paths'!$A$2:$I$31,'Monte Carlo_WA Complance Price'!$B425+1,FALSE))</f>
        <v>112.89757853003228</v>
      </c>
      <c r="W425" s="21">
        <f ca="1">IF(W$6&lt;$C425,0,VLOOKUP(W$6,'MonteCarlo Policy Paths'!$A$2:$I$31,'Monte Carlo_WA Complance Price'!$B425+1,FALSE))</f>
        <v>115.91943874780665</v>
      </c>
      <c r="X425" s="21">
        <f ca="1">IF(X$6&lt;$C425,0,VLOOKUP(X$6,'MonteCarlo Policy Paths'!$A$2:$I$31,'Monte Carlo_WA Complance Price'!$B425+1,FALSE))</f>
        <v>119.06733931122673</v>
      </c>
      <c r="Y425" s="21">
        <f ca="1">IF(Y$6&lt;$C425,0,VLOOKUP(Y$6,'MonteCarlo Policy Paths'!$A$2:$I$31,'Monte Carlo_WA Complance Price'!$B425+1,FALSE))</f>
        <v>122.25496395468721</v>
      </c>
      <c r="Z425" s="21">
        <f ca="1">IF(Z$6&lt;$C425,0,VLOOKUP(Z$6,'MonteCarlo Policy Paths'!$A$2:$I$31,'Monte Carlo_WA Complance Price'!$B425+1,FALSE))</f>
        <v>125.4992630232488</v>
      </c>
      <c r="AA425" s="21">
        <f ca="1">IF(AA$6&lt;$C425,0,VLOOKUP(AA$6,'MonteCarlo Policy Paths'!$A$2:$I$31,'Monte Carlo_WA Complance Price'!$B425+1,FALSE))</f>
        <v>128.82380079097237</v>
      </c>
      <c r="AB425" s="21">
        <f ca="1">IF(AB$6&lt;$C425,0,VLOOKUP(AB$6,'MonteCarlo Policy Paths'!$A$2:$I$31,'Monte Carlo_WA Complance Price'!$B425+1,FALSE))</f>
        <v>132.24028719953677</v>
      </c>
      <c r="AC425" s="21">
        <f ca="1">IF(AC$6&lt;$C425,0,VLOOKUP(AC$6,'MonteCarlo Policy Paths'!$A$2:$I$31,'Monte Carlo_WA Complance Price'!$B425+1,FALSE))</f>
        <v>135.74155640209787</v>
      </c>
      <c r="AD425" s="21">
        <f ca="1">IF(AD$6&lt;$C425,0,VLOOKUP(AD$6,'MonteCarlo Policy Paths'!$A$2:$I$31,'Monte Carlo_WA Complance Price'!$B425+1,FALSE))</f>
        <v>139.32654413598658</v>
      </c>
      <c r="AE425" s="21">
        <f ca="1">IF(AE$6&lt;$C425,0,VLOOKUP(AE$6,'MonteCarlo Policy Paths'!$A$2:$I$31,'Monte Carlo_WA Complance Price'!$B425+1,FALSE))</f>
        <v>142.9856742986068</v>
      </c>
      <c r="AF425" s="21">
        <f ca="1">IF(AF$6&lt;$C425,0,VLOOKUP(AF$6,'MonteCarlo Policy Paths'!$A$2:$I$31,'Monte Carlo_WA Complance Price'!$B425+1,FALSE))</f>
        <v>146.72361540812219</v>
      </c>
      <c r="AG425" s="22">
        <f ca="1">IF(AG$6&lt;$C425,0,VLOOKUP(AG$6,'MonteCarlo Policy Paths'!$A$2:$I$31,'Monte Carlo_WA Complance Price'!$B425+1,FALSE))</f>
        <v>150.52284977717397</v>
      </c>
      <c r="AI425" s="20">
        <f ca="1">E425*VLOOKUP(AI$6,'Greenhouse Gas Costs Avoided'!$A$2:$I$32,9,FALSE)</f>
        <v>0</v>
      </c>
      <c r="AJ425" s="21">
        <f ca="1">F425*VLOOKUP(AJ$6,'Greenhouse Gas Costs Avoided'!$A$2:$I$32,9,FALSE)</f>
        <v>5.2166744805659615</v>
      </c>
      <c r="AK425" s="21">
        <f ca="1">G425*VLOOKUP(AK$6,'Greenhouse Gas Costs Avoided'!$A$2:$I$32,9,FALSE)</f>
        <v>5.3216023247413169</v>
      </c>
      <c r="AL425" s="21">
        <f ca="1">H425*VLOOKUP(AL$6,'Greenhouse Gas Costs Avoided'!$A$2:$I$32,9,FALSE)</f>
        <v>5.4265301689166732</v>
      </c>
      <c r="AM425" s="21">
        <f ca="1">I425*VLOOKUP(AM$6,'Greenhouse Gas Costs Avoided'!$A$2:$I$32,9,FALSE)</f>
        <v>5.5063320831654474</v>
      </c>
      <c r="AN425" s="21">
        <f ca="1">J425*VLOOKUP(AN$6,'Greenhouse Gas Costs Avoided'!$A$2:$I$32,9,FALSE)</f>
        <v>5.5861339974142208</v>
      </c>
      <c r="AO425" s="21">
        <f ca="1">K425*VLOOKUP(AO$6,'Greenhouse Gas Costs Avoided'!$A$2:$I$32,9,FALSE)</f>
        <v>5.665935911662995</v>
      </c>
      <c r="AP425" s="21">
        <f ca="1">L425*VLOOKUP(AP$6,'Greenhouse Gas Costs Avoided'!$A$2:$I$32,9,FALSE)</f>
        <v>5.7457378259117702</v>
      </c>
      <c r="AQ425" s="21">
        <f ca="1">M425*VLOOKUP(AQ$6,'Greenhouse Gas Costs Avoided'!$A$2:$I$32,9,FALSE)</f>
        <v>5.8255397401605462</v>
      </c>
      <c r="AR425" s="21">
        <f ca="1">N425*VLOOKUP(AR$6,'Greenhouse Gas Costs Avoided'!$A$2:$I$32,9,FALSE)</f>
        <v>5.9053416544093205</v>
      </c>
      <c r="AS425" s="21">
        <f ca="1">O425*VLOOKUP(AS$6,'Greenhouse Gas Costs Avoided'!$A$2:$I$32,9,FALSE)</f>
        <v>5.9851435686580947</v>
      </c>
      <c r="AT425" s="21">
        <f ca="1">P425*VLOOKUP(AT$6,'Greenhouse Gas Costs Avoided'!$A$2:$I$32,9,FALSE)</f>
        <v>6.0649454829068699</v>
      </c>
      <c r="AU425" s="21">
        <f ca="1">Q425*VLOOKUP(AU$6,'Greenhouse Gas Costs Avoided'!$A$2:$I$32,9,FALSE)</f>
        <v>6.1447473971556432</v>
      </c>
      <c r="AV425" s="21">
        <f ca="1">R425*VLOOKUP(AV$6,'Greenhouse Gas Costs Avoided'!$A$2:$I$32,9,FALSE)</f>
        <v>6.4296194808152167</v>
      </c>
      <c r="AW425" s="21">
        <f ca="1">S425*VLOOKUP(AW$6,'Greenhouse Gas Costs Avoided'!$A$2:$I$32,9,FALSE)</f>
        <v>6.6023323538917609</v>
      </c>
      <c r="AX425" s="21">
        <f ca="1">T425*VLOOKUP(AX$6,'Greenhouse Gas Costs Avoided'!$A$2:$I$32,9,FALSE)</f>
        <v>6.7808920331878957</v>
      </c>
      <c r="AY425" s="21">
        <f ca="1">U425*VLOOKUP(AY$6,'Greenhouse Gas Costs Avoided'!$A$2:$I$32,9,FALSE)</f>
        <v>6.9638980729572149</v>
      </c>
      <c r="AZ425" s="21">
        <f ca="1">V425*VLOOKUP(AZ$6,'Greenhouse Gas Costs Avoided'!$A$2:$I$32,9,FALSE)</f>
        <v>7.1520913053717949</v>
      </c>
      <c r="BA425" s="21">
        <f ca="1">W425*VLOOKUP(BA$6,'Greenhouse Gas Costs Avoided'!$A$2:$I$32,9,FALSE)</f>
        <v>7.3435269452765404</v>
      </c>
      <c r="BB425" s="21">
        <f ca="1">X425*VLOOKUP(BB$6,'Greenhouse Gas Costs Avoided'!$A$2:$I$32,9,FALSE)</f>
        <v>7.5429472742415475</v>
      </c>
      <c r="BC425" s="21">
        <f ca="1">Y425*VLOOKUP(BC$6,'Greenhouse Gas Costs Avoided'!$A$2:$I$32,9,FALSE)</f>
        <v>7.744884134129272</v>
      </c>
      <c r="BD425" s="21">
        <f ca="1">Z425*VLOOKUP(BD$6,'Greenhouse Gas Costs Avoided'!$A$2:$I$32,9,FALSE)</f>
        <v>7.950411333759269</v>
      </c>
      <c r="BE425" s="21">
        <f ca="1">AA425*VLOOKUP(BE$6,'Greenhouse Gas Costs Avoided'!$A$2:$I$32,9,FALSE)</f>
        <v>8.161021676093501</v>
      </c>
      <c r="BF425" s="21">
        <f ca="1">AB425*VLOOKUP(BF$6,'Greenhouse Gas Costs Avoided'!$A$2:$I$32,9,FALSE)</f>
        <v>8.3774569890184303</v>
      </c>
      <c r="BG425" s="21">
        <f ca="1">AC425*VLOOKUP(BG$6,'Greenhouse Gas Costs Avoided'!$A$2:$I$32,9,FALSE)</f>
        <v>8.5992633142510115</v>
      </c>
      <c r="BH425" s="21">
        <f ca="1">AD425*VLOOKUP(BH$6,'Greenhouse Gas Costs Avoided'!$A$2:$I$32,9,FALSE)</f>
        <v>8.8263732304711304</v>
      </c>
      <c r="BI425" s="21">
        <f ca="1">AE425*VLOOKUP(BI$6,'Greenhouse Gas Costs Avoided'!$A$2:$I$32,9,FALSE)</f>
        <v>9.05818008905967</v>
      </c>
      <c r="BJ425" s="21">
        <f ca="1">AF425*VLOOKUP(BJ$6,'Greenhouse Gas Costs Avoided'!$A$2:$I$32,9,FALSE)</f>
        <v>9.2949796418706736</v>
      </c>
      <c r="BK425" s="22">
        <f ca="1">AG425*VLOOKUP(BK$6,'Greenhouse Gas Costs Avoided'!$A$2:$I$32,9,FALSE)</f>
        <v>9.5356621388007277</v>
      </c>
    </row>
    <row r="426" spans="1:63" x14ac:dyDescent="0.35">
      <c r="A426" s="11">
        <v>420</v>
      </c>
      <c r="B426" s="12">
        <f t="shared" ca="1" si="12"/>
        <v>4</v>
      </c>
      <c r="C426" s="13">
        <f t="shared" ca="1" si="13"/>
        <v>2023</v>
      </c>
      <c r="E426" s="20">
        <f ca="1">IF(E$6&lt;$C426,0,VLOOKUP(E$6,'MonteCarlo Policy Paths'!$A$2:$I$31,'Monte Carlo_WA Complance Price'!$B426+1,FALSE))</f>
        <v>0</v>
      </c>
      <c r="F426" s="21">
        <f ca="1">IF(F$6&lt;$C426,0,VLOOKUP(F$6,'MonteCarlo Policy Paths'!$A$2:$I$31,'Monte Carlo_WA Complance Price'!$B426+1,FALSE))</f>
        <v>82.346532180449415</v>
      </c>
      <c r="G426" s="21">
        <f ca="1">IF(G$6&lt;$C426,0,VLOOKUP(G$6,'MonteCarlo Policy Paths'!$A$2:$I$31,'Monte Carlo_WA Complance Price'!$B426+1,FALSE))</f>
        <v>84.002844861871253</v>
      </c>
      <c r="H426" s="21">
        <f ca="1">IF(H$6&lt;$C426,0,VLOOKUP(H$6,'MonteCarlo Policy Paths'!$A$2:$I$31,'Monte Carlo_WA Complance Price'!$B426+1,FALSE))</f>
        <v>85.659157543293105</v>
      </c>
      <c r="I426" s="21">
        <f ca="1">IF(I$6&lt;$C426,0,VLOOKUP(I$6,'MonteCarlo Policy Paths'!$A$2:$I$31,'Monte Carlo_WA Complance Price'!$B426+1,FALSE))</f>
        <v>86.918851036576825</v>
      </c>
      <c r="J426" s="21">
        <f ca="1">IF(J$6&lt;$C426,0,VLOOKUP(J$6,'MonteCarlo Policy Paths'!$A$2:$I$31,'Monte Carlo_WA Complance Price'!$B426+1,FALSE))</f>
        <v>88.178544529860531</v>
      </c>
      <c r="K426" s="21">
        <f ca="1">IF(K$6&lt;$C426,0,VLOOKUP(K$6,'MonteCarlo Policy Paths'!$A$2:$I$31,'Monte Carlo_WA Complance Price'!$B426+1,FALSE))</f>
        <v>89.438238023144251</v>
      </c>
      <c r="L426" s="21">
        <f ca="1">IF(L$6&lt;$C426,0,VLOOKUP(L$6,'MonteCarlo Policy Paths'!$A$2:$I$31,'Monte Carlo_WA Complance Price'!$B426+1,FALSE))</f>
        <v>90.697931516427971</v>
      </c>
      <c r="M426" s="21">
        <f ca="1">IF(M$6&lt;$C426,0,VLOOKUP(M$6,'MonteCarlo Policy Paths'!$A$2:$I$31,'Monte Carlo_WA Complance Price'!$B426+1,FALSE))</f>
        <v>91.95762500971172</v>
      </c>
      <c r="N426" s="21">
        <f ca="1">IF(N$6&lt;$C426,0,VLOOKUP(N$6,'MonteCarlo Policy Paths'!$A$2:$I$31,'Monte Carlo_WA Complance Price'!$B426+1,FALSE))</f>
        <v>93.21731850299544</v>
      </c>
      <c r="O426" s="21">
        <f ca="1">IF(O$6&lt;$C426,0,VLOOKUP(O$6,'MonteCarlo Policy Paths'!$A$2:$I$31,'Monte Carlo_WA Complance Price'!$B426+1,FALSE))</f>
        <v>94.47701199627916</v>
      </c>
      <c r="P426" s="21">
        <f ca="1">IF(P$6&lt;$C426,0,VLOOKUP(P$6,'MonteCarlo Policy Paths'!$A$2:$I$31,'Monte Carlo_WA Complance Price'!$B426+1,FALSE))</f>
        <v>95.73670548956288</v>
      </c>
      <c r="Q426" s="21">
        <f ca="1">IF(Q$6&lt;$C426,0,VLOOKUP(Q$6,'MonteCarlo Policy Paths'!$A$2:$I$31,'Monte Carlo_WA Complance Price'!$B426+1,FALSE))</f>
        <v>96.996398982846586</v>
      </c>
      <c r="R426" s="21">
        <f ca="1">IF(R$6&lt;$C426,0,VLOOKUP(R$6,'MonteCarlo Policy Paths'!$A$2:$I$31,'Monte Carlo_WA Complance Price'!$B426+1,FALSE))</f>
        <v>98.25609247613032</v>
      </c>
      <c r="S426" s="21">
        <f ca="1">IF(S$6&lt;$C426,0,VLOOKUP(S$6,'MonteCarlo Policy Paths'!$A$2:$I$31,'Monte Carlo_WA Complance Price'!$B426+1,FALSE))</f>
        <v>99.65157958594628</v>
      </c>
      <c r="T426" s="21">
        <f ca="1">IF(T$6&lt;$C426,0,VLOOKUP(T$6,'MonteCarlo Policy Paths'!$A$2:$I$31,'Monte Carlo_WA Complance Price'!$B426+1,FALSE))</f>
        <v>101.04706669576224</v>
      </c>
      <c r="U426" s="21">
        <f ca="1">IF(U$6&lt;$C426,0,VLOOKUP(U$6,'MonteCarlo Policy Paths'!$A$2:$I$31,'Monte Carlo_WA Complance Price'!$B426+1,FALSE))</f>
        <v>102.4425538055782</v>
      </c>
      <c r="V426" s="21">
        <f ca="1">IF(V$6&lt;$C426,0,VLOOKUP(V$6,'MonteCarlo Policy Paths'!$A$2:$I$31,'Monte Carlo_WA Complance Price'!$B426+1,FALSE))</f>
        <v>103.83804091539416</v>
      </c>
      <c r="W426" s="21">
        <f ca="1">IF(W$6&lt;$C426,0,VLOOKUP(W$6,'MonteCarlo Policy Paths'!$A$2:$I$31,'Monte Carlo_WA Complance Price'!$B426+1,FALSE))</f>
        <v>105.23352802521011</v>
      </c>
      <c r="X426" s="21">
        <f ca="1">IF(X$6&lt;$C426,0,VLOOKUP(X$6,'MonteCarlo Policy Paths'!$A$2:$I$31,'Monte Carlo_WA Complance Price'!$B426+1,FALSE))</f>
        <v>106.47156953138905</v>
      </c>
      <c r="Y426" s="21">
        <f ca="1">IF(Y$6&lt;$C426,0,VLOOKUP(Y$6,'MonteCarlo Policy Paths'!$A$2:$I$31,'Monte Carlo_WA Complance Price'!$B426+1,FALSE))</f>
        <v>107.709611037568</v>
      </c>
      <c r="Z426" s="21">
        <f ca="1">IF(Z$6&lt;$C426,0,VLOOKUP(Z$6,'MonteCarlo Policy Paths'!$A$2:$I$31,'Monte Carlo_WA Complance Price'!$B426+1,FALSE))</f>
        <v>108.94765254374694</v>
      </c>
      <c r="AA426" s="21">
        <f ca="1">IF(AA$6&lt;$C426,0,VLOOKUP(AA$6,'MonteCarlo Policy Paths'!$A$2:$I$31,'Monte Carlo_WA Complance Price'!$B426+1,FALSE))</f>
        <v>110.18569404992589</v>
      </c>
      <c r="AB426" s="21">
        <f ca="1">IF(AB$6&lt;$C426,0,VLOOKUP(AB$6,'MonteCarlo Policy Paths'!$A$2:$I$31,'Monte Carlo_WA Complance Price'!$B426+1,FALSE))</f>
        <v>111.42373555610482</v>
      </c>
      <c r="AC426" s="21">
        <f ca="1">IF(AC$6&lt;$C426,0,VLOOKUP(AC$6,'MonteCarlo Policy Paths'!$A$2:$I$31,'Monte Carlo_WA Complance Price'!$B426+1,FALSE))</f>
        <v>112.86811731331359</v>
      </c>
      <c r="AD426" s="21">
        <f ca="1">IF(AD$6&lt;$C426,0,VLOOKUP(AD$6,'MonteCarlo Policy Paths'!$A$2:$I$31,'Monte Carlo_WA Complance Price'!$B426+1,FALSE))</f>
        <v>114.31249907052236</v>
      </c>
      <c r="AE426" s="21">
        <f ca="1">IF(AE$6&lt;$C426,0,VLOOKUP(AE$6,'MonteCarlo Policy Paths'!$A$2:$I$31,'Monte Carlo_WA Complance Price'!$B426+1,FALSE))</f>
        <v>115.75688082773114</v>
      </c>
      <c r="AF426" s="21">
        <f ca="1">IF(AF$6&lt;$C426,0,VLOOKUP(AF$6,'MonteCarlo Policy Paths'!$A$2:$I$31,'Monte Carlo_WA Complance Price'!$B426+1,FALSE))</f>
        <v>117.20126258493991</v>
      </c>
      <c r="AG426" s="22">
        <f ca="1">IF(AG$6&lt;$C426,0,VLOOKUP(AG$6,'MonteCarlo Policy Paths'!$A$2:$I$31,'Monte Carlo_WA Complance Price'!$B426+1,FALSE))</f>
        <v>119.5319620819439</v>
      </c>
      <c r="AI426" s="20">
        <f ca="1">E426*VLOOKUP(AI$6,'Greenhouse Gas Costs Avoided'!$A$2:$I$32,9,FALSE)</f>
        <v>0</v>
      </c>
      <c r="AJ426" s="21">
        <f ca="1">F426*VLOOKUP(AJ$6,'Greenhouse Gas Costs Avoided'!$A$2:$I$32,9,FALSE)</f>
        <v>5.2166744805659615</v>
      </c>
      <c r="AK426" s="21">
        <f ca="1">G426*VLOOKUP(AK$6,'Greenhouse Gas Costs Avoided'!$A$2:$I$32,9,FALSE)</f>
        <v>5.3216023247413169</v>
      </c>
      <c r="AL426" s="21">
        <f ca="1">H426*VLOOKUP(AL$6,'Greenhouse Gas Costs Avoided'!$A$2:$I$32,9,FALSE)</f>
        <v>5.4265301689166732</v>
      </c>
      <c r="AM426" s="21">
        <f ca="1">I426*VLOOKUP(AM$6,'Greenhouse Gas Costs Avoided'!$A$2:$I$32,9,FALSE)</f>
        <v>5.5063320831654474</v>
      </c>
      <c r="AN426" s="21">
        <f ca="1">J426*VLOOKUP(AN$6,'Greenhouse Gas Costs Avoided'!$A$2:$I$32,9,FALSE)</f>
        <v>5.5861339974142208</v>
      </c>
      <c r="AO426" s="21">
        <f ca="1">K426*VLOOKUP(AO$6,'Greenhouse Gas Costs Avoided'!$A$2:$I$32,9,FALSE)</f>
        <v>5.665935911662995</v>
      </c>
      <c r="AP426" s="21">
        <f ca="1">L426*VLOOKUP(AP$6,'Greenhouse Gas Costs Avoided'!$A$2:$I$32,9,FALSE)</f>
        <v>5.7457378259117702</v>
      </c>
      <c r="AQ426" s="21">
        <f ca="1">M426*VLOOKUP(AQ$6,'Greenhouse Gas Costs Avoided'!$A$2:$I$32,9,FALSE)</f>
        <v>5.8255397401605462</v>
      </c>
      <c r="AR426" s="21">
        <f ca="1">N426*VLOOKUP(AR$6,'Greenhouse Gas Costs Avoided'!$A$2:$I$32,9,FALSE)</f>
        <v>5.9053416544093205</v>
      </c>
      <c r="AS426" s="21">
        <f ca="1">O426*VLOOKUP(AS$6,'Greenhouse Gas Costs Avoided'!$A$2:$I$32,9,FALSE)</f>
        <v>5.9851435686580947</v>
      </c>
      <c r="AT426" s="21">
        <f ca="1">P426*VLOOKUP(AT$6,'Greenhouse Gas Costs Avoided'!$A$2:$I$32,9,FALSE)</f>
        <v>6.0649454829068699</v>
      </c>
      <c r="AU426" s="21">
        <f ca="1">Q426*VLOOKUP(AU$6,'Greenhouse Gas Costs Avoided'!$A$2:$I$32,9,FALSE)</f>
        <v>6.1447473971556432</v>
      </c>
      <c r="AV426" s="21">
        <f ca="1">R426*VLOOKUP(AV$6,'Greenhouse Gas Costs Avoided'!$A$2:$I$32,9,FALSE)</f>
        <v>6.2245493114044184</v>
      </c>
      <c r="AW426" s="21">
        <f ca="1">S426*VLOOKUP(AW$6,'Greenhouse Gas Costs Avoided'!$A$2:$I$32,9,FALSE)</f>
        <v>6.312953786990386</v>
      </c>
      <c r="AX426" s="21">
        <f ca="1">T426*VLOOKUP(AX$6,'Greenhouse Gas Costs Avoided'!$A$2:$I$32,9,FALSE)</f>
        <v>6.4013582625763545</v>
      </c>
      <c r="AY426" s="21">
        <f ca="1">U426*VLOOKUP(AY$6,'Greenhouse Gas Costs Avoided'!$A$2:$I$32,9,FALSE)</f>
        <v>6.4897627381623222</v>
      </c>
      <c r="AZ426" s="21">
        <f ca="1">V426*VLOOKUP(AZ$6,'Greenhouse Gas Costs Avoided'!$A$2:$I$32,9,FALSE)</f>
        <v>6.5781672137482907</v>
      </c>
      <c r="BA426" s="21">
        <f ca="1">W426*VLOOKUP(BA$6,'Greenhouse Gas Costs Avoided'!$A$2:$I$32,9,FALSE)</f>
        <v>6.6665716893342575</v>
      </c>
      <c r="BB426" s="21">
        <f ca="1">X426*VLOOKUP(BB$6,'Greenhouse Gas Costs Avoided'!$A$2:$I$32,9,FALSE)</f>
        <v>6.7450019445028957</v>
      </c>
      <c r="BC426" s="21">
        <f ca="1">Y426*VLOOKUP(BC$6,'Greenhouse Gas Costs Avoided'!$A$2:$I$32,9,FALSE)</f>
        <v>6.8234321996715348</v>
      </c>
      <c r="BD426" s="21">
        <f ca="1">Z426*VLOOKUP(BD$6,'Greenhouse Gas Costs Avoided'!$A$2:$I$32,9,FALSE)</f>
        <v>6.901862454840173</v>
      </c>
      <c r="BE426" s="21">
        <f ca="1">AA426*VLOOKUP(BE$6,'Greenhouse Gas Costs Avoided'!$A$2:$I$32,9,FALSE)</f>
        <v>6.9802927100088112</v>
      </c>
      <c r="BF426" s="21">
        <f ca="1">AB426*VLOOKUP(BF$6,'Greenhouse Gas Costs Avoided'!$A$2:$I$32,9,FALSE)</f>
        <v>7.0587229651774486</v>
      </c>
      <c r="BG426" s="21">
        <f ca="1">AC426*VLOOKUP(BG$6,'Greenhouse Gas Costs Avoided'!$A$2:$I$32,9,FALSE)</f>
        <v>7.1502249295408609</v>
      </c>
      <c r="BH426" s="21">
        <f ca="1">AD426*VLOOKUP(BH$6,'Greenhouse Gas Costs Avoided'!$A$2:$I$32,9,FALSE)</f>
        <v>7.2417268939042723</v>
      </c>
      <c r="BI426" s="21">
        <f ca="1">AE426*VLOOKUP(BI$6,'Greenhouse Gas Costs Avoided'!$A$2:$I$32,9,FALSE)</f>
        <v>7.3332288582676846</v>
      </c>
      <c r="BJ426" s="21">
        <f ca="1">AF426*VLOOKUP(BJ$6,'Greenhouse Gas Costs Avoided'!$A$2:$I$32,9,FALSE)</f>
        <v>7.424730822631096</v>
      </c>
      <c r="BK426" s="22">
        <f ca="1">AG426*VLOOKUP(BK$6,'Greenhouse Gas Costs Avoided'!$A$2:$I$32,9,FALSE)</f>
        <v>7.5723812490175435</v>
      </c>
    </row>
    <row r="427" spans="1:63" x14ac:dyDescent="0.35">
      <c r="A427" s="11">
        <v>421</v>
      </c>
      <c r="B427" s="12">
        <f t="shared" ca="1" si="12"/>
        <v>1</v>
      </c>
      <c r="C427" s="13">
        <f t="shared" ca="1" si="13"/>
        <v>2023</v>
      </c>
      <c r="E427" s="20">
        <f ca="1">IF(E$6&lt;$C427,0,VLOOKUP(E$6,'MonteCarlo Policy Paths'!$A$2:$I$31,'Monte Carlo_WA Complance Price'!$B427+1,FALSE))</f>
        <v>0</v>
      </c>
      <c r="F427" s="21">
        <f ca="1">IF(F$6&lt;$C427,0,VLOOKUP(F$6,'MonteCarlo Policy Paths'!$A$2:$I$31,'Monte Carlo_WA Complance Price'!$B427+1,FALSE))</f>
        <v>82.346532180449415</v>
      </c>
      <c r="G427" s="21">
        <f ca="1">IF(G$6&lt;$C427,0,VLOOKUP(G$6,'MonteCarlo Policy Paths'!$A$2:$I$31,'Monte Carlo_WA Complance Price'!$B427+1,FALSE))</f>
        <v>84.002844861871253</v>
      </c>
      <c r="H427" s="21">
        <f ca="1">IF(H$6&lt;$C427,0,VLOOKUP(H$6,'MonteCarlo Policy Paths'!$A$2:$I$31,'Monte Carlo_WA Complance Price'!$B427+1,FALSE))</f>
        <v>85.659157543293105</v>
      </c>
      <c r="I427" s="21">
        <f ca="1">IF(I$6&lt;$C427,0,VLOOKUP(I$6,'MonteCarlo Policy Paths'!$A$2:$I$31,'Monte Carlo_WA Complance Price'!$B427+1,FALSE))</f>
        <v>86.918851036576825</v>
      </c>
      <c r="J427" s="21">
        <f ca="1">IF(J$6&lt;$C427,0,VLOOKUP(J$6,'MonteCarlo Policy Paths'!$A$2:$I$31,'Monte Carlo_WA Complance Price'!$B427+1,FALSE))</f>
        <v>88.178544529860531</v>
      </c>
      <c r="K427" s="21">
        <f ca="1">IF(K$6&lt;$C427,0,VLOOKUP(K$6,'MonteCarlo Policy Paths'!$A$2:$I$31,'Monte Carlo_WA Complance Price'!$B427+1,FALSE))</f>
        <v>89.438238023144251</v>
      </c>
      <c r="L427" s="21">
        <f ca="1">IF(L$6&lt;$C427,0,VLOOKUP(L$6,'MonteCarlo Policy Paths'!$A$2:$I$31,'Monte Carlo_WA Complance Price'!$B427+1,FALSE))</f>
        <v>90.697931516427971</v>
      </c>
      <c r="M427" s="21">
        <f ca="1">IF(M$6&lt;$C427,0,VLOOKUP(M$6,'MonteCarlo Policy Paths'!$A$2:$I$31,'Monte Carlo_WA Complance Price'!$B427+1,FALSE))</f>
        <v>91.95762500971172</v>
      </c>
      <c r="N427" s="21">
        <f ca="1">IF(N$6&lt;$C427,0,VLOOKUP(N$6,'MonteCarlo Policy Paths'!$A$2:$I$31,'Monte Carlo_WA Complance Price'!$B427+1,FALSE))</f>
        <v>93.21731850299544</v>
      </c>
      <c r="O427" s="21">
        <f ca="1">IF(O$6&lt;$C427,0,VLOOKUP(O$6,'MonteCarlo Policy Paths'!$A$2:$I$31,'Monte Carlo_WA Complance Price'!$B427+1,FALSE))</f>
        <v>94.47701199627916</v>
      </c>
      <c r="P427" s="21">
        <f ca="1">IF(P$6&lt;$C427,0,VLOOKUP(P$6,'MonteCarlo Policy Paths'!$A$2:$I$31,'Monte Carlo_WA Complance Price'!$B427+1,FALSE))</f>
        <v>95.73670548956288</v>
      </c>
      <c r="Q427" s="21">
        <f ca="1">IF(Q$6&lt;$C427,0,VLOOKUP(Q$6,'MonteCarlo Policy Paths'!$A$2:$I$31,'Monte Carlo_WA Complance Price'!$B427+1,FALSE))</f>
        <v>96.996398982846586</v>
      </c>
      <c r="R427" s="21">
        <f ca="1">IF(R$6&lt;$C427,0,VLOOKUP(R$6,'MonteCarlo Policy Paths'!$A$2:$I$31,'Monte Carlo_WA Complance Price'!$B427+1,FALSE))</f>
        <v>98.25609247613032</v>
      </c>
      <c r="S427" s="21">
        <f ca="1">IF(S$6&lt;$C427,0,VLOOKUP(S$6,'MonteCarlo Policy Paths'!$A$2:$I$31,'Monte Carlo_WA Complance Price'!$B427+1,FALSE))</f>
        <v>99.65157958594628</v>
      </c>
      <c r="T427" s="21">
        <f ca="1">IF(T$6&lt;$C427,0,VLOOKUP(T$6,'MonteCarlo Policy Paths'!$A$2:$I$31,'Monte Carlo_WA Complance Price'!$B427+1,FALSE))</f>
        <v>101.04706669576224</v>
      </c>
      <c r="U427" s="21">
        <f ca="1">IF(U$6&lt;$C427,0,VLOOKUP(U$6,'MonteCarlo Policy Paths'!$A$2:$I$31,'Monte Carlo_WA Complance Price'!$B427+1,FALSE))</f>
        <v>102.4425538055782</v>
      </c>
      <c r="V427" s="21">
        <f ca="1">IF(V$6&lt;$C427,0,VLOOKUP(V$6,'MonteCarlo Policy Paths'!$A$2:$I$31,'Monte Carlo_WA Complance Price'!$B427+1,FALSE))</f>
        <v>103.83804091539416</v>
      </c>
      <c r="W427" s="21">
        <f ca="1">IF(W$6&lt;$C427,0,VLOOKUP(W$6,'MonteCarlo Policy Paths'!$A$2:$I$31,'Monte Carlo_WA Complance Price'!$B427+1,FALSE))</f>
        <v>105.23352802521011</v>
      </c>
      <c r="X427" s="21">
        <f ca="1">IF(X$6&lt;$C427,0,VLOOKUP(X$6,'MonteCarlo Policy Paths'!$A$2:$I$31,'Monte Carlo_WA Complance Price'!$B427+1,FALSE))</f>
        <v>106.47156953138905</v>
      </c>
      <c r="Y427" s="21">
        <f ca="1">IF(Y$6&lt;$C427,0,VLOOKUP(Y$6,'MonteCarlo Policy Paths'!$A$2:$I$31,'Monte Carlo_WA Complance Price'!$B427+1,FALSE))</f>
        <v>107.709611037568</v>
      </c>
      <c r="Z427" s="21">
        <f ca="1">IF(Z$6&lt;$C427,0,VLOOKUP(Z$6,'MonteCarlo Policy Paths'!$A$2:$I$31,'Monte Carlo_WA Complance Price'!$B427+1,FALSE))</f>
        <v>108.94765254374694</v>
      </c>
      <c r="AA427" s="21">
        <f ca="1">IF(AA$6&lt;$C427,0,VLOOKUP(AA$6,'MonteCarlo Policy Paths'!$A$2:$I$31,'Monte Carlo_WA Complance Price'!$B427+1,FALSE))</f>
        <v>110.18569404992589</v>
      </c>
      <c r="AB427" s="21">
        <f ca="1">IF(AB$6&lt;$C427,0,VLOOKUP(AB$6,'MonteCarlo Policy Paths'!$A$2:$I$31,'Monte Carlo_WA Complance Price'!$B427+1,FALSE))</f>
        <v>111.42373555610482</v>
      </c>
      <c r="AC427" s="21">
        <f ca="1">IF(AC$6&lt;$C427,0,VLOOKUP(AC$6,'MonteCarlo Policy Paths'!$A$2:$I$31,'Monte Carlo_WA Complance Price'!$B427+1,FALSE))</f>
        <v>112.86811731331359</v>
      </c>
      <c r="AD427" s="21">
        <f ca="1">IF(AD$6&lt;$C427,0,VLOOKUP(AD$6,'MonteCarlo Policy Paths'!$A$2:$I$31,'Monte Carlo_WA Complance Price'!$B427+1,FALSE))</f>
        <v>114.31249907052236</v>
      </c>
      <c r="AE427" s="21">
        <f ca="1">IF(AE$6&lt;$C427,0,VLOOKUP(AE$6,'MonteCarlo Policy Paths'!$A$2:$I$31,'Monte Carlo_WA Complance Price'!$B427+1,FALSE))</f>
        <v>115.75688082773114</v>
      </c>
      <c r="AF427" s="21">
        <f ca="1">IF(AF$6&lt;$C427,0,VLOOKUP(AF$6,'MonteCarlo Policy Paths'!$A$2:$I$31,'Monte Carlo_WA Complance Price'!$B427+1,FALSE))</f>
        <v>117.20126258493991</v>
      </c>
      <c r="AG427" s="22">
        <f ca="1">IF(AG$6&lt;$C427,0,VLOOKUP(AG$6,'MonteCarlo Policy Paths'!$A$2:$I$31,'Monte Carlo_WA Complance Price'!$B427+1,FALSE))</f>
        <v>118.64564434214866</v>
      </c>
      <c r="AI427" s="20">
        <f ca="1">E427*VLOOKUP(AI$6,'Greenhouse Gas Costs Avoided'!$A$2:$I$32,9,FALSE)</f>
        <v>0</v>
      </c>
      <c r="AJ427" s="21">
        <f ca="1">F427*VLOOKUP(AJ$6,'Greenhouse Gas Costs Avoided'!$A$2:$I$32,9,FALSE)</f>
        <v>5.2166744805659615</v>
      </c>
      <c r="AK427" s="21">
        <f ca="1">G427*VLOOKUP(AK$6,'Greenhouse Gas Costs Avoided'!$A$2:$I$32,9,FALSE)</f>
        <v>5.3216023247413169</v>
      </c>
      <c r="AL427" s="21">
        <f ca="1">H427*VLOOKUP(AL$6,'Greenhouse Gas Costs Avoided'!$A$2:$I$32,9,FALSE)</f>
        <v>5.4265301689166732</v>
      </c>
      <c r="AM427" s="21">
        <f ca="1">I427*VLOOKUP(AM$6,'Greenhouse Gas Costs Avoided'!$A$2:$I$32,9,FALSE)</f>
        <v>5.5063320831654474</v>
      </c>
      <c r="AN427" s="21">
        <f ca="1">J427*VLOOKUP(AN$6,'Greenhouse Gas Costs Avoided'!$A$2:$I$32,9,FALSE)</f>
        <v>5.5861339974142208</v>
      </c>
      <c r="AO427" s="21">
        <f ca="1">K427*VLOOKUP(AO$6,'Greenhouse Gas Costs Avoided'!$A$2:$I$32,9,FALSE)</f>
        <v>5.665935911662995</v>
      </c>
      <c r="AP427" s="21">
        <f ca="1">L427*VLOOKUP(AP$6,'Greenhouse Gas Costs Avoided'!$A$2:$I$32,9,FALSE)</f>
        <v>5.7457378259117702</v>
      </c>
      <c r="AQ427" s="21">
        <f ca="1">M427*VLOOKUP(AQ$6,'Greenhouse Gas Costs Avoided'!$A$2:$I$32,9,FALSE)</f>
        <v>5.8255397401605462</v>
      </c>
      <c r="AR427" s="21">
        <f ca="1">N427*VLOOKUP(AR$6,'Greenhouse Gas Costs Avoided'!$A$2:$I$32,9,FALSE)</f>
        <v>5.9053416544093205</v>
      </c>
      <c r="AS427" s="21">
        <f ca="1">O427*VLOOKUP(AS$6,'Greenhouse Gas Costs Avoided'!$A$2:$I$32,9,FALSE)</f>
        <v>5.9851435686580947</v>
      </c>
      <c r="AT427" s="21">
        <f ca="1">P427*VLOOKUP(AT$6,'Greenhouse Gas Costs Avoided'!$A$2:$I$32,9,FALSE)</f>
        <v>6.0649454829068699</v>
      </c>
      <c r="AU427" s="21">
        <f ca="1">Q427*VLOOKUP(AU$6,'Greenhouse Gas Costs Avoided'!$A$2:$I$32,9,FALSE)</f>
        <v>6.1447473971556432</v>
      </c>
      <c r="AV427" s="21">
        <f ca="1">R427*VLOOKUP(AV$6,'Greenhouse Gas Costs Avoided'!$A$2:$I$32,9,FALSE)</f>
        <v>6.2245493114044184</v>
      </c>
      <c r="AW427" s="21">
        <f ca="1">S427*VLOOKUP(AW$6,'Greenhouse Gas Costs Avoided'!$A$2:$I$32,9,FALSE)</f>
        <v>6.312953786990386</v>
      </c>
      <c r="AX427" s="21">
        <f ca="1">T427*VLOOKUP(AX$6,'Greenhouse Gas Costs Avoided'!$A$2:$I$32,9,FALSE)</f>
        <v>6.4013582625763545</v>
      </c>
      <c r="AY427" s="21">
        <f ca="1">U427*VLOOKUP(AY$6,'Greenhouse Gas Costs Avoided'!$A$2:$I$32,9,FALSE)</f>
        <v>6.4897627381623222</v>
      </c>
      <c r="AZ427" s="21">
        <f ca="1">V427*VLOOKUP(AZ$6,'Greenhouse Gas Costs Avoided'!$A$2:$I$32,9,FALSE)</f>
        <v>6.5781672137482907</v>
      </c>
      <c r="BA427" s="21">
        <f ca="1">W427*VLOOKUP(BA$6,'Greenhouse Gas Costs Avoided'!$A$2:$I$32,9,FALSE)</f>
        <v>6.6665716893342575</v>
      </c>
      <c r="BB427" s="21">
        <f ca="1">X427*VLOOKUP(BB$6,'Greenhouse Gas Costs Avoided'!$A$2:$I$32,9,FALSE)</f>
        <v>6.7450019445028957</v>
      </c>
      <c r="BC427" s="21">
        <f ca="1">Y427*VLOOKUP(BC$6,'Greenhouse Gas Costs Avoided'!$A$2:$I$32,9,FALSE)</f>
        <v>6.8234321996715348</v>
      </c>
      <c r="BD427" s="21">
        <f ca="1">Z427*VLOOKUP(BD$6,'Greenhouse Gas Costs Avoided'!$A$2:$I$32,9,FALSE)</f>
        <v>6.901862454840173</v>
      </c>
      <c r="BE427" s="21">
        <f ca="1">AA427*VLOOKUP(BE$6,'Greenhouse Gas Costs Avoided'!$A$2:$I$32,9,FALSE)</f>
        <v>6.9802927100088112</v>
      </c>
      <c r="BF427" s="21">
        <f ca="1">AB427*VLOOKUP(BF$6,'Greenhouse Gas Costs Avoided'!$A$2:$I$32,9,FALSE)</f>
        <v>7.0587229651774486</v>
      </c>
      <c r="BG427" s="21">
        <f ca="1">AC427*VLOOKUP(BG$6,'Greenhouse Gas Costs Avoided'!$A$2:$I$32,9,FALSE)</f>
        <v>7.1502249295408609</v>
      </c>
      <c r="BH427" s="21">
        <f ca="1">AD427*VLOOKUP(BH$6,'Greenhouse Gas Costs Avoided'!$A$2:$I$32,9,FALSE)</f>
        <v>7.2417268939042723</v>
      </c>
      <c r="BI427" s="21">
        <f ca="1">AE427*VLOOKUP(BI$6,'Greenhouse Gas Costs Avoided'!$A$2:$I$32,9,FALSE)</f>
        <v>7.3332288582676846</v>
      </c>
      <c r="BJ427" s="21">
        <f ca="1">AF427*VLOOKUP(BJ$6,'Greenhouse Gas Costs Avoided'!$A$2:$I$32,9,FALSE)</f>
        <v>7.424730822631096</v>
      </c>
      <c r="BK427" s="22">
        <f ca="1">AG427*VLOOKUP(BK$6,'Greenhouse Gas Costs Avoided'!$A$2:$I$32,9,FALSE)</f>
        <v>7.5162327869945065</v>
      </c>
    </row>
    <row r="428" spans="1:63" x14ac:dyDescent="0.35">
      <c r="A428" s="11">
        <v>422</v>
      </c>
      <c r="B428" s="12">
        <f t="shared" ca="1" si="12"/>
        <v>5</v>
      </c>
      <c r="C428" s="13">
        <f t="shared" ca="1" si="13"/>
        <v>2023</v>
      </c>
      <c r="E428" s="20">
        <f ca="1">IF(E$6&lt;$C428,0,VLOOKUP(E$6,'MonteCarlo Policy Paths'!$A$2:$I$31,'Monte Carlo_WA Complance Price'!$B428+1,FALSE))</f>
        <v>0</v>
      </c>
      <c r="F428" s="21">
        <f ca="1">IF(F$6&lt;$C428,0,VLOOKUP(F$6,'MonteCarlo Policy Paths'!$A$2:$I$31,'Monte Carlo_WA Complance Price'!$B428+1,FALSE))</f>
        <v>82.346532180449415</v>
      </c>
      <c r="G428" s="21">
        <f ca="1">IF(G$6&lt;$C428,0,VLOOKUP(G$6,'MonteCarlo Policy Paths'!$A$2:$I$31,'Monte Carlo_WA Complance Price'!$B428+1,FALSE))</f>
        <v>84.002844861871253</v>
      </c>
      <c r="H428" s="21">
        <f ca="1">IF(H$6&lt;$C428,0,VLOOKUP(H$6,'MonteCarlo Policy Paths'!$A$2:$I$31,'Monte Carlo_WA Complance Price'!$B428+1,FALSE))</f>
        <v>85.659157543293105</v>
      </c>
      <c r="I428" s="21">
        <f ca="1">IF(I$6&lt;$C428,0,VLOOKUP(I$6,'MonteCarlo Policy Paths'!$A$2:$I$31,'Monte Carlo_WA Complance Price'!$B428+1,FALSE))</f>
        <v>86.918851036576825</v>
      </c>
      <c r="J428" s="21">
        <f ca="1">IF(J$6&lt;$C428,0,VLOOKUP(J$6,'MonteCarlo Policy Paths'!$A$2:$I$31,'Monte Carlo_WA Complance Price'!$B428+1,FALSE))</f>
        <v>88.178544529860531</v>
      </c>
      <c r="K428" s="21">
        <f ca="1">IF(K$6&lt;$C428,0,VLOOKUP(K$6,'MonteCarlo Policy Paths'!$A$2:$I$31,'Monte Carlo_WA Complance Price'!$B428+1,FALSE))</f>
        <v>89.438238023144251</v>
      </c>
      <c r="L428" s="21">
        <f ca="1">IF(L$6&lt;$C428,0,VLOOKUP(L$6,'MonteCarlo Policy Paths'!$A$2:$I$31,'Monte Carlo_WA Complance Price'!$B428+1,FALSE))</f>
        <v>90.697931516427971</v>
      </c>
      <c r="M428" s="21">
        <f ca="1">IF(M$6&lt;$C428,0,VLOOKUP(M$6,'MonteCarlo Policy Paths'!$A$2:$I$31,'Monte Carlo_WA Complance Price'!$B428+1,FALSE))</f>
        <v>91.95762500971172</v>
      </c>
      <c r="N428" s="21">
        <f ca="1">IF(N$6&lt;$C428,0,VLOOKUP(N$6,'MonteCarlo Policy Paths'!$A$2:$I$31,'Monte Carlo_WA Complance Price'!$B428+1,FALSE))</f>
        <v>93.21731850299544</v>
      </c>
      <c r="O428" s="21">
        <f ca="1">IF(O$6&lt;$C428,0,VLOOKUP(O$6,'MonteCarlo Policy Paths'!$A$2:$I$31,'Monte Carlo_WA Complance Price'!$B428+1,FALSE))</f>
        <v>94.47701199627916</v>
      </c>
      <c r="P428" s="21">
        <f ca="1">IF(P$6&lt;$C428,0,VLOOKUP(P$6,'MonteCarlo Policy Paths'!$A$2:$I$31,'Monte Carlo_WA Complance Price'!$B428+1,FALSE))</f>
        <v>95.73670548956288</v>
      </c>
      <c r="Q428" s="21">
        <f ca="1">IF(Q$6&lt;$C428,0,VLOOKUP(Q$6,'MonteCarlo Policy Paths'!$A$2:$I$31,'Monte Carlo_WA Complance Price'!$B428+1,FALSE))</f>
        <v>96.996398982846586</v>
      </c>
      <c r="R428" s="21">
        <f ca="1">IF(R$6&lt;$C428,0,VLOOKUP(R$6,'MonteCarlo Policy Paths'!$A$2:$I$31,'Monte Carlo_WA Complance Price'!$B428+1,FALSE))</f>
        <v>99.874634841342697</v>
      </c>
      <c r="S428" s="21">
        <f ca="1">IF(S$6&lt;$C428,0,VLOOKUP(S$6,'MonteCarlo Policy Paths'!$A$2:$I$31,'Monte Carlo_WA Complance Price'!$B428+1,FALSE))</f>
        <v>101.93553668931256</v>
      </c>
      <c r="T428" s="21">
        <f ca="1">IF(T$6&lt;$C428,0,VLOOKUP(T$6,'MonteCarlo Policy Paths'!$A$2:$I$31,'Monte Carlo_WA Complance Price'!$B428+1,FALSE))</f>
        <v>104.04258519817796</v>
      </c>
      <c r="U428" s="21">
        <f ca="1">IF(U$6&lt;$C428,0,VLOOKUP(U$6,'MonteCarlo Policy Paths'!$A$2:$I$31,'Monte Carlo_WA Complance Price'!$B428+1,FALSE))</f>
        <v>106.18472717196582</v>
      </c>
      <c r="V428" s="21">
        <f ca="1">IF(V$6&lt;$C428,0,VLOOKUP(V$6,'MonteCarlo Policy Paths'!$A$2:$I$31,'Monte Carlo_WA Complance Price'!$B428+1,FALSE))</f>
        <v>108.36780972271322</v>
      </c>
      <c r="W428" s="21">
        <f ca="1">IF(W$6&lt;$C428,0,VLOOKUP(W$6,'MonteCarlo Policy Paths'!$A$2:$I$31,'Monte Carlo_WA Complance Price'!$B428+1,FALSE))</f>
        <v>110.57648338650839</v>
      </c>
      <c r="X428" s="21">
        <f ca="1">IF(X$6&lt;$C428,0,VLOOKUP(X$6,'MonteCarlo Policy Paths'!$A$2:$I$31,'Monte Carlo_WA Complance Price'!$B428+1,FALSE))</f>
        <v>112.7694544213079</v>
      </c>
      <c r="Y428" s="21">
        <f ca="1">IF(Y$6&lt;$C428,0,VLOOKUP(Y$6,'MonteCarlo Policy Paths'!$A$2:$I$31,'Monte Carlo_WA Complance Price'!$B428+1,FALSE))</f>
        <v>114.98228749612761</v>
      </c>
      <c r="Z428" s="21">
        <f ca="1">IF(Z$6&lt;$C428,0,VLOOKUP(Z$6,'MonteCarlo Policy Paths'!$A$2:$I$31,'Monte Carlo_WA Complance Price'!$B428+1,FALSE))</f>
        <v>117.22345778349788</v>
      </c>
      <c r="AA428" s="21">
        <f ca="1">IF(AA$6&lt;$C428,0,VLOOKUP(AA$6,'MonteCarlo Policy Paths'!$A$2:$I$31,'Monte Carlo_WA Complance Price'!$B428+1,FALSE))</f>
        <v>119.50474742044912</v>
      </c>
      <c r="AB428" s="21">
        <f ca="1">IF(AB$6&lt;$C428,0,VLOOKUP(AB$6,'MonteCarlo Policy Paths'!$A$2:$I$31,'Monte Carlo_WA Complance Price'!$B428+1,FALSE))</f>
        <v>121.83201137782079</v>
      </c>
      <c r="AC428" s="21">
        <f ca="1">IF(AC$6&lt;$C428,0,VLOOKUP(AC$6,'MonteCarlo Policy Paths'!$A$2:$I$31,'Monte Carlo_WA Complance Price'!$B428+1,FALSE))</f>
        <v>124.30483685770574</v>
      </c>
      <c r="AD428" s="21">
        <f ca="1">IF(AD$6&lt;$C428,0,VLOOKUP(AD$6,'MonteCarlo Policy Paths'!$A$2:$I$31,'Monte Carlo_WA Complance Price'!$B428+1,FALSE))</f>
        <v>126.81952160325447</v>
      </c>
      <c r="AE428" s="21">
        <f ca="1">IF(AE$6&lt;$C428,0,VLOOKUP(AE$6,'MonteCarlo Policy Paths'!$A$2:$I$31,'Monte Carlo_WA Complance Price'!$B428+1,FALSE))</f>
        <v>129.37127756316897</v>
      </c>
      <c r="AF428" s="21">
        <f ca="1">IF(AF$6&lt;$C428,0,VLOOKUP(AF$6,'MonteCarlo Policy Paths'!$A$2:$I$31,'Monte Carlo_WA Complance Price'!$B428+1,FALSE))</f>
        <v>131.96243899653103</v>
      </c>
      <c r="AG428" s="22">
        <f ca="1">IF(AG$6&lt;$C428,0,VLOOKUP(AG$6,'MonteCarlo Policy Paths'!$A$2:$I$31,'Monte Carlo_WA Complance Price'!$B428+1,FALSE))</f>
        <v>135.47056479945655</v>
      </c>
      <c r="AI428" s="20">
        <f ca="1">E428*VLOOKUP(AI$6,'Greenhouse Gas Costs Avoided'!$A$2:$I$32,9,FALSE)</f>
        <v>0</v>
      </c>
      <c r="AJ428" s="21">
        <f ca="1">F428*VLOOKUP(AJ$6,'Greenhouse Gas Costs Avoided'!$A$2:$I$32,9,FALSE)</f>
        <v>5.2166744805659615</v>
      </c>
      <c r="AK428" s="21">
        <f ca="1">G428*VLOOKUP(AK$6,'Greenhouse Gas Costs Avoided'!$A$2:$I$32,9,FALSE)</f>
        <v>5.3216023247413169</v>
      </c>
      <c r="AL428" s="21">
        <f ca="1">H428*VLOOKUP(AL$6,'Greenhouse Gas Costs Avoided'!$A$2:$I$32,9,FALSE)</f>
        <v>5.4265301689166732</v>
      </c>
      <c r="AM428" s="21">
        <f ca="1">I428*VLOOKUP(AM$6,'Greenhouse Gas Costs Avoided'!$A$2:$I$32,9,FALSE)</f>
        <v>5.5063320831654474</v>
      </c>
      <c r="AN428" s="21">
        <f ca="1">J428*VLOOKUP(AN$6,'Greenhouse Gas Costs Avoided'!$A$2:$I$32,9,FALSE)</f>
        <v>5.5861339974142208</v>
      </c>
      <c r="AO428" s="21">
        <f ca="1">K428*VLOOKUP(AO$6,'Greenhouse Gas Costs Avoided'!$A$2:$I$32,9,FALSE)</f>
        <v>5.665935911662995</v>
      </c>
      <c r="AP428" s="21">
        <f ca="1">L428*VLOOKUP(AP$6,'Greenhouse Gas Costs Avoided'!$A$2:$I$32,9,FALSE)</f>
        <v>5.7457378259117702</v>
      </c>
      <c r="AQ428" s="21">
        <f ca="1">M428*VLOOKUP(AQ$6,'Greenhouse Gas Costs Avoided'!$A$2:$I$32,9,FALSE)</f>
        <v>5.8255397401605462</v>
      </c>
      <c r="AR428" s="21">
        <f ca="1">N428*VLOOKUP(AR$6,'Greenhouse Gas Costs Avoided'!$A$2:$I$32,9,FALSE)</f>
        <v>5.9053416544093205</v>
      </c>
      <c r="AS428" s="21">
        <f ca="1">O428*VLOOKUP(AS$6,'Greenhouse Gas Costs Avoided'!$A$2:$I$32,9,FALSE)</f>
        <v>5.9851435686580947</v>
      </c>
      <c r="AT428" s="21">
        <f ca="1">P428*VLOOKUP(AT$6,'Greenhouse Gas Costs Avoided'!$A$2:$I$32,9,FALSE)</f>
        <v>6.0649454829068699</v>
      </c>
      <c r="AU428" s="21">
        <f ca="1">Q428*VLOOKUP(AU$6,'Greenhouse Gas Costs Avoided'!$A$2:$I$32,9,FALSE)</f>
        <v>6.1447473971556432</v>
      </c>
      <c r="AV428" s="21">
        <f ca="1">R428*VLOOKUP(AV$6,'Greenhouse Gas Costs Avoided'!$A$2:$I$32,9,FALSE)</f>
        <v>6.327084396109818</v>
      </c>
      <c r="AW428" s="21">
        <f ca="1">S428*VLOOKUP(AW$6,'Greenhouse Gas Costs Avoided'!$A$2:$I$32,9,FALSE)</f>
        <v>6.4576430704410743</v>
      </c>
      <c r="AX428" s="21">
        <f ca="1">T428*VLOOKUP(AX$6,'Greenhouse Gas Costs Avoided'!$A$2:$I$32,9,FALSE)</f>
        <v>6.5911251478821242</v>
      </c>
      <c r="AY428" s="21">
        <f ca="1">U428*VLOOKUP(AY$6,'Greenhouse Gas Costs Avoided'!$A$2:$I$32,9,FALSE)</f>
        <v>6.7268304055597685</v>
      </c>
      <c r="AZ428" s="21">
        <f ca="1">V428*VLOOKUP(AZ$6,'Greenhouse Gas Costs Avoided'!$A$2:$I$32,9,FALSE)</f>
        <v>6.8651292595600424</v>
      </c>
      <c r="BA428" s="21">
        <f ca="1">W428*VLOOKUP(BA$6,'Greenhouse Gas Costs Avoided'!$A$2:$I$32,9,FALSE)</f>
        <v>7.0050493173053994</v>
      </c>
      <c r="BB428" s="21">
        <f ca="1">X428*VLOOKUP(BB$6,'Greenhouse Gas Costs Avoided'!$A$2:$I$32,9,FALSE)</f>
        <v>7.1439746093722221</v>
      </c>
      <c r="BC428" s="21">
        <f ca="1">Y428*VLOOKUP(BC$6,'Greenhouse Gas Costs Avoided'!$A$2:$I$32,9,FALSE)</f>
        <v>7.2841581669004034</v>
      </c>
      <c r="BD428" s="21">
        <f ca="1">Z428*VLOOKUP(BD$6,'Greenhouse Gas Costs Avoided'!$A$2:$I$32,9,FALSE)</f>
        <v>7.426136894299721</v>
      </c>
      <c r="BE428" s="21">
        <f ca="1">AA428*VLOOKUP(BE$6,'Greenhouse Gas Costs Avoided'!$A$2:$I$32,9,FALSE)</f>
        <v>7.5706571930511553</v>
      </c>
      <c r="BF428" s="21">
        <f ca="1">AB428*VLOOKUP(BF$6,'Greenhouse Gas Costs Avoided'!$A$2:$I$32,9,FALSE)</f>
        <v>7.7180899770979394</v>
      </c>
      <c r="BG428" s="21">
        <f ca="1">AC428*VLOOKUP(BG$6,'Greenhouse Gas Costs Avoided'!$A$2:$I$32,9,FALSE)</f>
        <v>7.8747441218959366</v>
      </c>
      <c r="BH428" s="21">
        <f ca="1">AD428*VLOOKUP(BH$6,'Greenhouse Gas Costs Avoided'!$A$2:$I$32,9,FALSE)</f>
        <v>8.0340500621877027</v>
      </c>
      <c r="BI428" s="21">
        <f ca="1">AE428*VLOOKUP(BI$6,'Greenhouse Gas Costs Avoided'!$A$2:$I$32,9,FALSE)</f>
        <v>8.1957044736636782</v>
      </c>
      <c r="BJ428" s="21">
        <f ca="1">AF428*VLOOKUP(BJ$6,'Greenhouse Gas Costs Avoided'!$A$2:$I$32,9,FALSE)</f>
        <v>8.3598552322508848</v>
      </c>
      <c r="BK428" s="22">
        <f ca="1">AG428*VLOOKUP(BK$6,'Greenhouse Gas Costs Avoided'!$A$2:$I$32,9,FALSE)</f>
        <v>8.5820959249206545</v>
      </c>
    </row>
    <row r="429" spans="1:63" x14ac:dyDescent="0.35">
      <c r="A429" s="11">
        <v>423</v>
      </c>
      <c r="B429" s="12">
        <f t="shared" ca="1" si="12"/>
        <v>5</v>
      </c>
      <c r="C429" s="13">
        <f t="shared" ca="1" si="13"/>
        <v>2023</v>
      </c>
      <c r="E429" s="20">
        <f ca="1">IF(E$6&lt;$C429,0,VLOOKUP(E$6,'MonteCarlo Policy Paths'!$A$2:$I$31,'Monte Carlo_WA Complance Price'!$B429+1,FALSE))</f>
        <v>0</v>
      </c>
      <c r="F429" s="21">
        <f ca="1">IF(F$6&lt;$C429,0,VLOOKUP(F$6,'MonteCarlo Policy Paths'!$A$2:$I$31,'Monte Carlo_WA Complance Price'!$B429+1,FALSE))</f>
        <v>82.346532180449415</v>
      </c>
      <c r="G429" s="21">
        <f ca="1">IF(G$6&lt;$C429,0,VLOOKUP(G$6,'MonteCarlo Policy Paths'!$A$2:$I$31,'Monte Carlo_WA Complance Price'!$B429+1,FALSE))</f>
        <v>84.002844861871253</v>
      </c>
      <c r="H429" s="21">
        <f ca="1">IF(H$6&lt;$C429,0,VLOOKUP(H$6,'MonteCarlo Policy Paths'!$A$2:$I$31,'Monte Carlo_WA Complance Price'!$B429+1,FALSE))</f>
        <v>85.659157543293105</v>
      </c>
      <c r="I429" s="21">
        <f ca="1">IF(I$6&lt;$C429,0,VLOOKUP(I$6,'MonteCarlo Policy Paths'!$A$2:$I$31,'Monte Carlo_WA Complance Price'!$B429+1,FALSE))</f>
        <v>86.918851036576825</v>
      </c>
      <c r="J429" s="21">
        <f ca="1">IF(J$6&lt;$C429,0,VLOOKUP(J$6,'MonteCarlo Policy Paths'!$A$2:$I$31,'Monte Carlo_WA Complance Price'!$B429+1,FALSE))</f>
        <v>88.178544529860531</v>
      </c>
      <c r="K429" s="21">
        <f ca="1">IF(K$6&lt;$C429,0,VLOOKUP(K$6,'MonteCarlo Policy Paths'!$A$2:$I$31,'Monte Carlo_WA Complance Price'!$B429+1,FALSE))</f>
        <v>89.438238023144251</v>
      </c>
      <c r="L429" s="21">
        <f ca="1">IF(L$6&lt;$C429,0,VLOOKUP(L$6,'MonteCarlo Policy Paths'!$A$2:$I$31,'Monte Carlo_WA Complance Price'!$B429+1,FALSE))</f>
        <v>90.697931516427971</v>
      </c>
      <c r="M429" s="21">
        <f ca="1">IF(M$6&lt;$C429,0,VLOOKUP(M$6,'MonteCarlo Policy Paths'!$A$2:$I$31,'Monte Carlo_WA Complance Price'!$B429+1,FALSE))</f>
        <v>91.95762500971172</v>
      </c>
      <c r="N429" s="21">
        <f ca="1">IF(N$6&lt;$C429,0,VLOOKUP(N$6,'MonteCarlo Policy Paths'!$A$2:$I$31,'Monte Carlo_WA Complance Price'!$B429+1,FALSE))</f>
        <v>93.21731850299544</v>
      </c>
      <c r="O429" s="21">
        <f ca="1">IF(O$6&lt;$C429,0,VLOOKUP(O$6,'MonteCarlo Policy Paths'!$A$2:$I$31,'Monte Carlo_WA Complance Price'!$B429+1,FALSE))</f>
        <v>94.47701199627916</v>
      </c>
      <c r="P429" s="21">
        <f ca="1">IF(P$6&lt;$C429,0,VLOOKUP(P$6,'MonteCarlo Policy Paths'!$A$2:$I$31,'Monte Carlo_WA Complance Price'!$B429+1,FALSE))</f>
        <v>95.73670548956288</v>
      </c>
      <c r="Q429" s="21">
        <f ca="1">IF(Q$6&lt;$C429,0,VLOOKUP(Q$6,'MonteCarlo Policy Paths'!$A$2:$I$31,'Monte Carlo_WA Complance Price'!$B429+1,FALSE))</f>
        <v>96.996398982846586</v>
      </c>
      <c r="R429" s="21">
        <f ca="1">IF(R$6&lt;$C429,0,VLOOKUP(R$6,'MonteCarlo Policy Paths'!$A$2:$I$31,'Monte Carlo_WA Complance Price'!$B429+1,FALSE))</f>
        <v>99.874634841342697</v>
      </c>
      <c r="S429" s="21">
        <f ca="1">IF(S$6&lt;$C429,0,VLOOKUP(S$6,'MonteCarlo Policy Paths'!$A$2:$I$31,'Monte Carlo_WA Complance Price'!$B429+1,FALSE))</f>
        <v>101.93553668931256</v>
      </c>
      <c r="T429" s="21">
        <f ca="1">IF(T$6&lt;$C429,0,VLOOKUP(T$6,'MonteCarlo Policy Paths'!$A$2:$I$31,'Monte Carlo_WA Complance Price'!$B429+1,FALSE))</f>
        <v>104.04258519817796</v>
      </c>
      <c r="U429" s="21">
        <f ca="1">IF(U$6&lt;$C429,0,VLOOKUP(U$6,'MonteCarlo Policy Paths'!$A$2:$I$31,'Monte Carlo_WA Complance Price'!$B429+1,FALSE))</f>
        <v>106.18472717196582</v>
      </c>
      <c r="V429" s="21">
        <f ca="1">IF(V$6&lt;$C429,0,VLOOKUP(V$6,'MonteCarlo Policy Paths'!$A$2:$I$31,'Monte Carlo_WA Complance Price'!$B429+1,FALSE))</f>
        <v>108.36780972271322</v>
      </c>
      <c r="W429" s="21">
        <f ca="1">IF(W$6&lt;$C429,0,VLOOKUP(W$6,'MonteCarlo Policy Paths'!$A$2:$I$31,'Monte Carlo_WA Complance Price'!$B429+1,FALSE))</f>
        <v>110.57648338650839</v>
      </c>
      <c r="X429" s="21">
        <f ca="1">IF(X$6&lt;$C429,0,VLOOKUP(X$6,'MonteCarlo Policy Paths'!$A$2:$I$31,'Monte Carlo_WA Complance Price'!$B429+1,FALSE))</f>
        <v>112.7694544213079</v>
      </c>
      <c r="Y429" s="21">
        <f ca="1">IF(Y$6&lt;$C429,0,VLOOKUP(Y$6,'MonteCarlo Policy Paths'!$A$2:$I$31,'Monte Carlo_WA Complance Price'!$B429+1,FALSE))</f>
        <v>114.98228749612761</v>
      </c>
      <c r="Z429" s="21">
        <f ca="1">IF(Z$6&lt;$C429,0,VLOOKUP(Z$6,'MonteCarlo Policy Paths'!$A$2:$I$31,'Monte Carlo_WA Complance Price'!$B429+1,FALSE))</f>
        <v>117.22345778349788</v>
      </c>
      <c r="AA429" s="21">
        <f ca="1">IF(AA$6&lt;$C429,0,VLOOKUP(AA$6,'MonteCarlo Policy Paths'!$A$2:$I$31,'Monte Carlo_WA Complance Price'!$B429+1,FALSE))</f>
        <v>119.50474742044912</v>
      </c>
      <c r="AB429" s="21">
        <f ca="1">IF(AB$6&lt;$C429,0,VLOOKUP(AB$6,'MonteCarlo Policy Paths'!$A$2:$I$31,'Monte Carlo_WA Complance Price'!$B429+1,FALSE))</f>
        <v>121.83201137782079</v>
      </c>
      <c r="AC429" s="21">
        <f ca="1">IF(AC$6&lt;$C429,0,VLOOKUP(AC$6,'MonteCarlo Policy Paths'!$A$2:$I$31,'Monte Carlo_WA Complance Price'!$B429+1,FALSE))</f>
        <v>124.30483685770574</v>
      </c>
      <c r="AD429" s="21">
        <f ca="1">IF(AD$6&lt;$C429,0,VLOOKUP(AD$6,'MonteCarlo Policy Paths'!$A$2:$I$31,'Monte Carlo_WA Complance Price'!$B429+1,FALSE))</f>
        <v>126.81952160325447</v>
      </c>
      <c r="AE429" s="21">
        <f ca="1">IF(AE$6&lt;$C429,0,VLOOKUP(AE$6,'MonteCarlo Policy Paths'!$A$2:$I$31,'Monte Carlo_WA Complance Price'!$B429+1,FALSE))</f>
        <v>129.37127756316897</v>
      </c>
      <c r="AF429" s="21">
        <f ca="1">IF(AF$6&lt;$C429,0,VLOOKUP(AF$6,'MonteCarlo Policy Paths'!$A$2:$I$31,'Monte Carlo_WA Complance Price'!$B429+1,FALSE))</f>
        <v>131.96243899653103</v>
      </c>
      <c r="AG429" s="22">
        <f ca="1">IF(AG$6&lt;$C429,0,VLOOKUP(AG$6,'MonteCarlo Policy Paths'!$A$2:$I$31,'Monte Carlo_WA Complance Price'!$B429+1,FALSE))</f>
        <v>135.47056479945655</v>
      </c>
      <c r="AI429" s="20">
        <f ca="1">E429*VLOOKUP(AI$6,'Greenhouse Gas Costs Avoided'!$A$2:$I$32,9,FALSE)</f>
        <v>0</v>
      </c>
      <c r="AJ429" s="21">
        <f ca="1">F429*VLOOKUP(AJ$6,'Greenhouse Gas Costs Avoided'!$A$2:$I$32,9,FALSE)</f>
        <v>5.2166744805659615</v>
      </c>
      <c r="AK429" s="21">
        <f ca="1">G429*VLOOKUP(AK$6,'Greenhouse Gas Costs Avoided'!$A$2:$I$32,9,FALSE)</f>
        <v>5.3216023247413169</v>
      </c>
      <c r="AL429" s="21">
        <f ca="1">H429*VLOOKUP(AL$6,'Greenhouse Gas Costs Avoided'!$A$2:$I$32,9,FALSE)</f>
        <v>5.4265301689166732</v>
      </c>
      <c r="AM429" s="21">
        <f ca="1">I429*VLOOKUP(AM$6,'Greenhouse Gas Costs Avoided'!$A$2:$I$32,9,FALSE)</f>
        <v>5.5063320831654474</v>
      </c>
      <c r="AN429" s="21">
        <f ca="1">J429*VLOOKUP(AN$6,'Greenhouse Gas Costs Avoided'!$A$2:$I$32,9,FALSE)</f>
        <v>5.5861339974142208</v>
      </c>
      <c r="AO429" s="21">
        <f ca="1">K429*VLOOKUP(AO$6,'Greenhouse Gas Costs Avoided'!$A$2:$I$32,9,FALSE)</f>
        <v>5.665935911662995</v>
      </c>
      <c r="AP429" s="21">
        <f ca="1">L429*VLOOKUP(AP$6,'Greenhouse Gas Costs Avoided'!$A$2:$I$32,9,FALSE)</f>
        <v>5.7457378259117702</v>
      </c>
      <c r="AQ429" s="21">
        <f ca="1">M429*VLOOKUP(AQ$6,'Greenhouse Gas Costs Avoided'!$A$2:$I$32,9,FALSE)</f>
        <v>5.8255397401605462</v>
      </c>
      <c r="AR429" s="21">
        <f ca="1">N429*VLOOKUP(AR$6,'Greenhouse Gas Costs Avoided'!$A$2:$I$32,9,FALSE)</f>
        <v>5.9053416544093205</v>
      </c>
      <c r="AS429" s="21">
        <f ca="1">O429*VLOOKUP(AS$6,'Greenhouse Gas Costs Avoided'!$A$2:$I$32,9,FALSE)</f>
        <v>5.9851435686580947</v>
      </c>
      <c r="AT429" s="21">
        <f ca="1">P429*VLOOKUP(AT$6,'Greenhouse Gas Costs Avoided'!$A$2:$I$32,9,FALSE)</f>
        <v>6.0649454829068699</v>
      </c>
      <c r="AU429" s="21">
        <f ca="1">Q429*VLOOKUP(AU$6,'Greenhouse Gas Costs Avoided'!$A$2:$I$32,9,FALSE)</f>
        <v>6.1447473971556432</v>
      </c>
      <c r="AV429" s="21">
        <f ca="1">R429*VLOOKUP(AV$6,'Greenhouse Gas Costs Avoided'!$A$2:$I$32,9,FALSE)</f>
        <v>6.327084396109818</v>
      </c>
      <c r="AW429" s="21">
        <f ca="1">S429*VLOOKUP(AW$6,'Greenhouse Gas Costs Avoided'!$A$2:$I$32,9,FALSE)</f>
        <v>6.4576430704410743</v>
      </c>
      <c r="AX429" s="21">
        <f ca="1">T429*VLOOKUP(AX$6,'Greenhouse Gas Costs Avoided'!$A$2:$I$32,9,FALSE)</f>
        <v>6.5911251478821242</v>
      </c>
      <c r="AY429" s="21">
        <f ca="1">U429*VLOOKUP(AY$6,'Greenhouse Gas Costs Avoided'!$A$2:$I$32,9,FALSE)</f>
        <v>6.7268304055597685</v>
      </c>
      <c r="AZ429" s="21">
        <f ca="1">V429*VLOOKUP(AZ$6,'Greenhouse Gas Costs Avoided'!$A$2:$I$32,9,FALSE)</f>
        <v>6.8651292595600424</v>
      </c>
      <c r="BA429" s="21">
        <f ca="1">W429*VLOOKUP(BA$6,'Greenhouse Gas Costs Avoided'!$A$2:$I$32,9,FALSE)</f>
        <v>7.0050493173053994</v>
      </c>
      <c r="BB429" s="21">
        <f ca="1">X429*VLOOKUP(BB$6,'Greenhouse Gas Costs Avoided'!$A$2:$I$32,9,FALSE)</f>
        <v>7.1439746093722221</v>
      </c>
      <c r="BC429" s="21">
        <f ca="1">Y429*VLOOKUP(BC$6,'Greenhouse Gas Costs Avoided'!$A$2:$I$32,9,FALSE)</f>
        <v>7.2841581669004034</v>
      </c>
      <c r="BD429" s="21">
        <f ca="1">Z429*VLOOKUP(BD$6,'Greenhouse Gas Costs Avoided'!$A$2:$I$32,9,FALSE)</f>
        <v>7.426136894299721</v>
      </c>
      <c r="BE429" s="21">
        <f ca="1">AA429*VLOOKUP(BE$6,'Greenhouse Gas Costs Avoided'!$A$2:$I$32,9,FALSE)</f>
        <v>7.5706571930511553</v>
      </c>
      <c r="BF429" s="21">
        <f ca="1">AB429*VLOOKUP(BF$6,'Greenhouse Gas Costs Avoided'!$A$2:$I$32,9,FALSE)</f>
        <v>7.7180899770979394</v>
      </c>
      <c r="BG429" s="21">
        <f ca="1">AC429*VLOOKUP(BG$6,'Greenhouse Gas Costs Avoided'!$A$2:$I$32,9,FALSE)</f>
        <v>7.8747441218959366</v>
      </c>
      <c r="BH429" s="21">
        <f ca="1">AD429*VLOOKUP(BH$6,'Greenhouse Gas Costs Avoided'!$A$2:$I$32,9,FALSE)</f>
        <v>8.0340500621877027</v>
      </c>
      <c r="BI429" s="21">
        <f ca="1">AE429*VLOOKUP(BI$6,'Greenhouse Gas Costs Avoided'!$A$2:$I$32,9,FALSE)</f>
        <v>8.1957044736636782</v>
      </c>
      <c r="BJ429" s="21">
        <f ca="1">AF429*VLOOKUP(BJ$6,'Greenhouse Gas Costs Avoided'!$A$2:$I$32,9,FALSE)</f>
        <v>8.3598552322508848</v>
      </c>
      <c r="BK429" s="22">
        <f ca="1">AG429*VLOOKUP(BK$6,'Greenhouse Gas Costs Avoided'!$A$2:$I$32,9,FALSE)</f>
        <v>8.5820959249206545</v>
      </c>
    </row>
    <row r="430" spans="1:63" x14ac:dyDescent="0.35">
      <c r="A430" s="11">
        <v>424</v>
      </c>
      <c r="B430" s="12">
        <f t="shared" ca="1" si="12"/>
        <v>1</v>
      </c>
      <c r="C430" s="13">
        <f t="shared" ca="1" si="13"/>
        <v>2023</v>
      </c>
      <c r="E430" s="20">
        <f ca="1">IF(E$6&lt;$C430,0,VLOOKUP(E$6,'MonteCarlo Policy Paths'!$A$2:$I$31,'Monte Carlo_WA Complance Price'!$B430+1,FALSE))</f>
        <v>0</v>
      </c>
      <c r="F430" s="21">
        <f ca="1">IF(F$6&lt;$C430,0,VLOOKUP(F$6,'MonteCarlo Policy Paths'!$A$2:$I$31,'Monte Carlo_WA Complance Price'!$B430+1,FALSE))</f>
        <v>82.346532180449415</v>
      </c>
      <c r="G430" s="21">
        <f ca="1">IF(G$6&lt;$C430,0,VLOOKUP(G$6,'MonteCarlo Policy Paths'!$A$2:$I$31,'Monte Carlo_WA Complance Price'!$B430+1,FALSE))</f>
        <v>84.002844861871253</v>
      </c>
      <c r="H430" s="21">
        <f ca="1">IF(H$6&lt;$C430,0,VLOOKUP(H$6,'MonteCarlo Policy Paths'!$A$2:$I$31,'Monte Carlo_WA Complance Price'!$B430+1,FALSE))</f>
        <v>85.659157543293105</v>
      </c>
      <c r="I430" s="21">
        <f ca="1">IF(I$6&lt;$C430,0,VLOOKUP(I$6,'MonteCarlo Policy Paths'!$A$2:$I$31,'Monte Carlo_WA Complance Price'!$B430+1,FALSE))</f>
        <v>86.918851036576825</v>
      </c>
      <c r="J430" s="21">
        <f ca="1">IF(J$6&lt;$C430,0,VLOOKUP(J$6,'MonteCarlo Policy Paths'!$A$2:$I$31,'Monte Carlo_WA Complance Price'!$B430+1,FALSE))</f>
        <v>88.178544529860531</v>
      </c>
      <c r="K430" s="21">
        <f ca="1">IF(K$6&lt;$C430,0,VLOOKUP(K$6,'MonteCarlo Policy Paths'!$A$2:$I$31,'Monte Carlo_WA Complance Price'!$B430+1,FALSE))</f>
        <v>89.438238023144251</v>
      </c>
      <c r="L430" s="21">
        <f ca="1">IF(L$6&lt;$C430,0,VLOOKUP(L$6,'MonteCarlo Policy Paths'!$A$2:$I$31,'Monte Carlo_WA Complance Price'!$B430+1,FALSE))</f>
        <v>90.697931516427971</v>
      </c>
      <c r="M430" s="21">
        <f ca="1">IF(M$6&lt;$C430,0,VLOOKUP(M$6,'MonteCarlo Policy Paths'!$A$2:$I$31,'Monte Carlo_WA Complance Price'!$B430+1,FALSE))</f>
        <v>91.95762500971172</v>
      </c>
      <c r="N430" s="21">
        <f ca="1">IF(N$6&lt;$C430,0,VLOOKUP(N$6,'MonteCarlo Policy Paths'!$A$2:$I$31,'Monte Carlo_WA Complance Price'!$B430+1,FALSE))</f>
        <v>93.21731850299544</v>
      </c>
      <c r="O430" s="21">
        <f ca="1">IF(O$6&lt;$C430,0,VLOOKUP(O$6,'MonteCarlo Policy Paths'!$A$2:$I$31,'Monte Carlo_WA Complance Price'!$B430+1,FALSE))</f>
        <v>94.47701199627916</v>
      </c>
      <c r="P430" s="21">
        <f ca="1">IF(P$6&lt;$C430,0,VLOOKUP(P$6,'MonteCarlo Policy Paths'!$A$2:$I$31,'Monte Carlo_WA Complance Price'!$B430+1,FALSE))</f>
        <v>95.73670548956288</v>
      </c>
      <c r="Q430" s="21">
        <f ca="1">IF(Q$6&lt;$C430,0,VLOOKUP(Q$6,'MonteCarlo Policy Paths'!$A$2:$I$31,'Monte Carlo_WA Complance Price'!$B430+1,FALSE))</f>
        <v>96.996398982846586</v>
      </c>
      <c r="R430" s="21">
        <f ca="1">IF(R$6&lt;$C430,0,VLOOKUP(R$6,'MonteCarlo Policy Paths'!$A$2:$I$31,'Monte Carlo_WA Complance Price'!$B430+1,FALSE))</f>
        <v>98.25609247613032</v>
      </c>
      <c r="S430" s="21">
        <f ca="1">IF(S$6&lt;$C430,0,VLOOKUP(S$6,'MonteCarlo Policy Paths'!$A$2:$I$31,'Monte Carlo_WA Complance Price'!$B430+1,FALSE))</f>
        <v>99.65157958594628</v>
      </c>
      <c r="T430" s="21">
        <f ca="1">IF(T$6&lt;$C430,0,VLOOKUP(T$6,'MonteCarlo Policy Paths'!$A$2:$I$31,'Monte Carlo_WA Complance Price'!$B430+1,FALSE))</f>
        <v>101.04706669576224</v>
      </c>
      <c r="U430" s="21">
        <f ca="1">IF(U$6&lt;$C430,0,VLOOKUP(U$6,'MonteCarlo Policy Paths'!$A$2:$I$31,'Monte Carlo_WA Complance Price'!$B430+1,FALSE))</f>
        <v>102.4425538055782</v>
      </c>
      <c r="V430" s="21">
        <f ca="1">IF(V$6&lt;$C430,0,VLOOKUP(V$6,'MonteCarlo Policy Paths'!$A$2:$I$31,'Monte Carlo_WA Complance Price'!$B430+1,FALSE))</f>
        <v>103.83804091539416</v>
      </c>
      <c r="W430" s="21">
        <f ca="1">IF(W$6&lt;$C430,0,VLOOKUP(W$6,'MonteCarlo Policy Paths'!$A$2:$I$31,'Monte Carlo_WA Complance Price'!$B430+1,FALSE))</f>
        <v>105.23352802521011</v>
      </c>
      <c r="X430" s="21">
        <f ca="1">IF(X$6&lt;$C430,0,VLOOKUP(X$6,'MonteCarlo Policy Paths'!$A$2:$I$31,'Monte Carlo_WA Complance Price'!$B430+1,FALSE))</f>
        <v>106.47156953138905</v>
      </c>
      <c r="Y430" s="21">
        <f ca="1">IF(Y$6&lt;$C430,0,VLOOKUP(Y$6,'MonteCarlo Policy Paths'!$A$2:$I$31,'Monte Carlo_WA Complance Price'!$B430+1,FALSE))</f>
        <v>107.709611037568</v>
      </c>
      <c r="Z430" s="21">
        <f ca="1">IF(Z$6&lt;$C430,0,VLOOKUP(Z$6,'MonteCarlo Policy Paths'!$A$2:$I$31,'Monte Carlo_WA Complance Price'!$B430+1,FALSE))</f>
        <v>108.94765254374694</v>
      </c>
      <c r="AA430" s="21">
        <f ca="1">IF(AA$6&lt;$C430,0,VLOOKUP(AA$6,'MonteCarlo Policy Paths'!$A$2:$I$31,'Monte Carlo_WA Complance Price'!$B430+1,FALSE))</f>
        <v>110.18569404992589</v>
      </c>
      <c r="AB430" s="21">
        <f ca="1">IF(AB$6&lt;$C430,0,VLOOKUP(AB$6,'MonteCarlo Policy Paths'!$A$2:$I$31,'Monte Carlo_WA Complance Price'!$B430+1,FALSE))</f>
        <v>111.42373555610482</v>
      </c>
      <c r="AC430" s="21">
        <f ca="1">IF(AC$6&lt;$C430,0,VLOOKUP(AC$6,'MonteCarlo Policy Paths'!$A$2:$I$31,'Monte Carlo_WA Complance Price'!$B430+1,FALSE))</f>
        <v>112.86811731331359</v>
      </c>
      <c r="AD430" s="21">
        <f ca="1">IF(AD$6&lt;$C430,0,VLOOKUP(AD$6,'MonteCarlo Policy Paths'!$A$2:$I$31,'Monte Carlo_WA Complance Price'!$B430+1,FALSE))</f>
        <v>114.31249907052236</v>
      </c>
      <c r="AE430" s="21">
        <f ca="1">IF(AE$6&lt;$C430,0,VLOOKUP(AE$6,'MonteCarlo Policy Paths'!$A$2:$I$31,'Monte Carlo_WA Complance Price'!$B430+1,FALSE))</f>
        <v>115.75688082773114</v>
      </c>
      <c r="AF430" s="21">
        <f ca="1">IF(AF$6&lt;$C430,0,VLOOKUP(AF$6,'MonteCarlo Policy Paths'!$A$2:$I$31,'Monte Carlo_WA Complance Price'!$B430+1,FALSE))</f>
        <v>117.20126258493991</v>
      </c>
      <c r="AG430" s="22">
        <f ca="1">IF(AG$6&lt;$C430,0,VLOOKUP(AG$6,'MonteCarlo Policy Paths'!$A$2:$I$31,'Monte Carlo_WA Complance Price'!$B430+1,FALSE))</f>
        <v>118.64564434214866</v>
      </c>
      <c r="AI430" s="20">
        <f ca="1">E430*VLOOKUP(AI$6,'Greenhouse Gas Costs Avoided'!$A$2:$I$32,9,FALSE)</f>
        <v>0</v>
      </c>
      <c r="AJ430" s="21">
        <f ca="1">F430*VLOOKUP(AJ$6,'Greenhouse Gas Costs Avoided'!$A$2:$I$32,9,FALSE)</f>
        <v>5.2166744805659615</v>
      </c>
      <c r="AK430" s="21">
        <f ca="1">G430*VLOOKUP(AK$6,'Greenhouse Gas Costs Avoided'!$A$2:$I$32,9,FALSE)</f>
        <v>5.3216023247413169</v>
      </c>
      <c r="AL430" s="21">
        <f ca="1">H430*VLOOKUP(AL$6,'Greenhouse Gas Costs Avoided'!$A$2:$I$32,9,FALSE)</f>
        <v>5.4265301689166732</v>
      </c>
      <c r="AM430" s="21">
        <f ca="1">I430*VLOOKUP(AM$6,'Greenhouse Gas Costs Avoided'!$A$2:$I$32,9,FALSE)</f>
        <v>5.5063320831654474</v>
      </c>
      <c r="AN430" s="21">
        <f ca="1">J430*VLOOKUP(AN$6,'Greenhouse Gas Costs Avoided'!$A$2:$I$32,9,FALSE)</f>
        <v>5.5861339974142208</v>
      </c>
      <c r="AO430" s="21">
        <f ca="1">K430*VLOOKUP(AO$6,'Greenhouse Gas Costs Avoided'!$A$2:$I$32,9,FALSE)</f>
        <v>5.665935911662995</v>
      </c>
      <c r="AP430" s="21">
        <f ca="1">L430*VLOOKUP(AP$6,'Greenhouse Gas Costs Avoided'!$A$2:$I$32,9,FALSE)</f>
        <v>5.7457378259117702</v>
      </c>
      <c r="AQ430" s="21">
        <f ca="1">M430*VLOOKUP(AQ$6,'Greenhouse Gas Costs Avoided'!$A$2:$I$32,9,FALSE)</f>
        <v>5.8255397401605462</v>
      </c>
      <c r="AR430" s="21">
        <f ca="1">N430*VLOOKUP(AR$6,'Greenhouse Gas Costs Avoided'!$A$2:$I$32,9,FALSE)</f>
        <v>5.9053416544093205</v>
      </c>
      <c r="AS430" s="21">
        <f ca="1">O430*VLOOKUP(AS$6,'Greenhouse Gas Costs Avoided'!$A$2:$I$32,9,FALSE)</f>
        <v>5.9851435686580947</v>
      </c>
      <c r="AT430" s="21">
        <f ca="1">P430*VLOOKUP(AT$6,'Greenhouse Gas Costs Avoided'!$A$2:$I$32,9,FALSE)</f>
        <v>6.0649454829068699</v>
      </c>
      <c r="AU430" s="21">
        <f ca="1">Q430*VLOOKUP(AU$6,'Greenhouse Gas Costs Avoided'!$A$2:$I$32,9,FALSE)</f>
        <v>6.1447473971556432</v>
      </c>
      <c r="AV430" s="21">
        <f ca="1">R430*VLOOKUP(AV$6,'Greenhouse Gas Costs Avoided'!$A$2:$I$32,9,FALSE)</f>
        <v>6.2245493114044184</v>
      </c>
      <c r="AW430" s="21">
        <f ca="1">S430*VLOOKUP(AW$6,'Greenhouse Gas Costs Avoided'!$A$2:$I$32,9,FALSE)</f>
        <v>6.312953786990386</v>
      </c>
      <c r="AX430" s="21">
        <f ca="1">T430*VLOOKUP(AX$6,'Greenhouse Gas Costs Avoided'!$A$2:$I$32,9,FALSE)</f>
        <v>6.4013582625763545</v>
      </c>
      <c r="AY430" s="21">
        <f ca="1">U430*VLOOKUP(AY$6,'Greenhouse Gas Costs Avoided'!$A$2:$I$32,9,FALSE)</f>
        <v>6.4897627381623222</v>
      </c>
      <c r="AZ430" s="21">
        <f ca="1">V430*VLOOKUP(AZ$6,'Greenhouse Gas Costs Avoided'!$A$2:$I$32,9,FALSE)</f>
        <v>6.5781672137482907</v>
      </c>
      <c r="BA430" s="21">
        <f ca="1">W430*VLOOKUP(BA$6,'Greenhouse Gas Costs Avoided'!$A$2:$I$32,9,FALSE)</f>
        <v>6.6665716893342575</v>
      </c>
      <c r="BB430" s="21">
        <f ca="1">X430*VLOOKUP(BB$6,'Greenhouse Gas Costs Avoided'!$A$2:$I$32,9,FALSE)</f>
        <v>6.7450019445028957</v>
      </c>
      <c r="BC430" s="21">
        <f ca="1">Y430*VLOOKUP(BC$6,'Greenhouse Gas Costs Avoided'!$A$2:$I$32,9,FALSE)</f>
        <v>6.8234321996715348</v>
      </c>
      <c r="BD430" s="21">
        <f ca="1">Z430*VLOOKUP(BD$6,'Greenhouse Gas Costs Avoided'!$A$2:$I$32,9,FALSE)</f>
        <v>6.901862454840173</v>
      </c>
      <c r="BE430" s="21">
        <f ca="1">AA430*VLOOKUP(BE$6,'Greenhouse Gas Costs Avoided'!$A$2:$I$32,9,FALSE)</f>
        <v>6.9802927100088112</v>
      </c>
      <c r="BF430" s="21">
        <f ca="1">AB430*VLOOKUP(BF$6,'Greenhouse Gas Costs Avoided'!$A$2:$I$32,9,FALSE)</f>
        <v>7.0587229651774486</v>
      </c>
      <c r="BG430" s="21">
        <f ca="1">AC430*VLOOKUP(BG$6,'Greenhouse Gas Costs Avoided'!$A$2:$I$32,9,FALSE)</f>
        <v>7.1502249295408609</v>
      </c>
      <c r="BH430" s="21">
        <f ca="1">AD430*VLOOKUP(BH$6,'Greenhouse Gas Costs Avoided'!$A$2:$I$32,9,FALSE)</f>
        <v>7.2417268939042723</v>
      </c>
      <c r="BI430" s="21">
        <f ca="1">AE430*VLOOKUP(BI$6,'Greenhouse Gas Costs Avoided'!$A$2:$I$32,9,FALSE)</f>
        <v>7.3332288582676846</v>
      </c>
      <c r="BJ430" s="21">
        <f ca="1">AF430*VLOOKUP(BJ$6,'Greenhouse Gas Costs Avoided'!$A$2:$I$32,9,FALSE)</f>
        <v>7.424730822631096</v>
      </c>
      <c r="BK430" s="22">
        <f ca="1">AG430*VLOOKUP(BK$6,'Greenhouse Gas Costs Avoided'!$A$2:$I$32,9,FALSE)</f>
        <v>7.5162327869945065</v>
      </c>
    </row>
    <row r="431" spans="1:63" x14ac:dyDescent="0.35">
      <c r="A431" s="11">
        <v>425</v>
      </c>
      <c r="B431" s="12">
        <f t="shared" ca="1" si="12"/>
        <v>5</v>
      </c>
      <c r="C431" s="13">
        <f t="shared" ca="1" si="13"/>
        <v>2023</v>
      </c>
      <c r="E431" s="20">
        <f ca="1">IF(E$6&lt;$C431,0,VLOOKUP(E$6,'MonteCarlo Policy Paths'!$A$2:$I$31,'Monte Carlo_WA Complance Price'!$B431+1,FALSE))</f>
        <v>0</v>
      </c>
      <c r="F431" s="21">
        <f ca="1">IF(F$6&lt;$C431,0,VLOOKUP(F$6,'MonteCarlo Policy Paths'!$A$2:$I$31,'Monte Carlo_WA Complance Price'!$B431+1,FALSE))</f>
        <v>82.346532180449415</v>
      </c>
      <c r="G431" s="21">
        <f ca="1">IF(G$6&lt;$C431,0,VLOOKUP(G$6,'MonteCarlo Policy Paths'!$A$2:$I$31,'Monte Carlo_WA Complance Price'!$B431+1,FALSE))</f>
        <v>84.002844861871253</v>
      </c>
      <c r="H431" s="21">
        <f ca="1">IF(H$6&lt;$C431,0,VLOOKUP(H$6,'MonteCarlo Policy Paths'!$A$2:$I$31,'Monte Carlo_WA Complance Price'!$B431+1,FALSE))</f>
        <v>85.659157543293105</v>
      </c>
      <c r="I431" s="21">
        <f ca="1">IF(I$6&lt;$C431,0,VLOOKUP(I$6,'MonteCarlo Policy Paths'!$A$2:$I$31,'Monte Carlo_WA Complance Price'!$B431+1,FALSE))</f>
        <v>86.918851036576825</v>
      </c>
      <c r="J431" s="21">
        <f ca="1">IF(J$6&lt;$C431,0,VLOOKUP(J$6,'MonteCarlo Policy Paths'!$A$2:$I$31,'Monte Carlo_WA Complance Price'!$B431+1,FALSE))</f>
        <v>88.178544529860531</v>
      </c>
      <c r="K431" s="21">
        <f ca="1">IF(K$6&lt;$C431,0,VLOOKUP(K$6,'MonteCarlo Policy Paths'!$A$2:$I$31,'Monte Carlo_WA Complance Price'!$B431+1,FALSE))</f>
        <v>89.438238023144251</v>
      </c>
      <c r="L431" s="21">
        <f ca="1">IF(L$6&lt;$C431,0,VLOOKUP(L$6,'MonteCarlo Policy Paths'!$A$2:$I$31,'Monte Carlo_WA Complance Price'!$B431+1,FALSE))</f>
        <v>90.697931516427971</v>
      </c>
      <c r="M431" s="21">
        <f ca="1">IF(M$6&lt;$C431,0,VLOOKUP(M$6,'MonteCarlo Policy Paths'!$A$2:$I$31,'Monte Carlo_WA Complance Price'!$B431+1,FALSE))</f>
        <v>91.95762500971172</v>
      </c>
      <c r="N431" s="21">
        <f ca="1">IF(N$6&lt;$C431,0,VLOOKUP(N$6,'MonteCarlo Policy Paths'!$A$2:$I$31,'Monte Carlo_WA Complance Price'!$B431+1,FALSE))</f>
        <v>93.21731850299544</v>
      </c>
      <c r="O431" s="21">
        <f ca="1">IF(O$6&lt;$C431,0,VLOOKUP(O$6,'MonteCarlo Policy Paths'!$A$2:$I$31,'Monte Carlo_WA Complance Price'!$B431+1,FALSE))</f>
        <v>94.47701199627916</v>
      </c>
      <c r="P431" s="21">
        <f ca="1">IF(P$6&lt;$C431,0,VLOOKUP(P$6,'MonteCarlo Policy Paths'!$A$2:$I$31,'Monte Carlo_WA Complance Price'!$B431+1,FALSE))</f>
        <v>95.73670548956288</v>
      </c>
      <c r="Q431" s="21">
        <f ca="1">IF(Q$6&lt;$C431,0,VLOOKUP(Q$6,'MonteCarlo Policy Paths'!$A$2:$I$31,'Monte Carlo_WA Complance Price'!$B431+1,FALSE))</f>
        <v>96.996398982846586</v>
      </c>
      <c r="R431" s="21">
        <f ca="1">IF(R$6&lt;$C431,0,VLOOKUP(R$6,'MonteCarlo Policy Paths'!$A$2:$I$31,'Monte Carlo_WA Complance Price'!$B431+1,FALSE))</f>
        <v>99.874634841342697</v>
      </c>
      <c r="S431" s="21">
        <f ca="1">IF(S$6&lt;$C431,0,VLOOKUP(S$6,'MonteCarlo Policy Paths'!$A$2:$I$31,'Monte Carlo_WA Complance Price'!$B431+1,FALSE))</f>
        <v>101.93553668931256</v>
      </c>
      <c r="T431" s="21">
        <f ca="1">IF(T$6&lt;$C431,0,VLOOKUP(T$6,'MonteCarlo Policy Paths'!$A$2:$I$31,'Monte Carlo_WA Complance Price'!$B431+1,FALSE))</f>
        <v>104.04258519817796</v>
      </c>
      <c r="U431" s="21">
        <f ca="1">IF(U$6&lt;$C431,0,VLOOKUP(U$6,'MonteCarlo Policy Paths'!$A$2:$I$31,'Monte Carlo_WA Complance Price'!$B431+1,FALSE))</f>
        <v>106.18472717196582</v>
      </c>
      <c r="V431" s="21">
        <f ca="1">IF(V$6&lt;$C431,0,VLOOKUP(V$6,'MonteCarlo Policy Paths'!$A$2:$I$31,'Monte Carlo_WA Complance Price'!$B431+1,FALSE))</f>
        <v>108.36780972271322</v>
      </c>
      <c r="W431" s="21">
        <f ca="1">IF(W$6&lt;$C431,0,VLOOKUP(W$6,'MonteCarlo Policy Paths'!$A$2:$I$31,'Monte Carlo_WA Complance Price'!$B431+1,FALSE))</f>
        <v>110.57648338650839</v>
      </c>
      <c r="X431" s="21">
        <f ca="1">IF(X$6&lt;$C431,0,VLOOKUP(X$6,'MonteCarlo Policy Paths'!$A$2:$I$31,'Monte Carlo_WA Complance Price'!$B431+1,FALSE))</f>
        <v>112.7694544213079</v>
      </c>
      <c r="Y431" s="21">
        <f ca="1">IF(Y$6&lt;$C431,0,VLOOKUP(Y$6,'MonteCarlo Policy Paths'!$A$2:$I$31,'Monte Carlo_WA Complance Price'!$B431+1,FALSE))</f>
        <v>114.98228749612761</v>
      </c>
      <c r="Z431" s="21">
        <f ca="1">IF(Z$6&lt;$C431,0,VLOOKUP(Z$6,'MonteCarlo Policy Paths'!$A$2:$I$31,'Monte Carlo_WA Complance Price'!$B431+1,FALSE))</f>
        <v>117.22345778349788</v>
      </c>
      <c r="AA431" s="21">
        <f ca="1">IF(AA$6&lt;$C431,0,VLOOKUP(AA$6,'MonteCarlo Policy Paths'!$A$2:$I$31,'Monte Carlo_WA Complance Price'!$B431+1,FALSE))</f>
        <v>119.50474742044912</v>
      </c>
      <c r="AB431" s="21">
        <f ca="1">IF(AB$6&lt;$C431,0,VLOOKUP(AB$6,'MonteCarlo Policy Paths'!$A$2:$I$31,'Monte Carlo_WA Complance Price'!$B431+1,FALSE))</f>
        <v>121.83201137782079</v>
      </c>
      <c r="AC431" s="21">
        <f ca="1">IF(AC$6&lt;$C431,0,VLOOKUP(AC$6,'MonteCarlo Policy Paths'!$A$2:$I$31,'Monte Carlo_WA Complance Price'!$B431+1,FALSE))</f>
        <v>124.30483685770574</v>
      </c>
      <c r="AD431" s="21">
        <f ca="1">IF(AD$6&lt;$C431,0,VLOOKUP(AD$6,'MonteCarlo Policy Paths'!$A$2:$I$31,'Monte Carlo_WA Complance Price'!$B431+1,FALSE))</f>
        <v>126.81952160325447</v>
      </c>
      <c r="AE431" s="21">
        <f ca="1">IF(AE$6&lt;$C431,0,VLOOKUP(AE$6,'MonteCarlo Policy Paths'!$A$2:$I$31,'Monte Carlo_WA Complance Price'!$B431+1,FALSE))</f>
        <v>129.37127756316897</v>
      </c>
      <c r="AF431" s="21">
        <f ca="1">IF(AF$6&lt;$C431,0,VLOOKUP(AF$6,'MonteCarlo Policy Paths'!$A$2:$I$31,'Monte Carlo_WA Complance Price'!$B431+1,FALSE))</f>
        <v>131.96243899653103</v>
      </c>
      <c r="AG431" s="22">
        <f ca="1">IF(AG$6&lt;$C431,0,VLOOKUP(AG$6,'MonteCarlo Policy Paths'!$A$2:$I$31,'Monte Carlo_WA Complance Price'!$B431+1,FALSE))</f>
        <v>135.47056479945655</v>
      </c>
      <c r="AI431" s="20">
        <f ca="1">E431*VLOOKUP(AI$6,'Greenhouse Gas Costs Avoided'!$A$2:$I$32,9,FALSE)</f>
        <v>0</v>
      </c>
      <c r="AJ431" s="21">
        <f ca="1">F431*VLOOKUP(AJ$6,'Greenhouse Gas Costs Avoided'!$A$2:$I$32,9,FALSE)</f>
        <v>5.2166744805659615</v>
      </c>
      <c r="AK431" s="21">
        <f ca="1">G431*VLOOKUP(AK$6,'Greenhouse Gas Costs Avoided'!$A$2:$I$32,9,FALSE)</f>
        <v>5.3216023247413169</v>
      </c>
      <c r="AL431" s="21">
        <f ca="1">H431*VLOOKUP(AL$6,'Greenhouse Gas Costs Avoided'!$A$2:$I$32,9,FALSE)</f>
        <v>5.4265301689166732</v>
      </c>
      <c r="AM431" s="21">
        <f ca="1">I431*VLOOKUP(AM$6,'Greenhouse Gas Costs Avoided'!$A$2:$I$32,9,FALSE)</f>
        <v>5.5063320831654474</v>
      </c>
      <c r="AN431" s="21">
        <f ca="1">J431*VLOOKUP(AN$6,'Greenhouse Gas Costs Avoided'!$A$2:$I$32,9,FALSE)</f>
        <v>5.5861339974142208</v>
      </c>
      <c r="AO431" s="21">
        <f ca="1">K431*VLOOKUP(AO$6,'Greenhouse Gas Costs Avoided'!$A$2:$I$32,9,FALSE)</f>
        <v>5.665935911662995</v>
      </c>
      <c r="AP431" s="21">
        <f ca="1">L431*VLOOKUP(AP$6,'Greenhouse Gas Costs Avoided'!$A$2:$I$32,9,FALSE)</f>
        <v>5.7457378259117702</v>
      </c>
      <c r="AQ431" s="21">
        <f ca="1">M431*VLOOKUP(AQ$6,'Greenhouse Gas Costs Avoided'!$A$2:$I$32,9,FALSE)</f>
        <v>5.8255397401605462</v>
      </c>
      <c r="AR431" s="21">
        <f ca="1">N431*VLOOKUP(AR$6,'Greenhouse Gas Costs Avoided'!$A$2:$I$32,9,FALSE)</f>
        <v>5.9053416544093205</v>
      </c>
      <c r="AS431" s="21">
        <f ca="1">O431*VLOOKUP(AS$6,'Greenhouse Gas Costs Avoided'!$A$2:$I$32,9,FALSE)</f>
        <v>5.9851435686580947</v>
      </c>
      <c r="AT431" s="21">
        <f ca="1">P431*VLOOKUP(AT$6,'Greenhouse Gas Costs Avoided'!$A$2:$I$32,9,FALSE)</f>
        <v>6.0649454829068699</v>
      </c>
      <c r="AU431" s="21">
        <f ca="1">Q431*VLOOKUP(AU$6,'Greenhouse Gas Costs Avoided'!$A$2:$I$32,9,FALSE)</f>
        <v>6.1447473971556432</v>
      </c>
      <c r="AV431" s="21">
        <f ca="1">R431*VLOOKUP(AV$6,'Greenhouse Gas Costs Avoided'!$A$2:$I$32,9,FALSE)</f>
        <v>6.327084396109818</v>
      </c>
      <c r="AW431" s="21">
        <f ca="1">S431*VLOOKUP(AW$6,'Greenhouse Gas Costs Avoided'!$A$2:$I$32,9,FALSE)</f>
        <v>6.4576430704410743</v>
      </c>
      <c r="AX431" s="21">
        <f ca="1">T431*VLOOKUP(AX$6,'Greenhouse Gas Costs Avoided'!$A$2:$I$32,9,FALSE)</f>
        <v>6.5911251478821242</v>
      </c>
      <c r="AY431" s="21">
        <f ca="1">U431*VLOOKUP(AY$6,'Greenhouse Gas Costs Avoided'!$A$2:$I$32,9,FALSE)</f>
        <v>6.7268304055597685</v>
      </c>
      <c r="AZ431" s="21">
        <f ca="1">V431*VLOOKUP(AZ$6,'Greenhouse Gas Costs Avoided'!$A$2:$I$32,9,FALSE)</f>
        <v>6.8651292595600424</v>
      </c>
      <c r="BA431" s="21">
        <f ca="1">W431*VLOOKUP(BA$6,'Greenhouse Gas Costs Avoided'!$A$2:$I$32,9,FALSE)</f>
        <v>7.0050493173053994</v>
      </c>
      <c r="BB431" s="21">
        <f ca="1">X431*VLOOKUP(BB$6,'Greenhouse Gas Costs Avoided'!$A$2:$I$32,9,FALSE)</f>
        <v>7.1439746093722221</v>
      </c>
      <c r="BC431" s="21">
        <f ca="1">Y431*VLOOKUP(BC$6,'Greenhouse Gas Costs Avoided'!$A$2:$I$32,9,FALSE)</f>
        <v>7.2841581669004034</v>
      </c>
      <c r="BD431" s="21">
        <f ca="1">Z431*VLOOKUP(BD$6,'Greenhouse Gas Costs Avoided'!$A$2:$I$32,9,FALSE)</f>
        <v>7.426136894299721</v>
      </c>
      <c r="BE431" s="21">
        <f ca="1">AA431*VLOOKUP(BE$6,'Greenhouse Gas Costs Avoided'!$A$2:$I$32,9,FALSE)</f>
        <v>7.5706571930511553</v>
      </c>
      <c r="BF431" s="21">
        <f ca="1">AB431*VLOOKUP(BF$6,'Greenhouse Gas Costs Avoided'!$A$2:$I$32,9,FALSE)</f>
        <v>7.7180899770979394</v>
      </c>
      <c r="BG431" s="21">
        <f ca="1">AC431*VLOOKUP(BG$6,'Greenhouse Gas Costs Avoided'!$A$2:$I$32,9,FALSE)</f>
        <v>7.8747441218959366</v>
      </c>
      <c r="BH431" s="21">
        <f ca="1">AD431*VLOOKUP(BH$6,'Greenhouse Gas Costs Avoided'!$A$2:$I$32,9,FALSE)</f>
        <v>8.0340500621877027</v>
      </c>
      <c r="BI431" s="21">
        <f ca="1">AE431*VLOOKUP(BI$6,'Greenhouse Gas Costs Avoided'!$A$2:$I$32,9,FALSE)</f>
        <v>8.1957044736636782</v>
      </c>
      <c r="BJ431" s="21">
        <f ca="1">AF431*VLOOKUP(BJ$6,'Greenhouse Gas Costs Avoided'!$A$2:$I$32,9,FALSE)</f>
        <v>8.3598552322508848</v>
      </c>
      <c r="BK431" s="22">
        <f ca="1">AG431*VLOOKUP(BK$6,'Greenhouse Gas Costs Avoided'!$A$2:$I$32,9,FALSE)</f>
        <v>8.5820959249206545</v>
      </c>
    </row>
    <row r="432" spans="1:63" x14ac:dyDescent="0.35">
      <c r="A432" s="11">
        <v>426</v>
      </c>
      <c r="B432" s="12">
        <f t="shared" ca="1" si="12"/>
        <v>4</v>
      </c>
      <c r="C432" s="13">
        <f t="shared" ca="1" si="13"/>
        <v>2023</v>
      </c>
      <c r="E432" s="20">
        <f ca="1">IF(E$6&lt;$C432,0,VLOOKUP(E$6,'MonteCarlo Policy Paths'!$A$2:$I$31,'Monte Carlo_WA Complance Price'!$B432+1,FALSE))</f>
        <v>0</v>
      </c>
      <c r="F432" s="21">
        <f ca="1">IF(F$6&lt;$C432,0,VLOOKUP(F$6,'MonteCarlo Policy Paths'!$A$2:$I$31,'Monte Carlo_WA Complance Price'!$B432+1,FALSE))</f>
        <v>82.346532180449415</v>
      </c>
      <c r="G432" s="21">
        <f ca="1">IF(G$6&lt;$C432,0,VLOOKUP(G$6,'MonteCarlo Policy Paths'!$A$2:$I$31,'Monte Carlo_WA Complance Price'!$B432+1,FALSE))</f>
        <v>84.002844861871253</v>
      </c>
      <c r="H432" s="21">
        <f ca="1">IF(H$6&lt;$C432,0,VLOOKUP(H$6,'MonteCarlo Policy Paths'!$A$2:$I$31,'Monte Carlo_WA Complance Price'!$B432+1,FALSE))</f>
        <v>85.659157543293105</v>
      </c>
      <c r="I432" s="21">
        <f ca="1">IF(I$6&lt;$C432,0,VLOOKUP(I$6,'MonteCarlo Policy Paths'!$A$2:$I$31,'Monte Carlo_WA Complance Price'!$B432+1,FALSE))</f>
        <v>86.918851036576825</v>
      </c>
      <c r="J432" s="21">
        <f ca="1">IF(J$6&lt;$C432,0,VLOOKUP(J$6,'MonteCarlo Policy Paths'!$A$2:$I$31,'Monte Carlo_WA Complance Price'!$B432+1,FALSE))</f>
        <v>88.178544529860531</v>
      </c>
      <c r="K432" s="21">
        <f ca="1">IF(K$6&lt;$C432,0,VLOOKUP(K$6,'MonteCarlo Policy Paths'!$A$2:$I$31,'Monte Carlo_WA Complance Price'!$B432+1,FALSE))</f>
        <v>89.438238023144251</v>
      </c>
      <c r="L432" s="21">
        <f ca="1">IF(L$6&lt;$C432,0,VLOOKUP(L$6,'MonteCarlo Policy Paths'!$A$2:$I$31,'Monte Carlo_WA Complance Price'!$B432+1,FALSE))</f>
        <v>90.697931516427971</v>
      </c>
      <c r="M432" s="21">
        <f ca="1">IF(M$6&lt;$C432,0,VLOOKUP(M$6,'MonteCarlo Policy Paths'!$A$2:$I$31,'Monte Carlo_WA Complance Price'!$B432+1,FALSE))</f>
        <v>91.95762500971172</v>
      </c>
      <c r="N432" s="21">
        <f ca="1">IF(N$6&lt;$C432,0,VLOOKUP(N$6,'MonteCarlo Policy Paths'!$A$2:$I$31,'Monte Carlo_WA Complance Price'!$B432+1,FALSE))</f>
        <v>93.21731850299544</v>
      </c>
      <c r="O432" s="21">
        <f ca="1">IF(O$6&lt;$C432,0,VLOOKUP(O$6,'MonteCarlo Policy Paths'!$A$2:$I$31,'Monte Carlo_WA Complance Price'!$B432+1,FALSE))</f>
        <v>94.47701199627916</v>
      </c>
      <c r="P432" s="21">
        <f ca="1">IF(P$6&lt;$C432,0,VLOOKUP(P$6,'MonteCarlo Policy Paths'!$A$2:$I$31,'Monte Carlo_WA Complance Price'!$B432+1,FALSE))</f>
        <v>95.73670548956288</v>
      </c>
      <c r="Q432" s="21">
        <f ca="1">IF(Q$6&lt;$C432,0,VLOOKUP(Q$6,'MonteCarlo Policy Paths'!$A$2:$I$31,'Monte Carlo_WA Complance Price'!$B432+1,FALSE))</f>
        <v>96.996398982846586</v>
      </c>
      <c r="R432" s="21">
        <f ca="1">IF(R$6&lt;$C432,0,VLOOKUP(R$6,'MonteCarlo Policy Paths'!$A$2:$I$31,'Monte Carlo_WA Complance Price'!$B432+1,FALSE))</f>
        <v>98.25609247613032</v>
      </c>
      <c r="S432" s="21">
        <f ca="1">IF(S$6&lt;$C432,0,VLOOKUP(S$6,'MonteCarlo Policy Paths'!$A$2:$I$31,'Monte Carlo_WA Complance Price'!$B432+1,FALSE))</f>
        <v>99.65157958594628</v>
      </c>
      <c r="T432" s="21">
        <f ca="1">IF(T$6&lt;$C432,0,VLOOKUP(T$6,'MonteCarlo Policy Paths'!$A$2:$I$31,'Monte Carlo_WA Complance Price'!$B432+1,FALSE))</f>
        <v>101.04706669576224</v>
      </c>
      <c r="U432" s="21">
        <f ca="1">IF(U$6&lt;$C432,0,VLOOKUP(U$6,'MonteCarlo Policy Paths'!$A$2:$I$31,'Monte Carlo_WA Complance Price'!$B432+1,FALSE))</f>
        <v>102.4425538055782</v>
      </c>
      <c r="V432" s="21">
        <f ca="1">IF(V$6&lt;$C432,0,VLOOKUP(V$6,'MonteCarlo Policy Paths'!$A$2:$I$31,'Monte Carlo_WA Complance Price'!$B432+1,FALSE))</f>
        <v>103.83804091539416</v>
      </c>
      <c r="W432" s="21">
        <f ca="1">IF(W$6&lt;$C432,0,VLOOKUP(W$6,'MonteCarlo Policy Paths'!$A$2:$I$31,'Monte Carlo_WA Complance Price'!$B432+1,FALSE))</f>
        <v>105.23352802521011</v>
      </c>
      <c r="X432" s="21">
        <f ca="1">IF(X$6&lt;$C432,0,VLOOKUP(X$6,'MonteCarlo Policy Paths'!$A$2:$I$31,'Monte Carlo_WA Complance Price'!$B432+1,FALSE))</f>
        <v>106.47156953138905</v>
      </c>
      <c r="Y432" s="21">
        <f ca="1">IF(Y$6&lt;$C432,0,VLOOKUP(Y$6,'MonteCarlo Policy Paths'!$A$2:$I$31,'Monte Carlo_WA Complance Price'!$B432+1,FALSE))</f>
        <v>107.709611037568</v>
      </c>
      <c r="Z432" s="21">
        <f ca="1">IF(Z$6&lt;$C432,0,VLOOKUP(Z$6,'MonteCarlo Policy Paths'!$A$2:$I$31,'Monte Carlo_WA Complance Price'!$B432+1,FALSE))</f>
        <v>108.94765254374694</v>
      </c>
      <c r="AA432" s="21">
        <f ca="1">IF(AA$6&lt;$C432,0,VLOOKUP(AA$6,'MonteCarlo Policy Paths'!$A$2:$I$31,'Monte Carlo_WA Complance Price'!$B432+1,FALSE))</f>
        <v>110.18569404992589</v>
      </c>
      <c r="AB432" s="21">
        <f ca="1">IF(AB$6&lt;$C432,0,VLOOKUP(AB$6,'MonteCarlo Policy Paths'!$A$2:$I$31,'Monte Carlo_WA Complance Price'!$B432+1,FALSE))</f>
        <v>111.42373555610482</v>
      </c>
      <c r="AC432" s="21">
        <f ca="1">IF(AC$6&lt;$C432,0,VLOOKUP(AC$6,'MonteCarlo Policy Paths'!$A$2:$I$31,'Monte Carlo_WA Complance Price'!$B432+1,FALSE))</f>
        <v>112.86811731331359</v>
      </c>
      <c r="AD432" s="21">
        <f ca="1">IF(AD$6&lt;$C432,0,VLOOKUP(AD$6,'MonteCarlo Policy Paths'!$A$2:$I$31,'Monte Carlo_WA Complance Price'!$B432+1,FALSE))</f>
        <v>114.31249907052236</v>
      </c>
      <c r="AE432" s="21">
        <f ca="1">IF(AE$6&lt;$C432,0,VLOOKUP(AE$6,'MonteCarlo Policy Paths'!$A$2:$I$31,'Monte Carlo_WA Complance Price'!$B432+1,FALSE))</f>
        <v>115.75688082773114</v>
      </c>
      <c r="AF432" s="21">
        <f ca="1">IF(AF$6&lt;$C432,0,VLOOKUP(AF$6,'MonteCarlo Policy Paths'!$A$2:$I$31,'Monte Carlo_WA Complance Price'!$B432+1,FALSE))</f>
        <v>117.20126258493991</v>
      </c>
      <c r="AG432" s="22">
        <f ca="1">IF(AG$6&lt;$C432,0,VLOOKUP(AG$6,'MonteCarlo Policy Paths'!$A$2:$I$31,'Monte Carlo_WA Complance Price'!$B432+1,FALSE))</f>
        <v>119.5319620819439</v>
      </c>
      <c r="AI432" s="20">
        <f ca="1">E432*VLOOKUP(AI$6,'Greenhouse Gas Costs Avoided'!$A$2:$I$32,9,FALSE)</f>
        <v>0</v>
      </c>
      <c r="AJ432" s="21">
        <f ca="1">F432*VLOOKUP(AJ$6,'Greenhouse Gas Costs Avoided'!$A$2:$I$32,9,FALSE)</f>
        <v>5.2166744805659615</v>
      </c>
      <c r="AK432" s="21">
        <f ca="1">G432*VLOOKUP(AK$6,'Greenhouse Gas Costs Avoided'!$A$2:$I$32,9,FALSE)</f>
        <v>5.3216023247413169</v>
      </c>
      <c r="AL432" s="21">
        <f ca="1">H432*VLOOKUP(AL$6,'Greenhouse Gas Costs Avoided'!$A$2:$I$32,9,FALSE)</f>
        <v>5.4265301689166732</v>
      </c>
      <c r="AM432" s="21">
        <f ca="1">I432*VLOOKUP(AM$6,'Greenhouse Gas Costs Avoided'!$A$2:$I$32,9,FALSE)</f>
        <v>5.5063320831654474</v>
      </c>
      <c r="AN432" s="21">
        <f ca="1">J432*VLOOKUP(AN$6,'Greenhouse Gas Costs Avoided'!$A$2:$I$32,9,FALSE)</f>
        <v>5.5861339974142208</v>
      </c>
      <c r="AO432" s="21">
        <f ca="1">K432*VLOOKUP(AO$6,'Greenhouse Gas Costs Avoided'!$A$2:$I$32,9,FALSE)</f>
        <v>5.665935911662995</v>
      </c>
      <c r="AP432" s="21">
        <f ca="1">L432*VLOOKUP(AP$6,'Greenhouse Gas Costs Avoided'!$A$2:$I$32,9,FALSE)</f>
        <v>5.7457378259117702</v>
      </c>
      <c r="AQ432" s="21">
        <f ca="1">M432*VLOOKUP(AQ$6,'Greenhouse Gas Costs Avoided'!$A$2:$I$32,9,FALSE)</f>
        <v>5.8255397401605462</v>
      </c>
      <c r="AR432" s="21">
        <f ca="1">N432*VLOOKUP(AR$6,'Greenhouse Gas Costs Avoided'!$A$2:$I$32,9,FALSE)</f>
        <v>5.9053416544093205</v>
      </c>
      <c r="AS432" s="21">
        <f ca="1">O432*VLOOKUP(AS$6,'Greenhouse Gas Costs Avoided'!$A$2:$I$32,9,FALSE)</f>
        <v>5.9851435686580947</v>
      </c>
      <c r="AT432" s="21">
        <f ca="1">P432*VLOOKUP(AT$6,'Greenhouse Gas Costs Avoided'!$A$2:$I$32,9,FALSE)</f>
        <v>6.0649454829068699</v>
      </c>
      <c r="AU432" s="21">
        <f ca="1">Q432*VLOOKUP(AU$6,'Greenhouse Gas Costs Avoided'!$A$2:$I$32,9,FALSE)</f>
        <v>6.1447473971556432</v>
      </c>
      <c r="AV432" s="21">
        <f ca="1">R432*VLOOKUP(AV$6,'Greenhouse Gas Costs Avoided'!$A$2:$I$32,9,FALSE)</f>
        <v>6.2245493114044184</v>
      </c>
      <c r="AW432" s="21">
        <f ca="1">S432*VLOOKUP(AW$6,'Greenhouse Gas Costs Avoided'!$A$2:$I$32,9,FALSE)</f>
        <v>6.312953786990386</v>
      </c>
      <c r="AX432" s="21">
        <f ca="1">T432*VLOOKUP(AX$6,'Greenhouse Gas Costs Avoided'!$A$2:$I$32,9,FALSE)</f>
        <v>6.4013582625763545</v>
      </c>
      <c r="AY432" s="21">
        <f ca="1">U432*VLOOKUP(AY$6,'Greenhouse Gas Costs Avoided'!$A$2:$I$32,9,FALSE)</f>
        <v>6.4897627381623222</v>
      </c>
      <c r="AZ432" s="21">
        <f ca="1">V432*VLOOKUP(AZ$6,'Greenhouse Gas Costs Avoided'!$A$2:$I$32,9,FALSE)</f>
        <v>6.5781672137482907</v>
      </c>
      <c r="BA432" s="21">
        <f ca="1">W432*VLOOKUP(BA$6,'Greenhouse Gas Costs Avoided'!$A$2:$I$32,9,FALSE)</f>
        <v>6.6665716893342575</v>
      </c>
      <c r="BB432" s="21">
        <f ca="1">X432*VLOOKUP(BB$6,'Greenhouse Gas Costs Avoided'!$A$2:$I$32,9,FALSE)</f>
        <v>6.7450019445028957</v>
      </c>
      <c r="BC432" s="21">
        <f ca="1">Y432*VLOOKUP(BC$6,'Greenhouse Gas Costs Avoided'!$A$2:$I$32,9,FALSE)</f>
        <v>6.8234321996715348</v>
      </c>
      <c r="BD432" s="21">
        <f ca="1">Z432*VLOOKUP(BD$6,'Greenhouse Gas Costs Avoided'!$A$2:$I$32,9,FALSE)</f>
        <v>6.901862454840173</v>
      </c>
      <c r="BE432" s="21">
        <f ca="1">AA432*VLOOKUP(BE$6,'Greenhouse Gas Costs Avoided'!$A$2:$I$32,9,FALSE)</f>
        <v>6.9802927100088112</v>
      </c>
      <c r="BF432" s="21">
        <f ca="1">AB432*VLOOKUP(BF$6,'Greenhouse Gas Costs Avoided'!$A$2:$I$32,9,FALSE)</f>
        <v>7.0587229651774486</v>
      </c>
      <c r="BG432" s="21">
        <f ca="1">AC432*VLOOKUP(BG$6,'Greenhouse Gas Costs Avoided'!$A$2:$I$32,9,FALSE)</f>
        <v>7.1502249295408609</v>
      </c>
      <c r="BH432" s="21">
        <f ca="1">AD432*VLOOKUP(BH$6,'Greenhouse Gas Costs Avoided'!$A$2:$I$32,9,FALSE)</f>
        <v>7.2417268939042723</v>
      </c>
      <c r="BI432" s="21">
        <f ca="1">AE432*VLOOKUP(BI$6,'Greenhouse Gas Costs Avoided'!$A$2:$I$32,9,FALSE)</f>
        <v>7.3332288582676846</v>
      </c>
      <c r="BJ432" s="21">
        <f ca="1">AF432*VLOOKUP(BJ$6,'Greenhouse Gas Costs Avoided'!$A$2:$I$32,9,FALSE)</f>
        <v>7.424730822631096</v>
      </c>
      <c r="BK432" s="22">
        <f ca="1">AG432*VLOOKUP(BK$6,'Greenhouse Gas Costs Avoided'!$A$2:$I$32,9,FALSE)</f>
        <v>7.5723812490175435</v>
      </c>
    </row>
    <row r="433" spans="1:63" x14ac:dyDescent="0.35">
      <c r="A433" s="11">
        <v>427</v>
      </c>
      <c r="B433" s="12">
        <f t="shared" ca="1" si="12"/>
        <v>5</v>
      </c>
      <c r="C433" s="13">
        <f t="shared" ca="1" si="13"/>
        <v>2023</v>
      </c>
      <c r="E433" s="20">
        <f ca="1">IF(E$6&lt;$C433,0,VLOOKUP(E$6,'MonteCarlo Policy Paths'!$A$2:$I$31,'Monte Carlo_WA Complance Price'!$B433+1,FALSE))</f>
        <v>0</v>
      </c>
      <c r="F433" s="21">
        <f ca="1">IF(F$6&lt;$C433,0,VLOOKUP(F$6,'MonteCarlo Policy Paths'!$A$2:$I$31,'Monte Carlo_WA Complance Price'!$B433+1,FALSE))</f>
        <v>82.346532180449415</v>
      </c>
      <c r="G433" s="21">
        <f ca="1">IF(G$6&lt;$C433,0,VLOOKUP(G$6,'MonteCarlo Policy Paths'!$A$2:$I$31,'Monte Carlo_WA Complance Price'!$B433+1,FALSE))</f>
        <v>84.002844861871253</v>
      </c>
      <c r="H433" s="21">
        <f ca="1">IF(H$6&lt;$C433,0,VLOOKUP(H$6,'MonteCarlo Policy Paths'!$A$2:$I$31,'Monte Carlo_WA Complance Price'!$B433+1,FALSE))</f>
        <v>85.659157543293105</v>
      </c>
      <c r="I433" s="21">
        <f ca="1">IF(I$6&lt;$C433,0,VLOOKUP(I$6,'MonteCarlo Policy Paths'!$A$2:$I$31,'Monte Carlo_WA Complance Price'!$B433+1,FALSE))</f>
        <v>86.918851036576825</v>
      </c>
      <c r="J433" s="21">
        <f ca="1">IF(J$6&lt;$C433,0,VLOOKUP(J$6,'MonteCarlo Policy Paths'!$A$2:$I$31,'Monte Carlo_WA Complance Price'!$B433+1,FALSE))</f>
        <v>88.178544529860531</v>
      </c>
      <c r="K433" s="21">
        <f ca="1">IF(K$6&lt;$C433,0,VLOOKUP(K$6,'MonteCarlo Policy Paths'!$A$2:$I$31,'Monte Carlo_WA Complance Price'!$B433+1,FALSE))</f>
        <v>89.438238023144251</v>
      </c>
      <c r="L433" s="21">
        <f ca="1">IF(L$6&lt;$C433,0,VLOOKUP(L$6,'MonteCarlo Policy Paths'!$A$2:$I$31,'Monte Carlo_WA Complance Price'!$B433+1,FALSE))</f>
        <v>90.697931516427971</v>
      </c>
      <c r="M433" s="21">
        <f ca="1">IF(M$6&lt;$C433,0,VLOOKUP(M$6,'MonteCarlo Policy Paths'!$A$2:$I$31,'Monte Carlo_WA Complance Price'!$B433+1,FALSE))</f>
        <v>91.95762500971172</v>
      </c>
      <c r="N433" s="21">
        <f ca="1">IF(N$6&lt;$C433,0,VLOOKUP(N$6,'MonteCarlo Policy Paths'!$A$2:$I$31,'Monte Carlo_WA Complance Price'!$B433+1,FALSE))</f>
        <v>93.21731850299544</v>
      </c>
      <c r="O433" s="21">
        <f ca="1">IF(O$6&lt;$C433,0,VLOOKUP(O$6,'MonteCarlo Policy Paths'!$A$2:$I$31,'Monte Carlo_WA Complance Price'!$B433+1,FALSE))</f>
        <v>94.47701199627916</v>
      </c>
      <c r="P433" s="21">
        <f ca="1">IF(P$6&lt;$C433,0,VLOOKUP(P$6,'MonteCarlo Policy Paths'!$A$2:$I$31,'Monte Carlo_WA Complance Price'!$B433+1,FALSE))</f>
        <v>95.73670548956288</v>
      </c>
      <c r="Q433" s="21">
        <f ca="1">IF(Q$6&lt;$C433,0,VLOOKUP(Q$6,'MonteCarlo Policy Paths'!$A$2:$I$31,'Monte Carlo_WA Complance Price'!$B433+1,FALSE))</f>
        <v>96.996398982846586</v>
      </c>
      <c r="R433" s="21">
        <f ca="1">IF(R$6&lt;$C433,0,VLOOKUP(R$6,'MonteCarlo Policy Paths'!$A$2:$I$31,'Monte Carlo_WA Complance Price'!$B433+1,FALSE))</f>
        <v>99.874634841342697</v>
      </c>
      <c r="S433" s="21">
        <f ca="1">IF(S$6&lt;$C433,0,VLOOKUP(S$6,'MonteCarlo Policy Paths'!$A$2:$I$31,'Monte Carlo_WA Complance Price'!$B433+1,FALSE))</f>
        <v>101.93553668931256</v>
      </c>
      <c r="T433" s="21">
        <f ca="1">IF(T$6&lt;$C433,0,VLOOKUP(T$6,'MonteCarlo Policy Paths'!$A$2:$I$31,'Monte Carlo_WA Complance Price'!$B433+1,FALSE))</f>
        <v>104.04258519817796</v>
      </c>
      <c r="U433" s="21">
        <f ca="1">IF(U$6&lt;$C433,0,VLOOKUP(U$6,'MonteCarlo Policy Paths'!$A$2:$I$31,'Monte Carlo_WA Complance Price'!$B433+1,FALSE))</f>
        <v>106.18472717196582</v>
      </c>
      <c r="V433" s="21">
        <f ca="1">IF(V$6&lt;$C433,0,VLOOKUP(V$6,'MonteCarlo Policy Paths'!$A$2:$I$31,'Monte Carlo_WA Complance Price'!$B433+1,FALSE))</f>
        <v>108.36780972271322</v>
      </c>
      <c r="W433" s="21">
        <f ca="1">IF(W$6&lt;$C433,0,VLOOKUP(W$6,'MonteCarlo Policy Paths'!$A$2:$I$31,'Monte Carlo_WA Complance Price'!$B433+1,FALSE))</f>
        <v>110.57648338650839</v>
      </c>
      <c r="X433" s="21">
        <f ca="1">IF(X$6&lt;$C433,0,VLOOKUP(X$6,'MonteCarlo Policy Paths'!$A$2:$I$31,'Monte Carlo_WA Complance Price'!$B433+1,FALSE))</f>
        <v>112.7694544213079</v>
      </c>
      <c r="Y433" s="21">
        <f ca="1">IF(Y$6&lt;$C433,0,VLOOKUP(Y$6,'MonteCarlo Policy Paths'!$A$2:$I$31,'Monte Carlo_WA Complance Price'!$B433+1,FALSE))</f>
        <v>114.98228749612761</v>
      </c>
      <c r="Z433" s="21">
        <f ca="1">IF(Z$6&lt;$C433,0,VLOOKUP(Z$6,'MonteCarlo Policy Paths'!$A$2:$I$31,'Monte Carlo_WA Complance Price'!$B433+1,FALSE))</f>
        <v>117.22345778349788</v>
      </c>
      <c r="AA433" s="21">
        <f ca="1">IF(AA$6&lt;$C433,0,VLOOKUP(AA$6,'MonteCarlo Policy Paths'!$A$2:$I$31,'Monte Carlo_WA Complance Price'!$B433+1,FALSE))</f>
        <v>119.50474742044912</v>
      </c>
      <c r="AB433" s="21">
        <f ca="1">IF(AB$6&lt;$C433,0,VLOOKUP(AB$6,'MonteCarlo Policy Paths'!$A$2:$I$31,'Monte Carlo_WA Complance Price'!$B433+1,FALSE))</f>
        <v>121.83201137782079</v>
      </c>
      <c r="AC433" s="21">
        <f ca="1">IF(AC$6&lt;$C433,0,VLOOKUP(AC$6,'MonteCarlo Policy Paths'!$A$2:$I$31,'Monte Carlo_WA Complance Price'!$B433+1,FALSE))</f>
        <v>124.30483685770574</v>
      </c>
      <c r="AD433" s="21">
        <f ca="1">IF(AD$6&lt;$C433,0,VLOOKUP(AD$6,'MonteCarlo Policy Paths'!$A$2:$I$31,'Monte Carlo_WA Complance Price'!$B433+1,FALSE))</f>
        <v>126.81952160325447</v>
      </c>
      <c r="AE433" s="21">
        <f ca="1">IF(AE$6&lt;$C433,0,VLOOKUP(AE$6,'MonteCarlo Policy Paths'!$A$2:$I$31,'Monte Carlo_WA Complance Price'!$B433+1,FALSE))</f>
        <v>129.37127756316897</v>
      </c>
      <c r="AF433" s="21">
        <f ca="1">IF(AF$6&lt;$C433,0,VLOOKUP(AF$6,'MonteCarlo Policy Paths'!$A$2:$I$31,'Monte Carlo_WA Complance Price'!$B433+1,FALSE))</f>
        <v>131.96243899653103</v>
      </c>
      <c r="AG433" s="22">
        <f ca="1">IF(AG$6&lt;$C433,0,VLOOKUP(AG$6,'MonteCarlo Policy Paths'!$A$2:$I$31,'Monte Carlo_WA Complance Price'!$B433+1,FALSE))</f>
        <v>135.47056479945655</v>
      </c>
      <c r="AI433" s="20">
        <f ca="1">E433*VLOOKUP(AI$6,'Greenhouse Gas Costs Avoided'!$A$2:$I$32,9,FALSE)</f>
        <v>0</v>
      </c>
      <c r="AJ433" s="21">
        <f ca="1">F433*VLOOKUP(AJ$6,'Greenhouse Gas Costs Avoided'!$A$2:$I$32,9,FALSE)</f>
        <v>5.2166744805659615</v>
      </c>
      <c r="AK433" s="21">
        <f ca="1">G433*VLOOKUP(AK$6,'Greenhouse Gas Costs Avoided'!$A$2:$I$32,9,FALSE)</f>
        <v>5.3216023247413169</v>
      </c>
      <c r="AL433" s="21">
        <f ca="1">H433*VLOOKUP(AL$6,'Greenhouse Gas Costs Avoided'!$A$2:$I$32,9,FALSE)</f>
        <v>5.4265301689166732</v>
      </c>
      <c r="AM433" s="21">
        <f ca="1">I433*VLOOKUP(AM$6,'Greenhouse Gas Costs Avoided'!$A$2:$I$32,9,FALSE)</f>
        <v>5.5063320831654474</v>
      </c>
      <c r="AN433" s="21">
        <f ca="1">J433*VLOOKUP(AN$6,'Greenhouse Gas Costs Avoided'!$A$2:$I$32,9,FALSE)</f>
        <v>5.5861339974142208</v>
      </c>
      <c r="AO433" s="21">
        <f ca="1">K433*VLOOKUP(AO$6,'Greenhouse Gas Costs Avoided'!$A$2:$I$32,9,FALSE)</f>
        <v>5.665935911662995</v>
      </c>
      <c r="AP433" s="21">
        <f ca="1">L433*VLOOKUP(AP$6,'Greenhouse Gas Costs Avoided'!$A$2:$I$32,9,FALSE)</f>
        <v>5.7457378259117702</v>
      </c>
      <c r="AQ433" s="21">
        <f ca="1">M433*VLOOKUP(AQ$6,'Greenhouse Gas Costs Avoided'!$A$2:$I$32,9,FALSE)</f>
        <v>5.8255397401605462</v>
      </c>
      <c r="AR433" s="21">
        <f ca="1">N433*VLOOKUP(AR$6,'Greenhouse Gas Costs Avoided'!$A$2:$I$32,9,FALSE)</f>
        <v>5.9053416544093205</v>
      </c>
      <c r="AS433" s="21">
        <f ca="1">O433*VLOOKUP(AS$6,'Greenhouse Gas Costs Avoided'!$A$2:$I$32,9,FALSE)</f>
        <v>5.9851435686580947</v>
      </c>
      <c r="AT433" s="21">
        <f ca="1">P433*VLOOKUP(AT$6,'Greenhouse Gas Costs Avoided'!$A$2:$I$32,9,FALSE)</f>
        <v>6.0649454829068699</v>
      </c>
      <c r="AU433" s="21">
        <f ca="1">Q433*VLOOKUP(AU$6,'Greenhouse Gas Costs Avoided'!$A$2:$I$32,9,FALSE)</f>
        <v>6.1447473971556432</v>
      </c>
      <c r="AV433" s="21">
        <f ca="1">R433*VLOOKUP(AV$6,'Greenhouse Gas Costs Avoided'!$A$2:$I$32,9,FALSE)</f>
        <v>6.327084396109818</v>
      </c>
      <c r="AW433" s="21">
        <f ca="1">S433*VLOOKUP(AW$6,'Greenhouse Gas Costs Avoided'!$A$2:$I$32,9,FALSE)</f>
        <v>6.4576430704410743</v>
      </c>
      <c r="AX433" s="21">
        <f ca="1">T433*VLOOKUP(AX$6,'Greenhouse Gas Costs Avoided'!$A$2:$I$32,9,FALSE)</f>
        <v>6.5911251478821242</v>
      </c>
      <c r="AY433" s="21">
        <f ca="1">U433*VLOOKUP(AY$6,'Greenhouse Gas Costs Avoided'!$A$2:$I$32,9,FALSE)</f>
        <v>6.7268304055597685</v>
      </c>
      <c r="AZ433" s="21">
        <f ca="1">V433*VLOOKUP(AZ$6,'Greenhouse Gas Costs Avoided'!$A$2:$I$32,9,FALSE)</f>
        <v>6.8651292595600424</v>
      </c>
      <c r="BA433" s="21">
        <f ca="1">W433*VLOOKUP(BA$6,'Greenhouse Gas Costs Avoided'!$A$2:$I$32,9,FALSE)</f>
        <v>7.0050493173053994</v>
      </c>
      <c r="BB433" s="21">
        <f ca="1">X433*VLOOKUP(BB$6,'Greenhouse Gas Costs Avoided'!$A$2:$I$32,9,FALSE)</f>
        <v>7.1439746093722221</v>
      </c>
      <c r="BC433" s="21">
        <f ca="1">Y433*VLOOKUP(BC$6,'Greenhouse Gas Costs Avoided'!$A$2:$I$32,9,FALSE)</f>
        <v>7.2841581669004034</v>
      </c>
      <c r="BD433" s="21">
        <f ca="1">Z433*VLOOKUP(BD$6,'Greenhouse Gas Costs Avoided'!$A$2:$I$32,9,FALSE)</f>
        <v>7.426136894299721</v>
      </c>
      <c r="BE433" s="21">
        <f ca="1">AA433*VLOOKUP(BE$6,'Greenhouse Gas Costs Avoided'!$A$2:$I$32,9,FALSE)</f>
        <v>7.5706571930511553</v>
      </c>
      <c r="BF433" s="21">
        <f ca="1">AB433*VLOOKUP(BF$6,'Greenhouse Gas Costs Avoided'!$A$2:$I$32,9,FALSE)</f>
        <v>7.7180899770979394</v>
      </c>
      <c r="BG433" s="21">
        <f ca="1">AC433*VLOOKUP(BG$6,'Greenhouse Gas Costs Avoided'!$A$2:$I$32,9,FALSE)</f>
        <v>7.8747441218959366</v>
      </c>
      <c r="BH433" s="21">
        <f ca="1">AD433*VLOOKUP(BH$6,'Greenhouse Gas Costs Avoided'!$A$2:$I$32,9,FALSE)</f>
        <v>8.0340500621877027</v>
      </c>
      <c r="BI433" s="21">
        <f ca="1">AE433*VLOOKUP(BI$6,'Greenhouse Gas Costs Avoided'!$A$2:$I$32,9,FALSE)</f>
        <v>8.1957044736636782</v>
      </c>
      <c r="BJ433" s="21">
        <f ca="1">AF433*VLOOKUP(BJ$6,'Greenhouse Gas Costs Avoided'!$A$2:$I$32,9,FALSE)</f>
        <v>8.3598552322508848</v>
      </c>
      <c r="BK433" s="22">
        <f ca="1">AG433*VLOOKUP(BK$6,'Greenhouse Gas Costs Avoided'!$A$2:$I$32,9,FALSE)</f>
        <v>8.5820959249206545</v>
      </c>
    </row>
    <row r="434" spans="1:63" x14ac:dyDescent="0.35">
      <c r="A434" s="11">
        <v>428</v>
      </c>
      <c r="B434" s="12">
        <f t="shared" ca="1" si="12"/>
        <v>2</v>
      </c>
      <c r="C434" s="13">
        <f t="shared" ca="1" si="13"/>
        <v>2023</v>
      </c>
      <c r="E434" s="20">
        <f ca="1">IF(E$6&lt;$C434,0,VLOOKUP(E$6,'MonteCarlo Policy Paths'!$A$2:$I$31,'Monte Carlo_WA Complance Price'!$B434+1,FALSE))</f>
        <v>0</v>
      </c>
      <c r="F434" s="21">
        <f ca="1">IF(F$6&lt;$C434,0,VLOOKUP(F$6,'MonteCarlo Policy Paths'!$A$2:$I$31,'Monte Carlo_WA Complance Price'!$B434+1,FALSE))</f>
        <v>82.346532180449415</v>
      </c>
      <c r="G434" s="21">
        <f ca="1">IF(G$6&lt;$C434,0,VLOOKUP(G$6,'MonteCarlo Policy Paths'!$A$2:$I$31,'Monte Carlo_WA Complance Price'!$B434+1,FALSE))</f>
        <v>84.002844861871253</v>
      </c>
      <c r="H434" s="21">
        <f ca="1">IF(H$6&lt;$C434,0,VLOOKUP(H$6,'MonteCarlo Policy Paths'!$A$2:$I$31,'Monte Carlo_WA Complance Price'!$B434+1,FALSE))</f>
        <v>85.659157543293105</v>
      </c>
      <c r="I434" s="21">
        <f ca="1">IF(I$6&lt;$C434,0,VLOOKUP(I$6,'MonteCarlo Policy Paths'!$A$2:$I$31,'Monte Carlo_WA Complance Price'!$B434+1,FALSE))</f>
        <v>86.918851036576825</v>
      </c>
      <c r="J434" s="21">
        <f ca="1">IF(J$6&lt;$C434,0,VLOOKUP(J$6,'MonteCarlo Policy Paths'!$A$2:$I$31,'Monte Carlo_WA Complance Price'!$B434+1,FALSE))</f>
        <v>88.178544529860531</v>
      </c>
      <c r="K434" s="21">
        <f ca="1">IF(K$6&lt;$C434,0,VLOOKUP(K$6,'MonteCarlo Policy Paths'!$A$2:$I$31,'Monte Carlo_WA Complance Price'!$B434+1,FALSE))</f>
        <v>89.438238023144251</v>
      </c>
      <c r="L434" s="21">
        <f ca="1">IF(L$6&lt;$C434,0,VLOOKUP(L$6,'MonteCarlo Policy Paths'!$A$2:$I$31,'Monte Carlo_WA Complance Price'!$B434+1,FALSE))</f>
        <v>90.697931516427971</v>
      </c>
      <c r="M434" s="21">
        <f ca="1">IF(M$6&lt;$C434,0,VLOOKUP(M$6,'MonteCarlo Policy Paths'!$A$2:$I$31,'Monte Carlo_WA Complance Price'!$B434+1,FALSE))</f>
        <v>91.95762500971172</v>
      </c>
      <c r="N434" s="21">
        <f ca="1">IF(N$6&lt;$C434,0,VLOOKUP(N$6,'MonteCarlo Policy Paths'!$A$2:$I$31,'Monte Carlo_WA Complance Price'!$B434+1,FALSE))</f>
        <v>93.21731850299544</v>
      </c>
      <c r="O434" s="21">
        <f ca="1">IF(O$6&lt;$C434,0,VLOOKUP(O$6,'MonteCarlo Policy Paths'!$A$2:$I$31,'Monte Carlo_WA Complance Price'!$B434+1,FALSE))</f>
        <v>94.47701199627916</v>
      </c>
      <c r="P434" s="21">
        <f ca="1">IF(P$6&lt;$C434,0,VLOOKUP(P$6,'MonteCarlo Policy Paths'!$A$2:$I$31,'Monte Carlo_WA Complance Price'!$B434+1,FALSE))</f>
        <v>95.73670548956288</v>
      </c>
      <c r="Q434" s="21">
        <f ca="1">IF(Q$6&lt;$C434,0,VLOOKUP(Q$6,'MonteCarlo Policy Paths'!$A$2:$I$31,'Monte Carlo_WA Complance Price'!$B434+1,FALSE))</f>
        <v>96.996398982846586</v>
      </c>
      <c r="R434" s="21">
        <f ca="1">IF(R$6&lt;$C434,0,VLOOKUP(R$6,'MonteCarlo Policy Paths'!$A$2:$I$31,'Monte Carlo_WA Complance Price'!$B434+1,FALSE))</f>
        <v>98.25609247613032</v>
      </c>
      <c r="S434" s="21">
        <f ca="1">IF(S$6&lt;$C434,0,VLOOKUP(S$6,'MonteCarlo Policy Paths'!$A$2:$I$31,'Monte Carlo_WA Complance Price'!$B434+1,FALSE))</f>
        <v>99.65157958594628</v>
      </c>
      <c r="T434" s="21">
        <f ca="1">IF(T$6&lt;$C434,0,VLOOKUP(T$6,'MonteCarlo Policy Paths'!$A$2:$I$31,'Monte Carlo_WA Complance Price'!$B434+1,FALSE))</f>
        <v>101.04706669576224</v>
      </c>
      <c r="U434" s="21">
        <f ca="1">IF(U$6&lt;$C434,0,VLOOKUP(U$6,'MonteCarlo Policy Paths'!$A$2:$I$31,'Monte Carlo_WA Complance Price'!$B434+1,FALSE))</f>
        <v>102.4425538055782</v>
      </c>
      <c r="V434" s="21">
        <f ca="1">IF(V$6&lt;$C434,0,VLOOKUP(V$6,'MonteCarlo Policy Paths'!$A$2:$I$31,'Monte Carlo_WA Complance Price'!$B434+1,FALSE))</f>
        <v>103.83804091539416</v>
      </c>
      <c r="W434" s="21">
        <f ca="1">IF(W$6&lt;$C434,0,VLOOKUP(W$6,'MonteCarlo Policy Paths'!$A$2:$I$31,'Monte Carlo_WA Complance Price'!$B434+1,FALSE))</f>
        <v>105.23352802521011</v>
      </c>
      <c r="X434" s="21">
        <f ca="1">IF(X$6&lt;$C434,0,VLOOKUP(X$6,'MonteCarlo Policy Paths'!$A$2:$I$31,'Monte Carlo_WA Complance Price'!$B434+1,FALSE))</f>
        <v>106.47156953138905</v>
      </c>
      <c r="Y434" s="21">
        <f ca="1">IF(Y$6&lt;$C434,0,VLOOKUP(Y$6,'MonteCarlo Policy Paths'!$A$2:$I$31,'Monte Carlo_WA Complance Price'!$B434+1,FALSE))</f>
        <v>107.709611037568</v>
      </c>
      <c r="Z434" s="21">
        <f ca="1">IF(Z$6&lt;$C434,0,VLOOKUP(Z$6,'MonteCarlo Policy Paths'!$A$2:$I$31,'Monte Carlo_WA Complance Price'!$B434+1,FALSE))</f>
        <v>108.94765254374694</v>
      </c>
      <c r="AA434" s="21">
        <f ca="1">IF(AA$6&lt;$C434,0,VLOOKUP(AA$6,'MonteCarlo Policy Paths'!$A$2:$I$31,'Monte Carlo_WA Complance Price'!$B434+1,FALSE))</f>
        <v>110.18569404992589</v>
      </c>
      <c r="AB434" s="21">
        <f ca="1">IF(AB$6&lt;$C434,0,VLOOKUP(AB$6,'MonteCarlo Policy Paths'!$A$2:$I$31,'Monte Carlo_WA Complance Price'!$B434+1,FALSE))</f>
        <v>111.42373555610482</v>
      </c>
      <c r="AC434" s="21">
        <f ca="1">IF(AC$6&lt;$C434,0,VLOOKUP(AC$6,'MonteCarlo Policy Paths'!$A$2:$I$31,'Monte Carlo_WA Complance Price'!$B434+1,FALSE))</f>
        <v>112.86811731331359</v>
      </c>
      <c r="AD434" s="21">
        <f ca="1">IF(AD$6&lt;$C434,0,VLOOKUP(AD$6,'MonteCarlo Policy Paths'!$A$2:$I$31,'Monte Carlo_WA Complance Price'!$B434+1,FALSE))</f>
        <v>114.31249907052236</v>
      </c>
      <c r="AE434" s="21">
        <f ca="1">IF(AE$6&lt;$C434,0,VLOOKUP(AE$6,'MonteCarlo Policy Paths'!$A$2:$I$31,'Monte Carlo_WA Complance Price'!$B434+1,FALSE))</f>
        <v>115.75688082773114</v>
      </c>
      <c r="AF434" s="21">
        <f ca="1">IF(AF$6&lt;$C434,0,VLOOKUP(AF$6,'MonteCarlo Policy Paths'!$A$2:$I$31,'Monte Carlo_WA Complance Price'!$B434+1,FALSE))</f>
        <v>117.20126258493991</v>
      </c>
      <c r="AG434" s="22">
        <f ca="1">IF(AG$6&lt;$C434,0,VLOOKUP(AG$6,'MonteCarlo Policy Paths'!$A$2:$I$31,'Monte Carlo_WA Complance Price'!$B434+1,FALSE))</f>
        <v>120.41827982173916</v>
      </c>
      <c r="AI434" s="20">
        <f ca="1">E434*VLOOKUP(AI$6,'Greenhouse Gas Costs Avoided'!$A$2:$I$32,9,FALSE)</f>
        <v>0</v>
      </c>
      <c r="AJ434" s="21">
        <f ca="1">F434*VLOOKUP(AJ$6,'Greenhouse Gas Costs Avoided'!$A$2:$I$32,9,FALSE)</f>
        <v>5.2166744805659615</v>
      </c>
      <c r="AK434" s="21">
        <f ca="1">G434*VLOOKUP(AK$6,'Greenhouse Gas Costs Avoided'!$A$2:$I$32,9,FALSE)</f>
        <v>5.3216023247413169</v>
      </c>
      <c r="AL434" s="21">
        <f ca="1">H434*VLOOKUP(AL$6,'Greenhouse Gas Costs Avoided'!$A$2:$I$32,9,FALSE)</f>
        <v>5.4265301689166732</v>
      </c>
      <c r="AM434" s="21">
        <f ca="1">I434*VLOOKUP(AM$6,'Greenhouse Gas Costs Avoided'!$A$2:$I$32,9,FALSE)</f>
        <v>5.5063320831654474</v>
      </c>
      <c r="AN434" s="21">
        <f ca="1">J434*VLOOKUP(AN$6,'Greenhouse Gas Costs Avoided'!$A$2:$I$32,9,FALSE)</f>
        <v>5.5861339974142208</v>
      </c>
      <c r="AO434" s="21">
        <f ca="1">K434*VLOOKUP(AO$6,'Greenhouse Gas Costs Avoided'!$A$2:$I$32,9,FALSE)</f>
        <v>5.665935911662995</v>
      </c>
      <c r="AP434" s="21">
        <f ca="1">L434*VLOOKUP(AP$6,'Greenhouse Gas Costs Avoided'!$A$2:$I$32,9,FALSE)</f>
        <v>5.7457378259117702</v>
      </c>
      <c r="AQ434" s="21">
        <f ca="1">M434*VLOOKUP(AQ$6,'Greenhouse Gas Costs Avoided'!$A$2:$I$32,9,FALSE)</f>
        <v>5.8255397401605462</v>
      </c>
      <c r="AR434" s="21">
        <f ca="1">N434*VLOOKUP(AR$6,'Greenhouse Gas Costs Avoided'!$A$2:$I$32,9,FALSE)</f>
        <v>5.9053416544093205</v>
      </c>
      <c r="AS434" s="21">
        <f ca="1">O434*VLOOKUP(AS$6,'Greenhouse Gas Costs Avoided'!$A$2:$I$32,9,FALSE)</f>
        <v>5.9851435686580947</v>
      </c>
      <c r="AT434" s="21">
        <f ca="1">P434*VLOOKUP(AT$6,'Greenhouse Gas Costs Avoided'!$A$2:$I$32,9,FALSE)</f>
        <v>6.0649454829068699</v>
      </c>
      <c r="AU434" s="21">
        <f ca="1">Q434*VLOOKUP(AU$6,'Greenhouse Gas Costs Avoided'!$A$2:$I$32,9,FALSE)</f>
        <v>6.1447473971556432</v>
      </c>
      <c r="AV434" s="21">
        <f ca="1">R434*VLOOKUP(AV$6,'Greenhouse Gas Costs Avoided'!$A$2:$I$32,9,FALSE)</f>
        <v>6.2245493114044184</v>
      </c>
      <c r="AW434" s="21">
        <f ca="1">S434*VLOOKUP(AW$6,'Greenhouse Gas Costs Avoided'!$A$2:$I$32,9,FALSE)</f>
        <v>6.312953786990386</v>
      </c>
      <c r="AX434" s="21">
        <f ca="1">T434*VLOOKUP(AX$6,'Greenhouse Gas Costs Avoided'!$A$2:$I$32,9,FALSE)</f>
        <v>6.4013582625763545</v>
      </c>
      <c r="AY434" s="21">
        <f ca="1">U434*VLOOKUP(AY$6,'Greenhouse Gas Costs Avoided'!$A$2:$I$32,9,FALSE)</f>
        <v>6.4897627381623222</v>
      </c>
      <c r="AZ434" s="21">
        <f ca="1">V434*VLOOKUP(AZ$6,'Greenhouse Gas Costs Avoided'!$A$2:$I$32,9,FALSE)</f>
        <v>6.5781672137482907</v>
      </c>
      <c r="BA434" s="21">
        <f ca="1">W434*VLOOKUP(BA$6,'Greenhouse Gas Costs Avoided'!$A$2:$I$32,9,FALSE)</f>
        <v>6.6665716893342575</v>
      </c>
      <c r="BB434" s="21">
        <f ca="1">X434*VLOOKUP(BB$6,'Greenhouse Gas Costs Avoided'!$A$2:$I$32,9,FALSE)</f>
        <v>6.7450019445028957</v>
      </c>
      <c r="BC434" s="21">
        <f ca="1">Y434*VLOOKUP(BC$6,'Greenhouse Gas Costs Avoided'!$A$2:$I$32,9,FALSE)</f>
        <v>6.8234321996715348</v>
      </c>
      <c r="BD434" s="21">
        <f ca="1">Z434*VLOOKUP(BD$6,'Greenhouse Gas Costs Avoided'!$A$2:$I$32,9,FALSE)</f>
        <v>6.901862454840173</v>
      </c>
      <c r="BE434" s="21">
        <f ca="1">AA434*VLOOKUP(BE$6,'Greenhouse Gas Costs Avoided'!$A$2:$I$32,9,FALSE)</f>
        <v>6.9802927100088112</v>
      </c>
      <c r="BF434" s="21">
        <f ca="1">AB434*VLOOKUP(BF$6,'Greenhouse Gas Costs Avoided'!$A$2:$I$32,9,FALSE)</f>
        <v>7.0587229651774486</v>
      </c>
      <c r="BG434" s="21">
        <f ca="1">AC434*VLOOKUP(BG$6,'Greenhouse Gas Costs Avoided'!$A$2:$I$32,9,FALSE)</f>
        <v>7.1502249295408609</v>
      </c>
      <c r="BH434" s="21">
        <f ca="1">AD434*VLOOKUP(BH$6,'Greenhouse Gas Costs Avoided'!$A$2:$I$32,9,FALSE)</f>
        <v>7.2417268939042723</v>
      </c>
      <c r="BI434" s="21">
        <f ca="1">AE434*VLOOKUP(BI$6,'Greenhouse Gas Costs Avoided'!$A$2:$I$32,9,FALSE)</f>
        <v>7.3332288582676846</v>
      </c>
      <c r="BJ434" s="21">
        <f ca="1">AF434*VLOOKUP(BJ$6,'Greenhouse Gas Costs Avoided'!$A$2:$I$32,9,FALSE)</f>
        <v>7.424730822631096</v>
      </c>
      <c r="BK434" s="22">
        <f ca="1">AG434*VLOOKUP(BK$6,'Greenhouse Gas Costs Avoided'!$A$2:$I$32,9,FALSE)</f>
        <v>7.6285297110405814</v>
      </c>
    </row>
    <row r="435" spans="1:63" x14ac:dyDescent="0.35">
      <c r="A435" s="11">
        <v>429</v>
      </c>
      <c r="B435" s="12">
        <f t="shared" ca="1" si="12"/>
        <v>5</v>
      </c>
      <c r="C435" s="13">
        <f t="shared" ca="1" si="13"/>
        <v>2023</v>
      </c>
      <c r="E435" s="20">
        <f ca="1">IF(E$6&lt;$C435,0,VLOOKUP(E$6,'MonteCarlo Policy Paths'!$A$2:$I$31,'Monte Carlo_WA Complance Price'!$B435+1,FALSE))</f>
        <v>0</v>
      </c>
      <c r="F435" s="21">
        <f ca="1">IF(F$6&lt;$C435,0,VLOOKUP(F$6,'MonteCarlo Policy Paths'!$A$2:$I$31,'Monte Carlo_WA Complance Price'!$B435+1,FALSE))</f>
        <v>82.346532180449415</v>
      </c>
      <c r="G435" s="21">
        <f ca="1">IF(G$6&lt;$C435,0,VLOOKUP(G$6,'MonteCarlo Policy Paths'!$A$2:$I$31,'Monte Carlo_WA Complance Price'!$B435+1,FALSE))</f>
        <v>84.002844861871253</v>
      </c>
      <c r="H435" s="21">
        <f ca="1">IF(H$6&lt;$C435,0,VLOOKUP(H$6,'MonteCarlo Policy Paths'!$A$2:$I$31,'Monte Carlo_WA Complance Price'!$B435+1,FALSE))</f>
        <v>85.659157543293105</v>
      </c>
      <c r="I435" s="21">
        <f ca="1">IF(I$6&lt;$C435,0,VLOOKUP(I$6,'MonteCarlo Policy Paths'!$A$2:$I$31,'Monte Carlo_WA Complance Price'!$B435+1,FALSE))</f>
        <v>86.918851036576825</v>
      </c>
      <c r="J435" s="21">
        <f ca="1">IF(J$6&lt;$C435,0,VLOOKUP(J$6,'MonteCarlo Policy Paths'!$A$2:$I$31,'Monte Carlo_WA Complance Price'!$B435+1,FALSE))</f>
        <v>88.178544529860531</v>
      </c>
      <c r="K435" s="21">
        <f ca="1">IF(K$6&lt;$C435,0,VLOOKUP(K$6,'MonteCarlo Policy Paths'!$A$2:$I$31,'Monte Carlo_WA Complance Price'!$B435+1,FALSE))</f>
        <v>89.438238023144251</v>
      </c>
      <c r="L435" s="21">
        <f ca="1">IF(L$6&lt;$C435,0,VLOOKUP(L$6,'MonteCarlo Policy Paths'!$A$2:$I$31,'Monte Carlo_WA Complance Price'!$B435+1,FALSE))</f>
        <v>90.697931516427971</v>
      </c>
      <c r="M435" s="21">
        <f ca="1">IF(M$6&lt;$C435,0,VLOOKUP(M$6,'MonteCarlo Policy Paths'!$A$2:$I$31,'Monte Carlo_WA Complance Price'!$B435+1,FALSE))</f>
        <v>91.95762500971172</v>
      </c>
      <c r="N435" s="21">
        <f ca="1">IF(N$6&lt;$C435,0,VLOOKUP(N$6,'MonteCarlo Policy Paths'!$A$2:$I$31,'Monte Carlo_WA Complance Price'!$B435+1,FALSE))</f>
        <v>93.21731850299544</v>
      </c>
      <c r="O435" s="21">
        <f ca="1">IF(O$6&lt;$C435,0,VLOOKUP(O$6,'MonteCarlo Policy Paths'!$A$2:$I$31,'Monte Carlo_WA Complance Price'!$B435+1,FALSE))</f>
        <v>94.47701199627916</v>
      </c>
      <c r="P435" s="21">
        <f ca="1">IF(P$6&lt;$C435,0,VLOOKUP(P$6,'MonteCarlo Policy Paths'!$A$2:$I$31,'Monte Carlo_WA Complance Price'!$B435+1,FALSE))</f>
        <v>95.73670548956288</v>
      </c>
      <c r="Q435" s="21">
        <f ca="1">IF(Q$6&lt;$C435,0,VLOOKUP(Q$6,'MonteCarlo Policy Paths'!$A$2:$I$31,'Monte Carlo_WA Complance Price'!$B435+1,FALSE))</f>
        <v>96.996398982846586</v>
      </c>
      <c r="R435" s="21">
        <f ca="1">IF(R$6&lt;$C435,0,VLOOKUP(R$6,'MonteCarlo Policy Paths'!$A$2:$I$31,'Monte Carlo_WA Complance Price'!$B435+1,FALSE))</f>
        <v>99.874634841342697</v>
      </c>
      <c r="S435" s="21">
        <f ca="1">IF(S$6&lt;$C435,0,VLOOKUP(S$6,'MonteCarlo Policy Paths'!$A$2:$I$31,'Monte Carlo_WA Complance Price'!$B435+1,FALSE))</f>
        <v>101.93553668931256</v>
      </c>
      <c r="T435" s="21">
        <f ca="1">IF(T$6&lt;$C435,0,VLOOKUP(T$6,'MonteCarlo Policy Paths'!$A$2:$I$31,'Monte Carlo_WA Complance Price'!$B435+1,FALSE))</f>
        <v>104.04258519817796</v>
      </c>
      <c r="U435" s="21">
        <f ca="1">IF(U$6&lt;$C435,0,VLOOKUP(U$6,'MonteCarlo Policy Paths'!$A$2:$I$31,'Monte Carlo_WA Complance Price'!$B435+1,FALSE))</f>
        <v>106.18472717196582</v>
      </c>
      <c r="V435" s="21">
        <f ca="1">IF(V$6&lt;$C435,0,VLOOKUP(V$6,'MonteCarlo Policy Paths'!$A$2:$I$31,'Monte Carlo_WA Complance Price'!$B435+1,FALSE))</f>
        <v>108.36780972271322</v>
      </c>
      <c r="W435" s="21">
        <f ca="1">IF(W$6&lt;$C435,0,VLOOKUP(W$6,'MonteCarlo Policy Paths'!$A$2:$I$31,'Monte Carlo_WA Complance Price'!$B435+1,FALSE))</f>
        <v>110.57648338650839</v>
      </c>
      <c r="X435" s="21">
        <f ca="1">IF(X$6&lt;$C435,0,VLOOKUP(X$6,'MonteCarlo Policy Paths'!$A$2:$I$31,'Monte Carlo_WA Complance Price'!$B435+1,FALSE))</f>
        <v>112.7694544213079</v>
      </c>
      <c r="Y435" s="21">
        <f ca="1">IF(Y$6&lt;$C435,0,VLOOKUP(Y$6,'MonteCarlo Policy Paths'!$A$2:$I$31,'Monte Carlo_WA Complance Price'!$B435+1,FALSE))</f>
        <v>114.98228749612761</v>
      </c>
      <c r="Z435" s="21">
        <f ca="1">IF(Z$6&lt;$C435,0,VLOOKUP(Z$6,'MonteCarlo Policy Paths'!$A$2:$I$31,'Monte Carlo_WA Complance Price'!$B435+1,FALSE))</f>
        <v>117.22345778349788</v>
      </c>
      <c r="AA435" s="21">
        <f ca="1">IF(AA$6&lt;$C435,0,VLOOKUP(AA$6,'MonteCarlo Policy Paths'!$A$2:$I$31,'Monte Carlo_WA Complance Price'!$B435+1,FALSE))</f>
        <v>119.50474742044912</v>
      </c>
      <c r="AB435" s="21">
        <f ca="1">IF(AB$6&lt;$C435,0,VLOOKUP(AB$6,'MonteCarlo Policy Paths'!$A$2:$I$31,'Monte Carlo_WA Complance Price'!$B435+1,FALSE))</f>
        <v>121.83201137782079</v>
      </c>
      <c r="AC435" s="21">
        <f ca="1">IF(AC$6&lt;$C435,0,VLOOKUP(AC$6,'MonteCarlo Policy Paths'!$A$2:$I$31,'Monte Carlo_WA Complance Price'!$B435+1,FALSE))</f>
        <v>124.30483685770574</v>
      </c>
      <c r="AD435" s="21">
        <f ca="1">IF(AD$6&lt;$C435,0,VLOOKUP(AD$6,'MonteCarlo Policy Paths'!$A$2:$I$31,'Monte Carlo_WA Complance Price'!$B435+1,FALSE))</f>
        <v>126.81952160325447</v>
      </c>
      <c r="AE435" s="21">
        <f ca="1">IF(AE$6&lt;$C435,0,VLOOKUP(AE$6,'MonteCarlo Policy Paths'!$A$2:$I$31,'Monte Carlo_WA Complance Price'!$B435+1,FALSE))</f>
        <v>129.37127756316897</v>
      </c>
      <c r="AF435" s="21">
        <f ca="1">IF(AF$6&lt;$C435,0,VLOOKUP(AF$6,'MonteCarlo Policy Paths'!$A$2:$I$31,'Monte Carlo_WA Complance Price'!$B435+1,FALSE))</f>
        <v>131.96243899653103</v>
      </c>
      <c r="AG435" s="22">
        <f ca="1">IF(AG$6&lt;$C435,0,VLOOKUP(AG$6,'MonteCarlo Policy Paths'!$A$2:$I$31,'Monte Carlo_WA Complance Price'!$B435+1,FALSE))</f>
        <v>135.47056479945655</v>
      </c>
      <c r="AI435" s="20">
        <f ca="1">E435*VLOOKUP(AI$6,'Greenhouse Gas Costs Avoided'!$A$2:$I$32,9,FALSE)</f>
        <v>0</v>
      </c>
      <c r="AJ435" s="21">
        <f ca="1">F435*VLOOKUP(AJ$6,'Greenhouse Gas Costs Avoided'!$A$2:$I$32,9,FALSE)</f>
        <v>5.2166744805659615</v>
      </c>
      <c r="AK435" s="21">
        <f ca="1">G435*VLOOKUP(AK$6,'Greenhouse Gas Costs Avoided'!$A$2:$I$32,9,FALSE)</f>
        <v>5.3216023247413169</v>
      </c>
      <c r="AL435" s="21">
        <f ca="1">H435*VLOOKUP(AL$6,'Greenhouse Gas Costs Avoided'!$A$2:$I$32,9,FALSE)</f>
        <v>5.4265301689166732</v>
      </c>
      <c r="AM435" s="21">
        <f ca="1">I435*VLOOKUP(AM$6,'Greenhouse Gas Costs Avoided'!$A$2:$I$32,9,FALSE)</f>
        <v>5.5063320831654474</v>
      </c>
      <c r="AN435" s="21">
        <f ca="1">J435*VLOOKUP(AN$6,'Greenhouse Gas Costs Avoided'!$A$2:$I$32,9,FALSE)</f>
        <v>5.5861339974142208</v>
      </c>
      <c r="AO435" s="21">
        <f ca="1">K435*VLOOKUP(AO$6,'Greenhouse Gas Costs Avoided'!$A$2:$I$32,9,FALSE)</f>
        <v>5.665935911662995</v>
      </c>
      <c r="AP435" s="21">
        <f ca="1">L435*VLOOKUP(AP$6,'Greenhouse Gas Costs Avoided'!$A$2:$I$32,9,FALSE)</f>
        <v>5.7457378259117702</v>
      </c>
      <c r="AQ435" s="21">
        <f ca="1">M435*VLOOKUP(AQ$6,'Greenhouse Gas Costs Avoided'!$A$2:$I$32,9,FALSE)</f>
        <v>5.8255397401605462</v>
      </c>
      <c r="AR435" s="21">
        <f ca="1">N435*VLOOKUP(AR$6,'Greenhouse Gas Costs Avoided'!$A$2:$I$32,9,FALSE)</f>
        <v>5.9053416544093205</v>
      </c>
      <c r="AS435" s="21">
        <f ca="1">O435*VLOOKUP(AS$6,'Greenhouse Gas Costs Avoided'!$A$2:$I$32,9,FALSE)</f>
        <v>5.9851435686580947</v>
      </c>
      <c r="AT435" s="21">
        <f ca="1">P435*VLOOKUP(AT$6,'Greenhouse Gas Costs Avoided'!$A$2:$I$32,9,FALSE)</f>
        <v>6.0649454829068699</v>
      </c>
      <c r="AU435" s="21">
        <f ca="1">Q435*VLOOKUP(AU$6,'Greenhouse Gas Costs Avoided'!$A$2:$I$32,9,FALSE)</f>
        <v>6.1447473971556432</v>
      </c>
      <c r="AV435" s="21">
        <f ca="1">R435*VLOOKUP(AV$6,'Greenhouse Gas Costs Avoided'!$A$2:$I$32,9,FALSE)</f>
        <v>6.327084396109818</v>
      </c>
      <c r="AW435" s="21">
        <f ca="1">S435*VLOOKUP(AW$6,'Greenhouse Gas Costs Avoided'!$A$2:$I$32,9,FALSE)</f>
        <v>6.4576430704410743</v>
      </c>
      <c r="AX435" s="21">
        <f ca="1">T435*VLOOKUP(AX$6,'Greenhouse Gas Costs Avoided'!$A$2:$I$32,9,FALSE)</f>
        <v>6.5911251478821242</v>
      </c>
      <c r="AY435" s="21">
        <f ca="1">U435*VLOOKUP(AY$6,'Greenhouse Gas Costs Avoided'!$A$2:$I$32,9,FALSE)</f>
        <v>6.7268304055597685</v>
      </c>
      <c r="AZ435" s="21">
        <f ca="1">V435*VLOOKUP(AZ$6,'Greenhouse Gas Costs Avoided'!$A$2:$I$32,9,FALSE)</f>
        <v>6.8651292595600424</v>
      </c>
      <c r="BA435" s="21">
        <f ca="1">W435*VLOOKUP(BA$6,'Greenhouse Gas Costs Avoided'!$A$2:$I$32,9,FALSE)</f>
        <v>7.0050493173053994</v>
      </c>
      <c r="BB435" s="21">
        <f ca="1">X435*VLOOKUP(BB$6,'Greenhouse Gas Costs Avoided'!$A$2:$I$32,9,FALSE)</f>
        <v>7.1439746093722221</v>
      </c>
      <c r="BC435" s="21">
        <f ca="1">Y435*VLOOKUP(BC$6,'Greenhouse Gas Costs Avoided'!$A$2:$I$32,9,FALSE)</f>
        <v>7.2841581669004034</v>
      </c>
      <c r="BD435" s="21">
        <f ca="1">Z435*VLOOKUP(BD$6,'Greenhouse Gas Costs Avoided'!$A$2:$I$32,9,FALSE)</f>
        <v>7.426136894299721</v>
      </c>
      <c r="BE435" s="21">
        <f ca="1">AA435*VLOOKUP(BE$6,'Greenhouse Gas Costs Avoided'!$A$2:$I$32,9,FALSE)</f>
        <v>7.5706571930511553</v>
      </c>
      <c r="BF435" s="21">
        <f ca="1">AB435*VLOOKUP(BF$6,'Greenhouse Gas Costs Avoided'!$A$2:$I$32,9,FALSE)</f>
        <v>7.7180899770979394</v>
      </c>
      <c r="BG435" s="21">
        <f ca="1">AC435*VLOOKUP(BG$6,'Greenhouse Gas Costs Avoided'!$A$2:$I$32,9,FALSE)</f>
        <v>7.8747441218959366</v>
      </c>
      <c r="BH435" s="21">
        <f ca="1">AD435*VLOOKUP(BH$6,'Greenhouse Gas Costs Avoided'!$A$2:$I$32,9,FALSE)</f>
        <v>8.0340500621877027</v>
      </c>
      <c r="BI435" s="21">
        <f ca="1">AE435*VLOOKUP(BI$6,'Greenhouse Gas Costs Avoided'!$A$2:$I$32,9,FALSE)</f>
        <v>8.1957044736636782</v>
      </c>
      <c r="BJ435" s="21">
        <f ca="1">AF435*VLOOKUP(BJ$6,'Greenhouse Gas Costs Avoided'!$A$2:$I$32,9,FALSE)</f>
        <v>8.3598552322508848</v>
      </c>
      <c r="BK435" s="22">
        <f ca="1">AG435*VLOOKUP(BK$6,'Greenhouse Gas Costs Avoided'!$A$2:$I$32,9,FALSE)</f>
        <v>8.5820959249206545</v>
      </c>
    </row>
    <row r="436" spans="1:63" x14ac:dyDescent="0.35">
      <c r="A436" s="11">
        <v>430</v>
      </c>
      <c r="B436" s="12">
        <f t="shared" ca="1" si="12"/>
        <v>3</v>
      </c>
      <c r="C436" s="13">
        <f t="shared" ca="1" si="13"/>
        <v>2023</v>
      </c>
      <c r="E436" s="20">
        <f ca="1">IF(E$6&lt;$C436,0,VLOOKUP(E$6,'MonteCarlo Policy Paths'!$A$2:$I$31,'Monte Carlo_WA Complance Price'!$B436+1,FALSE))</f>
        <v>0</v>
      </c>
      <c r="F436" s="21">
        <f ca="1">IF(F$6&lt;$C436,0,VLOOKUP(F$6,'MonteCarlo Policy Paths'!$A$2:$I$31,'Monte Carlo_WA Complance Price'!$B436+1,FALSE))</f>
        <v>82.346532180449415</v>
      </c>
      <c r="G436" s="21">
        <f ca="1">IF(G$6&lt;$C436,0,VLOOKUP(G$6,'MonteCarlo Policy Paths'!$A$2:$I$31,'Monte Carlo_WA Complance Price'!$B436+1,FALSE))</f>
        <v>84.002844861871253</v>
      </c>
      <c r="H436" s="21">
        <f ca="1">IF(H$6&lt;$C436,0,VLOOKUP(H$6,'MonteCarlo Policy Paths'!$A$2:$I$31,'Monte Carlo_WA Complance Price'!$B436+1,FALSE))</f>
        <v>85.659157543293105</v>
      </c>
      <c r="I436" s="21">
        <f ca="1">IF(I$6&lt;$C436,0,VLOOKUP(I$6,'MonteCarlo Policy Paths'!$A$2:$I$31,'Monte Carlo_WA Complance Price'!$B436+1,FALSE))</f>
        <v>86.918851036576825</v>
      </c>
      <c r="J436" s="21">
        <f ca="1">IF(J$6&lt;$C436,0,VLOOKUP(J$6,'MonteCarlo Policy Paths'!$A$2:$I$31,'Monte Carlo_WA Complance Price'!$B436+1,FALSE))</f>
        <v>88.178544529860531</v>
      </c>
      <c r="K436" s="21">
        <f ca="1">IF(K$6&lt;$C436,0,VLOOKUP(K$6,'MonteCarlo Policy Paths'!$A$2:$I$31,'Monte Carlo_WA Complance Price'!$B436+1,FALSE))</f>
        <v>89.438238023144251</v>
      </c>
      <c r="L436" s="21">
        <f ca="1">IF(L$6&lt;$C436,0,VLOOKUP(L$6,'MonteCarlo Policy Paths'!$A$2:$I$31,'Monte Carlo_WA Complance Price'!$B436+1,FALSE))</f>
        <v>90.697931516427971</v>
      </c>
      <c r="M436" s="21">
        <f ca="1">IF(M$6&lt;$C436,0,VLOOKUP(M$6,'MonteCarlo Policy Paths'!$A$2:$I$31,'Monte Carlo_WA Complance Price'!$B436+1,FALSE))</f>
        <v>91.95762500971172</v>
      </c>
      <c r="N436" s="21">
        <f ca="1">IF(N$6&lt;$C436,0,VLOOKUP(N$6,'MonteCarlo Policy Paths'!$A$2:$I$31,'Monte Carlo_WA Complance Price'!$B436+1,FALSE))</f>
        <v>93.21731850299544</v>
      </c>
      <c r="O436" s="21">
        <f ca="1">IF(O$6&lt;$C436,0,VLOOKUP(O$6,'MonteCarlo Policy Paths'!$A$2:$I$31,'Monte Carlo_WA Complance Price'!$B436+1,FALSE))</f>
        <v>94.47701199627916</v>
      </c>
      <c r="P436" s="21">
        <f ca="1">IF(P$6&lt;$C436,0,VLOOKUP(P$6,'MonteCarlo Policy Paths'!$A$2:$I$31,'Monte Carlo_WA Complance Price'!$B436+1,FALSE))</f>
        <v>95.73670548956288</v>
      </c>
      <c r="Q436" s="21">
        <f ca="1">IF(Q$6&lt;$C436,0,VLOOKUP(Q$6,'MonteCarlo Policy Paths'!$A$2:$I$31,'Monte Carlo_WA Complance Price'!$B436+1,FALSE))</f>
        <v>96.996398982846586</v>
      </c>
      <c r="R436" s="21">
        <f ca="1">IF(R$6&lt;$C436,0,VLOOKUP(R$6,'MonteCarlo Policy Paths'!$A$2:$I$31,'Monte Carlo_WA Complance Price'!$B436+1,FALSE))</f>
        <v>101.49317720655506</v>
      </c>
      <c r="S436" s="21">
        <f ca="1">IF(S$6&lt;$C436,0,VLOOKUP(S$6,'MonteCarlo Policy Paths'!$A$2:$I$31,'Monte Carlo_WA Complance Price'!$B436+1,FALSE))</f>
        <v>104.21949379267882</v>
      </c>
      <c r="T436" s="21">
        <f ca="1">IF(T$6&lt;$C436,0,VLOOKUP(T$6,'MonteCarlo Policy Paths'!$A$2:$I$31,'Monte Carlo_WA Complance Price'!$B436+1,FALSE))</f>
        <v>107.03810370059369</v>
      </c>
      <c r="U436" s="21">
        <f ca="1">IF(U$6&lt;$C436,0,VLOOKUP(U$6,'MonteCarlo Policy Paths'!$A$2:$I$31,'Monte Carlo_WA Complance Price'!$B436+1,FALSE))</f>
        <v>109.92690053835344</v>
      </c>
      <c r="V436" s="21">
        <f ca="1">IF(V$6&lt;$C436,0,VLOOKUP(V$6,'MonteCarlo Policy Paths'!$A$2:$I$31,'Monte Carlo_WA Complance Price'!$B436+1,FALSE))</f>
        <v>112.89757853003228</v>
      </c>
      <c r="W436" s="21">
        <f ca="1">IF(W$6&lt;$C436,0,VLOOKUP(W$6,'MonteCarlo Policy Paths'!$A$2:$I$31,'Monte Carlo_WA Complance Price'!$B436+1,FALSE))</f>
        <v>115.91943874780665</v>
      </c>
      <c r="X436" s="21">
        <f ca="1">IF(X$6&lt;$C436,0,VLOOKUP(X$6,'MonteCarlo Policy Paths'!$A$2:$I$31,'Monte Carlo_WA Complance Price'!$B436+1,FALSE))</f>
        <v>119.06733931122673</v>
      </c>
      <c r="Y436" s="21">
        <f ca="1">IF(Y$6&lt;$C436,0,VLOOKUP(Y$6,'MonteCarlo Policy Paths'!$A$2:$I$31,'Monte Carlo_WA Complance Price'!$B436+1,FALSE))</f>
        <v>122.25496395468721</v>
      </c>
      <c r="Z436" s="21">
        <f ca="1">IF(Z$6&lt;$C436,0,VLOOKUP(Z$6,'MonteCarlo Policy Paths'!$A$2:$I$31,'Monte Carlo_WA Complance Price'!$B436+1,FALSE))</f>
        <v>125.4992630232488</v>
      </c>
      <c r="AA436" s="21">
        <f ca="1">IF(AA$6&lt;$C436,0,VLOOKUP(AA$6,'MonteCarlo Policy Paths'!$A$2:$I$31,'Monte Carlo_WA Complance Price'!$B436+1,FALSE))</f>
        <v>128.82380079097237</v>
      </c>
      <c r="AB436" s="21">
        <f ca="1">IF(AB$6&lt;$C436,0,VLOOKUP(AB$6,'MonteCarlo Policy Paths'!$A$2:$I$31,'Monte Carlo_WA Complance Price'!$B436+1,FALSE))</f>
        <v>132.24028719953677</v>
      </c>
      <c r="AC436" s="21">
        <f ca="1">IF(AC$6&lt;$C436,0,VLOOKUP(AC$6,'MonteCarlo Policy Paths'!$A$2:$I$31,'Monte Carlo_WA Complance Price'!$B436+1,FALSE))</f>
        <v>135.74155640209787</v>
      </c>
      <c r="AD436" s="21">
        <f ca="1">IF(AD$6&lt;$C436,0,VLOOKUP(AD$6,'MonteCarlo Policy Paths'!$A$2:$I$31,'Monte Carlo_WA Complance Price'!$B436+1,FALSE))</f>
        <v>139.32654413598658</v>
      </c>
      <c r="AE436" s="21">
        <f ca="1">IF(AE$6&lt;$C436,0,VLOOKUP(AE$6,'MonteCarlo Policy Paths'!$A$2:$I$31,'Monte Carlo_WA Complance Price'!$B436+1,FALSE))</f>
        <v>142.9856742986068</v>
      </c>
      <c r="AF436" s="21">
        <f ca="1">IF(AF$6&lt;$C436,0,VLOOKUP(AF$6,'MonteCarlo Policy Paths'!$A$2:$I$31,'Monte Carlo_WA Complance Price'!$B436+1,FALSE))</f>
        <v>146.72361540812219</v>
      </c>
      <c r="AG436" s="22">
        <f ca="1">IF(AG$6&lt;$C436,0,VLOOKUP(AG$6,'MonteCarlo Policy Paths'!$A$2:$I$31,'Monte Carlo_WA Complance Price'!$B436+1,FALSE))</f>
        <v>150.52284977717397</v>
      </c>
      <c r="AI436" s="20">
        <f ca="1">E436*VLOOKUP(AI$6,'Greenhouse Gas Costs Avoided'!$A$2:$I$32,9,FALSE)</f>
        <v>0</v>
      </c>
      <c r="AJ436" s="21">
        <f ca="1">F436*VLOOKUP(AJ$6,'Greenhouse Gas Costs Avoided'!$A$2:$I$32,9,FALSE)</f>
        <v>5.2166744805659615</v>
      </c>
      <c r="AK436" s="21">
        <f ca="1">G436*VLOOKUP(AK$6,'Greenhouse Gas Costs Avoided'!$A$2:$I$32,9,FALSE)</f>
        <v>5.3216023247413169</v>
      </c>
      <c r="AL436" s="21">
        <f ca="1">H436*VLOOKUP(AL$6,'Greenhouse Gas Costs Avoided'!$A$2:$I$32,9,FALSE)</f>
        <v>5.4265301689166732</v>
      </c>
      <c r="AM436" s="21">
        <f ca="1">I436*VLOOKUP(AM$6,'Greenhouse Gas Costs Avoided'!$A$2:$I$32,9,FALSE)</f>
        <v>5.5063320831654474</v>
      </c>
      <c r="AN436" s="21">
        <f ca="1">J436*VLOOKUP(AN$6,'Greenhouse Gas Costs Avoided'!$A$2:$I$32,9,FALSE)</f>
        <v>5.5861339974142208</v>
      </c>
      <c r="AO436" s="21">
        <f ca="1">K436*VLOOKUP(AO$6,'Greenhouse Gas Costs Avoided'!$A$2:$I$32,9,FALSE)</f>
        <v>5.665935911662995</v>
      </c>
      <c r="AP436" s="21">
        <f ca="1">L436*VLOOKUP(AP$6,'Greenhouse Gas Costs Avoided'!$A$2:$I$32,9,FALSE)</f>
        <v>5.7457378259117702</v>
      </c>
      <c r="AQ436" s="21">
        <f ca="1">M436*VLOOKUP(AQ$6,'Greenhouse Gas Costs Avoided'!$A$2:$I$32,9,FALSE)</f>
        <v>5.8255397401605462</v>
      </c>
      <c r="AR436" s="21">
        <f ca="1">N436*VLOOKUP(AR$6,'Greenhouse Gas Costs Avoided'!$A$2:$I$32,9,FALSE)</f>
        <v>5.9053416544093205</v>
      </c>
      <c r="AS436" s="21">
        <f ca="1">O436*VLOOKUP(AS$6,'Greenhouse Gas Costs Avoided'!$A$2:$I$32,9,FALSE)</f>
        <v>5.9851435686580947</v>
      </c>
      <c r="AT436" s="21">
        <f ca="1">P436*VLOOKUP(AT$6,'Greenhouse Gas Costs Avoided'!$A$2:$I$32,9,FALSE)</f>
        <v>6.0649454829068699</v>
      </c>
      <c r="AU436" s="21">
        <f ca="1">Q436*VLOOKUP(AU$6,'Greenhouse Gas Costs Avoided'!$A$2:$I$32,9,FALSE)</f>
        <v>6.1447473971556432</v>
      </c>
      <c r="AV436" s="21">
        <f ca="1">R436*VLOOKUP(AV$6,'Greenhouse Gas Costs Avoided'!$A$2:$I$32,9,FALSE)</f>
        <v>6.4296194808152167</v>
      </c>
      <c r="AW436" s="21">
        <f ca="1">S436*VLOOKUP(AW$6,'Greenhouse Gas Costs Avoided'!$A$2:$I$32,9,FALSE)</f>
        <v>6.6023323538917609</v>
      </c>
      <c r="AX436" s="21">
        <f ca="1">T436*VLOOKUP(AX$6,'Greenhouse Gas Costs Avoided'!$A$2:$I$32,9,FALSE)</f>
        <v>6.7808920331878957</v>
      </c>
      <c r="AY436" s="21">
        <f ca="1">U436*VLOOKUP(AY$6,'Greenhouse Gas Costs Avoided'!$A$2:$I$32,9,FALSE)</f>
        <v>6.9638980729572149</v>
      </c>
      <c r="AZ436" s="21">
        <f ca="1">V436*VLOOKUP(AZ$6,'Greenhouse Gas Costs Avoided'!$A$2:$I$32,9,FALSE)</f>
        <v>7.1520913053717949</v>
      </c>
      <c r="BA436" s="21">
        <f ca="1">W436*VLOOKUP(BA$6,'Greenhouse Gas Costs Avoided'!$A$2:$I$32,9,FALSE)</f>
        <v>7.3435269452765404</v>
      </c>
      <c r="BB436" s="21">
        <f ca="1">X436*VLOOKUP(BB$6,'Greenhouse Gas Costs Avoided'!$A$2:$I$32,9,FALSE)</f>
        <v>7.5429472742415475</v>
      </c>
      <c r="BC436" s="21">
        <f ca="1">Y436*VLOOKUP(BC$6,'Greenhouse Gas Costs Avoided'!$A$2:$I$32,9,FALSE)</f>
        <v>7.744884134129272</v>
      </c>
      <c r="BD436" s="21">
        <f ca="1">Z436*VLOOKUP(BD$6,'Greenhouse Gas Costs Avoided'!$A$2:$I$32,9,FALSE)</f>
        <v>7.950411333759269</v>
      </c>
      <c r="BE436" s="21">
        <f ca="1">AA436*VLOOKUP(BE$6,'Greenhouse Gas Costs Avoided'!$A$2:$I$32,9,FALSE)</f>
        <v>8.161021676093501</v>
      </c>
      <c r="BF436" s="21">
        <f ca="1">AB436*VLOOKUP(BF$6,'Greenhouse Gas Costs Avoided'!$A$2:$I$32,9,FALSE)</f>
        <v>8.3774569890184303</v>
      </c>
      <c r="BG436" s="21">
        <f ca="1">AC436*VLOOKUP(BG$6,'Greenhouse Gas Costs Avoided'!$A$2:$I$32,9,FALSE)</f>
        <v>8.5992633142510115</v>
      </c>
      <c r="BH436" s="21">
        <f ca="1">AD436*VLOOKUP(BH$6,'Greenhouse Gas Costs Avoided'!$A$2:$I$32,9,FALSE)</f>
        <v>8.8263732304711304</v>
      </c>
      <c r="BI436" s="21">
        <f ca="1">AE436*VLOOKUP(BI$6,'Greenhouse Gas Costs Avoided'!$A$2:$I$32,9,FALSE)</f>
        <v>9.05818008905967</v>
      </c>
      <c r="BJ436" s="21">
        <f ca="1">AF436*VLOOKUP(BJ$6,'Greenhouse Gas Costs Avoided'!$A$2:$I$32,9,FALSE)</f>
        <v>9.2949796418706736</v>
      </c>
      <c r="BK436" s="22">
        <f ca="1">AG436*VLOOKUP(BK$6,'Greenhouse Gas Costs Avoided'!$A$2:$I$32,9,FALSE)</f>
        <v>9.5356621388007277</v>
      </c>
    </row>
    <row r="437" spans="1:63" x14ac:dyDescent="0.35">
      <c r="A437" s="11">
        <v>431</v>
      </c>
      <c r="B437" s="12">
        <f t="shared" ca="1" si="12"/>
        <v>2</v>
      </c>
      <c r="C437" s="13">
        <f t="shared" ca="1" si="13"/>
        <v>2023</v>
      </c>
      <c r="E437" s="20">
        <f ca="1">IF(E$6&lt;$C437,0,VLOOKUP(E$6,'MonteCarlo Policy Paths'!$A$2:$I$31,'Monte Carlo_WA Complance Price'!$B437+1,FALSE))</f>
        <v>0</v>
      </c>
      <c r="F437" s="21">
        <f ca="1">IF(F$6&lt;$C437,0,VLOOKUP(F$6,'MonteCarlo Policy Paths'!$A$2:$I$31,'Monte Carlo_WA Complance Price'!$B437+1,FALSE))</f>
        <v>82.346532180449415</v>
      </c>
      <c r="G437" s="21">
        <f ca="1">IF(G$6&lt;$C437,0,VLOOKUP(G$6,'MonteCarlo Policy Paths'!$A$2:$I$31,'Monte Carlo_WA Complance Price'!$B437+1,FALSE))</f>
        <v>84.002844861871253</v>
      </c>
      <c r="H437" s="21">
        <f ca="1">IF(H$6&lt;$C437,0,VLOOKUP(H$6,'MonteCarlo Policy Paths'!$A$2:$I$31,'Monte Carlo_WA Complance Price'!$B437+1,FALSE))</f>
        <v>85.659157543293105</v>
      </c>
      <c r="I437" s="21">
        <f ca="1">IF(I$6&lt;$C437,0,VLOOKUP(I$6,'MonteCarlo Policy Paths'!$A$2:$I$31,'Monte Carlo_WA Complance Price'!$B437+1,FALSE))</f>
        <v>86.918851036576825</v>
      </c>
      <c r="J437" s="21">
        <f ca="1">IF(J$6&lt;$C437,0,VLOOKUP(J$6,'MonteCarlo Policy Paths'!$A$2:$I$31,'Monte Carlo_WA Complance Price'!$B437+1,FALSE))</f>
        <v>88.178544529860531</v>
      </c>
      <c r="K437" s="21">
        <f ca="1">IF(K$6&lt;$C437,0,VLOOKUP(K$6,'MonteCarlo Policy Paths'!$A$2:$I$31,'Monte Carlo_WA Complance Price'!$B437+1,FALSE))</f>
        <v>89.438238023144251</v>
      </c>
      <c r="L437" s="21">
        <f ca="1">IF(L$6&lt;$C437,0,VLOOKUP(L$6,'MonteCarlo Policy Paths'!$A$2:$I$31,'Monte Carlo_WA Complance Price'!$B437+1,FALSE))</f>
        <v>90.697931516427971</v>
      </c>
      <c r="M437" s="21">
        <f ca="1">IF(M$6&lt;$C437,0,VLOOKUP(M$6,'MonteCarlo Policy Paths'!$A$2:$I$31,'Monte Carlo_WA Complance Price'!$B437+1,FALSE))</f>
        <v>91.95762500971172</v>
      </c>
      <c r="N437" s="21">
        <f ca="1">IF(N$6&lt;$C437,0,VLOOKUP(N$6,'MonteCarlo Policy Paths'!$A$2:$I$31,'Monte Carlo_WA Complance Price'!$B437+1,FALSE))</f>
        <v>93.21731850299544</v>
      </c>
      <c r="O437" s="21">
        <f ca="1">IF(O$6&lt;$C437,0,VLOOKUP(O$6,'MonteCarlo Policy Paths'!$A$2:$I$31,'Monte Carlo_WA Complance Price'!$B437+1,FALSE))</f>
        <v>94.47701199627916</v>
      </c>
      <c r="P437" s="21">
        <f ca="1">IF(P$6&lt;$C437,0,VLOOKUP(P$6,'MonteCarlo Policy Paths'!$A$2:$I$31,'Monte Carlo_WA Complance Price'!$B437+1,FALSE))</f>
        <v>95.73670548956288</v>
      </c>
      <c r="Q437" s="21">
        <f ca="1">IF(Q$6&lt;$C437,0,VLOOKUP(Q$6,'MonteCarlo Policy Paths'!$A$2:$I$31,'Monte Carlo_WA Complance Price'!$B437+1,FALSE))</f>
        <v>96.996398982846586</v>
      </c>
      <c r="R437" s="21">
        <f ca="1">IF(R$6&lt;$C437,0,VLOOKUP(R$6,'MonteCarlo Policy Paths'!$A$2:$I$31,'Monte Carlo_WA Complance Price'!$B437+1,FALSE))</f>
        <v>98.25609247613032</v>
      </c>
      <c r="S437" s="21">
        <f ca="1">IF(S$6&lt;$C437,0,VLOOKUP(S$6,'MonteCarlo Policy Paths'!$A$2:$I$31,'Monte Carlo_WA Complance Price'!$B437+1,FALSE))</f>
        <v>99.65157958594628</v>
      </c>
      <c r="T437" s="21">
        <f ca="1">IF(T$6&lt;$C437,0,VLOOKUP(T$6,'MonteCarlo Policy Paths'!$A$2:$I$31,'Monte Carlo_WA Complance Price'!$B437+1,FALSE))</f>
        <v>101.04706669576224</v>
      </c>
      <c r="U437" s="21">
        <f ca="1">IF(U$6&lt;$C437,0,VLOOKUP(U$6,'MonteCarlo Policy Paths'!$A$2:$I$31,'Monte Carlo_WA Complance Price'!$B437+1,FALSE))</f>
        <v>102.4425538055782</v>
      </c>
      <c r="V437" s="21">
        <f ca="1">IF(V$6&lt;$C437,0,VLOOKUP(V$6,'MonteCarlo Policy Paths'!$A$2:$I$31,'Monte Carlo_WA Complance Price'!$B437+1,FALSE))</f>
        <v>103.83804091539416</v>
      </c>
      <c r="W437" s="21">
        <f ca="1">IF(W$6&lt;$C437,0,VLOOKUP(W$6,'MonteCarlo Policy Paths'!$A$2:$I$31,'Monte Carlo_WA Complance Price'!$B437+1,FALSE))</f>
        <v>105.23352802521011</v>
      </c>
      <c r="X437" s="21">
        <f ca="1">IF(X$6&lt;$C437,0,VLOOKUP(X$6,'MonteCarlo Policy Paths'!$A$2:$I$31,'Monte Carlo_WA Complance Price'!$B437+1,FALSE))</f>
        <v>106.47156953138905</v>
      </c>
      <c r="Y437" s="21">
        <f ca="1">IF(Y$6&lt;$C437,0,VLOOKUP(Y$6,'MonteCarlo Policy Paths'!$A$2:$I$31,'Monte Carlo_WA Complance Price'!$B437+1,FALSE))</f>
        <v>107.709611037568</v>
      </c>
      <c r="Z437" s="21">
        <f ca="1">IF(Z$6&lt;$C437,0,VLOOKUP(Z$6,'MonteCarlo Policy Paths'!$A$2:$I$31,'Monte Carlo_WA Complance Price'!$B437+1,FALSE))</f>
        <v>108.94765254374694</v>
      </c>
      <c r="AA437" s="21">
        <f ca="1">IF(AA$6&lt;$C437,0,VLOOKUP(AA$6,'MonteCarlo Policy Paths'!$A$2:$I$31,'Monte Carlo_WA Complance Price'!$B437+1,FALSE))</f>
        <v>110.18569404992589</v>
      </c>
      <c r="AB437" s="21">
        <f ca="1">IF(AB$6&lt;$C437,0,VLOOKUP(AB$6,'MonteCarlo Policy Paths'!$A$2:$I$31,'Monte Carlo_WA Complance Price'!$B437+1,FALSE))</f>
        <v>111.42373555610482</v>
      </c>
      <c r="AC437" s="21">
        <f ca="1">IF(AC$6&lt;$C437,0,VLOOKUP(AC$6,'MonteCarlo Policy Paths'!$A$2:$I$31,'Monte Carlo_WA Complance Price'!$B437+1,FALSE))</f>
        <v>112.86811731331359</v>
      </c>
      <c r="AD437" s="21">
        <f ca="1">IF(AD$6&lt;$C437,0,VLOOKUP(AD$6,'MonteCarlo Policy Paths'!$A$2:$I$31,'Monte Carlo_WA Complance Price'!$B437+1,FALSE))</f>
        <v>114.31249907052236</v>
      </c>
      <c r="AE437" s="21">
        <f ca="1">IF(AE$6&lt;$C437,0,VLOOKUP(AE$6,'MonteCarlo Policy Paths'!$A$2:$I$31,'Monte Carlo_WA Complance Price'!$B437+1,FALSE))</f>
        <v>115.75688082773114</v>
      </c>
      <c r="AF437" s="21">
        <f ca="1">IF(AF$6&lt;$C437,0,VLOOKUP(AF$6,'MonteCarlo Policy Paths'!$A$2:$I$31,'Monte Carlo_WA Complance Price'!$B437+1,FALSE))</f>
        <v>117.20126258493991</v>
      </c>
      <c r="AG437" s="22">
        <f ca="1">IF(AG$6&lt;$C437,0,VLOOKUP(AG$6,'MonteCarlo Policy Paths'!$A$2:$I$31,'Monte Carlo_WA Complance Price'!$B437+1,FALSE))</f>
        <v>120.41827982173916</v>
      </c>
      <c r="AI437" s="20">
        <f ca="1">E437*VLOOKUP(AI$6,'Greenhouse Gas Costs Avoided'!$A$2:$I$32,9,FALSE)</f>
        <v>0</v>
      </c>
      <c r="AJ437" s="21">
        <f ca="1">F437*VLOOKUP(AJ$6,'Greenhouse Gas Costs Avoided'!$A$2:$I$32,9,FALSE)</f>
        <v>5.2166744805659615</v>
      </c>
      <c r="AK437" s="21">
        <f ca="1">G437*VLOOKUP(AK$6,'Greenhouse Gas Costs Avoided'!$A$2:$I$32,9,FALSE)</f>
        <v>5.3216023247413169</v>
      </c>
      <c r="AL437" s="21">
        <f ca="1">H437*VLOOKUP(AL$6,'Greenhouse Gas Costs Avoided'!$A$2:$I$32,9,FALSE)</f>
        <v>5.4265301689166732</v>
      </c>
      <c r="AM437" s="21">
        <f ca="1">I437*VLOOKUP(AM$6,'Greenhouse Gas Costs Avoided'!$A$2:$I$32,9,FALSE)</f>
        <v>5.5063320831654474</v>
      </c>
      <c r="AN437" s="21">
        <f ca="1">J437*VLOOKUP(AN$6,'Greenhouse Gas Costs Avoided'!$A$2:$I$32,9,FALSE)</f>
        <v>5.5861339974142208</v>
      </c>
      <c r="AO437" s="21">
        <f ca="1">K437*VLOOKUP(AO$6,'Greenhouse Gas Costs Avoided'!$A$2:$I$32,9,FALSE)</f>
        <v>5.665935911662995</v>
      </c>
      <c r="AP437" s="21">
        <f ca="1">L437*VLOOKUP(AP$6,'Greenhouse Gas Costs Avoided'!$A$2:$I$32,9,FALSE)</f>
        <v>5.7457378259117702</v>
      </c>
      <c r="AQ437" s="21">
        <f ca="1">M437*VLOOKUP(AQ$6,'Greenhouse Gas Costs Avoided'!$A$2:$I$32,9,FALSE)</f>
        <v>5.8255397401605462</v>
      </c>
      <c r="AR437" s="21">
        <f ca="1">N437*VLOOKUP(AR$6,'Greenhouse Gas Costs Avoided'!$A$2:$I$32,9,FALSE)</f>
        <v>5.9053416544093205</v>
      </c>
      <c r="AS437" s="21">
        <f ca="1">O437*VLOOKUP(AS$6,'Greenhouse Gas Costs Avoided'!$A$2:$I$32,9,FALSE)</f>
        <v>5.9851435686580947</v>
      </c>
      <c r="AT437" s="21">
        <f ca="1">P437*VLOOKUP(AT$6,'Greenhouse Gas Costs Avoided'!$A$2:$I$32,9,FALSE)</f>
        <v>6.0649454829068699</v>
      </c>
      <c r="AU437" s="21">
        <f ca="1">Q437*VLOOKUP(AU$6,'Greenhouse Gas Costs Avoided'!$A$2:$I$32,9,FALSE)</f>
        <v>6.1447473971556432</v>
      </c>
      <c r="AV437" s="21">
        <f ca="1">R437*VLOOKUP(AV$6,'Greenhouse Gas Costs Avoided'!$A$2:$I$32,9,FALSE)</f>
        <v>6.2245493114044184</v>
      </c>
      <c r="AW437" s="21">
        <f ca="1">S437*VLOOKUP(AW$6,'Greenhouse Gas Costs Avoided'!$A$2:$I$32,9,FALSE)</f>
        <v>6.312953786990386</v>
      </c>
      <c r="AX437" s="21">
        <f ca="1">T437*VLOOKUP(AX$6,'Greenhouse Gas Costs Avoided'!$A$2:$I$32,9,FALSE)</f>
        <v>6.4013582625763545</v>
      </c>
      <c r="AY437" s="21">
        <f ca="1">U437*VLOOKUP(AY$6,'Greenhouse Gas Costs Avoided'!$A$2:$I$32,9,FALSE)</f>
        <v>6.4897627381623222</v>
      </c>
      <c r="AZ437" s="21">
        <f ca="1">V437*VLOOKUP(AZ$6,'Greenhouse Gas Costs Avoided'!$A$2:$I$32,9,FALSE)</f>
        <v>6.5781672137482907</v>
      </c>
      <c r="BA437" s="21">
        <f ca="1">W437*VLOOKUP(BA$6,'Greenhouse Gas Costs Avoided'!$A$2:$I$32,9,FALSE)</f>
        <v>6.6665716893342575</v>
      </c>
      <c r="BB437" s="21">
        <f ca="1">X437*VLOOKUP(BB$6,'Greenhouse Gas Costs Avoided'!$A$2:$I$32,9,FALSE)</f>
        <v>6.7450019445028957</v>
      </c>
      <c r="BC437" s="21">
        <f ca="1">Y437*VLOOKUP(BC$6,'Greenhouse Gas Costs Avoided'!$A$2:$I$32,9,FALSE)</f>
        <v>6.8234321996715348</v>
      </c>
      <c r="BD437" s="21">
        <f ca="1">Z437*VLOOKUP(BD$6,'Greenhouse Gas Costs Avoided'!$A$2:$I$32,9,FALSE)</f>
        <v>6.901862454840173</v>
      </c>
      <c r="BE437" s="21">
        <f ca="1">AA437*VLOOKUP(BE$6,'Greenhouse Gas Costs Avoided'!$A$2:$I$32,9,FALSE)</f>
        <v>6.9802927100088112</v>
      </c>
      <c r="BF437" s="21">
        <f ca="1">AB437*VLOOKUP(BF$6,'Greenhouse Gas Costs Avoided'!$A$2:$I$32,9,FALSE)</f>
        <v>7.0587229651774486</v>
      </c>
      <c r="BG437" s="21">
        <f ca="1">AC437*VLOOKUP(BG$6,'Greenhouse Gas Costs Avoided'!$A$2:$I$32,9,FALSE)</f>
        <v>7.1502249295408609</v>
      </c>
      <c r="BH437" s="21">
        <f ca="1">AD437*VLOOKUP(BH$6,'Greenhouse Gas Costs Avoided'!$A$2:$I$32,9,FALSE)</f>
        <v>7.2417268939042723</v>
      </c>
      <c r="BI437" s="21">
        <f ca="1">AE437*VLOOKUP(BI$6,'Greenhouse Gas Costs Avoided'!$A$2:$I$32,9,FALSE)</f>
        <v>7.3332288582676846</v>
      </c>
      <c r="BJ437" s="21">
        <f ca="1">AF437*VLOOKUP(BJ$6,'Greenhouse Gas Costs Avoided'!$A$2:$I$32,9,FALSE)</f>
        <v>7.424730822631096</v>
      </c>
      <c r="BK437" s="22">
        <f ca="1">AG437*VLOOKUP(BK$6,'Greenhouse Gas Costs Avoided'!$A$2:$I$32,9,FALSE)</f>
        <v>7.6285297110405814</v>
      </c>
    </row>
    <row r="438" spans="1:63" x14ac:dyDescent="0.35">
      <c r="A438" s="11">
        <v>432</v>
      </c>
      <c r="B438" s="12">
        <f t="shared" ca="1" si="12"/>
        <v>4</v>
      </c>
      <c r="C438" s="13">
        <f t="shared" ca="1" si="13"/>
        <v>2023</v>
      </c>
      <c r="E438" s="20">
        <f ca="1">IF(E$6&lt;$C438,0,VLOOKUP(E$6,'MonteCarlo Policy Paths'!$A$2:$I$31,'Monte Carlo_WA Complance Price'!$B438+1,FALSE))</f>
        <v>0</v>
      </c>
      <c r="F438" s="21">
        <f ca="1">IF(F$6&lt;$C438,0,VLOOKUP(F$6,'MonteCarlo Policy Paths'!$A$2:$I$31,'Monte Carlo_WA Complance Price'!$B438+1,FALSE))</f>
        <v>82.346532180449415</v>
      </c>
      <c r="G438" s="21">
        <f ca="1">IF(G$6&lt;$C438,0,VLOOKUP(G$6,'MonteCarlo Policy Paths'!$A$2:$I$31,'Monte Carlo_WA Complance Price'!$B438+1,FALSE))</f>
        <v>84.002844861871253</v>
      </c>
      <c r="H438" s="21">
        <f ca="1">IF(H$6&lt;$C438,0,VLOOKUP(H$6,'MonteCarlo Policy Paths'!$A$2:$I$31,'Monte Carlo_WA Complance Price'!$B438+1,FALSE))</f>
        <v>85.659157543293105</v>
      </c>
      <c r="I438" s="21">
        <f ca="1">IF(I$6&lt;$C438,0,VLOOKUP(I$6,'MonteCarlo Policy Paths'!$A$2:$I$31,'Monte Carlo_WA Complance Price'!$B438+1,FALSE))</f>
        <v>86.918851036576825</v>
      </c>
      <c r="J438" s="21">
        <f ca="1">IF(J$6&lt;$C438,0,VLOOKUP(J$6,'MonteCarlo Policy Paths'!$A$2:$I$31,'Monte Carlo_WA Complance Price'!$B438+1,FALSE))</f>
        <v>88.178544529860531</v>
      </c>
      <c r="K438" s="21">
        <f ca="1">IF(K$6&lt;$C438,0,VLOOKUP(K$6,'MonteCarlo Policy Paths'!$A$2:$I$31,'Monte Carlo_WA Complance Price'!$B438+1,FALSE))</f>
        <v>89.438238023144251</v>
      </c>
      <c r="L438" s="21">
        <f ca="1">IF(L$6&lt;$C438,0,VLOOKUP(L$6,'MonteCarlo Policy Paths'!$A$2:$I$31,'Monte Carlo_WA Complance Price'!$B438+1,FALSE))</f>
        <v>90.697931516427971</v>
      </c>
      <c r="M438" s="21">
        <f ca="1">IF(M$6&lt;$C438,0,VLOOKUP(M$6,'MonteCarlo Policy Paths'!$A$2:$I$31,'Monte Carlo_WA Complance Price'!$B438+1,FALSE))</f>
        <v>91.95762500971172</v>
      </c>
      <c r="N438" s="21">
        <f ca="1">IF(N$6&lt;$C438,0,VLOOKUP(N$6,'MonteCarlo Policy Paths'!$A$2:$I$31,'Monte Carlo_WA Complance Price'!$B438+1,FALSE))</f>
        <v>93.21731850299544</v>
      </c>
      <c r="O438" s="21">
        <f ca="1">IF(O$6&lt;$C438,0,VLOOKUP(O$6,'MonteCarlo Policy Paths'!$A$2:$I$31,'Monte Carlo_WA Complance Price'!$B438+1,FALSE))</f>
        <v>94.47701199627916</v>
      </c>
      <c r="P438" s="21">
        <f ca="1">IF(P$6&lt;$C438,0,VLOOKUP(P$6,'MonteCarlo Policy Paths'!$A$2:$I$31,'Monte Carlo_WA Complance Price'!$B438+1,FALSE))</f>
        <v>95.73670548956288</v>
      </c>
      <c r="Q438" s="21">
        <f ca="1">IF(Q$6&lt;$C438,0,VLOOKUP(Q$6,'MonteCarlo Policy Paths'!$A$2:$I$31,'Monte Carlo_WA Complance Price'!$B438+1,FALSE))</f>
        <v>96.996398982846586</v>
      </c>
      <c r="R438" s="21">
        <f ca="1">IF(R$6&lt;$C438,0,VLOOKUP(R$6,'MonteCarlo Policy Paths'!$A$2:$I$31,'Monte Carlo_WA Complance Price'!$B438+1,FALSE))</f>
        <v>98.25609247613032</v>
      </c>
      <c r="S438" s="21">
        <f ca="1">IF(S$6&lt;$C438,0,VLOOKUP(S$6,'MonteCarlo Policy Paths'!$A$2:$I$31,'Monte Carlo_WA Complance Price'!$B438+1,FALSE))</f>
        <v>99.65157958594628</v>
      </c>
      <c r="T438" s="21">
        <f ca="1">IF(T$6&lt;$C438,0,VLOOKUP(T$6,'MonteCarlo Policy Paths'!$A$2:$I$31,'Monte Carlo_WA Complance Price'!$B438+1,FALSE))</f>
        <v>101.04706669576224</v>
      </c>
      <c r="U438" s="21">
        <f ca="1">IF(U$6&lt;$C438,0,VLOOKUP(U$6,'MonteCarlo Policy Paths'!$A$2:$I$31,'Monte Carlo_WA Complance Price'!$B438+1,FALSE))</f>
        <v>102.4425538055782</v>
      </c>
      <c r="V438" s="21">
        <f ca="1">IF(V$6&lt;$C438,0,VLOOKUP(V$6,'MonteCarlo Policy Paths'!$A$2:$I$31,'Monte Carlo_WA Complance Price'!$B438+1,FALSE))</f>
        <v>103.83804091539416</v>
      </c>
      <c r="W438" s="21">
        <f ca="1">IF(W$6&lt;$C438,0,VLOOKUP(W$6,'MonteCarlo Policy Paths'!$A$2:$I$31,'Monte Carlo_WA Complance Price'!$B438+1,FALSE))</f>
        <v>105.23352802521011</v>
      </c>
      <c r="X438" s="21">
        <f ca="1">IF(X$6&lt;$C438,0,VLOOKUP(X$6,'MonteCarlo Policy Paths'!$A$2:$I$31,'Monte Carlo_WA Complance Price'!$B438+1,FALSE))</f>
        <v>106.47156953138905</v>
      </c>
      <c r="Y438" s="21">
        <f ca="1">IF(Y$6&lt;$C438,0,VLOOKUP(Y$6,'MonteCarlo Policy Paths'!$A$2:$I$31,'Monte Carlo_WA Complance Price'!$B438+1,FALSE))</f>
        <v>107.709611037568</v>
      </c>
      <c r="Z438" s="21">
        <f ca="1">IF(Z$6&lt;$C438,0,VLOOKUP(Z$6,'MonteCarlo Policy Paths'!$A$2:$I$31,'Monte Carlo_WA Complance Price'!$B438+1,FALSE))</f>
        <v>108.94765254374694</v>
      </c>
      <c r="AA438" s="21">
        <f ca="1">IF(AA$6&lt;$C438,0,VLOOKUP(AA$6,'MonteCarlo Policy Paths'!$A$2:$I$31,'Monte Carlo_WA Complance Price'!$B438+1,FALSE))</f>
        <v>110.18569404992589</v>
      </c>
      <c r="AB438" s="21">
        <f ca="1">IF(AB$6&lt;$C438,0,VLOOKUP(AB$6,'MonteCarlo Policy Paths'!$A$2:$I$31,'Monte Carlo_WA Complance Price'!$B438+1,FALSE))</f>
        <v>111.42373555610482</v>
      </c>
      <c r="AC438" s="21">
        <f ca="1">IF(AC$6&lt;$C438,0,VLOOKUP(AC$6,'MonteCarlo Policy Paths'!$A$2:$I$31,'Monte Carlo_WA Complance Price'!$B438+1,FALSE))</f>
        <v>112.86811731331359</v>
      </c>
      <c r="AD438" s="21">
        <f ca="1">IF(AD$6&lt;$C438,0,VLOOKUP(AD$6,'MonteCarlo Policy Paths'!$A$2:$I$31,'Monte Carlo_WA Complance Price'!$B438+1,FALSE))</f>
        <v>114.31249907052236</v>
      </c>
      <c r="AE438" s="21">
        <f ca="1">IF(AE$6&lt;$C438,0,VLOOKUP(AE$6,'MonteCarlo Policy Paths'!$A$2:$I$31,'Monte Carlo_WA Complance Price'!$B438+1,FALSE))</f>
        <v>115.75688082773114</v>
      </c>
      <c r="AF438" s="21">
        <f ca="1">IF(AF$6&lt;$C438,0,VLOOKUP(AF$6,'MonteCarlo Policy Paths'!$A$2:$I$31,'Monte Carlo_WA Complance Price'!$B438+1,FALSE))</f>
        <v>117.20126258493991</v>
      </c>
      <c r="AG438" s="22">
        <f ca="1">IF(AG$6&lt;$C438,0,VLOOKUP(AG$6,'MonteCarlo Policy Paths'!$A$2:$I$31,'Monte Carlo_WA Complance Price'!$B438+1,FALSE))</f>
        <v>119.5319620819439</v>
      </c>
      <c r="AI438" s="20">
        <f ca="1">E438*VLOOKUP(AI$6,'Greenhouse Gas Costs Avoided'!$A$2:$I$32,9,FALSE)</f>
        <v>0</v>
      </c>
      <c r="AJ438" s="21">
        <f ca="1">F438*VLOOKUP(AJ$6,'Greenhouse Gas Costs Avoided'!$A$2:$I$32,9,FALSE)</f>
        <v>5.2166744805659615</v>
      </c>
      <c r="AK438" s="21">
        <f ca="1">G438*VLOOKUP(AK$6,'Greenhouse Gas Costs Avoided'!$A$2:$I$32,9,FALSE)</f>
        <v>5.3216023247413169</v>
      </c>
      <c r="AL438" s="21">
        <f ca="1">H438*VLOOKUP(AL$6,'Greenhouse Gas Costs Avoided'!$A$2:$I$32,9,FALSE)</f>
        <v>5.4265301689166732</v>
      </c>
      <c r="AM438" s="21">
        <f ca="1">I438*VLOOKUP(AM$6,'Greenhouse Gas Costs Avoided'!$A$2:$I$32,9,FALSE)</f>
        <v>5.5063320831654474</v>
      </c>
      <c r="AN438" s="21">
        <f ca="1">J438*VLOOKUP(AN$6,'Greenhouse Gas Costs Avoided'!$A$2:$I$32,9,FALSE)</f>
        <v>5.5861339974142208</v>
      </c>
      <c r="AO438" s="21">
        <f ca="1">K438*VLOOKUP(AO$6,'Greenhouse Gas Costs Avoided'!$A$2:$I$32,9,FALSE)</f>
        <v>5.665935911662995</v>
      </c>
      <c r="AP438" s="21">
        <f ca="1">L438*VLOOKUP(AP$6,'Greenhouse Gas Costs Avoided'!$A$2:$I$32,9,FALSE)</f>
        <v>5.7457378259117702</v>
      </c>
      <c r="AQ438" s="21">
        <f ca="1">M438*VLOOKUP(AQ$6,'Greenhouse Gas Costs Avoided'!$A$2:$I$32,9,FALSE)</f>
        <v>5.8255397401605462</v>
      </c>
      <c r="AR438" s="21">
        <f ca="1">N438*VLOOKUP(AR$6,'Greenhouse Gas Costs Avoided'!$A$2:$I$32,9,FALSE)</f>
        <v>5.9053416544093205</v>
      </c>
      <c r="AS438" s="21">
        <f ca="1">O438*VLOOKUP(AS$6,'Greenhouse Gas Costs Avoided'!$A$2:$I$32,9,FALSE)</f>
        <v>5.9851435686580947</v>
      </c>
      <c r="AT438" s="21">
        <f ca="1">P438*VLOOKUP(AT$6,'Greenhouse Gas Costs Avoided'!$A$2:$I$32,9,FALSE)</f>
        <v>6.0649454829068699</v>
      </c>
      <c r="AU438" s="21">
        <f ca="1">Q438*VLOOKUP(AU$6,'Greenhouse Gas Costs Avoided'!$A$2:$I$32,9,FALSE)</f>
        <v>6.1447473971556432</v>
      </c>
      <c r="AV438" s="21">
        <f ca="1">R438*VLOOKUP(AV$6,'Greenhouse Gas Costs Avoided'!$A$2:$I$32,9,FALSE)</f>
        <v>6.2245493114044184</v>
      </c>
      <c r="AW438" s="21">
        <f ca="1">S438*VLOOKUP(AW$6,'Greenhouse Gas Costs Avoided'!$A$2:$I$32,9,FALSE)</f>
        <v>6.312953786990386</v>
      </c>
      <c r="AX438" s="21">
        <f ca="1">T438*VLOOKUP(AX$6,'Greenhouse Gas Costs Avoided'!$A$2:$I$32,9,FALSE)</f>
        <v>6.4013582625763545</v>
      </c>
      <c r="AY438" s="21">
        <f ca="1">U438*VLOOKUP(AY$6,'Greenhouse Gas Costs Avoided'!$A$2:$I$32,9,FALSE)</f>
        <v>6.4897627381623222</v>
      </c>
      <c r="AZ438" s="21">
        <f ca="1">V438*VLOOKUP(AZ$6,'Greenhouse Gas Costs Avoided'!$A$2:$I$32,9,FALSE)</f>
        <v>6.5781672137482907</v>
      </c>
      <c r="BA438" s="21">
        <f ca="1">W438*VLOOKUP(BA$6,'Greenhouse Gas Costs Avoided'!$A$2:$I$32,9,FALSE)</f>
        <v>6.6665716893342575</v>
      </c>
      <c r="BB438" s="21">
        <f ca="1">X438*VLOOKUP(BB$6,'Greenhouse Gas Costs Avoided'!$A$2:$I$32,9,FALSE)</f>
        <v>6.7450019445028957</v>
      </c>
      <c r="BC438" s="21">
        <f ca="1">Y438*VLOOKUP(BC$6,'Greenhouse Gas Costs Avoided'!$A$2:$I$32,9,FALSE)</f>
        <v>6.8234321996715348</v>
      </c>
      <c r="BD438" s="21">
        <f ca="1">Z438*VLOOKUP(BD$6,'Greenhouse Gas Costs Avoided'!$A$2:$I$32,9,FALSE)</f>
        <v>6.901862454840173</v>
      </c>
      <c r="BE438" s="21">
        <f ca="1">AA438*VLOOKUP(BE$6,'Greenhouse Gas Costs Avoided'!$A$2:$I$32,9,FALSE)</f>
        <v>6.9802927100088112</v>
      </c>
      <c r="BF438" s="21">
        <f ca="1">AB438*VLOOKUP(BF$6,'Greenhouse Gas Costs Avoided'!$A$2:$I$32,9,FALSE)</f>
        <v>7.0587229651774486</v>
      </c>
      <c r="BG438" s="21">
        <f ca="1">AC438*VLOOKUP(BG$6,'Greenhouse Gas Costs Avoided'!$A$2:$I$32,9,FALSE)</f>
        <v>7.1502249295408609</v>
      </c>
      <c r="BH438" s="21">
        <f ca="1">AD438*VLOOKUP(BH$6,'Greenhouse Gas Costs Avoided'!$A$2:$I$32,9,FALSE)</f>
        <v>7.2417268939042723</v>
      </c>
      <c r="BI438" s="21">
        <f ca="1">AE438*VLOOKUP(BI$6,'Greenhouse Gas Costs Avoided'!$A$2:$I$32,9,FALSE)</f>
        <v>7.3332288582676846</v>
      </c>
      <c r="BJ438" s="21">
        <f ca="1">AF438*VLOOKUP(BJ$6,'Greenhouse Gas Costs Avoided'!$A$2:$I$32,9,FALSE)</f>
        <v>7.424730822631096</v>
      </c>
      <c r="BK438" s="22">
        <f ca="1">AG438*VLOOKUP(BK$6,'Greenhouse Gas Costs Avoided'!$A$2:$I$32,9,FALSE)</f>
        <v>7.5723812490175435</v>
      </c>
    </row>
    <row r="439" spans="1:63" x14ac:dyDescent="0.35">
      <c r="A439" s="11">
        <v>433</v>
      </c>
      <c r="B439" s="12">
        <f t="shared" ca="1" si="12"/>
        <v>4</v>
      </c>
      <c r="C439" s="13">
        <f t="shared" ca="1" si="13"/>
        <v>2023</v>
      </c>
      <c r="E439" s="20">
        <f ca="1">IF(E$6&lt;$C439,0,VLOOKUP(E$6,'MonteCarlo Policy Paths'!$A$2:$I$31,'Monte Carlo_WA Complance Price'!$B439+1,FALSE))</f>
        <v>0</v>
      </c>
      <c r="F439" s="21">
        <f ca="1">IF(F$6&lt;$C439,0,VLOOKUP(F$6,'MonteCarlo Policy Paths'!$A$2:$I$31,'Monte Carlo_WA Complance Price'!$B439+1,FALSE))</f>
        <v>82.346532180449415</v>
      </c>
      <c r="G439" s="21">
        <f ca="1">IF(G$6&lt;$C439,0,VLOOKUP(G$6,'MonteCarlo Policy Paths'!$A$2:$I$31,'Monte Carlo_WA Complance Price'!$B439+1,FALSE))</f>
        <v>84.002844861871253</v>
      </c>
      <c r="H439" s="21">
        <f ca="1">IF(H$6&lt;$C439,0,VLOOKUP(H$6,'MonteCarlo Policy Paths'!$A$2:$I$31,'Monte Carlo_WA Complance Price'!$B439+1,FALSE))</f>
        <v>85.659157543293105</v>
      </c>
      <c r="I439" s="21">
        <f ca="1">IF(I$6&lt;$C439,0,VLOOKUP(I$6,'MonteCarlo Policy Paths'!$A$2:$I$31,'Monte Carlo_WA Complance Price'!$B439+1,FALSE))</f>
        <v>86.918851036576825</v>
      </c>
      <c r="J439" s="21">
        <f ca="1">IF(J$6&lt;$C439,0,VLOOKUP(J$6,'MonteCarlo Policy Paths'!$A$2:$I$31,'Monte Carlo_WA Complance Price'!$B439+1,FALSE))</f>
        <v>88.178544529860531</v>
      </c>
      <c r="K439" s="21">
        <f ca="1">IF(K$6&lt;$C439,0,VLOOKUP(K$6,'MonteCarlo Policy Paths'!$A$2:$I$31,'Monte Carlo_WA Complance Price'!$B439+1,FALSE))</f>
        <v>89.438238023144251</v>
      </c>
      <c r="L439" s="21">
        <f ca="1">IF(L$6&lt;$C439,0,VLOOKUP(L$6,'MonteCarlo Policy Paths'!$A$2:$I$31,'Monte Carlo_WA Complance Price'!$B439+1,FALSE))</f>
        <v>90.697931516427971</v>
      </c>
      <c r="M439" s="21">
        <f ca="1">IF(M$6&lt;$C439,0,VLOOKUP(M$6,'MonteCarlo Policy Paths'!$A$2:$I$31,'Monte Carlo_WA Complance Price'!$B439+1,FALSE))</f>
        <v>91.95762500971172</v>
      </c>
      <c r="N439" s="21">
        <f ca="1">IF(N$6&lt;$C439,0,VLOOKUP(N$6,'MonteCarlo Policy Paths'!$A$2:$I$31,'Monte Carlo_WA Complance Price'!$B439+1,FALSE))</f>
        <v>93.21731850299544</v>
      </c>
      <c r="O439" s="21">
        <f ca="1">IF(O$6&lt;$C439,0,VLOOKUP(O$6,'MonteCarlo Policy Paths'!$A$2:$I$31,'Monte Carlo_WA Complance Price'!$B439+1,FALSE))</f>
        <v>94.47701199627916</v>
      </c>
      <c r="P439" s="21">
        <f ca="1">IF(P$6&lt;$C439,0,VLOOKUP(P$6,'MonteCarlo Policy Paths'!$A$2:$I$31,'Monte Carlo_WA Complance Price'!$B439+1,FALSE))</f>
        <v>95.73670548956288</v>
      </c>
      <c r="Q439" s="21">
        <f ca="1">IF(Q$6&lt;$C439,0,VLOOKUP(Q$6,'MonteCarlo Policy Paths'!$A$2:$I$31,'Monte Carlo_WA Complance Price'!$B439+1,FALSE))</f>
        <v>96.996398982846586</v>
      </c>
      <c r="R439" s="21">
        <f ca="1">IF(R$6&lt;$C439,0,VLOOKUP(R$6,'MonteCarlo Policy Paths'!$A$2:$I$31,'Monte Carlo_WA Complance Price'!$B439+1,FALSE))</f>
        <v>98.25609247613032</v>
      </c>
      <c r="S439" s="21">
        <f ca="1">IF(S$6&lt;$C439,0,VLOOKUP(S$6,'MonteCarlo Policy Paths'!$A$2:$I$31,'Monte Carlo_WA Complance Price'!$B439+1,FALSE))</f>
        <v>99.65157958594628</v>
      </c>
      <c r="T439" s="21">
        <f ca="1">IF(T$6&lt;$C439,0,VLOOKUP(T$6,'MonteCarlo Policy Paths'!$A$2:$I$31,'Monte Carlo_WA Complance Price'!$B439+1,FALSE))</f>
        <v>101.04706669576224</v>
      </c>
      <c r="U439" s="21">
        <f ca="1">IF(U$6&lt;$C439,0,VLOOKUP(U$6,'MonteCarlo Policy Paths'!$A$2:$I$31,'Monte Carlo_WA Complance Price'!$B439+1,FALSE))</f>
        <v>102.4425538055782</v>
      </c>
      <c r="V439" s="21">
        <f ca="1">IF(V$6&lt;$C439,0,VLOOKUP(V$6,'MonteCarlo Policy Paths'!$A$2:$I$31,'Monte Carlo_WA Complance Price'!$B439+1,FALSE))</f>
        <v>103.83804091539416</v>
      </c>
      <c r="W439" s="21">
        <f ca="1">IF(W$6&lt;$C439,0,VLOOKUP(W$6,'MonteCarlo Policy Paths'!$A$2:$I$31,'Monte Carlo_WA Complance Price'!$B439+1,FALSE))</f>
        <v>105.23352802521011</v>
      </c>
      <c r="X439" s="21">
        <f ca="1">IF(X$6&lt;$C439,0,VLOOKUP(X$6,'MonteCarlo Policy Paths'!$A$2:$I$31,'Monte Carlo_WA Complance Price'!$B439+1,FALSE))</f>
        <v>106.47156953138905</v>
      </c>
      <c r="Y439" s="21">
        <f ca="1">IF(Y$6&lt;$C439,0,VLOOKUP(Y$6,'MonteCarlo Policy Paths'!$A$2:$I$31,'Monte Carlo_WA Complance Price'!$B439+1,FALSE))</f>
        <v>107.709611037568</v>
      </c>
      <c r="Z439" s="21">
        <f ca="1">IF(Z$6&lt;$C439,0,VLOOKUP(Z$6,'MonteCarlo Policy Paths'!$A$2:$I$31,'Monte Carlo_WA Complance Price'!$B439+1,FALSE))</f>
        <v>108.94765254374694</v>
      </c>
      <c r="AA439" s="21">
        <f ca="1">IF(AA$6&lt;$C439,0,VLOOKUP(AA$6,'MonteCarlo Policy Paths'!$A$2:$I$31,'Monte Carlo_WA Complance Price'!$B439+1,FALSE))</f>
        <v>110.18569404992589</v>
      </c>
      <c r="AB439" s="21">
        <f ca="1">IF(AB$6&lt;$C439,0,VLOOKUP(AB$6,'MonteCarlo Policy Paths'!$A$2:$I$31,'Monte Carlo_WA Complance Price'!$B439+1,FALSE))</f>
        <v>111.42373555610482</v>
      </c>
      <c r="AC439" s="21">
        <f ca="1">IF(AC$6&lt;$C439,0,VLOOKUP(AC$6,'MonteCarlo Policy Paths'!$A$2:$I$31,'Monte Carlo_WA Complance Price'!$B439+1,FALSE))</f>
        <v>112.86811731331359</v>
      </c>
      <c r="AD439" s="21">
        <f ca="1">IF(AD$6&lt;$C439,0,VLOOKUP(AD$6,'MonteCarlo Policy Paths'!$A$2:$I$31,'Monte Carlo_WA Complance Price'!$B439+1,FALSE))</f>
        <v>114.31249907052236</v>
      </c>
      <c r="AE439" s="21">
        <f ca="1">IF(AE$6&lt;$C439,0,VLOOKUP(AE$6,'MonteCarlo Policy Paths'!$A$2:$I$31,'Monte Carlo_WA Complance Price'!$B439+1,FALSE))</f>
        <v>115.75688082773114</v>
      </c>
      <c r="AF439" s="21">
        <f ca="1">IF(AF$6&lt;$C439,0,VLOOKUP(AF$6,'MonteCarlo Policy Paths'!$A$2:$I$31,'Monte Carlo_WA Complance Price'!$B439+1,FALSE))</f>
        <v>117.20126258493991</v>
      </c>
      <c r="AG439" s="22">
        <f ca="1">IF(AG$6&lt;$C439,0,VLOOKUP(AG$6,'MonteCarlo Policy Paths'!$A$2:$I$31,'Monte Carlo_WA Complance Price'!$B439+1,FALSE))</f>
        <v>119.5319620819439</v>
      </c>
      <c r="AI439" s="20">
        <f ca="1">E439*VLOOKUP(AI$6,'Greenhouse Gas Costs Avoided'!$A$2:$I$32,9,FALSE)</f>
        <v>0</v>
      </c>
      <c r="AJ439" s="21">
        <f ca="1">F439*VLOOKUP(AJ$6,'Greenhouse Gas Costs Avoided'!$A$2:$I$32,9,FALSE)</f>
        <v>5.2166744805659615</v>
      </c>
      <c r="AK439" s="21">
        <f ca="1">G439*VLOOKUP(AK$6,'Greenhouse Gas Costs Avoided'!$A$2:$I$32,9,FALSE)</f>
        <v>5.3216023247413169</v>
      </c>
      <c r="AL439" s="21">
        <f ca="1">H439*VLOOKUP(AL$6,'Greenhouse Gas Costs Avoided'!$A$2:$I$32,9,FALSE)</f>
        <v>5.4265301689166732</v>
      </c>
      <c r="AM439" s="21">
        <f ca="1">I439*VLOOKUP(AM$6,'Greenhouse Gas Costs Avoided'!$A$2:$I$32,9,FALSE)</f>
        <v>5.5063320831654474</v>
      </c>
      <c r="AN439" s="21">
        <f ca="1">J439*VLOOKUP(AN$6,'Greenhouse Gas Costs Avoided'!$A$2:$I$32,9,FALSE)</f>
        <v>5.5861339974142208</v>
      </c>
      <c r="AO439" s="21">
        <f ca="1">K439*VLOOKUP(AO$6,'Greenhouse Gas Costs Avoided'!$A$2:$I$32,9,FALSE)</f>
        <v>5.665935911662995</v>
      </c>
      <c r="AP439" s="21">
        <f ca="1">L439*VLOOKUP(AP$6,'Greenhouse Gas Costs Avoided'!$A$2:$I$32,9,FALSE)</f>
        <v>5.7457378259117702</v>
      </c>
      <c r="AQ439" s="21">
        <f ca="1">M439*VLOOKUP(AQ$6,'Greenhouse Gas Costs Avoided'!$A$2:$I$32,9,FALSE)</f>
        <v>5.8255397401605462</v>
      </c>
      <c r="AR439" s="21">
        <f ca="1">N439*VLOOKUP(AR$6,'Greenhouse Gas Costs Avoided'!$A$2:$I$32,9,FALSE)</f>
        <v>5.9053416544093205</v>
      </c>
      <c r="AS439" s="21">
        <f ca="1">O439*VLOOKUP(AS$6,'Greenhouse Gas Costs Avoided'!$A$2:$I$32,9,FALSE)</f>
        <v>5.9851435686580947</v>
      </c>
      <c r="AT439" s="21">
        <f ca="1">P439*VLOOKUP(AT$6,'Greenhouse Gas Costs Avoided'!$A$2:$I$32,9,FALSE)</f>
        <v>6.0649454829068699</v>
      </c>
      <c r="AU439" s="21">
        <f ca="1">Q439*VLOOKUP(AU$6,'Greenhouse Gas Costs Avoided'!$A$2:$I$32,9,FALSE)</f>
        <v>6.1447473971556432</v>
      </c>
      <c r="AV439" s="21">
        <f ca="1">R439*VLOOKUP(AV$6,'Greenhouse Gas Costs Avoided'!$A$2:$I$32,9,FALSE)</f>
        <v>6.2245493114044184</v>
      </c>
      <c r="AW439" s="21">
        <f ca="1">S439*VLOOKUP(AW$6,'Greenhouse Gas Costs Avoided'!$A$2:$I$32,9,FALSE)</f>
        <v>6.312953786990386</v>
      </c>
      <c r="AX439" s="21">
        <f ca="1">T439*VLOOKUP(AX$6,'Greenhouse Gas Costs Avoided'!$A$2:$I$32,9,FALSE)</f>
        <v>6.4013582625763545</v>
      </c>
      <c r="AY439" s="21">
        <f ca="1">U439*VLOOKUP(AY$6,'Greenhouse Gas Costs Avoided'!$A$2:$I$32,9,FALSE)</f>
        <v>6.4897627381623222</v>
      </c>
      <c r="AZ439" s="21">
        <f ca="1">V439*VLOOKUP(AZ$6,'Greenhouse Gas Costs Avoided'!$A$2:$I$32,9,FALSE)</f>
        <v>6.5781672137482907</v>
      </c>
      <c r="BA439" s="21">
        <f ca="1">W439*VLOOKUP(BA$6,'Greenhouse Gas Costs Avoided'!$A$2:$I$32,9,FALSE)</f>
        <v>6.6665716893342575</v>
      </c>
      <c r="BB439" s="21">
        <f ca="1">X439*VLOOKUP(BB$6,'Greenhouse Gas Costs Avoided'!$A$2:$I$32,9,FALSE)</f>
        <v>6.7450019445028957</v>
      </c>
      <c r="BC439" s="21">
        <f ca="1">Y439*VLOOKUP(BC$6,'Greenhouse Gas Costs Avoided'!$A$2:$I$32,9,FALSE)</f>
        <v>6.8234321996715348</v>
      </c>
      <c r="BD439" s="21">
        <f ca="1">Z439*VLOOKUP(BD$6,'Greenhouse Gas Costs Avoided'!$A$2:$I$32,9,FALSE)</f>
        <v>6.901862454840173</v>
      </c>
      <c r="BE439" s="21">
        <f ca="1">AA439*VLOOKUP(BE$6,'Greenhouse Gas Costs Avoided'!$A$2:$I$32,9,FALSE)</f>
        <v>6.9802927100088112</v>
      </c>
      <c r="BF439" s="21">
        <f ca="1">AB439*VLOOKUP(BF$6,'Greenhouse Gas Costs Avoided'!$A$2:$I$32,9,FALSE)</f>
        <v>7.0587229651774486</v>
      </c>
      <c r="BG439" s="21">
        <f ca="1">AC439*VLOOKUP(BG$6,'Greenhouse Gas Costs Avoided'!$A$2:$I$32,9,FALSE)</f>
        <v>7.1502249295408609</v>
      </c>
      <c r="BH439" s="21">
        <f ca="1">AD439*VLOOKUP(BH$6,'Greenhouse Gas Costs Avoided'!$A$2:$I$32,9,FALSE)</f>
        <v>7.2417268939042723</v>
      </c>
      <c r="BI439" s="21">
        <f ca="1">AE439*VLOOKUP(BI$6,'Greenhouse Gas Costs Avoided'!$A$2:$I$32,9,FALSE)</f>
        <v>7.3332288582676846</v>
      </c>
      <c r="BJ439" s="21">
        <f ca="1">AF439*VLOOKUP(BJ$6,'Greenhouse Gas Costs Avoided'!$A$2:$I$32,9,FALSE)</f>
        <v>7.424730822631096</v>
      </c>
      <c r="BK439" s="22">
        <f ca="1">AG439*VLOOKUP(BK$6,'Greenhouse Gas Costs Avoided'!$A$2:$I$32,9,FALSE)</f>
        <v>7.5723812490175435</v>
      </c>
    </row>
    <row r="440" spans="1:63" x14ac:dyDescent="0.35">
      <c r="A440" s="11">
        <v>434</v>
      </c>
      <c r="B440" s="12">
        <f t="shared" ca="1" si="12"/>
        <v>3</v>
      </c>
      <c r="C440" s="13">
        <f t="shared" ca="1" si="13"/>
        <v>2023</v>
      </c>
      <c r="E440" s="20">
        <f ca="1">IF(E$6&lt;$C440,0,VLOOKUP(E$6,'MonteCarlo Policy Paths'!$A$2:$I$31,'Monte Carlo_WA Complance Price'!$B440+1,FALSE))</f>
        <v>0</v>
      </c>
      <c r="F440" s="21">
        <f ca="1">IF(F$6&lt;$C440,0,VLOOKUP(F$6,'MonteCarlo Policy Paths'!$A$2:$I$31,'Monte Carlo_WA Complance Price'!$B440+1,FALSE))</f>
        <v>82.346532180449415</v>
      </c>
      <c r="G440" s="21">
        <f ca="1">IF(G$6&lt;$C440,0,VLOOKUP(G$6,'MonteCarlo Policy Paths'!$A$2:$I$31,'Monte Carlo_WA Complance Price'!$B440+1,FALSE))</f>
        <v>84.002844861871253</v>
      </c>
      <c r="H440" s="21">
        <f ca="1">IF(H$6&lt;$C440,0,VLOOKUP(H$6,'MonteCarlo Policy Paths'!$A$2:$I$31,'Monte Carlo_WA Complance Price'!$B440+1,FALSE))</f>
        <v>85.659157543293105</v>
      </c>
      <c r="I440" s="21">
        <f ca="1">IF(I$6&lt;$C440,0,VLOOKUP(I$6,'MonteCarlo Policy Paths'!$A$2:$I$31,'Monte Carlo_WA Complance Price'!$B440+1,FALSE))</f>
        <v>86.918851036576825</v>
      </c>
      <c r="J440" s="21">
        <f ca="1">IF(J$6&lt;$C440,0,VLOOKUP(J$6,'MonteCarlo Policy Paths'!$A$2:$I$31,'Monte Carlo_WA Complance Price'!$B440+1,FALSE))</f>
        <v>88.178544529860531</v>
      </c>
      <c r="K440" s="21">
        <f ca="1">IF(K$6&lt;$C440,0,VLOOKUP(K$6,'MonteCarlo Policy Paths'!$A$2:$I$31,'Monte Carlo_WA Complance Price'!$B440+1,FALSE))</f>
        <v>89.438238023144251</v>
      </c>
      <c r="L440" s="21">
        <f ca="1">IF(L$6&lt;$C440,0,VLOOKUP(L$6,'MonteCarlo Policy Paths'!$A$2:$I$31,'Monte Carlo_WA Complance Price'!$B440+1,FALSE))</f>
        <v>90.697931516427971</v>
      </c>
      <c r="M440" s="21">
        <f ca="1">IF(M$6&lt;$C440,0,VLOOKUP(M$6,'MonteCarlo Policy Paths'!$A$2:$I$31,'Monte Carlo_WA Complance Price'!$B440+1,FALSE))</f>
        <v>91.95762500971172</v>
      </c>
      <c r="N440" s="21">
        <f ca="1">IF(N$6&lt;$C440,0,VLOOKUP(N$6,'MonteCarlo Policy Paths'!$A$2:$I$31,'Monte Carlo_WA Complance Price'!$B440+1,FALSE))</f>
        <v>93.21731850299544</v>
      </c>
      <c r="O440" s="21">
        <f ca="1">IF(O$6&lt;$C440,0,VLOOKUP(O$6,'MonteCarlo Policy Paths'!$A$2:$I$31,'Monte Carlo_WA Complance Price'!$B440+1,FALSE))</f>
        <v>94.47701199627916</v>
      </c>
      <c r="P440" s="21">
        <f ca="1">IF(P$6&lt;$C440,0,VLOOKUP(P$6,'MonteCarlo Policy Paths'!$A$2:$I$31,'Monte Carlo_WA Complance Price'!$B440+1,FALSE))</f>
        <v>95.73670548956288</v>
      </c>
      <c r="Q440" s="21">
        <f ca="1">IF(Q$6&lt;$C440,0,VLOOKUP(Q$6,'MonteCarlo Policy Paths'!$A$2:$I$31,'Monte Carlo_WA Complance Price'!$B440+1,FALSE))</f>
        <v>96.996398982846586</v>
      </c>
      <c r="R440" s="21">
        <f ca="1">IF(R$6&lt;$C440,0,VLOOKUP(R$6,'MonteCarlo Policy Paths'!$A$2:$I$31,'Monte Carlo_WA Complance Price'!$B440+1,FALSE))</f>
        <v>101.49317720655506</v>
      </c>
      <c r="S440" s="21">
        <f ca="1">IF(S$6&lt;$C440,0,VLOOKUP(S$6,'MonteCarlo Policy Paths'!$A$2:$I$31,'Monte Carlo_WA Complance Price'!$B440+1,FALSE))</f>
        <v>104.21949379267882</v>
      </c>
      <c r="T440" s="21">
        <f ca="1">IF(T$6&lt;$C440,0,VLOOKUP(T$6,'MonteCarlo Policy Paths'!$A$2:$I$31,'Monte Carlo_WA Complance Price'!$B440+1,FALSE))</f>
        <v>107.03810370059369</v>
      </c>
      <c r="U440" s="21">
        <f ca="1">IF(U$6&lt;$C440,0,VLOOKUP(U$6,'MonteCarlo Policy Paths'!$A$2:$I$31,'Monte Carlo_WA Complance Price'!$B440+1,FALSE))</f>
        <v>109.92690053835344</v>
      </c>
      <c r="V440" s="21">
        <f ca="1">IF(V$6&lt;$C440,0,VLOOKUP(V$6,'MonteCarlo Policy Paths'!$A$2:$I$31,'Monte Carlo_WA Complance Price'!$B440+1,FALSE))</f>
        <v>112.89757853003228</v>
      </c>
      <c r="W440" s="21">
        <f ca="1">IF(W$6&lt;$C440,0,VLOOKUP(W$6,'MonteCarlo Policy Paths'!$A$2:$I$31,'Monte Carlo_WA Complance Price'!$B440+1,FALSE))</f>
        <v>115.91943874780665</v>
      </c>
      <c r="X440" s="21">
        <f ca="1">IF(X$6&lt;$C440,0,VLOOKUP(X$6,'MonteCarlo Policy Paths'!$A$2:$I$31,'Monte Carlo_WA Complance Price'!$B440+1,FALSE))</f>
        <v>119.06733931122673</v>
      </c>
      <c r="Y440" s="21">
        <f ca="1">IF(Y$6&lt;$C440,0,VLOOKUP(Y$6,'MonteCarlo Policy Paths'!$A$2:$I$31,'Monte Carlo_WA Complance Price'!$B440+1,FALSE))</f>
        <v>122.25496395468721</v>
      </c>
      <c r="Z440" s="21">
        <f ca="1">IF(Z$6&lt;$C440,0,VLOOKUP(Z$6,'MonteCarlo Policy Paths'!$A$2:$I$31,'Monte Carlo_WA Complance Price'!$B440+1,FALSE))</f>
        <v>125.4992630232488</v>
      </c>
      <c r="AA440" s="21">
        <f ca="1">IF(AA$6&lt;$C440,0,VLOOKUP(AA$6,'MonteCarlo Policy Paths'!$A$2:$I$31,'Monte Carlo_WA Complance Price'!$B440+1,FALSE))</f>
        <v>128.82380079097237</v>
      </c>
      <c r="AB440" s="21">
        <f ca="1">IF(AB$6&lt;$C440,0,VLOOKUP(AB$6,'MonteCarlo Policy Paths'!$A$2:$I$31,'Monte Carlo_WA Complance Price'!$B440+1,FALSE))</f>
        <v>132.24028719953677</v>
      </c>
      <c r="AC440" s="21">
        <f ca="1">IF(AC$6&lt;$C440,0,VLOOKUP(AC$6,'MonteCarlo Policy Paths'!$A$2:$I$31,'Monte Carlo_WA Complance Price'!$B440+1,FALSE))</f>
        <v>135.74155640209787</v>
      </c>
      <c r="AD440" s="21">
        <f ca="1">IF(AD$6&lt;$C440,0,VLOOKUP(AD$6,'MonteCarlo Policy Paths'!$A$2:$I$31,'Monte Carlo_WA Complance Price'!$B440+1,FALSE))</f>
        <v>139.32654413598658</v>
      </c>
      <c r="AE440" s="21">
        <f ca="1">IF(AE$6&lt;$C440,0,VLOOKUP(AE$6,'MonteCarlo Policy Paths'!$A$2:$I$31,'Monte Carlo_WA Complance Price'!$B440+1,FALSE))</f>
        <v>142.9856742986068</v>
      </c>
      <c r="AF440" s="21">
        <f ca="1">IF(AF$6&lt;$C440,0,VLOOKUP(AF$6,'MonteCarlo Policy Paths'!$A$2:$I$31,'Monte Carlo_WA Complance Price'!$B440+1,FALSE))</f>
        <v>146.72361540812219</v>
      </c>
      <c r="AG440" s="22">
        <f ca="1">IF(AG$6&lt;$C440,0,VLOOKUP(AG$6,'MonteCarlo Policy Paths'!$A$2:$I$31,'Monte Carlo_WA Complance Price'!$B440+1,FALSE))</f>
        <v>150.52284977717397</v>
      </c>
      <c r="AI440" s="20">
        <f ca="1">E440*VLOOKUP(AI$6,'Greenhouse Gas Costs Avoided'!$A$2:$I$32,9,FALSE)</f>
        <v>0</v>
      </c>
      <c r="AJ440" s="21">
        <f ca="1">F440*VLOOKUP(AJ$6,'Greenhouse Gas Costs Avoided'!$A$2:$I$32,9,FALSE)</f>
        <v>5.2166744805659615</v>
      </c>
      <c r="AK440" s="21">
        <f ca="1">G440*VLOOKUP(AK$6,'Greenhouse Gas Costs Avoided'!$A$2:$I$32,9,FALSE)</f>
        <v>5.3216023247413169</v>
      </c>
      <c r="AL440" s="21">
        <f ca="1">H440*VLOOKUP(AL$6,'Greenhouse Gas Costs Avoided'!$A$2:$I$32,9,FALSE)</f>
        <v>5.4265301689166732</v>
      </c>
      <c r="AM440" s="21">
        <f ca="1">I440*VLOOKUP(AM$6,'Greenhouse Gas Costs Avoided'!$A$2:$I$32,9,FALSE)</f>
        <v>5.5063320831654474</v>
      </c>
      <c r="AN440" s="21">
        <f ca="1">J440*VLOOKUP(AN$6,'Greenhouse Gas Costs Avoided'!$A$2:$I$32,9,FALSE)</f>
        <v>5.5861339974142208</v>
      </c>
      <c r="AO440" s="21">
        <f ca="1">K440*VLOOKUP(AO$6,'Greenhouse Gas Costs Avoided'!$A$2:$I$32,9,FALSE)</f>
        <v>5.665935911662995</v>
      </c>
      <c r="AP440" s="21">
        <f ca="1">L440*VLOOKUP(AP$6,'Greenhouse Gas Costs Avoided'!$A$2:$I$32,9,FALSE)</f>
        <v>5.7457378259117702</v>
      </c>
      <c r="AQ440" s="21">
        <f ca="1">M440*VLOOKUP(AQ$6,'Greenhouse Gas Costs Avoided'!$A$2:$I$32,9,FALSE)</f>
        <v>5.8255397401605462</v>
      </c>
      <c r="AR440" s="21">
        <f ca="1">N440*VLOOKUP(AR$6,'Greenhouse Gas Costs Avoided'!$A$2:$I$32,9,FALSE)</f>
        <v>5.9053416544093205</v>
      </c>
      <c r="AS440" s="21">
        <f ca="1">O440*VLOOKUP(AS$6,'Greenhouse Gas Costs Avoided'!$A$2:$I$32,9,FALSE)</f>
        <v>5.9851435686580947</v>
      </c>
      <c r="AT440" s="21">
        <f ca="1">P440*VLOOKUP(AT$6,'Greenhouse Gas Costs Avoided'!$A$2:$I$32,9,FALSE)</f>
        <v>6.0649454829068699</v>
      </c>
      <c r="AU440" s="21">
        <f ca="1">Q440*VLOOKUP(AU$6,'Greenhouse Gas Costs Avoided'!$A$2:$I$32,9,FALSE)</f>
        <v>6.1447473971556432</v>
      </c>
      <c r="AV440" s="21">
        <f ca="1">R440*VLOOKUP(AV$6,'Greenhouse Gas Costs Avoided'!$A$2:$I$32,9,FALSE)</f>
        <v>6.4296194808152167</v>
      </c>
      <c r="AW440" s="21">
        <f ca="1">S440*VLOOKUP(AW$6,'Greenhouse Gas Costs Avoided'!$A$2:$I$32,9,FALSE)</f>
        <v>6.6023323538917609</v>
      </c>
      <c r="AX440" s="21">
        <f ca="1">T440*VLOOKUP(AX$6,'Greenhouse Gas Costs Avoided'!$A$2:$I$32,9,FALSE)</f>
        <v>6.7808920331878957</v>
      </c>
      <c r="AY440" s="21">
        <f ca="1">U440*VLOOKUP(AY$6,'Greenhouse Gas Costs Avoided'!$A$2:$I$32,9,FALSE)</f>
        <v>6.9638980729572149</v>
      </c>
      <c r="AZ440" s="21">
        <f ca="1">V440*VLOOKUP(AZ$6,'Greenhouse Gas Costs Avoided'!$A$2:$I$32,9,FALSE)</f>
        <v>7.1520913053717949</v>
      </c>
      <c r="BA440" s="21">
        <f ca="1">W440*VLOOKUP(BA$6,'Greenhouse Gas Costs Avoided'!$A$2:$I$32,9,FALSE)</f>
        <v>7.3435269452765404</v>
      </c>
      <c r="BB440" s="21">
        <f ca="1">X440*VLOOKUP(BB$6,'Greenhouse Gas Costs Avoided'!$A$2:$I$32,9,FALSE)</f>
        <v>7.5429472742415475</v>
      </c>
      <c r="BC440" s="21">
        <f ca="1">Y440*VLOOKUP(BC$6,'Greenhouse Gas Costs Avoided'!$A$2:$I$32,9,FALSE)</f>
        <v>7.744884134129272</v>
      </c>
      <c r="BD440" s="21">
        <f ca="1">Z440*VLOOKUP(BD$6,'Greenhouse Gas Costs Avoided'!$A$2:$I$32,9,FALSE)</f>
        <v>7.950411333759269</v>
      </c>
      <c r="BE440" s="21">
        <f ca="1">AA440*VLOOKUP(BE$6,'Greenhouse Gas Costs Avoided'!$A$2:$I$32,9,FALSE)</f>
        <v>8.161021676093501</v>
      </c>
      <c r="BF440" s="21">
        <f ca="1">AB440*VLOOKUP(BF$6,'Greenhouse Gas Costs Avoided'!$A$2:$I$32,9,FALSE)</f>
        <v>8.3774569890184303</v>
      </c>
      <c r="BG440" s="21">
        <f ca="1">AC440*VLOOKUP(BG$6,'Greenhouse Gas Costs Avoided'!$A$2:$I$32,9,FALSE)</f>
        <v>8.5992633142510115</v>
      </c>
      <c r="BH440" s="21">
        <f ca="1">AD440*VLOOKUP(BH$6,'Greenhouse Gas Costs Avoided'!$A$2:$I$32,9,FALSE)</f>
        <v>8.8263732304711304</v>
      </c>
      <c r="BI440" s="21">
        <f ca="1">AE440*VLOOKUP(BI$6,'Greenhouse Gas Costs Avoided'!$A$2:$I$32,9,FALSE)</f>
        <v>9.05818008905967</v>
      </c>
      <c r="BJ440" s="21">
        <f ca="1">AF440*VLOOKUP(BJ$6,'Greenhouse Gas Costs Avoided'!$A$2:$I$32,9,FALSE)</f>
        <v>9.2949796418706736</v>
      </c>
      <c r="BK440" s="22">
        <f ca="1">AG440*VLOOKUP(BK$6,'Greenhouse Gas Costs Avoided'!$A$2:$I$32,9,FALSE)</f>
        <v>9.5356621388007277</v>
      </c>
    </row>
    <row r="441" spans="1:63" x14ac:dyDescent="0.35">
      <c r="A441" s="11">
        <v>435</v>
      </c>
      <c r="B441" s="12">
        <f t="shared" ca="1" si="12"/>
        <v>3</v>
      </c>
      <c r="C441" s="13">
        <f t="shared" ca="1" si="13"/>
        <v>2023</v>
      </c>
      <c r="E441" s="20">
        <f ca="1">IF(E$6&lt;$C441,0,VLOOKUP(E$6,'MonteCarlo Policy Paths'!$A$2:$I$31,'Monte Carlo_WA Complance Price'!$B441+1,FALSE))</f>
        <v>0</v>
      </c>
      <c r="F441" s="21">
        <f ca="1">IF(F$6&lt;$C441,0,VLOOKUP(F$6,'MonteCarlo Policy Paths'!$A$2:$I$31,'Monte Carlo_WA Complance Price'!$B441+1,FALSE))</f>
        <v>82.346532180449415</v>
      </c>
      <c r="G441" s="21">
        <f ca="1">IF(G$6&lt;$C441,0,VLOOKUP(G$6,'MonteCarlo Policy Paths'!$A$2:$I$31,'Monte Carlo_WA Complance Price'!$B441+1,FALSE))</f>
        <v>84.002844861871253</v>
      </c>
      <c r="H441" s="21">
        <f ca="1">IF(H$6&lt;$C441,0,VLOOKUP(H$6,'MonteCarlo Policy Paths'!$A$2:$I$31,'Monte Carlo_WA Complance Price'!$B441+1,FALSE))</f>
        <v>85.659157543293105</v>
      </c>
      <c r="I441" s="21">
        <f ca="1">IF(I$6&lt;$C441,0,VLOOKUP(I$6,'MonteCarlo Policy Paths'!$A$2:$I$31,'Monte Carlo_WA Complance Price'!$B441+1,FALSE))</f>
        <v>86.918851036576825</v>
      </c>
      <c r="J441" s="21">
        <f ca="1">IF(J$6&lt;$C441,0,VLOOKUP(J$6,'MonteCarlo Policy Paths'!$A$2:$I$31,'Monte Carlo_WA Complance Price'!$B441+1,FALSE))</f>
        <v>88.178544529860531</v>
      </c>
      <c r="K441" s="21">
        <f ca="1">IF(K$6&lt;$C441,0,VLOOKUP(K$6,'MonteCarlo Policy Paths'!$A$2:$I$31,'Monte Carlo_WA Complance Price'!$B441+1,FALSE))</f>
        <v>89.438238023144251</v>
      </c>
      <c r="L441" s="21">
        <f ca="1">IF(L$6&lt;$C441,0,VLOOKUP(L$6,'MonteCarlo Policy Paths'!$A$2:$I$31,'Monte Carlo_WA Complance Price'!$B441+1,FALSE))</f>
        <v>90.697931516427971</v>
      </c>
      <c r="M441" s="21">
        <f ca="1">IF(M$6&lt;$C441,0,VLOOKUP(M$6,'MonteCarlo Policy Paths'!$A$2:$I$31,'Monte Carlo_WA Complance Price'!$B441+1,FALSE))</f>
        <v>91.95762500971172</v>
      </c>
      <c r="N441" s="21">
        <f ca="1">IF(N$6&lt;$C441,0,VLOOKUP(N$6,'MonteCarlo Policy Paths'!$A$2:$I$31,'Monte Carlo_WA Complance Price'!$B441+1,FALSE))</f>
        <v>93.21731850299544</v>
      </c>
      <c r="O441" s="21">
        <f ca="1">IF(O$6&lt;$C441,0,VLOOKUP(O$6,'MonteCarlo Policy Paths'!$A$2:$I$31,'Monte Carlo_WA Complance Price'!$B441+1,FALSE))</f>
        <v>94.47701199627916</v>
      </c>
      <c r="P441" s="21">
        <f ca="1">IF(P$6&lt;$C441,0,VLOOKUP(P$6,'MonteCarlo Policy Paths'!$A$2:$I$31,'Monte Carlo_WA Complance Price'!$B441+1,FALSE))</f>
        <v>95.73670548956288</v>
      </c>
      <c r="Q441" s="21">
        <f ca="1">IF(Q$6&lt;$C441,0,VLOOKUP(Q$6,'MonteCarlo Policy Paths'!$A$2:$I$31,'Monte Carlo_WA Complance Price'!$B441+1,FALSE))</f>
        <v>96.996398982846586</v>
      </c>
      <c r="R441" s="21">
        <f ca="1">IF(R$6&lt;$C441,0,VLOOKUP(R$6,'MonteCarlo Policy Paths'!$A$2:$I$31,'Monte Carlo_WA Complance Price'!$B441+1,FALSE))</f>
        <v>101.49317720655506</v>
      </c>
      <c r="S441" s="21">
        <f ca="1">IF(S$6&lt;$C441,0,VLOOKUP(S$6,'MonteCarlo Policy Paths'!$A$2:$I$31,'Monte Carlo_WA Complance Price'!$B441+1,FALSE))</f>
        <v>104.21949379267882</v>
      </c>
      <c r="T441" s="21">
        <f ca="1">IF(T$6&lt;$C441,0,VLOOKUP(T$6,'MonteCarlo Policy Paths'!$A$2:$I$31,'Monte Carlo_WA Complance Price'!$B441+1,FALSE))</f>
        <v>107.03810370059369</v>
      </c>
      <c r="U441" s="21">
        <f ca="1">IF(U$6&lt;$C441,0,VLOOKUP(U$6,'MonteCarlo Policy Paths'!$A$2:$I$31,'Monte Carlo_WA Complance Price'!$B441+1,FALSE))</f>
        <v>109.92690053835344</v>
      </c>
      <c r="V441" s="21">
        <f ca="1">IF(V$6&lt;$C441,0,VLOOKUP(V$6,'MonteCarlo Policy Paths'!$A$2:$I$31,'Monte Carlo_WA Complance Price'!$B441+1,FALSE))</f>
        <v>112.89757853003228</v>
      </c>
      <c r="W441" s="21">
        <f ca="1">IF(W$6&lt;$C441,0,VLOOKUP(W$6,'MonteCarlo Policy Paths'!$A$2:$I$31,'Monte Carlo_WA Complance Price'!$B441+1,FALSE))</f>
        <v>115.91943874780665</v>
      </c>
      <c r="X441" s="21">
        <f ca="1">IF(X$6&lt;$C441,0,VLOOKUP(X$6,'MonteCarlo Policy Paths'!$A$2:$I$31,'Monte Carlo_WA Complance Price'!$B441+1,FALSE))</f>
        <v>119.06733931122673</v>
      </c>
      <c r="Y441" s="21">
        <f ca="1">IF(Y$6&lt;$C441,0,VLOOKUP(Y$6,'MonteCarlo Policy Paths'!$A$2:$I$31,'Monte Carlo_WA Complance Price'!$B441+1,FALSE))</f>
        <v>122.25496395468721</v>
      </c>
      <c r="Z441" s="21">
        <f ca="1">IF(Z$6&lt;$C441,0,VLOOKUP(Z$6,'MonteCarlo Policy Paths'!$A$2:$I$31,'Monte Carlo_WA Complance Price'!$B441+1,FALSE))</f>
        <v>125.4992630232488</v>
      </c>
      <c r="AA441" s="21">
        <f ca="1">IF(AA$6&lt;$C441,0,VLOOKUP(AA$6,'MonteCarlo Policy Paths'!$A$2:$I$31,'Monte Carlo_WA Complance Price'!$B441+1,FALSE))</f>
        <v>128.82380079097237</v>
      </c>
      <c r="AB441" s="21">
        <f ca="1">IF(AB$6&lt;$C441,0,VLOOKUP(AB$6,'MonteCarlo Policy Paths'!$A$2:$I$31,'Monte Carlo_WA Complance Price'!$B441+1,FALSE))</f>
        <v>132.24028719953677</v>
      </c>
      <c r="AC441" s="21">
        <f ca="1">IF(AC$6&lt;$C441,0,VLOOKUP(AC$6,'MonteCarlo Policy Paths'!$A$2:$I$31,'Monte Carlo_WA Complance Price'!$B441+1,FALSE))</f>
        <v>135.74155640209787</v>
      </c>
      <c r="AD441" s="21">
        <f ca="1">IF(AD$6&lt;$C441,0,VLOOKUP(AD$6,'MonteCarlo Policy Paths'!$A$2:$I$31,'Monte Carlo_WA Complance Price'!$B441+1,FALSE))</f>
        <v>139.32654413598658</v>
      </c>
      <c r="AE441" s="21">
        <f ca="1">IF(AE$6&lt;$C441,0,VLOOKUP(AE$6,'MonteCarlo Policy Paths'!$A$2:$I$31,'Monte Carlo_WA Complance Price'!$B441+1,FALSE))</f>
        <v>142.9856742986068</v>
      </c>
      <c r="AF441" s="21">
        <f ca="1">IF(AF$6&lt;$C441,0,VLOOKUP(AF$6,'MonteCarlo Policy Paths'!$A$2:$I$31,'Monte Carlo_WA Complance Price'!$B441+1,FALSE))</f>
        <v>146.72361540812219</v>
      </c>
      <c r="AG441" s="22">
        <f ca="1">IF(AG$6&lt;$C441,0,VLOOKUP(AG$6,'MonteCarlo Policy Paths'!$A$2:$I$31,'Monte Carlo_WA Complance Price'!$B441+1,FALSE))</f>
        <v>150.52284977717397</v>
      </c>
      <c r="AI441" s="20">
        <f ca="1">E441*VLOOKUP(AI$6,'Greenhouse Gas Costs Avoided'!$A$2:$I$32,9,FALSE)</f>
        <v>0</v>
      </c>
      <c r="AJ441" s="21">
        <f ca="1">F441*VLOOKUP(AJ$6,'Greenhouse Gas Costs Avoided'!$A$2:$I$32,9,FALSE)</f>
        <v>5.2166744805659615</v>
      </c>
      <c r="AK441" s="21">
        <f ca="1">G441*VLOOKUP(AK$6,'Greenhouse Gas Costs Avoided'!$A$2:$I$32,9,FALSE)</f>
        <v>5.3216023247413169</v>
      </c>
      <c r="AL441" s="21">
        <f ca="1">H441*VLOOKUP(AL$6,'Greenhouse Gas Costs Avoided'!$A$2:$I$32,9,FALSE)</f>
        <v>5.4265301689166732</v>
      </c>
      <c r="AM441" s="21">
        <f ca="1">I441*VLOOKUP(AM$6,'Greenhouse Gas Costs Avoided'!$A$2:$I$32,9,FALSE)</f>
        <v>5.5063320831654474</v>
      </c>
      <c r="AN441" s="21">
        <f ca="1">J441*VLOOKUP(AN$6,'Greenhouse Gas Costs Avoided'!$A$2:$I$32,9,FALSE)</f>
        <v>5.5861339974142208</v>
      </c>
      <c r="AO441" s="21">
        <f ca="1">K441*VLOOKUP(AO$6,'Greenhouse Gas Costs Avoided'!$A$2:$I$32,9,FALSE)</f>
        <v>5.665935911662995</v>
      </c>
      <c r="AP441" s="21">
        <f ca="1">L441*VLOOKUP(AP$6,'Greenhouse Gas Costs Avoided'!$A$2:$I$32,9,FALSE)</f>
        <v>5.7457378259117702</v>
      </c>
      <c r="AQ441" s="21">
        <f ca="1">M441*VLOOKUP(AQ$6,'Greenhouse Gas Costs Avoided'!$A$2:$I$32,9,FALSE)</f>
        <v>5.8255397401605462</v>
      </c>
      <c r="AR441" s="21">
        <f ca="1">N441*VLOOKUP(AR$6,'Greenhouse Gas Costs Avoided'!$A$2:$I$32,9,FALSE)</f>
        <v>5.9053416544093205</v>
      </c>
      <c r="AS441" s="21">
        <f ca="1">O441*VLOOKUP(AS$6,'Greenhouse Gas Costs Avoided'!$A$2:$I$32,9,FALSE)</f>
        <v>5.9851435686580947</v>
      </c>
      <c r="AT441" s="21">
        <f ca="1">P441*VLOOKUP(AT$6,'Greenhouse Gas Costs Avoided'!$A$2:$I$32,9,FALSE)</f>
        <v>6.0649454829068699</v>
      </c>
      <c r="AU441" s="21">
        <f ca="1">Q441*VLOOKUP(AU$6,'Greenhouse Gas Costs Avoided'!$A$2:$I$32,9,FALSE)</f>
        <v>6.1447473971556432</v>
      </c>
      <c r="AV441" s="21">
        <f ca="1">R441*VLOOKUP(AV$6,'Greenhouse Gas Costs Avoided'!$A$2:$I$32,9,FALSE)</f>
        <v>6.4296194808152167</v>
      </c>
      <c r="AW441" s="21">
        <f ca="1">S441*VLOOKUP(AW$6,'Greenhouse Gas Costs Avoided'!$A$2:$I$32,9,FALSE)</f>
        <v>6.6023323538917609</v>
      </c>
      <c r="AX441" s="21">
        <f ca="1">T441*VLOOKUP(AX$6,'Greenhouse Gas Costs Avoided'!$A$2:$I$32,9,FALSE)</f>
        <v>6.7808920331878957</v>
      </c>
      <c r="AY441" s="21">
        <f ca="1">U441*VLOOKUP(AY$6,'Greenhouse Gas Costs Avoided'!$A$2:$I$32,9,FALSE)</f>
        <v>6.9638980729572149</v>
      </c>
      <c r="AZ441" s="21">
        <f ca="1">V441*VLOOKUP(AZ$6,'Greenhouse Gas Costs Avoided'!$A$2:$I$32,9,FALSE)</f>
        <v>7.1520913053717949</v>
      </c>
      <c r="BA441" s="21">
        <f ca="1">W441*VLOOKUP(BA$6,'Greenhouse Gas Costs Avoided'!$A$2:$I$32,9,FALSE)</f>
        <v>7.3435269452765404</v>
      </c>
      <c r="BB441" s="21">
        <f ca="1">X441*VLOOKUP(BB$6,'Greenhouse Gas Costs Avoided'!$A$2:$I$32,9,FALSE)</f>
        <v>7.5429472742415475</v>
      </c>
      <c r="BC441" s="21">
        <f ca="1">Y441*VLOOKUP(BC$6,'Greenhouse Gas Costs Avoided'!$A$2:$I$32,9,FALSE)</f>
        <v>7.744884134129272</v>
      </c>
      <c r="BD441" s="21">
        <f ca="1">Z441*VLOOKUP(BD$6,'Greenhouse Gas Costs Avoided'!$A$2:$I$32,9,FALSE)</f>
        <v>7.950411333759269</v>
      </c>
      <c r="BE441" s="21">
        <f ca="1">AA441*VLOOKUP(BE$6,'Greenhouse Gas Costs Avoided'!$A$2:$I$32,9,FALSE)</f>
        <v>8.161021676093501</v>
      </c>
      <c r="BF441" s="21">
        <f ca="1">AB441*VLOOKUP(BF$6,'Greenhouse Gas Costs Avoided'!$A$2:$I$32,9,FALSE)</f>
        <v>8.3774569890184303</v>
      </c>
      <c r="BG441" s="21">
        <f ca="1">AC441*VLOOKUP(BG$6,'Greenhouse Gas Costs Avoided'!$A$2:$I$32,9,FALSE)</f>
        <v>8.5992633142510115</v>
      </c>
      <c r="BH441" s="21">
        <f ca="1">AD441*VLOOKUP(BH$6,'Greenhouse Gas Costs Avoided'!$A$2:$I$32,9,FALSE)</f>
        <v>8.8263732304711304</v>
      </c>
      <c r="BI441" s="21">
        <f ca="1">AE441*VLOOKUP(BI$6,'Greenhouse Gas Costs Avoided'!$A$2:$I$32,9,FALSE)</f>
        <v>9.05818008905967</v>
      </c>
      <c r="BJ441" s="21">
        <f ca="1">AF441*VLOOKUP(BJ$6,'Greenhouse Gas Costs Avoided'!$A$2:$I$32,9,FALSE)</f>
        <v>9.2949796418706736</v>
      </c>
      <c r="BK441" s="22">
        <f ca="1">AG441*VLOOKUP(BK$6,'Greenhouse Gas Costs Avoided'!$A$2:$I$32,9,FALSE)</f>
        <v>9.5356621388007277</v>
      </c>
    </row>
    <row r="442" spans="1:63" x14ac:dyDescent="0.35">
      <c r="A442" s="11">
        <v>436</v>
      </c>
      <c r="B442" s="12">
        <f t="shared" ca="1" si="12"/>
        <v>4</v>
      </c>
      <c r="C442" s="13">
        <f t="shared" ca="1" si="13"/>
        <v>2023</v>
      </c>
      <c r="E442" s="20">
        <f ca="1">IF(E$6&lt;$C442,0,VLOOKUP(E$6,'MonteCarlo Policy Paths'!$A$2:$I$31,'Monte Carlo_WA Complance Price'!$B442+1,FALSE))</f>
        <v>0</v>
      </c>
      <c r="F442" s="21">
        <f ca="1">IF(F$6&lt;$C442,0,VLOOKUP(F$6,'MonteCarlo Policy Paths'!$A$2:$I$31,'Monte Carlo_WA Complance Price'!$B442+1,FALSE))</f>
        <v>82.346532180449415</v>
      </c>
      <c r="G442" s="21">
        <f ca="1">IF(G$6&lt;$C442,0,VLOOKUP(G$6,'MonteCarlo Policy Paths'!$A$2:$I$31,'Monte Carlo_WA Complance Price'!$B442+1,FALSE))</f>
        <v>84.002844861871253</v>
      </c>
      <c r="H442" s="21">
        <f ca="1">IF(H$6&lt;$C442,0,VLOOKUP(H$6,'MonteCarlo Policy Paths'!$A$2:$I$31,'Monte Carlo_WA Complance Price'!$B442+1,FALSE))</f>
        <v>85.659157543293105</v>
      </c>
      <c r="I442" s="21">
        <f ca="1">IF(I$6&lt;$C442,0,VLOOKUP(I$6,'MonteCarlo Policy Paths'!$A$2:$I$31,'Monte Carlo_WA Complance Price'!$B442+1,FALSE))</f>
        <v>86.918851036576825</v>
      </c>
      <c r="J442" s="21">
        <f ca="1">IF(J$6&lt;$C442,0,VLOOKUP(J$6,'MonteCarlo Policy Paths'!$A$2:$I$31,'Monte Carlo_WA Complance Price'!$B442+1,FALSE))</f>
        <v>88.178544529860531</v>
      </c>
      <c r="K442" s="21">
        <f ca="1">IF(K$6&lt;$C442,0,VLOOKUP(K$6,'MonteCarlo Policy Paths'!$A$2:$I$31,'Monte Carlo_WA Complance Price'!$B442+1,FALSE))</f>
        <v>89.438238023144251</v>
      </c>
      <c r="L442" s="21">
        <f ca="1">IF(L$6&lt;$C442,0,VLOOKUP(L$6,'MonteCarlo Policy Paths'!$A$2:$I$31,'Monte Carlo_WA Complance Price'!$B442+1,FALSE))</f>
        <v>90.697931516427971</v>
      </c>
      <c r="M442" s="21">
        <f ca="1">IF(M$6&lt;$C442,0,VLOOKUP(M$6,'MonteCarlo Policy Paths'!$A$2:$I$31,'Monte Carlo_WA Complance Price'!$B442+1,FALSE))</f>
        <v>91.95762500971172</v>
      </c>
      <c r="N442" s="21">
        <f ca="1">IF(N$6&lt;$C442,0,VLOOKUP(N$6,'MonteCarlo Policy Paths'!$A$2:$I$31,'Monte Carlo_WA Complance Price'!$B442+1,FALSE))</f>
        <v>93.21731850299544</v>
      </c>
      <c r="O442" s="21">
        <f ca="1">IF(O$6&lt;$C442,0,VLOOKUP(O$6,'MonteCarlo Policy Paths'!$A$2:$I$31,'Monte Carlo_WA Complance Price'!$B442+1,FALSE))</f>
        <v>94.47701199627916</v>
      </c>
      <c r="P442" s="21">
        <f ca="1">IF(P$6&lt;$C442,0,VLOOKUP(P$6,'MonteCarlo Policy Paths'!$A$2:$I$31,'Monte Carlo_WA Complance Price'!$B442+1,FALSE))</f>
        <v>95.73670548956288</v>
      </c>
      <c r="Q442" s="21">
        <f ca="1">IF(Q$6&lt;$C442,0,VLOOKUP(Q$6,'MonteCarlo Policy Paths'!$A$2:$I$31,'Monte Carlo_WA Complance Price'!$B442+1,FALSE))</f>
        <v>96.996398982846586</v>
      </c>
      <c r="R442" s="21">
        <f ca="1">IF(R$6&lt;$C442,0,VLOOKUP(R$6,'MonteCarlo Policy Paths'!$A$2:$I$31,'Monte Carlo_WA Complance Price'!$B442+1,FALSE))</f>
        <v>98.25609247613032</v>
      </c>
      <c r="S442" s="21">
        <f ca="1">IF(S$6&lt;$C442,0,VLOOKUP(S$6,'MonteCarlo Policy Paths'!$A$2:$I$31,'Monte Carlo_WA Complance Price'!$B442+1,FALSE))</f>
        <v>99.65157958594628</v>
      </c>
      <c r="T442" s="21">
        <f ca="1">IF(T$6&lt;$C442,0,VLOOKUP(T$6,'MonteCarlo Policy Paths'!$A$2:$I$31,'Monte Carlo_WA Complance Price'!$B442+1,FALSE))</f>
        <v>101.04706669576224</v>
      </c>
      <c r="U442" s="21">
        <f ca="1">IF(U$6&lt;$C442,0,VLOOKUP(U$6,'MonteCarlo Policy Paths'!$A$2:$I$31,'Monte Carlo_WA Complance Price'!$B442+1,FALSE))</f>
        <v>102.4425538055782</v>
      </c>
      <c r="V442" s="21">
        <f ca="1">IF(V$6&lt;$C442,0,VLOOKUP(V$6,'MonteCarlo Policy Paths'!$A$2:$I$31,'Monte Carlo_WA Complance Price'!$B442+1,FALSE))</f>
        <v>103.83804091539416</v>
      </c>
      <c r="W442" s="21">
        <f ca="1">IF(W$6&lt;$C442,0,VLOOKUP(W$6,'MonteCarlo Policy Paths'!$A$2:$I$31,'Monte Carlo_WA Complance Price'!$B442+1,FALSE))</f>
        <v>105.23352802521011</v>
      </c>
      <c r="X442" s="21">
        <f ca="1">IF(X$6&lt;$C442,0,VLOOKUP(X$6,'MonteCarlo Policy Paths'!$A$2:$I$31,'Monte Carlo_WA Complance Price'!$B442+1,FALSE))</f>
        <v>106.47156953138905</v>
      </c>
      <c r="Y442" s="21">
        <f ca="1">IF(Y$6&lt;$C442,0,VLOOKUP(Y$6,'MonteCarlo Policy Paths'!$A$2:$I$31,'Monte Carlo_WA Complance Price'!$B442+1,FALSE))</f>
        <v>107.709611037568</v>
      </c>
      <c r="Z442" s="21">
        <f ca="1">IF(Z$6&lt;$C442,0,VLOOKUP(Z$6,'MonteCarlo Policy Paths'!$A$2:$I$31,'Monte Carlo_WA Complance Price'!$B442+1,FALSE))</f>
        <v>108.94765254374694</v>
      </c>
      <c r="AA442" s="21">
        <f ca="1">IF(AA$6&lt;$C442,0,VLOOKUP(AA$6,'MonteCarlo Policy Paths'!$A$2:$I$31,'Monte Carlo_WA Complance Price'!$B442+1,FALSE))</f>
        <v>110.18569404992589</v>
      </c>
      <c r="AB442" s="21">
        <f ca="1">IF(AB$6&lt;$C442,0,VLOOKUP(AB$6,'MonteCarlo Policy Paths'!$A$2:$I$31,'Monte Carlo_WA Complance Price'!$B442+1,FALSE))</f>
        <v>111.42373555610482</v>
      </c>
      <c r="AC442" s="21">
        <f ca="1">IF(AC$6&lt;$C442,0,VLOOKUP(AC$6,'MonteCarlo Policy Paths'!$A$2:$I$31,'Monte Carlo_WA Complance Price'!$B442+1,FALSE))</f>
        <v>112.86811731331359</v>
      </c>
      <c r="AD442" s="21">
        <f ca="1">IF(AD$6&lt;$C442,0,VLOOKUP(AD$6,'MonteCarlo Policy Paths'!$A$2:$I$31,'Monte Carlo_WA Complance Price'!$B442+1,FALSE))</f>
        <v>114.31249907052236</v>
      </c>
      <c r="AE442" s="21">
        <f ca="1">IF(AE$6&lt;$C442,0,VLOOKUP(AE$6,'MonteCarlo Policy Paths'!$A$2:$I$31,'Monte Carlo_WA Complance Price'!$B442+1,FALSE))</f>
        <v>115.75688082773114</v>
      </c>
      <c r="AF442" s="21">
        <f ca="1">IF(AF$6&lt;$C442,0,VLOOKUP(AF$6,'MonteCarlo Policy Paths'!$A$2:$I$31,'Monte Carlo_WA Complance Price'!$B442+1,FALSE))</f>
        <v>117.20126258493991</v>
      </c>
      <c r="AG442" s="22">
        <f ca="1">IF(AG$6&lt;$C442,0,VLOOKUP(AG$6,'MonteCarlo Policy Paths'!$A$2:$I$31,'Monte Carlo_WA Complance Price'!$B442+1,FALSE))</f>
        <v>119.5319620819439</v>
      </c>
      <c r="AI442" s="20">
        <f ca="1">E442*VLOOKUP(AI$6,'Greenhouse Gas Costs Avoided'!$A$2:$I$32,9,FALSE)</f>
        <v>0</v>
      </c>
      <c r="AJ442" s="21">
        <f ca="1">F442*VLOOKUP(AJ$6,'Greenhouse Gas Costs Avoided'!$A$2:$I$32,9,FALSE)</f>
        <v>5.2166744805659615</v>
      </c>
      <c r="AK442" s="21">
        <f ca="1">G442*VLOOKUP(AK$6,'Greenhouse Gas Costs Avoided'!$A$2:$I$32,9,FALSE)</f>
        <v>5.3216023247413169</v>
      </c>
      <c r="AL442" s="21">
        <f ca="1">H442*VLOOKUP(AL$6,'Greenhouse Gas Costs Avoided'!$A$2:$I$32,9,FALSE)</f>
        <v>5.4265301689166732</v>
      </c>
      <c r="AM442" s="21">
        <f ca="1">I442*VLOOKUP(AM$6,'Greenhouse Gas Costs Avoided'!$A$2:$I$32,9,FALSE)</f>
        <v>5.5063320831654474</v>
      </c>
      <c r="AN442" s="21">
        <f ca="1">J442*VLOOKUP(AN$6,'Greenhouse Gas Costs Avoided'!$A$2:$I$32,9,FALSE)</f>
        <v>5.5861339974142208</v>
      </c>
      <c r="AO442" s="21">
        <f ca="1">K442*VLOOKUP(AO$6,'Greenhouse Gas Costs Avoided'!$A$2:$I$32,9,FALSE)</f>
        <v>5.665935911662995</v>
      </c>
      <c r="AP442" s="21">
        <f ca="1">L442*VLOOKUP(AP$6,'Greenhouse Gas Costs Avoided'!$A$2:$I$32,9,FALSE)</f>
        <v>5.7457378259117702</v>
      </c>
      <c r="AQ442" s="21">
        <f ca="1">M442*VLOOKUP(AQ$6,'Greenhouse Gas Costs Avoided'!$A$2:$I$32,9,FALSE)</f>
        <v>5.8255397401605462</v>
      </c>
      <c r="AR442" s="21">
        <f ca="1">N442*VLOOKUP(AR$6,'Greenhouse Gas Costs Avoided'!$A$2:$I$32,9,FALSE)</f>
        <v>5.9053416544093205</v>
      </c>
      <c r="AS442" s="21">
        <f ca="1">O442*VLOOKUP(AS$6,'Greenhouse Gas Costs Avoided'!$A$2:$I$32,9,FALSE)</f>
        <v>5.9851435686580947</v>
      </c>
      <c r="AT442" s="21">
        <f ca="1">P442*VLOOKUP(AT$6,'Greenhouse Gas Costs Avoided'!$A$2:$I$32,9,FALSE)</f>
        <v>6.0649454829068699</v>
      </c>
      <c r="AU442" s="21">
        <f ca="1">Q442*VLOOKUP(AU$6,'Greenhouse Gas Costs Avoided'!$A$2:$I$32,9,FALSE)</f>
        <v>6.1447473971556432</v>
      </c>
      <c r="AV442" s="21">
        <f ca="1">R442*VLOOKUP(AV$6,'Greenhouse Gas Costs Avoided'!$A$2:$I$32,9,FALSE)</f>
        <v>6.2245493114044184</v>
      </c>
      <c r="AW442" s="21">
        <f ca="1">S442*VLOOKUP(AW$6,'Greenhouse Gas Costs Avoided'!$A$2:$I$32,9,FALSE)</f>
        <v>6.312953786990386</v>
      </c>
      <c r="AX442" s="21">
        <f ca="1">T442*VLOOKUP(AX$6,'Greenhouse Gas Costs Avoided'!$A$2:$I$32,9,FALSE)</f>
        <v>6.4013582625763545</v>
      </c>
      <c r="AY442" s="21">
        <f ca="1">U442*VLOOKUP(AY$6,'Greenhouse Gas Costs Avoided'!$A$2:$I$32,9,FALSE)</f>
        <v>6.4897627381623222</v>
      </c>
      <c r="AZ442" s="21">
        <f ca="1">V442*VLOOKUP(AZ$6,'Greenhouse Gas Costs Avoided'!$A$2:$I$32,9,FALSE)</f>
        <v>6.5781672137482907</v>
      </c>
      <c r="BA442" s="21">
        <f ca="1">W442*VLOOKUP(BA$6,'Greenhouse Gas Costs Avoided'!$A$2:$I$32,9,FALSE)</f>
        <v>6.6665716893342575</v>
      </c>
      <c r="BB442" s="21">
        <f ca="1">X442*VLOOKUP(BB$6,'Greenhouse Gas Costs Avoided'!$A$2:$I$32,9,FALSE)</f>
        <v>6.7450019445028957</v>
      </c>
      <c r="BC442" s="21">
        <f ca="1">Y442*VLOOKUP(BC$6,'Greenhouse Gas Costs Avoided'!$A$2:$I$32,9,FALSE)</f>
        <v>6.8234321996715348</v>
      </c>
      <c r="BD442" s="21">
        <f ca="1">Z442*VLOOKUP(BD$6,'Greenhouse Gas Costs Avoided'!$A$2:$I$32,9,FALSE)</f>
        <v>6.901862454840173</v>
      </c>
      <c r="BE442" s="21">
        <f ca="1">AA442*VLOOKUP(BE$6,'Greenhouse Gas Costs Avoided'!$A$2:$I$32,9,FALSE)</f>
        <v>6.9802927100088112</v>
      </c>
      <c r="BF442" s="21">
        <f ca="1">AB442*VLOOKUP(BF$6,'Greenhouse Gas Costs Avoided'!$A$2:$I$32,9,FALSE)</f>
        <v>7.0587229651774486</v>
      </c>
      <c r="BG442" s="21">
        <f ca="1">AC442*VLOOKUP(BG$6,'Greenhouse Gas Costs Avoided'!$A$2:$I$32,9,FALSE)</f>
        <v>7.1502249295408609</v>
      </c>
      <c r="BH442" s="21">
        <f ca="1">AD442*VLOOKUP(BH$6,'Greenhouse Gas Costs Avoided'!$A$2:$I$32,9,FALSE)</f>
        <v>7.2417268939042723</v>
      </c>
      <c r="BI442" s="21">
        <f ca="1">AE442*VLOOKUP(BI$6,'Greenhouse Gas Costs Avoided'!$A$2:$I$32,9,FALSE)</f>
        <v>7.3332288582676846</v>
      </c>
      <c r="BJ442" s="21">
        <f ca="1">AF442*VLOOKUP(BJ$6,'Greenhouse Gas Costs Avoided'!$A$2:$I$32,9,FALSE)</f>
        <v>7.424730822631096</v>
      </c>
      <c r="BK442" s="22">
        <f ca="1">AG442*VLOOKUP(BK$6,'Greenhouse Gas Costs Avoided'!$A$2:$I$32,9,FALSE)</f>
        <v>7.5723812490175435</v>
      </c>
    </row>
    <row r="443" spans="1:63" x14ac:dyDescent="0.35">
      <c r="A443" s="11">
        <v>437</v>
      </c>
      <c r="B443" s="12">
        <f t="shared" ca="1" si="12"/>
        <v>3</v>
      </c>
      <c r="C443" s="13">
        <f t="shared" ca="1" si="13"/>
        <v>2023</v>
      </c>
      <c r="E443" s="20">
        <f ca="1">IF(E$6&lt;$C443,0,VLOOKUP(E$6,'MonteCarlo Policy Paths'!$A$2:$I$31,'Monte Carlo_WA Complance Price'!$B443+1,FALSE))</f>
        <v>0</v>
      </c>
      <c r="F443" s="21">
        <f ca="1">IF(F$6&lt;$C443,0,VLOOKUP(F$6,'MonteCarlo Policy Paths'!$A$2:$I$31,'Monte Carlo_WA Complance Price'!$B443+1,FALSE))</f>
        <v>82.346532180449415</v>
      </c>
      <c r="G443" s="21">
        <f ca="1">IF(G$6&lt;$C443,0,VLOOKUP(G$6,'MonteCarlo Policy Paths'!$A$2:$I$31,'Monte Carlo_WA Complance Price'!$B443+1,FALSE))</f>
        <v>84.002844861871253</v>
      </c>
      <c r="H443" s="21">
        <f ca="1">IF(H$6&lt;$C443,0,VLOOKUP(H$6,'MonteCarlo Policy Paths'!$A$2:$I$31,'Monte Carlo_WA Complance Price'!$B443+1,FALSE))</f>
        <v>85.659157543293105</v>
      </c>
      <c r="I443" s="21">
        <f ca="1">IF(I$6&lt;$C443,0,VLOOKUP(I$6,'MonteCarlo Policy Paths'!$A$2:$I$31,'Monte Carlo_WA Complance Price'!$B443+1,FALSE))</f>
        <v>86.918851036576825</v>
      </c>
      <c r="J443" s="21">
        <f ca="1">IF(J$6&lt;$C443,0,VLOOKUP(J$6,'MonteCarlo Policy Paths'!$A$2:$I$31,'Monte Carlo_WA Complance Price'!$B443+1,FALSE))</f>
        <v>88.178544529860531</v>
      </c>
      <c r="K443" s="21">
        <f ca="1">IF(K$6&lt;$C443,0,VLOOKUP(K$6,'MonteCarlo Policy Paths'!$A$2:$I$31,'Monte Carlo_WA Complance Price'!$B443+1,FALSE))</f>
        <v>89.438238023144251</v>
      </c>
      <c r="L443" s="21">
        <f ca="1">IF(L$6&lt;$C443,0,VLOOKUP(L$6,'MonteCarlo Policy Paths'!$A$2:$I$31,'Monte Carlo_WA Complance Price'!$B443+1,FALSE))</f>
        <v>90.697931516427971</v>
      </c>
      <c r="M443" s="21">
        <f ca="1">IF(M$6&lt;$C443,0,VLOOKUP(M$6,'MonteCarlo Policy Paths'!$A$2:$I$31,'Monte Carlo_WA Complance Price'!$B443+1,FALSE))</f>
        <v>91.95762500971172</v>
      </c>
      <c r="N443" s="21">
        <f ca="1">IF(N$6&lt;$C443,0,VLOOKUP(N$6,'MonteCarlo Policy Paths'!$A$2:$I$31,'Monte Carlo_WA Complance Price'!$B443+1,FALSE))</f>
        <v>93.21731850299544</v>
      </c>
      <c r="O443" s="21">
        <f ca="1">IF(O$6&lt;$C443,0,VLOOKUP(O$6,'MonteCarlo Policy Paths'!$A$2:$I$31,'Monte Carlo_WA Complance Price'!$B443+1,FALSE))</f>
        <v>94.47701199627916</v>
      </c>
      <c r="P443" s="21">
        <f ca="1">IF(P$6&lt;$C443,0,VLOOKUP(P$6,'MonteCarlo Policy Paths'!$A$2:$I$31,'Monte Carlo_WA Complance Price'!$B443+1,FALSE))</f>
        <v>95.73670548956288</v>
      </c>
      <c r="Q443" s="21">
        <f ca="1">IF(Q$6&lt;$C443,0,VLOOKUP(Q$6,'MonteCarlo Policy Paths'!$A$2:$I$31,'Monte Carlo_WA Complance Price'!$B443+1,FALSE))</f>
        <v>96.996398982846586</v>
      </c>
      <c r="R443" s="21">
        <f ca="1">IF(R$6&lt;$C443,0,VLOOKUP(R$6,'MonteCarlo Policy Paths'!$A$2:$I$31,'Monte Carlo_WA Complance Price'!$B443+1,FALSE))</f>
        <v>101.49317720655506</v>
      </c>
      <c r="S443" s="21">
        <f ca="1">IF(S$6&lt;$C443,0,VLOOKUP(S$6,'MonteCarlo Policy Paths'!$A$2:$I$31,'Monte Carlo_WA Complance Price'!$B443+1,FALSE))</f>
        <v>104.21949379267882</v>
      </c>
      <c r="T443" s="21">
        <f ca="1">IF(T$6&lt;$C443,0,VLOOKUP(T$6,'MonteCarlo Policy Paths'!$A$2:$I$31,'Monte Carlo_WA Complance Price'!$B443+1,FALSE))</f>
        <v>107.03810370059369</v>
      </c>
      <c r="U443" s="21">
        <f ca="1">IF(U$6&lt;$C443,0,VLOOKUP(U$6,'MonteCarlo Policy Paths'!$A$2:$I$31,'Monte Carlo_WA Complance Price'!$B443+1,FALSE))</f>
        <v>109.92690053835344</v>
      </c>
      <c r="V443" s="21">
        <f ca="1">IF(V$6&lt;$C443,0,VLOOKUP(V$6,'MonteCarlo Policy Paths'!$A$2:$I$31,'Monte Carlo_WA Complance Price'!$B443+1,FALSE))</f>
        <v>112.89757853003228</v>
      </c>
      <c r="W443" s="21">
        <f ca="1">IF(W$6&lt;$C443,0,VLOOKUP(W$6,'MonteCarlo Policy Paths'!$A$2:$I$31,'Monte Carlo_WA Complance Price'!$B443+1,FALSE))</f>
        <v>115.91943874780665</v>
      </c>
      <c r="X443" s="21">
        <f ca="1">IF(X$6&lt;$C443,0,VLOOKUP(X$6,'MonteCarlo Policy Paths'!$A$2:$I$31,'Monte Carlo_WA Complance Price'!$B443+1,FALSE))</f>
        <v>119.06733931122673</v>
      </c>
      <c r="Y443" s="21">
        <f ca="1">IF(Y$6&lt;$C443,0,VLOOKUP(Y$6,'MonteCarlo Policy Paths'!$A$2:$I$31,'Monte Carlo_WA Complance Price'!$B443+1,FALSE))</f>
        <v>122.25496395468721</v>
      </c>
      <c r="Z443" s="21">
        <f ca="1">IF(Z$6&lt;$C443,0,VLOOKUP(Z$6,'MonteCarlo Policy Paths'!$A$2:$I$31,'Monte Carlo_WA Complance Price'!$B443+1,FALSE))</f>
        <v>125.4992630232488</v>
      </c>
      <c r="AA443" s="21">
        <f ca="1">IF(AA$6&lt;$C443,0,VLOOKUP(AA$6,'MonteCarlo Policy Paths'!$A$2:$I$31,'Monte Carlo_WA Complance Price'!$B443+1,FALSE))</f>
        <v>128.82380079097237</v>
      </c>
      <c r="AB443" s="21">
        <f ca="1">IF(AB$6&lt;$C443,0,VLOOKUP(AB$6,'MonteCarlo Policy Paths'!$A$2:$I$31,'Monte Carlo_WA Complance Price'!$B443+1,FALSE))</f>
        <v>132.24028719953677</v>
      </c>
      <c r="AC443" s="21">
        <f ca="1">IF(AC$6&lt;$C443,0,VLOOKUP(AC$6,'MonteCarlo Policy Paths'!$A$2:$I$31,'Monte Carlo_WA Complance Price'!$B443+1,FALSE))</f>
        <v>135.74155640209787</v>
      </c>
      <c r="AD443" s="21">
        <f ca="1">IF(AD$6&lt;$C443,0,VLOOKUP(AD$6,'MonteCarlo Policy Paths'!$A$2:$I$31,'Monte Carlo_WA Complance Price'!$B443+1,FALSE))</f>
        <v>139.32654413598658</v>
      </c>
      <c r="AE443" s="21">
        <f ca="1">IF(AE$6&lt;$C443,0,VLOOKUP(AE$6,'MonteCarlo Policy Paths'!$A$2:$I$31,'Monte Carlo_WA Complance Price'!$B443+1,FALSE))</f>
        <v>142.9856742986068</v>
      </c>
      <c r="AF443" s="21">
        <f ca="1">IF(AF$6&lt;$C443,0,VLOOKUP(AF$6,'MonteCarlo Policy Paths'!$A$2:$I$31,'Monte Carlo_WA Complance Price'!$B443+1,FALSE))</f>
        <v>146.72361540812219</v>
      </c>
      <c r="AG443" s="22">
        <f ca="1">IF(AG$6&lt;$C443,0,VLOOKUP(AG$6,'MonteCarlo Policy Paths'!$A$2:$I$31,'Monte Carlo_WA Complance Price'!$B443+1,FALSE))</f>
        <v>150.52284977717397</v>
      </c>
      <c r="AI443" s="20">
        <f ca="1">E443*VLOOKUP(AI$6,'Greenhouse Gas Costs Avoided'!$A$2:$I$32,9,FALSE)</f>
        <v>0</v>
      </c>
      <c r="AJ443" s="21">
        <f ca="1">F443*VLOOKUP(AJ$6,'Greenhouse Gas Costs Avoided'!$A$2:$I$32,9,FALSE)</f>
        <v>5.2166744805659615</v>
      </c>
      <c r="AK443" s="21">
        <f ca="1">G443*VLOOKUP(AK$6,'Greenhouse Gas Costs Avoided'!$A$2:$I$32,9,FALSE)</f>
        <v>5.3216023247413169</v>
      </c>
      <c r="AL443" s="21">
        <f ca="1">H443*VLOOKUP(AL$6,'Greenhouse Gas Costs Avoided'!$A$2:$I$32,9,FALSE)</f>
        <v>5.4265301689166732</v>
      </c>
      <c r="AM443" s="21">
        <f ca="1">I443*VLOOKUP(AM$6,'Greenhouse Gas Costs Avoided'!$A$2:$I$32,9,FALSE)</f>
        <v>5.5063320831654474</v>
      </c>
      <c r="AN443" s="21">
        <f ca="1">J443*VLOOKUP(AN$6,'Greenhouse Gas Costs Avoided'!$A$2:$I$32,9,FALSE)</f>
        <v>5.5861339974142208</v>
      </c>
      <c r="AO443" s="21">
        <f ca="1">K443*VLOOKUP(AO$6,'Greenhouse Gas Costs Avoided'!$A$2:$I$32,9,FALSE)</f>
        <v>5.665935911662995</v>
      </c>
      <c r="AP443" s="21">
        <f ca="1">L443*VLOOKUP(AP$6,'Greenhouse Gas Costs Avoided'!$A$2:$I$32,9,FALSE)</f>
        <v>5.7457378259117702</v>
      </c>
      <c r="AQ443" s="21">
        <f ca="1">M443*VLOOKUP(AQ$6,'Greenhouse Gas Costs Avoided'!$A$2:$I$32,9,FALSE)</f>
        <v>5.8255397401605462</v>
      </c>
      <c r="AR443" s="21">
        <f ca="1">N443*VLOOKUP(AR$6,'Greenhouse Gas Costs Avoided'!$A$2:$I$32,9,FALSE)</f>
        <v>5.9053416544093205</v>
      </c>
      <c r="AS443" s="21">
        <f ca="1">O443*VLOOKUP(AS$6,'Greenhouse Gas Costs Avoided'!$A$2:$I$32,9,FALSE)</f>
        <v>5.9851435686580947</v>
      </c>
      <c r="AT443" s="21">
        <f ca="1">P443*VLOOKUP(AT$6,'Greenhouse Gas Costs Avoided'!$A$2:$I$32,9,FALSE)</f>
        <v>6.0649454829068699</v>
      </c>
      <c r="AU443" s="21">
        <f ca="1">Q443*VLOOKUP(AU$6,'Greenhouse Gas Costs Avoided'!$A$2:$I$32,9,FALSE)</f>
        <v>6.1447473971556432</v>
      </c>
      <c r="AV443" s="21">
        <f ca="1">R443*VLOOKUP(AV$6,'Greenhouse Gas Costs Avoided'!$A$2:$I$32,9,FALSE)</f>
        <v>6.4296194808152167</v>
      </c>
      <c r="AW443" s="21">
        <f ca="1">S443*VLOOKUP(AW$6,'Greenhouse Gas Costs Avoided'!$A$2:$I$32,9,FALSE)</f>
        <v>6.6023323538917609</v>
      </c>
      <c r="AX443" s="21">
        <f ca="1">T443*VLOOKUP(AX$6,'Greenhouse Gas Costs Avoided'!$A$2:$I$32,9,FALSE)</f>
        <v>6.7808920331878957</v>
      </c>
      <c r="AY443" s="21">
        <f ca="1">U443*VLOOKUP(AY$6,'Greenhouse Gas Costs Avoided'!$A$2:$I$32,9,FALSE)</f>
        <v>6.9638980729572149</v>
      </c>
      <c r="AZ443" s="21">
        <f ca="1">V443*VLOOKUP(AZ$6,'Greenhouse Gas Costs Avoided'!$A$2:$I$32,9,FALSE)</f>
        <v>7.1520913053717949</v>
      </c>
      <c r="BA443" s="21">
        <f ca="1">W443*VLOOKUP(BA$6,'Greenhouse Gas Costs Avoided'!$A$2:$I$32,9,FALSE)</f>
        <v>7.3435269452765404</v>
      </c>
      <c r="BB443" s="21">
        <f ca="1">X443*VLOOKUP(BB$6,'Greenhouse Gas Costs Avoided'!$A$2:$I$32,9,FALSE)</f>
        <v>7.5429472742415475</v>
      </c>
      <c r="BC443" s="21">
        <f ca="1">Y443*VLOOKUP(BC$6,'Greenhouse Gas Costs Avoided'!$A$2:$I$32,9,FALSE)</f>
        <v>7.744884134129272</v>
      </c>
      <c r="BD443" s="21">
        <f ca="1">Z443*VLOOKUP(BD$6,'Greenhouse Gas Costs Avoided'!$A$2:$I$32,9,FALSE)</f>
        <v>7.950411333759269</v>
      </c>
      <c r="BE443" s="21">
        <f ca="1">AA443*VLOOKUP(BE$6,'Greenhouse Gas Costs Avoided'!$A$2:$I$32,9,FALSE)</f>
        <v>8.161021676093501</v>
      </c>
      <c r="BF443" s="21">
        <f ca="1">AB443*VLOOKUP(BF$6,'Greenhouse Gas Costs Avoided'!$A$2:$I$32,9,FALSE)</f>
        <v>8.3774569890184303</v>
      </c>
      <c r="BG443" s="21">
        <f ca="1">AC443*VLOOKUP(BG$6,'Greenhouse Gas Costs Avoided'!$A$2:$I$32,9,FALSE)</f>
        <v>8.5992633142510115</v>
      </c>
      <c r="BH443" s="21">
        <f ca="1">AD443*VLOOKUP(BH$6,'Greenhouse Gas Costs Avoided'!$A$2:$I$32,9,FALSE)</f>
        <v>8.8263732304711304</v>
      </c>
      <c r="BI443" s="21">
        <f ca="1">AE443*VLOOKUP(BI$6,'Greenhouse Gas Costs Avoided'!$A$2:$I$32,9,FALSE)</f>
        <v>9.05818008905967</v>
      </c>
      <c r="BJ443" s="21">
        <f ca="1">AF443*VLOOKUP(BJ$6,'Greenhouse Gas Costs Avoided'!$A$2:$I$32,9,FALSE)</f>
        <v>9.2949796418706736</v>
      </c>
      <c r="BK443" s="22">
        <f ca="1">AG443*VLOOKUP(BK$6,'Greenhouse Gas Costs Avoided'!$A$2:$I$32,9,FALSE)</f>
        <v>9.5356621388007277</v>
      </c>
    </row>
    <row r="444" spans="1:63" x14ac:dyDescent="0.35">
      <c r="A444" s="11">
        <v>438</v>
      </c>
      <c r="B444" s="12">
        <f t="shared" ca="1" si="12"/>
        <v>5</v>
      </c>
      <c r="C444" s="13">
        <f t="shared" ca="1" si="13"/>
        <v>2023</v>
      </c>
      <c r="E444" s="20">
        <f ca="1">IF(E$6&lt;$C444,0,VLOOKUP(E$6,'MonteCarlo Policy Paths'!$A$2:$I$31,'Monte Carlo_WA Complance Price'!$B444+1,FALSE))</f>
        <v>0</v>
      </c>
      <c r="F444" s="21">
        <f ca="1">IF(F$6&lt;$C444,0,VLOOKUP(F$6,'MonteCarlo Policy Paths'!$A$2:$I$31,'Monte Carlo_WA Complance Price'!$B444+1,FALSE))</f>
        <v>82.346532180449415</v>
      </c>
      <c r="G444" s="21">
        <f ca="1">IF(G$6&lt;$C444,0,VLOOKUP(G$6,'MonteCarlo Policy Paths'!$A$2:$I$31,'Monte Carlo_WA Complance Price'!$B444+1,FALSE))</f>
        <v>84.002844861871253</v>
      </c>
      <c r="H444" s="21">
        <f ca="1">IF(H$6&lt;$C444,0,VLOOKUP(H$6,'MonteCarlo Policy Paths'!$A$2:$I$31,'Monte Carlo_WA Complance Price'!$B444+1,FALSE))</f>
        <v>85.659157543293105</v>
      </c>
      <c r="I444" s="21">
        <f ca="1">IF(I$6&lt;$C444,0,VLOOKUP(I$6,'MonteCarlo Policy Paths'!$A$2:$I$31,'Monte Carlo_WA Complance Price'!$B444+1,FALSE))</f>
        <v>86.918851036576825</v>
      </c>
      <c r="J444" s="21">
        <f ca="1">IF(J$6&lt;$C444,0,VLOOKUP(J$6,'MonteCarlo Policy Paths'!$A$2:$I$31,'Monte Carlo_WA Complance Price'!$B444+1,FALSE))</f>
        <v>88.178544529860531</v>
      </c>
      <c r="K444" s="21">
        <f ca="1">IF(K$6&lt;$C444,0,VLOOKUP(K$6,'MonteCarlo Policy Paths'!$A$2:$I$31,'Monte Carlo_WA Complance Price'!$B444+1,FALSE))</f>
        <v>89.438238023144251</v>
      </c>
      <c r="L444" s="21">
        <f ca="1">IF(L$6&lt;$C444,0,VLOOKUP(L$6,'MonteCarlo Policy Paths'!$A$2:$I$31,'Monte Carlo_WA Complance Price'!$B444+1,FALSE))</f>
        <v>90.697931516427971</v>
      </c>
      <c r="M444" s="21">
        <f ca="1">IF(M$6&lt;$C444,0,VLOOKUP(M$6,'MonteCarlo Policy Paths'!$A$2:$I$31,'Monte Carlo_WA Complance Price'!$B444+1,FALSE))</f>
        <v>91.95762500971172</v>
      </c>
      <c r="N444" s="21">
        <f ca="1">IF(N$6&lt;$C444,0,VLOOKUP(N$6,'MonteCarlo Policy Paths'!$A$2:$I$31,'Monte Carlo_WA Complance Price'!$B444+1,FALSE))</f>
        <v>93.21731850299544</v>
      </c>
      <c r="O444" s="21">
        <f ca="1">IF(O$6&lt;$C444,0,VLOOKUP(O$6,'MonteCarlo Policy Paths'!$A$2:$I$31,'Monte Carlo_WA Complance Price'!$B444+1,FALSE))</f>
        <v>94.47701199627916</v>
      </c>
      <c r="P444" s="21">
        <f ca="1">IF(P$6&lt;$C444,0,VLOOKUP(P$6,'MonteCarlo Policy Paths'!$A$2:$I$31,'Monte Carlo_WA Complance Price'!$B444+1,FALSE))</f>
        <v>95.73670548956288</v>
      </c>
      <c r="Q444" s="21">
        <f ca="1">IF(Q$6&lt;$C444,0,VLOOKUP(Q$6,'MonteCarlo Policy Paths'!$A$2:$I$31,'Monte Carlo_WA Complance Price'!$B444+1,FALSE))</f>
        <v>96.996398982846586</v>
      </c>
      <c r="R444" s="21">
        <f ca="1">IF(R$6&lt;$C444,0,VLOOKUP(R$6,'MonteCarlo Policy Paths'!$A$2:$I$31,'Monte Carlo_WA Complance Price'!$B444+1,FALSE))</f>
        <v>99.874634841342697</v>
      </c>
      <c r="S444" s="21">
        <f ca="1">IF(S$6&lt;$C444,0,VLOOKUP(S$6,'MonteCarlo Policy Paths'!$A$2:$I$31,'Monte Carlo_WA Complance Price'!$B444+1,FALSE))</f>
        <v>101.93553668931256</v>
      </c>
      <c r="T444" s="21">
        <f ca="1">IF(T$6&lt;$C444,0,VLOOKUP(T$6,'MonteCarlo Policy Paths'!$A$2:$I$31,'Monte Carlo_WA Complance Price'!$B444+1,FALSE))</f>
        <v>104.04258519817796</v>
      </c>
      <c r="U444" s="21">
        <f ca="1">IF(U$6&lt;$C444,0,VLOOKUP(U$6,'MonteCarlo Policy Paths'!$A$2:$I$31,'Monte Carlo_WA Complance Price'!$B444+1,FALSE))</f>
        <v>106.18472717196582</v>
      </c>
      <c r="V444" s="21">
        <f ca="1">IF(V$6&lt;$C444,0,VLOOKUP(V$6,'MonteCarlo Policy Paths'!$A$2:$I$31,'Monte Carlo_WA Complance Price'!$B444+1,FALSE))</f>
        <v>108.36780972271322</v>
      </c>
      <c r="W444" s="21">
        <f ca="1">IF(W$6&lt;$C444,0,VLOOKUP(W$6,'MonteCarlo Policy Paths'!$A$2:$I$31,'Monte Carlo_WA Complance Price'!$B444+1,FALSE))</f>
        <v>110.57648338650839</v>
      </c>
      <c r="X444" s="21">
        <f ca="1">IF(X$6&lt;$C444,0,VLOOKUP(X$6,'MonteCarlo Policy Paths'!$A$2:$I$31,'Monte Carlo_WA Complance Price'!$B444+1,FALSE))</f>
        <v>112.7694544213079</v>
      </c>
      <c r="Y444" s="21">
        <f ca="1">IF(Y$6&lt;$C444,0,VLOOKUP(Y$6,'MonteCarlo Policy Paths'!$A$2:$I$31,'Monte Carlo_WA Complance Price'!$B444+1,FALSE))</f>
        <v>114.98228749612761</v>
      </c>
      <c r="Z444" s="21">
        <f ca="1">IF(Z$6&lt;$C444,0,VLOOKUP(Z$6,'MonteCarlo Policy Paths'!$A$2:$I$31,'Monte Carlo_WA Complance Price'!$B444+1,FALSE))</f>
        <v>117.22345778349788</v>
      </c>
      <c r="AA444" s="21">
        <f ca="1">IF(AA$6&lt;$C444,0,VLOOKUP(AA$6,'MonteCarlo Policy Paths'!$A$2:$I$31,'Monte Carlo_WA Complance Price'!$B444+1,FALSE))</f>
        <v>119.50474742044912</v>
      </c>
      <c r="AB444" s="21">
        <f ca="1">IF(AB$6&lt;$C444,0,VLOOKUP(AB$6,'MonteCarlo Policy Paths'!$A$2:$I$31,'Monte Carlo_WA Complance Price'!$B444+1,FALSE))</f>
        <v>121.83201137782079</v>
      </c>
      <c r="AC444" s="21">
        <f ca="1">IF(AC$6&lt;$C444,0,VLOOKUP(AC$6,'MonteCarlo Policy Paths'!$A$2:$I$31,'Monte Carlo_WA Complance Price'!$B444+1,FALSE))</f>
        <v>124.30483685770574</v>
      </c>
      <c r="AD444" s="21">
        <f ca="1">IF(AD$6&lt;$C444,0,VLOOKUP(AD$6,'MonteCarlo Policy Paths'!$A$2:$I$31,'Monte Carlo_WA Complance Price'!$B444+1,FALSE))</f>
        <v>126.81952160325447</v>
      </c>
      <c r="AE444" s="21">
        <f ca="1">IF(AE$6&lt;$C444,0,VLOOKUP(AE$6,'MonteCarlo Policy Paths'!$A$2:$I$31,'Monte Carlo_WA Complance Price'!$B444+1,FALSE))</f>
        <v>129.37127756316897</v>
      </c>
      <c r="AF444" s="21">
        <f ca="1">IF(AF$6&lt;$C444,0,VLOOKUP(AF$6,'MonteCarlo Policy Paths'!$A$2:$I$31,'Monte Carlo_WA Complance Price'!$B444+1,FALSE))</f>
        <v>131.96243899653103</v>
      </c>
      <c r="AG444" s="22">
        <f ca="1">IF(AG$6&lt;$C444,0,VLOOKUP(AG$6,'MonteCarlo Policy Paths'!$A$2:$I$31,'Monte Carlo_WA Complance Price'!$B444+1,FALSE))</f>
        <v>135.47056479945655</v>
      </c>
      <c r="AI444" s="20">
        <f ca="1">E444*VLOOKUP(AI$6,'Greenhouse Gas Costs Avoided'!$A$2:$I$32,9,FALSE)</f>
        <v>0</v>
      </c>
      <c r="AJ444" s="21">
        <f ca="1">F444*VLOOKUP(AJ$6,'Greenhouse Gas Costs Avoided'!$A$2:$I$32,9,FALSE)</f>
        <v>5.2166744805659615</v>
      </c>
      <c r="AK444" s="21">
        <f ca="1">G444*VLOOKUP(AK$6,'Greenhouse Gas Costs Avoided'!$A$2:$I$32,9,FALSE)</f>
        <v>5.3216023247413169</v>
      </c>
      <c r="AL444" s="21">
        <f ca="1">H444*VLOOKUP(AL$6,'Greenhouse Gas Costs Avoided'!$A$2:$I$32,9,FALSE)</f>
        <v>5.4265301689166732</v>
      </c>
      <c r="AM444" s="21">
        <f ca="1">I444*VLOOKUP(AM$6,'Greenhouse Gas Costs Avoided'!$A$2:$I$32,9,FALSE)</f>
        <v>5.5063320831654474</v>
      </c>
      <c r="AN444" s="21">
        <f ca="1">J444*VLOOKUP(AN$6,'Greenhouse Gas Costs Avoided'!$A$2:$I$32,9,FALSE)</f>
        <v>5.5861339974142208</v>
      </c>
      <c r="AO444" s="21">
        <f ca="1">K444*VLOOKUP(AO$6,'Greenhouse Gas Costs Avoided'!$A$2:$I$32,9,FALSE)</f>
        <v>5.665935911662995</v>
      </c>
      <c r="AP444" s="21">
        <f ca="1">L444*VLOOKUP(AP$6,'Greenhouse Gas Costs Avoided'!$A$2:$I$32,9,FALSE)</f>
        <v>5.7457378259117702</v>
      </c>
      <c r="AQ444" s="21">
        <f ca="1">M444*VLOOKUP(AQ$6,'Greenhouse Gas Costs Avoided'!$A$2:$I$32,9,FALSE)</f>
        <v>5.8255397401605462</v>
      </c>
      <c r="AR444" s="21">
        <f ca="1">N444*VLOOKUP(AR$6,'Greenhouse Gas Costs Avoided'!$A$2:$I$32,9,FALSE)</f>
        <v>5.9053416544093205</v>
      </c>
      <c r="AS444" s="21">
        <f ca="1">O444*VLOOKUP(AS$6,'Greenhouse Gas Costs Avoided'!$A$2:$I$32,9,FALSE)</f>
        <v>5.9851435686580947</v>
      </c>
      <c r="AT444" s="21">
        <f ca="1">P444*VLOOKUP(AT$6,'Greenhouse Gas Costs Avoided'!$A$2:$I$32,9,FALSE)</f>
        <v>6.0649454829068699</v>
      </c>
      <c r="AU444" s="21">
        <f ca="1">Q444*VLOOKUP(AU$6,'Greenhouse Gas Costs Avoided'!$A$2:$I$32,9,FALSE)</f>
        <v>6.1447473971556432</v>
      </c>
      <c r="AV444" s="21">
        <f ca="1">R444*VLOOKUP(AV$6,'Greenhouse Gas Costs Avoided'!$A$2:$I$32,9,FALSE)</f>
        <v>6.327084396109818</v>
      </c>
      <c r="AW444" s="21">
        <f ca="1">S444*VLOOKUP(AW$6,'Greenhouse Gas Costs Avoided'!$A$2:$I$32,9,FALSE)</f>
        <v>6.4576430704410743</v>
      </c>
      <c r="AX444" s="21">
        <f ca="1">T444*VLOOKUP(AX$6,'Greenhouse Gas Costs Avoided'!$A$2:$I$32,9,FALSE)</f>
        <v>6.5911251478821242</v>
      </c>
      <c r="AY444" s="21">
        <f ca="1">U444*VLOOKUP(AY$6,'Greenhouse Gas Costs Avoided'!$A$2:$I$32,9,FALSE)</f>
        <v>6.7268304055597685</v>
      </c>
      <c r="AZ444" s="21">
        <f ca="1">V444*VLOOKUP(AZ$6,'Greenhouse Gas Costs Avoided'!$A$2:$I$32,9,FALSE)</f>
        <v>6.8651292595600424</v>
      </c>
      <c r="BA444" s="21">
        <f ca="1">W444*VLOOKUP(BA$6,'Greenhouse Gas Costs Avoided'!$A$2:$I$32,9,FALSE)</f>
        <v>7.0050493173053994</v>
      </c>
      <c r="BB444" s="21">
        <f ca="1">X444*VLOOKUP(BB$6,'Greenhouse Gas Costs Avoided'!$A$2:$I$32,9,FALSE)</f>
        <v>7.1439746093722221</v>
      </c>
      <c r="BC444" s="21">
        <f ca="1">Y444*VLOOKUP(BC$6,'Greenhouse Gas Costs Avoided'!$A$2:$I$32,9,FALSE)</f>
        <v>7.2841581669004034</v>
      </c>
      <c r="BD444" s="21">
        <f ca="1">Z444*VLOOKUP(BD$6,'Greenhouse Gas Costs Avoided'!$A$2:$I$32,9,FALSE)</f>
        <v>7.426136894299721</v>
      </c>
      <c r="BE444" s="21">
        <f ca="1">AA444*VLOOKUP(BE$6,'Greenhouse Gas Costs Avoided'!$A$2:$I$32,9,FALSE)</f>
        <v>7.5706571930511553</v>
      </c>
      <c r="BF444" s="21">
        <f ca="1">AB444*VLOOKUP(BF$6,'Greenhouse Gas Costs Avoided'!$A$2:$I$32,9,FALSE)</f>
        <v>7.7180899770979394</v>
      </c>
      <c r="BG444" s="21">
        <f ca="1">AC444*VLOOKUP(BG$6,'Greenhouse Gas Costs Avoided'!$A$2:$I$32,9,FALSE)</f>
        <v>7.8747441218959366</v>
      </c>
      <c r="BH444" s="21">
        <f ca="1">AD444*VLOOKUP(BH$6,'Greenhouse Gas Costs Avoided'!$A$2:$I$32,9,FALSE)</f>
        <v>8.0340500621877027</v>
      </c>
      <c r="BI444" s="21">
        <f ca="1">AE444*VLOOKUP(BI$6,'Greenhouse Gas Costs Avoided'!$A$2:$I$32,9,FALSE)</f>
        <v>8.1957044736636782</v>
      </c>
      <c r="BJ444" s="21">
        <f ca="1">AF444*VLOOKUP(BJ$6,'Greenhouse Gas Costs Avoided'!$A$2:$I$32,9,FALSE)</f>
        <v>8.3598552322508848</v>
      </c>
      <c r="BK444" s="22">
        <f ca="1">AG444*VLOOKUP(BK$6,'Greenhouse Gas Costs Avoided'!$A$2:$I$32,9,FALSE)</f>
        <v>8.5820959249206545</v>
      </c>
    </row>
    <row r="445" spans="1:63" x14ac:dyDescent="0.35">
      <c r="A445" s="11">
        <v>439</v>
      </c>
      <c r="B445" s="12">
        <f t="shared" ca="1" si="12"/>
        <v>3</v>
      </c>
      <c r="C445" s="13">
        <f t="shared" ca="1" si="13"/>
        <v>2023</v>
      </c>
      <c r="E445" s="20">
        <f ca="1">IF(E$6&lt;$C445,0,VLOOKUP(E$6,'MonteCarlo Policy Paths'!$A$2:$I$31,'Monte Carlo_WA Complance Price'!$B445+1,FALSE))</f>
        <v>0</v>
      </c>
      <c r="F445" s="21">
        <f ca="1">IF(F$6&lt;$C445,0,VLOOKUP(F$6,'MonteCarlo Policy Paths'!$A$2:$I$31,'Monte Carlo_WA Complance Price'!$B445+1,FALSE))</f>
        <v>82.346532180449415</v>
      </c>
      <c r="G445" s="21">
        <f ca="1">IF(G$6&lt;$C445,0,VLOOKUP(G$6,'MonteCarlo Policy Paths'!$A$2:$I$31,'Monte Carlo_WA Complance Price'!$B445+1,FALSE))</f>
        <v>84.002844861871253</v>
      </c>
      <c r="H445" s="21">
        <f ca="1">IF(H$6&lt;$C445,0,VLOOKUP(H$6,'MonteCarlo Policy Paths'!$A$2:$I$31,'Monte Carlo_WA Complance Price'!$B445+1,FALSE))</f>
        <v>85.659157543293105</v>
      </c>
      <c r="I445" s="21">
        <f ca="1">IF(I$6&lt;$C445,0,VLOOKUP(I$6,'MonteCarlo Policy Paths'!$A$2:$I$31,'Monte Carlo_WA Complance Price'!$B445+1,FALSE))</f>
        <v>86.918851036576825</v>
      </c>
      <c r="J445" s="21">
        <f ca="1">IF(J$6&lt;$C445,0,VLOOKUP(J$6,'MonteCarlo Policy Paths'!$A$2:$I$31,'Monte Carlo_WA Complance Price'!$B445+1,FALSE))</f>
        <v>88.178544529860531</v>
      </c>
      <c r="K445" s="21">
        <f ca="1">IF(K$6&lt;$C445,0,VLOOKUP(K$6,'MonteCarlo Policy Paths'!$A$2:$I$31,'Monte Carlo_WA Complance Price'!$B445+1,FALSE))</f>
        <v>89.438238023144251</v>
      </c>
      <c r="L445" s="21">
        <f ca="1">IF(L$6&lt;$C445,0,VLOOKUP(L$6,'MonteCarlo Policy Paths'!$A$2:$I$31,'Monte Carlo_WA Complance Price'!$B445+1,FALSE))</f>
        <v>90.697931516427971</v>
      </c>
      <c r="M445" s="21">
        <f ca="1">IF(M$6&lt;$C445,0,VLOOKUP(M$6,'MonteCarlo Policy Paths'!$A$2:$I$31,'Monte Carlo_WA Complance Price'!$B445+1,FALSE))</f>
        <v>91.95762500971172</v>
      </c>
      <c r="N445" s="21">
        <f ca="1">IF(N$6&lt;$C445,0,VLOOKUP(N$6,'MonteCarlo Policy Paths'!$A$2:$I$31,'Monte Carlo_WA Complance Price'!$B445+1,FALSE))</f>
        <v>93.21731850299544</v>
      </c>
      <c r="O445" s="21">
        <f ca="1">IF(O$6&lt;$C445,0,VLOOKUP(O$6,'MonteCarlo Policy Paths'!$A$2:$I$31,'Monte Carlo_WA Complance Price'!$B445+1,FALSE))</f>
        <v>94.47701199627916</v>
      </c>
      <c r="P445" s="21">
        <f ca="1">IF(P$6&lt;$C445,0,VLOOKUP(P$6,'MonteCarlo Policy Paths'!$A$2:$I$31,'Monte Carlo_WA Complance Price'!$B445+1,FALSE))</f>
        <v>95.73670548956288</v>
      </c>
      <c r="Q445" s="21">
        <f ca="1">IF(Q$6&lt;$C445,0,VLOOKUP(Q$6,'MonteCarlo Policy Paths'!$A$2:$I$31,'Monte Carlo_WA Complance Price'!$B445+1,FALSE))</f>
        <v>96.996398982846586</v>
      </c>
      <c r="R445" s="21">
        <f ca="1">IF(R$6&lt;$C445,0,VLOOKUP(R$6,'MonteCarlo Policy Paths'!$A$2:$I$31,'Monte Carlo_WA Complance Price'!$B445+1,FALSE))</f>
        <v>101.49317720655506</v>
      </c>
      <c r="S445" s="21">
        <f ca="1">IF(S$6&lt;$C445,0,VLOOKUP(S$6,'MonteCarlo Policy Paths'!$A$2:$I$31,'Monte Carlo_WA Complance Price'!$B445+1,FALSE))</f>
        <v>104.21949379267882</v>
      </c>
      <c r="T445" s="21">
        <f ca="1">IF(T$6&lt;$C445,0,VLOOKUP(T$6,'MonteCarlo Policy Paths'!$A$2:$I$31,'Monte Carlo_WA Complance Price'!$B445+1,FALSE))</f>
        <v>107.03810370059369</v>
      </c>
      <c r="U445" s="21">
        <f ca="1">IF(U$6&lt;$C445,0,VLOOKUP(U$6,'MonteCarlo Policy Paths'!$A$2:$I$31,'Monte Carlo_WA Complance Price'!$B445+1,FALSE))</f>
        <v>109.92690053835344</v>
      </c>
      <c r="V445" s="21">
        <f ca="1">IF(V$6&lt;$C445,0,VLOOKUP(V$6,'MonteCarlo Policy Paths'!$A$2:$I$31,'Monte Carlo_WA Complance Price'!$B445+1,FALSE))</f>
        <v>112.89757853003228</v>
      </c>
      <c r="W445" s="21">
        <f ca="1">IF(W$6&lt;$C445,0,VLOOKUP(W$6,'MonteCarlo Policy Paths'!$A$2:$I$31,'Monte Carlo_WA Complance Price'!$B445+1,FALSE))</f>
        <v>115.91943874780665</v>
      </c>
      <c r="X445" s="21">
        <f ca="1">IF(X$6&lt;$C445,0,VLOOKUP(X$6,'MonteCarlo Policy Paths'!$A$2:$I$31,'Monte Carlo_WA Complance Price'!$B445+1,FALSE))</f>
        <v>119.06733931122673</v>
      </c>
      <c r="Y445" s="21">
        <f ca="1">IF(Y$6&lt;$C445,0,VLOOKUP(Y$6,'MonteCarlo Policy Paths'!$A$2:$I$31,'Monte Carlo_WA Complance Price'!$B445+1,FALSE))</f>
        <v>122.25496395468721</v>
      </c>
      <c r="Z445" s="21">
        <f ca="1">IF(Z$6&lt;$C445,0,VLOOKUP(Z$6,'MonteCarlo Policy Paths'!$A$2:$I$31,'Monte Carlo_WA Complance Price'!$B445+1,FALSE))</f>
        <v>125.4992630232488</v>
      </c>
      <c r="AA445" s="21">
        <f ca="1">IF(AA$6&lt;$C445,0,VLOOKUP(AA$6,'MonteCarlo Policy Paths'!$A$2:$I$31,'Monte Carlo_WA Complance Price'!$B445+1,FALSE))</f>
        <v>128.82380079097237</v>
      </c>
      <c r="AB445" s="21">
        <f ca="1">IF(AB$6&lt;$C445,0,VLOOKUP(AB$6,'MonteCarlo Policy Paths'!$A$2:$I$31,'Monte Carlo_WA Complance Price'!$B445+1,FALSE))</f>
        <v>132.24028719953677</v>
      </c>
      <c r="AC445" s="21">
        <f ca="1">IF(AC$6&lt;$C445,0,VLOOKUP(AC$6,'MonteCarlo Policy Paths'!$A$2:$I$31,'Monte Carlo_WA Complance Price'!$B445+1,FALSE))</f>
        <v>135.74155640209787</v>
      </c>
      <c r="AD445" s="21">
        <f ca="1">IF(AD$6&lt;$C445,0,VLOOKUP(AD$6,'MonteCarlo Policy Paths'!$A$2:$I$31,'Monte Carlo_WA Complance Price'!$B445+1,FALSE))</f>
        <v>139.32654413598658</v>
      </c>
      <c r="AE445" s="21">
        <f ca="1">IF(AE$6&lt;$C445,0,VLOOKUP(AE$6,'MonteCarlo Policy Paths'!$A$2:$I$31,'Monte Carlo_WA Complance Price'!$B445+1,FALSE))</f>
        <v>142.9856742986068</v>
      </c>
      <c r="AF445" s="21">
        <f ca="1">IF(AF$6&lt;$C445,0,VLOOKUP(AF$6,'MonteCarlo Policy Paths'!$A$2:$I$31,'Monte Carlo_WA Complance Price'!$B445+1,FALSE))</f>
        <v>146.72361540812219</v>
      </c>
      <c r="AG445" s="22">
        <f ca="1">IF(AG$6&lt;$C445,0,VLOOKUP(AG$6,'MonteCarlo Policy Paths'!$A$2:$I$31,'Monte Carlo_WA Complance Price'!$B445+1,FALSE))</f>
        <v>150.52284977717397</v>
      </c>
      <c r="AI445" s="20">
        <f ca="1">E445*VLOOKUP(AI$6,'Greenhouse Gas Costs Avoided'!$A$2:$I$32,9,FALSE)</f>
        <v>0</v>
      </c>
      <c r="AJ445" s="21">
        <f ca="1">F445*VLOOKUP(AJ$6,'Greenhouse Gas Costs Avoided'!$A$2:$I$32,9,FALSE)</f>
        <v>5.2166744805659615</v>
      </c>
      <c r="AK445" s="21">
        <f ca="1">G445*VLOOKUP(AK$6,'Greenhouse Gas Costs Avoided'!$A$2:$I$32,9,FALSE)</f>
        <v>5.3216023247413169</v>
      </c>
      <c r="AL445" s="21">
        <f ca="1">H445*VLOOKUP(AL$6,'Greenhouse Gas Costs Avoided'!$A$2:$I$32,9,FALSE)</f>
        <v>5.4265301689166732</v>
      </c>
      <c r="AM445" s="21">
        <f ca="1">I445*VLOOKUP(AM$6,'Greenhouse Gas Costs Avoided'!$A$2:$I$32,9,FALSE)</f>
        <v>5.5063320831654474</v>
      </c>
      <c r="AN445" s="21">
        <f ca="1">J445*VLOOKUP(AN$6,'Greenhouse Gas Costs Avoided'!$A$2:$I$32,9,FALSE)</f>
        <v>5.5861339974142208</v>
      </c>
      <c r="AO445" s="21">
        <f ca="1">K445*VLOOKUP(AO$6,'Greenhouse Gas Costs Avoided'!$A$2:$I$32,9,FALSE)</f>
        <v>5.665935911662995</v>
      </c>
      <c r="AP445" s="21">
        <f ca="1">L445*VLOOKUP(AP$6,'Greenhouse Gas Costs Avoided'!$A$2:$I$32,9,FALSE)</f>
        <v>5.7457378259117702</v>
      </c>
      <c r="AQ445" s="21">
        <f ca="1">M445*VLOOKUP(AQ$6,'Greenhouse Gas Costs Avoided'!$A$2:$I$32,9,FALSE)</f>
        <v>5.8255397401605462</v>
      </c>
      <c r="AR445" s="21">
        <f ca="1">N445*VLOOKUP(AR$6,'Greenhouse Gas Costs Avoided'!$A$2:$I$32,9,FALSE)</f>
        <v>5.9053416544093205</v>
      </c>
      <c r="AS445" s="21">
        <f ca="1">O445*VLOOKUP(AS$6,'Greenhouse Gas Costs Avoided'!$A$2:$I$32,9,FALSE)</f>
        <v>5.9851435686580947</v>
      </c>
      <c r="AT445" s="21">
        <f ca="1">P445*VLOOKUP(AT$6,'Greenhouse Gas Costs Avoided'!$A$2:$I$32,9,FALSE)</f>
        <v>6.0649454829068699</v>
      </c>
      <c r="AU445" s="21">
        <f ca="1">Q445*VLOOKUP(AU$6,'Greenhouse Gas Costs Avoided'!$A$2:$I$32,9,FALSE)</f>
        <v>6.1447473971556432</v>
      </c>
      <c r="AV445" s="21">
        <f ca="1">R445*VLOOKUP(AV$6,'Greenhouse Gas Costs Avoided'!$A$2:$I$32,9,FALSE)</f>
        <v>6.4296194808152167</v>
      </c>
      <c r="AW445" s="21">
        <f ca="1">S445*VLOOKUP(AW$6,'Greenhouse Gas Costs Avoided'!$A$2:$I$32,9,FALSE)</f>
        <v>6.6023323538917609</v>
      </c>
      <c r="AX445" s="21">
        <f ca="1">T445*VLOOKUP(AX$6,'Greenhouse Gas Costs Avoided'!$A$2:$I$32,9,FALSE)</f>
        <v>6.7808920331878957</v>
      </c>
      <c r="AY445" s="21">
        <f ca="1">U445*VLOOKUP(AY$6,'Greenhouse Gas Costs Avoided'!$A$2:$I$32,9,FALSE)</f>
        <v>6.9638980729572149</v>
      </c>
      <c r="AZ445" s="21">
        <f ca="1">V445*VLOOKUP(AZ$6,'Greenhouse Gas Costs Avoided'!$A$2:$I$32,9,FALSE)</f>
        <v>7.1520913053717949</v>
      </c>
      <c r="BA445" s="21">
        <f ca="1">W445*VLOOKUP(BA$6,'Greenhouse Gas Costs Avoided'!$A$2:$I$32,9,FALSE)</f>
        <v>7.3435269452765404</v>
      </c>
      <c r="BB445" s="21">
        <f ca="1">X445*VLOOKUP(BB$6,'Greenhouse Gas Costs Avoided'!$A$2:$I$32,9,FALSE)</f>
        <v>7.5429472742415475</v>
      </c>
      <c r="BC445" s="21">
        <f ca="1">Y445*VLOOKUP(BC$6,'Greenhouse Gas Costs Avoided'!$A$2:$I$32,9,FALSE)</f>
        <v>7.744884134129272</v>
      </c>
      <c r="BD445" s="21">
        <f ca="1">Z445*VLOOKUP(BD$6,'Greenhouse Gas Costs Avoided'!$A$2:$I$32,9,FALSE)</f>
        <v>7.950411333759269</v>
      </c>
      <c r="BE445" s="21">
        <f ca="1">AA445*VLOOKUP(BE$6,'Greenhouse Gas Costs Avoided'!$A$2:$I$32,9,FALSE)</f>
        <v>8.161021676093501</v>
      </c>
      <c r="BF445" s="21">
        <f ca="1">AB445*VLOOKUP(BF$6,'Greenhouse Gas Costs Avoided'!$A$2:$I$32,9,FALSE)</f>
        <v>8.3774569890184303</v>
      </c>
      <c r="BG445" s="21">
        <f ca="1">AC445*VLOOKUP(BG$6,'Greenhouse Gas Costs Avoided'!$A$2:$I$32,9,FALSE)</f>
        <v>8.5992633142510115</v>
      </c>
      <c r="BH445" s="21">
        <f ca="1">AD445*VLOOKUP(BH$6,'Greenhouse Gas Costs Avoided'!$A$2:$I$32,9,FALSE)</f>
        <v>8.8263732304711304</v>
      </c>
      <c r="BI445" s="21">
        <f ca="1">AE445*VLOOKUP(BI$6,'Greenhouse Gas Costs Avoided'!$A$2:$I$32,9,FALSE)</f>
        <v>9.05818008905967</v>
      </c>
      <c r="BJ445" s="21">
        <f ca="1">AF445*VLOOKUP(BJ$6,'Greenhouse Gas Costs Avoided'!$A$2:$I$32,9,FALSE)</f>
        <v>9.2949796418706736</v>
      </c>
      <c r="BK445" s="22">
        <f ca="1">AG445*VLOOKUP(BK$6,'Greenhouse Gas Costs Avoided'!$A$2:$I$32,9,FALSE)</f>
        <v>9.5356621388007277</v>
      </c>
    </row>
    <row r="446" spans="1:63" x14ac:dyDescent="0.35">
      <c r="A446" s="11">
        <v>440</v>
      </c>
      <c r="B446" s="12">
        <f t="shared" ca="1" si="12"/>
        <v>4</v>
      </c>
      <c r="C446" s="13">
        <f t="shared" ca="1" si="13"/>
        <v>2023</v>
      </c>
      <c r="E446" s="20">
        <f ca="1">IF(E$6&lt;$C446,0,VLOOKUP(E$6,'MonteCarlo Policy Paths'!$A$2:$I$31,'Monte Carlo_WA Complance Price'!$B446+1,FALSE))</f>
        <v>0</v>
      </c>
      <c r="F446" s="21">
        <f ca="1">IF(F$6&lt;$C446,0,VLOOKUP(F$6,'MonteCarlo Policy Paths'!$A$2:$I$31,'Monte Carlo_WA Complance Price'!$B446+1,FALSE))</f>
        <v>82.346532180449415</v>
      </c>
      <c r="G446" s="21">
        <f ca="1">IF(G$6&lt;$C446,0,VLOOKUP(G$6,'MonteCarlo Policy Paths'!$A$2:$I$31,'Monte Carlo_WA Complance Price'!$B446+1,FALSE))</f>
        <v>84.002844861871253</v>
      </c>
      <c r="H446" s="21">
        <f ca="1">IF(H$6&lt;$C446,0,VLOOKUP(H$6,'MonteCarlo Policy Paths'!$A$2:$I$31,'Monte Carlo_WA Complance Price'!$B446+1,FALSE))</f>
        <v>85.659157543293105</v>
      </c>
      <c r="I446" s="21">
        <f ca="1">IF(I$6&lt;$C446,0,VLOOKUP(I$6,'MonteCarlo Policy Paths'!$A$2:$I$31,'Monte Carlo_WA Complance Price'!$B446+1,FALSE))</f>
        <v>86.918851036576825</v>
      </c>
      <c r="J446" s="21">
        <f ca="1">IF(J$6&lt;$C446,0,VLOOKUP(J$6,'MonteCarlo Policy Paths'!$A$2:$I$31,'Monte Carlo_WA Complance Price'!$B446+1,FALSE))</f>
        <v>88.178544529860531</v>
      </c>
      <c r="K446" s="21">
        <f ca="1">IF(K$6&lt;$C446,0,VLOOKUP(K$6,'MonteCarlo Policy Paths'!$A$2:$I$31,'Monte Carlo_WA Complance Price'!$B446+1,FALSE))</f>
        <v>89.438238023144251</v>
      </c>
      <c r="L446" s="21">
        <f ca="1">IF(L$6&lt;$C446,0,VLOOKUP(L$6,'MonteCarlo Policy Paths'!$A$2:$I$31,'Monte Carlo_WA Complance Price'!$B446+1,FALSE))</f>
        <v>90.697931516427971</v>
      </c>
      <c r="M446" s="21">
        <f ca="1">IF(M$6&lt;$C446,0,VLOOKUP(M$6,'MonteCarlo Policy Paths'!$A$2:$I$31,'Monte Carlo_WA Complance Price'!$B446+1,FALSE))</f>
        <v>91.95762500971172</v>
      </c>
      <c r="N446" s="21">
        <f ca="1">IF(N$6&lt;$C446,0,VLOOKUP(N$6,'MonteCarlo Policy Paths'!$A$2:$I$31,'Monte Carlo_WA Complance Price'!$B446+1,FALSE))</f>
        <v>93.21731850299544</v>
      </c>
      <c r="O446" s="21">
        <f ca="1">IF(O$6&lt;$C446,0,VLOOKUP(O$6,'MonteCarlo Policy Paths'!$A$2:$I$31,'Monte Carlo_WA Complance Price'!$B446+1,FALSE))</f>
        <v>94.47701199627916</v>
      </c>
      <c r="P446" s="21">
        <f ca="1">IF(P$6&lt;$C446,0,VLOOKUP(P$6,'MonteCarlo Policy Paths'!$A$2:$I$31,'Monte Carlo_WA Complance Price'!$B446+1,FALSE))</f>
        <v>95.73670548956288</v>
      </c>
      <c r="Q446" s="21">
        <f ca="1">IF(Q$6&lt;$C446,0,VLOOKUP(Q$6,'MonteCarlo Policy Paths'!$A$2:$I$31,'Monte Carlo_WA Complance Price'!$B446+1,FALSE))</f>
        <v>96.996398982846586</v>
      </c>
      <c r="R446" s="21">
        <f ca="1">IF(R$6&lt;$C446,0,VLOOKUP(R$6,'MonteCarlo Policy Paths'!$A$2:$I$31,'Monte Carlo_WA Complance Price'!$B446+1,FALSE))</f>
        <v>98.25609247613032</v>
      </c>
      <c r="S446" s="21">
        <f ca="1">IF(S$6&lt;$C446,0,VLOOKUP(S$6,'MonteCarlo Policy Paths'!$A$2:$I$31,'Monte Carlo_WA Complance Price'!$B446+1,FALSE))</f>
        <v>99.65157958594628</v>
      </c>
      <c r="T446" s="21">
        <f ca="1">IF(T$6&lt;$C446,0,VLOOKUP(T$6,'MonteCarlo Policy Paths'!$A$2:$I$31,'Monte Carlo_WA Complance Price'!$B446+1,FALSE))</f>
        <v>101.04706669576224</v>
      </c>
      <c r="U446" s="21">
        <f ca="1">IF(U$6&lt;$C446,0,VLOOKUP(U$6,'MonteCarlo Policy Paths'!$A$2:$I$31,'Monte Carlo_WA Complance Price'!$B446+1,FALSE))</f>
        <v>102.4425538055782</v>
      </c>
      <c r="V446" s="21">
        <f ca="1">IF(V$6&lt;$C446,0,VLOOKUP(V$6,'MonteCarlo Policy Paths'!$A$2:$I$31,'Monte Carlo_WA Complance Price'!$B446+1,FALSE))</f>
        <v>103.83804091539416</v>
      </c>
      <c r="W446" s="21">
        <f ca="1">IF(W$6&lt;$C446,0,VLOOKUP(W$6,'MonteCarlo Policy Paths'!$A$2:$I$31,'Monte Carlo_WA Complance Price'!$B446+1,FALSE))</f>
        <v>105.23352802521011</v>
      </c>
      <c r="X446" s="21">
        <f ca="1">IF(X$6&lt;$C446,0,VLOOKUP(X$6,'MonteCarlo Policy Paths'!$A$2:$I$31,'Monte Carlo_WA Complance Price'!$B446+1,FALSE))</f>
        <v>106.47156953138905</v>
      </c>
      <c r="Y446" s="21">
        <f ca="1">IF(Y$6&lt;$C446,0,VLOOKUP(Y$6,'MonteCarlo Policy Paths'!$A$2:$I$31,'Monte Carlo_WA Complance Price'!$B446+1,FALSE))</f>
        <v>107.709611037568</v>
      </c>
      <c r="Z446" s="21">
        <f ca="1">IF(Z$6&lt;$C446,0,VLOOKUP(Z$6,'MonteCarlo Policy Paths'!$A$2:$I$31,'Monte Carlo_WA Complance Price'!$B446+1,FALSE))</f>
        <v>108.94765254374694</v>
      </c>
      <c r="AA446" s="21">
        <f ca="1">IF(AA$6&lt;$C446,0,VLOOKUP(AA$6,'MonteCarlo Policy Paths'!$A$2:$I$31,'Monte Carlo_WA Complance Price'!$B446+1,FALSE))</f>
        <v>110.18569404992589</v>
      </c>
      <c r="AB446" s="21">
        <f ca="1">IF(AB$6&lt;$C446,0,VLOOKUP(AB$6,'MonteCarlo Policy Paths'!$A$2:$I$31,'Monte Carlo_WA Complance Price'!$B446+1,FALSE))</f>
        <v>111.42373555610482</v>
      </c>
      <c r="AC446" s="21">
        <f ca="1">IF(AC$6&lt;$C446,0,VLOOKUP(AC$6,'MonteCarlo Policy Paths'!$A$2:$I$31,'Monte Carlo_WA Complance Price'!$B446+1,FALSE))</f>
        <v>112.86811731331359</v>
      </c>
      <c r="AD446" s="21">
        <f ca="1">IF(AD$6&lt;$C446,0,VLOOKUP(AD$6,'MonteCarlo Policy Paths'!$A$2:$I$31,'Monte Carlo_WA Complance Price'!$B446+1,FALSE))</f>
        <v>114.31249907052236</v>
      </c>
      <c r="AE446" s="21">
        <f ca="1">IF(AE$6&lt;$C446,0,VLOOKUP(AE$6,'MonteCarlo Policy Paths'!$A$2:$I$31,'Monte Carlo_WA Complance Price'!$B446+1,FALSE))</f>
        <v>115.75688082773114</v>
      </c>
      <c r="AF446" s="21">
        <f ca="1">IF(AF$6&lt;$C446,0,VLOOKUP(AF$6,'MonteCarlo Policy Paths'!$A$2:$I$31,'Monte Carlo_WA Complance Price'!$B446+1,FALSE))</f>
        <v>117.20126258493991</v>
      </c>
      <c r="AG446" s="22">
        <f ca="1">IF(AG$6&lt;$C446,0,VLOOKUP(AG$6,'MonteCarlo Policy Paths'!$A$2:$I$31,'Monte Carlo_WA Complance Price'!$B446+1,FALSE))</f>
        <v>119.5319620819439</v>
      </c>
      <c r="AI446" s="20">
        <f ca="1">E446*VLOOKUP(AI$6,'Greenhouse Gas Costs Avoided'!$A$2:$I$32,9,FALSE)</f>
        <v>0</v>
      </c>
      <c r="AJ446" s="21">
        <f ca="1">F446*VLOOKUP(AJ$6,'Greenhouse Gas Costs Avoided'!$A$2:$I$32,9,FALSE)</f>
        <v>5.2166744805659615</v>
      </c>
      <c r="AK446" s="21">
        <f ca="1">G446*VLOOKUP(AK$6,'Greenhouse Gas Costs Avoided'!$A$2:$I$32,9,FALSE)</f>
        <v>5.3216023247413169</v>
      </c>
      <c r="AL446" s="21">
        <f ca="1">H446*VLOOKUP(AL$6,'Greenhouse Gas Costs Avoided'!$A$2:$I$32,9,FALSE)</f>
        <v>5.4265301689166732</v>
      </c>
      <c r="AM446" s="21">
        <f ca="1">I446*VLOOKUP(AM$6,'Greenhouse Gas Costs Avoided'!$A$2:$I$32,9,FALSE)</f>
        <v>5.5063320831654474</v>
      </c>
      <c r="AN446" s="21">
        <f ca="1">J446*VLOOKUP(AN$6,'Greenhouse Gas Costs Avoided'!$A$2:$I$32,9,FALSE)</f>
        <v>5.5861339974142208</v>
      </c>
      <c r="AO446" s="21">
        <f ca="1">K446*VLOOKUP(AO$6,'Greenhouse Gas Costs Avoided'!$A$2:$I$32,9,FALSE)</f>
        <v>5.665935911662995</v>
      </c>
      <c r="AP446" s="21">
        <f ca="1">L446*VLOOKUP(AP$6,'Greenhouse Gas Costs Avoided'!$A$2:$I$32,9,FALSE)</f>
        <v>5.7457378259117702</v>
      </c>
      <c r="AQ446" s="21">
        <f ca="1">M446*VLOOKUP(AQ$6,'Greenhouse Gas Costs Avoided'!$A$2:$I$32,9,FALSE)</f>
        <v>5.8255397401605462</v>
      </c>
      <c r="AR446" s="21">
        <f ca="1">N446*VLOOKUP(AR$6,'Greenhouse Gas Costs Avoided'!$A$2:$I$32,9,FALSE)</f>
        <v>5.9053416544093205</v>
      </c>
      <c r="AS446" s="21">
        <f ca="1">O446*VLOOKUP(AS$6,'Greenhouse Gas Costs Avoided'!$A$2:$I$32,9,FALSE)</f>
        <v>5.9851435686580947</v>
      </c>
      <c r="AT446" s="21">
        <f ca="1">P446*VLOOKUP(AT$6,'Greenhouse Gas Costs Avoided'!$A$2:$I$32,9,FALSE)</f>
        <v>6.0649454829068699</v>
      </c>
      <c r="AU446" s="21">
        <f ca="1">Q446*VLOOKUP(AU$6,'Greenhouse Gas Costs Avoided'!$A$2:$I$32,9,FALSE)</f>
        <v>6.1447473971556432</v>
      </c>
      <c r="AV446" s="21">
        <f ca="1">R446*VLOOKUP(AV$6,'Greenhouse Gas Costs Avoided'!$A$2:$I$32,9,FALSE)</f>
        <v>6.2245493114044184</v>
      </c>
      <c r="AW446" s="21">
        <f ca="1">S446*VLOOKUP(AW$6,'Greenhouse Gas Costs Avoided'!$A$2:$I$32,9,FALSE)</f>
        <v>6.312953786990386</v>
      </c>
      <c r="AX446" s="21">
        <f ca="1">T446*VLOOKUP(AX$6,'Greenhouse Gas Costs Avoided'!$A$2:$I$32,9,FALSE)</f>
        <v>6.4013582625763545</v>
      </c>
      <c r="AY446" s="21">
        <f ca="1">U446*VLOOKUP(AY$6,'Greenhouse Gas Costs Avoided'!$A$2:$I$32,9,FALSE)</f>
        <v>6.4897627381623222</v>
      </c>
      <c r="AZ446" s="21">
        <f ca="1">V446*VLOOKUP(AZ$6,'Greenhouse Gas Costs Avoided'!$A$2:$I$32,9,FALSE)</f>
        <v>6.5781672137482907</v>
      </c>
      <c r="BA446" s="21">
        <f ca="1">W446*VLOOKUP(BA$6,'Greenhouse Gas Costs Avoided'!$A$2:$I$32,9,FALSE)</f>
        <v>6.6665716893342575</v>
      </c>
      <c r="BB446" s="21">
        <f ca="1">X446*VLOOKUP(BB$6,'Greenhouse Gas Costs Avoided'!$A$2:$I$32,9,FALSE)</f>
        <v>6.7450019445028957</v>
      </c>
      <c r="BC446" s="21">
        <f ca="1">Y446*VLOOKUP(BC$6,'Greenhouse Gas Costs Avoided'!$A$2:$I$32,9,FALSE)</f>
        <v>6.8234321996715348</v>
      </c>
      <c r="BD446" s="21">
        <f ca="1">Z446*VLOOKUP(BD$6,'Greenhouse Gas Costs Avoided'!$A$2:$I$32,9,FALSE)</f>
        <v>6.901862454840173</v>
      </c>
      <c r="BE446" s="21">
        <f ca="1">AA446*VLOOKUP(BE$6,'Greenhouse Gas Costs Avoided'!$A$2:$I$32,9,FALSE)</f>
        <v>6.9802927100088112</v>
      </c>
      <c r="BF446" s="21">
        <f ca="1">AB446*VLOOKUP(BF$6,'Greenhouse Gas Costs Avoided'!$A$2:$I$32,9,FALSE)</f>
        <v>7.0587229651774486</v>
      </c>
      <c r="BG446" s="21">
        <f ca="1">AC446*VLOOKUP(BG$6,'Greenhouse Gas Costs Avoided'!$A$2:$I$32,9,FALSE)</f>
        <v>7.1502249295408609</v>
      </c>
      <c r="BH446" s="21">
        <f ca="1">AD446*VLOOKUP(BH$6,'Greenhouse Gas Costs Avoided'!$A$2:$I$32,9,FALSE)</f>
        <v>7.2417268939042723</v>
      </c>
      <c r="BI446" s="21">
        <f ca="1">AE446*VLOOKUP(BI$6,'Greenhouse Gas Costs Avoided'!$A$2:$I$32,9,FALSE)</f>
        <v>7.3332288582676846</v>
      </c>
      <c r="BJ446" s="21">
        <f ca="1">AF446*VLOOKUP(BJ$6,'Greenhouse Gas Costs Avoided'!$A$2:$I$32,9,FALSE)</f>
        <v>7.424730822631096</v>
      </c>
      <c r="BK446" s="22">
        <f ca="1">AG446*VLOOKUP(BK$6,'Greenhouse Gas Costs Avoided'!$A$2:$I$32,9,FALSE)</f>
        <v>7.5723812490175435</v>
      </c>
    </row>
    <row r="447" spans="1:63" x14ac:dyDescent="0.35">
      <c r="A447" s="11">
        <v>441</v>
      </c>
      <c r="B447" s="12">
        <f t="shared" ca="1" si="12"/>
        <v>4</v>
      </c>
      <c r="C447" s="13">
        <f t="shared" ca="1" si="13"/>
        <v>2023</v>
      </c>
      <c r="E447" s="20">
        <f ca="1">IF(E$6&lt;$C447,0,VLOOKUP(E$6,'MonteCarlo Policy Paths'!$A$2:$I$31,'Monte Carlo_WA Complance Price'!$B447+1,FALSE))</f>
        <v>0</v>
      </c>
      <c r="F447" s="21">
        <f ca="1">IF(F$6&lt;$C447,0,VLOOKUP(F$6,'MonteCarlo Policy Paths'!$A$2:$I$31,'Monte Carlo_WA Complance Price'!$B447+1,FALSE))</f>
        <v>82.346532180449415</v>
      </c>
      <c r="G447" s="21">
        <f ca="1">IF(G$6&lt;$C447,0,VLOOKUP(G$6,'MonteCarlo Policy Paths'!$A$2:$I$31,'Monte Carlo_WA Complance Price'!$B447+1,FALSE))</f>
        <v>84.002844861871253</v>
      </c>
      <c r="H447" s="21">
        <f ca="1">IF(H$6&lt;$C447,0,VLOOKUP(H$6,'MonteCarlo Policy Paths'!$A$2:$I$31,'Monte Carlo_WA Complance Price'!$B447+1,FALSE))</f>
        <v>85.659157543293105</v>
      </c>
      <c r="I447" s="21">
        <f ca="1">IF(I$6&lt;$C447,0,VLOOKUP(I$6,'MonteCarlo Policy Paths'!$A$2:$I$31,'Monte Carlo_WA Complance Price'!$B447+1,FALSE))</f>
        <v>86.918851036576825</v>
      </c>
      <c r="J447" s="21">
        <f ca="1">IF(J$6&lt;$C447,0,VLOOKUP(J$6,'MonteCarlo Policy Paths'!$A$2:$I$31,'Monte Carlo_WA Complance Price'!$B447+1,FALSE))</f>
        <v>88.178544529860531</v>
      </c>
      <c r="K447" s="21">
        <f ca="1">IF(K$6&lt;$C447,0,VLOOKUP(K$6,'MonteCarlo Policy Paths'!$A$2:$I$31,'Monte Carlo_WA Complance Price'!$B447+1,FALSE))</f>
        <v>89.438238023144251</v>
      </c>
      <c r="L447" s="21">
        <f ca="1">IF(L$6&lt;$C447,0,VLOOKUP(L$6,'MonteCarlo Policy Paths'!$A$2:$I$31,'Monte Carlo_WA Complance Price'!$B447+1,FALSE))</f>
        <v>90.697931516427971</v>
      </c>
      <c r="M447" s="21">
        <f ca="1">IF(M$6&lt;$C447,0,VLOOKUP(M$6,'MonteCarlo Policy Paths'!$A$2:$I$31,'Monte Carlo_WA Complance Price'!$B447+1,FALSE))</f>
        <v>91.95762500971172</v>
      </c>
      <c r="N447" s="21">
        <f ca="1">IF(N$6&lt;$C447,0,VLOOKUP(N$6,'MonteCarlo Policy Paths'!$A$2:$I$31,'Monte Carlo_WA Complance Price'!$B447+1,FALSE))</f>
        <v>93.21731850299544</v>
      </c>
      <c r="O447" s="21">
        <f ca="1">IF(O$6&lt;$C447,0,VLOOKUP(O$6,'MonteCarlo Policy Paths'!$A$2:$I$31,'Monte Carlo_WA Complance Price'!$B447+1,FALSE))</f>
        <v>94.47701199627916</v>
      </c>
      <c r="P447" s="21">
        <f ca="1">IF(P$6&lt;$C447,0,VLOOKUP(P$6,'MonteCarlo Policy Paths'!$A$2:$I$31,'Monte Carlo_WA Complance Price'!$B447+1,FALSE))</f>
        <v>95.73670548956288</v>
      </c>
      <c r="Q447" s="21">
        <f ca="1">IF(Q$6&lt;$C447,0,VLOOKUP(Q$6,'MonteCarlo Policy Paths'!$A$2:$I$31,'Monte Carlo_WA Complance Price'!$B447+1,FALSE))</f>
        <v>96.996398982846586</v>
      </c>
      <c r="R447" s="21">
        <f ca="1">IF(R$6&lt;$C447,0,VLOOKUP(R$6,'MonteCarlo Policy Paths'!$A$2:$I$31,'Monte Carlo_WA Complance Price'!$B447+1,FALSE))</f>
        <v>98.25609247613032</v>
      </c>
      <c r="S447" s="21">
        <f ca="1">IF(S$6&lt;$C447,0,VLOOKUP(S$6,'MonteCarlo Policy Paths'!$A$2:$I$31,'Monte Carlo_WA Complance Price'!$B447+1,FALSE))</f>
        <v>99.65157958594628</v>
      </c>
      <c r="T447" s="21">
        <f ca="1">IF(T$6&lt;$C447,0,VLOOKUP(T$6,'MonteCarlo Policy Paths'!$A$2:$I$31,'Monte Carlo_WA Complance Price'!$B447+1,FALSE))</f>
        <v>101.04706669576224</v>
      </c>
      <c r="U447" s="21">
        <f ca="1">IF(U$6&lt;$C447,0,VLOOKUP(U$6,'MonteCarlo Policy Paths'!$A$2:$I$31,'Monte Carlo_WA Complance Price'!$B447+1,FALSE))</f>
        <v>102.4425538055782</v>
      </c>
      <c r="V447" s="21">
        <f ca="1">IF(V$6&lt;$C447,0,VLOOKUP(V$6,'MonteCarlo Policy Paths'!$A$2:$I$31,'Monte Carlo_WA Complance Price'!$B447+1,FALSE))</f>
        <v>103.83804091539416</v>
      </c>
      <c r="W447" s="21">
        <f ca="1">IF(W$6&lt;$C447,0,VLOOKUP(W$6,'MonteCarlo Policy Paths'!$A$2:$I$31,'Monte Carlo_WA Complance Price'!$B447+1,FALSE))</f>
        <v>105.23352802521011</v>
      </c>
      <c r="X447" s="21">
        <f ca="1">IF(X$6&lt;$C447,0,VLOOKUP(X$6,'MonteCarlo Policy Paths'!$A$2:$I$31,'Monte Carlo_WA Complance Price'!$B447+1,FALSE))</f>
        <v>106.47156953138905</v>
      </c>
      <c r="Y447" s="21">
        <f ca="1">IF(Y$6&lt;$C447,0,VLOOKUP(Y$6,'MonteCarlo Policy Paths'!$A$2:$I$31,'Monte Carlo_WA Complance Price'!$B447+1,FALSE))</f>
        <v>107.709611037568</v>
      </c>
      <c r="Z447" s="21">
        <f ca="1">IF(Z$6&lt;$C447,0,VLOOKUP(Z$6,'MonteCarlo Policy Paths'!$A$2:$I$31,'Monte Carlo_WA Complance Price'!$B447+1,FALSE))</f>
        <v>108.94765254374694</v>
      </c>
      <c r="AA447" s="21">
        <f ca="1">IF(AA$6&lt;$C447,0,VLOOKUP(AA$6,'MonteCarlo Policy Paths'!$A$2:$I$31,'Monte Carlo_WA Complance Price'!$B447+1,FALSE))</f>
        <v>110.18569404992589</v>
      </c>
      <c r="AB447" s="21">
        <f ca="1">IF(AB$6&lt;$C447,0,VLOOKUP(AB$6,'MonteCarlo Policy Paths'!$A$2:$I$31,'Monte Carlo_WA Complance Price'!$B447+1,FALSE))</f>
        <v>111.42373555610482</v>
      </c>
      <c r="AC447" s="21">
        <f ca="1">IF(AC$6&lt;$C447,0,VLOOKUP(AC$6,'MonteCarlo Policy Paths'!$A$2:$I$31,'Monte Carlo_WA Complance Price'!$B447+1,FALSE))</f>
        <v>112.86811731331359</v>
      </c>
      <c r="AD447" s="21">
        <f ca="1">IF(AD$6&lt;$C447,0,VLOOKUP(AD$6,'MonteCarlo Policy Paths'!$A$2:$I$31,'Monte Carlo_WA Complance Price'!$B447+1,FALSE))</f>
        <v>114.31249907052236</v>
      </c>
      <c r="AE447" s="21">
        <f ca="1">IF(AE$6&lt;$C447,0,VLOOKUP(AE$6,'MonteCarlo Policy Paths'!$A$2:$I$31,'Monte Carlo_WA Complance Price'!$B447+1,FALSE))</f>
        <v>115.75688082773114</v>
      </c>
      <c r="AF447" s="21">
        <f ca="1">IF(AF$6&lt;$C447,0,VLOOKUP(AF$6,'MonteCarlo Policy Paths'!$A$2:$I$31,'Monte Carlo_WA Complance Price'!$B447+1,FALSE))</f>
        <v>117.20126258493991</v>
      </c>
      <c r="AG447" s="22">
        <f ca="1">IF(AG$6&lt;$C447,0,VLOOKUP(AG$6,'MonteCarlo Policy Paths'!$A$2:$I$31,'Monte Carlo_WA Complance Price'!$B447+1,FALSE))</f>
        <v>119.5319620819439</v>
      </c>
      <c r="AI447" s="20">
        <f ca="1">E447*VLOOKUP(AI$6,'Greenhouse Gas Costs Avoided'!$A$2:$I$32,9,FALSE)</f>
        <v>0</v>
      </c>
      <c r="AJ447" s="21">
        <f ca="1">F447*VLOOKUP(AJ$6,'Greenhouse Gas Costs Avoided'!$A$2:$I$32,9,FALSE)</f>
        <v>5.2166744805659615</v>
      </c>
      <c r="AK447" s="21">
        <f ca="1">G447*VLOOKUP(AK$6,'Greenhouse Gas Costs Avoided'!$A$2:$I$32,9,FALSE)</f>
        <v>5.3216023247413169</v>
      </c>
      <c r="AL447" s="21">
        <f ca="1">H447*VLOOKUP(AL$6,'Greenhouse Gas Costs Avoided'!$A$2:$I$32,9,FALSE)</f>
        <v>5.4265301689166732</v>
      </c>
      <c r="AM447" s="21">
        <f ca="1">I447*VLOOKUP(AM$6,'Greenhouse Gas Costs Avoided'!$A$2:$I$32,9,FALSE)</f>
        <v>5.5063320831654474</v>
      </c>
      <c r="AN447" s="21">
        <f ca="1">J447*VLOOKUP(AN$6,'Greenhouse Gas Costs Avoided'!$A$2:$I$32,9,FALSE)</f>
        <v>5.5861339974142208</v>
      </c>
      <c r="AO447" s="21">
        <f ca="1">K447*VLOOKUP(AO$6,'Greenhouse Gas Costs Avoided'!$A$2:$I$32,9,FALSE)</f>
        <v>5.665935911662995</v>
      </c>
      <c r="AP447" s="21">
        <f ca="1">L447*VLOOKUP(AP$6,'Greenhouse Gas Costs Avoided'!$A$2:$I$32,9,FALSE)</f>
        <v>5.7457378259117702</v>
      </c>
      <c r="AQ447" s="21">
        <f ca="1">M447*VLOOKUP(AQ$6,'Greenhouse Gas Costs Avoided'!$A$2:$I$32,9,FALSE)</f>
        <v>5.8255397401605462</v>
      </c>
      <c r="AR447" s="21">
        <f ca="1">N447*VLOOKUP(AR$6,'Greenhouse Gas Costs Avoided'!$A$2:$I$32,9,FALSE)</f>
        <v>5.9053416544093205</v>
      </c>
      <c r="AS447" s="21">
        <f ca="1">O447*VLOOKUP(AS$6,'Greenhouse Gas Costs Avoided'!$A$2:$I$32,9,FALSE)</f>
        <v>5.9851435686580947</v>
      </c>
      <c r="AT447" s="21">
        <f ca="1">P447*VLOOKUP(AT$6,'Greenhouse Gas Costs Avoided'!$A$2:$I$32,9,FALSE)</f>
        <v>6.0649454829068699</v>
      </c>
      <c r="AU447" s="21">
        <f ca="1">Q447*VLOOKUP(AU$6,'Greenhouse Gas Costs Avoided'!$A$2:$I$32,9,FALSE)</f>
        <v>6.1447473971556432</v>
      </c>
      <c r="AV447" s="21">
        <f ca="1">R447*VLOOKUP(AV$6,'Greenhouse Gas Costs Avoided'!$A$2:$I$32,9,FALSE)</f>
        <v>6.2245493114044184</v>
      </c>
      <c r="AW447" s="21">
        <f ca="1">S447*VLOOKUP(AW$6,'Greenhouse Gas Costs Avoided'!$A$2:$I$32,9,FALSE)</f>
        <v>6.312953786990386</v>
      </c>
      <c r="AX447" s="21">
        <f ca="1">T447*VLOOKUP(AX$6,'Greenhouse Gas Costs Avoided'!$A$2:$I$32,9,FALSE)</f>
        <v>6.4013582625763545</v>
      </c>
      <c r="AY447" s="21">
        <f ca="1">U447*VLOOKUP(AY$6,'Greenhouse Gas Costs Avoided'!$A$2:$I$32,9,FALSE)</f>
        <v>6.4897627381623222</v>
      </c>
      <c r="AZ447" s="21">
        <f ca="1">V447*VLOOKUP(AZ$6,'Greenhouse Gas Costs Avoided'!$A$2:$I$32,9,FALSE)</f>
        <v>6.5781672137482907</v>
      </c>
      <c r="BA447" s="21">
        <f ca="1">W447*VLOOKUP(BA$6,'Greenhouse Gas Costs Avoided'!$A$2:$I$32,9,FALSE)</f>
        <v>6.6665716893342575</v>
      </c>
      <c r="BB447" s="21">
        <f ca="1">X447*VLOOKUP(BB$6,'Greenhouse Gas Costs Avoided'!$A$2:$I$32,9,FALSE)</f>
        <v>6.7450019445028957</v>
      </c>
      <c r="BC447" s="21">
        <f ca="1">Y447*VLOOKUP(BC$6,'Greenhouse Gas Costs Avoided'!$A$2:$I$32,9,FALSE)</f>
        <v>6.8234321996715348</v>
      </c>
      <c r="BD447" s="21">
        <f ca="1">Z447*VLOOKUP(BD$6,'Greenhouse Gas Costs Avoided'!$A$2:$I$32,9,FALSE)</f>
        <v>6.901862454840173</v>
      </c>
      <c r="BE447" s="21">
        <f ca="1">AA447*VLOOKUP(BE$6,'Greenhouse Gas Costs Avoided'!$A$2:$I$32,9,FALSE)</f>
        <v>6.9802927100088112</v>
      </c>
      <c r="BF447" s="21">
        <f ca="1">AB447*VLOOKUP(BF$6,'Greenhouse Gas Costs Avoided'!$A$2:$I$32,9,FALSE)</f>
        <v>7.0587229651774486</v>
      </c>
      <c r="BG447" s="21">
        <f ca="1">AC447*VLOOKUP(BG$6,'Greenhouse Gas Costs Avoided'!$A$2:$I$32,9,FALSE)</f>
        <v>7.1502249295408609</v>
      </c>
      <c r="BH447" s="21">
        <f ca="1">AD447*VLOOKUP(BH$6,'Greenhouse Gas Costs Avoided'!$A$2:$I$32,9,FALSE)</f>
        <v>7.2417268939042723</v>
      </c>
      <c r="BI447" s="21">
        <f ca="1">AE447*VLOOKUP(BI$6,'Greenhouse Gas Costs Avoided'!$A$2:$I$32,9,FALSE)</f>
        <v>7.3332288582676846</v>
      </c>
      <c r="BJ447" s="21">
        <f ca="1">AF447*VLOOKUP(BJ$6,'Greenhouse Gas Costs Avoided'!$A$2:$I$32,9,FALSE)</f>
        <v>7.424730822631096</v>
      </c>
      <c r="BK447" s="22">
        <f ca="1">AG447*VLOOKUP(BK$6,'Greenhouse Gas Costs Avoided'!$A$2:$I$32,9,FALSE)</f>
        <v>7.5723812490175435</v>
      </c>
    </row>
    <row r="448" spans="1:63" x14ac:dyDescent="0.35">
      <c r="A448" s="11">
        <v>442</v>
      </c>
      <c r="B448" s="12">
        <f t="shared" ca="1" si="12"/>
        <v>2</v>
      </c>
      <c r="C448" s="13">
        <f t="shared" ca="1" si="13"/>
        <v>2023</v>
      </c>
      <c r="E448" s="20">
        <f ca="1">IF(E$6&lt;$C448,0,VLOOKUP(E$6,'MonteCarlo Policy Paths'!$A$2:$I$31,'Monte Carlo_WA Complance Price'!$B448+1,FALSE))</f>
        <v>0</v>
      </c>
      <c r="F448" s="21">
        <f ca="1">IF(F$6&lt;$C448,0,VLOOKUP(F$6,'MonteCarlo Policy Paths'!$A$2:$I$31,'Monte Carlo_WA Complance Price'!$B448+1,FALSE))</f>
        <v>82.346532180449415</v>
      </c>
      <c r="G448" s="21">
        <f ca="1">IF(G$6&lt;$C448,0,VLOOKUP(G$6,'MonteCarlo Policy Paths'!$A$2:$I$31,'Monte Carlo_WA Complance Price'!$B448+1,FALSE))</f>
        <v>84.002844861871253</v>
      </c>
      <c r="H448" s="21">
        <f ca="1">IF(H$6&lt;$C448,0,VLOOKUP(H$6,'MonteCarlo Policy Paths'!$A$2:$I$31,'Monte Carlo_WA Complance Price'!$B448+1,FALSE))</f>
        <v>85.659157543293105</v>
      </c>
      <c r="I448" s="21">
        <f ca="1">IF(I$6&lt;$C448,0,VLOOKUP(I$6,'MonteCarlo Policy Paths'!$A$2:$I$31,'Monte Carlo_WA Complance Price'!$B448+1,FALSE))</f>
        <v>86.918851036576825</v>
      </c>
      <c r="J448" s="21">
        <f ca="1">IF(J$6&lt;$C448,0,VLOOKUP(J$6,'MonteCarlo Policy Paths'!$A$2:$I$31,'Monte Carlo_WA Complance Price'!$B448+1,FALSE))</f>
        <v>88.178544529860531</v>
      </c>
      <c r="K448" s="21">
        <f ca="1">IF(K$6&lt;$C448,0,VLOOKUP(K$6,'MonteCarlo Policy Paths'!$A$2:$I$31,'Monte Carlo_WA Complance Price'!$B448+1,FALSE))</f>
        <v>89.438238023144251</v>
      </c>
      <c r="L448" s="21">
        <f ca="1">IF(L$6&lt;$C448,0,VLOOKUP(L$6,'MonteCarlo Policy Paths'!$A$2:$I$31,'Monte Carlo_WA Complance Price'!$B448+1,FALSE))</f>
        <v>90.697931516427971</v>
      </c>
      <c r="M448" s="21">
        <f ca="1">IF(M$6&lt;$C448,0,VLOOKUP(M$6,'MonteCarlo Policy Paths'!$A$2:$I$31,'Monte Carlo_WA Complance Price'!$B448+1,FALSE))</f>
        <v>91.95762500971172</v>
      </c>
      <c r="N448" s="21">
        <f ca="1">IF(N$6&lt;$C448,0,VLOOKUP(N$6,'MonteCarlo Policy Paths'!$A$2:$I$31,'Monte Carlo_WA Complance Price'!$B448+1,FALSE))</f>
        <v>93.21731850299544</v>
      </c>
      <c r="O448" s="21">
        <f ca="1">IF(O$6&lt;$C448,0,VLOOKUP(O$6,'MonteCarlo Policy Paths'!$A$2:$I$31,'Monte Carlo_WA Complance Price'!$B448+1,FALSE))</f>
        <v>94.47701199627916</v>
      </c>
      <c r="P448" s="21">
        <f ca="1">IF(P$6&lt;$C448,0,VLOOKUP(P$6,'MonteCarlo Policy Paths'!$A$2:$I$31,'Monte Carlo_WA Complance Price'!$B448+1,FALSE))</f>
        <v>95.73670548956288</v>
      </c>
      <c r="Q448" s="21">
        <f ca="1">IF(Q$6&lt;$C448,0,VLOOKUP(Q$6,'MonteCarlo Policy Paths'!$A$2:$I$31,'Monte Carlo_WA Complance Price'!$B448+1,FALSE))</f>
        <v>96.996398982846586</v>
      </c>
      <c r="R448" s="21">
        <f ca="1">IF(R$6&lt;$C448,0,VLOOKUP(R$6,'MonteCarlo Policy Paths'!$A$2:$I$31,'Monte Carlo_WA Complance Price'!$B448+1,FALSE))</f>
        <v>98.25609247613032</v>
      </c>
      <c r="S448" s="21">
        <f ca="1">IF(S$6&lt;$C448,0,VLOOKUP(S$6,'MonteCarlo Policy Paths'!$A$2:$I$31,'Monte Carlo_WA Complance Price'!$B448+1,FALSE))</f>
        <v>99.65157958594628</v>
      </c>
      <c r="T448" s="21">
        <f ca="1">IF(T$6&lt;$C448,0,VLOOKUP(T$6,'MonteCarlo Policy Paths'!$A$2:$I$31,'Monte Carlo_WA Complance Price'!$B448+1,FALSE))</f>
        <v>101.04706669576224</v>
      </c>
      <c r="U448" s="21">
        <f ca="1">IF(U$6&lt;$C448,0,VLOOKUP(U$6,'MonteCarlo Policy Paths'!$A$2:$I$31,'Monte Carlo_WA Complance Price'!$B448+1,FALSE))</f>
        <v>102.4425538055782</v>
      </c>
      <c r="V448" s="21">
        <f ca="1">IF(V$6&lt;$C448,0,VLOOKUP(V$6,'MonteCarlo Policy Paths'!$A$2:$I$31,'Monte Carlo_WA Complance Price'!$B448+1,FALSE))</f>
        <v>103.83804091539416</v>
      </c>
      <c r="W448" s="21">
        <f ca="1">IF(W$6&lt;$C448,0,VLOOKUP(W$6,'MonteCarlo Policy Paths'!$A$2:$I$31,'Monte Carlo_WA Complance Price'!$B448+1,FALSE))</f>
        <v>105.23352802521011</v>
      </c>
      <c r="X448" s="21">
        <f ca="1">IF(X$6&lt;$C448,0,VLOOKUP(X$6,'MonteCarlo Policy Paths'!$A$2:$I$31,'Monte Carlo_WA Complance Price'!$B448+1,FALSE))</f>
        <v>106.47156953138905</v>
      </c>
      <c r="Y448" s="21">
        <f ca="1">IF(Y$6&lt;$C448,0,VLOOKUP(Y$6,'MonteCarlo Policy Paths'!$A$2:$I$31,'Monte Carlo_WA Complance Price'!$B448+1,FALSE))</f>
        <v>107.709611037568</v>
      </c>
      <c r="Z448" s="21">
        <f ca="1">IF(Z$6&lt;$C448,0,VLOOKUP(Z$6,'MonteCarlo Policy Paths'!$A$2:$I$31,'Monte Carlo_WA Complance Price'!$B448+1,FALSE))</f>
        <v>108.94765254374694</v>
      </c>
      <c r="AA448" s="21">
        <f ca="1">IF(AA$6&lt;$C448,0,VLOOKUP(AA$6,'MonteCarlo Policy Paths'!$A$2:$I$31,'Monte Carlo_WA Complance Price'!$B448+1,FALSE))</f>
        <v>110.18569404992589</v>
      </c>
      <c r="AB448" s="21">
        <f ca="1">IF(AB$6&lt;$C448,0,VLOOKUP(AB$6,'MonteCarlo Policy Paths'!$A$2:$I$31,'Monte Carlo_WA Complance Price'!$B448+1,FALSE))</f>
        <v>111.42373555610482</v>
      </c>
      <c r="AC448" s="21">
        <f ca="1">IF(AC$6&lt;$C448,0,VLOOKUP(AC$6,'MonteCarlo Policy Paths'!$A$2:$I$31,'Monte Carlo_WA Complance Price'!$B448+1,FALSE))</f>
        <v>112.86811731331359</v>
      </c>
      <c r="AD448" s="21">
        <f ca="1">IF(AD$6&lt;$C448,0,VLOOKUP(AD$6,'MonteCarlo Policy Paths'!$A$2:$I$31,'Monte Carlo_WA Complance Price'!$B448+1,FALSE))</f>
        <v>114.31249907052236</v>
      </c>
      <c r="AE448" s="21">
        <f ca="1">IF(AE$6&lt;$C448,0,VLOOKUP(AE$6,'MonteCarlo Policy Paths'!$A$2:$I$31,'Monte Carlo_WA Complance Price'!$B448+1,FALSE))</f>
        <v>115.75688082773114</v>
      </c>
      <c r="AF448" s="21">
        <f ca="1">IF(AF$6&lt;$C448,0,VLOOKUP(AF$6,'MonteCarlo Policy Paths'!$A$2:$I$31,'Monte Carlo_WA Complance Price'!$B448+1,FALSE))</f>
        <v>117.20126258493991</v>
      </c>
      <c r="AG448" s="22">
        <f ca="1">IF(AG$6&lt;$C448,0,VLOOKUP(AG$6,'MonteCarlo Policy Paths'!$A$2:$I$31,'Monte Carlo_WA Complance Price'!$B448+1,FALSE))</f>
        <v>120.41827982173916</v>
      </c>
      <c r="AI448" s="20">
        <f ca="1">E448*VLOOKUP(AI$6,'Greenhouse Gas Costs Avoided'!$A$2:$I$32,9,FALSE)</f>
        <v>0</v>
      </c>
      <c r="AJ448" s="21">
        <f ca="1">F448*VLOOKUP(AJ$6,'Greenhouse Gas Costs Avoided'!$A$2:$I$32,9,FALSE)</f>
        <v>5.2166744805659615</v>
      </c>
      <c r="AK448" s="21">
        <f ca="1">G448*VLOOKUP(AK$6,'Greenhouse Gas Costs Avoided'!$A$2:$I$32,9,FALSE)</f>
        <v>5.3216023247413169</v>
      </c>
      <c r="AL448" s="21">
        <f ca="1">H448*VLOOKUP(AL$6,'Greenhouse Gas Costs Avoided'!$A$2:$I$32,9,FALSE)</f>
        <v>5.4265301689166732</v>
      </c>
      <c r="AM448" s="21">
        <f ca="1">I448*VLOOKUP(AM$6,'Greenhouse Gas Costs Avoided'!$A$2:$I$32,9,FALSE)</f>
        <v>5.5063320831654474</v>
      </c>
      <c r="AN448" s="21">
        <f ca="1">J448*VLOOKUP(AN$6,'Greenhouse Gas Costs Avoided'!$A$2:$I$32,9,FALSE)</f>
        <v>5.5861339974142208</v>
      </c>
      <c r="AO448" s="21">
        <f ca="1">K448*VLOOKUP(AO$6,'Greenhouse Gas Costs Avoided'!$A$2:$I$32,9,FALSE)</f>
        <v>5.665935911662995</v>
      </c>
      <c r="AP448" s="21">
        <f ca="1">L448*VLOOKUP(AP$6,'Greenhouse Gas Costs Avoided'!$A$2:$I$32,9,FALSE)</f>
        <v>5.7457378259117702</v>
      </c>
      <c r="AQ448" s="21">
        <f ca="1">M448*VLOOKUP(AQ$6,'Greenhouse Gas Costs Avoided'!$A$2:$I$32,9,FALSE)</f>
        <v>5.8255397401605462</v>
      </c>
      <c r="AR448" s="21">
        <f ca="1">N448*VLOOKUP(AR$6,'Greenhouse Gas Costs Avoided'!$A$2:$I$32,9,FALSE)</f>
        <v>5.9053416544093205</v>
      </c>
      <c r="AS448" s="21">
        <f ca="1">O448*VLOOKUP(AS$6,'Greenhouse Gas Costs Avoided'!$A$2:$I$32,9,FALSE)</f>
        <v>5.9851435686580947</v>
      </c>
      <c r="AT448" s="21">
        <f ca="1">P448*VLOOKUP(AT$6,'Greenhouse Gas Costs Avoided'!$A$2:$I$32,9,FALSE)</f>
        <v>6.0649454829068699</v>
      </c>
      <c r="AU448" s="21">
        <f ca="1">Q448*VLOOKUP(AU$6,'Greenhouse Gas Costs Avoided'!$A$2:$I$32,9,FALSE)</f>
        <v>6.1447473971556432</v>
      </c>
      <c r="AV448" s="21">
        <f ca="1">R448*VLOOKUP(AV$6,'Greenhouse Gas Costs Avoided'!$A$2:$I$32,9,FALSE)</f>
        <v>6.2245493114044184</v>
      </c>
      <c r="AW448" s="21">
        <f ca="1">S448*VLOOKUP(AW$6,'Greenhouse Gas Costs Avoided'!$A$2:$I$32,9,FALSE)</f>
        <v>6.312953786990386</v>
      </c>
      <c r="AX448" s="21">
        <f ca="1">T448*VLOOKUP(AX$6,'Greenhouse Gas Costs Avoided'!$A$2:$I$32,9,FALSE)</f>
        <v>6.4013582625763545</v>
      </c>
      <c r="AY448" s="21">
        <f ca="1">U448*VLOOKUP(AY$6,'Greenhouse Gas Costs Avoided'!$A$2:$I$32,9,FALSE)</f>
        <v>6.4897627381623222</v>
      </c>
      <c r="AZ448" s="21">
        <f ca="1">V448*VLOOKUP(AZ$6,'Greenhouse Gas Costs Avoided'!$A$2:$I$32,9,FALSE)</f>
        <v>6.5781672137482907</v>
      </c>
      <c r="BA448" s="21">
        <f ca="1">W448*VLOOKUP(BA$6,'Greenhouse Gas Costs Avoided'!$A$2:$I$32,9,FALSE)</f>
        <v>6.6665716893342575</v>
      </c>
      <c r="BB448" s="21">
        <f ca="1">X448*VLOOKUP(BB$6,'Greenhouse Gas Costs Avoided'!$A$2:$I$32,9,FALSE)</f>
        <v>6.7450019445028957</v>
      </c>
      <c r="BC448" s="21">
        <f ca="1">Y448*VLOOKUP(BC$6,'Greenhouse Gas Costs Avoided'!$A$2:$I$32,9,FALSE)</f>
        <v>6.8234321996715348</v>
      </c>
      <c r="BD448" s="21">
        <f ca="1">Z448*VLOOKUP(BD$6,'Greenhouse Gas Costs Avoided'!$A$2:$I$32,9,FALSE)</f>
        <v>6.901862454840173</v>
      </c>
      <c r="BE448" s="21">
        <f ca="1">AA448*VLOOKUP(BE$6,'Greenhouse Gas Costs Avoided'!$A$2:$I$32,9,FALSE)</f>
        <v>6.9802927100088112</v>
      </c>
      <c r="BF448" s="21">
        <f ca="1">AB448*VLOOKUP(BF$6,'Greenhouse Gas Costs Avoided'!$A$2:$I$32,9,FALSE)</f>
        <v>7.0587229651774486</v>
      </c>
      <c r="BG448" s="21">
        <f ca="1">AC448*VLOOKUP(BG$6,'Greenhouse Gas Costs Avoided'!$A$2:$I$32,9,FALSE)</f>
        <v>7.1502249295408609</v>
      </c>
      <c r="BH448" s="21">
        <f ca="1">AD448*VLOOKUP(BH$6,'Greenhouse Gas Costs Avoided'!$A$2:$I$32,9,FALSE)</f>
        <v>7.2417268939042723</v>
      </c>
      <c r="BI448" s="21">
        <f ca="1">AE448*VLOOKUP(BI$6,'Greenhouse Gas Costs Avoided'!$A$2:$I$32,9,FALSE)</f>
        <v>7.3332288582676846</v>
      </c>
      <c r="BJ448" s="21">
        <f ca="1">AF448*VLOOKUP(BJ$6,'Greenhouse Gas Costs Avoided'!$A$2:$I$32,9,FALSE)</f>
        <v>7.424730822631096</v>
      </c>
      <c r="BK448" s="22">
        <f ca="1">AG448*VLOOKUP(BK$6,'Greenhouse Gas Costs Avoided'!$A$2:$I$32,9,FALSE)</f>
        <v>7.6285297110405814</v>
      </c>
    </row>
    <row r="449" spans="1:63" x14ac:dyDescent="0.35">
      <c r="A449" s="11">
        <v>443</v>
      </c>
      <c r="B449" s="12">
        <f t="shared" ca="1" si="12"/>
        <v>3</v>
      </c>
      <c r="C449" s="13">
        <f t="shared" ca="1" si="13"/>
        <v>2023</v>
      </c>
      <c r="E449" s="20">
        <f ca="1">IF(E$6&lt;$C449,0,VLOOKUP(E$6,'MonteCarlo Policy Paths'!$A$2:$I$31,'Monte Carlo_WA Complance Price'!$B449+1,FALSE))</f>
        <v>0</v>
      </c>
      <c r="F449" s="21">
        <f ca="1">IF(F$6&lt;$C449,0,VLOOKUP(F$6,'MonteCarlo Policy Paths'!$A$2:$I$31,'Monte Carlo_WA Complance Price'!$B449+1,FALSE))</f>
        <v>82.346532180449415</v>
      </c>
      <c r="G449" s="21">
        <f ca="1">IF(G$6&lt;$C449,0,VLOOKUP(G$6,'MonteCarlo Policy Paths'!$A$2:$I$31,'Monte Carlo_WA Complance Price'!$B449+1,FALSE))</f>
        <v>84.002844861871253</v>
      </c>
      <c r="H449" s="21">
        <f ca="1">IF(H$6&lt;$C449,0,VLOOKUP(H$6,'MonteCarlo Policy Paths'!$A$2:$I$31,'Monte Carlo_WA Complance Price'!$B449+1,FALSE))</f>
        <v>85.659157543293105</v>
      </c>
      <c r="I449" s="21">
        <f ca="1">IF(I$6&lt;$C449,0,VLOOKUP(I$6,'MonteCarlo Policy Paths'!$A$2:$I$31,'Monte Carlo_WA Complance Price'!$B449+1,FALSE))</f>
        <v>86.918851036576825</v>
      </c>
      <c r="J449" s="21">
        <f ca="1">IF(J$6&lt;$C449,0,VLOOKUP(J$6,'MonteCarlo Policy Paths'!$A$2:$I$31,'Monte Carlo_WA Complance Price'!$B449+1,FALSE))</f>
        <v>88.178544529860531</v>
      </c>
      <c r="K449" s="21">
        <f ca="1">IF(K$6&lt;$C449,0,VLOOKUP(K$6,'MonteCarlo Policy Paths'!$A$2:$I$31,'Monte Carlo_WA Complance Price'!$B449+1,FALSE))</f>
        <v>89.438238023144251</v>
      </c>
      <c r="L449" s="21">
        <f ca="1">IF(L$6&lt;$C449,0,VLOOKUP(L$6,'MonteCarlo Policy Paths'!$A$2:$I$31,'Monte Carlo_WA Complance Price'!$B449+1,FALSE))</f>
        <v>90.697931516427971</v>
      </c>
      <c r="M449" s="21">
        <f ca="1">IF(M$6&lt;$C449,0,VLOOKUP(M$6,'MonteCarlo Policy Paths'!$A$2:$I$31,'Monte Carlo_WA Complance Price'!$B449+1,FALSE))</f>
        <v>91.95762500971172</v>
      </c>
      <c r="N449" s="21">
        <f ca="1">IF(N$6&lt;$C449,0,VLOOKUP(N$6,'MonteCarlo Policy Paths'!$A$2:$I$31,'Monte Carlo_WA Complance Price'!$B449+1,FALSE))</f>
        <v>93.21731850299544</v>
      </c>
      <c r="O449" s="21">
        <f ca="1">IF(O$6&lt;$C449,0,VLOOKUP(O$6,'MonteCarlo Policy Paths'!$A$2:$I$31,'Monte Carlo_WA Complance Price'!$B449+1,FALSE))</f>
        <v>94.47701199627916</v>
      </c>
      <c r="P449" s="21">
        <f ca="1">IF(P$6&lt;$C449,0,VLOOKUP(P$6,'MonteCarlo Policy Paths'!$A$2:$I$31,'Monte Carlo_WA Complance Price'!$B449+1,FALSE))</f>
        <v>95.73670548956288</v>
      </c>
      <c r="Q449" s="21">
        <f ca="1">IF(Q$6&lt;$C449,0,VLOOKUP(Q$6,'MonteCarlo Policy Paths'!$A$2:$I$31,'Monte Carlo_WA Complance Price'!$B449+1,FALSE))</f>
        <v>96.996398982846586</v>
      </c>
      <c r="R449" s="21">
        <f ca="1">IF(R$6&lt;$C449,0,VLOOKUP(R$6,'MonteCarlo Policy Paths'!$A$2:$I$31,'Monte Carlo_WA Complance Price'!$B449+1,FALSE))</f>
        <v>101.49317720655506</v>
      </c>
      <c r="S449" s="21">
        <f ca="1">IF(S$6&lt;$C449,0,VLOOKUP(S$6,'MonteCarlo Policy Paths'!$A$2:$I$31,'Monte Carlo_WA Complance Price'!$B449+1,FALSE))</f>
        <v>104.21949379267882</v>
      </c>
      <c r="T449" s="21">
        <f ca="1">IF(T$6&lt;$C449,0,VLOOKUP(T$6,'MonteCarlo Policy Paths'!$A$2:$I$31,'Monte Carlo_WA Complance Price'!$B449+1,FALSE))</f>
        <v>107.03810370059369</v>
      </c>
      <c r="U449" s="21">
        <f ca="1">IF(U$6&lt;$C449,0,VLOOKUP(U$6,'MonteCarlo Policy Paths'!$A$2:$I$31,'Monte Carlo_WA Complance Price'!$B449+1,FALSE))</f>
        <v>109.92690053835344</v>
      </c>
      <c r="V449" s="21">
        <f ca="1">IF(V$6&lt;$C449,0,VLOOKUP(V$6,'MonteCarlo Policy Paths'!$A$2:$I$31,'Monte Carlo_WA Complance Price'!$B449+1,FALSE))</f>
        <v>112.89757853003228</v>
      </c>
      <c r="W449" s="21">
        <f ca="1">IF(W$6&lt;$C449,0,VLOOKUP(W$6,'MonteCarlo Policy Paths'!$A$2:$I$31,'Monte Carlo_WA Complance Price'!$B449+1,FALSE))</f>
        <v>115.91943874780665</v>
      </c>
      <c r="X449" s="21">
        <f ca="1">IF(X$6&lt;$C449,0,VLOOKUP(X$6,'MonteCarlo Policy Paths'!$A$2:$I$31,'Monte Carlo_WA Complance Price'!$B449+1,FALSE))</f>
        <v>119.06733931122673</v>
      </c>
      <c r="Y449" s="21">
        <f ca="1">IF(Y$6&lt;$C449,0,VLOOKUP(Y$6,'MonteCarlo Policy Paths'!$A$2:$I$31,'Monte Carlo_WA Complance Price'!$B449+1,FALSE))</f>
        <v>122.25496395468721</v>
      </c>
      <c r="Z449" s="21">
        <f ca="1">IF(Z$6&lt;$C449,0,VLOOKUP(Z$6,'MonteCarlo Policy Paths'!$A$2:$I$31,'Monte Carlo_WA Complance Price'!$B449+1,FALSE))</f>
        <v>125.4992630232488</v>
      </c>
      <c r="AA449" s="21">
        <f ca="1">IF(AA$6&lt;$C449,0,VLOOKUP(AA$6,'MonteCarlo Policy Paths'!$A$2:$I$31,'Monte Carlo_WA Complance Price'!$B449+1,FALSE))</f>
        <v>128.82380079097237</v>
      </c>
      <c r="AB449" s="21">
        <f ca="1">IF(AB$6&lt;$C449,0,VLOOKUP(AB$6,'MonteCarlo Policy Paths'!$A$2:$I$31,'Monte Carlo_WA Complance Price'!$B449+1,FALSE))</f>
        <v>132.24028719953677</v>
      </c>
      <c r="AC449" s="21">
        <f ca="1">IF(AC$6&lt;$C449,0,VLOOKUP(AC$6,'MonteCarlo Policy Paths'!$A$2:$I$31,'Monte Carlo_WA Complance Price'!$B449+1,FALSE))</f>
        <v>135.74155640209787</v>
      </c>
      <c r="AD449" s="21">
        <f ca="1">IF(AD$6&lt;$C449,0,VLOOKUP(AD$6,'MonteCarlo Policy Paths'!$A$2:$I$31,'Monte Carlo_WA Complance Price'!$B449+1,FALSE))</f>
        <v>139.32654413598658</v>
      </c>
      <c r="AE449" s="21">
        <f ca="1">IF(AE$6&lt;$C449,0,VLOOKUP(AE$6,'MonteCarlo Policy Paths'!$A$2:$I$31,'Monte Carlo_WA Complance Price'!$B449+1,FALSE))</f>
        <v>142.9856742986068</v>
      </c>
      <c r="AF449" s="21">
        <f ca="1">IF(AF$6&lt;$C449,0,VLOOKUP(AF$6,'MonteCarlo Policy Paths'!$A$2:$I$31,'Monte Carlo_WA Complance Price'!$B449+1,FALSE))</f>
        <v>146.72361540812219</v>
      </c>
      <c r="AG449" s="22">
        <f ca="1">IF(AG$6&lt;$C449,0,VLOOKUP(AG$6,'MonteCarlo Policy Paths'!$A$2:$I$31,'Monte Carlo_WA Complance Price'!$B449+1,FALSE))</f>
        <v>150.52284977717397</v>
      </c>
      <c r="AI449" s="20">
        <f ca="1">E449*VLOOKUP(AI$6,'Greenhouse Gas Costs Avoided'!$A$2:$I$32,9,FALSE)</f>
        <v>0</v>
      </c>
      <c r="AJ449" s="21">
        <f ca="1">F449*VLOOKUP(AJ$6,'Greenhouse Gas Costs Avoided'!$A$2:$I$32,9,FALSE)</f>
        <v>5.2166744805659615</v>
      </c>
      <c r="AK449" s="21">
        <f ca="1">G449*VLOOKUP(AK$6,'Greenhouse Gas Costs Avoided'!$A$2:$I$32,9,FALSE)</f>
        <v>5.3216023247413169</v>
      </c>
      <c r="AL449" s="21">
        <f ca="1">H449*VLOOKUP(AL$6,'Greenhouse Gas Costs Avoided'!$A$2:$I$32,9,FALSE)</f>
        <v>5.4265301689166732</v>
      </c>
      <c r="AM449" s="21">
        <f ca="1">I449*VLOOKUP(AM$6,'Greenhouse Gas Costs Avoided'!$A$2:$I$32,9,FALSE)</f>
        <v>5.5063320831654474</v>
      </c>
      <c r="AN449" s="21">
        <f ca="1">J449*VLOOKUP(AN$6,'Greenhouse Gas Costs Avoided'!$A$2:$I$32,9,FALSE)</f>
        <v>5.5861339974142208</v>
      </c>
      <c r="AO449" s="21">
        <f ca="1">K449*VLOOKUP(AO$6,'Greenhouse Gas Costs Avoided'!$A$2:$I$32,9,FALSE)</f>
        <v>5.665935911662995</v>
      </c>
      <c r="AP449" s="21">
        <f ca="1">L449*VLOOKUP(AP$6,'Greenhouse Gas Costs Avoided'!$A$2:$I$32,9,FALSE)</f>
        <v>5.7457378259117702</v>
      </c>
      <c r="AQ449" s="21">
        <f ca="1">M449*VLOOKUP(AQ$6,'Greenhouse Gas Costs Avoided'!$A$2:$I$32,9,FALSE)</f>
        <v>5.8255397401605462</v>
      </c>
      <c r="AR449" s="21">
        <f ca="1">N449*VLOOKUP(AR$6,'Greenhouse Gas Costs Avoided'!$A$2:$I$32,9,FALSE)</f>
        <v>5.9053416544093205</v>
      </c>
      <c r="AS449" s="21">
        <f ca="1">O449*VLOOKUP(AS$6,'Greenhouse Gas Costs Avoided'!$A$2:$I$32,9,FALSE)</f>
        <v>5.9851435686580947</v>
      </c>
      <c r="AT449" s="21">
        <f ca="1">P449*VLOOKUP(AT$6,'Greenhouse Gas Costs Avoided'!$A$2:$I$32,9,FALSE)</f>
        <v>6.0649454829068699</v>
      </c>
      <c r="AU449" s="21">
        <f ca="1">Q449*VLOOKUP(AU$6,'Greenhouse Gas Costs Avoided'!$A$2:$I$32,9,FALSE)</f>
        <v>6.1447473971556432</v>
      </c>
      <c r="AV449" s="21">
        <f ca="1">R449*VLOOKUP(AV$6,'Greenhouse Gas Costs Avoided'!$A$2:$I$32,9,FALSE)</f>
        <v>6.4296194808152167</v>
      </c>
      <c r="AW449" s="21">
        <f ca="1">S449*VLOOKUP(AW$6,'Greenhouse Gas Costs Avoided'!$A$2:$I$32,9,FALSE)</f>
        <v>6.6023323538917609</v>
      </c>
      <c r="AX449" s="21">
        <f ca="1">T449*VLOOKUP(AX$6,'Greenhouse Gas Costs Avoided'!$A$2:$I$32,9,FALSE)</f>
        <v>6.7808920331878957</v>
      </c>
      <c r="AY449" s="21">
        <f ca="1">U449*VLOOKUP(AY$6,'Greenhouse Gas Costs Avoided'!$A$2:$I$32,9,FALSE)</f>
        <v>6.9638980729572149</v>
      </c>
      <c r="AZ449" s="21">
        <f ca="1">V449*VLOOKUP(AZ$6,'Greenhouse Gas Costs Avoided'!$A$2:$I$32,9,FALSE)</f>
        <v>7.1520913053717949</v>
      </c>
      <c r="BA449" s="21">
        <f ca="1">W449*VLOOKUP(BA$6,'Greenhouse Gas Costs Avoided'!$A$2:$I$32,9,FALSE)</f>
        <v>7.3435269452765404</v>
      </c>
      <c r="BB449" s="21">
        <f ca="1">X449*VLOOKUP(BB$6,'Greenhouse Gas Costs Avoided'!$A$2:$I$32,9,FALSE)</f>
        <v>7.5429472742415475</v>
      </c>
      <c r="BC449" s="21">
        <f ca="1">Y449*VLOOKUP(BC$6,'Greenhouse Gas Costs Avoided'!$A$2:$I$32,9,FALSE)</f>
        <v>7.744884134129272</v>
      </c>
      <c r="BD449" s="21">
        <f ca="1">Z449*VLOOKUP(BD$6,'Greenhouse Gas Costs Avoided'!$A$2:$I$32,9,FALSE)</f>
        <v>7.950411333759269</v>
      </c>
      <c r="BE449" s="21">
        <f ca="1">AA449*VLOOKUP(BE$6,'Greenhouse Gas Costs Avoided'!$A$2:$I$32,9,FALSE)</f>
        <v>8.161021676093501</v>
      </c>
      <c r="BF449" s="21">
        <f ca="1">AB449*VLOOKUP(BF$6,'Greenhouse Gas Costs Avoided'!$A$2:$I$32,9,FALSE)</f>
        <v>8.3774569890184303</v>
      </c>
      <c r="BG449" s="21">
        <f ca="1">AC449*VLOOKUP(BG$6,'Greenhouse Gas Costs Avoided'!$A$2:$I$32,9,FALSE)</f>
        <v>8.5992633142510115</v>
      </c>
      <c r="BH449" s="21">
        <f ca="1">AD449*VLOOKUP(BH$6,'Greenhouse Gas Costs Avoided'!$A$2:$I$32,9,FALSE)</f>
        <v>8.8263732304711304</v>
      </c>
      <c r="BI449" s="21">
        <f ca="1">AE449*VLOOKUP(BI$6,'Greenhouse Gas Costs Avoided'!$A$2:$I$32,9,FALSE)</f>
        <v>9.05818008905967</v>
      </c>
      <c r="BJ449" s="21">
        <f ca="1">AF449*VLOOKUP(BJ$6,'Greenhouse Gas Costs Avoided'!$A$2:$I$32,9,FALSE)</f>
        <v>9.2949796418706736</v>
      </c>
      <c r="BK449" s="22">
        <f ca="1">AG449*VLOOKUP(BK$6,'Greenhouse Gas Costs Avoided'!$A$2:$I$32,9,FALSE)</f>
        <v>9.5356621388007277</v>
      </c>
    </row>
    <row r="450" spans="1:63" x14ac:dyDescent="0.35">
      <c r="A450" s="11">
        <v>444</v>
      </c>
      <c r="B450" s="12">
        <f t="shared" ca="1" si="12"/>
        <v>1</v>
      </c>
      <c r="C450" s="13">
        <f t="shared" ca="1" si="13"/>
        <v>2023</v>
      </c>
      <c r="E450" s="20">
        <f ca="1">IF(E$6&lt;$C450,0,VLOOKUP(E$6,'MonteCarlo Policy Paths'!$A$2:$I$31,'Monte Carlo_WA Complance Price'!$B450+1,FALSE))</f>
        <v>0</v>
      </c>
      <c r="F450" s="21">
        <f ca="1">IF(F$6&lt;$C450,0,VLOOKUP(F$6,'MonteCarlo Policy Paths'!$A$2:$I$31,'Monte Carlo_WA Complance Price'!$B450+1,FALSE))</f>
        <v>82.346532180449415</v>
      </c>
      <c r="G450" s="21">
        <f ca="1">IF(G$6&lt;$C450,0,VLOOKUP(G$6,'MonteCarlo Policy Paths'!$A$2:$I$31,'Monte Carlo_WA Complance Price'!$B450+1,FALSE))</f>
        <v>84.002844861871253</v>
      </c>
      <c r="H450" s="21">
        <f ca="1">IF(H$6&lt;$C450,0,VLOOKUP(H$6,'MonteCarlo Policy Paths'!$A$2:$I$31,'Monte Carlo_WA Complance Price'!$B450+1,FALSE))</f>
        <v>85.659157543293105</v>
      </c>
      <c r="I450" s="21">
        <f ca="1">IF(I$6&lt;$C450,0,VLOOKUP(I$6,'MonteCarlo Policy Paths'!$A$2:$I$31,'Monte Carlo_WA Complance Price'!$B450+1,FALSE))</f>
        <v>86.918851036576825</v>
      </c>
      <c r="J450" s="21">
        <f ca="1">IF(J$6&lt;$C450,0,VLOOKUP(J$6,'MonteCarlo Policy Paths'!$A$2:$I$31,'Monte Carlo_WA Complance Price'!$B450+1,FALSE))</f>
        <v>88.178544529860531</v>
      </c>
      <c r="K450" s="21">
        <f ca="1">IF(K$6&lt;$C450,0,VLOOKUP(K$6,'MonteCarlo Policy Paths'!$A$2:$I$31,'Monte Carlo_WA Complance Price'!$B450+1,FALSE))</f>
        <v>89.438238023144251</v>
      </c>
      <c r="L450" s="21">
        <f ca="1">IF(L$6&lt;$C450,0,VLOOKUP(L$6,'MonteCarlo Policy Paths'!$A$2:$I$31,'Monte Carlo_WA Complance Price'!$B450+1,FALSE))</f>
        <v>90.697931516427971</v>
      </c>
      <c r="M450" s="21">
        <f ca="1">IF(M$6&lt;$C450,0,VLOOKUP(M$6,'MonteCarlo Policy Paths'!$A$2:$I$31,'Monte Carlo_WA Complance Price'!$B450+1,FALSE))</f>
        <v>91.95762500971172</v>
      </c>
      <c r="N450" s="21">
        <f ca="1">IF(N$6&lt;$C450,0,VLOOKUP(N$6,'MonteCarlo Policy Paths'!$A$2:$I$31,'Monte Carlo_WA Complance Price'!$B450+1,FALSE))</f>
        <v>93.21731850299544</v>
      </c>
      <c r="O450" s="21">
        <f ca="1">IF(O$6&lt;$C450,0,VLOOKUP(O$6,'MonteCarlo Policy Paths'!$A$2:$I$31,'Monte Carlo_WA Complance Price'!$B450+1,FALSE))</f>
        <v>94.47701199627916</v>
      </c>
      <c r="P450" s="21">
        <f ca="1">IF(P$6&lt;$C450,0,VLOOKUP(P$6,'MonteCarlo Policy Paths'!$A$2:$I$31,'Monte Carlo_WA Complance Price'!$B450+1,FALSE))</f>
        <v>95.73670548956288</v>
      </c>
      <c r="Q450" s="21">
        <f ca="1">IF(Q$6&lt;$C450,0,VLOOKUP(Q$6,'MonteCarlo Policy Paths'!$A$2:$I$31,'Monte Carlo_WA Complance Price'!$B450+1,FALSE))</f>
        <v>96.996398982846586</v>
      </c>
      <c r="R450" s="21">
        <f ca="1">IF(R$6&lt;$C450,0,VLOOKUP(R$6,'MonteCarlo Policy Paths'!$A$2:$I$31,'Monte Carlo_WA Complance Price'!$B450+1,FALSE))</f>
        <v>98.25609247613032</v>
      </c>
      <c r="S450" s="21">
        <f ca="1">IF(S$6&lt;$C450,0,VLOOKUP(S$6,'MonteCarlo Policy Paths'!$A$2:$I$31,'Monte Carlo_WA Complance Price'!$B450+1,FALSE))</f>
        <v>99.65157958594628</v>
      </c>
      <c r="T450" s="21">
        <f ca="1">IF(T$6&lt;$C450,0,VLOOKUP(T$6,'MonteCarlo Policy Paths'!$A$2:$I$31,'Monte Carlo_WA Complance Price'!$B450+1,FALSE))</f>
        <v>101.04706669576224</v>
      </c>
      <c r="U450" s="21">
        <f ca="1">IF(U$6&lt;$C450,0,VLOOKUP(U$6,'MonteCarlo Policy Paths'!$A$2:$I$31,'Monte Carlo_WA Complance Price'!$B450+1,FALSE))</f>
        <v>102.4425538055782</v>
      </c>
      <c r="V450" s="21">
        <f ca="1">IF(V$6&lt;$C450,0,VLOOKUP(V$6,'MonteCarlo Policy Paths'!$A$2:$I$31,'Monte Carlo_WA Complance Price'!$B450+1,FALSE))</f>
        <v>103.83804091539416</v>
      </c>
      <c r="W450" s="21">
        <f ca="1">IF(W$6&lt;$C450,0,VLOOKUP(W$6,'MonteCarlo Policy Paths'!$A$2:$I$31,'Monte Carlo_WA Complance Price'!$B450+1,FALSE))</f>
        <v>105.23352802521011</v>
      </c>
      <c r="X450" s="21">
        <f ca="1">IF(X$6&lt;$C450,0,VLOOKUP(X$6,'MonteCarlo Policy Paths'!$A$2:$I$31,'Monte Carlo_WA Complance Price'!$B450+1,FALSE))</f>
        <v>106.47156953138905</v>
      </c>
      <c r="Y450" s="21">
        <f ca="1">IF(Y$6&lt;$C450,0,VLOOKUP(Y$6,'MonteCarlo Policy Paths'!$A$2:$I$31,'Monte Carlo_WA Complance Price'!$B450+1,FALSE))</f>
        <v>107.709611037568</v>
      </c>
      <c r="Z450" s="21">
        <f ca="1">IF(Z$6&lt;$C450,0,VLOOKUP(Z$6,'MonteCarlo Policy Paths'!$A$2:$I$31,'Monte Carlo_WA Complance Price'!$B450+1,FALSE))</f>
        <v>108.94765254374694</v>
      </c>
      <c r="AA450" s="21">
        <f ca="1">IF(AA$6&lt;$C450,0,VLOOKUP(AA$6,'MonteCarlo Policy Paths'!$A$2:$I$31,'Monte Carlo_WA Complance Price'!$B450+1,FALSE))</f>
        <v>110.18569404992589</v>
      </c>
      <c r="AB450" s="21">
        <f ca="1">IF(AB$6&lt;$C450,0,VLOOKUP(AB$6,'MonteCarlo Policy Paths'!$A$2:$I$31,'Monte Carlo_WA Complance Price'!$B450+1,FALSE))</f>
        <v>111.42373555610482</v>
      </c>
      <c r="AC450" s="21">
        <f ca="1">IF(AC$6&lt;$C450,0,VLOOKUP(AC$6,'MonteCarlo Policy Paths'!$A$2:$I$31,'Monte Carlo_WA Complance Price'!$B450+1,FALSE))</f>
        <v>112.86811731331359</v>
      </c>
      <c r="AD450" s="21">
        <f ca="1">IF(AD$6&lt;$C450,0,VLOOKUP(AD$6,'MonteCarlo Policy Paths'!$A$2:$I$31,'Monte Carlo_WA Complance Price'!$B450+1,FALSE))</f>
        <v>114.31249907052236</v>
      </c>
      <c r="AE450" s="21">
        <f ca="1">IF(AE$6&lt;$C450,0,VLOOKUP(AE$6,'MonteCarlo Policy Paths'!$A$2:$I$31,'Monte Carlo_WA Complance Price'!$B450+1,FALSE))</f>
        <v>115.75688082773114</v>
      </c>
      <c r="AF450" s="21">
        <f ca="1">IF(AF$6&lt;$C450,0,VLOOKUP(AF$6,'MonteCarlo Policy Paths'!$A$2:$I$31,'Monte Carlo_WA Complance Price'!$B450+1,FALSE))</f>
        <v>117.20126258493991</v>
      </c>
      <c r="AG450" s="22">
        <f ca="1">IF(AG$6&lt;$C450,0,VLOOKUP(AG$6,'MonteCarlo Policy Paths'!$A$2:$I$31,'Monte Carlo_WA Complance Price'!$B450+1,FALSE))</f>
        <v>118.64564434214866</v>
      </c>
      <c r="AI450" s="20">
        <f ca="1">E450*VLOOKUP(AI$6,'Greenhouse Gas Costs Avoided'!$A$2:$I$32,9,FALSE)</f>
        <v>0</v>
      </c>
      <c r="AJ450" s="21">
        <f ca="1">F450*VLOOKUP(AJ$6,'Greenhouse Gas Costs Avoided'!$A$2:$I$32,9,FALSE)</f>
        <v>5.2166744805659615</v>
      </c>
      <c r="AK450" s="21">
        <f ca="1">G450*VLOOKUP(AK$6,'Greenhouse Gas Costs Avoided'!$A$2:$I$32,9,FALSE)</f>
        <v>5.3216023247413169</v>
      </c>
      <c r="AL450" s="21">
        <f ca="1">H450*VLOOKUP(AL$6,'Greenhouse Gas Costs Avoided'!$A$2:$I$32,9,FALSE)</f>
        <v>5.4265301689166732</v>
      </c>
      <c r="AM450" s="21">
        <f ca="1">I450*VLOOKUP(AM$6,'Greenhouse Gas Costs Avoided'!$A$2:$I$32,9,FALSE)</f>
        <v>5.5063320831654474</v>
      </c>
      <c r="AN450" s="21">
        <f ca="1">J450*VLOOKUP(AN$6,'Greenhouse Gas Costs Avoided'!$A$2:$I$32,9,FALSE)</f>
        <v>5.5861339974142208</v>
      </c>
      <c r="AO450" s="21">
        <f ca="1">K450*VLOOKUP(AO$6,'Greenhouse Gas Costs Avoided'!$A$2:$I$32,9,FALSE)</f>
        <v>5.665935911662995</v>
      </c>
      <c r="AP450" s="21">
        <f ca="1">L450*VLOOKUP(AP$6,'Greenhouse Gas Costs Avoided'!$A$2:$I$32,9,FALSE)</f>
        <v>5.7457378259117702</v>
      </c>
      <c r="AQ450" s="21">
        <f ca="1">M450*VLOOKUP(AQ$6,'Greenhouse Gas Costs Avoided'!$A$2:$I$32,9,FALSE)</f>
        <v>5.8255397401605462</v>
      </c>
      <c r="AR450" s="21">
        <f ca="1">N450*VLOOKUP(AR$6,'Greenhouse Gas Costs Avoided'!$A$2:$I$32,9,FALSE)</f>
        <v>5.9053416544093205</v>
      </c>
      <c r="AS450" s="21">
        <f ca="1">O450*VLOOKUP(AS$6,'Greenhouse Gas Costs Avoided'!$A$2:$I$32,9,FALSE)</f>
        <v>5.9851435686580947</v>
      </c>
      <c r="AT450" s="21">
        <f ca="1">P450*VLOOKUP(AT$6,'Greenhouse Gas Costs Avoided'!$A$2:$I$32,9,FALSE)</f>
        <v>6.0649454829068699</v>
      </c>
      <c r="AU450" s="21">
        <f ca="1">Q450*VLOOKUP(AU$6,'Greenhouse Gas Costs Avoided'!$A$2:$I$32,9,FALSE)</f>
        <v>6.1447473971556432</v>
      </c>
      <c r="AV450" s="21">
        <f ca="1">R450*VLOOKUP(AV$6,'Greenhouse Gas Costs Avoided'!$A$2:$I$32,9,FALSE)</f>
        <v>6.2245493114044184</v>
      </c>
      <c r="AW450" s="21">
        <f ca="1">S450*VLOOKUP(AW$6,'Greenhouse Gas Costs Avoided'!$A$2:$I$32,9,FALSE)</f>
        <v>6.312953786990386</v>
      </c>
      <c r="AX450" s="21">
        <f ca="1">T450*VLOOKUP(AX$6,'Greenhouse Gas Costs Avoided'!$A$2:$I$32,9,FALSE)</f>
        <v>6.4013582625763545</v>
      </c>
      <c r="AY450" s="21">
        <f ca="1">U450*VLOOKUP(AY$6,'Greenhouse Gas Costs Avoided'!$A$2:$I$32,9,FALSE)</f>
        <v>6.4897627381623222</v>
      </c>
      <c r="AZ450" s="21">
        <f ca="1">V450*VLOOKUP(AZ$6,'Greenhouse Gas Costs Avoided'!$A$2:$I$32,9,FALSE)</f>
        <v>6.5781672137482907</v>
      </c>
      <c r="BA450" s="21">
        <f ca="1">W450*VLOOKUP(BA$6,'Greenhouse Gas Costs Avoided'!$A$2:$I$32,9,FALSE)</f>
        <v>6.6665716893342575</v>
      </c>
      <c r="BB450" s="21">
        <f ca="1">X450*VLOOKUP(BB$6,'Greenhouse Gas Costs Avoided'!$A$2:$I$32,9,FALSE)</f>
        <v>6.7450019445028957</v>
      </c>
      <c r="BC450" s="21">
        <f ca="1">Y450*VLOOKUP(BC$6,'Greenhouse Gas Costs Avoided'!$A$2:$I$32,9,FALSE)</f>
        <v>6.8234321996715348</v>
      </c>
      <c r="BD450" s="21">
        <f ca="1">Z450*VLOOKUP(BD$6,'Greenhouse Gas Costs Avoided'!$A$2:$I$32,9,FALSE)</f>
        <v>6.901862454840173</v>
      </c>
      <c r="BE450" s="21">
        <f ca="1">AA450*VLOOKUP(BE$6,'Greenhouse Gas Costs Avoided'!$A$2:$I$32,9,FALSE)</f>
        <v>6.9802927100088112</v>
      </c>
      <c r="BF450" s="21">
        <f ca="1">AB450*VLOOKUP(BF$6,'Greenhouse Gas Costs Avoided'!$A$2:$I$32,9,FALSE)</f>
        <v>7.0587229651774486</v>
      </c>
      <c r="BG450" s="21">
        <f ca="1">AC450*VLOOKUP(BG$6,'Greenhouse Gas Costs Avoided'!$A$2:$I$32,9,FALSE)</f>
        <v>7.1502249295408609</v>
      </c>
      <c r="BH450" s="21">
        <f ca="1">AD450*VLOOKUP(BH$6,'Greenhouse Gas Costs Avoided'!$A$2:$I$32,9,FALSE)</f>
        <v>7.2417268939042723</v>
      </c>
      <c r="BI450" s="21">
        <f ca="1">AE450*VLOOKUP(BI$6,'Greenhouse Gas Costs Avoided'!$A$2:$I$32,9,FALSE)</f>
        <v>7.3332288582676846</v>
      </c>
      <c r="BJ450" s="21">
        <f ca="1">AF450*VLOOKUP(BJ$6,'Greenhouse Gas Costs Avoided'!$A$2:$I$32,9,FALSE)</f>
        <v>7.424730822631096</v>
      </c>
      <c r="BK450" s="22">
        <f ca="1">AG450*VLOOKUP(BK$6,'Greenhouse Gas Costs Avoided'!$A$2:$I$32,9,FALSE)</f>
        <v>7.5162327869945065</v>
      </c>
    </row>
    <row r="451" spans="1:63" x14ac:dyDescent="0.35">
      <c r="A451" s="11">
        <v>445</v>
      </c>
      <c r="B451" s="12">
        <f t="shared" ca="1" si="12"/>
        <v>2</v>
      </c>
      <c r="C451" s="13">
        <f t="shared" ca="1" si="13"/>
        <v>2023</v>
      </c>
      <c r="E451" s="20">
        <f ca="1">IF(E$6&lt;$C451,0,VLOOKUP(E$6,'MonteCarlo Policy Paths'!$A$2:$I$31,'Monte Carlo_WA Complance Price'!$B451+1,FALSE))</f>
        <v>0</v>
      </c>
      <c r="F451" s="21">
        <f ca="1">IF(F$6&lt;$C451,0,VLOOKUP(F$6,'MonteCarlo Policy Paths'!$A$2:$I$31,'Monte Carlo_WA Complance Price'!$B451+1,FALSE))</f>
        <v>82.346532180449415</v>
      </c>
      <c r="G451" s="21">
        <f ca="1">IF(G$6&lt;$C451,0,VLOOKUP(G$6,'MonteCarlo Policy Paths'!$A$2:$I$31,'Monte Carlo_WA Complance Price'!$B451+1,FALSE))</f>
        <v>84.002844861871253</v>
      </c>
      <c r="H451" s="21">
        <f ca="1">IF(H$6&lt;$C451,0,VLOOKUP(H$6,'MonteCarlo Policy Paths'!$A$2:$I$31,'Monte Carlo_WA Complance Price'!$B451+1,FALSE))</f>
        <v>85.659157543293105</v>
      </c>
      <c r="I451" s="21">
        <f ca="1">IF(I$6&lt;$C451,0,VLOOKUP(I$6,'MonteCarlo Policy Paths'!$A$2:$I$31,'Monte Carlo_WA Complance Price'!$B451+1,FALSE))</f>
        <v>86.918851036576825</v>
      </c>
      <c r="J451" s="21">
        <f ca="1">IF(J$6&lt;$C451,0,VLOOKUP(J$6,'MonteCarlo Policy Paths'!$A$2:$I$31,'Monte Carlo_WA Complance Price'!$B451+1,FALSE))</f>
        <v>88.178544529860531</v>
      </c>
      <c r="K451" s="21">
        <f ca="1">IF(K$6&lt;$C451,0,VLOOKUP(K$6,'MonteCarlo Policy Paths'!$A$2:$I$31,'Monte Carlo_WA Complance Price'!$B451+1,FALSE))</f>
        <v>89.438238023144251</v>
      </c>
      <c r="L451" s="21">
        <f ca="1">IF(L$6&lt;$C451,0,VLOOKUP(L$6,'MonteCarlo Policy Paths'!$A$2:$I$31,'Monte Carlo_WA Complance Price'!$B451+1,FALSE))</f>
        <v>90.697931516427971</v>
      </c>
      <c r="M451" s="21">
        <f ca="1">IF(M$6&lt;$C451,0,VLOOKUP(M$6,'MonteCarlo Policy Paths'!$A$2:$I$31,'Monte Carlo_WA Complance Price'!$B451+1,FALSE))</f>
        <v>91.95762500971172</v>
      </c>
      <c r="N451" s="21">
        <f ca="1">IF(N$6&lt;$C451,0,VLOOKUP(N$6,'MonteCarlo Policy Paths'!$A$2:$I$31,'Monte Carlo_WA Complance Price'!$B451+1,FALSE))</f>
        <v>93.21731850299544</v>
      </c>
      <c r="O451" s="21">
        <f ca="1">IF(O$6&lt;$C451,0,VLOOKUP(O$6,'MonteCarlo Policy Paths'!$A$2:$I$31,'Monte Carlo_WA Complance Price'!$B451+1,FALSE))</f>
        <v>94.47701199627916</v>
      </c>
      <c r="P451" s="21">
        <f ca="1">IF(P$6&lt;$C451,0,VLOOKUP(P$6,'MonteCarlo Policy Paths'!$A$2:$I$31,'Monte Carlo_WA Complance Price'!$B451+1,FALSE))</f>
        <v>95.73670548956288</v>
      </c>
      <c r="Q451" s="21">
        <f ca="1">IF(Q$6&lt;$C451,0,VLOOKUP(Q$6,'MonteCarlo Policy Paths'!$A$2:$I$31,'Monte Carlo_WA Complance Price'!$B451+1,FALSE))</f>
        <v>96.996398982846586</v>
      </c>
      <c r="R451" s="21">
        <f ca="1">IF(R$6&lt;$C451,0,VLOOKUP(R$6,'MonteCarlo Policy Paths'!$A$2:$I$31,'Monte Carlo_WA Complance Price'!$B451+1,FALSE))</f>
        <v>98.25609247613032</v>
      </c>
      <c r="S451" s="21">
        <f ca="1">IF(S$6&lt;$C451,0,VLOOKUP(S$6,'MonteCarlo Policy Paths'!$A$2:$I$31,'Monte Carlo_WA Complance Price'!$B451+1,FALSE))</f>
        <v>99.65157958594628</v>
      </c>
      <c r="T451" s="21">
        <f ca="1">IF(T$6&lt;$C451,0,VLOOKUP(T$6,'MonteCarlo Policy Paths'!$A$2:$I$31,'Monte Carlo_WA Complance Price'!$B451+1,FALSE))</f>
        <v>101.04706669576224</v>
      </c>
      <c r="U451" s="21">
        <f ca="1">IF(U$6&lt;$C451,0,VLOOKUP(U$6,'MonteCarlo Policy Paths'!$A$2:$I$31,'Monte Carlo_WA Complance Price'!$B451+1,FALSE))</f>
        <v>102.4425538055782</v>
      </c>
      <c r="V451" s="21">
        <f ca="1">IF(V$6&lt;$C451,0,VLOOKUP(V$6,'MonteCarlo Policy Paths'!$A$2:$I$31,'Monte Carlo_WA Complance Price'!$B451+1,FALSE))</f>
        <v>103.83804091539416</v>
      </c>
      <c r="W451" s="21">
        <f ca="1">IF(W$6&lt;$C451,0,VLOOKUP(W$6,'MonteCarlo Policy Paths'!$A$2:$I$31,'Monte Carlo_WA Complance Price'!$B451+1,FALSE))</f>
        <v>105.23352802521011</v>
      </c>
      <c r="X451" s="21">
        <f ca="1">IF(X$6&lt;$C451,0,VLOOKUP(X$6,'MonteCarlo Policy Paths'!$A$2:$I$31,'Monte Carlo_WA Complance Price'!$B451+1,FALSE))</f>
        <v>106.47156953138905</v>
      </c>
      <c r="Y451" s="21">
        <f ca="1">IF(Y$6&lt;$C451,0,VLOOKUP(Y$6,'MonteCarlo Policy Paths'!$A$2:$I$31,'Monte Carlo_WA Complance Price'!$B451+1,FALSE))</f>
        <v>107.709611037568</v>
      </c>
      <c r="Z451" s="21">
        <f ca="1">IF(Z$6&lt;$C451,0,VLOOKUP(Z$6,'MonteCarlo Policy Paths'!$A$2:$I$31,'Monte Carlo_WA Complance Price'!$B451+1,FALSE))</f>
        <v>108.94765254374694</v>
      </c>
      <c r="AA451" s="21">
        <f ca="1">IF(AA$6&lt;$C451,0,VLOOKUP(AA$6,'MonteCarlo Policy Paths'!$A$2:$I$31,'Monte Carlo_WA Complance Price'!$B451+1,FALSE))</f>
        <v>110.18569404992589</v>
      </c>
      <c r="AB451" s="21">
        <f ca="1">IF(AB$6&lt;$C451,0,VLOOKUP(AB$6,'MonteCarlo Policy Paths'!$A$2:$I$31,'Monte Carlo_WA Complance Price'!$B451+1,FALSE))</f>
        <v>111.42373555610482</v>
      </c>
      <c r="AC451" s="21">
        <f ca="1">IF(AC$6&lt;$C451,0,VLOOKUP(AC$6,'MonteCarlo Policy Paths'!$A$2:$I$31,'Monte Carlo_WA Complance Price'!$B451+1,FALSE))</f>
        <v>112.86811731331359</v>
      </c>
      <c r="AD451" s="21">
        <f ca="1">IF(AD$6&lt;$C451,0,VLOOKUP(AD$6,'MonteCarlo Policy Paths'!$A$2:$I$31,'Monte Carlo_WA Complance Price'!$B451+1,FALSE))</f>
        <v>114.31249907052236</v>
      </c>
      <c r="AE451" s="21">
        <f ca="1">IF(AE$6&lt;$C451,0,VLOOKUP(AE$6,'MonteCarlo Policy Paths'!$A$2:$I$31,'Monte Carlo_WA Complance Price'!$B451+1,FALSE))</f>
        <v>115.75688082773114</v>
      </c>
      <c r="AF451" s="21">
        <f ca="1">IF(AF$6&lt;$C451,0,VLOOKUP(AF$6,'MonteCarlo Policy Paths'!$A$2:$I$31,'Monte Carlo_WA Complance Price'!$B451+1,FALSE))</f>
        <v>117.20126258493991</v>
      </c>
      <c r="AG451" s="22">
        <f ca="1">IF(AG$6&lt;$C451,0,VLOOKUP(AG$6,'MonteCarlo Policy Paths'!$A$2:$I$31,'Monte Carlo_WA Complance Price'!$B451+1,FALSE))</f>
        <v>120.41827982173916</v>
      </c>
      <c r="AI451" s="20">
        <f ca="1">E451*VLOOKUP(AI$6,'Greenhouse Gas Costs Avoided'!$A$2:$I$32,9,FALSE)</f>
        <v>0</v>
      </c>
      <c r="AJ451" s="21">
        <f ca="1">F451*VLOOKUP(AJ$6,'Greenhouse Gas Costs Avoided'!$A$2:$I$32,9,FALSE)</f>
        <v>5.2166744805659615</v>
      </c>
      <c r="AK451" s="21">
        <f ca="1">G451*VLOOKUP(AK$6,'Greenhouse Gas Costs Avoided'!$A$2:$I$32,9,FALSE)</f>
        <v>5.3216023247413169</v>
      </c>
      <c r="AL451" s="21">
        <f ca="1">H451*VLOOKUP(AL$6,'Greenhouse Gas Costs Avoided'!$A$2:$I$32,9,FALSE)</f>
        <v>5.4265301689166732</v>
      </c>
      <c r="AM451" s="21">
        <f ca="1">I451*VLOOKUP(AM$6,'Greenhouse Gas Costs Avoided'!$A$2:$I$32,9,FALSE)</f>
        <v>5.5063320831654474</v>
      </c>
      <c r="AN451" s="21">
        <f ca="1">J451*VLOOKUP(AN$6,'Greenhouse Gas Costs Avoided'!$A$2:$I$32,9,FALSE)</f>
        <v>5.5861339974142208</v>
      </c>
      <c r="AO451" s="21">
        <f ca="1">K451*VLOOKUP(AO$6,'Greenhouse Gas Costs Avoided'!$A$2:$I$32,9,FALSE)</f>
        <v>5.665935911662995</v>
      </c>
      <c r="AP451" s="21">
        <f ca="1">L451*VLOOKUP(AP$6,'Greenhouse Gas Costs Avoided'!$A$2:$I$32,9,FALSE)</f>
        <v>5.7457378259117702</v>
      </c>
      <c r="AQ451" s="21">
        <f ca="1">M451*VLOOKUP(AQ$6,'Greenhouse Gas Costs Avoided'!$A$2:$I$32,9,FALSE)</f>
        <v>5.8255397401605462</v>
      </c>
      <c r="AR451" s="21">
        <f ca="1">N451*VLOOKUP(AR$6,'Greenhouse Gas Costs Avoided'!$A$2:$I$32,9,FALSE)</f>
        <v>5.9053416544093205</v>
      </c>
      <c r="AS451" s="21">
        <f ca="1">O451*VLOOKUP(AS$6,'Greenhouse Gas Costs Avoided'!$A$2:$I$32,9,FALSE)</f>
        <v>5.9851435686580947</v>
      </c>
      <c r="AT451" s="21">
        <f ca="1">P451*VLOOKUP(AT$6,'Greenhouse Gas Costs Avoided'!$A$2:$I$32,9,FALSE)</f>
        <v>6.0649454829068699</v>
      </c>
      <c r="AU451" s="21">
        <f ca="1">Q451*VLOOKUP(AU$6,'Greenhouse Gas Costs Avoided'!$A$2:$I$32,9,FALSE)</f>
        <v>6.1447473971556432</v>
      </c>
      <c r="AV451" s="21">
        <f ca="1">R451*VLOOKUP(AV$6,'Greenhouse Gas Costs Avoided'!$A$2:$I$32,9,FALSE)</f>
        <v>6.2245493114044184</v>
      </c>
      <c r="AW451" s="21">
        <f ca="1">S451*VLOOKUP(AW$6,'Greenhouse Gas Costs Avoided'!$A$2:$I$32,9,FALSE)</f>
        <v>6.312953786990386</v>
      </c>
      <c r="AX451" s="21">
        <f ca="1">T451*VLOOKUP(AX$6,'Greenhouse Gas Costs Avoided'!$A$2:$I$32,9,FALSE)</f>
        <v>6.4013582625763545</v>
      </c>
      <c r="AY451" s="21">
        <f ca="1">U451*VLOOKUP(AY$6,'Greenhouse Gas Costs Avoided'!$A$2:$I$32,9,FALSE)</f>
        <v>6.4897627381623222</v>
      </c>
      <c r="AZ451" s="21">
        <f ca="1">V451*VLOOKUP(AZ$6,'Greenhouse Gas Costs Avoided'!$A$2:$I$32,9,FALSE)</f>
        <v>6.5781672137482907</v>
      </c>
      <c r="BA451" s="21">
        <f ca="1">W451*VLOOKUP(BA$6,'Greenhouse Gas Costs Avoided'!$A$2:$I$32,9,FALSE)</f>
        <v>6.6665716893342575</v>
      </c>
      <c r="BB451" s="21">
        <f ca="1">X451*VLOOKUP(BB$6,'Greenhouse Gas Costs Avoided'!$A$2:$I$32,9,FALSE)</f>
        <v>6.7450019445028957</v>
      </c>
      <c r="BC451" s="21">
        <f ca="1">Y451*VLOOKUP(BC$6,'Greenhouse Gas Costs Avoided'!$A$2:$I$32,9,FALSE)</f>
        <v>6.8234321996715348</v>
      </c>
      <c r="BD451" s="21">
        <f ca="1">Z451*VLOOKUP(BD$6,'Greenhouse Gas Costs Avoided'!$A$2:$I$32,9,FALSE)</f>
        <v>6.901862454840173</v>
      </c>
      <c r="BE451" s="21">
        <f ca="1">AA451*VLOOKUP(BE$6,'Greenhouse Gas Costs Avoided'!$A$2:$I$32,9,FALSE)</f>
        <v>6.9802927100088112</v>
      </c>
      <c r="BF451" s="21">
        <f ca="1">AB451*VLOOKUP(BF$6,'Greenhouse Gas Costs Avoided'!$A$2:$I$32,9,FALSE)</f>
        <v>7.0587229651774486</v>
      </c>
      <c r="BG451" s="21">
        <f ca="1">AC451*VLOOKUP(BG$6,'Greenhouse Gas Costs Avoided'!$A$2:$I$32,9,FALSE)</f>
        <v>7.1502249295408609</v>
      </c>
      <c r="BH451" s="21">
        <f ca="1">AD451*VLOOKUP(BH$6,'Greenhouse Gas Costs Avoided'!$A$2:$I$32,9,FALSE)</f>
        <v>7.2417268939042723</v>
      </c>
      <c r="BI451" s="21">
        <f ca="1">AE451*VLOOKUP(BI$6,'Greenhouse Gas Costs Avoided'!$A$2:$I$32,9,FALSE)</f>
        <v>7.3332288582676846</v>
      </c>
      <c r="BJ451" s="21">
        <f ca="1">AF451*VLOOKUP(BJ$6,'Greenhouse Gas Costs Avoided'!$A$2:$I$32,9,FALSE)</f>
        <v>7.424730822631096</v>
      </c>
      <c r="BK451" s="22">
        <f ca="1">AG451*VLOOKUP(BK$6,'Greenhouse Gas Costs Avoided'!$A$2:$I$32,9,FALSE)</f>
        <v>7.6285297110405814</v>
      </c>
    </row>
    <row r="452" spans="1:63" x14ac:dyDescent="0.35">
      <c r="A452" s="11">
        <v>446</v>
      </c>
      <c r="B452" s="12">
        <f t="shared" ca="1" si="12"/>
        <v>1</v>
      </c>
      <c r="C452" s="13">
        <f t="shared" ca="1" si="13"/>
        <v>2023</v>
      </c>
      <c r="E452" s="20">
        <f ca="1">IF(E$6&lt;$C452,0,VLOOKUP(E$6,'MonteCarlo Policy Paths'!$A$2:$I$31,'Monte Carlo_WA Complance Price'!$B452+1,FALSE))</f>
        <v>0</v>
      </c>
      <c r="F452" s="21">
        <f ca="1">IF(F$6&lt;$C452,0,VLOOKUP(F$6,'MonteCarlo Policy Paths'!$A$2:$I$31,'Monte Carlo_WA Complance Price'!$B452+1,FALSE))</f>
        <v>82.346532180449415</v>
      </c>
      <c r="G452" s="21">
        <f ca="1">IF(G$6&lt;$C452,0,VLOOKUP(G$6,'MonteCarlo Policy Paths'!$A$2:$I$31,'Monte Carlo_WA Complance Price'!$B452+1,FALSE))</f>
        <v>84.002844861871253</v>
      </c>
      <c r="H452" s="21">
        <f ca="1">IF(H$6&lt;$C452,0,VLOOKUP(H$6,'MonteCarlo Policy Paths'!$A$2:$I$31,'Monte Carlo_WA Complance Price'!$B452+1,FALSE))</f>
        <v>85.659157543293105</v>
      </c>
      <c r="I452" s="21">
        <f ca="1">IF(I$6&lt;$C452,0,VLOOKUP(I$6,'MonteCarlo Policy Paths'!$A$2:$I$31,'Monte Carlo_WA Complance Price'!$B452+1,FALSE))</f>
        <v>86.918851036576825</v>
      </c>
      <c r="J452" s="21">
        <f ca="1">IF(J$6&lt;$C452,0,VLOOKUP(J$6,'MonteCarlo Policy Paths'!$A$2:$I$31,'Monte Carlo_WA Complance Price'!$B452+1,FALSE))</f>
        <v>88.178544529860531</v>
      </c>
      <c r="K452" s="21">
        <f ca="1">IF(K$6&lt;$C452,0,VLOOKUP(K$6,'MonteCarlo Policy Paths'!$A$2:$I$31,'Monte Carlo_WA Complance Price'!$B452+1,FALSE))</f>
        <v>89.438238023144251</v>
      </c>
      <c r="L452" s="21">
        <f ca="1">IF(L$6&lt;$C452,0,VLOOKUP(L$6,'MonteCarlo Policy Paths'!$A$2:$I$31,'Monte Carlo_WA Complance Price'!$B452+1,FALSE))</f>
        <v>90.697931516427971</v>
      </c>
      <c r="M452" s="21">
        <f ca="1">IF(M$6&lt;$C452,0,VLOOKUP(M$6,'MonteCarlo Policy Paths'!$A$2:$I$31,'Monte Carlo_WA Complance Price'!$B452+1,FALSE))</f>
        <v>91.95762500971172</v>
      </c>
      <c r="N452" s="21">
        <f ca="1">IF(N$6&lt;$C452,0,VLOOKUP(N$6,'MonteCarlo Policy Paths'!$A$2:$I$31,'Monte Carlo_WA Complance Price'!$B452+1,FALSE))</f>
        <v>93.21731850299544</v>
      </c>
      <c r="O452" s="21">
        <f ca="1">IF(O$6&lt;$C452,0,VLOOKUP(O$6,'MonteCarlo Policy Paths'!$A$2:$I$31,'Monte Carlo_WA Complance Price'!$B452+1,FALSE))</f>
        <v>94.47701199627916</v>
      </c>
      <c r="P452" s="21">
        <f ca="1">IF(P$6&lt;$C452,0,VLOOKUP(P$6,'MonteCarlo Policy Paths'!$A$2:$I$31,'Monte Carlo_WA Complance Price'!$B452+1,FALSE))</f>
        <v>95.73670548956288</v>
      </c>
      <c r="Q452" s="21">
        <f ca="1">IF(Q$6&lt;$C452,0,VLOOKUP(Q$6,'MonteCarlo Policy Paths'!$A$2:$I$31,'Monte Carlo_WA Complance Price'!$B452+1,FALSE))</f>
        <v>96.996398982846586</v>
      </c>
      <c r="R452" s="21">
        <f ca="1">IF(R$6&lt;$C452,0,VLOOKUP(R$6,'MonteCarlo Policy Paths'!$A$2:$I$31,'Monte Carlo_WA Complance Price'!$B452+1,FALSE))</f>
        <v>98.25609247613032</v>
      </c>
      <c r="S452" s="21">
        <f ca="1">IF(S$6&lt;$C452,0,VLOOKUP(S$6,'MonteCarlo Policy Paths'!$A$2:$I$31,'Monte Carlo_WA Complance Price'!$B452+1,FALSE))</f>
        <v>99.65157958594628</v>
      </c>
      <c r="T452" s="21">
        <f ca="1">IF(T$6&lt;$C452,0,VLOOKUP(T$6,'MonteCarlo Policy Paths'!$A$2:$I$31,'Monte Carlo_WA Complance Price'!$B452+1,FALSE))</f>
        <v>101.04706669576224</v>
      </c>
      <c r="U452" s="21">
        <f ca="1">IF(U$6&lt;$C452,0,VLOOKUP(U$6,'MonteCarlo Policy Paths'!$A$2:$I$31,'Monte Carlo_WA Complance Price'!$B452+1,FALSE))</f>
        <v>102.4425538055782</v>
      </c>
      <c r="V452" s="21">
        <f ca="1">IF(V$6&lt;$C452,0,VLOOKUP(V$6,'MonteCarlo Policy Paths'!$A$2:$I$31,'Monte Carlo_WA Complance Price'!$B452+1,FALSE))</f>
        <v>103.83804091539416</v>
      </c>
      <c r="W452" s="21">
        <f ca="1">IF(W$6&lt;$C452,0,VLOOKUP(W$6,'MonteCarlo Policy Paths'!$A$2:$I$31,'Monte Carlo_WA Complance Price'!$B452+1,FALSE))</f>
        <v>105.23352802521011</v>
      </c>
      <c r="X452" s="21">
        <f ca="1">IF(X$6&lt;$C452,0,VLOOKUP(X$6,'MonteCarlo Policy Paths'!$A$2:$I$31,'Monte Carlo_WA Complance Price'!$B452+1,FALSE))</f>
        <v>106.47156953138905</v>
      </c>
      <c r="Y452" s="21">
        <f ca="1">IF(Y$6&lt;$C452,0,VLOOKUP(Y$6,'MonteCarlo Policy Paths'!$A$2:$I$31,'Monte Carlo_WA Complance Price'!$B452+1,FALSE))</f>
        <v>107.709611037568</v>
      </c>
      <c r="Z452" s="21">
        <f ca="1">IF(Z$6&lt;$C452,0,VLOOKUP(Z$6,'MonteCarlo Policy Paths'!$A$2:$I$31,'Monte Carlo_WA Complance Price'!$B452+1,FALSE))</f>
        <v>108.94765254374694</v>
      </c>
      <c r="AA452" s="21">
        <f ca="1">IF(AA$6&lt;$C452,0,VLOOKUP(AA$6,'MonteCarlo Policy Paths'!$A$2:$I$31,'Monte Carlo_WA Complance Price'!$B452+1,FALSE))</f>
        <v>110.18569404992589</v>
      </c>
      <c r="AB452" s="21">
        <f ca="1">IF(AB$6&lt;$C452,0,VLOOKUP(AB$6,'MonteCarlo Policy Paths'!$A$2:$I$31,'Monte Carlo_WA Complance Price'!$B452+1,FALSE))</f>
        <v>111.42373555610482</v>
      </c>
      <c r="AC452" s="21">
        <f ca="1">IF(AC$6&lt;$C452,0,VLOOKUP(AC$6,'MonteCarlo Policy Paths'!$A$2:$I$31,'Monte Carlo_WA Complance Price'!$B452+1,FALSE))</f>
        <v>112.86811731331359</v>
      </c>
      <c r="AD452" s="21">
        <f ca="1">IF(AD$6&lt;$C452,0,VLOOKUP(AD$6,'MonteCarlo Policy Paths'!$A$2:$I$31,'Monte Carlo_WA Complance Price'!$B452+1,FALSE))</f>
        <v>114.31249907052236</v>
      </c>
      <c r="AE452" s="21">
        <f ca="1">IF(AE$6&lt;$C452,0,VLOOKUP(AE$6,'MonteCarlo Policy Paths'!$A$2:$I$31,'Monte Carlo_WA Complance Price'!$B452+1,FALSE))</f>
        <v>115.75688082773114</v>
      </c>
      <c r="AF452" s="21">
        <f ca="1">IF(AF$6&lt;$C452,0,VLOOKUP(AF$6,'MonteCarlo Policy Paths'!$A$2:$I$31,'Monte Carlo_WA Complance Price'!$B452+1,FALSE))</f>
        <v>117.20126258493991</v>
      </c>
      <c r="AG452" s="22">
        <f ca="1">IF(AG$6&lt;$C452,0,VLOOKUP(AG$6,'MonteCarlo Policy Paths'!$A$2:$I$31,'Monte Carlo_WA Complance Price'!$B452+1,FALSE))</f>
        <v>118.64564434214866</v>
      </c>
      <c r="AI452" s="20">
        <f ca="1">E452*VLOOKUP(AI$6,'Greenhouse Gas Costs Avoided'!$A$2:$I$32,9,FALSE)</f>
        <v>0</v>
      </c>
      <c r="AJ452" s="21">
        <f ca="1">F452*VLOOKUP(AJ$6,'Greenhouse Gas Costs Avoided'!$A$2:$I$32,9,FALSE)</f>
        <v>5.2166744805659615</v>
      </c>
      <c r="AK452" s="21">
        <f ca="1">G452*VLOOKUP(AK$6,'Greenhouse Gas Costs Avoided'!$A$2:$I$32,9,FALSE)</f>
        <v>5.3216023247413169</v>
      </c>
      <c r="AL452" s="21">
        <f ca="1">H452*VLOOKUP(AL$6,'Greenhouse Gas Costs Avoided'!$A$2:$I$32,9,FALSE)</f>
        <v>5.4265301689166732</v>
      </c>
      <c r="AM452" s="21">
        <f ca="1">I452*VLOOKUP(AM$6,'Greenhouse Gas Costs Avoided'!$A$2:$I$32,9,FALSE)</f>
        <v>5.5063320831654474</v>
      </c>
      <c r="AN452" s="21">
        <f ca="1">J452*VLOOKUP(AN$6,'Greenhouse Gas Costs Avoided'!$A$2:$I$32,9,FALSE)</f>
        <v>5.5861339974142208</v>
      </c>
      <c r="AO452" s="21">
        <f ca="1">K452*VLOOKUP(AO$6,'Greenhouse Gas Costs Avoided'!$A$2:$I$32,9,FALSE)</f>
        <v>5.665935911662995</v>
      </c>
      <c r="AP452" s="21">
        <f ca="1">L452*VLOOKUP(AP$6,'Greenhouse Gas Costs Avoided'!$A$2:$I$32,9,FALSE)</f>
        <v>5.7457378259117702</v>
      </c>
      <c r="AQ452" s="21">
        <f ca="1">M452*VLOOKUP(AQ$6,'Greenhouse Gas Costs Avoided'!$A$2:$I$32,9,FALSE)</f>
        <v>5.8255397401605462</v>
      </c>
      <c r="AR452" s="21">
        <f ca="1">N452*VLOOKUP(AR$6,'Greenhouse Gas Costs Avoided'!$A$2:$I$32,9,FALSE)</f>
        <v>5.9053416544093205</v>
      </c>
      <c r="AS452" s="21">
        <f ca="1">O452*VLOOKUP(AS$6,'Greenhouse Gas Costs Avoided'!$A$2:$I$32,9,FALSE)</f>
        <v>5.9851435686580947</v>
      </c>
      <c r="AT452" s="21">
        <f ca="1">P452*VLOOKUP(AT$6,'Greenhouse Gas Costs Avoided'!$A$2:$I$32,9,FALSE)</f>
        <v>6.0649454829068699</v>
      </c>
      <c r="AU452" s="21">
        <f ca="1">Q452*VLOOKUP(AU$6,'Greenhouse Gas Costs Avoided'!$A$2:$I$32,9,FALSE)</f>
        <v>6.1447473971556432</v>
      </c>
      <c r="AV452" s="21">
        <f ca="1">R452*VLOOKUP(AV$6,'Greenhouse Gas Costs Avoided'!$A$2:$I$32,9,FALSE)</f>
        <v>6.2245493114044184</v>
      </c>
      <c r="AW452" s="21">
        <f ca="1">S452*VLOOKUP(AW$6,'Greenhouse Gas Costs Avoided'!$A$2:$I$32,9,FALSE)</f>
        <v>6.312953786990386</v>
      </c>
      <c r="AX452" s="21">
        <f ca="1">T452*VLOOKUP(AX$6,'Greenhouse Gas Costs Avoided'!$A$2:$I$32,9,FALSE)</f>
        <v>6.4013582625763545</v>
      </c>
      <c r="AY452" s="21">
        <f ca="1">U452*VLOOKUP(AY$6,'Greenhouse Gas Costs Avoided'!$A$2:$I$32,9,FALSE)</f>
        <v>6.4897627381623222</v>
      </c>
      <c r="AZ452" s="21">
        <f ca="1">V452*VLOOKUP(AZ$6,'Greenhouse Gas Costs Avoided'!$A$2:$I$32,9,FALSE)</f>
        <v>6.5781672137482907</v>
      </c>
      <c r="BA452" s="21">
        <f ca="1">W452*VLOOKUP(BA$6,'Greenhouse Gas Costs Avoided'!$A$2:$I$32,9,FALSE)</f>
        <v>6.6665716893342575</v>
      </c>
      <c r="BB452" s="21">
        <f ca="1">X452*VLOOKUP(BB$6,'Greenhouse Gas Costs Avoided'!$A$2:$I$32,9,FALSE)</f>
        <v>6.7450019445028957</v>
      </c>
      <c r="BC452" s="21">
        <f ca="1">Y452*VLOOKUP(BC$6,'Greenhouse Gas Costs Avoided'!$A$2:$I$32,9,FALSE)</f>
        <v>6.8234321996715348</v>
      </c>
      <c r="BD452" s="21">
        <f ca="1">Z452*VLOOKUP(BD$6,'Greenhouse Gas Costs Avoided'!$A$2:$I$32,9,FALSE)</f>
        <v>6.901862454840173</v>
      </c>
      <c r="BE452" s="21">
        <f ca="1">AA452*VLOOKUP(BE$6,'Greenhouse Gas Costs Avoided'!$A$2:$I$32,9,FALSE)</f>
        <v>6.9802927100088112</v>
      </c>
      <c r="BF452" s="21">
        <f ca="1">AB452*VLOOKUP(BF$6,'Greenhouse Gas Costs Avoided'!$A$2:$I$32,9,FALSE)</f>
        <v>7.0587229651774486</v>
      </c>
      <c r="BG452" s="21">
        <f ca="1">AC452*VLOOKUP(BG$6,'Greenhouse Gas Costs Avoided'!$A$2:$I$32,9,FALSE)</f>
        <v>7.1502249295408609</v>
      </c>
      <c r="BH452" s="21">
        <f ca="1">AD452*VLOOKUP(BH$6,'Greenhouse Gas Costs Avoided'!$A$2:$I$32,9,FALSE)</f>
        <v>7.2417268939042723</v>
      </c>
      <c r="BI452" s="21">
        <f ca="1">AE452*VLOOKUP(BI$6,'Greenhouse Gas Costs Avoided'!$A$2:$I$32,9,FALSE)</f>
        <v>7.3332288582676846</v>
      </c>
      <c r="BJ452" s="21">
        <f ca="1">AF452*VLOOKUP(BJ$6,'Greenhouse Gas Costs Avoided'!$A$2:$I$32,9,FALSE)</f>
        <v>7.424730822631096</v>
      </c>
      <c r="BK452" s="22">
        <f ca="1">AG452*VLOOKUP(BK$6,'Greenhouse Gas Costs Avoided'!$A$2:$I$32,9,FALSE)</f>
        <v>7.5162327869945065</v>
      </c>
    </row>
    <row r="453" spans="1:63" x14ac:dyDescent="0.35">
      <c r="A453" s="11">
        <v>447</v>
      </c>
      <c r="B453" s="12">
        <f t="shared" ca="1" si="12"/>
        <v>2</v>
      </c>
      <c r="C453" s="13">
        <f t="shared" ca="1" si="13"/>
        <v>2023</v>
      </c>
      <c r="E453" s="20">
        <f ca="1">IF(E$6&lt;$C453,0,VLOOKUP(E$6,'MonteCarlo Policy Paths'!$A$2:$I$31,'Monte Carlo_WA Complance Price'!$B453+1,FALSE))</f>
        <v>0</v>
      </c>
      <c r="F453" s="21">
        <f ca="1">IF(F$6&lt;$C453,0,VLOOKUP(F$6,'MonteCarlo Policy Paths'!$A$2:$I$31,'Monte Carlo_WA Complance Price'!$B453+1,FALSE))</f>
        <v>82.346532180449415</v>
      </c>
      <c r="G453" s="21">
        <f ca="1">IF(G$6&lt;$C453,0,VLOOKUP(G$6,'MonteCarlo Policy Paths'!$A$2:$I$31,'Monte Carlo_WA Complance Price'!$B453+1,FALSE))</f>
        <v>84.002844861871253</v>
      </c>
      <c r="H453" s="21">
        <f ca="1">IF(H$6&lt;$C453,0,VLOOKUP(H$6,'MonteCarlo Policy Paths'!$A$2:$I$31,'Monte Carlo_WA Complance Price'!$B453+1,FALSE))</f>
        <v>85.659157543293105</v>
      </c>
      <c r="I453" s="21">
        <f ca="1">IF(I$6&lt;$C453,0,VLOOKUP(I$6,'MonteCarlo Policy Paths'!$A$2:$I$31,'Monte Carlo_WA Complance Price'!$B453+1,FALSE))</f>
        <v>86.918851036576825</v>
      </c>
      <c r="J453" s="21">
        <f ca="1">IF(J$6&lt;$C453,0,VLOOKUP(J$6,'MonteCarlo Policy Paths'!$A$2:$I$31,'Monte Carlo_WA Complance Price'!$B453+1,FALSE))</f>
        <v>88.178544529860531</v>
      </c>
      <c r="K453" s="21">
        <f ca="1">IF(K$6&lt;$C453,0,VLOOKUP(K$6,'MonteCarlo Policy Paths'!$A$2:$I$31,'Monte Carlo_WA Complance Price'!$B453+1,FALSE))</f>
        <v>89.438238023144251</v>
      </c>
      <c r="L453" s="21">
        <f ca="1">IF(L$6&lt;$C453,0,VLOOKUP(L$6,'MonteCarlo Policy Paths'!$A$2:$I$31,'Monte Carlo_WA Complance Price'!$B453+1,FALSE))</f>
        <v>90.697931516427971</v>
      </c>
      <c r="M453" s="21">
        <f ca="1">IF(M$6&lt;$C453,0,VLOOKUP(M$6,'MonteCarlo Policy Paths'!$A$2:$I$31,'Monte Carlo_WA Complance Price'!$B453+1,FALSE))</f>
        <v>91.95762500971172</v>
      </c>
      <c r="N453" s="21">
        <f ca="1">IF(N$6&lt;$C453,0,VLOOKUP(N$6,'MonteCarlo Policy Paths'!$A$2:$I$31,'Monte Carlo_WA Complance Price'!$B453+1,FALSE))</f>
        <v>93.21731850299544</v>
      </c>
      <c r="O453" s="21">
        <f ca="1">IF(O$6&lt;$C453,0,VLOOKUP(O$6,'MonteCarlo Policy Paths'!$A$2:$I$31,'Monte Carlo_WA Complance Price'!$B453+1,FALSE))</f>
        <v>94.47701199627916</v>
      </c>
      <c r="P453" s="21">
        <f ca="1">IF(P$6&lt;$C453,0,VLOOKUP(P$6,'MonteCarlo Policy Paths'!$A$2:$I$31,'Monte Carlo_WA Complance Price'!$B453+1,FALSE))</f>
        <v>95.73670548956288</v>
      </c>
      <c r="Q453" s="21">
        <f ca="1">IF(Q$6&lt;$C453,0,VLOOKUP(Q$6,'MonteCarlo Policy Paths'!$A$2:$I$31,'Monte Carlo_WA Complance Price'!$B453+1,FALSE))</f>
        <v>96.996398982846586</v>
      </c>
      <c r="R453" s="21">
        <f ca="1">IF(R$6&lt;$C453,0,VLOOKUP(R$6,'MonteCarlo Policy Paths'!$A$2:$I$31,'Monte Carlo_WA Complance Price'!$B453+1,FALSE))</f>
        <v>98.25609247613032</v>
      </c>
      <c r="S453" s="21">
        <f ca="1">IF(S$6&lt;$C453,0,VLOOKUP(S$6,'MonteCarlo Policy Paths'!$A$2:$I$31,'Monte Carlo_WA Complance Price'!$B453+1,FALSE))</f>
        <v>99.65157958594628</v>
      </c>
      <c r="T453" s="21">
        <f ca="1">IF(T$6&lt;$C453,0,VLOOKUP(T$6,'MonteCarlo Policy Paths'!$A$2:$I$31,'Monte Carlo_WA Complance Price'!$B453+1,FALSE))</f>
        <v>101.04706669576224</v>
      </c>
      <c r="U453" s="21">
        <f ca="1">IF(U$6&lt;$C453,0,VLOOKUP(U$6,'MonteCarlo Policy Paths'!$A$2:$I$31,'Monte Carlo_WA Complance Price'!$B453+1,FALSE))</f>
        <v>102.4425538055782</v>
      </c>
      <c r="V453" s="21">
        <f ca="1">IF(V$6&lt;$C453,0,VLOOKUP(V$6,'MonteCarlo Policy Paths'!$A$2:$I$31,'Monte Carlo_WA Complance Price'!$B453+1,FALSE))</f>
        <v>103.83804091539416</v>
      </c>
      <c r="W453" s="21">
        <f ca="1">IF(W$6&lt;$C453,0,VLOOKUP(W$6,'MonteCarlo Policy Paths'!$A$2:$I$31,'Monte Carlo_WA Complance Price'!$B453+1,FALSE))</f>
        <v>105.23352802521011</v>
      </c>
      <c r="X453" s="21">
        <f ca="1">IF(X$6&lt;$C453,0,VLOOKUP(X$6,'MonteCarlo Policy Paths'!$A$2:$I$31,'Monte Carlo_WA Complance Price'!$B453+1,FALSE))</f>
        <v>106.47156953138905</v>
      </c>
      <c r="Y453" s="21">
        <f ca="1">IF(Y$6&lt;$C453,0,VLOOKUP(Y$6,'MonteCarlo Policy Paths'!$A$2:$I$31,'Monte Carlo_WA Complance Price'!$B453+1,FALSE))</f>
        <v>107.709611037568</v>
      </c>
      <c r="Z453" s="21">
        <f ca="1">IF(Z$6&lt;$C453,0,VLOOKUP(Z$6,'MonteCarlo Policy Paths'!$A$2:$I$31,'Monte Carlo_WA Complance Price'!$B453+1,FALSE))</f>
        <v>108.94765254374694</v>
      </c>
      <c r="AA453" s="21">
        <f ca="1">IF(AA$6&lt;$C453,0,VLOOKUP(AA$6,'MonteCarlo Policy Paths'!$A$2:$I$31,'Monte Carlo_WA Complance Price'!$B453+1,FALSE))</f>
        <v>110.18569404992589</v>
      </c>
      <c r="AB453" s="21">
        <f ca="1">IF(AB$6&lt;$C453,0,VLOOKUP(AB$6,'MonteCarlo Policy Paths'!$A$2:$I$31,'Monte Carlo_WA Complance Price'!$B453+1,FALSE))</f>
        <v>111.42373555610482</v>
      </c>
      <c r="AC453" s="21">
        <f ca="1">IF(AC$6&lt;$C453,0,VLOOKUP(AC$6,'MonteCarlo Policy Paths'!$A$2:$I$31,'Monte Carlo_WA Complance Price'!$B453+1,FALSE))</f>
        <v>112.86811731331359</v>
      </c>
      <c r="AD453" s="21">
        <f ca="1">IF(AD$6&lt;$C453,0,VLOOKUP(AD$6,'MonteCarlo Policy Paths'!$A$2:$I$31,'Monte Carlo_WA Complance Price'!$B453+1,FALSE))</f>
        <v>114.31249907052236</v>
      </c>
      <c r="AE453" s="21">
        <f ca="1">IF(AE$6&lt;$C453,0,VLOOKUP(AE$6,'MonteCarlo Policy Paths'!$A$2:$I$31,'Monte Carlo_WA Complance Price'!$B453+1,FALSE))</f>
        <v>115.75688082773114</v>
      </c>
      <c r="AF453" s="21">
        <f ca="1">IF(AF$6&lt;$C453,0,VLOOKUP(AF$6,'MonteCarlo Policy Paths'!$A$2:$I$31,'Monte Carlo_WA Complance Price'!$B453+1,FALSE))</f>
        <v>117.20126258493991</v>
      </c>
      <c r="AG453" s="22">
        <f ca="1">IF(AG$6&lt;$C453,0,VLOOKUP(AG$6,'MonteCarlo Policy Paths'!$A$2:$I$31,'Monte Carlo_WA Complance Price'!$B453+1,FALSE))</f>
        <v>120.41827982173916</v>
      </c>
      <c r="AI453" s="20">
        <f ca="1">E453*VLOOKUP(AI$6,'Greenhouse Gas Costs Avoided'!$A$2:$I$32,9,FALSE)</f>
        <v>0</v>
      </c>
      <c r="AJ453" s="21">
        <f ca="1">F453*VLOOKUP(AJ$6,'Greenhouse Gas Costs Avoided'!$A$2:$I$32,9,FALSE)</f>
        <v>5.2166744805659615</v>
      </c>
      <c r="AK453" s="21">
        <f ca="1">G453*VLOOKUP(AK$6,'Greenhouse Gas Costs Avoided'!$A$2:$I$32,9,FALSE)</f>
        <v>5.3216023247413169</v>
      </c>
      <c r="AL453" s="21">
        <f ca="1">H453*VLOOKUP(AL$6,'Greenhouse Gas Costs Avoided'!$A$2:$I$32,9,FALSE)</f>
        <v>5.4265301689166732</v>
      </c>
      <c r="AM453" s="21">
        <f ca="1">I453*VLOOKUP(AM$6,'Greenhouse Gas Costs Avoided'!$A$2:$I$32,9,FALSE)</f>
        <v>5.5063320831654474</v>
      </c>
      <c r="AN453" s="21">
        <f ca="1">J453*VLOOKUP(AN$6,'Greenhouse Gas Costs Avoided'!$A$2:$I$32,9,FALSE)</f>
        <v>5.5861339974142208</v>
      </c>
      <c r="AO453" s="21">
        <f ca="1">K453*VLOOKUP(AO$6,'Greenhouse Gas Costs Avoided'!$A$2:$I$32,9,FALSE)</f>
        <v>5.665935911662995</v>
      </c>
      <c r="AP453" s="21">
        <f ca="1">L453*VLOOKUP(AP$6,'Greenhouse Gas Costs Avoided'!$A$2:$I$32,9,FALSE)</f>
        <v>5.7457378259117702</v>
      </c>
      <c r="AQ453" s="21">
        <f ca="1">M453*VLOOKUP(AQ$6,'Greenhouse Gas Costs Avoided'!$A$2:$I$32,9,FALSE)</f>
        <v>5.8255397401605462</v>
      </c>
      <c r="AR453" s="21">
        <f ca="1">N453*VLOOKUP(AR$6,'Greenhouse Gas Costs Avoided'!$A$2:$I$32,9,FALSE)</f>
        <v>5.9053416544093205</v>
      </c>
      <c r="AS453" s="21">
        <f ca="1">O453*VLOOKUP(AS$6,'Greenhouse Gas Costs Avoided'!$A$2:$I$32,9,FALSE)</f>
        <v>5.9851435686580947</v>
      </c>
      <c r="AT453" s="21">
        <f ca="1">P453*VLOOKUP(AT$6,'Greenhouse Gas Costs Avoided'!$A$2:$I$32,9,FALSE)</f>
        <v>6.0649454829068699</v>
      </c>
      <c r="AU453" s="21">
        <f ca="1">Q453*VLOOKUP(AU$6,'Greenhouse Gas Costs Avoided'!$A$2:$I$32,9,FALSE)</f>
        <v>6.1447473971556432</v>
      </c>
      <c r="AV453" s="21">
        <f ca="1">R453*VLOOKUP(AV$6,'Greenhouse Gas Costs Avoided'!$A$2:$I$32,9,FALSE)</f>
        <v>6.2245493114044184</v>
      </c>
      <c r="AW453" s="21">
        <f ca="1">S453*VLOOKUP(AW$6,'Greenhouse Gas Costs Avoided'!$A$2:$I$32,9,FALSE)</f>
        <v>6.312953786990386</v>
      </c>
      <c r="AX453" s="21">
        <f ca="1">T453*VLOOKUP(AX$6,'Greenhouse Gas Costs Avoided'!$A$2:$I$32,9,FALSE)</f>
        <v>6.4013582625763545</v>
      </c>
      <c r="AY453" s="21">
        <f ca="1">U453*VLOOKUP(AY$6,'Greenhouse Gas Costs Avoided'!$A$2:$I$32,9,FALSE)</f>
        <v>6.4897627381623222</v>
      </c>
      <c r="AZ453" s="21">
        <f ca="1">V453*VLOOKUP(AZ$6,'Greenhouse Gas Costs Avoided'!$A$2:$I$32,9,FALSE)</f>
        <v>6.5781672137482907</v>
      </c>
      <c r="BA453" s="21">
        <f ca="1">W453*VLOOKUP(BA$6,'Greenhouse Gas Costs Avoided'!$A$2:$I$32,9,FALSE)</f>
        <v>6.6665716893342575</v>
      </c>
      <c r="BB453" s="21">
        <f ca="1">X453*VLOOKUP(BB$6,'Greenhouse Gas Costs Avoided'!$A$2:$I$32,9,FALSE)</f>
        <v>6.7450019445028957</v>
      </c>
      <c r="BC453" s="21">
        <f ca="1">Y453*VLOOKUP(BC$6,'Greenhouse Gas Costs Avoided'!$A$2:$I$32,9,FALSE)</f>
        <v>6.8234321996715348</v>
      </c>
      <c r="BD453" s="21">
        <f ca="1">Z453*VLOOKUP(BD$6,'Greenhouse Gas Costs Avoided'!$A$2:$I$32,9,FALSE)</f>
        <v>6.901862454840173</v>
      </c>
      <c r="BE453" s="21">
        <f ca="1">AA453*VLOOKUP(BE$6,'Greenhouse Gas Costs Avoided'!$A$2:$I$32,9,FALSE)</f>
        <v>6.9802927100088112</v>
      </c>
      <c r="BF453" s="21">
        <f ca="1">AB453*VLOOKUP(BF$6,'Greenhouse Gas Costs Avoided'!$A$2:$I$32,9,FALSE)</f>
        <v>7.0587229651774486</v>
      </c>
      <c r="BG453" s="21">
        <f ca="1">AC453*VLOOKUP(BG$6,'Greenhouse Gas Costs Avoided'!$A$2:$I$32,9,FALSE)</f>
        <v>7.1502249295408609</v>
      </c>
      <c r="BH453" s="21">
        <f ca="1">AD453*VLOOKUP(BH$6,'Greenhouse Gas Costs Avoided'!$A$2:$I$32,9,FALSE)</f>
        <v>7.2417268939042723</v>
      </c>
      <c r="BI453" s="21">
        <f ca="1">AE453*VLOOKUP(BI$6,'Greenhouse Gas Costs Avoided'!$A$2:$I$32,9,FALSE)</f>
        <v>7.3332288582676846</v>
      </c>
      <c r="BJ453" s="21">
        <f ca="1">AF453*VLOOKUP(BJ$6,'Greenhouse Gas Costs Avoided'!$A$2:$I$32,9,FALSE)</f>
        <v>7.424730822631096</v>
      </c>
      <c r="BK453" s="22">
        <f ca="1">AG453*VLOOKUP(BK$6,'Greenhouse Gas Costs Avoided'!$A$2:$I$32,9,FALSE)</f>
        <v>7.6285297110405814</v>
      </c>
    </row>
    <row r="454" spans="1:63" x14ac:dyDescent="0.35">
      <c r="A454" s="11">
        <v>448</v>
      </c>
      <c r="B454" s="12">
        <f t="shared" ca="1" si="12"/>
        <v>4</v>
      </c>
      <c r="C454" s="13">
        <f t="shared" ca="1" si="13"/>
        <v>2023</v>
      </c>
      <c r="E454" s="20">
        <f ca="1">IF(E$6&lt;$C454,0,VLOOKUP(E$6,'MonteCarlo Policy Paths'!$A$2:$I$31,'Monte Carlo_WA Complance Price'!$B454+1,FALSE))</f>
        <v>0</v>
      </c>
      <c r="F454" s="21">
        <f ca="1">IF(F$6&lt;$C454,0,VLOOKUP(F$6,'MonteCarlo Policy Paths'!$A$2:$I$31,'Monte Carlo_WA Complance Price'!$B454+1,FALSE))</f>
        <v>82.346532180449415</v>
      </c>
      <c r="G454" s="21">
        <f ca="1">IF(G$6&lt;$C454,0,VLOOKUP(G$6,'MonteCarlo Policy Paths'!$A$2:$I$31,'Monte Carlo_WA Complance Price'!$B454+1,FALSE))</f>
        <v>84.002844861871253</v>
      </c>
      <c r="H454" s="21">
        <f ca="1">IF(H$6&lt;$C454,0,VLOOKUP(H$6,'MonteCarlo Policy Paths'!$A$2:$I$31,'Monte Carlo_WA Complance Price'!$B454+1,FALSE))</f>
        <v>85.659157543293105</v>
      </c>
      <c r="I454" s="21">
        <f ca="1">IF(I$6&lt;$C454,0,VLOOKUP(I$6,'MonteCarlo Policy Paths'!$A$2:$I$31,'Monte Carlo_WA Complance Price'!$B454+1,FALSE))</f>
        <v>86.918851036576825</v>
      </c>
      <c r="J454" s="21">
        <f ca="1">IF(J$6&lt;$C454,0,VLOOKUP(J$6,'MonteCarlo Policy Paths'!$A$2:$I$31,'Monte Carlo_WA Complance Price'!$B454+1,FALSE))</f>
        <v>88.178544529860531</v>
      </c>
      <c r="K454" s="21">
        <f ca="1">IF(K$6&lt;$C454,0,VLOOKUP(K$6,'MonteCarlo Policy Paths'!$A$2:$I$31,'Monte Carlo_WA Complance Price'!$B454+1,FALSE))</f>
        <v>89.438238023144251</v>
      </c>
      <c r="L454" s="21">
        <f ca="1">IF(L$6&lt;$C454,0,VLOOKUP(L$6,'MonteCarlo Policy Paths'!$A$2:$I$31,'Monte Carlo_WA Complance Price'!$B454+1,FALSE))</f>
        <v>90.697931516427971</v>
      </c>
      <c r="M454" s="21">
        <f ca="1">IF(M$6&lt;$C454,0,VLOOKUP(M$6,'MonteCarlo Policy Paths'!$A$2:$I$31,'Monte Carlo_WA Complance Price'!$B454+1,FALSE))</f>
        <v>91.95762500971172</v>
      </c>
      <c r="N454" s="21">
        <f ca="1">IF(N$6&lt;$C454,0,VLOOKUP(N$6,'MonteCarlo Policy Paths'!$A$2:$I$31,'Monte Carlo_WA Complance Price'!$B454+1,FALSE))</f>
        <v>93.21731850299544</v>
      </c>
      <c r="O454" s="21">
        <f ca="1">IF(O$6&lt;$C454,0,VLOOKUP(O$6,'MonteCarlo Policy Paths'!$A$2:$I$31,'Monte Carlo_WA Complance Price'!$B454+1,FALSE))</f>
        <v>94.47701199627916</v>
      </c>
      <c r="P454" s="21">
        <f ca="1">IF(P$6&lt;$C454,0,VLOOKUP(P$6,'MonteCarlo Policy Paths'!$A$2:$I$31,'Monte Carlo_WA Complance Price'!$B454+1,FALSE))</f>
        <v>95.73670548956288</v>
      </c>
      <c r="Q454" s="21">
        <f ca="1">IF(Q$6&lt;$C454,0,VLOOKUP(Q$6,'MonteCarlo Policy Paths'!$A$2:$I$31,'Monte Carlo_WA Complance Price'!$B454+1,FALSE))</f>
        <v>96.996398982846586</v>
      </c>
      <c r="R454" s="21">
        <f ca="1">IF(R$6&lt;$C454,0,VLOOKUP(R$6,'MonteCarlo Policy Paths'!$A$2:$I$31,'Monte Carlo_WA Complance Price'!$B454+1,FALSE))</f>
        <v>98.25609247613032</v>
      </c>
      <c r="S454" s="21">
        <f ca="1">IF(S$6&lt;$C454,0,VLOOKUP(S$6,'MonteCarlo Policy Paths'!$A$2:$I$31,'Monte Carlo_WA Complance Price'!$B454+1,FALSE))</f>
        <v>99.65157958594628</v>
      </c>
      <c r="T454" s="21">
        <f ca="1">IF(T$6&lt;$C454,0,VLOOKUP(T$6,'MonteCarlo Policy Paths'!$A$2:$I$31,'Monte Carlo_WA Complance Price'!$B454+1,FALSE))</f>
        <v>101.04706669576224</v>
      </c>
      <c r="U454" s="21">
        <f ca="1">IF(U$6&lt;$C454,0,VLOOKUP(U$6,'MonteCarlo Policy Paths'!$A$2:$I$31,'Monte Carlo_WA Complance Price'!$B454+1,FALSE))</f>
        <v>102.4425538055782</v>
      </c>
      <c r="V454" s="21">
        <f ca="1">IF(V$6&lt;$C454,0,VLOOKUP(V$6,'MonteCarlo Policy Paths'!$A$2:$I$31,'Monte Carlo_WA Complance Price'!$B454+1,FALSE))</f>
        <v>103.83804091539416</v>
      </c>
      <c r="W454" s="21">
        <f ca="1">IF(W$6&lt;$C454,0,VLOOKUP(W$6,'MonteCarlo Policy Paths'!$A$2:$I$31,'Monte Carlo_WA Complance Price'!$B454+1,FALSE))</f>
        <v>105.23352802521011</v>
      </c>
      <c r="X454" s="21">
        <f ca="1">IF(X$6&lt;$C454,0,VLOOKUP(X$6,'MonteCarlo Policy Paths'!$A$2:$I$31,'Monte Carlo_WA Complance Price'!$B454+1,FALSE))</f>
        <v>106.47156953138905</v>
      </c>
      <c r="Y454" s="21">
        <f ca="1">IF(Y$6&lt;$C454,0,VLOOKUP(Y$6,'MonteCarlo Policy Paths'!$A$2:$I$31,'Monte Carlo_WA Complance Price'!$B454+1,FALSE))</f>
        <v>107.709611037568</v>
      </c>
      <c r="Z454" s="21">
        <f ca="1">IF(Z$6&lt;$C454,0,VLOOKUP(Z$6,'MonteCarlo Policy Paths'!$A$2:$I$31,'Monte Carlo_WA Complance Price'!$B454+1,FALSE))</f>
        <v>108.94765254374694</v>
      </c>
      <c r="AA454" s="21">
        <f ca="1">IF(AA$6&lt;$C454,0,VLOOKUP(AA$6,'MonteCarlo Policy Paths'!$A$2:$I$31,'Monte Carlo_WA Complance Price'!$B454+1,FALSE))</f>
        <v>110.18569404992589</v>
      </c>
      <c r="AB454" s="21">
        <f ca="1">IF(AB$6&lt;$C454,0,VLOOKUP(AB$6,'MonteCarlo Policy Paths'!$A$2:$I$31,'Monte Carlo_WA Complance Price'!$B454+1,FALSE))</f>
        <v>111.42373555610482</v>
      </c>
      <c r="AC454" s="21">
        <f ca="1">IF(AC$6&lt;$C454,0,VLOOKUP(AC$6,'MonteCarlo Policy Paths'!$A$2:$I$31,'Monte Carlo_WA Complance Price'!$B454+1,FALSE))</f>
        <v>112.86811731331359</v>
      </c>
      <c r="AD454" s="21">
        <f ca="1">IF(AD$6&lt;$C454,0,VLOOKUP(AD$6,'MonteCarlo Policy Paths'!$A$2:$I$31,'Monte Carlo_WA Complance Price'!$B454+1,FALSE))</f>
        <v>114.31249907052236</v>
      </c>
      <c r="AE454" s="21">
        <f ca="1">IF(AE$6&lt;$C454,0,VLOOKUP(AE$6,'MonteCarlo Policy Paths'!$A$2:$I$31,'Monte Carlo_WA Complance Price'!$B454+1,FALSE))</f>
        <v>115.75688082773114</v>
      </c>
      <c r="AF454" s="21">
        <f ca="1">IF(AF$6&lt;$C454,0,VLOOKUP(AF$6,'MonteCarlo Policy Paths'!$A$2:$I$31,'Monte Carlo_WA Complance Price'!$B454+1,FALSE))</f>
        <v>117.20126258493991</v>
      </c>
      <c r="AG454" s="22">
        <f ca="1">IF(AG$6&lt;$C454,0,VLOOKUP(AG$6,'MonteCarlo Policy Paths'!$A$2:$I$31,'Monte Carlo_WA Complance Price'!$B454+1,FALSE))</f>
        <v>119.5319620819439</v>
      </c>
      <c r="AI454" s="20">
        <f ca="1">E454*VLOOKUP(AI$6,'Greenhouse Gas Costs Avoided'!$A$2:$I$32,9,FALSE)</f>
        <v>0</v>
      </c>
      <c r="AJ454" s="21">
        <f ca="1">F454*VLOOKUP(AJ$6,'Greenhouse Gas Costs Avoided'!$A$2:$I$32,9,FALSE)</f>
        <v>5.2166744805659615</v>
      </c>
      <c r="AK454" s="21">
        <f ca="1">G454*VLOOKUP(AK$6,'Greenhouse Gas Costs Avoided'!$A$2:$I$32,9,FALSE)</f>
        <v>5.3216023247413169</v>
      </c>
      <c r="AL454" s="21">
        <f ca="1">H454*VLOOKUP(AL$6,'Greenhouse Gas Costs Avoided'!$A$2:$I$32,9,FALSE)</f>
        <v>5.4265301689166732</v>
      </c>
      <c r="AM454" s="21">
        <f ca="1">I454*VLOOKUP(AM$6,'Greenhouse Gas Costs Avoided'!$A$2:$I$32,9,FALSE)</f>
        <v>5.5063320831654474</v>
      </c>
      <c r="AN454" s="21">
        <f ca="1">J454*VLOOKUP(AN$6,'Greenhouse Gas Costs Avoided'!$A$2:$I$32,9,FALSE)</f>
        <v>5.5861339974142208</v>
      </c>
      <c r="AO454" s="21">
        <f ca="1">K454*VLOOKUP(AO$6,'Greenhouse Gas Costs Avoided'!$A$2:$I$32,9,FALSE)</f>
        <v>5.665935911662995</v>
      </c>
      <c r="AP454" s="21">
        <f ca="1">L454*VLOOKUP(AP$6,'Greenhouse Gas Costs Avoided'!$A$2:$I$32,9,FALSE)</f>
        <v>5.7457378259117702</v>
      </c>
      <c r="AQ454" s="21">
        <f ca="1">M454*VLOOKUP(AQ$6,'Greenhouse Gas Costs Avoided'!$A$2:$I$32,9,FALSE)</f>
        <v>5.8255397401605462</v>
      </c>
      <c r="AR454" s="21">
        <f ca="1">N454*VLOOKUP(AR$6,'Greenhouse Gas Costs Avoided'!$A$2:$I$32,9,FALSE)</f>
        <v>5.9053416544093205</v>
      </c>
      <c r="AS454" s="21">
        <f ca="1">O454*VLOOKUP(AS$6,'Greenhouse Gas Costs Avoided'!$A$2:$I$32,9,FALSE)</f>
        <v>5.9851435686580947</v>
      </c>
      <c r="AT454" s="21">
        <f ca="1">P454*VLOOKUP(AT$6,'Greenhouse Gas Costs Avoided'!$A$2:$I$32,9,FALSE)</f>
        <v>6.0649454829068699</v>
      </c>
      <c r="AU454" s="21">
        <f ca="1">Q454*VLOOKUP(AU$6,'Greenhouse Gas Costs Avoided'!$A$2:$I$32,9,FALSE)</f>
        <v>6.1447473971556432</v>
      </c>
      <c r="AV454" s="21">
        <f ca="1">R454*VLOOKUP(AV$6,'Greenhouse Gas Costs Avoided'!$A$2:$I$32,9,FALSE)</f>
        <v>6.2245493114044184</v>
      </c>
      <c r="AW454" s="21">
        <f ca="1">S454*VLOOKUP(AW$6,'Greenhouse Gas Costs Avoided'!$A$2:$I$32,9,FALSE)</f>
        <v>6.312953786990386</v>
      </c>
      <c r="AX454" s="21">
        <f ca="1">T454*VLOOKUP(AX$6,'Greenhouse Gas Costs Avoided'!$A$2:$I$32,9,FALSE)</f>
        <v>6.4013582625763545</v>
      </c>
      <c r="AY454" s="21">
        <f ca="1">U454*VLOOKUP(AY$6,'Greenhouse Gas Costs Avoided'!$A$2:$I$32,9,FALSE)</f>
        <v>6.4897627381623222</v>
      </c>
      <c r="AZ454" s="21">
        <f ca="1">V454*VLOOKUP(AZ$6,'Greenhouse Gas Costs Avoided'!$A$2:$I$32,9,FALSE)</f>
        <v>6.5781672137482907</v>
      </c>
      <c r="BA454" s="21">
        <f ca="1">W454*VLOOKUP(BA$6,'Greenhouse Gas Costs Avoided'!$A$2:$I$32,9,FALSE)</f>
        <v>6.6665716893342575</v>
      </c>
      <c r="BB454" s="21">
        <f ca="1">X454*VLOOKUP(BB$6,'Greenhouse Gas Costs Avoided'!$A$2:$I$32,9,FALSE)</f>
        <v>6.7450019445028957</v>
      </c>
      <c r="BC454" s="21">
        <f ca="1">Y454*VLOOKUP(BC$6,'Greenhouse Gas Costs Avoided'!$A$2:$I$32,9,FALSE)</f>
        <v>6.8234321996715348</v>
      </c>
      <c r="BD454" s="21">
        <f ca="1">Z454*VLOOKUP(BD$6,'Greenhouse Gas Costs Avoided'!$A$2:$I$32,9,FALSE)</f>
        <v>6.901862454840173</v>
      </c>
      <c r="BE454" s="21">
        <f ca="1">AA454*VLOOKUP(BE$6,'Greenhouse Gas Costs Avoided'!$A$2:$I$32,9,FALSE)</f>
        <v>6.9802927100088112</v>
      </c>
      <c r="BF454" s="21">
        <f ca="1">AB454*VLOOKUP(BF$6,'Greenhouse Gas Costs Avoided'!$A$2:$I$32,9,FALSE)</f>
        <v>7.0587229651774486</v>
      </c>
      <c r="BG454" s="21">
        <f ca="1">AC454*VLOOKUP(BG$6,'Greenhouse Gas Costs Avoided'!$A$2:$I$32,9,FALSE)</f>
        <v>7.1502249295408609</v>
      </c>
      <c r="BH454" s="21">
        <f ca="1">AD454*VLOOKUP(BH$6,'Greenhouse Gas Costs Avoided'!$A$2:$I$32,9,FALSE)</f>
        <v>7.2417268939042723</v>
      </c>
      <c r="BI454" s="21">
        <f ca="1">AE454*VLOOKUP(BI$6,'Greenhouse Gas Costs Avoided'!$A$2:$I$32,9,FALSE)</f>
        <v>7.3332288582676846</v>
      </c>
      <c r="BJ454" s="21">
        <f ca="1">AF454*VLOOKUP(BJ$6,'Greenhouse Gas Costs Avoided'!$A$2:$I$32,9,FALSE)</f>
        <v>7.424730822631096</v>
      </c>
      <c r="BK454" s="22">
        <f ca="1">AG454*VLOOKUP(BK$6,'Greenhouse Gas Costs Avoided'!$A$2:$I$32,9,FALSE)</f>
        <v>7.5723812490175435</v>
      </c>
    </row>
    <row r="455" spans="1:63" x14ac:dyDescent="0.35">
      <c r="A455" s="11">
        <v>449</v>
      </c>
      <c r="B455" s="12">
        <f t="shared" ca="1" si="12"/>
        <v>5</v>
      </c>
      <c r="C455" s="13">
        <f t="shared" ca="1" si="13"/>
        <v>2023</v>
      </c>
      <c r="E455" s="20">
        <f ca="1">IF(E$6&lt;$C455,0,VLOOKUP(E$6,'MonteCarlo Policy Paths'!$A$2:$I$31,'Monte Carlo_WA Complance Price'!$B455+1,FALSE))</f>
        <v>0</v>
      </c>
      <c r="F455" s="21">
        <f ca="1">IF(F$6&lt;$C455,0,VLOOKUP(F$6,'MonteCarlo Policy Paths'!$A$2:$I$31,'Monte Carlo_WA Complance Price'!$B455+1,FALSE))</f>
        <v>82.346532180449415</v>
      </c>
      <c r="G455" s="21">
        <f ca="1">IF(G$6&lt;$C455,0,VLOOKUP(G$6,'MonteCarlo Policy Paths'!$A$2:$I$31,'Monte Carlo_WA Complance Price'!$B455+1,FALSE))</f>
        <v>84.002844861871253</v>
      </c>
      <c r="H455" s="21">
        <f ca="1">IF(H$6&lt;$C455,0,VLOOKUP(H$6,'MonteCarlo Policy Paths'!$A$2:$I$31,'Monte Carlo_WA Complance Price'!$B455+1,FALSE))</f>
        <v>85.659157543293105</v>
      </c>
      <c r="I455" s="21">
        <f ca="1">IF(I$6&lt;$C455,0,VLOOKUP(I$6,'MonteCarlo Policy Paths'!$A$2:$I$31,'Monte Carlo_WA Complance Price'!$B455+1,FALSE))</f>
        <v>86.918851036576825</v>
      </c>
      <c r="J455" s="21">
        <f ca="1">IF(J$6&lt;$C455,0,VLOOKUP(J$6,'MonteCarlo Policy Paths'!$A$2:$I$31,'Monte Carlo_WA Complance Price'!$B455+1,FALSE))</f>
        <v>88.178544529860531</v>
      </c>
      <c r="K455" s="21">
        <f ca="1">IF(K$6&lt;$C455,0,VLOOKUP(K$6,'MonteCarlo Policy Paths'!$A$2:$I$31,'Monte Carlo_WA Complance Price'!$B455+1,FALSE))</f>
        <v>89.438238023144251</v>
      </c>
      <c r="L455" s="21">
        <f ca="1">IF(L$6&lt;$C455,0,VLOOKUP(L$6,'MonteCarlo Policy Paths'!$A$2:$I$31,'Monte Carlo_WA Complance Price'!$B455+1,FALSE))</f>
        <v>90.697931516427971</v>
      </c>
      <c r="M455" s="21">
        <f ca="1">IF(M$6&lt;$C455,0,VLOOKUP(M$6,'MonteCarlo Policy Paths'!$A$2:$I$31,'Monte Carlo_WA Complance Price'!$B455+1,FALSE))</f>
        <v>91.95762500971172</v>
      </c>
      <c r="N455" s="21">
        <f ca="1">IF(N$6&lt;$C455,0,VLOOKUP(N$6,'MonteCarlo Policy Paths'!$A$2:$I$31,'Monte Carlo_WA Complance Price'!$B455+1,FALSE))</f>
        <v>93.21731850299544</v>
      </c>
      <c r="O455" s="21">
        <f ca="1">IF(O$6&lt;$C455,0,VLOOKUP(O$6,'MonteCarlo Policy Paths'!$A$2:$I$31,'Monte Carlo_WA Complance Price'!$B455+1,FALSE))</f>
        <v>94.47701199627916</v>
      </c>
      <c r="P455" s="21">
        <f ca="1">IF(P$6&lt;$C455,0,VLOOKUP(P$6,'MonteCarlo Policy Paths'!$A$2:$I$31,'Monte Carlo_WA Complance Price'!$B455+1,FALSE))</f>
        <v>95.73670548956288</v>
      </c>
      <c r="Q455" s="21">
        <f ca="1">IF(Q$6&lt;$C455,0,VLOOKUP(Q$6,'MonteCarlo Policy Paths'!$A$2:$I$31,'Monte Carlo_WA Complance Price'!$B455+1,FALSE))</f>
        <v>96.996398982846586</v>
      </c>
      <c r="R455" s="21">
        <f ca="1">IF(R$6&lt;$C455,0,VLOOKUP(R$6,'MonteCarlo Policy Paths'!$A$2:$I$31,'Monte Carlo_WA Complance Price'!$B455+1,FALSE))</f>
        <v>99.874634841342697</v>
      </c>
      <c r="S455" s="21">
        <f ca="1">IF(S$6&lt;$C455,0,VLOOKUP(S$6,'MonteCarlo Policy Paths'!$A$2:$I$31,'Monte Carlo_WA Complance Price'!$B455+1,FALSE))</f>
        <v>101.93553668931256</v>
      </c>
      <c r="T455" s="21">
        <f ca="1">IF(T$6&lt;$C455,0,VLOOKUP(T$6,'MonteCarlo Policy Paths'!$A$2:$I$31,'Monte Carlo_WA Complance Price'!$B455+1,FALSE))</f>
        <v>104.04258519817796</v>
      </c>
      <c r="U455" s="21">
        <f ca="1">IF(U$6&lt;$C455,0,VLOOKUP(U$6,'MonteCarlo Policy Paths'!$A$2:$I$31,'Monte Carlo_WA Complance Price'!$B455+1,FALSE))</f>
        <v>106.18472717196582</v>
      </c>
      <c r="V455" s="21">
        <f ca="1">IF(V$6&lt;$C455,0,VLOOKUP(V$6,'MonteCarlo Policy Paths'!$A$2:$I$31,'Monte Carlo_WA Complance Price'!$B455+1,FALSE))</f>
        <v>108.36780972271322</v>
      </c>
      <c r="W455" s="21">
        <f ca="1">IF(W$6&lt;$C455,0,VLOOKUP(W$6,'MonteCarlo Policy Paths'!$A$2:$I$31,'Monte Carlo_WA Complance Price'!$B455+1,FALSE))</f>
        <v>110.57648338650839</v>
      </c>
      <c r="X455" s="21">
        <f ca="1">IF(X$6&lt;$C455,0,VLOOKUP(X$6,'MonteCarlo Policy Paths'!$A$2:$I$31,'Monte Carlo_WA Complance Price'!$B455+1,FALSE))</f>
        <v>112.7694544213079</v>
      </c>
      <c r="Y455" s="21">
        <f ca="1">IF(Y$6&lt;$C455,0,VLOOKUP(Y$6,'MonteCarlo Policy Paths'!$A$2:$I$31,'Monte Carlo_WA Complance Price'!$B455+1,FALSE))</f>
        <v>114.98228749612761</v>
      </c>
      <c r="Z455" s="21">
        <f ca="1">IF(Z$6&lt;$C455,0,VLOOKUP(Z$6,'MonteCarlo Policy Paths'!$A$2:$I$31,'Monte Carlo_WA Complance Price'!$B455+1,FALSE))</f>
        <v>117.22345778349788</v>
      </c>
      <c r="AA455" s="21">
        <f ca="1">IF(AA$6&lt;$C455,0,VLOOKUP(AA$6,'MonteCarlo Policy Paths'!$A$2:$I$31,'Monte Carlo_WA Complance Price'!$B455+1,FALSE))</f>
        <v>119.50474742044912</v>
      </c>
      <c r="AB455" s="21">
        <f ca="1">IF(AB$6&lt;$C455,0,VLOOKUP(AB$6,'MonteCarlo Policy Paths'!$A$2:$I$31,'Monte Carlo_WA Complance Price'!$B455+1,FALSE))</f>
        <v>121.83201137782079</v>
      </c>
      <c r="AC455" s="21">
        <f ca="1">IF(AC$6&lt;$C455,0,VLOOKUP(AC$6,'MonteCarlo Policy Paths'!$A$2:$I$31,'Monte Carlo_WA Complance Price'!$B455+1,FALSE))</f>
        <v>124.30483685770574</v>
      </c>
      <c r="AD455" s="21">
        <f ca="1">IF(AD$6&lt;$C455,0,VLOOKUP(AD$6,'MonteCarlo Policy Paths'!$A$2:$I$31,'Monte Carlo_WA Complance Price'!$B455+1,FALSE))</f>
        <v>126.81952160325447</v>
      </c>
      <c r="AE455" s="21">
        <f ca="1">IF(AE$6&lt;$C455,0,VLOOKUP(AE$6,'MonteCarlo Policy Paths'!$A$2:$I$31,'Monte Carlo_WA Complance Price'!$B455+1,FALSE))</f>
        <v>129.37127756316897</v>
      </c>
      <c r="AF455" s="21">
        <f ca="1">IF(AF$6&lt;$C455,0,VLOOKUP(AF$6,'MonteCarlo Policy Paths'!$A$2:$I$31,'Monte Carlo_WA Complance Price'!$B455+1,FALSE))</f>
        <v>131.96243899653103</v>
      </c>
      <c r="AG455" s="22">
        <f ca="1">IF(AG$6&lt;$C455,0,VLOOKUP(AG$6,'MonteCarlo Policy Paths'!$A$2:$I$31,'Monte Carlo_WA Complance Price'!$B455+1,FALSE))</f>
        <v>135.47056479945655</v>
      </c>
      <c r="AI455" s="20">
        <f ca="1">E455*VLOOKUP(AI$6,'Greenhouse Gas Costs Avoided'!$A$2:$I$32,9,FALSE)</f>
        <v>0</v>
      </c>
      <c r="AJ455" s="21">
        <f ca="1">F455*VLOOKUP(AJ$6,'Greenhouse Gas Costs Avoided'!$A$2:$I$32,9,FALSE)</f>
        <v>5.2166744805659615</v>
      </c>
      <c r="AK455" s="21">
        <f ca="1">G455*VLOOKUP(AK$6,'Greenhouse Gas Costs Avoided'!$A$2:$I$32,9,FALSE)</f>
        <v>5.3216023247413169</v>
      </c>
      <c r="AL455" s="21">
        <f ca="1">H455*VLOOKUP(AL$6,'Greenhouse Gas Costs Avoided'!$A$2:$I$32,9,FALSE)</f>
        <v>5.4265301689166732</v>
      </c>
      <c r="AM455" s="21">
        <f ca="1">I455*VLOOKUP(AM$6,'Greenhouse Gas Costs Avoided'!$A$2:$I$32,9,FALSE)</f>
        <v>5.5063320831654474</v>
      </c>
      <c r="AN455" s="21">
        <f ca="1">J455*VLOOKUP(AN$6,'Greenhouse Gas Costs Avoided'!$A$2:$I$32,9,FALSE)</f>
        <v>5.5861339974142208</v>
      </c>
      <c r="AO455" s="21">
        <f ca="1">K455*VLOOKUP(AO$6,'Greenhouse Gas Costs Avoided'!$A$2:$I$32,9,FALSE)</f>
        <v>5.665935911662995</v>
      </c>
      <c r="AP455" s="21">
        <f ca="1">L455*VLOOKUP(AP$6,'Greenhouse Gas Costs Avoided'!$A$2:$I$32,9,FALSE)</f>
        <v>5.7457378259117702</v>
      </c>
      <c r="AQ455" s="21">
        <f ca="1">M455*VLOOKUP(AQ$6,'Greenhouse Gas Costs Avoided'!$A$2:$I$32,9,FALSE)</f>
        <v>5.8255397401605462</v>
      </c>
      <c r="AR455" s="21">
        <f ca="1">N455*VLOOKUP(AR$6,'Greenhouse Gas Costs Avoided'!$A$2:$I$32,9,FALSE)</f>
        <v>5.9053416544093205</v>
      </c>
      <c r="AS455" s="21">
        <f ca="1">O455*VLOOKUP(AS$6,'Greenhouse Gas Costs Avoided'!$A$2:$I$32,9,FALSE)</f>
        <v>5.9851435686580947</v>
      </c>
      <c r="AT455" s="21">
        <f ca="1">P455*VLOOKUP(AT$6,'Greenhouse Gas Costs Avoided'!$A$2:$I$32,9,FALSE)</f>
        <v>6.0649454829068699</v>
      </c>
      <c r="AU455" s="21">
        <f ca="1">Q455*VLOOKUP(AU$6,'Greenhouse Gas Costs Avoided'!$A$2:$I$32,9,FALSE)</f>
        <v>6.1447473971556432</v>
      </c>
      <c r="AV455" s="21">
        <f ca="1">R455*VLOOKUP(AV$6,'Greenhouse Gas Costs Avoided'!$A$2:$I$32,9,FALSE)</f>
        <v>6.327084396109818</v>
      </c>
      <c r="AW455" s="21">
        <f ca="1">S455*VLOOKUP(AW$6,'Greenhouse Gas Costs Avoided'!$A$2:$I$32,9,FALSE)</f>
        <v>6.4576430704410743</v>
      </c>
      <c r="AX455" s="21">
        <f ca="1">T455*VLOOKUP(AX$6,'Greenhouse Gas Costs Avoided'!$A$2:$I$32,9,FALSE)</f>
        <v>6.5911251478821242</v>
      </c>
      <c r="AY455" s="21">
        <f ca="1">U455*VLOOKUP(AY$6,'Greenhouse Gas Costs Avoided'!$A$2:$I$32,9,FALSE)</f>
        <v>6.7268304055597685</v>
      </c>
      <c r="AZ455" s="21">
        <f ca="1">V455*VLOOKUP(AZ$6,'Greenhouse Gas Costs Avoided'!$A$2:$I$32,9,FALSE)</f>
        <v>6.8651292595600424</v>
      </c>
      <c r="BA455" s="21">
        <f ca="1">W455*VLOOKUP(BA$6,'Greenhouse Gas Costs Avoided'!$A$2:$I$32,9,FALSE)</f>
        <v>7.0050493173053994</v>
      </c>
      <c r="BB455" s="21">
        <f ca="1">X455*VLOOKUP(BB$6,'Greenhouse Gas Costs Avoided'!$A$2:$I$32,9,FALSE)</f>
        <v>7.1439746093722221</v>
      </c>
      <c r="BC455" s="21">
        <f ca="1">Y455*VLOOKUP(BC$6,'Greenhouse Gas Costs Avoided'!$A$2:$I$32,9,FALSE)</f>
        <v>7.2841581669004034</v>
      </c>
      <c r="BD455" s="21">
        <f ca="1">Z455*VLOOKUP(BD$6,'Greenhouse Gas Costs Avoided'!$A$2:$I$32,9,FALSE)</f>
        <v>7.426136894299721</v>
      </c>
      <c r="BE455" s="21">
        <f ca="1">AA455*VLOOKUP(BE$6,'Greenhouse Gas Costs Avoided'!$A$2:$I$32,9,FALSE)</f>
        <v>7.5706571930511553</v>
      </c>
      <c r="BF455" s="21">
        <f ca="1">AB455*VLOOKUP(BF$6,'Greenhouse Gas Costs Avoided'!$A$2:$I$32,9,FALSE)</f>
        <v>7.7180899770979394</v>
      </c>
      <c r="BG455" s="21">
        <f ca="1">AC455*VLOOKUP(BG$6,'Greenhouse Gas Costs Avoided'!$A$2:$I$32,9,FALSE)</f>
        <v>7.8747441218959366</v>
      </c>
      <c r="BH455" s="21">
        <f ca="1">AD455*VLOOKUP(BH$6,'Greenhouse Gas Costs Avoided'!$A$2:$I$32,9,FALSE)</f>
        <v>8.0340500621877027</v>
      </c>
      <c r="BI455" s="21">
        <f ca="1">AE455*VLOOKUP(BI$6,'Greenhouse Gas Costs Avoided'!$A$2:$I$32,9,FALSE)</f>
        <v>8.1957044736636782</v>
      </c>
      <c r="BJ455" s="21">
        <f ca="1">AF455*VLOOKUP(BJ$6,'Greenhouse Gas Costs Avoided'!$A$2:$I$32,9,FALSE)</f>
        <v>8.3598552322508848</v>
      </c>
      <c r="BK455" s="22">
        <f ca="1">AG455*VLOOKUP(BK$6,'Greenhouse Gas Costs Avoided'!$A$2:$I$32,9,FALSE)</f>
        <v>8.5820959249206545</v>
      </c>
    </row>
    <row r="456" spans="1:63" x14ac:dyDescent="0.35">
      <c r="A456" s="11">
        <v>450</v>
      </c>
      <c r="B456" s="12">
        <f t="shared" ref="B456:B506" ca="1" si="14">RANDBETWEEN(1,$B$2)</f>
        <v>2</v>
      </c>
      <c r="C456" s="13">
        <f t="shared" ref="C456:C506" ca="1" si="15">RANDBETWEEN($B$3,$B$4)</f>
        <v>2023</v>
      </c>
      <c r="E456" s="20">
        <f ca="1">IF(E$6&lt;$C456,0,VLOOKUP(E$6,'MonteCarlo Policy Paths'!$A$2:$I$31,'Monte Carlo_WA Complance Price'!$B456+1,FALSE))</f>
        <v>0</v>
      </c>
      <c r="F456" s="21">
        <f ca="1">IF(F$6&lt;$C456,0,VLOOKUP(F$6,'MonteCarlo Policy Paths'!$A$2:$I$31,'Monte Carlo_WA Complance Price'!$B456+1,FALSE))</f>
        <v>82.346532180449415</v>
      </c>
      <c r="G456" s="21">
        <f ca="1">IF(G$6&lt;$C456,0,VLOOKUP(G$6,'MonteCarlo Policy Paths'!$A$2:$I$31,'Monte Carlo_WA Complance Price'!$B456+1,FALSE))</f>
        <v>84.002844861871253</v>
      </c>
      <c r="H456" s="21">
        <f ca="1">IF(H$6&lt;$C456,0,VLOOKUP(H$6,'MonteCarlo Policy Paths'!$A$2:$I$31,'Monte Carlo_WA Complance Price'!$B456+1,FALSE))</f>
        <v>85.659157543293105</v>
      </c>
      <c r="I456" s="21">
        <f ca="1">IF(I$6&lt;$C456,0,VLOOKUP(I$6,'MonteCarlo Policy Paths'!$A$2:$I$31,'Monte Carlo_WA Complance Price'!$B456+1,FALSE))</f>
        <v>86.918851036576825</v>
      </c>
      <c r="J456" s="21">
        <f ca="1">IF(J$6&lt;$C456,0,VLOOKUP(J$6,'MonteCarlo Policy Paths'!$A$2:$I$31,'Monte Carlo_WA Complance Price'!$B456+1,FALSE))</f>
        <v>88.178544529860531</v>
      </c>
      <c r="K456" s="21">
        <f ca="1">IF(K$6&lt;$C456,0,VLOOKUP(K$6,'MonteCarlo Policy Paths'!$A$2:$I$31,'Monte Carlo_WA Complance Price'!$B456+1,FALSE))</f>
        <v>89.438238023144251</v>
      </c>
      <c r="L456" s="21">
        <f ca="1">IF(L$6&lt;$C456,0,VLOOKUP(L$6,'MonteCarlo Policy Paths'!$A$2:$I$31,'Monte Carlo_WA Complance Price'!$B456+1,FALSE))</f>
        <v>90.697931516427971</v>
      </c>
      <c r="M456" s="21">
        <f ca="1">IF(M$6&lt;$C456,0,VLOOKUP(M$6,'MonteCarlo Policy Paths'!$A$2:$I$31,'Monte Carlo_WA Complance Price'!$B456+1,FALSE))</f>
        <v>91.95762500971172</v>
      </c>
      <c r="N456" s="21">
        <f ca="1">IF(N$6&lt;$C456,0,VLOOKUP(N$6,'MonteCarlo Policy Paths'!$A$2:$I$31,'Monte Carlo_WA Complance Price'!$B456+1,FALSE))</f>
        <v>93.21731850299544</v>
      </c>
      <c r="O456" s="21">
        <f ca="1">IF(O$6&lt;$C456,0,VLOOKUP(O$6,'MonteCarlo Policy Paths'!$A$2:$I$31,'Monte Carlo_WA Complance Price'!$B456+1,FALSE))</f>
        <v>94.47701199627916</v>
      </c>
      <c r="P456" s="21">
        <f ca="1">IF(P$6&lt;$C456,0,VLOOKUP(P$6,'MonteCarlo Policy Paths'!$A$2:$I$31,'Monte Carlo_WA Complance Price'!$B456+1,FALSE))</f>
        <v>95.73670548956288</v>
      </c>
      <c r="Q456" s="21">
        <f ca="1">IF(Q$6&lt;$C456,0,VLOOKUP(Q$6,'MonteCarlo Policy Paths'!$A$2:$I$31,'Monte Carlo_WA Complance Price'!$B456+1,FALSE))</f>
        <v>96.996398982846586</v>
      </c>
      <c r="R456" s="21">
        <f ca="1">IF(R$6&lt;$C456,0,VLOOKUP(R$6,'MonteCarlo Policy Paths'!$A$2:$I$31,'Monte Carlo_WA Complance Price'!$B456+1,FALSE))</f>
        <v>98.25609247613032</v>
      </c>
      <c r="S456" s="21">
        <f ca="1">IF(S$6&lt;$C456,0,VLOOKUP(S$6,'MonteCarlo Policy Paths'!$A$2:$I$31,'Monte Carlo_WA Complance Price'!$B456+1,FALSE))</f>
        <v>99.65157958594628</v>
      </c>
      <c r="T456" s="21">
        <f ca="1">IF(T$6&lt;$C456,0,VLOOKUP(T$6,'MonteCarlo Policy Paths'!$A$2:$I$31,'Monte Carlo_WA Complance Price'!$B456+1,FALSE))</f>
        <v>101.04706669576224</v>
      </c>
      <c r="U456" s="21">
        <f ca="1">IF(U$6&lt;$C456,0,VLOOKUP(U$6,'MonteCarlo Policy Paths'!$A$2:$I$31,'Monte Carlo_WA Complance Price'!$B456+1,FALSE))</f>
        <v>102.4425538055782</v>
      </c>
      <c r="V456" s="21">
        <f ca="1">IF(V$6&lt;$C456,0,VLOOKUP(V$6,'MonteCarlo Policy Paths'!$A$2:$I$31,'Monte Carlo_WA Complance Price'!$B456+1,FALSE))</f>
        <v>103.83804091539416</v>
      </c>
      <c r="W456" s="21">
        <f ca="1">IF(W$6&lt;$C456,0,VLOOKUP(W$6,'MonteCarlo Policy Paths'!$A$2:$I$31,'Monte Carlo_WA Complance Price'!$B456+1,FALSE))</f>
        <v>105.23352802521011</v>
      </c>
      <c r="X456" s="21">
        <f ca="1">IF(X$6&lt;$C456,0,VLOOKUP(X$6,'MonteCarlo Policy Paths'!$A$2:$I$31,'Monte Carlo_WA Complance Price'!$B456+1,FALSE))</f>
        <v>106.47156953138905</v>
      </c>
      <c r="Y456" s="21">
        <f ca="1">IF(Y$6&lt;$C456,0,VLOOKUP(Y$6,'MonteCarlo Policy Paths'!$A$2:$I$31,'Monte Carlo_WA Complance Price'!$B456+1,FALSE))</f>
        <v>107.709611037568</v>
      </c>
      <c r="Z456" s="21">
        <f ca="1">IF(Z$6&lt;$C456,0,VLOOKUP(Z$6,'MonteCarlo Policy Paths'!$A$2:$I$31,'Monte Carlo_WA Complance Price'!$B456+1,FALSE))</f>
        <v>108.94765254374694</v>
      </c>
      <c r="AA456" s="21">
        <f ca="1">IF(AA$6&lt;$C456,0,VLOOKUP(AA$6,'MonteCarlo Policy Paths'!$A$2:$I$31,'Monte Carlo_WA Complance Price'!$B456+1,FALSE))</f>
        <v>110.18569404992589</v>
      </c>
      <c r="AB456" s="21">
        <f ca="1">IF(AB$6&lt;$C456,0,VLOOKUP(AB$6,'MonteCarlo Policy Paths'!$A$2:$I$31,'Monte Carlo_WA Complance Price'!$B456+1,FALSE))</f>
        <v>111.42373555610482</v>
      </c>
      <c r="AC456" s="21">
        <f ca="1">IF(AC$6&lt;$C456,0,VLOOKUP(AC$6,'MonteCarlo Policy Paths'!$A$2:$I$31,'Monte Carlo_WA Complance Price'!$B456+1,FALSE))</f>
        <v>112.86811731331359</v>
      </c>
      <c r="AD456" s="21">
        <f ca="1">IF(AD$6&lt;$C456,0,VLOOKUP(AD$6,'MonteCarlo Policy Paths'!$A$2:$I$31,'Monte Carlo_WA Complance Price'!$B456+1,FALSE))</f>
        <v>114.31249907052236</v>
      </c>
      <c r="AE456" s="21">
        <f ca="1">IF(AE$6&lt;$C456,0,VLOOKUP(AE$6,'MonteCarlo Policy Paths'!$A$2:$I$31,'Monte Carlo_WA Complance Price'!$B456+1,FALSE))</f>
        <v>115.75688082773114</v>
      </c>
      <c r="AF456" s="21">
        <f ca="1">IF(AF$6&lt;$C456,0,VLOOKUP(AF$6,'MonteCarlo Policy Paths'!$A$2:$I$31,'Monte Carlo_WA Complance Price'!$B456+1,FALSE))</f>
        <v>117.20126258493991</v>
      </c>
      <c r="AG456" s="22">
        <f ca="1">IF(AG$6&lt;$C456,0,VLOOKUP(AG$6,'MonteCarlo Policy Paths'!$A$2:$I$31,'Monte Carlo_WA Complance Price'!$B456+1,FALSE))</f>
        <v>120.41827982173916</v>
      </c>
      <c r="AI456" s="20">
        <f ca="1">E456*VLOOKUP(AI$6,'Greenhouse Gas Costs Avoided'!$A$2:$I$32,9,FALSE)</f>
        <v>0</v>
      </c>
      <c r="AJ456" s="21">
        <f ca="1">F456*VLOOKUP(AJ$6,'Greenhouse Gas Costs Avoided'!$A$2:$I$32,9,FALSE)</f>
        <v>5.2166744805659615</v>
      </c>
      <c r="AK456" s="21">
        <f ca="1">G456*VLOOKUP(AK$6,'Greenhouse Gas Costs Avoided'!$A$2:$I$32,9,FALSE)</f>
        <v>5.3216023247413169</v>
      </c>
      <c r="AL456" s="21">
        <f ca="1">H456*VLOOKUP(AL$6,'Greenhouse Gas Costs Avoided'!$A$2:$I$32,9,FALSE)</f>
        <v>5.4265301689166732</v>
      </c>
      <c r="AM456" s="21">
        <f ca="1">I456*VLOOKUP(AM$6,'Greenhouse Gas Costs Avoided'!$A$2:$I$32,9,FALSE)</f>
        <v>5.5063320831654474</v>
      </c>
      <c r="AN456" s="21">
        <f ca="1">J456*VLOOKUP(AN$6,'Greenhouse Gas Costs Avoided'!$A$2:$I$32,9,FALSE)</f>
        <v>5.5861339974142208</v>
      </c>
      <c r="AO456" s="21">
        <f ca="1">K456*VLOOKUP(AO$6,'Greenhouse Gas Costs Avoided'!$A$2:$I$32,9,FALSE)</f>
        <v>5.665935911662995</v>
      </c>
      <c r="AP456" s="21">
        <f ca="1">L456*VLOOKUP(AP$6,'Greenhouse Gas Costs Avoided'!$A$2:$I$32,9,FALSE)</f>
        <v>5.7457378259117702</v>
      </c>
      <c r="AQ456" s="21">
        <f ca="1">M456*VLOOKUP(AQ$6,'Greenhouse Gas Costs Avoided'!$A$2:$I$32,9,FALSE)</f>
        <v>5.8255397401605462</v>
      </c>
      <c r="AR456" s="21">
        <f ca="1">N456*VLOOKUP(AR$6,'Greenhouse Gas Costs Avoided'!$A$2:$I$32,9,FALSE)</f>
        <v>5.9053416544093205</v>
      </c>
      <c r="AS456" s="21">
        <f ca="1">O456*VLOOKUP(AS$6,'Greenhouse Gas Costs Avoided'!$A$2:$I$32,9,FALSE)</f>
        <v>5.9851435686580947</v>
      </c>
      <c r="AT456" s="21">
        <f ca="1">P456*VLOOKUP(AT$6,'Greenhouse Gas Costs Avoided'!$A$2:$I$32,9,FALSE)</f>
        <v>6.0649454829068699</v>
      </c>
      <c r="AU456" s="21">
        <f ca="1">Q456*VLOOKUP(AU$6,'Greenhouse Gas Costs Avoided'!$A$2:$I$32,9,FALSE)</f>
        <v>6.1447473971556432</v>
      </c>
      <c r="AV456" s="21">
        <f ca="1">R456*VLOOKUP(AV$6,'Greenhouse Gas Costs Avoided'!$A$2:$I$32,9,FALSE)</f>
        <v>6.2245493114044184</v>
      </c>
      <c r="AW456" s="21">
        <f ca="1">S456*VLOOKUP(AW$6,'Greenhouse Gas Costs Avoided'!$A$2:$I$32,9,FALSE)</f>
        <v>6.312953786990386</v>
      </c>
      <c r="AX456" s="21">
        <f ca="1">T456*VLOOKUP(AX$6,'Greenhouse Gas Costs Avoided'!$A$2:$I$32,9,FALSE)</f>
        <v>6.4013582625763545</v>
      </c>
      <c r="AY456" s="21">
        <f ca="1">U456*VLOOKUP(AY$6,'Greenhouse Gas Costs Avoided'!$A$2:$I$32,9,FALSE)</f>
        <v>6.4897627381623222</v>
      </c>
      <c r="AZ456" s="21">
        <f ca="1">V456*VLOOKUP(AZ$6,'Greenhouse Gas Costs Avoided'!$A$2:$I$32,9,FALSE)</f>
        <v>6.5781672137482907</v>
      </c>
      <c r="BA456" s="21">
        <f ca="1">W456*VLOOKUP(BA$6,'Greenhouse Gas Costs Avoided'!$A$2:$I$32,9,FALSE)</f>
        <v>6.6665716893342575</v>
      </c>
      <c r="BB456" s="21">
        <f ca="1">X456*VLOOKUP(BB$6,'Greenhouse Gas Costs Avoided'!$A$2:$I$32,9,FALSE)</f>
        <v>6.7450019445028957</v>
      </c>
      <c r="BC456" s="21">
        <f ca="1">Y456*VLOOKUP(BC$6,'Greenhouse Gas Costs Avoided'!$A$2:$I$32,9,FALSE)</f>
        <v>6.8234321996715348</v>
      </c>
      <c r="BD456" s="21">
        <f ca="1">Z456*VLOOKUP(BD$6,'Greenhouse Gas Costs Avoided'!$A$2:$I$32,9,FALSE)</f>
        <v>6.901862454840173</v>
      </c>
      <c r="BE456" s="21">
        <f ca="1">AA456*VLOOKUP(BE$6,'Greenhouse Gas Costs Avoided'!$A$2:$I$32,9,FALSE)</f>
        <v>6.9802927100088112</v>
      </c>
      <c r="BF456" s="21">
        <f ca="1">AB456*VLOOKUP(BF$6,'Greenhouse Gas Costs Avoided'!$A$2:$I$32,9,FALSE)</f>
        <v>7.0587229651774486</v>
      </c>
      <c r="BG456" s="21">
        <f ca="1">AC456*VLOOKUP(BG$6,'Greenhouse Gas Costs Avoided'!$A$2:$I$32,9,FALSE)</f>
        <v>7.1502249295408609</v>
      </c>
      <c r="BH456" s="21">
        <f ca="1">AD456*VLOOKUP(BH$6,'Greenhouse Gas Costs Avoided'!$A$2:$I$32,9,FALSE)</f>
        <v>7.2417268939042723</v>
      </c>
      <c r="BI456" s="21">
        <f ca="1">AE456*VLOOKUP(BI$6,'Greenhouse Gas Costs Avoided'!$A$2:$I$32,9,FALSE)</f>
        <v>7.3332288582676846</v>
      </c>
      <c r="BJ456" s="21">
        <f ca="1">AF456*VLOOKUP(BJ$6,'Greenhouse Gas Costs Avoided'!$A$2:$I$32,9,FALSE)</f>
        <v>7.424730822631096</v>
      </c>
      <c r="BK456" s="22">
        <f ca="1">AG456*VLOOKUP(BK$6,'Greenhouse Gas Costs Avoided'!$A$2:$I$32,9,FALSE)</f>
        <v>7.6285297110405814</v>
      </c>
    </row>
    <row r="457" spans="1:63" x14ac:dyDescent="0.35">
      <c r="A457" s="11">
        <v>451</v>
      </c>
      <c r="B457" s="12">
        <f t="shared" ca="1" si="14"/>
        <v>5</v>
      </c>
      <c r="C457" s="13">
        <f t="shared" ca="1" si="15"/>
        <v>2023</v>
      </c>
      <c r="E457" s="20">
        <f ca="1">IF(E$6&lt;$C457,0,VLOOKUP(E$6,'MonteCarlo Policy Paths'!$A$2:$I$31,'Monte Carlo_WA Complance Price'!$B457+1,FALSE))</f>
        <v>0</v>
      </c>
      <c r="F457" s="21">
        <f ca="1">IF(F$6&lt;$C457,0,VLOOKUP(F$6,'MonteCarlo Policy Paths'!$A$2:$I$31,'Monte Carlo_WA Complance Price'!$B457+1,FALSE))</f>
        <v>82.346532180449415</v>
      </c>
      <c r="G457" s="21">
        <f ca="1">IF(G$6&lt;$C457,0,VLOOKUP(G$6,'MonteCarlo Policy Paths'!$A$2:$I$31,'Monte Carlo_WA Complance Price'!$B457+1,FALSE))</f>
        <v>84.002844861871253</v>
      </c>
      <c r="H457" s="21">
        <f ca="1">IF(H$6&lt;$C457,0,VLOOKUP(H$6,'MonteCarlo Policy Paths'!$A$2:$I$31,'Monte Carlo_WA Complance Price'!$B457+1,FALSE))</f>
        <v>85.659157543293105</v>
      </c>
      <c r="I457" s="21">
        <f ca="1">IF(I$6&lt;$C457,0,VLOOKUP(I$6,'MonteCarlo Policy Paths'!$A$2:$I$31,'Monte Carlo_WA Complance Price'!$B457+1,FALSE))</f>
        <v>86.918851036576825</v>
      </c>
      <c r="J457" s="21">
        <f ca="1">IF(J$6&lt;$C457,0,VLOOKUP(J$6,'MonteCarlo Policy Paths'!$A$2:$I$31,'Monte Carlo_WA Complance Price'!$B457+1,FALSE))</f>
        <v>88.178544529860531</v>
      </c>
      <c r="K457" s="21">
        <f ca="1">IF(K$6&lt;$C457,0,VLOOKUP(K$6,'MonteCarlo Policy Paths'!$A$2:$I$31,'Monte Carlo_WA Complance Price'!$B457+1,FALSE))</f>
        <v>89.438238023144251</v>
      </c>
      <c r="L457" s="21">
        <f ca="1">IF(L$6&lt;$C457,0,VLOOKUP(L$6,'MonteCarlo Policy Paths'!$A$2:$I$31,'Monte Carlo_WA Complance Price'!$B457+1,FALSE))</f>
        <v>90.697931516427971</v>
      </c>
      <c r="M457" s="21">
        <f ca="1">IF(M$6&lt;$C457,0,VLOOKUP(M$6,'MonteCarlo Policy Paths'!$A$2:$I$31,'Monte Carlo_WA Complance Price'!$B457+1,FALSE))</f>
        <v>91.95762500971172</v>
      </c>
      <c r="N457" s="21">
        <f ca="1">IF(N$6&lt;$C457,0,VLOOKUP(N$6,'MonteCarlo Policy Paths'!$A$2:$I$31,'Monte Carlo_WA Complance Price'!$B457+1,FALSE))</f>
        <v>93.21731850299544</v>
      </c>
      <c r="O457" s="21">
        <f ca="1">IF(O$6&lt;$C457,0,VLOOKUP(O$6,'MonteCarlo Policy Paths'!$A$2:$I$31,'Monte Carlo_WA Complance Price'!$B457+1,FALSE))</f>
        <v>94.47701199627916</v>
      </c>
      <c r="P457" s="21">
        <f ca="1">IF(P$6&lt;$C457,0,VLOOKUP(P$6,'MonteCarlo Policy Paths'!$A$2:$I$31,'Monte Carlo_WA Complance Price'!$B457+1,FALSE))</f>
        <v>95.73670548956288</v>
      </c>
      <c r="Q457" s="21">
        <f ca="1">IF(Q$6&lt;$C457,0,VLOOKUP(Q$6,'MonteCarlo Policy Paths'!$A$2:$I$31,'Monte Carlo_WA Complance Price'!$B457+1,FALSE))</f>
        <v>96.996398982846586</v>
      </c>
      <c r="R457" s="21">
        <f ca="1">IF(R$6&lt;$C457,0,VLOOKUP(R$6,'MonteCarlo Policy Paths'!$A$2:$I$31,'Monte Carlo_WA Complance Price'!$B457+1,FALSE))</f>
        <v>99.874634841342697</v>
      </c>
      <c r="S457" s="21">
        <f ca="1">IF(S$6&lt;$C457,0,VLOOKUP(S$6,'MonteCarlo Policy Paths'!$A$2:$I$31,'Monte Carlo_WA Complance Price'!$B457+1,FALSE))</f>
        <v>101.93553668931256</v>
      </c>
      <c r="T457" s="21">
        <f ca="1">IF(T$6&lt;$C457,0,VLOOKUP(T$6,'MonteCarlo Policy Paths'!$A$2:$I$31,'Monte Carlo_WA Complance Price'!$B457+1,FALSE))</f>
        <v>104.04258519817796</v>
      </c>
      <c r="U457" s="21">
        <f ca="1">IF(U$6&lt;$C457,0,VLOOKUP(U$6,'MonteCarlo Policy Paths'!$A$2:$I$31,'Monte Carlo_WA Complance Price'!$B457+1,FALSE))</f>
        <v>106.18472717196582</v>
      </c>
      <c r="V457" s="21">
        <f ca="1">IF(V$6&lt;$C457,0,VLOOKUP(V$6,'MonteCarlo Policy Paths'!$A$2:$I$31,'Monte Carlo_WA Complance Price'!$B457+1,FALSE))</f>
        <v>108.36780972271322</v>
      </c>
      <c r="W457" s="21">
        <f ca="1">IF(W$6&lt;$C457,0,VLOOKUP(W$6,'MonteCarlo Policy Paths'!$A$2:$I$31,'Monte Carlo_WA Complance Price'!$B457+1,FALSE))</f>
        <v>110.57648338650839</v>
      </c>
      <c r="X457" s="21">
        <f ca="1">IF(X$6&lt;$C457,0,VLOOKUP(X$6,'MonteCarlo Policy Paths'!$A$2:$I$31,'Monte Carlo_WA Complance Price'!$B457+1,FALSE))</f>
        <v>112.7694544213079</v>
      </c>
      <c r="Y457" s="21">
        <f ca="1">IF(Y$6&lt;$C457,0,VLOOKUP(Y$6,'MonteCarlo Policy Paths'!$A$2:$I$31,'Monte Carlo_WA Complance Price'!$B457+1,FALSE))</f>
        <v>114.98228749612761</v>
      </c>
      <c r="Z457" s="21">
        <f ca="1">IF(Z$6&lt;$C457,0,VLOOKUP(Z$6,'MonteCarlo Policy Paths'!$A$2:$I$31,'Monte Carlo_WA Complance Price'!$B457+1,FALSE))</f>
        <v>117.22345778349788</v>
      </c>
      <c r="AA457" s="21">
        <f ca="1">IF(AA$6&lt;$C457,0,VLOOKUP(AA$6,'MonteCarlo Policy Paths'!$A$2:$I$31,'Monte Carlo_WA Complance Price'!$B457+1,FALSE))</f>
        <v>119.50474742044912</v>
      </c>
      <c r="AB457" s="21">
        <f ca="1">IF(AB$6&lt;$C457,0,VLOOKUP(AB$6,'MonteCarlo Policy Paths'!$A$2:$I$31,'Monte Carlo_WA Complance Price'!$B457+1,FALSE))</f>
        <v>121.83201137782079</v>
      </c>
      <c r="AC457" s="21">
        <f ca="1">IF(AC$6&lt;$C457,0,VLOOKUP(AC$6,'MonteCarlo Policy Paths'!$A$2:$I$31,'Monte Carlo_WA Complance Price'!$B457+1,FALSE))</f>
        <v>124.30483685770574</v>
      </c>
      <c r="AD457" s="21">
        <f ca="1">IF(AD$6&lt;$C457,0,VLOOKUP(AD$6,'MonteCarlo Policy Paths'!$A$2:$I$31,'Monte Carlo_WA Complance Price'!$B457+1,FALSE))</f>
        <v>126.81952160325447</v>
      </c>
      <c r="AE457" s="21">
        <f ca="1">IF(AE$6&lt;$C457,0,VLOOKUP(AE$6,'MonteCarlo Policy Paths'!$A$2:$I$31,'Monte Carlo_WA Complance Price'!$B457+1,FALSE))</f>
        <v>129.37127756316897</v>
      </c>
      <c r="AF457" s="21">
        <f ca="1">IF(AF$6&lt;$C457,0,VLOOKUP(AF$6,'MonteCarlo Policy Paths'!$A$2:$I$31,'Monte Carlo_WA Complance Price'!$B457+1,FALSE))</f>
        <v>131.96243899653103</v>
      </c>
      <c r="AG457" s="22">
        <f ca="1">IF(AG$6&lt;$C457,0,VLOOKUP(AG$6,'MonteCarlo Policy Paths'!$A$2:$I$31,'Monte Carlo_WA Complance Price'!$B457+1,FALSE))</f>
        <v>135.47056479945655</v>
      </c>
      <c r="AI457" s="20">
        <f ca="1">E457*VLOOKUP(AI$6,'Greenhouse Gas Costs Avoided'!$A$2:$I$32,9,FALSE)</f>
        <v>0</v>
      </c>
      <c r="AJ457" s="21">
        <f ca="1">F457*VLOOKUP(AJ$6,'Greenhouse Gas Costs Avoided'!$A$2:$I$32,9,FALSE)</f>
        <v>5.2166744805659615</v>
      </c>
      <c r="AK457" s="21">
        <f ca="1">G457*VLOOKUP(AK$6,'Greenhouse Gas Costs Avoided'!$A$2:$I$32,9,FALSE)</f>
        <v>5.3216023247413169</v>
      </c>
      <c r="AL457" s="21">
        <f ca="1">H457*VLOOKUP(AL$6,'Greenhouse Gas Costs Avoided'!$A$2:$I$32,9,FALSE)</f>
        <v>5.4265301689166732</v>
      </c>
      <c r="AM457" s="21">
        <f ca="1">I457*VLOOKUP(AM$6,'Greenhouse Gas Costs Avoided'!$A$2:$I$32,9,FALSE)</f>
        <v>5.5063320831654474</v>
      </c>
      <c r="AN457" s="21">
        <f ca="1">J457*VLOOKUP(AN$6,'Greenhouse Gas Costs Avoided'!$A$2:$I$32,9,FALSE)</f>
        <v>5.5861339974142208</v>
      </c>
      <c r="AO457" s="21">
        <f ca="1">K457*VLOOKUP(AO$6,'Greenhouse Gas Costs Avoided'!$A$2:$I$32,9,FALSE)</f>
        <v>5.665935911662995</v>
      </c>
      <c r="AP457" s="21">
        <f ca="1">L457*VLOOKUP(AP$6,'Greenhouse Gas Costs Avoided'!$A$2:$I$32,9,FALSE)</f>
        <v>5.7457378259117702</v>
      </c>
      <c r="AQ457" s="21">
        <f ca="1">M457*VLOOKUP(AQ$6,'Greenhouse Gas Costs Avoided'!$A$2:$I$32,9,FALSE)</f>
        <v>5.8255397401605462</v>
      </c>
      <c r="AR457" s="21">
        <f ca="1">N457*VLOOKUP(AR$6,'Greenhouse Gas Costs Avoided'!$A$2:$I$32,9,FALSE)</f>
        <v>5.9053416544093205</v>
      </c>
      <c r="AS457" s="21">
        <f ca="1">O457*VLOOKUP(AS$6,'Greenhouse Gas Costs Avoided'!$A$2:$I$32,9,FALSE)</f>
        <v>5.9851435686580947</v>
      </c>
      <c r="AT457" s="21">
        <f ca="1">P457*VLOOKUP(AT$6,'Greenhouse Gas Costs Avoided'!$A$2:$I$32,9,FALSE)</f>
        <v>6.0649454829068699</v>
      </c>
      <c r="AU457" s="21">
        <f ca="1">Q457*VLOOKUP(AU$6,'Greenhouse Gas Costs Avoided'!$A$2:$I$32,9,FALSE)</f>
        <v>6.1447473971556432</v>
      </c>
      <c r="AV457" s="21">
        <f ca="1">R457*VLOOKUP(AV$6,'Greenhouse Gas Costs Avoided'!$A$2:$I$32,9,FALSE)</f>
        <v>6.327084396109818</v>
      </c>
      <c r="AW457" s="21">
        <f ca="1">S457*VLOOKUP(AW$6,'Greenhouse Gas Costs Avoided'!$A$2:$I$32,9,FALSE)</f>
        <v>6.4576430704410743</v>
      </c>
      <c r="AX457" s="21">
        <f ca="1">T457*VLOOKUP(AX$6,'Greenhouse Gas Costs Avoided'!$A$2:$I$32,9,FALSE)</f>
        <v>6.5911251478821242</v>
      </c>
      <c r="AY457" s="21">
        <f ca="1">U457*VLOOKUP(AY$6,'Greenhouse Gas Costs Avoided'!$A$2:$I$32,9,FALSE)</f>
        <v>6.7268304055597685</v>
      </c>
      <c r="AZ457" s="21">
        <f ca="1">V457*VLOOKUP(AZ$6,'Greenhouse Gas Costs Avoided'!$A$2:$I$32,9,FALSE)</f>
        <v>6.8651292595600424</v>
      </c>
      <c r="BA457" s="21">
        <f ca="1">W457*VLOOKUP(BA$6,'Greenhouse Gas Costs Avoided'!$A$2:$I$32,9,FALSE)</f>
        <v>7.0050493173053994</v>
      </c>
      <c r="BB457" s="21">
        <f ca="1">X457*VLOOKUP(BB$6,'Greenhouse Gas Costs Avoided'!$A$2:$I$32,9,FALSE)</f>
        <v>7.1439746093722221</v>
      </c>
      <c r="BC457" s="21">
        <f ca="1">Y457*VLOOKUP(BC$6,'Greenhouse Gas Costs Avoided'!$A$2:$I$32,9,FALSE)</f>
        <v>7.2841581669004034</v>
      </c>
      <c r="BD457" s="21">
        <f ca="1">Z457*VLOOKUP(BD$6,'Greenhouse Gas Costs Avoided'!$A$2:$I$32,9,FALSE)</f>
        <v>7.426136894299721</v>
      </c>
      <c r="BE457" s="21">
        <f ca="1">AA457*VLOOKUP(BE$6,'Greenhouse Gas Costs Avoided'!$A$2:$I$32,9,FALSE)</f>
        <v>7.5706571930511553</v>
      </c>
      <c r="BF457" s="21">
        <f ca="1">AB457*VLOOKUP(BF$6,'Greenhouse Gas Costs Avoided'!$A$2:$I$32,9,FALSE)</f>
        <v>7.7180899770979394</v>
      </c>
      <c r="BG457" s="21">
        <f ca="1">AC457*VLOOKUP(BG$6,'Greenhouse Gas Costs Avoided'!$A$2:$I$32,9,FALSE)</f>
        <v>7.8747441218959366</v>
      </c>
      <c r="BH457" s="21">
        <f ca="1">AD457*VLOOKUP(BH$6,'Greenhouse Gas Costs Avoided'!$A$2:$I$32,9,FALSE)</f>
        <v>8.0340500621877027</v>
      </c>
      <c r="BI457" s="21">
        <f ca="1">AE457*VLOOKUP(BI$6,'Greenhouse Gas Costs Avoided'!$A$2:$I$32,9,FALSE)</f>
        <v>8.1957044736636782</v>
      </c>
      <c r="BJ457" s="21">
        <f ca="1">AF457*VLOOKUP(BJ$6,'Greenhouse Gas Costs Avoided'!$A$2:$I$32,9,FALSE)</f>
        <v>8.3598552322508848</v>
      </c>
      <c r="BK457" s="22">
        <f ca="1">AG457*VLOOKUP(BK$6,'Greenhouse Gas Costs Avoided'!$A$2:$I$32,9,FALSE)</f>
        <v>8.5820959249206545</v>
      </c>
    </row>
    <row r="458" spans="1:63" x14ac:dyDescent="0.35">
      <c r="A458" s="11">
        <v>452</v>
      </c>
      <c r="B458" s="12">
        <f t="shared" ca="1" si="14"/>
        <v>3</v>
      </c>
      <c r="C458" s="13">
        <f t="shared" ca="1" si="15"/>
        <v>2023</v>
      </c>
      <c r="E458" s="20">
        <f ca="1">IF(E$6&lt;$C458,0,VLOOKUP(E$6,'MonteCarlo Policy Paths'!$A$2:$I$31,'Monte Carlo_WA Complance Price'!$B458+1,FALSE))</f>
        <v>0</v>
      </c>
      <c r="F458" s="21">
        <f ca="1">IF(F$6&lt;$C458,0,VLOOKUP(F$6,'MonteCarlo Policy Paths'!$A$2:$I$31,'Monte Carlo_WA Complance Price'!$B458+1,FALSE))</f>
        <v>82.346532180449415</v>
      </c>
      <c r="G458" s="21">
        <f ca="1">IF(G$6&lt;$C458,0,VLOOKUP(G$6,'MonteCarlo Policy Paths'!$A$2:$I$31,'Monte Carlo_WA Complance Price'!$B458+1,FALSE))</f>
        <v>84.002844861871253</v>
      </c>
      <c r="H458" s="21">
        <f ca="1">IF(H$6&lt;$C458,0,VLOOKUP(H$6,'MonteCarlo Policy Paths'!$A$2:$I$31,'Monte Carlo_WA Complance Price'!$B458+1,FALSE))</f>
        <v>85.659157543293105</v>
      </c>
      <c r="I458" s="21">
        <f ca="1">IF(I$6&lt;$C458,0,VLOOKUP(I$6,'MonteCarlo Policy Paths'!$A$2:$I$31,'Monte Carlo_WA Complance Price'!$B458+1,FALSE))</f>
        <v>86.918851036576825</v>
      </c>
      <c r="J458" s="21">
        <f ca="1">IF(J$6&lt;$C458,0,VLOOKUP(J$6,'MonteCarlo Policy Paths'!$A$2:$I$31,'Monte Carlo_WA Complance Price'!$B458+1,FALSE))</f>
        <v>88.178544529860531</v>
      </c>
      <c r="K458" s="21">
        <f ca="1">IF(K$6&lt;$C458,0,VLOOKUP(K$6,'MonteCarlo Policy Paths'!$A$2:$I$31,'Monte Carlo_WA Complance Price'!$B458+1,FALSE))</f>
        <v>89.438238023144251</v>
      </c>
      <c r="L458" s="21">
        <f ca="1">IF(L$6&lt;$C458,0,VLOOKUP(L$6,'MonteCarlo Policy Paths'!$A$2:$I$31,'Monte Carlo_WA Complance Price'!$B458+1,FALSE))</f>
        <v>90.697931516427971</v>
      </c>
      <c r="M458" s="21">
        <f ca="1">IF(M$6&lt;$C458,0,VLOOKUP(M$6,'MonteCarlo Policy Paths'!$A$2:$I$31,'Monte Carlo_WA Complance Price'!$B458+1,FALSE))</f>
        <v>91.95762500971172</v>
      </c>
      <c r="N458" s="21">
        <f ca="1">IF(N$6&lt;$C458,0,VLOOKUP(N$6,'MonteCarlo Policy Paths'!$A$2:$I$31,'Monte Carlo_WA Complance Price'!$B458+1,FALSE))</f>
        <v>93.21731850299544</v>
      </c>
      <c r="O458" s="21">
        <f ca="1">IF(O$6&lt;$C458,0,VLOOKUP(O$6,'MonteCarlo Policy Paths'!$A$2:$I$31,'Monte Carlo_WA Complance Price'!$B458+1,FALSE))</f>
        <v>94.47701199627916</v>
      </c>
      <c r="P458" s="21">
        <f ca="1">IF(P$6&lt;$C458,0,VLOOKUP(P$6,'MonteCarlo Policy Paths'!$A$2:$I$31,'Monte Carlo_WA Complance Price'!$B458+1,FALSE))</f>
        <v>95.73670548956288</v>
      </c>
      <c r="Q458" s="21">
        <f ca="1">IF(Q$6&lt;$C458,0,VLOOKUP(Q$6,'MonteCarlo Policy Paths'!$A$2:$I$31,'Monte Carlo_WA Complance Price'!$B458+1,FALSE))</f>
        <v>96.996398982846586</v>
      </c>
      <c r="R458" s="21">
        <f ca="1">IF(R$6&lt;$C458,0,VLOOKUP(R$6,'MonteCarlo Policy Paths'!$A$2:$I$31,'Monte Carlo_WA Complance Price'!$B458+1,FALSE))</f>
        <v>101.49317720655506</v>
      </c>
      <c r="S458" s="21">
        <f ca="1">IF(S$6&lt;$C458,0,VLOOKUP(S$6,'MonteCarlo Policy Paths'!$A$2:$I$31,'Monte Carlo_WA Complance Price'!$B458+1,FALSE))</f>
        <v>104.21949379267882</v>
      </c>
      <c r="T458" s="21">
        <f ca="1">IF(T$6&lt;$C458,0,VLOOKUP(T$6,'MonteCarlo Policy Paths'!$A$2:$I$31,'Monte Carlo_WA Complance Price'!$B458+1,FALSE))</f>
        <v>107.03810370059369</v>
      </c>
      <c r="U458" s="21">
        <f ca="1">IF(U$6&lt;$C458,0,VLOOKUP(U$6,'MonteCarlo Policy Paths'!$A$2:$I$31,'Monte Carlo_WA Complance Price'!$B458+1,FALSE))</f>
        <v>109.92690053835344</v>
      </c>
      <c r="V458" s="21">
        <f ca="1">IF(V$6&lt;$C458,0,VLOOKUP(V$6,'MonteCarlo Policy Paths'!$A$2:$I$31,'Monte Carlo_WA Complance Price'!$B458+1,FALSE))</f>
        <v>112.89757853003228</v>
      </c>
      <c r="W458" s="21">
        <f ca="1">IF(W$6&lt;$C458,0,VLOOKUP(W$6,'MonteCarlo Policy Paths'!$A$2:$I$31,'Monte Carlo_WA Complance Price'!$B458+1,FALSE))</f>
        <v>115.91943874780665</v>
      </c>
      <c r="X458" s="21">
        <f ca="1">IF(X$6&lt;$C458,0,VLOOKUP(X$6,'MonteCarlo Policy Paths'!$A$2:$I$31,'Monte Carlo_WA Complance Price'!$B458+1,FALSE))</f>
        <v>119.06733931122673</v>
      </c>
      <c r="Y458" s="21">
        <f ca="1">IF(Y$6&lt;$C458,0,VLOOKUP(Y$6,'MonteCarlo Policy Paths'!$A$2:$I$31,'Monte Carlo_WA Complance Price'!$B458+1,FALSE))</f>
        <v>122.25496395468721</v>
      </c>
      <c r="Z458" s="21">
        <f ca="1">IF(Z$6&lt;$C458,0,VLOOKUP(Z$6,'MonteCarlo Policy Paths'!$A$2:$I$31,'Monte Carlo_WA Complance Price'!$B458+1,FALSE))</f>
        <v>125.4992630232488</v>
      </c>
      <c r="AA458" s="21">
        <f ca="1">IF(AA$6&lt;$C458,0,VLOOKUP(AA$6,'MonteCarlo Policy Paths'!$A$2:$I$31,'Monte Carlo_WA Complance Price'!$B458+1,FALSE))</f>
        <v>128.82380079097237</v>
      </c>
      <c r="AB458" s="21">
        <f ca="1">IF(AB$6&lt;$C458,0,VLOOKUP(AB$6,'MonteCarlo Policy Paths'!$A$2:$I$31,'Monte Carlo_WA Complance Price'!$B458+1,FALSE))</f>
        <v>132.24028719953677</v>
      </c>
      <c r="AC458" s="21">
        <f ca="1">IF(AC$6&lt;$C458,0,VLOOKUP(AC$6,'MonteCarlo Policy Paths'!$A$2:$I$31,'Monte Carlo_WA Complance Price'!$B458+1,FALSE))</f>
        <v>135.74155640209787</v>
      </c>
      <c r="AD458" s="21">
        <f ca="1">IF(AD$6&lt;$C458,0,VLOOKUP(AD$6,'MonteCarlo Policy Paths'!$A$2:$I$31,'Monte Carlo_WA Complance Price'!$B458+1,FALSE))</f>
        <v>139.32654413598658</v>
      </c>
      <c r="AE458" s="21">
        <f ca="1">IF(AE$6&lt;$C458,0,VLOOKUP(AE$6,'MonteCarlo Policy Paths'!$A$2:$I$31,'Monte Carlo_WA Complance Price'!$B458+1,FALSE))</f>
        <v>142.9856742986068</v>
      </c>
      <c r="AF458" s="21">
        <f ca="1">IF(AF$6&lt;$C458,0,VLOOKUP(AF$6,'MonteCarlo Policy Paths'!$A$2:$I$31,'Monte Carlo_WA Complance Price'!$B458+1,FALSE))</f>
        <v>146.72361540812219</v>
      </c>
      <c r="AG458" s="22">
        <f ca="1">IF(AG$6&lt;$C458,0,VLOOKUP(AG$6,'MonteCarlo Policy Paths'!$A$2:$I$31,'Monte Carlo_WA Complance Price'!$B458+1,FALSE))</f>
        <v>150.52284977717397</v>
      </c>
      <c r="AI458" s="20">
        <f ca="1">E458*VLOOKUP(AI$6,'Greenhouse Gas Costs Avoided'!$A$2:$I$32,9,FALSE)</f>
        <v>0</v>
      </c>
      <c r="AJ458" s="21">
        <f ca="1">F458*VLOOKUP(AJ$6,'Greenhouse Gas Costs Avoided'!$A$2:$I$32,9,FALSE)</f>
        <v>5.2166744805659615</v>
      </c>
      <c r="AK458" s="21">
        <f ca="1">G458*VLOOKUP(AK$6,'Greenhouse Gas Costs Avoided'!$A$2:$I$32,9,FALSE)</f>
        <v>5.3216023247413169</v>
      </c>
      <c r="AL458" s="21">
        <f ca="1">H458*VLOOKUP(AL$6,'Greenhouse Gas Costs Avoided'!$A$2:$I$32,9,FALSE)</f>
        <v>5.4265301689166732</v>
      </c>
      <c r="AM458" s="21">
        <f ca="1">I458*VLOOKUP(AM$6,'Greenhouse Gas Costs Avoided'!$A$2:$I$32,9,FALSE)</f>
        <v>5.5063320831654474</v>
      </c>
      <c r="AN458" s="21">
        <f ca="1">J458*VLOOKUP(AN$6,'Greenhouse Gas Costs Avoided'!$A$2:$I$32,9,FALSE)</f>
        <v>5.5861339974142208</v>
      </c>
      <c r="AO458" s="21">
        <f ca="1">K458*VLOOKUP(AO$6,'Greenhouse Gas Costs Avoided'!$A$2:$I$32,9,FALSE)</f>
        <v>5.665935911662995</v>
      </c>
      <c r="AP458" s="21">
        <f ca="1">L458*VLOOKUP(AP$6,'Greenhouse Gas Costs Avoided'!$A$2:$I$32,9,FALSE)</f>
        <v>5.7457378259117702</v>
      </c>
      <c r="AQ458" s="21">
        <f ca="1">M458*VLOOKUP(AQ$6,'Greenhouse Gas Costs Avoided'!$A$2:$I$32,9,FALSE)</f>
        <v>5.8255397401605462</v>
      </c>
      <c r="AR458" s="21">
        <f ca="1">N458*VLOOKUP(AR$6,'Greenhouse Gas Costs Avoided'!$A$2:$I$32,9,FALSE)</f>
        <v>5.9053416544093205</v>
      </c>
      <c r="AS458" s="21">
        <f ca="1">O458*VLOOKUP(AS$6,'Greenhouse Gas Costs Avoided'!$A$2:$I$32,9,FALSE)</f>
        <v>5.9851435686580947</v>
      </c>
      <c r="AT458" s="21">
        <f ca="1">P458*VLOOKUP(AT$6,'Greenhouse Gas Costs Avoided'!$A$2:$I$32,9,FALSE)</f>
        <v>6.0649454829068699</v>
      </c>
      <c r="AU458" s="21">
        <f ca="1">Q458*VLOOKUP(AU$6,'Greenhouse Gas Costs Avoided'!$A$2:$I$32,9,FALSE)</f>
        <v>6.1447473971556432</v>
      </c>
      <c r="AV458" s="21">
        <f ca="1">R458*VLOOKUP(AV$6,'Greenhouse Gas Costs Avoided'!$A$2:$I$32,9,FALSE)</f>
        <v>6.4296194808152167</v>
      </c>
      <c r="AW458" s="21">
        <f ca="1">S458*VLOOKUP(AW$6,'Greenhouse Gas Costs Avoided'!$A$2:$I$32,9,FALSE)</f>
        <v>6.6023323538917609</v>
      </c>
      <c r="AX458" s="21">
        <f ca="1">T458*VLOOKUP(AX$6,'Greenhouse Gas Costs Avoided'!$A$2:$I$32,9,FALSE)</f>
        <v>6.7808920331878957</v>
      </c>
      <c r="AY458" s="21">
        <f ca="1">U458*VLOOKUP(AY$6,'Greenhouse Gas Costs Avoided'!$A$2:$I$32,9,FALSE)</f>
        <v>6.9638980729572149</v>
      </c>
      <c r="AZ458" s="21">
        <f ca="1">V458*VLOOKUP(AZ$6,'Greenhouse Gas Costs Avoided'!$A$2:$I$32,9,FALSE)</f>
        <v>7.1520913053717949</v>
      </c>
      <c r="BA458" s="21">
        <f ca="1">W458*VLOOKUP(BA$6,'Greenhouse Gas Costs Avoided'!$A$2:$I$32,9,FALSE)</f>
        <v>7.3435269452765404</v>
      </c>
      <c r="BB458" s="21">
        <f ca="1">X458*VLOOKUP(BB$6,'Greenhouse Gas Costs Avoided'!$A$2:$I$32,9,FALSE)</f>
        <v>7.5429472742415475</v>
      </c>
      <c r="BC458" s="21">
        <f ca="1">Y458*VLOOKUP(BC$6,'Greenhouse Gas Costs Avoided'!$A$2:$I$32,9,FALSE)</f>
        <v>7.744884134129272</v>
      </c>
      <c r="BD458" s="21">
        <f ca="1">Z458*VLOOKUP(BD$6,'Greenhouse Gas Costs Avoided'!$A$2:$I$32,9,FALSE)</f>
        <v>7.950411333759269</v>
      </c>
      <c r="BE458" s="21">
        <f ca="1">AA458*VLOOKUP(BE$6,'Greenhouse Gas Costs Avoided'!$A$2:$I$32,9,FALSE)</f>
        <v>8.161021676093501</v>
      </c>
      <c r="BF458" s="21">
        <f ca="1">AB458*VLOOKUP(BF$6,'Greenhouse Gas Costs Avoided'!$A$2:$I$32,9,FALSE)</f>
        <v>8.3774569890184303</v>
      </c>
      <c r="BG458" s="21">
        <f ca="1">AC458*VLOOKUP(BG$6,'Greenhouse Gas Costs Avoided'!$A$2:$I$32,9,FALSE)</f>
        <v>8.5992633142510115</v>
      </c>
      <c r="BH458" s="21">
        <f ca="1">AD458*VLOOKUP(BH$6,'Greenhouse Gas Costs Avoided'!$A$2:$I$32,9,FALSE)</f>
        <v>8.8263732304711304</v>
      </c>
      <c r="BI458" s="21">
        <f ca="1">AE458*VLOOKUP(BI$6,'Greenhouse Gas Costs Avoided'!$A$2:$I$32,9,FALSE)</f>
        <v>9.05818008905967</v>
      </c>
      <c r="BJ458" s="21">
        <f ca="1">AF458*VLOOKUP(BJ$6,'Greenhouse Gas Costs Avoided'!$A$2:$I$32,9,FALSE)</f>
        <v>9.2949796418706736</v>
      </c>
      <c r="BK458" s="22">
        <f ca="1">AG458*VLOOKUP(BK$6,'Greenhouse Gas Costs Avoided'!$A$2:$I$32,9,FALSE)</f>
        <v>9.5356621388007277</v>
      </c>
    </row>
    <row r="459" spans="1:63" x14ac:dyDescent="0.35">
      <c r="A459" s="11">
        <v>453</v>
      </c>
      <c r="B459" s="12">
        <f t="shared" ca="1" si="14"/>
        <v>1</v>
      </c>
      <c r="C459" s="13">
        <f t="shared" ca="1" si="15"/>
        <v>2023</v>
      </c>
      <c r="E459" s="20">
        <f ca="1">IF(E$6&lt;$C459,0,VLOOKUP(E$6,'MonteCarlo Policy Paths'!$A$2:$I$31,'Monte Carlo_WA Complance Price'!$B459+1,FALSE))</f>
        <v>0</v>
      </c>
      <c r="F459" s="21">
        <f ca="1">IF(F$6&lt;$C459,0,VLOOKUP(F$6,'MonteCarlo Policy Paths'!$A$2:$I$31,'Monte Carlo_WA Complance Price'!$B459+1,FALSE))</f>
        <v>82.346532180449415</v>
      </c>
      <c r="G459" s="21">
        <f ca="1">IF(G$6&lt;$C459,0,VLOOKUP(G$6,'MonteCarlo Policy Paths'!$A$2:$I$31,'Monte Carlo_WA Complance Price'!$B459+1,FALSE))</f>
        <v>84.002844861871253</v>
      </c>
      <c r="H459" s="21">
        <f ca="1">IF(H$6&lt;$C459,0,VLOOKUP(H$6,'MonteCarlo Policy Paths'!$A$2:$I$31,'Monte Carlo_WA Complance Price'!$B459+1,FALSE))</f>
        <v>85.659157543293105</v>
      </c>
      <c r="I459" s="21">
        <f ca="1">IF(I$6&lt;$C459,0,VLOOKUP(I$6,'MonteCarlo Policy Paths'!$A$2:$I$31,'Monte Carlo_WA Complance Price'!$B459+1,FALSE))</f>
        <v>86.918851036576825</v>
      </c>
      <c r="J459" s="21">
        <f ca="1">IF(J$6&lt;$C459,0,VLOOKUP(J$6,'MonteCarlo Policy Paths'!$A$2:$I$31,'Monte Carlo_WA Complance Price'!$B459+1,FALSE))</f>
        <v>88.178544529860531</v>
      </c>
      <c r="K459" s="21">
        <f ca="1">IF(K$6&lt;$C459,0,VLOOKUP(K$6,'MonteCarlo Policy Paths'!$A$2:$I$31,'Monte Carlo_WA Complance Price'!$B459+1,FALSE))</f>
        <v>89.438238023144251</v>
      </c>
      <c r="L459" s="21">
        <f ca="1">IF(L$6&lt;$C459,0,VLOOKUP(L$6,'MonteCarlo Policy Paths'!$A$2:$I$31,'Monte Carlo_WA Complance Price'!$B459+1,FALSE))</f>
        <v>90.697931516427971</v>
      </c>
      <c r="M459" s="21">
        <f ca="1">IF(M$6&lt;$C459,0,VLOOKUP(M$6,'MonteCarlo Policy Paths'!$A$2:$I$31,'Monte Carlo_WA Complance Price'!$B459+1,FALSE))</f>
        <v>91.95762500971172</v>
      </c>
      <c r="N459" s="21">
        <f ca="1">IF(N$6&lt;$C459,0,VLOOKUP(N$6,'MonteCarlo Policy Paths'!$A$2:$I$31,'Monte Carlo_WA Complance Price'!$B459+1,FALSE))</f>
        <v>93.21731850299544</v>
      </c>
      <c r="O459" s="21">
        <f ca="1">IF(O$6&lt;$C459,0,VLOOKUP(O$6,'MonteCarlo Policy Paths'!$A$2:$I$31,'Monte Carlo_WA Complance Price'!$B459+1,FALSE))</f>
        <v>94.47701199627916</v>
      </c>
      <c r="P459" s="21">
        <f ca="1">IF(P$6&lt;$C459,0,VLOOKUP(P$6,'MonteCarlo Policy Paths'!$A$2:$I$31,'Monte Carlo_WA Complance Price'!$B459+1,FALSE))</f>
        <v>95.73670548956288</v>
      </c>
      <c r="Q459" s="21">
        <f ca="1">IF(Q$6&lt;$C459,0,VLOOKUP(Q$6,'MonteCarlo Policy Paths'!$A$2:$I$31,'Monte Carlo_WA Complance Price'!$B459+1,FALSE))</f>
        <v>96.996398982846586</v>
      </c>
      <c r="R459" s="21">
        <f ca="1">IF(R$6&lt;$C459,0,VLOOKUP(R$6,'MonteCarlo Policy Paths'!$A$2:$I$31,'Monte Carlo_WA Complance Price'!$B459+1,FALSE))</f>
        <v>98.25609247613032</v>
      </c>
      <c r="S459" s="21">
        <f ca="1">IF(S$6&lt;$C459,0,VLOOKUP(S$6,'MonteCarlo Policy Paths'!$A$2:$I$31,'Monte Carlo_WA Complance Price'!$B459+1,FALSE))</f>
        <v>99.65157958594628</v>
      </c>
      <c r="T459" s="21">
        <f ca="1">IF(T$6&lt;$C459,0,VLOOKUP(T$6,'MonteCarlo Policy Paths'!$A$2:$I$31,'Monte Carlo_WA Complance Price'!$B459+1,FALSE))</f>
        <v>101.04706669576224</v>
      </c>
      <c r="U459" s="21">
        <f ca="1">IF(U$6&lt;$C459,0,VLOOKUP(U$6,'MonteCarlo Policy Paths'!$A$2:$I$31,'Monte Carlo_WA Complance Price'!$B459+1,FALSE))</f>
        <v>102.4425538055782</v>
      </c>
      <c r="V459" s="21">
        <f ca="1">IF(V$6&lt;$C459,0,VLOOKUP(V$6,'MonteCarlo Policy Paths'!$A$2:$I$31,'Monte Carlo_WA Complance Price'!$B459+1,FALSE))</f>
        <v>103.83804091539416</v>
      </c>
      <c r="W459" s="21">
        <f ca="1">IF(W$6&lt;$C459,0,VLOOKUP(W$6,'MonteCarlo Policy Paths'!$A$2:$I$31,'Monte Carlo_WA Complance Price'!$B459+1,FALSE))</f>
        <v>105.23352802521011</v>
      </c>
      <c r="X459" s="21">
        <f ca="1">IF(X$6&lt;$C459,0,VLOOKUP(X$6,'MonteCarlo Policy Paths'!$A$2:$I$31,'Monte Carlo_WA Complance Price'!$B459+1,FALSE))</f>
        <v>106.47156953138905</v>
      </c>
      <c r="Y459" s="21">
        <f ca="1">IF(Y$6&lt;$C459,0,VLOOKUP(Y$6,'MonteCarlo Policy Paths'!$A$2:$I$31,'Monte Carlo_WA Complance Price'!$B459+1,FALSE))</f>
        <v>107.709611037568</v>
      </c>
      <c r="Z459" s="21">
        <f ca="1">IF(Z$6&lt;$C459,0,VLOOKUP(Z$6,'MonteCarlo Policy Paths'!$A$2:$I$31,'Monte Carlo_WA Complance Price'!$B459+1,FALSE))</f>
        <v>108.94765254374694</v>
      </c>
      <c r="AA459" s="21">
        <f ca="1">IF(AA$6&lt;$C459,0,VLOOKUP(AA$6,'MonteCarlo Policy Paths'!$A$2:$I$31,'Monte Carlo_WA Complance Price'!$B459+1,FALSE))</f>
        <v>110.18569404992589</v>
      </c>
      <c r="AB459" s="21">
        <f ca="1">IF(AB$6&lt;$C459,0,VLOOKUP(AB$6,'MonteCarlo Policy Paths'!$A$2:$I$31,'Monte Carlo_WA Complance Price'!$B459+1,FALSE))</f>
        <v>111.42373555610482</v>
      </c>
      <c r="AC459" s="21">
        <f ca="1">IF(AC$6&lt;$C459,0,VLOOKUP(AC$6,'MonteCarlo Policy Paths'!$A$2:$I$31,'Monte Carlo_WA Complance Price'!$B459+1,FALSE))</f>
        <v>112.86811731331359</v>
      </c>
      <c r="AD459" s="21">
        <f ca="1">IF(AD$6&lt;$C459,0,VLOOKUP(AD$6,'MonteCarlo Policy Paths'!$A$2:$I$31,'Monte Carlo_WA Complance Price'!$B459+1,FALSE))</f>
        <v>114.31249907052236</v>
      </c>
      <c r="AE459" s="21">
        <f ca="1">IF(AE$6&lt;$C459,0,VLOOKUP(AE$6,'MonteCarlo Policy Paths'!$A$2:$I$31,'Monte Carlo_WA Complance Price'!$B459+1,FALSE))</f>
        <v>115.75688082773114</v>
      </c>
      <c r="AF459" s="21">
        <f ca="1">IF(AF$6&lt;$C459,0,VLOOKUP(AF$6,'MonteCarlo Policy Paths'!$A$2:$I$31,'Monte Carlo_WA Complance Price'!$B459+1,FALSE))</f>
        <v>117.20126258493991</v>
      </c>
      <c r="AG459" s="22">
        <f ca="1">IF(AG$6&lt;$C459,0,VLOOKUP(AG$6,'MonteCarlo Policy Paths'!$A$2:$I$31,'Monte Carlo_WA Complance Price'!$B459+1,FALSE))</f>
        <v>118.64564434214866</v>
      </c>
      <c r="AI459" s="20">
        <f ca="1">E459*VLOOKUP(AI$6,'Greenhouse Gas Costs Avoided'!$A$2:$I$32,9,FALSE)</f>
        <v>0</v>
      </c>
      <c r="AJ459" s="21">
        <f ca="1">F459*VLOOKUP(AJ$6,'Greenhouse Gas Costs Avoided'!$A$2:$I$32,9,FALSE)</f>
        <v>5.2166744805659615</v>
      </c>
      <c r="AK459" s="21">
        <f ca="1">G459*VLOOKUP(AK$6,'Greenhouse Gas Costs Avoided'!$A$2:$I$32,9,FALSE)</f>
        <v>5.3216023247413169</v>
      </c>
      <c r="AL459" s="21">
        <f ca="1">H459*VLOOKUP(AL$6,'Greenhouse Gas Costs Avoided'!$A$2:$I$32,9,FALSE)</f>
        <v>5.4265301689166732</v>
      </c>
      <c r="AM459" s="21">
        <f ca="1">I459*VLOOKUP(AM$6,'Greenhouse Gas Costs Avoided'!$A$2:$I$32,9,FALSE)</f>
        <v>5.5063320831654474</v>
      </c>
      <c r="AN459" s="21">
        <f ca="1">J459*VLOOKUP(AN$6,'Greenhouse Gas Costs Avoided'!$A$2:$I$32,9,FALSE)</f>
        <v>5.5861339974142208</v>
      </c>
      <c r="AO459" s="21">
        <f ca="1">K459*VLOOKUP(AO$6,'Greenhouse Gas Costs Avoided'!$A$2:$I$32,9,FALSE)</f>
        <v>5.665935911662995</v>
      </c>
      <c r="AP459" s="21">
        <f ca="1">L459*VLOOKUP(AP$6,'Greenhouse Gas Costs Avoided'!$A$2:$I$32,9,FALSE)</f>
        <v>5.7457378259117702</v>
      </c>
      <c r="AQ459" s="21">
        <f ca="1">M459*VLOOKUP(AQ$6,'Greenhouse Gas Costs Avoided'!$A$2:$I$32,9,FALSE)</f>
        <v>5.8255397401605462</v>
      </c>
      <c r="AR459" s="21">
        <f ca="1">N459*VLOOKUP(AR$6,'Greenhouse Gas Costs Avoided'!$A$2:$I$32,9,FALSE)</f>
        <v>5.9053416544093205</v>
      </c>
      <c r="AS459" s="21">
        <f ca="1">O459*VLOOKUP(AS$6,'Greenhouse Gas Costs Avoided'!$A$2:$I$32,9,FALSE)</f>
        <v>5.9851435686580947</v>
      </c>
      <c r="AT459" s="21">
        <f ca="1">P459*VLOOKUP(AT$6,'Greenhouse Gas Costs Avoided'!$A$2:$I$32,9,FALSE)</f>
        <v>6.0649454829068699</v>
      </c>
      <c r="AU459" s="21">
        <f ca="1">Q459*VLOOKUP(AU$6,'Greenhouse Gas Costs Avoided'!$A$2:$I$32,9,FALSE)</f>
        <v>6.1447473971556432</v>
      </c>
      <c r="AV459" s="21">
        <f ca="1">R459*VLOOKUP(AV$6,'Greenhouse Gas Costs Avoided'!$A$2:$I$32,9,FALSE)</f>
        <v>6.2245493114044184</v>
      </c>
      <c r="AW459" s="21">
        <f ca="1">S459*VLOOKUP(AW$6,'Greenhouse Gas Costs Avoided'!$A$2:$I$32,9,FALSE)</f>
        <v>6.312953786990386</v>
      </c>
      <c r="AX459" s="21">
        <f ca="1">T459*VLOOKUP(AX$6,'Greenhouse Gas Costs Avoided'!$A$2:$I$32,9,FALSE)</f>
        <v>6.4013582625763545</v>
      </c>
      <c r="AY459" s="21">
        <f ca="1">U459*VLOOKUP(AY$6,'Greenhouse Gas Costs Avoided'!$A$2:$I$32,9,FALSE)</f>
        <v>6.4897627381623222</v>
      </c>
      <c r="AZ459" s="21">
        <f ca="1">V459*VLOOKUP(AZ$6,'Greenhouse Gas Costs Avoided'!$A$2:$I$32,9,FALSE)</f>
        <v>6.5781672137482907</v>
      </c>
      <c r="BA459" s="21">
        <f ca="1">W459*VLOOKUP(BA$6,'Greenhouse Gas Costs Avoided'!$A$2:$I$32,9,FALSE)</f>
        <v>6.6665716893342575</v>
      </c>
      <c r="BB459" s="21">
        <f ca="1">X459*VLOOKUP(BB$6,'Greenhouse Gas Costs Avoided'!$A$2:$I$32,9,FALSE)</f>
        <v>6.7450019445028957</v>
      </c>
      <c r="BC459" s="21">
        <f ca="1">Y459*VLOOKUP(BC$6,'Greenhouse Gas Costs Avoided'!$A$2:$I$32,9,FALSE)</f>
        <v>6.8234321996715348</v>
      </c>
      <c r="BD459" s="21">
        <f ca="1">Z459*VLOOKUP(BD$6,'Greenhouse Gas Costs Avoided'!$A$2:$I$32,9,FALSE)</f>
        <v>6.901862454840173</v>
      </c>
      <c r="BE459" s="21">
        <f ca="1">AA459*VLOOKUP(BE$6,'Greenhouse Gas Costs Avoided'!$A$2:$I$32,9,FALSE)</f>
        <v>6.9802927100088112</v>
      </c>
      <c r="BF459" s="21">
        <f ca="1">AB459*VLOOKUP(BF$6,'Greenhouse Gas Costs Avoided'!$A$2:$I$32,9,FALSE)</f>
        <v>7.0587229651774486</v>
      </c>
      <c r="BG459" s="21">
        <f ca="1">AC459*VLOOKUP(BG$6,'Greenhouse Gas Costs Avoided'!$A$2:$I$32,9,FALSE)</f>
        <v>7.1502249295408609</v>
      </c>
      <c r="BH459" s="21">
        <f ca="1">AD459*VLOOKUP(BH$6,'Greenhouse Gas Costs Avoided'!$A$2:$I$32,9,FALSE)</f>
        <v>7.2417268939042723</v>
      </c>
      <c r="BI459" s="21">
        <f ca="1">AE459*VLOOKUP(BI$6,'Greenhouse Gas Costs Avoided'!$A$2:$I$32,9,FALSE)</f>
        <v>7.3332288582676846</v>
      </c>
      <c r="BJ459" s="21">
        <f ca="1">AF459*VLOOKUP(BJ$6,'Greenhouse Gas Costs Avoided'!$A$2:$I$32,9,FALSE)</f>
        <v>7.424730822631096</v>
      </c>
      <c r="BK459" s="22">
        <f ca="1">AG459*VLOOKUP(BK$6,'Greenhouse Gas Costs Avoided'!$A$2:$I$32,9,FALSE)</f>
        <v>7.5162327869945065</v>
      </c>
    </row>
    <row r="460" spans="1:63" x14ac:dyDescent="0.35">
      <c r="A460" s="11">
        <v>454</v>
      </c>
      <c r="B460" s="12">
        <f t="shared" ca="1" si="14"/>
        <v>3</v>
      </c>
      <c r="C460" s="13">
        <f t="shared" ca="1" si="15"/>
        <v>2023</v>
      </c>
      <c r="E460" s="20">
        <f ca="1">IF(E$6&lt;$C460,0,VLOOKUP(E$6,'MonteCarlo Policy Paths'!$A$2:$I$31,'Monte Carlo_WA Complance Price'!$B460+1,FALSE))</f>
        <v>0</v>
      </c>
      <c r="F460" s="21">
        <f ca="1">IF(F$6&lt;$C460,0,VLOOKUP(F$6,'MonteCarlo Policy Paths'!$A$2:$I$31,'Monte Carlo_WA Complance Price'!$B460+1,FALSE))</f>
        <v>82.346532180449415</v>
      </c>
      <c r="G460" s="21">
        <f ca="1">IF(G$6&lt;$C460,0,VLOOKUP(G$6,'MonteCarlo Policy Paths'!$A$2:$I$31,'Monte Carlo_WA Complance Price'!$B460+1,FALSE))</f>
        <v>84.002844861871253</v>
      </c>
      <c r="H460" s="21">
        <f ca="1">IF(H$6&lt;$C460,0,VLOOKUP(H$6,'MonteCarlo Policy Paths'!$A$2:$I$31,'Monte Carlo_WA Complance Price'!$B460+1,FALSE))</f>
        <v>85.659157543293105</v>
      </c>
      <c r="I460" s="21">
        <f ca="1">IF(I$6&lt;$C460,0,VLOOKUP(I$6,'MonteCarlo Policy Paths'!$A$2:$I$31,'Monte Carlo_WA Complance Price'!$B460+1,FALSE))</f>
        <v>86.918851036576825</v>
      </c>
      <c r="J460" s="21">
        <f ca="1">IF(J$6&lt;$C460,0,VLOOKUP(J$6,'MonteCarlo Policy Paths'!$A$2:$I$31,'Monte Carlo_WA Complance Price'!$B460+1,FALSE))</f>
        <v>88.178544529860531</v>
      </c>
      <c r="K460" s="21">
        <f ca="1">IF(K$6&lt;$C460,0,VLOOKUP(K$6,'MonteCarlo Policy Paths'!$A$2:$I$31,'Monte Carlo_WA Complance Price'!$B460+1,FALSE))</f>
        <v>89.438238023144251</v>
      </c>
      <c r="L460" s="21">
        <f ca="1">IF(L$6&lt;$C460,0,VLOOKUP(L$6,'MonteCarlo Policy Paths'!$A$2:$I$31,'Monte Carlo_WA Complance Price'!$B460+1,FALSE))</f>
        <v>90.697931516427971</v>
      </c>
      <c r="M460" s="21">
        <f ca="1">IF(M$6&lt;$C460,0,VLOOKUP(M$6,'MonteCarlo Policy Paths'!$A$2:$I$31,'Monte Carlo_WA Complance Price'!$B460+1,FALSE))</f>
        <v>91.95762500971172</v>
      </c>
      <c r="N460" s="21">
        <f ca="1">IF(N$6&lt;$C460,0,VLOOKUP(N$6,'MonteCarlo Policy Paths'!$A$2:$I$31,'Monte Carlo_WA Complance Price'!$B460+1,FALSE))</f>
        <v>93.21731850299544</v>
      </c>
      <c r="O460" s="21">
        <f ca="1">IF(O$6&lt;$C460,0,VLOOKUP(O$6,'MonteCarlo Policy Paths'!$A$2:$I$31,'Monte Carlo_WA Complance Price'!$B460+1,FALSE))</f>
        <v>94.47701199627916</v>
      </c>
      <c r="P460" s="21">
        <f ca="1">IF(P$6&lt;$C460,0,VLOOKUP(P$6,'MonteCarlo Policy Paths'!$A$2:$I$31,'Monte Carlo_WA Complance Price'!$B460+1,FALSE))</f>
        <v>95.73670548956288</v>
      </c>
      <c r="Q460" s="21">
        <f ca="1">IF(Q$6&lt;$C460,0,VLOOKUP(Q$6,'MonteCarlo Policy Paths'!$A$2:$I$31,'Monte Carlo_WA Complance Price'!$B460+1,FALSE))</f>
        <v>96.996398982846586</v>
      </c>
      <c r="R460" s="21">
        <f ca="1">IF(R$6&lt;$C460,0,VLOOKUP(R$6,'MonteCarlo Policy Paths'!$A$2:$I$31,'Monte Carlo_WA Complance Price'!$B460+1,FALSE))</f>
        <v>101.49317720655506</v>
      </c>
      <c r="S460" s="21">
        <f ca="1">IF(S$6&lt;$C460,0,VLOOKUP(S$6,'MonteCarlo Policy Paths'!$A$2:$I$31,'Monte Carlo_WA Complance Price'!$B460+1,FALSE))</f>
        <v>104.21949379267882</v>
      </c>
      <c r="T460" s="21">
        <f ca="1">IF(T$6&lt;$C460,0,VLOOKUP(T$6,'MonteCarlo Policy Paths'!$A$2:$I$31,'Monte Carlo_WA Complance Price'!$B460+1,FALSE))</f>
        <v>107.03810370059369</v>
      </c>
      <c r="U460" s="21">
        <f ca="1">IF(U$6&lt;$C460,0,VLOOKUP(U$6,'MonteCarlo Policy Paths'!$A$2:$I$31,'Monte Carlo_WA Complance Price'!$B460+1,FALSE))</f>
        <v>109.92690053835344</v>
      </c>
      <c r="V460" s="21">
        <f ca="1">IF(V$6&lt;$C460,0,VLOOKUP(V$6,'MonteCarlo Policy Paths'!$A$2:$I$31,'Monte Carlo_WA Complance Price'!$B460+1,FALSE))</f>
        <v>112.89757853003228</v>
      </c>
      <c r="W460" s="21">
        <f ca="1">IF(W$6&lt;$C460,0,VLOOKUP(W$6,'MonteCarlo Policy Paths'!$A$2:$I$31,'Monte Carlo_WA Complance Price'!$B460+1,FALSE))</f>
        <v>115.91943874780665</v>
      </c>
      <c r="X460" s="21">
        <f ca="1">IF(X$6&lt;$C460,0,VLOOKUP(X$6,'MonteCarlo Policy Paths'!$A$2:$I$31,'Monte Carlo_WA Complance Price'!$B460+1,FALSE))</f>
        <v>119.06733931122673</v>
      </c>
      <c r="Y460" s="21">
        <f ca="1">IF(Y$6&lt;$C460,0,VLOOKUP(Y$6,'MonteCarlo Policy Paths'!$A$2:$I$31,'Monte Carlo_WA Complance Price'!$B460+1,FALSE))</f>
        <v>122.25496395468721</v>
      </c>
      <c r="Z460" s="21">
        <f ca="1">IF(Z$6&lt;$C460,0,VLOOKUP(Z$6,'MonteCarlo Policy Paths'!$A$2:$I$31,'Monte Carlo_WA Complance Price'!$B460+1,FALSE))</f>
        <v>125.4992630232488</v>
      </c>
      <c r="AA460" s="21">
        <f ca="1">IF(AA$6&lt;$C460,0,VLOOKUP(AA$6,'MonteCarlo Policy Paths'!$A$2:$I$31,'Monte Carlo_WA Complance Price'!$B460+1,FALSE))</f>
        <v>128.82380079097237</v>
      </c>
      <c r="AB460" s="21">
        <f ca="1">IF(AB$6&lt;$C460,0,VLOOKUP(AB$6,'MonteCarlo Policy Paths'!$A$2:$I$31,'Monte Carlo_WA Complance Price'!$B460+1,FALSE))</f>
        <v>132.24028719953677</v>
      </c>
      <c r="AC460" s="21">
        <f ca="1">IF(AC$6&lt;$C460,0,VLOOKUP(AC$6,'MonteCarlo Policy Paths'!$A$2:$I$31,'Monte Carlo_WA Complance Price'!$B460+1,FALSE))</f>
        <v>135.74155640209787</v>
      </c>
      <c r="AD460" s="21">
        <f ca="1">IF(AD$6&lt;$C460,0,VLOOKUP(AD$6,'MonteCarlo Policy Paths'!$A$2:$I$31,'Monte Carlo_WA Complance Price'!$B460+1,FALSE))</f>
        <v>139.32654413598658</v>
      </c>
      <c r="AE460" s="21">
        <f ca="1">IF(AE$6&lt;$C460,0,VLOOKUP(AE$6,'MonteCarlo Policy Paths'!$A$2:$I$31,'Monte Carlo_WA Complance Price'!$B460+1,FALSE))</f>
        <v>142.9856742986068</v>
      </c>
      <c r="AF460" s="21">
        <f ca="1">IF(AF$6&lt;$C460,0,VLOOKUP(AF$6,'MonteCarlo Policy Paths'!$A$2:$I$31,'Monte Carlo_WA Complance Price'!$B460+1,FALSE))</f>
        <v>146.72361540812219</v>
      </c>
      <c r="AG460" s="22">
        <f ca="1">IF(AG$6&lt;$C460,0,VLOOKUP(AG$6,'MonteCarlo Policy Paths'!$A$2:$I$31,'Monte Carlo_WA Complance Price'!$B460+1,FALSE))</f>
        <v>150.52284977717397</v>
      </c>
      <c r="AI460" s="20">
        <f ca="1">E460*VLOOKUP(AI$6,'Greenhouse Gas Costs Avoided'!$A$2:$I$32,9,FALSE)</f>
        <v>0</v>
      </c>
      <c r="AJ460" s="21">
        <f ca="1">F460*VLOOKUP(AJ$6,'Greenhouse Gas Costs Avoided'!$A$2:$I$32,9,FALSE)</f>
        <v>5.2166744805659615</v>
      </c>
      <c r="AK460" s="21">
        <f ca="1">G460*VLOOKUP(AK$6,'Greenhouse Gas Costs Avoided'!$A$2:$I$32,9,FALSE)</f>
        <v>5.3216023247413169</v>
      </c>
      <c r="AL460" s="21">
        <f ca="1">H460*VLOOKUP(AL$6,'Greenhouse Gas Costs Avoided'!$A$2:$I$32,9,FALSE)</f>
        <v>5.4265301689166732</v>
      </c>
      <c r="AM460" s="21">
        <f ca="1">I460*VLOOKUP(AM$6,'Greenhouse Gas Costs Avoided'!$A$2:$I$32,9,FALSE)</f>
        <v>5.5063320831654474</v>
      </c>
      <c r="AN460" s="21">
        <f ca="1">J460*VLOOKUP(AN$6,'Greenhouse Gas Costs Avoided'!$A$2:$I$32,9,FALSE)</f>
        <v>5.5861339974142208</v>
      </c>
      <c r="AO460" s="21">
        <f ca="1">K460*VLOOKUP(AO$6,'Greenhouse Gas Costs Avoided'!$A$2:$I$32,9,FALSE)</f>
        <v>5.665935911662995</v>
      </c>
      <c r="AP460" s="21">
        <f ca="1">L460*VLOOKUP(AP$6,'Greenhouse Gas Costs Avoided'!$A$2:$I$32,9,FALSE)</f>
        <v>5.7457378259117702</v>
      </c>
      <c r="AQ460" s="21">
        <f ca="1">M460*VLOOKUP(AQ$6,'Greenhouse Gas Costs Avoided'!$A$2:$I$32,9,FALSE)</f>
        <v>5.8255397401605462</v>
      </c>
      <c r="AR460" s="21">
        <f ca="1">N460*VLOOKUP(AR$6,'Greenhouse Gas Costs Avoided'!$A$2:$I$32,9,FALSE)</f>
        <v>5.9053416544093205</v>
      </c>
      <c r="AS460" s="21">
        <f ca="1">O460*VLOOKUP(AS$6,'Greenhouse Gas Costs Avoided'!$A$2:$I$32,9,FALSE)</f>
        <v>5.9851435686580947</v>
      </c>
      <c r="AT460" s="21">
        <f ca="1">P460*VLOOKUP(AT$6,'Greenhouse Gas Costs Avoided'!$A$2:$I$32,9,FALSE)</f>
        <v>6.0649454829068699</v>
      </c>
      <c r="AU460" s="21">
        <f ca="1">Q460*VLOOKUP(AU$6,'Greenhouse Gas Costs Avoided'!$A$2:$I$32,9,FALSE)</f>
        <v>6.1447473971556432</v>
      </c>
      <c r="AV460" s="21">
        <f ca="1">R460*VLOOKUP(AV$6,'Greenhouse Gas Costs Avoided'!$A$2:$I$32,9,FALSE)</f>
        <v>6.4296194808152167</v>
      </c>
      <c r="AW460" s="21">
        <f ca="1">S460*VLOOKUP(AW$6,'Greenhouse Gas Costs Avoided'!$A$2:$I$32,9,FALSE)</f>
        <v>6.6023323538917609</v>
      </c>
      <c r="AX460" s="21">
        <f ca="1">T460*VLOOKUP(AX$6,'Greenhouse Gas Costs Avoided'!$A$2:$I$32,9,FALSE)</f>
        <v>6.7808920331878957</v>
      </c>
      <c r="AY460" s="21">
        <f ca="1">U460*VLOOKUP(AY$6,'Greenhouse Gas Costs Avoided'!$A$2:$I$32,9,FALSE)</f>
        <v>6.9638980729572149</v>
      </c>
      <c r="AZ460" s="21">
        <f ca="1">V460*VLOOKUP(AZ$6,'Greenhouse Gas Costs Avoided'!$A$2:$I$32,9,FALSE)</f>
        <v>7.1520913053717949</v>
      </c>
      <c r="BA460" s="21">
        <f ca="1">W460*VLOOKUP(BA$6,'Greenhouse Gas Costs Avoided'!$A$2:$I$32,9,FALSE)</f>
        <v>7.3435269452765404</v>
      </c>
      <c r="BB460" s="21">
        <f ca="1">X460*VLOOKUP(BB$6,'Greenhouse Gas Costs Avoided'!$A$2:$I$32,9,FALSE)</f>
        <v>7.5429472742415475</v>
      </c>
      <c r="BC460" s="21">
        <f ca="1">Y460*VLOOKUP(BC$6,'Greenhouse Gas Costs Avoided'!$A$2:$I$32,9,FALSE)</f>
        <v>7.744884134129272</v>
      </c>
      <c r="BD460" s="21">
        <f ca="1">Z460*VLOOKUP(BD$6,'Greenhouse Gas Costs Avoided'!$A$2:$I$32,9,FALSE)</f>
        <v>7.950411333759269</v>
      </c>
      <c r="BE460" s="21">
        <f ca="1">AA460*VLOOKUP(BE$6,'Greenhouse Gas Costs Avoided'!$A$2:$I$32,9,FALSE)</f>
        <v>8.161021676093501</v>
      </c>
      <c r="BF460" s="21">
        <f ca="1">AB460*VLOOKUP(BF$6,'Greenhouse Gas Costs Avoided'!$A$2:$I$32,9,FALSE)</f>
        <v>8.3774569890184303</v>
      </c>
      <c r="BG460" s="21">
        <f ca="1">AC460*VLOOKUP(BG$6,'Greenhouse Gas Costs Avoided'!$A$2:$I$32,9,FALSE)</f>
        <v>8.5992633142510115</v>
      </c>
      <c r="BH460" s="21">
        <f ca="1">AD460*VLOOKUP(BH$6,'Greenhouse Gas Costs Avoided'!$A$2:$I$32,9,FALSE)</f>
        <v>8.8263732304711304</v>
      </c>
      <c r="BI460" s="21">
        <f ca="1">AE460*VLOOKUP(BI$6,'Greenhouse Gas Costs Avoided'!$A$2:$I$32,9,FALSE)</f>
        <v>9.05818008905967</v>
      </c>
      <c r="BJ460" s="21">
        <f ca="1">AF460*VLOOKUP(BJ$6,'Greenhouse Gas Costs Avoided'!$A$2:$I$32,9,FALSE)</f>
        <v>9.2949796418706736</v>
      </c>
      <c r="BK460" s="22">
        <f ca="1">AG460*VLOOKUP(BK$6,'Greenhouse Gas Costs Avoided'!$A$2:$I$32,9,FALSE)</f>
        <v>9.5356621388007277</v>
      </c>
    </row>
    <row r="461" spans="1:63" x14ac:dyDescent="0.35">
      <c r="A461" s="11">
        <v>455</v>
      </c>
      <c r="B461" s="12">
        <f t="shared" ca="1" si="14"/>
        <v>2</v>
      </c>
      <c r="C461" s="13">
        <f t="shared" ca="1" si="15"/>
        <v>2023</v>
      </c>
      <c r="E461" s="20">
        <f ca="1">IF(E$6&lt;$C461,0,VLOOKUP(E$6,'MonteCarlo Policy Paths'!$A$2:$I$31,'Monte Carlo_WA Complance Price'!$B461+1,FALSE))</f>
        <v>0</v>
      </c>
      <c r="F461" s="21">
        <f ca="1">IF(F$6&lt;$C461,0,VLOOKUP(F$6,'MonteCarlo Policy Paths'!$A$2:$I$31,'Monte Carlo_WA Complance Price'!$B461+1,FALSE))</f>
        <v>82.346532180449415</v>
      </c>
      <c r="G461" s="21">
        <f ca="1">IF(G$6&lt;$C461,0,VLOOKUP(G$6,'MonteCarlo Policy Paths'!$A$2:$I$31,'Monte Carlo_WA Complance Price'!$B461+1,FALSE))</f>
        <v>84.002844861871253</v>
      </c>
      <c r="H461" s="21">
        <f ca="1">IF(H$6&lt;$C461,0,VLOOKUP(H$6,'MonteCarlo Policy Paths'!$A$2:$I$31,'Monte Carlo_WA Complance Price'!$B461+1,FALSE))</f>
        <v>85.659157543293105</v>
      </c>
      <c r="I461" s="21">
        <f ca="1">IF(I$6&lt;$C461,0,VLOOKUP(I$6,'MonteCarlo Policy Paths'!$A$2:$I$31,'Monte Carlo_WA Complance Price'!$B461+1,FALSE))</f>
        <v>86.918851036576825</v>
      </c>
      <c r="J461" s="21">
        <f ca="1">IF(J$6&lt;$C461,0,VLOOKUP(J$6,'MonteCarlo Policy Paths'!$A$2:$I$31,'Monte Carlo_WA Complance Price'!$B461+1,FALSE))</f>
        <v>88.178544529860531</v>
      </c>
      <c r="K461" s="21">
        <f ca="1">IF(K$6&lt;$C461,0,VLOOKUP(K$6,'MonteCarlo Policy Paths'!$A$2:$I$31,'Monte Carlo_WA Complance Price'!$B461+1,FALSE))</f>
        <v>89.438238023144251</v>
      </c>
      <c r="L461" s="21">
        <f ca="1">IF(L$6&lt;$C461,0,VLOOKUP(L$6,'MonteCarlo Policy Paths'!$A$2:$I$31,'Monte Carlo_WA Complance Price'!$B461+1,FALSE))</f>
        <v>90.697931516427971</v>
      </c>
      <c r="M461" s="21">
        <f ca="1">IF(M$6&lt;$C461,0,VLOOKUP(M$6,'MonteCarlo Policy Paths'!$A$2:$I$31,'Monte Carlo_WA Complance Price'!$B461+1,FALSE))</f>
        <v>91.95762500971172</v>
      </c>
      <c r="N461" s="21">
        <f ca="1">IF(N$6&lt;$C461,0,VLOOKUP(N$6,'MonteCarlo Policy Paths'!$A$2:$I$31,'Monte Carlo_WA Complance Price'!$B461+1,FALSE))</f>
        <v>93.21731850299544</v>
      </c>
      <c r="O461" s="21">
        <f ca="1">IF(O$6&lt;$C461,0,VLOOKUP(O$6,'MonteCarlo Policy Paths'!$A$2:$I$31,'Monte Carlo_WA Complance Price'!$B461+1,FALSE))</f>
        <v>94.47701199627916</v>
      </c>
      <c r="P461" s="21">
        <f ca="1">IF(P$6&lt;$C461,0,VLOOKUP(P$6,'MonteCarlo Policy Paths'!$A$2:$I$31,'Monte Carlo_WA Complance Price'!$B461+1,FALSE))</f>
        <v>95.73670548956288</v>
      </c>
      <c r="Q461" s="21">
        <f ca="1">IF(Q$6&lt;$C461,0,VLOOKUP(Q$6,'MonteCarlo Policy Paths'!$A$2:$I$31,'Monte Carlo_WA Complance Price'!$B461+1,FALSE))</f>
        <v>96.996398982846586</v>
      </c>
      <c r="R461" s="21">
        <f ca="1">IF(R$6&lt;$C461,0,VLOOKUP(R$6,'MonteCarlo Policy Paths'!$A$2:$I$31,'Monte Carlo_WA Complance Price'!$B461+1,FALSE))</f>
        <v>98.25609247613032</v>
      </c>
      <c r="S461" s="21">
        <f ca="1">IF(S$6&lt;$C461,0,VLOOKUP(S$6,'MonteCarlo Policy Paths'!$A$2:$I$31,'Monte Carlo_WA Complance Price'!$B461+1,FALSE))</f>
        <v>99.65157958594628</v>
      </c>
      <c r="T461" s="21">
        <f ca="1">IF(T$6&lt;$C461,0,VLOOKUP(T$6,'MonteCarlo Policy Paths'!$A$2:$I$31,'Monte Carlo_WA Complance Price'!$B461+1,FALSE))</f>
        <v>101.04706669576224</v>
      </c>
      <c r="U461" s="21">
        <f ca="1">IF(U$6&lt;$C461,0,VLOOKUP(U$6,'MonteCarlo Policy Paths'!$A$2:$I$31,'Monte Carlo_WA Complance Price'!$B461+1,FALSE))</f>
        <v>102.4425538055782</v>
      </c>
      <c r="V461" s="21">
        <f ca="1">IF(V$6&lt;$C461,0,VLOOKUP(V$6,'MonteCarlo Policy Paths'!$A$2:$I$31,'Monte Carlo_WA Complance Price'!$B461+1,FALSE))</f>
        <v>103.83804091539416</v>
      </c>
      <c r="W461" s="21">
        <f ca="1">IF(W$6&lt;$C461,0,VLOOKUP(W$6,'MonteCarlo Policy Paths'!$A$2:$I$31,'Monte Carlo_WA Complance Price'!$B461+1,FALSE))</f>
        <v>105.23352802521011</v>
      </c>
      <c r="X461" s="21">
        <f ca="1">IF(X$6&lt;$C461,0,VLOOKUP(X$6,'MonteCarlo Policy Paths'!$A$2:$I$31,'Monte Carlo_WA Complance Price'!$B461+1,FALSE))</f>
        <v>106.47156953138905</v>
      </c>
      <c r="Y461" s="21">
        <f ca="1">IF(Y$6&lt;$C461,0,VLOOKUP(Y$6,'MonteCarlo Policy Paths'!$A$2:$I$31,'Monte Carlo_WA Complance Price'!$B461+1,FALSE))</f>
        <v>107.709611037568</v>
      </c>
      <c r="Z461" s="21">
        <f ca="1">IF(Z$6&lt;$C461,0,VLOOKUP(Z$6,'MonteCarlo Policy Paths'!$A$2:$I$31,'Monte Carlo_WA Complance Price'!$B461+1,FALSE))</f>
        <v>108.94765254374694</v>
      </c>
      <c r="AA461" s="21">
        <f ca="1">IF(AA$6&lt;$C461,0,VLOOKUP(AA$6,'MonteCarlo Policy Paths'!$A$2:$I$31,'Monte Carlo_WA Complance Price'!$B461+1,FALSE))</f>
        <v>110.18569404992589</v>
      </c>
      <c r="AB461" s="21">
        <f ca="1">IF(AB$6&lt;$C461,0,VLOOKUP(AB$6,'MonteCarlo Policy Paths'!$A$2:$I$31,'Monte Carlo_WA Complance Price'!$B461+1,FALSE))</f>
        <v>111.42373555610482</v>
      </c>
      <c r="AC461" s="21">
        <f ca="1">IF(AC$6&lt;$C461,0,VLOOKUP(AC$6,'MonteCarlo Policy Paths'!$A$2:$I$31,'Monte Carlo_WA Complance Price'!$B461+1,FALSE))</f>
        <v>112.86811731331359</v>
      </c>
      <c r="AD461" s="21">
        <f ca="1">IF(AD$6&lt;$C461,0,VLOOKUP(AD$6,'MonteCarlo Policy Paths'!$A$2:$I$31,'Monte Carlo_WA Complance Price'!$B461+1,FALSE))</f>
        <v>114.31249907052236</v>
      </c>
      <c r="AE461" s="21">
        <f ca="1">IF(AE$6&lt;$C461,0,VLOOKUP(AE$6,'MonteCarlo Policy Paths'!$A$2:$I$31,'Monte Carlo_WA Complance Price'!$B461+1,FALSE))</f>
        <v>115.75688082773114</v>
      </c>
      <c r="AF461" s="21">
        <f ca="1">IF(AF$6&lt;$C461,0,VLOOKUP(AF$6,'MonteCarlo Policy Paths'!$A$2:$I$31,'Monte Carlo_WA Complance Price'!$B461+1,FALSE))</f>
        <v>117.20126258493991</v>
      </c>
      <c r="AG461" s="22">
        <f ca="1">IF(AG$6&lt;$C461,0,VLOOKUP(AG$6,'MonteCarlo Policy Paths'!$A$2:$I$31,'Monte Carlo_WA Complance Price'!$B461+1,FALSE))</f>
        <v>120.41827982173916</v>
      </c>
      <c r="AI461" s="20">
        <f ca="1">E461*VLOOKUP(AI$6,'Greenhouse Gas Costs Avoided'!$A$2:$I$32,9,FALSE)</f>
        <v>0</v>
      </c>
      <c r="AJ461" s="21">
        <f ca="1">F461*VLOOKUP(AJ$6,'Greenhouse Gas Costs Avoided'!$A$2:$I$32,9,FALSE)</f>
        <v>5.2166744805659615</v>
      </c>
      <c r="AK461" s="21">
        <f ca="1">G461*VLOOKUP(AK$6,'Greenhouse Gas Costs Avoided'!$A$2:$I$32,9,FALSE)</f>
        <v>5.3216023247413169</v>
      </c>
      <c r="AL461" s="21">
        <f ca="1">H461*VLOOKUP(AL$6,'Greenhouse Gas Costs Avoided'!$A$2:$I$32,9,FALSE)</f>
        <v>5.4265301689166732</v>
      </c>
      <c r="AM461" s="21">
        <f ca="1">I461*VLOOKUP(AM$6,'Greenhouse Gas Costs Avoided'!$A$2:$I$32,9,FALSE)</f>
        <v>5.5063320831654474</v>
      </c>
      <c r="AN461" s="21">
        <f ca="1">J461*VLOOKUP(AN$6,'Greenhouse Gas Costs Avoided'!$A$2:$I$32,9,FALSE)</f>
        <v>5.5861339974142208</v>
      </c>
      <c r="AO461" s="21">
        <f ca="1">K461*VLOOKUP(AO$6,'Greenhouse Gas Costs Avoided'!$A$2:$I$32,9,FALSE)</f>
        <v>5.665935911662995</v>
      </c>
      <c r="AP461" s="21">
        <f ca="1">L461*VLOOKUP(AP$6,'Greenhouse Gas Costs Avoided'!$A$2:$I$32,9,FALSE)</f>
        <v>5.7457378259117702</v>
      </c>
      <c r="AQ461" s="21">
        <f ca="1">M461*VLOOKUP(AQ$6,'Greenhouse Gas Costs Avoided'!$A$2:$I$32,9,FALSE)</f>
        <v>5.8255397401605462</v>
      </c>
      <c r="AR461" s="21">
        <f ca="1">N461*VLOOKUP(AR$6,'Greenhouse Gas Costs Avoided'!$A$2:$I$32,9,FALSE)</f>
        <v>5.9053416544093205</v>
      </c>
      <c r="AS461" s="21">
        <f ca="1">O461*VLOOKUP(AS$6,'Greenhouse Gas Costs Avoided'!$A$2:$I$32,9,FALSE)</f>
        <v>5.9851435686580947</v>
      </c>
      <c r="AT461" s="21">
        <f ca="1">P461*VLOOKUP(AT$6,'Greenhouse Gas Costs Avoided'!$A$2:$I$32,9,FALSE)</f>
        <v>6.0649454829068699</v>
      </c>
      <c r="AU461" s="21">
        <f ca="1">Q461*VLOOKUP(AU$6,'Greenhouse Gas Costs Avoided'!$A$2:$I$32,9,FALSE)</f>
        <v>6.1447473971556432</v>
      </c>
      <c r="AV461" s="21">
        <f ca="1">R461*VLOOKUP(AV$6,'Greenhouse Gas Costs Avoided'!$A$2:$I$32,9,FALSE)</f>
        <v>6.2245493114044184</v>
      </c>
      <c r="AW461" s="21">
        <f ca="1">S461*VLOOKUP(AW$6,'Greenhouse Gas Costs Avoided'!$A$2:$I$32,9,FALSE)</f>
        <v>6.312953786990386</v>
      </c>
      <c r="AX461" s="21">
        <f ca="1">T461*VLOOKUP(AX$6,'Greenhouse Gas Costs Avoided'!$A$2:$I$32,9,FALSE)</f>
        <v>6.4013582625763545</v>
      </c>
      <c r="AY461" s="21">
        <f ca="1">U461*VLOOKUP(AY$6,'Greenhouse Gas Costs Avoided'!$A$2:$I$32,9,FALSE)</f>
        <v>6.4897627381623222</v>
      </c>
      <c r="AZ461" s="21">
        <f ca="1">V461*VLOOKUP(AZ$6,'Greenhouse Gas Costs Avoided'!$A$2:$I$32,9,FALSE)</f>
        <v>6.5781672137482907</v>
      </c>
      <c r="BA461" s="21">
        <f ca="1">W461*VLOOKUP(BA$6,'Greenhouse Gas Costs Avoided'!$A$2:$I$32,9,FALSE)</f>
        <v>6.6665716893342575</v>
      </c>
      <c r="BB461" s="21">
        <f ca="1">X461*VLOOKUP(BB$6,'Greenhouse Gas Costs Avoided'!$A$2:$I$32,9,FALSE)</f>
        <v>6.7450019445028957</v>
      </c>
      <c r="BC461" s="21">
        <f ca="1">Y461*VLOOKUP(BC$6,'Greenhouse Gas Costs Avoided'!$A$2:$I$32,9,FALSE)</f>
        <v>6.8234321996715348</v>
      </c>
      <c r="BD461" s="21">
        <f ca="1">Z461*VLOOKUP(BD$6,'Greenhouse Gas Costs Avoided'!$A$2:$I$32,9,FALSE)</f>
        <v>6.901862454840173</v>
      </c>
      <c r="BE461" s="21">
        <f ca="1">AA461*VLOOKUP(BE$6,'Greenhouse Gas Costs Avoided'!$A$2:$I$32,9,FALSE)</f>
        <v>6.9802927100088112</v>
      </c>
      <c r="BF461" s="21">
        <f ca="1">AB461*VLOOKUP(BF$6,'Greenhouse Gas Costs Avoided'!$A$2:$I$32,9,FALSE)</f>
        <v>7.0587229651774486</v>
      </c>
      <c r="BG461" s="21">
        <f ca="1">AC461*VLOOKUP(BG$6,'Greenhouse Gas Costs Avoided'!$A$2:$I$32,9,FALSE)</f>
        <v>7.1502249295408609</v>
      </c>
      <c r="BH461" s="21">
        <f ca="1">AD461*VLOOKUP(BH$6,'Greenhouse Gas Costs Avoided'!$A$2:$I$32,9,FALSE)</f>
        <v>7.2417268939042723</v>
      </c>
      <c r="BI461" s="21">
        <f ca="1">AE461*VLOOKUP(BI$6,'Greenhouse Gas Costs Avoided'!$A$2:$I$32,9,FALSE)</f>
        <v>7.3332288582676846</v>
      </c>
      <c r="BJ461" s="21">
        <f ca="1">AF461*VLOOKUP(BJ$6,'Greenhouse Gas Costs Avoided'!$A$2:$I$32,9,FALSE)</f>
        <v>7.424730822631096</v>
      </c>
      <c r="BK461" s="22">
        <f ca="1">AG461*VLOOKUP(BK$6,'Greenhouse Gas Costs Avoided'!$A$2:$I$32,9,FALSE)</f>
        <v>7.6285297110405814</v>
      </c>
    </row>
    <row r="462" spans="1:63" x14ac:dyDescent="0.35">
      <c r="A462" s="11">
        <v>456</v>
      </c>
      <c r="B462" s="12">
        <f t="shared" ca="1" si="14"/>
        <v>5</v>
      </c>
      <c r="C462" s="13">
        <f t="shared" ca="1" si="15"/>
        <v>2023</v>
      </c>
      <c r="E462" s="20">
        <f ca="1">IF(E$6&lt;$C462,0,VLOOKUP(E$6,'MonteCarlo Policy Paths'!$A$2:$I$31,'Monte Carlo_WA Complance Price'!$B462+1,FALSE))</f>
        <v>0</v>
      </c>
      <c r="F462" s="21">
        <f ca="1">IF(F$6&lt;$C462,0,VLOOKUP(F$6,'MonteCarlo Policy Paths'!$A$2:$I$31,'Monte Carlo_WA Complance Price'!$B462+1,FALSE))</f>
        <v>82.346532180449415</v>
      </c>
      <c r="G462" s="21">
        <f ca="1">IF(G$6&lt;$C462,0,VLOOKUP(G$6,'MonteCarlo Policy Paths'!$A$2:$I$31,'Monte Carlo_WA Complance Price'!$B462+1,FALSE))</f>
        <v>84.002844861871253</v>
      </c>
      <c r="H462" s="21">
        <f ca="1">IF(H$6&lt;$C462,0,VLOOKUP(H$6,'MonteCarlo Policy Paths'!$A$2:$I$31,'Monte Carlo_WA Complance Price'!$B462+1,FALSE))</f>
        <v>85.659157543293105</v>
      </c>
      <c r="I462" s="21">
        <f ca="1">IF(I$6&lt;$C462,0,VLOOKUP(I$6,'MonteCarlo Policy Paths'!$A$2:$I$31,'Monte Carlo_WA Complance Price'!$B462+1,FALSE))</f>
        <v>86.918851036576825</v>
      </c>
      <c r="J462" s="21">
        <f ca="1">IF(J$6&lt;$C462,0,VLOOKUP(J$6,'MonteCarlo Policy Paths'!$A$2:$I$31,'Monte Carlo_WA Complance Price'!$B462+1,FALSE))</f>
        <v>88.178544529860531</v>
      </c>
      <c r="K462" s="21">
        <f ca="1">IF(K$6&lt;$C462,0,VLOOKUP(K$6,'MonteCarlo Policy Paths'!$A$2:$I$31,'Monte Carlo_WA Complance Price'!$B462+1,FALSE))</f>
        <v>89.438238023144251</v>
      </c>
      <c r="L462" s="21">
        <f ca="1">IF(L$6&lt;$C462,0,VLOOKUP(L$6,'MonteCarlo Policy Paths'!$A$2:$I$31,'Monte Carlo_WA Complance Price'!$B462+1,FALSE))</f>
        <v>90.697931516427971</v>
      </c>
      <c r="M462" s="21">
        <f ca="1">IF(M$6&lt;$C462,0,VLOOKUP(M$6,'MonteCarlo Policy Paths'!$A$2:$I$31,'Monte Carlo_WA Complance Price'!$B462+1,FALSE))</f>
        <v>91.95762500971172</v>
      </c>
      <c r="N462" s="21">
        <f ca="1">IF(N$6&lt;$C462,0,VLOOKUP(N$6,'MonteCarlo Policy Paths'!$A$2:$I$31,'Monte Carlo_WA Complance Price'!$B462+1,FALSE))</f>
        <v>93.21731850299544</v>
      </c>
      <c r="O462" s="21">
        <f ca="1">IF(O$6&lt;$C462,0,VLOOKUP(O$6,'MonteCarlo Policy Paths'!$A$2:$I$31,'Monte Carlo_WA Complance Price'!$B462+1,FALSE))</f>
        <v>94.47701199627916</v>
      </c>
      <c r="P462" s="21">
        <f ca="1">IF(P$6&lt;$C462,0,VLOOKUP(P$6,'MonteCarlo Policy Paths'!$A$2:$I$31,'Monte Carlo_WA Complance Price'!$B462+1,FALSE))</f>
        <v>95.73670548956288</v>
      </c>
      <c r="Q462" s="21">
        <f ca="1">IF(Q$6&lt;$C462,0,VLOOKUP(Q$6,'MonteCarlo Policy Paths'!$A$2:$I$31,'Monte Carlo_WA Complance Price'!$B462+1,FALSE))</f>
        <v>96.996398982846586</v>
      </c>
      <c r="R462" s="21">
        <f ca="1">IF(R$6&lt;$C462,0,VLOOKUP(R$6,'MonteCarlo Policy Paths'!$A$2:$I$31,'Monte Carlo_WA Complance Price'!$B462+1,FALSE))</f>
        <v>99.874634841342697</v>
      </c>
      <c r="S462" s="21">
        <f ca="1">IF(S$6&lt;$C462,0,VLOOKUP(S$6,'MonteCarlo Policy Paths'!$A$2:$I$31,'Monte Carlo_WA Complance Price'!$B462+1,FALSE))</f>
        <v>101.93553668931256</v>
      </c>
      <c r="T462" s="21">
        <f ca="1">IF(T$6&lt;$C462,0,VLOOKUP(T$6,'MonteCarlo Policy Paths'!$A$2:$I$31,'Monte Carlo_WA Complance Price'!$B462+1,FALSE))</f>
        <v>104.04258519817796</v>
      </c>
      <c r="U462" s="21">
        <f ca="1">IF(U$6&lt;$C462,0,VLOOKUP(U$6,'MonteCarlo Policy Paths'!$A$2:$I$31,'Monte Carlo_WA Complance Price'!$B462+1,FALSE))</f>
        <v>106.18472717196582</v>
      </c>
      <c r="V462" s="21">
        <f ca="1">IF(V$6&lt;$C462,0,VLOOKUP(V$6,'MonteCarlo Policy Paths'!$A$2:$I$31,'Monte Carlo_WA Complance Price'!$B462+1,FALSE))</f>
        <v>108.36780972271322</v>
      </c>
      <c r="W462" s="21">
        <f ca="1">IF(W$6&lt;$C462,0,VLOOKUP(W$6,'MonteCarlo Policy Paths'!$A$2:$I$31,'Monte Carlo_WA Complance Price'!$B462+1,FALSE))</f>
        <v>110.57648338650839</v>
      </c>
      <c r="X462" s="21">
        <f ca="1">IF(X$6&lt;$C462,0,VLOOKUP(X$6,'MonteCarlo Policy Paths'!$A$2:$I$31,'Monte Carlo_WA Complance Price'!$B462+1,FALSE))</f>
        <v>112.7694544213079</v>
      </c>
      <c r="Y462" s="21">
        <f ca="1">IF(Y$6&lt;$C462,0,VLOOKUP(Y$6,'MonteCarlo Policy Paths'!$A$2:$I$31,'Monte Carlo_WA Complance Price'!$B462+1,FALSE))</f>
        <v>114.98228749612761</v>
      </c>
      <c r="Z462" s="21">
        <f ca="1">IF(Z$6&lt;$C462,0,VLOOKUP(Z$6,'MonteCarlo Policy Paths'!$A$2:$I$31,'Monte Carlo_WA Complance Price'!$B462+1,FALSE))</f>
        <v>117.22345778349788</v>
      </c>
      <c r="AA462" s="21">
        <f ca="1">IF(AA$6&lt;$C462,0,VLOOKUP(AA$6,'MonteCarlo Policy Paths'!$A$2:$I$31,'Monte Carlo_WA Complance Price'!$B462+1,FALSE))</f>
        <v>119.50474742044912</v>
      </c>
      <c r="AB462" s="21">
        <f ca="1">IF(AB$6&lt;$C462,0,VLOOKUP(AB$6,'MonteCarlo Policy Paths'!$A$2:$I$31,'Monte Carlo_WA Complance Price'!$B462+1,FALSE))</f>
        <v>121.83201137782079</v>
      </c>
      <c r="AC462" s="21">
        <f ca="1">IF(AC$6&lt;$C462,0,VLOOKUP(AC$6,'MonteCarlo Policy Paths'!$A$2:$I$31,'Monte Carlo_WA Complance Price'!$B462+1,FALSE))</f>
        <v>124.30483685770574</v>
      </c>
      <c r="AD462" s="21">
        <f ca="1">IF(AD$6&lt;$C462,0,VLOOKUP(AD$6,'MonteCarlo Policy Paths'!$A$2:$I$31,'Monte Carlo_WA Complance Price'!$B462+1,FALSE))</f>
        <v>126.81952160325447</v>
      </c>
      <c r="AE462" s="21">
        <f ca="1">IF(AE$6&lt;$C462,0,VLOOKUP(AE$6,'MonteCarlo Policy Paths'!$A$2:$I$31,'Monte Carlo_WA Complance Price'!$B462+1,FALSE))</f>
        <v>129.37127756316897</v>
      </c>
      <c r="AF462" s="21">
        <f ca="1">IF(AF$6&lt;$C462,0,VLOOKUP(AF$6,'MonteCarlo Policy Paths'!$A$2:$I$31,'Monte Carlo_WA Complance Price'!$B462+1,FALSE))</f>
        <v>131.96243899653103</v>
      </c>
      <c r="AG462" s="22">
        <f ca="1">IF(AG$6&lt;$C462,0,VLOOKUP(AG$6,'MonteCarlo Policy Paths'!$A$2:$I$31,'Monte Carlo_WA Complance Price'!$B462+1,FALSE))</f>
        <v>135.47056479945655</v>
      </c>
      <c r="AI462" s="20">
        <f ca="1">E462*VLOOKUP(AI$6,'Greenhouse Gas Costs Avoided'!$A$2:$I$32,9,FALSE)</f>
        <v>0</v>
      </c>
      <c r="AJ462" s="21">
        <f ca="1">F462*VLOOKUP(AJ$6,'Greenhouse Gas Costs Avoided'!$A$2:$I$32,9,FALSE)</f>
        <v>5.2166744805659615</v>
      </c>
      <c r="AK462" s="21">
        <f ca="1">G462*VLOOKUP(AK$6,'Greenhouse Gas Costs Avoided'!$A$2:$I$32,9,FALSE)</f>
        <v>5.3216023247413169</v>
      </c>
      <c r="AL462" s="21">
        <f ca="1">H462*VLOOKUP(AL$6,'Greenhouse Gas Costs Avoided'!$A$2:$I$32,9,FALSE)</f>
        <v>5.4265301689166732</v>
      </c>
      <c r="AM462" s="21">
        <f ca="1">I462*VLOOKUP(AM$6,'Greenhouse Gas Costs Avoided'!$A$2:$I$32,9,FALSE)</f>
        <v>5.5063320831654474</v>
      </c>
      <c r="AN462" s="21">
        <f ca="1">J462*VLOOKUP(AN$6,'Greenhouse Gas Costs Avoided'!$A$2:$I$32,9,FALSE)</f>
        <v>5.5861339974142208</v>
      </c>
      <c r="AO462" s="21">
        <f ca="1">K462*VLOOKUP(AO$6,'Greenhouse Gas Costs Avoided'!$A$2:$I$32,9,FALSE)</f>
        <v>5.665935911662995</v>
      </c>
      <c r="AP462" s="21">
        <f ca="1">L462*VLOOKUP(AP$6,'Greenhouse Gas Costs Avoided'!$A$2:$I$32,9,FALSE)</f>
        <v>5.7457378259117702</v>
      </c>
      <c r="AQ462" s="21">
        <f ca="1">M462*VLOOKUP(AQ$6,'Greenhouse Gas Costs Avoided'!$A$2:$I$32,9,FALSE)</f>
        <v>5.8255397401605462</v>
      </c>
      <c r="AR462" s="21">
        <f ca="1">N462*VLOOKUP(AR$6,'Greenhouse Gas Costs Avoided'!$A$2:$I$32,9,FALSE)</f>
        <v>5.9053416544093205</v>
      </c>
      <c r="AS462" s="21">
        <f ca="1">O462*VLOOKUP(AS$6,'Greenhouse Gas Costs Avoided'!$A$2:$I$32,9,FALSE)</f>
        <v>5.9851435686580947</v>
      </c>
      <c r="AT462" s="21">
        <f ca="1">P462*VLOOKUP(AT$6,'Greenhouse Gas Costs Avoided'!$A$2:$I$32,9,FALSE)</f>
        <v>6.0649454829068699</v>
      </c>
      <c r="AU462" s="21">
        <f ca="1">Q462*VLOOKUP(AU$6,'Greenhouse Gas Costs Avoided'!$A$2:$I$32,9,FALSE)</f>
        <v>6.1447473971556432</v>
      </c>
      <c r="AV462" s="21">
        <f ca="1">R462*VLOOKUP(AV$6,'Greenhouse Gas Costs Avoided'!$A$2:$I$32,9,FALSE)</f>
        <v>6.327084396109818</v>
      </c>
      <c r="AW462" s="21">
        <f ca="1">S462*VLOOKUP(AW$6,'Greenhouse Gas Costs Avoided'!$A$2:$I$32,9,FALSE)</f>
        <v>6.4576430704410743</v>
      </c>
      <c r="AX462" s="21">
        <f ca="1">T462*VLOOKUP(AX$6,'Greenhouse Gas Costs Avoided'!$A$2:$I$32,9,FALSE)</f>
        <v>6.5911251478821242</v>
      </c>
      <c r="AY462" s="21">
        <f ca="1">U462*VLOOKUP(AY$6,'Greenhouse Gas Costs Avoided'!$A$2:$I$32,9,FALSE)</f>
        <v>6.7268304055597685</v>
      </c>
      <c r="AZ462" s="21">
        <f ca="1">V462*VLOOKUP(AZ$6,'Greenhouse Gas Costs Avoided'!$A$2:$I$32,9,FALSE)</f>
        <v>6.8651292595600424</v>
      </c>
      <c r="BA462" s="21">
        <f ca="1">W462*VLOOKUP(BA$6,'Greenhouse Gas Costs Avoided'!$A$2:$I$32,9,FALSE)</f>
        <v>7.0050493173053994</v>
      </c>
      <c r="BB462" s="21">
        <f ca="1">X462*VLOOKUP(BB$6,'Greenhouse Gas Costs Avoided'!$A$2:$I$32,9,FALSE)</f>
        <v>7.1439746093722221</v>
      </c>
      <c r="BC462" s="21">
        <f ca="1">Y462*VLOOKUP(BC$6,'Greenhouse Gas Costs Avoided'!$A$2:$I$32,9,FALSE)</f>
        <v>7.2841581669004034</v>
      </c>
      <c r="BD462" s="21">
        <f ca="1">Z462*VLOOKUP(BD$6,'Greenhouse Gas Costs Avoided'!$A$2:$I$32,9,FALSE)</f>
        <v>7.426136894299721</v>
      </c>
      <c r="BE462" s="21">
        <f ca="1">AA462*VLOOKUP(BE$6,'Greenhouse Gas Costs Avoided'!$A$2:$I$32,9,FALSE)</f>
        <v>7.5706571930511553</v>
      </c>
      <c r="BF462" s="21">
        <f ca="1">AB462*VLOOKUP(BF$6,'Greenhouse Gas Costs Avoided'!$A$2:$I$32,9,FALSE)</f>
        <v>7.7180899770979394</v>
      </c>
      <c r="BG462" s="21">
        <f ca="1">AC462*VLOOKUP(BG$6,'Greenhouse Gas Costs Avoided'!$A$2:$I$32,9,FALSE)</f>
        <v>7.8747441218959366</v>
      </c>
      <c r="BH462" s="21">
        <f ca="1">AD462*VLOOKUP(BH$6,'Greenhouse Gas Costs Avoided'!$A$2:$I$32,9,FALSE)</f>
        <v>8.0340500621877027</v>
      </c>
      <c r="BI462" s="21">
        <f ca="1">AE462*VLOOKUP(BI$6,'Greenhouse Gas Costs Avoided'!$A$2:$I$32,9,FALSE)</f>
        <v>8.1957044736636782</v>
      </c>
      <c r="BJ462" s="21">
        <f ca="1">AF462*VLOOKUP(BJ$6,'Greenhouse Gas Costs Avoided'!$A$2:$I$32,9,FALSE)</f>
        <v>8.3598552322508848</v>
      </c>
      <c r="BK462" s="22">
        <f ca="1">AG462*VLOOKUP(BK$6,'Greenhouse Gas Costs Avoided'!$A$2:$I$32,9,FALSE)</f>
        <v>8.5820959249206545</v>
      </c>
    </row>
    <row r="463" spans="1:63" x14ac:dyDescent="0.35">
      <c r="A463" s="11">
        <v>457</v>
      </c>
      <c r="B463" s="12">
        <f t="shared" ca="1" si="14"/>
        <v>4</v>
      </c>
      <c r="C463" s="13">
        <f t="shared" ca="1" si="15"/>
        <v>2023</v>
      </c>
      <c r="E463" s="20">
        <f ca="1">IF(E$6&lt;$C463,0,VLOOKUP(E$6,'MonteCarlo Policy Paths'!$A$2:$I$31,'Monte Carlo_WA Complance Price'!$B463+1,FALSE))</f>
        <v>0</v>
      </c>
      <c r="F463" s="21">
        <f ca="1">IF(F$6&lt;$C463,0,VLOOKUP(F$6,'MonteCarlo Policy Paths'!$A$2:$I$31,'Monte Carlo_WA Complance Price'!$B463+1,FALSE))</f>
        <v>82.346532180449415</v>
      </c>
      <c r="G463" s="21">
        <f ca="1">IF(G$6&lt;$C463,0,VLOOKUP(G$6,'MonteCarlo Policy Paths'!$A$2:$I$31,'Monte Carlo_WA Complance Price'!$B463+1,FALSE))</f>
        <v>84.002844861871253</v>
      </c>
      <c r="H463" s="21">
        <f ca="1">IF(H$6&lt;$C463,0,VLOOKUP(H$6,'MonteCarlo Policy Paths'!$A$2:$I$31,'Monte Carlo_WA Complance Price'!$B463+1,FALSE))</f>
        <v>85.659157543293105</v>
      </c>
      <c r="I463" s="21">
        <f ca="1">IF(I$6&lt;$C463,0,VLOOKUP(I$6,'MonteCarlo Policy Paths'!$A$2:$I$31,'Monte Carlo_WA Complance Price'!$B463+1,FALSE))</f>
        <v>86.918851036576825</v>
      </c>
      <c r="J463" s="21">
        <f ca="1">IF(J$6&lt;$C463,0,VLOOKUP(J$6,'MonteCarlo Policy Paths'!$A$2:$I$31,'Monte Carlo_WA Complance Price'!$B463+1,FALSE))</f>
        <v>88.178544529860531</v>
      </c>
      <c r="K463" s="21">
        <f ca="1">IF(K$6&lt;$C463,0,VLOOKUP(K$6,'MonteCarlo Policy Paths'!$A$2:$I$31,'Monte Carlo_WA Complance Price'!$B463+1,FALSE))</f>
        <v>89.438238023144251</v>
      </c>
      <c r="L463" s="21">
        <f ca="1">IF(L$6&lt;$C463,0,VLOOKUP(L$6,'MonteCarlo Policy Paths'!$A$2:$I$31,'Monte Carlo_WA Complance Price'!$B463+1,FALSE))</f>
        <v>90.697931516427971</v>
      </c>
      <c r="M463" s="21">
        <f ca="1">IF(M$6&lt;$C463,0,VLOOKUP(M$6,'MonteCarlo Policy Paths'!$A$2:$I$31,'Monte Carlo_WA Complance Price'!$B463+1,FALSE))</f>
        <v>91.95762500971172</v>
      </c>
      <c r="N463" s="21">
        <f ca="1">IF(N$6&lt;$C463,0,VLOOKUP(N$6,'MonteCarlo Policy Paths'!$A$2:$I$31,'Monte Carlo_WA Complance Price'!$B463+1,FALSE))</f>
        <v>93.21731850299544</v>
      </c>
      <c r="O463" s="21">
        <f ca="1">IF(O$6&lt;$C463,0,VLOOKUP(O$6,'MonteCarlo Policy Paths'!$A$2:$I$31,'Monte Carlo_WA Complance Price'!$B463+1,FALSE))</f>
        <v>94.47701199627916</v>
      </c>
      <c r="P463" s="21">
        <f ca="1">IF(P$6&lt;$C463,0,VLOOKUP(P$6,'MonteCarlo Policy Paths'!$A$2:$I$31,'Monte Carlo_WA Complance Price'!$B463+1,FALSE))</f>
        <v>95.73670548956288</v>
      </c>
      <c r="Q463" s="21">
        <f ca="1">IF(Q$6&lt;$C463,0,VLOOKUP(Q$6,'MonteCarlo Policy Paths'!$A$2:$I$31,'Monte Carlo_WA Complance Price'!$B463+1,FALSE))</f>
        <v>96.996398982846586</v>
      </c>
      <c r="R463" s="21">
        <f ca="1">IF(R$6&lt;$C463,0,VLOOKUP(R$6,'MonteCarlo Policy Paths'!$A$2:$I$31,'Monte Carlo_WA Complance Price'!$B463+1,FALSE))</f>
        <v>98.25609247613032</v>
      </c>
      <c r="S463" s="21">
        <f ca="1">IF(S$6&lt;$C463,0,VLOOKUP(S$6,'MonteCarlo Policy Paths'!$A$2:$I$31,'Monte Carlo_WA Complance Price'!$B463+1,FALSE))</f>
        <v>99.65157958594628</v>
      </c>
      <c r="T463" s="21">
        <f ca="1">IF(T$6&lt;$C463,0,VLOOKUP(T$6,'MonteCarlo Policy Paths'!$A$2:$I$31,'Monte Carlo_WA Complance Price'!$B463+1,FALSE))</f>
        <v>101.04706669576224</v>
      </c>
      <c r="U463" s="21">
        <f ca="1">IF(U$6&lt;$C463,0,VLOOKUP(U$6,'MonteCarlo Policy Paths'!$A$2:$I$31,'Monte Carlo_WA Complance Price'!$B463+1,FALSE))</f>
        <v>102.4425538055782</v>
      </c>
      <c r="V463" s="21">
        <f ca="1">IF(V$6&lt;$C463,0,VLOOKUP(V$6,'MonteCarlo Policy Paths'!$A$2:$I$31,'Monte Carlo_WA Complance Price'!$B463+1,FALSE))</f>
        <v>103.83804091539416</v>
      </c>
      <c r="W463" s="21">
        <f ca="1">IF(W$6&lt;$C463,0,VLOOKUP(W$6,'MonteCarlo Policy Paths'!$A$2:$I$31,'Monte Carlo_WA Complance Price'!$B463+1,FALSE))</f>
        <v>105.23352802521011</v>
      </c>
      <c r="X463" s="21">
        <f ca="1">IF(X$6&lt;$C463,0,VLOOKUP(X$6,'MonteCarlo Policy Paths'!$A$2:$I$31,'Monte Carlo_WA Complance Price'!$B463+1,FALSE))</f>
        <v>106.47156953138905</v>
      </c>
      <c r="Y463" s="21">
        <f ca="1">IF(Y$6&lt;$C463,0,VLOOKUP(Y$6,'MonteCarlo Policy Paths'!$A$2:$I$31,'Monte Carlo_WA Complance Price'!$B463+1,FALSE))</f>
        <v>107.709611037568</v>
      </c>
      <c r="Z463" s="21">
        <f ca="1">IF(Z$6&lt;$C463,0,VLOOKUP(Z$6,'MonteCarlo Policy Paths'!$A$2:$I$31,'Monte Carlo_WA Complance Price'!$B463+1,FALSE))</f>
        <v>108.94765254374694</v>
      </c>
      <c r="AA463" s="21">
        <f ca="1">IF(AA$6&lt;$C463,0,VLOOKUP(AA$6,'MonteCarlo Policy Paths'!$A$2:$I$31,'Monte Carlo_WA Complance Price'!$B463+1,FALSE))</f>
        <v>110.18569404992589</v>
      </c>
      <c r="AB463" s="21">
        <f ca="1">IF(AB$6&lt;$C463,0,VLOOKUP(AB$6,'MonteCarlo Policy Paths'!$A$2:$I$31,'Monte Carlo_WA Complance Price'!$B463+1,FALSE))</f>
        <v>111.42373555610482</v>
      </c>
      <c r="AC463" s="21">
        <f ca="1">IF(AC$6&lt;$C463,0,VLOOKUP(AC$6,'MonteCarlo Policy Paths'!$A$2:$I$31,'Monte Carlo_WA Complance Price'!$B463+1,FALSE))</f>
        <v>112.86811731331359</v>
      </c>
      <c r="AD463" s="21">
        <f ca="1">IF(AD$6&lt;$C463,0,VLOOKUP(AD$6,'MonteCarlo Policy Paths'!$A$2:$I$31,'Monte Carlo_WA Complance Price'!$B463+1,FALSE))</f>
        <v>114.31249907052236</v>
      </c>
      <c r="AE463" s="21">
        <f ca="1">IF(AE$6&lt;$C463,0,VLOOKUP(AE$6,'MonteCarlo Policy Paths'!$A$2:$I$31,'Monte Carlo_WA Complance Price'!$B463+1,FALSE))</f>
        <v>115.75688082773114</v>
      </c>
      <c r="AF463" s="21">
        <f ca="1">IF(AF$6&lt;$C463,0,VLOOKUP(AF$6,'MonteCarlo Policy Paths'!$A$2:$I$31,'Monte Carlo_WA Complance Price'!$B463+1,FALSE))</f>
        <v>117.20126258493991</v>
      </c>
      <c r="AG463" s="22">
        <f ca="1">IF(AG$6&lt;$C463,0,VLOOKUP(AG$6,'MonteCarlo Policy Paths'!$A$2:$I$31,'Monte Carlo_WA Complance Price'!$B463+1,FALSE))</f>
        <v>119.5319620819439</v>
      </c>
      <c r="AI463" s="20">
        <f ca="1">E463*VLOOKUP(AI$6,'Greenhouse Gas Costs Avoided'!$A$2:$I$32,9,FALSE)</f>
        <v>0</v>
      </c>
      <c r="AJ463" s="21">
        <f ca="1">F463*VLOOKUP(AJ$6,'Greenhouse Gas Costs Avoided'!$A$2:$I$32,9,FALSE)</f>
        <v>5.2166744805659615</v>
      </c>
      <c r="AK463" s="21">
        <f ca="1">G463*VLOOKUP(AK$6,'Greenhouse Gas Costs Avoided'!$A$2:$I$32,9,FALSE)</f>
        <v>5.3216023247413169</v>
      </c>
      <c r="AL463" s="21">
        <f ca="1">H463*VLOOKUP(AL$6,'Greenhouse Gas Costs Avoided'!$A$2:$I$32,9,FALSE)</f>
        <v>5.4265301689166732</v>
      </c>
      <c r="AM463" s="21">
        <f ca="1">I463*VLOOKUP(AM$6,'Greenhouse Gas Costs Avoided'!$A$2:$I$32,9,FALSE)</f>
        <v>5.5063320831654474</v>
      </c>
      <c r="AN463" s="21">
        <f ca="1">J463*VLOOKUP(AN$6,'Greenhouse Gas Costs Avoided'!$A$2:$I$32,9,FALSE)</f>
        <v>5.5861339974142208</v>
      </c>
      <c r="AO463" s="21">
        <f ca="1">K463*VLOOKUP(AO$6,'Greenhouse Gas Costs Avoided'!$A$2:$I$32,9,FALSE)</f>
        <v>5.665935911662995</v>
      </c>
      <c r="AP463" s="21">
        <f ca="1">L463*VLOOKUP(AP$6,'Greenhouse Gas Costs Avoided'!$A$2:$I$32,9,FALSE)</f>
        <v>5.7457378259117702</v>
      </c>
      <c r="AQ463" s="21">
        <f ca="1">M463*VLOOKUP(AQ$6,'Greenhouse Gas Costs Avoided'!$A$2:$I$32,9,FALSE)</f>
        <v>5.8255397401605462</v>
      </c>
      <c r="AR463" s="21">
        <f ca="1">N463*VLOOKUP(AR$6,'Greenhouse Gas Costs Avoided'!$A$2:$I$32,9,FALSE)</f>
        <v>5.9053416544093205</v>
      </c>
      <c r="AS463" s="21">
        <f ca="1">O463*VLOOKUP(AS$6,'Greenhouse Gas Costs Avoided'!$A$2:$I$32,9,FALSE)</f>
        <v>5.9851435686580947</v>
      </c>
      <c r="AT463" s="21">
        <f ca="1">P463*VLOOKUP(AT$6,'Greenhouse Gas Costs Avoided'!$A$2:$I$32,9,FALSE)</f>
        <v>6.0649454829068699</v>
      </c>
      <c r="AU463" s="21">
        <f ca="1">Q463*VLOOKUP(AU$6,'Greenhouse Gas Costs Avoided'!$A$2:$I$32,9,FALSE)</f>
        <v>6.1447473971556432</v>
      </c>
      <c r="AV463" s="21">
        <f ca="1">R463*VLOOKUP(AV$6,'Greenhouse Gas Costs Avoided'!$A$2:$I$32,9,FALSE)</f>
        <v>6.2245493114044184</v>
      </c>
      <c r="AW463" s="21">
        <f ca="1">S463*VLOOKUP(AW$6,'Greenhouse Gas Costs Avoided'!$A$2:$I$32,9,FALSE)</f>
        <v>6.312953786990386</v>
      </c>
      <c r="AX463" s="21">
        <f ca="1">T463*VLOOKUP(AX$6,'Greenhouse Gas Costs Avoided'!$A$2:$I$32,9,FALSE)</f>
        <v>6.4013582625763545</v>
      </c>
      <c r="AY463" s="21">
        <f ca="1">U463*VLOOKUP(AY$6,'Greenhouse Gas Costs Avoided'!$A$2:$I$32,9,FALSE)</f>
        <v>6.4897627381623222</v>
      </c>
      <c r="AZ463" s="21">
        <f ca="1">V463*VLOOKUP(AZ$6,'Greenhouse Gas Costs Avoided'!$A$2:$I$32,9,FALSE)</f>
        <v>6.5781672137482907</v>
      </c>
      <c r="BA463" s="21">
        <f ca="1">W463*VLOOKUP(BA$6,'Greenhouse Gas Costs Avoided'!$A$2:$I$32,9,FALSE)</f>
        <v>6.6665716893342575</v>
      </c>
      <c r="BB463" s="21">
        <f ca="1">X463*VLOOKUP(BB$6,'Greenhouse Gas Costs Avoided'!$A$2:$I$32,9,FALSE)</f>
        <v>6.7450019445028957</v>
      </c>
      <c r="BC463" s="21">
        <f ca="1">Y463*VLOOKUP(BC$6,'Greenhouse Gas Costs Avoided'!$A$2:$I$32,9,FALSE)</f>
        <v>6.8234321996715348</v>
      </c>
      <c r="BD463" s="21">
        <f ca="1">Z463*VLOOKUP(BD$6,'Greenhouse Gas Costs Avoided'!$A$2:$I$32,9,FALSE)</f>
        <v>6.901862454840173</v>
      </c>
      <c r="BE463" s="21">
        <f ca="1">AA463*VLOOKUP(BE$6,'Greenhouse Gas Costs Avoided'!$A$2:$I$32,9,FALSE)</f>
        <v>6.9802927100088112</v>
      </c>
      <c r="BF463" s="21">
        <f ca="1">AB463*VLOOKUP(BF$6,'Greenhouse Gas Costs Avoided'!$A$2:$I$32,9,FALSE)</f>
        <v>7.0587229651774486</v>
      </c>
      <c r="BG463" s="21">
        <f ca="1">AC463*VLOOKUP(BG$6,'Greenhouse Gas Costs Avoided'!$A$2:$I$32,9,FALSE)</f>
        <v>7.1502249295408609</v>
      </c>
      <c r="BH463" s="21">
        <f ca="1">AD463*VLOOKUP(BH$6,'Greenhouse Gas Costs Avoided'!$A$2:$I$32,9,FALSE)</f>
        <v>7.2417268939042723</v>
      </c>
      <c r="BI463" s="21">
        <f ca="1">AE463*VLOOKUP(BI$6,'Greenhouse Gas Costs Avoided'!$A$2:$I$32,9,FALSE)</f>
        <v>7.3332288582676846</v>
      </c>
      <c r="BJ463" s="21">
        <f ca="1">AF463*VLOOKUP(BJ$6,'Greenhouse Gas Costs Avoided'!$A$2:$I$32,9,FALSE)</f>
        <v>7.424730822631096</v>
      </c>
      <c r="BK463" s="22">
        <f ca="1">AG463*VLOOKUP(BK$6,'Greenhouse Gas Costs Avoided'!$A$2:$I$32,9,FALSE)</f>
        <v>7.5723812490175435</v>
      </c>
    </row>
    <row r="464" spans="1:63" x14ac:dyDescent="0.35">
      <c r="A464" s="11">
        <v>458</v>
      </c>
      <c r="B464" s="12">
        <f t="shared" ca="1" si="14"/>
        <v>2</v>
      </c>
      <c r="C464" s="13">
        <f t="shared" ca="1" si="15"/>
        <v>2023</v>
      </c>
      <c r="E464" s="20">
        <f ca="1">IF(E$6&lt;$C464,0,VLOOKUP(E$6,'MonteCarlo Policy Paths'!$A$2:$I$31,'Monte Carlo_WA Complance Price'!$B464+1,FALSE))</f>
        <v>0</v>
      </c>
      <c r="F464" s="21">
        <f ca="1">IF(F$6&lt;$C464,0,VLOOKUP(F$6,'MonteCarlo Policy Paths'!$A$2:$I$31,'Monte Carlo_WA Complance Price'!$B464+1,FALSE))</f>
        <v>82.346532180449415</v>
      </c>
      <c r="G464" s="21">
        <f ca="1">IF(G$6&lt;$C464,0,VLOOKUP(G$6,'MonteCarlo Policy Paths'!$A$2:$I$31,'Monte Carlo_WA Complance Price'!$B464+1,FALSE))</f>
        <v>84.002844861871253</v>
      </c>
      <c r="H464" s="21">
        <f ca="1">IF(H$6&lt;$C464,0,VLOOKUP(H$6,'MonteCarlo Policy Paths'!$A$2:$I$31,'Monte Carlo_WA Complance Price'!$B464+1,FALSE))</f>
        <v>85.659157543293105</v>
      </c>
      <c r="I464" s="21">
        <f ca="1">IF(I$6&lt;$C464,0,VLOOKUP(I$6,'MonteCarlo Policy Paths'!$A$2:$I$31,'Monte Carlo_WA Complance Price'!$B464+1,FALSE))</f>
        <v>86.918851036576825</v>
      </c>
      <c r="J464" s="21">
        <f ca="1">IF(J$6&lt;$C464,0,VLOOKUP(J$6,'MonteCarlo Policy Paths'!$A$2:$I$31,'Monte Carlo_WA Complance Price'!$B464+1,FALSE))</f>
        <v>88.178544529860531</v>
      </c>
      <c r="K464" s="21">
        <f ca="1">IF(K$6&lt;$C464,0,VLOOKUP(K$6,'MonteCarlo Policy Paths'!$A$2:$I$31,'Monte Carlo_WA Complance Price'!$B464+1,FALSE))</f>
        <v>89.438238023144251</v>
      </c>
      <c r="L464" s="21">
        <f ca="1">IF(L$6&lt;$C464,0,VLOOKUP(L$6,'MonteCarlo Policy Paths'!$A$2:$I$31,'Monte Carlo_WA Complance Price'!$B464+1,FALSE))</f>
        <v>90.697931516427971</v>
      </c>
      <c r="M464" s="21">
        <f ca="1">IF(M$6&lt;$C464,0,VLOOKUP(M$6,'MonteCarlo Policy Paths'!$A$2:$I$31,'Monte Carlo_WA Complance Price'!$B464+1,FALSE))</f>
        <v>91.95762500971172</v>
      </c>
      <c r="N464" s="21">
        <f ca="1">IF(N$6&lt;$C464,0,VLOOKUP(N$6,'MonteCarlo Policy Paths'!$A$2:$I$31,'Monte Carlo_WA Complance Price'!$B464+1,FALSE))</f>
        <v>93.21731850299544</v>
      </c>
      <c r="O464" s="21">
        <f ca="1">IF(O$6&lt;$C464,0,VLOOKUP(O$6,'MonteCarlo Policy Paths'!$A$2:$I$31,'Monte Carlo_WA Complance Price'!$B464+1,FALSE))</f>
        <v>94.47701199627916</v>
      </c>
      <c r="P464" s="21">
        <f ca="1">IF(P$6&lt;$C464,0,VLOOKUP(P$6,'MonteCarlo Policy Paths'!$A$2:$I$31,'Monte Carlo_WA Complance Price'!$B464+1,FALSE))</f>
        <v>95.73670548956288</v>
      </c>
      <c r="Q464" s="21">
        <f ca="1">IF(Q$6&lt;$C464,0,VLOOKUP(Q$6,'MonteCarlo Policy Paths'!$A$2:$I$31,'Monte Carlo_WA Complance Price'!$B464+1,FALSE))</f>
        <v>96.996398982846586</v>
      </c>
      <c r="R464" s="21">
        <f ca="1">IF(R$6&lt;$C464,0,VLOOKUP(R$6,'MonteCarlo Policy Paths'!$A$2:$I$31,'Monte Carlo_WA Complance Price'!$B464+1,FALSE))</f>
        <v>98.25609247613032</v>
      </c>
      <c r="S464" s="21">
        <f ca="1">IF(S$6&lt;$C464,0,VLOOKUP(S$6,'MonteCarlo Policy Paths'!$A$2:$I$31,'Monte Carlo_WA Complance Price'!$B464+1,FALSE))</f>
        <v>99.65157958594628</v>
      </c>
      <c r="T464" s="21">
        <f ca="1">IF(T$6&lt;$C464,0,VLOOKUP(T$6,'MonteCarlo Policy Paths'!$A$2:$I$31,'Monte Carlo_WA Complance Price'!$B464+1,FALSE))</f>
        <v>101.04706669576224</v>
      </c>
      <c r="U464" s="21">
        <f ca="1">IF(U$6&lt;$C464,0,VLOOKUP(U$6,'MonteCarlo Policy Paths'!$A$2:$I$31,'Monte Carlo_WA Complance Price'!$B464+1,FALSE))</f>
        <v>102.4425538055782</v>
      </c>
      <c r="V464" s="21">
        <f ca="1">IF(V$6&lt;$C464,0,VLOOKUP(V$6,'MonteCarlo Policy Paths'!$A$2:$I$31,'Monte Carlo_WA Complance Price'!$B464+1,FALSE))</f>
        <v>103.83804091539416</v>
      </c>
      <c r="W464" s="21">
        <f ca="1">IF(W$6&lt;$C464,0,VLOOKUP(W$6,'MonteCarlo Policy Paths'!$A$2:$I$31,'Monte Carlo_WA Complance Price'!$B464+1,FALSE))</f>
        <v>105.23352802521011</v>
      </c>
      <c r="X464" s="21">
        <f ca="1">IF(X$6&lt;$C464,0,VLOOKUP(X$6,'MonteCarlo Policy Paths'!$A$2:$I$31,'Monte Carlo_WA Complance Price'!$B464+1,FALSE))</f>
        <v>106.47156953138905</v>
      </c>
      <c r="Y464" s="21">
        <f ca="1">IF(Y$6&lt;$C464,0,VLOOKUP(Y$6,'MonteCarlo Policy Paths'!$A$2:$I$31,'Monte Carlo_WA Complance Price'!$B464+1,FALSE))</f>
        <v>107.709611037568</v>
      </c>
      <c r="Z464" s="21">
        <f ca="1">IF(Z$6&lt;$C464,0,VLOOKUP(Z$6,'MonteCarlo Policy Paths'!$A$2:$I$31,'Monte Carlo_WA Complance Price'!$B464+1,FALSE))</f>
        <v>108.94765254374694</v>
      </c>
      <c r="AA464" s="21">
        <f ca="1">IF(AA$6&lt;$C464,0,VLOOKUP(AA$6,'MonteCarlo Policy Paths'!$A$2:$I$31,'Monte Carlo_WA Complance Price'!$B464+1,FALSE))</f>
        <v>110.18569404992589</v>
      </c>
      <c r="AB464" s="21">
        <f ca="1">IF(AB$6&lt;$C464,0,VLOOKUP(AB$6,'MonteCarlo Policy Paths'!$A$2:$I$31,'Monte Carlo_WA Complance Price'!$B464+1,FALSE))</f>
        <v>111.42373555610482</v>
      </c>
      <c r="AC464" s="21">
        <f ca="1">IF(AC$6&lt;$C464,0,VLOOKUP(AC$6,'MonteCarlo Policy Paths'!$A$2:$I$31,'Monte Carlo_WA Complance Price'!$B464+1,FALSE))</f>
        <v>112.86811731331359</v>
      </c>
      <c r="AD464" s="21">
        <f ca="1">IF(AD$6&lt;$C464,0,VLOOKUP(AD$6,'MonteCarlo Policy Paths'!$A$2:$I$31,'Monte Carlo_WA Complance Price'!$B464+1,FALSE))</f>
        <v>114.31249907052236</v>
      </c>
      <c r="AE464" s="21">
        <f ca="1">IF(AE$6&lt;$C464,0,VLOOKUP(AE$6,'MonteCarlo Policy Paths'!$A$2:$I$31,'Monte Carlo_WA Complance Price'!$B464+1,FALSE))</f>
        <v>115.75688082773114</v>
      </c>
      <c r="AF464" s="21">
        <f ca="1">IF(AF$6&lt;$C464,0,VLOOKUP(AF$6,'MonteCarlo Policy Paths'!$A$2:$I$31,'Monte Carlo_WA Complance Price'!$B464+1,FALSE))</f>
        <v>117.20126258493991</v>
      </c>
      <c r="AG464" s="22">
        <f ca="1">IF(AG$6&lt;$C464,0,VLOOKUP(AG$6,'MonteCarlo Policy Paths'!$A$2:$I$31,'Monte Carlo_WA Complance Price'!$B464+1,FALSE))</f>
        <v>120.41827982173916</v>
      </c>
      <c r="AI464" s="20">
        <f ca="1">E464*VLOOKUP(AI$6,'Greenhouse Gas Costs Avoided'!$A$2:$I$32,9,FALSE)</f>
        <v>0</v>
      </c>
      <c r="AJ464" s="21">
        <f ca="1">F464*VLOOKUP(AJ$6,'Greenhouse Gas Costs Avoided'!$A$2:$I$32,9,FALSE)</f>
        <v>5.2166744805659615</v>
      </c>
      <c r="AK464" s="21">
        <f ca="1">G464*VLOOKUP(AK$6,'Greenhouse Gas Costs Avoided'!$A$2:$I$32,9,FALSE)</f>
        <v>5.3216023247413169</v>
      </c>
      <c r="AL464" s="21">
        <f ca="1">H464*VLOOKUP(AL$6,'Greenhouse Gas Costs Avoided'!$A$2:$I$32,9,FALSE)</f>
        <v>5.4265301689166732</v>
      </c>
      <c r="AM464" s="21">
        <f ca="1">I464*VLOOKUP(AM$6,'Greenhouse Gas Costs Avoided'!$A$2:$I$32,9,FALSE)</f>
        <v>5.5063320831654474</v>
      </c>
      <c r="AN464" s="21">
        <f ca="1">J464*VLOOKUP(AN$6,'Greenhouse Gas Costs Avoided'!$A$2:$I$32,9,FALSE)</f>
        <v>5.5861339974142208</v>
      </c>
      <c r="AO464" s="21">
        <f ca="1">K464*VLOOKUP(AO$6,'Greenhouse Gas Costs Avoided'!$A$2:$I$32,9,FALSE)</f>
        <v>5.665935911662995</v>
      </c>
      <c r="AP464" s="21">
        <f ca="1">L464*VLOOKUP(AP$6,'Greenhouse Gas Costs Avoided'!$A$2:$I$32,9,FALSE)</f>
        <v>5.7457378259117702</v>
      </c>
      <c r="AQ464" s="21">
        <f ca="1">M464*VLOOKUP(AQ$6,'Greenhouse Gas Costs Avoided'!$A$2:$I$32,9,FALSE)</f>
        <v>5.8255397401605462</v>
      </c>
      <c r="AR464" s="21">
        <f ca="1">N464*VLOOKUP(AR$6,'Greenhouse Gas Costs Avoided'!$A$2:$I$32,9,FALSE)</f>
        <v>5.9053416544093205</v>
      </c>
      <c r="AS464" s="21">
        <f ca="1">O464*VLOOKUP(AS$6,'Greenhouse Gas Costs Avoided'!$A$2:$I$32,9,FALSE)</f>
        <v>5.9851435686580947</v>
      </c>
      <c r="AT464" s="21">
        <f ca="1">P464*VLOOKUP(AT$6,'Greenhouse Gas Costs Avoided'!$A$2:$I$32,9,FALSE)</f>
        <v>6.0649454829068699</v>
      </c>
      <c r="AU464" s="21">
        <f ca="1">Q464*VLOOKUP(AU$6,'Greenhouse Gas Costs Avoided'!$A$2:$I$32,9,FALSE)</f>
        <v>6.1447473971556432</v>
      </c>
      <c r="AV464" s="21">
        <f ca="1">R464*VLOOKUP(AV$6,'Greenhouse Gas Costs Avoided'!$A$2:$I$32,9,FALSE)</f>
        <v>6.2245493114044184</v>
      </c>
      <c r="AW464" s="21">
        <f ca="1">S464*VLOOKUP(AW$6,'Greenhouse Gas Costs Avoided'!$A$2:$I$32,9,FALSE)</f>
        <v>6.312953786990386</v>
      </c>
      <c r="AX464" s="21">
        <f ca="1">T464*VLOOKUP(AX$6,'Greenhouse Gas Costs Avoided'!$A$2:$I$32,9,FALSE)</f>
        <v>6.4013582625763545</v>
      </c>
      <c r="AY464" s="21">
        <f ca="1">U464*VLOOKUP(AY$6,'Greenhouse Gas Costs Avoided'!$A$2:$I$32,9,FALSE)</f>
        <v>6.4897627381623222</v>
      </c>
      <c r="AZ464" s="21">
        <f ca="1">V464*VLOOKUP(AZ$6,'Greenhouse Gas Costs Avoided'!$A$2:$I$32,9,FALSE)</f>
        <v>6.5781672137482907</v>
      </c>
      <c r="BA464" s="21">
        <f ca="1">W464*VLOOKUP(BA$6,'Greenhouse Gas Costs Avoided'!$A$2:$I$32,9,FALSE)</f>
        <v>6.6665716893342575</v>
      </c>
      <c r="BB464" s="21">
        <f ca="1">X464*VLOOKUP(BB$6,'Greenhouse Gas Costs Avoided'!$A$2:$I$32,9,FALSE)</f>
        <v>6.7450019445028957</v>
      </c>
      <c r="BC464" s="21">
        <f ca="1">Y464*VLOOKUP(BC$6,'Greenhouse Gas Costs Avoided'!$A$2:$I$32,9,FALSE)</f>
        <v>6.8234321996715348</v>
      </c>
      <c r="BD464" s="21">
        <f ca="1">Z464*VLOOKUP(BD$6,'Greenhouse Gas Costs Avoided'!$A$2:$I$32,9,FALSE)</f>
        <v>6.901862454840173</v>
      </c>
      <c r="BE464" s="21">
        <f ca="1">AA464*VLOOKUP(BE$6,'Greenhouse Gas Costs Avoided'!$A$2:$I$32,9,FALSE)</f>
        <v>6.9802927100088112</v>
      </c>
      <c r="BF464" s="21">
        <f ca="1">AB464*VLOOKUP(BF$6,'Greenhouse Gas Costs Avoided'!$A$2:$I$32,9,FALSE)</f>
        <v>7.0587229651774486</v>
      </c>
      <c r="BG464" s="21">
        <f ca="1">AC464*VLOOKUP(BG$6,'Greenhouse Gas Costs Avoided'!$A$2:$I$32,9,FALSE)</f>
        <v>7.1502249295408609</v>
      </c>
      <c r="BH464" s="21">
        <f ca="1">AD464*VLOOKUP(BH$6,'Greenhouse Gas Costs Avoided'!$A$2:$I$32,9,FALSE)</f>
        <v>7.2417268939042723</v>
      </c>
      <c r="BI464" s="21">
        <f ca="1">AE464*VLOOKUP(BI$6,'Greenhouse Gas Costs Avoided'!$A$2:$I$32,9,FALSE)</f>
        <v>7.3332288582676846</v>
      </c>
      <c r="BJ464" s="21">
        <f ca="1">AF464*VLOOKUP(BJ$6,'Greenhouse Gas Costs Avoided'!$A$2:$I$32,9,FALSE)</f>
        <v>7.424730822631096</v>
      </c>
      <c r="BK464" s="22">
        <f ca="1">AG464*VLOOKUP(BK$6,'Greenhouse Gas Costs Avoided'!$A$2:$I$32,9,FALSE)</f>
        <v>7.6285297110405814</v>
      </c>
    </row>
    <row r="465" spans="1:63" x14ac:dyDescent="0.35">
      <c r="A465" s="11">
        <v>459</v>
      </c>
      <c r="B465" s="12">
        <f t="shared" ca="1" si="14"/>
        <v>5</v>
      </c>
      <c r="C465" s="13">
        <f t="shared" ca="1" si="15"/>
        <v>2023</v>
      </c>
      <c r="E465" s="20">
        <f ca="1">IF(E$6&lt;$C465,0,VLOOKUP(E$6,'MonteCarlo Policy Paths'!$A$2:$I$31,'Monte Carlo_WA Complance Price'!$B465+1,FALSE))</f>
        <v>0</v>
      </c>
      <c r="F465" s="21">
        <f ca="1">IF(F$6&lt;$C465,0,VLOOKUP(F$6,'MonteCarlo Policy Paths'!$A$2:$I$31,'Monte Carlo_WA Complance Price'!$B465+1,FALSE))</f>
        <v>82.346532180449415</v>
      </c>
      <c r="G465" s="21">
        <f ca="1">IF(G$6&lt;$C465,0,VLOOKUP(G$6,'MonteCarlo Policy Paths'!$A$2:$I$31,'Monte Carlo_WA Complance Price'!$B465+1,FALSE))</f>
        <v>84.002844861871253</v>
      </c>
      <c r="H465" s="21">
        <f ca="1">IF(H$6&lt;$C465,0,VLOOKUP(H$6,'MonteCarlo Policy Paths'!$A$2:$I$31,'Monte Carlo_WA Complance Price'!$B465+1,FALSE))</f>
        <v>85.659157543293105</v>
      </c>
      <c r="I465" s="21">
        <f ca="1">IF(I$6&lt;$C465,0,VLOOKUP(I$6,'MonteCarlo Policy Paths'!$A$2:$I$31,'Monte Carlo_WA Complance Price'!$B465+1,FALSE))</f>
        <v>86.918851036576825</v>
      </c>
      <c r="J465" s="21">
        <f ca="1">IF(J$6&lt;$C465,0,VLOOKUP(J$6,'MonteCarlo Policy Paths'!$A$2:$I$31,'Monte Carlo_WA Complance Price'!$B465+1,FALSE))</f>
        <v>88.178544529860531</v>
      </c>
      <c r="K465" s="21">
        <f ca="1">IF(K$6&lt;$C465,0,VLOOKUP(K$6,'MonteCarlo Policy Paths'!$A$2:$I$31,'Monte Carlo_WA Complance Price'!$B465+1,FALSE))</f>
        <v>89.438238023144251</v>
      </c>
      <c r="L465" s="21">
        <f ca="1">IF(L$6&lt;$C465,0,VLOOKUP(L$6,'MonteCarlo Policy Paths'!$A$2:$I$31,'Monte Carlo_WA Complance Price'!$B465+1,FALSE))</f>
        <v>90.697931516427971</v>
      </c>
      <c r="M465" s="21">
        <f ca="1">IF(M$6&lt;$C465,0,VLOOKUP(M$6,'MonteCarlo Policy Paths'!$A$2:$I$31,'Monte Carlo_WA Complance Price'!$B465+1,FALSE))</f>
        <v>91.95762500971172</v>
      </c>
      <c r="N465" s="21">
        <f ca="1">IF(N$6&lt;$C465,0,VLOOKUP(N$6,'MonteCarlo Policy Paths'!$A$2:$I$31,'Monte Carlo_WA Complance Price'!$B465+1,FALSE))</f>
        <v>93.21731850299544</v>
      </c>
      <c r="O465" s="21">
        <f ca="1">IF(O$6&lt;$C465,0,VLOOKUP(O$6,'MonteCarlo Policy Paths'!$A$2:$I$31,'Monte Carlo_WA Complance Price'!$B465+1,FALSE))</f>
        <v>94.47701199627916</v>
      </c>
      <c r="P465" s="21">
        <f ca="1">IF(P$6&lt;$C465,0,VLOOKUP(P$6,'MonteCarlo Policy Paths'!$A$2:$I$31,'Monte Carlo_WA Complance Price'!$B465+1,FALSE))</f>
        <v>95.73670548956288</v>
      </c>
      <c r="Q465" s="21">
        <f ca="1">IF(Q$6&lt;$C465,0,VLOOKUP(Q$6,'MonteCarlo Policy Paths'!$A$2:$I$31,'Monte Carlo_WA Complance Price'!$B465+1,FALSE))</f>
        <v>96.996398982846586</v>
      </c>
      <c r="R465" s="21">
        <f ca="1">IF(R$6&lt;$C465,0,VLOOKUP(R$6,'MonteCarlo Policy Paths'!$A$2:$I$31,'Monte Carlo_WA Complance Price'!$B465+1,FALSE))</f>
        <v>99.874634841342697</v>
      </c>
      <c r="S465" s="21">
        <f ca="1">IF(S$6&lt;$C465,0,VLOOKUP(S$6,'MonteCarlo Policy Paths'!$A$2:$I$31,'Monte Carlo_WA Complance Price'!$B465+1,FALSE))</f>
        <v>101.93553668931256</v>
      </c>
      <c r="T465" s="21">
        <f ca="1">IF(T$6&lt;$C465,0,VLOOKUP(T$6,'MonteCarlo Policy Paths'!$A$2:$I$31,'Monte Carlo_WA Complance Price'!$B465+1,FALSE))</f>
        <v>104.04258519817796</v>
      </c>
      <c r="U465" s="21">
        <f ca="1">IF(U$6&lt;$C465,0,VLOOKUP(U$6,'MonteCarlo Policy Paths'!$A$2:$I$31,'Monte Carlo_WA Complance Price'!$B465+1,FALSE))</f>
        <v>106.18472717196582</v>
      </c>
      <c r="V465" s="21">
        <f ca="1">IF(V$6&lt;$C465,0,VLOOKUP(V$6,'MonteCarlo Policy Paths'!$A$2:$I$31,'Monte Carlo_WA Complance Price'!$B465+1,FALSE))</f>
        <v>108.36780972271322</v>
      </c>
      <c r="W465" s="21">
        <f ca="1">IF(W$6&lt;$C465,0,VLOOKUP(W$6,'MonteCarlo Policy Paths'!$A$2:$I$31,'Monte Carlo_WA Complance Price'!$B465+1,FALSE))</f>
        <v>110.57648338650839</v>
      </c>
      <c r="X465" s="21">
        <f ca="1">IF(X$6&lt;$C465,0,VLOOKUP(X$6,'MonteCarlo Policy Paths'!$A$2:$I$31,'Monte Carlo_WA Complance Price'!$B465+1,FALSE))</f>
        <v>112.7694544213079</v>
      </c>
      <c r="Y465" s="21">
        <f ca="1">IF(Y$6&lt;$C465,0,VLOOKUP(Y$6,'MonteCarlo Policy Paths'!$A$2:$I$31,'Monte Carlo_WA Complance Price'!$B465+1,FALSE))</f>
        <v>114.98228749612761</v>
      </c>
      <c r="Z465" s="21">
        <f ca="1">IF(Z$6&lt;$C465,0,VLOOKUP(Z$6,'MonteCarlo Policy Paths'!$A$2:$I$31,'Monte Carlo_WA Complance Price'!$B465+1,FALSE))</f>
        <v>117.22345778349788</v>
      </c>
      <c r="AA465" s="21">
        <f ca="1">IF(AA$6&lt;$C465,0,VLOOKUP(AA$6,'MonteCarlo Policy Paths'!$A$2:$I$31,'Monte Carlo_WA Complance Price'!$B465+1,FALSE))</f>
        <v>119.50474742044912</v>
      </c>
      <c r="AB465" s="21">
        <f ca="1">IF(AB$6&lt;$C465,0,VLOOKUP(AB$6,'MonteCarlo Policy Paths'!$A$2:$I$31,'Monte Carlo_WA Complance Price'!$B465+1,FALSE))</f>
        <v>121.83201137782079</v>
      </c>
      <c r="AC465" s="21">
        <f ca="1">IF(AC$6&lt;$C465,0,VLOOKUP(AC$6,'MonteCarlo Policy Paths'!$A$2:$I$31,'Monte Carlo_WA Complance Price'!$B465+1,FALSE))</f>
        <v>124.30483685770574</v>
      </c>
      <c r="AD465" s="21">
        <f ca="1">IF(AD$6&lt;$C465,0,VLOOKUP(AD$6,'MonteCarlo Policy Paths'!$A$2:$I$31,'Monte Carlo_WA Complance Price'!$B465+1,FALSE))</f>
        <v>126.81952160325447</v>
      </c>
      <c r="AE465" s="21">
        <f ca="1">IF(AE$6&lt;$C465,0,VLOOKUP(AE$6,'MonteCarlo Policy Paths'!$A$2:$I$31,'Monte Carlo_WA Complance Price'!$B465+1,FALSE))</f>
        <v>129.37127756316897</v>
      </c>
      <c r="AF465" s="21">
        <f ca="1">IF(AF$6&lt;$C465,0,VLOOKUP(AF$6,'MonteCarlo Policy Paths'!$A$2:$I$31,'Monte Carlo_WA Complance Price'!$B465+1,FALSE))</f>
        <v>131.96243899653103</v>
      </c>
      <c r="AG465" s="22">
        <f ca="1">IF(AG$6&lt;$C465,0,VLOOKUP(AG$6,'MonteCarlo Policy Paths'!$A$2:$I$31,'Monte Carlo_WA Complance Price'!$B465+1,FALSE))</f>
        <v>135.47056479945655</v>
      </c>
      <c r="AI465" s="20">
        <f ca="1">E465*VLOOKUP(AI$6,'Greenhouse Gas Costs Avoided'!$A$2:$I$32,9,FALSE)</f>
        <v>0</v>
      </c>
      <c r="AJ465" s="21">
        <f ca="1">F465*VLOOKUP(AJ$6,'Greenhouse Gas Costs Avoided'!$A$2:$I$32,9,FALSE)</f>
        <v>5.2166744805659615</v>
      </c>
      <c r="AK465" s="21">
        <f ca="1">G465*VLOOKUP(AK$6,'Greenhouse Gas Costs Avoided'!$A$2:$I$32,9,FALSE)</f>
        <v>5.3216023247413169</v>
      </c>
      <c r="AL465" s="21">
        <f ca="1">H465*VLOOKUP(AL$6,'Greenhouse Gas Costs Avoided'!$A$2:$I$32,9,FALSE)</f>
        <v>5.4265301689166732</v>
      </c>
      <c r="AM465" s="21">
        <f ca="1">I465*VLOOKUP(AM$6,'Greenhouse Gas Costs Avoided'!$A$2:$I$32,9,FALSE)</f>
        <v>5.5063320831654474</v>
      </c>
      <c r="AN465" s="21">
        <f ca="1">J465*VLOOKUP(AN$6,'Greenhouse Gas Costs Avoided'!$A$2:$I$32,9,FALSE)</f>
        <v>5.5861339974142208</v>
      </c>
      <c r="AO465" s="21">
        <f ca="1">K465*VLOOKUP(AO$6,'Greenhouse Gas Costs Avoided'!$A$2:$I$32,9,FALSE)</f>
        <v>5.665935911662995</v>
      </c>
      <c r="AP465" s="21">
        <f ca="1">L465*VLOOKUP(AP$6,'Greenhouse Gas Costs Avoided'!$A$2:$I$32,9,FALSE)</f>
        <v>5.7457378259117702</v>
      </c>
      <c r="AQ465" s="21">
        <f ca="1">M465*VLOOKUP(AQ$6,'Greenhouse Gas Costs Avoided'!$A$2:$I$32,9,FALSE)</f>
        <v>5.8255397401605462</v>
      </c>
      <c r="AR465" s="21">
        <f ca="1">N465*VLOOKUP(AR$6,'Greenhouse Gas Costs Avoided'!$A$2:$I$32,9,FALSE)</f>
        <v>5.9053416544093205</v>
      </c>
      <c r="AS465" s="21">
        <f ca="1">O465*VLOOKUP(AS$6,'Greenhouse Gas Costs Avoided'!$A$2:$I$32,9,FALSE)</f>
        <v>5.9851435686580947</v>
      </c>
      <c r="AT465" s="21">
        <f ca="1">P465*VLOOKUP(AT$6,'Greenhouse Gas Costs Avoided'!$A$2:$I$32,9,FALSE)</f>
        <v>6.0649454829068699</v>
      </c>
      <c r="AU465" s="21">
        <f ca="1">Q465*VLOOKUP(AU$6,'Greenhouse Gas Costs Avoided'!$A$2:$I$32,9,FALSE)</f>
        <v>6.1447473971556432</v>
      </c>
      <c r="AV465" s="21">
        <f ca="1">R465*VLOOKUP(AV$6,'Greenhouse Gas Costs Avoided'!$A$2:$I$32,9,FALSE)</f>
        <v>6.327084396109818</v>
      </c>
      <c r="AW465" s="21">
        <f ca="1">S465*VLOOKUP(AW$6,'Greenhouse Gas Costs Avoided'!$A$2:$I$32,9,FALSE)</f>
        <v>6.4576430704410743</v>
      </c>
      <c r="AX465" s="21">
        <f ca="1">T465*VLOOKUP(AX$6,'Greenhouse Gas Costs Avoided'!$A$2:$I$32,9,FALSE)</f>
        <v>6.5911251478821242</v>
      </c>
      <c r="AY465" s="21">
        <f ca="1">U465*VLOOKUP(AY$6,'Greenhouse Gas Costs Avoided'!$A$2:$I$32,9,FALSE)</f>
        <v>6.7268304055597685</v>
      </c>
      <c r="AZ465" s="21">
        <f ca="1">V465*VLOOKUP(AZ$6,'Greenhouse Gas Costs Avoided'!$A$2:$I$32,9,FALSE)</f>
        <v>6.8651292595600424</v>
      </c>
      <c r="BA465" s="21">
        <f ca="1">W465*VLOOKUP(BA$6,'Greenhouse Gas Costs Avoided'!$A$2:$I$32,9,FALSE)</f>
        <v>7.0050493173053994</v>
      </c>
      <c r="BB465" s="21">
        <f ca="1">X465*VLOOKUP(BB$6,'Greenhouse Gas Costs Avoided'!$A$2:$I$32,9,FALSE)</f>
        <v>7.1439746093722221</v>
      </c>
      <c r="BC465" s="21">
        <f ca="1">Y465*VLOOKUP(BC$6,'Greenhouse Gas Costs Avoided'!$A$2:$I$32,9,FALSE)</f>
        <v>7.2841581669004034</v>
      </c>
      <c r="BD465" s="21">
        <f ca="1">Z465*VLOOKUP(BD$6,'Greenhouse Gas Costs Avoided'!$A$2:$I$32,9,FALSE)</f>
        <v>7.426136894299721</v>
      </c>
      <c r="BE465" s="21">
        <f ca="1">AA465*VLOOKUP(BE$6,'Greenhouse Gas Costs Avoided'!$A$2:$I$32,9,FALSE)</f>
        <v>7.5706571930511553</v>
      </c>
      <c r="BF465" s="21">
        <f ca="1">AB465*VLOOKUP(BF$6,'Greenhouse Gas Costs Avoided'!$A$2:$I$32,9,FALSE)</f>
        <v>7.7180899770979394</v>
      </c>
      <c r="BG465" s="21">
        <f ca="1">AC465*VLOOKUP(BG$6,'Greenhouse Gas Costs Avoided'!$A$2:$I$32,9,FALSE)</f>
        <v>7.8747441218959366</v>
      </c>
      <c r="BH465" s="21">
        <f ca="1">AD465*VLOOKUP(BH$6,'Greenhouse Gas Costs Avoided'!$A$2:$I$32,9,FALSE)</f>
        <v>8.0340500621877027</v>
      </c>
      <c r="BI465" s="21">
        <f ca="1">AE465*VLOOKUP(BI$6,'Greenhouse Gas Costs Avoided'!$A$2:$I$32,9,FALSE)</f>
        <v>8.1957044736636782</v>
      </c>
      <c r="BJ465" s="21">
        <f ca="1">AF465*VLOOKUP(BJ$6,'Greenhouse Gas Costs Avoided'!$A$2:$I$32,9,FALSE)</f>
        <v>8.3598552322508848</v>
      </c>
      <c r="BK465" s="22">
        <f ca="1">AG465*VLOOKUP(BK$6,'Greenhouse Gas Costs Avoided'!$A$2:$I$32,9,FALSE)</f>
        <v>8.5820959249206545</v>
      </c>
    </row>
    <row r="466" spans="1:63" x14ac:dyDescent="0.35">
      <c r="A466" s="11">
        <v>460</v>
      </c>
      <c r="B466" s="12">
        <f t="shared" ca="1" si="14"/>
        <v>5</v>
      </c>
      <c r="C466" s="13">
        <f t="shared" ca="1" si="15"/>
        <v>2023</v>
      </c>
      <c r="E466" s="20">
        <f ca="1">IF(E$6&lt;$C466,0,VLOOKUP(E$6,'MonteCarlo Policy Paths'!$A$2:$I$31,'Monte Carlo_WA Complance Price'!$B466+1,FALSE))</f>
        <v>0</v>
      </c>
      <c r="F466" s="21">
        <f ca="1">IF(F$6&lt;$C466,0,VLOOKUP(F$6,'MonteCarlo Policy Paths'!$A$2:$I$31,'Monte Carlo_WA Complance Price'!$B466+1,FALSE))</f>
        <v>82.346532180449415</v>
      </c>
      <c r="G466" s="21">
        <f ca="1">IF(G$6&lt;$C466,0,VLOOKUP(G$6,'MonteCarlo Policy Paths'!$A$2:$I$31,'Monte Carlo_WA Complance Price'!$B466+1,FALSE))</f>
        <v>84.002844861871253</v>
      </c>
      <c r="H466" s="21">
        <f ca="1">IF(H$6&lt;$C466,0,VLOOKUP(H$6,'MonteCarlo Policy Paths'!$A$2:$I$31,'Monte Carlo_WA Complance Price'!$B466+1,FALSE))</f>
        <v>85.659157543293105</v>
      </c>
      <c r="I466" s="21">
        <f ca="1">IF(I$6&lt;$C466,0,VLOOKUP(I$6,'MonteCarlo Policy Paths'!$A$2:$I$31,'Monte Carlo_WA Complance Price'!$B466+1,FALSE))</f>
        <v>86.918851036576825</v>
      </c>
      <c r="J466" s="21">
        <f ca="1">IF(J$6&lt;$C466,0,VLOOKUP(J$6,'MonteCarlo Policy Paths'!$A$2:$I$31,'Monte Carlo_WA Complance Price'!$B466+1,FALSE))</f>
        <v>88.178544529860531</v>
      </c>
      <c r="K466" s="21">
        <f ca="1">IF(K$6&lt;$C466,0,VLOOKUP(K$6,'MonteCarlo Policy Paths'!$A$2:$I$31,'Monte Carlo_WA Complance Price'!$B466+1,FALSE))</f>
        <v>89.438238023144251</v>
      </c>
      <c r="L466" s="21">
        <f ca="1">IF(L$6&lt;$C466,0,VLOOKUP(L$6,'MonteCarlo Policy Paths'!$A$2:$I$31,'Monte Carlo_WA Complance Price'!$B466+1,FALSE))</f>
        <v>90.697931516427971</v>
      </c>
      <c r="M466" s="21">
        <f ca="1">IF(M$6&lt;$C466,0,VLOOKUP(M$6,'MonteCarlo Policy Paths'!$A$2:$I$31,'Monte Carlo_WA Complance Price'!$B466+1,FALSE))</f>
        <v>91.95762500971172</v>
      </c>
      <c r="N466" s="21">
        <f ca="1">IF(N$6&lt;$C466,0,VLOOKUP(N$6,'MonteCarlo Policy Paths'!$A$2:$I$31,'Monte Carlo_WA Complance Price'!$B466+1,FALSE))</f>
        <v>93.21731850299544</v>
      </c>
      <c r="O466" s="21">
        <f ca="1">IF(O$6&lt;$C466,0,VLOOKUP(O$6,'MonteCarlo Policy Paths'!$A$2:$I$31,'Monte Carlo_WA Complance Price'!$B466+1,FALSE))</f>
        <v>94.47701199627916</v>
      </c>
      <c r="P466" s="21">
        <f ca="1">IF(P$6&lt;$C466,0,VLOOKUP(P$6,'MonteCarlo Policy Paths'!$A$2:$I$31,'Monte Carlo_WA Complance Price'!$B466+1,FALSE))</f>
        <v>95.73670548956288</v>
      </c>
      <c r="Q466" s="21">
        <f ca="1">IF(Q$6&lt;$C466,0,VLOOKUP(Q$6,'MonteCarlo Policy Paths'!$A$2:$I$31,'Monte Carlo_WA Complance Price'!$B466+1,FALSE))</f>
        <v>96.996398982846586</v>
      </c>
      <c r="R466" s="21">
        <f ca="1">IF(R$6&lt;$C466,0,VLOOKUP(R$6,'MonteCarlo Policy Paths'!$A$2:$I$31,'Monte Carlo_WA Complance Price'!$B466+1,FALSE))</f>
        <v>99.874634841342697</v>
      </c>
      <c r="S466" s="21">
        <f ca="1">IF(S$6&lt;$C466,0,VLOOKUP(S$6,'MonteCarlo Policy Paths'!$A$2:$I$31,'Monte Carlo_WA Complance Price'!$B466+1,FALSE))</f>
        <v>101.93553668931256</v>
      </c>
      <c r="T466" s="21">
        <f ca="1">IF(T$6&lt;$C466,0,VLOOKUP(T$6,'MonteCarlo Policy Paths'!$A$2:$I$31,'Monte Carlo_WA Complance Price'!$B466+1,FALSE))</f>
        <v>104.04258519817796</v>
      </c>
      <c r="U466" s="21">
        <f ca="1">IF(U$6&lt;$C466,0,VLOOKUP(U$6,'MonteCarlo Policy Paths'!$A$2:$I$31,'Monte Carlo_WA Complance Price'!$B466+1,FALSE))</f>
        <v>106.18472717196582</v>
      </c>
      <c r="V466" s="21">
        <f ca="1">IF(V$6&lt;$C466,0,VLOOKUP(V$6,'MonteCarlo Policy Paths'!$A$2:$I$31,'Monte Carlo_WA Complance Price'!$B466+1,FALSE))</f>
        <v>108.36780972271322</v>
      </c>
      <c r="W466" s="21">
        <f ca="1">IF(W$6&lt;$C466,0,VLOOKUP(W$6,'MonteCarlo Policy Paths'!$A$2:$I$31,'Monte Carlo_WA Complance Price'!$B466+1,FALSE))</f>
        <v>110.57648338650839</v>
      </c>
      <c r="X466" s="21">
        <f ca="1">IF(X$6&lt;$C466,0,VLOOKUP(X$6,'MonteCarlo Policy Paths'!$A$2:$I$31,'Monte Carlo_WA Complance Price'!$B466+1,FALSE))</f>
        <v>112.7694544213079</v>
      </c>
      <c r="Y466" s="21">
        <f ca="1">IF(Y$6&lt;$C466,0,VLOOKUP(Y$6,'MonteCarlo Policy Paths'!$A$2:$I$31,'Monte Carlo_WA Complance Price'!$B466+1,FALSE))</f>
        <v>114.98228749612761</v>
      </c>
      <c r="Z466" s="21">
        <f ca="1">IF(Z$6&lt;$C466,0,VLOOKUP(Z$6,'MonteCarlo Policy Paths'!$A$2:$I$31,'Monte Carlo_WA Complance Price'!$B466+1,FALSE))</f>
        <v>117.22345778349788</v>
      </c>
      <c r="AA466" s="21">
        <f ca="1">IF(AA$6&lt;$C466,0,VLOOKUP(AA$6,'MonteCarlo Policy Paths'!$A$2:$I$31,'Monte Carlo_WA Complance Price'!$B466+1,FALSE))</f>
        <v>119.50474742044912</v>
      </c>
      <c r="AB466" s="21">
        <f ca="1">IF(AB$6&lt;$C466,0,VLOOKUP(AB$6,'MonteCarlo Policy Paths'!$A$2:$I$31,'Monte Carlo_WA Complance Price'!$B466+1,FALSE))</f>
        <v>121.83201137782079</v>
      </c>
      <c r="AC466" s="21">
        <f ca="1">IF(AC$6&lt;$C466,0,VLOOKUP(AC$6,'MonteCarlo Policy Paths'!$A$2:$I$31,'Monte Carlo_WA Complance Price'!$B466+1,FALSE))</f>
        <v>124.30483685770574</v>
      </c>
      <c r="AD466" s="21">
        <f ca="1">IF(AD$6&lt;$C466,0,VLOOKUP(AD$6,'MonteCarlo Policy Paths'!$A$2:$I$31,'Monte Carlo_WA Complance Price'!$B466+1,FALSE))</f>
        <v>126.81952160325447</v>
      </c>
      <c r="AE466" s="21">
        <f ca="1">IF(AE$6&lt;$C466,0,VLOOKUP(AE$6,'MonteCarlo Policy Paths'!$A$2:$I$31,'Monte Carlo_WA Complance Price'!$B466+1,FALSE))</f>
        <v>129.37127756316897</v>
      </c>
      <c r="AF466" s="21">
        <f ca="1">IF(AF$6&lt;$C466,0,VLOOKUP(AF$6,'MonteCarlo Policy Paths'!$A$2:$I$31,'Monte Carlo_WA Complance Price'!$B466+1,FALSE))</f>
        <v>131.96243899653103</v>
      </c>
      <c r="AG466" s="22">
        <f ca="1">IF(AG$6&lt;$C466,0,VLOOKUP(AG$6,'MonteCarlo Policy Paths'!$A$2:$I$31,'Monte Carlo_WA Complance Price'!$B466+1,FALSE))</f>
        <v>135.47056479945655</v>
      </c>
      <c r="AI466" s="20">
        <f ca="1">E466*VLOOKUP(AI$6,'Greenhouse Gas Costs Avoided'!$A$2:$I$32,9,FALSE)</f>
        <v>0</v>
      </c>
      <c r="AJ466" s="21">
        <f ca="1">F466*VLOOKUP(AJ$6,'Greenhouse Gas Costs Avoided'!$A$2:$I$32,9,FALSE)</f>
        <v>5.2166744805659615</v>
      </c>
      <c r="AK466" s="21">
        <f ca="1">G466*VLOOKUP(AK$6,'Greenhouse Gas Costs Avoided'!$A$2:$I$32,9,FALSE)</f>
        <v>5.3216023247413169</v>
      </c>
      <c r="AL466" s="21">
        <f ca="1">H466*VLOOKUP(AL$6,'Greenhouse Gas Costs Avoided'!$A$2:$I$32,9,FALSE)</f>
        <v>5.4265301689166732</v>
      </c>
      <c r="AM466" s="21">
        <f ca="1">I466*VLOOKUP(AM$6,'Greenhouse Gas Costs Avoided'!$A$2:$I$32,9,FALSE)</f>
        <v>5.5063320831654474</v>
      </c>
      <c r="AN466" s="21">
        <f ca="1">J466*VLOOKUP(AN$6,'Greenhouse Gas Costs Avoided'!$A$2:$I$32,9,FALSE)</f>
        <v>5.5861339974142208</v>
      </c>
      <c r="AO466" s="21">
        <f ca="1">K466*VLOOKUP(AO$6,'Greenhouse Gas Costs Avoided'!$A$2:$I$32,9,FALSE)</f>
        <v>5.665935911662995</v>
      </c>
      <c r="AP466" s="21">
        <f ca="1">L466*VLOOKUP(AP$6,'Greenhouse Gas Costs Avoided'!$A$2:$I$32,9,FALSE)</f>
        <v>5.7457378259117702</v>
      </c>
      <c r="AQ466" s="21">
        <f ca="1">M466*VLOOKUP(AQ$6,'Greenhouse Gas Costs Avoided'!$A$2:$I$32,9,FALSE)</f>
        <v>5.8255397401605462</v>
      </c>
      <c r="AR466" s="21">
        <f ca="1">N466*VLOOKUP(AR$6,'Greenhouse Gas Costs Avoided'!$A$2:$I$32,9,FALSE)</f>
        <v>5.9053416544093205</v>
      </c>
      <c r="AS466" s="21">
        <f ca="1">O466*VLOOKUP(AS$6,'Greenhouse Gas Costs Avoided'!$A$2:$I$32,9,FALSE)</f>
        <v>5.9851435686580947</v>
      </c>
      <c r="AT466" s="21">
        <f ca="1">P466*VLOOKUP(AT$6,'Greenhouse Gas Costs Avoided'!$A$2:$I$32,9,FALSE)</f>
        <v>6.0649454829068699</v>
      </c>
      <c r="AU466" s="21">
        <f ca="1">Q466*VLOOKUP(AU$6,'Greenhouse Gas Costs Avoided'!$A$2:$I$32,9,FALSE)</f>
        <v>6.1447473971556432</v>
      </c>
      <c r="AV466" s="21">
        <f ca="1">R466*VLOOKUP(AV$6,'Greenhouse Gas Costs Avoided'!$A$2:$I$32,9,FALSE)</f>
        <v>6.327084396109818</v>
      </c>
      <c r="AW466" s="21">
        <f ca="1">S466*VLOOKUP(AW$6,'Greenhouse Gas Costs Avoided'!$A$2:$I$32,9,FALSE)</f>
        <v>6.4576430704410743</v>
      </c>
      <c r="AX466" s="21">
        <f ca="1">T466*VLOOKUP(AX$6,'Greenhouse Gas Costs Avoided'!$A$2:$I$32,9,FALSE)</f>
        <v>6.5911251478821242</v>
      </c>
      <c r="AY466" s="21">
        <f ca="1">U466*VLOOKUP(AY$6,'Greenhouse Gas Costs Avoided'!$A$2:$I$32,9,FALSE)</f>
        <v>6.7268304055597685</v>
      </c>
      <c r="AZ466" s="21">
        <f ca="1">V466*VLOOKUP(AZ$6,'Greenhouse Gas Costs Avoided'!$A$2:$I$32,9,FALSE)</f>
        <v>6.8651292595600424</v>
      </c>
      <c r="BA466" s="21">
        <f ca="1">W466*VLOOKUP(BA$6,'Greenhouse Gas Costs Avoided'!$A$2:$I$32,9,FALSE)</f>
        <v>7.0050493173053994</v>
      </c>
      <c r="BB466" s="21">
        <f ca="1">X466*VLOOKUP(BB$6,'Greenhouse Gas Costs Avoided'!$A$2:$I$32,9,FALSE)</f>
        <v>7.1439746093722221</v>
      </c>
      <c r="BC466" s="21">
        <f ca="1">Y466*VLOOKUP(BC$6,'Greenhouse Gas Costs Avoided'!$A$2:$I$32,9,FALSE)</f>
        <v>7.2841581669004034</v>
      </c>
      <c r="BD466" s="21">
        <f ca="1">Z466*VLOOKUP(BD$6,'Greenhouse Gas Costs Avoided'!$A$2:$I$32,9,FALSE)</f>
        <v>7.426136894299721</v>
      </c>
      <c r="BE466" s="21">
        <f ca="1">AA466*VLOOKUP(BE$6,'Greenhouse Gas Costs Avoided'!$A$2:$I$32,9,FALSE)</f>
        <v>7.5706571930511553</v>
      </c>
      <c r="BF466" s="21">
        <f ca="1">AB466*VLOOKUP(BF$6,'Greenhouse Gas Costs Avoided'!$A$2:$I$32,9,FALSE)</f>
        <v>7.7180899770979394</v>
      </c>
      <c r="BG466" s="21">
        <f ca="1">AC466*VLOOKUP(BG$6,'Greenhouse Gas Costs Avoided'!$A$2:$I$32,9,FALSE)</f>
        <v>7.8747441218959366</v>
      </c>
      <c r="BH466" s="21">
        <f ca="1">AD466*VLOOKUP(BH$6,'Greenhouse Gas Costs Avoided'!$A$2:$I$32,9,FALSE)</f>
        <v>8.0340500621877027</v>
      </c>
      <c r="BI466" s="21">
        <f ca="1">AE466*VLOOKUP(BI$6,'Greenhouse Gas Costs Avoided'!$A$2:$I$32,9,FALSE)</f>
        <v>8.1957044736636782</v>
      </c>
      <c r="BJ466" s="21">
        <f ca="1">AF466*VLOOKUP(BJ$6,'Greenhouse Gas Costs Avoided'!$A$2:$I$32,9,FALSE)</f>
        <v>8.3598552322508848</v>
      </c>
      <c r="BK466" s="22">
        <f ca="1">AG466*VLOOKUP(BK$6,'Greenhouse Gas Costs Avoided'!$A$2:$I$32,9,FALSE)</f>
        <v>8.5820959249206545</v>
      </c>
    </row>
    <row r="467" spans="1:63" x14ac:dyDescent="0.35">
      <c r="A467" s="11">
        <v>461</v>
      </c>
      <c r="B467" s="12">
        <f t="shared" ca="1" si="14"/>
        <v>4</v>
      </c>
      <c r="C467" s="13">
        <f t="shared" ca="1" si="15"/>
        <v>2023</v>
      </c>
      <c r="E467" s="20">
        <f ca="1">IF(E$6&lt;$C467,0,VLOOKUP(E$6,'MonteCarlo Policy Paths'!$A$2:$I$31,'Monte Carlo_WA Complance Price'!$B467+1,FALSE))</f>
        <v>0</v>
      </c>
      <c r="F467" s="21">
        <f ca="1">IF(F$6&lt;$C467,0,VLOOKUP(F$6,'MonteCarlo Policy Paths'!$A$2:$I$31,'Monte Carlo_WA Complance Price'!$B467+1,FALSE))</f>
        <v>82.346532180449415</v>
      </c>
      <c r="G467" s="21">
        <f ca="1">IF(G$6&lt;$C467,0,VLOOKUP(G$6,'MonteCarlo Policy Paths'!$A$2:$I$31,'Monte Carlo_WA Complance Price'!$B467+1,FALSE))</f>
        <v>84.002844861871253</v>
      </c>
      <c r="H467" s="21">
        <f ca="1">IF(H$6&lt;$C467,0,VLOOKUP(H$6,'MonteCarlo Policy Paths'!$A$2:$I$31,'Monte Carlo_WA Complance Price'!$B467+1,FALSE))</f>
        <v>85.659157543293105</v>
      </c>
      <c r="I467" s="21">
        <f ca="1">IF(I$6&lt;$C467,0,VLOOKUP(I$6,'MonteCarlo Policy Paths'!$A$2:$I$31,'Monte Carlo_WA Complance Price'!$B467+1,FALSE))</f>
        <v>86.918851036576825</v>
      </c>
      <c r="J467" s="21">
        <f ca="1">IF(J$6&lt;$C467,0,VLOOKUP(J$6,'MonteCarlo Policy Paths'!$A$2:$I$31,'Monte Carlo_WA Complance Price'!$B467+1,FALSE))</f>
        <v>88.178544529860531</v>
      </c>
      <c r="K467" s="21">
        <f ca="1">IF(K$6&lt;$C467,0,VLOOKUP(K$6,'MonteCarlo Policy Paths'!$A$2:$I$31,'Monte Carlo_WA Complance Price'!$B467+1,FALSE))</f>
        <v>89.438238023144251</v>
      </c>
      <c r="L467" s="21">
        <f ca="1">IF(L$6&lt;$C467,0,VLOOKUP(L$6,'MonteCarlo Policy Paths'!$A$2:$I$31,'Monte Carlo_WA Complance Price'!$B467+1,FALSE))</f>
        <v>90.697931516427971</v>
      </c>
      <c r="M467" s="21">
        <f ca="1">IF(M$6&lt;$C467,0,VLOOKUP(M$6,'MonteCarlo Policy Paths'!$A$2:$I$31,'Monte Carlo_WA Complance Price'!$B467+1,FALSE))</f>
        <v>91.95762500971172</v>
      </c>
      <c r="N467" s="21">
        <f ca="1">IF(N$6&lt;$C467,0,VLOOKUP(N$6,'MonteCarlo Policy Paths'!$A$2:$I$31,'Monte Carlo_WA Complance Price'!$B467+1,FALSE))</f>
        <v>93.21731850299544</v>
      </c>
      <c r="O467" s="21">
        <f ca="1">IF(O$6&lt;$C467,0,VLOOKUP(O$6,'MonteCarlo Policy Paths'!$A$2:$I$31,'Monte Carlo_WA Complance Price'!$B467+1,FALSE))</f>
        <v>94.47701199627916</v>
      </c>
      <c r="P467" s="21">
        <f ca="1">IF(P$6&lt;$C467,0,VLOOKUP(P$6,'MonteCarlo Policy Paths'!$A$2:$I$31,'Monte Carlo_WA Complance Price'!$B467+1,FALSE))</f>
        <v>95.73670548956288</v>
      </c>
      <c r="Q467" s="21">
        <f ca="1">IF(Q$6&lt;$C467,0,VLOOKUP(Q$6,'MonteCarlo Policy Paths'!$A$2:$I$31,'Monte Carlo_WA Complance Price'!$B467+1,FALSE))</f>
        <v>96.996398982846586</v>
      </c>
      <c r="R467" s="21">
        <f ca="1">IF(R$6&lt;$C467,0,VLOOKUP(R$6,'MonteCarlo Policy Paths'!$A$2:$I$31,'Monte Carlo_WA Complance Price'!$B467+1,FALSE))</f>
        <v>98.25609247613032</v>
      </c>
      <c r="S467" s="21">
        <f ca="1">IF(S$6&lt;$C467,0,VLOOKUP(S$6,'MonteCarlo Policy Paths'!$A$2:$I$31,'Monte Carlo_WA Complance Price'!$B467+1,FALSE))</f>
        <v>99.65157958594628</v>
      </c>
      <c r="T467" s="21">
        <f ca="1">IF(T$6&lt;$C467,0,VLOOKUP(T$6,'MonteCarlo Policy Paths'!$A$2:$I$31,'Monte Carlo_WA Complance Price'!$B467+1,FALSE))</f>
        <v>101.04706669576224</v>
      </c>
      <c r="U467" s="21">
        <f ca="1">IF(U$6&lt;$C467,0,VLOOKUP(U$6,'MonteCarlo Policy Paths'!$A$2:$I$31,'Monte Carlo_WA Complance Price'!$B467+1,FALSE))</f>
        <v>102.4425538055782</v>
      </c>
      <c r="V467" s="21">
        <f ca="1">IF(V$6&lt;$C467,0,VLOOKUP(V$6,'MonteCarlo Policy Paths'!$A$2:$I$31,'Monte Carlo_WA Complance Price'!$B467+1,FALSE))</f>
        <v>103.83804091539416</v>
      </c>
      <c r="W467" s="21">
        <f ca="1">IF(W$6&lt;$C467,0,VLOOKUP(W$6,'MonteCarlo Policy Paths'!$A$2:$I$31,'Monte Carlo_WA Complance Price'!$B467+1,FALSE))</f>
        <v>105.23352802521011</v>
      </c>
      <c r="X467" s="21">
        <f ca="1">IF(X$6&lt;$C467,0,VLOOKUP(X$6,'MonteCarlo Policy Paths'!$A$2:$I$31,'Monte Carlo_WA Complance Price'!$B467+1,FALSE))</f>
        <v>106.47156953138905</v>
      </c>
      <c r="Y467" s="21">
        <f ca="1">IF(Y$6&lt;$C467,0,VLOOKUP(Y$6,'MonteCarlo Policy Paths'!$A$2:$I$31,'Monte Carlo_WA Complance Price'!$B467+1,FALSE))</f>
        <v>107.709611037568</v>
      </c>
      <c r="Z467" s="21">
        <f ca="1">IF(Z$6&lt;$C467,0,VLOOKUP(Z$6,'MonteCarlo Policy Paths'!$A$2:$I$31,'Monte Carlo_WA Complance Price'!$B467+1,FALSE))</f>
        <v>108.94765254374694</v>
      </c>
      <c r="AA467" s="21">
        <f ca="1">IF(AA$6&lt;$C467,0,VLOOKUP(AA$6,'MonteCarlo Policy Paths'!$A$2:$I$31,'Monte Carlo_WA Complance Price'!$B467+1,FALSE))</f>
        <v>110.18569404992589</v>
      </c>
      <c r="AB467" s="21">
        <f ca="1">IF(AB$6&lt;$C467,0,VLOOKUP(AB$6,'MonteCarlo Policy Paths'!$A$2:$I$31,'Monte Carlo_WA Complance Price'!$B467+1,FALSE))</f>
        <v>111.42373555610482</v>
      </c>
      <c r="AC467" s="21">
        <f ca="1">IF(AC$6&lt;$C467,0,VLOOKUP(AC$6,'MonteCarlo Policy Paths'!$A$2:$I$31,'Monte Carlo_WA Complance Price'!$B467+1,FALSE))</f>
        <v>112.86811731331359</v>
      </c>
      <c r="AD467" s="21">
        <f ca="1">IF(AD$6&lt;$C467,0,VLOOKUP(AD$6,'MonteCarlo Policy Paths'!$A$2:$I$31,'Monte Carlo_WA Complance Price'!$B467+1,FALSE))</f>
        <v>114.31249907052236</v>
      </c>
      <c r="AE467" s="21">
        <f ca="1">IF(AE$6&lt;$C467,0,VLOOKUP(AE$6,'MonteCarlo Policy Paths'!$A$2:$I$31,'Monte Carlo_WA Complance Price'!$B467+1,FALSE))</f>
        <v>115.75688082773114</v>
      </c>
      <c r="AF467" s="21">
        <f ca="1">IF(AF$6&lt;$C467,0,VLOOKUP(AF$6,'MonteCarlo Policy Paths'!$A$2:$I$31,'Monte Carlo_WA Complance Price'!$B467+1,FALSE))</f>
        <v>117.20126258493991</v>
      </c>
      <c r="AG467" s="22">
        <f ca="1">IF(AG$6&lt;$C467,0,VLOOKUP(AG$6,'MonteCarlo Policy Paths'!$A$2:$I$31,'Monte Carlo_WA Complance Price'!$B467+1,FALSE))</f>
        <v>119.5319620819439</v>
      </c>
      <c r="AI467" s="20">
        <f ca="1">E467*VLOOKUP(AI$6,'Greenhouse Gas Costs Avoided'!$A$2:$I$32,9,FALSE)</f>
        <v>0</v>
      </c>
      <c r="AJ467" s="21">
        <f ca="1">F467*VLOOKUP(AJ$6,'Greenhouse Gas Costs Avoided'!$A$2:$I$32,9,FALSE)</f>
        <v>5.2166744805659615</v>
      </c>
      <c r="AK467" s="21">
        <f ca="1">G467*VLOOKUP(AK$6,'Greenhouse Gas Costs Avoided'!$A$2:$I$32,9,FALSE)</f>
        <v>5.3216023247413169</v>
      </c>
      <c r="AL467" s="21">
        <f ca="1">H467*VLOOKUP(AL$6,'Greenhouse Gas Costs Avoided'!$A$2:$I$32,9,FALSE)</f>
        <v>5.4265301689166732</v>
      </c>
      <c r="AM467" s="21">
        <f ca="1">I467*VLOOKUP(AM$6,'Greenhouse Gas Costs Avoided'!$A$2:$I$32,9,FALSE)</f>
        <v>5.5063320831654474</v>
      </c>
      <c r="AN467" s="21">
        <f ca="1">J467*VLOOKUP(AN$6,'Greenhouse Gas Costs Avoided'!$A$2:$I$32,9,FALSE)</f>
        <v>5.5861339974142208</v>
      </c>
      <c r="AO467" s="21">
        <f ca="1">K467*VLOOKUP(AO$6,'Greenhouse Gas Costs Avoided'!$A$2:$I$32,9,FALSE)</f>
        <v>5.665935911662995</v>
      </c>
      <c r="AP467" s="21">
        <f ca="1">L467*VLOOKUP(AP$6,'Greenhouse Gas Costs Avoided'!$A$2:$I$32,9,FALSE)</f>
        <v>5.7457378259117702</v>
      </c>
      <c r="AQ467" s="21">
        <f ca="1">M467*VLOOKUP(AQ$6,'Greenhouse Gas Costs Avoided'!$A$2:$I$32,9,FALSE)</f>
        <v>5.8255397401605462</v>
      </c>
      <c r="AR467" s="21">
        <f ca="1">N467*VLOOKUP(AR$6,'Greenhouse Gas Costs Avoided'!$A$2:$I$32,9,FALSE)</f>
        <v>5.9053416544093205</v>
      </c>
      <c r="AS467" s="21">
        <f ca="1">O467*VLOOKUP(AS$6,'Greenhouse Gas Costs Avoided'!$A$2:$I$32,9,FALSE)</f>
        <v>5.9851435686580947</v>
      </c>
      <c r="AT467" s="21">
        <f ca="1">P467*VLOOKUP(AT$6,'Greenhouse Gas Costs Avoided'!$A$2:$I$32,9,FALSE)</f>
        <v>6.0649454829068699</v>
      </c>
      <c r="AU467" s="21">
        <f ca="1">Q467*VLOOKUP(AU$6,'Greenhouse Gas Costs Avoided'!$A$2:$I$32,9,FALSE)</f>
        <v>6.1447473971556432</v>
      </c>
      <c r="AV467" s="21">
        <f ca="1">R467*VLOOKUP(AV$6,'Greenhouse Gas Costs Avoided'!$A$2:$I$32,9,FALSE)</f>
        <v>6.2245493114044184</v>
      </c>
      <c r="AW467" s="21">
        <f ca="1">S467*VLOOKUP(AW$6,'Greenhouse Gas Costs Avoided'!$A$2:$I$32,9,FALSE)</f>
        <v>6.312953786990386</v>
      </c>
      <c r="AX467" s="21">
        <f ca="1">T467*VLOOKUP(AX$6,'Greenhouse Gas Costs Avoided'!$A$2:$I$32,9,FALSE)</f>
        <v>6.4013582625763545</v>
      </c>
      <c r="AY467" s="21">
        <f ca="1">U467*VLOOKUP(AY$6,'Greenhouse Gas Costs Avoided'!$A$2:$I$32,9,FALSE)</f>
        <v>6.4897627381623222</v>
      </c>
      <c r="AZ467" s="21">
        <f ca="1">V467*VLOOKUP(AZ$6,'Greenhouse Gas Costs Avoided'!$A$2:$I$32,9,FALSE)</f>
        <v>6.5781672137482907</v>
      </c>
      <c r="BA467" s="21">
        <f ca="1">W467*VLOOKUP(BA$6,'Greenhouse Gas Costs Avoided'!$A$2:$I$32,9,FALSE)</f>
        <v>6.6665716893342575</v>
      </c>
      <c r="BB467" s="21">
        <f ca="1">X467*VLOOKUP(BB$6,'Greenhouse Gas Costs Avoided'!$A$2:$I$32,9,FALSE)</f>
        <v>6.7450019445028957</v>
      </c>
      <c r="BC467" s="21">
        <f ca="1">Y467*VLOOKUP(BC$6,'Greenhouse Gas Costs Avoided'!$A$2:$I$32,9,FALSE)</f>
        <v>6.8234321996715348</v>
      </c>
      <c r="BD467" s="21">
        <f ca="1">Z467*VLOOKUP(BD$6,'Greenhouse Gas Costs Avoided'!$A$2:$I$32,9,FALSE)</f>
        <v>6.901862454840173</v>
      </c>
      <c r="BE467" s="21">
        <f ca="1">AA467*VLOOKUP(BE$6,'Greenhouse Gas Costs Avoided'!$A$2:$I$32,9,FALSE)</f>
        <v>6.9802927100088112</v>
      </c>
      <c r="BF467" s="21">
        <f ca="1">AB467*VLOOKUP(BF$6,'Greenhouse Gas Costs Avoided'!$A$2:$I$32,9,FALSE)</f>
        <v>7.0587229651774486</v>
      </c>
      <c r="BG467" s="21">
        <f ca="1">AC467*VLOOKUP(BG$6,'Greenhouse Gas Costs Avoided'!$A$2:$I$32,9,FALSE)</f>
        <v>7.1502249295408609</v>
      </c>
      <c r="BH467" s="21">
        <f ca="1">AD467*VLOOKUP(BH$6,'Greenhouse Gas Costs Avoided'!$A$2:$I$32,9,FALSE)</f>
        <v>7.2417268939042723</v>
      </c>
      <c r="BI467" s="21">
        <f ca="1">AE467*VLOOKUP(BI$6,'Greenhouse Gas Costs Avoided'!$A$2:$I$32,9,FALSE)</f>
        <v>7.3332288582676846</v>
      </c>
      <c r="BJ467" s="21">
        <f ca="1">AF467*VLOOKUP(BJ$6,'Greenhouse Gas Costs Avoided'!$A$2:$I$32,9,FALSE)</f>
        <v>7.424730822631096</v>
      </c>
      <c r="BK467" s="22">
        <f ca="1">AG467*VLOOKUP(BK$6,'Greenhouse Gas Costs Avoided'!$A$2:$I$32,9,FALSE)</f>
        <v>7.5723812490175435</v>
      </c>
    </row>
    <row r="468" spans="1:63" x14ac:dyDescent="0.35">
      <c r="A468" s="11">
        <v>462</v>
      </c>
      <c r="B468" s="12">
        <f t="shared" ca="1" si="14"/>
        <v>2</v>
      </c>
      <c r="C468" s="13">
        <f t="shared" ca="1" si="15"/>
        <v>2023</v>
      </c>
      <c r="E468" s="20">
        <f ca="1">IF(E$6&lt;$C468,0,VLOOKUP(E$6,'MonteCarlo Policy Paths'!$A$2:$I$31,'Monte Carlo_WA Complance Price'!$B468+1,FALSE))</f>
        <v>0</v>
      </c>
      <c r="F468" s="21">
        <f ca="1">IF(F$6&lt;$C468,0,VLOOKUP(F$6,'MonteCarlo Policy Paths'!$A$2:$I$31,'Monte Carlo_WA Complance Price'!$B468+1,FALSE))</f>
        <v>82.346532180449415</v>
      </c>
      <c r="G468" s="21">
        <f ca="1">IF(G$6&lt;$C468,0,VLOOKUP(G$6,'MonteCarlo Policy Paths'!$A$2:$I$31,'Monte Carlo_WA Complance Price'!$B468+1,FALSE))</f>
        <v>84.002844861871253</v>
      </c>
      <c r="H468" s="21">
        <f ca="1">IF(H$6&lt;$C468,0,VLOOKUP(H$6,'MonteCarlo Policy Paths'!$A$2:$I$31,'Monte Carlo_WA Complance Price'!$B468+1,FALSE))</f>
        <v>85.659157543293105</v>
      </c>
      <c r="I468" s="21">
        <f ca="1">IF(I$6&lt;$C468,0,VLOOKUP(I$6,'MonteCarlo Policy Paths'!$A$2:$I$31,'Monte Carlo_WA Complance Price'!$B468+1,FALSE))</f>
        <v>86.918851036576825</v>
      </c>
      <c r="J468" s="21">
        <f ca="1">IF(J$6&lt;$C468,0,VLOOKUP(J$6,'MonteCarlo Policy Paths'!$A$2:$I$31,'Monte Carlo_WA Complance Price'!$B468+1,FALSE))</f>
        <v>88.178544529860531</v>
      </c>
      <c r="K468" s="21">
        <f ca="1">IF(K$6&lt;$C468,0,VLOOKUP(K$6,'MonteCarlo Policy Paths'!$A$2:$I$31,'Monte Carlo_WA Complance Price'!$B468+1,FALSE))</f>
        <v>89.438238023144251</v>
      </c>
      <c r="L468" s="21">
        <f ca="1">IF(L$6&lt;$C468,0,VLOOKUP(L$6,'MonteCarlo Policy Paths'!$A$2:$I$31,'Monte Carlo_WA Complance Price'!$B468+1,FALSE))</f>
        <v>90.697931516427971</v>
      </c>
      <c r="M468" s="21">
        <f ca="1">IF(M$6&lt;$C468,0,VLOOKUP(M$6,'MonteCarlo Policy Paths'!$A$2:$I$31,'Monte Carlo_WA Complance Price'!$B468+1,FALSE))</f>
        <v>91.95762500971172</v>
      </c>
      <c r="N468" s="21">
        <f ca="1">IF(N$6&lt;$C468,0,VLOOKUP(N$6,'MonteCarlo Policy Paths'!$A$2:$I$31,'Monte Carlo_WA Complance Price'!$B468+1,FALSE))</f>
        <v>93.21731850299544</v>
      </c>
      <c r="O468" s="21">
        <f ca="1">IF(O$6&lt;$C468,0,VLOOKUP(O$6,'MonteCarlo Policy Paths'!$A$2:$I$31,'Monte Carlo_WA Complance Price'!$B468+1,FALSE))</f>
        <v>94.47701199627916</v>
      </c>
      <c r="P468" s="21">
        <f ca="1">IF(P$6&lt;$C468,0,VLOOKUP(P$6,'MonteCarlo Policy Paths'!$A$2:$I$31,'Monte Carlo_WA Complance Price'!$B468+1,FALSE))</f>
        <v>95.73670548956288</v>
      </c>
      <c r="Q468" s="21">
        <f ca="1">IF(Q$6&lt;$C468,0,VLOOKUP(Q$6,'MonteCarlo Policy Paths'!$A$2:$I$31,'Monte Carlo_WA Complance Price'!$B468+1,FALSE))</f>
        <v>96.996398982846586</v>
      </c>
      <c r="R468" s="21">
        <f ca="1">IF(R$6&lt;$C468,0,VLOOKUP(R$6,'MonteCarlo Policy Paths'!$A$2:$I$31,'Monte Carlo_WA Complance Price'!$B468+1,FALSE))</f>
        <v>98.25609247613032</v>
      </c>
      <c r="S468" s="21">
        <f ca="1">IF(S$6&lt;$C468,0,VLOOKUP(S$6,'MonteCarlo Policy Paths'!$A$2:$I$31,'Monte Carlo_WA Complance Price'!$B468+1,FALSE))</f>
        <v>99.65157958594628</v>
      </c>
      <c r="T468" s="21">
        <f ca="1">IF(T$6&lt;$C468,0,VLOOKUP(T$6,'MonteCarlo Policy Paths'!$A$2:$I$31,'Monte Carlo_WA Complance Price'!$B468+1,FALSE))</f>
        <v>101.04706669576224</v>
      </c>
      <c r="U468" s="21">
        <f ca="1">IF(U$6&lt;$C468,0,VLOOKUP(U$6,'MonteCarlo Policy Paths'!$A$2:$I$31,'Monte Carlo_WA Complance Price'!$B468+1,FALSE))</f>
        <v>102.4425538055782</v>
      </c>
      <c r="V468" s="21">
        <f ca="1">IF(V$6&lt;$C468,0,VLOOKUP(V$6,'MonteCarlo Policy Paths'!$A$2:$I$31,'Monte Carlo_WA Complance Price'!$B468+1,FALSE))</f>
        <v>103.83804091539416</v>
      </c>
      <c r="W468" s="21">
        <f ca="1">IF(W$6&lt;$C468,0,VLOOKUP(W$6,'MonteCarlo Policy Paths'!$A$2:$I$31,'Monte Carlo_WA Complance Price'!$B468+1,FALSE))</f>
        <v>105.23352802521011</v>
      </c>
      <c r="X468" s="21">
        <f ca="1">IF(X$6&lt;$C468,0,VLOOKUP(X$6,'MonteCarlo Policy Paths'!$A$2:$I$31,'Monte Carlo_WA Complance Price'!$B468+1,FALSE))</f>
        <v>106.47156953138905</v>
      </c>
      <c r="Y468" s="21">
        <f ca="1">IF(Y$6&lt;$C468,0,VLOOKUP(Y$6,'MonteCarlo Policy Paths'!$A$2:$I$31,'Monte Carlo_WA Complance Price'!$B468+1,FALSE))</f>
        <v>107.709611037568</v>
      </c>
      <c r="Z468" s="21">
        <f ca="1">IF(Z$6&lt;$C468,0,VLOOKUP(Z$6,'MonteCarlo Policy Paths'!$A$2:$I$31,'Monte Carlo_WA Complance Price'!$B468+1,FALSE))</f>
        <v>108.94765254374694</v>
      </c>
      <c r="AA468" s="21">
        <f ca="1">IF(AA$6&lt;$C468,0,VLOOKUP(AA$6,'MonteCarlo Policy Paths'!$A$2:$I$31,'Monte Carlo_WA Complance Price'!$B468+1,FALSE))</f>
        <v>110.18569404992589</v>
      </c>
      <c r="AB468" s="21">
        <f ca="1">IF(AB$6&lt;$C468,0,VLOOKUP(AB$6,'MonteCarlo Policy Paths'!$A$2:$I$31,'Monte Carlo_WA Complance Price'!$B468+1,FALSE))</f>
        <v>111.42373555610482</v>
      </c>
      <c r="AC468" s="21">
        <f ca="1">IF(AC$6&lt;$C468,0,VLOOKUP(AC$6,'MonteCarlo Policy Paths'!$A$2:$I$31,'Monte Carlo_WA Complance Price'!$B468+1,FALSE))</f>
        <v>112.86811731331359</v>
      </c>
      <c r="AD468" s="21">
        <f ca="1">IF(AD$6&lt;$C468,0,VLOOKUP(AD$6,'MonteCarlo Policy Paths'!$A$2:$I$31,'Monte Carlo_WA Complance Price'!$B468+1,FALSE))</f>
        <v>114.31249907052236</v>
      </c>
      <c r="AE468" s="21">
        <f ca="1">IF(AE$6&lt;$C468,0,VLOOKUP(AE$6,'MonteCarlo Policy Paths'!$A$2:$I$31,'Monte Carlo_WA Complance Price'!$B468+1,FALSE))</f>
        <v>115.75688082773114</v>
      </c>
      <c r="AF468" s="21">
        <f ca="1">IF(AF$6&lt;$C468,0,VLOOKUP(AF$6,'MonteCarlo Policy Paths'!$A$2:$I$31,'Monte Carlo_WA Complance Price'!$B468+1,FALSE))</f>
        <v>117.20126258493991</v>
      </c>
      <c r="AG468" s="22">
        <f ca="1">IF(AG$6&lt;$C468,0,VLOOKUP(AG$6,'MonteCarlo Policy Paths'!$A$2:$I$31,'Monte Carlo_WA Complance Price'!$B468+1,FALSE))</f>
        <v>120.41827982173916</v>
      </c>
      <c r="AI468" s="20">
        <f ca="1">E468*VLOOKUP(AI$6,'Greenhouse Gas Costs Avoided'!$A$2:$I$32,9,FALSE)</f>
        <v>0</v>
      </c>
      <c r="AJ468" s="21">
        <f ca="1">F468*VLOOKUP(AJ$6,'Greenhouse Gas Costs Avoided'!$A$2:$I$32,9,FALSE)</f>
        <v>5.2166744805659615</v>
      </c>
      <c r="AK468" s="21">
        <f ca="1">G468*VLOOKUP(AK$6,'Greenhouse Gas Costs Avoided'!$A$2:$I$32,9,FALSE)</f>
        <v>5.3216023247413169</v>
      </c>
      <c r="AL468" s="21">
        <f ca="1">H468*VLOOKUP(AL$6,'Greenhouse Gas Costs Avoided'!$A$2:$I$32,9,FALSE)</f>
        <v>5.4265301689166732</v>
      </c>
      <c r="AM468" s="21">
        <f ca="1">I468*VLOOKUP(AM$6,'Greenhouse Gas Costs Avoided'!$A$2:$I$32,9,FALSE)</f>
        <v>5.5063320831654474</v>
      </c>
      <c r="AN468" s="21">
        <f ca="1">J468*VLOOKUP(AN$6,'Greenhouse Gas Costs Avoided'!$A$2:$I$32,9,FALSE)</f>
        <v>5.5861339974142208</v>
      </c>
      <c r="AO468" s="21">
        <f ca="1">K468*VLOOKUP(AO$6,'Greenhouse Gas Costs Avoided'!$A$2:$I$32,9,FALSE)</f>
        <v>5.665935911662995</v>
      </c>
      <c r="AP468" s="21">
        <f ca="1">L468*VLOOKUP(AP$6,'Greenhouse Gas Costs Avoided'!$A$2:$I$32,9,FALSE)</f>
        <v>5.7457378259117702</v>
      </c>
      <c r="AQ468" s="21">
        <f ca="1">M468*VLOOKUP(AQ$6,'Greenhouse Gas Costs Avoided'!$A$2:$I$32,9,FALSE)</f>
        <v>5.8255397401605462</v>
      </c>
      <c r="AR468" s="21">
        <f ca="1">N468*VLOOKUP(AR$6,'Greenhouse Gas Costs Avoided'!$A$2:$I$32,9,FALSE)</f>
        <v>5.9053416544093205</v>
      </c>
      <c r="AS468" s="21">
        <f ca="1">O468*VLOOKUP(AS$6,'Greenhouse Gas Costs Avoided'!$A$2:$I$32,9,FALSE)</f>
        <v>5.9851435686580947</v>
      </c>
      <c r="AT468" s="21">
        <f ca="1">P468*VLOOKUP(AT$6,'Greenhouse Gas Costs Avoided'!$A$2:$I$32,9,FALSE)</f>
        <v>6.0649454829068699</v>
      </c>
      <c r="AU468" s="21">
        <f ca="1">Q468*VLOOKUP(AU$6,'Greenhouse Gas Costs Avoided'!$A$2:$I$32,9,FALSE)</f>
        <v>6.1447473971556432</v>
      </c>
      <c r="AV468" s="21">
        <f ca="1">R468*VLOOKUP(AV$6,'Greenhouse Gas Costs Avoided'!$A$2:$I$32,9,FALSE)</f>
        <v>6.2245493114044184</v>
      </c>
      <c r="AW468" s="21">
        <f ca="1">S468*VLOOKUP(AW$6,'Greenhouse Gas Costs Avoided'!$A$2:$I$32,9,FALSE)</f>
        <v>6.312953786990386</v>
      </c>
      <c r="AX468" s="21">
        <f ca="1">T468*VLOOKUP(AX$6,'Greenhouse Gas Costs Avoided'!$A$2:$I$32,9,FALSE)</f>
        <v>6.4013582625763545</v>
      </c>
      <c r="AY468" s="21">
        <f ca="1">U468*VLOOKUP(AY$6,'Greenhouse Gas Costs Avoided'!$A$2:$I$32,9,FALSE)</f>
        <v>6.4897627381623222</v>
      </c>
      <c r="AZ468" s="21">
        <f ca="1">V468*VLOOKUP(AZ$6,'Greenhouse Gas Costs Avoided'!$A$2:$I$32,9,FALSE)</f>
        <v>6.5781672137482907</v>
      </c>
      <c r="BA468" s="21">
        <f ca="1">W468*VLOOKUP(BA$6,'Greenhouse Gas Costs Avoided'!$A$2:$I$32,9,FALSE)</f>
        <v>6.6665716893342575</v>
      </c>
      <c r="BB468" s="21">
        <f ca="1">X468*VLOOKUP(BB$6,'Greenhouse Gas Costs Avoided'!$A$2:$I$32,9,FALSE)</f>
        <v>6.7450019445028957</v>
      </c>
      <c r="BC468" s="21">
        <f ca="1">Y468*VLOOKUP(BC$6,'Greenhouse Gas Costs Avoided'!$A$2:$I$32,9,FALSE)</f>
        <v>6.8234321996715348</v>
      </c>
      <c r="BD468" s="21">
        <f ca="1">Z468*VLOOKUP(BD$6,'Greenhouse Gas Costs Avoided'!$A$2:$I$32,9,FALSE)</f>
        <v>6.901862454840173</v>
      </c>
      <c r="BE468" s="21">
        <f ca="1">AA468*VLOOKUP(BE$6,'Greenhouse Gas Costs Avoided'!$A$2:$I$32,9,FALSE)</f>
        <v>6.9802927100088112</v>
      </c>
      <c r="BF468" s="21">
        <f ca="1">AB468*VLOOKUP(BF$6,'Greenhouse Gas Costs Avoided'!$A$2:$I$32,9,FALSE)</f>
        <v>7.0587229651774486</v>
      </c>
      <c r="BG468" s="21">
        <f ca="1">AC468*VLOOKUP(BG$6,'Greenhouse Gas Costs Avoided'!$A$2:$I$32,9,FALSE)</f>
        <v>7.1502249295408609</v>
      </c>
      <c r="BH468" s="21">
        <f ca="1">AD468*VLOOKUP(BH$6,'Greenhouse Gas Costs Avoided'!$A$2:$I$32,9,FALSE)</f>
        <v>7.2417268939042723</v>
      </c>
      <c r="BI468" s="21">
        <f ca="1">AE468*VLOOKUP(BI$6,'Greenhouse Gas Costs Avoided'!$A$2:$I$32,9,FALSE)</f>
        <v>7.3332288582676846</v>
      </c>
      <c r="BJ468" s="21">
        <f ca="1">AF468*VLOOKUP(BJ$6,'Greenhouse Gas Costs Avoided'!$A$2:$I$32,9,FALSE)</f>
        <v>7.424730822631096</v>
      </c>
      <c r="BK468" s="22">
        <f ca="1">AG468*VLOOKUP(BK$6,'Greenhouse Gas Costs Avoided'!$A$2:$I$32,9,FALSE)</f>
        <v>7.6285297110405814</v>
      </c>
    </row>
    <row r="469" spans="1:63" x14ac:dyDescent="0.35">
      <c r="A469" s="11">
        <v>463</v>
      </c>
      <c r="B469" s="12">
        <f t="shared" ca="1" si="14"/>
        <v>4</v>
      </c>
      <c r="C469" s="13">
        <f t="shared" ca="1" si="15"/>
        <v>2023</v>
      </c>
      <c r="E469" s="20">
        <f ca="1">IF(E$6&lt;$C469,0,VLOOKUP(E$6,'MonteCarlo Policy Paths'!$A$2:$I$31,'Monte Carlo_WA Complance Price'!$B469+1,FALSE))</f>
        <v>0</v>
      </c>
      <c r="F469" s="21">
        <f ca="1">IF(F$6&lt;$C469,0,VLOOKUP(F$6,'MonteCarlo Policy Paths'!$A$2:$I$31,'Monte Carlo_WA Complance Price'!$B469+1,FALSE))</f>
        <v>82.346532180449415</v>
      </c>
      <c r="G469" s="21">
        <f ca="1">IF(G$6&lt;$C469,0,VLOOKUP(G$6,'MonteCarlo Policy Paths'!$A$2:$I$31,'Monte Carlo_WA Complance Price'!$B469+1,FALSE))</f>
        <v>84.002844861871253</v>
      </c>
      <c r="H469" s="21">
        <f ca="1">IF(H$6&lt;$C469,0,VLOOKUP(H$6,'MonteCarlo Policy Paths'!$A$2:$I$31,'Monte Carlo_WA Complance Price'!$B469+1,FALSE))</f>
        <v>85.659157543293105</v>
      </c>
      <c r="I469" s="21">
        <f ca="1">IF(I$6&lt;$C469,0,VLOOKUP(I$6,'MonteCarlo Policy Paths'!$A$2:$I$31,'Monte Carlo_WA Complance Price'!$B469+1,FALSE))</f>
        <v>86.918851036576825</v>
      </c>
      <c r="J469" s="21">
        <f ca="1">IF(J$6&lt;$C469,0,VLOOKUP(J$6,'MonteCarlo Policy Paths'!$A$2:$I$31,'Monte Carlo_WA Complance Price'!$B469+1,FALSE))</f>
        <v>88.178544529860531</v>
      </c>
      <c r="K469" s="21">
        <f ca="1">IF(K$6&lt;$C469,0,VLOOKUP(K$6,'MonteCarlo Policy Paths'!$A$2:$I$31,'Monte Carlo_WA Complance Price'!$B469+1,FALSE))</f>
        <v>89.438238023144251</v>
      </c>
      <c r="L469" s="21">
        <f ca="1">IF(L$6&lt;$C469,0,VLOOKUP(L$6,'MonteCarlo Policy Paths'!$A$2:$I$31,'Monte Carlo_WA Complance Price'!$B469+1,FALSE))</f>
        <v>90.697931516427971</v>
      </c>
      <c r="M469" s="21">
        <f ca="1">IF(M$6&lt;$C469,0,VLOOKUP(M$6,'MonteCarlo Policy Paths'!$A$2:$I$31,'Monte Carlo_WA Complance Price'!$B469+1,FALSE))</f>
        <v>91.95762500971172</v>
      </c>
      <c r="N469" s="21">
        <f ca="1">IF(N$6&lt;$C469,0,VLOOKUP(N$6,'MonteCarlo Policy Paths'!$A$2:$I$31,'Monte Carlo_WA Complance Price'!$B469+1,FALSE))</f>
        <v>93.21731850299544</v>
      </c>
      <c r="O469" s="21">
        <f ca="1">IF(O$6&lt;$C469,0,VLOOKUP(O$6,'MonteCarlo Policy Paths'!$A$2:$I$31,'Monte Carlo_WA Complance Price'!$B469+1,FALSE))</f>
        <v>94.47701199627916</v>
      </c>
      <c r="P469" s="21">
        <f ca="1">IF(P$6&lt;$C469,0,VLOOKUP(P$6,'MonteCarlo Policy Paths'!$A$2:$I$31,'Monte Carlo_WA Complance Price'!$B469+1,FALSE))</f>
        <v>95.73670548956288</v>
      </c>
      <c r="Q469" s="21">
        <f ca="1">IF(Q$6&lt;$C469,0,VLOOKUP(Q$6,'MonteCarlo Policy Paths'!$A$2:$I$31,'Monte Carlo_WA Complance Price'!$B469+1,FALSE))</f>
        <v>96.996398982846586</v>
      </c>
      <c r="R469" s="21">
        <f ca="1">IF(R$6&lt;$C469,0,VLOOKUP(R$6,'MonteCarlo Policy Paths'!$A$2:$I$31,'Monte Carlo_WA Complance Price'!$B469+1,FALSE))</f>
        <v>98.25609247613032</v>
      </c>
      <c r="S469" s="21">
        <f ca="1">IF(S$6&lt;$C469,0,VLOOKUP(S$6,'MonteCarlo Policy Paths'!$A$2:$I$31,'Monte Carlo_WA Complance Price'!$B469+1,FALSE))</f>
        <v>99.65157958594628</v>
      </c>
      <c r="T469" s="21">
        <f ca="1">IF(T$6&lt;$C469,0,VLOOKUP(T$6,'MonteCarlo Policy Paths'!$A$2:$I$31,'Monte Carlo_WA Complance Price'!$B469+1,FALSE))</f>
        <v>101.04706669576224</v>
      </c>
      <c r="U469" s="21">
        <f ca="1">IF(U$6&lt;$C469,0,VLOOKUP(U$6,'MonteCarlo Policy Paths'!$A$2:$I$31,'Monte Carlo_WA Complance Price'!$B469+1,FALSE))</f>
        <v>102.4425538055782</v>
      </c>
      <c r="V469" s="21">
        <f ca="1">IF(V$6&lt;$C469,0,VLOOKUP(V$6,'MonteCarlo Policy Paths'!$A$2:$I$31,'Monte Carlo_WA Complance Price'!$B469+1,FALSE))</f>
        <v>103.83804091539416</v>
      </c>
      <c r="W469" s="21">
        <f ca="1">IF(W$6&lt;$C469,0,VLOOKUP(W$6,'MonteCarlo Policy Paths'!$A$2:$I$31,'Monte Carlo_WA Complance Price'!$B469+1,FALSE))</f>
        <v>105.23352802521011</v>
      </c>
      <c r="X469" s="21">
        <f ca="1">IF(X$6&lt;$C469,0,VLOOKUP(X$6,'MonteCarlo Policy Paths'!$A$2:$I$31,'Monte Carlo_WA Complance Price'!$B469+1,FALSE))</f>
        <v>106.47156953138905</v>
      </c>
      <c r="Y469" s="21">
        <f ca="1">IF(Y$6&lt;$C469,0,VLOOKUP(Y$6,'MonteCarlo Policy Paths'!$A$2:$I$31,'Monte Carlo_WA Complance Price'!$B469+1,FALSE))</f>
        <v>107.709611037568</v>
      </c>
      <c r="Z469" s="21">
        <f ca="1">IF(Z$6&lt;$C469,0,VLOOKUP(Z$6,'MonteCarlo Policy Paths'!$A$2:$I$31,'Monte Carlo_WA Complance Price'!$B469+1,FALSE))</f>
        <v>108.94765254374694</v>
      </c>
      <c r="AA469" s="21">
        <f ca="1">IF(AA$6&lt;$C469,0,VLOOKUP(AA$6,'MonteCarlo Policy Paths'!$A$2:$I$31,'Monte Carlo_WA Complance Price'!$B469+1,FALSE))</f>
        <v>110.18569404992589</v>
      </c>
      <c r="AB469" s="21">
        <f ca="1">IF(AB$6&lt;$C469,0,VLOOKUP(AB$6,'MonteCarlo Policy Paths'!$A$2:$I$31,'Monte Carlo_WA Complance Price'!$B469+1,FALSE))</f>
        <v>111.42373555610482</v>
      </c>
      <c r="AC469" s="21">
        <f ca="1">IF(AC$6&lt;$C469,0,VLOOKUP(AC$6,'MonteCarlo Policy Paths'!$A$2:$I$31,'Monte Carlo_WA Complance Price'!$B469+1,FALSE))</f>
        <v>112.86811731331359</v>
      </c>
      <c r="AD469" s="21">
        <f ca="1">IF(AD$6&lt;$C469,0,VLOOKUP(AD$6,'MonteCarlo Policy Paths'!$A$2:$I$31,'Monte Carlo_WA Complance Price'!$B469+1,FALSE))</f>
        <v>114.31249907052236</v>
      </c>
      <c r="AE469" s="21">
        <f ca="1">IF(AE$6&lt;$C469,0,VLOOKUP(AE$6,'MonteCarlo Policy Paths'!$A$2:$I$31,'Monte Carlo_WA Complance Price'!$B469+1,FALSE))</f>
        <v>115.75688082773114</v>
      </c>
      <c r="AF469" s="21">
        <f ca="1">IF(AF$6&lt;$C469,0,VLOOKUP(AF$6,'MonteCarlo Policy Paths'!$A$2:$I$31,'Monte Carlo_WA Complance Price'!$B469+1,FALSE))</f>
        <v>117.20126258493991</v>
      </c>
      <c r="AG469" s="22">
        <f ca="1">IF(AG$6&lt;$C469,0,VLOOKUP(AG$6,'MonteCarlo Policy Paths'!$A$2:$I$31,'Monte Carlo_WA Complance Price'!$B469+1,FALSE))</f>
        <v>119.5319620819439</v>
      </c>
      <c r="AI469" s="20">
        <f ca="1">E469*VLOOKUP(AI$6,'Greenhouse Gas Costs Avoided'!$A$2:$I$32,9,FALSE)</f>
        <v>0</v>
      </c>
      <c r="AJ469" s="21">
        <f ca="1">F469*VLOOKUP(AJ$6,'Greenhouse Gas Costs Avoided'!$A$2:$I$32,9,FALSE)</f>
        <v>5.2166744805659615</v>
      </c>
      <c r="AK469" s="21">
        <f ca="1">G469*VLOOKUP(AK$6,'Greenhouse Gas Costs Avoided'!$A$2:$I$32,9,FALSE)</f>
        <v>5.3216023247413169</v>
      </c>
      <c r="AL469" s="21">
        <f ca="1">H469*VLOOKUP(AL$6,'Greenhouse Gas Costs Avoided'!$A$2:$I$32,9,FALSE)</f>
        <v>5.4265301689166732</v>
      </c>
      <c r="AM469" s="21">
        <f ca="1">I469*VLOOKUP(AM$6,'Greenhouse Gas Costs Avoided'!$A$2:$I$32,9,FALSE)</f>
        <v>5.5063320831654474</v>
      </c>
      <c r="AN469" s="21">
        <f ca="1">J469*VLOOKUP(AN$6,'Greenhouse Gas Costs Avoided'!$A$2:$I$32,9,FALSE)</f>
        <v>5.5861339974142208</v>
      </c>
      <c r="AO469" s="21">
        <f ca="1">K469*VLOOKUP(AO$6,'Greenhouse Gas Costs Avoided'!$A$2:$I$32,9,FALSE)</f>
        <v>5.665935911662995</v>
      </c>
      <c r="AP469" s="21">
        <f ca="1">L469*VLOOKUP(AP$6,'Greenhouse Gas Costs Avoided'!$A$2:$I$32,9,FALSE)</f>
        <v>5.7457378259117702</v>
      </c>
      <c r="AQ469" s="21">
        <f ca="1">M469*VLOOKUP(AQ$6,'Greenhouse Gas Costs Avoided'!$A$2:$I$32,9,FALSE)</f>
        <v>5.8255397401605462</v>
      </c>
      <c r="AR469" s="21">
        <f ca="1">N469*VLOOKUP(AR$6,'Greenhouse Gas Costs Avoided'!$A$2:$I$32,9,FALSE)</f>
        <v>5.9053416544093205</v>
      </c>
      <c r="AS469" s="21">
        <f ca="1">O469*VLOOKUP(AS$6,'Greenhouse Gas Costs Avoided'!$A$2:$I$32,9,FALSE)</f>
        <v>5.9851435686580947</v>
      </c>
      <c r="AT469" s="21">
        <f ca="1">P469*VLOOKUP(AT$6,'Greenhouse Gas Costs Avoided'!$A$2:$I$32,9,FALSE)</f>
        <v>6.0649454829068699</v>
      </c>
      <c r="AU469" s="21">
        <f ca="1">Q469*VLOOKUP(AU$6,'Greenhouse Gas Costs Avoided'!$A$2:$I$32,9,FALSE)</f>
        <v>6.1447473971556432</v>
      </c>
      <c r="AV469" s="21">
        <f ca="1">R469*VLOOKUP(AV$6,'Greenhouse Gas Costs Avoided'!$A$2:$I$32,9,FALSE)</f>
        <v>6.2245493114044184</v>
      </c>
      <c r="AW469" s="21">
        <f ca="1">S469*VLOOKUP(AW$6,'Greenhouse Gas Costs Avoided'!$A$2:$I$32,9,FALSE)</f>
        <v>6.312953786990386</v>
      </c>
      <c r="AX469" s="21">
        <f ca="1">T469*VLOOKUP(AX$6,'Greenhouse Gas Costs Avoided'!$A$2:$I$32,9,FALSE)</f>
        <v>6.4013582625763545</v>
      </c>
      <c r="AY469" s="21">
        <f ca="1">U469*VLOOKUP(AY$6,'Greenhouse Gas Costs Avoided'!$A$2:$I$32,9,FALSE)</f>
        <v>6.4897627381623222</v>
      </c>
      <c r="AZ469" s="21">
        <f ca="1">V469*VLOOKUP(AZ$6,'Greenhouse Gas Costs Avoided'!$A$2:$I$32,9,FALSE)</f>
        <v>6.5781672137482907</v>
      </c>
      <c r="BA469" s="21">
        <f ca="1">W469*VLOOKUP(BA$6,'Greenhouse Gas Costs Avoided'!$A$2:$I$32,9,FALSE)</f>
        <v>6.6665716893342575</v>
      </c>
      <c r="BB469" s="21">
        <f ca="1">X469*VLOOKUP(BB$6,'Greenhouse Gas Costs Avoided'!$A$2:$I$32,9,FALSE)</f>
        <v>6.7450019445028957</v>
      </c>
      <c r="BC469" s="21">
        <f ca="1">Y469*VLOOKUP(BC$6,'Greenhouse Gas Costs Avoided'!$A$2:$I$32,9,FALSE)</f>
        <v>6.8234321996715348</v>
      </c>
      <c r="BD469" s="21">
        <f ca="1">Z469*VLOOKUP(BD$6,'Greenhouse Gas Costs Avoided'!$A$2:$I$32,9,FALSE)</f>
        <v>6.901862454840173</v>
      </c>
      <c r="BE469" s="21">
        <f ca="1">AA469*VLOOKUP(BE$6,'Greenhouse Gas Costs Avoided'!$A$2:$I$32,9,FALSE)</f>
        <v>6.9802927100088112</v>
      </c>
      <c r="BF469" s="21">
        <f ca="1">AB469*VLOOKUP(BF$6,'Greenhouse Gas Costs Avoided'!$A$2:$I$32,9,FALSE)</f>
        <v>7.0587229651774486</v>
      </c>
      <c r="BG469" s="21">
        <f ca="1">AC469*VLOOKUP(BG$6,'Greenhouse Gas Costs Avoided'!$A$2:$I$32,9,FALSE)</f>
        <v>7.1502249295408609</v>
      </c>
      <c r="BH469" s="21">
        <f ca="1">AD469*VLOOKUP(BH$6,'Greenhouse Gas Costs Avoided'!$A$2:$I$32,9,FALSE)</f>
        <v>7.2417268939042723</v>
      </c>
      <c r="BI469" s="21">
        <f ca="1">AE469*VLOOKUP(BI$6,'Greenhouse Gas Costs Avoided'!$A$2:$I$32,9,FALSE)</f>
        <v>7.3332288582676846</v>
      </c>
      <c r="BJ469" s="21">
        <f ca="1">AF469*VLOOKUP(BJ$6,'Greenhouse Gas Costs Avoided'!$A$2:$I$32,9,FALSE)</f>
        <v>7.424730822631096</v>
      </c>
      <c r="BK469" s="22">
        <f ca="1">AG469*VLOOKUP(BK$6,'Greenhouse Gas Costs Avoided'!$A$2:$I$32,9,FALSE)</f>
        <v>7.5723812490175435</v>
      </c>
    </row>
    <row r="470" spans="1:63" x14ac:dyDescent="0.35">
      <c r="A470" s="11">
        <v>464</v>
      </c>
      <c r="B470" s="12">
        <f t="shared" ca="1" si="14"/>
        <v>1</v>
      </c>
      <c r="C470" s="13">
        <f t="shared" ca="1" si="15"/>
        <v>2023</v>
      </c>
      <c r="E470" s="20">
        <f ca="1">IF(E$6&lt;$C470,0,VLOOKUP(E$6,'MonteCarlo Policy Paths'!$A$2:$I$31,'Monte Carlo_WA Complance Price'!$B470+1,FALSE))</f>
        <v>0</v>
      </c>
      <c r="F470" s="21">
        <f ca="1">IF(F$6&lt;$C470,0,VLOOKUP(F$6,'MonteCarlo Policy Paths'!$A$2:$I$31,'Monte Carlo_WA Complance Price'!$B470+1,FALSE))</f>
        <v>82.346532180449415</v>
      </c>
      <c r="G470" s="21">
        <f ca="1">IF(G$6&lt;$C470,0,VLOOKUP(G$6,'MonteCarlo Policy Paths'!$A$2:$I$31,'Monte Carlo_WA Complance Price'!$B470+1,FALSE))</f>
        <v>84.002844861871253</v>
      </c>
      <c r="H470" s="21">
        <f ca="1">IF(H$6&lt;$C470,0,VLOOKUP(H$6,'MonteCarlo Policy Paths'!$A$2:$I$31,'Monte Carlo_WA Complance Price'!$B470+1,FALSE))</f>
        <v>85.659157543293105</v>
      </c>
      <c r="I470" s="21">
        <f ca="1">IF(I$6&lt;$C470,0,VLOOKUP(I$6,'MonteCarlo Policy Paths'!$A$2:$I$31,'Monte Carlo_WA Complance Price'!$B470+1,FALSE))</f>
        <v>86.918851036576825</v>
      </c>
      <c r="J470" s="21">
        <f ca="1">IF(J$6&lt;$C470,0,VLOOKUP(J$6,'MonteCarlo Policy Paths'!$A$2:$I$31,'Monte Carlo_WA Complance Price'!$B470+1,FALSE))</f>
        <v>88.178544529860531</v>
      </c>
      <c r="K470" s="21">
        <f ca="1">IF(K$6&lt;$C470,0,VLOOKUP(K$6,'MonteCarlo Policy Paths'!$A$2:$I$31,'Monte Carlo_WA Complance Price'!$B470+1,FALSE))</f>
        <v>89.438238023144251</v>
      </c>
      <c r="L470" s="21">
        <f ca="1">IF(L$6&lt;$C470,0,VLOOKUP(L$6,'MonteCarlo Policy Paths'!$A$2:$I$31,'Monte Carlo_WA Complance Price'!$B470+1,FALSE))</f>
        <v>90.697931516427971</v>
      </c>
      <c r="M470" s="21">
        <f ca="1">IF(M$6&lt;$C470,0,VLOOKUP(M$6,'MonteCarlo Policy Paths'!$A$2:$I$31,'Monte Carlo_WA Complance Price'!$B470+1,FALSE))</f>
        <v>91.95762500971172</v>
      </c>
      <c r="N470" s="21">
        <f ca="1">IF(N$6&lt;$C470,0,VLOOKUP(N$6,'MonteCarlo Policy Paths'!$A$2:$I$31,'Monte Carlo_WA Complance Price'!$B470+1,FALSE))</f>
        <v>93.21731850299544</v>
      </c>
      <c r="O470" s="21">
        <f ca="1">IF(O$6&lt;$C470,0,VLOOKUP(O$6,'MonteCarlo Policy Paths'!$A$2:$I$31,'Monte Carlo_WA Complance Price'!$B470+1,FALSE))</f>
        <v>94.47701199627916</v>
      </c>
      <c r="P470" s="21">
        <f ca="1">IF(P$6&lt;$C470,0,VLOOKUP(P$6,'MonteCarlo Policy Paths'!$A$2:$I$31,'Monte Carlo_WA Complance Price'!$B470+1,FALSE))</f>
        <v>95.73670548956288</v>
      </c>
      <c r="Q470" s="21">
        <f ca="1">IF(Q$6&lt;$C470,0,VLOOKUP(Q$6,'MonteCarlo Policy Paths'!$A$2:$I$31,'Monte Carlo_WA Complance Price'!$B470+1,FALSE))</f>
        <v>96.996398982846586</v>
      </c>
      <c r="R470" s="21">
        <f ca="1">IF(R$6&lt;$C470,0,VLOOKUP(R$6,'MonteCarlo Policy Paths'!$A$2:$I$31,'Monte Carlo_WA Complance Price'!$B470+1,FALSE))</f>
        <v>98.25609247613032</v>
      </c>
      <c r="S470" s="21">
        <f ca="1">IF(S$6&lt;$C470,0,VLOOKUP(S$6,'MonteCarlo Policy Paths'!$A$2:$I$31,'Monte Carlo_WA Complance Price'!$B470+1,FALSE))</f>
        <v>99.65157958594628</v>
      </c>
      <c r="T470" s="21">
        <f ca="1">IF(T$6&lt;$C470,0,VLOOKUP(T$6,'MonteCarlo Policy Paths'!$A$2:$I$31,'Monte Carlo_WA Complance Price'!$B470+1,FALSE))</f>
        <v>101.04706669576224</v>
      </c>
      <c r="U470" s="21">
        <f ca="1">IF(U$6&lt;$C470,0,VLOOKUP(U$6,'MonteCarlo Policy Paths'!$A$2:$I$31,'Monte Carlo_WA Complance Price'!$B470+1,FALSE))</f>
        <v>102.4425538055782</v>
      </c>
      <c r="V470" s="21">
        <f ca="1">IF(V$6&lt;$C470,0,VLOOKUP(V$6,'MonteCarlo Policy Paths'!$A$2:$I$31,'Monte Carlo_WA Complance Price'!$B470+1,FALSE))</f>
        <v>103.83804091539416</v>
      </c>
      <c r="W470" s="21">
        <f ca="1">IF(W$6&lt;$C470,0,VLOOKUP(W$6,'MonteCarlo Policy Paths'!$A$2:$I$31,'Monte Carlo_WA Complance Price'!$B470+1,FALSE))</f>
        <v>105.23352802521011</v>
      </c>
      <c r="X470" s="21">
        <f ca="1">IF(X$6&lt;$C470,0,VLOOKUP(X$6,'MonteCarlo Policy Paths'!$A$2:$I$31,'Monte Carlo_WA Complance Price'!$B470+1,FALSE))</f>
        <v>106.47156953138905</v>
      </c>
      <c r="Y470" s="21">
        <f ca="1">IF(Y$6&lt;$C470,0,VLOOKUP(Y$6,'MonteCarlo Policy Paths'!$A$2:$I$31,'Monte Carlo_WA Complance Price'!$B470+1,FALSE))</f>
        <v>107.709611037568</v>
      </c>
      <c r="Z470" s="21">
        <f ca="1">IF(Z$6&lt;$C470,0,VLOOKUP(Z$6,'MonteCarlo Policy Paths'!$A$2:$I$31,'Monte Carlo_WA Complance Price'!$B470+1,FALSE))</f>
        <v>108.94765254374694</v>
      </c>
      <c r="AA470" s="21">
        <f ca="1">IF(AA$6&lt;$C470,0,VLOOKUP(AA$6,'MonteCarlo Policy Paths'!$A$2:$I$31,'Monte Carlo_WA Complance Price'!$B470+1,FALSE))</f>
        <v>110.18569404992589</v>
      </c>
      <c r="AB470" s="21">
        <f ca="1">IF(AB$6&lt;$C470,0,VLOOKUP(AB$6,'MonteCarlo Policy Paths'!$A$2:$I$31,'Monte Carlo_WA Complance Price'!$B470+1,FALSE))</f>
        <v>111.42373555610482</v>
      </c>
      <c r="AC470" s="21">
        <f ca="1">IF(AC$6&lt;$C470,0,VLOOKUP(AC$6,'MonteCarlo Policy Paths'!$A$2:$I$31,'Monte Carlo_WA Complance Price'!$B470+1,FALSE))</f>
        <v>112.86811731331359</v>
      </c>
      <c r="AD470" s="21">
        <f ca="1">IF(AD$6&lt;$C470,0,VLOOKUP(AD$6,'MonteCarlo Policy Paths'!$A$2:$I$31,'Monte Carlo_WA Complance Price'!$B470+1,FALSE))</f>
        <v>114.31249907052236</v>
      </c>
      <c r="AE470" s="21">
        <f ca="1">IF(AE$6&lt;$C470,0,VLOOKUP(AE$6,'MonteCarlo Policy Paths'!$A$2:$I$31,'Monte Carlo_WA Complance Price'!$B470+1,FALSE))</f>
        <v>115.75688082773114</v>
      </c>
      <c r="AF470" s="21">
        <f ca="1">IF(AF$6&lt;$C470,0,VLOOKUP(AF$6,'MonteCarlo Policy Paths'!$A$2:$I$31,'Monte Carlo_WA Complance Price'!$B470+1,FALSE))</f>
        <v>117.20126258493991</v>
      </c>
      <c r="AG470" s="22">
        <f ca="1">IF(AG$6&lt;$C470,0,VLOOKUP(AG$6,'MonteCarlo Policy Paths'!$A$2:$I$31,'Monte Carlo_WA Complance Price'!$B470+1,FALSE))</f>
        <v>118.64564434214866</v>
      </c>
      <c r="AI470" s="20">
        <f ca="1">E470*VLOOKUP(AI$6,'Greenhouse Gas Costs Avoided'!$A$2:$I$32,9,FALSE)</f>
        <v>0</v>
      </c>
      <c r="AJ470" s="21">
        <f ca="1">F470*VLOOKUP(AJ$6,'Greenhouse Gas Costs Avoided'!$A$2:$I$32,9,FALSE)</f>
        <v>5.2166744805659615</v>
      </c>
      <c r="AK470" s="21">
        <f ca="1">G470*VLOOKUP(AK$6,'Greenhouse Gas Costs Avoided'!$A$2:$I$32,9,FALSE)</f>
        <v>5.3216023247413169</v>
      </c>
      <c r="AL470" s="21">
        <f ca="1">H470*VLOOKUP(AL$6,'Greenhouse Gas Costs Avoided'!$A$2:$I$32,9,FALSE)</f>
        <v>5.4265301689166732</v>
      </c>
      <c r="AM470" s="21">
        <f ca="1">I470*VLOOKUP(AM$6,'Greenhouse Gas Costs Avoided'!$A$2:$I$32,9,FALSE)</f>
        <v>5.5063320831654474</v>
      </c>
      <c r="AN470" s="21">
        <f ca="1">J470*VLOOKUP(AN$6,'Greenhouse Gas Costs Avoided'!$A$2:$I$32,9,FALSE)</f>
        <v>5.5861339974142208</v>
      </c>
      <c r="AO470" s="21">
        <f ca="1">K470*VLOOKUP(AO$6,'Greenhouse Gas Costs Avoided'!$A$2:$I$32,9,FALSE)</f>
        <v>5.665935911662995</v>
      </c>
      <c r="AP470" s="21">
        <f ca="1">L470*VLOOKUP(AP$6,'Greenhouse Gas Costs Avoided'!$A$2:$I$32,9,FALSE)</f>
        <v>5.7457378259117702</v>
      </c>
      <c r="AQ470" s="21">
        <f ca="1">M470*VLOOKUP(AQ$6,'Greenhouse Gas Costs Avoided'!$A$2:$I$32,9,FALSE)</f>
        <v>5.8255397401605462</v>
      </c>
      <c r="AR470" s="21">
        <f ca="1">N470*VLOOKUP(AR$6,'Greenhouse Gas Costs Avoided'!$A$2:$I$32,9,FALSE)</f>
        <v>5.9053416544093205</v>
      </c>
      <c r="AS470" s="21">
        <f ca="1">O470*VLOOKUP(AS$6,'Greenhouse Gas Costs Avoided'!$A$2:$I$32,9,FALSE)</f>
        <v>5.9851435686580947</v>
      </c>
      <c r="AT470" s="21">
        <f ca="1">P470*VLOOKUP(AT$6,'Greenhouse Gas Costs Avoided'!$A$2:$I$32,9,FALSE)</f>
        <v>6.0649454829068699</v>
      </c>
      <c r="AU470" s="21">
        <f ca="1">Q470*VLOOKUP(AU$6,'Greenhouse Gas Costs Avoided'!$A$2:$I$32,9,FALSE)</f>
        <v>6.1447473971556432</v>
      </c>
      <c r="AV470" s="21">
        <f ca="1">R470*VLOOKUP(AV$6,'Greenhouse Gas Costs Avoided'!$A$2:$I$32,9,FALSE)</f>
        <v>6.2245493114044184</v>
      </c>
      <c r="AW470" s="21">
        <f ca="1">S470*VLOOKUP(AW$6,'Greenhouse Gas Costs Avoided'!$A$2:$I$32,9,FALSE)</f>
        <v>6.312953786990386</v>
      </c>
      <c r="AX470" s="21">
        <f ca="1">T470*VLOOKUP(AX$6,'Greenhouse Gas Costs Avoided'!$A$2:$I$32,9,FALSE)</f>
        <v>6.4013582625763545</v>
      </c>
      <c r="AY470" s="21">
        <f ca="1">U470*VLOOKUP(AY$6,'Greenhouse Gas Costs Avoided'!$A$2:$I$32,9,FALSE)</f>
        <v>6.4897627381623222</v>
      </c>
      <c r="AZ470" s="21">
        <f ca="1">V470*VLOOKUP(AZ$6,'Greenhouse Gas Costs Avoided'!$A$2:$I$32,9,FALSE)</f>
        <v>6.5781672137482907</v>
      </c>
      <c r="BA470" s="21">
        <f ca="1">W470*VLOOKUP(BA$6,'Greenhouse Gas Costs Avoided'!$A$2:$I$32,9,FALSE)</f>
        <v>6.6665716893342575</v>
      </c>
      <c r="BB470" s="21">
        <f ca="1">X470*VLOOKUP(BB$6,'Greenhouse Gas Costs Avoided'!$A$2:$I$32,9,FALSE)</f>
        <v>6.7450019445028957</v>
      </c>
      <c r="BC470" s="21">
        <f ca="1">Y470*VLOOKUP(BC$6,'Greenhouse Gas Costs Avoided'!$A$2:$I$32,9,FALSE)</f>
        <v>6.8234321996715348</v>
      </c>
      <c r="BD470" s="21">
        <f ca="1">Z470*VLOOKUP(BD$6,'Greenhouse Gas Costs Avoided'!$A$2:$I$32,9,FALSE)</f>
        <v>6.901862454840173</v>
      </c>
      <c r="BE470" s="21">
        <f ca="1">AA470*VLOOKUP(BE$6,'Greenhouse Gas Costs Avoided'!$A$2:$I$32,9,FALSE)</f>
        <v>6.9802927100088112</v>
      </c>
      <c r="BF470" s="21">
        <f ca="1">AB470*VLOOKUP(BF$6,'Greenhouse Gas Costs Avoided'!$A$2:$I$32,9,FALSE)</f>
        <v>7.0587229651774486</v>
      </c>
      <c r="BG470" s="21">
        <f ca="1">AC470*VLOOKUP(BG$6,'Greenhouse Gas Costs Avoided'!$A$2:$I$32,9,FALSE)</f>
        <v>7.1502249295408609</v>
      </c>
      <c r="BH470" s="21">
        <f ca="1">AD470*VLOOKUP(BH$6,'Greenhouse Gas Costs Avoided'!$A$2:$I$32,9,FALSE)</f>
        <v>7.2417268939042723</v>
      </c>
      <c r="BI470" s="21">
        <f ca="1">AE470*VLOOKUP(BI$6,'Greenhouse Gas Costs Avoided'!$A$2:$I$32,9,FALSE)</f>
        <v>7.3332288582676846</v>
      </c>
      <c r="BJ470" s="21">
        <f ca="1">AF470*VLOOKUP(BJ$6,'Greenhouse Gas Costs Avoided'!$A$2:$I$32,9,FALSE)</f>
        <v>7.424730822631096</v>
      </c>
      <c r="BK470" s="22">
        <f ca="1">AG470*VLOOKUP(BK$6,'Greenhouse Gas Costs Avoided'!$A$2:$I$32,9,FALSE)</f>
        <v>7.5162327869945065</v>
      </c>
    </row>
    <row r="471" spans="1:63" x14ac:dyDescent="0.35">
      <c r="A471" s="11">
        <v>465</v>
      </c>
      <c r="B471" s="12">
        <f t="shared" ca="1" si="14"/>
        <v>2</v>
      </c>
      <c r="C471" s="13">
        <f t="shared" ca="1" si="15"/>
        <v>2023</v>
      </c>
      <c r="E471" s="20">
        <f ca="1">IF(E$6&lt;$C471,0,VLOOKUP(E$6,'MonteCarlo Policy Paths'!$A$2:$I$31,'Monte Carlo_WA Complance Price'!$B471+1,FALSE))</f>
        <v>0</v>
      </c>
      <c r="F471" s="21">
        <f ca="1">IF(F$6&lt;$C471,0,VLOOKUP(F$6,'MonteCarlo Policy Paths'!$A$2:$I$31,'Monte Carlo_WA Complance Price'!$B471+1,FALSE))</f>
        <v>82.346532180449415</v>
      </c>
      <c r="G471" s="21">
        <f ca="1">IF(G$6&lt;$C471,0,VLOOKUP(G$6,'MonteCarlo Policy Paths'!$A$2:$I$31,'Monte Carlo_WA Complance Price'!$B471+1,FALSE))</f>
        <v>84.002844861871253</v>
      </c>
      <c r="H471" s="21">
        <f ca="1">IF(H$6&lt;$C471,0,VLOOKUP(H$6,'MonteCarlo Policy Paths'!$A$2:$I$31,'Monte Carlo_WA Complance Price'!$B471+1,FALSE))</f>
        <v>85.659157543293105</v>
      </c>
      <c r="I471" s="21">
        <f ca="1">IF(I$6&lt;$C471,0,VLOOKUP(I$6,'MonteCarlo Policy Paths'!$A$2:$I$31,'Monte Carlo_WA Complance Price'!$B471+1,FALSE))</f>
        <v>86.918851036576825</v>
      </c>
      <c r="J471" s="21">
        <f ca="1">IF(J$6&lt;$C471,0,VLOOKUP(J$6,'MonteCarlo Policy Paths'!$A$2:$I$31,'Monte Carlo_WA Complance Price'!$B471+1,FALSE))</f>
        <v>88.178544529860531</v>
      </c>
      <c r="K471" s="21">
        <f ca="1">IF(K$6&lt;$C471,0,VLOOKUP(K$6,'MonteCarlo Policy Paths'!$A$2:$I$31,'Monte Carlo_WA Complance Price'!$B471+1,FALSE))</f>
        <v>89.438238023144251</v>
      </c>
      <c r="L471" s="21">
        <f ca="1">IF(L$6&lt;$C471,0,VLOOKUP(L$6,'MonteCarlo Policy Paths'!$A$2:$I$31,'Monte Carlo_WA Complance Price'!$B471+1,FALSE))</f>
        <v>90.697931516427971</v>
      </c>
      <c r="M471" s="21">
        <f ca="1">IF(M$6&lt;$C471,0,VLOOKUP(M$6,'MonteCarlo Policy Paths'!$A$2:$I$31,'Monte Carlo_WA Complance Price'!$B471+1,FALSE))</f>
        <v>91.95762500971172</v>
      </c>
      <c r="N471" s="21">
        <f ca="1">IF(N$6&lt;$C471,0,VLOOKUP(N$6,'MonteCarlo Policy Paths'!$A$2:$I$31,'Monte Carlo_WA Complance Price'!$B471+1,FALSE))</f>
        <v>93.21731850299544</v>
      </c>
      <c r="O471" s="21">
        <f ca="1">IF(O$6&lt;$C471,0,VLOOKUP(O$6,'MonteCarlo Policy Paths'!$A$2:$I$31,'Monte Carlo_WA Complance Price'!$B471+1,FALSE))</f>
        <v>94.47701199627916</v>
      </c>
      <c r="P471" s="21">
        <f ca="1">IF(P$6&lt;$C471,0,VLOOKUP(P$6,'MonteCarlo Policy Paths'!$A$2:$I$31,'Monte Carlo_WA Complance Price'!$B471+1,FALSE))</f>
        <v>95.73670548956288</v>
      </c>
      <c r="Q471" s="21">
        <f ca="1">IF(Q$6&lt;$C471,0,VLOOKUP(Q$6,'MonteCarlo Policy Paths'!$A$2:$I$31,'Monte Carlo_WA Complance Price'!$B471+1,FALSE))</f>
        <v>96.996398982846586</v>
      </c>
      <c r="R471" s="21">
        <f ca="1">IF(R$6&lt;$C471,0,VLOOKUP(R$6,'MonteCarlo Policy Paths'!$A$2:$I$31,'Monte Carlo_WA Complance Price'!$B471+1,FALSE))</f>
        <v>98.25609247613032</v>
      </c>
      <c r="S471" s="21">
        <f ca="1">IF(S$6&lt;$C471,0,VLOOKUP(S$6,'MonteCarlo Policy Paths'!$A$2:$I$31,'Monte Carlo_WA Complance Price'!$B471+1,FALSE))</f>
        <v>99.65157958594628</v>
      </c>
      <c r="T471" s="21">
        <f ca="1">IF(T$6&lt;$C471,0,VLOOKUP(T$6,'MonteCarlo Policy Paths'!$A$2:$I$31,'Monte Carlo_WA Complance Price'!$B471+1,FALSE))</f>
        <v>101.04706669576224</v>
      </c>
      <c r="U471" s="21">
        <f ca="1">IF(U$6&lt;$C471,0,VLOOKUP(U$6,'MonteCarlo Policy Paths'!$A$2:$I$31,'Monte Carlo_WA Complance Price'!$B471+1,FALSE))</f>
        <v>102.4425538055782</v>
      </c>
      <c r="V471" s="21">
        <f ca="1">IF(V$6&lt;$C471,0,VLOOKUP(V$6,'MonteCarlo Policy Paths'!$A$2:$I$31,'Monte Carlo_WA Complance Price'!$B471+1,FALSE))</f>
        <v>103.83804091539416</v>
      </c>
      <c r="W471" s="21">
        <f ca="1">IF(W$6&lt;$C471,0,VLOOKUP(W$6,'MonteCarlo Policy Paths'!$A$2:$I$31,'Monte Carlo_WA Complance Price'!$B471+1,FALSE))</f>
        <v>105.23352802521011</v>
      </c>
      <c r="X471" s="21">
        <f ca="1">IF(X$6&lt;$C471,0,VLOOKUP(X$6,'MonteCarlo Policy Paths'!$A$2:$I$31,'Monte Carlo_WA Complance Price'!$B471+1,FALSE))</f>
        <v>106.47156953138905</v>
      </c>
      <c r="Y471" s="21">
        <f ca="1">IF(Y$6&lt;$C471,0,VLOOKUP(Y$6,'MonteCarlo Policy Paths'!$A$2:$I$31,'Monte Carlo_WA Complance Price'!$B471+1,FALSE))</f>
        <v>107.709611037568</v>
      </c>
      <c r="Z471" s="21">
        <f ca="1">IF(Z$6&lt;$C471,0,VLOOKUP(Z$6,'MonteCarlo Policy Paths'!$A$2:$I$31,'Monte Carlo_WA Complance Price'!$B471+1,FALSE))</f>
        <v>108.94765254374694</v>
      </c>
      <c r="AA471" s="21">
        <f ca="1">IF(AA$6&lt;$C471,0,VLOOKUP(AA$6,'MonteCarlo Policy Paths'!$A$2:$I$31,'Monte Carlo_WA Complance Price'!$B471+1,FALSE))</f>
        <v>110.18569404992589</v>
      </c>
      <c r="AB471" s="21">
        <f ca="1">IF(AB$6&lt;$C471,0,VLOOKUP(AB$6,'MonteCarlo Policy Paths'!$A$2:$I$31,'Monte Carlo_WA Complance Price'!$B471+1,FALSE))</f>
        <v>111.42373555610482</v>
      </c>
      <c r="AC471" s="21">
        <f ca="1">IF(AC$6&lt;$C471,0,VLOOKUP(AC$6,'MonteCarlo Policy Paths'!$A$2:$I$31,'Monte Carlo_WA Complance Price'!$B471+1,FALSE))</f>
        <v>112.86811731331359</v>
      </c>
      <c r="AD471" s="21">
        <f ca="1">IF(AD$6&lt;$C471,0,VLOOKUP(AD$6,'MonteCarlo Policy Paths'!$A$2:$I$31,'Monte Carlo_WA Complance Price'!$B471+1,FALSE))</f>
        <v>114.31249907052236</v>
      </c>
      <c r="AE471" s="21">
        <f ca="1">IF(AE$6&lt;$C471,0,VLOOKUP(AE$6,'MonteCarlo Policy Paths'!$A$2:$I$31,'Monte Carlo_WA Complance Price'!$B471+1,FALSE))</f>
        <v>115.75688082773114</v>
      </c>
      <c r="AF471" s="21">
        <f ca="1">IF(AF$6&lt;$C471,0,VLOOKUP(AF$6,'MonteCarlo Policy Paths'!$A$2:$I$31,'Monte Carlo_WA Complance Price'!$B471+1,FALSE))</f>
        <v>117.20126258493991</v>
      </c>
      <c r="AG471" s="22">
        <f ca="1">IF(AG$6&lt;$C471,0,VLOOKUP(AG$6,'MonteCarlo Policy Paths'!$A$2:$I$31,'Monte Carlo_WA Complance Price'!$B471+1,FALSE))</f>
        <v>120.41827982173916</v>
      </c>
      <c r="AI471" s="20">
        <f ca="1">E471*VLOOKUP(AI$6,'Greenhouse Gas Costs Avoided'!$A$2:$I$32,9,FALSE)</f>
        <v>0</v>
      </c>
      <c r="AJ471" s="21">
        <f ca="1">F471*VLOOKUP(AJ$6,'Greenhouse Gas Costs Avoided'!$A$2:$I$32,9,FALSE)</f>
        <v>5.2166744805659615</v>
      </c>
      <c r="AK471" s="21">
        <f ca="1">G471*VLOOKUP(AK$6,'Greenhouse Gas Costs Avoided'!$A$2:$I$32,9,FALSE)</f>
        <v>5.3216023247413169</v>
      </c>
      <c r="AL471" s="21">
        <f ca="1">H471*VLOOKUP(AL$6,'Greenhouse Gas Costs Avoided'!$A$2:$I$32,9,FALSE)</f>
        <v>5.4265301689166732</v>
      </c>
      <c r="AM471" s="21">
        <f ca="1">I471*VLOOKUP(AM$6,'Greenhouse Gas Costs Avoided'!$A$2:$I$32,9,FALSE)</f>
        <v>5.5063320831654474</v>
      </c>
      <c r="AN471" s="21">
        <f ca="1">J471*VLOOKUP(AN$6,'Greenhouse Gas Costs Avoided'!$A$2:$I$32,9,FALSE)</f>
        <v>5.5861339974142208</v>
      </c>
      <c r="AO471" s="21">
        <f ca="1">K471*VLOOKUP(AO$6,'Greenhouse Gas Costs Avoided'!$A$2:$I$32,9,FALSE)</f>
        <v>5.665935911662995</v>
      </c>
      <c r="AP471" s="21">
        <f ca="1">L471*VLOOKUP(AP$6,'Greenhouse Gas Costs Avoided'!$A$2:$I$32,9,FALSE)</f>
        <v>5.7457378259117702</v>
      </c>
      <c r="AQ471" s="21">
        <f ca="1">M471*VLOOKUP(AQ$6,'Greenhouse Gas Costs Avoided'!$A$2:$I$32,9,FALSE)</f>
        <v>5.8255397401605462</v>
      </c>
      <c r="AR471" s="21">
        <f ca="1">N471*VLOOKUP(AR$6,'Greenhouse Gas Costs Avoided'!$A$2:$I$32,9,FALSE)</f>
        <v>5.9053416544093205</v>
      </c>
      <c r="AS471" s="21">
        <f ca="1">O471*VLOOKUP(AS$6,'Greenhouse Gas Costs Avoided'!$A$2:$I$32,9,FALSE)</f>
        <v>5.9851435686580947</v>
      </c>
      <c r="AT471" s="21">
        <f ca="1">P471*VLOOKUP(AT$6,'Greenhouse Gas Costs Avoided'!$A$2:$I$32,9,FALSE)</f>
        <v>6.0649454829068699</v>
      </c>
      <c r="AU471" s="21">
        <f ca="1">Q471*VLOOKUP(AU$6,'Greenhouse Gas Costs Avoided'!$A$2:$I$32,9,FALSE)</f>
        <v>6.1447473971556432</v>
      </c>
      <c r="AV471" s="21">
        <f ca="1">R471*VLOOKUP(AV$6,'Greenhouse Gas Costs Avoided'!$A$2:$I$32,9,FALSE)</f>
        <v>6.2245493114044184</v>
      </c>
      <c r="AW471" s="21">
        <f ca="1">S471*VLOOKUP(AW$6,'Greenhouse Gas Costs Avoided'!$A$2:$I$32,9,FALSE)</f>
        <v>6.312953786990386</v>
      </c>
      <c r="AX471" s="21">
        <f ca="1">T471*VLOOKUP(AX$6,'Greenhouse Gas Costs Avoided'!$A$2:$I$32,9,FALSE)</f>
        <v>6.4013582625763545</v>
      </c>
      <c r="AY471" s="21">
        <f ca="1">U471*VLOOKUP(AY$6,'Greenhouse Gas Costs Avoided'!$A$2:$I$32,9,FALSE)</f>
        <v>6.4897627381623222</v>
      </c>
      <c r="AZ471" s="21">
        <f ca="1">V471*VLOOKUP(AZ$6,'Greenhouse Gas Costs Avoided'!$A$2:$I$32,9,FALSE)</f>
        <v>6.5781672137482907</v>
      </c>
      <c r="BA471" s="21">
        <f ca="1">W471*VLOOKUP(BA$6,'Greenhouse Gas Costs Avoided'!$A$2:$I$32,9,FALSE)</f>
        <v>6.6665716893342575</v>
      </c>
      <c r="BB471" s="21">
        <f ca="1">X471*VLOOKUP(BB$6,'Greenhouse Gas Costs Avoided'!$A$2:$I$32,9,FALSE)</f>
        <v>6.7450019445028957</v>
      </c>
      <c r="BC471" s="21">
        <f ca="1">Y471*VLOOKUP(BC$6,'Greenhouse Gas Costs Avoided'!$A$2:$I$32,9,FALSE)</f>
        <v>6.8234321996715348</v>
      </c>
      <c r="BD471" s="21">
        <f ca="1">Z471*VLOOKUP(BD$6,'Greenhouse Gas Costs Avoided'!$A$2:$I$32,9,FALSE)</f>
        <v>6.901862454840173</v>
      </c>
      <c r="BE471" s="21">
        <f ca="1">AA471*VLOOKUP(BE$6,'Greenhouse Gas Costs Avoided'!$A$2:$I$32,9,FALSE)</f>
        <v>6.9802927100088112</v>
      </c>
      <c r="BF471" s="21">
        <f ca="1">AB471*VLOOKUP(BF$6,'Greenhouse Gas Costs Avoided'!$A$2:$I$32,9,FALSE)</f>
        <v>7.0587229651774486</v>
      </c>
      <c r="BG471" s="21">
        <f ca="1">AC471*VLOOKUP(BG$6,'Greenhouse Gas Costs Avoided'!$A$2:$I$32,9,FALSE)</f>
        <v>7.1502249295408609</v>
      </c>
      <c r="BH471" s="21">
        <f ca="1">AD471*VLOOKUP(BH$6,'Greenhouse Gas Costs Avoided'!$A$2:$I$32,9,FALSE)</f>
        <v>7.2417268939042723</v>
      </c>
      <c r="BI471" s="21">
        <f ca="1">AE471*VLOOKUP(BI$6,'Greenhouse Gas Costs Avoided'!$A$2:$I$32,9,FALSE)</f>
        <v>7.3332288582676846</v>
      </c>
      <c r="BJ471" s="21">
        <f ca="1">AF471*VLOOKUP(BJ$6,'Greenhouse Gas Costs Avoided'!$A$2:$I$32,9,FALSE)</f>
        <v>7.424730822631096</v>
      </c>
      <c r="BK471" s="22">
        <f ca="1">AG471*VLOOKUP(BK$6,'Greenhouse Gas Costs Avoided'!$A$2:$I$32,9,FALSE)</f>
        <v>7.6285297110405814</v>
      </c>
    </row>
    <row r="472" spans="1:63" x14ac:dyDescent="0.35">
      <c r="A472" s="11">
        <v>466</v>
      </c>
      <c r="B472" s="12">
        <f t="shared" ca="1" si="14"/>
        <v>1</v>
      </c>
      <c r="C472" s="13">
        <f t="shared" ca="1" si="15"/>
        <v>2023</v>
      </c>
      <c r="E472" s="20">
        <f ca="1">IF(E$6&lt;$C472,0,VLOOKUP(E$6,'MonteCarlo Policy Paths'!$A$2:$I$31,'Monte Carlo_WA Complance Price'!$B472+1,FALSE))</f>
        <v>0</v>
      </c>
      <c r="F472" s="21">
        <f ca="1">IF(F$6&lt;$C472,0,VLOOKUP(F$6,'MonteCarlo Policy Paths'!$A$2:$I$31,'Monte Carlo_WA Complance Price'!$B472+1,FALSE))</f>
        <v>82.346532180449415</v>
      </c>
      <c r="G472" s="21">
        <f ca="1">IF(G$6&lt;$C472,0,VLOOKUP(G$6,'MonteCarlo Policy Paths'!$A$2:$I$31,'Monte Carlo_WA Complance Price'!$B472+1,FALSE))</f>
        <v>84.002844861871253</v>
      </c>
      <c r="H472" s="21">
        <f ca="1">IF(H$6&lt;$C472,0,VLOOKUP(H$6,'MonteCarlo Policy Paths'!$A$2:$I$31,'Monte Carlo_WA Complance Price'!$B472+1,FALSE))</f>
        <v>85.659157543293105</v>
      </c>
      <c r="I472" s="21">
        <f ca="1">IF(I$6&lt;$C472,0,VLOOKUP(I$6,'MonteCarlo Policy Paths'!$A$2:$I$31,'Monte Carlo_WA Complance Price'!$B472+1,FALSE))</f>
        <v>86.918851036576825</v>
      </c>
      <c r="J472" s="21">
        <f ca="1">IF(J$6&lt;$C472,0,VLOOKUP(J$6,'MonteCarlo Policy Paths'!$A$2:$I$31,'Monte Carlo_WA Complance Price'!$B472+1,FALSE))</f>
        <v>88.178544529860531</v>
      </c>
      <c r="K472" s="21">
        <f ca="1">IF(K$6&lt;$C472,0,VLOOKUP(K$6,'MonteCarlo Policy Paths'!$A$2:$I$31,'Monte Carlo_WA Complance Price'!$B472+1,FALSE))</f>
        <v>89.438238023144251</v>
      </c>
      <c r="L472" s="21">
        <f ca="1">IF(L$6&lt;$C472,0,VLOOKUP(L$6,'MonteCarlo Policy Paths'!$A$2:$I$31,'Monte Carlo_WA Complance Price'!$B472+1,FALSE))</f>
        <v>90.697931516427971</v>
      </c>
      <c r="M472" s="21">
        <f ca="1">IF(M$6&lt;$C472,0,VLOOKUP(M$6,'MonteCarlo Policy Paths'!$A$2:$I$31,'Monte Carlo_WA Complance Price'!$B472+1,FALSE))</f>
        <v>91.95762500971172</v>
      </c>
      <c r="N472" s="21">
        <f ca="1">IF(N$6&lt;$C472,0,VLOOKUP(N$6,'MonteCarlo Policy Paths'!$A$2:$I$31,'Monte Carlo_WA Complance Price'!$B472+1,FALSE))</f>
        <v>93.21731850299544</v>
      </c>
      <c r="O472" s="21">
        <f ca="1">IF(O$6&lt;$C472,0,VLOOKUP(O$6,'MonteCarlo Policy Paths'!$A$2:$I$31,'Monte Carlo_WA Complance Price'!$B472+1,FALSE))</f>
        <v>94.47701199627916</v>
      </c>
      <c r="P472" s="21">
        <f ca="1">IF(P$6&lt;$C472,0,VLOOKUP(P$6,'MonteCarlo Policy Paths'!$A$2:$I$31,'Monte Carlo_WA Complance Price'!$B472+1,FALSE))</f>
        <v>95.73670548956288</v>
      </c>
      <c r="Q472" s="21">
        <f ca="1">IF(Q$6&lt;$C472,0,VLOOKUP(Q$6,'MonteCarlo Policy Paths'!$A$2:$I$31,'Monte Carlo_WA Complance Price'!$B472+1,FALSE))</f>
        <v>96.996398982846586</v>
      </c>
      <c r="R472" s="21">
        <f ca="1">IF(R$6&lt;$C472,0,VLOOKUP(R$6,'MonteCarlo Policy Paths'!$A$2:$I$31,'Monte Carlo_WA Complance Price'!$B472+1,FALSE))</f>
        <v>98.25609247613032</v>
      </c>
      <c r="S472" s="21">
        <f ca="1">IF(S$6&lt;$C472,0,VLOOKUP(S$6,'MonteCarlo Policy Paths'!$A$2:$I$31,'Monte Carlo_WA Complance Price'!$B472+1,FALSE))</f>
        <v>99.65157958594628</v>
      </c>
      <c r="T472" s="21">
        <f ca="1">IF(T$6&lt;$C472,0,VLOOKUP(T$6,'MonteCarlo Policy Paths'!$A$2:$I$31,'Monte Carlo_WA Complance Price'!$B472+1,FALSE))</f>
        <v>101.04706669576224</v>
      </c>
      <c r="U472" s="21">
        <f ca="1">IF(U$6&lt;$C472,0,VLOOKUP(U$6,'MonteCarlo Policy Paths'!$A$2:$I$31,'Monte Carlo_WA Complance Price'!$B472+1,FALSE))</f>
        <v>102.4425538055782</v>
      </c>
      <c r="V472" s="21">
        <f ca="1">IF(V$6&lt;$C472,0,VLOOKUP(V$6,'MonteCarlo Policy Paths'!$A$2:$I$31,'Monte Carlo_WA Complance Price'!$B472+1,FALSE))</f>
        <v>103.83804091539416</v>
      </c>
      <c r="W472" s="21">
        <f ca="1">IF(W$6&lt;$C472,0,VLOOKUP(W$6,'MonteCarlo Policy Paths'!$A$2:$I$31,'Monte Carlo_WA Complance Price'!$B472+1,FALSE))</f>
        <v>105.23352802521011</v>
      </c>
      <c r="X472" s="21">
        <f ca="1">IF(X$6&lt;$C472,0,VLOOKUP(X$6,'MonteCarlo Policy Paths'!$A$2:$I$31,'Monte Carlo_WA Complance Price'!$B472+1,FALSE))</f>
        <v>106.47156953138905</v>
      </c>
      <c r="Y472" s="21">
        <f ca="1">IF(Y$6&lt;$C472,0,VLOOKUP(Y$6,'MonteCarlo Policy Paths'!$A$2:$I$31,'Monte Carlo_WA Complance Price'!$B472+1,FALSE))</f>
        <v>107.709611037568</v>
      </c>
      <c r="Z472" s="21">
        <f ca="1">IF(Z$6&lt;$C472,0,VLOOKUP(Z$6,'MonteCarlo Policy Paths'!$A$2:$I$31,'Monte Carlo_WA Complance Price'!$B472+1,FALSE))</f>
        <v>108.94765254374694</v>
      </c>
      <c r="AA472" s="21">
        <f ca="1">IF(AA$6&lt;$C472,0,VLOOKUP(AA$6,'MonteCarlo Policy Paths'!$A$2:$I$31,'Monte Carlo_WA Complance Price'!$B472+1,FALSE))</f>
        <v>110.18569404992589</v>
      </c>
      <c r="AB472" s="21">
        <f ca="1">IF(AB$6&lt;$C472,0,VLOOKUP(AB$6,'MonteCarlo Policy Paths'!$A$2:$I$31,'Monte Carlo_WA Complance Price'!$B472+1,FALSE))</f>
        <v>111.42373555610482</v>
      </c>
      <c r="AC472" s="21">
        <f ca="1">IF(AC$6&lt;$C472,0,VLOOKUP(AC$6,'MonteCarlo Policy Paths'!$A$2:$I$31,'Monte Carlo_WA Complance Price'!$B472+1,FALSE))</f>
        <v>112.86811731331359</v>
      </c>
      <c r="AD472" s="21">
        <f ca="1">IF(AD$6&lt;$C472,0,VLOOKUP(AD$6,'MonteCarlo Policy Paths'!$A$2:$I$31,'Monte Carlo_WA Complance Price'!$B472+1,FALSE))</f>
        <v>114.31249907052236</v>
      </c>
      <c r="AE472" s="21">
        <f ca="1">IF(AE$6&lt;$C472,0,VLOOKUP(AE$6,'MonteCarlo Policy Paths'!$A$2:$I$31,'Monte Carlo_WA Complance Price'!$B472+1,FALSE))</f>
        <v>115.75688082773114</v>
      </c>
      <c r="AF472" s="21">
        <f ca="1">IF(AF$6&lt;$C472,0,VLOOKUP(AF$6,'MonteCarlo Policy Paths'!$A$2:$I$31,'Monte Carlo_WA Complance Price'!$B472+1,FALSE))</f>
        <v>117.20126258493991</v>
      </c>
      <c r="AG472" s="22">
        <f ca="1">IF(AG$6&lt;$C472,0,VLOOKUP(AG$6,'MonteCarlo Policy Paths'!$A$2:$I$31,'Monte Carlo_WA Complance Price'!$B472+1,FALSE))</f>
        <v>118.64564434214866</v>
      </c>
      <c r="AI472" s="20">
        <f ca="1">E472*VLOOKUP(AI$6,'Greenhouse Gas Costs Avoided'!$A$2:$I$32,9,FALSE)</f>
        <v>0</v>
      </c>
      <c r="AJ472" s="21">
        <f ca="1">F472*VLOOKUP(AJ$6,'Greenhouse Gas Costs Avoided'!$A$2:$I$32,9,FALSE)</f>
        <v>5.2166744805659615</v>
      </c>
      <c r="AK472" s="21">
        <f ca="1">G472*VLOOKUP(AK$6,'Greenhouse Gas Costs Avoided'!$A$2:$I$32,9,FALSE)</f>
        <v>5.3216023247413169</v>
      </c>
      <c r="AL472" s="21">
        <f ca="1">H472*VLOOKUP(AL$6,'Greenhouse Gas Costs Avoided'!$A$2:$I$32,9,FALSE)</f>
        <v>5.4265301689166732</v>
      </c>
      <c r="AM472" s="21">
        <f ca="1">I472*VLOOKUP(AM$6,'Greenhouse Gas Costs Avoided'!$A$2:$I$32,9,FALSE)</f>
        <v>5.5063320831654474</v>
      </c>
      <c r="AN472" s="21">
        <f ca="1">J472*VLOOKUP(AN$6,'Greenhouse Gas Costs Avoided'!$A$2:$I$32,9,FALSE)</f>
        <v>5.5861339974142208</v>
      </c>
      <c r="AO472" s="21">
        <f ca="1">K472*VLOOKUP(AO$6,'Greenhouse Gas Costs Avoided'!$A$2:$I$32,9,FALSE)</f>
        <v>5.665935911662995</v>
      </c>
      <c r="AP472" s="21">
        <f ca="1">L472*VLOOKUP(AP$6,'Greenhouse Gas Costs Avoided'!$A$2:$I$32,9,FALSE)</f>
        <v>5.7457378259117702</v>
      </c>
      <c r="AQ472" s="21">
        <f ca="1">M472*VLOOKUP(AQ$6,'Greenhouse Gas Costs Avoided'!$A$2:$I$32,9,FALSE)</f>
        <v>5.8255397401605462</v>
      </c>
      <c r="AR472" s="21">
        <f ca="1">N472*VLOOKUP(AR$6,'Greenhouse Gas Costs Avoided'!$A$2:$I$32,9,FALSE)</f>
        <v>5.9053416544093205</v>
      </c>
      <c r="AS472" s="21">
        <f ca="1">O472*VLOOKUP(AS$6,'Greenhouse Gas Costs Avoided'!$A$2:$I$32,9,FALSE)</f>
        <v>5.9851435686580947</v>
      </c>
      <c r="AT472" s="21">
        <f ca="1">P472*VLOOKUP(AT$6,'Greenhouse Gas Costs Avoided'!$A$2:$I$32,9,FALSE)</f>
        <v>6.0649454829068699</v>
      </c>
      <c r="AU472" s="21">
        <f ca="1">Q472*VLOOKUP(AU$6,'Greenhouse Gas Costs Avoided'!$A$2:$I$32,9,FALSE)</f>
        <v>6.1447473971556432</v>
      </c>
      <c r="AV472" s="21">
        <f ca="1">R472*VLOOKUP(AV$6,'Greenhouse Gas Costs Avoided'!$A$2:$I$32,9,FALSE)</f>
        <v>6.2245493114044184</v>
      </c>
      <c r="AW472" s="21">
        <f ca="1">S472*VLOOKUP(AW$6,'Greenhouse Gas Costs Avoided'!$A$2:$I$32,9,FALSE)</f>
        <v>6.312953786990386</v>
      </c>
      <c r="AX472" s="21">
        <f ca="1">T472*VLOOKUP(AX$6,'Greenhouse Gas Costs Avoided'!$A$2:$I$32,9,FALSE)</f>
        <v>6.4013582625763545</v>
      </c>
      <c r="AY472" s="21">
        <f ca="1">U472*VLOOKUP(AY$6,'Greenhouse Gas Costs Avoided'!$A$2:$I$32,9,FALSE)</f>
        <v>6.4897627381623222</v>
      </c>
      <c r="AZ472" s="21">
        <f ca="1">V472*VLOOKUP(AZ$6,'Greenhouse Gas Costs Avoided'!$A$2:$I$32,9,FALSE)</f>
        <v>6.5781672137482907</v>
      </c>
      <c r="BA472" s="21">
        <f ca="1">W472*VLOOKUP(BA$6,'Greenhouse Gas Costs Avoided'!$A$2:$I$32,9,FALSE)</f>
        <v>6.6665716893342575</v>
      </c>
      <c r="BB472" s="21">
        <f ca="1">X472*VLOOKUP(BB$6,'Greenhouse Gas Costs Avoided'!$A$2:$I$32,9,FALSE)</f>
        <v>6.7450019445028957</v>
      </c>
      <c r="BC472" s="21">
        <f ca="1">Y472*VLOOKUP(BC$6,'Greenhouse Gas Costs Avoided'!$A$2:$I$32,9,FALSE)</f>
        <v>6.8234321996715348</v>
      </c>
      <c r="BD472" s="21">
        <f ca="1">Z472*VLOOKUP(BD$6,'Greenhouse Gas Costs Avoided'!$A$2:$I$32,9,FALSE)</f>
        <v>6.901862454840173</v>
      </c>
      <c r="BE472" s="21">
        <f ca="1">AA472*VLOOKUP(BE$6,'Greenhouse Gas Costs Avoided'!$A$2:$I$32,9,FALSE)</f>
        <v>6.9802927100088112</v>
      </c>
      <c r="BF472" s="21">
        <f ca="1">AB472*VLOOKUP(BF$6,'Greenhouse Gas Costs Avoided'!$A$2:$I$32,9,FALSE)</f>
        <v>7.0587229651774486</v>
      </c>
      <c r="BG472" s="21">
        <f ca="1">AC472*VLOOKUP(BG$6,'Greenhouse Gas Costs Avoided'!$A$2:$I$32,9,FALSE)</f>
        <v>7.1502249295408609</v>
      </c>
      <c r="BH472" s="21">
        <f ca="1">AD472*VLOOKUP(BH$6,'Greenhouse Gas Costs Avoided'!$A$2:$I$32,9,FALSE)</f>
        <v>7.2417268939042723</v>
      </c>
      <c r="BI472" s="21">
        <f ca="1">AE472*VLOOKUP(BI$6,'Greenhouse Gas Costs Avoided'!$A$2:$I$32,9,FALSE)</f>
        <v>7.3332288582676846</v>
      </c>
      <c r="BJ472" s="21">
        <f ca="1">AF472*VLOOKUP(BJ$6,'Greenhouse Gas Costs Avoided'!$A$2:$I$32,9,FALSE)</f>
        <v>7.424730822631096</v>
      </c>
      <c r="BK472" s="22">
        <f ca="1">AG472*VLOOKUP(BK$6,'Greenhouse Gas Costs Avoided'!$A$2:$I$32,9,FALSE)</f>
        <v>7.5162327869945065</v>
      </c>
    </row>
    <row r="473" spans="1:63" x14ac:dyDescent="0.35">
      <c r="A473" s="11">
        <v>467</v>
      </c>
      <c r="B473" s="12">
        <f t="shared" ca="1" si="14"/>
        <v>2</v>
      </c>
      <c r="C473" s="13">
        <f t="shared" ca="1" si="15"/>
        <v>2023</v>
      </c>
      <c r="E473" s="20">
        <f ca="1">IF(E$6&lt;$C473,0,VLOOKUP(E$6,'MonteCarlo Policy Paths'!$A$2:$I$31,'Monte Carlo_WA Complance Price'!$B473+1,FALSE))</f>
        <v>0</v>
      </c>
      <c r="F473" s="21">
        <f ca="1">IF(F$6&lt;$C473,0,VLOOKUP(F$6,'MonteCarlo Policy Paths'!$A$2:$I$31,'Monte Carlo_WA Complance Price'!$B473+1,FALSE))</f>
        <v>82.346532180449415</v>
      </c>
      <c r="G473" s="21">
        <f ca="1">IF(G$6&lt;$C473,0,VLOOKUP(G$6,'MonteCarlo Policy Paths'!$A$2:$I$31,'Monte Carlo_WA Complance Price'!$B473+1,FALSE))</f>
        <v>84.002844861871253</v>
      </c>
      <c r="H473" s="21">
        <f ca="1">IF(H$6&lt;$C473,0,VLOOKUP(H$6,'MonteCarlo Policy Paths'!$A$2:$I$31,'Monte Carlo_WA Complance Price'!$B473+1,FALSE))</f>
        <v>85.659157543293105</v>
      </c>
      <c r="I473" s="21">
        <f ca="1">IF(I$6&lt;$C473,0,VLOOKUP(I$6,'MonteCarlo Policy Paths'!$A$2:$I$31,'Monte Carlo_WA Complance Price'!$B473+1,FALSE))</f>
        <v>86.918851036576825</v>
      </c>
      <c r="J473" s="21">
        <f ca="1">IF(J$6&lt;$C473,0,VLOOKUP(J$6,'MonteCarlo Policy Paths'!$A$2:$I$31,'Monte Carlo_WA Complance Price'!$B473+1,FALSE))</f>
        <v>88.178544529860531</v>
      </c>
      <c r="K473" s="21">
        <f ca="1">IF(K$6&lt;$C473,0,VLOOKUP(K$6,'MonteCarlo Policy Paths'!$A$2:$I$31,'Monte Carlo_WA Complance Price'!$B473+1,FALSE))</f>
        <v>89.438238023144251</v>
      </c>
      <c r="L473" s="21">
        <f ca="1">IF(L$6&lt;$C473,0,VLOOKUP(L$6,'MonteCarlo Policy Paths'!$A$2:$I$31,'Monte Carlo_WA Complance Price'!$B473+1,FALSE))</f>
        <v>90.697931516427971</v>
      </c>
      <c r="M473" s="21">
        <f ca="1">IF(M$6&lt;$C473,0,VLOOKUP(M$6,'MonteCarlo Policy Paths'!$A$2:$I$31,'Monte Carlo_WA Complance Price'!$B473+1,FALSE))</f>
        <v>91.95762500971172</v>
      </c>
      <c r="N473" s="21">
        <f ca="1">IF(N$6&lt;$C473,0,VLOOKUP(N$6,'MonteCarlo Policy Paths'!$A$2:$I$31,'Monte Carlo_WA Complance Price'!$B473+1,FALSE))</f>
        <v>93.21731850299544</v>
      </c>
      <c r="O473" s="21">
        <f ca="1">IF(O$6&lt;$C473,0,VLOOKUP(O$6,'MonteCarlo Policy Paths'!$A$2:$I$31,'Monte Carlo_WA Complance Price'!$B473+1,FALSE))</f>
        <v>94.47701199627916</v>
      </c>
      <c r="P473" s="21">
        <f ca="1">IF(P$6&lt;$C473,0,VLOOKUP(P$6,'MonteCarlo Policy Paths'!$A$2:$I$31,'Monte Carlo_WA Complance Price'!$B473+1,FALSE))</f>
        <v>95.73670548956288</v>
      </c>
      <c r="Q473" s="21">
        <f ca="1">IF(Q$6&lt;$C473,0,VLOOKUP(Q$6,'MonteCarlo Policy Paths'!$A$2:$I$31,'Monte Carlo_WA Complance Price'!$B473+1,FALSE))</f>
        <v>96.996398982846586</v>
      </c>
      <c r="R473" s="21">
        <f ca="1">IF(R$6&lt;$C473,0,VLOOKUP(R$6,'MonteCarlo Policy Paths'!$A$2:$I$31,'Monte Carlo_WA Complance Price'!$B473+1,FALSE))</f>
        <v>98.25609247613032</v>
      </c>
      <c r="S473" s="21">
        <f ca="1">IF(S$6&lt;$C473,0,VLOOKUP(S$6,'MonteCarlo Policy Paths'!$A$2:$I$31,'Monte Carlo_WA Complance Price'!$B473+1,FALSE))</f>
        <v>99.65157958594628</v>
      </c>
      <c r="T473" s="21">
        <f ca="1">IF(T$6&lt;$C473,0,VLOOKUP(T$6,'MonteCarlo Policy Paths'!$A$2:$I$31,'Monte Carlo_WA Complance Price'!$B473+1,FALSE))</f>
        <v>101.04706669576224</v>
      </c>
      <c r="U473" s="21">
        <f ca="1">IF(U$6&lt;$C473,0,VLOOKUP(U$6,'MonteCarlo Policy Paths'!$A$2:$I$31,'Monte Carlo_WA Complance Price'!$B473+1,FALSE))</f>
        <v>102.4425538055782</v>
      </c>
      <c r="V473" s="21">
        <f ca="1">IF(V$6&lt;$C473,0,VLOOKUP(V$6,'MonteCarlo Policy Paths'!$A$2:$I$31,'Monte Carlo_WA Complance Price'!$B473+1,FALSE))</f>
        <v>103.83804091539416</v>
      </c>
      <c r="W473" s="21">
        <f ca="1">IF(W$6&lt;$C473,0,VLOOKUP(W$6,'MonteCarlo Policy Paths'!$A$2:$I$31,'Monte Carlo_WA Complance Price'!$B473+1,FALSE))</f>
        <v>105.23352802521011</v>
      </c>
      <c r="X473" s="21">
        <f ca="1">IF(X$6&lt;$C473,0,VLOOKUP(X$6,'MonteCarlo Policy Paths'!$A$2:$I$31,'Monte Carlo_WA Complance Price'!$B473+1,FALSE))</f>
        <v>106.47156953138905</v>
      </c>
      <c r="Y473" s="21">
        <f ca="1">IF(Y$6&lt;$C473,0,VLOOKUP(Y$6,'MonteCarlo Policy Paths'!$A$2:$I$31,'Monte Carlo_WA Complance Price'!$B473+1,FALSE))</f>
        <v>107.709611037568</v>
      </c>
      <c r="Z473" s="21">
        <f ca="1">IF(Z$6&lt;$C473,0,VLOOKUP(Z$6,'MonteCarlo Policy Paths'!$A$2:$I$31,'Monte Carlo_WA Complance Price'!$B473+1,FALSE))</f>
        <v>108.94765254374694</v>
      </c>
      <c r="AA473" s="21">
        <f ca="1">IF(AA$6&lt;$C473,0,VLOOKUP(AA$6,'MonteCarlo Policy Paths'!$A$2:$I$31,'Monte Carlo_WA Complance Price'!$B473+1,FALSE))</f>
        <v>110.18569404992589</v>
      </c>
      <c r="AB473" s="21">
        <f ca="1">IF(AB$6&lt;$C473,0,VLOOKUP(AB$6,'MonteCarlo Policy Paths'!$A$2:$I$31,'Monte Carlo_WA Complance Price'!$B473+1,FALSE))</f>
        <v>111.42373555610482</v>
      </c>
      <c r="AC473" s="21">
        <f ca="1">IF(AC$6&lt;$C473,0,VLOOKUP(AC$6,'MonteCarlo Policy Paths'!$A$2:$I$31,'Monte Carlo_WA Complance Price'!$B473+1,FALSE))</f>
        <v>112.86811731331359</v>
      </c>
      <c r="AD473" s="21">
        <f ca="1">IF(AD$6&lt;$C473,0,VLOOKUP(AD$6,'MonteCarlo Policy Paths'!$A$2:$I$31,'Monte Carlo_WA Complance Price'!$B473+1,FALSE))</f>
        <v>114.31249907052236</v>
      </c>
      <c r="AE473" s="21">
        <f ca="1">IF(AE$6&lt;$C473,0,VLOOKUP(AE$6,'MonteCarlo Policy Paths'!$A$2:$I$31,'Monte Carlo_WA Complance Price'!$B473+1,FALSE))</f>
        <v>115.75688082773114</v>
      </c>
      <c r="AF473" s="21">
        <f ca="1">IF(AF$6&lt;$C473,0,VLOOKUP(AF$6,'MonteCarlo Policy Paths'!$A$2:$I$31,'Monte Carlo_WA Complance Price'!$B473+1,FALSE))</f>
        <v>117.20126258493991</v>
      </c>
      <c r="AG473" s="22">
        <f ca="1">IF(AG$6&lt;$C473,0,VLOOKUP(AG$6,'MonteCarlo Policy Paths'!$A$2:$I$31,'Monte Carlo_WA Complance Price'!$B473+1,FALSE))</f>
        <v>120.41827982173916</v>
      </c>
      <c r="AI473" s="20">
        <f ca="1">E473*VLOOKUP(AI$6,'Greenhouse Gas Costs Avoided'!$A$2:$I$32,9,FALSE)</f>
        <v>0</v>
      </c>
      <c r="AJ473" s="21">
        <f ca="1">F473*VLOOKUP(AJ$6,'Greenhouse Gas Costs Avoided'!$A$2:$I$32,9,FALSE)</f>
        <v>5.2166744805659615</v>
      </c>
      <c r="AK473" s="21">
        <f ca="1">G473*VLOOKUP(AK$6,'Greenhouse Gas Costs Avoided'!$A$2:$I$32,9,FALSE)</f>
        <v>5.3216023247413169</v>
      </c>
      <c r="AL473" s="21">
        <f ca="1">H473*VLOOKUP(AL$6,'Greenhouse Gas Costs Avoided'!$A$2:$I$32,9,FALSE)</f>
        <v>5.4265301689166732</v>
      </c>
      <c r="AM473" s="21">
        <f ca="1">I473*VLOOKUP(AM$6,'Greenhouse Gas Costs Avoided'!$A$2:$I$32,9,FALSE)</f>
        <v>5.5063320831654474</v>
      </c>
      <c r="AN473" s="21">
        <f ca="1">J473*VLOOKUP(AN$6,'Greenhouse Gas Costs Avoided'!$A$2:$I$32,9,FALSE)</f>
        <v>5.5861339974142208</v>
      </c>
      <c r="AO473" s="21">
        <f ca="1">K473*VLOOKUP(AO$6,'Greenhouse Gas Costs Avoided'!$A$2:$I$32,9,FALSE)</f>
        <v>5.665935911662995</v>
      </c>
      <c r="AP473" s="21">
        <f ca="1">L473*VLOOKUP(AP$6,'Greenhouse Gas Costs Avoided'!$A$2:$I$32,9,FALSE)</f>
        <v>5.7457378259117702</v>
      </c>
      <c r="AQ473" s="21">
        <f ca="1">M473*VLOOKUP(AQ$6,'Greenhouse Gas Costs Avoided'!$A$2:$I$32,9,FALSE)</f>
        <v>5.8255397401605462</v>
      </c>
      <c r="AR473" s="21">
        <f ca="1">N473*VLOOKUP(AR$6,'Greenhouse Gas Costs Avoided'!$A$2:$I$32,9,FALSE)</f>
        <v>5.9053416544093205</v>
      </c>
      <c r="AS473" s="21">
        <f ca="1">O473*VLOOKUP(AS$6,'Greenhouse Gas Costs Avoided'!$A$2:$I$32,9,FALSE)</f>
        <v>5.9851435686580947</v>
      </c>
      <c r="AT473" s="21">
        <f ca="1">P473*VLOOKUP(AT$6,'Greenhouse Gas Costs Avoided'!$A$2:$I$32,9,FALSE)</f>
        <v>6.0649454829068699</v>
      </c>
      <c r="AU473" s="21">
        <f ca="1">Q473*VLOOKUP(AU$6,'Greenhouse Gas Costs Avoided'!$A$2:$I$32,9,FALSE)</f>
        <v>6.1447473971556432</v>
      </c>
      <c r="AV473" s="21">
        <f ca="1">R473*VLOOKUP(AV$6,'Greenhouse Gas Costs Avoided'!$A$2:$I$32,9,FALSE)</f>
        <v>6.2245493114044184</v>
      </c>
      <c r="AW473" s="21">
        <f ca="1">S473*VLOOKUP(AW$6,'Greenhouse Gas Costs Avoided'!$A$2:$I$32,9,FALSE)</f>
        <v>6.312953786990386</v>
      </c>
      <c r="AX473" s="21">
        <f ca="1">T473*VLOOKUP(AX$6,'Greenhouse Gas Costs Avoided'!$A$2:$I$32,9,FALSE)</f>
        <v>6.4013582625763545</v>
      </c>
      <c r="AY473" s="21">
        <f ca="1">U473*VLOOKUP(AY$6,'Greenhouse Gas Costs Avoided'!$A$2:$I$32,9,FALSE)</f>
        <v>6.4897627381623222</v>
      </c>
      <c r="AZ473" s="21">
        <f ca="1">V473*VLOOKUP(AZ$6,'Greenhouse Gas Costs Avoided'!$A$2:$I$32,9,FALSE)</f>
        <v>6.5781672137482907</v>
      </c>
      <c r="BA473" s="21">
        <f ca="1">W473*VLOOKUP(BA$6,'Greenhouse Gas Costs Avoided'!$A$2:$I$32,9,FALSE)</f>
        <v>6.6665716893342575</v>
      </c>
      <c r="BB473" s="21">
        <f ca="1">X473*VLOOKUP(BB$6,'Greenhouse Gas Costs Avoided'!$A$2:$I$32,9,FALSE)</f>
        <v>6.7450019445028957</v>
      </c>
      <c r="BC473" s="21">
        <f ca="1">Y473*VLOOKUP(BC$6,'Greenhouse Gas Costs Avoided'!$A$2:$I$32,9,FALSE)</f>
        <v>6.8234321996715348</v>
      </c>
      <c r="BD473" s="21">
        <f ca="1">Z473*VLOOKUP(BD$6,'Greenhouse Gas Costs Avoided'!$A$2:$I$32,9,FALSE)</f>
        <v>6.901862454840173</v>
      </c>
      <c r="BE473" s="21">
        <f ca="1">AA473*VLOOKUP(BE$6,'Greenhouse Gas Costs Avoided'!$A$2:$I$32,9,FALSE)</f>
        <v>6.9802927100088112</v>
      </c>
      <c r="BF473" s="21">
        <f ca="1">AB473*VLOOKUP(BF$6,'Greenhouse Gas Costs Avoided'!$A$2:$I$32,9,FALSE)</f>
        <v>7.0587229651774486</v>
      </c>
      <c r="BG473" s="21">
        <f ca="1">AC473*VLOOKUP(BG$6,'Greenhouse Gas Costs Avoided'!$A$2:$I$32,9,FALSE)</f>
        <v>7.1502249295408609</v>
      </c>
      <c r="BH473" s="21">
        <f ca="1">AD473*VLOOKUP(BH$6,'Greenhouse Gas Costs Avoided'!$A$2:$I$32,9,FALSE)</f>
        <v>7.2417268939042723</v>
      </c>
      <c r="BI473" s="21">
        <f ca="1">AE473*VLOOKUP(BI$6,'Greenhouse Gas Costs Avoided'!$A$2:$I$32,9,FALSE)</f>
        <v>7.3332288582676846</v>
      </c>
      <c r="BJ473" s="21">
        <f ca="1">AF473*VLOOKUP(BJ$6,'Greenhouse Gas Costs Avoided'!$A$2:$I$32,9,FALSE)</f>
        <v>7.424730822631096</v>
      </c>
      <c r="BK473" s="22">
        <f ca="1">AG473*VLOOKUP(BK$6,'Greenhouse Gas Costs Avoided'!$A$2:$I$32,9,FALSE)</f>
        <v>7.6285297110405814</v>
      </c>
    </row>
    <row r="474" spans="1:63" x14ac:dyDescent="0.35">
      <c r="A474" s="11">
        <v>468</v>
      </c>
      <c r="B474" s="12">
        <f t="shared" ca="1" si="14"/>
        <v>5</v>
      </c>
      <c r="C474" s="13">
        <f t="shared" ca="1" si="15"/>
        <v>2023</v>
      </c>
      <c r="E474" s="20">
        <f ca="1">IF(E$6&lt;$C474,0,VLOOKUP(E$6,'MonteCarlo Policy Paths'!$A$2:$I$31,'Monte Carlo_WA Complance Price'!$B474+1,FALSE))</f>
        <v>0</v>
      </c>
      <c r="F474" s="21">
        <f ca="1">IF(F$6&lt;$C474,0,VLOOKUP(F$6,'MonteCarlo Policy Paths'!$A$2:$I$31,'Monte Carlo_WA Complance Price'!$B474+1,FALSE))</f>
        <v>82.346532180449415</v>
      </c>
      <c r="G474" s="21">
        <f ca="1">IF(G$6&lt;$C474,0,VLOOKUP(G$6,'MonteCarlo Policy Paths'!$A$2:$I$31,'Monte Carlo_WA Complance Price'!$B474+1,FALSE))</f>
        <v>84.002844861871253</v>
      </c>
      <c r="H474" s="21">
        <f ca="1">IF(H$6&lt;$C474,0,VLOOKUP(H$6,'MonteCarlo Policy Paths'!$A$2:$I$31,'Monte Carlo_WA Complance Price'!$B474+1,FALSE))</f>
        <v>85.659157543293105</v>
      </c>
      <c r="I474" s="21">
        <f ca="1">IF(I$6&lt;$C474,0,VLOOKUP(I$6,'MonteCarlo Policy Paths'!$A$2:$I$31,'Monte Carlo_WA Complance Price'!$B474+1,FALSE))</f>
        <v>86.918851036576825</v>
      </c>
      <c r="J474" s="21">
        <f ca="1">IF(J$6&lt;$C474,0,VLOOKUP(J$6,'MonteCarlo Policy Paths'!$A$2:$I$31,'Monte Carlo_WA Complance Price'!$B474+1,FALSE))</f>
        <v>88.178544529860531</v>
      </c>
      <c r="K474" s="21">
        <f ca="1">IF(K$6&lt;$C474,0,VLOOKUP(K$6,'MonteCarlo Policy Paths'!$A$2:$I$31,'Monte Carlo_WA Complance Price'!$B474+1,FALSE))</f>
        <v>89.438238023144251</v>
      </c>
      <c r="L474" s="21">
        <f ca="1">IF(L$6&lt;$C474,0,VLOOKUP(L$6,'MonteCarlo Policy Paths'!$A$2:$I$31,'Monte Carlo_WA Complance Price'!$B474+1,FALSE))</f>
        <v>90.697931516427971</v>
      </c>
      <c r="M474" s="21">
        <f ca="1">IF(M$6&lt;$C474,0,VLOOKUP(M$6,'MonteCarlo Policy Paths'!$A$2:$I$31,'Monte Carlo_WA Complance Price'!$B474+1,FALSE))</f>
        <v>91.95762500971172</v>
      </c>
      <c r="N474" s="21">
        <f ca="1">IF(N$6&lt;$C474,0,VLOOKUP(N$6,'MonteCarlo Policy Paths'!$A$2:$I$31,'Monte Carlo_WA Complance Price'!$B474+1,FALSE))</f>
        <v>93.21731850299544</v>
      </c>
      <c r="O474" s="21">
        <f ca="1">IF(O$6&lt;$C474,0,VLOOKUP(O$6,'MonteCarlo Policy Paths'!$A$2:$I$31,'Monte Carlo_WA Complance Price'!$B474+1,FALSE))</f>
        <v>94.47701199627916</v>
      </c>
      <c r="P474" s="21">
        <f ca="1">IF(P$6&lt;$C474,0,VLOOKUP(P$6,'MonteCarlo Policy Paths'!$A$2:$I$31,'Monte Carlo_WA Complance Price'!$B474+1,FALSE))</f>
        <v>95.73670548956288</v>
      </c>
      <c r="Q474" s="21">
        <f ca="1">IF(Q$6&lt;$C474,0,VLOOKUP(Q$6,'MonteCarlo Policy Paths'!$A$2:$I$31,'Monte Carlo_WA Complance Price'!$B474+1,FALSE))</f>
        <v>96.996398982846586</v>
      </c>
      <c r="R474" s="21">
        <f ca="1">IF(R$6&lt;$C474,0,VLOOKUP(R$6,'MonteCarlo Policy Paths'!$A$2:$I$31,'Monte Carlo_WA Complance Price'!$B474+1,FALSE))</f>
        <v>99.874634841342697</v>
      </c>
      <c r="S474" s="21">
        <f ca="1">IF(S$6&lt;$C474,0,VLOOKUP(S$6,'MonteCarlo Policy Paths'!$A$2:$I$31,'Monte Carlo_WA Complance Price'!$B474+1,FALSE))</f>
        <v>101.93553668931256</v>
      </c>
      <c r="T474" s="21">
        <f ca="1">IF(T$6&lt;$C474,0,VLOOKUP(T$6,'MonteCarlo Policy Paths'!$A$2:$I$31,'Monte Carlo_WA Complance Price'!$B474+1,FALSE))</f>
        <v>104.04258519817796</v>
      </c>
      <c r="U474" s="21">
        <f ca="1">IF(U$6&lt;$C474,0,VLOOKUP(U$6,'MonteCarlo Policy Paths'!$A$2:$I$31,'Monte Carlo_WA Complance Price'!$B474+1,FALSE))</f>
        <v>106.18472717196582</v>
      </c>
      <c r="V474" s="21">
        <f ca="1">IF(V$6&lt;$C474,0,VLOOKUP(V$6,'MonteCarlo Policy Paths'!$A$2:$I$31,'Monte Carlo_WA Complance Price'!$B474+1,FALSE))</f>
        <v>108.36780972271322</v>
      </c>
      <c r="W474" s="21">
        <f ca="1">IF(W$6&lt;$C474,0,VLOOKUP(W$6,'MonteCarlo Policy Paths'!$A$2:$I$31,'Monte Carlo_WA Complance Price'!$B474+1,FALSE))</f>
        <v>110.57648338650839</v>
      </c>
      <c r="X474" s="21">
        <f ca="1">IF(X$6&lt;$C474,0,VLOOKUP(X$6,'MonteCarlo Policy Paths'!$A$2:$I$31,'Monte Carlo_WA Complance Price'!$B474+1,FALSE))</f>
        <v>112.7694544213079</v>
      </c>
      <c r="Y474" s="21">
        <f ca="1">IF(Y$6&lt;$C474,0,VLOOKUP(Y$6,'MonteCarlo Policy Paths'!$A$2:$I$31,'Monte Carlo_WA Complance Price'!$B474+1,FALSE))</f>
        <v>114.98228749612761</v>
      </c>
      <c r="Z474" s="21">
        <f ca="1">IF(Z$6&lt;$C474,0,VLOOKUP(Z$6,'MonteCarlo Policy Paths'!$A$2:$I$31,'Monte Carlo_WA Complance Price'!$B474+1,FALSE))</f>
        <v>117.22345778349788</v>
      </c>
      <c r="AA474" s="21">
        <f ca="1">IF(AA$6&lt;$C474,0,VLOOKUP(AA$6,'MonteCarlo Policy Paths'!$A$2:$I$31,'Monte Carlo_WA Complance Price'!$B474+1,FALSE))</f>
        <v>119.50474742044912</v>
      </c>
      <c r="AB474" s="21">
        <f ca="1">IF(AB$6&lt;$C474,0,VLOOKUP(AB$6,'MonteCarlo Policy Paths'!$A$2:$I$31,'Monte Carlo_WA Complance Price'!$B474+1,FALSE))</f>
        <v>121.83201137782079</v>
      </c>
      <c r="AC474" s="21">
        <f ca="1">IF(AC$6&lt;$C474,0,VLOOKUP(AC$6,'MonteCarlo Policy Paths'!$A$2:$I$31,'Monte Carlo_WA Complance Price'!$B474+1,FALSE))</f>
        <v>124.30483685770574</v>
      </c>
      <c r="AD474" s="21">
        <f ca="1">IF(AD$6&lt;$C474,0,VLOOKUP(AD$6,'MonteCarlo Policy Paths'!$A$2:$I$31,'Monte Carlo_WA Complance Price'!$B474+1,FALSE))</f>
        <v>126.81952160325447</v>
      </c>
      <c r="AE474" s="21">
        <f ca="1">IF(AE$6&lt;$C474,0,VLOOKUP(AE$6,'MonteCarlo Policy Paths'!$A$2:$I$31,'Monte Carlo_WA Complance Price'!$B474+1,FALSE))</f>
        <v>129.37127756316897</v>
      </c>
      <c r="AF474" s="21">
        <f ca="1">IF(AF$6&lt;$C474,0,VLOOKUP(AF$6,'MonteCarlo Policy Paths'!$A$2:$I$31,'Monte Carlo_WA Complance Price'!$B474+1,FALSE))</f>
        <v>131.96243899653103</v>
      </c>
      <c r="AG474" s="22">
        <f ca="1">IF(AG$6&lt;$C474,0,VLOOKUP(AG$6,'MonteCarlo Policy Paths'!$A$2:$I$31,'Monte Carlo_WA Complance Price'!$B474+1,FALSE))</f>
        <v>135.47056479945655</v>
      </c>
      <c r="AI474" s="20">
        <f ca="1">E474*VLOOKUP(AI$6,'Greenhouse Gas Costs Avoided'!$A$2:$I$32,9,FALSE)</f>
        <v>0</v>
      </c>
      <c r="AJ474" s="21">
        <f ca="1">F474*VLOOKUP(AJ$6,'Greenhouse Gas Costs Avoided'!$A$2:$I$32,9,FALSE)</f>
        <v>5.2166744805659615</v>
      </c>
      <c r="AK474" s="21">
        <f ca="1">G474*VLOOKUP(AK$6,'Greenhouse Gas Costs Avoided'!$A$2:$I$32,9,FALSE)</f>
        <v>5.3216023247413169</v>
      </c>
      <c r="AL474" s="21">
        <f ca="1">H474*VLOOKUP(AL$6,'Greenhouse Gas Costs Avoided'!$A$2:$I$32,9,FALSE)</f>
        <v>5.4265301689166732</v>
      </c>
      <c r="AM474" s="21">
        <f ca="1">I474*VLOOKUP(AM$6,'Greenhouse Gas Costs Avoided'!$A$2:$I$32,9,FALSE)</f>
        <v>5.5063320831654474</v>
      </c>
      <c r="AN474" s="21">
        <f ca="1">J474*VLOOKUP(AN$6,'Greenhouse Gas Costs Avoided'!$A$2:$I$32,9,FALSE)</f>
        <v>5.5861339974142208</v>
      </c>
      <c r="AO474" s="21">
        <f ca="1">K474*VLOOKUP(AO$6,'Greenhouse Gas Costs Avoided'!$A$2:$I$32,9,FALSE)</f>
        <v>5.665935911662995</v>
      </c>
      <c r="AP474" s="21">
        <f ca="1">L474*VLOOKUP(AP$6,'Greenhouse Gas Costs Avoided'!$A$2:$I$32,9,FALSE)</f>
        <v>5.7457378259117702</v>
      </c>
      <c r="AQ474" s="21">
        <f ca="1">M474*VLOOKUP(AQ$6,'Greenhouse Gas Costs Avoided'!$A$2:$I$32,9,FALSE)</f>
        <v>5.8255397401605462</v>
      </c>
      <c r="AR474" s="21">
        <f ca="1">N474*VLOOKUP(AR$6,'Greenhouse Gas Costs Avoided'!$A$2:$I$32,9,FALSE)</f>
        <v>5.9053416544093205</v>
      </c>
      <c r="AS474" s="21">
        <f ca="1">O474*VLOOKUP(AS$6,'Greenhouse Gas Costs Avoided'!$A$2:$I$32,9,FALSE)</f>
        <v>5.9851435686580947</v>
      </c>
      <c r="AT474" s="21">
        <f ca="1">P474*VLOOKUP(AT$6,'Greenhouse Gas Costs Avoided'!$A$2:$I$32,9,FALSE)</f>
        <v>6.0649454829068699</v>
      </c>
      <c r="AU474" s="21">
        <f ca="1">Q474*VLOOKUP(AU$6,'Greenhouse Gas Costs Avoided'!$A$2:$I$32,9,FALSE)</f>
        <v>6.1447473971556432</v>
      </c>
      <c r="AV474" s="21">
        <f ca="1">R474*VLOOKUP(AV$6,'Greenhouse Gas Costs Avoided'!$A$2:$I$32,9,FALSE)</f>
        <v>6.327084396109818</v>
      </c>
      <c r="AW474" s="21">
        <f ca="1">S474*VLOOKUP(AW$6,'Greenhouse Gas Costs Avoided'!$A$2:$I$32,9,FALSE)</f>
        <v>6.4576430704410743</v>
      </c>
      <c r="AX474" s="21">
        <f ca="1">T474*VLOOKUP(AX$6,'Greenhouse Gas Costs Avoided'!$A$2:$I$32,9,FALSE)</f>
        <v>6.5911251478821242</v>
      </c>
      <c r="AY474" s="21">
        <f ca="1">U474*VLOOKUP(AY$6,'Greenhouse Gas Costs Avoided'!$A$2:$I$32,9,FALSE)</f>
        <v>6.7268304055597685</v>
      </c>
      <c r="AZ474" s="21">
        <f ca="1">V474*VLOOKUP(AZ$6,'Greenhouse Gas Costs Avoided'!$A$2:$I$32,9,FALSE)</f>
        <v>6.8651292595600424</v>
      </c>
      <c r="BA474" s="21">
        <f ca="1">W474*VLOOKUP(BA$6,'Greenhouse Gas Costs Avoided'!$A$2:$I$32,9,FALSE)</f>
        <v>7.0050493173053994</v>
      </c>
      <c r="BB474" s="21">
        <f ca="1">X474*VLOOKUP(BB$6,'Greenhouse Gas Costs Avoided'!$A$2:$I$32,9,FALSE)</f>
        <v>7.1439746093722221</v>
      </c>
      <c r="BC474" s="21">
        <f ca="1">Y474*VLOOKUP(BC$6,'Greenhouse Gas Costs Avoided'!$A$2:$I$32,9,FALSE)</f>
        <v>7.2841581669004034</v>
      </c>
      <c r="BD474" s="21">
        <f ca="1">Z474*VLOOKUP(BD$6,'Greenhouse Gas Costs Avoided'!$A$2:$I$32,9,FALSE)</f>
        <v>7.426136894299721</v>
      </c>
      <c r="BE474" s="21">
        <f ca="1">AA474*VLOOKUP(BE$6,'Greenhouse Gas Costs Avoided'!$A$2:$I$32,9,FALSE)</f>
        <v>7.5706571930511553</v>
      </c>
      <c r="BF474" s="21">
        <f ca="1">AB474*VLOOKUP(BF$6,'Greenhouse Gas Costs Avoided'!$A$2:$I$32,9,FALSE)</f>
        <v>7.7180899770979394</v>
      </c>
      <c r="BG474" s="21">
        <f ca="1">AC474*VLOOKUP(BG$6,'Greenhouse Gas Costs Avoided'!$A$2:$I$32,9,FALSE)</f>
        <v>7.8747441218959366</v>
      </c>
      <c r="BH474" s="21">
        <f ca="1">AD474*VLOOKUP(BH$6,'Greenhouse Gas Costs Avoided'!$A$2:$I$32,9,FALSE)</f>
        <v>8.0340500621877027</v>
      </c>
      <c r="BI474" s="21">
        <f ca="1">AE474*VLOOKUP(BI$6,'Greenhouse Gas Costs Avoided'!$A$2:$I$32,9,FALSE)</f>
        <v>8.1957044736636782</v>
      </c>
      <c r="BJ474" s="21">
        <f ca="1">AF474*VLOOKUP(BJ$6,'Greenhouse Gas Costs Avoided'!$A$2:$I$32,9,FALSE)</f>
        <v>8.3598552322508848</v>
      </c>
      <c r="BK474" s="22">
        <f ca="1">AG474*VLOOKUP(BK$6,'Greenhouse Gas Costs Avoided'!$A$2:$I$32,9,FALSE)</f>
        <v>8.5820959249206545</v>
      </c>
    </row>
    <row r="475" spans="1:63" x14ac:dyDescent="0.35">
      <c r="A475" s="11">
        <v>469</v>
      </c>
      <c r="B475" s="12">
        <f t="shared" ca="1" si="14"/>
        <v>1</v>
      </c>
      <c r="C475" s="13">
        <f t="shared" ca="1" si="15"/>
        <v>2023</v>
      </c>
      <c r="E475" s="20">
        <f ca="1">IF(E$6&lt;$C475,0,VLOOKUP(E$6,'MonteCarlo Policy Paths'!$A$2:$I$31,'Monte Carlo_WA Complance Price'!$B475+1,FALSE))</f>
        <v>0</v>
      </c>
      <c r="F475" s="21">
        <f ca="1">IF(F$6&lt;$C475,0,VLOOKUP(F$6,'MonteCarlo Policy Paths'!$A$2:$I$31,'Monte Carlo_WA Complance Price'!$B475+1,FALSE))</f>
        <v>82.346532180449415</v>
      </c>
      <c r="G475" s="21">
        <f ca="1">IF(G$6&lt;$C475,0,VLOOKUP(G$6,'MonteCarlo Policy Paths'!$A$2:$I$31,'Monte Carlo_WA Complance Price'!$B475+1,FALSE))</f>
        <v>84.002844861871253</v>
      </c>
      <c r="H475" s="21">
        <f ca="1">IF(H$6&lt;$C475,0,VLOOKUP(H$6,'MonteCarlo Policy Paths'!$A$2:$I$31,'Monte Carlo_WA Complance Price'!$B475+1,FALSE))</f>
        <v>85.659157543293105</v>
      </c>
      <c r="I475" s="21">
        <f ca="1">IF(I$6&lt;$C475,0,VLOOKUP(I$6,'MonteCarlo Policy Paths'!$A$2:$I$31,'Monte Carlo_WA Complance Price'!$B475+1,FALSE))</f>
        <v>86.918851036576825</v>
      </c>
      <c r="J475" s="21">
        <f ca="1">IF(J$6&lt;$C475,0,VLOOKUP(J$6,'MonteCarlo Policy Paths'!$A$2:$I$31,'Monte Carlo_WA Complance Price'!$B475+1,FALSE))</f>
        <v>88.178544529860531</v>
      </c>
      <c r="K475" s="21">
        <f ca="1">IF(K$6&lt;$C475,0,VLOOKUP(K$6,'MonteCarlo Policy Paths'!$A$2:$I$31,'Monte Carlo_WA Complance Price'!$B475+1,FALSE))</f>
        <v>89.438238023144251</v>
      </c>
      <c r="L475" s="21">
        <f ca="1">IF(L$6&lt;$C475,0,VLOOKUP(L$6,'MonteCarlo Policy Paths'!$A$2:$I$31,'Monte Carlo_WA Complance Price'!$B475+1,FALSE))</f>
        <v>90.697931516427971</v>
      </c>
      <c r="M475" s="21">
        <f ca="1">IF(M$6&lt;$C475,0,VLOOKUP(M$6,'MonteCarlo Policy Paths'!$A$2:$I$31,'Monte Carlo_WA Complance Price'!$B475+1,FALSE))</f>
        <v>91.95762500971172</v>
      </c>
      <c r="N475" s="21">
        <f ca="1">IF(N$6&lt;$C475,0,VLOOKUP(N$6,'MonteCarlo Policy Paths'!$A$2:$I$31,'Monte Carlo_WA Complance Price'!$B475+1,FALSE))</f>
        <v>93.21731850299544</v>
      </c>
      <c r="O475" s="21">
        <f ca="1">IF(O$6&lt;$C475,0,VLOOKUP(O$6,'MonteCarlo Policy Paths'!$A$2:$I$31,'Monte Carlo_WA Complance Price'!$B475+1,FALSE))</f>
        <v>94.47701199627916</v>
      </c>
      <c r="P475" s="21">
        <f ca="1">IF(P$6&lt;$C475,0,VLOOKUP(P$6,'MonteCarlo Policy Paths'!$A$2:$I$31,'Monte Carlo_WA Complance Price'!$B475+1,FALSE))</f>
        <v>95.73670548956288</v>
      </c>
      <c r="Q475" s="21">
        <f ca="1">IF(Q$6&lt;$C475,0,VLOOKUP(Q$6,'MonteCarlo Policy Paths'!$A$2:$I$31,'Monte Carlo_WA Complance Price'!$B475+1,FALSE))</f>
        <v>96.996398982846586</v>
      </c>
      <c r="R475" s="21">
        <f ca="1">IF(R$6&lt;$C475,0,VLOOKUP(R$6,'MonteCarlo Policy Paths'!$A$2:$I$31,'Monte Carlo_WA Complance Price'!$B475+1,FALSE))</f>
        <v>98.25609247613032</v>
      </c>
      <c r="S475" s="21">
        <f ca="1">IF(S$6&lt;$C475,0,VLOOKUP(S$6,'MonteCarlo Policy Paths'!$A$2:$I$31,'Monte Carlo_WA Complance Price'!$B475+1,FALSE))</f>
        <v>99.65157958594628</v>
      </c>
      <c r="T475" s="21">
        <f ca="1">IF(T$6&lt;$C475,0,VLOOKUP(T$6,'MonteCarlo Policy Paths'!$A$2:$I$31,'Monte Carlo_WA Complance Price'!$B475+1,FALSE))</f>
        <v>101.04706669576224</v>
      </c>
      <c r="U475" s="21">
        <f ca="1">IF(U$6&lt;$C475,0,VLOOKUP(U$6,'MonteCarlo Policy Paths'!$A$2:$I$31,'Monte Carlo_WA Complance Price'!$B475+1,FALSE))</f>
        <v>102.4425538055782</v>
      </c>
      <c r="V475" s="21">
        <f ca="1">IF(V$6&lt;$C475,0,VLOOKUP(V$6,'MonteCarlo Policy Paths'!$A$2:$I$31,'Monte Carlo_WA Complance Price'!$B475+1,FALSE))</f>
        <v>103.83804091539416</v>
      </c>
      <c r="W475" s="21">
        <f ca="1">IF(W$6&lt;$C475,0,VLOOKUP(W$6,'MonteCarlo Policy Paths'!$A$2:$I$31,'Monte Carlo_WA Complance Price'!$B475+1,FALSE))</f>
        <v>105.23352802521011</v>
      </c>
      <c r="X475" s="21">
        <f ca="1">IF(X$6&lt;$C475,0,VLOOKUP(X$6,'MonteCarlo Policy Paths'!$A$2:$I$31,'Monte Carlo_WA Complance Price'!$B475+1,FALSE))</f>
        <v>106.47156953138905</v>
      </c>
      <c r="Y475" s="21">
        <f ca="1">IF(Y$6&lt;$C475,0,VLOOKUP(Y$6,'MonteCarlo Policy Paths'!$A$2:$I$31,'Monte Carlo_WA Complance Price'!$B475+1,FALSE))</f>
        <v>107.709611037568</v>
      </c>
      <c r="Z475" s="21">
        <f ca="1">IF(Z$6&lt;$C475,0,VLOOKUP(Z$6,'MonteCarlo Policy Paths'!$A$2:$I$31,'Monte Carlo_WA Complance Price'!$B475+1,FALSE))</f>
        <v>108.94765254374694</v>
      </c>
      <c r="AA475" s="21">
        <f ca="1">IF(AA$6&lt;$C475,0,VLOOKUP(AA$6,'MonteCarlo Policy Paths'!$A$2:$I$31,'Monte Carlo_WA Complance Price'!$B475+1,FALSE))</f>
        <v>110.18569404992589</v>
      </c>
      <c r="AB475" s="21">
        <f ca="1">IF(AB$6&lt;$C475,0,VLOOKUP(AB$6,'MonteCarlo Policy Paths'!$A$2:$I$31,'Monte Carlo_WA Complance Price'!$B475+1,FALSE))</f>
        <v>111.42373555610482</v>
      </c>
      <c r="AC475" s="21">
        <f ca="1">IF(AC$6&lt;$C475,0,VLOOKUP(AC$6,'MonteCarlo Policy Paths'!$A$2:$I$31,'Monte Carlo_WA Complance Price'!$B475+1,FALSE))</f>
        <v>112.86811731331359</v>
      </c>
      <c r="AD475" s="21">
        <f ca="1">IF(AD$6&lt;$C475,0,VLOOKUP(AD$6,'MonteCarlo Policy Paths'!$A$2:$I$31,'Monte Carlo_WA Complance Price'!$B475+1,FALSE))</f>
        <v>114.31249907052236</v>
      </c>
      <c r="AE475" s="21">
        <f ca="1">IF(AE$6&lt;$C475,0,VLOOKUP(AE$6,'MonteCarlo Policy Paths'!$A$2:$I$31,'Monte Carlo_WA Complance Price'!$B475+1,FALSE))</f>
        <v>115.75688082773114</v>
      </c>
      <c r="AF475" s="21">
        <f ca="1">IF(AF$6&lt;$C475,0,VLOOKUP(AF$6,'MonteCarlo Policy Paths'!$A$2:$I$31,'Monte Carlo_WA Complance Price'!$B475+1,FALSE))</f>
        <v>117.20126258493991</v>
      </c>
      <c r="AG475" s="22">
        <f ca="1">IF(AG$6&lt;$C475,0,VLOOKUP(AG$6,'MonteCarlo Policy Paths'!$A$2:$I$31,'Monte Carlo_WA Complance Price'!$B475+1,FALSE))</f>
        <v>118.64564434214866</v>
      </c>
      <c r="AI475" s="20">
        <f ca="1">E475*VLOOKUP(AI$6,'Greenhouse Gas Costs Avoided'!$A$2:$I$32,9,FALSE)</f>
        <v>0</v>
      </c>
      <c r="AJ475" s="21">
        <f ca="1">F475*VLOOKUP(AJ$6,'Greenhouse Gas Costs Avoided'!$A$2:$I$32,9,FALSE)</f>
        <v>5.2166744805659615</v>
      </c>
      <c r="AK475" s="21">
        <f ca="1">G475*VLOOKUP(AK$6,'Greenhouse Gas Costs Avoided'!$A$2:$I$32,9,FALSE)</f>
        <v>5.3216023247413169</v>
      </c>
      <c r="AL475" s="21">
        <f ca="1">H475*VLOOKUP(AL$6,'Greenhouse Gas Costs Avoided'!$A$2:$I$32,9,FALSE)</f>
        <v>5.4265301689166732</v>
      </c>
      <c r="AM475" s="21">
        <f ca="1">I475*VLOOKUP(AM$6,'Greenhouse Gas Costs Avoided'!$A$2:$I$32,9,FALSE)</f>
        <v>5.5063320831654474</v>
      </c>
      <c r="AN475" s="21">
        <f ca="1">J475*VLOOKUP(AN$6,'Greenhouse Gas Costs Avoided'!$A$2:$I$32,9,FALSE)</f>
        <v>5.5861339974142208</v>
      </c>
      <c r="AO475" s="21">
        <f ca="1">K475*VLOOKUP(AO$6,'Greenhouse Gas Costs Avoided'!$A$2:$I$32,9,FALSE)</f>
        <v>5.665935911662995</v>
      </c>
      <c r="AP475" s="21">
        <f ca="1">L475*VLOOKUP(AP$6,'Greenhouse Gas Costs Avoided'!$A$2:$I$32,9,FALSE)</f>
        <v>5.7457378259117702</v>
      </c>
      <c r="AQ475" s="21">
        <f ca="1">M475*VLOOKUP(AQ$6,'Greenhouse Gas Costs Avoided'!$A$2:$I$32,9,FALSE)</f>
        <v>5.8255397401605462</v>
      </c>
      <c r="AR475" s="21">
        <f ca="1">N475*VLOOKUP(AR$6,'Greenhouse Gas Costs Avoided'!$A$2:$I$32,9,FALSE)</f>
        <v>5.9053416544093205</v>
      </c>
      <c r="AS475" s="21">
        <f ca="1">O475*VLOOKUP(AS$6,'Greenhouse Gas Costs Avoided'!$A$2:$I$32,9,FALSE)</f>
        <v>5.9851435686580947</v>
      </c>
      <c r="AT475" s="21">
        <f ca="1">P475*VLOOKUP(AT$6,'Greenhouse Gas Costs Avoided'!$A$2:$I$32,9,FALSE)</f>
        <v>6.0649454829068699</v>
      </c>
      <c r="AU475" s="21">
        <f ca="1">Q475*VLOOKUP(AU$6,'Greenhouse Gas Costs Avoided'!$A$2:$I$32,9,FALSE)</f>
        <v>6.1447473971556432</v>
      </c>
      <c r="AV475" s="21">
        <f ca="1">R475*VLOOKUP(AV$6,'Greenhouse Gas Costs Avoided'!$A$2:$I$32,9,FALSE)</f>
        <v>6.2245493114044184</v>
      </c>
      <c r="AW475" s="21">
        <f ca="1">S475*VLOOKUP(AW$6,'Greenhouse Gas Costs Avoided'!$A$2:$I$32,9,FALSE)</f>
        <v>6.312953786990386</v>
      </c>
      <c r="AX475" s="21">
        <f ca="1">T475*VLOOKUP(AX$6,'Greenhouse Gas Costs Avoided'!$A$2:$I$32,9,FALSE)</f>
        <v>6.4013582625763545</v>
      </c>
      <c r="AY475" s="21">
        <f ca="1">U475*VLOOKUP(AY$6,'Greenhouse Gas Costs Avoided'!$A$2:$I$32,9,FALSE)</f>
        <v>6.4897627381623222</v>
      </c>
      <c r="AZ475" s="21">
        <f ca="1">V475*VLOOKUP(AZ$6,'Greenhouse Gas Costs Avoided'!$A$2:$I$32,9,FALSE)</f>
        <v>6.5781672137482907</v>
      </c>
      <c r="BA475" s="21">
        <f ca="1">W475*VLOOKUP(BA$6,'Greenhouse Gas Costs Avoided'!$A$2:$I$32,9,FALSE)</f>
        <v>6.6665716893342575</v>
      </c>
      <c r="BB475" s="21">
        <f ca="1">X475*VLOOKUP(BB$6,'Greenhouse Gas Costs Avoided'!$A$2:$I$32,9,FALSE)</f>
        <v>6.7450019445028957</v>
      </c>
      <c r="BC475" s="21">
        <f ca="1">Y475*VLOOKUP(BC$6,'Greenhouse Gas Costs Avoided'!$A$2:$I$32,9,FALSE)</f>
        <v>6.8234321996715348</v>
      </c>
      <c r="BD475" s="21">
        <f ca="1">Z475*VLOOKUP(BD$6,'Greenhouse Gas Costs Avoided'!$A$2:$I$32,9,FALSE)</f>
        <v>6.901862454840173</v>
      </c>
      <c r="BE475" s="21">
        <f ca="1">AA475*VLOOKUP(BE$6,'Greenhouse Gas Costs Avoided'!$A$2:$I$32,9,FALSE)</f>
        <v>6.9802927100088112</v>
      </c>
      <c r="BF475" s="21">
        <f ca="1">AB475*VLOOKUP(BF$6,'Greenhouse Gas Costs Avoided'!$A$2:$I$32,9,FALSE)</f>
        <v>7.0587229651774486</v>
      </c>
      <c r="BG475" s="21">
        <f ca="1">AC475*VLOOKUP(BG$6,'Greenhouse Gas Costs Avoided'!$A$2:$I$32,9,FALSE)</f>
        <v>7.1502249295408609</v>
      </c>
      <c r="BH475" s="21">
        <f ca="1">AD475*VLOOKUP(BH$6,'Greenhouse Gas Costs Avoided'!$A$2:$I$32,9,FALSE)</f>
        <v>7.2417268939042723</v>
      </c>
      <c r="BI475" s="21">
        <f ca="1">AE475*VLOOKUP(BI$6,'Greenhouse Gas Costs Avoided'!$A$2:$I$32,9,FALSE)</f>
        <v>7.3332288582676846</v>
      </c>
      <c r="BJ475" s="21">
        <f ca="1">AF475*VLOOKUP(BJ$6,'Greenhouse Gas Costs Avoided'!$A$2:$I$32,9,FALSE)</f>
        <v>7.424730822631096</v>
      </c>
      <c r="BK475" s="22">
        <f ca="1">AG475*VLOOKUP(BK$6,'Greenhouse Gas Costs Avoided'!$A$2:$I$32,9,FALSE)</f>
        <v>7.5162327869945065</v>
      </c>
    </row>
    <row r="476" spans="1:63" x14ac:dyDescent="0.35">
      <c r="A476" s="11">
        <v>470</v>
      </c>
      <c r="B476" s="12">
        <f t="shared" ca="1" si="14"/>
        <v>3</v>
      </c>
      <c r="C476" s="13">
        <f t="shared" ca="1" si="15"/>
        <v>2023</v>
      </c>
      <c r="E476" s="20">
        <f ca="1">IF(E$6&lt;$C476,0,VLOOKUP(E$6,'MonteCarlo Policy Paths'!$A$2:$I$31,'Monte Carlo_WA Complance Price'!$B476+1,FALSE))</f>
        <v>0</v>
      </c>
      <c r="F476" s="21">
        <f ca="1">IF(F$6&lt;$C476,0,VLOOKUP(F$6,'MonteCarlo Policy Paths'!$A$2:$I$31,'Monte Carlo_WA Complance Price'!$B476+1,FALSE))</f>
        <v>82.346532180449415</v>
      </c>
      <c r="G476" s="21">
        <f ca="1">IF(G$6&lt;$C476,0,VLOOKUP(G$6,'MonteCarlo Policy Paths'!$A$2:$I$31,'Monte Carlo_WA Complance Price'!$B476+1,FALSE))</f>
        <v>84.002844861871253</v>
      </c>
      <c r="H476" s="21">
        <f ca="1">IF(H$6&lt;$C476,0,VLOOKUP(H$6,'MonteCarlo Policy Paths'!$A$2:$I$31,'Monte Carlo_WA Complance Price'!$B476+1,FALSE))</f>
        <v>85.659157543293105</v>
      </c>
      <c r="I476" s="21">
        <f ca="1">IF(I$6&lt;$C476,0,VLOOKUP(I$6,'MonteCarlo Policy Paths'!$A$2:$I$31,'Monte Carlo_WA Complance Price'!$B476+1,FALSE))</f>
        <v>86.918851036576825</v>
      </c>
      <c r="J476" s="21">
        <f ca="1">IF(J$6&lt;$C476,0,VLOOKUP(J$6,'MonteCarlo Policy Paths'!$A$2:$I$31,'Monte Carlo_WA Complance Price'!$B476+1,FALSE))</f>
        <v>88.178544529860531</v>
      </c>
      <c r="K476" s="21">
        <f ca="1">IF(K$6&lt;$C476,0,VLOOKUP(K$6,'MonteCarlo Policy Paths'!$A$2:$I$31,'Monte Carlo_WA Complance Price'!$B476+1,FALSE))</f>
        <v>89.438238023144251</v>
      </c>
      <c r="L476" s="21">
        <f ca="1">IF(L$6&lt;$C476,0,VLOOKUP(L$6,'MonteCarlo Policy Paths'!$A$2:$I$31,'Monte Carlo_WA Complance Price'!$B476+1,FALSE))</f>
        <v>90.697931516427971</v>
      </c>
      <c r="M476" s="21">
        <f ca="1">IF(M$6&lt;$C476,0,VLOOKUP(M$6,'MonteCarlo Policy Paths'!$A$2:$I$31,'Monte Carlo_WA Complance Price'!$B476+1,FALSE))</f>
        <v>91.95762500971172</v>
      </c>
      <c r="N476" s="21">
        <f ca="1">IF(N$6&lt;$C476,0,VLOOKUP(N$6,'MonteCarlo Policy Paths'!$A$2:$I$31,'Monte Carlo_WA Complance Price'!$B476+1,FALSE))</f>
        <v>93.21731850299544</v>
      </c>
      <c r="O476" s="21">
        <f ca="1">IF(O$6&lt;$C476,0,VLOOKUP(O$6,'MonteCarlo Policy Paths'!$A$2:$I$31,'Monte Carlo_WA Complance Price'!$B476+1,FALSE))</f>
        <v>94.47701199627916</v>
      </c>
      <c r="P476" s="21">
        <f ca="1">IF(P$6&lt;$C476,0,VLOOKUP(P$6,'MonteCarlo Policy Paths'!$A$2:$I$31,'Monte Carlo_WA Complance Price'!$B476+1,FALSE))</f>
        <v>95.73670548956288</v>
      </c>
      <c r="Q476" s="21">
        <f ca="1">IF(Q$6&lt;$C476,0,VLOOKUP(Q$6,'MonteCarlo Policy Paths'!$A$2:$I$31,'Monte Carlo_WA Complance Price'!$B476+1,FALSE))</f>
        <v>96.996398982846586</v>
      </c>
      <c r="R476" s="21">
        <f ca="1">IF(R$6&lt;$C476,0,VLOOKUP(R$6,'MonteCarlo Policy Paths'!$A$2:$I$31,'Monte Carlo_WA Complance Price'!$B476+1,FALSE))</f>
        <v>101.49317720655506</v>
      </c>
      <c r="S476" s="21">
        <f ca="1">IF(S$6&lt;$C476,0,VLOOKUP(S$6,'MonteCarlo Policy Paths'!$A$2:$I$31,'Monte Carlo_WA Complance Price'!$B476+1,FALSE))</f>
        <v>104.21949379267882</v>
      </c>
      <c r="T476" s="21">
        <f ca="1">IF(T$6&lt;$C476,0,VLOOKUP(T$6,'MonteCarlo Policy Paths'!$A$2:$I$31,'Monte Carlo_WA Complance Price'!$B476+1,FALSE))</f>
        <v>107.03810370059369</v>
      </c>
      <c r="U476" s="21">
        <f ca="1">IF(U$6&lt;$C476,0,VLOOKUP(U$6,'MonteCarlo Policy Paths'!$A$2:$I$31,'Monte Carlo_WA Complance Price'!$B476+1,FALSE))</f>
        <v>109.92690053835344</v>
      </c>
      <c r="V476" s="21">
        <f ca="1">IF(V$6&lt;$C476,0,VLOOKUP(V$6,'MonteCarlo Policy Paths'!$A$2:$I$31,'Monte Carlo_WA Complance Price'!$B476+1,FALSE))</f>
        <v>112.89757853003228</v>
      </c>
      <c r="W476" s="21">
        <f ca="1">IF(W$6&lt;$C476,0,VLOOKUP(W$6,'MonteCarlo Policy Paths'!$A$2:$I$31,'Monte Carlo_WA Complance Price'!$B476+1,FALSE))</f>
        <v>115.91943874780665</v>
      </c>
      <c r="X476" s="21">
        <f ca="1">IF(X$6&lt;$C476,0,VLOOKUP(X$6,'MonteCarlo Policy Paths'!$A$2:$I$31,'Monte Carlo_WA Complance Price'!$B476+1,FALSE))</f>
        <v>119.06733931122673</v>
      </c>
      <c r="Y476" s="21">
        <f ca="1">IF(Y$6&lt;$C476,0,VLOOKUP(Y$6,'MonteCarlo Policy Paths'!$A$2:$I$31,'Monte Carlo_WA Complance Price'!$B476+1,FALSE))</f>
        <v>122.25496395468721</v>
      </c>
      <c r="Z476" s="21">
        <f ca="1">IF(Z$6&lt;$C476,0,VLOOKUP(Z$6,'MonteCarlo Policy Paths'!$A$2:$I$31,'Monte Carlo_WA Complance Price'!$B476+1,FALSE))</f>
        <v>125.4992630232488</v>
      </c>
      <c r="AA476" s="21">
        <f ca="1">IF(AA$6&lt;$C476,0,VLOOKUP(AA$6,'MonteCarlo Policy Paths'!$A$2:$I$31,'Monte Carlo_WA Complance Price'!$B476+1,FALSE))</f>
        <v>128.82380079097237</v>
      </c>
      <c r="AB476" s="21">
        <f ca="1">IF(AB$6&lt;$C476,0,VLOOKUP(AB$6,'MonteCarlo Policy Paths'!$A$2:$I$31,'Monte Carlo_WA Complance Price'!$B476+1,FALSE))</f>
        <v>132.24028719953677</v>
      </c>
      <c r="AC476" s="21">
        <f ca="1">IF(AC$6&lt;$C476,0,VLOOKUP(AC$6,'MonteCarlo Policy Paths'!$A$2:$I$31,'Monte Carlo_WA Complance Price'!$B476+1,FALSE))</f>
        <v>135.74155640209787</v>
      </c>
      <c r="AD476" s="21">
        <f ca="1">IF(AD$6&lt;$C476,0,VLOOKUP(AD$6,'MonteCarlo Policy Paths'!$A$2:$I$31,'Monte Carlo_WA Complance Price'!$B476+1,FALSE))</f>
        <v>139.32654413598658</v>
      </c>
      <c r="AE476" s="21">
        <f ca="1">IF(AE$6&lt;$C476,0,VLOOKUP(AE$6,'MonteCarlo Policy Paths'!$A$2:$I$31,'Monte Carlo_WA Complance Price'!$B476+1,FALSE))</f>
        <v>142.9856742986068</v>
      </c>
      <c r="AF476" s="21">
        <f ca="1">IF(AF$6&lt;$C476,0,VLOOKUP(AF$6,'MonteCarlo Policy Paths'!$A$2:$I$31,'Monte Carlo_WA Complance Price'!$B476+1,FALSE))</f>
        <v>146.72361540812219</v>
      </c>
      <c r="AG476" s="22">
        <f ca="1">IF(AG$6&lt;$C476,0,VLOOKUP(AG$6,'MonteCarlo Policy Paths'!$A$2:$I$31,'Monte Carlo_WA Complance Price'!$B476+1,FALSE))</f>
        <v>150.52284977717397</v>
      </c>
      <c r="AI476" s="20">
        <f ca="1">E476*VLOOKUP(AI$6,'Greenhouse Gas Costs Avoided'!$A$2:$I$32,9,FALSE)</f>
        <v>0</v>
      </c>
      <c r="AJ476" s="21">
        <f ca="1">F476*VLOOKUP(AJ$6,'Greenhouse Gas Costs Avoided'!$A$2:$I$32,9,FALSE)</f>
        <v>5.2166744805659615</v>
      </c>
      <c r="AK476" s="21">
        <f ca="1">G476*VLOOKUP(AK$6,'Greenhouse Gas Costs Avoided'!$A$2:$I$32,9,FALSE)</f>
        <v>5.3216023247413169</v>
      </c>
      <c r="AL476" s="21">
        <f ca="1">H476*VLOOKUP(AL$6,'Greenhouse Gas Costs Avoided'!$A$2:$I$32,9,FALSE)</f>
        <v>5.4265301689166732</v>
      </c>
      <c r="AM476" s="21">
        <f ca="1">I476*VLOOKUP(AM$6,'Greenhouse Gas Costs Avoided'!$A$2:$I$32,9,FALSE)</f>
        <v>5.5063320831654474</v>
      </c>
      <c r="AN476" s="21">
        <f ca="1">J476*VLOOKUP(AN$6,'Greenhouse Gas Costs Avoided'!$A$2:$I$32,9,FALSE)</f>
        <v>5.5861339974142208</v>
      </c>
      <c r="AO476" s="21">
        <f ca="1">K476*VLOOKUP(AO$6,'Greenhouse Gas Costs Avoided'!$A$2:$I$32,9,FALSE)</f>
        <v>5.665935911662995</v>
      </c>
      <c r="AP476" s="21">
        <f ca="1">L476*VLOOKUP(AP$6,'Greenhouse Gas Costs Avoided'!$A$2:$I$32,9,FALSE)</f>
        <v>5.7457378259117702</v>
      </c>
      <c r="AQ476" s="21">
        <f ca="1">M476*VLOOKUP(AQ$6,'Greenhouse Gas Costs Avoided'!$A$2:$I$32,9,FALSE)</f>
        <v>5.8255397401605462</v>
      </c>
      <c r="AR476" s="21">
        <f ca="1">N476*VLOOKUP(AR$6,'Greenhouse Gas Costs Avoided'!$A$2:$I$32,9,FALSE)</f>
        <v>5.9053416544093205</v>
      </c>
      <c r="AS476" s="21">
        <f ca="1">O476*VLOOKUP(AS$6,'Greenhouse Gas Costs Avoided'!$A$2:$I$32,9,FALSE)</f>
        <v>5.9851435686580947</v>
      </c>
      <c r="AT476" s="21">
        <f ca="1">P476*VLOOKUP(AT$6,'Greenhouse Gas Costs Avoided'!$A$2:$I$32,9,FALSE)</f>
        <v>6.0649454829068699</v>
      </c>
      <c r="AU476" s="21">
        <f ca="1">Q476*VLOOKUP(AU$6,'Greenhouse Gas Costs Avoided'!$A$2:$I$32,9,FALSE)</f>
        <v>6.1447473971556432</v>
      </c>
      <c r="AV476" s="21">
        <f ca="1">R476*VLOOKUP(AV$6,'Greenhouse Gas Costs Avoided'!$A$2:$I$32,9,FALSE)</f>
        <v>6.4296194808152167</v>
      </c>
      <c r="AW476" s="21">
        <f ca="1">S476*VLOOKUP(AW$6,'Greenhouse Gas Costs Avoided'!$A$2:$I$32,9,FALSE)</f>
        <v>6.6023323538917609</v>
      </c>
      <c r="AX476" s="21">
        <f ca="1">T476*VLOOKUP(AX$6,'Greenhouse Gas Costs Avoided'!$A$2:$I$32,9,FALSE)</f>
        <v>6.7808920331878957</v>
      </c>
      <c r="AY476" s="21">
        <f ca="1">U476*VLOOKUP(AY$6,'Greenhouse Gas Costs Avoided'!$A$2:$I$32,9,FALSE)</f>
        <v>6.9638980729572149</v>
      </c>
      <c r="AZ476" s="21">
        <f ca="1">V476*VLOOKUP(AZ$6,'Greenhouse Gas Costs Avoided'!$A$2:$I$32,9,FALSE)</f>
        <v>7.1520913053717949</v>
      </c>
      <c r="BA476" s="21">
        <f ca="1">W476*VLOOKUP(BA$6,'Greenhouse Gas Costs Avoided'!$A$2:$I$32,9,FALSE)</f>
        <v>7.3435269452765404</v>
      </c>
      <c r="BB476" s="21">
        <f ca="1">X476*VLOOKUP(BB$6,'Greenhouse Gas Costs Avoided'!$A$2:$I$32,9,FALSE)</f>
        <v>7.5429472742415475</v>
      </c>
      <c r="BC476" s="21">
        <f ca="1">Y476*VLOOKUP(BC$6,'Greenhouse Gas Costs Avoided'!$A$2:$I$32,9,FALSE)</f>
        <v>7.744884134129272</v>
      </c>
      <c r="BD476" s="21">
        <f ca="1">Z476*VLOOKUP(BD$6,'Greenhouse Gas Costs Avoided'!$A$2:$I$32,9,FALSE)</f>
        <v>7.950411333759269</v>
      </c>
      <c r="BE476" s="21">
        <f ca="1">AA476*VLOOKUP(BE$6,'Greenhouse Gas Costs Avoided'!$A$2:$I$32,9,FALSE)</f>
        <v>8.161021676093501</v>
      </c>
      <c r="BF476" s="21">
        <f ca="1">AB476*VLOOKUP(BF$6,'Greenhouse Gas Costs Avoided'!$A$2:$I$32,9,FALSE)</f>
        <v>8.3774569890184303</v>
      </c>
      <c r="BG476" s="21">
        <f ca="1">AC476*VLOOKUP(BG$6,'Greenhouse Gas Costs Avoided'!$A$2:$I$32,9,FALSE)</f>
        <v>8.5992633142510115</v>
      </c>
      <c r="BH476" s="21">
        <f ca="1">AD476*VLOOKUP(BH$6,'Greenhouse Gas Costs Avoided'!$A$2:$I$32,9,FALSE)</f>
        <v>8.8263732304711304</v>
      </c>
      <c r="BI476" s="21">
        <f ca="1">AE476*VLOOKUP(BI$6,'Greenhouse Gas Costs Avoided'!$A$2:$I$32,9,FALSE)</f>
        <v>9.05818008905967</v>
      </c>
      <c r="BJ476" s="21">
        <f ca="1">AF476*VLOOKUP(BJ$6,'Greenhouse Gas Costs Avoided'!$A$2:$I$32,9,FALSE)</f>
        <v>9.2949796418706736</v>
      </c>
      <c r="BK476" s="22">
        <f ca="1">AG476*VLOOKUP(BK$6,'Greenhouse Gas Costs Avoided'!$A$2:$I$32,9,FALSE)</f>
        <v>9.5356621388007277</v>
      </c>
    </row>
    <row r="477" spans="1:63" x14ac:dyDescent="0.35">
      <c r="A477" s="11">
        <v>471</v>
      </c>
      <c r="B477" s="12">
        <f t="shared" ca="1" si="14"/>
        <v>5</v>
      </c>
      <c r="C477" s="13">
        <f t="shared" ca="1" si="15"/>
        <v>2023</v>
      </c>
      <c r="E477" s="20">
        <f ca="1">IF(E$6&lt;$C477,0,VLOOKUP(E$6,'MonteCarlo Policy Paths'!$A$2:$I$31,'Monte Carlo_WA Complance Price'!$B477+1,FALSE))</f>
        <v>0</v>
      </c>
      <c r="F477" s="21">
        <f ca="1">IF(F$6&lt;$C477,0,VLOOKUP(F$6,'MonteCarlo Policy Paths'!$A$2:$I$31,'Monte Carlo_WA Complance Price'!$B477+1,FALSE))</f>
        <v>82.346532180449415</v>
      </c>
      <c r="G477" s="21">
        <f ca="1">IF(G$6&lt;$C477,0,VLOOKUP(G$6,'MonteCarlo Policy Paths'!$A$2:$I$31,'Monte Carlo_WA Complance Price'!$B477+1,FALSE))</f>
        <v>84.002844861871253</v>
      </c>
      <c r="H477" s="21">
        <f ca="1">IF(H$6&lt;$C477,0,VLOOKUP(H$6,'MonteCarlo Policy Paths'!$A$2:$I$31,'Monte Carlo_WA Complance Price'!$B477+1,FALSE))</f>
        <v>85.659157543293105</v>
      </c>
      <c r="I477" s="21">
        <f ca="1">IF(I$6&lt;$C477,0,VLOOKUP(I$6,'MonteCarlo Policy Paths'!$A$2:$I$31,'Monte Carlo_WA Complance Price'!$B477+1,FALSE))</f>
        <v>86.918851036576825</v>
      </c>
      <c r="J477" s="21">
        <f ca="1">IF(J$6&lt;$C477,0,VLOOKUP(J$6,'MonteCarlo Policy Paths'!$A$2:$I$31,'Monte Carlo_WA Complance Price'!$B477+1,FALSE))</f>
        <v>88.178544529860531</v>
      </c>
      <c r="K477" s="21">
        <f ca="1">IF(K$6&lt;$C477,0,VLOOKUP(K$6,'MonteCarlo Policy Paths'!$A$2:$I$31,'Monte Carlo_WA Complance Price'!$B477+1,FALSE))</f>
        <v>89.438238023144251</v>
      </c>
      <c r="L477" s="21">
        <f ca="1">IF(L$6&lt;$C477,0,VLOOKUP(L$6,'MonteCarlo Policy Paths'!$A$2:$I$31,'Monte Carlo_WA Complance Price'!$B477+1,FALSE))</f>
        <v>90.697931516427971</v>
      </c>
      <c r="M477" s="21">
        <f ca="1">IF(M$6&lt;$C477,0,VLOOKUP(M$6,'MonteCarlo Policy Paths'!$A$2:$I$31,'Monte Carlo_WA Complance Price'!$B477+1,FALSE))</f>
        <v>91.95762500971172</v>
      </c>
      <c r="N477" s="21">
        <f ca="1">IF(N$6&lt;$C477,0,VLOOKUP(N$6,'MonteCarlo Policy Paths'!$A$2:$I$31,'Monte Carlo_WA Complance Price'!$B477+1,FALSE))</f>
        <v>93.21731850299544</v>
      </c>
      <c r="O477" s="21">
        <f ca="1">IF(O$6&lt;$C477,0,VLOOKUP(O$6,'MonteCarlo Policy Paths'!$A$2:$I$31,'Monte Carlo_WA Complance Price'!$B477+1,FALSE))</f>
        <v>94.47701199627916</v>
      </c>
      <c r="P477" s="21">
        <f ca="1">IF(P$6&lt;$C477,0,VLOOKUP(P$6,'MonteCarlo Policy Paths'!$A$2:$I$31,'Monte Carlo_WA Complance Price'!$B477+1,FALSE))</f>
        <v>95.73670548956288</v>
      </c>
      <c r="Q477" s="21">
        <f ca="1">IF(Q$6&lt;$C477,0,VLOOKUP(Q$6,'MonteCarlo Policy Paths'!$A$2:$I$31,'Monte Carlo_WA Complance Price'!$B477+1,FALSE))</f>
        <v>96.996398982846586</v>
      </c>
      <c r="R477" s="21">
        <f ca="1">IF(R$6&lt;$C477,0,VLOOKUP(R$6,'MonteCarlo Policy Paths'!$A$2:$I$31,'Monte Carlo_WA Complance Price'!$B477+1,FALSE))</f>
        <v>99.874634841342697</v>
      </c>
      <c r="S477" s="21">
        <f ca="1">IF(S$6&lt;$C477,0,VLOOKUP(S$6,'MonteCarlo Policy Paths'!$A$2:$I$31,'Monte Carlo_WA Complance Price'!$B477+1,FALSE))</f>
        <v>101.93553668931256</v>
      </c>
      <c r="T477" s="21">
        <f ca="1">IF(T$6&lt;$C477,0,VLOOKUP(T$6,'MonteCarlo Policy Paths'!$A$2:$I$31,'Monte Carlo_WA Complance Price'!$B477+1,FALSE))</f>
        <v>104.04258519817796</v>
      </c>
      <c r="U477" s="21">
        <f ca="1">IF(U$6&lt;$C477,0,VLOOKUP(U$6,'MonteCarlo Policy Paths'!$A$2:$I$31,'Monte Carlo_WA Complance Price'!$B477+1,FALSE))</f>
        <v>106.18472717196582</v>
      </c>
      <c r="V477" s="21">
        <f ca="1">IF(V$6&lt;$C477,0,VLOOKUP(V$6,'MonteCarlo Policy Paths'!$A$2:$I$31,'Monte Carlo_WA Complance Price'!$B477+1,FALSE))</f>
        <v>108.36780972271322</v>
      </c>
      <c r="W477" s="21">
        <f ca="1">IF(W$6&lt;$C477,0,VLOOKUP(W$6,'MonteCarlo Policy Paths'!$A$2:$I$31,'Monte Carlo_WA Complance Price'!$B477+1,FALSE))</f>
        <v>110.57648338650839</v>
      </c>
      <c r="X477" s="21">
        <f ca="1">IF(X$6&lt;$C477,0,VLOOKUP(X$6,'MonteCarlo Policy Paths'!$A$2:$I$31,'Monte Carlo_WA Complance Price'!$B477+1,FALSE))</f>
        <v>112.7694544213079</v>
      </c>
      <c r="Y477" s="21">
        <f ca="1">IF(Y$6&lt;$C477,0,VLOOKUP(Y$6,'MonteCarlo Policy Paths'!$A$2:$I$31,'Monte Carlo_WA Complance Price'!$B477+1,FALSE))</f>
        <v>114.98228749612761</v>
      </c>
      <c r="Z477" s="21">
        <f ca="1">IF(Z$6&lt;$C477,0,VLOOKUP(Z$6,'MonteCarlo Policy Paths'!$A$2:$I$31,'Monte Carlo_WA Complance Price'!$B477+1,FALSE))</f>
        <v>117.22345778349788</v>
      </c>
      <c r="AA477" s="21">
        <f ca="1">IF(AA$6&lt;$C477,0,VLOOKUP(AA$6,'MonteCarlo Policy Paths'!$A$2:$I$31,'Monte Carlo_WA Complance Price'!$B477+1,FALSE))</f>
        <v>119.50474742044912</v>
      </c>
      <c r="AB477" s="21">
        <f ca="1">IF(AB$6&lt;$C477,0,VLOOKUP(AB$6,'MonteCarlo Policy Paths'!$A$2:$I$31,'Monte Carlo_WA Complance Price'!$B477+1,FALSE))</f>
        <v>121.83201137782079</v>
      </c>
      <c r="AC477" s="21">
        <f ca="1">IF(AC$6&lt;$C477,0,VLOOKUP(AC$6,'MonteCarlo Policy Paths'!$A$2:$I$31,'Monte Carlo_WA Complance Price'!$B477+1,FALSE))</f>
        <v>124.30483685770574</v>
      </c>
      <c r="AD477" s="21">
        <f ca="1">IF(AD$6&lt;$C477,0,VLOOKUP(AD$6,'MonteCarlo Policy Paths'!$A$2:$I$31,'Monte Carlo_WA Complance Price'!$B477+1,FALSE))</f>
        <v>126.81952160325447</v>
      </c>
      <c r="AE477" s="21">
        <f ca="1">IF(AE$6&lt;$C477,0,VLOOKUP(AE$6,'MonteCarlo Policy Paths'!$A$2:$I$31,'Monte Carlo_WA Complance Price'!$B477+1,FALSE))</f>
        <v>129.37127756316897</v>
      </c>
      <c r="AF477" s="21">
        <f ca="1">IF(AF$6&lt;$C477,0,VLOOKUP(AF$6,'MonteCarlo Policy Paths'!$A$2:$I$31,'Monte Carlo_WA Complance Price'!$B477+1,FALSE))</f>
        <v>131.96243899653103</v>
      </c>
      <c r="AG477" s="22">
        <f ca="1">IF(AG$6&lt;$C477,0,VLOOKUP(AG$6,'MonteCarlo Policy Paths'!$A$2:$I$31,'Monte Carlo_WA Complance Price'!$B477+1,FALSE))</f>
        <v>135.47056479945655</v>
      </c>
      <c r="AI477" s="20">
        <f ca="1">E477*VLOOKUP(AI$6,'Greenhouse Gas Costs Avoided'!$A$2:$I$32,9,FALSE)</f>
        <v>0</v>
      </c>
      <c r="AJ477" s="21">
        <f ca="1">F477*VLOOKUP(AJ$6,'Greenhouse Gas Costs Avoided'!$A$2:$I$32,9,FALSE)</f>
        <v>5.2166744805659615</v>
      </c>
      <c r="AK477" s="21">
        <f ca="1">G477*VLOOKUP(AK$6,'Greenhouse Gas Costs Avoided'!$A$2:$I$32,9,FALSE)</f>
        <v>5.3216023247413169</v>
      </c>
      <c r="AL477" s="21">
        <f ca="1">H477*VLOOKUP(AL$6,'Greenhouse Gas Costs Avoided'!$A$2:$I$32,9,FALSE)</f>
        <v>5.4265301689166732</v>
      </c>
      <c r="AM477" s="21">
        <f ca="1">I477*VLOOKUP(AM$6,'Greenhouse Gas Costs Avoided'!$A$2:$I$32,9,FALSE)</f>
        <v>5.5063320831654474</v>
      </c>
      <c r="AN477" s="21">
        <f ca="1">J477*VLOOKUP(AN$6,'Greenhouse Gas Costs Avoided'!$A$2:$I$32,9,FALSE)</f>
        <v>5.5861339974142208</v>
      </c>
      <c r="AO477" s="21">
        <f ca="1">K477*VLOOKUP(AO$6,'Greenhouse Gas Costs Avoided'!$A$2:$I$32,9,FALSE)</f>
        <v>5.665935911662995</v>
      </c>
      <c r="AP477" s="21">
        <f ca="1">L477*VLOOKUP(AP$6,'Greenhouse Gas Costs Avoided'!$A$2:$I$32,9,FALSE)</f>
        <v>5.7457378259117702</v>
      </c>
      <c r="AQ477" s="21">
        <f ca="1">M477*VLOOKUP(AQ$6,'Greenhouse Gas Costs Avoided'!$A$2:$I$32,9,FALSE)</f>
        <v>5.8255397401605462</v>
      </c>
      <c r="AR477" s="21">
        <f ca="1">N477*VLOOKUP(AR$6,'Greenhouse Gas Costs Avoided'!$A$2:$I$32,9,FALSE)</f>
        <v>5.9053416544093205</v>
      </c>
      <c r="AS477" s="21">
        <f ca="1">O477*VLOOKUP(AS$6,'Greenhouse Gas Costs Avoided'!$A$2:$I$32,9,FALSE)</f>
        <v>5.9851435686580947</v>
      </c>
      <c r="AT477" s="21">
        <f ca="1">P477*VLOOKUP(AT$6,'Greenhouse Gas Costs Avoided'!$A$2:$I$32,9,FALSE)</f>
        <v>6.0649454829068699</v>
      </c>
      <c r="AU477" s="21">
        <f ca="1">Q477*VLOOKUP(AU$6,'Greenhouse Gas Costs Avoided'!$A$2:$I$32,9,FALSE)</f>
        <v>6.1447473971556432</v>
      </c>
      <c r="AV477" s="21">
        <f ca="1">R477*VLOOKUP(AV$6,'Greenhouse Gas Costs Avoided'!$A$2:$I$32,9,FALSE)</f>
        <v>6.327084396109818</v>
      </c>
      <c r="AW477" s="21">
        <f ca="1">S477*VLOOKUP(AW$6,'Greenhouse Gas Costs Avoided'!$A$2:$I$32,9,FALSE)</f>
        <v>6.4576430704410743</v>
      </c>
      <c r="AX477" s="21">
        <f ca="1">T477*VLOOKUP(AX$6,'Greenhouse Gas Costs Avoided'!$A$2:$I$32,9,FALSE)</f>
        <v>6.5911251478821242</v>
      </c>
      <c r="AY477" s="21">
        <f ca="1">U477*VLOOKUP(AY$6,'Greenhouse Gas Costs Avoided'!$A$2:$I$32,9,FALSE)</f>
        <v>6.7268304055597685</v>
      </c>
      <c r="AZ477" s="21">
        <f ca="1">V477*VLOOKUP(AZ$6,'Greenhouse Gas Costs Avoided'!$A$2:$I$32,9,FALSE)</f>
        <v>6.8651292595600424</v>
      </c>
      <c r="BA477" s="21">
        <f ca="1">W477*VLOOKUP(BA$6,'Greenhouse Gas Costs Avoided'!$A$2:$I$32,9,FALSE)</f>
        <v>7.0050493173053994</v>
      </c>
      <c r="BB477" s="21">
        <f ca="1">X477*VLOOKUP(BB$6,'Greenhouse Gas Costs Avoided'!$A$2:$I$32,9,FALSE)</f>
        <v>7.1439746093722221</v>
      </c>
      <c r="BC477" s="21">
        <f ca="1">Y477*VLOOKUP(BC$6,'Greenhouse Gas Costs Avoided'!$A$2:$I$32,9,FALSE)</f>
        <v>7.2841581669004034</v>
      </c>
      <c r="BD477" s="21">
        <f ca="1">Z477*VLOOKUP(BD$6,'Greenhouse Gas Costs Avoided'!$A$2:$I$32,9,FALSE)</f>
        <v>7.426136894299721</v>
      </c>
      <c r="BE477" s="21">
        <f ca="1">AA477*VLOOKUP(BE$6,'Greenhouse Gas Costs Avoided'!$A$2:$I$32,9,FALSE)</f>
        <v>7.5706571930511553</v>
      </c>
      <c r="BF477" s="21">
        <f ca="1">AB477*VLOOKUP(BF$6,'Greenhouse Gas Costs Avoided'!$A$2:$I$32,9,FALSE)</f>
        <v>7.7180899770979394</v>
      </c>
      <c r="BG477" s="21">
        <f ca="1">AC477*VLOOKUP(BG$6,'Greenhouse Gas Costs Avoided'!$A$2:$I$32,9,FALSE)</f>
        <v>7.8747441218959366</v>
      </c>
      <c r="BH477" s="21">
        <f ca="1">AD477*VLOOKUP(BH$6,'Greenhouse Gas Costs Avoided'!$A$2:$I$32,9,FALSE)</f>
        <v>8.0340500621877027</v>
      </c>
      <c r="BI477" s="21">
        <f ca="1">AE477*VLOOKUP(BI$6,'Greenhouse Gas Costs Avoided'!$A$2:$I$32,9,FALSE)</f>
        <v>8.1957044736636782</v>
      </c>
      <c r="BJ477" s="21">
        <f ca="1">AF477*VLOOKUP(BJ$6,'Greenhouse Gas Costs Avoided'!$A$2:$I$32,9,FALSE)</f>
        <v>8.3598552322508848</v>
      </c>
      <c r="BK477" s="22">
        <f ca="1">AG477*VLOOKUP(BK$6,'Greenhouse Gas Costs Avoided'!$A$2:$I$32,9,FALSE)</f>
        <v>8.5820959249206545</v>
      </c>
    </row>
    <row r="478" spans="1:63" x14ac:dyDescent="0.35">
      <c r="A478" s="11">
        <v>472</v>
      </c>
      <c r="B478" s="12">
        <f t="shared" ca="1" si="14"/>
        <v>2</v>
      </c>
      <c r="C478" s="13">
        <f t="shared" ca="1" si="15"/>
        <v>2023</v>
      </c>
      <c r="E478" s="20">
        <f ca="1">IF(E$6&lt;$C478,0,VLOOKUP(E$6,'MonteCarlo Policy Paths'!$A$2:$I$31,'Monte Carlo_WA Complance Price'!$B478+1,FALSE))</f>
        <v>0</v>
      </c>
      <c r="F478" s="21">
        <f ca="1">IF(F$6&lt;$C478,0,VLOOKUP(F$6,'MonteCarlo Policy Paths'!$A$2:$I$31,'Monte Carlo_WA Complance Price'!$B478+1,FALSE))</f>
        <v>82.346532180449415</v>
      </c>
      <c r="G478" s="21">
        <f ca="1">IF(G$6&lt;$C478,0,VLOOKUP(G$6,'MonteCarlo Policy Paths'!$A$2:$I$31,'Monte Carlo_WA Complance Price'!$B478+1,FALSE))</f>
        <v>84.002844861871253</v>
      </c>
      <c r="H478" s="21">
        <f ca="1">IF(H$6&lt;$C478,0,VLOOKUP(H$6,'MonteCarlo Policy Paths'!$A$2:$I$31,'Monte Carlo_WA Complance Price'!$B478+1,FALSE))</f>
        <v>85.659157543293105</v>
      </c>
      <c r="I478" s="21">
        <f ca="1">IF(I$6&lt;$C478,0,VLOOKUP(I$6,'MonteCarlo Policy Paths'!$A$2:$I$31,'Monte Carlo_WA Complance Price'!$B478+1,FALSE))</f>
        <v>86.918851036576825</v>
      </c>
      <c r="J478" s="21">
        <f ca="1">IF(J$6&lt;$C478,0,VLOOKUP(J$6,'MonteCarlo Policy Paths'!$A$2:$I$31,'Monte Carlo_WA Complance Price'!$B478+1,FALSE))</f>
        <v>88.178544529860531</v>
      </c>
      <c r="K478" s="21">
        <f ca="1">IF(K$6&lt;$C478,0,VLOOKUP(K$6,'MonteCarlo Policy Paths'!$A$2:$I$31,'Monte Carlo_WA Complance Price'!$B478+1,FALSE))</f>
        <v>89.438238023144251</v>
      </c>
      <c r="L478" s="21">
        <f ca="1">IF(L$6&lt;$C478,0,VLOOKUP(L$6,'MonteCarlo Policy Paths'!$A$2:$I$31,'Monte Carlo_WA Complance Price'!$B478+1,FALSE))</f>
        <v>90.697931516427971</v>
      </c>
      <c r="M478" s="21">
        <f ca="1">IF(M$6&lt;$C478,0,VLOOKUP(M$6,'MonteCarlo Policy Paths'!$A$2:$I$31,'Monte Carlo_WA Complance Price'!$B478+1,FALSE))</f>
        <v>91.95762500971172</v>
      </c>
      <c r="N478" s="21">
        <f ca="1">IF(N$6&lt;$C478,0,VLOOKUP(N$6,'MonteCarlo Policy Paths'!$A$2:$I$31,'Monte Carlo_WA Complance Price'!$B478+1,FALSE))</f>
        <v>93.21731850299544</v>
      </c>
      <c r="O478" s="21">
        <f ca="1">IF(O$6&lt;$C478,0,VLOOKUP(O$6,'MonteCarlo Policy Paths'!$A$2:$I$31,'Monte Carlo_WA Complance Price'!$B478+1,FALSE))</f>
        <v>94.47701199627916</v>
      </c>
      <c r="P478" s="21">
        <f ca="1">IF(P$6&lt;$C478,0,VLOOKUP(P$6,'MonteCarlo Policy Paths'!$A$2:$I$31,'Monte Carlo_WA Complance Price'!$B478+1,FALSE))</f>
        <v>95.73670548956288</v>
      </c>
      <c r="Q478" s="21">
        <f ca="1">IF(Q$6&lt;$C478,0,VLOOKUP(Q$6,'MonteCarlo Policy Paths'!$A$2:$I$31,'Monte Carlo_WA Complance Price'!$B478+1,FALSE))</f>
        <v>96.996398982846586</v>
      </c>
      <c r="R478" s="21">
        <f ca="1">IF(R$6&lt;$C478,0,VLOOKUP(R$6,'MonteCarlo Policy Paths'!$A$2:$I$31,'Monte Carlo_WA Complance Price'!$B478+1,FALSE))</f>
        <v>98.25609247613032</v>
      </c>
      <c r="S478" s="21">
        <f ca="1">IF(S$6&lt;$C478,0,VLOOKUP(S$6,'MonteCarlo Policy Paths'!$A$2:$I$31,'Monte Carlo_WA Complance Price'!$B478+1,FALSE))</f>
        <v>99.65157958594628</v>
      </c>
      <c r="T478" s="21">
        <f ca="1">IF(T$6&lt;$C478,0,VLOOKUP(T$6,'MonteCarlo Policy Paths'!$A$2:$I$31,'Monte Carlo_WA Complance Price'!$B478+1,FALSE))</f>
        <v>101.04706669576224</v>
      </c>
      <c r="U478" s="21">
        <f ca="1">IF(U$6&lt;$C478,0,VLOOKUP(U$6,'MonteCarlo Policy Paths'!$A$2:$I$31,'Monte Carlo_WA Complance Price'!$B478+1,FALSE))</f>
        <v>102.4425538055782</v>
      </c>
      <c r="V478" s="21">
        <f ca="1">IF(V$6&lt;$C478,0,VLOOKUP(V$6,'MonteCarlo Policy Paths'!$A$2:$I$31,'Monte Carlo_WA Complance Price'!$B478+1,FALSE))</f>
        <v>103.83804091539416</v>
      </c>
      <c r="W478" s="21">
        <f ca="1">IF(W$6&lt;$C478,0,VLOOKUP(W$6,'MonteCarlo Policy Paths'!$A$2:$I$31,'Monte Carlo_WA Complance Price'!$B478+1,FALSE))</f>
        <v>105.23352802521011</v>
      </c>
      <c r="X478" s="21">
        <f ca="1">IF(X$6&lt;$C478,0,VLOOKUP(X$6,'MonteCarlo Policy Paths'!$A$2:$I$31,'Monte Carlo_WA Complance Price'!$B478+1,FALSE))</f>
        <v>106.47156953138905</v>
      </c>
      <c r="Y478" s="21">
        <f ca="1">IF(Y$6&lt;$C478,0,VLOOKUP(Y$6,'MonteCarlo Policy Paths'!$A$2:$I$31,'Monte Carlo_WA Complance Price'!$B478+1,FALSE))</f>
        <v>107.709611037568</v>
      </c>
      <c r="Z478" s="21">
        <f ca="1">IF(Z$6&lt;$C478,0,VLOOKUP(Z$6,'MonteCarlo Policy Paths'!$A$2:$I$31,'Monte Carlo_WA Complance Price'!$B478+1,FALSE))</f>
        <v>108.94765254374694</v>
      </c>
      <c r="AA478" s="21">
        <f ca="1">IF(AA$6&lt;$C478,0,VLOOKUP(AA$6,'MonteCarlo Policy Paths'!$A$2:$I$31,'Monte Carlo_WA Complance Price'!$B478+1,FALSE))</f>
        <v>110.18569404992589</v>
      </c>
      <c r="AB478" s="21">
        <f ca="1">IF(AB$6&lt;$C478,0,VLOOKUP(AB$6,'MonteCarlo Policy Paths'!$A$2:$I$31,'Monte Carlo_WA Complance Price'!$B478+1,FALSE))</f>
        <v>111.42373555610482</v>
      </c>
      <c r="AC478" s="21">
        <f ca="1">IF(AC$6&lt;$C478,0,VLOOKUP(AC$6,'MonteCarlo Policy Paths'!$A$2:$I$31,'Monte Carlo_WA Complance Price'!$B478+1,FALSE))</f>
        <v>112.86811731331359</v>
      </c>
      <c r="AD478" s="21">
        <f ca="1">IF(AD$6&lt;$C478,0,VLOOKUP(AD$6,'MonteCarlo Policy Paths'!$A$2:$I$31,'Monte Carlo_WA Complance Price'!$B478+1,FALSE))</f>
        <v>114.31249907052236</v>
      </c>
      <c r="AE478" s="21">
        <f ca="1">IF(AE$6&lt;$C478,0,VLOOKUP(AE$6,'MonteCarlo Policy Paths'!$A$2:$I$31,'Monte Carlo_WA Complance Price'!$B478+1,FALSE))</f>
        <v>115.75688082773114</v>
      </c>
      <c r="AF478" s="21">
        <f ca="1">IF(AF$6&lt;$C478,0,VLOOKUP(AF$6,'MonteCarlo Policy Paths'!$A$2:$I$31,'Monte Carlo_WA Complance Price'!$B478+1,FALSE))</f>
        <v>117.20126258493991</v>
      </c>
      <c r="AG478" s="22">
        <f ca="1">IF(AG$6&lt;$C478,0,VLOOKUP(AG$6,'MonteCarlo Policy Paths'!$A$2:$I$31,'Monte Carlo_WA Complance Price'!$B478+1,FALSE))</f>
        <v>120.41827982173916</v>
      </c>
      <c r="AI478" s="20">
        <f ca="1">E478*VLOOKUP(AI$6,'Greenhouse Gas Costs Avoided'!$A$2:$I$32,9,FALSE)</f>
        <v>0</v>
      </c>
      <c r="AJ478" s="21">
        <f ca="1">F478*VLOOKUP(AJ$6,'Greenhouse Gas Costs Avoided'!$A$2:$I$32,9,FALSE)</f>
        <v>5.2166744805659615</v>
      </c>
      <c r="AK478" s="21">
        <f ca="1">G478*VLOOKUP(AK$6,'Greenhouse Gas Costs Avoided'!$A$2:$I$32,9,FALSE)</f>
        <v>5.3216023247413169</v>
      </c>
      <c r="AL478" s="21">
        <f ca="1">H478*VLOOKUP(AL$6,'Greenhouse Gas Costs Avoided'!$A$2:$I$32,9,FALSE)</f>
        <v>5.4265301689166732</v>
      </c>
      <c r="AM478" s="21">
        <f ca="1">I478*VLOOKUP(AM$6,'Greenhouse Gas Costs Avoided'!$A$2:$I$32,9,FALSE)</f>
        <v>5.5063320831654474</v>
      </c>
      <c r="AN478" s="21">
        <f ca="1">J478*VLOOKUP(AN$6,'Greenhouse Gas Costs Avoided'!$A$2:$I$32,9,FALSE)</f>
        <v>5.5861339974142208</v>
      </c>
      <c r="AO478" s="21">
        <f ca="1">K478*VLOOKUP(AO$6,'Greenhouse Gas Costs Avoided'!$A$2:$I$32,9,FALSE)</f>
        <v>5.665935911662995</v>
      </c>
      <c r="AP478" s="21">
        <f ca="1">L478*VLOOKUP(AP$6,'Greenhouse Gas Costs Avoided'!$A$2:$I$32,9,FALSE)</f>
        <v>5.7457378259117702</v>
      </c>
      <c r="AQ478" s="21">
        <f ca="1">M478*VLOOKUP(AQ$6,'Greenhouse Gas Costs Avoided'!$A$2:$I$32,9,FALSE)</f>
        <v>5.8255397401605462</v>
      </c>
      <c r="AR478" s="21">
        <f ca="1">N478*VLOOKUP(AR$6,'Greenhouse Gas Costs Avoided'!$A$2:$I$32,9,FALSE)</f>
        <v>5.9053416544093205</v>
      </c>
      <c r="AS478" s="21">
        <f ca="1">O478*VLOOKUP(AS$6,'Greenhouse Gas Costs Avoided'!$A$2:$I$32,9,FALSE)</f>
        <v>5.9851435686580947</v>
      </c>
      <c r="AT478" s="21">
        <f ca="1">P478*VLOOKUP(AT$6,'Greenhouse Gas Costs Avoided'!$A$2:$I$32,9,FALSE)</f>
        <v>6.0649454829068699</v>
      </c>
      <c r="AU478" s="21">
        <f ca="1">Q478*VLOOKUP(AU$6,'Greenhouse Gas Costs Avoided'!$A$2:$I$32,9,FALSE)</f>
        <v>6.1447473971556432</v>
      </c>
      <c r="AV478" s="21">
        <f ca="1">R478*VLOOKUP(AV$6,'Greenhouse Gas Costs Avoided'!$A$2:$I$32,9,FALSE)</f>
        <v>6.2245493114044184</v>
      </c>
      <c r="AW478" s="21">
        <f ca="1">S478*VLOOKUP(AW$6,'Greenhouse Gas Costs Avoided'!$A$2:$I$32,9,FALSE)</f>
        <v>6.312953786990386</v>
      </c>
      <c r="AX478" s="21">
        <f ca="1">T478*VLOOKUP(AX$6,'Greenhouse Gas Costs Avoided'!$A$2:$I$32,9,FALSE)</f>
        <v>6.4013582625763545</v>
      </c>
      <c r="AY478" s="21">
        <f ca="1">U478*VLOOKUP(AY$6,'Greenhouse Gas Costs Avoided'!$A$2:$I$32,9,FALSE)</f>
        <v>6.4897627381623222</v>
      </c>
      <c r="AZ478" s="21">
        <f ca="1">V478*VLOOKUP(AZ$6,'Greenhouse Gas Costs Avoided'!$A$2:$I$32,9,FALSE)</f>
        <v>6.5781672137482907</v>
      </c>
      <c r="BA478" s="21">
        <f ca="1">W478*VLOOKUP(BA$6,'Greenhouse Gas Costs Avoided'!$A$2:$I$32,9,FALSE)</f>
        <v>6.6665716893342575</v>
      </c>
      <c r="BB478" s="21">
        <f ca="1">X478*VLOOKUP(BB$6,'Greenhouse Gas Costs Avoided'!$A$2:$I$32,9,FALSE)</f>
        <v>6.7450019445028957</v>
      </c>
      <c r="BC478" s="21">
        <f ca="1">Y478*VLOOKUP(BC$6,'Greenhouse Gas Costs Avoided'!$A$2:$I$32,9,FALSE)</f>
        <v>6.8234321996715348</v>
      </c>
      <c r="BD478" s="21">
        <f ca="1">Z478*VLOOKUP(BD$6,'Greenhouse Gas Costs Avoided'!$A$2:$I$32,9,FALSE)</f>
        <v>6.901862454840173</v>
      </c>
      <c r="BE478" s="21">
        <f ca="1">AA478*VLOOKUP(BE$6,'Greenhouse Gas Costs Avoided'!$A$2:$I$32,9,FALSE)</f>
        <v>6.9802927100088112</v>
      </c>
      <c r="BF478" s="21">
        <f ca="1">AB478*VLOOKUP(BF$6,'Greenhouse Gas Costs Avoided'!$A$2:$I$32,9,FALSE)</f>
        <v>7.0587229651774486</v>
      </c>
      <c r="BG478" s="21">
        <f ca="1">AC478*VLOOKUP(BG$6,'Greenhouse Gas Costs Avoided'!$A$2:$I$32,9,FALSE)</f>
        <v>7.1502249295408609</v>
      </c>
      <c r="BH478" s="21">
        <f ca="1">AD478*VLOOKUP(BH$6,'Greenhouse Gas Costs Avoided'!$A$2:$I$32,9,FALSE)</f>
        <v>7.2417268939042723</v>
      </c>
      <c r="BI478" s="21">
        <f ca="1">AE478*VLOOKUP(BI$6,'Greenhouse Gas Costs Avoided'!$A$2:$I$32,9,FALSE)</f>
        <v>7.3332288582676846</v>
      </c>
      <c r="BJ478" s="21">
        <f ca="1">AF478*VLOOKUP(BJ$6,'Greenhouse Gas Costs Avoided'!$A$2:$I$32,9,FALSE)</f>
        <v>7.424730822631096</v>
      </c>
      <c r="BK478" s="22">
        <f ca="1">AG478*VLOOKUP(BK$6,'Greenhouse Gas Costs Avoided'!$A$2:$I$32,9,FALSE)</f>
        <v>7.6285297110405814</v>
      </c>
    </row>
    <row r="479" spans="1:63" x14ac:dyDescent="0.35">
      <c r="A479" s="11">
        <v>473</v>
      </c>
      <c r="B479" s="12">
        <f t="shared" ca="1" si="14"/>
        <v>2</v>
      </c>
      <c r="C479" s="13">
        <f t="shared" ca="1" si="15"/>
        <v>2023</v>
      </c>
      <c r="E479" s="20">
        <f ca="1">IF(E$6&lt;$C479,0,VLOOKUP(E$6,'MonteCarlo Policy Paths'!$A$2:$I$31,'Monte Carlo_WA Complance Price'!$B479+1,FALSE))</f>
        <v>0</v>
      </c>
      <c r="F479" s="21">
        <f ca="1">IF(F$6&lt;$C479,0,VLOOKUP(F$6,'MonteCarlo Policy Paths'!$A$2:$I$31,'Monte Carlo_WA Complance Price'!$B479+1,FALSE))</f>
        <v>82.346532180449415</v>
      </c>
      <c r="G479" s="21">
        <f ca="1">IF(G$6&lt;$C479,0,VLOOKUP(G$6,'MonteCarlo Policy Paths'!$A$2:$I$31,'Monte Carlo_WA Complance Price'!$B479+1,FALSE))</f>
        <v>84.002844861871253</v>
      </c>
      <c r="H479" s="21">
        <f ca="1">IF(H$6&lt;$C479,0,VLOOKUP(H$6,'MonteCarlo Policy Paths'!$A$2:$I$31,'Monte Carlo_WA Complance Price'!$B479+1,FALSE))</f>
        <v>85.659157543293105</v>
      </c>
      <c r="I479" s="21">
        <f ca="1">IF(I$6&lt;$C479,0,VLOOKUP(I$6,'MonteCarlo Policy Paths'!$A$2:$I$31,'Monte Carlo_WA Complance Price'!$B479+1,FALSE))</f>
        <v>86.918851036576825</v>
      </c>
      <c r="J479" s="21">
        <f ca="1">IF(J$6&lt;$C479,0,VLOOKUP(J$6,'MonteCarlo Policy Paths'!$A$2:$I$31,'Monte Carlo_WA Complance Price'!$B479+1,FALSE))</f>
        <v>88.178544529860531</v>
      </c>
      <c r="K479" s="21">
        <f ca="1">IF(K$6&lt;$C479,0,VLOOKUP(K$6,'MonteCarlo Policy Paths'!$A$2:$I$31,'Monte Carlo_WA Complance Price'!$B479+1,FALSE))</f>
        <v>89.438238023144251</v>
      </c>
      <c r="L479" s="21">
        <f ca="1">IF(L$6&lt;$C479,0,VLOOKUP(L$6,'MonteCarlo Policy Paths'!$A$2:$I$31,'Monte Carlo_WA Complance Price'!$B479+1,FALSE))</f>
        <v>90.697931516427971</v>
      </c>
      <c r="M479" s="21">
        <f ca="1">IF(M$6&lt;$C479,0,VLOOKUP(M$6,'MonteCarlo Policy Paths'!$A$2:$I$31,'Monte Carlo_WA Complance Price'!$B479+1,FALSE))</f>
        <v>91.95762500971172</v>
      </c>
      <c r="N479" s="21">
        <f ca="1">IF(N$6&lt;$C479,0,VLOOKUP(N$6,'MonteCarlo Policy Paths'!$A$2:$I$31,'Monte Carlo_WA Complance Price'!$B479+1,FALSE))</f>
        <v>93.21731850299544</v>
      </c>
      <c r="O479" s="21">
        <f ca="1">IF(O$6&lt;$C479,0,VLOOKUP(O$6,'MonteCarlo Policy Paths'!$A$2:$I$31,'Monte Carlo_WA Complance Price'!$B479+1,FALSE))</f>
        <v>94.47701199627916</v>
      </c>
      <c r="P479" s="21">
        <f ca="1">IF(P$6&lt;$C479,0,VLOOKUP(P$6,'MonteCarlo Policy Paths'!$A$2:$I$31,'Monte Carlo_WA Complance Price'!$B479+1,FALSE))</f>
        <v>95.73670548956288</v>
      </c>
      <c r="Q479" s="21">
        <f ca="1">IF(Q$6&lt;$C479,0,VLOOKUP(Q$6,'MonteCarlo Policy Paths'!$A$2:$I$31,'Monte Carlo_WA Complance Price'!$B479+1,FALSE))</f>
        <v>96.996398982846586</v>
      </c>
      <c r="R479" s="21">
        <f ca="1">IF(R$6&lt;$C479,0,VLOOKUP(R$6,'MonteCarlo Policy Paths'!$A$2:$I$31,'Monte Carlo_WA Complance Price'!$B479+1,FALSE))</f>
        <v>98.25609247613032</v>
      </c>
      <c r="S479" s="21">
        <f ca="1">IF(S$6&lt;$C479,0,VLOOKUP(S$6,'MonteCarlo Policy Paths'!$A$2:$I$31,'Monte Carlo_WA Complance Price'!$B479+1,FALSE))</f>
        <v>99.65157958594628</v>
      </c>
      <c r="T479" s="21">
        <f ca="1">IF(T$6&lt;$C479,0,VLOOKUP(T$6,'MonteCarlo Policy Paths'!$A$2:$I$31,'Monte Carlo_WA Complance Price'!$B479+1,FALSE))</f>
        <v>101.04706669576224</v>
      </c>
      <c r="U479" s="21">
        <f ca="1">IF(U$6&lt;$C479,0,VLOOKUP(U$6,'MonteCarlo Policy Paths'!$A$2:$I$31,'Monte Carlo_WA Complance Price'!$B479+1,FALSE))</f>
        <v>102.4425538055782</v>
      </c>
      <c r="V479" s="21">
        <f ca="1">IF(V$6&lt;$C479,0,VLOOKUP(V$6,'MonteCarlo Policy Paths'!$A$2:$I$31,'Monte Carlo_WA Complance Price'!$B479+1,FALSE))</f>
        <v>103.83804091539416</v>
      </c>
      <c r="W479" s="21">
        <f ca="1">IF(W$6&lt;$C479,0,VLOOKUP(W$6,'MonteCarlo Policy Paths'!$A$2:$I$31,'Monte Carlo_WA Complance Price'!$B479+1,FALSE))</f>
        <v>105.23352802521011</v>
      </c>
      <c r="X479" s="21">
        <f ca="1">IF(X$6&lt;$C479,0,VLOOKUP(X$6,'MonteCarlo Policy Paths'!$A$2:$I$31,'Monte Carlo_WA Complance Price'!$B479+1,FALSE))</f>
        <v>106.47156953138905</v>
      </c>
      <c r="Y479" s="21">
        <f ca="1">IF(Y$6&lt;$C479,0,VLOOKUP(Y$6,'MonteCarlo Policy Paths'!$A$2:$I$31,'Monte Carlo_WA Complance Price'!$B479+1,FALSE))</f>
        <v>107.709611037568</v>
      </c>
      <c r="Z479" s="21">
        <f ca="1">IF(Z$6&lt;$C479,0,VLOOKUP(Z$6,'MonteCarlo Policy Paths'!$A$2:$I$31,'Monte Carlo_WA Complance Price'!$B479+1,FALSE))</f>
        <v>108.94765254374694</v>
      </c>
      <c r="AA479" s="21">
        <f ca="1">IF(AA$6&lt;$C479,0,VLOOKUP(AA$6,'MonteCarlo Policy Paths'!$A$2:$I$31,'Monte Carlo_WA Complance Price'!$B479+1,FALSE))</f>
        <v>110.18569404992589</v>
      </c>
      <c r="AB479" s="21">
        <f ca="1">IF(AB$6&lt;$C479,0,VLOOKUP(AB$6,'MonteCarlo Policy Paths'!$A$2:$I$31,'Monte Carlo_WA Complance Price'!$B479+1,FALSE))</f>
        <v>111.42373555610482</v>
      </c>
      <c r="AC479" s="21">
        <f ca="1">IF(AC$6&lt;$C479,0,VLOOKUP(AC$6,'MonteCarlo Policy Paths'!$A$2:$I$31,'Monte Carlo_WA Complance Price'!$B479+1,FALSE))</f>
        <v>112.86811731331359</v>
      </c>
      <c r="AD479" s="21">
        <f ca="1">IF(AD$6&lt;$C479,0,VLOOKUP(AD$6,'MonteCarlo Policy Paths'!$A$2:$I$31,'Monte Carlo_WA Complance Price'!$B479+1,FALSE))</f>
        <v>114.31249907052236</v>
      </c>
      <c r="AE479" s="21">
        <f ca="1">IF(AE$6&lt;$C479,0,VLOOKUP(AE$6,'MonteCarlo Policy Paths'!$A$2:$I$31,'Monte Carlo_WA Complance Price'!$B479+1,FALSE))</f>
        <v>115.75688082773114</v>
      </c>
      <c r="AF479" s="21">
        <f ca="1">IF(AF$6&lt;$C479,0,VLOOKUP(AF$6,'MonteCarlo Policy Paths'!$A$2:$I$31,'Monte Carlo_WA Complance Price'!$B479+1,FALSE))</f>
        <v>117.20126258493991</v>
      </c>
      <c r="AG479" s="22">
        <f ca="1">IF(AG$6&lt;$C479,0,VLOOKUP(AG$6,'MonteCarlo Policy Paths'!$A$2:$I$31,'Monte Carlo_WA Complance Price'!$B479+1,FALSE))</f>
        <v>120.41827982173916</v>
      </c>
      <c r="AI479" s="20">
        <f ca="1">E479*VLOOKUP(AI$6,'Greenhouse Gas Costs Avoided'!$A$2:$I$32,9,FALSE)</f>
        <v>0</v>
      </c>
      <c r="AJ479" s="21">
        <f ca="1">F479*VLOOKUP(AJ$6,'Greenhouse Gas Costs Avoided'!$A$2:$I$32,9,FALSE)</f>
        <v>5.2166744805659615</v>
      </c>
      <c r="AK479" s="21">
        <f ca="1">G479*VLOOKUP(AK$6,'Greenhouse Gas Costs Avoided'!$A$2:$I$32,9,FALSE)</f>
        <v>5.3216023247413169</v>
      </c>
      <c r="AL479" s="21">
        <f ca="1">H479*VLOOKUP(AL$6,'Greenhouse Gas Costs Avoided'!$A$2:$I$32,9,FALSE)</f>
        <v>5.4265301689166732</v>
      </c>
      <c r="AM479" s="21">
        <f ca="1">I479*VLOOKUP(AM$6,'Greenhouse Gas Costs Avoided'!$A$2:$I$32,9,FALSE)</f>
        <v>5.5063320831654474</v>
      </c>
      <c r="AN479" s="21">
        <f ca="1">J479*VLOOKUP(AN$6,'Greenhouse Gas Costs Avoided'!$A$2:$I$32,9,FALSE)</f>
        <v>5.5861339974142208</v>
      </c>
      <c r="AO479" s="21">
        <f ca="1">K479*VLOOKUP(AO$6,'Greenhouse Gas Costs Avoided'!$A$2:$I$32,9,FALSE)</f>
        <v>5.665935911662995</v>
      </c>
      <c r="AP479" s="21">
        <f ca="1">L479*VLOOKUP(AP$6,'Greenhouse Gas Costs Avoided'!$A$2:$I$32,9,FALSE)</f>
        <v>5.7457378259117702</v>
      </c>
      <c r="AQ479" s="21">
        <f ca="1">M479*VLOOKUP(AQ$6,'Greenhouse Gas Costs Avoided'!$A$2:$I$32,9,FALSE)</f>
        <v>5.8255397401605462</v>
      </c>
      <c r="AR479" s="21">
        <f ca="1">N479*VLOOKUP(AR$6,'Greenhouse Gas Costs Avoided'!$A$2:$I$32,9,FALSE)</f>
        <v>5.9053416544093205</v>
      </c>
      <c r="AS479" s="21">
        <f ca="1">O479*VLOOKUP(AS$6,'Greenhouse Gas Costs Avoided'!$A$2:$I$32,9,FALSE)</f>
        <v>5.9851435686580947</v>
      </c>
      <c r="AT479" s="21">
        <f ca="1">P479*VLOOKUP(AT$6,'Greenhouse Gas Costs Avoided'!$A$2:$I$32,9,FALSE)</f>
        <v>6.0649454829068699</v>
      </c>
      <c r="AU479" s="21">
        <f ca="1">Q479*VLOOKUP(AU$6,'Greenhouse Gas Costs Avoided'!$A$2:$I$32,9,FALSE)</f>
        <v>6.1447473971556432</v>
      </c>
      <c r="AV479" s="21">
        <f ca="1">R479*VLOOKUP(AV$6,'Greenhouse Gas Costs Avoided'!$A$2:$I$32,9,FALSE)</f>
        <v>6.2245493114044184</v>
      </c>
      <c r="AW479" s="21">
        <f ca="1">S479*VLOOKUP(AW$6,'Greenhouse Gas Costs Avoided'!$A$2:$I$32,9,FALSE)</f>
        <v>6.312953786990386</v>
      </c>
      <c r="AX479" s="21">
        <f ca="1">T479*VLOOKUP(AX$6,'Greenhouse Gas Costs Avoided'!$A$2:$I$32,9,FALSE)</f>
        <v>6.4013582625763545</v>
      </c>
      <c r="AY479" s="21">
        <f ca="1">U479*VLOOKUP(AY$6,'Greenhouse Gas Costs Avoided'!$A$2:$I$32,9,FALSE)</f>
        <v>6.4897627381623222</v>
      </c>
      <c r="AZ479" s="21">
        <f ca="1">V479*VLOOKUP(AZ$6,'Greenhouse Gas Costs Avoided'!$A$2:$I$32,9,FALSE)</f>
        <v>6.5781672137482907</v>
      </c>
      <c r="BA479" s="21">
        <f ca="1">W479*VLOOKUP(BA$6,'Greenhouse Gas Costs Avoided'!$A$2:$I$32,9,FALSE)</f>
        <v>6.6665716893342575</v>
      </c>
      <c r="BB479" s="21">
        <f ca="1">X479*VLOOKUP(BB$6,'Greenhouse Gas Costs Avoided'!$A$2:$I$32,9,FALSE)</f>
        <v>6.7450019445028957</v>
      </c>
      <c r="BC479" s="21">
        <f ca="1">Y479*VLOOKUP(BC$6,'Greenhouse Gas Costs Avoided'!$A$2:$I$32,9,FALSE)</f>
        <v>6.8234321996715348</v>
      </c>
      <c r="BD479" s="21">
        <f ca="1">Z479*VLOOKUP(BD$6,'Greenhouse Gas Costs Avoided'!$A$2:$I$32,9,FALSE)</f>
        <v>6.901862454840173</v>
      </c>
      <c r="BE479" s="21">
        <f ca="1">AA479*VLOOKUP(BE$6,'Greenhouse Gas Costs Avoided'!$A$2:$I$32,9,FALSE)</f>
        <v>6.9802927100088112</v>
      </c>
      <c r="BF479" s="21">
        <f ca="1">AB479*VLOOKUP(BF$6,'Greenhouse Gas Costs Avoided'!$A$2:$I$32,9,FALSE)</f>
        <v>7.0587229651774486</v>
      </c>
      <c r="BG479" s="21">
        <f ca="1">AC479*VLOOKUP(BG$6,'Greenhouse Gas Costs Avoided'!$A$2:$I$32,9,FALSE)</f>
        <v>7.1502249295408609</v>
      </c>
      <c r="BH479" s="21">
        <f ca="1">AD479*VLOOKUP(BH$6,'Greenhouse Gas Costs Avoided'!$A$2:$I$32,9,FALSE)</f>
        <v>7.2417268939042723</v>
      </c>
      <c r="BI479" s="21">
        <f ca="1">AE479*VLOOKUP(BI$6,'Greenhouse Gas Costs Avoided'!$A$2:$I$32,9,FALSE)</f>
        <v>7.3332288582676846</v>
      </c>
      <c r="BJ479" s="21">
        <f ca="1">AF479*VLOOKUP(BJ$6,'Greenhouse Gas Costs Avoided'!$A$2:$I$32,9,FALSE)</f>
        <v>7.424730822631096</v>
      </c>
      <c r="BK479" s="22">
        <f ca="1">AG479*VLOOKUP(BK$6,'Greenhouse Gas Costs Avoided'!$A$2:$I$32,9,FALSE)</f>
        <v>7.6285297110405814</v>
      </c>
    </row>
    <row r="480" spans="1:63" x14ac:dyDescent="0.35">
      <c r="A480" s="11">
        <v>474</v>
      </c>
      <c r="B480" s="12">
        <f t="shared" ca="1" si="14"/>
        <v>1</v>
      </c>
      <c r="C480" s="13">
        <f t="shared" ca="1" si="15"/>
        <v>2023</v>
      </c>
      <c r="E480" s="20">
        <f ca="1">IF(E$6&lt;$C480,0,VLOOKUP(E$6,'MonteCarlo Policy Paths'!$A$2:$I$31,'Monte Carlo_WA Complance Price'!$B480+1,FALSE))</f>
        <v>0</v>
      </c>
      <c r="F480" s="21">
        <f ca="1">IF(F$6&lt;$C480,0,VLOOKUP(F$6,'MonteCarlo Policy Paths'!$A$2:$I$31,'Monte Carlo_WA Complance Price'!$B480+1,FALSE))</f>
        <v>82.346532180449415</v>
      </c>
      <c r="G480" s="21">
        <f ca="1">IF(G$6&lt;$C480,0,VLOOKUP(G$6,'MonteCarlo Policy Paths'!$A$2:$I$31,'Monte Carlo_WA Complance Price'!$B480+1,FALSE))</f>
        <v>84.002844861871253</v>
      </c>
      <c r="H480" s="21">
        <f ca="1">IF(H$6&lt;$C480,0,VLOOKUP(H$6,'MonteCarlo Policy Paths'!$A$2:$I$31,'Monte Carlo_WA Complance Price'!$B480+1,FALSE))</f>
        <v>85.659157543293105</v>
      </c>
      <c r="I480" s="21">
        <f ca="1">IF(I$6&lt;$C480,0,VLOOKUP(I$6,'MonteCarlo Policy Paths'!$A$2:$I$31,'Monte Carlo_WA Complance Price'!$B480+1,FALSE))</f>
        <v>86.918851036576825</v>
      </c>
      <c r="J480" s="21">
        <f ca="1">IF(J$6&lt;$C480,0,VLOOKUP(J$6,'MonteCarlo Policy Paths'!$A$2:$I$31,'Monte Carlo_WA Complance Price'!$B480+1,FALSE))</f>
        <v>88.178544529860531</v>
      </c>
      <c r="K480" s="21">
        <f ca="1">IF(K$6&lt;$C480,0,VLOOKUP(K$6,'MonteCarlo Policy Paths'!$A$2:$I$31,'Monte Carlo_WA Complance Price'!$B480+1,FALSE))</f>
        <v>89.438238023144251</v>
      </c>
      <c r="L480" s="21">
        <f ca="1">IF(L$6&lt;$C480,0,VLOOKUP(L$6,'MonteCarlo Policy Paths'!$A$2:$I$31,'Monte Carlo_WA Complance Price'!$B480+1,FALSE))</f>
        <v>90.697931516427971</v>
      </c>
      <c r="M480" s="21">
        <f ca="1">IF(M$6&lt;$C480,0,VLOOKUP(M$6,'MonteCarlo Policy Paths'!$A$2:$I$31,'Monte Carlo_WA Complance Price'!$B480+1,FALSE))</f>
        <v>91.95762500971172</v>
      </c>
      <c r="N480" s="21">
        <f ca="1">IF(N$6&lt;$C480,0,VLOOKUP(N$6,'MonteCarlo Policy Paths'!$A$2:$I$31,'Monte Carlo_WA Complance Price'!$B480+1,FALSE))</f>
        <v>93.21731850299544</v>
      </c>
      <c r="O480" s="21">
        <f ca="1">IF(O$6&lt;$C480,0,VLOOKUP(O$6,'MonteCarlo Policy Paths'!$A$2:$I$31,'Monte Carlo_WA Complance Price'!$B480+1,FALSE))</f>
        <v>94.47701199627916</v>
      </c>
      <c r="P480" s="21">
        <f ca="1">IF(P$6&lt;$C480,0,VLOOKUP(P$6,'MonteCarlo Policy Paths'!$A$2:$I$31,'Monte Carlo_WA Complance Price'!$B480+1,FALSE))</f>
        <v>95.73670548956288</v>
      </c>
      <c r="Q480" s="21">
        <f ca="1">IF(Q$6&lt;$C480,0,VLOOKUP(Q$6,'MonteCarlo Policy Paths'!$A$2:$I$31,'Monte Carlo_WA Complance Price'!$B480+1,FALSE))</f>
        <v>96.996398982846586</v>
      </c>
      <c r="R480" s="21">
        <f ca="1">IF(R$6&lt;$C480,0,VLOOKUP(R$6,'MonteCarlo Policy Paths'!$A$2:$I$31,'Monte Carlo_WA Complance Price'!$B480+1,FALSE))</f>
        <v>98.25609247613032</v>
      </c>
      <c r="S480" s="21">
        <f ca="1">IF(S$6&lt;$C480,0,VLOOKUP(S$6,'MonteCarlo Policy Paths'!$A$2:$I$31,'Monte Carlo_WA Complance Price'!$B480+1,FALSE))</f>
        <v>99.65157958594628</v>
      </c>
      <c r="T480" s="21">
        <f ca="1">IF(T$6&lt;$C480,0,VLOOKUP(T$6,'MonteCarlo Policy Paths'!$A$2:$I$31,'Monte Carlo_WA Complance Price'!$B480+1,FALSE))</f>
        <v>101.04706669576224</v>
      </c>
      <c r="U480" s="21">
        <f ca="1">IF(U$6&lt;$C480,0,VLOOKUP(U$6,'MonteCarlo Policy Paths'!$A$2:$I$31,'Monte Carlo_WA Complance Price'!$B480+1,FALSE))</f>
        <v>102.4425538055782</v>
      </c>
      <c r="V480" s="21">
        <f ca="1">IF(V$6&lt;$C480,0,VLOOKUP(V$6,'MonteCarlo Policy Paths'!$A$2:$I$31,'Monte Carlo_WA Complance Price'!$B480+1,FALSE))</f>
        <v>103.83804091539416</v>
      </c>
      <c r="W480" s="21">
        <f ca="1">IF(W$6&lt;$C480,0,VLOOKUP(W$6,'MonteCarlo Policy Paths'!$A$2:$I$31,'Monte Carlo_WA Complance Price'!$B480+1,FALSE))</f>
        <v>105.23352802521011</v>
      </c>
      <c r="X480" s="21">
        <f ca="1">IF(X$6&lt;$C480,0,VLOOKUP(X$6,'MonteCarlo Policy Paths'!$A$2:$I$31,'Monte Carlo_WA Complance Price'!$B480+1,FALSE))</f>
        <v>106.47156953138905</v>
      </c>
      <c r="Y480" s="21">
        <f ca="1">IF(Y$6&lt;$C480,0,VLOOKUP(Y$6,'MonteCarlo Policy Paths'!$A$2:$I$31,'Monte Carlo_WA Complance Price'!$B480+1,FALSE))</f>
        <v>107.709611037568</v>
      </c>
      <c r="Z480" s="21">
        <f ca="1">IF(Z$6&lt;$C480,0,VLOOKUP(Z$6,'MonteCarlo Policy Paths'!$A$2:$I$31,'Monte Carlo_WA Complance Price'!$B480+1,FALSE))</f>
        <v>108.94765254374694</v>
      </c>
      <c r="AA480" s="21">
        <f ca="1">IF(AA$6&lt;$C480,0,VLOOKUP(AA$6,'MonteCarlo Policy Paths'!$A$2:$I$31,'Monte Carlo_WA Complance Price'!$B480+1,FALSE))</f>
        <v>110.18569404992589</v>
      </c>
      <c r="AB480" s="21">
        <f ca="1">IF(AB$6&lt;$C480,0,VLOOKUP(AB$6,'MonteCarlo Policy Paths'!$A$2:$I$31,'Monte Carlo_WA Complance Price'!$B480+1,FALSE))</f>
        <v>111.42373555610482</v>
      </c>
      <c r="AC480" s="21">
        <f ca="1">IF(AC$6&lt;$C480,0,VLOOKUP(AC$6,'MonteCarlo Policy Paths'!$A$2:$I$31,'Monte Carlo_WA Complance Price'!$B480+1,FALSE))</f>
        <v>112.86811731331359</v>
      </c>
      <c r="AD480" s="21">
        <f ca="1">IF(AD$6&lt;$C480,0,VLOOKUP(AD$6,'MonteCarlo Policy Paths'!$A$2:$I$31,'Monte Carlo_WA Complance Price'!$B480+1,FALSE))</f>
        <v>114.31249907052236</v>
      </c>
      <c r="AE480" s="21">
        <f ca="1">IF(AE$6&lt;$C480,0,VLOOKUP(AE$6,'MonteCarlo Policy Paths'!$A$2:$I$31,'Monte Carlo_WA Complance Price'!$B480+1,FALSE))</f>
        <v>115.75688082773114</v>
      </c>
      <c r="AF480" s="21">
        <f ca="1">IF(AF$6&lt;$C480,0,VLOOKUP(AF$6,'MonteCarlo Policy Paths'!$A$2:$I$31,'Monte Carlo_WA Complance Price'!$B480+1,FALSE))</f>
        <v>117.20126258493991</v>
      </c>
      <c r="AG480" s="22">
        <f ca="1">IF(AG$6&lt;$C480,0,VLOOKUP(AG$6,'MonteCarlo Policy Paths'!$A$2:$I$31,'Monte Carlo_WA Complance Price'!$B480+1,FALSE))</f>
        <v>118.64564434214866</v>
      </c>
      <c r="AI480" s="20">
        <f ca="1">E480*VLOOKUP(AI$6,'Greenhouse Gas Costs Avoided'!$A$2:$I$32,9,FALSE)</f>
        <v>0</v>
      </c>
      <c r="AJ480" s="21">
        <f ca="1">F480*VLOOKUP(AJ$6,'Greenhouse Gas Costs Avoided'!$A$2:$I$32,9,FALSE)</f>
        <v>5.2166744805659615</v>
      </c>
      <c r="AK480" s="21">
        <f ca="1">G480*VLOOKUP(AK$6,'Greenhouse Gas Costs Avoided'!$A$2:$I$32,9,FALSE)</f>
        <v>5.3216023247413169</v>
      </c>
      <c r="AL480" s="21">
        <f ca="1">H480*VLOOKUP(AL$6,'Greenhouse Gas Costs Avoided'!$A$2:$I$32,9,FALSE)</f>
        <v>5.4265301689166732</v>
      </c>
      <c r="AM480" s="21">
        <f ca="1">I480*VLOOKUP(AM$6,'Greenhouse Gas Costs Avoided'!$A$2:$I$32,9,FALSE)</f>
        <v>5.5063320831654474</v>
      </c>
      <c r="AN480" s="21">
        <f ca="1">J480*VLOOKUP(AN$6,'Greenhouse Gas Costs Avoided'!$A$2:$I$32,9,FALSE)</f>
        <v>5.5861339974142208</v>
      </c>
      <c r="AO480" s="21">
        <f ca="1">K480*VLOOKUP(AO$6,'Greenhouse Gas Costs Avoided'!$A$2:$I$32,9,FALSE)</f>
        <v>5.665935911662995</v>
      </c>
      <c r="AP480" s="21">
        <f ca="1">L480*VLOOKUP(AP$6,'Greenhouse Gas Costs Avoided'!$A$2:$I$32,9,FALSE)</f>
        <v>5.7457378259117702</v>
      </c>
      <c r="AQ480" s="21">
        <f ca="1">M480*VLOOKUP(AQ$6,'Greenhouse Gas Costs Avoided'!$A$2:$I$32,9,FALSE)</f>
        <v>5.8255397401605462</v>
      </c>
      <c r="AR480" s="21">
        <f ca="1">N480*VLOOKUP(AR$6,'Greenhouse Gas Costs Avoided'!$A$2:$I$32,9,FALSE)</f>
        <v>5.9053416544093205</v>
      </c>
      <c r="AS480" s="21">
        <f ca="1">O480*VLOOKUP(AS$6,'Greenhouse Gas Costs Avoided'!$A$2:$I$32,9,FALSE)</f>
        <v>5.9851435686580947</v>
      </c>
      <c r="AT480" s="21">
        <f ca="1">P480*VLOOKUP(AT$6,'Greenhouse Gas Costs Avoided'!$A$2:$I$32,9,FALSE)</f>
        <v>6.0649454829068699</v>
      </c>
      <c r="AU480" s="21">
        <f ca="1">Q480*VLOOKUP(AU$6,'Greenhouse Gas Costs Avoided'!$A$2:$I$32,9,FALSE)</f>
        <v>6.1447473971556432</v>
      </c>
      <c r="AV480" s="21">
        <f ca="1">R480*VLOOKUP(AV$6,'Greenhouse Gas Costs Avoided'!$A$2:$I$32,9,FALSE)</f>
        <v>6.2245493114044184</v>
      </c>
      <c r="AW480" s="21">
        <f ca="1">S480*VLOOKUP(AW$6,'Greenhouse Gas Costs Avoided'!$A$2:$I$32,9,FALSE)</f>
        <v>6.312953786990386</v>
      </c>
      <c r="AX480" s="21">
        <f ca="1">T480*VLOOKUP(AX$6,'Greenhouse Gas Costs Avoided'!$A$2:$I$32,9,FALSE)</f>
        <v>6.4013582625763545</v>
      </c>
      <c r="AY480" s="21">
        <f ca="1">U480*VLOOKUP(AY$6,'Greenhouse Gas Costs Avoided'!$A$2:$I$32,9,FALSE)</f>
        <v>6.4897627381623222</v>
      </c>
      <c r="AZ480" s="21">
        <f ca="1">V480*VLOOKUP(AZ$6,'Greenhouse Gas Costs Avoided'!$A$2:$I$32,9,FALSE)</f>
        <v>6.5781672137482907</v>
      </c>
      <c r="BA480" s="21">
        <f ca="1">W480*VLOOKUP(BA$6,'Greenhouse Gas Costs Avoided'!$A$2:$I$32,9,FALSE)</f>
        <v>6.6665716893342575</v>
      </c>
      <c r="BB480" s="21">
        <f ca="1">X480*VLOOKUP(BB$6,'Greenhouse Gas Costs Avoided'!$A$2:$I$32,9,FALSE)</f>
        <v>6.7450019445028957</v>
      </c>
      <c r="BC480" s="21">
        <f ca="1">Y480*VLOOKUP(BC$6,'Greenhouse Gas Costs Avoided'!$A$2:$I$32,9,FALSE)</f>
        <v>6.8234321996715348</v>
      </c>
      <c r="BD480" s="21">
        <f ca="1">Z480*VLOOKUP(BD$6,'Greenhouse Gas Costs Avoided'!$A$2:$I$32,9,FALSE)</f>
        <v>6.901862454840173</v>
      </c>
      <c r="BE480" s="21">
        <f ca="1">AA480*VLOOKUP(BE$6,'Greenhouse Gas Costs Avoided'!$A$2:$I$32,9,FALSE)</f>
        <v>6.9802927100088112</v>
      </c>
      <c r="BF480" s="21">
        <f ca="1">AB480*VLOOKUP(BF$6,'Greenhouse Gas Costs Avoided'!$A$2:$I$32,9,FALSE)</f>
        <v>7.0587229651774486</v>
      </c>
      <c r="BG480" s="21">
        <f ca="1">AC480*VLOOKUP(BG$6,'Greenhouse Gas Costs Avoided'!$A$2:$I$32,9,FALSE)</f>
        <v>7.1502249295408609</v>
      </c>
      <c r="BH480" s="21">
        <f ca="1">AD480*VLOOKUP(BH$6,'Greenhouse Gas Costs Avoided'!$A$2:$I$32,9,FALSE)</f>
        <v>7.2417268939042723</v>
      </c>
      <c r="BI480" s="21">
        <f ca="1">AE480*VLOOKUP(BI$6,'Greenhouse Gas Costs Avoided'!$A$2:$I$32,9,FALSE)</f>
        <v>7.3332288582676846</v>
      </c>
      <c r="BJ480" s="21">
        <f ca="1">AF480*VLOOKUP(BJ$6,'Greenhouse Gas Costs Avoided'!$A$2:$I$32,9,FALSE)</f>
        <v>7.424730822631096</v>
      </c>
      <c r="BK480" s="22">
        <f ca="1">AG480*VLOOKUP(BK$6,'Greenhouse Gas Costs Avoided'!$A$2:$I$32,9,FALSE)</f>
        <v>7.5162327869945065</v>
      </c>
    </row>
    <row r="481" spans="1:63" x14ac:dyDescent="0.35">
      <c r="A481" s="11">
        <v>475</v>
      </c>
      <c r="B481" s="12">
        <f t="shared" ca="1" si="14"/>
        <v>2</v>
      </c>
      <c r="C481" s="13">
        <f t="shared" ca="1" si="15"/>
        <v>2023</v>
      </c>
      <c r="E481" s="20">
        <f ca="1">IF(E$6&lt;$C481,0,VLOOKUP(E$6,'MonteCarlo Policy Paths'!$A$2:$I$31,'Monte Carlo_WA Complance Price'!$B481+1,FALSE))</f>
        <v>0</v>
      </c>
      <c r="F481" s="21">
        <f ca="1">IF(F$6&lt;$C481,0,VLOOKUP(F$6,'MonteCarlo Policy Paths'!$A$2:$I$31,'Monte Carlo_WA Complance Price'!$B481+1,FALSE))</f>
        <v>82.346532180449415</v>
      </c>
      <c r="G481" s="21">
        <f ca="1">IF(G$6&lt;$C481,0,VLOOKUP(G$6,'MonteCarlo Policy Paths'!$A$2:$I$31,'Monte Carlo_WA Complance Price'!$B481+1,FALSE))</f>
        <v>84.002844861871253</v>
      </c>
      <c r="H481" s="21">
        <f ca="1">IF(H$6&lt;$C481,0,VLOOKUP(H$6,'MonteCarlo Policy Paths'!$A$2:$I$31,'Monte Carlo_WA Complance Price'!$B481+1,FALSE))</f>
        <v>85.659157543293105</v>
      </c>
      <c r="I481" s="21">
        <f ca="1">IF(I$6&lt;$C481,0,VLOOKUP(I$6,'MonteCarlo Policy Paths'!$A$2:$I$31,'Monte Carlo_WA Complance Price'!$B481+1,FALSE))</f>
        <v>86.918851036576825</v>
      </c>
      <c r="J481" s="21">
        <f ca="1">IF(J$6&lt;$C481,0,VLOOKUP(J$6,'MonteCarlo Policy Paths'!$A$2:$I$31,'Monte Carlo_WA Complance Price'!$B481+1,FALSE))</f>
        <v>88.178544529860531</v>
      </c>
      <c r="K481" s="21">
        <f ca="1">IF(K$6&lt;$C481,0,VLOOKUP(K$6,'MonteCarlo Policy Paths'!$A$2:$I$31,'Monte Carlo_WA Complance Price'!$B481+1,FALSE))</f>
        <v>89.438238023144251</v>
      </c>
      <c r="L481" s="21">
        <f ca="1">IF(L$6&lt;$C481,0,VLOOKUP(L$6,'MonteCarlo Policy Paths'!$A$2:$I$31,'Monte Carlo_WA Complance Price'!$B481+1,FALSE))</f>
        <v>90.697931516427971</v>
      </c>
      <c r="M481" s="21">
        <f ca="1">IF(M$6&lt;$C481,0,VLOOKUP(M$6,'MonteCarlo Policy Paths'!$A$2:$I$31,'Monte Carlo_WA Complance Price'!$B481+1,FALSE))</f>
        <v>91.95762500971172</v>
      </c>
      <c r="N481" s="21">
        <f ca="1">IF(N$6&lt;$C481,0,VLOOKUP(N$6,'MonteCarlo Policy Paths'!$A$2:$I$31,'Monte Carlo_WA Complance Price'!$B481+1,FALSE))</f>
        <v>93.21731850299544</v>
      </c>
      <c r="O481" s="21">
        <f ca="1">IF(O$6&lt;$C481,0,VLOOKUP(O$6,'MonteCarlo Policy Paths'!$A$2:$I$31,'Monte Carlo_WA Complance Price'!$B481+1,FALSE))</f>
        <v>94.47701199627916</v>
      </c>
      <c r="P481" s="21">
        <f ca="1">IF(P$6&lt;$C481,0,VLOOKUP(P$6,'MonteCarlo Policy Paths'!$A$2:$I$31,'Monte Carlo_WA Complance Price'!$B481+1,FALSE))</f>
        <v>95.73670548956288</v>
      </c>
      <c r="Q481" s="21">
        <f ca="1">IF(Q$6&lt;$C481,0,VLOOKUP(Q$6,'MonteCarlo Policy Paths'!$A$2:$I$31,'Monte Carlo_WA Complance Price'!$B481+1,FALSE))</f>
        <v>96.996398982846586</v>
      </c>
      <c r="R481" s="21">
        <f ca="1">IF(R$6&lt;$C481,0,VLOOKUP(R$6,'MonteCarlo Policy Paths'!$A$2:$I$31,'Monte Carlo_WA Complance Price'!$B481+1,FALSE))</f>
        <v>98.25609247613032</v>
      </c>
      <c r="S481" s="21">
        <f ca="1">IF(S$6&lt;$C481,0,VLOOKUP(S$6,'MonteCarlo Policy Paths'!$A$2:$I$31,'Monte Carlo_WA Complance Price'!$B481+1,FALSE))</f>
        <v>99.65157958594628</v>
      </c>
      <c r="T481" s="21">
        <f ca="1">IF(T$6&lt;$C481,0,VLOOKUP(T$6,'MonteCarlo Policy Paths'!$A$2:$I$31,'Monte Carlo_WA Complance Price'!$B481+1,FALSE))</f>
        <v>101.04706669576224</v>
      </c>
      <c r="U481" s="21">
        <f ca="1">IF(U$6&lt;$C481,0,VLOOKUP(U$6,'MonteCarlo Policy Paths'!$A$2:$I$31,'Monte Carlo_WA Complance Price'!$B481+1,FALSE))</f>
        <v>102.4425538055782</v>
      </c>
      <c r="V481" s="21">
        <f ca="1">IF(V$6&lt;$C481,0,VLOOKUP(V$6,'MonteCarlo Policy Paths'!$A$2:$I$31,'Monte Carlo_WA Complance Price'!$B481+1,FALSE))</f>
        <v>103.83804091539416</v>
      </c>
      <c r="W481" s="21">
        <f ca="1">IF(W$6&lt;$C481,0,VLOOKUP(W$6,'MonteCarlo Policy Paths'!$A$2:$I$31,'Monte Carlo_WA Complance Price'!$B481+1,FALSE))</f>
        <v>105.23352802521011</v>
      </c>
      <c r="X481" s="21">
        <f ca="1">IF(X$6&lt;$C481,0,VLOOKUP(X$6,'MonteCarlo Policy Paths'!$A$2:$I$31,'Monte Carlo_WA Complance Price'!$B481+1,FALSE))</f>
        <v>106.47156953138905</v>
      </c>
      <c r="Y481" s="21">
        <f ca="1">IF(Y$6&lt;$C481,0,VLOOKUP(Y$6,'MonteCarlo Policy Paths'!$A$2:$I$31,'Monte Carlo_WA Complance Price'!$B481+1,FALSE))</f>
        <v>107.709611037568</v>
      </c>
      <c r="Z481" s="21">
        <f ca="1">IF(Z$6&lt;$C481,0,VLOOKUP(Z$6,'MonteCarlo Policy Paths'!$A$2:$I$31,'Monte Carlo_WA Complance Price'!$B481+1,FALSE))</f>
        <v>108.94765254374694</v>
      </c>
      <c r="AA481" s="21">
        <f ca="1">IF(AA$6&lt;$C481,0,VLOOKUP(AA$6,'MonteCarlo Policy Paths'!$A$2:$I$31,'Monte Carlo_WA Complance Price'!$B481+1,FALSE))</f>
        <v>110.18569404992589</v>
      </c>
      <c r="AB481" s="21">
        <f ca="1">IF(AB$6&lt;$C481,0,VLOOKUP(AB$6,'MonteCarlo Policy Paths'!$A$2:$I$31,'Monte Carlo_WA Complance Price'!$B481+1,FALSE))</f>
        <v>111.42373555610482</v>
      </c>
      <c r="AC481" s="21">
        <f ca="1">IF(AC$6&lt;$C481,0,VLOOKUP(AC$6,'MonteCarlo Policy Paths'!$A$2:$I$31,'Monte Carlo_WA Complance Price'!$B481+1,FALSE))</f>
        <v>112.86811731331359</v>
      </c>
      <c r="AD481" s="21">
        <f ca="1">IF(AD$6&lt;$C481,0,VLOOKUP(AD$6,'MonteCarlo Policy Paths'!$A$2:$I$31,'Monte Carlo_WA Complance Price'!$B481+1,FALSE))</f>
        <v>114.31249907052236</v>
      </c>
      <c r="AE481" s="21">
        <f ca="1">IF(AE$6&lt;$C481,0,VLOOKUP(AE$6,'MonteCarlo Policy Paths'!$A$2:$I$31,'Monte Carlo_WA Complance Price'!$B481+1,FALSE))</f>
        <v>115.75688082773114</v>
      </c>
      <c r="AF481" s="21">
        <f ca="1">IF(AF$6&lt;$C481,0,VLOOKUP(AF$6,'MonteCarlo Policy Paths'!$A$2:$I$31,'Monte Carlo_WA Complance Price'!$B481+1,FALSE))</f>
        <v>117.20126258493991</v>
      </c>
      <c r="AG481" s="22">
        <f ca="1">IF(AG$6&lt;$C481,0,VLOOKUP(AG$6,'MonteCarlo Policy Paths'!$A$2:$I$31,'Monte Carlo_WA Complance Price'!$B481+1,FALSE))</f>
        <v>120.41827982173916</v>
      </c>
      <c r="AI481" s="20">
        <f ca="1">E481*VLOOKUP(AI$6,'Greenhouse Gas Costs Avoided'!$A$2:$I$32,9,FALSE)</f>
        <v>0</v>
      </c>
      <c r="AJ481" s="21">
        <f ca="1">F481*VLOOKUP(AJ$6,'Greenhouse Gas Costs Avoided'!$A$2:$I$32,9,FALSE)</f>
        <v>5.2166744805659615</v>
      </c>
      <c r="AK481" s="21">
        <f ca="1">G481*VLOOKUP(AK$6,'Greenhouse Gas Costs Avoided'!$A$2:$I$32,9,FALSE)</f>
        <v>5.3216023247413169</v>
      </c>
      <c r="AL481" s="21">
        <f ca="1">H481*VLOOKUP(AL$6,'Greenhouse Gas Costs Avoided'!$A$2:$I$32,9,FALSE)</f>
        <v>5.4265301689166732</v>
      </c>
      <c r="AM481" s="21">
        <f ca="1">I481*VLOOKUP(AM$6,'Greenhouse Gas Costs Avoided'!$A$2:$I$32,9,FALSE)</f>
        <v>5.5063320831654474</v>
      </c>
      <c r="AN481" s="21">
        <f ca="1">J481*VLOOKUP(AN$6,'Greenhouse Gas Costs Avoided'!$A$2:$I$32,9,FALSE)</f>
        <v>5.5861339974142208</v>
      </c>
      <c r="AO481" s="21">
        <f ca="1">K481*VLOOKUP(AO$6,'Greenhouse Gas Costs Avoided'!$A$2:$I$32,9,FALSE)</f>
        <v>5.665935911662995</v>
      </c>
      <c r="AP481" s="21">
        <f ca="1">L481*VLOOKUP(AP$6,'Greenhouse Gas Costs Avoided'!$A$2:$I$32,9,FALSE)</f>
        <v>5.7457378259117702</v>
      </c>
      <c r="AQ481" s="21">
        <f ca="1">M481*VLOOKUP(AQ$6,'Greenhouse Gas Costs Avoided'!$A$2:$I$32,9,FALSE)</f>
        <v>5.8255397401605462</v>
      </c>
      <c r="AR481" s="21">
        <f ca="1">N481*VLOOKUP(AR$6,'Greenhouse Gas Costs Avoided'!$A$2:$I$32,9,FALSE)</f>
        <v>5.9053416544093205</v>
      </c>
      <c r="AS481" s="21">
        <f ca="1">O481*VLOOKUP(AS$6,'Greenhouse Gas Costs Avoided'!$A$2:$I$32,9,FALSE)</f>
        <v>5.9851435686580947</v>
      </c>
      <c r="AT481" s="21">
        <f ca="1">P481*VLOOKUP(AT$6,'Greenhouse Gas Costs Avoided'!$A$2:$I$32,9,FALSE)</f>
        <v>6.0649454829068699</v>
      </c>
      <c r="AU481" s="21">
        <f ca="1">Q481*VLOOKUP(AU$6,'Greenhouse Gas Costs Avoided'!$A$2:$I$32,9,FALSE)</f>
        <v>6.1447473971556432</v>
      </c>
      <c r="AV481" s="21">
        <f ca="1">R481*VLOOKUP(AV$6,'Greenhouse Gas Costs Avoided'!$A$2:$I$32,9,FALSE)</f>
        <v>6.2245493114044184</v>
      </c>
      <c r="AW481" s="21">
        <f ca="1">S481*VLOOKUP(AW$6,'Greenhouse Gas Costs Avoided'!$A$2:$I$32,9,FALSE)</f>
        <v>6.312953786990386</v>
      </c>
      <c r="AX481" s="21">
        <f ca="1">T481*VLOOKUP(AX$6,'Greenhouse Gas Costs Avoided'!$A$2:$I$32,9,FALSE)</f>
        <v>6.4013582625763545</v>
      </c>
      <c r="AY481" s="21">
        <f ca="1">U481*VLOOKUP(AY$6,'Greenhouse Gas Costs Avoided'!$A$2:$I$32,9,FALSE)</f>
        <v>6.4897627381623222</v>
      </c>
      <c r="AZ481" s="21">
        <f ca="1">V481*VLOOKUP(AZ$6,'Greenhouse Gas Costs Avoided'!$A$2:$I$32,9,FALSE)</f>
        <v>6.5781672137482907</v>
      </c>
      <c r="BA481" s="21">
        <f ca="1">W481*VLOOKUP(BA$6,'Greenhouse Gas Costs Avoided'!$A$2:$I$32,9,FALSE)</f>
        <v>6.6665716893342575</v>
      </c>
      <c r="BB481" s="21">
        <f ca="1">X481*VLOOKUP(BB$6,'Greenhouse Gas Costs Avoided'!$A$2:$I$32,9,FALSE)</f>
        <v>6.7450019445028957</v>
      </c>
      <c r="BC481" s="21">
        <f ca="1">Y481*VLOOKUP(BC$6,'Greenhouse Gas Costs Avoided'!$A$2:$I$32,9,FALSE)</f>
        <v>6.8234321996715348</v>
      </c>
      <c r="BD481" s="21">
        <f ca="1">Z481*VLOOKUP(BD$6,'Greenhouse Gas Costs Avoided'!$A$2:$I$32,9,FALSE)</f>
        <v>6.901862454840173</v>
      </c>
      <c r="BE481" s="21">
        <f ca="1">AA481*VLOOKUP(BE$6,'Greenhouse Gas Costs Avoided'!$A$2:$I$32,9,FALSE)</f>
        <v>6.9802927100088112</v>
      </c>
      <c r="BF481" s="21">
        <f ca="1">AB481*VLOOKUP(BF$6,'Greenhouse Gas Costs Avoided'!$A$2:$I$32,9,FALSE)</f>
        <v>7.0587229651774486</v>
      </c>
      <c r="BG481" s="21">
        <f ca="1">AC481*VLOOKUP(BG$6,'Greenhouse Gas Costs Avoided'!$A$2:$I$32,9,FALSE)</f>
        <v>7.1502249295408609</v>
      </c>
      <c r="BH481" s="21">
        <f ca="1">AD481*VLOOKUP(BH$6,'Greenhouse Gas Costs Avoided'!$A$2:$I$32,9,FALSE)</f>
        <v>7.2417268939042723</v>
      </c>
      <c r="BI481" s="21">
        <f ca="1">AE481*VLOOKUP(BI$6,'Greenhouse Gas Costs Avoided'!$A$2:$I$32,9,FALSE)</f>
        <v>7.3332288582676846</v>
      </c>
      <c r="BJ481" s="21">
        <f ca="1">AF481*VLOOKUP(BJ$6,'Greenhouse Gas Costs Avoided'!$A$2:$I$32,9,FALSE)</f>
        <v>7.424730822631096</v>
      </c>
      <c r="BK481" s="22">
        <f ca="1">AG481*VLOOKUP(BK$6,'Greenhouse Gas Costs Avoided'!$A$2:$I$32,9,FALSE)</f>
        <v>7.6285297110405814</v>
      </c>
    </row>
    <row r="482" spans="1:63" x14ac:dyDescent="0.35">
      <c r="A482" s="11">
        <v>476</v>
      </c>
      <c r="B482" s="12">
        <f t="shared" ca="1" si="14"/>
        <v>4</v>
      </c>
      <c r="C482" s="13">
        <f t="shared" ca="1" si="15"/>
        <v>2023</v>
      </c>
      <c r="E482" s="20">
        <f ca="1">IF(E$6&lt;$C482,0,VLOOKUP(E$6,'MonteCarlo Policy Paths'!$A$2:$I$31,'Monte Carlo_WA Complance Price'!$B482+1,FALSE))</f>
        <v>0</v>
      </c>
      <c r="F482" s="21">
        <f ca="1">IF(F$6&lt;$C482,0,VLOOKUP(F$6,'MonteCarlo Policy Paths'!$A$2:$I$31,'Monte Carlo_WA Complance Price'!$B482+1,FALSE))</f>
        <v>82.346532180449415</v>
      </c>
      <c r="G482" s="21">
        <f ca="1">IF(G$6&lt;$C482,0,VLOOKUP(G$6,'MonteCarlo Policy Paths'!$A$2:$I$31,'Monte Carlo_WA Complance Price'!$B482+1,FALSE))</f>
        <v>84.002844861871253</v>
      </c>
      <c r="H482" s="21">
        <f ca="1">IF(H$6&lt;$C482,0,VLOOKUP(H$6,'MonteCarlo Policy Paths'!$A$2:$I$31,'Monte Carlo_WA Complance Price'!$B482+1,FALSE))</f>
        <v>85.659157543293105</v>
      </c>
      <c r="I482" s="21">
        <f ca="1">IF(I$6&lt;$C482,0,VLOOKUP(I$6,'MonteCarlo Policy Paths'!$A$2:$I$31,'Monte Carlo_WA Complance Price'!$B482+1,FALSE))</f>
        <v>86.918851036576825</v>
      </c>
      <c r="J482" s="21">
        <f ca="1">IF(J$6&lt;$C482,0,VLOOKUP(J$6,'MonteCarlo Policy Paths'!$A$2:$I$31,'Monte Carlo_WA Complance Price'!$B482+1,FALSE))</f>
        <v>88.178544529860531</v>
      </c>
      <c r="K482" s="21">
        <f ca="1">IF(K$6&lt;$C482,0,VLOOKUP(K$6,'MonteCarlo Policy Paths'!$A$2:$I$31,'Monte Carlo_WA Complance Price'!$B482+1,FALSE))</f>
        <v>89.438238023144251</v>
      </c>
      <c r="L482" s="21">
        <f ca="1">IF(L$6&lt;$C482,0,VLOOKUP(L$6,'MonteCarlo Policy Paths'!$A$2:$I$31,'Monte Carlo_WA Complance Price'!$B482+1,FALSE))</f>
        <v>90.697931516427971</v>
      </c>
      <c r="M482" s="21">
        <f ca="1">IF(M$6&lt;$C482,0,VLOOKUP(M$6,'MonteCarlo Policy Paths'!$A$2:$I$31,'Monte Carlo_WA Complance Price'!$B482+1,FALSE))</f>
        <v>91.95762500971172</v>
      </c>
      <c r="N482" s="21">
        <f ca="1">IF(N$6&lt;$C482,0,VLOOKUP(N$6,'MonteCarlo Policy Paths'!$A$2:$I$31,'Monte Carlo_WA Complance Price'!$B482+1,FALSE))</f>
        <v>93.21731850299544</v>
      </c>
      <c r="O482" s="21">
        <f ca="1">IF(O$6&lt;$C482,0,VLOOKUP(O$6,'MonteCarlo Policy Paths'!$A$2:$I$31,'Monte Carlo_WA Complance Price'!$B482+1,FALSE))</f>
        <v>94.47701199627916</v>
      </c>
      <c r="P482" s="21">
        <f ca="1">IF(P$6&lt;$C482,0,VLOOKUP(P$6,'MonteCarlo Policy Paths'!$A$2:$I$31,'Monte Carlo_WA Complance Price'!$B482+1,FALSE))</f>
        <v>95.73670548956288</v>
      </c>
      <c r="Q482" s="21">
        <f ca="1">IF(Q$6&lt;$C482,0,VLOOKUP(Q$6,'MonteCarlo Policy Paths'!$A$2:$I$31,'Monte Carlo_WA Complance Price'!$B482+1,FALSE))</f>
        <v>96.996398982846586</v>
      </c>
      <c r="R482" s="21">
        <f ca="1">IF(R$6&lt;$C482,0,VLOOKUP(R$6,'MonteCarlo Policy Paths'!$A$2:$I$31,'Monte Carlo_WA Complance Price'!$B482+1,FALSE))</f>
        <v>98.25609247613032</v>
      </c>
      <c r="S482" s="21">
        <f ca="1">IF(S$6&lt;$C482,0,VLOOKUP(S$6,'MonteCarlo Policy Paths'!$A$2:$I$31,'Monte Carlo_WA Complance Price'!$B482+1,FALSE))</f>
        <v>99.65157958594628</v>
      </c>
      <c r="T482" s="21">
        <f ca="1">IF(T$6&lt;$C482,0,VLOOKUP(T$6,'MonteCarlo Policy Paths'!$A$2:$I$31,'Monte Carlo_WA Complance Price'!$B482+1,FALSE))</f>
        <v>101.04706669576224</v>
      </c>
      <c r="U482" s="21">
        <f ca="1">IF(U$6&lt;$C482,0,VLOOKUP(U$6,'MonteCarlo Policy Paths'!$A$2:$I$31,'Monte Carlo_WA Complance Price'!$B482+1,FALSE))</f>
        <v>102.4425538055782</v>
      </c>
      <c r="V482" s="21">
        <f ca="1">IF(V$6&lt;$C482,0,VLOOKUP(V$6,'MonteCarlo Policy Paths'!$A$2:$I$31,'Monte Carlo_WA Complance Price'!$B482+1,FALSE))</f>
        <v>103.83804091539416</v>
      </c>
      <c r="W482" s="21">
        <f ca="1">IF(W$6&lt;$C482,0,VLOOKUP(W$6,'MonteCarlo Policy Paths'!$A$2:$I$31,'Monte Carlo_WA Complance Price'!$B482+1,FALSE))</f>
        <v>105.23352802521011</v>
      </c>
      <c r="X482" s="21">
        <f ca="1">IF(X$6&lt;$C482,0,VLOOKUP(X$6,'MonteCarlo Policy Paths'!$A$2:$I$31,'Monte Carlo_WA Complance Price'!$B482+1,FALSE))</f>
        <v>106.47156953138905</v>
      </c>
      <c r="Y482" s="21">
        <f ca="1">IF(Y$6&lt;$C482,0,VLOOKUP(Y$6,'MonteCarlo Policy Paths'!$A$2:$I$31,'Monte Carlo_WA Complance Price'!$B482+1,FALSE))</f>
        <v>107.709611037568</v>
      </c>
      <c r="Z482" s="21">
        <f ca="1">IF(Z$6&lt;$C482,0,VLOOKUP(Z$6,'MonteCarlo Policy Paths'!$A$2:$I$31,'Monte Carlo_WA Complance Price'!$B482+1,FALSE))</f>
        <v>108.94765254374694</v>
      </c>
      <c r="AA482" s="21">
        <f ca="1">IF(AA$6&lt;$C482,0,VLOOKUP(AA$6,'MonteCarlo Policy Paths'!$A$2:$I$31,'Monte Carlo_WA Complance Price'!$B482+1,FALSE))</f>
        <v>110.18569404992589</v>
      </c>
      <c r="AB482" s="21">
        <f ca="1">IF(AB$6&lt;$C482,0,VLOOKUP(AB$6,'MonteCarlo Policy Paths'!$A$2:$I$31,'Monte Carlo_WA Complance Price'!$B482+1,FALSE))</f>
        <v>111.42373555610482</v>
      </c>
      <c r="AC482" s="21">
        <f ca="1">IF(AC$6&lt;$C482,0,VLOOKUP(AC$6,'MonteCarlo Policy Paths'!$A$2:$I$31,'Monte Carlo_WA Complance Price'!$B482+1,FALSE))</f>
        <v>112.86811731331359</v>
      </c>
      <c r="AD482" s="21">
        <f ca="1">IF(AD$6&lt;$C482,0,VLOOKUP(AD$6,'MonteCarlo Policy Paths'!$A$2:$I$31,'Monte Carlo_WA Complance Price'!$B482+1,FALSE))</f>
        <v>114.31249907052236</v>
      </c>
      <c r="AE482" s="21">
        <f ca="1">IF(AE$6&lt;$C482,0,VLOOKUP(AE$6,'MonteCarlo Policy Paths'!$A$2:$I$31,'Monte Carlo_WA Complance Price'!$B482+1,FALSE))</f>
        <v>115.75688082773114</v>
      </c>
      <c r="AF482" s="21">
        <f ca="1">IF(AF$6&lt;$C482,0,VLOOKUP(AF$6,'MonteCarlo Policy Paths'!$A$2:$I$31,'Monte Carlo_WA Complance Price'!$B482+1,FALSE))</f>
        <v>117.20126258493991</v>
      </c>
      <c r="AG482" s="22">
        <f ca="1">IF(AG$6&lt;$C482,0,VLOOKUP(AG$6,'MonteCarlo Policy Paths'!$A$2:$I$31,'Monte Carlo_WA Complance Price'!$B482+1,FALSE))</f>
        <v>119.5319620819439</v>
      </c>
      <c r="AI482" s="20">
        <f ca="1">E482*VLOOKUP(AI$6,'Greenhouse Gas Costs Avoided'!$A$2:$I$32,9,FALSE)</f>
        <v>0</v>
      </c>
      <c r="AJ482" s="21">
        <f ca="1">F482*VLOOKUP(AJ$6,'Greenhouse Gas Costs Avoided'!$A$2:$I$32,9,FALSE)</f>
        <v>5.2166744805659615</v>
      </c>
      <c r="AK482" s="21">
        <f ca="1">G482*VLOOKUP(AK$6,'Greenhouse Gas Costs Avoided'!$A$2:$I$32,9,FALSE)</f>
        <v>5.3216023247413169</v>
      </c>
      <c r="AL482" s="21">
        <f ca="1">H482*VLOOKUP(AL$6,'Greenhouse Gas Costs Avoided'!$A$2:$I$32,9,FALSE)</f>
        <v>5.4265301689166732</v>
      </c>
      <c r="AM482" s="21">
        <f ca="1">I482*VLOOKUP(AM$6,'Greenhouse Gas Costs Avoided'!$A$2:$I$32,9,FALSE)</f>
        <v>5.5063320831654474</v>
      </c>
      <c r="AN482" s="21">
        <f ca="1">J482*VLOOKUP(AN$6,'Greenhouse Gas Costs Avoided'!$A$2:$I$32,9,FALSE)</f>
        <v>5.5861339974142208</v>
      </c>
      <c r="AO482" s="21">
        <f ca="1">K482*VLOOKUP(AO$6,'Greenhouse Gas Costs Avoided'!$A$2:$I$32,9,FALSE)</f>
        <v>5.665935911662995</v>
      </c>
      <c r="AP482" s="21">
        <f ca="1">L482*VLOOKUP(AP$6,'Greenhouse Gas Costs Avoided'!$A$2:$I$32,9,FALSE)</f>
        <v>5.7457378259117702</v>
      </c>
      <c r="AQ482" s="21">
        <f ca="1">M482*VLOOKUP(AQ$6,'Greenhouse Gas Costs Avoided'!$A$2:$I$32,9,FALSE)</f>
        <v>5.8255397401605462</v>
      </c>
      <c r="AR482" s="21">
        <f ca="1">N482*VLOOKUP(AR$6,'Greenhouse Gas Costs Avoided'!$A$2:$I$32,9,FALSE)</f>
        <v>5.9053416544093205</v>
      </c>
      <c r="AS482" s="21">
        <f ca="1">O482*VLOOKUP(AS$6,'Greenhouse Gas Costs Avoided'!$A$2:$I$32,9,FALSE)</f>
        <v>5.9851435686580947</v>
      </c>
      <c r="AT482" s="21">
        <f ca="1">P482*VLOOKUP(AT$6,'Greenhouse Gas Costs Avoided'!$A$2:$I$32,9,FALSE)</f>
        <v>6.0649454829068699</v>
      </c>
      <c r="AU482" s="21">
        <f ca="1">Q482*VLOOKUP(AU$6,'Greenhouse Gas Costs Avoided'!$A$2:$I$32,9,FALSE)</f>
        <v>6.1447473971556432</v>
      </c>
      <c r="AV482" s="21">
        <f ca="1">R482*VLOOKUP(AV$6,'Greenhouse Gas Costs Avoided'!$A$2:$I$32,9,FALSE)</f>
        <v>6.2245493114044184</v>
      </c>
      <c r="AW482" s="21">
        <f ca="1">S482*VLOOKUP(AW$6,'Greenhouse Gas Costs Avoided'!$A$2:$I$32,9,FALSE)</f>
        <v>6.312953786990386</v>
      </c>
      <c r="AX482" s="21">
        <f ca="1">T482*VLOOKUP(AX$6,'Greenhouse Gas Costs Avoided'!$A$2:$I$32,9,FALSE)</f>
        <v>6.4013582625763545</v>
      </c>
      <c r="AY482" s="21">
        <f ca="1">U482*VLOOKUP(AY$6,'Greenhouse Gas Costs Avoided'!$A$2:$I$32,9,FALSE)</f>
        <v>6.4897627381623222</v>
      </c>
      <c r="AZ482" s="21">
        <f ca="1">V482*VLOOKUP(AZ$6,'Greenhouse Gas Costs Avoided'!$A$2:$I$32,9,FALSE)</f>
        <v>6.5781672137482907</v>
      </c>
      <c r="BA482" s="21">
        <f ca="1">W482*VLOOKUP(BA$6,'Greenhouse Gas Costs Avoided'!$A$2:$I$32,9,FALSE)</f>
        <v>6.6665716893342575</v>
      </c>
      <c r="BB482" s="21">
        <f ca="1">X482*VLOOKUP(BB$6,'Greenhouse Gas Costs Avoided'!$A$2:$I$32,9,FALSE)</f>
        <v>6.7450019445028957</v>
      </c>
      <c r="BC482" s="21">
        <f ca="1">Y482*VLOOKUP(BC$6,'Greenhouse Gas Costs Avoided'!$A$2:$I$32,9,FALSE)</f>
        <v>6.8234321996715348</v>
      </c>
      <c r="BD482" s="21">
        <f ca="1">Z482*VLOOKUP(BD$6,'Greenhouse Gas Costs Avoided'!$A$2:$I$32,9,FALSE)</f>
        <v>6.901862454840173</v>
      </c>
      <c r="BE482" s="21">
        <f ca="1">AA482*VLOOKUP(BE$6,'Greenhouse Gas Costs Avoided'!$A$2:$I$32,9,FALSE)</f>
        <v>6.9802927100088112</v>
      </c>
      <c r="BF482" s="21">
        <f ca="1">AB482*VLOOKUP(BF$6,'Greenhouse Gas Costs Avoided'!$A$2:$I$32,9,FALSE)</f>
        <v>7.0587229651774486</v>
      </c>
      <c r="BG482" s="21">
        <f ca="1">AC482*VLOOKUP(BG$6,'Greenhouse Gas Costs Avoided'!$A$2:$I$32,9,FALSE)</f>
        <v>7.1502249295408609</v>
      </c>
      <c r="BH482" s="21">
        <f ca="1">AD482*VLOOKUP(BH$6,'Greenhouse Gas Costs Avoided'!$A$2:$I$32,9,FALSE)</f>
        <v>7.2417268939042723</v>
      </c>
      <c r="BI482" s="21">
        <f ca="1">AE482*VLOOKUP(BI$6,'Greenhouse Gas Costs Avoided'!$A$2:$I$32,9,FALSE)</f>
        <v>7.3332288582676846</v>
      </c>
      <c r="BJ482" s="21">
        <f ca="1">AF482*VLOOKUP(BJ$6,'Greenhouse Gas Costs Avoided'!$A$2:$I$32,9,FALSE)</f>
        <v>7.424730822631096</v>
      </c>
      <c r="BK482" s="22">
        <f ca="1">AG482*VLOOKUP(BK$6,'Greenhouse Gas Costs Avoided'!$A$2:$I$32,9,FALSE)</f>
        <v>7.5723812490175435</v>
      </c>
    </row>
    <row r="483" spans="1:63" x14ac:dyDescent="0.35">
      <c r="A483" s="11">
        <v>477</v>
      </c>
      <c r="B483" s="12">
        <f t="shared" ca="1" si="14"/>
        <v>3</v>
      </c>
      <c r="C483" s="13">
        <f t="shared" ca="1" si="15"/>
        <v>2023</v>
      </c>
      <c r="E483" s="20">
        <f ca="1">IF(E$6&lt;$C483,0,VLOOKUP(E$6,'MonteCarlo Policy Paths'!$A$2:$I$31,'Monte Carlo_WA Complance Price'!$B483+1,FALSE))</f>
        <v>0</v>
      </c>
      <c r="F483" s="21">
        <f ca="1">IF(F$6&lt;$C483,0,VLOOKUP(F$6,'MonteCarlo Policy Paths'!$A$2:$I$31,'Monte Carlo_WA Complance Price'!$B483+1,FALSE))</f>
        <v>82.346532180449415</v>
      </c>
      <c r="G483" s="21">
        <f ca="1">IF(G$6&lt;$C483,0,VLOOKUP(G$6,'MonteCarlo Policy Paths'!$A$2:$I$31,'Monte Carlo_WA Complance Price'!$B483+1,FALSE))</f>
        <v>84.002844861871253</v>
      </c>
      <c r="H483" s="21">
        <f ca="1">IF(H$6&lt;$C483,0,VLOOKUP(H$6,'MonteCarlo Policy Paths'!$A$2:$I$31,'Monte Carlo_WA Complance Price'!$B483+1,FALSE))</f>
        <v>85.659157543293105</v>
      </c>
      <c r="I483" s="21">
        <f ca="1">IF(I$6&lt;$C483,0,VLOOKUP(I$6,'MonteCarlo Policy Paths'!$A$2:$I$31,'Monte Carlo_WA Complance Price'!$B483+1,FALSE))</f>
        <v>86.918851036576825</v>
      </c>
      <c r="J483" s="21">
        <f ca="1">IF(J$6&lt;$C483,0,VLOOKUP(J$6,'MonteCarlo Policy Paths'!$A$2:$I$31,'Monte Carlo_WA Complance Price'!$B483+1,FALSE))</f>
        <v>88.178544529860531</v>
      </c>
      <c r="K483" s="21">
        <f ca="1">IF(K$6&lt;$C483,0,VLOOKUP(K$6,'MonteCarlo Policy Paths'!$A$2:$I$31,'Monte Carlo_WA Complance Price'!$B483+1,FALSE))</f>
        <v>89.438238023144251</v>
      </c>
      <c r="L483" s="21">
        <f ca="1">IF(L$6&lt;$C483,0,VLOOKUP(L$6,'MonteCarlo Policy Paths'!$A$2:$I$31,'Monte Carlo_WA Complance Price'!$B483+1,FALSE))</f>
        <v>90.697931516427971</v>
      </c>
      <c r="M483" s="21">
        <f ca="1">IF(M$6&lt;$C483,0,VLOOKUP(M$6,'MonteCarlo Policy Paths'!$A$2:$I$31,'Monte Carlo_WA Complance Price'!$B483+1,FALSE))</f>
        <v>91.95762500971172</v>
      </c>
      <c r="N483" s="21">
        <f ca="1">IF(N$6&lt;$C483,0,VLOOKUP(N$6,'MonteCarlo Policy Paths'!$A$2:$I$31,'Monte Carlo_WA Complance Price'!$B483+1,FALSE))</f>
        <v>93.21731850299544</v>
      </c>
      <c r="O483" s="21">
        <f ca="1">IF(O$6&lt;$C483,0,VLOOKUP(O$6,'MonteCarlo Policy Paths'!$A$2:$I$31,'Monte Carlo_WA Complance Price'!$B483+1,FALSE))</f>
        <v>94.47701199627916</v>
      </c>
      <c r="P483" s="21">
        <f ca="1">IF(P$6&lt;$C483,0,VLOOKUP(P$6,'MonteCarlo Policy Paths'!$A$2:$I$31,'Monte Carlo_WA Complance Price'!$B483+1,FALSE))</f>
        <v>95.73670548956288</v>
      </c>
      <c r="Q483" s="21">
        <f ca="1">IF(Q$6&lt;$C483,0,VLOOKUP(Q$6,'MonteCarlo Policy Paths'!$A$2:$I$31,'Monte Carlo_WA Complance Price'!$B483+1,FALSE))</f>
        <v>96.996398982846586</v>
      </c>
      <c r="R483" s="21">
        <f ca="1">IF(R$6&lt;$C483,0,VLOOKUP(R$6,'MonteCarlo Policy Paths'!$A$2:$I$31,'Monte Carlo_WA Complance Price'!$B483+1,FALSE))</f>
        <v>101.49317720655506</v>
      </c>
      <c r="S483" s="21">
        <f ca="1">IF(S$6&lt;$C483,0,VLOOKUP(S$6,'MonteCarlo Policy Paths'!$A$2:$I$31,'Monte Carlo_WA Complance Price'!$B483+1,FALSE))</f>
        <v>104.21949379267882</v>
      </c>
      <c r="T483" s="21">
        <f ca="1">IF(T$6&lt;$C483,0,VLOOKUP(T$6,'MonteCarlo Policy Paths'!$A$2:$I$31,'Monte Carlo_WA Complance Price'!$B483+1,FALSE))</f>
        <v>107.03810370059369</v>
      </c>
      <c r="U483" s="21">
        <f ca="1">IF(U$6&lt;$C483,0,VLOOKUP(U$6,'MonteCarlo Policy Paths'!$A$2:$I$31,'Monte Carlo_WA Complance Price'!$B483+1,FALSE))</f>
        <v>109.92690053835344</v>
      </c>
      <c r="V483" s="21">
        <f ca="1">IF(V$6&lt;$C483,0,VLOOKUP(V$6,'MonteCarlo Policy Paths'!$A$2:$I$31,'Monte Carlo_WA Complance Price'!$B483+1,FALSE))</f>
        <v>112.89757853003228</v>
      </c>
      <c r="W483" s="21">
        <f ca="1">IF(W$6&lt;$C483,0,VLOOKUP(W$6,'MonteCarlo Policy Paths'!$A$2:$I$31,'Monte Carlo_WA Complance Price'!$B483+1,FALSE))</f>
        <v>115.91943874780665</v>
      </c>
      <c r="X483" s="21">
        <f ca="1">IF(X$6&lt;$C483,0,VLOOKUP(X$6,'MonteCarlo Policy Paths'!$A$2:$I$31,'Monte Carlo_WA Complance Price'!$B483+1,FALSE))</f>
        <v>119.06733931122673</v>
      </c>
      <c r="Y483" s="21">
        <f ca="1">IF(Y$6&lt;$C483,0,VLOOKUP(Y$6,'MonteCarlo Policy Paths'!$A$2:$I$31,'Monte Carlo_WA Complance Price'!$B483+1,FALSE))</f>
        <v>122.25496395468721</v>
      </c>
      <c r="Z483" s="21">
        <f ca="1">IF(Z$6&lt;$C483,0,VLOOKUP(Z$6,'MonteCarlo Policy Paths'!$A$2:$I$31,'Monte Carlo_WA Complance Price'!$B483+1,FALSE))</f>
        <v>125.4992630232488</v>
      </c>
      <c r="AA483" s="21">
        <f ca="1">IF(AA$6&lt;$C483,0,VLOOKUP(AA$6,'MonteCarlo Policy Paths'!$A$2:$I$31,'Monte Carlo_WA Complance Price'!$B483+1,FALSE))</f>
        <v>128.82380079097237</v>
      </c>
      <c r="AB483" s="21">
        <f ca="1">IF(AB$6&lt;$C483,0,VLOOKUP(AB$6,'MonteCarlo Policy Paths'!$A$2:$I$31,'Monte Carlo_WA Complance Price'!$B483+1,FALSE))</f>
        <v>132.24028719953677</v>
      </c>
      <c r="AC483" s="21">
        <f ca="1">IF(AC$6&lt;$C483,0,VLOOKUP(AC$6,'MonteCarlo Policy Paths'!$A$2:$I$31,'Monte Carlo_WA Complance Price'!$B483+1,FALSE))</f>
        <v>135.74155640209787</v>
      </c>
      <c r="AD483" s="21">
        <f ca="1">IF(AD$6&lt;$C483,0,VLOOKUP(AD$6,'MonteCarlo Policy Paths'!$A$2:$I$31,'Monte Carlo_WA Complance Price'!$B483+1,FALSE))</f>
        <v>139.32654413598658</v>
      </c>
      <c r="AE483" s="21">
        <f ca="1">IF(AE$6&lt;$C483,0,VLOOKUP(AE$6,'MonteCarlo Policy Paths'!$A$2:$I$31,'Monte Carlo_WA Complance Price'!$B483+1,FALSE))</f>
        <v>142.9856742986068</v>
      </c>
      <c r="AF483" s="21">
        <f ca="1">IF(AF$6&lt;$C483,0,VLOOKUP(AF$6,'MonteCarlo Policy Paths'!$A$2:$I$31,'Monte Carlo_WA Complance Price'!$B483+1,FALSE))</f>
        <v>146.72361540812219</v>
      </c>
      <c r="AG483" s="22">
        <f ca="1">IF(AG$6&lt;$C483,0,VLOOKUP(AG$6,'MonteCarlo Policy Paths'!$A$2:$I$31,'Monte Carlo_WA Complance Price'!$B483+1,FALSE))</f>
        <v>150.52284977717397</v>
      </c>
      <c r="AI483" s="20">
        <f ca="1">E483*VLOOKUP(AI$6,'Greenhouse Gas Costs Avoided'!$A$2:$I$32,9,FALSE)</f>
        <v>0</v>
      </c>
      <c r="AJ483" s="21">
        <f ca="1">F483*VLOOKUP(AJ$6,'Greenhouse Gas Costs Avoided'!$A$2:$I$32,9,FALSE)</f>
        <v>5.2166744805659615</v>
      </c>
      <c r="AK483" s="21">
        <f ca="1">G483*VLOOKUP(AK$6,'Greenhouse Gas Costs Avoided'!$A$2:$I$32,9,FALSE)</f>
        <v>5.3216023247413169</v>
      </c>
      <c r="AL483" s="21">
        <f ca="1">H483*VLOOKUP(AL$6,'Greenhouse Gas Costs Avoided'!$A$2:$I$32,9,FALSE)</f>
        <v>5.4265301689166732</v>
      </c>
      <c r="AM483" s="21">
        <f ca="1">I483*VLOOKUP(AM$6,'Greenhouse Gas Costs Avoided'!$A$2:$I$32,9,FALSE)</f>
        <v>5.5063320831654474</v>
      </c>
      <c r="AN483" s="21">
        <f ca="1">J483*VLOOKUP(AN$6,'Greenhouse Gas Costs Avoided'!$A$2:$I$32,9,FALSE)</f>
        <v>5.5861339974142208</v>
      </c>
      <c r="AO483" s="21">
        <f ca="1">K483*VLOOKUP(AO$6,'Greenhouse Gas Costs Avoided'!$A$2:$I$32,9,FALSE)</f>
        <v>5.665935911662995</v>
      </c>
      <c r="AP483" s="21">
        <f ca="1">L483*VLOOKUP(AP$6,'Greenhouse Gas Costs Avoided'!$A$2:$I$32,9,FALSE)</f>
        <v>5.7457378259117702</v>
      </c>
      <c r="AQ483" s="21">
        <f ca="1">M483*VLOOKUP(AQ$6,'Greenhouse Gas Costs Avoided'!$A$2:$I$32,9,FALSE)</f>
        <v>5.8255397401605462</v>
      </c>
      <c r="AR483" s="21">
        <f ca="1">N483*VLOOKUP(AR$6,'Greenhouse Gas Costs Avoided'!$A$2:$I$32,9,FALSE)</f>
        <v>5.9053416544093205</v>
      </c>
      <c r="AS483" s="21">
        <f ca="1">O483*VLOOKUP(AS$6,'Greenhouse Gas Costs Avoided'!$A$2:$I$32,9,FALSE)</f>
        <v>5.9851435686580947</v>
      </c>
      <c r="AT483" s="21">
        <f ca="1">P483*VLOOKUP(AT$6,'Greenhouse Gas Costs Avoided'!$A$2:$I$32,9,FALSE)</f>
        <v>6.0649454829068699</v>
      </c>
      <c r="AU483" s="21">
        <f ca="1">Q483*VLOOKUP(AU$6,'Greenhouse Gas Costs Avoided'!$A$2:$I$32,9,FALSE)</f>
        <v>6.1447473971556432</v>
      </c>
      <c r="AV483" s="21">
        <f ca="1">R483*VLOOKUP(AV$6,'Greenhouse Gas Costs Avoided'!$A$2:$I$32,9,FALSE)</f>
        <v>6.4296194808152167</v>
      </c>
      <c r="AW483" s="21">
        <f ca="1">S483*VLOOKUP(AW$6,'Greenhouse Gas Costs Avoided'!$A$2:$I$32,9,FALSE)</f>
        <v>6.6023323538917609</v>
      </c>
      <c r="AX483" s="21">
        <f ca="1">T483*VLOOKUP(AX$6,'Greenhouse Gas Costs Avoided'!$A$2:$I$32,9,FALSE)</f>
        <v>6.7808920331878957</v>
      </c>
      <c r="AY483" s="21">
        <f ca="1">U483*VLOOKUP(AY$6,'Greenhouse Gas Costs Avoided'!$A$2:$I$32,9,FALSE)</f>
        <v>6.9638980729572149</v>
      </c>
      <c r="AZ483" s="21">
        <f ca="1">V483*VLOOKUP(AZ$6,'Greenhouse Gas Costs Avoided'!$A$2:$I$32,9,FALSE)</f>
        <v>7.1520913053717949</v>
      </c>
      <c r="BA483" s="21">
        <f ca="1">W483*VLOOKUP(BA$6,'Greenhouse Gas Costs Avoided'!$A$2:$I$32,9,FALSE)</f>
        <v>7.3435269452765404</v>
      </c>
      <c r="BB483" s="21">
        <f ca="1">X483*VLOOKUP(BB$6,'Greenhouse Gas Costs Avoided'!$A$2:$I$32,9,FALSE)</f>
        <v>7.5429472742415475</v>
      </c>
      <c r="BC483" s="21">
        <f ca="1">Y483*VLOOKUP(BC$6,'Greenhouse Gas Costs Avoided'!$A$2:$I$32,9,FALSE)</f>
        <v>7.744884134129272</v>
      </c>
      <c r="BD483" s="21">
        <f ca="1">Z483*VLOOKUP(BD$6,'Greenhouse Gas Costs Avoided'!$A$2:$I$32,9,FALSE)</f>
        <v>7.950411333759269</v>
      </c>
      <c r="BE483" s="21">
        <f ca="1">AA483*VLOOKUP(BE$6,'Greenhouse Gas Costs Avoided'!$A$2:$I$32,9,FALSE)</f>
        <v>8.161021676093501</v>
      </c>
      <c r="BF483" s="21">
        <f ca="1">AB483*VLOOKUP(BF$6,'Greenhouse Gas Costs Avoided'!$A$2:$I$32,9,FALSE)</f>
        <v>8.3774569890184303</v>
      </c>
      <c r="BG483" s="21">
        <f ca="1">AC483*VLOOKUP(BG$6,'Greenhouse Gas Costs Avoided'!$A$2:$I$32,9,FALSE)</f>
        <v>8.5992633142510115</v>
      </c>
      <c r="BH483" s="21">
        <f ca="1">AD483*VLOOKUP(BH$6,'Greenhouse Gas Costs Avoided'!$A$2:$I$32,9,FALSE)</f>
        <v>8.8263732304711304</v>
      </c>
      <c r="BI483" s="21">
        <f ca="1">AE483*VLOOKUP(BI$6,'Greenhouse Gas Costs Avoided'!$A$2:$I$32,9,FALSE)</f>
        <v>9.05818008905967</v>
      </c>
      <c r="BJ483" s="21">
        <f ca="1">AF483*VLOOKUP(BJ$6,'Greenhouse Gas Costs Avoided'!$A$2:$I$32,9,FALSE)</f>
        <v>9.2949796418706736</v>
      </c>
      <c r="BK483" s="22">
        <f ca="1">AG483*VLOOKUP(BK$6,'Greenhouse Gas Costs Avoided'!$A$2:$I$32,9,FALSE)</f>
        <v>9.5356621388007277</v>
      </c>
    </row>
    <row r="484" spans="1:63" x14ac:dyDescent="0.35">
      <c r="A484" s="11">
        <v>478</v>
      </c>
      <c r="B484" s="12">
        <f t="shared" ca="1" si="14"/>
        <v>2</v>
      </c>
      <c r="C484" s="13">
        <f t="shared" ca="1" si="15"/>
        <v>2023</v>
      </c>
      <c r="E484" s="20">
        <f ca="1">IF(E$6&lt;$C484,0,VLOOKUP(E$6,'MonteCarlo Policy Paths'!$A$2:$I$31,'Monte Carlo_WA Complance Price'!$B484+1,FALSE))</f>
        <v>0</v>
      </c>
      <c r="F484" s="21">
        <f ca="1">IF(F$6&lt;$C484,0,VLOOKUP(F$6,'MonteCarlo Policy Paths'!$A$2:$I$31,'Monte Carlo_WA Complance Price'!$B484+1,FALSE))</f>
        <v>82.346532180449415</v>
      </c>
      <c r="G484" s="21">
        <f ca="1">IF(G$6&lt;$C484,0,VLOOKUP(G$6,'MonteCarlo Policy Paths'!$A$2:$I$31,'Monte Carlo_WA Complance Price'!$B484+1,FALSE))</f>
        <v>84.002844861871253</v>
      </c>
      <c r="H484" s="21">
        <f ca="1">IF(H$6&lt;$C484,0,VLOOKUP(H$6,'MonteCarlo Policy Paths'!$A$2:$I$31,'Monte Carlo_WA Complance Price'!$B484+1,FALSE))</f>
        <v>85.659157543293105</v>
      </c>
      <c r="I484" s="21">
        <f ca="1">IF(I$6&lt;$C484,0,VLOOKUP(I$6,'MonteCarlo Policy Paths'!$A$2:$I$31,'Monte Carlo_WA Complance Price'!$B484+1,FALSE))</f>
        <v>86.918851036576825</v>
      </c>
      <c r="J484" s="21">
        <f ca="1">IF(J$6&lt;$C484,0,VLOOKUP(J$6,'MonteCarlo Policy Paths'!$A$2:$I$31,'Monte Carlo_WA Complance Price'!$B484+1,FALSE))</f>
        <v>88.178544529860531</v>
      </c>
      <c r="K484" s="21">
        <f ca="1">IF(K$6&lt;$C484,0,VLOOKUP(K$6,'MonteCarlo Policy Paths'!$A$2:$I$31,'Monte Carlo_WA Complance Price'!$B484+1,FALSE))</f>
        <v>89.438238023144251</v>
      </c>
      <c r="L484" s="21">
        <f ca="1">IF(L$6&lt;$C484,0,VLOOKUP(L$6,'MonteCarlo Policy Paths'!$A$2:$I$31,'Monte Carlo_WA Complance Price'!$B484+1,FALSE))</f>
        <v>90.697931516427971</v>
      </c>
      <c r="M484" s="21">
        <f ca="1">IF(M$6&lt;$C484,0,VLOOKUP(M$6,'MonteCarlo Policy Paths'!$A$2:$I$31,'Monte Carlo_WA Complance Price'!$B484+1,FALSE))</f>
        <v>91.95762500971172</v>
      </c>
      <c r="N484" s="21">
        <f ca="1">IF(N$6&lt;$C484,0,VLOOKUP(N$6,'MonteCarlo Policy Paths'!$A$2:$I$31,'Monte Carlo_WA Complance Price'!$B484+1,FALSE))</f>
        <v>93.21731850299544</v>
      </c>
      <c r="O484" s="21">
        <f ca="1">IF(O$6&lt;$C484,0,VLOOKUP(O$6,'MonteCarlo Policy Paths'!$A$2:$I$31,'Monte Carlo_WA Complance Price'!$B484+1,FALSE))</f>
        <v>94.47701199627916</v>
      </c>
      <c r="P484" s="21">
        <f ca="1">IF(P$6&lt;$C484,0,VLOOKUP(P$6,'MonteCarlo Policy Paths'!$A$2:$I$31,'Monte Carlo_WA Complance Price'!$B484+1,FALSE))</f>
        <v>95.73670548956288</v>
      </c>
      <c r="Q484" s="21">
        <f ca="1">IF(Q$6&lt;$C484,0,VLOOKUP(Q$6,'MonteCarlo Policy Paths'!$A$2:$I$31,'Monte Carlo_WA Complance Price'!$B484+1,FALSE))</f>
        <v>96.996398982846586</v>
      </c>
      <c r="R484" s="21">
        <f ca="1">IF(R$6&lt;$C484,0,VLOOKUP(R$6,'MonteCarlo Policy Paths'!$A$2:$I$31,'Monte Carlo_WA Complance Price'!$B484+1,FALSE))</f>
        <v>98.25609247613032</v>
      </c>
      <c r="S484" s="21">
        <f ca="1">IF(S$6&lt;$C484,0,VLOOKUP(S$6,'MonteCarlo Policy Paths'!$A$2:$I$31,'Monte Carlo_WA Complance Price'!$B484+1,FALSE))</f>
        <v>99.65157958594628</v>
      </c>
      <c r="T484" s="21">
        <f ca="1">IF(T$6&lt;$C484,0,VLOOKUP(T$6,'MonteCarlo Policy Paths'!$A$2:$I$31,'Monte Carlo_WA Complance Price'!$B484+1,FALSE))</f>
        <v>101.04706669576224</v>
      </c>
      <c r="U484" s="21">
        <f ca="1">IF(U$6&lt;$C484,0,VLOOKUP(U$6,'MonteCarlo Policy Paths'!$A$2:$I$31,'Monte Carlo_WA Complance Price'!$B484+1,FALSE))</f>
        <v>102.4425538055782</v>
      </c>
      <c r="V484" s="21">
        <f ca="1">IF(V$6&lt;$C484,0,VLOOKUP(V$6,'MonteCarlo Policy Paths'!$A$2:$I$31,'Monte Carlo_WA Complance Price'!$B484+1,FALSE))</f>
        <v>103.83804091539416</v>
      </c>
      <c r="W484" s="21">
        <f ca="1">IF(W$6&lt;$C484,0,VLOOKUP(W$6,'MonteCarlo Policy Paths'!$A$2:$I$31,'Monte Carlo_WA Complance Price'!$B484+1,FALSE))</f>
        <v>105.23352802521011</v>
      </c>
      <c r="X484" s="21">
        <f ca="1">IF(X$6&lt;$C484,0,VLOOKUP(X$6,'MonteCarlo Policy Paths'!$A$2:$I$31,'Monte Carlo_WA Complance Price'!$B484+1,FALSE))</f>
        <v>106.47156953138905</v>
      </c>
      <c r="Y484" s="21">
        <f ca="1">IF(Y$6&lt;$C484,0,VLOOKUP(Y$6,'MonteCarlo Policy Paths'!$A$2:$I$31,'Monte Carlo_WA Complance Price'!$B484+1,FALSE))</f>
        <v>107.709611037568</v>
      </c>
      <c r="Z484" s="21">
        <f ca="1">IF(Z$6&lt;$C484,0,VLOOKUP(Z$6,'MonteCarlo Policy Paths'!$A$2:$I$31,'Monte Carlo_WA Complance Price'!$B484+1,FALSE))</f>
        <v>108.94765254374694</v>
      </c>
      <c r="AA484" s="21">
        <f ca="1">IF(AA$6&lt;$C484,0,VLOOKUP(AA$6,'MonteCarlo Policy Paths'!$A$2:$I$31,'Monte Carlo_WA Complance Price'!$B484+1,FALSE))</f>
        <v>110.18569404992589</v>
      </c>
      <c r="AB484" s="21">
        <f ca="1">IF(AB$6&lt;$C484,0,VLOOKUP(AB$6,'MonteCarlo Policy Paths'!$A$2:$I$31,'Monte Carlo_WA Complance Price'!$B484+1,FALSE))</f>
        <v>111.42373555610482</v>
      </c>
      <c r="AC484" s="21">
        <f ca="1">IF(AC$6&lt;$C484,0,VLOOKUP(AC$6,'MonteCarlo Policy Paths'!$A$2:$I$31,'Monte Carlo_WA Complance Price'!$B484+1,FALSE))</f>
        <v>112.86811731331359</v>
      </c>
      <c r="AD484" s="21">
        <f ca="1">IF(AD$6&lt;$C484,0,VLOOKUP(AD$6,'MonteCarlo Policy Paths'!$A$2:$I$31,'Monte Carlo_WA Complance Price'!$B484+1,FALSE))</f>
        <v>114.31249907052236</v>
      </c>
      <c r="AE484" s="21">
        <f ca="1">IF(AE$6&lt;$C484,0,VLOOKUP(AE$6,'MonteCarlo Policy Paths'!$A$2:$I$31,'Monte Carlo_WA Complance Price'!$B484+1,FALSE))</f>
        <v>115.75688082773114</v>
      </c>
      <c r="AF484" s="21">
        <f ca="1">IF(AF$6&lt;$C484,0,VLOOKUP(AF$6,'MonteCarlo Policy Paths'!$A$2:$I$31,'Monte Carlo_WA Complance Price'!$B484+1,FALSE))</f>
        <v>117.20126258493991</v>
      </c>
      <c r="AG484" s="22">
        <f ca="1">IF(AG$6&lt;$C484,0,VLOOKUP(AG$6,'MonteCarlo Policy Paths'!$A$2:$I$31,'Monte Carlo_WA Complance Price'!$B484+1,FALSE))</f>
        <v>120.41827982173916</v>
      </c>
      <c r="AI484" s="20">
        <f ca="1">E484*VLOOKUP(AI$6,'Greenhouse Gas Costs Avoided'!$A$2:$I$32,9,FALSE)</f>
        <v>0</v>
      </c>
      <c r="AJ484" s="21">
        <f ca="1">F484*VLOOKUP(AJ$6,'Greenhouse Gas Costs Avoided'!$A$2:$I$32,9,FALSE)</f>
        <v>5.2166744805659615</v>
      </c>
      <c r="AK484" s="21">
        <f ca="1">G484*VLOOKUP(AK$6,'Greenhouse Gas Costs Avoided'!$A$2:$I$32,9,FALSE)</f>
        <v>5.3216023247413169</v>
      </c>
      <c r="AL484" s="21">
        <f ca="1">H484*VLOOKUP(AL$6,'Greenhouse Gas Costs Avoided'!$A$2:$I$32,9,FALSE)</f>
        <v>5.4265301689166732</v>
      </c>
      <c r="AM484" s="21">
        <f ca="1">I484*VLOOKUP(AM$6,'Greenhouse Gas Costs Avoided'!$A$2:$I$32,9,FALSE)</f>
        <v>5.5063320831654474</v>
      </c>
      <c r="AN484" s="21">
        <f ca="1">J484*VLOOKUP(AN$6,'Greenhouse Gas Costs Avoided'!$A$2:$I$32,9,FALSE)</f>
        <v>5.5861339974142208</v>
      </c>
      <c r="AO484" s="21">
        <f ca="1">K484*VLOOKUP(AO$6,'Greenhouse Gas Costs Avoided'!$A$2:$I$32,9,FALSE)</f>
        <v>5.665935911662995</v>
      </c>
      <c r="AP484" s="21">
        <f ca="1">L484*VLOOKUP(AP$6,'Greenhouse Gas Costs Avoided'!$A$2:$I$32,9,FALSE)</f>
        <v>5.7457378259117702</v>
      </c>
      <c r="AQ484" s="21">
        <f ca="1">M484*VLOOKUP(AQ$6,'Greenhouse Gas Costs Avoided'!$A$2:$I$32,9,FALSE)</f>
        <v>5.8255397401605462</v>
      </c>
      <c r="AR484" s="21">
        <f ca="1">N484*VLOOKUP(AR$6,'Greenhouse Gas Costs Avoided'!$A$2:$I$32,9,FALSE)</f>
        <v>5.9053416544093205</v>
      </c>
      <c r="AS484" s="21">
        <f ca="1">O484*VLOOKUP(AS$6,'Greenhouse Gas Costs Avoided'!$A$2:$I$32,9,FALSE)</f>
        <v>5.9851435686580947</v>
      </c>
      <c r="AT484" s="21">
        <f ca="1">P484*VLOOKUP(AT$6,'Greenhouse Gas Costs Avoided'!$A$2:$I$32,9,FALSE)</f>
        <v>6.0649454829068699</v>
      </c>
      <c r="AU484" s="21">
        <f ca="1">Q484*VLOOKUP(AU$6,'Greenhouse Gas Costs Avoided'!$A$2:$I$32,9,FALSE)</f>
        <v>6.1447473971556432</v>
      </c>
      <c r="AV484" s="21">
        <f ca="1">R484*VLOOKUP(AV$6,'Greenhouse Gas Costs Avoided'!$A$2:$I$32,9,FALSE)</f>
        <v>6.2245493114044184</v>
      </c>
      <c r="AW484" s="21">
        <f ca="1">S484*VLOOKUP(AW$6,'Greenhouse Gas Costs Avoided'!$A$2:$I$32,9,FALSE)</f>
        <v>6.312953786990386</v>
      </c>
      <c r="AX484" s="21">
        <f ca="1">T484*VLOOKUP(AX$6,'Greenhouse Gas Costs Avoided'!$A$2:$I$32,9,FALSE)</f>
        <v>6.4013582625763545</v>
      </c>
      <c r="AY484" s="21">
        <f ca="1">U484*VLOOKUP(AY$6,'Greenhouse Gas Costs Avoided'!$A$2:$I$32,9,FALSE)</f>
        <v>6.4897627381623222</v>
      </c>
      <c r="AZ484" s="21">
        <f ca="1">V484*VLOOKUP(AZ$6,'Greenhouse Gas Costs Avoided'!$A$2:$I$32,9,FALSE)</f>
        <v>6.5781672137482907</v>
      </c>
      <c r="BA484" s="21">
        <f ca="1">W484*VLOOKUP(BA$6,'Greenhouse Gas Costs Avoided'!$A$2:$I$32,9,FALSE)</f>
        <v>6.6665716893342575</v>
      </c>
      <c r="BB484" s="21">
        <f ca="1">X484*VLOOKUP(BB$6,'Greenhouse Gas Costs Avoided'!$A$2:$I$32,9,FALSE)</f>
        <v>6.7450019445028957</v>
      </c>
      <c r="BC484" s="21">
        <f ca="1">Y484*VLOOKUP(BC$6,'Greenhouse Gas Costs Avoided'!$A$2:$I$32,9,FALSE)</f>
        <v>6.8234321996715348</v>
      </c>
      <c r="BD484" s="21">
        <f ca="1">Z484*VLOOKUP(BD$6,'Greenhouse Gas Costs Avoided'!$A$2:$I$32,9,FALSE)</f>
        <v>6.901862454840173</v>
      </c>
      <c r="BE484" s="21">
        <f ca="1">AA484*VLOOKUP(BE$6,'Greenhouse Gas Costs Avoided'!$A$2:$I$32,9,FALSE)</f>
        <v>6.9802927100088112</v>
      </c>
      <c r="BF484" s="21">
        <f ca="1">AB484*VLOOKUP(BF$6,'Greenhouse Gas Costs Avoided'!$A$2:$I$32,9,FALSE)</f>
        <v>7.0587229651774486</v>
      </c>
      <c r="BG484" s="21">
        <f ca="1">AC484*VLOOKUP(BG$6,'Greenhouse Gas Costs Avoided'!$A$2:$I$32,9,FALSE)</f>
        <v>7.1502249295408609</v>
      </c>
      <c r="BH484" s="21">
        <f ca="1">AD484*VLOOKUP(BH$6,'Greenhouse Gas Costs Avoided'!$A$2:$I$32,9,FALSE)</f>
        <v>7.2417268939042723</v>
      </c>
      <c r="BI484" s="21">
        <f ca="1">AE484*VLOOKUP(BI$6,'Greenhouse Gas Costs Avoided'!$A$2:$I$32,9,FALSE)</f>
        <v>7.3332288582676846</v>
      </c>
      <c r="BJ484" s="21">
        <f ca="1">AF484*VLOOKUP(BJ$6,'Greenhouse Gas Costs Avoided'!$A$2:$I$32,9,FALSE)</f>
        <v>7.424730822631096</v>
      </c>
      <c r="BK484" s="22">
        <f ca="1">AG484*VLOOKUP(BK$6,'Greenhouse Gas Costs Avoided'!$A$2:$I$32,9,FALSE)</f>
        <v>7.6285297110405814</v>
      </c>
    </row>
    <row r="485" spans="1:63" x14ac:dyDescent="0.35">
      <c r="A485" s="11">
        <v>479</v>
      </c>
      <c r="B485" s="12">
        <f t="shared" ca="1" si="14"/>
        <v>2</v>
      </c>
      <c r="C485" s="13">
        <f t="shared" ca="1" si="15"/>
        <v>2023</v>
      </c>
      <c r="E485" s="20">
        <f ca="1">IF(E$6&lt;$C485,0,VLOOKUP(E$6,'MonteCarlo Policy Paths'!$A$2:$I$31,'Monte Carlo_WA Complance Price'!$B485+1,FALSE))</f>
        <v>0</v>
      </c>
      <c r="F485" s="21">
        <f ca="1">IF(F$6&lt;$C485,0,VLOOKUP(F$6,'MonteCarlo Policy Paths'!$A$2:$I$31,'Monte Carlo_WA Complance Price'!$B485+1,FALSE))</f>
        <v>82.346532180449415</v>
      </c>
      <c r="G485" s="21">
        <f ca="1">IF(G$6&lt;$C485,0,VLOOKUP(G$6,'MonteCarlo Policy Paths'!$A$2:$I$31,'Monte Carlo_WA Complance Price'!$B485+1,FALSE))</f>
        <v>84.002844861871253</v>
      </c>
      <c r="H485" s="21">
        <f ca="1">IF(H$6&lt;$C485,0,VLOOKUP(H$6,'MonteCarlo Policy Paths'!$A$2:$I$31,'Monte Carlo_WA Complance Price'!$B485+1,FALSE))</f>
        <v>85.659157543293105</v>
      </c>
      <c r="I485" s="21">
        <f ca="1">IF(I$6&lt;$C485,0,VLOOKUP(I$6,'MonteCarlo Policy Paths'!$A$2:$I$31,'Monte Carlo_WA Complance Price'!$B485+1,FALSE))</f>
        <v>86.918851036576825</v>
      </c>
      <c r="J485" s="21">
        <f ca="1">IF(J$6&lt;$C485,0,VLOOKUP(J$6,'MonteCarlo Policy Paths'!$A$2:$I$31,'Monte Carlo_WA Complance Price'!$B485+1,FALSE))</f>
        <v>88.178544529860531</v>
      </c>
      <c r="K485" s="21">
        <f ca="1">IF(K$6&lt;$C485,0,VLOOKUP(K$6,'MonteCarlo Policy Paths'!$A$2:$I$31,'Monte Carlo_WA Complance Price'!$B485+1,FALSE))</f>
        <v>89.438238023144251</v>
      </c>
      <c r="L485" s="21">
        <f ca="1">IF(L$6&lt;$C485,0,VLOOKUP(L$6,'MonteCarlo Policy Paths'!$A$2:$I$31,'Monte Carlo_WA Complance Price'!$B485+1,FALSE))</f>
        <v>90.697931516427971</v>
      </c>
      <c r="M485" s="21">
        <f ca="1">IF(M$6&lt;$C485,0,VLOOKUP(M$6,'MonteCarlo Policy Paths'!$A$2:$I$31,'Monte Carlo_WA Complance Price'!$B485+1,FALSE))</f>
        <v>91.95762500971172</v>
      </c>
      <c r="N485" s="21">
        <f ca="1">IF(N$6&lt;$C485,0,VLOOKUP(N$6,'MonteCarlo Policy Paths'!$A$2:$I$31,'Monte Carlo_WA Complance Price'!$B485+1,FALSE))</f>
        <v>93.21731850299544</v>
      </c>
      <c r="O485" s="21">
        <f ca="1">IF(O$6&lt;$C485,0,VLOOKUP(O$6,'MonteCarlo Policy Paths'!$A$2:$I$31,'Monte Carlo_WA Complance Price'!$B485+1,FALSE))</f>
        <v>94.47701199627916</v>
      </c>
      <c r="P485" s="21">
        <f ca="1">IF(P$6&lt;$C485,0,VLOOKUP(P$6,'MonteCarlo Policy Paths'!$A$2:$I$31,'Monte Carlo_WA Complance Price'!$B485+1,FALSE))</f>
        <v>95.73670548956288</v>
      </c>
      <c r="Q485" s="21">
        <f ca="1">IF(Q$6&lt;$C485,0,VLOOKUP(Q$6,'MonteCarlo Policy Paths'!$A$2:$I$31,'Monte Carlo_WA Complance Price'!$B485+1,FALSE))</f>
        <v>96.996398982846586</v>
      </c>
      <c r="R485" s="21">
        <f ca="1">IF(R$6&lt;$C485,0,VLOOKUP(R$6,'MonteCarlo Policy Paths'!$A$2:$I$31,'Monte Carlo_WA Complance Price'!$B485+1,FALSE))</f>
        <v>98.25609247613032</v>
      </c>
      <c r="S485" s="21">
        <f ca="1">IF(S$6&lt;$C485,0,VLOOKUP(S$6,'MonteCarlo Policy Paths'!$A$2:$I$31,'Monte Carlo_WA Complance Price'!$B485+1,FALSE))</f>
        <v>99.65157958594628</v>
      </c>
      <c r="T485" s="21">
        <f ca="1">IF(T$6&lt;$C485,0,VLOOKUP(T$6,'MonteCarlo Policy Paths'!$A$2:$I$31,'Monte Carlo_WA Complance Price'!$B485+1,FALSE))</f>
        <v>101.04706669576224</v>
      </c>
      <c r="U485" s="21">
        <f ca="1">IF(U$6&lt;$C485,0,VLOOKUP(U$6,'MonteCarlo Policy Paths'!$A$2:$I$31,'Monte Carlo_WA Complance Price'!$B485+1,FALSE))</f>
        <v>102.4425538055782</v>
      </c>
      <c r="V485" s="21">
        <f ca="1">IF(V$6&lt;$C485,0,VLOOKUP(V$6,'MonteCarlo Policy Paths'!$A$2:$I$31,'Monte Carlo_WA Complance Price'!$B485+1,FALSE))</f>
        <v>103.83804091539416</v>
      </c>
      <c r="W485" s="21">
        <f ca="1">IF(W$6&lt;$C485,0,VLOOKUP(W$6,'MonteCarlo Policy Paths'!$A$2:$I$31,'Monte Carlo_WA Complance Price'!$B485+1,FALSE))</f>
        <v>105.23352802521011</v>
      </c>
      <c r="X485" s="21">
        <f ca="1">IF(X$6&lt;$C485,0,VLOOKUP(X$6,'MonteCarlo Policy Paths'!$A$2:$I$31,'Monte Carlo_WA Complance Price'!$B485+1,FALSE))</f>
        <v>106.47156953138905</v>
      </c>
      <c r="Y485" s="21">
        <f ca="1">IF(Y$6&lt;$C485,0,VLOOKUP(Y$6,'MonteCarlo Policy Paths'!$A$2:$I$31,'Monte Carlo_WA Complance Price'!$B485+1,FALSE))</f>
        <v>107.709611037568</v>
      </c>
      <c r="Z485" s="21">
        <f ca="1">IF(Z$6&lt;$C485,0,VLOOKUP(Z$6,'MonteCarlo Policy Paths'!$A$2:$I$31,'Monte Carlo_WA Complance Price'!$B485+1,FALSE))</f>
        <v>108.94765254374694</v>
      </c>
      <c r="AA485" s="21">
        <f ca="1">IF(AA$6&lt;$C485,0,VLOOKUP(AA$6,'MonteCarlo Policy Paths'!$A$2:$I$31,'Monte Carlo_WA Complance Price'!$B485+1,FALSE))</f>
        <v>110.18569404992589</v>
      </c>
      <c r="AB485" s="21">
        <f ca="1">IF(AB$6&lt;$C485,0,VLOOKUP(AB$6,'MonteCarlo Policy Paths'!$A$2:$I$31,'Monte Carlo_WA Complance Price'!$B485+1,FALSE))</f>
        <v>111.42373555610482</v>
      </c>
      <c r="AC485" s="21">
        <f ca="1">IF(AC$6&lt;$C485,0,VLOOKUP(AC$6,'MonteCarlo Policy Paths'!$A$2:$I$31,'Monte Carlo_WA Complance Price'!$B485+1,FALSE))</f>
        <v>112.86811731331359</v>
      </c>
      <c r="AD485" s="21">
        <f ca="1">IF(AD$6&lt;$C485,0,VLOOKUP(AD$6,'MonteCarlo Policy Paths'!$A$2:$I$31,'Monte Carlo_WA Complance Price'!$B485+1,FALSE))</f>
        <v>114.31249907052236</v>
      </c>
      <c r="AE485" s="21">
        <f ca="1">IF(AE$6&lt;$C485,0,VLOOKUP(AE$6,'MonteCarlo Policy Paths'!$A$2:$I$31,'Monte Carlo_WA Complance Price'!$B485+1,FALSE))</f>
        <v>115.75688082773114</v>
      </c>
      <c r="AF485" s="21">
        <f ca="1">IF(AF$6&lt;$C485,0,VLOOKUP(AF$6,'MonteCarlo Policy Paths'!$A$2:$I$31,'Monte Carlo_WA Complance Price'!$B485+1,FALSE))</f>
        <v>117.20126258493991</v>
      </c>
      <c r="AG485" s="22">
        <f ca="1">IF(AG$6&lt;$C485,0,VLOOKUP(AG$6,'MonteCarlo Policy Paths'!$A$2:$I$31,'Monte Carlo_WA Complance Price'!$B485+1,FALSE))</f>
        <v>120.41827982173916</v>
      </c>
      <c r="AI485" s="20">
        <f ca="1">E485*VLOOKUP(AI$6,'Greenhouse Gas Costs Avoided'!$A$2:$I$32,9,FALSE)</f>
        <v>0</v>
      </c>
      <c r="AJ485" s="21">
        <f ca="1">F485*VLOOKUP(AJ$6,'Greenhouse Gas Costs Avoided'!$A$2:$I$32,9,FALSE)</f>
        <v>5.2166744805659615</v>
      </c>
      <c r="AK485" s="21">
        <f ca="1">G485*VLOOKUP(AK$6,'Greenhouse Gas Costs Avoided'!$A$2:$I$32,9,FALSE)</f>
        <v>5.3216023247413169</v>
      </c>
      <c r="AL485" s="21">
        <f ca="1">H485*VLOOKUP(AL$6,'Greenhouse Gas Costs Avoided'!$A$2:$I$32,9,FALSE)</f>
        <v>5.4265301689166732</v>
      </c>
      <c r="AM485" s="21">
        <f ca="1">I485*VLOOKUP(AM$6,'Greenhouse Gas Costs Avoided'!$A$2:$I$32,9,FALSE)</f>
        <v>5.5063320831654474</v>
      </c>
      <c r="AN485" s="21">
        <f ca="1">J485*VLOOKUP(AN$6,'Greenhouse Gas Costs Avoided'!$A$2:$I$32,9,FALSE)</f>
        <v>5.5861339974142208</v>
      </c>
      <c r="AO485" s="21">
        <f ca="1">K485*VLOOKUP(AO$6,'Greenhouse Gas Costs Avoided'!$A$2:$I$32,9,FALSE)</f>
        <v>5.665935911662995</v>
      </c>
      <c r="AP485" s="21">
        <f ca="1">L485*VLOOKUP(AP$6,'Greenhouse Gas Costs Avoided'!$A$2:$I$32,9,FALSE)</f>
        <v>5.7457378259117702</v>
      </c>
      <c r="AQ485" s="21">
        <f ca="1">M485*VLOOKUP(AQ$6,'Greenhouse Gas Costs Avoided'!$A$2:$I$32,9,FALSE)</f>
        <v>5.8255397401605462</v>
      </c>
      <c r="AR485" s="21">
        <f ca="1">N485*VLOOKUP(AR$6,'Greenhouse Gas Costs Avoided'!$A$2:$I$32,9,FALSE)</f>
        <v>5.9053416544093205</v>
      </c>
      <c r="AS485" s="21">
        <f ca="1">O485*VLOOKUP(AS$6,'Greenhouse Gas Costs Avoided'!$A$2:$I$32,9,FALSE)</f>
        <v>5.9851435686580947</v>
      </c>
      <c r="AT485" s="21">
        <f ca="1">P485*VLOOKUP(AT$6,'Greenhouse Gas Costs Avoided'!$A$2:$I$32,9,FALSE)</f>
        <v>6.0649454829068699</v>
      </c>
      <c r="AU485" s="21">
        <f ca="1">Q485*VLOOKUP(AU$6,'Greenhouse Gas Costs Avoided'!$A$2:$I$32,9,FALSE)</f>
        <v>6.1447473971556432</v>
      </c>
      <c r="AV485" s="21">
        <f ca="1">R485*VLOOKUP(AV$6,'Greenhouse Gas Costs Avoided'!$A$2:$I$32,9,FALSE)</f>
        <v>6.2245493114044184</v>
      </c>
      <c r="AW485" s="21">
        <f ca="1">S485*VLOOKUP(AW$6,'Greenhouse Gas Costs Avoided'!$A$2:$I$32,9,FALSE)</f>
        <v>6.312953786990386</v>
      </c>
      <c r="AX485" s="21">
        <f ca="1">T485*VLOOKUP(AX$6,'Greenhouse Gas Costs Avoided'!$A$2:$I$32,9,FALSE)</f>
        <v>6.4013582625763545</v>
      </c>
      <c r="AY485" s="21">
        <f ca="1">U485*VLOOKUP(AY$6,'Greenhouse Gas Costs Avoided'!$A$2:$I$32,9,FALSE)</f>
        <v>6.4897627381623222</v>
      </c>
      <c r="AZ485" s="21">
        <f ca="1">V485*VLOOKUP(AZ$6,'Greenhouse Gas Costs Avoided'!$A$2:$I$32,9,FALSE)</f>
        <v>6.5781672137482907</v>
      </c>
      <c r="BA485" s="21">
        <f ca="1">W485*VLOOKUP(BA$6,'Greenhouse Gas Costs Avoided'!$A$2:$I$32,9,FALSE)</f>
        <v>6.6665716893342575</v>
      </c>
      <c r="BB485" s="21">
        <f ca="1">X485*VLOOKUP(BB$6,'Greenhouse Gas Costs Avoided'!$A$2:$I$32,9,FALSE)</f>
        <v>6.7450019445028957</v>
      </c>
      <c r="BC485" s="21">
        <f ca="1">Y485*VLOOKUP(BC$6,'Greenhouse Gas Costs Avoided'!$A$2:$I$32,9,FALSE)</f>
        <v>6.8234321996715348</v>
      </c>
      <c r="BD485" s="21">
        <f ca="1">Z485*VLOOKUP(BD$6,'Greenhouse Gas Costs Avoided'!$A$2:$I$32,9,FALSE)</f>
        <v>6.901862454840173</v>
      </c>
      <c r="BE485" s="21">
        <f ca="1">AA485*VLOOKUP(BE$6,'Greenhouse Gas Costs Avoided'!$A$2:$I$32,9,FALSE)</f>
        <v>6.9802927100088112</v>
      </c>
      <c r="BF485" s="21">
        <f ca="1">AB485*VLOOKUP(BF$6,'Greenhouse Gas Costs Avoided'!$A$2:$I$32,9,FALSE)</f>
        <v>7.0587229651774486</v>
      </c>
      <c r="BG485" s="21">
        <f ca="1">AC485*VLOOKUP(BG$6,'Greenhouse Gas Costs Avoided'!$A$2:$I$32,9,FALSE)</f>
        <v>7.1502249295408609</v>
      </c>
      <c r="BH485" s="21">
        <f ca="1">AD485*VLOOKUP(BH$6,'Greenhouse Gas Costs Avoided'!$A$2:$I$32,9,FALSE)</f>
        <v>7.2417268939042723</v>
      </c>
      <c r="BI485" s="21">
        <f ca="1">AE485*VLOOKUP(BI$6,'Greenhouse Gas Costs Avoided'!$A$2:$I$32,9,FALSE)</f>
        <v>7.3332288582676846</v>
      </c>
      <c r="BJ485" s="21">
        <f ca="1">AF485*VLOOKUP(BJ$6,'Greenhouse Gas Costs Avoided'!$A$2:$I$32,9,FALSE)</f>
        <v>7.424730822631096</v>
      </c>
      <c r="BK485" s="22">
        <f ca="1">AG485*VLOOKUP(BK$6,'Greenhouse Gas Costs Avoided'!$A$2:$I$32,9,FALSE)</f>
        <v>7.6285297110405814</v>
      </c>
    </row>
    <row r="486" spans="1:63" x14ac:dyDescent="0.35">
      <c r="A486" s="11">
        <v>480</v>
      </c>
      <c r="B486" s="12">
        <f t="shared" ca="1" si="14"/>
        <v>1</v>
      </c>
      <c r="C486" s="13">
        <f t="shared" ca="1" si="15"/>
        <v>2023</v>
      </c>
      <c r="E486" s="20">
        <f ca="1">IF(E$6&lt;$C486,0,VLOOKUP(E$6,'MonteCarlo Policy Paths'!$A$2:$I$31,'Monte Carlo_WA Complance Price'!$B486+1,FALSE))</f>
        <v>0</v>
      </c>
      <c r="F486" s="21">
        <f ca="1">IF(F$6&lt;$C486,0,VLOOKUP(F$6,'MonteCarlo Policy Paths'!$A$2:$I$31,'Monte Carlo_WA Complance Price'!$B486+1,FALSE))</f>
        <v>82.346532180449415</v>
      </c>
      <c r="G486" s="21">
        <f ca="1">IF(G$6&lt;$C486,0,VLOOKUP(G$6,'MonteCarlo Policy Paths'!$A$2:$I$31,'Monte Carlo_WA Complance Price'!$B486+1,FALSE))</f>
        <v>84.002844861871253</v>
      </c>
      <c r="H486" s="21">
        <f ca="1">IF(H$6&lt;$C486,0,VLOOKUP(H$6,'MonteCarlo Policy Paths'!$A$2:$I$31,'Monte Carlo_WA Complance Price'!$B486+1,FALSE))</f>
        <v>85.659157543293105</v>
      </c>
      <c r="I486" s="21">
        <f ca="1">IF(I$6&lt;$C486,0,VLOOKUP(I$6,'MonteCarlo Policy Paths'!$A$2:$I$31,'Monte Carlo_WA Complance Price'!$B486+1,FALSE))</f>
        <v>86.918851036576825</v>
      </c>
      <c r="J486" s="21">
        <f ca="1">IF(J$6&lt;$C486,0,VLOOKUP(J$6,'MonteCarlo Policy Paths'!$A$2:$I$31,'Monte Carlo_WA Complance Price'!$B486+1,FALSE))</f>
        <v>88.178544529860531</v>
      </c>
      <c r="K486" s="21">
        <f ca="1">IF(K$6&lt;$C486,0,VLOOKUP(K$6,'MonteCarlo Policy Paths'!$A$2:$I$31,'Monte Carlo_WA Complance Price'!$B486+1,FALSE))</f>
        <v>89.438238023144251</v>
      </c>
      <c r="L486" s="21">
        <f ca="1">IF(L$6&lt;$C486,0,VLOOKUP(L$6,'MonteCarlo Policy Paths'!$A$2:$I$31,'Monte Carlo_WA Complance Price'!$B486+1,FALSE))</f>
        <v>90.697931516427971</v>
      </c>
      <c r="M486" s="21">
        <f ca="1">IF(M$6&lt;$C486,0,VLOOKUP(M$6,'MonteCarlo Policy Paths'!$A$2:$I$31,'Monte Carlo_WA Complance Price'!$B486+1,FALSE))</f>
        <v>91.95762500971172</v>
      </c>
      <c r="N486" s="21">
        <f ca="1">IF(N$6&lt;$C486,0,VLOOKUP(N$6,'MonteCarlo Policy Paths'!$A$2:$I$31,'Monte Carlo_WA Complance Price'!$B486+1,FALSE))</f>
        <v>93.21731850299544</v>
      </c>
      <c r="O486" s="21">
        <f ca="1">IF(O$6&lt;$C486,0,VLOOKUP(O$6,'MonteCarlo Policy Paths'!$A$2:$I$31,'Monte Carlo_WA Complance Price'!$B486+1,FALSE))</f>
        <v>94.47701199627916</v>
      </c>
      <c r="P486" s="21">
        <f ca="1">IF(P$6&lt;$C486,0,VLOOKUP(P$6,'MonteCarlo Policy Paths'!$A$2:$I$31,'Monte Carlo_WA Complance Price'!$B486+1,FALSE))</f>
        <v>95.73670548956288</v>
      </c>
      <c r="Q486" s="21">
        <f ca="1">IF(Q$6&lt;$C486,0,VLOOKUP(Q$6,'MonteCarlo Policy Paths'!$A$2:$I$31,'Monte Carlo_WA Complance Price'!$B486+1,FALSE))</f>
        <v>96.996398982846586</v>
      </c>
      <c r="R486" s="21">
        <f ca="1">IF(R$6&lt;$C486,0,VLOOKUP(R$6,'MonteCarlo Policy Paths'!$A$2:$I$31,'Monte Carlo_WA Complance Price'!$B486+1,FALSE))</f>
        <v>98.25609247613032</v>
      </c>
      <c r="S486" s="21">
        <f ca="1">IF(S$6&lt;$C486,0,VLOOKUP(S$6,'MonteCarlo Policy Paths'!$A$2:$I$31,'Monte Carlo_WA Complance Price'!$B486+1,FALSE))</f>
        <v>99.65157958594628</v>
      </c>
      <c r="T486" s="21">
        <f ca="1">IF(T$6&lt;$C486,0,VLOOKUP(T$6,'MonteCarlo Policy Paths'!$A$2:$I$31,'Monte Carlo_WA Complance Price'!$B486+1,FALSE))</f>
        <v>101.04706669576224</v>
      </c>
      <c r="U486" s="21">
        <f ca="1">IF(U$6&lt;$C486,0,VLOOKUP(U$6,'MonteCarlo Policy Paths'!$A$2:$I$31,'Monte Carlo_WA Complance Price'!$B486+1,FALSE))</f>
        <v>102.4425538055782</v>
      </c>
      <c r="V486" s="21">
        <f ca="1">IF(V$6&lt;$C486,0,VLOOKUP(V$6,'MonteCarlo Policy Paths'!$A$2:$I$31,'Monte Carlo_WA Complance Price'!$B486+1,FALSE))</f>
        <v>103.83804091539416</v>
      </c>
      <c r="W486" s="21">
        <f ca="1">IF(W$6&lt;$C486,0,VLOOKUP(W$6,'MonteCarlo Policy Paths'!$A$2:$I$31,'Monte Carlo_WA Complance Price'!$B486+1,FALSE))</f>
        <v>105.23352802521011</v>
      </c>
      <c r="X486" s="21">
        <f ca="1">IF(X$6&lt;$C486,0,VLOOKUP(X$6,'MonteCarlo Policy Paths'!$A$2:$I$31,'Monte Carlo_WA Complance Price'!$B486+1,FALSE))</f>
        <v>106.47156953138905</v>
      </c>
      <c r="Y486" s="21">
        <f ca="1">IF(Y$6&lt;$C486,0,VLOOKUP(Y$6,'MonteCarlo Policy Paths'!$A$2:$I$31,'Monte Carlo_WA Complance Price'!$B486+1,FALSE))</f>
        <v>107.709611037568</v>
      </c>
      <c r="Z486" s="21">
        <f ca="1">IF(Z$6&lt;$C486,0,VLOOKUP(Z$6,'MonteCarlo Policy Paths'!$A$2:$I$31,'Monte Carlo_WA Complance Price'!$B486+1,FALSE))</f>
        <v>108.94765254374694</v>
      </c>
      <c r="AA486" s="21">
        <f ca="1">IF(AA$6&lt;$C486,0,VLOOKUP(AA$6,'MonteCarlo Policy Paths'!$A$2:$I$31,'Monte Carlo_WA Complance Price'!$B486+1,FALSE))</f>
        <v>110.18569404992589</v>
      </c>
      <c r="AB486" s="21">
        <f ca="1">IF(AB$6&lt;$C486,0,VLOOKUP(AB$6,'MonteCarlo Policy Paths'!$A$2:$I$31,'Monte Carlo_WA Complance Price'!$B486+1,FALSE))</f>
        <v>111.42373555610482</v>
      </c>
      <c r="AC486" s="21">
        <f ca="1">IF(AC$6&lt;$C486,0,VLOOKUP(AC$6,'MonteCarlo Policy Paths'!$A$2:$I$31,'Monte Carlo_WA Complance Price'!$B486+1,FALSE))</f>
        <v>112.86811731331359</v>
      </c>
      <c r="AD486" s="21">
        <f ca="1">IF(AD$6&lt;$C486,0,VLOOKUP(AD$6,'MonteCarlo Policy Paths'!$A$2:$I$31,'Monte Carlo_WA Complance Price'!$B486+1,FALSE))</f>
        <v>114.31249907052236</v>
      </c>
      <c r="AE486" s="21">
        <f ca="1">IF(AE$6&lt;$C486,0,VLOOKUP(AE$6,'MonteCarlo Policy Paths'!$A$2:$I$31,'Monte Carlo_WA Complance Price'!$B486+1,FALSE))</f>
        <v>115.75688082773114</v>
      </c>
      <c r="AF486" s="21">
        <f ca="1">IF(AF$6&lt;$C486,0,VLOOKUP(AF$6,'MonteCarlo Policy Paths'!$A$2:$I$31,'Monte Carlo_WA Complance Price'!$B486+1,FALSE))</f>
        <v>117.20126258493991</v>
      </c>
      <c r="AG486" s="22">
        <f ca="1">IF(AG$6&lt;$C486,0,VLOOKUP(AG$6,'MonteCarlo Policy Paths'!$A$2:$I$31,'Monte Carlo_WA Complance Price'!$B486+1,FALSE))</f>
        <v>118.64564434214866</v>
      </c>
      <c r="AI486" s="20">
        <f ca="1">E486*VLOOKUP(AI$6,'Greenhouse Gas Costs Avoided'!$A$2:$I$32,9,FALSE)</f>
        <v>0</v>
      </c>
      <c r="AJ486" s="21">
        <f ca="1">F486*VLOOKUP(AJ$6,'Greenhouse Gas Costs Avoided'!$A$2:$I$32,9,FALSE)</f>
        <v>5.2166744805659615</v>
      </c>
      <c r="AK486" s="21">
        <f ca="1">G486*VLOOKUP(AK$6,'Greenhouse Gas Costs Avoided'!$A$2:$I$32,9,FALSE)</f>
        <v>5.3216023247413169</v>
      </c>
      <c r="AL486" s="21">
        <f ca="1">H486*VLOOKUP(AL$6,'Greenhouse Gas Costs Avoided'!$A$2:$I$32,9,FALSE)</f>
        <v>5.4265301689166732</v>
      </c>
      <c r="AM486" s="21">
        <f ca="1">I486*VLOOKUP(AM$6,'Greenhouse Gas Costs Avoided'!$A$2:$I$32,9,FALSE)</f>
        <v>5.5063320831654474</v>
      </c>
      <c r="AN486" s="21">
        <f ca="1">J486*VLOOKUP(AN$6,'Greenhouse Gas Costs Avoided'!$A$2:$I$32,9,FALSE)</f>
        <v>5.5861339974142208</v>
      </c>
      <c r="AO486" s="21">
        <f ca="1">K486*VLOOKUP(AO$6,'Greenhouse Gas Costs Avoided'!$A$2:$I$32,9,FALSE)</f>
        <v>5.665935911662995</v>
      </c>
      <c r="AP486" s="21">
        <f ca="1">L486*VLOOKUP(AP$6,'Greenhouse Gas Costs Avoided'!$A$2:$I$32,9,FALSE)</f>
        <v>5.7457378259117702</v>
      </c>
      <c r="AQ486" s="21">
        <f ca="1">M486*VLOOKUP(AQ$6,'Greenhouse Gas Costs Avoided'!$A$2:$I$32,9,FALSE)</f>
        <v>5.8255397401605462</v>
      </c>
      <c r="AR486" s="21">
        <f ca="1">N486*VLOOKUP(AR$6,'Greenhouse Gas Costs Avoided'!$A$2:$I$32,9,FALSE)</f>
        <v>5.9053416544093205</v>
      </c>
      <c r="AS486" s="21">
        <f ca="1">O486*VLOOKUP(AS$6,'Greenhouse Gas Costs Avoided'!$A$2:$I$32,9,FALSE)</f>
        <v>5.9851435686580947</v>
      </c>
      <c r="AT486" s="21">
        <f ca="1">P486*VLOOKUP(AT$6,'Greenhouse Gas Costs Avoided'!$A$2:$I$32,9,FALSE)</f>
        <v>6.0649454829068699</v>
      </c>
      <c r="AU486" s="21">
        <f ca="1">Q486*VLOOKUP(AU$6,'Greenhouse Gas Costs Avoided'!$A$2:$I$32,9,FALSE)</f>
        <v>6.1447473971556432</v>
      </c>
      <c r="AV486" s="21">
        <f ca="1">R486*VLOOKUP(AV$6,'Greenhouse Gas Costs Avoided'!$A$2:$I$32,9,FALSE)</f>
        <v>6.2245493114044184</v>
      </c>
      <c r="AW486" s="21">
        <f ca="1">S486*VLOOKUP(AW$6,'Greenhouse Gas Costs Avoided'!$A$2:$I$32,9,FALSE)</f>
        <v>6.312953786990386</v>
      </c>
      <c r="AX486" s="21">
        <f ca="1">T486*VLOOKUP(AX$6,'Greenhouse Gas Costs Avoided'!$A$2:$I$32,9,FALSE)</f>
        <v>6.4013582625763545</v>
      </c>
      <c r="AY486" s="21">
        <f ca="1">U486*VLOOKUP(AY$6,'Greenhouse Gas Costs Avoided'!$A$2:$I$32,9,FALSE)</f>
        <v>6.4897627381623222</v>
      </c>
      <c r="AZ486" s="21">
        <f ca="1">V486*VLOOKUP(AZ$6,'Greenhouse Gas Costs Avoided'!$A$2:$I$32,9,FALSE)</f>
        <v>6.5781672137482907</v>
      </c>
      <c r="BA486" s="21">
        <f ca="1">W486*VLOOKUP(BA$6,'Greenhouse Gas Costs Avoided'!$A$2:$I$32,9,FALSE)</f>
        <v>6.6665716893342575</v>
      </c>
      <c r="BB486" s="21">
        <f ca="1">X486*VLOOKUP(BB$6,'Greenhouse Gas Costs Avoided'!$A$2:$I$32,9,FALSE)</f>
        <v>6.7450019445028957</v>
      </c>
      <c r="BC486" s="21">
        <f ca="1">Y486*VLOOKUP(BC$6,'Greenhouse Gas Costs Avoided'!$A$2:$I$32,9,FALSE)</f>
        <v>6.8234321996715348</v>
      </c>
      <c r="BD486" s="21">
        <f ca="1">Z486*VLOOKUP(BD$6,'Greenhouse Gas Costs Avoided'!$A$2:$I$32,9,FALSE)</f>
        <v>6.901862454840173</v>
      </c>
      <c r="BE486" s="21">
        <f ca="1">AA486*VLOOKUP(BE$6,'Greenhouse Gas Costs Avoided'!$A$2:$I$32,9,FALSE)</f>
        <v>6.9802927100088112</v>
      </c>
      <c r="BF486" s="21">
        <f ca="1">AB486*VLOOKUP(BF$6,'Greenhouse Gas Costs Avoided'!$A$2:$I$32,9,FALSE)</f>
        <v>7.0587229651774486</v>
      </c>
      <c r="BG486" s="21">
        <f ca="1">AC486*VLOOKUP(BG$6,'Greenhouse Gas Costs Avoided'!$A$2:$I$32,9,FALSE)</f>
        <v>7.1502249295408609</v>
      </c>
      <c r="BH486" s="21">
        <f ca="1">AD486*VLOOKUP(BH$6,'Greenhouse Gas Costs Avoided'!$A$2:$I$32,9,FALSE)</f>
        <v>7.2417268939042723</v>
      </c>
      <c r="BI486" s="21">
        <f ca="1">AE486*VLOOKUP(BI$6,'Greenhouse Gas Costs Avoided'!$A$2:$I$32,9,FALSE)</f>
        <v>7.3332288582676846</v>
      </c>
      <c r="BJ486" s="21">
        <f ca="1">AF486*VLOOKUP(BJ$6,'Greenhouse Gas Costs Avoided'!$A$2:$I$32,9,FALSE)</f>
        <v>7.424730822631096</v>
      </c>
      <c r="BK486" s="22">
        <f ca="1">AG486*VLOOKUP(BK$6,'Greenhouse Gas Costs Avoided'!$A$2:$I$32,9,FALSE)</f>
        <v>7.5162327869945065</v>
      </c>
    </row>
    <row r="487" spans="1:63" x14ac:dyDescent="0.35">
      <c r="A487" s="11">
        <v>481</v>
      </c>
      <c r="B487" s="12">
        <f t="shared" ca="1" si="14"/>
        <v>1</v>
      </c>
      <c r="C487" s="13">
        <f t="shared" ca="1" si="15"/>
        <v>2023</v>
      </c>
      <c r="E487" s="20">
        <f ca="1">IF(E$6&lt;$C487,0,VLOOKUP(E$6,'MonteCarlo Policy Paths'!$A$2:$I$31,'Monte Carlo_WA Complance Price'!$B487+1,FALSE))</f>
        <v>0</v>
      </c>
      <c r="F487" s="21">
        <f ca="1">IF(F$6&lt;$C487,0,VLOOKUP(F$6,'MonteCarlo Policy Paths'!$A$2:$I$31,'Monte Carlo_WA Complance Price'!$B487+1,FALSE))</f>
        <v>82.346532180449415</v>
      </c>
      <c r="G487" s="21">
        <f ca="1">IF(G$6&lt;$C487,0,VLOOKUP(G$6,'MonteCarlo Policy Paths'!$A$2:$I$31,'Monte Carlo_WA Complance Price'!$B487+1,FALSE))</f>
        <v>84.002844861871253</v>
      </c>
      <c r="H487" s="21">
        <f ca="1">IF(H$6&lt;$C487,0,VLOOKUP(H$6,'MonteCarlo Policy Paths'!$A$2:$I$31,'Monte Carlo_WA Complance Price'!$B487+1,FALSE))</f>
        <v>85.659157543293105</v>
      </c>
      <c r="I487" s="21">
        <f ca="1">IF(I$6&lt;$C487,0,VLOOKUP(I$6,'MonteCarlo Policy Paths'!$A$2:$I$31,'Monte Carlo_WA Complance Price'!$B487+1,FALSE))</f>
        <v>86.918851036576825</v>
      </c>
      <c r="J487" s="21">
        <f ca="1">IF(J$6&lt;$C487,0,VLOOKUP(J$6,'MonteCarlo Policy Paths'!$A$2:$I$31,'Monte Carlo_WA Complance Price'!$B487+1,FALSE))</f>
        <v>88.178544529860531</v>
      </c>
      <c r="K487" s="21">
        <f ca="1">IF(K$6&lt;$C487,0,VLOOKUP(K$6,'MonteCarlo Policy Paths'!$A$2:$I$31,'Monte Carlo_WA Complance Price'!$B487+1,FALSE))</f>
        <v>89.438238023144251</v>
      </c>
      <c r="L487" s="21">
        <f ca="1">IF(L$6&lt;$C487,0,VLOOKUP(L$6,'MonteCarlo Policy Paths'!$A$2:$I$31,'Monte Carlo_WA Complance Price'!$B487+1,FALSE))</f>
        <v>90.697931516427971</v>
      </c>
      <c r="M487" s="21">
        <f ca="1">IF(M$6&lt;$C487,0,VLOOKUP(M$6,'MonteCarlo Policy Paths'!$A$2:$I$31,'Monte Carlo_WA Complance Price'!$B487+1,FALSE))</f>
        <v>91.95762500971172</v>
      </c>
      <c r="N487" s="21">
        <f ca="1">IF(N$6&lt;$C487,0,VLOOKUP(N$6,'MonteCarlo Policy Paths'!$A$2:$I$31,'Monte Carlo_WA Complance Price'!$B487+1,FALSE))</f>
        <v>93.21731850299544</v>
      </c>
      <c r="O487" s="21">
        <f ca="1">IF(O$6&lt;$C487,0,VLOOKUP(O$6,'MonteCarlo Policy Paths'!$A$2:$I$31,'Monte Carlo_WA Complance Price'!$B487+1,FALSE))</f>
        <v>94.47701199627916</v>
      </c>
      <c r="P487" s="21">
        <f ca="1">IF(P$6&lt;$C487,0,VLOOKUP(P$6,'MonteCarlo Policy Paths'!$A$2:$I$31,'Monte Carlo_WA Complance Price'!$B487+1,FALSE))</f>
        <v>95.73670548956288</v>
      </c>
      <c r="Q487" s="21">
        <f ca="1">IF(Q$6&lt;$C487,0,VLOOKUP(Q$6,'MonteCarlo Policy Paths'!$A$2:$I$31,'Monte Carlo_WA Complance Price'!$B487+1,FALSE))</f>
        <v>96.996398982846586</v>
      </c>
      <c r="R487" s="21">
        <f ca="1">IF(R$6&lt;$C487,0,VLOOKUP(R$6,'MonteCarlo Policy Paths'!$A$2:$I$31,'Monte Carlo_WA Complance Price'!$B487+1,FALSE))</f>
        <v>98.25609247613032</v>
      </c>
      <c r="S487" s="21">
        <f ca="1">IF(S$6&lt;$C487,0,VLOOKUP(S$6,'MonteCarlo Policy Paths'!$A$2:$I$31,'Monte Carlo_WA Complance Price'!$B487+1,FALSE))</f>
        <v>99.65157958594628</v>
      </c>
      <c r="T487" s="21">
        <f ca="1">IF(T$6&lt;$C487,0,VLOOKUP(T$6,'MonteCarlo Policy Paths'!$A$2:$I$31,'Monte Carlo_WA Complance Price'!$B487+1,FALSE))</f>
        <v>101.04706669576224</v>
      </c>
      <c r="U487" s="21">
        <f ca="1">IF(U$6&lt;$C487,0,VLOOKUP(U$6,'MonteCarlo Policy Paths'!$A$2:$I$31,'Monte Carlo_WA Complance Price'!$B487+1,FALSE))</f>
        <v>102.4425538055782</v>
      </c>
      <c r="V487" s="21">
        <f ca="1">IF(V$6&lt;$C487,0,VLOOKUP(V$6,'MonteCarlo Policy Paths'!$A$2:$I$31,'Monte Carlo_WA Complance Price'!$B487+1,FALSE))</f>
        <v>103.83804091539416</v>
      </c>
      <c r="W487" s="21">
        <f ca="1">IF(W$6&lt;$C487,0,VLOOKUP(W$6,'MonteCarlo Policy Paths'!$A$2:$I$31,'Monte Carlo_WA Complance Price'!$B487+1,FALSE))</f>
        <v>105.23352802521011</v>
      </c>
      <c r="X487" s="21">
        <f ca="1">IF(X$6&lt;$C487,0,VLOOKUP(X$6,'MonteCarlo Policy Paths'!$A$2:$I$31,'Monte Carlo_WA Complance Price'!$B487+1,FALSE))</f>
        <v>106.47156953138905</v>
      </c>
      <c r="Y487" s="21">
        <f ca="1">IF(Y$6&lt;$C487,0,VLOOKUP(Y$6,'MonteCarlo Policy Paths'!$A$2:$I$31,'Monte Carlo_WA Complance Price'!$B487+1,FALSE))</f>
        <v>107.709611037568</v>
      </c>
      <c r="Z487" s="21">
        <f ca="1">IF(Z$6&lt;$C487,0,VLOOKUP(Z$6,'MonteCarlo Policy Paths'!$A$2:$I$31,'Monte Carlo_WA Complance Price'!$B487+1,FALSE))</f>
        <v>108.94765254374694</v>
      </c>
      <c r="AA487" s="21">
        <f ca="1">IF(AA$6&lt;$C487,0,VLOOKUP(AA$6,'MonteCarlo Policy Paths'!$A$2:$I$31,'Monte Carlo_WA Complance Price'!$B487+1,FALSE))</f>
        <v>110.18569404992589</v>
      </c>
      <c r="AB487" s="21">
        <f ca="1">IF(AB$6&lt;$C487,0,VLOOKUP(AB$6,'MonteCarlo Policy Paths'!$A$2:$I$31,'Monte Carlo_WA Complance Price'!$B487+1,FALSE))</f>
        <v>111.42373555610482</v>
      </c>
      <c r="AC487" s="21">
        <f ca="1">IF(AC$6&lt;$C487,0,VLOOKUP(AC$6,'MonteCarlo Policy Paths'!$A$2:$I$31,'Monte Carlo_WA Complance Price'!$B487+1,FALSE))</f>
        <v>112.86811731331359</v>
      </c>
      <c r="AD487" s="21">
        <f ca="1">IF(AD$6&lt;$C487,0,VLOOKUP(AD$6,'MonteCarlo Policy Paths'!$A$2:$I$31,'Monte Carlo_WA Complance Price'!$B487+1,FALSE))</f>
        <v>114.31249907052236</v>
      </c>
      <c r="AE487" s="21">
        <f ca="1">IF(AE$6&lt;$C487,0,VLOOKUP(AE$6,'MonteCarlo Policy Paths'!$A$2:$I$31,'Monte Carlo_WA Complance Price'!$B487+1,FALSE))</f>
        <v>115.75688082773114</v>
      </c>
      <c r="AF487" s="21">
        <f ca="1">IF(AF$6&lt;$C487,0,VLOOKUP(AF$6,'MonteCarlo Policy Paths'!$A$2:$I$31,'Monte Carlo_WA Complance Price'!$B487+1,FALSE))</f>
        <v>117.20126258493991</v>
      </c>
      <c r="AG487" s="22">
        <f ca="1">IF(AG$6&lt;$C487,0,VLOOKUP(AG$6,'MonteCarlo Policy Paths'!$A$2:$I$31,'Monte Carlo_WA Complance Price'!$B487+1,FALSE))</f>
        <v>118.64564434214866</v>
      </c>
      <c r="AI487" s="20">
        <f ca="1">E487*VLOOKUP(AI$6,'Greenhouse Gas Costs Avoided'!$A$2:$I$32,9,FALSE)</f>
        <v>0</v>
      </c>
      <c r="AJ487" s="21">
        <f ca="1">F487*VLOOKUP(AJ$6,'Greenhouse Gas Costs Avoided'!$A$2:$I$32,9,FALSE)</f>
        <v>5.2166744805659615</v>
      </c>
      <c r="AK487" s="21">
        <f ca="1">G487*VLOOKUP(AK$6,'Greenhouse Gas Costs Avoided'!$A$2:$I$32,9,FALSE)</f>
        <v>5.3216023247413169</v>
      </c>
      <c r="AL487" s="21">
        <f ca="1">H487*VLOOKUP(AL$6,'Greenhouse Gas Costs Avoided'!$A$2:$I$32,9,FALSE)</f>
        <v>5.4265301689166732</v>
      </c>
      <c r="AM487" s="21">
        <f ca="1">I487*VLOOKUP(AM$6,'Greenhouse Gas Costs Avoided'!$A$2:$I$32,9,FALSE)</f>
        <v>5.5063320831654474</v>
      </c>
      <c r="AN487" s="21">
        <f ca="1">J487*VLOOKUP(AN$6,'Greenhouse Gas Costs Avoided'!$A$2:$I$32,9,FALSE)</f>
        <v>5.5861339974142208</v>
      </c>
      <c r="AO487" s="21">
        <f ca="1">K487*VLOOKUP(AO$6,'Greenhouse Gas Costs Avoided'!$A$2:$I$32,9,FALSE)</f>
        <v>5.665935911662995</v>
      </c>
      <c r="AP487" s="21">
        <f ca="1">L487*VLOOKUP(AP$6,'Greenhouse Gas Costs Avoided'!$A$2:$I$32,9,FALSE)</f>
        <v>5.7457378259117702</v>
      </c>
      <c r="AQ487" s="21">
        <f ca="1">M487*VLOOKUP(AQ$6,'Greenhouse Gas Costs Avoided'!$A$2:$I$32,9,FALSE)</f>
        <v>5.8255397401605462</v>
      </c>
      <c r="AR487" s="21">
        <f ca="1">N487*VLOOKUP(AR$6,'Greenhouse Gas Costs Avoided'!$A$2:$I$32,9,FALSE)</f>
        <v>5.9053416544093205</v>
      </c>
      <c r="AS487" s="21">
        <f ca="1">O487*VLOOKUP(AS$6,'Greenhouse Gas Costs Avoided'!$A$2:$I$32,9,FALSE)</f>
        <v>5.9851435686580947</v>
      </c>
      <c r="AT487" s="21">
        <f ca="1">P487*VLOOKUP(AT$6,'Greenhouse Gas Costs Avoided'!$A$2:$I$32,9,FALSE)</f>
        <v>6.0649454829068699</v>
      </c>
      <c r="AU487" s="21">
        <f ca="1">Q487*VLOOKUP(AU$6,'Greenhouse Gas Costs Avoided'!$A$2:$I$32,9,FALSE)</f>
        <v>6.1447473971556432</v>
      </c>
      <c r="AV487" s="21">
        <f ca="1">R487*VLOOKUP(AV$6,'Greenhouse Gas Costs Avoided'!$A$2:$I$32,9,FALSE)</f>
        <v>6.2245493114044184</v>
      </c>
      <c r="AW487" s="21">
        <f ca="1">S487*VLOOKUP(AW$6,'Greenhouse Gas Costs Avoided'!$A$2:$I$32,9,FALSE)</f>
        <v>6.312953786990386</v>
      </c>
      <c r="AX487" s="21">
        <f ca="1">T487*VLOOKUP(AX$6,'Greenhouse Gas Costs Avoided'!$A$2:$I$32,9,FALSE)</f>
        <v>6.4013582625763545</v>
      </c>
      <c r="AY487" s="21">
        <f ca="1">U487*VLOOKUP(AY$6,'Greenhouse Gas Costs Avoided'!$A$2:$I$32,9,FALSE)</f>
        <v>6.4897627381623222</v>
      </c>
      <c r="AZ487" s="21">
        <f ca="1">V487*VLOOKUP(AZ$6,'Greenhouse Gas Costs Avoided'!$A$2:$I$32,9,FALSE)</f>
        <v>6.5781672137482907</v>
      </c>
      <c r="BA487" s="21">
        <f ca="1">W487*VLOOKUP(BA$6,'Greenhouse Gas Costs Avoided'!$A$2:$I$32,9,FALSE)</f>
        <v>6.6665716893342575</v>
      </c>
      <c r="BB487" s="21">
        <f ca="1">X487*VLOOKUP(BB$6,'Greenhouse Gas Costs Avoided'!$A$2:$I$32,9,FALSE)</f>
        <v>6.7450019445028957</v>
      </c>
      <c r="BC487" s="21">
        <f ca="1">Y487*VLOOKUP(BC$6,'Greenhouse Gas Costs Avoided'!$A$2:$I$32,9,FALSE)</f>
        <v>6.8234321996715348</v>
      </c>
      <c r="BD487" s="21">
        <f ca="1">Z487*VLOOKUP(BD$6,'Greenhouse Gas Costs Avoided'!$A$2:$I$32,9,FALSE)</f>
        <v>6.901862454840173</v>
      </c>
      <c r="BE487" s="21">
        <f ca="1">AA487*VLOOKUP(BE$6,'Greenhouse Gas Costs Avoided'!$A$2:$I$32,9,FALSE)</f>
        <v>6.9802927100088112</v>
      </c>
      <c r="BF487" s="21">
        <f ca="1">AB487*VLOOKUP(BF$6,'Greenhouse Gas Costs Avoided'!$A$2:$I$32,9,FALSE)</f>
        <v>7.0587229651774486</v>
      </c>
      <c r="BG487" s="21">
        <f ca="1">AC487*VLOOKUP(BG$6,'Greenhouse Gas Costs Avoided'!$A$2:$I$32,9,FALSE)</f>
        <v>7.1502249295408609</v>
      </c>
      <c r="BH487" s="21">
        <f ca="1">AD487*VLOOKUP(BH$6,'Greenhouse Gas Costs Avoided'!$A$2:$I$32,9,FALSE)</f>
        <v>7.2417268939042723</v>
      </c>
      <c r="BI487" s="21">
        <f ca="1">AE487*VLOOKUP(BI$6,'Greenhouse Gas Costs Avoided'!$A$2:$I$32,9,FALSE)</f>
        <v>7.3332288582676846</v>
      </c>
      <c r="BJ487" s="21">
        <f ca="1">AF487*VLOOKUP(BJ$6,'Greenhouse Gas Costs Avoided'!$A$2:$I$32,9,FALSE)</f>
        <v>7.424730822631096</v>
      </c>
      <c r="BK487" s="22">
        <f ca="1">AG487*VLOOKUP(BK$6,'Greenhouse Gas Costs Avoided'!$A$2:$I$32,9,FALSE)</f>
        <v>7.5162327869945065</v>
      </c>
    </row>
    <row r="488" spans="1:63" x14ac:dyDescent="0.35">
      <c r="A488" s="11">
        <v>482</v>
      </c>
      <c r="B488" s="12">
        <f t="shared" ca="1" si="14"/>
        <v>2</v>
      </c>
      <c r="C488" s="13">
        <f t="shared" ca="1" si="15"/>
        <v>2023</v>
      </c>
      <c r="E488" s="20">
        <f ca="1">IF(E$6&lt;$C488,0,VLOOKUP(E$6,'MonteCarlo Policy Paths'!$A$2:$I$31,'Monte Carlo_WA Complance Price'!$B488+1,FALSE))</f>
        <v>0</v>
      </c>
      <c r="F488" s="21">
        <f ca="1">IF(F$6&lt;$C488,0,VLOOKUP(F$6,'MonteCarlo Policy Paths'!$A$2:$I$31,'Monte Carlo_WA Complance Price'!$B488+1,FALSE))</f>
        <v>82.346532180449415</v>
      </c>
      <c r="G488" s="21">
        <f ca="1">IF(G$6&lt;$C488,0,VLOOKUP(G$6,'MonteCarlo Policy Paths'!$A$2:$I$31,'Monte Carlo_WA Complance Price'!$B488+1,FALSE))</f>
        <v>84.002844861871253</v>
      </c>
      <c r="H488" s="21">
        <f ca="1">IF(H$6&lt;$C488,0,VLOOKUP(H$6,'MonteCarlo Policy Paths'!$A$2:$I$31,'Monte Carlo_WA Complance Price'!$B488+1,FALSE))</f>
        <v>85.659157543293105</v>
      </c>
      <c r="I488" s="21">
        <f ca="1">IF(I$6&lt;$C488,0,VLOOKUP(I$6,'MonteCarlo Policy Paths'!$A$2:$I$31,'Monte Carlo_WA Complance Price'!$B488+1,FALSE))</f>
        <v>86.918851036576825</v>
      </c>
      <c r="J488" s="21">
        <f ca="1">IF(J$6&lt;$C488,0,VLOOKUP(J$6,'MonteCarlo Policy Paths'!$A$2:$I$31,'Monte Carlo_WA Complance Price'!$B488+1,FALSE))</f>
        <v>88.178544529860531</v>
      </c>
      <c r="K488" s="21">
        <f ca="1">IF(K$6&lt;$C488,0,VLOOKUP(K$6,'MonteCarlo Policy Paths'!$A$2:$I$31,'Monte Carlo_WA Complance Price'!$B488+1,FALSE))</f>
        <v>89.438238023144251</v>
      </c>
      <c r="L488" s="21">
        <f ca="1">IF(L$6&lt;$C488,0,VLOOKUP(L$6,'MonteCarlo Policy Paths'!$A$2:$I$31,'Monte Carlo_WA Complance Price'!$B488+1,FALSE))</f>
        <v>90.697931516427971</v>
      </c>
      <c r="M488" s="21">
        <f ca="1">IF(M$6&lt;$C488,0,VLOOKUP(M$6,'MonteCarlo Policy Paths'!$A$2:$I$31,'Monte Carlo_WA Complance Price'!$B488+1,FALSE))</f>
        <v>91.95762500971172</v>
      </c>
      <c r="N488" s="21">
        <f ca="1">IF(N$6&lt;$C488,0,VLOOKUP(N$6,'MonteCarlo Policy Paths'!$A$2:$I$31,'Monte Carlo_WA Complance Price'!$B488+1,FALSE))</f>
        <v>93.21731850299544</v>
      </c>
      <c r="O488" s="21">
        <f ca="1">IF(O$6&lt;$C488,0,VLOOKUP(O$6,'MonteCarlo Policy Paths'!$A$2:$I$31,'Monte Carlo_WA Complance Price'!$B488+1,FALSE))</f>
        <v>94.47701199627916</v>
      </c>
      <c r="P488" s="21">
        <f ca="1">IF(P$6&lt;$C488,0,VLOOKUP(P$6,'MonteCarlo Policy Paths'!$A$2:$I$31,'Monte Carlo_WA Complance Price'!$B488+1,FALSE))</f>
        <v>95.73670548956288</v>
      </c>
      <c r="Q488" s="21">
        <f ca="1">IF(Q$6&lt;$C488,0,VLOOKUP(Q$6,'MonteCarlo Policy Paths'!$A$2:$I$31,'Monte Carlo_WA Complance Price'!$B488+1,FALSE))</f>
        <v>96.996398982846586</v>
      </c>
      <c r="R488" s="21">
        <f ca="1">IF(R$6&lt;$C488,0,VLOOKUP(R$6,'MonteCarlo Policy Paths'!$A$2:$I$31,'Monte Carlo_WA Complance Price'!$B488+1,FALSE))</f>
        <v>98.25609247613032</v>
      </c>
      <c r="S488" s="21">
        <f ca="1">IF(S$6&lt;$C488,0,VLOOKUP(S$6,'MonteCarlo Policy Paths'!$A$2:$I$31,'Monte Carlo_WA Complance Price'!$B488+1,FALSE))</f>
        <v>99.65157958594628</v>
      </c>
      <c r="T488" s="21">
        <f ca="1">IF(T$6&lt;$C488,0,VLOOKUP(T$6,'MonteCarlo Policy Paths'!$A$2:$I$31,'Monte Carlo_WA Complance Price'!$B488+1,FALSE))</f>
        <v>101.04706669576224</v>
      </c>
      <c r="U488" s="21">
        <f ca="1">IF(U$6&lt;$C488,0,VLOOKUP(U$6,'MonteCarlo Policy Paths'!$A$2:$I$31,'Monte Carlo_WA Complance Price'!$B488+1,FALSE))</f>
        <v>102.4425538055782</v>
      </c>
      <c r="V488" s="21">
        <f ca="1">IF(V$6&lt;$C488,0,VLOOKUP(V$6,'MonteCarlo Policy Paths'!$A$2:$I$31,'Monte Carlo_WA Complance Price'!$B488+1,FALSE))</f>
        <v>103.83804091539416</v>
      </c>
      <c r="W488" s="21">
        <f ca="1">IF(W$6&lt;$C488,0,VLOOKUP(W$6,'MonteCarlo Policy Paths'!$A$2:$I$31,'Monte Carlo_WA Complance Price'!$B488+1,FALSE))</f>
        <v>105.23352802521011</v>
      </c>
      <c r="X488" s="21">
        <f ca="1">IF(X$6&lt;$C488,0,VLOOKUP(X$6,'MonteCarlo Policy Paths'!$A$2:$I$31,'Monte Carlo_WA Complance Price'!$B488+1,FALSE))</f>
        <v>106.47156953138905</v>
      </c>
      <c r="Y488" s="21">
        <f ca="1">IF(Y$6&lt;$C488,0,VLOOKUP(Y$6,'MonteCarlo Policy Paths'!$A$2:$I$31,'Monte Carlo_WA Complance Price'!$B488+1,FALSE))</f>
        <v>107.709611037568</v>
      </c>
      <c r="Z488" s="21">
        <f ca="1">IF(Z$6&lt;$C488,0,VLOOKUP(Z$6,'MonteCarlo Policy Paths'!$A$2:$I$31,'Monte Carlo_WA Complance Price'!$B488+1,FALSE))</f>
        <v>108.94765254374694</v>
      </c>
      <c r="AA488" s="21">
        <f ca="1">IF(AA$6&lt;$C488,0,VLOOKUP(AA$6,'MonteCarlo Policy Paths'!$A$2:$I$31,'Monte Carlo_WA Complance Price'!$B488+1,FALSE))</f>
        <v>110.18569404992589</v>
      </c>
      <c r="AB488" s="21">
        <f ca="1">IF(AB$6&lt;$C488,0,VLOOKUP(AB$6,'MonteCarlo Policy Paths'!$A$2:$I$31,'Monte Carlo_WA Complance Price'!$B488+1,FALSE))</f>
        <v>111.42373555610482</v>
      </c>
      <c r="AC488" s="21">
        <f ca="1">IF(AC$6&lt;$C488,0,VLOOKUP(AC$6,'MonteCarlo Policy Paths'!$A$2:$I$31,'Monte Carlo_WA Complance Price'!$B488+1,FALSE))</f>
        <v>112.86811731331359</v>
      </c>
      <c r="AD488" s="21">
        <f ca="1">IF(AD$6&lt;$C488,0,VLOOKUP(AD$6,'MonteCarlo Policy Paths'!$A$2:$I$31,'Monte Carlo_WA Complance Price'!$B488+1,FALSE))</f>
        <v>114.31249907052236</v>
      </c>
      <c r="AE488" s="21">
        <f ca="1">IF(AE$6&lt;$C488,0,VLOOKUP(AE$6,'MonteCarlo Policy Paths'!$A$2:$I$31,'Monte Carlo_WA Complance Price'!$B488+1,FALSE))</f>
        <v>115.75688082773114</v>
      </c>
      <c r="AF488" s="21">
        <f ca="1">IF(AF$6&lt;$C488,0,VLOOKUP(AF$6,'MonteCarlo Policy Paths'!$A$2:$I$31,'Monte Carlo_WA Complance Price'!$B488+1,FALSE))</f>
        <v>117.20126258493991</v>
      </c>
      <c r="AG488" s="22">
        <f ca="1">IF(AG$6&lt;$C488,0,VLOOKUP(AG$6,'MonteCarlo Policy Paths'!$A$2:$I$31,'Monte Carlo_WA Complance Price'!$B488+1,FALSE))</f>
        <v>120.41827982173916</v>
      </c>
      <c r="AI488" s="20">
        <f ca="1">E488*VLOOKUP(AI$6,'Greenhouse Gas Costs Avoided'!$A$2:$I$32,9,FALSE)</f>
        <v>0</v>
      </c>
      <c r="AJ488" s="21">
        <f ca="1">F488*VLOOKUP(AJ$6,'Greenhouse Gas Costs Avoided'!$A$2:$I$32,9,FALSE)</f>
        <v>5.2166744805659615</v>
      </c>
      <c r="AK488" s="21">
        <f ca="1">G488*VLOOKUP(AK$6,'Greenhouse Gas Costs Avoided'!$A$2:$I$32,9,FALSE)</f>
        <v>5.3216023247413169</v>
      </c>
      <c r="AL488" s="21">
        <f ca="1">H488*VLOOKUP(AL$6,'Greenhouse Gas Costs Avoided'!$A$2:$I$32,9,FALSE)</f>
        <v>5.4265301689166732</v>
      </c>
      <c r="AM488" s="21">
        <f ca="1">I488*VLOOKUP(AM$6,'Greenhouse Gas Costs Avoided'!$A$2:$I$32,9,FALSE)</f>
        <v>5.5063320831654474</v>
      </c>
      <c r="AN488" s="21">
        <f ca="1">J488*VLOOKUP(AN$6,'Greenhouse Gas Costs Avoided'!$A$2:$I$32,9,FALSE)</f>
        <v>5.5861339974142208</v>
      </c>
      <c r="AO488" s="21">
        <f ca="1">K488*VLOOKUP(AO$6,'Greenhouse Gas Costs Avoided'!$A$2:$I$32,9,FALSE)</f>
        <v>5.665935911662995</v>
      </c>
      <c r="AP488" s="21">
        <f ca="1">L488*VLOOKUP(AP$6,'Greenhouse Gas Costs Avoided'!$A$2:$I$32,9,FALSE)</f>
        <v>5.7457378259117702</v>
      </c>
      <c r="AQ488" s="21">
        <f ca="1">M488*VLOOKUP(AQ$6,'Greenhouse Gas Costs Avoided'!$A$2:$I$32,9,FALSE)</f>
        <v>5.8255397401605462</v>
      </c>
      <c r="AR488" s="21">
        <f ca="1">N488*VLOOKUP(AR$6,'Greenhouse Gas Costs Avoided'!$A$2:$I$32,9,FALSE)</f>
        <v>5.9053416544093205</v>
      </c>
      <c r="AS488" s="21">
        <f ca="1">O488*VLOOKUP(AS$6,'Greenhouse Gas Costs Avoided'!$A$2:$I$32,9,FALSE)</f>
        <v>5.9851435686580947</v>
      </c>
      <c r="AT488" s="21">
        <f ca="1">P488*VLOOKUP(AT$6,'Greenhouse Gas Costs Avoided'!$A$2:$I$32,9,FALSE)</f>
        <v>6.0649454829068699</v>
      </c>
      <c r="AU488" s="21">
        <f ca="1">Q488*VLOOKUP(AU$6,'Greenhouse Gas Costs Avoided'!$A$2:$I$32,9,FALSE)</f>
        <v>6.1447473971556432</v>
      </c>
      <c r="AV488" s="21">
        <f ca="1">R488*VLOOKUP(AV$6,'Greenhouse Gas Costs Avoided'!$A$2:$I$32,9,FALSE)</f>
        <v>6.2245493114044184</v>
      </c>
      <c r="AW488" s="21">
        <f ca="1">S488*VLOOKUP(AW$6,'Greenhouse Gas Costs Avoided'!$A$2:$I$32,9,FALSE)</f>
        <v>6.312953786990386</v>
      </c>
      <c r="AX488" s="21">
        <f ca="1">T488*VLOOKUP(AX$6,'Greenhouse Gas Costs Avoided'!$A$2:$I$32,9,FALSE)</f>
        <v>6.4013582625763545</v>
      </c>
      <c r="AY488" s="21">
        <f ca="1">U488*VLOOKUP(AY$6,'Greenhouse Gas Costs Avoided'!$A$2:$I$32,9,FALSE)</f>
        <v>6.4897627381623222</v>
      </c>
      <c r="AZ488" s="21">
        <f ca="1">V488*VLOOKUP(AZ$6,'Greenhouse Gas Costs Avoided'!$A$2:$I$32,9,FALSE)</f>
        <v>6.5781672137482907</v>
      </c>
      <c r="BA488" s="21">
        <f ca="1">W488*VLOOKUP(BA$6,'Greenhouse Gas Costs Avoided'!$A$2:$I$32,9,FALSE)</f>
        <v>6.6665716893342575</v>
      </c>
      <c r="BB488" s="21">
        <f ca="1">X488*VLOOKUP(BB$6,'Greenhouse Gas Costs Avoided'!$A$2:$I$32,9,FALSE)</f>
        <v>6.7450019445028957</v>
      </c>
      <c r="BC488" s="21">
        <f ca="1">Y488*VLOOKUP(BC$6,'Greenhouse Gas Costs Avoided'!$A$2:$I$32,9,FALSE)</f>
        <v>6.8234321996715348</v>
      </c>
      <c r="BD488" s="21">
        <f ca="1">Z488*VLOOKUP(BD$6,'Greenhouse Gas Costs Avoided'!$A$2:$I$32,9,FALSE)</f>
        <v>6.901862454840173</v>
      </c>
      <c r="BE488" s="21">
        <f ca="1">AA488*VLOOKUP(BE$6,'Greenhouse Gas Costs Avoided'!$A$2:$I$32,9,FALSE)</f>
        <v>6.9802927100088112</v>
      </c>
      <c r="BF488" s="21">
        <f ca="1">AB488*VLOOKUP(BF$6,'Greenhouse Gas Costs Avoided'!$A$2:$I$32,9,FALSE)</f>
        <v>7.0587229651774486</v>
      </c>
      <c r="BG488" s="21">
        <f ca="1">AC488*VLOOKUP(BG$6,'Greenhouse Gas Costs Avoided'!$A$2:$I$32,9,FALSE)</f>
        <v>7.1502249295408609</v>
      </c>
      <c r="BH488" s="21">
        <f ca="1">AD488*VLOOKUP(BH$6,'Greenhouse Gas Costs Avoided'!$A$2:$I$32,9,FALSE)</f>
        <v>7.2417268939042723</v>
      </c>
      <c r="BI488" s="21">
        <f ca="1">AE488*VLOOKUP(BI$6,'Greenhouse Gas Costs Avoided'!$A$2:$I$32,9,FALSE)</f>
        <v>7.3332288582676846</v>
      </c>
      <c r="BJ488" s="21">
        <f ca="1">AF488*VLOOKUP(BJ$6,'Greenhouse Gas Costs Avoided'!$A$2:$I$32,9,FALSE)</f>
        <v>7.424730822631096</v>
      </c>
      <c r="BK488" s="22">
        <f ca="1">AG488*VLOOKUP(BK$6,'Greenhouse Gas Costs Avoided'!$A$2:$I$32,9,FALSE)</f>
        <v>7.6285297110405814</v>
      </c>
    </row>
    <row r="489" spans="1:63" x14ac:dyDescent="0.35">
      <c r="A489" s="11">
        <v>483</v>
      </c>
      <c r="B489" s="12">
        <f t="shared" ca="1" si="14"/>
        <v>1</v>
      </c>
      <c r="C489" s="13">
        <f t="shared" ca="1" si="15"/>
        <v>2023</v>
      </c>
      <c r="E489" s="20">
        <f ca="1">IF(E$6&lt;$C489,0,VLOOKUP(E$6,'MonteCarlo Policy Paths'!$A$2:$I$31,'Monte Carlo_WA Complance Price'!$B489+1,FALSE))</f>
        <v>0</v>
      </c>
      <c r="F489" s="21">
        <f ca="1">IF(F$6&lt;$C489,0,VLOOKUP(F$6,'MonteCarlo Policy Paths'!$A$2:$I$31,'Monte Carlo_WA Complance Price'!$B489+1,FALSE))</f>
        <v>82.346532180449415</v>
      </c>
      <c r="G489" s="21">
        <f ca="1">IF(G$6&lt;$C489,0,VLOOKUP(G$6,'MonteCarlo Policy Paths'!$A$2:$I$31,'Monte Carlo_WA Complance Price'!$B489+1,FALSE))</f>
        <v>84.002844861871253</v>
      </c>
      <c r="H489" s="21">
        <f ca="1">IF(H$6&lt;$C489,0,VLOOKUP(H$6,'MonteCarlo Policy Paths'!$A$2:$I$31,'Monte Carlo_WA Complance Price'!$B489+1,FALSE))</f>
        <v>85.659157543293105</v>
      </c>
      <c r="I489" s="21">
        <f ca="1">IF(I$6&lt;$C489,0,VLOOKUP(I$6,'MonteCarlo Policy Paths'!$A$2:$I$31,'Monte Carlo_WA Complance Price'!$B489+1,FALSE))</f>
        <v>86.918851036576825</v>
      </c>
      <c r="J489" s="21">
        <f ca="1">IF(J$6&lt;$C489,0,VLOOKUP(J$6,'MonteCarlo Policy Paths'!$A$2:$I$31,'Monte Carlo_WA Complance Price'!$B489+1,FALSE))</f>
        <v>88.178544529860531</v>
      </c>
      <c r="K489" s="21">
        <f ca="1">IF(K$6&lt;$C489,0,VLOOKUP(K$6,'MonteCarlo Policy Paths'!$A$2:$I$31,'Monte Carlo_WA Complance Price'!$B489+1,FALSE))</f>
        <v>89.438238023144251</v>
      </c>
      <c r="L489" s="21">
        <f ca="1">IF(L$6&lt;$C489,0,VLOOKUP(L$6,'MonteCarlo Policy Paths'!$A$2:$I$31,'Monte Carlo_WA Complance Price'!$B489+1,FALSE))</f>
        <v>90.697931516427971</v>
      </c>
      <c r="M489" s="21">
        <f ca="1">IF(M$6&lt;$C489,0,VLOOKUP(M$6,'MonteCarlo Policy Paths'!$A$2:$I$31,'Monte Carlo_WA Complance Price'!$B489+1,FALSE))</f>
        <v>91.95762500971172</v>
      </c>
      <c r="N489" s="21">
        <f ca="1">IF(N$6&lt;$C489,0,VLOOKUP(N$6,'MonteCarlo Policy Paths'!$A$2:$I$31,'Monte Carlo_WA Complance Price'!$B489+1,FALSE))</f>
        <v>93.21731850299544</v>
      </c>
      <c r="O489" s="21">
        <f ca="1">IF(O$6&lt;$C489,0,VLOOKUP(O$6,'MonteCarlo Policy Paths'!$A$2:$I$31,'Monte Carlo_WA Complance Price'!$B489+1,FALSE))</f>
        <v>94.47701199627916</v>
      </c>
      <c r="P489" s="21">
        <f ca="1">IF(P$6&lt;$C489,0,VLOOKUP(P$6,'MonteCarlo Policy Paths'!$A$2:$I$31,'Monte Carlo_WA Complance Price'!$B489+1,FALSE))</f>
        <v>95.73670548956288</v>
      </c>
      <c r="Q489" s="21">
        <f ca="1">IF(Q$6&lt;$C489,0,VLOOKUP(Q$6,'MonteCarlo Policy Paths'!$A$2:$I$31,'Monte Carlo_WA Complance Price'!$B489+1,FALSE))</f>
        <v>96.996398982846586</v>
      </c>
      <c r="R489" s="21">
        <f ca="1">IF(R$6&lt;$C489,0,VLOOKUP(R$6,'MonteCarlo Policy Paths'!$A$2:$I$31,'Monte Carlo_WA Complance Price'!$B489+1,FALSE))</f>
        <v>98.25609247613032</v>
      </c>
      <c r="S489" s="21">
        <f ca="1">IF(S$6&lt;$C489,0,VLOOKUP(S$6,'MonteCarlo Policy Paths'!$A$2:$I$31,'Monte Carlo_WA Complance Price'!$B489+1,FALSE))</f>
        <v>99.65157958594628</v>
      </c>
      <c r="T489" s="21">
        <f ca="1">IF(T$6&lt;$C489,0,VLOOKUP(T$6,'MonteCarlo Policy Paths'!$A$2:$I$31,'Monte Carlo_WA Complance Price'!$B489+1,FALSE))</f>
        <v>101.04706669576224</v>
      </c>
      <c r="U489" s="21">
        <f ca="1">IF(U$6&lt;$C489,0,VLOOKUP(U$6,'MonteCarlo Policy Paths'!$A$2:$I$31,'Monte Carlo_WA Complance Price'!$B489+1,FALSE))</f>
        <v>102.4425538055782</v>
      </c>
      <c r="V489" s="21">
        <f ca="1">IF(V$6&lt;$C489,0,VLOOKUP(V$6,'MonteCarlo Policy Paths'!$A$2:$I$31,'Monte Carlo_WA Complance Price'!$B489+1,FALSE))</f>
        <v>103.83804091539416</v>
      </c>
      <c r="W489" s="21">
        <f ca="1">IF(W$6&lt;$C489,0,VLOOKUP(W$6,'MonteCarlo Policy Paths'!$A$2:$I$31,'Monte Carlo_WA Complance Price'!$B489+1,FALSE))</f>
        <v>105.23352802521011</v>
      </c>
      <c r="X489" s="21">
        <f ca="1">IF(X$6&lt;$C489,0,VLOOKUP(X$6,'MonteCarlo Policy Paths'!$A$2:$I$31,'Monte Carlo_WA Complance Price'!$B489+1,FALSE))</f>
        <v>106.47156953138905</v>
      </c>
      <c r="Y489" s="21">
        <f ca="1">IF(Y$6&lt;$C489,0,VLOOKUP(Y$6,'MonteCarlo Policy Paths'!$A$2:$I$31,'Monte Carlo_WA Complance Price'!$B489+1,FALSE))</f>
        <v>107.709611037568</v>
      </c>
      <c r="Z489" s="21">
        <f ca="1">IF(Z$6&lt;$C489,0,VLOOKUP(Z$6,'MonteCarlo Policy Paths'!$A$2:$I$31,'Monte Carlo_WA Complance Price'!$B489+1,FALSE))</f>
        <v>108.94765254374694</v>
      </c>
      <c r="AA489" s="21">
        <f ca="1">IF(AA$6&lt;$C489,0,VLOOKUP(AA$6,'MonteCarlo Policy Paths'!$A$2:$I$31,'Monte Carlo_WA Complance Price'!$B489+1,FALSE))</f>
        <v>110.18569404992589</v>
      </c>
      <c r="AB489" s="21">
        <f ca="1">IF(AB$6&lt;$C489,0,VLOOKUP(AB$6,'MonteCarlo Policy Paths'!$A$2:$I$31,'Monte Carlo_WA Complance Price'!$B489+1,FALSE))</f>
        <v>111.42373555610482</v>
      </c>
      <c r="AC489" s="21">
        <f ca="1">IF(AC$6&lt;$C489,0,VLOOKUP(AC$6,'MonteCarlo Policy Paths'!$A$2:$I$31,'Monte Carlo_WA Complance Price'!$B489+1,FALSE))</f>
        <v>112.86811731331359</v>
      </c>
      <c r="AD489" s="21">
        <f ca="1">IF(AD$6&lt;$C489,0,VLOOKUP(AD$6,'MonteCarlo Policy Paths'!$A$2:$I$31,'Monte Carlo_WA Complance Price'!$B489+1,FALSE))</f>
        <v>114.31249907052236</v>
      </c>
      <c r="AE489" s="21">
        <f ca="1">IF(AE$6&lt;$C489,0,VLOOKUP(AE$6,'MonteCarlo Policy Paths'!$A$2:$I$31,'Monte Carlo_WA Complance Price'!$B489+1,FALSE))</f>
        <v>115.75688082773114</v>
      </c>
      <c r="AF489" s="21">
        <f ca="1">IF(AF$6&lt;$C489,0,VLOOKUP(AF$6,'MonteCarlo Policy Paths'!$A$2:$I$31,'Monte Carlo_WA Complance Price'!$B489+1,FALSE))</f>
        <v>117.20126258493991</v>
      </c>
      <c r="AG489" s="22">
        <f ca="1">IF(AG$6&lt;$C489,0,VLOOKUP(AG$6,'MonteCarlo Policy Paths'!$A$2:$I$31,'Monte Carlo_WA Complance Price'!$B489+1,FALSE))</f>
        <v>118.64564434214866</v>
      </c>
      <c r="AI489" s="20">
        <f ca="1">E489*VLOOKUP(AI$6,'Greenhouse Gas Costs Avoided'!$A$2:$I$32,9,FALSE)</f>
        <v>0</v>
      </c>
      <c r="AJ489" s="21">
        <f ca="1">F489*VLOOKUP(AJ$6,'Greenhouse Gas Costs Avoided'!$A$2:$I$32,9,FALSE)</f>
        <v>5.2166744805659615</v>
      </c>
      <c r="AK489" s="21">
        <f ca="1">G489*VLOOKUP(AK$6,'Greenhouse Gas Costs Avoided'!$A$2:$I$32,9,FALSE)</f>
        <v>5.3216023247413169</v>
      </c>
      <c r="AL489" s="21">
        <f ca="1">H489*VLOOKUP(AL$6,'Greenhouse Gas Costs Avoided'!$A$2:$I$32,9,FALSE)</f>
        <v>5.4265301689166732</v>
      </c>
      <c r="AM489" s="21">
        <f ca="1">I489*VLOOKUP(AM$6,'Greenhouse Gas Costs Avoided'!$A$2:$I$32,9,FALSE)</f>
        <v>5.5063320831654474</v>
      </c>
      <c r="AN489" s="21">
        <f ca="1">J489*VLOOKUP(AN$6,'Greenhouse Gas Costs Avoided'!$A$2:$I$32,9,FALSE)</f>
        <v>5.5861339974142208</v>
      </c>
      <c r="AO489" s="21">
        <f ca="1">K489*VLOOKUP(AO$6,'Greenhouse Gas Costs Avoided'!$A$2:$I$32,9,FALSE)</f>
        <v>5.665935911662995</v>
      </c>
      <c r="AP489" s="21">
        <f ca="1">L489*VLOOKUP(AP$6,'Greenhouse Gas Costs Avoided'!$A$2:$I$32,9,FALSE)</f>
        <v>5.7457378259117702</v>
      </c>
      <c r="AQ489" s="21">
        <f ca="1">M489*VLOOKUP(AQ$6,'Greenhouse Gas Costs Avoided'!$A$2:$I$32,9,FALSE)</f>
        <v>5.8255397401605462</v>
      </c>
      <c r="AR489" s="21">
        <f ca="1">N489*VLOOKUP(AR$6,'Greenhouse Gas Costs Avoided'!$A$2:$I$32,9,FALSE)</f>
        <v>5.9053416544093205</v>
      </c>
      <c r="AS489" s="21">
        <f ca="1">O489*VLOOKUP(AS$6,'Greenhouse Gas Costs Avoided'!$A$2:$I$32,9,FALSE)</f>
        <v>5.9851435686580947</v>
      </c>
      <c r="AT489" s="21">
        <f ca="1">P489*VLOOKUP(AT$6,'Greenhouse Gas Costs Avoided'!$A$2:$I$32,9,FALSE)</f>
        <v>6.0649454829068699</v>
      </c>
      <c r="AU489" s="21">
        <f ca="1">Q489*VLOOKUP(AU$6,'Greenhouse Gas Costs Avoided'!$A$2:$I$32,9,FALSE)</f>
        <v>6.1447473971556432</v>
      </c>
      <c r="AV489" s="21">
        <f ca="1">R489*VLOOKUP(AV$6,'Greenhouse Gas Costs Avoided'!$A$2:$I$32,9,FALSE)</f>
        <v>6.2245493114044184</v>
      </c>
      <c r="AW489" s="21">
        <f ca="1">S489*VLOOKUP(AW$6,'Greenhouse Gas Costs Avoided'!$A$2:$I$32,9,FALSE)</f>
        <v>6.312953786990386</v>
      </c>
      <c r="AX489" s="21">
        <f ca="1">T489*VLOOKUP(AX$6,'Greenhouse Gas Costs Avoided'!$A$2:$I$32,9,FALSE)</f>
        <v>6.4013582625763545</v>
      </c>
      <c r="AY489" s="21">
        <f ca="1">U489*VLOOKUP(AY$6,'Greenhouse Gas Costs Avoided'!$A$2:$I$32,9,FALSE)</f>
        <v>6.4897627381623222</v>
      </c>
      <c r="AZ489" s="21">
        <f ca="1">V489*VLOOKUP(AZ$6,'Greenhouse Gas Costs Avoided'!$A$2:$I$32,9,FALSE)</f>
        <v>6.5781672137482907</v>
      </c>
      <c r="BA489" s="21">
        <f ca="1">W489*VLOOKUP(BA$6,'Greenhouse Gas Costs Avoided'!$A$2:$I$32,9,FALSE)</f>
        <v>6.6665716893342575</v>
      </c>
      <c r="BB489" s="21">
        <f ca="1">X489*VLOOKUP(BB$6,'Greenhouse Gas Costs Avoided'!$A$2:$I$32,9,FALSE)</f>
        <v>6.7450019445028957</v>
      </c>
      <c r="BC489" s="21">
        <f ca="1">Y489*VLOOKUP(BC$6,'Greenhouse Gas Costs Avoided'!$A$2:$I$32,9,FALSE)</f>
        <v>6.8234321996715348</v>
      </c>
      <c r="BD489" s="21">
        <f ca="1">Z489*VLOOKUP(BD$6,'Greenhouse Gas Costs Avoided'!$A$2:$I$32,9,FALSE)</f>
        <v>6.901862454840173</v>
      </c>
      <c r="BE489" s="21">
        <f ca="1">AA489*VLOOKUP(BE$6,'Greenhouse Gas Costs Avoided'!$A$2:$I$32,9,FALSE)</f>
        <v>6.9802927100088112</v>
      </c>
      <c r="BF489" s="21">
        <f ca="1">AB489*VLOOKUP(BF$6,'Greenhouse Gas Costs Avoided'!$A$2:$I$32,9,FALSE)</f>
        <v>7.0587229651774486</v>
      </c>
      <c r="BG489" s="21">
        <f ca="1">AC489*VLOOKUP(BG$6,'Greenhouse Gas Costs Avoided'!$A$2:$I$32,9,FALSE)</f>
        <v>7.1502249295408609</v>
      </c>
      <c r="BH489" s="21">
        <f ca="1">AD489*VLOOKUP(BH$6,'Greenhouse Gas Costs Avoided'!$A$2:$I$32,9,FALSE)</f>
        <v>7.2417268939042723</v>
      </c>
      <c r="BI489" s="21">
        <f ca="1">AE489*VLOOKUP(BI$6,'Greenhouse Gas Costs Avoided'!$A$2:$I$32,9,FALSE)</f>
        <v>7.3332288582676846</v>
      </c>
      <c r="BJ489" s="21">
        <f ca="1">AF489*VLOOKUP(BJ$6,'Greenhouse Gas Costs Avoided'!$A$2:$I$32,9,FALSE)</f>
        <v>7.424730822631096</v>
      </c>
      <c r="BK489" s="22">
        <f ca="1">AG489*VLOOKUP(BK$6,'Greenhouse Gas Costs Avoided'!$A$2:$I$32,9,FALSE)</f>
        <v>7.5162327869945065</v>
      </c>
    </row>
    <row r="490" spans="1:63" x14ac:dyDescent="0.35">
      <c r="A490" s="11">
        <v>484</v>
      </c>
      <c r="B490" s="12">
        <f t="shared" ca="1" si="14"/>
        <v>5</v>
      </c>
      <c r="C490" s="13">
        <f t="shared" ca="1" si="15"/>
        <v>2023</v>
      </c>
      <c r="E490" s="20">
        <f ca="1">IF(E$6&lt;$C490,0,VLOOKUP(E$6,'MonteCarlo Policy Paths'!$A$2:$I$31,'Monte Carlo_WA Complance Price'!$B490+1,FALSE))</f>
        <v>0</v>
      </c>
      <c r="F490" s="21">
        <f ca="1">IF(F$6&lt;$C490,0,VLOOKUP(F$6,'MonteCarlo Policy Paths'!$A$2:$I$31,'Monte Carlo_WA Complance Price'!$B490+1,FALSE))</f>
        <v>82.346532180449415</v>
      </c>
      <c r="G490" s="21">
        <f ca="1">IF(G$6&lt;$C490,0,VLOOKUP(G$6,'MonteCarlo Policy Paths'!$A$2:$I$31,'Monte Carlo_WA Complance Price'!$B490+1,FALSE))</f>
        <v>84.002844861871253</v>
      </c>
      <c r="H490" s="21">
        <f ca="1">IF(H$6&lt;$C490,0,VLOOKUP(H$6,'MonteCarlo Policy Paths'!$A$2:$I$31,'Monte Carlo_WA Complance Price'!$B490+1,FALSE))</f>
        <v>85.659157543293105</v>
      </c>
      <c r="I490" s="21">
        <f ca="1">IF(I$6&lt;$C490,0,VLOOKUP(I$6,'MonteCarlo Policy Paths'!$A$2:$I$31,'Monte Carlo_WA Complance Price'!$B490+1,FALSE))</f>
        <v>86.918851036576825</v>
      </c>
      <c r="J490" s="21">
        <f ca="1">IF(J$6&lt;$C490,0,VLOOKUP(J$6,'MonteCarlo Policy Paths'!$A$2:$I$31,'Monte Carlo_WA Complance Price'!$B490+1,FALSE))</f>
        <v>88.178544529860531</v>
      </c>
      <c r="K490" s="21">
        <f ca="1">IF(K$6&lt;$C490,0,VLOOKUP(K$6,'MonteCarlo Policy Paths'!$A$2:$I$31,'Monte Carlo_WA Complance Price'!$B490+1,FALSE))</f>
        <v>89.438238023144251</v>
      </c>
      <c r="L490" s="21">
        <f ca="1">IF(L$6&lt;$C490,0,VLOOKUP(L$6,'MonteCarlo Policy Paths'!$A$2:$I$31,'Monte Carlo_WA Complance Price'!$B490+1,FALSE))</f>
        <v>90.697931516427971</v>
      </c>
      <c r="M490" s="21">
        <f ca="1">IF(M$6&lt;$C490,0,VLOOKUP(M$6,'MonteCarlo Policy Paths'!$A$2:$I$31,'Monte Carlo_WA Complance Price'!$B490+1,FALSE))</f>
        <v>91.95762500971172</v>
      </c>
      <c r="N490" s="21">
        <f ca="1">IF(N$6&lt;$C490,0,VLOOKUP(N$6,'MonteCarlo Policy Paths'!$A$2:$I$31,'Monte Carlo_WA Complance Price'!$B490+1,FALSE))</f>
        <v>93.21731850299544</v>
      </c>
      <c r="O490" s="21">
        <f ca="1">IF(O$6&lt;$C490,0,VLOOKUP(O$6,'MonteCarlo Policy Paths'!$A$2:$I$31,'Monte Carlo_WA Complance Price'!$B490+1,FALSE))</f>
        <v>94.47701199627916</v>
      </c>
      <c r="P490" s="21">
        <f ca="1">IF(P$6&lt;$C490,0,VLOOKUP(P$6,'MonteCarlo Policy Paths'!$A$2:$I$31,'Monte Carlo_WA Complance Price'!$B490+1,FALSE))</f>
        <v>95.73670548956288</v>
      </c>
      <c r="Q490" s="21">
        <f ca="1">IF(Q$6&lt;$C490,0,VLOOKUP(Q$6,'MonteCarlo Policy Paths'!$A$2:$I$31,'Monte Carlo_WA Complance Price'!$B490+1,FALSE))</f>
        <v>96.996398982846586</v>
      </c>
      <c r="R490" s="21">
        <f ca="1">IF(R$6&lt;$C490,0,VLOOKUP(R$6,'MonteCarlo Policy Paths'!$A$2:$I$31,'Monte Carlo_WA Complance Price'!$B490+1,FALSE))</f>
        <v>99.874634841342697</v>
      </c>
      <c r="S490" s="21">
        <f ca="1">IF(S$6&lt;$C490,0,VLOOKUP(S$6,'MonteCarlo Policy Paths'!$A$2:$I$31,'Monte Carlo_WA Complance Price'!$B490+1,FALSE))</f>
        <v>101.93553668931256</v>
      </c>
      <c r="T490" s="21">
        <f ca="1">IF(T$6&lt;$C490,0,VLOOKUP(T$6,'MonteCarlo Policy Paths'!$A$2:$I$31,'Monte Carlo_WA Complance Price'!$B490+1,FALSE))</f>
        <v>104.04258519817796</v>
      </c>
      <c r="U490" s="21">
        <f ca="1">IF(U$6&lt;$C490,0,VLOOKUP(U$6,'MonteCarlo Policy Paths'!$A$2:$I$31,'Monte Carlo_WA Complance Price'!$B490+1,FALSE))</f>
        <v>106.18472717196582</v>
      </c>
      <c r="V490" s="21">
        <f ca="1">IF(V$6&lt;$C490,0,VLOOKUP(V$6,'MonteCarlo Policy Paths'!$A$2:$I$31,'Monte Carlo_WA Complance Price'!$B490+1,FALSE))</f>
        <v>108.36780972271322</v>
      </c>
      <c r="W490" s="21">
        <f ca="1">IF(W$6&lt;$C490,0,VLOOKUP(W$6,'MonteCarlo Policy Paths'!$A$2:$I$31,'Monte Carlo_WA Complance Price'!$B490+1,FALSE))</f>
        <v>110.57648338650839</v>
      </c>
      <c r="X490" s="21">
        <f ca="1">IF(X$6&lt;$C490,0,VLOOKUP(X$6,'MonteCarlo Policy Paths'!$A$2:$I$31,'Monte Carlo_WA Complance Price'!$B490+1,FALSE))</f>
        <v>112.7694544213079</v>
      </c>
      <c r="Y490" s="21">
        <f ca="1">IF(Y$6&lt;$C490,0,VLOOKUP(Y$6,'MonteCarlo Policy Paths'!$A$2:$I$31,'Monte Carlo_WA Complance Price'!$B490+1,FALSE))</f>
        <v>114.98228749612761</v>
      </c>
      <c r="Z490" s="21">
        <f ca="1">IF(Z$6&lt;$C490,0,VLOOKUP(Z$6,'MonteCarlo Policy Paths'!$A$2:$I$31,'Monte Carlo_WA Complance Price'!$B490+1,FALSE))</f>
        <v>117.22345778349788</v>
      </c>
      <c r="AA490" s="21">
        <f ca="1">IF(AA$6&lt;$C490,0,VLOOKUP(AA$6,'MonteCarlo Policy Paths'!$A$2:$I$31,'Monte Carlo_WA Complance Price'!$B490+1,FALSE))</f>
        <v>119.50474742044912</v>
      </c>
      <c r="AB490" s="21">
        <f ca="1">IF(AB$6&lt;$C490,0,VLOOKUP(AB$6,'MonteCarlo Policy Paths'!$A$2:$I$31,'Monte Carlo_WA Complance Price'!$B490+1,FALSE))</f>
        <v>121.83201137782079</v>
      </c>
      <c r="AC490" s="21">
        <f ca="1">IF(AC$6&lt;$C490,0,VLOOKUP(AC$6,'MonteCarlo Policy Paths'!$A$2:$I$31,'Monte Carlo_WA Complance Price'!$B490+1,FALSE))</f>
        <v>124.30483685770574</v>
      </c>
      <c r="AD490" s="21">
        <f ca="1">IF(AD$6&lt;$C490,0,VLOOKUP(AD$6,'MonteCarlo Policy Paths'!$A$2:$I$31,'Monte Carlo_WA Complance Price'!$B490+1,FALSE))</f>
        <v>126.81952160325447</v>
      </c>
      <c r="AE490" s="21">
        <f ca="1">IF(AE$6&lt;$C490,0,VLOOKUP(AE$6,'MonteCarlo Policy Paths'!$A$2:$I$31,'Monte Carlo_WA Complance Price'!$B490+1,FALSE))</f>
        <v>129.37127756316897</v>
      </c>
      <c r="AF490" s="21">
        <f ca="1">IF(AF$6&lt;$C490,0,VLOOKUP(AF$6,'MonteCarlo Policy Paths'!$A$2:$I$31,'Monte Carlo_WA Complance Price'!$B490+1,FALSE))</f>
        <v>131.96243899653103</v>
      </c>
      <c r="AG490" s="22">
        <f ca="1">IF(AG$6&lt;$C490,0,VLOOKUP(AG$6,'MonteCarlo Policy Paths'!$A$2:$I$31,'Monte Carlo_WA Complance Price'!$B490+1,FALSE))</f>
        <v>135.47056479945655</v>
      </c>
      <c r="AI490" s="20">
        <f ca="1">E490*VLOOKUP(AI$6,'Greenhouse Gas Costs Avoided'!$A$2:$I$32,9,FALSE)</f>
        <v>0</v>
      </c>
      <c r="AJ490" s="21">
        <f ca="1">F490*VLOOKUP(AJ$6,'Greenhouse Gas Costs Avoided'!$A$2:$I$32,9,FALSE)</f>
        <v>5.2166744805659615</v>
      </c>
      <c r="AK490" s="21">
        <f ca="1">G490*VLOOKUP(AK$6,'Greenhouse Gas Costs Avoided'!$A$2:$I$32,9,FALSE)</f>
        <v>5.3216023247413169</v>
      </c>
      <c r="AL490" s="21">
        <f ca="1">H490*VLOOKUP(AL$6,'Greenhouse Gas Costs Avoided'!$A$2:$I$32,9,FALSE)</f>
        <v>5.4265301689166732</v>
      </c>
      <c r="AM490" s="21">
        <f ca="1">I490*VLOOKUP(AM$6,'Greenhouse Gas Costs Avoided'!$A$2:$I$32,9,FALSE)</f>
        <v>5.5063320831654474</v>
      </c>
      <c r="AN490" s="21">
        <f ca="1">J490*VLOOKUP(AN$6,'Greenhouse Gas Costs Avoided'!$A$2:$I$32,9,FALSE)</f>
        <v>5.5861339974142208</v>
      </c>
      <c r="AO490" s="21">
        <f ca="1">K490*VLOOKUP(AO$6,'Greenhouse Gas Costs Avoided'!$A$2:$I$32,9,FALSE)</f>
        <v>5.665935911662995</v>
      </c>
      <c r="AP490" s="21">
        <f ca="1">L490*VLOOKUP(AP$6,'Greenhouse Gas Costs Avoided'!$A$2:$I$32,9,FALSE)</f>
        <v>5.7457378259117702</v>
      </c>
      <c r="AQ490" s="21">
        <f ca="1">M490*VLOOKUP(AQ$6,'Greenhouse Gas Costs Avoided'!$A$2:$I$32,9,FALSE)</f>
        <v>5.8255397401605462</v>
      </c>
      <c r="AR490" s="21">
        <f ca="1">N490*VLOOKUP(AR$6,'Greenhouse Gas Costs Avoided'!$A$2:$I$32,9,FALSE)</f>
        <v>5.9053416544093205</v>
      </c>
      <c r="AS490" s="21">
        <f ca="1">O490*VLOOKUP(AS$6,'Greenhouse Gas Costs Avoided'!$A$2:$I$32,9,FALSE)</f>
        <v>5.9851435686580947</v>
      </c>
      <c r="AT490" s="21">
        <f ca="1">P490*VLOOKUP(AT$6,'Greenhouse Gas Costs Avoided'!$A$2:$I$32,9,FALSE)</f>
        <v>6.0649454829068699</v>
      </c>
      <c r="AU490" s="21">
        <f ca="1">Q490*VLOOKUP(AU$6,'Greenhouse Gas Costs Avoided'!$A$2:$I$32,9,FALSE)</f>
        <v>6.1447473971556432</v>
      </c>
      <c r="AV490" s="21">
        <f ca="1">R490*VLOOKUP(AV$6,'Greenhouse Gas Costs Avoided'!$A$2:$I$32,9,FALSE)</f>
        <v>6.327084396109818</v>
      </c>
      <c r="AW490" s="21">
        <f ca="1">S490*VLOOKUP(AW$6,'Greenhouse Gas Costs Avoided'!$A$2:$I$32,9,FALSE)</f>
        <v>6.4576430704410743</v>
      </c>
      <c r="AX490" s="21">
        <f ca="1">T490*VLOOKUP(AX$6,'Greenhouse Gas Costs Avoided'!$A$2:$I$32,9,FALSE)</f>
        <v>6.5911251478821242</v>
      </c>
      <c r="AY490" s="21">
        <f ca="1">U490*VLOOKUP(AY$6,'Greenhouse Gas Costs Avoided'!$A$2:$I$32,9,FALSE)</f>
        <v>6.7268304055597685</v>
      </c>
      <c r="AZ490" s="21">
        <f ca="1">V490*VLOOKUP(AZ$6,'Greenhouse Gas Costs Avoided'!$A$2:$I$32,9,FALSE)</f>
        <v>6.8651292595600424</v>
      </c>
      <c r="BA490" s="21">
        <f ca="1">W490*VLOOKUP(BA$6,'Greenhouse Gas Costs Avoided'!$A$2:$I$32,9,FALSE)</f>
        <v>7.0050493173053994</v>
      </c>
      <c r="BB490" s="21">
        <f ca="1">X490*VLOOKUP(BB$6,'Greenhouse Gas Costs Avoided'!$A$2:$I$32,9,FALSE)</f>
        <v>7.1439746093722221</v>
      </c>
      <c r="BC490" s="21">
        <f ca="1">Y490*VLOOKUP(BC$6,'Greenhouse Gas Costs Avoided'!$A$2:$I$32,9,FALSE)</f>
        <v>7.2841581669004034</v>
      </c>
      <c r="BD490" s="21">
        <f ca="1">Z490*VLOOKUP(BD$6,'Greenhouse Gas Costs Avoided'!$A$2:$I$32,9,FALSE)</f>
        <v>7.426136894299721</v>
      </c>
      <c r="BE490" s="21">
        <f ca="1">AA490*VLOOKUP(BE$6,'Greenhouse Gas Costs Avoided'!$A$2:$I$32,9,FALSE)</f>
        <v>7.5706571930511553</v>
      </c>
      <c r="BF490" s="21">
        <f ca="1">AB490*VLOOKUP(BF$6,'Greenhouse Gas Costs Avoided'!$A$2:$I$32,9,FALSE)</f>
        <v>7.7180899770979394</v>
      </c>
      <c r="BG490" s="21">
        <f ca="1">AC490*VLOOKUP(BG$6,'Greenhouse Gas Costs Avoided'!$A$2:$I$32,9,FALSE)</f>
        <v>7.8747441218959366</v>
      </c>
      <c r="BH490" s="21">
        <f ca="1">AD490*VLOOKUP(BH$6,'Greenhouse Gas Costs Avoided'!$A$2:$I$32,9,FALSE)</f>
        <v>8.0340500621877027</v>
      </c>
      <c r="BI490" s="21">
        <f ca="1">AE490*VLOOKUP(BI$6,'Greenhouse Gas Costs Avoided'!$A$2:$I$32,9,FALSE)</f>
        <v>8.1957044736636782</v>
      </c>
      <c r="BJ490" s="21">
        <f ca="1">AF490*VLOOKUP(BJ$6,'Greenhouse Gas Costs Avoided'!$A$2:$I$32,9,FALSE)</f>
        <v>8.3598552322508848</v>
      </c>
      <c r="BK490" s="22">
        <f ca="1">AG490*VLOOKUP(BK$6,'Greenhouse Gas Costs Avoided'!$A$2:$I$32,9,FALSE)</f>
        <v>8.5820959249206545</v>
      </c>
    </row>
    <row r="491" spans="1:63" x14ac:dyDescent="0.35">
      <c r="A491" s="11">
        <v>485</v>
      </c>
      <c r="B491" s="12">
        <f t="shared" ca="1" si="14"/>
        <v>5</v>
      </c>
      <c r="C491" s="13">
        <f t="shared" ca="1" si="15"/>
        <v>2023</v>
      </c>
      <c r="E491" s="20">
        <f ca="1">IF(E$6&lt;$C491,0,VLOOKUP(E$6,'MonteCarlo Policy Paths'!$A$2:$I$31,'Monte Carlo_WA Complance Price'!$B491+1,FALSE))</f>
        <v>0</v>
      </c>
      <c r="F491" s="21">
        <f ca="1">IF(F$6&lt;$C491,0,VLOOKUP(F$6,'MonteCarlo Policy Paths'!$A$2:$I$31,'Monte Carlo_WA Complance Price'!$B491+1,FALSE))</f>
        <v>82.346532180449415</v>
      </c>
      <c r="G491" s="21">
        <f ca="1">IF(G$6&lt;$C491,0,VLOOKUP(G$6,'MonteCarlo Policy Paths'!$A$2:$I$31,'Monte Carlo_WA Complance Price'!$B491+1,FALSE))</f>
        <v>84.002844861871253</v>
      </c>
      <c r="H491" s="21">
        <f ca="1">IF(H$6&lt;$C491,0,VLOOKUP(H$6,'MonteCarlo Policy Paths'!$A$2:$I$31,'Monte Carlo_WA Complance Price'!$B491+1,FALSE))</f>
        <v>85.659157543293105</v>
      </c>
      <c r="I491" s="21">
        <f ca="1">IF(I$6&lt;$C491,0,VLOOKUP(I$6,'MonteCarlo Policy Paths'!$A$2:$I$31,'Monte Carlo_WA Complance Price'!$B491+1,FALSE))</f>
        <v>86.918851036576825</v>
      </c>
      <c r="J491" s="21">
        <f ca="1">IF(J$6&lt;$C491,0,VLOOKUP(J$6,'MonteCarlo Policy Paths'!$A$2:$I$31,'Monte Carlo_WA Complance Price'!$B491+1,FALSE))</f>
        <v>88.178544529860531</v>
      </c>
      <c r="K491" s="21">
        <f ca="1">IF(K$6&lt;$C491,0,VLOOKUP(K$6,'MonteCarlo Policy Paths'!$A$2:$I$31,'Monte Carlo_WA Complance Price'!$B491+1,FALSE))</f>
        <v>89.438238023144251</v>
      </c>
      <c r="L491" s="21">
        <f ca="1">IF(L$6&lt;$C491,0,VLOOKUP(L$6,'MonteCarlo Policy Paths'!$A$2:$I$31,'Monte Carlo_WA Complance Price'!$B491+1,FALSE))</f>
        <v>90.697931516427971</v>
      </c>
      <c r="M491" s="21">
        <f ca="1">IF(M$6&lt;$C491,0,VLOOKUP(M$6,'MonteCarlo Policy Paths'!$A$2:$I$31,'Monte Carlo_WA Complance Price'!$B491+1,FALSE))</f>
        <v>91.95762500971172</v>
      </c>
      <c r="N491" s="21">
        <f ca="1">IF(N$6&lt;$C491,0,VLOOKUP(N$6,'MonteCarlo Policy Paths'!$A$2:$I$31,'Monte Carlo_WA Complance Price'!$B491+1,FALSE))</f>
        <v>93.21731850299544</v>
      </c>
      <c r="O491" s="21">
        <f ca="1">IF(O$6&lt;$C491,0,VLOOKUP(O$6,'MonteCarlo Policy Paths'!$A$2:$I$31,'Monte Carlo_WA Complance Price'!$B491+1,FALSE))</f>
        <v>94.47701199627916</v>
      </c>
      <c r="P491" s="21">
        <f ca="1">IF(P$6&lt;$C491,0,VLOOKUP(P$6,'MonteCarlo Policy Paths'!$A$2:$I$31,'Monte Carlo_WA Complance Price'!$B491+1,FALSE))</f>
        <v>95.73670548956288</v>
      </c>
      <c r="Q491" s="21">
        <f ca="1">IF(Q$6&lt;$C491,0,VLOOKUP(Q$6,'MonteCarlo Policy Paths'!$A$2:$I$31,'Monte Carlo_WA Complance Price'!$B491+1,FALSE))</f>
        <v>96.996398982846586</v>
      </c>
      <c r="R491" s="21">
        <f ca="1">IF(R$6&lt;$C491,0,VLOOKUP(R$6,'MonteCarlo Policy Paths'!$A$2:$I$31,'Monte Carlo_WA Complance Price'!$B491+1,FALSE))</f>
        <v>99.874634841342697</v>
      </c>
      <c r="S491" s="21">
        <f ca="1">IF(S$6&lt;$C491,0,VLOOKUP(S$6,'MonteCarlo Policy Paths'!$A$2:$I$31,'Monte Carlo_WA Complance Price'!$B491+1,FALSE))</f>
        <v>101.93553668931256</v>
      </c>
      <c r="T491" s="21">
        <f ca="1">IF(T$6&lt;$C491,0,VLOOKUP(T$6,'MonteCarlo Policy Paths'!$A$2:$I$31,'Monte Carlo_WA Complance Price'!$B491+1,FALSE))</f>
        <v>104.04258519817796</v>
      </c>
      <c r="U491" s="21">
        <f ca="1">IF(U$6&lt;$C491,0,VLOOKUP(U$6,'MonteCarlo Policy Paths'!$A$2:$I$31,'Monte Carlo_WA Complance Price'!$B491+1,FALSE))</f>
        <v>106.18472717196582</v>
      </c>
      <c r="V491" s="21">
        <f ca="1">IF(V$6&lt;$C491,0,VLOOKUP(V$6,'MonteCarlo Policy Paths'!$A$2:$I$31,'Monte Carlo_WA Complance Price'!$B491+1,FALSE))</f>
        <v>108.36780972271322</v>
      </c>
      <c r="W491" s="21">
        <f ca="1">IF(W$6&lt;$C491,0,VLOOKUP(W$6,'MonteCarlo Policy Paths'!$A$2:$I$31,'Monte Carlo_WA Complance Price'!$B491+1,FALSE))</f>
        <v>110.57648338650839</v>
      </c>
      <c r="X491" s="21">
        <f ca="1">IF(X$6&lt;$C491,0,VLOOKUP(X$6,'MonteCarlo Policy Paths'!$A$2:$I$31,'Monte Carlo_WA Complance Price'!$B491+1,FALSE))</f>
        <v>112.7694544213079</v>
      </c>
      <c r="Y491" s="21">
        <f ca="1">IF(Y$6&lt;$C491,0,VLOOKUP(Y$6,'MonteCarlo Policy Paths'!$A$2:$I$31,'Monte Carlo_WA Complance Price'!$B491+1,FALSE))</f>
        <v>114.98228749612761</v>
      </c>
      <c r="Z491" s="21">
        <f ca="1">IF(Z$6&lt;$C491,0,VLOOKUP(Z$6,'MonteCarlo Policy Paths'!$A$2:$I$31,'Monte Carlo_WA Complance Price'!$B491+1,FALSE))</f>
        <v>117.22345778349788</v>
      </c>
      <c r="AA491" s="21">
        <f ca="1">IF(AA$6&lt;$C491,0,VLOOKUP(AA$6,'MonteCarlo Policy Paths'!$A$2:$I$31,'Monte Carlo_WA Complance Price'!$B491+1,FALSE))</f>
        <v>119.50474742044912</v>
      </c>
      <c r="AB491" s="21">
        <f ca="1">IF(AB$6&lt;$C491,0,VLOOKUP(AB$6,'MonteCarlo Policy Paths'!$A$2:$I$31,'Monte Carlo_WA Complance Price'!$B491+1,FALSE))</f>
        <v>121.83201137782079</v>
      </c>
      <c r="AC491" s="21">
        <f ca="1">IF(AC$6&lt;$C491,0,VLOOKUP(AC$6,'MonteCarlo Policy Paths'!$A$2:$I$31,'Monte Carlo_WA Complance Price'!$B491+1,FALSE))</f>
        <v>124.30483685770574</v>
      </c>
      <c r="AD491" s="21">
        <f ca="1">IF(AD$6&lt;$C491,0,VLOOKUP(AD$6,'MonteCarlo Policy Paths'!$A$2:$I$31,'Monte Carlo_WA Complance Price'!$B491+1,FALSE))</f>
        <v>126.81952160325447</v>
      </c>
      <c r="AE491" s="21">
        <f ca="1">IF(AE$6&lt;$C491,0,VLOOKUP(AE$6,'MonteCarlo Policy Paths'!$A$2:$I$31,'Monte Carlo_WA Complance Price'!$B491+1,FALSE))</f>
        <v>129.37127756316897</v>
      </c>
      <c r="AF491" s="21">
        <f ca="1">IF(AF$6&lt;$C491,0,VLOOKUP(AF$6,'MonteCarlo Policy Paths'!$A$2:$I$31,'Monte Carlo_WA Complance Price'!$B491+1,FALSE))</f>
        <v>131.96243899653103</v>
      </c>
      <c r="AG491" s="22">
        <f ca="1">IF(AG$6&lt;$C491,0,VLOOKUP(AG$6,'MonteCarlo Policy Paths'!$A$2:$I$31,'Monte Carlo_WA Complance Price'!$B491+1,FALSE))</f>
        <v>135.47056479945655</v>
      </c>
      <c r="AI491" s="20">
        <f ca="1">E491*VLOOKUP(AI$6,'Greenhouse Gas Costs Avoided'!$A$2:$I$32,9,FALSE)</f>
        <v>0</v>
      </c>
      <c r="AJ491" s="21">
        <f ca="1">F491*VLOOKUP(AJ$6,'Greenhouse Gas Costs Avoided'!$A$2:$I$32,9,FALSE)</f>
        <v>5.2166744805659615</v>
      </c>
      <c r="AK491" s="21">
        <f ca="1">G491*VLOOKUP(AK$6,'Greenhouse Gas Costs Avoided'!$A$2:$I$32,9,FALSE)</f>
        <v>5.3216023247413169</v>
      </c>
      <c r="AL491" s="21">
        <f ca="1">H491*VLOOKUP(AL$6,'Greenhouse Gas Costs Avoided'!$A$2:$I$32,9,FALSE)</f>
        <v>5.4265301689166732</v>
      </c>
      <c r="AM491" s="21">
        <f ca="1">I491*VLOOKUP(AM$6,'Greenhouse Gas Costs Avoided'!$A$2:$I$32,9,FALSE)</f>
        <v>5.5063320831654474</v>
      </c>
      <c r="AN491" s="21">
        <f ca="1">J491*VLOOKUP(AN$6,'Greenhouse Gas Costs Avoided'!$A$2:$I$32,9,FALSE)</f>
        <v>5.5861339974142208</v>
      </c>
      <c r="AO491" s="21">
        <f ca="1">K491*VLOOKUP(AO$6,'Greenhouse Gas Costs Avoided'!$A$2:$I$32,9,FALSE)</f>
        <v>5.665935911662995</v>
      </c>
      <c r="AP491" s="21">
        <f ca="1">L491*VLOOKUP(AP$6,'Greenhouse Gas Costs Avoided'!$A$2:$I$32,9,FALSE)</f>
        <v>5.7457378259117702</v>
      </c>
      <c r="AQ491" s="21">
        <f ca="1">M491*VLOOKUP(AQ$6,'Greenhouse Gas Costs Avoided'!$A$2:$I$32,9,FALSE)</f>
        <v>5.8255397401605462</v>
      </c>
      <c r="AR491" s="21">
        <f ca="1">N491*VLOOKUP(AR$6,'Greenhouse Gas Costs Avoided'!$A$2:$I$32,9,FALSE)</f>
        <v>5.9053416544093205</v>
      </c>
      <c r="AS491" s="21">
        <f ca="1">O491*VLOOKUP(AS$6,'Greenhouse Gas Costs Avoided'!$A$2:$I$32,9,FALSE)</f>
        <v>5.9851435686580947</v>
      </c>
      <c r="AT491" s="21">
        <f ca="1">P491*VLOOKUP(AT$6,'Greenhouse Gas Costs Avoided'!$A$2:$I$32,9,FALSE)</f>
        <v>6.0649454829068699</v>
      </c>
      <c r="AU491" s="21">
        <f ca="1">Q491*VLOOKUP(AU$6,'Greenhouse Gas Costs Avoided'!$A$2:$I$32,9,FALSE)</f>
        <v>6.1447473971556432</v>
      </c>
      <c r="AV491" s="21">
        <f ca="1">R491*VLOOKUP(AV$6,'Greenhouse Gas Costs Avoided'!$A$2:$I$32,9,FALSE)</f>
        <v>6.327084396109818</v>
      </c>
      <c r="AW491" s="21">
        <f ca="1">S491*VLOOKUP(AW$6,'Greenhouse Gas Costs Avoided'!$A$2:$I$32,9,FALSE)</f>
        <v>6.4576430704410743</v>
      </c>
      <c r="AX491" s="21">
        <f ca="1">T491*VLOOKUP(AX$6,'Greenhouse Gas Costs Avoided'!$A$2:$I$32,9,FALSE)</f>
        <v>6.5911251478821242</v>
      </c>
      <c r="AY491" s="21">
        <f ca="1">U491*VLOOKUP(AY$6,'Greenhouse Gas Costs Avoided'!$A$2:$I$32,9,FALSE)</f>
        <v>6.7268304055597685</v>
      </c>
      <c r="AZ491" s="21">
        <f ca="1">V491*VLOOKUP(AZ$6,'Greenhouse Gas Costs Avoided'!$A$2:$I$32,9,FALSE)</f>
        <v>6.8651292595600424</v>
      </c>
      <c r="BA491" s="21">
        <f ca="1">W491*VLOOKUP(BA$6,'Greenhouse Gas Costs Avoided'!$A$2:$I$32,9,FALSE)</f>
        <v>7.0050493173053994</v>
      </c>
      <c r="BB491" s="21">
        <f ca="1">X491*VLOOKUP(BB$6,'Greenhouse Gas Costs Avoided'!$A$2:$I$32,9,FALSE)</f>
        <v>7.1439746093722221</v>
      </c>
      <c r="BC491" s="21">
        <f ca="1">Y491*VLOOKUP(BC$6,'Greenhouse Gas Costs Avoided'!$A$2:$I$32,9,FALSE)</f>
        <v>7.2841581669004034</v>
      </c>
      <c r="BD491" s="21">
        <f ca="1">Z491*VLOOKUP(BD$6,'Greenhouse Gas Costs Avoided'!$A$2:$I$32,9,FALSE)</f>
        <v>7.426136894299721</v>
      </c>
      <c r="BE491" s="21">
        <f ca="1">AA491*VLOOKUP(BE$6,'Greenhouse Gas Costs Avoided'!$A$2:$I$32,9,FALSE)</f>
        <v>7.5706571930511553</v>
      </c>
      <c r="BF491" s="21">
        <f ca="1">AB491*VLOOKUP(BF$6,'Greenhouse Gas Costs Avoided'!$A$2:$I$32,9,FALSE)</f>
        <v>7.7180899770979394</v>
      </c>
      <c r="BG491" s="21">
        <f ca="1">AC491*VLOOKUP(BG$6,'Greenhouse Gas Costs Avoided'!$A$2:$I$32,9,FALSE)</f>
        <v>7.8747441218959366</v>
      </c>
      <c r="BH491" s="21">
        <f ca="1">AD491*VLOOKUP(BH$6,'Greenhouse Gas Costs Avoided'!$A$2:$I$32,9,FALSE)</f>
        <v>8.0340500621877027</v>
      </c>
      <c r="BI491" s="21">
        <f ca="1">AE491*VLOOKUP(BI$6,'Greenhouse Gas Costs Avoided'!$A$2:$I$32,9,FALSE)</f>
        <v>8.1957044736636782</v>
      </c>
      <c r="BJ491" s="21">
        <f ca="1">AF491*VLOOKUP(BJ$6,'Greenhouse Gas Costs Avoided'!$A$2:$I$32,9,FALSE)</f>
        <v>8.3598552322508848</v>
      </c>
      <c r="BK491" s="22">
        <f ca="1">AG491*VLOOKUP(BK$6,'Greenhouse Gas Costs Avoided'!$A$2:$I$32,9,FALSE)</f>
        <v>8.5820959249206545</v>
      </c>
    </row>
    <row r="492" spans="1:63" x14ac:dyDescent="0.35">
      <c r="A492" s="11">
        <v>486</v>
      </c>
      <c r="B492" s="12">
        <f t="shared" ca="1" si="14"/>
        <v>5</v>
      </c>
      <c r="C492" s="13">
        <f t="shared" ca="1" si="15"/>
        <v>2023</v>
      </c>
      <c r="E492" s="20">
        <f ca="1">IF(E$6&lt;$C492,0,VLOOKUP(E$6,'MonteCarlo Policy Paths'!$A$2:$I$31,'Monte Carlo_WA Complance Price'!$B492+1,FALSE))</f>
        <v>0</v>
      </c>
      <c r="F492" s="21">
        <f ca="1">IF(F$6&lt;$C492,0,VLOOKUP(F$6,'MonteCarlo Policy Paths'!$A$2:$I$31,'Monte Carlo_WA Complance Price'!$B492+1,FALSE))</f>
        <v>82.346532180449415</v>
      </c>
      <c r="G492" s="21">
        <f ca="1">IF(G$6&lt;$C492,0,VLOOKUP(G$6,'MonteCarlo Policy Paths'!$A$2:$I$31,'Monte Carlo_WA Complance Price'!$B492+1,FALSE))</f>
        <v>84.002844861871253</v>
      </c>
      <c r="H492" s="21">
        <f ca="1">IF(H$6&lt;$C492,0,VLOOKUP(H$6,'MonteCarlo Policy Paths'!$A$2:$I$31,'Monte Carlo_WA Complance Price'!$B492+1,FALSE))</f>
        <v>85.659157543293105</v>
      </c>
      <c r="I492" s="21">
        <f ca="1">IF(I$6&lt;$C492,0,VLOOKUP(I$6,'MonteCarlo Policy Paths'!$A$2:$I$31,'Monte Carlo_WA Complance Price'!$B492+1,FALSE))</f>
        <v>86.918851036576825</v>
      </c>
      <c r="J492" s="21">
        <f ca="1">IF(J$6&lt;$C492,0,VLOOKUP(J$6,'MonteCarlo Policy Paths'!$A$2:$I$31,'Monte Carlo_WA Complance Price'!$B492+1,FALSE))</f>
        <v>88.178544529860531</v>
      </c>
      <c r="K492" s="21">
        <f ca="1">IF(K$6&lt;$C492,0,VLOOKUP(K$6,'MonteCarlo Policy Paths'!$A$2:$I$31,'Monte Carlo_WA Complance Price'!$B492+1,FALSE))</f>
        <v>89.438238023144251</v>
      </c>
      <c r="L492" s="21">
        <f ca="1">IF(L$6&lt;$C492,0,VLOOKUP(L$6,'MonteCarlo Policy Paths'!$A$2:$I$31,'Monte Carlo_WA Complance Price'!$B492+1,FALSE))</f>
        <v>90.697931516427971</v>
      </c>
      <c r="M492" s="21">
        <f ca="1">IF(M$6&lt;$C492,0,VLOOKUP(M$6,'MonteCarlo Policy Paths'!$A$2:$I$31,'Monte Carlo_WA Complance Price'!$B492+1,FALSE))</f>
        <v>91.95762500971172</v>
      </c>
      <c r="N492" s="21">
        <f ca="1">IF(N$6&lt;$C492,0,VLOOKUP(N$6,'MonteCarlo Policy Paths'!$A$2:$I$31,'Monte Carlo_WA Complance Price'!$B492+1,FALSE))</f>
        <v>93.21731850299544</v>
      </c>
      <c r="O492" s="21">
        <f ca="1">IF(O$6&lt;$C492,0,VLOOKUP(O$6,'MonteCarlo Policy Paths'!$A$2:$I$31,'Monte Carlo_WA Complance Price'!$B492+1,FALSE))</f>
        <v>94.47701199627916</v>
      </c>
      <c r="P492" s="21">
        <f ca="1">IF(P$6&lt;$C492,0,VLOOKUP(P$6,'MonteCarlo Policy Paths'!$A$2:$I$31,'Monte Carlo_WA Complance Price'!$B492+1,FALSE))</f>
        <v>95.73670548956288</v>
      </c>
      <c r="Q492" s="21">
        <f ca="1">IF(Q$6&lt;$C492,0,VLOOKUP(Q$6,'MonteCarlo Policy Paths'!$A$2:$I$31,'Monte Carlo_WA Complance Price'!$B492+1,FALSE))</f>
        <v>96.996398982846586</v>
      </c>
      <c r="R492" s="21">
        <f ca="1">IF(R$6&lt;$C492,0,VLOOKUP(R$6,'MonteCarlo Policy Paths'!$A$2:$I$31,'Monte Carlo_WA Complance Price'!$B492+1,FALSE))</f>
        <v>99.874634841342697</v>
      </c>
      <c r="S492" s="21">
        <f ca="1">IF(S$6&lt;$C492,0,VLOOKUP(S$6,'MonteCarlo Policy Paths'!$A$2:$I$31,'Monte Carlo_WA Complance Price'!$B492+1,FALSE))</f>
        <v>101.93553668931256</v>
      </c>
      <c r="T492" s="21">
        <f ca="1">IF(T$6&lt;$C492,0,VLOOKUP(T$6,'MonteCarlo Policy Paths'!$A$2:$I$31,'Monte Carlo_WA Complance Price'!$B492+1,FALSE))</f>
        <v>104.04258519817796</v>
      </c>
      <c r="U492" s="21">
        <f ca="1">IF(U$6&lt;$C492,0,VLOOKUP(U$6,'MonteCarlo Policy Paths'!$A$2:$I$31,'Monte Carlo_WA Complance Price'!$B492+1,FALSE))</f>
        <v>106.18472717196582</v>
      </c>
      <c r="V492" s="21">
        <f ca="1">IF(V$6&lt;$C492,0,VLOOKUP(V$6,'MonteCarlo Policy Paths'!$A$2:$I$31,'Monte Carlo_WA Complance Price'!$B492+1,FALSE))</f>
        <v>108.36780972271322</v>
      </c>
      <c r="W492" s="21">
        <f ca="1">IF(W$6&lt;$C492,0,VLOOKUP(W$6,'MonteCarlo Policy Paths'!$A$2:$I$31,'Monte Carlo_WA Complance Price'!$B492+1,FALSE))</f>
        <v>110.57648338650839</v>
      </c>
      <c r="X492" s="21">
        <f ca="1">IF(X$6&lt;$C492,0,VLOOKUP(X$6,'MonteCarlo Policy Paths'!$A$2:$I$31,'Monte Carlo_WA Complance Price'!$B492+1,FALSE))</f>
        <v>112.7694544213079</v>
      </c>
      <c r="Y492" s="21">
        <f ca="1">IF(Y$6&lt;$C492,0,VLOOKUP(Y$6,'MonteCarlo Policy Paths'!$A$2:$I$31,'Monte Carlo_WA Complance Price'!$B492+1,FALSE))</f>
        <v>114.98228749612761</v>
      </c>
      <c r="Z492" s="21">
        <f ca="1">IF(Z$6&lt;$C492,0,VLOOKUP(Z$6,'MonteCarlo Policy Paths'!$A$2:$I$31,'Monte Carlo_WA Complance Price'!$B492+1,FALSE))</f>
        <v>117.22345778349788</v>
      </c>
      <c r="AA492" s="21">
        <f ca="1">IF(AA$6&lt;$C492,0,VLOOKUP(AA$6,'MonteCarlo Policy Paths'!$A$2:$I$31,'Monte Carlo_WA Complance Price'!$B492+1,FALSE))</f>
        <v>119.50474742044912</v>
      </c>
      <c r="AB492" s="21">
        <f ca="1">IF(AB$6&lt;$C492,0,VLOOKUP(AB$6,'MonteCarlo Policy Paths'!$A$2:$I$31,'Monte Carlo_WA Complance Price'!$B492+1,FALSE))</f>
        <v>121.83201137782079</v>
      </c>
      <c r="AC492" s="21">
        <f ca="1">IF(AC$6&lt;$C492,0,VLOOKUP(AC$6,'MonteCarlo Policy Paths'!$A$2:$I$31,'Monte Carlo_WA Complance Price'!$B492+1,FALSE))</f>
        <v>124.30483685770574</v>
      </c>
      <c r="AD492" s="21">
        <f ca="1">IF(AD$6&lt;$C492,0,VLOOKUP(AD$6,'MonteCarlo Policy Paths'!$A$2:$I$31,'Monte Carlo_WA Complance Price'!$B492+1,FALSE))</f>
        <v>126.81952160325447</v>
      </c>
      <c r="AE492" s="21">
        <f ca="1">IF(AE$6&lt;$C492,0,VLOOKUP(AE$6,'MonteCarlo Policy Paths'!$A$2:$I$31,'Monte Carlo_WA Complance Price'!$B492+1,FALSE))</f>
        <v>129.37127756316897</v>
      </c>
      <c r="AF492" s="21">
        <f ca="1">IF(AF$6&lt;$C492,0,VLOOKUP(AF$6,'MonteCarlo Policy Paths'!$A$2:$I$31,'Monte Carlo_WA Complance Price'!$B492+1,FALSE))</f>
        <v>131.96243899653103</v>
      </c>
      <c r="AG492" s="22">
        <f ca="1">IF(AG$6&lt;$C492,0,VLOOKUP(AG$6,'MonteCarlo Policy Paths'!$A$2:$I$31,'Monte Carlo_WA Complance Price'!$B492+1,FALSE))</f>
        <v>135.47056479945655</v>
      </c>
      <c r="AI492" s="20">
        <f ca="1">E492*VLOOKUP(AI$6,'Greenhouse Gas Costs Avoided'!$A$2:$I$32,9,FALSE)</f>
        <v>0</v>
      </c>
      <c r="AJ492" s="21">
        <f ca="1">F492*VLOOKUP(AJ$6,'Greenhouse Gas Costs Avoided'!$A$2:$I$32,9,FALSE)</f>
        <v>5.2166744805659615</v>
      </c>
      <c r="AK492" s="21">
        <f ca="1">G492*VLOOKUP(AK$6,'Greenhouse Gas Costs Avoided'!$A$2:$I$32,9,FALSE)</f>
        <v>5.3216023247413169</v>
      </c>
      <c r="AL492" s="21">
        <f ca="1">H492*VLOOKUP(AL$6,'Greenhouse Gas Costs Avoided'!$A$2:$I$32,9,FALSE)</f>
        <v>5.4265301689166732</v>
      </c>
      <c r="AM492" s="21">
        <f ca="1">I492*VLOOKUP(AM$6,'Greenhouse Gas Costs Avoided'!$A$2:$I$32,9,FALSE)</f>
        <v>5.5063320831654474</v>
      </c>
      <c r="AN492" s="21">
        <f ca="1">J492*VLOOKUP(AN$6,'Greenhouse Gas Costs Avoided'!$A$2:$I$32,9,FALSE)</f>
        <v>5.5861339974142208</v>
      </c>
      <c r="AO492" s="21">
        <f ca="1">K492*VLOOKUP(AO$6,'Greenhouse Gas Costs Avoided'!$A$2:$I$32,9,FALSE)</f>
        <v>5.665935911662995</v>
      </c>
      <c r="AP492" s="21">
        <f ca="1">L492*VLOOKUP(AP$6,'Greenhouse Gas Costs Avoided'!$A$2:$I$32,9,FALSE)</f>
        <v>5.7457378259117702</v>
      </c>
      <c r="AQ492" s="21">
        <f ca="1">M492*VLOOKUP(AQ$6,'Greenhouse Gas Costs Avoided'!$A$2:$I$32,9,FALSE)</f>
        <v>5.8255397401605462</v>
      </c>
      <c r="AR492" s="21">
        <f ca="1">N492*VLOOKUP(AR$6,'Greenhouse Gas Costs Avoided'!$A$2:$I$32,9,FALSE)</f>
        <v>5.9053416544093205</v>
      </c>
      <c r="AS492" s="21">
        <f ca="1">O492*VLOOKUP(AS$6,'Greenhouse Gas Costs Avoided'!$A$2:$I$32,9,FALSE)</f>
        <v>5.9851435686580947</v>
      </c>
      <c r="AT492" s="21">
        <f ca="1">P492*VLOOKUP(AT$6,'Greenhouse Gas Costs Avoided'!$A$2:$I$32,9,FALSE)</f>
        <v>6.0649454829068699</v>
      </c>
      <c r="AU492" s="21">
        <f ca="1">Q492*VLOOKUP(AU$6,'Greenhouse Gas Costs Avoided'!$A$2:$I$32,9,FALSE)</f>
        <v>6.1447473971556432</v>
      </c>
      <c r="AV492" s="21">
        <f ca="1">R492*VLOOKUP(AV$6,'Greenhouse Gas Costs Avoided'!$A$2:$I$32,9,FALSE)</f>
        <v>6.327084396109818</v>
      </c>
      <c r="AW492" s="21">
        <f ca="1">S492*VLOOKUP(AW$6,'Greenhouse Gas Costs Avoided'!$A$2:$I$32,9,FALSE)</f>
        <v>6.4576430704410743</v>
      </c>
      <c r="AX492" s="21">
        <f ca="1">T492*VLOOKUP(AX$6,'Greenhouse Gas Costs Avoided'!$A$2:$I$32,9,FALSE)</f>
        <v>6.5911251478821242</v>
      </c>
      <c r="AY492" s="21">
        <f ca="1">U492*VLOOKUP(AY$6,'Greenhouse Gas Costs Avoided'!$A$2:$I$32,9,FALSE)</f>
        <v>6.7268304055597685</v>
      </c>
      <c r="AZ492" s="21">
        <f ca="1">V492*VLOOKUP(AZ$6,'Greenhouse Gas Costs Avoided'!$A$2:$I$32,9,FALSE)</f>
        <v>6.8651292595600424</v>
      </c>
      <c r="BA492" s="21">
        <f ca="1">W492*VLOOKUP(BA$6,'Greenhouse Gas Costs Avoided'!$A$2:$I$32,9,FALSE)</f>
        <v>7.0050493173053994</v>
      </c>
      <c r="BB492" s="21">
        <f ca="1">X492*VLOOKUP(BB$6,'Greenhouse Gas Costs Avoided'!$A$2:$I$32,9,FALSE)</f>
        <v>7.1439746093722221</v>
      </c>
      <c r="BC492" s="21">
        <f ca="1">Y492*VLOOKUP(BC$6,'Greenhouse Gas Costs Avoided'!$A$2:$I$32,9,FALSE)</f>
        <v>7.2841581669004034</v>
      </c>
      <c r="BD492" s="21">
        <f ca="1">Z492*VLOOKUP(BD$6,'Greenhouse Gas Costs Avoided'!$A$2:$I$32,9,FALSE)</f>
        <v>7.426136894299721</v>
      </c>
      <c r="BE492" s="21">
        <f ca="1">AA492*VLOOKUP(BE$6,'Greenhouse Gas Costs Avoided'!$A$2:$I$32,9,FALSE)</f>
        <v>7.5706571930511553</v>
      </c>
      <c r="BF492" s="21">
        <f ca="1">AB492*VLOOKUP(BF$6,'Greenhouse Gas Costs Avoided'!$A$2:$I$32,9,FALSE)</f>
        <v>7.7180899770979394</v>
      </c>
      <c r="BG492" s="21">
        <f ca="1">AC492*VLOOKUP(BG$6,'Greenhouse Gas Costs Avoided'!$A$2:$I$32,9,FALSE)</f>
        <v>7.8747441218959366</v>
      </c>
      <c r="BH492" s="21">
        <f ca="1">AD492*VLOOKUP(BH$6,'Greenhouse Gas Costs Avoided'!$A$2:$I$32,9,FALSE)</f>
        <v>8.0340500621877027</v>
      </c>
      <c r="BI492" s="21">
        <f ca="1">AE492*VLOOKUP(BI$6,'Greenhouse Gas Costs Avoided'!$A$2:$I$32,9,FALSE)</f>
        <v>8.1957044736636782</v>
      </c>
      <c r="BJ492" s="21">
        <f ca="1">AF492*VLOOKUP(BJ$6,'Greenhouse Gas Costs Avoided'!$A$2:$I$32,9,FALSE)</f>
        <v>8.3598552322508848</v>
      </c>
      <c r="BK492" s="22">
        <f ca="1">AG492*VLOOKUP(BK$6,'Greenhouse Gas Costs Avoided'!$A$2:$I$32,9,FALSE)</f>
        <v>8.5820959249206545</v>
      </c>
    </row>
    <row r="493" spans="1:63" x14ac:dyDescent="0.35">
      <c r="A493" s="11">
        <v>487</v>
      </c>
      <c r="B493" s="12">
        <f t="shared" ca="1" si="14"/>
        <v>2</v>
      </c>
      <c r="C493" s="13">
        <f t="shared" ca="1" si="15"/>
        <v>2023</v>
      </c>
      <c r="E493" s="20">
        <f ca="1">IF(E$6&lt;$C493,0,VLOOKUP(E$6,'MonteCarlo Policy Paths'!$A$2:$I$31,'Monte Carlo_WA Complance Price'!$B493+1,FALSE))</f>
        <v>0</v>
      </c>
      <c r="F493" s="21">
        <f ca="1">IF(F$6&lt;$C493,0,VLOOKUP(F$6,'MonteCarlo Policy Paths'!$A$2:$I$31,'Monte Carlo_WA Complance Price'!$B493+1,FALSE))</f>
        <v>82.346532180449415</v>
      </c>
      <c r="G493" s="21">
        <f ca="1">IF(G$6&lt;$C493,0,VLOOKUP(G$6,'MonteCarlo Policy Paths'!$A$2:$I$31,'Monte Carlo_WA Complance Price'!$B493+1,FALSE))</f>
        <v>84.002844861871253</v>
      </c>
      <c r="H493" s="21">
        <f ca="1">IF(H$6&lt;$C493,0,VLOOKUP(H$6,'MonteCarlo Policy Paths'!$A$2:$I$31,'Monte Carlo_WA Complance Price'!$B493+1,FALSE))</f>
        <v>85.659157543293105</v>
      </c>
      <c r="I493" s="21">
        <f ca="1">IF(I$6&lt;$C493,0,VLOOKUP(I$6,'MonteCarlo Policy Paths'!$A$2:$I$31,'Monte Carlo_WA Complance Price'!$B493+1,FALSE))</f>
        <v>86.918851036576825</v>
      </c>
      <c r="J493" s="21">
        <f ca="1">IF(J$6&lt;$C493,0,VLOOKUP(J$6,'MonteCarlo Policy Paths'!$A$2:$I$31,'Monte Carlo_WA Complance Price'!$B493+1,FALSE))</f>
        <v>88.178544529860531</v>
      </c>
      <c r="K493" s="21">
        <f ca="1">IF(K$6&lt;$C493,0,VLOOKUP(K$6,'MonteCarlo Policy Paths'!$A$2:$I$31,'Monte Carlo_WA Complance Price'!$B493+1,FALSE))</f>
        <v>89.438238023144251</v>
      </c>
      <c r="L493" s="21">
        <f ca="1">IF(L$6&lt;$C493,0,VLOOKUP(L$6,'MonteCarlo Policy Paths'!$A$2:$I$31,'Monte Carlo_WA Complance Price'!$B493+1,FALSE))</f>
        <v>90.697931516427971</v>
      </c>
      <c r="M493" s="21">
        <f ca="1">IF(M$6&lt;$C493,0,VLOOKUP(M$6,'MonteCarlo Policy Paths'!$A$2:$I$31,'Monte Carlo_WA Complance Price'!$B493+1,FALSE))</f>
        <v>91.95762500971172</v>
      </c>
      <c r="N493" s="21">
        <f ca="1">IF(N$6&lt;$C493,0,VLOOKUP(N$6,'MonteCarlo Policy Paths'!$A$2:$I$31,'Monte Carlo_WA Complance Price'!$B493+1,FALSE))</f>
        <v>93.21731850299544</v>
      </c>
      <c r="O493" s="21">
        <f ca="1">IF(O$6&lt;$C493,0,VLOOKUP(O$6,'MonteCarlo Policy Paths'!$A$2:$I$31,'Monte Carlo_WA Complance Price'!$B493+1,FALSE))</f>
        <v>94.47701199627916</v>
      </c>
      <c r="P493" s="21">
        <f ca="1">IF(P$6&lt;$C493,0,VLOOKUP(P$6,'MonteCarlo Policy Paths'!$A$2:$I$31,'Monte Carlo_WA Complance Price'!$B493+1,FALSE))</f>
        <v>95.73670548956288</v>
      </c>
      <c r="Q493" s="21">
        <f ca="1">IF(Q$6&lt;$C493,0,VLOOKUP(Q$6,'MonteCarlo Policy Paths'!$A$2:$I$31,'Monte Carlo_WA Complance Price'!$B493+1,FALSE))</f>
        <v>96.996398982846586</v>
      </c>
      <c r="R493" s="21">
        <f ca="1">IF(R$6&lt;$C493,0,VLOOKUP(R$6,'MonteCarlo Policy Paths'!$A$2:$I$31,'Monte Carlo_WA Complance Price'!$B493+1,FALSE))</f>
        <v>98.25609247613032</v>
      </c>
      <c r="S493" s="21">
        <f ca="1">IF(S$6&lt;$C493,0,VLOOKUP(S$6,'MonteCarlo Policy Paths'!$A$2:$I$31,'Monte Carlo_WA Complance Price'!$B493+1,FALSE))</f>
        <v>99.65157958594628</v>
      </c>
      <c r="T493" s="21">
        <f ca="1">IF(T$6&lt;$C493,0,VLOOKUP(T$6,'MonteCarlo Policy Paths'!$A$2:$I$31,'Monte Carlo_WA Complance Price'!$B493+1,FALSE))</f>
        <v>101.04706669576224</v>
      </c>
      <c r="U493" s="21">
        <f ca="1">IF(U$6&lt;$C493,0,VLOOKUP(U$6,'MonteCarlo Policy Paths'!$A$2:$I$31,'Monte Carlo_WA Complance Price'!$B493+1,FALSE))</f>
        <v>102.4425538055782</v>
      </c>
      <c r="V493" s="21">
        <f ca="1">IF(V$6&lt;$C493,0,VLOOKUP(V$6,'MonteCarlo Policy Paths'!$A$2:$I$31,'Monte Carlo_WA Complance Price'!$B493+1,FALSE))</f>
        <v>103.83804091539416</v>
      </c>
      <c r="W493" s="21">
        <f ca="1">IF(W$6&lt;$C493,0,VLOOKUP(W$6,'MonteCarlo Policy Paths'!$A$2:$I$31,'Monte Carlo_WA Complance Price'!$B493+1,FALSE))</f>
        <v>105.23352802521011</v>
      </c>
      <c r="X493" s="21">
        <f ca="1">IF(X$6&lt;$C493,0,VLOOKUP(X$6,'MonteCarlo Policy Paths'!$A$2:$I$31,'Monte Carlo_WA Complance Price'!$B493+1,FALSE))</f>
        <v>106.47156953138905</v>
      </c>
      <c r="Y493" s="21">
        <f ca="1">IF(Y$6&lt;$C493,0,VLOOKUP(Y$6,'MonteCarlo Policy Paths'!$A$2:$I$31,'Monte Carlo_WA Complance Price'!$B493+1,FALSE))</f>
        <v>107.709611037568</v>
      </c>
      <c r="Z493" s="21">
        <f ca="1">IF(Z$6&lt;$C493,0,VLOOKUP(Z$6,'MonteCarlo Policy Paths'!$A$2:$I$31,'Monte Carlo_WA Complance Price'!$B493+1,FALSE))</f>
        <v>108.94765254374694</v>
      </c>
      <c r="AA493" s="21">
        <f ca="1">IF(AA$6&lt;$C493,0,VLOOKUP(AA$6,'MonteCarlo Policy Paths'!$A$2:$I$31,'Monte Carlo_WA Complance Price'!$B493+1,FALSE))</f>
        <v>110.18569404992589</v>
      </c>
      <c r="AB493" s="21">
        <f ca="1">IF(AB$6&lt;$C493,0,VLOOKUP(AB$6,'MonteCarlo Policy Paths'!$A$2:$I$31,'Monte Carlo_WA Complance Price'!$B493+1,FALSE))</f>
        <v>111.42373555610482</v>
      </c>
      <c r="AC493" s="21">
        <f ca="1">IF(AC$6&lt;$C493,0,VLOOKUP(AC$6,'MonteCarlo Policy Paths'!$A$2:$I$31,'Monte Carlo_WA Complance Price'!$B493+1,FALSE))</f>
        <v>112.86811731331359</v>
      </c>
      <c r="AD493" s="21">
        <f ca="1">IF(AD$6&lt;$C493,0,VLOOKUP(AD$6,'MonteCarlo Policy Paths'!$A$2:$I$31,'Monte Carlo_WA Complance Price'!$B493+1,FALSE))</f>
        <v>114.31249907052236</v>
      </c>
      <c r="AE493" s="21">
        <f ca="1">IF(AE$6&lt;$C493,0,VLOOKUP(AE$6,'MonteCarlo Policy Paths'!$A$2:$I$31,'Monte Carlo_WA Complance Price'!$B493+1,FALSE))</f>
        <v>115.75688082773114</v>
      </c>
      <c r="AF493" s="21">
        <f ca="1">IF(AF$6&lt;$C493,0,VLOOKUP(AF$6,'MonteCarlo Policy Paths'!$A$2:$I$31,'Monte Carlo_WA Complance Price'!$B493+1,FALSE))</f>
        <v>117.20126258493991</v>
      </c>
      <c r="AG493" s="22">
        <f ca="1">IF(AG$6&lt;$C493,0,VLOOKUP(AG$6,'MonteCarlo Policy Paths'!$A$2:$I$31,'Monte Carlo_WA Complance Price'!$B493+1,FALSE))</f>
        <v>120.41827982173916</v>
      </c>
      <c r="AI493" s="20">
        <f ca="1">E493*VLOOKUP(AI$6,'Greenhouse Gas Costs Avoided'!$A$2:$I$32,9,FALSE)</f>
        <v>0</v>
      </c>
      <c r="AJ493" s="21">
        <f ca="1">F493*VLOOKUP(AJ$6,'Greenhouse Gas Costs Avoided'!$A$2:$I$32,9,FALSE)</f>
        <v>5.2166744805659615</v>
      </c>
      <c r="AK493" s="21">
        <f ca="1">G493*VLOOKUP(AK$6,'Greenhouse Gas Costs Avoided'!$A$2:$I$32,9,FALSE)</f>
        <v>5.3216023247413169</v>
      </c>
      <c r="AL493" s="21">
        <f ca="1">H493*VLOOKUP(AL$6,'Greenhouse Gas Costs Avoided'!$A$2:$I$32,9,FALSE)</f>
        <v>5.4265301689166732</v>
      </c>
      <c r="AM493" s="21">
        <f ca="1">I493*VLOOKUP(AM$6,'Greenhouse Gas Costs Avoided'!$A$2:$I$32,9,FALSE)</f>
        <v>5.5063320831654474</v>
      </c>
      <c r="AN493" s="21">
        <f ca="1">J493*VLOOKUP(AN$6,'Greenhouse Gas Costs Avoided'!$A$2:$I$32,9,FALSE)</f>
        <v>5.5861339974142208</v>
      </c>
      <c r="AO493" s="21">
        <f ca="1">K493*VLOOKUP(AO$6,'Greenhouse Gas Costs Avoided'!$A$2:$I$32,9,FALSE)</f>
        <v>5.665935911662995</v>
      </c>
      <c r="AP493" s="21">
        <f ca="1">L493*VLOOKUP(AP$6,'Greenhouse Gas Costs Avoided'!$A$2:$I$32,9,FALSE)</f>
        <v>5.7457378259117702</v>
      </c>
      <c r="AQ493" s="21">
        <f ca="1">M493*VLOOKUP(AQ$6,'Greenhouse Gas Costs Avoided'!$A$2:$I$32,9,FALSE)</f>
        <v>5.8255397401605462</v>
      </c>
      <c r="AR493" s="21">
        <f ca="1">N493*VLOOKUP(AR$6,'Greenhouse Gas Costs Avoided'!$A$2:$I$32,9,FALSE)</f>
        <v>5.9053416544093205</v>
      </c>
      <c r="AS493" s="21">
        <f ca="1">O493*VLOOKUP(AS$6,'Greenhouse Gas Costs Avoided'!$A$2:$I$32,9,FALSE)</f>
        <v>5.9851435686580947</v>
      </c>
      <c r="AT493" s="21">
        <f ca="1">P493*VLOOKUP(AT$6,'Greenhouse Gas Costs Avoided'!$A$2:$I$32,9,FALSE)</f>
        <v>6.0649454829068699</v>
      </c>
      <c r="AU493" s="21">
        <f ca="1">Q493*VLOOKUP(AU$6,'Greenhouse Gas Costs Avoided'!$A$2:$I$32,9,FALSE)</f>
        <v>6.1447473971556432</v>
      </c>
      <c r="AV493" s="21">
        <f ca="1">R493*VLOOKUP(AV$6,'Greenhouse Gas Costs Avoided'!$A$2:$I$32,9,FALSE)</f>
        <v>6.2245493114044184</v>
      </c>
      <c r="AW493" s="21">
        <f ca="1">S493*VLOOKUP(AW$6,'Greenhouse Gas Costs Avoided'!$A$2:$I$32,9,FALSE)</f>
        <v>6.312953786990386</v>
      </c>
      <c r="AX493" s="21">
        <f ca="1">T493*VLOOKUP(AX$6,'Greenhouse Gas Costs Avoided'!$A$2:$I$32,9,FALSE)</f>
        <v>6.4013582625763545</v>
      </c>
      <c r="AY493" s="21">
        <f ca="1">U493*VLOOKUP(AY$6,'Greenhouse Gas Costs Avoided'!$A$2:$I$32,9,FALSE)</f>
        <v>6.4897627381623222</v>
      </c>
      <c r="AZ493" s="21">
        <f ca="1">V493*VLOOKUP(AZ$6,'Greenhouse Gas Costs Avoided'!$A$2:$I$32,9,FALSE)</f>
        <v>6.5781672137482907</v>
      </c>
      <c r="BA493" s="21">
        <f ca="1">W493*VLOOKUP(BA$6,'Greenhouse Gas Costs Avoided'!$A$2:$I$32,9,FALSE)</f>
        <v>6.6665716893342575</v>
      </c>
      <c r="BB493" s="21">
        <f ca="1">X493*VLOOKUP(BB$6,'Greenhouse Gas Costs Avoided'!$A$2:$I$32,9,FALSE)</f>
        <v>6.7450019445028957</v>
      </c>
      <c r="BC493" s="21">
        <f ca="1">Y493*VLOOKUP(BC$6,'Greenhouse Gas Costs Avoided'!$A$2:$I$32,9,FALSE)</f>
        <v>6.8234321996715348</v>
      </c>
      <c r="BD493" s="21">
        <f ca="1">Z493*VLOOKUP(BD$6,'Greenhouse Gas Costs Avoided'!$A$2:$I$32,9,FALSE)</f>
        <v>6.901862454840173</v>
      </c>
      <c r="BE493" s="21">
        <f ca="1">AA493*VLOOKUP(BE$6,'Greenhouse Gas Costs Avoided'!$A$2:$I$32,9,FALSE)</f>
        <v>6.9802927100088112</v>
      </c>
      <c r="BF493" s="21">
        <f ca="1">AB493*VLOOKUP(BF$6,'Greenhouse Gas Costs Avoided'!$A$2:$I$32,9,FALSE)</f>
        <v>7.0587229651774486</v>
      </c>
      <c r="BG493" s="21">
        <f ca="1">AC493*VLOOKUP(BG$6,'Greenhouse Gas Costs Avoided'!$A$2:$I$32,9,FALSE)</f>
        <v>7.1502249295408609</v>
      </c>
      <c r="BH493" s="21">
        <f ca="1">AD493*VLOOKUP(BH$6,'Greenhouse Gas Costs Avoided'!$A$2:$I$32,9,FALSE)</f>
        <v>7.2417268939042723</v>
      </c>
      <c r="BI493" s="21">
        <f ca="1">AE493*VLOOKUP(BI$6,'Greenhouse Gas Costs Avoided'!$A$2:$I$32,9,FALSE)</f>
        <v>7.3332288582676846</v>
      </c>
      <c r="BJ493" s="21">
        <f ca="1">AF493*VLOOKUP(BJ$6,'Greenhouse Gas Costs Avoided'!$A$2:$I$32,9,FALSE)</f>
        <v>7.424730822631096</v>
      </c>
      <c r="BK493" s="22">
        <f ca="1">AG493*VLOOKUP(BK$6,'Greenhouse Gas Costs Avoided'!$A$2:$I$32,9,FALSE)</f>
        <v>7.6285297110405814</v>
      </c>
    </row>
    <row r="494" spans="1:63" x14ac:dyDescent="0.35">
      <c r="A494" s="11">
        <v>488</v>
      </c>
      <c r="B494" s="12">
        <f ca="1">RANDBETWEEN(1,$B$2)</f>
        <v>5</v>
      </c>
      <c r="C494" s="13">
        <f t="shared" ca="1" si="15"/>
        <v>2023</v>
      </c>
      <c r="E494" s="20">
        <f ca="1">IF(E$6&lt;$C494,0,VLOOKUP(E$6,'MonteCarlo Policy Paths'!$A$2:$I$31,'Monte Carlo_WA Complance Price'!$B494+1,FALSE))</f>
        <v>0</v>
      </c>
      <c r="F494" s="21">
        <f ca="1">IF(F$6&lt;$C494,0,VLOOKUP(F$6,'MonteCarlo Policy Paths'!$A$2:$I$31,'Monte Carlo_WA Complance Price'!$B494+1,FALSE))</f>
        <v>82.346532180449415</v>
      </c>
      <c r="G494" s="21">
        <f ca="1">IF(G$6&lt;$C494,0,VLOOKUP(G$6,'MonteCarlo Policy Paths'!$A$2:$I$31,'Monte Carlo_WA Complance Price'!$B494+1,FALSE))</f>
        <v>84.002844861871253</v>
      </c>
      <c r="H494" s="21">
        <f ca="1">IF(H$6&lt;$C494,0,VLOOKUP(H$6,'MonteCarlo Policy Paths'!$A$2:$I$31,'Monte Carlo_WA Complance Price'!$B494+1,FALSE))</f>
        <v>85.659157543293105</v>
      </c>
      <c r="I494" s="21">
        <f ca="1">IF(I$6&lt;$C494,0,VLOOKUP(I$6,'MonteCarlo Policy Paths'!$A$2:$I$31,'Monte Carlo_WA Complance Price'!$B494+1,FALSE))</f>
        <v>86.918851036576825</v>
      </c>
      <c r="J494" s="21">
        <f ca="1">IF(J$6&lt;$C494,0,VLOOKUP(J$6,'MonteCarlo Policy Paths'!$A$2:$I$31,'Monte Carlo_WA Complance Price'!$B494+1,FALSE))</f>
        <v>88.178544529860531</v>
      </c>
      <c r="K494" s="21">
        <f ca="1">IF(K$6&lt;$C494,0,VLOOKUP(K$6,'MonteCarlo Policy Paths'!$A$2:$I$31,'Monte Carlo_WA Complance Price'!$B494+1,FALSE))</f>
        <v>89.438238023144251</v>
      </c>
      <c r="L494" s="21">
        <f ca="1">IF(L$6&lt;$C494,0,VLOOKUP(L$6,'MonteCarlo Policy Paths'!$A$2:$I$31,'Monte Carlo_WA Complance Price'!$B494+1,FALSE))</f>
        <v>90.697931516427971</v>
      </c>
      <c r="M494" s="21">
        <f ca="1">IF(M$6&lt;$C494,0,VLOOKUP(M$6,'MonteCarlo Policy Paths'!$A$2:$I$31,'Monte Carlo_WA Complance Price'!$B494+1,FALSE))</f>
        <v>91.95762500971172</v>
      </c>
      <c r="N494" s="21">
        <f ca="1">IF(N$6&lt;$C494,0,VLOOKUP(N$6,'MonteCarlo Policy Paths'!$A$2:$I$31,'Monte Carlo_WA Complance Price'!$B494+1,FALSE))</f>
        <v>93.21731850299544</v>
      </c>
      <c r="O494" s="21">
        <f ca="1">IF(O$6&lt;$C494,0,VLOOKUP(O$6,'MonteCarlo Policy Paths'!$A$2:$I$31,'Monte Carlo_WA Complance Price'!$B494+1,FALSE))</f>
        <v>94.47701199627916</v>
      </c>
      <c r="P494" s="21">
        <f ca="1">IF(P$6&lt;$C494,0,VLOOKUP(P$6,'MonteCarlo Policy Paths'!$A$2:$I$31,'Monte Carlo_WA Complance Price'!$B494+1,FALSE))</f>
        <v>95.73670548956288</v>
      </c>
      <c r="Q494" s="21">
        <f ca="1">IF(Q$6&lt;$C494,0,VLOOKUP(Q$6,'MonteCarlo Policy Paths'!$A$2:$I$31,'Monte Carlo_WA Complance Price'!$B494+1,FALSE))</f>
        <v>96.996398982846586</v>
      </c>
      <c r="R494" s="21">
        <f ca="1">IF(R$6&lt;$C494,0,VLOOKUP(R$6,'MonteCarlo Policy Paths'!$A$2:$I$31,'Monte Carlo_WA Complance Price'!$B494+1,FALSE))</f>
        <v>99.874634841342697</v>
      </c>
      <c r="S494" s="21">
        <f ca="1">IF(S$6&lt;$C494,0,VLOOKUP(S$6,'MonteCarlo Policy Paths'!$A$2:$I$31,'Monte Carlo_WA Complance Price'!$B494+1,FALSE))</f>
        <v>101.93553668931256</v>
      </c>
      <c r="T494" s="21">
        <f ca="1">IF(T$6&lt;$C494,0,VLOOKUP(T$6,'MonteCarlo Policy Paths'!$A$2:$I$31,'Monte Carlo_WA Complance Price'!$B494+1,FALSE))</f>
        <v>104.04258519817796</v>
      </c>
      <c r="U494" s="21">
        <f ca="1">IF(U$6&lt;$C494,0,VLOOKUP(U$6,'MonteCarlo Policy Paths'!$A$2:$I$31,'Monte Carlo_WA Complance Price'!$B494+1,FALSE))</f>
        <v>106.18472717196582</v>
      </c>
      <c r="V494" s="21">
        <f ca="1">IF(V$6&lt;$C494,0,VLOOKUP(V$6,'MonteCarlo Policy Paths'!$A$2:$I$31,'Monte Carlo_WA Complance Price'!$B494+1,FALSE))</f>
        <v>108.36780972271322</v>
      </c>
      <c r="W494" s="21">
        <f ca="1">IF(W$6&lt;$C494,0,VLOOKUP(W$6,'MonteCarlo Policy Paths'!$A$2:$I$31,'Monte Carlo_WA Complance Price'!$B494+1,FALSE))</f>
        <v>110.57648338650839</v>
      </c>
      <c r="X494" s="21">
        <f ca="1">IF(X$6&lt;$C494,0,VLOOKUP(X$6,'MonteCarlo Policy Paths'!$A$2:$I$31,'Monte Carlo_WA Complance Price'!$B494+1,FALSE))</f>
        <v>112.7694544213079</v>
      </c>
      <c r="Y494" s="21">
        <f ca="1">IF(Y$6&lt;$C494,0,VLOOKUP(Y$6,'MonteCarlo Policy Paths'!$A$2:$I$31,'Monte Carlo_WA Complance Price'!$B494+1,FALSE))</f>
        <v>114.98228749612761</v>
      </c>
      <c r="Z494" s="21">
        <f ca="1">IF(Z$6&lt;$C494,0,VLOOKUP(Z$6,'MonteCarlo Policy Paths'!$A$2:$I$31,'Monte Carlo_WA Complance Price'!$B494+1,FALSE))</f>
        <v>117.22345778349788</v>
      </c>
      <c r="AA494" s="21">
        <f ca="1">IF(AA$6&lt;$C494,0,VLOOKUP(AA$6,'MonteCarlo Policy Paths'!$A$2:$I$31,'Monte Carlo_WA Complance Price'!$B494+1,FALSE))</f>
        <v>119.50474742044912</v>
      </c>
      <c r="AB494" s="21">
        <f ca="1">IF(AB$6&lt;$C494,0,VLOOKUP(AB$6,'MonteCarlo Policy Paths'!$A$2:$I$31,'Monte Carlo_WA Complance Price'!$B494+1,FALSE))</f>
        <v>121.83201137782079</v>
      </c>
      <c r="AC494" s="21">
        <f ca="1">IF(AC$6&lt;$C494,0,VLOOKUP(AC$6,'MonteCarlo Policy Paths'!$A$2:$I$31,'Monte Carlo_WA Complance Price'!$B494+1,FALSE))</f>
        <v>124.30483685770574</v>
      </c>
      <c r="AD494" s="21">
        <f ca="1">IF(AD$6&lt;$C494,0,VLOOKUP(AD$6,'MonteCarlo Policy Paths'!$A$2:$I$31,'Monte Carlo_WA Complance Price'!$B494+1,FALSE))</f>
        <v>126.81952160325447</v>
      </c>
      <c r="AE494" s="21">
        <f ca="1">IF(AE$6&lt;$C494,0,VLOOKUP(AE$6,'MonteCarlo Policy Paths'!$A$2:$I$31,'Monte Carlo_WA Complance Price'!$B494+1,FALSE))</f>
        <v>129.37127756316897</v>
      </c>
      <c r="AF494" s="21">
        <f ca="1">IF(AF$6&lt;$C494,0,VLOOKUP(AF$6,'MonteCarlo Policy Paths'!$A$2:$I$31,'Monte Carlo_WA Complance Price'!$B494+1,FALSE))</f>
        <v>131.96243899653103</v>
      </c>
      <c r="AG494" s="22">
        <f ca="1">IF(AG$6&lt;$C494,0,VLOOKUP(AG$6,'MonteCarlo Policy Paths'!$A$2:$I$31,'Monte Carlo_WA Complance Price'!$B494+1,FALSE))</f>
        <v>135.47056479945655</v>
      </c>
      <c r="AI494" s="20">
        <f ca="1">E494*VLOOKUP(AI$6,'Greenhouse Gas Costs Avoided'!$A$2:$I$32,9,FALSE)</f>
        <v>0</v>
      </c>
      <c r="AJ494" s="21">
        <f ca="1">F494*VLOOKUP(AJ$6,'Greenhouse Gas Costs Avoided'!$A$2:$I$32,9,FALSE)</f>
        <v>5.2166744805659615</v>
      </c>
      <c r="AK494" s="21">
        <f ca="1">G494*VLOOKUP(AK$6,'Greenhouse Gas Costs Avoided'!$A$2:$I$32,9,FALSE)</f>
        <v>5.3216023247413169</v>
      </c>
      <c r="AL494" s="21">
        <f ca="1">H494*VLOOKUP(AL$6,'Greenhouse Gas Costs Avoided'!$A$2:$I$32,9,FALSE)</f>
        <v>5.4265301689166732</v>
      </c>
      <c r="AM494" s="21">
        <f ca="1">I494*VLOOKUP(AM$6,'Greenhouse Gas Costs Avoided'!$A$2:$I$32,9,FALSE)</f>
        <v>5.5063320831654474</v>
      </c>
      <c r="AN494" s="21">
        <f ca="1">J494*VLOOKUP(AN$6,'Greenhouse Gas Costs Avoided'!$A$2:$I$32,9,FALSE)</f>
        <v>5.5861339974142208</v>
      </c>
      <c r="AO494" s="21">
        <f ca="1">K494*VLOOKUP(AO$6,'Greenhouse Gas Costs Avoided'!$A$2:$I$32,9,FALSE)</f>
        <v>5.665935911662995</v>
      </c>
      <c r="AP494" s="21">
        <f ca="1">L494*VLOOKUP(AP$6,'Greenhouse Gas Costs Avoided'!$A$2:$I$32,9,FALSE)</f>
        <v>5.7457378259117702</v>
      </c>
      <c r="AQ494" s="21">
        <f ca="1">M494*VLOOKUP(AQ$6,'Greenhouse Gas Costs Avoided'!$A$2:$I$32,9,FALSE)</f>
        <v>5.8255397401605462</v>
      </c>
      <c r="AR494" s="21">
        <f ca="1">N494*VLOOKUP(AR$6,'Greenhouse Gas Costs Avoided'!$A$2:$I$32,9,FALSE)</f>
        <v>5.9053416544093205</v>
      </c>
      <c r="AS494" s="21">
        <f ca="1">O494*VLOOKUP(AS$6,'Greenhouse Gas Costs Avoided'!$A$2:$I$32,9,FALSE)</f>
        <v>5.9851435686580947</v>
      </c>
      <c r="AT494" s="21">
        <f ca="1">P494*VLOOKUP(AT$6,'Greenhouse Gas Costs Avoided'!$A$2:$I$32,9,FALSE)</f>
        <v>6.0649454829068699</v>
      </c>
      <c r="AU494" s="21">
        <f ca="1">Q494*VLOOKUP(AU$6,'Greenhouse Gas Costs Avoided'!$A$2:$I$32,9,FALSE)</f>
        <v>6.1447473971556432</v>
      </c>
      <c r="AV494" s="21">
        <f ca="1">R494*VLOOKUP(AV$6,'Greenhouse Gas Costs Avoided'!$A$2:$I$32,9,FALSE)</f>
        <v>6.327084396109818</v>
      </c>
      <c r="AW494" s="21">
        <f ca="1">S494*VLOOKUP(AW$6,'Greenhouse Gas Costs Avoided'!$A$2:$I$32,9,FALSE)</f>
        <v>6.4576430704410743</v>
      </c>
      <c r="AX494" s="21">
        <f ca="1">T494*VLOOKUP(AX$6,'Greenhouse Gas Costs Avoided'!$A$2:$I$32,9,FALSE)</f>
        <v>6.5911251478821242</v>
      </c>
      <c r="AY494" s="21">
        <f ca="1">U494*VLOOKUP(AY$6,'Greenhouse Gas Costs Avoided'!$A$2:$I$32,9,FALSE)</f>
        <v>6.7268304055597685</v>
      </c>
      <c r="AZ494" s="21">
        <f ca="1">V494*VLOOKUP(AZ$6,'Greenhouse Gas Costs Avoided'!$A$2:$I$32,9,FALSE)</f>
        <v>6.8651292595600424</v>
      </c>
      <c r="BA494" s="21">
        <f ca="1">W494*VLOOKUP(BA$6,'Greenhouse Gas Costs Avoided'!$A$2:$I$32,9,FALSE)</f>
        <v>7.0050493173053994</v>
      </c>
      <c r="BB494" s="21">
        <f ca="1">X494*VLOOKUP(BB$6,'Greenhouse Gas Costs Avoided'!$A$2:$I$32,9,FALSE)</f>
        <v>7.1439746093722221</v>
      </c>
      <c r="BC494" s="21">
        <f ca="1">Y494*VLOOKUP(BC$6,'Greenhouse Gas Costs Avoided'!$A$2:$I$32,9,FALSE)</f>
        <v>7.2841581669004034</v>
      </c>
      <c r="BD494" s="21">
        <f ca="1">Z494*VLOOKUP(BD$6,'Greenhouse Gas Costs Avoided'!$A$2:$I$32,9,FALSE)</f>
        <v>7.426136894299721</v>
      </c>
      <c r="BE494" s="21">
        <f ca="1">AA494*VLOOKUP(BE$6,'Greenhouse Gas Costs Avoided'!$A$2:$I$32,9,FALSE)</f>
        <v>7.5706571930511553</v>
      </c>
      <c r="BF494" s="21">
        <f ca="1">AB494*VLOOKUP(BF$6,'Greenhouse Gas Costs Avoided'!$A$2:$I$32,9,FALSE)</f>
        <v>7.7180899770979394</v>
      </c>
      <c r="BG494" s="21">
        <f ca="1">AC494*VLOOKUP(BG$6,'Greenhouse Gas Costs Avoided'!$A$2:$I$32,9,FALSE)</f>
        <v>7.8747441218959366</v>
      </c>
      <c r="BH494" s="21">
        <f ca="1">AD494*VLOOKUP(BH$6,'Greenhouse Gas Costs Avoided'!$A$2:$I$32,9,FALSE)</f>
        <v>8.0340500621877027</v>
      </c>
      <c r="BI494" s="21">
        <f ca="1">AE494*VLOOKUP(BI$6,'Greenhouse Gas Costs Avoided'!$A$2:$I$32,9,FALSE)</f>
        <v>8.1957044736636782</v>
      </c>
      <c r="BJ494" s="21">
        <f ca="1">AF494*VLOOKUP(BJ$6,'Greenhouse Gas Costs Avoided'!$A$2:$I$32,9,FALSE)</f>
        <v>8.3598552322508848</v>
      </c>
      <c r="BK494" s="22">
        <f ca="1">AG494*VLOOKUP(BK$6,'Greenhouse Gas Costs Avoided'!$A$2:$I$32,9,FALSE)</f>
        <v>8.5820959249206545</v>
      </c>
    </row>
    <row r="495" spans="1:63" x14ac:dyDescent="0.35">
      <c r="A495" s="11">
        <v>489</v>
      </c>
      <c r="B495" s="12">
        <f t="shared" ca="1" si="14"/>
        <v>3</v>
      </c>
      <c r="C495" s="13">
        <f t="shared" ca="1" si="15"/>
        <v>2023</v>
      </c>
      <c r="E495" s="20">
        <f ca="1">IF(E$6&lt;$C495,0,VLOOKUP(E$6,'MonteCarlo Policy Paths'!$A$2:$I$31,'Monte Carlo_WA Complance Price'!$B495+1,FALSE))</f>
        <v>0</v>
      </c>
      <c r="F495" s="21">
        <f ca="1">IF(F$6&lt;$C495,0,VLOOKUP(F$6,'MonteCarlo Policy Paths'!$A$2:$I$31,'Monte Carlo_WA Complance Price'!$B495+1,FALSE))</f>
        <v>82.346532180449415</v>
      </c>
      <c r="G495" s="21">
        <f ca="1">IF(G$6&lt;$C495,0,VLOOKUP(G$6,'MonteCarlo Policy Paths'!$A$2:$I$31,'Monte Carlo_WA Complance Price'!$B495+1,FALSE))</f>
        <v>84.002844861871253</v>
      </c>
      <c r="H495" s="21">
        <f ca="1">IF(H$6&lt;$C495,0,VLOOKUP(H$6,'MonteCarlo Policy Paths'!$A$2:$I$31,'Monte Carlo_WA Complance Price'!$B495+1,FALSE))</f>
        <v>85.659157543293105</v>
      </c>
      <c r="I495" s="21">
        <f ca="1">IF(I$6&lt;$C495,0,VLOOKUP(I$6,'MonteCarlo Policy Paths'!$A$2:$I$31,'Monte Carlo_WA Complance Price'!$B495+1,FALSE))</f>
        <v>86.918851036576825</v>
      </c>
      <c r="J495" s="21">
        <f ca="1">IF(J$6&lt;$C495,0,VLOOKUP(J$6,'MonteCarlo Policy Paths'!$A$2:$I$31,'Monte Carlo_WA Complance Price'!$B495+1,FALSE))</f>
        <v>88.178544529860531</v>
      </c>
      <c r="K495" s="21">
        <f ca="1">IF(K$6&lt;$C495,0,VLOOKUP(K$6,'MonteCarlo Policy Paths'!$A$2:$I$31,'Monte Carlo_WA Complance Price'!$B495+1,FALSE))</f>
        <v>89.438238023144251</v>
      </c>
      <c r="L495" s="21">
        <f ca="1">IF(L$6&lt;$C495,0,VLOOKUP(L$6,'MonteCarlo Policy Paths'!$A$2:$I$31,'Monte Carlo_WA Complance Price'!$B495+1,FALSE))</f>
        <v>90.697931516427971</v>
      </c>
      <c r="M495" s="21">
        <f ca="1">IF(M$6&lt;$C495,0,VLOOKUP(M$6,'MonteCarlo Policy Paths'!$A$2:$I$31,'Monte Carlo_WA Complance Price'!$B495+1,FALSE))</f>
        <v>91.95762500971172</v>
      </c>
      <c r="N495" s="21">
        <f ca="1">IF(N$6&lt;$C495,0,VLOOKUP(N$6,'MonteCarlo Policy Paths'!$A$2:$I$31,'Monte Carlo_WA Complance Price'!$B495+1,FALSE))</f>
        <v>93.21731850299544</v>
      </c>
      <c r="O495" s="21">
        <f ca="1">IF(O$6&lt;$C495,0,VLOOKUP(O$6,'MonteCarlo Policy Paths'!$A$2:$I$31,'Monte Carlo_WA Complance Price'!$B495+1,FALSE))</f>
        <v>94.47701199627916</v>
      </c>
      <c r="P495" s="21">
        <f ca="1">IF(P$6&lt;$C495,0,VLOOKUP(P$6,'MonteCarlo Policy Paths'!$A$2:$I$31,'Monte Carlo_WA Complance Price'!$B495+1,FALSE))</f>
        <v>95.73670548956288</v>
      </c>
      <c r="Q495" s="21">
        <f ca="1">IF(Q$6&lt;$C495,0,VLOOKUP(Q$6,'MonteCarlo Policy Paths'!$A$2:$I$31,'Monte Carlo_WA Complance Price'!$B495+1,FALSE))</f>
        <v>96.996398982846586</v>
      </c>
      <c r="R495" s="21">
        <f ca="1">IF(R$6&lt;$C495,0,VLOOKUP(R$6,'MonteCarlo Policy Paths'!$A$2:$I$31,'Monte Carlo_WA Complance Price'!$B495+1,FALSE))</f>
        <v>101.49317720655506</v>
      </c>
      <c r="S495" s="21">
        <f ca="1">IF(S$6&lt;$C495,0,VLOOKUP(S$6,'MonteCarlo Policy Paths'!$A$2:$I$31,'Monte Carlo_WA Complance Price'!$B495+1,FALSE))</f>
        <v>104.21949379267882</v>
      </c>
      <c r="T495" s="21">
        <f ca="1">IF(T$6&lt;$C495,0,VLOOKUP(T$6,'MonteCarlo Policy Paths'!$A$2:$I$31,'Monte Carlo_WA Complance Price'!$B495+1,FALSE))</f>
        <v>107.03810370059369</v>
      </c>
      <c r="U495" s="21">
        <f ca="1">IF(U$6&lt;$C495,0,VLOOKUP(U$6,'MonteCarlo Policy Paths'!$A$2:$I$31,'Monte Carlo_WA Complance Price'!$B495+1,FALSE))</f>
        <v>109.92690053835344</v>
      </c>
      <c r="V495" s="21">
        <f ca="1">IF(V$6&lt;$C495,0,VLOOKUP(V$6,'MonteCarlo Policy Paths'!$A$2:$I$31,'Monte Carlo_WA Complance Price'!$B495+1,FALSE))</f>
        <v>112.89757853003228</v>
      </c>
      <c r="W495" s="21">
        <f ca="1">IF(W$6&lt;$C495,0,VLOOKUP(W$6,'MonteCarlo Policy Paths'!$A$2:$I$31,'Monte Carlo_WA Complance Price'!$B495+1,FALSE))</f>
        <v>115.91943874780665</v>
      </c>
      <c r="X495" s="21">
        <f ca="1">IF(X$6&lt;$C495,0,VLOOKUP(X$6,'MonteCarlo Policy Paths'!$A$2:$I$31,'Monte Carlo_WA Complance Price'!$B495+1,FALSE))</f>
        <v>119.06733931122673</v>
      </c>
      <c r="Y495" s="21">
        <f ca="1">IF(Y$6&lt;$C495,0,VLOOKUP(Y$6,'MonteCarlo Policy Paths'!$A$2:$I$31,'Monte Carlo_WA Complance Price'!$B495+1,FALSE))</f>
        <v>122.25496395468721</v>
      </c>
      <c r="Z495" s="21">
        <f ca="1">IF(Z$6&lt;$C495,0,VLOOKUP(Z$6,'MonteCarlo Policy Paths'!$A$2:$I$31,'Monte Carlo_WA Complance Price'!$B495+1,FALSE))</f>
        <v>125.4992630232488</v>
      </c>
      <c r="AA495" s="21">
        <f ca="1">IF(AA$6&lt;$C495,0,VLOOKUP(AA$6,'MonteCarlo Policy Paths'!$A$2:$I$31,'Monte Carlo_WA Complance Price'!$B495+1,FALSE))</f>
        <v>128.82380079097237</v>
      </c>
      <c r="AB495" s="21">
        <f ca="1">IF(AB$6&lt;$C495,0,VLOOKUP(AB$6,'MonteCarlo Policy Paths'!$A$2:$I$31,'Monte Carlo_WA Complance Price'!$B495+1,FALSE))</f>
        <v>132.24028719953677</v>
      </c>
      <c r="AC495" s="21">
        <f ca="1">IF(AC$6&lt;$C495,0,VLOOKUP(AC$6,'MonteCarlo Policy Paths'!$A$2:$I$31,'Monte Carlo_WA Complance Price'!$B495+1,FALSE))</f>
        <v>135.74155640209787</v>
      </c>
      <c r="AD495" s="21">
        <f ca="1">IF(AD$6&lt;$C495,0,VLOOKUP(AD$6,'MonteCarlo Policy Paths'!$A$2:$I$31,'Monte Carlo_WA Complance Price'!$B495+1,FALSE))</f>
        <v>139.32654413598658</v>
      </c>
      <c r="AE495" s="21">
        <f ca="1">IF(AE$6&lt;$C495,0,VLOOKUP(AE$6,'MonteCarlo Policy Paths'!$A$2:$I$31,'Monte Carlo_WA Complance Price'!$B495+1,FALSE))</f>
        <v>142.9856742986068</v>
      </c>
      <c r="AF495" s="21">
        <f ca="1">IF(AF$6&lt;$C495,0,VLOOKUP(AF$6,'MonteCarlo Policy Paths'!$A$2:$I$31,'Monte Carlo_WA Complance Price'!$B495+1,FALSE))</f>
        <v>146.72361540812219</v>
      </c>
      <c r="AG495" s="22">
        <f ca="1">IF(AG$6&lt;$C495,0,VLOOKUP(AG$6,'MonteCarlo Policy Paths'!$A$2:$I$31,'Monte Carlo_WA Complance Price'!$B495+1,FALSE))</f>
        <v>150.52284977717397</v>
      </c>
      <c r="AI495" s="20">
        <f ca="1">E495*VLOOKUP(AI$6,'Greenhouse Gas Costs Avoided'!$A$2:$I$32,9,FALSE)</f>
        <v>0</v>
      </c>
      <c r="AJ495" s="21">
        <f ca="1">F495*VLOOKUP(AJ$6,'Greenhouse Gas Costs Avoided'!$A$2:$I$32,9,FALSE)</f>
        <v>5.2166744805659615</v>
      </c>
      <c r="AK495" s="21">
        <f ca="1">G495*VLOOKUP(AK$6,'Greenhouse Gas Costs Avoided'!$A$2:$I$32,9,FALSE)</f>
        <v>5.3216023247413169</v>
      </c>
      <c r="AL495" s="21">
        <f ca="1">H495*VLOOKUP(AL$6,'Greenhouse Gas Costs Avoided'!$A$2:$I$32,9,FALSE)</f>
        <v>5.4265301689166732</v>
      </c>
      <c r="AM495" s="21">
        <f ca="1">I495*VLOOKUP(AM$6,'Greenhouse Gas Costs Avoided'!$A$2:$I$32,9,FALSE)</f>
        <v>5.5063320831654474</v>
      </c>
      <c r="AN495" s="21">
        <f ca="1">J495*VLOOKUP(AN$6,'Greenhouse Gas Costs Avoided'!$A$2:$I$32,9,FALSE)</f>
        <v>5.5861339974142208</v>
      </c>
      <c r="AO495" s="21">
        <f ca="1">K495*VLOOKUP(AO$6,'Greenhouse Gas Costs Avoided'!$A$2:$I$32,9,FALSE)</f>
        <v>5.665935911662995</v>
      </c>
      <c r="AP495" s="21">
        <f ca="1">L495*VLOOKUP(AP$6,'Greenhouse Gas Costs Avoided'!$A$2:$I$32,9,FALSE)</f>
        <v>5.7457378259117702</v>
      </c>
      <c r="AQ495" s="21">
        <f ca="1">M495*VLOOKUP(AQ$6,'Greenhouse Gas Costs Avoided'!$A$2:$I$32,9,FALSE)</f>
        <v>5.8255397401605462</v>
      </c>
      <c r="AR495" s="21">
        <f ca="1">N495*VLOOKUP(AR$6,'Greenhouse Gas Costs Avoided'!$A$2:$I$32,9,FALSE)</f>
        <v>5.9053416544093205</v>
      </c>
      <c r="AS495" s="21">
        <f ca="1">O495*VLOOKUP(AS$6,'Greenhouse Gas Costs Avoided'!$A$2:$I$32,9,FALSE)</f>
        <v>5.9851435686580947</v>
      </c>
      <c r="AT495" s="21">
        <f ca="1">P495*VLOOKUP(AT$6,'Greenhouse Gas Costs Avoided'!$A$2:$I$32,9,FALSE)</f>
        <v>6.0649454829068699</v>
      </c>
      <c r="AU495" s="21">
        <f ca="1">Q495*VLOOKUP(AU$6,'Greenhouse Gas Costs Avoided'!$A$2:$I$32,9,FALSE)</f>
        <v>6.1447473971556432</v>
      </c>
      <c r="AV495" s="21">
        <f ca="1">R495*VLOOKUP(AV$6,'Greenhouse Gas Costs Avoided'!$A$2:$I$32,9,FALSE)</f>
        <v>6.4296194808152167</v>
      </c>
      <c r="AW495" s="21">
        <f ca="1">S495*VLOOKUP(AW$6,'Greenhouse Gas Costs Avoided'!$A$2:$I$32,9,FALSE)</f>
        <v>6.6023323538917609</v>
      </c>
      <c r="AX495" s="21">
        <f ca="1">T495*VLOOKUP(AX$6,'Greenhouse Gas Costs Avoided'!$A$2:$I$32,9,FALSE)</f>
        <v>6.7808920331878957</v>
      </c>
      <c r="AY495" s="21">
        <f ca="1">U495*VLOOKUP(AY$6,'Greenhouse Gas Costs Avoided'!$A$2:$I$32,9,FALSE)</f>
        <v>6.9638980729572149</v>
      </c>
      <c r="AZ495" s="21">
        <f ca="1">V495*VLOOKUP(AZ$6,'Greenhouse Gas Costs Avoided'!$A$2:$I$32,9,FALSE)</f>
        <v>7.1520913053717949</v>
      </c>
      <c r="BA495" s="21">
        <f ca="1">W495*VLOOKUP(BA$6,'Greenhouse Gas Costs Avoided'!$A$2:$I$32,9,FALSE)</f>
        <v>7.3435269452765404</v>
      </c>
      <c r="BB495" s="21">
        <f ca="1">X495*VLOOKUP(BB$6,'Greenhouse Gas Costs Avoided'!$A$2:$I$32,9,FALSE)</f>
        <v>7.5429472742415475</v>
      </c>
      <c r="BC495" s="21">
        <f ca="1">Y495*VLOOKUP(BC$6,'Greenhouse Gas Costs Avoided'!$A$2:$I$32,9,FALSE)</f>
        <v>7.744884134129272</v>
      </c>
      <c r="BD495" s="21">
        <f ca="1">Z495*VLOOKUP(BD$6,'Greenhouse Gas Costs Avoided'!$A$2:$I$32,9,FALSE)</f>
        <v>7.950411333759269</v>
      </c>
      <c r="BE495" s="21">
        <f ca="1">AA495*VLOOKUP(BE$6,'Greenhouse Gas Costs Avoided'!$A$2:$I$32,9,FALSE)</f>
        <v>8.161021676093501</v>
      </c>
      <c r="BF495" s="21">
        <f ca="1">AB495*VLOOKUP(BF$6,'Greenhouse Gas Costs Avoided'!$A$2:$I$32,9,FALSE)</f>
        <v>8.3774569890184303</v>
      </c>
      <c r="BG495" s="21">
        <f ca="1">AC495*VLOOKUP(BG$6,'Greenhouse Gas Costs Avoided'!$A$2:$I$32,9,FALSE)</f>
        <v>8.5992633142510115</v>
      </c>
      <c r="BH495" s="21">
        <f ca="1">AD495*VLOOKUP(BH$6,'Greenhouse Gas Costs Avoided'!$A$2:$I$32,9,FALSE)</f>
        <v>8.8263732304711304</v>
      </c>
      <c r="BI495" s="21">
        <f ca="1">AE495*VLOOKUP(BI$6,'Greenhouse Gas Costs Avoided'!$A$2:$I$32,9,FALSE)</f>
        <v>9.05818008905967</v>
      </c>
      <c r="BJ495" s="21">
        <f ca="1">AF495*VLOOKUP(BJ$6,'Greenhouse Gas Costs Avoided'!$A$2:$I$32,9,FALSE)</f>
        <v>9.2949796418706736</v>
      </c>
      <c r="BK495" s="22">
        <f ca="1">AG495*VLOOKUP(BK$6,'Greenhouse Gas Costs Avoided'!$A$2:$I$32,9,FALSE)</f>
        <v>9.5356621388007277</v>
      </c>
    </row>
    <row r="496" spans="1:63" x14ac:dyDescent="0.35">
      <c r="A496" s="11">
        <v>490</v>
      </c>
      <c r="B496" s="12">
        <f t="shared" ca="1" si="14"/>
        <v>1</v>
      </c>
      <c r="C496" s="13">
        <f t="shared" ca="1" si="15"/>
        <v>2023</v>
      </c>
      <c r="E496" s="20">
        <f ca="1">IF(E$6&lt;$C496,0,VLOOKUP(E$6,'MonteCarlo Policy Paths'!$A$2:$I$31,'Monte Carlo_WA Complance Price'!$B496+1,FALSE))</f>
        <v>0</v>
      </c>
      <c r="F496" s="21">
        <f ca="1">IF(F$6&lt;$C496,0,VLOOKUP(F$6,'MonteCarlo Policy Paths'!$A$2:$I$31,'Monte Carlo_WA Complance Price'!$B496+1,FALSE))</f>
        <v>82.346532180449415</v>
      </c>
      <c r="G496" s="21">
        <f ca="1">IF(G$6&lt;$C496,0,VLOOKUP(G$6,'MonteCarlo Policy Paths'!$A$2:$I$31,'Monte Carlo_WA Complance Price'!$B496+1,FALSE))</f>
        <v>84.002844861871253</v>
      </c>
      <c r="H496" s="21">
        <f ca="1">IF(H$6&lt;$C496,0,VLOOKUP(H$6,'MonteCarlo Policy Paths'!$A$2:$I$31,'Monte Carlo_WA Complance Price'!$B496+1,FALSE))</f>
        <v>85.659157543293105</v>
      </c>
      <c r="I496" s="21">
        <f ca="1">IF(I$6&lt;$C496,0,VLOOKUP(I$6,'MonteCarlo Policy Paths'!$A$2:$I$31,'Monte Carlo_WA Complance Price'!$B496+1,FALSE))</f>
        <v>86.918851036576825</v>
      </c>
      <c r="J496" s="21">
        <f ca="1">IF(J$6&lt;$C496,0,VLOOKUP(J$6,'MonteCarlo Policy Paths'!$A$2:$I$31,'Monte Carlo_WA Complance Price'!$B496+1,FALSE))</f>
        <v>88.178544529860531</v>
      </c>
      <c r="K496" s="21">
        <f ca="1">IF(K$6&lt;$C496,0,VLOOKUP(K$6,'MonteCarlo Policy Paths'!$A$2:$I$31,'Monte Carlo_WA Complance Price'!$B496+1,FALSE))</f>
        <v>89.438238023144251</v>
      </c>
      <c r="L496" s="21">
        <f ca="1">IF(L$6&lt;$C496,0,VLOOKUP(L$6,'MonteCarlo Policy Paths'!$A$2:$I$31,'Monte Carlo_WA Complance Price'!$B496+1,FALSE))</f>
        <v>90.697931516427971</v>
      </c>
      <c r="M496" s="21">
        <f ca="1">IF(M$6&lt;$C496,0,VLOOKUP(M$6,'MonteCarlo Policy Paths'!$A$2:$I$31,'Monte Carlo_WA Complance Price'!$B496+1,FALSE))</f>
        <v>91.95762500971172</v>
      </c>
      <c r="N496" s="21">
        <f ca="1">IF(N$6&lt;$C496,0,VLOOKUP(N$6,'MonteCarlo Policy Paths'!$A$2:$I$31,'Monte Carlo_WA Complance Price'!$B496+1,FALSE))</f>
        <v>93.21731850299544</v>
      </c>
      <c r="O496" s="21">
        <f ca="1">IF(O$6&lt;$C496,0,VLOOKUP(O$6,'MonteCarlo Policy Paths'!$A$2:$I$31,'Monte Carlo_WA Complance Price'!$B496+1,FALSE))</f>
        <v>94.47701199627916</v>
      </c>
      <c r="P496" s="21">
        <f ca="1">IF(P$6&lt;$C496,0,VLOOKUP(P$6,'MonteCarlo Policy Paths'!$A$2:$I$31,'Monte Carlo_WA Complance Price'!$B496+1,FALSE))</f>
        <v>95.73670548956288</v>
      </c>
      <c r="Q496" s="21">
        <f ca="1">IF(Q$6&lt;$C496,0,VLOOKUP(Q$6,'MonteCarlo Policy Paths'!$A$2:$I$31,'Monte Carlo_WA Complance Price'!$B496+1,FALSE))</f>
        <v>96.996398982846586</v>
      </c>
      <c r="R496" s="21">
        <f ca="1">IF(R$6&lt;$C496,0,VLOOKUP(R$6,'MonteCarlo Policy Paths'!$A$2:$I$31,'Monte Carlo_WA Complance Price'!$B496+1,FALSE))</f>
        <v>98.25609247613032</v>
      </c>
      <c r="S496" s="21">
        <f ca="1">IF(S$6&lt;$C496,0,VLOOKUP(S$6,'MonteCarlo Policy Paths'!$A$2:$I$31,'Monte Carlo_WA Complance Price'!$B496+1,FALSE))</f>
        <v>99.65157958594628</v>
      </c>
      <c r="T496" s="21">
        <f ca="1">IF(T$6&lt;$C496,0,VLOOKUP(T$6,'MonteCarlo Policy Paths'!$A$2:$I$31,'Monte Carlo_WA Complance Price'!$B496+1,FALSE))</f>
        <v>101.04706669576224</v>
      </c>
      <c r="U496" s="21">
        <f ca="1">IF(U$6&lt;$C496,0,VLOOKUP(U$6,'MonteCarlo Policy Paths'!$A$2:$I$31,'Monte Carlo_WA Complance Price'!$B496+1,FALSE))</f>
        <v>102.4425538055782</v>
      </c>
      <c r="V496" s="21">
        <f ca="1">IF(V$6&lt;$C496,0,VLOOKUP(V$6,'MonteCarlo Policy Paths'!$A$2:$I$31,'Monte Carlo_WA Complance Price'!$B496+1,FALSE))</f>
        <v>103.83804091539416</v>
      </c>
      <c r="W496" s="21">
        <f ca="1">IF(W$6&lt;$C496,0,VLOOKUP(W$6,'MonteCarlo Policy Paths'!$A$2:$I$31,'Monte Carlo_WA Complance Price'!$B496+1,FALSE))</f>
        <v>105.23352802521011</v>
      </c>
      <c r="X496" s="21">
        <f ca="1">IF(X$6&lt;$C496,0,VLOOKUP(X$6,'MonteCarlo Policy Paths'!$A$2:$I$31,'Monte Carlo_WA Complance Price'!$B496+1,FALSE))</f>
        <v>106.47156953138905</v>
      </c>
      <c r="Y496" s="21">
        <f ca="1">IF(Y$6&lt;$C496,0,VLOOKUP(Y$6,'MonteCarlo Policy Paths'!$A$2:$I$31,'Monte Carlo_WA Complance Price'!$B496+1,FALSE))</f>
        <v>107.709611037568</v>
      </c>
      <c r="Z496" s="21">
        <f ca="1">IF(Z$6&lt;$C496,0,VLOOKUP(Z$6,'MonteCarlo Policy Paths'!$A$2:$I$31,'Monte Carlo_WA Complance Price'!$B496+1,FALSE))</f>
        <v>108.94765254374694</v>
      </c>
      <c r="AA496" s="21">
        <f ca="1">IF(AA$6&lt;$C496,0,VLOOKUP(AA$6,'MonteCarlo Policy Paths'!$A$2:$I$31,'Monte Carlo_WA Complance Price'!$B496+1,FALSE))</f>
        <v>110.18569404992589</v>
      </c>
      <c r="AB496" s="21">
        <f ca="1">IF(AB$6&lt;$C496,0,VLOOKUP(AB$6,'MonteCarlo Policy Paths'!$A$2:$I$31,'Monte Carlo_WA Complance Price'!$B496+1,FALSE))</f>
        <v>111.42373555610482</v>
      </c>
      <c r="AC496" s="21">
        <f ca="1">IF(AC$6&lt;$C496,0,VLOOKUP(AC$6,'MonteCarlo Policy Paths'!$A$2:$I$31,'Monte Carlo_WA Complance Price'!$B496+1,FALSE))</f>
        <v>112.86811731331359</v>
      </c>
      <c r="AD496" s="21">
        <f ca="1">IF(AD$6&lt;$C496,0,VLOOKUP(AD$6,'MonteCarlo Policy Paths'!$A$2:$I$31,'Monte Carlo_WA Complance Price'!$B496+1,FALSE))</f>
        <v>114.31249907052236</v>
      </c>
      <c r="AE496" s="21">
        <f ca="1">IF(AE$6&lt;$C496,0,VLOOKUP(AE$6,'MonteCarlo Policy Paths'!$A$2:$I$31,'Monte Carlo_WA Complance Price'!$B496+1,FALSE))</f>
        <v>115.75688082773114</v>
      </c>
      <c r="AF496" s="21">
        <f ca="1">IF(AF$6&lt;$C496,0,VLOOKUP(AF$6,'MonteCarlo Policy Paths'!$A$2:$I$31,'Monte Carlo_WA Complance Price'!$B496+1,FALSE))</f>
        <v>117.20126258493991</v>
      </c>
      <c r="AG496" s="22">
        <f ca="1">IF(AG$6&lt;$C496,0,VLOOKUP(AG$6,'MonteCarlo Policy Paths'!$A$2:$I$31,'Monte Carlo_WA Complance Price'!$B496+1,FALSE))</f>
        <v>118.64564434214866</v>
      </c>
      <c r="AI496" s="20">
        <f ca="1">E496*VLOOKUP(AI$6,'Greenhouse Gas Costs Avoided'!$A$2:$I$32,9,FALSE)</f>
        <v>0</v>
      </c>
      <c r="AJ496" s="21">
        <f ca="1">F496*VLOOKUP(AJ$6,'Greenhouse Gas Costs Avoided'!$A$2:$I$32,9,FALSE)</f>
        <v>5.2166744805659615</v>
      </c>
      <c r="AK496" s="21">
        <f ca="1">G496*VLOOKUP(AK$6,'Greenhouse Gas Costs Avoided'!$A$2:$I$32,9,FALSE)</f>
        <v>5.3216023247413169</v>
      </c>
      <c r="AL496" s="21">
        <f ca="1">H496*VLOOKUP(AL$6,'Greenhouse Gas Costs Avoided'!$A$2:$I$32,9,FALSE)</f>
        <v>5.4265301689166732</v>
      </c>
      <c r="AM496" s="21">
        <f ca="1">I496*VLOOKUP(AM$6,'Greenhouse Gas Costs Avoided'!$A$2:$I$32,9,FALSE)</f>
        <v>5.5063320831654474</v>
      </c>
      <c r="AN496" s="21">
        <f ca="1">J496*VLOOKUP(AN$6,'Greenhouse Gas Costs Avoided'!$A$2:$I$32,9,FALSE)</f>
        <v>5.5861339974142208</v>
      </c>
      <c r="AO496" s="21">
        <f ca="1">K496*VLOOKUP(AO$6,'Greenhouse Gas Costs Avoided'!$A$2:$I$32,9,FALSE)</f>
        <v>5.665935911662995</v>
      </c>
      <c r="AP496" s="21">
        <f ca="1">L496*VLOOKUP(AP$6,'Greenhouse Gas Costs Avoided'!$A$2:$I$32,9,FALSE)</f>
        <v>5.7457378259117702</v>
      </c>
      <c r="AQ496" s="21">
        <f ca="1">M496*VLOOKUP(AQ$6,'Greenhouse Gas Costs Avoided'!$A$2:$I$32,9,FALSE)</f>
        <v>5.8255397401605462</v>
      </c>
      <c r="AR496" s="21">
        <f ca="1">N496*VLOOKUP(AR$6,'Greenhouse Gas Costs Avoided'!$A$2:$I$32,9,FALSE)</f>
        <v>5.9053416544093205</v>
      </c>
      <c r="AS496" s="21">
        <f ca="1">O496*VLOOKUP(AS$6,'Greenhouse Gas Costs Avoided'!$A$2:$I$32,9,FALSE)</f>
        <v>5.9851435686580947</v>
      </c>
      <c r="AT496" s="21">
        <f ca="1">P496*VLOOKUP(AT$6,'Greenhouse Gas Costs Avoided'!$A$2:$I$32,9,FALSE)</f>
        <v>6.0649454829068699</v>
      </c>
      <c r="AU496" s="21">
        <f ca="1">Q496*VLOOKUP(AU$6,'Greenhouse Gas Costs Avoided'!$A$2:$I$32,9,FALSE)</f>
        <v>6.1447473971556432</v>
      </c>
      <c r="AV496" s="21">
        <f ca="1">R496*VLOOKUP(AV$6,'Greenhouse Gas Costs Avoided'!$A$2:$I$32,9,FALSE)</f>
        <v>6.2245493114044184</v>
      </c>
      <c r="AW496" s="21">
        <f ca="1">S496*VLOOKUP(AW$6,'Greenhouse Gas Costs Avoided'!$A$2:$I$32,9,FALSE)</f>
        <v>6.312953786990386</v>
      </c>
      <c r="AX496" s="21">
        <f ca="1">T496*VLOOKUP(AX$6,'Greenhouse Gas Costs Avoided'!$A$2:$I$32,9,FALSE)</f>
        <v>6.4013582625763545</v>
      </c>
      <c r="AY496" s="21">
        <f ca="1">U496*VLOOKUP(AY$6,'Greenhouse Gas Costs Avoided'!$A$2:$I$32,9,FALSE)</f>
        <v>6.4897627381623222</v>
      </c>
      <c r="AZ496" s="21">
        <f ca="1">V496*VLOOKUP(AZ$6,'Greenhouse Gas Costs Avoided'!$A$2:$I$32,9,FALSE)</f>
        <v>6.5781672137482907</v>
      </c>
      <c r="BA496" s="21">
        <f ca="1">W496*VLOOKUP(BA$6,'Greenhouse Gas Costs Avoided'!$A$2:$I$32,9,FALSE)</f>
        <v>6.6665716893342575</v>
      </c>
      <c r="BB496" s="21">
        <f ca="1">X496*VLOOKUP(BB$6,'Greenhouse Gas Costs Avoided'!$A$2:$I$32,9,FALSE)</f>
        <v>6.7450019445028957</v>
      </c>
      <c r="BC496" s="21">
        <f ca="1">Y496*VLOOKUP(BC$6,'Greenhouse Gas Costs Avoided'!$A$2:$I$32,9,FALSE)</f>
        <v>6.8234321996715348</v>
      </c>
      <c r="BD496" s="21">
        <f ca="1">Z496*VLOOKUP(BD$6,'Greenhouse Gas Costs Avoided'!$A$2:$I$32,9,FALSE)</f>
        <v>6.901862454840173</v>
      </c>
      <c r="BE496" s="21">
        <f ca="1">AA496*VLOOKUP(BE$6,'Greenhouse Gas Costs Avoided'!$A$2:$I$32,9,FALSE)</f>
        <v>6.9802927100088112</v>
      </c>
      <c r="BF496" s="21">
        <f ca="1">AB496*VLOOKUP(BF$6,'Greenhouse Gas Costs Avoided'!$A$2:$I$32,9,FALSE)</f>
        <v>7.0587229651774486</v>
      </c>
      <c r="BG496" s="21">
        <f ca="1">AC496*VLOOKUP(BG$6,'Greenhouse Gas Costs Avoided'!$A$2:$I$32,9,FALSE)</f>
        <v>7.1502249295408609</v>
      </c>
      <c r="BH496" s="21">
        <f ca="1">AD496*VLOOKUP(BH$6,'Greenhouse Gas Costs Avoided'!$A$2:$I$32,9,FALSE)</f>
        <v>7.2417268939042723</v>
      </c>
      <c r="BI496" s="21">
        <f ca="1">AE496*VLOOKUP(BI$6,'Greenhouse Gas Costs Avoided'!$A$2:$I$32,9,FALSE)</f>
        <v>7.3332288582676846</v>
      </c>
      <c r="BJ496" s="21">
        <f ca="1">AF496*VLOOKUP(BJ$6,'Greenhouse Gas Costs Avoided'!$A$2:$I$32,9,FALSE)</f>
        <v>7.424730822631096</v>
      </c>
      <c r="BK496" s="22">
        <f ca="1">AG496*VLOOKUP(BK$6,'Greenhouse Gas Costs Avoided'!$A$2:$I$32,9,FALSE)</f>
        <v>7.5162327869945065</v>
      </c>
    </row>
    <row r="497" spans="1:63" x14ac:dyDescent="0.35">
      <c r="A497" s="11">
        <v>491</v>
      </c>
      <c r="B497" s="12">
        <f t="shared" ca="1" si="14"/>
        <v>1</v>
      </c>
      <c r="C497" s="13">
        <f t="shared" ca="1" si="15"/>
        <v>2023</v>
      </c>
      <c r="E497" s="20">
        <f ca="1">IF(E$6&lt;$C497,0,VLOOKUP(E$6,'MonteCarlo Policy Paths'!$A$2:$I$31,'Monte Carlo_WA Complance Price'!$B497+1,FALSE))</f>
        <v>0</v>
      </c>
      <c r="F497" s="21">
        <f ca="1">IF(F$6&lt;$C497,0,VLOOKUP(F$6,'MonteCarlo Policy Paths'!$A$2:$I$31,'Monte Carlo_WA Complance Price'!$B497+1,FALSE))</f>
        <v>82.346532180449415</v>
      </c>
      <c r="G497" s="21">
        <f ca="1">IF(G$6&lt;$C497,0,VLOOKUP(G$6,'MonteCarlo Policy Paths'!$A$2:$I$31,'Monte Carlo_WA Complance Price'!$B497+1,FALSE))</f>
        <v>84.002844861871253</v>
      </c>
      <c r="H497" s="21">
        <f ca="1">IF(H$6&lt;$C497,0,VLOOKUP(H$6,'MonteCarlo Policy Paths'!$A$2:$I$31,'Monte Carlo_WA Complance Price'!$B497+1,FALSE))</f>
        <v>85.659157543293105</v>
      </c>
      <c r="I497" s="21">
        <f ca="1">IF(I$6&lt;$C497,0,VLOOKUP(I$6,'MonteCarlo Policy Paths'!$A$2:$I$31,'Monte Carlo_WA Complance Price'!$B497+1,FALSE))</f>
        <v>86.918851036576825</v>
      </c>
      <c r="J497" s="21">
        <f ca="1">IF(J$6&lt;$C497,0,VLOOKUP(J$6,'MonteCarlo Policy Paths'!$A$2:$I$31,'Monte Carlo_WA Complance Price'!$B497+1,FALSE))</f>
        <v>88.178544529860531</v>
      </c>
      <c r="K497" s="21">
        <f ca="1">IF(K$6&lt;$C497,0,VLOOKUP(K$6,'MonteCarlo Policy Paths'!$A$2:$I$31,'Monte Carlo_WA Complance Price'!$B497+1,FALSE))</f>
        <v>89.438238023144251</v>
      </c>
      <c r="L497" s="21">
        <f ca="1">IF(L$6&lt;$C497,0,VLOOKUP(L$6,'MonteCarlo Policy Paths'!$A$2:$I$31,'Monte Carlo_WA Complance Price'!$B497+1,FALSE))</f>
        <v>90.697931516427971</v>
      </c>
      <c r="M497" s="21">
        <f ca="1">IF(M$6&lt;$C497,0,VLOOKUP(M$6,'MonteCarlo Policy Paths'!$A$2:$I$31,'Monte Carlo_WA Complance Price'!$B497+1,FALSE))</f>
        <v>91.95762500971172</v>
      </c>
      <c r="N497" s="21">
        <f ca="1">IF(N$6&lt;$C497,0,VLOOKUP(N$6,'MonteCarlo Policy Paths'!$A$2:$I$31,'Monte Carlo_WA Complance Price'!$B497+1,FALSE))</f>
        <v>93.21731850299544</v>
      </c>
      <c r="O497" s="21">
        <f ca="1">IF(O$6&lt;$C497,0,VLOOKUP(O$6,'MonteCarlo Policy Paths'!$A$2:$I$31,'Monte Carlo_WA Complance Price'!$B497+1,FALSE))</f>
        <v>94.47701199627916</v>
      </c>
      <c r="P497" s="21">
        <f ca="1">IF(P$6&lt;$C497,0,VLOOKUP(P$6,'MonteCarlo Policy Paths'!$A$2:$I$31,'Monte Carlo_WA Complance Price'!$B497+1,FALSE))</f>
        <v>95.73670548956288</v>
      </c>
      <c r="Q497" s="21">
        <f ca="1">IF(Q$6&lt;$C497,0,VLOOKUP(Q$6,'MonteCarlo Policy Paths'!$A$2:$I$31,'Monte Carlo_WA Complance Price'!$B497+1,FALSE))</f>
        <v>96.996398982846586</v>
      </c>
      <c r="R497" s="21">
        <f ca="1">IF(R$6&lt;$C497,0,VLOOKUP(R$6,'MonteCarlo Policy Paths'!$A$2:$I$31,'Monte Carlo_WA Complance Price'!$B497+1,FALSE))</f>
        <v>98.25609247613032</v>
      </c>
      <c r="S497" s="21">
        <f ca="1">IF(S$6&lt;$C497,0,VLOOKUP(S$6,'MonteCarlo Policy Paths'!$A$2:$I$31,'Monte Carlo_WA Complance Price'!$B497+1,FALSE))</f>
        <v>99.65157958594628</v>
      </c>
      <c r="T497" s="21">
        <f ca="1">IF(T$6&lt;$C497,0,VLOOKUP(T$6,'MonteCarlo Policy Paths'!$A$2:$I$31,'Monte Carlo_WA Complance Price'!$B497+1,FALSE))</f>
        <v>101.04706669576224</v>
      </c>
      <c r="U497" s="21">
        <f ca="1">IF(U$6&lt;$C497,0,VLOOKUP(U$6,'MonteCarlo Policy Paths'!$A$2:$I$31,'Monte Carlo_WA Complance Price'!$B497+1,FALSE))</f>
        <v>102.4425538055782</v>
      </c>
      <c r="V497" s="21">
        <f ca="1">IF(V$6&lt;$C497,0,VLOOKUP(V$6,'MonteCarlo Policy Paths'!$A$2:$I$31,'Monte Carlo_WA Complance Price'!$B497+1,FALSE))</f>
        <v>103.83804091539416</v>
      </c>
      <c r="W497" s="21">
        <f ca="1">IF(W$6&lt;$C497,0,VLOOKUP(W$6,'MonteCarlo Policy Paths'!$A$2:$I$31,'Monte Carlo_WA Complance Price'!$B497+1,FALSE))</f>
        <v>105.23352802521011</v>
      </c>
      <c r="X497" s="21">
        <f ca="1">IF(X$6&lt;$C497,0,VLOOKUP(X$6,'MonteCarlo Policy Paths'!$A$2:$I$31,'Monte Carlo_WA Complance Price'!$B497+1,FALSE))</f>
        <v>106.47156953138905</v>
      </c>
      <c r="Y497" s="21">
        <f ca="1">IF(Y$6&lt;$C497,0,VLOOKUP(Y$6,'MonteCarlo Policy Paths'!$A$2:$I$31,'Monte Carlo_WA Complance Price'!$B497+1,FALSE))</f>
        <v>107.709611037568</v>
      </c>
      <c r="Z497" s="21">
        <f ca="1">IF(Z$6&lt;$C497,0,VLOOKUP(Z$6,'MonteCarlo Policy Paths'!$A$2:$I$31,'Monte Carlo_WA Complance Price'!$B497+1,FALSE))</f>
        <v>108.94765254374694</v>
      </c>
      <c r="AA497" s="21">
        <f ca="1">IF(AA$6&lt;$C497,0,VLOOKUP(AA$6,'MonteCarlo Policy Paths'!$A$2:$I$31,'Monte Carlo_WA Complance Price'!$B497+1,FALSE))</f>
        <v>110.18569404992589</v>
      </c>
      <c r="AB497" s="21">
        <f ca="1">IF(AB$6&lt;$C497,0,VLOOKUP(AB$6,'MonteCarlo Policy Paths'!$A$2:$I$31,'Monte Carlo_WA Complance Price'!$B497+1,FALSE))</f>
        <v>111.42373555610482</v>
      </c>
      <c r="AC497" s="21">
        <f ca="1">IF(AC$6&lt;$C497,0,VLOOKUP(AC$6,'MonteCarlo Policy Paths'!$A$2:$I$31,'Monte Carlo_WA Complance Price'!$B497+1,FALSE))</f>
        <v>112.86811731331359</v>
      </c>
      <c r="AD497" s="21">
        <f ca="1">IF(AD$6&lt;$C497,0,VLOOKUP(AD$6,'MonteCarlo Policy Paths'!$A$2:$I$31,'Monte Carlo_WA Complance Price'!$B497+1,FALSE))</f>
        <v>114.31249907052236</v>
      </c>
      <c r="AE497" s="21">
        <f ca="1">IF(AE$6&lt;$C497,0,VLOOKUP(AE$6,'MonteCarlo Policy Paths'!$A$2:$I$31,'Monte Carlo_WA Complance Price'!$B497+1,FALSE))</f>
        <v>115.75688082773114</v>
      </c>
      <c r="AF497" s="21">
        <f ca="1">IF(AF$6&lt;$C497,0,VLOOKUP(AF$6,'MonteCarlo Policy Paths'!$A$2:$I$31,'Monte Carlo_WA Complance Price'!$B497+1,FALSE))</f>
        <v>117.20126258493991</v>
      </c>
      <c r="AG497" s="22">
        <f ca="1">IF(AG$6&lt;$C497,0,VLOOKUP(AG$6,'MonteCarlo Policy Paths'!$A$2:$I$31,'Monte Carlo_WA Complance Price'!$B497+1,FALSE))</f>
        <v>118.64564434214866</v>
      </c>
      <c r="AI497" s="20">
        <f ca="1">E497*VLOOKUP(AI$6,'Greenhouse Gas Costs Avoided'!$A$2:$I$32,9,FALSE)</f>
        <v>0</v>
      </c>
      <c r="AJ497" s="21">
        <f ca="1">F497*VLOOKUP(AJ$6,'Greenhouse Gas Costs Avoided'!$A$2:$I$32,9,FALSE)</f>
        <v>5.2166744805659615</v>
      </c>
      <c r="AK497" s="21">
        <f ca="1">G497*VLOOKUP(AK$6,'Greenhouse Gas Costs Avoided'!$A$2:$I$32,9,FALSE)</f>
        <v>5.3216023247413169</v>
      </c>
      <c r="AL497" s="21">
        <f ca="1">H497*VLOOKUP(AL$6,'Greenhouse Gas Costs Avoided'!$A$2:$I$32,9,FALSE)</f>
        <v>5.4265301689166732</v>
      </c>
      <c r="AM497" s="21">
        <f ca="1">I497*VLOOKUP(AM$6,'Greenhouse Gas Costs Avoided'!$A$2:$I$32,9,FALSE)</f>
        <v>5.5063320831654474</v>
      </c>
      <c r="AN497" s="21">
        <f ca="1">J497*VLOOKUP(AN$6,'Greenhouse Gas Costs Avoided'!$A$2:$I$32,9,FALSE)</f>
        <v>5.5861339974142208</v>
      </c>
      <c r="AO497" s="21">
        <f ca="1">K497*VLOOKUP(AO$6,'Greenhouse Gas Costs Avoided'!$A$2:$I$32,9,FALSE)</f>
        <v>5.665935911662995</v>
      </c>
      <c r="AP497" s="21">
        <f ca="1">L497*VLOOKUP(AP$6,'Greenhouse Gas Costs Avoided'!$A$2:$I$32,9,FALSE)</f>
        <v>5.7457378259117702</v>
      </c>
      <c r="AQ497" s="21">
        <f ca="1">M497*VLOOKUP(AQ$6,'Greenhouse Gas Costs Avoided'!$A$2:$I$32,9,FALSE)</f>
        <v>5.8255397401605462</v>
      </c>
      <c r="AR497" s="21">
        <f ca="1">N497*VLOOKUP(AR$6,'Greenhouse Gas Costs Avoided'!$A$2:$I$32,9,FALSE)</f>
        <v>5.9053416544093205</v>
      </c>
      <c r="AS497" s="21">
        <f ca="1">O497*VLOOKUP(AS$6,'Greenhouse Gas Costs Avoided'!$A$2:$I$32,9,FALSE)</f>
        <v>5.9851435686580947</v>
      </c>
      <c r="AT497" s="21">
        <f ca="1">P497*VLOOKUP(AT$6,'Greenhouse Gas Costs Avoided'!$A$2:$I$32,9,FALSE)</f>
        <v>6.0649454829068699</v>
      </c>
      <c r="AU497" s="21">
        <f ca="1">Q497*VLOOKUP(AU$6,'Greenhouse Gas Costs Avoided'!$A$2:$I$32,9,FALSE)</f>
        <v>6.1447473971556432</v>
      </c>
      <c r="AV497" s="21">
        <f ca="1">R497*VLOOKUP(AV$6,'Greenhouse Gas Costs Avoided'!$A$2:$I$32,9,FALSE)</f>
        <v>6.2245493114044184</v>
      </c>
      <c r="AW497" s="21">
        <f ca="1">S497*VLOOKUP(AW$6,'Greenhouse Gas Costs Avoided'!$A$2:$I$32,9,FALSE)</f>
        <v>6.312953786990386</v>
      </c>
      <c r="AX497" s="21">
        <f ca="1">T497*VLOOKUP(AX$6,'Greenhouse Gas Costs Avoided'!$A$2:$I$32,9,FALSE)</f>
        <v>6.4013582625763545</v>
      </c>
      <c r="AY497" s="21">
        <f ca="1">U497*VLOOKUP(AY$6,'Greenhouse Gas Costs Avoided'!$A$2:$I$32,9,FALSE)</f>
        <v>6.4897627381623222</v>
      </c>
      <c r="AZ497" s="21">
        <f ca="1">V497*VLOOKUP(AZ$6,'Greenhouse Gas Costs Avoided'!$A$2:$I$32,9,FALSE)</f>
        <v>6.5781672137482907</v>
      </c>
      <c r="BA497" s="21">
        <f ca="1">W497*VLOOKUP(BA$6,'Greenhouse Gas Costs Avoided'!$A$2:$I$32,9,FALSE)</f>
        <v>6.6665716893342575</v>
      </c>
      <c r="BB497" s="21">
        <f ca="1">X497*VLOOKUP(BB$6,'Greenhouse Gas Costs Avoided'!$A$2:$I$32,9,FALSE)</f>
        <v>6.7450019445028957</v>
      </c>
      <c r="BC497" s="21">
        <f ca="1">Y497*VLOOKUP(BC$6,'Greenhouse Gas Costs Avoided'!$A$2:$I$32,9,FALSE)</f>
        <v>6.8234321996715348</v>
      </c>
      <c r="BD497" s="21">
        <f ca="1">Z497*VLOOKUP(BD$6,'Greenhouse Gas Costs Avoided'!$A$2:$I$32,9,FALSE)</f>
        <v>6.901862454840173</v>
      </c>
      <c r="BE497" s="21">
        <f ca="1">AA497*VLOOKUP(BE$6,'Greenhouse Gas Costs Avoided'!$A$2:$I$32,9,FALSE)</f>
        <v>6.9802927100088112</v>
      </c>
      <c r="BF497" s="21">
        <f ca="1">AB497*VLOOKUP(BF$6,'Greenhouse Gas Costs Avoided'!$A$2:$I$32,9,FALSE)</f>
        <v>7.0587229651774486</v>
      </c>
      <c r="BG497" s="21">
        <f ca="1">AC497*VLOOKUP(BG$6,'Greenhouse Gas Costs Avoided'!$A$2:$I$32,9,FALSE)</f>
        <v>7.1502249295408609</v>
      </c>
      <c r="BH497" s="21">
        <f ca="1">AD497*VLOOKUP(BH$6,'Greenhouse Gas Costs Avoided'!$A$2:$I$32,9,FALSE)</f>
        <v>7.2417268939042723</v>
      </c>
      <c r="BI497" s="21">
        <f ca="1">AE497*VLOOKUP(BI$6,'Greenhouse Gas Costs Avoided'!$A$2:$I$32,9,FALSE)</f>
        <v>7.3332288582676846</v>
      </c>
      <c r="BJ497" s="21">
        <f ca="1">AF497*VLOOKUP(BJ$6,'Greenhouse Gas Costs Avoided'!$A$2:$I$32,9,FALSE)</f>
        <v>7.424730822631096</v>
      </c>
      <c r="BK497" s="22">
        <f ca="1">AG497*VLOOKUP(BK$6,'Greenhouse Gas Costs Avoided'!$A$2:$I$32,9,FALSE)</f>
        <v>7.5162327869945065</v>
      </c>
    </row>
    <row r="498" spans="1:63" x14ac:dyDescent="0.35">
      <c r="A498" s="11">
        <v>492</v>
      </c>
      <c r="B498" s="12">
        <f t="shared" ca="1" si="14"/>
        <v>4</v>
      </c>
      <c r="C498" s="13">
        <f t="shared" ca="1" si="15"/>
        <v>2023</v>
      </c>
      <c r="E498" s="20">
        <f ca="1">IF(E$6&lt;$C498,0,VLOOKUP(E$6,'MonteCarlo Policy Paths'!$A$2:$I$31,'Monte Carlo_WA Complance Price'!$B498+1,FALSE))</f>
        <v>0</v>
      </c>
      <c r="F498" s="21">
        <f ca="1">IF(F$6&lt;$C498,0,VLOOKUP(F$6,'MonteCarlo Policy Paths'!$A$2:$I$31,'Monte Carlo_WA Complance Price'!$B498+1,FALSE))</f>
        <v>82.346532180449415</v>
      </c>
      <c r="G498" s="21">
        <f ca="1">IF(G$6&lt;$C498,0,VLOOKUP(G$6,'MonteCarlo Policy Paths'!$A$2:$I$31,'Monte Carlo_WA Complance Price'!$B498+1,FALSE))</f>
        <v>84.002844861871253</v>
      </c>
      <c r="H498" s="21">
        <f ca="1">IF(H$6&lt;$C498,0,VLOOKUP(H$6,'MonteCarlo Policy Paths'!$A$2:$I$31,'Monte Carlo_WA Complance Price'!$B498+1,FALSE))</f>
        <v>85.659157543293105</v>
      </c>
      <c r="I498" s="21">
        <f ca="1">IF(I$6&lt;$C498,0,VLOOKUP(I$6,'MonteCarlo Policy Paths'!$A$2:$I$31,'Monte Carlo_WA Complance Price'!$B498+1,FALSE))</f>
        <v>86.918851036576825</v>
      </c>
      <c r="J498" s="21">
        <f ca="1">IF(J$6&lt;$C498,0,VLOOKUP(J$6,'MonteCarlo Policy Paths'!$A$2:$I$31,'Monte Carlo_WA Complance Price'!$B498+1,FALSE))</f>
        <v>88.178544529860531</v>
      </c>
      <c r="K498" s="21">
        <f ca="1">IF(K$6&lt;$C498,0,VLOOKUP(K$6,'MonteCarlo Policy Paths'!$A$2:$I$31,'Monte Carlo_WA Complance Price'!$B498+1,FALSE))</f>
        <v>89.438238023144251</v>
      </c>
      <c r="L498" s="21">
        <f ca="1">IF(L$6&lt;$C498,0,VLOOKUP(L$6,'MonteCarlo Policy Paths'!$A$2:$I$31,'Monte Carlo_WA Complance Price'!$B498+1,FALSE))</f>
        <v>90.697931516427971</v>
      </c>
      <c r="M498" s="21">
        <f ca="1">IF(M$6&lt;$C498,0,VLOOKUP(M$6,'MonteCarlo Policy Paths'!$A$2:$I$31,'Monte Carlo_WA Complance Price'!$B498+1,FALSE))</f>
        <v>91.95762500971172</v>
      </c>
      <c r="N498" s="21">
        <f ca="1">IF(N$6&lt;$C498,0,VLOOKUP(N$6,'MonteCarlo Policy Paths'!$A$2:$I$31,'Monte Carlo_WA Complance Price'!$B498+1,FALSE))</f>
        <v>93.21731850299544</v>
      </c>
      <c r="O498" s="21">
        <f ca="1">IF(O$6&lt;$C498,0,VLOOKUP(O$6,'MonteCarlo Policy Paths'!$A$2:$I$31,'Monte Carlo_WA Complance Price'!$B498+1,FALSE))</f>
        <v>94.47701199627916</v>
      </c>
      <c r="P498" s="21">
        <f ca="1">IF(P$6&lt;$C498,0,VLOOKUP(P$6,'MonteCarlo Policy Paths'!$A$2:$I$31,'Monte Carlo_WA Complance Price'!$B498+1,FALSE))</f>
        <v>95.73670548956288</v>
      </c>
      <c r="Q498" s="21">
        <f ca="1">IF(Q$6&lt;$C498,0,VLOOKUP(Q$6,'MonteCarlo Policy Paths'!$A$2:$I$31,'Monte Carlo_WA Complance Price'!$B498+1,FALSE))</f>
        <v>96.996398982846586</v>
      </c>
      <c r="R498" s="21">
        <f ca="1">IF(R$6&lt;$C498,0,VLOOKUP(R$6,'MonteCarlo Policy Paths'!$A$2:$I$31,'Monte Carlo_WA Complance Price'!$B498+1,FALSE))</f>
        <v>98.25609247613032</v>
      </c>
      <c r="S498" s="21">
        <f ca="1">IF(S$6&lt;$C498,0,VLOOKUP(S$6,'MonteCarlo Policy Paths'!$A$2:$I$31,'Monte Carlo_WA Complance Price'!$B498+1,FALSE))</f>
        <v>99.65157958594628</v>
      </c>
      <c r="T498" s="21">
        <f ca="1">IF(T$6&lt;$C498,0,VLOOKUP(T$6,'MonteCarlo Policy Paths'!$A$2:$I$31,'Monte Carlo_WA Complance Price'!$B498+1,FALSE))</f>
        <v>101.04706669576224</v>
      </c>
      <c r="U498" s="21">
        <f ca="1">IF(U$6&lt;$C498,0,VLOOKUP(U$6,'MonteCarlo Policy Paths'!$A$2:$I$31,'Monte Carlo_WA Complance Price'!$B498+1,FALSE))</f>
        <v>102.4425538055782</v>
      </c>
      <c r="V498" s="21">
        <f ca="1">IF(V$6&lt;$C498,0,VLOOKUP(V$6,'MonteCarlo Policy Paths'!$A$2:$I$31,'Monte Carlo_WA Complance Price'!$B498+1,FALSE))</f>
        <v>103.83804091539416</v>
      </c>
      <c r="W498" s="21">
        <f ca="1">IF(W$6&lt;$C498,0,VLOOKUP(W$6,'MonteCarlo Policy Paths'!$A$2:$I$31,'Monte Carlo_WA Complance Price'!$B498+1,FALSE))</f>
        <v>105.23352802521011</v>
      </c>
      <c r="X498" s="21">
        <f ca="1">IF(X$6&lt;$C498,0,VLOOKUP(X$6,'MonteCarlo Policy Paths'!$A$2:$I$31,'Monte Carlo_WA Complance Price'!$B498+1,FALSE))</f>
        <v>106.47156953138905</v>
      </c>
      <c r="Y498" s="21">
        <f ca="1">IF(Y$6&lt;$C498,0,VLOOKUP(Y$6,'MonteCarlo Policy Paths'!$A$2:$I$31,'Monte Carlo_WA Complance Price'!$B498+1,FALSE))</f>
        <v>107.709611037568</v>
      </c>
      <c r="Z498" s="21">
        <f ca="1">IF(Z$6&lt;$C498,0,VLOOKUP(Z$6,'MonteCarlo Policy Paths'!$A$2:$I$31,'Monte Carlo_WA Complance Price'!$B498+1,FALSE))</f>
        <v>108.94765254374694</v>
      </c>
      <c r="AA498" s="21">
        <f ca="1">IF(AA$6&lt;$C498,0,VLOOKUP(AA$6,'MonteCarlo Policy Paths'!$A$2:$I$31,'Monte Carlo_WA Complance Price'!$B498+1,FALSE))</f>
        <v>110.18569404992589</v>
      </c>
      <c r="AB498" s="21">
        <f ca="1">IF(AB$6&lt;$C498,0,VLOOKUP(AB$6,'MonteCarlo Policy Paths'!$A$2:$I$31,'Monte Carlo_WA Complance Price'!$B498+1,FALSE))</f>
        <v>111.42373555610482</v>
      </c>
      <c r="AC498" s="21">
        <f ca="1">IF(AC$6&lt;$C498,0,VLOOKUP(AC$6,'MonteCarlo Policy Paths'!$A$2:$I$31,'Monte Carlo_WA Complance Price'!$B498+1,FALSE))</f>
        <v>112.86811731331359</v>
      </c>
      <c r="AD498" s="21">
        <f ca="1">IF(AD$6&lt;$C498,0,VLOOKUP(AD$6,'MonteCarlo Policy Paths'!$A$2:$I$31,'Monte Carlo_WA Complance Price'!$B498+1,FALSE))</f>
        <v>114.31249907052236</v>
      </c>
      <c r="AE498" s="21">
        <f ca="1">IF(AE$6&lt;$C498,0,VLOOKUP(AE$6,'MonteCarlo Policy Paths'!$A$2:$I$31,'Monte Carlo_WA Complance Price'!$B498+1,FALSE))</f>
        <v>115.75688082773114</v>
      </c>
      <c r="AF498" s="21">
        <f ca="1">IF(AF$6&lt;$C498,0,VLOOKUP(AF$6,'MonteCarlo Policy Paths'!$A$2:$I$31,'Monte Carlo_WA Complance Price'!$B498+1,FALSE))</f>
        <v>117.20126258493991</v>
      </c>
      <c r="AG498" s="22">
        <f ca="1">IF(AG$6&lt;$C498,0,VLOOKUP(AG$6,'MonteCarlo Policy Paths'!$A$2:$I$31,'Monte Carlo_WA Complance Price'!$B498+1,FALSE))</f>
        <v>119.5319620819439</v>
      </c>
      <c r="AI498" s="20">
        <f ca="1">E498*VLOOKUP(AI$6,'Greenhouse Gas Costs Avoided'!$A$2:$I$32,9,FALSE)</f>
        <v>0</v>
      </c>
      <c r="AJ498" s="21">
        <f ca="1">F498*VLOOKUP(AJ$6,'Greenhouse Gas Costs Avoided'!$A$2:$I$32,9,FALSE)</f>
        <v>5.2166744805659615</v>
      </c>
      <c r="AK498" s="21">
        <f ca="1">G498*VLOOKUP(AK$6,'Greenhouse Gas Costs Avoided'!$A$2:$I$32,9,FALSE)</f>
        <v>5.3216023247413169</v>
      </c>
      <c r="AL498" s="21">
        <f ca="1">H498*VLOOKUP(AL$6,'Greenhouse Gas Costs Avoided'!$A$2:$I$32,9,FALSE)</f>
        <v>5.4265301689166732</v>
      </c>
      <c r="AM498" s="21">
        <f ca="1">I498*VLOOKUP(AM$6,'Greenhouse Gas Costs Avoided'!$A$2:$I$32,9,FALSE)</f>
        <v>5.5063320831654474</v>
      </c>
      <c r="AN498" s="21">
        <f ca="1">J498*VLOOKUP(AN$6,'Greenhouse Gas Costs Avoided'!$A$2:$I$32,9,FALSE)</f>
        <v>5.5861339974142208</v>
      </c>
      <c r="AO498" s="21">
        <f ca="1">K498*VLOOKUP(AO$6,'Greenhouse Gas Costs Avoided'!$A$2:$I$32,9,FALSE)</f>
        <v>5.665935911662995</v>
      </c>
      <c r="AP498" s="21">
        <f ca="1">L498*VLOOKUP(AP$6,'Greenhouse Gas Costs Avoided'!$A$2:$I$32,9,FALSE)</f>
        <v>5.7457378259117702</v>
      </c>
      <c r="AQ498" s="21">
        <f ca="1">M498*VLOOKUP(AQ$6,'Greenhouse Gas Costs Avoided'!$A$2:$I$32,9,FALSE)</f>
        <v>5.8255397401605462</v>
      </c>
      <c r="AR498" s="21">
        <f ca="1">N498*VLOOKUP(AR$6,'Greenhouse Gas Costs Avoided'!$A$2:$I$32,9,FALSE)</f>
        <v>5.9053416544093205</v>
      </c>
      <c r="AS498" s="21">
        <f ca="1">O498*VLOOKUP(AS$6,'Greenhouse Gas Costs Avoided'!$A$2:$I$32,9,FALSE)</f>
        <v>5.9851435686580947</v>
      </c>
      <c r="AT498" s="21">
        <f ca="1">P498*VLOOKUP(AT$6,'Greenhouse Gas Costs Avoided'!$A$2:$I$32,9,FALSE)</f>
        <v>6.0649454829068699</v>
      </c>
      <c r="AU498" s="21">
        <f ca="1">Q498*VLOOKUP(AU$6,'Greenhouse Gas Costs Avoided'!$A$2:$I$32,9,FALSE)</f>
        <v>6.1447473971556432</v>
      </c>
      <c r="AV498" s="21">
        <f ca="1">R498*VLOOKUP(AV$6,'Greenhouse Gas Costs Avoided'!$A$2:$I$32,9,FALSE)</f>
        <v>6.2245493114044184</v>
      </c>
      <c r="AW498" s="21">
        <f ca="1">S498*VLOOKUP(AW$6,'Greenhouse Gas Costs Avoided'!$A$2:$I$32,9,FALSE)</f>
        <v>6.312953786990386</v>
      </c>
      <c r="AX498" s="21">
        <f ca="1">T498*VLOOKUP(AX$6,'Greenhouse Gas Costs Avoided'!$A$2:$I$32,9,FALSE)</f>
        <v>6.4013582625763545</v>
      </c>
      <c r="AY498" s="21">
        <f ca="1">U498*VLOOKUP(AY$6,'Greenhouse Gas Costs Avoided'!$A$2:$I$32,9,FALSE)</f>
        <v>6.4897627381623222</v>
      </c>
      <c r="AZ498" s="21">
        <f ca="1">V498*VLOOKUP(AZ$6,'Greenhouse Gas Costs Avoided'!$A$2:$I$32,9,FALSE)</f>
        <v>6.5781672137482907</v>
      </c>
      <c r="BA498" s="21">
        <f ca="1">W498*VLOOKUP(BA$6,'Greenhouse Gas Costs Avoided'!$A$2:$I$32,9,FALSE)</f>
        <v>6.6665716893342575</v>
      </c>
      <c r="BB498" s="21">
        <f ca="1">X498*VLOOKUP(BB$6,'Greenhouse Gas Costs Avoided'!$A$2:$I$32,9,FALSE)</f>
        <v>6.7450019445028957</v>
      </c>
      <c r="BC498" s="21">
        <f ca="1">Y498*VLOOKUP(BC$6,'Greenhouse Gas Costs Avoided'!$A$2:$I$32,9,FALSE)</f>
        <v>6.8234321996715348</v>
      </c>
      <c r="BD498" s="21">
        <f ca="1">Z498*VLOOKUP(BD$6,'Greenhouse Gas Costs Avoided'!$A$2:$I$32,9,FALSE)</f>
        <v>6.901862454840173</v>
      </c>
      <c r="BE498" s="21">
        <f ca="1">AA498*VLOOKUP(BE$6,'Greenhouse Gas Costs Avoided'!$A$2:$I$32,9,FALSE)</f>
        <v>6.9802927100088112</v>
      </c>
      <c r="BF498" s="21">
        <f ca="1">AB498*VLOOKUP(BF$6,'Greenhouse Gas Costs Avoided'!$A$2:$I$32,9,FALSE)</f>
        <v>7.0587229651774486</v>
      </c>
      <c r="BG498" s="21">
        <f ca="1">AC498*VLOOKUP(BG$6,'Greenhouse Gas Costs Avoided'!$A$2:$I$32,9,FALSE)</f>
        <v>7.1502249295408609</v>
      </c>
      <c r="BH498" s="21">
        <f ca="1">AD498*VLOOKUP(BH$6,'Greenhouse Gas Costs Avoided'!$A$2:$I$32,9,FALSE)</f>
        <v>7.2417268939042723</v>
      </c>
      <c r="BI498" s="21">
        <f ca="1">AE498*VLOOKUP(BI$6,'Greenhouse Gas Costs Avoided'!$A$2:$I$32,9,FALSE)</f>
        <v>7.3332288582676846</v>
      </c>
      <c r="BJ498" s="21">
        <f ca="1">AF498*VLOOKUP(BJ$6,'Greenhouse Gas Costs Avoided'!$A$2:$I$32,9,FALSE)</f>
        <v>7.424730822631096</v>
      </c>
      <c r="BK498" s="22">
        <f ca="1">AG498*VLOOKUP(BK$6,'Greenhouse Gas Costs Avoided'!$A$2:$I$32,9,FALSE)</f>
        <v>7.5723812490175435</v>
      </c>
    </row>
    <row r="499" spans="1:63" x14ac:dyDescent="0.35">
      <c r="A499" s="11">
        <v>493</v>
      </c>
      <c r="B499" s="12">
        <f t="shared" ca="1" si="14"/>
        <v>5</v>
      </c>
      <c r="C499" s="13">
        <f t="shared" ca="1" si="15"/>
        <v>2023</v>
      </c>
      <c r="E499" s="20">
        <f ca="1">IF(E$6&lt;$C499,0,VLOOKUP(E$6,'MonteCarlo Policy Paths'!$A$2:$I$31,'Monte Carlo_WA Complance Price'!$B499+1,FALSE))</f>
        <v>0</v>
      </c>
      <c r="F499" s="21">
        <f ca="1">IF(F$6&lt;$C499,0,VLOOKUP(F$6,'MonteCarlo Policy Paths'!$A$2:$I$31,'Monte Carlo_WA Complance Price'!$B499+1,FALSE))</f>
        <v>82.346532180449415</v>
      </c>
      <c r="G499" s="21">
        <f ca="1">IF(G$6&lt;$C499,0,VLOOKUP(G$6,'MonteCarlo Policy Paths'!$A$2:$I$31,'Monte Carlo_WA Complance Price'!$B499+1,FALSE))</f>
        <v>84.002844861871253</v>
      </c>
      <c r="H499" s="21">
        <f ca="1">IF(H$6&lt;$C499,0,VLOOKUP(H$6,'MonteCarlo Policy Paths'!$A$2:$I$31,'Monte Carlo_WA Complance Price'!$B499+1,FALSE))</f>
        <v>85.659157543293105</v>
      </c>
      <c r="I499" s="21">
        <f ca="1">IF(I$6&lt;$C499,0,VLOOKUP(I$6,'MonteCarlo Policy Paths'!$A$2:$I$31,'Monte Carlo_WA Complance Price'!$B499+1,FALSE))</f>
        <v>86.918851036576825</v>
      </c>
      <c r="J499" s="21">
        <f ca="1">IF(J$6&lt;$C499,0,VLOOKUP(J$6,'MonteCarlo Policy Paths'!$A$2:$I$31,'Monte Carlo_WA Complance Price'!$B499+1,FALSE))</f>
        <v>88.178544529860531</v>
      </c>
      <c r="K499" s="21">
        <f ca="1">IF(K$6&lt;$C499,0,VLOOKUP(K$6,'MonteCarlo Policy Paths'!$A$2:$I$31,'Monte Carlo_WA Complance Price'!$B499+1,FALSE))</f>
        <v>89.438238023144251</v>
      </c>
      <c r="L499" s="21">
        <f ca="1">IF(L$6&lt;$C499,0,VLOOKUP(L$6,'MonteCarlo Policy Paths'!$A$2:$I$31,'Monte Carlo_WA Complance Price'!$B499+1,FALSE))</f>
        <v>90.697931516427971</v>
      </c>
      <c r="M499" s="21">
        <f ca="1">IF(M$6&lt;$C499,0,VLOOKUP(M$6,'MonteCarlo Policy Paths'!$A$2:$I$31,'Monte Carlo_WA Complance Price'!$B499+1,FALSE))</f>
        <v>91.95762500971172</v>
      </c>
      <c r="N499" s="21">
        <f ca="1">IF(N$6&lt;$C499,0,VLOOKUP(N$6,'MonteCarlo Policy Paths'!$A$2:$I$31,'Monte Carlo_WA Complance Price'!$B499+1,FALSE))</f>
        <v>93.21731850299544</v>
      </c>
      <c r="O499" s="21">
        <f ca="1">IF(O$6&lt;$C499,0,VLOOKUP(O$6,'MonteCarlo Policy Paths'!$A$2:$I$31,'Monte Carlo_WA Complance Price'!$B499+1,FALSE))</f>
        <v>94.47701199627916</v>
      </c>
      <c r="P499" s="21">
        <f ca="1">IF(P$6&lt;$C499,0,VLOOKUP(P$6,'MonteCarlo Policy Paths'!$A$2:$I$31,'Monte Carlo_WA Complance Price'!$B499+1,FALSE))</f>
        <v>95.73670548956288</v>
      </c>
      <c r="Q499" s="21">
        <f ca="1">IF(Q$6&lt;$C499,0,VLOOKUP(Q$6,'MonteCarlo Policy Paths'!$A$2:$I$31,'Monte Carlo_WA Complance Price'!$B499+1,FALSE))</f>
        <v>96.996398982846586</v>
      </c>
      <c r="R499" s="21">
        <f ca="1">IF(R$6&lt;$C499,0,VLOOKUP(R$6,'MonteCarlo Policy Paths'!$A$2:$I$31,'Monte Carlo_WA Complance Price'!$B499+1,FALSE))</f>
        <v>99.874634841342697</v>
      </c>
      <c r="S499" s="21">
        <f ca="1">IF(S$6&lt;$C499,0,VLOOKUP(S$6,'MonteCarlo Policy Paths'!$A$2:$I$31,'Monte Carlo_WA Complance Price'!$B499+1,FALSE))</f>
        <v>101.93553668931256</v>
      </c>
      <c r="T499" s="21">
        <f ca="1">IF(T$6&lt;$C499,0,VLOOKUP(T$6,'MonteCarlo Policy Paths'!$A$2:$I$31,'Monte Carlo_WA Complance Price'!$B499+1,FALSE))</f>
        <v>104.04258519817796</v>
      </c>
      <c r="U499" s="21">
        <f ca="1">IF(U$6&lt;$C499,0,VLOOKUP(U$6,'MonteCarlo Policy Paths'!$A$2:$I$31,'Monte Carlo_WA Complance Price'!$B499+1,FALSE))</f>
        <v>106.18472717196582</v>
      </c>
      <c r="V499" s="21">
        <f ca="1">IF(V$6&lt;$C499,0,VLOOKUP(V$6,'MonteCarlo Policy Paths'!$A$2:$I$31,'Monte Carlo_WA Complance Price'!$B499+1,FALSE))</f>
        <v>108.36780972271322</v>
      </c>
      <c r="W499" s="21">
        <f ca="1">IF(W$6&lt;$C499,0,VLOOKUP(W$6,'MonteCarlo Policy Paths'!$A$2:$I$31,'Monte Carlo_WA Complance Price'!$B499+1,FALSE))</f>
        <v>110.57648338650839</v>
      </c>
      <c r="X499" s="21">
        <f ca="1">IF(X$6&lt;$C499,0,VLOOKUP(X$6,'MonteCarlo Policy Paths'!$A$2:$I$31,'Monte Carlo_WA Complance Price'!$B499+1,FALSE))</f>
        <v>112.7694544213079</v>
      </c>
      <c r="Y499" s="21">
        <f ca="1">IF(Y$6&lt;$C499,0,VLOOKUP(Y$6,'MonteCarlo Policy Paths'!$A$2:$I$31,'Monte Carlo_WA Complance Price'!$B499+1,FALSE))</f>
        <v>114.98228749612761</v>
      </c>
      <c r="Z499" s="21">
        <f ca="1">IF(Z$6&lt;$C499,0,VLOOKUP(Z$6,'MonteCarlo Policy Paths'!$A$2:$I$31,'Monte Carlo_WA Complance Price'!$B499+1,FALSE))</f>
        <v>117.22345778349788</v>
      </c>
      <c r="AA499" s="21">
        <f ca="1">IF(AA$6&lt;$C499,0,VLOOKUP(AA$6,'MonteCarlo Policy Paths'!$A$2:$I$31,'Monte Carlo_WA Complance Price'!$B499+1,FALSE))</f>
        <v>119.50474742044912</v>
      </c>
      <c r="AB499" s="21">
        <f ca="1">IF(AB$6&lt;$C499,0,VLOOKUP(AB$6,'MonteCarlo Policy Paths'!$A$2:$I$31,'Monte Carlo_WA Complance Price'!$B499+1,FALSE))</f>
        <v>121.83201137782079</v>
      </c>
      <c r="AC499" s="21">
        <f ca="1">IF(AC$6&lt;$C499,0,VLOOKUP(AC$6,'MonteCarlo Policy Paths'!$A$2:$I$31,'Monte Carlo_WA Complance Price'!$B499+1,FALSE))</f>
        <v>124.30483685770574</v>
      </c>
      <c r="AD499" s="21">
        <f ca="1">IF(AD$6&lt;$C499,0,VLOOKUP(AD$6,'MonteCarlo Policy Paths'!$A$2:$I$31,'Monte Carlo_WA Complance Price'!$B499+1,FALSE))</f>
        <v>126.81952160325447</v>
      </c>
      <c r="AE499" s="21">
        <f ca="1">IF(AE$6&lt;$C499,0,VLOOKUP(AE$6,'MonteCarlo Policy Paths'!$A$2:$I$31,'Monte Carlo_WA Complance Price'!$B499+1,FALSE))</f>
        <v>129.37127756316897</v>
      </c>
      <c r="AF499" s="21">
        <f ca="1">IF(AF$6&lt;$C499,0,VLOOKUP(AF$6,'MonteCarlo Policy Paths'!$A$2:$I$31,'Monte Carlo_WA Complance Price'!$B499+1,FALSE))</f>
        <v>131.96243899653103</v>
      </c>
      <c r="AG499" s="22">
        <f ca="1">IF(AG$6&lt;$C499,0,VLOOKUP(AG$6,'MonteCarlo Policy Paths'!$A$2:$I$31,'Monte Carlo_WA Complance Price'!$B499+1,FALSE))</f>
        <v>135.47056479945655</v>
      </c>
      <c r="AI499" s="20">
        <f ca="1">E499*VLOOKUP(AI$6,'Greenhouse Gas Costs Avoided'!$A$2:$I$32,9,FALSE)</f>
        <v>0</v>
      </c>
      <c r="AJ499" s="21">
        <f ca="1">F499*VLOOKUP(AJ$6,'Greenhouse Gas Costs Avoided'!$A$2:$I$32,9,FALSE)</f>
        <v>5.2166744805659615</v>
      </c>
      <c r="AK499" s="21">
        <f ca="1">G499*VLOOKUP(AK$6,'Greenhouse Gas Costs Avoided'!$A$2:$I$32,9,FALSE)</f>
        <v>5.3216023247413169</v>
      </c>
      <c r="AL499" s="21">
        <f ca="1">H499*VLOOKUP(AL$6,'Greenhouse Gas Costs Avoided'!$A$2:$I$32,9,FALSE)</f>
        <v>5.4265301689166732</v>
      </c>
      <c r="AM499" s="21">
        <f ca="1">I499*VLOOKUP(AM$6,'Greenhouse Gas Costs Avoided'!$A$2:$I$32,9,FALSE)</f>
        <v>5.5063320831654474</v>
      </c>
      <c r="AN499" s="21">
        <f ca="1">J499*VLOOKUP(AN$6,'Greenhouse Gas Costs Avoided'!$A$2:$I$32,9,FALSE)</f>
        <v>5.5861339974142208</v>
      </c>
      <c r="AO499" s="21">
        <f ca="1">K499*VLOOKUP(AO$6,'Greenhouse Gas Costs Avoided'!$A$2:$I$32,9,FALSE)</f>
        <v>5.665935911662995</v>
      </c>
      <c r="AP499" s="21">
        <f ca="1">L499*VLOOKUP(AP$6,'Greenhouse Gas Costs Avoided'!$A$2:$I$32,9,FALSE)</f>
        <v>5.7457378259117702</v>
      </c>
      <c r="AQ499" s="21">
        <f ca="1">M499*VLOOKUP(AQ$6,'Greenhouse Gas Costs Avoided'!$A$2:$I$32,9,FALSE)</f>
        <v>5.8255397401605462</v>
      </c>
      <c r="AR499" s="21">
        <f ca="1">N499*VLOOKUP(AR$6,'Greenhouse Gas Costs Avoided'!$A$2:$I$32,9,FALSE)</f>
        <v>5.9053416544093205</v>
      </c>
      <c r="AS499" s="21">
        <f ca="1">O499*VLOOKUP(AS$6,'Greenhouse Gas Costs Avoided'!$A$2:$I$32,9,FALSE)</f>
        <v>5.9851435686580947</v>
      </c>
      <c r="AT499" s="21">
        <f ca="1">P499*VLOOKUP(AT$6,'Greenhouse Gas Costs Avoided'!$A$2:$I$32,9,FALSE)</f>
        <v>6.0649454829068699</v>
      </c>
      <c r="AU499" s="21">
        <f ca="1">Q499*VLOOKUP(AU$6,'Greenhouse Gas Costs Avoided'!$A$2:$I$32,9,FALSE)</f>
        <v>6.1447473971556432</v>
      </c>
      <c r="AV499" s="21">
        <f ca="1">R499*VLOOKUP(AV$6,'Greenhouse Gas Costs Avoided'!$A$2:$I$32,9,FALSE)</f>
        <v>6.327084396109818</v>
      </c>
      <c r="AW499" s="21">
        <f ca="1">S499*VLOOKUP(AW$6,'Greenhouse Gas Costs Avoided'!$A$2:$I$32,9,FALSE)</f>
        <v>6.4576430704410743</v>
      </c>
      <c r="AX499" s="21">
        <f ca="1">T499*VLOOKUP(AX$6,'Greenhouse Gas Costs Avoided'!$A$2:$I$32,9,FALSE)</f>
        <v>6.5911251478821242</v>
      </c>
      <c r="AY499" s="21">
        <f ca="1">U499*VLOOKUP(AY$6,'Greenhouse Gas Costs Avoided'!$A$2:$I$32,9,FALSE)</f>
        <v>6.7268304055597685</v>
      </c>
      <c r="AZ499" s="21">
        <f ca="1">V499*VLOOKUP(AZ$6,'Greenhouse Gas Costs Avoided'!$A$2:$I$32,9,FALSE)</f>
        <v>6.8651292595600424</v>
      </c>
      <c r="BA499" s="21">
        <f ca="1">W499*VLOOKUP(BA$6,'Greenhouse Gas Costs Avoided'!$A$2:$I$32,9,FALSE)</f>
        <v>7.0050493173053994</v>
      </c>
      <c r="BB499" s="21">
        <f ca="1">X499*VLOOKUP(BB$6,'Greenhouse Gas Costs Avoided'!$A$2:$I$32,9,FALSE)</f>
        <v>7.1439746093722221</v>
      </c>
      <c r="BC499" s="21">
        <f ca="1">Y499*VLOOKUP(BC$6,'Greenhouse Gas Costs Avoided'!$A$2:$I$32,9,FALSE)</f>
        <v>7.2841581669004034</v>
      </c>
      <c r="BD499" s="21">
        <f ca="1">Z499*VLOOKUP(BD$6,'Greenhouse Gas Costs Avoided'!$A$2:$I$32,9,FALSE)</f>
        <v>7.426136894299721</v>
      </c>
      <c r="BE499" s="21">
        <f ca="1">AA499*VLOOKUP(BE$6,'Greenhouse Gas Costs Avoided'!$A$2:$I$32,9,FALSE)</f>
        <v>7.5706571930511553</v>
      </c>
      <c r="BF499" s="21">
        <f ca="1">AB499*VLOOKUP(BF$6,'Greenhouse Gas Costs Avoided'!$A$2:$I$32,9,FALSE)</f>
        <v>7.7180899770979394</v>
      </c>
      <c r="BG499" s="21">
        <f ca="1">AC499*VLOOKUP(BG$6,'Greenhouse Gas Costs Avoided'!$A$2:$I$32,9,FALSE)</f>
        <v>7.8747441218959366</v>
      </c>
      <c r="BH499" s="21">
        <f ca="1">AD499*VLOOKUP(BH$6,'Greenhouse Gas Costs Avoided'!$A$2:$I$32,9,FALSE)</f>
        <v>8.0340500621877027</v>
      </c>
      <c r="BI499" s="21">
        <f ca="1">AE499*VLOOKUP(BI$6,'Greenhouse Gas Costs Avoided'!$A$2:$I$32,9,FALSE)</f>
        <v>8.1957044736636782</v>
      </c>
      <c r="BJ499" s="21">
        <f ca="1">AF499*VLOOKUP(BJ$6,'Greenhouse Gas Costs Avoided'!$A$2:$I$32,9,FALSE)</f>
        <v>8.3598552322508848</v>
      </c>
      <c r="BK499" s="22">
        <f ca="1">AG499*VLOOKUP(BK$6,'Greenhouse Gas Costs Avoided'!$A$2:$I$32,9,FALSE)</f>
        <v>8.5820959249206545</v>
      </c>
    </row>
    <row r="500" spans="1:63" x14ac:dyDescent="0.35">
      <c r="A500" s="11">
        <v>494</v>
      </c>
      <c r="B500" s="12">
        <f t="shared" ca="1" si="14"/>
        <v>3</v>
      </c>
      <c r="C500" s="13">
        <f t="shared" ca="1" si="15"/>
        <v>2023</v>
      </c>
      <c r="E500" s="20">
        <f ca="1">IF(E$6&lt;$C500,0,VLOOKUP(E$6,'MonteCarlo Policy Paths'!$A$2:$I$31,'Monte Carlo_WA Complance Price'!$B500+1,FALSE))</f>
        <v>0</v>
      </c>
      <c r="F500" s="21">
        <f ca="1">IF(F$6&lt;$C500,0,VLOOKUP(F$6,'MonteCarlo Policy Paths'!$A$2:$I$31,'Monte Carlo_WA Complance Price'!$B500+1,FALSE))</f>
        <v>82.346532180449415</v>
      </c>
      <c r="G500" s="21">
        <f ca="1">IF(G$6&lt;$C500,0,VLOOKUP(G$6,'MonteCarlo Policy Paths'!$A$2:$I$31,'Monte Carlo_WA Complance Price'!$B500+1,FALSE))</f>
        <v>84.002844861871253</v>
      </c>
      <c r="H500" s="21">
        <f ca="1">IF(H$6&lt;$C500,0,VLOOKUP(H$6,'MonteCarlo Policy Paths'!$A$2:$I$31,'Monte Carlo_WA Complance Price'!$B500+1,FALSE))</f>
        <v>85.659157543293105</v>
      </c>
      <c r="I500" s="21">
        <f ca="1">IF(I$6&lt;$C500,0,VLOOKUP(I$6,'MonteCarlo Policy Paths'!$A$2:$I$31,'Monte Carlo_WA Complance Price'!$B500+1,FALSE))</f>
        <v>86.918851036576825</v>
      </c>
      <c r="J500" s="21">
        <f ca="1">IF(J$6&lt;$C500,0,VLOOKUP(J$6,'MonteCarlo Policy Paths'!$A$2:$I$31,'Monte Carlo_WA Complance Price'!$B500+1,FALSE))</f>
        <v>88.178544529860531</v>
      </c>
      <c r="K500" s="21">
        <f ca="1">IF(K$6&lt;$C500,0,VLOOKUP(K$6,'MonteCarlo Policy Paths'!$A$2:$I$31,'Monte Carlo_WA Complance Price'!$B500+1,FALSE))</f>
        <v>89.438238023144251</v>
      </c>
      <c r="L500" s="21">
        <f ca="1">IF(L$6&lt;$C500,0,VLOOKUP(L$6,'MonteCarlo Policy Paths'!$A$2:$I$31,'Monte Carlo_WA Complance Price'!$B500+1,FALSE))</f>
        <v>90.697931516427971</v>
      </c>
      <c r="M500" s="21">
        <f ca="1">IF(M$6&lt;$C500,0,VLOOKUP(M$6,'MonteCarlo Policy Paths'!$A$2:$I$31,'Monte Carlo_WA Complance Price'!$B500+1,FALSE))</f>
        <v>91.95762500971172</v>
      </c>
      <c r="N500" s="21">
        <f ca="1">IF(N$6&lt;$C500,0,VLOOKUP(N$6,'MonteCarlo Policy Paths'!$A$2:$I$31,'Monte Carlo_WA Complance Price'!$B500+1,FALSE))</f>
        <v>93.21731850299544</v>
      </c>
      <c r="O500" s="21">
        <f ca="1">IF(O$6&lt;$C500,0,VLOOKUP(O$6,'MonteCarlo Policy Paths'!$A$2:$I$31,'Monte Carlo_WA Complance Price'!$B500+1,FALSE))</f>
        <v>94.47701199627916</v>
      </c>
      <c r="P500" s="21">
        <f ca="1">IF(P$6&lt;$C500,0,VLOOKUP(P$6,'MonteCarlo Policy Paths'!$A$2:$I$31,'Monte Carlo_WA Complance Price'!$B500+1,FALSE))</f>
        <v>95.73670548956288</v>
      </c>
      <c r="Q500" s="21">
        <f ca="1">IF(Q$6&lt;$C500,0,VLOOKUP(Q$6,'MonteCarlo Policy Paths'!$A$2:$I$31,'Monte Carlo_WA Complance Price'!$B500+1,FALSE))</f>
        <v>96.996398982846586</v>
      </c>
      <c r="R500" s="21">
        <f ca="1">IF(R$6&lt;$C500,0,VLOOKUP(R$6,'MonteCarlo Policy Paths'!$A$2:$I$31,'Monte Carlo_WA Complance Price'!$B500+1,FALSE))</f>
        <v>101.49317720655506</v>
      </c>
      <c r="S500" s="21">
        <f ca="1">IF(S$6&lt;$C500,0,VLOOKUP(S$6,'MonteCarlo Policy Paths'!$A$2:$I$31,'Monte Carlo_WA Complance Price'!$B500+1,FALSE))</f>
        <v>104.21949379267882</v>
      </c>
      <c r="T500" s="21">
        <f ca="1">IF(T$6&lt;$C500,0,VLOOKUP(T$6,'MonteCarlo Policy Paths'!$A$2:$I$31,'Monte Carlo_WA Complance Price'!$B500+1,FALSE))</f>
        <v>107.03810370059369</v>
      </c>
      <c r="U500" s="21">
        <f ca="1">IF(U$6&lt;$C500,0,VLOOKUP(U$6,'MonteCarlo Policy Paths'!$A$2:$I$31,'Monte Carlo_WA Complance Price'!$B500+1,FALSE))</f>
        <v>109.92690053835344</v>
      </c>
      <c r="V500" s="21">
        <f ca="1">IF(V$6&lt;$C500,0,VLOOKUP(V$6,'MonteCarlo Policy Paths'!$A$2:$I$31,'Monte Carlo_WA Complance Price'!$B500+1,FALSE))</f>
        <v>112.89757853003228</v>
      </c>
      <c r="W500" s="21">
        <f ca="1">IF(W$6&lt;$C500,0,VLOOKUP(W$6,'MonteCarlo Policy Paths'!$A$2:$I$31,'Monte Carlo_WA Complance Price'!$B500+1,FALSE))</f>
        <v>115.91943874780665</v>
      </c>
      <c r="X500" s="21">
        <f ca="1">IF(X$6&lt;$C500,0,VLOOKUP(X$6,'MonteCarlo Policy Paths'!$A$2:$I$31,'Monte Carlo_WA Complance Price'!$B500+1,FALSE))</f>
        <v>119.06733931122673</v>
      </c>
      <c r="Y500" s="21">
        <f ca="1">IF(Y$6&lt;$C500,0,VLOOKUP(Y$6,'MonteCarlo Policy Paths'!$A$2:$I$31,'Monte Carlo_WA Complance Price'!$B500+1,FALSE))</f>
        <v>122.25496395468721</v>
      </c>
      <c r="Z500" s="21">
        <f ca="1">IF(Z$6&lt;$C500,0,VLOOKUP(Z$6,'MonteCarlo Policy Paths'!$A$2:$I$31,'Monte Carlo_WA Complance Price'!$B500+1,FALSE))</f>
        <v>125.4992630232488</v>
      </c>
      <c r="AA500" s="21">
        <f ca="1">IF(AA$6&lt;$C500,0,VLOOKUP(AA$6,'MonteCarlo Policy Paths'!$A$2:$I$31,'Monte Carlo_WA Complance Price'!$B500+1,FALSE))</f>
        <v>128.82380079097237</v>
      </c>
      <c r="AB500" s="21">
        <f ca="1">IF(AB$6&lt;$C500,0,VLOOKUP(AB$6,'MonteCarlo Policy Paths'!$A$2:$I$31,'Monte Carlo_WA Complance Price'!$B500+1,FALSE))</f>
        <v>132.24028719953677</v>
      </c>
      <c r="AC500" s="21">
        <f ca="1">IF(AC$6&lt;$C500,0,VLOOKUP(AC$6,'MonteCarlo Policy Paths'!$A$2:$I$31,'Monte Carlo_WA Complance Price'!$B500+1,FALSE))</f>
        <v>135.74155640209787</v>
      </c>
      <c r="AD500" s="21">
        <f ca="1">IF(AD$6&lt;$C500,0,VLOOKUP(AD$6,'MonteCarlo Policy Paths'!$A$2:$I$31,'Monte Carlo_WA Complance Price'!$B500+1,FALSE))</f>
        <v>139.32654413598658</v>
      </c>
      <c r="AE500" s="21">
        <f ca="1">IF(AE$6&lt;$C500,0,VLOOKUP(AE$6,'MonteCarlo Policy Paths'!$A$2:$I$31,'Monte Carlo_WA Complance Price'!$B500+1,FALSE))</f>
        <v>142.9856742986068</v>
      </c>
      <c r="AF500" s="21">
        <f ca="1">IF(AF$6&lt;$C500,0,VLOOKUP(AF$6,'MonteCarlo Policy Paths'!$A$2:$I$31,'Monte Carlo_WA Complance Price'!$B500+1,FALSE))</f>
        <v>146.72361540812219</v>
      </c>
      <c r="AG500" s="22">
        <f ca="1">IF(AG$6&lt;$C500,0,VLOOKUP(AG$6,'MonteCarlo Policy Paths'!$A$2:$I$31,'Monte Carlo_WA Complance Price'!$B500+1,FALSE))</f>
        <v>150.52284977717397</v>
      </c>
      <c r="AI500" s="20">
        <f ca="1">E500*VLOOKUP(AI$6,'Greenhouse Gas Costs Avoided'!$A$2:$I$32,9,FALSE)</f>
        <v>0</v>
      </c>
      <c r="AJ500" s="21">
        <f ca="1">F500*VLOOKUP(AJ$6,'Greenhouse Gas Costs Avoided'!$A$2:$I$32,9,FALSE)</f>
        <v>5.2166744805659615</v>
      </c>
      <c r="AK500" s="21">
        <f ca="1">G500*VLOOKUP(AK$6,'Greenhouse Gas Costs Avoided'!$A$2:$I$32,9,FALSE)</f>
        <v>5.3216023247413169</v>
      </c>
      <c r="AL500" s="21">
        <f ca="1">H500*VLOOKUP(AL$6,'Greenhouse Gas Costs Avoided'!$A$2:$I$32,9,FALSE)</f>
        <v>5.4265301689166732</v>
      </c>
      <c r="AM500" s="21">
        <f ca="1">I500*VLOOKUP(AM$6,'Greenhouse Gas Costs Avoided'!$A$2:$I$32,9,FALSE)</f>
        <v>5.5063320831654474</v>
      </c>
      <c r="AN500" s="21">
        <f ca="1">J500*VLOOKUP(AN$6,'Greenhouse Gas Costs Avoided'!$A$2:$I$32,9,FALSE)</f>
        <v>5.5861339974142208</v>
      </c>
      <c r="AO500" s="21">
        <f ca="1">K500*VLOOKUP(AO$6,'Greenhouse Gas Costs Avoided'!$A$2:$I$32,9,FALSE)</f>
        <v>5.665935911662995</v>
      </c>
      <c r="AP500" s="21">
        <f ca="1">L500*VLOOKUP(AP$6,'Greenhouse Gas Costs Avoided'!$A$2:$I$32,9,FALSE)</f>
        <v>5.7457378259117702</v>
      </c>
      <c r="AQ500" s="21">
        <f ca="1">M500*VLOOKUP(AQ$6,'Greenhouse Gas Costs Avoided'!$A$2:$I$32,9,FALSE)</f>
        <v>5.8255397401605462</v>
      </c>
      <c r="AR500" s="21">
        <f ca="1">N500*VLOOKUP(AR$6,'Greenhouse Gas Costs Avoided'!$A$2:$I$32,9,FALSE)</f>
        <v>5.9053416544093205</v>
      </c>
      <c r="AS500" s="21">
        <f ca="1">O500*VLOOKUP(AS$6,'Greenhouse Gas Costs Avoided'!$A$2:$I$32,9,FALSE)</f>
        <v>5.9851435686580947</v>
      </c>
      <c r="AT500" s="21">
        <f ca="1">P500*VLOOKUP(AT$6,'Greenhouse Gas Costs Avoided'!$A$2:$I$32,9,FALSE)</f>
        <v>6.0649454829068699</v>
      </c>
      <c r="AU500" s="21">
        <f ca="1">Q500*VLOOKUP(AU$6,'Greenhouse Gas Costs Avoided'!$A$2:$I$32,9,FALSE)</f>
        <v>6.1447473971556432</v>
      </c>
      <c r="AV500" s="21">
        <f ca="1">R500*VLOOKUP(AV$6,'Greenhouse Gas Costs Avoided'!$A$2:$I$32,9,FALSE)</f>
        <v>6.4296194808152167</v>
      </c>
      <c r="AW500" s="21">
        <f ca="1">S500*VLOOKUP(AW$6,'Greenhouse Gas Costs Avoided'!$A$2:$I$32,9,FALSE)</f>
        <v>6.6023323538917609</v>
      </c>
      <c r="AX500" s="21">
        <f ca="1">T500*VLOOKUP(AX$6,'Greenhouse Gas Costs Avoided'!$A$2:$I$32,9,FALSE)</f>
        <v>6.7808920331878957</v>
      </c>
      <c r="AY500" s="21">
        <f ca="1">U500*VLOOKUP(AY$6,'Greenhouse Gas Costs Avoided'!$A$2:$I$32,9,FALSE)</f>
        <v>6.9638980729572149</v>
      </c>
      <c r="AZ500" s="21">
        <f ca="1">V500*VLOOKUP(AZ$6,'Greenhouse Gas Costs Avoided'!$A$2:$I$32,9,FALSE)</f>
        <v>7.1520913053717949</v>
      </c>
      <c r="BA500" s="21">
        <f ca="1">W500*VLOOKUP(BA$6,'Greenhouse Gas Costs Avoided'!$A$2:$I$32,9,FALSE)</f>
        <v>7.3435269452765404</v>
      </c>
      <c r="BB500" s="21">
        <f ca="1">X500*VLOOKUP(BB$6,'Greenhouse Gas Costs Avoided'!$A$2:$I$32,9,FALSE)</f>
        <v>7.5429472742415475</v>
      </c>
      <c r="BC500" s="21">
        <f ca="1">Y500*VLOOKUP(BC$6,'Greenhouse Gas Costs Avoided'!$A$2:$I$32,9,FALSE)</f>
        <v>7.744884134129272</v>
      </c>
      <c r="BD500" s="21">
        <f ca="1">Z500*VLOOKUP(BD$6,'Greenhouse Gas Costs Avoided'!$A$2:$I$32,9,FALSE)</f>
        <v>7.950411333759269</v>
      </c>
      <c r="BE500" s="21">
        <f ca="1">AA500*VLOOKUP(BE$6,'Greenhouse Gas Costs Avoided'!$A$2:$I$32,9,FALSE)</f>
        <v>8.161021676093501</v>
      </c>
      <c r="BF500" s="21">
        <f ca="1">AB500*VLOOKUP(BF$6,'Greenhouse Gas Costs Avoided'!$A$2:$I$32,9,FALSE)</f>
        <v>8.3774569890184303</v>
      </c>
      <c r="BG500" s="21">
        <f ca="1">AC500*VLOOKUP(BG$6,'Greenhouse Gas Costs Avoided'!$A$2:$I$32,9,FALSE)</f>
        <v>8.5992633142510115</v>
      </c>
      <c r="BH500" s="21">
        <f ca="1">AD500*VLOOKUP(BH$6,'Greenhouse Gas Costs Avoided'!$A$2:$I$32,9,FALSE)</f>
        <v>8.8263732304711304</v>
      </c>
      <c r="BI500" s="21">
        <f ca="1">AE500*VLOOKUP(BI$6,'Greenhouse Gas Costs Avoided'!$A$2:$I$32,9,FALSE)</f>
        <v>9.05818008905967</v>
      </c>
      <c r="BJ500" s="21">
        <f ca="1">AF500*VLOOKUP(BJ$6,'Greenhouse Gas Costs Avoided'!$A$2:$I$32,9,FALSE)</f>
        <v>9.2949796418706736</v>
      </c>
      <c r="BK500" s="22">
        <f ca="1">AG500*VLOOKUP(BK$6,'Greenhouse Gas Costs Avoided'!$A$2:$I$32,9,FALSE)</f>
        <v>9.5356621388007277</v>
      </c>
    </row>
    <row r="501" spans="1:63" x14ac:dyDescent="0.35">
      <c r="A501" s="11">
        <v>495</v>
      </c>
      <c r="B501" s="12">
        <f t="shared" ca="1" si="14"/>
        <v>5</v>
      </c>
      <c r="C501" s="13">
        <f t="shared" ca="1" si="15"/>
        <v>2023</v>
      </c>
      <c r="E501" s="20">
        <f ca="1">IF(E$6&lt;$C501,0,VLOOKUP(E$6,'MonteCarlo Policy Paths'!$A$2:$I$31,'Monte Carlo_WA Complance Price'!$B501+1,FALSE))</f>
        <v>0</v>
      </c>
      <c r="F501" s="21">
        <f ca="1">IF(F$6&lt;$C501,0,VLOOKUP(F$6,'MonteCarlo Policy Paths'!$A$2:$I$31,'Monte Carlo_WA Complance Price'!$B501+1,FALSE))</f>
        <v>82.346532180449415</v>
      </c>
      <c r="G501" s="21">
        <f ca="1">IF(G$6&lt;$C501,0,VLOOKUP(G$6,'MonteCarlo Policy Paths'!$A$2:$I$31,'Monte Carlo_WA Complance Price'!$B501+1,FALSE))</f>
        <v>84.002844861871253</v>
      </c>
      <c r="H501" s="21">
        <f ca="1">IF(H$6&lt;$C501,0,VLOOKUP(H$6,'MonteCarlo Policy Paths'!$A$2:$I$31,'Monte Carlo_WA Complance Price'!$B501+1,FALSE))</f>
        <v>85.659157543293105</v>
      </c>
      <c r="I501" s="21">
        <f ca="1">IF(I$6&lt;$C501,0,VLOOKUP(I$6,'MonteCarlo Policy Paths'!$A$2:$I$31,'Monte Carlo_WA Complance Price'!$B501+1,FALSE))</f>
        <v>86.918851036576825</v>
      </c>
      <c r="J501" s="21">
        <f ca="1">IF(J$6&lt;$C501,0,VLOOKUP(J$6,'MonteCarlo Policy Paths'!$A$2:$I$31,'Monte Carlo_WA Complance Price'!$B501+1,FALSE))</f>
        <v>88.178544529860531</v>
      </c>
      <c r="K501" s="21">
        <f ca="1">IF(K$6&lt;$C501,0,VLOOKUP(K$6,'MonteCarlo Policy Paths'!$A$2:$I$31,'Monte Carlo_WA Complance Price'!$B501+1,FALSE))</f>
        <v>89.438238023144251</v>
      </c>
      <c r="L501" s="21">
        <f ca="1">IF(L$6&lt;$C501,0,VLOOKUP(L$6,'MonteCarlo Policy Paths'!$A$2:$I$31,'Monte Carlo_WA Complance Price'!$B501+1,FALSE))</f>
        <v>90.697931516427971</v>
      </c>
      <c r="M501" s="21">
        <f ca="1">IF(M$6&lt;$C501,0,VLOOKUP(M$6,'MonteCarlo Policy Paths'!$A$2:$I$31,'Monte Carlo_WA Complance Price'!$B501+1,FALSE))</f>
        <v>91.95762500971172</v>
      </c>
      <c r="N501" s="21">
        <f ca="1">IF(N$6&lt;$C501,0,VLOOKUP(N$6,'MonteCarlo Policy Paths'!$A$2:$I$31,'Monte Carlo_WA Complance Price'!$B501+1,FALSE))</f>
        <v>93.21731850299544</v>
      </c>
      <c r="O501" s="21">
        <f ca="1">IF(O$6&lt;$C501,0,VLOOKUP(O$6,'MonteCarlo Policy Paths'!$A$2:$I$31,'Monte Carlo_WA Complance Price'!$B501+1,FALSE))</f>
        <v>94.47701199627916</v>
      </c>
      <c r="P501" s="21">
        <f ca="1">IF(P$6&lt;$C501,0,VLOOKUP(P$6,'MonteCarlo Policy Paths'!$A$2:$I$31,'Monte Carlo_WA Complance Price'!$B501+1,FALSE))</f>
        <v>95.73670548956288</v>
      </c>
      <c r="Q501" s="21">
        <f ca="1">IF(Q$6&lt;$C501,0,VLOOKUP(Q$6,'MonteCarlo Policy Paths'!$A$2:$I$31,'Monte Carlo_WA Complance Price'!$B501+1,FALSE))</f>
        <v>96.996398982846586</v>
      </c>
      <c r="R501" s="21">
        <f ca="1">IF(R$6&lt;$C501,0,VLOOKUP(R$6,'MonteCarlo Policy Paths'!$A$2:$I$31,'Monte Carlo_WA Complance Price'!$B501+1,FALSE))</f>
        <v>99.874634841342697</v>
      </c>
      <c r="S501" s="21">
        <f ca="1">IF(S$6&lt;$C501,0,VLOOKUP(S$6,'MonteCarlo Policy Paths'!$A$2:$I$31,'Monte Carlo_WA Complance Price'!$B501+1,FALSE))</f>
        <v>101.93553668931256</v>
      </c>
      <c r="T501" s="21">
        <f ca="1">IF(T$6&lt;$C501,0,VLOOKUP(T$6,'MonteCarlo Policy Paths'!$A$2:$I$31,'Monte Carlo_WA Complance Price'!$B501+1,FALSE))</f>
        <v>104.04258519817796</v>
      </c>
      <c r="U501" s="21">
        <f ca="1">IF(U$6&lt;$C501,0,VLOOKUP(U$6,'MonteCarlo Policy Paths'!$A$2:$I$31,'Monte Carlo_WA Complance Price'!$B501+1,FALSE))</f>
        <v>106.18472717196582</v>
      </c>
      <c r="V501" s="21">
        <f ca="1">IF(V$6&lt;$C501,0,VLOOKUP(V$6,'MonteCarlo Policy Paths'!$A$2:$I$31,'Monte Carlo_WA Complance Price'!$B501+1,FALSE))</f>
        <v>108.36780972271322</v>
      </c>
      <c r="W501" s="21">
        <f ca="1">IF(W$6&lt;$C501,0,VLOOKUP(W$6,'MonteCarlo Policy Paths'!$A$2:$I$31,'Monte Carlo_WA Complance Price'!$B501+1,FALSE))</f>
        <v>110.57648338650839</v>
      </c>
      <c r="X501" s="21">
        <f ca="1">IF(X$6&lt;$C501,0,VLOOKUP(X$6,'MonteCarlo Policy Paths'!$A$2:$I$31,'Monte Carlo_WA Complance Price'!$B501+1,FALSE))</f>
        <v>112.7694544213079</v>
      </c>
      <c r="Y501" s="21">
        <f ca="1">IF(Y$6&lt;$C501,0,VLOOKUP(Y$6,'MonteCarlo Policy Paths'!$A$2:$I$31,'Monte Carlo_WA Complance Price'!$B501+1,FALSE))</f>
        <v>114.98228749612761</v>
      </c>
      <c r="Z501" s="21">
        <f ca="1">IF(Z$6&lt;$C501,0,VLOOKUP(Z$6,'MonteCarlo Policy Paths'!$A$2:$I$31,'Monte Carlo_WA Complance Price'!$B501+1,FALSE))</f>
        <v>117.22345778349788</v>
      </c>
      <c r="AA501" s="21">
        <f ca="1">IF(AA$6&lt;$C501,0,VLOOKUP(AA$6,'MonteCarlo Policy Paths'!$A$2:$I$31,'Monte Carlo_WA Complance Price'!$B501+1,FALSE))</f>
        <v>119.50474742044912</v>
      </c>
      <c r="AB501" s="21">
        <f ca="1">IF(AB$6&lt;$C501,0,VLOOKUP(AB$6,'MonteCarlo Policy Paths'!$A$2:$I$31,'Monte Carlo_WA Complance Price'!$B501+1,FALSE))</f>
        <v>121.83201137782079</v>
      </c>
      <c r="AC501" s="21">
        <f ca="1">IF(AC$6&lt;$C501,0,VLOOKUP(AC$6,'MonteCarlo Policy Paths'!$A$2:$I$31,'Monte Carlo_WA Complance Price'!$B501+1,FALSE))</f>
        <v>124.30483685770574</v>
      </c>
      <c r="AD501" s="21">
        <f ca="1">IF(AD$6&lt;$C501,0,VLOOKUP(AD$6,'MonteCarlo Policy Paths'!$A$2:$I$31,'Monte Carlo_WA Complance Price'!$B501+1,FALSE))</f>
        <v>126.81952160325447</v>
      </c>
      <c r="AE501" s="21">
        <f ca="1">IF(AE$6&lt;$C501,0,VLOOKUP(AE$6,'MonteCarlo Policy Paths'!$A$2:$I$31,'Monte Carlo_WA Complance Price'!$B501+1,FALSE))</f>
        <v>129.37127756316897</v>
      </c>
      <c r="AF501" s="21">
        <f ca="1">IF(AF$6&lt;$C501,0,VLOOKUP(AF$6,'MonteCarlo Policy Paths'!$A$2:$I$31,'Monte Carlo_WA Complance Price'!$B501+1,FALSE))</f>
        <v>131.96243899653103</v>
      </c>
      <c r="AG501" s="22">
        <f ca="1">IF(AG$6&lt;$C501,0,VLOOKUP(AG$6,'MonteCarlo Policy Paths'!$A$2:$I$31,'Monte Carlo_WA Complance Price'!$B501+1,FALSE))</f>
        <v>135.47056479945655</v>
      </c>
      <c r="AI501" s="20">
        <f ca="1">E501*VLOOKUP(AI$6,'Greenhouse Gas Costs Avoided'!$A$2:$I$32,9,FALSE)</f>
        <v>0</v>
      </c>
      <c r="AJ501" s="21">
        <f ca="1">F501*VLOOKUP(AJ$6,'Greenhouse Gas Costs Avoided'!$A$2:$I$32,9,FALSE)</f>
        <v>5.2166744805659615</v>
      </c>
      <c r="AK501" s="21">
        <f ca="1">G501*VLOOKUP(AK$6,'Greenhouse Gas Costs Avoided'!$A$2:$I$32,9,FALSE)</f>
        <v>5.3216023247413169</v>
      </c>
      <c r="AL501" s="21">
        <f ca="1">H501*VLOOKUP(AL$6,'Greenhouse Gas Costs Avoided'!$A$2:$I$32,9,FALSE)</f>
        <v>5.4265301689166732</v>
      </c>
      <c r="AM501" s="21">
        <f ca="1">I501*VLOOKUP(AM$6,'Greenhouse Gas Costs Avoided'!$A$2:$I$32,9,FALSE)</f>
        <v>5.5063320831654474</v>
      </c>
      <c r="AN501" s="21">
        <f ca="1">J501*VLOOKUP(AN$6,'Greenhouse Gas Costs Avoided'!$A$2:$I$32,9,FALSE)</f>
        <v>5.5861339974142208</v>
      </c>
      <c r="AO501" s="21">
        <f ca="1">K501*VLOOKUP(AO$6,'Greenhouse Gas Costs Avoided'!$A$2:$I$32,9,FALSE)</f>
        <v>5.665935911662995</v>
      </c>
      <c r="AP501" s="21">
        <f ca="1">L501*VLOOKUP(AP$6,'Greenhouse Gas Costs Avoided'!$A$2:$I$32,9,FALSE)</f>
        <v>5.7457378259117702</v>
      </c>
      <c r="AQ501" s="21">
        <f ca="1">M501*VLOOKUP(AQ$6,'Greenhouse Gas Costs Avoided'!$A$2:$I$32,9,FALSE)</f>
        <v>5.8255397401605462</v>
      </c>
      <c r="AR501" s="21">
        <f ca="1">N501*VLOOKUP(AR$6,'Greenhouse Gas Costs Avoided'!$A$2:$I$32,9,FALSE)</f>
        <v>5.9053416544093205</v>
      </c>
      <c r="AS501" s="21">
        <f ca="1">O501*VLOOKUP(AS$6,'Greenhouse Gas Costs Avoided'!$A$2:$I$32,9,FALSE)</f>
        <v>5.9851435686580947</v>
      </c>
      <c r="AT501" s="21">
        <f ca="1">P501*VLOOKUP(AT$6,'Greenhouse Gas Costs Avoided'!$A$2:$I$32,9,FALSE)</f>
        <v>6.0649454829068699</v>
      </c>
      <c r="AU501" s="21">
        <f ca="1">Q501*VLOOKUP(AU$6,'Greenhouse Gas Costs Avoided'!$A$2:$I$32,9,FALSE)</f>
        <v>6.1447473971556432</v>
      </c>
      <c r="AV501" s="21">
        <f ca="1">R501*VLOOKUP(AV$6,'Greenhouse Gas Costs Avoided'!$A$2:$I$32,9,FALSE)</f>
        <v>6.327084396109818</v>
      </c>
      <c r="AW501" s="21">
        <f ca="1">S501*VLOOKUP(AW$6,'Greenhouse Gas Costs Avoided'!$A$2:$I$32,9,FALSE)</f>
        <v>6.4576430704410743</v>
      </c>
      <c r="AX501" s="21">
        <f ca="1">T501*VLOOKUP(AX$6,'Greenhouse Gas Costs Avoided'!$A$2:$I$32,9,FALSE)</f>
        <v>6.5911251478821242</v>
      </c>
      <c r="AY501" s="21">
        <f ca="1">U501*VLOOKUP(AY$6,'Greenhouse Gas Costs Avoided'!$A$2:$I$32,9,FALSE)</f>
        <v>6.7268304055597685</v>
      </c>
      <c r="AZ501" s="21">
        <f ca="1">V501*VLOOKUP(AZ$6,'Greenhouse Gas Costs Avoided'!$A$2:$I$32,9,FALSE)</f>
        <v>6.8651292595600424</v>
      </c>
      <c r="BA501" s="21">
        <f ca="1">W501*VLOOKUP(BA$6,'Greenhouse Gas Costs Avoided'!$A$2:$I$32,9,FALSE)</f>
        <v>7.0050493173053994</v>
      </c>
      <c r="BB501" s="21">
        <f ca="1">X501*VLOOKUP(BB$6,'Greenhouse Gas Costs Avoided'!$A$2:$I$32,9,FALSE)</f>
        <v>7.1439746093722221</v>
      </c>
      <c r="BC501" s="21">
        <f ca="1">Y501*VLOOKUP(BC$6,'Greenhouse Gas Costs Avoided'!$A$2:$I$32,9,FALSE)</f>
        <v>7.2841581669004034</v>
      </c>
      <c r="BD501" s="21">
        <f ca="1">Z501*VLOOKUP(BD$6,'Greenhouse Gas Costs Avoided'!$A$2:$I$32,9,FALSE)</f>
        <v>7.426136894299721</v>
      </c>
      <c r="BE501" s="21">
        <f ca="1">AA501*VLOOKUP(BE$6,'Greenhouse Gas Costs Avoided'!$A$2:$I$32,9,FALSE)</f>
        <v>7.5706571930511553</v>
      </c>
      <c r="BF501" s="21">
        <f ca="1">AB501*VLOOKUP(BF$6,'Greenhouse Gas Costs Avoided'!$A$2:$I$32,9,FALSE)</f>
        <v>7.7180899770979394</v>
      </c>
      <c r="BG501" s="21">
        <f ca="1">AC501*VLOOKUP(BG$6,'Greenhouse Gas Costs Avoided'!$A$2:$I$32,9,FALSE)</f>
        <v>7.8747441218959366</v>
      </c>
      <c r="BH501" s="21">
        <f ca="1">AD501*VLOOKUP(BH$6,'Greenhouse Gas Costs Avoided'!$A$2:$I$32,9,FALSE)</f>
        <v>8.0340500621877027</v>
      </c>
      <c r="BI501" s="21">
        <f ca="1">AE501*VLOOKUP(BI$6,'Greenhouse Gas Costs Avoided'!$A$2:$I$32,9,FALSE)</f>
        <v>8.1957044736636782</v>
      </c>
      <c r="BJ501" s="21">
        <f ca="1">AF501*VLOOKUP(BJ$6,'Greenhouse Gas Costs Avoided'!$A$2:$I$32,9,FALSE)</f>
        <v>8.3598552322508848</v>
      </c>
      <c r="BK501" s="22">
        <f ca="1">AG501*VLOOKUP(BK$6,'Greenhouse Gas Costs Avoided'!$A$2:$I$32,9,FALSE)</f>
        <v>8.5820959249206545</v>
      </c>
    </row>
    <row r="502" spans="1:63" x14ac:dyDescent="0.35">
      <c r="A502" s="11">
        <v>496</v>
      </c>
      <c r="B502" s="12">
        <f t="shared" ca="1" si="14"/>
        <v>3</v>
      </c>
      <c r="C502" s="13">
        <f t="shared" ca="1" si="15"/>
        <v>2023</v>
      </c>
      <c r="E502" s="20">
        <f ca="1">IF(E$6&lt;$C502,0,VLOOKUP(E$6,'MonteCarlo Policy Paths'!$A$2:$I$31,'Monte Carlo_WA Complance Price'!$B502+1,FALSE))</f>
        <v>0</v>
      </c>
      <c r="F502" s="21">
        <f ca="1">IF(F$6&lt;$C502,0,VLOOKUP(F$6,'MonteCarlo Policy Paths'!$A$2:$I$31,'Monte Carlo_WA Complance Price'!$B502+1,FALSE))</f>
        <v>82.346532180449415</v>
      </c>
      <c r="G502" s="21">
        <f ca="1">IF(G$6&lt;$C502,0,VLOOKUP(G$6,'MonteCarlo Policy Paths'!$A$2:$I$31,'Monte Carlo_WA Complance Price'!$B502+1,FALSE))</f>
        <v>84.002844861871253</v>
      </c>
      <c r="H502" s="21">
        <f ca="1">IF(H$6&lt;$C502,0,VLOOKUP(H$6,'MonteCarlo Policy Paths'!$A$2:$I$31,'Monte Carlo_WA Complance Price'!$B502+1,FALSE))</f>
        <v>85.659157543293105</v>
      </c>
      <c r="I502" s="21">
        <f ca="1">IF(I$6&lt;$C502,0,VLOOKUP(I$6,'MonteCarlo Policy Paths'!$A$2:$I$31,'Monte Carlo_WA Complance Price'!$B502+1,FALSE))</f>
        <v>86.918851036576825</v>
      </c>
      <c r="J502" s="21">
        <f ca="1">IF(J$6&lt;$C502,0,VLOOKUP(J$6,'MonteCarlo Policy Paths'!$A$2:$I$31,'Monte Carlo_WA Complance Price'!$B502+1,FALSE))</f>
        <v>88.178544529860531</v>
      </c>
      <c r="K502" s="21">
        <f ca="1">IF(K$6&lt;$C502,0,VLOOKUP(K$6,'MonteCarlo Policy Paths'!$A$2:$I$31,'Monte Carlo_WA Complance Price'!$B502+1,FALSE))</f>
        <v>89.438238023144251</v>
      </c>
      <c r="L502" s="21">
        <f ca="1">IF(L$6&lt;$C502,0,VLOOKUP(L$6,'MonteCarlo Policy Paths'!$A$2:$I$31,'Monte Carlo_WA Complance Price'!$B502+1,FALSE))</f>
        <v>90.697931516427971</v>
      </c>
      <c r="M502" s="21">
        <f ca="1">IF(M$6&lt;$C502,0,VLOOKUP(M$6,'MonteCarlo Policy Paths'!$A$2:$I$31,'Monte Carlo_WA Complance Price'!$B502+1,FALSE))</f>
        <v>91.95762500971172</v>
      </c>
      <c r="N502" s="21">
        <f ca="1">IF(N$6&lt;$C502,0,VLOOKUP(N$6,'MonteCarlo Policy Paths'!$A$2:$I$31,'Monte Carlo_WA Complance Price'!$B502+1,FALSE))</f>
        <v>93.21731850299544</v>
      </c>
      <c r="O502" s="21">
        <f ca="1">IF(O$6&lt;$C502,0,VLOOKUP(O$6,'MonteCarlo Policy Paths'!$A$2:$I$31,'Monte Carlo_WA Complance Price'!$B502+1,FALSE))</f>
        <v>94.47701199627916</v>
      </c>
      <c r="P502" s="21">
        <f ca="1">IF(P$6&lt;$C502,0,VLOOKUP(P$6,'MonteCarlo Policy Paths'!$A$2:$I$31,'Monte Carlo_WA Complance Price'!$B502+1,FALSE))</f>
        <v>95.73670548956288</v>
      </c>
      <c r="Q502" s="21">
        <f ca="1">IF(Q$6&lt;$C502,0,VLOOKUP(Q$6,'MonteCarlo Policy Paths'!$A$2:$I$31,'Monte Carlo_WA Complance Price'!$B502+1,FALSE))</f>
        <v>96.996398982846586</v>
      </c>
      <c r="R502" s="21">
        <f ca="1">IF(R$6&lt;$C502,0,VLOOKUP(R$6,'MonteCarlo Policy Paths'!$A$2:$I$31,'Monte Carlo_WA Complance Price'!$B502+1,FALSE))</f>
        <v>101.49317720655506</v>
      </c>
      <c r="S502" s="21">
        <f ca="1">IF(S$6&lt;$C502,0,VLOOKUP(S$6,'MonteCarlo Policy Paths'!$A$2:$I$31,'Monte Carlo_WA Complance Price'!$B502+1,FALSE))</f>
        <v>104.21949379267882</v>
      </c>
      <c r="T502" s="21">
        <f ca="1">IF(T$6&lt;$C502,0,VLOOKUP(T$6,'MonteCarlo Policy Paths'!$A$2:$I$31,'Monte Carlo_WA Complance Price'!$B502+1,FALSE))</f>
        <v>107.03810370059369</v>
      </c>
      <c r="U502" s="21">
        <f ca="1">IF(U$6&lt;$C502,0,VLOOKUP(U$6,'MonteCarlo Policy Paths'!$A$2:$I$31,'Monte Carlo_WA Complance Price'!$B502+1,FALSE))</f>
        <v>109.92690053835344</v>
      </c>
      <c r="V502" s="21">
        <f ca="1">IF(V$6&lt;$C502,0,VLOOKUP(V$6,'MonteCarlo Policy Paths'!$A$2:$I$31,'Monte Carlo_WA Complance Price'!$B502+1,FALSE))</f>
        <v>112.89757853003228</v>
      </c>
      <c r="W502" s="21">
        <f ca="1">IF(W$6&lt;$C502,0,VLOOKUP(W$6,'MonteCarlo Policy Paths'!$A$2:$I$31,'Monte Carlo_WA Complance Price'!$B502+1,FALSE))</f>
        <v>115.91943874780665</v>
      </c>
      <c r="X502" s="21">
        <f ca="1">IF(X$6&lt;$C502,0,VLOOKUP(X$6,'MonteCarlo Policy Paths'!$A$2:$I$31,'Monte Carlo_WA Complance Price'!$B502+1,FALSE))</f>
        <v>119.06733931122673</v>
      </c>
      <c r="Y502" s="21">
        <f ca="1">IF(Y$6&lt;$C502,0,VLOOKUP(Y$6,'MonteCarlo Policy Paths'!$A$2:$I$31,'Monte Carlo_WA Complance Price'!$B502+1,FALSE))</f>
        <v>122.25496395468721</v>
      </c>
      <c r="Z502" s="21">
        <f ca="1">IF(Z$6&lt;$C502,0,VLOOKUP(Z$6,'MonteCarlo Policy Paths'!$A$2:$I$31,'Monte Carlo_WA Complance Price'!$B502+1,FALSE))</f>
        <v>125.4992630232488</v>
      </c>
      <c r="AA502" s="21">
        <f ca="1">IF(AA$6&lt;$C502,0,VLOOKUP(AA$6,'MonteCarlo Policy Paths'!$A$2:$I$31,'Monte Carlo_WA Complance Price'!$B502+1,FALSE))</f>
        <v>128.82380079097237</v>
      </c>
      <c r="AB502" s="21">
        <f ca="1">IF(AB$6&lt;$C502,0,VLOOKUP(AB$6,'MonteCarlo Policy Paths'!$A$2:$I$31,'Monte Carlo_WA Complance Price'!$B502+1,FALSE))</f>
        <v>132.24028719953677</v>
      </c>
      <c r="AC502" s="21">
        <f ca="1">IF(AC$6&lt;$C502,0,VLOOKUP(AC$6,'MonteCarlo Policy Paths'!$A$2:$I$31,'Monte Carlo_WA Complance Price'!$B502+1,FALSE))</f>
        <v>135.74155640209787</v>
      </c>
      <c r="AD502" s="21">
        <f ca="1">IF(AD$6&lt;$C502,0,VLOOKUP(AD$6,'MonteCarlo Policy Paths'!$A$2:$I$31,'Monte Carlo_WA Complance Price'!$B502+1,FALSE))</f>
        <v>139.32654413598658</v>
      </c>
      <c r="AE502" s="21">
        <f ca="1">IF(AE$6&lt;$C502,0,VLOOKUP(AE$6,'MonteCarlo Policy Paths'!$A$2:$I$31,'Monte Carlo_WA Complance Price'!$B502+1,FALSE))</f>
        <v>142.9856742986068</v>
      </c>
      <c r="AF502" s="21">
        <f ca="1">IF(AF$6&lt;$C502,0,VLOOKUP(AF$6,'MonteCarlo Policy Paths'!$A$2:$I$31,'Monte Carlo_WA Complance Price'!$B502+1,FALSE))</f>
        <v>146.72361540812219</v>
      </c>
      <c r="AG502" s="22">
        <f ca="1">IF(AG$6&lt;$C502,0,VLOOKUP(AG$6,'MonteCarlo Policy Paths'!$A$2:$I$31,'Monte Carlo_WA Complance Price'!$B502+1,FALSE))</f>
        <v>150.52284977717397</v>
      </c>
      <c r="AI502" s="20">
        <f ca="1">E502*VLOOKUP(AI$6,'Greenhouse Gas Costs Avoided'!$A$2:$I$32,9,FALSE)</f>
        <v>0</v>
      </c>
      <c r="AJ502" s="21">
        <f ca="1">F502*VLOOKUP(AJ$6,'Greenhouse Gas Costs Avoided'!$A$2:$I$32,9,FALSE)</f>
        <v>5.2166744805659615</v>
      </c>
      <c r="AK502" s="21">
        <f ca="1">G502*VLOOKUP(AK$6,'Greenhouse Gas Costs Avoided'!$A$2:$I$32,9,FALSE)</f>
        <v>5.3216023247413169</v>
      </c>
      <c r="AL502" s="21">
        <f ca="1">H502*VLOOKUP(AL$6,'Greenhouse Gas Costs Avoided'!$A$2:$I$32,9,FALSE)</f>
        <v>5.4265301689166732</v>
      </c>
      <c r="AM502" s="21">
        <f ca="1">I502*VLOOKUP(AM$6,'Greenhouse Gas Costs Avoided'!$A$2:$I$32,9,FALSE)</f>
        <v>5.5063320831654474</v>
      </c>
      <c r="AN502" s="21">
        <f ca="1">J502*VLOOKUP(AN$6,'Greenhouse Gas Costs Avoided'!$A$2:$I$32,9,FALSE)</f>
        <v>5.5861339974142208</v>
      </c>
      <c r="AO502" s="21">
        <f ca="1">K502*VLOOKUP(AO$6,'Greenhouse Gas Costs Avoided'!$A$2:$I$32,9,FALSE)</f>
        <v>5.665935911662995</v>
      </c>
      <c r="AP502" s="21">
        <f ca="1">L502*VLOOKUP(AP$6,'Greenhouse Gas Costs Avoided'!$A$2:$I$32,9,FALSE)</f>
        <v>5.7457378259117702</v>
      </c>
      <c r="AQ502" s="21">
        <f ca="1">M502*VLOOKUP(AQ$6,'Greenhouse Gas Costs Avoided'!$A$2:$I$32,9,FALSE)</f>
        <v>5.8255397401605462</v>
      </c>
      <c r="AR502" s="21">
        <f ca="1">N502*VLOOKUP(AR$6,'Greenhouse Gas Costs Avoided'!$A$2:$I$32,9,FALSE)</f>
        <v>5.9053416544093205</v>
      </c>
      <c r="AS502" s="21">
        <f ca="1">O502*VLOOKUP(AS$6,'Greenhouse Gas Costs Avoided'!$A$2:$I$32,9,FALSE)</f>
        <v>5.9851435686580947</v>
      </c>
      <c r="AT502" s="21">
        <f ca="1">P502*VLOOKUP(AT$6,'Greenhouse Gas Costs Avoided'!$A$2:$I$32,9,FALSE)</f>
        <v>6.0649454829068699</v>
      </c>
      <c r="AU502" s="21">
        <f ca="1">Q502*VLOOKUP(AU$6,'Greenhouse Gas Costs Avoided'!$A$2:$I$32,9,FALSE)</f>
        <v>6.1447473971556432</v>
      </c>
      <c r="AV502" s="21">
        <f ca="1">R502*VLOOKUP(AV$6,'Greenhouse Gas Costs Avoided'!$A$2:$I$32,9,FALSE)</f>
        <v>6.4296194808152167</v>
      </c>
      <c r="AW502" s="21">
        <f ca="1">S502*VLOOKUP(AW$6,'Greenhouse Gas Costs Avoided'!$A$2:$I$32,9,FALSE)</f>
        <v>6.6023323538917609</v>
      </c>
      <c r="AX502" s="21">
        <f ca="1">T502*VLOOKUP(AX$6,'Greenhouse Gas Costs Avoided'!$A$2:$I$32,9,FALSE)</f>
        <v>6.7808920331878957</v>
      </c>
      <c r="AY502" s="21">
        <f ca="1">U502*VLOOKUP(AY$6,'Greenhouse Gas Costs Avoided'!$A$2:$I$32,9,FALSE)</f>
        <v>6.9638980729572149</v>
      </c>
      <c r="AZ502" s="21">
        <f ca="1">V502*VLOOKUP(AZ$6,'Greenhouse Gas Costs Avoided'!$A$2:$I$32,9,FALSE)</f>
        <v>7.1520913053717949</v>
      </c>
      <c r="BA502" s="21">
        <f ca="1">W502*VLOOKUP(BA$6,'Greenhouse Gas Costs Avoided'!$A$2:$I$32,9,FALSE)</f>
        <v>7.3435269452765404</v>
      </c>
      <c r="BB502" s="21">
        <f ca="1">X502*VLOOKUP(BB$6,'Greenhouse Gas Costs Avoided'!$A$2:$I$32,9,FALSE)</f>
        <v>7.5429472742415475</v>
      </c>
      <c r="BC502" s="21">
        <f ca="1">Y502*VLOOKUP(BC$6,'Greenhouse Gas Costs Avoided'!$A$2:$I$32,9,FALSE)</f>
        <v>7.744884134129272</v>
      </c>
      <c r="BD502" s="21">
        <f ca="1">Z502*VLOOKUP(BD$6,'Greenhouse Gas Costs Avoided'!$A$2:$I$32,9,FALSE)</f>
        <v>7.950411333759269</v>
      </c>
      <c r="BE502" s="21">
        <f ca="1">AA502*VLOOKUP(BE$6,'Greenhouse Gas Costs Avoided'!$A$2:$I$32,9,FALSE)</f>
        <v>8.161021676093501</v>
      </c>
      <c r="BF502" s="21">
        <f ca="1">AB502*VLOOKUP(BF$6,'Greenhouse Gas Costs Avoided'!$A$2:$I$32,9,FALSE)</f>
        <v>8.3774569890184303</v>
      </c>
      <c r="BG502" s="21">
        <f ca="1">AC502*VLOOKUP(BG$6,'Greenhouse Gas Costs Avoided'!$A$2:$I$32,9,FALSE)</f>
        <v>8.5992633142510115</v>
      </c>
      <c r="BH502" s="21">
        <f ca="1">AD502*VLOOKUP(BH$6,'Greenhouse Gas Costs Avoided'!$A$2:$I$32,9,FALSE)</f>
        <v>8.8263732304711304</v>
      </c>
      <c r="BI502" s="21">
        <f ca="1">AE502*VLOOKUP(BI$6,'Greenhouse Gas Costs Avoided'!$A$2:$I$32,9,FALSE)</f>
        <v>9.05818008905967</v>
      </c>
      <c r="BJ502" s="21">
        <f ca="1">AF502*VLOOKUP(BJ$6,'Greenhouse Gas Costs Avoided'!$A$2:$I$32,9,FALSE)</f>
        <v>9.2949796418706736</v>
      </c>
      <c r="BK502" s="22">
        <f ca="1">AG502*VLOOKUP(BK$6,'Greenhouse Gas Costs Avoided'!$A$2:$I$32,9,FALSE)</f>
        <v>9.5356621388007277</v>
      </c>
    </row>
    <row r="503" spans="1:63" x14ac:dyDescent="0.35">
      <c r="A503" s="11">
        <v>497</v>
      </c>
      <c r="B503" s="12">
        <f t="shared" ca="1" si="14"/>
        <v>4</v>
      </c>
      <c r="C503" s="13">
        <f t="shared" ca="1" si="15"/>
        <v>2023</v>
      </c>
      <c r="E503" s="20">
        <f ca="1">IF(E$6&lt;$C503,0,VLOOKUP(E$6,'MonteCarlo Policy Paths'!$A$2:$I$31,'Monte Carlo_WA Complance Price'!$B503+1,FALSE))</f>
        <v>0</v>
      </c>
      <c r="F503" s="21">
        <f ca="1">IF(F$6&lt;$C503,0,VLOOKUP(F$6,'MonteCarlo Policy Paths'!$A$2:$I$31,'Monte Carlo_WA Complance Price'!$B503+1,FALSE))</f>
        <v>82.346532180449415</v>
      </c>
      <c r="G503" s="21">
        <f ca="1">IF(G$6&lt;$C503,0,VLOOKUP(G$6,'MonteCarlo Policy Paths'!$A$2:$I$31,'Monte Carlo_WA Complance Price'!$B503+1,FALSE))</f>
        <v>84.002844861871253</v>
      </c>
      <c r="H503" s="21">
        <f ca="1">IF(H$6&lt;$C503,0,VLOOKUP(H$6,'MonteCarlo Policy Paths'!$A$2:$I$31,'Monte Carlo_WA Complance Price'!$B503+1,FALSE))</f>
        <v>85.659157543293105</v>
      </c>
      <c r="I503" s="21">
        <f ca="1">IF(I$6&lt;$C503,0,VLOOKUP(I$6,'MonteCarlo Policy Paths'!$A$2:$I$31,'Monte Carlo_WA Complance Price'!$B503+1,FALSE))</f>
        <v>86.918851036576825</v>
      </c>
      <c r="J503" s="21">
        <f ca="1">IF(J$6&lt;$C503,0,VLOOKUP(J$6,'MonteCarlo Policy Paths'!$A$2:$I$31,'Monte Carlo_WA Complance Price'!$B503+1,FALSE))</f>
        <v>88.178544529860531</v>
      </c>
      <c r="K503" s="21">
        <f ca="1">IF(K$6&lt;$C503,0,VLOOKUP(K$6,'MonteCarlo Policy Paths'!$A$2:$I$31,'Monte Carlo_WA Complance Price'!$B503+1,FALSE))</f>
        <v>89.438238023144251</v>
      </c>
      <c r="L503" s="21">
        <f ca="1">IF(L$6&lt;$C503,0,VLOOKUP(L$6,'MonteCarlo Policy Paths'!$A$2:$I$31,'Monte Carlo_WA Complance Price'!$B503+1,FALSE))</f>
        <v>90.697931516427971</v>
      </c>
      <c r="M503" s="21">
        <f ca="1">IF(M$6&lt;$C503,0,VLOOKUP(M$6,'MonteCarlo Policy Paths'!$A$2:$I$31,'Monte Carlo_WA Complance Price'!$B503+1,FALSE))</f>
        <v>91.95762500971172</v>
      </c>
      <c r="N503" s="21">
        <f ca="1">IF(N$6&lt;$C503,0,VLOOKUP(N$6,'MonteCarlo Policy Paths'!$A$2:$I$31,'Monte Carlo_WA Complance Price'!$B503+1,FALSE))</f>
        <v>93.21731850299544</v>
      </c>
      <c r="O503" s="21">
        <f ca="1">IF(O$6&lt;$C503,0,VLOOKUP(O$6,'MonteCarlo Policy Paths'!$A$2:$I$31,'Monte Carlo_WA Complance Price'!$B503+1,FALSE))</f>
        <v>94.47701199627916</v>
      </c>
      <c r="P503" s="21">
        <f ca="1">IF(P$6&lt;$C503,0,VLOOKUP(P$6,'MonteCarlo Policy Paths'!$A$2:$I$31,'Monte Carlo_WA Complance Price'!$B503+1,FALSE))</f>
        <v>95.73670548956288</v>
      </c>
      <c r="Q503" s="21">
        <f ca="1">IF(Q$6&lt;$C503,0,VLOOKUP(Q$6,'MonteCarlo Policy Paths'!$A$2:$I$31,'Monte Carlo_WA Complance Price'!$B503+1,FALSE))</f>
        <v>96.996398982846586</v>
      </c>
      <c r="R503" s="21">
        <f ca="1">IF(R$6&lt;$C503,0,VLOOKUP(R$6,'MonteCarlo Policy Paths'!$A$2:$I$31,'Monte Carlo_WA Complance Price'!$B503+1,FALSE))</f>
        <v>98.25609247613032</v>
      </c>
      <c r="S503" s="21">
        <f ca="1">IF(S$6&lt;$C503,0,VLOOKUP(S$6,'MonteCarlo Policy Paths'!$A$2:$I$31,'Monte Carlo_WA Complance Price'!$B503+1,FALSE))</f>
        <v>99.65157958594628</v>
      </c>
      <c r="T503" s="21">
        <f ca="1">IF(T$6&lt;$C503,0,VLOOKUP(T$6,'MonteCarlo Policy Paths'!$A$2:$I$31,'Monte Carlo_WA Complance Price'!$B503+1,FALSE))</f>
        <v>101.04706669576224</v>
      </c>
      <c r="U503" s="21">
        <f ca="1">IF(U$6&lt;$C503,0,VLOOKUP(U$6,'MonteCarlo Policy Paths'!$A$2:$I$31,'Monte Carlo_WA Complance Price'!$B503+1,FALSE))</f>
        <v>102.4425538055782</v>
      </c>
      <c r="V503" s="21">
        <f ca="1">IF(V$6&lt;$C503,0,VLOOKUP(V$6,'MonteCarlo Policy Paths'!$A$2:$I$31,'Monte Carlo_WA Complance Price'!$B503+1,FALSE))</f>
        <v>103.83804091539416</v>
      </c>
      <c r="W503" s="21">
        <f ca="1">IF(W$6&lt;$C503,0,VLOOKUP(W$6,'MonteCarlo Policy Paths'!$A$2:$I$31,'Monte Carlo_WA Complance Price'!$B503+1,FALSE))</f>
        <v>105.23352802521011</v>
      </c>
      <c r="X503" s="21">
        <f ca="1">IF(X$6&lt;$C503,0,VLOOKUP(X$6,'MonteCarlo Policy Paths'!$A$2:$I$31,'Monte Carlo_WA Complance Price'!$B503+1,FALSE))</f>
        <v>106.47156953138905</v>
      </c>
      <c r="Y503" s="21">
        <f ca="1">IF(Y$6&lt;$C503,0,VLOOKUP(Y$6,'MonteCarlo Policy Paths'!$A$2:$I$31,'Monte Carlo_WA Complance Price'!$B503+1,FALSE))</f>
        <v>107.709611037568</v>
      </c>
      <c r="Z503" s="21">
        <f ca="1">IF(Z$6&lt;$C503,0,VLOOKUP(Z$6,'MonteCarlo Policy Paths'!$A$2:$I$31,'Monte Carlo_WA Complance Price'!$B503+1,FALSE))</f>
        <v>108.94765254374694</v>
      </c>
      <c r="AA503" s="21">
        <f ca="1">IF(AA$6&lt;$C503,0,VLOOKUP(AA$6,'MonteCarlo Policy Paths'!$A$2:$I$31,'Monte Carlo_WA Complance Price'!$B503+1,FALSE))</f>
        <v>110.18569404992589</v>
      </c>
      <c r="AB503" s="21">
        <f ca="1">IF(AB$6&lt;$C503,0,VLOOKUP(AB$6,'MonteCarlo Policy Paths'!$A$2:$I$31,'Monte Carlo_WA Complance Price'!$B503+1,FALSE))</f>
        <v>111.42373555610482</v>
      </c>
      <c r="AC503" s="21">
        <f ca="1">IF(AC$6&lt;$C503,0,VLOOKUP(AC$6,'MonteCarlo Policy Paths'!$A$2:$I$31,'Monte Carlo_WA Complance Price'!$B503+1,FALSE))</f>
        <v>112.86811731331359</v>
      </c>
      <c r="AD503" s="21">
        <f ca="1">IF(AD$6&lt;$C503,0,VLOOKUP(AD$6,'MonteCarlo Policy Paths'!$A$2:$I$31,'Monte Carlo_WA Complance Price'!$B503+1,FALSE))</f>
        <v>114.31249907052236</v>
      </c>
      <c r="AE503" s="21">
        <f ca="1">IF(AE$6&lt;$C503,0,VLOOKUP(AE$6,'MonteCarlo Policy Paths'!$A$2:$I$31,'Monte Carlo_WA Complance Price'!$B503+1,FALSE))</f>
        <v>115.75688082773114</v>
      </c>
      <c r="AF503" s="21">
        <f ca="1">IF(AF$6&lt;$C503,0,VLOOKUP(AF$6,'MonteCarlo Policy Paths'!$A$2:$I$31,'Monte Carlo_WA Complance Price'!$B503+1,FALSE))</f>
        <v>117.20126258493991</v>
      </c>
      <c r="AG503" s="22">
        <f ca="1">IF(AG$6&lt;$C503,0,VLOOKUP(AG$6,'MonteCarlo Policy Paths'!$A$2:$I$31,'Monte Carlo_WA Complance Price'!$B503+1,FALSE))</f>
        <v>119.5319620819439</v>
      </c>
      <c r="AI503" s="20">
        <f ca="1">E503*VLOOKUP(AI$6,'Greenhouse Gas Costs Avoided'!$A$2:$I$32,9,FALSE)</f>
        <v>0</v>
      </c>
      <c r="AJ503" s="21">
        <f ca="1">F503*VLOOKUP(AJ$6,'Greenhouse Gas Costs Avoided'!$A$2:$I$32,9,FALSE)</f>
        <v>5.2166744805659615</v>
      </c>
      <c r="AK503" s="21">
        <f ca="1">G503*VLOOKUP(AK$6,'Greenhouse Gas Costs Avoided'!$A$2:$I$32,9,FALSE)</f>
        <v>5.3216023247413169</v>
      </c>
      <c r="AL503" s="21">
        <f ca="1">H503*VLOOKUP(AL$6,'Greenhouse Gas Costs Avoided'!$A$2:$I$32,9,FALSE)</f>
        <v>5.4265301689166732</v>
      </c>
      <c r="AM503" s="21">
        <f ca="1">I503*VLOOKUP(AM$6,'Greenhouse Gas Costs Avoided'!$A$2:$I$32,9,FALSE)</f>
        <v>5.5063320831654474</v>
      </c>
      <c r="AN503" s="21">
        <f ca="1">J503*VLOOKUP(AN$6,'Greenhouse Gas Costs Avoided'!$A$2:$I$32,9,FALSE)</f>
        <v>5.5861339974142208</v>
      </c>
      <c r="AO503" s="21">
        <f ca="1">K503*VLOOKUP(AO$6,'Greenhouse Gas Costs Avoided'!$A$2:$I$32,9,FALSE)</f>
        <v>5.665935911662995</v>
      </c>
      <c r="AP503" s="21">
        <f ca="1">L503*VLOOKUP(AP$6,'Greenhouse Gas Costs Avoided'!$A$2:$I$32,9,FALSE)</f>
        <v>5.7457378259117702</v>
      </c>
      <c r="AQ503" s="21">
        <f ca="1">M503*VLOOKUP(AQ$6,'Greenhouse Gas Costs Avoided'!$A$2:$I$32,9,FALSE)</f>
        <v>5.8255397401605462</v>
      </c>
      <c r="AR503" s="21">
        <f ca="1">N503*VLOOKUP(AR$6,'Greenhouse Gas Costs Avoided'!$A$2:$I$32,9,FALSE)</f>
        <v>5.9053416544093205</v>
      </c>
      <c r="AS503" s="21">
        <f ca="1">O503*VLOOKUP(AS$6,'Greenhouse Gas Costs Avoided'!$A$2:$I$32,9,FALSE)</f>
        <v>5.9851435686580947</v>
      </c>
      <c r="AT503" s="21">
        <f ca="1">P503*VLOOKUP(AT$6,'Greenhouse Gas Costs Avoided'!$A$2:$I$32,9,FALSE)</f>
        <v>6.0649454829068699</v>
      </c>
      <c r="AU503" s="21">
        <f ca="1">Q503*VLOOKUP(AU$6,'Greenhouse Gas Costs Avoided'!$A$2:$I$32,9,FALSE)</f>
        <v>6.1447473971556432</v>
      </c>
      <c r="AV503" s="21">
        <f ca="1">R503*VLOOKUP(AV$6,'Greenhouse Gas Costs Avoided'!$A$2:$I$32,9,FALSE)</f>
        <v>6.2245493114044184</v>
      </c>
      <c r="AW503" s="21">
        <f ca="1">S503*VLOOKUP(AW$6,'Greenhouse Gas Costs Avoided'!$A$2:$I$32,9,FALSE)</f>
        <v>6.312953786990386</v>
      </c>
      <c r="AX503" s="21">
        <f ca="1">T503*VLOOKUP(AX$6,'Greenhouse Gas Costs Avoided'!$A$2:$I$32,9,FALSE)</f>
        <v>6.4013582625763545</v>
      </c>
      <c r="AY503" s="21">
        <f ca="1">U503*VLOOKUP(AY$6,'Greenhouse Gas Costs Avoided'!$A$2:$I$32,9,FALSE)</f>
        <v>6.4897627381623222</v>
      </c>
      <c r="AZ503" s="21">
        <f ca="1">V503*VLOOKUP(AZ$6,'Greenhouse Gas Costs Avoided'!$A$2:$I$32,9,FALSE)</f>
        <v>6.5781672137482907</v>
      </c>
      <c r="BA503" s="21">
        <f ca="1">W503*VLOOKUP(BA$6,'Greenhouse Gas Costs Avoided'!$A$2:$I$32,9,FALSE)</f>
        <v>6.6665716893342575</v>
      </c>
      <c r="BB503" s="21">
        <f ca="1">X503*VLOOKUP(BB$6,'Greenhouse Gas Costs Avoided'!$A$2:$I$32,9,FALSE)</f>
        <v>6.7450019445028957</v>
      </c>
      <c r="BC503" s="21">
        <f ca="1">Y503*VLOOKUP(BC$6,'Greenhouse Gas Costs Avoided'!$A$2:$I$32,9,FALSE)</f>
        <v>6.8234321996715348</v>
      </c>
      <c r="BD503" s="21">
        <f ca="1">Z503*VLOOKUP(BD$6,'Greenhouse Gas Costs Avoided'!$A$2:$I$32,9,FALSE)</f>
        <v>6.901862454840173</v>
      </c>
      <c r="BE503" s="21">
        <f ca="1">AA503*VLOOKUP(BE$6,'Greenhouse Gas Costs Avoided'!$A$2:$I$32,9,FALSE)</f>
        <v>6.9802927100088112</v>
      </c>
      <c r="BF503" s="21">
        <f ca="1">AB503*VLOOKUP(BF$6,'Greenhouse Gas Costs Avoided'!$A$2:$I$32,9,FALSE)</f>
        <v>7.0587229651774486</v>
      </c>
      <c r="BG503" s="21">
        <f ca="1">AC503*VLOOKUP(BG$6,'Greenhouse Gas Costs Avoided'!$A$2:$I$32,9,FALSE)</f>
        <v>7.1502249295408609</v>
      </c>
      <c r="BH503" s="21">
        <f ca="1">AD503*VLOOKUP(BH$6,'Greenhouse Gas Costs Avoided'!$A$2:$I$32,9,FALSE)</f>
        <v>7.2417268939042723</v>
      </c>
      <c r="BI503" s="21">
        <f ca="1">AE503*VLOOKUP(BI$6,'Greenhouse Gas Costs Avoided'!$A$2:$I$32,9,FALSE)</f>
        <v>7.3332288582676846</v>
      </c>
      <c r="BJ503" s="21">
        <f ca="1">AF503*VLOOKUP(BJ$6,'Greenhouse Gas Costs Avoided'!$A$2:$I$32,9,FALSE)</f>
        <v>7.424730822631096</v>
      </c>
      <c r="BK503" s="22">
        <f ca="1">AG503*VLOOKUP(BK$6,'Greenhouse Gas Costs Avoided'!$A$2:$I$32,9,FALSE)</f>
        <v>7.5723812490175435</v>
      </c>
    </row>
    <row r="504" spans="1:63" x14ac:dyDescent="0.35">
      <c r="A504" s="11">
        <v>498</v>
      </c>
      <c r="B504" s="12">
        <f t="shared" ca="1" si="14"/>
        <v>3</v>
      </c>
      <c r="C504" s="13">
        <f t="shared" ca="1" si="15"/>
        <v>2023</v>
      </c>
      <c r="E504" s="20">
        <f ca="1">IF(E$6&lt;$C504,0,VLOOKUP(E$6,'MonteCarlo Policy Paths'!$A$2:$I$31,'Monte Carlo_WA Complance Price'!$B504+1,FALSE))</f>
        <v>0</v>
      </c>
      <c r="F504" s="21">
        <f ca="1">IF(F$6&lt;$C504,0,VLOOKUP(F$6,'MonteCarlo Policy Paths'!$A$2:$I$31,'Monte Carlo_WA Complance Price'!$B504+1,FALSE))</f>
        <v>82.346532180449415</v>
      </c>
      <c r="G504" s="21">
        <f ca="1">IF(G$6&lt;$C504,0,VLOOKUP(G$6,'MonteCarlo Policy Paths'!$A$2:$I$31,'Monte Carlo_WA Complance Price'!$B504+1,FALSE))</f>
        <v>84.002844861871253</v>
      </c>
      <c r="H504" s="21">
        <f ca="1">IF(H$6&lt;$C504,0,VLOOKUP(H$6,'MonteCarlo Policy Paths'!$A$2:$I$31,'Monte Carlo_WA Complance Price'!$B504+1,FALSE))</f>
        <v>85.659157543293105</v>
      </c>
      <c r="I504" s="21">
        <f ca="1">IF(I$6&lt;$C504,0,VLOOKUP(I$6,'MonteCarlo Policy Paths'!$A$2:$I$31,'Monte Carlo_WA Complance Price'!$B504+1,FALSE))</f>
        <v>86.918851036576825</v>
      </c>
      <c r="J504" s="21">
        <f ca="1">IF(J$6&lt;$C504,0,VLOOKUP(J$6,'MonteCarlo Policy Paths'!$A$2:$I$31,'Monte Carlo_WA Complance Price'!$B504+1,FALSE))</f>
        <v>88.178544529860531</v>
      </c>
      <c r="K504" s="21">
        <f ca="1">IF(K$6&lt;$C504,0,VLOOKUP(K$6,'MonteCarlo Policy Paths'!$A$2:$I$31,'Monte Carlo_WA Complance Price'!$B504+1,FALSE))</f>
        <v>89.438238023144251</v>
      </c>
      <c r="L504" s="21">
        <f ca="1">IF(L$6&lt;$C504,0,VLOOKUP(L$6,'MonteCarlo Policy Paths'!$A$2:$I$31,'Monte Carlo_WA Complance Price'!$B504+1,FALSE))</f>
        <v>90.697931516427971</v>
      </c>
      <c r="M504" s="21">
        <f ca="1">IF(M$6&lt;$C504,0,VLOOKUP(M$6,'MonteCarlo Policy Paths'!$A$2:$I$31,'Monte Carlo_WA Complance Price'!$B504+1,FALSE))</f>
        <v>91.95762500971172</v>
      </c>
      <c r="N504" s="21">
        <f ca="1">IF(N$6&lt;$C504,0,VLOOKUP(N$6,'MonteCarlo Policy Paths'!$A$2:$I$31,'Monte Carlo_WA Complance Price'!$B504+1,FALSE))</f>
        <v>93.21731850299544</v>
      </c>
      <c r="O504" s="21">
        <f ca="1">IF(O$6&lt;$C504,0,VLOOKUP(O$6,'MonteCarlo Policy Paths'!$A$2:$I$31,'Monte Carlo_WA Complance Price'!$B504+1,FALSE))</f>
        <v>94.47701199627916</v>
      </c>
      <c r="P504" s="21">
        <f ca="1">IF(P$6&lt;$C504,0,VLOOKUP(P$6,'MonteCarlo Policy Paths'!$A$2:$I$31,'Monte Carlo_WA Complance Price'!$B504+1,FALSE))</f>
        <v>95.73670548956288</v>
      </c>
      <c r="Q504" s="21">
        <f ca="1">IF(Q$6&lt;$C504,0,VLOOKUP(Q$6,'MonteCarlo Policy Paths'!$A$2:$I$31,'Monte Carlo_WA Complance Price'!$B504+1,FALSE))</f>
        <v>96.996398982846586</v>
      </c>
      <c r="R504" s="21">
        <f ca="1">IF(R$6&lt;$C504,0,VLOOKUP(R$6,'MonteCarlo Policy Paths'!$A$2:$I$31,'Monte Carlo_WA Complance Price'!$B504+1,FALSE))</f>
        <v>101.49317720655506</v>
      </c>
      <c r="S504" s="21">
        <f ca="1">IF(S$6&lt;$C504,0,VLOOKUP(S$6,'MonteCarlo Policy Paths'!$A$2:$I$31,'Monte Carlo_WA Complance Price'!$B504+1,FALSE))</f>
        <v>104.21949379267882</v>
      </c>
      <c r="T504" s="21">
        <f ca="1">IF(T$6&lt;$C504,0,VLOOKUP(T$6,'MonteCarlo Policy Paths'!$A$2:$I$31,'Monte Carlo_WA Complance Price'!$B504+1,FALSE))</f>
        <v>107.03810370059369</v>
      </c>
      <c r="U504" s="21">
        <f ca="1">IF(U$6&lt;$C504,0,VLOOKUP(U$6,'MonteCarlo Policy Paths'!$A$2:$I$31,'Monte Carlo_WA Complance Price'!$B504+1,FALSE))</f>
        <v>109.92690053835344</v>
      </c>
      <c r="V504" s="21">
        <f ca="1">IF(V$6&lt;$C504,0,VLOOKUP(V$6,'MonteCarlo Policy Paths'!$A$2:$I$31,'Monte Carlo_WA Complance Price'!$B504+1,FALSE))</f>
        <v>112.89757853003228</v>
      </c>
      <c r="W504" s="21">
        <f ca="1">IF(W$6&lt;$C504,0,VLOOKUP(W$6,'MonteCarlo Policy Paths'!$A$2:$I$31,'Monte Carlo_WA Complance Price'!$B504+1,FALSE))</f>
        <v>115.91943874780665</v>
      </c>
      <c r="X504" s="21">
        <f ca="1">IF(X$6&lt;$C504,0,VLOOKUP(X$6,'MonteCarlo Policy Paths'!$A$2:$I$31,'Monte Carlo_WA Complance Price'!$B504+1,FALSE))</f>
        <v>119.06733931122673</v>
      </c>
      <c r="Y504" s="21">
        <f ca="1">IF(Y$6&lt;$C504,0,VLOOKUP(Y$6,'MonteCarlo Policy Paths'!$A$2:$I$31,'Monte Carlo_WA Complance Price'!$B504+1,FALSE))</f>
        <v>122.25496395468721</v>
      </c>
      <c r="Z504" s="21">
        <f ca="1">IF(Z$6&lt;$C504,0,VLOOKUP(Z$6,'MonteCarlo Policy Paths'!$A$2:$I$31,'Monte Carlo_WA Complance Price'!$B504+1,FALSE))</f>
        <v>125.4992630232488</v>
      </c>
      <c r="AA504" s="21">
        <f ca="1">IF(AA$6&lt;$C504,0,VLOOKUP(AA$6,'MonteCarlo Policy Paths'!$A$2:$I$31,'Monte Carlo_WA Complance Price'!$B504+1,FALSE))</f>
        <v>128.82380079097237</v>
      </c>
      <c r="AB504" s="21">
        <f ca="1">IF(AB$6&lt;$C504,0,VLOOKUP(AB$6,'MonteCarlo Policy Paths'!$A$2:$I$31,'Monte Carlo_WA Complance Price'!$B504+1,FALSE))</f>
        <v>132.24028719953677</v>
      </c>
      <c r="AC504" s="21">
        <f ca="1">IF(AC$6&lt;$C504,0,VLOOKUP(AC$6,'MonteCarlo Policy Paths'!$A$2:$I$31,'Monte Carlo_WA Complance Price'!$B504+1,FALSE))</f>
        <v>135.74155640209787</v>
      </c>
      <c r="AD504" s="21">
        <f ca="1">IF(AD$6&lt;$C504,0,VLOOKUP(AD$6,'MonteCarlo Policy Paths'!$A$2:$I$31,'Monte Carlo_WA Complance Price'!$B504+1,FALSE))</f>
        <v>139.32654413598658</v>
      </c>
      <c r="AE504" s="21">
        <f ca="1">IF(AE$6&lt;$C504,0,VLOOKUP(AE$6,'MonteCarlo Policy Paths'!$A$2:$I$31,'Monte Carlo_WA Complance Price'!$B504+1,FALSE))</f>
        <v>142.9856742986068</v>
      </c>
      <c r="AF504" s="21">
        <f ca="1">IF(AF$6&lt;$C504,0,VLOOKUP(AF$6,'MonteCarlo Policy Paths'!$A$2:$I$31,'Monte Carlo_WA Complance Price'!$B504+1,FALSE))</f>
        <v>146.72361540812219</v>
      </c>
      <c r="AG504" s="22">
        <f ca="1">IF(AG$6&lt;$C504,0,VLOOKUP(AG$6,'MonteCarlo Policy Paths'!$A$2:$I$31,'Monte Carlo_WA Complance Price'!$B504+1,FALSE))</f>
        <v>150.52284977717397</v>
      </c>
      <c r="AI504" s="20">
        <f ca="1">E504*VLOOKUP(AI$6,'Greenhouse Gas Costs Avoided'!$A$2:$I$32,9,FALSE)</f>
        <v>0</v>
      </c>
      <c r="AJ504" s="21">
        <f ca="1">F504*VLOOKUP(AJ$6,'Greenhouse Gas Costs Avoided'!$A$2:$I$32,9,FALSE)</f>
        <v>5.2166744805659615</v>
      </c>
      <c r="AK504" s="21">
        <f ca="1">G504*VLOOKUP(AK$6,'Greenhouse Gas Costs Avoided'!$A$2:$I$32,9,FALSE)</f>
        <v>5.3216023247413169</v>
      </c>
      <c r="AL504" s="21">
        <f ca="1">H504*VLOOKUP(AL$6,'Greenhouse Gas Costs Avoided'!$A$2:$I$32,9,FALSE)</f>
        <v>5.4265301689166732</v>
      </c>
      <c r="AM504" s="21">
        <f ca="1">I504*VLOOKUP(AM$6,'Greenhouse Gas Costs Avoided'!$A$2:$I$32,9,FALSE)</f>
        <v>5.5063320831654474</v>
      </c>
      <c r="AN504" s="21">
        <f ca="1">J504*VLOOKUP(AN$6,'Greenhouse Gas Costs Avoided'!$A$2:$I$32,9,FALSE)</f>
        <v>5.5861339974142208</v>
      </c>
      <c r="AO504" s="21">
        <f ca="1">K504*VLOOKUP(AO$6,'Greenhouse Gas Costs Avoided'!$A$2:$I$32,9,FALSE)</f>
        <v>5.665935911662995</v>
      </c>
      <c r="AP504" s="21">
        <f ca="1">L504*VLOOKUP(AP$6,'Greenhouse Gas Costs Avoided'!$A$2:$I$32,9,FALSE)</f>
        <v>5.7457378259117702</v>
      </c>
      <c r="AQ504" s="21">
        <f ca="1">M504*VLOOKUP(AQ$6,'Greenhouse Gas Costs Avoided'!$A$2:$I$32,9,FALSE)</f>
        <v>5.8255397401605462</v>
      </c>
      <c r="AR504" s="21">
        <f ca="1">N504*VLOOKUP(AR$6,'Greenhouse Gas Costs Avoided'!$A$2:$I$32,9,FALSE)</f>
        <v>5.9053416544093205</v>
      </c>
      <c r="AS504" s="21">
        <f ca="1">O504*VLOOKUP(AS$6,'Greenhouse Gas Costs Avoided'!$A$2:$I$32,9,FALSE)</f>
        <v>5.9851435686580947</v>
      </c>
      <c r="AT504" s="21">
        <f ca="1">P504*VLOOKUP(AT$6,'Greenhouse Gas Costs Avoided'!$A$2:$I$32,9,FALSE)</f>
        <v>6.0649454829068699</v>
      </c>
      <c r="AU504" s="21">
        <f ca="1">Q504*VLOOKUP(AU$6,'Greenhouse Gas Costs Avoided'!$A$2:$I$32,9,FALSE)</f>
        <v>6.1447473971556432</v>
      </c>
      <c r="AV504" s="21">
        <f ca="1">R504*VLOOKUP(AV$6,'Greenhouse Gas Costs Avoided'!$A$2:$I$32,9,FALSE)</f>
        <v>6.4296194808152167</v>
      </c>
      <c r="AW504" s="21">
        <f ca="1">S504*VLOOKUP(AW$6,'Greenhouse Gas Costs Avoided'!$A$2:$I$32,9,FALSE)</f>
        <v>6.6023323538917609</v>
      </c>
      <c r="AX504" s="21">
        <f ca="1">T504*VLOOKUP(AX$6,'Greenhouse Gas Costs Avoided'!$A$2:$I$32,9,FALSE)</f>
        <v>6.7808920331878957</v>
      </c>
      <c r="AY504" s="21">
        <f ca="1">U504*VLOOKUP(AY$6,'Greenhouse Gas Costs Avoided'!$A$2:$I$32,9,FALSE)</f>
        <v>6.9638980729572149</v>
      </c>
      <c r="AZ504" s="21">
        <f ca="1">V504*VLOOKUP(AZ$6,'Greenhouse Gas Costs Avoided'!$A$2:$I$32,9,FALSE)</f>
        <v>7.1520913053717949</v>
      </c>
      <c r="BA504" s="21">
        <f ca="1">W504*VLOOKUP(BA$6,'Greenhouse Gas Costs Avoided'!$A$2:$I$32,9,FALSE)</f>
        <v>7.3435269452765404</v>
      </c>
      <c r="BB504" s="21">
        <f ca="1">X504*VLOOKUP(BB$6,'Greenhouse Gas Costs Avoided'!$A$2:$I$32,9,FALSE)</f>
        <v>7.5429472742415475</v>
      </c>
      <c r="BC504" s="21">
        <f ca="1">Y504*VLOOKUP(BC$6,'Greenhouse Gas Costs Avoided'!$A$2:$I$32,9,FALSE)</f>
        <v>7.744884134129272</v>
      </c>
      <c r="BD504" s="21">
        <f ca="1">Z504*VLOOKUP(BD$6,'Greenhouse Gas Costs Avoided'!$A$2:$I$32,9,FALSE)</f>
        <v>7.950411333759269</v>
      </c>
      <c r="BE504" s="21">
        <f ca="1">AA504*VLOOKUP(BE$6,'Greenhouse Gas Costs Avoided'!$A$2:$I$32,9,FALSE)</f>
        <v>8.161021676093501</v>
      </c>
      <c r="BF504" s="21">
        <f ca="1">AB504*VLOOKUP(BF$6,'Greenhouse Gas Costs Avoided'!$A$2:$I$32,9,FALSE)</f>
        <v>8.3774569890184303</v>
      </c>
      <c r="BG504" s="21">
        <f ca="1">AC504*VLOOKUP(BG$6,'Greenhouse Gas Costs Avoided'!$A$2:$I$32,9,FALSE)</f>
        <v>8.5992633142510115</v>
      </c>
      <c r="BH504" s="21">
        <f ca="1">AD504*VLOOKUP(BH$6,'Greenhouse Gas Costs Avoided'!$A$2:$I$32,9,FALSE)</f>
        <v>8.8263732304711304</v>
      </c>
      <c r="BI504" s="21">
        <f ca="1">AE504*VLOOKUP(BI$6,'Greenhouse Gas Costs Avoided'!$A$2:$I$32,9,FALSE)</f>
        <v>9.05818008905967</v>
      </c>
      <c r="BJ504" s="21">
        <f ca="1">AF504*VLOOKUP(BJ$6,'Greenhouse Gas Costs Avoided'!$A$2:$I$32,9,FALSE)</f>
        <v>9.2949796418706736</v>
      </c>
      <c r="BK504" s="22">
        <f ca="1">AG504*VLOOKUP(BK$6,'Greenhouse Gas Costs Avoided'!$A$2:$I$32,9,FALSE)</f>
        <v>9.5356621388007277</v>
      </c>
    </row>
    <row r="505" spans="1:63" x14ac:dyDescent="0.35">
      <c r="A505" s="11">
        <v>499</v>
      </c>
      <c r="B505" s="12">
        <f t="shared" ca="1" si="14"/>
        <v>3</v>
      </c>
      <c r="C505" s="13">
        <f t="shared" ca="1" si="15"/>
        <v>2023</v>
      </c>
      <c r="E505" s="20">
        <f ca="1">IF(E$6&lt;$C505,0,VLOOKUP(E$6,'MonteCarlo Policy Paths'!$A$2:$I$31,'Monte Carlo_WA Complance Price'!$B505+1,FALSE))</f>
        <v>0</v>
      </c>
      <c r="F505" s="21">
        <f ca="1">IF(F$6&lt;$C505,0,VLOOKUP(F$6,'MonteCarlo Policy Paths'!$A$2:$I$31,'Monte Carlo_WA Complance Price'!$B505+1,FALSE))</f>
        <v>82.346532180449415</v>
      </c>
      <c r="G505" s="21">
        <f ca="1">IF(G$6&lt;$C505,0,VLOOKUP(G$6,'MonteCarlo Policy Paths'!$A$2:$I$31,'Monte Carlo_WA Complance Price'!$B505+1,FALSE))</f>
        <v>84.002844861871253</v>
      </c>
      <c r="H505" s="21">
        <f ca="1">IF(H$6&lt;$C505,0,VLOOKUP(H$6,'MonteCarlo Policy Paths'!$A$2:$I$31,'Monte Carlo_WA Complance Price'!$B505+1,FALSE))</f>
        <v>85.659157543293105</v>
      </c>
      <c r="I505" s="21">
        <f ca="1">IF(I$6&lt;$C505,0,VLOOKUP(I$6,'MonteCarlo Policy Paths'!$A$2:$I$31,'Monte Carlo_WA Complance Price'!$B505+1,FALSE))</f>
        <v>86.918851036576825</v>
      </c>
      <c r="J505" s="21">
        <f ca="1">IF(J$6&lt;$C505,0,VLOOKUP(J$6,'MonteCarlo Policy Paths'!$A$2:$I$31,'Monte Carlo_WA Complance Price'!$B505+1,FALSE))</f>
        <v>88.178544529860531</v>
      </c>
      <c r="K505" s="21">
        <f ca="1">IF(K$6&lt;$C505,0,VLOOKUP(K$6,'MonteCarlo Policy Paths'!$A$2:$I$31,'Monte Carlo_WA Complance Price'!$B505+1,FALSE))</f>
        <v>89.438238023144251</v>
      </c>
      <c r="L505" s="21">
        <f ca="1">IF(L$6&lt;$C505,0,VLOOKUP(L$6,'MonteCarlo Policy Paths'!$A$2:$I$31,'Monte Carlo_WA Complance Price'!$B505+1,FALSE))</f>
        <v>90.697931516427971</v>
      </c>
      <c r="M505" s="21">
        <f ca="1">IF(M$6&lt;$C505,0,VLOOKUP(M$6,'MonteCarlo Policy Paths'!$A$2:$I$31,'Monte Carlo_WA Complance Price'!$B505+1,FALSE))</f>
        <v>91.95762500971172</v>
      </c>
      <c r="N505" s="21">
        <f ca="1">IF(N$6&lt;$C505,0,VLOOKUP(N$6,'MonteCarlo Policy Paths'!$A$2:$I$31,'Monte Carlo_WA Complance Price'!$B505+1,FALSE))</f>
        <v>93.21731850299544</v>
      </c>
      <c r="O505" s="21">
        <f ca="1">IF(O$6&lt;$C505,0,VLOOKUP(O$6,'MonteCarlo Policy Paths'!$A$2:$I$31,'Monte Carlo_WA Complance Price'!$B505+1,FALSE))</f>
        <v>94.47701199627916</v>
      </c>
      <c r="P505" s="21">
        <f ca="1">IF(P$6&lt;$C505,0,VLOOKUP(P$6,'MonteCarlo Policy Paths'!$A$2:$I$31,'Monte Carlo_WA Complance Price'!$B505+1,FALSE))</f>
        <v>95.73670548956288</v>
      </c>
      <c r="Q505" s="21">
        <f ca="1">IF(Q$6&lt;$C505,0,VLOOKUP(Q$6,'MonteCarlo Policy Paths'!$A$2:$I$31,'Monte Carlo_WA Complance Price'!$B505+1,FALSE))</f>
        <v>96.996398982846586</v>
      </c>
      <c r="R505" s="21">
        <f ca="1">IF(R$6&lt;$C505,0,VLOOKUP(R$6,'MonteCarlo Policy Paths'!$A$2:$I$31,'Monte Carlo_WA Complance Price'!$B505+1,FALSE))</f>
        <v>101.49317720655506</v>
      </c>
      <c r="S505" s="21">
        <f ca="1">IF(S$6&lt;$C505,0,VLOOKUP(S$6,'MonteCarlo Policy Paths'!$A$2:$I$31,'Monte Carlo_WA Complance Price'!$B505+1,FALSE))</f>
        <v>104.21949379267882</v>
      </c>
      <c r="T505" s="21">
        <f ca="1">IF(T$6&lt;$C505,0,VLOOKUP(T$6,'MonteCarlo Policy Paths'!$A$2:$I$31,'Monte Carlo_WA Complance Price'!$B505+1,FALSE))</f>
        <v>107.03810370059369</v>
      </c>
      <c r="U505" s="21">
        <f ca="1">IF(U$6&lt;$C505,0,VLOOKUP(U$6,'MonteCarlo Policy Paths'!$A$2:$I$31,'Monte Carlo_WA Complance Price'!$B505+1,FALSE))</f>
        <v>109.92690053835344</v>
      </c>
      <c r="V505" s="21">
        <f ca="1">IF(V$6&lt;$C505,0,VLOOKUP(V$6,'MonteCarlo Policy Paths'!$A$2:$I$31,'Monte Carlo_WA Complance Price'!$B505+1,FALSE))</f>
        <v>112.89757853003228</v>
      </c>
      <c r="W505" s="21">
        <f ca="1">IF(W$6&lt;$C505,0,VLOOKUP(W$6,'MonteCarlo Policy Paths'!$A$2:$I$31,'Monte Carlo_WA Complance Price'!$B505+1,FALSE))</f>
        <v>115.91943874780665</v>
      </c>
      <c r="X505" s="21">
        <f ca="1">IF(X$6&lt;$C505,0,VLOOKUP(X$6,'MonteCarlo Policy Paths'!$A$2:$I$31,'Monte Carlo_WA Complance Price'!$B505+1,FALSE))</f>
        <v>119.06733931122673</v>
      </c>
      <c r="Y505" s="21">
        <f ca="1">IF(Y$6&lt;$C505,0,VLOOKUP(Y$6,'MonteCarlo Policy Paths'!$A$2:$I$31,'Monte Carlo_WA Complance Price'!$B505+1,FALSE))</f>
        <v>122.25496395468721</v>
      </c>
      <c r="Z505" s="21">
        <f ca="1">IF(Z$6&lt;$C505,0,VLOOKUP(Z$6,'MonteCarlo Policy Paths'!$A$2:$I$31,'Monte Carlo_WA Complance Price'!$B505+1,FALSE))</f>
        <v>125.4992630232488</v>
      </c>
      <c r="AA505" s="21">
        <f ca="1">IF(AA$6&lt;$C505,0,VLOOKUP(AA$6,'MonteCarlo Policy Paths'!$A$2:$I$31,'Monte Carlo_WA Complance Price'!$B505+1,FALSE))</f>
        <v>128.82380079097237</v>
      </c>
      <c r="AB505" s="21">
        <f ca="1">IF(AB$6&lt;$C505,0,VLOOKUP(AB$6,'MonteCarlo Policy Paths'!$A$2:$I$31,'Monte Carlo_WA Complance Price'!$B505+1,FALSE))</f>
        <v>132.24028719953677</v>
      </c>
      <c r="AC505" s="21">
        <f ca="1">IF(AC$6&lt;$C505,0,VLOOKUP(AC$6,'MonteCarlo Policy Paths'!$A$2:$I$31,'Monte Carlo_WA Complance Price'!$B505+1,FALSE))</f>
        <v>135.74155640209787</v>
      </c>
      <c r="AD505" s="21">
        <f ca="1">IF(AD$6&lt;$C505,0,VLOOKUP(AD$6,'MonteCarlo Policy Paths'!$A$2:$I$31,'Monte Carlo_WA Complance Price'!$B505+1,FALSE))</f>
        <v>139.32654413598658</v>
      </c>
      <c r="AE505" s="21">
        <f ca="1">IF(AE$6&lt;$C505,0,VLOOKUP(AE$6,'MonteCarlo Policy Paths'!$A$2:$I$31,'Monte Carlo_WA Complance Price'!$B505+1,FALSE))</f>
        <v>142.9856742986068</v>
      </c>
      <c r="AF505" s="21">
        <f ca="1">IF(AF$6&lt;$C505,0,VLOOKUP(AF$6,'MonteCarlo Policy Paths'!$A$2:$I$31,'Monte Carlo_WA Complance Price'!$B505+1,FALSE))</f>
        <v>146.72361540812219</v>
      </c>
      <c r="AG505" s="22">
        <f ca="1">IF(AG$6&lt;$C505,0,VLOOKUP(AG$6,'MonteCarlo Policy Paths'!$A$2:$I$31,'Monte Carlo_WA Complance Price'!$B505+1,FALSE))</f>
        <v>150.52284977717397</v>
      </c>
      <c r="AI505" s="20">
        <f ca="1">E505*VLOOKUP(AI$6,'Greenhouse Gas Costs Avoided'!$A$2:$I$32,9,FALSE)</f>
        <v>0</v>
      </c>
      <c r="AJ505" s="21">
        <f ca="1">F505*VLOOKUP(AJ$6,'Greenhouse Gas Costs Avoided'!$A$2:$I$32,9,FALSE)</f>
        <v>5.2166744805659615</v>
      </c>
      <c r="AK505" s="21">
        <f ca="1">G505*VLOOKUP(AK$6,'Greenhouse Gas Costs Avoided'!$A$2:$I$32,9,FALSE)</f>
        <v>5.3216023247413169</v>
      </c>
      <c r="AL505" s="21">
        <f ca="1">H505*VLOOKUP(AL$6,'Greenhouse Gas Costs Avoided'!$A$2:$I$32,9,FALSE)</f>
        <v>5.4265301689166732</v>
      </c>
      <c r="AM505" s="21">
        <f ca="1">I505*VLOOKUP(AM$6,'Greenhouse Gas Costs Avoided'!$A$2:$I$32,9,FALSE)</f>
        <v>5.5063320831654474</v>
      </c>
      <c r="AN505" s="21">
        <f ca="1">J505*VLOOKUP(AN$6,'Greenhouse Gas Costs Avoided'!$A$2:$I$32,9,FALSE)</f>
        <v>5.5861339974142208</v>
      </c>
      <c r="AO505" s="21">
        <f ca="1">K505*VLOOKUP(AO$6,'Greenhouse Gas Costs Avoided'!$A$2:$I$32,9,FALSE)</f>
        <v>5.665935911662995</v>
      </c>
      <c r="AP505" s="21">
        <f ca="1">L505*VLOOKUP(AP$6,'Greenhouse Gas Costs Avoided'!$A$2:$I$32,9,FALSE)</f>
        <v>5.7457378259117702</v>
      </c>
      <c r="AQ505" s="21">
        <f ca="1">M505*VLOOKUP(AQ$6,'Greenhouse Gas Costs Avoided'!$A$2:$I$32,9,FALSE)</f>
        <v>5.8255397401605462</v>
      </c>
      <c r="AR505" s="21">
        <f ca="1">N505*VLOOKUP(AR$6,'Greenhouse Gas Costs Avoided'!$A$2:$I$32,9,FALSE)</f>
        <v>5.9053416544093205</v>
      </c>
      <c r="AS505" s="21">
        <f ca="1">O505*VLOOKUP(AS$6,'Greenhouse Gas Costs Avoided'!$A$2:$I$32,9,FALSE)</f>
        <v>5.9851435686580947</v>
      </c>
      <c r="AT505" s="21">
        <f ca="1">P505*VLOOKUP(AT$6,'Greenhouse Gas Costs Avoided'!$A$2:$I$32,9,FALSE)</f>
        <v>6.0649454829068699</v>
      </c>
      <c r="AU505" s="21">
        <f ca="1">Q505*VLOOKUP(AU$6,'Greenhouse Gas Costs Avoided'!$A$2:$I$32,9,FALSE)</f>
        <v>6.1447473971556432</v>
      </c>
      <c r="AV505" s="21">
        <f ca="1">R505*VLOOKUP(AV$6,'Greenhouse Gas Costs Avoided'!$A$2:$I$32,9,FALSE)</f>
        <v>6.4296194808152167</v>
      </c>
      <c r="AW505" s="21">
        <f ca="1">S505*VLOOKUP(AW$6,'Greenhouse Gas Costs Avoided'!$A$2:$I$32,9,FALSE)</f>
        <v>6.6023323538917609</v>
      </c>
      <c r="AX505" s="21">
        <f ca="1">T505*VLOOKUP(AX$6,'Greenhouse Gas Costs Avoided'!$A$2:$I$32,9,FALSE)</f>
        <v>6.7808920331878957</v>
      </c>
      <c r="AY505" s="21">
        <f ca="1">U505*VLOOKUP(AY$6,'Greenhouse Gas Costs Avoided'!$A$2:$I$32,9,FALSE)</f>
        <v>6.9638980729572149</v>
      </c>
      <c r="AZ505" s="21">
        <f ca="1">V505*VLOOKUP(AZ$6,'Greenhouse Gas Costs Avoided'!$A$2:$I$32,9,FALSE)</f>
        <v>7.1520913053717949</v>
      </c>
      <c r="BA505" s="21">
        <f ca="1">W505*VLOOKUP(BA$6,'Greenhouse Gas Costs Avoided'!$A$2:$I$32,9,FALSE)</f>
        <v>7.3435269452765404</v>
      </c>
      <c r="BB505" s="21">
        <f ca="1">X505*VLOOKUP(BB$6,'Greenhouse Gas Costs Avoided'!$A$2:$I$32,9,FALSE)</f>
        <v>7.5429472742415475</v>
      </c>
      <c r="BC505" s="21">
        <f ca="1">Y505*VLOOKUP(BC$6,'Greenhouse Gas Costs Avoided'!$A$2:$I$32,9,FALSE)</f>
        <v>7.744884134129272</v>
      </c>
      <c r="BD505" s="21">
        <f ca="1">Z505*VLOOKUP(BD$6,'Greenhouse Gas Costs Avoided'!$A$2:$I$32,9,FALSE)</f>
        <v>7.950411333759269</v>
      </c>
      <c r="BE505" s="21">
        <f ca="1">AA505*VLOOKUP(BE$6,'Greenhouse Gas Costs Avoided'!$A$2:$I$32,9,FALSE)</f>
        <v>8.161021676093501</v>
      </c>
      <c r="BF505" s="21">
        <f ca="1">AB505*VLOOKUP(BF$6,'Greenhouse Gas Costs Avoided'!$A$2:$I$32,9,FALSE)</f>
        <v>8.3774569890184303</v>
      </c>
      <c r="BG505" s="21">
        <f ca="1">AC505*VLOOKUP(BG$6,'Greenhouse Gas Costs Avoided'!$A$2:$I$32,9,FALSE)</f>
        <v>8.5992633142510115</v>
      </c>
      <c r="BH505" s="21">
        <f ca="1">AD505*VLOOKUP(BH$6,'Greenhouse Gas Costs Avoided'!$A$2:$I$32,9,FALSE)</f>
        <v>8.8263732304711304</v>
      </c>
      <c r="BI505" s="21">
        <f ca="1">AE505*VLOOKUP(BI$6,'Greenhouse Gas Costs Avoided'!$A$2:$I$32,9,FALSE)</f>
        <v>9.05818008905967</v>
      </c>
      <c r="BJ505" s="21">
        <f ca="1">AF505*VLOOKUP(BJ$6,'Greenhouse Gas Costs Avoided'!$A$2:$I$32,9,FALSE)</f>
        <v>9.2949796418706736</v>
      </c>
      <c r="BK505" s="22">
        <f ca="1">AG505*VLOOKUP(BK$6,'Greenhouse Gas Costs Avoided'!$A$2:$I$32,9,FALSE)</f>
        <v>9.5356621388007277</v>
      </c>
    </row>
    <row r="506" spans="1:63" ht="15" thickBot="1" x14ac:dyDescent="0.4">
      <c r="A506" s="14">
        <v>500</v>
      </c>
      <c r="B506" s="15">
        <f t="shared" ca="1" si="14"/>
        <v>1</v>
      </c>
      <c r="C506" s="16">
        <f t="shared" ca="1" si="15"/>
        <v>2023</v>
      </c>
      <c r="E506" s="23">
        <f ca="1">IF(E$6&lt;$C506,0,VLOOKUP(E$6,'MonteCarlo Policy Paths'!$A$2:$I$31,'Monte Carlo_WA Complance Price'!$B506+1,FALSE))</f>
        <v>0</v>
      </c>
      <c r="F506" s="24">
        <f ca="1">IF(F$6&lt;$C506,0,VLOOKUP(F$6,'MonteCarlo Policy Paths'!$A$2:$I$31,'Monte Carlo_WA Complance Price'!$B506+1,FALSE))</f>
        <v>82.346532180449415</v>
      </c>
      <c r="G506" s="24">
        <f ca="1">IF(G$6&lt;$C506,0,VLOOKUP(G$6,'MonteCarlo Policy Paths'!$A$2:$I$31,'Monte Carlo_WA Complance Price'!$B506+1,FALSE))</f>
        <v>84.002844861871253</v>
      </c>
      <c r="H506" s="24">
        <f ca="1">IF(H$6&lt;$C506,0,VLOOKUP(H$6,'MonteCarlo Policy Paths'!$A$2:$I$31,'Monte Carlo_WA Complance Price'!$B506+1,FALSE))</f>
        <v>85.659157543293105</v>
      </c>
      <c r="I506" s="24">
        <f ca="1">IF(I$6&lt;$C506,0,VLOOKUP(I$6,'MonteCarlo Policy Paths'!$A$2:$I$31,'Monte Carlo_WA Complance Price'!$B506+1,FALSE))</f>
        <v>86.918851036576825</v>
      </c>
      <c r="J506" s="24">
        <f ca="1">IF(J$6&lt;$C506,0,VLOOKUP(J$6,'MonteCarlo Policy Paths'!$A$2:$I$31,'Monte Carlo_WA Complance Price'!$B506+1,FALSE))</f>
        <v>88.178544529860531</v>
      </c>
      <c r="K506" s="24">
        <f ca="1">IF(K$6&lt;$C506,0,VLOOKUP(K$6,'MonteCarlo Policy Paths'!$A$2:$I$31,'Monte Carlo_WA Complance Price'!$B506+1,FALSE))</f>
        <v>89.438238023144251</v>
      </c>
      <c r="L506" s="24">
        <f ca="1">IF(L$6&lt;$C506,0,VLOOKUP(L$6,'MonteCarlo Policy Paths'!$A$2:$I$31,'Monte Carlo_WA Complance Price'!$B506+1,FALSE))</f>
        <v>90.697931516427971</v>
      </c>
      <c r="M506" s="24">
        <f ca="1">IF(M$6&lt;$C506,0,VLOOKUP(M$6,'MonteCarlo Policy Paths'!$A$2:$I$31,'Monte Carlo_WA Complance Price'!$B506+1,FALSE))</f>
        <v>91.95762500971172</v>
      </c>
      <c r="N506" s="24">
        <f ca="1">IF(N$6&lt;$C506,0,VLOOKUP(N$6,'MonteCarlo Policy Paths'!$A$2:$I$31,'Monte Carlo_WA Complance Price'!$B506+1,FALSE))</f>
        <v>93.21731850299544</v>
      </c>
      <c r="O506" s="24">
        <f ca="1">IF(O$6&lt;$C506,0,VLOOKUP(O$6,'MonteCarlo Policy Paths'!$A$2:$I$31,'Monte Carlo_WA Complance Price'!$B506+1,FALSE))</f>
        <v>94.47701199627916</v>
      </c>
      <c r="P506" s="24">
        <f ca="1">IF(P$6&lt;$C506,0,VLOOKUP(P$6,'MonteCarlo Policy Paths'!$A$2:$I$31,'Monte Carlo_WA Complance Price'!$B506+1,FALSE))</f>
        <v>95.73670548956288</v>
      </c>
      <c r="Q506" s="24">
        <f ca="1">IF(Q$6&lt;$C506,0,VLOOKUP(Q$6,'MonteCarlo Policy Paths'!$A$2:$I$31,'Monte Carlo_WA Complance Price'!$B506+1,FALSE))</f>
        <v>96.996398982846586</v>
      </c>
      <c r="R506" s="24">
        <f ca="1">IF(R$6&lt;$C506,0,VLOOKUP(R$6,'MonteCarlo Policy Paths'!$A$2:$I$31,'Monte Carlo_WA Complance Price'!$B506+1,FALSE))</f>
        <v>98.25609247613032</v>
      </c>
      <c r="S506" s="24">
        <f ca="1">IF(S$6&lt;$C506,0,VLOOKUP(S$6,'MonteCarlo Policy Paths'!$A$2:$I$31,'Monte Carlo_WA Complance Price'!$B506+1,FALSE))</f>
        <v>99.65157958594628</v>
      </c>
      <c r="T506" s="24">
        <f ca="1">IF(T$6&lt;$C506,0,VLOOKUP(T$6,'MonteCarlo Policy Paths'!$A$2:$I$31,'Monte Carlo_WA Complance Price'!$B506+1,FALSE))</f>
        <v>101.04706669576224</v>
      </c>
      <c r="U506" s="24">
        <f ca="1">IF(U$6&lt;$C506,0,VLOOKUP(U$6,'MonteCarlo Policy Paths'!$A$2:$I$31,'Monte Carlo_WA Complance Price'!$B506+1,FALSE))</f>
        <v>102.4425538055782</v>
      </c>
      <c r="V506" s="24">
        <f ca="1">IF(V$6&lt;$C506,0,VLOOKUP(V$6,'MonteCarlo Policy Paths'!$A$2:$I$31,'Monte Carlo_WA Complance Price'!$B506+1,FALSE))</f>
        <v>103.83804091539416</v>
      </c>
      <c r="W506" s="24">
        <f ca="1">IF(W$6&lt;$C506,0,VLOOKUP(W$6,'MonteCarlo Policy Paths'!$A$2:$I$31,'Monte Carlo_WA Complance Price'!$B506+1,FALSE))</f>
        <v>105.23352802521011</v>
      </c>
      <c r="X506" s="24">
        <f ca="1">IF(X$6&lt;$C506,0,VLOOKUP(X$6,'MonteCarlo Policy Paths'!$A$2:$I$31,'Monte Carlo_WA Complance Price'!$B506+1,FALSE))</f>
        <v>106.47156953138905</v>
      </c>
      <c r="Y506" s="24">
        <f ca="1">IF(Y$6&lt;$C506,0,VLOOKUP(Y$6,'MonteCarlo Policy Paths'!$A$2:$I$31,'Monte Carlo_WA Complance Price'!$B506+1,FALSE))</f>
        <v>107.709611037568</v>
      </c>
      <c r="Z506" s="24">
        <f ca="1">IF(Z$6&lt;$C506,0,VLOOKUP(Z$6,'MonteCarlo Policy Paths'!$A$2:$I$31,'Monte Carlo_WA Complance Price'!$B506+1,FALSE))</f>
        <v>108.94765254374694</v>
      </c>
      <c r="AA506" s="24">
        <f ca="1">IF(AA$6&lt;$C506,0,VLOOKUP(AA$6,'MonteCarlo Policy Paths'!$A$2:$I$31,'Monte Carlo_WA Complance Price'!$B506+1,FALSE))</f>
        <v>110.18569404992589</v>
      </c>
      <c r="AB506" s="24">
        <f ca="1">IF(AB$6&lt;$C506,0,VLOOKUP(AB$6,'MonteCarlo Policy Paths'!$A$2:$I$31,'Monte Carlo_WA Complance Price'!$B506+1,FALSE))</f>
        <v>111.42373555610482</v>
      </c>
      <c r="AC506" s="24">
        <f ca="1">IF(AC$6&lt;$C506,0,VLOOKUP(AC$6,'MonteCarlo Policy Paths'!$A$2:$I$31,'Monte Carlo_WA Complance Price'!$B506+1,FALSE))</f>
        <v>112.86811731331359</v>
      </c>
      <c r="AD506" s="24">
        <f ca="1">IF(AD$6&lt;$C506,0,VLOOKUP(AD$6,'MonteCarlo Policy Paths'!$A$2:$I$31,'Monte Carlo_WA Complance Price'!$B506+1,FALSE))</f>
        <v>114.31249907052236</v>
      </c>
      <c r="AE506" s="24">
        <f ca="1">IF(AE$6&lt;$C506,0,VLOOKUP(AE$6,'MonteCarlo Policy Paths'!$A$2:$I$31,'Monte Carlo_WA Complance Price'!$B506+1,FALSE))</f>
        <v>115.75688082773114</v>
      </c>
      <c r="AF506" s="24">
        <f ca="1">IF(AF$6&lt;$C506,0,VLOOKUP(AF$6,'MonteCarlo Policy Paths'!$A$2:$I$31,'Monte Carlo_WA Complance Price'!$B506+1,FALSE))</f>
        <v>117.20126258493991</v>
      </c>
      <c r="AG506" s="25">
        <f ca="1">IF(AG$6&lt;$C506,0,VLOOKUP(AG$6,'MonteCarlo Policy Paths'!$A$2:$I$31,'Monte Carlo_WA Complance Price'!$B506+1,FALSE))</f>
        <v>118.64564434214866</v>
      </c>
      <c r="AI506" s="23">
        <f ca="1">E506*VLOOKUP(AI$6,'Greenhouse Gas Costs Avoided'!$A$2:$I$32,9,FALSE)</f>
        <v>0</v>
      </c>
      <c r="AJ506" s="24">
        <f ca="1">F506*VLOOKUP(AJ$6,'Greenhouse Gas Costs Avoided'!$A$2:$I$32,9,FALSE)</f>
        <v>5.2166744805659615</v>
      </c>
      <c r="AK506" s="24">
        <f ca="1">G506*VLOOKUP(AK$6,'Greenhouse Gas Costs Avoided'!$A$2:$I$32,9,FALSE)</f>
        <v>5.3216023247413169</v>
      </c>
      <c r="AL506" s="24">
        <f ca="1">H506*VLOOKUP(AL$6,'Greenhouse Gas Costs Avoided'!$A$2:$I$32,9,FALSE)</f>
        <v>5.4265301689166732</v>
      </c>
      <c r="AM506" s="24">
        <f ca="1">I506*VLOOKUP(AM$6,'Greenhouse Gas Costs Avoided'!$A$2:$I$32,9,FALSE)</f>
        <v>5.5063320831654474</v>
      </c>
      <c r="AN506" s="24">
        <f ca="1">J506*VLOOKUP(AN$6,'Greenhouse Gas Costs Avoided'!$A$2:$I$32,9,FALSE)</f>
        <v>5.5861339974142208</v>
      </c>
      <c r="AO506" s="24">
        <f ca="1">K506*VLOOKUP(AO$6,'Greenhouse Gas Costs Avoided'!$A$2:$I$32,9,FALSE)</f>
        <v>5.665935911662995</v>
      </c>
      <c r="AP506" s="24">
        <f ca="1">L506*VLOOKUP(AP$6,'Greenhouse Gas Costs Avoided'!$A$2:$I$32,9,FALSE)</f>
        <v>5.7457378259117702</v>
      </c>
      <c r="AQ506" s="24">
        <f ca="1">M506*VLOOKUP(AQ$6,'Greenhouse Gas Costs Avoided'!$A$2:$I$32,9,FALSE)</f>
        <v>5.8255397401605462</v>
      </c>
      <c r="AR506" s="24">
        <f ca="1">N506*VLOOKUP(AR$6,'Greenhouse Gas Costs Avoided'!$A$2:$I$32,9,FALSE)</f>
        <v>5.9053416544093205</v>
      </c>
      <c r="AS506" s="24">
        <f ca="1">O506*VLOOKUP(AS$6,'Greenhouse Gas Costs Avoided'!$A$2:$I$32,9,FALSE)</f>
        <v>5.9851435686580947</v>
      </c>
      <c r="AT506" s="24">
        <f ca="1">P506*VLOOKUP(AT$6,'Greenhouse Gas Costs Avoided'!$A$2:$I$32,9,FALSE)</f>
        <v>6.0649454829068699</v>
      </c>
      <c r="AU506" s="24">
        <f ca="1">Q506*VLOOKUP(AU$6,'Greenhouse Gas Costs Avoided'!$A$2:$I$32,9,FALSE)</f>
        <v>6.1447473971556432</v>
      </c>
      <c r="AV506" s="24">
        <f ca="1">R506*VLOOKUP(AV$6,'Greenhouse Gas Costs Avoided'!$A$2:$I$32,9,FALSE)</f>
        <v>6.2245493114044184</v>
      </c>
      <c r="AW506" s="24">
        <f ca="1">S506*VLOOKUP(AW$6,'Greenhouse Gas Costs Avoided'!$A$2:$I$32,9,FALSE)</f>
        <v>6.312953786990386</v>
      </c>
      <c r="AX506" s="24">
        <f ca="1">T506*VLOOKUP(AX$6,'Greenhouse Gas Costs Avoided'!$A$2:$I$32,9,FALSE)</f>
        <v>6.4013582625763545</v>
      </c>
      <c r="AY506" s="24">
        <f ca="1">U506*VLOOKUP(AY$6,'Greenhouse Gas Costs Avoided'!$A$2:$I$32,9,FALSE)</f>
        <v>6.4897627381623222</v>
      </c>
      <c r="AZ506" s="24">
        <f ca="1">V506*VLOOKUP(AZ$6,'Greenhouse Gas Costs Avoided'!$A$2:$I$32,9,FALSE)</f>
        <v>6.5781672137482907</v>
      </c>
      <c r="BA506" s="24">
        <f ca="1">W506*VLOOKUP(BA$6,'Greenhouse Gas Costs Avoided'!$A$2:$I$32,9,FALSE)</f>
        <v>6.6665716893342575</v>
      </c>
      <c r="BB506" s="24">
        <f ca="1">X506*VLOOKUP(BB$6,'Greenhouse Gas Costs Avoided'!$A$2:$I$32,9,FALSE)</f>
        <v>6.7450019445028957</v>
      </c>
      <c r="BC506" s="24">
        <f ca="1">Y506*VLOOKUP(BC$6,'Greenhouse Gas Costs Avoided'!$A$2:$I$32,9,FALSE)</f>
        <v>6.8234321996715348</v>
      </c>
      <c r="BD506" s="24">
        <f ca="1">Z506*VLOOKUP(BD$6,'Greenhouse Gas Costs Avoided'!$A$2:$I$32,9,FALSE)</f>
        <v>6.901862454840173</v>
      </c>
      <c r="BE506" s="24">
        <f ca="1">AA506*VLOOKUP(BE$6,'Greenhouse Gas Costs Avoided'!$A$2:$I$32,9,FALSE)</f>
        <v>6.9802927100088112</v>
      </c>
      <c r="BF506" s="24">
        <f ca="1">AB506*VLOOKUP(BF$6,'Greenhouse Gas Costs Avoided'!$A$2:$I$32,9,FALSE)</f>
        <v>7.0587229651774486</v>
      </c>
      <c r="BG506" s="24">
        <f ca="1">AC506*VLOOKUP(BG$6,'Greenhouse Gas Costs Avoided'!$A$2:$I$32,9,FALSE)</f>
        <v>7.1502249295408609</v>
      </c>
      <c r="BH506" s="24">
        <f ca="1">AD506*VLOOKUP(BH$6,'Greenhouse Gas Costs Avoided'!$A$2:$I$32,9,FALSE)</f>
        <v>7.2417268939042723</v>
      </c>
      <c r="BI506" s="24">
        <f ca="1">AE506*VLOOKUP(BI$6,'Greenhouse Gas Costs Avoided'!$A$2:$I$32,9,FALSE)</f>
        <v>7.3332288582676846</v>
      </c>
      <c r="BJ506" s="24">
        <f ca="1">AF506*VLOOKUP(BJ$6,'Greenhouse Gas Costs Avoided'!$A$2:$I$32,9,FALSE)</f>
        <v>7.424730822631096</v>
      </c>
      <c r="BK506" s="25">
        <f ca="1">AG506*VLOOKUP(BK$6,'Greenhouse Gas Costs Avoided'!$A$2:$I$32,9,FALSE)</f>
        <v>7.5162327869945065</v>
      </c>
    </row>
  </sheetData>
  <mergeCells count="3">
    <mergeCell ref="A1:B1"/>
    <mergeCell ref="E5:AG5"/>
    <mergeCell ref="AI5:BK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S506"/>
  <sheetViews>
    <sheetView topLeftCell="CK1" zoomScale="150" zoomScaleNormal="150" workbookViewId="0">
      <selection activeCell="BX16" sqref="BX16"/>
    </sheetView>
  </sheetViews>
  <sheetFormatPr defaultRowHeight="14.5" x14ac:dyDescent="0.35"/>
  <cols>
    <col min="1" max="1" width="29.81640625" customWidth="1"/>
    <col min="2" max="2" width="14.453125" customWidth="1"/>
    <col min="3" max="3" width="16.453125" customWidth="1"/>
    <col min="4" max="4" width="3.1796875" customWidth="1"/>
  </cols>
  <sheetData>
    <row r="1" spans="1:123" ht="15" thickBot="1" x14ac:dyDescent="0.4">
      <c r="A1" s="180" t="s">
        <v>19</v>
      </c>
      <c r="B1" s="181"/>
    </row>
    <row r="2" spans="1:123" x14ac:dyDescent="0.35">
      <c r="A2" s="5" t="s">
        <v>12</v>
      </c>
      <c r="B2" s="6">
        <v>5</v>
      </c>
    </row>
    <row r="3" spans="1:123" x14ac:dyDescent="0.35">
      <c r="A3" s="7" t="s">
        <v>13</v>
      </c>
      <c r="B3" s="8">
        <v>2023</v>
      </c>
    </row>
    <row r="4" spans="1:123" ht="15" thickBot="1" x14ac:dyDescent="0.4">
      <c r="A4" s="9" t="s">
        <v>14</v>
      </c>
      <c r="B4" s="10">
        <v>2023</v>
      </c>
    </row>
    <row r="5" spans="1:123" ht="15" thickBot="1" x14ac:dyDescent="0.4">
      <c r="E5" s="182" t="s">
        <v>142</v>
      </c>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4"/>
      <c r="AI5" s="182" t="s">
        <v>143</v>
      </c>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4"/>
      <c r="BM5" s="182" t="s">
        <v>149</v>
      </c>
      <c r="BN5" s="183"/>
      <c r="BO5" s="183"/>
      <c r="BP5" s="183"/>
      <c r="BQ5" s="183"/>
      <c r="BR5" s="183"/>
      <c r="BS5" s="183"/>
      <c r="BT5" s="183"/>
      <c r="BU5" s="183"/>
      <c r="BV5" s="183"/>
      <c r="BW5" s="183"/>
      <c r="BX5" s="183"/>
      <c r="BY5" s="183"/>
      <c r="BZ5" s="183"/>
      <c r="CA5" s="183"/>
      <c r="CB5" s="183"/>
      <c r="CC5" s="183"/>
      <c r="CD5" s="183"/>
      <c r="CE5" s="183"/>
      <c r="CF5" s="183"/>
      <c r="CG5" s="183"/>
      <c r="CH5" s="183"/>
      <c r="CI5" s="183"/>
      <c r="CJ5" s="183"/>
      <c r="CK5" s="183"/>
      <c r="CL5" s="183"/>
      <c r="CM5" s="183"/>
      <c r="CN5" s="183"/>
      <c r="CO5" s="184"/>
      <c r="CQ5" s="182" t="s">
        <v>144</v>
      </c>
      <c r="CR5" s="183"/>
      <c r="CS5" s="183"/>
      <c r="CT5" s="183"/>
      <c r="CU5" s="183"/>
      <c r="CV5" s="183"/>
      <c r="CW5" s="183"/>
      <c r="CX5" s="183"/>
      <c r="CY5" s="183"/>
      <c r="CZ5" s="183"/>
      <c r="DA5" s="183"/>
      <c r="DB5" s="183"/>
      <c r="DC5" s="183"/>
      <c r="DD5" s="183"/>
      <c r="DE5" s="183"/>
      <c r="DF5" s="183"/>
      <c r="DG5" s="183"/>
      <c r="DH5" s="183"/>
      <c r="DI5" s="183"/>
      <c r="DJ5" s="183"/>
      <c r="DK5" s="183"/>
      <c r="DL5" s="183"/>
      <c r="DM5" s="183"/>
      <c r="DN5" s="183"/>
      <c r="DO5" s="183"/>
      <c r="DP5" s="183"/>
      <c r="DQ5" s="183"/>
      <c r="DR5" s="183"/>
      <c r="DS5" s="184"/>
    </row>
    <row r="6" spans="1:123" ht="15" thickBot="1" x14ac:dyDescent="0.4">
      <c r="A6" s="168" t="s">
        <v>9</v>
      </c>
      <c r="B6" s="169" t="s">
        <v>10</v>
      </c>
      <c r="C6" s="170" t="s">
        <v>11</v>
      </c>
      <c r="E6" s="26">
        <v>2022</v>
      </c>
      <c r="F6" s="27">
        <v>2023</v>
      </c>
      <c r="G6" s="27">
        <v>2024</v>
      </c>
      <c r="H6" s="27">
        <v>2025</v>
      </c>
      <c r="I6" s="27">
        <v>2026</v>
      </c>
      <c r="J6" s="27">
        <v>2027</v>
      </c>
      <c r="K6" s="27">
        <v>2028</v>
      </c>
      <c r="L6" s="27">
        <v>2029</v>
      </c>
      <c r="M6" s="27">
        <v>2030</v>
      </c>
      <c r="N6" s="27">
        <v>2031</v>
      </c>
      <c r="O6" s="27">
        <v>2032</v>
      </c>
      <c r="P6" s="27">
        <v>2033</v>
      </c>
      <c r="Q6" s="27">
        <v>2034</v>
      </c>
      <c r="R6" s="27">
        <v>2035</v>
      </c>
      <c r="S6" s="27">
        <v>2036</v>
      </c>
      <c r="T6" s="27">
        <v>2037</v>
      </c>
      <c r="U6" s="27">
        <v>2038</v>
      </c>
      <c r="V6" s="27">
        <v>2039</v>
      </c>
      <c r="W6" s="27">
        <v>2040</v>
      </c>
      <c r="X6" s="27">
        <v>2041</v>
      </c>
      <c r="Y6" s="27">
        <v>2042</v>
      </c>
      <c r="Z6" s="27">
        <v>2043</v>
      </c>
      <c r="AA6" s="27">
        <v>2044</v>
      </c>
      <c r="AB6" s="27">
        <v>2045</v>
      </c>
      <c r="AC6" s="27">
        <v>2046</v>
      </c>
      <c r="AD6" s="27">
        <v>2047</v>
      </c>
      <c r="AE6" s="27">
        <v>2048</v>
      </c>
      <c r="AF6" s="27">
        <v>2049</v>
      </c>
      <c r="AG6" s="28">
        <v>2050</v>
      </c>
      <c r="AI6" s="152">
        <v>2022</v>
      </c>
      <c r="AJ6" s="153">
        <v>2023</v>
      </c>
      <c r="AK6" s="153">
        <v>2024</v>
      </c>
      <c r="AL6" s="153">
        <v>2025</v>
      </c>
      <c r="AM6" s="153">
        <v>2026</v>
      </c>
      <c r="AN6" s="153">
        <v>2027</v>
      </c>
      <c r="AO6" s="153">
        <v>2028</v>
      </c>
      <c r="AP6" s="153">
        <v>2029</v>
      </c>
      <c r="AQ6" s="153">
        <v>2030</v>
      </c>
      <c r="AR6" s="153">
        <v>2031</v>
      </c>
      <c r="AS6" s="153">
        <v>2032</v>
      </c>
      <c r="AT6" s="153">
        <v>2033</v>
      </c>
      <c r="AU6" s="153">
        <v>2034</v>
      </c>
      <c r="AV6" s="153">
        <v>2035</v>
      </c>
      <c r="AW6" s="153">
        <v>2036</v>
      </c>
      <c r="AX6" s="153">
        <v>2037</v>
      </c>
      <c r="AY6" s="153">
        <v>2038</v>
      </c>
      <c r="AZ6" s="153">
        <v>2039</v>
      </c>
      <c r="BA6" s="153">
        <v>2040</v>
      </c>
      <c r="BB6" s="153">
        <v>2041</v>
      </c>
      <c r="BC6" s="153">
        <v>2042</v>
      </c>
      <c r="BD6" s="153">
        <v>2043</v>
      </c>
      <c r="BE6" s="153">
        <v>2044</v>
      </c>
      <c r="BF6" s="153">
        <v>2045</v>
      </c>
      <c r="BG6" s="153">
        <v>2046</v>
      </c>
      <c r="BH6" s="153">
        <v>2047</v>
      </c>
      <c r="BI6" s="153">
        <v>2048</v>
      </c>
      <c r="BJ6" s="153">
        <v>2049</v>
      </c>
      <c r="BK6" s="154">
        <v>2050</v>
      </c>
      <c r="BM6" s="152">
        <v>2022</v>
      </c>
      <c r="BN6" s="153">
        <v>2023</v>
      </c>
      <c r="BO6" s="153">
        <v>2024</v>
      </c>
      <c r="BP6" s="153">
        <v>2025</v>
      </c>
      <c r="BQ6" s="153">
        <v>2026</v>
      </c>
      <c r="BR6" s="153">
        <v>2027</v>
      </c>
      <c r="BS6" s="153">
        <v>2028</v>
      </c>
      <c r="BT6" s="153">
        <v>2029</v>
      </c>
      <c r="BU6" s="153">
        <v>2030</v>
      </c>
      <c r="BV6" s="153">
        <v>2031</v>
      </c>
      <c r="BW6" s="153">
        <v>2032</v>
      </c>
      <c r="BX6" s="153">
        <v>2033</v>
      </c>
      <c r="BY6" s="153">
        <v>2034</v>
      </c>
      <c r="BZ6" s="153">
        <v>2035</v>
      </c>
      <c r="CA6" s="153">
        <v>2036</v>
      </c>
      <c r="CB6" s="153">
        <v>2037</v>
      </c>
      <c r="CC6" s="153">
        <v>2038</v>
      </c>
      <c r="CD6" s="153">
        <v>2039</v>
      </c>
      <c r="CE6" s="153">
        <v>2040</v>
      </c>
      <c r="CF6" s="153">
        <v>2041</v>
      </c>
      <c r="CG6" s="153">
        <v>2042</v>
      </c>
      <c r="CH6" s="153">
        <v>2043</v>
      </c>
      <c r="CI6" s="153">
        <v>2044</v>
      </c>
      <c r="CJ6" s="153">
        <v>2045</v>
      </c>
      <c r="CK6" s="153">
        <v>2046</v>
      </c>
      <c r="CL6" s="153">
        <v>2047</v>
      </c>
      <c r="CM6" s="153">
        <v>2048</v>
      </c>
      <c r="CN6" s="153">
        <v>2049</v>
      </c>
      <c r="CO6" s="154">
        <v>2050</v>
      </c>
      <c r="CQ6" s="152">
        <v>2022</v>
      </c>
      <c r="CR6" s="153">
        <v>2023</v>
      </c>
      <c r="CS6" s="153">
        <v>2024</v>
      </c>
      <c r="CT6" s="153">
        <v>2025</v>
      </c>
      <c r="CU6" s="153">
        <v>2026</v>
      </c>
      <c r="CV6" s="153">
        <v>2027</v>
      </c>
      <c r="CW6" s="153">
        <v>2028</v>
      </c>
      <c r="CX6" s="153">
        <v>2029</v>
      </c>
      <c r="CY6" s="153">
        <v>2030</v>
      </c>
      <c r="CZ6" s="153">
        <v>2031</v>
      </c>
      <c r="DA6" s="153">
        <v>2032</v>
      </c>
      <c r="DB6" s="153">
        <v>2033</v>
      </c>
      <c r="DC6" s="153">
        <v>2034</v>
      </c>
      <c r="DD6" s="153">
        <v>2035</v>
      </c>
      <c r="DE6" s="153">
        <v>2036</v>
      </c>
      <c r="DF6" s="153">
        <v>2037</v>
      </c>
      <c r="DG6" s="153">
        <v>2038</v>
      </c>
      <c r="DH6" s="153">
        <v>2039</v>
      </c>
      <c r="DI6" s="153">
        <v>2040</v>
      </c>
      <c r="DJ6" s="153">
        <v>2041</v>
      </c>
      <c r="DK6" s="153">
        <v>2042</v>
      </c>
      <c r="DL6" s="153">
        <v>2043</v>
      </c>
      <c r="DM6" s="153">
        <v>2044</v>
      </c>
      <c r="DN6" s="153">
        <v>2045</v>
      </c>
      <c r="DO6" s="153">
        <v>2046</v>
      </c>
      <c r="DP6" s="153">
        <v>2047</v>
      </c>
      <c r="DQ6" s="153">
        <v>2048</v>
      </c>
      <c r="DR6" s="153">
        <v>2049</v>
      </c>
      <c r="DS6" s="154">
        <v>2050</v>
      </c>
    </row>
    <row r="7" spans="1:123" x14ac:dyDescent="0.35">
      <c r="A7" s="171">
        <v>1</v>
      </c>
      <c r="B7" s="172">
        <v>3</v>
      </c>
      <c r="C7" s="173">
        <v>2023</v>
      </c>
      <c r="E7" s="20">
        <v>0</v>
      </c>
      <c r="F7" s="21">
        <v>82.346532180449415</v>
      </c>
      <c r="G7" s="21">
        <v>84.002844861871253</v>
      </c>
      <c r="H7" s="21">
        <v>85.659157543293105</v>
      </c>
      <c r="I7" s="21">
        <v>86.918851036576825</v>
      </c>
      <c r="J7" s="21">
        <v>88.178544529860531</v>
      </c>
      <c r="K7" s="21">
        <v>89.438238023144251</v>
      </c>
      <c r="L7" s="21">
        <v>90.697931516427971</v>
      </c>
      <c r="M7" s="21">
        <v>91.95762500971172</v>
      </c>
      <c r="N7" s="21">
        <v>93.21731850299544</v>
      </c>
      <c r="O7" s="21">
        <v>94.47701199627916</v>
      </c>
      <c r="P7" s="21">
        <v>95.73670548956288</v>
      </c>
      <c r="Q7" s="21">
        <v>96.996398982846586</v>
      </c>
      <c r="R7" s="21">
        <v>101.49317720655506</v>
      </c>
      <c r="S7" s="21">
        <v>104.21949379267882</v>
      </c>
      <c r="T7" s="21">
        <v>107.03810370059369</v>
      </c>
      <c r="U7" s="21">
        <v>109.92690053835344</v>
      </c>
      <c r="V7" s="21">
        <v>112.89757853003228</v>
      </c>
      <c r="W7" s="21">
        <v>115.91943874780665</v>
      </c>
      <c r="X7" s="21">
        <v>119.06733931122673</v>
      </c>
      <c r="Y7" s="21">
        <v>122.25496395468721</v>
      </c>
      <c r="Z7" s="21">
        <v>125.4992630232488</v>
      </c>
      <c r="AA7" s="21">
        <v>128.82380079097237</v>
      </c>
      <c r="AB7" s="21">
        <v>132.24028719953677</v>
      </c>
      <c r="AC7" s="21">
        <v>135.74155640209787</v>
      </c>
      <c r="AD7" s="21">
        <v>139.32654413598658</v>
      </c>
      <c r="AE7" s="21">
        <v>142.9856742986068</v>
      </c>
      <c r="AF7" s="21">
        <v>146.72361540812219</v>
      </c>
      <c r="AG7" s="22">
        <v>150.52284977717397</v>
      </c>
      <c r="AI7" s="151">
        <v>0</v>
      </c>
      <c r="AJ7" s="155">
        <v>5.2166744805659615</v>
      </c>
      <c r="AK7" s="155">
        <v>5.3216023247413169</v>
      </c>
      <c r="AL7" s="155">
        <v>5.4265301689166732</v>
      </c>
      <c r="AM7" s="155">
        <v>5.5063320831654474</v>
      </c>
      <c r="AN7" s="155">
        <v>5.5861339974142208</v>
      </c>
      <c r="AO7" s="155">
        <v>5.665935911662995</v>
      </c>
      <c r="AP7" s="155">
        <v>5.7457378259117702</v>
      </c>
      <c r="AQ7" s="155">
        <v>5.8255397401605462</v>
      </c>
      <c r="AR7" s="155">
        <v>5.9053416544093205</v>
      </c>
      <c r="AS7" s="155">
        <v>5.9851435686580947</v>
      </c>
      <c r="AT7" s="155">
        <v>6.0649454829068699</v>
      </c>
      <c r="AU7" s="155">
        <v>6.1447473971556432</v>
      </c>
      <c r="AV7" s="155">
        <v>6.4296194808152167</v>
      </c>
      <c r="AW7" s="155">
        <v>6.6023323538917609</v>
      </c>
      <c r="AX7" s="155">
        <v>6.7808920331878957</v>
      </c>
      <c r="AY7" s="155">
        <v>6.9638980729572149</v>
      </c>
      <c r="AZ7" s="155">
        <v>7.1520913053717949</v>
      </c>
      <c r="BA7" s="155">
        <v>7.3435269452765404</v>
      </c>
      <c r="BB7" s="155">
        <v>7.5429472742415475</v>
      </c>
      <c r="BC7" s="155">
        <v>7.744884134129272</v>
      </c>
      <c r="BD7" s="155">
        <v>7.950411333759269</v>
      </c>
      <c r="BE7" s="155">
        <v>8.161021676093501</v>
      </c>
      <c r="BF7" s="155">
        <v>8.3774569890184303</v>
      </c>
      <c r="BG7" s="155">
        <v>8.5992633142510115</v>
      </c>
      <c r="BH7" s="155">
        <v>8.8263732304711304</v>
      </c>
      <c r="BI7" s="155">
        <v>9.05818008905967</v>
      </c>
      <c r="BJ7" s="155">
        <v>9.2949796418706736</v>
      </c>
      <c r="BK7" s="156">
        <v>9.5356621388007277</v>
      </c>
      <c r="BM7" s="160">
        <f>VLOOKUP(BM$6,'MonteCarlo Policy Paths'!$N$2:$S$31,$B7+1,FALSE)</f>
        <v>24.400896901266854</v>
      </c>
      <c r="BN7" s="161">
        <f>VLOOKUP(BN$6,'MonteCarlo Policy Paths'!$N$2:$S$31,$B7+1,FALSE)</f>
        <v>27.277092285564247</v>
      </c>
      <c r="BO7" s="161">
        <f>VLOOKUP(BO$6,'MonteCarlo Policy Paths'!$N$2:$S$31,$B7+1,FALSE)</f>
        <v>30.488398193607274</v>
      </c>
      <c r="BP7" s="161">
        <f>VLOOKUP(BP$6,'MonteCarlo Policy Paths'!$N$2:$S$31,$B7+1,FALSE)</f>
        <v>34.070901710124843</v>
      </c>
      <c r="BQ7" s="161">
        <f>VLOOKUP(BQ$6,'MonteCarlo Policy Paths'!$N$2:$S$31,$B7+1,FALSE)</f>
        <v>38.049962908416198</v>
      </c>
      <c r="BR7" s="161">
        <f>VLOOKUP(BR$6,'MonteCarlo Policy Paths'!$N$2:$S$31,$B7+1,FALSE)</f>
        <v>42.441930627628253</v>
      </c>
      <c r="BS7" s="161">
        <f>VLOOKUP(BS$6,'MonteCarlo Policy Paths'!$N$2:$S$31,$B7+1,FALSE)</f>
        <v>47.302864628556662</v>
      </c>
      <c r="BT7" s="161">
        <f>VLOOKUP(BT$6,'MonteCarlo Policy Paths'!$N$2:$S$31,$B7+1,FALSE)</f>
        <v>52.715092471952183</v>
      </c>
      <c r="BU7" s="161">
        <f>VLOOKUP(BU$6,'MonteCarlo Policy Paths'!$N$2:$S$31,$B7+1,FALSE)</f>
        <v>58.737483764437521</v>
      </c>
      <c r="BV7" s="161">
        <f>VLOOKUP(BV$6,'MonteCarlo Policy Paths'!$N$2:$S$31,$B7+1,FALSE)</f>
        <v>65.512636340122413</v>
      </c>
      <c r="BW7" s="161">
        <f>VLOOKUP(BW$6,'MonteCarlo Policy Paths'!$N$2:$S$31,$B7+1,FALSE)</f>
        <v>73.079994851258945</v>
      </c>
      <c r="BX7" s="161">
        <f>VLOOKUP(BX$6,'MonteCarlo Policy Paths'!$N$2:$S$31,$B7+1,FALSE)</f>
        <v>81.527096411801594</v>
      </c>
      <c r="BY7" s="161">
        <f>VLOOKUP(BY$6,'MonteCarlo Policy Paths'!$N$2:$S$31,$B7+1,FALSE)</f>
        <v>90.963600198236662</v>
      </c>
      <c r="BZ7" s="161">
        <f>VLOOKUP(BZ$6,'MonteCarlo Policy Paths'!$N$2:$S$31,$B7+1,FALSE)</f>
        <v>101.49317720655506</v>
      </c>
      <c r="CA7" s="161">
        <f>VLOOKUP(CA$6,'MonteCarlo Policy Paths'!$N$2:$S$31,$B7+1,FALSE)</f>
        <v>104.21949379267882</v>
      </c>
      <c r="CB7" s="161">
        <f>VLOOKUP(CB$6,'MonteCarlo Policy Paths'!$N$2:$S$31,$B7+1,FALSE)</f>
        <v>107.03810370059369</v>
      </c>
      <c r="CC7" s="161">
        <f>VLOOKUP(CC$6,'MonteCarlo Policy Paths'!$N$2:$S$31,$B7+1,FALSE)</f>
        <v>109.92690053835344</v>
      </c>
      <c r="CD7" s="161">
        <f>VLOOKUP(CD$6,'MonteCarlo Policy Paths'!$N$2:$S$31,$B7+1,FALSE)</f>
        <v>112.89757853003228</v>
      </c>
      <c r="CE7" s="161">
        <f>VLOOKUP(CE$6,'MonteCarlo Policy Paths'!$N$2:$S$31,$B7+1,FALSE)</f>
        <v>115.91943874780665</v>
      </c>
      <c r="CF7" s="161">
        <f>VLOOKUP(CF$6,'MonteCarlo Policy Paths'!$N$2:$S$31,$B7+1,FALSE)</f>
        <v>119.06733931122673</v>
      </c>
      <c r="CG7" s="161">
        <f>VLOOKUP(CG$6,'MonteCarlo Policy Paths'!$N$2:$S$31,$B7+1,FALSE)</f>
        <v>122.25496395468721</v>
      </c>
      <c r="CH7" s="161">
        <f>VLOOKUP(CH$6,'MonteCarlo Policy Paths'!$N$2:$S$31,$B7+1,FALSE)</f>
        <v>125.4992630232488</v>
      </c>
      <c r="CI7" s="161">
        <f>VLOOKUP(CI$6,'MonteCarlo Policy Paths'!$N$2:$S$31,$B7+1,FALSE)</f>
        <v>128.82380079097237</v>
      </c>
      <c r="CJ7" s="161">
        <f>VLOOKUP(CJ$6,'MonteCarlo Policy Paths'!$N$2:$S$31,$B7+1,FALSE)</f>
        <v>132.24028719953677</v>
      </c>
      <c r="CK7" s="161">
        <f>VLOOKUP(CK$6,'MonteCarlo Policy Paths'!$N$2:$S$31,$B7+1,FALSE)</f>
        <v>135.74155640209787</v>
      </c>
      <c r="CL7" s="161">
        <f>VLOOKUP(CL$6,'MonteCarlo Policy Paths'!$N$2:$S$31,$B7+1,FALSE)</f>
        <v>139.32654413598658</v>
      </c>
      <c r="CM7" s="161">
        <f>VLOOKUP(CM$6,'MonteCarlo Policy Paths'!$N$2:$S$31,$B7+1,FALSE)</f>
        <v>142.9856742986068</v>
      </c>
      <c r="CN7" s="161">
        <f>VLOOKUP(CN$6,'MonteCarlo Policy Paths'!$N$2:$S$31,$B7+1,FALSE)</f>
        <v>146.72361540812219</v>
      </c>
      <c r="CO7" s="162">
        <f>VLOOKUP(CO$6,'MonteCarlo Policy Paths'!$N$2:$S$31,$B7+1,FALSE)</f>
        <v>150.52284977717397</v>
      </c>
      <c r="CQ7" s="160">
        <f>BM7*VLOOKUP(AI$6,'Greenhouse Gas Costs Avoided'!$A$2:$I$32,9,FALSE)</f>
        <v>1.5458032390340439</v>
      </c>
      <c r="CR7" s="161">
        <f>BN7*VLOOKUP(AJ$6,'Greenhouse Gas Costs Avoided'!$A$2:$I$32,9,FALSE)</f>
        <v>1.7280109734108424</v>
      </c>
      <c r="CS7" s="161">
        <f>BO7*VLOOKUP(AK$6,'Greenhouse Gas Costs Avoided'!$A$2:$I$32,9,FALSE)</f>
        <v>1.9314480476408618</v>
      </c>
      <c r="CT7" s="161">
        <f>BP7*VLOOKUP(AL$6,'Greenhouse Gas Costs Avoided'!$A$2:$I$32,9,FALSE)</f>
        <v>2.1584005880368746</v>
      </c>
      <c r="CU7" s="161">
        <f>BQ7*VLOOKUP(AM$6,'Greenhouse Gas Costs Avoided'!$A$2:$I$32,9,FALSE)</f>
        <v>2.4104751619151044</v>
      </c>
      <c r="CV7" s="161">
        <f>BR7*VLOOKUP(AN$6,'Greenhouse Gas Costs Avoided'!$A$2:$I$32,9,FALSE)</f>
        <v>2.6887074725371978</v>
      </c>
      <c r="CW7" s="161">
        <f>BS7*VLOOKUP(AO$6,'Greenhouse Gas Costs Avoided'!$A$2:$I$32,9,FALSE)</f>
        <v>2.996648920499946</v>
      </c>
      <c r="CX7" s="161">
        <f>BT7*VLOOKUP(AP$6,'Greenhouse Gas Costs Avoided'!$A$2:$I$32,9,FALSE)</f>
        <v>3.339514978438852</v>
      </c>
      <c r="CY7" s="161">
        <f>BU7*VLOOKUP(AQ$6,'Greenhouse Gas Costs Avoided'!$A$2:$I$32,9,FALSE)</f>
        <v>3.7210350514231747</v>
      </c>
      <c r="CZ7" s="161">
        <f>BV7*VLOOKUP(AR$6,'Greenhouse Gas Costs Avoided'!$A$2:$I$32,9,FALSE)</f>
        <v>4.1502427497639598</v>
      </c>
      <c r="DA7" s="161">
        <f>BW7*VLOOKUP(AS$6,'Greenhouse Gas Costs Avoided'!$A$2:$I$32,9,FALSE)</f>
        <v>4.6296369025600148</v>
      </c>
      <c r="DB7" s="161">
        <f>BX7*VLOOKUP(AT$6,'Greenhouse Gas Costs Avoided'!$A$2:$I$32,9,FALSE)</f>
        <v>5.1647630090130283</v>
      </c>
      <c r="DC7" s="161">
        <f>BY7*VLOOKUP(AU$6,'Greenhouse Gas Costs Avoided'!$A$2:$I$32,9,FALSE)</f>
        <v>5.7625680068068199</v>
      </c>
      <c r="DD7" s="161">
        <f>BZ7*VLOOKUP(AV$6,'Greenhouse Gas Costs Avoided'!$A$2:$I$32,9,FALSE)</f>
        <v>6.4296194808152167</v>
      </c>
      <c r="DE7" s="161">
        <f>CA7*VLOOKUP(AW$6,'Greenhouse Gas Costs Avoided'!$A$2:$I$32,9,FALSE)</f>
        <v>6.6023323538917609</v>
      </c>
      <c r="DF7" s="161">
        <f>CB7*VLOOKUP(AX$6,'Greenhouse Gas Costs Avoided'!$A$2:$I$32,9,FALSE)</f>
        <v>6.7808920331878957</v>
      </c>
      <c r="DG7" s="161">
        <f>CC7*VLOOKUP(AY$6,'Greenhouse Gas Costs Avoided'!$A$2:$I$32,9,FALSE)</f>
        <v>6.9638980729572149</v>
      </c>
      <c r="DH7" s="161">
        <f>CD7*VLOOKUP(AZ$6,'Greenhouse Gas Costs Avoided'!$A$2:$I$32,9,FALSE)</f>
        <v>7.1520913053717949</v>
      </c>
      <c r="DI7" s="161">
        <f>CE7*VLOOKUP(BA$6,'Greenhouse Gas Costs Avoided'!$A$2:$I$32,9,FALSE)</f>
        <v>7.3435269452765404</v>
      </c>
      <c r="DJ7" s="161">
        <f>CF7*VLOOKUP(BB$6,'Greenhouse Gas Costs Avoided'!$A$2:$I$32,9,FALSE)</f>
        <v>7.5429472742415475</v>
      </c>
      <c r="DK7" s="161">
        <f>CG7*VLOOKUP(BC$6,'Greenhouse Gas Costs Avoided'!$A$2:$I$32,9,FALSE)</f>
        <v>7.744884134129272</v>
      </c>
      <c r="DL7" s="161">
        <f>CH7*VLOOKUP(BD$6,'Greenhouse Gas Costs Avoided'!$A$2:$I$32,9,FALSE)</f>
        <v>7.950411333759269</v>
      </c>
      <c r="DM7" s="161">
        <f>CI7*VLOOKUP(BE$6,'Greenhouse Gas Costs Avoided'!$A$2:$I$32,9,FALSE)</f>
        <v>8.161021676093501</v>
      </c>
      <c r="DN7" s="161">
        <f>CJ7*VLOOKUP(BF$6,'Greenhouse Gas Costs Avoided'!$A$2:$I$32,9,FALSE)</f>
        <v>8.3774569890184303</v>
      </c>
      <c r="DO7" s="161">
        <f>CK7*VLOOKUP(BG$6,'Greenhouse Gas Costs Avoided'!$A$2:$I$32,9,FALSE)</f>
        <v>8.5992633142510115</v>
      </c>
      <c r="DP7" s="161">
        <f>CL7*VLOOKUP(BH$6,'Greenhouse Gas Costs Avoided'!$A$2:$I$32,9,FALSE)</f>
        <v>8.8263732304711304</v>
      </c>
      <c r="DQ7" s="161">
        <f>CM7*VLOOKUP(BI$6,'Greenhouse Gas Costs Avoided'!$A$2:$I$32,9,FALSE)</f>
        <v>9.05818008905967</v>
      </c>
      <c r="DR7" s="161">
        <f>CN7*VLOOKUP(BJ$6,'Greenhouse Gas Costs Avoided'!$A$2:$I$32,9,FALSE)</f>
        <v>9.2949796418706736</v>
      </c>
      <c r="DS7" s="162">
        <f>CO7*VLOOKUP(BK$6,'Greenhouse Gas Costs Avoided'!$A$2:$I$32,9,FALSE)</f>
        <v>9.5356621388007277</v>
      </c>
    </row>
    <row r="8" spans="1:123" x14ac:dyDescent="0.35">
      <c r="A8" s="174">
        <v>2</v>
      </c>
      <c r="B8" s="12">
        <v>4</v>
      </c>
      <c r="C8" s="175">
        <v>2023</v>
      </c>
      <c r="E8" s="20">
        <v>0</v>
      </c>
      <c r="F8" s="21">
        <v>82.346532180449415</v>
      </c>
      <c r="G8" s="21">
        <v>84.002844861871253</v>
      </c>
      <c r="H8" s="21">
        <v>85.659157543293105</v>
      </c>
      <c r="I8" s="21">
        <v>86.918851036576825</v>
      </c>
      <c r="J8" s="21">
        <v>88.178544529860531</v>
      </c>
      <c r="K8" s="21">
        <v>89.438238023144251</v>
      </c>
      <c r="L8" s="21">
        <v>90.697931516427971</v>
      </c>
      <c r="M8" s="21">
        <v>91.95762500971172</v>
      </c>
      <c r="N8" s="21">
        <v>93.21731850299544</v>
      </c>
      <c r="O8" s="21">
        <v>94.47701199627916</v>
      </c>
      <c r="P8" s="21">
        <v>95.73670548956288</v>
      </c>
      <c r="Q8" s="21">
        <v>96.996398982846586</v>
      </c>
      <c r="R8" s="21">
        <v>98.25609247613032</v>
      </c>
      <c r="S8" s="21">
        <v>99.65157958594628</v>
      </c>
      <c r="T8" s="21">
        <v>101.04706669576224</v>
      </c>
      <c r="U8" s="21">
        <v>102.4425538055782</v>
      </c>
      <c r="V8" s="21">
        <v>103.83804091539416</v>
      </c>
      <c r="W8" s="21">
        <v>105.23352802521011</v>
      </c>
      <c r="X8" s="21">
        <v>106.47156953138905</v>
      </c>
      <c r="Y8" s="21">
        <v>107.709611037568</v>
      </c>
      <c r="Z8" s="21">
        <v>108.94765254374694</v>
      </c>
      <c r="AA8" s="21">
        <v>110.18569404992589</v>
      </c>
      <c r="AB8" s="21">
        <v>111.42373555610482</v>
      </c>
      <c r="AC8" s="21">
        <v>112.86811731331359</v>
      </c>
      <c r="AD8" s="21">
        <v>114.31249907052236</v>
      </c>
      <c r="AE8" s="21">
        <v>115.75688082773114</v>
      </c>
      <c r="AF8" s="21">
        <v>117.20126258493991</v>
      </c>
      <c r="AG8" s="22">
        <v>119.5319620819439</v>
      </c>
      <c r="AI8" s="20">
        <v>0</v>
      </c>
      <c r="AJ8" s="21">
        <v>5.2166744805659615</v>
      </c>
      <c r="AK8" s="21">
        <v>5.3216023247413169</v>
      </c>
      <c r="AL8" s="21">
        <v>5.4265301689166732</v>
      </c>
      <c r="AM8" s="21">
        <v>5.5063320831654474</v>
      </c>
      <c r="AN8" s="21">
        <v>5.5861339974142208</v>
      </c>
      <c r="AO8" s="21">
        <v>5.665935911662995</v>
      </c>
      <c r="AP8" s="21">
        <v>5.7457378259117702</v>
      </c>
      <c r="AQ8" s="21">
        <v>5.8255397401605462</v>
      </c>
      <c r="AR8" s="21">
        <v>5.9053416544093205</v>
      </c>
      <c r="AS8" s="21">
        <v>5.9851435686580947</v>
      </c>
      <c r="AT8" s="21">
        <v>6.0649454829068699</v>
      </c>
      <c r="AU8" s="21">
        <v>6.1447473971556432</v>
      </c>
      <c r="AV8" s="21">
        <v>6.2245493114044184</v>
      </c>
      <c r="AW8" s="21">
        <v>6.312953786990386</v>
      </c>
      <c r="AX8" s="21">
        <v>6.4013582625763545</v>
      </c>
      <c r="AY8" s="21">
        <v>6.4897627381623222</v>
      </c>
      <c r="AZ8" s="21">
        <v>6.5781672137482907</v>
      </c>
      <c r="BA8" s="21">
        <v>6.6665716893342575</v>
      </c>
      <c r="BB8" s="21">
        <v>6.7450019445028957</v>
      </c>
      <c r="BC8" s="21">
        <v>6.8234321996715348</v>
      </c>
      <c r="BD8" s="21">
        <v>6.901862454840173</v>
      </c>
      <c r="BE8" s="21">
        <v>6.9802927100088112</v>
      </c>
      <c r="BF8" s="21">
        <v>7.0587229651774486</v>
      </c>
      <c r="BG8" s="21">
        <v>7.1502249295408609</v>
      </c>
      <c r="BH8" s="21">
        <v>7.2417268939042723</v>
      </c>
      <c r="BI8" s="21">
        <v>7.3332288582676846</v>
      </c>
      <c r="BJ8" s="21">
        <v>7.424730822631096</v>
      </c>
      <c r="BK8" s="22">
        <v>7.5723812490175435</v>
      </c>
      <c r="BM8" s="163">
        <f>VLOOKUP(BM$6,'MonteCarlo Policy Paths'!$N$2:$S$31,$B8+1,FALSE)</f>
        <v>21.456887556927661</v>
      </c>
      <c r="BN8" s="21">
        <f>VLOOKUP(BN$6,'MonteCarlo Policy Paths'!$N$2:$S$31,$B8+1,FALSE)</f>
        <v>23.119081894670884</v>
      </c>
      <c r="BO8" s="21">
        <f>VLOOKUP(BO$6,'MonteCarlo Policy Paths'!$N$2:$S$31,$B8+1,FALSE)</f>
        <v>24.918982795429599</v>
      </c>
      <c r="BP8" s="21">
        <f>VLOOKUP(BP$6,'MonteCarlo Policy Paths'!$N$2:$S$31,$B8+1,FALSE)</f>
        <v>26.866510906830612</v>
      </c>
      <c r="BQ8" s="21">
        <f>VLOOKUP(BQ$6,'MonteCarlo Policy Paths'!$N$2:$S$31,$B8+1,FALSE)</f>
        <v>28.957808063155838</v>
      </c>
      <c r="BR8" s="21">
        <f>VLOOKUP(BR$6,'MonteCarlo Policy Paths'!$N$2:$S$31,$B8+1,FALSE)</f>
        <v>31.169773267386955</v>
      </c>
      <c r="BS8" s="21">
        <f>VLOOKUP(BS$6,'MonteCarlo Policy Paths'!$N$2:$S$31,$B8+1,FALSE)</f>
        <v>33.536503079259326</v>
      </c>
      <c r="BT8" s="21">
        <f>VLOOKUP(BT$6,'MonteCarlo Policy Paths'!$N$2:$S$31,$B8+1,FALSE)</f>
        <v>36.094562758542168</v>
      </c>
      <c r="BU8" s="21">
        <f>VLOOKUP(BU$6,'MonteCarlo Policy Paths'!$N$2:$S$31,$B8+1,FALSE)</f>
        <v>38.859796339203925</v>
      </c>
      <c r="BV8" s="21">
        <f>VLOOKUP(BV$6,'MonteCarlo Policy Paths'!$N$2:$S$31,$B8+1,FALSE)</f>
        <v>41.937214526892696</v>
      </c>
      <c r="BW8" s="21">
        <f>VLOOKUP(BW$6,'MonteCarlo Policy Paths'!$N$2:$S$31,$B8+1,FALSE)</f>
        <v>45.285702034805901</v>
      </c>
      <c r="BX8" s="21">
        <f>VLOOKUP(BX$6,'MonteCarlo Policy Paths'!$N$2:$S$31,$B8+1,FALSE)</f>
        <v>48.923675973628832</v>
      </c>
      <c r="BY8" s="21">
        <f>VLOOKUP(BY$6,'MonteCarlo Policy Paths'!$N$2:$S$31,$B8+1,FALSE)</f>
        <v>52.880283256992421</v>
      </c>
      <c r="BZ8" s="21">
        <f>VLOOKUP(BZ$6,'MonteCarlo Policy Paths'!$N$2:$S$31,$B8+1,FALSE)</f>
        <v>57.179951130409847</v>
      </c>
      <c r="CA8" s="21">
        <f>VLOOKUP(CA$6,'MonteCarlo Policy Paths'!$N$2:$S$31,$B8+1,FALSE)</f>
        <v>59.199989570907007</v>
      </c>
      <c r="CB8" s="21">
        <f>VLOOKUP(CB$6,'MonteCarlo Policy Paths'!$N$2:$S$31,$B8+1,FALSE)</f>
        <v>61.304348310445278</v>
      </c>
      <c r="CC8" s="21">
        <f>VLOOKUP(CC$6,'MonteCarlo Policy Paths'!$N$2:$S$31,$B8+1,FALSE)</f>
        <v>63.486799757257046</v>
      </c>
      <c r="CD8" s="21">
        <f>VLOOKUP(CD$6,'MonteCarlo Policy Paths'!$N$2:$S$31,$B8+1,FALSE)</f>
        <v>65.754412861465767</v>
      </c>
      <c r="CE8" s="21">
        <f>VLOOKUP(CE$6,'MonteCarlo Policy Paths'!$N$2:$S$31,$B8+1,FALSE)</f>
        <v>68.097759333367534</v>
      </c>
      <c r="CF8" s="21">
        <f>VLOOKUP(CF$6,'MonteCarlo Policy Paths'!$N$2:$S$31,$B8+1,FALSE)</f>
        <v>70.548973057852507</v>
      </c>
      <c r="CG8" s="21">
        <f>VLOOKUP(CG$6,'MonteCarlo Policy Paths'!$N$2:$S$31,$B8+1,FALSE)</f>
        <v>73.077007009761019</v>
      </c>
      <c r="CH8" s="21">
        <f>VLOOKUP(CH$6,'MonteCarlo Policy Paths'!$N$2:$S$31,$B8+1,FALSE)</f>
        <v>75.691476032446857</v>
      </c>
      <c r="CI8" s="21">
        <f>VLOOKUP(CI$6,'MonteCarlo Policy Paths'!$N$2:$S$31,$B8+1,FALSE)</f>
        <v>78.404802280730166</v>
      </c>
      <c r="CJ8" s="21">
        <f>VLOOKUP(CJ$6,'MonteCarlo Policy Paths'!$N$2:$S$31,$B8+1,FALSE)</f>
        <v>81.224927058038162</v>
      </c>
      <c r="CK8" s="21">
        <f>VLOOKUP(CK$6,'MonteCarlo Policy Paths'!$N$2:$S$31,$B8+1,FALSE)</f>
        <v>84.152487263770951</v>
      </c>
      <c r="CL8" s="21">
        <f>VLOOKUP(CL$6,'MonteCarlo Policy Paths'!$N$2:$S$31,$B8+1,FALSE)</f>
        <v>87.19069011352974</v>
      </c>
      <c r="CM8" s="21">
        <f>VLOOKUP(CM$6,'MonteCarlo Policy Paths'!$N$2:$S$31,$B8+1,FALSE)</f>
        <v>90.339519718236858</v>
      </c>
      <c r="CN8" s="21">
        <f>VLOOKUP(CN$6,'MonteCarlo Policy Paths'!$N$2:$S$31,$B8+1,FALSE)</f>
        <v>93.604800202242828</v>
      </c>
      <c r="CO8" s="164">
        <f>VLOOKUP(CO$6,'MonteCarlo Policy Paths'!$N$2:$S$31,$B8+1,FALSE)</f>
        <v>96.983684685934094</v>
      </c>
      <c r="CQ8" s="163">
        <f>BM8*VLOOKUP(AI$6,'Greenhouse Gas Costs Avoided'!$A$2:$I$32,9,FALSE)</f>
        <v>1.3592994724454583</v>
      </c>
      <c r="CR8" s="21">
        <f>BN8*VLOOKUP(AJ$6,'Greenhouse Gas Costs Avoided'!$A$2:$I$32,9,FALSE)</f>
        <v>1.4645999210963487</v>
      </c>
      <c r="CS8" s="21">
        <f>BO8*VLOOKUP(AK$6,'Greenhouse Gas Costs Avoided'!$A$2:$I$32,9,FALSE)</f>
        <v>1.5786241167474793</v>
      </c>
      <c r="CT8" s="21">
        <f>BP8*VLOOKUP(AL$6,'Greenhouse Gas Costs Avoided'!$A$2:$I$32,9,FALSE)</f>
        <v>1.7020005350363183</v>
      </c>
      <c r="CU8" s="21">
        <f>BQ8*VLOOKUP(AM$6,'Greenhouse Gas Costs Avoided'!$A$2:$I$32,9,FALSE)</f>
        <v>1.8344847601494692</v>
      </c>
      <c r="CV8" s="21">
        <f>BR8*VLOOKUP(AN$6,'Greenhouse Gas Costs Avoided'!$A$2:$I$32,9,FALSE)</f>
        <v>1.9746133378475101</v>
      </c>
      <c r="CW8" s="21">
        <f>BS8*VLOOKUP(AO$6,'Greenhouse Gas Costs Avoided'!$A$2:$I$32,9,FALSE)</f>
        <v>2.1245462941611284</v>
      </c>
      <c r="CX8" s="21">
        <f>BT8*VLOOKUP(AP$6,'Greenhouse Gas Costs Avoided'!$A$2:$I$32,9,FALSE)</f>
        <v>2.2866000479177169</v>
      </c>
      <c r="CY8" s="21">
        <f>BU8*VLOOKUP(AQ$6,'Greenhouse Gas Costs Avoided'!$A$2:$I$32,9,FALSE)</f>
        <v>2.4617783228380428</v>
      </c>
      <c r="CZ8" s="21">
        <f>BV8*VLOOKUP(AR$6,'Greenhouse Gas Costs Avoided'!$A$2:$I$32,9,FALSE)</f>
        <v>2.6567335747552212</v>
      </c>
      <c r="DA8" s="21">
        <f>BW8*VLOOKUP(AS$6,'Greenhouse Gas Costs Avoided'!$A$2:$I$32,9,FALSE)</f>
        <v>2.8688611394320973</v>
      </c>
      <c r="DB8" s="21">
        <f>BX8*VLOOKUP(AT$6,'Greenhouse Gas Costs Avoided'!$A$2:$I$32,9,FALSE)</f>
        <v>3.099327745676475</v>
      </c>
      <c r="DC8" s="21">
        <f>BY8*VLOOKUP(AU$6,'Greenhouse Gas Costs Avoided'!$A$2:$I$32,9,FALSE)</f>
        <v>3.3499798581359799</v>
      </c>
      <c r="DD8" s="21">
        <f>BZ8*VLOOKUP(AV$6,'Greenhouse Gas Costs Avoided'!$A$2:$I$32,9,FALSE)</f>
        <v>3.6223649492411436</v>
      </c>
      <c r="DE8" s="21">
        <f>CA8*VLOOKUP(AW$6,'Greenhouse Gas Costs Avoided'!$A$2:$I$32,9,FALSE)</f>
        <v>3.7503349159570667</v>
      </c>
      <c r="DF8" s="21">
        <f>CB8*VLOOKUP(AX$6,'Greenhouse Gas Costs Avoided'!$A$2:$I$32,9,FALSE)</f>
        <v>3.8836465958035138</v>
      </c>
      <c r="DG8" s="21">
        <f>CC8*VLOOKUP(AY$6,'Greenhouse Gas Costs Avoided'!$A$2:$I$32,9,FALSE)</f>
        <v>4.0219054692034097</v>
      </c>
      <c r="DH8" s="21">
        <f>CD8*VLOOKUP(AZ$6,'Greenhouse Gas Costs Avoided'!$A$2:$I$32,9,FALSE)</f>
        <v>4.1655593560070496</v>
      </c>
      <c r="DI8" s="21">
        <f>CE8*VLOOKUP(BA$6,'Greenhouse Gas Costs Avoided'!$A$2:$I$32,9,FALSE)</f>
        <v>4.3140109715809301</v>
      </c>
      <c r="DJ8" s="21">
        <f>CF8*VLOOKUP(BB$6,'Greenhouse Gas Costs Avoided'!$A$2:$I$32,9,FALSE)</f>
        <v>4.4692960059878768</v>
      </c>
      <c r="DK8" s="21">
        <f>CG8*VLOOKUP(BC$6,'Greenhouse Gas Costs Avoided'!$A$2:$I$32,9,FALSE)</f>
        <v>4.629447622014963</v>
      </c>
      <c r="DL8" s="21">
        <f>CH8*VLOOKUP(BD$6,'Greenhouse Gas Costs Avoided'!$A$2:$I$32,9,FALSE)</f>
        <v>4.7950749225184994</v>
      </c>
      <c r="DM8" s="21">
        <f>CI8*VLOOKUP(BE$6,'Greenhouse Gas Costs Avoided'!$A$2:$I$32,9,FALSE)</f>
        <v>4.9669648542748472</v>
      </c>
      <c r="DN8" s="21">
        <f>CJ8*VLOOKUP(BF$6,'Greenhouse Gas Costs Avoided'!$A$2:$I$32,9,FALSE)</f>
        <v>5.1456205009456273</v>
      </c>
      <c r="DO8" s="21">
        <f>CK8*VLOOKUP(BG$6,'Greenhouse Gas Costs Avoided'!$A$2:$I$32,9,FALSE)</f>
        <v>5.331082210275417</v>
      </c>
      <c r="DP8" s="21">
        <f>CL8*VLOOKUP(BH$6,'Greenhouse Gas Costs Avoided'!$A$2:$I$32,9,FALSE)</f>
        <v>5.5235531602164318</v>
      </c>
      <c r="DQ8" s="21">
        <f>CM8*VLOOKUP(BI$6,'Greenhouse Gas Costs Avoided'!$A$2:$I$32,9,FALSE)</f>
        <v>5.723032344191421</v>
      </c>
      <c r="DR8" s="21">
        <f>CN8*VLOOKUP(BJ$6,'Greenhouse Gas Costs Avoided'!$A$2:$I$32,9,FALSE)</f>
        <v>5.9298887220104266</v>
      </c>
      <c r="DS8" s="164">
        <f>CO8*VLOOKUP(BK$6,'Greenhouse Gas Costs Avoided'!$A$2:$I$32,9,FALSE)</f>
        <v>6.1439419431008639</v>
      </c>
    </row>
    <row r="9" spans="1:123" x14ac:dyDescent="0.35">
      <c r="A9" s="174">
        <v>3</v>
      </c>
      <c r="B9" s="12">
        <v>5</v>
      </c>
      <c r="C9" s="175">
        <v>2023</v>
      </c>
      <c r="E9" s="20">
        <v>0</v>
      </c>
      <c r="F9" s="21">
        <v>82.346532180449415</v>
      </c>
      <c r="G9" s="21">
        <v>84.002844861871253</v>
      </c>
      <c r="H9" s="21">
        <v>85.659157543293105</v>
      </c>
      <c r="I9" s="21">
        <v>86.918851036576825</v>
      </c>
      <c r="J9" s="21">
        <v>88.178544529860531</v>
      </c>
      <c r="K9" s="21">
        <v>89.438238023144251</v>
      </c>
      <c r="L9" s="21">
        <v>90.697931516427971</v>
      </c>
      <c r="M9" s="21">
        <v>91.95762500971172</v>
      </c>
      <c r="N9" s="21">
        <v>93.21731850299544</v>
      </c>
      <c r="O9" s="21">
        <v>94.47701199627916</v>
      </c>
      <c r="P9" s="21">
        <v>95.73670548956288</v>
      </c>
      <c r="Q9" s="21">
        <v>96.996398982846586</v>
      </c>
      <c r="R9" s="21">
        <v>99.874634841342697</v>
      </c>
      <c r="S9" s="21">
        <v>101.93553668931256</v>
      </c>
      <c r="T9" s="21">
        <v>104.04258519817796</v>
      </c>
      <c r="U9" s="21">
        <v>106.18472717196582</v>
      </c>
      <c r="V9" s="21">
        <v>108.36780972271322</v>
      </c>
      <c r="W9" s="21">
        <v>110.57648338650839</v>
      </c>
      <c r="X9" s="21">
        <v>112.7694544213079</v>
      </c>
      <c r="Y9" s="21">
        <v>114.98228749612761</v>
      </c>
      <c r="Z9" s="21">
        <v>117.22345778349788</v>
      </c>
      <c r="AA9" s="21">
        <v>119.50474742044912</v>
      </c>
      <c r="AB9" s="21">
        <v>121.83201137782079</v>
      </c>
      <c r="AC9" s="21">
        <v>124.30483685770574</v>
      </c>
      <c r="AD9" s="21">
        <v>126.81952160325447</v>
      </c>
      <c r="AE9" s="21">
        <v>129.37127756316897</v>
      </c>
      <c r="AF9" s="21">
        <v>131.96243899653103</v>
      </c>
      <c r="AG9" s="22">
        <v>135.47056479945655</v>
      </c>
      <c r="AI9" s="20">
        <v>0</v>
      </c>
      <c r="AJ9" s="21">
        <v>5.2166744805659615</v>
      </c>
      <c r="AK9" s="21">
        <v>5.3216023247413169</v>
      </c>
      <c r="AL9" s="21">
        <v>5.4265301689166732</v>
      </c>
      <c r="AM9" s="21">
        <v>5.5063320831654474</v>
      </c>
      <c r="AN9" s="21">
        <v>5.5861339974142208</v>
      </c>
      <c r="AO9" s="21">
        <v>5.665935911662995</v>
      </c>
      <c r="AP9" s="21">
        <v>5.7457378259117702</v>
      </c>
      <c r="AQ9" s="21">
        <v>5.8255397401605462</v>
      </c>
      <c r="AR9" s="21">
        <v>5.9053416544093205</v>
      </c>
      <c r="AS9" s="21">
        <v>5.9851435686580947</v>
      </c>
      <c r="AT9" s="21">
        <v>6.0649454829068699</v>
      </c>
      <c r="AU9" s="21">
        <v>6.1447473971556432</v>
      </c>
      <c r="AV9" s="21">
        <v>6.327084396109818</v>
      </c>
      <c r="AW9" s="21">
        <v>6.4576430704410743</v>
      </c>
      <c r="AX9" s="21">
        <v>6.5911251478821242</v>
      </c>
      <c r="AY9" s="21">
        <v>6.7268304055597685</v>
      </c>
      <c r="AZ9" s="21">
        <v>6.8651292595600424</v>
      </c>
      <c r="BA9" s="21">
        <v>7.0050493173053994</v>
      </c>
      <c r="BB9" s="21">
        <v>7.1439746093722221</v>
      </c>
      <c r="BC9" s="21">
        <v>7.2841581669004034</v>
      </c>
      <c r="BD9" s="21">
        <v>7.426136894299721</v>
      </c>
      <c r="BE9" s="21">
        <v>7.5706571930511553</v>
      </c>
      <c r="BF9" s="21">
        <v>7.7180899770979394</v>
      </c>
      <c r="BG9" s="21">
        <v>7.8747441218959366</v>
      </c>
      <c r="BH9" s="21">
        <v>8.0340500621877027</v>
      </c>
      <c r="BI9" s="21">
        <v>8.1957044736636782</v>
      </c>
      <c r="BJ9" s="21">
        <v>8.3598552322508848</v>
      </c>
      <c r="BK9" s="22">
        <v>8.5820959249206545</v>
      </c>
      <c r="BM9" s="163">
        <f>VLOOKUP(BM$6,'MonteCarlo Policy Paths'!$N$2:$S$31,$B9+1,FALSE)</f>
        <v>24.184299884200797</v>
      </c>
      <c r="BN9" s="21">
        <f>VLOOKUP(BN$6,'MonteCarlo Policy Paths'!$N$2:$S$31,$B9+1,FALSE)</f>
        <v>26.797135120393484</v>
      </c>
      <c r="BO9" s="21">
        <f>VLOOKUP(BO$6,'MonteCarlo Policy Paths'!$N$2:$S$31,$B9+1,FALSE)</f>
        <v>29.690826715826198</v>
      </c>
      <c r="BP9" s="21">
        <f>VLOOKUP(BP$6,'MonteCarlo Policy Paths'!$N$2:$S$31,$B9+1,FALSE)</f>
        <v>32.893001978364566</v>
      </c>
      <c r="BQ9" s="21">
        <f>VLOOKUP(BQ$6,'MonteCarlo Policy Paths'!$N$2:$S$31,$B9+1,FALSE)</f>
        <v>36.420098382625895</v>
      </c>
      <c r="BR9" s="21">
        <f>VLOOKUP(BR$6,'MonteCarlo Policy Paths'!$N$2:$S$31,$B9+1,FALSE)</f>
        <v>40.279471956541457</v>
      </c>
      <c r="BS9" s="21">
        <f>VLOOKUP(BS$6,'MonteCarlo Policy Paths'!$N$2:$S$31,$B9+1,FALSE)</f>
        <v>44.515635375675203</v>
      </c>
      <c r="BT9" s="21">
        <f>VLOOKUP(BT$6,'MonteCarlo Policy Paths'!$N$2:$S$31,$B9+1,FALSE)</f>
        <v>49.196171227791872</v>
      </c>
      <c r="BU9" s="21">
        <f>VLOOKUP(BU$6,'MonteCarlo Policy Paths'!$N$2:$S$31,$B9+1,FALSE)</f>
        <v>54.364766335209197</v>
      </c>
      <c r="BV9" s="21">
        <f>VLOOKUP(BV$6,'MonteCarlo Policy Paths'!$N$2:$S$31,$B9+1,FALSE)</f>
        <v>60.140596575631633</v>
      </c>
      <c r="BW9" s="21">
        <f>VLOOKUP(BW$6,'MonteCarlo Policy Paths'!$N$2:$S$31,$B9+1,FALSE)</f>
        <v>66.545116533046993</v>
      </c>
      <c r="BX9" s="21">
        <f>VLOOKUP(BX$6,'MonteCarlo Policy Paths'!$N$2:$S$31,$B9+1,FALSE)</f>
        <v>73.642612105771832</v>
      </c>
      <c r="BY9" s="21">
        <f>VLOOKUP(BY$6,'MonteCarlo Policy Paths'!$N$2:$S$31,$B9+1,FALSE)</f>
        <v>81.515240678665066</v>
      </c>
      <c r="BZ9" s="21">
        <f>VLOOKUP(BZ$6,'MonteCarlo Policy Paths'!$N$2:$S$31,$B9+1,FALSE)</f>
        <v>90.237354922369406</v>
      </c>
      <c r="CA9" s="21">
        <f>VLOOKUP(CA$6,'MonteCarlo Policy Paths'!$N$2:$S$31,$B9+1,FALSE)</f>
        <v>92.736092415362535</v>
      </c>
      <c r="CB9" s="21">
        <f>VLOOKUP(CB$6,'MonteCarlo Policy Paths'!$N$2:$S$31,$B9+1,FALSE)</f>
        <v>95.321073906264047</v>
      </c>
      <c r="CC9" s="21">
        <f>VLOOKUP(CC$6,'MonteCarlo Policy Paths'!$N$2:$S$31,$B9+1,FALSE)</f>
        <v>97.972807459231774</v>
      </c>
      <c r="CD9" s="21">
        <f>VLOOKUP(CD$6,'MonteCarlo Policy Paths'!$N$2:$S$31,$B9+1,FALSE)</f>
        <v>100.70188743091984</v>
      </c>
      <c r="CE9" s="21">
        <f>VLOOKUP(CE$6,'MonteCarlo Policy Paths'!$N$2:$S$31,$B9+1,FALSE)</f>
        <v>103.48109827693068</v>
      </c>
      <c r="CF9" s="21">
        <f>VLOOKUP(CF$6,'MonteCarlo Policy Paths'!$N$2:$S$31,$B9+1,FALSE)</f>
        <v>106.37744326160868</v>
      </c>
      <c r="CG9" s="21">
        <f>VLOOKUP(CG$6,'MonteCarlo Policy Paths'!$N$2:$S$31,$B9+1,FALSE)</f>
        <v>109.31402956265458</v>
      </c>
      <c r="CH9" s="21">
        <f>VLOOKUP(CH$6,'MonteCarlo Policy Paths'!$N$2:$S$31,$B9+1,FALSE)</f>
        <v>112.30612514839871</v>
      </c>
      <c r="CI9" s="21">
        <f>VLOOKUP(CI$6,'MonteCarlo Policy Paths'!$N$2:$S$31,$B9+1,FALSE)</f>
        <v>115.37497116076017</v>
      </c>
      <c r="CJ9" s="21">
        <f>VLOOKUP(CJ$6,'MonteCarlo Policy Paths'!$N$2:$S$31,$B9+1,FALSE)</f>
        <v>118.53125256657755</v>
      </c>
      <c r="CK9" s="21">
        <f>VLOOKUP(CK$6,'MonteCarlo Policy Paths'!$N$2:$S$31,$B9+1,FALSE)</f>
        <v>121.76875646902944</v>
      </c>
      <c r="CL9" s="21">
        <f>VLOOKUP(CL$6,'MonteCarlo Policy Paths'!$N$2:$S$31,$B9+1,FALSE)</f>
        <v>125.08672773594304</v>
      </c>
      <c r="CM9" s="21">
        <f>VLOOKUP(CM$6,'MonteCarlo Policy Paths'!$N$2:$S$31,$B9+1,FALSE)</f>
        <v>128.47676069968128</v>
      </c>
      <c r="CN9" s="21">
        <f>VLOOKUP(CN$6,'MonteCarlo Policy Paths'!$N$2:$S$31,$B9+1,FALSE)</f>
        <v>131.94323193005201</v>
      </c>
      <c r="CO9" s="164">
        <f>VLOOKUP(CO$6,'MonteCarlo Policy Paths'!$N$2:$S$31,$B9+1,FALSE)</f>
        <v>135.47056479945655</v>
      </c>
      <c r="CQ9" s="163">
        <f>BM9*VLOOKUP(AI$6,'Greenhouse Gas Costs Avoided'!$A$2:$I$32,9,FALSE)</f>
        <v>1.5320817610121258</v>
      </c>
      <c r="CR9" s="21">
        <f>BN9*VLOOKUP(AJ$6,'Greenhouse Gas Costs Avoided'!$A$2:$I$32,9,FALSE)</f>
        <v>1.6976055607114411</v>
      </c>
      <c r="CS9" s="21">
        <f>BO9*VLOOKUP(AK$6,'Greenhouse Gas Costs Avoided'!$A$2:$I$32,9,FALSE)</f>
        <v>1.8809216846672472</v>
      </c>
      <c r="CT9" s="21">
        <f>BP9*VLOOKUP(AL$6,'Greenhouse Gas Costs Avoided'!$A$2:$I$32,9,FALSE)</f>
        <v>2.0837803301021003</v>
      </c>
      <c r="CU9" s="21">
        <f>BQ9*VLOOKUP(AM$6,'Greenhouse Gas Costs Avoided'!$A$2:$I$32,9,FALSE)</f>
        <v>2.3072228153580183</v>
      </c>
      <c r="CV9" s="21">
        <f>BR9*VLOOKUP(AN$6,'Greenhouse Gas Costs Avoided'!$A$2:$I$32,9,FALSE)</f>
        <v>2.5517151467399573</v>
      </c>
      <c r="CW9" s="21">
        <f>BS9*VLOOKUP(AO$6,'Greenhouse Gas Costs Avoided'!$A$2:$I$32,9,FALSE)</f>
        <v>2.8200772139570236</v>
      </c>
      <c r="CX9" s="21">
        <f>BT9*VLOOKUP(AP$6,'Greenhouse Gas Costs Avoided'!$A$2:$I$32,9,FALSE)</f>
        <v>3.1165903917263735</v>
      </c>
      <c r="CY9" s="21">
        <f>BU9*VLOOKUP(AQ$6,'Greenhouse Gas Costs Avoided'!$A$2:$I$32,9,FALSE)</f>
        <v>3.444022251736667</v>
      </c>
      <c r="CZ9" s="21">
        <f>BV9*VLOOKUP(AR$6,'Greenhouse Gas Costs Avoided'!$A$2:$I$32,9,FALSE)</f>
        <v>3.8099226171979153</v>
      </c>
      <c r="DA9" s="21">
        <f>BW9*VLOOKUP(AS$6,'Greenhouse Gas Costs Avoided'!$A$2:$I$32,9,FALSE)</f>
        <v>4.2156506416508543</v>
      </c>
      <c r="DB9" s="21">
        <f>BX9*VLOOKUP(AT$6,'Greenhouse Gas Costs Avoided'!$A$2:$I$32,9,FALSE)</f>
        <v>4.6652788536686769</v>
      </c>
      <c r="DC9" s="21">
        <f>BY9*VLOOKUP(AU$6,'Greenhouse Gas Costs Avoided'!$A$2:$I$32,9,FALSE)</f>
        <v>5.1640119451993618</v>
      </c>
      <c r="DD9" s="21">
        <f>BZ9*VLOOKUP(AV$6,'Greenhouse Gas Costs Avoided'!$A$2:$I$32,9,FALSE)</f>
        <v>5.7165601774917221</v>
      </c>
      <c r="DE9" s="21">
        <f>CA9*VLOOKUP(AW$6,'Greenhouse Gas Costs Avoided'!$A$2:$I$32,9,FALSE)</f>
        <v>5.8748558551380645</v>
      </c>
      <c r="DF9" s="21">
        <f>CB9*VLOOKUP(AX$6,'Greenhouse Gas Costs Avoided'!$A$2:$I$32,9,FALSE)</f>
        <v>6.0386151127443357</v>
      </c>
      <c r="DG9" s="21">
        <f>CC9*VLOOKUP(AY$6,'Greenhouse Gas Costs Avoided'!$A$2:$I$32,9,FALSE)</f>
        <v>6.2066031310462346</v>
      </c>
      <c r="DH9" s="21">
        <f>CD9*VLOOKUP(AZ$6,'Greenhouse Gas Costs Avoided'!$A$2:$I$32,9,FALSE)</f>
        <v>6.3794910653253769</v>
      </c>
      <c r="DI9" s="21">
        <f>CE9*VLOOKUP(BA$6,'Greenhouse Gas Costs Avoided'!$A$2:$I$32,9,FALSE)</f>
        <v>6.5555548036832505</v>
      </c>
      <c r="DJ9" s="21">
        <f>CF9*VLOOKUP(BB$6,'Greenhouse Gas Costs Avoided'!$A$2:$I$32,9,FALSE)</f>
        <v>6.7390390205459019</v>
      </c>
      <c r="DK9" s="21">
        <f>CG9*VLOOKUP(BC$6,'Greenhouse Gas Costs Avoided'!$A$2:$I$32,9,FALSE)</f>
        <v>6.9250725353887148</v>
      </c>
      <c r="DL9" s="21">
        <f>CH9*VLOOKUP(BD$6,'Greenhouse Gas Costs Avoided'!$A$2:$I$32,9,FALSE)</f>
        <v>7.114622578022705</v>
      </c>
      <c r="DM9" s="21">
        <f>CI9*VLOOKUP(BE$6,'Greenhouse Gas Costs Avoided'!$A$2:$I$32,9,FALSE)</f>
        <v>7.309034780377397</v>
      </c>
      <c r="DN9" s="21">
        <f>CJ9*VLOOKUP(BF$6,'Greenhouse Gas Costs Avoided'!$A$2:$I$32,9,FALSE)</f>
        <v>7.5089860379134308</v>
      </c>
      <c r="DO9" s="21">
        <f>CK9*VLOOKUP(BG$6,'Greenhouse Gas Costs Avoided'!$A$2:$I$32,9,FALSE)</f>
        <v>7.714082761982441</v>
      </c>
      <c r="DP9" s="21">
        <f>CL9*VLOOKUP(BH$6,'Greenhouse Gas Costs Avoided'!$A$2:$I$32,9,FALSE)</f>
        <v>7.9242771147625906</v>
      </c>
      <c r="DQ9" s="21">
        <f>CM9*VLOOKUP(BI$6,'Greenhouse Gas Costs Avoided'!$A$2:$I$32,9,FALSE)</f>
        <v>8.1390365949973802</v>
      </c>
      <c r="DR9" s="21">
        <f>CN9*VLOOKUP(BJ$6,'Greenhouse Gas Costs Avoided'!$A$2:$I$32,9,FALSE)</f>
        <v>8.358638459535694</v>
      </c>
      <c r="DS9" s="164">
        <f>CO9*VLOOKUP(BK$6,'Greenhouse Gas Costs Avoided'!$A$2:$I$32,9,FALSE)</f>
        <v>8.5820959249206545</v>
      </c>
    </row>
    <row r="10" spans="1:123" x14ac:dyDescent="0.35">
      <c r="A10" s="174">
        <v>4</v>
      </c>
      <c r="B10" s="12">
        <v>2</v>
      </c>
      <c r="C10" s="175">
        <v>2023</v>
      </c>
      <c r="E10" s="20">
        <v>0</v>
      </c>
      <c r="F10" s="21">
        <v>82.346532180449415</v>
      </c>
      <c r="G10" s="21">
        <v>84.002844861871253</v>
      </c>
      <c r="H10" s="21">
        <v>85.659157543293105</v>
      </c>
      <c r="I10" s="21">
        <v>86.918851036576825</v>
      </c>
      <c r="J10" s="21">
        <v>88.178544529860531</v>
      </c>
      <c r="K10" s="21">
        <v>89.438238023144251</v>
      </c>
      <c r="L10" s="21">
        <v>90.697931516427971</v>
      </c>
      <c r="M10" s="21">
        <v>91.95762500971172</v>
      </c>
      <c r="N10" s="21">
        <v>93.21731850299544</v>
      </c>
      <c r="O10" s="21">
        <v>94.47701199627916</v>
      </c>
      <c r="P10" s="21">
        <v>95.73670548956288</v>
      </c>
      <c r="Q10" s="21">
        <v>96.996398982846586</v>
      </c>
      <c r="R10" s="21">
        <v>98.25609247613032</v>
      </c>
      <c r="S10" s="21">
        <v>99.65157958594628</v>
      </c>
      <c r="T10" s="21">
        <v>101.04706669576224</v>
      </c>
      <c r="U10" s="21">
        <v>102.4425538055782</v>
      </c>
      <c r="V10" s="21">
        <v>103.83804091539416</v>
      </c>
      <c r="W10" s="21">
        <v>105.23352802521011</v>
      </c>
      <c r="X10" s="21">
        <v>106.47156953138905</v>
      </c>
      <c r="Y10" s="21">
        <v>107.709611037568</v>
      </c>
      <c r="Z10" s="21">
        <v>108.94765254374694</v>
      </c>
      <c r="AA10" s="21">
        <v>110.18569404992589</v>
      </c>
      <c r="AB10" s="21">
        <v>111.42373555610482</v>
      </c>
      <c r="AC10" s="21">
        <v>112.86811731331359</v>
      </c>
      <c r="AD10" s="21">
        <v>114.31249907052236</v>
      </c>
      <c r="AE10" s="21">
        <v>115.75688082773114</v>
      </c>
      <c r="AF10" s="21">
        <v>117.20126258493991</v>
      </c>
      <c r="AG10" s="22">
        <v>120.41827982173916</v>
      </c>
      <c r="AI10" s="20">
        <v>0</v>
      </c>
      <c r="AJ10" s="21">
        <v>5.2166744805659615</v>
      </c>
      <c r="AK10" s="21">
        <v>5.3216023247413169</v>
      </c>
      <c r="AL10" s="21">
        <v>5.4265301689166732</v>
      </c>
      <c r="AM10" s="21">
        <v>5.5063320831654474</v>
      </c>
      <c r="AN10" s="21">
        <v>5.5861339974142208</v>
      </c>
      <c r="AO10" s="21">
        <v>5.665935911662995</v>
      </c>
      <c r="AP10" s="21">
        <v>5.7457378259117702</v>
      </c>
      <c r="AQ10" s="21">
        <v>5.8255397401605462</v>
      </c>
      <c r="AR10" s="21">
        <v>5.9053416544093205</v>
      </c>
      <c r="AS10" s="21">
        <v>5.9851435686580947</v>
      </c>
      <c r="AT10" s="21">
        <v>6.0649454829068699</v>
      </c>
      <c r="AU10" s="21">
        <v>6.1447473971556432</v>
      </c>
      <c r="AV10" s="21">
        <v>6.2245493114044184</v>
      </c>
      <c r="AW10" s="21">
        <v>6.312953786990386</v>
      </c>
      <c r="AX10" s="21">
        <v>6.4013582625763545</v>
      </c>
      <c r="AY10" s="21">
        <v>6.4897627381623222</v>
      </c>
      <c r="AZ10" s="21">
        <v>6.5781672137482907</v>
      </c>
      <c r="BA10" s="21">
        <v>6.6665716893342575</v>
      </c>
      <c r="BB10" s="21">
        <v>6.7450019445028957</v>
      </c>
      <c r="BC10" s="21">
        <v>6.8234321996715348</v>
      </c>
      <c r="BD10" s="21">
        <v>6.901862454840173</v>
      </c>
      <c r="BE10" s="21">
        <v>6.9802927100088112</v>
      </c>
      <c r="BF10" s="21">
        <v>7.0587229651774486</v>
      </c>
      <c r="BG10" s="21">
        <v>7.1502249295408609</v>
      </c>
      <c r="BH10" s="21">
        <v>7.2417268939042723</v>
      </c>
      <c r="BI10" s="21">
        <v>7.3332288582676846</v>
      </c>
      <c r="BJ10" s="21">
        <v>7.424730822631096</v>
      </c>
      <c r="BK10" s="22">
        <v>7.6285297110405814</v>
      </c>
      <c r="BM10" s="163">
        <f>VLOOKUP(BM$6,'MonteCarlo Policy Paths'!$N$2:$S$31,$B10+1,FALSE)</f>
        <v>23.967702867134744</v>
      </c>
      <c r="BN10" s="21">
        <f>VLOOKUP(BN$6,'MonteCarlo Policy Paths'!$N$2:$S$31,$B10+1,FALSE)</f>
        <v>26.317177955222718</v>
      </c>
      <c r="BO10" s="21">
        <f>VLOOKUP(BO$6,'MonteCarlo Policy Paths'!$N$2:$S$31,$B10+1,FALSE)</f>
        <v>28.893255238045125</v>
      </c>
      <c r="BP10" s="21">
        <f>VLOOKUP(BP$6,'MonteCarlo Policy Paths'!$N$2:$S$31,$B10+1,FALSE)</f>
        <v>31.715102246604285</v>
      </c>
      <c r="BQ10" s="21">
        <f>VLOOKUP(BQ$6,'MonteCarlo Policy Paths'!$N$2:$S$31,$B10+1,FALSE)</f>
        <v>34.790233856835599</v>
      </c>
      <c r="BR10" s="21">
        <f>VLOOKUP(BR$6,'MonteCarlo Policy Paths'!$N$2:$S$31,$B10+1,FALSE)</f>
        <v>38.117013285454661</v>
      </c>
      <c r="BS10" s="21">
        <f>VLOOKUP(BS$6,'MonteCarlo Policy Paths'!$N$2:$S$31,$B10+1,FALSE)</f>
        <v>41.72840612279375</v>
      </c>
      <c r="BT10" s="21">
        <f>VLOOKUP(BT$6,'MonteCarlo Policy Paths'!$N$2:$S$31,$B10+1,FALSE)</f>
        <v>45.677249983631562</v>
      </c>
      <c r="BU10" s="21">
        <f>VLOOKUP(BU$6,'MonteCarlo Policy Paths'!$N$2:$S$31,$B10+1,FALSE)</f>
        <v>49.99204890598088</v>
      </c>
      <c r="BV10" s="21">
        <f>VLOOKUP(BV$6,'MonteCarlo Policy Paths'!$N$2:$S$31,$B10+1,FALSE)</f>
        <v>54.768556811140854</v>
      </c>
      <c r="BW10" s="21">
        <f>VLOOKUP(BW$6,'MonteCarlo Policy Paths'!$N$2:$S$31,$B10+1,FALSE)</f>
        <v>60.010238214835042</v>
      </c>
      <c r="BX10" s="21">
        <f>VLOOKUP(BX$6,'MonteCarlo Policy Paths'!$N$2:$S$31,$B10+1,FALSE)</f>
        <v>65.75812779974207</v>
      </c>
      <c r="BY10" s="21">
        <f>VLOOKUP(BY$6,'MonteCarlo Policy Paths'!$N$2:$S$31,$B10+1,FALSE)</f>
        <v>72.066881159093455</v>
      </c>
      <c r="BZ10" s="21">
        <f>VLOOKUP(BZ$6,'MonteCarlo Policy Paths'!$N$2:$S$31,$B10+1,FALSE)</f>
        <v>78.981532638183737</v>
      </c>
      <c r="CA10" s="21">
        <f>VLOOKUP(CA$6,'MonteCarlo Policy Paths'!$N$2:$S$31,$B10+1,FALSE)</f>
        <v>81.252691038046251</v>
      </c>
      <c r="CB10" s="21">
        <f>VLOOKUP(CB$6,'MonteCarlo Policy Paths'!$N$2:$S$31,$B10+1,FALSE)</f>
        <v>83.604044111934414</v>
      </c>
      <c r="CC10" s="21">
        <f>VLOOKUP(CC$6,'MonteCarlo Policy Paths'!$N$2:$S$31,$B10+1,FALSE)</f>
        <v>86.018714380110126</v>
      </c>
      <c r="CD10" s="21">
        <f>VLOOKUP(CD$6,'MonteCarlo Policy Paths'!$N$2:$S$31,$B10+1,FALSE)</f>
        <v>88.506196331807388</v>
      </c>
      <c r="CE10" s="21">
        <f>VLOOKUP(CE$6,'MonteCarlo Policy Paths'!$N$2:$S$31,$B10+1,FALSE)</f>
        <v>91.042757806054695</v>
      </c>
      <c r="CF10" s="21">
        <f>VLOOKUP(CF$6,'MonteCarlo Policy Paths'!$N$2:$S$31,$B10+1,FALSE)</f>
        <v>93.687547211990633</v>
      </c>
      <c r="CG10" s="21">
        <f>VLOOKUP(CG$6,'MonteCarlo Policy Paths'!$N$2:$S$31,$B10+1,FALSE)</f>
        <v>96.373095170621937</v>
      </c>
      <c r="CH10" s="21">
        <f>VLOOKUP(CH$6,'MonteCarlo Policy Paths'!$N$2:$S$31,$B10+1,FALSE)</f>
        <v>99.112987273548597</v>
      </c>
      <c r="CI10" s="21">
        <f>VLOOKUP(CI$6,'MonteCarlo Policy Paths'!$N$2:$S$31,$B10+1,FALSE)</f>
        <v>101.92614153054797</v>
      </c>
      <c r="CJ10" s="21">
        <f>VLOOKUP(CJ$6,'MonteCarlo Policy Paths'!$N$2:$S$31,$B10+1,FALSE)</f>
        <v>104.82221793361833</v>
      </c>
      <c r="CK10" s="21">
        <f>VLOOKUP(CK$6,'MonteCarlo Policy Paths'!$N$2:$S$31,$B10+1,FALSE)</f>
        <v>107.79595653596101</v>
      </c>
      <c r="CL10" s="21">
        <f>VLOOKUP(CL$6,'MonteCarlo Policy Paths'!$N$2:$S$31,$B10+1,FALSE)</f>
        <v>110.84691133589952</v>
      </c>
      <c r="CM10" s="21">
        <f>VLOOKUP(CM$6,'MonteCarlo Policy Paths'!$N$2:$S$31,$B10+1,FALSE)</f>
        <v>113.96784710075578</v>
      </c>
      <c r="CN10" s="21">
        <f>VLOOKUP(CN$6,'MonteCarlo Policy Paths'!$N$2:$S$31,$B10+1,FALSE)</f>
        <v>117.16284845198182</v>
      </c>
      <c r="CO10" s="164">
        <f>VLOOKUP(CO$6,'MonteCarlo Policy Paths'!$N$2:$S$31,$B10+1,FALSE)</f>
        <v>120.41827982173916</v>
      </c>
      <c r="CQ10" s="163">
        <f>BM10*VLOOKUP(AI$6,'Greenhouse Gas Costs Avoided'!$A$2:$I$32,9,FALSE)</f>
        <v>1.5183602829902079</v>
      </c>
      <c r="CR10" s="21">
        <f>BN10*VLOOKUP(AJ$6,'Greenhouse Gas Costs Avoided'!$A$2:$I$32,9,FALSE)</f>
        <v>1.6672001480120395</v>
      </c>
      <c r="CS10" s="21">
        <f>BO10*VLOOKUP(AK$6,'Greenhouse Gas Costs Avoided'!$A$2:$I$32,9,FALSE)</f>
        <v>1.8303953216936328</v>
      </c>
      <c r="CT10" s="21">
        <f>BP10*VLOOKUP(AL$6,'Greenhouse Gas Costs Avoided'!$A$2:$I$32,9,FALSE)</f>
        <v>2.0091600721673259</v>
      </c>
      <c r="CU10" s="21">
        <f>BQ10*VLOOKUP(AM$6,'Greenhouse Gas Costs Avoided'!$A$2:$I$32,9,FALSE)</f>
        <v>2.2039704688009323</v>
      </c>
      <c r="CV10" s="21">
        <f>BR10*VLOOKUP(AN$6,'Greenhouse Gas Costs Avoided'!$A$2:$I$32,9,FALSE)</f>
        <v>2.4147228209427172</v>
      </c>
      <c r="CW10" s="21">
        <f>BS10*VLOOKUP(AO$6,'Greenhouse Gas Costs Avoided'!$A$2:$I$32,9,FALSE)</f>
        <v>2.6435055074141016</v>
      </c>
      <c r="CX10" s="21">
        <f>BT10*VLOOKUP(AP$6,'Greenhouse Gas Costs Avoided'!$A$2:$I$32,9,FALSE)</f>
        <v>2.8936658050138946</v>
      </c>
      <c r="CY10" s="21">
        <f>BU10*VLOOKUP(AQ$6,'Greenhouse Gas Costs Avoided'!$A$2:$I$32,9,FALSE)</f>
        <v>3.1670094520501597</v>
      </c>
      <c r="CZ10" s="21">
        <f>BV10*VLOOKUP(AR$6,'Greenhouse Gas Costs Avoided'!$A$2:$I$32,9,FALSE)</f>
        <v>3.4696024846318703</v>
      </c>
      <c r="DA10" s="21">
        <f>BW10*VLOOKUP(AS$6,'Greenhouse Gas Costs Avoided'!$A$2:$I$32,9,FALSE)</f>
        <v>3.8016643807416939</v>
      </c>
      <c r="DB10" s="21">
        <f>BX10*VLOOKUP(AT$6,'Greenhouse Gas Costs Avoided'!$A$2:$I$32,9,FALSE)</f>
        <v>4.1657946983243246</v>
      </c>
      <c r="DC10" s="21">
        <f>BY10*VLOOKUP(AU$6,'Greenhouse Gas Costs Avoided'!$A$2:$I$32,9,FALSE)</f>
        <v>4.5654558835919028</v>
      </c>
      <c r="DD10" s="21">
        <f>BZ10*VLOOKUP(AV$6,'Greenhouse Gas Costs Avoided'!$A$2:$I$32,9,FALSE)</f>
        <v>5.0035008741682265</v>
      </c>
      <c r="DE10" s="21">
        <f>CA10*VLOOKUP(AW$6,'Greenhouse Gas Costs Avoided'!$A$2:$I$32,9,FALSE)</f>
        <v>5.1473793563843691</v>
      </c>
      <c r="DF10" s="21">
        <f>CB10*VLOOKUP(AX$6,'Greenhouse Gas Costs Avoided'!$A$2:$I$32,9,FALSE)</f>
        <v>5.2963381923007766</v>
      </c>
      <c r="DG10" s="21">
        <f>CC10*VLOOKUP(AY$6,'Greenhouse Gas Costs Avoided'!$A$2:$I$32,9,FALSE)</f>
        <v>5.4493081891352544</v>
      </c>
      <c r="DH10" s="21">
        <f>CD10*VLOOKUP(AZ$6,'Greenhouse Gas Costs Avoided'!$A$2:$I$32,9,FALSE)</f>
        <v>5.606890825278958</v>
      </c>
      <c r="DI10" s="21">
        <f>CE10*VLOOKUP(BA$6,'Greenhouse Gas Costs Avoided'!$A$2:$I$32,9,FALSE)</f>
        <v>5.7675826620899597</v>
      </c>
      <c r="DJ10" s="21">
        <f>CF10*VLOOKUP(BB$6,'Greenhouse Gas Costs Avoided'!$A$2:$I$32,9,FALSE)</f>
        <v>5.935130766850258</v>
      </c>
      <c r="DK10" s="21">
        <f>CG10*VLOOKUP(BC$6,'Greenhouse Gas Costs Avoided'!$A$2:$I$32,9,FALSE)</f>
        <v>6.1052609366481567</v>
      </c>
      <c r="DL10" s="21">
        <f>CH10*VLOOKUP(BD$6,'Greenhouse Gas Costs Avoided'!$A$2:$I$32,9,FALSE)</f>
        <v>6.2788338222861402</v>
      </c>
      <c r="DM10" s="21">
        <f>CI10*VLOOKUP(BE$6,'Greenhouse Gas Costs Avoided'!$A$2:$I$32,9,FALSE)</f>
        <v>6.4570478846612929</v>
      </c>
      <c r="DN10" s="21">
        <f>CJ10*VLOOKUP(BF$6,'Greenhouse Gas Costs Avoided'!$A$2:$I$32,9,FALSE)</f>
        <v>6.6405150868084322</v>
      </c>
      <c r="DO10" s="21">
        <f>CK10*VLOOKUP(BG$6,'Greenhouse Gas Costs Avoided'!$A$2:$I$32,9,FALSE)</f>
        <v>6.8289022097138705</v>
      </c>
      <c r="DP10" s="21">
        <f>CL10*VLOOKUP(BH$6,'Greenhouse Gas Costs Avoided'!$A$2:$I$32,9,FALSE)</f>
        <v>7.0221809990540507</v>
      </c>
      <c r="DQ10" s="21">
        <f>CM10*VLOOKUP(BI$6,'Greenhouse Gas Costs Avoided'!$A$2:$I$32,9,FALSE)</f>
        <v>7.2198931009350886</v>
      </c>
      <c r="DR10" s="21">
        <f>CN10*VLOOKUP(BJ$6,'Greenhouse Gas Costs Avoided'!$A$2:$I$32,9,FALSE)</f>
        <v>7.4222972772007143</v>
      </c>
      <c r="DS10" s="164">
        <f>CO10*VLOOKUP(BK$6,'Greenhouse Gas Costs Avoided'!$A$2:$I$32,9,FALSE)</f>
        <v>7.6285297110405814</v>
      </c>
    </row>
    <row r="11" spans="1:123" x14ac:dyDescent="0.35">
      <c r="A11" s="174">
        <v>5</v>
      </c>
      <c r="B11" s="12">
        <v>5</v>
      </c>
      <c r="C11" s="175">
        <v>2023</v>
      </c>
      <c r="E11" s="20">
        <v>0</v>
      </c>
      <c r="F11" s="21">
        <v>82.346532180449415</v>
      </c>
      <c r="G11" s="21">
        <v>84.002844861871253</v>
      </c>
      <c r="H11" s="21">
        <v>85.659157543293105</v>
      </c>
      <c r="I11" s="21">
        <v>86.918851036576825</v>
      </c>
      <c r="J11" s="21">
        <v>88.178544529860531</v>
      </c>
      <c r="K11" s="21">
        <v>89.438238023144251</v>
      </c>
      <c r="L11" s="21">
        <v>90.697931516427971</v>
      </c>
      <c r="M11" s="21">
        <v>91.95762500971172</v>
      </c>
      <c r="N11" s="21">
        <v>93.21731850299544</v>
      </c>
      <c r="O11" s="21">
        <v>94.47701199627916</v>
      </c>
      <c r="P11" s="21">
        <v>95.73670548956288</v>
      </c>
      <c r="Q11" s="21">
        <v>96.996398982846586</v>
      </c>
      <c r="R11" s="21">
        <v>99.874634841342697</v>
      </c>
      <c r="S11" s="21">
        <v>101.93553668931256</v>
      </c>
      <c r="T11" s="21">
        <v>104.04258519817796</v>
      </c>
      <c r="U11" s="21">
        <v>106.18472717196582</v>
      </c>
      <c r="V11" s="21">
        <v>108.36780972271322</v>
      </c>
      <c r="W11" s="21">
        <v>110.57648338650839</v>
      </c>
      <c r="X11" s="21">
        <v>112.7694544213079</v>
      </c>
      <c r="Y11" s="21">
        <v>114.98228749612761</v>
      </c>
      <c r="Z11" s="21">
        <v>117.22345778349788</v>
      </c>
      <c r="AA11" s="21">
        <v>119.50474742044912</v>
      </c>
      <c r="AB11" s="21">
        <v>121.83201137782079</v>
      </c>
      <c r="AC11" s="21">
        <v>124.30483685770574</v>
      </c>
      <c r="AD11" s="21">
        <v>126.81952160325447</v>
      </c>
      <c r="AE11" s="21">
        <v>129.37127756316897</v>
      </c>
      <c r="AF11" s="21">
        <v>131.96243899653103</v>
      </c>
      <c r="AG11" s="22">
        <v>135.47056479945655</v>
      </c>
      <c r="AI11" s="20">
        <v>0</v>
      </c>
      <c r="AJ11" s="21">
        <v>5.2166744805659615</v>
      </c>
      <c r="AK11" s="21">
        <v>5.3216023247413169</v>
      </c>
      <c r="AL11" s="21">
        <v>5.4265301689166732</v>
      </c>
      <c r="AM11" s="21">
        <v>5.5063320831654474</v>
      </c>
      <c r="AN11" s="21">
        <v>5.5861339974142208</v>
      </c>
      <c r="AO11" s="21">
        <v>5.665935911662995</v>
      </c>
      <c r="AP11" s="21">
        <v>5.7457378259117702</v>
      </c>
      <c r="AQ11" s="21">
        <v>5.8255397401605462</v>
      </c>
      <c r="AR11" s="21">
        <v>5.9053416544093205</v>
      </c>
      <c r="AS11" s="21">
        <v>5.9851435686580947</v>
      </c>
      <c r="AT11" s="21">
        <v>6.0649454829068699</v>
      </c>
      <c r="AU11" s="21">
        <v>6.1447473971556432</v>
      </c>
      <c r="AV11" s="21">
        <v>6.327084396109818</v>
      </c>
      <c r="AW11" s="21">
        <v>6.4576430704410743</v>
      </c>
      <c r="AX11" s="21">
        <v>6.5911251478821242</v>
      </c>
      <c r="AY11" s="21">
        <v>6.7268304055597685</v>
      </c>
      <c r="AZ11" s="21">
        <v>6.8651292595600424</v>
      </c>
      <c r="BA11" s="21">
        <v>7.0050493173053994</v>
      </c>
      <c r="BB11" s="21">
        <v>7.1439746093722221</v>
      </c>
      <c r="BC11" s="21">
        <v>7.2841581669004034</v>
      </c>
      <c r="BD11" s="21">
        <v>7.426136894299721</v>
      </c>
      <c r="BE11" s="21">
        <v>7.5706571930511553</v>
      </c>
      <c r="BF11" s="21">
        <v>7.7180899770979394</v>
      </c>
      <c r="BG11" s="21">
        <v>7.8747441218959366</v>
      </c>
      <c r="BH11" s="21">
        <v>8.0340500621877027</v>
      </c>
      <c r="BI11" s="21">
        <v>8.1957044736636782</v>
      </c>
      <c r="BJ11" s="21">
        <v>8.3598552322508848</v>
      </c>
      <c r="BK11" s="22">
        <v>8.5820959249206545</v>
      </c>
      <c r="BM11" s="163">
        <f>VLOOKUP(BM$6,'MonteCarlo Policy Paths'!$N$2:$S$31,$B11+1,FALSE)</f>
        <v>24.184299884200797</v>
      </c>
      <c r="BN11" s="21">
        <f>VLOOKUP(BN$6,'MonteCarlo Policy Paths'!$N$2:$S$31,$B11+1,FALSE)</f>
        <v>26.797135120393484</v>
      </c>
      <c r="BO11" s="21">
        <f>VLOOKUP(BO$6,'MonteCarlo Policy Paths'!$N$2:$S$31,$B11+1,FALSE)</f>
        <v>29.690826715826198</v>
      </c>
      <c r="BP11" s="21">
        <f>VLOOKUP(BP$6,'MonteCarlo Policy Paths'!$N$2:$S$31,$B11+1,FALSE)</f>
        <v>32.893001978364566</v>
      </c>
      <c r="BQ11" s="21">
        <f>VLOOKUP(BQ$6,'MonteCarlo Policy Paths'!$N$2:$S$31,$B11+1,FALSE)</f>
        <v>36.420098382625895</v>
      </c>
      <c r="BR11" s="21">
        <f>VLOOKUP(BR$6,'MonteCarlo Policy Paths'!$N$2:$S$31,$B11+1,FALSE)</f>
        <v>40.279471956541457</v>
      </c>
      <c r="BS11" s="21">
        <f>VLOOKUP(BS$6,'MonteCarlo Policy Paths'!$N$2:$S$31,$B11+1,FALSE)</f>
        <v>44.515635375675203</v>
      </c>
      <c r="BT11" s="21">
        <f>VLOOKUP(BT$6,'MonteCarlo Policy Paths'!$N$2:$S$31,$B11+1,FALSE)</f>
        <v>49.196171227791872</v>
      </c>
      <c r="BU11" s="21">
        <f>VLOOKUP(BU$6,'MonteCarlo Policy Paths'!$N$2:$S$31,$B11+1,FALSE)</f>
        <v>54.364766335209197</v>
      </c>
      <c r="BV11" s="21">
        <f>VLOOKUP(BV$6,'MonteCarlo Policy Paths'!$N$2:$S$31,$B11+1,FALSE)</f>
        <v>60.140596575631633</v>
      </c>
      <c r="BW11" s="21">
        <f>VLOOKUP(BW$6,'MonteCarlo Policy Paths'!$N$2:$S$31,$B11+1,FALSE)</f>
        <v>66.545116533046993</v>
      </c>
      <c r="BX11" s="21">
        <f>VLOOKUP(BX$6,'MonteCarlo Policy Paths'!$N$2:$S$31,$B11+1,FALSE)</f>
        <v>73.642612105771832</v>
      </c>
      <c r="BY11" s="21">
        <f>VLOOKUP(BY$6,'MonteCarlo Policy Paths'!$N$2:$S$31,$B11+1,FALSE)</f>
        <v>81.515240678665066</v>
      </c>
      <c r="BZ11" s="21">
        <f>VLOOKUP(BZ$6,'MonteCarlo Policy Paths'!$N$2:$S$31,$B11+1,FALSE)</f>
        <v>90.237354922369406</v>
      </c>
      <c r="CA11" s="21">
        <f>VLOOKUP(CA$6,'MonteCarlo Policy Paths'!$N$2:$S$31,$B11+1,FALSE)</f>
        <v>92.736092415362535</v>
      </c>
      <c r="CB11" s="21">
        <f>VLOOKUP(CB$6,'MonteCarlo Policy Paths'!$N$2:$S$31,$B11+1,FALSE)</f>
        <v>95.321073906264047</v>
      </c>
      <c r="CC11" s="21">
        <f>VLOOKUP(CC$6,'MonteCarlo Policy Paths'!$N$2:$S$31,$B11+1,FALSE)</f>
        <v>97.972807459231774</v>
      </c>
      <c r="CD11" s="21">
        <f>VLOOKUP(CD$6,'MonteCarlo Policy Paths'!$N$2:$S$31,$B11+1,FALSE)</f>
        <v>100.70188743091984</v>
      </c>
      <c r="CE11" s="21">
        <f>VLOOKUP(CE$6,'MonteCarlo Policy Paths'!$N$2:$S$31,$B11+1,FALSE)</f>
        <v>103.48109827693068</v>
      </c>
      <c r="CF11" s="21">
        <f>VLOOKUP(CF$6,'MonteCarlo Policy Paths'!$N$2:$S$31,$B11+1,FALSE)</f>
        <v>106.37744326160868</v>
      </c>
      <c r="CG11" s="21">
        <f>VLOOKUP(CG$6,'MonteCarlo Policy Paths'!$N$2:$S$31,$B11+1,FALSE)</f>
        <v>109.31402956265458</v>
      </c>
      <c r="CH11" s="21">
        <f>VLOOKUP(CH$6,'MonteCarlo Policy Paths'!$N$2:$S$31,$B11+1,FALSE)</f>
        <v>112.30612514839871</v>
      </c>
      <c r="CI11" s="21">
        <f>VLOOKUP(CI$6,'MonteCarlo Policy Paths'!$N$2:$S$31,$B11+1,FALSE)</f>
        <v>115.37497116076017</v>
      </c>
      <c r="CJ11" s="21">
        <f>VLOOKUP(CJ$6,'MonteCarlo Policy Paths'!$N$2:$S$31,$B11+1,FALSE)</f>
        <v>118.53125256657755</v>
      </c>
      <c r="CK11" s="21">
        <f>VLOOKUP(CK$6,'MonteCarlo Policy Paths'!$N$2:$S$31,$B11+1,FALSE)</f>
        <v>121.76875646902944</v>
      </c>
      <c r="CL11" s="21">
        <f>VLOOKUP(CL$6,'MonteCarlo Policy Paths'!$N$2:$S$31,$B11+1,FALSE)</f>
        <v>125.08672773594304</v>
      </c>
      <c r="CM11" s="21">
        <f>VLOOKUP(CM$6,'MonteCarlo Policy Paths'!$N$2:$S$31,$B11+1,FALSE)</f>
        <v>128.47676069968128</v>
      </c>
      <c r="CN11" s="21">
        <f>VLOOKUP(CN$6,'MonteCarlo Policy Paths'!$N$2:$S$31,$B11+1,FALSE)</f>
        <v>131.94323193005201</v>
      </c>
      <c r="CO11" s="164">
        <f>VLOOKUP(CO$6,'MonteCarlo Policy Paths'!$N$2:$S$31,$B11+1,FALSE)</f>
        <v>135.47056479945655</v>
      </c>
      <c r="CQ11" s="163">
        <f>BM11*VLOOKUP(AI$6,'Greenhouse Gas Costs Avoided'!$A$2:$I$32,9,FALSE)</f>
        <v>1.5320817610121258</v>
      </c>
      <c r="CR11" s="21">
        <f>BN11*VLOOKUP(AJ$6,'Greenhouse Gas Costs Avoided'!$A$2:$I$32,9,FALSE)</f>
        <v>1.6976055607114411</v>
      </c>
      <c r="CS11" s="21">
        <f>BO11*VLOOKUP(AK$6,'Greenhouse Gas Costs Avoided'!$A$2:$I$32,9,FALSE)</f>
        <v>1.8809216846672472</v>
      </c>
      <c r="CT11" s="21">
        <f>BP11*VLOOKUP(AL$6,'Greenhouse Gas Costs Avoided'!$A$2:$I$32,9,FALSE)</f>
        <v>2.0837803301021003</v>
      </c>
      <c r="CU11" s="21">
        <f>BQ11*VLOOKUP(AM$6,'Greenhouse Gas Costs Avoided'!$A$2:$I$32,9,FALSE)</f>
        <v>2.3072228153580183</v>
      </c>
      <c r="CV11" s="21">
        <f>BR11*VLOOKUP(AN$6,'Greenhouse Gas Costs Avoided'!$A$2:$I$32,9,FALSE)</f>
        <v>2.5517151467399573</v>
      </c>
      <c r="CW11" s="21">
        <f>BS11*VLOOKUP(AO$6,'Greenhouse Gas Costs Avoided'!$A$2:$I$32,9,FALSE)</f>
        <v>2.8200772139570236</v>
      </c>
      <c r="CX11" s="21">
        <f>BT11*VLOOKUP(AP$6,'Greenhouse Gas Costs Avoided'!$A$2:$I$32,9,FALSE)</f>
        <v>3.1165903917263735</v>
      </c>
      <c r="CY11" s="21">
        <f>BU11*VLOOKUP(AQ$6,'Greenhouse Gas Costs Avoided'!$A$2:$I$32,9,FALSE)</f>
        <v>3.444022251736667</v>
      </c>
      <c r="CZ11" s="21">
        <f>BV11*VLOOKUP(AR$6,'Greenhouse Gas Costs Avoided'!$A$2:$I$32,9,FALSE)</f>
        <v>3.8099226171979153</v>
      </c>
      <c r="DA11" s="21">
        <f>BW11*VLOOKUP(AS$6,'Greenhouse Gas Costs Avoided'!$A$2:$I$32,9,FALSE)</f>
        <v>4.2156506416508543</v>
      </c>
      <c r="DB11" s="21">
        <f>BX11*VLOOKUP(AT$6,'Greenhouse Gas Costs Avoided'!$A$2:$I$32,9,FALSE)</f>
        <v>4.6652788536686769</v>
      </c>
      <c r="DC11" s="21">
        <f>BY11*VLOOKUP(AU$6,'Greenhouse Gas Costs Avoided'!$A$2:$I$32,9,FALSE)</f>
        <v>5.1640119451993618</v>
      </c>
      <c r="DD11" s="21">
        <f>BZ11*VLOOKUP(AV$6,'Greenhouse Gas Costs Avoided'!$A$2:$I$32,9,FALSE)</f>
        <v>5.7165601774917221</v>
      </c>
      <c r="DE11" s="21">
        <f>CA11*VLOOKUP(AW$6,'Greenhouse Gas Costs Avoided'!$A$2:$I$32,9,FALSE)</f>
        <v>5.8748558551380645</v>
      </c>
      <c r="DF11" s="21">
        <f>CB11*VLOOKUP(AX$6,'Greenhouse Gas Costs Avoided'!$A$2:$I$32,9,FALSE)</f>
        <v>6.0386151127443357</v>
      </c>
      <c r="DG11" s="21">
        <f>CC11*VLOOKUP(AY$6,'Greenhouse Gas Costs Avoided'!$A$2:$I$32,9,FALSE)</f>
        <v>6.2066031310462346</v>
      </c>
      <c r="DH11" s="21">
        <f>CD11*VLOOKUP(AZ$6,'Greenhouse Gas Costs Avoided'!$A$2:$I$32,9,FALSE)</f>
        <v>6.3794910653253769</v>
      </c>
      <c r="DI11" s="21">
        <f>CE11*VLOOKUP(BA$6,'Greenhouse Gas Costs Avoided'!$A$2:$I$32,9,FALSE)</f>
        <v>6.5555548036832505</v>
      </c>
      <c r="DJ11" s="21">
        <f>CF11*VLOOKUP(BB$6,'Greenhouse Gas Costs Avoided'!$A$2:$I$32,9,FALSE)</f>
        <v>6.7390390205459019</v>
      </c>
      <c r="DK11" s="21">
        <f>CG11*VLOOKUP(BC$6,'Greenhouse Gas Costs Avoided'!$A$2:$I$32,9,FALSE)</f>
        <v>6.9250725353887148</v>
      </c>
      <c r="DL11" s="21">
        <f>CH11*VLOOKUP(BD$6,'Greenhouse Gas Costs Avoided'!$A$2:$I$32,9,FALSE)</f>
        <v>7.114622578022705</v>
      </c>
      <c r="DM11" s="21">
        <f>CI11*VLOOKUP(BE$6,'Greenhouse Gas Costs Avoided'!$A$2:$I$32,9,FALSE)</f>
        <v>7.309034780377397</v>
      </c>
      <c r="DN11" s="21">
        <f>CJ11*VLOOKUP(BF$6,'Greenhouse Gas Costs Avoided'!$A$2:$I$32,9,FALSE)</f>
        <v>7.5089860379134308</v>
      </c>
      <c r="DO11" s="21">
        <f>CK11*VLOOKUP(BG$6,'Greenhouse Gas Costs Avoided'!$A$2:$I$32,9,FALSE)</f>
        <v>7.714082761982441</v>
      </c>
      <c r="DP11" s="21">
        <f>CL11*VLOOKUP(BH$6,'Greenhouse Gas Costs Avoided'!$A$2:$I$32,9,FALSE)</f>
        <v>7.9242771147625906</v>
      </c>
      <c r="DQ11" s="21">
        <f>CM11*VLOOKUP(BI$6,'Greenhouse Gas Costs Avoided'!$A$2:$I$32,9,FALSE)</f>
        <v>8.1390365949973802</v>
      </c>
      <c r="DR11" s="21">
        <f>CN11*VLOOKUP(BJ$6,'Greenhouse Gas Costs Avoided'!$A$2:$I$32,9,FALSE)</f>
        <v>8.358638459535694</v>
      </c>
      <c r="DS11" s="164">
        <f>CO11*VLOOKUP(BK$6,'Greenhouse Gas Costs Avoided'!$A$2:$I$32,9,FALSE)</f>
        <v>8.5820959249206545</v>
      </c>
    </row>
    <row r="12" spans="1:123" x14ac:dyDescent="0.35">
      <c r="A12" s="174">
        <v>6</v>
      </c>
      <c r="B12" s="12">
        <v>1</v>
      </c>
      <c r="C12" s="175">
        <v>2023</v>
      </c>
      <c r="E12" s="20">
        <v>0</v>
      </c>
      <c r="F12" s="21">
        <v>82.346532180449415</v>
      </c>
      <c r="G12" s="21">
        <v>84.002844861871253</v>
      </c>
      <c r="H12" s="21">
        <v>85.659157543293105</v>
      </c>
      <c r="I12" s="21">
        <v>86.918851036576825</v>
      </c>
      <c r="J12" s="21">
        <v>88.178544529860531</v>
      </c>
      <c r="K12" s="21">
        <v>89.438238023144251</v>
      </c>
      <c r="L12" s="21">
        <v>90.697931516427971</v>
      </c>
      <c r="M12" s="21">
        <v>91.95762500971172</v>
      </c>
      <c r="N12" s="21">
        <v>93.21731850299544</v>
      </c>
      <c r="O12" s="21">
        <v>94.47701199627916</v>
      </c>
      <c r="P12" s="21">
        <v>95.73670548956288</v>
      </c>
      <c r="Q12" s="21">
        <v>96.996398982846586</v>
      </c>
      <c r="R12" s="21">
        <v>98.25609247613032</v>
      </c>
      <c r="S12" s="21">
        <v>99.65157958594628</v>
      </c>
      <c r="T12" s="21">
        <v>101.04706669576224</v>
      </c>
      <c r="U12" s="21">
        <v>102.4425538055782</v>
      </c>
      <c r="V12" s="21">
        <v>103.83804091539416</v>
      </c>
      <c r="W12" s="21">
        <v>105.23352802521011</v>
      </c>
      <c r="X12" s="21">
        <v>106.47156953138905</v>
      </c>
      <c r="Y12" s="21">
        <v>107.709611037568</v>
      </c>
      <c r="Z12" s="21">
        <v>108.94765254374694</v>
      </c>
      <c r="AA12" s="21">
        <v>110.18569404992589</v>
      </c>
      <c r="AB12" s="21">
        <v>111.42373555610482</v>
      </c>
      <c r="AC12" s="21">
        <v>112.86811731331359</v>
      </c>
      <c r="AD12" s="21">
        <v>114.31249907052236</v>
      </c>
      <c r="AE12" s="21">
        <v>115.75688082773114</v>
      </c>
      <c r="AF12" s="21">
        <v>117.20126258493991</v>
      </c>
      <c r="AG12" s="22">
        <v>118.64564434214866</v>
      </c>
      <c r="AI12" s="20">
        <v>0</v>
      </c>
      <c r="AJ12" s="21">
        <v>5.2166744805659615</v>
      </c>
      <c r="AK12" s="21">
        <v>5.3216023247413169</v>
      </c>
      <c r="AL12" s="21">
        <v>5.4265301689166732</v>
      </c>
      <c r="AM12" s="21">
        <v>5.5063320831654474</v>
      </c>
      <c r="AN12" s="21">
        <v>5.5861339974142208</v>
      </c>
      <c r="AO12" s="21">
        <v>5.665935911662995</v>
      </c>
      <c r="AP12" s="21">
        <v>5.7457378259117702</v>
      </c>
      <c r="AQ12" s="21">
        <v>5.8255397401605462</v>
      </c>
      <c r="AR12" s="21">
        <v>5.9053416544093205</v>
      </c>
      <c r="AS12" s="21">
        <v>5.9851435686580947</v>
      </c>
      <c r="AT12" s="21">
        <v>6.0649454829068699</v>
      </c>
      <c r="AU12" s="21">
        <v>6.1447473971556432</v>
      </c>
      <c r="AV12" s="21">
        <v>6.2245493114044184</v>
      </c>
      <c r="AW12" s="21">
        <v>6.312953786990386</v>
      </c>
      <c r="AX12" s="21">
        <v>6.4013582625763545</v>
      </c>
      <c r="AY12" s="21">
        <v>6.4897627381623222</v>
      </c>
      <c r="AZ12" s="21">
        <v>6.5781672137482907</v>
      </c>
      <c r="BA12" s="21">
        <v>6.6665716893342575</v>
      </c>
      <c r="BB12" s="21">
        <v>6.7450019445028957</v>
      </c>
      <c r="BC12" s="21">
        <v>6.8234321996715348</v>
      </c>
      <c r="BD12" s="21">
        <v>6.901862454840173</v>
      </c>
      <c r="BE12" s="21">
        <v>6.9802927100088112</v>
      </c>
      <c r="BF12" s="21">
        <v>7.0587229651774486</v>
      </c>
      <c r="BG12" s="21">
        <v>7.1502249295408609</v>
      </c>
      <c r="BH12" s="21">
        <v>7.2417268939042723</v>
      </c>
      <c r="BI12" s="21">
        <v>7.3332288582676846</v>
      </c>
      <c r="BJ12" s="21">
        <v>7.424730822631096</v>
      </c>
      <c r="BK12" s="22">
        <v>7.5162327869945065</v>
      </c>
      <c r="BM12" s="163">
        <f>VLOOKUP(BM$6,'MonteCarlo Policy Paths'!$N$2:$S$31,$B12+1,FALSE)</f>
        <v>18.946072246720579</v>
      </c>
      <c r="BN12" s="21">
        <f>VLOOKUP(BN$6,'MonteCarlo Policy Paths'!$N$2:$S$31,$B12+1,FALSE)</f>
        <v>19.920985834119051</v>
      </c>
      <c r="BO12" s="21">
        <f>VLOOKUP(BO$6,'MonteCarlo Policy Paths'!$N$2:$S$31,$B12+1,FALSE)</f>
        <v>20.944710352814074</v>
      </c>
      <c r="BP12" s="21">
        <f>VLOOKUP(BP$6,'MonteCarlo Policy Paths'!$N$2:$S$31,$B12+1,FALSE)</f>
        <v>22.017919567056939</v>
      </c>
      <c r="BQ12" s="21">
        <f>VLOOKUP(BQ$6,'MonteCarlo Policy Paths'!$N$2:$S$31,$B12+1,FALSE)</f>
        <v>23.125382269476081</v>
      </c>
      <c r="BR12" s="21">
        <f>VLOOKUP(BR$6,'MonteCarlo Policy Paths'!$N$2:$S$31,$B12+1,FALSE)</f>
        <v>24.222533249319248</v>
      </c>
      <c r="BS12" s="21">
        <f>VLOOKUP(BS$6,'MonteCarlo Policy Paths'!$N$2:$S$31,$B12+1,FALSE)</f>
        <v>25.344600035724898</v>
      </c>
      <c r="BT12" s="21">
        <f>VLOOKUP(BT$6,'MonteCarlo Policy Paths'!$N$2:$S$31,$B12+1,FALSE)</f>
        <v>26.511875533452777</v>
      </c>
      <c r="BU12" s="21">
        <f>VLOOKUP(BU$6,'MonteCarlo Policy Paths'!$N$2:$S$31,$B12+1,FALSE)</f>
        <v>27.727543772426976</v>
      </c>
      <c r="BV12" s="21">
        <f>VLOOKUP(BV$6,'MonteCarlo Policy Paths'!$N$2:$S$31,$B12+1,FALSE)</f>
        <v>29.105872242644537</v>
      </c>
      <c r="BW12" s="21">
        <f>VLOOKUP(BW$6,'MonteCarlo Policy Paths'!$N$2:$S$31,$B12+1,FALSE)</f>
        <v>30.561165854776764</v>
      </c>
      <c r="BX12" s="21">
        <f>VLOOKUP(BX$6,'MonteCarlo Policy Paths'!$N$2:$S$31,$B12+1,FALSE)</f>
        <v>32.089224147515601</v>
      </c>
      <c r="BY12" s="21">
        <f>VLOOKUP(BY$6,'MonteCarlo Policy Paths'!$N$2:$S$31,$B12+1,FALSE)</f>
        <v>33.693685354891386</v>
      </c>
      <c r="BZ12" s="21">
        <f>VLOOKUP(BZ$6,'MonteCarlo Policy Paths'!$N$2:$S$31,$B12+1,FALSE)</f>
        <v>35.378369622635958</v>
      </c>
      <c r="CA12" s="21">
        <f>VLOOKUP(CA$6,'MonteCarlo Policy Paths'!$N$2:$S$31,$B12+1,FALSE)</f>
        <v>37.147288103767757</v>
      </c>
      <c r="CB12" s="21">
        <f>VLOOKUP(CB$6,'MonteCarlo Policy Paths'!$N$2:$S$31,$B12+1,FALSE)</f>
        <v>39.004652508956148</v>
      </c>
      <c r="CC12" s="21">
        <f>VLOOKUP(CC$6,'MonteCarlo Policy Paths'!$N$2:$S$31,$B12+1,FALSE)</f>
        <v>40.954885134403959</v>
      </c>
      <c r="CD12" s="21">
        <f>VLOOKUP(CD$6,'MonteCarlo Policy Paths'!$N$2:$S$31,$B12+1,FALSE)</f>
        <v>43.002629391124159</v>
      </c>
      <c r="CE12" s="21">
        <f>VLOOKUP(CE$6,'MonteCarlo Policy Paths'!$N$2:$S$31,$B12+1,FALSE)</f>
        <v>45.152760860680367</v>
      </c>
      <c r="CF12" s="21">
        <f>VLOOKUP(CF$6,'MonteCarlo Policy Paths'!$N$2:$S$31,$B12+1,FALSE)</f>
        <v>47.410398903714388</v>
      </c>
      <c r="CG12" s="21">
        <f>VLOOKUP(CG$6,'MonteCarlo Policy Paths'!$N$2:$S$31,$B12+1,FALSE)</f>
        <v>49.780918848900107</v>
      </c>
      <c r="CH12" s="21">
        <f>VLOOKUP(CH$6,'MonteCarlo Policy Paths'!$N$2:$S$31,$B12+1,FALSE)</f>
        <v>52.269964791345117</v>
      </c>
      <c r="CI12" s="21">
        <f>VLOOKUP(CI$6,'MonteCarlo Policy Paths'!$N$2:$S$31,$B12+1,FALSE)</f>
        <v>54.883463030912374</v>
      </c>
      <c r="CJ12" s="21">
        <f>VLOOKUP(CJ$6,'MonteCarlo Policy Paths'!$N$2:$S$31,$B12+1,FALSE)</f>
        <v>57.627636182457998</v>
      </c>
      <c r="CK12" s="21">
        <f>VLOOKUP(CK$6,'MonteCarlo Policy Paths'!$N$2:$S$31,$B12+1,FALSE)</f>
        <v>60.509017991580897</v>
      </c>
      <c r="CL12" s="21">
        <f>VLOOKUP(CL$6,'MonteCarlo Policy Paths'!$N$2:$S$31,$B12+1,FALSE)</f>
        <v>63.534468891159946</v>
      </c>
      <c r="CM12" s="21">
        <f>VLOOKUP(CM$6,'MonteCarlo Policy Paths'!$N$2:$S$31,$B12+1,FALSE)</f>
        <v>66.711192335717939</v>
      </c>
      <c r="CN12" s="21">
        <f>VLOOKUP(CN$6,'MonteCarlo Policy Paths'!$N$2:$S$31,$B12+1,FALSE)</f>
        <v>70.04675195250384</v>
      </c>
      <c r="CO12" s="164">
        <f>VLOOKUP(CO$6,'MonteCarlo Policy Paths'!$N$2:$S$31,$B12+1,FALSE)</f>
        <v>73.54908955012904</v>
      </c>
      <c r="CQ12" s="163">
        <f>BM12*VLOOKUP(AI$6,'Greenhouse Gas Costs Avoided'!$A$2:$I$32,9,FALSE)</f>
        <v>1.2002386619007086</v>
      </c>
      <c r="CR12" s="21">
        <f>BN12*VLOOKUP(AJ$6,'Greenhouse Gas Costs Avoided'!$A$2:$I$32,9,FALSE)</f>
        <v>1.2619996941806579</v>
      </c>
      <c r="CS12" s="21">
        <f>BO12*VLOOKUP(AK$6,'Greenhouse Gas Costs Avoided'!$A$2:$I$32,9,FALSE)</f>
        <v>1.3268529118013257</v>
      </c>
      <c r="CT12" s="21">
        <f>BP12*VLOOKUP(AL$6,'Greenhouse Gas Costs Avoided'!$A$2:$I$32,9,FALSE)</f>
        <v>1.3948409979053111</v>
      </c>
      <c r="CU12" s="21">
        <f>BQ12*VLOOKUP(AM$6,'Greenhouse Gas Costs Avoided'!$A$2:$I$32,9,FALSE)</f>
        <v>1.464999051498006</v>
      </c>
      <c r="CV12" s="21">
        <f>BR12*VLOOKUP(AN$6,'Greenhouse Gas Costs Avoided'!$A$2:$I$32,9,FALSE)</f>
        <v>1.5345038547523033</v>
      </c>
      <c r="CW12" s="21">
        <f>BS12*VLOOKUP(AO$6,'Greenhouse Gas Costs Avoided'!$A$2:$I$32,9,FALSE)</f>
        <v>1.6055870809081549</v>
      </c>
      <c r="CX12" s="21">
        <f>BT12*VLOOKUP(AP$6,'Greenhouse Gas Costs Avoided'!$A$2:$I$32,9,FALSE)</f>
        <v>1.6795342908215394</v>
      </c>
      <c r="CY12" s="21">
        <f>BU12*VLOOKUP(AQ$6,'Greenhouse Gas Costs Avoided'!$A$2:$I$32,9,FALSE)</f>
        <v>1.7565471936259263</v>
      </c>
      <c r="CZ12" s="21">
        <f>BV12*VLOOKUP(AR$6,'Greenhouse Gas Costs Avoided'!$A$2:$I$32,9,FALSE)</f>
        <v>1.8438646648785721</v>
      </c>
      <c r="DA12" s="21">
        <f>BW12*VLOOKUP(AS$6,'Greenhouse Gas Costs Avoided'!$A$2:$I$32,9,FALSE)</f>
        <v>1.9360578981225007</v>
      </c>
      <c r="DB12" s="21">
        <f>BX12*VLOOKUP(AT$6,'Greenhouse Gas Costs Avoided'!$A$2:$I$32,9,FALSE)</f>
        <v>2.0328607930286258</v>
      </c>
      <c r="DC12" s="21">
        <f>BY12*VLOOKUP(AU$6,'Greenhouse Gas Costs Avoided'!$A$2:$I$32,9,FALSE)</f>
        <v>2.1345038326800574</v>
      </c>
      <c r="DD12" s="21">
        <f>BZ12*VLOOKUP(AV$6,'Greenhouse Gas Costs Avoided'!$A$2:$I$32,9,FALSE)</f>
        <v>2.2412290243140602</v>
      </c>
      <c r="DE12" s="21">
        <f>CA12*VLOOKUP(AW$6,'Greenhouse Gas Costs Avoided'!$A$2:$I$32,9,FALSE)</f>
        <v>2.3532904755297634</v>
      </c>
      <c r="DF12" s="21">
        <f>CB12*VLOOKUP(AX$6,'Greenhouse Gas Costs Avoided'!$A$2:$I$32,9,FALSE)</f>
        <v>2.4709549993062518</v>
      </c>
      <c r="DG12" s="21">
        <f>CC12*VLOOKUP(AY$6,'Greenhouse Gas Costs Avoided'!$A$2:$I$32,9,FALSE)</f>
        <v>2.5945027492715647</v>
      </c>
      <c r="DH12" s="21">
        <f>CD12*VLOOKUP(AZ$6,'Greenhouse Gas Costs Avoided'!$A$2:$I$32,9,FALSE)</f>
        <v>2.724227886735143</v>
      </c>
      <c r="DI12" s="21">
        <f>CE12*VLOOKUP(BA$6,'Greenhouse Gas Costs Avoided'!$A$2:$I$32,9,FALSE)</f>
        <v>2.8604392810719004</v>
      </c>
      <c r="DJ12" s="21">
        <f>CF12*VLOOKUP(BB$6,'Greenhouse Gas Costs Avoided'!$A$2:$I$32,9,FALSE)</f>
        <v>3.0034612451254952</v>
      </c>
      <c r="DK12" s="21">
        <f>CG12*VLOOKUP(BC$6,'Greenhouse Gas Costs Avoided'!$A$2:$I$32,9,FALSE)</f>
        <v>3.1536343073817701</v>
      </c>
      <c r="DL12" s="21">
        <f>CH12*VLOOKUP(BD$6,'Greenhouse Gas Costs Avoided'!$A$2:$I$32,9,FALSE)</f>
        <v>3.3113160227508591</v>
      </c>
      <c r="DM12" s="21">
        <f>CI12*VLOOKUP(BE$6,'Greenhouse Gas Costs Avoided'!$A$2:$I$32,9,FALSE)</f>
        <v>3.4768818238884021</v>
      </c>
      <c r="DN12" s="21">
        <f>CJ12*VLOOKUP(BF$6,'Greenhouse Gas Costs Avoided'!$A$2:$I$32,9,FALSE)</f>
        <v>3.6507259150828224</v>
      </c>
      <c r="DO12" s="21">
        <f>CK12*VLOOKUP(BG$6,'Greenhouse Gas Costs Avoided'!$A$2:$I$32,9,FALSE)</f>
        <v>3.8332622108369634</v>
      </c>
      <c r="DP12" s="21">
        <f>CL12*VLOOKUP(BH$6,'Greenhouse Gas Costs Avoided'!$A$2:$I$32,9,FALSE)</f>
        <v>4.0249253213788121</v>
      </c>
      <c r="DQ12" s="21">
        <f>CM12*VLOOKUP(BI$6,'Greenhouse Gas Costs Avoided'!$A$2:$I$32,9,FALSE)</f>
        <v>4.2261715874477526</v>
      </c>
      <c r="DR12" s="21">
        <f>CN12*VLOOKUP(BJ$6,'Greenhouse Gas Costs Avoided'!$A$2:$I$32,9,FALSE)</f>
        <v>4.4374801668201398</v>
      </c>
      <c r="DS12" s="164">
        <f>CO12*VLOOKUP(BK$6,'Greenhouse Gas Costs Avoided'!$A$2:$I$32,9,FALSE)</f>
        <v>4.6593541751611474</v>
      </c>
    </row>
    <row r="13" spans="1:123" x14ac:dyDescent="0.35">
      <c r="A13" s="174">
        <v>7</v>
      </c>
      <c r="B13" s="12">
        <v>2</v>
      </c>
      <c r="C13" s="175">
        <v>2023</v>
      </c>
      <c r="E13" s="20">
        <v>0</v>
      </c>
      <c r="F13" s="21">
        <v>82.346532180449415</v>
      </c>
      <c r="G13" s="21">
        <v>84.002844861871253</v>
      </c>
      <c r="H13" s="21">
        <v>85.659157543293105</v>
      </c>
      <c r="I13" s="21">
        <v>86.918851036576825</v>
      </c>
      <c r="J13" s="21">
        <v>88.178544529860531</v>
      </c>
      <c r="K13" s="21">
        <v>89.438238023144251</v>
      </c>
      <c r="L13" s="21">
        <v>90.697931516427971</v>
      </c>
      <c r="M13" s="21">
        <v>91.95762500971172</v>
      </c>
      <c r="N13" s="21">
        <v>93.21731850299544</v>
      </c>
      <c r="O13" s="21">
        <v>94.47701199627916</v>
      </c>
      <c r="P13" s="21">
        <v>95.73670548956288</v>
      </c>
      <c r="Q13" s="21">
        <v>96.996398982846586</v>
      </c>
      <c r="R13" s="21">
        <v>98.25609247613032</v>
      </c>
      <c r="S13" s="21">
        <v>99.65157958594628</v>
      </c>
      <c r="T13" s="21">
        <v>101.04706669576224</v>
      </c>
      <c r="U13" s="21">
        <v>102.4425538055782</v>
      </c>
      <c r="V13" s="21">
        <v>103.83804091539416</v>
      </c>
      <c r="W13" s="21">
        <v>105.23352802521011</v>
      </c>
      <c r="X13" s="21">
        <v>106.47156953138905</v>
      </c>
      <c r="Y13" s="21">
        <v>107.709611037568</v>
      </c>
      <c r="Z13" s="21">
        <v>108.94765254374694</v>
      </c>
      <c r="AA13" s="21">
        <v>110.18569404992589</v>
      </c>
      <c r="AB13" s="21">
        <v>111.42373555610482</v>
      </c>
      <c r="AC13" s="21">
        <v>112.86811731331359</v>
      </c>
      <c r="AD13" s="21">
        <v>114.31249907052236</v>
      </c>
      <c r="AE13" s="21">
        <v>115.75688082773114</v>
      </c>
      <c r="AF13" s="21">
        <v>117.20126258493991</v>
      </c>
      <c r="AG13" s="22">
        <v>120.41827982173916</v>
      </c>
      <c r="AI13" s="20">
        <v>0</v>
      </c>
      <c r="AJ13" s="21">
        <v>5.2166744805659615</v>
      </c>
      <c r="AK13" s="21">
        <v>5.3216023247413169</v>
      </c>
      <c r="AL13" s="21">
        <v>5.4265301689166732</v>
      </c>
      <c r="AM13" s="21">
        <v>5.5063320831654474</v>
      </c>
      <c r="AN13" s="21">
        <v>5.5861339974142208</v>
      </c>
      <c r="AO13" s="21">
        <v>5.665935911662995</v>
      </c>
      <c r="AP13" s="21">
        <v>5.7457378259117702</v>
      </c>
      <c r="AQ13" s="21">
        <v>5.8255397401605462</v>
      </c>
      <c r="AR13" s="21">
        <v>5.9053416544093205</v>
      </c>
      <c r="AS13" s="21">
        <v>5.9851435686580947</v>
      </c>
      <c r="AT13" s="21">
        <v>6.0649454829068699</v>
      </c>
      <c r="AU13" s="21">
        <v>6.1447473971556432</v>
      </c>
      <c r="AV13" s="21">
        <v>6.2245493114044184</v>
      </c>
      <c r="AW13" s="21">
        <v>6.312953786990386</v>
      </c>
      <c r="AX13" s="21">
        <v>6.4013582625763545</v>
      </c>
      <c r="AY13" s="21">
        <v>6.4897627381623222</v>
      </c>
      <c r="AZ13" s="21">
        <v>6.5781672137482907</v>
      </c>
      <c r="BA13" s="21">
        <v>6.6665716893342575</v>
      </c>
      <c r="BB13" s="21">
        <v>6.7450019445028957</v>
      </c>
      <c r="BC13" s="21">
        <v>6.8234321996715348</v>
      </c>
      <c r="BD13" s="21">
        <v>6.901862454840173</v>
      </c>
      <c r="BE13" s="21">
        <v>6.9802927100088112</v>
      </c>
      <c r="BF13" s="21">
        <v>7.0587229651774486</v>
      </c>
      <c r="BG13" s="21">
        <v>7.1502249295408609</v>
      </c>
      <c r="BH13" s="21">
        <v>7.2417268939042723</v>
      </c>
      <c r="BI13" s="21">
        <v>7.3332288582676846</v>
      </c>
      <c r="BJ13" s="21">
        <v>7.424730822631096</v>
      </c>
      <c r="BK13" s="22">
        <v>7.6285297110405814</v>
      </c>
      <c r="BM13" s="163">
        <f>VLOOKUP(BM$6,'MonteCarlo Policy Paths'!$N$2:$S$31,$B13+1,FALSE)</f>
        <v>23.967702867134744</v>
      </c>
      <c r="BN13" s="21">
        <f>VLOOKUP(BN$6,'MonteCarlo Policy Paths'!$N$2:$S$31,$B13+1,FALSE)</f>
        <v>26.317177955222718</v>
      </c>
      <c r="BO13" s="21">
        <f>VLOOKUP(BO$6,'MonteCarlo Policy Paths'!$N$2:$S$31,$B13+1,FALSE)</f>
        <v>28.893255238045125</v>
      </c>
      <c r="BP13" s="21">
        <f>VLOOKUP(BP$6,'MonteCarlo Policy Paths'!$N$2:$S$31,$B13+1,FALSE)</f>
        <v>31.715102246604285</v>
      </c>
      <c r="BQ13" s="21">
        <f>VLOOKUP(BQ$6,'MonteCarlo Policy Paths'!$N$2:$S$31,$B13+1,FALSE)</f>
        <v>34.790233856835599</v>
      </c>
      <c r="BR13" s="21">
        <f>VLOOKUP(BR$6,'MonteCarlo Policy Paths'!$N$2:$S$31,$B13+1,FALSE)</f>
        <v>38.117013285454661</v>
      </c>
      <c r="BS13" s="21">
        <f>VLOOKUP(BS$6,'MonteCarlo Policy Paths'!$N$2:$S$31,$B13+1,FALSE)</f>
        <v>41.72840612279375</v>
      </c>
      <c r="BT13" s="21">
        <f>VLOOKUP(BT$6,'MonteCarlo Policy Paths'!$N$2:$S$31,$B13+1,FALSE)</f>
        <v>45.677249983631562</v>
      </c>
      <c r="BU13" s="21">
        <f>VLOOKUP(BU$6,'MonteCarlo Policy Paths'!$N$2:$S$31,$B13+1,FALSE)</f>
        <v>49.99204890598088</v>
      </c>
      <c r="BV13" s="21">
        <f>VLOOKUP(BV$6,'MonteCarlo Policy Paths'!$N$2:$S$31,$B13+1,FALSE)</f>
        <v>54.768556811140854</v>
      </c>
      <c r="BW13" s="21">
        <f>VLOOKUP(BW$6,'MonteCarlo Policy Paths'!$N$2:$S$31,$B13+1,FALSE)</f>
        <v>60.010238214835042</v>
      </c>
      <c r="BX13" s="21">
        <f>VLOOKUP(BX$6,'MonteCarlo Policy Paths'!$N$2:$S$31,$B13+1,FALSE)</f>
        <v>65.75812779974207</v>
      </c>
      <c r="BY13" s="21">
        <f>VLOOKUP(BY$6,'MonteCarlo Policy Paths'!$N$2:$S$31,$B13+1,FALSE)</f>
        <v>72.066881159093455</v>
      </c>
      <c r="BZ13" s="21">
        <f>VLOOKUP(BZ$6,'MonteCarlo Policy Paths'!$N$2:$S$31,$B13+1,FALSE)</f>
        <v>78.981532638183737</v>
      </c>
      <c r="CA13" s="21">
        <f>VLOOKUP(CA$6,'MonteCarlo Policy Paths'!$N$2:$S$31,$B13+1,FALSE)</f>
        <v>81.252691038046251</v>
      </c>
      <c r="CB13" s="21">
        <f>VLOOKUP(CB$6,'MonteCarlo Policy Paths'!$N$2:$S$31,$B13+1,FALSE)</f>
        <v>83.604044111934414</v>
      </c>
      <c r="CC13" s="21">
        <f>VLOOKUP(CC$6,'MonteCarlo Policy Paths'!$N$2:$S$31,$B13+1,FALSE)</f>
        <v>86.018714380110126</v>
      </c>
      <c r="CD13" s="21">
        <f>VLOOKUP(CD$6,'MonteCarlo Policy Paths'!$N$2:$S$31,$B13+1,FALSE)</f>
        <v>88.506196331807388</v>
      </c>
      <c r="CE13" s="21">
        <f>VLOOKUP(CE$6,'MonteCarlo Policy Paths'!$N$2:$S$31,$B13+1,FALSE)</f>
        <v>91.042757806054695</v>
      </c>
      <c r="CF13" s="21">
        <f>VLOOKUP(CF$6,'MonteCarlo Policy Paths'!$N$2:$S$31,$B13+1,FALSE)</f>
        <v>93.687547211990633</v>
      </c>
      <c r="CG13" s="21">
        <f>VLOOKUP(CG$6,'MonteCarlo Policy Paths'!$N$2:$S$31,$B13+1,FALSE)</f>
        <v>96.373095170621937</v>
      </c>
      <c r="CH13" s="21">
        <f>VLOOKUP(CH$6,'MonteCarlo Policy Paths'!$N$2:$S$31,$B13+1,FALSE)</f>
        <v>99.112987273548597</v>
      </c>
      <c r="CI13" s="21">
        <f>VLOOKUP(CI$6,'MonteCarlo Policy Paths'!$N$2:$S$31,$B13+1,FALSE)</f>
        <v>101.92614153054797</v>
      </c>
      <c r="CJ13" s="21">
        <f>VLOOKUP(CJ$6,'MonteCarlo Policy Paths'!$N$2:$S$31,$B13+1,FALSE)</f>
        <v>104.82221793361833</v>
      </c>
      <c r="CK13" s="21">
        <f>VLOOKUP(CK$6,'MonteCarlo Policy Paths'!$N$2:$S$31,$B13+1,FALSE)</f>
        <v>107.79595653596101</v>
      </c>
      <c r="CL13" s="21">
        <f>VLOOKUP(CL$6,'MonteCarlo Policy Paths'!$N$2:$S$31,$B13+1,FALSE)</f>
        <v>110.84691133589952</v>
      </c>
      <c r="CM13" s="21">
        <f>VLOOKUP(CM$6,'MonteCarlo Policy Paths'!$N$2:$S$31,$B13+1,FALSE)</f>
        <v>113.96784710075578</v>
      </c>
      <c r="CN13" s="21">
        <f>VLOOKUP(CN$6,'MonteCarlo Policy Paths'!$N$2:$S$31,$B13+1,FALSE)</f>
        <v>117.16284845198182</v>
      </c>
      <c r="CO13" s="164">
        <f>VLOOKUP(CO$6,'MonteCarlo Policy Paths'!$N$2:$S$31,$B13+1,FALSE)</f>
        <v>120.41827982173916</v>
      </c>
      <c r="CQ13" s="163">
        <f>BM13*VLOOKUP(AI$6,'Greenhouse Gas Costs Avoided'!$A$2:$I$32,9,FALSE)</f>
        <v>1.5183602829902079</v>
      </c>
      <c r="CR13" s="21">
        <f>BN13*VLOOKUP(AJ$6,'Greenhouse Gas Costs Avoided'!$A$2:$I$32,9,FALSE)</f>
        <v>1.6672001480120395</v>
      </c>
      <c r="CS13" s="21">
        <f>BO13*VLOOKUP(AK$6,'Greenhouse Gas Costs Avoided'!$A$2:$I$32,9,FALSE)</f>
        <v>1.8303953216936328</v>
      </c>
      <c r="CT13" s="21">
        <f>BP13*VLOOKUP(AL$6,'Greenhouse Gas Costs Avoided'!$A$2:$I$32,9,FALSE)</f>
        <v>2.0091600721673259</v>
      </c>
      <c r="CU13" s="21">
        <f>BQ13*VLOOKUP(AM$6,'Greenhouse Gas Costs Avoided'!$A$2:$I$32,9,FALSE)</f>
        <v>2.2039704688009323</v>
      </c>
      <c r="CV13" s="21">
        <f>BR13*VLOOKUP(AN$6,'Greenhouse Gas Costs Avoided'!$A$2:$I$32,9,FALSE)</f>
        <v>2.4147228209427172</v>
      </c>
      <c r="CW13" s="21">
        <f>BS13*VLOOKUP(AO$6,'Greenhouse Gas Costs Avoided'!$A$2:$I$32,9,FALSE)</f>
        <v>2.6435055074141016</v>
      </c>
      <c r="CX13" s="21">
        <f>BT13*VLOOKUP(AP$6,'Greenhouse Gas Costs Avoided'!$A$2:$I$32,9,FALSE)</f>
        <v>2.8936658050138946</v>
      </c>
      <c r="CY13" s="21">
        <f>BU13*VLOOKUP(AQ$6,'Greenhouse Gas Costs Avoided'!$A$2:$I$32,9,FALSE)</f>
        <v>3.1670094520501597</v>
      </c>
      <c r="CZ13" s="21">
        <f>BV13*VLOOKUP(AR$6,'Greenhouse Gas Costs Avoided'!$A$2:$I$32,9,FALSE)</f>
        <v>3.4696024846318703</v>
      </c>
      <c r="DA13" s="21">
        <f>BW13*VLOOKUP(AS$6,'Greenhouse Gas Costs Avoided'!$A$2:$I$32,9,FALSE)</f>
        <v>3.8016643807416939</v>
      </c>
      <c r="DB13" s="21">
        <f>BX13*VLOOKUP(AT$6,'Greenhouse Gas Costs Avoided'!$A$2:$I$32,9,FALSE)</f>
        <v>4.1657946983243246</v>
      </c>
      <c r="DC13" s="21">
        <f>BY13*VLOOKUP(AU$6,'Greenhouse Gas Costs Avoided'!$A$2:$I$32,9,FALSE)</f>
        <v>4.5654558835919028</v>
      </c>
      <c r="DD13" s="21">
        <f>BZ13*VLOOKUP(AV$6,'Greenhouse Gas Costs Avoided'!$A$2:$I$32,9,FALSE)</f>
        <v>5.0035008741682265</v>
      </c>
      <c r="DE13" s="21">
        <f>CA13*VLOOKUP(AW$6,'Greenhouse Gas Costs Avoided'!$A$2:$I$32,9,FALSE)</f>
        <v>5.1473793563843691</v>
      </c>
      <c r="DF13" s="21">
        <f>CB13*VLOOKUP(AX$6,'Greenhouse Gas Costs Avoided'!$A$2:$I$32,9,FALSE)</f>
        <v>5.2963381923007766</v>
      </c>
      <c r="DG13" s="21">
        <f>CC13*VLOOKUP(AY$6,'Greenhouse Gas Costs Avoided'!$A$2:$I$32,9,FALSE)</f>
        <v>5.4493081891352544</v>
      </c>
      <c r="DH13" s="21">
        <f>CD13*VLOOKUP(AZ$6,'Greenhouse Gas Costs Avoided'!$A$2:$I$32,9,FALSE)</f>
        <v>5.606890825278958</v>
      </c>
      <c r="DI13" s="21">
        <f>CE13*VLOOKUP(BA$6,'Greenhouse Gas Costs Avoided'!$A$2:$I$32,9,FALSE)</f>
        <v>5.7675826620899597</v>
      </c>
      <c r="DJ13" s="21">
        <f>CF13*VLOOKUP(BB$6,'Greenhouse Gas Costs Avoided'!$A$2:$I$32,9,FALSE)</f>
        <v>5.935130766850258</v>
      </c>
      <c r="DK13" s="21">
        <f>CG13*VLOOKUP(BC$6,'Greenhouse Gas Costs Avoided'!$A$2:$I$32,9,FALSE)</f>
        <v>6.1052609366481567</v>
      </c>
      <c r="DL13" s="21">
        <f>CH13*VLOOKUP(BD$6,'Greenhouse Gas Costs Avoided'!$A$2:$I$32,9,FALSE)</f>
        <v>6.2788338222861402</v>
      </c>
      <c r="DM13" s="21">
        <f>CI13*VLOOKUP(BE$6,'Greenhouse Gas Costs Avoided'!$A$2:$I$32,9,FALSE)</f>
        <v>6.4570478846612929</v>
      </c>
      <c r="DN13" s="21">
        <f>CJ13*VLOOKUP(BF$6,'Greenhouse Gas Costs Avoided'!$A$2:$I$32,9,FALSE)</f>
        <v>6.6405150868084322</v>
      </c>
      <c r="DO13" s="21">
        <f>CK13*VLOOKUP(BG$6,'Greenhouse Gas Costs Avoided'!$A$2:$I$32,9,FALSE)</f>
        <v>6.8289022097138705</v>
      </c>
      <c r="DP13" s="21">
        <f>CL13*VLOOKUP(BH$6,'Greenhouse Gas Costs Avoided'!$A$2:$I$32,9,FALSE)</f>
        <v>7.0221809990540507</v>
      </c>
      <c r="DQ13" s="21">
        <f>CM13*VLOOKUP(BI$6,'Greenhouse Gas Costs Avoided'!$A$2:$I$32,9,FALSE)</f>
        <v>7.2198931009350886</v>
      </c>
      <c r="DR13" s="21">
        <f>CN13*VLOOKUP(BJ$6,'Greenhouse Gas Costs Avoided'!$A$2:$I$32,9,FALSE)</f>
        <v>7.4222972772007143</v>
      </c>
      <c r="DS13" s="164">
        <f>CO13*VLOOKUP(BK$6,'Greenhouse Gas Costs Avoided'!$A$2:$I$32,9,FALSE)</f>
        <v>7.6285297110405814</v>
      </c>
    </row>
    <row r="14" spans="1:123" x14ac:dyDescent="0.35">
      <c r="A14" s="174">
        <v>8</v>
      </c>
      <c r="B14" s="12">
        <v>4</v>
      </c>
      <c r="C14" s="175">
        <v>2023</v>
      </c>
      <c r="E14" s="20">
        <v>0</v>
      </c>
      <c r="F14" s="21">
        <v>82.346532180449415</v>
      </c>
      <c r="G14" s="21">
        <v>84.002844861871253</v>
      </c>
      <c r="H14" s="21">
        <v>85.659157543293105</v>
      </c>
      <c r="I14" s="21">
        <v>86.918851036576825</v>
      </c>
      <c r="J14" s="21">
        <v>88.178544529860531</v>
      </c>
      <c r="K14" s="21">
        <v>89.438238023144251</v>
      </c>
      <c r="L14" s="21">
        <v>90.697931516427971</v>
      </c>
      <c r="M14" s="21">
        <v>91.95762500971172</v>
      </c>
      <c r="N14" s="21">
        <v>93.21731850299544</v>
      </c>
      <c r="O14" s="21">
        <v>94.47701199627916</v>
      </c>
      <c r="P14" s="21">
        <v>95.73670548956288</v>
      </c>
      <c r="Q14" s="21">
        <v>96.996398982846586</v>
      </c>
      <c r="R14" s="21">
        <v>98.25609247613032</v>
      </c>
      <c r="S14" s="21">
        <v>99.65157958594628</v>
      </c>
      <c r="T14" s="21">
        <v>101.04706669576224</v>
      </c>
      <c r="U14" s="21">
        <v>102.4425538055782</v>
      </c>
      <c r="V14" s="21">
        <v>103.83804091539416</v>
      </c>
      <c r="W14" s="21">
        <v>105.23352802521011</v>
      </c>
      <c r="X14" s="21">
        <v>106.47156953138905</v>
      </c>
      <c r="Y14" s="21">
        <v>107.709611037568</v>
      </c>
      <c r="Z14" s="21">
        <v>108.94765254374694</v>
      </c>
      <c r="AA14" s="21">
        <v>110.18569404992589</v>
      </c>
      <c r="AB14" s="21">
        <v>111.42373555610482</v>
      </c>
      <c r="AC14" s="21">
        <v>112.86811731331359</v>
      </c>
      <c r="AD14" s="21">
        <v>114.31249907052236</v>
      </c>
      <c r="AE14" s="21">
        <v>115.75688082773114</v>
      </c>
      <c r="AF14" s="21">
        <v>117.20126258493991</v>
      </c>
      <c r="AG14" s="22">
        <v>119.5319620819439</v>
      </c>
      <c r="AI14" s="20">
        <v>0</v>
      </c>
      <c r="AJ14" s="21">
        <v>5.2166744805659615</v>
      </c>
      <c r="AK14" s="21">
        <v>5.3216023247413169</v>
      </c>
      <c r="AL14" s="21">
        <v>5.4265301689166732</v>
      </c>
      <c r="AM14" s="21">
        <v>5.5063320831654474</v>
      </c>
      <c r="AN14" s="21">
        <v>5.5861339974142208</v>
      </c>
      <c r="AO14" s="21">
        <v>5.665935911662995</v>
      </c>
      <c r="AP14" s="21">
        <v>5.7457378259117702</v>
      </c>
      <c r="AQ14" s="21">
        <v>5.8255397401605462</v>
      </c>
      <c r="AR14" s="21">
        <v>5.9053416544093205</v>
      </c>
      <c r="AS14" s="21">
        <v>5.9851435686580947</v>
      </c>
      <c r="AT14" s="21">
        <v>6.0649454829068699</v>
      </c>
      <c r="AU14" s="21">
        <v>6.1447473971556432</v>
      </c>
      <c r="AV14" s="21">
        <v>6.2245493114044184</v>
      </c>
      <c r="AW14" s="21">
        <v>6.312953786990386</v>
      </c>
      <c r="AX14" s="21">
        <v>6.4013582625763545</v>
      </c>
      <c r="AY14" s="21">
        <v>6.4897627381623222</v>
      </c>
      <c r="AZ14" s="21">
        <v>6.5781672137482907</v>
      </c>
      <c r="BA14" s="21">
        <v>6.6665716893342575</v>
      </c>
      <c r="BB14" s="21">
        <v>6.7450019445028957</v>
      </c>
      <c r="BC14" s="21">
        <v>6.8234321996715348</v>
      </c>
      <c r="BD14" s="21">
        <v>6.901862454840173</v>
      </c>
      <c r="BE14" s="21">
        <v>6.9802927100088112</v>
      </c>
      <c r="BF14" s="21">
        <v>7.0587229651774486</v>
      </c>
      <c r="BG14" s="21">
        <v>7.1502249295408609</v>
      </c>
      <c r="BH14" s="21">
        <v>7.2417268939042723</v>
      </c>
      <c r="BI14" s="21">
        <v>7.3332288582676846</v>
      </c>
      <c r="BJ14" s="21">
        <v>7.424730822631096</v>
      </c>
      <c r="BK14" s="22">
        <v>7.5723812490175435</v>
      </c>
      <c r="BM14" s="163">
        <f>VLOOKUP(BM$6,'MonteCarlo Policy Paths'!$N$2:$S$31,$B14+1,FALSE)</f>
        <v>21.456887556927661</v>
      </c>
      <c r="BN14" s="21">
        <f>VLOOKUP(BN$6,'MonteCarlo Policy Paths'!$N$2:$S$31,$B14+1,FALSE)</f>
        <v>23.119081894670884</v>
      </c>
      <c r="BO14" s="21">
        <f>VLOOKUP(BO$6,'MonteCarlo Policy Paths'!$N$2:$S$31,$B14+1,FALSE)</f>
        <v>24.918982795429599</v>
      </c>
      <c r="BP14" s="21">
        <f>VLOOKUP(BP$6,'MonteCarlo Policy Paths'!$N$2:$S$31,$B14+1,FALSE)</f>
        <v>26.866510906830612</v>
      </c>
      <c r="BQ14" s="21">
        <f>VLOOKUP(BQ$6,'MonteCarlo Policy Paths'!$N$2:$S$31,$B14+1,FALSE)</f>
        <v>28.957808063155838</v>
      </c>
      <c r="BR14" s="21">
        <f>VLOOKUP(BR$6,'MonteCarlo Policy Paths'!$N$2:$S$31,$B14+1,FALSE)</f>
        <v>31.169773267386955</v>
      </c>
      <c r="BS14" s="21">
        <f>VLOOKUP(BS$6,'MonteCarlo Policy Paths'!$N$2:$S$31,$B14+1,FALSE)</f>
        <v>33.536503079259326</v>
      </c>
      <c r="BT14" s="21">
        <f>VLOOKUP(BT$6,'MonteCarlo Policy Paths'!$N$2:$S$31,$B14+1,FALSE)</f>
        <v>36.094562758542168</v>
      </c>
      <c r="BU14" s="21">
        <f>VLOOKUP(BU$6,'MonteCarlo Policy Paths'!$N$2:$S$31,$B14+1,FALSE)</f>
        <v>38.859796339203925</v>
      </c>
      <c r="BV14" s="21">
        <f>VLOOKUP(BV$6,'MonteCarlo Policy Paths'!$N$2:$S$31,$B14+1,FALSE)</f>
        <v>41.937214526892696</v>
      </c>
      <c r="BW14" s="21">
        <f>VLOOKUP(BW$6,'MonteCarlo Policy Paths'!$N$2:$S$31,$B14+1,FALSE)</f>
        <v>45.285702034805901</v>
      </c>
      <c r="BX14" s="21">
        <f>VLOOKUP(BX$6,'MonteCarlo Policy Paths'!$N$2:$S$31,$B14+1,FALSE)</f>
        <v>48.923675973628832</v>
      </c>
      <c r="BY14" s="21">
        <f>VLOOKUP(BY$6,'MonteCarlo Policy Paths'!$N$2:$S$31,$B14+1,FALSE)</f>
        <v>52.880283256992421</v>
      </c>
      <c r="BZ14" s="21">
        <f>VLOOKUP(BZ$6,'MonteCarlo Policy Paths'!$N$2:$S$31,$B14+1,FALSE)</f>
        <v>57.179951130409847</v>
      </c>
      <c r="CA14" s="21">
        <f>VLOOKUP(CA$6,'MonteCarlo Policy Paths'!$N$2:$S$31,$B14+1,FALSE)</f>
        <v>59.199989570907007</v>
      </c>
      <c r="CB14" s="21">
        <f>VLOOKUP(CB$6,'MonteCarlo Policy Paths'!$N$2:$S$31,$B14+1,FALSE)</f>
        <v>61.304348310445278</v>
      </c>
      <c r="CC14" s="21">
        <f>VLOOKUP(CC$6,'MonteCarlo Policy Paths'!$N$2:$S$31,$B14+1,FALSE)</f>
        <v>63.486799757257046</v>
      </c>
      <c r="CD14" s="21">
        <f>VLOOKUP(CD$6,'MonteCarlo Policy Paths'!$N$2:$S$31,$B14+1,FALSE)</f>
        <v>65.754412861465767</v>
      </c>
      <c r="CE14" s="21">
        <f>VLOOKUP(CE$6,'MonteCarlo Policy Paths'!$N$2:$S$31,$B14+1,FALSE)</f>
        <v>68.097759333367534</v>
      </c>
      <c r="CF14" s="21">
        <f>VLOOKUP(CF$6,'MonteCarlo Policy Paths'!$N$2:$S$31,$B14+1,FALSE)</f>
        <v>70.548973057852507</v>
      </c>
      <c r="CG14" s="21">
        <f>VLOOKUP(CG$6,'MonteCarlo Policy Paths'!$N$2:$S$31,$B14+1,FALSE)</f>
        <v>73.077007009761019</v>
      </c>
      <c r="CH14" s="21">
        <f>VLOOKUP(CH$6,'MonteCarlo Policy Paths'!$N$2:$S$31,$B14+1,FALSE)</f>
        <v>75.691476032446857</v>
      </c>
      <c r="CI14" s="21">
        <f>VLOOKUP(CI$6,'MonteCarlo Policy Paths'!$N$2:$S$31,$B14+1,FALSE)</f>
        <v>78.404802280730166</v>
      </c>
      <c r="CJ14" s="21">
        <f>VLOOKUP(CJ$6,'MonteCarlo Policy Paths'!$N$2:$S$31,$B14+1,FALSE)</f>
        <v>81.224927058038162</v>
      </c>
      <c r="CK14" s="21">
        <f>VLOOKUP(CK$6,'MonteCarlo Policy Paths'!$N$2:$S$31,$B14+1,FALSE)</f>
        <v>84.152487263770951</v>
      </c>
      <c r="CL14" s="21">
        <f>VLOOKUP(CL$6,'MonteCarlo Policy Paths'!$N$2:$S$31,$B14+1,FALSE)</f>
        <v>87.19069011352974</v>
      </c>
      <c r="CM14" s="21">
        <f>VLOOKUP(CM$6,'MonteCarlo Policy Paths'!$N$2:$S$31,$B14+1,FALSE)</f>
        <v>90.339519718236858</v>
      </c>
      <c r="CN14" s="21">
        <f>VLOOKUP(CN$6,'MonteCarlo Policy Paths'!$N$2:$S$31,$B14+1,FALSE)</f>
        <v>93.604800202242828</v>
      </c>
      <c r="CO14" s="164">
        <f>VLOOKUP(CO$6,'MonteCarlo Policy Paths'!$N$2:$S$31,$B14+1,FALSE)</f>
        <v>96.983684685934094</v>
      </c>
      <c r="CQ14" s="163">
        <f>BM14*VLOOKUP(AI$6,'Greenhouse Gas Costs Avoided'!$A$2:$I$32,9,FALSE)</f>
        <v>1.3592994724454583</v>
      </c>
      <c r="CR14" s="21">
        <f>BN14*VLOOKUP(AJ$6,'Greenhouse Gas Costs Avoided'!$A$2:$I$32,9,FALSE)</f>
        <v>1.4645999210963487</v>
      </c>
      <c r="CS14" s="21">
        <f>BO14*VLOOKUP(AK$6,'Greenhouse Gas Costs Avoided'!$A$2:$I$32,9,FALSE)</f>
        <v>1.5786241167474793</v>
      </c>
      <c r="CT14" s="21">
        <f>BP14*VLOOKUP(AL$6,'Greenhouse Gas Costs Avoided'!$A$2:$I$32,9,FALSE)</f>
        <v>1.7020005350363183</v>
      </c>
      <c r="CU14" s="21">
        <f>BQ14*VLOOKUP(AM$6,'Greenhouse Gas Costs Avoided'!$A$2:$I$32,9,FALSE)</f>
        <v>1.8344847601494692</v>
      </c>
      <c r="CV14" s="21">
        <f>BR14*VLOOKUP(AN$6,'Greenhouse Gas Costs Avoided'!$A$2:$I$32,9,FALSE)</f>
        <v>1.9746133378475101</v>
      </c>
      <c r="CW14" s="21">
        <f>BS14*VLOOKUP(AO$6,'Greenhouse Gas Costs Avoided'!$A$2:$I$32,9,FALSE)</f>
        <v>2.1245462941611284</v>
      </c>
      <c r="CX14" s="21">
        <f>BT14*VLOOKUP(AP$6,'Greenhouse Gas Costs Avoided'!$A$2:$I$32,9,FALSE)</f>
        <v>2.2866000479177169</v>
      </c>
      <c r="CY14" s="21">
        <f>BU14*VLOOKUP(AQ$6,'Greenhouse Gas Costs Avoided'!$A$2:$I$32,9,FALSE)</f>
        <v>2.4617783228380428</v>
      </c>
      <c r="CZ14" s="21">
        <f>BV14*VLOOKUP(AR$6,'Greenhouse Gas Costs Avoided'!$A$2:$I$32,9,FALSE)</f>
        <v>2.6567335747552212</v>
      </c>
      <c r="DA14" s="21">
        <f>BW14*VLOOKUP(AS$6,'Greenhouse Gas Costs Avoided'!$A$2:$I$32,9,FALSE)</f>
        <v>2.8688611394320973</v>
      </c>
      <c r="DB14" s="21">
        <f>BX14*VLOOKUP(AT$6,'Greenhouse Gas Costs Avoided'!$A$2:$I$32,9,FALSE)</f>
        <v>3.099327745676475</v>
      </c>
      <c r="DC14" s="21">
        <f>BY14*VLOOKUP(AU$6,'Greenhouse Gas Costs Avoided'!$A$2:$I$32,9,FALSE)</f>
        <v>3.3499798581359799</v>
      </c>
      <c r="DD14" s="21">
        <f>BZ14*VLOOKUP(AV$6,'Greenhouse Gas Costs Avoided'!$A$2:$I$32,9,FALSE)</f>
        <v>3.6223649492411436</v>
      </c>
      <c r="DE14" s="21">
        <f>CA14*VLOOKUP(AW$6,'Greenhouse Gas Costs Avoided'!$A$2:$I$32,9,FALSE)</f>
        <v>3.7503349159570667</v>
      </c>
      <c r="DF14" s="21">
        <f>CB14*VLOOKUP(AX$6,'Greenhouse Gas Costs Avoided'!$A$2:$I$32,9,FALSE)</f>
        <v>3.8836465958035138</v>
      </c>
      <c r="DG14" s="21">
        <f>CC14*VLOOKUP(AY$6,'Greenhouse Gas Costs Avoided'!$A$2:$I$32,9,FALSE)</f>
        <v>4.0219054692034097</v>
      </c>
      <c r="DH14" s="21">
        <f>CD14*VLOOKUP(AZ$6,'Greenhouse Gas Costs Avoided'!$A$2:$I$32,9,FALSE)</f>
        <v>4.1655593560070496</v>
      </c>
      <c r="DI14" s="21">
        <f>CE14*VLOOKUP(BA$6,'Greenhouse Gas Costs Avoided'!$A$2:$I$32,9,FALSE)</f>
        <v>4.3140109715809301</v>
      </c>
      <c r="DJ14" s="21">
        <f>CF14*VLOOKUP(BB$6,'Greenhouse Gas Costs Avoided'!$A$2:$I$32,9,FALSE)</f>
        <v>4.4692960059878768</v>
      </c>
      <c r="DK14" s="21">
        <f>CG14*VLOOKUP(BC$6,'Greenhouse Gas Costs Avoided'!$A$2:$I$32,9,FALSE)</f>
        <v>4.629447622014963</v>
      </c>
      <c r="DL14" s="21">
        <f>CH14*VLOOKUP(BD$6,'Greenhouse Gas Costs Avoided'!$A$2:$I$32,9,FALSE)</f>
        <v>4.7950749225184994</v>
      </c>
      <c r="DM14" s="21">
        <f>CI14*VLOOKUP(BE$6,'Greenhouse Gas Costs Avoided'!$A$2:$I$32,9,FALSE)</f>
        <v>4.9669648542748472</v>
      </c>
      <c r="DN14" s="21">
        <f>CJ14*VLOOKUP(BF$6,'Greenhouse Gas Costs Avoided'!$A$2:$I$32,9,FALSE)</f>
        <v>5.1456205009456273</v>
      </c>
      <c r="DO14" s="21">
        <f>CK14*VLOOKUP(BG$6,'Greenhouse Gas Costs Avoided'!$A$2:$I$32,9,FALSE)</f>
        <v>5.331082210275417</v>
      </c>
      <c r="DP14" s="21">
        <f>CL14*VLOOKUP(BH$6,'Greenhouse Gas Costs Avoided'!$A$2:$I$32,9,FALSE)</f>
        <v>5.5235531602164318</v>
      </c>
      <c r="DQ14" s="21">
        <f>CM14*VLOOKUP(BI$6,'Greenhouse Gas Costs Avoided'!$A$2:$I$32,9,FALSE)</f>
        <v>5.723032344191421</v>
      </c>
      <c r="DR14" s="21">
        <f>CN14*VLOOKUP(BJ$6,'Greenhouse Gas Costs Avoided'!$A$2:$I$32,9,FALSE)</f>
        <v>5.9298887220104266</v>
      </c>
      <c r="DS14" s="164">
        <f>CO14*VLOOKUP(BK$6,'Greenhouse Gas Costs Avoided'!$A$2:$I$32,9,FALSE)</f>
        <v>6.1439419431008639</v>
      </c>
    </row>
    <row r="15" spans="1:123" x14ac:dyDescent="0.35">
      <c r="A15" s="174">
        <v>9</v>
      </c>
      <c r="B15" s="12">
        <v>2</v>
      </c>
      <c r="C15" s="175">
        <v>2023</v>
      </c>
      <c r="E15" s="20">
        <v>0</v>
      </c>
      <c r="F15" s="21">
        <v>82.346532180449415</v>
      </c>
      <c r="G15" s="21">
        <v>84.002844861871253</v>
      </c>
      <c r="H15" s="21">
        <v>85.659157543293105</v>
      </c>
      <c r="I15" s="21">
        <v>86.918851036576825</v>
      </c>
      <c r="J15" s="21">
        <v>88.178544529860531</v>
      </c>
      <c r="K15" s="21">
        <v>89.438238023144251</v>
      </c>
      <c r="L15" s="21">
        <v>90.697931516427971</v>
      </c>
      <c r="M15" s="21">
        <v>91.95762500971172</v>
      </c>
      <c r="N15" s="21">
        <v>93.21731850299544</v>
      </c>
      <c r="O15" s="21">
        <v>94.47701199627916</v>
      </c>
      <c r="P15" s="21">
        <v>95.73670548956288</v>
      </c>
      <c r="Q15" s="21">
        <v>96.996398982846586</v>
      </c>
      <c r="R15" s="21">
        <v>98.25609247613032</v>
      </c>
      <c r="S15" s="21">
        <v>99.65157958594628</v>
      </c>
      <c r="T15" s="21">
        <v>101.04706669576224</v>
      </c>
      <c r="U15" s="21">
        <v>102.4425538055782</v>
      </c>
      <c r="V15" s="21">
        <v>103.83804091539416</v>
      </c>
      <c r="W15" s="21">
        <v>105.23352802521011</v>
      </c>
      <c r="X15" s="21">
        <v>106.47156953138905</v>
      </c>
      <c r="Y15" s="21">
        <v>107.709611037568</v>
      </c>
      <c r="Z15" s="21">
        <v>108.94765254374694</v>
      </c>
      <c r="AA15" s="21">
        <v>110.18569404992589</v>
      </c>
      <c r="AB15" s="21">
        <v>111.42373555610482</v>
      </c>
      <c r="AC15" s="21">
        <v>112.86811731331359</v>
      </c>
      <c r="AD15" s="21">
        <v>114.31249907052236</v>
      </c>
      <c r="AE15" s="21">
        <v>115.75688082773114</v>
      </c>
      <c r="AF15" s="21">
        <v>117.20126258493991</v>
      </c>
      <c r="AG15" s="22">
        <v>120.41827982173916</v>
      </c>
      <c r="AI15" s="20">
        <v>0</v>
      </c>
      <c r="AJ15" s="21">
        <v>5.2166744805659615</v>
      </c>
      <c r="AK15" s="21">
        <v>5.3216023247413169</v>
      </c>
      <c r="AL15" s="21">
        <v>5.4265301689166732</v>
      </c>
      <c r="AM15" s="21">
        <v>5.5063320831654474</v>
      </c>
      <c r="AN15" s="21">
        <v>5.5861339974142208</v>
      </c>
      <c r="AO15" s="21">
        <v>5.665935911662995</v>
      </c>
      <c r="AP15" s="21">
        <v>5.7457378259117702</v>
      </c>
      <c r="AQ15" s="21">
        <v>5.8255397401605462</v>
      </c>
      <c r="AR15" s="21">
        <v>5.9053416544093205</v>
      </c>
      <c r="AS15" s="21">
        <v>5.9851435686580947</v>
      </c>
      <c r="AT15" s="21">
        <v>6.0649454829068699</v>
      </c>
      <c r="AU15" s="21">
        <v>6.1447473971556432</v>
      </c>
      <c r="AV15" s="21">
        <v>6.2245493114044184</v>
      </c>
      <c r="AW15" s="21">
        <v>6.312953786990386</v>
      </c>
      <c r="AX15" s="21">
        <v>6.4013582625763545</v>
      </c>
      <c r="AY15" s="21">
        <v>6.4897627381623222</v>
      </c>
      <c r="AZ15" s="21">
        <v>6.5781672137482907</v>
      </c>
      <c r="BA15" s="21">
        <v>6.6665716893342575</v>
      </c>
      <c r="BB15" s="21">
        <v>6.7450019445028957</v>
      </c>
      <c r="BC15" s="21">
        <v>6.8234321996715348</v>
      </c>
      <c r="BD15" s="21">
        <v>6.901862454840173</v>
      </c>
      <c r="BE15" s="21">
        <v>6.9802927100088112</v>
      </c>
      <c r="BF15" s="21">
        <v>7.0587229651774486</v>
      </c>
      <c r="BG15" s="21">
        <v>7.1502249295408609</v>
      </c>
      <c r="BH15" s="21">
        <v>7.2417268939042723</v>
      </c>
      <c r="BI15" s="21">
        <v>7.3332288582676846</v>
      </c>
      <c r="BJ15" s="21">
        <v>7.424730822631096</v>
      </c>
      <c r="BK15" s="22">
        <v>7.6285297110405814</v>
      </c>
      <c r="BM15" s="163">
        <f>VLOOKUP(BM$6,'MonteCarlo Policy Paths'!$N$2:$S$31,$B15+1,FALSE)</f>
        <v>23.967702867134744</v>
      </c>
      <c r="BN15" s="21">
        <f>VLOOKUP(BN$6,'MonteCarlo Policy Paths'!$N$2:$S$31,$B15+1,FALSE)</f>
        <v>26.317177955222718</v>
      </c>
      <c r="BO15" s="21">
        <f>VLOOKUP(BO$6,'MonteCarlo Policy Paths'!$N$2:$S$31,$B15+1,FALSE)</f>
        <v>28.893255238045125</v>
      </c>
      <c r="BP15" s="21">
        <f>VLOOKUP(BP$6,'MonteCarlo Policy Paths'!$N$2:$S$31,$B15+1,FALSE)</f>
        <v>31.715102246604285</v>
      </c>
      <c r="BQ15" s="21">
        <f>VLOOKUP(BQ$6,'MonteCarlo Policy Paths'!$N$2:$S$31,$B15+1,FALSE)</f>
        <v>34.790233856835599</v>
      </c>
      <c r="BR15" s="21">
        <f>VLOOKUP(BR$6,'MonteCarlo Policy Paths'!$N$2:$S$31,$B15+1,FALSE)</f>
        <v>38.117013285454661</v>
      </c>
      <c r="BS15" s="21">
        <f>VLOOKUP(BS$6,'MonteCarlo Policy Paths'!$N$2:$S$31,$B15+1,FALSE)</f>
        <v>41.72840612279375</v>
      </c>
      <c r="BT15" s="21">
        <f>VLOOKUP(BT$6,'MonteCarlo Policy Paths'!$N$2:$S$31,$B15+1,FALSE)</f>
        <v>45.677249983631562</v>
      </c>
      <c r="BU15" s="21">
        <f>VLOOKUP(BU$6,'MonteCarlo Policy Paths'!$N$2:$S$31,$B15+1,FALSE)</f>
        <v>49.99204890598088</v>
      </c>
      <c r="BV15" s="21">
        <f>VLOOKUP(BV$6,'MonteCarlo Policy Paths'!$N$2:$S$31,$B15+1,FALSE)</f>
        <v>54.768556811140854</v>
      </c>
      <c r="BW15" s="21">
        <f>VLOOKUP(BW$6,'MonteCarlo Policy Paths'!$N$2:$S$31,$B15+1,FALSE)</f>
        <v>60.010238214835042</v>
      </c>
      <c r="BX15" s="21">
        <f>VLOOKUP(BX$6,'MonteCarlo Policy Paths'!$N$2:$S$31,$B15+1,FALSE)</f>
        <v>65.75812779974207</v>
      </c>
      <c r="BY15" s="21">
        <f>VLOOKUP(BY$6,'MonteCarlo Policy Paths'!$N$2:$S$31,$B15+1,FALSE)</f>
        <v>72.066881159093455</v>
      </c>
      <c r="BZ15" s="21">
        <f>VLOOKUP(BZ$6,'MonteCarlo Policy Paths'!$N$2:$S$31,$B15+1,FALSE)</f>
        <v>78.981532638183737</v>
      </c>
      <c r="CA15" s="21">
        <f>VLOOKUP(CA$6,'MonteCarlo Policy Paths'!$N$2:$S$31,$B15+1,FALSE)</f>
        <v>81.252691038046251</v>
      </c>
      <c r="CB15" s="21">
        <f>VLOOKUP(CB$6,'MonteCarlo Policy Paths'!$N$2:$S$31,$B15+1,FALSE)</f>
        <v>83.604044111934414</v>
      </c>
      <c r="CC15" s="21">
        <f>VLOOKUP(CC$6,'MonteCarlo Policy Paths'!$N$2:$S$31,$B15+1,FALSE)</f>
        <v>86.018714380110126</v>
      </c>
      <c r="CD15" s="21">
        <f>VLOOKUP(CD$6,'MonteCarlo Policy Paths'!$N$2:$S$31,$B15+1,FALSE)</f>
        <v>88.506196331807388</v>
      </c>
      <c r="CE15" s="21">
        <f>VLOOKUP(CE$6,'MonteCarlo Policy Paths'!$N$2:$S$31,$B15+1,FALSE)</f>
        <v>91.042757806054695</v>
      </c>
      <c r="CF15" s="21">
        <f>VLOOKUP(CF$6,'MonteCarlo Policy Paths'!$N$2:$S$31,$B15+1,FALSE)</f>
        <v>93.687547211990633</v>
      </c>
      <c r="CG15" s="21">
        <f>VLOOKUP(CG$6,'MonteCarlo Policy Paths'!$N$2:$S$31,$B15+1,FALSE)</f>
        <v>96.373095170621937</v>
      </c>
      <c r="CH15" s="21">
        <f>VLOOKUP(CH$6,'MonteCarlo Policy Paths'!$N$2:$S$31,$B15+1,FALSE)</f>
        <v>99.112987273548597</v>
      </c>
      <c r="CI15" s="21">
        <f>VLOOKUP(CI$6,'MonteCarlo Policy Paths'!$N$2:$S$31,$B15+1,FALSE)</f>
        <v>101.92614153054797</v>
      </c>
      <c r="CJ15" s="21">
        <f>VLOOKUP(CJ$6,'MonteCarlo Policy Paths'!$N$2:$S$31,$B15+1,FALSE)</f>
        <v>104.82221793361833</v>
      </c>
      <c r="CK15" s="21">
        <f>VLOOKUP(CK$6,'MonteCarlo Policy Paths'!$N$2:$S$31,$B15+1,FALSE)</f>
        <v>107.79595653596101</v>
      </c>
      <c r="CL15" s="21">
        <f>VLOOKUP(CL$6,'MonteCarlo Policy Paths'!$N$2:$S$31,$B15+1,FALSE)</f>
        <v>110.84691133589952</v>
      </c>
      <c r="CM15" s="21">
        <f>VLOOKUP(CM$6,'MonteCarlo Policy Paths'!$N$2:$S$31,$B15+1,FALSE)</f>
        <v>113.96784710075578</v>
      </c>
      <c r="CN15" s="21">
        <f>VLOOKUP(CN$6,'MonteCarlo Policy Paths'!$N$2:$S$31,$B15+1,FALSE)</f>
        <v>117.16284845198182</v>
      </c>
      <c r="CO15" s="164">
        <f>VLOOKUP(CO$6,'MonteCarlo Policy Paths'!$N$2:$S$31,$B15+1,FALSE)</f>
        <v>120.41827982173916</v>
      </c>
      <c r="CQ15" s="163">
        <f>BM15*VLOOKUP(AI$6,'Greenhouse Gas Costs Avoided'!$A$2:$I$32,9,FALSE)</f>
        <v>1.5183602829902079</v>
      </c>
      <c r="CR15" s="21">
        <f>BN15*VLOOKUP(AJ$6,'Greenhouse Gas Costs Avoided'!$A$2:$I$32,9,FALSE)</f>
        <v>1.6672001480120395</v>
      </c>
      <c r="CS15" s="21">
        <f>BO15*VLOOKUP(AK$6,'Greenhouse Gas Costs Avoided'!$A$2:$I$32,9,FALSE)</f>
        <v>1.8303953216936328</v>
      </c>
      <c r="CT15" s="21">
        <f>BP15*VLOOKUP(AL$6,'Greenhouse Gas Costs Avoided'!$A$2:$I$32,9,FALSE)</f>
        <v>2.0091600721673259</v>
      </c>
      <c r="CU15" s="21">
        <f>BQ15*VLOOKUP(AM$6,'Greenhouse Gas Costs Avoided'!$A$2:$I$32,9,FALSE)</f>
        <v>2.2039704688009323</v>
      </c>
      <c r="CV15" s="21">
        <f>BR15*VLOOKUP(AN$6,'Greenhouse Gas Costs Avoided'!$A$2:$I$32,9,FALSE)</f>
        <v>2.4147228209427172</v>
      </c>
      <c r="CW15" s="21">
        <f>BS15*VLOOKUP(AO$6,'Greenhouse Gas Costs Avoided'!$A$2:$I$32,9,FALSE)</f>
        <v>2.6435055074141016</v>
      </c>
      <c r="CX15" s="21">
        <f>BT15*VLOOKUP(AP$6,'Greenhouse Gas Costs Avoided'!$A$2:$I$32,9,FALSE)</f>
        <v>2.8936658050138946</v>
      </c>
      <c r="CY15" s="21">
        <f>BU15*VLOOKUP(AQ$6,'Greenhouse Gas Costs Avoided'!$A$2:$I$32,9,FALSE)</f>
        <v>3.1670094520501597</v>
      </c>
      <c r="CZ15" s="21">
        <f>BV15*VLOOKUP(AR$6,'Greenhouse Gas Costs Avoided'!$A$2:$I$32,9,FALSE)</f>
        <v>3.4696024846318703</v>
      </c>
      <c r="DA15" s="21">
        <f>BW15*VLOOKUP(AS$6,'Greenhouse Gas Costs Avoided'!$A$2:$I$32,9,FALSE)</f>
        <v>3.8016643807416939</v>
      </c>
      <c r="DB15" s="21">
        <f>BX15*VLOOKUP(AT$6,'Greenhouse Gas Costs Avoided'!$A$2:$I$32,9,FALSE)</f>
        <v>4.1657946983243246</v>
      </c>
      <c r="DC15" s="21">
        <f>BY15*VLOOKUP(AU$6,'Greenhouse Gas Costs Avoided'!$A$2:$I$32,9,FALSE)</f>
        <v>4.5654558835919028</v>
      </c>
      <c r="DD15" s="21">
        <f>BZ15*VLOOKUP(AV$6,'Greenhouse Gas Costs Avoided'!$A$2:$I$32,9,FALSE)</f>
        <v>5.0035008741682265</v>
      </c>
      <c r="DE15" s="21">
        <f>CA15*VLOOKUP(AW$6,'Greenhouse Gas Costs Avoided'!$A$2:$I$32,9,FALSE)</f>
        <v>5.1473793563843691</v>
      </c>
      <c r="DF15" s="21">
        <f>CB15*VLOOKUP(AX$6,'Greenhouse Gas Costs Avoided'!$A$2:$I$32,9,FALSE)</f>
        <v>5.2963381923007766</v>
      </c>
      <c r="DG15" s="21">
        <f>CC15*VLOOKUP(AY$6,'Greenhouse Gas Costs Avoided'!$A$2:$I$32,9,FALSE)</f>
        <v>5.4493081891352544</v>
      </c>
      <c r="DH15" s="21">
        <f>CD15*VLOOKUP(AZ$6,'Greenhouse Gas Costs Avoided'!$A$2:$I$32,9,FALSE)</f>
        <v>5.606890825278958</v>
      </c>
      <c r="DI15" s="21">
        <f>CE15*VLOOKUP(BA$6,'Greenhouse Gas Costs Avoided'!$A$2:$I$32,9,FALSE)</f>
        <v>5.7675826620899597</v>
      </c>
      <c r="DJ15" s="21">
        <f>CF15*VLOOKUP(BB$6,'Greenhouse Gas Costs Avoided'!$A$2:$I$32,9,FALSE)</f>
        <v>5.935130766850258</v>
      </c>
      <c r="DK15" s="21">
        <f>CG15*VLOOKUP(BC$6,'Greenhouse Gas Costs Avoided'!$A$2:$I$32,9,FALSE)</f>
        <v>6.1052609366481567</v>
      </c>
      <c r="DL15" s="21">
        <f>CH15*VLOOKUP(BD$6,'Greenhouse Gas Costs Avoided'!$A$2:$I$32,9,FALSE)</f>
        <v>6.2788338222861402</v>
      </c>
      <c r="DM15" s="21">
        <f>CI15*VLOOKUP(BE$6,'Greenhouse Gas Costs Avoided'!$A$2:$I$32,9,FALSE)</f>
        <v>6.4570478846612929</v>
      </c>
      <c r="DN15" s="21">
        <f>CJ15*VLOOKUP(BF$6,'Greenhouse Gas Costs Avoided'!$A$2:$I$32,9,FALSE)</f>
        <v>6.6405150868084322</v>
      </c>
      <c r="DO15" s="21">
        <f>CK15*VLOOKUP(BG$6,'Greenhouse Gas Costs Avoided'!$A$2:$I$32,9,FALSE)</f>
        <v>6.8289022097138705</v>
      </c>
      <c r="DP15" s="21">
        <f>CL15*VLOOKUP(BH$6,'Greenhouse Gas Costs Avoided'!$A$2:$I$32,9,FALSE)</f>
        <v>7.0221809990540507</v>
      </c>
      <c r="DQ15" s="21">
        <f>CM15*VLOOKUP(BI$6,'Greenhouse Gas Costs Avoided'!$A$2:$I$32,9,FALSE)</f>
        <v>7.2198931009350886</v>
      </c>
      <c r="DR15" s="21">
        <f>CN15*VLOOKUP(BJ$6,'Greenhouse Gas Costs Avoided'!$A$2:$I$32,9,FALSE)</f>
        <v>7.4222972772007143</v>
      </c>
      <c r="DS15" s="164">
        <f>CO15*VLOOKUP(BK$6,'Greenhouse Gas Costs Avoided'!$A$2:$I$32,9,FALSE)</f>
        <v>7.6285297110405814</v>
      </c>
    </row>
    <row r="16" spans="1:123" x14ac:dyDescent="0.35">
      <c r="A16" s="174">
        <v>10</v>
      </c>
      <c r="B16" s="12">
        <v>5</v>
      </c>
      <c r="C16" s="175">
        <v>2023</v>
      </c>
      <c r="E16" s="20">
        <v>0</v>
      </c>
      <c r="F16" s="21">
        <v>82.346532180449415</v>
      </c>
      <c r="G16" s="21">
        <v>84.002844861871253</v>
      </c>
      <c r="H16" s="21">
        <v>85.659157543293105</v>
      </c>
      <c r="I16" s="21">
        <v>86.918851036576825</v>
      </c>
      <c r="J16" s="21">
        <v>88.178544529860531</v>
      </c>
      <c r="K16" s="21">
        <v>89.438238023144251</v>
      </c>
      <c r="L16" s="21">
        <v>90.697931516427971</v>
      </c>
      <c r="M16" s="21">
        <v>91.95762500971172</v>
      </c>
      <c r="N16" s="21">
        <v>93.21731850299544</v>
      </c>
      <c r="O16" s="21">
        <v>94.47701199627916</v>
      </c>
      <c r="P16" s="21">
        <v>95.73670548956288</v>
      </c>
      <c r="Q16" s="21">
        <v>96.996398982846586</v>
      </c>
      <c r="R16" s="21">
        <v>99.874634841342697</v>
      </c>
      <c r="S16" s="21">
        <v>101.93553668931256</v>
      </c>
      <c r="T16" s="21">
        <v>104.04258519817796</v>
      </c>
      <c r="U16" s="21">
        <v>106.18472717196582</v>
      </c>
      <c r="V16" s="21">
        <v>108.36780972271322</v>
      </c>
      <c r="W16" s="21">
        <v>110.57648338650839</v>
      </c>
      <c r="X16" s="21">
        <v>112.7694544213079</v>
      </c>
      <c r="Y16" s="21">
        <v>114.98228749612761</v>
      </c>
      <c r="Z16" s="21">
        <v>117.22345778349788</v>
      </c>
      <c r="AA16" s="21">
        <v>119.50474742044912</v>
      </c>
      <c r="AB16" s="21">
        <v>121.83201137782079</v>
      </c>
      <c r="AC16" s="21">
        <v>124.30483685770574</v>
      </c>
      <c r="AD16" s="21">
        <v>126.81952160325447</v>
      </c>
      <c r="AE16" s="21">
        <v>129.37127756316897</v>
      </c>
      <c r="AF16" s="21">
        <v>131.96243899653103</v>
      </c>
      <c r="AG16" s="22">
        <v>135.47056479945655</v>
      </c>
      <c r="AI16" s="20">
        <v>0</v>
      </c>
      <c r="AJ16" s="21">
        <v>5.2166744805659615</v>
      </c>
      <c r="AK16" s="21">
        <v>5.3216023247413169</v>
      </c>
      <c r="AL16" s="21">
        <v>5.4265301689166732</v>
      </c>
      <c r="AM16" s="21">
        <v>5.5063320831654474</v>
      </c>
      <c r="AN16" s="21">
        <v>5.5861339974142208</v>
      </c>
      <c r="AO16" s="21">
        <v>5.665935911662995</v>
      </c>
      <c r="AP16" s="21">
        <v>5.7457378259117702</v>
      </c>
      <c r="AQ16" s="21">
        <v>5.8255397401605462</v>
      </c>
      <c r="AR16" s="21">
        <v>5.9053416544093205</v>
      </c>
      <c r="AS16" s="21">
        <v>5.9851435686580947</v>
      </c>
      <c r="AT16" s="21">
        <v>6.0649454829068699</v>
      </c>
      <c r="AU16" s="21">
        <v>6.1447473971556432</v>
      </c>
      <c r="AV16" s="21">
        <v>6.327084396109818</v>
      </c>
      <c r="AW16" s="21">
        <v>6.4576430704410743</v>
      </c>
      <c r="AX16" s="21">
        <v>6.5911251478821242</v>
      </c>
      <c r="AY16" s="21">
        <v>6.7268304055597685</v>
      </c>
      <c r="AZ16" s="21">
        <v>6.8651292595600424</v>
      </c>
      <c r="BA16" s="21">
        <v>7.0050493173053994</v>
      </c>
      <c r="BB16" s="21">
        <v>7.1439746093722221</v>
      </c>
      <c r="BC16" s="21">
        <v>7.2841581669004034</v>
      </c>
      <c r="BD16" s="21">
        <v>7.426136894299721</v>
      </c>
      <c r="BE16" s="21">
        <v>7.5706571930511553</v>
      </c>
      <c r="BF16" s="21">
        <v>7.7180899770979394</v>
      </c>
      <c r="BG16" s="21">
        <v>7.8747441218959366</v>
      </c>
      <c r="BH16" s="21">
        <v>8.0340500621877027</v>
      </c>
      <c r="BI16" s="21">
        <v>8.1957044736636782</v>
      </c>
      <c r="BJ16" s="21">
        <v>8.3598552322508848</v>
      </c>
      <c r="BK16" s="22">
        <v>8.5820959249206545</v>
      </c>
      <c r="BM16" s="163">
        <f>VLOOKUP(BM$6,'MonteCarlo Policy Paths'!$N$2:$S$31,$B16+1,FALSE)</f>
        <v>24.184299884200797</v>
      </c>
      <c r="BN16" s="21">
        <f>VLOOKUP(BN$6,'MonteCarlo Policy Paths'!$N$2:$S$31,$B16+1,FALSE)</f>
        <v>26.797135120393484</v>
      </c>
      <c r="BO16" s="21">
        <f>VLOOKUP(BO$6,'MonteCarlo Policy Paths'!$N$2:$S$31,$B16+1,FALSE)</f>
        <v>29.690826715826198</v>
      </c>
      <c r="BP16" s="21">
        <f>VLOOKUP(BP$6,'MonteCarlo Policy Paths'!$N$2:$S$31,$B16+1,FALSE)</f>
        <v>32.893001978364566</v>
      </c>
      <c r="BQ16" s="21">
        <f>VLOOKUP(BQ$6,'MonteCarlo Policy Paths'!$N$2:$S$31,$B16+1,FALSE)</f>
        <v>36.420098382625895</v>
      </c>
      <c r="BR16" s="21">
        <f>VLOOKUP(BR$6,'MonteCarlo Policy Paths'!$N$2:$S$31,$B16+1,FALSE)</f>
        <v>40.279471956541457</v>
      </c>
      <c r="BS16" s="21">
        <f>VLOOKUP(BS$6,'MonteCarlo Policy Paths'!$N$2:$S$31,$B16+1,FALSE)</f>
        <v>44.515635375675203</v>
      </c>
      <c r="BT16" s="21">
        <f>VLOOKUP(BT$6,'MonteCarlo Policy Paths'!$N$2:$S$31,$B16+1,FALSE)</f>
        <v>49.196171227791872</v>
      </c>
      <c r="BU16" s="21">
        <f>VLOOKUP(BU$6,'MonteCarlo Policy Paths'!$N$2:$S$31,$B16+1,FALSE)</f>
        <v>54.364766335209197</v>
      </c>
      <c r="BV16" s="21">
        <f>VLOOKUP(BV$6,'MonteCarlo Policy Paths'!$N$2:$S$31,$B16+1,FALSE)</f>
        <v>60.140596575631633</v>
      </c>
      <c r="BW16" s="21">
        <f>VLOOKUP(BW$6,'MonteCarlo Policy Paths'!$N$2:$S$31,$B16+1,FALSE)</f>
        <v>66.545116533046993</v>
      </c>
      <c r="BX16" s="21">
        <f>VLOOKUP(BX$6,'MonteCarlo Policy Paths'!$N$2:$S$31,$B16+1,FALSE)</f>
        <v>73.642612105771832</v>
      </c>
      <c r="BY16" s="21">
        <f>VLOOKUP(BY$6,'MonteCarlo Policy Paths'!$N$2:$S$31,$B16+1,FALSE)</f>
        <v>81.515240678665066</v>
      </c>
      <c r="BZ16" s="21">
        <f>VLOOKUP(BZ$6,'MonteCarlo Policy Paths'!$N$2:$S$31,$B16+1,FALSE)</f>
        <v>90.237354922369406</v>
      </c>
      <c r="CA16" s="21">
        <f>VLOOKUP(CA$6,'MonteCarlo Policy Paths'!$N$2:$S$31,$B16+1,FALSE)</f>
        <v>92.736092415362535</v>
      </c>
      <c r="CB16" s="21">
        <f>VLOOKUP(CB$6,'MonteCarlo Policy Paths'!$N$2:$S$31,$B16+1,FALSE)</f>
        <v>95.321073906264047</v>
      </c>
      <c r="CC16" s="21">
        <f>VLOOKUP(CC$6,'MonteCarlo Policy Paths'!$N$2:$S$31,$B16+1,FALSE)</f>
        <v>97.972807459231774</v>
      </c>
      <c r="CD16" s="21">
        <f>VLOOKUP(CD$6,'MonteCarlo Policy Paths'!$N$2:$S$31,$B16+1,FALSE)</f>
        <v>100.70188743091984</v>
      </c>
      <c r="CE16" s="21">
        <f>VLOOKUP(CE$6,'MonteCarlo Policy Paths'!$N$2:$S$31,$B16+1,FALSE)</f>
        <v>103.48109827693068</v>
      </c>
      <c r="CF16" s="21">
        <f>VLOOKUP(CF$6,'MonteCarlo Policy Paths'!$N$2:$S$31,$B16+1,FALSE)</f>
        <v>106.37744326160868</v>
      </c>
      <c r="CG16" s="21">
        <f>VLOOKUP(CG$6,'MonteCarlo Policy Paths'!$N$2:$S$31,$B16+1,FALSE)</f>
        <v>109.31402956265458</v>
      </c>
      <c r="CH16" s="21">
        <f>VLOOKUP(CH$6,'MonteCarlo Policy Paths'!$N$2:$S$31,$B16+1,FALSE)</f>
        <v>112.30612514839871</v>
      </c>
      <c r="CI16" s="21">
        <f>VLOOKUP(CI$6,'MonteCarlo Policy Paths'!$N$2:$S$31,$B16+1,FALSE)</f>
        <v>115.37497116076017</v>
      </c>
      <c r="CJ16" s="21">
        <f>VLOOKUP(CJ$6,'MonteCarlo Policy Paths'!$N$2:$S$31,$B16+1,FALSE)</f>
        <v>118.53125256657755</v>
      </c>
      <c r="CK16" s="21">
        <f>VLOOKUP(CK$6,'MonteCarlo Policy Paths'!$N$2:$S$31,$B16+1,FALSE)</f>
        <v>121.76875646902944</v>
      </c>
      <c r="CL16" s="21">
        <f>VLOOKUP(CL$6,'MonteCarlo Policy Paths'!$N$2:$S$31,$B16+1,FALSE)</f>
        <v>125.08672773594304</v>
      </c>
      <c r="CM16" s="21">
        <f>VLOOKUP(CM$6,'MonteCarlo Policy Paths'!$N$2:$S$31,$B16+1,FALSE)</f>
        <v>128.47676069968128</v>
      </c>
      <c r="CN16" s="21">
        <f>VLOOKUP(CN$6,'MonteCarlo Policy Paths'!$N$2:$S$31,$B16+1,FALSE)</f>
        <v>131.94323193005201</v>
      </c>
      <c r="CO16" s="164">
        <f>VLOOKUP(CO$6,'MonteCarlo Policy Paths'!$N$2:$S$31,$B16+1,FALSE)</f>
        <v>135.47056479945655</v>
      </c>
      <c r="CQ16" s="163">
        <f>BM16*VLOOKUP(AI$6,'Greenhouse Gas Costs Avoided'!$A$2:$I$32,9,FALSE)</f>
        <v>1.5320817610121258</v>
      </c>
      <c r="CR16" s="21">
        <f>BN16*VLOOKUP(AJ$6,'Greenhouse Gas Costs Avoided'!$A$2:$I$32,9,FALSE)</f>
        <v>1.6976055607114411</v>
      </c>
      <c r="CS16" s="21">
        <f>BO16*VLOOKUP(AK$6,'Greenhouse Gas Costs Avoided'!$A$2:$I$32,9,FALSE)</f>
        <v>1.8809216846672472</v>
      </c>
      <c r="CT16" s="21">
        <f>BP16*VLOOKUP(AL$6,'Greenhouse Gas Costs Avoided'!$A$2:$I$32,9,FALSE)</f>
        <v>2.0837803301021003</v>
      </c>
      <c r="CU16" s="21">
        <f>BQ16*VLOOKUP(AM$6,'Greenhouse Gas Costs Avoided'!$A$2:$I$32,9,FALSE)</f>
        <v>2.3072228153580183</v>
      </c>
      <c r="CV16" s="21">
        <f>BR16*VLOOKUP(AN$6,'Greenhouse Gas Costs Avoided'!$A$2:$I$32,9,FALSE)</f>
        <v>2.5517151467399573</v>
      </c>
      <c r="CW16" s="21">
        <f>BS16*VLOOKUP(AO$6,'Greenhouse Gas Costs Avoided'!$A$2:$I$32,9,FALSE)</f>
        <v>2.8200772139570236</v>
      </c>
      <c r="CX16" s="21">
        <f>BT16*VLOOKUP(AP$6,'Greenhouse Gas Costs Avoided'!$A$2:$I$32,9,FALSE)</f>
        <v>3.1165903917263735</v>
      </c>
      <c r="CY16" s="21">
        <f>BU16*VLOOKUP(AQ$6,'Greenhouse Gas Costs Avoided'!$A$2:$I$32,9,FALSE)</f>
        <v>3.444022251736667</v>
      </c>
      <c r="CZ16" s="21">
        <f>BV16*VLOOKUP(AR$6,'Greenhouse Gas Costs Avoided'!$A$2:$I$32,9,FALSE)</f>
        <v>3.8099226171979153</v>
      </c>
      <c r="DA16" s="21">
        <f>BW16*VLOOKUP(AS$6,'Greenhouse Gas Costs Avoided'!$A$2:$I$32,9,FALSE)</f>
        <v>4.2156506416508543</v>
      </c>
      <c r="DB16" s="21">
        <f>BX16*VLOOKUP(AT$6,'Greenhouse Gas Costs Avoided'!$A$2:$I$32,9,FALSE)</f>
        <v>4.6652788536686769</v>
      </c>
      <c r="DC16" s="21">
        <f>BY16*VLOOKUP(AU$6,'Greenhouse Gas Costs Avoided'!$A$2:$I$32,9,FALSE)</f>
        <v>5.1640119451993618</v>
      </c>
      <c r="DD16" s="21">
        <f>BZ16*VLOOKUP(AV$6,'Greenhouse Gas Costs Avoided'!$A$2:$I$32,9,FALSE)</f>
        <v>5.7165601774917221</v>
      </c>
      <c r="DE16" s="21">
        <f>CA16*VLOOKUP(AW$6,'Greenhouse Gas Costs Avoided'!$A$2:$I$32,9,FALSE)</f>
        <v>5.8748558551380645</v>
      </c>
      <c r="DF16" s="21">
        <f>CB16*VLOOKUP(AX$6,'Greenhouse Gas Costs Avoided'!$A$2:$I$32,9,FALSE)</f>
        <v>6.0386151127443357</v>
      </c>
      <c r="DG16" s="21">
        <f>CC16*VLOOKUP(AY$6,'Greenhouse Gas Costs Avoided'!$A$2:$I$32,9,FALSE)</f>
        <v>6.2066031310462346</v>
      </c>
      <c r="DH16" s="21">
        <f>CD16*VLOOKUP(AZ$6,'Greenhouse Gas Costs Avoided'!$A$2:$I$32,9,FALSE)</f>
        <v>6.3794910653253769</v>
      </c>
      <c r="DI16" s="21">
        <f>CE16*VLOOKUP(BA$6,'Greenhouse Gas Costs Avoided'!$A$2:$I$32,9,FALSE)</f>
        <v>6.5555548036832505</v>
      </c>
      <c r="DJ16" s="21">
        <f>CF16*VLOOKUP(BB$6,'Greenhouse Gas Costs Avoided'!$A$2:$I$32,9,FALSE)</f>
        <v>6.7390390205459019</v>
      </c>
      <c r="DK16" s="21">
        <f>CG16*VLOOKUP(BC$6,'Greenhouse Gas Costs Avoided'!$A$2:$I$32,9,FALSE)</f>
        <v>6.9250725353887148</v>
      </c>
      <c r="DL16" s="21">
        <f>CH16*VLOOKUP(BD$6,'Greenhouse Gas Costs Avoided'!$A$2:$I$32,9,FALSE)</f>
        <v>7.114622578022705</v>
      </c>
      <c r="DM16" s="21">
        <f>CI16*VLOOKUP(BE$6,'Greenhouse Gas Costs Avoided'!$A$2:$I$32,9,FALSE)</f>
        <v>7.309034780377397</v>
      </c>
      <c r="DN16" s="21">
        <f>CJ16*VLOOKUP(BF$6,'Greenhouse Gas Costs Avoided'!$A$2:$I$32,9,FALSE)</f>
        <v>7.5089860379134308</v>
      </c>
      <c r="DO16" s="21">
        <f>CK16*VLOOKUP(BG$6,'Greenhouse Gas Costs Avoided'!$A$2:$I$32,9,FALSE)</f>
        <v>7.714082761982441</v>
      </c>
      <c r="DP16" s="21">
        <f>CL16*VLOOKUP(BH$6,'Greenhouse Gas Costs Avoided'!$A$2:$I$32,9,FALSE)</f>
        <v>7.9242771147625906</v>
      </c>
      <c r="DQ16" s="21">
        <f>CM16*VLOOKUP(BI$6,'Greenhouse Gas Costs Avoided'!$A$2:$I$32,9,FALSE)</f>
        <v>8.1390365949973802</v>
      </c>
      <c r="DR16" s="21">
        <f>CN16*VLOOKUP(BJ$6,'Greenhouse Gas Costs Avoided'!$A$2:$I$32,9,FALSE)</f>
        <v>8.358638459535694</v>
      </c>
      <c r="DS16" s="164">
        <f>CO16*VLOOKUP(BK$6,'Greenhouse Gas Costs Avoided'!$A$2:$I$32,9,FALSE)</f>
        <v>8.5820959249206545</v>
      </c>
    </row>
    <row r="17" spans="1:123" x14ac:dyDescent="0.35">
      <c r="A17" s="174">
        <v>11</v>
      </c>
      <c r="B17" s="12">
        <v>2</v>
      </c>
      <c r="C17" s="175">
        <v>2023</v>
      </c>
      <c r="E17" s="20">
        <v>0</v>
      </c>
      <c r="F17" s="21">
        <v>82.346532180449415</v>
      </c>
      <c r="G17" s="21">
        <v>84.002844861871253</v>
      </c>
      <c r="H17" s="21">
        <v>85.659157543293105</v>
      </c>
      <c r="I17" s="21">
        <v>86.918851036576825</v>
      </c>
      <c r="J17" s="21">
        <v>88.178544529860531</v>
      </c>
      <c r="K17" s="21">
        <v>89.438238023144251</v>
      </c>
      <c r="L17" s="21">
        <v>90.697931516427971</v>
      </c>
      <c r="M17" s="21">
        <v>91.95762500971172</v>
      </c>
      <c r="N17" s="21">
        <v>93.21731850299544</v>
      </c>
      <c r="O17" s="21">
        <v>94.47701199627916</v>
      </c>
      <c r="P17" s="21">
        <v>95.73670548956288</v>
      </c>
      <c r="Q17" s="21">
        <v>96.996398982846586</v>
      </c>
      <c r="R17" s="21">
        <v>98.25609247613032</v>
      </c>
      <c r="S17" s="21">
        <v>99.65157958594628</v>
      </c>
      <c r="T17" s="21">
        <v>101.04706669576224</v>
      </c>
      <c r="U17" s="21">
        <v>102.4425538055782</v>
      </c>
      <c r="V17" s="21">
        <v>103.83804091539416</v>
      </c>
      <c r="W17" s="21">
        <v>105.23352802521011</v>
      </c>
      <c r="X17" s="21">
        <v>106.47156953138905</v>
      </c>
      <c r="Y17" s="21">
        <v>107.709611037568</v>
      </c>
      <c r="Z17" s="21">
        <v>108.94765254374694</v>
      </c>
      <c r="AA17" s="21">
        <v>110.18569404992589</v>
      </c>
      <c r="AB17" s="21">
        <v>111.42373555610482</v>
      </c>
      <c r="AC17" s="21">
        <v>112.86811731331359</v>
      </c>
      <c r="AD17" s="21">
        <v>114.31249907052236</v>
      </c>
      <c r="AE17" s="21">
        <v>115.75688082773114</v>
      </c>
      <c r="AF17" s="21">
        <v>117.20126258493991</v>
      </c>
      <c r="AG17" s="22">
        <v>120.41827982173916</v>
      </c>
      <c r="AI17" s="20">
        <v>0</v>
      </c>
      <c r="AJ17" s="21">
        <v>5.2166744805659615</v>
      </c>
      <c r="AK17" s="21">
        <v>5.3216023247413169</v>
      </c>
      <c r="AL17" s="21">
        <v>5.4265301689166732</v>
      </c>
      <c r="AM17" s="21">
        <v>5.5063320831654474</v>
      </c>
      <c r="AN17" s="21">
        <v>5.5861339974142208</v>
      </c>
      <c r="AO17" s="21">
        <v>5.665935911662995</v>
      </c>
      <c r="AP17" s="21">
        <v>5.7457378259117702</v>
      </c>
      <c r="AQ17" s="21">
        <v>5.8255397401605462</v>
      </c>
      <c r="AR17" s="21">
        <v>5.9053416544093205</v>
      </c>
      <c r="AS17" s="21">
        <v>5.9851435686580947</v>
      </c>
      <c r="AT17" s="21">
        <v>6.0649454829068699</v>
      </c>
      <c r="AU17" s="21">
        <v>6.1447473971556432</v>
      </c>
      <c r="AV17" s="21">
        <v>6.2245493114044184</v>
      </c>
      <c r="AW17" s="21">
        <v>6.312953786990386</v>
      </c>
      <c r="AX17" s="21">
        <v>6.4013582625763545</v>
      </c>
      <c r="AY17" s="21">
        <v>6.4897627381623222</v>
      </c>
      <c r="AZ17" s="21">
        <v>6.5781672137482907</v>
      </c>
      <c r="BA17" s="21">
        <v>6.6665716893342575</v>
      </c>
      <c r="BB17" s="21">
        <v>6.7450019445028957</v>
      </c>
      <c r="BC17" s="21">
        <v>6.8234321996715348</v>
      </c>
      <c r="BD17" s="21">
        <v>6.901862454840173</v>
      </c>
      <c r="BE17" s="21">
        <v>6.9802927100088112</v>
      </c>
      <c r="BF17" s="21">
        <v>7.0587229651774486</v>
      </c>
      <c r="BG17" s="21">
        <v>7.1502249295408609</v>
      </c>
      <c r="BH17" s="21">
        <v>7.2417268939042723</v>
      </c>
      <c r="BI17" s="21">
        <v>7.3332288582676846</v>
      </c>
      <c r="BJ17" s="21">
        <v>7.424730822631096</v>
      </c>
      <c r="BK17" s="22">
        <v>7.6285297110405814</v>
      </c>
      <c r="BM17" s="163">
        <f>VLOOKUP(BM$6,'MonteCarlo Policy Paths'!$N$2:$S$31,$B17+1,FALSE)</f>
        <v>23.967702867134744</v>
      </c>
      <c r="BN17" s="21">
        <f>VLOOKUP(BN$6,'MonteCarlo Policy Paths'!$N$2:$S$31,$B17+1,FALSE)</f>
        <v>26.317177955222718</v>
      </c>
      <c r="BO17" s="21">
        <f>VLOOKUP(BO$6,'MonteCarlo Policy Paths'!$N$2:$S$31,$B17+1,FALSE)</f>
        <v>28.893255238045125</v>
      </c>
      <c r="BP17" s="21">
        <f>VLOOKUP(BP$6,'MonteCarlo Policy Paths'!$N$2:$S$31,$B17+1,FALSE)</f>
        <v>31.715102246604285</v>
      </c>
      <c r="BQ17" s="21">
        <f>VLOOKUP(BQ$6,'MonteCarlo Policy Paths'!$N$2:$S$31,$B17+1,FALSE)</f>
        <v>34.790233856835599</v>
      </c>
      <c r="BR17" s="21">
        <f>VLOOKUP(BR$6,'MonteCarlo Policy Paths'!$N$2:$S$31,$B17+1,FALSE)</f>
        <v>38.117013285454661</v>
      </c>
      <c r="BS17" s="21">
        <f>VLOOKUP(BS$6,'MonteCarlo Policy Paths'!$N$2:$S$31,$B17+1,FALSE)</f>
        <v>41.72840612279375</v>
      </c>
      <c r="BT17" s="21">
        <f>VLOOKUP(BT$6,'MonteCarlo Policy Paths'!$N$2:$S$31,$B17+1,FALSE)</f>
        <v>45.677249983631562</v>
      </c>
      <c r="BU17" s="21">
        <f>VLOOKUP(BU$6,'MonteCarlo Policy Paths'!$N$2:$S$31,$B17+1,FALSE)</f>
        <v>49.99204890598088</v>
      </c>
      <c r="BV17" s="21">
        <f>VLOOKUP(BV$6,'MonteCarlo Policy Paths'!$N$2:$S$31,$B17+1,FALSE)</f>
        <v>54.768556811140854</v>
      </c>
      <c r="BW17" s="21">
        <f>VLOOKUP(BW$6,'MonteCarlo Policy Paths'!$N$2:$S$31,$B17+1,FALSE)</f>
        <v>60.010238214835042</v>
      </c>
      <c r="BX17" s="21">
        <f>VLOOKUP(BX$6,'MonteCarlo Policy Paths'!$N$2:$S$31,$B17+1,FALSE)</f>
        <v>65.75812779974207</v>
      </c>
      <c r="BY17" s="21">
        <f>VLOOKUP(BY$6,'MonteCarlo Policy Paths'!$N$2:$S$31,$B17+1,FALSE)</f>
        <v>72.066881159093455</v>
      </c>
      <c r="BZ17" s="21">
        <f>VLOOKUP(BZ$6,'MonteCarlo Policy Paths'!$N$2:$S$31,$B17+1,FALSE)</f>
        <v>78.981532638183737</v>
      </c>
      <c r="CA17" s="21">
        <f>VLOOKUP(CA$6,'MonteCarlo Policy Paths'!$N$2:$S$31,$B17+1,FALSE)</f>
        <v>81.252691038046251</v>
      </c>
      <c r="CB17" s="21">
        <f>VLOOKUP(CB$6,'MonteCarlo Policy Paths'!$N$2:$S$31,$B17+1,FALSE)</f>
        <v>83.604044111934414</v>
      </c>
      <c r="CC17" s="21">
        <f>VLOOKUP(CC$6,'MonteCarlo Policy Paths'!$N$2:$S$31,$B17+1,FALSE)</f>
        <v>86.018714380110126</v>
      </c>
      <c r="CD17" s="21">
        <f>VLOOKUP(CD$6,'MonteCarlo Policy Paths'!$N$2:$S$31,$B17+1,FALSE)</f>
        <v>88.506196331807388</v>
      </c>
      <c r="CE17" s="21">
        <f>VLOOKUP(CE$6,'MonteCarlo Policy Paths'!$N$2:$S$31,$B17+1,FALSE)</f>
        <v>91.042757806054695</v>
      </c>
      <c r="CF17" s="21">
        <f>VLOOKUP(CF$6,'MonteCarlo Policy Paths'!$N$2:$S$31,$B17+1,FALSE)</f>
        <v>93.687547211990633</v>
      </c>
      <c r="CG17" s="21">
        <f>VLOOKUP(CG$6,'MonteCarlo Policy Paths'!$N$2:$S$31,$B17+1,FALSE)</f>
        <v>96.373095170621937</v>
      </c>
      <c r="CH17" s="21">
        <f>VLOOKUP(CH$6,'MonteCarlo Policy Paths'!$N$2:$S$31,$B17+1,FALSE)</f>
        <v>99.112987273548597</v>
      </c>
      <c r="CI17" s="21">
        <f>VLOOKUP(CI$6,'MonteCarlo Policy Paths'!$N$2:$S$31,$B17+1,FALSE)</f>
        <v>101.92614153054797</v>
      </c>
      <c r="CJ17" s="21">
        <f>VLOOKUP(CJ$6,'MonteCarlo Policy Paths'!$N$2:$S$31,$B17+1,FALSE)</f>
        <v>104.82221793361833</v>
      </c>
      <c r="CK17" s="21">
        <f>VLOOKUP(CK$6,'MonteCarlo Policy Paths'!$N$2:$S$31,$B17+1,FALSE)</f>
        <v>107.79595653596101</v>
      </c>
      <c r="CL17" s="21">
        <f>VLOOKUP(CL$6,'MonteCarlo Policy Paths'!$N$2:$S$31,$B17+1,FALSE)</f>
        <v>110.84691133589952</v>
      </c>
      <c r="CM17" s="21">
        <f>VLOOKUP(CM$6,'MonteCarlo Policy Paths'!$N$2:$S$31,$B17+1,FALSE)</f>
        <v>113.96784710075578</v>
      </c>
      <c r="CN17" s="21">
        <f>VLOOKUP(CN$6,'MonteCarlo Policy Paths'!$N$2:$S$31,$B17+1,FALSE)</f>
        <v>117.16284845198182</v>
      </c>
      <c r="CO17" s="164">
        <f>VLOOKUP(CO$6,'MonteCarlo Policy Paths'!$N$2:$S$31,$B17+1,FALSE)</f>
        <v>120.41827982173916</v>
      </c>
      <c r="CQ17" s="163">
        <f>BM17*VLOOKUP(AI$6,'Greenhouse Gas Costs Avoided'!$A$2:$I$32,9,FALSE)</f>
        <v>1.5183602829902079</v>
      </c>
      <c r="CR17" s="21">
        <f>BN17*VLOOKUP(AJ$6,'Greenhouse Gas Costs Avoided'!$A$2:$I$32,9,FALSE)</f>
        <v>1.6672001480120395</v>
      </c>
      <c r="CS17" s="21">
        <f>BO17*VLOOKUP(AK$6,'Greenhouse Gas Costs Avoided'!$A$2:$I$32,9,FALSE)</f>
        <v>1.8303953216936328</v>
      </c>
      <c r="CT17" s="21">
        <f>BP17*VLOOKUP(AL$6,'Greenhouse Gas Costs Avoided'!$A$2:$I$32,9,FALSE)</f>
        <v>2.0091600721673259</v>
      </c>
      <c r="CU17" s="21">
        <f>BQ17*VLOOKUP(AM$6,'Greenhouse Gas Costs Avoided'!$A$2:$I$32,9,FALSE)</f>
        <v>2.2039704688009323</v>
      </c>
      <c r="CV17" s="21">
        <f>BR17*VLOOKUP(AN$6,'Greenhouse Gas Costs Avoided'!$A$2:$I$32,9,FALSE)</f>
        <v>2.4147228209427172</v>
      </c>
      <c r="CW17" s="21">
        <f>BS17*VLOOKUP(AO$6,'Greenhouse Gas Costs Avoided'!$A$2:$I$32,9,FALSE)</f>
        <v>2.6435055074141016</v>
      </c>
      <c r="CX17" s="21">
        <f>BT17*VLOOKUP(AP$6,'Greenhouse Gas Costs Avoided'!$A$2:$I$32,9,FALSE)</f>
        <v>2.8936658050138946</v>
      </c>
      <c r="CY17" s="21">
        <f>BU17*VLOOKUP(AQ$6,'Greenhouse Gas Costs Avoided'!$A$2:$I$32,9,FALSE)</f>
        <v>3.1670094520501597</v>
      </c>
      <c r="CZ17" s="21">
        <f>BV17*VLOOKUP(AR$6,'Greenhouse Gas Costs Avoided'!$A$2:$I$32,9,FALSE)</f>
        <v>3.4696024846318703</v>
      </c>
      <c r="DA17" s="21">
        <f>BW17*VLOOKUP(AS$6,'Greenhouse Gas Costs Avoided'!$A$2:$I$32,9,FALSE)</f>
        <v>3.8016643807416939</v>
      </c>
      <c r="DB17" s="21">
        <f>BX17*VLOOKUP(AT$6,'Greenhouse Gas Costs Avoided'!$A$2:$I$32,9,FALSE)</f>
        <v>4.1657946983243246</v>
      </c>
      <c r="DC17" s="21">
        <f>BY17*VLOOKUP(AU$6,'Greenhouse Gas Costs Avoided'!$A$2:$I$32,9,FALSE)</f>
        <v>4.5654558835919028</v>
      </c>
      <c r="DD17" s="21">
        <f>BZ17*VLOOKUP(AV$6,'Greenhouse Gas Costs Avoided'!$A$2:$I$32,9,FALSE)</f>
        <v>5.0035008741682265</v>
      </c>
      <c r="DE17" s="21">
        <f>CA17*VLOOKUP(AW$6,'Greenhouse Gas Costs Avoided'!$A$2:$I$32,9,FALSE)</f>
        <v>5.1473793563843691</v>
      </c>
      <c r="DF17" s="21">
        <f>CB17*VLOOKUP(AX$6,'Greenhouse Gas Costs Avoided'!$A$2:$I$32,9,FALSE)</f>
        <v>5.2963381923007766</v>
      </c>
      <c r="DG17" s="21">
        <f>CC17*VLOOKUP(AY$6,'Greenhouse Gas Costs Avoided'!$A$2:$I$32,9,FALSE)</f>
        <v>5.4493081891352544</v>
      </c>
      <c r="DH17" s="21">
        <f>CD17*VLOOKUP(AZ$6,'Greenhouse Gas Costs Avoided'!$A$2:$I$32,9,FALSE)</f>
        <v>5.606890825278958</v>
      </c>
      <c r="DI17" s="21">
        <f>CE17*VLOOKUP(BA$6,'Greenhouse Gas Costs Avoided'!$A$2:$I$32,9,FALSE)</f>
        <v>5.7675826620899597</v>
      </c>
      <c r="DJ17" s="21">
        <f>CF17*VLOOKUP(BB$6,'Greenhouse Gas Costs Avoided'!$A$2:$I$32,9,FALSE)</f>
        <v>5.935130766850258</v>
      </c>
      <c r="DK17" s="21">
        <f>CG17*VLOOKUP(BC$6,'Greenhouse Gas Costs Avoided'!$A$2:$I$32,9,FALSE)</f>
        <v>6.1052609366481567</v>
      </c>
      <c r="DL17" s="21">
        <f>CH17*VLOOKUP(BD$6,'Greenhouse Gas Costs Avoided'!$A$2:$I$32,9,FALSE)</f>
        <v>6.2788338222861402</v>
      </c>
      <c r="DM17" s="21">
        <f>CI17*VLOOKUP(BE$6,'Greenhouse Gas Costs Avoided'!$A$2:$I$32,9,FALSE)</f>
        <v>6.4570478846612929</v>
      </c>
      <c r="DN17" s="21">
        <f>CJ17*VLOOKUP(BF$6,'Greenhouse Gas Costs Avoided'!$A$2:$I$32,9,FALSE)</f>
        <v>6.6405150868084322</v>
      </c>
      <c r="DO17" s="21">
        <f>CK17*VLOOKUP(BG$6,'Greenhouse Gas Costs Avoided'!$A$2:$I$32,9,FALSE)</f>
        <v>6.8289022097138705</v>
      </c>
      <c r="DP17" s="21">
        <f>CL17*VLOOKUP(BH$6,'Greenhouse Gas Costs Avoided'!$A$2:$I$32,9,FALSE)</f>
        <v>7.0221809990540507</v>
      </c>
      <c r="DQ17" s="21">
        <f>CM17*VLOOKUP(BI$6,'Greenhouse Gas Costs Avoided'!$A$2:$I$32,9,FALSE)</f>
        <v>7.2198931009350886</v>
      </c>
      <c r="DR17" s="21">
        <f>CN17*VLOOKUP(BJ$6,'Greenhouse Gas Costs Avoided'!$A$2:$I$32,9,FALSE)</f>
        <v>7.4222972772007143</v>
      </c>
      <c r="DS17" s="164">
        <f>CO17*VLOOKUP(BK$6,'Greenhouse Gas Costs Avoided'!$A$2:$I$32,9,FALSE)</f>
        <v>7.6285297110405814</v>
      </c>
    </row>
    <row r="18" spans="1:123" x14ac:dyDescent="0.35">
      <c r="A18" s="174">
        <v>12</v>
      </c>
      <c r="B18" s="12">
        <v>5</v>
      </c>
      <c r="C18" s="175">
        <v>2023</v>
      </c>
      <c r="E18" s="20">
        <v>0</v>
      </c>
      <c r="F18" s="21">
        <v>82.346532180449415</v>
      </c>
      <c r="G18" s="21">
        <v>84.002844861871253</v>
      </c>
      <c r="H18" s="21">
        <v>85.659157543293105</v>
      </c>
      <c r="I18" s="21">
        <v>86.918851036576825</v>
      </c>
      <c r="J18" s="21">
        <v>88.178544529860531</v>
      </c>
      <c r="K18" s="21">
        <v>89.438238023144251</v>
      </c>
      <c r="L18" s="21">
        <v>90.697931516427971</v>
      </c>
      <c r="M18" s="21">
        <v>91.95762500971172</v>
      </c>
      <c r="N18" s="21">
        <v>93.21731850299544</v>
      </c>
      <c r="O18" s="21">
        <v>94.47701199627916</v>
      </c>
      <c r="P18" s="21">
        <v>95.73670548956288</v>
      </c>
      <c r="Q18" s="21">
        <v>96.996398982846586</v>
      </c>
      <c r="R18" s="21">
        <v>99.874634841342697</v>
      </c>
      <c r="S18" s="21">
        <v>101.93553668931256</v>
      </c>
      <c r="T18" s="21">
        <v>104.04258519817796</v>
      </c>
      <c r="U18" s="21">
        <v>106.18472717196582</v>
      </c>
      <c r="V18" s="21">
        <v>108.36780972271322</v>
      </c>
      <c r="W18" s="21">
        <v>110.57648338650839</v>
      </c>
      <c r="X18" s="21">
        <v>112.7694544213079</v>
      </c>
      <c r="Y18" s="21">
        <v>114.98228749612761</v>
      </c>
      <c r="Z18" s="21">
        <v>117.22345778349788</v>
      </c>
      <c r="AA18" s="21">
        <v>119.50474742044912</v>
      </c>
      <c r="AB18" s="21">
        <v>121.83201137782079</v>
      </c>
      <c r="AC18" s="21">
        <v>124.30483685770574</v>
      </c>
      <c r="AD18" s="21">
        <v>126.81952160325447</v>
      </c>
      <c r="AE18" s="21">
        <v>129.37127756316897</v>
      </c>
      <c r="AF18" s="21">
        <v>131.96243899653103</v>
      </c>
      <c r="AG18" s="22">
        <v>135.47056479945655</v>
      </c>
      <c r="AI18" s="20">
        <v>0</v>
      </c>
      <c r="AJ18" s="21">
        <v>5.2166744805659615</v>
      </c>
      <c r="AK18" s="21">
        <v>5.3216023247413169</v>
      </c>
      <c r="AL18" s="21">
        <v>5.4265301689166732</v>
      </c>
      <c r="AM18" s="21">
        <v>5.5063320831654474</v>
      </c>
      <c r="AN18" s="21">
        <v>5.5861339974142208</v>
      </c>
      <c r="AO18" s="21">
        <v>5.665935911662995</v>
      </c>
      <c r="AP18" s="21">
        <v>5.7457378259117702</v>
      </c>
      <c r="AQ18" s="21">
        <v>5.8255397401605462</v>
      </c>
      <c r="AR18" s="21">
        <v>5.9053416544093205</v>
      </c>
      <c r="AS18" s="21">
        <v>5.9851435686580947</v>
      </c>
      <c r="AT18" s="21">
        <v>6.0649454829068699</v>
      </c>
      <c r="AU18" s="21">
        <v>6.1447473971556432</v>
      </c>
      <c r="AV18" s="21">
        <v>6.327084396109818</v>
      </c>
      <c r="AW18" s="21">
        <v>6.4576430704410743</v>
      </c>
      <c r="AX18" s="21">
        <v>6.5911251478821242</v>
      </c>
      <c r="AY18" s="21">
        <v>6.7268304055597685</v>
      </c>
      <c r="AZ18" s="21">
        <v>6.8651292595600424</v>
      </c>
      <c r="BA18" s="21">
        <v>7.0050493173053994</v>
      </c>
      <c r="BB18" s="21">
        <v>7.1439746093722221</v>
      </c>
      <c r="BC18" s="21">
        <v>7.2841581669004034</v>
      </c>
      <c r="BD18" s="21">
        <v>7.426136894299721</v>
      </c>
      <c r="BE18" s="21">
        <v>7.5706571930511553</v>
      </c>
      <c r="BF18" s="21">
        <v>7.7180899770979394</v>
      </c>
      <c r="BG18" s="21">
        <v>7.8747441218959366</v>
      </c>
      <c r="BH18" s="21">
        <v>8.0340500621877027</v>
      </c>
      <c r="BI18" s="21">
        <v>8.1957044736636782</v>
      </c>
      <c r="BJ18" s="21">
        <v>8.3598552322508848</v>
      </c>
      <c r="BK18" s="22">
        <v>8.5820959249206545</v>
      </c>
      <c r="BM18" s="163">
        <f>VLOOKUP(BM$6,'MonteCarlo Policy Paths'!$N$2:$S$31,$B18+1,FALSE)</f>
        <v>24.184299884200797</v>
      </c>
      <c r="BN18" s="21">
        <f>VLOOKUP(BN$6,'MonteCarlo Policy Paths'!$N$2:$S$31,$B18+1,FALSE)</f>
        <v>26.797135120393484</v>
      </c>
      <c r="BO18" s="21">
        <f>VLOOKUP(BO$6,'MonteCarlo Policy Paths'!$N$2:$S$31,$B18+1,FALSE)</f>
        <v>29.690826715826198</v>
      </c>
      <c r="BP18" s="21">
        <f>VLOOKUP(BP$6,'MonteCarlo Policy Paths'!$N$2:$S$31,$B18+1,FALSE)</f>
        <v>32.893001978364566</v>
      </c>
      <c r="BQ18" s="21">
        <f>VLOOKUP(BQ$6,'MonteCarlo Policy Paths'!$N$2:$S$31,$B18+1,FALSE)</f>
        <v>36.420098382625895</v>
      </c>
      <c r="BR18" s="21">
        <f>VLOOKUP(BR$6,'MonteCarlo Policy Paths'!$N$2:$S$31,$B18+1,FALSE)</f>
        <v>40.279471956541457</v>
      </c>
      <c r="BS18" s="21">
        <f>VLOOKUP(BS$6,'MonteCarlo Policy Paths'!$N$2:$S$31,$B18+1,FALSE)</f>
        <v>44.515635375675203</v>
      </c>
      <c r="BT18" s="21">
        <f>VLOOKUP(BT$6,'MonteCarlo Policy Paths'!$N$2:$S$31,$B18+1,FALSE)</f>
        <v>49.196171227791872</v>
      </c>
      <c r="BU18" s="21">
        <f>VLOOKUP(BU$6,'MonteCarlo Policy Paths'!$N$2:$S$31,$B18+1,FALSE)</f>
        <v>54.364766335209197</v>
      </c>
      <c r="BV18" s="21">
        <f>VLOOKUP(BV$6,'MonteCarlo Policy Paths'!$N$2:$S$31,$B18+1,FALSE)</f>
        <v>60.140596575631633</v>
      </c>
      <c r="BW18" s="21">
        <f>VLOOKUP(BW$6,'MonteCarlo Policy Paths'!$N$2:$S$31,$B18+1,FALSE)</f>
        <v>66.545116533046993</v>
      </c>
      <c r="BX18" s="21">
        <f>VLOOKUP(BX$6,'MonteCarlo Policy Paths'!$N$2:$S$31,$B18+1,FALSE)</f>
        <v>73.642612105771832</v>
      </c>
      <c r="BY18" s="21">
        <f>VLOOKUP(BY$6,'MonteCarlo Policy Paths'!$N$2:$S$31,$B18+1,FALSE)</f>
        <v>81.515240678665066</v>
      </c>
      <c r="BZ18" s="21">
        <f>VLOOKUP(BZ$6,'MonteCarlo Policy Paths'!$N$2:$S$31,$B18+1,FALSE)</f>
        <v>90.237354922369406</v>
      </c>
      <c r="CA18" s="21">
        <f>VLOOKUP(CA$6,'MonteCarlo Policy Paths'!$N$2:$S$31,$B18+1,FALSE)</f>
        <v>92.736092415362535</v>
      </c>
      <c r="CB18" s="21">
        <f>VLOOKUP(CB$6,'MonteCarlo Policy Paths'!$N$2:$S$31,$B18+1,FALSE)</f>
        <v>95.321073906264047</v>
      </c>
      <c r="CC18" s="21">
        <f>VLOOKUP(CC$6,'MonteCarlo Policy Paths'!$N$2:$S$31,$B18+1,FALSE)</f>
        <v>97.972807459231774</v>
      </c>
      <c r="CD18" s="21">
        <f>VLOOKUP(CD$6,'MonteCarlo Policy Paths'!$N$2:$S$31,$B18+1,FALSE)</f>
        <v>100.70188743091984</v>
      </c>
      <c r="CE18" s="21">
        <f>VLOOKUP(CE$6,'MonteCarlo Policy Paths'!$N$2:$S$31,$B18+1,FALSE)</f>
        <v>103.48109827693068</v>
      </c>
      <c r="CF18" s="21">
        <f>VLOOKUP(CF$6,'MonteCarlo Policy Paths'!$N$2:$S$31,$B18+1,FALSE)</f>
        <v>106.37744326160868</v>
      </c>
      <c r="CG18" s="21">
        <f>VLOOKUP(CG$6,'MonteCarlo Policy Paths'!$N$2:$S$31,$B18+1,FALSE)</f>
        <v>109.31402956265458</v>
      </c>
      <c r="CH18" s="21">
        <f>VLOOKUP(CH$6,'MonteCarlo Policy Paths'!$N$2:$S$31,$B18+1,FALSE)</f>
        <v>112.30612514839871</v>
      </c>
      <c r="CI18" s="21">
        <f>VLOOKUP(CI$6,'MonteCarlo Policy Paths'!$N$2:$S$31,$B18+1,FALSE)</f>
        <v>115.37497116076017</v>
      </c>
      <c r="CJ18" s="21">
        <f>VLOOKUP(CJ$6,'MonteCarlo Policy Paths'!$N$2:$S$31,$B18+1,FALSE)</f>
        <v>118.53125256657755</v>
      </c>
      <c r="CK18" s="21">
        <f>VLOOKUP(CK$6,'MonteCarlo Policy Paths'!$N$2:$S$31,$B18+1,FALSE)</f>
        <v>121.76875646902944</v>
      </c>
      <c r="CL18" s="21">
        <f>VLOOKUP(CL$6,'MonteCarlo Policy Paths'!$N$2:$S$31,$B18+1,FALSE)</f>
        <v>125.08672773594304</v>
      </c>
      <c r="CM18" s="21">
        <f>VLOOKUP(CM$6,'MonteCarlo Policy Paths'!$N$2:$S$31,$B18+1,FALSE)</f>
        <v>128.47676069968128</v>
      </c>
      <c r="CN18" s="21">
        <f>VLOOKUP(CN$6,'MonteCarlo Policy Paths'!$N$2:$S$31,$B18+1,FALSE)</f>
        <v>131.94323193005201</v>
      </c>
      <c r="CO18" s="164">
        <f>VLOOKUP(CO$6,'MonteCarlo Policy Paths'!$N$2:$S$31,$B18+1,FALSE)</f>
        <v>135.47056479945655</v>
      </c>
      <c r="CQ18" s="163">
        <f>BM18*VLOOKUP(AI$6,'Greenhouse Gas Costs Avoided'!$A$2:$I$32,9,FALSE)</f>
        <v>1.5320817610121258</v>
      </c>
      <c r="CR18" s="21">
        <f>BN18*VLOOKUP(AJ$6,'Greenhouse Gas Costs Avoided'!$A$2:$I$32,9,FALSE)</f>
        <v>1.6976055607114411</v>
      </c>
      <c r="CS18" s="21">
        <f>BO18*VLOOKUP(AK$6,'Greenhouse Gas Costs Avoided'!$A$2:$I$32,9,FALSE)</f>
        <v>1.8809216846672472</v>
      </c>
      <c r="CT18" s="21">
        <f>BP18*VLOOKUP(AL$6,'Greenhouse Gas Costs Avoided'!$A$2:$I$32,9,FALSE)</f>
        <v>2.0837803301021003</v>
      </c>
      <c r="CU18" s="21">
        <f>BQ18*VLOOKUP(AM$6,'Greenhouse Gas Costs Avoided'!$A$2:$I$32,9,FALSE)</f>
        <v>2.3072228153580183</v>
      </c>
      <c r="CV18" s="21">
        <f>BR18*VLOOKUP(AN$6,'Greenhouse Gas Costs Avoided'!$A$2:$I$32,9,FALSE)</f>
        <v>2.5517151467399573</v>
      </c>
      <c r="CW18" s="21">
        <f>BS18*VLOOKUP(AO$6,'Greenhouse Gas Costs Avoided'!$A$2:$I$32,9,FALSE)</f>
        <v>2.8200772139570236</v>
      </c>
      <c r="CX18" s="21">
        <f>BT18*VLOOKUP(AP$6,'Greenhouse Gas Costs Avoided'!$A$2:$I$32,9,FALSE)</f>
        <v>3.1165903917263735</v>
      </c>
      <c r="CY18" s="21">
        <f>BU18*VLOOKUP(AQ$6,'Greenhouse Gas Costs Avoided'!$A$2:$I$32,9,FALSE)</f>
        <v>3.444022251736667</v>
      </c>
      <c r="CZ18" s="21">
        <f>BV18*VLOOKUP(AR$6,'Greenhouse Gas Costs Avoided'!$A$2:$I$32,9,FALSE)</f>
        <v>3.8099226171979153</v>
      </c>
      <c r="DA18" s="21">
        <f>BW18*VLOOKUP(AS$6,'Greenhouse Gas Costs Avoided'!$A$2:$I$32,9,FALSE)</f>
        <v>4.2156506416508543</v>
      </c>
      <c r="DB18" s="21">
        <f>BX18*VLOOKUP(AT$6,'Greenhouse Gas Costs Avoided'!$A$2:$I$32,9,FALSE)</f>
        <v>4.6652788536686769</v>
      </c>
      <c r="DC18" s="21">
        <f>BY18*VLOOKUP(AU$6,'Greenhouse Gas Costs Avoided'!$A$2:$I$32,9,FALSE)</f>
        <v>5.1640119451993618</v>
      </c>
      <c r="DD18" s="21">
        <f>BZ18*VLOOKUP(AV$6,'Greenhouse Gas Costs Avoided'!$A$2:$I$32,9,FALSE)</f>
        <v>5.7165601774917221</v>
      </c>
      <c r="DE18" s="21">
        <f>CA18*VLOOKUP(AW$6,'Greenhouse Gas Costs Avoided'!$A$2:$I$32,9,FALSE)</f>
        <v>5.8748558551380645</v>
      </c>
      <c r="DF18" s="21">
        <f>CB18*VLOOKUP(AX$6,'Greenhouse Gas Costs Avoided'!$A$2:$I$32,9,FALSE)</f>
        <v>6.0386151127443357</v>
      </c>
      <c r="DG18" s="21">
        <f>CC18*VLOOKUP(AY$6,'Greenhouse Gas Costs Avoided'!$A$2:$I$32,9,FALSE)</f>
        <v>6.2066031310462346</v>
      </c>
      <c r="DH18" s="21">
        <f>CD18*VLOOKUP(AZ$6,'Greenhouse Gas Costs Avoided'!$A$2:$I$32,9,FALSE)</f>
        <v>6.3794910653253769</v>
      </c>
      <c r="DI18" s="21">
        <f>CE18*VLOOKUP(BA$6,'Greenhouse Gas Costs Avoided'!$A$2:$I$32,9,FALSE)</f>
        <v>6.5555548036832505</v>
      </c>
      <c r="DJ18" s="21">
        <f>CF18*VLOOKUP(BB$6,'Greenhouse Gas Costs Avoided'!$A$2:$I$32,9,FALSE)</f>
        <v>6.7390390205459019</v>
      </c>
      <c r="DK18" s="21">
        <f>CG18*VLOOKUP(BC$6,'Greenhouse Gas Costs Avoided'!$A$2:$I$32,9,FALSE)</f>
        <v>6.9250725353887148</v>
      </c>
      <c r="DL18" s="21">
        <f>CH18*VLOOKUP(BD$6,'Greenhouse Gas Costs Avoided'!$A$2:$I$32,9,FALSE)</f>
        <v>7.114622578022705</v>
      </c>
      <c r="DM18" s="21">
        <f>CI18*VLOOKUP(BE$6,'Greenhouse Gas Costs Avoided'!$A$2:$I$32,9,FALSE)</f>
        <v>7.309034780377397</v>
      </c>
      <c r="DN18" s="21">
        <f>CJ18*VLOOKUP(BF$6,'Greenhouse Gas Costs Avoided'!$A$2:$I$32,9,FALSE)</f>
        <v>7.5089860379134308</v>
      </c>
      <c r="DO18" s="21">
        <f>CK18*VLOOKUP(BG$6,'Greenhouse Gas Costs Avoided'!$A$2:$I$32,9,FALSE)</f>
        <v>7.714082761982441</v>
      </c>
      <c r="DP18" s="21">
        <f>CL18*VLOOKUP(BH$6,'Greenhouse Gas Costs Avoided'!$A$2:$I$32,9,FALSE)</f>
        <v>7.9242771147625906</v>
      </c>
      <c r="DQ18" s="21">
        <f>CM18*VLOOKUP(BI$6,'Greenhouse Gas Costs Avoided'!$A$2:$I$32,9,FALSE)</f>
        <v>8.1390365949973802</v>
      </c>
      <c r="DR18" s="21">
        <f>CN18*VLOOKUP(BJ$6,'Greenhouse Gas Costs Avoided'!$A$2:$I$32,9,FALSE)</f>
        <v>8.358638459535694</v>
      </c>
      <c r="DS18" s="164">
        <f>CO18*VLOOKUP(BK$6,'Greenhouse Gas Costs Avoided'!$A$2:$I$32,9,FALSE)</f>
        <v>8.5820959249206545</v>
      </c>
    </row>
    <row r="19" spans="1:123" x14ac:dyDescent="0.35">
      <c r="A19" s="174">
        <v>13</v>
      </c>
      <c r="B19" s="12">
        <v>1</v>
      </c>
      <c r="C19" s="175">
        <v>2023</v>
      </c>
      <c r="E19" s="20">
        <v>0</v>
      </c>
      <c r="F19" s="21">
        <v>82.346532180449415</v>
      </c>
      <c r="G19" s="21">
        <v>84.002844861871253</v>
      </c>
      <c r="H19" s="21">
        <v>85.659157543293105</v>
      </c>
      <c r="I19" s="21">
        <v>86.918851036576825</v>
      </c>
      <c r="J19" s="21">
        <v>88.178544529860531</v>
      </c>
      <c r="K19" s="21">
        <v>89.438238023144251</v>
      </c>
      <c r="L19" s="21">
        <v>90.697931516427971</v>
      </c>
      <c r="M19" s="21">
        <v>91.95762500971172</v>
      </c>
      <c r="N19" s="21">
        <v>93.21731850299544</v>
      </c>
      <c r="O19" s="21">
        <v>94.47701199627916</v>
      </c>
      <c r="P19" s="21">
        <v>95.73670548956288</v>
      </c>
      <c r="Q19" s="21">
        <v>96.996398982846586</v>
      </c>
      <c r="R19" s="21">
        <v>98.25609247613032</v>
      </c>
      <c r="S19" s="21">
        <v>99.65157958594628</v>
      </c>
      <c r="T19" s="21">
        <v>101.04706669576224</v>
      </c>
      <c r="U19" s="21">
        <v>102.4425538055782</v>
      </c>
      <c r="V19" s="21">
        <v>103.83804091539416</v>
      </c>
      <c r="W19" s="21">
        <v>105.23352802521011</v>
      </c>
      <c r="X19" s="21">
        <v>106.47156953138905</v>
      </c>
      <c r="Y19" s="21">
        <v>107.709611037568</v>
      </c>
      <c r="Z19" s="21">
        <v>108.94765254374694</v>
      </c>
      <c r="AA19" s="21">
        <v>110.18569404992589</v>
      </c>
      <c r="AB19" s="21">
        <v>111.42373555610482</v>
      </c>
      <c r="AC19" s="21">
        <v>112.86811731331359</v>
      </c>
      <c r="AD19" s="21">
        <v>114.31249907052236</v>
      </c>
      <c r="AE19" s="21">
        <v>115.75688082773114</v>
      </c>
      <c r="AF19" s="21">
        <v>117.20126258493991</v>
      </c>
      <c r="AG19" s="22">
        <v>118.64564434214866</v>
      </c>
      <c r="AI19" s="20">
        <v>0</v>
      </c>
      <c r="AJ19" s="21">
        <v>5.2166744805659615</v>
      </c>
      <c r="AK19" s="21">
        <v>5.3216023247413169</v>
      </c>
      <c r="AL19" s="21">
        <v>5.4265301689166732</v>
      </c>
      <c r="AM19" s="21">
        <v>5.5063320831654474</v>
      </c>
      <c r="AN19" s="21">
        <v>5.5861339974142208</v>
      </c>
      <c r="AO19" s="21">
        <v>5.665935911662995</v>
      </c>
      <c r="AP19" s="21">
        <v>5.7457378259117702</v>
      </c>
      <c r="AQ19" s="21">
        <v>5.8255397401605462</v>
      </c>
      <c r="AR19" s="21">
        <v>5.9053416544093205</v>
      </c>
      <c r="AS19" s="21">
        <v>5.9851435686580947</v>
      </c>
      <c r="AT19" s="21">
        <v>6.0649454829068699</v>
      </c>
      <c r="AU19" s="21">
        <v>6.1447473971556432</v>
      </c>
      <c r="AV19" s="21">
        <v>6.2245493114044184</v>
      </c>
      <c r="AW19" s="21">
        <v>6.312953786990386</v>
      </c>
      <c r="AX19" s="21">
        <v>6.4013582625763545</v>
      </c>
      <c r="AY19" s="21">
        <v>6.4897627381623222</v>
      </c>
      <c r="AZ19" s="21">
        <v>6.5781672137482907</v>
      </c>
      <c r="BA19" s="21">
        <v>6.6665716893342575</v>
      </c>
      <c r="BB19" s="21">
        <v>6.7450019445028957</v>
      </c>
      <c r="BC19" s="21">
        <v>6.8234321996715348</v>
      </c>
      <c r="BD19" s="21">
        <v>6.901862454840173</v>
      </c>
      <c r="BE19" s="21">
        <v>6.9802927100088112</v>
      </c>
      <c r="BF19" s="21">
        <v>7.0587229651774486</v>
      </c>
      <c r="BG19" s="21">
        <v>7.1502249295408609</v>
      </c>
      <c r="BH19" s="21">
        <v>7.2417268939042723</v>
      </c>
      <c r="BI19" s="21">
        <v>7.3332288582676846</v>
      </c>
      <c r="BJ19" s="21">
        <v>7.424730822631096</v>
      </c>
      <c r="BK19" s="22">
        <v>7.5162327869945065</v>
      </c>
      <c r="BM19" s="163">
        <f>VLOOKUP(BM$6,'MonteCarlo Policy Paths'!$N$2:$S$31,$B19+1,FALSE)</f>
        <v>18.946072246720579</v>
      </c>
      <c r="BN19" s="21">
        <f>VLOOKUP(BN$6,'MonteCarlo Policy Paths'!$N$2:$S$31,$B19+1,FALSE)</f>
        <v>19.920985834119051</v>
      </c>
      <c r="BO19" s="21">
        <f>VLOOKUP(BO$6,'MonteCarlo Policy Paths'!$N$2:$S$31,$B19+1,FALSE)</f>
        <v>20.944710352814074</v>
      </c>
      <c r="BP19" s="21">
        <f>VLOOKUP(BP$6,'MonteCarlo Policy Paths'!$N$2:$S$31,$B19+1,FALSE)</f>
        <v>22.017919567056939</v>
      </c>
      <c r="BQ19" s="21">
        <f>VLOOKUP(BQ$6,'MonteCarlo Policy Paths'!$N$2:$S$31,$B19+1,FALSE)</f>
        <v>23.125382269476081</v>
      </c>
      <c r="BR19" s="21">
        <f>VLOOKUP(BR$6,'MonteCarlo Policy Paths'!$N$2:$S$31,$B19+1,FALSE)</f>
        <v>24.222533249319248</v>
      </c>
      <c r="BS19" s="21">
        <f>VLOOKUP(BS$6,'MonteCarlo Policy Paths'!$N$2:$S$31,$B19+1,FALSE)</f>
        <v>25.344600035724898</v>
      </c>
      <c r="BT19" s="21">
        <f>VLOOKUP(BT$6,'MonteCarlo Policy Paths'!$N$2:$S$31,$B19+1,FALSE)</f>
        <v>26.511875533452777</v>
      </c>
      <c r="BU19" s="21">
        <f>VLOOKUP(BU$6,'MonteCarlo Policy Paths'!$N$2:$S$31,$B19+1,FALSE)</f>
        <v>27.727543772426976</v>
      </c>
      <c r="BV19" s="21">
        <f>VLOOKUP(BV$6,'MonteCarlo Policy Paths'!$N$2:$S$31,$B19+1,FALSE)</f>
        <v>29.105872242644537</v>
      </c>
      <c r="BW19" s="21">
        <f>VLOOKUP(BW$6,'MonteCarlo Policy Paths'!$N$2:$S$31,$B19+1,FALSE)</f>
        <v>30.561165854776764</v>
      </c>
      <c r="BX19" s="21">
        <f>VLOOKUP(BX$6,'MonteCarlo Policy Paths'!$N$2:$S$31,$B19+1,FALSE)</f>
        <v>32.089224147515601</v>
      </c>
      <c r="BY19" s="21">
        <f>VLOOKUP(BY$6,'MonteCarlo Policy Paths'!$N$2:$S$31,$B19+1,FALSE)</f>
        <v>33.693685354891386</v>
      </c>
      <c r="BZ19" s="21">
        <f>VLOOKUP(BZ$6,'MonteCarlo Policy Paths'!$N$2:$S$31,$B19+1,FALSE)</f>
        <v>35.378369622635958</v>
      </c>
      <c r="CA19" s="21">
        <f>VLOOKUP(CA$6,'MonteCarlo Policy Paths'!$N$2:$S$31,$B19+1,FALSE)</f>
        <v>37.147288103767757</v>
      </c>
      <c r="CB19" s="21">
        <f>VLOOKUP(CB$6,'MonteCarlo Policy Paths'!$N$2:$S$31,$B19+1,FALSE)</f>
        <v>39.004652508956148</v>
      </c>
      <c r="CC19" s="21">
        <f>VLOOKUP(CC$6,'MonteCarlo Policy Paths'!$N$2:$S$31,$B19+1,FALSE)</f>
        <v>40.954885134403959</v>
      </c>
      <c r="CD19" s="21">
        <f>VLOOKUP(CD$6,'MonteCarlo Policy Paths'!$N$2:$S$31,$B19+1,FALSE)</f>
        <v>43.002629391124159</v>
      </c>
      <c r="CE19" s="21">
        <f>VLOOKUP(CE$6,'MonteCarlo Policy Paths'!$N$2:$S$31,$B19+1,FALSE)</f>
        <v>45.152760860680367</v>
      </c>
      <c r="CF19" s="21">
        <f>VLOOKUP(CF$6,'MonteCarlo Policy Paths'!$N$2:$S$31,$B19+1,FALSE)</f>
        <v>47.410398903714388</v>
      </c>
      <c r="CG19" s="21">
        <f>VLOOKUP(CG$6,'MonteCarlo Policy Paths'!$N$2:$S$31,$B19+1,FALSE)</f>
        <v>49.780918848900107</v>
      </c>
      <c r="CH19" s="21">
        <f>VLOOKUP(CH$6,'MonteCarlo Policy Paths'!$N$2:$S$31,$B19+1,FALSE)</f>
        <v>52.269964791345117</v>
      </c>
      <c r="CI19" s="21">
        <f>VLOOKUP(CI$6,'MonteCarlo Policy Paths'!$N$2:$S$31,$B19+1,FALSE)</f>
        <v>54.883463030912374</v>
      </c>
      <c r="CJ19" s="21">
        <f>VLOOKUP(CJ$6,'MonteCarlo Policy Paths'!$N$2:$S$31,$B19+1,FALSE)</f>
        <v>57.627636182457998</v>
      </c>
      <c r="CK19" s="21">
        <f>VLOOKUP(CK$6,'MonteCarlo Policy Paths'!$N$2:$S$31,$B19+1,FALSE)</f>
        <v>60.509017991580897</v>
      </c>
      <c r="CL19" s="21">
        <f>VLOOKUP(CL$6,'MonteCarlo Policy Paths'!$N$2:$S$31,$B19+1,FALSE)</f>
        <v>63.534468891159946</v>
      </c>
      <c r="CM19" s="21">
        <f>VLOOKUP(CM$6,'MonteCarlo Policy Paths'!$N$2:$S$31,$B19+1,FALSE)</f>
        <v>66.711192335717939</v>
      </c>
      <c r="CN19" s="21">
        <f>VLOOKUP(CN$6,'MonteCarlo Policy Paths'!$N$2:$S$31,$B19+1,FALSE)</f>
        <v>70.04675195250384</v>
      </c>
      <c r="CO19" s="164">
        <f>VLOOKUP(CO$6,'MonteCarlo Policy Paths'!$N$2:$S$31,$B19+1,FALSE)</f>
        <v>73.54908955012904</v>
      </c>
      <c r="CQ19" s="163">
        <f>BM19*VLOOKUP(AI$6,'Greenhouse Gas Costs Avoided'!$A$2:$I$32,9,FALSE)</f>
        <v>1.2002386619007086</v>
      </c>
      <c r="CR19" s="21">
        <f>BN19*VLOOKUP(AJ$6,'Greenhouse Gas Costs Avoided'!$A$2:$I$32,9,FALSE)</f>
        <v>1.2619996941806579</v>
      </c>
      <c r="CS19" s="21">
        <f>BO19*VLOOKUP(AK$6,'Greenhouse Gas Costs Avoided'!$A$2:$I$32,9,FALSE)</f>
        <v>1.3268529118013257</v>
      </c>
      <c r="CT19" s="21">
        <f>BP19*VLOOKUP(AL$6,'Greenhouse Gas Costs Avoided'!$A$2:$I$32,9,FALSE)</f>
        <v>1.3948409979053111</v>
      </c>
      <c r="CU19" s="21">
        <f>BQ19*VLOOKUP(AM$6,'Greenhouse Gas Costs Avoided'!$A$2:$I$32,9,FALSE)</f>
        <v>1.464999051498006</v>
      </c>
      <c r="CV19" s="21">
        <f>BR19*VLOOKUP(AN$6,'Greenhouse Gas Costs Avoided'!$A$2:$I$32,9,FALSE)</f>
        <v>1.5345038547523033</v>
      </c>
      <c r="CW19" s="21">
        <f>BS19*VLOOKUP(AO$6,'Greenhouse Gas Costs Avoided'!$A$2:$I$32,9,FALSE)</f>
        <v>1.6055870809081549</v>
      </c>
      <c r="CX19" s="21">
        <f>BT19*VLOOKUP(AP$6,'Greenhouse Gas Costs Avoided'!$A$2:$I$32,9,FALSE)</f>
        <v>1.6795342908215394</v>
      </c>
      <c r="CY19" s="21">
        <f>BU19*VLOOKUP(AQ$6,'Greenhouse Gas Costs Avoided'!$A$2:$I$32,9,FALSE)</f>
        <v>1.7565471936259263</v>
      </c>
      <c r="CZ19" s="21">
        <f>BV19*VLOOKUP(AR$6,'Greenhouse Gas Costs Avoided'!$A$2:$I$32,9,FALSE)</f>
        <v>1.8438646648785721</v>
      </c>
      <c r="DA19" s="21">
        <f>BW19*VLOOKUP(AS$6,'Greenhouse Gas Costs Avoided'!$A$2:$I$32,9,FALSE)</f>
        <v>1.9360578981225007</v>
      </c>
      <c r="DB19" s="21">
        <f>BX19*VLOOKUP(AT$6,'Greenhouse Gas Costs Avoided'!$A$2:$I$32,9,FALSE)</f>
        <v>2.0328607930286258</v>
      </c>
      <c r="DC19" s="21">
        <f>BY19*VLOOKUP(AU$6,'Greenhouse Gas Costs Avoided'!$A$2:$I$32,9,FALSE)</f>
        <v>2.1345038326800574</v>
      </c>
      <c r="DD19" s="21">
        <f>BZ19*VLOOKUP(AV$6,'Greenhouse Gas Costs Avoided'!$A$2:$I$32,9,FALSE)</f>
        <v>2.2412290243140602</v>
      </c>
      <c r="DE19" s="21">
        <f>CA19*VLOOKUP(AW$6,'Greenhouse Gas Costs Avoided'!$A$2:$I$32,9,FALSE)</f>
        <v>2.3532904755297634</v>
      </c>
      <c r="DF19" s="21">
        <f>CB19*VLOOKUP(AX$6,'Greenhouse Gas Costs Avoided'!$A$2:$I$32,9,FALSE)</f>
        <v>2.4709549993062518</v>
      </c>
      <c r="DG19" s="21">
        <f>CC19*VLOOKUP(AY$6,'Greenhouse Gas Costs Avoided'!$A$2:$I$32,9,FALSE)</f>
        <v>2.5945027492715647</v>
      </c>
      <c r="DH19" s="21">
        <f>CD19*VLOOKUP(AZ$6,'Greenhouse Gas Costs Avoided'!$A$2:$I$32,9,FALSE)</f>
        <v>2.724227886735143</v>
      </c>
      <c r="DI19" s="21">
        <f>CE19*VLOOKUP(BA$6,'Greenhouse Gas Costs Avoided'!$A$2:$I$32,9,FALSE)</f>
        <v>2.8604392810719004</v>
      </c>
      <c r="DJ19" s="21">
        <f>CF19*VLOOKUP(BB$6,'Greenhouse Gas Costs Avoided'!$A$2:$I$32,9,FALSE)</f>
        <v>3.0034612451254952</v>
      </c>
      <c r="DK19" s="21">
        <f>CG19*VLOOKUP(BC$6,'Greenhouse Gas Costs Avoided'!$A$2:$I$32,9,FALSE)</f>
        <v>3.1536343073817701</v>
      </c>
      <c r="DL19" s="21">
        <f>CH19*VLOOKUP(BD$6,'Greenhouse Gas Costs Avoided'!$A$2:$I$32,9,FALSE)</f>
        <v>3.3113160227508591</v>
      </c>
      <c r="DM19" s="21">
        <f>CI19*VLOOKUP(BE$6,'Greenhouse Gas Costs Avoided'!$A$2:$I$32,9,FALSE)</f>
        <v>3.4768818238884021</v>
      </c>
      <c r="DN19" s="21">
        <f>CJ19*VLOOKUP(BF$6,'Greenhouse Gas Costs Avoided'!$A$2:$I$32,9,FALSE)</f>
        <v>3.6507259150828224</v>
      </c>
      <c r="DO19" s="21">
        <f>CK19*VLOOKUP(BG$6,'Greenhouse Gas Costs Avoided'!$A$2:$I$32,9,FALSE)</f>
        <v>3.8332622108369634</v>
      </c>
      <c r="DP19" s="21">
        <f>CL19*VLOOKUP(BH$6,'Greenhouse Gas Costs Avoided'!$A$2:$I$32,9,FALSE)</f>
        <v>4.0249253213788121</v>
      </c>
      <c r="DQ19" s="21">
        <f>CM19*VLOOKUP(BI$6,'Greenhouse Gas Costs Avoided'!$A$2:$I$32,9,FALSE)</f>
        <v>4.2261715874477526</v>
      </c>
      <c r="DR19" s="21">
        <f>CN19*VLOOKUP(BJ$6,'Greenhouse Gas Costs Avoided'!$A$2:$I$32,9,FALSE)</f>
        <v>4.4374801668201398</v>
      </c>
      <c r="DS19" s="164">
        <f>CO19*VLOOKUP(BK$6,'Greenhouse Gas Costs Avoided'!$A$2:$I$32,9,FALSE)</f>
        <v>4.6593541751611474</v>
      </c>
    </row>
    <row r="20" spans="1:123" x14ac:dyDescent="0.35">
      <c r="A20" s="174">
        <v>14</v>
      </c>
      <c r="B20" s="12">
        <v>4</v>
      </c>
      <c r="C20" s="175">
        <v>2023</v>
      </c>
      <c r="E20" s="20">
        <v>0</v>
      </c>
      <c r="F20" s="21">
        <v>82.346532180449415</v>
      </c>
      <c r="G20" s="21">
        <v>84.002844861871253</v>
      </c>
      <c r="H20" s="21">
        <v>85.659157543293105</v>
      </c>
      <c r="I20" s="21">
        <v>86.918851036576825</v>
      </c>
      <c r="J20" s="21">
        <v>88.178544529860531</v>
      </c>
      <c r="K20" s="21">
        <v>89.438238023144251</v>
      </c>
      <c r="L20" s="21">
        <v>90.697931516427971</v>
      </c>
      <c r="M20" s="21">
        <v>91.95762500971172</v>
      </c>
      <c r="N20" s="21">
        <v>93.21731850299544</v>
      </c>
      <c r="O20" s="21">
        <v>94.47701199627916</v>
      </c>
      <c r="P20" s="21">
        <v>95.73670548956288</v>
      </c>
      <c r="Q20" s="21">
        <v>96.996398982846586</v>
      </c>
      <c r="R20" s="21">
        <v>98.25609247613032</v>
      </c>
      <c r="S20" s="21">
        <v>99.65157958594628</v>
      </c>
      <c r="T20" s="21">
        <v>101.04706669576224</v>
      </c>
      <c r="U20" s="21">
        <v>102.4425538055782</v>
      </c>
      <c r="V20" s="21">
        <v>103.83804091539416</v>
      </c>
      <c r="W20" s="21">
        <v>105.23352802521011</v>
      </c>
      <c r="X20" s="21">
        <v>106.47156953138905</v>
      </c>
      <c r="Y20" s="21">
        <v>107.709611037568</v>
      </c>
      <c r="Z20" s="21">
        <v>108.94765254374694</v>
      </c>
      <c r="AA20" s="21">
        <v>110.18569404992589</v>
      </c>
      <c r="AB20" s="21">
        <v>111.42373555610482</v>
      </c>
      <c r="AC20" s="21">
        <v>112.86811731331359</v>
      </c>
      <c r="AD20" s="21">
        <v>114.31249907052236</v>
      </c>
      <c r="AE20" s="21">
        <v>115.75688082773114</v>
      </c>
      <c r="AF20" s="21">
        <v>117.20126258493991</v>
      </c>
      <c r="AG20" s="22">
        <v>119.5319620819439</v>
      </c>
      <c r="AI20" s="20">
        <v>0</v>
      </c>
      <c r="AJ20" s="21">
        <v>5.2166744805659615</v>
      </c>
      <c r="AK20" s="21">
        <v>5.3216023247413169</v>
      </c>
      <c r="AL20" s="21">
        <v>5.4265301689166732</v>
      </c>
      <c r="AM20" s="21">
        <v>5.5063320831654474</v>
      </c>
      <c r="AN20" s="21">
        <v>5.5861339974142208</v>
      </c>
      <c r="AO20" s="21">
        <v>5.665935911662995</v>
      </c>
      <c r="AP20" s="21">
        <v>5.7457378259117702</v>
      </c>
      <c r="AQ20" s="21">
        <v>5.8255397401605462</v>
      </c>
      <c r="AR20" s="21">
        <v>5.9053416544093205</v>
      </c>
      <c r="AS20" s="21">
        <v>5.9851435686580947</v>
      </c>
      <c r="AT20" s="21">
        <v>6.0649454829068699</v>
      </c>
      <c r="AU20" s="21">
        <v>6.1447473971556432</v>
      </c>
      <c r="AV20" s="21">
        <v>6.2245493114044184</v>
      </c>
      <c r="AW20" s="21">
        <v>6.312953786990386</v>
      </c>
      <c r="AX20" s="21">
        <v>6.4013582625763545</v>
      </c>
      <c r="AY20" s="21">
        <v>6.4897627381623222</v>
      </c>
      <c r="AZ20" s="21">
        <v>6.5781672137482907</v>
      </c>
      <c r="BA20" s="21">
        <v>6.6665716893342575</v>
      </c>
      <c r="BB20" s="21">
        <v>6.7450019445028957</v>
      </c>
      <c r="BC20" s="21">
        <v>6.8234321996715348</v>
      </c>
      <c r="BD20" s="21">
        <v>6.901862454840173</v>
      </c>
      <c r="BE20" s="21">
        <v>6.9802927100088112</v>
      </c>
      <c r="BF20" s="21">
        <v>7.0587229651774486</v>
      </c>
      <c r="BG20" s="21">
        <v>7.1502249295408609</v>
      </c>
      <c r="BH20" s="21">
        <v>7.2417268939042723</v>
      </c>
      <c r="BI20" s="21">
        <v>7.3332288582676846</v>
      </c>
      <c r="BJ20" s="21">
        <v>7.424730822631096</v>
      </c>
      <c r="BK20" s="22">
        <v>7.5723812490175435</v>
      </c>
      <c r="BM20" s="163">
        <f>VLOOKUP(BM$6,'MonteCarlo Policy Paths'!$N$2:$S$31,$B20+1,FALSE)</f>
        <v>21.456887556927661</v>
      </c>
      <c r="BN20" s="21">
        <f>VLOOKUP(BN$6,'MonteCarlo Policy Paths'!$N$2:$S$31,$B20+1,FALSE)</f>
        <v>23.119081894670884</v>
      </c>
      <c r="BO20" s="21">
        <f>VLOOKUP(BO$6,'MonteCarlo Policy Paths'!$N$2:$S$31,$B20+1,FALSE)</f>
        <v>24.918982795429599</v>
      </c>
      <c r="BP20" s="21">
        <f>VLOOKUP(BP$6,'MonteCarlo Policy Paths'!$N$2:$S$31,$B20+1,FALSE)</f>
        <v>26.866510906830612</v>
      </c>
      <c r="BQ20" s="21">
        <f>VLOOKUP(BQ$6,'MonteCarlo Policy Paths'!$N$2:$S$31,$B20+1,FALSE)</f>
        <v>28.957808063155838</v>
      </c>
      <c r="BR20" s="21">
        <f>VLOOKUP(BR$6,'MonteCarlo Policy Paths'!$N$2:$S$31,$B20+1,FALSE)</f>
        <v>31.169773267386955</v>
      </c>
      <c r="BS20" s="21">
        <f>VLOOKUP(BS$6,'MonteCarlo Policy Paths'!$N$2:$S$31,$B20+1,FALSE)</f>
        <v>33.536503079259326</v>
      </c>
      <c r="BT20" s="21">
        <f>VLOOKUP(BT$6,'MonteCarlo Policy Paths'!$N$2:$S$31,$B20+1,FALSE)</f>
        <v>36.094562758542168</v>
      </c>
      <c r="BU20" s="21">
        <f>VLOOKUP(BU$6,'MonteCarlo Policy Paths'!$N$2:$S$31,$B20+1,FALSE)</f>
        <v>38.859796339203925</v>
      </c>
      <c r="BV20" s="21">
        <f>VLOOKUP(BV$6,'MonteCarlo Policy Paths'!$N$2:$S$31,$B20+1,FALSE)</f>
        <v>41.937214526892696</v>
      </c>
      <c r="BW20" s="21">
        <f>VLOOKUP(BW$6,'MonteCarlo Policy Paths'!$N$2:$S$31,$B20+1,FALSE)</f>
        <v>45.285702034805901</v>
      </c>
      <c r="BX20" s="21">
        <f>VLOOKUP(BX$6,'MonteCarlo Policy Paths'!$N$2:$S$31,$B20+1,FALSE)</f>
        <v>48.923675973628832</v>
      </c>
      <c r="BY20" s="21">
        <f>VLOOKUP(BY$6,'MonteCarlo Policy Paths'!$N$2:$S$31,$B20+1,FALSE)</f>
        <v>52.880283256992421</v>
      </c>
      <c r="BZ20" s="21">
        <f>VLOOKUP(BZ$6,'MonteCarlo Policy Paths'!$N$2:$S$31,$B20+1,FALSE)</f>
        <v>57.179951130409847</v>
      </c>
      <c r="CA20" s="21">
        <f>VLOOKUP(CA$6,'MonteCarlo Policy Paths'!$N$2:$S$31,$B20+1,FALSE)</f>
        <v>59.199989570907007</v>
      </c>
      <c r="CB20" s="21">
        <f>VLOOKUP(CB$6,'MonteCarlo Policy Paths'!$N$2:$S$31,$B20+1,FALSE)</f>
        <v>61.304348310445278</v>
      </c>
      <c r="CC20" s="21">
        <f>VLOOKUP(CC$6,'MonteCarlo Policy Paths'!$N$2:$S$31,$B20+1,FALSE)</f>
        <v>63.486799757257046</v>
      </c>
      <c r="CD20" s="21">
        <f>VLOOKUP(CD$6,'MonteCarlo Policy Paths'!$N$2:$S$31,$B20+1,FALSE)</f>
        <v>65.754412861465767</v>
      </c>
      <c r="CE20" s="21">
        <f>VLOOKUP(CE$6,'MonteCarlo Policy Paths'!$N$2:$S$31,$B20+1,FALSE)</f>
        <v>68.097759333367534</v>
      </c>
      <c r="CF20" s="21">
        <f>VLOOKUP(CF$6,'MonteCarlo Policy Paths'!$N$2:$S$31,$B20+1,FALSE)</f>
        <v>70.548973057852507</v>
      </c>
      <c r="CG20" s="21">
        <f>VLOOKUP(CG$6,'MonteCarlo Policy Paths'!$N$2:$S$31,$B20+1,FALSE)</f>
        <v>73.077007009761019</v>
      </c>
      <c r="CH20" s="21">
        <f>VLOOKUP(CH$6,'MonteCarlo Policy Paths'!$N$2:$S$31,$B20+1,FALSE)</f>
        <v>75.691476032446857</v>
      </c>
      <c r="CI20" s="21">
        <f>VLOOKUP(CI$6,'MonteCarlo Policy Paths'!$N$2:$S$31,$B20+1,FALSE)</f>
        <v>78.404802280730166</v>
      </c>
      <c r="CJ20" s="21">
        <f>VLOOKUP(CJ$6,'MonteCarlo Policy Paths'!$N$2:$S$31,$B20+1,FALSE)</f>
        <v>81.224927058038162</v>
      </c>
      <c r="CK20" s="21">
        <f>VLOOKUP(CK$6,'MonteCarlo Policy Paths'!$N$2:$S$31,$B20+1,FALSE)</f>
        <v>84.152487263770951</v>
      </c>
      <c r="CL20" s="21">
        <f>VLOOKUP(CL$6,'MonteCarlo Policy Paths'!$N$2:$S$31,$B20+1,FALSE)</f>
        <v>87.19069011352974</v>
      </c>
      <c r="CM20" s="21">
        <f>VLOOKUP(CM$6,'MonteCarlo Policy Paths'!$N$2:$S$31,$B20+1,FALSE)</f>
        <v>90.339519718236858</v>
      </c>
      <c r="CN20" s="21">
        <f>VLOOKUP(CN$6,'MonteCarlo Policy Paths'!$N$2:$S$31,$B20+1,FALSE)</f>
        <v>93.604800202242828</v>
      </c>
      <c r="CO20" s="164">
        <f>VLOOKUP(CO$6,'MonteCarlo Policy Paths'!$N$2:$S$31,$B20+1,FALSE)</f>
        <v>96.983684685934094</v>
      </c>
      <c r="CQ20" s="163">
        <f>BM20*VLOOKUP(AI$6,'Greenhouse Gas Costs Avoided'!$A$2:$I$32,9,FALSE)</f>
        <v>1.3592994724454583</v>
      </c>
      <c r="CR20" s="21">
        <f>BN20*VLOOKUP(AJ$6,'Greenhouse Gas Costs Avoided'!$A$2:$I$32,9,FALSE)</f>
        <v>1.4645999210963487</v>
      </c>
      <c r="CS20" s="21">
        <f>BO20*VLOOKUP(AK$6,'Greenhouse Gas Costs Avoided'!$A$2:$I$32,9,FALSE)</f>
        <v>1.5786241167474793</v>
      </c>
      <c r="CT20" s="21">
        <f>BP20*VLOOKUP(AL$6,'Greenhouse Gas Costs Avoided'!$A$2:$I$32,9,FALSE)</f>
        <v>1.7020005350363183</v>
      </c>
      <c r="CU20" s="21">
        <f>BQ20*VLOOKUP(AM$6,'Greenhouse Gas Costs Avoided'!$A$2:$I$32,9,FALSE)</f>
        <v>1.8344847601494692</v>
      </c>
      <c r="CV20" s="21">
        <f>BR20*VLOOKUP(AN$6,'Greenhouse Gas Costs Avoided'!$A$2:$I$32,9,FALSE)</f>
        <v>1.9746133378475101</v>
      </c>
      <c r="CW20" s="21">
        <f>BS20*VLOOKUP(AO$6,'Greenhouse Gas Costs Avoided'!$A$2:$I$32,9,FALSE)</f>
        <v>2.1245462941611284</v>
      </c>
      <c r="CX20" s="21">
        <f>BT20*VLOOKUP(AP$6,'Greenhouse Gas Costs Avoided'!$A$2:$I$32,9,FALSE)</f>
        <v>2.2866000479177169</v>
      </c>
      <c r="CY20" s="21">
        <f>BU20*VLOOKUP(AQ$6,'Greenhouse Gas Costs Avoided'!$A$2:$I$32,9,FALSE)</f>
        <v>2.4617783228380428</v>
      </c>
      <c r="CZ20" s="21">
        <f>BV20*VLOOKUP(AR$6,'Greenhouse Gas Costs Avoided'!$A$2:$I$32,9,FALSE)</f>
        <v>2.6567335747552212</v>
      </c>
      <c r="DA20" s="21">
        <f>BW20*VLOOKUP(AS$6,'Greenhouse Gas Costs Avoided'!$A$2:$I$32,9,FALSE)</f>
        <v>2.8688611394320973</v>
      </c>
      <c r="DB20" s="21">
        <f>BX20*VLOOKUP(AT$6,'Greenhouse Gas Costs Avoided'!$A$2:$I$32,9,FALSE)</f>
        <v>3.099327745676475</v>
      </c>
      <c r="DC20" s="21">
        <f>BY20*VLOOKUP(AU$6,'Greenhouse Gas Costs Avoided'!$A$2:$I$32,9,FALSE)</f>
        <v>3.3499798581359799</v>
      </c>
      <c r="DD20" s="21">
        <f>BZ20*VLOOKUP(AV$6,'Greenhouse Gas Costs Avoided'!$A$2:$I$32,9,FALSE)</f>
        <v>3.6223649492411436</v>
      </c>
      <c r="DE20" s="21">
        <f>CA20*VLOOKUP(AW$6,'Greenhouse Gas Costs Avoided'!$A$2:$I$32,9,FALSE)</f>
        <v>3.7503349159570667</v>
      </c>
      <c r="DF20" s="21">
        <f>CB20*VLOOKUP(AX$6,'Greenhouse Gas Costs Avoided'!$A$2:$I$32,9,FALSE)</f>
        <v>3.8836465958035138</v>
      </c>
      <c r="DG20" s="21">
        <f>CC20*VLOOKUP(AY$6,'Greenhouse Gas Costs Avoided'!$A$2:$I$32,9,FALSE)</f>
        <v>4.0219054692034097</v>
      </c>
      <c r="DH20" s="21">
        <f>CD20*VLOOKUP(AZ$6,'Greenhouse Gas Costs Avoided'!$A$2:$I$32,9,FALSE)</f>
        <v>4.1655593560070496</v>
      </c>
      <c r="DI20" s="21">
        <f>CE20*VLOOKUP(BA$6,'Greenhouse Gas Costs Avoided'!$A$2:$I$32,9,FALSE)</f>
        <v>4.3140109715809301</v>
      </c>
      <c r="DJ20" s="21">
        <f>CF20*VLOOKUP(BB$6,'Greenhouse Gas Costs Avoided'!$A$2:$I$32,9,FALSE)</f>
        <v>4.4692960059878768</v>
      </c>
      <c r="DK20" s="21">
        <f>CG20*VLOOKUP(BC$6,'Greenhouse Gas Costs Avoided'!$A$2:$I$32,9,FALSE)</f>
        <v>4.629447622014963</v>
      </c>
      <c r="DL20" s="21">
        <f>CH20*VLOOKUP(BD$6,'Greenhouse Gas Costs Avoided'!$A$2:$I$32,9,FALSE)</f>
        <v>4.7950749225184994</v>
      </c>
      <c r="DM20" s="21">
        <f>CI20*VLOOKUP(BE$6,'Greenhouse Gas Costs Avoided'!$A$2:$I$32,9,FALSE)</f>
        <v>4.9669648542748472</v>
      </c>
      <c r="DN20" s="21">
        <f>CJ20*VLOOKUP(BF$6,'Greenhouse Gas Costs Avoided'!$A$2:$I$32,9,FALSE)</f>
        <v>5.1456205009456273</v>
      </c>
      <c r="DO20" s="21">
        <f>CK20*VLOOKUP(BG$6,'Greenhouse Gas Costs Avoided'!$A$2:$I$32,9,FALSE)</f>
        <v>5.331082210275417</v>
      </c>
      <c r="DP20" s="21">
        <f>CL20*VLOOKUP(BH$6,'Greenhouse Gas Costs Avoided'!$A$2:$I$32,9,FALSE)</f>
        <v>5.5235531602164318</v>
      </c>
      <c r="DQ20" s="21">
        <f>CM20*VLOOKUP(BI$6,'Greenhouse Gas Costs Avoided'!$A$2:$I$32,9,FALSE)</f>
        <v>5.723032344191421</v>
      </c>
      <c r="DR20" s="21">
        <f>CN20*VLOOKUP(BJ$6,'Greenhouse Gas Costs Avoided'!$A$2:$I$32,9,FALSE)</f>
        <v>5.9298887220104266</v>
      </c>
      <c r="DS20" s="164">
        <f>CO20*VLOOKUP(BK$6,'Greenhouse Gas Costs Avoided'!$A$2:$I$32,9,FALSE)</f>
        <v>6.1439419431008639</v>
      </c>
    </row>
    <row r="21" spans="1:123" x14ac:dyDescent="0.35">
      <c r="A21" s="174">
        <v>15</v>
      </c>
      <c r="B21" s="12">
        <v>2</v>
      </c>
      <c r="C21" s="175">
        <v>2023</v>
      </c>
      <c r="E21" s="20">
        <v>0</v>
      </c>
      <c r="F21" s="21">
        <v>82.346532180449415</v>
      </c>
      <c r="G21" s="21">
        <v>84.002844861871253</v>
      </c>
      <c r="H21" s="21">
        <v>85.659157543293105</v>
      </c>
      <c r="I21" s="21">
        <v>86.918851036576825</v>
      </c>
      <c r="J21" s="21">
        <v>88.178544529860531</v>
      </c>
      <c r="K21" s="21">
        <v>89.438238023144251</v>
      </c>
      <c r="L21" s="21">
        <v>90.697931516427971</v>
      </c>
      <c r="M21" s="21">
        <v>91.95762500971172</v>
      </c>
      <c r="N21" s="21">
        <v>93.21731850299544</v>
      </c>
      <c r="O21" s="21">
        <v>94.47701199627916</v>
      </c>
      <c r="P21" s="21">
        <v>95.73670548956288</v>
      </c>
      <c r="Q21" s="21">
        <v>96.996398982846586</v>
      </c>
      <c r="R21" s="21">
        <v>98.25609247613032</v>
      </c>
      <c r="S21" s="21">
        <v>99.65157958594628</v>
      </c>
      <c r="T21" s="21">
        <v>101.04706669576224</v>
      </c>
      <c r="U21" s="21">
        <v>102.4425538055782</v>
      </c>
      <c r="V21" s="21">
        <v>103.83804091539416</v>
      </c>
      <c r="W21" s="21">
        <v>105.23352802521011</v>
      </c>
      <c r="X21" s="21">
        <v>106.47156953138905</v>
      </c>
      <c r="Y21" s="21">
        <v>107.709611037568</v>
      </c>
      <c r="Z21" s="21">
        <v>108.94765254374694</v>
      </c>
      <c r="AA21" s="21">
        <v>110.18569404992589</v>
      </c>
      <c r="AB21" s="21">
        <v>111.42373555610482</v>
      </c>
      <c r="AC21" s="21">
        <v>112.86811731331359</v>
      </c>
      <c r="AD21" s="21">
        <v>114.31249907052236</v>
      </c>
      <c r="AE21" s="21">
        <v>115.75688082773114</v>
      </c>
      <c r="AF21" s="21">
        <v>117.20126258493991</v>
      </c>
      <c r="AG21" s="22">
        <v>120.41827982173916</v>
      </c>
      <c r="AI21" s="20">
        <v>0</v>
      </c>
      <c r="AJ21" s="21">
        <v>5.2166744805659615</v>
      </c>
      <c r="AK21" s="21">
        <v>5.3216023247413169</v>
      </c>
      <c r="AL21" s="21">
        <v>5.4265301689166732</v>
      </c>
      <c r="AM21" s="21">
        <v>5.5063320831654474</v>
      </c>
      <c r="AN21" s="21">
        <v>5.5861339974142208</v>
      </c>
      <c r="AO21" s="21">
        <v>5.665935911662995</v>
      </c>
      <c r="AP21" s="21">
        <v>5.7457378259117702</v>
      </c>
      <c r="AQ21" s="21">
        <v>5.8255397401605462</v>
      </c>
      <c r="AR21" s="21">
        <v>5.9053416544093205</v>
      </c>
      <c r="AS21" s="21">
        <v>5.9851435686580947</v>
      </c>
      <c r="AT21" s="21">
        <v>6.0649454829068699</v>
      </c>
      <c r="AU21" s="21">
        <v>6.1447473971556432</v>
      </c>
      <c r="AV21" s="21">
        <v>6.2245493114044184</v>
      </c>
      <c r="AW21" s="21">
        <v>6.312953786990386</v>
      </c>
      <c r="AX21" s="21">
        <v>6.4013582625763545</v>
      </c>
      <c r="AY21" s="21">
        <v>6.4897627381623222</v>
      </c>
      <c r="AZ21" s="21">
        <v>6.5781672137482907</v>
      </c>
      <c r="BA21" s="21">
        <v>6.6665716893342575</v>
      </c>
      <c r="BB21" s="21">
        <v>6.7450019445028957</v>
      </c>
      <c r="BC21" s="21">
        <v>6.8234321996715348</v>
      </c>
      <c r="BD21" s="21">
        <v>6.901862454840173</v>
      </c>
      <c r="BE21" s="21">
        <v>6.9802927100088112</v>
      </c>
      <c r="BF21" s="21">
        <v>7.0587229651774486</v>
      </c>
      <c r="BG21" s="21">
        <v>7.1502249295408609</v>
      </c>
      <c r="BH21" s="21">
        <v>7.2417268939042723</v>
      </c>
      <c r="BI21" s="21">
        <v>7.3332288582676846</v>
      </c>
      <c r="BJ21" s="21">
        <v>7.424730822631096</v>
      </c>
      <c r="BK21" s="22">
        <v>7.6285297110405814</v>
      </c>
      <c r="BM21" s="163">
        <f>VLOOKUP(BM$6,'MonteCarlo Policy Paths'!$N$2:$S$31,$B21+1,FALSE)</f>
        <v>23.967702867134744</v>
      </c>
      <c r="BN21" s="21">
        <f>VLOOKUP(BN$6,'MonteCarlo Policy Paths'!$N$2:$S$31,$B21+1,FALSE)</f>
        <v>26.317177955222718</v>
      </c>
      <c r="BO21" s="21">
        <f>VLOOKUP(BO$6,'MonteCarlo Policy Paths'!$N$2:$S$31,$B21+1,FALSE)</f>
        <v>28.893255238045125</v>
      </c>
      <c r="BP21" s="21">
        <f>VLOOKUP(BP$6,'MonteCarlo Policy Paths'!$N$2:$S$31,$B21+1,FALSE)</f>
        <v>31.715102246604285</v>
      </c>
      <c r="BQ21" s="21">
        <f>VLOOKUP(BQ$6,'MonteCarlo Policy Paths'!$N$2:$S$31,$B21+1,FALSE)</f>
        <v>34.790233856835599</v>
      </c>
      <c r="BR21" s="21">
        <f>VLOOKUP(BR$6,'MonteCarlo Policy Paths'!$N$2:$S$31,$B21+1,FALSE)</f>
        <v>38.117013285454661</v>
      </c>
      <c r="BS21" s="21">
        <f>VLOOKUP(BS$6,'MonteCarlo Policy Paths'!$N$2:$S$31,$B21+1,FALSE)</f>
        <v>41.72840612279375</v>
      </c>
      <c r="BT21" s="21">
        <f>VLOOKUP(BT$6,'MonteCarlo Policy Paths'!$N$2:$S$31,$B21+1,FALSE)</f>
        <v>45.677249983631562</v>
      </c>
      <c r="BU21" s="21">
        <f>VLOOKUP(BU$6,'MonteCarlo Policy Paths'!$N$2:$S$31,$B21+1,FALSE)</f>
        <v>49.99204890598088</v>
      </c>
      <c r="BV21" s="21">
        <f>VLOOKUP(BV$6,'MonteCarlo Policy Paths'!$N$2:$S$31,$B21+1,FALSE)</f>
        <v>54.768556811140854</v>
      </c>
      <c r="BW21" s="21">
        <f>VLOOKUP(BW$6,'MonteCarlo Policy Paths'!$N$2:$S$31,$B21+1,FALSE)</f>
        <v>60.010238214835042</v>
      </c>
      <c r="BX21" s="21">
        <f>VLOOKUP(BX$6,'MonteCarlo Policy Paths'!$N$2:$S$31,$B21+1,FALSE)</f>
        <v>65.75812779974207</v>
      </c>
      <c r="BY21" s="21">
        <f>VLOOKUP(BY$6,'MonteCarlo Policy Paths'!$N$2:$S$31,$B21+1,FALSE)</f>
        <v>72.066881159093455</v>
      </c>
      <c r="BZ21" s="21">
        <f>VLOOKUP(BZ$6,'MonteCarlo Policy Paths'!$N$2:$S$31,$B21+1,FALSE)</f>
        <v>78.981532638183737</v>
      </c>
      <c r="CA21" s="21">
        <f>VLOOKUP(CA$6,'MonteCarlo Policy Paths'!$N$2:$S$31,$B21+1,FALSE)</f>
        <v>81.252691038046251</v>
      </c>
      <c r="CB21" s="21">
        <f>VLOOKUP(CB$6,'MonteCarlo Policy Paths'!$N$2:$S$31,$B21+1,FALSE)</f>
        <v>83.604044111934414</v>
      </c>
      <c r="CC21" s="21">
        <f>VLOOKUP(CC$6,'MonteCarlo Policy Paths'!$N$2:$S$31,$B21+1,FALSE)</f>
        <v>86.018714380110126</v>
      </c>
      <c r="CD21" s="21">
        <f>VLOOKUP(CD$6,'MonteCarlo Policy Paths'!$N$2:$S$31,$B21+1,FALSE)</f>
        <v>88.506196331807388</v>
      </c>
      <c r="CE21" s="21">
        <f>VLOOKUP(CE$6,'MonteCarlo Policy Paths'!$N$2:$S$31,$B21+1,FALSE)</f>
        <v>91.042757806054695</v>
      </c>
      <c r="CF21" s="21">
        <f>VLOOKUP(CF$6,'MonteCarlo Policy Paths'!$N$2:$S$31,$B21+1,FALSE)</f>
        <v>93.687547211990633</v>
      </c>
      <c r="CG21" s="21">
        <f>VLOOKUP(CG$6,'MonteCarlo Policy Paths'!$N$2:$S$31,$B21+1,FALSE)</f>
        <v>96.373095170621937</v>
      </c>
      <c r="CH21" s="21">
        <f>VLOOKUP(CH$6,'MonteCarlo Policy Paths'!$N$2:$S$31,$B21+1,FALSE)</f>
        <v>99.112987273548597</v>
      </c>
      <c r="CI21" s="21">
        <f>VLOOKUP(CI$6,'MonteCarlo Policy Paths'!$N$2:$S$31,$B21+1,FALSE)</f>
        <v>101.92614153054797</v>
      </c>
      <c r="CJ21" s="21">
        <f>VLOOKUP(CJ$6,'MonteCarlo Policy Paths'!$N$2:$S$31,$B21+1,FALSE)</f>
        <v>104.82221793361833</v>
      </c>
      <c r="CK21" s="21">
        <f>VLOOKUP(CK$6,'MonteCarlo Policy Paths'!$N$2:$S$31,$B21+1,FALSE)</f>
        <v>107.79595653596101</v>
      </c>
      <c r="CL21" s="21">
        <f>VLOOKUP(CL$6,'MonteCarlo Policy Paths'!$N$2:$S$31,$B21+1,FALSE)</f>
        <v>110.84691133589952</v>
      </c>
      <c r="CM21" s="21">
        <f>VLOOKUP(CM$6,'MonteCarlo Policy Paths'!$N$2:$S$31,$B21+1,FALSE)</f>
        <v>113.96784710075578</v>
      </c>
      <c r="CN21" s="21">
        <f>VLOOKUP(CN$6,'MonteCarlo Policy Paths'!$N$2:$S$31,$B21+1,FALSE)</f>
        <v>117.16284845198182</v>
      </c>
      <c r="CO21" s="164">
        <f>VLOOKUP(CO$6,'MonteCarlo Policy Paths'!$N$2:$S$31,$B21+1,FALSE)</f>
        <v>120.41827982173916</v>
      </c>
      <c r="CQ21" s="163">
        <f>BM21*VLOOKUP(AI$6,'Greenhouse Gas Costs Avoided'!$A$2:$I$32,9,FALSE)</f>
        <v>1.5183602829902079</v>
      </c>
      <c r="CR21" s="21">
        <f>BN21*VLOOKUP(AJ$6,'Greenhouse Gas Costs Avoided'!$A$2:$I$32,9,FALSE)</f>
        <v>1.6672001480120395</v>
      </c>
      <c r="CS21" s="21">
        <f>BO21*VLOOKUP(AK$6,'Greenhouse Gas Costs Avoided'!$A$2:$I$32,9,FALSE)</f>
        <v>1.8303953216936328</v>
      </c>
      <c r="CT21" s="21">
        <f>BP21*VLOOKUP(AL$6,'Greenhouse Gas Costs Avoided'!$A$2:$I$32,9,FALSE)</f>
        <v>2.0091600721673259</v>
      </c>
      <c r="CU21" s="21">
        <f>BQ21*VLOOKUP(AM$6,'Greenhouse Gas Costs Avoided'!$A$2:$I$32,9,FALSE)</f>
        <v>2.2039704688009323</v>
      </c>
      <c r="CV21" s="21">
        <f>BR21*VLOOKUP(AN$6,'Greenhouse Gas Costs Avoided'!$A$2:$I$32,9,FALSE)</f>
        <v>2.4147228209427172</v>
      </c>
      <c r="CW21" s="21">
        <f>BS21*VLOOKUP(AO$6,'Greenhouse Gas Costs Avoided'!$A$2:$I$32,9,FALSE)</f>
        <v>2.6435055074141016</v>
      </c>
      <c r="CX21" s="21">
        <f>BT21*VLOOKUP(AP$6,'Greenhouse Gas Costs Avoided'!$A$2:$I$32,9,FALSE)</f>
        <v>2.8936658050138946</v>
      </c>
      <c r="CY21" s="21">
        <f>BU21*VLOOKUP(AQ$6,'Greenhouse Gas Costs Avoided'!$A$2:$I$32,9,FALSE)</f>
        <v>3.1670094520501597</v>
      </c>
      <c r="CZ21" s="21">
        <f>BV21*VLOOKUP(AR$6,'Greenhouse Gas Costs Avoided'!$A$2:$I$32,9,FALSE)</f>
        <v>3.4696024846318703</v>
      </c>
      <c r="DA21" s="21">
        <f>BW21*VLOOKUP(AS$6,'Greenhouse Gas Costs Avoided'!$A$2:$I$32,9,FALSE)</f>
        <v>3.8016643807416939</v>
      </c>
      <c r="DB21" s="21">
        <f>BX21*VLOOKUP(AT$6,'Greenhouse Gas Costs Avoided'!$A$2:$I$32,9,FALSE)</f>
        <v>4.1657946983243246</v>
      </c>
      <c r="DC21" s="21">
        <f>BY21*VLOOKUP(AU$6,'Greenhouse Gas Costs Avoided'!$A$2:$I$32,9,FALSE)</f>
        <v>4.5654558835919028</v>
      </c>
      <c r="DD21" s="21">
        <f>BZ21*VLOOKUP(AV$6,'Greenhouse Gas Costs Avoided'!$A$2:$I$32,9,FALSE)</f>
        <v>5.0035008741682265</v>
      </c>
      <c r="DE21" s="21">
        <f>CA21*VLOOKUP(AW$6,'Greenhouse Gas Costs Avoided'!$A$2:$I$32,9,FALSE)</f>
        <v>5.1473793563843691</v>
      </c>
      <c r="DF21" s="21">
        <f>CB21*VLOOKUP(AX$6,'Greenhouse Gas Costs Avoided'!$A$2:$I$32,9,FALSE)</f>
        <v>5.2963381923007766</v>
      </c>
      <c r="DG21" s="21">
        <f>CC21*VLOOKUP(AY$6,'Greenhouse Gas Costs Avoided'!$A$2:$I$32,9,FALSE)</f>
        <v>5.4493081891352544</v>
      </c>
      <c r="DH21" s="21">
        <f>CD21*VLOOKUP(AZ$6,'Greenhouse Gas Costs Avoided'!$A$2:$I$32,9,FALSE)</f>
        <v>5.606890825278958</v>
      </c>
      <c r="DI21" s="21">
        <f>CE21*VLOOKUP(BA$6,'Greenhouse Gas Costs Avoided'!$A$2:$I$32,9,FALSE)</f>
        <v>5.7675826620899597</v>
      </c>
      <c r="DJ21" s="21">
        <f>CF21*VLOOKUP(BB$6,'Greenhouse Gas Costs Avoided'!$A$2:$I$32,9,FALSE)</f>
        <v>5.935130766850258</v>
      </c>
      <c r="DK21" s="21">
        <f>CG21*VLOOKUP(BC$6,'Greenhouse Gas Costs Avoided'!$A$2:$I$32,9,FALSE)</f>
        <v>6.1052609366481567</v>
      </c>
      <c r="DL21" s="21">
        <f>CH21*VLOOKUP(BD$6,'Greenhouse Gas Costs Avoided'!$A$2:$I$32,9,FALSE)</f>
        <v>6.2788338222861402</v>
      </c>
      <c r="DM21" s="21">
        <f>CI21*VLOOKUP(BE$6,'Greenhouse Gas Costs Avoided'!$A$2:$I$32,9,FALSE)</f>
        <v>6.4570478846612929</v>
      </c>
      <c r="DN21" s="21">
        <f>CJ21*VLOOKUP(BF$6,'Greenhouse Gas Costs Avoided'!$A$2:$I$32,9,FALSE)</f>
        <v>6.6405150868084322</v>
      </c>
      <c r="DO21" s="21">
        <f>CK21*VLOOKUP(BG$6,'Greenhouse Gas Costs Avoided'!$A$2:$I$32,9,FALSE)</f>
        <v>6.8289022097138705</v>
      </c>
      <c r="DP21" s="21">
        <f>CL21*VLOOKUP(BH$6,'Greenhouse Gas Costs Avoided'!$A$2:$I$32,9,FALSE)</f>
        <v>7.0221809990540507</v>
      </c>
      <c r="DQ21" s="21">
        <f>CM21*VLOOKUP(BI$6,'Greenhouse Gas Costs Avoided'!$A$2:$I$32,9,FALSE)</f>
        <v>7.2198931009350886</v>
      </c>
      <c r="DR21" s="21">
        <f>CN21*VLOOKUP(BJ$6,'Greenhouse Gas Costs Avoided'!$A$2:$I$32,9,FALSE)</f>
        <v>7.4222972772007143</v>
      </c>
      <c r="DS21" s="164">
        <f>CO21*VLOOKUP(BK$6,'Greenhouse Gas Costs Avoided'!$A$2:$I$32,9,FALSE)</f>
        <v>7.6285297110405814</v>
      </c>
    </row>
    <row r="22" spans="1:123" x14ac:dyDescent="0.35">
      <c r="A22" s="174">
        <v>16</v>
      </c>
      <c r="B22" s="12">
        <v>5</v>
      </c>
      <c r="C22" s="175">
        <v>2023</v>
      </c>
      <c r="E22" s="20">
        <v>0</v>
      </c>
      <c r="F22" s="21">
        <v>82.346532180449415</v>
      </c>
      <c r="G22" s="21">
        <v>84.002844861871253</v>
      </c>
      <c r="H22" s="21">
        <v>85.659157543293105</v>
      </c>
      <c r="I22" s="21">
        <v>86.918851036576825</v>
      </c>
      <c r="J22" s="21">
        <v>88.178544529860531</v>
      </c>
      <c r="K22" s="21">
        <v>89.438238023144251</v>
      </c>
      <c r="L22" s="21">
        <v>90.697931516427971</v>
      </c>
      <c r="M22" s="21">
        <v>91.95762500971172</v>
      </c>
      <c r="N22" s="21">
        <v>93.21731850299544</v>
      </c>
      <c r="O22" s="21">
        <v>94.47701199627916</v>
      </c>
      <c r="P22" s="21">
        <v>95.73670548956288</v>
      </c>
      <c r="Q22" s="21">
        <v>96.996398982846586</v>
      </c>
      <c r="R22" s="21">
        <v>99.874634841342697</v>
      </c>
      <c r="S22" s="21">
        <v>101.93553668931256</v>
      </c>
      <c r="T22" s="21">
        <v>104.04258519817796</v>
      </c>
      <c r="U22" s="21">
        <v>106.18472717196582</v>
      </c>
      <c r="V22" s="21">
        <v>108.36780972271322</v>
      </c>
      <c r="W22" s="21">
        <v>110.57648338650839</v>
      </c>
      <c r="X22" s="21">
        <v>112.7694544213079</v>
      </c>
      <c r="Y22" s="21">
        <v>114.98228749612761</v>
      </c>
      <c r="Z22" s="21">
        <v>117.22345778349788</v>
      </c>
      <c r="AA22" s="21">
        <v>119.50474742044912</v>
      </c>
      <c r="AB22" s="21">
        <v>121.83201137782079</v>
      </c>
      <c r="AC22" s="21">
        <v>124.30483685770574</v>
      </c>
      <c r="AD22" s="21">
        <v>126.81952160325447</v>
      </c>
      <c r="AE22" s="21">
        <v>129.37127756316897</v>
      </c>
      <c r="AF22" s="21">
        <v>131.96243899653103</v>
      </c>
      <c r="AG22" s="22">
        <v>135.47056479945655</v>
      </c>
      <c r="AI22" s="20">
        <v>0</v>
      </c>
      <c r="AJ22" s="21">
        <v>5.2166744805659615</v>
      </c>
      <c r="AK22" s="21">
        <v>5.3216023247413169</v>
      </c>
      <c r="AL22" s="21">
        <v>5.4265301689166732</v>
      </c>
      <c r="AM22" s="21">
        <v>5.5063320831654474</v>
      </c>
      <c r="AN22" s="21">
        <v>5.5861339974142208</v>
      </c>
      <c r="AO22" s="21">
        <v>5.665935911662995</v>
      </c>
      <c r="AP22" s="21">
        <v>5.7457378259117702</v>
      </c>
      <c r="AQ22" s="21">
        <v>5.8255397401605462</v>
      </c>
      <c r="AR22" s="21">
        <v>5.9053416544093205</v>
      </c>
      <c r="AS22" s="21">
        <v>5.9851435686580947</v>
      </c>
      <c r="AT22" s="21">
        <v>6.0649454829068699</v>
      </c>
      <c r="AU22" s="21">
        <v>6.1447473971556432</v>
      </c>
      <c r="AV22" s="21">
        <v>6.327084396109818</v>
      </c>
      <c r="AW22" s="21">
        <v>6.4576430704410743</v>
      </c>
      <c r="AX22" s="21">
        <v>6.5911251478821242</v>
      </c>
      <c r="AY22" s="21">
        <v>6.7268304055597685</v>
      </c>
      <c r="AZ22" s="21">
        <v>6.8651292595600424</v>
      </c>
      <c r="BA22" s="21">
        <v>7.0050493173053994</v>
      </c>
      <c r="BB22" s="21">
        <v>7.1439746093722221</v>
      </c>
      <c r="BC22" s="21">
        <v>7.2841581669004034</v>
      </c>
      <c r="BD22" s="21">
        <v>7.426136894299721</v>
      </c>
      <c r="BE22" s="21">
        <v>7.5706571930511553</v>
      </c>
      <c r="BF22" s="21">
        <v>7.7180899770979394</v>
      </c>
      <c r="BG22" s="21">
        <v>7.8747441218959366</v>
      </c>
      <c r="BH22" s="21">
        <v>8.0340500621877027</v>
      </c>
      <c r="BI22" s="21">
        <v>8.1957044736636782</v>
      </c>
      <c r="BJ22" s="21">
        <v>8.3598552322508848</v>
      </c>
      <c r="BK22" s="22">
        <v>8.5820959249206545</v>
      </c>
      <c r="BM22" s="163">
        <f>VLOOKUP(BM$6,'MonteCarlo Policy Paths'!$N$2:$S$31,$B22+1,FALSE)</f>
        <v>24.184299884200797</v>
      </c>
      <c r="BN22" s="21">
        <f>VLOOKUP(BN$6,'MonteCarlo Policy Paths'!$N$2:$S$31,$B22+1,FALSE)</f>
        <v>26.797135120393484</v>
      </c>
      <c r="BO22" s="21">
        <f>VLOOKUP(BO$6,'MonteCarlo Policy Paths'!$N$2:$S$31,$B22+1,FALSE)</f>
        <v>29.690826715826198</v>
      </c>
      <c r="BP22" s="21">
        <f>VLOOKUP(BP$6,'MonteCarlo Policy Paths'!$N$2:$S$31,$B22+1,FALSE)</f>
        <v>32.893001978364566</v>
      </c>
      <c r="BQ22" s="21">
        <f>VLOOKUP(BQ$6,'MonteCarlo Policy Paths'!$N$2:$S$31,$B22+1,FALSE)</f>
        <v>36.420098382625895</v>
      </c>
      <c r="BR22" s="21">
        <f>VLOOKUP(BR$6,'MonteCarlo Policy Paths'!$N$2:$S$31,$B22+1,FALSE)</f>
        <v>40.279471956541457</v>
      </c>
      <c r="BS22" s="21">
        <f>VLOOKUP(BS$6,'MonteCarlo Policy Paths'!$N$2:$S$31,$B22+1,FALSE)</f>
        <v>44.515635375675203</v>
      </c>
      <c r="BT22" s="21">
        <f>VLOOKUP(BT$6,'MonteCarlo Policy Paths'!$N$2:$S$31,$B22+1,FALSE)</f>
        <v>49.196171227791872</v>
      </c>
      <c r="BU22" s="21">
        <f>VLOOKUP(BU$6,'MonteCarlo Policy Paths'!$N$2:$S$31,$B22+1,FALSE)</f>
        <v>54.364766335209197</v>
      </c>
      <c r="BV22" s="21">
        <f>VLOOKUP(BV$6,'MonteCarlo Policy Paths'!$N$2:$S$31,$B22+1,FALSE)</f>
        <v>60.140596575631633</v>
      </c>
      <c r="BW22" s="21">
        <f>VLOOKUP(BW$6,'MonteCarlo Policy Paths'!$N$2:$S$31,$B22+1,FALSE)</f>
        <v>66.545116533046993</v>
      </c>
      <c r="BX22" s="21">
        <f>VLOOKUP(BX$6,'MonteCarlo Policy Paths'!$N$2:$S$31,$B22+1,FALSE)</f>
        <v>73.642612105771832</v>
      </c>
      <c r="BY22" s="21">
        <f>VLOOKUP(BY$6,'MonteCarlo Policy Paths'!$N$2:$S$31,$B22+1,FALSE)</f>
        <v>81.515240678665066</v>
      </c>
      <c r="BZ22" s="21">
        <f>VLOOKUP(BZ$6,'MonteCarlo Policy Paths'!$N$2:$S$31,$B22+1,FALSE)</f>
        <v>90.237354922369406</v>
      </c>
      <c r="CA22" s="21">
        <f>VLOOKUP(CA$6,'MonteCarlo Policy Paths'!$N$2:$S$31,$B22+1,FALSE)</f>
        <v>92.736092415362535</v>
      </c>
      <c r="CB22" s="21">
        <f>VLOOKUP(CB$6,'MonteCarlo Policy Paths'!$N$2:$S$31,$B22+1,FALSE)</f>
        <v>95.321073906264047</v>
      </c>
      <c r="CC22" s="21">
        <f>VLOOKUP(CC$6,'MonteCarlo Policy Paths'!$N$2:$S$31,$B22+1,FALSE)</f>
        <v>97.972807459231774</v>
      </c>
      <c r="CD22" s="21">
        <f>VLOOKUP(CD$6,'MonteCarlo Policy Paths'!$N$2:$S$31,$B22+1,FALSE)</f>
        <v>100.70188743091984</v>
      </c>
      <c r="CE22" s="21">
        <f>VLOOKUP(CE$6,'MonteCarlo Policy Paths'!$N$2:$S$31,$B22+1,FALSE)</f>
        <v>103.48109827693068</v>
      </c>
      <c r="CF22" s="21">
        <f>VLOOKUP(CF$6,'MonteCarlo Policy Paths'!$N$2:$S$31,$B22+1,FALSE)</f>
        <v>106.37744326160868</v>
      </c>
      <c r="CG22" s="21">
        <f>VLOOKUP(CG$6,'MonteCarlo Policy Paths'!$N$2:$S$31,$B22+1,FALSE)</f>
        <v>109.31402956265458</v>
      </c>
      <c r="CH22" s="21">
        <f>VLOOKUP(CH$6,'MonteCarlo Policy Paths'!$N$2:$S$31,$B22+1,FALSE)</f>
        <v>112.30612514839871</v>
      </c>
      <c r="CI22" s="21">
        <f>VLOOKUP(CI$6,'MonteCarlo Policy Paths'!$N$2:$S$31,$B22+1,FALSE)</f>
        <v>115.37497116076017</v>
      </c>
      <c r="CJ22" s="21">
        <f>VLOOKUP(CJ$6,'MonteCarlo Policy Paths'!$N$2:$S$31,$B22+1,FALSE)</f>
        <v>118.53125256657755</v>
      </c>
      <c r="CK22" s="21">
        <f>VLOOKUP(CK$6,'MonteCarlo Policy Paths'!$N$2:$S$31,$B22+1,FALSE)</f>
        <v>121.76875646902944</v>
      </c>
      <c r="CL22" s="21">
        <f>VLOOKUP(CL$6,'MonteCarlo Policy Paths'!$N$2:$S$31,$B22+1,FALSE)</f>
        <v>125.08672773594304</v>
      </c>
      <c r="CM22" s="21">
        <f>VLOOKUP(CM$6,'MonteCarlo Policy Paths'!$N$2:$S$31,$B22+1,FALSE)</f>
        <v>128.47676069968128</v>
      </c>
      <c r="CN22" s="21">
        <f>VLOOKUP(CN$6,'MonteCarlo Policy Paths'!$N$2:$S$31,$B22+1,FALSE)</f>
        <v>131.94323193005201</v>
      </c>
      <c r="CO22" s="164">
        <f>VLOOKUP(CO$6,'MonteCarlo Policy Paths'!$N$2:$S$31,$B22+1,FALSE)</f>
        <v>135.47056479945655</v>
      </c>
      <c r="CQ22" s="163">
        <f>BM22*VLOOKUP(AI$6,'Greenhouse Gas Costs Avoided'!$A$2:$I$32,9,FALSE)</f>
        <v>1.5320817610121258</v>
      </c>
      <c r="CR22" s="21">
        <f>BN22*VLOOKUP(AJ$6,'Greenhouse Gas Costs Avoided'!$A$2:$I$32,9,FALSE)</f>
        <v>1.6976055607114411</v>
      </c>
      <c r="CS22" s="21">
        <f>BO22*VLOOKUP(AK$6,'Greenhouse Gas Costs Avoided'!$A$2:$I$32,9,FALSE)</f>
        <v>1.8809216846672472</v>
      </c>
      <c r="CT22" s="21">
        <f>BP22*VLOOKUP(AL$6,'Greenhouse Gas Costs Avoided'!$A$2:$I$32,9,FALSE)</f>
        <v>2.0837803301021003</v>
      </c>
      <c r="CU22" s="21">
        <f>BQ22*VLOOKUP(AM$6,'Greenhouse Gas Costs Avoided'!$A$2:$I$32,9,FALSE)</f>
        <v>2.3072228153580183</v>
      </c>
      <c r="CV22" s="21">
        <f>BR22*VLOOKUP(AN$6,'Greenhouse Gas Costs Avoided'!$A$2:$I$32,9,FALSE)</f>
        <v>2.5517151467399573</v>
      </c>
      <c r="CW22" s="21">
        <f>BS22*VLOOKUP(AO$6,'Greenhouse Gas Costs Avoided'!$A$2:$I$32,9,FALSE)</f>
        <v>2.8200772139570236</v>
      </c>
      <c r="CX22" s="21">
        <f>BT22*VLOOKUP(AP$6,'Greenhouse Gas Costs Avoided'!$A$2:$I$32,9,FALSE)</f>
        <v>3.1165903917263735</v>
      </c>
      <c r="CY22" s="21">
        <f>BU22*VLOOKUP(AQ$6,'Greenhouse Gas Costs Avoided'!$A$2:$I$32,9,FALSE)</f>
        <v>3.444022251736667</v>
      </c>
      <c r="CZ22" s="21">
        <f>BV22*VLOOKUP(AR$6,'Greenhouse Gas Costs Avoided'!$A$2:$I$32,9,FALSE)</f>
        <v>3.8099226171979153</v>
      </c>
      <c r="DA22" s="21">
        <f>BW22*VLOOKUP(AS$6,'Greenhouse Gas Costs Avoided'!$A$2:$I$32,9,FALSE)</f>
        <v>4.2156506416508543</v>
      </c>
      <c r="DB22" s="21">
        <f>BX22*VLOOKUP(AT$6,'Greenhouse Gas Costs Avoided'!$A$2:$I$32,9,FALSE)</f>
        <v>4.6652788536686769</v>
      </c>
      <c r="DC22" s="21">
        <f>BY22*VLOOKUP(AU$6,'Greenhouse Gas Costs Avoided'!$A$2:$I$32,9,FALSE)</f>
        <v>5.1640119451993618</v>
      </c>
      <c r="DD22" s="21">
        <f>BZ22*VLOOKUP(AV$6,'Greenhouse Gas Costs Avoided'!$A$2:$I$32,9,FALSE)</f>
        <v>5.7165601774917221</v>
      </c>
      <c r="DE22" s="21">
        <f>CA22*VLOOKUP(AW$6,'Greenhouse Gas Costs Avoided'!$A$2:$I$32,9,FALSE)</f>
        <v>5.8748558551380645</v>
      </c>
      <c r="DF22" s="21">
        <f>CB22*VLOOKUP(AX$6,'Greenhouse Gas Costs Avoided'!$A$2:$I$32,9,FALSE)</f>
        <v>6.0386151127443357</v>
      </c>
      <c r="DG22" s="21">
        <f>CC22*VLOOKUP(AY$6,'Greenhouse Gas Costs Avoided'!$A$2:$I$32,9,FALSE)</f>
        <v>6.2066031310462346</v>
      </c>
      <c r="DH22" s="21">
        <f>CD22*VLOOKUP(AZ$6,'Greenhouse Gas Costs Avoided'!$A$2:$I$32,9,FALSE)</f>
        <v>6.3794910653253769</v>
      </c>
      <c r="DI22" s="21">
        <f>CE22*VLOOKUP(BA$6,'Greenhouse Gas Costs Avoided'!$A$2:$I$32,9,FALSE)</f>
        <v>6.5555548036832505</v>
      </c>
      <c r="DJ22" s="21">
        <f>CF22*VLOOKUP(BB$6,'Greenhouse Gas Costs Avoided'!$A$2:$I$32,9,FALSE)</f>
        <v>6.7390390205459019</v>
      </c>
      <c r="DK22" s="21">
        <f>CG22*VLOOKUP(BC$6,'Greenhouse Gas Costs Avoided'!$A$2:$I$32,9,FALSE)</f>
        <v>6.9250725353887148</v>
      </c>
      <c r="DL22" s="21">
        <f>CH22*VLOOKUP(BD$6,'Greenhouse Gas Costs Avoided'!$A$2:$I$32,9,FALSE)</f>
        <v>7.114622578022705</v>
      </c>
      <c r="DM22" s="21">
        <f>CI22*VLOOKUP(BE$6,'Greenhouse Gas Costs Avoided'!$A$2:$I$32,9,FALSE)</f>
        <v>7.309034780377397</v>
      </c>
      <c r="DN22" s="21">
        <f>CJ22*VLOOKUP(BF$6,'Greenhouse Gas Costs Avoided'!$A$2:$I$32,9,FALSE)</f>
        <v>7.5089860379134308</v>
      </c>
      <c r="DO22" s="21">
        <f>CK22*VLOOKUP(BG$6,'Greenhouse Gas Costs Avoided'!$A$2:$I$32,9,FALSE)</f>
        <v>7.714082761982441</v>
      </c>
      <c r="DP22" s="21">
        <f>CL22*VLOOKUP(BH$6,'Greenhouse Gas Costs Avoided'!$A$2:$I$32,9,FALSE)</f>
        <v>7.9242771147625906</v>
      </c>
      <c r="DQ22" s="21">
        <f>CM22*VLOOKUP(BI$6,'Greenhouse Gas Costs Avoided'!$A$2:$I$32,9,FALSE)</f>
        <v>8.1390365949973802</v>
      </c>
      <c r="DR22" s="21">
        <f>CN22*VLOOKUP(BJ$6,'Greenhouse Gas Costs Avoided'!$A$2:$I$32,9,FALSE)</f>
        <v>8.358638459535694</v>
      </c>
      <c r="DS22" s="164">
        <f>CO22*VLOOKUP(BK$6,'Greenhouse Gas Costs Avoided'!$A$2:$I$32,9,FALSE)</f>
        <v>8.5820959249206545</v>
      </c>
    </row>
    <row r="23" spans="1:123" x14ac:dyDescent="0.35">
      <c r="A23" s="174">
        <v>17</v>
      </c>
      <c r="B23" s="12">
        <v>1</v>
      </c>
      <c r="C23" s="175">
        <v>2023</v>
      </c>
      <c r="E23" s="20">
        <v>0</v>
      </c>
      <c r="F23" s="21">
        <v>82.346532180449415</v>
      </c>
      <c r="G23" s="21">
        <v>84.002844861871253</v>
      </c>
      <c r="H23" s="21">
        <v>85.659157543293105</v>
      </c>
      <c r="I23" s="21">
        <v>86.918851036576825</v>
      </c>
      <c r="J23" s="21">
        <v>88.178544529860531</v>
      </c>
      <c r="K23" s="21">
        <v>89.438238023144251</v>
      </c>
      <c r="L23" s="21">
        <v>90.697931516427971</v>
      </c>
      <c r="M23" s="21">
        <v>91.95762500971172</v>
      </c>
      <c r="N23" s="21">
        <v>93.21731850299544</v>
      </c>
      <c r="O23" s="21">
        <v>94.47701199627916</v>
      </c>
      <c r="P23" s="21">
        <v>95.73670548956288</v>
      </c>
      <c r="Q23" s="21">
        <v>96.996398982846586</v>
      </c>
      <c r="R23" s="21">
        <v>98.25609247613032</v>
      </c>
      <c r="S23" s="21">
        <v>99.65157958594628</v>
      </c>
      <c r="T23" s="21">
        <v>101.04706669576224</v>
      </c>
      <c r="U23" s="21">
        <v>102.4425538055782</v>
      </c>
      <c r="V23" s="21">
        <v>103.83804091539416</v>
      </c>
      <c r="W23" s="21">
        <v>105.23352802521011</v>
      </c>
      <c r="X23" s="21">
        <v>106.47156953138905</v>
      </c>
      <c r="Y23" s="21">
        <v>107.709611037568</v>
      </c>
      <c r="Z23" s="21">
        <v>108.94765254374694</v>
      </c>
      <c r="AA23" s="21">
        <v>110.18569404992589</v>
      </c>
      <c r="AB23" s="21">
        <v>111.42373555610482</v>
      </c>
      <c r="AC23" s="21">
        <v>112.86811731331359</v>
      </c>
      <c r="AD23" s="21">
        <v>114.31249907052236</v>
      </c>
      <c r="AE23" s="21">
        <v>115.75688082773114</v>
      </c>
      <c r="AF23" s="21">
        <v>117.20126258493991</v>
      </c>
      <c r="AG23" s="22">
        <v>118.64564434214866</v>
      </c>
      <c r="AI23" s="20">
        <v>0</v>
      </c>
      <c r="AJ23" s="21">
        <v>5.2166744805659615</v>
      </c>
      <c r="AK23" s="21">
        <v>5.3216023247413169</v>
      </c>
      <c r="AL23" s="21">
        <v>5.4265301689166732</v>
      </c>
      <c r="AM23" s="21">
        <v>5.5063320831654474</v>
      </c>
      <c r="AN23" s="21">
        <v>5.5861339974142208</v>
      </c>
      <c r="AO23" s="21">
        <v>5.665935911662995</v>
      </c>
      <c r="AP23" s="21">
        <v>5.7457378259117702</v>
      </c>
      <c r="AQ23" s="21">
        <v>5.8255397401605462</v>
      </c>
      <c r="AR23" s="21">
        <v>5.9053416544093205</v>
      </c>
      <c r="AS23" s="21">
        <v>5.9851435686580947</v>
      </c>
      <c r="AT23" s="21">
        <v>6.0649454829068699</v>
      </c>
      <c r="AU23" s="21">
        <v>6.1447473971556432</v>
      </c>
      <c r="AV23" s="21">
        <v>6.2245493114044184</v>
      </c>
      <c r="AW23" s="21">
        <v>6.312953786990386</v>
      </c>
      <c r="AX23" s="21">
        <v>6.4013582625763545</v>
      </c>
      <c r="AY23" s="21">
        <v>6.4897627381623222</v>
      </c>
      <c r="AZ23" s="21">
        <v>6.5781672137482907</v>
      </c>
      <c r="BA23" s="21">
        <v>6.6665716893342575</v>
      </c>
      <c r="BB23" s="21">
        <v>6.7450019445028957</v>
      </c>
      <c r="BC23" s="21">
        <v>6.8234321996715348</v>
      </c>
      <c r="BD23" s="21">
        <v>6.901862454840173</v>
      </c>
      <c r="BE23" s="21">
        <v>6.9802927100088112</v>
      </c>
      <c r="BF23" s="21">
        <v>7.0587229651774486</v>
      </c>
      <c r="BG23" s="21">
        <v>7.1502249295408609</v>
      </c>
      <c r="BH23" s="21">
        <v>7.2417268939042723</v>
      </c>
      <c r="BI23" s="21">
        <v>7.3332288582676846</v>
      </c>
      <c r="BJ23" s="21">
        <v>7.424730822631096</v>
      </c>
      <c r="BK23" s="22">
        <v>7.5162327869945065</v>
      </c>
      <c r="BM23" s="163">
        <f>VLOOKUP(BM$6,'MonteCarlo Policy Paths'!$N$2:$S$31,$B23+1,FALSE)</f>
        <v>18.946072246720579</v>
      </c>
      <c r="BN23" s="21">
        <f>VLOOKUP(BN$6,'MonteCarlo Policy Paths'!$N$2:$S$31,$B23+1,FALSE)</f>
        <v>19.920985834119051</v>
      </c>
      <c r="BO23" s="21">
        <f>VLOOKUP(BO$6,'MonteCarlo Policy Paths'!$N$2:$S$31,$B23+1,FALSE)</f>
        <v>20.944710352814074</v>
      </c>
      <c r="BP23" s="21">
        <f>VLOOKUP(BP$6,'MonteCarlo Policy Paths'!$N$2:$S$31,$B23+1,FALSE)</f>
        <v>22.017919567056939</v>
      </c>
      <c r="BQ23" s="21">
        <f>VLOOKUP(BQ$6,'MonteCarlo Policy Paths'!$N$2:$S$31,$B23+1,FALSE)</f>
        <v>23.125382269476081</v>
      </c>
      <c r="BR23" s="21">
        <f>VLOOKUP(BR$6,'MonteCarlo Policy Paths'!$N$2:$S$31,$B23+1,FALSE)</f>
        <v>24.222533249319248</v>
      </c>
      <c r="BS23" s="21">
        <f>VLOOKUP(BS$6,'MonteCarlo Policy Paths'!$N$2:$S$31,$B23+1,FALSE)</f>
        <v>25.344600035724898</v>
      </c>
      <c r="BT23" s="21">
        <f>VLOOKUP(BT$6,'MonteCarlo Policy Paths'!$N$2:$S$31,$B23+1,FALSE)</f>
        <v>26.511875533452777</v>
      </c>
      <c r="BU23" s="21">
        <f>VLOOKUP(BU$6,'MonteCarlo Policy Paths'!$N$2:$S$31,$B23+1,FALSE)</f>
        <v>27.727543772426976</v>
      </c>
      <c r="BV23" s="21">
        <f>VLOOKUP(BV$6,'MonteCarlo Policy Paths'!$N$2:$S$31,$B23+1,FALSE)</f>
        <v>29.105872242644537</v>
      </c>
      <c r="BW23" s="21">
        <f>VLOOKUP(BW$6,'MonteCarlo Policy Paths'!$N$2:$S$31,$B23+1,FALSE)</f>
        <v>30.561165854776764</v>
      </c>
      <c r="BX23" s="21">
        <f>VLOOKUP(BX$6,'MonteCarlo Policy Paths'!$N$2:$S$31,$B23+1,FALSE)</f>
        <v>32.089224147515601</v>
      </c>
      <c r="BY23" s="21">
        <f>VLOOKUP(BY$6,'MonteCarlo Policy Paths'!$N$2:$S$31,$B23+1,FALSE)</f>
        <v>33.693685354891386</v>
      </c>
      <c r="BZ23" s="21">
        <f>VLOOKUP(BZ$6,'MonteCarlo Policy Paths'!$N$2:$S$31,$B23+1,FALSE)</f>
        <v>35.378369622635958</v>
      </c>
      <c r="CA23" s="21">
        <f>VLOOKUP(CA$6,'MonteCarlo Policy Paths'!$N$2:$S$31,$B23+1,FALSE)</f>
        <v>37.147288103767757</v>
      </c>
      <c r="CB23" s="21">
        <f>VLOOKUP(CB$6,'MonteCarlo Policy Paths'!$N$2:$S$31,$B23+1,FALSE)</f>
        <v>39.004652508956148</v>
      </c>
      <c r="CC23" s="21">
        <f>VLOOKUP(CC$6,'MonteCarlo Policy Paths'!$N$2:$S$31,$B23+1,FALSE)</f>
        <v>40.954885134403959</v>
      </c>
      <c r="CD23" s="21">
        <f>VLOOKUP(CD$6,'MonteCarlo Policy Paths'!$N$2:$S$31,$B23+1,FALSE)</f>
        <v>43.002629391124159</v>
      </c>
      <c r="CE23" s="21">
        <f>VLOOKUP(CE$6,'MonteCarlo Policy Paths'!$N$2:$S$31,$B23+1,FALSE)</f>
        <v>45.152760860680367</v>
      </c>
      <c r="CF23" s="21">
        <f>VLOOKUP(CF$6,'MonteCarlo Policy Paths'!$N$2:$S$31,$B23+1,FALSE)</f>
        <v>47.410398903714388</v>
      </c>
      <c r="CG23" s="21">
        <f>VLOOKUP(CG$6,'MonteCarlo Policy Paths'!$N$2:$S$31,$B23+1,FALSE)</f>
        <v>49.780918848900107</v>
      </c>
      <c r="CH23" s="21">
        <f>VLOOKUP(CH$6,'MonteCarlo Policy Paths'!$N$2:$S$31,$B23+1,FALSE)</f>
        <v>52.269964791345117</v>
      </c>
      <c r="CI23" s="21">
        <f>VLOOKUP(CI$6,'MonteCarlo Policy Paths'!$N$2:$S$31,$B23+1,FALSE)</f>
        <v>54.883463030912374</v>
      </c>
      <c r="CJ23" s="21">
        <f>VLOOKUP(CJ$6,'MonteCarlo Policy Paths'!$N$2:$S$31,$B23+1,FALSE)</f>
        <v>57.627636182457998</v>
      </c>
      <c r="CK23" s="21">
        <f>VLOOKUP(CK$6,'MonteCarlo Policy Paths'!$N$2:$S$31,$B23+1,FALSE)</f>
        <v>60.509017991580897</v>
      </c>
      <c r="CL23" s="21">
        <f>VLOOKUP(CL$6,'MonteCarlo Policy Paths'!$N$2:$S$31,$B23+1,FALSE)</f>
        <v>63.534468891159946</v>
      </c>
      <c r="CM23" s="21">
        <f>VLOOKUP(CM$6,'MonteCarlo Policy Paths'!$N$2:$S$31,$B23+1,FALSE)</f>
        <v>66.711192335717939</v>
      </c>
      <c r="CN23" s="21">
        <f>VLOOKUP(CN$6,'MonteCarlo Policy Paths'!$N$2:$S$31,$B23+1,FALSE)</f>
        <v>70.04675195250384</v>
      </c>
      <c r="CO23" s="164">
        <f>VLOOKUP(CO$6,'MonteCarlo Policy Paths'!$N$2:$S$31,$B23+1,FALSE)</f>
        <v>73.54908955012904</v>
      </c>
      <c r="CQ23" s="163">
        <f>BM23*VLOOKUP(AI$6,'Greenhouse Gas Costs Avoided'!$A$2:$I$32,9,FALSE)</f>
        <v>1.2002386619007086</v>
      </c>
      <c r="CR23" s="21">
        <f>BN23*VLOOKUP(AJ$6,'Greenhouse Gas Costs Avoided'!$A$2:$I$32,9,FALSE)</f>
        <v>1.2619996941806579</v>
      </c>
      <c r="CS23" s="21">
        <f>BO23*VLOOKUP(AK$6,'Greenhouse Gas Costs Avoided'!$A$2:$I$32,9,FALSE)</f>
        <v>1.3268529118013257</v>
      </c>
      <c r="CT23" s="21">
        <f>BP23*VLOOKUP(AL$6,'Greenhouse Gas Costs Avoided'!$A$2:$I$32,9,FALSE)</f>
        <v>1.3948409979053111</v>
      </c>
      <c r="CU23" s="21">
        <f>BQ23*VLOOKUP(AM$6,'Greenhouse Gas Costs Avoided'!$A$2:$I$32,9,FALSE)</f>
        <v>1.464999051498006</v>
      </c>
      <c r="CV23" s="21">
        <f>BR23*VLOOKUP(AN$6,'Greenhouse Gas Costs Avoided'!$A$2:$I$32,9,FALSE)</f>
        <v>1.5345038547523033</v>
      </c>
      <c r="CW23" s="21">
        <f>BS23*VLOOKUP(AO$6,'Greenhouse Gas Costs Avoided'!$A$2:$I$32,9,FALSE)</f>
        <v>1.6055870809081549</v>
      </c>
      <c r="CX23" s="21">
        <f>BT23*VLOOKUP(AP$6,'Greenhouse Gas Costs Avoided'!$A$2:$I$32,9,FALSE)</f>
        <v>1.6795342908215394</v>
      </c>
      <c r="CY23" s="21">
        <f>BU23*VLOOKUP(AQ$6,'Greenhouse Gas Costs Avoided'!$A$2:$I$32,9,FALSE)</f>
        <v>1.7565471936259263</v>
      </c>
      <c r="CZ23" s="21">
        <f>BV23*VLOOKUP(AR$6,'Greenhouse Gas Costs Avoided'!$A$2:$I$32,9,FALSE)</f>
        <v>1.8438646648785721</v>
      </c>
      <c r="DA23" s="21">
        <f>BW23*VLOOKUP(AS$6,'Greenhouse Gas Costs Avoided'!$A$2:$I$32,9,FALSE)</f>
        <v>1.9360578981225007</v>
      </c>
      <c r="DB23" s="21">
        <f>BX23*VLOOKUP(AT$6,'Greenhouse Gas Costs Avoided'!$A$2:$I$32,9,FALSE)</f>
        <v>2.0328607930286258</v>
      </c>
      <c r="DC23" s="21">
        <f>BY23*VLOOKUP(AU$6,'Greenhouse Gas Costs Avoided'!$A$2:$I$32,9,FALSE)</f>
        <v>2.1345038326800574</v>
      </c>
      <c r="DD23" s="21">
        <f>BZ23*VLOOKUP(AV$6,'Greenhouse Gas Costs Avoided'!$A$2:$I$32,9,FALSE)</f>
        <v>2.2412290243140602</v>
      </c>
      <c r="DE23" s="21">
        <f>CA23*VLOOKUP(AW$6,'Greenhouse Gas Costs Avoided'!$A$2:$I$32,9,FALSE)</f>
        <v>2.3532904755297634</v>
      </c>
      <c r="DF23" s="21">
        <f>CB23*VLOOKUP(AX$6,'Greenhouse Gas Costs Avoided'!$A$2:$I$32,9,FALSE)</f>
        <v>2.4709549993062518</v>
      </c>
      <c r="DG23" s="21">
        <f>CC23*VLOOKUP(AY$6,'Greenhouse Gas Costs Avoided'!$A$2:$I$32,9,FALSE)</f>
        <v>2.5945027492715647</v>
      </c>
      <c r="DH23" s="21">
        <f>CD23*VLOOKUP(AZ$6,'Greenhouse Gas Costs Avoided'!$A$2:$I$32,9,FALSE)</f>
        <v>2.724227886735143</v>
      </c>
      <c r="DI23" s="21">
        <f>CE23*VLOOKUP(BA$6,'Greenhouse Gas Costs Avoided'!$A$2:$I$32,9,FALSE)</f>
        <v>2.8604392810719004</v>
      </c>
      <c r="DJ23" s="21">
        <f>CF23*VLOOKUP(BB$6,'Greenhouse Gas Costs Avoided'!$A$2:$I$32,9,FALSE)</f>
        <v>3.0034612451254952</v>
      </c>
      <c r="DK23" s="21">
        <f>CG23*VLOOKUP(BC$6,'Greenhouse Gas Costs Avoided'!$A$2:$I$32,9,FALSE)</f>
        <v>3.1536343073817701</v>
      </c>
      <c r="DL23" s="21">
        <f>CH23*VLOOKUP(BD$6,'Greenhouse Gas Costs Avoided'!$A$2:$I$32,9,FALSE)</f>
        <v>3.3113160227508591</v>
      </c>
      <c r="DM23" s="21">
        <f>CI23*VLOOKUP(BE$6,'Greenhouse Gas Costs Avoided'!$A$2:$I$32,9,FALSE)</f>
        <v>3.4768818238884021</v>
      </c>
      <c r="DN23" s="21">
        <f>CJ23*VLOOKUP(BF$6,'Greenhouse Gas Costs Avoided'!$A$2:$I$32,9,FALSE)</f>
        <v>3.6507259150828224</v>
      </c>
      <c r="DO23" s="21">
        <f>CK23*VLOOKUP(BG$6,'Greenhouse Gas Costs Avoided'!$A$2:$I$32,9,FALSE)</f>
        <v>3.8332622108369634</v>
      </c>
      <c r="DP23" s="21">
        <f>CL23*VLOOKUP(BH$6,'Greenhouse Gas Costs Avoided'!$A$2:$I$32,9,FALSE)</f>
        <v>4.0249253213788121</v>
      </c>
      <c r="DQ23" s="21">
        <f>CM23*VLOOKUP(BI$6,'Greenhouse Gas Costs Avoided'!$A$2:$I$32,9,FALSE)</f>
        <v>4.2261715874477526</v>
      </c>
      <c r="DR23" s="21">
        <f>CN23*VLOOKUP(BJ$6,'Greenhouse Gas Costs Avoided'!$A$2:$I$32,9,FALSE)</f>
        <v>4.4374801668201398</v>
      </c>
      <c r="DS23" s="164">
        <f>CO23*VLOOKUP(BK$6,'Greenhouse Gas Costs Avoided'!$A$2:$I$32,9,FALSE)</f>
        <v>4.6593541751611474</v>
      </c>
    </row>
    <row r="24" spans="1:123" x14ac:dyDescent="0.35">
      <c r="A24" s="174">
        <v>18</v>
      </c>
      <c r="B24" s="12">
        <v>2</v>
      </c>
      <c r="C24" s="175">
        <v>2023</v>
      </c>
      <c r="E24" s="20">
        <v>0</v>
      </c>
      <c r="F24" s="21">
        <v>82.346532180449415</v>
      </c>
      <c r="G24" s="21">
        <v>84.002844861871253</v>
      </c>
      <c r="H24" s="21">
        <v>85.659157543293105</v>
      </c>
      <c r="I24" s="21">
        <v>86.918851036576825</v>
      </c>
      <c r="J24" s="21">
        <v>88.178544529860531</v>
      </c>
      <c r="K24" s="21">
        <v>89.438238023144251</v>
      </c>
      <c r="L24" s="21">
        <v>90.697931516427971</v>
      </c>
      <c r="M24" s="21">
        <v>91.95762500971172</v>
      </c>
      <c r="N24" s="21">
        <v>93.21731850299544</v>
      </c>
      <c r="O24" s="21">
        <v>94.47701199627916</v>
      </c>
      <c r="P24" s="21">
        <v>95.73670548956288</v>
      </c>
      <c r="Q24" s="21">
        <v>96.996398982846586</v>
      </c>
      <c r="R24" s="21">
        <v>98.25609247613032</v>
      </c>
      <c r="S24" s="21">
        <v>99.65157958594628</v>
      </c>
      <c r="T24" s="21">
        <v>101.04706669576224</v>
      </c>
      <c r="U24" s="21">
        <v>102.4425538055782</v>
      </c>
      <c r="V24" s="21">
        <v>103.83804091539416</v>
      </c>
      <c r="W24" s="21">
        <v>105.23352802521011</v>
      </c>
      <c r="X24" s="21">
        <v>106.47156953138905</v>
      </c>
      <c r="Y24" s="21">
        <v>107.709611037568</v>
      </c>
      <c r="Z24" s="21">
        <v>108.94765254374694</v>
      </c>
      <c r="AA24" s="21">
        <v>110.18569404992589</v>
      </c>
      <c r="AB24" s="21">
        <v>111.42373555610482</v>
      </c>
      <c r="AC24" s="21">
        <v>112.86811731331359</v>
      </c>
      <c r="AD24" s="21">
        <v>114.31249907052236</v>
      </c>
      <c r="AE24" s="21">
        <v>115.75688082773114</v>
      </c>
      <c r="AF24" s="21">
        <v>117.20126258493991</v>
      </c>
      <c r="AG24" s="22">
        <v>120.41827982173916</v>
      </c>
      <c r="AI24" s="20">
        <v>0</v>
      </c>
      <c r="AJ24" s="21">
        <v>5.2166744805659615</v>
      </c>
      <c r="AK24" s="21">
        <v>5.3216023247413169</v>
      </c>
      <c r="AL24" s="21">
        <v>5.4265301689166732</v>
      </c>
      <c r="AM24" s="21">
        <v>5.5063320831654474</v>
      </c>
      <c r="AN24" s="21">
        <v>5.5861339974142208</v>
      </c>
      <c r="AO24" s="21">
        <v>5.665935911662995</v>
      </c>
      <c r="AP24" s="21">
        <v>5.7457378259117702</v>
      </c>
      <c r="AQ24" s="21">
        <v>5.8255397401605462</v>
      </c>
      <c r="AR24" s="21">
        <v>5.9053416544093205</v>
      </c>
      <c r="AS24" s="21">
        <v>5.9851435686580947</v>
      </c>
      <c r="AT24" s="21">
        <v>6.0649454829068699</v>
      </c>
      <c r="AU24" s="21">
        <v>6.1447473971556432</v>
      </c>
      <c r="AV24" s="21">
        <v>6.2245493114044184</v>
      </c>
      <c r="AW24" s="21">
        <v>6.312953786990386</v>
      </c>
      <c r="AX24" s="21">
        <v>6.4013582625763545</v>
      </c>
      <c r="AY24" s="21">
        <v>6.4897627381623222</v>
      </c>
      <c r="AZ24" s="21">
        <v>6.5781672137482907</v>
      </c>
      <c r="BA24" s="21">
        <v>6.6665716893342575</v>
      </c>
      <c r="BB24" s="21">
        <v>6.7450019445028957</v>
      </c>
      <c r="BC24" s="21">
        <v>6.8234321996715348</v>
      </c>
      <c r="BD24" s="21">
        <v>6.901862454840173</v>
      </c>
      <c r="BE24" s="21">
        <v>6.9802927100088112</v>
      </c>
      <c r="BF24" s="21">
        <v>7.0587229651774486</v>
      </c>
      <c r="BG24" s="21">
        <v>7.1502249295408609</v>
      </c>
      <c r="BH24" s="21">
        <v>7.2417268939042723</v>
      </c>
      <c r="BI24" s="21">
        <v>7.3332288582676846</v>
      </c>
      <c r="BJ24" s="21">
        <v>7.424730822631096</v>
      </c>
      <c r="BK24" s="22">
        <v>7.6285297110405814</v>
      </c>
      <c r="BM24" s="163">
        <f>VLOOKUP(BM$6,'MonteCarlo Policy Paths'!$N$2:$S$31,$B24+1,FALSE)</f>
        <v>23.967702867134744</v>
      </c>
      <c r="BN24" s="21">
        <f>VLOOKUP(BN$6,'MonteCarlo Policy Paths'!$N$2:$S$31,$B24+1,FALSE)</f>
        <v>26.317177955222718</v>
      </c>
      <c r="BO24" s="21">
        <f>VLOOKUP(BO$6,'MonteCarlo Policy Paths'!$N$2:$S$31,$B24+1,FALSE)</f>
        <v>28.893255238045125</v>
      </c>
      <c r="BP24" s="21">
        <f>VLOOKUP(BP$6,'MonteCarlo Policy Paths'!$N$2:$S$31,$B24+1,FALSE)</f>
        <v>31.715102246604285</v>
      </c>
      <c r="BQ24" s="21">
        <f>VLOOKUP(BQ$6,'MonteCarlo Policy Paths'!$N$2:$S$31,$B24+1,FALSE)</f>
        <v>34.790233856835599</v>
      </c>
      <c r="BR24" s="21">
        <f>VLOOKUP(BR$6,'MonteCarlo Policy Paths'!$N$2:$S$31,$B24+1,FALSE)</f>
        <v>38.117013285454661</v>
      </c>
      <c r="BS24" s="21">
        <f>VLOOKUP(BS$6,'MonteCarlo Policy Paths'!$N$2:$S$31,$B24+1,FALSE)</f>
        <v>41.72840612279375</v>
      </c>
      <c r="BT24" s="21">
        <f>VLOOKUP(BT$6,'MonteCarlo Policy Paths'!$N$2:$S$31,$B24+1,FALSE)</f>
        <v>45.677249983631562</v>
      </c>
      <c r="BU24" s="21">
        <f>VLOOKUP(BU$6,'MonteCarlo Policy Paths'!$N$2:$S$31,$B24+1,FALSE)</f>
        <v>49.99204890598088</v>
      </c>
      <c r="BV24" s="21">
        <f>VLOOKUP(BV$6,'MonteCarlo Policy Paths'!$N$2:$S$31,$B24+1,FALSE)</f>
        <v>54.768556811140854</v>
      </c>
      <c r="BW24" s="21">
        <f>VLOOKUP(BW$6,'MonteCarlo Policy Paths'!$N$2:$S$31,$B24+1,FALSE)</f>
        <v>60.010238214835042</v>
      </c>
      <c r="BX24" s="21">
        <f>VLOOKUP(BX$6,'MonteCarlo Policy Paths'!$N$2:$S$31,$B24+1,FALSE)</f>
        <v>65.75812779974207</v>
      </c>
      <c r="BY24" s="21">
        <f>VLOOKUP(BY$6,'MonteCarlo Policy Paths'!$N$2:$S$31,$B24+1,FALSE)</f>
        <v>72.066881159093455</v>
      </c>
      <c r="BZ24" s="21">
        <f>VLOOKUP(BZ$6,'MonteCarlo Policy Paths'!$N$2:$S$31,$B24+1,FALSE)</f>
        <v>78.981532638183737</v>
      </c>
      <c r="CA24" s="21">
        <f>VLOOKUP(CA$6,'MonteCarlo Policy Paths'!$N$2:$S$31,$B24+1,FALSE)</f>
        <v>81.252691038046251</v>
      </c>
      <c r="CB24" s="21">
        <f>VLOOKUP(CB$6,'MonteCarlo Policy Paths'!$N$2:$S$31,$B24+1,FALSE)</f>
        <v>83.604044111934414</v>
      </c>
      <c r="CC24" s="21">
        <f>VLOOKUP(CC$6,'MonteCarlo Policy Paths'!$N$2:$S$31,$B24+1,FALSE)</f>
        <v>86.018714380110126</v>
      </c>
      <c r="CD24" s="21">
        <f>VLOOKUP(CD$6,'MonteCarlo Policy Paths'!$N$2:$S$31,$B24+1,FALSE)</f>
        <v>88.506196331807388</v>
      </c>
      <c r="CE24" s="21">
        <f>VLOOKUP(CE$6,'MonteCarlo Policy Paths'!$N$2:$S$31,$B24+1,FALSE)</f>
        <v>91.042757806054695</v>
      </c>
      <c r="CF24" s="21">
        <f>VLOOKUP(CF$6,'MonteCarlo Policy Paths'!$N$2:$S$31,$B24+1,FALSE)</f>
        <v>93.687547211990633</v>
      </c>
      <c r="CG24" s="21">
        <f>VLOOKUP(CG$6,'MonteCarlo Policy Paths'!$N$2:$S$31,$B24+1,FALSE)</f>
        <v>96.373095170621937</v>
      </c>
      <c r="CH24" s="21">
        <f>VLOOKUP(CH$6,'MonteCarlo Policy Paths'!$N$2:$S$31,$B24+1,FALSE)</f>
        <v>99.112987273548597</v>
      </c>
      <c r="CI24" s="21">
        <f>VLOOKUP(CI$6,'MonteCarlo Policy Paths'!$N$2:$S$31,$B24+1,FALSE)</f>
        <v>101.92614153054797</v>
      </c>
      <c r="CJ24" s="21">
        <f>VLOOKUP(CJ$6,'MonteCarlo Policy Paths'!$N$2:$S$31,$B24+1,FALSE)</f>
        <v>104.82221793361833</v>
      </c>
      <c r="CK24" s="21">
        <f>VLOOKUP(CK$6,'MonteCarlo Policy Paths'!$N$2:$S$31,$B24+1,FALSE)</f>
        <v>107.79595653596101</v>
      </c>
      <c r="CL24" s="21">
        <f>VLOOKUP(CL$6,'MonteCarlo Policy Paths'!$N$2:$S$31,$B24+1,FALSE)</f>
        <v>110.84691133589952</v>
      </c>
      <c r="CM24" s="21">
        <f>VLOOKUP(CM$6,'MonteCarlo Policy Paths'!$N$2:$S$31,$B24+1,FALSE)</f>
        <v>113.96784710075578</v>
      </c>
      <c r="CN24" s="21">
        <f>VLOOKUP(CN$6,'MonteCarlo Policy Paths'!$N$2:$S$31,$B24+1,FALSE)</f>
        <v>117.16284845198182</v>
      </c>
      <c r="CO24" s="164">
        <f>VLOOKUP(CO$6,'MonteCarlo Policy Paths'!$N$2:$S$31,$B24+1,FALSE)</f>
        <v>120.41827982173916</v>
      </c>
      <c r="CQ24" s="163">
        <f>BM24*VLOOKUP(AI$6,'Greenhouse Gas Costs Avoided'!$A$2:$I$32,9,FALSE)</f>
        <v>1.5183602829902079</v>
      </c>
      <c r="CR24" s="21">
        <f>BN24*VLOOKUP(AJ$6,'Greenhouse Gas Costs Avoided'!$A$2:$I$32,9,FALSE)</f>
        <v>1.6672001480120395</v>
      </c>
      <c r="CS24" s="21">
        <f>BO24*VLOOKUP(AK$6,'Greenhouse Gas Costs Avoided'!$A$2:$I$32,9,FALSE)</f>
        <v>1.8303953216936328</v>
      </c>
      <c r="CT24" s="21">
        <f>BP24*VLOOKUP(AL$6,'Greenhouse Gas Costs Avoided'!$A$2:$I$32,9,FALSE)</f>
        <v>2.0091600721673259</v>
      </c>
      <c r="CU24" s="21">
        <f>BQ24*VLOOKUP(AM$6,'Greenhouse Gas Costs Avoided'!$A$2:$I$32,9,FALSE)</f>
        <v>2.2039704688009323</v>
      </c>
      <c r="CV24" s="21">
        <f>BR24*VLOOKUP(AN$6,'Greenhouse Gas Costs Avoided'!$A$2:$I$32,9,FALSE)</f>
        <v>2.4147228209427172</v>
      </c>
      <c r="CW24" s="21">
        <f>BS24*VLOOKUP(AO$6,'Greenhouse Gas Costs Avoided'!$A$2:$I$32,9,FALSE)</f>
        <v>2.6435055074141016</v>
      </c>
      <c r="CX24" s="21">
        <f>BT24*VLOOKUP(AP$6,'Greenhouse Gas Costs Avoided'!$A$2:$I$32,9,FALSE)</f>
        <v>2.8936658050138946</v>
      </c>
      <c r="CY24" s="21">
        <f>BU24*VLOOKUP(AQ$6,'Greenhouse Gas Costs Avoided'!$A$2:$I$32,9,FALSE)</f>
        <v>3.1670094520501597</v>
      </c>
      <c r="CZ24" s="21">
        <f>BV24*VLOOKUP(AR$6,'Greenhouse Gas Costs Avoided'!$A$2:$I$32,9,FALSE)</f>
        <v>3.4696024846318703</v>
      </c>
      <c r="DA24" s="21">
        <f>BW24*VLOOKUP(AS$6,'Greenhouse Gas Costs Avoided'!$A$2:$I$32,9,FALSE)</f>
        <v>3.8016643807416939</v>
      </c>
      <c r="DB24" s="21">
        <f>BX24*VLOOKUP(AT$6,'Greenhouse Gas Costs Avoided'!$A$2:$I$32,9,FALSE)</f>
        <v>4.1657946983243246</v>
      </c>
      <c r="DC24" s="21">
        <f>BY24*VLOOKUP(AU$6,'Greenhouse Gas Costs Avoided'!$A$2:$I$32,9,FALSE)</f>
        <v>4.5654558835919028</v>
      </c>
      <c r="DD24" s="21">
        <f>BZ24*VLOOKUP(AV$6,'Greenhouse Gas Costs Avoided'!$A$2:$I$32,9,FALSE)</f>
        <v>5.0035008741682265</v>
      </c>
      <c r="DE24" s="21">
        <f>CA24*VLOOKUP(AW$6,'Greenhouse Gas Costs Avoided'!$A$2:$I$32,9,FALSE)</f>
        <v>5.1473793563843691</v>
      </c>
      <c r="DF24" s="21">
        <f>CB24*VLOOKUP(AX$6,'Greenhouse Gas Costs Avoided'!$A$2:$I$32,9,FALSE)</f>
        <v>5.2963381923007766</v>
      </c>
      <c r="DG24" s="21">
        <f>CC24*VLOOKUP(AY$6,'Greenhouse Gas Costs Avoided'!$A$2:$I$32,9,FALSE)</f>
        <v>5.4493081891352544</v>
      </c>
      <c r="DH24" s="21">
        <f>CD24*VLOOKUP(AZ$6,'Greenhouse Gas Costs Avoided'!$A$2:$I$32,9,FALSE)</f>
        <v>5.606890825278958</v>
      </c>
      <c r="DI24" s="21">
        <f>CE24*VLOOKUP(BA$6,'Greenhouse Gas Costs Avoided'!$A$2:$I$32,9,FALSE)</f>
        <v>5.7675826620899597</v>
      </c>
      <c r="DJ24" s="21">
        <f>CF24*VLOOKUP(BB$6,'Greenhouse Gas Costs Avoided'!$A$2:$I$32,9,FALSE)</f>
        <v>5.935130766850258</v>
      </c>
      <c r="DK24" s="21">
        <f>CG24*VLOOKUP(BC$6,'Greenhouse Gas Costs Avoided'!$A$2:$I$32,9,FALSE)</f>
        <v>6.1052609366481567</v>
      </c>
      <c r="DL24" s="21">
        <f>CH24*VLOOKUP(BD$6,'Greenhouse Gas Costs Avoided'!$A$2:$I$32,9,FALSE)</f>
        <v>6.2788338222861402</v>
      </c>
      <c r="DM24" s="21">
        <f>CI24*VLOOKUP(BE$6,'Greenhouse Gas Costs Avoided'!$A$2:$I$32,9,FALSE)</f>
        <v>6.4570478846612929</v>
      </c>
      <c r="DN24" s="21">
        <f>CJ24*VLOOKUP(BF$6,'Greenhouse Gas Costs Avoided'!$A$2:$I$32,9,FALSE)</f>
        <v>6.6405150868084322</v>
      </c>
      <c r="DO24" s="21">
        <f>CK24*VLOOKUP(BG$6,'Greenhouse Gas Costs Avoided'!$A$2:$I$32,9,FALSE)</f>
        <v>6.8289022097138705</v>
      </c>
      <c r="DP24" s="21">
        <f>CL24*VLOOKUP(BH$6,'Greenhouse Gas Costs Avoided'!$A$2:$I$32,9,FALSE)</f>
        <v>7.0221809990540507</v>
      </c>
      <c r="DQ24" s="21">
        <f>CM24*VLOOKUP(BI$6,'Greenhouse Gas Costs Avoided'!$A$2:$I$32,9,FALSE)</f>
        <v>7.2198931009350886</v>
      </c>
      <c r="DR24" s="21">
        <f>CN24*VLOOKUP(BJ$6,'Greenhouse Gas Costs Avoided'!$A$2:$I$32,9,FALSE)</f>
        <v>7.4222972772007143</v>
      </c>
      <c r="DS24" s="164">
        <f>CO24*VLOOKUP(BK$6,'Greenhouse Gas Costs Avoided'!$A$2:$I$32,9,FALSE)</f>
        <v>7.6285297110405814</v>
      </c>
    </row>
    <row r="25" spans="1:123" x14ac:dyDescent="0.35">
      <c r="A25" s="174">
        <v>19</v>
      </c>
      <c r="B25" s="12">
        <v>4</v>
      </c>
      <c r="C25" s="175">
        <v>2023</v>
      </c>
      <c r="E25" s="20">
        <v>0</v>
      </c>
      <c r="F25" s="21">
        <v>82.346532180449415</v>
      </c>
      <c r="G25" s="21">
        <v>84.002844861871253</v>
      </c>
      <c r="H25" s="21">
        <v>85.659157543293105</v>
      </c>
      <c r="I25" s="21">
        <v>86.918851036576825</v>
      </c>
      <c r="J25" s="21">
        <v>88.178544529860531</v>
      </c>
      <c r="K25" s="21">
        <v>89.438238023144251</v>
      </c>
      <c r="L25" s="21">
        <v>90.697931516427971</v>
      </c>
      <c r="M25" s="21">
        <v>91.95762500971172</v>
      </c>
      <c r="N25" s="21">
        <v>93.21731850299544</v>
      </c>
      <c r="O25" s="21">
        <v>94.47701199627916</v>
      </c>
      <c r="P25" s="21">
        <v>95.73670548956288</v>
      </c>
      <c r="Q25" s="21">
        <v>96.996398982846586</v>
      </c>
      <c r="R25" s="21">
        <v>98.25609247613032</v>
      </c>
      <c r="S25" s="21">
        <v>99.65157958594628</v>
      </c>
      <c r="T25" s="21">
        <v>101.04706669576224</v>
      </c>
      <c r="U25" s="21">
        <v>102.4425538055782</v>
      </c>
      <c r="V25" s="21">
        <v>103.83804091539416</v>
      </c>
      <c r="W25" s="21">
        <v>105.23352802521011</v>
      </c>
      <c r="X25" s="21">
        <v>106.47156953138905</v>
      </c>
      <c r="Y25" s="21">
        <v>107.709611037568</v>
      </c>
      <c r="Z25" s="21">
        <v>108.94765254374694</v>
      </c>
      <c r="AA25" s="21">
        <v>110.18569404992589</v>
      </c>
      <c r="AB25" s="21">
        <v>111.42373555610482</v>
      </c>
      <c r="AC25" s="21">
        <v>112.86811731331359</v>
      </c>
      <c r="AD25" s="21">
        <v>114.31249907052236</v>
      </c>
      <c r="AE25" s="21">
        <v>115.75688082773114</v>
      </c>
      <c r="AF25" s="21">
        <v>117.20126258493991</v>
      </c>
      <c r="AG25" s="22">
        <v>119.5319620819439</v>
      </c>
      <c r="AI25" s="20">
        <v>0</v>
      </c>
      <c r="AJ25" s="21">
        <v>5.2166744805659615</v>
      </c>
      <c r="AK25" s="21">
        <v>5.3216023247413169</v>
      </c>
      <c r="AL25" s="21">
        <v>5.4265301689166732</v>
      </c>
      <c r="AM25" s="21">
        <v>5.5063320831654474</v>
      </c>
      <c r="AN25" s="21">
        <v>5.5861339974142208</v>
      </c>
      <c r="AO25" s="21">
        <v>5.665935911662995</v>
      </c>
      <c r="AP25" s="21">
        <v>5.7457378259117702</v>
      </c>
      <c r="AQ25" s="21">
        <v>5.8255397401605462</v>
      </c>
      <c r="AR25" s="21">
        <v>5.9053416544093205</v>
      </c>
      <c r="AS25" s="21">
        <v>5.9851435686580947</v>
      </c>
      <c r="AT25" s="21">
        <v>6.0649454829068699</v>
      </c>
      <c r="AU25" s="21">
        <v>6.1447473971556432</v>
      </c>
      <c r="AV25" s="21">
        <v>6.2245493114044184</v>
      </c>
      <c r="AW25" s="21">
        <v>6.312953786990386</v>
      </c>
      <c r="AX25" s="21">
        <v>6.4013582625763545</v>
      </c>
      <c r="AY25" s="21">
        <v>6.4897627381623222</v>
      </c>
      <c r="AZ25" s="21">
        <v>6.5781672137482907</v>
      </c>
      <c r="BA25" s="21">
        <v>6.6665716893342575</v>
      </c>
      <c r="BB25" s="21">
        <v>6.7450019445028957</v>
      </c>
      <c r="BC25" s="21">
        <v>6.8234321996715348</v>
      </c>
      <c r="BD25" s="21">
        <v>6.901862454840173</v>
      </c>
      <c r="BE25" s="21">
        <v>6.9802927100088112</v>
      </c>
      <c r="BF25" s="21">
        <v>7.0587229651774486</v>
      </c>
      <c r="BG25" s="21">
        <v>7.1502249295408609</v>
      </c>
      <c r="BH25" s="21">
        <v>7.2417268939042723</v>
      </c>
      <c r="BI25" s="21">
        <v>7.3332288582676846</v>
      </c>
      <c r="BJ25" s="21">
        <v>7.424730822631096</v>
      </c>
      <c r="BK25" s="22">
        <v>7.5723812490175435</v>
      </c>
      <c r="BM25" s="163">
        <f>VLOOKUP(BM$6,'MonteCarlo Policy Paths'!$N$2:$S$31,$B25+1,FALSE)</f>
        <v>21.456887556927661</v>
      </c>
      <c r="BN25" s="21">
        <f>VLOOKUP(BN$6,'MonteCarlo Policy Paths'!$N$2:$S$31,$B25+1,FALSE)</f>
        <v>23.119081894670884</v>
      </c>
      <c r="BO25" s="21">
        <f>VLOOKUP(BO$6,'MonteCarlo Policy Paths'!$N$2:$S$31,$B25+1,FALSE)</f>
        <v>24.918982795429599</v>
      </c>
      <c r="BP25" s="21">
        <f>VLOOKUP(BP$6,'MonteCarlo Policy Paths'!$N$2:$S$31,$B25+1,FALSE)</f>
        <v>26.866510906830612</v>
      </c>
      <c r="BQ25" s="21">
        <f>VLOOKUP(BQ$6,'MonteCarlo Policy Paths'!$N$2:$S$31,$B25+1,FALSE)</f>
        <v>28.957808063155838</v>
      </c>
      <c r="BR25" s="21">
        <f>VLOOKUP(BR$6,'MonteCarlo Policy Paths'!$N$2:$S$31,$B25+1,FALSE)</f>
        <v>31.169773267386955</v>
      </c>
      <c r="BS25" s="21">
        <f>VLOOKUP(BS$6,'MonteCarlo Policy Paths'!$N$2:$S$31,$B25+1,FALSE)</f>
        <v>33.536503079259326</v>
      </c>
      <c r="BT25" s="21">
        <f>VLOOKUP(BT$6,'MonteCarlo Policy Paths'!$N$2:$S$31,$B25+1,FALSE)</f>
        <v>36.094562758542168</v>
      </c>
      <c r="BU25" s="21">
        <f>VLOOKUP(BU$6,'MonteCarlo Policy Paths'!$N$2:$S$31,$B25+1,FALSE)</f>
        <v>38.859796339203925</v>
      </c>
      <c r="BV25" s="21">
        <f>VLOOKUP(BV$6,'MonteCarlo Policy Paths'!$N$2:$S$31,$B25+1,FALSE)</f>
        <v>41.937214526892696</v>
      </c>
      <c r="BW25" s="21">
        <f>VLOOKUP(BW$6,'MonteCarlo Policy Paths'!$N$2:$S$31,$B25+1,FALSE)</f>
        <v>45.285702034805901</v>
      </c>
      <c r="BX25" s="21">
        <f>VLOOKUP(BX$6,'MonteCarlo Policy Paths'!$N$2:$S$31,$B25+1,FALSE)</f>
        <v>48.923675973628832</v>
      </c>
      <c r="BY25" s="21">
        <f>VLOOKUP(BY$6,'MonteCarlo Policy Paths'!$N$2:$S$31,$B25+1,FALSE)</f>
        <v>52.880283256992421</v>
      </c>
      <c r="BZ25" s="21">
        <f>VLOOKUP(BZ$6,'MonteCarlo Policy Paths'!$N$2:$S$31,$B25+1,FALSE)</f>
        <v>57.179951130409847</v>
      </c>
      <c r="CA25" s="21">
        <f>VLOOKUP(CA$6,'MonteCarlo Policy Paths'!$N$2:$S$31,$B25+1,FALSE)</f>
        <v>59.199989570907007</v>
      </c>
      <c r="CB25" s="21">
        <f>VLOOKUP(CB$6,'MonteCarlo Policy Paths'!$N$2:$S$31,$B25+1,FALSE)</f>
        <v>61.304348310445278</v>
      </c>
      <c r="CC25" s="21">
        <f>VLOOKUP(CC$6,'MonteCarlo Policy Paths'!$N$2:$S$31,$B25+1,FALSE)</f>
        <v>63.486799757257046</v>
      </c>
      <c r="CD25" s="21">
        <f>VLOOKUP(CD$6,'MonteCarlo Policy Paths'!$N$2:$S$31,$B25+1,FALSE)</f>
        <v>65.754412861465767</v>
      </c>
      <c r="CE25" s="21">
        <f>VLOOKUP(CE$6,'MonteCarlo Policy Paths'!$N$2:$S$31,$B25+1,FALSE)</f>
        <v>68.097759333367534</v>
      </c>
      <c r="CF25" s="21">
        <f>VLOOKUP(CF$6,'MonteCarlo Policy Paths'!$N$2:$S$31,$B25+1,FALSE)</f>
        <v>70.548973057852507</v>
      </c>
      <c r="CG25" s="21">
        <f>VLOOKUP(CG$6,'MonteCarlo Policy Paths'!$N$2:$S$31,$B25+1,FALSE)</f>
        <v>73.077007009761019</v>
      </c>
      <c r="CH25" s="21">
        <f>VLOOKUP(CH$6,'MonteCarlo Policy Paths'!$N$2:$S$31,$B25+1,FALSE)</f>
        <v>75.691476032446857</v>
      </c>
      <c r="CI25" s="21">
        <f>VLOOKUP(CI$6,'MonteCarlo Policy Paths'!$N$2:$S$31,$B25+1,FALSE)</f>
        <v>78.404802280730166</v>
      </c>
      <c r="CJ25" s="21">
        <f>VLOOKUP(CJ$6,'MonteCarlo Policy Paths'!$N$2:$S$31,$B25+1,FALSE)</f>
        <v>81.224927058038162</v>
      </c>
      <c r="CK25" s="21">
        <f>VLOOKUP(CK$6,'MonteCarlo Policy Paths'!$N$2:$S$31,$B25+1,FALSE)</f>
        <v>84.152487263770951</v>
      </c>
      <c r="CL25" s="21">
        <f>VLOOKUP(CL$6,'MonteCarlo Policy Paths'!$N$2:$S$31,$B25+1,FALSE)</f>
        <v>87.19069011352974</v>
      </c>
      <c r="CM25" s="21">
        <f>VLOOKUP(CM$6,'MonteCarlo Policy Paths'!$N$2:$S$31,$B25+1,FALSE)</f>
        <v>90.339519718236858</v>
      </c>
      <c r="CN25" s="21">
        <f>VLOOKUP(CN$6,'MonteCarlo Policy Paths'!$N$2:$S$31,$B25+1,FALSE)</f>
        <v>93.604800202242828</v>
      </c>
      <c r="CO25" s="164">
        <f>VLOOKUP(CO$6,'MonteCarlo Policy Paths'!$N$2:$S$31,$B25+1,FALSE)</f>
        <v>96.983684685934094</v>
      </c>
      <c r="CQ25" s="163">
        <f>BM25*VLOOKUP(AI$6,'Greenhouse Gas Costs Avoided'!$A$2:$I$32,9,FALSE)</f>
        <v>1.3592994724454583</v>
      </c>
      <c r="CR25" s="21">
        <f>BN25*VLOOKUP(AJ$6,'Greenhouse Gas Costs Avoided'!$A$2:$I$32,9,FALSE)</f>
        <v>1.4645999210963487</v>
      </c>
      <c r="CS25" s="21">
        <f>BO25*VLOOKUP(AK$6,'Greenhouse Gas Costs Avoided'!$A$2:$I$32,9,FALSE)</f>
        <v>1.5786241167474793</v>
      </c>
      <c r="CT25" s="21">
        <f>BP25*VLOOKUP(AL$6,'Greenhouse Gas Costs Avoided'!$A$2:$I$32,9,FALSE)</f>
        <v>1.7020005350363183</v>
      </c>
      <c r="CU25" s="21">
        <f>BQ25*VLOOKUP(AM$6,'Greenhouse Gas Costs Avoided'!$A$2:$I$32,9,FALSE)</f>
        <v>1.8344847601494692</v>
      </c>
      <c r="CV25" s="21">
        <f>BR25*VLOOKUP(AN$6,'Greenhouse Gas Costs Avoided'!$A$2:$I$32,9,FALSE)</f>
        <v>1.9746133378475101</v>
      </c>
      <c r="CW25" s="21">
        <f>BS25*VLOOKUP(AO$6,'Greenhouse Gas Costs Avoided'!$A$2:$I$32,9,FALSE)</f>
        <v>2.1245462941611284</v>
      </c>
      <c r="CX25" s="21">
        <f>BT25*VLOOKUP(AP$6,'Greenhouse Gas Costs Avoided'!$A$2:$I$32,9,FALSE)</f>
        <v>2.2866000479177169</v>
      </c>
      <c r="CY25" s="21">
        <f>BU25*VLOOKUP(AQ$6,'Greenhouse Gas Costs Avoided'!$A$2:$I$32,9,FALSE)</f>
        <v>2.4617783228380428</v>
      </c>
      <c r="CZ25" s="21">
        <f>BV25*VLOOKUP(AR$6,'Greenhouse Gas Costs Avoided'!$A$2:$I$32,9,FALSE)</f>
        <v>2.6567335747552212</v>
      </c>
      <c r="DA25" s="21">
        <f>BW25*VLOOKUP(AS$6,'Greenhouse Gas Costs Avoided'!$A$2:$I$32,9,FALSE)</f>
        <v>2.8688611394320973</v>
      </c>
      <c r="DB25" s="21">
        <f>BX25*VLOOKUP(AT$6,'Greenhouse Gas Costs Avoided'!$A$2:$I$32,9,FALSE)</f>
        <v>3.099327745676475</v>
      </c>
      <c r="DC25" s="21">
        <f>BY25*VLOOKUP(AU$6,'Greenhouse Gas Costs Avoided'!$A$2:$I$32,9,FALSE)</f>
        <v>3.3499798581359799</v>
      </c>
      <c r="DD25" s="21">
        <f>BZ25*VLOOKUP(AV$6,'Greenhouse Gas Costs Avoided'!$A$2:$I$32,9,FALSE)</f>
        <v>3.6223649492411436</v>
      </c>
      <c r="DE25" s="21">
        <f>CA25*VLOOKUP(AW$6,'Greenhouse Gas Costs Avoided'!$A$2:$I$32,9,FALSE)</f>
        <v>3.7503349159570667</v>
      </c>
      <c r="DF25" s="21">
        <f>CB25*VLOOKUP(AX$6,'Greenhouse Gas Costs Avoided'!$A$2:$I$32,9,FALSE)</f>
        <v>3.8836465958035138</v>
      </c>
      <c r="DG25" s="21">
        <f>CC25*VLOOKUP(AY$6,'Greenhouse Gas Costs Avoided'!$A$2:$I$32,9,FALSE)</f>
        <v>4.0219054692034097</v>
      </c>
      <c r="DH25" s="21">
        <f>CD25*VLOOKUP(AZ$6,'Greenhouse Gas Costs Avoided'!$A$2:$I$32,9,FALSE)</f>
        <v>4.1655593560070496</v>
      </c>
      <c r="DI25" s="21">
        <f>CE25*VLOOKUP(BA$6,'Greenhouse Gas Costs Avoided'!$A$2:$I$32,9,FALSE)</f>
        <v>4.3140109715809301</v>
      </c>
      <c r="DJ25" s="21">
        <f>CF25*VLOOKUP(BB$6,'Greenhouse Gas Costs Avoided'!$A$2:$I$32,9,FALSE)</f>
        <v>4.4692960059878768</v>
      </c>
      <c r="DK25" s="21">
        <f>CG25*VLOOKUP(BC$6,'Greenhouse Gas Costs Avoided'!$A$2:$I$32,9,FALSE)</f>
        <v>4.629447622014963</v>
      </c>
      <c r="DL25" s="21">
        <f>CH25*VLOOKUP(BD$6,'Greenhouse Gas Costs Avoided'!$A$2:$I$32,9,FALSE)</f>
        <v>4.7950749225184994</v>
      </c>
      <c r="DM25" s="21">
        <f>CI25*VLOOKUP(BE$6,'Greenhouse Gas Costs Avoided'!$A$2:$I$32,9,FALSE)</f>
        <v>4.9669648542748472</v>
      </c>
      <c r="DN25" s="21">
        <f>CJ25*VLOOKUP(BF$6,'Greenhouse Gas Costs Avoided'!$A$2:$I$32,9,FALSE)</f>
        <v>5.1456205009456273</v>
      </c>
      <c r="DO25" s="21">
        <f>CK25*VLOOKUP(BG$6,'Greenhouse Gas Costs Avoided'!$A$2:$I$32,9,FALSE)</f>
        <v>5.331082210275417</v>
      </c>
      <c r="DP25" s="21">
        <f>CL25*VLOOKUP(BH$6,'Greenhouse Gas Costs Avoided'!$A$2:$I$32,9,FALSE)</f>
        <v>5.5235531602164318</v>
      </c>
      <c r="DQ25" s="21">
        <f>CM25*VLOOKUP(BI$6,'Greenhouse Gas Costs Avoided'!$A$2:$I$32,9,FALSE)</f>
        <v>5.723032344191421</v>
      </c>
      <c r="DR25" s="21">
        <f>CN25*VLOOKUP(BJ$6,'Greenhouse Gas Costs Avoided'!$A$2:$I$32,9,FALSE)</f>
        <v>5.9298887220104266</v>
      </c>
      <c r="DS25" s="164">
        <f>CO25*VLOOKUP(BK$6,'Greenhouse Gas Costs Avoided'!$A$2:$I$32,9,FALSE)</f>
        <v>6.1439419431008639</v>
      </c>
    </row>
    <row r="26" spans="1:123" x14ac:dyDescent="0.35">
      <c r="A26" s="174">
        <v>20</v>
      </c>
      <c r="B26" s="12">
        <v>3</v>
      </c>
      <c r="C26" s="175">
        <v>2023</v>
      </c>
      <c r="E26" s="20">
        <v>0</v>
      </c>
      <c r="F26" s="21">
        <v>82.346532180449415</v>
      </c>
      <c r="G26" s="21">
        <v>84.002844861871253</v>
      </c>
      <c r="H26" s="21">
        <v>85.659157543293105</v>
      </c>
      <c r="I26" s="21">
        <v>86.918851036576825</v>
      </c>
      <c r="J26" s="21">
        <v>88.178544529860531</v>
      </c>
      <c r="K26" s="21">
        <v>89.438238023144251</v>
      </c>
      <c r="L26" s="21">
        <v>90.697931516427971</v>
      </c>
      <c r="M26" s="21">
        <v>91.95762500971172</v>
      </c>
      <c r="N26" s="21">
        <v>93.21731850299544</v>
      </c>
      <c r="O26" s="21">
        <v>94.47701199627916</v>
      </c>
      <c r="P26" s="21">
        <v>95.73670548956288</v>
      </c>
      <c r="Q26" s="21">
        <v>96.996398982846586</v>
      </c>
      <c r="R26" s="21">
        <v>101.49317720655506</v>
      </c>
      <c r="S26" s="21">
        <v>104.21949379267882</v>
      </c>
      <c r="T26" s="21">
        <v>107.03810370059369</v>
      </c>
      <c r="U26" s="21">
        <v>109.92690053835344</v>
      </c>
      <c r="V26" s="21">
        <v>112.89757853003228</v>
      </c>
      <c r="W26" s="21">
        <v>115.91943874780665</v>
      </c>
      <c r="X26" s="21">
        <v>119.06733931122673</v>
      </c>
      <c r="Y26" s="21">
        <v>122.25496395468721</v>
      </c>
      <c r="Z26" s="21">
        <v>125.4992630232488</v>
      </c>
      <c r="AA26" s="21">
        <v>128.82380079097237</v>
      </c>
      <c r="AB26" s="21">
        <v>132.24028719953677</v>
      </c>
      <c r="AC26" s="21">
        <v>135.74155640209787</v>
      </c>
      <c r="AD26" s="21">
        <v>139.32654413598658</v>
      </c>
      <c r="AE26" s="21">
        <v>142.9856742986068</v>
      </c>
      <c r="AF26" s="21">
        <v>146.72361540812219</v>
      </c>
      <c r="AG26" s="22">
        <v>150.52284977717397</v>
      </c>
      <c r="AI26" s="20">
        <v>0</v>
      </c>
      <c r="AJ26" s="21">
        <v>5.2166744805659615</v>
      </c>
      <c r="AK26" s="21">
        <v>5.3216023247413169</v>
      </c>
      <c r="AL26" s="21">
        <v>5.4265301689166732</v>
      </c>
      <c r="AM26" s="21">
        <v>5.5063320831654474</v>
      </c>
      <c r="AN26" s="21">
        <v>5.5861339974142208</v>
      </c>
      <c r="AO26" s="21">
        <v>5.665935911662995</v>
      </c>
      <c r="AP26" s="21">
        <v>5.7457378259117702</v>
      </c>
      <c r="AQ26" s="21">
        <v>5.8255397401605462</v>
      </c>
      <c r="AR26" s="21">
        <v>5.9053416544093205</v>
      </c>
      <c r="AS26" s="21">
        <v>5.9851435686580947</v>
      </c>
      <c r="AT26" s="21">
        <v>6.0649454829068699</v>
      </c>
      <c r="AU26" s="21">
        <v>6.1447473971556432</v>
      </c>
      <c r="AV26" s="21">
        <v>6.4296194808152167</v>
      </c>
      <c r="AW26" s="21">
        <v>6.6023323538917609</v>
      </c>
      <c r="AX26" s="21">
        <v>6.7808920331878957</v>
      </c>
      <c r="AY26" s="21">
        <v>6.9638980729572149</v>
      </c>
      <c r="AZ26" s="21">
        <v>7.1520913053717949</v>
      </c>
      <c r="BA26" s="21">
        <v>7.3435269452765404</v>
      </c>
      <c r="BB26" s="21">
        <v>7.5429472742415475</v>
      </c>
      <c r="BC26" s="21">
        <v>7.744884134129272</v>
      </c>
      <c r="BD26" s="21">
        <v>7.950411333759269</v>
      </c>
      <c r="BE26" s="21">
        <v>8.161021676093501</v>
      </c>
      <c r="BF26" s="21">
        <v>8.3774569890184303</v>
      </c>
      <c r="BG26" s="21">
        <v>8.5992633142510115</v>
      </c>
      <c r="BH26" s="21">
        <v>8.8263732304711304</v>
      </c>
      <c r="BI26" s="21">
        <v>9.05818008905967</v>
      </c>
      <c r="BJ26" s="21">
        <v>9.2949796418706736</v>
      </c>
      <c r="BK26" s="22">
        <v>9.5356621388007277</v>
      </c>
      <c r="BM26" s="163">
        <f>VLOOKUP(BM$6,'MonteCarlo Policy Paths'!$N$2:$S$31,$B26+1,FALSE)</f>
        <v>24.400896901266854</v>
      </c>
      <c r="BN26" s="21">
        <f>VLOOKUP(BN$6,'MonteCarlo Policy Paths'!$N$2:$S$31,$B26+1,FALSE)</f>
        <v>27.277092285564247</v>
      </c>
      <c r="BO26" s="21">
        <f>VLOOKUP(BO$6,'MonteCarlo Policy Paths'!$N$2:$S$31,$B26+1,FALSE)</f>
        <v>30.488398193607274</v>
      </c>
      <c r="BP26" s="21">
        <f>VLOOKUP(BP$6,'MonteCarlo Policy Paths'!$N$2:$S$31,$B26+1,FALSE)</f>
        <v>34.070901710124843</v>
      </c>
      <c r="BQ26" s="21">
        <f>VLOOKUP(BQ$6,'MonteCarlo Policy Paths'!$N$2:$S$31,$B26+1,FALSE)</f>
        <v>38.049962908416198</v>
      </c>
      <c r="BR26" s="21">
        <f>VLOOKUP(BR$6,'MonteCarlo Policy Paths'!$N$2:$S$31,$B26+1,FALSE)</f>
        <v>42.441930627628253</v>
      </c>
      <c r="BS26" s="21">
        <f>VLOOKUP(BS$6,'MonteCarlo Policy Paths'!$N$2:$S$31,$B26+1,FALSE)</f>
        <v>47.302864628556662</v>
      </c>
      <c r="BT26" s="21">
        <f>VLOOKUP(BT$6,'MonteCarlo Policy Paths'!$N$2:$S$31,$B26+1,FALSE)</f>
        <v>52.715092471952183</v>
      </c>
      <c r="BU26" s="21">
        <f>VLOOKUP(BU$6,'MonteCarlo Policy Paths'!$N$2:$S$31,$B26+1,FALSE)</f>
        <v>58.737483764437521</v>
      </c>
      <c r="BV26" s="21">
        <f>VLOOKUP(BV$6,'MonteCarlo Policy Paths'!$N$2:$S$31,$B26+1,FALSE)</f>
        <v>65.512636340122413</v>
      </c>
      <c r="BW26" s="21">
        <f>VLOOKUP(BW$6,'MonteCarlo Policy Paths'!$N$2:$S$31,$B26+1,FALSE)</f>
        <v>73.079994851258945</v>
      </c>
      <c r="BX26" s="21">
        <f>VLOOKUP(BX$6,'MonteCarlo Policy Paths'!$N$2:$S$31,$B26+1,FALSE)</f>
        <v>81.527096411801594</v>
      </c>
      <c r="BY26" s="21">
        <f>VLOOKUP(BY$6,'MonteCarlo Policy Paths'!$N$2:$S$31,$B26+1,FALSE)</f>
        <v>90.963600198236662</v>
      </c>
      <c r="BZ26" s="21">
        <f>VLOOKUP(BZ$6,'MonteCarlo Policy Paths'!$N$2:$S$31,$B26+1,FALSE)</f>
        <v>101.49317720655506</v>
      </c>
      <c r="CA26" s="21">
        <f>VLOOKUP(CA$6,'MonteCarlo Policy Paths'!$N$2:$S$31,$B26+1,FALSE)</f>
        <v>104.21949379267882</v>
      </c>
      <c r="CB26" s="21">
        <f>VLOOKUP(CB$6,'MonteCarlo Policy Paths'!$N$2:$S$31,$B26+1,FALSE)</f>
        <v>107.03810370059369</v>
      </c>
      <c r="CC26" s="21">
        <f>VLOOKUP(CC$6,'MonteCarlo Policy Paths'!$N$2:$S$31,$B26+1,FALSE)</f>
        <v>109.92690053835344</v>
      </c>
      <c r="CD26" s="21">
        <f>VLOOKUP(CD$6,'MonteCarlo Policy Paths'!$N$2:$S$31,$B26+1,FALSE)</f>
        <v>112.89757853003228</v>
      </c>
      <c r="CE26" s="21">
        <f>VLOOKUP(CE$6,'MonteCarlo Policy Paths'!$N$2:$S$31,$B26+1,FALSE)</f>
        <v>115.91943874780665</v>
      </c>
      <c r="CF26" s="21">
        <f>VLOOKUP(CF$6,'MonteCarlo Policy Paths'!$N$2:$S$31,$B26+1,FALSE)</f>
        <v>119.06733931122673</v>
      </c>
      <c r="CG26" s="21">
        <f>VLOOKUP(CG$6,'MonteCarlo Policy Paths'!$N$2:$S$31,$B26+1,FALSE)</f>
        <v>122.25496395468721</v>
      </c>
      <c r="CH26" s="21">
        <f>VLOOKUP(CH$6,'MonteCarlo Policy Paths'!$N$2:$S$31,$B26+1,FALSE)</f>
        <v>125.4992630232488</v>
      </c>
      <c r="CI26" s="21">
        <f>VLOOKUP(CI$6,'MonteCarlo Policy Paths'!$N$2:$S$31,$B26+1,FALSE)</f>
        <v>128.82380079097237</v>
      </c>
      <c r="CJ26" s="21">
        <f>VLOOKUP(CJ$6,'MonteCarlo Policy Paths'!$N$2:$S$31,$B26+1,FALSE)</f>
        <v>132.24028719953677</v>
      </c>
      <c r="CK26" s="21">
        <f>VLOOKUP(CK$6,'MonteCarlo Policy Paths'!$N$2:$S$31,$B26+1,FALSE)</f>
        <v>135.74155640209787</v>
      </c>
      <c r="CL26" s="21">
        <f>VLOOKUP(CL$6,'MonteCarlo Policy Paths'!$N$2:$S$31,$B26+1,FALSE)</f>
        <v>139.32654413598658</v>
      </c>
      <c r="CM26" s="21">
        <f>VLOOKUP(CM$6,'MonteCarlo Policy Paths'!$N$2:$S$31,$B26+1,FALSE)</f>
        <v>142.9856742986068</v>
      </c>
      <c r="CN26" s="21">
        <f>VLOOKUP(CN$6,'MonteCarlo Policy Paths'!$N$2:$S$31,$B26+1,FALSE)</f>
        <v>146.72361540812219</v>
      </c>
      <c r="CO26" s="164">
        <f>VLOOKUP(CO$6,'MonteCarlo Policy Paths'!$N$2:$S$31,$B26+1,FALSE)</f>
        <v>150.52284977717397</v>
      </c>
      <c r="CQ26" s="163">
        <f>BM26*VLOOKUP(AI$6,'Greenhouse Gas Costs Avoided'!$A$2:$I$32,9,FALSE)</f>
        <v>1.5458032390340439</v>
      </c>
      <c r="CR26" s="21">
        <f>BN26*VLOOKUP(AJ$6,'Greenhouse Gas Costs Avoided'!$A$2:$I$32,9,FALSE)</f>
        <v>1.7280109734108424</v>
      </c>
      <c r="CS26" s="21">
        <f>BO26*VLOOKUP(AK$6,'Greenhouse Gas Costs Avoided'!$A$2:$I$32,9,FALSE)</f>
        <v>1.9314480476408618</v>
      </c>
      <c r="CT26" s="21">
        <f>BP26*VLOOKUP(AL$6,'Greenhouse Gas Costs Avoided'!$A$2:$I$32,9,FALSE)</f>
        <v>2.1584005880368746</v>
      </c>
      <c r="CU26" s="21">
        <f>BQ26*VLOOKUP(AM$6,'Greenhouse Gas Costs Avoided'!$A$2:$I$32,9,FALSE)</f>
        <v>2.4104751619151044</v>
      </c>
      <c r="CV26" s="21">
        <f>BR26*VLOOKUP(AN$6,'Greenhouse Gas Costs Avoided'!$A$2:$I$32,9,FALSE)</f>
        <v>2.6887074725371978</v>
      </c>
      <c r="CW26" s="21">
        <f>BS26*VLOOKUP(AO$6,'Greenhouse Gas Costs Avoided'!$A$2:$I$32,9,FALSE)</f>
        <v>2.996648920499946</v>
      </c>
      <c r="CX26" s="21">
        <f>BT26*VLOOKUP(AP$6,'Greenhouse Gas Costs Avoided'!$A$2:$I$32,9,FALSE)</f>
        <v>3.339514978438852</v>
      </c>
      <c r="CY26" s="21">
        <f>BU26*VLOOKUP(AQ$6,'Greenhouse Gas Costs Avoided'!$A$2:$I$32,9,FALSE)</f>
        <v>3.7210350514231747</v>
      </c>
      <c r="CZ26" s="21">
        <f>BV26*VLOOKUP(AR$6,'Greenhouse Gas Costs Avoided'!$A$2:$I$32,9,FALSE)</f>
        <v>4.1502427497639598</v>
      </c>
      <c r="DA26" s="21">
        <f>BW26*VLOOKUP(AS$6,'Greenhouse Gas Costs Avoided'!$A$2:$I$32,9,FALSE)</f>
        <v>4.6296369025600148</v>
      </c>
      <c r="DB26" s="21">
        <f>BX26*VLOOKUP(AT$6,'Greenhouse Gas Costs Avoided'!$A$2:$I$32,9,FALSE)</f>
        <v>5.1647630090130283</v>
      </c>
      <c r="DC26" s="21">
        <f>BY26*VLOOKUP(AU$6,'Greenhouse Gas Costs Avoided'!$A$2:$I$32,9,FALSE)</f>
        <v>5.7625680068068199</v>
      </c>
      <c r="DD26" s="21">
        <f>BZ26*VLOOKUP(AV$6,'Greenhouse Gas Costs Avoided'!$A$2:$I$32,9,FALSE)</f>
        <v>6.4296194808152167</v>
      </c>
      <c r="DE26" s="21">
        <f>CA26*VLOOKUP(AW$6,'Greenhouse Gas Costs Avoided'!$A$2:$I$32,9,FALSE)</f>
        <v>6.6023323538917609</v>
      </c>
      <c r="DF26" s="21">
        <f>CB26*VLOOKUP(AX$6,'Greenhouse Gas Costs Avoided'!$A$2:$I$32,9,FALSE)</f>
        <v>6.7808920331878957</v>
      </c>
      <c r="DG26" s="21">
        <f>CC26*VLOOKUP(AY$6,'Greenhouse Gas Costs Avoided'!$A$2:$I$32,9,FALSE)</f>
        <v>6.9638980729572149</v>
      </c>
      <c r="DH26" s="21">
        <f>CD26*VLOOKUP(AZ$6,'Greenhouse Gas Costs Avoided'!$A$2:$I$32,9,FALSE)</f>
        <v>7.1520913053717949</v>
      </c>
      <c r="DI26" s="21">
        <f>CE26*VLOOKUP(BA$6,'Greenhouse Gas Costs Avoided'!$A$2:$I$32,9,FALSE)</f>
        <v>7.3435269452765404</v>
      </c>
      <c r="DJ26" s="21">
        <f>CF26*VLOOKUP(BB$6,'Greenhouse Gas Costs Avoided'!$A$2:$I$32,9,FALSE)</f>
        <v>7.5429472742415475</v>
      </c>
      <c r="DK26" s="21">
        <f>CG26*VLOOKUP(BC$6,'Greenhouse Gas Costs Avoided'!$A$2:$I$32,9,FALSE)</f>
        <v>7.744884134129272</v>
      </c>
      <c r="DL26" s="21">
        <f>CH26*VLOOKUP(BD$6,'Greenhouse Gas Costs Avoided'!$A$2:$I$32,9,FALSE)</f>
        <v>7.950411333759269</v>
      </c>
      <c r="DM26" s="21">
        <f>CI26*VLOOKUP(BE$6,'Greenhouse Gas Costs Avoided'!$A$2:$I$32,9,FALSE)</f>
        <v>8.161021676093501</v>
      </c>
      <c r="DN26" s="21">
        <f>CJ26*VLOOKUP(BF$6,'Greenhouse Gas Costs Avoided'!$A$2:$I$32,9,FALSE)</f>
        <v>8.3774569890184303</v>
      </c>
      <c r="DO26" s="21">
        <f>CK26*VLOOKUP(BG$6,'Greenhouse Gas Costs Avoided'!$A$2:$I$32,9,FALSE)</f>
        <v>8.5992633142510115</v>
      </c>
      <c r="DP26" s="21">
        <f>CL26*VLOOKUP(BH$6,'Greenhouse Gas Costs Avoided'!$A$2:$I$32,9,FALSE)</f>
        <v>8.8263732304711304</v>
      </c>
      <c r="DQ26" s="21">
        <f>CM26*VLOOKUP(BI$6,'Greenhouse Gas Costs Avoided'!$A$2:$I$32,9,FALSE)</f>
        <v>9.05818008905967</v>
      </c>
      <c r="DR26" s="21">
        <f>CN26*VLOOKUP(BJ$6,'Greenhouse Gas Costs Avoided'!$A$2:$I$32,9,FALSE)</f>
        <v>9.2949796418706736</v>
      </c>
      <c r="DS26" s="164">
        <f>CO26*VLOOKUP(BK$6,'Greenhouse Gas Costs Avoided'!$A$2:$I$32,9,FALSE)</f>
        <v>9.5356621388007277</v>
      </c>
    </row>
    <row r="27" spans="1:123" x14ac:dyDescent="0.35">
      <c r="A27" s="174">
        <v>21</v>
      </c>
      <c r="B27" s="12">
        <v>1</v>
      </c>
      <c r="C27" s="175">
        <v>2023</v>
      </c>
      <c r="E27" s="20">
        <v>0</v>
      </c>
      <c r="F27" s="21">
        <v>82.346532180449415</v>
      </c>
      <c r="G27" s="21">
        <v>84.002844861871253</v>
      </c>
      <c r="H27" s="21">
        <v>85.659157543293105</v>
      </c>
      <c r="I27" s="21">
        <v>86.918851036576825</v>
      </c>
      <c r="J27" s="21">
        <v>88.178544529860531</v>
      </c>
      <c r="K27" s="21">
        <v>89.438238023144251</v>
      </c>
      <c r="L27" s="21">
        <v>90.697931516427971</v>
      </c>
      <c r="M27" s="21">
        <v>91.95762500971172</v>
      </c>
      <c r="N27" s="21">
        <v>93.21731850299544</v>
      </c>
      <c r="O27" s="21">
        <v>94.47701199627916</v>
      </c>
      <c r="P27" s="21">
        <v>95.73670548956288</v>
      </c>
      <c r="Q27" s="21">
        <v>96.996398982846586</v>
      </c>
      <c r="R27" s="21">
        <v>98.25609247613032</v>
      </c>
      <c r="S27" s="21">
        <v>99.65157958594628</v>
      </c>
      <c r="T27" s="21">
        <v>101.04706669576224</v>
      </c>
      <c r="U27" s="21">
        <v>102.4425538055782</v>
      </c>
      <c r="V27" s="21">
        <v>103.83804091539416</v>
      </c>
      <c r="W27" s="21">
        <v>105.23352802521011</v>
      </c>
      <c r="X27" s="21">
        <v>106.47156953138905</v>
      </c>
      <c r="Y27" s="21">
        <v>107.709611037568</v>
      </c>
      <c r="Z27" s="21">
        <v>108.94765254374694</v>
      </c>
      <c r="AA27" s="21">
        <v>110.18569404992589</v>
      </c>
      <c r="AB27" s="21">
        <v>111.42373555610482</v>
      </c>
      <c r="AC27" s="21">
        <v>112.86811731331359</v>
      </c>
      <c r="AD27" s="21">
        <v>114.31249907052236</v>
      </c>
      <c r="AE27" s="21">
        <v>115.75688082773114</v>
      </c>
      <c r="AF27" s="21">
        <v>117.20126258493991</v>
      </c>
      <c r="AG27" s="22">
        <v>118.64564434214866</v>
      </c>
      <c r="AI27" s="20">
        <v>0</v>
      </c>
      <c r="AJ27" s="21">
        <v>5.2166744805659615</v>
      </c>
      <c r="AK27" s="21">
        <v>5.3216023247413169</v>
      </c>
      <c r="AL27" s="21">
        <v>5.4265301689166732</v>
      </c>
      <c r="AM27" s="21">
        <v>5.5063320831654474</v>
      </c>
      <c r="AN27" s="21">
        <v>5.5861339974142208</v>
      </c>
      <c r="AO27" s="21">
        <v>5.665935911662995</v>
      </c>
      <c r="AP27" s="21">
        <v>5.7457378259117702</v>
      </c>
      <c r="AQ27" s="21">
        <v>5.8255397401605462</v>
      </c>
      <c r="AR27" s="21">
        <v>5.9053416544093205</v>
      </c>
      <c r="AS27" s="21">
        <v>5.9851435686580947</v>
      </c>
      <c r="AT27" s="21">
        <v>6.0649454829068699</v>
      </c>
      <c r="AU27" s="21">
        <v>6.1447473971556432</v>
      </c>
      <c r="AV27" s="21">
        <v>6.2245493114044184</v>
      </c>
      <c r="AW27" s="21">
        <v>6.312953786990386</v>
      </c>
      <c r="AX27" s="21">
        <v>6.4013582625763545</v>
      </c>
      <c r="AY27" s="21">
        <v>6.4897627381623222</v>
      </c>
      <c r="AZ27" s="21">
        <v>6.5781672137482907</v>
      </c>
      <c r="BA27" s="21">
        <v>6.6665716893342575</v>
      </c>
      <c r="BB27" s="21">
        <v>6.7450019445028957</v>
      </c>
      <c r="BC27" s="21">
        <v>6.8234321996715348</v>
      </c>
      <c r="BD27" s="21">
        <v>6.901862454840173</v>
      </c>
      <c r="BE27" s="21">
        <v>6.9802927100088112</v>
      </c>
      <c r="BF27" s="21">
        <v>7.0587229651774486</v>
      </c>
      <c r="BG27" s="21">
        <v>7.1502249295408609</v>
      </c>
      <c r="BH27" s="21">
        <v>7.2417268939042723</v>
      </c>
      <c r="BI27" s="21">
        <v>7.3332288582676846</v>
      </c>
      <c r="BJ27" s="21">
        <v>7.424730822631096</v>
      </c>
      <c r="BK27" s="22">
        <v>7.5162327869945065</v>
      </c>
      <c r="BM27" s="163">
        <f>VLOOKUP(BM$6,'MonteCarlo Policy Paths'!$N$2:$S$31,$B27+1,FALSE)</f>
        <v>18.946072246720579</v>
      </c>
      <c r="BN27" s="21">
        <f>VLOOKUP(BN$6,'MonteCarlo Policy Paths'!$N$2:$S$31,$B27+1,FALSE)</f>
        <v>19.920985834119051</v>
      </c>
      <c r="BO27" s="21">
        <f>VLOOKUP(BO$6,'MonteCarlo Policy Paths'!$N$2:$S$31,$B27+1,FALSE)</f>
        <v>20.944710352814074</v>
      </c>
      <c r="BP27" s="21">
        <f>VLOOKUP(BP$6,'MonteCarlo Policy Paths'!$N$2:$S$31,$B27+1,FALSE)</f>
        <v>22.017919567056939</v>
      </c>
      <c r="BQ27" s="21">
        <f>VLOOKUP(BQ$6,'MonteCarlo Policy Paths'!$N$2:$S$31,$B27+1,FALSE)</f>
        <v>23.125382269476081</v>
      </c>
      <c r="BR27" s="21">
        <f>VLOOKUP(BR$6,'MonteCarlo Policy Paths'!$N$2:$S$31,$B27+1,FALSE)</f>
        <v>24.222533249319248</v>
      </c>
      <c r="BS27" s="21">
        <f>VLOOKUP(BS$6,'MonteCarlo Policy Paths'!$N$2:$S$31,$B27+1,FALSE)</f>
        <v>25.344600035724898</v>
      </c>
      <c r="BT27" s="21">
        <f>VLOOKUP(BT$6,'MonteCarlo Policy Paths'!$N$2:$S$31,$B27+1,FALSE)</f>
        <v>26.511875533452777</v>
      </c>
      <c r="BU27" s="21">
        <f>VLOOKUP(BU$6,'MonteCarlo Policy Paths'!$N$2:$S$31,$B27+1,FALSE)</f>
        <v>27.727543772426976</v>
      </c>
      <c r="BV27" s="21">
        <f>VLOOKUP(BV$6,'MonteCarlo Policy Paths'!$N$2:$S$31,$B27+1,FALSE)</f>
        <v>29.105872242644537</v>
      </c>
      <c r="BW27" s="21">
        <f>VLOOKUP(BW$6,'MonteCarlo Policy Paths'!$N$2:$S$31,$B27+1,FALSE)</f>
        <v>30.561165854776764</v>
      </c>
      <c r="BX27" s="21">
        <f>VLOOKUP(BX$6,'MonteCarlo Policy Paths'!$N$2:$S$31,$B27+1,FALSE)</f>
        <v>32.089224147515601</v>
      </c>
      <c r="BY27" s="21">
        <f>VLOOKUP(BY$6,'MonteCarlo Policy Paths'!$N$2:$S$31,$B27+1,FALSE)</f>
        <v>33.693685354891386</v>
      </c>
      <c r="BZ27" s="21">
        <f>VLOOKUP(BZ$6,'MonteCarlo Policy Paths'!$N$2:$S$31,$B27+1,FALSE)</f>
        <v>35.378369622635958</v>
      </c>
      <c r="CA27" s="21">
        <f>VLOOKUP(CA$6,'MonteCarlo Policy Paths'!$N$2:$S$31,$B27+1,FALSE)</f>
        <v>37.147288103767757</v>
      </c>
      <c r="CB27" s="21">
        <f>VLOOKUP(CB$6,'MonteCarlo Policy Paths'!$N$2:$S$31,$B27+1,FALSE)</f>
        <v>39.004652508956148</v>
      </c>
      <c r="CC27" s="21">
        <f>VLOOKUP(CC$6,'MonteCarlo Policy Paths'!$N$2:$S$31,$B27+1,FALSE)</f>
        <v>40.954885134403959</v>
      </c>
      <c r="CD27" s="21">
        <f>VLOOKUP(CD$6,'MonteCarlo Policy Paths'!$N$2:$S$31,$B27+1,FALSE)</f>
        <v>43.002629391124159</v>
      </c>
      <c r="CE27" s="21">
        <f>VLOOKUP(CE$6,'MonteCarlo Policy Paths'!$N$2:$S$31,$B27+1,FALSE)</f>
        <v>45.152760860680367</v>
      </c>
      <c r="CF27" s="21">
        <f>VLOOKUP(CF$6,'MonteCarlo Policy Paths'!$N$2:$S$31,$B27+1,FALSE)</f>
        <v>47.410398903714388</v>
      </c>
      <c r="CG27" s="21">
        <f>VLOOKUP(CG$6,'MonteCarlo Policy Paths'!$N$2:$S$31,$B27+1,FALSE)</f>
        <v>49.780918848900107</v>
      </c>
      <c r="CH27" s="21">
        <f>VLOOKUP(CH$6,'MonteCarlo Policy Paths'!$N$2:$S$31,$B27+1,FALSE)</f>
        <v>52.269964791345117</v>
      </c>
      <c r="CI27" s="21">
        <f>VLOOKUP(CI$6,'MonteCarlo Policy Paths'!$N$2:$S$31,$B27+1,FALSE)</f>
        <v>54.883463030912374</v>
      </c>
      <c r="CJ27" s="21">
        <f>VLOOKUP(CJ$6,'MonteCarlo Policy Paths'!$N$2:$S$31,$B27+1,FALSE)</f>
        <v>57.627636182457998</v>
      </c>
      <c r="CK27" s="21">
        <f>VLOOKUP(CK$6,'MonteCarlo Policy Paths'!$N$2:$S$31,$B27+1,FALSE)</f>
        <v>60.509017991580897</v>
      </c>
      <c r="CL27" s="21">
        <f>VLOOKUP(CL$6,'MonteCarlo Policy Paths'!$N$2:$S$31,$B27+1,FALSE)</f>
        <v>63.534468891159946</v>
      </c>
      <c r="CM27" s="21">
        <f>VLOOKUP(CM$6,'MonteCarlo Policy Paths'!$N$2:$S$31,$B27+1,FALSE)</f>
        <v>66.711192335717939</v>
      </c>
      <c r="CN27" s="21">
        <f>VLOOKUP(CN$6,'MonteCarlo Policy Paths'!$N$2:$S$31,$B27+1,FALSE)</f>
        <v>70.04675195250384</v>
      </c>
      <c r="CO27" s="164">
        <f>VLOOKUP(CO$6,'MonteCarlo Policy Paths'!$N$2:$S$31,$B27+1,FALSE)</f>
        <v>73.54908955012904</v>
      </c>
      <c r="CQ27" s="163">
        <f>BM27*VLOOKUP(AI$6,'Greenhouse Gas Costs Avoided'!$A$2:$I$32,9,FALSE)</f>
        <v>1.2002386619007086</v>
      </c>
      <c r="CR27" s="21">
        <f>BN27*VLOOKUP(AJ$6,'Greenhouse Gas Costs Avoided'!$A$2:$I$32,9,FALSE)</f>
        <v>1.2619996941806579</v>
      </c>
      <c r="CS27" s="21">
        <f>BO27*VLOOKUP(AK$6,'Greenhouse Gas Costs Avoided'!$A$2:$I$32,9,FALSE)</f>
        <v>1.3268529118013257</v>
      </c>
      <c r="CT27" s="21">
        <f>BP27*VLOOKUP(AL$6,'Greenhouse Gas Costs Avoided'!$A$2:$I$32,9,FALSE)</f>
        <v>1.3948409979053111</v>
      </c>
      <c r="CU27" s="21">
        <f>BQ27*VLOOKUP(AM$6,'Greenhouse Gas Costs Avoided'!$A$2:$I$32,9,FALSE)</f>
        <v>1.464999051498006</v>
      </c>
      <c r="CV27" s="21">
        <f>BR27*VLOOKUP(AN$6,'Greenhouse Gas Costs Avoided'!$A$2:$I$32,9,FALSE)</f>
        <v>1.5345038547523033</v>
      </c>
      <c r="CW27" s="21">
        <f>BS27*VLOOKUP(AO$6,'Greenhouse Gas Costs Avoided'!$A$2:$I$32,9,FALSE)</f>
        <v>1.6055870809081549</v>
      </c>
      <c r="CX27" s="21">
        <f>BT27*VLOOKUP(AP$6,'Greenhouse Gas Costs Avoided'!$A$2:$I$32,9,FALSE)</f>
        <v>1.6795342908215394</v>
      </c>
      <c r="CY27" s="21">
        <f>BU27*VLOOKUP(AQ$6,'Greenhouse Gas Costs Avoided'!$A$2:$I$32,9,FALSE)</f>
        <v>1.7565471936259263</v>
      </c>
      <c r="CZ27" s="21">
        <f>BV27*VLOOKUP(AR$6,'Greenhouse Gas Costs Avoided'!$A$2:$I$32,9,FALSE)</f>
        <v>1.8438646648785721</v>
      </c>
      <c r="DA27" s="21">
        <f>BW27*VLOOKUP(AS$6,'Greenhouse Gas Costs Avoided'!$A$2:$I$32,9,FALSE)</f>
        <v>1.9360578981225007</v>
      </c>
      <c r="DB27" s="21">
        <f>BX27*VLOOKUP(AT$6,'Greenhouse Gas Costs Avoided'!$A$2:$I$32,9,FALSE)</f>
        <v>2.0328607930286258</v>
      </c>
      <c r="DC27" s="21">
        <f>BY27*VLOOKUP(AU$6,'Greenhouse Gas Costs Avoided'!$A$2:$I$32,9,FALSE)</f>
        <v>2.1345038326800574</v>
      </c>
      <c r="DD27" s="21">
        <f>BZ27*VLOOKUP(AV$6,'Greenhouse Gas Costs Avoided'!$A$2:$I$32,9,FALSE)</f>
        <v>2.2412290243140602</v>
      </c>
      <c r="DE27" s="21">
        <f>CA27*VLOOKUP(AW$6,'Greenhouse Gas Costs Avoided'!$A$2:$I$32,9,FALSE)</f>
        <v>2.3532904755297634</v>
      </c>
      <c r="DF27" s="21">
        <f>CB27*VLOOKUP(AX$6,'Greenhouse Gas Costs Avoided'!$A$2:$I$32,9,FALSE)</f>
        <v>2.4709549993062518</v>
      </c>
      <c r="DG27" s="21">
        <f>CC27*VLOOKUP(AY$6,'Greenhouse Gas Costs Avoided'!$A$2:$I$32,9,FALSE)</f>
        <v>2.5945027492715647</v>
      </c>
      <c r="DH27" s="21">
        <f>CD27*VLOOKUP(AZ$6,'Greenhouse Gas Costs Avoided'!$A$2:$I$32,9,FALSE)</f>
        <v>2.724227886735143</v>
      </c>
      <c r="DI27" s="21">
        <f>CE27*VLOOKUP(BA$6,'Greenhouse Gas Costs Avoided'!$A$2:$I$32,9,FALSE)</f>
        <v>2.8604392810719004</v>
      </c>
      <c r="DJ27" s="21">
        <f>CF27*VLOOKUP(BB$6,'Greenhouse Gas Costs Avoided'!$A$2:$I$32,9,FALSE)</f>
        <v>3.0034612451254952</v>
      </c>
      <c r="DK27" s="21">
        <f>CG27*VLOOKUP(BC$6,'Greenhouse Gas Costs Avoided'!$A$2:$I$32,9,FALSE)</f>
        <v>3.1536343073817701</v>
      </c>
      <c r="DL27" s="21">
        <f>CH27*VLOOKUP(BD$6,'Greenhouse Gas Costs Avoided'!$A$2:$I$32,9,FALSE)</f>
        <v>3.3113160227508591</v>
      </c>
      <c r="DM27" s="21">
        <f>CI27*VLOOKUP(BE$6,'Greenhouse Gas Costs Avoided'!$A$2:$I$32,9,FALSE)</f>
        <v>3.4768818238884021</v>
      </c>
      <c r="DN27" s="21">
        <f>CJ27*VLOOKUP(BF$6,'Greenhouse Gas Costs Avoided'!$A$2:$I$32,9,FALSE)</f>
        <v>3.6507259150828224</v>
      </c>
      <c r="DO27" s="21">
        <f>CK27*VLOOKUP(BG$6,'Greenhouse Gas Costs Avoided'!$A$2:$I$32,9,FALSE)</f>
        <v>3.8332622108369634</v>
      </c>
      <c r="DP27" s="21">
        <f>CL27*VLOOKUP(BH$6,'Greenhouse Gas Costs Avoided'!$A$2:$I$32,9,FALSE)</f>
        <v>4.0249253213788121</v>
      </c>
      <c r="DQ27" s="21">
        <f>CM27*VLOOKUP(BI$6,'Greenhouse Gas Costs Avoided'!$A$2:$I$32,9,FALSE)</f>
        <v>4.2261715874477526</v>
      </c>
      <c r="DR27" s="21">
        <f>CN27*VLOOKUP(BJ$6,'Greenhouse Gas Costs Avoided'!$A$2:$I$32,9,FALSE)</f>
        <v>4.4374801668201398</v>
      </c>
      <c r="DS27" s="164">
        <f>CO27*VLOOKUP(BK$6,'Greenhouse Gas Costs Avoided'!$A$2:$I$32,9,FALSE)</f>
        <v>4.6593541751611474</v>
      </c>
    </row>
    <row r="28" spans="1:123" x14ac:dyDescent="0.35">
      <c r="A28" s="174">
        <v>22</v>
      </c>
      <c r="B28" s="12">
        <v>2</v>
      </c>
      <c r="C28" s="175">
        <v>2023</v>
      </c>
      <c r="E28" s="20">
        <v>0</v>
      </c>
      <c r="F28" s="21">
        <v>82.346532180449415</v>
      </c>
      <c r="G28" s="21">
        <v>84.002844861871253</v>
      </c>
      <c r="H28" s="21">
        <v>85.659157543293105</v>
      </c>
      <c r="I28" s="21">
        <v>86.918851036576825</v>
      </c>
      <c r="J28" s="21">
        <v>88.178544529860531</v>
      </c>
      <c r="K28" s="21">
        <v>89.438238023144251</v>
      </c>
      <c r="L28" s="21">
        <v>90.697931516427971</v>
      </c>
      <c r="M28" s="21">
        <v>91.95762500971172</v>
      </c>
      <c r="N28" s="21">
        <v>93.21731850299544</v>
      </c>
      <c r="O28" s="21">
        <v>94.47701199627916</v>
      </c>
      <c r="P28" s="21">
        <v>95.73670548956288</v>
      </c>
      <c r="Q28" s="21">
        <v>96.996398982846586</v>
      </c>
      <c r="R28" s="21">
        <v>98.25609247613032</v>
      </c>
      <c r="S28" s="21">
        <v>99.65157958594628</v>
      </c>
      <c r="T28" s="21">
        <v>101.04706669576224</v>
      </c>
      <c r="U28" s="21">
        <v>102.4425538055782</v>
      </c>
      <c r="V28" s="21">
        <v>103.83804091539416</v>
      </c>
      <c r="W28" s="21">
        <v>105.23352802521011</v>
      </c>
      <c r="X28" s="21">
        <v>106.47156953138905</v>
      </c>
      <c r="Y28" s="21">
        <v>107.709611037568</v>
      </c>
      <c r="Z28" s="21">
        <v>108.94765254374694</v>
      </c>
      <c r="AA28" s="21">
        <v>110.18569404992589</v>
      </c>
      <c r="AB28" s="21">
        <v>111.42373555610482</v>
      </c>
      <c r="AC28" s="21">
        <v>112.86811731331359</v>
      </c>
      <c r="AD28" s="21">
        <v>114.31249907052236</v>
      </c>
      <c r="AE28" s="21">
        <v>115.75688082773114</v>
      </c>
      <c r="AF28" s="21">
        <v>117.20126258493991</v>
      </c>
      <c r="AG28" s="22">
        <v>120.41827982173916</v>
      </c>
      <c r="AI28" s="20">
        <v>0</v>
      </c>
      <c r="AJ28" s="21">
        <v>5.2166744805659615</v>
      </c>
      <c r="AK28" s="21">
        <v>5.3216023247413169</v>
      </c>
      <c r="AL28" s="21">
        <v>5.4265301689166732</v>
      </c>
      <c r="AM28" s="21">
        <v>5.5063320831654474</v>
      </c>
      <c r="AN28" s="21">
        <v>5.5861339974142208</v>
      </c>
      <c r="AO28" s="21">
        <v>5.665935911662995</v>
      </c>
      <c r="AP28" s="21">
        <v>5.7457378259117702</v>
      </c>
      <c r="AQ28" s="21">
        <v>5.8255397401605462</v>
      </c>
      <c r="AR28" s="21">
        <v>5.9053416544093205</v>
      </c>
      <c r="AS28" s="21">
        <v>5.9851435686580947</v>
      </c>
      <c r="AT28" s="21">
        <v>6.0649454829068699</v>
      </c>
      <c r="AU28" s="21">
        <v>6.1447473971556432</v>
      </c>
      <c r="AV28" s="21">
        <v>6.2245493114044184</v>
      </c>
      <c r="AW28" s="21">
        <v>6.312953786990386</v>
      </c>
      <c r="AX28" s="21">
        <v>6.4013582625763545</v>
      </c>
      <c r="AY28" s="21">
        <v>6.4897627381623222</v>
      </c>
      <c r="AZ28" s="21">
        <v>6.5781672137482907</v>
      </c>
      <c r="BA28" s="21">
        <v>6.6665716893342575</v>
      </c>
      <c r="BB28" s="21">
        <v>6.7450019445028957</v>
      </c>
      <c r="BC28" s="21">
        <v>6.8234321996715348</v>
      </c>
      <c r="BD28" s="21">
        <v>6.901862454840173</v>
      </c>
      <c r="BE28" s="21">
        <v>6.9802927100088112</v>
      </c>
      <c r="BF28" s="21">
        <v>7.0587229651774486</v>
      </c>
      <c r="BG28" s="21">
        <v>7.1502249295408609</v>
      </c>
      <c r="BH28" s="21">
        <v>7.2417268939042723</v>
      </c>
      <c r="BI28" s="21">
        <v>7.3332288582676846</v>
      </c>
      <c r="BJ28" s="21">
        <v>7.424730822631096</v>
      </c>
      <c r="BK28" s="22">
        <v>7.6285297110405814</v>
      </c>
      <c r="BM28" s="163">
        <f>VLOOKUP(BM$6,'MonteCarlo Policy Paths'!$N$2:$S$31,$B28+1,FALSE)</f>
        <v>23.967702867134744</v>
      </c>
      <c r="BN28" s="21">
        <f>VLOOKUP(BN$6,'MonteCarlo Policy Paths'!$N$2:$S$31,$B28+1,FALSE)</f>
        <v>26.317177955222718</v>
      </c>
      <c r="BO28" s="21">
        <f>VLOOKUP(BO$6,'MonteCarlo Policy Paths'!$N$2:$S$31,$B28+1,FALSE)</f>
        <v>28.893255238045125</v>
      </c>
      <c r="BP28" s="21">
        <f>VLOOKUP(BP$6,'MonteCarlo Policy Paths'!$N$2:$S$31,$B28+1,FALSE)</f>
        <v>31.715102246604285</v>
      </c>
      <c r="BQ28" s="21">
        <f>VLOOKUP(BQ$6,'MonteCarlo Policy Paths'!$N$2:$S$31,$B28+1,FALSE)</f>
        <v>34.790233856835599</v>
      </c>
      <c r="BR28" s="21">
        <f>VLOOKUP(BR$6,'MonteCarlo Policy Paths'!$N$2:$S$31,$B28+1,FALSE)</f>
        <v>38.117013285454661</v>
      </c>
      <c r="BS28" s="21">
        <f>VLOOKUP(BS$6,'MonteCarlo Policy Paths'!$N$2:$S$31,$B28+1,FALSE)</f>
        <v>41.72840612279375</v>
      </c>
      <c r="BT28" s="21">
        <f>VLOOKUP(BT$6,'MonteCarlo Policy Paths'!$N$2:$S$31,$B28+1,FALSE)</f>
        <v>45.677249983631562</v>
      </c>
      <c r="BU28" s="21">
        <f>VLOOKUP(BU$6,'MonteCarlo Policy Paths'!$N$2:$S$31,$B28+1,FALSE)</f>
        <v>49.99204890598088</v>
      </c>
      <c r="BV28" s="21">
        <f>VLOOKUP(BV$6,'MonteCarlo Policy Paths'!$N$2:$S$31,$B28+1,FALSE)</f>
        <v>54.768556811140854</v>
      </c>
      <c r="BW28" s="21">
        <f>VLOOKUP(BW$6,'MonteCarlo Policy Paths'!$N$2:$S$31,$B28+1,FALSE)</f>
        <v>60.010238214835042</v>
      </c>
      <c r="BX28" s="21">
        <f>VLOOKUP(BX$6,'MonteCarlo Policy Paths'!$N$2:$S$31,$B28+1,FALSE)</f>
        <v>65.75812779974207</v>
      </c>
      <c r="BY28" s="21">
        <f>VLOOKUP(BY$6,'MonteCarlo Policy Paths'!$N$2:$S$31,$B28+1,FALSE)</f>
        <v>72.066881159093455</v>
      </c>
      <c r="BZ28" s="21">
        <f>VLOOKUP(BZ$6,'MonteCarlo Policy Paths'!$N$2:$S$31,$B28+1,FALSE)</f>
        <v>78.981532638183737</v>
      </c>
      <c r="CA28" s="21">
        <f>VLOOKUP(CA$6,'MonteCarlo Policy Paths'!$N$2:$S$31,$B28+1,FALSE)</f>
        <v>81.252691038046251</v>
      </c>
      <c r="CB28" s="21">
        <f>VLOOKUP(CB$6,'MonteCarlo Policy Paths'!$N$2:$S$31,$B28+1,FALSE)</f>
        <v>83.604044111934414</v>
      </c>
      <c r="CC28" s="21">
        <f>VLOOKUP(CC$6,'MonteCarlo Policy Paths'!$N$2:$S$31,$B28+1,FALSE)</f>
        <v>86.018714380110126</v>
      </c>
      <c r="CD28" s="21">
        <f>VLOOKUP(CD$6,'MonteCarlo Policy Paths'!$N$2:$S$31,$B28+1,FALSE)</f>
        <v>88.506196331807388</v>
      </c>
      <c r="CE28" s="21">
        <f>VLOOKUP(CE$6,'MonteCarlo Policy Paths'!$N$2:$S$31,$B28+1,FALSE)</f>
        <v>91.042757806054695</v>
      </c>
      <c r="CF28" s="21">
        <f>VLOOKUP(CF$6,'MonteCarlo Policy Paths'!$N$2:$S$31,$B28+1,FALSE)</f>
        <v>93.687547211990633</v>
      </c>
      <c r="CG28" s="21">
        <f>VLOOKUP(CG$6,'MonteCarlo Policy Paths'!$N$2:$S$31,$B28+1,FALSE)</f>
        <v>96.373095170621937</v>
      </c>
      <c r="CH28" s="21">
        <f>VLOOKUP(CH$6,'MonteCarlo Policy Paths'!$N$2:$S$31,$B28+1,FALSE)</f>
        <v>99.112987273548597</v>
      </c>
      <c r="CI28" s="21">
        <f>VLOOKUP(CI$6,'MonteCarlo Policy Paths'!$N$2:$S$31,$B28+1,FALSE)</f>
        <v>101.92614153054797</v>
      </c>
      <c r="CJ28" s="21">
        <f>VLOOKUP(CJ$6,'MonteCarlo Policy Paths'!$N$2:$S$31,$B28+1,FALSE)</f>
        <v>104.82221793361833</v>
      </c>
      <c r="CK28" s="21">
        <f>VLOOKUP(CK$6,'MonteCarlo Policy Paths'!$N$2:$S$31,$B28+1,FALSE)</f>
        <v>107.79595653596101</v>
      </c>
      <c r="CL28" s="21">
        <f>VLOOKUP(CL$6,'MonteCarlo Policy Paths'!$N$2:$S$31,$B28+1,FALSE)</f>
        <v>110.84691133589952</v>
      </c>
      <c r="CM28" s="21">
        <f>VLOOKUP(CM$6,'MonteCarlo Policy Paths'!$N$2:$S$31,$B28+1,FALSE)</f>
        <v>113.96784710075578</v>
      </c>
      <c r="CN28" s="21">
        <f>VLOOKUP(CN$6,'MonteCarlo Policy Paths'!$N$2:$S$31,$B28+1,FALSE)</f>
        <v>117.16284845198182</v>
      </c>
      <c r="CO28" s="164">
        <f>VLOOKUP(CO$6,'MonteCarlo Policy Paths'!$N$2:$S$31,$B28+1,FALSE)</f>
        <v>120.41827982173916</v>
      </c>
      <c r="CQ28" s="163">
        <f>BM28*VLOOKUP(AI$6,'Greenhouse Gas Costs Avoided'!$A$2:$I$32,9,FALSE)</f>
        <v>1.5183602829902079</v>
      </c>
      <c r="CR28" s="21">
        <f>BN28*VLOOKUP(AJ$6,'Greenhouse Gas Costs Avoided'!$A$2:$I$32,9,FALSE)</f>
        <v>1.6672001480120395</v>
      </c>
      <c r="CS28" s="21">
        <f>BO28*VLOOKUP(AK$6,'Greenhouse Gas Costs Avoided'!$A$2:$I$32,9,FALSE)</f>
        <v>1.8303953216936328</v>
      </c>
      <c r="CT28" s="21">
        <f>BP28*VLOOKUP(AL$6,'Greenhouse Gas Costs Avoided'!$A$2:$I$32,9,FALSE)</f>
        <v>2.0091600721673259</v>
      </c>
      <c r="CU28" s="21">
        <f>BQ28*VLOOKUP(AM$6,'Greenhouse Gas Costs Avoided'!$A$2:$I$32,9,FALSE)</f>
        <v>2.2039704688009323</v>
      </c>
      <c r="CV28" s="21">
        <f>BR28*VLOOKUP(AN$6,'Greenhouse Gas Costs Avoided'!$A$2:$I$32,9,FALSE)</f>
        <v>2.4147228209427172</v>
      </c>
      <c r="CW28" s="21">
        <f>BS28*VLOOKUP(AO$6,'Greenhouse Gas Costs Avoided'!$A$2:$I$32,9,FALSE)</f>
        <v>2.6435055074141016</v>
      </c>
      <c r="CX28" s="21">
        <f>BT28*VLOOKUP(AP$6,'Greenhouse Gas Costs Avoided'!$A$2:$I$32,9,FALSE)</f>
        <v>2.8936658050138946</v>
      </c>
      <c r="CY28" s="21">
        <f>BU28*VLOOKUP(AQ$6,'Greenhouse Gas Costs Avoided'!$A$2:$I$32,9,FALSE)</f>
        <v>3.1670094520501597</v>
      </c>
      <c r="CZ28" s="21">
        <f>BV28*VLOOKUP(AR$6,'Greenhouse Gas Costs Avoided'!$A$2:$I$32,9,FALSE)</f>
        <v>3.4696024846318703</v>
      </c>
      <c r="DA28" s="21">
        <f>BW28*VLOOKUP(AS$6,'Greenhouse Gas Costs Avoided'!$A$2:$I$32,9,FALSE)</f>
        <v>3.8016643807416939</v>
      </c>
      <c r="DB28" s="21">
        <f>BX28*VLOOKUP(AT$6,'Greenhouse Gas Costs Avoided'!$A$2:$I$32,9,FALSE)</f>
        <v>4.1657946983243246</v>
      </c>
      <c r="DC28" s="21">
        <f>BY28*VLOOKUP(AU$6,'Greenhouse Gas Costs Avoided'!$A$2:$I$32,9,FALSE)</f>
        <v>4.5654558835919028</v>
      </c>
      <c r="DD28" s="21">
        <f>BZ28*VLOOKUP(AV$6,'Greenhouse Gas Costs Avoided'!$A$2:$I$32,9,FALSE)</f>
        <v>5.0035008741682265</v>
      </c>
      <c r="DE28" s="21">
        <f>CA28*VLOOKUP(AW$6,'Greenhouse Gas Costs Avoided'!$A$2:$I$32,9,FALSE)</f>
        <v>5.1473793563843691</v>
      </c>
      <c r="DF28" s="21">
        <f>CB28*VLOOKUP(AX$6,'Greenhouse Gas Costs Avoided'!$A$2:$I$32,9,FALSE)</f>
        <v>5.2963381923007766</v>
      </c>
      <c r="DG28" s="21">
        <f>CC28*VLOOKUP(AY$6,'Greenhouse Gas Costs Avoided'!$A$2:$I$32,9,FALSE)</f>
        <v>5.4493081891352544</v>
      </c>
      <c r="DH28" s="21">
        <f>CD28*VLOOKUP(AZ$6,'Greenhouse Gas Costs Avoided'!$A$2:$I$32,9,FALSE)</f>
        <v>5.606890825278958</v>
      </c>
      <c r="DI28" s="21">
        <f>CE28*VLOOKUP(BA$6,'Greenhouse Gas Costs Avoided'!$A$2:$I$32,9,FALSE)</f>
        <v>5.7675826620899597</v>
      </c>
      <c r="DJ28" s="21">
        <f>CF28*VLOOKUP(BB$6,'Greenhouse Gas Costs Avoided'!$A$2:$I$32,9,FALSE)</f>
        <v>5.935130766850258</v>
      </c>
      <c r="DK28" s="21">
        <f>CG28*VLOOKUP(BC$6,'Greenhouse Gas Costs Avoided'!$A$2:$I$32,9,FALSE)</f>
        <v>6.1052609366481567</v>
      </c>
      <c r="DL28" s="21">
        <f>CH28*VLOOKUP(BD$6,'Greenhouse Gas Costs Avoided'!$A$2:$I$32,9,FALSE)</f>
        <v>6.2788338222861402</v>
      </c>
      <c r="DM28" s="21">
        <f>CI28*VLOOKUP(BE$6,'Greenhouse Gas Costs Avoided'!$A$2:$I$32,9,FALSE)</f>
        <v>6.4570478846612929</v>
      </c>
      <c r="DN28" s="21">
        <f>CJ28*VLOOKUP(BF$6,'Greenhouse Gas Costs Avoided'!$A$2:$I$32,9,FALSE)</f>
        <v>6.6405150868084322</v>
      </c>
      <c r="DO28" s="21">
        <f>CK28*VLOOKUP(BG$6,'Greenhouse Gas Costs Avoided'!$A$2:$I$32,9,FALSE)</f>
        <v>6.8289022097138705</v>
      </c>
      <c r="DP28" s="21">
        <f>CL28*VLOOKUP(BH$6,'Greenhouse Gas Costs Avoided'!$A$2:$I$32,9,FALSE)</f>
        <v>7.0221809990540507</v>
      </c>
      <c r="DQ28" s="21">
        <f>CM28*VLOOKUP(BI$6,'Greenhouse Gas Costs Avoided'!$A$2:$I$32,9,FALSE)</f>
        <v>7.2198931009350886</v>
      </c>
      <c r="DR28" s="21">
        <f>CN28*VLOOKUP(BJ$6,'Greenhouse Gas Costs Avoided'!$A$2:$I$32,9,FALSE)</f>
        <v>7.4222972772007143</v>
      </c>
      <c r="DS28" s="164">
        <f>CO28*VLOOKUP(BK$6,'Greenhouse Gas Costs Avoided'!$A$2:$I$32,9,FALSE)</f>
        <v>7.6285297110405814</v>
      </c>
    </row>
    <row r="29" spans="1:123" x14ac:dyDescent="0.35">
      <c r="A29" s="174">
        <v>23</v>
      </c>
      <c r="B29" s="12">
        <v>2</v>
      </c>
      <c r="C29" s="175">
        <v>2023</v>
      </c>
      <c r="E29" s="20">
        <v>0</v>
      </c>
      <c r="F29" s="21">
        <v>82.346532180449415</v>
      </c>
      <c r="G29" s="21">
        <v>84.002844861871253</v>
      </c>
      <c r="H29" s="21">
        <v>85.659157543293105</v>
      </c>
      <c r="I29" s="21">
        <v>86.918851036576825</v>
      </c>
      <c r="J29" s="21">
        <v>88.178544529860531</v>
      </c>
      <c r="K29" s="21">
        <v>89.438238023144251</v>
      </c>
      <c r="L29" s="21">
        <v>90.697931516427971</v>
      </c>
      <c r="M29" s="21">
        <v>91.95762500971172</v>
      </c>
      <c r="N29" s="21">
        <v>93.21731850299544</v>
      </c>
      <c r="O29" s="21">
        <v>94.47701199627916</v>
      </c>
      <c r="P29" s="21">
        <v>95.73670548956288</v>
      </c>
      <c r="Q29" s="21">
        <v>96.996398982846586</v>
      </c>
      <c r="R29" s="21">
        <v>98.25609247613032</v>
      </c>
      <c r="S29" s="21">
        <v>99.65157958594628</v>
      </c>
      <c r="T29" s="21">
        <v>101.04706669576224</v>
      </c>
      <c r="U29" s="21">
        <v>102.4425538055782</v>
      </c>
      <c r="V29" s="21">
        <v>103.83804091539416</v>
      </c>
      <c r="W29" s="21">
        <v>105.23352802521011</v>
      </c>
      <c r="X29" s="21">
        <v>106.47156953138905</v>
      </c>
      <c r="Y29" s="21">
        <v>107.709611037568</v>
      </c>
      <c r="Z29" s="21">
        <v>108.94765254374694</v>
      </c>
      <c r="AA29" s="21">
        <v>110.18569404992589</v>
      </c>
      <c r="AB29" s="21">
        <v>111.42373555610482</v>
      </c>
      <c r="AC29" s="21">
        <v>112.86811731331359</v>
      </c>
      <c r="AD29" s="21">
        <v>114.31249907052236</v>
      </c>
      <c r="AE29" s="21">
        <v>115.75688082773114</v>
      </c>
      <c r="AF29" s="21">
        <v>117.20126258493991</v>
      </c>
      <c r="AG29" s="22">
        <v>120.41827982173916</v>
      </c>
      <c r="AI29" s="20">
        <v>0</v>
      </c>
      <c r="AJ29" s="21">
        <v>5.2166744805659615</v>
      </c>
      <c r="AK29" s="21">
        <v>5.3216023247413169</v>
      </c>
      <c r="AL29" s="21">
        <v>5.4265301689166732</v>
      </c>
      <c r="AM29" s="21">
        <v>5.5063320831654474</v>
      </c>
      <c r="AN29" s="21">
        <v>5.5861339974142208</v>
      </c>
      <c r="AO29" s="21">
        <v>5.665935911662995</v>
      </c>
      <c r="AP29" s="21">
        <v>5.7457378259117702</v>
      </c>
      <c r="AQ29" s="21">
        <v>5.8255397401605462</v>
      </c>
      <c r="AR29" s="21">
        <v>5.9053416544093205</v>
      </c>
      <c r="AS29" s="21">
        <v>5.9851435686580947</v>
      </c>
      <c r="AT29" s="21">
        <v>6.0649454829068699</v>
      </c>
      <c r="AU29" s="21">
        <v>6.1447473971556432</v>
      </c>
      <c r="AV29" s="21">
        <v>6.2245493114044184</v>
      </c>
      <c r="AW29" s="21">
        <v>6.312953786990386</v>
      </c>
      <c r="AX29" s="21">
        <v>6.4013582625763545</v>
      </c>
      <c r="AY29" s="21">
        <v>6.4897627381623222</v>
      </c>
      <c r="AZ29" s="21">
        <v>6.5781672137482907</v>
      </c>
      <c r="BA29" s="21">
        <v>6.6665716893342575</v>
      </c>
      <c r="BB29" s="21">
        <v>6.7450019445028957</v>
      </c>
      <c r="BC29" s="21">
        <v>6.8234321996715348</v>
      </c>
      <c r="BD29" s="21">
        <v>6.901862454840173</v>
      </c>
      <c r="BE29" s="21">
        <v>6.9802927100088112</v>
      </c>
      <c r="BF29" s="21">
        <v>7.0587229651774486</v>
      </c>
      <c r="BG29" s="21">
        <v>7.1502249295408609</v>
      </c>
      <c r="BH29" s="21">
        <v>7.2417268939042723</v>
      </c>
      <c r="BI29" s="21">
        <v>7.3332288582676846</v>
      </c>
      <c r="BJ29" s="21">
        <v>7.424730822631096</v>
      </c>
      <c r="BK29" s="22">
        <v>7.6285297110405814</v>
      </c>
      <c r="BM29" s="163">
        <f>VLOOKUP(BM$6,'MonteCarlo Policy Paths'!$N$2:$S$31,$B29+1,FALSE)</f>
        <v>23.967702867134744</v>
      </c>
      <c r="BN29" s="21">
        <f>VLOOKUP(BN$6,'MonteCarlo Policy Paths'!$N$2:$S$31,$B29+1,FALSE)</f>
        <v>26.317177955222718</v>
      </c>
      <c r="BO29" s="21">
        <f>VLOOKUP(BO$6,'MonteCarlo Policy Paths'!$N$2:$S$31,$B29+1,FALSE)</f>
        <v>28.893255238045125</v>
      </c>
      <c r="BP29" s="21">
        <f>VLOOKUP(BP$6,'MonteCarlo Policy Paths'!$N$2:$S$31,$B29+1,FALSE)</f>
        <v>31.715102246604285</v>
      </c>
      <c r="BQ29" s="21">
        <f>VLOOKUP(BQ$6,'MonteCarlo Policy Paths'!$N$2:$S$31,$B29+1,FALSE)</f>
        <v>34.790233856835599</v>
      </c>
      <c r="BR29" s="21">
        <f>VLOOKUP(BR$6,'MonteCarlo Policy Paths'!$N$2:$S$31,$B29+1,FALSE)</f>
        <v>38.117013285454661</v>
      </c>
      <c r="BS29" s="21">
        <f>VLOOKUP(BS$6,'MonteCarlo Policy Paths'!$N$2:$S$31,$B29+1,FALSE)</f>
        <v>41.72840612279375</v>
      </c>
      <c r="BT29" s="21">
        <f>VLOOKUP(BT$6,'MonteCarlo Policy Paths'!$N$2:$S$31,$B29+1,FALSE)</f>
        <v>45.677249983631562</v>
      </c>
      <c r="BU29" s="21">
        <f>VLOOKUP(BU$6,'MonteCarlo Policy Paths'!$N$2:$S$31,$B29+1,FALSE)</f>
        <v>49.99204890598088</v>
      </c>
      <c r="BV29" s="21">
        <f>VLOOKUP(BV$6,'MonteCarlo Policy Paths'!$N$2:$S$31,$B29+1,FALSE)</f>
        <v>54.768556811140854</v>
      </c>
      <c r="BW29" s="21">
        <f>VLOOKUP(BW$6,'MonteCarlo Policy Paths'!$N$2:$S$31,$B29+1,FALSE)</f>
        <v>60.010238214835042</v>
      </c>
      <c r="BX29" s="21">
        <f>VLOOKUP(BX$6,'MonteCarlo Policy Paths'!$N$2:$S$31,$B29+1,FALSE)</f>
        <v>65.75812779974207</v>
      </c>
      <c r="BY29" s="21">
        <f>VLOOKUP(BY$6,'MonteCarlo Policy Paths'!$N$2:$S$31,$B29+1,FALSE)</f>
        <v>72.066881159093455</v>
      </c>
      <c r="BZ29" s="21">
        <f>VLOOKUP(BZ$6,'MonteCarlo Policy Paths'!$N$2:$S$31,$B29+1,FALSE)</f>
        <v>78.981532638183737</v>
      </c>
      <c r="CA29" s="21">
        <f>VLOOKUP(CA$6,'MonteCarlo Policy Paths'!$N$2:$S$31,$B29+1,FALSE)</f>
        <v>81.252691038046251</v>
      </c>
      <c r="CB29" s="21">
        <f>VLOOKUP(CB$6,'MonteCarlo Policy Paths'!$N$2:$S$31,$B29+1,FALSE)</f>
        <v>83.604044111934414</v>
      </c>
      <c r="CC29" s="21">
        <f>VLOOKUP(CC$6,'MonteCarlo Policy Paths'!$N$2:$S$31,$B29+1,FALSE)</f>
        <v>86.018714380110126</v>
      </c>
      <c r="CD29" s="21">
        <f>VLOOKUP(CD$6,'MonteCarlo Policy Paths'!$N$2:$S$31,$B29+1,FALSE)</f>
        <v>88.506196331807388</v>
      </c>
      <c r="CE29" s="21">
        <f>VLOOKUP(CE$6,'MonteCarlo Policy Paths'!$N$2:$S$31,$B29+1,FALSE)</f>
        <v>91.042757806054695</v>
      </c>
      <c r="CF29" s="21">
        <f>VLOOKUP(CF$6,'MonteCarlo Policy Paths'!$N$2:$S$31,$B29+1,FALSE)</f>
        <v>93.687547211990633</v>
      </c>
      <c r="CG29" s="21">
        <f>VLOOKUP(CG$6,'MonteCarlo Policy Paths'!$N$2:$S$31,$B29+1,FALSE)</f>
        <v>96.373095170621937</v>
      </c>
      <c r="CH29" s="21">
        <f>VLOOKUP(CH$6,'MonteCarlo Policy Paths'!$N$2:$S$31,$B29+1,FALSE)</f>
        <v>99.112987273548597</v>
      </c>
      <c r="CI29" s="21">
        <f>VLOOKUP(CI$6,'MonteCarlo Policy Paths'!$N$2:$S$31,$B29+1,FALSE)</f>
        <v>101.92614153054797</v>
      </c>
      <c r="CJ29" s="21">
        <f>VLOOKUP(CJ$6,'MonteCarlo Policy Paths'!$N$2:$S$31,$B29+1,FALSE)</f>
        <v>104.82221793361833</v>
      </c>
      <c r="CK29" s="21">
        <f>VLOOKUP(CK$6,'MonteCarlo Policy Paths'!$N$2:$S$31,$B29+1,FALSE)</f>
        <v>107.79595653596101</v>
      </c>
      <c r="CL29" s="21">
        <f>VLOOKUP(CL$6,'MonteCarlo Policy Paths'!$N$2:$S$31,$B29+1,FALSE)</f>
        <v>110.84691133589952</v>
      </c>
      <c r="CM29" s="21">
        <f>VLOOKUP(CM$6,'MonteCarlo Policy Paths'!$N$2:$S$31,$B29+1,FALSE)</f>
        <v>113.96784710075578</v>
      </c>
      <c r="CN29" s="21">
        <f>VLOOKUP(CN$6,'MonteCarlo Policy Paths'!$N$2:$S$31,$B29+1,FALSE)</f>
        <v>117.16284845198182</v>
      </c>
      <c r="CO29" s="164">
        <f>VLOOKUP(CO$6,'MonteCarlo Policy Paths'!$N$2:$S$31,$B29+1,FALSE)</f>
        <v>120.41827982173916</v>
      </c>
      <c r="CQ29" s="163">
        <f>BM29*VLOOKUP(AI$6,'Greenhouse Gas Costs Avoided'!$A$2:$I$32,9,FALSE)</f>
        <v>1.5183602829902079</v>
      </c>
      <c r="CR29" s="21">
        <f>BN29*VLOOKUP(AJ$6,'Greenhouse Gas Costs Avoided'!$A$2:$I$32,9,FALSE)</f>
        <v>1.6672001480120395</v>
      </c>
      <c r="CS29" s="21">
        <f>BO29*VLOOKUP(AK$6,'Greenhouse Gas Costs Avoided'!$A$2:$I$32,9,FALSE)</f>
        <v>1.8303953216936328</v>
      </c>
      <c r="CT29" s="21">
        <f>BP29*VLOOKUP(AL$6,'Greenhouse Gas Costs Avoided'!$A$2:$I$32,9,FALSE)</f>
        <v>2.0091600721673259</v>
      </c>
      <c r="CU29" s="21">
        <f>BQ29*VLOOKUP(AM$6,'Greenhouse Gas Costs Avoided'!$A$2:$I$32,9,FALSE)</f>
        <v>2.2039704688009323</v>
      </c>
      <c r="CV29" s="21">
        <f>BR29*VLOOKUP(AN$6,'Greenhouse Gas Costs Avoided'!$A$2:$I$32,9,FALSE)</f>
        <v>2.4147228209427172</v>
      </c>
      <c r="CW29" s="21">
        <f>BS29*VLOOKUP(AO$6,'Greenhouse Gas Costs Avoided'!$A$2:$I$32,9,FALSE)</f>
        <v>2.6435055074141016</v>
      </c>
      <c r="CX29" s="21">
        <f>BT29*VLOOKUP(AP$6,'Greenhouse Gas Costs Avoided'!$A$2:$I$32,9,FALSE)</f>
        <v>2.8936658050138946</v>
      </c>
      <c r="CY29" s="21">
        <f>BU29*VLOOKUP(AQ$6,'Greenhouse Gas Costs Avoided'!$A$2:$I$32,9,FALSE)</f>
        <v>3.1670094520501597</v>
      </c>
      <c r="CZ29" s="21">
        <f>BV29*VLOOKUP(AR$6,'Greenhouse Gas Costs Avoided'!$A$2:$I$32,9,FALSE)</f>
        <v>3.4696024846318703</v>
      </c>
      <c r="DA29" s="21">
        <f>BW29*VLOOKUP(AS$6,'Greenhouse Gas Costs Avoided'!$A$2:$I$32,9,FALSE)</f>
        <v>3.8016643807416939</v>
      </c>
      <c r="DB29" s="21">
        <f>BX29*VLOOKUP(AT$6,'Greenhouse Gas Costs Avoided'!$A$2:$I$32,9,FALSE)</f>
        <v>4.1657946983243246</v>
      </c>
      <c r="DC29" s="21">
        <f>BY29*VLOOKUP(AU$6,'Greenhouse Gas Costs Avoided'!$A$2:$I$32,9,FALSE)</f>
        <v>4.5654558835919028</v>
      </c>
      <c r="DD29" s="21">
        <f>BZ29*VLOOKUP(AV$6,'Greenhouse Gas Costs Avoided'!$A$2:$I$32,9,FALSE)</f>
        <v>5.0035008741682265</v>
      </c>
      <c r="DE29" s="21">
        <f>CA29*VLOOKUP(AW$6,'Greenhouse Gas Costs Avoided'!$A$2:$I$32,9,FALSE)</f>
        <v>5.1473793563843691</v>
      </c>
      <c r="DF29" s="21">
        <f>CB29*VLOOKUP(AX$6,'Greenhouse Gas Costs Avoided'!$A$2:$I$32,9,FALSE)</f>
        <v>5.2963381923007766</v>
      </c>
      <c r="DG29" s="21">
        <f>CC29*VLOOKUP(AY$6,'Greenhouse Gas Costs Avoided'!$A$2:$I$32,9,FALSE)</f>
        <v>5.4493081891352544</v>
      </c>
      <c r="DH29" s="21">
        <f>CD29*VLOOKUP(AZ$6,'Greenhouse Gas Costs Avoided'!$A$2:$I$32,9,FALSE)</f>
        <v>5.606890825278958</v>
      </c>
      <c r="DI29" s="21">
        <f>CE29*VLOOKUP(BA$6,'Greenhouse Gas Costs Avoided'!$A$2:$I$32,9,FALSE)</f>
        <v>5.7675826620899597</v>
      </c>
      <c r="DJ29" s="21">
        <f>CF29*VLOOKUP(BB$6,'Greenhouse Gas Costs Avoided'!$A$2:$I$32,9,FALSE)</f>
        <v>5.935130766850258</v>
      </c>
      <c r="DK29" s="21">
        <f>CG29*VLOOKUP(BC$6,'Greenhouse Gas Costs Avoided'!$A$2:$I$32,9,FALSE)</f>
        <v>6.1052609366481567</v>
      </c>
      <c r="DL29" s="21">
        <f>CH29*VLOOKUP(BD$6,'Greenhouse Gas Costs Avoided'!$A$2:$I$32,9,FALSE)</f>
        <v>6.2788338222861402</v>
      </c>
      <c r="DM29" s="21">
        <f>CI29*VLOOKUP(BE$6,'Greenhouse Gas Costs Avoided'!$A$2:$I$32,9,FALSE)</f>
        <v>6.4570478846612929</v>
      </c>
      <c r="DN29" s="21">
        <f>CJ29*VLOOKUP(BF$6,'Greenhouse Gas Costs Avoided'!$A$2:$I$32,9,FALSE)</f>
        <v>6.6405150868084322</v>
      </c>
      <c r="DO29" s="21">
        <f>CK29*VLOOKUP(BG$6,'Greenhouse Gas Costs Avoided'!$A$2:$I$32,9,FALSE)</f>
        <v>6.8289022097138705</v>
      </c>
      <c r="DP29" s="21">
        <f>CL29*VLOOKUP(BH$6,'Greenhouse Gas Costs Avoided'!$A$2:$I$32,9,FALSE)</f>
        <v>7.0221809990540507</v>
      </c>
      <c r="DQ29" s="21">
        <f>CM29*VLOOKUP(BI$6,'Greenhouse Gas Costs Avoided'!$A$2:$I$32,9,FALSE)</f>
        <v>7.2198931009350886</v>
      </c>
      <c r="DR29" s="21">
        <f>CN29*VLOOKUP(BJ$6,'Greenhouse Gas Costs Avoided'!$A$2:$I$32,9,FALSE)</f>
        <v>7.4222972772007143</v>
      </c>
      <c r="DS29" s="164">
        <f>CO29*VLOOKUP(BK$6,'Greenhouse Gas Costs Avoided'!$A$2:$I$32,9,FALSE)</f>
        <v>7.6285297110405814</v>
      </c>
    </row>
    <row r="30" spans="1:123" x14ac:dyDescent="0.35">
      <c r="A30" s="174">
        <v>24</v>
      </c>
      <c r="B30" s="12">
        <v>4</v>
      </c>
      <c r="C30" s="175">
        <v>2023</v>
      </c>
      <c r="E30" s="20">
        <v>0</v>
      </c>
      <c r="F30" s="21">
        <v>82.346532180449415</v>
      </c>
      <c r="G30" s="21">
        <v>84.002844861871253</v>
      </c>
      <c r="H30" s="21">
        <v>85.659157543293105</v>
      </c>
      <c r="I30" s="21">
        <v>86.918851036576825</v>
      </c>
      <c r="J30" s="21">
        <v>88.178544529860531</v>
      </c>
      <c r="K30" s="21">
        <v>89.438238023144251</v>
      </c>
      <c r="L30" s="21">
        <v>90.697931516427971</v>
      </c>
      <c r="M30" s="21">
        <v>91.95762500971172</v>
      </c>
      <c r="N30" s="21">
        <v>93.21731850299544</v>
      </c>
      <c r="O30" s="21">
        <v>94.47701199627916</v>
      </c>
      <c r="P30" s="21">
        <v>95.73670548956288</v>
      </c>
      <c r="Q30" s="21">
        <v>96.996398982846586</v>
      </c>
      <c r="R30" s="21">
        <v>98.25609247613032</v>
      </c>
      <c r="S30" s="21">
        <v>99.65157958594628</v>
      </c>
      <c r="T30" s="21">
        <v>101.04706669576224</v>
      </c>
      <c r="U30" s="21">
        <v>102.4425538055782</v>
      </c>
      <c r="V30" s="21">
        <v>103.83804091539416</v>
      </c>
      <c r="W30" s="21">
        <v>105.23352802521011</v>
      </c>
      <c r="X30" s="21">
        <v>106.47156953138905</v>
      </c>
      <c r="Y30" s="21">
        <v>107.709611037568</v>
      </c>
      <c r="Z30" s="21">
        <v>108.94765254374694</v>
      </c>
      <c r="AA30" s="21">
        <v>110.18569404992589</v>
      </c>
      <c r="AB30" s="21">
        <v>111.42373555610482</v>
      </c>
      <c r="AC30" s="21">
        <v>112.86811731331359</v>
      </c>
      <c r="AD30" s="21">
        <v>114.31249907052236</v>
      </c>
      <c r="AE30" s="21">
        <v>115.75688082773114</v>
      </c>
      <c r="AF30" s="21">
        <v>117.20126258493991</v>
      </c>
      <c r="AG30" s="22">
        <v>119.5319620819439</v>
      </c>
      <c r="AI30" s="20">
        <v>0</v>
      </c>
      <c r="AJ30" s="21">
        <v>5.2166744805659615</v>
      </c>
      <c r="AK30" s="21">
        <v>5.3216023247413169</v>
      </c>
      <c r="AL30" s="21">
        <v>5.4265301689166732</v>
      </c>
      <c r="AM30" s="21">
        <v>5.5063320831654474</v>
      </c>
      <c r="AN30" s="21">
        <v>5.5861339974142208</v>
      </c>
      <c r="AO30" s="21">
        <v>5.665935911662995</v>
      </c>
      <c r="AP30" s="21">
        <v>5.7457378259117702</v>
      </c>
      <c r="AQ30" s="21">
        <v>5.8255397401605462</v>
      </c>
      <c r="AR30" s="21">
        <v>5.9053416544093205</v>
      </c>
      <c r="AS30" s="21">
        <v>5.9851435686580947</v>
      </c>
      <c r="AT30" s="21">
        <v>6.0649454829068699</v>
      </c>
      <c r="AU30" s="21">
        <v>6.1447473971556432</v>
      </c>
      <c r="AV30" s="21">
        <v>6.2245493114044184</v>
      </c>
      <c r="AW30" s="21">
        <v>6.312953786990386</v>
      </c>
      <c r="AX30" s="21">
        <v>6.4013582625763545</v>
      </c>
      <c r="AY30" s="21">
        <v>6.4897627381623222</v>
      </c>
      <c r="AZ30" s="21">
        <v>6.5781672137482907</v>
      </c>
      <c r="BA30" s="21">
        <v>6.6665716893342575</v>
      </c>
      <c r="BB30" s="21">
        <v>6.7450019445028957</v>
      </c>
      <c r="BC30" s="21">
        <v>6.8234321996715348</v>
      </c>
      <c r="BD30" s="21">
        <v>6.901862454840173</v>
      </c>
      <c r="BE30" s="21">
        <v>6.9802927100088112</v>
      </c>
      <c r="BF30" s="21">
        <v>7.0587229651774486</v>
      </c>
      <c r="BG30" s="21">
        <v>7.1502249295408609</v>
      </c>
      <c r="BH30" s="21">
        <v>7.2417268939042723</v>
      </c>
      <c r="BI30" s="21">
        <v>7.3332288582676846</v>
      </c>
      <c r="BJ30" s="21">
        <v>7.424730822631096</v>
      </c>
      <c r="BK30" s="22">
        <v>7.5723812490175435</v>
      </c>
      <c r="BM30" s="163">
        <f>VLOOKUP(BM$6,'MonteCarlo Policy Paths'!$N$2:$S$31,$B30+1,FALSE)</f>
        <v>21.456887556927661</v>
      </c>
      <c r="BN30" s="21">
        <f>VLOOKUP(BN$6,'MonteCarlo Policy Paths'!$N$2:$S$31,$B30+1,FALSE)</f>
        <v>23.119081894670884</v>
      </c>
      <c r="BO30" s="21">
        <f>VLOOKUP(BO$6,'MonteCarlo Policy Paths'!$N$2:$S$31,$B30+1,FALSE)</f>
        <v>24.918982795429599</v>
      </c>
      <c r="BP30" s="21">
        <f>VLOOKUP(BP$6,'MonteCarlo Policy Paths'!$N$2:$S$31,$B30+1,FALSE)</f>
        <v>26.866510906830612</v>
      </c>
      <c r="BQ30" s="21">
        <f>VLOOKUP(BQ$6,'MonteCarlo Policy Paths'!$N$2:$S$31,$B30+1,FALSE)</f>
        <v>28.957808063155838</v>
      </c>
      <c r="BR30" s="21">
        <f>VLOOKUP(BR$6,'MonteCarlo Policy Paths'!$N$2:$S$31,$B30+1,FALSE)</f>
        <v>31.169773267386955</v>
      </c>
      <c r="BS30" s="21">
        <f>VLOOKUP(BS$6,'MonteCarlo Policy Paths'!$N$2:$S$31,$B30+1,FALSE)</f>
        <v>33.536503079259326</v>
      </c>
      <c r="BT30" s="21">
        <f>VLOOKUP(BT$6,'MonteCarlo Policy Paths'!$N$2:$S$31,$B30+1,FALSE)</f>
        <v>36.094562758542168</v>
      </c>
      <c r="BU30" s="21">
        <f>VLOOKUP(BU$6,'MonteCarlo Policy Paths'!$N$2:$S$31,$B30+1,FALSE)</f>
        <v>38.859796339203925</v>
      </c>
      <c r="BV30" s="21">
        <f>VLOOKUP(BV$6,'MonteCarlo Policy Paths'!$N$2:$S$31,$B30+1,FALSE)</f>
        <v>41.937214526892696</v>
      </c>
      <c r="BW30" s="21">
        <f>VLOOKUP(BW$6,'MonteCarlo Policy Paths'!$N$2:$S$31,$B30+1,FALSE)</f>
        <v>45.285702034805901</v>
      </c>
      <c r="BX30" s="21">
        <f>VLOOKUP(BX$6,'MonteCarlo Policy Paths'!$N$2:$S$31,$B30+1,FALSE)</f>
        <v>48.923675973628832</v>
      </c>
      <c r="BY30" s="21">
        <f>VLOOKUP(BY$6,'MonteCarlo Policy Paths'!$N$2:$S$31,$B30+1,FALSE)</f>
        <v>52.880283256992421</v>
      </c>
      <c r="BZ30" s="21">
        <f>VLOOKUP(BZ$6,'MonteCarlo Policy Paths'!$N$2:$S$31,$B30+1,FALSE)</f>
        <v>57.179951130409847</v>
      </c>
      <c r="CA30" s="21">
        <f>VLOOKUP(CA$6,'MonteCarlo Policy Paths'!$N$2:$S$31,$B30+1,FALSE)</f>
        <v>59.199989570907007</v>
      </c>
      <c r="CB30" s="21">
        <f>VLOOKUP(CB$6,'MonteCarlo Policy Paths'!$N$2:$S$31,$B30+1,FALSE)</f>
        <v>61.304348310445278</v>
      </c>
      <c r="CC30" s="21">
        <f>VLOOKUP(CC$6,'MonteCarlo Policy Paths'!$N$2:$S$31,$B30+1,FALSE)</f>
        <v>63.486799757257046</v>
      </c>
      <c r="CD30" s="21">
        <f>VLOOKUP(CD$6,'MonteCarlo Policy Paths'!$N$2:$S$31,$B30+1,FALSE)</f>
        <v>65.754412861465767</v>
      </c>
      <c r="CE30" s="21">
        <f>VLOOKUP(CE$6,'MonteCarlo Policy Paths'!$N$2:$S$31,$B30+1,FALSE)</f>
        <v>68.097759333367534</v>
      </c>
      <c r="CF30" s="21">
        <f>VLOOKUP(CF$6,'MonteCarlo Policy Paths'!$N$2:$S$31,$B30+1,FALSE)</f>
        <v>70.548973057852507</v>
      </c>
      <c r="CG30" s="21">
        <f>VLOOKUP(CG$6,'MonteCarlo Policy Paths'!$N$2:$S$31,$B30+1,FALSE)</f>
        <v>73.077007009761019</v>
      </c>
      <c r="CH30" s="21">
        <f>VLOOKUP(CH$6,'MonteCarlo Policy Paths'!$N$2:$S$31,$B30+1,FALSE)</f>
        <v>75.691476032446857</v>
      </c>
      <c r="CI30" s="21">
        <f>VLOOKUP(CI$6,'MonteCarlo Policy Paths'!$N$2:$S$31,$B30+1,FALSE)</f>
        <v>78.404802280730166</v>
      </c>
      <c r="CJ30" s="21">
        <f>VLOOKUP(CJ$6,'MonteCarlo Policy Paths'!$N$2:$S$31,$B30+1,FALSE)</f>
        <v>81.224927058038162</v>
      </c>
      <c r="CK30" s="21">
        <f>VLOOKUP(CK$6,'MonteCarlo Policy Paths'!$N$2:$S$31,$B30+1,FALSE)</f>
        <v>84.152487263770951</v>
      </c>
      <c r="CL30" s="21">
        <f>VLOOKUP(CL$6,'MonteCarlo Policy Paths'!$N$2:$S$31,$B30+1,FALSE)</f>
        <v>87.19069011352974</v>
      </c>
      <c r="CM30" s="21">
        <f>VLOOKUP(CM$6,'MonteCarlo Policy Paths'!$N$2:$S$31,$B30+1,FALSE)</f>
        <v>90.339519718236858</v>
      </c>
      <c r="CN30" s="21">
        <f>VLOOKUP(CN$6,'MonteCarlo Policy Paths'!$N$2:$S$31,$B30+1,FALSE)</f>
        <v>93.604800202242828</v>
      </c>
      <c r="CO30" s="164">
        <f>VLOOKUP(CO$6,'MonteCarlo Policy Paths'!$N$2:$S$31,$B30+1,FALSE)</f>
        <v>96.983684685934094</v>
      </c>
      <c r="CQ30" s="163">
        <f>BM30*VLOOKUP(AI$6,'Greenhouse Gas Costs Avoided'!$A$2:$I$32,9,FALSE)</f>
        <v>1.3592994724454583</v>
      </c>
      <c r="CR30" s="21">
        <f>BN30*VLOOKUP(AJ$6,'Greenhouse Gas Costs Avoided'!$A$2:$I$32,9,FALSE)</f>
        <v>1.4645999210963487</v>
      </c>
      <c r="CS30" s="21">
        <f>BO30*VLOOKUP(AK$6,'Greenhouse Gas Costs Avoided'!$A$2:$I$32,9,FALSE)</f>
        <v>1.5786241167474793</v>
      </c>
      <c r="CT30" s="21">
        <f>BP30*VLOOKUP(AL$6,'Greenhouse Gas Costs Avoided'!$A$2:$I$32,9,FALSE)</f>
        <v>1.7020005350363183</v>
      </c>
      <c r="CU30" s="21">
        <f>BQ30*VLOOKUP(AM$6,'Greenhouse Gas Costs Avoided'!$A$2:$I$32,9,FALSE)</f>
        <v>1.8344847601494692</v>
      </c>
      <c r="CV30" s="21">
        <f>BR30*VLOOKUP(AN$6,'Greenhouse Gas Costs Avoided'!$A$2:$I$32,9,FALSE)</f>
        <v>1.9746133378475101</v>
      </c>
      <c r="CW30" s="21">
        <f>BS30*VLOOKUP(AO$6,'Greenhouse Gas Costs Avoided'!$A$2:$I$32,9,FALSE)</f>
        <v>2.1245462941611284</v>
      </c>
      <c r="CX30" s="21">
        <f>BT30*VLOOKUP(AP$6,'Greenhouse Gas Costs Avoided'!$A$2:$I$32,9,FALSE)</f>
        <v>2.2866000479177169</v>
      </c>
      <c r="CY30" s="21">
        <f>BU30*VLOOKUP(AQ$6,'Greenhouse Gas Costs Avoided'!$A$2:$I$32,9,FALSE)</f>
        <v>2.4617783228380428</v>
      </c>
      <c r="CZ30" s="21">
        <f>BV30*VLOOKUP(AR$6,'Greenhouse Gas Costs Avoided'!$A$2:$I$32,9,FALSE)</f>
        <v>2.6567335747552212</v>
      </c>
      <c r="DA30" s="21">
        <f>BW30*VLOOKUP(AS$6,'Greenhouse Gas Costs Avoided'!$A$2:$I$32,9,FALSE)</f>
        <v>2.8688611394320973</v>
      </c>
      <c r="DB30" s="21">
        <f>BX30*VLOOKUP(AT$6,'Greenhouse Gas Costs Avoided'!$A$2:$I$32,9,FALSE)</f>
        <v>3.099327745676475</v>
      </c>
      <c r="DC30" s="21">
        <f>BY30*VLOOKUP(AU$6,'Greenhouse Gas Costs Avoided'!$A$2:$I$32,9,FALSE)</f>
        <v>3.3499798581359799</v>
      </c>
      <c r="DD30" s="21">
        <f>BZ30*VLOOKUP(AV$6,'Greenhouse Gas Costs Avoided'!$A$2:$I$32,9,FALSE)</f>
        <v>3.6223649492411436</v>
      </c>
      <c r="DE30" s="21">
        <f>CA30*VLOOKUP(AW$6,'Greenhouse Gas Costs Avoided'!$A$2:$I$32,9,FALSE)</f>
        <v>3.7503349159570667</v>
      </c>
      <c r="DF30" s="21">
        <f>CB30*VLOOKUP(AX$6,'Greenhouse Gas Costs Avoided'!$A$2:$I$32,9,FALSE)</f>
        <v>3.8836465958035138</v>
      </c>
      <c r="DG30" s="21">
        <f>CC30*VLOOKUP(AY$6,'Greenhouse Gas Costs Avoided'!$A$2:$I$32,9,FALSE)</f>
        <v>4.0219054692034097</v>
      </c>
      <c r="DH30" s="21">
        <f>CD30*VLOOKUP(AZ$6,'Greenhouse Gas Costs Avoided'!$A$2:$I$32,9,FALSE)</f>
        <v>4.1655593560070496</v>
      </c>
      <c r="DI30" s="21">
        <f>CE30*VLOOKUP(BA$6,'Greenhouse Gas Costs Avoided'!$A$2:$I$32,9,FALSE)</f>
        <v>4.3140109715809301</v>
      </c>
      <c r="DJ30" s="21">
        <f>CF30*VLOOKUP(BB$6,'Greenhouse Gas Costs Avoided'!$A$2:$I$32,9,FALSE)</f>
        <v>4.4692960059878768</v>
      </c>
      <c r="DK30" s="21">
        <f>CG30*VLOOKUP(BC$6,'Greenhouse Gas Costs Avoided'!$A$2:$I$32,9,FALSE)</f>
        <v>4.629447622014963</v>
      </c>
      <c r="DL30" s="21">
        <f>CH30*VLOOKUP(BD$6,'Greenhouse Gas Costs Avoided'!$A$2:$I$32,9,FALSE)</f>
        <v>4.7950749225184994</v>
      </c>
      <c r="DM30" s="21">
        <f>CI30*VLOOKUP(BE$6,'Greenhouse Gas Costs Avoided'!$A$2:$I$32,9,FALSE)</f>
        <v>4.9669648542748472</v>
      </c>
      <c r="DN30" s="21">
        <f>CJ30*VLOOKUP(BF$6,'Greenhouse Gas Costs Avoided'!$A$2:$I$32,9,FALSE)</f>
        <v>5.1456205009456273</v>
      </c>
      <c r="DO30" s="21">
        <f>CK30*VLOOKUP(BG$6,'Greenhouse Gas Costs Avoided'!$A$2:$I$32,9,FALSE)</f>
        <v>5.331082210275417</v>
      </c>
      <c r="DP30" s="21">
        <f>CL30*VLOOKUP(BH$6,'Greenhouse Gas Costs Avoided'!$A$2:$I$32,9,FALSE)</f>
        <v>5.5235531602164318</v>
      </c>
      <c r="DQ30" s="21">
        <f>CM30*VLOOKUP(BI$6,'Greenhouse Gas Costs Avoided'!$A$2:$I$32,9,FALSE)</f>
        <v>5.723032344191421</v>
      </c>
      <c r="DR30" s="21">
        <f>CN30*VLOOKUP(BJ$6,'Greenhouse Gas Costs Avoided'!$A$2:$I$32,9,FALSE)</f>
        <v>5.9298887220104266</v>
      </c>
      <c r="DS30" s="164">
        <f>CO30*VLOOKUP(BK$6,'Greenhouse Gas Costs Avoided'!$A$2:$I$32,9,FALSE)</f>
        <v>6.1439419431008639</v>
      </c>
    </row>
    <row r="31" spans="1:123" x14ac:dyDescent="0.35">
      <c r="A31" s="174">
        <v>25</v>
      </c>
      <c r="B31" s="12">
        <v>4</v>
      </c>
      <c r="C31" s="175">
        <v>2023</v>
      </c>
      <c r="E31" s="20">
        <v>0</v>
      </c>
      <c r="F31" s="21">
        <v>82.346532180449415</v>
      </c>
      <c r="G31" s="21">
        <v>84.002844861871253</v>
      </c>
      <c r="H31" s="21">
        <v>85.659157543293105</v>
      </c>
      <c r="I31" s="21">
        <v>86.918851036576825</v>
      </c>
      <c r="J31" s="21">
        <v>88.178544529860531</v>
      </c>
      <c r="K31" s="21">
        <v>89.438238023144251</v>
      </c>
      <c r="L31" s="21">
        <v>90.697931516427971</v>
      </c>
      <c r="M31" s="21">
        <v>91.95762500971172</v>
      </c>
      <c r="N31" s="21">
        <v>93.21731850299544</v>
      </c>
      <c r="O31" s="21">
        <v>94.47701199627916</v>
      </c>
      <c r="P31" s="21">
        <v>95.73670548956288</v>
      </c>
      <c r="Q31" s="21">
        <v>96.996398982846586</v>
      </c>
      <c r="R31" s="21">
        <v>98.25609247613032</v>
      </c>
      <c r="S31" s="21">
        <v>99.65157958594628</v>
      </c>
      <c r="T31" s="21">
        <v>101.04706669576224</v>
      </c>
      <c r="U31" s="21">
        <v>102.4425538055782</v>
      </c>
      <c r="V31" s="21">
        <v>103.83804091539416</v>
      </c>
      <c r="W31" s="21">
        <v>105.23352802521011</v>
      </c>
      <c r="X31" s="21">
        <v>106.47156953138905</v>
      </c>
      <c r="Y31" s="21">
        <v>107.709611037568</v>
      </c>
      <c r="Z31" s="21">
        <v>108.94765254374694</v>
      </c>
      <c r="AA31" s="21">
        <v>110.18569404992589</v>
      </c>
      <c r="AB31" s="21">
        <v>111.42373555610482</v>
      </c>
      <c r="AC31" s="21">
        <v>112.86811731331359</v>
      </c>
      <c r="AD31" s="21">
        <v>114.31249907052236</v>
      </c>
      <c r="AE31" s="21">
        <v>115.75688082773114</v>
      </c>
      <c r="AF31" s="21">
        <v>117.20126258493991</v>
      </c>
      <c r="AG31" s="22">
        <v>119.5319620819439</v>
      </c>
      <c r="AI31" s="20">
        <v>0</v>
      </c>
      <c r="AJ31" s="21">
        <v>5.2166744805659615</v>
      </c>
      <c r="AK31" s="21">
        <v>5.3216023247413169</v>
      </c>
      <c r="AL31" s="21">
        <v>5.4265301689166732</v>
      </c>
      <c r="AM31" s="21">
        <v>5.5063320831654474</v>
      </c>
      <c r="AN31" s="21">
        <v>5.5861339974142208</v>
      </c>
      <c r="AO31" s="21">
        <v>5.665935911662995</v>
      </c>
      <c r="AP31" s="21">
        <v>5.7457378259117702</v>
      </c>
      <c r="AQ31" s="21">
        <v>5.8255397401605462</v>
      </c>
      <c r="AR31" s="21">
        <v>5.9053416544093205</v>
      </c>
      <c r="AS31" s="21">
        <v>5.9851435686580947</v>
      </c>
      <c r="AT31" s="21">
        <v>6.0649454829068699</v>
      </c>
      <c r="AU31" s="21">
        <v>6.1447473971556432</v>
      </c>
      <c r="AV31" s="21">
        <v>6.2245493114044184</v>
      </c>
      <c r="AW31" s="21">
        <v>6.312953786990386</v>
      </c>
      <c r="AX31" s="21">
        <v>6.4013582625763545</v>
      </c>
      <c r="AY31" s="21">
        <v>6.4897627381623222</v>
      </c>
      <c r="AZ31" s="21">
        <v>6.5781672137482907</v>
      </c>
      <c r="BA31" s="21">
        <v>6.6665716893342575</v>
      </c>
      <c r="BB31" s="21">
        <v>6.7450019445028957</v>
      </c>
      <c r="BC31" s="21">
        <v>6.8234321996715348</v>
      </c>
      <c r="BD31" s="21">
        <v>6.901862454840173</v>
      </c>
      <c r="BE31" s="21">
        <v>6.9802927100088112</v>
      </c>
      <c r="BF31" s="21">
        <v>7.0587229651774486</v>
      </c>
      <c r="BG31" s="21">
        <v>7.1502249295408609</v>
      </c>
      <c r="BH31" s="21">
        <v>7.2417268939042723</v>
      </c>
      <c r="BI31" s="21">
        <v>7.3332288582676846</v>
      </c>
      <c r="BJ31" s="21">
        <v>7.424730822631096</v>
      </c>
      <c r="BK31" s="22">
        <v>7.5723812490175435</v>
      </c>
      <c r="BM31" s="163">
        <f>VLOOKUP(BM$6,'MonteCarlo Policy Paths'!$N$2:$S$31,$B31+1,FALSE)</f>
        <v>21.456887556927661</v>
      </c>
      <c r="BN31" s="21">
        <f>VLOOKUP(BN$6,'MonteCarlo Policy Paths'!$N$2:$S$31,$B31+1,FALSE)</f>
        <v>23.119081894670884</v>
      </c>
      <c r="BO31" s="21">
        <f>VLOOKUP(BO$6,'MonteCarlo Policy Paths'!$N$2:$S$31,$B31+1,FALSE)</f>
        <v>24.918982795429599</v>
      </c>
      <c r="BP31" s="21">
        <f>VLOOKUP(BP$6,'MonteCarlo Policy Paths'!$N$2:$S$31,$B31+1,FALSE)</f>
        <v>26.866510906830612</v>
      </c>
      <c r="BQ31" s="21">
        <f>VLOOKUP(BQ$6,'MonteCarlo Policy Paths'!$N$2:$S$31,$B31+1,FALSE)</f>
        <v>28.957808063155838</v>
      </c>
      <c r="BR31" s="21">
        <f>VLOOKUP(BR$6,'MonteCarlo Policy Paths'!$N$2:$S$31,$B31+1,FALSE)</f>
        <v>31.169773267386955</v>
      </c>
      <c r="BS31" s="21">
        <f>VLOOKUP(BS$6,'MonteCarlo Policy Paths'!$N$2:$S$31,$B31+1,FALSE)</f>
        <v>33.536503079259326</v>
      </c>
      <c r="BT31" s="21">
        <f>VLOOKUP(BT$6,'MonteCarlo Policy Paths'!$N$2:$S$31,$B31+1,FALSE)</f>
        <v>36.094562758542168</v>
      </c>
      <c r="BU31" s="21">
        <f>VLOOKUP(BU$6,'MonteCarlo Policy Paths'!$N$2:$S$31,$B31+1,FALSE)</f>
        <v>38.859796339203925</v>
      </c>
      <c r="BV31" s="21">
        <f>VLOOKUP(BV$6,'MonteCarlo Policy Paths'!$N$2:$S$31,$B31+1,FALSE)</f>
        <v>41.937214526892696</v>
      </c>
      <c r="BW31" s="21">
        <f>VLOOKUP(BW$6,'MonteCarlo Policy Paths'!$N$2:$S$31,$B31+1,FALSE)</f>
        <v>45.285702034805901</v>
      </c>
      <c r="BX31" s="21">
        <f>VLOOKUP(BX$6,'MonteCarlo Policy Paths'!$N$2:$S$31,$B31+1,FALSE)</f>
        <v>48.923675973628832</v>
      </c>
      <c r="BY31" s="21">
        <f>VLOOKUP(BY$6,'MonteCarlo Policy Paths'!$N$2:$S$31,$B31+1,FALSE)</f>
        <v>52.880283256992421</v>
      </c>
      <c r="BZ31" s="21">
        <f>VLOOKUP(BZ$6,'MonteCarlo Policy Paths'!$N$2:$S$31,$B31+1,FALSE)</f>
        <v>57.179951130409847</v>
      </c>
      <c r="CA31" s="21">
        <f>VLOOKUP(CA$6,'MonteCarlo Policy Paths'!$N$2:$S$31,$B31+1,FALSE)</f>
        <v>59.199989570907007</v>
      </c>
      <c r="CB31" s="21">
        <f>VLOOKUP(CB$6,'MonteCarlo Policy Paths'!$N$2:$S$31,$B31+1,FALSE)</f>
        <v>61.304348310445278</v>
      </c>
      <c r="CC31" s="21">
        <f>VLOOKUP(CC$6,'MonteCarlo Policy Paths'!$N$2:$S$31,$B31+1,FALSE)</f>
        <v>63.486799757257046</v>
      </c>
      <c r="CD31" s="21">
        <f>VLOOKUP(CD$6,'MonteCarlo Policy Paths'!$N$2:$S$31,$B31+1,FALSE)</f>
        <v>65.754412861465767</v>
      </c>
      <c r="CE31" s="21">
        <f>VLOOKUP(CE$6,'MonteCarlo Policy Paths'!$N$2:$S$31,$B31+1,FALSE)</f>
        <v>68.097759333367534</v>
      </c>
      <c r="CF31" s="21">
        <f>VLOOKUP(CF$6,'MonteCarlo Policy Paths'!$N$2:$S$31,$B31+1,FALSE)</f>
        <v>70.548973057852507</v>
      </c>
      <c r="CG31" s="21">
        <f>VLOOKUP(CG$6,'MonteCarlo Policy Paths'!$N$2:$S$31,$B31+1,FALSE)</f>
        <v>73.077007009761019</v>
      </c>
      <c r="CH31" s="21">
        <f>VLOOKUP(CH$6,'MonteCarlo Policy Paths'!$N$2:$S$31,$B31+1,FALSE)</f>
        <v>75.691476032446857</v>
      </c>
      <c r="CI31" s="21">
        <f>VLOOKUP(CI$6,'MonteCarlo Policy Paths'!$N$2:$S$31,$B31+1,FALSE)</f>
        <v>78.404802280730166</v>
      </c>
      <c r="CJ31" s="21">
        <f>VLOOKUP(CJ$6,'MonteCarlo Policy Paths'!$N$2:$S$31,$B31+1,FALSE)</f>
        <v>81.224927058038162</v>
      </c>
      <c r="CK31" s="21">
        <f>VLOOKUP(CK$6,'MonteCarlo Policy Paths'!$N$2:$S$31,$B31+1,FALSE)</f>
        <v>84.152487263770951</v>
      </c>
      <c r="CL31" s="21">
        <f>VLOOKUP(CL$6,'MonteCarlo Policy Paths'!$N$2:$S$31,$B31+1,FALSE)</f>
        <v>87.19069011352974</v>
      </c>
      <c r="CM31" s="21">
        <f>VLOOKUP(CM$6,'MonteCarlo Policy Paths'!$N$2:$S$31,$B31+1,FALSE)</f>
        <v>90.339519718236858</v>
      </c>
      <c r="CN31" s="21">
        <f>VLOOKUP(CN$6,'MonteCarlo Policy Paths'!$N$2:$S$31,$B31+1,FALSE)</f>
        <v>93.604800202242828</v>
      </c>
      <c r="CO31" s="164">
        <f>VLOOKUP(CO$6,'MonteCarlo Policy Paths'!$N$2:$S$31,$B31+1,FALSE)</f>
        <v>96.983684685934094</v>
      </c>
      <c r="CQ31" s="163">
        <f>BM31*VLOOKUP(AI$6,'Greenhouse Gas Costs Avoided'!$A$2:$I$32,9,FALSE)</f>
        <v>1.3592994724454583</v>
      </c>
      <c r="CR31" s="21">
        <f>BN31*VLOOKUP(AJ$6,'Greenhouse Gas Costs Avoided'!$A$2:$I$32,9,FALSE)</f>
        <v>1.4645999210963487</v>
      </c>
      <c r="CS31" s="21">
        <f>BO31*VLOOKUP(AK$6,'Greenhouse Gas Costs Avoided'!$A$2:$I$32,9,FALSE)</f>
        <v>1.5786241167474793</v>
      </c>
      <c r="CT31" s="21">
        <f>BP31*VLOOKUP(AL$6,'Greenhouse Gas Costs Avoided'!$A$2:$I$32,9,FALSE)</f>
        <v>1.7020005350363183</v>
      </c>
      <c r="CU31" s="21">
        <f>BQ31*VLOOKUP(AM$6,'Greenhouse Gas Costs Avoided'!$A$2:$I$32,9,FALSE)</f>
        <v>1.8344847601494692</v>
      </c>
      <c r="CV31" s="21">
        <f>BR31*VLOOKUP(AN$6,'Greenhouse Gas Costs Avoided'!$A$2:$I$32,9,FALSE)</f>
        <v>1.9746133378475101</v>
      </c>
      <c r="CW31" s="21">
        <f>BS31*VLOOKUP(AO$6,'Greenhouse Gas Costs Avoided'!$A$2:$I$32,9,FALSE)</f>
        <v>2.1245462941611284</v>
      </c>
      <c r="CX31" s="21">
        <f>BT31*VLOOKUP(AP$6,'Greenhouse Gas Costs Avoided'!$A$2:$I$32,9,FALSE)</f>
        <v>2.2866000479177169</v>
      </c>
      <c r="CY31" s="21">
        <f>BU31*VLOOKUP(AQ$6,'Greenhouse Gas Costs Avoided'!$A$2:$I$32,9,FALSE)</f>
        <v>2.4617783228380428</v>
      </c>
      <c r="CZ31" s="21">
        <f>BV31*VLOOKUP(AR$6,'Greenhouse Gas Costs Avoided'!$A$2:$I$32,9,FALSE)</f>
        <v>2.6567335747552212</v>
      </c>
      <c r="DA31" s="21">
        <f>BW31*VLOOKUP(AS$6,'Greenhouse Gas Costs Avoided'!$A$2:$I$32,9,FALSE)</f>
        <v>2.8688611394320973</v>
      </c>
      <c r="DB31" s="21">
        <f>BX31*VLOOKUP(AT$6,'Greenhouse Gas Costs Avoided'!$A$2:$I$32,9,FALSE)</f>
        <v>3.099327745676475</v>
      </c>
      <c r="DC31" s="21">
        <f>BY31*VLOOKUP(AU$6,'Greenhouse Gas Costs Avoided'!$A$2:$I$32,9,FALSE)</f>
        <v>3.3499798581359799</v>
      </c>
      <c r="DD31" s="21">
        <f>BZ31*VLOOKUP(AV$6,'Greenhouse Gas Costs Avoided'!$A$2:$I$32,9,FALSE)</f>
        <v>3.6223649492411436</v>
      </c>
      <c r="DE31" s="21">
        <f>CA31*VLOOKUP(AW$6,'Greenhouse Gas Costs Avoided'!$A$2:$I$32,9,FALSE)</f>
        <v>3.7503349159570667</v>
      </c>
      <c r="DF31" s="21">
        <f>CB31*VLOOKUP(AX$6,'Greenhouse Gas Costs Avoided'!$A$2:$I$32,9,FALSE)</f>
        <v>3.8836465958035138</v>
      </c>
      <c r="DG31" s="21">
        <f>CC31*VLOOKUP(AY$6,'Greenhouse Gas Costs Avoided'!$A$2:$I$32,9,FALSE)</f>
        <v>4.0219054692034097</v>
      </c>
      <c r="DH31" s="21">
        <f>CD31*VLOOKUP(AZ$6,'Greenhouse Gas Costs Avoided'!$A$2:$I$32,9,FALSE)</f>
        <v>4.1655593560070496</v>
      </c>
      <c r="DI31" s="21">
        <f>CE31*VLOOKUP(BA$6,'Greenhouse Gas Costs Avoided'!$A$2:$I$32,9,FALSE)</f>
        <v>4.3140109715809301</v>
      </c>
      <c r="DJ31" s="21">
        <f>CF31*VLOOKUP(BB$6,'Greenhouse Gas Costs Avoided'!$A$2:$I$32,9,FALSE)</f>
        <v>4.4692960059878768</v>
      </c>
      <c r="DK31" s="21">
        <f>CG31*VLOOKUP(BC$6,'Greenhouse Gas Costs Avoided'!$A$2:$I$32,9,FALSE)</f>
        <v>4.629447622014963</v>
      </c>
      <c r="DL31" s="21">
        <f>CH31*VLOOKUP(BD$6,'Greenhouse Gas Costs Avoided'!$A$2:$I$32,9,FALSE)</f>
        <v>4.7950749225184994</v>
      </c>
      <c r="DM31" s="21">
        <f>CI31*VLOOKUP(BE$6,'Greenhouse Gas Costs Avoided'!$A$2:$I$32,9,FALSE)</f>
        <v>4.9669648542748472</v>
      </c>
      <c r="DN31" s="21">
        <f>CJ31*VLOOKUP(BF$6,'Greenhouse Gas Costs Avoided'!$A$2:$I$32,9,FALSE)</f>
        <v>5.1456205009456273</v>
      </c>
      <c r="DO31" s="21">
        <f>CK31*VLOOKUP(BG$6,'Greenhouse Gas Costs Avoided'!$A$2:$I$32,9,FALSE)</f>
        <v>5.331082210275417</v>
      </c>
      <c r="DP31" s="21">
        <f>CL31*VLOOKUP(BH$6,'Greenhouse Gas Costs Avoided'!$A$2:$I$32,9,FALSE)</f>
        <v>5.5235531602164318</v>
      </c>
      <c r="DQ31" s="21">
        <f>CM31*VLOOKUP(BI$6,'Greenhouse Gas Costs Avoided'!$A$2:$I$32,9,FALSE)</f>
        <v>5.723032344191421</v>
      </c>
      <c r="DR31" s="21">
        <f>CN31*VLOOKUP(BJ$6,'Greenhouse Gas Costs Avoided'!$A$2:$I$32,9,FALSE)</f>
        <v>5.9298887220104266</v>
      </c>
      <c r="DS31" s="164">
        <f>CO31*VLOOKUP(BK$6,'Greenhouse Gas Costs Avoided'!$A$2:$I$32,9,FALSE)</f>
        <v>6.1439419431008639</v>
      </c>
    </row>
    <row r="32" spans="1:123" x14ac:dyDescent="0.35">
      <c r="A32" s="174">
        <v>26</v>
      </c>
      <c r="B32" s="12">
        <v>2</v>
      </c>
      <c r="C32" s="175">
        <v>2023</v>
      </c>
      <c r="E32" s="20">
        <v>0</v>
      </c>
      <c r="F32" s="21">
        <v>82.346532180449415</v>
      </c>
      <c r="G32" s="21">
        <v>84.002844861871253</v>
      </c>
      <c r="H32" s="21">
        <v>85.659157543293105</v>
      </c>
      <c r="I32" s="21">
        <v>86.918851036576825</v>
      </c>
      <c r="J32" s="21">
        <v>88.178544529860531</v>
      </c>
      <c r="K32" s="21">
        <v>89.438238023144251</v>
      </c>
      <c r="L32" s="21">
        <v>90.697931516427971</v>
      </c>
      <c r="M32" s="21">
        <v>91.95762500971172</v>
      </c>
      <c r="N32" s="21">
        <v>93.21731850299544</v>
      </c>
      <c r="O32" s="21">
        <v>94.47701199627916</v>
      </c>
      <c r="P32" s="21">
        <v>95.73670548956288</v>
      </c>
      <c r="Q32" s="21">
        <v>96.996398982846586</v>
      </c>
      <c r="R32" s="21">
        <v>98.25609247613032</v>
      </c>
      <c r="S32" s="21">
        <v>99.65157958594628</v>
      </c>
      <c r="T32" s="21">
        <v>101.04706669576224</v>
      </c>
      <c r="U32" s="21">
        <v>102.4425538055782</v>
      </c>
      <c r="V32" s="21">
        <v>103.83804091539416</v>
      </c>
      <c r="W32" s="21">
        <v>105.23352802521011</v>
      </c>
      <c r="X32" s="21">
        <v>106.47156953138905</v>
      </c>
      <c r="Y32" s="21">
        <v>107.709611037568</v>
      </c>
      <c r="Z32" s="21">
        <v>108.94765254374694</v>
      </c>
      <c r="AA32" s="21">
        <v>110.18569404992589</v>
      </c>
      <c r="AB32" s="21">
        <v>111.42373555610482</v>
      </c>
      <c r="AC32" s="21">
        <v>112.86811731331359</v>
      </c>
      <c r="AD32" s="21">
        <v>114.31249907052236</v>
      </c>
      <c r="AE32" s="21">
        <v>115.75688082773114</v>
      </c>
      <c r="AF32" s="21">
        <v>117.20126258493991</v>
      </c>
      <c r="AG32" s="22">
        <v>120.41827982173916</v>
      </c>
      <c r="AI32" s="20">
        <v>0</v>
      </c>
      <c r="AJ32" s="21">
        <v>5.2166744805659615</v>
      </c>
      <c r="AK32" s="21">
        <v>5.3216023247413169</v>
      </c>
      <c r="AL32" s="21">
        <v>5.4265301689166732</v>
      </c>
      <c r="AM32" s="21">
        <v>5.5063320831654474</v>
      </c>
      <c r="AN32" s="21">
        <v>5.5861339974142208</v>
      </c>
      <c r="AO32" s="21">
        <v>5.665935911662995</v>
      </c>
      <c r="AP32" s="21">
        <v>5.7457378259117702</v>
      </c>
      <c r="AQ32" s="21">
        <v>5.8255397401605462</v>
      </c>
      <c r="AR32" s="21">
        <v>5.9053416544093205</v>
      </c>
      <c r="AS32" s="21">
        <v>5.9851435686580947</v>
      </c>
      <c r="AT32" s="21">
        <v>6.0649454829068699</v>
      </c>
      <c r="AU32" s="21">
        <v>6.1447473971556432</v>
      </c>
      <c r="AV32" s="21">
        <v>6.2245493114044184</v>
      </c>
      <c r="AW32" s="21">
        <v>6.312953786990386</v>
      </c>
      <c r="AX32" s="21">
        <v>6.4013582625763545</v>
      </c>
      <c r="AY32" s="21">
        <v>6.4897627381623222</v>
      </c>
      <c r="AZ32" s="21">
        <v>6.5781672137482907</v>
      </c>
      <c r="BA32" s="21">
        <v>6.6665716893342575</v>
      </c>
      <c r="BB32" s="21">
        <v>6.7450019445028957</v>
      </c>
      <c r="BC32" s="21">
        <v>6.8234321996715348</v>
      </c>
      <c r="BD32" s="21">
        <v>6.901862454840173</v>
      </c>
      <c r="BE32" s="21">
        <v>6.9802927100088112</v>
      </c>
      <c r="BF32" s="21">
        <v>7.0587229651774486</v>
      </c>
      <c r="BG32" s="21">
        <v>7.1502249295408609</v>
      </c>
      <c r="BH32" s="21">
        <v>7.2417268939042723</v>
      </c>
      <c r="BI32" s="21">
        <v>7.3332288582676846</v>
      </c>
      <c r="BJ32" s="21">
        <v>7.424730822631096</v>
      </c>
      <c r="BK32" s="22">
        <v>7.6285297110405814</v>
      </c>
      <c r="BM32" s="163">
        <f>VLOOKUP(BM$6,'MonteCarlo Policy Paths'!$N$2:$S$31,$B32+1,FALSE)</f>
        <v>23.967702867134744</v>
      </c>
      <c r="BN32" s="21">
        <f>VLOOKUP(BN$6,'MonteCarlo Policy Paths'!$N$2:$S$31,$B32+1,FALSE)</f>
        <v>26.317177955222718</v>
      </c>
      <c r="BO32" s="21">
        <f>VLOOKUP(BO$6,'MonteCarlo Policy Paths'!$N$2:$S$31,$B32+1,FALSE)</f>
        <v>28.893255238045125</v>
      </c>
      <c r="BP32" s="21">
        <f>VLOOKUP(BP$6,'MonteCarlo Policy Paths'!$N$2:$S$31,$B32+1,FALSE)</f>
        <v>31.715102246604285</v>
      </c>
      <c r="BQ32" s="21">
        <f>VLOOKUP(BQ$6,'MonteCarlo Policy Paths'!$N$2:$S$31,$B32+1,FALSE)</f>
        <v>34.790233856835599</v>
      </c>
      <c r="BR32" s="21">
        <f>VLOOKUP(BR$6,'MonteCarlo Policy Paths'!$N$2:$S$31,$B32+1,FALSE)</f>
        <v>38.117013285454661</v>
      </c>
      <c r="BS32" s="21">
        <f>VLOOKUP(BS$6,'MonteCarlo Policy Paths'!$N$2:$S$31,$B32+1,FALSE)</f>
        <v>41.72840612279375</v>
      </c>
      <c r="BT32" s="21">
        <f>VLOOKUP(BT$6,'MonteCarlo Policy Paths'!$N$2:$S$31,$B32+1,FALSE)</f>
        <v>45.677249983631562</v>
      </c>
      <c r="BU32" s="21">
        <f>VLOOKUP(BU$6,'MonteCarlo Policy Paths'!$N$2:$S$31,$B32+1,FALSE)</f>
        <v>49.99204890598088</v>
      </c>
      <c r="BV32" s="21">
        <f>VLOOKUP(BV$6,'MonteCarlo Policy Paths'!$N$2:$S$31,$B32+1,FALSE)</f>
        <v>54.768556811140854</v>
      </c>
      <c r="BW32" s="21">
        <f>VLOOKUP(BW$6,'MonteCarlo Policy Paths'!$N$2:$S$31,$B32+1,FALSE)</f>
        <v>60.010238214835042</v>
      </c>
      <c r="BX32" s="21">
        <f>VLOOKUP(BX$6,'MonteCarlo Policy Paths'!$N$2:$S$31,$B32+1,FALSE)</f>
        <v>65.75812779974207</v>
      </c>
      <c r="BY32" s="21">
        <f>VLOOKUP(BY$6,'MonteCarlo Policy Paths'!$N$2:$S$31,$B32+1,FALSE)</f>
        <v>72.066881159093455</v>
      </c>
      <c r="BZ32" s="21">
        <f>VLOOKUP(BZ$6,'MonteCarlo Policy Paths'!$N$2:$S$31,$B32+1,FALSE)</f>
        <v>78.981532638183737</v>
      </c>
      <c r="CA32" s="21">
        <f>VLOOKUP(CA$6,'MonteCarlo Policy Paths'!$N$2:$S$31,$B32+1,FALSE)</f>
        <v>81.252691038046251</v>
      </c>
      <c r="CB32" s="21">
        <f>VLOOKUP(CB$6,'MonteCarlo Policy Paths'!$N$2:$S$31,$B32+1,FALSE)</f>
        <v>83.604044111934414</v>
      </c>
      <c r="CC32" s="21">
        <f>VLOOKUP(CC$6,'MonteCarlo Policy Paths'!$N$2:$S$31,$B32+1,FALSE)</f>
        <v>86.018714380110126</v>
      </c>
      <c r="CD32" s="21">
        <f>VLOOKUP(CD$6,'MonteCarlo Policy Paths'!$N$2:$S$31,$B32+1,FALSE)</f>
        <v>88.506196331807388</v>
      </c>
      <c r="CE32" s="21">
        <f>VLOOKUP(CE$6,'MonteCarlo Policy Paths'!$N$2:$S$31,$B32+1,FALSE)</f>
        <v>91.042757806054695</v>
      </c>
      <c r="CF32" s="21">
        <f>VLOOKUP(CF$6,'MonteCarlo Policy Paths'!$N$2:$S$31,$B32+1,FALSE)</f>
        <v>93.687547211990633</v>
      </c>
      <c r="CG32" s="21">
        <f>VLOOKUP(CG$6,'MonteCarlo Policy Paths'!$N$2:$S$31,$B32+1,FALSE)</f>
        <v>96.373095170621937</v>
      </c>
      <c r="CH32" s="21">
        <f>VLOOKUP(CH$6,'MonteCarlo Policy Paths'!$N$2:$S$31,$B32+1,FALSE)</f>
        <v>99.112987273548597</v>
      </c>
      <c r="CI32" s="21">
        <f>VLOOKUP(CI$6,'MonteCarlo Policy Paths'!$N$2:$S$31,$B32+1,FALSE)</f>
        <v>101.92614153054797</v>
      </c>
      <c r="CJ32" s="21">
        <f>VLOOKUP(CJ$6,'MonteCarlo Policy Paths'!$N$2:$S$31,$B32+1,FALSE)</f>
        <v>104.82221793361833</v>
      </c>
      <c r="CK32" s="21">
        <f>VLOOKUP(CK$6,'MonteCarlo Policy Paths'!$N$2:$S$31,$B32+1,FALSE)</f>
        <v>107.79595653596101</v>
      </c>
      <c r="CL32" s="21">
        <f>VLOOKUP(CL$6,'MonteCarlo Policy Paths'!$N$2:$S$31,$B32+1,FALSE)</f>
        <v>110.84691133589952</v>
      </c>
      <c r="CM32" s="21">
        <f>VLOOKUP(CM$6,'MonteCarlo Policy Paths'!$N$2:$S$31,$B32+1,FALSE)</f>
        <v>113.96784710075578</v>
      </c>
      <c r="CN32" s="21">
        <f>VLOOKUP(CN$6,'MonteCarlo Policy Paths'!$N$2:$S$31,$B32+1,FALSE)</f>
        <v>117.16284845198182</v>
      </c>
      <c r="CO32" s="164">
        <f>VLOOKUP(CO$6,'MonteCarlo Policy Paths'!$N$2:$S$31,$B32+1,FALSE)</f>
        <v>120.41827982173916</v>
      </c>
      <c r="CQ32" s="163">
        <f>BM32*VLOOKUP(AI$6,'Greenhouse Gas Costs Avoided'!$A$2:$I$32,9,FALSE)</f>
        <v>1.5183602829902079</v>
      </c>
      <c r="CR32" s="21">
        <f>BN32*VLOOKUP(AJ$6,'Greenhouse Gas Costs Avoided'!$A$2:$I$32,9,FALSE)</f>
        <v>1.6672001480120395</v>
      </c>
      <c r="CS32" s="21">
        <f>BO32*VLOOKUP(AK$6,'Greenhouse Gas Costs Avoided'!$A$2:$I$32,9,FALSE)</f>
        <v>1.8303953216936328</v>
      </c>
      <c r="CT32" s="21">
        <f>BP32*VLOOKUP(AL$6,'Greenhouse Gas Costs Avoided'!$A$2:$I$32,9,FALSE)</f>
        <v>2.0091600721673259</v>
      </c>
      <c r="CU32" s="21">
        <f>BQ32*VLOOKUP(AM$6,'Greenhouse Gas Costs Avoided'!$A$2:$I$32,9,FALSE)</f>
        <v>2.2039704688009323</v>
      </c>
      <c r="CV32" s="21">
        <f>BR32*VLOOKUP(AN$6,'Greenhouse Gas Costs Avoided'!$A$2:$I$32,9,FALSE)</f>
        <v>2.4147228209427172</v>
      </c>
      <c r="CW32" s="21">
        <f>BS32*VLOOKUP(AO$6,'Greenhouse Gas Costs Avoided'!$A$2:$I$32,9,FALSE)</f>
        <v>2.6435055074141016</v>
      </c>
      <c r="CX32" s="21">
        <f>BT32*VLOOKUP(AP$6,'Greenhouse Gas Costs Avoided'!$A$2:$I$32,9,FALSE)</f>
        <v>2.8936658050138946</v>
      </c>
      <c r="CY32" s="21">
        <f>BU32*VLOOKUP(AQ$6,'Greenhouse Gas Costs Avoided'!$A$2:$I$32,9,FALSE)</f>
        <v>3.1670094520501597</v>
      </c>
      <c r="CZ32" s="21">
        <f>BV32*VLOOKUP(AR$6,'Greenhouse Gas Costs Avoided'!$A$2:$I$32,9,FALSE)</f>
        <v>3.4696024846318703</v>
      </c>
      <c r="DA32" s="21">
        <f>BW32*VLOOKUP(AS$6,'Greenhouse Gas Costs Avoided'!$A$2:$I$32,9,FALSE)</f>
        <v>3.8016643807416939</v>
      </c>
      <c r="DB32" s="21">
        <f>BX32*VLOOKUP(AT$6,'Greenhouse Gas Costs Avoided'!$A$2:$I$32,9,FALSE)</f>
        <v>4.1657946983243246</v>
      </c>
      <c r="DC32" s="21">
        <f>BY32*VLOOKUP(AU$6,'Greenhouse Gas Costs Avoided'!$A$2:$I$32,9,FALSE)</f>
        <v>4.5654558835919028</v>
      </c>
      <c r="DD32" s="21">
        <f>BZ32*VLOOKUP(AV$6,'Greenhouse Gas Costs Avoided'!$A$2:$I$32,9,FALSE)</f>
        <v>5.0035008741682265</v>
      </c>
      <c r="DE32" s="21">
        <f>CA32*VLOOKUP(AW$6,'Greenhouse Gas Costs Avoided'!$A$2:$I$32,9,FALSE)</f>
        <v>5.1473793563843691</v>
      </c>
      <c r="DF32" s="21">
        <f>CB32*VLOOKUP(AX$6,'Greenhouse Gas Costs Avoided'!$A$2:$I$32,9,FALSE)</f>
        <v>5.2963381923007766</v>
      </c>
      <c r="DG32" s="21">
        <f>CC32*VLOOKUP(AY$6,'Greenhouse Gas Costs Avoided'!$A$2:$I$32,9,FALSE)</f>
        <v>5.4493081891352544</v>
      </c>
      <c r="DH32" s="21">
        <f>CD32*VLOOKUP(AZ$6,'Greenhouse Gas Costs Avoided'!$A$2:$I$32,9,FALSE)</f>
        <v>5.606890825278958</v>
      </c>
      <c r="DI32" s="21">
        <f>CE32*VLOOKUP(BA$6,'Greenhouse Gas Costs Avoided'!$A$2:$I$32,9,FALSE)</f>
        <v>5.7675826620899597</v>
      </c>
      <c r="DJ32" s="21">
        <f>CF32*VLOOKUP(BB$6,'Greenhouse Gas Costs Avoided'!$A$2:$I$32,9,FALSE)</f>
        <v>5.935130766850258</v>
      </c>
      <c r="DK32" s="21">
        <f>CG32*VLOOKUP(BC$6,'Greenhouse Gas Costs Avoided'!$A$2:$I$32,9,FALSE)</f>
        <v>6.1052609366481567</v>
      </c>
      <c r="DL32" s="21">
        <f>CH32*VLOOKUP(BD$6,'Greenhouse Gas Costs Avoided'!$A$2:$I$32,9,FALSE)</f>
        <v>6.2788338222861402</v>
      </c>
      <c r="DM32" s="21">
        <f>CI32*VLOOKUP(BE$6,'Greenhouse Gas Costs Avoided'!$A$2:$I$32,9,FALSE)</f>
        <v>6.4570478846612929</v>
      </c>
      <c r="DN32" s="21">
        <f>CJ32*VLOOKUP(BF$6,'Greenhouse Gas Costs Avoided'!$A$2:$I$32,9,FALSE)</f>
        <v>6.6405150868084322</v>
      </c>
      <c r="DO32" s="21">
        <f>CK32*VLOOKUP(BG$6,'Greenhouse Gas Costs Avoided'!$A$2:$I$32,9,FALSE)</f>
        <v>6.8289022097138705</v>
      </c>
      <c r="DP32" s="21">
        <f>CL32*VLOOKUP(BH$6,'Greenhouse Gas Costs Avoided'!$A$2:$I$32,9,FALSE)</f>
        <v>7.0221809990540507</v>
      </c>
      <c r="DQ32" s="21">
        <f>CM32*VLOOKUP(BI$6,'Greenhouse Gas Costs Avoided'!$A$2:$I$32,9,FALSE)</f>
        <v>7.2198931009350886</v>
      </c>
      <c r="DR32" s="21">
        <f>CN32*VLOOKUP(BJ$6,'Greenhouse Gas Costs Avoided'!$A$2:$I$32,9,FALSE)</f>
        <v>7.4222972772007143</v>
      </c>
      <c r="DS32" s="164">
        <f>CO32*VLOOKUP(BK$6,'Greenhouse Gas Costs Avoided'!$A$2:$I$32,9,FALSE)</f>
        <v>7.6285297110405814</v>
      </c>
    </row>
    <row r="33" spans="1:123" x14ac:dyDescent="0.35">
      <c r="A33" s="174">
        <v>27</v>
      </c>
      <c r="B33" s="12">
        <v>2</v>
      </c>
      <c r="C33" s="175">
        <v>2023</v>
      </c>
      <c r="E33" s="20">
        <v>0</v>
      </c>
      <c r="F33" s="21">
        <v>82.346532180449415</v>
      </c>
      <c r="G33" s="21">
        <v>84.002844861871253</v>
      </c>
      <c r="H33" s="21">
        <v>85.659157543293105</v>
      </c>
      <c r="I33" s="21">
        <v>86.918851036576825</v>
      </c>
      <c r="J33" s="21">
        <v>88.178544529860531</v>
      </c>
      <c r="K33" s="21">
        <v>89.438238023144251</v>
      </c>
      <c r="L33" s="21">
        <v>90.697931516427971</v>
      </c>
      <c r="M33" s="21">
        <v>91.95762500971172</v>
      </c>
      <c r="N33" s="21">
        <v>93.21731850299544</v>
      </c>
      <c r="O33" s="21">
        <v>94.47701199627916</v>
      </c>
      <c r="P33" s="21">
        <v>95.73670548956288</v>
      </c>
      <c r="Q33" s="21">
        <v>96.996398982846586</v>
      </c>
      <c r="R33" s="21">
        <v>98.25609247613032</v>
      </c>
      <c r="S33" s="21">
        <v>99.65157958594628</v>
      </c>
      <c r="T33" s="21">
        <v>101.04706669576224</v>
      </c>
      <c r="U33" s="21">
        <v>102.4425538055782</v>
      </c>
      <c r="V33" s="21">
        <v>103.83804091539416</v>
      </c>
      <c r="W33" s="21">
        <v>105.23352802521011</v>
      </c>
      <c r="X33" s="21">
        <v>106.47156953138905</v>
      </c>
      <c r="Y33" s="21">
        <v>107.709611037568</v>
      </c>
      <c r="Z33" s="21">
        <v>108.94765254374694</v>
      </c>
      <c r="AA33" s="21">
        <v>110.18569404992589</v>
      </c>
      <c r="AB33" s="21">
        <v>111.42373555610482</v>
      </c>
      <c r="AC33" s="21">
        <v>112.86811731331359</v>
      </c>
      <c r="AD33" s="21">
        <v>114.31249907052236</v>
      </c>
      <c r="AE33" s="21">
        <v>115.75688082773114</v>
      </c>
      <c r="AF33" s="21">
        <v>117.20126258493991</v>
      </c>
      <c r="AG33" s="22">
        <v>120.41827982173916</v>
      </c>
      <c r="AI33" s="20">
        <v>0</v>
      </c>
      <c r="AJ33" s="21">
        <v>5.2166744805659615</v>
      </c>
      <c r="AK33" s="21">
        <v>5.3216023247413169</v>
      </c>
      <c r="AL33" s="21">
        <v>5.4265301689166732</v>
      </c>
      <c r="AM33" s="21">
        <v>5.5063320831654474</v>
      </c>
      <c r="AN33" s="21">
        <v>5.5861339974142208</v>
      </c>
      <c r="AO33" s="21">
        <v>5.665935911662995</v>
      </c>
      <c r="AP33" s="21">
        <v>5.7457378259117702</v>
      </c>
      <c r="AQ33" s="21">
        <v>5.8255397401605462</v>
      </c>
      <c r="AR33" s="21">
        <v>5.9053416544093205</v>
      </c>
      <c r="AS33" s="21">
        <v>5.9851435686580947</v>
      </c>
      <c r="AT33" s="21">
        <v>6.0649454829068699</v>
      </c>
      <c r="AU33" s="21">
        <v>6.1447473971556432</v>
      </c>
      <c r="AV33" s="21">
        <v>6.2245493114044184</v>
      </c>
      <c r="AW33" s="21">
        <v>6.312953786990386</v>
      </c>
      <c r="AX33" s="21">
        <v>6.4013582625763545</v>
      </c>
      <c r="AY33" s="21">
        <v>6.4897627381623222</v>
      </c>
      <c r="AZ33" s="21">
        <v>6.5781672137482907</v>
      </c>
      <c r="BA33" s="21">
        <v>6.6665716893342575</v>
      </c>
      <c r="BB33" s="21">
        <v>6.7450019445028957</v>
      </c>
      <c r="BC33" s="21">
        <v>6.8234321996715348</v>
      </c>
      <c r="BD33" s="21">
        <v>6.901862454840173</v>
      </c>
      <c r="BE33" s="21">
        <v>6.9802927100088112</v>
      </c>
      <c r="BF33" s="21">
        <v>7.0587229651774486</v>
      </c>
      <c r="BG33" s="21">
        <v>7.1502249295408609</v>
      </c>
      <c r="BH33" s="21">
        <v>7.2417268939042723</v>
      </c>
      <c r="BI33" s="21">
        <v>7.3332288582676846</v>
      </c>
      <c r="BJ33" s="21">
        <v>7.424730822631096</v>
      </c>
      <c r="BK33" s="22">
        <v>7.6285297110405814</v>
      </c>
      <c r="BM33" s="163">
        <f>VLOOKUP(BM$6,'MonteCarlo Policy Paths'!$N$2:$S$31,$B33+1,FALSE)</f>
        <v>23.967702867134744</v>
      </c>
      <c r="BN33" s="21">
        <f>VLOOKUP(BN$6,'MonteCarlo Policy Paths'!$N$2:$S$31,$B33+1,FALSE)</f>
        <v>26.317177955222718</v>
      </c>
      <c r="BO33" s="21">
        <f>VLOOKUP(BO$6,'MonteCarlo Policy Paths'!$N$2:$S$31,$B33+1,FALSE)</f>
        <v>28.893255238045125</v>
      </c>
      <c r="BP33" s="21">
        <f>VLOOKUP(BP$6,'MonteCarlo Policy Paths'!$N$2:$S$31,$B33+1,FALSE)</f>
        <v>31.715102246604285</v>
      </c>
      <c r="BQ33" s="21">
        <f>VLOOKUP(BQ$6,'MonteCarlo Policy Paths'!$N$2:$S$31,$B33+1,FALSE)</f>
        <v>34.790233856835599</v>
      </c>
      <c r="BR33" s="21">
        <f>VLOOKUP(BR$6,'MonteCarlo Policy Paths'!$N$2:$S$31,$B33+1,FALSE)</f>
        <v>38.117013285454661</v>
      </c>
      <c r="BS33" s="21">
        <f>VLOOKUP(BS$6,'MonteCarlo Policy Paths'!$N$2:$S$31,$B33+1,FALSE)</f>
        <v>41.72840612279375</v>
      </c>
      <c r="BT33" s="21">
        <f>VLOOKUP(BT$6,'MonteCarlo Policy Paths'!$N$2:$S$31,$B33+1,FALSE)</f>
        <v>45.677249983631562</v>
      </c>
      <c r="BU33" s="21">
        <f>VLOOKUP(BU$6,'MonteCarlo Policy Paths'!$N$2:$S$31,$B33+1,FALSE)</f>
        <v>49.99204890598088</v>
      </c>
      <c r="BV33" s="21">
        <f>VLOOKUP(BV$6,'MonteCarlo Policy Paths'!$N$2:$S$31,$B33+1,FALSE)</f>
        <v>54.768556811140854</v>
      </c>
      <c r="BW33" s="21">
        <f>VLOOKUP(BW$6,'MonteCarlo Policy Paths'!$N$2:$S$31,$B33+1,FALSE)</f>
        <v>60.010238214835042</v>
      </c>
      <c r="BX33" s="21">
        <f>VLOOKUP(BX$6,'MonteCarlo Policy Paths'!$N$2:$S$31,$B33+1,FALSE)</f>
        <v>65.75812779974207</v>
      </c>
      <c r="BY33" s="21">
        <f>VLOOKUP(BY$6,'MonteCarlo Policy Paths'!$N$2:$S$31,$B33+1,FALSE)</f>
        <v>72.066881159093455</v>
      </c>
      <c r="BZ33" s="21">
        <f>VLOOKUP(BZ$6,'MonteCarlo Policy Paths'!$N$2:$S$31,$B33+1,FALSE)</f>
        <v>78.981532638183737</v>
      </c>
      <c r="CA33" s="21">
        <f>VLOOKUP(CA$6,'MonteCarlo Policy Paths'!$N$2:$S$31,$B33+1,FALSE)</f>
        <v>81.252691038046251</v>
      </c>
      <c r="CB33" s="21">
        <f>VLOOKUP(CB$6,'MonteCarlo Policy Paths'!$N$2:$S$31,$B33+1,FALSE)</f>
        <v>83.604044111934414</v>
      </c>
      <c r="CC33" s="21">
        <f>VLOOKUP(CC$6,'MonteCarlo Policy Paths'!$N$2:$S$31,$B33+1,FALSE)</f>
        <v>86.018714380110126</v>
      </c>
      <c r="CD33" s="21">
        <f>VLOOKUP(CD$6,'MonteCarlo Policy Paths'!$N$2:$S$31,$B33+1,FALSE)</f>
        <v>88.506196331807388</v>
      </c>
      <c r="CE33" s="21">
        <f>VLOOKUP(CE$6,'MonteCarlo Policy Paths'!$N$2:$S$31,$B33+1,FALSE)</f>
        <v>91.042757806054695</v>
      </c>
      <c r="CF33" s="21">
        <f>VLOOKUP(CF$6,'MonteCarlo Policy Paths'!$N$2:$S$31,$B33+1,FALSE)</f>
        <v>93.687547211990633</v>
      </c>
      <c r="CG33" s="21">
        <f>VLOOKUP(CG$6,'MonteCarlo Policy Paths'!$N$2:$S$31,$B33+1,FALSE)</f>
        <v>96.373095170621937</v>
      </c>
      <c r="CH33" s="21">
        <f>VLOOKUP(CH$6,'MonteCarlo Policy Paths'!$N$2:$S$31,$B33+1,FALSE)</f>
        <v>99.112987273548597</v>
      </c>
      <c r="CI33" s="21">
        <f>VLOOKUP(CI$6,'MonteCarlo Policy Paths'!$N$2:$S$31,$B33+1,FALSE)</f>
        <v>101.92614153054797</v>
      </c>
      <c r="CJ33" s="21">
        <f>VLOOKUP(CJ$6,'MonteCarlo Policy Paths'!$N$2:$S$31,$B33+1,FALSE)</f>
        <v>104.82221793361833</v>
      </c>
      <c r="CK33" s="21">
        <f>VLOOKUP(CK$6,'MonteCarlo Policy Paths'!$N$2:$S$31,$B33+1,FALSE)</f>
        <v>107.79595653596101</v>
      </c>
      <c r="CL33" s="21">
        <f>VLOOKUP(CL$6,'MonteCarlo Policy Paths'!$N$2:$S$31,$B33+1,FALSE)</f>
        <v>110.84691133589952</v>
      </c>
      <c r="CM33" s="21">
        <f>VLOOKUP(CM$6,'MonteCarlo Policy Paths'!$N$2:$S$31,$B33+1,FALSE)</f>
        <v>113.96784710075578</v>
      </c>
      <c r="CN33" s="21">
        <f>VLOOKUP(CN$6,'MonteCarlo Policy Paths'!$N$2:$S$31,$B33+1,FALSE)</f>
        <v>117.16284845198182</v>
      </c>
      <c r="CO33" s="164">
        <f>VLOOKUP(CO$6,'MonteCarlo Policy Paths'!$N$2:$S$31,$B33+1,FALSE)</f>
        <v>120.41827982173916</v>
      </c>
      <c r="CQ33" s="163">
        <f>BM33*VLOOKUP(AI$6,'Greenhouse Gas Costs Avoided'!$A$2:$I$32,9,FALSE)</f>
        <v>1.5183602829902079</v>
      </c>
      <c r="CR33" s="21">
        <f>BN33*VLOOKUP(AJ$6,'Greenhouse Gas Costs Avoided'!$A$2:$I$32,9,FALSE)</f>
        <v>1.6672001480120395</v>
      </c>
      <c r="CS33" s="21">
        <f>BO33*VLOOKUP(AK$6,'Greenhouse Gas Costs Avoided'!$A$2:$I$32,9,FALSE)</f>
        <v>1.8303953216936328</v>
      </c>
      <c r="CT33" s="21">
        <f>BP33*VLOOKUP(AL$6,'Greenhouse Gas Costs Avoided'!$A$2:$I$32,9,FALSE)</f>
        <v>2.0091600721673259</v>
      </c>
      <c r="CU33" s="21">
        <f>BQ33*VLOOKUP(AM$6,'Greenhouse Gas Costs Avoided'!$A$2:$I$32,9,FALSE)</f>
        <v>2.2039704688009323</v>
      </c>
      <c r="CV33" s="21">
        <f>BR33*VLOOKUP(AN$6,'Greenhouse Gas Costs Avoided'!$A$2:$I$32,9,FALSE)</f>
        <v>2.4147228209427172</v>
      </c>
      <c r="CW33" s="21">
        <f>BS33*VLOOKUP(AO$6,'Greenhouse Gas Costs Avoided'!$A$2:$I$32,9,FALSE)</f>
        <v>2.6435055074141016</v>
      </c>
      <c r="CX33" s="21">
        <f>BT33*VLOOKUP(AP$6,'Greenhouse Gas Costs Avoided'!$A$2:$I$32,9,FALSE)</f>
        <v>2.8936658050138946</v>
      </c>
      <c r="CY33" s="21">
        <f>BU33*VLOOKUP(AQ$6,'Greenhouse Gas Costs Avoided'!$A$2:$I$32,9,FALSE)</f>
        <v>3.1670094520501597</v>
      </c>
      <c r="CZ33" s="21">
        <f>BV33*VLOOKUP(AR$6,'Greenhouse Gas Costs Avoided'!$A$2:$I$32,9,FALSE)</f>
        <v>3.4696024846318703</v>
      </c>
      <c r="DA33" s="21">
        <f>BW33*VLOOKUP(AS$6,'Greenhouse Gas Costs Avoided'!$A$2:$I$32,9,FALSE)</f>
        <v>3.8016643807416939</v>
      </c>
      <c r="DB33" s="21">
        <f>BX33*VLOOKUP(AT$6,'Greenhouse Gas Costs Avoided'!$A$2:$I$32,9,FALSE)</f>
        <v>4.1657946983243246</v>
      </c>
      <c r="DC33" s="21">
        <f>BY33*VLOOKUP(AU$6,'Greenhouse Gas Costs Avoided'!$A$2:$I$32,9,FALSE)</f>
        <v>4.5654558835919028</v>
      </c>
      <c r="DD33" s="21">
        <f>BZ33*VLOOKUP(AV$6,'Greenhouse Gas Costs Avoided'!$A$2:$I$32,9,FALSE)</f>
        <v>5.0035008741682265</v>
      </c>
      <c r="DE33" s="21">
        <f>CA33*VLOOKUP(AW$6,'Greenhouse Gas Costs Avoided'!$A$2:$I$32,9,FALSE)</f>
        <v>5.1473793563843691</v>
      </c>
      <c r="DF33" s="21">
        <f>CB33*VLOOKUP(AX$6,'Greenhouse Gas Costs Avoided'!$A$2:$I$32,9,FALSE)</f>
        <v>5.2963381923007766</v>
      </c>
      <c r="DG33" s="21">
        <f>CC33*VLOOKUP(AY$6,'Greenhouse Gas Costs Avoided'!$A$2:$I$32,9,FALSE)</f>
        <v>5.4493081891352544</v>
      </c>
      <c r="DH33" s="21">
        <f>CD33*VLOOKUP(AZ$6,'Greenhouse Gas Costs Avoided'!$A$2:$I$32,9,FALSE)</f>
        <v>5.606890825278958</v>
      </c>
      <c r="DI33" s="21">
        <f>CE33*VLOOKUP(BA$6,'Greenhouse Gas Costs Avoided'!$A$2:$I$32,9,FALSE)</f>
        <v>5.7675826620899597</v>
      </c>
      <c r="DJ33" s="21">
        <f>CF33*VLOOKUP(BB$6,'Greenhouse Gas Costs Avoided'!$A$2:$I$32,9,FALSE)</f>
        <v>5.935130766850258</v>
      </c>
      <c r="DK33" s="21">
        <f>CG33*VLOOKUP(BC$6,'Greenhouse Gas Costs Avoided'!$A$2:$I$32,9,FALSE)</f>
        <v>6.1052609366481567</v>
      </c>
      <c r="DL33" s="21">
        <f>CH33*VLOOKUP(BD$6,'Greenhouse Gas Costs Avoided'!$A$2:$I$32,9,FALSE)</f>
        <v>6.2788338222861402</v>
      </c>
      <c r="DM33" s="21">
        <f>CI33*VLOOKUP(BE$6,'Greenhouse Gas Costs Avoided'!$A$2:$I$32,9,FALSE)</f>
        <v>6.4570478846612929</v>
      </c>
      <c r="DN33" s="21">
        <f>CJ33*VLOOKUP(BF$6,'Greenhouse Gas Costs Avoided'!$A$2:$I$32,9,FALSE)</f>
        <v>6.6405150868084322</v>
      </c>
      <c r="DO33" s="21">
        <f>CK33*VLOOKUP(BG$6,'Greenhouse Gas Costs Avoided'!$A$2:$I$32,9,FALSE)</f>
        <v>6.8289022097138705</v>
      </c>
      <c r="DP33" s="21">
        <f>CL33*VLOOKUP(BH$6,'Greenhouse Gas Costs Avoided'!$A$2:$I$32,9,FALSE)</f>
        <v>7.0221809990540507</v>
      </c>
      <c r="DQ33" s="21">
        <f>CM33*VLOOKUP(BI$6,'Greenhouse Gas Costs Avoided'!$A$2:$I$32,9,FALSE)</f>
        <v>7.2198931009350886</v>
      </c>
      <c r="DR33" s="21">
        <f>CN33*VLOOKUP(BJ$6,'Greenhouse Gas Costs Avoided'!$A$2:$I$32,9,FALSE)</f>
        <v>7.4222972772007143</v>
      </c>
      <c r="DS33" s="164">
        <f>CO33*VLOOKUP(BK$6,'Greenhouse Gas Costs Avoided'!$A$2:$I$32,9,FALSE)</f>
        <v>7.6285297110405814</v>
      </c>
    </row>
    <row r="34" spans="1:123" x14ac:dyDescent="0.35">
      <c r="A34" s="174">
        <v>28</v>
      </c>
      <c r="B34" s="12">
        <v>2</v>
      </c>
      <c r="C34" s="175">
        <v>2023</v>
      </c>
      <c r="E34" s="20">
        <v>0</v>
      </c>
      <c r="F34" s="21">
        <v>82.346532180449415</v>
      </c>
      <c r="G34" s="21">
        <v>84.002844861871253</v>
      </c>
      <c r="H34" s="21">
        <v>85.659157543293105</v>
      </c>
      <c r="I34" s="21">
        <v>86.918851036576825</v>
      </c>
      <c r="J34" s="21">
        <v>88.178544529860531</v>
      </c>
      <c r="K34" s="21">
        <v>89.438238023144251</v>
      </c>
      <c r="L34" s="21">
        <v>90.697931516427971</v>
      </c>
      <c r="M34" s="21">
        <v>91.95762500971172</v>
      </c>
      <c r="N34" s="21">
        <v>93.21731850299544</v>
      </c>
      <c r="O34" s="21">
        <v>94.47701199627916</v>
      </c>
      <c r="P34" s="21">
        <v>95.73670548956288</v>
      </c>
      <c r="Q34" s="21">
        <v>96.996398982846586</v>
      </c>
      <c r="R34" s="21">
        <v>98.25609247613032</v>
      </c>
      <c r="S34" s="21">
        <v>99.65157958594628</v>
      </c>
      <c r="T34" s="21">
        <v>101.04706669576224</v>
      </c>
      <c r="U34" s="21">
        <v>102.4425538055782</v>
      </c>
      <c r="V34" s="21">
        <v>103.83804091539416</v>
      </c>
      <c r="W34" s="21">
        <v>105.23352802521011</v>
      </c>
      <c r="X34" s="21">
        <v>106.47156953138905</v>
      </c>
      <c r="Y34" s="21">
        <v>107.709611037568</v>
      </c>
      <c r="Z34" s="21">
        <v>108.94765254374694</v>
      </c>
      <c r="AA34" s="21">
        <v>110.18569404992589</v>
      </c>
      <c r="AB34" s="21">
        <v>111.42373555610482</v>
      </c>
      <c r="AC34" s="21">
        <v>112.86811731331359</v>
      </c>
      <c r="AD34" s="21">
        <v>114.31249907052236</v>
      </c>
      <c r="AE34" s="21">
        <v>115.75688082773114</v>
      </c>
      <c r="AF34" s="21">
        <v>117.20126258493991</v>
      </c>
      <c r="AG34" s="22">
        <v>120.41827982173916</v>
      </c>
      <c r="AI34" s="20">
        <v>0</v>
      </c>
      <c r="AJ34" s="21">
        <v>5.2166744805659615</v>
      </c>
      <c r="AK34" s="21">
        <v>5.3216023247413169</v>
      </c>
      <c r="AL34" s="21">
        <v>5.4265301689166732</v>
      </c>
      <c r="AM34" s="21">
        <v>5.5063320831654474</v>
      </c>
      <c r="AN34" s="21">
        <v>5.5861339974142208</v>
      </c>
      <c r="AO34" s="21">
        <v>5.665935911662995</v>
      </c>
      <c r="AP34" s="21">
        <v>5.7457378259117702</v>
      </c>
      <c r="AQ34" s="21">
        <v>5.8255397401605462</v>
      </c>
      <c r="AR34" s="21">
        <v>5.9053416544093205</v>
      </c>
      <c r="AS34" s="21">
        <v>5.9851435686580947</v>
      </c>
      <c r="AT34" s="21">
        <v>6.0649454829068699</v>
      </c>
      <c r="AU34" s="21">
        <v>6.1447473971556432</v>
      </c>
      <c r="AV34" s="21">
        <v>6.2245493114044184</v>
      </c>
      <c r="AW34" s="21">
        <v>6.312953786990386</v>
      </c>
      <c r="AX34" s="21">
        <v>6.4013582625763545</v>
      </c>
      <c r="AY34" s="21">
        <v>6.4897627381623222</v>
      </c>
      <c r="AZ34" s="21">
        <v>6.5781672137482907</v>
      </c>
      <c r="BA34" s="21">
        <v>6.6665716893342575</v>
      </c>
      <c r="BB34" s="21">
        <v>6.7450019445028957</v>
      </c>
      <c r="BC34" s="21">
        <v>6.8234321996715348</v>
      </c>
      <c r="BD34" s="21">
        <v>6.901862454840173</v>
      </c>
      <c r="BE34" s="21">
        <v>6.9802927100088112</v>
      </c>
      <c r="BF34" s="21">
        <v>7.0587229651774486</v>
      </c>
      <c r="BG34" s="21">
        <v>7.1502249295408609</v>
      </c>
      <c r="BH34" s="21">
        <v>7.2417268939042723</v>
      </c>
      <c r="BI34" s="21">
        <v>7.3332288582676846</v>
      </c>
      <c r="BJ34" s="21">
        <v>7.424730822631096</v>
      </c>
      <c r="BK34" s="22">
        <v>7.6285297110405814</v>
      </c>
      <c r="BM34" s="163">
        <f>VLOOKUP(BM$6,'MonteCarlo Policy Paths'!$N$2:$S$31,$B34+1,FALSE)</f>
        <v>23.967702867134744</v>
      </c>
      <c r="BN34" s="21">
        <f>VLOOKUP(BN$6,'MonteCarlo Policy Paths'!$N$2:$S$31,$B34+1,FALSE)</f>
        <v>26.317177955222718</v>
      </c>
      <c r="BO34" s="21">
        <f>VLOOKUP(BO$6,'MonteCarlo Policy Paths'!$N$2:$S$31,$B34+1,FALSE)</f>
        <v>28.893255238045125</v>
      </c>
      <c r="BP34" s="21">
        <f>VLOOKUP(BP$6,'MonteCarlo Policy Paths'!$N$2:$S$31,$B34+1,FALSE)</f>
        <v>31.715102246604285</v>
      </c>
      <c r="BQ34" s="21">
        <f>VLOOKUP(BQ$6,'MonteCarlo Policy Paths'!$N$2:$S$31,$B34+1,FALSE)</f>
        <v>34.790233856835599</v>
      </c>
      <c r="BR34" s="21">
        <f>VLOOKUP(BR$6,'MonteCarlo Policy Paths'!$N$2:$S$31,$B34+1,FALSE)</f>
        <v>38.117013285454661</v>
      </c>
      <c r="BS34" s="21">
        <f>VLOOKUP(BS$6,'MonteCarlo Policy Paths'!$N$2:$S$31,$B34+1,FALSE)</f>
        <v>41.72840612279375</v>
      </c>
      <c r="BT34" s="21">
        <f>VLOOKUP(BT$6,'MonteCarlo Policy Paths'!$N$2:$S$31,$B34+1,FALSE)</f>
        <v>45.677249983631562</v>
      </c>
      <c r="BU34" s="21">
        <f>VLOOKUP(BU$6,'MonteCarlo Policy Paths'!$N$2:$S$31,$B34+1,FALSE)</f>
        <v>49.99204890598088</v>
      </c>
      <c r="BV34" s="21">
        <f>VLOOKUP(BV$6,'MonteCarlo Policy Paths'!$N$2:$S$31,$B34+1,FALSE)</f>
        <v>54.768556811140854</v>
      </c>
      <c r="BW34" s="21">
        <f>VLOOKUP(BW$6,'MonteCarlo Policy Paths'!$N$2:$S$31,$B34+1,FALSE)</f>
        <v>60.010238214835042</v>
      </c>
      <c r="BX34" s="21">
        <f>VLOOKUP(BX$6,'MonteCarlo Policy Paths'!$N$2:$S$31,$B34+1,FALSE)</f>
        <v>65.75812779974207</v>
      </c>
      <c r="BY34" s="21">
        <f>VLOOKUP(BY$6,'MonteCarlo Policy Paths'!$N$2:$S$31,$B34+1,FALSE)</f>
        <v>72.066881159093455</v>
      </c>
      <c r="BZ34" s="21">
        <f>VLOOKUP(BZ$6,'MonteCarlo Policy Paths'!$N$2:$S$31,$B34+1,FALSE)</f>
        <v>78.981532638183737</v>
      </c>
      <c r="CA34" s="21">
        <f>VLOOKUP(CA$6,'MonteCarlo Policy Paths'!$N$2:$S$31,$B34+1,FALSE)</f>
        <v>81.252691038046251</v>
      </c>
      <c r="CB34" s="21">
        <f>VLOOKUP(CB$6,'MonteCarlo Policy Paths'!$N$2:$S$31,$B34+1,FALSE)</f>
        <v>83.604044111934414</v>
      </c>
      <c r="CC34" s="21">
        <f>VLOOKUP(CC$6,'MonteCarlo Policy Paths'!$N$2:$S$31,$B34+1,FALSE)</f>
        <v>86.018714380110126</v>
      </c>
      <c r="CD34" s="21">
        <f>VLOOKUP(CD$6,'MonteCarlo Policy Paths'!$N$2:$S$31,$B34+1,FALSE)</f>
        <v>88.506196331807388</v>
      </c>
      <c r="CE34" s="21">
        <f>VLOOKUP(CE$6,'MonteCarlo Policy Paths'!$N$2:$S$31,$B34+1,FALSE)</f>
        <v>91.042757806054695</v>
      </c>
      <c r="CF34" s="21">
        <f>VLOOKUP(CF$6,'MonteCarlo Policy Paths'!$N$2:$S$31,$B34+1,FALSE)</f>
        <v>93.687547211990633</v>
      </c>
      <c r="CG34" s="21">
        <f>VLOOKUP(CG$6,'MonteCarlo Policy Paths'!$N$2:$S$31,$B34+1,FALSE)</f>
        <v>96.373095170621937</v>
      </c>
      <c r="CH34" s="21">
        <f>VLOOKUP(CH$6,'MonteCarlo Policy Paths'!$N$2:$S$31,$B34+1,FALSE)</f>
        <v>99.112987273548597</v>
      </c>
      <c r="CI34" s="21">
        <f>VLOOKUP(CI$6,'MonteCarlo Policy Paths'!$N$2:$S$31,$B34+1,FALSE)</f>
        <v>101.92614153054797</v>
      </c>
      <c r="CJ34" s="21">
        <f>VLOOKUP(CJ$6,'MonteCarlo Policy Paths'!$N$2:$S$31,$B34+1,FALSE)</f>
        <v>104.82221793361833</v>
      </c>
      <c r="CK34" s="21">
        <f>VLOOKUP(CK$6,'MonteCarlo Policy Paths'!$N$2:$S$31,$B34+1,FALSE)</f>
        <v>107.79595653596101</v>
      </c>
      <c r="CL34" s="21">
        <f>VLOOKUP(CL$6,'MonteCarlo Policy Paths'!$N$2:$S$31,$B34+1,FALSE)</f>
        <v>110.84691133589952</v>
      </c>
      <c r="CM34" s="21">
        <f>VLOOKUP(CM$6,'MonteCarlo Policy Paths'!$N$2:$S$31,$B34+1,FALSE)</f>
        <v>113.96784710075578</v>
      </c>
      <c r="CN34" s="21">
        <f>VLOOKUP(CN$6,'MonteCarlo Policy Paths'!$N$2:$S$31,$B34+1,FALSE)</f>
        <v>117.16284845198182</v>
      </c>
      <c r="CO34" s="164">
        <f>VLOOKUP(CO$6,'MonteCarlo Policy Paths'!$N$2:$S$31,$B34+1,FALSE)</f>
        <v>120.41827982173916</v>
      </c>
      <c r="CQ34" s="163">
        <f>BM34*VLOOKUP(AI$6,'Greenhouse Gas Costs Avoided'!$A$2:$I$32,9,FALSE)</f>
        <v>1.5183602829902079</v>
      </c>
      <c r="CR34" s="21">
        <f>BN34*VLOOKUP(AJ$6,'Greenhouse Gas Costs Avoided'!$A$2:$I$32,9,FALSE)</f>
        <v>1.6672001480120395</v>
      </c>
      <c r="CS34" s="21">
        <f>BO34*VLOOKUP(AK$6,'Greenhouse Gas Costs Avoided'!$A$2:$I$32,9,FALSE)</f>
        <v>1.8303953216936328</v>
      </c>
      <c r="CT34" s="21">
        <f>BP34*VLOOKUP(AL$6,'Greenhouse Gas Costs Avoided'!$A$2:$I$32,9,FALSE)</f>
        <v>2.0091600721673259</v>
      </c>
      <c r="CU34" s="21">
        <f>BQ34*VLOOKUP(AM$6,'Greenhouse Gas Costs Avoided'!$A$2:$I$32,9,FALSE)</f>
        <v>2.2039704688009323</v>
      </c>
      <c r="CV34" s="21">
        <f>BR34*VLOOKUP(AN$6,'Greenhouse Gas Costs Avoided'!$A$2:$I$32,9,FALSE)</f>
        <v>2.4147228209427172</v>
      </c>
      <c r="CW34" s="21">
        <f>BS34*VLOOKUP(AO$6,'Greenhouse Gas Costs Avoided'!$A$2:$I$32,9,FALSE)</f>
        <v>2.6435055074141016</v>
      </c>
      <c r="CX34" s="21">
        <f>BT34*VLOOKUP(AP$6,'Greenhouse Gas Costs Avoided'!$A$2:$I$32,9,FALSE)</f>
        <v>2.8936658050138946</v>
      </c>
      <c r="CY34" s="21">
        <f>BU34*VLOOKUP(AQ$6,'Greenhouse Gas Costs Avoided'!$A$2:$I$32,9,FALSE)</f>
        <v>3.1670094520501597</v>
      </c>
      <c r="CZ34" s="21">
        <f>BV34*VLOOKUP(AR$6,'Greenhouse Gas Costs Avoided'!$A$2:$I$32,9,FALSE)</f>
        <v>3.4696024846318703</v>
      </c>
      <c r="DA34" s="21">
        <f>BW34*VLOOKUP(AS$6,'Greenhouse Gas Costs Avoided'!$A$2:$I$32,9,FALSE)</f>
        <v>3.8016643807416939</v>
      </c>
      <c r="DB34" s="21">
        <f>BX34*VLOOKUP(AT$6,'Greenhouse Gas Costs Avoided'!$A$2:$I$32,9,FALSE)</f>
        <v>4.1657946983243246</v>
      </c>
      <c r="DC34" s="21">
        <f>BY34*VLOOKUP(AU$6,'Greenhouse Gas Costs Avoided'!$A$2:$I$32,9,FALSE)</f>
        <v>4.5654558835919028</v>
      </c>
      <c r="DD34" s="21">
        <f>BZ34*VLOOKUP(AV$6,'Greenhouse Gas Costs Avoided'!$A$2:$I$32,9,FALSE)</f>
        <v>5.0035008741682265</v>
      </c>
      <c r="DE34" s="21">
        <f>CA34*VLOOKUP(AW$6,'Greenhouse Gas Costs Avoided'!$A$2:$I$32,9,FALSE)</f>
        <v>5.1473793563843691</v>
      </c>
      <c r="DF34" s="21">
        <f>CB34*VLOOKUP(AX$6,'Greenhouse Gas Costs Avoided'!$A$2:$I$32,9,FALSE)</f>
        <v>5.2963381923007766</v>
      </c>
      <c r="DG34" s="21">
        <f>CC34*VLOOKUP(AY$6,'Greenhouse Gas Costs Avoided'!$A$2:$I$32,9,FALSE)</f>
        <v>5.4493081891352544</v>
      </c>
      <c r="DH34" s="21">
        <f>CD34*VLOOKUP(AZ$6,'Greenhouse Gas Costs Avoided'!$A$2:$I$32,9,FALSE)</f>
        <v>5.606890825278958</v>
      </c>
      <c r="DI34" s="21">
        <f>CE34*VLOOKUP(BA$6,'Greenhouse Gas Costs Avoided'!$A$2:$I$32,9,FALSE)</f>
        <v>5.7675826620899597</v>
      </c>
      <c r="DJ34" s="21">
        <f>CF34*VLOOKUP(BB$6,'Greenhouse Gas Costs Avoided'!$A$2:$I$32,9,FALSE)</f>
        <v>5.935130766850258</v>
      </c>
      <c r="DK34" s="21">
        <f>CG34*VLOOKUP(BC$6,'Greenhouse Gas Costs Avoided'!$A$2:$I$32,9,FALSE)</f>
        <v>6.1052609366481567</v>
      </c>
      <c r="DL34" s="21">
        <f>CH34*VLOOKUP(BD$6,'Greenhouse Gas Costs Avoided'!$A$2:$I$32,9,FALSE)</f>
        <v>6.2788338222861402</v>
      </c>
      <c r="DM34" s="21">
        <f>CI34*VLOOKUP(BE$6,'Greenhouse Gas Costs Avoided'!$A$2:$I$32,9,FALSE)</f>
        <v>6.4570478846612929</v>
      </c>
      <c r="DN34" s="21">
        <f>CJ34*VLOOKUP(BF$6,'Greenhouse Gas Costs Avoided'!$A$2:$I$32,9,FALSE)</f>
        <v>6.6405150868084322</v>
      </c>
      <c r="DO34" s="21">
        <f>CK34*VLOOKUP(BG$6,'Greenhouse Gas Costs Avoided'!$A$2:$I$32,9,FALSE)</f>
        <v>6.8289022097138705</v>
      </c>
      <c r="DP34" s="21">
        <f>CL34*VLOOKUP(BH$6,'Greenhouse Gas Costs Avoided'!$A$2:$I$32,9,FALSE)</f>
        <v>7.0221809990540507</v>
      </c>
      <c r="DQ34" s="21">
        <f>CM34*VLOOKUP(BI$6,'Greenhouse Gas Costs Avoided'!$A$2:$I$32,9,FALSE)</f>
        <v>7.2198931009350886</v>
      </c>
      <c r="DR34" s="21">
        <f>CN34*VLOOKUP(BJ$6,'Greenhouse Gas Costs Avoided'!$A$2:$I$32,9,FALSE)</f>
        <v>7.4222972772007143</v>
      </c>
      <c r="DS34" s="164">
        <f>CO34*VLOOKUP(BK$6,'Greenhouse Gas Costs Avoided'!$A$2:$I$32,9,FALSE)</f>
        <v>7.6285297110405814</v>
      </c>
    </row>
    <row r="35" spans="1:123" x14ac:dyDescent="0.35">
      <c r="A35" s="174">
        <v>29</v>
      </c>
      <c r="B35" s="12">
        <v>4</v>
      </c>
      <c r="C35" s="175">
        <v>2023</v>
      </c>
      <c r="E35" s="20">
        <v>0</v>
      </c>
      <c r="F35" s="21">
        <v>82.346532180449415</v>
      </c>
      <c r="G35" s="21">
        <v>84.002844861871253</v>
      </c>
      <c r="H35" s="21">
        <v>85.659157543293105</v>
      </c>
      <c r="I35" s="21">
        <v>86.918851036576825</v>
      </c>
      <c r="J35" s="21">
        <v>88.178544529860531</v>
      </c>
      <c r="K35" s="21">
        <v>89.438238023144251</v>
      </c>
      <c r="L35" s="21">
        <v>90.697931516427971</v>
      </c>
      <c r="M35" s="21">
        <v>91.95762500971172</v>
      </c>
      <c r="N35" s="21">
        <v>93.21731850299544</v>
      </c>
      <c r="O35" s="21">
        <v>94.47701199627916</v>
      </c>
      <c r="P35" s="21">
        <v>95.73670548956288</v>
      </c>
      <c r="Q35" s="21">
        <v>96.996398982846586</v>
      </c>
      <c r="R35" s="21">
        <v>98.25609247613032</v>
      </c>
      <c r="S35" s="21">
        <v>99.65157958594628</v>
      </c>
      <c r="T35" s="21">
        <v>101.04706669576224</v>
      </c>
      <c r="U35" s="21">
        <v>102.4425538055782</v>
      </c>
      <c r="V35" s="21">
        <v>103.83804091539416</v>
      </c>
      <c r="W35" s="21">
        <v>105.23352802521011</v>
      </c>
      <c r="X35" s="21">
        <v>106.47156953138905</v>
      </c>
      <c r="Y35" s="21">
        <v>107.709611037568</v>
      </c>
      <c r="Z35" s="21">
        <v>108.94765254374694</v>
      </c>
      <c r="AA35" s="21">
        <v>110.18569404992589</v>
      </c>
      <c r="AB35" s="21">
        <v>111.42373555610482</v>
      </c>
      <c r="AC35" s="21">
        <v>112.86811731331359</v>
      </c>
      <c r="AD35" s="21">
        <v>114.31249907052236</v>
      </c>
      <c r="AE35" s="21">
        <v>115.75688082773114</v>
      </c>
      <c r="AF35" s="21">
        <v>117.20126258493991</v>
      </c>
      <c r="AG35" s="22">
        <v>119.5319620819439</v>
      </c>
      <c r="AI35" s="20">
        <v>0</v>
      </c>
      <c r="AJ35" s="21">
        <v>5.2166744805659615</v>
      </c>
      <c r="AK35" s="21">
        <v>5.3216023247413169</v>
      </c>
      <c r="AL35" s="21">
        <v>5.4265301689166732</v>
      </c>
      <c r="AM35" s="21">
        <v>5.5063320831654474</v>
      </c>
      <c r="AN35" s="21">
        <v>5.5861339974142208</v>
      </c>
      <c r="AO35" s="21">
        <v>5.665935911662995</v>
      </c>
      <c r="AP35" s="21">
        <v>5.7457378259117702</v>
      </c>
      <c r="AQ35" s="21">
        <v>5.8255397401605462</v>
      </c>
      <c r="AR35" s="21">
        <v>5.9053416544093205</v>
      </c>
      <c r="AS35" s="21">
        <v>5.9851435686580947</v>
      </c>
      <c r="AT35" s="21">
        <v>6.0649454829068699</v>
      </c>
      <c r="AU35" s="21">
        <v>6.1447473971556432</v>
      </c>
      <c r="AV35" s="21">
        <v>6.2245493114044184</v>
      </c>
      <c r="AW35" s="21">
        <v>6.312953786990386</v>
      </c>
      <c r="AX35" s="21">
        <v>6.4013582625763545</v>
      </c>
      <c r="AY35" s="21">
        <v>6.4897627381623222</v>
      </c>
      <c r="AZ35" s="21">
        <v>6.5781672137482907</v>
      </c>
      <c r="BA35" s="21">
        <v>6.6665716893342575</v>
      </c>
      <c r="BB35" s="21">
        <v>6.7450019445028957</v>
      </c>
      <c r="BC35" s="21">
        <v>6.8234321996715348</v>
      </c>
      <c r="BD35" s="21">
        <v>6.901862454840173</v>
      </c>
      <c r="BE35" s="21">
        <v>6.9802927100088112</v>
      </c>
      <c r="BF35" s="21">
        <v>7.0587229651774486</v>
      </c>
      <c r="BG35" s="21">
        <v>7.1502249295408609</v>
      </c>
      <c r="BH35" s="21">
        <v>7.2417268939042723</v>
      </c>
      <c r="BI35" s="21">
        <v>7.3332288582676846</v>
      </c>
      <c r="BJ35" s="21">
        <v>7.424730822631096</v>
      </c>
      <c r="BK35" s="22">
        <v>7.5723812490175435</v>
      </c>
      <c r="BM35" s="163">
        <f>VLOOKUP(BM$6,'MonteCarlo Policy Paths'!$N$2:$S$31,$B35+1,FALSE)</f>
        <v>21.456887556927661</v>
      </c>
      <c r="BN35" s="21">
        <f>VLOOKUP(BN$6,'MonteCarlo Policy Paths'!$N$2:$S$31,$B35+1,FALSE)</f>
        <v>23.119081894670884</v>
      </c>
      <c r="BO35" s="21">
        <f>VLOOKUP(BO$6,'MonteCarlo Policy Paths'!$N$2:$S$31,$B35+1,FALSE)</f>
        <v>24.918982795429599</v>
      </c>
      <c r="BP35" s="21">
        <f>VLOOKUP(BP$6,'MonteCarlo Policy Paths'!$N$2:$S$31,$B35+1,FALSE)</f>
        <v>26.866510906830612</v>
      </c>
      <c r="BQ35" s="21">
        <f>VLOOKUP(BQ$6,'MonteCarlo Policy Paths'!$N$2:$S$31,$B35+1,FALSE)</f>
        <v>28.957808063155838</v>
      </c>
      <c r="BR35" s="21">
        <f>VLOOKUP(BR$6,'MonteCarlo Policy Paths'!$N$2:$S$31,$B35+1,FALSE)</f>
        <v>31.169773267386955</v>
      </c>
      <c r="BS35" s="21">
        <f>VLOOKUP(BS$6,'MonteCarlo Policy Paths'!$N$2:$S$31,$B35+1,FALSE)</f>
        <v>33.536503079259326</v>
      </c>
      <c r="BT35" s="21">
        <f>VLOOKUP(BT$6,'MonteCarlo Policy Paths'!$N$2:$S$31,$B35+1,FALSE)</f>
        <v>36.094562758542168</v>
      </c>
      <c r="BU35" s="21">
        <f>VLOOKUP(BU$6,'MonteCarlo Policy Paths'!$N$2:$S$31,$B35+1,FALSE)</f>
        <v>38.859796339203925</v>
      </c>
      <c r="BV35" s="21">
        <f>VLOOKUP(BV$6,'MonteCarlo Policy Paths'!$N$2:$S$31,$B35+1,FALSE)</f>
        <v>41.937214526892696</v>
      </c>
      <c r="BW35" s="21">
        <f>VLOOKUP(BW$6,'MonteCarlo Policy Paths'!$N$2:$S$31,$B35+1,FALSE)</f>
        <v>45.285702034805901</v>
      </c>
      <c r="BX35" s="21">
        <f>VLOOKUP(BX$6,'MonteCarlo Policy Paths'!$N$2:$S$31,$B35+1,FALSE)</f>
        <v>48.923675973628832</v>
      </c>
      <c r="BY35" s="21">
        <f>VLOOKUP(BY$6,'MonteCarlo Policy Paths'!$N$2:$S$31,$B35+1,FALSE)</f>
        <v>52.880283256992421</v>
      </c>
      <c r="BZ35" s="21">
        <f>VLOOKUP(BZ$6,'MonteCarlo Policy Paths'!$N$2:$S$31,$B35+1,FALSE)</f>
        <v>57.179951130409847</v>
      </c>
      <c r="CA35" s="21">
        <f>VLOOKUP(CA$6,'MonteCarlo Policy Paths'!$N$2:$S$31,$B35+1,FALSE)</f>
        <v>59.199989570907007</v>
      </c>
      <c r="CB35" s="21">
        <f>VLOOKUP(CB$6,'MonteCarlo Policy Paths'!$N$2:$S$31,$B35+1,FALSE)</f>
        <v>61.304348310445278</v>
      </c>
      <c r="CC35" s="21">
        <f>VLOOKUP(CC$6,'MonteCarlo Policy Paths'!$N$2:$S$31,$B35+1,FALSE)</f>
        <v>63.486799757257046</v>
      </c>
      <c r="CD35" s="21">
        <f>VLOOKUP(CD$6,'MonteCarlo Policy Paths'!$N$2:$S$31,$B35+1,FALSE)</f>
        <v>65.754412861465767</v>
      </c>
      <c r="CE35" s="21">
        <f>VLOOKUP(CE$6,'MonteCarlo Policy Paths'!$N$2:$S$31,$B35+1,FALSE)</f>
        <v>68.097759333367534</v>
      </c>
      <c r="CF35" s="21">
        <f>VLOOKUP(CF$6,'MonteCarlo Policy Paths'!$N$2:$S$31,$B35+1,FALSE)</f>
        <v>70.548973057852507</v>
      </c>
      <c r="CG35" s="21">
        <f>VLOOKUP(CG$6,'MonteCarlo Policy Paths'!$N$2:$S$31,$B35+1,FALSE)</f>
        <v>73.077007009761019</v>
      </c>
      <c r="CH35" s="21">
        <f>VLOOKUP(CH$6,'MonteCarlo Policy Paths'!$N$2:$S$31,$B35+1,FALSE)</f>
        <v>75.691476032446857</v>
      </c>
      <c r="CI35" s="21">
        <f>VLOOKUP(CI$6,'MonteCarlo Policy Paths'!$N$2:$S$31,$B35+1,FALSE)</f>
        <v>78.404802280730166</v>
      </c>
      <c r="CJ35" s="21">
        <f>VLOOKUP(CJ$6,'MonteCarlo Policy Paths'!$N$2:$S$31,$B35+1,FALSE)</f>
        <v>81.224927058038162</v>
      </c>
      <c r="CK35" s="21">
        <f>VLOOKUP(CK$6,'MonteCarlo Policy Paths'!$N$2:$S$31,$B35+1,FALSE)</f>
        <v>84.152487263770951</v>
      </c>
      <c r="CL35" s="21">
        <f>VLOOKUP(CL$6,'MonteCarlo Policy Paths'!$N$2:$S$31,$B35+1,FALSE)</f>
        <v>87.19069011352974</v>
      </c>
      <c r="CM35" s="21">
        <f>VLOOKUP(CM$6,'MonteCarlo Policy Paths'!$N$2:$S$31,$B35+1,FALSE)</f>
        <v>90.339519718236858</v>
      </c>
      <c r="CN35" s="21">
        <f>VLOOKUP(CN$6,'MonteCarlo Policy Paths'!$N$2:$S$31,$B35+1,FALSE)</f>
        <v>93.604800202242828</v>
      </c>
      <c r="CO35" s="164">
        <f>VLOOKUP(CO$6,'MonteCarlo Policy Paths'!$N$2:$S$31,$B35+1,FALSE)</f>
        <v>96.983684685934094</v>
      </c>
      <c r="CQ35" s="163">
        <f>BM35*VLOOKUP(AI$6,'Greenhouse Gas Costs Avoided'!$A$2:$I$32,9,FALSE)</f>
        <v>1.3592994724454583</v>
      </c>
      <c r="CR35" s="21">
        <f>BN35*VLOOKUP(AJ$6,'Greenhouse Gas Costs Avoided'!$A$2:$I$32,9,FALSE)</f>
        <v>1.4645999210963487</v>
      </c>
      <c r="CS35" s="21">
        <f>BO35*VLOOKUP(AK$6,'Greenhouse Gas Costs Avoided'!$A$2:$I$32,9,FALSE)</f>
        <v>1.5786241167474793</v>
      </c>
      <c r="CT35" s="21">
        <f>BP35*VLOOKUP(AL$6,'Greenhouse Gas Costs Avoided'!$A$2:$I$32,9,FALSE)</f>
        <v>1.7020005350363183</v>
      </c>
      <c r="CU35" s="21">
        <f>BQ35*VLOOKUP(AM$6,'Greenhouse Gas Costs Avoided'!$A$2:$I$32,9,FALSE)</f>
        <v>1.8344847601494692</v>
      </c>
      <c r="CV35" s="21">
        <f>BR35*VLOOKUP(AN$6,'Greenhouse Gas Costs Avoided'!$A$2:$I$32,9,FALSE)</f>
        <v>1.9746133378475101</v>
      </c>
      <c r="CW35" s="21">
        <f>BS35*VLOOKUP(AO$6,'Greenhouse Gas Costs Avoided'!$A$2:$I$32,9,FALSE)</f>
        <v>2.1245462941611284</v>
      </c>
      <c r="CX35" s="21">
        <f>BT35*VLOOKUP(AP$6,'Greenhouse Gas Costs Avoided'!$A$2:$I$32,9,FALSE)</f>
        <v>2.2866000479177169</v>
      </c>
      <c r="CY35" s="21">
        <f>BU35*VLOOKUP(AQ$6,'Greenhouse Gas Costs Avoided'!$A$2:$I$32,9,FALSE)</f>
        <v>2.4617783228380428</v>
      </c>
      <c r="CZ35" s="21">
        <f>BV35*VLOOKUP(AR$6,'Greenhouse Gas Costs Avoided'!$A$2:$I$32,9,FALSE)</f>
        <v>2.6567335747552212</v>
      </c>
      <c r="DA35" s="21">
        <f>BW35*VLOOKUP(AS$6,'Greenhouse Gas Costs Avoided'!$A$2:$I$32,9,FALSE)</f>
        <v>2.8688611394320973</v>
      </c>
      <c r="DB35" s="21">
        <f>BX35*VLOOKUP(AT$6,'Greenhouse Gas Costs Avoided'!$A$2:$I$32,9,FALSE)</f>
        <v>3.099327745676475</v>
      </c>
      <c r="DC35" s="21">
        <f>BY35*VLOOKUP(AU$6,'Greenhouse Gas Costs Avoided'!$A$2:$I$32,9,FALSE)</f>
        <v>3.3499798581359799</v>
      </c>
      <c r="DD35" s="21">
        <f>BZ35*VLOOKUP(AV$6,'Greenhouse Gas Costs Avoided'!$A$2:$I$32,9,FALSE)</f>
        <v>3.6223649492411436</v>
      </c>
      <c r="DE35" s="21">
        <f>CA35*VLOOKUP(AW$6,'Greenhouse Gas Costs Avoided'!$A$2:$I$32,9,FALSE)</f>
        <v>3.7503349159570667</v>
      </c>
      <c r="DF35" s="21">
        <f>CB35*VLOOKUP(AX$6,'Greenhouse Gas Costs Avoided'!$A$2:$I$32,9,FALSE)</f>
        <v>3.8836465958035138</v>
      </c>
      <c r="DG35" s="21">
        <f>CC35*VLOOKUP(AY$6,'Greenhouse Gas Costs Avoided'!$A$2:$I$32,9,FALSE)</f>
        <v>4.0219054692034097</v>
      </c>
      <c r="DH35" s="21">
        <f>CD35*VLOOKUP(AZ$6,'Greenhouse Gas Costs Avoided'!$A$2:$I$32,9,FALSE)</f>
        <v>4.1655593560070496</v>
      </c>
      <c r="DI35" s="21">
        <f>CE35*VLOOKUP(BA$6,'Greenhouse Gas Costs Avoided'!$A$2:$I$32,9,FALSE)</f>
        <v>4.3140109715809301</v>
      </c>
      <c r="DJ35" s="21">
        <f>CF35*VLOOKUP(BB$6,'Greenhouse Gas Costs Avoided'!$A$2:$I$32,9,FALSE)</f>
        <v>4.4692960059878768</v>
      </c>
      <c r="DK35" s="21">
        <f>CG35*VLOOKUP(BC$6,'Greenhouse Gas Costs Avoided'!$A$2:$I$32,9,FALSE)</f>
        <v>4.629447622014963</v>
      </c>
      <c r="DL35" s="21">
        <f>CH35*VLOOKUP(BD$6,'Greenhouse Gas Costs Avoided'!$A$2:$I$32,9,FALSE)</f>
        <v>4.7950749225184994</v>
      </c>
      <c r="DM35" s="21">
        <f>CI35*VLOOKUP(BE$6,'Greenhouse Gas Costs Avoided'!$A$2:$I$32,9,FALSE)</f>
        <v>4.9669648542748472</v>
      </c>
      <c r="DN35" s="21">
        <f>CJ35*VLOOKUP(BF$6,'Greenhouse Gas Costs Avoided'!$A$2:$I$32,9,FALSE)</f>
        <v>5.1456205009456273</v>
      </c>
      <c r="DO35" s="21">
        <f>CK35*VLOOKUP(BG$6,'Greenhouse Gas Costs Avoided'!$A$2:$I$32,9,FALSE)</f>
        <v>5.331082210275417</v>
      </c>
      <c r="DP35" s="21">
        <f>CL35*VLOOKUP(BH$6,'Greenhouse Gas Costs Avoided'!$A$2:$I$32,9,FALSE)</f>
        <v>5.5235531602164318</v>
      </c>
      <c r="DQ35" s="21">
        <f>CM35*VLOOKUP(BI$6,'Greenhouse Gas Costs Avoided'!$A$2:$I$32,9,FALSE)</f>
        <v>5.723032344191421</v>
      </c>
      <c r="DR35" s="21">
        <f>CN35*VLOOKUP(BJ$6,'Greenhouse Gas Costs Avoided'!$A$2:$I$32,9,FALSE)</f>
        <v>5.9298887220104266</v>
      </c>
      <c r="DS35" s="164">
        <f>CO35*VLOOKUP(BK$6,'Greenhouse Gas Costs Avoided'!$A$2:$I$32,9,FALSE)</f>
        <v>6.1439419431008639</v>
      </c>
    </row>
    <row r="36" spans="1:123" x14ac:dyDescent="0.35">
      <c r="A36" s="174">
        <v>30</v>
      </c>
      <c r="B36" s="12">
        <v>3</v>
      </c>
      <c r="C36" s="175">
        <v>2023</v>
      </c>
      <c r="E36" s="20">
        <v>0</v>
      </c>
      <c r="F36" s="21">
        <v>82.346532180449415</v>
      </c>
      <c r="G36" s="21">
        <v>84.002844861871253</v>
      </c>
      <c r="H36" s="21">
        <v>85.659157543293105</v>
      </c>
      <c r="I36" s="21">
        <v>86.918851036576825</v>
      </c>
      <c r="J36" s="21">
        <v>88.178544529860531</v>
      </c>
      <c r="K36" s="21">
        <v>89.438238023144251</v>
      </c>
      <c r="L36" s="21">
        <v>90.697931516427971</v>
      </c>
      <c r="M36" s="21">
        <v>91.95762500971172</v>
      </c>
      <c r="N36" s="21">
        <v>93.21731850299544</v>
      </c>
      <c r="O36" s="21">
        <v>94.47701199627916</v>
      </c>
      <c r="P36" s="21">
        <v>95.73670548956288</v>
      </c>
      <c r="Q36" s="21">
        <v>96.996398982846586</v>
      </c>
      <c r="R36" s="21">
        <v>101.49317720655506</v>
      </c>
      <c r="S36" s="21">
        <v>104.21949379267882</v>
      </c>
      <c r="T36" s="21">
        <v>107.03810370059369</v>
      </c>
      <c r="U36" s="21">
        <v>109.92690053835344</v>
      </c>
      <c r="V36" s="21">
        <v>112.89757853003228</v>
      </c>
      <c r="W36" s="21">
        <v>115.91943874780665</v>
      </c>
      <c r="X36" s="21">
        <v>119.06733931122673</v>
      </c>
      <c r="Y36" s="21">
        <v>122.25496395468721</v>
      </c>
      <c r="Z36" s="21">
        <v>125.4992630232488</v>
      </c>
      <c r="AA36" s="21">
        <v>128.82380079097237</v>
      </c>
      <c r="AB36" s="21">
        <v>132.24028719953677</v>
      </c>
      <c r="AC36" s="21">
        <v>135.74155640209787</v>
      </c>
      <c r="AD36" s="21">
        <v>139.32654413598658</v>
      </c>
      <c r="AE36" s="21">
        <v>142.9856742986068</v>
      </c>
      <c r="AF36" s="21">
        <v>146.72361540812219</v>
      </c>
      <c r="AG36" s="22">
        <v>150.52284977717397</v>
      </c>
      <c r="AI36" s="20">
        <v>0</v>
      </c>
      <c r="AJ36" s="21">
        <v>5.2166744805659615</v>
      </c>
      <c r="AK36" s="21">
        <v>5.3216023247413169</v>
      </c>
      <c r="AL36" s="21">
        <v>5.4265301689166732</v>
      </c>
      <c r="AM36" s="21">
        <v>5.5063320831654474</v>
      </c>
      <c r="AN36" s="21">
        <v>5.5861339974142208</v>
      </c>
      <c r="AO36" s="21">
        <v>5.665935911662995</v>
      </c>
      <c r="AP36" s="21">
        <v>5.7457378259117702</v>
      </c>
      <c r="AQ36" s="21">
        <v>5.8255397401605462</v>
      </c>
      <c r="AR36" s="21">
        <v>5.9053416544093205</v>
      </c>
      <c r="AS36" s="21">
        <v>5.9851435686580947</v>
      </c>
      <c r="AT36" s="21">
        <v>6.0649454829068699</v>
      </c>
      <c r="AU36" s="21">
        <v>6.1447473971556432</v>
      </c>
      <c r="AV36" s="21">
        <v>6.4296194808152167</v>
      </c>
      <c r="AW36" s="21">
        <v>6.6023323538917609</v>
      </c>
      <c r="AX36" s="21">
        <v>6.7808920331878957</v>
      </c>
      <c r="AY36" s="21">
        <v>6.9638980729572149</v>
      </c>
      <c r="AZ36" s="21">
        <v>7.1520913053717949</v>
      </c>
      <c r="BA36" s="21">
        <v>7.3435269452765404</v>
      </c>
      <c r="BB36" s="21">
        <v>7.5429472742415475</v>
      </c>
      <c r="BC36" s="21">
        <v>7.744884134129272</v>
      </c>
      <c r="BD36" s="21">
        <v>7.950411333759269</v>
      </c>
      <c r="BE36" s="21">
        <v>8.161021676093501</v>
      </c>
      <c r="BF36" s="21">
        <v>8.3774569890184303</v>
      </c>
      <c r="BG36" s="21">
        <v>8.5992633142510115</v>
      </c>
      <c r="BH36" s="21">
        <v>8.8263732304711304</v>
      </c>
      <c r="BI36" s="21">
        <v>9.05818008905967</v>
      </c>
      <c r="BJ36" s="21">
        <v>9.2949796418706736</v>
      </c>
      <c r="BK36" s="22">
        <v>9.5356621388007277</v>
      </c>
      <c r="BM36" s="163">
        <f>VLOOKUP(BM$6,'MonteCarlo Policy Paths'!$N$2:$S$31,$B36+1,FALSE)</f>
        <v>24.400896901266854</v>
      </c>
      <c r="BN36" s="21">
        <f>VLOOKUP(BN$6,'MonteCarlo Policy Paths'!$N$2:$S$31,$B36+1,FALSE)</f>
        <v>27.277092285564247</v>
      </c>
      <c r="BO36" s="21">
        <f>VLOOKUP(BO$6,'MonteCarlo Policy Paths'!$N$2:$S$31,$B36+1,FALSE)</f>
        <v>30.488398193607274</v>
      </c>
      <c r="BP36" s="21">
        <f>VLOOKUP(BP$6,'MonteCarlo Policy Paths'!$N$2:$S$31,$B36+1,FALSE)</f>
        <v>34.070901710124843</v>
      </c>
      <c r="BQ36" s="21">
        <f>VLOOKUP(BQ$6,'MonteCarlo Policy Paths'!$N$2:$S$31,$B36+1,FALSE)</f>
        <v>38.049962908416198</v>
      </c>
      <c r="BR36" s="21">
        <f>VLOOKUP(BR$6,'MonteCarlo Policy Paths'!$N$2:$S$31,$B36+1,FALSE)</f>
        <v>42.441930627628253</v>
      </c>
      <c r="BS36" s="21">
        <f>VLOOKUP(BS$6,'MonteCarlo Policy Paths'!$N$2:$S$31,$B36+1,FALSE)</f>
        <v>47.302864628556662</v>
      </c>
      <c r="BT36" s="21">
        <f>VLOOKUP(BT$6,'MonteCarlo Policy Paths'!$N$2:$S$31,$B36+1,FALSE)</f>
        <v>52.715092471952183</v>
      </c>
      <c r="BU36" s="21">
        <f>VLOOKUP(BU$6,'MonteCarlo Policy Paths'!$N$2:$S$31,$B36+1,FALSE)</f>
        <v>58.737483764437521</v>
      </c>
      <c r="BV36" s="21">
        <f>VLOOKUP(BV$6,'MonteCarlo Policy Paths'!$N$2:$S$31,$B36+1,FALSE)</f>
        <v>65.512636340122413</v>
      </c>
      <c r="BW36" s="21">
        <f>VLOOKUP(BW$6,'MonteCarlo Policy Paths'!$N$2:$S$31,$B36+1,FALSE)</f>
        <v>73.079994851258945</v>
      </c>
      <c r="BX36" s="21">
        <f>VLOOKUP(BX$6,'MonteCarlo Policy Paths'!$N$2:$S$31,$B36+1,FALSE)</f>
        <v>81.527096411801594</v>
      </c>
      <c r="BY36" s="21">
        <f>VLOOKUP(BY$6,'MonteCarlo Policy Paths'!$N$2:$S$31,$B36+1,FALSE)</f>
        <v>90.963600198236662</v>
      </c>
      <c r="BZ36" s="21">
        <f>VLOOKUP(BZ$6,'MonteCarlo Policy Paths'!$N$2:$S$31,$B36+1,FALSE)</f>
        <v>101.49317720655506</v>
      </c>
      <c r="CA36" s="21">
        <f>VLOOKUP(CA$6,'MonteCarlo Policy Paths'!$N$2:$S$31,$B36+1,FALSE)</f>
        <v>104.21949379267882</v>
      </c>
      <c r="CB36" s="21">
        <f>VLOOKUP(CB$6,'MonteCarlo Policy Paths'!$N$2:$S$31,$B36+1,FALSE)</f>
        <v>107.03810370059369</v>
      </c>
      <c r="CC36" s="21">
        <f>VLOOKUP(CC$6,'MonteCarlo Policy Paths'!$N$2:$S$31,$B36+1,FALSE)</f>
        <v>109.92690053835344</v>
      </c>
      <c r="CD36" s="21">
        <f>VLOOKUP(CD$6,'MonteCarlo Policy Paths'!$N$2:$S$31,$B36+1,FALSE)</f>
        <v>112.89757853003228</v>
      </c>
      <c r="CE36" s="21">
        <f>VLOOKUP(CE$6,'MonteCarlo Policy Paths'!$N$2:$S$31,$B36+1,FALSE)</f>
        <v>115.91943874780665</v>
      </c>
      <c r="CF36" s="21">
        <f>VLOOKUP(CF$6,'MonteCarlo Policy Paths'!$N$2:$S$31,$B36+1,FALSE)</f>
        <v>119.06733931122673</v>
      </c>
      <c r="CG36" s="21">
        <f>VLOOKUP(CG$6,'MonteCarlo Policy Paths'!$N$2:$S$31,$B36+1,FALSE)</f>
        <v>122.25496395468721</v>
      </c>
      <c r="CH36" s="21">
        <f>VLOOKUP(CH$6,'MonteCarlo Policy Paths'!$N$2:$S$31,$B36+1,FALSE)</f>
        <v>125.4992630232488</v>
      </c>
      <c r="CI36" s="21">
        <f>VLOOKUP(CI$6,'MonteCarlo Policy Paths'!$N$2:$S$31,$B36+1,FALSE)</f>
        <v>128.82380079097237</v>
      </c>
      <c r="CJ36" s="21">
        <f>VLOOKUP(CJ$6,'MonteCarlo Policy Paths'!$N$2:$S$31,$B36+1,FALSE)</f>
        <v>132.24028719953677</v>
      </c>
      <c r="CK36" s="21">
        <f>VLOOKUP(CK$6,'MonteCarlo Policy Paths'!$N$2:$S$31,$B36+1,FALSE)</f>
        <v>135.74155640209787</v>
      </c>
      <c r="CL36" s="21">
        <f>VLOOKUP(CL$6,'MonteCarlo Policy Paths'!$N$2:$S$31,$B36+1,FALSE)</f>
        <v>139.32654413598658</v>
      </c>
      <c r="CM36" s="21">
        <f>VLOOKUP(CM$6,'MonteCarlo Policy Paths'!$N$2:$S$31,$B36+1,FALSE)</f>
        <v>142.9856742986068</v>
      </c>
      <c r="CN36" s="21">
        <f>VLOOKUP(CN$6,'MonteCarlo Policy Paths'!$N$2:$S$31,$B36+1,FALSE)</f>
        <v>146.72361540812219</v>
      </c>
      <c r="CO36" s="164">
        <f>VLOOKUP(CO$6,'MonteCarlo Policy Paths'!$N$2:$S$31,$B36+1,FALSE)</f>
        <v>150.52284977717397</v>
      </c>
      <c r="CQ36" s="163">
        <f>BM36*VLOOKUP(AI$6,'Greenhouse Gas Costs Avoided'!$A$2:$I$32,9,FALSE)</f>
        <v>1.5458032390340439</v>
      </c>
      <c r="CR36" s="21">
        <f>BN36*VLOOKUP(AJ$6,'Greenhouse Gas Costs Avoided'!$A$2:$I$32,9,FALSE)</f>
        <v>1.7280109734108424</v>
      </c>
      <c r="CS36" s="21">
        <f>BO36*VLOOKUP(AK$6,'Greenhouse Gas Costs Avoided'!$A$2:$I$32,9,FALSE)</f>
        <v>1.9314480476408618</v>
      </c>
      <c r="CT36" s="21">
        <f>BP36*VLOOKUP(AL$6,'Greenhouse Gas Costs Avoided'!$A$2:$I$32,9,FALSE)</f>
        <v>2.1584005880368746</v>
      </c>
      <c r="CU36" s="21">
        <f>BQ36*VLOOKUP(AM$6,'Greenhouse Gas Costs Avoided'!$A$2:$I$32,9,FALSE)</f>
        <v>2.4104751619151044</v>
      </c>
      <c r="CV36" s="21">
        <f>BR36*VLOOKUP(AN$6,'Greenhouse Gas Costs Avoided'!$A$2:$I$32,9,FALSE)</f>
        <v>2.6887074725371978</v>
      </c>
      <c r="CW36" s="21">
        <f>BS36*VLOOKUP(AO$6,'Greenhouse Gas Costs Avoided'!$A$2:$I$32,9,FALSE)</f>
        <v>2.996648920499946</v>
      </c>
      <c r="CX36" s="21">
        <f>BT36*VLOOKUP(AP$6,'Greenhouse Gas Costs Avoided'!$A$2:$I$32,9,FALSE)</f>
        <v>3.339514978438852</v>
      </c>
      <c r="CY36" s="21">
        <f>BU36*VLOOKUP(AQ$6,'Greenhouse Gas Costs Avoided'!$A$2:$I$32,9,FALSE)</f>
        <v>3.7210350514231747</v>
      </c>
      <c r="CZ36" s="21">
        <f>BV36*VLOOKUP(AR$6,'Greenhouse Gas Costs Avoided'!$A$2:$I$32,9,FALSE)</f>
        <v>4.1502427497639598</v>
      </c>
      <c r="DA36" s="21">
        <f>BW36*VLOOKUP(AS$6,'Greenhouse Gas Costs Avoided'!$A$2:$I$32,9,FALSE)</f>
        <v>4.6296369025600148</v>
      </c>
      <c r="DB36" s="21">
        <f>BX36*VLOOKUP(AT$6,'Greenhouse Gas Costs Avoided'!$A$2:$I$32,9,FALSE)</f>
        <v>5.1647630090130283</v>
      </c>
      <c r="DC36" s="21">
        <f>BY36*VLOOKUP(AU$6,'Greenhouse Gas Costs Avoided'!$A$2:$I$32,9,FALSE)</f>
        <v>5.7625680068068199</v>
      </c>
      <c r="DD36" s="21">
        <f>BZ36*VLOOKUP(AV$6,'Greenhouse Gas Costs Avoided'!$A$2:$I$32,9,FALSE)</f>
        <v>6.4296194808152167</v>
      </c>
      <c r="DE36" s="21">
        <f>CA36*VLOOKUP(AW$6,'Greenhouse Gas Costs Avoided'!$A$2:$I$32,9,FALSE)</f>
        <v>6.6023323538917609</v>
      </c>
      <c r="DF36" s="21">
        <f>CB36*VLOOKUP(AX$6,'Greenhouse Gas Costs Avoided'!$A$2:$I$32,9,FALSE)</f>
        <v>6.7808920331878957</v>
      </c>
      <c r="DG36" s="21">
        <f>CC36*VLOOKUP(AY$6,'Greenhouse Gas Costs Avoided'!$A$2:$I$32,9,FALSE)</f>
        <v>6.9638980729572149</v>
      </c>
      <c r="DH36" s="21">
        <f>CD36*VLOOKUP(AZ$6,'Greenhouse Gas Costs Avoided'!$A$2:$I$32,9,FALSE)</f>
        <v>7.1520913053717949</v>
      </c>
      <c r="DI36" s="21">
        <f>CE36*VLOOKUP(BA$6,'Greenhouse Gas Costs Avoided'!$A$2:$I$32,9,FALSE)</f>
        <v>7.3435269452765404</v>
      </c>
      <c r="DJ36" s="21">
        <f>CF36*VLOOKUP(BB$6,'Greenhouse Gas Costs Avoided'!$A$2:$I$32,9,FALSE)</f>
        <v>7.5429472742415475</v>
      </c>
      <c r="DK36" s="21">
        <f>CG36*VLOOKUP(BC$6,'Greenhouse Gas Costs Avoided'!$A$2:$I$32,9,FALSE)</f>
        <v>7.744884134129272</v>
      </c>
      <c r="DL36" s="21">
        <f>CH36*VLOOKUP(BD$6,'Greenhouse Gas Costs Avoided'!$A$2:$I$32,9,FALSE)</f>
        <v>7.950411333759269</v>
      </c>
      <c r="DM36" s="21">
        <f>CI36*VLOOKUP(BE$6,'Greenhouse Gas Costs Avoided'!$A$2:$I$32,9,FALSE)</f>
        <v>8.161021676093501</v>
      </c>
      <c r="DN36" s="21">
        <f>CJ36*VLOOKUP(BF$6,'Greenhouse Gas Costs Avoided'!$A$2:$I$32,9,FALSE)</f>
        <v>8.3774569890184303</v>
      </c>
      <c r="DO36" s="21">
        <f>CK36*VLOOKUP(BG$6,'Greenhouse Gas Costs Avoided'!$A$2:$I$32,9,FALSE)</f>
        <v>8.5992633142510115</v>
      </c>
      <c r="DP36" s="21">
        <f>CL36*VLOOKUP(BH$6,'Greenhouse Gas Costs Avoided'!$A$2:$I$32,9,FALSE)</f>
        <v>8.8263732304711304</v>
      </c>
      <c r="DQ36" s="21">
        <f>CM36*VLOOKUP(BI$6,'Greenhouse Gas Costs Avoided'!$A$2:$I$32,9,FALSE)</f>
        <v>9.05818008905967</v>
      </c>
      <c r="DR36" s="21">
        <f>CN36*VLOOKUP(BJ$6,'Greenhouse Gas Costs Avoided'!$A$2:$I$32,9,FALSE)</f>
        <v>9.2949796418706736</v>
      </c>
      <c r="DS36" s="164">
        <f>CO36*VLOOKUP(BK$6,'Greenhouse Gas Costs Avoided'!$A$2:$I$32,9,FALSE)</f>
        <v>9.5356621388007277</v>
      </c>
    </row>
    <row r="37" spans="1:123" x14ac:dyDescent="0.35">
      <c r="A37" s="174">
        <v>31</v>
      </c>
      <c r="B37" s="12">
        <v>5</v>
      </c>
      <c r="C37" s="175">
        <v>2023</v>
      </c>
      <c r="E37" s="20">
        <v>0</v>
      </c>
      <c r="F37" s="21">
        <v>82.346532180449415</v>
      </c>
      <c r="G37" s="21">
        <v>84.002844861871253</v>
      </c>
      <c r="H37" s="21">
        <v>85.659157543293105</v>
      </c>
      <c r="I37" s="21">
        <v>86.918851036576825</v>
      </c>
      <c r="J37" s="21">
        <v>88.178544529860531</v>
      </c>
      <c r="K37" s="21">
        <v>89.438238023144251</v>
      </c>
      <c r="L37" s="21">
        <v>90.697931516427971</v>
      </c>
      <c r="M37" s="21">
        <v>91.95762500971172</v>
      </c>
      <c r="N37" s="21">
        <v>93.21731850299544</v>
      </c>
      <c r="O37" s="21">
        <v>94.47701199627916</v>
      </c>
      <c r="P37" s="21">
        <v>95.73670548956288</v>
      </c>
      <c r="Q37" s="21">
        <v>96.996398982846586</v>
      </c>
      <c r="R37" s="21">
        <v>99.874634841342697</v>
      </c>
      <c r="S37" s="21">
        <v>101.93553668931256</v>
      </c>
      <c r="T37" s="21">
        <v>104.04258519817796</v>
      </c>
      <c r="U37" s="21">
        <v>106.18472717196582</v>
      </c>
      <c r="V37" s="21">
        <v>108.36780972271322</v>
      </c>
      <c r="W37" s="21">
        <v>110.57648338650839</v>
      </c>
      <c r="X37" s="21">
        <v>112.7694544213079</v>
      </c>
      <c r="Y37" s="21">
        <v>114.98228749612761</v>
      </c>
      <c r="Z37" s="21">
        <v>117.22345778349788</v>
      </c>
      <c r="AA37" s="21">
        <v>119.50474742044912</v>
      </c>
      <c r="AB37" s="21">
        <v>121.83201137782079</v>
      </c>
      <c r="AC37" s="21">
        <v>124.30483685770574</v>
      </c>
      <c r="AD37" s="21">
        <v>126.81952160325447</v>
      </c>
      <c r="AE37" s="21">
        <v>129.37127756316897</v>
      </c>
      <c r="AF37" s="21">
        <v>131.96243899653103</v>
      </c>
      <c r="AG37" s="22">
        <v>135.47056479945655</v>
      </c>
      <c r="AI37" s="20">
        <v>0</v>
      </c>
      <c r="AJ37" s="21">
        <v>5.2166744805659615</v>
      </c>
      <c r="AK37" s="21">
        <v>5.3216023247413169</v>
      </c>
      <c r="AL37" s="21">
        <v>5.4265301689166732</v>
      </c>
      <c r="AM37" s="21">
        <v>5.5063320831654474</v>
      </c>
      <c r="AN37" s="21">
        <v>5.5861339974142208</v>
      </c>
      <c r="AO37" s="21">
        <v>5.665935911662995</v>
      </c>
      <c r="AP37" s="21">
        <v>5.7457378259117702</v>
      </c>
      <c r="AQ37" s="21">
        <v>5.8255397401605462</v>
      </c>
      <c r="AR37" s="21">
        <v>5.9053416544093205</v>
      </c>
      <c r="AS37" s="21">
        <v>5.9851435686580947</v>
      </c>
      <c r="AT37" s="21">
        <v>6.0649454829068699</v>
      </c>
      <c r="AU37" s="21">
        <v>6.1447473971556432</v>
      </c>
      <c r="AV37" s="21">
        <v>6.327084396109818</v>
      </c>
      <c r="AW37" s="21">
        <v>6.4576430704410743</v>
      </c>
      <c r="AX37" s="21">
        <v>6.5911251478821242</v>
      </c>
      <c r="AY37" s="21">
        <v>6.7268304055597685</v>
      </c>
      <c r="AZ37" s="21">
        <v>6.8651292595600424</v>
      </c>
      <c r="BA37" s="21">
        <v>7.0050493173053994</v>
      </c>
      <c r="BB37" s="21">
        <v>7.1439746093722221</v>
      </c>
      <c r="BC37" s="21">
        <v>7.2841581669004034</v>
      </c>
      <c r="BD37" s="21">
        <v>7.426136894299721</v>
      </c>
      <c r="BE37" s="21">
        <v>7.5706571930511553</v>
      </c>
      <c r="BF37" s="21">
        <v>7.7180899770979394</v>
      </c>
      <c r="BG37" s="21">
        <v>7.8747441218959366</v>
      </c>
      <c r="BH37" s="21">
        <v>8.0340500621877027</v>
      </c>
      <c r="BI37" s="21">
        <v>8.1957044736636782</v>
      </c>
      <c r="BJ37" s="21">
        <v>8.3598552322508848</v>
      </c>
      <c r="BK37" s="22">
        <v>8.5820959249206545</v>
      </c>
      <c r="BM37" s="163">
        <f>VLOOKUP(BM$6,'MonteCarlo Policy Paths'!$N$2:$S$31,$B37+1,FALSE)</f>
        <v>24.184299884200797</v>
      </c>
      <c r="BN37" s="21">
        <f>VLOOKUP(BN$6,'MonteCarlo Policy Paths'!$N$2:$S$31,$B37+1,FALSE)</f>
        <v>26.797135120393484</v>
      </c>
      <c r="BO37" s="21">
        <f>VLOOKUP(BO$6,'MonteCarlo Policy Paths'!$N$2:$S$31,$B37+1,FALSE)</f>
        <v>29.690826715826198</v>
      </c>
      <c r="BP37" s="21">
        <f>VLOOKUP(BP$6,'MonteCarlo Policy Paths'!$N$2:$S$31,$B37+1,FALSE)</f>
        <v>32.893001978364566</v>
      </c>
      <c r="BQ37" s="21">
        <f>VLOOKUP(BQ$6,'MonteCarlo Policy Paths'!$N$2:$S$31,$B37+1,FALSE)</f>
        <v>36.420098382625895</v>
      </c>
      <c r="BR37" s="21">
        <f>VLOOKUP(BR$6,'MonteCarlo Policy Paths'!$N$2:$S$31,$B37+1,FALSE)</f>
        <v>40.279471956541457</v>
      </c>
      <c r="BS37" s="21">
        <f>VLOOKUP(BS$6,'MonteCarlo Policy Paths'!$N$2:$S$31,$B37+1,FALSE)</f>
        <v>44.515635375675203</v>
      </c>
      <c r="BT37" s="21">
        <f>VLOOKUP(BT$6,'MonteCarlo Policy Paths'!$N$2:$S$31,$B37+1,FALSE)</f>
        <v>49.196171227791872</v>
      </c>
      <c r="BU37" s="21">
        <f>VLOOKUP(BU$6,'MonteCarlo Policy Paths'!$N$2:$S$31,$B37+1,FALSE)</f>
        <v>54.364766335209197</v>
      </c>
      <c r="BV37" s="21">
        <f>VLOOKUP(BV$6,'MonteCarlo Policy Paths'!$N$2:$S$31,$B37+1,FALSE)</f>
        <v>60.140596575631633</v>
      </c>
      <c r="BW37" s="21">
        <f>VLOOKUP(BW$6,'MonteCarlo Policy Paths'!$N$2:$S$31,$B37+1,FALSE)</f>
        <v>66.545116533046993</v>
      </c>
      <c r="BX37" s="21">
        <f>VLOOKUP(BX$6,'MonteCarlo Policy Paths'!$N$2:$S$31,$B37+1,FALSE)</f>
        <v>73.642612105771832</v>
      </c>
      <c r="BY37" s="21">
        <f>VLOOKUP(BY$6,'MonteCarlo Policy Paths'!$N$2:$S$31,$B37+1,FALSE)</f>
        <v>81.515240678665066</v>
      </c>
      <c r="BZ37" s="21">
        <f>VLOOKUP(BZ$6,'MonteCarlo Policy Paths'!$N$2:$S$31,$B37+1,FALSE)</f>
        <v>90.237354922369406</v>
      </c>
      <c r="CA37" s="21">
        <f>VLOOKUP(CA$6,'MonteCarlo Policy Paths'!$N$2:$S$31,$B37+1,FALSE)</f>
        <v>92.736092415362535</v>
      </c>
      <c r="CB37" s="21">
        <f>VLOOKUP(CB$6,'MonteCarlo Policy Paths'!$N$2:$S$31,$B37+1,FALSE)</f>
        <v>95.321073906264047</v>
      </c>
      <c r="CC37" s="21">
        <f>VLOOKUP(CC$6,'MonteCarlo Policy Paths'!$N$2:$S$31,$B37+1,FALSE)</f>
        <v>97.972807459231774</v>
      </c>
      <c r="CD37" s="21">
        <f>VLOOKUP(CD$6,'MonteCarlo Policy Paths'!$N$2:$S$31,$B37+1,FALSE)</f>
        <v>100.70188743091984</v>
      </c>
      <c r="CE37" s="21">
        <f>VLOOKUP(CE$6,'MonteCarlo Policy Paths'!$N$2:$S$31,$B37+1,FALSE)</f>
        <v>103.48109827693068</v>
      </c>
      <c r="CF37" s="21">
        <f>VLOOKUP(CF$6,'MonteCarlo Policy Paths'!$N$2:$S$31,$B37+1,FALSE)</f>
        <v>106.37744326160868</v>
      </c>
      <c r="CG37" s="21">
        <f>VLOOKUP(CG$6,'MonteCarlo Policy Paths'!$N$2:$S$31,$B37+1,FALSE)</f>
        <v>109.31402956265458</v>
      </c>
      <c r="CH37" s="21">
        <f>VLOOKUP(CH$6,'MonteCarlo Policy Paths'!$N$2:$S$31,$B37+1,FALSE)</f>
        <v>112.30612514839871</v>
      </c>
      <c r="CI37" s="21">
        <f>VLOOKUP(CI$6,'MonteCarlo Policy Paths'!$N$2:$S$31,$B37+1,FALSE)</f>
        <v>115.37497116076017</v>
      </c>
      <c r="CJ37" s="21">
        <f>VLOOKUP(CJ$6,'MonteCarlo Policy Paths'!$N$2:$S$31,$B37+1,FALSE)</f>
        <v>118.53125256657755</v>
      </c>
      <c r="CK37" s="21">
        <f>VLOOKUP(CK$6,'MonteCarlo Policy Paths'!$N$2:$S$31,$B37+1,FALSE)</f>
        <v>121.76875646902944</v>
      </c>
      <c r="CL37" s="21">
        <f>VLOOKUP(CL$6,'MonteCarlo Policy Paths'!$N$2:$S$31,$B37+1,FALSE)</f>
        <v>125.08672773594304</v>
      </c>
      <c r="CM37" s="21">
        <f>VLOOKUP(CM$6,'MonteCarlo Policy Paths'!$N$2:$S$31,$B37+1,FALSE)</f>
        <v>128.47676069968128</v>
      </c>
      <c r="CN37" s="21">
        <f>VLOOKUP(CN$6,'MonteCarlo Policy Paths'!$N$2:$S$31,$B37+1,FALSE)</f>
        <v>131.94323193005201</v>
      </c>
      <c r="CO37" s="164">
        <f>VLOOKUP(CO$6,'MonteCarlo Policy Paths'!$N$2:$S$31,$B37+1,FALSE)</f>
        <v>135.47056479945655</v>
      </c>
      <c r="CQ37" s="163">
        <f>BM37*VLOOKUP(AI$6,'Greenhouse Gas Costs Avoided'!$A$2:$I$32,9,FALSE)</f>
        <v>1.5320817610121258</v>
      </c>
      <c r="CR37" s="21">
        <f>BN37*VLOOKUP(AJ$6,'Greenhouse Gas Costs Avoided'!$A$2:$I$32,9,FALSE)</f>
        <v>1.6976055607114411</v>
      </c>
      <c r="CS37" s="21">
        <f>BO37*VLOOKUP(AK$6,'Greenhouse Gas Costs Avoided'!$A$2:$I$32,9,FALSE)</f>
        <v>1.8809216846672472</v>
      </c>
      <c r="CT37" s="21">
        <f>BP37*VLOOKUP(AL$6,'Greenhouse Gas Costs Avoided'!$A$2:$I$32,9,FALSE)</f>
        <v>2.0837803301021003</v>
      </c>
      <c r="CU37" s="21">
        <f>BQ37*VLOOKUP(AM$6,'Greenhouse Gas Costs Avoided'!$A$2:$I$32,9,FALSE)</f>
        <v>2.3072228153580183</v>
      </c>
      <c r="CV37" s="21">
        <f>BR37*VLOOKUP(AN$6,'Greenhouse Gas Costs Avoided'!$A$2:$I$32,9,FALSE)</f>
        <v>2.5517151467399573</v>
      </c>
      <c r="CW37" s="21">
        <f>BS37*VLOOKUP(AO$6,'Greenhouse Gas Costs Avoided'!$A$2:$I$32,9,FALSE)</f>
        <v>2.8200772139570236</v>
      </c>
      <c r="CX37" s="21">
        <f>BT37*VLOOKUP(AP$6,'Greenhouse Gas Costs Avoided'!$A$2:$I$32,9,FALSE)</f>
        <v>3.1165903917263735</v>
      </c>
      <c r="CY37" s="21">
        <f>BU37*VLOOKUP(AQ$6,'Greenhouse Gas Costs Avoided'!$A$2:$I$32,9,FALSE)</f>
        <v>3.444022251736667</v>
      </c>
      <c r="CZ37" s="21">
        <f>BV37*VLOOKUP(AR$6,'Greenhouse Gas Costs Avoided'!$A$2:$I$32,9,FALSE)</f>
        <v>3.8099226171979153</v>
      </c>
      <c r="DA37" s="21">
        <f>BW37*VLOOKUP(AS$6,'Greenhouse Gas Costs Avoided'!$A$2:$I$32,9,FALSE)</f>
        <v>4.2156506416508543</v>
      </c>
      <c r="DB37" s="21">
        <f>BX37*VLOOKUP(AT$6,'Greenhouse Gas Costs Avoided'!$A$2:$I$32,9,FALSE)</f>
        <v>4.6652788536686769</v>
      </c>
      <c r="DC37" s="21">
        <f>BY37*VLOOKUP(AU$6,'Greenhouse Gas Costs Avoided'!$A$2:$I$32,9,FALSE)</f>
        <v>5.1640119451993618</v>
      </c>
      <c r="DD37" s="21">
        <f>BZ37*VLOOKUP(AV$6,'Greenhouse Gas Costs Avoided'!$A$2:$I$32,9,FALSE)</f>
        <v>5.7165601774917221</v>
      </c>
      <c r="DE37" s="21">
        <f>CA37*VLOOKUP(AW$6,'Greenhouse Gas Costs Avoided'!$A$2:$I$32,9,FALSE)</f>
        <v>5.8748558551380645</v>
      </c>
      <c r="DF37" s="21">
        <f>CB37*VLOOKUP(AX$6,'Greenhouse Gas Costs Avoided'!$A$2:$I$32,9,FALSE)</f>
        <v>6.0386151127443357</v>
      </c>
      <c r="DG37" s="21">
        <f>CC37*VLOOKUP(AY$6,'Greenhouse Gas Costs Avoided'!$A$2:$I$32,9,FALSE)</f>
        <v>6.2066031310462346</v>
      </c>
      <c r="DH37" s="21">
        <f>CD37*VLOOKUP(AZ$6,'Greenhouse Gas Costs Avoided'!$A$2:$I$32,9,FALSE)</f>
        <v>6.3794910653253769</v>
      </c>
      <c r="DI37" s="21">
        <f>CE37*VLOOKUP(BA$6,'Greenhouse Gas Costs Avoided'!$A$2:$I$32,9,FALSE)</f>
        <v>6.5555548036832505</v>
      </c>
      <c r="DJ37" s="21">
        <f>CF37*VLOOKUP(BB$6,'Greenhouse Gas Costs Avoided'!$A$2:$I$32,9,FALSE)</f>
        <v>6.7390390205459019</v>
      </c>
      <c r="DK37" s="21">
        <f>CG37*VLOOKUP(BC$6,'Greenhouse Gas Costs Avoided'!$A$2:$I$32,9,FALSE)</f>
        <v>6.9250725353887148</v>
      </c>
      <c r="DL37" s="21">
        <f>CH37*VLOOKUP(BD$6,'Greenhouse Gas Costs Avoided'!$A$2:$I$32,9,FALSE)</f>
        <v>7.114622578022705</v>
      </c>
      <c r="DM37" s="21">
        <f>CI37*VLOOKUP(BE$6,'Greenhouse Gas Costs Avoided'!$A$2:$I$32,9,FALSE)</f>
        <v>7.309034780377397</v>
      </c>
      <c r="DN37" s="21">
        <f>CJ37*VLOOKUP(BF$6,'Greenhouse Gas Costs Avoided'!$A$2:$I$32,9,FALSE)</f>
        <v>7.5089860379134308</v>
      </c>
      <c r="DO37" s="21">
        <f>CK37*VLOOKUP(BG$6,'Greenhouse Gas Costs Avoided'!$A$2:$I$32,9,FALSE)</f>
        <v>7.714082761982441</v>
      </c>
      <c r="DP37" s="21">
        <f>CL37*VLOOKUP(BH$6,'Greenhouse Gas Costs Avoided'!$A$2:$I$32,9,FALSE)</f>
        <v>7.9242771147625906</v>
      </c>
      <c r="DQ37" s="21">
        <f>CM37*VLOOKUP(BI$6,'Greenhouse Gas Costs Avoided'!$A$2:$I$32,9,FALSE)</f>
        <v>8.1390365949973802</v>
      </c>
      <c r="DR37" s="21">
        <f>CN37*VLOOKUP(BJ$6,'Greenhouse Gas Costs Avoided'!$A$2:$I$32,9,FALSE)</f>
        <v>8.358638459535694</v>
      </c>
      <c r="DS37" s="164">
        <f>CO37*VLOOKUP(BK$6,'Greenhouse Gas Costs Avoided'!$A$2:$I$32,9,FALSE)</f>
        <v>8.5820959249206545</v>
      </c>
    </row>
    <row r="38" spans="1:123" x14ac:dyDescent="0.35">
      <c r="A38" s="174">
        <v>32</v>
      </c>
      <c r="B38" s="12">
        <v>4</v>
      </c>
      <c r="C38" s="175">
        <v>2023</v>
      </c>
      <c r="E38" s="20">
        <v>0</v>
      </c>
      <c r="F38" s="21">
        <v>82.346532180449415</v>
      </c>
      <c r="G38" s="21">
        <v>84.002844861871253</v>
      </c>
      <c r="H38" s="21">
        <v>85.659157543293105</v>
      </c>
      <c r="I38" s="21">
        <v>86.918851036576825</v>
      </c>
      <c r="J38" s="21">
        <v>88.178544529860531</v>
      </c>
      <c r="K38" s="21">
        <v>89.438238023144251</v>
      </c>
      <c r="L38" s="21">
        <v>90.697931516427971</v>
      </c>
      <c r="M38" s="21">
        <v>91.95762500971172</v>
      </c>
      <c r="N38" s="21">
        <v>93.21731850299544</v>
      </c>
      <c r="O38" s="21">
        <v>94.47701199627916</v>
      </c>
      <c r="P38" s="21">
        <v>95.73670548956288</v>
      </c>
      <c r="Q38" s="21">
        <v>96.996398982846586</v>
      </c>
      <c r="R38" s="21">
        <v>98.25609247613032</v>
      </c>
      <c r="S38" s="21">
        <v>99.65157958594628</v>
      </c>
      <c r="T38" s="21">
        <v>101.04706669576224</v>
      </c>
      <c r="U38" s="21">
        <v>102.4425538055782</v>
      </c>
      <c r="V38" s="21">
        <v>103.83804091539416</v>
      </c>
      <c r="W38" s="21">
        <v>105.23352802521011</v>
      </c>
      <c r="X38" s="21">
        <v>106.47156953138905</v>
      </c>
      <c r="Y38" s="21">
        <v>107.709611037568</v>
      </c>
      <c r="Z38" s="21">
        <v>108.94765254374694</v>
      </c>
      <c r="AA38" s="21">
        <v>110.18569404992589</v>
      </c>
      <c r="AB38" s="21">
        <v>111.42373555610482</v>
      </c>
      <c r="AC38" s="21">
        <v>112.86811731331359</v>
      </c>
      <c r="AD38" s="21">
        <v>114.31249907052236</v>
      </c>
      <c r="AE38" s="21">
        <v>115.75688082773114</v>
      </c>
      <c r="AF38" s="21">
        <v>117.20126258493991</v>
      </c>
      <c r="AG38" s="22">
        <v>119.5319620819439</v>
      </c>
      <c r="AI38" s="20">
        <v>0</v>
      </c>
      <c r="AJ38" s="21">
        <v>5.2166744805659615</v>
      </c>
      <c r="AK38" s="21">
        <v>5.3216023247413169</v>
      </c>
      <c r="AL38" s="21">
        <v>5.4265301689166732</v>
      </c>
      <c r="AM38" s="21">
        <v>5.5063320831654474</v>
      </c>
      <c r="AN38" s="21">
        <v>5.5861339974142208</v>
      </c>
      <c r="AO38" s="21">
        <v>5.665935911662995</v>
      </c>
      <c r="AP38" s="21">
        <v>5.7457378259117702</v>
      </c>
      <c r="AQ38" s="21">
        <v>5.8255397401605462</v>
      </c>
      <c r="AR38" s="21">
        <v>5.9053416544093205</v>
      </c>
      <c r="AS38" s="21">
        <v>5.9851435686580947</v>
      </c>
      <c r="AT38" s="21">
        <v>6.0649454829068699</v>
      </c>
      <c r="AU38" s="21">
        <v>6.1447473971556432</v>
      </c>
      <c r="AV38" s="21">
        <v>6.2245493114044184</v>
      </c>
      <c r="AW38" s="21">
        <v>6.312953786990386</v>
      </c>
      <c r="AX38" s="21">
        <v>6.4013582625763545</v>
      </c>
      <c r="AY38" s="21">
        <v>6.4897627381623222</v>
      </c>
      <c r="AZ38" s="21">
        <v>6.5781672137482907</v>
      </c>
      <c r="BA38" s="21">
        <v>6.6665716893342575</v>
      </c>
      <c r="BB38" s="21">
        <v>6.7450019445028957</v>
      </c>
      <c r="BC38" s="21">
        <v>6.8234321996715348</v>
      </c>
      <c r="BD38" s="21">
        <v>6.901862454840173</v>
      </c>
      <c r="BE38" s="21">
        <v>6.9802927100088112</v>
      </c>
      <c r="BF38" s="21">
        <v>7.0587229651774486</v>
      </c>
      <c r="BG38" s="21">
        <v>7.1502249295408609</v>
      </c>
      <c r="BH38" s="21">
        <v>7.2417268939042723</v>
      </c>
      <c r="BI38" s="21">
        <v>7.3332288582676846</v>
      </c>
      <c r="BJ38" s="21">
        <v>7.424730822631096</v>
      </c>
      <c r="BK38" s="22">
        <v>7.5723812490175435</v>
      </c>
      <c r="BM38" s="163">
        <f>VLOOKUP(BM$6,'MonteCarlo Policy Paths'!$N$2:$S$31,$B38+1,FALSE)</f>
        <v>21.456887556927661</v>
      </c>
      <c r="BN38" s="21">
        <f>VLOOKUP(BN$6,'MonteCarlo Policy Paths'!$N$2:$S$31,$B38+1,FALSE)</f>
        <v>23.119081894670884</v>
      </c>
      <c r="BO38" s="21">
        <f>VLOOKUP(BO$6,'MonteCarlo Policy Paths'!$N$2:$S$31,$B38+1,FALSE)</f>
        <v>24.918982795429599</v>
      </c>
      <c r="BP38" s="21">
        <f>VLOOKUP(BP$6,'MonteCarlo Policy Paths'!$N$2:$S$31,$B38+1,FALSE)</f>
        <v>26.866510906830612</v>
      </c>
      <c r="BQ38" s="21">
        <f>VLOOKUP(BQ$6,'MonteCarlo Policy Paths'!$N$2:$S$31,$B38+1,FALSE)</f>
        <v>28.957808063155838</v>
      </c>
      <c r="BR38" s="21">
        <f>VLOOKUP(BR$6,'MonteCarlo Policy Paths'!$N$2:$S$31,$B38+1,FALSE)</f>
        <v>31.169773267386955</v>
      </c>
      <c r="BS38" s="21">
        <f>VLOOKUP(BS$6,'MonteCarlo Policy Paths'!$N$2:$S$31,$B38+1,FALSE)</f>
        <v>33.536503079259326</v>
      </c>
      <c r="BT38" s="21">
        <f>VLOOKUP(BT$6,'MonteCarlo Policy Paths'!$N$2:$S$31,$B38+1,FALSE)</f>
        <v>36.094562758542168</v>
      </c>
      <c r="BU38" s="21">
        <f>VLOOKUP(BU$6,'MonteCarlo Policy Paths'!$N$2:$S$31,$B38+1,FALSE)</f>
        <v>38.859796339203925</v>
      </c>
      <c r="BV38" s="21">
        <f>VLOOKUP(BV$6,'MonteCarlo Policy Paths'!$N$2:$S$31,$B38+1,FALSE)</f>
        <v>41.937214526892696</v>
      </c>
      <c r="BW38" s="21">
        <f>VLOOKUP(BW$6,'MonteCarlo Policy Paths'!$N$2:$S$31,$B38+1,FALSE)</f>
        <v>45.285702034805901</v>
      </c>
      <c r="BX38" s="21">
        <f>VLOOKUP(BX$6,'MonteCarlo Policy Paths'!$N$2:$S$31,$B38+1,FALSE)</f>
        <v>48.923675973628832</v>
      </c>
      <c r="BY38" s="21">
        <f>VLOOKUP(BY$6,'MonteCarlo Policy Paths'!$N$2:$S$31,$B38+1,FALSE)</f>
        <v>52.880283256992421</v>
      </c>
      <c r="BZ38" s="21">
        <f>VLOOKUP(BZ$6,'MonteCarlo Policy Paths'!$N$2:$S$31,$B38+1,FALSE)</f>
        <v>57.179951130409847</v>
      </c>
      <c r="CA38" s="21">
        <f>VLOOKUP(CA$6,'MonteCarlo Policy Paths'!$N$2:$S$31,$B38+1,FALSE)</f>
        <v>59.199989570907007</v>
      </c>
      <c r="CB38" s="21">
        <f>VLOOKUP(CB$6,'MonteCarlo Policy Paths'!$N$2:$S$31,$B38+1,FALSE)</f>
        <v>61.304348310445278</v>
      </c>
      <c r="CC38" s="21">
        <f>VLOOKUP(CC$6,'MonteCarlo Policy Paths'!$N$2:$S$31,$B38+1,FALSE)</f>
        <v>63.486799757257046</v>
      </c>
      <c r="CD38" s="21">
        <f>VLOOKUP(CD$6,'MonteCarlo Policy Paths'!$N$2:$S$31,$B38+1,FALSE)</f>
        <v>65.754412861465767</v>
      </c>
      <c r="CE38" s="21">
        <f>VLOOKUP(CE$6,'MonteCarlo Policy Paths'!$N$2:$S$31,$B38+1,FALSE)</f>
        <v>68.097759333367534</v>
      </c>
      <c r="CF38" s="21">
        <f>VLOOKUP(CF$6,'MonteCarlo Policy Paths'!$N$2:$S$31,$B38+1,FALSE)</f>
        <v>70.548973057852507</v>
      </c>
      <c r="CG38" s="21">
        <f>VLOOKUP(CG$6,'MonteCarlo Policy Paths'!$N$2:$S$31,$B38+1,FALSE)</f>
        <v>73.077007009761019</v>
      </c>
      <c r="CH38" s="21">
        <f>VLOOKUP(CH$6,'MonteCarlo Policy Paths'!$N$2:$S$31,$B38+1,FALSE)</f>
        <v>75.691476032446857</v>
      </c>
      <c r="CI38" s="21">
        <f>VLOOKUP(CI$6,'MonteCarlo Policy Paths'!$N$2:$S$31,$B38+1,FALSE)</f>
        <v>78.404802280730166</v>
      </c>
      <c r="CJ38" s="21">
        <f>VLOOKUP(CJ$6,'MonteCarlo Policy Paths'!$N$2:$S$31,$B38+1,FALSE)</f>
        <v>81.224927058038162</v>
      </c>
      <c r="CK38" s="21">
        <f>VLOOKUP(CK$6,'MonteCarlo Policy Paths'!$N$2:$S$31,$B38+1,FALSE)</f>
        <v>84.152487263770951</v>
      </c>
      <c r="CL38" s="21">
        <f>VLOOKUP(CL$6,'MonteCarlo Policy Paths'!$N$2:$S$31,$B38+1,FALSE)</f>
        <v>87.19069011352974</v>
      </c>
      <c r="CM38" s="21">
        <f>VLOOKUP(CM$6,'MonteCarlo Policy Paths'!$N$2:$S$31,$B38+1,FALSE)</f>
        <v>90.339519718236858</v>
      </c>
      <c r="CN38" s="21">
        <f>VLOOKUP(CN$6,'MonteCarlo Policy Paths'!$N$2:$S$31,$B38+1,FALSE)</f>
        <v>93.604800202242828</v>
      </c>
      <c r="CO38" s="164">
        <f>VLOOKUP(CO$6,'MonteCarlo Policy Paths'!$N$2:$S$31,$B38+1,FALSE)</f>
        <v>96.983684685934094</v>
      </c>
      <c r="CQ38" s="163">
        <f>BM38*VLOOKUP(AI$6,'Greenhouse Gas Costs Avoided'!$A$2:$I$32,9,FALSE)</f>
        <v>1.3592994724454583</v>
      </c>
      <c r="CR38" s="21">
        <f>BN38*VLOOKUP(AJ$6,'Greenhouse Gas Costs Avoided'!$A$2:$I$32,9,FALSE)</f>
        <v>1.4645999210963487</v>
      </c>
      <c r="CS38" s="21">
        <f>BO38*VLOOKUP(AK$6,'Greenhouse Gas Costs Avoided'!$A$2:$I$32,9,FALSE)</f>
        <v>1.5786241167474793</v>
      </c>
      <c r="CT38" s="21">
        <f>BP38*VLOOKUP(AL$6,'Greenhouse Gas Costs Avoided'!$A$2:$I$32,9,FALSE)</f>
        <v>1.7020005350363183</v>
      </c>
      <c r="CU38" s="21">
        <f>BQ38*VLOOKUP(AM$6,'Greenhouse Gas Costs Avoided'!$A$2:$I$32,9,FALSE)</f>
        <v>1.8344847601494692</v>
      </c>
      <c r="CV38" s="21">
        <f>BR38*VLOOKUP(AN$6,'Greenhouse Gas Costs Avoided'!$A$2:$I$32,9,FALSE)</f>
        <v>1.9746133378475101</v>
      </c>
      <c r="CW38" s="21">
        <f>BS38*VLOOKUP(AO$6,'Greenhouse Gas Costs Avoided'!$A$2:$I$32,9,FALSE)</f>
        <v>2.1245462941611284</v>
      </c>
      <c r="CX38" s="21">
        <f>BT38*VLOOKUP(AP$6,'Greenhouse Gas Costs Avoided'!$A$2:$I$32,9,FALSE)</f>
        <v>2.2866000479177169</v>
      </c>
      <c r="CY38" s="21">
        <f>BU38*VLOOKUP(AQ$6,'Greenhouse Gas Costs Avoided'!$A$2:$I$32,9,FALSE)</f>
        <v>2.4617783228380428</v>
      </c>
      <c r="CZ38" s="21">
        <f>BV38*VLOOKUP(AR$6,'Greenhouse Gas Costs Avoided'!$A$2:$I$32,9,FALSE)</f>
        <v>2.6567335747552212</v>
      </c>
      <c r="DA38" s="21">
        <f>BW38*VLOOKUP(AS$6,'Greenhouse Gas Costs Avoided'!$A$2:$I$32,9,FALSE)</f>
        <v>2.8688611394320973</v>
      </c>
      <c r="DB38" s="21">
        <f>BX38*VLOOKUP(AT$6,'Greenhouse Gas Costs Avoided'!$A$2:$I$32,9,FALSE)</f>
        <v>3.099327745676475</v>
      </c>
      <c r="DC38" s="21">
        <f>BY38*VLOOKUP(AU$6,'Greenhouse Gas Costs Avoided'!$A$2:$I$32,9,FALSE)</f>
        <v>3.3499798581359799</v>
      </c>
      <c r="DD38" s="21">
        <f>BZ38*VLOOKUP(AV$6,'Greenhouse Gas Costs Avoided'!$A$2:$I$32,9,FALSE)</f>
        <v>3.6223649492411436</v>
      </c>
      <c r="DE38" s="21">
        <f>CA38*VLOOKUP(AW$6,'Greenhouse Gas Costs Avoided'!$A$2:$I$32,9,FALSE)</f>
        <v>3.7503349159570667</v>
      </c>
      <c r="DF38" s="21">
        <f>CB38*VLOOKUP(AX$6,'Greenhouse Gas Costs Avoided'!$A$2:$I$32,9,FALSE)</f>
        <v>3.8836465958035138</v>
      </c>
      <c r="DG38" s="21">
        <f>CC38*VLOOKUP(AY$6,'Greenhouse Gas Costs Avoided'!$A$2:$I$32,9,FALSE)</f>
        <v>4.0219054692034097</v>
      </c>
      <c r="DH38" s="21">
        <f>CD38*VLOOKUP(AZ$6,'Greenhouse Gas Costs Avoided'!$A$2:$I$32,9,FALSE)</f>
        <v>4.1655593560070496</v>
      </c>
      <c r="DI38" s="21">
        <f>CE38*VLOOKUP(BA$6,'Greenhouse Gas Costs Avoided'!$A$2:$I$32,9,FALSE)</f>
        <v>4.3140109715809301</v>
      </c>
      <c r="DJ38" s="21">
        <f>CF38*VLOOKUP(BB$6,'Greenhouse Gas Costs Avoided'!$A$2:$I$32,9,FALSE)</f>
        <v>4.4692960059878768</v>
      </c>
      <c r="DK38" s="21">
        <f>CG38*VLOOKUP(BC$6,'Greenhouse Gas Costs Avoided'!$A$2:$I$32,9,FALSE)</f>
        <v>4.629447622014963</v>
      </c>
      <c r="DL38" s="21">
        <f>CH38*VLOOKUP(BD$6,'Greenhouse Gas Costs Avoided'!$A$2:$I$32,9,FALSE)</f>
        <v>4.7950749225184994</v>
      </c>
      <c r="DM38" s="21">
        <f>CI38*VLOOKUP(BE$6,'Greenhouse Gas Costs Avoided'!$A$2:$I$32,9,FALSE)</f>
        <v>4.9669648542748472</v>
      </c>
      <c r="DN38" s="21">
        <f>CJ38*VLOOKUP(BF$6,'Greenhouse Gas Costs Avoided'!$A$2:$I$32,9,FALSE)</f>
        <v>5.1456205009456273</v>
      </c>
      <c r="DO38" s="21">
        <f>CK38*VLOOKUP(BG$6,'Greenhouse Gas Costs Avoided'!$A$2:$I$32,9,FALSE)</f>
        <v>5.331082210275417</v>
      </c>
      <c r="DP38" s="21">
        <f>CL38*VLOOKUP(BH$6,'Greenhouse Gas Costs Avoided'!$A$2:$I$32,9,FALSE)</f>
        <v>5.5235531602164318</v>
      </c>
      <c r="DQ38" s="21">
        <f>CM38*VLOOKUP(BI$6,'Greenhouse Gas Costs Avoided'!$A$2:$I$32,9,FALSE)</f>
        <v>5.723032344191421</v>
      </c>
      <c r="DR38" s="21">
        <f>CN38*VLOOKUP(BJ$6,'Greenhouse Gas Costs Avoided'!$A$2:$I$32,9,FALSE)</f>
        <v>5.9298887220104266</v>
      </c>
      <c r="DS38" s="164">
        <f>CO38*VLOOKUP(BK$6,'Greenhouse Gas Costs Avoided'!$A$2:$I$32,9,FALSE)</f>
        <v>6.1439419431008639</v>
      </c>
    </row>
    <row r="39" spans="1:123" x14ac:dyDescent="0.35">
      <c r="A39" s="174">
        <v>33</v>
      </c>
      <c r="B39" s="12">
        <v>4</v>
      </c>
      <c r="C39" s="175">
        <v>2023</v>
      </c>
      <c r="E39" s="20">
        <v>0</v>
      </c>
      <c r="F39" s="21">
        <v>82.346532180449415</v>
      </c>
      <c r="G39" s="21">
        <v>84.002844861871253</v>
      </c>
      <c r="H39" s="21">
        <v>85.659157543293105</v>
      </c>
      <c r="I39" s="21">
        <v>86.918851036576825</v>
      </c>
      <c r="J39" s="21">
        <v>88.178544529860531</v>
      </c>
      <c r="K39" s="21">
        <v>89.438238023144251</v>
      </c>
      <c r="L39" s="21">
        <v>90.697931516427971</v>
      </c>
      <c r="M39" s="21">
        <v>91.95762500971172</v>
      </c>
      <c r="N39" s="21">
        <v>93.21731850299544</v>
      </c>
      <c r="O39" s="21">
        <v>94.47701199627916</v>
      </c>
      <c r="P39" s="21">
        <v>95.73670548956288</v>
      </c>
      <c r="Q39" s="21">
        <v>96.996398982846586</v>
      </c>
      <c r="R39" s="21">
        <v>98.25609247613032</v>
      </c>
      <c r="S39" s="21">
        <v>99.65157958594628</v>
      </c>
      <c r="T39" s="21">
        <v>101.04706669576224</v>
      </c>
      <c r="U39" s="21">
        <v>102.4425538055782</v>
      </c>
      <c r="V39" s="21">
        <v>103.83804091539416</v>
      </c>
      <c r="W39" s="21">
        <v>105.23352802521011</v>
      </c>
      <c r="X39" s="21">
        <v>106.47156953138905</v>
      </c>
      <c r="Y39" s="21">
        <v>107.709611037568</v>
      </c>
      <c r="Z39" s="21">
        <v>108.94765254374694</v>
      </c>
      <c r="AA39" s="21">
        <v>110.18569404992589</v>
      </c>
      <c r="AB39" s="21">
        <v>111.42373555610482</v>
      </c>
      <c r="AC39" s="21">
        <v>112.86811731331359</v>
      </c>
      <c r="AD39" s="21">
        <v>114.31249907052236</v>
      </c>
      <c r="AE39" s="21">
        <v>115.75688082773114</v>
      </c>
      <c r="AF39" s="21">
        <v>117.20126258493991</v>
      </c>
      <c r="AG39" s="22">
        <v>119.5319620819439</v>
      </c>
      <c r="AI39" s="20">
        <v>0</v>
      </c>
      <c r="AJ39" s="21">
        <v>5.2166744805659615</v>
      </c>
      <c r="AK39" s="21">
        <v>5.3216023247413169</v>
      </c>
      <c r="AL39" s="21">
        <v>5.4265301689166732</v>
      </c>
      <c r="AM39" s="21">
        <v>5.5063320831654474</v>
      </c>
      <c r="AN39" s="21">
        <v>5.5861339974142208</v>
      </c>
      <c r="AO39" s="21">
        <v>5.665935911662995</v>
      </c>
      <c r="AP39" s="21">
        <v>5.7457378259117702</v>
      </c>
      <c r="AQ39" s="21">
        <v>5.8255397401605462</v>
      </c>
      <c r="AR39" s="21">
        <v>5.9053416544093205</v>
      </c>
      <c r="AS39" s="21">
        <v>5.9851435686580947</v>
      </c>
      <c r="AT39" s="21">
        <v>6.0649454829068699</v>
      </c>
      <c r="AU39" s="21">
        <v>6.1447473971556432</v>
      </c>
      <c r="AV39" s="21">
        <v>6.2245493114044184</v>
      </c>
      <c r="AW39" s="21">
        <v>6.312953786990386</v>
      </c>
      <c r="AX39" s="21">
        <v>6.4013582625763545</v>
      </c>
      <c r="AY39" s="21">
        <v>6.4897627381623222</v>
      </c>
      <c r="AZ39" s="21">
        <v>6.5781672137482907</v>
      </c>
      <c r="BA39" s="21">
        <v>6.6665716893342575</v>
      </c>
      <c r="BB39" s="21">
        <v>6.7450019445028957</v>
      </c>
      <c r="BC39" s="21">
        <v>6.8234321996715348</v>
      </c>
      <c r="BD39" s="21">
        <v>6.901862454840173</v>
      </c>
      <c r="BE39" s="21">
        <v>6.9802927100088112</v>
      </c>
      <c r="BF39" s="21">
        <v>7.0587229651774486</v>
      </c>
      <c r="BG39" s="21">
        <v>7.1502249295408609</v>
      </c>
      <c r="BH39" s="21">
        <v>7.2417268939042723</v>
      </c>
      <c r="BI39" s="21">
        <v>7.3332288582676846</v>
      </c>
      <c r="BJ39" s="21">
        <v>7.424730822631096</v>
      </c>
      <c r="BK39" s="22">
        <v>7.5723812490175435</v>
      </c>
      <c r="BM39" s="163">
        <f>VLOOKUP(BM$6,'MonteCarlo Policy Paths'!$N$2:$S$31,$B39+1,FALSE)</f>
        <v>21.456887556927661</v>
      </c>
      <c r="BN39" s="21">
        <f>VLOOKUP(BN$6,'MonteCarlo Policy Paths'!$N$2:$S$31,$B39+1,FALSE)</f>
        <v>23.119081894670884</v>
      </c>
      <c r="BO39" s="21">
        <f>VLOOKUP(BO$6,'MonteCarlo Policy Paths'!$N$2:$S$31,$B39+1,FALSE)</f>
        <v>24.918982795429599</v>
      </c>
      <c r="BP39" s="21">
        <f>VLOOKUP(BP$6,'MonteCarlo Policy Paths'!$N$2:$S$31,$B39+1,FALSE)</f>
        <v>26.866510906830612</v>
      </c>
      <c r="BQ39" s="21">
        <f>VLOOKUP(BQ$6,'MonteCarlo Policy Paths'!$N$2:$S$31,$B39+1,FALSE)</f>
        <v>28.957808063155838</v>
      </c>
      <c r="BR39" s="21">
        <f>VLOOKUP(BR$6,'MonteCarlo Policy Paths'!$N$2:$S$31,$B39+1,FALSE)</f>
        <v>31.169773267386955</v>
      </c>
      <c r="BS39" s="21">
        <f>VLOOKUP(BS$6,'MonteCarlo Policy Paths'!$N$2:$S$31,$B39+1,FALSE)</f>
        <v>33.536503079259326</v>
      </c>
      <c r="BT39" s="21">
        <f>VLOOKUP(BT$6,'MonteCarlo Policy Paths'!$N$2:$S$31,$B39+1,FALSE)</f>
        <v>36.094562758542168</v>
      </c>
      <c r="BU39" s="21">
        <f>VLOOKUP(BU$6,'MonteCarlo Policy Paths'!$N$2:$S$31,$B39+1,FALSE)</f>
        <v>38.859796339203925</v>
      </c>
      <c r="BV39" s="21">
        <f>VLOOKUP(BV$6,'MonteCarlo Policy Paths'!$N$2:$S$31,$B39+1,FALSE)</f>
        <v>41.937214526892696</v>
      </c>
      <c r="BW39" s="21">
        <f>VLOOKUP(BW$6,'MonteCarlo Policy Paths'!$N$2:$S$31,$B39+1,FALSE)</f>
        <v>45.285702034805901</v>
      </c>
      <c r="BX39" s="21">
        <f>VLOOKUP(BX$6,'MonteCarlo Policy Paths'!$N$2:$S$31,$B39+1,FALSE)</f>
        <v>48.923675973628832</v>
      </c>
      <c r="BY39" s="21">
        <f>VLOOKUP(BY$6,'MonteCarlo Policy Paths'!$N$2:$S$31,$B39+1,FALSE)</f>
        <v>52.880283256992421</v>
      </c>
      <c r="BZ39" s="21">
        <f>VLOOKUP(BZ$6,'MonteCarlo Policy Paths'!$N$2:$S$31,$B39+1,FALSE)</f>
        <v>57.179951130409847</v>
      </c>
      <c r="CA39" s="21">
        <f>VLOOKUP(CA$6,'MonteCarlo Policy Paths'!$N$2:$S$31,$B39+1,FALSE)</f>
        <v>59.199989570907007</v>
      </c>
      <c r="CB39" s="21">
        <f>VLOOKUP(CB$6,'MonteCarlo Policy Paths'!$N$2:$S$31,$B39+1,FALSE)</f>
        <v>61.304348310445278</v>
      </c>
      <c r="CC39" s="21">
        <f>VLOOKUP(CC$6,'MonteCarlo Policy Paths'!$N$2:$S$31,$B39+1,FALSE)</f>
        <v>63.486799757257046</v>
      </c>
      <c r="CD39" s="21">
        <f>VLOOKUP(CD$6,'MonteCarlo Policy Paths'!$N$2:$S$31,$B39+1,FALSE)</f>
        <v>65.754412861465767</v>
      </c>
      <c r="CE39" s="21">
        <f>VLOOKUP(CE$6,'MonteCarlo Policy Paths'!$N$2:$S$31,$B39+1,FALSE)</f>
        <v>68.097759333367534</v>
      </c>
      <c r="CF39" s="21">
        <f>VLOOKUP(CF$6,'MonteCarlo Policy Paths'!$N$2:$S$31,$B39+1,FALSE)</f>
        <v>70.548973057852507</v>
      </c>
      <c r="CG39" s="21">
        <f>VLOOKUP(CG$6,'MonteCarlo Policy Paths'!$N$2:$S$31,$B39+1,FALSE)</f>
        <v>73.077007009761019</v>
      </c>
      <c r="CH39" s="21">
        <f>VLOOKUP(CH$6,'MonteCarlo Policy Paths'!$N$2:$S$31,$B39+1,FALSE)</f>
        <v>75.691476032446857</v>
      </c>
      <c r="CI39" s="21">
        <f>VLOOKUP(CI$6,'MonteCarlo Policy Paths'!$N$2:$S$31,$B39+1,FALSE)</f>
        <v>78.404802280730166</v>
      </c>
      <c r="CJ39" s="21">
        <f>VLOOKUP(CJ$6,'MonteCarlo Policy Paths'!$N$2:$S$31,$B39+1,FALSE)</f>
        <v>81.224927058038162</v>
      </c>
      <c r="CK39" s="21">
        <f>VLOOKUP(CK$6,'MonteCarlo Policy Paths'!$N$2:$S$31,$B39+1,FALSE)</f>
        <v>84.152487263770951</v>
      </c>
      <c r="CL39" s="21">
        <f>VLOOKUP(CL$6,'MonteCarlo Policy Paths'!$N$2:$S$31,$B39+1,FALSE)</f>
        <v>87.19069011352974</v>
      </c>
      <c r="CM39" s="21">
        <f>VLOOKUP(CM$6,'MonteCarlo Policy Paths'!$N$2:$S$31,$B39+1,FALSE)</f>
        <v>90.339519718236858</v>
      </c>
      <c r="CN39" s="21">
        <f>VLOOKUP(CN$6,'MonteCarlo Policy Paths'!$N$2:$S$31,$B39+1,FALSE)</f>
        <v>93.604800202242828</v>
      </c>
      <c r="CO39" s="164">
        <f>VLOOKUP(CO$6,'MonteCarlo Policy Paths'!$N$2:$S$31,$B39+1,FALSE)</f>
        <v>96.983684685934094</v>
      </c>
      <c r="CQ39" s="163">
        <f>BM39*VLOOKUP(AI$6,'Greenhouse Gas Costs Avoided'!$A$2:$I$32,9,FALSE)</f>
        <v>1.3592994724454583</v>
      </c>
      <c r="CR39" s="21">
        <f>BN39*VLOOKUP(AJ$6,'Greenhouse Gas Costs Avoided'!$A$2:$I$32,9,FALSE)</f>
        <v>1.4645999210963487</v>
      </c>
      <c r="CS39" s="21">
        <f>BO39*VLOOKUP(AK$6,'Greenhouse Gas Costs Avoided'!$A$2:$I$32,9,FALSE)</f>
        <v>1.5786241167474793</v>
      </c>
      <c r="CT39" s="21">
        <f>BP39*VLOOKUP(AL$6,'Greenhouse Gas Costs Avoided'!$A$2:$I$32,9,FALSE)</f>
        <v>1.7020005350363183</v>
      </c>
      <c r="CU39" s="21">
        <f>BQ39*VLOOKUP(AM$6,'Greenhouse Gas Costs Avoided'!$A$2:$I$32,9,FALSE)</f>
        <v>1.8344847601494692</v>
      </c>
      <c r="CV39" s="21">
        <f>BR39*VLOOKUP(AN$6,'Greenhouse Gas Costs Avoided'!$A$2:$I$32,9,FALSE)</f>
        <v>1.9746133378475101</v>
      </c>
      <c r="CW39" s="21">
        <f>BS39*VLOOKUP(AO$6,'Greenhouse Gas Costs Avoided'!$A$2:$I$32,9,FALSE)</f>
        <v>2.1245462941611284</v>
      </c>
      <c r="CX39" s="21">
        <f>BT39*VLOOKUP(AP$6,'Greenhouse Gas Costs Avoided'!$A$2:$I$32,9,FALSE)</f>
        <v>2.2866000479177169</v>
      </c>
      <c r="CY39" s="21">
        <f>BU39*VLOOKUP(AQ$6,'Greenhouse Gas Costs Avoided'!$A$2:$I$32,9,FALSE)</f>
        <v>2.4617783228380428</v>
      </c>
      <c r="CZ39" s="21">
        <f>BV39*VLOOKUP(AR$6,'Greenhouse Gas Costs Avoided'!$A$2:$I$32,9,FALSE)</f>
        <v>2.6567335747552212</v>
      </c>
      <c r="DA39" s="21">
        <f>BW39*VLOOKUP(AS$6,'Greenhouse Gas Costs Avoided'!$A$2:$I$32,9,FALSE)</f>
        <v>2.8688611394320973</v>
      </c>
      <c r="DB39" s="21">
        <f>BX39*VLOOKUP(AT$6,'Greenhouse Gas Costs Avoided'!$A$2:$I$32,9,FALSE)</f>
        <v>3.099327745676475</v>
      </c>
      <c r="DC39" s="21">
        <f>BY39*VLOOKUP(AU$6,'Greenhouse Gas Costs Avoided'!$A$2:$I$32,9,FALSE)</f>
        <v>3.3499798581359799</v>
      </c>
      <c r="DD39" s="21">
        <f>BZ39*VLOOKUP(AV$6,'Greenhouse Gas Costs Avoided'!$A$2:$I$32,9,FALSE)</f>
        <v>3.6223649492411436</v>
      </c>
      <c r="DE39" s="21">
        <f>CA39*VLOOKUP(AW$6,'Greenhouse Gas Costs Avoided'!$A$2:$I$32,9,FALSE)</f>
        <v>3.7503349159570667</v>
      </c>
      <c r="DF39" s="21">
        <f>CB39*VLOOKUP(AX$6,'Greenhouse Gas Costs Avoided'!$A$2:$I$32,9,FALSE)</f>
        <v>3.8836465958035138</v>
      </c>
      <c r="DG39" s="21">
        <f>CC39*VLOOKUP(AY$6,'Greenhouse Gas Costs Avoided'!$A$2:$I$32,9,FALSE)</f>
        <v>4.0219054692034097</v>
      </c>
      <c r="DH39" s="21">
        <f>CD39*VLOOKUP(AZ$6,'Greenhouse Gas Costs Avoided'!$A$2:$I$32,9,FALSE)</f>
        <v>4.1655593560070496</v>
      </c>
      <c r="DI39" s="21">
        <f>CE39*VLOOKUP(BA$6,'Greenhouse Gas Costs Avoided'!$A$2:$I$32,9,FALSE)</f>
        <v>4.3140109715809301</v>
      </c>
      <c r="DJ39" s="21">
        <f>CF39*VLOOKUP(BB$6,'Greenhouse Gas Costs Avoided'!$A$2:$I$32,9,FALSE)</f>
        <v>4.4692960059878768</v>
      </c>
      <c r="DK39" s="21">
        <f>CG39*VLOOKUP(BC$6,'Greenhouse Gas Costs Avoided'!$A$2:$I$32,9,FALSE)</f>
        <v>4.629447622014963</v>
      </c>
      <c r="DL39" s="21">
        <f>CH39*VLOOKUP(BD$6,'Greenhouse Gas Costs Avoided'!$A$2:$I$32,9,FALSE)</f>
        <v>4.7950749225184994</v>
      </c>
      <c r="DM39" s="21">
        <f>CI39*VLOOKUP(BE$6,'Greenhouse Gas Costs Avoided'!$A$2:$I$32,9,FALSE)</f>
        <v>4.9669648542748472</v>
      </c>
      <c r="DN39" s="21">
        <f>CJ39*VLOOKUP(BF$6,'Greenhouse Gas Costs Avoided'!$A$2:$I$32,9,FALSE)</f>
        <v>5.1456205009456273</v>
      </c>
      <c r="DO39" s="21">
        <f>CK39*VLOOKUP(BG$6,'Greenhouse Gas Costs Avoided'!$A$2:$I$32,9,FALSE)</f>
        <v>5.331082210275417</v>
      </c>
      <c r="DP39" s="21">
        <f>CL39*VLOOKUP(BH$6,'Greenhouse Gas Costs Avoided'!$A$2:$I$32,9,FALSE)</f>
        <v>5.5235531602164318</v>
      </c>
      <c r="DQ39" s="21">
        <f>CM39*VLOOKUP(BI$6,'Greenhouse Gas Costs Avoided'!$A$2:$I$32,9,FALSE)</f>
        <v>5.723032344191421</v>
      </c>
      <c r="DR39" s="21">
        <f>CN39*VLOOKUP(BJ$6,'Greenhouse Gas Costs Avoided'!$A$2:$I$32,9,FALSE)</f>
        <v>5.9298887220104266</v>
      </c>
      <c r="DS39" s="164">
        <f>CO39*VLOOKUP(BK$6,'Greenhouse Gas Costs Avoided'!$A$2:$I$32,9,FALSE)</f>
        <v>6.1439419431008639</v>
      </c>
    </row>
    <row r="40" spans="1:123" x14ac:dyDescent="0.35">
      <c r="A40" s="174">
        <v>34</v>
      </c>
      <c r="B40" s="12">
        <v>4</v>
      </c>
      <c r="C40" s="175">
        <v>2023</v>
      </c>
      <c r="E40" s="20">
        <v>0</v>
      </c>
      <c r="F40" s="21">
        <v>82.346532180449415</v>
      </c>
      <c r="G40" s="21">
        <v>84.002844861871253</v>
      </c>
      <c r="H40" s="21">
        <v>85.659157543293105</v>
      </c>
      <c r="I40" s="21">
        <v>86.918851036576825</v>
      </c>
      <c r="J40" s="21">
        <v>88.178544529860531</v>
      </c>
      <c r="K40" s="21">
        <v>89.438238023144251</v>
      </c>
      <c r="L40" s="21">
        <v>90.697931516427971</v>
      </c>
      <c r="M40" s="21">
        <v>91.95762500971172</v>
      </c>
      <c r="N40" s="21">
        <v>93.21731850299544</v>
      </c>
      <c r="O40" s="21">
        <v>94.47701199627916</v>
      </c>
      <c r="P40" s="21">
        <v>95.73670548956288</v>
      </c>
      <c r="Q40" s="21">
        <v>96.996398982846586</v>
      </c>
      <c r="R40" s="21">
        <v>98.25609247613032</v>
      </c>
      <c r="S40" s="21">
        <v>99.65157958594628</v>
      </c>
      <c r="T40" s="21">
        <v>101.04706669576224</v>
      </c>
      <c r="U40" s="21">
        <v>102.4425538055782</v>
      </c>
      <c r="V40" s="21">
        <v>103.83804091539416</v>
      </c>
      <c r="W40" s="21">
        <v>105.23352802521011</v>
      </c>
      <c r="X40" s="21">
        <v>106.47156953138905</v>
      </c>
      <c r="Y40" s="21">
        <v>107.709611037568</v>
      </c>
      <c r="Z40" s="21">
        <v>108.94765254374694</v>
      </c>
      <c r="AA40" s="21">
        <v>110.18569404992589</v>
      </c>
      <c r="AB40" s="21">
        <v>111.42373555610482</v>
      </c>
      <c r="AC40" s="21">
        <v>112.86811731331359</v>
      </c>
      <c r="AD40" s="21">
        <v>114.31249907052236</v>
      </c>
      <c r="AE40" s="21">
        <v>115.75688082773114</v>
      </c>
      <c r="AF40" s="21">
        <v>117.20126258493991</v>
      </c>
      <c r="AG40" s="22">
        <v>119.5319620819439</v>
      </c>
      <c r="AI40" s="20">
        <v>0</v>
      </c>
      <c r="AJ40" s="21">
        <v>5.2166744805659615</v>
      </c>
      <c r="AK40" s="21">
        <v>5.3216023247413169</v>
      </c>
      <c r="AL40" s="21">
        <v>5.4265301689166732</v>
      </c>
      <c r="AM40" s="21">
        <v>5.5063320831654474</v>
      </c>
      <c r="AN40" s="21">
        <v>5.5861339974142208</v>
      </c>
      <c r="AO40" s="21">
        <v>5.665935911662995</v>
      </c>
      <c r="AP40" s="21">
        <v>5.7457378259117702</v>
      </c>
      <c r="AQ40" s="21">
        <v>5.8255397401605462</v>
      </c>
      <c r="AR40" s="21">
        <v>5.9053416544093205</v>
      </c>
      <c r="AS40" s="21">
        <v>5.9851435686580947</v>
      </c>
      <c r="AT40" s="21">
        <v>6.0649454829068699</v>
      </c>
      <c r="AU40" s="21">
        <v>6.1447473971556432</v>
      </c>
      <c r="AV40" s="21">
        <v>6.2245493114044184</v>
      </c>
      <c r="AW40" s="21">
        <v>6.312953786990386</v>
      </c>
      <c r="AX40" s="21">
        <v>6.4013582625763545</v>
      </c>
      <c r="AY40" s="21">
        <v>6.4897627381623222</v>
      </c>
      <c r="AZ40" s="21">
        <v>6.5781672137482907</v>
      </c>
      <c r="BA40" s="21">
        <v>6.6665716893342575</v>
      </c>
      <c r="BB40" s="21">
        <v>6.7450019445028957</v>
      </c>
      <c r="BC40" s="21">
        <v>6.8234321996715348</v>
      </c>
      <c r="BD40" s="21">
        <v>6.901862454840173</v>
      </c>
      <c r="BE40" s="21">
        <v>6.9802927100088112</v>
      </c>
      <c r="BF40" s="21">
        <v>7.0587229651774486</v>
      </c>
      <c r="BG40" s="21">
        <v>7.1502249295408609</v>
      </c>
      <c r="BH40" s="21">
        <v>7.2417268939042723</v>
      </c>
      <c r="BI40" s="21">
        <v>7.3332288582676846</v>
      </c>
      <c r="BJ40" s="21">
        <v>7.424730822631096</v>
      </c>
      <c r="BK40" s="22">
        <v>7.5723812490175435</v>
      </c>
      <c r="BM40" s="163">
        <f>VLOOKUP(BM$6,'MonteCarlo Policy Paths'!$N$2:$S$31,$B40+1,FALSE)</f>
        <v>21.456887556927661</v>
      </c>
      <c r="BN40" s="21">
        <f>VLOOKUP(BN$6,'MonteCarlo Policy Paths'!$N$2:$S$31,$B40+1,FALSE)</f>
        <v>23.119081894670884</v>
      </c>
      <c r="BO40" s="21">
        <f>VLOOKUP(BO$6,'MonteCarlo Policy Paths'!$N$2:$S$31,$B40+1,FALSE)</f>
        <v>24.918982795429599</v>
      </c>
      <c r="BP40" s="21">
        <f>VLOOKUP(BP$6,'MonteCarlo Policy Paths'!$N$2:$S$31,$B40+1,FALSE)</f>
        <v>26.866510906830612</v>
      </c>
      <c r="BQ40" s="21">
        <f>VLOOKUP(BQ$6,'MonteCarlo Policy Paths'!$N$2:$S$31,$B40+1,FALSE)</f>
        <v>28.957808063155838</v>
      </c>
      <c r="BR40" s="21">
        <f>VLOOKUP(BR$6,'MonteCarlo Policy Paths'!$N$2:$S$31,$B40+1,FALSE)</f>
        <v>31.169773267386955</v>
      </c>
      <c r="BS40" s="21">
        <f>VLOOKUP(BS$6,'MonteCarlo Policy Paths'!$N$2:$S$31,$B40+1,FALSE)</f>
        <v>33.536503079259326</v>
      </c>
      <c r="BT40" s="21">
        <f>VLOOKUP(BT$6,'MonteCarlo Policy Paths'!$N$2:$S$31,$B40+1,FALSE)</f>
        <v>36.094562758542168</v>
      </c>
      <c r="BU40" s="21">
        <f>VLOOKUP(BU$6,'MonteCarlo Policy Paths'!$N$2:$S$31,$B40+1,FALSE)</f>
        <v>38.859796339203925</v>
      </c>
      <c r="BV40" s="21">
        <f>VLOOKUP(BV$6,'MonteCarlo Policy Paths'!$N$2:$S$31,$B40+1,FALSE)</f>
        <v>41.937214526892696</v>
      </c>
      <c r="BW40" s="21">
        <f>VLOOKUP(BW$6,'MonteCarlo Policy Paths'!$N$2:$S$31,$B40+1,FALSE)</f>
        <v>45.285702034805901</v>
      </c>
      <c r="BX40" s="21">
        <f>VLOOKUP(BX$6,'MonteCarlo Policy Paths'!$N$2:$S$31,$B40+1,FALSE)</f>
        <v>48.923675973628832</v>
      </c>
      <c r="BY40" s="21">
        <f>VLOOKUP(BY$6,'MonteCarlo Policy Paths'!$N$2:$S$31,$B40+1,FALSE)</f>
        <v>52.880283256992421</v>
      </c>
      <c r="BZ40" s="21">
        <f>VLOOKUP(BZ$6,'MonteCarlo Policy Paths'!$N$2:$S$31,$B40+1,FALSE)</f>
        <v>57.179951130409847</v>
      </c>
      <c r="CA40" s="21">
        <f>VLOOKUP(CA$6,'MonteCarlo Policy Paths'!$N$2:$S$31,$B40+1,FALSE)</f>
        <v>59.199989570907007</v>
      </c>
      <c r="CB40" s="21">
        <f>VLOOKUP(CB$6,'MonteCarlo Policy Paths'!$N$2:$S$31,$B40+1,FALSE)</f>
        <v>61.304348310445278</v>
      </c>
      <c r="CC40" s="21">
        <f>VLOOKUP(CC$6,'MonteCarlo Policy Paths'!$N$2:$S$31,$B40+1,FALSE)</f>
        <v>63.486799757257046</v>
      </c>
      <c r="CD40" s="21">
        <f>VLOOKUP(CD$6,'MonteCarlo Policy Paths'!$N$2:$S$31,$B40+1,FALSE)</f>
        <v>65.754412861465767</v>
      </c>
      <c r="CE40" s="21">
        <f>VLOOKUP(CE$6,'MonteCarlo Policy Paths'!$N$2:$S$31,$B40+1,FALSE)</f>
        <v>68.097759333367534</v>
      </c>
      <c r="CF40" s="21">
        <f>VLOOKUP(CF$6,'MonteCarlo Policy Paths'!$N$2:$S$31,$B40+1,FALSE)</f>
        <v>70.548973057852507</v>
      </c>
      <c r="CG40" s="21">
        <f>VLOOKUP(CG$6,'MonteCarlo Policy Paths'!$N$2:$S$31,$B40+1,FALSE)</f>
        <v>73.077007009761019</v>
      </c>
      <c r="CH40" s="21">
        <f>VLOOKUP(CH$6,'MonteCarlo Policy Paths'!$N$2:$S$31,$B40+1,FALSE)</f>
        <v>75.691476032446857</v>
      </c>
      <c r="CI40" s="21">
        <f>VLOOKUP(CI$6,'MonteCarlo Policy Paths'!$N$2:$S$31,$B40+1,FALSE)</f>
        <v>78.404802280730166</v>
      </c>
      <c r="CJ40" s="21">
        <f>VLOOKUP(CJ$6,'MonteCarlo Policy Paths'!$N$2:$S$31,$B40+1,FALSE)</f>
        <v>81.224927058038162</v>
      </c>
      <c r="CK40" s="21">
        <f>VLOOKUP(CK$6,'MonteCarlo Policy Paths'!$N$2:$S$31,$B40+1,FALSE)</f>
        <v>84.152487263770951</v>
      </c>
      <c r="CL40" s="21">
        <f>VLOOKUP(CL$6,'MonteCarlo Policy Paths'!$N$2:$S$31,$B40+1,FALSE)</f>
        <v>87.19069011352974</v>
      </c>
      <c r="CM40" s="21">
        <f>VLOOKUP(CM$6,'MonteCarlo Policy Paths'!$N$2:$S$31,$B40+1,FALSE)</f>
        <v>90.339519718236858</v>
      </c>
      <c r="CN40" s="21">
        <f>VLOOKUP(CN$6,'MonteCarlo Policy Paths'!$N$2:$S$31,$B40+1,FALSE)</f>
        <v>93.604800202242828</v>
      </c>
      <c r="CO40" s="164">
        <f>VLOOKUP(CO$6,'MonteCarlo Policy Paths'!$N$2:$S$31,$B40+1,FALSE)</f>
        <v>96.983684685934094</v>
      </c>
      <c r="CQ40" s="163">
        <f>BM40*VLOOKUP(AI$6,'Greenhouse Gas Costs Avoided'!$A$2:$I$32,9,FALSE)</f>
        <v>1.3592994724454583</v>
      </c>
      <c r="CR40" s="21">
        <f>BN40*VLOOKUP(AJ$6,'Greenhouse Gas Costs Avoided'!$A$2:$I$32,9,FALSE)</f>
        <v>1.4645999210963487</v>
      </c>
      <c r="CS40" s="21">
        <f>BO40*VLOOKUP(AK$6,'Greenhouse Gas Costs Avoided'!$A$2:$I$32,9,FALSE)</f>
        <v>1.5786241167474793</v>
      </c>
      <c r="CT40" s="21">
        <f>BP40*VLOOKUP(AL$6,'Greenhouse Gas Costs Avoided'!$A$2:$I$32,9,FALSE)</f>
        <v>1.7020005350363183</v>
      </c>
      <c r="CU40" s="21">
        <f>BQ40*VLOOKUP(AM$6,'Greenhouse Gas Costs Avoided'!$A$2:$I$32,9,FALSE)</f>
        <v>1.8344847601494692</v>
      </c>
      <c r="CV40" s="21">
        <f>BR40*VLOOKUP(AN$6,'Greenhouse Gas Costs Avoided'!$A$2:$I$32,9,FALSE)</f>
        <v>1.9746133378475101</v>
      </c>
      <c r="CW40" s="21">
        <f>BS40*VLOOKUP(AO$6,'Greenhouse Gas Costs Avoided'!$A$2:$I$32,9,FALSE)</f>
        <v>2.1245462941611284</v>
      </c>
      <c r="CX40" s="21">
        <f>BT40*VLOOKUP(AP$6,'Greenhouse Gas Costs Avoided'!$A$2:$I$32,9,FALSE)</f>
        <v>2.2866000479177169</v>
      </c>
      <c r="CY40" s="21">
        <f>BU40*VLOOKUP(AQ$6,'Greenhouse Gas Costs Avoided'!$A$2:$I$32,9,FALSE)</f>
        <v>2.4617783228380428</v>
      </c>
      <c r="CZ40" s="21">
        <f>BV40*VLOOKUP(AR$6,'Greenhouse Gas Costs Avoided'!$A$2:$I$32,9,FALSE)</f>
        <v>2.6567335747552212</v>
      </c>
      <c r="DA40" s="21">
        <f>BW40*VLOOKUP(AS$6,'Greenhouse Gas Costs Avoided'!$A$2:$I$32,9,FALSE)</f>
        <v>2.8688611394320973</v>
      </c>
      <c r="DB40" s="21">
        <f>BX40*VLOOKUP(AT$6,'Greenhouse Gas Costs Avoided'!$A$2:$I$32,9,FALSE)</f>
        <v>3.099327745676475</v>
      </c>
      <c r="DC40" s="21">
        <f>BY40*VLOOKUP(AU$6,'Greenhouse Gas Costs Avoided'!$A$2:$I$32,9,FALSE)</f>
        <v>3.3499798581359799</v>
      </c>
      <c r="DD40" s="21">
        <f>BZ40*VLOOKUP(AV$6,'Greenhouse Gas Costs Avoided'!$A$2:$I$32,9,FALSE)</f>
        <v>3.6223649492411436</v>
      </c>
      <c r="DE40" s="21">
        <f>CA40*VLOOKUP(AW$6,'Greenhouse Gas Costs Avoided'!$A$2:$I$32,9,FALSE)</f>
        <v>3.7503349159570667</v>
      </c>
      <c r="DF40" s="21">
        <f>CB40*VLOOKUP(AX$6,'Greenhouse Gas Costs Avoided'!$A$2:$I$32,9,FALSE)</f>
        <v>3.8836465958035138</v>
      </c>
      <c r="DG40" s="21">
        <f>CC40*VLOOKUP(AY$6,'Greenhouse Gas Costs Avoided'!$A$2:$I$32,9,FALSE)</f>
        <v>4.0219054692034097</v>
      </c>
      <c r="DH40" s="21">
        <f>CD40*VLOOKUP(AZ$6,'Greenhouse Gas Costs Avoided'!$A$2:$I$32,9,FALSE)</f>
        <v>4.1655593560070496</v>
      </c>
      <c r="DI40" s="21">
        <f>CE40*VLOOKUP(BA$6,'Greenhouse Gas Costs Avoided'!$A$2:$I$32,9,FALSE)</f>
        <v>4.3140109715809301</v>
      </c>
      <c r="DJ40" s="21">
        <f>CF40*VLOOKUP(BB$6,'Greenhouse Gas Costs Avoided'!$A$2:$I$32,9,FALSE)</f>
        <v>4.4692960059878768</v>
      </c>
      <c r="DK40" s="21">
        <f>CG40*VLOOKUP(BC$6,'Greenhouse Gas Costs Avoided'!$A$2:$I$32,9,FALSE)</f>
        <v>4.629447622014963</v>
      </c>
      <c r="DL40" s="21">
        <f>CH40*VLOOKUP(BD$6,'Greenhouse Gas Costs Avoided'!$A$2:$I$32,9,FALSE)</f>
        <v>4.7950749225184994</v>
      </c>
      <c r="DM40" s="21">
        <f>CI40*VLOOKUP(BE$6,'Greenhouse Gas Costs Avoided'!$A$2:$I$32,9,FALSE)</f>
        <v>4.9669648542748472</v>
      </c>
      <c r="DN40" s="21">
        <f>CJ40*VLOOKUP(BF$6,'Greenhouse Gas Costs Avoided'!$A$2:$I$32,9,FALSE)</f>
        <v>5.1456205009456273</v>
      </c>
      <c r="DO40" s="21">
        <f>CK40*VLOOKUP(BG$6,'Greenhouse Gas Costs Avoided'!$A$2:$I$32,9,FALSE)</f>
        <v>5.331082210275417</v>
      </c>
      <c r="DP40" s="21">
        <f>CL40*VLOOKUP(BH$6,'Greenhouse Gas Costs Avoided'!$A$2:$I$32,9,FALSE)</f>
        <v>5.5235531602164318</v>
      </c>
      <c r="DQ40" s="21">
        <f>CM40*VLOOKUP(BI$6,'Greenhouse Gas Costs Avoided'!$A$2:$I$32,9,FALSE)</f>
        <v>5.723032344191421</v>
      </c>
      <c r="DR40" s="21">
        <f>CN40*VLOOKUP(BJ$6,'Greenhouse Gas Costs Avoided'!$A$2:$I$32,9,FALSE)</f>
        <v>5.9298887220104266</v>
      </c>
      <c r="DS40" s="164">
        <f>CO40*VLOOKUP(BK$6,'Greenhouse Gas Costs Avoided'!$A$2:$I$32,9,FALSE)</f>
        <v>6.1439419431008639</v>
      </c>
    </row>
    <row r="41" spans="1:123" x14ac:dyDescent="0.35">
      <c r="A41" s="174">
        <v>35</v>
      </c>
      <c r="B41" s="12">
        <v>4</v>
      </c>
      <c r="C41" s="175">
        <v>2023</v>
      </c>
      <c r="E41" s="20">
        <v>0</v>
      </c>
      <c r="F41" s="21">
        <v>82.346532180449415</v>
      </c>
      <c r="G41" s="21">
        <v>84.002844861871253</v>
      </c>
      <c r="H41" s="21">
        <v>85.659157543293105</v>
      </c>
      <c r="I41" s="21">
        <v>86.918851036576825</v>
      </c>
      <c r="J41" s="21">
        <v>88.178544529860531</v>
      </c>
      <c r="K41" s="21">
        <v>89.438238023144251</v>
      </c>
      <c r="L41" s="21">
        <v>90.697931516427971</v>
      </c>
      <c r="M41" s="21">
        <v>91.95762500971172</v>
      </c>
      <c r="N41" s="21">
        <v>93.21731850299544</v>
      </c>
      <c r="O41" s="21">
        <v>94.47701199627916</v>
      </c>
      <c r="P41" s="21">
        <v>95.73670548956288</v>
      </c>
      <c r="Q41" s="21">
        <v>96.996398982846586</v>
      </c>
      <c r="R41" s="21">
        <v>98.25609247613032</v>
      </c>
      <c r="S41" s="21">
        <v>99.65157958594628</v>
      </c>
      <c r="T41" s="21">
        <v>101.04706669576224</v>
      </c>
      <c r="U41" s="21">
        <v>102.4425538055782</v>
      </c>
      <c r="V41" s="21">
        <v>103.83804091539416</v>
      </c>
      <c r="W41" s="21">
        <v>105.23352802521011</v>
      </c>
      <c r="X41" s="21">
        <v>106.47156953138905</v>
      </c>
      <c r="Y41" s="21">
        <v>107.709611037568</v>
      </c>
      <c r="Z41" s="21">
        <v>108.94765254374694</v>
      </c>
      <c r="AA41" s="21">
        <v>110.18569404992589</v>
      </c>
      <c r="AB41" s="21">
        <v>111.42373555610482</v>
      </c>
      <c r="AC41" s="21">
        <v>112.86811731331359</v>
      </c>
      <c r="AD41" s="21">
        <v>114.31249907052236</v>
      </c>
      <c r="AE41" s="21">
        <v>115.75688082773114</v>
      </c>
      <c r="AF41" s="21">
        <v>117.20126258493991</v>
      </c>
      <c r="AG41" s="22">
        <v>119.5319620819439</v>
      </c>
      <c r="AI41" s="20">
        <v>0</v>
      </c>
      <c r="AJ41" s="21">
        <v>5.2166744805659615</v>
      </c>
      <c r="AK41" s="21">
        <v>5.3216023247413169</v>
      </c>
      <c r="AL41" s="21">
        <v>5.4265301689166732</v>
      </c>
      <c r="AM41" s="21">
        <v>5.5063320831654474</v>
      </c>
      <c r="AN41" s="21">
        <v>5.5861339974142208</v>
      </c>
      <c r="AO41" s="21">
        <v>5.665935911662995</v>
      </c>
      <c r="AP41" s="21">
        <v>5.7457378259117702</v>
      </c>
      <c r="AQ41" s="21">
        <v>5.8255397401605462</v>
      </c>
      <c r="AR41" s="21">
        <v>5.9053416544093205</v>
      </c>
      <c r="AS41" s="21">
        <v>5.9851435686580947</v>
      </c>
      <c r="AT41" s="21">
        <v>6.0649454829068699</v>
      </c>
      <c r="AU41" s="21">
        <v>6.1447473971556432</v>
      </c>
      <c r="AV41" s="21">
        <v>6.2245493114044184</v>
      </c>
      <c r="AW41" s="21">
        <v>6.312953786990386</v>
      </c>
      <c r="AX41" s="21">
        <v>6.4013582625763545</v>
      </c>
      <c r="AY41" s="21">
        <v>6.4897627381623222</v>
      </c>
      <c r="AZ41" s="21">
        <v>6.5781672137482907</v>
      </c>
      <c r="BA41" s="21">
        <v>6.6665716893342575</v>
      </c>
      <c r="BB41" s="21">
        <v>6.7450019445028957</v>
      </c>
      <c r="BC41" s="21">
        <v>6.8234321996715348</v>
      </c>
      <c r="BD41" s="21">
        <v>6.901862454840173</v>
      </c>
      <c r="BE41" s="21">
        <v>6.9802927100088112</v>
      </c>
      <c r="BF41" s="21">
        <v>7.0587229651774486</v>
      </c>
      <c r="BG41" s="21">
        <v>7.1502249295408609</v>
      </c>
      <c r="BH41" s="21">
        <v>7.2417268939042723</v>
      </c>
      <c r="BI41" s="21">
        <v>7.3332288582676846</v>
      </c>
      <c r="BJ41" s="21">
        <v>7.424730822631096</v>
      </c>
      <c r="BK41" s="22">
        <v>7.5723812490175435</v>
      </c>
      <c r="BM41" s="163">
        <f>VLOOKUP(BM$6,'MonteCarlo Policy Paths'!$N$2:$S$31,$B41+1,FALSE)</f>
        <v>21.456887556927661</v>
      </c>
      <c r="BN41" s="21">
        <f>VLOOKUP(BN$6,'MonteCarlo Policy Paths'!$N$2:$S$31,$B41+1,FALSE)</f>
        <v>23.119081894670884</v>
      </c>
      <c r="BO41" s="21">
        <f>VLOOKUP(BO$6,'MonteCarlo Policy Paths'!$N$2:$S$31,$B41+1,FALSE)</f>
        <v>24.918982795429599</v>
      </c>
      <c r="BP41" s="21">
        <f>VLOOKUP(BP$6,'MonteCarlo Policy Paths'!$N$2:$S$31,$B41+1,FALSE)</f>
        <v>26.866510906830612</v>
      </c>
      <c r="BQ41" s="21">
        <f>VLOOKUP(BQ$6,'MonteCarlo Policy Paths'!$N$2:$S$31,$B41+1,FALSE)</f>
        <v>28.957808063155838</v>
      </c>
      <c r="BR41" s="21">
        <f>VLOOKUP(BR$6,'MonteCarlo Policy Paths'!$N$2:$S$31,$B41+1,FALSE)</f>
        <v>31.169773267386955</v>
      </c>
      <c r="BS41" s="21">
        <f>VLOOKUP(BS$6,'MonteCarlo Policy Paths'!$N$2:$S$31,$B41+1,FALSE)</f>
        <v>33.536503079259326</v>
      </c>
      <c r="BT41" s="21">
        <f>VLOOKUP(BT$6,'MonteCarlo Policy Paths'!$N$2:$S$31,$B41+1,FALSE)</f>
        <v>36.094562758542168</v>
      </c>
      <c r="BU41" s="21">
        <f>VLOOKUP(BU$6,'MonteCarlo Policy Paths'!$N$2:$S$31,$B41+1,FALSE)</f>
        <v>38.859796339203925</v>
      </c>
      <c r="BV41" s="21">
        <f>VLOOKUP(BV$6,'MonteCarlo Policy Paths'!$N$2:$S$31,$B41+1,FALSE)</f>
        <v>41.937214526892696</v>
      </c>
      <c r="BW41" s="21">
        <f>VLOOKUP(BW$6,'MonteCarlo Policy Paths'!$N$2:$S$31,$B41+1,FALSE)</f>
        <v>45.285702034805901</v>
      </c>
      <c r="BX41" s="21">
        <f>VLOOKUP(BX$6,'MonteCarlo Policy Paths'!$N$2:$S$31,$B41+1,FALSE)</f>
        <v>48.923675973628832</v>
      </c>
      <c r="BY41" s="21">
        <f>VLOOKUP(BY$6,'MonteCarlo Policy Paths'!$N$2:$S$31,$B41+1,FALSE)</f>
        <v>52.880283256992421</v>
      </c>
      <c r="BZ41" s="21">
        <f>VLOOKUP(BZ$6,'MonteCarlo Policy Paths'!$N$2:$S$31,$B41+1,FALSE)</f>
        <v>57.179951130409847</v>
      </c>
      <c r="CA41" s="21">
        <f>VLOOKUP(CA$6,'MonteCarlo Policy Paths'!$N$2:$S$31,$B41+1,FALSE)</f>
        <v>59.199989570907007</v>
      </c>
      <c r="CB41" s="21">
        <f>VLOOKUP(CB$6,'MonteCarlo Policy Paths'!$N$2:$S$31,$B41+1,FALSE)</f>
        <v>61.304348310445278</v>
      </c>
      <c r="CC41" s="21">
        <f>VLOOKUP(CC$6,'MonteCarlo Policy Paths'!$N$2:$S$31,$B41+1,FALSE)</f>
        <v>63.486799757257046</v>
      </c>
      <c r="CD41" s="21">
        <f>VLOOKUP(CD$6,'MonteCarlo Policy Paths'!$N$2:$S$31,$B41+1,FALSE)</f>
        <v>65.754412861465767</v>
      </c>
      <c r="CE41" s="21">
        <f>VLOOKUP(CE$6,'MonteCarlo Policy Paths'!$N$2:$S$31,$B41+1,FALSE)</f>
        <v>68.097759333367534</v>
      </c>
      <c r="CF41" s="21">
        <f>VLOOKUP(CF$6,'MonteCarlo Policy Paths'!$N$2:$S$31,$B41+1,FALSE)</f>
        <v>70.548973057852507</v>
      </c>
      <c r="CG41" s="21">
        <f>VLOOKUP(CG$6,'MonteCarlo Policy Paths'!$N$2:$S$31,$B41+1,FALSE)</f>
        <v>73.077007009761019</v>
      </c>
      <c r="CH41" s="21">
        <f>VLOOKUP(CH$6,'MonteCarlo Policy Paths'!$N$2:$S$31,$B41+1,FALSE)</f>
        <v>75.691476032446857</v>
      </c>
      <c r="CI41" s="21">
        <f>VLOOKUP(CI$6,'MonteCarlo Policy Paths'!$N$2:$S$31,$B41+1,FALSE)</f>
        <v>78.404802280730166</v>
      </c>
      <c r="CJ41" s="21">
        <f>VLOOKUP(CJ$6,'MonteCarlo Policy Paths'!$N$2:$S$31,$B41+1,FALSE)</f>
        <v>81.224927058038162</v>
      </c>
      <c r="CK41" s="21">
        <f>VLOOKUP(CK$6,'MonteCarlo Policy Paths'!$N$2:$S$31,$B41+1,FALSE)</f>
        <v>84.152487263770951</v>
      </c>
      <c r="CL41" s="21">
        <f>VLOOKUP(CL$6,'MonteCarlo Policy Paths'!$N$2:$S$31,$B41+1,FALSE)</f>
        <v>87.19069011352974</v>
      </c>
      <c r="CM41" s="21">
        <f>VLOOKUP(CM$6,'MonteCarlo Policy Paths'!$N$2:$S$31,$B41+1,FALSE)</f>
        <v>90.339519718236858</v>
      </c>
      <c r="CN41" s="21">
        <f>VLOOKUP(CN$6,'MonteCarlo Policy Paths'!$N$2:$S$31,$B41+1,FALSE)</f>
        <v>93.604800202242828</v>
      </c>
      <c r="CO41" s="164">
        <f>VLOOKUP(CO$6,'MonteCarlo Policy Paths'!$N$2:$S$31,$B41+1,FALSE)</f>
        <v>96.983684685934094</v>
      </c>
      <c r="CQ41" s="163">
        <f>BM41*VLOOKUP(AI$6,'Greenhouse Gas Costs Avoided'!$A$2:$I$32,9,FALSE)</f>
        <v>1.3592994724454583</v>
      </c>
      <c r="CR41" s="21">
        <f>BN41*VLOOKUP(AJ$6,'Greenhouse Gas Costs Avoided'!$A$2:$I$32,9,FALSE)</f>
        <v>1.4645999210963487</v>
      </c>
      <c r="CS41" s="21">
        <f>BO41*VLOOKUP(AK$6,'Greenhouse Gas Costs Avoided'!$A$2:$I$32,9,FALSE)</f>
        <v>1.5786241167474793</v>
      </c>
      <c r="CT41" s="21">
        <f>BP41*VLOOKUP(AL$6,'Greenhouse Gas Costs Avoided'!$A$2:$I$32,9,FALSE)</f>
        <v>1.7020005350363183</v>
      </c>
      <c r="CU41" s="21">
        <f>BQ41*VLOOKUP(AM$6,'Greenhouse Gas Costs Avoided'!$A$2:$I$32,9,FALSE)</f>
        <v>1.8344847601494692</v>
      </c>
      <c r="CV41" s="21">
        <f>BR41*VLOOKUP(AN$6,'Greenhouse Gas Costs Avoided'!$A$2:$I$32,9,FALSE)</f>
        <v>1.9746133378475101</v>
      </c>
      <c r="CW41" s="21">
        <f>BS41*VLOOKUP(AO$6,'Greenhouse Gas Costs Avoided'!$A$2:$I$32,9,FALSE)</f>
        <v>2.1245462941611284</v>
      </c>
      <c r="CX41" s="21">
        <f>BT41*VLOOKUP(AP$6,'Greenhouse Gas Costs Avoided'!$A$2:$I$32,9,FALSE)</f>
        <v>2.2866000479177169</v>
      </c>
      <c r="CY41" s="21">
        <f>BU41*VLOOKUP(AQ$6,'Greenhouse Gas Costs Avoided'!$A$2:$I$32,9,FALSE)</f>
        <v>2.4617783228380428</v>
      </c>
      <c r="CZ41" s="21">
        <f>BV41*VLOOKUP(AR$6,'Greenhouse Gas Costs Avoided'!$A$2:$I$32,9,FALSE)</f>
        <v>2.6567335747552212</v>
      </c>
      <c r="DA41" s="21">
        <f>BW41*VLOOKUP(AS$6,'Greenhouse Gas Costs Avoided'!$A$2:$I$32,9,FALSE)</f>
        <v>2.8688611394320973</v>
      </c>
      <c r="DB41" s="21">
        <f>BX41*VLOOKUP(AT$6,'Greenhouse Gas Costs Avoided'!$A$2:$I$32,9,FALSE)</f>
        <v>3.099327745676475</v>
      </c>
      <c r="DC41" s="21">
        <f>BY41*VLOOKUP(AU$6,'Greenhouse Gas Costs Avoided'!$A$2:$I$32,9,FALSE)</f>
        <v>3.3499798581359799</v>
      </c>
      <c r="DD41" s="21">
        <f>BZ41*VLOOKUP(AV$6,'Greenhouse Gas Costs Avoided'!$A$2:$I$32,9,FALSE)</f>
        <v>3.6223649492411436</v>
      </c>
      <c r="DE41" s="21">
        <f>CA41*VLOOKUP(AW$6,'Greenhouse Gas Costs Avoided'!$A$2:$I$32,9,FALSE)</f>
        <v>3.7503349159570667</v>
      </c>
      <c r="DF41" s="21">
        <f>CB41*VLOOKUP(AX$6,'Greenhouse Gas Costs Avoided'!$A$2:$I$32,9,FALSE)</f>
        <v>3.8836465958035138</v>
      </c>
      <c r="DG41" s="21">
        <f>CC41*VLOOKUP(AY$6,'Greenhouse Gas Costs Avoided'!$A$2:$I$32,9,FALSE)</f>
        <v>4.0219054692034097</v>
      </c>
      <c r="DH41" s="21">
        <f>CD41*VLOOKUP(AZ$6,'Greenhouse Gas Costs Avoided'!$A$2:$I$32,9,FALSE)</f>
        <v>4.1655593560070496</v>
      </c>
      <c r="DI41" s="21">
        <f>CE41*VLOOKUP(BA$6,'Greenhouse Gas Costs Avoided'!$A$2:$I$32,9,FALSE)</f>
        <v>4.3140109715809301</v>
      </c>
      <c r="DJ41" s="21">
        <f>CF41*VLOOKUP(BB$6,'Greenhouse Gas Costs Avoided'!$A$2:$I$32,9,FALSE)</f>
        <v>4.4692960059878768</v>
      </c>
      <c r="DK41" s="21">
        <f>CG41*VLOOKUP(BC$6,'Greenhouse Gas Costs Avoided'!$A$2:$I$32,9,FALSE)</f>
        <v>4.629447622014963</v>
      </c>
      <c r="DL41" s="21">
        <f>CH41*VLOOKUP(BD$6,'Greenhouse Gas Costs Avoided'!$A$2:$I$32,9,FALSE)</f>
        <v>4.7950749225184994</v>
      </c>
      <c r="DM41" s="21">
        <f>CI41*VLOOKUP(BE$6,'Greenhouse Gas Costs Avoided'!$A$2:$I$32,9,FALSE)</f>
        <v>4.9669648542748472</v>
      </c>
      <c r="DN41" s="21">
        <f>CJ41*VLOOKUP(BF$6,'Greenhouse Gas Costs Avoided'!$A$2:$I$32,9,FALSE)</f>
        <v>5.1456205009456273</v>
      </c>
      <c r="DO41" s="21">
        <f>CK41*VLOOKUP(BG$6,'Greenhouse Gas Costs Avoided'!$A$2:$I$32,9,FALSE)</f>
        <v>5.331082210275417</v>
      </c>
      <c r="DP41" s="21">
        <f>CL41*VLOOKUP(BH$6,'Greenhouse Gas Costs Avoided'!$A$2:$I$32,9,FALSE)</f>
        <v>5.5235531602164318</v>
      </c>
      <c r="DQ41" s="21">
        <f>CM41*VLOOKUP(BI$6,'Greenhouse Gas Costs Avoided'!$A$2:$I$32,9,FALSE)</f>
        <v>5.723032344191421</v>
      </c>
      <c r="DR41" s="21">
        <f>CN41*VLOOKUP(BJ$6,'Greenhouse Gas Costs Avoided'!$A$2:$I$32,9,FALSE)</f>
        <v>5.9298887220104266</v>
      </c>
      <c r="DS41" s="164">
        <f>CO41*VLOOKUP(BK$6,'Greenhouse Gas Costs Avoided'!$A$2:$I$32,9,FALSE)</f>
        <v>6.1439419431008639</v>
      </c>
    </row>
    <row r="42" spans="1:123" x14ac:dyDescent="0.35">
      <c r="A42" s="174">
        <v>36</v>
      </c>
      <c r="B42" s="12">
        <v>3</v>
      </c>
      <c r="C42" s="175">
        <v>2023</v>
      </c>
      <c r="E42" s="20">
        <v>0</v>
      </c>
      <c r="F42" s="21">
        <v>82.346532180449415</v>
      </c>
      <c r="G42" s="21">
        <v>84.002844861871253</v>
      </c>
      <c r="H42" s="21">
        <v>85.659157543293105</v>
      </c>
      <c r="I42" s="21">
        <v>86.918851036576825</v>
      </c>
      <c r="J42" s="21">
        <v>88.178544529860531</v>
      </c>
      <c r="K42" s="21">
        <v>89.438238023144251</v>
      </c>
      <c r="L42" s="21">
        <v>90.697931516427971</v>
      </c>
      <c r="M42" s="21">
        <v>91.95762500971172</v>
      </c>
      <c r="N42" s="21">
        <v>93.21731850299544</v>
      </c>
      <c r="O42" s="21">
        <v>94.47701199627916</v>
      </c>
      <c r="P42" s="21">
        <v>95.73670548956288</v>
      </c>
      <c r="Q42" s="21">
        <v>96.996398982846586</v>
      </c>
      <c r="R42" s="21">
        <v>101.49317720655506</v>
      </c>
      <c r="S42" s="21">
        <v>104.21949379267882</v>
      </c>
      <c r="T42" s="21">
        <v>107.03810370059369</v>
      </c>
      <c r="U42" s="21">
        <v>109.92690053835344</v>
      </c>
      <c r="V42" s="21">
        <v>112.89757853003228</v>
      </c>
      <c r="W42" s="21">
        <v>115.91943874780665</v>
      </c>
      <c r="X42" s="21">
        <v>119.06733931122673</v>
      </c>
      <c r="Y42" s="21">
        <v>122.25496395468721</v>
      </c>
      <c r="Z42" s="21">
        <v>125.4992630232488</v>
      </c>
      <c r="AA42" s="21">
        <v>128.82380079097237</v>
      </c>
      <c r="AB42" s="21">
        <v>132.24028719953677</v>
      </c>
      <c r="AC42" s="21">
        <v>135.74155640209787</v>
      </c>
      <c r="AD42" s="21">
        <v>139.32654413598658</v>
      </c>
      <c r="AE42" s="21">
        <v>142.9856742986068</v>
      </c>
      <c r="AF42" s="21">
        <v>146.72361540812219</v>
      </c>
      <c r="AG42" s="22">
        <v>150.52284977717397</v>
      </c>
      <c r="AI42" s="20">
        <v>0</v>
      </c>
      <c r="AJ42" s="21">
        <v>5.2166744805659615</v>
      </c>
      <c r="AK42" s="21">
        <v>5.3216023247413169</v>
      </c>
      <c r="AL42" s="21">
        <v>5.4265301689166732</v>
      </c>
      <c r="AM42" s="21">
        <v>5.5063320831654474</v>
      </c>
      <c r="AN42" s="21">
        <v>5.5861339974142208</v>
      </c>
      <c r="AO42" s="21">
        <v>5.665935911662995</v>
      </c>
      <c r="AP42" s="21">
        <v>5.7457378259117702</v>
      </c>
      <c r="AQ42" s="21">
        <v>5.8255397401605462</v>
      </c>
      <c r="AR42" s="21">
        <v>5.9053416544093205</v>
      </c>
      <c r="AS42" s="21">
        <v>5.9851435686580947</v>
      </c>
      <c r="AT42" s="21">
        <v>6.0649454829068699</v>
      </c>
      <c r="AU42" s="21">
        <v>6.1447473971556432</v>
      </c>
      <c r="AV42" s="21">
        <v>6.4296194808152167</v>
      </c>
      <c r="AW42" s="21">
        <v>6.6023323538917609</v>
      </c>
      <c r="AX42" s="21">
        <v>6.7808920331878957</v>
      </c>
      <c r="AY42" s="21">
        <v>6.9638980729572149</v>
      </c>
      <c r="AZ42" s="21">
        <v>7.1520913053717949</v>
      </c>
      <c r="BA42" s="21">
        <v>7.3435269452765404</v>
      </c>
      <c r="BB42" s="21">
        <v>7.5429472742415475</v>
      </c>
      <c r="BC42" s="21">
        <v>7.744884134129272</v>
      </c>
      <c r="BD42" s="21">
        <v>7.950411333759269</v>
      </c>
      <c r="BE42" s="21">
        <v>8.161021676093501</v>
      </c>
      <c r="BF42" s="21">
        <v>8.3774569890184303</v>
      </c>
      <c r="BG42" s="21">
        <v>8.5992633142510115</v>
      </c>
      <c r="BH42" s="21">
        <v>8.8263732304711304</v>
      </c>
      <c r="BI42" s="21">
        <v>9.05818008905967</v>
      </c>
      <c r="BJ42" s="21">
        <v>9.2949796418706736</v>
      </c>
      <c r="BK42" s="22">
        <v>9.5356621388007277</v>
      </c>
      <c r="BM42" s="163">
        <f>VLOOKUP(BM$6,'MonteCarlo Policy Paths'!$N$2:$S$31,$B42+1,FALSE)</f>
        <v>24.400896901266854</v>
      </c>
      <c r="BN42" s="21">
        <f>VLOOKUP(BN$6,'MonteCarlo Policy Paths'!$N$2:$S$31,$B42+1,FALSE)</f>
        <v>27.277092285564247</v>
      </c>
      <c r="BO42" s="21">
        <f>VLOOKUP(BO$6,'MonteCarlo Policy Paths'!$N$2:$S$31,$B42+1,FALSE)</f>
        <v>30.488398193607274</v>
      </c>
      <c r="BP42" s="21">
        <f>VLOOKUP(BP$6,'MonteCarlo Policy Paths'!$N$2:$S$31,$B42+1,FALSE)</f>
        <v>34.070901710124843</v>
      </c>
      <c r="BQ42" s="21">
        <f>VLOOKUP(BQ$6,'MonteCarlo Policy Paths'!$N$2:$S$31,$B42+1,FALSE)</f>
        <v>38.049962908416198</v>
      </c>
      <c r="BR42" s="21">
        <f>VLOOKUP(BR$6,'MonteCarlo Policy Paths'!$N$2:$S$31,$B42+1,FALSE)</f>
        <v>42.441930627628253</v>
      </c>
      <c r="BS42" s="21">
        <f>VLOOKUP(BS$6,'MonteCarlo Policy Paths'!$N$2:$S$31,$B42+1,FALSE)</f>
        <v>47.302864628556662</v>
      </c>
      <c r="BT42" s="21">
        <f>VLOOKUP(BT$6,'MonteCarlo Policy Paths'!$N$2:$S$31,$B42+1,FALSE)</f>
        <v>52.715092471952183</v>
      </c>
      <c r="BU42" s="21">
        <f>VLOOKUP(BU$6,'MonteCarlo Policy Paths'!$N$2:$S$31,$B42+1,FALSE)</f>
        <v>58.737483764437521</v>
      </c>
      <c r="BV42" s="21">
        <f>VLOOKUP(BV$6,'MonteCarlo Policy Paths'!$N$2:$S$31,$B42+1,FALSE)</f>
        <v>65.512636340122413</v>
      </c>
      <c r="BW42" s="21">
        <f>VLOOKUP(BW$6,'MonteCarlo Policy Paths'!$N$2:$S$31,$B42+1,FALSE)</f>
        <v>73.079994851258945</v>
      </c>
      <c r="BX42" s="21">
        <f>VLOOKUP(BX$6,'MonteCarlo Policy Paths'!$N$2:$S$31,$B42+1,FALSE)</f>
        <v>81.527096411801594</v>
      </c>
      <c r="BY42" s="21">
        <f>VLOOKUP(BY$6,'MonteCarlo Policy Paths'!$N$2:$S$31,$B42+1,FALSE)</f>
        <v>90.963600198236662</v>
      </c>
      <c r="BZ42" s="21">
        <f>VLOOKUP(BZ$6,'MonteCarlo Policy Paths'!$N$2:$S$31,$B42+1,FALSE)</f>
        <v>101.49317720655506</v>
      </c>
      <c r="CA42" s="21">
        <f>VLOOKUP(CA$6,'MonteCarlo Policy Paths'!$N$2:$S$31,$B42+1,FALSE)</f>
        <v>104.21949379267882</v>
      </c>
      <c r="CB42" s="21">
        <f>VLOOKUP(CB$6,'MonteCarlo Policy Paths'!$N$2:$S$31,$B42+1,FALSE)</f>
        <v>107.03810370059369</v>
      </c>
      <c r="CC42" s="21">
        <f>VLOOKUP(CC$6,'MonteCarlo Policy Paths'!$N$2:$S$31,$B42+1,FALSE)</f>
        <v>109.92690053835344</v>
      </c>
      <c r="CD42" s="21">
        <f>VLOOKUP(CD$6,'MonteCarlo Policy Paths'!$N$2:$S$31,$B42+1,FALSE)</f>
        <v>112.89757853003228</v>
      </c>
      <c r="CE42" s="21">
        <f>VLOOKUP(CE$6,'MonteCarlo Policy Paths'!$N$2:$S$31,$B42+1,FALSE)</f>
        <v>115.91943874780665</v>
      </c>
      <c r="CF42" s="21">
        <f>VLOOKUP(CF$6,'MonteCarlo Policy Paths'!$N$2:$S$31,$B42+1,FALSE)</f>
        <v>119.06733931122673</v>
      </c>
      <c r="CG42" s="21">
        <f>VLOOKUP(CG$6,'MonteCarlo Policy Paths'!$N$2:$S$31,$B42+1,FALSE)</f>
        <v>122.25496395468721</v>
      </c>
      <c r="CH42" s="21">
        <f>VLOOKUP(CH$6,'MonteCarlo Policy Paths'!$N$2:$S$31,$B42+1,FALSE)</f>
        <v>125.4992630232488</v>
      </c>
      <c r="CI42" s="21">
        <f>VLOOKUP(CI$6,'MonteCarlo Policy Paths'!$N$2:$S$31,$B42+1,FALSE)</f>
        <v>128.82380079097237</v>
      </c>
      <c r="CJ42" s="21">
        <f>VLOOKUP(CJ$6,'MonteCarlo Policy Paths'!$N$2:$S$31,$B42+1,FALSE)</f>
        <v>132.24028719953677</v>
      </c>
      <c r="CK42" s="21">
        <f>VLOOKUP(CK$6,'MonteCarlo Policy Paths'!$N$2:$S$31,$B42+1,FALSE)</f>
        <v>135.74155640209787</v>
      </c>
      <c r="CL42" s="21">
        <f>VLOOKUP(CL$6,'MonteCarlo Policy Paths'!$N$2:$S$31,$B42+1,FALSE)</f>
        <v>139.32654413598658</v>
      </c>
      <c r="CM42" s="21">
        <f>VLOOKUP(CM$6,'MonteCarlo Policy Paths'!$N$2:$S$31,$B42+1,FALSE)</f>
        <v>142.9856742986068</v>
      </c>
      <c r="CN42" s="21">
        <f>VLOOKUP(CN$6,'MonteCarlo Policy Paths'!$N$2:$S$31,$B42+1,FALSE)</f>
        <v>146.72361540812219</v>
      </c>
      <c r="CO42" s="164">
        <f>VLOOKUP(CO$6,'MonteCarlo Policy Paths'!$N$2:$S$31,$B42+1,FALSE)</f>
        <v>150.52284977717397</v>
      </c>
      <c r="CQ42" s="163">
        <f>BM42*VLOOKUP(AI$6,'Greenhouse Gas Costs Avoided'!$A$2:$I$32,9,FALSE)</f>
        <v>1.5458032390340439</v>
      </c>
      <c r="CR42" s="21">
        <f>BN42*VLOOKUP(AJ$6,'Greenhouse Gas Costs Avoided'!$A$2:$I$32,9,FALSE)</f>
        <v>1.7280109734108424</v>
      </c>
      <c r="CS42" s="21">
        <f>BO42*VLOOKUP(AK$6,'Greenhouse Gas Costs Avoided'!$A$2:$I$32,9,FALSE)</f>
        <v>1.9314480476408618</v>
      </c>
      <c r="CT42" s="21">
        <f>BP42*VLOOKUP(AL$6,'Greenhouse Gas Costs Avoided'!$A$2:$I$32,9,FALSE)</f>
        <v>2.1584005880368746</v>
      </c>
      <c r="CU42" s="21">
        <f>BQ42*VLOOKUP(AM$6,'Greenhouse Gas Costs Avoided'!$A$2:$I$32,9,FALSE)</f>
        <v>2.4104751619151044</v>
      </c>
      <c r="CV42" s="21">
        <f>BR42*VLOOKUP(AN$6,'Greenhouse Gas Costs Avoided'!$A$2:$I$32,9,FALSE)</f>
        <v>2.6887074725371978</v>
      </c>
      <c r="CW42" s="21">
        <f>BS42*VLOOKUP(AO$6,'Greenhouse Gas Costs Avoided'!$A$2:$I$32,9,FALSE)</f>
        <v>2.996648920499946</v>
      </c>
      <c r="CX42" s="21">
        <f>BT42*VLOOKUP(AP$6,'Greenhouse Gas Costs Avoided'!$A$2:$I$32,9,FALSE)</f>
        <v>3.339514978438852</v>
      </c>
      <c r="CY42" s="21">
        <f>BU42*VLOOKUP(AQ$6,'Greenhouse Gas Costs Avoided'!$A$2:$I$32,9,FALSE)</f>
        <v>3.7210350514231747</v>
      </c>
      <c r="CZ42" s="21">
        <f>BV42*VLOOKUP(AR$6,'Greenhouse Gas Costs Avoided'!$A$2:$I$32,9,FALSE)</f>
        <v>4.1502427497639598</v>
      </c>
      <c r="DA42" s="21">
        <f>BW42*VLOOKUP(AS$6,'Greenhouse Gas Costs Avoided'!$A$2:$I$32,9,FALSE)</f>
        <v>4.6296369025600148</v>
      </c>
      <c r="DB42" s="21">
        <f>BX42*VLOOKUP(AT$6,'Greenhouse Gas Costs Avoided'!$A$2:$I$32,9,FALSE)</f>
        <v>5.1647630090130283</v>
      </c>
      <c r="DC42" s="21">
        <f>BY42*VLOOKUP(AU$6,'Greenhouse Gas Costs Avoided'!$A$2:$I$32,9,FALSE)</f>
        <v>5.7625680068068199</v>
      </c>
      <c r="DD42" s="21">
        <f>BZ42*VLOOKUP(AV$6,'Greenhouse Gas Costs Avoided'!$A$2:$I$32,9,FALSE)</f>
        <v>6.4296194808152167</v>
      </c>
      <c r="DE42" s="21">
        <f>CA42*VLOOKUP(AW$6,'Greenhouse Gas Costs Avoided'!$A$2:$I$32,9,FALSE)</f>
        <v>6.6023323538917609</v>
      </c>
      <c r="DF42" s="21">
        <f>CB42*VLOOKUP(AX$6,'Greenhouse Gas Costs Avoided'!$A$2:$I$32,9,FALSE)</f>
        <v>6.7808920331878957</v>
      </c>
      <c r="DG42" s="21">
        <f>CC42*VLOOKUP(AY$6,'Greenhouse Gas Costs Avoided'!$A$2:$I$32,9,FALSE)</f>
        <v>6.9638980729572149</v>
      </c>
      <c r="DH42" s="21">
        <f>CD42*VLOOKUP(AZ$6,'Greenhouse Gas Costs Avoided'!$A$2:$I$32,9,FALSE)</f>
        <v>7.1520913053717949</v>
      </c>
      <c r="DI42" s="21">
        <f>CE42*VLOOKUP(BA$6,'Greenhouse Gas Costs Avoided'!$A$2:$I$32,9,FALSE)</f>
        <v>7.3435269452765404</v>
      </c>
      <c r="DJ42" s="21">
        <f>CF42*VLOOKUP(BB$6,'Greenhouse Gas Costs Avoided'!$A$2:$I$32,9,FALSE)</f>
        <v>7.5429472742415475</v>
      </c>
      <c r="DK42" s="21">
        <f>CG42*VLOOKUP(BC$6,'Greenhouse Gas Costs Avoided'!$A$2:$I$32,9,FALSE)</f>
        <v>7.744884134129272</v>
      </c>
      <c r="DL42" s="21">
        <f>CH42*VLOOKUP(BD$6,'Greenhouse Gas Costs Avoided'!$A$2:$I$32,9,FALSE)</f>
        <v>7.950411333759269</v>
      </c>
      <c r="DM42" s="21">
        <f>CI42*VLOOKUP(BE$6,'Greenhouse Gas Costs Avoided'!$A$2:$I$32,9,FALSE)</f>
        <v>8.161021676093501</v>
      </c>
      <c r="DN42" s="21">
        <f>CJ42*VLOOKUP(BF$6,'Greenhouse Gas Costs Avoided'!$A$2:$I$32,9,FALSE)</f>
        <v>8.3774569890184303</v>
      </c>
      <c r="DO42" s="21">
        <f>CK42*VLOOKUP(BG$6,'Greenhouse Gas Costs Avoided'!$A$2:$I$32,9,FALSE)</f>
        <v>8.5992633142510115</v>
      </c>
      <c r="DP42" s="21">
        <f>CL42*VLOOKUP(BH$6,'Greenhouse Gas Costs Avoided'!$A$2:$I$32,9,FALSE)</f>
        <v>8.8263732304711304</v>
      </c>
      <c r="DQ42" s="21">
        <f>CM42*VLOOKUP(BI$6,'Greenhouse Gas Costs Avoided'!$A$2:$I$32,9,FALSE)</f>
        <v>9.05818008905967</v>
      </c>
      <c r="DR42" s="21">
        <f>CN42*VLOOKUP(BJ$6,'Greenhouse Gas Costs Avoided'!$A$2:$I$32,9,FALSE)</f>
        <v>9.2949796418706736</v>
      </c>
      <c r="DS42" s="164">
        <f>CO42*VLOOKUP(BK$6,'Greenhouse Gas Costs Avoided'!$A$2:$I$32,9,FALSE)</f>
        <v>9.5356621388007277</v>
      </c>
    </row>
    <row r="43" spans="1:123" x14ac:dyDescent="0.35">
      <c r="A43" s="174">
        <v>37</v>
      </c>
      <c r="B43" s="12">
        <v>5</v>
      </c>
      <c r="C43" s="175">
        <v>2023</v>
      </c>
      <c r="E43" s="20">
        <v>0</v>
      </c>
      <c r="F43" s="21">
        <v>82.346532180449415</v>
      </c>
      <c r="G43" s="21">
        <v>84.002844861871253</v>
      </c>
      <c r="H43" s="21">
        <v>85.659157543293105</v>
      </c>
      <c r="I43" s="21">
        <v>86.918851036576825</v>
      </c>
      <c r="J43" s="21">
        <v>88.178544529860531</v>
      </c>
      <c r="K43" s="21">
        <v>89.438238023144251</v>
      </c>
      <c r="L43" s="21">
        <v>90.697931516427971</v>
      </c>
      <c r="M43" s="21">
        <v>91.95762500971172</v>
      </c>
      <c r="N43" s="21">
        <v>93.21731850299544</v>
      </c>
      <c r="O43" s="21">
        <v>94.47701199627916</v>
      </c>
      <c r="P43" s="21">
        <v>95.73670548956288</v>
      </c>
      <c r="Q43" s="21">
        <v>96.996398982846586</v>
      </c>
      <c r="R43" s="21">
        <v>99.874634841342697</v>
      </c>
      <c r="S43" s="21">
        <v>101.93553668931256</v>
      </c>
      <c r="T43" s="21">
        <v>104.04258519817796</v>
      </c>
      <c r="U43" s="21">
        <v>106.18472717196582</v>
      </c>
      <c r="V43" s="21">
        <v>108.36780972271322</v>
      </c>
      <c r="W43" s="21">
        <v>110.57648338650839</v>
      </c>
      <c r="X43" s="21">
        <v>112.7694544213079</v>
      </c>
      <c r="Y43" s="21">
        <v>114.98228749612761</v>
      </c>
      <c r="Z43" s="21">
        <v>117.22345778349788</v>
      </c>
      <c r="AA43" s="21">
        <v>119.50474742044912</v>
      </c>
      <c r="AB43" s="21">
        <v>121.83201137782079</v>
      </c>
      <c r="AC43" s="21">
        <v>124.30483685770574</v>
      </c>
      <c r="AD43" s="21">
        <v>126.81952160325447</v>
      </c>
      <c r="AE43" s="21">
        <v>129.37127756316897</v>
      </c>
      <c r="AF43" s="21">
        <v>131.96243899653103</v>
      </c>
      <c r="AG43" s="22">
        <v>135.47056479945655</v>
      </c>
      <c r="AI43" s="20">
        <v>0</v>
      </c>
      <c r="AJ43" s="21">
        <v>5.2166744805659615</v>
      </c>
      <c r="AK43" s="21">
        <v>5.3216023247413169</v>
      </c>
      <c r="AL43" s="21">
        <v>5.4265301689166732</v>
      </c>
      <c r="AM43" s="21">
        <v>5.5063320831654474</v>
      </c>
      <c r="AN43" s="21">
        <v>5.5861339974142208</v>
      </c>
      <c r="AO43" s="21">
        <v>5.665935911662995</v>
      </c>
      <c r="AP43" s="21">
        <v>5.7457378259117702</v>
      </c>
      <c r="AQ43" s="21">
        <v>5.8255397401605462</v>
      </c>
      <c r="AR43" s="21">
        <v>5.9053416544093205</v>
      </c>
      <c r="AS43" s="21">
        <v>5.9851435686580947</v>
      </c>
      <c r="AT43" s="21">
        <v>6.0649454829068699</v>
      </c>
      <c r="AU43" s="21">
        <v>6.1447473971556432</v>
      </c>
      <c r="AV43" s="21">
        <v>6.327084396109818</v>
      </c>
      <c r="AW43" s="21">
        <v>6.4576430704410743</v>
      </c>
      <c r="AX43" s="21">
        <v>6.5911251478821242</v>
      </c>
      <c r="AY43" s="21">
        <v>6.7268304055597685</v>
      </c>
      <c r="AZ43" s="21">
        <v>6.8651292595600424</v>
      </c>
      <c r="BA43" s="21">
        <v>7.0050493173053994</v>
      </c>
      <c r="BB43" s="21">
        <v>7.1439746093722221</v>
      </c>
      <c r="BC43" s="21">
        <v>7.2841581669004034</v>
      </c>
      <c r="BD43" s="21">
        <v>7.426136894299721</v>
      </c>
      <c r="BE43" s="21">
        <v>7.5706571930511553</v>
      </c>
      <c r="BF43" s="21">
        <v>7.7180899770979394</v>
      </c>
      <c r="BG43" s="21">
        <v>7.8747441218959366</v>
      </c>
      <c r="BH43" s="21">
        <v>8.0340500621877027</v>
      </c>
      <c r="BI43" s="21">
        <v>8.1957044736636782</v>
      </c>
      <c r="BJ43" s="21">
        <v>8.3598552322508848</v>
      </c>
      <c r="BK43" s="22">
        <v>8.5820959249206545</v>
      </c>
      <c r="BM43" s="163">
        <f>VLOOKUP(BM$6,'MonteCarlo Policy Paths'!$N$2:$S$31,$B43+1,FALSE)</f>
        <v>24.184299884200797</v>
      </c>
      <c r="BN43" s="21">
        <f>VLOOKUP(BN$6,'MonteCarlo Policy Paths'!$N$2:$S$31,$B43+1,FALSE)</f>
        <v>26.797135120393484</v>
      </c>
      <c r="BO43" s="21">
        <f>VLOOKUP(BO$6,'MonteCarlo Policy Paths'!$N$2:$S$31,$B43+1,FALSE)</f>
        <v>29.690826715826198</v>
      </c>
      <c r="BP43" s="21">
        <f>VLOOKUP(BP$6,'MonteCarlo Policy Paths'!$N$2:$S$31,$B43+1,FALSE)</f>
        <v>32.893001978364566</v>
      </c>
      <c r="BQ43" s="21">
        <f>VLOOKUP(BQ$6,'MonteCarlo Policy Paths'!$N$2:$S$31,$B43+1,FALSE)</f>
        <v>36.420098382625895</v>
      </c>
      <c r="BR43" s="21">
        <f>VLOOKUP(BR$6,'MonteCarlo Policy Paths'!$N$2:$S$31,$B43+1,FALSE)</f>
        <v>40.279471956541457</v>
      </c>
      <c r="BS43" s="21">
        <f>VLOOKUP(BS$6,'MonteCarlo Policy Paths'!$N$2:$S$31,$B43+1,FALSE)</f>
        <v>44.515635375675203</v>
      </c>
      <c r="BT43" s="21">
        <f>VLOOKUP(BT$6,'MonteCarlo Policy Paths'!$N$2:$S$31,$B43+1,FALSE)</f>
        <v>49.196171227791872</v>
      </c>
      <c r="BU43" s="21">
        <f>VLOOKUP(BU$6,'MonteCarlo Policy Paths'!$N$2:$S$31,$B43+1,FALSE)</f>
        <v>54.364766335209197</v>
      </c>
      <c r="BV43" s="21">
        <f>VLOOKUP(BV$6,'MonteCarlo Policy Paths'!$N$2:$S$31,$B43+1,FALSE)</f>
        <v>60.140596575631633</v>
      </c>
      <c r="BW43" s="21">
        <f>VLOOKUP(BW$6,'MonteCarlo Policy Paths'!$N$2:$S$31,$B43+1,FALSE)</f>
        <v>66.545116533046993</v>
      </c>
      <c r="BX43" s="21">
        <f>VLOOKUP(BX$6,'MonteCarlo Policy Paths'!$N$2:$S$31,$B43+1,FALSE)</f>
        <v>73.642612105771832</v>
      </c>
      <c r="BY43" s="21">
        <f>VLOOKUP(BY$6,'MonteCarlo Policy Paths'!$N$2:$S$31,$B43+1,FALSE)</f>
        <v>81.515240678665066</v>
      </c>
      <c r="BZ43" s="21">
        <f>VLOOKUP(BZ$6,'MonteCarlo Policy Paths'!$N$2:$S$31,$B43+1,FALSE)</f>
        <v>90.237354922369406</v>
      </c>
      <c r="CA43" s="21">
        <f>VLOOKUP(CA$6,'MonteCarlo Policy Paths'!$N$2:$S$31,$B43+1,FALSE)</f>
        <v>92.736092415362535</v>
      </c>
      <c r="CB43" s="21">
        <f>VLOOKUP(CB$6,'MonteCarlo Policy Paths'!$N$2:$S$31,$B43+1,FALSE)</f>
        <v>95.321073906264047</v>
      </c>
      <c r="CC43" s="21">
        <f>VLOOKUP(CC$6,'MonteCarlo Policy Paths'!$N$2:$S$31,$B43+1,FALSE)</f>
        <v>97.972807459231774</v>
      </c>
      <c r="CD43" s="21">
        <f>VLOOKUP(CD$6,'MonteCarlo Policy Paths'!$N$2:$S$31,$B43+1,FALSE)</f>
        <v>100.70188743091984</v>
      </c>
      <c r="CE43" s="21">
        <f>VLOOKUP(CE$6,'MonteCarlo Policy Paths'!$N$2:$S$31,$B43+1,FALSE)</f>
        <v>103.48109827693068</v>
      </c>
      <c r="CF43" s="21">
        <f>VLOOKUP(CF$6,'MonteCarlo Policy Paths'!$N$2:$S$31,$B43+1,FALSE)</f>
        <v>106.37744326160868</v>
      </c>
      <c r="CG43" s="21">
        <f>VLOOKUP(CG$6,'MonteCarlo Policy Paths'!$N$2:$S$31,$B43+1,FALSE)</f>
        <v>109.31402956265458</v>
      </c>
      <c r="CH43" s="21">
        <f>VLOOKUP(CH$6,'MonteCarlo Policy Paths'!$N$2:$S$31,$B43+1,FALSE)</f>
        <v>112.30612514839871</v>
      </c>
      <c r="CI43" s="21">
        <f>VLOOKUP(CI$6,'MonteCarlo Policy Paths'!$N$2:$S$31,$B43+1,FALSE)</f>
        <v>115.37497116076017</v>
      </c>
      <c r="CJ43" s="21">
        <f>VLOOKUP(CJ$6,'MonteCarlo Policy Paths'!$N$2:$S$31,$B43+1,FALSE)</f>
        <v>118.53125256657755</v>
      </c>
      <c r="CK43" s="21">
        <f>VLOOKUP(CK$6,'MonteCarlo Policy Paths'!$N$2:$S$31,$B43+1,FALSE)</f>
        <v>121.76875646902944</v>
      </c>
      <c r="CL43" s="21">
        <f>VLOOKUP(CL$6,'MonteCarlo Policy Paths'!$N$2:$S$31,$B43+1,FALSE)</f>
        <v>125.08672773594304</v>
      </c>
      <c r="CM43" s="21">
        <f>VLOOKUP(CM$6,'MonteCarlo Policy Paths'!$N$2:$S$31,$B43+1,FALSE)</f>
        <v>128.47676069968128</v>
      </c>
      <c r="CN43" s="21">
        <f>VLOOKUP(CN$6,'MonteCarlo Policy Paths'!$N$2:$S$31,$B43+1,FALSE)</f>
        <v>131.94323193005201</v>
      </c>
      <c r="CO43" s="164">
        <f>VLOOKUP(CO$6,'MonteCarlo Policy Paths'!$N$2:$S$31,$B43+1,FALSE)</f>
        <v>135.47056479945655</v>
      </c>
      <c r="CQ43" s="163">
        <f>BM43*VLOOKUP(AI$6,'Greenhouse Gas Costs Avoided'!$A$2:$I$32,9,FALSE)</f>
        <v>1.5320817610121258</v>
      </c>
      <c r="CR43" s="21">
        <f>BN43*VLOOKUP(AJ$6,'Greenhouse Gas Costs Avoided'!$A$2:$I$32,9,FALSE)</f>
        <v>1.6976055607114411</v>
      </c>
      <c r="CS43" s="21">
        <f>BO43*VLOOKUP(AK$6,'Greenhouse Gas Costs Avoided'!$A$2:$I$32,9,FALSE)</f>
        <v>1.8809216846672472</v>
      </c>
      <c r="CT43" s="21">
        <f>BP43*VLOOKUP(AL$6,'Greenhouse Gas Costs Avoided'!$A$2:$I$32,9,FALSE)</f>
        <v>2.0837803301021003</v>
      </c>
      <c r="CU43" s="21">
        <f>BQ43*VLOOKUP(AM$6,'Greenhouse Gas Costs Avoided'!$A$2:$I$32,9,FALSE)</f>
        <v>2.3072228153580183</v>
      </c>
      <c r="CV43" s="21">
        <f>BR43*VLOOKUP(AN$6,'Greenhouse Gas Costs Avoided'!$A$2:$I$32,9,FALSE)</f>
        <v>2.5517151467399573</v>
      </c>
      <c r="CW43" s="21">
        <f>BS43*VLOOKUP(AO$6,'Greenhouse Gas Costs Avoided'!$A$2:$I$32,9,FALSE)</f>
        <v>2.8200772139570236</v>
      </c>
      <c r="CX43" s="21">
        <f>BT43*VLOOKUP(AP$6,'Greenhouse Gas Costs Avoided'!$A$2:$I$32,9,FALSE)</f>
        <v>3.1165903917263735</v>
      </c>
      <c r="CY43" s="21">
        <f>BU43*VLOOKUP(AQ$6,'Greenhouse Gas Costs Avoided'!$A$2:$I$32,9,FALSE)</f>
        <v>3.444022251736667</v>
      </c>
      <c r="CZ43" s="21">
        <f>BV43*VLOOKUP(AR$6,'Greenhouse Gas Costs Avoided'!$A$2:$I$32,9,FALSE)</f>
        <v>3.8099226171979153</v>
      </c>
      <c r="DA43" s="21">
        <f>BW43*VLOOKUP(AS$6,'Greenhouse Gas Costs Avoided'!$A$2:$I$32,9,FALSE)</f>
        <v>4.2156506416508543</v>
      </c>
      <c r="DB43" s="21">
        <f>BX43*VLOOKUP(AT$6,'Greenhouse Gas Costs Avoided'!$A$2:$I$32,9,FALSE)</f>
        <v>4.6652788536686769</v>
      </c>
      <c r="DC43" s="21">
        <f>BY43*VLOOKUP(AU$6,'Greenhouse Gas Costs Avoided'!$A$2:$I$32,9,FALSE)</f>
        <v>5.1640119451993618</v>
      </c>
      <c r="DD43" s="21">
        <f>BZ43*VLOOKUP(AV$6,'Greenhouse Gas Costs Avoided'!$A$2:$I$32,9,FALSE)</f>
        <v>5.7165601774917221</v>
      </c>
      <c r="DE43" s="21">
        <f>CA43*VLOOKUP(AW$6,'Greenhouse Gas Costs Avoided'!$A$2:$I$32,9,FALSE)</f>
        <v>5.8748558551380645</v>
      </c>
      <c r="DF43" s="21">
        <f>CB43*VLOOKUP(AX$6,'Greenhouse Gas Costs Avoided'!$A$2:$I$32,9,FALSE)</f>
        <v>6.0386151127443357</v>
      </c>
      <c r="DG43" s="21">
        <f>CC43*VLOOKUP(AY$6,'Greenhouse Gas Costs Avoided'!$A$2:$I$32,9,FALSE)</f>
        <v>6.2066031310462346</v>
      </c>
      <c r="DH43" s="21">
        <f>CD43*VLOOKUP(AZ$6,'Greenhouse Gas Costs Avoided'!$A$2:$I$32,9,FALSE)</f>
        <v>6.3794910653253769</v>
      </c>
      <c r="DI43" s="21">
        <f>CE43*VLOOKUP(BA$6,'Greenhouse Gas Costs Avoided'!$A$2:$I$32,9,FALSE)</f>
        <v>6.5555548036832505</v>
      </c>
      <c r="DJ43" s="21">
        <f>CF43*VLOOKUP(BB$6,'Greenhouse Gas Costs Avoided'!$A$2:$I$32,9,FALSE)</f>
        <v>6.7390390205459019</v>
      </c>
      <c r="DK43" s="21">
        <f>CG43*VLOOKUP(BC$6,'Greenhouse Gas Costs Avoided'!$A$2:$I$32,9,FALSE)</f>
        <v>6.9250725353887148</v>
      </c>
      <c r="DL43" s="21">
        <f>CH43*VLOOKUP(BD$6,'Greenhouse Gas Costs Avoided'!$A$2:$I$32,9,FALSE)</f>
        <v>7.114622578022705</v>
      </c>
      <c r="DM43" s="21">
        <f>CI43*VLOOKUP(BE$6,'Greenhouse Gas Costs Avoided'!$A$2:$I$32,9,FALSE)</f>
        <v>7.309034780377397</v>
      </c>
      <c r="DN43" s="21">
        <f>CJ43*VLOOKUP(BF$6,'Greenhouse Gas Costs Avoided'!$A$2:$I$32,9,FALSE)</f>
        <v>7.5089860379134308</v>
      </c>
      <c r="DO43" s="21">
        <f>CK43*VLOOKUP(BG$6,'Greenhouse Gas Costs Avoided'!$A$2:$I$32,9,FALSE)</f>
        <v>7.714082761982441</v>
      </c>
      <c r="DP43" s="21">
        <f>CL43*VLOOKUP(BH$6,'Greenhouse Gas Costs Avoided'!$A$2:$I$32,9,FALSE)</f>
        <v>7.9242771147625906</v>
      </c>
      <c r="DQ43" s="21">
        <f>CM43*VLOOKUP(BI$6,'Greenhouse Gas Costs Avoided'!$A$2:$I$32,9,FALSE)</f>
        <v>8.1390365949973802</v>
      </c>
      <c r="DR43" s="21">
        <f>CN43*VLOOKUP(BJ$6,'Greenhouse Gas Costs Avoided'!$A$2:$I$32,9,FALSE)</f>
        <v>8.358638459535694</v>
      </c>
      <c r="DS43" s="164">
        <f>CO43*VLOOKUP(BK$6,'Greenhouse Gas Costs Avoided'!$A$2:$I$32,9,FALSE)</f>
        <v>8.5820959249206545</v>
      </c>
    </row>
    <row r="44" spans="1:123" x14ac:dyDescent="0.35">
      <c r="A44" s="174">
        <v>38</v>
      </c>
      <c r="B44" s="12">
        <v>4</v>
      </c>
      <c r="C44" s="175">
        <v>2023</v>
      </c>
      <c r="E44" s="20">
        <v>0</v>
      </c>
      <c r="F44" s="21">
        <v>82.346532180449415</v>
      </c>
      <c r="G44" s="21">
        <v>84.002844861871253</v>
      </c>
      <c r="H44" s="21">
        <v>85.659157543293105</v>
      </c>
      <c r="I44" s="21">
        <v>86.918851036576825</v>
      </c>
      <c r="J44" s="21">
        <v>88.178544529860531</v>
      </c>
      <c r="K44" s="21">
        <v>89.438238023144251</v>
      </c>
      <c r="L44" s="21">
        <v>90.697931516427971</v>
      </c>
      <c r="M44" s="21">
        <v>91.95762500971172</v>
      </c>
      <c r="N44" s="21">
        <v>93.21731850299544</v>
      </c>
      <c r="O44" s="21">
        <v>94.47701199627916</v>
      </c>
      <c r="P44" s="21">
        <v>95.73670548956288</v>
      </c>
      <c r="Q44" s="21">
        <v>96.996398982846586</v>
      </c>
      <c r="R44" s="21">
        <v>98.25609247613032</v>
      </c>
      <c r="S44" s="21">
        <v>99.65157958594628</v>
      </c>
      <c r="T44" s="21">
        <v>101.04706669576224</v>
      </c>
      <c r="U44" s="21">
        <v>102.4425538055782</v>
      </c>
      <c r="V44" s="21">
        <v>103.83804091539416</v>
      </c>
      <c r="W44" s="21">
        <v>105.23352802521011</v>
      </c>
      <c r="X44" s="21">
        <v>106.47156953138905</v>
      </c>
      <c r="Y44" s="21">
        <v>107.709611037568</v>
      </c>
      <c r="Z44" s="21">
        <v>108.94765254374694</v>
      </c>
      <c r="AA44" s="21">
        <v>110.18569404992589</v>
      </c>
      <c r="AB44" s="21">
        <v>111.42373555610482</v>
      </c>
      <c r="AC44" s="21">
        <v>112.86811731331359</v>
      </c>
      <c r="AD44" s="21">
        <v>114.31249907052236</v>
      </c>
      <c r="AE44" s="21">
        <v>115.75688082773114</v>
      </c>
      <c r="AF44" s="21">
        <v>117.20126258493991</v>
      </c>
      <c r="AG44" s="22">
        <v>119.5319620819439</v>
      </c>
      <c r="AI44" s="20">
        <v>0</v>
      </c>
      <c r="AJ44" s="21">
        <v>5.2166744805659615</v>
      </c>
      <c r="AK44" s="21">
        <v>5.3216023247413169</v>
      </c>
      <c r="AL44" s="21">
        <v>5.4265301689166732</v>
      </c>
      <c r="AM44" s="21">
        <v>5.5063320831654474</v>
      </c>
      <c r="AN44" s="21">
        <v>5.5861339974142208</v>
      </c>
      <c r="AO44" s="21">
        <v>5.665935911662995</v>
      </c>
      <c r="AP44" s="21">
        <v>5.7457378259117702</v>
      </c>
      <c r="AQ44" s="21">
        <v>5.8255397401605462</v>
      </c>
      <c r="AR44" s="21">
        <v>5.9053416544093205</v>
      </c>
      <c r="AS44" s="21">
        <v>5.9851435686580947</v>
      </c>
      <c r="AT44" s="21">
        <v>6.0649454829068699</v>
      </c>
      <c r="AU44" s="21">
        <v>6.1447473971556432</v>
      </c>
      <c r="AV44" s="21">
        <v>6.2245493114044184</v>
      </c>
      <c r="AW44" s="21">
        <v>6.312953786990386</v>
      </c>
      <c r="AX44" s="21">
        <v>6.4013582625763545</v>
      </c>
      <c r="AY44" s="21">
        <v>6.4897627381623222</v>
      </c>
      <c r="AZ44" s="21">
        <v>6.5781672137482907</v>
      </c>
      <c r="BA44" s="21">
        <v>6.6665716893342575</v>
      </c>
      <c r="BB44" s="21">
        <v>6.7450019445028957</v>
      </c>
      <c r="BC44" s="21">
        <v>6.8234321996715348</v>
      </c>
      <c r="BD44" s="21">
        <v>6.901862454840173</v>
      </c>
      <c r="BE44" s="21">
        <v>6.9802927100088112</v>
      </c>
      <c r="BF44" s="21">
        <v>7.0587229651774486</v>
      </c>
      <c r="BG44" s="21">
        <v>7.1502249295408609</v>
      </c>
      <c r="BH44" s="21">
        <v>7.2417268939042723</v>
      </c>
      <c r="BI44" s="21">
        <v>7.3332288582676846</v>
      </c>
      <c r="BJ44" s="21">
        <v>7.424730822631096</v>
      </c>
      <c r="BK44" s="22">
        <v>7.5723812490175435</v>
      </c>
      <c r="BM44" s="163">
        <f>VLOOKUP(BM$6,'MonteCarlo Policy Paths'!$N$2:$S$31,$B44+1,FALSE)</f>
        <v>21.456887556927661</v>
      </c>
      <c r="BN44" s="21">
        <f>VLOOKUP(BN$6,'MonteCarlo Policy Paths'!$N$2:$S$31,$B44+1,FALSE)</f>
        <v>23.119081894670884</v>
      </c>
      <c r="BO44" s="21">
        <f>VLOOKUP(BO$6,'MonteCarlo Policy Paths'!$N$2:$S$31,$B44+1,FALSE)</f>
        <v>24.918982795429599</v>
      </c>
      <c r="BP44" s="21">
        <f>VLOOKUP(BP$6,'MonteCarlo Policy Paths'!$N$2:$S$31,$B44+1,FALSE)</f>
        <v>26.866510906830612</v>
      </c>
      <c r="BQ44" s="21">
        <f>VLOOKUP(BQ$6,'MonteCarlo Policy Paths'!$N$2:$S$31,$B44+1,FALSE)</f>
        <v>28.957808063155838</v>
      </c>
      <c r="BR44" s="21">
        <f>VLOOKUP(BR$6,'MonteCarlo Policy Paths'!$N$2:$S$31,$B44+1,FALSE)</f>
        <v>31.169773267386955</v>
      </c>
      <c r="BS44" s="21">
        <f>VLOOKUP(BS$6,'MonteCarlo Policy Paths'!$N$2:$S$31,$B44+1,FALSE)</f>
        <v>33.536503079259326</v>
      </c>
      <c r="BT44" s="21">
        <f>VLOOKUP(BT$6,'MonteCarlo Policy Paths'!$N$2:$S$31,$B44+1,FALSE)</f>
        <v>36.094562758542168</v>
      </c>
      <c r="BU44" s="21">
        <f>VLOOKUP(BU$6,'MonteCarlo Policy Paths'!$N$2:$S$31,$B44+1,FALSE)</f>
        <v>38.859796339203925</v>
      </c>
      <c r="BV44" s="21">
        <f>VLOOKUP(BV$6,'MonteCarlo Policy Paths'!$N$2:$S$31,$B44+1,FALSE)</f>
        <v>41.937214526892696</v>
      </c>
      <c r="BW44" s="21">
        <f>VLOOKUP(BW$6,'MonteCarlo Policy Paths'!$N$2:$S$31,$B44+1,FALSE)</f>
        <v>45.285702034805901</v>
      </c>
      <c r="BX44" s="21">
        <f>VLOOKUP(BX$6,'MonteCarlo Policy Paths'!$N$2:$S$31,$B44+1,FALSE)</f>
        <v>48.923675973628832</v>
      </c>
      <c r="BY44" s="21">
        <f>VLOOKUP(BY$6,'MonteCarlo Policy Paths'!$N$2:$S$31,$B44+1,FALSE)</f>
        <v>52.880283256992421</v>
      </c>
      <c r="BZ44" s="21">
        <f>VLOOKUP(BZ$6,'MonteCarlo Policy Paths'!$N$2:$S$31,$B44+1,FALSE)</f>
        <v>57.179951130409847</v>
      </c>
      <c r="CA44" s="21">
        <f>VLOOKUP(CA$6,'MonteCarlo Policy Paths'!$N$2:$S$31,$B44+1,FALSE)</f>
        <v>59.199989570907007</v>
      </c>
      <c r="CB44" s="21">
        <f>VLOOKUP(CB$6,'MonteCarlo Policy Paths'!$N$2:$S$31,$B44+1,FALSE)</f>
        <v>61.304348310445278</v>
      </c>
      <c r="CC44" s="21">
        <f>VLOOKUP(CC$6,'MonteCarlo Policy Paths'!$N$2:$S$31,$B44+1,FALSE)</f>
        <v>63.486799757257046</v>
      </c>
      <c r="CD44" s="21">
        <f>VLOOKUP(CD$6,'MonteCarlo Policy Paths'!$N$2:$S$31,$B44+1,FALSE)</f>
        <v>65.754412861465767</v>
      </c>
      <c r="CE44" s="21">
        <f>VLOOKUP(CE$6,'MonteCarlo Policy Paths'!$N$2:$S$31,$B44+1,FALSE)</f>
        <v>68.097759333367534</v>
      </c>
      <c r="CF44" s="21">
        <f>VLOOKUP(CF$6,'MonteCarlo Policy Paths'!$N$2:$S$31,$B44+1,FALSE)</f>
        <v>70.548973057852507</v>
      </c>
      <c r="CG44" s="21">
        <f>VLOOKUP(CG$6,'MonteCarlo Policy Paths'!$N$2:$S$31,$B44+1,FALSE)</f>
        <v>73.077007009761019</v>
      </c>
      <c r="CH44" s="21">
        <f>VLOOKUP(CH$6,'MonteCarlo Policy Paths'!$N$2:$S$31,$B44+1,FALSE)</f>
        <v>75.691476032446857</v>
      </c>
      <c r="CI44" s="21">
        <f>VLOOKUP(CI$6,'MonteCarlo Policy Paths'!$N$2:$S$31,$B44+1,FALSE)</f>
        <v>78.404802280730166</v>
      </c>
      <c r="CJ44" s="21">
        <f>VLOOKUP(CJ$6,'MonteCarlo Policy Paths'!$N$2:$S$31,$B44+1,FALSE)</f>
        <v>81.224927058038162</v>
      </c>
      <c r="CK44" s="21">
        <f>VLOOKUP(CK$6,'MonteCarlo Policy Paths'!$N$2:$S$31,$B44+1,FALSE)</f>
        <v>84.152487263770951</v>
      </c>
      <c r="CL44" s="21">
        <f>VLOOKUP(CL$6,'MonteCarlo Policy Paths'!$N$2:$S$31,$B44+1,FALSE)</f>
        <v>87.19069011352974</v>
      </c>
      <c r="CM44" s="21">
        <f>VLOOKUP(CM$6,'MonteCarlo Policy Paths'!$N$2:$S$31,$B44+1,FALSE)</f>
        <v>90.339519718236858</v>
      </c>
      <c r="CN44" s="21">
        <f>VLOOKUP(CN$6,'MonteCarlo Policy Paths'!$N$2:$S$31,$B44+1,FALSE)</f>
        <v>93.604800202242828</v>
      </c>
      <c r="CO44" s="164">
        <f>VLOOKUP(CO$6,'MonteCarlo Policy Paths'!$N$2:$S$31,$B44+1,FALSE)</f>
        <v>96.983684685934094</v>
      </c>
      <c r="CQ44" s="163">
        <f>BM44*VLOOKUP(AI$6,'Greenhouse Gas Costs Avoided'!$A$2:$I$32,9,FALSE)</f>
        <v>1.3592994724454583</v>
      </c>
      <c r="CR44" s="21">
        <f>BN44*VLOOKUP(AJ$6,'Greenhouse Gas Costs Avoided'!$A$2:$I$32,9,FALSE)</f>
        <v>1.4645999210963487</v>
      </c>
      <c r="CS44" s="21">
        <f>BO44*VLOOKUP(AK$6,'Greenhouse Gas Costs Avoided'!$A$2:$I$32,9,FALSE)</f>
        <v>1.5786241167474793</v>
      </c>
      <c r="CT44" s="21">
        <f>BP44*VLOOKUP(AL$6,'Greenhouse Gas Costs Avoided'!$A$2:$I$32,9,FALSE)</f>
        <v>1.7020005350363183</v>
      </c>
      <c r="CU44" s="21">
        <f>BQ44*VLOOKUP(AM$6,'Greenhouse Gas Costs Avoided'!$A$2:$I$32,9,FALSE)</f>
        <v>1.8344847601494692</v>
      </c>
      <c r="CV44" s="21">
        <f>BR44*VLOOKUP(AN$6,'Greenhouse Gas Costs Avoided'!$A$2:$I$32,9,FALSE)</f>
        <v>1.9746133378475101</v>
      </c>
      <c r="CW44" s="21">
        <f>BS44*VLOOKUP(AO$6,'Greenhouse Gas Costs Avoided'!$A$2:$I$32,9,FALSE)</f>
        <v>2.1245462941611284</v>
      </c>
      <c r="CX44" s="21">
        <f>BT44*VLOOKUP(AP$6,'Greenhouse Gas Costs Avoided'!$A$2:$I$32,9,FALSE)</f>
        <v>2.2866000479177169</v>
      </c>
      <c r="CY44" s="21">
        <f>BU44*VLOOKUP(AQ$6,'Greenhouse Gas Costs Avoided'!$A$2:$I$32,9,FALSE)</f>
        <v>2.4617783228380428</v>
      </c>
      <c r="CZ44" s="21">
        <f>BV44*VLOOKUP(AR$6,'Greenhouse Gas Costs Avoided'!$A$2:$I$32,9,FALSE)</f>
        <v>2.6567335747552212</v>
      </c>
      <c r="DA44" s="21">
        <f>BW44*VLOOKUP(AS$6,'Greenhouse Gas Costs Avoided'!$A$2:$I$32,9,FALSE)</f>
        <v>2.8688611394320973</v>
      </c>
      <c r="DB44" s="21">
        <f>BX44*VLOOKUP(AT$6,'Greenhouse Gas Costs Avoided'!$A$2:$I$32,9,FALSE)</f>
        <v>3.099327745676475</v>
      </c>
      <c r="DC44" s="21">
        <f>BY44*VLOOKUP(AU$6,'Greenhouse Gas Costs Avoided'!$A$2:$I$32,9,FALSE)</f>
        <v>3.3499798581359799</v>
      </c>
      <c r="DD44" s="21">
        <f>BZ44*VLOOKUP(AV$6,'Greenhouse Gas Costs Avoided'!$A$2:$I$32,9,FALSE)</f>
        <v>3.6223649492411436</v>
      </c>
      <c r="DE44" s="21">
        <f>CA44*VLOOKUP(AW$6,'Greenhouse Gas Costs Avoided'!$A$2:$I$32,9,FALSE)</f>
        <v>3.7503349159570667</v>
      </c>
      <c r="DF44" s="21">
        <f>CB44*VLOOKUP(AX$6,'Greenhouse Gas Costs Avoided'!$A$2:$I$32,9,FALSE)</f>
        <v>3.8836465958035138</v>
      </c>
      <c r="DG44" s="21">
        <f>CC44*VLOOKUP(AY$6,'Greenhouse Gas Costs Avoided'!$A$2:$I$32,9,FALSE)</f>
        <v>4.0219054692034097</v>
      </c>
      <c r="DH44" s="21">
        <f>CD44*VLOOKUP(AZ$6,'Greenhouse Gas Costs Avoided'!$A$2:$I$32,9,FALSE)</f>
        <v>4.1655593560070496</v>
      </c>
      <c r="DI44" s="21">
        <f>CE44*VLOOKUP(BA$6,'Greenhouse Gas Costs Avoided'!$A$2:$I$32,9,FALSE)</f>
        <v>4.3140109715809301</v>
      </c>
      <c r="DJ44" s="21">
        <f>CF44*VLOOKUP(BB$6,'Greenhouse Gas Costs Avoided'!$A$2:$I$32,9,FALSE)</f>
        <v>4.4692960059878768</v>
      </c>
      <c r="DK44" s="21">
        <f>CG44*VLOOKUP(BC$6,'Greenhouse Gas Costs Avoided'!$A$2:$I$32,9,FALSE)</f>
        <v>4.629447622014963</v>
      </c>
      <c r="DL44" s="21">
        <f>CH44*VLOOKUP(BD$6,'Greenhouse Gas Costs Avoided'!$A$2:$I$32,9,FALSE)</f>
        <v>4.7950749225184994</v>
      </c>
      <c r="DM44" s="21">
        <f>CI44*VLOOKUP(BE$6,'Greenhouse Gas Costs Avoided'!$A$2:$I$32,9,FALSE)</f>
        <v>4.9669648542748472</v>
      </c>
      <c r="DN44" s="21">
        <f>CJ44*VLOOKUP(BF$6,'Greenhouse Gas Costs Avoided'!$A$2:$I$32,9,FALSE)</f>
        <v>5.1456205009456273</v>
      </c>
      <c r="DO44" s="21">
        <f>CK44*VLOOKUP(BG$6,'Greenhouse Gas Costs Avoided'!$A$2:$I$32,9,FALSE)</f>
        <v>5.331082210275417</v>
      </c>
      <c r="DP44" s="21">
        <f>CL44*VLOOKUP(BH$6,'Greenhouse Gas Costs Avoided'!$A$2:$I$32,9,FALSE)</f>
        <v>5.5235531602164318</v>
      </c>
      <c r="DQ44" s="21">
        <f>CM44*VLOOKUP(BI$6,'Greenhouse Gas Costs Avoided'!$A$2:$I$32,9,FALSE)</f>
        <v>5.723032344191421</v>
      </c>
      <c r="DR44" s="21">
        <f>CN44*VLOOKUP(BJ$6,'Greenhouse Gas Costs Avoided'!$A$2:$I$32,9,FALSE)</f>
        <v>5.9298887220104266</v>
      </c>
      <c r="DS44" s="164">
        <f>CO44*VLOOKUP(BK$6,'Greenhouse Gas Costs Avoided'!$A$2:$I$32,9,FALSE)</f>
        <v>6.1439419431008639</v>
      </c>
    </row>
    <row r="45" spans="1:123" x14ac:dyDescent="0.35">
      <c r="A45" s="174">
        <v>39</v>
      </c>
      <c r="B45" s="12">
        <v>5</v>
      </c>
      <c r="C45" s="175">
        <v>2023</v>
      </c>
      <c r="E45" s="20">
        <v>0</v>
      </c>
      <c r="F45" s="21">
        <v>82.346532180449415</v>
      </c>
      <c r="G45" s="21">
        <v>84.002844861871253</v>
      </c>
      <c r="H45" s="21">
        <v>85.659157543293105</v>
      </c>
      <c r="I45" s="21">
        <v>86.918851036576825</v>
      </c>
      <c r="J45" s="21">
        <v>88.178544529860531</v>
      </c>
      <c r="K45" s="21">
        <v>89.438238023144251</v>
      </c>
      <c r="L45" s="21">
        <v>90.697931516427971</v>
      </c>
      <c r="M45" s="21">
        <v>91.95762500971172</v>
      </c>
      <c r="N45" s="21">
        <v>93.21731850299544</v>
      </c>
      <c r="O45" s="21">
        <v>94.47701199627916</v>
      </c>
      <c r="P45" s="21">
        <v>95.73670548956288</v>
      </c>
      <c r="Q45" s="21">
        <v>96.996398982846586</v>
      </c>
      <c r="R45" s="21">
        <v>99.874634841342697</v>
      </c>
      <c r="S45" s="21">
        <v>101.93553668931256</v>
      </c>
      <c r="T45" s="21">
        <v>104.04258519817796</v>
      </c>
      <c r="U45" s="21">
        <v>106.18472717196582</v>
      </c>
      <c r="V45" s="21">
        <v>108.36780972271322</v>
      </c>
      <c r="W45" s="21">
        <v>110.57648338650839</v>
      </c>
      <c r="X45" s="21">
        <v>112.7694544213079</v>
      </c>
      <c r="Y45" s="21">
        <v>114.98228749612761</v>
      </c>
      <c r="Z45" s="21">
        <v>117.22345778349788</v>
      </c>
      <c r="AA45" s="21">
        <v>119.50474742044912</v>
      </c>
      <c r="AB45" s="21">
        <v>121.83201137782079</v>
      </c>
      <c r="AC45" s="21">
        <v>124.30483685770574</v>
      </c>
      <c r="AD45" s="21">
        <v>126.81952160325447</v>
      </c>
      <c r="AE45" s="21">
        <v>129.37127756316897</v>
      </c>
      <c r="AF45" s="21">
        <v>131.96243899653103</v>
      </c>
      <c r="AG45" s="22">
        <v>135.47056479945655</v>
      </c>
      <c r="AI45" s="20">
        <v>0</v>
      </c>
      <c r="AJ45" s="21">
        <v>5.2166744805659615</v>
      </c>
      <c r="AK45" s="21">
        <v>5.3216023247413169</v>
      </c>
      <c r="AL45" s="21">
        <v>5.4265301689166732</v>
      </c>
      <c r="AM45" s="21">
        <v>5.5063320831654474</v>
      </c>
      <c r="AN45" s="21">
        <v>5.5861339974142208</v>
      </c>
      <c r="AO45" s="21">
        <v>5.665935911662995</v>
      </c>
      <c r="AP45" s="21">
        <v>5.7457378259117702</v>
      </c>
      <c r="AQ45" s="21">
        <v>5.8255397401605462</v>
      </c>
      <c r="AR45" s="21">
        <v>5.9053416544093205</v>
      </c>
      <c r="AS45" s="21">
        <v>5.9851435686580947</v>
      </c>
      <c r="AT45" s="21">
        <v>6.0649454829068699</v>
      </c>
      <c r="AU45" s="21">
        <v>6.1447473971556432</v>
      </c>
      <c r="AV45" s="21">
        <v>6.327084396109818</v>
      </c>
      <c r="AW45" s="21">
        <v>6.4576430704410743</v>
      </c>
      <c r="AX45" s="21">
        <v>6.5911251478821242</v>
      </c>
      <c r="AY45" s="21">
        <v>6.7268304055597685</v>
      </c>
      <c r="AZ45" s="21">
        <v>6.8651292595600424</v>
      </c>
      <c r="BA45" s="21">
        <v>7.0050493173053994</v>
      </c>
      <c r="BB45" s="21">
        <v>7.1439746093722221</v>
      </c>
      <c r="BC45" s="21">
        <v>7.2841581669004034</v>
      </c>
      <c r="BD45" s="21">
        <v>7.426136894299721</v>
      </c>
      <c r="BE45" s="21">
        <v>7.5706571930511553</v>
      </c>
      <c r="BF45" s="21">
        <v>7.7180899770979394</v>
      </c>
      <c r="BG45" s="21">
        <v>7.8747441218959366</v>
      </c>
      <c r="BH45" s="21">
        <v>8.0340500621877027</v>
      </c>
      <c r="BI45" s="21">
        <v>8.1957044736636782</v>
      </c>
      <c r="BJ45" s="21">
        <v>8.3598552322508848</v>
      </c>
      <c r="BK45" s="22">
        <v>8.5820959249206545</v>
      </c>
      <c r="BM45" s="163">
        <f>VLOOKUP(BM$6,'MonteCarlo Policy Paths'!$N$2:$S$31,$B45+1,FALSE)</f>
        <v>24.184299884200797</v>
      </c>
      <c r="BN45" s="21">
        <f>VLOOKUP(BN$6,'MonteCarlo Policy Paths'!$N$2:$S$31,$B45+1,FALSE)</f>
        <v>26.797135120393484</v>
      </c>
      <c r="BO45" s="21">
        <f>VLOOKUP(BO$6,'MonteCarlo Policy Paths'!$N$2:$S$31,$B45+1,FALSE)</f>
        <v>29.690826715826198</v>
      </c>
      <c r="BP45" s="21">
        <f>VLOOKUP(BP$6,'MonteCarlo Policy Paths'!$N$2:$S$31,$B45+1,FALSE)</f>
        <v>32.893001978364566</v>
      </c>
      <c r="BQ45" s="21">
        <f>VLOOKUP(BQ$6,'MonteCarlo Policy Paths'!$N$2:$S$31,$B45+1,FALSE)</f>
        <v>36.420098382625895</v>
      </c>
      <c r="BR45" s="21">
        <f>VLOOKUP(BR$6,'MonteCarlo Policy Paths'!$N$2:$S$31,$B45+1,FALSE)</f>
        <v>40.279471956541457</v>
      </c>
      <c r="BS45" s="21">
        <f>VLOOKUP(BS$6,'MonteCarlo Policy Paths'!$N$2:$S$31,$B45+1,FALSE)</f>
        <v>44.515635375675203</v>
      </c>
      <c r="BT45" s="21">
        <f>VLOOKUP(BT$6,'MonteCarlo Policy Paths'!$N$2:$S$31,$B45+1,FALSE)</f>
        <v>49.196171227791872</v>
      </c>
      <c r="BU45" s="21">
        <f>VLOOKUP(BU$6,'MonteCarlo Policy Paths'!$N$2:$S$31,$B45+1,FALSE)</f>
        <v>54.364766335209197</v>
      </c>
      <c r="BV45" s="21">
        <f>VLOOKUP(BV$6,'MonteCarlo Policy Paths'!$N$2:$S$31,$B45+1,FALSE)</f>
        <v>60.140596575631633</v>
      </c>
      <c r="BW45" s="21">
        <f>VLOOKUP(BW$6,'MonteCarlo Policy Paths'!$N$2:$S$31,$B45+1,FALSE)</f>
        <v>66.545116533046993</v>
      </c>
      <c r="BX45" s="21">
        <f>VLOOKUP(BX$6,'MonteCarlo Policy Paths'!$N$2:$S$31,$B45+1,FALSE)</f>
        <v>73.642612105771832</v>
      </c>
      <c r="BY45" s="21">
        <f>VLOOKUP(BY$6,'MonteCarlo Policy Paths'!$N$2:$S$31,$B45+1,FALSE)</f>
        <v>81.515240678665066</v>
      </c>
      <c r="BZ45" s="21">
        <f>VLOOKUP(BZ$6,'MonteCarlo Policy Paths'!$N$2:$S$31,$B45+1,FALSE)</f>
        <v>90.237354922369406</v>
      </c>
      <c r="CA45" s="21">
        <f>VLOOKUP(CA$6,'MonteCarlo Policy Paths'!$N$2:$S$31,$B45+1,FALSE)</f>
        <v>92.736092415362535</v>
      </c>
      <c r="CB45" s="21">
        <f>VLOOKUP(CB$6,'MonteCarlo Policy Paths'!$N$2:$S$31,$B45+1,FALSE)</f>
        <v>95.321073906264047</v>
      </c>
      <c r="CC45" s="21">
        <f>VLOOKUP(CC$6,'MonteCarlo Policy Paths'!$N$2:$S$31,$B45+1,FALSE)</f>
        <v>97.972807459231774</v>
      </c>
      <c r="CD45" s="21">
        <f>VLOOKUP(CD$6,'MonteCarlo Policy Paths'!$N$2:$S$31,$B45+1,FALSE)</f>
        <v>100.70188743091984</v>
      </c>
      <c r="CE45" s="21">
        <f>VLOOKUP(CE$6,'MonteCarlo Policy Paths'!$N$2:$S$31,$B45+1,FALSE)</f>
        <v>103.48109827693068</v>
      </c>
      <c r="CF45" s="21">
        <f>VLOOKUP(CF$6,'MonteCarlo Policy Paths'!$N$2:$S$31,$B45+1,FALSE)</f>
        <v>106.37744326160868</v>
      </c>
      <c r="CG45" s="21">
        <f>VLOOKUP(CG$6,'MonteCarlo Policy Paths'!$N$2:$S$31,$B45+1,FALSE)</f>
        <v>109.31402956265458</v>
      </c>
      <c r="CH45" s="21">
        <f>VLOOKUP(CH$6,'MonteCarlo Policy Paths'!$N$2:$S$31,$B45+1,FALSE)</f>
        <v>112.30612514839871</v>
      </c>
      <c r="CI45" s="21">
        <f>VLOOKUP(CI$6,'MonteCarlo Policy Paths'!$N$2:$S$31,$B45+1,FALSE)</f>
        <v>115.37497116076017</v>
      </c>
      <c r="CJ45" s="21">
        <f>VLOOKUP(CJ$6,'MonteCarlo Policy Paths'!$N$2:$S$31,$B45+1,FALSE)</f>
        <v>118.53125256657755</v>
      </c>
      <c r="CK45" s="21">
        <f>VLOOKUP(CK$6,'MonteCarlo Policy Paths'!$N$2:$S$31,$B45+1,FALSE)</f>
        <v>121.76875646902944</v>
      </c>
      <c r="CL45" s="21">
        <f>VLOOKUP(CL$6,'MonteCarlo Policy Paths'!$N$2:$S$31,$B45+1,FALSE)</f>
        <v>125.08672773594304</v>
      </c>
      <c r="CM45" s="21">
        <f>VLOOKUP(CM$6,'MonteCarlo Policy Paths'!$N$2:$S$31,$B45+1,FALSE)</f>
        <v>128.47676069968128</v>
      </c>
      <c r="CN45" s="21">
        <f>VLOOKUP(CN$6,'MonteCarlo Policy Paths'!$N$2:$S$31,$B45+1,FALSE)</f>
        <v>131.94323193005201</v>
      </c>
      <c r="CO45" s="164">
        <f>VLOOKUP(CO$6,'MonteCarlo Policy Paths'!$N$2:$S$31,$B45+1,FALSE)</f>
        <v>135.47056479945655</v>
      </c>
      <c r="CQ45" s="163">
        <f>BM45*VLOOKUP(AI$6,'Greenhouse Gas Costs Avoided'!$A$2:$I$32,9,FALSE)</f>
        <v>1.5320817610121258</v>
      </c>
      <c r="CR45" s="21">
        <f>BN45*VLOOKUP(AJ$6,'Greenhouse Gas Costs Avoided'!$A$2:$I$32,9,FALSE)</f>
        <v>1.6976055607114411</v>
      </c>
      <c r="CS45" s="21">
        <f>BO45*VLOOKUP(AK$6,'Greenhouse Gas Costs Avoided'!$A$2:$I$32,9,FALSE)</f>
        <v>1.8809216846672472</v>
      </c>
      <c r="CT45" s="21">
        <f>BP45*VLOOKUP(AL$6,'Greenhouse Gas Costs Avoided'!$A$2:$I$32,9,FALSE)</f>
        <v>2.0837803301021003</v>
      </c>
      <c r="CU45" s="21">
        <f>BQ45*VLOOKUP(AM$6,'Greenhouse Gas Costs Avoided'!$A$2:$I$32,9,FALSE)</f>
        <v>2.3072228153580183</v>
      </c>
      <c r="CV45" s="21">
        <f>BR45*VLOOKUP(AN$6,'Greenhouse Gas Costs Avoided'!$A$2:$I$32,9,FALSE)</f>
        <v>2.5517151467399573</v>
      </c>
      <c r="CW45" s="21">
        <f>BS45*VLOOKUP(AO$6,'Greenhouse Gas Costs Avoided'!$A$2:$I$32,9,FALSE)</f>
        <v>2.8200772139570236</v>
      </c>
      <c r="CX45" s="21">
        <f>BT45*VLOOKUP(AP$6,'Greenhouse Gas Costs Avoided'!$A$2:$I$32,9,FALSE)</f>
        <v>3.1165903917263735</v>
      </c>
      <c r="CY45" s="21">
        <f>BU45*VLOOKUP(AQ$6,'Greenhouse Gas Costs Avoided'!$A$2:$I$32,9,FALSE)</f>
        <v>3.444022251736667</v>
      </c>
      <c r="CZ45" s="21">
        <f>BV45*VLOOKUP(AR$6,'Greenhouse Gas Costs Avoided'!$A$2:$I$32,9,FALSE)</f>
        <v>3.8099226171979153</v>
      </c>
      <c r="DA45" s="21">
        <f>BW45*VLOOKUP(AS$6,'Greenhouse Gas Costs Avoided'!$A$2:$I$32,9,FALSE)</f>
        <v>4.2156506416508543</v>
      </c>
      <c r="DB45" s="21">
        <f>BX45*VLOOKUP(AT$6,'Greenhouse Gas Costs Avoided'!$A$2:$I$32,9,FALSE)</f>
        <v>4.6652788536686769</v>
      </c>
      <c r="DC45" s="21">
        <f>BY45*VLOOKUP(AU$6,'Greenhouse Gas Costs Avoided'!$A$2:$I$32,9,FALSE)</f>
        <v>5.1640119451993618</v>
      </c>
      <c r="DD45" s="21">
        <f>BZ45*VLOOKUP(AV$6,'Greenhouse Gas Costs Avoided'!$A$2:$I$32,9,FALSE)</f>
        <v>5.7165601774917221</v>
      </c>
      <c r="DE45" s="21">
        <f>CA45*VLOOKUP(AW$6,'Greenhouse Gas Costs Avoided'!$A$2:$I$32,9,FALSE)</f>
        <v>5.8748558551380645</v>
      </c>
      <c r="DF45" s="21">
        <f>CB45*VLOOKUP(AX$6,'Greenhouse Gas Costs Avoided'!$A$2:$I$32,9,FALSE)</f>
        <v>6.0386151127443357</v>
      </c>
      <c r="DG45" s="21">
        <f>CC45*VLOOKUP(AY$6,'Greenhouse Gas Costs Avoided'!$A$2:$I$32,9,FALSE)</f>
        <v>6.2066031310462346</v>
      </c>
      <c r="DH45" s="21">
        <f>CD45*VLOOKUP(AZ$6,'Greenhouse Gas Costs Avoided'!$A$2:$I$32,9,FALSE)</f>
        <v>6.3794910653253769</v>
      </c>
      <c r="DI45" s="21">
        <f>CE45*VLOOKUP(BA$6,'Greenhouse Gas Costs Avoided'!$A$2:$I$32,9,FALSE)</f>
        <v>6.5555548036832505</v>
      </c>
      <c r="DJ45" s="21">
        <f>CF45*VLOOKUP(BB$6,'Greenhouse Gas Costs Avoided'!$A$2:$I$32,9,FALSE)</f>
        <v>6.7390390205459019</v>
      </c>
      <c r="DK45" s="21">
        <f>CG45*VLOOKUP(BC$6,'Greenhouse Gas Costs Avoided'!$A$2:$I$32,9,FALSE)</f>
        <v>6.9250725353887148</v>
      </c>
      <c r="DL45" s="21">
        <f>CH45*VLOOKUP(BD$6,'Greenhouse Gas Costs Avoided'!$A$2:$I$32,9,FALSE)</f>
        <v>7.114622578022705</v>
      </c>
      <c r="DM45" s="21">
        <f>CI45*VLOOKUP(BE$6,'Greenhouse Gas Costs Avoided'!$A$2:$I$32,9,FALSE)</f>
        <v>7.309034780377397</v>
      </c>
      <c r="DN45" s="21">
        <f>CJ45*VLOOKUP(BF$6,'Greenhouse Gas Costs Avoided'!$A$2:$I$32,9,FALSE)</f>
        <v>7.5089860379134308</v>
      </c>
      <c r="DO45" s="21">
        <f>CK45*VLOOKUP(BG$6,'Greenhouse Gas Costs Avoided'!$A$2:$I$32,9,FALSE)</f>
        <v>7.714082761982441</v>
      </c>
      <c r="DP45" s="21">
        <f>CL45*VLOOKUP(BH$6,'Greenhouse Gas Costs Avoided'!$A$2:$I$32,9,FALSE)</f>
        <v>7.9242771147625906</v>
      </c>
      <c r="DQ45" s="21">
        <f>CM45*VLOOKUP(BI$6,'Greenhouse Gas Costs Avoided'!$A$2:$I$32,9,FALSE)</f>
        <v>8.1390365949973802</v>
      </c>
      <c r="DR45" s="21">
        <f>CN45*VLOOKUP(BJ$6,'Greenhouse Gas Costs Avoided'!$A$2:$I$32,9,FALSE)</f>
        <v>8.358638459535694</v>
      </c>
      <c r="DS45" s="164">
        <f>CO45*VLOOKUP(BK$6,'Greenhouse Gas Costs Avoided'!$A$2:$I$32,9,FALSE)</f>
        <v>8.5820959249206545</v>
      </c>
    </row>
    <row r="46" spans="1:123" x14ac:dyDescent="0.35">
      <c r="A46" s="174">
        <v>40</v>
      </c>
      <c r="B46" s="12">
        <v>3</v>
      </c>
      <c r="C46" s="175">
        <v>2023</v>
      </c>
      <c r="E46" s="20">
        <v>0</v>
      </c>
      <c r="F46" s="21">
        <v>82.346532180449415</v>
      </c>
      <c r="G46" s="21">
        <v>84.002844861871253</v>
      </c>
      <c r="H46" s="21">
        <v>85.659157543293105</v>
      </c>
      <c r="I46" s="21">
        <v>86.918851036576825</v>
      </c>
      <c r="J46" s="21">
        <v>88.178544529860531</v>
      </c>
      <c r="K46" s="21">
        <v>89.438238023144251</v>
      </c>
      <c r="L46" s="21">
        <v>90.697931516427971</v>
      </c>
      <c r="M46" s="21">
        <v>91.95762500971172</v>
      </c>
      <c r="N46" s="21">
        <v>93.21731850299544</v>
      </c>
      <c r="O46" s="21">
        <v>94.47701199627916</v>
      </c>
      <c r="P46" s="21">
        <v>95.73670548956288</v>
      </c>
      <c r="Q46" s="21">
        <v>96.996398982846586</v>
      </c>
      <c r="R46" s="21">
        <v>101.49317720655506</v>
      </c>
      <c r="S46" s="21">
        <v>104.21949379267882</v>
      </c>
      <c r="T46" s="21">
        <v>107.03810370059369</v>
      </c>
      <c r="U46" s="21">
        <v>109.92690053835344</v>
      </c>
      <c r="V46" s="21">
        <v>112.89757853003228</v>
      </c>
      <c r="W46" s="21">
        <v>115.91943874780665</v>
      </c>
      <c r="X46" s="21">
        <v>119.06733931122673</v>
      </c>
      <c r="Y46" s="21">
        <v>122.25496395468721</v>
      </c>
      <c r="Z46" s="21">
        <v>125.4992630232488</v>
      </c>
      <c r="AA46" s="21">
        <v>128.82380079097237</v>
      </c>
      <c r="AB46" s="21">
        <v>132.24028719953677</v>
      </c>
      <c r="AC46" s="21">
        <v>135.74155640209787</v>
      </c>
      <c r="AD46" s="21">
        <v>139.32654413598658</v>
      </c>
      <c r="AE46" s="21">
        <v>142.9856742986068</v>
      </c>
      <c r="AF46" s="21">
        <v>146.72361540812219</v>
      </c>
      <c r="AG46" s="22">
        <v>150.52284977717397</v>
      </c>
      <c r="AI46" s="20">
        <v>0</v>
      </c>
      <c r="AJ46" s="21">
        <v>5.2166744805659615</v>
      </c>
      <c r="AK46" s="21">
        <v>5.3216023247413169</v>
      </c>
      <c r="AL46" s="21">
        <v>5.4265301689166732</v>
      </c>
      <c r="AM46" s="21">
        <v>5.5063320831654474</v>
      </c>
      <c r="AN46" s="21">
        <v>5.5861339974142208</v>
      </c>
      <c r="AO46" s="21">
        <v>5.665935911662995</v>
      </c>
      <c r="AP46" s="21">
        <v>5.7457378259117702</v>
      </c>
      <c r="AQ46" s="21">
        <v>5.8255397401605462</v>
      </c>
      <c r="AR46" s="21">
        <v>5.9053416544093205</v>
      </c>
      <c r="AS46" s="21">
        <v>5.9851435686580947</v>
      </c>
      <c r="AT46" s="21">
        <v>6.0649454829068699</v>
      </c>
      <c r="AU46" s="21">
        <v>6.1447473971556432</v>
      </c>
      <c r="AV46" s="21">
        <v>6.4296194808152167</v>
      </c>
      <c r="AW46" s="21">
        <v>6.6023323538917609</v>
      </c>
      <c r="AX46" s="21">
        <v>6.7808920331878957</v>
      </c>
      <c r="AY46" s="21">
        <v>6.9638980729572149</v>
      </c>
      <c r="AZ46" s="21">
        <v>7.1520913053717949</v>
      </c>
      <c r="BA46" s="21">
        <v>7.3435269452765404</v>
      </c>
      <c r="BB46" s="21">
        <v>7.5429472742415475</v>
      </c>
      <c r="BC46" s="21">
        <v>7.744884134129272</v>
      </c>
      <c r="BD46" s="21">
        <v>7.950411333759269</v>
      </c>
      <c r="BE46" s="21">
        <v>8.161021676093501</v>
      </c>
      <c r="BF46" s="21">
        <v>8.3774569890184303</v>
      </c>
      <c r="BG46" s="21">
        <v>8.5992633142510115</v>
      </c>
      <c r="BH46" s="21">
        <v>8.8263732304711304</v>
      </c>
      <c r="BI46" s="21">
        <v>9.05818008905967</v>
      </c>
      <c r="BJ46" s="21">
        <v>9.2949796418706736</v>
      </c>
      <c r="BK46" s="22">
        <v>9.5356621388007277</v>
      </c>
      <c r="BM46" s="163">
        <f>VLOOKUP(BM$6,'MonteCarlo Policy Paths'!$N$2:$S$31,$B46+1,FALSE)</f>
        <v>24.400896901266854</v>
      </c>
      <c r="BN46" s="21">
        <f>VLOOKUP(BN$6,'MonteCarlo Policy Paths'!$N$2:$S$31,$B46+1,FALSE)</f>
        <v>27.277092285564247</v>
      </c>
      <c r="BO46" s="21">
        <f>VLOOKUP(BO$6,'MonteCarlo Policy Paths'!$N$2:$S$31,$B46+1,FALSE)</f>
        <v>30.488398193607274</v>
      </c>
      <c r="BP46" s="21">
        <f>VLOOKUP(BP$6,'MonteCarlo Policy Paths'!$N$2:$S$31,$B46+1,FALSE)</f>
        <v>34.070901710124843</v>
      </c>
      <c r="BQ46" s="21">
        <f>VLOOKUP(BQ$6,'MonteCarlo Policy Paths'!$N$2:$S$31,$B46+1,FALSE)</f>
        <v>38.049962908416198</v>
      </c>
      <c r="BR46" s="21">
        <f>VLOOKUP(BR$6,'MonteCarlo Policy Paths'!$N$2:$S$31,$B46+1,FALSE)</f>
        <v>42.441930627628253</v>
      </c>
      <c r="BS46" s="21">
        <f>VLOOKUP(BS$6,'MonteCarlo Policy Paths'!$N$2:$S$31,$B46+1,FALSE)</f>
        <v>47.302864628556662</v>
      </c>
      <c r="BT46" s="21">
        <f>VLOOKUP(BT$6,'MonteCarlo Policy Paths'!$N$2:$S$31,$B46+1,FALSE)</f>
        <v>52.715092471952183</v>
      </c>
      <c r="BU46" s="21">
        <f>VLOOKUP(BU$6,'MonteCarlo Policy Paths'!$N$2:$S$31,$B46+1,FALSE)</f>
        <v>58.737483764437521</v>
      </c>
      <c r="BV46" s="21">
        <f>VLOOKUP(BV$6,'MonteCarlo Policy Paths'!$N$2:$S$31,$B46+1,FALSE)</f>
        <v>65.512636340122413</v>
      </c>
      <c r="BW46" s="21">
        <f>VLOOKUP(BW$6,'MonteCarlo Policy Paths'!$N$2:$S$31,$B46+1,FALSE)</f>
        <v>73.079994851258945</v>
      </c>
      <c r="BX46" s="21">
        <f>VLOOKUP(BX$6,'MonteCarlo Policy Paths'!$N$2:$S$31,$B46+1,FALSE)</f>
        <v>81.527096411801594</v>
      </c>
      <c r="BY46" s="21">
        <f>VLOOKUP(BY$6,'MonteCarlo Policy Paths'!$N$2:$S$31,$B46+1,FALSE)</f>
        <v>90.963600198236662</v>
      </c>
      <c r="BZ46" s="21">
        <f>VLOOKUP(BZ$6,'MonteCarlo Policy Paths'!$N$2:$S$31,$B46+1,FALSE)</f>
        <v>101.49317720655506</v>
      </c>
      <c r="CA46" s="21">
        <f>VLOOKUP(CA$6,'MonteCarlo Policy Paths'!$N$2:$S$31,$B46+1,FALSE)</f>
        <v>104.21949379267882</v>
      </c>
      <c r="CB46" s="21">
        <f>VLOOKUP(CB$6,'MonteCarlo Policy Paths'!$N$2:$S$31,$B46+1,FALSE)</f>
        <v>107.03810370059369</v>
      </c>
      <c r="CC46" s="21">
        <f>VLOOKUP(CC$6,'MonteCarlo Policy Paths'!$N$2:$S$31,$B46+1,FALSE)</f>
        <v>109.92690053835344</v>
      </c>
      <c r="CD46" s="21">
        <f>VLOOKUP(CD$6,'MonteCarlo Policy Paths'!$N$2:$S$31,$B46+1,FALSE)</f>
        <v>112.89757853003228</v>
      </c>
      <c r="CE46" s="21">
        <f>VLOOKUP(CE$6,'MonteCarlo Policy Paths'!$N$2:$S$31,$B46+1,FALSE)</f>
        <v>115.91943874780665</v>
      </c>
      <c r="CF46" s="21">
        <f>VLOOKUP(CF$6,'MonteCarlo Policy Paths'!$N$2:$S$31,$B46+1,FALSE)</f>
        <v>119.06733931122673</v>
      </c>
      <c r="CG46" s="21">
        <f>VLOOKUP(CG$6,'MonteCarlo Policy Paths'!$N$2:$S$31,$B46+1,FALSE)</f>
        <v>122.25496395468721</v>
      </c>
      <c r="CH46" s="21">
        <f>VLOOKUP(CH$6,'MonteCarlo Policy Paths'!$N$2:$S$31,$B46+1,FALSE)</f>
        <v>125.4992630232488</v>
      </c>
      <c r="CI46" s="21">
        <f>VLOOKUP(CI$6,'MonteCarlo Policy Paths'!$N$2:$S$31,$B46+1,FALSE)</f>
        <v>128.82380079097237</v>
      </c>
      <c r="CJ46" s="21">
        <f>VLOOKUP(CJ$6,'MonteCarlo Policy Paths'!$N$2:$S$31,$B46+1,FALSE)</f>
        <v>132.24028719953677</v>
      </c>
      <c r="CK46" s="21">
        <f>VLOOKUP(CK$6,'MonteCarlo Policy Paths'!$N$2:$S$31,$B46+1,FALSE)</f>
        <v>135.74155640209787</v>
      </c>
      <c r="CL46" s="21">
        <f>VLOOKUP(CL$6,'MonteCarlo Policy Paths'!$N$2:$S$31,$B46+1,FALSE)</f>
        <v>139.32654413598658</v>
      </c>
      <c r="CM46" s="21">
        <f>VLOOKUP(CM$6,'MonteCarlo Policy Paths'!$N$2:$S$31,$B46+1,FALSE)</f>
        <v>142.9856742986068</v>
      </c>
      <c r="CN46" s="21">
        <f>VLOOKUP(CN$6,'MonteCarlo Policy Paths'!$N$2:$S$31,$B46+1,FALSE)</f>
        <v>146.72361540812219</v>
      </c>
      <c r="CO46" s="164">
        <f>VLOOKUP(CO$6,'MonteCarlo Policy Paths'!$N$2:$S$31,$B46+1,FALSE)</f>
        <v>150.52284977717397</v>
      </c>
      <c r="CQ46" s="163">
        <f>BM46*VLOOKUP(AI$6,'Greenhouse Gas Costs Avoided'!$A$2:$I$32,9,FALSE)</f>
        <v>1.5458032390340439</v>
      </c>
      <c r="CR46" s="21">
        <f>BN46*VLOOKUP(AJ$6,'Greenhouse Gas Costs Avoided'!$A$2:$I$32,9,FALSE)</f>
        <v>1.7280109734108424</v>
      </c>
      <c r="CS46" s="21">
        <f>BO46*VLOOKUP(AK$6,'Greenhouse Gas Costs Avoided'!$A$2:$I$32,9,FALSE)</f>
        <v>1.9314480476408618</v>
      </c>
      <c r="CT46" s="21">
        <f>BP46*VLOOKUP(AL$6,'Greenhouse Gas Costs Avoided'!$A$2:$I$32,9,FALSE)</f>
        <v>2.1584005880368746</v>
      </c>
      <c r="CU46" s="21">
        <f>BQ46*VLOOKUP(AM$6,'Greenhouse Gas Costs Avoided'!$A$2:$I$32,9,FALSE)</f>
        <v>2.4104751619151044</v>
      </c>
      <c r="CV46" s="21">
        <f>BR46*VLOOKUP(AN$6,'Greenhouse Gas Costs Avoided'!$A$2:$I$32,9,FALSE)</f>
        <v>2.6887074725371978</v>
      </c>
      <c r="CW46" s="21">
        <f>BS46*VLOOKUP(AO$6,'Greenhouse Gas Costs Avoided'!$A$2:$I$32,9,FALSE)</f>
        <v>2.996648920499946</v>
      </c>
      <c r="CX46" s="21">
        <f>BT46*VLOOKUP(AP$6,'Greenhouse Gas Costs Avoided'!$A$2:$I$32,9,FALSE)</f>
        <v>3.339514978438852</v>
      </c>
      <c r="CY46" s="21">
        <f>BU46*VLOOKUP(AQ$6,'Greenhouse Gas Costs Avoided'!$A$2:$I$32,9,FALSE)</f>
        <v>3.7210350514231747</v>
      </c>
      <c r="CZ46" s="21">
        <f>BV46*VLOOKUP(AR$6,'Greenhouse Gas Costs Avoided'!$A$2:$I$32,9,FALSE)</f>
        <v>4.1502427497639598</v>
      </c>
      <c r="DA46" s="21">
        <f>BW46*VLOOKUP(AS$6,'Greenhouse Gas Costs Avoided'!$A$2:$I$32,9,FALSE)</f>
        <v>4.6296369025600148</v>
      </c>
      <c r="DB46" s="21">
        <f>BX46*VLOOKUP(AT$6,'Greenhouse Gas Costs Avoided'!$A$2:$I$32,9,FALSE)</f>
        <v>5.1647630090130283</v>
      </c>
      <c r="DC46" s="21">
        <f>BY46*VLOOKUP(AU$6,'Greenhouse Gas Costs Avoided'!$A$2:$I$32,9,FALSE)</f>
        <v>5.7625680068068199</v>
      </c>
      <c r="DD46" s="21">
        <f>BZ46*VLOOKUP(AV$6,'Greenhouse Gas Costs Avoided'!$A$2:$I$32,9,FALSE)</f>
        <v>6.4296194808152167</v>
      </c>
      <c r="DE46" s="21">
        <f>CA46*VLOOKUP(AW$6,'Greenhouse Gas Costs Avoided'!$A$2:$I$32,9,FALSE)</f>
        <v>6.6023323538917609</v>
      </c>
      <c r="DF46" s="21">
        <f>CB46*VLOOKUP(AX$6,'Greenhouse Gas Costs Avoided'!$A$2:$I$32,9,FALSE)</f>
        <v>6.7808920331878957</v>
      </c>
      <c r="DG46" s="21">
        <f>CC46*VLOOKUP(AY$6,'Greenhouse Gas Costs Avoided'!$A$2:$I$32,9,FALSE)</f>
        <v>6.9638980729572149</v>
      </c>
      <c r="DH46" s="21">
        <f>CD46*VLOOKUP(AZ$6,'Greenhouse Gas Costs Avoided'!$A$2:$I$32,9,FALSE)</f>
        <v>7.1520913053717949</v>
      </c>
      <c r="DI46" s="21">
        <f>CE46*VLOOKUP(BA$6,'Greenhouse Gas Costs Avoided'!$A$2:$I$32,9,FALSE)</f>
        <v>7.3435269452765404</v>
      </c>
      <c r="DJ46" s="21">
        <f>CF46*VLOOKUP(BB$6,'Greenhouse Gas Costs Avoided'!$A$2:$I$32,9,FALSE)</f>
        <v>7.5429472742415475</v>
      </c>
      <c r="DK46" s="21">
        <f>CG46*VLOOKUP(BC$6,'Greenhouse Gas Costs Avoided'!$A$2:$I$32,9,FALSE)</f>
        <v>7.744884134129272</v>
      </c>
      <c r="DL46" s="21">
        <f>CH46*VLOOKUP(BD$6,'Greenhouse Gas Costs Avoided'!$A$2:$I$32,9,FALSE)</f>
        <v>7.950411333759269</v>
      </c>
      <c r="DM46" s="21">
        <f>CI46*VLOOKUP(BE$6,'Greenhouse Gas Costs Avoided'!$A$2:$I$32,9,FALSE)</f>
        <v>8.161021676093501</v>
      </c>
      <c r="DN46" s="21">
        <f>CJ46*VLOOKUP(BF$6,'Greenhouse Gas Costs Avoided'!$A$2:$I$32,9,FALSE)</f>
        <v>8.3774569890184303</v>
      </c>
      <c r="DO46" s="21">
        <f>CK46*VLOOKUP(BG$6,'Greenhouse Gas Costs Avoided'!$A$2:$I$32,9,FALSE)</f>
        <v>8.5992633142510115</v>
      </c>
      <c r="DP46" s="21">
        <f>CL46*VLOOKUP(BH$6,'Greenhouse Gas Costs Avoided'!$A$2:$I$32,9,FALSE)</f>
        <v>8.8263732304711304</v>
      </c>
      <c r="DQ46" s="21">
        <f>CM46*VLOOKUP(BI$6,'Greenhouse Gas Costs Avoided'!$A$2:$I$32,9,FALSE)</f>
        <v>9.05818008905967</v>
      </c>
      <c r="DR46" s="21">
        <f>CN46*VLOOKUP(BJ$6,'Greenhouse Gas Costs Avoided'!$A$2:$I$32,9,FALSE)</f>
        <v>9.2949796418706736</v>
      </c>
      <c r="DS46" s="164">
        <f>CO46*VLOOKUP(BK$6,'Greenhouse Gas Costs Avoided'!$A$2:$I$32,9,FALSE)</f>
        <v>9.5356621388007277</v>
      </c>
    </row>
    <row r="47" spans="1:123" x14ac:dyDescent="0.35">
      <c r="A47" s="174">
        <v>41</v>
      </c>
      <c r="B47" s="12">
        <v>5</v>
      </c>
      <c r="C47" s="175">
        <v>2023</v>
      </c>
      <c r="E47" s="20">
        <v>0</v>
      </c>
      <c r="F47" s="21">
        <v>82.346532180449415</v>
      </c>
      <c r="G47" s="21">
        <v>84.002844861871253</v>
      </c>
      <c r="H47" s="21">
        <v>85.659157543293105</v>
      </c>
      <c r="I47" s="21">
        <v>86.918851036576825</v>
      </c>
      <c r="J47" s="21">
        <v>88.178544529860531</v>
      </c>
      <c r="K47" s="21">
        <v>89.438238023144251</v>
      </c>
      <c r="L47" s="21">
        <v>90.697931516427971</v>
      </c>
      <c r="M47" s="21">
        <v>91.95762500971172</v>
      </c>
      <c r="N47" s="21">
        <v>93.21731850299544</v>
      </c>
      <c r="O47" s="21">
        <v>94.47701199627916</v>
      </c>
      <c r="P47" s="21">
        <v>95.73670548956288</v>
      </c>
      <c r="Q47" s="21">
        <v>96.996398982846586</v>
      </c>
      <c r="R47" s="21">
        <v>99.874634841342697</v>
      </c>
      <c r="S47" s="21">
        <v>101.93553668931256</v>
      </c>
      <c r="T47" s="21">
        <v>104.04258519817796</v>
      </c>
      <c r="U47" s="21">
        <v>106.18472717196582</v>
      </c>
      <c r="V47" s="21">
        <v>108.36780972271322</v>
      </c>
      <c r="W47" s="21">
        <v>110.57648338650839</v>
      </c>
      <c r="X47" s="21">
        <v>112.7694544213079</v>
      </c>
      <c r="Y47" s="21">
        <v>114.98228749612761</v>
      </c>
      <c r="Z47" s="21">
        <v>117.22345778349788</v>
      </c>
      <c r="AA47" s="21">
        <v>119.50474742044912</v>
      </c>
      <c r="AB47" s="21">
        <v>121.83201137782079</v>
      </c>
      <c r="AC47" s="21">
        <v>124.30483685770574</v>
      </c>
      <c r="AD47" s="21">
        <v>126.81952160325447</v>
      </c>
      <c r="AE47" s="21">
        <v>129.37127756316897</v>
      </c>
      <c r="AF47" s="21">
        <v>131.96243899653103</v>
      </c>
      <c r="AG47" s="22">
        <v>135.47056479945655</v>
      </c>
      <c r="AI47" s="20">
        <v>0</v>
      </c>
      <c r="AJ47" s="21">
        <v>5.2166744805659615</v>
      </c>
      <c r="AK47" s="21">
        <v>5.3216023247413169</v>
      </c>
      <c r="AL47" s="21">
        <v>5.4265301689166732</v>
      </c>
      <c r="AM47" s="21">
        <v>5.5063320831654474</v>
      </c>
      <c r="AN47" s="21">
        <v>5.5861339974142208</v>
      </c>
      <c r="AO47" s="21">
        <v>5.665935911662995</v>
      </c>
      <c r="AP47" s="21">
        <v>5.7457378259117702</v>
      </c>
      <c r="AQ47" s="21">
        <v>5.8255397401605462</v>
      </c>
      <c r="AR47" s="21">
        <v>5.9053416544093205</v>
      </c>
      <c r="AS47" s="21">
        <v>5.9851435686580947</v>
      </c>
      <c r="AT47" s="21">
        <v>6.0649454829068699</v>
      </c>
      <c r="AU47" s="21">
        <v>6.1447473971556432</v>
      </c>
      <c r="AV47" s="21">
        <v>6.327084396109818</v>
      </c>
      <c r="AW47" s="21">
        <v>6.4576430704410743</v>
      </c>
      <c r="AX47" s="21">
        <v>6.5911251478821242</v>
      </c>
      <c r="AY47" s="21">
        <v>6.7268304055597685</v>
      </c>
      <c r="AZ47" s="21">
        <v>6.8651292595600424</v>
      </c>
      <c r="BA47" s="21">
        <v>7.0050493173053994</v>
      </c>
      <c r="BB47" s="21">
        <v>7.1439746093722221</v>
      </c>
      <c r="BC47" s="21">
        <v>7.2841581669004034</v>
      </c>
      <c r="BD47" s="21">
        <v>7.426136894299721</v>
      </c>
      <c r="BE47" s="21">
        <v>7.5706571930511553</v>
      </c>
      <c r="BF47" s="21">
        <v>7.7180899770979394</v>
      </c>
      <c r="BG47" s="21">
        <v>7.8747441218959366</v>
      </c>
      <c r="BH47" s="21">
        <v>8.0340500621877027</v>
      </c>
      <c r="BI47" s="21">
        <v>8.1957044736636782</v>
      </c>
      <c r="BJ47" s="21">
        <v>8.3598552322508848</v>
      </c>
      <c r="BK47" s="22">
        <v>8.5820959249206545</v>
      </c>
      <c r="BM47" s="163">
        <f>VLOOKUP(BM$6,'MonteCarlo Policy Paths'!$N$2:$S$31,$B47+1,FALSE)</f>
        <v>24.184299884200797</v>
      </c>
      <c r="BN47" s="21">
        <f>VLOOKUP(BN$6,'MonteCarlo Policy Paths'!$N$2:$S$31,$B47+1,FALSE)</f>
        <v>26.797135120393484</v>
      </c>
      <c r="BO47" s="21">
        <f>VLOOKUP(BO$6,'MonteCarlo Policy Paths'!$N$2:$S$31,$B47+1,FALSE)</f>
        <v>29.690826715826198</v>
      </c>
      <c r="BP47" s="21">
        <f>VLOOKUP(BP$6,'MonteCarlo Policy Paths'!$N$2:$S$31,$B47+1,FALSE)</f>
        <v>32.893001978364566</v>
      </c>
      <c r="BQ47" s="21">
        <f>VLOOKUP(BQ$6,'MonteCarlo Policy Paths'!$N$2:$S$31,$B47+1,FALSE)</f>
        <v>36.420098382625895</v>
      </c>
      <c r="BR47" s="21">
        <f>VLOOKUP(BR$6,'MonteCarlo Policy Paths'!$N$2:$S$31,$B47+1,FALSE)</f>
        <v>40.279471956541457</v>
      </c>
      <c r="BS47" s="21">
        <f>VLOOKUP(BS$6,'MonteCarlo Policy Paths'!$N$2:$S$31,$B47+1,FALSE)</f>
        <v>44.515635375675203</v>
      </c>
      <c r="BT47" s="21">
        <f>VLOOKUP(BT$6,'MonteCarlo Policy Paths'!$N$2:$S$31,$B47+1,FALSE)</f>
        <v>49.196171227791872</v>
      </c>
      <c r="BU47" s="21">
        <f>VLOOKUP(BU$6,'MonteCarlo Policy Paths'!$N$2:$S$31,$B47+1,FALSE)</f>
        <v>54.364766335209197</v>
      </c>
      <c r="BV47" s="21">
        <f>VLOOKUP(BV$6,'MonteCarlo Policy Paths'!$N$2:$S$31,$B47+1,FALSE)</f>
        <v>60.140596575631633</v>
      </c>
      <c r="BW47" s="21">
        <f>VLOOKUP(BW$6,'MonteCarlo Policy Paths'!$N$2:$S$31,$B47+1,FALSE)</f>
        <v>66.545116533046993</v>
      </c>
      <c r="BX47" s="21">
        <f>VLOOKUP(BX$6,'MonteCarlo Policy Paths'!$N$2:$S$31,$B47+1,FALSE)</f>
        <v>73.642612105771832</v>
      </c>
      <c r="BY47" s="21">
        <f>VLOOKUP(BY$6,'MonteCarlo Policy Paths'!$N$2:$S$31,$B47+1,FALSE)</f>
        <v>81.515240678665066</v>
      </c>
      <c r="BZ47" s="21">
        <f>VLOOKUP(BZ$6,'MonteCarlo Policy Paths'!$N$2:$S$31,$B47+1,FALSE)</f>
        <v>90.237354922369406</v>
      </c>
      <c r="CA47" s="21">
        <f>VLOOKUP(CA$6,'MonteCarlo Policy Paths'!$N$2:$S$31,$B47+1,FALSE)</f>
        <v>92.736092415362535</v>
      </c>
      <c r="CB47" s="21">
        <f>VLOOKUP(CB$6,'MonteCarlo Policy Paths'!$N$2:$S$31,$B47+1,FALSE)</f>
        <v>95.321073906264047</v>
      </c>
      <c r="CC47" s="21">
        <f>VLOOKUP(CC$6,'MonteCarlo Policy Paths'!$N$2:$S$31,$B47+1,FALSE)</f>
        <v>97.972807459231774</v>
      </c>
      <c r="CD47" s="21">
        <f>VLOOKUP(CD$6,'MonteCarlo Policy Paths'!$N$2:$S$31,$B47+1,FALSE)</f>
        <v>100.70188743091984</v>
      </c>
      <c r="CE47" s="21">
        <f>VLOOKUP(CE$6,'MonteCarlo Policy Paths'!$N$2:$S$31,$B47+1,FALSE)</f>
        <v>103.48109827693068</v>
      </c>
      <c r="CF47" s="21">
        <f>VLOOKUP(CF$6,'MonteCarlo Policy Paths'!$N$2:$S$31,$B47+1,FALSE)</f>
        <v>106.37744326160868</v>
      </c>
      <c r="CG47" s="21">
        <f>VLOOKUP(CG$6,'MonteCarlo Policy Paths'!$N$2:$S$31,$B47+1,FALSE)</f>
        <v>109.31402956265458</v>
      </c>
      <c r="CH47" s="21">
        <f>VLOOKUP(CH$6,'MonteCarlo Policy Paths'!$N$2:$S$31,$B47+1,FALSE)</f>
        <v>112.30612514839871</v>
      </c>
      <c r="CI47" s="21">
        <f>VLOOKUP(CI$6,'MonteCarlo Policy Paths'!$N$2:$S$31,$B47+1,FALSE)</f>
        <v>115.37497116076017</v>
      </c>
      <c r="CJ47" s="21">
        <f>VLOOKUP(CJ$6,'MonteCarlo Policy Paths'!$N$2:$S$31,$B47+1,FALSE)</f>
        <v>118.53125256657755</v>
      </c>
      <c r="CK47" s="21">
        <f>VLOOKUP(CK$6,'MonteCarlo Policy Paths'!$N$2:$S$31,$B47+1,FALSE)</f>
        <v>121.76875646902944</v>
      </c>
      <c r="CL47" s="21">
        <f>VLOOKUP(CL$6,'MonteCarlo Policy Paths'!$N$2:$S$31,$B47+1,FALSE)</f>
        <v>125.08672773594304</v>
      </c>
      <c r="CM47" s="21">
        <f>VLOOKUP(CM$6,'MonteCarlo Policy Paths'!$N$2:$S$31,$B47+1,FALSE)</f>
        <v>128.47676069968128</v>
      </c>
      <c r="CN47" s="21">
        <f>VLOOKUP(CN$6,'MonteCarlo Policy Paths'!$N$2:$S$31,$B47+1,FALSE)</f>
        <v>131.94323193005201</v>
      </c>
      <c r="CO47" s="164">
        <f>VLOOKUP(CO$6,'MonteCarlo Policy Paths'!$N$2:$S$31,$B47+1,FALSE)</f>
        <v>135.47056479945655</v>
      </c>
      <c r="CQ47" s="163">
        <f>BM47*VLOOKUP(AI$6,'Greenhouse Gas Costs Avoided'!$A$2:$I$32,9,FALSE)</f>
        <v>1.5320817610121258</v>
      </c>
      <c r="CR47" s="21">
        <f>BN47*VLOOKUP(AJ$6,'Greenhouse Gas Costs Avoided'!$A$2:$I$32,9,FALSE)</f>
        <v>1.6976055607114411</v>
      </c>
      <c r="CS47" s="21">
        <f>BO47*VLOOKUP(AK$6,'Greenhouse Gas Costs Avoided'!$A$2:$I$32,9,FALSE)</f>
        <v>1.8809216846672472</v>
      </c>
      <c r="CT47" s="21">
        <f>BP47*VLOOKUP(AL$6,'Greenhouse Gas Costs Avoided'!$A$2:$I$32,9,FALSE)</f>
        <v>2.0837803301021003</v>
      </c>
      <c r="CU47" s="21">
        <f>BQ47*VLOOKUP(AM$6,'Greenhouse Gas Costs Avoided'!$A$2:$I$32,9,FALSE)</f>
        <v>2.3072228153580183</v>
      </c>
      <c r="CV47" s="21">
        <f>BR47*VLOOKUP(AN$6,'Greenhouse Gas Costs Avoided'!$A$2:$I$32,9,FALSE)</f>
        <v>2.5517151467399573</v>
      </c>
      <c r="CW47" s="21">
        <f>BS47*VLOOKUP(AO$6,'Greenhouse Gas Costs Avoided'!$A$2:$I$32,9,FALSE)</f>
        <v>2.8200772139570236</v>
      </c>
      <c r="CX47" s="21">
        <f>BT47*VLOOKUP(AP$6,'Greenhouse Gas Costs Avoided'!$A$2:$I$32,9,FALSE)</f>
        <v>3.1165903917263735</v>
      </c>
      <c r="CY47" s="21">
        <f>BU47*VLOOKUP(AQ$6,'Greenhouse Gas Costs Avoided'!$A$2:$I$32,9,FALSE)</f>
        <v>3.444022251736667</v>
      </c>
      <c r="CZ47" s="21">
        <f>BV47*VLOOKUP(AR$6,'Greenhouse Gas Costs Avoided'!$A$2:$I$32,9,FALSE)</f>
        <v>3.8099226171979153</v>
      </c>
      <c r="DA47" s="21">
        <f>BW47*VLOOKUP(AS$6,'Greenhouse Gas Costs Avoided'!$A$2:$I$32,9,FALSE)</f>
        <v>4.2156506416508543</v>
      </c>
      <c r="DB47" s="21">
        <f>BX47*VLOOKUP(AT$6,'Greenhouse Gas Costs Avoided'!$A$2:$I$32,9,FALSE)</f>
        <v>4.6652788536686769</v>
      </c>
      <c r="DC47" s="21">
        <f>BY47*VLOOKUP(AU$6,'Greenhouse Gas Costs Avoided'!$A$2:$I$32,9,FALSE)</f>
        <v>5.1640119451993618</v>
      </c>
      <c r="DD47" s="21">
        <f>BZ47*VLOOKUP(AV$6,'Greenhouse Gas Costs Avoided'!$A$2:$I$32,9,FALSE)</f>
        <v>5.7165601774917221</v>
      </c>
      <c r="DE47" s="21">
        <f>CA47*VLOOKUP(AW$6,'Greenhouse Gas Costs Avoided'!$A$2:$I$32,9,FALSE)</f>
        <v>5.8748558551380645</v>
      </c>
      <c r="DF47" s="21">
        <f>CB47*VLOOKUP(AX$6,'Greenhouse Gas Costs Avoided'!$A$2:$I$32,9,FALSE)</f>
        <v>6.0386151127443357</v>
      </c>
      <c r="DG47" s="21">
        <f>CC47*VLOOKUP(AY$6,'Greenhouse Gas Costs Avoided'!$A$2:$I$32,9,FALSE)</f>
        <v>6.2066031310462346</v>
      </c>
      <c r="DH47" s="21">
        <f>CD47*VLOOKUP(AZ$6,'Greenhouse Gas Costs Avoided'!$A$2:$I$32,9,FALSE)</f>
        <v>6.3794910653253769</v>
      </c>
      <c r="DI47" s="21">
        <f>CE47*VLOOKUP(BA$6,'Greenhouse Gas Costs Avoided'!$A$2:$I$32,9,FALSE)</f>
        <v>6.5555548036832505</v>
      </c>
      <c r="DJ47" s="21">
        <f>CF47*VLOOKUP(BB$6,'Greenhouse Gas Costs Avoided'!$A$2:$I$32,9,FALSE)</f>
        <v>6.7390390205459019</v>
      </c>
      <c r="DK47" s="21">
        <f>CG47*VLOOKUP(BC$6,'Greenhouse Gas Costs Avoided'!$A$2:$I$32,9,FALSE)</f>
        <v>6.9250725353887148</v>
      </c>
      <c r="DL47" s="21">
        <f>CH47*VLOOKUP(BD$6,'Greenhouse Gas Costs Avoided'!$A$2:$I$32,9,FALSE)</f>
        <v>7.114622578022705</v>
      </c>
      <c r="DM47" s="21">
        <f>CI47*VLOOKUP(BE$6,'Greenhouse Gas Costs Avoided'!$A$2:$I$32,9,FALSE)</f>
        <v>7.309034780377397</v>
      </c>
      <c r="DN47" s="21">
        <f>CJ47*VLOOKUP(BF$6,'Greenhouse Gas Costs Avoided'!$A$2:$I$32,9,FALSE)</f>
        <v>7.5089860379134308</v>
      </c>
      <c r="DO47" s="21">
        <f>CK47*VLOOKUP(BG$6,'Greenhouse Gas Costs Avoided'!$A$2:$I$32,9,FALSE)</f>
        <v>7.714082761982441</v>
      </c>
      <c r="DP47" s="21">
        <f>CL47*VLOOKUP(BH$6,'Greenhouse Gas Costs Avoided'!$A$2:$I$32,9,FALSE)</f>
        <v>7.9242771147625906</v>
      </c>
      <c r="DQ47" s="21">
        <f>CM47*VLOOKUP(BI$6,'Greenhouse Gas Costs Avoided'!$A$2:$I$32,9,FALSE)</f>
        <v>8.1390365949973802</v>
      </c>
      <c r="DR47" s="21">
        <f>CN47*VLOOKUP(BJ$6,'Greenhouse Gas Costs Avoided'!$A$2:$I$32,9,FALSE)</f>
        <v>8.358638459535694</v>
      </c>
      <c r="DS47" s="164">
        <f>CO47*VLOOKUP(BK$6,'Greenhouse Gas Costs Avoided'!$A$2:$I$32,9,FALSE)</f>
        <v>8.5820959249206545</v>
      </c>
    </row>
    <row r="48" spans="1:123" x14ac:dyDescent="0.35">
      <c r="A48" s="174">
        <v>42</v>
      </c>
      <c r="B48" s="12">
        <v>1</v>
      </c>
      <c r="C48" s="175">
        <v>2023</v>
      </c>
      <c r="E48" s="20">
        <v>0</v>
      </c>
      <c r="F48" s="21">
        <v>82.346532180449415</v>
      </c>
      <c r="G48" s="21">
        <v>84.002844861871253</v>
      </c>
      <c r="H48" s="21">
        <v>85.659157543293105</v>
      </c>
      <c r="I48" s="21">
        <v>86.918851036576825</v>
      </c>
      <c r="J48" s="21">
        <v>88.178544529860531</v>
      </c>
      <c r="K48" s="21">
        <v>89.438238023144251</v>
      </c>
      <c r="L48" s="21">
        <v>90.697931516427971</v>
      </c>
      <c r="M48" s="21">
        <v>91.95762500971172</v>
      </c>
      <c r="N48" s="21">
        <v>93.21731850299544</v>
      </c>
      <c r="O48" s="21">
        <v>94.47701199627916</v>
      </c>
      <c r="P48" s="21">
        <v>95.73670548956288</v>
      </c>
      <c r="Q48" s="21">
        <v>96.996398982846586</v>
      </c>
      <c r="R48" s="21">
        <v>98.25609247613032</v>
      </c>
      <c r="S48" s="21">
        <v>99.65157958594628</v>
      </c>
      <c r="T48" s="21">
        <v>101.04706669576224</v>
      </c>
      <c r="U48" s="21">
        <v>102.4425538055782</v>
      </c>
      <c r="V48" s="21">
        <v>103.83804091539416</v>
      </c>
      <c r="W48" s="21">
        <v>105.23352802521011</v>
      </c>
      <c r="X48" s="21">
        <v>106.47156953138905</v>
      </c>
      <c r="Y48" s="21">
        <v>107.709611037568</v>
      </c>
      <c r="Z48" s="21">
        <v>108.94765254374694</v>
      </c>
      <c r="AA48" s="21">
        <v>110.18569404992589</v>
      </c>
      <c r="AB48" s="21">
        <v>111.42373555610482</v>
      </c>
      <c r="AC48" s="21">
        <v>112.86811731331359</v>
      </c>
      <c r="AD48" s="21">
        <v>114.31249907052236</v>
      </c>
      <c r="AE48" s="21">
        <v>115.75688082773114</v>
      </c>
      <c r="AF48" s="21">
        <v>117.20126258493991</v>
      </c>
      <c r="AG48" s="22">
        <v>118.64564434214866</v>
      </c>
      <c r="AI48" s="20">
        <v>0</v>
      </c>
      <c r="AJ48" s="21">
        <v>5.2166744805659615</v>
      </c>
      <c r="AK48" s="21">
        <v>5.3216023247413169</v>
      </c>
      <c r="AL48" s="21">
        <v>5.4265301689166732</v>
      </c>
      <c r="AM48" s="21">
        <v>5.5063320831654474</v>
      </c>
      <c r="AN48" s="21">
        <v>5.5861339974142208</v>
      </c>
      <c r="AO48" s="21">
        <v>5.665935911662995</v>
      </c>
      <c r="AP48" s="21">
        <v>5.7457378259117702</v>
      </c>
      <c r="AQ48" s="21">
        <v>5.8255397401605462</v>
      </c>
      <c r="AR48" s="21">
        <v>5.9053416544093205</v>
      </c>
      <c r="AS48" s="21">
        <v>5.9851435686580947</v>
      </c>
      <c r="AT48" s="21">
        <v>6.0649454829068699</v>
      </c>
      <c r="AU48" s="21">
        <v>6.1447473971556432</v>
      </c>
      <c r="AV48" s="21">
        <v>6.2245493114044184</v>
      </c>
      <c r="AW48" s="21">
        <v>6.312953786990386</v>
      </c>
      <c r="AX48" s="21">
        <v>6.4013582625763545</v>
      </c>
      <c r="AY48" s="21">
        <v>6.4897627381623222</v>
      </c>
      <c r="AZ48" s="21">
        <v>6.5781672137482907</v>
      </c>
      <c r="BA48" s="21">
        <v>6.6665716893342575</v>
      </c>
      <c r="BB48" s="21">
        <v>6.7450019445028957</v>
      </c>
      <c r="BC48" s="21">
        <v>6.8234321996715348</v>
      </c>
      <c r="BD48" s="21">
        <v>6.901862454840173</v>
      </c>
      <c r="BE48" s="21">
        <v>6.9802927100088112</v>
      </c>
      <c r="BF48" s="21">
        <v>7.0587229651774486</v>
      </c>
      <c r="BG48" s="21">
        <v>7.1502249295408609</v>
      </c>
      <c r="BH48" s="21">
        <v>7.2417268939042723</v>
      </c>
      <c r="BI48" s="21">
        <v>7.3332288582676846</v>
      </c>
      <c r="BJ48" s="21">
        <v>7.424730822631096</v>
      </c>
      <c r="BK48" s="22">
        <v>7.5162327869945065</v>
      </c>
      <c r="BM48" s="163">
        <f>VLOOKUP(BM$6,'MonteCarlo Policy Paths'!$N$2:$S$31,$B48+1,FALSE)</f>
        <v>18.946072246720579</v>
      </c>
      <c r="BN48" s="21">
        <f>VLOOKUP(BN$6,'MonteCarlo Policy Paths'!$N$2:$S$31,$B48+1,FALSE)</f>
        <v>19.920985834119051</v>
      </c>
      <c r="BO48" s="21">
        <f>VLOOKUP(BO$6,'MonteCarlo Policy Paths'!$N$2:$S$31,$B48+1,FALSE)</f>
        <v>20.944710352814074</v>
      </c>
      <c r="BP48" s="21">
        <f>VLOOKUP(BP$6,'MonteCarlo Policy Paths'!$N$2:$S$31,$B48+1,FALSE)</f>
        <v>22.017919567056939</v>
      </c>
      <c r="BQ48" s="21">
        <f>VLOOKUP(BQ$6,'MonteCarlo Policy Paths'!$N$2:$S$31,$B48+1,FALSE)</f>
        <v>23.125382269476081</v>
      </c>
      <c r="BR48" s="21">
        <f>VLOOKUP(BR$6,'MonteCarlo Policy Paths'!$N$2:$S$31,$B48+1,FALSE)</f>
        <v>24.222533249319248</v>
      </c>
      <c r="BS48" s="21">
        <f>VLOOKUP(BS$6,'MonteCarlo Policy Paths'!$N$2:$S$31,$B48+1,FALSE)</f>
        <v>25.344600035724898</v>
      </c>
      <c r="BT48" s="21">
        <f>VLOOKUP(BT$6,'MonteCarlo Policy Paths'!$N$2:$S$31,$B48+1,FALSE)</f>
        <v>26.511875533452777</v>
      </c>
      <c r="BU48" s="21">
        <f>VLOOKUP(BU$6,'MonteCarlo Policy Paths'!$N$2:$S$31,$B48+1,FALSE)</f>
        <v>27.727543772426976</v>
      </c>
      <c r="BV48" s="21">
        <f>VLOOKUP(BV$6,'MonteCarlo Policy Paths'!$N$2:$S$31,$B48+1,FALSE)</f>
        <v>29.105872242644537</v>
      </c>
      <c r="BW48" s="21">
        <f>VLOOKUP(BW$6,'MonteCarlo Policy Paths'!$N$2:$S$31,$B48+1,FALSE)</f>
        <v>30.561165854776764</v>
      </c>
      <c r="BX48" s="21">
        <f>VLOOKUP(BX$6,'MonteCarlo Policy Paths'!$N$2:$S$31,$B48+1,FALSE)</f>
        <v>32.089224147515601</v>
      </c>
      <c r="BY48" s="21">
        <f>VLOOKUP(BY$6,'MonteCarlo Policy Paths'!$N$2:$S$31,$B48+1,FALSE)</f>
        <v>33.693685354891386</v>
      </c>
      <c r="BZ48" s="21">
        <f>VLOOKUP(BZ$6,'MonteCarlo Policy Paths'!$N$2:$S$31,$B48+1,FALSE)</f>
        <v>35.378369622635958</v>
      </c>
      <c r="CA48" s="21">
        <f>VLOOKUP(CA$6,'MonteCarlo Policy Paths'!$N$2:$S$31,$B48+1,FALSE)</f>
        <v>37.147288103767757</v>
      </c>
      <c r="CB48" s="21">
        <f>VLOOKUP(CB$6,'MonteCarlo Policy Paths'!$N$2:$S$31,$B48+1,FALSE)</f>
        <v>39.004652508956148</v>
      </c>
      <c r="CC48" s="21">
        <f>VLOOKUP(CC$6,'MonteCarlo Policy Paths'!$N$2:$S$31,$B48+1,FALSE)</f>
        <v>40.954885134403959</v>
      </c>
      <c r="CD48" s="21">
        <f>VLOOKUP(CD$6,'MonteCarlo Policy Paths'!$N$2:$S$31,$B48+1,FALSE)</f>
        <v>43.002629391124159</v>
      </c>
      <c r="CE48" s="21">
        <f>VLOOKUP(CE$6,'MonteCarlo Policy Paths'!$N$2:$S$31,$B48+1,FALSE)</f>
        <v>45.152760860680367</v>
      </c>
      <c r="CF48" s="21">
        <f>VLOOKUP(CF$6,'MonteCarlo Policy Paths'!$N$2:$S$31,$B48+1,FALSE)</f>
        <v>47.410398903714388</v>
      </c>
      <c r="CG48" s="21">
        <f>VLOOKUP(CG$6,'MonteCarlo Policy Paths'!$N$2:$S$31,$B48+1,FALSE)</f>
        <v>49.780918848900107</v>
      </c>
      <c r="CH48" s="21">
        <f>VLOOKUP(CH$6,'MonteCarlo Policy Paths'!$N$2:$S$31,$B48+1,FALSE)</f>
        <v>52.269964791345117</v>
      </c>
      <c r="CI48" s="21">
        <f>VLOOKUP(CI$6,'MonteCarlo Policy Paths'!$N$2:$S$31,$B48+1,FALSE)</f>
        <v>54.883463030912374</v>
      </c>
      <c r="CJ48" s="21">
        <f>VLOOKUP(CJ$6,'MonteCarlo Policy Paths'!$N$2:$S$31,$B48+1,FALSE)</f>
        <v>57.627636182457998</v>
      </c>
      <c r="CK48" s="21">
        <f>VLOOKUP(CK$6,'MonteCarlo Policy Paths'!$N$2:$S$31,$B48+1,FALSE)</f>
        <v>60.509017991580897</v>
      </c>
      <c r="CL48" s="21">
        <f>VLOOKUP(CL$6,'MonteCarlo Policy Paths'!$N$2:$S$31,$B48+1,FALSE)</f>
        <v>63.534468891159946</v>
      </c>
      <c r="CM48" s="21">
        <f>VLOOKUP(CM$6,'MonteCarlo Policy Paths'!$N$2:$S$31,$B48+1,FALSE)</f>
        <v>66.711192335717939</v>
      </c>
      <c r="CN48" s="21">
        <f>VLOOKUP(CN$6,'MonteCarlo Policy Paths'!$N$2:$S$31,$B48+1,FALSE)</f>
        <v>70.04675195250384</v>
      </c>
      <c r="CO48" s="164">
        <f>VLOOKUP(CO$6,'MonteCarlo Policy Paths'!$N$2:$S$31,$B48+1,FALSE)</f>
        <v>73.54908955012904</v>
      </c>
      <c r="CQ48" s="163">
        <f>BM48*VLOOKUP(AI$6,'Greenhouse Gas Costs Avoided'!$A$2:$I$32,9,FALSE)</f>
        <v>1.2002386619007086</v>
      </c>
      <c r="CR48" s="21">
        <f>BN48*VLOOKUP(AJ$6,'Greenhouse Gas Costs Avoided'!$A$2:$I$32,9,FALSE)</f>
        <v>1.2619996941806579</v>
      </c>
      <c r="CS48" s="21">
        <f>BO48*VLOOKUP(AK$6,'Greenhouse Gas Costs Avoided'!$A$2:$I$32,9,FALSE)</f>
        <v>1.3268529118013257</v>
      </c>
      <c r="CT48" s="21">
        <f>BP48*VLOOKUP(AL$6,'Greenhouse Gas Costs Avoided'!$A$2:$I$32,9,FALSE)</f>
        <v>1.3948409979053111</v>
      </c>
      <c r="CU48" s="21">
        <f>BQ48*VLOOKUP(AM$6,'Greenhouse Gas Costs Avoided'!$A$2:$I$32,9,FALSE)</f>
        <v>1.464999051498006</v>
      </c>
      <c r="CV48" s="21">
        <f>BR48*VLOOKUP(AN$6,'Greenhouse Gas Costs Avoided'!$A$2:$I$32,9,FALSE)</f>
        <v>1.5345038547523033</v>
      </c>
      <c r="CW48" s="21">
        <f>BS48*VLOOKUP(AO$6,'Greenhouse Gas Costs Avoided'!$A$2:$I$32,9,FALSE)</f>
        <v>1.6055870809081549</v>
      </c>
      <c r="CX48" s="21">
        <f>BT48*VLOOKUP(AP$6,'Greenhouse Gas Costs Avoided'!$A$2:$I$32,9,FALSE)</f>
        <v>1.6795342908215394</v>
      </c>
      <c r="CY48" s="21">
        <f>BU48*VLOOKUP(AQ$6,'Greenhouse Gas Costs Avoided'!$A$2:$I$32,9,FALSE)</f>
        <v>1.7565471936259263</v>
      </c>
      <c r="CZ48" s="21">
        <f>BV48*VLOOKUP(AR$6,'Greenhouse Gas Costs Avoided'!$A$2:$I$32,9,FALSE)</f>
        <v>1.8438646648785721</v>
      </c>
      <c r="DA48" s="21">
        <f>BW48*VLOOKUP(AS$6,'Greenhouse Gas Costs Avoided'!$A$2:$I$32,9,FALSE)</f>
        <v>1.9360578981225007</v>
      </c>
      <c r="DB48" s="21">
        <f>BX48*VLOOKUP(AT$6,'Greenhouse Gas Costs Avoided'!$A$2:$I$32,9,FALSE)</f>
        <v>2.0328607930286258</v>
      </c>
      <c r="DC48" s="21">
        <f>BY48*VLOOKUP(AU$6,'Greenhouse Gas Costs Avoided'!$A$2:$I$32,9,FALSE)</f>
        <v>2.1345038326800574</v>
      </c>
      <c r="DD48" s="21">
        <f>BZ48*VLOOKUP(AV$6,'Greenhouse Gas Costs Avoided'!$A$2:$I$32,9,FALSE)</f>
        <v>2.2412290243140602</v>
      </c>
      <c r="DE48" s="21">
        <f>CA48*VLOOKUP(AW$6,'Greenhouse Gas Costs Avoided'!$A$2:$I$32,9,FALSE)</f>
        <v>2.3532904755297634</v>
      </c>
      <c r="DF48" s="21">
        <f>CB48*VLOOKUP(AX$6,'Greenhouse Gas Costs Avoided'!$A$2:$I$32,9,FALSE)</f>
        <v>2.4709549993062518</v>
      </c>
      <c r="DG48" s="21">
        <f>CC48*VLOOKUP(AY$6,'Greenhouse Gas Costs Avoided'!$A$2:$I$32,9,FALSE)</f>
        <v>2.5945027492715647</v>
      </c>
      <c r="DH48" s="21">
        <f>CD48*VLOOKUP(AZ$6,'Greenhouse Gas Costs Avoided'!$A$2:$I$32,9,FALSE)</f>
        <v>2.724227886735143</v>
      </c>
      <c r="DI48" s="21">
        <f>CE48*VLOOKUP(BA$6,'Greenhouse Gas Costs Avoided'!$A$2:$I$32,9,FALSE)</f>
        <v>2.8604392810719004</v>
      </c>
      <c r="DJ48" s="21">
        <f>CF48*VLOOKUP(BB$6,'Greenhouse Gas Costs Avoided'!$A$2:$I$32,9,FALSE)</f>
        <v>3.0034612451254952</v>
      </c>
      <c r="DK48" s="21">
        <f>CG48*VLOOKUP(BC$6,'Greenhouse Gas Costs Avoided'!$A$2:$I$32,9,FALSE)</f>
        <v>3.1536343073817701</v>
      </c>
      <c r="DL48" s="21">
        <f>CH48*VLOOKUP(BD$6,'Greenhouse Gas Costs Avoided'!$A$2:$I$32,9,FALSE)</f>
        <v>3.3113160227508591</v>
      </c>
      <c r="DM48" s="21">
        <f>CI48*VLOOKUP(BE$6,'Greenhouse Gas Costs Avoided'!$A$2:$I$32,9,FALSE)</f>
        <v>3.4768818238884021</v>
      </c>
      <c r="DN48" s="21">
        <f>CJ48*VLOOKUP(BF$6,'Greenhouse Gas Costs Avoided'!$A$2:$I$32,9,FALSE)</f>
        <v>3.6507259150828224</v>
      </c>
      <c r="DO48" s="21">
        <f>CK48*VLOOKUP(BG$6,'Greenhouse Gas Costs Avoided'!$A$2:$I$32,9,FALSE)</f>
        <v>3.8332622108369634</v>
      </c>
      <c r="DP48" s="21">
        <f>CL48*VLOOKUP(BH$6,'Greenhouse Gas Costs Avoided'!$A$2:$I$32,9,FALSE)</f>
        <v>4.0249253213788121</v>
      </c>
      <c r="DQ48" s="21">
        <f>CM48*VLOOKUP(BI$6,'Greenhouse Gas Costs Avoided'!$A$2:$I$32,9,FALSE)</f>
        <v>4.2261715874477526</v>
      </c>
      <c r="DR48" s="21">
        <f>CN48*VLOOKUP(BJ$6,'Greenhouse Gas Costs Avoided'!$A$2:$I$32,9,FALSE)</f>
        <v>4.4374801668201398</v>
      </c>
      <c r="DS48" s="164">
        <f>CO48*VLOOKUP(BK$6,'Greenhouse Gas Costs Avoided'!$A$2:$I$32,9,FALSE)</f>
        <v>4.6593541751611474</v>
      </c>
    </row>
    <row r="49" spans="1:123" x14ac:dyDescent="0.35">
      <c r="A49" s="174">
        <v>43</v>
      </c>
      <c r="B49" s="12">
        <v>5</v>
      </c>
      <c r="C49" s="175">
        <v>2023</v>
      </c>
      <c r="E49" s="20">
        <v>0</v>
      </c>
      <c r="F49" s="21">
        <v>82.346532180449415</v>
      </c>
      <c r="G49" s="21">
        <v>84.002844861871253</v>
      </c>
      <c r="H49" s="21">
        <v>85.659157543293105</v>
      </c>
      <c r="I49" s="21">
        <v>86.918851036576825</v>
      </c>
      <c r="J49" s="21">
        <v>88.178544529860531</v>
      </c>
      <c r="K49" s="21">
        <v>89.438238023144251</v>
      </c>
      <c r="L49" s="21">
        <v>90.697931516427971</v>
      </c>
      <c r="M49" s="21">
        <v>91.95762500971172</v>
      </c>
      <c r="N49" s="21">
        <v>93.21731850299544</v>
      </c>
      <c r="O49" s="21">
        <v>94.47701199627916</v>
      </c>
      <c r="P49" s="21">
        <v>95.73670548956288</v>
      </c>
      <c r="Q49" s="21">
        <v>96.996398982846586</v>
      </c>
      <c r="R49" s="21">
        <v>99.874634841342697</v>
      </c>
      <c r="S49" s="21">
        <v>101.93553668931256</v>
      </c>
      <c r="T49" s="21">
        <v>104.04258519817796</v>
      </c>
      <c r="U49" s="21">
        <v>106.18472717196582</v>
      </c>
      <c r="V49" s="21">
        <v>108.36780972271322</v>
      </c>
      <c r="W49" s="21">
        <v>110.57648338650839</v>
      </c>
      <c r="X49" s="21">
        <v>112.7694544213079</v>
      </c>
      <c r="Y49" s="21">
        <v>114.98228749612761</v>
      </c>
      <c r="Z49" s="21">
        <v>117.22345778349788</v>
      </c>
      <c r="AA49" s="21">
        <v>119.50474742044912</v>
      </c>
      <c r="AB49" s="21">
        <v>121.83201137782079</v>
      </c>
      <c r="AC49" s="21">
        <v>124.30483685770574</v>
      </c>
      <c r="AD49" s="21">
        <v>126.81952160325447</v>
      </c>
      <c r="AE49" s="21">
        <v>129.37127756316897</v>
      </c>
      <c r="AF49" s="21">
        <v>131.96243899653103</v>
      </c>
      <c r="AG49" s="22">
        <v>135.47056479945655</v>
      </c>
      <c r="AI49" s="20">
        <v>0</v>
      </c>
      <c r="AJ49" s="21">
        <v>5.2166744805659615</v>
      </c>
      <c r="AK49" s="21">
        <v>5.3216023247413169</v>
      </c>
      <c r="AL49" s="21">
        <v>5.4265301689166732</v>
      </c>
      <c r="AM49" s="21">
        <v>5.5063320831654474</v>
      </c>
      <c r="AN49" s="21">
        <v>5.5861339974142208</v>
      </c>
      <c r="AO49" s="21">
        <v>5.665935911662995</v>
      </c>
      <c r="AP49" s="21">
        <v>5.7457378259117702</v>
      </c>
      <c r="AQ49" s="21">
        <v>5.8255397401605462</v>
      </c>
      <c r="AR49" s="21">
        <v>5.9053416544093205</v>
      </c>
      <c r="AS49" s="21">
        <v>5.9851435686580947</v>
      </c>
      <c r="AT49" s="21">
        <v>6.0649454829068699</v>
      </c>
      <c r="AU49" s="21">
        <v>6.1447473971556432</v>
      </c>
      <c r="AV49" s="21">
        <v>6.327084396109818</v>
      </c>
      <c r="AW49" s="21">
        <v>6.4576430704410743</v>
      </c>
      <c r="AX49" s="21">
        <v>6.5911251478821242</v>
      </c>
      <c r="AY49" s="21">
        <v>6.7268304055597685</v>
      </c>
      <c r="AZ49" s="21">
        <v>6.8651292595600424</v>
      </c>
      <c r="BA49" s="21">
        <v>7.0050493173053994</v>
      </c>
      <c r="BB49" s="21">
        <v>7.1439746093722221</v>
      </c>
      <c r="BC49" s="21">
        <v>7.2841581669004034</v>
      </c>
      <c r="BD49" s="21">
        <v>7.426136894299721</v>
      </c>
      <c r="BE49" s="21">
        <v>7.5706571930511553</v>
      </c>
      <c r="BF49" s="21">
        <v>7.7180899770979394</v>
      </c>
      <c r="BG49" s="21">
        <v>7.8747441218959366</v>
      </c>
      <c r="BH49" s="21">
        <v>8.0340500621877027</v>
      </c>
      <c r="BI49" s="21">
        <v>8.1957044736636782</v>
      </c>
      <c r="BJ49" s="21">
        <v>8.3598552322508848</v>
      </c>
      <c r="BK49" s="22">
        <v>8.5820959249206545</v>
      </c>
      <c r="BM49" s="163">
        <f>VLOOKUP(BM$6,'MonteCarlo Policy Paths'!$N$2:$S$31,$B49+1,FALSE)</f>
        <v>24.184299884200797</v>
      </c>
      <c r="BN49" s="21">
        <f>VLOOKUP(BN$6,'MonteCarlo Policy Paths'!$N$2:$S$31,$B49+1,FALSE)</f>
        <v>26.797135120393484</v>
      </c>
      <c r="BO49" s="21">
        <f>VLOOKUP(BO$6,'MonteCarlo Policy Paths'!$N$2:$S$31,$B49+1,FALSE)</f>
        <v>29.690826715826198</v>
      </c>
      <c r="BP49" s="21">
        <f>VLOOKUP(BP$6,'MonteCarlo Policy Paths'!$N$2:$S$31,$B49+1,FALSE)</f>
        <v>32.893001978364566</v>
      </c>
      <c r="BQ49" s="21">
        <f>VLOOKUP(BQ$6,'MonteCarlo Policy Paths'!$N$2:$S$31,$B49+1,FALSE)</f>
        <v>36.420098382625895</v>
      </c>
      <c r="BR49" s="21">
        <f>VLOOKUP(BR$6,'MonteCarlo Policy Paths'!$N$2:$S$31,$B49+1,FALSE)</f>
        <v>40.279471956541457</v>
      </c>
      <c r="BS49" s="21">
        <f>VLOOKUP(BS$6,'MonteCarlo Policy Paths'!$N$2:$S$31,$B49+1,FALSE)</f>
        <v>44.515635375675203</v>
      </c>
      <c r="BT49" s="21">
        <f>VLOOKUP(BT$6,'MonteCarlo Policy Paths'!$N$2:$S$31,$B49+1,FALSE)</f>
        <v>49.196171227791872</v>
      </c>
      <c r="BU49" s="21">
        <f>VLOOKUP(BU$6,'MonteCarlo Policy Paths'!$N$2:$S$31,$B49+1,FALSE)</f>
        <v>54.364766335209197</v>
      </c>
      <c r="BV49" s="21">
        <f>VLOOKUP(BV$6,'MonteCarlo Policy Paths'!$N$2:$S$31,$B49+1,FALSE)</f>
        <v>60.140596575631633</v>
      </c>
      <c r="BW49" s="21">
        <f>VLOOKUP(BW$6,'MonteCarlo Policy Paths'!$N$2:$S$31,$B49+1,FALSE)</f>
        <v>66.545116533046993</v>
      </c>
      <c r="BX49" s="21">
        <f>VLOOKUP(BX$6,'MonteCarlo Policy Paths'!$N$2:$S$31,$B49+1,FALSE)</f>
        <v>73.642612105771832</v>
      </c>
      <c r="BY49" s="21">
        <f>VLOOKUP(BY$6,'MonteCarlo Policy Paths'!$N$2:$S$31,$B49+1,FALSE)</f>
        <v>81.515240678665066</v>
      </c>
      <c r="BZ49" s="21">
        <f>VLOOKUP(BZ$6,'MonteCarlo Policy Paths'!$N$2:$S$31,$B49+1,FALSE)</f>
        <v>90.237354922369406</v>
      </c>
      <c r="CA49" s="21">
        <f>VLOOKUP(CA$6,'MonteCarlo Policy Paths'!$N$2:$S$31,$B49+1,FALSE)</f>
        <v>92.736092415362535</v>
      </c>
      <c r="CB49" s="21">
        <f>VLOOKUP(CB$6,'MonteCarlo Policy Paths'!$N$2:$S$31,$B49+1,FALSE)</f>
        <v>95.321073906264047</v>
      </c>
      <c r="CC49" s="21">
        <f>VLOOKUP(CC$6,'MonteCarlo Policy Paths'!$N$2:$S$31,$B49+1,FALSE)</f>
        <v>97.972807459231774</v>
      </c>
      <c r="CD49" s="21">
        <f>VLOOKUP(CD$6,'MonteCarlo Policy Paths'!$N$2:$S$31,$B49+1,FALSE)</f>
        <v>100.70188743091984</v>
      </c>
      <c r="CE49" s="21">
        <f>VLOOKUP(CE$6,'MonteCarlo Policy Paths'!$N$2:$S$31,$B49+1,FALSE)</f>
        <v>103.48109827693068</v>
      </c>
      <c r="CF49" s="21">
        <f>VLOOKUP(CF$6,'MonteCarlo Policy Paths'!$N$2:$S$31,$B49+1,FALSE)</f>
        <v>106.37744326160868</v>
      </c>
      <c r="CG49" s="21">
        <f>VLOOKUP(CG$6,'MonteCarlo Policy Paths'!$N$2:$S$31,$B49+1,FALSE)</f>
        <v>109.31402956265458</v>
      </c>
      <c r="CH49" s="21">
        <f>VLOOKUP(CH$6,'MonteCarlo Policy Paths'!$N$2:$S$31,$B49+1,FALSE)</f>
        <v>112.30612514839871</v>
      </c>
      <c r="CI49" s="21">
        <f>VLOOKUP(CI$6,'MonteCarlo Policy Paths'!$N$2:$S$31,$B49+1,FALSE)</f>
        <v>115.37497116076017</v>
      </c>
      <c r="CJ49" s="21">
        <f>VLOOKUP(CJ$6,'MonteCarlo Policy Paths'!$N$2:$S$31,$B49+1,FALSE)</f>
        <v>118.53125256657755</v>
      </c>
      <c r="CK49" s="21">
        <f>VLOOKUP(CK$6,'MonteCarlo Policy Paths'!$N$2:$S$31,$B49+1,FALSE)</f>
        <v>121.76875646902944</v>
      </c>
      <c r="CL49" s="21">
        <f>VLOOKUP(CL$6,'MonteCarlo Policy Paths'!$N$2:$S$31,$B49+1,FALSE)</f>
        <v>125.08672773594304</v>
      </c>
      <c r="CM49" s="21">
        <f>VLOOKUP(CM$6,'MonteCarlo Policy Paths'!$N$2:$S$31,$B49+1,FALSE)</f>
        <v>128.47676069968128</v>
      </c>
      <c r="CN49" s="21">
        <f>VLOOKUP(CN$6,'MonteCarlo Policy Paths'!$N$2:$S$31,$B49+1,FALSE)</f>
        <v>131.94323193005201</v>
      </c>
      <c r="CO49" s="164">
        <f>VLOOKUP(CO$6,'MonteCarlo Policy Paths'!$N$2:$S$31,$B49+1,FALSE)</f>
        <v>135.47056479945655</v>
      </c>
      <c r="CQ49" s="163">
        <f>BM49*VLOOKUP(AI$6,'Greenhouse Gas Costs Avoided'!$A$2:$I$32,9,FALSE)</f>
        <v>1.5320817610121258</v>
      </c>
      <c r="CR49" s="21">
        <f>BN49*VLOOKUP(AJ$6,'Greenhouse Gas Costs Avoided'!$A$2:$I$32,9,FALSE)</f>
        <v>1.6976055607114411</v>
      </c>
      <c r="CS49" s="21">
        <f>BO49*VLOOKUP(AK$6,'Greenhouse Gas Costs Avoided'!$A$2:$I$32,9,FALSE)</f>
        <v>1.8809216846672472</v>
      </c>
      <c r="CT49" s="21">
        <f>BP49*VLOOKUP(AL$6,'Greenhouse Gas Costs Avoided'!$A$2:$I$32,9,FALSE)</f>
        <v>2.0837803301021003</v>
      </c>
      <c r="CU49" s="21">
        <f>BQ49*VLOOKUP(AM$6,'Greenhouse Gas Costs Avoided'!$A$2:$I$32,9,FALSE)</f>
        <v>2.3072228153580183</v>
      </c>
      <c r="CV49" s="21">
        <f>BR49*VLOOKUP(AN$6,'Greenhouse Gas Costs Avoided'!$A$2:$I$32,9,FALSE)</f>
        <v>2.5517151467399573</v>
      </c>
      <c r="CW49" s="21">
        <f>BS49*VLOOKUP(AO$6,'Greenhouse Gas Costs Avoided'!$A$2:$I$32,9,FALSE)</f>
        <v>2.8200772139570236</v>
      </c>
      <c r="CX49" s="21">
        <f>BT49*VLOOKUP(AP$6,'Greenhouse Gas Costs Avoided'!$A$2:$I$32,9,FALSE)</f>
        <v>3.1165903917263735</v>
      </c>
      <c r="CY49" s="21">
        <f>BU49*VLOOKUP(AQ$6,'Greenhouse Gas Costs Avoided'!$A$2:$I$32,9,FALSE)</f>
        <v>3.444022251736667</v>
      </c>
      <c r="CZ49" s="21">
        <f>BV49*VLOOKUP(AR$6,'Greenhouse Gas Costs Avoided'!$A$2:$I$32,9,FALSE)</f>
        <v>3.8099226171979153</v>
      </c>
      <c r="DA49" s="21">
        <f>BW49*VLOOKUP(AS$6,'Greenhouse Gas Costs Avoided'!$A$2:$I$32,9,FALSE)</f>
        <v>4.2156506416508543</v>
      </c>
      <c r="DB49" s="21">
        <f>BX49*VLOOKUP(AT$6,'Greenhouse Gas Costs Avoided'!$A$2:$I$32,9,FALSE)</f>
        <v>4.6652788536686769</v>
      </c>
      <c r="DC49" s="21">
        <f>BY49*VLOOKUP(AU$6,'Greenhouse Gas Costs Avoided'!$A$2:$I$32,9,FALSE)</f>
        <v>5.1640119451993618</v>
      </c>
      <c r="DD49" s="21">
        <f>BZ49*VLOOKUP(AV$6,'Greenhouse Gas Costs Avoided'!$A$2:$I$32,9,FALSE)</f>
        <v>5.7165601774917221</v>
      </c>
      <c r="DE49" s="21">
        <f>CA49*VLOOKUP(AW$6,'Greenhouse Gas Costs Avoided'!$A$2:$I$32,9,FALSE)</f>
        <v>5.8748558551380645</v>
      </c>
      <c r="DF49" s="21">
        <f>CB49*VLOOKUP(AX$6,'Greenhouse Gas Costs Avoided'!$A$2:$I$32,9,FALSE)</f>
        <v>6.0386151127443357</v>
      </c>
      <c r="DG49" s="21">
        <f>CC49*VLOOKUP(AY$6,'Greenhouse Gas Costs Avoided'!$A$2:$I$32,9,FALSE)</f>
        <v>6.2066031310462346</v>
      </c>
      <c r="DH49" s="21">
        <f>CD49*VLOOKUP(AZ$6,'Greenhouse Gas Costs Avoided'!$A$2:$I$32,9,FALSE)</f>
        <v>6.3794910653253769</v>
      </c>
      <c r="DI49" s="21">
        <f>CE49*VLOOKUP(BA$6,'Greenhouse Gas Costs Avoided'!$A$2:$I$32,9,FALSE)</f>
        <v>6.5555548036832505</v>
      </c>
      <c r="DJ49" s="21">
        <f>CF49*VLOOKUP(BB$6,'Greenhouse Gas Costs Avoided'!$A$2:$I$32,9,FALSE)</f>
        <v>6.7390390205459019</v>
      </c>
      <c r="DK49" s="21">
        <f>CG49*VLOOKUP(BC$6,'Greenhouse Gas Costs Avoided'!$A$2:$I$32,9,FALSE)</f>
        <v>6.9250725353887148</v>
      </c>
      <c r="DL49" s="21">
        <f>CH49*VLOOKUP(BD$6,'Greenhouse Gas Costs Avoided'!$A$2:$I$32,9,FALSE)</f>
        <v>7.114622578022705</v>
      </c>
      <c r="DM49" s="21">
        <f>CI49*VLOOKUP(BE$6,'Greenhouse Gas Costs Avoided'!$A$2:$I$32,9,FALSE)</f>
        <v>7.309034780377397</v>
      </c>
      <c r="DN49" s="21">
        <f>CJ49*VLOOKUP(BF$6,'Greenhouse Gas Costs Avoided'!$A$2:$I$32,9,FALSE)</f>
        <v>7.5089860379134308</v>
      </c>
      <c r="DO49" s="21">
        <f>CK49*VLOOKUP(BG$6,'Greenhouse Gas Costs Avoided'!$A$2:$I$32,9,FALSE)</f>
        <v>7.714082761982441</v>
      </c>
      <c r="DP49" s="21">
        <f>CL49*VLOOKUP(BH$6,'Greenhouse Gas Costs Avoided'!$A$2:$I$32,9,FALSE)</f>
        <v>7.9242771147625906</v>
      </c>
      <c r="DQ49" s="21">
        <f>CM49*VLOOKUP(BI$6,'Greenhouse Gas Costs Avoided'!$A$2:$I$32,9,FALSE)</f>
        <v>8.1390365949973802</v>
      </c>
      <c r="DR49" s="21">
        <f>CN49*VLOOKUP(BJ$6,'Greenhouse Gas Costs Avoided'!$A$2:$I$32,9,FALSE)</f>
        <v>8.358638459535694</v>
      </c>
      <c r="DS49" s="164">
        <f>CO49*VLOOKUP(BK$6,'Greenhouse Gas Costs Avoided'!$A$2:$I$32,9,FALSE)</f>
        <v>8.5820959249206545</v>
      </c>
    </row>
    <row r="50" spans="1:123" x14ac:dyDescent="0.35">
      <c r="A50" s="174">
        <v>44</v>
      </c>
      <c r="B50" s="12">
        <v>1</v>
      </c>
      <c r="C50" s="175">
        <v>2023</v>
      </c>
      <c r="E50" s="20">
        <v>0</v>
      </c>
      <c r="F50" s="21">
        <v>82.346532180449415</v>
      </c>
      <c r="G50" s="21">
        <v>84.002844861871253</v>
      </c>
      <c r="H50" s="21">
        <v>85.659157543293105</v>
      </c>
      <c r="I50" s="21">
        <v>86.918851036576825</v>
      </c>
      <c r="J50" s="21">
        <v>88.178544529860531</v>
      </c>
      <c r="K50" s="21">
        <v>89.438238023144251</v>
      </c>
      <c r="L50" s="21">
        <v>90.697931516427971</v>
      </c>
      <c r="M50" s="21">
        <v>91.95762500971172</v>
      </c>
      <c r="N50" s="21">
        <v>93.21731850299544</v>
      </c>
      <c r="O50" s="21">
        <v>94.47701199627916</v>
      </c>
      <c r="P50" s="21">
        <v>95.73670548956288</v>
      </c>
      <c r="Q50" s="21">
        <v>96.996398982846586</v>
      </c>
      <c r="R50" s="21">
        <v>98.25609247613032</v>
      </c>
      <c r="S50" s="21">
        <v>99.65157958594628</v>
      </c>
      <c r="T50" s="21">
        <v>101.04706669576224</v>
      </c>
      <c r="U50" s="21">
        <v>102.4425538055782</v>
      </c>
      <c r="V50" s="21">
        <v>103.83804091539416</v>
      </c>
      <c r="W50" s="21">
        <v>105.23352802521011</v>
      </c>
      <c r="X50" s="21">
        <v>106.47156953138905</v>
      </c>
      <c r="Y50" s="21">
        <v>107.709611037568</v>
      </c>
      <c r="Z50" s="21">
        <v>108.94765254374694</v>
      </c>
      <c r="AA50" s="21">
        <v>110.18569404992589</v>
      </c>
      <c r="AB50" s="21">
        <v>111.42373555610482</v>
      </c>
      <c r="AC50" s="21">
        <v>112.86811731331359</v>
      </c>
      <c r="AD50" s="21">
        <v>114.31249907052236</v>
      </c>
      <c r="AE50" s="21">
        <v>115.75688082773114</v>
      </c>
      <c r="AF50" s="21">
        <v>117.20126258493991</v>
      </c>
      <c r="AG50" s="22">
        <v>118.64564434214866</v>
      </c>
      <c r="AI50" s="20">
        <v>0</v>
      </c>
      <c r="AJ50" s="21">
        <v>5.2166744805659615</v>
      </c>
      <c r="AK50" s="21">
        <v>5.3216023247413169</v>
      </c>
      <c r="AL50" s="21">
        <v>5.4265301689166732</v>
      </c>
      <c r="AM50" s="21">
        <v>5.5063320831654474</v>
      </c>
      <c r="AN50" s="21">
        <v>5.5861339974142208</v>
      </c>
      <c r="AO50" s="21">
        <v>5.665935911662995</v>
      </c>
      <c r="AP50" s="21">
        <v>5.7457378259117702</v>
      </c>
      <c r="AQ50" s="21">
        <v>5.8255397401605462</v>
      </c>
      <c r="AR50" s="21">
        <v>5.9053416544093205</v>
      </c>
      <c r="AS50" s="21">
        <v>5.9851435686580947</v>
      </c>
      <c r="AT50" s="21">
        <v>6.0649454829068699</v>
      </c>
      <c r="AU50" s="21">
        <v>6.1447473971556432</v>
      </c>
      <c r="AV50" s="21">
        <v>6.2245493114044184</v>
      </c>
      <c r="AW50" s="21">
        <v>6.312953786990386</v>
      </c>
      <c r="AX50" s="21">
        <v>6.4013582625763545</v>
      </c>
      <c r="AY50" s="21">
        <v>6.4897627381623222</v>
      </c>
      <c r="AZ50" s="21">
        <v>6.5781672137482907</v>
      </c>
      <c r="BA50" s="21">
        <v>6.6665716893342575</v>
      </c>
      <c r="BB50" s="21">
        <v>6.7450019445028957</v>
      </c>
      <c r="BC50" s="21">
        <v>6.8234321996715348</v>
      </c>
      <c r="BD50" s="21">
        <v>6.901862454840173</v>
      </c>
      <c r="BE50" s="21">
        <v>6.9802927100088112</v>
      </c>
      <c r="BF50" s="21">
        <v>7.0587229651774486</v>
      </c>
      <c r="BG50" s="21">
        <v>7.1502249295408609</v>
      </c>
      <c r="BH50" s="21">
        <v>7.2417268939042723</v>
      </c>
      <c r="BI50" s="21">
        <v>7.3332288582676846</v>
      </c>
      <c r="BJ50" s="21">
        <v>7.424730822631096</v>
      </c>
      <c r="BK50" s="22">
        <v>7.5162327869945065</v>
      </c>
      <c r="BM50" s="163">
        <f>VLOOKUP(BM$6,'MonteCarlo Policy Paths'!$N$2:$S$31,$B50+1,FALSE)</f>
        <v>18.946072246720579</v>
      </c>
      <c r="BN50" s="21">
        <f>VLOOKUP(BN$6,'MonteCarlo Policy Paths'!$N$2:$S$31,$B50+1,FALSE)</f>
        <v>19.920985834119051</v>
      </c>
      <c r="BO50" s="21">
        <f>VLOOKUP(BO$6,'MonteCarlo Policy Paths'!$N$2:$S$31,$B50+1,FALSE)</f>
        <v>20.944710352814074</v>
      </c>
      <c r="BP50" s="21">
        <f>VLOOKUP(BP$6,'MonteCarlo Policy Paths'!$N$2:$S$31,$B50+1,FALSE)</f>
        <v>22.017919567056939</v>
      </c>
      <c r="BQ50" s="21">
        <f>VLOOKUP(BQ$6,'MonteCarlo Policy Paths'!$N$2:$S$31,$B50+1,FALSE)</f>
        <v>23.125382269476081</v>
      </c>
      <c r="BR50" s="21">
        <f>VLOOKUP(BR$6,'MonteCarlo Policy Paths'!$N$2:$S$31,$B50+1,FALSE)</f>
        <v>24.222533249319248</v>
      </c>
      <c r="BS50" s="21">
        <f>VLOOKUP(BS$6,'MonteCarlo Policy Paths'!$N$2:$S$31,$B50+1,FALSE)</f>
        <v>25.344600035724898</v>
      </c>
      <c r="BT50" s="21">
        <f>VLOOKUP(BT$6,'MonteCarlo Policy Paths'!$N$2:$S$31,$B50+1,FALSE)</f>
        <v>26.511875533452777</v>
      </c>
      <c r="BU50" s="21">
        <f>VLOOKUP(BU$6,'MonteCarlo Policy Paths'!$N$2:$S$31,$B50+1,FALSE)</f>
        <v>27.727543772426976</v>
      </c>
      <c r="BV50" s="21">
        <f>VLOOKUP(BV$6,'MonteCarlo Policy Paths'!$N$2:$S$31,$B50+1,FALSE)</f>
        <v>29.105872242644537</v>
      </c>
      <c r="BW50" s="21">
        <f>VLOOKUP(BW$6,'MonteCarlo Policy Paths'!$N$2:$S$31,$B50+1,FALSE)</f>
        <v>30.561165854776764</v>
      </c>
      <c r="BX50" s="21">
        <f>VLOOKUP(BX$6,'MonteCarlo Policy Paths'!$N$2:$S$31,$B50+1,FALSE)</f>
        <v>32.089224147515601</v>
      </c>
      <c r="BY50" s="21">
        <f>VLOOKUP(BY$6,'MonteCarlo Policy Paths'!$N$2:$S$31,$B50+1,FALSE)</f>
        <v>33.693685354891386</v>
      </c>
      <c r="BZ50" s="21">
        <f>VLOOKUP(BZ$6,'MonteCarlo Policy Paths'!$N$2:$S$31,$B50+1,FALSE)</f>
        <v>35.378369622635958</v>
      </c>
      <c r="CA50" s="21">
        <f>VLOOKUP(CA$6,'MonteCarlo Policy Paths'!$N$2:$S$31,$B50+1,FALSE)</f>
        <v>37.147288103767757</v>
      </c>
      <c r="CB50" s="21">
        <f>VLOOKUP(CB$6,'MonteCarlo Policy Paths'!$N$2:$S$31,$B50+1,FALSE)</f>
        <v>39.004652508956148</v>
      </c>
      <c r="CC50" s="21">
        <f>VLOOKUP(CC$6,'MonteCarlo Policy Paths'!$N$2:$S$31,$B50+1,FALSE)</f>
        <v>40.954885134403959</v>
      </c>
      <c r="CD50" s="21">
        <f>VLOOKUP(CD$6,'MonteCarlo Policy Paths'!$N$2:$S$31,$B50+1,FALSE)</f>
        <v>43.002629391124159</v>
      </c>
      <c r="CE50" s="21">
        <f>VLOOKUP(CE$6,'MonteCarlo Policy Paths'!$N$2:$S$31,$B50+1,FALSE)</f>
        <v>45.152760860680367</v>
      </c>
      <c r="CF50" s="21">
        <f>VLOOKUP(CF$6,'MonteCarlo Policy Paths'!$N$2:$S$31,$B50+1,FALSE)</f>
        <v>47.410398903714388</v>
      </c>
      <c r="CG50" s="21">
        <f>VLOOKUP(CG$6,'MonteCarlo Policy Paths'!$N$2:$S$31,$B50+1,FALSE)</f>
        <v>49.780918848900107</v>
      </c>
      <c r="CH50" s="21">
        <f>VLOOKUP(CH$6,'MonteCarlo Policy Paths'!$N$2:$S$31,$B50+1,FALSE)</f>
        <v>52.269964791345117</v>
      </c>
      <c r="CI50" s="21">
        <f>VLOOKUP(CI$6,'MonteCarlo Policy Paths'!$N$2:$S$31,$B50+1,FALSE)</f>
        <v>54.883463030912374</v>
      </c>
      <c r="CJ50" s="21">
        <f>VLOOKUP(CJ$6,'MonteCarlo Policy Paths'!$N$2:$S$31,$B50+1,FALSE)</f>
        <v>57.627636182457998</v>
      </c>
      <c r="CK50" s="21">
        <f>VLOOKUP(CK$6,'MonteCarlo Policy Paths'!$N$2:$S$31,$B50+1,FALSE)</f>
        <v>60.509017991580897</v>
      </c>
      <c r="CL50" s="21">
        <f>VLOOKUP(CL$6,'MonteCarlo Policy Paths'!$N$2:$S$31,$B50+1,FALSE)</f>
        <v>63.534468891159946</v>
      </c>
      <c r="CM50" s="21">
        <f>VLOOKUP(CM$6,'MonteCarlo Policy Paths'!$N$2:$S$31,$B50+1,FALSE)</f>
        <v>66.711192335717939</v>
      </c>
      <c r="CN50" s="21">
        <f>VLOOKUP(CN$6,'MonteCarlo Policy Paths'!$N$2:$S$31,$B50+1,FALSE)</f>
        <v>70.04675195250384</v>
      </c>
      <c r="CO50" s="164">
        <f>VLOOKUP(CO$6,'MonteCarlo Policy Paths'!$N$2:$S$31,$B50+1,FALSE)</f>
        <v>73.54908955012904</v>
      </c>
      <c r="CQ50" s="163">
        <f>BM50*VLOOKUP(AI$6,'Greenhouse Gas Costs Avoided'!$A$2:$I$32,9,FALSE)</f>
        <v>1.2002386619007086</v>
      </c>
      <c r="CR50" s="21">
        <f>BN50*VLOOKUP(AJ$6,'Greenhouse Gas Costs Avoided'!$A$2:$I$32,9,FALSE)</f>
        <v>1.2619996941806579</v>
      </c>
      <c r="CS50" s="21">
        <f>BO50*VLOOKUP(AK$6,'Greenhouse Gas Costs Avoided'!$A$2:$I$32,9,FALSE)</f>
        <v>1.3268529118013257</v>
      </c>
      <c r="CT50" s="21">
        <f>BP50*VLOOKUP(AL$6,'Greenhouse Gas Costs Avoided'!$A$2:$I$32,9,FALSE)</f>
        <v>1.3948409979053111</v>
      </c>
      <c r="CU50" s="21">
        <f>BQ50*VLOOKUP(AM$6,'Greenhouse Gas Costs Avoided'!$A$2:$I$32,9,FALSE)</f>
        <v>1.464999051498006</v>
      </c>
      <c r="CV50" s="21">
        <f>BR50*VLOOKUP(AN$6,'Greenhouse Gas Costs Avoided'!$A$2:$I$32,9,FALSE)</f>
        <v>1.5345038547523033</v>
      </c>
      <c r="CW50" s="21">
        <f>BS50*VLOOKUP(AO$6,'Greenhouse Gas Costs Avoided'!$A$2:$I$32,9,FALSE)</f>
        <v>1.6055870809081549</v>
      </c>
      <c r="CX50" s="21">
        <f>BT50*VLOOKUP(AP$6,'Greenhouse Gas Costs Avoided'!$A$2:$I$32,9,FALSE)</f>
        <v>1.6795342908215394</v>
      </c>
      <c r="CY50" s="21">
        <f>BU50*VLOOKUP(AQ$6,'Greenhouse Gas Costs Avoided'!$A$2:$I$32,9,FALSE)</f>
        <v>1.7565471936259263</v>
      </c>
      <c r="CZ50" s="21">
        <f>BV50*VLOOKUP(AR$6,'Greenhouse Gas Costs Avoided'!$A$2:$I$32,9,FALSE)</f>
        <v>1.8438646648785721</v>
      </c>
      <c r="DA50" s="21">
        <f>BW50*VLOOKUP(AS$6,'Greenhouse Gas Costs Avoided'!$A$2:$I$32,9,FALSE)</f>
        <v>1.9360578981225007</v>
      </c>
      <c r="DB50" s="21">
        <f>BX50*VLOOKUP(AT$6,'Greenhouse Gas Costs Avoided'!$A$2:$I$32,9,FALSE)</f>
        <v>2.0328607930286258</v>
      </c>
      <c r="DC50" s="21">
        <f>BY50*VLOOKUP(AU$6,'Greenhouse Gas Costs Avoided'!$A$2:$I$32,9,FALSE)</f>
        <v>2.1345038326800574</v>
      </c>
      <c r="DD50" s="21">
        <f>BZ50*VLOOKUP(AV$6,'Greenhouse Gas Costs Avoided'!$A$2:$I$32,9,FALSE)</f>
        <v>2.2412290243140602</v>
      </c>
      <c r="DE50" s="21">
        <f>CA50*VLOOKUP(AW$6,'Greenhouse Gas Costs Avoided'!$A$2:$I$32,9,FALSE)</f>
        <v>2.3532904755297634</v>
      </c>
      <c r="DF50" s="21">
        <f>CB50*VLOOKUP(AX$6,'Greenhouse Gas Costs Avoided'!$A$2:$I$32,9,FALSE)</f>
        <v>2.4709549993062518</v>
      </c>
      <c r="DG50" s="21">
        <f>CC50*VLOOKUP(AY$6,'Greenhouse Gas Costs Avoided'!$A$2:$I$32,9,FALSE)</f>
        <v>2.5945027492715647</v>
      </c>
      <c r="DH50" s="21">
        <f>CD50*VLOOKUP(AZ$6,'Greenhouse Gas Costs Avoided'!$A$2:$I$32,9,FALSE)</f>
        <v>2.724227886735143</v>
      </c>
      <c r="DI50" s="21">
        <f>CE50*VLOOKUP(BA$6,'Greenhouse Gas Costs Avoided'!$A$2:$I$32,9,FALSE)</f>
        <v>2.8604392810719004</v>
      </c>
      <c r="DJ50" s="21">
        <f>CF50*VLOOKUP(BB$6,'Greenhouse Gas Costs Avoided'!$A$2:$I$32,9,FALSE)</f>
        <v>3.0034612451254952</v>
      </c>
      <c r="DK50" s="21">
        <f>CG50*VLOOKUP(BC$6,'Greenhouse Gas Costs Avoided'!$A$2:$I$32,9,FALSE)</f>
        <v>3.1536343073817701</v>
      </c>
      <c r="DL50" s="21">
        <f>CH50*VLOOKUP(BD$6,'Greenhouse Gas Costs Avoided'!$A$2:$I$32,9,FALSE)</f>
        <v>3.3113160227508591</v>
      </c>
      <c r="DM50" s="21">
        <f>CI50*VLOOKUP(BE$6,'Greenhouse Gas Costs Avoided'!$A$2:$I$32,9,FALSE)</f>
        <v>3.4768818238884021</v>
      </c>
      <c r="DN50" s="21">
        <f>CJ50*VLOOKUP(BF$6,'Greenhouse Gas Costs Avoided'!$A$2:$I$32,9,FALSE)</f>
        <v>3.6507259150828224</v>
      </c>
      <c r="DO50" s="21">
        <f>CK50*VLOOKUP(BG$6,'Greenhouse Gas Costs Avoided'!$A$2:$I$32,9,FALSE)</f>
        <v>3.8332622108369634</v>
      </c>
      <c r="DP50" s="21">
        <f>CL50*VLOOKUP(BH$6,'Greenhouse Gas Costs Avoided'!$A$2:$I$32,9,FALSE)</f>
        <v>4.0249253213788121</v>
      </c>
      <c r="DQ50" s="21">
        <f>CM50*VLOOKUP(BI$6,'Greenhouse Gas Costs Avoided'!$A$2:$I$32,9,FALSE)</f>
        <v>4.2261715874477526</v>
      </c>
      <c r="DR50" s="21">
        <f>CN50*VLOOKUP(BJ$6,'Greenhouse Gas Costs Avoided'!$A$2:$I$32,9,FALSE)</f>
        <v>4.4374801668201398</v>
      </c>
      <c r="DS50" s="164">
        <f>CO50*VLOOKUP(BK$6,'Greenhouse Gas Costs Avoided'!$A$2:$I$32,9,FALSE)</f>
        <v>4.6593541751611474</v>
      </c>
    </row>
    <row r="51" spans="1:123" x14ac:dyDescent="0.35">
      <c r="A51" s="174">
        <v>45</v>
      </c>
      <c r="B51" s="12">
        <v>3</v>
      </c>
      <c r="C51" s="175">
        <v>2023</v>
      </c>
      <c r="E51" s="20">
        <v>0</v>
      </c>
      <c r="F51" s="21">
        <v>82.346532180449415</v>
      </c>
      <c r="G51" s="21">
        <v>84.002844861871253</v>
      </c>
      <c r="H51" s="21">
        <v>85.659157543293105</v>
      </c>
      <c r="I51" s="21">
        <v>86.918851036576825</v>
      </c>
      <c r="J51" s="21">
        <v>88.178544529860531</v>
      </c>
      <c r="K51" s="21">
        <v>89.438238023144251</v>
      </c>
      <c r="L51" s="21">
        <v>90.697931516427971</v>
      </c>
      <c r="M51" s="21">
        <v>91.95762500971172</v>
      </c>
      <c r="N51" s="21">
        <v>93.21731850299544</v>
      </c>
      <c r="O51" s="21">
        <v>94.47701199627916</v>
      </c>
      <c r="P51" s="21">
        <v>95.73670548956288</v>
      </c>
      <c r="Q51" s="21">
        <v>96.996398982846586</v>
      </c>
      <c r="R51" s="21">
        <v>101.49317720655506</v>
      </c>
      <c r="S51" s="21">
        <v>104.21949379267882</v>
      </c>
      <c r="T51" s="21">
        <v>107.03810370059369</v>
      </c>
      <c r="U51" s="21">
        <v>109.92690053835344</v>
      </c>
      <c r="V51" s="21">
        <v>112.89757853003228</v>
      </c>
      <c r="W51" s="21">
        <v>115.91943874780665</v>
      </c>
      <c r="X51" s="21">
        <v>119.06733931122673</v>
      </c>
      <c r="Y51" s="21">
        <v>122.25496395468721</v>
      </c>
      <c r="Z51" s="21">
        <v>125.4992630232488</v>
      </c>
      <c r="AA51" s="21">
        <v>128.82380079097237</v>
      </c>
      <c r="AB51" s="21">
        <v>132.24028719953677</v>
      </c>
      <c r="AC51" s="21">
        <v>135.74155640209787</v>
      </c>
      <c r="AD51" s="21">
        <v>139.32654413598658</v>
      </c>
      <c r="AE51" s="21">
        <v>142.9856742986068</v>
      </c>
      <c r="AF51" s="21">
        <v>146.72361540812219</v>
      </c>
      <c r="AG51" s="22">
        <v>150.52284977717397</v>
      </c>
      <c r="AI51" s="20">
        <v>0</v>
      </c>
      <c r="AJ51" s="21">
        <v>5.2166744805659615</v>
      </c>
      <c r="AK51" s="21">
        <v>5.3216023247413169</v>
      </c>
      <c r="AL51" s="21">
        <v>5.4265301689166732</v>
      </c>
      <c r="AM51" s="21">
        <v>5.5063320831654474</v>
      </c>
      <c r="AN51" s="21">
        <v>5.5861339974142208</v>
      </c>
      <c r="AO51" s="21">
        <v>5.665935911662995</v>
      </c>
      <c r="AP51" s="21">
        <v>5.7457378259117702</v>
      </c>
      <c r="AQ51" s="21">
        <v>5.8255397401605462</v>
      </c>
      <c r="AR51" s="21">
        <v>5.9053416544093205</v>
      </c>
      <c r="AS51" s="21">
        <v>5.9851435686580947</v>
      </c>
      <c r="AT51" s="21">
        <v>6.0649454829068699</v>
      </c>
      <c r="AU51" s="21">
        <v>6.1447473971556432</v>
      </c>
      <c r="AV51" s="21">
        <v>6.4296194808152167</v>
      </c>
      <c r="AW51" s="21">
        <v>6.6023323538917609</v>
      </c>
      <c r="AX51" s="21">
        <v>6.7808920331878957</v>
      </c>
      <c r="AY51" s="21">
        <v>6.9638980729572149</v>
      </c>
      <c r="AZ51" s="21">
        <v>7.1520913053717949</v>
      </c>
      <c r="BA51" s="21">
        <v>7.3435269452765404</v>
      </c>
      <c r="BB51" s="21">
        <v>7.5429472742415475</v>
      </c>
      <c r="BC51" s="21">
        <v>7.744884134129272</v>
      </c>
      <c r="BD51" s="21">
        <v>7.950411333759269</v>
      </c>
      <c r="BE51" s="21">
        <v>8.161021676093501</v>
      </c>
      <c r="BF51" s="21">
        <v>8.3774569890184303</v>
      </c>
      <c r="BG51" s="21">
        <v>8.5992633142510115</v>
      </c>
      <c r="BH51" s="21">
        <v>8.8263732304711304</v>
      </c>
      <c r="BI51" s="21">
        <v>9.05818008905967</v>
      </c>
      <c r="BJ51" s="21">
        <v>9.2949796418706736</v>
      </c>
      <c r="BK51" s="22">
        <v>9.5356621388007277</v>
      </c>
      <c r="BM51" s="163">
        <f>VLOOKUP(BM$6,'MonteCarlo Policy Paths'!$N$2:$S$31,$B51+1,FALSE)</f>
        <v>24.400896901266854</v>
      </c>
      <c r="BN51" s="21">
        <f>VLOOKUP(BN$6,'MonteCarlo Policy Paths'!$N$2:$S$31,$B51+1,FALSE)</f>
        <v>27.277092285564247</v>
      </c>
      <c r="BO51" s="21">
        <f>VLOOKUP(BO$6,'MonteCarlo Policy Paths'!$N$2:$S$31,$B51+1,FALSE)</f>
        <v>30.488398193607274</v>
      </c>
      <c r="BP51" s="21">
        <f>VLOOKUP(BP$6,'MonteCarlo Policy Paths'!$N$2:$S$31,$B51+1,FALSE)</f>
        <v>34.070901710124843</v>
      </c>
      <c r="BQ51" s="21">
        <f>VLOOKUP(BQ$6,'MonteCarlo Policy Paths'!$N$2:$S$31,$B51+1,FALSE)</f>
        <v>38.049962908416198</v>
      </c>
      <c r="BR51" s="21">
        <f>VLOOKUP(BR$6,'MonteCarlo Policy Paths'!$N$2:$S$31,$B51+1,FALSE)</f>
        <v>42.441930627628253</v>
      </c>
      <c r="BS51" s="21">
        <f>VLOOKUP(BS$6,'MonteCarlo Policy Paths'!$N$2:$S$31,$B51+1,FALSE)</f>
        <v>47.302864628556662</v>
      </c>
      <c r="BT51" s="21">
        <f>VLOOKUP(BT$6,'MonteCarlo Policy Paths'!$N$2:$S$31,$B51+1,FALSE)</f>
        <v>52.715092471952183</v>
      </c>
      <c r="BU51" s="21">
        <f>VLOOKUP(BU$6,'MonteCarlo Policy Paths'!$N$2:$S$31,$B51+1,FALSE)</f>
        <v>58.737483764437521</v>
      </c>
      <c r="BV51" s="21">
        <f>VLOOKUP(BV$6,'MonteCarlo Policy Paths'!$N$2:$S$31,$B51+1,FALSE)</f>
        <v>65.512636340122413</v>
      </c>
      <c r="BW51" s="21">
        <f>VLOOKUP(BW$6,'MonteCarlo Policy Paths'!$N$2:$S$31,$B51+1,FALSE)</f>
        <v>73.079994851258945</v>
      </c>
      <c r="BX51" s="21">
        <f>VLOOKUP(BX$6,'MonteCarlo Policy Paths'!$N$2:$S$31,$B51+1,FALSE)</f>
        <v>81.527096411801594</v>
      </c>
      <c r="BY51" s="21">
        <f>VLOOKUP(BY$6,'MonteCarlo Policy Paths'!$N$2:$S$31,$B51+1,FALSE)</f>
        <v>90.963600198236662</v>
      </c>
      <c r="BZ51" s="21">
        <f>VLOOKUP(BZ$6,'MonteCarlo Policy Paths'!$N$2:$S$31,$B51+1,FALSE)</f>
        <v>101.49317720655506</v>
      </c>
      <c r="CA51" s="21">
        <f>VLOOKUP(CA$6,'MonteCarlo Policy Paths'!$N$2:$S$31,$B51+1,FALSE)</f>
        <v>104.21949379267882</v>
      </c>
      <c r="CB51" s="21">
        <f>VLOOKUP(CB$6,'MonteCarlo Policy Paths'!$N$2:$S$31,$B51+1,FALSE)</f>
        <v>107.03810370059369</v>
      </c>
      <c r="CC51" s="21">
        <f>VLOOKUP(CC$6,'MonteCarlo Policy Paths'!$N$2:$S$31,$B51+1,FALSE)</f>
        <v>109.92690053835344</v>
      </c>
      <c r="CD51" s="21">
        <f>VLOOKUP(CD$6,'MonteCarlo Policy Paths'!$N$2:$S$31,$B51+1,FALSE)</f>
        <v>112.89757853003228</v>
      </c>
      <c r="CE51" s="21">
        <f>VLOOKUP(CE$6,'MonteCarlo Policy Paths'!$N$2:$S$31,$B51+1,FALSE)</f>
        <v>115.91943874780665</v>
      </c>
      <c r="CF51" s="21">
        <f>VLOOKUP(CF$6,'MonteCarlo Policy Paths'!$N$2:$S$31,$B51+1,FALSE)</f>
        <v>119.06733931122673</v>
      </c>
      <c r="CG51" s="21">
        <f>VLOOKUP(CG$6,'MonteCarlo Policy Paths'!$N$2:$S$31,$B51+1,FALSE)</f>
        <v>122.25496395468721</v>
      </c>
      <c r="CH51" s="21">
        <f>VLOOKUP(CH$6,'MonteCarlo Policy Paths'!$N$2:$S$31,$B51+1,FALSE)</f>
        <v>125.4992630232488</v>
      </c>
      <c r="CI51" s="21">
        <f>VLOOKUP(CI$6,'MonteCarlo Policy Paths'!$N$2:$S$31,$B51+1,FALSE)</f>
        <v>128.82380079097237</v>
      </c>
      <c r="CJ51" s="21">
        <f>VLOOKUP(CJ$6,'MonteCarlo Policy Paths'!$N$2:$S$31,$B51+1,FALSE)</f>
        <v>132.24028719953677</v>
      </c>
      <c r="CK51" s="21">
        <f>VLOOKUP(CK$6,'MonteCarlo Policy Paths'!$N$2:$S$31,$B51+1,FALSE)</f>
        <v>135.74155640209787</v>
      </c>
      <c r="CL51" s="21">
        <f>VLOOKUP(CL$6,'MonteCarlo Policy Paths'!$N$2:$S$31,$B51+1,FALSE)</f>
        <v>139.32654413598658</v>
      </c>
      <c r="CM51" s="21">
        <f>VLOOKUP(CM$6,'MonteCarlo Policy Paths'!$N$2:$S$31,$B51+1,FALSE)</f>
        <v>142.9856742986068</v>
      </c>
      <c r="CN51" s="21">
        <f>VLOOKUP(CN$6,'MonteCarlo Policy Paths'!$N$2:$S$31,$B51+1,FALSE)</f>
        <v>146.72361540812219</v>
      </c>
      <c r="CO51" s="164">
        <f>VLOOKUP(CO$6,'MonteCarlo Policy Paths'!$N$2:$S$31,$B51+1,FALSE)</f>
        <v>150.52284977717397</v>
      </c>
      <c r="CQ51" s="163">
        <f>BM51*VLOOKUP(AI$6,'Greenhouse Gas Costs Avoided'!$A$2:$I$32,9,FALSE)</f>
        <v>1.5458032390340439</v>
      </c>
      <c r="CR51" s="21">
        <f>BN51*VLOOKUP(AJ$6,'Greenhouse Gas Costs Avoided'!$A$2:$I$32,9,FALSE)</f>
        <v>1.7280109734108424</v>
      </c>
      <c r="CS51" s="21">
        <f>BO51*VLOOKUP(AK$6,'Greenhouse Gas Costs Avoided'!$A$2:$I$32,9,FALSE)</f>
        <v>1.9314480476408618</v>
      </c>
      <c r="CT51" s="21">
        <f>BP51*VLOOKUP(AL$6,'Greenhouse Gas Costs Avoided'!$A$2:$I$32,9,FALSE)</f>
        <v>2.1584005880368746</v>
      </c>
      <c r="CU51" s="21">
        <f>BQ51*VLOOKUP(AM$6,'Greenhouse Gas Costs Avoided'!$A$2:$I$32,9,FALSE)</f>
        <v>2.4104751619151044</v>
      </c>
      <c r="CV51" s="21">
        <f>BR51*VLOOKUP(AN$6,'Greenhouse Gas Costs Avoided'!$A$2:$I$32,9,FALSE)</f>
        <v>2.6887074725371978</v>
      </c>
      <c r="CW51" s="21">
        <f>BS51*VLOOKUP(AO$6,'Greenhouse Gas Costs Avoided'!$A$2:$I$32,9,FALSE)</f>
        <v>2.996648920499946</v>
      </c>
      <c r="CX51" s="21">
        <f>BT51*VLOOKUP(AP$6,'Greenhouse Gas Costs Avoided'!$A$2:$I$32,9,FALSE)</f>
        <v>3.339514978438852</v>
      </c>
      <c r="CY51" s="21">
        <f>BU51*VLOOKUP(AQ$6,'Greenhouse Gas Costs Avoided'!$A$2:$I$32,9,FALSE)</f>
        <v>3.7210350514231747</v>
      </c>
      <c r="CZ51" s="21">
        <f>BV51*VLOOKUP(AR$6,'Greenhouse Gas Costs Avoided'!$A$2:$I$32,9,FALSE)</f>
        <v>4.1502427497639598</v>
      </c>
      <c r="DA51" s="21">
        <f>BW51*VLOOKUP(AS$6,'Greenhouse Gas Costs Avoided'!$A$2:$I$32,9,FALSE)</f>
        <v>4.6296369025600148</v>
      </c>
      <c r="DB51" s="21">
        <f>BX51*VLOOKUP(AT$6,'Greenhouse Gas Costs Avoided'!$A$2:$I$32,9,FALSE)</f>
        <v>5.1647630090130283</v>
      </c>
      <c r="DC51" s="21">
        <f>BY51*VLOOKUP(AU$6,'Greenhouse Gas Costs Avoided'!$A$2:$I$32,9,FALSE)</f>
        <v>5.7625680068068199</v>
      </c>
      <c r="DD51" s="21">
        <f>BZ51*VLOOKUP(AV$6,'Greenhouse Gas Costs Avoided'!$A$2:$I$32,9,FALSE)</f>
        <v>6.4296194808152167</v>
      </c>
      <c r="DE51" s="21">
        <f>CA51*VLOOKUP(AW$6,'Greenhouse Gas Costs Avoided'!$A$2:$I$32,9,FALSE)</f>
        <v>6.6023323538917609</v>
      </c>
      <c r="DF51" s="21">
        <f>CB51*VLOOKUP(AX$6,'Greenhouse Gas Costs Avoided'!$A$2:$I$32,9,FALSE)</f>
        <v>6.7808920331878957</v>
      </c>
      <c r="DG51" s="21">
        <f>CC51*VLOOKUP(AY$6,'Greenhouse Gas Costs Avoided'!$A$2:$I$32,9,FALSE)</f>
        <v>6.9638980729572149</v>
      </c>
      <c r="DH51" s="21">
        <f>CD51*VLOOKUP(AZ$6,'Greenhouse Gas Costs Avoided'!$A$2:$I$32,9,FALSE)</f>
        <v>7.1520913053717949</v>
      </c>
      <c r="DI51" s="21">
        <f>CE51*VLOOKUP(BA$6,'Greenhouse Gas Costs Avoided'!$A$2:$I$32,9,FALSE)</f>
        <v>7.3435269452765404</v>
      </c>
      <c r="DJ51" s="21">
        <f>CF51*VLOOKUP(BB$6,'Greenhouse Gas Costs Avoided'!$A$2:$I$32,9,FALSE)</f>
        <v>7.5429472742415475</v>
      </c>
      <c r="DK51" s="21">
        <f>CG51*VLOOKUP(BC$6,'Greenhouse Gas Costs Avoided'!$A$2:$I$32,9,FALSE)</f>
        <v>7.744884134129272</v>
      </c>
      <c r="DL51" s="21">
        <f>CH51*VLOOKUP(BD$6,'Greenhouse Gas Costs Avoided'!$A$2:$I$32,9,FALSE)</f>
        <v>7.950411333759269</v>
      </c>
      <c r="DM51" s="21">
        <f>CI51*VLOOKUP(BE$6,'Greenhouse Gas Costs Avoided'!$A$2:$I$32,9,FALSE)</f>
        <v>8.161021676093501</v>
      </c>
      <c r="DN51" s="21">
        <f>CJ51*VLOOKUP(BF$6,'Greenhouse Gas Costs Avoided'!$A$2:$I$32,9,FALSE)</f>
        <v>8.3774569890184303</v>
      </c>
      <c r="DO51" s="21">
        <f>CK51*VLOOKUP(BG$6,'Greenhouse Gas Costs Avoided'!$A$2:$I$32,9,FALSE)</f>
        <v>8.5992633142510115</v>
      </c>
      <c r="DP51" s="21">
        <f>CL51*VLOOKUP(BH$6,'Greenhouse Gas Costs Avoided'!$A$2:$I$32,9,FALSE)</f>
        <v>8.8263732304711304</v>
      </c>
      <c r="DQ51" s="21">
        <f>CM51*VLOOKUP(BI$6,'Greenhouse Gas Costs Avoided'!$A$2:$I$32,9,FALSE)</f>
        <v>9.05818008905967</v>
      </c>
      <c r="DR51" s="21">
        <f>CN51*VLOOKUP(BJ$6,'Greenhouse Gas Costs Avoided'!$A$2:$I$32,9,FALSE)</f>
        <v>9.2949796418706736</v>
      </c>
      <c r="DS51" s="164">
        <f>CO51*VLOOKUP(BK$6,'Greenhouse Gas Costs Avoided'!$A$2:$I$32,9,FALSE)</f>
        <v>9.5356621388007277</v>
      </c>
    </row>
    <row r="52" spans="1:123" x14ac:dyDescent="0.35">
      <c r="A52" s="174">
        <v>46</v>
      </c>
      <c r="B52" s="12">
        <v>4</v>
      </c>
      <c r="C52" s="175">
        <v>2023</v>
      </c>
      <c r="E52" s="20">
        <v>0</v>
      </c>
      <c r="F52" s="21">
        <v>82.346532180449415</v>
      </c>
      <c r="G52" s="21">
        <v>84.002844861871253</v>
      </c>
      <c r="H52" s="21">
        <v>85.659157543293105</v>
      </c>
      <c r="I52" s="21">
        <v>86.918851036576825</v>
      </c>
      <c r="J52" s="21">
        <v>88.178544529860531</v>
      </c>
      <c r="K52" s="21">
        <v>89.438238023144251</v>
      </c>
      <c r="L52" s="21">
        <v>90.697931516427971</v>
      </c>
      <c r="M52" s="21">
        <v>91.95762500971172</v>
      </c>
      <c r="N52" s="21">
        <v>93.21731850299544</v>
      </c>
      <c r="O52" s="21">
        <v>94.47701199627916</v>
      </c>
      <c r="P52" s="21">
        <v>95.73670548956288</v>
      </c>
      <c r="Q52" s="21">
        <v>96.996398982846586</v>
      </c>
      <c r="R52" s="21">
        <v>98.25609247613032</v>
      </c>
      <c r="S52" s="21">
        <v>99.65157958594628</v>
      </c>
      <c r="T52" s="21">
        <v>101.04706669576224</v>
      </c>
      <c r="U52" s="21">
        <v>102.4425538055782</v>
      </c>
      <c r="V52" s="21">
        <v>103.83804091539416</v>
      </c>
      <c r="W52" s="21">
        <v>105.23352802521011</v>
      </c>
      <c r="X52" s="21">
        <v>106.47156953138905</v>
      </c>
      <c r="Y52" s="21">
        <v>107.709611037568</v>
      </c>
      <c r="Z52" s="21">
        <v>108.94765254374694</v>
      </c>
      <c r="AA52" s="21">
        <v>110.18569404992589</v>
      </c>
      <c r="AB52" s="21">
        <v>111.42373555610482</v>
      </c>
      <c r="AC52" s="21">
        <v>112.86811731331359</v>
      </c>
      <c r="AD52" s="21">
        <v>114.31249907052236</v>
      </c>
      <c r="AE52" s="21">
        <v>115.75688082773114</v>
      </c>
      <c r="AF52" s="21">
        <v>117.20126258493991</v>
      </c>
      <c r="AG52" s="22">
        <v>119.5319620819439</v>
      </c>
      <c r="AI52" s="20">
        <v>0</v>
      </c>
      <c r="AJ52" s="21">
        <v>5.2166744805659615</v>
      </c>
      <c r="AK52" s="21">
        <v>5.3216023247413169</v>
      </c>
      <c r="AL52" s="21">
        <v>5.4265301689166732</v>
      </c>
      <c r="AM52" s="21">
        <v>5.5063320831654474</v>
      </c>
      <c r="AN52" s="21">
        <v>5.5861339974142208</v>
      </c>
      <c r="AO52" s="21">
        <v>5.665935911662995</v>
      </c>
      <c r="AP52" s="21">
        <v>5.7457378259117702</v>
      </c>
      <c r="AQ52" s="21">
        <v>5.8255397401605462</v>
      </c>
      <c r="AR52" s="21">
        <v>5.9053416544093205</v>
      </c>
      <c r="AS52" s="21">
        <v>5.9851435686580947</v>
      </c>
      <c r="AT52" s="21">
        <v>6.0649454829068699</v>
      </c>
      <c r="AU52" s="21">
        <v>6.1447473971556432</v>
      </c>
      <c r="AV52" s="21">
        <v>6.2245493114044184</v>
      </c>
      <c r="AW52" s="21">
        <v>6.312953786990386</v>
      </c>
      <c r="AX52" s="21">
        <v>6.4013582625763545</v>
      </c>
      <c r="AY52" s="21">
        <v>6.4897627381623222</v>
      </c>
      <c r="AZ52" s="21">
        <v>6.5781672137482907</v>
      </c>
      <c r="BA52" s="21">
        <v>6.6665716893342575</v>
      </c>
      <c r="BB52" s="21">
        <v>6.7450019445028957</v>
      </c>
      <c r="BC52" s="21">
        <v>6.8234321996715348</v>
      </c>
      <c r="BD52" s="21">
        <v>6.901862454840173</v>
      </c>
      <c r="BE52" s="21">
        <v>6.9802927100088112</v>
      </c>
      <c r="BF52" s="21">
        <v>7.0587229651774486</v>
      </c>
      <c r="BG52" s="21">
        <v>7.1502249295408609</v>
      </c>
      <c r="BH52" s="21">
        <v>7.2417268939042723</v>
      </c>
      <c r="BI52" s="21">
        <v>7.3332288582676846</v>
      </c>
      <c r="BJ52" s="21">
        <v>7.424730822631096</v>
      </c>
      <c r="BK52" s="22">
        <v>7.5723812490175435</v>
      </c>
      <c r="BM52" s="163">
        <f>VLOOKUP(BM$6,'MonteCarlo Policy Paths'!$N$2:$S$31,$B52+1,FALSE)</f>
        <v>21.456887556927661</v>
      </c>
      <c r="BN52" s="21">
        <f>VLOOKUP(BN$6,'MonteCarlo Policy Paths'!$N$2:$S$31,$B52+1,FALSE)</f>
        <v>23.119081894670884</v>
      </c>
      <c r="BO52" s="21">
        <f>VLOOKUP(BO$6,'MonteCarlo Policy Paths'!$N$2:$S$31,$B52+1,FALSE)</f>
        <v>24.918982795429599</v>
      </c>
      <c r="BP52" s="21">
        <f>VLOOKUP(BP$6,'MonteCarlo Policy Paths'!$N$2:$S$31,$B52+1,FALSE)</f>
        <v>26.866510906830612</v>
      </c>
      <c r="BQ52" s="21">
        <f>VLOOKUP(BQ$6,'MonteCarlo Policy Paths'!$N$2:$S$31,$B52+1,FALSE)</f>
        <v>28.957808063155838</v>
      </c>
      <c r="BR52" s="21">
        <f>VLOOKUP(BR$6,'MonteCarlo Policy Paths'!$N$2:$S$31,$B52+1,FALSE)</f>
        <v>31.169773267386955</v>
      </c>
      <c r="BS52" s="21">
        <f>VLOOKUP(BS$6,'MonteCarlo Policy Paths'!$N$2:$S$31,$B52+1,FALSE)</f>
        <v>33.536503079259326</v>
      </c>
      <c r="BT52" s="21">
        <f>VLOOKUP(BT$6,'MonteCarlo Policy Paths'!$N$2:$S$31,$B52+1,FALSE)</f>
        <v>36.094562758542168</v>
      </c>
      <c r="BU52" s="21">
        <f>VLOOKUP(BU$6,'MonteCarlo Policy Paths'!$N$2:$S$31,$B52+1,FALSE)</f>
        <v>38.859796339203925</v>
      </c>
      <c r="BV52" s="21">
        <f>VLOOKUP(BV$6,'MonteCarlo Policy Paths'!$N$2:$S$31,$B52+1,FALSE)</f>
        <v>41.937214526892696</v>
      </c>
      <c r="BW52" s="21">
        <f>VLOOKUP(BW$6,'MonteCarlo Policy Paths'!$N$2:$S$31,$B52+1,FALSE)</f>
        <v>45.285702034805901</v>
      </c>
      <c r="BX52" s="21">
        <f>VLOOKUP(BX$6,'MonteCarlo Policy Paths'!$N$2:$S$31,$B52+1,FALSE)</f>
        <v>48.923675973628832</v>
      </c>
      <c r="BY52" s="21">
        <f>VLOOKUP(BY$6,'MonteCarlo Policy Paths'!$N$2:$S$31,$B52+1,FALSE)</f>
        <v>52.880283256992421</v>
      </c>
      <c r="BZ52" s="21">
        <f>VLOOKUP(BZ$6,'MonteCarlo Policy Paths'!$N$2:$S$31,$B52+1,FALSE)</f>
        <v>57.179951130409847</v>
      </c>
      <c r="CA52" s="21">
        <f>VLOOKUP(CA$6,'MonteCarlo Policy Paths'!$N$2:$S$31,$B52+1,FALSE)</f>
        <v>59.199989570907007</v>
      </c>
      <c r="CB52" s="21">
        <f>VLOOKUP(CB$6,'MonteCarlo Policy Paths'!$N$2:$S$31,$B52+1,FALSE)</f>
        <v>61.304348310445278</v>
      </c>
      <c r="CC52" s="21">
        <f>VLOOKUP(CC$6,'MonteCarlo Policy Paths'!$N$2:$S$31,$B52+1,FALSE)</f>
        <v>63.486799757257046</v>
      </c>
      <c r="CD52" s="21">
        <f>VLOOKUP(CD$6,'MonteCarlo Policy Paths'!$N$2:$S$31,$B52+1,FALSE)</f>
        <v>65.754412861465767</v>
      </c>
      <c r="CE52" s="21">
        <f>VLOOKUP(CE$6,'MonteCarlo Policy Paths'!$N$2:$S$31,$B52+1,FALSE)</f>
        <v>68.097759333367534</v>
      </c>
      <c r="CF52" s="21">
        <f>VLOOKUP(CF$6,'MonteCarlo Policy Paths'!$N$2:$S$31,$B52+1,FALSE)</f>
        <v>70.548973057852507</v>
      </c>
      <c r="CG52" s="21">
        <f>VLOOKUP(CG$6,'MonteCarlo Policy Paths'!$N$2:$S$31,$B52+1,FALSE)</f>
        <v>73.077007009761019</v>
      </c>
      <c r="CH52" s="21">
        <f>VLOOKUP(CH$6,'MonteCarlo Policy Paths'!$N$2:$S$31,$B52+1,FALSE)</f>
        <v>75.691476032446857</v>
      </c>
      <c r="CI52" s="21">
        <f>VLOOKUP(CI$6,'MonteCarlo Policy Paths'!$N$2:$S$31,$B52+1,FALSE)</f>
        <v>78.404802280730166</v>
      </c>
      <c r="CJ52" s="21">
        <f>VLOOKUP(CJ$6,'MonteCarlo Policy Paths'!$N$2:$S$31,$B52+1,FALSE)</f>
        <v>81.224927058038162</v>
      </c>
      <c r="CK52" s="21">
        <f>VLOOKUP(CK$6,'MonteCarlo Policy Paths'!$N$2:$S$31,$B52+1,FALSE)</f>
        <v>84.152487263770951</v>
      </c>
      <c r="CL52" s="21">
        <f>VLOOKUP(CL$6,'MonteCarlo Policy Paths'!$N$2:$S$31,$B52+1,FALSE)</f>
        <v>87.19069011352974</v>
      </c>
      <c r="CM52" s="21">
        <f>VLOOKUP(CM$6,'MonteCarlo Policy Paths'!$N$2:$S$31,$B52+1,FALSE)</f>
        <v>90.339519718236858</v>
      </c>
      <c r="CN52" s="21">
        <f>VLOOKUP(CN$6,'MonteCarlo Policy Paths'!$N$2:$S$31,$B52+1,FALSE)</f>
        <v>93.604800202242828</v>
      </c>
      <c r="CO52" s="164">
        <f>VLOOKUP(CO$6,'MonteCarlo Policy Paths'!$N$2:$S$31,$B52+1,FALSE)</f>
        <v>96.983684685934094</v>
      </c>
      <c r="CQ52" s="163">
        <f>BM52*VLOOKUP(AI$6,'Greenhouse Gas Costs Avoided'!$A$2:$I$32,9,FALSE)</f>
        <v>1.3592994724454583</v>
      </c>
      <c r="CR52" s="21">
        <f>BN52*VLOOKUP(AJ$6,'Greenhouse Gas Costs Avoided'!$A$2:$I$32,9,FALSE)</f>
        <v>1.4645999210963487</v>
      </c>
      <c r="CS52" s="21">
        <f>BO52*VLOOKUP(AK$6,'Greenhouse Gas Costs Avoided'!$A$2:$I$32,9,FALSE)</f>
        <v>1.5786241167474793</v>
      </c>
      <c r="CT52" s="21">
        <f>BP52*VLOOKUP(AL$6,'Greenhouse Gas Costs Avoided'!$A$2:$I$32,9,FALSE)</f>
        <v>1.7020005350363183</v>
      </c>
      <c r="CU52" s="21">
        <f>BQ52*VLOOKUP(AM$6,'Greenhouse Gas Costs Avoided'!$A$2:$I$32,9,FALSE)</f>
        <v>1.8344847601494692</v>
      </c>
      <c r="CV52" s="21">
        <f>BR52*VLOOKUP(AN$6,'Greenhouse Gas Costs Avoided'!$A$2:$I$32,9,FALSE)</f>
        <v>1.9746133378475101</v>
      </c>
      <c r="CW52" s="21">
        <f>BS52*VLOOKUP(AO$6,'Greenhouse Gas Costs Avoided'!$A$2:$I$32,9,FALSE)</f>
        <v>2.1245462941611284</v>
      </c>
      <c r="CX52" s="21">
        <f>BT52*VLOOKUP(AP$6,'Greenhouse Gas Costs Avoided'!$A$2:$I$32,9,FALSE)</f>
        <v>2.2866000479177169</v>
      </c>
      <c r="CY52" s="21">
        <f>BU52*VLOOKUP(AQ$6,'Greenhouse Gas Costs Avoided'!$A$2:$I$32,9,FALSE)</f>
        <v>2.4617783228380428</v>
      </c>
      <c r="CZ52" s="21">
        <f>BV52*VLOOKUP(AR$6,'Greenhouse Gas Costs Avoided'!$A$2:$I$32,9,FALSE)</f>
        <v>2.6567335747552212</v>
      </c>
      <c r="DA52" s="21">
        <f>BW52*VLOOKUP(AS$6,'Greenhouse Gas Costs Avoided'!$A$2:$I$32,9,FALSE)</f>
        <v>2.8688611394320973</v>
      </c>
      <c r="DB52" s="21">
        <f>BX52*VLOOKUP(AT$6,'Greenhouse Gas Costs Avoided'!$A$2:$I$32,9,FALSE)</f>
        <v>3.099327745676475</v>
      </c>
      <c r="DC52" s="21">
        <f>BY52*VLOOKUP(AU$6,'Greenhouse Gas Costs Avoided'!$A$2:$I$32,9,FALSE)</f>
        <v>3.3499798581359799</v>
      </c>
      <c r="DD52" s="21">
        <f>BZ52*VLOOKUP(AV$6,'Greenhouse Gas Costs Avoided'!$A$2:$I$32,9,FALSE)</f>
        <v>3.6223649492411436</v>
      </c>
      <c r="DE52" s="21">
        <f>CA52*VLOOKUP(AW$6,'Greenhouse Gas Costs Avoided'!$A$2:$I$32,9,FALSE)</f>
        <v>3.7503349159570667</v>
      </c>
      <c r="DF52" s="21">
        <f>CB52*VLOOKUP(AX$6,'Greenhouse Gas Costs Avoided'!$A$2:$I$32,9,FALSE)</f>
        <v>3.8836465958035138</v>
      </c>
      <c r="DG52" s="21">
        <f>CC52*VLOOKUP(AY$6,'Greenhouse Gas Costs Avoided'!$A$2:$I$32,9,FALSE)</f>
        <v>4.0219054692034097</v>
      </c>
      <c r="DH52" s="21">
        <f>CD52*VLOOKUP(AZ$6,'Greenhouse Gas Costs Avoided'!$A$2:$I$32,9,FALSE)</f>
        <v>4.1655593560070496</v>
      </c>
      <c r="DI52" s="21">
        <f>CE52*VLOOKUP(BA$6,'Greenhouse Gas Costs Avoided'!$A$2:$I$32,9,FALSE)</f>
        <v>4.3140109715809301</v>
      </c>
      <c r="DJ52" s="21">
        <f>CF52*VLOOKUP(BB$6,'Greenhouse Gas Costs Avoided'!$A$2:$I$32,9,FALSE)</f>
        <v>4.4692960059878768</v>
      </c>
      <c r="DK52" s="21">
        <f>CG52*VLOOKUP(BC$6,'Greenhouse Gas Costs Avoided'!$A$2:$I$32,9,FALSE)</f>
        <v>4.629447622014963</v>
      </c>
      <c r="DL52" s="21">
        <f>CH52*VLOOKUP(BD$6,'Greenhouse Gas Costs Avoided'!$A$2:$I$32,9,FALSE)</f>
        <v>4.7950749225184994</v>
      </c>
      <c r="DM52" s="21">
        <f>CI52*VLOOKUP(BE$6,'Greenhouse Gas Costs Avoided'!$A$2:$I$32,9,FALSE)</f>
        <v>4.9669648542748472</v>
      </c>
      <c r="DN52" s="21">
        <f>CJ52*VLOOKUP(BF$6,'Greenhouse Gas Costs Avoided'!$A$2:$I$32,9,FALSE)</f>
        <v>5.1456205009456273</v>
      </c>
      <c r="DO52" s="21">
        <f>CK52*VLOOKUP(BG$6,'Greenhouse Gas Costs Avoided'!$A$2:$I$32,9,FALSE)</f>
        <v>5.331082210275417</v>
      </c>
      <c r="DP52" s="21">
        <f>CL52*VLOOKUP(BH$6,'Greenhouse Gas Costs Avoided'!$A$2:$I$32,9,FALSE)</f>
        <v>5.5235531602164318</v>
      </c>
      <c r="DQ52" s="21">
        <f>CM52*VLOOKUP(BI$6,'Greenhouse Gas Costs Avoided'!$A$2:$I$32,9,FALSE)</f>
        <v>5.723032344191421</v>
      </c>
      <c r="DR52" s="21">
        <f>CN52*VLOOKUP(BJ$6,'Greenhouse Gas Costs Avoided'!$A$2:$I$32,9,FALSE)</f>
        <v>5.9298887220104266</v>
      </c>
      <c r="DS52" s="164">
        <f>CO52*VLOOKUP(BK$6,'Greenhouse Gas Costs Avoided'!$A$2:$I$32,9,FALSE)</f>
        <v>6.1439419431008639</v>
      </c>
    </row>
    <row r="53" spans="1:123" x14ac:dyDescent="0.35">
      <c r="A53" s="174">
        <v>47</v>
      </c>
      <c r="B53" s="12">
        <v>3</v>
      </c>
      <c r="C53" s="175">
        <v>2023</v>
      </c>
      <c r="E53" s="20">
        <v>0</v>
      </c>
      <c r="F53" s="21">
        <v>82.346532180449415</v>
      </c>
      <c r="G53" s="21">
        <v>84.002844861871253</v>
      </c>
      <c r="H53" s="21">
        <v>85.659157543293105</v>
      </c>
      <c r="I53" s="21">
        <v>86.918851036576825</v>
      </c>
      <c r="J53" s="21">
        <v>88.178544529860531</v>
      </c>
      <c r="K53" s="21">
        <v>89.438238023144251</v>
      </c>
      <c r="L53" s="21">
        <v>90.697931516427971</v>
      </c>
      <c r="M53" s="21">
        <v>91.95762500971172</v>
      </c>
      <c r="N53" s="21">
        <v>93.21731850299544</v>
      </c>
      <c r="O53" s="21">
        <v>94.47701199627916</v>
      </c>
      <c r="P53" s="21">
        <v>95.73670548956288</v>
      </c>
      <c r="Q53" s="21">
        <v>96.996398982846586</v>
      </c>
      <c r="R53" s="21">
        <v>101.49317720655506</v>
      </c>
      <c r="S53" s="21">
        <v>104.21949379267882</v>
      </c>
      <c r="T53" s="21">
        <v>107.03810370059369</v>
      </c>
      <c r="U53" s="21">
        <v>109.92690053835344</v>
      </c>
      <c r="V53" s="21">
        <v>112.89757853003228</v>
      </c>
      <c r="W53" s="21">
        <v>115.91943874780665</v>
      </c>
      <c r="X53" s="21">
        <v>119.06733931122673</v>
      </c>
      <c r="Y53" s="21">
        <v>122.25496395468721</v>
      </c>
      <c r="Z53" s="21">
        <v>125.4992630232488</v>
      </c>
      <c r="AA53" s="21">
        <v>128.82380079097237</v>
      </c>
      <c r="AB53" s="21">
        <v>132.24028719953677</v>
      </c>
      <c r="AC53" s="21">
        <v>135.74155640209787</v>
      </c>
      <c r="AD53" s="21">
        <v>139.32654413598658</v>
      </c>
      <c r="AE53" s="21">
        <v>142.9856742986068</v>
      </c>
      <c r="AF53" s="21">
        <v>146.72361540812219</v>
      </c>
      <c r="AG53" s="22">
        <v>150.52284977717397</v>
      </c>
      <c r="AI53" s="20">
        <v>0</v>
      </c>
      <c r="AJ53" s="21">
        <v>5.2166744805659615</v>
      </c>
      <c r="AK53" s="21">
        <v>5.3216023247413169</v>
      </c>
      <c r="AL53" s="21">
        <v>5.4265301689166732</v>
      </c>
      <c r="AM53" s="21">
        <v>5.5063320831654474</v>
      </c>
      <c r="AN53" s="21">
        <v>5.5861339974142208</v>
      </c>
      <c r="AO53" s="21">
        <v>5.665935911662995</v>
      </c>
      <c r="AP53" s="21">
        <v>5.7457378259117702</v>
      </c>
      <c r="AQ53" s="21">
        <v>5.8255397401605462</v>
      </c>
      <c r="AR53" s="21">
        <v>5.9053416544093205</v>
      </c>
      <c r="AS53" s="21">
        <v>5.9851435686580947</v>
      </c>
      <c r="AT53" s="21">
        <v>6.0649454829068699</v>
      </c>
      <c r="AU53" s="21">
        <v>6.1447473971556432</v>
      </c>
      <c r="AV53" s="21">
        <v>6.4296194808152167</v>
      </c>
      <c r="AW53" s="21">
        <v>6.6023323538917609</v>
      </c>
      <c r="AX53" s="21">
        <v>6.7808920331878957</v>
      </c>
      <c r="AY53" s="21">
        <v>6.9638980729572149</v>
      </c>
      <c r="AZ53" s="21">
        <v>7.1520913053717949</v>
      </c>
      <c r="BA53" s="21">
        <v>7.3435269452765404</v>
      </c>
      <c r="BB53" s="21">
        <v>7.5429472742415475</v>
      </c>
      <c r="BC53" s="21">
        <v>7.744884134129272</v>
      </c>
      <c r="BD53" s="21">
        <v>7.950411333759269</v>
      </c>
      <c r="BE53" s="21">
        <v>8.161021676093501</v>
      </c>
      <c r="BF53" s="21">
        <v>8.3774569890184303</v>
      </c>
      <c r="BG53" s="21">
        <v>8.5992633142510115</v>
      </c>
      <c r="BH53" s="21">
        <v>8.8263732304711304</v>
      </c>
      <c r="BI53" s="21">
        <v>9.05818008905967</v>
      </c>
      <c r="BJ53" s="21">
        <v>9.2949796418706736</v>
      </c>
      <c r="BK53" s="22">
        <v>9.5356621388007277</v>
      </c>
      <c r="BM53" s="163">
        <f>VLOOKUP(BM$6,'MonteCarlo Policy Paths'!$N$2:$S$31,$B53+1,FALSE)</f>
        <v>24.400896901266854</v>
      </c>
      <c r="BN53" s="21">
        <f>VLOOKUP(BN$6,'MonteCarlo Policy Paths'!$N$2:$S$31,$B53+1,FALSE)</f>
        <v>27.277092285564247</v>
      </c>
      <c r="BO53" s="21">
        <f>VLOOKUP(BO$6,'MonteCarlo Policy Paths'!$N$2:$S$31,$B53+1,FALSE)</f>
        <v>30.488398193607274</v>
      </c>
      <c r="BP53" s="21">
        <f>VLOOKUP(BP$6,'MonteCarlo Policy Paths'!$N$2:$S$31,$B53+1,FALSE)</f>
        <v>34.070901710124843</v>
      </c>
      <c r="BQ53" s="21">
        <f>VLOOKUP(BQ$6,'MonteCarlo Policy Paths'!$N$2:$S$31,$B53+1,FALSE)</f>
        <v>38.049962908416198</v>
      </c>
      <c r="BR53" s="21">
        <f>VLOOKUP(BR$6,'MonteCarlo Policy Paths'!$N$2:$S$31,$B53+1,FALSE)</f>
        <v>42.441930627628253</v>
      </c>
      <c r="BS53" s="21">
        <f>VLOOKUP(BS$6,'MonteCarlo Policy Paths'!$N$2:$S$31,$B53+1,FALSE)</f>
        <v>47.302864628556662</v>
      </c>
      <c r="BT53" s="21">
        <f>VLOOKUP(BT$6,'MonteCarlo Policy Paths'!$N$2:$S$31,$B53+1,FALSE)</f>
        <v>52.715092471952183</v>
      </c>
      <c r="BU53" s="21">
        <f>VLOOKUP(BU$6,'MonteCarlo Policy Paths'!$N$2:$S$31,$B53+1,FALSE)</f>
        <v>58.737483764437521</v>
      </c>
      <c r="BV53" s="21">
        <f>VLOOKUP(BV$6,'MonteCarlo Policy Paths'!$N$2:$S$31,$B53+1,FALSE)</f>
        <v>65.512636340122413</v>
      </c>
      <c r="BW53" s="21">
        <f>VLOOKUP(BW$6,'MonteCarlo Policy Paths'!$N$2:$S$31,$B53+1,FALSE)</f>
        <v>73.079994851258945</v>
      </c>
      <c r="BX53" s="21">
        <f>VLOOKUP(BX$6,'MonteCarlo Policy Paths'!$N$2:$S$31,$B53+1,FALSE)</f>
        <v>81.527096411801594</v>
      </c>
      <c r="BY53" s="21">
        <f>VLOOKUP(BY$6,'MonteCarlo Policy Paths'!$N$2:$S$31,$B53+1,FALSE)</f>
        <v>90.963600198236662</v>
      </c>
      <c r="BZ53" s="21">
        <f>VLOOKUP(BZ$6,'MonteCarlo Policy Paths'!$N$2:$S$31,$B53+1,FALSE)</f>
        <v>101.49317720655506</v>
      </c>
      <c r="CA53" s="21">
        <f>VLOOKUP(CA$6,'MonteCarlo Policy Paths'!$N$2:$S$31,$B53+1,FALSE)</f>
        <v>104.21949379267882</v>
      </c>
      <c r="CB53" s="21">
        <f>VLOOKUP(CB$6,'MonteCarlo Policy Paths'!$N$2:$S$31,$B53+1,FALSE)</f>
        <v>107.03810370059369</v>
      </c>
      <c r="CC53" s="21">
        <f>VLOOKUP(CC$6,'MonteCarlo Policy Paths'!$N$2:$S$31,$B53+1,FALSE)</f>
        <v>109.92690053835344</v>
      </c>
      <c r="CD53" s="21">
        <f>VLOOKUP(CD$6,'MonteCarlo Policy Paths'!$N$2:$S$31,$B53+1,FALSE)</f>
        <v>112.89757853003228</v>
      </c>
      <c r="CE53" s="21">
        <f>VLOOKUP(CE$6,'MonteCarlo Policy Paths'!$N$2:$S$31,$B53+1,FALSE)</f>
        <v>115.91943874780665</v>
      </c>
      <c r="CF53" s="21">
        <f>VLOOKUP(CF$6,'MonteCarlo Policy Paths'!$N$2:$S$31,$B53+1,FALSE)</f>
        <v>119.06733931122673</v>
      </c>
      <c r="CG53" s="21">
        <f>VLOOKUP(CG$6,'MonteCarlo Policy Paths'!$N$2:$S$31,$B53+1,FALSE)</f>
        <v>122.25496395468721</v>
      </c>
      <c r="CH53" s="21">
        <f>VLOOKUP(CH$6,'MonteCarlo Policy Paths'!$N$2:$S$31,$B53+1,FALSE)</f>
        <v>125.4992630232488</v>
      </c>
      <c r="CI53" s="21">
        <f>VLOOKUP(CI$6,'MonteCarlo Policy Paths'!$N$2:$S$31,$B53+1,FALSE)</f>
        <v>128.82380079097237</v>
      </c>
      <c r="CJ53" s="21">
        <f>VLOOKUP(CJ$6,'MonteCarlo Policy Paths'!$N$2:$S$31,$B53+1,FALSE)</f>
        <v>132.24028719953677</v>
      </c>
      <c r="CK53" s="21">
        <f>VLOOKUP(CK$6,'MonteCarlo Policy Paths'!$N$2:$S$31,$B53+1,FALSE)</f>
        <v>135.74155640209787</v>
      </c>
      <c r="CL53" s="21">
        <f>VLOOKUP(CL$6,'MonteCarlo Policy Paths'!$N$2:$S$31,$B53+1,FALSE)</f>
        <v>139.32654413598658</v>
      </c>
      <c r="CM53" s="21">
        <f>VLOOKUP(CM$6,'MonteCarlo Policy Paths'!$N$2:$S$31,$B53+1,FALSE)</f>
        <v>142.9856742986068</v>
      </c>
      <c r="CN53" s="21">
        <f>VLOOKUP(CN$6,'MonteCarlo Policy Paths'!$N$2:$S$31,$B53+1,FALSE)</f>
        <v>146.72361540812219</v>
      </c>
      <c r="CO53" s="164">
        <f>VLOOKUP(CO$6,'MonteCarlo Policy Paths'!$N$2:$S$31,$B53+1,FALSE)</f>
        <v>150.52284977717397</v>
      </c>
      <c r="CQ53" s="163">
        <f>BM53*VLOOKUP(AI$6,'Greenhouse Gas Costs Avoided'!$A$2:$I$32,9,FALSE)</f>
        <v>1.5458032390340439</v>
      </c>
      <c r="CR53" s="21">
        <f>BN53*VLOOKUP(AJ$6,'Greenhouse Gas Costs Avoided'!$A$2:$I$32,9,FALSE)</f>
        <v>1.7280109734108424</v>
      </c>
      <c r="CS53" s="21">
        <f>BO53*VLOOKUP(AK$6,'Greenhouse Gas Costs Avoided'!$A$2:$I$32,9,FALSE)</f>
        <v>1.9314480476408618</v>
      </c>
      <c r="CT53" s="21">
        <f>BP53*VLOOKUP(AL$6,'Greenhouse Gas Costs Avoided'!$A$2:$I$32,9,FALSE)</f>
        <v>2.1584005880368746</v>
      </c>
      <c r="CU53" s="21">
        <f>BQ53*VLOOKUP(AM$6,'Greenhouse Gas Costs Avoided'!$A$2:$I$32,9,FALSE)</f>
        <v>2.4104751619151044</v>
      </c>
      <c r="CV53" s="21">
        <f>BR53*VLOOKUP(AN$6,'Greenhouse Gas Costs Avoided'!$A$2:$I$32,9,FALSE)</f>
        <v>2.6887074725371978</v>
      </c>
      <c r="CW53" s="21">
        <f>BS53*VLOOKUP(AO$6,'Greenhouse Gas Costs Avoided'!$A$2:$I$32,9,FALSE)</f>
        <v>2.996648920499946</v>
      </c>
      <c r="CX53" s="21">
        <f>BT53*VLOOKUP(AP$6,'Greenhouse Gas Costs Avoided'!$A$2:$I$32,9,FALSE)</f>
        <v>3.339514978438852</v>
      </c>
      <c r="CY53" s="21">
        <f>BU53*VLOOKUP(AQ$6,'Greenhouse Gas Costs Avoided'!$A$2:$I$32,9,FALSE)</f>
        <v>3.7210350514231747</v>
      </c>
      <c r="CZ53" s="21">
        <f>BV53*VLOOKUP(AR$6,'Greenhouse Gas Costs Avoided'!$A$2:$I$32,9,FALSE)</f>
        <v>4.1502427497639598</v>
      </c>
      <c r="DA53" s="21">
        <f>BW53*VLOOKUP(AS$6,'Greenhouse Gas Costs Avoided'!$A$2:$I$32,9,FALSE)</f>
        <v>4.6296369025600148</v>
      </c>
      <c r="DB53" s="21">
        <f>BX53*VLOOKUP(AT$6,'Greenhouse Gas Costs Avoided'!$A$2:$I$32,9,FALSE)</f>
        <v>5.1647630090130283</v>
      </c>
      <c r="DC53" s="21">
        <f>BY53*VLOOKUP(AU$6,'Greenhouse Gas Costs Avoided'!$A$2:$I$32,9,FALSE)</f>
        <v>5.7625680068068199</v>
      </c>
      <c r="DD53" s="21">
        <f>BZ53*VLOOKUP(AV$6,'Greenhouse Gas Costs Avoided'!$A$2:$I$32,9,FALSE)</f>
        <v>6.4296194808152167</v>
      </c>
      <c r="DE53" s="21">
        <f>CA53*VLOOKUP(AW$6,'Greenhouse Gas Costs Avoided'!$A$2:$I$32,9,FALSE)</f>
        <v>6.6023323538917609</v>
      </c>
      <c r="DF53" s="21">
        <f>CB53*VLOOKUP(AX$6,'Greenhouse Gas Costs Avoided'!$A$2:$I$32,9,FALSE)</f>
        <v>6.7808920331878957</v>
      </c>
      <c r="DG53" s="21">
        <f>CC53*VLOOKUP(AY$6,'Greenhouse Gas Costs Avoided'!$A$2:$I$32,9,FALSE)</f>
        <v>6.9638980729572149</v>
      </c>
      <c r="DH53" s="21">
        <f>CD53*VLOOKUP(AZ$6,'Greenhouse Gas Costs Avoided'!$A$2:$I$32,9,FALSE)</f>
        <v>7.1520913053717949</v>
      </c>
      <c r="DI53" s="21">
        <f>CE53*VLOOKUP(BA$6,'Greenhouse Gas Costs Avoided'!$A$2:$I$32,9,FALSE)</f>
        <v>7.3435269452765404</v>
      </c>
      <c r="DJ53" s="21">
        <f>CF53*VLOOKUP(BB$6,'Greenhouse Gas Costs Avoided'!$A$2:$I$32,9,FALSE)</f>
        <v>7.5429472742415475</v>
      </c>
      <c r="DK53" s="21">
        <f>CG53*VLOOKUP(BC$6,'Greenhouse Gas Costs Avoided'!$A$2:$I$32,9,FALSE)</f>
        <v>7.744884134129272</v>
      </c>
      <c r="DL53" s="21">
        <f>CH53*VLOOKUP(BD$6,'Greenhouse Gas Costs Avoided'!$A$2:$I$32,9,FALSE)</f>
        <v>7.950411333759269</v>
      </c>
      <c r="DM53" s="21">
        <f>CI53*VLOOKUP(BE$6,'Greenhouse Gas Costs Avoided'!$A$2:$I$32,9,FALSE)</f>
        <v>8.161021676093501</v>
      </c>
      <c r="DN53" s="21">
        <f>CJ53*VLOOKUP(BF$6,'Greenhouse Gas Costs Avoided'!$A$2:$I$32,9,FALSE)</f>
        <v>8.3774569890184303</v>
      </c>
      <c r="DO53" s="21">
        <f>CK53*VLOOKUP(BG$6,'Greenhouse Gas Costs Avoided'!$A$2:$I$32,9,FALSE)</f>
        <v>8.5992633142510115</v>
      </c>
      <c r="DP53" s="21">
        <f>CL53*VLOOKUP(BH$6,'Greenhouse Gas Costs Avoided'!$A$2:$I$32,9,FALSE)</f>
        <v>8.8263732304711304</v>
      </c>
      <c r="DQ53" s="21">
        <f>CM53*VLOOKUP(BI$6,'Greenhouse Gas Costs Avoided'!$A$2:$I$32,9,FALSE)</f>
        <v>9.05818008905967</v>
      </c>
      <c r="DR53" s="21">
        <f>CN53*VLOOKUP(BJ$6,'Greenhouse Gas Costs Avoided'!$A$2:$I$32,9,FALSE)</f>
        <v>9.2949796418706736</v>
      </c>
      <c r="DS53" s="164">
        <f>CO53*VLOOKUP(BK$6,'Greenhouse Gas Costs Avoided'!$A$2:$I$32,9,FALSE)</f>
        <v>9.5356621388007277</v>
      </c>
    </row>
    <row r="54" spans="1:123" x14ac:dyDescent="0.35">
      <c r="A54" s="174">
        <v>48</v>
      </c>
      <c r="B54" s="12">
        <v>4</v>
      </c>
      <c r="C54" s="175">
        <v>2023</v>
      </c>
      <c r="E54" s="20">
        <v>0</v>
      </c>
      <c r="F54" s="21">
        <v>82.346532180449415</v>
      </c>
      <c r="G54" s="21">
        <v>84.002844861871253</v>
      </c>
      <c r="H54" s="21">
        <v>85.659157543293105</v>
      </c>
      <c r="I54" s="21">
        <v>86.918851036576825</v>
      </c>
      <c r="J54" s="21">
        <v>88.178544529860531</v>
      </c>
      <c r="K54" s="21">
        <v>89.438238023144251</v>
      </c>
      <c r="L54" s="21">
        <v>90.697931516427971</v>
      </c>
      <c r="M54" s="21">
        <v>91.95762500971172</v>
      </c>
      <c r="N54" s="21">
        <v>93.21731850299544</v>
      </c>
      <c r="O54" s="21">
        <v>94.47701199627916</v>
      </c>
      <c r="P54" s="21">
        <v>95.73670548956288</v>
      </c>
      <c r="Q54" s="21">
        <v>96.996398982846586</v>
      </c>
      <c r="R54" s="21">
        <v>98.25609247613032</v>
      </c>
      <c r="S54" s="21">
        <v>99.65157958594628</v>
      </c>
      <c r="T54" s="21">
        <v>101.04706669576224</v>
      </c>
      <c r="U54" s="21">
        <v>102.4425538055782</v>
      </c>
      <c r="V54" s="21">
        <v>103.83804091539416</v>
      </c>
      <c r="W54" s="21">
        <v>105.23352802521011</v>
      </c>
      <c r="X54" s="21">
        <v>106.47156953138905</v>
      </c>
      <c r="Y54" s="21">
        <v>107.709611037568</v>
      </c>
      <c r="Z54" s="21">
        <v>108.94765254374694</v>
      </c>
      <c r="AA54" s="21">
        <v>110.18569404992589</v>
      </c>
      <c r="AB54" s="21">
        <v>111.42373555610482</v>
      </c>
      <c r="AC54" s="21">
        <v>112.86811731331359</v>
      </c>
      <c r="AD54" s="21">
        <v>114.31249907052236</v>
      </c>
      <c r="AE54" s="21">
        <v>115.75688082773114</v>
      </c>
      <c r="AF54" s="21">
        <v>117.20126258493991</v>
      </c>
      <c r="AG54" s="22">
        <v>119.5319620819439</v>
      </c>
      <c r="AI54" s="20">
        <v>0</v>
      </c>
      <c r="AJ54" s="21">
        <v>5.2166744805659615</v>
      </c>
      <c r="AK54" s="21">
        <v>5.3216023247413169</v>
      </c>
      <c r="AL54" s="21">
        <v>5.4265301689166732</v>
      </c>
      <c r="AM54" s="21">
        <v>5.5063320831654474</v>
      </c>
      <c r="AN54" s="21">
        <v>5.5861339974142208</v>
      </c>
      <c r="AO54" s="21">
        <v>5.665935911662995</v>
      </c>
      <c r="AP54" s="21">
        <v>5.7457378259117702</v>
      </c>
      <c r="AQ54" s="21">
        <v>5.8255397401605462</v>
      </c>
      <c r="AR54" s="21">
        <v>5.9053416544093205</v>
      </c>
      <c r="AS54" s="21">
        <v>5.9851435686580947</v>
      </c>
      <c r="AT54" s="21">
        <v>6.0649454829068699</v>
      </c>
      <c r="AU54" s="21">
        <v>6.1447473971556432</v>
      </c>
      <c r="AV54" s="21">
        <v>6.2245493114044184</v>
      </c>
      <c r="AW54" s="21">
        <v>6.312953786990386</v>
      </c>
      <c r="AX54" s="21">
        <v>6.4013582625763545</v>
      </c>
      <c r="AY54" s="21">
        <v>6.4897627381623222</v>
      </c>
      <c r="AZ54" s="21">
        <v>6.5781672137482907</v>
      </c>
      <c r="BA54" s="21">
        <v>6.6665716893342575</v>
      </c>
      <c r="BB54" s="21">
        <v>6.7450019445028957</v>
      </c>
      <c r="BC54" s="21">
        <v>6.8234321996715348</v>
      </c>
      <c r="BD54" s="21">
        <v>6.901862454840173</v>
      </c>
      <c r="BE54" s="21">
        <v>6.9802927100088112</v>
      </c>
      <c r="BF54" s="21">
        <v>7.0587229651774486</v>
      </c>
      <c r="BG54" s="21">
        <v>7.1502249295408609</v>
      </c>
      <c r="BH54" s="21">
        <v>7.2417268939042723</v>
      </c>
      <c r="BI54" s="21">
        <v>7.3332288582676846</v>
      </c>
      <c r="BJ54" s="21">
        <v>7.424730822631096</v>
      </c>
      <c r="BK54" s="22">
        <v>7.5723812490175435</v>
      </c>
      <c r="BM54" s="163">
        <f>VLOOKUP(BM$6,'MonteCarlo Policy Paths'!$N$2:$S$31,$B54+1,FALSE)</f>
        <v>21.456887556927661</v>
      </c>
      <c r="BN54" s="21">
        <f>VLOOKUP(BN$6,'MonteCarlo Policy Paths'!$N$2:$S$31,$B54+1,FALSE)</f>
        <v>23.119081894670884</v>
      </c>
      <c r="BO54" s="21">
        <f>VLOOKUP(BO$6,'MonteCarlo Policy Paths'!$N$2:$S$31,$B54+1,FALSE)</f>
        <v>24.918982795429599</v>
      </c>
      <c r="BP54" s="21">
        <f>VLOOKUP(BP$6,'MonteCarlo Policy Paths'!$N$2:$S$31,$B54+1,FALSE)</f>
        <v>26.866510906830612</v>
      </c>
      <c r="BQ54" s="21">
        <f>VLOOKUP(BQ$6,'MonteCarlo Policy Paths'!$N$2:$S$31,$B54+1,FALSE)</f>
        <v>28.957808063155838</v>
      </c>
      <c r="BR54" s="21">
        <f>VLOOKUP(BR$6,'MonteCarlo Policy Paths'!$N$2:$S$31,$B54+1,FALSE)</f>
        <v>31.169773267386955</v>
      </c>
      <c r="BS54" s="21">
        <f>VLOOKUP(BS$6,'MonteCarlo Policy Paths'!$N$2:$S$31,$B54+1,FALSE)</f>
        <v>33.536503079259326</v>
      </c>
      <c r="BT54" s="21">
        <f>VLOOKUP(BT$6,'MonteCarlo Policy Paths'!$N$2:$S$31,$B54+1,FALSE)</f>
        <v>36.094562758542168</v>
      </c>
      <c r="BU54" s="21">
        <f>VLOOKUP(BU$6,'MonteCarlo Policy Paths'!$N$2:$S$31,$B54+1,FALSE)</f>
        <v>38.859796339203925</v>
      </c>
      <c r="BV54" s="21">
        <f>VLOOKUP(BV$6,'MonteCarlo Policy Paths'!$N$2:$S$31,$B54+1,FALSE)</f>
        <v>41.937214526892696</v>
      </c>
      <c r="BW54" s="21">
        <f>VLOOKUP(BW$6,'MonteCarlo Policy Paths'!$N$2:$S$31,$B54+1,FALSE)</f>
        <v>45.285702034805901</v>
      </c>
      <c r="BX54" s="21">
        <f>VLOOKUP(BX$6,'MonteCarlo Policy Paths'!$N$2:$S$31,$B54+1,FALSE)</f>
        <v>48.923675973628832</v>
      </c>
      <c r="BY54" s="21">
        <f>VLOOKUP(BY$6,'MonteCarlo Policy Paths'!$N$2:$S$31,$B54+1,FALSE)</f>
        <v>52.880283256992421</v>
      </c>
      <c r="BZ54" s="21">
        <f>VLOOKUP(BZ$6,'MonteCarlo Policy Paths'!$N$2:$S$31,$B54+1,FALSE)</f>
        <v>57.179951130409847</v>
      </c>
      <c r="CA54" s="21">
        <f>VLOOKUP(CA$6,'MonteCarlo Policy Paths'!$N$2:$S$31,$B54+1,FALSE)</f>
        <v>59.199989570907007</v>
      </c>
      <c r="CB54" s="21">
        <f>VLOOKUP(CB$6,'MonteCarlo Policy Paths'!$N$2:$S$31,$B54+1,FALSE)</f>
        <v>61.304348310445278</v>
      </c>
      <c r="CC54" s="21">
        <f>VLOOKUP(CC$6,'MonteCarlo Policy Paths'!$N$2:$S$31,$B54+1,FALSE)</f>
        <v>63.486799757257046</v>
      </c>
      <c r="CD54" s="21">
        <f>VLOOKUP(CD$6,'MonteCarlo Policy Paths'!$N$2:$S$31,$B54+1,FALSE)</f>
        <v>65.754412861465767</v>
      </c>
      <c r="CE54" s="21">
        <f>VLOOKUP(CE$6,'MonteCarlo Policy Paths'!$N$2:$S$31,$B54+1,FALSE)</f>
        <v>68.097759333367534</v>
      </c>
      <c r="CF54" s="21">
        <f>VLOOKUP(CF$6,'MonteCarlo Policy Paths'!$N$2:$S$31,$B54+1,FALSE)</f>
        <v>70.548973057852507</v>
      </c>
      <c r="CG54" s="21">
        <f>VLOOKUP(CG$6,'MonteCarlo Policy Paths'!$N$2:$S$31,$B54+1,FALSE)</f>
        <v>73.077007009761019</v>
      </c>
      <c r="CH54" s="21">
        <f>VLOOKUP(CH$6,'MonteCarlo Policy Paths'!$N$2:$S$31,$B54+1,FALSE)</f>
        <v>75.691476032446857</v>
      </c>
      <c r="CI54" s="21">
        <f>VLOOKUP(CI$6,'MonteCarlo Policy Paths'!$N$2:$S$31,$B54+1,FALSE)</f>
        <v>78.404802280730166</v>
      </c>
      <c r="CJ54" s="21">
        <f>VLOOKUP(CJ$6,'MonteCarlo Policy Paths'!$N$2:$S$31,$B54+1,FALSE)</f>
        <v>81.224927058038162</v>
      </c>
      <c r="CK54" s="21">
        <f>VLOOKUP(CK$6,'MonteCarlo Policy Paths'!$N$2:$S$31,$B54+1,FALSE)</f>
        <v>84.152487263770951</v>
      </c>
      <c r="CL54" s="21">
        <f>VLOOKUP(CL$6,'MonteCarlo Policy Paths'!$N$2:$S$31,$B54+1,FALSE)</f>
        <v>87.19069011352974</v>
      </c>
      <c r="CM54" s="21">
        <f>VLOOKUP(CM$6,'MonteCarlo Policy Paths'!$N$2:$S$31,$B54+1,FALSE)</f>
        <v>90.339519718236858</v>
      </c>
      <c r="CN54" s="21">
        <f>VLOOKUP(CN$6,'MonteCarlo Policy Paths'!$N$2:$S$31,$B54+1,FALSE)</f>
        <v>93.604800202242828</v>
      </c>
      <c r="CO54" s="164">
        <f>VLOOKUP(CO$6,'MonteCarlo Policy Paths'!$N$2:$S$31,$B54+1,FALSE)</f>
        <v>96.983684685934094</v>
      </c>
      <c r="CQ54" s="163">
        <f>BM54*VLOOKUP(AI$6,'Greenhouse Gas Costs Avoided'!$A$2:$I$32,9,FALSE)</f>
        <v>1.3592994724454583</v>
      </c>
      <c r="CR54" s="21">
        <f>BN54*VLOOKUP(AJ$6,'Greenhouse Gas Costs Avoided'!$A$2:$I$32,9,FALSE)</f>
        <v>1.4645999210963487</v>
      </c>
      <c r="CS54" s="21">
        <f>BO54*VLOOKUP(AK$6,'Greenhouse Gas Costs Avoided'!$A$2:$I$32,9,FALSE)</f>
        <v>1.5786241167474793</v>
      </c>
      <c r="CT54" s="21">
        <f>BP54*VLOOKUP(AL$6,'Greenhouse Gas Costs Avoided'!$A$2:$I$32,9,FALSE)</f>
        <v>1.7020005350363183</v>
      </c>
      <c r="CU54" s="21">
        <f>BQ54*VLOOKUP(AM$6,'Greenhouse Gas Costs Avoided'!$A$2:$I$32,9,FALSE)</f>
        <v>1.8344847601494692</v>
      </c>
      <c r="CV54" s="21">
        <f>BR54*VLOOKUP(AN$6,'Greenhouse Gas Costs Avoided'!$A$2:$I$32,9,FALSE)</f>
        <v>1.9746133378475101</v>
      </c>
      <c r="CW54" s="21">
        <f>BS54*VLOOKUP(AO$6,'Greenhouse Gas Costs Avoided'!$A$2:$I$32,9,FALSE)</f>
        <v>2.1245462941611284</v>
      </c>
      <c r="CX54" s="21">
        <f>BT54*VLOOKUP(AP$6,'Greenhouse Gas Costs Avoided'!$A$2:$I$32,9,FALSE)</f>
        <v>2.2866000479177169</v>
      </c>
      <c r="CY54" s="21">
        <f>BU54*VLOOKUP(AQ$6,'Greenhouse Gas Costs Avoided'!$A$2:$I$32,9,FALSE)</f>
        <v>2.4617783228380428</v>
      </c>
      <c r="CZ54" s="21">
        <f>BV54*VLOOKUP(AR$6,'Greenhouse Gas Costs Avoided'!$A$2:$I$32,9,FALSE)</f>
        <v>2.6567335747552212</v>
      </c>
      <c r="DA54" s="21">
        <f>BW54*VLOOKUP(AS$6,'Greenhouse Gas Costs Avoided'!$A$2:$I$32,9,FALSE)</f>
        <v>2.8688611394320973</v>
      </c>
      <c r="DB54" s="21">
        <f>BX54*VLOOKUP(AT$6,'Greenhouse Gas Costs Avoided'!$A$2:$I$32,9,FALSE)</f>
        <v>3.099327745676475</v>
      </c>
      <c r="DC54" s="21">
        <f>BY54*VLOOKUP(AU$6,'Greenhouse Gas Costs Avoided'!$A$2:$I$32,9,FALSE)</f>
        <v>3.3499798581359799</v>
      </c>
      <c r="DD54" s="21">
        <f>BZ54*VLOOKUP(AV$6,'Greenhouse Gas Costs Avoided'!$A$2:$I$32,9,FALSE)</f>
        <v>3.6223649492411436</v>
      </c>
      <c r="DE54" s="21">
        <f>CA54*VLOOKUP(AW$6,'Greenhouse Gas Costs Avoided'!$A$2:$I$32,9,FALSE)</f>
        <v>3.7503349159570667</v>
      </c>
      <c r="DF54" s="21">
        <f>CB54*VLOOKUP(AX$6,'Greenhouse Gas Costs Avoided'!$A$2:$I$32,9,FALSE)</f>
        <v>3.8836465958035138</v>
      </c>
      <c r="DG54" s="21">
        <f>CC54*VLOOKUP(AY$6,'Greenhouse Gas Costs Avoided'!$A$2:$I$32,9,FALSE)</f>
        <v>4.0219054692034097</v>
      </c>
      <c r="DH54" s="21">
        <f>CD54*VLOOKUP(AZ$6,'Greenhouse Gas Costs Avoided'!$A$2:$I$32,9,FALSE)</f>
        <v>4.1655593560070496</v>
      </c>
      <c r="DI54" s="21">
        <f>CE54*VLOOKUP(BA$6,'Greenhouse Gas Costs Avoided'!$A$2:$I$32,9,FALSE)</f>
        <v>4.3140109715809301</v>
      </c>
      <c r="DJ54" s="21">
        <f>CF54*VLOOKUP(BB$6,'Greenhouse Gas Costs Avoided'!$A$2:$I$32,9,FALSE)</f>
        <v>4.4692960059878768</v>
      </c>
      <c r="DK54" s="21">
        <f>CG54*VLOOKUP(BC$6,'Greenhouse Gas Costs Avoided'!$A$2:$I$32,9,FALSE)</f>
        <v>4.629447622014963</v>
      </c>
      <c r="DL54" s="21">
        <f>CH54*VLOOKUP(BD$6,'Greenhouse Gas Costs Avoided'!$A$2:$I$32,9,FALSE)</f>
        <v>4.7950749225184994</v>
      </c>
      <c r="DM54" s="21">
        <f>CI54*VLOOKUP(BE$6,'Greenhouse Gas Costs Avoided'!$A$2:$I$32,9,FALSE)</f>
        <v>4.9669648542748472</v>
      </c>
      <c r="DN54" s="21">
        <f>CJ54*VLOOKUP(BF$6,'Greenhouse Gas Costs Avoided'!$A$2:$I$32,9,FALSE)</f>
        <v>5.1456205009456273</v>
      </c>
      <c r="DO54" s="21">
        <f>CK54*VLOOKUP(BG$6,'Greenhouse Gas Costs Avoided'!$A$2:$I$32,9,FALSE)</f>
        <v>5.331082210275417</v>
      </c>
      <c r="DP54" s="21">
        <f>CL54*VLOOKUP(BH$6,'Greenhouse Gas Costs Avoided'!$A$2:$I$32,9,FALSE)</f>
        <v>5.5235531602164318</v>
      </c>
      <c r="DQ54" s="21">
        <f>CM54*VLOOKUP(BI$6,'Greenhouse Gas Costs Avoided'!$A$2:$I$32,9,FALSE)</f>
        <v>5.723032344191421</v>
      </c>
      <c r="DR54" s="21">
        <f>CN54*VLOOKUP(BJ$6,'Greenhouse Gas Costs Avoided'!$A$2:$I$32,9,FALSE)</f>
        <v>5.9298887220104266</v>
      </c>
      <c r="DS54" s="164">
        <f>CO54*VLOOKUP(BK$6,'Greenhouse Gas Costs Avoided'!$A$2:$I$32,9,FALSE)</f>
        <v>6.1439419431008639</v>
      </c>
    </row>
    <row r="55" spans="1:123" x14ac:dyDescent="0.35">
      <c r="A55" s="174">
        <v>49</v>
      </c>
      <c r="B55" s="12">
        <v>1</v>
      </c>
      <c r="C55" s="175">
        <v>2023</v>
      </c>
      <c r="E55" s="20">
        <v>0</v>
      </c>
      <c r="F55" s="21">
        <v>82.346532180449415</v>
      </c>
      <c r="G55" s="21">
        <v>84.002844861871253</v>
      </c>
      <c r="H55" s="21">
        <v>85.659157543293105</v>
      </c>
      <c r="I55" s="21">
        <v>86.918851036576825</v>
      </c>
      <c r="J55" s="21">
        <v>88.178544529860531</v>
      </c>
      <c r="K55" s="21">
        <v>89.438238023144251</v>
      </c>
      <c r="L55" s="21">
        <v>90.697931516427971</v>
      </c>
      <c r="M55" s="21">
        <v>91.95762500971172</v>
      </c>
      <c r="N55" s="21">
        <v>93.21731850299544</v>
      </c>
      <c r="O55" s="21">
        <v>94.47701199627916</v>
      </c>
      <c r="P55" s="21">
        <v>95.73670548956288</v>
      </c>
      <c r="Q55" s="21">
        <v>96.996398982846586</v>
      </c>
      <c r="R55" s="21">
        <v>98.25609247613032</v>
      </c>
      <c r="S55" s="21">
        <v>99.65157958594628</v>
      </c>
      <c r="T55" s="21">
        <v>101.04706669576224</v>
      </c>
      <c r="U55" s="21">
        <v>102.4425538055782</v>
      </c>
      <c r="V55" s="21">
        <v>103.83804091539416</v>
      </c>
      <c r="W55" s="21">
        <v>105.23352802521011</v>
      </c>
      <c r="X55" s="21">
        <v>106.47156953138905</v>
      </c>
      <c r="Y55" s="21">
        <v>107.709611037568</v>
      </c>
      <c r="Z55" s="21">
        <v>108.94765254374694</v>
      </c>
      <c r="AA55" s="21">
        <v>110.18569404992589</v>
      </c>
      <c r="AB55" s="21">
        <v>111.42373555610482</v>
      </c>
      <c r="AC55" s="21">
        <v>112.86811731331359</v>
      </c>
      <c r="AD55" s="21">
        <v>114.31249907052236</v>
      </c>
      <c r="AE55" s="21">
        <v>115.75688082773114</v>
      </c>
      <c r="AF55" s="21">
        <v>117.20126258493991</v>
      </c>
      <c r="AG55" s="22">
        <v>118.64564434214866</v>
      </c>
      <c r="AI55" s="20">
        <v>0</v>
      </c>
      <c r="AJ55" s="21">
        <v>5.2166744805659615</v>
      </c>
      <c r="AK55" s="21">
        <v>5.3216023247413169</v>
      </c>
      <c r="AL55" s="21">
        <v>5.4265301689166732</v>
      </c>
      <c r="AM55" s="21">
        <v>5.5063320831654474</v>
      </c>
      <c r="AN55" s="21">
        <v>5.5861339974142208</v>
      </c>
      <c r="AO55" s="21">
        <v>5.665935911662995</v>
      </c>
      <c r="AP55" s="21">
        <v>5.7457378259117702</v>
      </c>
      <c r="AQ55" s="21">
        <v>5.8255397401605462</v>
      </c>
      <c r="AR55" s="21">
        <v>5.9053416544093205</v>
      </c>
      <c r="AS55" s="21">
        <v>5.9851435686580947</v>
      </c>
      <c r="AT55" s="21">
        <v>6.0649454829068699</v>
      </c>
      <c r="AU55" s="21">
        <v>6.1447473971556432</v>
      </c>
      <c r="AV55" s="21">
        <v>6.2245493114044184</v>
      </c>
      <c r="AW55" s="21">
        <v>6.312953786990386</v>
      </c>
      <c r="AX55" s="21">
        <v>6.4013582625763545</v>
      </c>
      <c r="AY55" s="21">
        <v>6.4897627381623222</v>
      </c>
      <c r="AZ55" s="21">
        <v>6.5781672137482907</v>
      </c>
      <c r="BA55" s="21">
        <v>6.6665716893342575</v>
      </c>
      <c r="BB55" s="21">
        <v>6.7450019445028957</v>
      </c>
      <c r="BC55" s="21">
        <v>6.8234321996715348</v>
      </c>
      <c r="BD55" s="21">
        <v>6.901862454840173</v>
      </c>
      <c r="BE55" s="21">
        <v>6.9802927100088112</v>
      </c>
      <c r="BF55" s="21">
        <v>7.0587229651774486</v>
      </c>
      <c r="BG55" s="21">
        <v>7.1502249295408609</v>
      </c>
      <c r="BH55" s="21">
        <v>7.2417268939042723</v>
      </c>
      <c r="BI55" s="21">
        <v>7.3332288582676846</v>
      </c>
      <c r="BJ55" s="21">
        <v>7.424730822631096</v>
      </c>
      <c r="BK55" s="22">
        <v>7.5162327869945065</v>
      </c>
      <c r="BM55" s="163">
        <f>VLOOKUP(BM$6,'MonteCarlo Policy Paths'!$N$2:$S$31,$B55+1,FALSE)</f>
        <v>18.946072246720579</v>
      </c>
      <c r="BN55" s="21">
        <f>VLOOKUP(BN$6,'MonteCarlo Policy Paths'!$N$2:$S$31,$B55+1,FALSE)</f>
        <v>19.920985834119051</v>
      </c>
      <c r="BO55" s="21">
        <f>VLOOKUP(BO$6,'MonteCarlo Policy Paths'!$N$2:$S$31,$B55+1,FALSE)</f>
        <v>20.944710352814074</v>
      </c>
      <c r="BP55" s="21">
        <f>VLOOKUP(BP$6,'MonteCarlo Policy Paths'!$N$2:$S$31,$B55+1,FALSE)</f>
        <v>22.017919567056939</v>
      </c>
      <c r="BQ55" s="21">
        <f>VLOOKUP(BQ$6,'MonteCarlo Policy Paths'!$N$2:$S$31,$B55+1,FALSE)</f>
        <v>23.125382269476081</v>
      </c>
      <c r="BR55" s="21">
        <f>VLOOKUP(BR$6,'MonteCarlo Policy Paths'!$N$2:$S$31,$B55+1,FALSE)</f>
        <v>24.222533249319248</v>
      </c>
      <c r="BS55" s="21">
        <f>VLOOKUP(BS$6,'MonteCarlo Policy Paths'!$N$2:$S$31,$B55+1,FALSE)</f>
        <v>25.344600035724898</v>
      </c>
      <c r="BT55" s="21">
        <f>VLOOKUP(BT$6,'MonteCarlo Policy Paths'!$N$2:$S$31,$B55+1,FALSE)</f>
        <v>26.511875533452777</v>
      </c>
      <c r="BU55" s="21">
        <f>VLOOKUP(BU$6,'MonteCarlo Policy Paths'!$N$2:$S$31,$B55+1,FALSE)</f>
        <v>27.727543772426976</v>
      </c>
      <c r="BV55" s="21">
        <f>VLOOKUP(BV$6,'MonteCarlo Policy Paths'!$N$2:$S$31,$B55+1,FALSE)</f>
        <v>29.105872242644537</v>
      </c>
      <c r="BW55" s="21">
        <f>VLOOKUP(BW$6,'MonteCarlo Policy Paths'!$N$2:$S$31,$B55+1,FALSE)</f>
        <v>30.561165854776764</v>
      </c>
      <c r="BX55" s="21">
        <f>VLOOKUP(BX$6,'MonteCarlo Policy Paths'!$N$2:$S$31,$B55+1,FALSE)</f>
        <v>32.089224147515601</v>
      </c>
      <c r="BY55" s="21">
        <f>VLOOKUP(BY$6,'MonteCarlo Policy Paths'!$N$2:$S$31,$B55+1,FALSE)</f>
        <v>33.693685354891386</v>
      </c>
      <c r="BZ55" s="21">
        <f>VLOOKUP(BZ$6,'MonteCarlo Policy Paths'!$N$2:$S$31,$B55+1,FALSE)</f>
        <v>35.378369622635958</v>
      </c>
      <c r="CA55" s="21">
        <f>VLOOKUP(CA$6,'MonteCarlo Policy Paths'!$N$2:$S$31,$B55+1,FALSE)</f>
        <v>37.147288103767757</v>
      </c>
      <c r="CB55" s="21">
        <f>VLOOKUP(CB$6,'MonteCarlo Policy Paths'!$N$2:$S$31,$B55+1,FALSE)</f>
        <v>39.004652508956148</v>
      </c>
      <c r="CC55" s="21">
        <f>VLOOKUP(CC$6,'MonteCarlo Policy Paths'!$N$2:$S$31,$B55+1,FALSE)</f>
        <v>40.954885134403959</v>
      </c>
      <c r="CD55" s="21">
        <f>VLOOKUP(CD$6,'MonteCarlo Policy Paths'!$N$2:$S$31,$B55+1,FALSE)</f>
        <v>43.002629391124159</v>
      </c>
      <c r="CE55" s="21">
        <f>VLOOKUP(CE$6,'MonteCarlo Policy Paths'!$N$2:$S$31,$B55+1,FALSE)</f>
        <v>45.152760860680367</v>
      </c>
      <c r="CF55" s="21">
        <f>VLOOKUP(CF$6,'MonteCarlo Policy Paths'!$N$2:$S$31,$B55+1,FALSE)</f>
        <v>47.410398903714388</v>
      </c>
      <c r="CG55" s="21">
        <f>VLOOKUP(CG$6,'MonteCarlo Policy Paths'!$N$2:$S$31,$B55+1,FALSE)</f>
        <v>49.780918848900107</v>
      </c>
      <c r="CH55" s="21">
        <f>VLOOKUP(CH$6,'MonteCarlo Policy Paths'!$N$2:$S$31,$B55+1,FALSE)</f>
        <v>52.269964791345117</v>
      </c>
      <c r="CI55" s="21">
        <f>VLOOKUP(CI$6,'MonteCarlo Policy Paths'!$N$2:$S$31,$B55+1,FALSE)</f>
        <v>54.883463030912374</v>
      </c>
      <c r="CJ55" s="21">
        <f>VLOOKUP(CJ$6,'MonteCarlo Policy Paths'!$N$2:$S$31,$B55+1,FALSE)</f>
        <v>57.627636182457998</v>
      </c>
      <c r="CK55" s="21">
        <f>VLOOKUP(CK$6,'MonteCarlo Policy Paths'!$N$2:$S$31,$B55+1,FALSE)</f>
        <v>60.509017991580897</v>
      </c>
      <c r="CL55" s="21">
        <f>VLOOKUP(CL$6,'MonteCarlo Policy Paths'!$N$2:$S$31,$B55+1,FALSE)</f>
        <v>63.534468891159946</v>
      </c>
      <c r="CM55" s="21">
        <f>VLOOKUP(CM$6,'MonteCarlo Policy Paths'!$N$2:$S$31,$B55+1,FALSE)</f>
        <v>66.711192335717939</v>
      </c>
      <c r="CN55" s="21">
        <f>VLOOKUP(CN$6,'MonteCarlo Policy Paths'!$N$2:$S$31,$B55+1,FALSE)</f>
        <v>70.04675195250384</v>
      </c>
      <c r="CO55" s="164">
        <f>VLOOKUP(CO$6,'MonteCarlo Policy Paths'!$N$2:$S$31,$B55+1,FALSE)</f>
        <v>73.54908955012904</v>
      </c>
      <c r="CQ55" s="163">
        <f>BM55*VLOOKUP(AI$6,'Greenhouse Gas Costs Avoided'!$A$2:$I$32,9,FALSE)</f>
        <v>1.2002386619007086</v>
      </c>
      <c r="CR55" s="21">
        <f>BN55*VLOOKUP(AJ$6,'Greenhouse Gas Costs Avoided'!$A$2:$I$32,9,FALSE)</f>
        <v>1.2619996941806579</v>
      </c>
      <c r="CS55" s="21">
        <f>BO55*VLOOKUP(AK$6,'Greenhouse Gas Costs Avoided'!$A$2:$I$32,9,FALSE)</f>
        <v>1.3268529118013257</v>
      </c>
      <c r="CT55" s="21">
        <f>BP55*VLOOKUP(AL$6,'Greenhouse Gas Costs Avoided'!$A$2:$I$32,9,FALSE)</f>
        <v>1.3948409979053111</v>
      </c>
      <c r="CU55" s="21">
        <f>BQ55*VLOOKUP(AM$6,'Greenhouse Gas Costs Avoided'!$A$2:$I$32,9,FALSE)</f>
        <v>1.464999051498006</v>
      </c>
      <c r="CV55" s="21">
        <f>BR55*VLOOKUP(AN$6,'Greenhouse Gas Costs Avoided'!$A$2:$I$32,9,FALSE)</f>
        <v>1.5345038547523033</v>
      </c>
      <c r="CW55" s="21">
        <f>BS55*VLOOKUP(AO$6,'Greenhouse Gas Costs Avoided'!$A$2:$I$32,9,FALSE)</f>
        <v>1.6055870809081549</v>
      </c>
      <c r="CX55" s="21">
        <f>BT55*VLOOKUP(AP$6,'Greenhouse Gas Costs Avoided'!$A$2:$I$32,9,FALSE)</f>
        <v>1.6795342908215394</v>
      </c>
      <c r="CY55" s="21">
        <f>BU55*VLOOKUP(AQ$6,'Greenhouse Gas Costs Avoided'!$A$2:$I$32,9,FALSE)</f>
        <v>1.7565471936259263</v>
      </c>
      <c r="CZ55" s="21">
        <f>BV55*VLOOKUP(AR$6,'Greenhouse Gas Costs Avoided'!$A$2:$I$32,9,FALSE)</f>
        <v>1.8438646648785721</v>
      </c>
      <c r="DA55" s="21">
        <f>BW55*VLOOKUP(AS$6,'Greenhouse Gas Costs Avoided'!$A$2:$I$32,9,FALSE)</f>
        <v>1.9360578981225007</v>
      </c>
      <c r="DB55" s="21">
        <f>BX55*VLOOKUP(AT$6,'Greenhouse Gas Costs Avoided'!$A$2:$I$32,9,FALSE)</f>
        <v>2.0328607930286258</v>
      </c>
      <c r="DC55" s="21">
        <f>BY55*VLOOKUP(AU$6,'Greenhouse Gas Costs Avoided'!$A$2:$I$32,9,FALSE)</f>
        <v>2.1345038326800574</v>
      </c>
      <c r="DD55" s="21">
        <f>BZ55*VLOOKUP(AV$6,'Greenhouse Gas Costs Avoided'!$A$2:$I$32,9,FALSE)</f>
        <v>2.2412290243140602</v>
      </c>
      <c r="DE55" s="21">
        <f>CA55*VLOOKUP(AW$6,'Greenhouse Gas Costs Avoided'!$A$2:$I$32,9,FALSE)</f>
        <v>2.3532904755297634</v>
      </c>
      <c r="DF55" s="21">
        <f>CB55*VLOOKUP(AX$6,'Greenhouse Gas Costs Avoided'!$A$2:$I$32,9,FALSE)</f>
        <v>2.4709549993062518</v>
      </c>
      <c r="DG55" s="21">
        <f>CC55*VLOOKUP(AY$6,'Greenhouse Gas Costs Avoided'!$A$2:$I$32,9,FALSE)</f>
        <v>2.5945027492715647</v>
      </c>
      <c r="DH55" s="21">
        <f>CD55*VLOOKUP(AZ$6,'Greenhouse Gas Costs Avoided'!$A$2:$I$32,9,FALSE)</f>
        <v>2.724227886735143</v>
      </c>
      <c r="DI55" s="21">
        <f>CE55*VLOOKUP(BA$6,'Greenhouse Gas Costs Avoided'!$A$2:$I$32,9,FALSE)</f>
        <v>2.8604392810719004</v>
      </c>
      <c r="DJ55" s="21">
        <f>CF55*VLOOKUP(BB$6,'Greenhouse Gas Costs Avoided'!$A$2:$I$32,9,FALSE)</f>
        <v>3.0034612451254952</v>
      </c>
      <c r="DK55" s="21">
        <f>CG55*VLOOKUP(BC$6,'Greenhouse Gas Costs Avoided'!$A$2:$I$32,9,FALSE)</f>
        <v>3.1536343073817701</v>
      </c>
      <c r="DL55" s="21">
        <f>CH55*VLOOKUP(BD$6,'Greenhouse Gas Costs Avoided'!$A$2:$I$32,9,FALSE)</f>
        <v>3.3113160227508591</v>
      </c>
      <c r="DM55" s="21">
        <f>CI55*VLOOKUP(BE$6,'Greenhouse Gas Costs Avoided'!$A$2:$I$32,9,FALSE)</f>
        <v>3.4768818238884021</v>
      </c>
      <c r="DN55" s="21">
        <f>CJ55*VLOOKUP(BF$6,'Greenhouse Gas Costs Avoided'!$A$2:$I$32,9,FALSE)</f>
        <v>3.6507259150828224</v>
      </c>
      <c r="DO55" s="21">
        <f>CK55*VLOOKUP(BG$6,'Greenhouse Gas Costs Avoided'!$A$2:$I$32,9,FALSE)</f>
        <v>3.8332622108369634</v>
      </c>
      <c r="DP55" s="21">
        <f>CL55*VLOOKUP(BH$6,'Greenhouse Gas Costs Avoided'!$A$2:$I$32,9,FALSE)</f>
        <v>4.0249253213788121</v>
      </c>
      <c r="DQ55" s="21">
        <f>CM55*VLOOKUP(BI$6,'Greenhouse Gas Costs Avoided'!$A$2:$I$32,9,FALSE)</f>
        <v>4.2261715874477526</v>
      </c>
      <c r="DR55" s="21">
        <f>CN55*VLOOKUP(BJ$6,'Greenhouse Gas Costs Avoided'!$A$2:$I$32,9,FALSE)</f>
        <v>4.4374801668201398</v>
      </c>
      <c r="DS55" s="164">
        <f>CO55*VLOOKUP(BK$6,'Greenhouse Gas Costs Avoided'!$A$2:$I$32,9,FALSE)</f>
        <v>4.6593541751611474</v>
      </c>
    </row>
    <row r="56" spans="1:123" x14ac:dyDescent="0.35">
      <c r="A56" s="174">
        <v>50</v>
      </c>
      <c r="B56" s="12">
        <v>4</v>
      </c>
      <c r="C56" s="175">
        <v>2023</v>
      </c>
      <c r="E56" s="20">
        <v>0</v>
      </c>
      <c r="F56" s="21">
        <v>82.346532180449415</v>
      </c>
      <c r="G56" s="21">
        <v>84.002844861871253</v>
      </c>
      <c r="H56" s="21">
        <v>85.659157543293105</v>
      </c>
      <c r="I56" s="21">
        <v>86.918851036576825</v>
      </c>
      <c r="J56" s="21">
        <v>88.178544529860531</v>
      </c>
      <c r="K56" s="21">
        <v>89.438238023144251</v>
      </c>
      <c r="L56" s="21">
        <v>90.697931516427971</v>
      </c>
      <c r="M56" s="21">
        <v>91.95762500971172</v>
      </c>
      <c r="N56" s="21">
        <v>93.21731850299544</v>
      </c>
      <c r="O56" s="21">
        <v>94.47701199627916</v>
      </c>
      <c r="P56" s="21">
        <v>95.73670548956288</v>
      </c>
      <c r="Q56" s="21">
        <v>96.996398982846586</v>
      </c>
      <c r="R56" s="21">
        <v>98.25609247613032</v>
      </c>
      <c r="S56" s="21">
        <v>99.65157958594628</v>
      </c>
      <c r="T56" s="21">
        <v>101.04706669576224</v>
      </c>
      <c r="U56" s="21">
        <v>102.4425538055782</v>
      </c>
      <c r="V56" s="21">
        <v>103.83804091539416</v>
      </c>
      <c r="W56" s="21">
        <v>105.23352802521011</v>
      </c>
      <c r="X56" s="21">
        <v>106.47156953138905</v>
      </c>
      <c r="Y56" s="21">
        <v>107.709611037568</v>
      </c>
      <c r="Z56" s="21">
        <v>108.94765254374694</v>
      </c>
      <c r="AA56" s="21">
        <v>110.18569404992589</v>
      </c>
      <c r="AB56" s="21">
        <v>111.42373555610482</v>
      </c>
      <c r="AC56" s="21">
        <v>112.86811731331359</v>
      </c>
      <c r="AD56" s="21">
        <v>114.31249907052236</v>
      </c>
      <c r="AE56" s="21">
        <v>115.75688082773114</v>
      </c>
      <c r="AF56" s="21">
        <v>117.20126258493991</v>
      </c>
      <c r="AG56" s="22">
        <v>119.5319620819439</v>
      </c>
      <c r="AI56" s="20">
        <v>0</v>
      </c>
      <c r="AJ56" s="21">
        <v>5.2166744805659615</v>
      </c>
      <c r="AK56" s="21">
        <v>5.3216023247413169</v>
      </c>
      <c r="AL56" s="21">
        <v>5.4265301689166732</v>
      </c>
      <c r="AM56" s="21">
        <v>5.5063320831654474</v>
      </c>
      <c r="AN56" s="21">
        <v>5.5861339974142208</v>
      </c>
      <c r="AO56" s="21">
        <v>5.665935911662995</v>
      </c>
      <c r="AP56" s="21">
        <v>5.7457378259117702</v>
      </c>
      <c r="AQ56" s="21">
        <v>5.8255397401605462</v>
      </c>
      <c r="AR56" s="21">
        <v>5.9053416544093205</v>
      </c>
      <c r="AS56" s="21">
        <v>5.9851435686580947</v>
      </c>
      <c r="AT56" s="21">
        <v>6.0649454829068699</v>
      </c>
      <c r="AU56" s="21">
        <v>6.1447473971556432</v>
      </c>
      <c r="AV56" s="21">
        <v>6.2245493114044184</v>
      </c>
      <c r="AW56" s="21">
        <v>6.312953786990386</v>
      </c>
      <c r="AX56" s="21">
        <v>6.4013582625763545</v>
      </c>
      <c r="AY56" s="21">
        <v>6.4897627381623222</v>
      </c>
      <c r="AZ56" s="21">
        <v>6.5781672137482907</v>
      </c>
      <c r="BA56" s="21">
        <v>6.6665716893342575</v>
      </c>
      <c r="BB56" s="21">
        <v>6.7450019445028957</v>
      </c>
      <c r="BC56" s="21">
        <v>6.8234321996715348</v>
      </c>
      <c r="BD56" s="21">
        <v>6.901862454840173</v>
      </c>
      <c r="BE56" s="21">
        <v>6.9802927100088112</v>
      </c>
      <c r="BF56" s="21">
        <v>7.0587229651774486</v>
      </c>
      <c r="BG56" s="21">
        <v>7.1502249295408609</v>
      </c>
      <c r="BH56" s="21">
        <v>7.2417268939042723</v>
      </c>
      <c r="BI56" s="21">
        <v>7.3332288582676846</v>
      </c>
      <c r="BJ56" s="21">
        <v>7.424730822631096</v>
      </c>
      <c r="BK56" s="22">
        <v>7.5723812490175435</v>
      </c>
      <c r="BM56" s="163">
        <f>VLOOKUP(BM$6,'MonteCarlo Policy Paths'!$N$2:$S$31,$B56+1,FALSE)</f>
        <v>21.456887556927661</v>
      </c>
      <c r="BN56" s="21">
        <f>VLOOKUP(BN$6,'MonteCarlo Policy Paths'!$N$2:$S$31,$B56+1,FALSE)</f>
        <v>23.119081894670884</v>
      </c>
      <c r="BO56" s="21">
        <f>VLOOKUP(BO$6,'MonteCarlo Policy Paths'!$N$2:$S$31,$B56+1,FALSE)</f>
        <v>24.918982795429599</v>
      </c>
      <c r="BP56" s="21">
        <f>VLOOKUP(BP$6,'MonteCarlo Policy Paths'!$N$2:$S$31,$B56+1,FALSE)</f>
        <v>26.866510906830612</v>
      </c>
      <c r="BQ56" s="21">
        <f>VLOOKUP(BQ$6,'MonteCarlo Policy Paths'!$N$2:$S$31,$B56+1,FALSE)</f>
        <v>28.957808063155838</v>
      </c>
      <c r="BR56" s="21">
        <f>VLOOKUP(BR$6,'MonteCarlo Policy Paths'!$N$2:$S$31,$B56+1,FALSE)</f>
        <v>31.169773267386955</v>
      </c>
      <c r="BS56" s="21">
        <f>VLOOKUP(BS$6,'MonteCarlo Policy Paths'!$N$2:$S$31,$B56+1,FALSE)</f>
        <v>33.536503079259326</v>
      </c>
      <c r="BT56" s="21">
        <f>VLOOKUP(BT$6,'MonteCarlo Policy Paths'!$N$2:$S$31,$B56+1,FALSE)</f>
        <v>36.094562758542168</v>
      </c>
      <c r="BU56" s="21">
        <f>VLOOKUP(BU$6,'MonteCarlo Policy Paths'!$N$2:$S$31,$B56+1,FALSE)</f>
        <v>38.859796339203925</v>
      </c>
      <c r="BV56" s="21">
        <f>VLOOKUP(BV$6,'MonteCarlo Policy Paths'!$N$2:$S$31,$B56+1,FALSE)</f>
        <v>41.937214526892696</v>
      </c>
      <c r="BW56" s="21">
        <f>VLOOKUP(BW$6,'MonteCarlo Policy Paths'!$N$2:$S$31,$B56+1,FALSE)</f>
        <v>45.285702034805901</v>
      </c>
      <c r="BX56" s="21">
        <f>VLOOKUP(BX$6,'MonteCarlo Policy Paths'!$N$2:$S$31,$B56+1,FALSE)</f>
        <v>48.923675973628832</v>
      </c>
      <c r="BY56" s="21">
        <f>VLOOKUP(BY$6,'MonteCarlo Policy Paths'!$N$2:$S$31,$B56+1,FALSE)</f>
        <v>52.880283256992421</v>
      </c>
      <c r="BZ56" s="21">
        <f>VLOOKUP(BZ$6,'MonteCarlo Policy Paths'!$N$2:$S$31,$B56+1,FALSE)</f>
        <v>57.179951130409847</v>
      </c>
      <c r="CA56" s="21">
        <f>VLOOKUP(CA$6,'MonteCarlo Policy Paths'!$N$2:$S$31,$B56+1,FALSE)</f>
        <v>59.199989570907007</v>
      </c>
      <c r="CB56" s="21">
        <f>VLOOKUP(CB$6,'MonteCarlo Policy Paths'!$N$2:$S$31,$B56+1,FALSE)</f>
        <v>61.304348310445278</v>
      </c>
      <c r="CC56" s="21">
        <f>VLOOKUP(CC$6,'MonteCarlo Policy Paths'!$N$2:$S$31,$B56+1,FALSE)</f>
        <v>63.486799757257046</v>
      </c>
      <c r="CD56" s="21">
        <f>VLOOKUP(CD$6,'MonteCarlo Policy Paths'!$N$2:$S$31,$B56+1,FALSE)</f>
        <v>65.754412861465767</v>
      </c>
      <c r="CE56" s="21">
        <f>VLOOKUP(CE$6,'MonteCarlo Policy Paths'!$N$2:$S$31,$B56+1,FALSE)</f>
        <v>68.097759333367534</v>
      </c>
      <c r="CF56" s="21">
        <f>VLOOKUP(CF$6,'MonteCarlo Policy Paths'!$N$2:$S$31,$B56+1,FALSE)</f>
        <v>70.548973057852507</v>
      </c>
      <c r="CG56" s="21">
        <f>VLOOKUP(CG$6,'MonteCarlo Policy Paths'!$N$2:$S$31,$B56+1,FALSE)</f>
        <v>73.077007009761019</v>
      </c>
      <c r="CH56" s="21">
        <f>VLOOKUP(CH$6,'MonteCarlo Policy Paths'!$N$2:$S$31,$B56+1,FALSE)</f>
        <v>75.691476032446857</v>
      </c>
      <c r="CI56" s="21">
        <f>VLOOKUP(CI$6,'MonteCarlo Policy Paths'!$N$2:$S$31,$B56+1,FALSE)</f>
        <v>78.404802280730166</v>
      </c>
      <c r="CJ56" s="21">
        <f>VLOOKUP(CJ$6,'MonteCarlo Policy Paths'!$N$2:$S$31,$B56+1,FALSE)</f>
        <v>81.224927058038162</v>
      </c>
      <c r="CK56" s="21">
        <f>VLOOKUP(CK$6,'MonteCarlo Policy Paths'!$N$2:$S$31,$B56+1,FALSE)</f>
        <v>84.152487263770951</v>
      </c>
      <c r="CL56" s="21">
        <f>VLOOKUP(CL$6,'MonteCarlo Policy Paths'!$N$2:$S$31,$B56+1,FALSE)</f>
        <v>87.19069011352974</v>
      </c>
      <c r="CM56" s="21">
        <f>VLOOKUP(CM$6,'MonteCarlo Policy Paths'!$N$2:$S$31,$B56+1,FALSE)</f>
        <v>90.339519718236858</v>
      </c>
      <c r="CN56" s="21">
        <f>VLOOKUP(CN$6,'MonteCarlo Policy Paths'!$N$2:$S$31,$B56+1,FALSE)</f>
        <v>93.604800202242828</v>
      </c>
      <c r="CO56" s="164">
        <f>VLOOKUP(CO$6,'MonteCarlo Policy Paths'!$N$2:$S$31,$B56+1,FALSE)</f>
        <v>96.983684685934094</v>
      </c>
      <c r="CQ56" s="163">
        <f>BM56*VLOOKUP(AI$6,'Greenhouse Gas Costs Avoided'!$A$2:$I$32,9,FALSE)</f>
        <v>1.3592994724454583</v>
      </c>
      <c r="CR56" s="21">
        <f>BN56*VLOOKUP(AJ$6,'Greenhouse Gas Costs Avoided'!$A$2:$I$32,9,FALSE)</f>
        <v>1.4645999210963487</v>
      </c>
      <c r="CS56" s="21">
        <f>BO56*VLOOKUP(AK$6,'Greenhouse Gas Costs Avoided'!$A$2:$I$32,9,FALSE)</f>
        <v>1.5786241167474793</v>
      </c>
      <c r="CT56" s="21">
        <f>BP56*VLOOKUP(AL$6,'Greenhouse Gas Costs Avoided'!$A$2:$I$32,9,FALSE)</f>
        <v>1.7020005350363183</v>
      </c>
      <c r="CU56" s="21">
        <f>BQ56*VLOOKUP(AM$6,'Greenhouse Gas Costs Avoided'!$A$2:$I$32,9,FALSE)</f>
        <v>1.8344847601494692</v>
      </c>
      <c r="CV56" s="21">
        <f>BR56*VLOOKUP(AN$6,'Greenhouse Gas Costs Avoided'!$A$2:$I$32,9,FALSE)</f>
        <v>1.9746133378475101</v>
      </c>
      <c r="CW56" s="21">
        <f>BS56*VLOOKUP(AO$6,'Greenhouse Gas Costs Avoided'!$A$2:$I$32,9,FALSE)</f>
        <v>2.1245462941611284</v>
      </c>
      <c r="CX56" s="21">
        <f>BT56*VLOOKUP(AP$6,'Greenhouse Gas Costs Avoided'!$A$2:$I$32,9,FALSE)</f>
        <v>2.2866000479177169</v>
      </c>
      <c r="CY56" s="21">
        <f>BU56*VLOOKUP(AQ$6,'Greenhouse Gas Costs Avoided'!$A$2:$I$32,9,FALSE)</f>
        <v>2.4617783228380428</v>
      </c>
      <c r="CZ56" s="21">
        <f>BV56*VLOOKUP(AR$6,'Greenhouse Gas Costs Avoided'!$A$2:$I$32,9,FALSE)</f>
        <v>2.6567335747552212</v>
      </c>
      <c r="DA56" s="21">
        <f>BW56*VLOOKUP(AS$6,'Greenhouse Gas Costs Avoided'!$A$2:$I$32,9,FALSE)</f>
        <v>2.8688611394320973</v>
      </c>
      <c r="DB56" s="21">
        <f>BX56*VLOOKUP(AT$6,'Greenhouse Gas Costs Avoided'!$A$2:$I$32,9,FALSE)</f>
        <v>3.099327745676475</v>
      </c>
      <c r="DC56" s="21">
        <f>BY56*VLOOKUP(AU$6,'Greenhouse Gas Costs Avoided'!$A$2:$I$32,9,FALSE)</f>
        <v>3.3499798581359799</v>
      </c>
      <c r="DD56" s="21">
        <f>BZ56*VLOOKUP(AV$6,'Greenhouse Gas Costs Avoided'!$A$2:$I$32,9,FALSE)</f>
        <v>3.6223649492411436</v>
      </c>
      <c r="DE56" s="21">
        <f>CA56*VLOOKUP(AW$6,'Greenhouse Gas Costs Avoided'!$A$2:$I$32,9,FALSE)</f>
        <v>3.7503349159570667</v>
      </c>
      <c r="DF56" s="21">
        <f>CB56*VLOOKUP(AX$6,'Greenhouse Gas Costs Avoided'!$A$2:$I$32,9,FALSE)</f>
        <v>3.8836465958035138</v>
      </c>
      <c r="DG56" s="21">
        <f>CC56*VLOOKUP(AY$6,'Greenhouse Gas Costs Avoided'!$A$2:$I$32,9,FALSE)</f>
        <v>4.0219054692034097</v>
      </c>
      <c r="DH56" s="21">
        <f>CD56*VLOOKUP(AZ$6,'Greenhouse Gas Costs Avoided'!$A$2:$I$32,9,FALSE)</f>
        <v>4.1655593560070496</v>
      </c>
      <c r="DI56" s="21">
        <f>CE56*VLOOKUP(BA$6,'Greenhouse Gas Costs Avoided'!$A$2:$I$32,9,FALSE)</f>
        <v>4.3140109715809301</v>
      </c>
      <c r="DJ56" s="21">
        <f>CF56*VLOOKUP(BB$6,'Greenhouse Gas Costs Avoided'!$A$2:$I$32,9,FALSE)</f>
        <v>4.4692960059878768</v>
      </c>
      <c r="DK56" s="21">
        <f>CG56*VLOOKUP(BC$6,'Greenhouse Gas Costs Avoided'!$A$2:$I$32,9,FALSE)</f>
        <v>4.629447622014963</v>
      </c>
      <c r="DL56" s="21">
        <f>CH56*VLOOKUP(BD$6,'Greenhouse Gas Costs Avoided'!$A$2:$I$32,9,FALSE)</f>
        <v>4.7950749225184994</v>
      </c>
      <c r="DM56" s="21">
        <f>CI56*VLOOKUP(BE$6,'Greenhouse Gas Costs Avoided'!$A$2:$I$32,9,FALSE)</f>
        <v>4.9669648542748472</v>
      </c>
      <c r="DN56" s="21">
        <f>CJ56*VLOOKUP(BF$6,'Greenhouse Gas Costs Avoided'!$A$2:$I$32,9,FALSE)</f>
        <v>5.1456205009456273</v>
      </c>
      <c r="DO56" s="21">
        <f>CK56*VLOOKUP(BG$6,'Greenhouse Gas Costs Avoided'!$A$2:$I$32,9,FALSE)</f>
        <v>5.331082210275417</v>
      </c>
      <c r="DP56" s="21">
        <f>CL56*VLOOKUP(BH$6,'Greenhouse Gas Costs Avoided'!$A$2:$I$32,9,FALSE)</f>
        <v>5.5235531602164318</v>
      </c>
      <c r="DQ56" s="21">
        <f>CM56*VLOOKUP(BI$6,'Greenhouse Gas Costs Avoided'!$A$2:$I$32,9,FALSE)</f>
        <v>5.723032344191421</v>
      </c>
      <c r="DR56" s="21">
        <f>CN56*VLOOKUP(BJ$6,'Greenhouse Gas Costs Avoided'!$A$2:$I$32,9,FALSE)</f>
        <v>5.9298887220104266</v>
      </c>
      <c r="DS56" s="164">
        <f>CO56*VLOOKUP(BK$6,'Greenhouse Gas Costs Avoided'!$A$2:$I$32,9,FALSE)</f>
        <v>6.1439419431008639</v>
      </c>
    </row>
    <row r="57" spans="1:123" x14ac:dyDescent="0.35">
      <c r="A57" s="174">
        <v>51</v>
      </c>
      <c r="B57" s="12">
        <v>5</v>
      </c>
      <c r="C57" s="175">
        <v>2023</v>
      </c>
      <c r="E57" s="20">
        <v>0</v>
      </c>
      <c r="F57" s="21">
        <v>82.346532180449415</v>
      </c>
      <c r="G57" s="21">
        <v>84.002844861871253</v>
      </c>
      <c r="H57" s="21">
        <v>85.659157543293105</v>
      </c>
      <c r="I57" s="21">
        <v>86.918851036576825</v>
      </c>
      <c r="J57" s="21">
        <v>88.178544529860531</v>
      </c>
      <c r="K57" s="21">
        <v>89.438238023144251</v>
      </c>
      <c r="L57" s="21">
        <v>90.697931516427971</v>
      </c>
      <c r="M57" s="21">
        <v>91.95762500971172</v>
      </c>
      <c r="N57" s="21">
        <v>93.21731850299544</v>
      </c>
      <c r="O57" s="21">
        <v>94.47701199627916</v>
      </c>
      <c r="P57" s="21">
        <v>95.73670548956288</v>
      </c>
      <c r="Q57" s="21">
        <v>96.996398982846586</v>
      </c>
      <c r="R57" s="21">
        <v>99.874634841342697</v>
      </c>
      <c r="S57" s="21">
        <v>101.93553668931256</v>
      </c>
      <c r="T57" s="21">
        <v>104.04258519817796</v>
      </c>
      <c r="U57" s="21">
        <v>106.18472717196582</v>
      </c>
      <c r="V57" s="21">
        <v>108.36780972271322</v>
      </c>
      <c r="W57" s="21">
        <v>110.57648338650839</v>
      </c>
      <c r="X57" s="21">
        <v>112.7694544213079</v>
      </c>
      <c r="Y57" s="21">
        <v>114.98228749612761</v>
      </c>
      <c r="Z57" s="21">
        <v>117.22345778349788</v>
      </c>
      <c r="AA57" s="21">
        <v>119.50474742044912</v>
      </c>
      <c r="AB57" s="21">
        <v>121.83201137782079</v>
      </c>
      <c r="AC57" s="21">
        <v>124.30483685770574</v>
      </c>
      <c r="AD57" s="21">
        <v>126.81952160325447</v>
      </c>
      <c r="AE57" s="21">
        <v>129.37127756316897</v>
      </c>
      <c r="AF57" s="21">
        <v>131.96243899653103</v>
      </c>
      <c r="AG57" s="22">
        <v>135.47056479945655</v>
      </c>
      <c r="AI57" s="20">
        <v>0</v>
      </c>
      <c r="AJ57" s="21">
        <v>5.2166744805659615</v>
      </c>
      <c r="AK57" s="21">
        <v>5.3216023247413169</v>
      </c>
      <c r="AL57" s="21">
        <v>5.4265301689166732</v>
      </c>
      <c r="AM57" s="21">
        <v>5.5063320831654474</v>
      </c>
      <c r="AN57" s="21">
        <v>5.5861339974142208</v>
      </c>
      <c r="AO57" s="21">
        <v>5.665935911662995</v>
      </c>
      <c r="AP57" s="21">
        <v>5.7457378259117702</v>
      </c>
      <c r="AQ57" s="21">
        <v>5.8255397401605462</v>
      </c>
      <c r="AR57" s="21">
        <v>5.9053416544093205</v>
      </c>
      <c r="AS57" s="21">
        <v>5.9851435686580947</v>
      </c>
      <c r="AT57" s="21">
        <v>6.0649454829068699</v>
      </c>
      <c r="AU57" s="21">
        <v>6.1447473971556432</v>
      </c>
      <c r="AV57" s="21">
        <v>6.327084396109818</v>
      </c>
      <c r="AW57" s="21">
        <v>6.4576430704410743</v>
      </c>
      <c r="AX57" s="21">
        <v>6.5911251478821242</v>
      </c>
      <c r="AY57" s="21">
        <v>6.7268304055597685</v>
      </c>
      <c r="AZ57" s="21">
        <v>6.8651292595600424</v>
      </c>
      <c r="BA57" s="21">
        <v>7.0050493173053994</v>
      </c>
      <c r="BB57" s="21">
        <v>7.1439746093722221</v>
      </c>
      <c r="BC57" s="21">
        <v>7.2841581669004034</v>
      </c>
      <c r="BD57" s="21">
        <v>7.426136894299721</v>
      </c>
      <c r="BE57" s="21">
        <v>7.5706571930511553</v>
      </c>
      <c r="BF57" s="21">
        <v>7.7180899770979394</v>
      </c>
      <c r="BG57" s="21">
        <v>7.8747441218959366</v>
      </c>
      <c r="BH57" s="21">
        <v>8.0340500621877027</v>
      </c>
      <c r="BI57" s="21">
        <v>8.1957044736636782</v>
      </c>
      <c r="BJ57" s="21">
        <v>8.3598552322508848</v>
      </c>
      <c r="BK57" s="22">
        <v>8.5820959249206545</v>
      </c>
      <c r="BM57" s="163">
        <f>VLOOKUP(BM$6,'MonteCarlo Policy Paths'!$N$2:$S$31,$B57+1,FALSE)</f>
        <v>24.184299884200797</v>
      </c>
      <c r="BN57" s="21">
        <f>VLOOKUP(BN$6,'MonteCarlo Policy Paths'!$N$2:$S$31,$B57+1,FALSE)</f>
        <v>26.797135120393484</v>
      </c>
      <c r="BO57" s="21">
        <f>VLOOKUP(BO$6,'MonteCarlo Policy Paths'!$N$2:$S$31,$B57+1,FALSE)</f>
        <v>29.690826715826198</v>
      </c>
      <c r="BP57" s="21">
        <f>VLOOKUP(BP$6,'MonteCarlo Policy Paths'!$N$2:$S$31,$B57+1,FALSE)</f>
        <v>32.893001978364566</v>
      </c>
      <c r="BQ57" s="21">
        <f>VLOOKUP(BQ$6,'MonteCarlo Policy Paths'!$N$2:$S$31,$B57+1,FALSE)</f>
        <v>36.420098382625895</v>
      </c>
      <c r="BR57" s="21">
        <f>VLOOKUP(BR$6,'MonteCarlo Policy Paths'!$N$2:$S$31,$B57+1,FALSE)</f>
        <v>40.279471956541457</v>
      </c>
      <c r="BS57" s="21">
        <f>VLOOKUP(BS$6,'MonteCarlo Policy Paths'!$N$2:$S$31,$B57+1,FALSE)</f>
        <v>44.515635375675203</v>
      </c>
      <c r="BT57" s="21">
        <f>VLOOKUP(BT$6,'MonteCarlo Policy Paths'!$N$2:$S$31,$B57+1,FALSE)</f>
        <v>49.196171227791872</v>
      </c>
      <c r="BU57" s="21">
        <f>VLOOKUP(BU$6,'MonteCarlo Policy Paths'!$N$2:$S$31,$B57+1,FALSE)</f>
        <v>54.364766335209197</v>
      </c>
      <c r="BV57" s="21">
        <f>VLOOKUP(BV$6,'MonteCarlo Policy Paths'!$N$2:$S$31,$B57+1,FALSE)</f>
        <v>60.140596575631633</v>
      </c>
      <c r="BW57" s="21">
        <f>VLOOKUP(BW$6,'MonteCarlo Policy Paths'!$N$2:$S$31,$B57+1,FALSE)</f>
        <v>66.545116533046993</v>
      </c>
      <c r="BX57" s="21">
        <f>VLOOKUP(BX$6,'MonteCarlo Policy Paths'!$N$2:$S$31,$B57+1,FALSE)</f>
        <v>73.642612105771832</v>
      </c>
      <c r="BY57" s="21">
        <f>VLOOKUP(BY$6,'MonteCarlo Policy Paths'!$N$2:$S$31,$B57+1,FALSE)</f>
        <v>81.515240678665066</v>
      </c>
      <c r="BZ57" s="21">
        <f>VLOOKUP(BZ$6,'MonteCarlo Policy Paths'!$N$2:$S$31,$B57+1,FALSE)</f>
        <v>90.237354922369406</v>
      </c>
      <c r="CA57" s="21">
        <f>VLOOKUP(CA$6,'MonteCarlo Policy Paths'!$N$2:$S$31,$B57+1,FALSE)</f>
        <v>92.736092415362535</v>
      </c>
      <c r="CB57" s="21">
        <f>VLOOKUP(CB$6,'MonteCarlo Policy Paths'!$N$2:$S$31,$B57+1,FALSE)</f>
        <v>95.321073906264047</v>
      </c>
      <c r="CC57" s="21">
        <f>VLOOKUP(CC$6,'MonteCarlo Policy Paths'!$N$2:$S$31,$B57+1,FALSE)</f>
        <v>97.972807459231774</v>
      </c>
      <c r="CD57" s="21">
        <f>VLOOKUP(CD$6,'MonteCarlo Policy Paths'!$N$2:$S$31,$B57+1,FALSE)</f>
        <v>100.70188743091984</v>
      </c>
      <c r="CE57" s="21">
        <f>VLOOKUP(CE$6,'MonteCarlo Policy Paths'!$N$2:$S$31,$B57+1,FALSE)</f>
        <v>103.48109827693068</v>
      </c>
      <c r="CF57" s="21">
        <f>VLOOKUP(CF$6,'MonteCarlo Policy Paths'!$N$2:$S$31,$B57+1,FALSE)</f>
        <v>106.37744326160868</v>
      </c>
      <c r="CG57" s="21">
        <f>VLOOKUP(CG$6,'MonteCarlo Policy Paths'!$N$2:$S$31,$B57+1,FALSE)</f>
        <v>109.31402956265458</v>
      </c>
      <c r="CH57" s="21">
        <f>VLOOKUP(CH$6,'MonteCarlo Policy Paths'!$N$2:$S$31,$B57+1,FALSE)</f>
        <v>112.30612514839871</v>
      </c>
      <c r="CI57" s="21">
        <f>VLOOKUP(CI$6,'MonteCarlo Policy Paths'!$N$2:$S$31,$B57+1,FALSE)</f>
        <v>115.37497116076017</v>
      </c>
      <c r="CJ57" s="21">
        <f>VLOOKUP(CJ$6,'MonteCarlo Policy Paths'!$N$2:$S$31,$B57+1,FALSE)</f>
        <v>118.53125256657755</v>
      </c>
      <c r="CK57" s="21">
        <f>VLOOKUP(CK$6,'MonteCarlo Policy Paths'!$N$2:$S$31,$B57+1,FALSE)</f>
        <v>121.76875646902944</v>
      </c>
      <c r="CL57" s="21">
        <f>VLOOKUP(CL$6,'MonteCarlo Policy Paths'!$N$2:$S$31,$B57+1,FALSE)</f>
        <v>125.08672773594304</v>
      </c>
      <c r="CM57" s="21">
        <f>VLOOKUP(CM$6,'MonteCarlo Policy Paths'!$N$2:$S$31,$B57+1,FALSE)</f>
        <v>128.47676069968128</v>
      </c>
      <c r="CN57" s="21">
        <f>VLOOKUP(CN$6,'MonteCarlo Policy Paths'!$N$2:$S$31,$B57+1,FALSE)</f>
        <v>131.94323193005201</v>
      </c>
      <c r="CO57" s="164">
        <f>VLOOKUP(CO$6,'MonteCarlo Policy Paths'!$N$2:$S$31,$B57+1,FALSE)</f>
        <v>135.47056479945655</v>
      </c>
      <c r="CQ57" s="163">
        <f>BM57*VLOOKUP(AI$6,'Greenhouse Gas Costs Avoided'!$A$2:$I$32,9,FALSE)</f>
        <v>1.5320817610121258</v>
      </c>
      <c r="CR57" s="21">
        <f>BN57*VLOOKUP(AJ$6,'Greenhouse Gas Costs Avoided'!$A$2:$I$32,9,FALSE)</f>
        <v>1.6976055607114411</v>
      </c>
      <c r="CS57" s="21">
        <f>BO57*VLOOKUP(AK$6,'Greenhouse Gas Costs Avoided'!$A$2:$I$32,9,FALSE)</f>
        <v>1.8809216846672472</v>
      </c>
      <c r="CT57" s="21">
        <f>BP57*VLOOKUP(AL$6,'Greenhouse Gas Costs Avoided'!$A$2:$I$32,9,FALSE)</f>
        <v>2.0837803301021003</v>
      </c>
      <c r="CU57" s="21">
        <f>BQ57*VLOOKUP(AM$6,'Greenhouse Gas Costs Avoided'!$A$2:$I$32,9,FALSE)</f>
        <v>2.3072228153580183</v>
      </c>
      <c r="CV57" s="21">
        <f>BR57*VLOOKUP(AN$6,'Greenhouse Gas Costs Avoided'!$A$2:$I$32,9,FALSE)</f>
        <v>2.5517151467399573</v>
      </c>
      <c r="CW57" s="21">
        <f>BS57*VLOOKUP(AO$6,'Greenhouse Gas Costs Avoided'!$A$2:$I$32,9,FALSE)</f>
        <v>2.8200772139570236</v>
      </c>
      <c r="CX57" s="21">
        <f>BT57*VLOOKUP(AP$6,'Greenhouse Gas Costs Avoided'!$A$2:$I$32,9,FALSE)</f>
        <v>3.1165903917263735</v>
      </c>
      <c r="CY57" s="21">
        <f>BU57*VLOOKUP(AQ$6,'Greenhouse Gas Costs Avoided'!$A$2:$I$32,9,FALSE)</f>
        <v>3.444022251736667</v>
      </c>
      <c r="CZ57" s="21">
        <f>BV57*VLOOKUP(AR$6,'Greenhouse Gas Costs Avoided'!$A$2:$I$32,9,FALSE)</f>
        <v>3.8099226171979153</v>
      </c>
      <c r="DA57" s="21">
        <f>BW57*VLOOKUP(AS$6,'Greenhouse Gas Costs Avoided'!$A$2:$I$32,9,FALSE)</f>
        <v>4.2156506416508543</v>
      </c>
      <c r="DB57" s="21">
        <f>BX57*VLOOKUP(AT$6,'Greenhouse Gas Costs Avoided'!$A$2:$I$32,9,FALSE)</f>
        <v>4.6652788536686769</v>
      </c>
      <c r="DC57" s="21">
        <f>BY57*VLOOKUP(AU$6,'Greenhouse Gas Costs Avoided'!$A$2:$I$32,9,FALSE)</f>
        <v>5.1640119451993618</v>
      </c>
      <c r="DD57" s="21">
        <f>BZ57*VLOOKUP(AV$6,'Greenhouse Gas Costs Avoided'!$A$2:$I$32,9,FALSE)</f>
        <v>5.7165601774917221</v>
      </c>
      <c r="DE57" s="21">
        <f>CA57*VLOOKUP(AW$6,'Greenhouse Gas Costs Avoided'!$A$2:$I$32,9,FALSE)</f>
        <v>5.8748558551380645</v>
      </c>
      <c r="DF57" s="21">
        <f>CB57*VLOOKUP(AX$6,'Greenhouse Gas Costs Avoided'!$A$2:$I$32,9,FALSE)</f>
        <v>6.0386151127443357</v>
      </c>
      <c r="DG57" s="21">
        <f>CC57*VLOOKUP(AY$6,'Greenhouse Gas Costs Avoided'!$A$2:$I$32,9,FALSE)</f>
        <v>6.2066031310462346</v>
      </c>
      <c r="DH57" s="21">
        <f>CD57*VLOOKUP(AZ$6,'Greenhouse Gas Costs Avoided'!$A$2:$I$32,9,FALSE)</f>
        <v>6.3794910653253769</v>
      </c>
      <c r="DI57" s="21">
        <f>CE57*VLOOKUP(BA$6,'Greenhouse Gas Costs Avoided'!$A$2:$I$32,9,FALSE)</f>
        <v>6.5555548036832505</v>
      </c>
      <c r="DJ57" s="21">
        <f>CF57*VLOOKUP(BB$6,'Greenhouse Gas Costs Avoided'!$A$2:$I$32,9,FALSE)</f>
        <v>6.7390390205459019</v>
      </c>
      <c r="DK57" s="21">
        <f>CG57*VLOOKUP(BC$6,'Greenhouse Gas Costs Avoided'!$A$2:$I$32,9,FALSE)</f>
        <v>6.9250725353887148</v>
      </c>
      <c r="DL57" s="21">
        <f>CH57*VLOOKUP(BD$6,'Greenhouse Gas Costs Avoided'!$A$2:$I$32,9,FALSE)</f>
        <v>7.114622578022705</v>
      </c>
      <c r="DM57" s="21">
        <f>CI57*VLOOKUP(BE$6,'Greenhouse Gas Costs Avoided'!$A$2:$I$32,9,FALSE)</f>
        <v>7.309034780377397</v>
      </c>
      <c r="DN57" s="21">
        <f>CJ57*VLOOKUP(BF$6,'Greenhouse Gas Costs Avoided'!$A$2:$I$32,9,FALSE)</f>
        <v>7.5089860379134308</v>
      </c>
      <c r="DO57" s="21">
        <f>CK57*VLOOKUP(BG$6,'Greenhouse Gas Costs Avoided'!$A$2:$I$32,9,FALSE)</f>
        <v>7.714082761982441</v>
      </c>
      <c r="DP57" s="21">
        <f>CL57*VLOOKUP(BH$6,'Greenhouse Gas Costs Avoided'!$A$2:$I$32,9,FALSE)</f>
        <v>7.9242771147625906</v>
      </c>
      <c r="DQ57" s="21">
        <f>CM57*VLOOKUP(BI$6,'Greenhouse Gas Costs Avoided'!$A$2:$I$32,9,FALSE)</f>
        <v>8.1390365949973802</v>
      </c>
      <c r="DR57" s="21">
        <f>CN57*VLOOKUP(BJ$6,'Greenhouse Gas Costs Avoided'!$A$2:$I$32,9,FALSE)</f>
        <v>8.358638459535694</v>
      </c>
      <c r="DS57" s="164">
        <f>CO57*VLOOKUP(BK$6,'Greenhouse Gas Costs Avoided'!$A$2:$I$32,9,FALSE)</f>
        <v>8.5820959249206545</v>
      </c>
    </row>
    <row r="58" spans="1:123" x14ac:dyDescent="0.35">
      <c r="A58" s="174">
        <v>52</v>
      </c>
      <c r="B58" s="12">
        <v>2</v>
      </c>
      <c r="C58" s="175">
        <v>2023</v>
      </c>
      <c r="E58" s="20">
        <v>0</v>
      </c>
      <c r="F58" s="21">
        <v>82.346532180449415</v>
      </c>
      <c r="G58" s="21">
        <v>84.002844861871253</v>
      </c>
      <c r="H58" s="21">
        <v>85.659157543293105</v>
      </c>
      <c r="I58" s="21">
        <v>86.918851036576825</v>
      </c>
      <c r="J58" s="21">
        <v>88.178544529860531</v>
      </c>
      <c r="K58" s="21">
        <v>89.438238023144251</v>
      </c>
      <c r="L58" s="21">
        <v>90.697931516427971</v>
      </c>
      <c r="M58" s="21">
        <v>91.95762500971172</v>
      </c>
      <c r="N58" s="21">
        <v>93.21731850299544</v>
      </c>
      <c r="O58" s="21">
        <v>94.47701199627916</v>
      </c>
      <c r="P58" s="21">
        <v>95.73670548956288</v>
      </c>
      <c r="Q58" s="21">
        <v>96.996398982846586</v>
      </c>
      <c r="R58" s="21">
        <v>98.25609247613032</v>
      </c>
      <c r="S58" s="21">
        <v>99.65157958594628</v>
      </c>
      <c r="T58" s="21">
        <v>101.04706669576224</v>
      </c>
      <c r="U58" s="21">
        <v>102.4425538055782</v>
      </c>
      <c r="V58" s="21">
        <v>103.83804091539416</v>
      </c>
      <c r="W58" s="21">
        <v>105.23352802521011</v>
      </c>
      <c r="X58" s="21">
        <v>106.47156953138905</v>
      </c>
      <c r="Y58" s="21">
        <v>107.709611037568</v>
      </c>
      <c r="Z58" s="21">
        <v>108.94765254374694</v>
      </c>
      <c r="AA58" s="21">
        <v>110.18569404992589</v>
      </c>
      <c r="AB58" s="21">
        <v>111.42373555610482</v>
      </c>
      <c r="AC58" s="21">
        <v>112.86811731331359</v>
      </c>
      <c r="AD58" s="21">
        <v>114.31249907052236</v>
      </c>
      <c r="AE58" s="21">
        <v>115.75688082773114</v>
      </c>
      <c r="AF58" s="21">
        <v>117.20126258493991</v>
      </c>
      <c r="AG58" s="22">
        <v>120.41827982173916</v>
      </c>
      <c r="AI58" s="20">
        <v>0</v>
      </c>
      <c r="AJ58" s="21">
        <v>5.2166744805659615</v>
      </c>
      <c r="AK58" s="21">
        <v>5.3216023247413169</v>
      </c>
      <c r="AL58" s="21">
        <v>5.4265301689166732</v>
      </c>
      <c r="AM58" s="21">
        <v>5.5063320831654474</v>
      </c>
      <c r="AN58" s="21">
        <v>5.5861339974142208</v>
      </c>
      <c r="AO58" s="21">
        <v>5.665935911662995</v>
      </c>
      <c r="AP58" s="21">
        <v>5.7457378259117702</v>
      </c>
      <c r="AQ58" s="21">
        <v>5.8255397401605462</v>
      </c>
      <c r="AR58" s="21">
        <v>5.9053416544093205</v>
      </c>
      <c r="AS58" s="21">
        <v>5.9851435686580947</v>
      </c>
      <c r="AT58" s="21">
        <v>6.0649454829068699</v>
      </c>
      <c r="AU58" s="21">
        <v>6.1447473971556432</v>
      </c>
      <c r="AV58" s="21">
        <v>6.2245493114044184</v>
      </c>
      <c r="AW58" s="21">
        <v>6.312953786990386</v>
      </c>
      <c r="AX58" s="21">
        <v>6.4013582625763545</v>
      </c>
      <c r="AY58" s="21">
        <v>6.4897627381623222</v>
      </c>
      <c r="AZ58" s="21">
        <v>6.5781672137482907</v>
      </c>
      <c r="BA58" s="21">
        <v>6.6665716893342575</v>
      </c>
      <c r="BB58" s="21">
        <v>6.7450019445028957</v>
      </c>
      <c r="BC58" s="21">
        <v>6.8234321996715348</v>
      </c>
      <c r="BD58" s="21">
        <v>6.901862454840173</v>
      </c>
      <c r="BE58" s="21">
        <v>6.9802927100088112</v>
      </c>
      <c r="BF58" s="21">
        <v>7.0587229651774486</v>
      </c>
      <c r="BG58" s="21">
        <v>7.1502249295408609</v>
      </c>
      <c r="BH58" s="21">
        <v>7.2417268939042723</v>
      </c>
      <c r="BI58" s="21">
        <v>7.3332288582676846</v>
      </c>
      <c r="BJ58" s="21">
        <v>7.424730822631096</v>
      </c>
      <c r="BK58" s="22">
        <v>7.6285297110405814</v>
      </c>
      <c r="BM58" s="163">
        <f>VLOOKUP(BM$6,'MonteCarlo Policy Paths'!$N$2:$S$31,$B58+1,FALSE)</f>
        <v>23.967702867134744</v>
      </c>
      <c r="BN58" s="21">
        <f>VLOOKUP(BN$6,'MonteCarlo Policy Paths'!$N$2:$S$31,$B58+1,FALSE)</f>
        <v>26.317177955222718</v>
      </c>
      <c r="BO58" s="21">
        <f>VLOOKUP(BO$6,'MonteCarlo Policy Paths'!$N$2:$S$31,$B58+1,FALSE)</f>
        <v>28.893255238045125</v>
      </c>
      <c r="BP58" s="21">
        <f>VLOOKUP(BP$6,'MonteCarlo Policy Paths'!$N$2:$S$31,$B58+1,FALSE)</f>
        <v>31.715102246604285</v>
      </c>
      <c r="BQ58" s="21">
        <f>VLOOKUP(BQ$6,'MonteCarlo Policy Paths'!$N$2:$S$31,$B58+1,FALSE)</f>
        <v>34.790233856835599</v>
      </c>
      <c r="BR58" s="21">
        <f>VLOOKUP(BR$6,'MonteCarlo Policy Paths'!$N$2:$S$31,$B58+1,FALSE)</f>
        <v>38.117013285454661</v>
      </c>
      <c r="BS58" s="21">
        <f>VLOOKUP(BS$6,'MonteCarlo Policy Paths'!$N$2:$S$31,$B58+1,FALSE)</f>
        <v>41.72840612279375</v>
      </c>
      <c r="BT58" s="21">
        <f>VLOOKUP(BT$6,'MonteCarlo Policy Paths'!$N$2:$S$31,$B58+1,FALSE)</f>
        <v>45.677249983631562</v>
      </c>
      <c r="BU58" s="21">
        <f>VLOOKUP(BU$6,'MonteCarlo Policy Paths'!$N$2:$S$31,$B58+1,FALSE)</f>
        <v>49.99204890598088</v>
      </c>
      <c r="BV58" s="21">
        <f>VLOOKUP(BV$6,'MonteCarlo Policy Paths'!$N$2:$S$31,$B58+1,FALSE)</f>
        <v>54.768556811140854</v>
      </c>
      <c r="BW58" s="21">
        <f>VLOOKUP(BW$6,'MonteCarlo Policy Paths'!$N$2:$S$31,$B58+1,FALSE)</f>
        <v>60.010238214835042</v>
      </c>
      <c r="BX58" s="21">
        <f>VLOOKUP(BX$6,'MonteCarlo Policy Paths'!$N$2:$S$31,$B58+1,FALSE)</f>
        <v>65.75812779974207</v>
      </c>
      <c r="BY58" s="21">
        <f>VLOOKUP(BY$6,'MonteCarlo Policy Paths'!$N$2:$S$31,$B58+1,FALSE)</f>
        <v>72.066881159093455</v>
      </c>
      <c r="BZ58" s="21">
        <f>VLOOKUP(BZ$6,'MonteCarlo Policy Paths'!$N$2:$S$31,$B58+1,FALSE)</f>
        <v>78.981532638183737</v>
      </c>
      <c r="CA58" s="21">
        <f>VLOOKUP(CA$6,'MonteCarlo Policy Paths'!$N$2:$S$31,$B58+1,FALSE)</f>
        <v>81.252691038046251</v>
      </c>
      <c r="CB58" s="21">
        <f>VLOOKUP(CB$6,'MonteCarlo Policy Paths'!$N$2:$S$31,$B58+1,FALSE)</f>
        <v>83.604044111934414</v>
      </c>
      <c r="CC58" s="21">
        <f>VLOOKUP(CC$6,'MonteCarlo Policy Paths'!$N$2:$S$31,$B58+1,FALSE)</f>
        <v>86.018714380110126</v>
      </c>
      <c r="CD58" s="21">
        <f>VLOOKUP(CD$6,'MonteCarlo Policy Paths'!$N$2:$S$31,$B58+1,FALSE)</f>
        <v>88.506196331807388</v>
      </c>
      <c r="CE58" s="21">
        <f>VLOOKUP(CE$6,'MonteCarlo Policy Paths'!$N$2:$S$31,$B58+1,FALSE)</f>
        <v>91.042757806054695</v>
      </c>
      <c r="CF58" s="21">
        <f>VLOOKUP(CF$6,'MonteCarlo Policy Paths'!$N$2:$S$31,$B58+1,FALSE)</f>
        <v>93.687547211990633</v>
      </c>
      <c r="CG58" s="21">
        <f>VLOOKUP(CG$6,'MonteCarlo Policy Paths'!$N$2:$S$31,$B58+1,FALSE)</f>
        <v>96.373095170621937</v>
      </c>
      <c r="CH58" s="21">
        <f>VLOOKUP(CH$6,'MonteCarlo Policy Paths'!$N$2:$S$31,$B58+1,FALSE)</f>
        <v>99.112987273548597</v>
      </c>
      <c r="CI58" s="21">
        <f>VLOOKUP(CI$6,'MonteCarlo Policy Paths'!$N$2:$S$31,$B58+1,FALSE)</f>
        <v>101.92614153054797</v>
      </c>
      <c r="CJ58" s="21">
        <f>VLOOKUP(CJ$6,'MonteCarlo Policy Paths'!$N$2:$S$31,$B58+1,FALSE)</f>
        <v>104.82221793361833</v>
      </c>
      <c r="CK58" s="21">
        <f>VLOOKUP(CK$6,'MonteCarlo Policy Paths'!$N$2:$S$31,$B58+1,FALSE)</f>
        <v>107.79595653596101</v>
      </c>
      <c r="CL58" s="21">
        <f>VLOOKUP(CL$6,'MonteCarlo Policy Paths'!$N$2:$S$31,$B58+1,FALSE)</f>
        <v>110.84691133589952</v>
      </c>
      <c r="CM58" s="21">
        <f>VLOOKUP(CM$6,'MonteCarlo Policy Paths'!$N$2:$S$31,$B58+1,FALSE)</f>
        <v>113.96784710075578</v>
      </c>
      <c r="CN58" s="21">
        <f>VLOOKUP(CN$6,'MonteCarlo Policy Paths'!$N$2:$S$31,$B58+1,FALSE)</f>
        <v>117.16284845198182</v>
      </c>
      <c r="CO58" s="164">
        <f>VLOOKUP(CO$6,'MonteCarlo Policy Paths'!$N$2:$S$31,$B58+1,FALSE)</f>
        <v>120.41827982173916</v>
      </c>
      <c r="CQ58" s="163">
        <f>BM58*VLOOKUP(AI$6,'Greenhouse Gas Costs Avoided'!$A$2:$I$32,9,FALSE)</f>
        <v>1.5183602829902079</v>
      </c>
      <c r="CR58" s="21">
        <f>BN58*VLOOKUP(AJ$6,'Greenhouse Gas Costs Avoided'!$A$2:$I$32,9,FALSE)</f>
        <v>1.6672001480120395</v>
      </c>
      <c r="CS58" s="21">
        <f>BO58*VLOOKUP(AK$6,'Greenhouse Gas Costs Avoided'!$A$2:$I$32,9,FALSE)</f>
        <v>1.8303953216936328</v>
      </c>
      <c r="CT58" s="21">
        <f>BP58*VLOOKUP(AL$6,'Greenhouse Gas Costs Avoided'!$A$2:$I$32,9,FALSE)</f>
        <v>2.0091600721673259</v>
      </c>
      <c r="CU58" s="21">
        <f>BQ58*VLOOKUP(AM$6,'Greenhouse Gas Costs Avoided'!$A$2:$I$32,9,FALSE)</f>
        <v>2.2039704688009323</v>
      </c>
      <c r="CV58" s="21">
        <f>BR58*VLOOKUP(AN$6,'Greenhouse Gas Costs Avoided'!$A$2:$I$32,9,FALSE)</f>
        <v>2.4147228209427172</v>
      </c>
      <c r="CW58" s="21">
        <f>BS58*VLOOKUP(AO$6,'Greenhouse Gas Costs Avoided'!$A$2:$I$32,9,FALSE)</f>
        <v>2.6435055074141016</v>
      </c>
      <c r="CX58" s="21">
        <f>BT58*VLOOKUP(AP$6,'Greenhouse Gas Costs Avoided'!$A$2:$I$32,9,FALSE)</f>
        <v>2.8936658050138946</v>
      </c>
      <c r="CY58" s="21">
        <f>BU58*VLOOKUP(AQ$6,'Greenhouse Gas Costs Avoided'!$A$2:$I$32,9,FALSE)</f>
        <v>3.1670094520501597</v>
      </c>
      <c r="CZ58" s="21">
        <f>BV58*VLOOKUP(AR$6,'Greenhouse Gas Costs Avoided'!$A$2:$I$32,9,FALSE)</f>
        <v>3.4696024846318703</v>
      </c>
      <c r="DA58" s="21">
        <f>BW58*VLOOKUP(AS$6,'Greenhouse Gas Costs Avoided'!$A$2:$I$32,9,FALSE)</f>
        <v>3.8016643807416939</v>
      </c>
      <c r="DB58" s="21">
        <f>BX58*VLOOKUP(AT$6,'Greenhouse Gas Costs Avoided'!$A$2:$I$32,9,FALSE)</f>
        <v>4.1657946983243246</v>
      </c>
      <c r="DC58" s="21">
        <f>BY58*VLOOKUP(AU$6,'Greenhouse Gas Costs Avoided'!$A$2:$I$32,9,FALSE)</f>
        <v>4.5654558835919028</v>
      </c>
      <c r="DD58" s="21">
        <f>BZ58*VLOOKUP(AV$6,'Greenhouse Gas Costs Avoided'!$A$2:$I$32,9,FALSE)</f>
        <v>5.0035008741682265</v>
      </c>
      <c r="DE58" s="21">
        <f>CA58*VLOOKUP(AW$6,'Greenhouse Gas Costs Avoided'!$A$2:$I$32,9,FALSE)</f>
        <v>5.1473793563843691</v>
      </c>
      <c r="DF58" s="21">
        <f>CB58*VLOOKUP(AX$6,'Greenhouse Gas Costs Avoided'!$A$2:$I$32,9,FALSE)</f>
        <v>5.2963381923007766</v>
      </c>
      <c r="DG58" s="21">
        <f>CC58*VLOOKUP(AY$6,'Greenhouse Gas Costs Avoided'!$A$2:$I$32,9,FALSE)</f>
        <v>5.4493081891352544</v>
      </c>
      <c r="DH58" s="21">
        <f>CD58*VLOOKUP(AZ$6,'Greenhouse Gas Costs Avoided'!$A$2:$I$32,9,FALSE)</f>
        <v>5.606890825278958</v>
      </c>
      <c r="DI58" s="21">
        <f>CE58*VLOOKUP(BA$6,'Greenhouse Gas Costs Avoided'!$A$2:$I$32,9,FALSE)</f>
        <v>5.7675826620899597</v>
      </c>
      <c r="DJ58" s="21">
        <f>CF58*VLOOKUP(BB$6,'Greenhouse Gas Costs Avoided'!$A$2:$I$32,9,FALSE)</f>
        <v>5.935130766850258</v>
      </c>
      <c r="DK58" s="21">
        <f>CG58*VLOOKUP(BC$6,'Greenhouse Gas Costs Avoided'!$A$2:$I$32,9,FALSE)</f>
        <v>6.1052609366481567</v>
      </c>
      <c r="DL58" s="21">
        <f>CH58*VLOOKUP(BD$6,'Greenhouse Gas Costs Avoided'!$A$2:$I$32,9,FALSE)</f>
        <v>6.2788338222861402</v>
      </c>
      <c r="DM58" s="21">
        <f>CI58*VLOOKUP(BE$6,'Greenhouse Gas Costs Avoided'!$A$2:$I$32,9,FALSE)</f>
        <v>6.4570478846612929</v>
      </c>
      <c r="DN58" s="21">
        <f>CJ58*VLOOKUP(BF$6,'Greenhouse Gas Costs Avoided'!$A$2:$I$32,9,FALSE)</f>
        <v>6.6405150868084322</v>
      </c>
      <c r="DO58" s="21">
        <f>CK58*VLOOKUP(BG$6,'Greenhouse Gas Costs Avoided'!$A$2:$I$32,9,FALSE)</f>
        <v>6.8289022097138705</v>
      </c>
      <c r="DP58" s="21">
        <f>CL58*VLOOKUP(BH$6,'Greenhouse Gas Costs Avoided'!$A$2:$I$32,9,FALSE)</f>
        <v>7.0221809990540507</v>
      </c>
      <c r="DQ58" s="21">
        <f>CM58*VLOOKUP(BI$6,'Greenhouse Gas Costs Avoided'!$A$2:$I$32,9,FALSE)</f>
        <v>7.2198931009350886</v>
      </c>
      <c r="DR58" s="21">
        <f>CN58*VLOOKUP(BJ$6,'Greenhouse Gas Costs Avoided'!$A$2:$I$32,9,FALSE)</f>
        <v>7.4222972772007143</v>
      </c>
      <c r="DS58" s="164">
        <f>CO58*VLOOKUP(BK$6,'Greenhouse Gas Costs Avoided'!$A$2:$I$32,9,FALSE)</f>
        <v>7.6285297110405814</v>
      </c>
    </row>
    <row r="59" spans="1:123" x14ac:dyDescent="0.35">
      <c r="A59" s="174">
        <v>53</v>
      </c>
      <c r="B59" s="12">
        <v>3</v>
      </c>
      <c r="C59" s="175">
        <v>2023</v>
      </c>
      <c r="E59" s="20">
        <v>0</v>
      </c>
      <c r="F59" s="21">
        <v>82.346532180449415</v>
      </c>
      <c r="G59" s="21">
        <v>84.002844861871253</v>
      </c>
      <c r="H59" s="21">
        <v>85.659157543293105</v>
      </c>
      <c r="I59" s="21">
        <v>86.918851036576825</v>
      </c>
      <c r="J59" s="21">
        <v>88.178544529860531</v>
      </c>
      <c r="K59" s="21">
        <v>89.438238023144251</v>
      </c>
      <c r="L59" s="21">
        <v>90.697931516427971</v>
      </c>
      <c r="M59" s="21">
        <v>91.95762500971172</v>
      </c>
      <c r="N59" s="21">
        <v>93.21731850299544</v>
      </c>
      <c r="O59" s="21">
        <v>94.47701199627916</v>
      </c>
      <c r="P59" s="21">
        <v>95.73670548956288</v>
      </c>
      <c r="Q59" s="21">
        <v>96.996398982846586</v>
      </c>
      <c r="R59" s="21">
        <v>101.49317720655506</v>
      </c>
      <c r="S59" s="21">
        <v>104.21949379267882</v>
      </c>
      <c r="T59" s="21">
        <v>107.03810370059369</v>
      </c>
      <c r="U59" s="21">
        <v>109.92690053835344</v>
      </c>
      <c r="V59" s="21">
        <v>112.89757853003228</v>
      </c>
      <c r="W59" s="21">
        <v>115.91943874780665</v>
      </c>
      <c r="X59" s="21">
        <v>119.06733931122673</v>
      </c>
      <c r="Y59" s="21">
        <v>122.25496395468721</v>
      </c>
      <c r="Z59" s="21">
        <v>125.4992630232488</v>
      </c>
      <c r="AA59" s="21">
        <v>128.82380079097237</v>
      </c>
      <c r="AB59" s="21">
        <v>132.24028719953677</v>
      </c>
      <c r="AC59" s="21">
        <v>135.74155640209787</v>
      </c>
      <c r="AD59" s="21">
        <v>139.32654413598658</v>
      </c>
      <c r="AE59" s="21">
        <v>142.9856742986068</v>
      </c>
      <c r="AF59" s="21">
        <v>146.72361540812219</v>
      </c>
      <c r="AG59" s="22">
        <v>150.52284977717397</v>
      </c>
      <c r="AI59" s="20">
        <v>0</v>
      </c>
      <c r="AJ59" s="21">
        <v>5.2166744805659615</v>
      </c>
      <c r="AK59" s="21">
        <v>5.3216023247413169</v>
      </c>
      <c r="AL59" s="21">
        <v>5.4265301689166732</v>
      </c>
      <c r="AM59" s="21">
        <v>5.5063320831654474</v>
      </c>
      <c r="AN59" s="21">
        <v>5.5861339974142208</v>
      </c>
      <c r="AO59" s="21">
        <v>5.665935911662995</v>
      </c>
      <c r="AP59" s="21">
        <v>5.7457378259117702</v>
      </c>
      <c r="AQ59" s="21">
        <v>5.8255397401605462</v>
      </c>
      <c r="AR59" s="21">
        <v>5.9053416544093205</v>
      </c>
      <c r="AS59" s="21">
        <v>5.9851435686580947</v>
      </c>
      <c r="AT59" s="21">
        <v>6.0649454829068699</v>
      </c>
      <c r="AU59" s="21">
        <v>6.1447473971556432</v>
      </c>
      <c r="AV59" s="21">
        <v>6.4296194808152167</v>
      </c>
      <c r="AW59" s="21">
        <v>6.6023323538917609</v>
      </c>
      <c r="AX59" s="21">
        <v>6.7808920331878957</v>
      </c>
      <c r="AY59" s="21">
        <v>6.9638980729572149</v>
      </c>
      <c r="AZ59" s="21">
        <v>7.1520913053717949</v>
      </c>
      <c r="BA59" s="21">
        <v>7.3435269452765404</v>
      </c>
      <c r="BB59" s="21">
        <v>7.5429472742415475</v>
      </c>
      <c r="BC59" s="21">
        <v>7.744884134129272</v>
      </c>
      <c r="BD59" s="21">
        <v>7.950411333759269</v>
      </c>
      <c r="BE59" s="21">
        <v>8.161021676093501</v>
      </c>
      <c r="BF59" s="21">
        <v>8.3774569890184303</v>
      </c>
      <c r="BG59" s="21">
        <v>8.5992633142510115</v>
      </c>
      <c r="BH59" s="21">
        <v>8.8263732304711304</v>
      </c>
      <c r="BI59" s="21">
        <v>9.05818008905967</v>
      </c>
      <c r="BJ59" s="21">
        <v>9.2949796418706736</v>
      </c>
      <c r="BK59" s="22">
        <v>9.5356621388007277</v>
      </c>
      <c r="BM59" s="163">
        <f>VLOOKUP(BM$6,'MonteCarlo Policy Paths'!$N$2:$S$31,$B59+1,FALSE)</f>
        <v>24.400896901266854</v>
      </c>
      <c r="BN59" s="21">
        <f>VLOOKUP(BN$6,'MonteCarlo Policy Paths'!$N$2:$S$31,$B59+1,FALSE)</f>
        <v>27.277092285564247</v>
      </c>
      <c r="BO59" s="21">
        <f>VLOOKUP(BO$6,'MonteCarlo Policy Paths'!$N$2:$S$31,$B59+1,FALSE)</f>
        <v>30.488398193607274</v>
      </c>
      <c r="BP59" s="21">
        <f>VLOOKUP(BP$6,'MonteCarlo Policy Paths'!$N$2:$S$31,$B59+1,FALSE)</f>
        <v>34.070901710124843</v>
      </c>
      <c r="BQ59" s="21">
        <f>VLOOKUP(BQ$6,'MonteCarlo Policy Paths'!$N$2:$S$31,$B59+1,FALSE)</f>
        <v>38.049962908416198</v>
      </c>
      <c r="BR59" s="21">
        <f>VLOOKUP(BR$6,'MonteCarlo Policy Paths'!$N$2:$S$31,$B59+1,FALSE)</f>
        <v>42.441930627628253</v>
      </c>
      <c r="BS59" s="21">
        <f>VLOOKUP(BS$6,'MonteCarlo Policy Paths'!$N$2:$S$31,$B59+1,FALSE)</f>
        <v>47.302864628556662</v>
      </c>
      <c r="BT59" s="21">
        <f>VLOOKUP(BT$6,'MonteCarlo Policy Paths'!$N$2:$S$31,$B59+1,FALSE)</f>
        <v>52.715092471952183</v>
      </c>
      <c r="BU59" s="21">
        <f>VLOOKUP(BU$6,'MonteCarlo Policy Paths'!$N$2:$S$31,$B59+1,FALSE)</f>
        <v>58.737483764437521</v>
      </c>
      <c r="BV59" s="21">
        <f>VLOOKUP(BV$6,'MonteCarlo Policy Paths'!$N$2:$S$31,$B59+1,FALSE)</f>
        <v>65.512636340122413</v>
      </c>
      <c r="BW59" s="21">
        <f>VLOOKUP(BW$6,'MonteCarlo Policy Paths'!$N$2:$S$31,$B59+1,FALSE)</f>
        <v>73.079994851258945</v>
      </c>
      <c r="BX59" s="21">
        <f>VLOOKUP(BX$6,'MonteCarlo Policy Paths'!$N$2:$S$31,$B59+1,FALSE)</f>
        <v>81.527096411801594</v>
      </c>
      <c r="BY59" s="21">
        <f>VLOOKUP(BY$6,'MonteCarlo Policy Paths'!$N$2:$S$31,$B59+1,FALSE)</f>
        <v>90.963600198236662</v>
      </c>
      <c r="BZ59" s="21">
        <f>VLOOKUP(BZ$6,'MonteCarlo Policy Paths'!$N$2:$S$31,$B59+1,FALSE)</f>
        <v>101.49317720655506</v>
      </c>
      <c r="CA59" s="21">
        <f>VLOOKUP(CA$6,'MonteCarlo Policy Paths'!$N$2:$S$31,$B59+1,FALSE)</f>
        <v>104.21949379267882</v>
      </c>
      <c r="CB59" s="21">
        <f>VLOOKUP(CB$6,'MonteCarlo Policy Paths'!$N$2:$S$31,$B59+1,FALSE)</f>
        <v>107.03810370059369</v>
      </c>
      <c r="CC59" s="21">
        <f>VLOOKUP(CC$6,'MonteCarlo Policy Paths'!$N$2:$S$31,$B59+1,FALSE)</f>
        <v>109.92690053835344</v>
      </c>
      <c r="CD59" s="21">
        <f>VLOOKUP(CD$6,'MonteCarlo Policy Paths'!$N$2:$S$31,$B59+1,FALSE)</f>
        <v>112.89757853003228</v>
      </c>
      <c r="CE59" s="21">
        <f>VLOOKUP(CE$6,'MonteCarlo Policy Paths'!$N$2:$S$31,$B59+1,FALSE)</f>
        <v>115.91943874780665</v>
      </c>
      <c r="CF59" s="21">
        <f>VLOOKUP(CF$6,'MonteCarlo Policy Paths'!$N$2:$S$31,$B59+1,FALSE)</f>
        <v>119.06733931122673</v>
      </c>
      <c r="CG59" s="21">
        <f>VLOOKUP(CG$6,'MonteCarlo Policy Paths'!$N$2:$S$31,$B59+1,FALSE)</f>
        <v>122.25496395468721</v>
      </c>
      <c r="CH59" s="21">
        <f>VLOOKUP(CH$6,'MonteCarlo Policy Paths'!$N$2:$S$31,$B59+1,FALSE)</f>
        <v>125.4992630232488</v>
      </c>
      <c r="CI59" s="21">
        <f>VLOOKUP(CI$6,'MonteCarlo Policy Paths'!$N$2:$S$31,$B59+1,FALSE)</f>
        <v>128.82380079097237</v>
      </c>
      <c r="CJ59" s="21">
        <f>VLOOKUP(CJ$6,'MonteCarlo Policy Paths'!$N$2:$S$31,$B59+1,FALSE)</f>
        <v>132.24028719953677</v>
      </c>
      <c r="CK59" s="21">
        <f>VLOOKUP(CK$6,'MonteCarlo Policy Paths'!$N$2:$S$31,$B59+1,FALSE)</f>
        <v>135.74155640209787</v>
      </c>
      <c r="CL59" s="21">
        <f>VLOOKUP(CL$6,'MonteCarlo Policy Paths'!$N$2:$S$31,$B59+1,FALSE)</f>
        <v>139.32654413598658</v>
      </c>
      <c r="CM59" s="21">
        <f>VLOOKUP(CM$6,'MonteCarlo Policy Paths'!$N$2:$S$31,$B59+1,FALSE)</f>
        <v>142.9856742986068</v>
      </c>
      <c r="CN59" s="21">
        <f>VLOOKUP(CN$6,'MonteCarlo Policy Paths'!$N$2:$S$31,$B59+1,FALSE)</f>
        <v>146.72361540812219</v>
      </c>
      <c r="CO59" s="164">
        <f>VLOOKUP(CO$6,'MonteCarlo Policy Paths'!$N$2:$S$31,$B59+1,FALSE)</f>
        <v>150.52284977717397</v>
      </c>
      <c r="CQ59" s="163">
        <f>BM59*VLOOKUP(AI$6,'Greenhouse Gas Costs Avoided'!$A$2:$I$32,9,FALSE)</f>
        <v>1.5458032390340439</v>
      </c>
      <c r="CR59" s="21">
        <f>BN59*VLOOKUP(AJ$6,'Greenhouse Gas Costs Avoided'!$A$2:$I$32,9,FALSE)</f>
        <v>1.7280109734108424</v>
      </c>
      <c r="CS59" s="21">
        <f>BO59*VLOOKUP(AK$6,'Greenhouse Gas Costs Avoided'!$A$2:$I$32,9,FALSE)</f>
        <v>1.9314480476408618</v>
      </c>
      <c r="CT59" s="21">
        <f>BP59*VLOOKUP(AL$6,'Greenhouse Gas Costs Avoided'!$A$2:$I$32,9,FALSE)</f>
        <v>2.1584005880368746</v>
      </c>
      <c r="CU59" s="21">
        <f>BQ59*VLOOKUP(AM$6,'Greenhouse Gas Costs Avoided'!$A$2:$I$32,9,FALSE)</f>
        <v>2.4104751619151044</v>
      </c>
      <c r="CV59" s="21">
        <f>BR59*VLOOKUP(AN$6,'Greenhouse Gas Costs Avoided'!$A$2:$I$32,9,FALSE)</f>
        <v>2.6887074725371978</v>
      </c>
      <c r="CW59" s="21">
        <f>BS59*VLOOKUP(AO$6,'Greenhouse Gas Costs Avoided'!$A$2:$I$32,9,FALSE)</f>
        <v>2.996648920499946</v>
      </c>
      <c r="CX59" s="21">
        <f>BT59*VLOOKUP(AP$6,'Greenhouse Gas Costs Avoided'!$A$2:$I$32,9,FALSE)</f>
        <v>3.339514978438852</v>
      </c>
      <c r="CY59" s="21">
        <f>BU59*VLOOKUP(AQ$6,'Greenhouse Gas Costs Avoided'!$A$2:$I$32,9,FALSE)</f>
        <v>3.7210350514231747</v>
      </c>
      <c r="CZ59" s="21">
        <f>BV59*VLOOKUP(AR$6,'Greenhouse Gas Costs Avoided'!$A$2:$I$32,9,FALSE)</f>
        <v>4.1502427497639598</v>
      </c>
      <c r="DA59" s="21">
        <f>BW59*VLOOKUP(AS$6,'Greenhouse Gas Costs Avoided'!$A$2:$I$32,9,FALSE)</f>
        <v>4.6296369025600148</v>
      </c>
      <c r="DB59" s="21">
        <f>BX59*VLOOKUP(AT$6,'Greenhouse Gas Costs Avoided'!$A$2:$I$32,9,FALSE)</f>
        <v>5.1647630090130283</v>
      </c>
      <c r="DC59" s="21">
        <f>BY59*VLOOKUP(AU$6,'Greenhouse Gas Costs Avoided'!$A$2:$I$32,9,FALSE)</f>
        <v>5.7625680068068199</v>
      </c>
      <c r="DD59" s="21">
        <f>BZ59*VLOOKUP(AV$6,'Greenhouse Gas Costs Avoided'!$A$2:$I$32,9,FALSE)</f>
        <v>6.4296194808152167</v>
      </c>
      <c r="DE59" s="21">
        <f>CA59*VLOOKUP(AW$6,'Greenhouse Gas Costs Avoided'!$A$2:$I$32,9,FALSE)</f>
        <v>6.6023323538917609</v>
      </c>
      <c r="DF59" s="21">
        <f>CB59*VLOOKUP(AX$6,'Greenhouse Gas Costs Avoided'!$A$2:$I$32,9,FALSE)</f>
        <v>6.7808920331878957</v>
      </c>
      <c r="DG59" s="21">
        <f>CC59*VLOOKUP(AY$6,'Greenhouse Gas Costs Avoided'!$A$2:$I$32,9,FALSE)</f>
        <v>6.9638980729572149</v>
      </c>
      <c r="DH59" s="21">
        <f>CD59*VLOOKUP(AZ$6,'Greenhouse Gas Costs Avoided'!$A$2:$I$32,9,FALSE)</f>
        <v>7.1520913053717949</v>
      </c>
      <c r="DI59" s="21">
        <f>CE59*VLOOKUP(BA$6,'Greenhouse Gas Costs Avoided'!$A$2:$I$32,9,FALSE)</f>
        <v>7.3435269452765404</v>
      </c>
      <c r="DJ59" s="21">
        <f>CF59*VLOOKUP(BB$6,'Greenhouse Gas Costs Avoided'!$A$2:$I$32,9,FALSE)</f>
        <v>7.5429472742415475</v>
      </c>
      <c r="DK59" s="21">
        <f>CG59*VLOOKUP(BC$6,'Greenhouse Gas Costs Avoided'!$A$2:$I$32,9,FALSE)</f>
        <v>7.744884134129272</v>
      </c>
      <c r="DL59" s="21">
        <f>CH59*VLOOKUP(BD$6,'Greenhouse Gas Costs Avoided'!$A$2:$I$32,9,FALSE)</f>
        <v>7.950411333759269</v>
      </c>
      <c r="DM59" s="21">
        <f>CI59*VLOOKUP(BE$6,'Greenhouse Gas Costs Avoided'!$A$2:$I$32,9,FALSE)</f>
        <v>8.161021676093501</v>
      </c>
      <c r="DN59" s="21">
        <f>CJ59*VLOOKUP(BF$6,'Greenhouse Gas Costs Avoided'!$A$2:$I$32,9,FALSE)</f>
        <v>8.3774569890184303</v>
      </c>
      <c r="DO59" s="21">
        <f>CK59*VLOOKUP(BG$6,'Greenhouse Gas Costs Avoided'!$A$2:$I$32,9,FALSE)</f>
        <v>8.5992633142510115</v>
      </c>
      <c r="DP59" s="21">
        <f>CL59*VLOOKUP(BH$6,'Greenhouse Gas Costs Avoided'!$A$2:$I$32,9,FALSE)</f>
        <v>8.8263732304711304</v>
      </c>
      <c r="DQ59" s="21">
        <f>CM59*VLOOKUP(BI$6,'Greenhouse Gas Costs Avoided'!$A$2:$I$32,9,FALSE)</f>
        <v>9.05818008905967</v>
      </c>
      <c r="DR59" s="21">
        <f>CN59*VLOOKUP(BJ$6,'Greenhouse Gas Costs Avoided'!$A$2:$I$32,9,FALSE)</f>
        <v>9.2949796418706736</v>
      </c>
      <c r="DS59" s="164">
        <f>CO59*VLOOKUP(BK$6,'Greenhouse Gas Costs Avoided'!$A$2:$I$32,9,FALSE)</f>
        <v>9.5356621388007277</v>
      </c>
    </row>
    <row r="60" spans="1:123" x14ac:dyDescent="0.35">
      <c r="A60" s="174">
        <v>54</v>
      </c>
      <c r="B60" s="12">
        <v>4</v>
      </c>
      <c r="C60" s="175">
        <v>2023</v>
      </c>
      <c r="E60" s="20">
        <v>0</v>
      </c>
      <c r="F60" s="21">
        <v>82.346532180449415</v>
      </c>
      <c r="G60" s="21">
        <v>84.002844861871253</v>
      </c>
      <c r="H60" s="21">
        <v>85.659157543293105</v>
      </c>
      <c r="I60" s="21">
        <v>86.918851036576825</v>
      </c>
      <c r="J60" s="21">
        <v>88.178544529860531</v>
      </c>
      <c r="K60" s="21">
        <v>89.438238023144251</v>
      </c>
      <c r="L60" s="21">
        <v>90.697931516427971</v>
      </c>
      <c r="M60" s="21">
        <v>91.95762500971172</v>
      </c>
      <c r="N60" s="21">
        <v>93.21731850299544</v>
      </c>
      <c r="O60" s="21">
        <v>94.47701199627916</v>
      </c>
      <c r="P60" s="21">
        <v>95.73670548956288</v>
      </c>
      <c r="Q60" s="21">
        <v>96.996398982846586</v>
      </c>
      <c r="R60" s="21">
        <v>98.25609247613032</v>
      </c>
      <c r="S60" s="21">
        <v>99.65157958594628</v>
      </c>
      <c r="T60" s="21">
        <v>101.04706669576224</v>
      </c>
      <c r="U60" s="21">
        <v>102.4425538055782</v>
      </c>
      <c r="V60" s="21">
        <v>103.83804091539416</v>
      </c>
      <c r="W60" s="21">
        <v>105.23352802521011</v>
      </c>
      <c r="X60" s="21">
        <v>106.47156953138905</v>
      </c>
      <c r="Y60" s="21">
        <v>107.709611037568</v>
      </c>
      <c r="Z60" s="21">
        <v>108.94765254374694</v>
      </c>
      <c r="AA60" s="21">
        <v>110.18569404992589</v>
      </c>
      <c r="AB60" s="21">
        <v>111.42373555610482</v>
      </c>
      <c r="AC60" s="21">
        <v>112.86811731331359</v>
      </c>
      <c r="AD60" s="21">
        <v>114.31249907052236</v>
      </c>
      <c r="AE60" s="21">
        <v>115.75688082773114</v>
      </c>
      <c r="AF60" s="21">
        <v>117.20126258493991</v>
      </c>
      <c r="AG60" s="22">
        <v>119.5319620819439</v>
      </c>
      <c r="AI60" s="20">
        <v>0</v>
      </c>
      <c r="AJ60" s="21">
        <v>5.2166744805659615</v>
      </c>
      <c r="AK60" s="21">
        <v>5.3216023247413169</v>
      </c>
      <c r="AL60" s="21">
        <v>5.4265301689166732</v>
      </c>
      <c r="AM60" s="21">
        <v>5.5063320831654474</v>
      </c>
      <c r="AN60" s="21">
        <v>5.5861339974142208</v>
      </c>
      <c r="AO60" s="21">
        <v>5.665935911662995</v>
      </c>
      <c r="AP60" s="21">
        <v>5.7457378259117702</v>
      </c>
      <c r="AQ60" s="21">
        <v>5.8255397401605462</v>
      </c>
      <c r="AR60" s="21">
        <v>5.9053416544093205</v>
      </c>
      <c r="AS60" s="21">
        <v>5.9851435686580947</v>
      </c>
      <c r="AT60" s="21">
        <v>6.0649454829068699</v>
      </c>
      <c r="AU60" s="21">
        <v>6.1447473971556432</v>
      </c>
      <c r="AV60" s="21">
        <v>6.2245493114044184</v>
      </c>
      <c r="AW60" s="21">
        <v>6.312953786990386</v>
      </c>
      <c r="AX60" s="21">
        <v>6.4013582625763545</v>
      </c>
      <c r="AY60" s="21">
        <v>6.4897627381623222</v>
      </c>
      <c r="AZ60" s="21">
        <v>6.5781672137482907</v>
      </c>
      <c r="BA60" s="21">
        <v>6.6665716893342575</v>
      </c>
      <c r="BB60" s="21">
        <v>6.7450019445028957</v>
      </c>
      <c r="BC60" s="21">
        <v>6.8234321996715348</v>
      </c>
      <c r="BD60" s="21">
        <v>6.901862454840173</v>
      </c>
      <c r="BE60" s="21">
        <v>6.9802927100088112</v>
      </c>
      <c r="BF60" s="21">
        <v>7.0587229651774486</v>
      </c>
      <c r="BG60" s="21">
        <v>7.1502249295408609</v>
      </c>
      <c r="BH60" s="21">
        <v>7.2417268939042723</v>
      </c>
      <c r="BI60" s="21">
        <v>7.3332288582676846</v>
      </c>
      <c r="BJ60" s="21">
        <v>7.424730822631096</v>
      </c>
      <c r="BK60" s="22">
        <v>7.5723812490175435</v>
      </c>
      <c r="BM60" s="163">
        <f>VLOOKUP(BM$6,'MonteCarlo Policy Paths'!$N$2:$S$31,$B60+1,FALSE)</f>
        <v>21.456887556927661</v>
      </c>
      <c r="BN60" s="21">
        <f>VLOOKUP(BN$6,'MonteCarlo Policy Paths'!$N$2:$S$31,$B60+1,FALSE)</f>
        <v>23.119081894670884</v>
      </c>
      <c r="BO60" s="21">
        <f>VLOOKUP(BO$6,'MonteCarlo Policy Paths'!$N$2:$S$31,$B60+1,FALSE)</f>
        <v>24.918982795429599</v>
      </c>
      <c r="BP60" s="21">
        <f>VLOOKUP(BP$6,'MonteCarlo Policy Paths'!$N$2:$S$31,$B60+1,FALSE)</f>
        <v>26.866510906830612</v>
      </c>
      <c r="BQ60" s="21">
        <f>VLOOKUP(BQ$6,'MonteCarlo Policy Paths'!$N$2:$S$31,$B60+1,FALSE)</f>
        <v>28.957808063155838</v>
      </c>
      <c r="BR60" s="21">
        <f>VLOOKUP(BR$6,'MonteCarlo Policy Paths'!$N$2:$S$31,$B60+1,FALSE)</f>
        <v>31.169773267386955</v>
      </c>
      <c r="BS60" s="21">
        <f>VLOOKUP(BS$6,'MonteCarlo Policy Paths'!$N$2:$S$31,$B60+1,FALSE)</f>
        <v>33.536503079259326</v>
      </c>
      <c r="BT60" s="21">
        <f>VLOOKUP(BT$6,'MonteCarlo Policy Paths'!$N$2:$S$31,$B60+1,FALSE)</f>
        <v>36.094562758542168</v>
      </c>
      <c r="BU60" s="21">
        <f>VLOOKUP(BU$6,'MonteCarlo Policy Paths'!$N$2:$S$31,$B60+1,FALSE)</f>
        <v>38.859796339203925</v>
      </c>
      <c r="BV60" s="21">
        <f>VLOOKUP(BV$6,'MonteCarlo Policy Paths'!$N$2:$S$31,$B60+1,FALSE)</f>
        <v>41.937214526892696</v>
      </c>
      <c r="BW60" s="21">
        <f>VLOOKUP(BW$6,'MonteCarlo Policy Paths'!$N$2:$S$31,$B60+1,FALSE)</f>
        <v>45.285702034805901</v>
      </c>
      <c r="BX60" s="21">
        <f>VLOOKUP(BX$6,'MonteCarlo Policy Paths'!$N$2:$S$31,$B60+1,FALSE)</f>
        <v>48.923675973628832</v>
      </c>
      <c r="BY60" s="21">
        <f>VLOOKUP(BY$6,'MonteCarlo Policy Paths'!$N$2:$S$31,$B60+1,FALSE)</f>
        <v>52.880283256992421</v>
      </c>
      <c r="BZ60" s="21">
        <f>VLOOKUP(BZ$6,'MonteCarlo Policy Paths'!$N$2:$S$31,$B60+1,FALSE)</f>
        <v>57.179951130409847</v>
      </c>
      <c r="CA60" s="21">
        <f>VLOOKUP(CA$6,'MonteCarlo Policy Paths'!$N$2:$S$31,$B60+1,FALSE)</f>
        <v>59.199989570907007</v>
      </c>
      <c r="CB60" s="21">
        <f>VLOOKUP(CB$6,'MonteCarlo Policy Paths'!$N$2:$S$31,$B60+1,FALSE)</f>
        <v>61.304348310445278</v>
      </c>
      <c r="CC60" s="21">
        <f>VLOOKUP(CC$6,'MonteCarlo Policy Paths'!$N$2:$S$31,$B60+1,FALSE)</f>
        <v>63.486799757257046</v>
      </c>
      <c r="CD60" s="21">
        <f>VLOOKUP(CD$6,'MonteCarlo Policy Paths'!$N$2:$S$31,$B60+1,FALSE)</f>
        <v>65.754412861465767</v>
      </c>
      <c r="CE60" s="21">
        <f>VLOOKUP(CE$6,'MonteCarlo Policy Paths'!$N$2:$S$31,$B60+1,FALSE)</f>
        <v>68.097759333367534</v>
      </c>
      <c r="CF60" s="21">
        <f>VLOOKUP(CF$6,'MonteCarlo Policy Paths'!$N$2:$S$31,$B60+1,FALSE)</f>
        <v>70.548973057852507</v>
      </c>
      <c r="CG60" s="21">
        <f>VLOOKUP(CG$6,'MonteCarlo Policy Paths'!$N$2:$S$31,$B60+1,FALSE)</f>
        <v>73.077007009761019</v>
      </c>
      <c r="CH60" s="21">
        <f>VLOOKUP(CH$6,'MonteCarlo Policy Paths'!$N$2:$S$31,$B60+1,FALSE)</f>
        <v>75.691476032446857</v>
      </c>
      <c r="CI60" s="21">
        <f>VLOOKUP(CI$6,'MonteCarlo Policy Paths'!$N$2:$S$31,$B60+1,FALSE)</f>
        <v>78.404802280730166</v>
      </c>
      <c r="CJ60" s="21">
        <f>VLOOKUP(CJ$6,'MonteCarlo Policy Paths'!$N$2:$S$31,$B60+1,FALSE)</f>
        <v>81.224927058038162</v>
      </c>
      <c r="CK60" s="21">
        <f>VLOOKUP(CK$6,'MonteCarlo Policy Paths'!$N$2:$S$31,$B60+1,FALSE)</f>
        <v>84.152487263770951</v>
      </c>
      <c r="CL60" s="21">
        <f>VLOOKUP(CL$6,'MonteCarlo Policy Paths'!$N$2:$S$31,$B60+1,FALSE)</f>
        <v>87.19069011352974</v>
      </c>
      <c r="CM60" s="21">
        <f>VLOOKUP(CM$6,'MonteCarlo Policy Paths'!$N$2:$S$31,$B60+1,FALSE)</f>
        <v>90.339519718236858</v>
      </c>
      <c r="CN60" s="21">
        <f>VLOOKUP(CN$6,'MonteCarlo Policy Paths'!$N$2:$S$31,$B60+1,FALSE)</f>
        <v>93.604800202242828</v>
      </c>
      <c r="CO60" s="164">
        <f>VLOOKUP(CO$6,'MonteCarlo Policy Paths'!$N$2:$S$31,$B60+1,FALSE)</f>
        <v>96.983684685934094</v>
      </c>
      <c r="CQ60" s="163">
        <f>BM60*VLOOKUP(AI$6,'Greenhouse Gas Costs Avoided'!$A$2:$I$32,9,FALSE)</f>
        <v>1.3592994724454583</v>
      </c>
      <c r="CR60" s="21">
        <f>BN60*VLOOKUP(AJ$6,'Greenhouse Gas Costs Avoided'!$A$2:$I$32,9,FALSE)</f>
        <v>1.4645999210963487</v>
      </c>
      <c r="CS60" s="21">
        <f>BO60*VLOOKUP(AK$6,'Greenhouse Gas Costs Avoided'!$A$2:$I$32,9,FALSE)</f>
        <v>1.5786241167474793</v>
      </c>
      <c r="CT60" s="21">
        <f>BP60*VLOOKUP(AL$6,'Greenhouse Gas Costs Avoided'!$A$2:$I$32,9,FALSE)</f>
        <v>1.7020005350363183</v>
      </c>
      <c r="CU60" s="21">
        <f>BQ60*VLOOKUP(AM$6,'Greenhouse Gas Costs Avoided'!$A$2:$I$32,9,FALSE)</f>
        <v>1.8344847601494692</v>
      </c>
      <c r="CV60" s="21">
        <f>BR60*VLOOKUP(AN$6,'Greenhouse Gas Costs Avoided'!$A$2:$I$32,9,FALSE)</f>
        <v>1.9746133378475101</v>
      </c>
      <c r="CW60" s="21">
        <f>BS60*VLOOKUP(AO$6,'Greenhouse Gas Costs Avoided'!$A$2:$I$32,9,FALSE)</f>
        <v>2.1245462941611284</v>
      </c>
      <c r="CX60" s="21">
        <f>BT60*VLOOKUP(AP$6,'Greenhouse Gas Costs Avoided'!$A$2:$I$32,9,FALSE)</f>
        <v>2.2866000479177169</v>
      </c>
      <c r="CY60" s="21">
        <f>BU60*VLOOKUP(AQ$6,'Greenhouse Gas Costs Avoided'!$A$2:$I$32,9,FALSE)</f>
        <v>2.4617783228380428</v>
      </c>
      <c r="CZ60" s="21">
        <f>BV60*VLOOKUP(AR$6,'Greenhouse Gas Costs Avoided'!$A$2:$I$32,9,FALSE)</f>
        <v>2.6567335747552212</v>
      </c>
      <c r="DA60" s="21">
        <f>BW60*VLOOKUP(AS$6,'Greenhouse Gas Costs Avoided'!$A$2:$I$32,9,FALSE)</f>
        <v>2.8688611394320973</v>
      </c>
      <c r="DB60" s="21">
        <f>BX60*VLOOKUP(AT$6,'Greenhouse Gas Costs Avoided'!$A$2:$I$32,9,FALSE)</f>
        <v>3.099327745676475</v>
      </c>
      <c r="DC60" s="21">
        <f>BY60*VLOOKUP(AU$6,'Greenhouse Gas Costs Avoided'!$A$2:$I$32,9,FALSE)</f>
        <v>3.3499798581359799</v>
      </c>
      <c r="DD60" s="21">
        <f>BZ60*VLOOKUP(AV$6,'Greenhouse Gas Costs Avoided'!$A$2:$I$32,9,FALSE)</f>
        <v>3.6223649492411436</v>
      </c>
      <c r="DE60" s="21">
        <f>CA60*VLOOKUP(AW$6,'Greenhouse Gas Costs Avoided'!$A$2:$I$32,9,FALSE)</f>
        <v>3.7503349159570667</v>
      </c>
      <c r="DF60" s="21">
        <f>CB60*VLOOKUP(AX$6,'Greenhouse Gas Costs Avoided'!$A$2:$I$32,9,FALSE)</f>
        <v>3.8836465958035138</v>
      </c>
      <c r="DG60" s="21">
        <f>CC60*VLOOKUP(AY$6,'Greenhouse Gas Costs Avoided'!$A$2:$I$32,9,FALSE)</f>
        <v>4.0219054692034097</v>
      </c>
      <c r="DH60" s="21">
        <f>CD60*VLOOKUP(AZ$6,'Greenhouse Gas Costs Avoided'!$A$2:$I$32,9,FALSE)</f>
        <v>4.1655593560070496</v>
      </c>
      <c r="DI60" s="21">
        <f>CE60*VLOOKUP(BA$6,'Greenhouse Gas Costs Avoided'!$A$2:$I$32,9,FALSE)</f>
        <v>4.3140109715809301</v>
      </c>
      <c r="DJ60" s="21">
        <f>CF60*VLOOKUP(BB$6,'Greenhouse Gas Costs Avoided'!$A$2:$I$32,9,FALSE)</f>
        <v>4.4692960059878768</v>
      </c>
      <c r="DK60" s="21">
        <f>CG60*VLOOKUP(BC$6,'Greenhouse Gas Costs Avoided'!$A$2:$I$32,9,FALSE)</f>
        <v>4.629447622014963</v>
      </c>
      <c r="DL60" s="21">
        <f>CH60*VLOOKUP(BD$6,'Greenhouse Gas Costs Avoided'!$A$2:$I$32,9,FALSE)</f>
        <v>4.7950749225184994</v>
      </c>
      <c r="DM60" s="21">
        <f>CI60*VLOOKUP(BE$6,'Greenhouse Gas Costs Avoided'!$A$2:$I$32,9,FALSE)</f>
        <v>4.9669648542748472</v>
      </c>
      <c r="DN60" s="21">
        <f>CJ60*VLOOKUP(BF$6,'Greenhouse Gas Costs Avoided'!$A$2:$I$32,9,FALSE)</f>
        <v>5.1456205009456273</v>
      </c>
      <c r="DO60" s="21">
        <f>CK60*VLOOKUP(BG$6,'Greenhouse Gas Costs Avoided'!$A$2:$I$32,9,FALSE)</f>
        <v>5.331082210275417</v>
      </c>
      <c r="DP60" s="21">
        <f>CL60*VLOOKUP(BH$6,'Greenhouse Gas Costs Avoided'!$A$2:$I$32,9,FALSE)</f>
        <v>5.5235531602164318</v>
      </c>
      <c r="DQ60" s="21">
        <f>CM60*VLOOKUP(BI$6,'Greenhouse Gas Costs Avoided'!$A$2:$I$32,9,FALSE)</f>
        <v>5.723032344191421</v>
      </c>
      <c r="DR60" s="21">
        <f>CN60*VLOOKUP(BJ$6,'Greenhouse Gas Costs Avoided'!$A$2:$I$32,9,FALSE)</f>
        <v>5.9298887220104266</v>
      </c>
      <c r="DS60" s="164">
        <f>CO60*VLOOKUP(BK$6,'Greenhouse Gas Costs Avoided'!$A$2:$I$32,9,FALSE)</f>
        <v>6.1439419431008639</v>
      </c>
    </row>
    <row r="61" spans="1:123" x14ac:dyDescent="0.35">
      <c r="A61" s="174">
        <v>55</v>
      </c>
      <c r="B61" s="12">
        <v>4</v>
      </c>
      <c r="C61" s="175">
        <v>2023</v>
      </c>
      <c r="E61" s="20">
        <v>0</v>
      </c>
      <c r="F61" s="21">
        <v>82.346532180449415</v>
      </c>
      <c r="G61" s="21">
        <v>84.002844861871253</v>
      </c>
      <c r="H61" s="21">
        <v>85.659157543293105</v>
      </c>
      <c r="I61" s="21">
        <v>86.918851036576825</v>
      </c>
      <c r="J61" s="21">
        <v>88.178544529860531</v>
      </c>
      <c r="K61" s="21">
        <v>89.438238023144251</v>
      </c>
      <c r="L61" s="21">
        <v>90.697931516427971</v>
      </c>
      <c r="M61" s="21">
        <v>91.95762500971172</v>
      </c>
      <c r="N61" s="21">
        <v>93.21731850299544</v>
      </c>
      <c r="O61" s="21">
        <v>94.47701199627916</v>
      </c>
      <c r="P61" s="21">
        <v>95.73670548956288</v>
      </c>
      <c r="Q61" s="21">
        <v>96.996398982846586</v>
      </c>
      <c r="R61" s="21">
        <v>98.25609247613032</v>
      </c>
      <c r="S61" s="21">
        <v>99.65157958594628</v>
      </c>
      <c r="T61" s="21">
        <v>101.04706669576224</v>
      </c>
      <c r="U61" s="21">
        <v>102.4425538055782</v>
      </c>
      <c r="V61" s="21">
        <v>103.83804091539416</v>
      </c>
      <c r="W61" s="21">
        <v>105.23352802521011</v>
      </c>
      <c r="X61" s="21">
        <v>106.47156953138905</v>
      </c>
      <c r="Y61" s="21">
        <v>107.709611037568</v>
      </c>
      <c r="Z61" s="21">
        <v>108.94765254374694</v>
      </c>
      <c r="AA61" s="21">
        <v>110.18569404992589</v>
      </c>
      <c r="AB61" s="21">
        <v>111.42373555610482</v>
      </c>
      <c r="AC61" s="21">
        <v>112.86811731331359</v>
      </c>
      <c r="AD61" s="21">
        <v>114.31249907052236</v>
      </c>
      <c r="AE61" s="21">
        <v>115.75688082773114</v>
      </c>
      <c r="AF61" s="21">
        <v>117.20126258493991</v>
      </c>
      <c r="AG61" s="22">
        <v>119.5319620819439</v>
      </c>
      <c r="AI61" s="20">
        <v>0</v>
      </c>
      <c r="AJ61" s="21">
        <v>5.2166744805659615</v>
      </c>
      <c r="AK61" s="21">
        <v>5.3216023247413169</v>
      </c>
      <c r="AL61" s="21">
        <v>5.4265301689166732</v>
      </c>
      <c r="AM61" s="21">
        <v>5.5063320831654474</v>
      </c>
      <c r="AN61" s="21">
        <v>5.5861339974142208</v>
      </c>
      <c r="AO61" s="21">
        <v>5.665935911662995</v>
      </c>
      <c r="AP61" s="21">
        <v>5.7457378259117702</v>
      </c>
      <c r="AQ61" s="21">
        <v>5.8255397401605462</v>
      </c>
      <c r="AR61" s="21">
        <v>5.9053416544093205</v>
      </c>
      <c r="AS61" s="21">
        <v>5.9851435686580947</v>
      </c>
      <c r="AT61" s="21">
        <v>6.0649454829068699</v>
      </c>
      <c r="AU61" s="21">
        <v>6.1447473971556432</v>
      </c>
      <c r="AV61" s="21">
        <v>6.2245493114044184</v>
      </c>
      <c r="AW61" s="21">
        <v>6.312953786990386</v>
      </c>
      <c r="AX61" s="21">
        <v>6.4013582625763545</v>
      </c>
      <c r="AY61" s="21">
        <v>6.4897627381623222</v>
      </c>
      <c r="AZ61" s="21">
        <v>6.5781672137482907</v>
      </c>
      <c r="BA61" s="21">
        <v>6.6665716893342575</v>
      </c>
      <c r="BB61" s="21">
        <v>6.7450019445028957</v>
      </c>
      <c r="BC61" s="21">
        <v>6.8234321996715348</v>
      </c>
      <c r="BD61" s="21">
        <v>6.901862454840173</v>
      </c>
      <c r="BE61" s="21">
        <v>6.9802927100088112</v>
      </c>
      <c r="BF61" s="21">
        <v>7.0587229651774486</v>
      </c>
      <c r="BG61" s="21">
        <v>7.1502249295408609</v>
      </c>
      <c r="BH61" s="21">
        <v>7.2417268939042723</v>
      </c>
      <c r="BI61" s="21">
        <v>7.3332288582676846</v>
      </c>
      <c r="BJ61" s="21">
        <v>7.424730822631096</v>
      </c>
      <c r="BK61" s="22">
        <v>7.5723812490175435</v>
      </c>
      <c r="BM61" s="163">
        <f>VLOOKUP(BM$6,'MonteCarlo Policy Paths'!$N$2:$S$31,$B61+1,FALSE)</f>
        <v>21.456887556927661</v>
      </c>
      <c r="BN61" s="21">
        <f>VLOOKUP(BN$6,'MonteCarlo Policy Paths'!$N$2:$S$31,$B61+1,FALSE)</f>
        <v>23.119081894670884</v>
      </c>
      <c r="BO61" s="21">
        <f>VLOOKUP(BO$6,'MonteCarlo Policy Paths'!$N$2:$S$31,$B61+1,FALSE)</f>
        <v>24.918982795429599</v>
      </c>
      <c r="BP61" s="21">
        <f>VLOOKUP(BP$6,'MonteCarlo Policy Paths'!$N$2:$S$31,$B61+1,FALSE)</f>
        <v>26.866510906830612</v>
      </c>
      <c r="BQ61" s="21">
        <f>VLOOKUP(BQ$6,'MonteCarlo Policy Paths'!$N$2:$S$31,$B61+1,FALSE)</f>
        <v>28.957808063155838</v>
      </c>
      <c r="BR61" s="21">
        <f>VLOOKUP(BR$6,'MonteCarlo Policy Paths'!$N$2:$S$31,$B61+1,FALSE)</f>
        <v>31.169773267386955</v>
      </c>
      <c r="BS61" s="21">
        <f>VLOOKUP(BS$6,'MonteCarlo Policy Paths'!$N$2:$S$31,$B61+1,FALSE)</f>
        <v>33.536503079259326</v>
      </c>
      <c r="BT61" s="21">
        <f>VLOOKUP(BT$6,'MonteCarlo Policy Paths'!$N$2:$S$31,$B61+1,FALSE)</f>
        <v>36.094562758542168</v>
      </c>
      <c r="BU61" s="21">
        <f>VLOOKUP(BU$6,'MonteCarlo Policy Paths'!$N$2:$S$31,$B61+1,FALSE)</f>
        <v>38.859796339203925</v>
      </c>
      <c r="BV61" s="21">
        <f>VLOOKUP(BV$6,'MonteCarlo Policy Paths'!$N$2:$S$31,$B61+1,FALSE)</f>
        <v>41.937214526892696</v>
      </c>
      <c r="BW61" s="21">
        <f>VLOOKUP(BW$6,'MonteCarlo Policy Paths'!$N$2:$S$31,$B61+1,FALSE)</f>
        <v>45.285702034805901</v>
      </c>
      <c r="BX61" s="21">
        <f>VLOOKUP(BX$6,'MonteCarlo Policy Paths'!$N$2:$S$31,$B61+1,FALSE)</f>
        <v>48.923675973628832</v>
      </c>
      <c r="BY61" s="21">
        <f>VLOOKUP(BY$6,'MonteCarlo Policy Paths'!$N$2:$S$31,$B61+1,FALSE)</f>
        <v>52.880283256992421</v>
      </c>
      <c r="BZ61" s="21">
        <f>VLOOKUP(BZ$6,'MonteCarlo Policy Paths'!$N$2:$S$31,$B61+1,FALSE)</f>
        <v>57.179951130409847</v>
      </c>
      <c r="CA61" s="21">
        <f>VLOOKUP(CA$6,'MonteCarlo Policy Paths'!$N$2:$S$31,$B61+1,FALSE)</f>
        <v>59.199989570907007</v>
      </c>
      <c r="CB61" s="21">
        <f>VLOOKUP(CB$6,'MonteCarlo Policy Paths'!$N$2:$S$31,$B61+1,FALSE)</f>
        <v>61.304348310445278</v>
      </c>
      <c r="CC61" s="21">
        <f>VLOOKUP(CC$6,'MonteCarlo Policy Paths'!$N$2:$S$31,$B61+1,FALSE)</f>
        <v>63.486799757257046</v>
      </c>
      <c r="CD61" s="21">
        <f>VLOOKUP(CD$6,'MonteCarlo Policy Paths'!$N$2:$S$31,$B61+1,FALSE)</f>
        <v>65.754412861465767</v>
      </c>
      <c r="CE61" s="21">
        <f>VLOOKUP(CE$6,'MonteCarlo Policy Paths'!$N$2:$S$31,$B61+1,FALSE)</f>
        <v>68.097759333367534</v>
      </c>
      <c r="CF61" s="21">
        <f>VLOOKUP(CF$6,'MonteCarlo Policy Paths'!$N$2:$S$31,$B61+1,FALSE)</f>
        <v>70.548973057852507</v>
      </c>
      <c r="CG61" s="21">
        <f>VLOOKUP(CG$6,'MonteCarlo Policy Paths'!$N$2:$S$31,$B61+1,FALSE)</f>
        <v>73.077007009761019</v>
      </c>
      <c r="CH61" s="21">
        <f>VLOOKUP(CH$6,'MonteCarlo Policy Paths'!$N$2:$S$31,$B61+1,FALSE)</f>
        <v>75.691476032446857</v>
      </c>
      <c r="CI61" s="21">
        <f>VLOOKUP(CI$6,'MonteCarlo Policy Paths'!$N$2:$S$31,$B61+1,FALSE)</f>
        <v>78.404802280730166</v>
      </c>
      <c r="CJ61" s="21">
        <f>VLOOKUP(CJ$6,'MonteCarlo Policy Paths'!$N$2:$S$31,$B61+1,FALSE)</f>
        <v>81.224927058038162</v>
      </c>
      <c r="CK61" s="21">
        <f>VLOOKUP(CK$6,'MonteCarlo Policy Paths'!$N$2:$S$31,$B61+1,FALSE)</f>
        <v>84.152487263770951</v>
      </c>
      <c r="CL61" s="21">
        <f>VLOOKUP(CL$6,'MonteCarlo Policy Paths'!$N$2:$S$31,$B61+1,FALSE)</f>
        <v>87.19069011352974</v>
      </c>
      <c r="CM61" s="21">
        <f>VLOOKUP(CM$6,'MonteCarlo Policy Paths'!$N$2:$S$31,$B61+1,FALSE)</f>
        <v>90.339519718236858</v>
      </c>
      <c r="CN61" s="21">
        <f>VLOOKUP(CN$6,'MonteCarlo Policy Paths'!$N$2:$S$31,$B61+1,FALSE)</f>
        <v>93.604800202242828</v>
      </c>
      <c r="CO61" s="164">
        <f>VLOOKUP(CO$6,'MonteCarlo Policy Paths'!$N$2:$S$31,$B61+1,FALSE)</f>
        <v>96.983684685934094</v>
      </c>
      <c r="CQ61" s="163">
        <f>BM61*VLOOKUP(AI$6,'Greenhouse Gas Costs Avoided'!$A$2:$I$32,9,FALSE)</f>
        <v>1.3592994724454583</v>
      </c>
      <c r="CR61" s="21">
        <f>BN61*VLOOKUP(AJ$6,'Greenhouse Gas Costs Avoided'!$A$2:$I$32,9,FALSE)</f>
        <v>1.4645999210963487</v>
      </c>
      <c r="CS61" s="21">
        <f>BO61*VLOOKUP(AK$6,'Greenhouse Gas Costs Avoided'!$A$2:$I$32,9,FALSE)</f>
        <v>1.5786241167474793</v>
      </c>
      <c r="CT61" s="21">
        <f>BP61*VLOOKUP(AL$6,'Greenhouse Gas Costs Avoided'!$A$2:$I$32,9,FALSE)</f>
        <v>1.7020005350363183</v>
      </c>
      <c r="CU61" s="21">
        <f>BQ61*VLOOKUP(AM$6,'Greenhouse Gas Costs Avoided'!$A$2:$I$32,9,FALSE)</f>
        <v>1.8344847601494692</v>
      </c>
      <c r="CV61" s="21">
        <f>BR61*VLOOKUP(AN$6,'Greenhouse Gas Costs Avoided'!$A$2:$I$32,9,FALSE)</f>
        <v>1.9746133378475101</v>
      </c>
      <c r="CW61" s="21">
        <f>BS61*VLOOKUP(AO$6,'Greenhouse Gas Costs Avoided'!$A$2:$I$32,9,FALSE)</f>
        <v>2.1245462941611284</v>
      </c>
      <c r="CX61" s="21">
        <f>BT61*VLOOKUP(AP$6,'Greenhouse Gas Costs Avoided'!$A$2:$I$32,9,FALSE)</f>
        <v>2.2866000479177169</v>
      </c>
      <c r="CY61" s="21">
        <f>BU61*VLOOKUP(AQ$6,'Greenhouse Gas Costs Avoided'!$A$2:$I$32,9,FALSE)</f>
        <v>2.4617783228380428</v>
      </c>
      <c r="CZ61" s="21">
        <f>BV61*VLOOKUP(AR$6,'Greenhouse Gas Costs Avoided'!$A$2:$I$32,9,FALSE)</f>
        <v>2.6567335747552212</v>
      </c>
      <c r="DA61" s="21">
        <f>BW61*VLOOKUP(AS$6,'Greenhouse Gas Costs Avoided'!$A$2:$I$32,9,FALSE)</f>
        <v>2.8688611394320973</v>
      </c>
      <c r="DB61" s="21">
        <f>BX61*VLOOKUP(AT$6,'Greenhouse Gas Costs Avoided'!$A$2:$I$32,9,FALSE)</f>
        <v>3.099327745676475</v>
      </c>
      <c r="DC61" s="21">
        <f>BY61*VLOOKUP(AU$6,'Greenhouse Gas Costs Avoided'!$A$2:$I$32,9,FALSE)</f>
        <v>3.3499798581359799</v>
      </c>
      <c r="DD61" s="21">
        <f>BZ61*VLOOKUP(AV$6,'Greenhouse Gas Costs Avoided'!$A$2:$I$32,9,FALSE)</f>
        <v>3.6223649492411436</v>
      </c>
      <c r="DE61" s="21">
        <f>CA61*VLOOKUP(AW$6,'Greenhouse Gas Costs Avoided'!$A$2:$I$32,9,FALSE)</f>
        <v>3.7503349159570667</v>
      </c>
      <c r="DF61" s="21">
        <f>CB61*VLOOKUP(AX$6,'Greenhouse Gas Costs Avoided'!$A$2:$I$32,9,FALSE)</f>
        <v>3.8836465958035138</v>
      </c>
      <c r="DG61" s="21">
        <f>CC61*VLOOKUP(AY$6,'Greenhouse Gas Costs Avoided'!$A$2:$I$32,9,FALSE)</f>
        <v>4.0219054692034097</v>
      </c>
      <c r="DH61" s="21">
        <f>CD61*VLOOKUP(AZ$6,'Greenhouse Gas Costs Avoided'!$A$2:$I$32,9,FALSE)</f>
        <v>4.1655593560070496</v>
      </c>
      <c r="DI61" s="21">
        <f>CE61*VLOOKUP(BA$6,'Greenhouse Gas Costs Avoided'!$A$2:$I$32,9,FALSE)</f>
        <v>4.3140109715809301</v>
      </c>
      <c r="DJ61" s="21">
        <f>CF61*VLOOKUP(BB$6,'Greenhouse Gas Costs Avoided'!$A$2:$I$32,9,FALSE)</f>
        <v>4.4692960059878768</v>
      </c>
      <c r="DK61" s="21">
        <f>CG61*VLOOKUP(BC$6,'Greenhouse Gas Costs Avoided'!$A$2:$I$32,9,FALSE)</f>
        <v>4.629447622014963</v>
      </c>
      <c r="DL61" s="21">
        <f>CH61*VLOOKUP(BD$6,'Greenhouse Gas Costs Avoided'!$A$2:$I$32,9,FALSE)</f>
        <v>4.7950749225184994</v>
      </c>
      <c r="DM61" s="21">
        <f>CI61*VLOOKUP(BE$6,'Greenhouse Gas Costs Avoided'!$A$2:$I$32,9,FALSE)</f>
        <v>4.9669648542748472</v>
      </c>
      <c r="DN61" s="21">
        <f>CJ61*VLOOKUP(BF$6,'Greenhouse Gas Costs Avoided'!$A$2:$I$32,9,FALSE)</f>
        <v>5.1456205009456273</v>
      </c>
      <c r="DO61" s="21">
        <f>CK61*VLOOKUP(BG$6,'Greenhouse Gas Costs Avoided'!$A$2:$I$32,9,FALSE)</f>
        <v>5.331082210275417</v>
      </c>
      <c r="DP61" s="21">
        <f>CL61*VLOOKUP(BH$6,'Greenhouse Gas Costs Avoided'!$A$2:$I$32,9,FALSE)</f>
        <v>5.5235531602164318</v>
      </c>
      <c r="DQ61" s="21">
        <f>CM61*VLOOKUP(BI$6,'Greenhouse Gas Costs Avoided'!$A$2:$I$32,9,FALSE)</f>
        <v>5.723032344191421</v>
      </c>
      <c r="DR61" s="21">
        <f>CN61*VLOOKUP(BJ$6,'Greenhouse Gas Costs Avoided'!$A$2:$I$32,9,FALSE)</f>
        <v>5.9298887220104266</v>
      </c>
      <c r="DS61" s="164">
        <f>CO61*VLOOKUP(BK$6,'Greenhouse Gas Costs Avoided'!$A$2:$I$32,9,FALSE)</f>
        <v>6.1439419431008639</v>
      </c>
    </row>
    <row r="62" spans="1:123" x14ac:dyDescent="0.35">
      <c r="A62" s="174">
        <v>56</v>
      </c>
      <c r="B62" s="12">
        <v>5</v>
      </c>
      <c r="C62" s="175">
        <v>2023</v>
      </c>
      <c r="E62" s="20">
        <v>0</v>
      </c>
      <c r="F62" s="21">
        <v>82.346532180449415</v>
      </c>
      <c r="G62" s="21">
        <v>84.002844861871253</v>
      </c>
      <c r="H62" s="21">
        <v>85.659157543293105</v>
      </c>
      <c r="I62" s="21">
        <v>86.918851036576825</v>
      </c>
      <c r="J62" s="21">
        <v>88.178544529860531</v>
      </c>
      <c r="K62" s="21">
        <v>89.438238023144251</v>
      </c>
      <c r="L62" s="21">
        <v>90.697931516427971</v>
      </c>
      <c r="M62" s="21">
        <v>91.95762500971172</v>
      </c>
      <c r="N62" s="21">
        <v>93.21731850299544</v>
      </c>
      <c r="O62" s="21">
        <v>94.47701199627916</v>
      </c>
      <c r="P62" s="21">
        <v>95.73670548956288</v>
      </c>
      <c r="Q62" s="21">
        <v>96.996398982846586</v>
      </c>
      <c r="R62" s="21">
        <v>99.874634841342697</v>
      </c>
      <c r="S62" s="21">
        <v>101.93553668931256</v>
      </c>
      <c r="T62" s="21">
        <v>104.04258519817796</v>
      </c>
      <c r="U62" s="21">
        <v>106.18472717196582</v>
      </c>
      <c r="V62" s="21">
        <v>108.36780972271322</v>
      </c>
      <c r="W62" s="21">
        <v>110.57648338650839</v>
      </c>
      <c r="X62" s="21">
        <v>112.7694544213079</v>
      </c>
      <c r="Y62" s="21">
        <v>114.98228749612761</v>
      </c>
      <c r="Z62" s="21">
        <v>117.22345778349788</v>
      </c>
      <c r="AA62" s="21">
        <v>119.50474742044912</v>
      </c>
      <c r="AB62" s="21">
        <v>121.83201137782079</v>
      </c>
      <c r="AC62" s="21">
        <v>124.30483685770574</v>
      </c>
      <c r="AD62" s="21">
        <v>126.81952160325447</v>
      </c>
      <c r="AE62" s="21">
        <v>129.37127756316897</v>
      </c>
      <c r="AF62" s="21">
        <v>131.96243899653103</v>
      </c>
      <c r="AG62" s="22">
        <v>135.47056479945655</v>
      </c>
      <c r="AI62" s="20">
        <v>0</v>
      </c>
      <c r="AJ62" s="21">
        <v>5.2166744805659615</v>
      </c>
      <c r="AK62" s="21">
        <v>5.3216023247413169</v>
      </c>
      <c r="AL62" s="21">
        <v>5.4265301689166732</v>
      </c>
      <c r="AM62" s="21">
        <v>5.5063320831654474</v>
      </c>
      <c r="AN62" s="21">
        <v>5.5861339974142208</v>
      </c>
      <c r="AO62" s="21">
        <v>5.665935911662995</v>
      </c>
      <c r="AP62" s="21">
        <v>5.7457378259117702</v>
      </c>
      <c r="AQ62" s="21">
        <v>5.8255397401605462</v>
      </c>
      <c r="AR62" s="21">
        <v>5.9053416544093205</v>
      </c>
      <c r="AS62" s="21">
        <v>5.9851435686580947</v>
      </c>
      <c r="AT62" s="21">
        <v>6.0649454829068699</v>
      </c>
      <c r="AU62" s="21">
        <v>6.1447473971556432</v>
      </c>
      <c r="AV62" s="21">
        <v>6.327084396109818</v>
      </c>
      <c r="AW62" s="21">
        <v>6.4576430704410743</v>
      </c>
      <c r="AX62" s="21">
        <v>6.5911251478821242</v>
      </c>
      <c r="AY62" s="21">
        <v>6.7268304055597685</v>
      </c>
      <c r="AZ62" s="21">
        <v>6.8651292595600424</v>
      </c>
      <c r="BA62" s="21">
        <v>7.0050493173053994</v>
      </c>
      <c r="BB62" s="21">
        <v>7.1439746093722221</v>
      </c>
      <c r="BC62" s="21">
        <v>7.2841581669004034</v>
      </c>
      <c r="BD62" s="21">
        <v>7.426136894299721</v>
      </c>
      <c r="BE62" s="21">
        <v>7.5706571930511553</v>
      </c>
      <c r="BF62" s="21">
        <v>7.7180899770979394</v>
      </c>
      <c r="BG62" s="21">
        <v>7.8747441218959366</v>
      </c>
      <c r="BH62" s="21">
        <v>8.0340500621877027</v>
      </c>
      <c r="BI62" s="21">
        <v>8.1957044736636782</v>
      </c>
      <c r="BJ62" s="21">
        <v>8.3598552322508848</v>
      </c>
      <c r="BK62" s="22">
        <v>8.5820959249206545</v>
      </c>
      <c r="BM62" s="163">
        <f>VLOOKUP(BM$6,'MonteCarlo Policy Paths'!$N$2:$S$31,$B62+1,FALSE)</f>
        <v>24.184299884200797</v>
      </c>
      <c r="BN62" s="21">
        <f>VLOOKUP(BN$6,'MonteCarlo Policy Paths'!$N$2:$S$31,$B62+1,FALSE)</f>
        <v>26.797135120393484</v>
      </c>
      <c r="BO62" s="21">
        <f>VLOOKUP(BO$6,'MonteCarlo Policy Paths'!$N$2:$S$31,$B62+1,FALSE)</f>
        <v>29.690826715826198</v>
      </c>
      <c r="BP62" s="21">
        <f>VLOOKUP(BP$6,'MonteCarlo Policy Paths'!$N$2:$S$31,$B62+1,FALSE)</f>
        <v>32.893001978364566</v>
      </c>
      <c r="BQ62" s="21">
        <f>VLOOKUP(BQ$6,'MonteCarlo Policy Paths'!$N$2:$S$31,$B62+1,FALSE)</f>
        <v>36.420098382625895</v>
      </c>
      <c r="BR62" s="21">
        <f>VLOOKUP(BR$6,'MonteCarlo Policy Paths'!$N$2:$S$31,$B62+1,FALSE)</f>
        <v>40.279471956541457</v>
      </c>
      <c r="BS62" s="21">
        <f>VLOOKUP(BS$6,'MonteCarlo Policy Paths'!$N$2:$S$31,$B62+1,FALSE)</f>
        <v>44.515635375675203</v>
      </c>
      <c r="BT62" s="21">
        <f>VLOOKUP(BT$6,'MonteCarlo Policy Paths'!$N$2:$S$31,$B62+1,FALSE)</f>
        <v>49.196171227791872</v>
      </c>
      <c r="BU62" s="21">
        <f>VLOOKUP(BU$6,'MonteCarlo Policy Paths'!$N$2:$S$31,$B62+1,FALSE)</f>
        <v>54.364766335209197</v>
      </c>
      <c r="BV62" s="21">
        <f>VLOOKUP(BV$6,'MonteCarlo Policy Paths'!$N$2:$S$31,$B62+1,FALSE)</f>
        <v>60.140596575631633</v>
      </c>
      <c r="BW62" s="21">
        <f>VLOOKUP(BW$6,'MonteCarlo Policy Paths'!$N$2:$S$31,$B62+1,FALSE)</f>
        <v>66.545116533046993</v>
      </c>
      <c r="BX62" s="21">
        <f>VLOOKUP(BX$6,'MonteCarlo Policy Paths'!$N$2:$S$31,$B62+1,FALSE)</f>
        <v>73.642612105771832</v>
      </c>
      <c r="BY62" s="21">
        <f>VLOOKUP(BY$6,'MonteCarlo Policy Paths'!$N$2:$S$31,$B62+1,FALSE)</f>
        <v>81.515240678665066</v>
      </c>
      <c r="BZ62" s="21">
        <f>VLOOKUP(BZ$6,'MonteCarlo Policy Paths'!$N$2:$S$31,$B62+1,FALSE)</f>
        <v>90.237354922369406</v>
      </c>
      <c r="CA62" s="21">
        <f>VLOOKUP(CA$6,'MonteCarlo Policy Paths'!$N$2:$S$31,$B62+1,FALSE)</f>
        <v>92.736092415362535</v>
      </c>
      <c r="CB62" s="21">
        <f>VLOOKUP(CB$6,'MonteCarlo Policy Paths'!$N$2:$S$31,$B62+1,FALSE)</f>
        <v>95.321073906264047</v>
      </c>
      <c r="CC62" s="21">
        <f>VLOOKUP(CC$6,'MonteCarlo Policy Paths'!$N$2:$S$31,$B62+1,FALSE)</f>
        <v>97.972807459231774</v>
      </c>
      <c r="CD62" s="21">
        <f>VLOOKUP(CD$6,'MonteCarlo Policy Paths'!$N$2:$S$31,$B62+1,FALSE)</f>
        <v>100.70188743091984</v>
      </c>
      <c r="CE62" s="21">
        <f>VLOOKUP(CE$6,'MonteCarlo Policy Paths'!$N$2:$S$31,$B62+1,FALSE)</f>
        <v>103.48109827693068</v>
      </c>
      <c r="CF62" s="21">
        <f>VLOOKUP(CF$6,'MonteCarlo Policy Paths'!$N$2:$S$31,$B62+1,FALSE)</f>
        <v>106.37744326160868</v>
      </c>
      <c r="CG62" s="21">
        <f>VLOOKUP(CG$6,'MonteCarlo Policy Paths'!$N$2:$S$31,$B62+1,FALSE)</f>
        <v>109.31402956265458</v>
      </c>
      <c r="CH62" s="21">
        <f>VLOOKUP(CH$6,'MonteCarlo Policy Paths'!$N$2:$S$31,$B62+1,FALSE)</f>
        <v>112.30612514839871</v>
      </c>
      <c r="CI62" s="21">
        <f>VLOOKUP(CI$6,'MonteCarlo Policy Paths'!$N$2:$S$31,$B62+1,FALSE)</f>
        <v>115.37497116076017</v>
      </c>
      <c r="CJ62" s="21">
        <f>VLOOKUP(CJ$6,'MonteCarlo Policy Paths'!$N$2:$S$31,$B62+1,FALSE)</f>
        <v>118.53125256657755</v>
      </c>
      <c r="CK62" s="21">
        <f>VLOOKUP(CK$6,'MonteCarlo Policy Paths'!$N$2:$S$31,$B62+1,FALSE)</f>
        <v>121.76875646902944</v>
      </c>
      <c r="CL62" s="21">
        <f>VLOOKUP(CL$6,'MonteCarlo Policy Paths'!$N$2:$S$31,$B62+1,FALSE)</f>
        <v>125.08672773594304</v>
      </c>
      <c r="CM62" s="21">
        <f>VLOOKUP(CM$6,'MonteCarlo Policy Paths'!$N$2:$S$31,$B62+1,FALSE)</f>
        <v>128.47676069968128</v>
      </c>
      <c r="CN62" s="21">
        <f>VLOOKUP(CN$6,'MonteCarlo Policy Paths'!$N$2:$S$31,$B62+1,FALSE)</f>
        <v>131.94323193005201</v>
      </c>
      <c r="CO62" s="164">
        <f>VLOOKUP(CO$6,'MonteCarlo Policy Paths'!$N$2:$S$31,$B62+1,FALSE)</f>
        <v>135.47056479945655</v>
      </c>
      <c r="CQ62" s="163">
        <f>BM62*VLOOKUP(AI$6,'Greenhouse Gas Costs Avoided'!$A$2:$I$32,9,FALSE)</f>
        <v>1.5320817610121258</v>
      </c>
      <c r="CR62" s="21">
        <f>BN62*VLOOKUP(AJ$6,'Greenhouse Gas Costs Avoided'!$A$2:$I$32,9,FALSE)</f>
        <v>1.6976055607114411</v>
      </c>
      <c r="CS62" s="21">
        <f>BO62*VLOOKUP(AK$6,'Greenhouse Gas Costs Avoided'!$A$2:$I$32,9,FALSE)</f>
        <v>1.8809216846672472</v>
      </c>
      <c r="CT62" s="21">
        <f>BP62*VLOOKUP(AL$6,'Greenhouse Gas Costs Avoided'!$A$2:$I$32,9,FALSE)</f>
        <v>2.0837803301021003</v>
      </c>
      <c r="CU62" s="21">
        <f>BQ62*VLOOKUP(AM$6,'Greenhouse Gas Costs Avoided'!$A$2:$I$32,9,FALSE)</f>
        <v>2.3072228153580183</v>
      </c>
      <c r="CV62" s="21">
        <f>BR62*VLOOKUP(AN$6,'Greenhouse Gas Costs Avoided'!$A$2:$I$32,9,FALSE)</f>
        <v>2.5517151467399573</v>
      </c>
      <c r="CW62" s="21">
        <f>BS62*VLOOKUP(AO$6,'Greenhouse Gas Costs Avoided'!$A$2:$I$32,9,FALSE)</f>
        <v>2.8200772139570236</v>
      </c>
      <c r="CX62" s="21">
        <f>BT62*VLOOKUP(AP$6,'Greenhouse Gas Costs Avoided'!$A$2:$I$32,9,FALSE)</f>
        <v>3.1165903917263735</v>
      </c>
      <c r="CY62" s="21">
        <f>BU62*VLOOKUP(AQ$6,'Greenhouse Gas Costs Avoided'!$A$2:$I$32,9,FALSE)</f>
        <v>3.444022251736667</v>
      </c>
      <c r="CZ62" s="21">
        <f>BV62*VLOOKUP(AR$6,'Greenhouse Gas Costs Avoided'!$A$2:$I$32,9,FALSE)</f>
        <v>3.8099226171979153</v>
      </c>
      <c r="DA62" s="21">
        <f>BW62*VLOOKUP(AS$6,'Greenhouse Gas Costs Avoided'!$A$2:$I$32,9,FALSE)</f>
        <v>4.2156506416508543</v>
      </c>
      <c r="DB62" s="21">
        <f>BX62*VLOOKUP(AT$6,'Greenhouse Gas Costs Avoided'!$A$2:$I$32,9,FALSE)</f>
        <v>4.6652788536686769</v>
      </c>
      <c r="DC62" s="21">
        <f>BY62*VLOOKUP(AU$6,'Greenhouse Gas Costs Avoided'!$A$2:$I$32,9,FALSE)</f>
        <v>5.1640119451993618</v>
      </c>
      <c r="DD62" s="21">
        <f>BZ62*VLOOKUP(AV$6,'Greenhouse Gas Costs Avoided'!$A$2:$I$32,9,FALSE)</f>
        <v>5.7165601774917221</v>
      </c>
      <c r="DE62" s="21">
        <f>CA62*VLOOKUP(AW$6,'Greenhouse Gas Costs Avoided'!$A$2:$I$32,9,FALSE)</f>
        <v>5.8748558551380645</v>
      </c>
      <c r="DF62" s="21">
        <f>CB62*VLOOKUP(AX$6,'Greenhouse Gas Costs Avoided'!$A$2:$I$32,9,FALSE)</f>
        <v>6.0386151127443357</v>
      </c>
      <c r="DG62" s="21">
        <f>CC62*VLOOKUP(AY$6,'Greenhouse Gas Costs Avoided'!$A$2:$I$32,9,FALSE)</f>
        <v>6.2066031310462346</v>
      </c>
      <c r="DH62" s="21">
        <f>CD62*VLOOKUP(AZ$6,'Greenhouse Gas Costs Avoided'!$A$2:$I$32,9,FALSE)</f>
        <v>6.3794910653253769</v>
      </c>
      <c r="DI62" s="21">
        <f>CE62*VLOOKUP(BA$6,'Greenhouse Gas Costs Avoided'!$A$2:$I$32,9,FALSE)</f>
        <v>6.5555548036832505</v>
      </c>
      <c r="DJ62" s="21">
        <f>CF62*VLOOKUP(BB$6,'Greenhouse Gas Costs Avoided'!$A$2:$I$32,9,FALSE)</f>
        <v>6.7390390205459019</v>
      </c>
      <c r="DK62" s="21">
        <f>CG62*VLOOKUP(BC$6,'Greenhouse Gas Costs Avoided'!$A$2:$I$32,9,FALSE)</f>
        <v>6.9250725353887148</v>
      </c>
      <c r="DL62" s="21">
        <f>CH62*VLOOKUP(BD$6,'Greenhouse Gas Costs Avoided'!$A$2:$I$32,9,FALSE)</f>
        <v>7.114622578022705</v>
      </c>
      <c r="DM62" s="21">
        <f>CI62*VLOOKUP(BE$6,'Greenhouse Gas Costs Avoided'!$A$2:$I$32,9,FALSE)</f>
        <v>7.309034780377397</v>
      </c>
      <c r="DN62" s="21">
        <f>CJ62*VLOOKUP(BF$6,'Greenhouse Gas Costs Avoided'!$A$2:$I$32,9,FALSE)</f>
        <v>7.5089860379134308</v>
      </c>
      <c r="DO62" s="21">
        <f>CK62*VLOOKUP(BG$6,'Greenhouse Gas Costs Avoided'!$A$2:$I$32,9,FALSE)</f>
        <v>7.714082761982441</v>
      </c>
      <c r="DP62" s="21">
        <f>CL62*VLOOKUP(BH$6,'Greenhouse Gas Costs Avoided'!$A$2:$I$32,9,FALSE)</f>
        <v>7.9242771147625906</v>
      </c>
      <c r="DQ62" s="21">
        <f>CM62*VLOOKUP(BI$6,'Greenhouse Gas Costs Avoided'!$A$2:$I$32,9,FALSE)</f>
        <v>8.1390365949973802</v>
      </c>
      <c r="DR62" s="21">
        <f>CN62*VLOOKUP(BJ$6,'Greenhouse Gas Costs Avoided'!$A$2:$I$32,9,FALSE)</f>
        <v>8.358638459535694</v>
      </c>
      <c r="DS62" s="164">
        <f>CO62*VLOOKUP(BK$6,'Greenhouse Gas Costs Avoided'!$A$2:$I$32,9,FALSE)</f>
        <v>8.5820959249206545</v>
      </c>
    </row>
    <row r="63" spans="1:123" x14ac:dyDescent="0.35">
      <c r="A63" s="174">
        <v>57</v>
      </c>
      <c r="B63" s="12">
        <v>3</v>
      </c>
      <c r="C63" s="175">
        <v>2023</v>
      </c>
      <c r="E63" s="20">
        <v>0</v>
      </c>
      <c r="F63" s="21">
        <v>82.346532180449415</v>
      </c>
      <c r="G63" s="21">
        <v>84.002844861871253</v>
      </c>
      <c r="H63" s="21">
        <v>85.659157543293105</v>
      </c>
      <c r="I63" s="21">
        <v>86.918851036576825</v>
      </c>
      <c r="J63" s="21">
        <v>88.178544529860531</v>
      </c>
      <c r="K63" s="21">
        <v>89.438238023144251</v>
      </c>
      <c r="L63" s="21">
        <v>90.697931516427971</v>
      </c>
      <c r="M63" s="21">
        <v>91.95762500971172</v>
      </c>
      <c r="N63" s="21">
        <v>93.21731850299544</v>
      </c>
      <c r="O63" s="21">
        <v>94.47701199627916</v>
      </c>
      <c r="P63" s="21">
        <v>95.73670548956288</v>
      </c>
      <c r="Q63" s="21">
        <v>96.996398982846586</v>
      </c>
      <c r="R63" s="21">
        <v>101.49317720655506</v>
      </c>
      <c r="S63" s="21">
        <v>104.21949379267882</v>
      </c>
      <c r="T63" s="21">
        <v>107.03810370059369</v>
      </c>
      <c r="U63" s="21">
        <v>109.92690053835344</v>
      </c>
      <c r="V63" s="21">
        <v>112.89757853003228</v>
      </c>
      <c r="W63" s="21">
        <v>115.91943874780665</v>
      </c>
      <c r="X63" s="21">
        <v>119.06733931122673</v>
      </c>
      <c r="Y63" s="21">
        <v>122.25496395468721</v>
      </c>
      <c r="Z63" s="21">
        <v>125.4992630232488</v>
      </c>
      <c r="AA63" s="21">
        <v>128.82380079097237</v>
      </c>
      <c r="AB63" s="21">
        <v>132.24028719953677</v>
      </c>
      <c r="AC63" s="21">
        <v>135.74155640209787</v>
      </c>
      <c r="AD63" s="21">
        <v>139.32654413598658</v>
      </c>
      <c r="AE63" s="21">
        <v>142.9856742986068</v>
      </c>
      <c r="AF63" s="21">
        <v>146.72361540812219</v>
      </c>
      <c r="AG63" s="22">
        <v>150.52284977717397</v>
      </c>
      <c r="AI63" s="20">
        <v>0</v>
      </c>
      <c r="AJ63" s="21">
        <v>5.2166744805659615</v>
      </c>
      <c r="AK63" s="21">
        <v>5.3216023247413169</v>
      </c>
      <c r="AL63" s="21">
        <v>5.4265301689166732</v>
      </c>
      <c r="AM63" s="21">
        <v>5.5063320831654474</v>
      </c>
      <c r="AN63" s="21">
        <v>5.5861339974142208</v>
      </c>
      <c r="AO63" s="21">
        <v>5.665935911662995</v>
      </c>
      <c r="AP63" s="21">
        <v>5.7457378259117702</v>
      </c>
      <c r="AQ63" s="21">
        <v>5.8255397401605462</v>
      </c>
      <c r="AR63" s="21">
        <v>5.9053416544093205</v>
      </c>
      <c r="AS63" s="21">
        <v>5.9851435686580947</v>
      </c>
      <c r="AT63" s="21">
        <v>6.0649454829068699</v>
      </c>
      <c r="AU63" s="21">
        <v>6.1447473971556432</v>
      </c>
      <c r="AV63" s="21">
        <v>6.4296194808152167</v>
      </c>
      <c r="AW63" s="21">
        <v>6.6023323538917609</v>
      </c>
      <c r="AX63" s="21">
        <v>6.7808920331878957</v>
      </c>
      <c r="AY63" s="21">
        <v>6.9638980729572149</v>
      </c>
      <c r="AZ63" s="21">
        <v>7.1520913053717949</v>
      </c>
      <c r="BA63" s="21">
        <v>7.3435269452765404</v>
      </c>
      <c r="BB63" s="21">
        <v>7.5429472742415475</v>
      </c>
      <c r="BC63" s="21">
        <v>7.744884134129272</v>
      </c>
      <c r="BD63" s="21">
        <v>7.950411333759269</v>
      </c>
      <c r="BE63" s="21">
        <v>8.161021676093501</v>
      </c>
      <c r="BF63" s="21">
        <v>8.3774569890184303</v>
      </c>
      <c r="BG63" s="21">
        <v>8.5992633142510115</v>
      </c>
      <c r="BH63" s="21">
        <v>8.8263732304711304</v>
      </c>
      <c r="BI63" s="21">
        <v>9.05818008905967</v>
      </c>
      <c r="BJ63" s="21">
        <v>9.2949796418706736</v>
      </c>
      <c r="BK63" s="22">
        <v>9.5356621388007277</v>
      </c>
      <c r="BM63" s="163">
        <f>VLOOKUP(BM$6,'MonteCarlo Policy Paths'!$N$2:$S$31,$B63+1,FALSE)</f>
        <v>24.400896901266854</v>
      </c>
      <c r="BN63" s="21">
        <f>VLOOKUP(BN$6,'MonteCarlo Policy Paths'!$N$2:$S$31,$B63+1,FALSE)</f>
        <v>27.277092285564247</v>
      </c>
      <c r="BO63" s="21">
        <f>VLOOKUP(BO$6,'MonteCarlo Policy Paths'!$N$2:$S$31,$B63+1,FALSE)</f>
        <v>30.488398193607274</v>
      </c>
      <c r="BP63" s="21">
        <f>VLOOKUP(BP$6,'MonteCarlo Policy Paths'!$N$2:$S$31,$B63+1,FALSE)</f>
        <v>34.070901710124843</v>
      </c>
      <c r="BQ63" s="21">
        <f>VLOOKUP(BQ$6,'MonteCarlo Policy Paths'!$N$2:$S$31,$B63+1,FALSE)</f>
        <v>38.049962908416198</v>
      </c>
      <c r="BR63" s="21">
        <f>VLOOKUP(BR$6,'MonteCarlo Policy Paths'!$N$2:$S$31,$B63+1,FALSE)</f>
        <v>42.441930627628253</v>
      </c>
      <c r="BS63" s="21">
        <f>VLOOKUP(BS$6,'MonteCarlo Policy Paths'!$N$2:$S$31,$B63+1,FALSE)</f>
        <v>47.302864628556662</v>
      </c>
      <c r="BT63" s="21">
        <f>VLOOKUP(BT$6,'MonteCarlo Policy Paths'!$N$2:$S$31,$B63+1,FALSE)</f>
        <v>52.715092471952183</v>
      </c>
      <c r="BU63" s="21">
        <f>VLOOKUP(BU$6,'MonteCarlo Policy Paths'!$N$2:$S$31,$B63+1,FALSE)</f>
        <v>58.737483764437521</v>
      </c>
      <c r="BV63" s="21">
        <f>VLOOKUP(BV$6,'MonteCarlo Policy Paths'!$N$2:$S$31,$B63+1,FALSE)</f>
        <v>65.512636340122413</v>
      </c>
      <c r="BW63" s="21">
        <f>VLOOKUP(BW$6,'MonteCarlo Policy Paths'!$N$2:$S$31,$B63+1,FALSE)</f>
        <v>73.079994851258945</v>
      </c>
      <c r="BX63" s="21">
        <f>VLOOKUP(BX$6,'MonteCarlo Policy Paths'!$N$2:$S$31,$B63+1,FALSE)</f>
        <v>81.527096411801594</v>
      </c>
      <c r="BY63" s="21">
        <f>VLOOKUP(BY$6,'MonteCarlo Policy Paths'!$N$2:$S$31,$B63+1,FALSE)</f>
        <v>90.963600198236662</v>
      </c>
      <c r="BZ63" s="21">
        <f>VLOOKUP(BZ$6,'MonteCarlo Policy Paths'!$N$2:$S$31,$B63+1,FALSE)</f>
        <v>101.49317720655506</v>
      </c>
      <c r="CA63" s="21">
        <f>VLOOKUP(CA$6,'MonteCarlo Policy Paths'!$N$2:$S$31,$B63+1,FALSE)</f>
        <v>104.21949379267882</v>
      </c>
      <c r="CB63" s="21">
        <f>VLOOKUP(CB$6,'MonteCarlo Policy Paths'!$N$2:$S$31,$B63+1,FALSE)</f>
        <v>107.03810370059369</v>
      </c>
      <c r="CC63" s="21">
        <f>VLOOKUP(CC$6,'MonteCarlo Policy Paths'!$N$2:$S$31,$B63+1,FALSE)</f>
        <v>109.92690053835344</v>
      </c>
      <c r="CD63" s="21">
        <f>VLOOKUP(CD$6,'MonteCarlo Policy Paths'!$N$2:$S$31,$B63+1,FALSE)</f>
        <v>112.89757853003228</v>
      </c>
      <c r="CE63" s="21">
        <f>VLOOKUP(CE$6,'MonteCarlo Policy Paths'!$N$2:$S$31,$B63+1,FALSE)</f>
        <v>115.91943874780665</v>
      </c>
      <c r="CF63" s="21">
        <f>VLOOKUP(CF$6,'MonteCarlo Policy Paths'!$N$2:$S$31,$B63+1,FALSE)</f>
        <v>119.06733931122673</v>
      </c>
      <c r="CG63" s="21">
        <f>VLOOKUP(CG$6,'MonteCarlo Policy Paths'!$N$2:$S$31,$B63+1,FALSE)</f>
        <v>122.25496395468721</v>
      </c>
      <c r="CH63" s="21">
        <f>VLOOKUP(CH$6,'MonteCarlo Policy Paths'!$N$2:$S$31,$B63+1,FALSE)</f>
        <v>125.4992630232488</v>
      </c>
      <c r="CI63" s="21">
        <f>VLOOKUP(CI$6,'MonteCarlo Policy Paths'!$N$2:$S$31,$B63+1,FALSE)</f>
        <v>128.82380079097237</v>
      </c>
      <c r="CJ63" s="21">
        <f>VLOOKUP(CJ$6,'MonteCarlo Policy Paths'!$N$2:$S$31,$B63+1,FALSE)</f>
        <v>132.24028719953677</v>
      </c>
      <c r="CK63" s="21">
        <f>VLOOKUP(CK$6,'MonteCarlo Policy Paths'!$N$2:$S$31,$B63+1,FALSE)</f>
        <v>135.74155640209787</v>
      </c>
      <c r="CL63" s="21">
        <f>VLOOKUP(CL$6,'MonteCarlo Policy Paths'!$N$2:$S$31,$B63+1,FALSE)</f>
        <v>139.32654413598658</v>
      </c>
      <c r="CM63" s="21">
        <f>VLOOKUP(CM$6,'MonteCarlo Policy Paths'!$N$2:$S$31,$B63+1,FALSE)</f>
        <v>142.9856742986068</v>
      </c>
      <c r="CN63" s="21">
        <f>VLOOKUP(CN$6,'MonteCarlo Policy Paths'!$N$2:$S$31,$B63+1,FALSE)</f>
        <v>146.72361540812219</v>
      </c>
      <c r="CO63" s="164">
        <f>VLOOKUP(CO$6,'MonteCarlo Policy Paths'!$N$2:$S$31,$B63+1,FALSE)</f>
        <v>150.52284977717397</v>
      </c>
      <c r="CQ63" s="163">
        <f>BM63*VLOOKUP(AI$6,'Greenhouse Gas Costs Avoided'!$A$2:$I$32,9,FALSE)</f>
        <v>1.5458032390340439</v>
      </c>
      <c r="CR63" s="21">
        <f>BN63*VLOOKUP(AJ$6,'Greenhouse Gas Costs Avoided'!$A$2:$I$32,9,FALSE)</f>
        <v>1.7280109734108424</v>
      </c>
      <c r="CS63" s="21">
        <f>BO63*VLOOKUP(AK$6,'Greenhouse Gas Costs Avoided'!$A$2:$I$32,9,FALSE)</f>
        <v>1.9314480476408618</v>
      </c>
      <c r="CT63" s="21">
        <f>BP63*VLOOKUP(AL$6,'Greenhouse Gas Costs Avoided'!$A$2:$I$32,9,FALSE)</f>
        <v>2.1584005880368746</v>
      </c>
      <c r="CU63" s="21">
        <f>BQ63*VLOOKUP(AM$6,'Greenhouse Gas Costs Avoided'!$A$2:$I$32,9,FALSE)</f>
        <v>2.4104751619151044</v>
      </c>
      <c r="CV63" s="21">
        <f>BR63*VLOOKUP(AN$6,'Greenhouse Gas Costs Avoided'!$A$2:$I$32,9,FALSE)</f>
        <v>2.6887074725371978</v>
      </c>
      <c r="CW63" s="21">
        <f>BS63*VLOOKUP(AO$6,'Greenhouse Gas Costs Avoided'!$A$2:$I$32,9,FALSE)</f>
        <v>2.996648920499946</v>
      </c>
      <c r="CX63" s="21">
        <f>BT63*VLOOKUP(AP$6,'Greenhouse Gas Costs Avoided'!$A$2:$I$32,9,FALSE)</f>
        <v>3.339514978438852</v>
      </c>
      <c r="CY63" s="21">
        <f>BU63*VLOOKUP(AQ$6,'Greenhouse Gas Costs Avoided'!$A$2:$I$32,9,FALSE)</f>
        <v>3.7210350514231747</v>
      </c>
      <c r="CZ63" s="21">
        <f>BV63*VLOOKUP(AR$6,'Greenhouse Gas Costs Avoided'!$A$2:$I$32,9,FALSE)</f>
        <v>4.1502427497639598</v>
      </c>
      <c r="DA63" s="21">
        <f>BW63*VLOOKUP(AS$6,'Greenhouse Gas Costs Avoided'!$A$2:$I$32,9,FALSE)</f>
        <v>4.6296369025600148</v>
      </c>
      <c r="DB63" s="21">
        <f>BX63*VLOOKUP(AT$6,'Greenhouse Gas Costs Avoided'!$A$2:$I$32,9,FALSE)</f>
        <v>5.1647630090130283</v>
      </c>
      <c r="DC63" s="21">
        <f>BY63*VLOOKUP(AU$6,'Greenhouse Gas Costs Avoided'!$A$2:$I$32,9,FALSE)</f>
        <v>5.7625680068068199</v>
      </c>
      <c r="DD63" s="21">
        <f>BZ63*VLOOKUP(AV$6,'Greenhouse Gas Costs Avoided'!$A$2:$I$32,9,FALSE)</f>
        <v>6.4296194808152167</v>
      </c>
      <c r="DE63" s="21">
        <f>CA63*VLOOKUP(AW$6,'Greenhouse Gas Costs Avoided'!$A$2:$I$32,9,FALSE)</f>
        <v>6.6023323538917609</v>
      </c>
      <c r="DF63" s="21">
        <f>CB63*VLOOKUP(AX$6,'Greenhouse Gas Costs Avoided'!$A$2:$I$32,9,FALSE)</f>
        <v>6.7808920331878957</v>
      </c>
      <c r="DG63" s="21">
        <f>CC63*VLOOKUP(AY$6,'Greenhouse Gas Costs Avoided'!$A$2:$I$32,9,FALSE)</f>
        <v>6.9638980729572149</v>
      </c>
      <c r="DH63" s="21">
        <f>CD63*VLOOKUP(AZ$6,'Greenhouse Gas Costs Avoided'!$A$2:$I$32,9,FALSE)</f>
        <v>7.1520913053717949</v>
      </c>
      <c r="DI63" s="21">
        <f>CE63*VLOOKUP(BA$6,'Greenhouse Gas Costs Avoided'!$A$2:$I$32,9,FALSE)</f>
        <v>7.3435269452765404</v>
      </c>
      <c r="DJ63" s="21">
        <f>CF63*VLOOKUP(BB$6,'Greenhouse Gas Costs Avoided'!$A$2:$I$32,9,FALSE)</f>
        <v>7.5429472742415475</v>
      </c>
      <c r="DK63" s="21">
        <f>CG63*VLOOKUP(BC$6,'Greenhouse Gas Costs Avoided'!$A$2:$I$32,9,FALSE)</f>
        <v>7.744884134129272</v>
      </c>
      <c r="DL63" s="21">
        <f>CH63*VLOOKUP(BD$6,'Greenhouse Gas Costs Avoided'!$A$2:$I$32,9,FALSE)</f>
        <v>7.950411333759269</v>
      </c>
      <c r="DM63" s="21">
        <f>CI63*VLOOKUP(BE$6,'Greenhouse Gas Costs Avoided'!$A$2:$I$32,9,FALSE)</f>
        <v>8.161021676093501</v>
      </c>
      <c r="DN63" s="21">
        <f>CJ63*VLOOKUP(BF$6,'Greenhouse Gas Costs Avoided'!$A$2:$I$32,9,FALSE)</f>
        <v>8.3774569890184303</v>
      </c>
      <c r="DO63" s="21">
        <f>CK63*VLOOKUP(BG$6,'Greenhouse Gas Costs Avoided'!$A$2:$I$32,9,FALSE)</f>
        <v>8.5992633142510115</v>
      </c>
      <c r="DP63" s="21">
        <f>CL63*VLOOKUP(BH$6,'Greenhouse Gas Costs Avoided'!$A$2:$I$32,9,FALSE)</f>
        <v>8.8263732304711304</v>
      </c>
      <c r="DQ63" s="21">
        <f>CM63*VLOOKUP(BI$6,'Greenhouse Gas Costs Avoided'!$A$2:$I$32,9,FALSE)</f>
        <v>9.05818008905967</v>
      </c>
      <c r="DR63" s="21">
        <f>CN63*VLOOKUP(BJ$6,'Greenhouse Gas Costs Avoided'!$A$2:$I$32,9,FALSE)</f>
        <v>9.2949796418706736</v>
      </c>
      <c r="DS63" s="164">
        <f>CO63*VLOOKUP(BK$6,'Greenhouse Gas Costs Avoided'!$A$2:$I$32,9,FALSE)</f>
        <v>9.5356621388007277</v>
      </c>
    </row>
    <row r="64" spans="1:123" x14ac:dyDescent="0.35">
      <c r="A64" s="174">
        <v>58</v>
      </c>
      <c r="B64" s="12">
        <v>2</v>
      </c>
      <c r="C64" s="175">
        <v>2023</v>
      </c>
      <c r="E64" s="20">
        <v>0</v>
      </c>
      <c r="F64" s="21">
        <v>82.346532180449415</v>
      </c>
      <c r="G64" s="21">
        <v>84.002844861871253</v>
      </c>
      <c r="H64" s="21">
        <v>85.659157543293105</v>
      </c>
      <c r="I64" s="21">
        <v>86.918851036576825</v>
      </c>
      <c r="J64" s="21">
        <v>88.178544529860531</v>
      </c>
      <c r="K64" s="21">
        <v>89.438238023144251</v>
      </c>
      <c r="L64" s="21">
        <v>90.697931516427971</v>
      </c>
      <c r="M64" s="21">
        <v>91.95762500971172</v>
      </c>
      <c r="N64" s="21">
        <v>93.21731850299544</v>
      </c>
      <c r="O64" s="21">
        <v>94.47701199627916</v>
      </c>
      <c r="P64" s="21">
        <v>95.73670548956288</v>
      </c>
      <c r="Q64" s="21">
        <v>96.996398982846586</v>
      </c>
      <c r="R64" s="21">
        <v>98.25609247613032</v>
      </c>
      <c r="S64" s="21">
        <v>99.65157958594628</v>
      </c>
      <c r="T64" s="21">
        <v>101.04706669576224</v>
      </c>
      <c r="U64" s="21">
        <v>102.4425538055782</v>
      </c>
      <c r="V64" s="21">
        <v>103.83804091539416</v>
      </c>
      <c r="W64" s="21">
        <v>105.23352802521011</v>
      </c>
      <c r="X64" s="21">
        <v>106.47156953138905</v>
      </c>
      <c r="Y64" s="21">
        <v>107.709611037568</v>
      </c>
      <c r="Z64" s="21">
        <v>108.94765254374694</v>
      </c>
      <c r="AA64" s="21">
        <v>110.18569404992589</v>
      </c>
      <c r="AB64" s="21">
        <v>111.42373555610482</v>
      </c>
      <c r="AC64" s="21">
        <v>112.86811731331359</v>
      </c>
      <c r="AD64" s="21">
        <v>114.31249907052236</v>
      </c>
      <c r="AE64" s="21">
        <v>115.75688082773114</v>
      </c>
      <c r="AF64" s="21">
        <v>117.20126258493991</v>
      </c>
      <c r="AG64" s="22">
        <v>120.41827982173916</v>
      </c>
      <c r="AI64" s="20">
        <v>0</v>
      </c>
      <c r="AJ64" s="21">
        <v>5.2166744805659615</v>
      </c>
      <c r="AK64" s="21">
        <v>5.3216023247413169</v>
      </c>
      <c r="AL64" s="21">
        <v>5.4265301689166732</v>
      </c>
      <c r="AM64" s="21">
        <v>5.5063320831654474</v>
      </c>
      <c r="AN64" s="21">
        <v>5.5861339974142208</v>
      </c>
      <c r="AO64" s="21">
        <v>5.665935911662995</v>
      </c>
      <c r="AP64" s="21">
        <v>5.7457378259117702</v>
      </c>
      <c r="AQ64" s="21">
        <v>5.8255397401605462</v>
      </c>
      <c r="AR64" s="21">
        <v>5.9053416544093205</v>
      </c>
      <c r="AS64" s="21">
        <v>5.9851435686580947</v>
      </c>
      <c r="AT64" s="21">
        <v>6.0649454829068699</v>
      </c>
      <c r="AU64" s="21">
        <v>6.1447473971556432</v>
      </c>
      <c r="AV64" s="21">
        <v>6.2245493114044184</v>
      </c>
      <c r="AW64" s="21">
        <v>6.312953786990386</v>
      </c>
      <c r="AX64" s="21">
        <v>6.4013582625763545</v>
      </c>
      <c r="AY64" s="21">
        <v>6.4897627381623222</v>
      </c>
      <c r="AZ64" s="21">
        <v>6.5781672137482907</v>
      </c>
      <c r="BA64" s="21">
        <v>6.6665716893342575</v>
      </c>
      <c r="BB64" s="21">
        <v>6.7450019445028957</v>
      </c>
      <c r="BC64" s="21">
        <v>6.8234321996715348</v>
      </c>
      <c r="BD64" s="21">
        <v>6.901862454840173</v>
      </c>
      <c r="BE64" s="21">
        <v>6.9802927100088112</v>
      </c>
      <c r="BF64" s="21">
        <v>7.0587229651774486</v>
      </c>
      <c r="BG64" s="21">
        <v>7.1502249295408609</v>
      </c>
      <c r="BH64" s="21">
        <v>7.2417268939042723</v>
      </c>
      <c r="BI64" s="21">
        <v>7.3332288582676846</v>
      </c>
      <c r="BJ64" s="21">
        <v>7.424730822631096</v>
      </c>
      <c r="BK64" s="22">
        <v>7.6285297110405814</v>
      </c>
      <c r="BM64" s="163">
        <f>VLOOKUP(BM$6,'MonteCarlo Policy Paths'!$N$2:$S$31,$B64+1,FALSE)</f>
        <v>23.967702867134744</v>
      </c>
      <c r="BN64" s="21">
        <f>VLOOKUP(BN$6,'MonteCarlo Policy Paths'!$N$2:$S$31,$B64+1,FALSE)</f>
        <v>26.317177955222718</v>
      </c>
      <c r="BO64" s="21">
        <f>VLOOKUP(BO$6,'MonteCarlo Policy Paths'!$N$2:$S$31,$B64+1,FALSE)</f>
        <v>28.893255238045125</v>
      </c>
      <c r="BP64" s="21">
        <f>VLOOKUP(BP$6,'MonteCarlo Policy Paths'!$N$2:$S$31,$B64+1,FALSE)</f>
        <v>31.715102246604285</v>
      </c>
      <c r="BQ64" s="21">
        <f>VLOOKUP(BQ$6,'MonteCarlo Policy Paths'!$N$2:$S$31,$B64+1,FALSE)</f>
        <v>34.790233856835599</v>
      </c>
      <c r="BR64" s="21">
        <f>VLOOKUP(BR$6,'MonteCarlo Policy Paths'!$N$2:$S$31,$B64+1,FALSE)</f>
        <v>38.117013285454661</v>
      </c>
      <c r="BS64" s="21">
        <f>VLOOKUP(BS$6,'MonteCarlo Policy Paths'!$N$2:$S$31,$B64+1,FALSE)</f>
        <v>41.72840612279375</v>
      </c>
      <c r="BT64" s="21">
        <f>VLOOKUP(BT$6,'MonteCarlo Policy Paths'!$N$2:$S$31,$B64+1,FALSE)</f>
        <v>45.677249983631562</v>
      </c>
      <c r="BU64" s="21">
        <f>VLOOKUP(BU$6,'MonteCarlo Policy Paths'!$N$2:$S$31,$B64+1,FALSE)</f>
        <v>49.99204890598088</v>
      </c>
      <c r="BV64" s="21">
        <f>VLOOKUP(BV$6,'MonteCarlo Policy Paths'!$N$2:$S$31,$B64+1,FALSE)</f>
        <v>54.768556811140854</v>
      </c>
      <c r="BW64" s="21">
        <f>VLOOKUP(BW$6,'MonteCarlo Policy Paths'!$N$2:$S$31,$B64+1,FALSE)</f>
        <v>60.010238214835042</v>
      </c>
      <c r="BX64" s="21">
        <f>VLOOKUP(BX$6,'MonteCarlo Policy Paths'!$N$2:$S$31,$B64+1,FALSE)</f>
        <v>65.75812779974207</v>
      </c>
      <c r="BY64" s="21">
        <f>VLOOKUP(BY$6,'MonteCarlo Policy Paths'!$N$2:$S$31,$B64+1,FALSE)</f>
        <v>72.066881159093455</v>
      </c>
      <c r="BZ64" s="21">
        <f>VLOOKUP(BZ$6,'MonteCarlo Policy Paths'!$N$2:$S$31,$B64+1,FALSE)</f>
        <v>78.981532638183737</v>
      </c>
      <c r="CA64" s="21">
        <f>VLOOKUP(CA$6,'MonteCarlo Policy Paths'!$N$2:$S$31,$B64+1,FALSE)</f>
        <v>81.252691038046251</v>
      </c>
      <c r="CB64" s="21">
        <f>VLOOKUP(CB$6,'MonteCarlo Policy Paths'!$N$2:$S$31,$B64+1,FALSE)</f>
        <v>83.604044111934414</v>
      </c>
      <c r="CC64" s="21">
        <f>VLOOKUP(CC$6,'MonteCarlo Policy Paths'!$N$2:$S$31,$B64+1,FALSE)</f>
        <v>86.018714380110126</v>
      </c>
      <c r="CD64" s="21">
        <f>VLOOKUP(CD$6,'MonteCarlo Policy Paths'!$N$2:$S$31,$B64+1,FALSE)</f>
        <v>88.506196331807388</v>
      </c>
      <c r="CE64" s="21">
        <f>VLOOKUP(CE$6,'MonteCarlo Policy Paths'!$N$2:$S$31,$B64+1,FALSE)</f>
        <v>91.042757806054695</v>
      </c>
      <c r="CF64" s="21">
        <f>VLOOKUP(CF$6,'MonteCarlo Policy Paths'!$N$2:$S$31,$B64+1,FALSE)</f>
        <v>93.687547211990633</v>
      </c>
      <c r="CG64" s="21">
        <f>VLOOKUP(CG$6,'MonteCarlo Policy Paths'!$N$2:$S$31,$B64+1,FALSE)</f>
        <v>96.373095170621937</v>
      </c>
      <c r="CH64" s="21">
        <f>VLOOKUP(CH$6,'MonteCarlo Policy Paths'!$N$2:$S$31,$B64+1,FALSE)</f>
        <v>99.112987273548597</v>
      </c>
      <c r="CI64" s="21">
        <f>VLOOKUP(CI$6,'MonteCarlo Policy Paths'!$N$2:$S$31,$B64+1,FALSE)</f>
        <v>101.92614153054797</v>
      </c>
      <c r="CJ64" s="21">
        <f>VLOOKUP(CJ$6,'MonteCarlo Policy Paths'!$N$2:$S$31,$B64+1,FALSE)</f>
        <v>104.82221793361833</v>
      </c>
      <c r="CK64" s="21">
        <f>VLOOKUP(CK$6,'MonteCarlo Policy Paths'!$N$2:$S$31,$B64+1,FALSE)</f>
        <v>107.79595653596101</v>
      </c>
      <c r="CL64" s="21">
        <f>VLOOKUP(CL$6,'MonteCarlo Policy Paths'!$N$2:$S$31,$B64+1,FALSE)</f>
        <v>110.84691133589952</v>
      </c>
      <c r="CM64" s="21">
        <f>VLOOKUP(CM$6,'MonteCarlo Policy Paths'!$N$2:$S$31,$B64+1,FALSE)</f>
        <v>113.96784710075578</v>
      </c>
      <c r="CN64" s="21">
        <f>VLOOKUP(CN$6,'MonteCarlo Policy Paths'!$N$2:$S$31,$B64+1,FALSE)</f>
        <v>117.16284845198182</v>
      </c>
      <c r="CO64" s="164">
        <f>VLOOKUP(CO$6,'MonteCarlo Policy Paths'!$N$2:$S$31,$B64+1,FALSE)</f>
        <v>120.41827982173916</v>
      </c>
      <c r="CQ64" s="163">
        <f>BM64*VLOOKUP(AI$6,'Greenhouse Gas Costs Avoided'!$A$2:$I$32,9,FALSE)</f>
        <v>1.5183602829902079</v>
      </c>
      <c r="CR64" s="21">
        <f>BN64*VLOOKUP(AJ$6,'Greenhouse Gas Costs Avoided'!$A$2:$I$32,9,FALSE)</f>
        <v>1.6672001480120395</v>
      </c>
      <c r="CS64" s="21">
        <f>BO64*VLOOKUP(AK$6,'Greenhouse Gas Costs Avoided'!$A$2:$I$32,9,FALSE)</f>
        <v>1.8303953216936328</v>
      </c>
      <c r="CT64" s="21">
        <f>BP64*VLOOKUP(AL$6,'Greenhouse Gas Costs Avoided'!$A$2:$I$32,9,FALSE)</f>
        <v>2.0091600721673259</v>
      </c>
      <c r="CU64" s="21">
        <f>BQ64*VLOOKUP(AM$6,'Greenhouse Gas Costs Avoided'!$A$2:$I$32,9,FALSE)</f>
        <v>2.2039704688009323</v>
      </c>
      <c r="CV64" s="21">
        <f>BR64*VLOOKUP(AN$6,'Greenhouse Gas Costs Avoided'!$A$2:$I$32,9,FALSE)</f>
        <v>2.4147228209427172</v>
      </c>
      <c r="CW64" s="21">
        <f>BS64*VLOOKUP(AO$6,'Greenhouse Gas Costs Avoided'!$A$2:$I$32,9,FALSE)</f>
        <v>2.6435055074141016</v>
      </c>
      <c r="CX64" s="21">
        <f>BT64*VLOOKUP(AP$6,'Greenhouse Gas Costs Avoided'!$A$2:$I$32,9,FALSE)</f>
        <v>2.8936658050138946</v>
      </c>
      <c r="CY64" s="21">
        <f>BU64*VLOOKUP(AQ$6,'Greenhouse Gas Costs Avoided'!$A$2:$I$32,9,FALSE)</f>
        <v>3.1670094520501597</v>
      </c>
      <c r="CZ64" s="21">
        <f>BV64*VLOOKUP(AR$6,'Greenhouse Gas Costs Avoided'!$A$2:$I$32,9,FALSE)</f>
        <v>3.4696024846318703</v>
      </c>
      <c r="DA64" s="21">
        <f>BW64*VLOOKUP(AS$6,'Greenhouse Gas Costs Avoided'!$A$2:$I$32,9,FALSE)</f>
        <v>3.8016643807416939</v>
      </c>
      <c r="DB64" s="21">
        <f>BX64*VLOOKUP(AT$6,'Greenhouse Gas Costs Avoided'!$A$2:$I$32,9,FALSE)</f>
        <v>4.1657946983243246</v>
      </c>
      <c r="DC64" s="21">
        <f>BY64*VLOOKUP(AU$6,'Greenhouse Gas Costs Avoided'!$A$2:$I$32,9,FALSE)</f>
        <v>4.5654558835919028</v>
      </c>
      <c r="DD64" s="21">
        <f>BZ64*VLOOKUP(AV$6,'Greenhouse Gas Costs Avoided'!$A$2:$I$32,9,FALSE)</f>
        <v>5.0035008741682265</v>
      </c>
      <c r="DE64" s="21">
        <f>CA64*VLOOKUP(AW$6,'Greenhouse Gas Costs Avoided'!$A$2:$I$32,9,FALSE)</f>
        <v>5.1473793563843691</v>
      </c>
      <c r="DF64" s="21">
        <f>CB64*VLOOKUP(AX$6,'Greenhouse Gas Costs Avoided'!$A$2:$I$32,9,FALSE)</f>
        <v>5.2963381923007766</v>
      </c>
      <c r="DG64" s="21">
        <f>CC64*VLOOKUP(AY$6,'Greenhouse Gas Costs Avoided'!$A$2:$I$32,9,FALSE)</f>
        <v>5.4493081891352544</v>
      </c>
      <c r="DH64" s="21">
        <f>CD64*VLOOKUP(AZ$6,'Greenhouse Gas Costs Avoided'!$A$2:$I$32,9,FALSE)</f>
        <v>5.606890825278958</v>
      </c>
      <c r="DI64" s="21">
        <f>CE64*VLOOKUP(BA$6,'Greenhouse Gas Costs Avoided'!$A$2:$I$32,9,FALSE)</f>
        <v>5.7675826620899597</v>
      </c>
      <c r="DJ64" s="21">
        <f>CF64*VLOOKUP(BB$6,'Greenhouse Gas Costs Avoided'!$A$2:$I$32,9,FALSE)</f>
        <v>5.935130766850258</v>
      </c>
      <c r="DK64" s="21">
        <f>CG64*VLOOKUP(BC$6,'Greenhouse Gas Costs Avoided'!$A$2:$I$32,9,FALSE)</f>
        <v>6.1052609366481567</v>
      </c>
      <c r="DL64" s="21">
        <f>CH64*VLOOKUP(BD$6,'Greenhouse Gas Costs Avoided'!$A$2:$I$32,9,FALSE)</f>
        <v>6.2788338222861402</v>
      </c>
      <c r="DM64" s="21">
        <f>CI64*VLOOKUP(BE$6,'Greenhouse Gas Costs Avoided'!$A$2:$I$32,9,FALSE)</f>
        <v>6.4570478846612929</v>
      </c>
      <c r="DN64" s="21">
        <f>CJ64*VLOOKUP(BF$6,'Greenhouse Gas Costs Avoided'!$A$2:$I$32,9,FALSE)</f>
        <v>6.6405150868084322</v>
      </c>
      <c r="DO64" s="21">
        <f>CK64*VLOOKUP(BG$6,'Greenhouse Gas Costs Avoided'!$A$2:$I$32,9,FALSE)</f>
        <v>6.8289022097138705</v>
      </c>
      <c r="DP64" s="21">
        <f>CL64*VLOOKUP(BH$6,'Greenhouse Gas Costs Avoided'!$A$2:$I$32,9,FALSE)</f>
        <v>7.0221809990540507</v>
      </c>
      <c r="DQ64" s="21">
        <f>CM64*VLOOKUP(BI$6,'Greenhouse Gas Costs Avoided'!$A$2:$I$32,9,FALSE)</f>
        <v>7.2198931009350886</v>
      </c>
      <c r="DR64" s="21">
        <f>CN64*VLOOKUP(BJ$6,'Greenhouse Gas Costs Avoided'!$A$2:$I$32,9,FALSE)</f>
        <v>7.4222972772007143</v>
      </c>
      <c r="DS64" s="164">
        <f>CO64*VLOOKUP(BK$6,'Greenhouse Gas Costs Avoided'!$A$2:$I$32,9,FALSE)</f>
        <v>7.6285297110405814</v>
      </c>
    </row>
    <row r="65" spans="1:123" x14ac:dyDescent="0.35">
      <c r="A65" s="174">
        <v>59</v>
      </c>
      <c r="B65" s="12">
        <v>4</v>
      </c>
      <c r="C65" s="175">
        <v>2023</v>
      </c>
      <c r="E65" s="20">
        <v>0</v>
      </c>
      <c r="F65" s="21">
        <v>82.346532180449415</v>
      </c>
      <c r="G65" s="21">
        <v>84.002844861871253</v>
      </c>
      <c r="H65" s="21">
        <v>85.659157543293105</v>
      </c>
      <c r="I65" s="21">
        <v>86.918851036576825</v>
      </c>
      <c r="J65" s="21">
        <v>88.178544529860531</v>
      </c>
      <c r="K65" s="21">
        <v>89.438238023144251</v>
      </c>
      <c r="L65" s="21">
        <v>90.697931516427971</v>
      </c>
      <c r="M65" s="21">
        <v>91.95762500971172</v>
      </c>
      <c r="N65" s="21">
        <v>93.21731850299544</v>
      </c>
      <c r="O65" s="21">
        <v>94.47701199627916</v>
      </c>
      <c r="P65" s="21">
        <v>95.73670548956288</v>
      </c>
      <c r="Q65" s="21">
        <v>96.996398982846586</v>
      </c>
      <c r="R65" s="21">
        <v>98.25609247613032</v>
      </c>
      <c r="S65" s="21">
        <v>99.65157958594628</v>
      </c>
      <c r="T65" s="21">
        <v>101.04706669576224</v>
      </c>
      <c r="U65" s="21">
        <v>102.4425538055782</v>
      </c>
      <c r="V65" s="21">
        <v>103.83804091539416</v>
      </c>
      <c r="W65" s="21">
        <v>105.23352802521011</v>
      </c>
      <c r="X65" s="21">
        <v>106.47156953138905</v>
      </c>
      <c r="Y65" s="21">
        <v>107.709611037568</v>
      </c>
      <c r="Z65" s="21">
        <v>108.94765254374694</v>
      </c>
      <c r="AA65" s="21">
        <v>110.18569404992589</v>
      </c>
      <c r="AB65" s="21">
        <v>111.42373555610482</v>
      </c>
      <c r="AC65" s="21">
        <v>112.86811731331359</v>
      </c>
      <c r="AD65" s="21">
        <v>114.31249907052236</v>
      </c>
      <c r="AE65" s="21">
        <v>115.75688082773114</v>
      </c>
      <c r="AF65" s="21">
        <v>117.20126258493991</v>
      </c>
      <c r="AG65" s="22">
        <v>119.5319620819439</v>
      </c>
      <c r="AI65" s="20">
        <v>0</v>
      </c>
      <c r="AJ65" s="21">
        <v>5.2166744805659615</v>
      </c>
      <c r="AK65" s="21">
        <v>5.3216023247413169</v>
      </c>
      <c r="AL65" s="21">
        <v>5.4265301689166732</v>
      </c>
      <c r="AM65" s="21">
        <v>5.5063320831654474</v>
      </c>
      <c r="AN65" s="21">
        <v>5.5861339974142208</v>
      </c>
      <c r="AO65" s="21">
        <v>5.665935911662995</v>
      </c>
      <c r="AP65" s="21">
        <v>5.7457378259117702</v>
      </c>
      <c r="AQ65" s="21">
        <v>5.8255397401605462</v>
      </c>
      <c r="AR65" s="21">
        <v>5.9053416544093205</v>
      </c>
      <c r="AS65" s="21">
        <v>5.9851435686580947</v>
      </c>
      <c r="AT65" s="21">
        <v>6.0649454829068699</v>
      </c>
      <c r="AU65" s="21">
        <v>6.1447473971556432</v>
      </c>
      <c r="AV65" s="21">
        <v>6.2245493114044184</v>
      </c>
      <c r="AW65" s="21">
        <v>6.312953786990386</v>
      </c>
      <c r="AX65" s="21">
        <v>6.4013582625763545</v>
      </c>
      <c r="AY65" s="21">
        <v>6.4897627381623222</v>
      </c>
      <c r="AZ65" s="21">
        <v>6.5781672137482907</v>
      </c>
      <c r="BA65" s="21">
        <v>6.6665716893342575</v>
      </c>
      <c r="BB65" s="21">
        <v>6.7450019445028957</v>
      </c>
      <c r="BC65" s="21">
        <v>6.8234321996715348</v>
      </c>
      <c r="BD65" s="21">
        <v>6.901862454840173</v>
      </c>
      <c r="BE65" s="21">
        <v>6.9802927100088112</v>
      </c>
      <c r="BF65" s="21">
        <v>7.0587229651774486</v>
      </c>
      <c r="BG65" s="21">
        <v>7.1502249295408609</v>
      </c>
      <c r="BH65" s="21">
        <v>7.2417268939042723</v>
      </c>
      <c r="BI65" s="21">
        <v>7.3332288582676846</v>
      </c>
      <c r="BJ65" s="21">
        <v>7.424730822631096</v>
      </c>
      <c r="BK65" s="22">
        <v>7.5723812490175435</v>
      </c>
      <c r="BM65" s="163">
        <f>VLOOKUP(BM$6,'MonteCarlo Policy Paths'!$N$2:$S$31,$B65+1,FALSE)</f>
        <v>21.456887556927661</v>
      </c>
      <c r="BN65" s="21">
        <f>VLOOKUP(BN$6,'MonteCarlo Policy Paths'!$N$2:$S$31,$B65+1,FALSE)</f>
        <v>23.119081894670884</v>
      </c>
      <c r="BO65" s="21">
        <f>VLOOKUP(BO$6,'MonteCarlo Policy Paths'!$N$2:$S$31,$B65+1,FALSE)</f>
        <v>24.918982795429599</v>
      </c>
      <c r="BP65" s="21">
        <f>VLOOKUP(BP$6,'MonteCarlo Policy Paths'!$N$2:$S$31,$B65+1,FALSE)</f>
        <v>26.866510906830612</v>
      </c>
      <c r="BQ65" s="21">
        <f>VLOOKUP(BQ$6,'MonteCarlo Policy Paths'!$N$2:$S$31,$B65+1,FALSE)</f>
        <v>28.957808063155838</v>
      </c>
      <c r="BR65" s="21">
        <f>VLOOKUP(BR$6,'MonteCarlo Policy Paths'!$N$2:$S$31,$B65+1,FALSE)</f>
        <v>31.169773267386955</v>
      </c>
      <c r="BS65" s="21">
        <f>VLOOKUP(BS$6,'MonteCarlo Policy Paths'!$N$2:$S$31,$B65+1,FALSE)</f>
        <v>33.536503079259326</v>
      </c>
      <c r="BT65" s="21">
        <f>VLOOKUP(BT$6,'MonteCarlo Policy Paths'!$N$2:$S$31,$B65+1,FALSE)</f>
        <v>36.094562758542168</v>
      </c>
      <c r="BU65" s="21">
        <f>VLOOKUP(BU$6,'MonteCarlo Policy Paths'!$N$2:$S$31,$B65+1,FALSE)</f>
        <v>38.859796339203925</v>
      </c>
      <c r="BV65" s="21">
        <f>VLOOKUP(BV$6,'MonteCarlo Policy Paths'!$N$2:$S$31,$B65+1,FALSE)</f>
        <v>41.937214526892696</v>
      </c>
      <c r="BW65" s="21">
        <f>VLOOKUP(BW$6,'MonteCarlo Policy Paths'!$N$2:$S$31,$B65+1,FALSE)</f>
        <v>45.285702034805901</v>
      </c>
      <c r="BX65" s="21">
        <f>VLOOKUP(BX$6,'MonteCarlo Policy Paths'!$N$2:$S$31,$B65+1,FALSE)</f>
        <v>48.923675973628832</v>
      </c>
      <c r="BY65" s="21">
        <f>VLOOKUP(BY$6,'MonteCarlo Policy Paths'!$N$2:$S$31,$B65+1,FALSE)</f>
        <v>52.880283256992421</v>
      </c>
      <c r="BZ65" s="21">
        <f>VLOOKUP(BZ$6,'MonteCarlo Policy Paths'!$N$2:$S$31,$B65+1,FALSE)</f>
        <v>57.179951130409847</v>
      </c>
      <c r="CA65" s="21">
        <f>VLOOKUP(CA$6,'MonteCarlo Policy Paths'!$N$2:$S$31,$B65+1,FALSE)</f>
        <v>59.199989570907007</v>
      </c>
      <c r="CB65" s="21">
        <f>VLOOKUP(CB$6,'MonteCarlo Policy Paths'!$N$2:$S$31,$B65+1,FALSE)</f>
        <v>61.304348310445278</v>
      </c>
      <c r="CC65" s="21">
        <f>VLOOKUP(CC$6,'MonteCarlo Policy Paths'!$N$2:$S$31,$B65+1,FALSE)</f>
        <v>63.486799757257046</v>
      </c>
      <c r="CD65" s="21">
        <f>VLOOKUP(CD$6,'MonteCarlo Policy Paths'!$N$2:$S$31,$B65+1,FALSE)</f>
        <v>65.754412861465767</v>
      </c>
      <c r="CE65" s="21">
        <f>VLOOKUP(CE$6,'MonteCarlo Policy Paths'!$N$2:$S$31,$B65+1,FALSE)</f>
        <v>68.097759333367534</v>
      </c>
      <c r="CF65" s="21">
        <f>VLOOKUP(CF$6,'MonteCarlo Policy Paths'!$N$2:$S$31,$B65+1,FALSE)</f>
        <v>70.548973057852507</v>
      </c>
      <c r="CG65" s="21">
        <f>VLOOKUP(CG$6,'MonteCarlo Policy Paths'!$N$2:$S$31,$B65+1,FALSE)</f>
        <v>73.077007009761019</v>
      </c>
      <c r="CH65" s="21">
        <f>VLOOKUP(CH$6,'MonteCarlo Policy Paths'!$N$2:$S$31,$B65+1,FALSE)</f>
        <v>75.691476032446857</v>
      </c>
      <c r="CI65" s="21">
        <f>VLOOKUP(CI$6,'MonteCarlo Policy Paths'!$N$2:$S$31,$B65+1,FALSE)</f>
        <v>78.404802280730166</v>
      </c>
      <c r="CJ65" s="21">
        <f>VLOOKUP(CJ$6,'MonteCarlo Policy Paths'!$N$2:$S$31,$B65+1,FALSE)</f>
        <v>81.224927058038162</v>
      </c>
      <c r="CK65" s="21">
        <f>VLOOKUP(CK$6,'MonteCarlo Policy Paths'!$N$2:$S$31,$B65+1,FALSE)</f>
        <v>84.152487263770951</v>
      </c>
      <c r="CL65" s="21">
        <f>VLOOKUP(CL$6,'MonteCarlo Policy Paths'!$N$2:$S$31,$B65+1,FALSE)</f>
        <v>87.19069011352974</v>
      </c>
      <c r="CM65" s="21">
        <f>VLOOKUP(CM$6,'MonteCarlo Policy Paths'!$N$2:$S$31,$B65+1,FALSE)</f>
        <v>90.339519718236858</v>
      </c>
      <c r="CN65" s="21">
        <f>VLOOKUP(CN$6,'MonteCarlo Policy Paths'!$N$2:$S$31,$B65+1,FALSE)</f>
        <v>93.604800202242828</v>
      </c>
      <c r="CO65" s="164">
        <f>VLOOKUP(CO$6,'MonteCarlo Policy Paths'!$N$2:$S$31,$B65+1,FALSE)</f>
        <v>96.983684685934094</v>
      </c>
      <c r="CQ65" s="163">
        <f>BM65*VLOOKUP(AI$6,'Greenhouse Gas Costs Avoided'!$A$2:$I$32,9,FALSE)</f>
        <v>1.3592994724454583</v>
      </c>
      <c r="CR65" s="21">
        <f>BN65*VLOOKUP(AJ$6,'Greenhouse Gas Costs Avoided'!$A$2:$I$32,9,FALSE)</f>
        <v>1.4645999210963487</v>
      </c>
      <c r="CS65" s="21">
        <f>BO65*VLOOKUP(AK$6,'Greenhouse Gas Costs Avoided'!$A$2:$I$32,9,FALSE)</f>
        <v>1.5786241167474793</v>
      </c>
      <c r="CT65" s="21">
        <f>BP65*VLOOKUP(AL$6,'Greenhouse Gas Costs Avoided'!$A$2:$I$32,9,FALSE)</f>
        <v>1.7020005350363183</v>
      </c>
      <c r="CU65" s="21">
        <f>BQ65*VLOOKUP(AM$6,'Greenhouse Gas Costs Avoided'!$A$2:$I$32,9,FALSE)</f>
        <v>1.8344847601494692</v>
      </c>
      <c r="CV65" s="21">
        <f>BR65*VLOOKUP(AN$6,'Greenhouse Gas Costs Avoided'!$A$2:$I$32,9,FALSE)</f>
        <v>1.9746133378475101</v>
      </c>
      <c r="CW65" s="21">
        <f>BS65*VLOOKUP(AO$6,'Greenhouse Gas Costs Avoided'!$A$2:$I$32,9,FALSE)</f>
        <v>2.1245462941611284</v>
      </c>
      <c r="CX65" s="21">
        <f>BT65*VLOOKUP(AP$6,'Greenhouse Gas Costs Avoided'!$A$2:$I$32,9,FALSE)</f>
        <v>2.2866000479177169</v>
      </c>
      <c r="CY65" s="21">
        <f>BU65*VLOOKUP(AQ$6,'Greenhouse Gas Costs Avoided'!$A$2:$I$32,9,FALSE)</f>
        <v>2.4617783228380428</v>
      </c>
      <c r="CZ65" s="21">
        <f>BV65*VLOOKUP(AR$6,'Greenhouse Gas Costs Avoided'!$A$2:$I$32,9,FALSE)</f>
        <v>2.6567335747552212</v>
      </c>
      <c r="DA65" s="21">
        <f>BW65*VLOOKUP(AS$6,'Greenhouse Gas Costs Avoided'!$A$2:$I$32,9,FALSE)</f>
        <v>2.8688611394320973</v>
      </c>
      <c r="DB65" s="21">
        <f>BX65*VLOOKUP(AT$6,'Greenhouse Gas Costs Avoided'!$A$2:$I$32,9,FALSE)</f>
        <v>3.099327745676475</v>
      </c>
      <c r="DC65" s="21">
        <f>BY65*VLOOKUP(AU$6,'Greenhouse Gas Costs Avoided'!$A$2:$I$32,9,FALSE)</f>
        <v>3.3499798581359799</v>
      </c>
      <c r="DD65" s="21">
        <f>BZ65*VLOOKUP(AV$6,'Greenhouse Gas Costs Avoided'!$A$2:$I$32,9,FALSE)</f>
        <v>3.6223649492411436</v>
      </c>
      <c r="DE65" s="21">
        <f>CA65*VLOOKUP(AW$6,'Greenhouse Gas Costs Avoided'!$A$2:$I$32,9,FALSE)</f>
        <v>3.7503349159570667</v>
      </c>
      <c r="DF65" s="21">
        <f>CB65*VLOOKUP(AX$6,'Greenhouse Gas Costs Avoided'!$A$2:$I$32,9,FALSE)</f>
        <v>3.8836465958035138</v>
      </c>
      <c r="DG65" s="21">
        <f>CC65*VLOOKUP(AY$6,'Greenhouse Gas Costs Avoided'!$A$2:$I$32,9,FALSE)</f>
        <v>4.0219054692034097</v>
      </c>
      <c r="DH65" s="21">
        <f>CD65*VLOOKUP(AZ$6,'Greenhouse Gas Costs Avoided'!$A$2:$I$32,9,FALSE)</f>
        <v>4.1655593560070496</v>
      </c>
      <c r="DI65" s="21">
        <f>CE65*VLOOKUP(BA$6,'Greenhouse Gas Costs Avoided'!$A$2:$I$32,9,FALSE)</f>
        <v>4.3140109715809301</v>
      </c>
      <c r="DJ65" s="21">
        <f>CF65*VLOOKUP(BB$6,'Greenhouse Gas Costs Avoided'!$A$2:$I$32,9,FALSE)</f>
        <v>4.4692960059878768</v>
      </c>
      <c r="DK65" s="21">
        <f>CG65*VLOOKUP(BC$6,'Greenhouse Gas Costs Avoided'!$A$2:$I$32,9,FALSE)</f>
        <v>4.629447622014963</v>
      </c>
      <c r="DL65" s="21">
        <f>CH65*VLOOKUP(BD$6,'Greenhouse Gas Costs Avoided'!$A$2:$I$32,9,FALSE)</f>
        <v>4.7950749225184994</v>
      </c>
      <c r="DM65" s="21">
        <f>CI65*VLOOKUP(BE$6,'Greenhouse Gas Costs Avoided'!$A$2:$I$32,9,FALSE)</f>
        <v>4.9669648542748472</v>
      </c>
      <c r="DN65" s="21">
        <f>CJ65*VLOOKUP(BF$6,'Greenhouse Gas Costs Avoided'!$A$2:$I$32,9,FALSE)</f>
        <v>5.1456205009456273</v>
      </c>
      <c r="DO65" s="21">
        <f>CK65*VLOOKUP(BG$6,'Greenhouse Gas Costs Avoided'!$A$2:$I$32,9,FALSE)</f>
        <v>5.331082210275417</v>
      </c>
      <c r="DP65" s="21">
        <f>CL65*VLOOKUP(BH$6,'Greenhouse Gas Costs Avoided'!$A$2:$I$32,9,FALSE)</f>
        <v>5.5235531602164318</v>
      </c>
      <c r="DQ65" s="21">
        <f>CM65*VLOOKUP(BI$6,'Greenhouse Gas Costs Avoided'!$A$2:$I$32,9,FALSE)</f>
        <v>5.723032344191421</v>
      </c>
      <c r="DR65" s="21">
        <f>CN65*VLOOKUP(BJ$6,'Greenhouse Gas Costs Avoided'!$A$2:$I$32,9,FALSE)</f>
        <v>5.9298887220104266</v>
      </c>
      <c r="DS65" s="164">
        <f>CO65*VLOOKUP(BK$6,'Greenhouse Gas Costs Avoided'!$A$2:$I$32,9,FALSE)</f>
        <v>6.1439419431008639</v>
      </c>
    </row>
    <row r="66" spans="1:123" x14ac:dyDescent="0.35">
      <c r="A66" s="174">
        <v>60</v>
      </c>
      <c r="B66" s="12">
        <v>3</v>
      </c>
      <c r="C66" s="175">
        <v>2023</v>
      </c>
      <c r="E66" s="20">
        <v>0</v>
      </c>
      <c r="F66" s="21">
        <v>82.346532180449415</v>
      </c>
      <c r="G66" s="21">
        <v>84.002844861871253</v>
      </c>
      <c r="H66" s="21">
        <v>85.659157543293105</v>
      </c>
      <c r="I66" s="21">
        <v>86.918851036576825</v>
      </c>
      <c r="J66" s="21">
        <v>88.178544529860531</v>
      </c>
      <c r="K66" s="21">
        <v>89.438238023144251</v>
      </c>
      <c r="L66" s="21">
        <v>90.697931516427971</v>
      </c>
      <c r="M66" s="21">
        <v>91.95762500971172</v>
      </c>
      <c r="N66" s="21">
        <v>93.21731850299544</v>
      </c>
      <c r="O66" s="21">
        <v>94.47701199627916</v>
      </c>
      <c r="P66" s="21">
        <v>95.73670548956288</v>
      </c>
      <c r="Q66" s="21">
        <v>96.996398982846586</v>
      </c>
      <c r="R66" s="21">
        <v>101.49317720655506</v>
      </c>
      <c r="S66" s="21">
        <v>104.21949379267882</v>
      </c>
      <c r="T66" s="21">
        <v>107.03810370059369</v>
      </c>
      <c r="U66" s="21">
        <v>109.92690053835344</v>
      </c>
      <c r="V66" s="21">
        <v>112.89757853003228</v>
      </c>
      <c r="W66" s="21">
        <v>115.91943874780665</v>
      </c>
      <c r="X66" s="21">
        <v>119.06733931122673</v>
      </c>
      <c r="Y66" s="21">
        <v>122.25496395468721</v>
      </c>
      <c r="Z66" s="21">
        <v>125.4992630232488</v>
      </c>
      <c r="AA66" s="21">
        <v>128.82380079097237</v>
      </c>
      <c r="AB66" s="21">
        <v>132.24028719953677</v>
      </c>
      <c r="AC66" s="21">
        <v>135.74155640209787</v>
      </c>
      <c r="AD66" s="21">
        <v>139.32654413598658</v>
      </c>
      <c r="AE66" s="21">
        <v>142.9856742986068</v>
      </c>
      <c r="AF66" s="21">
        <v>146.72361540812219</v>
      </c>
      <c r="AG66" s="22">
        <v>150.52284977717397</v>
      </c>
      <c r="AI66" s="20">
        <v>0</v>
      </c>
      <c r="AJ66" s="21">
        <v>5.2166744805659615</v>
      </c>
      <c r="AK66" s="21">
        <v>5.3216023247413169</v>
      </c>
      <c r="AL66" s="21">
        <v>5.4265301689166732</v>
      </c>
      <c r="AM66" s="21">
        <v>5.5063320831654474</v>
      </c>
      <c r="AN66" s="21">
        <v>5.5861339974142208</v>
      </c>
      <c r="AO66" s="21">
        <v>5.665935911662995</v>
      </c>
      <c r="AP66" s="21">
        <v>5.7457378259117702</v>
      </c>
      <c r="AQ66" s="21">
        <v>5.8255397401605462</v>
      </c>
      <c r="AR66" s="21">
        <v>5.9053416544093205</v>
      </c>
      <c r="AS66" s="21">
        <v>5.9851435686580947</v>
      </c>
      <c r="AT66" s="21">
        <v>6.0649454829068699</v>
      </c>
      <c r="AU66" s="21">
        <v>6.1447473971556432</v>
      </c>
      <c r="AV66" s="21">
        <v>6.4296194808152167</v>
      </c>
      <c r="AW66" s="21">
        <v>6.6023323538917609</v>
      </c>
      <c r="AX66" s="21">
        <v>6.7808920331878957</v>
      </c>
      <c r="AY66" s="21">
        <v>6.9638980729572149</v>
      </c>
      <c r="AZ66" s="21">
        <v>7.1520913053717949</v>
      </c>
      <c r="BA66" s="21">
        <v>7.3435269452765404</v>
      </c>
      <c r="BB66" s="21">
        <v>7.5429472742415475</v>
      </c>
      <c r="BC66" s="21">
        <v>7.744884134129272</v>
      </c>
      <c r="BD66" s="21">
        <v>7.950411333759269</v>
      </c>
      <c r="BE66" s="21">
        <v>8.161021676093501</v>
      </c>
      <c r="BF66" s="21">
        <v>8.3774569890184303</v>
      </c>
      <c r="BG66" s="21">
        <v>8.5992633142510115</v>
      </c>
      <c r="BH66" s="21">
        <v>8.8263732304711304</v>
      </c>
      <c r="BI66" s="21">
        <v>9.05818008905967</v>
      </c>
      <c r="BJ66" s="21">
        <v>9.2949796418706736</v>
      </c>
      <c r="BK66" s="22">
        <v>9.5356621388007277</v>
      </c>
      <c r="BM66" s="163">
        <f>VLOOKUP(BM$6,'MonteCarlo Policy Paths'!$N$2:$S$31,$B66+1,FALSE)</f>
        <v>24.400896901266854</v>
      </c>
      <c r="BN66" s="21">
        <f>VLOOKUP(BN$6,'MonteCarlo Policy Paths'!$N$2:$S$31,$B66+1,FALSE)</f>
        <v>27.277092285564247</v>
      </c>
      <c r="BO66" s="21">
        <f>VLOOKUP(BO$6,'MonteCarlo Policy Paths'!$N$2:$S$31,$B66+1,FALSE)</f>
        <v>30.488398193607274</v>
      </c>
      <c r="BP66" s="21">
        <f>VLOOKUP(BP$6,'MonteCarlo Policy Paths'!$N$2:$S$31,$B66+1,FALSE)</f>
        <v>34.070901710124843</v>
      </c>
      <c r="BQ66" s="21">
        <f>VLOOKUP(BQ$6,'MonteCarlo Policy Paths'!$N$2:$S$31,$B66+1,FALSE)</f>
        <v>38.049962908416198</v>
      </c>
      <c r="BR66" s="21">
        <f>VLOOKUP(BR$6,'MonteCarlo Policy Paths'!$N$2:$S$31,$B66+1,FALSE)</f>
        <v>42.441930627628253</v>
      </c>
      <c r="BS66" s="21">
        <f>VLOOKUP(BS$6,'MonteCarlo Policy Paths'!$N$2:$S$31,$B66+1,FALSE)</f>
        <v>47.302864628556662</v>
      </c>
      <c r="BT66" s="21">
        <f>VLOOKUP(BT$6,'MonteCarlo Policy Paths'!$N$2:$S$31,$B66+1,FALSE)</f>
        <v>52.715092471952183</v>
      </c>
      <c r="BU66" s="21">
        <f>VLOOKUP(BU$6,'MonteCarlo Policy Paths'!$N$2:$S$31,$B66+1,FALSE)</f>
        <v>58.737483764437521</v>
      </c>
      <c r="BV66" s="21">
        <f>VLOOKUP(BV$6,'MonteCarlo Policy Paths'!$N$2:$S$31,$B66+1,FALSE)</f>
        <v>65.512636340122413</v>
      </c>
      <c r="BW66" s="21">
        <f>VLOOKUP(BW$6,'MonteCarlo Policy Paths'!$N$2:$S$31,$B66+1,FALSE)</f>
        <v>73.079994851258945</v>
      </c>
      <c r="BX66" s="21">
        <f>VLOOKUP(BX$6,'MonteCarlo Policy Paths'!$N$2:$S$31,$B66+1,FALSE)</f>
        <v>81.527096411801594</v>
      </c>
      <c r="BY66" s="21">
        <f>VLOOKUP(BY$6,'MonteCarlo Policy Paths'!$N$2:$S$31,$B66+1,FALSE)</f>
        <v>90.963600198236662</v>
      </c>
      <c r="BZ66" s="21">
        <f>VLOOKUP(BZ$6,'MonteCarlo Policy Paths'!$N$2:$S$31,$B66+1,FALSE)</f>
        <v>101.49317720655506</v>
      </c>
      <c r="CA66" s="21">
        <f>VLOOKUP(CA$6,'MonteCarlo Policy Paths'!$N$2:$S$31,$B66+1,FALSE)</f>
        <v>104.21949379267882</v>
      </c>
      <c r="CB66" s="21">
        <f>VLOOKUP(CB$6,'MonteCarlo Policy Paths'!$N$2:$S$31,$B66+1,FALSE)</f>
        <v>107.03810370059369</v>
      </c>
      <c r="CC66" s="21">
        <f>VLOOKUP(CC$6,'MonteCarlo Policy Paths'!$N$2:$S$31,$B66+1,FALSE)</f>
        <v>109.92690053835344</v>
      </c>
      <c r="CD66" s="21">
        <f>VLOOKUP(CD$6,'MonteCarlo Policy Paths'!$N$2:$S$31,$B66+1,FALSE)</f>
        <v>112.89757853003228</v>
      </c>
      <c r="CE66" s="21">
        <f>VLOOKUP(CE$6,'MonteCarlo Policy Paths'!$N$2:$S$31,$B66+1,FALSE)</f>
        <v>115.91943874780665</v>
      </c>
      <c r="CF66" s="21">
        <f>VLOOKUP(CF$6,'MonteCarlo Policy Paths'!$N$2:$S$31,$B66+1,FALSE)</f>
        <v>119.06733931122673</v>
      </c>
      <c r="CG66" s="21">
        <f>VLOOKUP(CG$6,'MonteCarlo Policy Paths'!$N$2:$S$31,$B66+1,FALSE)</f>
        <v>122.25496395468721</v>
      </c>
      <c r="CH66" s="21">
        <f>VLOOKUP(CH$6,'MonteCarlo Policy Paths'!$N$2:$S$31,$B66+1,FALSE)</f>
        <v>125.4992630232488</v>
      </c>
      <c r="CI66" s="21">
        <f>VLOOKUP(CI$6,'MonteCarlo Policy Paths'!$N$2:$S$31,$B66+1,FALSE)</f>
        <v>128.82380079097237</v>
      </c>
      <c r="CJ66" s="21">
        <f>VLOOKUP(CJ$6,'MonteCarlo Policy Paths'!$N$2:$S$31,$B66+1,FALSE)</f>
        <v>132.24028719953677</v>
      </c>
      <c r="CK66" s="21">
        <f>VLOOKUP(CK$6,'MonteCarlo Policy Paths'!$N$2:$S$31,$B66+1,FALSE)</f>
        <v>135.74155640209787</v>
      </c>
      <c r="CL66" s="21">
        <f>VLOOKUP(CL$6,'MonteCarlo Policy Paths'!$N$2:$S$31,$B66+1,FALSE)</f>
        <v>139.32654413598658</v>
      </c>
      <c r="CM66" s="21">
        <f>VLOOKUP(CM$6,'MonteCarlo Policy Paths'!$N$2:$S$31,$B66+1,FALSE)</f>
        <v>142.9856742986068</v>
      </c>
      <c r="CN66" s="21">
        <f>VLOOKUP(CN$6,'MonteCarlo Policy Paths'!$N$2:$S$31,$B66+1,FALSE)</f>
        <v>146.72361540812219</v>
      </c>
      <c r="CO66" s="164">
        <f>VLOOKUP(CO$6,'MonteCarlo Policy Paths'!$N$2:$S$31,$B66+1,FALSE)</f>
        <v>150.52284977717397</v>
      </c>
      <c r="CQ66" s="163">
        <f>BM66*VLOOKUP(AI$6,'Greenhouse Gas Costs Avoided'!$A$2:$I$32,9,FALSE)</f>
        <v>1.5458032390340439</v>
      </c>
      <c r="CR66" s="21">
        <f>BN66*VLOOKUP(AJ$6,'Greenhouse Gas Costs Avoided'!$A$2:$I$32,9,FALSE)</f>
        <v>1.7280109734108424</v>
      </c>
      <c r="CS66" s="21">
        <f>BO66*VLOOKUP(AK$6,'Greenhouse Gas Costs Avoided'!$A$2:$I$32,9,FALSE)</f>
        <v>1.9314480476408618</v>
      </c>
      <c r="CT66" s="21">
        <f>BP66*VLOOKUP(AL$6,'Greenhouse Gas Costs Avoided'!$A$2:$I$32,9,FALSE)</f>
        <v>2.1584005880368746</v>
      </c>
      <c r="CU66" s="21">
        <f>BQ66*VLOOKUP(AM$6,'Greenhouse Gas Costs Avoided'!$A$2:$I$32,9,FALSE)</f>
        <v>2.4104751619151044</v>
      </c>
      <c r="CV66" s="21">
        <f>BR66*VLOOKUP(AN$6,'Greenhouse Gas Costs Avoided'!$A$2:$I$32,9,FALSE)</f>
        <v>2.6887074725371978</v>
      </c>
      <c r="CW66" s="21">
        <f>BS66*VLOOKUP(AO$6,'Greenhouse Gas Costs Avoided'!$A$2:$I$32,9,FALSE)</f>
        <v>2.996648920499946</v>
      </c>
      <c r="CX66" s="21">
        <f>BT66*VLOOKUP(AP$6,'Greenhouse Gas Costs Avoided'!$A$2:$I$32,9,FALSE)</f>
        <v>3.339514978438852</v>
      </c>
      <c r="CY66" s="21">
        <f>BU66*VLOOKUP(AQ$6,'Greenhouse Gas Costs Avoided'!$A$2:$I$32,9,FALSE)</f>
        <v>3.7210350514231747</v>
      </c>
      <c r="CZ66" s="21">
        <f>BV66*VLOOKUP(AR$6,'Greenhouse Gas Costs Avoided'!$A$2:$I$32,9,FALSE)</f>
        <v>4.1502427497639598</v>
      </c>
      <c r="DA66" s="21">
        <f>BW66*VLOOKUP(AS$6,'Greenhouse Gas Costs Avoided'!$A$2:$I$32,9,FALSE)</f>
        <v>4.6296369025600148</v>
      </c>
      <c r="DB66" s="21">
        <f>BX66*VLOOKUP(AT$6,'Greenhouse Gas Costs Avoided'!$A$2:$I$32,9,FALSE)</f>
        <v>5.1647630090130283</v>
      </c>
      <c r="DC66" s="21">
        <f>BY66*VLOOKUP(AU$6,'Greenhouse Gas Costs Avoided'!$A$2:$I$32,9,FALSE)</f>
        <v>5.7625680068068199</v>
      </c>
      <c r="DD66" s="21">
        <f>BZ66*VLOOKUP(AV$6,'Greenhouse Gas Costs Avoided'!$A$2:$I$32,9,FALSE)</f>
        <v>6.4296194808152167</v>
      </c>
      <c r="DE66" s="21">
        <f>CA66*VLOOKUP(AW$6,'Greenhouse Gas Costs Avoided'!$A$2:$I$32,9,FALSE)</f>
        <v>6.6023323538917609</v>
      </c>
      <c r="DF66" s="21">
        <f>CB66*VLOOKUP(AX$6,'Greenhouse Gas Costs Avoided'!$A$2:$I$32,9,FALSE)</f>
        <v>6.7808920331878957</v>
      </c>
      <c r="DG66" s="21">
        <f>CC66*VLOOKUP(AY$6,'Greenhouse Gas Costs Avoided'!$A$2:$I$32,9,FALSE)</f>
        <v>6.9638980729572149</v>
      </c>
      <c r="DH66" s="21">
        <f>CD66*VLOOKUP(AZ$6,'Greenhouse Gas Costs Avoided'!$A$2:$I$32,9,FALSE)</f>
        <v>7.1520913053717949</v>
      </c>
      <c r="DI66" s="21">
        <f>CE66*VLOOKUP(BA$6,'Greenhouse Gas Costs Avoided'!$A$2:$I$32,9,FALSE)</f>
        <v>7.3435269452765404</v>
      </c>
      <c r="DJ66" s="21">
        <f>CF66*VLOOKUP(BB$6,'Greenhouse Gas Costs Avoided'!$A$2:$I$32,9,FALSE)</f>
        <v>7.5429472742415475</v>
      </c>
      <c r="DK66" s="21">
        <f>CG66*VLOOKUP(BC$6,'Greenhouse Gas Costs Avoided'!$A$2:$I$32,9,FALSE)</f>
        <v>7.744884134129272</v>
      </c>
      <c r="DL66" s="21">
        <f>CH66*VLOOKUP(BD$6,'Greenhouse Gas Costs Avoided'!$A$2:$I$32,9,FALSE)</f>
        <v>7.950411333759269</v>
      </c>
      <c r="DM66" s="21">
        <f>CI66*VLOOKUP(BE$6,'Greenhouse Gas Costs Avoided'!$A$2:$I$32,9,FALSE)</f>
        <v>8.161021676093501</v>
      </c>
      <c r="DN66" s="21">
        <f>CJ66*VLOOKUP(BF$6,'Greenhouse Gas Costs Avoided'!$A$2:$I$32,9,FALSE)</f>
        <v>8.3774569890184303</v>
      </c>
      <c r="DO66" s="21">
        <f>CK66*VLOOKUP(BG$6,'Greenhouse Gas Costs Avoided'!$A$2:$I$32,9,FALSE)</f>
        <v>8.5992633142510115</v>
      </c>
      <c r="DP66" s="21">
        <f>CL66*VLOOKUP(BH$6,'Greenhouse Gas Costs Avoided'!$A$2:$I$32,9,FALSE)</f>
        <v>8.8263732304711304</v>
      </c>
      <c r="DQ66" s="21">
        <f>CM66*VLOOKUP(BI$6,'Greenhouse Gas Costs Avoided'!$A$2:$I$32,9,FALSE)</f>
        <v>9.05818008905967</v>
      </c>
      <c r="DR66" s="21">
        <f>CN66*VLOOKUP(BJ$6,'Greenhouse Gas Costs Avoided'!$A$2:$I$32,9,FALSE)</f>
        <v>9.2949796418706736</v>
      </c>
      <c r="DS66" s="164">
        <f>CO66*VLOOKUP(BK$6,'Greenhouse Gas Costs Avoided'!$A$2:$I$32,9,FALSE)</f>
        <v>9.5356621388007277</v>
      </c>
    </row>
    <row r="67" spans="1:123" x14ac:dyDescent="0.35">
      <c r="A67" s="174">
        <v>61</v>
      </c>
      <c r="B67" s="12">
        <v>1</v>
      </c>
      <c r="C67" s="175">
        <v>2023</v>
      </c>
      <c r="E67" s="20">
        <v>0</v>
      </c>
      <c r="F67" s="21">
        <v>82.346532180449415</v>
      </c>
      <c r="G67" s="21">
        <v>84.002844861871253</v>
      </c>
      <c r="H67" s="21">
        <v>85.659157543293105</v>
      </c>
      <c r="I67" s="21">
        <v>86.918851036576825</v>
      </c>
      <c r="J67" s="21">
        <v>88.178544529860531</v>
      </c>
      <c r="K67" s="21">
        <v>89.438238023144251</v>
      </c>
      <c r="L67" s="21">
        <v>90.697931516427971</v>
      </c>
      <c r="M67" s="21">
        <v>91.95762500971172</v>
      </c>
      <c r="N67" s="21">
        <v>93.21731850299544</v>
      </c>
      <c r="O67" s="21">
        <v>94.47701199627916</v>
      </c>
      <c r="P67" s="21">
        <v>95.73670548956288</v>
      </c>
      <c r="Q67" s="21">
        <v>96.996398982846586</v>
      </c>
      <c r="R67" s="21">
        <v>98.25609247613032</v>
      </c>
      <c r="S67" s="21">
        <v>99.65157958594628</v>
      </c>
      <c r="T67" s="21">
        <v>101.04706669576224</v>
      </c>
      <c r="U67" s="21">
        <v>102.4425538055782</v>
      </c>
      <c r="V67" s="21">
        <v>103.83804091539416</v>
      </c>
      <c r="W67" s="21">
        <v>105.23352802521011</v>
      </c>
      <c r="X67" s="21">
        <v>106.47156953138905</v>
      </c>
      <c r="Y67" s="21">
        <v>107.709611037568</v>
      </c>
      <c r="Z67" s="21">
        <v>108.94765254374694</v>
      </c>
      <c r="AA67" s="21">
        <v>110.18569404992589</v>
      </c>
      <c r="AB67" s="21">
        <v>111.42373555610482</v>
      </c>
      <c r="AC67" s="21">
        <v>112.86811731331359</v>
      </c>
      <c r="AD67" s="21">
        <v>114.31249907052236</v>
      </c>
      <c r="AE67" s="21">
        <v>115.75688082773114</v>
      </c>
      <c r="AF67" s="21">
        <v>117.20126258493991</v>
      </c>
      <c r="AG67" s="22">
        <v>118.64564434214866</v>
      </c>
      <c r="AI67" s="20">
        <v>0</v>
      </c>
      <c r="AJ67" s="21">
        <v>5.2166744805659615</v>
      </c>
      <c r="AK67" s="21">
        <v>5.3216023247413169</v>
      </c>
      <c r="AL67" s="21">
        <v>5.4265301689166732</v>
      </c>
      <c r="AM67" s="21">
        <v>5.5063320831654474</v>
      </c>
      <c r="AN67" s="21">
        <v>5.5861339974142208</v>
      </c>
      <c r="AO67" s="21">
        <v>5.665935911662995</v>
      </c>
      <c r="AP67" s="21">
        <v>5.7457378259117702</v>
      </c>
      <c r="AQ67" s="21">
        <v>5.8255397401605462</v>
      </c>
      <c r="AR67" s="21">
        <v>5.9053416544093205</v>
      </c>
      <c r="AS67" s="21">
        <v>5.9851435686580947</v>
      </c>
      <c r="AT67" s="21">
        <v>6.0649454829068699</v>
      </c>
      <c r="AU67" s="21">
        <v>6.1447473971556432</v>
      </c>
      <c r="AV67" s="21">
        <v>6.2245493114044184</v>
      </c>
      <c r="AW67" s="21">
        <v>6.312953786990386</v>
      </c>
      <c r="AX67" s="21">
        <v>6.4013582625763545</v>
      </c>
      <c r="AY67" s="21">
        <v>6.4897627381623222</v>
      </c>
      <c r="AZ67" s="21">
        <v>6.5781672137482907</v>
      </c>
      <c r="BA67" s="21">
        <v>6.6665716893342575</v>
      </c>
      <c r="BB67" s="21">
        <v>6.7450019445028957</v>
      </c>
      <c r="BC67" s="21">
        <v>6.8234321996715348</v>
      </c>
      <c r="BD67" s="21">
        <v>6.901862454840173</v>
      </c>
      <c r="BE67" s="21">
        <v>6.9802927100088112</v>
      </c>
      <c r="BF67" s="21">
        <v>7.0587229651774486</v>
      </c>
      <c r="BG67" s="21">
        <v>7.1502249295408609</v>
      </c>
      <c r="BH67" s="21">
        <v>7.2417268939042723</v>
      </c>
      <c r="BI67" s="21">
        <v>7.3332288582676846</v>
      </c>
      <c r="BJ67" s="21">
        <v>7.424730822631096</v>
      </c>
      <c r="BK67" s="22">
        <v>7.5162327869945065</v>
      </c>
      <c r="BM67" s="163">
        <f>VLOOKUP(BM$6,'MonteCarlo Policy Paths'!$N$2:$S$31,$B67+1,FALSE)</f>
        <v>18.946072246720579</v>
      </c>
      <c r="BN67" s="21">
        <f>VLOOKUP(BN$6,'MonteCarlo Policy Paths'!$N$2:$S$31,$B67+1,FALSE)</f>
        <v>19.920985834119051</v>
      </c>
      <c r="BO67" s="21">
        <f>VLOOKUP(BO$6,'MonteCarlo Policy Paths'!$N$2:$S$31,$B67+1,FALSE)</f>
        <v>20.944710352814074</v>
      </c>
      <c r="BP67" s="21">
        <f>VLOOKUP(BP$6,'MonteCarlo Policy Paths'!$N$2:$S$31,$B67+1,FALSE)</f>
        <v>22.017919567056939</v>
      </c>
      <c r="BQ67" s="21">
        <f>VLOOKUP(BQ$6,'MonteCarlo Policy Paths'!$N$2:$S$31,$B67+1,FALSE)</f>
        <v>23.125382269476081</v>
      </c>
      <c r="BR67" s="21">
        <f>VLOOKUP(BR$6,'MonteCarlo Policy Paths'!$N$2:$S$31,$B67+1,FALSE)</f>
        <v>24.222533249319248</v>
      </c>
      <c r="BS67" s="21">
        <f>VLOOKUP(BS$6,'MonteCarlo Policy Paths'!$N$2:$S$31,$B67+1,FALSE)</f>
        <v>25.344600035724898</v>
      </c>
      <c r="BT67" s="21">
        <f>VLOOKUP(BT$6,'MonteCarlo Policy Paths'!$N$2:$S$31,$B67+1,FALSE)</f>
        <v>26.511875533452777</v>
      </c>
      <c r="BU67" s="21">
        <f>VLOOKUP(BU$6,'MonteCarlo Policy Paths'!$N$2:$S$31,$B67+1,FALSE)</f>
        <v>27.727543772426976</v>
      </c>
      <c r="BV67" s="21">
        <f>VLOOKUP(BV$6,'MonteCarlo Policy Paths'!$N$2:$S$31,$B67+1,FALSE)</f>
        <v>29.105872242644537</v>
      </c>
      <c r="BW67" s="21">
        <f>VLOOKUP(BW$6,'MonteCarlo Policy Paths'!$N$2:$S$31,$B67+1,FALSE)</f>
        <v>30.561165854776764</v>
      </c>
      <c r="BX67" s="21">
        <f>VLOOKUP(BX$6,'MonteCarlo Policy Paths'!$N$2:$S$31,$B67+1,FALSE)</f>
        <v>32.089224147515601</v>
      </c>
      <c r="BY67" s="21">
        <f>VLOOKUP(BY$6,'MonteCarlo Policy Paths'!$N$2:$S$31,$B67+1,FALSE)</f>
        <v>33.693685354891386</v>
      </c>
      <c r="BZ67" s="21">
        <f>VLOOKUP(BZ$6,'MonteCarlo Policy Paths'!$N$2:$S$31,$B67+1,FALSE)</f>
        <v>35.378369622635958</v>
      </c>
      <c r="CA67" s="21">
        <f>VLOOKUP(CA$6,'MonteCarlo Policy Paths'!$N$2:$S$31,$B67+1,FALSE)</f>
        <v>37.147288103767757</v>
      </c>
      <c r="CB67" s="21">
        <f>VLOOKUP(CB$6,'MonteCarlo Policy Paths'!$N$2:$S$31,$B67+1,FALSE)</f>
        <v>39.004652508956148</v>
      </c>
      <c r="CC67" s="21">
        <f>VLOOKUP(CC$6,'MonteCarlo Policy Paths'!$N$2:$S$31,$B67+1,FALSE)</f>
        <v>40.954885134403959</v>
      </c>
      <c r="CD67" s="21">
        <f>VLOOKUP(CD$6,'MonteCarlo Policy Paths'!$N$2:$S$31,$B67+1,FALSE)</f>
        <v>43.002629391124159</v>
      </c>
      <c r="CE67" s="21">
        <f>VLOOKUP(CE$6,'MonteCarlo Policy Paths'!$N$2:$S$31,$B67+1,FALSE)</f>
        <v>45.152760860680367</v>
      </c>
      <c r="CF67" s="21">
        <f>VLOOKUP(CF$6,'MonteCarlo Policy Paths'!$N$2:$S$31,$B67+1,FALSE)</f>
        <v>47.410398903714388</v>
      </c>
      <c r="CG67" s="21">
        <f>VLOOKUP(CG$6,'MonteCarlo Policy Paths'!$N$2:$S$31,$B67+1,FALSE)</f>
        <v>49.780918848900107</v>
      </c>
      <c r="CH67" s="21">
        <f>VLOOKUP(CH$6,'MonteCarlo Policy Paths'!$N$2:$S$31,$B67+1,FALSE)</f>
        <v>52.269964791345117</v>
      </c>
      <c r="CI67" s="21">
        <f>VLOOKUP(CI$6,'MonteCarlo Policy Paths'!$N$2:$S$31,$B67+1,FALSE)</f>
        <v>54.883463030912374</v>
      </c>
      <c r="CJ67" s="21">
        <f>VLOOKUP(CJ$6,'MonteCarlo Policy Paths'!$N$2:$S$31,$B67+1,FALSE)</f>
        <v>57.627636182457998</v>
      </c>
      <c r="CK67" s="21">
        <f>VLOOKUP(CK$6,'MonteCarlo Policy Paths'!$N$2:$S$31,$B67+1,FALSE)</f>
        <v>60.509017991580897</v>
      </c>
      <c r="CL67" s="21">
        <f>VLOOKUP(CL$6,'MonteCarlo Policy Paths'!$N$2:$S$31,$B67+1,FALSE)</f>
        <v>63.534468891159946</v>
      </c>
      <c r="CM67" s="21">
        <f>VLOOKUP(CM$6,'MonteCarlo Policy Paths'!$N$2:$S$31,$B67+1,FALSE)</f>
        <v>66.711192335717939</v>
      </c>
      <c r="CN67" s="21">
        <f>VLOOKUP(CN$6,'MonteCarlo Policy Paths'!$N$2:$S$31,$B67+1,FALSE)</f>
        <v>70.04675195250384</v>
      </c>
      <c r="CO67" s="164">
        <f>VLOOKUP(CO$6,'MonteCarlo Policy Paths'!$N$2:$S$31,$B67+1,FALSE)</f>
        <v>73.54908955012904</v>
      </c>
      <c r="CQ67" s="163">
        <f>BM67*VLOOKUP(AI$6,'Greenhouse Gas Costs Avoided'!$A$2:$I$32,9,FALSE)</f>
        <v>1.2002386619007086</v>
      </c>
      <c r="CR67" s="21">
        <f>BN67*VLOOKUP(AJ$6,'Greenhouse Gas Costs Avoided'!$A$2:$I$32,9,FALSE)</f>
        <v>1.2619996941806579</v>
      </c>
      <c r="CS67" s="21">
        <f>BO67*VLOOKUP(AK$6,'Greenhouse Gas Costs Avoided'!$A$2:$I$32,9,FALSE)</f>
        <v>1.3268529118013257</v>
      </c>
      <c r="CT67" s="21">
        <f>BP67*VLOOKUP(AL$6,'Greenhouse Gas Costs Avoided'!$A$2:$I$32,9,FALSE)</f>
        <v>1.3948409979053111</v>
      </c>
      <c r="CU67" s="21">
        <f>BQ67*VLOOKUP(AM$6,'Greenhouse Gas Costs Avoided'!$A$2:$I$32,9,FALSE)</f>
        <v>1.464999051498006</v>
      </c>
      <c r="CV67" s="21">
        <f>BR67*VLOOKUP(AN$6,'Greenhouse Gas Costs Avoided'!$A$2:$I$32,9,FALSE)</f>
        <v>1.5345038547523033</v>
      </c>
      <c r="CW67" s="21">
        <f>BS67*VLOOKUP(AO$6,'Greenhouse Gas Costs Avoided'!$A$2:$I$32,9,FALSE)</f>
        <v>1.6055870809081549</v>
      </c>
      <c r="CX67" s="21">
        <f>BT67*VLOOKUP(AP$6,'Greenhouse Gas Costs Avoided'!$A$2:$I$32,9,FALSE)</f>
        <v>1.6795342908215394</v>
      </c>
      <c r="CY67" s="21">
        <f>BU67*VLOOKUP(AQ$6,'Greenhouse Gas Costs Avoided'!$A$2:$I$32,9,FALSE)</f>
        <v>1.7565471936259263</v>
      </c>
      <c r="CZ67" s="21">
        <f>BV67*VLOOKUP(AR$6,'Greenhouse Gas Costs Avoided'!$A$2:$I$32,9,FALSE)</f>
        <v>1.8438646648785721</v>
      </c>
      <c r="DA67" s="21">
        <f>BW67*VLOOKUP(AS$6,'Greenhouse Gas Costs Avoided'!$A$2:$I$32,9,FALSE)</f>
        <v>1.9360578981225007</v>
      </c>
      <c r="DB67" s="21">
        <f>BX67*VLOOKUP(AT$6,'Greenhouse Gas Costs Avoided'!$A$2:$I$32,9,FALSE)</f>
        <v>2.0328607930286258</v>
      </c>
      <c r="DC67" s="21">
        <f>BY67*VLOOKUP(AU$6,'Greenhouse Gas Costs Avoided'!$A$2:$I$32,9,FALSE)</f>
        <v>2.1345038326800574</v>
      </c>
      <c r="DD67" s="21">
        <f>BZ67*VLOOKUP(AV$6,'Greenhouse Gas Costs Avoided'!$A$2:$I$32,9,FALSE)</f>
        <v>2.2412290243140602</v>
      </c>
      <c r="DE67" s="21">
        <f>CA67*VLOOKUP(AW$6,'Greenhouse Gas Costs Avoided'!$A$2:$I$32,9,FALSE)</f>
        <v>2.3532904755297634</v>
      </c>
      <c r="DF67" s="21">
        <f>CB67*VLOOKUP(AX$6,'Greenhouse Gas Costs Avoided'!$A$2:$I$32,9,FALSE)</f>
        <v>2.4709549993062518</v>
      </c>
      <c r="DG67" s="21">
        <f>CC67*VLOOKUP(AY$6,'Greenhouse Gas Costs Avoided'!$A$2:$I$32,9,FALSE)</f>
        <v>2.5945027492715647</v>
      </c>
      <c r="DH67" s="21">
        <f>CD67*VLOOKUP(AZ$6,'Greenhouse Gas Costs Avoided'!$A$2:$I$32,9,FALSE)</f>
        <v>2.724227886735143</v>
      </c>
      <c r="DI67" s="21">
        <f>CE67*VLOOKUP(BA$6,'Greenhouse Gas Costs Avoided'!$A$2:$I$32,9,FALSE)</f>
        <v>2.8604392810719004</v>
      </c>
      <c r="DJ67" s="21">
        <f>CF67*VLOOKUP(BB$6,'Greenhouse Gas Costs Avoided'!$A$2:$I$32,9,FALSE)</f>
        <v>3.0034612451254952</v>
      </c>
      <c r="DK67" s="21">
        <f>CG67*VLOOKUP(BC$6,'Greenhouse Gas Costs Avoided'!$A$2:$I$32,9,FALSE)</f>
        <v>3.1536343073817701</v>
      </c>
      <c r="DL67" s="21">
        <f>CH67*VLOOKUP(BD$6,'Greenhouse Gas Costs Avoided'!$A$2:$I$32,9,FALSE)</f>
        <v>3.3113160227508591</v>
      </c>
      <c r="DM67" s="21">
        <f>CI67*VLOOKUP(BE$6,'Greenhouse Gas Costs Avoided'!$A$2:$I$32,9,FALSE)</f>
        <v>3.4768818238884021</v>
      </c>
      <c r="DN67" s="21">
        <f>CJ67*VLOOKUP(BF$6,'Greenhouse Gas Costs Avoided'!$A$2:$I$32,9,FALSE)</f>
        <v>3.6507259150828224</v>
      </c>
      <c r="DO67" s="21">
        <f>CK67*VLOOKUP(BG$6,'Greenhouse Gas Costs Avoided'!$A$2:$I$32,9,FALSE)</f>
        <v>3.8332622108369634</v>
      </c>
      <c r="DP67" s="21">
        <f>CL67*VLOOKUP(BH$6,'Greenhouse Gas Costs Avoided'!$A$2:$I$32,9,FALSE)</f>
        <v>4.0249253213788121</v>
      </c>
      <c r="DQ67" s="21">
        <f>CM67*VLOOKUP(BI$6,'Greenhouse Gas Costs Avoided'!$A$2:$I$32,9,FALSE)</f>
        <v>4.2261715874477526</v>
      </c>
      <c r="DR67" s="21">
        <f>CN67*VLOOKUP(BJ$6,'Greenhouse Gas Costs Avoided'!$A$2:$I$32,9,FALSE)</f>
        <v>4.4374801668201398</v>
      </c>
      <c r="DS67" s="164">
        <f>CO67*VLOOKUP(BK$6,'Greenhouse Gas Costs Avoided'!$A$2:$I$32,9,FALSE)</f>
        <v>4.6593541751611474</v>
      </c>
    </row>
    <row r="68" spans="1:123" x14ac:dyDescent="0.35">
      <c r="A68" s="174">
        <v>62</v>
      </c>
      <c r="B68" s="12">
        <v>1</v>
      </c>
      <c r="C68" s="175">
        <v>2023</v>
      </c>
      <c r="E68" s="20">
        <v>0</v>
      </c>
      <c r="F68" s="21">
        <v>82.346532180449415</v>
      </c>
      <c r="G68" s="21">
        <v>84.002844861871253</v>
      </c>
      <c r="H68" s="21">
        <v>85.659157543293105</v>
      </c>
      <c r="I68" s="21">
        <v>86.918851036576825</v>
      </c>
      <c r="J68" s="21">
        <v>88.178544529860531</v>
      </c>
      <c r="K68" s="21">
        <v>89.438238023144251</v>
      </c>
      <c r="L68" s="21">
        <v>90.697931516427971</v>
      </c>
      <c r="M68" s="21">
        <v>91.95762500971172</v>
      </c>
      <c r="N68" s="21">
        <v>93.21731850299544</v>
      </c>
      <c r="O68" s="21">
        <v>94.47701199627916</v>
      </c>
      <c r="P68" s="21">
        <v>95.73670548956288</v>
      </c>
      <c r="Q68" s="21">
        <v>96.996398982846586</v>
      </c>
      <c r="R68" s="21">
        <v>98.25609247613032</v>
      </c>
      <c r="S68" s="21">
        <v>99.65157958594628</v>
      </c>
      <c r="T68" s="21">
        <v>101.04706669576224</v>
      </c>
      <c r="U68" s="21">
        <v>102.4425538055782</v>
      </c>
      <c r="V68" s="21">
        <v>103.83804091539416</v>
      </c>
      <c r="W68" s="21">
        <v>105.23352802521011</v>
      </c>
      <c r="X68" s="21">
        <v>106.47156953138905</v>
      </c>
      <c r="Y68" s="21">
        <v>107.709611037568</v>
      </c>
      <c r="Z68" s="21">
        <v>108.94765254374694</v>
      </c>
      <c r="AA68" s="21">
        <v>110.18569404992589</v>
      </c>
      <c r="AB68" s="21">
        <v>111.42373555610482</v>
      </c>
      <c r="AC68" s="21">
        <v>112.86811731331359</v>
      </c>
      <c r="AD68" s="21">
        <v>114.31249907052236</v>
      </c>
      <c r="AE68" s="21">
        <v>115.75688082773114</v>
      </c>
      <c r="AF68" s="21">
        <v>117.20126258493991</v>
      </c>
      <c r="AG68" s="22">
        <v>118.64564434214866</v>
      </c>
      <c r="AI68" s="20">
        <v>0</v>
      </c>
      <c r="AJ68" s="21">
        <v>5.2166744805659615</v>
      </c>
      <c r="AK68" s="21">
        <v>5.3216023247413169</v>
      </c>
      <c r="AL68" s="21">
        <v>5.4265301689166732</v>
      </c>
      <c r="AM68" s="21">
        <v>5.5063320831654474</v>
      </c>
      <c r="AN68" s="21">
        <v>5.5861339974142208</v>
      </c>
      <c r="AO68" s="21">
        <v>5.665935911662995</v>
      </c>
      <c r="AP68" s="21">
        <v>5.7457378259117702</v>
      </c>
      <c r="AQ68" s="21">
        <v>5.8255397401605462</v>
      </c>
      <c r="AR68" s="21">
        <v>5.9053416544093205</v>
      </c>
      <c r="AS68" s="21">
        <v>5.9851435686580947</v>
      </c>
      <c r="AT68" s="21">
        <v>6.0649454829068699</v>
      </c>
      <c r="AU68" s="21">
        <v>6.1447473971556432</v>
      </c>
      <c r="AV68" s="21">
        <v>6.2245493114044184</v>
      </c>
      <c r="AW68" s="21">
        <v>6.312953786990386</v>
      </c>
      <c r="AX68" s="21">
        <v>6.4013582625763545</v>
      </c>
      <c r="AY68" s="21">
        <v>6.4897627381623222</v>
      </c>
      <c r="AZ68" s="21">
        <v>6.5781672137482907</v>
      </c>
      <c r="BA68" s="21">
        <v>6.6665716893342575</v>
      </c>
      <c r="BB68" s="21">
        <v>6.7450019445028957</v>
      </c>
      <c r="BC68" s="21">
        <v>6.8234321996715348</v>
      </c>
      <c r="BD68" s="21">
        <v>6.901862454840173</v>
      </c>
      <c r="BE68" s="21">
        <v>6.9802927100088112</v>
      </c>
      <c r="BF68" s="21">
        <v>7.0587229651774486</v>
      </c>
      <c r="BG68" s="21">
        <v>7.1502249295408609</v>
      </c>
      <c r="BH68" s="21">
        <v>7.2417268939042723</v>
      </c>
      <c r="BI68" s="21">
        <v>7.3332288582676846</v>
      </c>
      <c r="BJ68" s="21">
        <v>7.424730822631096</v>
      </c>
      <c r="BK68" s="22">
        <v>7.5162327869945065</v>
      </c>
      <c r="BM68" s="163">
        <f>VLOOKUP(BM$6,'MonteCarlo Policy Paths'!$N$2:$S$31,$B68+1,FALSE)</f>
        <v>18.946072246720579</v>
      </c>
      <c r="BN68" s="21">
        <f>VLOOKUP(BN$6,'MonteCarlo Policy Paths'!$N$2:$S$31,$B68+1,FALSE)</f>
        <v>19.920985834119051</v>
      </c>
      <c r="BO68" s="21">
        <f>VLOOKUP(BO$6,'MonteCarlo Policy Paths'!$N$2:$S$31,$B68+1,FALSE)</f>
        <v>20.944710352814074</v>
      </c>
      <c r="BP68" s="21">
        <f>VLOOKUP(BP$6,'MonteCarlo Policy Paths'!$N$2:$S$31,$B68+1,FALSE)</f>
        <v>22.017919567056939</v>
      </c>
      <c r="BQ68" s="21">
        <f>VLOOKUP(BQ$6,'MonteCarlo Policy Paths'!$N$2:$S$31,$B68+1,FALSE)</f>
        <v>23.125382269476081</v>
      </c>
      <c r="BR68" s="21">
        <f>VLOOKUP(BR$6,'MonteCarlo Policy Paths'!$N$2:$S$31,$B68+1,FALSE)</f>
        <v>24.222533249319248</v>
      </c>
      <c r="BS68" s="21">
        <f>VLOOKUP(BS$6,'MonteCarlo Policy Paths'!$N$2:$S$31,$B68+1,FALSE)</f>
        <v>25.344600035724898</v>
      </c>
      <c r="BT68" s="21">
        <f>VLOOKUP(BT$6,'MonteCarlo Policy Paths'!$N$2:$S$31,$B68+1,FALSE)</f>
        <v>26.511875533452777</v>
      </c>
      <c r="BU68" s="21">
        <f>VLOOKUP(BU$6,'MonteCarlo Policy Paths'!$N$2:$S$31,$B68+1,FALSE)</f>
        <v>27.727543772426976</v>
      </c>
      <c r="BV68" s="21">
        <f>VLOOKUP(BV$6,'MonteCarlo Policy Paths'!$N$2:$S$31,$B68+1,FALSE)</f>
        <v>29.105872242644537</v>
      </c>
      <c r="BW68" s="21">
        <f>VLOOKUP(BW$6,'MonteCarlo Policy Paths'!$N$2:$S$31,$B68+1,FALSE)</f>
        <v>30.561165854776764</v>
      </c>
      <c r="BX68" s="21">
        <f>VLOOKUP(BX$6,'MonteCarlo Policy Paths'!$N$2:$S$31,$B68+1,FALSE)</f>
        <v>32.089224147515601</v>
      </c>
      <c r="BY68" s="21">
        <f>VLOOKUP(BY$6,'MonteCarlo Policy Paths'!$N$2:$S$31,$B68+1,FALSE)</f>
        <v>33.693685354891386</v>
      </c>
      <c r="BZ68" s="21">
        <f>VLOOKUP(BZ$6,'MonteCarlo Policy Paths'!$N$2:$S$31,$B68+1,FALSE)</f>
        <v>35.378369622635958</v>
      </c>
      <c r="CA68" s="21">
        <f>VLOOKUP(CA$6,'MonteCarlo Policy Paths'!$N$2:$S$31,$B68+1,FALSE)</f>
        <v>37.147288103767757</v>
      </c>
      <c r="CB68" s="21">
        <f>VLOOKUP(CB$6,'MonteCarlo Policy Paths'!$N$2:$S$31,$B68+1,FALSE)</f>
        <v>39.004652508956148</v>
      </c>
      <c r="CC68" s="21">
        <f>VLOOKUP(CC$6,'MonteCarlo Policy Paths'!$N$2:$S$31,$B68+1,FALSE)</f>
        <v>40.954885134403959</v>
      </c>
      <c r="CD68" s="21">
        <f>VLOOKUP(CD$6,'MonteCarlo Policy Paths'!$N$2:$S$31,$B68+1,FALSE)</f>
        <v>43.002629391124159</v>
      </c>
      <c r="CE68" s="21">
        <f>VLOOKUP(CE$6,'MonteCarlo Policy Paths'!$N$2:$S$31,$B68+1,FALSE)</f>
        <v>45.152760860680367</v>
      </c>
      <c r="CF68" s="21">
        <f>VLOOKUP(CF$6,'MonteCarlo Policy Paths'!$N$2:$S$31,$B68+1,FALSE)</f>
        <v>47.410398903714388</v>
      </c>
      <c r="CG68" s="21">
        <f>VLOOKUP(CG$6,'MonteCarlo Policy Paths'!$N$2:$S$31,$B68+1,FALSE)</f>
        <v>49.780918848900107</v>
      </c>
      <c r="CH68" s="21">
        <f>VLOOKUP(CH$6,'MonteCarlo Policy Paths'!$N$2:$S$31,$B68+1,FALSE)</f>
        <v>52.269964791345117</v>
      </c>
      <c r="CI68" s="21">
        <f>VLOOKUP(CI$6,'MonteCarlo Policy Paths'!$N$2:$S$31,$B68+1,FALSE)</f>
        <v>54.883463030912374</v>
      </c>
      <c r="CJ68" s="21">
        <f>VLOOKUP(CJ$6,'MonteCarlo Policy Paths'!$N$2:$S$31,$B68+1,FALSE)</f>
        <v>57.627636182457998</v>
      </c>
      <c r="CK68" s="21">
        <f>VLOOKUP(CK$6,'MonteCarlo Policy Paths'!$N$2:$S$31,$B68+1,FALSE)</f>
        <v>60.509017991580897</v>
      </c>
      <c r="CL68" s="21">
        <f>VLOOKUP(CL$6,'MonteCarlo Policy Paths'!$N$2:$S$31,$B68+1,FALSE)</f>
        <v>63.534468891159946</v>
      </c>
      <c r="CM68" s="21">
        <f>VLOOKUP(CM$6,'MonteCarlo Policy Paths'!$N$2:$S$31,$B68+1,FALSE)</f>
        <v>66.711192335717939</v>
      </c>
      <c r="CN68" s="21">
        <f>VLOOKUP(CN$6,'MonteCarlo Policy Paths'!$N$2:$S$31,$B68+1,FALSE)</f>
        <v>70.04675195250384</v>
      </c>
      <c r="CO68" s="164">
        <f>VLOOKUP(CO$6,'MonteCarlo Policy Paths'!$N$2:$S$31,$B68+1,FALSE)</f>
        <v>73.54908955012904</v>
      </c>
      <c r="CQ68" s="163">
        <f>BM68*VLOOKUP(AI$6,'Greenhouse Gas Costs Avoided'!$A$2:$I$32,9,FALSE)</f>
        <v>1.2002386619007086</v>
      </c>
      <c r="CR68" s="21">
        <f>BN68*VLOOKUP(AJ$6,'Greenhouse Gas Costs Avoided'!$A$2:$I$32,9,FALSE)</f>
        <v>1.2619996941806579</v>
      </c>
      <c r="CS68" s="21">
        <f>BO68*VLOOKUP(AK$6,'Greenhouse Gas Costs Avoided'!$A$2:$I$32,9,FALSE)</f>
        <v>1.3268529118013257</v>
      </c>
      <c r="CT68" s="21">
        <f>BP68*VLOOKUP(AL$6,'Greenhouse Gas Costs Avoided'!$A$2:$I$32,9,FALSE)</f>
        <v>1.3948409979053111</v>
      </c>
      <c r="CU68" s="21">
        <f>BQ68*VLOOKUP(AM$6,'Greenhouse Gas Costs Avoided'!$A$2:$I$32,9,FALSE)</f>
        <v>1.464999051498006</v>
      </c>
      <c r="CV68" s="21">
        <f>BR68*VLOOKUP(AN$6,'Greenhouse Gas Costs Avoided'!$A$2:$I$32,9,FALSE)</f>
        <v>1.5345038547523033</v>
      </c>
      <c r="CW68" s="21">
        <f>BS68*VLOOKUP(AO$6,'Greenhouse Gas Costs Avoided'!$A$2:$I$32,9,FALSE)</f>
        <v>1.6055870809081549</v>
      </c>
      <c r="CX68" s="21">
        <f>BT68*VLOOKUP(AP$6,'Greenhouse Gas Costs Avoided'!$A$2:$I$32,9,FALSE)</f>
        <v>1.6795342908215394</v>
      </c>
      <c r="CY68" s="21">
        <f>BU68*VLOOKUP(AQ$6,'Greenhouse Gas Costs Avoided'!$A$2:$I$32,9,FALSE)</f>
        <v>1.7565471936259263</v>
      </c>
      <c r="CZ68" s="21">
        <f>BV68*VLOOKUP(AR$6,'Greenhouse Gas Costs Avoided'!$A$2:$I$32,9,FALSE)</f>
        <v>1.8438646648785721</v>
      </c>
      <c r="DA68" s="21">
        <f>BW68*VLOOKUP(AS$6,'Greenhouse Gas Costs Avoided'!$A$2:$I$32,9,FALSE)</f>
        <v>1.9360578981225007</v>
      </c>
      <c r="DB68" s="21">
        <f>BX68*VLOOKUP(AT$6,'Greenhouse Gas Costs Avoided'!$A$2:$I$32,9,FALSE)</f>
        <v>2.0328607930286258</v>
      </c>
      <c r="DC68" s="21">
        <f>BY68*VLOOKUP(AU$6,'Greenhouse Gas Costs Avoided'!$A$2:$I$32,9,FALSE)</f>
        <v>2.1345038326800574</v>
      </c>
      <c r="DD68" s="21">
        <f>BZ68*VLOOKUP(AV$6,'Greenhouse Gas Costs Avoided'!$A$2:$I$32,9,FALSE)</f>
        <v>2.2412290243140602</v>
      </c>
      <c r="DE68" s="21">
        <f>CA68*VLOOKUP(AW$6,'Greenhouse Gas Costs Avoided'!$A$2:$I$32,9,FALSE)</f>
        <v>2.3532904755297634</v>
      </c>
      <c r="DF68" s="21">
        <f>CB68*VLOOKUP(AX$6,'Greenhouse Gas Costs Avoided'!$A$2:$I$32,9,FALSE)</f>
        <v>2.4709549993062518</v>
      </c>
      <c r="DG68" s="21">
        <f>CC68*VLOOKUP(AY$6,'Greenhouse Gas Costs Avoided'!$A$2:$I$32,9,FALSE)</f>
        <v>2.5945027492715647</v>
      </c>
      <c r="DH68" s="21">
        <f>CD68*VLOOKUP(AZ$6,'Greenhouse Gas Costs Avoided'!$A$2:$I$32,9,FALSE)</f>
        <v>2.724227886735143</v>
      </c>
      <c r="DI68" s="21">
        <f>CE68*VLOOKUP(BA$6,'Greenhouse Gas Costs Avoided'!$A$2:$I$32,9,FALSE)</f>
        <v>2.8604392810719004</v>
      </c>
      <c r="DJ68" s="21">
        <f>CF68*VLOOKUP(BB$6,'Greenhouse Gas Costs Avoided'!$A$2:$I$32,9,FALSE)</f>
        <v>3.0034612451254952</v>
      </c>
      <c r="DK68" s="21">
        <f>CG68*VLOOKUP(BC$6,'Greenhouse Gas Costs Avoided'!$A$2:$I$32,9,FALSE)</f>
        <v>3.1536343073817701</v>
      </c>
      <c r="DL68" s="21">
        <f>CH68*VLOOKUP(BD$6,'Greenhouse Gas Costs Avoided'!$A$2:$I$32,9,FALSE)</f>
        <v>3.3113160227508591</v>
      </c>
      <c r="DM68" s="21">
        <f>CI68*VLOOKUP(BE$6,'Greenhouse Gas Costs Avoided'!$A$2:$I$32,9,FALSE)</f>
        <v>3.4768818238884021</v>
      </c>
      <c r="DN68" s="21">
        <f>CJ68*VLOOKUP(BF$6,'Greenhouse Gas Costs Avoided'!$A$2:$I$32,9,FALSE)</f>
        <v>3.6507259150828224</v>
      </c>
      <c r="DO68" s="21">
        <f>CK68*VLOOKUP(BG$6,'Greenhouse Gas Costs Avoided'!$A$2:$I$32,9,FALSE)</f>
        <v>3.8332622108369634</v>
      </c>
      <c r="DP68" s="21">
        <f>CL68*VLOOKUP(BH$6,'Greenhouse Gas Costs Avoided'!$A$2:$I$32,9,FALSE)</f>
        <v>4.0249253213788121</v>
      </c>
      <c r="DQ68" s="21">
        <f>CM68*VLOOKUP(BI$6,'Greenhouse Gas Costs Avoided'!$A$2:$I$32,9,FALSE)</f>
        <v>4.2261715874477526</v>
      </c>
      <c r="DR68" s="21">
        <f>CN68*VLOOKUP(BJ$6,'Greenhouse Gas Costs Avoided'!$A$2:$I$32,9,FALSE)</f>
        <v>4.4374801668201398</v>
      </c>
      <c r="DS68" s="164">
        <f>CO68*VLOOKUP(BK$6,'Greenhouse Gas Costs Avoided'!$A$2:$I$32,9,FALSE)</f>
        <v>4.6593541751611474</v>
      </c>
    </row>
    <row r="69" spans="1:123" x14ac:dyDescent="0.35">
      <c r="A69" s="174">
        <v>63</v>
      </c>
      <c r="B69" s="12">
        <v>5</v>
      </c>
      <c r="C69" s="175">
        <v>2023</v>
      </c>
      <c r="E69" s="20">
        <v>0</v>
      </c>
      <c r="F69" s="21">
        <v>82.346532180449415</v>
      </c>
      <c r="G69" s="21">
        <v>84.002844861871253</v>
      </c>
      <c r="H69" s="21">
        <v>85.659157543293105</v>
      </c>
      <c r="I69" s="21">
        <v>86.918851036576825</v>
      </c>
      <c r="J69" s="21">
        <v>88.178544529860531</v>
      </c>
      <c r="K69" s="21">
        <v>89.438238023144251</v>
      </c>
      <c r="L69" s="21">
        <v>90.697931516427971</v>
      </c>
      <c r="M69" s="21">
        <v>91.95762500971172</v>
      </c>
      <c r="N69" s="21">
        <v>93.21731850299544</v>
      </c>
      <c r="O69" s="21">
        <v>94.47701199627916</v>
      </c>
      <c r="P69" s="21">
        <v>95.73670548956288</v>
      </c>
      <c r="Q69" s="21">
        <v>96.996398982846586</v>
      </c>
      <c r="R69" s="21">
        <v>99.874634841342697</v>
      </c>
      <c r="S69" s="21">
        <v>101.93553668931256</v>
      </c>
      <c r="T69" s="21">
        <v>104.04258519817796</v>
      </c>
      <c r="U69" s="21">
        <v>106.18472717196582</v>
      </c>
      <c r="V69" s="21">
        <v>108.36780972271322</v>
      </c>
      <c r="W69" s="21">
        <v>110.57648338650839</v>
      </c>
      <c r="X69" s="21">
        <v>112.7694544213079</v>
      </c>
      <c r="Y69" s="21">
        <v>114.98228749612761</v>
      </c>
      <c r="Z69" s="21">
        <v>117.22345778349788</v>
      </c>
      <c r="AA69" s="21">
        <v>119.50474742044912</v>
      </c>
      <c r="AB69" s="21">
        <v>121.83201137782079</v>
      </c>
      <c r="AC69" s="21">
        <v>124.30483685770574</v>
      </c>
      <c r="AD69" s="21">
        <v>126.81952160325447</v>
      </c>
      <c r="AE69" s="21">
        <v>129.37127756316897</v>
      </c>
      <c r="AF69" s="21">
        <v>131.96243899653103</v>
      </c>
      <c r="AG69" s="22">
        <v>135.47056479945655</v>
      </c>
      <c r="AI69" s="20">
        <v>0</v>
      </c>
      <c r="AJ69" s="21">
        <v>5.2166744805659615</v>
      </c>
      <c r="AK69" s="21">
        <v>5.3216023247413169</v>
      </c>
      <c r="AL69" s="21">
        <v>5.4265301689166732</v>
      </c>
      <c r="AM69" s="21">
        <v>5.5063320831654474</v>
      </c>
      <c r="AN69" s="21">
        <v>5.5861339974142208</v>
      </c>
      <c r="AO69" s="21">
        <v>5.665935911662995</v>
      </c>
      <c r="AP69" s="21">
        <v>5.7457378259117702</v>
      </c>
      <c r="AQ69" s="21">
        <v>5.8255397401605462</v>
      </c>
      <c r="AR69" s="21">
        <v>5.9053416544093205</v>
      </c>
      <c r="AS69" s="21">
        <v>5.9851435686580947</v>
      </c>
      <c r="AT69" s="21">
        <v>6.0649454829068699</v>
      </c>
      <c r="AU69" s="21">
        <v>6.1447473971556432</v>
      </c>
      <c r="AV69" s="21">
        <v>6.327084396109818</v>
      </c>
      <c r="AW69" s="21">
        <v>6.4576430704410743</v>
      </c>
      <c r="AX69" s="21">
        <v>6.5911251478821242</v>
      </c>
      <c r="AY69" s="21">
        <v>6.7268304055597685</v>
      </c>
      <c r="AZ69" s="21">
        <v>6.8651292595600424</v>
      </c>
      <c r="BA69" s="21">
        <v>7.0050493173053994</v>
      </c>
      <c r="BB69" s="21">
        <v>7.1439746093722221</v>
      </c>
      <c r="BC69" s="21">
        <v>7.2841581669004034</v>
      </c>
      <c r="BD69" s="21">
        <v>7.426136894299721</v>
      </c>
      <c r="BE69" s="21">
        <v>7.5706571930511553</v>
      </c>
      <c r="BF69" s="21">
        <v>7.7180899770979394</v>
      </c>
      <c r="BG69" s="21">
        <v>7.8747441218959366</v>
      </c>
      <c r="BH69" s="21">
        <v>8.0340500621877027</v>
      </c>
      <c r="BI69" s="21">
        <v>8.1957044736636782</v>
      </c>
      <c r="BJ69" s="21">
        <v>8.3598552322508848</v>
      </c>
      <c r="BK69" s="22">
        <v>8.5820959249206545</v>
      </c>
      <c r="BM69" s="163">
        <f>VLOOKUP(BM$6,'MonteCarlo Policy Paths'!$N$2:$S$31,$B69+1,FALSE)</f>
        <v>24.184299884200797</v>
      </c>
      <c r="BN69" s="21">
        <f>VLOOKUP(BN$6,'MonteCarlo Policy Paths'!$N$2:$S$31,$B69+1,FALSE)</f>
        <v>26.797135120393484</v>
      </c>
      <c r="BO69" s="21">
        <f>VLOOKUP(BO$6,'MonteCarlo Policy Paths'!$N$2:$S$31,$B69+1,FALSE)</f>
        <v>29.690826715826198</v>
      </c>
      <c r="BP69" s="21">
        <f>VLOOKUP(BP$6,'MonteCarlo Policy Paths'!$N$2:$S$31,$B69+1,FALSE)</f>
        <v>32.893001978364566</v>
      </c>
      <c r="BQ69" s="21">
        <f>VLOOKUP(BQ$6,'MonteCarlo Policy Paths'!$N$2:$S$31,$B69+1,FALSE)</f>
        <v>36.420098382625895</v>
      </c>
      <c r="BR69" s="21">
        <f>VLOOKUP(BR$6,'MonteCarlo Policy Paths'!$N$2:$S$31,$B69+1,FALSE)</f>
        <v>40.279471956541457</v>
      </c>
      <c r="BS69" s="21">
        <f>VLOOKUP(BS$6,'MonteCarlo Policy Paths'!$N$2:$S$31,$B69+1,FALSE)</f>
        <v>44.515635375675203</v>
      </c>
      <c r="BT69" s="21">
        <f>VLOOKUP(BT$6,'MonteCarlo Policy Paths'!$N$2:$S$31,$B69+1,FALSE)</f>
        <v>49.196171227791872</v>
      </c>
      <c r="BU69" s="21">
        <f>VLOOKUP(BU$6,'MonteCarlo Policy Paths'!$N$2:$S$31,$B69+1,FALSE)</f>
        <v>54.364766335209197</v>
      </c>
      <c r="BV69" s="21">
        <f>VLOOKUP(BV$6,'MonteCarlo Policy Paths'!$N$2:$S$31,$B69+1,FALSE)</f>
        <v>60.140596575631633</v>
      </c>
      <c r="BW69" s="21">
        <f>VLOOKUP(BW$6,'MonteCarlo Policy Paths'!$N$2:$S$31,$B69+1,FALSE)</f>
        <v>66.545116533046993</v>
      </c>
      <c r="BX69" s="21">
        <f>VLOOKUP(BX$6,'MonteCarlo Policy Paths'!$N$2:$S$31,$B69+1,FALSE)</f>
        <v>73.642612105771832</v>
      </c>
      <c r="BY69" s="21">
        <f>VLOOKUP(BY$6,'MonteCarlo Policy Paths'!$N$2:$S$31,$B69+1,FALSE)</f>
        <v>81.515240678665066</v>
      </c>
      <c r="BZ69" s="21">
        <f>VLOOKUP(BZ$6,'MonteCarlo Policy Paths'!$N$2:$S$31,$B69+1,FALSE)</f>
        <v>90.237354922369406</v>
      </c>
      <c r="CA69" s="21">
        <f>VLOOKUP(CA$6,'MonteCarlo Policy Paths'!$N$2:$S$31,$B69+1,FALSE)</f>
        <v>92.736092415362535</v>
      </c>
      <c r="CB69" s="21">
        <f>VLOOKUP(CB$6,'MonteCarlo Policy Paths'!$N$2:$S$31,$B69+1,FALSE)</f>
        <v>95.321073906264047</v>
      </c>
      <c r="CC69" s="21">
        <f>VLOOKUP(CC$6,'MonteCarlo Policy Paths'!$N$2:$S$31,$B69+1,FALSE)</f>
        <v>97.972807459231774</v>
      </c>
      <c r="CD69" s="21">
        <f>VLOOKUP(CD$6,'MonteCarlo Policy Paths'!$N$2:$S$31,$B69+1,FALSE)</f>
        <v>100.70188743091984</v>
      </c>
      <c r="CE69" s="21">
        <f>VLOOKUP(CE$6,'MonteCarlo Policy Paths'!$N$2:$S$31,$B69+1,FALSE)</f>
        <v>103.48109827693068</v>
      </c>
      <c r="CF69" s="21">
        <f>VLOOKUP(CF$6,'MonteCarlo Policy Paths'!$N$2:$S$31,$B69+1,FALSE)</f>
        <v>106.37744326160868</v>
      </c>
      <c r="CG69" s="21">
        <f>VLOOKUP(CG$6,'MonteCarlo Policy Paths'!$N$2:$S$31,$B69+1,FALSE)</f>
        <v>109.31402956265458</v>
      </c>
      <c r="CH69" s="21">
        <f>VLOOKUP(CH$6,'MonteCarlo Policy Paths'!$N$2:$S$31,$B69+1,FALSE)</f>
        <v>112.30612514839871</v>
      </c>
      <c r="CI69" s="21">
        <f>VLOOKUP(CI$6,'MonteCarlo Policy Paths'!$N$2:$S$31,$B69+1,FALSE)</f>
        <v>115.37497116076017</v>
      </c>
      <c r="CJ69" s="21">
        <f>VLOOKUP(CJ$6,'MonteCarlo Policy Paths'!$N$2:$S$31,$B69+1,FALSE)</f>
        <v>118.53125256657755</v>
      </c>
      <c r="CK69" s="21">
        <f>VLOOKUP(CK$6,'MonteCarlo Policy Paths'!$N$2:$S$31,$B69+1,FALSE)</f>
        <v>121.76875646902944</v>
      </c>
      <c r="CL69" s="21">
        <f>VLOOKUP(CL$6,'MonteCarlo Policy Paths'!$N$2:$S$31,$B69+1,FALSE)</f>
        <v>125.08672773594304</v>
      </c>
      <c r="CM69" s="21">
        <f>VLOOKUP(CM$6,'MonteCarlo Policy Paths'!$N$2:$S$31,$B69+1,FALSE)</f>
        <v>128.47676069968128</v>
      </c>
      <c r="CN69" s="21">
        <f>VLOOKUP(CN$6,'MonteCarlo Policy Paths'!$N$2:$S$31,$B69+1,FALSE)</f>
        <v>131.94323193005201</v>
      </c>
      <c r="CO69" s="164">
        <f>VLOOKUP(CO$6,'MonteCarlo Policy Paths'!$N$2:$S$31,$B69+1,FALSE)</f>
        <v>135.47056479945655</v>
      </c>
      <c r="CQ69" s="163">
        <f>BM69*VLOOKUP(AI$6,'Greenhouse Gas Costs Avoided'!$A$2:$I$32,9,FALSE)</f>
        <v>1.5320817610121258</v>
      </c>
      <c r="CR69" s="21">
        <f>BN69*VLOOKUP(AJ$6,'Greenhouse Gas Costs Avoided'!$A$2:$I$32,9,FALSE)</f>
        <v>1.6976055607114411</v>
      </c>
      <c r="CS69" s="21">
        <f>BO69*VLOOKUP(AK$6,'Greenhouse Gas Costs Avoided'!$A$2:$I$32,9,FALSE)</f>
        <v>1.8809216846672472</v>
      </c>
      <c r="CT69" s="21">
        <f>BP69*VLOOKUP(AL$6,'Greenhouse Gas Costs Avoided'!$A$2:$I$32,9,FALSE)</f>
        <v>2.0837803301021003</v>
      </c>
      <c r="CU69" s="21">
        <f>BQ69*VLOOKUP(AM$6,'Greenhouse Gas Costs Avoided'!$A$2:$I$32,9,FALSE)</f>
        <v>2.3072228153580183</v>
      </c>
      <c r="CV69" s="21">
        <f>BR69*VLOOKUP(AN$6,'Greenhouse Gas Costs Avoided'!$A$2:$I$32,9,FALSE)</f>
        <v>2.5517151467399573</v>
      </c>
      <c r="CW69" s="21">
        <f>BS69*VLOOKUP(AO$6,'Greenhouse Gas Costs Avoided'!$A$2:$I$32,9,FALSE)</f>
        <v>2.8200772139570236</v>
      </c>
      <c r="CX69" s="21">
        <f>BT69*VLOOKUP(AP$6,'Greenhouse Gas Costs Avoided'!$A$2:$I$32,9,FALSE)</f>
        <v>3.1165903917263735</v>
      </c>
      <c r="CY69" s="21">
        <f>BU69*VLOOKUP(AQ$6,'Greenhouse Gas Costs Avoided'!$A$2:$I$32,9,FALSE)</f>
        <v>3.444022251736667</v>
      </c>
      <c r="CZ69" s="21">
        <f>BV69*VLOOKUP(AR$6,'Greenhouse Gas Costs Avoided'!$A$2:$I$32,9,FALSE)</f>
        <v>3.8099226171979153</v>
      </c>
      <c r="DA69" s="21">
        <f>BW69*VLOOKUP(AS$6,'Greenhouse Gas Costs Avoided'!$A$2:$I$32,9,FALSE)</f>
        <v>4.2156506416508543</v>
      </c>
      <c r="DB69" s="21">
        <f>BX69*VLOOKUP(AT$6,'Greenhouse Gas Costs Avoided'!$A$2:$I$32,9,FALSE)</f>
        <v>4.6652788536686769</v>
      </c>
      <c r="DC69" s="21">
        <f>BY69*VLOOKUP(AU$6,'Greenhouse Gas Costs Avoided'!$A$2:$I$32,9,FALSE)</f>
        <v>5.1640119451993618</v>
      </c>
      <c r="DD69" s="21">
        <f>BZ69*VLOOKUP(AV$6,'Greenhouse Gas Costs Avoided'!$A$2:$I$32,9,FALSE)</f>
        <v>5.7165601774917221</v>
      </c>
      <c r="DE69" s="21">
        <f>CA69*VLOOKUP(AW$6,'Greenhouse Gas Costs Avoided'!$A$2:$I$32,9,FALSE)</f>
        <v>5.8748558551380645</v>
      </c>
      <c r="DF69" s="21">
        <f>CB69*VLOOKUP(AX$6,'Greenhouse Gas Costs Avoided'!$A$2:$I$32,9,FALSE)</f>
        <v>6.0386151127443357</v>
      </c>
      <c r="DG69" s="21">
        <f>CC69*VLOOKUP(AY$6,'Greenhouse Gas Costs Avoided'!$A$2:$I$32,9,FALSE)</f>
        <v>6.2066031310462346</v>
      </c>
      <c r="DH69" s="21">
        <f>CD69*VLOOKUP(AZ$6,'Greenhouse Gas Costs Avoided'!$A$2:$I$32,9,FALSE)</f>
        <v>6.3794910653253769</v>
      </c>
      <c r="DI69" s="21">
        <f>CE69*VLOOKUP(BA$6,'Greenhouse Gas Costs Avoided'!$A$2:$I$32,9,FALSE)</f>
        <v>6.5555548036832505</v>
      </c>
      <c r="DJ69" s="21">
        <f>CF69*VLOOKUP(BB$6,'Greenhouse Gas Costs Avoided'!$A$2:$I$32,9,FALSE)</f>
        <v>6.7390390205459019</v>
      </c>
      <c r="DK69" s="21">
        <f>CG69*VLOOKUP(BC$6,'Greenhouse Gas Costs Avoided'!$A$2:$I$32,9,FALSE)</f>
        <v>6.9250725353887148</v>
      </c>
      <c r="DL69" s="21">
        <f>CH69*VLOOKUP(BD$6,'Greenhouse Gas Costs Avoided'!$A$2:$I$32,9,FALSE)</f>
        <v>7.114622578022705</v>
      </c>
      <c r="DM69" s="21">
        <f>CI69*VLOOKUP(BE$6,'Greenhouse Gas Costs Avoided'!$A$2:$I$32,9,FALSE)</f>
        <v>7.309034780377397</v>
      </c>
      <c r="DN69" s="21">
        <f>CJ69*VLOOKUP(BF$6,'Greenhouse Gas Costs Avoided'!$A$2:$I$32,9,FALSE)</f>
        <v>7.5089860379134308</v>
      </c>
      <c r="DO69" s="21">
        <f>CK69*VLOOKUP(BG$6,'Greenhouse Gas Costs Avoided'!$A$2:$I$32,9,FALSE)</f>
        <v>7.714082761982441</v>
      </c>
      <c r="DP69" s="21">
        <f>CL69*VLOOKUP(BH$6,'Greenhouse Gas Costs Avoided'!$A$2:$I$32,9,FALSE)</f>
        <v>7.9242771147625906</v>
      </c>
      <c r="DQ69" s="21">
        <f>CM69*VLOOKUP(BI$6,'Greenhouse Gas Costs Avoided'!$A$2:$I$32,9,FALSE)</f>
        <v>8.1390365949973802</v>
      </c>
      <c r="DR69" s="21">
        <f>CN69*VLOOKUP(BJ$6,'Greenhouse Gas Costs Avoided'!$A$2:$I$32,9,FALSE)</f>
        <v>8.358638459535694</v>
      </c>
      <c r="DS69" s="164">
        <f>CO69*VLOOKUP(BK$6,'Greenhouse Gas Costs Avoided'!$A$2:$I$32,9,FALSE)</f>
        <v>8.5820959249206545</v>
      </c>
    </row>
    <row r="70" spans="1:123" x14ac:dyDescent="0.35">
      <c r="A70" s="174">
        <v>64</v>
      </c>
      <c r="B70" s="12">
        <v>3</v>
      </c>
      <c r="C70" s="175">
        <v>2023</v>
      </c>
      <c r="E70" s="20">
        <v>0</v>
      </c>
      <c r="F70" s="21">
        <v>82.346532180449415</v>
      </c>
      <c r="G70" s="21">
        <v>84.002844861871253</v>
      </c>
      <c r="H70" s="21">
        <v>85.659157543293105</v>
      </c>
      <c r="I70" s="21">
        <v>86.918851036576825</v>
      </c>
      <c r="J70" s="21">
        <v>88.178544529860531</v>
      </c>
      <c r="K70" s="21">
        <v>89.438238023144251</v>
      </c>
      <c r="L70" s="21">
        <v>90.697931516427971</v>
      </c>
      <c r="M70" s="21">
        <v>91.95762500971172</v>
      </c>
      <c r="N70" s="21">
        <v>93.21731850299544</v>
      </c>
      <c r="O70" s="21">
        <v>94.47701199627916</v>
      </c>
      <c r="P70" s="21">
        <v>95.73670548956288</v>
      </c>
      <c r="Q70" s="21">
        <v>96.996398982846586</v>
      </c>
      <c r="R70" s="21">
        <v>101.49317720655506</v>
      </c>
      <c r="S70" s="21">
        <v>104.21949379267882</v>
      </c>
      <c r="T70" s="21">
        <v>107.03810370059369</v>
      </c>
      <c r="U70" s="21">
        <v>109.92690053835344</v>
      </c>
      <c r="V70" s="21">
        <v>112.89757853003228</v>
      </c>
      <c r="W70" s="21">
        <v>115.91943874780665</v>
      </c>
      <c r="X70" s="21">
        <v>119.06733931122673</v>
      </c>
      <c r="Y70" s="21">
        <v>122.25496395468721</v>
      </c>
      <c r="Z70" s="21">
        <v>125.4992630232488</v>
      </c>
      <c r="AA70" s="21">
        <v>128.82380079097237</v>
      </c>
      <c r="AB70" s="21">
        <v>132.24028719953677</v>
      </c>
      <c r="AC70" s="21">
        <v>135.74155640209787</v>
      </c>
      <c r="AD70" s="21">
        <v>139.32654413598658</v>
      </c>
      <c r="AE70" s="21">
        <v>142.9856742986068</v>
      </c>
      <c r="AF70" s="21">
        <v>146.72361540812219</v>
      </c>
      <c r="AG70" s="22">
        <v>150.52284977717397</v>
      </c>
      <c r="AI70" s="20">
        <v>0</v>
      </c>
      <c r="AJ70" s="21">
        <v>5.2166744805659615</v>
      </c>
      <c r="AK70" s="21">
        <v>5.3216023247413169</v>
      </c>
      <c r="AL70" s="21">
        <v>5.4265301689166732</v>
      </c>
      <c r="AM70" s="21">
        <v>5.5063320831654474</v>
      </c>
      <c r="AN70" s="21">
        <v>5.5861339974142208</v>
      </c>
      <c r="AO70" s="21">
        <v>5.665935911662995</v>
      </c>
      <c r="AP70" s="21">
        <v>5.7457378259117702</v>
      </c>
      <c r="AQ70" s="21">
        <v>5.8255397401605462</v>
      </c>
      <c r="AR70" s="21">
        <v>5.9053416544093205</v>
      </c>
      <c r="AS70" s="21">
        <v>5.9851435686580947</v>
      </c>
      <c r="AT70" s="21">
        <v>6.0649454829068699</v>
      </c>
      <c r="AU70" s="21">
        <v>6.1447473971556432</v>
      </c>
      <c r="AV70" s="21">
        <v>6.4296194808152167</v>
      </c>
      <c r="AW70" s="21">
        <v>6.6023323538917609</v>
      </c>
      <c r="AX70" s="21">
        <v>6.7808920331878957</v>
      </c>
      <c r="AY70" s="21">
        <v>6.9638980729572149</v>
      </c>
      <c r="AZ70" s="21">
        <v>7.1520913053717949</v>
      </c>
      <c r="BA70" s="21">
        <v>7.3435269452765404</v>
      </c>
      <c r="BB70" s="21">
        <v>7.5429472742415475</v>
      </c>
      <c r="BC70" s="21">
        <v>7.744884134129272</v>
      </c>
      <c r="BD70" s="21">
        <v>7.950411333759269</v>
      </c>
      <c r="BE70" s="21">
        <v>8.161021676093501</v>
      </c>
      <c r="BF70" s="21">
        <v>8.3774569890184303</v>
      </c>
      <c r="BG70" s="21">
        <v>8.5992633142510115</v>
      </c>
      <c r="BH70" s="21">
        <v>8.8263732304711304</v>
      </c>
      <c r="BI70" s="21">
        <v>9.05818008905967</v>
      </c>
      <c r="BJ70" s="21">
        <v>9.2949796418706736</v>
      </c>
      <c r="BK70" s="22">
        <v>9.5356621388007277</v>
      </c>
      <c r="BM70" s="163">
        <f>VLOOKUP(BM$6,'MonteCarlo Policy Paths'!$N$2:$S$31,$B70+1,FALSE)</f>
        <v>24.400896901266854</v>
      </c>
      <c r="BN70" s="21">
        <f>VLOOKUP(BN$6,'MonteCarlo Policy Paths'!$N$2:$S$31,$B70+1,FALSE)</f>
        <v>27.277092285564247</v>
      </c>
      <c r="BO70" s="21">
        <f>VLOOKUP(BO$6,'MonteCarlo Policy Paths'!$N$2:$S$31,$B70+1,FALSE)</f>
        <v>30.488398193607274</v>
      </c>
      <c r="BP70" s="21">
        <f>VLOOKUP(BP$6,'MonteCarlo Policy Paths'!$N$2:$S$31,$B70+1,FALSE)</f>
        <v>34.070901710124843</v>
      </c>
      <c r="BQ70" s="21">
        <f>VLOOKUP(BQ$6,'MonteCarlo Policy Paths'!$N$2:$S$31,$B70+1,FALSE)</f>
        <v>38.049962908416198</v>
      </c>
      <c r="BR70" s="21">
        <f>VLOOKUP(BR$6,'MonteCarlo Policy Paths'!$N$2:$S$31,$B70+1,FALSE)</f>
        <v>42.441930627628253</v>
      </c>
      <c r="BS70" s="21">
        <f>VLOOKUP(BS$6,'MonteCarlo Policy Paths'!$N$2:$S$31,$B70+1,FALSE)</f>
        <v>47.302864628556662</v>
      </c>
      <c r="BT70" s="21">
        <f>VLOOKUP(BT$6,'MonteCarlo Policy Paths'!$N$2:$S$31,$B70+1,FALSE)</f>
        <v>52.715092471952183</v>
      </c>
      <c r="BU70" s="21">
        <f>VLOOKUP(BU$6,'MonteCarlo Policy Paths'!$N$2:$S$31,$B70+1,FALSE)</f>
        <v>58.737483764437521</v>
      </c>
      <c r="BV70" s="21">
        <f>VLOOKUP(BV$6,'MonteCarlo Policy Paths'!$N$2:$S$31,$B70+1,FALSE)</f>
        <v>65.512636340122413</v>
      </c>
      <c r="BW70" s="21">
        <f>VLOOKUP(BW$6,'MonteCarlo Policy Paths'!$N$2:$S$31,$B70+1,FALSE)</f>
        <v>73.079994851258945</v>
      </c>
      <c r="BX70" s="21">
        <f>VLOOKUP(BX$6,'MonteCarlo Policy Paths'!$N$2:$S$31,$B70+1,FALSE)</f>
        <v>81.527096411801594</v>
      </c>
      <c r="BY70" s="21">
        <f>VLOOKUP(BY$6,'MonteCarlo Policy Paths'!$N$2:$S$31,$B70+1,FALSE)</f>
        <v>90.963600198236662</v>
      </c>
      <c r="BZ70" s="21">
        <f>VLOOKUP(BZ$6,'MonteCarlo Policy Paths'!$N$2:$S$31,$B70+1,FALSE)</f>
        <v>101.49317720655506</v>
      </c>
      <c r="CA70" s="21">
        <f>VLOOKUP(CA$6,'MonteCarlo Policy Paths'!$N$2:$S$31,$B70+1,FALSE)</f>
        <v>104.21949379267882</v>
      </c>
      <c r="CB70" s="21">
        <f>VLOOKUP(CB$6,'MonteCarlo Policy Paths'!$N$2:$S$31,$B70+1,FALSE)</f>
        <v>107.03810370059369</v>
      </c>
      <c r="CC70" s="21">
        <f>VLOOKUP(CC$6,'MonteCarlo Policy Paths'!$N$2:$S$31,$B70+1,FALSE)</f>
        <v>109.92690053835344</v>
      </c>
      <c r="CD70" s="21">
        <f>VLOOKUP(CD$6,'MonteCarlo Policy Paths'!$N$2:$S$31,$B70+1,FALSE)</f>
        <v>112.89757853003228</v>
      </c>
      <c r="CE70" s="21">
        <f>VLOOKUP(CE$6,'MonteCarlo Policy Paths'!$N$2:$S$31,$B70+1,FALSE)</f>
        <v>115.91943874780665</v>
      </c>
      <c r="CF70" s="21">
        <f>VLOOKUP(CF$6,'MonteCarlo Policy Paths'!$N$2:$S$31,$B70+1,FALSE)</f>
        <v>119.06733931122673</v>
      </c>
      <c r="CG70" s="21">
        <f>VLOOKUP(CG$6,'MonteCarlo Policy Paths'!$N$2:$S$31,$B70+1,FALSE)</f>
        <v>122.25496395468721</v>
      </c>
      <c r="CH70" s="21">
        <f>VLOOKUP(CH$6,'MonteCarlo Policy Paths'!$N$2:$S$31,$B70+1,FALSE)</f>
        <v>125.4992630232488</v>
      </c>
      <c r="CI70" s="21">
        <f>VLOOKUP(CI$6,'MonteCarlo Policy Paths'!$N$2:$S$31,$B70+1,FALSE)</f>
        <v>128.82380079097237</v>
      </c>
      <c r="CJ70" s="21">
        <f>VLOOKUP(CJ$6,'MonteCarlo Policy Paths'!$N$2:$S$31,$B70+1,FALSE)</f>
        <v>132.24028719953677</v>
      </c>
      <c r="CK70" s="21">
        <f>VLOOKUP(CK$6,'MonteCarlo Policy Paths'!$N$2:$S$31,$B70+1,FALSE)</f>
        <v>135.74155640209787</v>
      </c>
      <c r="CL70" s="21">
        <f>VLOOKUP(CL$6,'MonteCarlo Policy Paths'!$N$2:$S$31,$B70+1,FALSE)</f>
        <v>139.32654413598658</v>
      </c>
      <c r="CM70" s="21">
        <f>VLOOKUP(CM$6,'MonteCarlo Policy Paths'!$N$2:$S$31,$B70+1,FALSE)</f>
        <v>142.9856742986068</v>
      </c>
      <c r="CN70" s="21">
        <f>VLOOKUP(CN$6,'MonteCarlo Policy Paths'!$N$2:$S$31,$B70+1,FALSE)</f>
        <v>146.72361540812219</v>
      </c>
      <c r="CO70" s="164">
        <f>VLOOKUP(CO$6,'MonteCarlo Policy Paths'!$N$2:$S$31,$B70+1,FALSE)</f>
        <v>150.52284977717397</v>
      </c>
      <c r="CQ70" s="163">
        <f>BM70*VLOOKUP(AI$6,'Greenhouse Gas Costs Avoided'!$A$2:$I$32,9,FALSE)</f>
        <v>1.5458032390340439</v>
      </c>
      <c r="CR70" s="21">
        <f>BN70*VLOOKUP(AJ$6,'Greenhouse Gas Costs Avoided'!$A$2:$I$32,9,FALSE)</f>
        <v>1.7280109734108424</v>
      </c>
      <c r="CS70" s="21">
        <f>BO70*VLOOKUP(AK$6,'Greenhouse Gas Costs Avoided'!$A$2:$I$32,9,FALSE)</f>
        <v>1.9314480476408618</v>
      </c>
      <c r="CT70" s="21">
        <f>BP70*VLOOKUP(AL$6,'Greenhouse Gas Costs Avoided'!$A$2:$I$32,9,FALSE)</f>
        <v>2.1584005880368746</v>
      </c>
      <c r="CU70" s="21">
        <f>BQ70*VLOOKUP(AM$6,'Greenhouse Gas Costs Avoided'!$A$2:$I$32,9,FALSE)</f>
        <v>2.4104751619151044</v>
      </c>
      <c r="CV70" s="21">
        <f>BR70*VLOOKUP(AN$6,'Greenhouse Gas Costs Avoided'!$A$2:$I$32,9,FALSE)</f>
        <v>2.6887074725371978</v>
      </c>
      <c r="CW70" s="21">
        <f>BS70*VLOOKUP(AO$6,'Greenhouse Gas Costs Avoided'!$A$2:$I$32,9,FALSE)</f>
        <v>2.996648920499946</v>
      </c>
      <c r="CX70" s="21">
        <f>BT70*VLOOKUP(AP$6,'Greenhouse Gas Costs Avoided'!$A$2:$I$32,9,FALSE)</f>
        <v>3.339514978438852</v>
      </c>
      <c r="CY70" s="21">
        <f>BU70*VLOOKUP(AQ$6,'Greenhouse Gas Costs Avoided'!$A$2:$I$32,9,FALSE)</f>
        <v>3.7210350514231747</v>
      </c>
      <c r="CZ70" s="21">
        <f>BV70*VLOOKUP(AR$6,'Greenhouse Gas Costs Avoided'!$A$2:$I$32,9,FALSE)</f>
        <v>4.1502427497639598</v>
      </c>
      <c r="DA70" s="21">
        <f>BW70*VLOOKUP(AS$6,'Greenhouse Gas Costs Avoided'!$A$2:$I$32,9,FALSE)</f>
        <v>4.6296369025600148</v>
      </c>
      <c r="DB70" s="21">
        <f>BX70*VLOOKUP(AT$6,'Greenhouse Gas Costs Avoided'!$A$2:$I$32,9,FALSE)</f>
        <v>5.1647630090130283</v>
      </c>
      <c r="DC70" s="21">
        <f>BY70*VLOOKUP(AU$6,'Greenhouse Gas Costs Avoided'!$A$2:$I$32,9,FALSE)</f>
        <v>5.7625680068068199</v>
      </c>
      <c r="DD70" s="21">
        <f>BZ70*VLOOKUP(AV$6,'Greenhouse Gas Costs Avoided'!$A$2:$I$32,9,FALSE)</f>
        <v>6.4296194808152167</v>
      </c>
      <c r="DE70" s="21">
        <f>CA70*VLOOKUP(AW$6,'Greenhouse Gas Costs Avoided'!$A$2:$I$32,9,FALSE)</f>
        <v>6.6023323538917609</v>
      </c>
      <c r="DF70" s="21">
        <f>CB70*VLOOKUP(AX$6,'Greenhouse Gas Costs Avoided'!$A$2:$I$32,9,FALSE)</f>
        <v>6.7808920331878957</v>
      </c>
      <c r="DG70" s="21">
        <f>CC70*VLOOKUP(AY$6,'Greenhouse Gas Costs Avoided'!$A$2:$I$32,9,FALSE)</f>
        <v>6.9638980729572149</v>
      </c>
      <c r="DH70" s="21">
        <f>CD70*VLOOKUP(AZ$6,'Greenhouse Gas Costs Avoided'!$A$2:$I$32,9,FALSE)</f>
        <v>7.1520913053717949</v>
      </c>
      <c r="DI70" s="21">
        <f>CE70*VLOOKUP(BA$6,'Greenhouse Gas Costs Avoided'!$A$2:$I$32,9,FALSE)</f>
        <v>7.3435269452765404</v>
      </c>
      <c r="DJ70" s="21">
        <f>CF70*VLOOKUP(BB$6,'Greenhouse Gas Costs Avoided'!$A$2:$I$32,9,FALSE)</f>
        <v>7.5429472742415475</v>
      </c>
      <c r="DK70" s="21">
        <f>CG70*VLOOKUP(BC$6,'Greenhouse Gas Costs Avoided'!$A$2:$I$32,9,FALSE)</f>
        <v>7.744884134129272</v>
      </c>
      <c r="DL70" s="21">
        <f>CH70*VLOOKUP(BD$6,'Greenhouse Gas Costs Avoided'!$A$2:$I$32,9,FALSE)</f>
        <v>7.950411333759269</v>
      </c>
      <c r="DM70" s="21">
        <f>CI70*VLOOKUP(BE$6,'Greenhouse Gas Costs Avoided'!$A$2:$I$32,9,FALSE)</f>
        <v>8.161021676093501</v>
      </c>
      <c r="DN70" s="21">
        <f>CJ70*VLOOKUP(BF$6,'Greenhouse Gas Costs Avoided'!$A$2:$I$32,9,FALSE)</f>
        <v>8.3774569890184303</v>
      </c>
      <c r="DO70" s="21">
        <f>CK70*VLOOKUP(BG$6,'Greenhouse Gas Costs Avoided'!$A$2:$I$32,9,FALSE)</f>
        <v>8.5992633142510115</v>
      </c>
      <c r="DP70" s="21">
        <f>CL70*VLOOKUP(BH$6,'Greenhouse Gas Costs Avoided'!$A$2:$I$32,9,FALSE)</f>
        <v>8.8263732304711304</v>
      </c>
      <c r="DQ70" s="21">
        <f>CM70*VLOOKUP(BI$6,'Greenhouse Gas Costs Avoided'!$A$2:$I$32,9,FALSE)</f>
        <v>9.05818008905967</v>
      </c>
      <c r="DR70" s="21">
        <f>CN70*VLOOKUP(BJ$6,'Greenhouse Gas Costs Avoided'!$A$2:$I$32,9,FALSE)</f>
        <v>9.2949796418706736</v>
      </c>
      <c r="DS70" s="164">
        <f>CO70*VLOOKUP(BK$6,'Greenhouse Gas Costs Avoided'!$A$2:$I$32,9,FALSE)</f>
        <v>9.5356621388007277</v>
      </c>
    </row>
    <row r="71" spans="1:123" x14ac:dyDescent="0.35">
      <c r="A71" s="174">
        <v>65</v>
      </c>
      <c r="B71" s="12">
        <v>2</v>
      </c>
      <c r="C71" s="175">
        <v>2023</v>
      </c>
      <c r="E71" s="20">
        <v>0</v>
      </c>
      <c r="F71" s="21">
        <v>82.346532180449415</v>
      </c>
      <c r="G71" s="21">
        <v>84.002844861871253</v>
      </c>
      <c r="H71" s="21">
        <v>85.659157543293105</v>
      </c>
      <c r="I71" s="21">
        <v>86.918851036576825</v>
      </c>
      <c r="J71" s="21">
        <v>88.178544529860531</v>
      </c>
      <c r="K71" s="21">
        <v>89.438238023144251</v>
      </c>
      <c r="L71" s="21">
        <v>90.697931516427971</v>
      </c>
      <c r="M71" s="21">
        <v>91.95762500971172</v>
      </c>
      <c r="N71" s="21">
        <v>93.21731850299544</v>
      </c>
      <c r="O71" s="21">
        <v>94.47701199627916</v>
      </c>
      <c r="P71" s="21">
        <v>95.73670548956288</v>
      </c>
      <c r="Q71" s="21">
        <v>96.996398982846586</v>
      </c>
      <c r="R71" s="21">
        <v>98.25609247613032</v>
      </c>
      <c r="S71" s="21">
        <v>99.65157958594628</v>
      </c>
      <c r="T71" s="21">
        <v>101.04706669576224</v>
      </c>
      <c r="U71" s="21">
        <v>102.4425538055782</v>
      </c>
      <c r="V71" s="21">
        <v>103.83804091539416</v>
      </c>
      <c r="W71" s="21">
        <v>105.23352802521011</v>
      </c>
      <c r="X71" s="21">
        <v>106.47156953138905</v>
      </c>
      <c r="Y71" s="21">
        <v>107.709611037568</v>
      </c>
      <c r="Z71" s="21">
        <v>108.94765254374694</v>
      </c>
      <c r="AA71" s="21">
        <v>110.18569404992589</v>
      </c>
      <c r="AB71" s="21">
        <v>111.42373555610482</v>
      </c>
      <c r="AC71" s="21">
        <v>112.86811731331359</v>
      </c>
      <c r="AD71" s="21">
        <v>114.31249907052236</v>
      </c>
      <c r="AE71" s="21">
        <v>115.75688082773114</v>
      </c>
      <c r="AF71" s="21">
        <v>117.20126258493991</v>
      </c>
      <c r="AG71" s="22">
        <v>120.41827982173916</v>
      </c>
      <c r="AI71" s="20">
        <v>0</v>
      </c>
      <c r="AJ71" s="21">
        <v>5.2166744805659615</v>
      </c>
      <c r="AK71" s="21">
        <v>5.3216023247413169</v>
      </c>
      <c r="AL71" s="21">
        <v>5.4265301689166732</v>
      </c>
      <c r="AM71" s="21">
        <v>5.5063320831654474</v>
      </c>
      <c r="AN71" s="21">
        <v>5.5861339974142208</v>
      </c>
      <c r="AO71" s="21">
        <v>5.665935911662995</v>
      </c>
      <c r="AP71" s="21">
        <v>5.7457378259117702</v>
      </c>
      <c r="AQ71" s="21">
        <v>5.8255397401605462</v>
      </c>
      <c r="AR71" s="21">
        <v>5.9053416544093205</v>
      </c>
      <c r="AS71" s="21">
        <v>5.9851435686580947</v>
      </c>
      <c r="AT71" s="21">
        <v>6.0649454829068699</v>
      </c>
      <c r="AU71" s="21">
        <v>6.1447473971556432</v>
      </c>
      <c r="AV71" s="21">
        <v>6.2245493114044184</v>
      </c>
      <c r="AW71" s="21">
        <v>6.312953786990386</v>
      </c>
      <c r="AX71" s="21">
        <v>6.4013582625763545</v>
      </c>
      <c r="AY71" s="21">
        <v>6.4897627381623222</v>
      </c>
      <c r="AZ71" s="21">
        <v>6.5781672137482907</v>
      </c>
      <c r="BA71" s="21">
        <v>6.6665716893342575</v>
      </c>
      <c r="BB71" s="21">
        <v>6.7450019445028957</v>
      </c>
      <c r="BC71" s="21">
        <v>6.8234321996715348</v>
      </c>
      <c r="BD71" s="21">
        <v>6.901862454840173</v>
      </c>
      <c r="BE71" s="21">
        <v>6.9802927100088112</v>
      </c>
      <c r="BF71" s="21">
        <v>7.0587229651774486</v>
      </c>
      <c r="BG71" s="21">
        <v>7.1502249295408609</v>
      </c>
      <c r="BH71" s="21">
        <v>7.2417268939042723</v>
      </c>
      <c r="BI71" s="21">
        <v>7.3332288582676846</v>
      </c>
      <c r="BJ71" s="21">
        <v>7.424730822631096</v>
      </c>
      <c r="BK71" s="22">
        <v>7.6285297110405814</v>
      </c>
      <c r="BM71" s="163">
        <f>VLOOKUP(BM$6,'MonteCarlo Policy Paths'!$N$2:$S$31,$B71+1,FALSE)</f>
        <v>23.967702867134744</v>
      </c>
      <c r="BN71" s="21">
        <f>VLOOKUP(BN$6,'MonteCarlo Policy Paths'!$N$2:$S$31,$B71+1,FALSE)</f>
        <v>26.317177955222718</v>
      </c>
      <c r="BO71" s="21">
        <f>VLOOKUP(BO$6,'MonteCarlo Policy Paths'!$N$2:$S$31,$B71+1,FALSE)</f>
        <v>28.893255238045125</v>
      </c>
      <c r="BP71" s="21">
        <f>VLOOKUP(BP$6,'MonteCarlo Policy Paths'!$N$2:$S$31,$B71+1,FALSE)</f>
        <v>31.715102246604285</v>
      </c>
      <c r="BQ71" s="21">
        <f>VLOOKUP(BQ$6,'MonteCarlo Policy Paths'!$N$2:$S$31,$B71+1,FALSE)</f>
        <v>34.790233856835599</v>
      </c>
      <c r="BR71" s="21">
        <f>VLOOKUP(BR$6,'MonteCarlo Policy Paths'!$N$2:$S$31,$B71+1,FALSE)</f>
        <v>38.117013285454661</v>
      </c>
      <c r="BS71" s="21">
        <f>VLOOKUP(BS$6,'MonteCarlo Policy Paths'!$N$2:$S$31,$B71+1,FALSE)</f>
        <v>41.72840612279375</v>
      </c>
      <c r="BT71" s="21">
        <f>VLOOKUP(BT$6,'MonteCarlo Policy Paths'!$N$2:$S$31,$B71+1,FALSE)</f>
        <v>45.677249983631562</v>
      </c>
      <c r="BU71" s="21">
        <f>VLOOKUP(BU$6,'MonteCarlo Policy Paths'!$N$2:$S$31,$B71+1,FALSE)</f>
        <v>49.99204890598088</v>
      </c>
      <c r="BV71" s="21">
        <f>VLOOKUP(BV$6,'MonteCarlo Policy Paths'!$N$2:$S$31,$B71+1,FALSE)</f>
        <v>54.768556811140854</v>
      </c>
      <c r="BW71" s="21">
        <f>VLOOKUP(BW$6,'MonteCarlo Policy Paths'!$N$2:$S$31,$B71+1,FALSE)</f>
        <v>60.010238214835042</v>
      </c>
      <c r="BX71" s="21">
        <f>VLOOKUP(BX$6,'MonteCarlo Policy Paths'!$N$2:$S$31,$B71+1,FALSE)</f>
        <v>65.75812779974207</v>
      </c>
      <c r="BY71" s="21">
        <f>VLOOKUP(BY$6,'MonteCarlo Policy Paths'!$N$2:$S$31,$B71+1,FALSE)</f>
        <v>72.066881159093455</v>
      </c>
      <c r="BZ71" s="21">
        <f>VLOOKUP(BZ$6,'MonteCarlo Policy Paths'!$N$2:$S$31,$B71+1,FALSE)</f>
        <v>78.981532638183737</v>
      </c>
      <c r="CA71" s="21">
        <f>VLOOKUP(CA$6,'MonteCarlo Policy Paths'!$N$2:$S$31,$B71+1,FALSE)</f>
        <v>81.252691038046251</v>
      </c>
      <c r="CB71" s="21">
        <f>VLOOKUP(CB$6,'MonteCarlo Policy Paths'!$N$2:$S$31,$B71+1,FALSE)</f>
        <v>83.604044111934414</v>
      </c>
      <c r="CC71" s="21">
        <f>VLOOKUP(CC$6,'MonteCarlo Policy Paths'!$N$2:$S$31,$B71+1,FALSE)</f>
        <v>86.018714380110126</v>
      </c>
      <c r="CD71" s="21">
        <f>VLOOKUP(CD$6,'MonteCarlo Policy Paths'!$N$2:$S$31,$B71+1,FALSE)</f>
        <v>88.506196331807388</v>
      </c>
      <c r="CE71" s="21">
        <f>VLOOKUP(CE$6,'MonteCarlo Policy Paths'!$N$2:$S$31,$B71+1,FALSE)</f>
        <v>91.042757806054695</v>
      </c>
      <c r="CF71" s="21">
        <f>VLOOKUP(CF$6,'MonteCarlo Policy Paths'!$N$2:$S$31,$B71+1,FALSE)</f>
        <v>93.687547211990633</v>
      </c>
      <c r="CG71" s="21">
        <f>VLOOKUP(CG$6,'MonteCarlo Policy Paths'!$N$2:$S$31,$B71+1,FALSE)</f>
        <v>96.373095170621937</v>
      </c>
      <c r="CH71" s="21">
        <f>VLOOKUP(CH$6,'MonteCarlo Policy Paths'!$N$2:$S$31,$B71+1,FALSE)</f>
        <v>99.112987273548597</v>
      </c>
      <c r="CI71" s="21">
        <f>VLOOKUP(CI$6,'MonteCarlo Policy Paths'!$N$2:$S$31,$B71+1,FALSE)</f>
        <v>101.92614153054797</v>
      </c>
      <c r="CJ71" s="21">
        <f>VLOOKUP(CJ$6,'MonteCarlo Policy Paths'!$N$2:$S$31,$B71+1,FALSE)</f>
        <v>104.82221793361833</v>
      </c>
      <c r="CK71" s="21">
        <f>VLOOKUP(CK$6,'MonteCarlo Policy Paths'!$N$2:$S$31,$B71+1,FALSE)</f>
        <v>107.79595653596101</v>
      </c>
      <c r="CL71" s="21">
        <f>VLOOKUP(CL$6,'MonteCarlo Policy Paths'!$N$2:$S$31,$B71+1,FALSE)</f>
        <v>110.84691133589952</v>
      </c>
      <c r="CM71" s="21">
        <f>VLOOKUP(CM$6,'MonteCarlo Policy Paths'!$N$2:$S$31,$B71+1,FALSE)</f>
        <v>113.96784710075578</v>
      </c>
      <c r="CN71" s="21">
        <f>VLOOKUP(CN$6,'MonteCarlo Policy Paths'!$N$2:$S$31,$B71+1,FALSE)</f>
        <v>117.16284845198182</v>
      </c>
      <c r="CO71" s="164">
        <f>VLOOKUP(CO$6,'MonteCarlo Policy Paths'!$N$2:$S$31,$B71+1,FALSE)</f>
        <v>120.41827982173916</v>
      </c>
      <c r="CQ71" s="163">
        <f>BM71*VLOOKUP(AI$6,'Greenhouse Gas Costs Avoided'!$A$2:$I$32,9,FALSE)</f>
        <v>1.5183602829902079</v>
      </c>
      <c r="CR71" s="21">
        <f>BN71*VLOOKUP(AJ$6,'Greenhouse Gas Costs Avoided'!$A$2:$I$32,9,FALSE)</f>
        <v>1.6672001480120395</v>
      </c>
      <c r="CS71" s="21">
        <f>BO71*VLOOKUP(AK$6,'Greenhouse Gas Costs Avoided'!$A$2:$I$32,9,FALSE)</f>
        <v>1.8303953216936328</v>
      </c>
      <c r="CT71" s="21">
        <f>BP71*VLOOKUP(AL$6,'Greenhouse Gas Costs Avoided'!$A$2:$I$32,9,FALSE)</f>
        <v>2.0091600721673259</v>
      </c>
      <c r="CU71" s="21">
        <f>BQ71*VLOOKUP(AM$6,'Greenhouse Gas Costs Avoided'!$A$2:$I$32,9,FALSE)</f>
        <v>2.2039704688009323</v>
      </c>
      <c r="CV71" s="21">
        <f>BR71*VLOOKUP(AN$6,'Greenhouse Gas Costs Avoided'!$A$2:$I$32,9,FALSE)</f>
        <v>2.4147228209427172</v>
      </c>
      <c r="CW71" s="21">
        <f>BS71*VLOOKUP(AO$6,'Greenhouse Gas Costs Avoided'!$A$2:$I$32,9,FALSE)</f>
        <v>2.6435055074141016</v>
      </c>
      <c r="CX71" s="21">
        <f>BT71*VLOOKUP(AP$6,'Greenhouse Gas Costs Avoided'!$A$2:$I$32,9,FALSE)</f>
        <v>2.8936658050138946</v>
      </c>
      <c r="CY71" s="21">
        <f>BU71*VLOOKUP(AQ$6,'Greenhouse Gas Costs Avoided'!$A$2:$I$32,9,FALSE)</f>
        <v>3.1670094520501597</v>
      </c>
      <c r="CZ71" s="21">
        <f>BV71*VLOOKUP(AR$6,'Greenhouse Gas Costs Avoided'!$A$2:$I$32,9,FALSE)</f>
        <v>3.4696024846318703</v>
      </c>
      <c r="DA71" s="21">
        <f>BW71*VLOOKUP(AS$6,'Greenhouse Gas Costs Avoided'!$A$2:$I$32,9,FALSE)</f>
        <v>3.8016643807416939</v>
      </c>
      <c r="DB71" s="21">
        <f>BX71*VLOOKUP(AT$6,'Greenhouse Gas Costs Avoided'!$A$2:$I$32,9,FALSE)</f>
        <v>4.1657946983243246</v>
      </c>
      <c r="DC71" s="21">
        <f>BY71*VLOOKUP(AU$6,'Greenhouse Gas Costs Avoided'!$A$2:$I$32,9,FALSE)</f>
        <v>4.5654558835919028</v>
      </c>
      <c r="DD71" s="21">
        <f>BZ71*VLOOKUP(AV$6,'Greenhouse Gas Costs Avoided'!$A$2:$I$32,9,FALSE)</f>
        <v>5.0035008741682265</v>
      </c>
      <c r="DE71" s="21">
        <f>CA71*VLOOKUP(AW$6,'Greenhouse Gas Costs Avoided'!$A$2:$I$32,9,FALSE)</f>
        <v>5.1473793563843691</v>
      </c>
      <c r="DF71" s="21">
        <f>CB71*VLOOKUP(AX$6,'Greenhouse Gas Costs Avoided'!$A$2:$I$32,9,FALSE)</f>
        <v>5.2963381923007766</v>
      </c>
      <c r="DG71" s="21">
        <f>CC71*VLOOKUP(AY$6,'Greenhouse Gas Costs Avoided'!$A$2:$I$32,9,FALSE)</f>
        <v>5.4493081891352544</v>
      </c>
      <c r="DH71" s="21">
        <f>CD71*VLOOKUP(AZ$6,'Greenhouse Gas Costs Avoided'!$A$2:$I$32,9,FALSE)</f>
        <v>5.606890825278958</v>
      </c>
      <c r="DI71" s="21">
        <f>CE71*VLOOKUP(BA$6,'Greenhouse Gas Costs Avoided'!$A$2:$I$32,9,FALSE)</f>
        <v>5.7675826620899597</v>
      </c>
      <c r="DJ71" s="21">
        <f>CF71*VLOOKUP(BB$6,'Greenhouse Gas Costs Avoided'!$A$2:$I$32,9,FALSE)</f>
        <v>5.935130766850258</v>
      </c>
      <c r="DK71" s="21">
        <f>CG71*VLOOKUP(BC$6,'Greenhouse Gas Costs Avoided'!$A$2:$I$32,9,FALSE)</f>
        <v>6.1052609366481567</v>
      </c>
      <c r="DL71" s="21">
        <f>CH71*VLOOKUP(BD$6,'Greenhouse Gas Costs Avoided'!$A$2:$I$32,9,FALSE)</f>
        <v>6.2788338222861402</v>
      </c>
      <c r="DM71" s="21">
        <f>CI71*VLOOKUP(BE$6,'Greenhouse Gas Costs Avoided'!$A$2:$I$32,9,FALSE)</f>
        <v>6.4570478846612929</v>
      </c>
      <c r="DN71" s="21">
        <f>CJ71*VLOOKUP(BF$6,'Greenhouse Gas Costs Avoided'!$A$2:$I$32,9,FALSE)</f>
        <v>6.6405150868084322</v>
      </c>
      <c r="DO71" s="21">
        <f>CK71*VLOOKUP(BG$6,'Greenhouse Gas Costs Avoided'!$A$2:$I$32,9,FALSE)</f>
        <v>6.8289022097138705</v>
      </c>
      <c r="DP71" s="21">
        <f>CL71*VLOOKUP(BH$6,'Greenhouse Gas Costs Avoided'!$A$2:$I$32,9,FALSE)</f>
        <v>7.0221809990540507</v>
      </c>
      <c r="DQ71" s="21">
        <f>CM71*VLOOKUP(BI$6,'Greenhouse Gas Costs Avoided'!$A$2:$I$32,9,FALSE)</f>
        <v>7.2198931009350886</v>
      </c>
      <c r="DR71" s="21">
        <f>CN71*VLOOKUP(BJ$6,'Greenhouse Gas Costs Avoided'!$A$2:$I$32,9,FALSE)</f>
        <v>7.4222972772007143</v>
      </c>
      <c r="DS71" s="164">
        <f>CO71*VLOOKUP(BK$6,'Greenhouse Gas Costs Avoided'!$A$2:$I$32,9,FALSE)</f>
        <v>7.6285297110405814</v>
      </c>
    </row>
    <row r="72" spans="1:123" x14ac:dyDescent="0.35">
      <c r="A72" s="174">
        <v>66</v>
      </c>
      <c r="B72" s="12">
        <v>4</v>
      </c>
      <c r="C72" s="175">
        <v>2023</v>
      </c>
      <c r="E72" s="20">
        <v>0</v>
      </c>
      <c r="F72" s="21">
        <v>82.346532180449415</v>
      </c>
      <c r="G72" s="21">
        <v>84.002844861871253</v>
      </c>
      <c r="H72" s="21">
        <v>85.659157543293105</v>
      </c>
      <c r="I72" s="21">
        <v>86.918851036576825</v>
      </c>
      <c r="J72" s="21">
        <v>88.178544529860531</v>
      </c>
      <c r="K72" s="21">
        <v>89.438238023144251</v>
      </c>
      <c r="L72" s="21">
        <v>90.697931516427971</v>
      </c>
      <c r="M72" s="21">
        <v>91.95762500971172</v>
      </c>
      <c r="N72" s="21">
        <v>93.21731850299544</v>
      </c>
      <c r="O72" s="21">
        <v>94.47701199627916</v>
      </c>
      <c r="P72" s="21">
        <v>95.73670548956288</v>
      </c>
      <c r="Q72" s="21">
        <v>96.996398982846586</v>
      </c>
      <c r="R72" s="21">
        <v>98.25609247613032</v>
      </c>
      <c r="S72" s="21">
        <v>99.65157958594628</v>
      </c>
      <c r="T72" s="21">
        <v>101.04706669576224</v>
      </c>
      <c r="U72" s="21">
        <v>102.4425538055782</v>
      </c>
      <c r="V72" s="21">
        <v>103.83804091539416</v>
      </c>
      <c r="W72" s="21">
        <v>105.23352802521011</v>
      </c>
      <c r="X72" s="21">
        <v>106.47156953138905</v>
      </c>
      <c r="Y72" s="21">
        <v>107.709611037568</v>
      </c>
      <c r="Z72" s="21">
        <v>108.94765254374694</v>
      </c>
      <c r="AA72" s="21">
        <v>110.18569404992589</v>
      </c>
      <c r="AB72" s="21">
        <v>111.42373555610482</v>
      </c>
      <c r="AC72" s="21">
        <v>112.86811731331359</v>
      </c>
      <c r="AD72" s="21">
        <v>114.31249907052236</v>
      </c>
      <c r="AE72" s="21">
        <v>115.75688082773114</v>
      </c>
      <c r="AF72" s="21">
        <v>117.20126258493991</v>
      </c>
      <c r="AG72" s="22">
        <v>119.5319620819439</v>
      </c>
      <c r="AI72" s="20">
        <v>0</v>
      </c>
      <c r="AJ72" s="21">
        <v>5.2166744805659615</v>
      </c>
      <c r="AK72" s="21">
        <v>5.3216023247413169</v>
      </c>
      <c r="AL72" s="21">
        <v>5.4265301689166732</v>
      </c>
      <c r="AM72" s="21">
        <v>5.5063320831654474</v>
      </c>
      <c r="AN72" s="21">
        <v>5.5861339974142208</v>
      </c>
      <c r="AO72" s="21">
        <v>5.665935911662995</v>
      </c>
      <c r="AP72" s="21">
        <v>5.7457378259117702</v>
      </c>
      <c r="AQ72" s="21">
        <v>5.8255397401605462</v>
      </c>
      <c r="AR72" s="21">
        <v>5.9053416544093205</v>
      </c>
      <c r="AS72" s="21">
        <v>5.9851435686580947</v>
      </c>
      <c r="AT72" s="21">
        <v>6.0649454829068699</v>
      </c>
      <c r="AU72" s="21">
        <v>6.1447473971556432</v>
      </c>
      <c r="AV72" s="21">
        <v>6.2245493114044184</v>
      </c>
      <c r="AW72" s="21">
        <v>6.312953786990386</v>
      </c>
      <c r="AX72" s="21">
        <v>6.4013582625763545</v>
      </c>
      <c r="AY72" s="21">
        <v>6.4897627381623222</v>
      </c>
      <c r="AZ72" s="21">
        <v>6.5781672137482907</v>
      </c>
      <c r="BA72" s="21">
        <v>6.6665716893342575</v>
      </c>
      <c r="BB72" s="21">
        <v>6.7450019445028957</v>
      </c>
      <c r="BC72" s="21">
        <v>6.8234321996715348</v>
      </c>
      <c r="BD72" s="21">
        <v>6.901862454840173</v>
      </c>
      <c r="BE72" s="21">
        <v>6.9802927100088112</v>
      </c>
      <c r="BF72" s="21">
        <v>7.0587229651774486</v>
      </c>
      <c r="BG72" s="21">
        <v>7.1502249295408609</v>
      </c>
      <c r="BH72" s="21">
        <v>7.2417268939042723</v>
      </c>
      <c r="BI72" s="21">
        <v>7.3332288582676846</v>
      </c>
      <c r="BJ72" s="21">
        <v>7.424730822631096</v>
      </c>
      <c r="BK72" s="22">
        <v>7.5723812490175435</v>
      </c>
      <c r="BM72" s="163">
        <f>VLOOKUP(BM$6,'MonteCarlo Policy Paths'!$N$2:$S$31,$B72+1,FALSE)</f>
        <v>21.456887556927661</v>
      </c>
      <c r="BN72" s="21">
        <f>VLOOKUP(BN$6,'MonteCarlo Policy Paths'!$N$2:$S$31,$B72+1,FALSE)</f>
        <v>23.119081894670884</v>
      </c>
      <c r="BO72" s="21">
        <f>VLOOKUP(BO$6,'MonteCarlo Policy Paths'!$N$2:$S$31,$B72+1,FALSE)</f>
        <v>24.918982795429599</v>
      </c>
      <c r="BP72" s="21">
        <f>VLOOKUP(BP$6,'MonteCarlo Policy Paths'!$N$2:$S$31,$B72+1,FALSE)</f>
        <v>26.866510906830612</v>
      </c>
      <c r="BQ72" s="21">
        <f>VLOOKUP(BQ$6,'MonteCarlo Policy Paths'!$N$2:$S$31,$B72+1,FALSE)</f>
        <v>28.957808063155838</v>
      </c>
      <c r="BR72" s="21">
        <f>VLOOKUP(BR$6,'MonteCarlo Policy Paths'!$N$2:$S$31,$B72+1,FALSE)</f>
        <v>31.169773267386955</v>
      </c>
      <c r="BS72" s="21">
        <f>VLOOKUP(BS$6,'MonteCarlo Policy Paths'!$N$2:$S$31,$B72+1,FALSE)</f>
        <v>33.536503079259326</v>
      </c>
      <c r="BT72" s="21">
        <f>VLOOKUP(BT$6,'MonteCarlo Policy Paths'!$N$2:$S$31,$B72+1,FALSE)</f>
        <v>36.094562758542168</v>
      </c>
      <c r="BU72" s="21">
        <f>VLOOKUP(BU$6,'MonteCarlo Policy Paths'!$N$2:$S$31,$B72+1,FALSE)</f>
        <v>38.859796339203925</v>
      </c>
      <c r="BV72" s="21">
        <f>VLOOKUP(BV$6,'MonteCarlo Policy Paths'!$N$2:$S$31,$B72+1,FALSE)</f>
        <v>41.937214526892696</v>
      </c>
      <c r="BW72" s="21">
        <f>VLOOKUP(BW$6,'MonteCarlo Policy Paths'!$N$2:$S$31,$B72+1,FALSE)</f>
        <v>45.285702034805901</v>
      </c>
      <c r="BX72" s="21">
        <f>VLOOKUP(BX$6,'MonteCarlo Policy Paths'!$N$2:$S$31,$B72+1,FALSE)</f>
        <v>48.923675973628832</v>
      </c>
      <c r="BY72" s="21">
        <f>VLOOKUP(BY$6,'MonteCarlo Policy Paths'!$N$2:$S$31,$B72+1,FALSE)</f>
        <v>52.880283256992421</v>
      </c>
      <c r="BZ72" s="21">
        <f>VLOOKUP(BZ$6,'MonteCarlo Policy Paths'!$N$2:$S$31,$B72+1,FALSE)</f>
        <v>57.179951130409847</v>
      </c>
      <c r="CA72" s="21">
        <f>VLOOKUP(CA$6,'MonteCarlo Policy Paths'!$N$2:$S$31,$B72+1,FALSE)</f>
        <v>59.199989570907007</v>
      </c>
      <c r="CB72" s="21">
        <f>VLOOKUP(CB$6,'MonteCarlo Policy Paths'!$N$2:$S$31,$B72+1,FALSE)</f>
        <v>61.304348310445278</v>
      </c>
      <c r="CC72" s="21">
        <f>VLOOKUP(CC$6,'MonteCarlo Policy Paths'!$N$2:$S$31,$B72+1,FALSE)</f>
        <v>63.486799757257046</v>
      </c>
      <c r="CD72" s="21">
        <f>VLOOKUP(CD$6,'MonteCarlo Policy Paths'!$N$2:$S$31,$B72+1,FALSE)</f>
        <v>65.754412861465767</v>
      </c>
      <c r="CE72" s="21">
        <f>VLOOKUP(CE$6,'MonteCarlo Policy Paths'!$N$2:$S$31,$B72+1,FALSE)</f>
        <v>68.097759333367534</v>
      </c>
      <c r="CF72" s="21">
        <f>VLOOKUP(CF$6,'MonteCarlo Policy Paths'!$N$2:$S$31,$B72+1,FALSE)</f>
        <v>70.548973057852507</v>
      </c>
      <c r="CG72" s="21">
        <f>VLOOKUP(CG$6,'MonteCarlo Policy Paths'!$N$2:$S$31,$B72+1,FALSE)</f>
        <v>73.077007009761019</v>
      </c>
      <c r="CH72" s="21">
        <f>VLOOKUP(CH$6,'MonteCarlo Policy Paths'!$N$2:$S$31,$B72+1,FALSE)</f>
        <v>75.691476032446857</v>
      </c>
      <c r="CI72" s="21">
        <f>VLOOKUP(CI$6,'MonteCarlo Policy Paths'!$N$2:$S$31,$B72+1,FALSE)</f>
        <v>78.404802280730166</v>
      </c>
      <c r="CJ72" s="21">
        <f>VLOOKUP(CJ$6,'MonteCarlo Policy Paths'!$N$2:$S$31,$B72+1,FALSE)</f>
        <v>81.224927058038162</v>
      </c>
      <c r="CK72" s="21">
        <f>VLOOKUP(CK$6,'MonteCarlo Policy Paths'!$N$2:$S$31,$B72+1,FALSE)</f>
        <v>84.152487263770951</v>
      </c>
      <c r="CL72" s="21">
        <f>VLOOKUP(CL$6,'MonteCarlo Policy Paths'!$N$2:$S$31,$B72+1,FALSE)</f>
        <v>87.19069011352974</v>
      </c>
      <c r="CM72" s="21">
        <f>VLOOKUP(CM$6,'MonteCarlo Policy Paths'!$N$2:$S$31,$B72+1,FALSE)</f>
        <v>90.339519718236858</v>
      </c>
      <c r="CN72" s="21">
        <f>VLOOKUP(CN$6,'MonteCarlo Policy Paths'!$N$2:$S$31,$B72+1,FALSE)</f>
        <v>93.604800202242828</v>
      </c>
      <c r="CO72" s="164">
        <f>VLOOKUP(CO$6,'MonteCarlo Policy Paths'!$N$2:$S$31,$B72+1,FALSE)</f>
        <v>96.983684685934094</v>
      </c>
      <c r="CQ72" s="163">
        <f>BM72*VLOOKUP(AI$6,'Greenhouse Gas Costs Avoided'!$A$2:$I$32,9,FALSE)</f>
        <v>1.3592994724454583</v>
      </c>
      <c r="CR72" s="21">
        <f>BN72*VLOOKUP(AJ$6,'Greenhouse Gas Costs Avoided'!$A$2:$I$32,9,FALSE)</f>
        <v>1.4645999210963487</v>
      </c>
      <c r="CS72" s="21">
        <f>BO72*VLOOKUP(AK$6,'Greenhouse Gas Costs Avoided'!$A$2:$I$32,9,FALSE)</f>
        <v>1.5786241167474793</v>
      </c>
      <c r="CT72" s="21">
        <f>BP72*VLOOKUP(AL$6,'Greenhouse Gas Costs Avoided'!$A$2:$I$32,9,FALSE)</f>
        <v>1.7020005350363183</v>
      </c>
      <c r="CU72" s="21">
        <f>BQ72*VLOOKUP(AM$6,'Greenhouse Gas Costs Avoided'!$A$2:$I$32,9,FALSE)</f>
        <v>1.8344847601494692</v>
      </c>
      <c r="CV72" s="21">
        <f>BR72*VLOOKUP(AN$6,'Greenhouse Gas Costs Avoided'!$A$2:$I$32,9,FALSE)</f>
        <v>1.9746133378475101</v>
      </c>
      <c r="CW72" s="21">
        <f>BS72*VLOOKUP(AO$6,'Greenhouse Gas Costs Avoided'!$A$2:$I$32,9,FALSE)</f>
        <v>2.1245462941611284</v>
      </c>
      <c r="CX72" s="21">
        <f>BT72*VLOOKUP(AP$6,'Greenhouse Gas Costs Avoided'!$A$2:$I$32,9,FALSE)</f>
        <v>2.2866000479177169</v>
      </c>
      <c r="CY72" s="21">
        <f>BU72*VLOOKUP(AQ$6,'Greenhouse Gas Costs Avoided'!$A$2:$I$32,9,FALSE)</f>
        <v>2.4617783228380428</v>
      </c>
      <c r="CZ72" s="21">
        <f>BV72*VLOOKUP(AR$6,'Greenhouse Gas Costs Avoided'!$A$2:$I$32,9,FALSE)</f>
        <v>2.6567335747552212</v>
      </c>
      <c r="DA72" s="21">
        <f>BW72*VLOOKUP(AS$6,'Greenhouse Gas Costs Avoided'!$A$2:$I$32,9,FALSE)</f>
        <v>2.8688611394320973</v>
      </c>
      <c r="DB72" s="21">
        <f>BX72*VLOOKUP(AT$6,'Greenhouse Gas Costs Avoided'!$A$2:$I$32,9,FALSE)</f>
        <v>3.099327745676475</v>
      </c>
      <c r="DC72" s="21">
        <f>BY72*VLOOKUP(AU$6,'Greenhouse Gas Costs Avoided'!$A$2:$I$32,9,FALSE)</f>
        <v>3.3499798581359799</v>
      </c>
      <c r="DD72" s="21">
        <f>BZ72*VLOOKUP(AV$6,'Greenhouse Gas Costs Avoided'!$A$2:$I$32,9,FALSE)</f>
        <v>3.6223649492411436</v>
      </c>
      <c r="DE72" s="21">
        <f>CA72*VLOOKUP(AW$6,'Greenhouse Gas Costs Avoided'!$A$2:$I$32,9,FALSE)</f>
        <v>3.7503349159570667</v>
      </c>
      <c r="DF72" s="21">
        <f>CB72*VLOOKUP(AX$6,'Greenhouse Gas Costs Avoided'!$A$2:$I$32,9,FALSE)</f>
        <v>3.8836465958035138</v>
      </c>
      <c r="DG72" s="21">
        <f>CC72*VLOOKUP(AY$6,'Greenhouse Gas Costs Avoided'!$A$2:$I$32,9,FALSE)</f>
        <v>4.0219054692034097</v>
      </c>
      <c r="DH72" s="21">
        <f>CD72*VLOOKUP(AZ$6,'Greenhouse Gas Costs Avoided'!$A$2:$I$32,9,FALSE)</f>
        <v>4.1655593560070496</v>
      </c>
      <c r="DI72" s="21">
        <f>CE72*VLOOKUP(BA$6,'Greenhouse Gas Costs Avoided'!$A$2:$I$32,9,FALSE)</f>
        <v>4.3140109715809301</v>
      </c>
      <c r="DJ72" s="21">
        <f>CF72*VLOOKUP(BB$6,'Greenhouse Gas Costs Avoided'!$A$2:$I$32,9,FALSE)</f>
        <v>4.4692960059878768</v>
      </c>
      <c r="DK72" s="21">
        <f>CG72*VLOOKUP(BC$6,'Greenhouse Gas Costs Avoided'!$A$2:$I$32,9,FALSE)</f>
        <v>4.629447622014963</v>
      </c>
      <c r="DL72" s="21">
        <f>CH72*VLOOKUP(BD$6,'Greenhouse Gas Costs Avoided'!$A$2:$I$32,9,FALSE)</f>
        <v>4.7950749225184994</v>
      </c>
      <c r="DM72" s="21">
        <f>CI72*VLOOKUP(BE$6,'Greenhouse Gas Costs Avoided'!$A$2:$I$32,9,FALSE)</f>
        <v>4.9669648542748472</v>
      </c>
      <c r="DN72" s="21">
        <f>CJ72*VLOOKUP(BF$6,'Greenhouse Gas Costs Avoided'!$A$2:$I$32,9,FALSE)</f>
        <v>5.1456205009456273</v>
      </c>
      <c r="DO72" s="21">
        <f>CK72*VLOOKUP(BG$6,'Greenhouse Gas Costs Avoided'!$A$2:$I$32,9,FALSE)</f>
        <v>5.331082210275417</v>
      </c>
      <c r="DP72" s="21">
        <f>CL72*VLOOKUP(BH$6,'Greenhouse Gas Costs Avoided'!$A$2:$I$32,9,FALSE)</f>
        <v>5.5235531602164318</v>
      </c>
      <c r="DQ72" s="21">
        <f>CM72*VLOOKUP(BI$6,'Greenhouse Gas Costs Avoided'!$A$2:$I$32,9,FALSE)</f>
        <v>5.723032344191421</v>
      </c>
      <c r="DR72" s="21">
        <f>CN72*VLOOKUP(BJ$6,'Greenhouse Gas Costs Avoided'!$A$2:$I$32,9,FALSE)</f>
        <v>5.9298887220104266</v>
      </c>
      <c r="DS72" s="164">
        <f>CO72*VLOOKUP(BK$6,'Greenhouse Gas Costs Avoided'!$A$2:$I$32,9,FALSE)</f>
        <v>6.1439419431008639</v>
      </c>
    </row>
    <row r="73" spans="1:123" x14ac:dyDescent="0.35">
      <c r="A73" s="174">
        <v>67</v>
      </c>
      <c r="B73" s="12">
        <v>5</v>
      </c>
      <c r="C73" s="175">
        <v>2023</v>
      </c>
      <c r="E73" s="20">
        <v>0</v>
      </c>
      <c r="F73" s="21">
        <v>82.346532180449415</v>
      </c>
      <c r="G73" s="21">
        <v>84.002844861871253</v>
      </c>
      <c r="H73" s="21">
        <v>85.659157543293105</v>
      </c>
      <c r="I73" s="21">
        <v>86.918851036576825</v>
      </c>
      <c r="J73" s="21">
        <v>88.178544529860531</v>
      </c>
      <c r="K73" s="21">
        <v>89.438238023144251</v>
      </c>
      <c r="L73" s="21">
        <v>90.697931516427971</v>
      </c>
      <c r="M73" s="21">
        <v>91.95762500971172</v>
      </c>
      <c r="N73" s="21">
        <v>93.21731850299544</v>
      </c>
      <c r="O73" s="21">
        <v>94.47701199627916</v>
      </c>
      <c r="P73" s="21">
        <v>95.73670548956288</v>
      </c>
      <c r="Q73" s="21">
        <v>96.996398982846586</v>
      </c>
      <c r="R73" s="21">
        <v>99.874634841342697</v>
      </c>
      <c r="S73" s="21">
        <v>101.93553668931256</v>
      </c>
      <c r="T73" s="21">
        <v>104.04258519817796</v>
      </c>
      <c r="U73" s="21">
        <v>106.18472717196582</v>
      </c>
      <c r="V73" s="21">
        <v>108.36780972271322</v>
      </c>
      <c r="W73" s="21">
        <v>110.57648338650839</v>
      </c>
      <c r="X73" s="21">
        <v>112.7694544213079</v>
      </c>
      <c r="Y73" s="21">
        <v>114.98228749612761</v>
      </c>
      <c r="Z73" s="21">
        <v>117.22345778349788</v>
      </c>
      <c r="AA73" s="21">
        <v>119.50474742044912</v>
      </c>
      <c r="AB73" s="21">
        <v>121.83201137782079</v>
      </c>
      <c r="AC73" s="21">
        <v>124.30483685770574</v>
      </c>
      <c r="AD73" s="21">
        <v>126.81952160325447</v>
      </c>
      <c r="AE73" s="21">
        <v>129.37127756316897</v>
      </c>
      <c r="AF73" s="21">
        <v>131.96243899653103</v>
      </c>
      <c r="AG73" s="22">
        <v>135.47056479945655</v>
      </c>
      <c r="AI73" s="20">
        <v>0</v>
      </c>
      <c r="AJ73" s="21">
        <v>5.2166744805659615</v>
      </c>
      <c r="AK73" s="21">
        <v>5.3216023247413169</v>
      </c>
      <c r="AL73" s="21">
        <v>5.4265301689166732</v>
      </c>
      <c r="AM73" s="21">
        <v>5.5063320831654474</v>
      </c>
      <c r="AN73" s="21">
        <v>5.5861339974142208</v>
      </c>
      <c r="AO73" s="21">
        <v>5.665935911662995</v>
      </c>
      <c r="AP73" s="21">
        <v>5.7457378259117702</v>
      </c>
      <c r="AQ73" s="21">
        <v>5.8255397401605462</v>
      </c>
      <c r="AR73" s="21">
        <v>5.9053416544093205</v>
      </c>
      <c r="AS73" s="21">
        <v>5.9851435686580947</v>
      </c>
      <c r="AT73" s="21">
        <v>6.0649454829068699</v>
      </c>
      <c r="AU73" s="21">
        <v>6.1447473971556432</v>
      </c>
      <c r="AV73" s="21">
        <v>6.327084396109818</v>
      </c>
      <c r="AW73" s="21">
        <v>6.4576430704410743</v>
      </c>
      <c r="AX73" s="21">
        <v>6.5911251478821242</v>
      </c>
      <c r="AY73" s="21">
        <v>6.7268304055597685</v>
      </c>
      <c r="AZ73" s="21">
        <v>6.8651292595600424</v>
      </c>
      <c r="BA73" s="21">
        <v>7.0050493173053994</v>
      </c>
      <c r="BB73" s="21">
        <v>7.1439746093722221</v>
      </c>
      <c r="BC73" s="21">
        <v>7.2841581669004034</v>
      </c>
      <c r="BD73" s="21">
        <v>7.426136894299721</v>
      </c>
      <c r="BE73" s="21">
        <v>7.5706571930511553</v>
      </c>
      <c r="BF73" s="21">
        <v>7.7180899770979394</v>
      </c>
      <c r="BG73" s="21">
        <v>7.8747441218959366</v>
      </c>
      <c r="BH73" s="21">
        <v>8.0340500621877027</v>
      </c>
      <c r="BI73" s="21">
        <v>8.1957044736636782</v>
      </c>
      <c r="BJ73" s="21">
        <v>8.3598552322508848</v>
      </c>
      <c r="BK73" s="22">
        <v>8.5820959249206545</v>
      </c>
      <c r="BM73" s="163">
        <f>VLOOKUP(BM$6,'MonteCarlo Policy Paths'!$N$2:$S$31,$B73+1,FALSE)</f>
        <v>24.184299884200797</v>
      </c>
      <c r="BN73" s="21">
        <f>VLOOKUP(BN$6,'MonteCarlo Policy Paths'!$N$2:$S$31,$B73+1,FALSE)</f>
        <v>26.797135120393484</v>
      </c>
      <c r="BO73" s="21">
        <f>VLOOKUP(BO$6,'MonteCarlo Policy Paths'!$N$2:$S$31,$B73+1,FALSE)</f>
        <v>29.690826715826198</v>
      </c>
      <c r="BP73" s="21">
        <f>VLOOKUP(BP$6,'MonteCarlo Policy Paths'!$N$2:$S$31,$B73+1,FALSE)</f>
        <v>32.893001978364566</v>
      </c>
      <c r="BQ73" s="21">
        <f>VLOOKUP(BQ$6,'MonteCarlo Policy Paths'!$N$2:$S$31,$B73+1,FALSE)</f>
        <v>36.420098382625895</v>
      </c>
      <c r="BR73" s="21">
        <f>VLOOKUP(BR$6,'MonteCarlo Policy Paths'!$N$2:$S$31,$B73+1,FALSE)</f>
        <v>40.279471956541457</v>
      </c>
      <c r="BS73" s="21">
        <f>VLOOKUP(BS$6,'MonteCarlo Policy Paths'!$N$2:$S$31,$B73+1,FALSE)</f>
        <v>44.515635375675203</v>
      </c>
      <c r="BT73" s="21">
        <f>VLOOKUP(BT$6,'MonteCarlo Policy Paths'!$N$2:$S$31,$B73+1,FALSE)</f>
        <v>49.196171227791872</v>
      </c>
      <c r="BU73" s="21">
        <f>VLOOKUP(BU$6,'MonteCarlo Policy Paths'!$N$2:$S$31,$B73+1,FALSE)</f>
        <v>54.364766335209197</v>
      </c>
      <c r="BV73" s="21">
        <f>VLOOKUP(BV$6,'MonteCarlo Policy Paths'!$N$2:$S$31,$B73+1,FALSE)</f>
        <v>60.140596575631633</v>
      </c>
      <c r="BW73" s="21">
        <f>VLOOKUP(BW$6,'MonteCarlo Policy Paths'!$N$2:$S$31,$B73+1,FALSE)</f>
        <v>66.545116533046993</v>
      </c>
      <c r="BX73" s="21">
        <f>VLOOKUP(BX$6,'MonteCarlo Policy Paths'!$N$2:$S$31,$B73+1,FALSE)</f>
        <v>73.642612105771832</v>
      </c>
      <c r="BY73" s="21">
        <f>VLOOKUP(BY$6,'MonteCarlo Policy Paths'!$N$2:$S$31,$B73+1,FALSE)</f>
        <v>81.515240678665066</v>
      </c>
      <c r="BZ73" s="21">
        <f>VLOOKUP(BZ$6,'MonteCarlo Policy Paths'!$N$2:$S$31,$B73+1,FALSE)</f>
        <v>90.237354922369406</v>
      </c>
      <c r="CA73" s="21">
        <f>VLOOKUP(CA$6,'MonteCarlo Policy Paths'!$N$2:$S$31,$B73+1,FALSE)</f>
        <v>92.736092415362535</v>
      </c>
      <c r="CB73" s="21">
        <f>VLOOKUP(CB$6,'MonteCarlo Policy Paths'!$N$2:$S$31,$B73+1,FALSE)</f>
        <v>95.321073906264047</v>
      </c>
      <c r="CC73" s="21">
        <f>VLOOKUP(CC$6,'MonteCarlo Policy Paths'!$N$2:$S$31,$B73+1,FALSE)</f>
        <v>97.972807459231774</v>
      </c>
      <c r="CD73" s="21">
        <f>VLOOKUP(CD$6,'MonteCarlo Policy Paths'!$N$2:$S$31,$B73+1,FALSE)</f>
        <v>100.70188743091984</v>
      </c>
      <c r="CE73" s="21">
        <f>VLOOKUP(CE$6,'MonteCarlo Policy Paths'!$N$2:$S$31,$B73+1,FALSE)</f>
        <v>103.48109827693068</v>
      </c>
      <c r="CF73" s="21">
        <f>VLOOKUP(CF$6,'MonteCarlo Policy Paths'!$N$2:$S$31,$B73+1,FALSE)</f>
        <v>106.37744326160868</v>
      </c>
      <c r="CG73" s="21">
        <f>VLOOKUP(CG$6,'MonteCarlo Policy Paths'!$N$2:$S$31,$B73+1,FALSE)</f>
        <v>109.31402956265458</v>
      </c>
      <c r="CH73" s="21">
        <f>VLOOKUP(CH$6,'MonteCarlo Policy Paths'!$N$2:$S$31,$B73+1,FALSE)</f>
        <v>112.30612514839871</v>
      </c>
      <c r="CI73" s="21">
        <f>VLOOKUP(CI$6,'MonteCarlo Policy Paths'!$N$2:$S$31,$B73+1,FALSE)</f>
        <v>115.37497116076017</v>
      </c>
      <c r="CJ73" s="21">
        <f>VLOOKUP(CJ$6,'MonteCarlo Policy Paths'!$N$2:$S$31,$B73+1,FALSE)</f>
        <v>118.53125256657755</v>
      </c>
      <c r="CK73" s="21">
        <f>VLOOKUP(CK$6,'MonteCarlo Policy Paths'!$N$2:$S$31,$B73+1,FALSE)</f>
        <v>121.76875646902944</v>
      </c>
      <c r="CL73" s="21">
        <f>VLOOKUP(CL$6,'MonteCarlo Policy Paths'!$N$2:$S$31,$B73+1,FALSE)</f>
        <v>125.08672773594304</v>
      </c>
      <c r="CM73" s="21">
        <f>VLOOKUP(CM$6,'MonteCarlo Policy Paths'!$N$2:$S$31,$B73+1,FALSE)</f>
        <v>128.47676069968128</v>
      </c>
      <c r="CN73" s="21">
        <f>VLOOKUP(CN$6,'MonteCarlo Policy Paths'!$N$2:$S$31,$B73+1,FALSE)</f>
        <v>131.94323193005201</v>
      </c>
      <c r="CO73" s="164">
        <f>VLOOKUP(CO$6,'MonteCarlo Policy Paths'!$N$2:$S$31,$B73+1,FALSE)</f>
        <v>135.47056479945655</v>
      </c>
      <c r="CQ73" s="163">
        <f>BM73*VLOOKUP(AI$6,'Greenhouse Gas Costs Avoided'!$A$2:$I$32,9,FALSE)</f>
        <v>1.5320817610121258</v>
      </c>
      <c r="CR73" s="21">
        <f>BN73*VLOOKUP(AJ$6,'Greenhouse Gas Costs Avoided'!$A$2:$I$32,9,FALSE)</f>
        <v>1.6976055607114411</v>
      </c>
      <c r="CS73" s="21">
        <f>BO73*VLOOKUP(AK$6,'Greenhouse Gas Costs Avoided'!$A$2:$I$32,9,FALSE)</f>
        <v>1.8809216846672472</v>
      </c>
      <c r="CT73" s="21">
        <f>BP73*VLOOKUP(AL$6,'Greenhouse Gas Costs Avoided'!$A$2:$I$32,9,FALSE)</f>
        <v>2.0837803301021003</v>
      </c>
      <c r="CU73" s="21">
        <f>BQ73*VLOOKUP(AM$6,'Greenhouse Gas Costs Avoided'!$A$2:$I$32,9,FALSE)</f>
        <v>2.3072228153580183</v>
      </c>
      <c r="CV73" s="21">
        <f>BR73*VLOOKUP(AN$6,'Greenhouse Gas Costs Avoided'!$A$2:$I$32,9,FALSE)</f>
        <v>2.5517151467399573</v>
      </c>
      <c r="CW73" s="21">
        <f>BS73*VLOOKUP(AO$6,'Greenhouse Gas Costs Avoided'!$A$2:$I$32,9,FALSE)</f>
        <v>2.8200772139570236</v>
      </c>
      <c r="CX73" s="21">
        <f>BT73*VLOOKUP(AP$6,'Greenhouse Gas Costs Avoided'!$A$2:$I$32,9,FALSE)</f>
        <v>3.1165903917263735</v>
      </c>
      <c r="CY73" s="21">
        <f>BU73*VLOOKUP(AQ$6,'Greenhouse Gas Costs Avoided'!$A$2:$I$32,9,FALSE)</f>
        <v>3.444022251736667</v>
      </c>
      <c r="CZ73" s="21">
        <f>BV73*VLOOKUP(AR$6,'Greenhouse Gas Costs Avoided'!$A$2:$I$32,9,FALSE)</f>
        <v>3.8099226171979153</v>
      </c>
      <c r="DA73" s="21">
        <f>BW73*VLOOKUP(AS$6,'Greenhouse Gas Costs Avoided'!$A$2:$I$32,9,FALSE)</f>
        <v>4.2156506416508543</v>
      </c>
      <c r="DB73" s="21">
        <f>BX73*VLOOKUP(AT$6,'Greenhouse Gas Costs Avoided'!$A$2:$I$32,9,FALSE)</f>
        <v>4.6652788536686769</v>
      </c>
      <c r="DC73" s="21">
        <f>BY73*VLOOKUP(AU$6,'Greenhouse Gas Costs Avoided'!$A$2:$I$32,9,FALSE)</f>
        <v>5.1640119451993618</v>
      </c>
      <c r="DD73" s="21">
        <f>BZ73*VLOOKUP(AV$6,'Greenhouse Gas Costs Avoided'!$A$2:$I$32,9,FALSE)</f>
        <v>5.7165601774917221</v>
      </c>
      <c r="DE73" s="21">
        <f>CA73*VLOOKUP(AW$6,'Greenhouse Gas Costs Avoided'!$A$2:$I$32,9,FALSE)</f>
        <v>5.8748558551380645</v>
      </c>
      <c r="DF73" s="21">
        <f>CB73*VLOOKUP(AX$6,'Greenhouse Gas Costs Avoided'!$A$2:$I$32,9,FALSE)</f>
        <v>6.0386151127443357</v>
      </c>
      <c r="DG73" s="21">
        <f>CC73*VLOOKUP(AY$6,'Greenhouse Gas Costs Avoided'!$A$2:$I$32,9,FALSE)</f>
        <v>6.2066031310462346</v>
      </c>
      <c r="DH73" s="21">
        <f>CD73*VLOOKUP(AZ$6,'Greenhouse Gas Costs Avoided'!$A$2:$I$32,9,FALSE)</f>
        <v>6.3794910653253769</v>
      </c>
      <c r="DI73" s="21">
        <f>CE73*VLOOKUP(BA$6,'Greenhouse Gas Costs Avoided'!$A$2:$I$32,9,FALSE)</f>
        <v>6.5555548036832505</v>
      </c>
      <c r="DJ73" s="21">
        <f>CF73*VLOOKUP(BB$6,'Greenhouse Gas Costs Avoided'!$A$2:$I$32,9,FALSE)</f>
        <v>6.7390390205459019</v>
      </c>
      <c r="DK73" s="21">
        <f>CG73*VLOOKUP(BC$6,'Greenhouse Gas Costs Avoided'!$A$2:$I$32,9,FALSE)</f>
        <v>6.9250725353887148</v>
      </c>
      <c r="DL73" s="21">
        <f>CH73*VLOOKUP(BD$6,'Greenhouse Gas Costs Avoided'!$A$2:$I$32,9,FALSE)</f>
        <v>7.114622578022705</v>
      </c>
      <c r="DM73" s="21">
        <f>CI73*VLOOKUP(BE$6,'Greenhouse Gas Costs Avoided'!$A$2:$I$32,9,FALSE)</f>
        <v>7.309034780377397</v>
      </c>
      <c r="DN73" s="21">
        <f>CJ73*VLOOKUP(BF$6,'Greenhouse Gas Costs Avoided'!$A$2:$I$32,9,FALSE)</f>
        <v>7.5089860379134308</v>
      </c>
      <c r="DO73" s="21">
        <f>CK73*VLOOKUP(BG$6,'Greenhouse Gas Costs Avoided'!$A$2:$I$32,9,FALSE)</f>
        <v>7.714082761982441</v>
      </c>
      <c r="DP73" s="21">
        <f>CL73*VLOOKUP(BH$6,'Greenhouse Gas Costs Avoided'!$A$2:$I$32,9,FALSE)</f>
        <v>7.9242771147625906</v>
      </c>
      <c r="DQ73" s="21">
        <f>CM73*VLOOKUP(BI$6,'Greenhouse Gas Costs Avoided'!$A$2:$I$32,9,FALSE)</f>
        <v>8.1390365949973802</v>
      </c>
      <c r="DR73" s="21">
        <f>CN73*VLOOKUP(BJ$6,'Greenhouse Gas Costs Avoided'!$A$2:$I$32,9,FALSE)</f>
        <v>8.358638459535694</v>
      </c>
      <c r="DS73" s="164">
        <f>CO73*VLOOKUP(BK$6,'Greenhouse Gas Costs Avoided'!$A$2:$I$32,9,FALSE)</f>
        <v>8.5820959249206545</v>
      </c>
    </row>
    <row r="74" spans="1:123" x14ac:dyDescent="0.35">
      <c r="A74" s="174">
        <v>68</v>
      </c>
      <c r="B74" s="12">
        <v>1</v>
      </c>
      <c r="C74" s="175">
        <v>2023</v>
      </c>
      <c r="E74" s="20">
        <v>0</v>
      </c>
      <c r="F74" s="21">
        <v>82.346532180449415</v>
      </c>
      <c r="G74" s="21">
        <v>84.002844861871253</v>
      </c>
      <c r="H74" s="21">
        <v>85.659157543293105</v>
      </c>
      <c r="I74" s="21">
        <v>86.918851036576825</v>
      </c>
      <c r="J74" s="21">
        <v>88.178544529860531</v>
      </c>
      <c r="K74" s="21">
        <v>89.438238023144251</v>
      </c>
      <c r="L74" s="21">
        <v>90.697931516427971</v>
      </c>
      <c r="M74" s="21">
        <v>91.95762500971172</v>
      </c>
      <c r="N74" s="21">
        <v>93.21731850299544</v>
      </c>
      <c r="O74" s="21">
        <v>94.47701199627916</v>
      </c>
      <c r="P74" s="21">
        <v>95.73670548956288</v>
      </c>
      <c r="Q74" s="21">
        <v>96.996398982846586</v>
      </c>
      <c r="R74" s="21">
        <v>98.25609247613032</v>
      </c>
      <c r="S74" s="21">
        <v>99.65157958594628</v>
      </c>
      <c r="T74" s="21">
        <v>101.04706669576224</v>
      </c>
      <c r="U74" s="21">
        <v>102.4425538055782</v>
      </c>
      <c r="V74" s="21">
        <v>103.83804091539416</v>
      </c>
      <c r="W74" s="21">
        <v>105.23352802521011</v>
      </c>
      <c r="X74" s="21">
        <v>106.47156953138905</v>
      </c>
      <c r="Y74" s="21">
        <v>107.709611037568</v>
      </c>
      <c r="Z74" s="21">
        <v>108.94765254374694</v>
      </c>
      <c r="AA74" s="21">
        <v>110.18569404992589</v>
      </c>
      <c r="AB74" s="21">
        <v>111.42373555610482</v>
      </c>
      <c r="AC74" s="21">
        <v>112.86811731331359</v>
      </c>
      <c r="AD74" s="21">
        <v>114.31249907052236</v>
      </c>
      <c r="AE74" s="21">
        <v>115.75688082773114</v>
      </c>
      <c r="AF74" s="21">
        <v>117.20126258493991</v>
      </c>
      <c r="AG74" s="22">
        <v>118.64564434214866</v>
      </c>
      <c r="AI74" s="20">
        <v>0</v>
      </c>
      <c r="AJ74" s="21">
        <v>5.2166744805659615</v>
      </c>
      <c r="AK74" s="21">
        <v>5.3216023247413169</v>
      </c>
      <c r="AL74" s="21">
        <v>5.4265301689166732</v>
      </c>
      <c r="AM74" s="21">
        <v>5.5063320831654474</v>
      </c>
      <c r="AN74" s="21">
        <v>5.5861339974142208</v>
      </c>
      <c r="AO74" s="21">
        <v>5.665935911662995</v>
      </c>
      <c r="AP74" s="21">
        <v>5.7457378259117702</v>
      </c>
      <c r="AQ74" s="21">
        <v>5.8255397401605462</v>
      </c>
      <c r="AR74" s="21">
        <v>5.9053416544093205</v>
      </c>
      <c r="AS74" s="21">
        <v>5.9851435686580947</v>
      </c>
      <c r="AT74" s="21">
        <v>6.0649454829068699</v>
      </c>
      <c r="AU74" s="21">
        <v>6.1447473971556432</v>
      </c>
      <c r="AV74" s="21">
        <v>6.2245493114044184</v>
      </c>
      <c r="AW74" s="21">
        <v>6.312953786990386</v>
      </c>
      <c r="AX74" s="21">
        <v>6.4013582625763545</v>
      </c>
      <c r="AY74" s="21">
        <v>6.4897627381623222</v>
      </c>
      <c r="AZ74" s="21">
        <v>6.5781672137482907</v>
      </c>
      <c r="BA74" s="21">
        <v>6.6665716893342575</v>
      </c>
      <c r="BB74" s="21">
        <v>6.7450019445028957</v>
      </c>
      <c r="BC74" s="21">
        <v>6.8234321996715348</v>
      </c>
      <c r="BD74" s="21">
        <v>6.901862454840173</v>
      </c>
      <c r="BE74" s="21">
        <v>6.9802927100088112</v>
      </c>
      <c r="BF74" s="21">
        <v>7.0587229651774486</v>
      </c>
      <c r="BG74" s="21">
        <v>7.1502249295408609</v>
      </c>
      <c r="BH74" s="21">
        <v>7.2417268939042723</v>
      </c>
      <c r="BI74" s="21">
        <v>7.3332288582676846</v>
      </c>
      <c r="BJ74" s="21">
        <v>7.424730822631096</v>
      </c>
      <c r="BK74" s="22">
        <v>7.5162327869945065</v>
      </c>
      <c r="BM74" s="163">
        <f>VLOOKUP(BM$6,'MonteCarlo Policy Paths'!$N$2:$S$31,$B74+1,FALSE)</f>
        <v>18.946072246720579</v>
      </c>
      <c r="BN74" s="21">
        <f>VLOOKUP(BN$6,'MonteCarlo Policy Paths'!$N$2:$S$31,$B74+1,FALSE)</f>
        <v>19.920985834119051</v>
      </c>
      <c r="BO74" s="21">
        <f>VLOOKUP(BO$6,'MonteCarlo Policy Paths'!$N$2:$S$31,$B74+1,FALSE)</f>
        <v>20.944710352814074</v>
      </c>
      <c r="BP74" s="21">
        <f>VLOOKUP(BP$6,'MonteCarlo Policy Paths'!$N$2:$S$31,$B74+1,FALSE)</f>
        <v>22.017919567056939</v>
      </c>
      <c r="BQ74" s="21">
        <f>VLOOKUP(BQ$6,'MonteCarlo Policy Paths'!$N$2:$S$31,$B74+1,FALSE)</f>
        <v>23.125382269476081</v>
      </c>
      <c r="BR74" s="21">
        <f>VLOOKUP(BR$6,'MonteCarlo Policy Paths'!$N$2:$S$31,$B74+1,FALSE)</f>
        <v>24.222533249319248</v>
      </c>
      <c r="BS74" s="21">
        <f>VLOOKUP(BS$6,'MonteCarlo Policy Paths'!$N$2:$S$31,$B74+1,FALSE)</f>
        <v>25.344600035724898</v>
      </c>
      <c r="BT74" s="21">
        <f>VLOOKUP(BT$6,'MonteCarlo Policy Paths'!$N$2:$S$31,$B74+1,FALSE)</f>
        <v>26.511875533452777</v>
      </c>
      <c r="BU74" s="21">
        <f>VLOOKUP(BU$6,'MonteCarlo Policy Paths'!$N$2:$S$31,$B74+1,FALSE)</f>
        <v>27.727543772426976</v>
      </c>
      <c r="BV74" s="21">
        <f>VLOOKUP(BV$6,'MonteCarlo Policy Paths'!$N$2:$S$31,$B74+1,FALSE)</f>
        <v>29.105872242644537</v>
      </c>
      <c r="BW74" s="21">
        <f>VLOOKUP(BW$6,'MonteCarlo Policy Paths'!$N$2:$S$31,$B74+1,FALSE)</f>
        <v>30.561165854776764</v>
      </c>
      <c r="BX74" s="21">
        <f>VLOOKUP(BX$6,'MonteCarlo Policy Paths'!$N$2:$S$31,$B74+1,FALSE)</f>
        <v>32.089224147515601</v>
      </c>
      <c r="BY74" s="21">
        <f>VLOOKUP(BY$6,'MonteCarlo Policy Paths'!$N$2:$S$31,$B74+1,FALSE)</f>
        <v>33.693685354891386</v>
      </c>
      <c r="BZ74" s="21">
        <f>VLOOKUP(BZ$6,'MonteCarlo Policy Paths'!$N$2:$S$31,$B74+1,FALSE)</f>
        <v>35.378369622635958</v>
      </c>
      <c r="CA74" s="21">
        <f>VLOOKUP(CA$6,'MonteCarlo Policy Paths'!$N$2:$S$31,$B74+1,FALSE)</f>
        <v>37.147288103767757</v>
      </c>
      <c r="CB74" s="21">
        <f>VLOOKUP(CB$6,'MonteCarlo Policy Paths'!$N$2:$S$31,$B74+1,FALSE)</f>
        <v>39.004652508956148</v>
      </c>
      <c r="CC74" s="21">
        <f>VLOOKUP(CC$6,'MonteCarlo Policy Paths'!$N$2:$S$31,$B74+1,FALSE)</f>
        <v>40.954885134403959</v>
      </c>
      <c r="CD74" s="21">
        <f>VLOOKUP(CD$6,'MonteCarlo Policy Paths'!$N$2:$S$31,$B74+1,FALSE)</f>
        <v>43.002629391124159</v>
      </c>
      <c r="CE74" s="21">
        <f>VLOOKUP(CE$6,'MonteCarlo Policy Paths'!$N$2:$S$31,$B74+1,FALSE)</f>
        <v>45.152760860680367</v>
      </c>
      <c r="CF74" s="21">
        <f>VLOOKUP(CF$6,'MonteCarlo Policy Paths'!$N$2:$S$31,$B74+1,FALSE)</f>
        <v>47.410398903714388</v>
      </c>
      <c r="CG74" s="21">
        <f>VLOOKUP(CG$6,'MonteCarlo Policy Paths'!$N$2:$S$31,$B74+1,FALSE)</f>
        <v>49.780918848900107</v>
      </c>
      <c r="CH74" s="21">
        <f>VLOOKUP(CH$6,'MonteCarlo Policy Paths'!$N$2:$S$31,$B74+1,FALSE)</f>
        <v>52.269964791345117</v>
      </c>
      <c r="CI74" s="21">
        <f>VLOOKUP(CI$6,'MonteCarlo Policy Paths'!$N$2:$S$31,$B74+1,FALSE)</f>
        <v>54.883463030912374</v>
      </c>
      <c r="CJ74" s="21">
        <f>VLOOKUP(CJ$6,'MonteCarlo Policy Paths'!$N$2:$S$31,$B74+1,FALSE)</f>
        <v>57.627636182457998</v>
      </c>
      <c r="CK74" s="21">
        <f>VLOOKUP(CK$6,'MonteCarlo Policy Paths'!$N$2:$S$31,$B74+1,FALSE)</f>
        <v>60.509017991580897</v>
      </c>
      <c r="CL74" s="21">
        <f>VLOOKUP(CL$6,'MonteCarlo Policy Paths'!$N$2:$S$31,$B74+1,FALSE)</f>
        <v>63.534468891159946</v>
      </c>
      <c r="CM74" s="21">
        <f>VLOOKUP(CM$6,'MonteCarlo Policy Paths'!$N$2:$S$31,$B74+1,FALSE)</f>
        <v>66.711192335717939</v>
      </c>
      <c r="CN74" s="21">
        <f>VLOOKUP(CN$6,'MonteCarlo Policy Paths'!$N$2:$S$31,$B74+1,FALSE)</f>
        <v>70.04675195250384</v>
      </c>
      <c r="CO74" s="164">
        <f>VLOOKUP(CO$6,'MonteCarlo Policy Paths'!$N$2:$S$31,$B74+1,FALSE)</f>
        <v>73.54908955012904</v>
      </c>
      <c r="CQ74" s="163">
        <f>BM74*VLOOKUP(AI$6,'Greenhouse Gas Costs Avoided'!$A$2:$I$32,9,FALSE)</f>
        <v>1.2002386619007086</v>
      </c>
      <c r="CR74" s="21">
        <f>BN74*VLOOKUP(AJ$6,'Greenhouse Gas Costs Avoided'!$A$2:$I$32,9,FALSE)</f>
        <v>1.2619996941806579</v>
      </c>
      <c r="CS74" s="21">
        <f>BO74*VLOOKUP(AK$6,'Greenhouse Gas Costs Avoided'!$A$2:$I$32,9,FALSE)</f>
        <v>1.3268529118013257</v>
      </c>
      <c r="CT74" s="21">
        <f>BP74*VLOOKUP(AL$6,'Greenhouse Gas Costs Avoided'!$A$2:$I$32,9,FALSE)</f>
        <v>1.3948409979053111</v>
      </c>
      <c r="CU74" s="21">
        <f>BQ74*VLOOKUP(AM$6,'Greenhouse Gas Costs Avoided'!$A$2:$I$32,9,FALSE)</f>
        <v>1.464999051498006</v>
      </c>
      <c r="CV74" s="21">
        <f>BR74*VLOOKUP(AN$6,'Greenhouse Gas Costs Avoided'!$A$2:$I$32,9,FALSE)</f>
        <v>1.5345038547523033</v>
      </c>
      <c r="CW74" s="21">
        <f>BS74*VLOOKUP(AO$6,'Greenhouse Gas Costs Avoided'!$A$2:$I$32,9,FALSE)</f>
        <v>1.6055870809081549</v>
      </c>
      <c r="CX74" s="21">
        <f>BT74*VLOOKUP(AP$6,'Greenhouse Gas Costs Avoided'!$A$2:$I$32,9,FALSE)</f>
        <v>1.6795342908215394</v>
      </c>
      <c r="CY74" s="21">
        <f>BU74*VLOOKUP(AQ$6,'Greenhouse Gas Costs Avoided'!$A$2:$I$32,9,FALSE)</f>
        <v>1.7565471936259263</v>
      </c>
      <c r="CZ74" s="21">
        <f>BV74*VLOOKUP(AR$6,'Greenhouse Gas Costs Avoided'!$A$2:$I$32,9,FALSE)</f>
        <v>1.8438646648785721</v>
      </c>
      <c r="DA74" s="21">
        <f>BW74*VLOOKUP(AS$6,'Greenhouse Gas Costs Avoided'!$A$2:$I$32,9,FALSE)</f>
        <v>1.9360578981225007</v>
      </c>
      <c r="DB74" s="21">
        <f>BX74*VLOOKUP(AT$6,'Greenhouse Gas Costs Avoided'!$A$2:$I$32,9,FALSE)</f>
        <v>2.0328607930286258</v>
      </c>
      <c r="DC74" s="21">
        <f>BY74*VLOOKUP(AU$6,'Greenhouse Gas Costs Avoided'!$A$2:$I$32,9,FALSE)</f>
        <v>2.1345038326800574</v>
      </c>
      <c r="DD74" s="21">
        <f>BZ74*VLOOKUP(AV$6,'Greenhouse Gas Costs Avoided'!$A$2:$I$32,9,FALSE)</f>
        <v>2.2412290243140602</v>
      </c>
      <c r="DE74" s="21">
        <f>CA74*VLOOKUP(AW$6,'Greenhouse Gas Costs Avoided'!$A$2:$I$32,9,FALSE)</f>
        <v>2.3532904755297634</v>
      </c>
      <c r="DF74" s="21">
        <f>CB74*VLOOKUP(AX$6,'Greenhouse Gas Costs Avoided'!$A$2:$I$32,9,FALSE)</f>
        <v>2.4709549993062518</v>
      </c>
      <c r="DG74" s="21">
        <f>CC74*VLOOKUP(AY$6,'Greenhouse Gas Costs Avoided'!$A$2:$I$32,9,FALSE)</f>
        <v>2.5945027492715647</v>
      </c>
      <c r="DH74" s="21">
        <f>CD74*VLOOKUP(AZ$6,'Greenhouse Gas Costs Avoided'!$A$2:$I$32,9,FALSE)</f>
        <v>2.724227886735143</v>
      </c>
      <c r="DI74" s="21">
        <f>CE74*VLOOKUP(BA$6,'Greenhouse Gas Costs Avoided'!$A$2:$I$32,9,FALSE)</f>
        <v>2.8604392810719004</v>
      </c>
      <c r="DJ74" s="21">
        <f>CF74*VLOOKUP(BB$6,'Greenhouse Gas Costs Avoided'!$A$2:$I$32,9,FALSE)</f>
        <v>3.0034612451254952</v>
      </c>
      <c r="DK74" s="21">
        <f>CG74*VLOOKUP(BC$6,'Greenhouse Gas Costs Avoided'!$A$2:$I$32,9,FALSE)</f>
        <v>3.1536343073817701</v>
      </c>
      <c r="DL74" s="21">
        <f>CH74*VLOOKUP(BD$6,'Greenhouse Gas Costs Avoided'!$A$2:$I$32,9,FALSE)</f>
        <v>3.3113160227508591</v>
      </c>
      <c r="DM74" s="21">
        <f>CI74*VLOOKUP(BE$6,'Greenhouse Gas Costs Avoided'!$A$2:$I$32,9,FALSE)</f>
        <v>3.4768818238884021</v>
      </c>
      <c r="DN74" s="21">
        <f>CJ74*VLOOKUP(BF$6,'Greenhouse Gas Costs Avoided'!$A$2:$I$32,9,FALSE)</f>
        <v>3.6507259150828224</v>
      </c>
      <c r="DO74" s="21">
        <f>CK74*VLOOKUP(BG$6,'Greenhouse Gas Costs Avoided'!$A$2:$I$32,9,FALSE)</f>
        <v>3.8332622108369634</v>
      </c>
      <c r="DP74" s="21">
        <f>CL74*VLOOKUP(BH$6,'Greenhouse Gas Costs Avoided'!$A$2:$I$32,9,FALSE)</f>
        <v>4.0249253213788121</v>
      </c>
      <c r="DQ74" s="21">
        <f>CM74*VLOOKUP(BI$6,'Greenhouse Gas Costs Avoided'!$A$2:$I$32,9,FALSE)</f>
        <v>4.2261715874477526</v>
      </c>
      <c r="DR74" s="21">
        <f>CN74*VLOOKUP(BJ$6,'Greenhouse Gas Costs Avoided'!$A$2:$I$32,9,FALSE)</f>
        <v>4.4374801668201398</v>
      </c>
      <c r="DS74" s="164">
        <f>CO74*VLOOKUP(BK$6,'Greenhouse Gas Costs Avoided'!$A$2:$I$32,9,FALSE)</f>
        <v>4.6593541751611474</v>
      </c>
    </row>
    <row r="75" spans="1:123" x14ac:dyDescent="0.35">
      <c r="A75" s="174">
        <v>69</v>
      </c>
      <c r="B75" s="12">
        <v>5</v>
      </c>
      <c r="C75" s="175">
        <v>2023</v>
      </c>
      <c r="E75" s="20">
        <v>0</v>
      </c>
      <c r="F75" s="21">
        <v>82.346532180449415</v>
      </c>
      <c r="G75" s="21">
        <v>84.002844861871253</v>
      </c>
      <c r="H75" s="21">
        <v>85.659157543293105</v>
      </c>
      <c r="I75" s="21">
        <v>86.918851036576825</v>
      </c>
      <c r="J75" s="21">
        <v>88.178544529860531</v>
      </c>
      <c r="K75" s="21">
        <v>89.438238023144251</v>
      </c>
      <c r="L75" s="21">
        <v>90.697931516427971</v>
      </c>
      <c r="M75" s="21">
        <v>91.95762500971172</v>
      </c>
      <c r="N75" s="21">
        <v>93.21731850299544</v>
      </c>
      <c r="O75" s="21">
        <v>94.47701199627916</v>
      </c>
      <c r="P75" s="21">
        <v>95.73670548956288</v>
      </c>
      <c r="Q75" s="21">
        <v>96.996398982846586</v>
      </c>
      <c r="R75" s="21">
        <v>99.874634841342697</v>
      </c>
      <c r="S75" s="21">
        <v>101.93553668931256</v>
      </c>
      <c r="T75" s="21">
        <v>104.04258519817796</v>
      </c>
      <c r="U75" s="21">
        <v>106.18472717196582</v>
      </c>
      <c r="V75" s="21">
        <v>108.36780972271322</v>
      </c>
      <c r="W75" s="21">
        <v>110.57648338650839</v>
      </c>
      <c r="X75" s="21">
        <v>112.7694544213079</v>
      </c>
      <c r="Y75" s="21">
        <v>114.98228749612761</v>
      </c>
      <c r="Z75" s="21">
        <v>117.22345778349788</v>
      </c>
      <c r="AA75" s="21">
        <v>119.50474742044912</v>
      </c>
      <c r="AB75" s="21">
        <v>121.83201137782079</v>
      </c>
      <c r="AC75" s="21">
        <v>124.30483685770574</v>
      </c>
      <c r="AD75" s="21">
        <v>126.81952160325447</v>
      </c>
      <c r="AE75" s="21">
        <v>129.37127756316897</v>
      </c>
      <c r="AF75" s="21">
        <v>131.96243899653103</v>
      </c>
      <c r="AG75" s="22">
        <v>135.47056479945655</v>
      </c>
      <c r="AI75" s="20">
        <v>0</v>
      </c>
      <c r="AJ75" s="21">
        <v>5.2166744805659615</v>
      </c>
      <c r="AK75" s="21">
        <v>5.3216023247413169</v>
      </c>
      <c r="AL75" s="21">
        <v>5.4265301689166732</v>
      </c>
      <c r="AM75" s="21">
        <v>5.5063320831654474</v>
      </c>
      <c r="AN75" s="21">
        <v>5.5861339974142208</v>
      </c>
      <c r="AO75" s="21">
        <v>5.665935911662995</v>
      </c>
      <c r="AP75" s="21">
        <v>5.7457378259117702</v>
      </c>
      <c r="AQ75" s="21">
        <v>5.8255397401605462</v>
      </c>
      <c r="AR75" s="21">
        <v>5.9053416544093205</v>
      </c>
      <c r="AS75" s="21">
        <v>5.9851435686580947</v>
      </c>
      <c r="AT75" s="21">
        <v>6.0649454829068699</v>
      </c>
      <c r="AU75" s="21">
        <v>6.1447473971556432</v>
      </c>
      <c r="AV75" s="21">
        <v>6.327084396109818</v>
      </c>
      <c r="AW75" s="21">
        <v>6.4576430704410743</v>
      </c>
      <c r="AX75" s="21">
        <v>6.5911251478821242</v>
      </c>
      <c r="AY75" s="21">
        <v>6.7268304055597685</v>
      </c>
      <c r="AZ75" s="21">
        <v>6.8651292595600424</v>
      </c>
      <c r="BA75" s="21">
        <v>7.0050493173053994</v>
      </c>
      <c r="BB75" s="21">
        <v>7.1439746093722221</v>
      </c>
      <c r="BC75" s="21">
        <v>7.2841581669004034</v>
      </c>
      <c r="BD75" s="21">
        <v>7.426136894299721</v>
      </c>
      <c r="BE75" s="21">
        <v>7.5706571930511553</v>
      </c>
      <c r="BF75" s="21">
        <v>7.7180899770979394</v>
      </c>
      <c r="BG75" s="21">
        <v>7.8747441218959366</v>
      </c>
      <c r="BH75" s="21">
        <v>8.0340500621877027</v>
      </c>
      <c r="BI75" s="21">
        <v>8.1957044736636782</v>
      </c>
      <c r="BJ75" s="21">
        <v>8.3598552322508848</v>
      </c>
      <c r="BK75" s="22">
        <v>8.5820959249206545</v>
      </c>
      <c r="BM75" s="163">
        <f>VLOOKUP(BM$6,'MonteCarlo Policy Paths'!$N$2:$S$31,$B75+1,FALSE)</f>
        <v>24.184299884200797</v>
      </c>
      <c r="BN75" s="21">
        <f>VLOOKUP(BN$6,'MonteCarlo Policy Paths'!$N$2:$S$31,$B75+1,FALSE)</f>
        <v>26.797135120393484</v>
      </c>
      <c r="BO75" s="21">
        <f>VLOOKUP(BO$6,'MonteCarlo Policy Paths'!$N$2:$S$31,$B75+1,FALSE)</f>
        <v>29.690826715826198</v>
      </c>
      <c r="BP75" s="21">
        <f>VLOOKUP(BP$6,'MonteCarlo Policy Paths'!$N$2:$S$31,$B75+1,FALSE)</f>
        <v>32.893001978364566</v>
      </c>
      <c r="BQ75" s="21">
        <f>VLOOKUP(BQ$6,'MonteCarlo Policy Paths'!$N$2:$S$31,$B75+1,FALSE)</f>
        <v>36.420098382625895</v>
      </c>
      <c r="BR75" s="21">
        <f>VLOOKUP(BR$6,'MonteCarlo Policy Paths'!$N$2:$S$31,$B75+1,FALSE)</f>
        <v>40.279471956541457</v>
      </c>
      <c r="BS75" s="21">
        <f>VLOOKUP(BS$6,'MonteCarlo Policy Paths'!$N$2:$S$31,$B75+1,FALSE)</f>
        <v>44.515635375675203</v>
      </c>
      <c r="BT75" s="21">
        <f>VLOOKUP(BT$6,'MonteCarlo Policy Paths'!$N$2:$S$31,$B75+1,FALSE)</f>
        <v>49.196171227791872</v>
      </c>
      <c r="BU75" s="21">
        <f>VLOOKUP(BU$6,'MonteCarlo Policy Paths'!$N$2:$S$31,$B75+1,FALSE)</f>
        <v>54.364766335209197</v>
      </c>
      <c r="BV75" s="21">
        <f>VLOOKUP(BV$6,'MonteCarlo Policy Paths'!$N$2:$S$31,$B75+1,FALSE)</f>
        <v>60.140596575631633</v>
      </c>
      <c r="BW75" s="21">
        <f>VLOOKUP(BW$6,'MonteCarlo Policy Paths'!$N$2:$S$31,$B75+1,FALSE)</f>
        <v>66.545116533046993</v>
      </c>
      <c r="BX75" s="21">
        <f>VLOOKUP(BX$6,'MonteCarlo Policy Paths'!$N$2:$S$31,$B75+1,FALSE)</f>
        <v>73.642612105771832</v>
      </c>
      <c r="BY75" s="21">
        <f>VLOOKUP(BY$6,'MonteCarlo Policy Paths'!$N$2:$S$31,$B75+1,FALSE)</f>
        <v>81.515240678665066</v>
      </c>
      <c r="BZ75" s="21">
        <f>VLOOKUP(BZ$6,'MonteCarlo Policy Paths'!$N$2:$S$31,$B75+1,FALSE)</f>
        <v>90.237354922369406</v>
      </c>
      <c r="CA75" s="21">
        <f>VLOOKUP(CA$6,'MonteCarlo Policy Paths'!$N$2:$S$31,$B75+1,FALSE)</f>
        <v>92.736092415362535</v>
      </c>
      <c r="CB75" s="21">
        <f>VLOOKUP(CB$6,'MonteCarlo Policy Paths'!$N$2:$S$31,$B75+1,FALSE)</f>
        <v>95.321073906264047</v>
      </c>
      <c r="CC75" s="21">
        <f>VLOOKUP(CC$6,'MonteCarlo Policy Paths'!$N$2:$S$31,$B75+1,FALSE)</f>
        <v>97.972807459231774</v>
      </c>
      <c r="CD75" s="21">
        <f>VLOOKUP(CD$6,'MonteCarlo Policy Paths'!$N$2:$S$31,$B75+1,FALSE)</f>
        <v>100.70188743091984</v>
      </c>
      <c r="CE75" s="21">
        <f>VLOOKUP(CE$6,'MonteCarlo Policy Paths'!$N$2:$S$31,$B75+1,FALSE)</f>
        <v>103.48109827693068</v>
      </c>
      <c r="CF75" s="21">
        <f>VLOOKUP(CF$6,'MonteCarlo Policy Paths'!$N$2:$S$31,$B75+1,FALSE)</f>
        <v>106.37744326160868</v>
      </c>
      <c r="CG75" s="21">
        <f>VLOOKUP(CG$6,'MonteCarlo Policy Paths'!$N$2:$S$31,$B75+1,FALSE)</f>
        <v>109.31402956265458</v>
      </c>
      <c r="CH75" s="21">
        <f>VLOOKUP(CH$6,'MonteCarlo Policy Paths'!$N$2:$S$31,$B75+1,FALSE)</f>
        <v>112.30612514839871</v>
      </c>
      <c r="CI75" s="21">
        <f>VLOOKUP(CI$6,'MonteCarlo Policy Paths'!$N$2:$S$31,$B75+1,FALSE)</f>
        <v>115.37497116076017</v>
      </c>
      <c r="CJ75" s="21">
        <f>VLOOKUP(CJ$6,'MonteCarlo Policy Paths'!$N$2:$S$31,$B75+1,FALSE)</f>
        <v>118.53125256657755</v>
      </c>
      <c r="CK75" s="21">
        <f>VLOOKUP(CK$6,'MonteCarlo Policy Paths'!$N$2:$S$31,$B75+1,FALSE)</f>
        <v>121.76875646902944</v>
      </c>
      <c r="CL75" s="21">
        <f>VLOOKUP(CL$6,'MonteCarlo Policy Paths'!$N$2:$S$31,$B75+1,FALSE)</f>
        <v>125.08672773594304</v>
      </c>
      <c r="CM75" s="21">
        <f>VLOOKUP(CM$6,'MonteCarlo Policy Paths'!$N$2:$S$31,$B75+1,FALSE)</f>
        <v>128.47676069968128</v>
      </c>
      <c r="CN75" s="21">
        <f>VLOOKUP(CN$6,'MonteCarlo Policy Paths'!$N$2:$S$31,$B75+1,FALSE)</f>
        <v>131.94323193005201</v>
      </c>
      <c r="CO75" s="164">
        <f>VLOOKUP(CO$6,'MonteCarlo Policy Paths'!$N$2:$S$31,$B75+1,FALSE)</f>
        <v>135.47056479945655</v>
      </c>
      <c r="CQ75" s="163">
        <f>BM75*VLOOKUP(AI$6,'Greenhouse Gas Costs Avoided'!$A$2:$I$32,9,FALSE)</f>
        <v>1.5320817610121258</v>
      </c>
      <c r="CR75" s="21">
        <f>BN75*VLOOKUP(AJ$6,'Greenhouse Gas Costs Avoided'!$A$2:$I$32,9,FALSE)</f>
        <v>1.6976055607114411</v>
      </c>
      <c r="CS75" s="21">
        <f>BO75*VLOOKUP(AK$6,'Greenhouse Gas Costs Avoided'!$A$2:$I$32,9,FALSE)</f>
        <v>1.8809216846672472</v>
      </c>
      <c r="CT75" s="21">
        <f>BP75*VLOOKUP(AL$6,'Greenhouse Gas Costs Avoided'!$A$2:$I$32,9,FALSE)</f>
        <v>2.0837803301021003</v>
      </c>
      <c r="CU75" s="21">
        <f>BQ75*VLOOKUP(AM$6,'Greenhouse Gas Costs Avoided'!$A$2:$I$32,9,FALSE)</f>
        <v>2.3072228153580183</v>
      </c>
      <c r="CV75" s="21">
        <f>BR75*VLOOKUP(AN$6,'Greenhouse Gas Costs Avoided'!$A$2:$I$32,9,FALSE)</f>
        <v>2.5517151467399573</v>
      </c>
      <c r="CW75" s="21">
        <f>BS75*VLOOKUP(AO$6,'Greenhouse Gas Costs Avoided'!$A$2:$I$32,9,FALSE)</f>
        <v>2.8200772139570236</v>
      </c>
      <c r="CX75" s="21">
        <f>BT75*VLOOKUP(AP$6,'Greenhouse Gas Costs Avoided'!$A$2:$I$32,9,FALSE)</f>
        <v>3.1165903917263735</v>
      </c>
      <c r="CY75" s="21">
        <f>BU75*VLOOKUP(AQ$6,'Greenhouse Gas Costs Avoided'!$A$2:$I$32,9,FALSE)</f>
        <v>3.444022251736667</v>
      </c>
      <c r="CZ75" s="21">
        <f>BV75*VLOOKUP(AR$6,'Greenhouse Gas Costs Avoided'!$A$2:$I$32,9,FALSE)</f>
        <v>3.8099226171979153</v>
      </c>
      <c r="DA75" s="21">
        <f>BW75*VLOOKUP(AS$6,'Greenhouse Gas Costs Avoided'!$A$2:$I$32,9,FALSE)</f>
        <v>4.2156506416508543</v>
      </c>
      <c r="DB75" s="21">
        <f>BX75*VLOOKUP(AT$6,'Greenhouse Gas Costs Avoided'!$A$2:$I$32,9,FALSE)</f>
        <v>4.6652788536686769</v>
      </c>
      <c r="DC75" s="21">
        <f>BY75*VLOOKUP(AU$6,'Greenhouse Gas Costs Avoided'!$A$2:$I$32,9,FALSE)</f>
        <v>5.1640119451993618</v>
      </c>
      <c r="DD75" s="21">
        <f>BZ75*VLOOKUP(AV$6,'Greenhouse Gas Costs Avoided'!$A$2:$I$32,9,FALSE)</f>
        <v>5.7165601774917221</v>
      </c>
      <c r="DE75" s="21">
        <f>CA75*VLOOKUP(AW$6,'Greenhouse Gas Costs Avoided'!$A$2:$I$32,9,FALSE)</f>
        <v>5.8748558551380645</v>
      </c>
      <c r="DF75" s="21">
        <f>CB75*VLOOKUP(AX$6,'Greenhouse Gas Costs Avoided'!$A$2:$I$32,9,FALSE)</f>
        <v>6.0386151127443357</v>
      </c>
      <c r="DG75" s="21">
        <f>CC75*VLOOKUP(AY$6,'Greenhouse Gas Costs Avoided'!$A$2:$I$32,9,FALSE)</f>
        <v>6.2066031310462346</v>
      </c>
      <c r="DH75" s="21">
        <f>CD75*VLOOKUP(AZ$6,'Greenhouse Gas Costs Avoided'!$A$2:$I$32,9,FALSE)</f>
        <v>6.3794910653253769</v>
      </c>
      <c r="DI75" s="21">
        <f>CE75*VLOOKUP(BA$6,'Greenhouse Gas Costs Avoided'!$A$2:$I$32,9,FALSE)</f>
        <v>6.5555548036832505</v>
      </c>
      <c r="DJ75" s="21">
        <f>CF75*VLOOKUP(BB$6,'Greenhouse Gas Costs Avoided'!$A$2:$I$32,9,FALSE)</f>
        <v>6.7390390205459019</v>
      </c>
      <c r="DK75" s="21">
        <f>CG75*VLOOKUP(BC$6,'Greenhouse Gas Costs Avoided'!$A$2:$I$32,9,FALSE)</f>
        <v>6.9250725353887148</v>
      </c>
      <c r="DL75" s="21">
        <f>CH75*VLOOKUP(BD$6,'Greenhouse Gas Costs Avoided'!$A$2:$I$32,9,FALSE)</f>
        <v>7.114622578022705</v>
      </c>
      <c r="DM75" s="21">
        <f>CI75*VLOOKUP(BE$6,'Greenhouse Gas Costs Avoided'!$A$2:$I$32,9,FALSE)</f>
        <v>7.309034780377397</v>
      </c>
      <c r="DN75" s="21">
        <f>CJ75*VLOOKUP(BF$6,'Greenhouse Gas Costs Avoided'!$A$2:$I$32,9,FALSE)</f>
        <v>7.5089860379134308</v>
      </c>
      <c r="DO75" s="21">
        <f>CK75*VLOOKUP(BG$6,'Greenhouse Gas Costs Avoided'!$A$2:$I$32,9,FALSE)</f>
        <v>7.714082761982441</v>
      </c>
      <c r="DP75" s="21">
        <f>CL75*VLOOKUP(BH$6,'Greenhouse Gas Costs Avoided'!$A$2:$I$32,9,FALSE)</f>
        <v>7.9242771147625906</v>
      </c>
      <c r="DQ75" s="21">
        <f>CM75*VLOOKUP(BI$6,'Greenhouse Gas Costs Avoided'!$A$2:$I$32,9,FALSE)</f>
        <v>8.1390365949973802</v>
      </c>
      <c r="DR75" s="21">
        <f>CN75*VLOOKUP(BJ$6,'Greenhouse Gas Costs Avoided'!$A$2:$I$32,9,FALSE)</f>
        <v>8.358638459535694</v>
      </c>
      <c r="DS75" s="164">
        <f>CO75*VLOOKUP(BK$6,'Greenhouse Gas Costs Avoided'!$A$2:$I$32,9,FALSE)</f>
        <v>8.5820959249206545</v>
      </c>
    </row>
    <row r="76" spans="1:123" x14ac:dyDescent="0.35">
      <c r="A76" s="174">
        <v>70</v>
      </c>
      <c r="B76" s="12">
        <v>1</v>
      </c>
      <c r="C76" s="175">
        <v>2023</v>
      </c>
      <c r="E76" s="20">
        <v>0</v>
      </c>
      <c r="F76" s="21">
        <v>82.346532180449415</v>
      </c>
      <c r="G76" s="21">
        <v>84.002844861871253</v>
      </c>
      <c r="H76" s="21">
        <v>85.659157543293105</v>
      </c>
      <c r="I76" s="21">
        <v>86.918851036576825</v>
      </c>
      <c r="J76" s="21">
        <v>88.178544529860531</v>
      </c>
      <c r="K76" s="21">
        <v>89.438238023144251</v>
      </c>
      <c r="L76" s="21">
        <v>90.697931516427971</v>
      </c>
      <c r="M76" s="21">
        <v>91.95762500971172</v>
      </c>
      <c r="N76" s="21">
        <v>93.21731850299544</v>
      </c>
      <c r="O76" s="21">
        <v>94.47701199627916</v>
      </c>
      <c r="P76" s="21">
        <v>95.73670548956288</v>
      </c>
      <c r="Q76" s="21">
        <v>96.996398982846586</v>
      </c>
      <c r="R76" s="21">
        <v>98.25609247613032</v>
      </c>
      <c r="S76" s="21">
        <v>99.65157958594628</v>
      </c>
      <c r="T76" s="21">
        <v>101.04706669576224</v>
      </c>
      <c r="U76" s="21">
        <v>102.4425538055782</v>
      </c>
      <c r="V76" s="21">
        <v>103.83804091539416</v>
      </c>
      <c r="W76" s="21">
        <v>105.23352802521011</v>
      </c>
      <c r="X76" s="21">
        <v>106.47156953138905</v>
      </c>
      <c r="Y76" s="21">
        <v>107.709611037568</v>
      </c>
      <c r="Z76" s="21">
        <v>108.94765254374694</v>
      </c>
      <c r="AA76" s="21">
        <v>110.18569404992589</v>
      </c>
      <c r="AB76" s="21">
        <v>111.42373555610482</v>
      </c>
      <c r="AC76" s="21">
        <v>112.86811731331359</v>
      </c>
      <c r="AD76" s="21">
        <v>114.31249907052236</v>
      </c>
      <c r="AE76" s="21">
        <v>115.75688082773114</v>
      </c>
      <c r="AF76" s="21">
        <v>117.20126258493991</v>
      </c>
      <c r="AG76" s="22">
        <v>118.64564434214866</v>
      </c>
      <c r="AI76" s="20">
        <v>0</v>
      </c>
      <c r="AJ76" s="21">
        <v>5.2166744805659615</v>
      </c>
      <c r="AK76" s="21">
        <v>5.3216023247413169</v>
      </c>
      <c r="AL76" s="21">
        <v>5.4265301689166732</v>
      </c>
      <c r="AM76" s="21">
        <v>5.5063320831654474</v>
      </c>
      <c r="AN76" s="21">
        <v>5.5861339974142208</v>
      </c>
      <c r="AO76" s="21">
        <v>5.665935911662995</v>
      </c>
      <c r="AP76" s="21">
        <v>5.7457378259117702</v>
      </c>
      <c r="AQ76" s="21">
        <v>5.8255397401605462</v>
      </c>
      <c r="AR76" s="21">
        <v>5.9053416544093205</v>
      </c>
      <c r="AS76" s="21">
        <v>5.9851435686580947</v>
      </c>
      <c r="AT76" s="21">
        <v>6.0649454829068699</v>
      </c>
      <c r="AU76" s="21">
        <v>6.1447473971556432</v>
      </c>
      <c r="AV76" s="21">
        <v>6.2245493114044184</v>
      </c>
      <c r="AW76" s="21">
        <v>6.312953786990386</v>
      </c>
      <c r="AX76" s="21">
        <v>6.4013582625763545</v>
      </c>
      <c r="AY76" s="21">
        <v>6.4897627381623222</v>
      </c>
      <c r="AZ76" s="21">
        <v>6.5781672137482907</v>
      </c>
      <c r="BA76" s="21">
        <v>6.6665716893342575</v>
      </c>
      <c r="BB76" s="21">
        <v>6.7450019445028957</v>
      </c>
      <c r="BC76" s="21">
        <v>6.8234321996715348</v>
      </c>
      <c r="BD76" s="21">
        <v>6.901862454840173</v>
      </c>
      <c r="BE76" s="21">
        <v>6.9802927100088112</v>
      </c>
      <c r="BF76" s="21">
        <v>7.0587229651774486</v>
      </c>
      <c r="BG76" s="21">
        <v>7.1502249295408609</v>
      </c>
      <c r="BH76" s="21">
        <v>7.2417268939042723</v>
      </c>
      <c r="BI76" s="21">
        <v>7.3332288582676846</v>
      </c>
      <c r="BJ76" s="21">
        <v>7.424730822631096</v>
      </c>
      <c r="BK76" s="22">
        <v>7.5162327869945065</v>
      </c>
      <c r="BM76" s="163">
        <f>VLOOKUP(BM$6,'MonteCarlo Policy Paths'!$N$2:$S$31,$B76+1,FALSE)</f>
        <v>18.946072246720579</v>
      </c>
      <c r="BN76" s="21">
        <f>VLOOKUP(BN$6,'MonteCarlo Policy Paths'!$N$2:$S$31,$B76+1,FALSE)</f>
        <v>19.920985834119051</v>
      </c>
      <c r="BO76" s="21">
        <f>VLOOKUP(BO$6,'MonteCarlo Policy Paths'!$N$2:$S$31,$B76+1,FALSE)</f>
        <v>20.944710352814074</v>
      </c>
      <c r="BP76" s="21">
        <f>VLOOKUP(BP$6,'MonteCarlo Policy Paths'!$N$2:$S$31,$B76+1,FALSE)</f>
        <v>22.017919567056939</v>
      </c>
      <c r="BQ76" s="21">
        <f>VLOOKUP(BQ$6,'MonteCarlo Policy Paths'!$N$2:$S$31,$B76+1,FALSE)</f>
        <v>23.125382269476081</v>
      </c>
      <c r="BR76" s="21">
        <f>VLOOKUP(BR$6,'MonteCarlo Policy Paths'!$N$2:$S$31,$B76+1,FALSE)</f>
        <v>24.222533249319248</v>
      </c>
      <c r="BS76" s="21">
        <f>VLOOKUP(BS$6,'MonteCarlo Policy Paths'!$N$2:$S$31,$B76+1,FALSE)</f>
        <v>25.344600035724898</v>
      </c>
      <c r="BT76" s="21">
        <f>VLOOKUP(BT$6,'MonteCarlo Policy Paths'!$N$2:$S$31,$B76+1,FALSE)</f>
        <v>26.511875533452777</v>
      </c>
      <c r="BU76" s="21">
        <f>VLOOKUP(BU$6,'MonteCarlo Policy Paths'!$N$2:$S$31,$B76+1,FALSE)</f>
        <v>27.727543772426976</v>
      </c>
      <c r="BV76" s="21">
        <f>VLOOKUP(BV$6,'MonteCarlo Policy Paths'!$N$2:$S$31,$B76+1,FALSE)</f>
        <v>29.105872242644537</v>
      </c>
      <c r="BW76" s="21">
        <f>VLOOKUP(BW$6,'MonteCarlo Policy Paths'!$N$2:$S$31,$B76+1,FALSE)</f>
        <v>30.561165854776764</v>
      </c>
      <c r="BX76" s="21">
        <f>VLOOKUP(BX$6,'MonteCarlo Policy Paths'!$N$2:$S$31,$B76+1,FALSE)</f>
        <v>32.089224147515601</v>
      </c>
      <c r="BY76" s="21">
        <f>VLOOKUP(BY$6,'MonteCarlo Policy Paths'!$N$2:$S$31,$B76+1,FALSE)</f>
        <v>33.693685354891386</v>
      </c>
      <c r="BZ76" s="21">
        <f>VLOOKUP(BZ$6,'MonteCarlo Policy Paths'!$N$2:$S$31,$B76+1,FALSE)</f>
        <v>35.378369622635958</v>
      </c>
      <c r="CA76" s="21">
        <f>VLOOKUP(CA$6,'MonteCarlo Policy Paths'!$N$2:$S$31,$B76+1,FALSE)</f>
        <v>37.147288103767757</v>
      </c>
      <c r="CB76" s="21">
        <f>VLOOKUP(CB$6,'MonteCarlo Policy Paths'!$N$2:$S$31,$B76+1,FALSE)</f>
        <v>39.004652508956148</v>
      </c>
      <c r="CC76" s="21">
        <f>VLOOKUP(CC$6,'MonteCarlo Policy Paths'!$N$2:$S$31,$B76+1,FALSE)</f>
        <v>40.954885134403959</v>
      </c>
      <c r="CD76" s="21">
        <f>VLOOKUP(CD$6,'MonteCarlo Policy Paths'!$N$2:$S$31,$B76+1,FALSE)</f>
        <v>43.002629391124159</v>
      </c>
      <c r="CE76" s="21">
        <f>VLOOKUP(CE$6,'MonteCarlo Policy Paths'!$N$2:$S$31,$B76+1,FALSE)</f>
        <v>45.152760860680367</v>
      </c>
      <c r="CF76" s="21">
        <f>VLOOKUP(CF$6,'MonteCarlo Policy Paths'!$N$2:$S$31,$B76+1,FALSE)</f>
        <v>47.410398903714388</v>
      </c>
      <c r="CG76" s="21">
        <f>VLOOKUP(CG$6,'MonteCarlo Policy Paths'!$N$2:$S$31,$B76+1,FALSE)</f>
        <v>49.780918848900107</v>
      </c>
      <c r="CH76" s="21">
        <f>VLOOKUP(CH$6,'MonteCarlo Policy Paths'!$N$2:$S$31,$B76+1,FALSE)</f>
        <v>52.269964791345117</v>
      </c>
      <c r="CI76" s="21">
        <f>VLOOKUP(CI$6,'MonteCarlo Policy Paths'!$N$2:$S$31,$B76+1,FALSE)</f>
        <v>54.883463030912374</v>
      </c>
      <c r="CJ76" s="21">
        <f>VLOOKUP(CJ$6,'MonteCarlo Policy Paths'!$N$2:$S$31,$B76+1,FALSE)</f>
        <v>57.627636182457998</v>
      </c>
      <c r="CK76" s="21">
        <f>VLOOKUP(CK$6,'MonteCarlo Policy Paths'!$N$2:$S$31,$B76+1,FALSE)</f>
        <v>60.509017991580897</v>
      </c>
      <c r="CL76" s="21">
        <f>VLOOKUP(CL$6,'MonteCarlo Policy Paths'!$N$2:$S$31,$B76+1,FALSE)</f>
        <v>63.534468891159946</v>
      </c>
      <c r="CM76" s="21">
        <f>VLOOKUP(CM$6,'MonteCarlo Policy Paths'!$N$2:$S$31,$B76+1,FALSE)</f>
        <v>66.711192335717939</v>
      </c>
      <c r="CN76" s="21">
        <f>VLOOKUP(CN$6,'MonteCarlo Policy Paths'!$N$2:$S$31,$B76+1,FALSE)</f>
        <v>70.04675195250384</v>
      </c>
      <c r="CO76" s="164">
        <f>VLOOKUP(CO$6,'MonteCarlo Policy Paths'!$N$2:$S$31,$B76+1,FALSE)</f>
        <v>73.54908955012904</v>
      </c>
      <c r="CQ76" s="163">
        <f>BM76*VLOOKUP(AI$6,'Greenhouse Gas Costs Avoided'!$A$2:$I$32,9,FALSE)</f>
        <v>1.2002386619007086</v>
      </c>
      <c r="CR76" s="21">
        <f>BN76*VLOOKUP(AJ$6,'Greenhouse Gas Costs Avoided'!$A$2:$I$32,9,FALSE)</f>
        <v>1.2619996941806579</v>
      </c>
      <c r="CS76" s="21">
        <f>BO76*VLOOKUP(AK$6,'Greenhouse Gas Costs Avoided'!$A$2:$I$32,9,FALSE)</f>
        <v>1.3268529118013257</v>
      </c>
      <c r="CT76" s="21">
        <f>BP76*VLOOKUP(AL$6,'Greenhouse Gas Costs Avoided'!$A$2:$I$32,9,FALSE)</f>
        <v>1.3948409979053111</v>
      </c>
      <c r="CU76" s="21">
        <f>BQ76*VLOOKUP(AM$6,'Greenhouse Gas Costs Avoided'!$A$2:$I$32,9,FALSE)</f>
        <v>1.464999051498006</v>
      </c>
      <c r="CV76" s="21">
        <f>BR76*VLOOKUP(AN$6,'Greenhouse Gas Costs Avoided'!$A$2:$I$32,9,FALSE)</f>
        <v>1.5345038547523033</v>
      </c>
      <c r="CW76" s="21">
        <f>BS76*VLOOKUP(AO$6,'Greenhouse Gas Costs Avoided'!$A$2:$I$32,9,FALSE)</f>
        <v>1.6055870809081549</v>
      </c>
      <c r="CX76" s="21">
        <f>BT76*VLOOKUP(AP$6,'Greenhouse Gas Costs Avoided'!$A$2:$I$32,9,FALSE)</f>
        <v>1.6795342908215394</v>
      </c>
      <c r="CY76" s="21">
        <f>BU76*VLOOKUP(AQ$6,'Greenhouse Gas Costs Avoided'!$A$2:$I$32,9,FALSE)</f>
        <v>1.7565471936259263</v>
      </c>
      <c r="CZ76" s="21">
        <f>BV76*VLOOKUP(AR$6,'Greenhouse Gas Costs Avoided'!$A$2:$I$32,9,FALSE)</f>
        <v>1.8438646648785721</v>
      </c>
      <c r="DA76" s="21">
        <f>BW76*VLOOKUP(AS$6,'Greenhouse Gas Costs Avoided'!$A$2:$I$32,9,FALSE)</f>
        <v>1.9360578981225007</v>
      </c>
      <c r="DB76" s="21">
        <f>BX76*VLOOKUP(AT$6,'Greenhouse Gas Costs Avoided'!$A$2:$I$32,9,FALSE)</f>
        <v>2.0328607930286258</v>
      </c>
      <c r="DC76" s="21">
        <f>BY76*VLOOKUP(AU$6,'Greenhouse Gas Costs Avoided'!$A$2:$I$32,9,FALSE)</f>
        <v>2.1345038326800574</v>
      </c>
      <c r="DD76" s="21">
        <f>BZ76*VLOOKUP(AV$6,'Greenhouse Gas Costs Avoided'!$A$2:$I$32,9,FALSE)</f>
        <v>2.2412290243140602</v>
      </c>
      <c r="DE76" s="21">
        <f>CA76*VLOOKUP(AW$6,'Greenhouse Gas Costs Avoided'!$A$2:$I$32,9,FALSE)</f>
        <v>2.3532904755297634</v>
      </c>
      <c r="DF76" s="21">
        <f>CB76*VLOOKUP(AX$6,'Greenhouse Gas Costs Avoided'!$A$2:$I$32,9,FALSE)</f>
        <v>2.4709549993062518</v>
      </c>
      <c r="DG76" s="21">
        <f>CC76*VLOOKUP(AY$6,'Greenhouse Gas Costs Avoided'!$A$2:$I$32,9,FALSE)</f>
        <v>2.5945027492715647</v>
      </c>
      <c r="DH76" s="21">
        <f>CD76*VLOOKUP(AZ$6,'Greenhouse Gas Costs Avoided'!$A$2:$I$32,9,FALSE)</f>
        <v>2.724227886735143</v>
      </c>
      <c r="DI76" s="21">
        <f>CE76*VLOOKUP(BA$6,'Greenhouse Gas Costs Avoided'!$A$2:$I$32,9,FALSE)</f>
        <v>2.8604392810719004</v>
      </c>
      <c r="DJ76" s="21">
        <f>CF76*VLOOKUP(BB$6,'Greenhouse Gas Costs Avoided'!$A$2:$I$32,9,FALSE)</f>
        <v>3.0034612451254952</v>
      </c>
      <c r="DK76" s="21">
        <f>CG76*VLOOKUP(BC$6,'Greenhouse Gas Costs Avoided'!$A$2:$I$32,9,FALSE)</f>
        <v>3.1536343073817701</v>
      </c>
      <c r="DL76" s="21">
        <f>CH76*VLOOKUP(BD$6,'Greenhouse Gas Costs Avoided'!$A$2:$I$32,9,FALSE)</f>
        <v>3.3113160227508591</v>
      </c>
      <c r="DM76" s="21">
        <f>CI76*VLOOKUP(BE$6,'Greenhouse Gas Costs Avoided'!$A$2:$I$32,9,FALSE)</f>
        <v>3.4768818238884021</v>
      </c>
      <c r="DN76" s="21">
        <f>CJ76*VLOOKUP(BF$6,'Greenhouse Gas Costs Avoided'!$A$2:$I$32,9,FALSE)</f>
        <v>3.6507259150828224</v>
      </c>
      <c r="DO76" s="21">
        <f>CK76*VLOOKUP(BG$6,'Greenhouse Gas Costs Avoided'!$A$2:$I$32,9,FALSE)</f>
        <v>3.8332622108369634</v>
      </c>
      <c r="DP76" s="21">
        <f>CL76*VLOOKUP(BH$6,'Greenhouse Gas Costs Avoided'!$A$2:$I$32,9,FALSE)</f>
        <v>4.0249253213788121</v>
      </c>
      <c r="DQ76" s="21">
        <f>CM76*VLOOKUP(BI$6,'Greenhouse Gas Costs Avoided'!$A$2:$I$32,9,FALSE)</f>
        <v>4.2261715874477526</v>
      </c>
      <c r="DR76" s="21">
        <f>CN76*VLOOKUP(BJ$6,'Greenhouse Gas Costs Avoided'!$A$2:$I$32,9,FALSE)</f>
        <v>4.4374801668201398</v>
      </c>
      <c r="DS76" s="164">
        <f>CO76*VLOOKUP(BK$6,'Greenhouse Gas Costs Avoided'!$A$2:$I$32,9,FALSE)</f>
        <v>4.6593541751611474</v>
      </c>
    </row>
    <row r="77" spans="1:123" x14ac:dyDescent="0.35">
      <c r="A77" s="174">
        <v>71</v>
      </c>
      <c r="B77" s="12">
        <v>5</v>
      </c>
      <c r="C77" s="175">
        <v>2023</v>
      </c>
      <c r="E77" s="20">
        <v>0</v>
      </c>
      <c r="F77" s="21">
        <v>82.346532180449415</v>
      </c>
      <c r="G77" s="21">
        <v>84.002844861871253</v>
      </c>
      <c r="H77" s="21">
        <v>85.659157543293105</v>
      </c>
      <c r="I77" s="21">
        <v>86.918851036576825</v>
      </c>
      <c r="J77" s="21">
        <v>88.178544529860531</v>
      </c>
      <c r="K77" s="21">
        <v>89.438238023144251</v>
      </c>
      <c r="L77" s="21">
        <v>90.697931516427971</v>
      </c>
      <c r="M77" s="21">
        <v>91.95762500971172</v>
      </c>
      <c r="N77" s="21">
        <v>93.21731850299544</v>
      </c>
      <c r="O77" s="21">
        <v>94.47701199627916</v>
      </c>
      <c r="P77" s="21">
        <v>95.73670548956288</v>
      </c>
      <c r="Q77" s="21">
        <v>96.996398982846586</v>
      </c>
      <c r="R77" s="21">
        <v>99.874634841342697</v>
      </c>
      <c r="S77" s="21">
        <v>101.93553668931256</v>
      </c>
      <c r="T77" s="21">
        <v>104.04258519817796</v>
      </c>
      <c r="U77" s="21">
        <v>106.18472717196582</v>
      </c>
      <c r="V77" s="21">
        <v>108.36780972271322</v>
      </c>
      <c r="W77" s="21">
        <v>110.57648338650839</v>
      </c>
      <c r="X77" s="21">
        <v>112.7694544213079</v>
      </c>
      <c r="Y77" s="21">
        <v>114.98228749612761</v>
      </c>
      <c r="Z77" s="21">
        <v>117.22345778349788</v>
      </c>
      <c r="AA77" s="21">
        <v>119.50474742044912</v>
      </c>
      <c r="AB77" s="21">
        <v>121.83201137782079</v>
      </c>
      <c r="AC77" s="21">
        <v>124.30483685770574</v>
      </c>
      <c r="AD77" s="21">
        <v>126.81952160325447</v>
      </c>
      <c r="AE77" s="21">
        <v>129.37127756316897</v>
      </c>
      <c r="AF77" s="21">
        <v>131.96243899653103</v>
      </c>
      <c r="AG77" s="22">
        <v>135.47056479945655</v>
      </c>
      <c r="AI77" s="20">
        <v>0</v>
      </c>
      <c r="AJ77" s="21">
        <v>5.2166744805659615</v>
      </c>
      <c r="AK77" s="21">
        <v>5.3216023247413169</v>
      </c>
      <c r="AL77" s="21">
        <v>5.4265301689166732</v>
      </c>
      <c r="AM77" s="21">
        <v>5.5063320831654474</v>
      </c>
      <c r="AN77" s="21">
        <v>5.5861339974142208</v>
      </c>
      <c r="AO77" s="21">
        <v>5.665935911662995</v>
      </c>
      <c r="AP77" s="21">
        <v>5.7457378259117702</v>
      </c>
      <c r="AQ77" s="21">
        <v>5.8255397401605462</v>
      </c>
      <c r="AR77" s="21">
        <v>5.9053416544093205</v>
      </c>
      <c r="AS77" s="21">
        <v>5.9851435686580947</v>
      </c>
      <c r="AT77" s="21">
        <v>6.0649454829068699</v>
      </c>
      <c r="AU77" s="21">
        <v>6.1447473971556432</v>
      </c>
      <c r="AV77" s="21">
        <v>6.327084396109818</v>
      </c>
      <c r="AW77" s="21">
        <v>6.4576430704410743</v>
      </c>
      <c r="AX77" s="21">
        <v>6.5911251478821242</v>
      </c>
      <c r="AY77" s="21">
        <v>6.7268304055597685</v>
      </c>
      <c r="AZ77" s="21">
        <v>6.8651292595600424</v>
      </c>
      <c r="BA77" s="21">
        <v>7.0050493173053994</v>
      </c>
      <c r="BB77" s="21">
        <v>7.1439746093722221</v>
      </c>
      <c r="BC77" s="21">
        <v>7.2841581669004034</v>
      </c>
      <c r="BD77" s="21">
        <v>7.426136894299721</v>
      </c>
      <c r="BE77" s="21">
        <v>7.5706571930511553</v>
      </c>
      <c r="BF77" s="21">
        <v>7.7180899770979394</v>
      </c>
      <c r="BG77" s="21">
        <v>7.8747441218959366</v>
      </c>
      <c r="BH77" s="21">
        <v>8.0340500621877027</v>
      </c>
      <c r="BI77" s="21">
        <v>8.1957044736636782</v>
      </c>
      <c r="BJ77" s="21">
        <v>8.3598552322508848</v>
      </c>
      <c r="BK77" s="22">
        <v>8.5820959249206545</v>
      </c>
      <c r="BM77" s="163">
        <f>VLOOKUP(BM$6,'MonteCarlo Policy Paths'!$N$2:$S$31,$B77+1,FALSE)</f>
        <v>24.184299884200797</v>
      </c>
      <c r="BN77" s="21">
        <f>VLOOKUP(BN$6,'MonteCarlo Policy Paths'!$N$2:$S$31,$B77+1,FALSE)</f>
        <v>26.797135120393484</v>
      </c>
      <c r="BO77" s="21">
        <f>VLOOKUP(BO$6,'MonteCarlo Policy Paths'!$N$2:$S$31,$B77+1,FALSE)</f>
        <v>29.690826715826198</v>
      </c>
      <c r="BP77" s="21">
        <f>VLOOKUP(BP$6,'MonteCarlo Policy Paths'!$N$2:$S$31,$B77+1,FALSE)</f>
        <v>32.893001978364566</v>
      </c>
      <c r="BQ77" s="21">
        <f>VLOOKUP(BQ$6,'MonteCarlo Policy Paths'!$N$2:$S$31,$B77+1,FALSE)</f>
        <v>36.420098382625895</v>
      </c>
      <c r="BR77" s="21">
        <f>VLOOKUP(BR$6,'MonteCarlo Policy Paths'!$N$2:$S$31,$B77+1,FALSE)</f>
        <v>40.279471956541457</v>
      </c>
      <c r="BS77" s="21">
        <f>VLOOKUP(BS$6,'MonteCarlo Policy Paths'!$N$2:$S$31,$B77+1,FALSE)</f>
        <v>44.515635375675203</v>
      </c>
      <c r="BT77" s="21">
        <f>VLOOKUP(BT$6,'MonteCarlo Policy Paths'!$N$2:$S$31,$B77+1,FALSE)</f>
        <v>49.196171227791872</v>
      </c>
      <c r="BU77" s="21">
        <f>VLOOKUP(BU$6,'MonteCarlo Policy Paths'!$N$2:$S$31,$B77+1,FALSE)</f>
        <v>54.364766335209197</v>
      </c>
      <c r="BV77" s="21">
        <f>VLOOKUP(BV$6,'MonteCarlo Policy Paths'!$N$2:$S$31,$B77+1,FALSE)</f>
        <v>60.140596575631633</v>
      </c>
      <c r="BW77" s="21">
        <f>VLOOKUP(BW$6,'MonteCarlo Policy Paths'!$N$2:$S$31,$B77+1,FALSE)</f>
        <v>66.545116533046993</v>
      </c>
      <c r="BX77" s="21">
        <f>VLOOKUP(BX$6,'MonteCarlo Policy Paths'!$N$2:$S$31,$B77+1,FALSE)</f>
        <v>73.642612105771832</v>
      </c>
      <c r="BY77" s="21">
        <f>VLOOKUP(BY$6,'MonteCarlo Policy Paths'!$N$2:$S$31,$B77+1,FALSE)</f>
        <v>81.515240678665066</v>
      </c>
      <c r="BZ77" s="21">
        <f>VLOOKUP(BZ$6,'MonteCarlo Policy Paths'!$N$2:$S$31,$B77+1,FALSE)</f>
        <v>90.237354922369406</v>
      </c>
      <c r="CA77" s="21">
        <f>VLOOKUP(CA$6,'MonteCarlo Policy Paths'!$N$2:$S$31,$B77+1,FALSE)</f>
        <v>92.736092415362535</v>
      </c>
      <c r="CB77" s="21">
        <f>VLOOKUP(CB$6,'MonteCarlo Policy Paths'!$N$2:$S$31,$B77+1,FALSE)</f>
        <v>95.321073906264047</v>
      </c>
      <c r="CC77" s="21">
        <f>VLOOKUP(CC$6,'MonteCarlo Policy Paths'!$N$2:$S$31,$B77+1,FALSE)</f>
        <v>97.972807459231774</v>
      </c>
      <c r="CD77" s="21">
        <f>VLOOKUP(CD$6,'MonteCarlo Policy Paths'!$N$2:$S$31,$B77+1,FALSE)</f>
        <v>100.70188743091984</v>
      </c>
      <c r="CE77" s="21">
        <f>VLOOKUP(CE$6,'MonteCarlo Policy Paths'!$N$2:$S$31,$B77+1,FALSE)</f>
        <v>103.48109827693068</v>
      </c>
      <c r="CF77" s="21">
        <f>VLOOKUP(CF$6,'MonteCarlo Policy Paths'!$N$2:$S$31,$B77+1,FALSE)</f>
        <v>106.37744326160868</v>
      </c>
      <c r="CG77" s="21">
        <f>VLOOKUP(CG$6,'MonteCarlo Policy Paths'!$N$2:$S$31,$B77+1,FALSE)</f>
        <v>109.31402956265458</v>
      </c>
      <c r="CH77" s="21">
        <f>VLOOKUP(CH$6,'MonteCarlo Policy Paths'!$N$2:$S$31,$B77+1,FALSE)</f>
        <v>112.30612514839871</v>
      </c>
      <c r="CI77" s="21">
        <f>VLOOKUP(CI$6,'MonteCarlo Policy Paths'!$N$2:$S$31,$B77+1,FALSE)</f>
        <v>115.37497116076017</v>
      </c>
      <c r="CJ77" s="21">
        <f>VLOOKUP(CJ$6,'MonteCarlo Policy Paths'!$N$2:$S$31,$B77+1,FALSE)</f>
        <v>118.53125256657755</v>
      </c>
      <c r="CK77" s="21">
        <f>VLOOKUP(CK$6,'MonteCarlo Policy Paths'!$N$2:$S$31,$B77+1,FALSE)</f>
        <v>121.76875646902944</v>
      </c>
      <c r="CL77" s="21">
        <f>VLOOKUP(CL$6,'MonteCarlo Policy Paths'!$N$2:$S$31,$B77+1,FALSE)</f>
        <v>125.08672773594304</v>
      </c>
      <c r="CM77" s="21">
        <f>VLOOKUP(CM$6,'MonteCarlo Policy Paths'!$N$2:$S$31,$B77+1,FALSE)</f>
        <v>128.47676069968128</v>
      </c>
      <c r="CN77" s="21">
        <f>VLOOKUP(CN$6,'MonteCarlo Policy Paths'!$N$2:$S$31,$B77+1,FALSE)</f>
        <v>131.94323193005201</v>
      </c>
      <c r="CO77" s="164">
        <f>VLOOKUP(CO$6,'MonteCarlo Policy Paths'!$N$2:$S$31,$B77+1,FALSE)</f>
        <v>135.47056479945655</v>
      </c>
      <c r="CQ77" s="163">
        <f>BM77*VLOOKUP(AI$6,'Greenhouse Gas Costs Avoided'!$A$2:$I$32,9,FALSE)</f>
        <v>1.5320817610121258</v>
      </c>
      <c r="CR77" s="21">
        <f>BN77*VLOOKUP(AJ$6,'Greenhouse Gas Costs Avoided'!$A$2:$I$32,9,FALSE)</f>
        <v>1.6976055607114411</v>
      </c>
      <c r="CS77" s="21">
        <f>BO77*VLOOKUP(AK$6,'Greenhouse Gas Costs Avoided'!$A$2:$I$32,9,FALSE)</f>
        <v>1.8809216846672472</v>
      </c>
      <c r="CT77" s="21">
        <f>BP77*VLOOKUP(AL$6,'Greenhouse Gas Costs Avoided'!$A$2:$I$32,9,FALSE)</f>
        <v>2.0837803301021003</v>
      </c>
      <c r="CU77" s="21">
        <f>BQ77*VLOOKUP(AM$6,'Greenhouse Gas Costs Avoided'!$A$2:$I$32,9,FALSE)</f>
        <v>2.3072228153580183</v>
      </c>
      <c r="CV77" s="21">
        <f>BR77*VLOOKUP(AN$6,'Greenhouse Gas Costs Avoided'!$A$2:$I$32,9,FALSE)</f>
        <v>2.5517151467399573</v>
      </c>
      <c r="CW77" s="21">
        <f>BS77*VLOOKUP(AO$6,'Greenhouse Gas Costs Avoided'!$A$2:$I$32,9,FALSE)</f>
        <v>2.8200772139570236</v>
      </c>
      <c r="CX77" s="21">
        <f>BT77*VLOOKUP(AP$6,'Greenhouse Gas Costs Avoided'!$A$2:$I$32,9,FALSE)</f>
        <v>3.1165903917263735</v>
      </c>
      <c r="CY77" s="21">
        <f>BU77*VLOOKUP(AQ$6,'Greenhouse Gas Costs Avoided'!$A$2:$I$32,9,FALSE)</f>
        <v>3.444022251736667</v>
      </c>
      <c r="CZ77" s="21">
        <f>BV77*VLOOKUP(AR$6,'Greenhouse Gas Costs Avoided'!$A$2:$I$32,9,FALSE)</f>
        <v>3.8099226171979153</v>
      </c>
      <c r="DA77" s="21">
        <f>BW77*VLOOKUP(AS$6,'Greenhouse Gas Costs Avoided'!$A$2:$I$32,9,FALSE)</f>
        <v>4.2156506416508543</v>
      </c>
      <c r="DB77" s="21">
        <f>BX77*VLOOKUP(AT$6,'Greenhouse Gas Costs Avoided'!$A$2:$I$32,9,FALSE)</f>
        <v>4.6652788536686769</v>
      </c>
      <c r="DC77" s="21">
        <f>BY77*VLOOKUP(AU$6,'Greenhouse Gas Costs Avoided'!$A$2:$I$32,9,FALSE)</f>
        <v>5.1640119451993618</v>
      </c>
      <c r="DD77" s="21">
        <f>BZ77*VLOOKUP(AV$6,'Greenhouse Gas Costs Avoided'!$A$2:$I$32,9,FALSE)</f>
        <v>5.7165601774917221</v>
      </c>
      <c r="DE77" s="21">
        <f>CA77*VLOOKUP(AW$6,'Greenhouse Gas Costs Avoided'!$A$2:$I$32,9,FALSE)</f>
        <v>5.8748558551380645</v>
      </c>
      <c r="DF77" s="21">
        <f>CB77*VLOOKUP(AX$6,'Greenhouse Gas Costs Avoided'!$A$2:$I$32,9,FALSE)</f>
        <v>6.0386151127443357</v>
      </c>
      <c r="DG77" s="21">
        <f>CC77*VLOOKUP(AY$6,'Greenhouse Gas Costs Avoided'!$A$2:$I$32,9,FALSE)</f>
        <v>6.2066031310462346</v>
      </c>
      <c r="DH77" s="21">
        <f>CD77*VLOOKUP(AZ$6,'Greenhouse Gas Costs Avoided'!$A$2:$I$32,9,FALSE)</f>
        <v>6.3794910653253769</v>
      </c>
      <c r="DI77" s="21">
        <f>CE77*VLOOKUP(BA$6,'Greenhouse Gas Costs Avoided'!$A$2:$I$32,9,FALSE)</f>
        <v>6.5555548036832505</v>
      </c>
      <c r="DJ77" s="21">
        <f>CF77*VLOOKUP(BB$6,'Greenhouse Gas Costs Avoided'!$A$2:$I$32,9,FALSE)</f>
        <v>6.7390390205459019</v>
      </c>
      <c r="DK77" s="21">
        <f>CG77*VLOOKUP(BC$6,'Greenhouse Gas Costs Avoided'!$A$2:$I$32,9,FALSE)</f>
        <v>6.9250725353887148</v>
      </c>
      <c r="DL77" s="21">
        <f>CH77*VLOOKUP(BD$6,'Greenhouse Gas Costs Avoided'!$A$2:$I$32,9,FALSE)</f>
        <v>7.114622578022705</v>
      </c>
      <c r="DM77" s="21">
        <f>CI77*VLOOKUP(BE$6,'Greenhouse Gas Costs Avoided'!$A$2:$I$32,9,FALSE)</f>
        <v>7.309034780377397</v>
      </c>
      <c r="DN77" s="21">
        <f>CJ77*VLOOKUP(BF$6,'Greenhouse Gas Costs Avoided'!$A$2:$I$32,9,FALSE)</f>
        <v>7.5089860379134308</v>
      </c>
      <c r="DO77" s="21">
        <f>CK77*VLOOKUP(BG$6,'Greenhouse Gas Costs Avoided'!$A$2:$I$32,9,FALSE)</f>
        <v>7.714082761982441</v>
      </c>
      <c r="DP77" s="21">
        <f>CL77*VLOOKUP(BH$6,'Greenhouse Gas Costs Avoided'!$A$2:$I$32,9,FALSE)</f>
        <v>7.9242771147625906</v>
      </c>
      <c r="DQ77" s="21">
        <f>CM77*VLOOKUP(BI$6,'Greenhouse Gas Costs Avoided'!$A$2:$I$32,9,FALSE)</f>
        <v>8.1390365949973802</v>
      </c>
      <c r="DR77" s="21">
        <f>CN77*VLOOKUP(BJ$6,'Greenhouse Gas Costs Avoided'!$A$2:$I$32,9,FALSE)</f>
        <v>8.358638459535694</v>
      </c>
      <c r="DS77" s="164">
        <f>CO77*VLOOKUP(BK$6,'Greenhouse Gas Costs Avoided'!$A$2:$I$32,9,FALSE)</f>
        <v>8.5820959249206545</v>
      </c>
    </row>
    <row r="78" spans="1:123" x14ac:dyDescent="0.35">
      <c r="A78" s="174">
        <v>72</v>
      </c>
      <c r="B78" s="12">
        <v>3</v>
      </c>
      <c r="C78" s="175">
        <v>2023</v>
      </c>
      <c r="E78" s="20">
        <v>0</v>
      </c>
      <c r="F78" s="21">
        <v>82.346532180449415</v>
      </c>
      <c r="G78" s="21">
        <v>84.002844861871253</v>
      </c>
      <c r="H78" s="21">
        <v>85.659157543293105</v>
      </c>
      <c r="I78" s="21">
        <v>86.918851036576825</v>
      </c>
      <c r="J78" s="21">
        <v>88.178544529860531</v>
      </c>
      <c r="K78" s="21">
        <v>89.438238023144251</v>
      </c>
      <c r="L78" s="21">
        <v>90.697931516427971</v>
      </c>
      <c r="M78" s="21">
        <v>91.95762500971172</v>
      </c>
      <c r="N78" s="21">
        <v>93.21731850299544</v>
      </c>
      <c r="O78" s="21">
        <v>94.47701199627916</v>
      </c>
      <c r="P78" s="21">
        <v>95.73670548956288</v>
      </c>
      <c r="Q78" s="21">
        <v>96.996398982846586</v>
      </c>
      <c r="R78" s="21">
        <v>101.49317720655506</v>
      </c>
      <c r="S78" s="21">
        <v>104.21949379267882</v>
      </c>
      <c r="T78" s="21">
        <v>107.03810370059369</v>
      </c>
      <c r="U78" s="21">
        <v>109.92690053835344</v>
      </c>
      <c r="V78" s="21">
        <v>112.89757853003228</v>
      </c>
      <c r="W78" s="21">
        <v>115.91943874780665</v>
      </c>
      <c r="X78" s="21">
        <v>119.06733931122673</v>
      </c>
      <c r="Y78" s="21">
        <v>122.25496395468721</v>
      </c>
      <c r="Z78" s="21">
        <v>125.4992630232488</v>
      </c>
      <c r="AA78" s="21">
        <v>128.82380079097237</v>
      </c>
      <c r="AB78" s="21">
        <v>132.24028719953677</v>
      </c>
      <c r="AC78" s="21">
        <v>135.74155640209787</v>
      </c>
      <c r="AD78" s="21">
        <v>139.32654413598658</v>
      </c>
      <c r="AE78" s="21">
        <v>142.9856742986068</v>
      </c>
      <c r="AF78" s="21">
        <v>146.72361540812219</v>
      </c>
      <c r="AG78" s="22">
        <v>150.52284977717397</v>
      </c>
      <c r="AI78" s="20">
        <v>0</v>
      </c>
      <c r="AJ78" s="21">
        <v>5.2166744805659615</v>
      </c>
      <c r="AK78" s="21">
        <v>5.3216023247413169</v>
      </c>
      <c r="AL78" s="21">
        <v>5.4265301689166732</v>
      </c>
      <c r="AM78" s="21">
        <v>5.5063320831654474</v>
      </c>
      <c r="AN78" s="21">
        <v>5.5861339974142208</v>
      </c>
      <c r="AO78" s="21">
        <v>5.665935911662995</v>
      </c>
      <c r="AP78" s="21">
        <v>5.7457378259117702</v>
      </c>
      <c r="AQ78" s="21">
        <v>5.8255397401605462</v>
      </c>
      <c r="AR78" s="21">
        <v>5.9053416544093205</v>
      </c>
      <c r="AS78" s="21">
        <v>5.9851435686580947</v>
      </c>
      <c r="AT78" s="21">
        <v>6.0649454829068699</v>
      </c>
      <c r="AU78" s="21">
        <v>6.1447473971556432</v>
      </c>
      <c r="AV78" s="21">
        <v>6.4296194808152167</v>
      </c>
      <c r="AW78" s="21">
        <v>6.6023323538917609</v>
      </c>
      <c r="AX78" s="21">
        <v>6.7808920331878957</v>
      </c>
      <c r="AY78" s="21">
        <v>6.9638980729572149</v>
      </c>
      <c r="AZ78" s="21">
        <v>7.1520913053717949</v>
      </c>
      <c r="BA78" s="21">
        <v>7.3435269452765404</v>
      </c>
      <c r="BB78" s="21">
        <v>7.5429472742415475</v>
      </c>
      <c r="BC78" s="21">
        <v>7.744884134129272</v>
      </c>
      <c r="BD78" s="21">
        <v>7.950411333759269</v>
      </c>
      <c r="BE78" s="21">
        <v>8.161021676093501</v>
      </c>
      <c r="BF78" s="21">
        <v>8.3774569890184303</v>
      </c>
      <c r="BG78" s="21">
        <v>8.5992633142510115</v>
      </c>
      <c r="BH78" s="21">
        <v>8.8263732304711304</v>
      </c>
      <c r="BI78" s="21">
        <v>9.05818008905967</v>
      </c>
      <c r="BJ78" s="21">
        <v>9.2949796418706736</v>
      </c>
      <c r="BK78" s="22">
        <v>9.5356621388007277</v>
      </c>
      <c r="BM78" s="163">
        <f>VLOOKUP(BM$6,'MonteCarlo Policy Paths'!$N$2:$S$31,$B78+1,FALSE)</f>
        <v>24.400896901266854</v>
      </c>
      <c r="BN78" s="21">
        <f>VLOOKUP(BN$6,'MonteCarlo Policy Paths'!$N$2:$S$31,$B78+1,FALSE)</f>
        <v>27.277092285564247</v>
      </c>
      <c r="BO78" s="21">
        <f>VLOOKUP(BO$6,'MonteCarlo Policy Paths'!$N$2:$S$31,$B78+1,FALSE)</f>
        <v>30.488398193607274</v>
      </c>
      <c r="BP78" s="21">
        <f>VLOOKUP(BP$6,'MonteCarlo Policy Paths'!$N$2:$S$31,$B78+1,FALSE)</f>
        <v>34.070901710124843</v>
      </c>
      <c r="BQ78" s="21">
        <f>VLOOKUP(BQ$6,'MonteCarlo Policy Paths'!$N$2:$S$31,$B78+1,FALSE)</f>
        <v>38.049962908416198</v>
      </c>
      <c r="BR78" s="21">
        <f>VLOOKUP(BR$6,'MonteCarlo Policy Paths'!$N$2:$S$31,$B78+1,FALSE)</f>
        <v>42.441930627628253</v>
      </c>
      <c r="BS78" s="21">
        <f>VLOOKUP(BS$6,'MonteCarlo Policy Paths'!$N$2:$S$31,$B78+1,FALSE)</f>
        <v>47.302864628556662</v>
      </c>
      <c r="BT78" s="21">
        <f>VLOOKUP(BT$6,'MonteCarlo Policy Paths'!$N$2:$S$31,$B78+1,FALSE)</f>
        <v>52.715092471952183</v>
      </c>
      <c r="BU78" s="21">
        <f>VLOOKUP(BU$6,'MonteCarlo Policy Paths'!$N$2:$S$31,$B78+1,FALSE)</f>
        <v>58.737483764437521</v>
      </c>
      <c r="BV78" s="21">
        <f>VLOOKUP(BV$6,'MonteCarlo Policy Paths'!$N$2:$S$31,$B78+1,FALSE)</f>
        <v>65.512636340122413</v>
      </c>
      <c r="BW78" s="21">
        <f>VLOOKUP(BW$6,'MonteCarlo Policy Paths'!$N$2:$S$31,$B78+1,FALSE)</f>
        <v>73.079994851258945</v>
      </c>
      <c r="BX78" s="21">
        <f>VLOOKUP(BX$6,'MonteCarlo Policy Paths'!$N$2:$S$31,$B78+1,FALSE)</f>
        <v>81.527096411801594</v>
      </c>
      <c r="BY78" s="21">
        <f>VLOOKUP(BY$6,'MonteCarlo Policy Paths'!$N$2:$S$31,$B78+1,FALSE)</f>
        <v>90.963600198236662</v>
      </c>
      <c r="BZ78" s="21">
        <f>VLOOKUP(BZ$6,'MonteCarlo Policy Paths'!$N$2:$S$31,$B78+1,FALSE)</f>
        <v>101.49317720655506</v>
      </c>
      <c r="CA78" s="21">
        <f>VLOOKUP(CA$6,'MonteCarlo Policy Paths'!$N$2:$S$31,$B78+1,FALSE)</f>
        <v>104.21949379267882</v>
      </c>
      <c r="CB78" s="21">
        <f>VLOOKUP(CB$6,'MonteCarlo Policy Paths'!$N$2:$S$31,$B78+1,FALSE)</f>
        <v>107.03810370059369</v>
      </c>
      <c r="CC78" s="21">
        <f>VLOOKUP(CC$6,'MonteCarlo Policy Paths'!$N$2:$S$31,$B78+1,FALSE)</f>
        <v>109.92690053835344</v>
      </c>
      <c r="CD78" s="21">
        <f>VLOOKUP(CD$6,'MonteCarlo Policy Paths'!$N$2:$S$31,$B78+1,FALSE)</f>
        <v>112.89757853003228</v>
      </c>
      <c r="CE78" s="21">
        <f>VLOOKUP(CE$6,'MonteCarlo Policy Paths'!$N$2:$S$31,$B78+1,FALSE)</f>
        <v>115.91943874780665</v>
      </c>
      <c r="CF78" s="21">
        <f>VLOOKUP(CF$6,'MonteCarlo Policy Paths'!$N$2:$S$31,$B78+1,FALSE)</f>
        <v>119.06733931122673</v>
      </c>
      <c r="CG78" s="21">
        <f>VLOOKUP(CG$6,'MonteCarlo Policy Paths'!$N$2:$S$31,$B78+1,FALSE)</f>
        <v>122.25496395468721</v>
      </c>
      <c r="CH78" s="21">
        <f>VLOOKUP(CH$6,'MonteCarlo Policy Paths'!$N$2:$S$31,$B78+1,FALSE)</f>
        <v>125.4992630232488</v>
      </c>
      <c r="CI78" s="21">
        <f>VLOOKUP(CI$6,'MonteCarlo Policy Paths'!$N$2:$S$31,$B78+1,FALSE)</f>
        <v>128.82380079097237</v>
      </c>
      <c r="CJ78" s="21">
        <f>VLOOKUP(CJ$6,'MonteCarlo Policy Paths'!$N$2:$S$31,$B78+1,FALSE)</f>
        <v>132.24028719953677</v>
      </c>
      <c r="CK78" s="21">
        <f>VLOOKUP(CK$6,'MonteCarlo Policy Paths'!$N$2:$S$31,$B78+1,FALSE)</f>
        <v>135.74155640209787</v>
      </c>
      <c r="CL78" s="21">
        <f>VLOOKUP(CL$6,'MonteCarlo Policy Paths'!$N$2:$S$31,$B78+1,FALSE)</f>
        <v>139.32654413598658</v>
      </c>
      <c r="CM78" s="21">
        <f>VLOOKUP(CM$6,'MonteCarlo Policy Paths'!$N$2:$S$31,$B78+1,FALSE)</f>
        <v>142.9856742986068</v>
      </c>
      <c r="CN78" s="21">
        <f>VLOOKUP(CN$6,'MonteCarlo Policy Paths'!$N$2:$S$31,$B78+1,FALSE)</f>
        <v>146.72361540812219</v>
      </c>
      <c r="CO78" s="164">
        <f>VLOOKUP(CO$6,'MonteCarlo Policy Paths'!$N$2:$S$31,$B78+1,FALSE)</f>
        <v>150.52284977717397</v>
      </c>
      <c r="CQ78" s="163">
        <f>BM78*VLOOKUP(AI$6,'Greenhouse Gas Costs Avoided'!$A$2:$I$32,9,FALSE)</f>
        <v>1.5458032390340439</v>
      </c>
      <c r="CR78" s="21">
        <f>BN78*VLOOKUP(AJ$6,'Greenhouse Gas Costs Avoided'!$A$2:$I$32,9,FALSE)</f>
        <v>1.7280109734108424</v>
      </c>
      <c r="CS78" s="21">
        <f>BO78*VLOOKUP(AK$6,'Greenhouse Gas Costs Avoided'!$A$2:$I$32,9,FALSE)</f>
        <v>1.9314480476408618</v>
      </c>
      <c r="CT78" s="21">
        <f>BP78*VLOOKUP(AL$6,'Greenhouse Gas Costs Avoided'!$A$2:$I$32,9,FALSE)</f>
        <v>2.1584005880368746</v>
      </c>
      <c r="CU78" s="21">
        <f>BQ78*VLOOKUP(AM$6,'Greenhouse Gas Costs Avoided'!$A$2:$I$32,9,FALSE)</f>
        <v>2.4104751619151044</v>
      </c>
      <c r="CV78" s="21">
        <f>BR78*VLOOKUP(AN$6,'Greenhouse Gas Costs Avoided'!$A$2:$I$32,9,FALSE)</f>
        <v>2.6887074725371978</v>
      </c>
      <c r="CW78" s="21">
        <f>BS78*VLOOKUP(AO$6,'Greenhouse Gas Costs Avoided'!$A$2:$I$32,9,FALSE)</f>
        <v>2.996648920499946</v>
      </c>
      <c r="CX78" s="21">
        <f>BT78*VLOOKUP(AP$6,'Greenhouse Gas Costs Avoided'!$A$2:$I$32,9,FALSE)</f>
        <v>3.339514978438852</v>
      </c>
      <c r="CY78" s="21">
        <f>BU78*VLOOKUP(AQ$6,'Greenhouse Gas Costs Avoided'!$A$2:$I$32,9,FALSE)</f>
        <v>3.7210350514231747</v>
      </c>
      <c r="CZ78" s="21">
        <f>BV78*VLOOKUP(AR$6,'Greenhouse Gas Costs Avoided'!$A$2:$I$32,9,FALSE)</f>
        <v>4.1502427497639598</v>
      </c>
      <c r="DA78" s="21">
        <f>BW78*VLOOKUP(AS$6,'Greenhouse Gas Costs Avoided'!$A$2:$I$32,9,FALSE)</f>
        <v>4.6296369025600148</v>
      </c>
      <c r="DB78" s="21">
        <f>BX78*VLOOKUP(AT$6,'Greenhouse Gas Costs Avoided'!$A$2:$I$32,9,FALSE)</f>
        <v>5.1647630090130283</v>
      </c>
      <c r="DC78" s="21">
        <f>BY78*VLOOKUP(AU$6,'Greenhouse Gas Costs Avoided'!$A$2:$I$32,9,FALSE)</f>
        <v>5.7625680068068199</v>
      </c>
      <c r="DD78" s="21">
        <f>BZ78*VLOOKUP(AV$6,'Greenhouse Gas Costs Avoided'!$A$2:$I$32,9,FALSE)</f>
        <v>6.4296194808152167</v>
      </c>
      <c r="DE78" s="21">
        <f>CA78*VLOOKUP(AW$6,'Greenhouse Gas Costs Avoided'!$A$2:$I$32,9,FALSE)</f>
        <v>6.6023323538917609</v>
      </c>
      <c r="DF78" s="21">
        <f>CB78*VLOOKUP(AX$6,'Greenhouse Gas Costs Avoided'!$A$2:$I$32,9,FALSE)</f>
        <v>6.7808920331878957</v>
      </c>
      <c r="DG78" s="21">
        <f>CC78*VLOOKUP(AY$6,'Greenhouse Gas Costs Avoided'!$A$2:$I$32,9,FALSE)</f>
        <v>6.9638980729572149</v>
      </c>
      <c r="DH78" s="21">
        <f>CD78*VLOOKUP(AZ$6,'Greenhouse Gas Costs Avoided'!$A$2:$I$32,9,FALSE)</f>
        <v>7.1520913053717949</v>
      </c>
      <c r="DI78" s="21">
        <f>CE78*VLOOKUP(BA$6,'Greenhouse Gas Costs Avoided'!$A$2:$I$32,9,FALSE)</f>
        <v>7.3435269452765404</v>
      </c>
      <c r="DJ78" s="21">
        <f>CF78*VLOOKUP(BB$6,'Greenhouse Gas Costs Avoided'!$A$2:$I$32,9,FALSE)</f>
        <v>7.5429472742415475</v>
      </c>
      <c r="DK78" s="21">
        <f>CG78*VLOOKUP(BC$6,'Greenhouse Gas Costs Avoided'!$A$2:$I$32,9,FALSE)</f>
        <v>7.744884134129272</v>
      </c>
      <c r="DL78" s="21">
        <f>CH78*VLOOKUP(BD$6,'Greenhouse Gas Costs Avoided'!$A$2:$I$32,9,FALSE)</f>
        <v>7.950411333759269</v>
      </c>
      <c r="DM78" s="21">
        <f>CI78*VLOOKUP(BE$6,'Greenhouse Gas Costs Avoided'!$A$2:$I$32,9,FALSE)</f>
        <v>8.161021676093501</v>
      </c>
      <c r="DN78" s="21">
        <f>CJ78*VLOOKUP(BF$6,'Greenhouse Gas Costs Avoided'!$A$2:$I$32,9,FALSE)</f>
        <v>8.3774569890184303</v>
      </c>
      <c r="DO78" s="21">
        <f>CK78*VLOOKUP(BG$6,'Greenhouse Gas Costs Avoided'!$A$2:$I$32,9,FALSE)</f>
        <v>8.5992633142510115</v>
      </c>
      <c r="DP78" s="21">
        <f>CL78*VLOOKUP(BH$6,'Greenhouse Gas Costs Avoided'!$A$2:$I$32,9,FALSE)</f>
        <v>8.8263732304711304</v>
      </c>
      <c r="DQ78" s="21">
        <f>CM78*VLOOKUP(BI$6,'Greenhouse Gas Costs Avoided'!$A$2:$I$32,9,FALSE)</f>
        <v>9.05818008905967</v>
      </c>
      <c r="DR78" s="21">
        <f>CN78*VLOOKUP(BJ$6,'Greenhouse Gas Costs Avoided'!$A$2:$I$32,9,FALSE)</f>
        <v>9.2949796418706736</v>
      </c>
      <c r="DS78" s="164">
        <f>CO78*VLOOKUP(BK$6,'Greenhouse Gas Costs Avoided'!$A$2:$I$32,9,FALSE)</f>
        <v>9.5356621388007277</v>
      </c>
    </row>
    <row r="79" spans="1:123" x14ac:dyDescent="0.35">
      <c r="A79" s="174">
        <v>73</v>
      </c>
      <c r="B79" s="12">
        <v>1</v>
      </c>
      <c r="C79" s="175">
        <v>2023</v>
      </c>
      <c r="E79" s="20">
        <v>0</v>
      </c>
      <c r="F79" s="21">
        <v>82.346532180449415</v>
      </c>
      <c r="G79" s="21">
        <v>84.002844861871253</v>
      </c>
      <c r="H79" s="21">
        <v>85.659157543293105</v>
      </c>
      <c r="I79" s="21">
        <v>86.918851036576825</v>
      </c>
      <c r="J79" s="21">
        <v>88.178544529860531</v>
      </c>
      <c r="K79" s="21">
        <v>89.438238023144251</v>
      </c>
      <c r="L79" s="21">
        <v>90.697931516427971</v>
      </c>
      <c r="M79" s="21">
        <v>91.95762500971172</v>
      </c>
      <c r="N79" s="21">
        <v>93.21731850299544</v>
      </c>
      <c r="O79" s="21">
        <v>94.47701199627916</v>
      </c>
      <c r="P79" s="21">
        <v>95.73670548956288</v>
      </c>
      <c r="Q79" s="21">
        <v>96.996398982846586</v>
      </c>
      <c r="R79" s="21">
        <v>98.25609247613032</v>
      </c>
      <c r="S79" s="21">
        <v>99.65157958594628</v>
      </c>
      <c r="T79" s="21">
        <v>101.04706669576224</v>
      </c>
      <c r="U79" s="21">
        <v>102.4425538055782</v>
      </c>
      <c r="V79" s="21">
        <v>103.83804091539416</v>
      </c>
      <c r="W79" s="21">
        <v>105.23352802521011</v>
      </c>
      <c r="X79" s="21">
        <v>106.47156953138905</v>
      </c>
      <c r="Y79" s="21">
        <v>107.709611037568</v>
      </c>
      <c r="Z79" s="21">
        <v>108.94765254374694</v>
      </c>
      <c r="AA79" s="21">
        <v>110.18569404992589</v>
      </c>
      <c r="AB79" s="21">
        <v>111.42373555610482</v>
      </c>
      <c r="AC79" s="21">
        <v>112.86811731331359</v>
      </c>
      <c r="AD79" s="21">
        <v>114.31249907052236</v>
      </c>
      <c r="AE79" s="21">
        <v>115.75688082773114</v>
      </c>
      <c r="AF79" s="21">
        <v>117.20126258493991</v>
      </c>
      <c r="AG79" s="22">
        <v>118.64564434214866</v>
      </c>
      <c r="AI79" s="20">
        <v>0</v>
      </c>
      <c r="AJ79" s="21">
        <v>5.2166744805659615</v>
      </c>
      <c r="AK79" s="21">
        <v>5.3216023247413169</v>
      </c>
      <c r="AL79" s="21">
        <v>5.4265301689166732</v>
      </c>
      <c r="AM79" s="21">
        <v>5.5063320831654474</v>
      </c>
      <c r="AN79" s="21">
        <v>5.5861339974142208</v>
      </c>
      <c r="AO79" s="21">
        <v>5.665935911662995</v>
      </c>
      <c r="AP79" s="21">
        <v>5.7457378259117702</v>
      </c>
      <c r="AQ79" s="21">
        <v>5.8255397401605462</v>
      </c>
      <c r="AR79" s="21">
        <v>5.9053416544093205</v>
      </c>
      <c r="AS79" s="21">
        <v>5.9851435686580947</v>
      </c>
      <c r="AT79" s="21">
        <v>6.0649454829068699</v>
      </c>
      <c r="AU79" s="21">
        <v>6.1447473971556432</v>
      </c>
      <c r="AV79" s="21">
        <v>6.2245493114044184</v>
      </c>
      <c r="AW79" s="21">
        <v>6.312953786990386</v>
      </c>
      <c r="AX79" s="21">
        <v>6.4013582625763545</v>
      </c>
      <c r="AY79" s="21">
        <v>6.4897627381623222</v>
      </c>
      <c r="AZ79" s="21">
        <v>6.5781672137482907</v>
      </c>
      <c r="BA79" s="21">
        <v>6.6665716893342575</v>
      </c>
      <c r="BB79" s="21">
        <v>6.7450019445028957</v>
      </c>
      <c r="BC79" s="21">
        <v>6.8234321996715348</v>
      </c>
      <c r="BD79" s="21">
        <v>6.901862454840173</v>
      </c>
      <c r="BE79" s="21">
        <v>6.9802927100088112</v>
      </c>
      <c r="BF79" s="21">
        <v>7.0587229651774486</v>
      </c>
      <c r="BG79" s="21">
        <v>7.1502249295408609</v>
      </c>
      <c r="BH79" s="21">
        <v>7.2417268939042723</v>
      </c>
      <c r="BI79" s="21">
        <v>7.3332288582676846</v>
      </c>
      <c r="BJ79" s="21">
        <v>7.424730822631096</v>
      </c>
      <c r="BK79" s="22">
        <v>7.5162327869945065</v>
      </c>
      <c r="BM79" s="163">
        <f>VLOOKUP(BM$6,'MonteCarlo Policy Paths'!$N$2:$S$31,$B79+1,FALSE)</f>
        <v>18.946072246720579</v>
      </c>
      <c r="BN79" s="21">
        <f>VLOOKUP(BN$6,'MonteCarlo Policy Paths'!$N$2:$S$31,$B79+1,FALSE)</f>
        <v>19.920985834119051</v>
      </c>
      <c r="BO79" s="21">
        <f>VLOOKUP(BO$6,'MonteCarlo Policy Paths'!$N$2:$S$31,$B79+1,FALSE)</f>
        <v>20.944710352814074</v>
      </c>
      <c r="BP79" s="21">
        <f>VLOOKUP(BP$6,'MonteCarlo Policy Paths'!$N$2:$S$31,$B79+1,FALSE)</f>
        <v>22.017919567056939</v>
      </c>
      <c r="BQ79" s="21">
        <f>VLOOKUP(BQ$6,'MonteCarlo Policy Paths'!$N$2:$S$31,$B79+1,FALSE)</f>
        <v>23.125382269476081</v>
      </c>
      <c r="BR79" s="21">
        <f>VLOOKUP(BR$6,'MonteCarlo Policy Paths'!$N$2:$S$31,$B79+1,FALSE)</f>
        <v>24.222533249319248</v>
      </c>
      <c r="BS79" s="21">
        <f>VLOOKUP(BS$6,'MonteCarlo Policy Paths'!$N$2:$S$31,$B79+1,FALSE)</f>
        <v>25.344600035724898</v>
      </c>
      <c r="BT79" s="21">
        <f>VLOOKUP(BT$6,'MonteCarlo Policy Paths'!$N$2:$S$31,$B79+1,FALSE)</f>
        <v>26.511875533452777</v>
      </c>
      <c r="BU79" s="21">
        <f>VLOOKUP(BU$6,'MonteCarlo Policy Paths'!$N$2:$S$31,$B79+1,FALSE)</f>
        <v>27.727543772426976</v>
      </c>
      <c r="BV79" s="21">
        <f>VLOOKUP(BV$6,'MonteCarlo Policy Paths'!$N$2:$S$31,$B79+1,FALSE)</f>
        <v>29.105872242644537</v>
      </c>
      <c r="BW79" s="21">
        <f>VLOOKUP(BW$6,'MonteCarlo Policy Paths'!$N$2:$S$31,$B79+1,FALSE)</f>
        <v>30.561165854776764</v>
      </c>
      <c r="BX79" s="21">
        <f>VLOOKUP(BX$6,'MonteCarlo Policy Paths'!$N$2:$S$31,$B79+1,FALSE)</f>
        <v>32.089224147515601</v>
      </c>
      <c r="BY79" s="21">
        <f>VLOOKUP(BY$6,'MonteCarlo Policy Paths'!$N$2:$S$31,$B79+1,FALSE)</f>
        <v>33.693685354891386</v>
      </c>
      <c r="BZ79" s="21">
        <f>VLOOKUP(BZ$6,'MonteCarlo Policy Paths'!$N$2:$S$31,$B79+1,FALSE)</f>
        <v>35.378369622635958</v>
      </c>
      <c r="CA79" s="21">
        <f>VLOOKUP(CA$6,'MonteCarlo Policy Paths'!$N$2:$S$31,$B79+1,FALSE)</f>
        <v>37.147288103767757</v>
      </c>
      <c r="CB79" s="21">
        <f>VLOOKUP(CB$6,'MonteCarlo Policy Paths'!$N$2:$S$31,$B79+1,FALSE)</f>
        <v>39.004652508956148</v>
      </c>
      <c r="CC79" s="21">
        <f>VLOOKUP(CC$6,'MonteCarlo Policy Paths'!$N$2:$S$31,$B79+1,FALSE)</f>
        <v>40.954885134403959</v>
      </c>
      <c r="CD79" s="21">
        <f>VLOOKUP(CD$6,'MonteCarlo Policy Paths'!$N$2:$S$31,$B79+1,FALSE)</f>
        <v>43.002629391124159</v>
      </c>
      <c r="CE79" s="21">
        <f>VLOOKUP(CE$6,'MonteCarlo Policy Paths'!$N$2:$S$31,$B79+1,FALSE)</f>
        <v>45.152760860680367</v>
      </c>
      <c r="CF79" s="21">
        <f>VLOOKUP(CF$6,'MonteCarlo Policy Paths'!$N$2:$S$31,$B79+1,FALSE)</f>
        <v>47.410398903714388</v>
      </c>
      <c r="CG79" s="21">
        <f>VLOOKUP(CG$6,'MonteCarlo Policy Paths'!$N$2:$S$31,$B79+1,FALSE)</f>
        <v>49.780918848900107</v>
      </c>
      <c r="CH79" s="21">
        <f>VLOOKUP(CH$6,'MonteCarlo Policy Paths'!$N$2:$S$31,$B79+1,FALSE)</f>
        <v>52.269964791345117</v>
      </c>
      <c r="CI79" s="21">
        <f>VLOOKUP(CI$6,'MonteCarlo Policy Paths'!$N$2:$S$31,$B79+1,FALSE)</f>
        <v>54.883463030912374</v>
      </c>
      <c r="CJ79" s="21">
        <f>VLOOKUP(CJ$6,'MonteCarlo Policy Paths'!$N$2:$S$31,$B79+1,FALSE)</f>
        <v>57.627636182457998</v>
      </c>
      <c r="CK79" s="21">
        <f>VLOOKUP(CK$6,'MonteCarlo Policy Paths'!$N$2:$S$31,$B79+1,FALSE)</f>
        <v>60.509017991580897</v>
      </c>
      <c r="CL79" s="21">
        <f>VLOOKUP(CL$6,'MonteCarlo Policy Paths'!$N$2:$S$31,$B79+1,FALSE)</f>
        <v>63.534468891159946</v>
      </c>
      <c r="CM79" s="21">
        <f>VLOOKUP(CM$6,'MonteCarlo Policy Paths'!$N$2:$S$31,$B79+1,FALSE)</f>
        <v>66.711192335717939</v>
      </c>
      <c r="CN79" s="21">
        <f>VLOOKUP(CN$6,'MonteCarlo Policy Paths'!$N$2:$S$31,$B79+1,FALSE)</f>
        <v>70.04675195250384</v>
      </c>
      <c r="CO79" s="164">
        <f>VLOOKUP(CO$6,'MonteCarlo Policy Paths'!$N$2:$S$31,$B79+1,FALSE)</f>
        <v>73.54908955012904</v>
      </c>
      <c r="CQ79" s="163">
        <f>BM79*VLOOKUP(AI$6,'Greenhouse Gas Costs Avoided'!$A$2:$I$32,9,FALSE)</f>
        <v>1.2002386619007086</v>
      </c>
      <c r="CR79" s="21">
        <f>BN79*VLOOKUP(AJ$6,'Greenhouse Gas Costs Avoided'!$A$2:$I$32,9,FALSE)</f>
        <v>1.2619996941806579</v>
      </c>
      <c r="CS79" s="21">
        <f>BO79*VLOOKUP(AK$6,'Greenhouse Gas Costs Avoided'!$A$2:$I$32,9,FALSE)</f>
        <v>1.3268529118013257</v>
      </c>
      <c r="CT79" s="21">
        <f>BP79*VLOOKUP(AL$6,'Greenhouse Gas Costs Avoided'!$A$2:$I$32,9,FALSE)</f>
        <v>1.3948409979053111</v>
      </c>
      <c r="CU79" s="21">
        <f>BQ79*VLOOKUP(AM$6,'Greenhouse Gas Costs Avoided'!$A$2:$I$32,9,FALSE)</f>
        <v>1.464999051498006</v>
      </c>
      <c r="CV79" s="21">
        <f>BR79*VLOOKUP(AN$6,'Greenhouse Gas Costs Avoided'!$A$2:$I$32,9,FALSE)</f>
        <v>1.5345038547523033</v>
      </c>
      <c r="CW79" s="21">
        <f>BS79*VLOOKUP(AO$6,'Greenhouse Gas Costs Avoided'!$A$2:$I$32,9,FALSE)</f>
        <v>1.6055870809081549</v>
      </c>
      <c r="CX79" s="21">
        <f>BT79*VLOOKUP(AP$6,'Greenhouse Gas Costs Avoided'!$A$2:$I$32,9,FALSE)</f>
        <v>1.6795342908215394</v>
      </c>
      <c r="CY79" s="21">
        <f>BU79*VLOOKUP(AQ$6,'Greenhouse Gas Costs Avoided'!$A$2:$I$32,9,FALSE)</f>
        <v>1.7565471936259263</v>
      </c>
      <c r="CZ79" s="21">
        <f>BV79*VLOOKUP(AR$6,'Greenhouse Gas Costs Avoided'!$A$2:$I$32,9,FALSE)</f>
        <v>1.8438646648785721</v>
      </c>
      <c r="DA79" s="21">
        <f>BW79*VLOOKUP(AS$6,'Greenhouse Gas Costs Avoided'!$A$2:$I$32,9,FALSE)</f>
        <v>1.9360578981225007</v>
      </c>
      <c r="DB79" s="21">
        <f>BX79*VLOOKUP(AT$6,'Greenhouse Gas Costs Avoided'!$A$2:$I$32,9,FALSE)</f>
        <v>2.0328607930286258</v>
      </c>
      <c r="DC79" s="21">
        <f>BY79*VLOOKUP(AU$6,'Greenhouse Gas Costs Avoided'!$A$2:$I$32,9,FALSE)</f>
        <v>2.1345038326800574</v>
      </c>
      <c r="DD79" s="21">
        <f>BZ79*VLOOKUP(AV$6,'Greenhouse Gas Costs Avoided'!$A$2:$I$32,9,FALSE)</f>
        <v>2.2412290243140602</v>
      </c>
      <c r="DE79" s="21">
        <f>CA79*VLOOKUP(AW$6,'Greenhouse Gas Costs Avoided'!$A$2:$I$32,9,FALSE)</f>
        <v>2.3532904755297634</v>
      </c>
      <c r="DF79" s="21">
        <f>CB79*VLOOKUP(AX$6,'Greenhouse Gas Costs Avoided'!$A$2:$I$32,9,FALSE)</f>
        <v>2.4709549993062518</v>
      </c>
      <c r="DG79" s="21">
        <f>CC79*VLOOKUP(AY$6,'Greenhouse Gas Costs Avoided'!$A$2:$I$32,9,FALSE)</f>
        <v>2.5945027492715647</v>
      </c>
      <c r="DH79" s="21">
        <f>CD79*VLOOKUP(AZ$6,'Greenhouse Gas Costs Avoided'!$A$2:$I$32,9,FALSE)</f>
        <v>2.724227886735143</v>
      </c>
      <c r="DI79" s="21">
        <f>CE79*VLOOKUP(BA$6,'Greenhouse Gas Costs Avoided'!$A$2:$I$32,9,FALSE)</f>
        <v>2.8604392810719004</v>
      </c>
      <c r="DJ79" s="21">
        <f>CF79*VLOOKUP(BB$6,'Greenhouse Gas Costs Avoided'!$A$2:$I$32,9,FALSE)</f>
        <v>3.0034612451254952</v>
      </c>
      <c r="DK79" s="21">
        <f>CG79*VLOOKUP(BC$6,'Greenhouse Gas Costs Avoided'!$A$2:$I$32,9,FALSE)</f>
        <v>3.1536343073817701</v>
      </c>
      <c r="DL79" s="21">
        <f>CH79*VLOOKUP(BD$6,'Greenhouse Gas Costs Avoided'!$A$2:$I$32,9,FALSE)</f>
        <v>3.3113160227508591</v>
      </c>
      <c r="DM79" s="21">
        <f>CI79*VLOOKUP(BE$6,'Greenhouse Gas Costs Avoided'!$A$2:$I$32,9,FALSE)</f>
        <v>3.4768818238884021</v>
      </c>
      <c r="DN79" s="21">
        <f>CJ79*VLOOKUP(BF$6,'Greenhouse Gas Costs Avoided'!$A$2:$I$32,9,FALSE)</f>
        <v>3.6507259150828224</v>
      </c>
      <c r="DO79" s="21">
        <f>CK79*VLOOKUP(BG$6,'Greenhouse Gas Costs Avoided'!$A$2:$I$32,9,FALSE)</f>
        <v>3.8332622108369634</v>
      </c>
      <c r="DP79" s="21">
        <f>CL79*VLOOKUP(BH$6,'Greenhouse Gas Costs Avoided'!$A$2:$I$32,9,FALSE)</f>
        <v>4.0249253213788121</v>
      </c>
      <c r="DQ79" s="21">
        <f>CM79*VLOOKUP(BI$6,'Greenhouse Gas Costs Avoided'!$A$2:$I$32,9,FALSE)</f>
        <v>4.2261715874477526</v>
      </c>
      <c r="DR79" s="21">
        <f>CN79*VLOOKUP(BJ$6,'Greenhouse Gas Costs Avoided'!$A$2:$I$32,9,FALSE)</f>
        <v>4.4374801668201398</v>
      </c>
      <c r="DS79" s="164">
        <f>CO79*VLOOKUP(BK$6,'Greenhouse Gas Costs Avoided'!$A$2:$I$32,9,FALSE)</f>
        <v>4.6593541751611474</v>
      </c>
    </row>
    <row r="80" spans="1:123" x14ac:dyDescent="0.35">
      <c r="A80" s="174">
        <v>74</v>
      </c>
      <c r="B80" s="12">
        <v>4</v>
      </c>
      <c r="C80" s="175">
        <v>2023</v>
      </c>
      <c r="E80" s="20">
        <v>0</v>
      </c>
      <c r="F80" s="21">
        <v>82.346532180449415</v>
      </c>
      <c r="G80" s="21">
        <v>84.002844861871253</v>
      </c>
      <c r="H80" s="21">
        <v>85.659157543293105</v>
      </c>
      <c r="I80" s="21">
        <v>86.918851036576825</v>
      </c>
      <c r="J80" s="21">
        <v>88.178544529860531</v>
      </c>
      <c r="K80" s="21">
        <v>89.438238023144251</v>
      </c>
      <c r="L80" s="21">
        <v>90.697931516427971</v>
      </c>
      <c r="M80" s="21">
        <v>91.95762500971172</v>
      </c>
      <c r="N80" s="21">
        <v>93.21731850299544</v>
      </c>
      <c r="O80" s="21">
        <v>94.47701199627916</v>
      </c>
      <c r="P80" s="21">
        <v>95.73670548956288</v>
      </c>
      <c r="Q80" s="21">
        <v>96.996398982846586</v>
      </c>
      <c r="R80" s="21">
        <v>98.25609247613032</v>
      </c>
      <c r="S80" s="21">
        <v>99.65157958594628</v>
      </c>
      <c r="T80" s="21">
        <v>101.04706669576224</v>
      </c>
      <c r="U80" s="21">
        <v>102.4425538055782</v>
      </c>
      <c r="V80" s="21">
        <v>103.83804091539416</v>
      </c>
      <c r="W80" s="21">
        <v>105.23352802521011</v>
      </c>
      <c r="X80" s="21">
        <v>106.47156953138905</v>
      </c>
      <c r="Y80" s="21">
        <v>107.709611037568</v>
      </c>
      <c r="Z80" s="21">
        <v>108.94765254374694</v>
      </c>
      <c r="AA80" s="21">
        <v>110.18569404992589</v>
      </c>
      <c r="AB80" s="21">
        <v>111.42373555610482</v>
      </c>
      <c r="AC80" s="21">
        <v>112.86811731331359</v>
      </c>
      <c r="AD80" s="21">
        <v>114.31249907052236</v>
      </c>
      <c r="AE80" s="21">
        <v>115.75688082773114</v>
      </c>
      <c r="AF80" s="21">
        <v>117.20126258493991</v>
      </c>
      <c r="AG80" s="22">
        <v>119.5319620819439</v>
      </c>
      <c r="AI80" s="20">
        <v>0</v>
      </c>
      <c r="AJ80" s="21">
        <v>5.2166744805659615</v>
      </c>
      <c r="AK80" s="21">
        <v>5.3216023247413169</v>
      </c>
      <c r="AL80" s="21">
        <v>5.4265301689166732</v>
      </c>
      <c r="AM80" s="21">
        <v>5.5063320831654474</v>
      </c>
      <c r="AN80" s="21">
        <v>5.5861339974142208</v>
      </c>
      <c r="AO80" s="21">
        <v>5.665935911662995</v>
      </c>
      <c r="AP80" s="21">
        <v>5.7457378259117702</v>
      </c>
      <c r="AQ80" s="21">
        <v>5.8255397401605462</v>
      </c>
      <c r="AR80" s="21">
        <v>5.9053416544093205</v>
      </c>
      <c r="AS80" s="21">
        <v>5.9851435686580947</v>
      </c>
      <c r="AT80" s="21">
        <v>6.0649454829068699</v>
      </c>
      <c r="AU80" s="21">
        <v>6.1447473971556432</v>
      </c>
      <c r="AV80" s="21">
        <v>6.2245493114044184</v>
      </c>
      <c r="AW80" s="21">
        <v>6.312953786990386</v>
      </c>
      <c r="AX80" s="21">
        <v>6.4013582625763545</v>
      </c>
      <c r="AY80" s="21">
        <v>6.4897627381623222</v>
      </c>
      <c r="AZ80" s="21">
        <v>6.5781672137482907</v>
      </c>
      <c r="BA80" s="21">
        <v>6.6665716893342575</v>
      </c>
      <c r="BB80" s="21">
        <v>6.7450019445028957</v>
      </c>
      <c r="BC80" s="21">
        <v>6.8234321996715348</v>
      </c>
      <c r="BD80" s="21">
        <v>6.901862454840173</v>
      </c>
      <c r="BE80" s="21">
        <v>6.9802927100088112</v>
      </c>
      <c r="BF80" s="21">
        <v>7.0587229651774486</v>
      </c>
      <c r="BG80" s="21">
        <v>7.1502249295408609</v>
      </c>
      <c r="BH80" s="21">
        <v>7.2417268939042723</v>
      </c>
      <c r="BI80" s="21">
        <v>7.3332288582676846</v>
      </c>
      <c r="BJ80" s="21">
        <v>7.424730822631096</v>
      </c>
      <c r="BK80" s="22">
        <v>7.5723812490175435</v>
      </c>
      <c r="BM80" s="163">
        <f>VLOOKUP(BM$6,'MonteCarlo Policy Paths'!$N$2:$S$31,$B80+1,FALSE)</f>
        <v>21.456887556927661</v>
      </c>
      <c r="BN80" s="21">
        <f>VLOOKUP(BN$6,'MonteCarlo Policy Paths'!$N$2:$S$31,$B80+1,FALSE)</f>
        <v>23.119081894670884</v>
      </c>
      <c r="BO80" s="21">
        <f>VLOOKUP(BO$6,'MonteCarlo Policy Paths'!$N$2:$S$31,$B80+1,FALSE)</f>
        <v>24.918982795429599</v>
      </c>
      <c r="BP80" s="21">
        <f>VLOOKUP(BP$6,'MonteCarlo Policy Paths'!$N$2:$S$31,$B80+1,FALSE)</f>
        <v>26.866510906830612</v>
      </c>
      <c r="BQ80" s="21">
        <f>VLOOKUP(BQ$6,'MonteCarlo Policy Paths'!$N$2:$S$31,$B80+1,FALSE)</f>
        <v>28.957808063155838</v>
      </c>
      <c r="BR80" s="21">
        <f>VLOOKUP(BR$6,'MonteCarlo Policy Paths'!$N$2:$S$31,$B80+1,FALSE)</f>
        <v>31.169773267386955</v>
      </c>
      <c r="BS80" s="21">
        <f>VLOOKUP(BS$6,'MonteCarlo Policy Paths'!$N$2:$S$31,$B80+1,FALSE)</f>
        <v>33.536503079259326</v>
      </c>
      <c r="BT80" s="21">
        <f>VLOOKUP(BT$6,'MonteCarlo Policy Paths'!$N$2:$S$31,$B80+1,FALSE)</f>
        <v>36.094562758542168</v>
      </c>
      <c r="BU80" s="21">
        <f>VLOOKUP(BU$6,'MonteCarlo Policy Paths'!$N$2:$S$31,$B80+1,FALSE)</f>
        <v>38.859796339203925</v>
      </c>
      <c r="BV80" s="21">
        <f>VLOOKUP(BV$6,'MonteCarlo Policy Paths'!$N$2:$S$31,$B80+1,FALSE)</f>
        <v>41.937214526892696</v>
      </c>
      <c r="BW80" s="21">
        <f>VLOOKUP(BW$6,'MonteCarlo Policy Paths'!$N$2:$S$31,$B80+1,FALSE)</f>
        <v>45.285702034805901</v>
      </c>
      <c r="BX80" s="21">
        <f>VLOOKUP(BX$6,'MonteCarlo Policy Paths'!$N$2:$S$31,$B80+1,FALSE)</f>
        <v>48.923675973628832</v>
      </c>
      <c r="BY80" s="21">
        <f>VLOOKUP(BY$6,'MonteCarlo Policy Paths'!$N$2:$S$31,$B80+1,FALSE)</f>
        <v>52.880283256992421</v>
      </c>
      <c r="BZ80" s="21">
        <f>VLOOKUP(BZ$6,'MonteCarlo Policy Paths'!$N$2:$S$31,$B80+1,FALSE)</f>
        <v>57.179951130409847</v>
      </c>
      <c r="CA80" s="21">
        <f>VLOOKUP(CA$6,'MonteCarlo Policy Paths'!$N$2:$S$31,$B80+1,FALSE)</f>
        <v>59.199989570907007</v>
      </c>
      <c r="CB80" s="21">
        <f>VLOOKUP(CB$6,'MonteCarlo Policy Paths'!$N$2:$S$31,$B80+1,FALSE)</f>
        <v>61.304348310445278</v>
      </c>
      <c r="CC80" s="21">
        <f>VLOOKUP(CC$6,'MonteCarlo Policy Paths'!$N$2:$S$31,$B80+1,FALSE)</f>
        <v>63.486799757257046</v>
      </c>
      <c r="CD80" s="21">
        <f>VLOOKUP(CD$6,'MonteCarlo Policy Paths'!$N$2:$S$31,$B80+1,FALSE)</f>
        <v>65.754412861465767</v>
      </c>
      <c r="CE80" s="21">
        <f>VLOOKUP(CE$6,'MonteCarlo Policy Paths'!$N$2:$S$31,$B80+1,FALSE)</f>
        <v>68.097759333367534</v>
      </c>
      <c r="CF80" s="21">
        <f>VLOOKUP(CF$6,'MonteCarlo Policy Paths'!$N$2:$S$31,$B80+1,FALSE)</f>
        <v>70.548973057852507</v>
      </c>
      <c r="CG80" s="21">
        <f>VLOOKUP(CG$6,'MonteCarlo Policy Paths'!$N$2:$S$31,$B80+1,FALSE)</f>
        <v>73.077007009761019</v>
      </c>
      <c r="CH80" s="21">
        <f>VLOOKUP(CH$6,'MonteCarlo Policy Paths'!$N$2:$S$31,$B80+1,FALSE)</f>
        <v>75.691476032446857</v>
      </c>
      <c r="CI80" s="21">
        <f>VLOOKUP(CI$6,'MonteCarlo Policy Paths'!$N$2:$S$31,$B80+1,FALSE)</f>
        <v>78.404802280730166</v>
      </c>
      <c r="CJ80" s="21">
        <f>VLOOKUP(CJ$6,'MonteCarlo Policy Paths'!$N$2:$S$31,$B80+1,FALSE)</f>
        <v>81.224927058038162</v>
      </c>
      <c r="CK80" s="21">
        <f>VLOOKUP(CK$6,'MonteCarlo Policy Paths'!$N$2:$S$31,$B80+1,FALSE)</f>
        <v>84.152487263770951</v>
      </c>
      <c r="CL80" s="21">
        <f>VLOOKUP(CL$6,'MonteCarlo Policy Paths'!$N$2:$S$31,$B80+1,FALSE)</f>
        <v>87.19069011352974</v>
      </c>
      <c r="CM80" s="21">
        <f>VLOOKUP(CM$6,'MonteCarlo Policy Paths'!$N$2:$S$31,$B80+1,FALSE)</f>
        <v>90.339519718236858</v>
      </c>
      <c r="CN80" s="21">
        <f>VLOOKUP(CN$6,'MonteCarlo Policy Paths'!$N$2:$S$31,$B80+1,FALSE)</f>
        <v>93.604800202242828</v>
      </c>
      <c r="CO80" s="164">
        <f>VLOOKUP(CO$6,'MonteCarlo Policy Paths'!$N$2:$S$31,$B80+1,FALSE)</f>
        <v>96.983684685934094</v>
      </c>
      <c r="CQ80" s="163">
        <f>BM80*VLOOKUP(AI$6,'Greenhouse Gas Costs Avoided'!$A$2:$I$32,9,FALSE)</f>
        <v>1.3592994724454583</v>
      </c>
      <c r="CR80" s="21">
        <f>BN80*VLOOKUP(AJ$6,'Greenhouse Gas Costs Avoided'!$A$2:$I$32,9,FALSE)</f>
        <v>1.4645999210963487</v>
      </c>
      <c r="CS80" s="21">
        <f>BO80*VLOOKUP(AK$6,'Greenhouse Gas Costs Avoided'!$A$2:$I$32,9,FALSE)</f>
        <v>1.5786241167474793</v>
      </c>
      <c r="CT80" s="21">
        <f>BP80*VLOOKUP(AL$6,'Greenhouse Gas Costs Avoided'!$A$2:$I$32,9,FALSE)</f>
        <v>1.7020005350363183</v>
      </c>
      <c r="CU80" s="21">
        <f>BQ80*VLOOKUP(AM$6,'Greenhouse Gas Costs Avoided'!$A$2:$I$32,9,FALSE)</f>
        <v>1.8344847601494692</v>
      </c>
      <c r="CV80" s="21">
        <f>BR80*VLOOKUP(AN$6,'Greenhouse Gas Costs Avoided'!$A$2:$I$32,9,FALSE)</f>
        <v>1.9746133378475101</v>
      </c>
      <c r="CW80" s="21">
        <f>BS80*VLOOKUP(AO$6,'Greenhouse Gas Costs Avoided'!$A$2:$I$32,9,FALSE)</f>
        <v>2.1245462941611284</v>
      </c>
      <c r="CX80" s="21">
        <f>BT80*VLOOKUP(AP$6,'Greenhouse Gas Costs Avoided'!$A$2:$I$32,9,FALSE)</f>
        <v>2.2866000479177169</v>
      </c>
      <c r="CY80" s="21">
        <f>BU80*VLOOKUP(AQ$6,'Greenhouse Gas Costs Avoided'!$A$2:$I$32,9,FALSE)</f>
        <v>2.4617783228380428</v>
      </c>
      <c r="CZ80" s="21">
        <f>BV80*VLOOKUP(AR$6,'Greenhouse Gas Costs Avoided'!$A$2:$I$32,9,FALSE)</f>
        <v>2.6567335747552212</v>
      </c>
      <c r="DA80" s="21">
        <f>BW80*VLOOKUP(AS$6,'Greenhouse Gas Costs Avoided'!$A$2:$I$32,9,FALSE)</f>
        <v>2.8688611394320973</v>
      </c>
      <c r="DB80" s="21">
        <f>BX80*VLOOKUP(AT$6,'Greenhouse Gas Costs Avoided'!$A$2:$I$32,9,FALSE)</f>
        <v>3.099327745676475</v>
      </c>
      <c r="DC80" s="21">
        <f>BY80*VLOOKUP(AU$6,'Greenhouse Gas Costs Avoided'!$A$2:$I$32,9,FALSE)</f>
        <v>3.3499798581359799</v>
      </c>
      <c r="DD80" s="21">
        <f>BZ80*VLOOKUP(AV$6,'Greenhouse Gas Costs Avoided'!$A$2:$I$32,9,FALSE)</f>
        <v>3.6223649492411436</v>
      </c>
      <c r="DE80" s="21">
        <f>CA80*VLOOKUP(AW$6,'Greenhouse Gas Costs Avoided'!$A$2:$I$32,9,FALSE)</f>
        <v>3.7503349159570667</v>
      </c>
      <c r="DF80" s="21">
        <f>CB80*VLOOKUP(AX$6,'Greenhouse Gas Costs Avoided'!$A$2:$I$32,9,FALSE)</f>
        <v>3.8836465958035138</v>
      </c>
      <c r="DG80" s="21">
        <f>CC80*VLOOKUP(AY$6,'Greenhouse Gas Costs Avoided'!$A$2:$I$32,9,FALSE)</f>
        <v>4.0219054692034097</v>
      </c>
      <c r="DH80" s="21">
        <f>CD80*VLOOKUP(AZ$6,'Greenhouse Gas Costs Avoided'!$A$2:$I$32,9,FALSE)</f>
        <v>4.1655593560070496</v>
      </c>
      <c r="DI80" s="21">
        <f>CE80*VLOOKUP(BA$6,'Greenhouse Gas Costs Avoided'!$A$2:$I$32,9,FALSE)</f>
        <v>4.3140109715809301</v>
      </c>
      <c r="DJ80" s="21">
        <f>CF80*VLOOKUP(BB$6,'Greenhouse Gas Costs Avoided'!$A$2:$I$32,9,FALSE)</f>
        <v>4.4692960059878768</v>
      </c>
      <c r="DK80" s="21">
        <f>CG80*VLOOKUP(BC$6,'Greenhouse Gas Costs Avoided'!$A$2:$I$32,9,FALSE)</f>
        <v>4.629447622014963</v>
      </c>
      <c r="DL80" s="21">
        <f>CH80*VLOOKUP(BD$6,'Greenhouse Gas Costs Avoided'!$A$2:$I$32,9,FALSE)</f>
        <v>4.7950749225184994</v>
      </c>
      <c r="DM80" s="21">
        <f>CI80*VLOOKUP(BE$6,'Greenhouse Gas Costs Avoided'!$A$2:$I$32,9,FALSE)</f>
        <v>4.9669648542748472</v>
      </c>
      <c r="DN80" s="21">
        <f>CJ80*VLOOKUP(BF$6,'Greenhouse Gas Costs Avoided'!$A$2:$I$32,9,FALSE)</f>
        <v>5.1456205009456273</v>
      </c>
      <c r="DO80" s="21">
        <f>CK80*VLOOKUP(BG$6,'Greenhouse Gas Costs Avoided'!$A$2:$I$32,9,FALSE)</f>
        <v>5.331082210275417</v>
      </c>
      <c r="DP80" s="21">
        <f>CL80*VLOOKUP(BH$6,'Greenhouse Gas Costs Avoided'!$A$2:$I$32,9,FALSE)</f>
        <v>5.5235531602164318</v>
      </c>
      <c r="DQ80" s="21">
        <f>CM80*VLOOKUP(BI$6,'Greenhouse Gas Costs Avoided'!$A$2:$I$32,9,FALSE)</f>
        <v>5.723032344191421</v>
      </c>
      <c r="DR80" s="21">
        <f>CN80*VLOOKUP(BJ$6,'Greenhouse Gas Costs Avoided'!$A$2:$I$32,9,FALSE)</f>
        <v>5.9298887220104266</v>
      </c>
      <c r="DS80" s="164">
        <f>CO80*VLOOKUP(BK$6,'Greenhouse Gas Costs Avoided'!$A$2:$I$32,9,FALSE)</f>
        <v>6.1439419431008639</v>
      </c>
    </row>
    <row r="81" spans="1:123" x14ac:dyDescent="0.35">
      <c r="A81" s="174">
        <v>75</v>
      </c>
      <c r="B81" s="12">
        <v>5</v>
      </c>
      <c r="C81" s="175">
        <v>2023</v>
      </c>
      <c r="E81" s="20">
        <v>0</v>
      </c>
      <c r="F81" s="21">
        <v>82.346532180449415</v>
      </c>
      <c r="G81" s="21">
        <v>84.002844861871253</v>
      </c>
      <c r="H81" s="21">
        <v>85.659157543293105</v>
      </c>
      <c r="I81" s="21">
        <v>86.918851036576825</v>
      </c>
      <c r="J81" s="21">
        <v>88.178544529860531</v>
      </c>
      <c r="K81" s="21">
        <v>89.438238023144251</v>
      </c>
      <c r="L81" s="21">
        <v>90.697931516427971</v>
      </c>
      <c r="M81" s="21">
        <v>91.95762500971172</v>
      </c>
      <c r="N81" s="21">
        <v>93.21731850299544</v>
      </c>
      <c r="O81" s="21">
        <v>94.47701199627916</v>
      </c>
      <c r="P81" s="21">
        <v>95.73670548956288</v>
      </c>
      <c r="Q81" s="21">
        <v>96.996398982846586</v>
      </c>
      <c r="R81" s="21">
        <v>99.874634841342697</v>
      </c>
      <c r="S81" s="21">
        <v>101.93553668931256</v>
      </c>
      <c r="T81" s="21">
        <v>104.04258519817796</v>
      </c>
      <c r="U81" s="21">
        <v>106.18472717196582</v>
      </c>
      <c r="V81" s="21">
        <v>108.36780972271322</v>
      </c>
      <c r="W81" s="21">
        <v>110.57648338650839</v>
      </c>
      <c r="X81" s="21">
        <v>112.7694544213079</v>
      </c>
      <c r="Y81" s="21">
        <v>114.98228749612761</v>
      </c>
      <c r="Z81" s="21">
        <v>117.22345778349788</v>
      </c>
      <c r="AA81" s="21">
        <v>119.50474742044912</v>
      </c>
      <c r="AB81" s="21">
        <v>121.83201137782079</v>
      </c>
      <c r="AC81" s="21">
        <v>124.30483685770574</v>
      </c>
      <c r="AD81" s="21">
        <v>126.81952160325447</v>
      </c>
      <c r="AE81" s="21">
        <v>129.37127756316897</v>
      </c>
      <c r="AF81" s="21">
        <v>131.96243899653103</v>
      </c>
      <c r="AG81" s="22">
        <v>135.47056479945655</v>
      </c>
      <c r="AI81" s="20">
        <v>0</v>
      </c>
      <c r="AJ81" s="21">
        <v>5.2166744805659615</v>
      </c>
      <c r="AK81" s="21">
        <v>5.3216023247413169</v>
      </c>
      <c r="AL81" s="21">
        <v>5.4265301689166732</v>
      </c>
      <c r="AM81" s="21">
        <v>5.5063320831654474</v>
      </c>
      <c r="AN81" s="21">
        <v>5.5861339974142208</v>
      </c>
      <c r="AO81" s="21">
        <v>5.665935911662995</v>
      </c>
      <c r="AP81" s="21">
        <v>5.7457378259117702</v>
      </c>
      <c r="AQ81" s="21">
        <v>5.8255397401605462</v>
      </c>
      <c r="AR81" s="21">
        <v>5.9053416544093205</v>
      </c>
      <c r="AS81" s="21">
        <v>5.9851435686580947</v>
      </c>
      <c r="AT81" s="21">
        <v>6.0649454829068699</v>
      </c>
      <c r="AU81" s="21">
        <v>6.1447473971556432</v>
      </c>
      <c r="AV81" s="21">
        <v>6.327084396109818</v>
      </c>
      <c r="AW81" s="21">
        <v>6.4576430704410743</v>
      </c>
      <c r="AX81" s="21">
        <v>6.5911251478821242</v>
      </c>
      <c r="AY81" s="21">
        <v>6.7268304055597685</v>
      </c>
      <c r="AZ81" s="21">
        <v>6.8651292595600424</v>
      </c>
      <c r="BA81" s="21">
        <v>7.0050493173053994</v>
      </c>
      <c r="BB81" s="21">
        <v>7.1439746093722221</v>
      </c>
      <c r="BC81" s="21">
        <v>7.2841581669004034</v>
      </c>
      <c r="BD81" s="21">
        <v>7.426136894299721</v>
      </c>
      <c r="BE81" s="21">
        <v>7.5706571930511553</v>
      </c>
      <c r="BF81" s="21">
        <v>7.7180899770979394</v>
      </c>
      <c r="BG81" s="21">
        <v>7.8747441218959366</v>
      </c>
      <c r="BH81" s="21">
        <v>8.0340500621877027</v>
      </c>
      <c r="BI81" s="21">
        <v>8.1957044736636782</v>
      </c>
      <c r="BJ81" s="21">
        <v>8.3598552322508848</v>
      </c>
      <c r="BK81" s="22">
        <v>8.5820959249206545</v>
      </c>
      <c r="BM81" s="163">
        <f>VLOOKUP(BM$6,'MonteCarlo Policy Paths'!$N$2:$S$31,$B81+1,FALSE)</f>
        <v>24.184299884200797</v>
      </c>
      <c r="BN81" s="21">
        <f>VLOOKUP(BN$6,'MonteCarlo Policy Paths'!$N$2:$S$31,$B81+1,FALSE)</f>
        <v>26.797135120393484</v>
      </c>
      <c r="BO81" s="21">
        <f>VLOOKUP(BO$6,'MonteCarlo Policy Paths'!$N$2:$S$31,$B81+1,FALSE)</f>
        <v>29.690826715826198</v>
      </c>
      <c r="BP81" s="21">
        <f>VLOOKUP(BP$6,'MonteCarlo Policy Paths'!$N$2:$S$31,$B81+1,FALSE)</f>
        <v>32.893001978364566</v>
      </c>
      <c r="BQ81" s="21">
        <f>VLOOKUP(BQ$6,'MonteCarlo Policy Paths'!$N$2:$S$31,$B81+1,FALSE)</f>
        <v>36.420098382625895</v>
      </c>
      <c r="BR81" s="21">
        <f>VLOOKUP(BR$6,'MonteCarlo Policy Paths'!$N$2:$S$31,$B81+1,FALSE)</f>
        <v>40.279471956541457</v>
      </c>
      <c r="BS81" s="21">
        <f>VLOOKUP(BS$6,'MonteCarlo Policy Paths'!$N$2:$S$31,$B81+1,FALSE)</f>
        <v>44.515635375675203</v>
      </c>
      <c r="BT81" s="21">
        <f>VLOOKUP(BT$6,'MonteCarlo Policy Paths'!$N$2:$S$31,$B81+1,FALSE)</f>
        <v>49.196171227791872</v>
      </c>
      <c r="BU81" s="21">
        <f>VLOOKUP(BU$6,'MonteCarlo Policy Paths'!$N$2:$S$31,$B81+1,FALSE)</f>
        <v>54.364766335209197</v>
      </c>
      <c r="BV81" s="21">
        <f>VLOOKUP(BV$6,'MonteCarlo Policy Paths'!$N$2:$S$31,$B81+1,FALSE)</f>
        <v>60.140596575631633</v>
      </c>
      <c r="BW81" s="21">
        <f>VLOOKUP(BW$6,'MonteCarlo Policy Paths'!$N$2:$S$31,$B81+1,FALSE)</f>
        <v>66.545116533046993</v>
      </c>
      <c r="BX81" s="21">
        <f>VLOOKUP(BX$6,'MonteCarlo Policy Paths'!$N$2:$S$31,$B81+1,FALSE)</f>
        <v>73.642612105771832</v>
      </c>
      <c r="BY81" s="21">
        <f>VLOOKUP(BY$6,'MonteCarlo Policy Paths'!$N$2:$S$31,$B81+1,FALSE)</f>
        <v>81.515240678665066</v>
      </c>
      <c r="BZ81" s="21">
        <f>VLOOKUP(BZ$6,'MonteCarlo Policy Paths'!$N$2:$S$31,$B81+1,FALSE)</f>
        <v>90.237354922369406</v>
      </c>
      <c r="CA81" s="21">
        <f>VLOOKUP(CA$6,'MonteCarlo Policy Paths'!$N$2:$S$31,$B81+1,FALSE)</f>
        <v>92.736092415362535</v>
      </c>
      <c r="CB81" s="21">
        <f>VLOOKUP(CB$6,'MonteCarlo Policy Paths'!$N$2:$S$31,$B81+1,FALSE)</f>
        <v>95.321073906264047</v>
      </c>
      <c r="CC81" s="21">
        <f>VLOOKUP(CC$6,'MonteCarlo Policy Paths'!$N$2:$S$31,$B81+1,FALSE)</f>
        <v>97.972807459231774</v>
      </c>
      <c r="CD81" s="21">
        <f>VLOOKUP(CD$6,'MonteCarlo Policy Paths'!$N$2:$S$31,$B81+1,FALSE)</f>
        <v>100.70188743091984</v>
      </c>
      <c r="CE81" s="21">
        <f>VLOOKUP(CE$6,'MonteCarlo Policy Paths'!$N$2:$S$31,$B81+1,FALSE)</f>
        <v>103.48109827693068</v>
      </c>
      <c r="CF81" s="21">
        <f>VLOOKUP(CF$6,'MonteCarlo Policy Paths'!$N$2:$S$31,$B81+1,FALSE)</f>
        <v>106.37744326160868</v>
      </c>
      <c r="CG81" s="21">
        <f>VLOOKUP(CG$6,'MonteCarlo Policy Paths'!$N$2:$S$31,$B81+1,FALSE)</f>
        <v>109.31402956265458</v>
      </c>
      <c r="CH81" s="21">
        <f>VLOOKUP(CH$6,'MonteCarlo Policy Paths'!$N$2:$S$31,$B81+1,FALSE)</f>
        <v>112.30612514839871</v>
      </c>
      <c r="CI81" s="21">
        <f>VLOOKUP(CI$6,'MonteCarlo Policy Paths'!$N$2:$S$31,$B81+1,FALSE)</f>
        <v>115.37497116076017</v>
      </c>
      <c r="CJ81" s="21">
        <f>VLOOKUP(CJ$6,'MonteCarlo Policy Paths'!$N$2:$S$31,$B81+1,FALSE)</f>
        <v>118.53125256657755</v>
      </c>
      <c r="CK81" s="21">
        <f>VLOOKUP(CK$6,'MonteCarlo Policy Paths'!$N$2:$S$31,$B81+1,FALSE)</f>
        <v>121.76875646902944</v>
      </c>
      <c r="CL81" s="21">
        <f>VLOOKUP(CL$6,'MonteCarlo Policy Paths'!$N$2:$S$31,$B81+1,FALSE)</f>
        <v>125.08672773594304</v>
      </c>
      <c r="CM81" s="21">
        <f>VLOOKUP(CM$6,'MonteCarlo Policy Paths'!$N$2:$S$31,$B81+1,FALSE)</f>
        <v>128.47676069968128</v>
      </c>
      <c r="CN81" s="21">
        <f>VLOOKUP(CN$6,'MonteCarlo Policy Paths'!$N$2:$S$31,$B81+1,FALSE)</f>
        <v>131.94323193005201</v>
      </c>
      <c r="CO81" s="164">
        <f>VLOOKUP(CO$6,'MonteCarlo Policy Paths'!$N$2:$S$31,$B81+1,FALSE)</f>
        <v>135.47056479945655</v>
      </c>
      <c r="CQ81" s="163">
        <f>BM81*VLOOKUP(AI$6,'Greenhouse Gas Costs Avoided'!$A$2:$I$32,9,FALSE)</f>
        <v>1.5320817610121258</v>
      </c>
      <c r="CR81" s="21">
        <f>BN81*VLOOKUP(AJ$6,'Greenhouse Gas Costs Avoided'!$A$2:$I$32,9,FALSE)</f>
        <v>1.6976055607114411</v>
      </c>
      <c r="CS81" s="21">
        <f>BO81*VLOOKUP(AK$6,'Greenhouse Gas Costs Avoided'!$A$2:$I$32,9,FALSE)</f>
        <v>1.8809216846672472</v>
      </c>
      <c r="CT81" s="21">
        <f>BP81*VLOOKUP(AL$6,'Greenhouse Gas Costs Avoided'!$A$2:$I$32,9,FALSE)</f>
        <v>2.0837803301021003</v>
      </c>
      <c r="CU81" s="21">
        <f>BQ81*VLOOKUP(AM$6,'Greenhouse Gas Costs Avoided'!$A$2:$I$32,9,FALSE)</f>
        <v>2.3072228153580183</v>
      </c>
      <c r="CV81" s="21">
        <f>BR81*VLOOKUP(AN$6,'Greenhouse Gas Costs Avoided'!$A$2:$I$32,9,FALSE)</f>
        <v>2.5517151467399573</v>
      </c>
      <c r="CW81" s="21">
        <f>BS81*VLOOKUP(AO$6,'Greenhouse Gas Costs Avoided'!$A$2:$I$32,9,FALSE)</f>
        <v>2.8200772139570236</v>
      </c>
      <c r="CX81" s="21">
        <f>BT81*VLOOKUP(AP$6,'Greenhouse Gas Costs Avoided'!$A$2:$I$32,9,FALSE)</f>
        <v>3.1165903917263735</v>
      </c>
      <c r="CY81" s="21">
        <f>BU81*VLOOKUP(AQ$6,'Greenhouse Gas Costs Avoided'!$A$2:$I$32,9,FALSE)</f>
        <v>3.444022251736667</v>
      </c>
      <c r="CZ81" s="21">
        <f>BV81*VLOOKUP(AR$6,'Greenhouse Gas Costs Avoided'!$A$2:$I$32,9,FALSE)</f>
        <v>3.8099226171979153</v>
      </c>
      <c r="DA81" s="21">
        <f>BW81*VLOOKUP(AS$6,'Greenhouse Gas Costs Avoided'!$A$2:$I$32,9,FALSE)</f>
        <v>4.2156506416508543</v>
      </c>
      <c r="DB81" s="21">
        <f>BX81*VLOOKUP(AT$6,'Greenhouse Gas Costs Avoided'!$A$2:$I$32,9,FALSE)</f>
        <v>4.6652788536686769</v>
      </c>
      <c r="DC81" s="21">
        <f>BY81*VLOOKUP(AU$6,'Greenhouse Gas Costs Avoided'!$A$2:$I$32,9,FALSE)</f>
        <v>5.1640119451993618</v>
      </c>
      <c r="DD81" s="21">
        <f>BZ81*VLOOKUP(AV$6,'Greenhouse Gas Costs Avoided'!$A$2:$I$32,9,FALSE)</f>
        <v>5.7165601774917221</v>
      </c>
      <c r="DE81" s="21">
        <f>CA81*VLOOKUP(AW$6,'Greenhouse Gas Costs Avoided'!$A$2:$I$32,9,FALSE)</f>
        <v>5.8748558551380645</v>
      </c>
      <c r="DF81" s="21">
        <f>CB81*VLOOKUP(AX$6,'Greenhouse Gas Costs Avoided'!$A$2:$I$32,9,FALSE)</f>
        <v>6.0386151127443357</v>
      </c>
      <c r="DG81" s="21">
        <f>CC81*VLOOKUP(AY$6,'Greenhouse Gas Costs Avoided'!$A$2:$I$32,9,FALSE)</f>
        <v>6.2066031310462346</v>
      </c>
      <c r="DH81" s="21">
        <f>CD81*VLOOKUP(AZ$6,'Greenhouse Gas Costs Avoided'!$A$2:$I$32,9,FALSE)</f>
        <v>6.3794910653253769</v>
      </c>
      <c r="DI81" s="21">
        <f>CE81*VLOOKUP(BA$6,'Greenhouse Gas Costs Avoided'!$A$2:$I$32,9,FALSE)</f>
        <v>6.5555548036832505</v>
      </c>
      <c r="DJ81" s="21">
        <f>CF81*VLOOKUP(BB$6,'Greenhouse Gas Costs Avoided'!$A$2:$I$32,9,FALSE)</f>
        <v>6.7390390205459019</v>
      </c>
      <c r="DK81" s="21">
        <f>CG81*VLOOKUP(BC$6,'Greenhouse Gas Costs Avoided'!$A$2:$I$32,9,FALSE)</f>
        <v>6.9250725353887148</v>
      </c>
      <c r="DL81" s="21">
        <f>CH81*VLOOKUP(BD$6,'Greenhouse Gas Costs Avoided'!$A$2:$I$32,9,FALSE)</f>
        <v>7.114622578022705</v>
      </c>
      <c r="DM81" s="21">
        <f>CI81*VLOOKUP(BE$6,'Greenhouse Gas Costs Avoided'!$A$2:$I$32,9,FALSE)</f>
        <v>7.309034780377397</v>
      </c>
      <c r="DN81" s="21">
        <f>CJ81*VLOOKUP(BF$6,'Greenhouse Gas Costs Avoided'!$A$2:$I$32,9,FALSE)</f>
        <v>7.5089860379134308</v>
      </c>
      <c r="DO81" s="21">
        <f>CK81*VLOOKUP(BG$6,'Greenhouse Gas Costs Avoided'!$A$2:$I$32,9,FALSE)</f>
        <v>7.714082761982441</v>
      </c>
      <c r="DP81" s="21">
        <f>CL81*VLOOKUP(BH$6,'Greenhouse Gas Costs Avoided'!$A$2:$I$32,9,FALSE)</f>
        <v>7.9242771147625906</v>
      </c>
      <c r="DQ81" s="21">
        <f>CM81*VLOOKUP(BI$6,'Greenhouse Gas Costs Avoided'!$A$2:$I$32,9,FALSE)</f>
        <v>8.1390365949973802</v>
      </c>
      <c r="DR81" s="21">
        <f>CN81*VLOOKUP(BJ$6,'Greenhouse Gas Costs Avoided'!$A$2:$I$32,9,FALSE)</f>
        <v>8.358638459535694</v>
      </c>
      <c r="DS81" s="164">
        <f>CO81*VLOOKUP(BK$6,'Greenhouse Gas Costs Avoided'!$A$2:$I$32,9,FALSE)</f>
        <v>8.5820959249206545</v>
      </c>
    </row>
    <row r="82" spans="1:123" x14ac:dyDescent="0.35">
      <c r="A82" s="174">
        <v>76</v>
      </c>
      <c r="B82" s="12">
        <v>5</v>
      </c>
      <c r="C82" s="175">
        <v>2023</v>
      </c>
      <c r="E82" s="20">
        <v>0</v>
      </c>
      <c r="F82" s="21">
        <v>82.346532180449415</v>
      </c>
      <c r="G82" s="21">
        <v>84.002844861871253</v>
      </c>
      <c r="H82" s="21">
        <v>85.659157543293105</v>
      </c>
      <c r="I82" s="21">
        <v>86.918851036576825</v>
      </c>
      <c r="J82" s="21">
        <v>88.178544529860531</v>
      </c>
      <c r="K82" s="21">
        <v>89.438238023144251</v>
      </c>
      <c r="L82" s="21">
        <v>90.697931516427971</v>
      </c>
      <c r="M82" s="21">
        <v>91.95762500971172</v>
      </c>
      <c r="N82" s="21">
        <v>93.21731850299544</v>
      </c>
      <c r="O82" s="21">
        <v>94.47701199627916</v>
      </c>
      <c r="P82" s="21">
        <v>95.73670548956288</v>
      </c>
      <c r="Q82" s="21">
        <v>96.996398982846586</v>
      </c>
      <c r="R82" s="21">
        <v>99.874634841342697</v>
      </c>
      <c r="S82" s="21">
        <v>101.93553668931256</v>
      </c>
      <c r="T82" s="21">
        <v>104.04258519817796</v>
      </c>
      <c r="U82" s="21">
        <v>106.18472717196582</v>
      </c>
      <c r="V82" s="21">
        <v>108.36780972271322</v>
      </c>
      <c r="W82" s="21">
        <v>110.57648338650839</v>
      </c>
      <c r="X82" s="21">
        <v>112.7694544213079</v>
      </c>
      <c r="Y82" s="21">
        <v>114.98228749612761</v>
      </c>
      <c r="Z82" s="21">
        <v>117.22345778349788</v>
      </c>
      <c r="AA82" s="21">
        <v>119.50474742044912</v>
      </c>
      <c r="AB82" s="21">
        <v>121.83201137782079</v>
      </c>
      <c r="AC82" s="21">
        <v>124.30483685770574</v>
      </c>
      <c r="AD82" s="21">
        <v>126.81952160325447</v>
      </c>
      <c r="AE82" s="21">
        <v>129.37127756316897</v>
      </c>
      <c r="AF82" s="21">
        <v>131.96243899653103</v>
      </c>
      <c r="AG82" s="22">
        <v>135.47056479945655</v>
      </c>
      <c r="AI82" s="20">
        <v>0</v>
      </c>
      <c r="AJ82" s="21">
        <v>5.2166744805659615</v>
      </c>
      <c r="AK82" s="21">
        <v>5.3216023247413169</v>
      </c>
      <c r="AL82" s="21">
        <v>5.4265301689166732</v>
      </c>
      <c r="AM82" s="21">
        <v>5.5063320831654474</v>
      </c>
      <c r="AN82" s="21">
        <v>5.5861339974142208</v>
      </c>
      <c r="AO82" s="21">
        <v>5.665935911662995</v>
      </c>
      <c r="AP82" s="21">
        <v>5.7457378259117702</v>
      </c>
      <c r="AQ82" s="21">
        <v>5.8255397401605462</v>
      </c>
      <c r="AR82" s="21">
        <v>5.9053416544093205</v>
      </c>
      <c r="AS82" s="21">
        <v>5.9851435686580947</v>
      </c>
      <c r="AT82" s="21">
        <v>6.0649454829068699</v>
      </c>
      <c r="AU82" s="21">
        <v>6.1447473971556432</v>
      </c>
      <c r="AV82" s="21">
        <v>6.327084396109818</v>
      </c>
      <c r="AW82" s="21">
        <v>6.4576430704410743</v>
      </c>
      <c r="AX82" s="21">
        <v>6.5911251478821242</v>
      </c>
      <c r="AY82" s="21">
        <v>6.7268304055597685</v>
      </c>
      <c r="AZ82" s="21">
        <v>6.8651292595600424</v>
      </c>
      <c r="BA82" s="21">
        <v>7.0050493173053994</v>
      </c>
      <c r="BB82" s="21">
        <v>7.1439746093722221</v>
      </c>
      <c r="BC82" s="21">
        <v>7.2841581669004034</v>
      </c>
      <c r="BD82" s="21">
        <v>7.426136894299721</v>
      </c>
      <c r="BE82" s="21">
        <v>7.5706571930511553</v>
      </c>
      <c r="BF82" s="21">
        <v>7.7180899770979394</v>
      </c>
      <c r="BG82" s="21">
        <v>7.8747441218959366</v>
      </c>
      <c r="BH82" s="21">
        <v>8.0340500621877027</v>
      </c>
      <c r="BI82" s="21">
        <v>8.1957044736636782</v>
      </c>
      <c r="BJ82" s="21">
        <v>8.3598552322508848</v>
      </c>
      <c r="BK82" s="22">
        <v>8.5820959249206545</v>
      </c>
      <c r="BM82" s="163">
        <f>VLOOKUP(BM$6,'MonteCarlo Policy Paths'!$N$2:$S$31,$B82+1,FALSE)</f>
        <v>24.184299884200797</v>
      </c>
      <c r="BN82" s="21">
        <f>VLOOKUP(BN$6,'MonteCarlo Policy Paths'!$N$2:$S$31,$B82+1,FALSE)</f>
        <v>26.797135120393484</v>
      </c>
      <c r="BO82" s="21">
        <f>VLOOKUP(BO$6,'MonteCarlo Policy Paths'!$N$2:$S$31,$B82+1,FALSE)</f>
        <v>29.690826715826198</v>
      </c>
      <c r="BP82" s="21">
        <f>VLOOKUP(BP$6,'MonteCarlo Policy Paths'!$N$2:$S$31,$B82+1,FALSE)</f>
        <v>32.893001978364566</v>
      </c>
      <c r="BQ82" s="21">
        <f>VLOOKUP(BQ$6,'MonteCarlo Policy Paths'!$N$2:$S$31,$B82+1,FALSE)</f>
        <v>36.420098382625895</v>
      </c>
      <c r="BR82" s="21">
        <f>VLOOKUP(BR$6,'MonteCarlo Policy Paths'!$N$2:$S$31,$B82+1,FALSE)</f>
        <v>40.279471956541457</v>
      </c>
      <c r="BS82" s="21">
        <f>VLOOKUP(BS$6,'MonteCarlo Policy Paths'!$N$2:$S$31,$B82+1,FALSE)</f>
        <v>44.515635375675203</v>
      </c>
      <c r="BT82" s="21">
        <f>VLOOKUP(BT$6,'MonteCarlo Policy Paths'!$N$2:$S$31,$B82+1,FALSE)</f>
        <v>49.196171227791872</v>
      </c>
      <c r="BU82" s="21">
        <f>VLOOKUP(BU$6,'MonteCarlo Policy Paths'!$N$2:$S$31,$B82+1,FALSE)</f>
        <v>54.364766335209197</v>
      </c>
      <c r="BV82" s="21">
        <f>VLOOKUP(BV$6,'MonteCarlo Policy Paths'!$N$2:$S$31,$B82+1,FALSE)</f>
        <v>60.140596575631633</v>
      </c>
      <c r="BW82" s="21">
        <f>VLOOKUP(BW$6,'MonteCarlo Policy Paths'!$N$2:$S$31,$B82+1,FALSE)</f>
        <v>66.545116533046993</v>
      </c>
      <c r="BX82" s="21">
        <f>VLOOKUP(BX$6,'MonteCarlo Policy Paths'!$N$2:$S$31,$B82+1,FALSE)</f>
        <v>73.642612105771832</v>
      </c>
      <c r="BY82" s="21">
        <f>VLOOKUP(BY$6,'MonteCarlo Policy Paths'!$N$2:$S$31,$B82+1,FALSE)</f>
        <v>81.515240678665066</v>
      </c>
      <c r="BZ82" s="21">
        <f>VLOOKUP(BZ$6,'MonteCarlo Policy Paths'!$N$2:$S$31,$B82+1,FALSE)</f>
        <v>90.237354922369406</v>
      </c>
      <c r="CA82" s="21">
        <f>VLOOKUP(CA$6,'MonteCarlo Policy Paths'!$N$2:$S$31,$B82+1,FALSE)</f>
        <v>92.736092415362535</v>
      </c>
      <c r="CB82" s="21">
        <f>VLOOKUP(CB$6,'MonteCarlo Policy Paths'!$N$2:$S$31,$B82+1,FALSE)</f>
        <v>95.321073906264047</v>
      </c>
      <c r="CC82" s="21">
        <f>VLOOKUP(CC$6,'MonteCarlo Policy Paths'!$N$2:$S$31,$B82+1,FALSE)</f>
        <v>97.972807459231774</v>
      </c>
      <c r="CD82" s="21">
        <f>VLOOKUP(CD$6,'MonteCarlo Policy Paths'!$N$2:$S$31,$B82+1,FALSE)</f>
        <v>100.70188743091984</v>
      </c>
      <c r="CE82" s="21">
        <f>VLOOKUP(CE$6,'MonteCarlo Policy Paths'!$N$2:$S$31,$B82+1,FALSE)</f>
        <v>103.48109827693068</v>
      </c>
      <c r="CF82" s="21">
        <f>VLOOKUP(CF$6,'MonteCarlo Policy Paths'!$N$2:$S$31,$B82+1,FALSE)</f>
        <v>106.37744326160868</v>
      </c>
      <c r="CG82" s="21">
        <f>VLOOKUP(CG$6,'MonteCarlo Policy Paths'!$N$2:$S$31,$B82+1,FALSE)</f>
        <v>109.31402956265458</v>
      </c>
      <c r="CH82" s="21">
        <f>VLOOKUP(CH$6,'MonteCarlo Policy Paths'!$N$2:$S$31,$B82+1,FALSE)</f>
        <v>112.30612514839871</v>
      </c>
      <c r="CI82" s="21">
        <f>VLOOKUP(CI$6,'MonteCarlo Policy Paths'!$N$2:$S$31,$B82+1,FALSE)</f>
        <v>115.37497116076017</v>
      </c>
      <c r="CJ82" s="21">
        <f>VLOOKUP(CJ$6,'MonteCarlo Policy Paths'!$N$2:$S$31,$B82+1,FALSE)</f>
        <v>118.53125256657755</v>
      </c>
      <c r="CK82" s="21">
        <f>VLOOKUP(CK$6,'MonteCarlo Policy Paths'!$N$2:$S$31,$B82+1,FALSE)</f>
        <v>121.76875646902944</v>
      </c>
      <c r="CL82" s="21">
        <f>VLOOKUP(CL$6,'MonteCarlo Policy Paths'!$N$2:$S$31,$B82+1,FALSE)</f>
        <v>125.08672773594304</v>
      </c>
      <c r="CM82" s="21">
        <f>VLOOKUP(CM$6,'MonteCarlo Policy Paths'!$N$2:$S$31,$B82+1,FALSE)</f>
        <v>128.47676069968128</v>
      </c>
      <c r="CN82" s="21">
        <f>VLOOKUP(CN$6,'MonteCarlo Policy Paths'!$N$2:$S$31,$B82+1,FALSE)</f>
        <v>131.94323193005201</v>
      </c>
      <c r="CO82" s="164">
        <f>VLOOKUP(CO$6,'MonteCarlo Policy Paths'!$N$2:$S$31,$B82+1,FALSE)</f>
        <v>135.47056479945655</v>
      </c>
      <c r="CQ82" s="163">
        <f>BM82*VLOOKUP(AI$6,'Greenhouse Gas Costs Avoided'!$A$2:$I$32,9,FALSE)</f>
        <v>1.5320817610121258</v>
      </c>
      <c r="CR82" s="21">
        <f>BN82*VLOOKUP(AJ$6,'Greenhouse Gas Costs Avoided'!$A$2:$I$32,9,FALSE)</f>
        <v>1.6976055607114411</v>
      </c>
      <c r="CS82" s="21">
        <f>BO82*VLOOKUP(AK$6,'Greenhouse Gas Costs Avoided'!$A$2:$I$32,9,FALSE)</f>
        <v>1.8809216846672472</v>
      </c>
      <c r="CT82" s="21">
        <f>BP82*VLOOKUP(AL$6,'Greenhouse Gas Costs Avoided'!$A$2:$I$32,9,FALSE)</f>
        <v>2.0837803301021003</v>
      </c>
      <c r="CU82" s="21">
        <f>BQ82*VLOOKUP(AM$6,'Greenhouse Gas Costs Avoided'!$A$2:$I$32,9,FALSE)</f>
        <v>2.3072228153580183</v>
      </c>
      <c r="CV82" s="21">
        <f>BR82*VLOOKUP(AN$6,'Greenhouse Gas Costs Avoided'!$A$2:$I$32,9,FALSE)</f>
        <v>2.5517151467399573</v>
      </c>
      <c r="CW82" s="21">
        <f>BS82*VLOOKUP(AO$6,'Greenhouse Gas Costs Avoided'!$A$2:$I$32,9,FALSE)</f>
        <v>2.8200772139570236</v>
      </c>
      <c r="CX82" s="21">
        <f>BT82*VLOOKUP(AP$6,'Greenhouse Gas Costs Avoided'!$A$2:$I$32,9,FALSE)</f>
        <v>3.1165903917263735</v>
      </c>
      <c r="CY82" s="21">
        <f>BU82*VLOOKUP(AQ$6,'Greenhouse Gas Costs Avoided'!$A$2:$I$32,9,FALSE)</f>
        <v>3.444022251736667</v>
      </c>
      <c r="CZ82" s="21">
        <f>BV82*VLOOKUP(AR$6,'Greenhouse Gas Costs Avoided'!$A$2:$I$32,9,FALSE)</f>
        <v>3.8099226171979153</v>
      </c>
      <c r="DA82" s="21">
        <f>BW82*VLOOKUP(AS$6,'Greenhouse Gas Costs Avoided'!$A$2:$I$32,9,FALSE)</f>
        <v>4.2156506416508543</v>
      </c>
      <c r="DB82" s="21">
        <f>BX82*VLOOKUP(AT$6,'Greenhouse Gas Costs Avoided'!$A$2:$I$32,9,FALSE)</f>
        <v>4.6652788536686769</v>
      </c>
      <c r="DC82" s="21">
        <f>BY82*VLOOKUP(AU$6,'Greenhouse Gas Costs Avoided'!$A$2:$I$32,9,FALSE)</f>
        <v>5.1640119451993618</v>
      </c>
      <c r="DD82" s="21">
        <f>BZ82*VLOOKUP(AV$6,'Greenhouse Gas Costs Avoided'!$A$2:$I$32,9,FALSE)</f>
        <v>5.7165601774917221</v>
      </c>
      <c r="DE82" s="21">
        <f>CA82*VLOOKUP(AW$6,'Greenhouse Gas Costs Avoided'!$A$2:$I$32,9,FALSE)</f>
        <v>5.8748558551380645</v>
      </c>
      <c r="DF82" s="21">
        <f>CB82*VLOOKUP(AX$6,'Greenhouse Gas Costs Avoided'!$A$2:$I$32,9,FALSE)</f>
        <v>6.0386151127443357</v>
      </c>
      <c r="DG82" s="21">
        <f>CC82*VLOOKUP(AY$6,'Greenhouse Gas Costs Avoided'!$A$2:$I$32,9,FALSE)</f>
        <v>6.2066031310462346</v>
      </c>
      <c r="DH82" s="21">
        <f>CD82*VLOOKUP(AZ$6,'Greenhouse Gas Costs Avoided'!$A$2:$I$32,9,FALSE)</f>
        <v>6.3794910653253769</v>
      </c>
      <c r="DI82" s="21">
        <f>CE82*VLOOKUP(BA$6,'Greenhouse Gas Costs Avoided'!$A$2:$I$32,9,FALSE)</f>
        <v>6.5555548036832505</v>
      </c>
      <c r="DJ82" s="21">
        <f>CF82*VLOOKUP(BB$6,'Greenhouse Gas Costs Avoided'!$A$2:$I$32,9,FALSE)</f>
        <v>6.7390390205459019</v>
      </c>
      <c r="DK82" s="21">
        <f>CG82*VLOOKUP(BC$6,'Greenhouse Gas Costs Avoided'!$A$2:$I$32,9,FALSE)</f>
        <v>6.9250725353887148</v>
      </c>
      <c r="DL82" s="21">
        <f>CH82*VLOOKUP(BD$6,'Greenhouse Gas Costs Avoided'!$A$2:$I$32,9,FALSE)</f>
        <v>7.114622578022705</v>
      </c>
      <c r="DM82" s="21">
        <f>CI82*VLOOKUP(BE$6,'Greenhouse Gas Costs Avoided'!$A$2:$I$32,9,FALSE)</f>
        <v>7.309034780377397</v>
      </c>
      <c r="DN82" s="21">
        <f>CJ82*VLOOKUP(BF$6,'Greenhouse Gas Costs Avoided'!$A$2:$I$32,9,FALSE)</f>
        <v>7.5089860379134308</v>
      </c>
      <c r="DO82" s="21">
        <f>CK82*VLOOKUP(BG$6,'Greenhouse Gas Costs Avoided'!$A$2:$I$32,9,FALSE)</f>
        <v>7.714082761982441</v>
      </c>
      <c r="DP82" s="21">
        <f>CL82*VLOOKUP(BH$6,'Greenhouse Gas Costs Avoided'!$A$2:$I$32,9,FALSE)</f>
        <v>7.9242771147625906</v>
      </c>
      <c r="DQ82" s="21">
        <f>CM82*VLOOKUP(BI$6,'Greenhouse Gas Costs Avoided'!$A$2:$I$32,9,FALSE)</f>
        <v>8.1390365949973802</v>
      </c>
      <c r="DR82" s="21">
        <f>CN82*VLOOKUP(BJ$6,'Greenhouse Gas Costs Avoided'!$A$2:$I$32,9,FALSE)</f>
        <v>8.358638459535694</v>
      </c>
      <c r="DS82" s="164">
        <f>CO82*VLOOKUP(BK$6,'Greenhouse Gas Costs Avoided'!$A$2:$I$32,9,FALSE)</f>
        <v>8.5820959249206545</v>
      </c>
    </row>
    <row r="83" spans="1:123" x14ac:dyDescent="0.35">
      <c r="A83" s="174">
        <v>77</v>
      </c>
      <c r="B83" s="12">
        <v>3</v>
      </c>
      <c r="C83" s="175">
        <v>2023</v>
      </c>
      <c r="E83" s="20">
        <v>0</v>
      </c>
      <c r="F83" s="21">
        <v>82.346532180449415</v>
      </c>
      <c r="G83" s="21">
        <v>84.002844861871253</v>
      </c>
      <c r="H83" s="21">
        <v>85.659157543293105</v>
      </c>
      <c r="I83" s="21">
        <v>86.918851036576825</v>
      </c>
      <c r="J83" s="21">
        <v>88.178544529860531</v>
      </c>
      <c r="K83" s="21">
        <v>89.438238023144251</v>
      </c>
      <c r="L83" s="21">
        <v>90.697931516427971</v>
      </c>
      <c r="M83" s="21">
        <v>91.95762500971172</v>
      </c>
      <c r="N83" s="21">
        <v>93.21731850299544</v>
      </c>
      <c r="O83" s="21">
        <v>94.47701199627916</v>
      </c>
      <c r="P83" s="21">
        <v>95.73670548956288</v>
      </c>
      <c r="Q83" s="21">
        <v>96.996398982846586</v>
      </c>
      <c r="R83" s="21">
        <v>101.49317720655506</v>
      </c>
      <c r="S83" s="21">
        <v>104.21949379267882</v>
      </c>
      <c r="T83" s="21">
        <v>107.03810370059369</v>
      </c>
      <c r="U83" s="21">
        <v>109.92690053835344</v>
      </c>
      <c r="V83" s="21">
        <v>112.89757853003228</v>
      </c>
      <c r="W83" s="21">
        <v>115.91943874780665</v>
      </c>
      <c r="X83" s="21">
        <v>119.06733931122673</v>
      </c>
      <c r="Y83" s="21">
        <v>122.25496395468721</v>
      </c>
      <c r="Z83" s="21">
        <v>125.4992630232488</v>
      </c>
      <c r="AA83" s="21">
        <v>128.82380079097237</v>
      </c>
      <c r="AB83" s="21">
        <v>132.24028719953677</v>
      </c>
      <c r="AC83" s="21">
        <v>135.74155640209787</v>
      </c>
      <c r="AD83" s="21">
        <v>139.32654413598658</v>
      </c>
      <c r="AE83" s="21">
        <v>142.9856742986068</v>
      </c>
      <c r="AF83" s="21">
        <v>146.72361540812219</v>
      </c>
      <c r="AG83" s="22">
        <v>150.52284977717397</v>
      </c>
      <c r="AI83" s="20">
        <v>0</v>
      </c>
      <c r="AJ83" s="21">
        <v>5.2166744805659615</v>
      </c>
      <c r="AK83" s="21">
        <v>5.3216023247413169</v>
      </c>
      <c r="AL83" s="21">
        <v>5.4265301689166732</v>
      </c>
      <c r="AM83" s="21">
        <v>5.5063320831654474</v>
      </c>
      <c r="AN83" s="21">
        <v>5.5861339974142208</v>
      </c>
      <c r="AO83" s="21">
        <v>5.665935911662995</v>
      </c>
      <c r="AP83" s="21">
        <v>5.7457378259117702</v>
      </c>
      <c r="AQ83" s="21">
        <v>5.8255397401605462</v>
      </c>
      <c r="AR83" s="21">
        <v>5.9053416544093205</v>
      </c>
      <c r="AS83" s="21">
        <v>5.9851435686580947</v>
      </c>
      <c r="AT83" s="21">
        <v>6.0649454829068699</v>
      </c>
      <c r="AU83" s="21">
        <v>6.1447473971556432</v>
      </c>
      <c r="AV83" s="21">
        <v>6.4296194808152167</v>
      </c>
      <c r="AW83" s="21">
        <v>6.6023323538917609</v>
      </c>
      <c r="AX83" s="21">
        <v>6.7808920331878957</v>
      </c>
      <c r="AY83" s="21">
        <v>6.9638980729572149</v>
      </c>
      <c r="AZ83" s="21">
        <v>7.1520913053717949</v>
      </c>
      <c r="BA83" s="21">
        <v>7.3435269452765404</v>
      </c>
      <c r="BB83" s="21">
        <v>7.5429472742415475</v>
      </c>
      <c r="BC83" s="21">
        <v>7.744884134129272</v>
      </c>
      <c r="BD83" s="21">
        <v>7.950411333759269</v>
      </c>
      <c r="BE83" s="21">
        <v>8.161021676093501</v>
      </c>
      <c r="BF83" s="21">
        <v>8.3774569890184303</v>
      </c>
      <c r="BG83" s="21">
        <v>8.5992633142510115</v>
      </c>
      <c r="BH83" s="21">
        <v>8.8263732304711304</v>
      </c>
      <c r="BI83" s="21">
        <v>9.05818008905967</v>
      </c>
      <c r="BJ83" s="21">
        <v>9.2949796418706736</v>
      </c>
      <c r="BK83" s="22">
        <v>9.5356621388007277</v>
      </c>
      <c r="BM83" s="163">
        <f>VLOOKUP(BM$6,'MonteCarlo Policy Paths'!$N$2:$S$31,$B83+1,FALSE)</f>
        <v>24.400896901266854</v>
      </c>
      <c r="BN83" s="21">
        <f>VLOOKUP(BN$6,'MonteCarlo Policy Paths'!$N$2:$S$31,$B83+1,FALSE)</f>
        <v>27.277092285564247</v>
      </c>
      <c r="BO83" s="21">
        <f>VLOOKUP(BO$6,'MonteCarlo Policy Paths'!$N$2:$S$31,$B83+1,FALSE)</f>
        <v>30.488398193607274</v>
      </c>
      <c r="BP83" s="21">
        <f>VLOOKUP(BP$6,'MonteCarlo Policy Paths'!$N$2:$S$31,$B83+1,FALSE)</f>
        <v>34.070901710124843</v>
      </c>
      <c r="BQ83" s="21">
        <f>VLOOKUP(BQ$6,'MonteCarlo Policy Paths'!$N$2:$S$31,$B83+1,FALSE)</f>
        <v>38.049962908416198</v>
      </c>
      <c r="BR83" s="21">
        <f>VLOOKUP(BR$6,'MonteCarlo Policy Paths'!$N$2:$S$31,$B83+1,FALSE)</f>
        <v>42.441930627628253</v>
      </c>
      <c r="BS83" s="21">
        <f>VLOOKUP(BS$6,'MonteCarlo Policy Paths'!$N$2:$S$31,$B83+1,FALSE)</f>
        <v>47.302864628556662</v>
      </c>
      <c r="BT83" s="21">
        <f>VLOOKUP(BT$6,'MonteCarlo Policy Paths'!$N$2:$S$31,$B83+1,FALSE)</f>
        <v>52.715092471952183</v>
      </c>
      <c r="BU83" s="21">
        <f>VLOOKUP(BU$6,'MonteCarlo Policy Paths'!$N$2:$S$31,$B83+1,FALSE)</f>
        <v>58.737483764437521</v>
      </c>
      <c r="BV83" s="21">
        <f>VLOOKUP(BV$6,'MonteCarlo Policy Paths'!$N$2:$S$31,$B83+1,FALSE)</f>
        <v>65.512636340122413</v>
      </c>
      <c r="BW83" s="21">
        <f>VLOOKUP(BW$6,'MonteCarlo Policy Paths'!$N$2:$S$31,$B83+1,FALSE)</f>
        <v>73.079994851258945</v>
      </c>
      <c r="BX83" s="21">
        <f>VLOOKUP(BX$6,'MonteCarlo Policy Paths'!$N$2:$S$31,$B83+1,FALSE)</f>
        <v>81.527096411801594</v>
      </c>
      <c r="BY83" s="21">
        <f>VLOOKUP(BY$6,'MonteCarlo Policy Paths'!$N$2:$S$31,$B83+1,FALSE)</f>
        <v>90.963600198236662</v>
      </c>
      <c r="BZ83" s="21">
        <f>VLOOKUP(BZ$6,'MonteCarlo Policy Paths'!$N$2:$S$31,$B83+1,FALSE)</f>
        <v>101.49317720655506</v>
      </c>
      <c r="CA83" s="21">
        <f>VLOOKUP(CA$6,'MonteCarlo Policy Paths'!$N$2:$S$31,$B83+1,FALSE)</f>
        <v>104.21949379267882</v>
      </c>
      <c r="CB83" s="21">
        <f>VLOOKUP(CB$6,'MonteCarlo Policy Paths'!$N$2:$S$31,$B83+1,FALSE)</f>
        <v>107.03810370059369</v>
      </c>
      <c r="CC83" s="21">
        <f>VLOOKUP(CC$6,'MonteCarlo Policy Paths'!$N$2:$S$31,$B83+1,FALSE)</f>
        <v>109.92690053835344</v>
      </c>
      <c r="CD83" s="21">
        <f>VLOOKUP(CD$6,'MonteCarlo Policy Paths'!$N$2:$S$31,$B83+1,FALSE)</f>
        <v>112.89757853003228</v>
      </c>
      <c r="CE83" s="21">
        <f>VLOOKUP(CE$6,'MonteCarlo Policy Paths'!$N$2:$S$31,$B83+1,FALSE)</f>
        <v>115.91943874780665</v>
      </c>
      <c r="CF83" s="21">
        <f>VLOOKUP(CF$6,'MonteCarlo Policy Paths'!$N$2:$S$31,$B83+1,FALSE)</f>
        <v>119.06733931122673</v>
      </c>
      <c r="CG83" s="21">
        <f>VLOOKUP(CG$6,'MonteCarlo Policy Paths'!$N$2:$S$31,$B83+1,FALSE)</f>
        <v>122.25496395468721</v>
      </c>
      <c r="CH83" s="21">
        <f>VLOOKUP(CH$6,'MonteCarlo Policy Paths'!$N$2:$S$31,$B83+1,FALSE)</f>
        <v>125.4992630232488</v>
      </c>
      <c r="CI83" s="21">
        <f>VLOOKUP(CI$6,'MonteCarlo Policy Paths'!$N$2:$S$31,$B83+1,FALSE)</f>
        <v>128.82380079097237</v>
      </c>
      <c r="CJ83" s="21">
        <f>VLOOKUP(CJ$6,'MonteCarlo Policy Paths'!$N$2:$S$31,$B83+1,FALSE)</f>
        <v>132.24028719953677</v>
      </c>
      <c r="CK83" s="21">
        <f>VLOOKUP(CK$6,'MonteCarlo Policy Paths'!$N$2:$S$31,$B83+1,FALSE)</f>
        <v>135.74155640209787</v>
      </c>
      <c r="CL83" s="21">
        <f>VLOOKUP(CL$6,'MonteCarlo Policy Paths'!$N$2:$S$31,$B83+1,FALSE)</f>
        <v>139.32654413598658</v>
      </c>
      <c r="CM83" s="21">
        <f>VLOOKUP(CM$6,'MonteCarlo Policy Paths'!$N$2:$S$31,$B83+1,FALSE)</f>
        <v>142.9856742986068</v>
      </c>
      <c r="CN83" s="21">
        <f>VLOOKUP(CN$6,'MonteCarlo Policy Paths'!$N$2:$S$31,$B83+1,FALSE)</f>
        <v>146.72361540812219</v>
      </c>
      <c r="CO83" s="164">
        <f>VLOOKUP(CO$6,'MonteCarlo Policy Paths'!$N$2:$S$31,$B83+1,FALSE)</f>
        <v>150.52284977717397</v>
      </c>
      <c r="CQ83" s="163">
        <f>BM83*VLOOKUP(AI$6,'Greenhouse Gas Costs Avoided'!$A$2:$I$32,9,FALSE)</f>
        <v>1.5458032390340439</v>
      </c>
      <c r="CR83" s="21">
        <f>BN83*VLOOKUP(AJ$6,'Greenhouse Gas Costs Avoided'!$A$2:$I$32,9,FALSE)</f>
        <v>1.7280109734108424</v>
      </c>
      <c r="CS83" s="21">
        <f>BO83*VLOOKUP(AK$6,'Greenhouse Gas Costs Avoided'!$A$2:$I$32,9,FALSE)</f>
        <v>1.9314480476408618</v>
      </c>
      <c r="CT83" s="21">
        <f>BP83*VLOOKUP(AL$6,'Greenhouse Gas Costs Avoided'!$A$2:$I$32,9,FALSE)</f>
        <v>2.1584005880368746</v>
      </c>
      <c r="CU83" s="21">
        <f>BQ83*VLOOKUP(AM$6,'Greenhouse Gas Costs Avoided'!$A$2:$I$32,9,FALSE)</f>
        <v>2.4104751619151044</v>
      </c>
      <c r="CV83" s="21">
        <f>BR83*VLOOKUP(AN$6,'Greenhouse Gas Costs Avoided'!$A$2:$I$32,9,FALSE)</f>
        <v>2.6887074725371978</v>
      </c>
      <c r="CW83" s="21">
        <f>BS83*VLOOKUP(AO$6,'Greenhouse Gas Costs Avoided'!$A$2:$I$32,9,FALSE)</f>
        <v>2.996648920499946</v>
      </c>
      <c r="CX83" s="21">
        <f>BT83*VLOOKUP(AP$6,'Greenhouse Gas Costs Avoided'!$A$2:$I$32,9,FALSE)</f>
        <v>3.339514978438852</v>
      </c>
      <c r="CY83" s="21">
        <f>BU83*VLOOKUP(AQ$6,'Greenhouse Gas Costs Avoided'!$A$2:$I$32,9,FALSE)</f>
        <v>3.7210350514231747</v>
      </c>
      <c r="CZ83" s="21">
        <f>BV83*VLOOKUP(AR$6,'Greenhouse Gas Costs Avoided'!$A$2:$I$32,9,FALSE)</f>
        <v>4.1502427497639598</v>
      </c>
      <c r="DA83" s="21">
        <f>BW83*VLOOKUP(AS$6,'Greenhouse Gas Costs Avoided'!$A$2:$I$32,9,FALSE)</f>
        <v>4.6296369025600148</v>
      </c>
      <c r="DB83" s="21">
        <f>BX83*VLOOKUP(AT$6,'Greenhouse Gas Costs Avoided'!$A$2:$I$32,9,FALSE)</f>
        <v>5.1647630090130283</v>
      </c>
      <c r="DC83" s="21">
        <f>BY83*VLOOKUP(AU$6,'Greenhouse Gas Costs Avoided'!$A$2:$I$32,9,FALSE)</f>
        <v>5.7625680068068199</v>
      </c>
      <c r="DD83" s="21">
        <f>BZ83*VLOOKUP(AV$6,'Greenhouse Gas Costs Avoided'!$A$2:$I$32,9,FALSE)</f>
        <v>6.4296194808152167</v>
      </c>
      <c r="DE83" s="21">
        <f>CA83*VLOOKUP(AW$6,'Greenhouse Gas Costs Avoided'!$A$2:$I$32,9,FALSE)</f>
        <v>6.6023323538917609</v>
      </c>
      <c r="DF83" s="21">
        <f>CB83*VLOOKUP(AX$6,'Greenhouse Gas Costs Avoided'!$A$2:$I$32,9,FALSE)</f>
        <v>6.7808920331878957</v>
      </c>
      <c r="DG83" s="21">
        <f>CC83*VLOOKUP(AY$6,'Greenhouse Gas Costs Avoided'!$A$2:$I$32,9,FALSE)</f>
        <v>6.9638980729572149</v>
      </c>
      <c r="DH83" s="21">
        <f>CD83*VLOOKUP(AZ$6,'Greenhouse Gas Costs Avoided'!$A$2:$I$32,9,FALSE)</f>
        <v>7.1520913053717949</v>
      </c>
      <c r="DI83" s="21">
        <f>CE83*VLOOKUP(BA$6,'Greenhouse Gas Costs Avoided'!$A$2:$I$32,9,FALSE)</f>
        <v>7.3435269452765404</v>
      </c>
      <c r="DJ83" s="21">
        <f>CF83*VLOOKUP(BB$6,'Greenhouse Gas Costs Avoided'!$A$2:$I$32,9,FALSE)</f>
        <v>7.5429472742415475</v>
      </c>
      <c r="DK83" s="21">
        <f>CG83*VLOOKUP(BC$6,'Greenhouse Gas Costs Avoided'!$A$2:$I$32,9,FALSE)</f>
        <v>7.744884134129272</v>
      </c>
      <c r="DL83" s="21">
        <f>CH83*VLOOKUP(BD$6,'Greenhouse Gas Costs Avoided'!$A$2:$I$32,9,FALSE)</f>
        <v>7.950411333759269</v>
      </c>
      <c r="DM83" s="21">
        <f>CI83*VLOOKUP(BE$6,'Greenhouse Gas Costs Avoided'!$A$2:$I$32,9,FALSE)</f>
        <v>8.161021676093501</v>
      </c>
      <c r="DN83" s="21">
        <f>CJ83*VLOOKUP(BF$6,'Greenhouse Gas Costs Avoided'!$A$2:$I$32,9,FALSE)</f>
        <v>8.3774569890184303</v>
      </c>
      <c r="DO83" s="21">
        <f>CK83*VLOOKUP(BG$6,'Greenhouse Gas Costs Avoided'!$A$2:$I$32,9,FALSE)</f>
        <v>8.5992633142510115</v>
      </c>
      <c r="DP83" s="21">
        <f>CL83*VLOOKUP(BH$6,'Greenhouse Gas Costs Avoided'!$A$2:$I$32,9,FALSE)</f>
        <v>8.8263732304711304</v>
      </c>
      <c r="DQ83" s="21">
        <f>CM83*VLOOKUP(BI$6,'Greenhouse Gas Costs Avoided'!$A$2:$I$32,9,FALSE)</f>
        <v>9.05818008905967</v>
      </c>
      <c r="DR83" s="21">
        <f>CN83*VLOOKUP(BJ$6,'Greenhouse Gas Costs Avoided'!$A$2:$I$32,9,FALSE)</f>
        <v>9.2949796418706736</v>
      </c>
      <c r="DS83" s="164">
        <f>CO83*VLOOKUP(BK$6,'Greenhouse Gas Costs Avoided'!$A$2:$I$32,9,FALSE)</f>
        <v>9.5356621388007277</v>
      </c>
    </row>
    <row r="84" spans="1:123" x14ac:dyDescent="0.35">
      <c r="A84" s="174">
        <v>78</v>
      </c>
      <c r="B84" s="12">
        <v>3</v>
      </c>
      <c r="C84" s="175">
        <v>2023</v>
      </c>
      <c r="E84" s="20">
        <v>0</v>
      </c>
      <c r="F84" s="21">
        <v>82.346532180449415</v>
      </c>
      <c r="G84" s="21">
        <v>84.002844861871253</v>
      </c>
      <c r="H84" s="21">
        <v>85.659157543293105</v>
      </c>
      <c r="I84" s="21">
        <v>86.918851036576825</v>
      </c>
      <c r="J84" s="21">
        <v>88.178544529860531</v>
      </c>
      <c r="K84" s="21">
        <v>89.438238023144251</v>
      </c>
      <c r="L84" s="21">
        <v>90.697931516427971</v>
      </c>
      <c r="M84" s="21">
        <v>91.95762500971172</v>
      </c>
      <c r="N84" s="21">
        <v>93.21731850299544</v>
      </c>
      <c r="O84" s="21">
        <v>94.47701199627916</v>
      </c>
      <c r="P84" s="21">
        <v>95.73670548956288</v>
      </c>
      <c r="Q84" s="21">
        <v>96.996398982846586</v>
      </c>
      <c r="R84" s="21">
        <v>101.49317720655506</v>
      </c>
      <c r="S84" s="21">
        <v>104.21949379267882</v>
      </c>
      <c r="T84" s="21">
        <v>107.03810370059369</v>
      </c>
      <c r="U84" s="21">
        <v>109.92690053835344</v>
      </c>
      <c r="V84" s="21">
        <v>112.89757853003228</v>
      </c>
      <c r="W84" s="21">
        <v>115.91943874780665</v>
      </c>
      <c r="X84" s="21">
        <v>119.06733931122673</v>
      </c>
      <c r="Y84" s="21">
        <v>122.25496395468721</v>
      </c>
      <c r="Z84" s="21">
        <v>125.4992630232488</v>
      </c>
      <c r="AA84" s="21">
        <v>128.82380079097237</v>
      </c>
      <c r="AB84" s="21">
        <v>132.24028719953677</v>
      </c>
      <c r="AC84" s="21">
        <v>135.74155640209787</v>
      </c>
      <c r="AD84" s="21">
        <v>139.32654413598658</v>
      </c>
      <c r="AE84" s="21">
        <v>142.9856742986068</v>
      </c>
      <c r="AF84" s="21">
        <v>146.72361540812219</v>
      </c>
      <c r="AG84" s="22">
        <v>150.52284977717397</v>
      </c>
      <c r="AI84" s="20">
        <v>0</v>
      </c>
      <c r="AJ84" s="21">
        <v>5.2166744805659615</v>
      </c>
      <c r="AK84" s="21">
        <v>5.3216023247413169</v>
      </c>
      <c r="AL84" s="21">
        <v>5.4265301689166732</v>
      </c>
      <c r="AM84" s="21">
        <v>5.5063320831654474</v>
      </c>
      <c r="AN84" s="21">
        <v>5.5861339974142208</v>
      </c>
      <c r="AO84" s="21">
        <v>5.665935911662995</v>
      </c>
      <c r="AP84" s="21">
        <v>5.7457378259117702</v>
      </c>
      <c r="AQ84" s="21">
        <v>5.8255397401605462</v>
      </c>
      <c r="AR84" s="21">
        <v>5.9053416544093205</v>
      </c>
      <c r="AS84" s="21">
        <v>5.9851435686580947</v>
      </c>
      <c r="AT84" s="21">
        <v>6.0649454829068699</v>
      </c>
      <c r="AU84" s="21">
        <v>6.1447473971556432</v>
      </c>
      <c r="AV84" s="21">
        <v>6.4296194808152167</v>
      </c>
      <c r="AW84" s="21">
        <v>6.6023323538917609</v>
      </c>
      <c r="AX84" s="21">
        <v>6.7808920331878957</v>
      </c>
      <c r="AY84" s="21">
        <v>6.9638980729572149</v>
      </c>
      <c r="AZ84" s="21">
        <v>7.1520913053717949</v>
      </c>
      <c r="BA84" s="21">
        <v>7.3435269452765404</v>
      </c>
      <c r="BB84" s="21">
        <v>7.5429472742415475</v>
      </c>
      <c r="BC84" s="21">
        <v>7.744884134129272</v>
      </c>
      <c r="BD84" s="21">
        <v>7.950411333759269</v>
      </c>
      <c r="BE84" s="21">
        <v>8.161021676093501</v>
      </c>
      <c r="BF84" s="21">
        <v>8.3774569890184303</v>
      </c>
      <c r="BG84" s="21">
        <v>8.5992633142510115</v>
      </c>
      <c r="BH84" s="21">
        <v>8.8263732304711304</v>
      </c>
      <c r="BI84" s="21">
        <v>9.05818008905967</v>
      </c>
      <c r="BJ84" s="21">
        <v>9.2949796418706736</v>
      </c>
      <c r="BK84" s="22">
        <v>9.5356621388007277</v>
      </c>
      <c r="BM84" s="163">
        <f>VLOOKUP(BM$6,'MonteCarlo Policy Paths'!$N$2:$S$31,$B84+1,FALSE)</f>
        <v>24.400896901266854</v>
      </c>
      <c r="BN84" s="21">
        <f>VLOOKUP(BN$6,'MonteCarlo Policy Paths'!$N$2:$S$31,$B84+1,FALSE)</f>
        <v>27.277092285564247</v>
      </c>
      <c r="BO84" s="21">
        <f>VLOOKUP(BO$6,'MonteCarlo Policy Paths'!$N$2:$S$31,$B84+1,FALSE)</f>
        <v>30.488398193607274</v>
      </c>
      <c r="BP84" s="21">
        <f>VLOOKUP(BP$6,'MonteCarlo Policy Paths'!$N$2:$S$31,$B84+1,FALSE)</f>
        <v>34.070901710124843</v>
      </c>
      <c r="BQ84" s="21">
        <f>VLOOKUP(BQ$6,'MonteCarlo Policy Paths'!$N$2:$S$31,$B84+1,FALSE)</f>
        <v>38.049962908416198</v>
      </c>
      <c r="BR84" s="21">
        <f>VLOOKUP(BR$6,'MonteCarlo Policy Paths'!$N$2:$S$31,$B84+1,FALSE)</f>
        <v>42.441930627628253</v>
      </c>
      <c r="BS84" s="21">
        <f>VLOOKUP(BS$6,'MonteCarlo Policy Paths'!$N$2:$S$31,$B84+1,FALSE)</f>
        <v>47.302864628556662</v>
      </c>
      <c r="BT84" s="21">
        <f>VLOOKUP(BT$6,'MonteCarlo Policy Paths'!$N$2:$S$31,$B84+1,FALSE)</f>
        <v>52.715092471952183</v>
      </c>
      <c r="BU84" s="21">
        <f>VLOOKUP(BU$6,'MonteCarlo Policy Paths'!$N$2:$S$31,$B84+1,FALSE)</f>
        <v>58.737483764437521</v>
      </c>
      <c r="BV84" s="21">
        <f>VLOOKUP(BV$6,'MonteCarlo Policy Paths'!$N$2:$S$31,$B84+1,FALSE)</f>
        <v>65.512636340122413</v>
      </c>
      <c r="BW84" s="21">
        <f>VLOOKUP(BW$6,'MonteCarlo Policy Paths'!$N$2:$S$31,$B84+1,FALSE)</f>
        <v>73.079994851258945</v>
      </c>
      <c r="BX84" s="21">
        <f>VLOOKUP(BX$6,'MonteCarlo Policy Paths'!$N$2:$S$31,$B84+1,FALSE)</f>
        <v>81.527096411801594</v>
      </c>
      <c r="BY84" s="21">
        <f>VLOOKUP(BY$6,'MonteCarlo Policy Paths'!$N$2:$S$31,$B84+1,FALSE)</f>
        <v>90.963600198236662</v>
      </c>
      <c r="BZ84" s="21">
        <f>VLOOKUP(BZ$6,'MonteCarlo Policy Paths'!$N$2:$S$31,$B84+1,FALSE)</f>
        <v>101.49317720655506</v>
      </c>
      <c r="CA84" s="21">
        <f>VLOOKUP(CA$6,'MonteCarlo Policy Paths'!$N$2:$S$31,$B84+1,FALSE)</f>
        <v>104.21949379267882</v>
      </c>
      <c r="CB84" s="21">
        <f>VLOOKUP(CB$6,'MonteCarlo Policy Paths'!$N$2:$S$31,$B84+1,FALSE)</f>
        <v>107.03810370059369</v>
      </c>
      <c r="CC84" s="21">
        <f>VLOOKUP(CC$6,'MonteCarlo Policy Paths'!$N$2:$S$31,$B84+1,FALSE)</f>
        <v>109.92690053835344</v>
      </c>
      <c r="CD84" s="21">
        <f>VLOOKUP(CD$6,'MonteCarlo Policy Paths'!$N$2:$S$31,$B84+1,FALSE)</f>
        <v>112.89757853003228</v>
      </c>
      <c r="CE84" s="21">
        <f>VLOOKUP(CE$6,'MonteCarlo Policy Paths'!$N$2:$S$31,$B84+1,FALSE)</f>
        <v>115.91943874780665</v>
      </c>
      <c r="CF84" s="21">
        <f>VLOOKUP(CF$6,'MonteCarlo Policy Paths'!$N$2:$S$31,$B84+1,FALSE)</f>
        <v>119.06733931122673</v>
      </c>
      <c r="CG84" s="21">
        <f>VLOOKUP(CG$6,'MonteCarlo Policy Paths'!$N$2:$S$31,$B84+1,FALSE)</f>
        <v>122.25496395468721</v>
      </c>
      <c r="CH84" s="21">
        <f>VLOOKUP(CH$6,'MonteCarlo Policy Paths'!$N$2:$S$31,$B84+1,FALSE)</f>
        <v>125.4992630232488</v>
      </c>
      <c r="CI84" s="21">
        <f>VLOOKUP(CI$6,'MonteCarlo Policy Paths'!$N$2:$S$31,$B84+1,FALSE)</f>
        <v>128.82380079097237</v>
      </c>
      <c r="CJ84" s="21">
        <f>VLOOKUP(CJ$6,'MonteCarlo Policy Paths'!$N$2:$S$31,$B84+1,FALSE)</f>
        <v>132.24028719953677</v>
      </c>
      <c r="CK84" s="21">
        <f>VLOOKUP(CK$6,'MonteCarlo Policy Paths'!$N$2:$S$31,$B84+1,FALSE)</f>
        <v>135.74155640209787</v>
      </c>
      <c r="CL84" s="21">
        <f>VLOOKUP(CL$6,'MonteCarlo Policy Paths'!$N$2:$S$31,$B84+1,FALSE)</f>
        <v>139.32654413598658</v>
      </c>
      <c r="CM84" s="21">
        <f>VLOOKUP(CM$6,'MonteCarlo Policy Paths'!$N$2:$S$31,$B84+1,FALSE)</f>
        <v>142.9856742986068</v>
      </c>
      <c r="CN84" s="21">
        <f>VLOOKUP(CN$6,'MonteCarlo Policy Paths'!$N$2:$S$31,$B84+1,FALSE)</f>
        <v>146.72361540812219</v>
      </c>
      <c r="CO84" s="164">
        <f>VLOOKUP(CO$6,'MonteCarlo Policy Paths'!$N$2:$S$31,$B84+1,FALSE)</f>
        <v>150.52284977717397</v>
      </c>
      <c r="CQ84" s="163">
        <f>BM84*VLOOKUP(AI$6,'Greenhouse Gas Costs Avoided'!$A$2:$I$32,9,FALSE)</f>
        <v>1.5458032390340439</v>
      </c>
      <c r="CR84" s="21">
        <f>BN84*VLOOKUP(AJ$6,'Greenhouse Gas Costs Avoided'!$A$2:$I$32,9,FALSE)</f>
        <v>1.7280109734108424</v>
      </c>
      <c r="CS84" s="21">
        <f>BO84*VLOOKUP(AK$6,'Greenhouse Gas Costs Avoided'!$A$2:$I$32,9,FALSE)</f>
        <v>1.9314480476408618</v>
      </c>
      <c r="CT84" s="21">
        <f>BP84*VLOOKUP(AL$6,'Greenhouse Gas Costs Avoided'!$A$2:$I$32,9,FALSE)</f>
        <v>2.1584005880368746</v>
      </c>
      <c r="CU84" s="21">
        <f>BQ84*VLOOKUP(AM$6,'Greenhouse Gas Costs Avoided'!$A$2:$I$32,9,FALSE)</f>
        <v>2.4104751619151044</v>
      </c>
      <c r="CV84" s="21">
        <f>BR84*VLOOKUP(AN$6,'Greenhouse Gas Costs Avoided'!$A$2:$I$32,9,FALSE)</f>
        <v>2.6887074725371978</v>
      </c>
      <c r="CW84" s="21">
        <f>BS84*VLOOKUP(AO$6,'Greenhouse Gas Costs Avoided'!$A$2:$I$32,9,FALSE)</f>
        <v>2.996648920499946</v>
      </c>
      <c r="CX84" s="21">
        <f>BT84*VLOOKUP(AP$6,'Greenhouse Gas Costs Avoided'!$A$2:$I$32,9,FALSE)</f>
        <v>3.339514978438852</v>
      </c>
      <c r="CY84" s="21">
        <f>BU84*VLOOKUP(AQ$6,'Greenhouse Gas Costs Avoided'!$A$2:$I$32,9,FALSE)</f>
        <v>3.7210350514231747</v>
      </c>
      <c r="CZ84" s="21">
        <f>BV84*VLOOKUP(AR$6,'Greenhouse Gas Costs Avoided'!$A$2:$I$32,9,FALSE)</f>
        <v>4.1502427497639598</v>
      </c>
      <c r="DA84" s="21">
        <f>BW84*VLOOKUP(AS$6,'Greenhouse Gas Costs Avoided'!$A$2:$I$32,9,FALSE)</f>
        <v>4.6296369025600148</v>
      </c>
      <c r="DB84" s="21">
        <f>BX84*VLOOKUP(AT$6,'Greenhouse Gas Costs Avoided'!$A$2:$I$32,9,FALSE)</f>
        <v>5.1647630090130283</v>
      </c>
      <c r="DC84" s="21">
        <f>BY84*VLOOKUP(AU$6,'Greenhouse Gas Costs Avoided'!$A$2:$I$32,9,FALSE)</f>
        <v>5.7625680068068199</v>
      </c>
      <c r="DD84" s="21">
        <f>BZ84*VLOOKUP(AV$6,'Greenhouse Gas Costs Avoided'!$A$2:$I$32,9,FALSE)</f>
        <v>6.4296194808152167</v>
      </c>
      <c r="DE84" s="21">
        <f>CA84*VLOOKUP(AW$6,'Greenhouse Gas Costs Avoided'!$A$2:$I$32,9,FALSE)</f>
        <v>6.6023323538917609</v>
      </c>
      <c r="DF84" s="21">
        <f>CB84*VLOOKUP(AX$6,'Greenhouse Gas Costs Avoided'!$A$2:$I$32,9,FALSE)</f>
        <v>6.7808920331878957</v>
      </c>
      <c r="DG84" s="21">
        <f>CC84*VLOOKUP(AY$6,'Greenhouse Gas Costs Avoided'!$A$2:$I$32,9,FALSE)</f>
        <v>6.9638980729572149</v>
      </c>
      <c r="DH84" s="21">
        <f>CD84*VLOOKUP(AZ$6,'Greenhouse Gas Costs Avoided'!$A$2:$I$32,9,FALSE)</f>
        <v>7.1520913053717949</v>
      </c>
      <c r="DI84" s="21">
        <f>CE84*VLOOKUP(BA$6,'Greenhouse Gas Costs Avoided'!$A$2:$I$32,9,FALSE)</f>
        <v>7.3435269452765404</v>
      </c>
      <c r="DJ84" s="21">
        <f>CF84*VLOOKUP(BB$6,'Greenhouse Gas Costs Avoided'!$A$2:$I$32,9,FALSE)</f>
        <v>7.5429472742415475</v>
      </c>
      <c r="DK84" s="21">
        <f>CG84*VLOOKUP(BC$6,'Greenhouse Gas Costs Avoided'!$A$2:$I$32,9,FALSE)</f>
        <v>7.744884134129272</v>
      </c>
      <c r="DL84" s="21">
        <f>CH84*VLOOKUP(BD$6,'Greenhouse Gas Costs Avoided'!$A$2:$I$32,9,FALSE)</f>
        <v>7.950411333759269</v>
      </c>
      <c r="DM84" s="21">
        <f>CI84*VLOOKUP(BE$6,'Greenhouse Gas Costs Avoided'!$A$2:$I$32,9,FALSE)</f>
        <v>8.161021676093501</v>
      </c>
      <c r="DN84" s="21">
        <f>CJ84*VLOOKUP(BF$6,'Greenhouse Gas Costs Avoided'!$A$2:$I$32,9,FALSE)</f>
        <v>8.3774569890184303</v>
      </c>
      <c r="DO84" s="21">
        <f>CK84*VLOOKUP(BG$6,'Greenhouse Gas Costs Avoided'!$A$2:$I$32,9,FALSE)</f>
        <v>8.5992633142510115</v>
      </c>
      <c r="DP84" s="21">
        <f>CL84*VLOOKUP(BH$6,'Greenhouse Gas Costs Avoided'!$A$2:$I$32,9,FALSE)</f>
        <v>8.8263732304711304</v>
      </c>
      <c r="DQ84" s="21">
        <f>CM84*VLOOKUP(BI$6,'Greenhouse Gas Costs Avoided'!$A$2:$I$32,9,FALSE)</f>
        <v>9.05818008905967</v>
      </c>
      <c r="DR84" s="21">
        <f>CN84*VLOOKUP(BJ$6,'Greenhouse Gas Costs Avoided'!$A$2:$I$32,9,FALSE)</f>
        <v>9.2949796418706736</v>
      </c>
      <c r="DS84" s="164">
        <f>CO84*VLOOKUP(BK$6,'Greenhouse Gas Costs Avoided'!$A$2:$I$32,9,FALSE)</f>
        <v>9.5356621388007277</v>
      </c>
    </row>
    <row r="85" spans="1:123" x14ac:dyDescent="0.35">
      <c r="A85" s="174">
        <v>79</v>
      </c>
      <c r="B85" s="12">
        <v>4</v>
      </c>
      <c r="C85" s="175">
        <v>2023</v>
      </c>
      <c r="E85" s="20">
        <v>0</v>
      </c>
      <c r="F85" s="21">
        <v>82.346532180449415</v>
      </c>
      <c r="G85" s="21">
        <v>84.002844861871253</v>
      </c>
      <c r="H85" s="21">
        <v>85.659157543293105</v>
      </c>
      <c r="I85" s="21">
        <v>86.918851036576825</v>
      </c>
      <c r="J85" s="21">
        <v>88.178544529860531</v>
      </c>
      <c r="K85" s="21">
        <v>89.438238023144251</v>
      </c>
      <c r="L85" s="21">
        <v>90.697931516427971</v>
      </c>
      <c r="M85" s="21">
        <v>91.95762500971172</v>
      </c>
      <c r="N85" s="21">
        <v>93.21731850299544</v>
      </c>
      <c r="O85" s="21">
        <v>94.47701199627916</v>
      </c>
      <c r="P85" s="21">
        <v>95.73670548956288</v>
      </c>
      <c r="Q85" s="21">
        <v>96.996398982846586</v>
      </c>
      <c r="R85" s="21">
        <v>98.25609247613032</v>
      </c>
      <c r="S85" s="21">
        <v>99.65157958594628</v>
      </c>
      <c r="T85" s="21">
        <v>101.04706669576224</v>
      </c>
      <c r="U85" s="21">
        <v>102.4425538055782</v>
      </c>
      <c r="V85" s="21">
        <v>103.83804091539416</v>
      </c>
      <c r="W85" s="21">
        <v>105.23352802521011</v>
      </c>
      <c r="X85" s="21">
        <v>106.47156953138905</v>
      </c>
      <c r="Y85" s="21">
        <v>107.709611037568</v>
      </c>
      <c r="Z85" s="21">
        <v>108.94765254374694</v>
      </c>
      <c r="AA85" s="21">
        <v>110.18569404992589</v>
      </c>
      <c r="AB85" s="21">
        <v>111.42373555610482</v>
      </c>
      <c r="AC85" s="21">
        <v>112.86811731331359</v>
      </c>
      <c r="AD85" s="21">
        <v>114.31249907052236</v>
      </c>
      <c r="AE85" s="21">
        <v>115.75688082773114</v>
      </c>
      <c r="AF85" s="21">
        <v>117.20126258493991</v>
      </c>
      <c r="AG85" s="22">
        <v>119.5319620819439</v>
      </c>
      <c r="AI85" s="20">
        <v>0</v>
      </c>
      <c r="AJ85" s="21">
        <v>5.2166744805659615</v>
      </c>
      <c r="AK85" s="21">
        <v>5.3216023247413169</v>
      </c>
      <c r="AL85" s="21">
        <v>5.4265301689166732</v>
      </c>
      <c r="AM85" s="21">
        <v>5.5063320831654474</v>
      </c>
      <c r="AN85" s="21">
        <v>5.5861339974142208</v>
      </c>
      <c r="AO85" s="21">
        <v>5.665935911662995</v>
      </c>
      <c r="AP85" s="21">
        <v>5.7457378259117702</v>
      </c>
      <c r="AQ85" s="21">
        <v>5.8255397401605462</v>
      </c>
      <c r="AR85" s="21">
        <v>5.9053416544093205</v>
      </c>
      <c r="AS85" s="21">
        <v>5.9851435686580947</v>
      </c>
      <c r="AT85" s="21">
        <v>6.0649454829068699</v>
      </c>
      <c r="AU85" s="21">
        <v>6.1447473971556432</v>
      </c>
      <c r="AV85" s="21">
        <v>6.2245493114044184</v>
      </c>
      <c r="AW85" s="21">
        <v>6.312953786990386</v>
      </c>
      <c r="AX85" s="21">
        <v>6.4013582625763545</v>
      </c>
      <c r="AY85" s="21">
        <v>6.4897627381623222</v>
      </c>
      <c r="AZ85" s="21">
        <v>6.5781672137482907</v>
      </c>
      <c r="BA85" s="21">
        <v>6.6665716893342575</v>
      </c>
      <c r="BB85" s="21">
        <v>6.7450019445028957</v>
      </c>
      <c r="BC85" s="21">
        <v>6.8234321996715348</v>
      </c>
      <c r="BD85" s="21">
        <v>6.901862454840173</v>
      </c>
      <c r="BE85" s="21">
        <v>6.9802927100088112</v>
      </c>
      <c r="BF85" s="21">
        <v>7.0587229651774486</v>
      </c>
      <c r="BG85" s="21">
        <v>7.1502249295408609</v>
      </c>
      <c r="BH85" s="21">
        <v>7.2417268939042723</v>
      </c>
      <c r="BI85" s="21">
        <v>7.3332288582676846</v>
      </c>
      <c r="BJ85" s="21">
        <v>7.424730822631096</v>
      </c>
      <c r="BK85" s="22">
        <v>7.5723812490175435</v>
      </c>
      <c r="BM85" s="163">
        <f>VLOOKUP(BM$6,'MonteCarlo Policy Paths'!$N$2:$S$31,$B85+1,FALSE)</f>
        <v>21.456887556927661</v>
      </c>
      <c r="BN85" s="21">
        <f>VLOOKUP(BN$6,'MonteCarlo Policy Paths'!$N$2:$S$31,$B85+1,FALSE)</f>
        <v>23.119081894670884</v>
      </c>
      <c r="BO85" s="21">
        <f>VLOOKUP(BO$6,'MonteCarlo Policy Paths'!$N$2:$S$31,$B85+1,FALSE)</f>
        <v>24.918982795429599</v>
      </c>
      <c r="BP85" s="21">
        <f>VLOOKUP(BP$6,'MonteCarlo Policy Paths'!$N$2:$S$31,$B85+1,FALSE)</f>
        <v>26.866510906830612</v>
      </c>
      <c r="BQ85" s="21">
        <f>VLOOKUP(BQ$6,'MonteCarlo Policy Paths'!$N$2:$S$31,$B85+1,FALSE)</f>
        <v>28.957808063155838</v>
      </c>
      <c r="BR85" s="21">
        <f>VLOOKUP(BR$6,'MonteCarlo Policy Paths'!$N$2:$S$31,$B85+1,FALSE)</f>
        <v>31.169773267386955</v>
      </c>
      <c r="BS85" s="21">
        <f>VLOOKUP(BS$6,'MonteCarlo Policy Paths'!$N$2:$S$31,$B85+1,FALSE)</f>
        <v>33.536503079259326</v>
      </c>
      <c r="BT85" s="21">
        <f>VLOOKUP(BT$6,'MonteCarlo Policy Paths'!$N$2:$S$31,$B85+1,FALSE)</f>
        <v>36.094562758542168</v>
      </c>
      <c r="BU85" s="21">
        <f>VLOOKUP(BU$6,'MonteCarlo Policy Paths'!$N$2:$S$31,$B85+1,FALSE)</f>
        <v>38.859796339203925</v>
      </c>
      <c r="BV85" s="21">
        <f>VLOOKUP(BV$6,'MonteCarlo Policy Paths'!$N$2:$S$31,$B85+1,FALSE)</f>
        <v>41.937214526892696</v>
      </c>
      <c r="BW85" s="21">
        <f>VLOOKUP(BW$6,'MonteCarlo Policy Paths'!$N$2:$S$31,$B85+1,FALSE)</f>
        <v>45.285702034805901</v>
      </c>
      <c r="BX85" s="21">
        <f>VLOOKUP(BX$6,'MonteCarlo Policy Paths'!$N$2:$S$31,$B85+1,FALSE)</f>
        <v>48.923675973628832</v>
      </c>
      <c r="BY85" s="21">
        <f>VLOOKUP(BY$6,'MonteCarlo Policy Paths'!$N$2:$S$31,$B85+1,FALSE)</f>
        <v>52.880283256992421</v>
      </c>
      <c r="BZ85" s="21">
        <f>VLOOKUP(BZ$6,'MonteCarlo Policy Paths'!$N$2:$S$31,$B85+1,FALSE)</f>
        <v>57.179951130409847</v>
      </c>
      <c r="CA85" s="21">
        <f>VLOOKUP(CA$6,'MonteCarlo Policy Paths'!$N$2:$S$31,$B85+1,FALSE)</f>
        <v>59.199989570907007</v>
      </c>
      <c r="CB85" s="21">
        <f>VLOOKUP(CB$6,'MonteCarlo Policy Paths'!$N$2:$S$31,$B85+1,FALSE)</f>
        <v>61.304348310445278</v>
      </c>
      <c r="CC85" s="21">
        <f>VLOOKUP(CC$6,'MonteCarlo Policy Paths'!$N$2:$S$31,$B85+1,FALSE)</f>
        <v>63.486799757257046</v>
      </c>
      <c r="CD85" s="21">
        <f>VLOOKUP(CD$6,'MonteCarlo Policy Paths'!$N$2:$S$31,$B85+1,FALSE)</f>
        <v>65.754412861465767</v>
      </c>
      <c r="CE85" s="21">
        <f>VLOOKUP(CE$6,'MonteCarlo Policy Paths'!$N$2:$S$31,$B85+1,FALSE)</f>
        <v>68.097759333367534</v>
      </c>
      <c r="CF85" s="21">
        <f>VLOOKUP(CF$6,'MonteCarlo Policy Paths'!$N$2:$S$31,$B85+1,FALSE)</f>
        <v>70.548973057852507</v>
      </c>
      <c r="CG85" s="21">
        <f>VLOOKUP(CG$6,'MonteCarlo Policy Paths'!$N$2:$S$31,$B85+1,FALSE)</f>
        <v>73.077007009761019</v>
      </c>
      <c r="CH85" s="21">
        <f>VLOOKUP(CH$6,'MonteCarlo Policy Paths'!$N$2:$S$31,$B85+1,FALSE)</f>
        <v>75.691476032446857</v>
      </c>
      <c r="CI85" s="21">
        <f>VLOOKUP(CI$6,'MonteCarlo Policy Paths'!$N$2:$S$31,$B85+1,FALSE)</f>
        <v>78.404802280730166</v>
      </c>
      <c r="CJ85" s="21">
        <f>VLOOKUP(CJ$6,'MonteCarlo Policy Paths'!$N$2:$S$31,$B85+1,FALSE)</f>
        <v>81.224927058038162</v>
      </c>
      <c r="CK85" s="21">
        <f>VLOOKUP(CK$6,'MonteCarlo Policy Paths'!$N$2:$S$31,$B85+1,FALSE)</f>
        <v>84.152487263770951</v>
      </c>
      <c r="CL85" s="21">
        <f>VLOOKUP(CL$6,'MonteCarlo Policy Paths'!$N$2:$S$31,$B85+1,FALSE)</f>
        <v>87.19069011352974</v>
      </c>
      <c r="CM85" s="21">
        <f>VLOOKUP(CM$6,'MonteCarlo Policy Paths'!$N$2:$S$31,$B85+1,FALSE)</f>
        <v>90.339519718236858</v>
      </c>
      <c r="CN85" s="21">
        <f>VLOOKUP(CN$6,'MonteCarlo Policy Paths'!$N$2:$S$31,$B85+1,FALSE)</f>
        <v>93.604800202242828</v>
      </c>
      <c r="CO85" s="164">
        <f>VLOOKUP(CO$6,'MonteCarlo Policy Paths'!$N$2:$S$31,$B85+1,FALSE)</f>
        <v>96.983684685934094</v>
      </c>
      <c r="CQ85" s="163">
        <f>BM85*VLOOKUP(AI$6,'Greenhouse Gas Costs Avoided'!$A$2:$I$32,9,FALSE)</f>
        <v>1.3592994724454583</v>
      </c>
      <c r="CR85" s="21">
        <f>BN85*VLOOKUP(AJ$6,'Greenhouse Gas Costs Avoided'!$A$2:$I$32,9,FALSE)</f>
        <v>1.4645999210963487</v>
      </c>
      <c r="CS85" s="21">
        <f>BO85*VLOOKUP(AK$6,'Greenhouse Gas Costs Avoided'!$A$2:$I$32,9,FALSE)</f>
        <v>1.5786241167474793</v>
      </c>
      <c r="CT85" s="21">
        <f>BP85*VLOOKUP(AL$6,'Greenhouse Gas Costs Avoided'!$A$2:$I$32,9,FALSE)</f>
        <v>1.7020005350363183</v>
      </c>
      <c r="CU85" s="21">
        <f>BQ85*VLOOKUP(AM$6,'Greenhouse Gas Costs Avoided'!$A$2:$I$32,9,FALSE)</f>
        <v>1.8344847601494692</v>
      </c>
      <c r="CV85" s="21">
        <f>BR85*VLOOKUP(AN$6,'Greenhouse Gas Costs Avoided'!$A$2:$I$32,9,FALSE)</f>
        <v>1.9746133378475101</v>
      </c>
      <c r="CW85" s="21">
        <f>BS85*VLOOKUP(AO$6,'Greenhouse Gas Costs Avoided'!$A$2:$I$32,9,FALSE)</f>
        <v>2.1245462941611284</v>
      </c>
      <c r="CX85" s="21">
        <f>BT85*VLOOKUP(AP$6,'Greenhouse Gas Costs Avoided'!$A$2:$I$32,9,FALSE)</f>
        <v>2.2866000479177169</v>
      </c>
      <c r="CY85" s="21">
        <f>BU85*VLOOKUP(AQ$6,'Greenhouse Gas Costs Avoided'!$A$2:$I$32,9,FALSE)</f>
        <v>2.4617783228380428</v>
      </c>
      <c r="CZ85" s="21">
        <f>BV85*VLOOKUP(AR$6,'Greenhouse Gas Costs Avoided'!$A$2:$I$32,9,FALSE)</f>
        <v>2.6567335747552212</v>
      </c>
      <c r="DA85" s="21">
        <f>BW85*VLOOKUP(AS$6,'Greenhouse Gas Costs Avoided'!$A$2:$I$32,9,FALSE)</f>
        <v>2.8688611394320973</v>
      </c>
      <c r="DB85" s="21">
        <f>BX85*VLOOKUP(AT$6,'Greenhouse Gas Costs Avoided'!$A$2:$I$32,9,FALSE)</f>
        <v>3.099327745676475</v>
      </c>
      <c r="DC85" s="21">
        <f>BY85*VLOOKUP(AU$6,'Greenhouse Gas Costs Avoided'!$A$2:$I$32,9,FALSE)</f>
        <v>3.3499798581359799</v>
      </c>
      <c r="DD85" s="21">
        <f>BZ85*VLOOKUP(AV$6,'Greenhouse Gas Costs Avoided'!$A$2:$I$32,9,FALSE)</f>
        <v>3.6223649492411436</v>
      </c>
      <c r="DE85" s="21">
        <f>CA85*VLOOKUP(AW$6,'Greenhouse Gas Costs Avoided'!$A$2:$I$32,9,FALSE)</f>
        <v>3.7503349159570667</v>
      </c>
      <c r="DF85" s="21">
        <f>CB85*VLOOKUP(AX$6,'Greenhouse Gas Costs Avoided'!$A$2:$I$32,9,FALSE)</f>
        <v>3.8836465958035138</v>
      </c>
      <c r="DG85" s="21">
        <f>CC85*VLOOKUP(AY$6,'Greenhouse Gas Costs Avoided'!$A$2:$I$32,9,FALSE)</f>
        <v>4.0219054692034097</v>
      </c>
      <c r="DH85" s="21">
        <f>CD85*VLOOKUP(AZ$6,'Greenhouse Gas Costs Avoided'!$A$2:$I$32,9,FALSE)</f>
        <v>4.1655593560070496</v>
      </c>
      <c r="DI85" s="21">
        <f>CE85*VLOOKUP(BA$6,'Greenhouse Gas Costs Avoided'!$A$2:$I$32,9,FALSE)</f>
        <v>4.3140109715809301</v>
      </c>
      <c r="DJ85" s="21">
        <f>CF85*VLOOKUP(BB$6,'Greenhouse Gas Costs Avoided'!$A$2:$I$32,9,FALSE)</f>
        <v>4.4692960059878768</v>
      </c>
      <c r="DK85" s="21">
        <f>CG85*VLOOKUP(BC$6,'Greenhouse Gas Costs Avoided'!$A$2:$I$32,9,FALSE)</f>
        <v>4.629447622014963</v>
      </c>
      <c r="DL85" s="21">
        <f>CH85*VLOOKUP(BD$6,'Greenhouse Gas Costs Avoided'!$A$2:$I$32,9,FALSE)</f>
        <v>4.7950749225184994</v>
      </c>
      <c r="DM85" s="21">
        <f>CI85*VLOOKUP(BE$6,'Greenhouse Gas Costs Avoided'!$A$2:$I$32,9,FALSE)</f>
        <v>4.9669648542748472</v>
      </c>
      <c r="DN85" s="21">
        <f>CJ85*VLOOKUP(BF$6,'Greenhouse Gas Costs Avoided'!$A$2:$I$32,9,FALSE)</f>
        <v>5.1456205009456273</v>
      </c>
      <c r="DO85" s="21">
        <f>CK85*VLOOKUP(BG$6,'Greenhouse Gas Costs Avoided'!$A$2:$I$32,9,FALSE)</f>
        <v>5.331082210275417</v>
      </c>
      <c r="DP85" s="21">
        <f>CL85*VLOOKUP(BH$6,'Greenhouse Gas Costs Avoided'!$A$2:$I$32,9,FALSE)</f>
        <v>5.5235531602164318</v>
      </c>
      <c r="DQ85" s="21">
        <f>CM85*VLOOKUP(BI$6,'Greenhouse Gas Costs Avoided'!$A$2:$I$32,9,FALSE)</f>
        <v>5.723032344191421</v>
      </c>
      <c r="DR85" s="21">
        <f>CN85*VLOOKUP(BJ$6,'Greenhouse Gas Costs Avoided'!$A$2:$I$32,9,FALSE)</f>
        <v>5.9298887220104266</v>
      </c>
      <c r="DS85" s="164">
        <f>CO85*VLOOKUP(BK$6,'Greenhouse Gas Costs Avoided'!$A$2:$I$32,9,FALSE)</f>
        <v>6.1439419431008639</v>
      </c>
    </row>
    <row r="86" spans="1:123" x14ac:dyDescent="0.35">
      <c r="A86" s="174">
        <v>80</v>
      </c>
      <c r="B86" s="12">
        <v>2</v>
      </c>
      <c r="C86" s="175">
        <v>2023</v>
      </c>
      <c r="E86" s="20">
        <v>0</v>
      </c>
      <c r="F86" s="21">
        <v>82.346532180449415</v>
      </c>
      <c r="G86" s="21">
        <v>84.002844861871253</v>
      </c>
      <c r="H86" s="21">
        <v>85.659157543293105</v>
      </c>
      <c r="I86" s="21">
        <v>86.918851036576825</v>
      </c>
      <c r="J86" s="21">
        <v>88.178544529860531</v>
      </c>
      <c r="K86" s="21">
        <v>89.438238023144251</v>
      </c>
      <c r="L86" s="21">
        <v>90.697931516427971</v>
      </c>
      <c r="M86" s="21">
        <v>91.95762500971172</v>
      </c>
      <c r="N86" s="21">
        <v>93.21731850299544</v>
      </c>
      <c r="O86" s="21">
        <v>94.47701199627916</v>
      </c>
      <c r="P86" s="21">
        <v>95.73670548956288</v>
      </c>
      <c r="Q86" s="21">
        <v>96.996398982846586</v>
      </c>
      <c r="R86" s="21">
        <v>98.25609247613032</v>
      </c>
      <c r="S86" s="21">
        <v>99.65157958594628</v>
      </c>
      <c r="T86" s="21">
        <v>101.04706669576224</v>
      </c>
      <c r="U86" s="21">
        <v>102.4425538055782</v>
      </c>
      <c r="V86" s="21">
        <v>103.83804091539416</v>
      </c>
      <c r="W86" s="21">
        <v>105.23352802521011</v>
      </c>
      <c r="X86" s="21">
        <v>106.47156953138905</v>
      </c>
      <c r="Y86" s="21">
        <v>107.709611037568</v>
      </c>
      <c r="Z86" s="21">
        <v>108.94765254374694</v>
      </c>
      <c r="AA86" s="21">
        <v>110.18569404992589</v>
      </c>
      <c r="AB86" s="21">
        <v>111.42373555610482</v>
      </c>
      <c r="AC86" s="21">
        <v>112.86811731331359</v>
      </c>
      <c r="AD86" s="21">
        <v>114.31249907052236</v>
      </c>
      <c r="AE86" s="21">
        <v>115.75688082773114</v>
      </c>
      <c r="AF86" s="21">
        <v>117.20126258493991</v>
      </c>
      <c r="AG86" s="22">
        <v>120.41827982173916</v>
      </c>
      <c r="AI86" s="20">
        <v>0</v>
      </c>
      <c r="AJ86" s="21">
        <v>5.2166744805659615</v>
      </c>
      <c r="AK86" s="21">
        <v>5.3216023247413169</v>
      </c>
      <c r="AL86" s="21">
        <v>5.4265301689166732</v>
      </c>
      <c r="AM86" s="21">
        <v>5.5063320831654474</v>
      </c>
      <c r="AN86" s="21">
        <v>5.5861339974142208</v>
      </c>
      <c r="AO86" s="21">
        <v>5.665935911662995</v>
      </c>
      <c r="AP86" s="21">
        <v>5.7457378259117702</v>
      </c>
      <c r="AQ86" s="21">
        <v>5.8255397401605462</v>
      </c>
      <c r="AR86" s="21">
        <v>5.9053416544093205</v>
      </c>
      <c r="AS86" s="21">
        <v>5.9851435686580947</v>
      </c>
      <c r="AT86" s="21">
        <v>6.0649454829068699</v>
      </c>
      <c r="AU86" s="21">
        <v>6.1447473971556432</v>
      </c>
      <c r="AV86" s="21">
        <v>6.2245493114044184</v>
      </c>
      <c r="AW86" s="21">
        <v>6.312953786990386</v>
      </c>
      <c r="AX86" s="21">
        <v>6.4013582625763545</v>
      </c>
      <c r="AY86" s="21">
        <v>6.4897627381623222</v>
      </c>
      <c r="AZ86" s="21">
        <v>6.5781672137482907</v>
      </c>
      <c r="BA86" s="21">
        <v>6.6665716893342575</v>
      </c>
      <c r="BB86" s="21">
        <v>6.7450019445028957</v>
      </c>
      <c r="BC86" s="21">
        <v>6.8234321996715348</v>
      </c>
      <c r="BD86" s="21">
        <v>6.901862454840173</v>
      </c>
      <c r="BE86" s="21">
        <v>6.9802927100088112</v>
      </c>
      <c r="BF86" s="21">
        <v>7.0587229651774486</v>
      </c>
      <c r="BG86" s="21">
        <v>7.1502249295408609</v>
      </c>
      <c r="BH86" s="21">
        <v>7.2417268939042723</v>
      </c>
      <c r="BI86" s="21">
        <v>7.3332288582676846</v>
      </c>
      <c r="BJ86" s="21">
        <v>7.424730822631096</v>
      </c>
      <c r="BK86" s="22">
        <v>7.6285297110405814</v>
      </c>
      <c r="BM86" s="163">
        <f>VLOOKUP(BM$6,'MonteCarlo Policy Paths'!$N$2:$S$31,$B86+1,FALSE)</f>
        <v>23.967702867134744</v>
      </c>
      <c r="BN86" s="21">
        <f>VLOOKUP(BN$6,'MonteCarlo Policy Paths'!$N$2:$S$31,$B86+1,FALSE)</f>
        <v>26.317177955222718</v>
      </c>
      <c r="BO86" s="21">
        <f>VLOOKUP(BO$6,'MonteCarlo Policy Paths'!$N$2:$S$31,$B86+1,FALSE)</f>
        <v>28.893255238045125</v>
      </c>
      <c r="BP86" s="21">
        <f>VLOOKUP(BP$6,'MonteCarlo Policy Paths'!$N$2:$S$31,$B86+1,FALSE)</f>
        <v>31.715102246604285</v>
      </c>
      <c r="BQ86" s="21">
        <f>VLOOKUP(BQ$6,'MonteCarlo Policy Paths'!$N$2:$S$31,$B86+1,FALSE)</f>
        <v>34.790233856835599</v>
      </c>
      <c r="BR86" s="21">
        <f>VLOOKUP(BR$6,'MonteCarlo Policy Paths'!$N$2:$S$31,$B86+1,FALSE)</f>
        <v>38.117013285454661</v>
      </c>
      <c r="BS86" s="21">
        <f>VLOOKUP(BS$6,'MonteCarlo Policy Paths'!$N$2:$S$31,$B86+1,FALSE)</f>
        <v>41.72840612279375</v>
      </c>
      <c r="BT86" s="21">
        <f>VLOOKUP(BT$6,'MonteCarlo Policy Paths'!$N$2:$S$31,$B86+1,FALSE)</f>
        <v>45.677249983631562</v>
      </c>
      <c r="BU86" s="21">
        <f>VLOOKUP(BU$6,'MonteCarlo Policy Paths'!$N$2:$S$31,$B86+1,FALSE)</f>
        <v>49.99204890598088</v>
      </c>
      <c r="BV86" s="21">
        <f>VLOOKUP(BV$6,'MonteCarlo Policy Paths'!$N$2:$S$31,$B86+1,FALSE)</f>
        <v>54.768556811140854</v>
      </c>
      <c r="BW86" s="21">
        <f>VLOOKUP(BW$6,'MonteCarlo Policy Paths'!$N$2:$S$31,$B86+1,FALSE)</f>
        <v>60.010238214835042</v>
      </c>
      <c r="BX86" s="21">
        <f>VLOOKUP(BX$6,'MonteCarlo Policy Paths'!$N$2:$S$31,$B86+1,FALSE)</f>
        <v>65.75812779974207</v>
      </c>
      <c r="BY86" s="21">
        <f>VLOOKUP(BY$6,'MonteCarlo Policy Paths'!$N$2:$S$31,$B86+1,FALSE)</f>
        <v>72.066881159093455</v>
      </c>
      <c r="BZ86" s="21">
        <f>VLOOKUP(BZ$6,'MonteCarlo Policy Paths'!$N$2:$S$31,$B86+1,FALSE)</f>
        <v>78.981532638183737</v>
      </c>
      <c r="CA86" s="21">
        <f>VLOOKUP(CA$6,'MonteCarlo Policy Paths'!$N$2:$S$31,$B86+1,FALSE)</f>
        <v>81.252691038046251</v>
      </c>
      <c r="CB86" s="21">
        <f>VLOOKUP(CB$6,'MonteCarlo Policy Paths'!$N$2:$S$31,$B86+1,FALSE)</f>
        <v>83.604044111934414</v>
      </c>
      <c r="CC86" s="21">
        <f>VLOOKUP(CC$6,'MonteCarlo Policy Paths'!$N$2:$S$31,$B86+1,FALSE)</f>
        <v>86.018714380110126</v>
      </c>
      <c r="CD86" s="21">
        <f>VLOOKUP(CD$6,'MonteCarlo Policy Paths'!$N$2:$S$31,$B86+1,FALSE)</f>
        <v>88.506196331807388</v>
      </c>
      <c r="CE86" s="21">
        <f>VLOOKUP(CE$6,'MonteCarlo Policy Paths'!$N$2:$S$31,$B86+1,FALSE)</f>
        <v>91.042757806054695</v>
      </c>
      <c r="CF86" s="21">
        <f>VLOOKUP(CF$6,'MonteCarlo Policy Paths'!$N$2:$S$31,$B86+1,FALSE)</f>
        <v>93.687547211990633</v>
      </c>
      <c r="CG86" s="21">
        <f>VLOOKUP(CG$6,'MonteCarlo Policy Paths'!$N$2:$S$31,$B86+1,FALSE)</f>
        <v>96.373095170621937</v>
      </c>
      <c r="CH86" s="21">
        <f>VLOOKUP(CH$6,'MonteCarlo Policy Paths'!$N$2:$S$31,$B86+1,FALSE)</f>
        <v>99.112987273548597</v>
      </c>
      <c r="CI86" s="21">
        <f>VLOOKUP(CI$6,'MonteCarlo Policy Paths'!$N$2:$S$31,$B86+1,FALSE)</f>
        <v>101.92614153054797</v>
      </c>
      <c r="CJ86" s="21">
        <f>VLOOKUP(CJ$6,'MonteCarlo Policy Paths'!$N$2:$S$31,$B86+1,FALSE)</f>
        <v>104.82221793361833</v>
      </c>
      <c r="CK86" s="21">
        <f>VLOOKUP(CK$6,'MonteCarlo Policy Paths'!$N$2:$S$31,$B86+1,FALSE)</f>
        <v>107.79595653596101</v>
      </c>
      <c r="CL86" s="21">
        <f>VLOOKUP(CL$6,'MonteCarlo Policy Paths'!$N$2:$S$31,$B86+1,FALSE)</f>
        <v>110.84691133589952</v>
      </c>
      <c r="CM86" s="21">
        <f>VLOOKUP(CM$6,'MonteCarlo Policy Paths'!$N$2:$S$31,$B86+1,FALSE)</f>
        <v>113.96784710075578</v>
      </c>
      <c r="CN86" s="21">
        <f>VLOOKUP(CN$6,'MonteCarlo Policy Paths'!$N$2:$S$31,$B86+1,FALSE)</f>
        <v>117.16284845198182</v>
      </c>
      <c r="CO86" s="164">
        <f>VLOOKUP(CO$6,'MonteCarlo Policy Paths'!$N$2:$S$31,$B86+1,FALSE)</f>
        <v>120.41827982173916</v>
      </c>
      <c r="CQ86" s="163">
        <f>BM86*VLOOKUP(AI$6,'Greenhouse Gas Costs Avoided'!$A$2:$I$32,9,FALSE)</f>
        <v>1.5183602829902079</v>
      </c>
      <c r="CR86" s="21">
        <f>BN86*VLOOKUP(AJ$6,'Greenhouse Gas Costs Avoided'!$A$2:$I$32,9,FALSE)</f>
        <v>1.6672001480120395</v>
      </c>
      <c r="CS86" s="21">
        <f>BO86*VLOOKUP(AK$6,'Greenhouse Gas Costs Avoided'!$A$2:$I$32,9,FALSE)</f>
        <v>1.8303953216936328</v>
      </c>
      <c r="CT86" s="21">
        <f>BP86*VLOOKUP(AL$6,'Greenhouse Gas Costs Avoided'!$A$2:$I$32,9,FALSE)</f>
        <v>2.0091600721673259</v>
      </c>
      <c r="CU86" s="21">
        <f>BQ86*VLOOKUP(AM$6,'Greenhouse Gas Costs Avoided'!$A$2:$I$32,9,FALSE)</f>
        <v>2.2039704688009323</v>
      </c>
      <c r="CV86" s="21">
        <f>BR86*VLOOKUP(AN$6,'Greenhouse Gas Costs Avoided'!$A$2:$I$32,9,FALSE)</f>
        <v>2.4147228209427172</v>
      </c>
      <c r="CW86" s="21">
        <f>BS86*VLOOKUP(AO$6,'Greenhouse Gas Costs Avoided'!$A$2:$I$32,9,FALSE)</f>
        <v>2.6435055074141016</v>
      </c>
      <c r="CX86" s="21">
        <f>BT86*VLOOKUP(AP$6,'Greenhouse Gas Costs Avoided'!$A$2:$I$32,9,FALSE)</f>
        <v>2.8936658050138946</v>
      </c>
      <c r="CY86" s="21">
        <f>BU86*VLOOKUP(AQ$6,'Greenhouse Gas Costs Avoided'!$A$2:$I$32,9,FALSE)</f>
        <v>3.1670094520501597</v>
      </c>
      <c r="CZ86" s="21">
        <f>BV86*VLOOKUP(AR$6,'Greenhouse Gas Costs Avoided'!$A$2:$I$32,9,FALSE)</f>
        <v>3.4696024846318703</v>
      </c>
      <c r="DA86" s="21">
        <f>BW86*VLOOKUP(AS$6,'Greenhouse Gas Costs Avoided'!$A$2:$I$32,9,FALSE)</f>
        <v>3.8016643807416939</v>
      </c>
      <c r="DB86" s="21">
        <f>BX86*VLOOKUP(AT$6,'Greenhouse Gas Costs Avoided'!$A$2:$I$32,9,FALSE)</f>
        <v>4.1657946983243246</v>
      </c>
      <c r="DC86" s="21">
        <f>BY86*VLOOKUP(AU$6,'Greenhouse Gas Costs Avoided'!$A$2:$I$32,9,FALSE)</f>
        <v>4.5654558835919028</v>
      </c>
      <c r="DD86" s="21">
        <f>BZ86*VLOOKUP(AV$6,'Greenhouse Gas Costs Avoided'!$A$2:$I$32,9,FALSE)</f>
        <v>5.0035008741682265</v>
      </c>
      <c r="DE86" s="21">
        <f>CA86*VLOOKUP(AW$6,'Greenhouse Gas Costs Avoided'!$A$2:$I$32,9,FALSE)</f>
        <v>5.1473793563843691</v>
      </c>
      <c r="DF86" s="21">
        <f>CB86*VLOOKUP(AX$6,'Greenhouse Gas Costs Avoided'!$A$2:$I$32,9,FALSE)</f>
        <v>5.2963381923007766</v>
      </c>
      <c r="DG86" s="21">
        <f>CC86*VLOOKUP(AY$6,'Greenhouse Gas Costs Avoided'!$A$2:$I$32,9,FALSE)</f>
        <v>5.4493081891352544</v>
      </c>
      <c r="DH86" s="21">
        <f>CD86*VLOOKUP(AZ$6,'Greenhouse Gas Costs Avoided'!$A$2:$I$32,9,FALSE)</f>
        <v>5.606890825278958</v>
      </c>
      <c r="DI86" s="21">
        <f>CE86*VLOOKUP(BA$6,'Greenhouse Gas Costs Avoided'!$A$2:$I$32,9,FALSE)</f>
        <v>5.7675826620899597</v>
      </c>
      <c r="DJ86" s="21">
        <f>CF86*VLOOKUP(BB$6,'Greenhouse Gas Costs Avoided'!$A$2:$I$32,9,FALSE)</f>
        <v>5.935130766850258</v>
      </c>
      <c r="DK86" s="21">
        <f>CG86*VLOOKUP(BC$6,'Greenhouse Gas Costs Avoided'!$A$2:$I$32,9,FALSE)</f>
        <v>6.1052609366481567</v>
      </c>
      <c r="DL86" s="21">
        <f>CH86*VLOOKUP(BD$6,'Greenhouse Gas Costs Avoided'!$A$2:$I$32,9,FALSE)</f>
        <v>6.2788338222861402</v>
      </c>
      <c r="DM86" s="21">
        <f>CI86*VLOOKUP(BE$6,'Greenhouse Gas Costs Avoided'!$A$2:$I$32,9,FALSE)</f>
        <v>6.4570478846612929</v>
      </c>
      <c r="DN86" s="21">
        <f>CJ86*VLOOKUP(BF$6,'Greenhouse Gas Costs Avoided'!$A$2:$I$32,9,FALSE)</f>
        <v>6.6405150868084322</v>
      </c>
      <c r="DO86" s="21">
        <f>CK86*VLOOKUP(BG$6,'Greenhouse Gas Costs Avoided'!$A$2:$I$32,9,FALSE)</f>
        <v>6.8289022097138705</v>
      </c>
      <c r="DP86" s="21">
        <f>CL86*VLOOKUP(BH$6,'Greenhouse Gas Costs Avoided'!$A$2:$I$32,9,FALSE)</f>
        <v>7.0221809990540507</v>
      </c>
      <c r="DQ86" s="21">
        <f>CM86*VLOOKUP(BI$6,'Greenhouse Gas Costs Avoided'!$A$2:$I$32,9,FALSE)</f>
        <v>7.2198931009350886</v>
      </c>
      <c r="DR86" s="21">
        <f>CN86*VLOOKUP(BJ$6,'Greenhouse Gas Costs Avoided'!$A$2:$I$32,9,FALSE)</f>
        <v>7.4222972772007143</v>
      </c>
      <c r="DS86" s="164">
        <f>CO86*VLOOKUP(BK$6,'Greenhouse Gas Costs Avoided'!$A$2:$I$32,9,FALSE)</f>
        <v>7.6285297110405814</v>
      </c>
    </row>
    <row r="87" spans="1:123" x14ac:dyDescent="0.35">
      <c r="A87" s="174">
        <v>81</v>
      </c>
      <c r="B87" s="12">
        <v>1</v>
      </c>
      <c r="C87" s="175">
        <v>2023</v>
      </c>
      <c r="E87" s="20">
        <v>0</v>
      </c>
      <c r="F87" s="21">
        <v>82.346532180449415</v>
      </c>
      <c r="G87" s="21">
        <v>84.002844861871253</v>
      </c>
      <c r="H87" s="21">
        <v>85.659157543293105</v>
      </c>
      <c r="I87" s="21">
        <v>86.918851036576825</v>
      </c>
      <c r="J87" s="21">
        <v>88.178544529860531</v>
      </c>
      <c r="K87" s="21">
        <v>89.438238023144251</v>
      </c>
      <c r="L87" s="21">
        <v>90.697931516427971</v>
      </c>
      <c r="M87" s="21">
        <v>91.95762500971172</v>
      </c>
      <c r="N87" s="21">
        <v>93.21731850299544</v>
      </c>
      <c r="O87" s="21">
        <v>94.47701199627916</v>
      </c>
      <c r="P87" s="21">
        <v>95.73670548956288</v>
      </c>
      <c r="Q87" s="21">
        <v>96.996398982846586</v>
      </c>
      <c r="R87" s="21">
        <v>98.25609247613032</v>
      </c>
      <c r="S87" s="21">
        <v>99.65157958594628</v>
      </c>
      <c r="T87" s="21">
        <v>101.04706669576224</v>
      </c>
      <c r="U87" s="21">
        <v>102.4425538055782</v>
      </c>
      <c r="V87" s="21">
        <v>103.83804091539416</v>
      </c>
      <c r="W87" s="21">
        <v>105.23352802521011</v>
      </c>
      <c r="X87" s="21">
        <v>106.47156953138905</v>
      </c>
      <c r="Y87" s="21">
        <v>107.709611037568</v>
      </c>
      <c r="Z87" s="21">
        <v>108.94765254374694</v>
      </c>
      <c r="AA87" s="21">
        <v>110.18569404992589</v>
      </c>
      <c r="AB87" s="21">
        <v>111.42373555610482</v>
      </c>
      <c r="AC87" s="21">
        <v>112.86811731331359</v>
      </c>
      <c r="AD87" s="21">
        <v>114.31249907052236</v>
      </c>
      <c r="AE87" s="21">
        <v>115.75688082773114</v>
      </c>
      <c r="AF87" s="21">
        <v>117.20126258493991</v>
      </c>
      <c r="AG87" s="22">
        <v>118.64564434214866</v>
      </c>
      <c r="AI87" s="20">
        <v>0</v>
      </c>
      <c r="AJ87" s="21">
        <v>5.2166744805659615</v>
      </c>
      <c r="AK87" s="21">
        <v>5.3216023247413169</v>
      </c>
      <c r="AL87" s="21">
        <v>5.4265301689166732</v>
      </c>
      <c r="AM87" s="21">
        <v>5.5063320831654474</v>
      </c>
      <c r="AN87" s="21">
        <v>5.5861339974142208</v>
      </c>
      <c r="AO87" s="21">
        <v>5.665935911662995</v>
      </c>
      <c r="AP87" s="21">
        <v>5.7457378259117702</v>
      </c>
      <c r="AQ87" s="21">
        <v>5.8255397401605462</v>
      </c>
      <c r="AR87" s="21">
        <v>5.9053416544093205</v>
      </c>
      <c r="AS87" s="21">
        <v>5.9851435686580947</v>
      </c>
      <c r="AT87" s="21">
        <v>6.0649454829068699</v>
      </c>
      <c r="AU87" s="21">
        <v>6.1447473971556432</v>
      </c>
      <c r="AV87" s="21">
        <v>6.2245493114044184</v>
      </c>
      <c r="AW87" s="21">
        <v>6.312953786990386</v>
      </c>
      <c r="AX87" s="21">
        <v>6.4013582625763545</v>
      </c>
      <c r="AY87" s="21">
        <v>6.4897627381623222</v>
      </c>
      <c r="AZ87" s="21">
        <v>6.5781672137482907</v>
      </c>
      <c r="BA87" s="21">
        <v>6.6665716893342575</v>
      </c>
      <c r="BB87" s="21">
        <v>6.7450019445028957</v>
      </c>
      <c r="BC87" s="21">
        <v>6.8234321996715348</v>
      </c>
      <c r="BD87" s="21">
        <v>6.901862454840173</v>
      </c>
      <c r="BE87" s="21">
        <v>6.9802927100088112</v>
      </c>
      <c r="BF87" s="21">
        <v>7.0587229651774486</v>
      </c>
      <c r="BG87" s="21">
        <v>7.1502249295408609</v>
      </c>
      <c r="BH87" s="21">
        <v>7.2417268939042723</v>
      </c>
      <c r="BI87" s="21">
        <v>7.3332288582676846</v>
      </c>
      <c r="BJ87" s="21">
        <v>7.424730822631096</v>
      </c>
      <c r="BK87" s="22">
        <v>7.5162327869945065</v>
      </c>
      <c r="BM87" s="163">
        <f>VLOOKUP(BM$6,'MonteCarlo Policy Paths'!$N$2:$S$31,$B87+1,FALSE)</f>
        <v>18.946072246720579</v>
      </c>
      <c r="BN87" s="21">
        <f>VLOOKUP(BN$6,'MonteCarlo Policy Paths'!$N$2:$S$31,$B87+1,FALSE)</f>
        <v>19.920985834119051</v>
      </c>
      <c r="BO87" s="21">
        <f>VLOOKUP(BO$6,'MonteCarlo Policy Paths'!$N$2:$S$31,$B87+1,FALSE)</f>
        <v>20.944710352814074</v>
      </c>
      <c r="BP87" s="21">
        <f>VLOOKUP(BP$6,'MonteCarlo Policy Paths'!$N$2:$S$31,$B87+1,FALSE)</f>
        <v>22.017919567056939</v>
      </c>
      <c r="BQ87" s="21">
        <f>VLOOKUP(BQ$6,'MonteCarlo Policy Paths'!$N$2:$S$31,$B87+1,FALSE)</f>
        <v>23.125382269476081</v>
      </c>
      <c r="BR87" s="21">
        <f>VLOOKUP(BR$6,'MonteCarlo Policy Paths'!$N$2:$S$31,$B87+1,FALSE)</f>
        <v>24.222533249319248</v>
      </c>
      <c r="BS87" s="21">
        <f>VLOOKUP(BS$6,'MonteCarlo Policy Paths'!$N$2:$S$31,$B87+1,FALSE)</f>
        <v>25.344600035724898</v>
      </c>
      <c r="BT87" s="21">
        <f>VLOOKUP(BT$6,'MonteCarlo Policy Paths'!$N$2:$S$31,$B87+1,FALSE)</f>
        <v>26.511875533452777</v>
      </c>
      <c r="BU87" s="21">
        <f>VLOOKUP(BU$6,'MonteCarlo Policy Paths'!$N$2:$S$31,$B87+1,FALSE)</f>
        <v>27.727543772426976</v>
      </c>
      <c r="BV87" s="21">
        <f>VLOOKUP(BV$6,'MonteCarlo Policy Paths'!$N$2:$S$31,$B87+1,FALSE)</f>
        <v>29.105872242644537</v>
      </c>
      <c r="BW87" s="21">
        <f>VLOOKUP(BW$6,'MonteCarlo Policy Paths'!$N$2:$S$31,$B87+1,FALSE)</f>
        <v>30.561165854776764</v>
      </c>
      <c r="BX87" s="21">
        <f>VLOOKUP(BX$6,'MonteCarlo Policy Paths'!$N$2:$S$31,$B87+1,FALSE)</f>
        <v>32.089224147515601</v>
      </c>
      <c r="BY87" s="21">
        <f>VLOOKUP(BY$6,'MonteCarlo Policy Paths'!$N$2:$S$31,$B87+1,FALSE)</f>
        <v>33.693685354891386</v>
      </c>
      <c r="BZ87" s="21">
        <f>VLOOKUP(BZ$6,'MonteCarlo Policy Paths'!$N$2:$S$31,$B87+1,FALSE)</f>
        <v>35.378369622635958</v>
      </c>
      <c r="CA87" s="21">
        <f>VLOOKUP(CA$6,'MonteCarlo Policy Paths'!$N$2:$S$31,$B87+1,FALSE)</f>
        <v>37.147288103767757</v>
      </c>
      <c r="CB87" s="21">
        <f>VLOOKUP(CB$6,'MonteCarlo Policy Paths'!$N$2:$S$31,$B87+1,FALSE)</f>
        <v>39.004652508956148</v>
      </c>
      <c r="CC87" s="21">
        <f>VLOOKUP(CC$6,'MonteCarlo Policy Paths'!$N$2:$S$31,$B87+1,FALSE)</f>
        <v>40.954885134403959</v>
      </c>
      <c r="CD87" s="21">
        <f>VLOOKUP(CD$6,'MonteCarlo Policy Paths'!$N$2:$S$31,$B87+1,FALSE)</f>
        <v>43.002629391124159</v>
      </c>
      <c r="CE87" s="21">
        <f>VLOOKUP(CE$6,'MonteCarlo Policy Paths'!$N$2:$S$31,$B87+1,FALSE)</f>
        <v>45.152760860680367</v>
      </c>
      <c r="CF87" s="21">
        <f>VLOOKUP(CF$6,'MonteCarlo Policy Paths'!$N$2:$S$31,$B87+1,FALSE)</f>
        <v>47.410398903714388</v>
      </c>
      <c r="CG87" s="21">
        <f>VLOOKUP(CG$6,'MonteCarlo Policy Paths'!$N$2:$S$31,$B87+1,FALSE)</f>
        <v>49.780918848900107</v>
      </c>
      <c r="CH87" s="21">
        <f>VLOOKUP(CH$6,'MonteCarlo Policy Paths'!$N$2:$S$31,$B87+1,FALSE)</f>
        <v>52.269964791345117</v>
      </c>
      <c r="CI87" s="21">
        <f>VLOOKUP(CI$6,'MonteCarlo Policy Paths'!$N$2:$S$31,$B87+1,FALSE)</f>
        <v>54.883463030912374</v>
      </c>
      <c r="CJ87" s="21">
        <f>VLOOKUP(CJ$6,'MonteCarlo Policy Paths'!$N$2:$S$31,$B87+1,FALSE)</f>
        <v>57.627636182457998</v>
      </c>
      <c r="CK87" s="21">
        <f>VLOOKUP(CK$6,'MonteCarlo Policy Paths'!$N$2:$S$31,$B87+1,FALSE)</f>
        <v>60.509017991580897</v>
      </c>
      <c r="CL87" s="21">
        <f>VLOOKUP(CL$6,'MonteCarlo Policy Paths'!$N$2:$S$31,$B87+1,FALSE)</f>
        <v>63.534468891159946</v>
      </c>
      <c r="CM87" s="21">
        <f>VLOOKUP(CM$6,'MonteCarlo Policy Paths'!$N$2:$S$31,$B87+1,FALSE)</f>
        <v>66.711192335717939</v>
      </c>
      <c r="CN87" s="21">
        <f>VLOOKUP(CN$6,'MonteCarlo Policy Paths'!$N$2:$S$31,$B87+1,FALSE)</f>
        <v>70.04675195250384</v>
      </c>
      <c r="CO87" s="164">
        <f>VLOOKUP(CO$6,'MonteCarlo Policy Paths'!$N$2:$S$31,$B87+1,FALSE)</f>
        <v>73.54908955012904</v>
      </c>
      <c r="CQ87" s="163">
        <f>BM87*VLOOKUP(AI$6,'Greenhouse Gas Costs Avoided'!$A$2:$I$32,9,FALSE)</f>
        <v>1.2002386619007086</v>
      </c>
      <c r="CR87" s="21">
        <f>BN87*VLOOKUP(AJ$6,'Greenhouse Gas Costs Avoided'!$A$2:$I$32,9,FALSE)</f>
        <v>1.2619996941806579</v>
      </c>
      <c r="CS87" s="21">
        <f>BO87*VLOOKUP(AK$6,'Greenhouse Gas Costs Avoided'!$A$2:$I$32,9,FALSE)</f>
        <v>1.3268529118013257</v>
      </c>
      <c r="CT87" s="21">
        <f>BP87*VLOOKUP(AL$6,'Greenhouse Gas Costs Avoided'!$A$2:$I$32,9,FALSE)</f>
        <v>1.3948409979053111</v>
      </c>
      <c r="CU87" s="21">
        <f>BQ87*VLOOKUP(AM$6,'Greenhouse Gas Costs Avoided'!$A$2:$I$32,9,FALSE)</f>
        <v>1.464999051498006</v>
      </c>
      <c r="CV87" s="21">
        <f>BR87*VLOOKUP(AN$6,'Greenhouse Gas Costs Avoided'!$A$2:$I$32,9,FALSE)</f>
        <v>1.5345038547523033</v>
      </c>
      <c r="CW87" s="21">
        <f>BS87*VLOOKUP(AO$6,'Greenhouse Gas Costs Avoided'!$A$2:$I$32,9,FALSE)</f>
        <v>1.6055870809081549</v>
      </c>
      <c r="CX87" s="21">
        <f>BT87*VLOOKUP(AP$6,'Greenhouse Gas Costs Avoided'!$A$2:$I$32,9,FALSE)</f>
        <v>1.6795342908215394</v>
      </c>
      <c r="CY87" s="21">
        <f>BU87*VLOOKUP(AQ$6,'Greenhouse Gas Costs Avoided'!$A$2:$I$32,9,FALSE)</f>
        <v>1.7565471936259263</v>
      </c>
      <c r="CZ87" s="21">
        <f>BV87*VLOOKUP(AR$6,'Greenhouse Gas Costs Avoided'!$A$2:$I$32,9,FALSE)</f>
        <v>1.8438646648785721</v>
      </c>
      <c r="DA87" s="21">
        <f>BW87*VLOOKUP(AS$6,'Greenhouse Gas Costs Avoided'!$A$2:$I$32,9,FALSE)</f>
        <v>1.9360578981225007</v>
      </c>
      <c r="DB87" s="21">
        <f>BX87*VLOOKUP(AT$6,'Greenhouse Gas Costs Avoided'!$A$2:$I$32,9,FALSE)</f>
        <v>2.0328607930286258</v>
      </c>
      <c r="DC87" s="21">
        <f>BY87*VLOOKUP(AU$6,'Greenhouse Gas Costs Avoided'!$A$2:$I$32,9,FALSE)</f>
        <v>2.1345038326800574</v>
      </c>
      <c r="DD87" s="21">
        <f>BZ87*VLOOKUP(AV$6,'Greenhouse Gas Costs Avoided'!$A$2:$I$32,9,FALSE)</f>
        <v>2.2412290243140602</v>
      </c>
      <c r="DE87" s="21">
        <f>CA87*VLOOKUP(AW$6,'Greenhouse Gas Costs Avoided'!$A$2:$I$32,9,FALSE)</f>
        <v>2.3532904755297634</v>
      </c>
      <c r="DF87" s="21">
        <f>CB87*VLOOKUP(AX$6,'Greenhouse Gas Costs Avoided'!$A$2:$I$32,9,FALSE)</f>
        <v>2.4709549993062518</v>
      </c>
      <c r="DG87" s="21">
        <f>CC87*VLOOKUP(AY$6,'Greenhouse Gas Costs Avoided'!$A$2:$I$32,9,FALSE)</f>
        <v>2.5945027492715647</v>
      </c>
      <c r="DH87" s="21">
        <f>CD87*VLOOKUP(AZ$6,'Greenhouse Gas Costs Avoided'!$A$2:$I$32,9,FALSE)</f>
        <v>2.724227886735143</v>
      </c>
      <c r="DI87" s="21">
        <f>CE87*VLOOKUP(BA$6,'Greenhouse Gas Costs Avoided'!$A$2:$I$32,9,FALSE)</f>
        <v>2.8604392810719004</v>
      </c>
      <c r="DJ87" s="21">
        <f>CF87*VLOOKUP(BB$6,'Greenhouse Gas Costs Avoided'!$A$2:$I$32,9,FALSE)</f>
        <v>3.0034612451254952</v>
      </c>
      <c r="DK87" s="21">
        <f>CG87*VLOOKUP(BC$6,'Greenhouse Gas Costs Avoided'!$A$2:$I$32,9,FALSE)</f>
        <v>3.1536343073817701</v>
      </c>
      <c r="DL87" s="21">
        <f>CH87*VLOOKUP(BD$6,'Greenhouse Gas Costs Avoided'!$A$2:$I$32,9,FALSE)</f>
        <v>3.3113160227508591</v>
      </c>
      <c r="DM87" s="21">
        <f>CI87*VLOOKUP(BE$6,'Greenhouse Gas Costs Avoided'!$A$2:$I$32,9,FALSE)</f>
        <v>3.4768818238884021</v>
      </c>
      <c r="DN87" s="21">
        <f>CJ87*VLOOKUP(BF$6,'Greenhouse Gas Costs Avoided'!$A$2:$I$32,9,FALSE)</f>
        <v>3.6507259150828224</v>
      </c>
      <c r="DO87" s="21">
        <f>CK87*VLOOKUP(BG$6,'Greenhouse Gas Costs Avoided'!$A$2:$I$32,9,FALSE)</f>
        <v>3.8332622108369634</v>
      </c>
      <c r="DP87" s="21">
        <f>CL87*VLOOKUP(BH$6,'Greenhouse Gas Costs Avoided'!$A$2:$I$32,9,FALSE)</f>
        <v>4.0249253213788121</v>
      </c>
      <c r="DQ87" s="21">
        <f>CM87*VLOOKUP(BI$6,'Greenhouse Gas Costs Avoided'!$A$2:$I$32,9,FALSE)</f>
        <v>4.2261715874477526</v>
      </c>
      <c r="DR87" s="21">
        <f>CN87*VLOOKUP(BJ$6,'Greenhouse Gas Costs Avoided'!$A$2:$I$32,9,FALSE)</f>
        <v>4.4374801668201398</v>
      </c>
      <c r="DS87" s="164">
        <f>CO87*VLOOKUP(BK$6,'Greenhouse Gas Costs Avoided'!$A$2:$I$32,9,FALSE)</f>
        <v>4.6593541751611474</v>
      </c>
    </row>
    <row r="88" spans="1:123" x14ac:dyDescent="0.35">
      <c r="A88" s="174">
        <v>82</v>
      </c>
      <c r="B88" s="12">
        <v>5</v>
      </c>
      <c r="C88" s="175">
        <v>2023</v>
      </c>
      <c r="E88" s="20">
        <v>0</v>
      </c>
      <c r="F88" s="21">
        <v>82.346532180449415</v>
      </c>
      <c r="G88" s="21">
        <v>84.002844861871253</v>
      </c>
      <c r="H88" s="21">
        <v>85.659157543293105</v>
      </c>
      <c r="I88" s="21">
        <v>86.918851036576825</v>
      </c>
      <c r="J88" s="21">
        <v>88.178544529860531</v>
      </c>
      <c r="K88" s="21">
        <v>89.438238023144251</v>
      </c>
      <c r="L88" s="21">
        <v>90.697931516427971</v>
      </c>
      <c r="M88" s="21">
        <v>91.95762500971172</v>
      </c>
      <c r="N88" s="21">
        <v>93.21731850299544</v>
      </c>
      <c r="O88" s="21">
        <v>94.47701199627916</v>
      </c>
      <c r="P88" s="21">
        <v>95.73670548956288</v>
      </c>
      <c r="Q88" s="21">
        <v>96.996398982846586</v>
      </c>
      <c r="R88" s="21">
        <v>99.874634841342697</v>
      </c>
      <c r="S88" s="21">
        <v>101.93553668931256</v>
      </c>
      <c r="T88" s="21">
        <v>104.04258519817796</v>
      </c>
      <c r="U88" s="21">
        <v>106.18472717196582</v>
      </c>
      <c r="V88" s="21">
        <v>108.36780972271322</v>
      </c>
      <c r="W88" s="21">
        <v>110.57648338650839</v>
      </c>
      <c r="X88" s="21">
        <v>112.7694544213079</v>
      </c>
      <c r="Y88" s="21">
        <v>114.98228749612761</v>
      </c>
      <c r="Z88" s="21">
        <v>117.22345778349788</v>
      </c>
      <c r="AA88" s="21">
        <v>119.50474742044912</v>
      </c>
      <c r="AB88" s="21">
        <v>121.83201137782079</v>
      </c>
      <c r="AC88" s="21">
        <v>124.30483685770574</v>
      </c>
      <c r="AD88" s="21">
        <v>126.81952160325447</v>
      </c>
      <c r="AE88" s="21">
        <v>129.37127756316897</v>
      </c>
      <c r="AF88" s="21">
        <v>131.96243899653103</v>
      </c>
      <c r="AG88" s="22">
        <v>135.47056479945655</v>
      </c>
      <c r="AI88" s="20">
        <v>0</v>
      </c>
      <c r="AJ88" s="21">
        <v>5.2166744805659615</v>
      </c>
      <c r="AK88" s="21">
        <v>5.3216023247413169</v>
      </c>
      <c r="AL88" s="21">
        <v>5.4265301689166732</v>
      </c>
      <c r="AM88" s="21">
        <v>5.5063320831654474</v>
      </c>
      <c r="AN88" s="21">
        <v>5.5861339974142208</v>
      </c>
      <c r="AO88" s="21">
        <v>5.665935911662995</v>
      </c>
      <c r="AP88" s="21">
        <v>5.7457378259117702</v>
      </c>
      <c r="AQ88" s="21">
        <v>5.8255397401605462</v>
      </c>
      <c r="AR88" s="21">
        <v>5.9053416544093205</v>
      </c>
      <c r="AS88" s="21">
        <v>5.9851435686580947</v>
      </c>
      <c r="AT88" s="21">
        <v>6.0649454829068699</v>
      </c>
      <c r="AU88" s="21">
        <v>6.1447473971556432</v>
      </c>
      <c r="AV88" s="21">
        <v>6.327084396109818</v>
      </c>
      <c r="AW88" s="21">
        <v>6.4576430704410743</v>
      </c>
      <c r="AX88" s="21">
        <v>6.5911251478821242</v>
      </c>
      <c r="AY88" s="21">
        <v>6.7268304055597685</v>
      </c>
      <c r="AZ88" s="21">
        <v>6.8651292595600424</v>
      </c>
      <c r="BA88" s="21">
        <v>7.0050493173053994</v>
      </c>
      <c r="BB88" s="21">
        <v>7.1439746093722221</v>
      </c>
      <c r="BC88" s="21">
        <v>7.2841581669004034</v>
      </c>
      <c r="BD88" s="21">
        <v>7.426136894299721</v>
      </c>
      <c r="BE88" s="21">
        <v>7.5706571930511553</v>
      </c>
      <c r="BF88" s="21">
        <v>7.7180899770979394</v>
      </c>
      <c r="BG88" s="21">
        <v>7.8747441218959366</v>
      </c>
      <c r="BH88" s="21">
        <v>8.0340500621877027</v>
      </c>
      <c r="BI88" s="21">
        <v>8.1957044736636782</v>
      </c>
      <c r="BJ88" s="21">
        <v>8.3598552322508848</v>
      </c>
      <c r="BK88" s="22">
        <v>8.5820959249206545</v>
      </c>
      <c r="BM88" s="163">
        <f>VLOOKUP(BM$6,'MonteCarlo Policy Paths'!$N$2:$S$31,$B88+1,FALSE)</f>
        <v>24.184299884200797</v>
      </c>
      <c r="BN88" s="21">
        <f>VLOOKUP(BN$6,'MonteCarlo Policy Paths'!$N$2:$S$31,$B88+1,FALSE)</f>
        <v>26.797135120393484</v>
      </c>
      <c r="BO88" s="21">
        <f>VLOOKUP(BO$6,'MonteCarlo Policy Paths'!$N$2:$S$31,$B88+1,FALSE)</f>
        <v>29.690826715826198</v>
      </c>
      <c r="BP88" s="21">
        <f>VLOOKUP(BP$6,'MonteCarlo Policy Paths'!$N$2:$S$31,$B88+1,FALSE)</f>
        <v>32.893001978364566</v>
      </c>
      <c r="BQ88" s="21">
        <f>VLOOKUP(BQ$6,'MonteCarlo Policy Paths'!$N$2:$S$31,$B88+1,FALSE)</f>
        <v>36.420098382625895</v>
      </c>
      <c r="BR88" s="21">
        <f>VLOOKUP(BR$6,'MonteCarlo Policy Paths'!$N$2:$S$31,$B88+1,FALSE)</f>
        <v>40.279471956541457</v>
      </c>
      <c r="BS88" s="21">
        <f>VLOOKUP(BS$6,'MonteCarlo Policy Paths'!$N$2:$S$31,$B88+1,FALSE)</f>
        <v>44.515635375675203</v>
      </c>
      <c r="BT88" s="21">
        <f>VLOOKUP(BT$6,'MonteCarlo Policy Paths'!$N$2:$S$31,$B88+1,FALSE)</f>
        <v>49.196171227791872</v>
      </c>
      <c r="BU88" s="21">
        <f>VLOOKUP(BU$6,'MonteCarlo Policy Paths'!$N$2:$S$31,$B88+1,FALSE)</f>
        <v>54.364766335209197</v>
      </c>
      <c r="BV88" s="21">
        <f>VLOOKUP(BV$6,'MonteCarlo Policy Paths'!$N$2:$S$31,$B88+1,FALSE)</f>
        <v>60.140596575631633</v>
      </c>
      <c r="BW88" s="21">
        <f>VLOOKUP(BW$6,'MonteCarlo Policy Paths'!$N$2:$S$31,$B88+1,FALSE)</f>
        <v>66.545116533046993</v>
      </c>
      <c r="BX88" s="21">
        <f>VLOOKUP(BX$6,'MonteCarlo Policy Paths'!$N$2:$S$31,$B88+1,FALSE)</f>
        <v>73.642612105771832</v>
      </c>
      <c r="BY88" s="21">
        <f>VLOOKUP(BY$6,'MonteCarlo Policy Paths'!$N$2:$S$31,$B88+1,FALSE)</f>
        <v>81.515240678665066</v>
      </c>
      <c r="BZ88" s="21">
        <f>VLOOKUP(BZ$6,'MonteCarlo Policy Paths'!$N$2:$S$31,$B88+1,FALSE)</f>
        <v>90.237354922369406</v>
      </c>
      <c r="CA88" s="21">
        <f>VLOOKUP(CA$6,'MonteCarlo Policy Paths'!$N$2:$S$31,$B88+1,FALSE)</f>
        <v>92.736092415362535</v>
      </c>
      <c r="CB88" s="21">
        <f>VLOOKUP(CB$6,'MonteCarlo Policy Paths'!$N$2:$S$31,$B88+1,FALSE)</f>
        <v>95.321073906264047</v>
      </c>
      <c r="CC88" s="21">
        <f>VLOOKUP(CC$6,'MonteCarlo Policy Paths'!$N$2:$S$31,$B88+1,FALSE)</f>
        <v>97.972807459231774</v>
      </c>
      <c r="CD88" s="21">
        <f>VLOOKUP(CD$6,'MonteCarlo Policy Paths'!$N$2:$S$31,$B88+1,FALSE)</f>
        <v>100.70188743091984</v>
      </c>
      <c r="CE88" s="21">
        <f>VLOOKUP(CE$6,'MonteCarlo Policy Paths'!$N$2:$S$31,$B88+1,FALSE)</f>
        <v>103.48109827693068</v>
      </c>
      <c r="CF88" s="21">
        <f>VLOOKUP(CF$6,'MonteCarlo Policy Paths'!$N$2:$S$31,$B88+1,FALSE)</f>
        <v>106.37744326160868</v>
      </c>
      <c r="CG88" s="21">
        <f>VLOOKUP(CG$6,'MonteCarlo Policy Paths'!$N$2:$S$31,$B88+1,FALSE)</f>
        <v>109.31402956265458</v>
      </c>
      <c r="CH88" s="21">
        <f>VLOOKUP(CH$6,'MonteCarlo Policy Paths'!$N$2:$S$31,$B88+1,FALSE)</f>
        <v>112.30612514839871</v>
      </c>
      <c r="CI88" s="21">
        <f>VLOOKUP(CI$6,'MonteCarlo Policy Paths'!$N$2:$S$31,$B88+1,FALSE)</f>
        <v>115.37497116076017</v>
      </c>
      <c r="CJ88" s="21">
        <f>VLOOKUP(CJ$6,'MonteCarlo Policy Paths'!$N$2:$S$31,$B88+1,FALSE)</f>
        <v>118.53125256657755</v>
      </c>
      <c r="CK88" s="21">
        <f>VLOOKUP(CK$6,'MonteCarlo Policy Paths'!$N$2:$S$31,$B88+1,FALSE)</f>
        <v>121.76875646902944</v>
      </c>
      <c r="CL88" s="21">
        <f>VLOOKUP(CL$6,'MonteCarlo Policy Paths'!$N$2:$S$31,$B88+1,FALSE)</f>
        <v>125.08672773594304</v>
      </c>
      <c r="CM88" s="21">
        <f>VLOOKUP(CM$6,'MonteCarlo Policy Paths'!$N$2:$S$31,$B88+1,FALSE)</f>
        <v>128.47676069968128</v>
      </c>
      <c r="CN88" s="21">
        <f>VLOOKUP(CN$6,'MonteCarlo Policy Paths'!$N$2:$S$31,$B88+1,FALSE)</f>
        <v>131.94323193005201</v>
      </c>
      <c r="CO88" s="164">
        <f>VLOOKUP(CO$6,'MonteCarlo Policy Paths'!$N$2:$S$31,$B88+1,FALSE)</f>
        <v>135.47056479945655</v>
      </c>
      <c r="CQ88" s="163">
        <f>BM88*VLOOKUP(AI$6,'Greenhouse Gas Costs Avoided'!$A$2:$I$32,9,FALSE)</f>
        <v>1.5320817610121258</v>
      </c>
      <c r="CR88" s="21">
        <f>BN88*VLOOKUP(AJ$6,'Greenhouse Gas Costs Avoided'!$A$2:$I$32,9,FALSE)</f>
        <v>1.6976055607114411</v>
      </c>
      <c r="CS88" s="21">
        <f>BO88*VLOOKUP(AK$6,'Greenhouse Gas Costs Avoided'!$A$2:$I$32,9,FALSE)</f>
        <v>1.8809216846672472</v>
      </c>
      <c r="CT88" s="21">
        <f>BP88*VLOOKUP(AL$6,'Greenhouse Gas Costs Avoided'!$A$2:$I$32,9,FALSE)</f>
        <v>2.0837803301021003</v>
      </c>
      <c r="CU88" s="21">
        <f>BQ88*VLOOKUP(AM$6,'Greenhouse Gas Costs Avoided'!$A$2:$I$32,9,FALSE)</f>
        <v>2.3072228153580183</v>
      </c>
      <c r="CV88" s="21">
        <f>BR88*VLOOKUP(AN$6,'Greenhouse Gas Costs Avoided'!$A$2:$I$32,9,FALSE)</f>
        <v>2.5517151467399573</v>
      </c>
      <c r="CW88" s="21">
        <f>BS88*VLOOKUP(AO$6,'Greenhouse Gas Costs Avoided'!$A$2:$I$32,9,FALSE)</f>
        <v>2.8200772139570236</v>
      </c>
      <c r="CX88" s="21">
        <f>BT88*VLOOKUP(AP$6,'Greenhouse Gas Costs Avoided'!$A$2:$I$32,9,FALSE)</f>
        <v>3.1165903917263735</v>
      </c>
      <c r="CY88" s="21">
        <f>BU88*VLOOKUP(AQ$6,'Greenhouse Gas Costs Avoided'!$A$2:$I$32,9,FALSE)</f>
        <v>3.444022251736667</v>
      </c>
      <c r="CZ88" s="21">
        <f>BV88*VLOOKUP(AR$6,'Greenhouse Gas Costs Avoided'!$A$2:$I$32,9,FALSE)</f>
        <v>3.8099226171979153</v>
      </c>
      <c r="DA88" s="21">
        <f>BW88*VLOOKUP(AS$6,'Greenhouse Gas Costs Avoided'!$A$2:$I$32,9,FALSE)</f>
        <v>4.2156506416508543</v>
      </c>
      <c r="DB88" s="21">
        <f>BX88*VLOOKUP(AT$6,'Greenhouse Gas Costs Avoided'!$A$2:$I$32,9,FALSE)</f>
        <v>4.6652788536686769</v>
      </c>
      <c r="DC88" s="21">
        <f>BY88*VLOOKUP(AU$6,'Greenhouse Gas Costs Avoided'!$A$2:$I$32,9,FALSE)</f>
        <v>5.1640119451993618</v>
      </c>
      <c r="DD88" s="21">
        <f>BZ88*VLOOKUP(AV$6,'Greenhouse Gas Costs Avoided'!$A$2:$I$32,9,FALSE)</f>
        <v>5.7165601774917221</v>
      </c>
      <c r="DE88" s="21">
        <f>CA88*VLOOKUP(AW$6,'Greenhouse Gas Costs Avoided'!$A$2:$I$32,9,FALSE)</f>
        <v>5.8748558551380645</v>
      </c>
      <c r="DF88" s="21">
        <f>CB88*VLOOKUP(AX$6,'Greenhouse Gas Costs Avoided'!$A$2:$I$32,9,FALSE)</f>
        <v>6.0386151127443357</v>
      </c>
      <c r="DG88" s="21">
        <f>CC88*VLOOKUP(AY$6,'Greenhouse Gas Costs Avoided'!$A$2:$I$32,9,FALSE)</f>
        <v>6.2066031310462346</v>
      </c>
      <c r="DH88" s="21">
        <f>CD88*VLOOKUP(AZ$6,'Greenhouse Gas Costs Avoided'!$A$2:$I$32,9,FALSE)</f>
        <v>6.3794910653253769</v>
      </c>
      <c r="DI88" s="21">
        <f>CE88*VLOOKUP(BA$6,'Greenhouse Gas Costs Avoided'!$A$2:$I$32,9,FALSE)</f>
        <v>6.5555548036832505</v>
      </c>
      <c r="DJ88" s="21">
        <f>CF88*VLOOKUP(BB$6,'Greenhouse Gas Costs Avoided'!$A$2:$I$32,9,FALSE)</f>
        <v>6.7390390205459019</v>
      </c>
      <c r="DK88" s="21">
        <f>CG88*VLOOKUP(BC$6,'Greenhouse Gas Costs Avoided'!$A$2:$I$32,9,FALSE)</f>
        <v>6.9250725353887148</v>
      </c>
      <c r="DL88" s="21">
        <f>CH88*VLOOKUP(BD$6,'Greenhouse Gas Costs Avoided'!$A$2:$I$32,9,FALSE)</f>
        <v>7.114622578022705</v>
      </c>
      <c r="DM88" s="21">
        <f>CI88*VLOOKUP(BE$6,'Greenhouse Gas Costs Avoided'!$A$2:$I$32,9,FALSE)</f>
        <v>7.309034780377397</v>
      </c>
      <c r="DN88" s="21">
        <f>CJ88*VLOOKUP(BF$6,'Greenhouse Gas Costs Avoided'!$A$2:$I$32,9,FALSE)</f>
        <v>7.5089860379134308</v>
      </c>
      <c r="DO88" s="21">
        <f>CK88*VLOOKUP(BG$6,'Greenhouse Gas Costs Avoided'!$A$2:$I$32,9,FALSE)</f>
        <v>7.714082761982441</v>
      </c>
      <c r="DP88" s="21">
        <f>CL88*VLOOKUP(BH$6,'Greenhouse Gas Costs Avoided'!$A$2:$I$32,9,FALSE)</f>
        <v>7.9242771147625906</v>
      </c>
      <c r="DQ88" s="21">
        <f>CM88*VLOOKUP(BI$6,'Greenhouse Gas Costs Avoided'!$A$2:$I$32,9,FALSE)</f>
        <v>8.1390365949973802</v>
      </c>
      <c r="DR88" s="21">
        <f>CN88*VLOOKUP(BJ$6,'Greenhouse Gas Costs Avoided'!$A$2:$I$32,9,FALSE)</f>
        <v>8.358638459535694</v>
      </c>
      <c r="DS88" s="164">
        <f>CO88*VLOOKUP(BK$6,'Greenhouse Gas Costs Avoided'!$A$2:$I$32,9,FALSE)</f>
        <v>8.5820959249206545</v>
      </c>
    </row>
    <row r="89" spans="1:123" x14ac:dyDescent="0.35">
      <c r="A89" s="174">
        <v>83</v>
      </c>
      <c r="B89" s="12">
        <v>1</v>
      </c>
      <c r="C89" s="175">
        <v>2023</v>
      </c>
      <c r="E89" s="20">
        <v>0</v>
      </c>
      <c r="F89" s="21">
        <v>82.346532180449415</v>
      </c>
      <c r="G89" s="21">
        <v>84.002844861871253</v>
      </c>
      <c r="H89" s="21">
        <v>85.659157543293105</v>
      </c>
      <c r="I89" s="21">
        <v>86.918851036576825</v>
      </c>
      <c r="J89" s="21">
        <v>88.178544529860531</v>
      </c>
      <c r="K89" s="21">
        <v>89.438238023144251</v>
      </c>
      <c r="L89" s="21">
        <v>90.697931516427971</v>
      </c>
      <c r="M89" s="21">
        <v>91.95762500971172</v>
      </c>
      <c r="N89" s="21">
        <v>93.21731850299544</v>
      </c>
      <c r="O89" s="21">
        <v>94.47701199627916</v>
      </c>
      <c r="P89" s="21">
        <v>95.73670548956288</v>
      </c>
      <c r="Q89" s="21">
        <v>96.996398982846586</v>
      </c>
      <c r="R89" s="21">
        <v>98.25609247613032</v>
      </c>
      <c r="S89" s="21">
        <v>99.65157958594628</v>
      </c>
      <c r="T89" s="21">
        <v>101.04706669576224</v>
      </c>
      <c r="U89" s="21">
        <v>102.4425538055782</v>
      </c>
      <c r="V89" s="21">
        <v>103.83804091539416</v>
      </c>
      <c r="W89" s="21">
        <v>105.23352802521011</v>
      </c>
      <c r="X89" s="21">
        <v>106.47156953138905</v>
      </c>
      <c r="Y89" s="21">
        <v>107.709611037568</v>
      </c>
      <c r="Z89" s="21">
        <v>108.94765254374694</v>
      </c>
      <c r="AA89" s="21">
        <v>110.18569404992589</v>
      </c>
      <c r="AB89" s="21">
        <v>111.42373555610482</v>
      </c>
      <c r="AC89" s="21">
        <v>112.86811731331359</v>
      </c>
      <c r="AD89" s="21">
        <v>114.31249907052236</v>
      </c>
      <c r="AE89" s="21">
        <v>115.75688082773114</v>
      </c>
      <c r="AF89" s="21">
        <v>117.20126258493991</v>
      </c>
      <c r="AG89" s="22">
        <v>118.64564434214866</v>
      </c>
      <c r="AI89" s="20">
        <v>0</v>
      </c>
      <c r="AJ89" s="21">
        <v>5.2166744805659615</v>
      </c>
      <c r="AK89" s="21">
        <v>5.3216023247413169</v>
      </c>
      <c r="AL89" s="21">
        <v>5.4265301689166732</v>
      </c>
      <c r="AM89" s="21">
        <v>5.5063320831654474</v>
      </c>
      <c r="AN89" s="21">
        <v>5.5861339974142208</v>
      </c>
      <c r="AO89" s="21">
        <v>5.665935911662995</v>
      </c>
      <c r="AP89" s="21">
        <v>5.7457378259117702</v>
      </c>
      <c r="AQ89" s="21">
        <v>5.8255397401605462</v>
      </c>
      <c r="AR89" s="21">
        <v>5.9053416544093205</v>
      </c>
      <c r="AS89" s="21">
        <v>5.9851435686580947</v>
      </c>
      <c r="AT89" s="21">
        <v>6.0649454829068699</v>
      </c>
      <c r="AU89" s="21">
        <v>6.1447473971556432</v>
      </c>
      <c r="AV89" s="21">
        <v>6.2245493114044184</v>
      </c>
      <c r="AW89" s="21">
        <v>6.312953786990386</v>
      </c>
      <c r="AX89" s="21">
        <v>6.4013582625763545</v>
      </c>
      <c r="AY89" s="21">
        <v>6.4897627381623222</v>
      </c>
      <c r="AZ89" s="21">
        <v>6.5781672137482907</v>
      </c>
      <c r="BA89" s="21">
        <v>6.6665716893342575</v>
      </c>
      <c r="BB89" s="21">
        <v>6.7450019445028957</v>
      </c>
      <c r="BC89" s="21">
        <v>6.8234321996715348</v>
      </c>
      <c r="BD89" s="21">
        <v>6.901862454840173</v>
      </c>
      <c r="BE89" s="21">
        <v>6.9802927100088112</v>
      </c>
      <c r="BF89" s="21">
        <v>7.0587229651774486</v>
      </c>
      <c r="BG89" s="21">
        <v>7.1502249295408609</v>
      </c>
      <c r="BH89" s="21">
        <v>7.2417268939042723</v>
      </c>
      <c r="BI89" s="21">
        <v>7.3332288582676846</v>
      </c>
      <c r="BJ89" s="21">
        <v>7.424730822631096</v>
      </c>
      <c r="BK89" s="22">
        <v>7.5162327869945065</v>
      </c>
      <c r="BM89" s="163">
        <f>VLOOKUP(BM$6,'MonteCarlo Policy Paths'!$N$2:$S$31,$B89+1,FALSE)</f>
        <v>18.946072246720579</v>
      </c>
      <c r="BN89" s="21">
        <f>VLOOKUP(BN$6,'MonteCarlo Policy Paths'!$N$2:$S$31,$B89+1,FALSE)</f>
        <v>19.920985834119051</v>
      </c>
      <c r="BO89" s="21">
        <f>VLOOKUP(BO$6,'MonteCarlo Policy Paths'!$N$2:$S$31,$B89+1,FALSE)</f>
        <v>20.944710352814074</v>
      </c>
      <c r="BP89" s="21">
        <f>VLOOKUP(BP$6,'MonteCarlo Policy Paths'!$N$2:$S$31,$B89+1,FALSE)</f>
        <v>22.017919567056939</v>
      </c>
      <c r="BQ89" s="21">
        <f>VLOOKUP(BQ$6,'MonteCarlo Policy Paths'!$N$2:$S$31,$B89+1,FALSE)</f>
        <v>23.125382269476081</v>
      </c>
      <c r="BR89" s="21">
        <f>VLOOKUP(BR$6,'MonteCarlo Policy Paths'!$N$2:$S$31,$B89+1,FALSE)</f>
        <v>24.222533249319248</v>
      </c>
      <c r="BS89" s="21">
        <f>VLOOKUP(BS$6,'MonteCarlo Policy Paths'!$N$2:$S$31,$B89+1,FALSE)</f>
        <v>25.344600035724898</v>
      </c>
      <c r="BT89" s="21">
        <f>VLOOKUP(BT$6,'MonteCarlo Policy Paths'!$N$2:$S$31,$B89+1,FALSE)</f>
        <v>26.511875533452777</v>
      </c>
      <c r="BU89" s="21">
        <f>VLOOKUP(BU$6,'MonteCarlo Policy Paths'!$N$2:$S$31,$B89+1,FALSE)</f>
        <v>27.727543772426976</v>
      </c>
      <c r="BV89" s="21">
        <f>VLOOKUP(BV$6,'MonteCarlo Policy Paths'!$N$2:$S$31,$B89+1,FALSE)</f>
        <v>29.105872242644537</v>
      </c>
      <c r="BW89" s="21">
        <f>VLOOKUP(BW$6,'MonteCarlo Policy Paths'!$N$2:$S$31,$B89+1,FALSE)</f>
        <v>30.561165854776764</v>
      </c>
      <c r="BX89" s="21">
        <f>VLOOKUP(BX$6,'MonteCarlo Policy Paths'!$N$2:$S$31,$B89+1,FALSE)</f>
        <v>32.089224147515601</v>
      </c>
      <c r="BY89" s="21">
        <f>VLOOKUP(BY$6,'MonteCarlo Policy Paths'!$N$2:$S$31,$B89+1,FALSE)</f>
        <v>33.693685354891386</v>
      </c>
      <c r="BZ89" s="21">
        <f>VLOOKUP(BZ$6,'MonteCarlo Policy Paths'!$N$2:$S$31,$B89+1,FALSE)</f>
        <v>35.378369622635958</v>
      </c>
      <c r="CA89" s="21">
        <f>VLOOKUP(CA$6,'MonteCarlo Policy Paths'!$N$2:$S$31,$B89+1,FALSE)</f>
        <v>37.147288103767757</v>
      </c>
      <c r="CB89" s="21">
        <f>VLOOKUP(CB$6,'MonteCarlo Policy Paths'!$N$2:$S$31,$B89+1,FALSE)</f>
        <v>39.004652508956148</v>
      </c>
      <c r="CC89" s="21">
        <f>VLOOKUP(CC$6,'MonteCarlo Policy Paths'!$N$2:$S$31,$B89+1,FALSE)</f>
        <v>40.954885134403959</v>
      </c>
      <c r="CD89" s="21">
        <f>VLOOKUP(CD$6,'MonteCarlo Policy Paths'!$N$2:$S$31,$B89+1,FALSE)</f>
        <v>43.002629391124159</v>
      </c>
      <c r="CE89" s="21">
        <f>VLOOKUP(CE$6,'MonteCarlo Policy Paths'!$N$2:$S$31,$B89+1,FALSE)</f>
        <v>45.152760860680367</v>
      </c>
      <c r="CF89" s="21">
        <f>VLOOKUP(CF$6,'MonteCarlo Policy Paths'!$N$2:$S$31,$B89+1,FALSE)</f>
        <v>47.410398903714388</v>
      </c>
      <c r="CG89" s="21">
        <f>VLOOKUP(CG$6,'MonteCarlo Policy Paths'!$N$2:$S$31,$B89+1,FALSE)</f>
        <v>49.780918848900107</v>
      </c>
      <c r="CH89" s="21">
        <f>VLOOKUP(CH$6,'MonteCarlo Policy Paths'!$N$2:$S$31,$B89+1,FALSE)</f>
        <v>52.269964791345117</v>
      </c>
      <c r="CI89" s="21">
        <f>VLOOKUP(CI$6,'MonteCarlo Policy Paths'!$N$2:$S$31,$B89+1,FALSE)</f>
        <v>54.883463030912374</v>
      </c>
      <c r="CJ89" s="21">
        <f>VLOOKUP(CJ$6,'MonteCarlo Policy Paths'!$N$2:$S$31,$B89+1,FALSE)</f>
        <v>57.627636182457998</v>
      </c>
      <c r="CK89" s="21">
        <f>VLOOKUP(CK$6,'MonteCarlo Policy Paths'!$N$2:$S$31,$B89+1,FALSE)</f>
        <v>60.509017991580897</v>
      </c>
      <c r="CL89" s="21">
        <f>VLOOKUP(CL$6,'MonteCarlo Policy Paths'!$N$2:$S$31,$B89+1,FALSE)</f>
        <v>63.534468891159946</v>
      </c>
      <c r="CM89" s="21">
        <f>VLOOKUP(CM$6,'MonteCarlo Policy Paths'!$N$2:$S$31,$B89+1,FALSE)</f>
        <v>66.711192335717939</v>
      </c>
      <c r="CN89" s="21">
        <f>VLOOKUP(CN$6,'MonteCarlo Policy Paths'!$N$2:$S$31,$B89+1,FALSE)</f>
        <v>70.04675195250384</v>
      </c>
      <c r="CO89" s="164">
        <f>VLOOKUP(CO$6,'MonteCarlo Policy Paths'!$N$2:$S$31,$B89+1,FALSE)</f>
        <v>73.54908955012904</v>
      </c>
      <c r="CQ89" s="163">
        <f>BM89*VLOOKUP(AI$6,'Greenhouse Gas Costs Avoided'!$A$2:$I$32,9,FALSE)</f>
        <v>1.2002386619007086</v>
      </c>
      <c r="CR89" s="21">
        <f>BN89*VLOOKUP(AJ$6,'Greenhouse Gas Costs Avoided'!$A$2:$I$32,9,FALSE)</f>
        <v>1.2619996941806579</v>
      </c>
      <c r="CS89" s="21">
        <f>BO89*VLOOKUP(AK$6,'Greenhouse Gas Costs Avoided'!$A$2:$I$32,9,FALSE)</f>
        <v>1.3268529118013257</v>
      </c>
      <c r="CT89" s="21">
        <f>BP89*VLOOKUP(AL$6,'Greenhouse Gas Costs Avoided'!$A$2:$I$32,9,FALSE)</f>
        <v>1.3948409979053111</v>
      </c>
      <c r="CU89" s="21">
        <f>BQ89*VLOOKUP(AM$6,'Greenhouse Gas Costs Avoided'!$A$2:$I$32,9,FALSE)</f>
        <v>1.464999051498006</v>
      </c>
      <c r="CV89" s="21">
        <f>BR89*VLOOKUP(AN$6,'Greenhouse Gas Costs Avoided'!$A$2:$I$32,9,FALSE)</f>
        <v>1.5345038547523033</v>
      </c>
      <c r="CW89" s="21">
        <f>BS89*VLOOKUP(AO$6,'Greenhouse Gas Costs Avoided'!$A$2:$I$32,9,FALSE)</f>
        <v>1.6055870809081549</v>
      </c>
      <c r="CX89" s="21">
        <f>BT89*VLOOKUP(AP$6,'Greenhouse Gas Costs Avoided'!$A$2:$I$32,9,FALSE)</f>
        <v>1.6795342908215394</v>
      </c>
      <c r="CY89" s="21">
        <f>BU89*VLOOKUP(AQ$6,'Greenhouse Gas Costs Avoided'!$A$2:$I$32,9,FALSE)</f>
        <v>1.7565471936259263</v>
      </c>
      <c r="CZ89" s="21">
        <f>BV89*VLOOKUP(AR$6,'Greenhouse Gas Costs Avoided'!$A$2:$I$32,9,FALSE)</f>
        <v>1.8438646648785721</v>
      </c>
      <c r="DA89" s="21">
        <f>BW89*VLOOKUP(AS$6,'Greenhouse Gas Costs Avoided'!$A$2:$I$32,9,FALSE)</f>
        <v>1.9360578981225007</v>
      </c>
      <c r="DB89" s="21">
        <f>BX89*VLOOKUP(AT$6,'Greenhouse Gas Costs Avoided'!$A$2:$I$32,9,FALSE)</f>
        <v>2.0328607930286258</v>
      </c>
      <c r="DC89" s="21">
        <f>BY89*VLOOKUP(AU$6,'Greenhouse Gas Costs Avoided'!$A$2:$I$32,9,FALSE)</f>
        <v>2.1345038326800574</v>
      </c>
      <c r="DD89" s="21">
        <f>BZ89*VLOOKUP(AV$6,'Greenhouse Gas Costs Avoided'!$A$2:$I$32,9,FALSE)</f>
        <v>2.2412290243140602</v>
      </c>
      <c r="DE89" s="21">
        <f>CA89*VLOOKUP(AW$6,'Greenhouse Gas Costs Avoided'!$A$2:$I$32,9,FALSE)</f>
        <v>2.3532904755297634</v>
      </c>
      <c r="DF89" s="21">
        <f>CB89*VLOOKUP(AX$6,'Greenhouse Gas Costs Avoided'!$A$2:$I$32,9,FALSE)</f>
        <v>2.4709549993062518</v>
      </c>
      <c r="DG89" s="21">
        <f>CC89*VLOOKUP(AY$6,'Greenhouse Gas Costs Avoided'!$A$2:$I$32,9,FALSE)</f>
        <v>2.5945027492715647</v>
      </c>
      <c r="DH89" s="21">
        <f>CD89*VLOOKUP(AZ$6,'Greenhouse Gas Costs Avoided'!$A$2:$I$32,9,FALSE)</f>
        <v>2.724227886735143</v>
      </c>
      <c r="DI89" s="21">
        <f>CE89*VLOOKUP(BA$6,'Greenhouse Gas Costs Avoided'!$A$2:$I$32,9,FALSE)</f>
        <v>2.8604392810719004</v>
      </c>
      <c r="DJ89" s="21">
        <f>CF89*VLOOKUP(BB$6,'Greenhouse Gas Costs Avoided'!$A$2:$I$32,9,FALSE)</f>
        <v>3.0034612451254952</v>
      </c>
      <c r="DK89" s="21">
        <f>CG89*VLOOKUP(BC$6,'Greenhouse Gas Costs Avoided'!$A$2:$I$32,9,FALSE)</f>
        <v>3.1536343073817701</v>
      </c>
      <c r="DL89" s="21">
        <f>CH89*VLOOKUP(BD$6,'Greenhouse Gas Costs Avoided'!$A$2:$I$32,9,FALSE)</f>
        <v>3.3113160227508591</v>
      </c>
      <c r="DM89" s="21">
        <f>CI89*VLOOKUP(BE$6,'Greenhouse Gas Costs Avoided'!$A$2:$I$32,9,FALSE)</f>
        <v>3.4768818238884021</v>
      </c>
      <c r="DN89" s="21">
        <f>CJ89*VLOOKUP(BF$6,'Greenhouse Gas Costs Avoided'!$A$2:$I$32,9,FALSE)</f>
        <v>3.6507259150828224</v>
      </c>
      <c r="DO89" s="21">
        <f>CK89*VLOOKUP(BG$6,'Greenhouse Gas Costs Avoided'!$A$2:$I$32,9,FALSE)</f>
        <v>3.8332622108369634</v>
      </c>
      <c r="DP89" s="21">
        <f>CL89*VLOOKUP(BH$6,'Greenhouse Gas Costs Avoided'!$A$2:$I$32,9,FALSE)</f>
        <v>4.0249253213788121</v>
      </c>
      <c r="DQ89" s="21">
        <f>CM89*VLOOKUP(BI$6,'Greenhouse Gas Costs Avoided'!$A$2:$I$32,9,FALSE)</f>
        <v>4.2261715874477526</v>
      </c>
      <c r="DR89" s="21">
        <f>CN89*VLOOKUP(BJ$6,'Greenhouse Gas Costs Avoided'!$A$2:$I$32,9,FALSE)</f>
        <v>4.4374801668201398</v>
      </c>
      <c r="DS89" s="164">
        <f>CO89*VLOOKUP(BK$6,'Greenhouse Gas Costs Avoided'!$A$2:$I$32,9,FALSE)</f>
        <v>4.6593541751611474</v>
      </c>
    </row>
    <row r="90" spans="1:123" x14ac:dyDescent="0.35">
      <c r="A90" s="174">
        <v>84</v>
      </c>
      <c r="B90" s="12">
        <v>3</v>
      </c>
      <c r="C90" s="175">
        <v>2023</v>
      </c>
      <c r="E90" s="20">
        <v>0</v>
      </c>
      <c r="F90" s="21">
        <v>82.346532180449415</v>
      </c>
      <c r="G90" s="21">
        <v>84.002844861871253</v>
      </c>
      <c r="H90" s="21">
        <v>85.659157543293105</v>
      </c>
      <c r="I90" s="21">
        <v>86.918851036576825</v>
      </c>
      <c r="J90" s="21">
        <v>88.178544529860531</v>
      </c>
      <c r="K90" s="21">
        <v>89.438238023144251</v>
      </c>
      <c r="L90" s="21">
        <v>90.697931516427971</v>
      </c>
      <c r="M90" s="21">
        <v>91.95762500971172</v>
      </c>
      <c r="N90" s="21">
        <v>93.21731850299544</v>
      </c>
      <c r="O90" s="21">
        <v>94.47701199627916</v>
      </c>
      <c r="P90" s="21">
        <v>95.73670548956288</v>
      </c>
      <c r="Q90" s="21">
        <v>96.996398982846586</v>
      </c>
      <c r="R90" s="21">
        <v>101.49317720655506</v>
      </c>
      <c r="S90" s="21">
        <v>104.21949379267882</v>
      </c>
      <c r="T90" s="21">
        <v>107.03810370059369</v>
      </c>
      <c r="U90" s="21">
        <v>109.92690053835344</v>
      </c>
      <c r="V90" s="21">
        <v>112.89757853003228</v>
      </c>
      <c r="W90" s="21">
        <v>115.91943874780665</v>
      </c>
      <c r="X90" s="21">
        <v>119.06733931122673</v>
      </c>
      <c r="Y90" s="21">
        <v>122.25496395468721</v>
      </c>
      <c r="Z90" s="21">
        <v>125.4992630232488</v>
      </c>
      <c r="AA90" s="21">
        <v>128.82380079097237</v>
      </c>
      <c r="AB90" s="21">
        <v>132.24028719953677</v>
      </c>
      <c r="AC90" s="21">
        <v>135.74155640209787</v>
      </c>
      <c r="AD90" s="21">
        <v>139.32654413598658</v>
      </c>
      <c r="AE90" s="21">
        <v>142.9856742986068</v>
      </c>
      <c r="AF90" s="21">
        <v>146.72361540812219</v>
      </c>
      <c r="AG90" s="22">
        <v>150.52284977717397</v>
      </c>
      <c r="AI90" s="20">
        <v>0</v>
      </c>
      <c r="AJ90" s="21">
        <v>5.2166744805659615</v>
      </c>
      <c r="AK90" s="21">
        <v>5.3216023247413169</v>
      </c>
      <c r="AL90" s="21">
        <v>5.4265301689166732</v>
      </c>
      <c r="AM90" s="21">
        <v>5.5063320831654474</v>
      </c>
      <c r="AN90" s="21">
        <v>5.5861339974142208</v>
      </c>
      <c r="AO90" s="21">
        <v>5.665935911662995</v>
      </c>
      <c r="AP90" s="21">
        <v>5.7457378259117702</v>
      </c>
      <c r="AQ90" s="21">
        <v>5.8255397401605462</v>
      </c>
      <c r="AR90" s="21">
        <v>5.9053416544093205</v>
      </c>
      <c r="AS90" s="21">
        <v>5.9851435686580947</v>
      </c>
      <c r="AT90" s="21">
        <v>6.0649454829068699</v>
      </c>
      <c r="AU90" s="21">
        <v>6.1447473971556432</v>
      </c>
      <c r="AV90" s="21">
        <v>6.4296194808152167</v>
      </c>
      <c r="AW90" s="21">
        <v>6.6023323538917609</v>
      </c>
      <c r="AX90" s="21">
        <v>6.7808920331878957</v>
      </c>
      <c r="AY90" s="21">
        <v>6.9638980729572149</v>
      </c>
      <c r="AZ90" s="21">
        <v>7.1520913053717949</v>
      </c>
      <c r="BA90" s="21">
        <v>7.3435269452765404</v>
      </c>
      <c r="BB90" s="21">
        <v>7.5429472742415475</v>
      </c>
      <c r="BC90" s="21">
        <v>7.744884134129272</v>
      </c>
      <c r="BD90" s="21">
        <v>7.950411333759269</v>
      </c>
      <c r="BE90" s="21">
        <v>8.161021676093501</v>
      </c>
      <c r="BF90" s="21">
        <v>8.3774569890184303</v>
      </c>
      <c r="BG90" s="21">
        <v>8.5992633142510115</v>
      </c>
      <c r="BH90" s="21">
        <v>8.8263732304711304</v>
      </c>
      <c r="BI90" s="21">
        <v>9.05818008905967</v>
      </c>
      <c r="BJ90" s="21">
        <v>9.2949796418706736</v>
      </c>
      <c r="BK90" s="22">
        <v>9.5356621388007277</v>
      </c>
      <c r="BM90" s="163">
        <f>VLOOKUP(BM$6,'MonteCarlo Policy Paths'!$N$2:$S$31,$B90+1,FALSE)</f>
        <v>24.400896901266854</v>
      </c>
      <c r="BN90" s="21">
        <f>VLOOKUP(BN$6,'MonteCarlo Policy Paths'!$N$2:$S$31,$B90+1,FALSE)</f>
        <v>27.277092285564247</v>
      </c>
      <c r="BO90" s="21">
        <f>VLOOKUP(BO$6,'MonteCarlo Policy Paths'!$N$2:$S$31,$B90+1,FALSE)</f>
        <v>30.488398193607274</v>
      </c>
      <c r="BP90" s="21">
        <f>VLOOKUP(BP$6,'MonteCarlo Policy Paths'!$N$2:$S$31,$B90+1,FALSE)</f>
        <v>34.070901710124843</v>
      </c>
      <c r="BQ90" s="21">
        <f>VLOOKUP(BQ$6,'MonteCarlo Policy Paths'!$N$2:$S$31,$B90+1,FALSE)</f>
        <v>38.049962908416198</v>
      </c>
      <c r="BR90" s="21">
        <f>VLOOKUP(BR$6,'MonteCarlo Policy Paths'!$N$2:$S$31,$B90+1,FALSE)</f>
        <v>42.441930627628253</v>
      </c>
      <c r="BS90" s="21">
        <f>VLOOKUP(BS$6,'MonteCarlo Policy Paths'!$N$2:$S$31,$B90+1,FALSE)</f>
        <v>47.302864628556662</v>
      </c>
      <c r="BT90" s="21">
        <f>VLOOKUP(BT$6,'MonteCarlo Policy Paths'!$N$2:$S$31,$B90+1,FALSE)</f>
        <v>52.715092471952183</v>
      </c>
      <c r="BU90" s="21">
        <f>VLOOKUP(BU$6,'MonteCarlo Policy Paths'!$N$2:$S$31,$B90+1,FALSE)</f>
        <v>58.737483764437521</v>
      </c>
      <c r="BV90" s="21">
        <f>VLOOKUP(BV$6,'MonteCarlo Policy Paths'!$N$2:$S$31,$B90+1,FALSE)</f>
        <v>65.512636340122413</v>
      </c>
      <c r="BW90" s="21">
        <f>VLOOKUP(BW$6,'MonteCarlo Policy Paths'!$N$2:$S$31,$B90+1,FALSE)</f>
        <v>73.079994851258945</v>
      </c>
      <c r="BX90" s="21">
        <f>VLOOKUP(BX$6,'MonteCarlo Policy Paths'!$N$2:$S$31,$B90+1,FALSE)</f>
        <v>81.527096411801594</v>
      </c>
      <c r="BY90" s="21">
        <f>VLOOKUP(BY$6,'MonteCarlo Policy Paths'!$N$2:$S$31,$B90+1,FALSE)</f>
        <v>90.963600198236662</v>
      </c>
      <c r="BZ90" s="21">
        <f>VLOOKUP(BZ$6,'MonteCarlo Policy Paths'!$N$2:$S$31,$B90+1,FALSE)</f>
        <v>101.49317720655506</v>
      </c>
      <c r="CA90" s="21">
        <f>VLOOKUP(CA$6,'MonteCarlo Policy Paths'!$N$2:$S$31,$B90+1,FALSE)</f>
        <v>104.21949379267882</v>
      </c>
      <c r="CB90" s="21">
        <f>VLOOKUP(CB$6,'MonteCarlo Policy Paths'!$N$2:$S$31,$B90+1,FALSE)</f>
        <v>107.03810370059369</v>
      </c>
      <c r="CC90" s="21">
        <f>VLOOKUP(CC$6,'MonteCarlo Policy Paths'!$N$2:$S$31,$B90+1,FALSE)</f>
        <v>109.92690053835344</v>
      </c>
      <c r="CD90" s="21">
        <f>VLOOKUP(CD$6,'MonteCarlo Policy Paths'!$N$2:$S$31,$B90+1,FALSE)</f>
        <v>112.89757853003228</v>
      </c>
      <c r="CE90" s="21">
        <f>VLOOKUP(CE$6,'MonteCarlo Policy Paths'!$N$2:$S$31,$B90+1,FALSE)</f>
        <v>115.91943874780665</v>
      </c>
      <c r="CF90" s="21">
        <f>VLOOKUP(CF$6,'MonteCarlo Policy Paths'!$N$2:$S$31,$B90+1,FALSE)</f>
        <v>119.06733931122673</v>
      </c>
      <c r="CG90" s="21">
        <f>VLOOKUP(CG$6,'MonteCarlo Policy Paths'!$N$2:$S$31,$B90+1,FALSE)</f>
        <v>122.25496395468721</v>
      </c>
      <c r="CH90" s="21">
        <f>VLOOKUP(CH$6,'MonteCarlo Policy Paths'!$N$2:$S$31,$B90+1,FALSE)</f>
        <v>125.4992630232488</v>
      </c>
      <c r="CI90" s="21">
        <f>VLOOKUP(CI$6,'MonteCarlo Policy Paths'!$N$2:$S$31,$B90+1,FALSE)</f>
        <v>128.82380079097237</v>
      </c>
      <c r="CJ90" s="21">
        <f>VLOOKUP(CJ$6,'MonteCarlo Policy Paths'!$N$2:$S$31,$B90+1,FALSE)</f>
        <v>132.24028719953677</v>
      </c>
      <c r="CK90" s="21">
        <f>VLOOKUP(CK$6,'MonteCarlo Policy Paths'!$N$2:$S$31,$B90+1,FALSE)</f>
        <v>135.74155640209787</v>
      </c>
      <c r="CL90" s="21">
        <f>VLOOKUP(CL$6,'MonteCarlo Policy Paths'!$N$2:$S$31,$B90+1,FALSE)</f>
        <v>139.32654413598658</v>
      </c>
      <c r="CM90" s="21">
        <f>VLOOKUP(CM$6,'MonteCarlo Policy Paths'!$N$2:$S$31,$B90+1,FALSE)</f>
        <v>142.9856742986068</v>
      </c>
      <c r="CN90" s="21">
        <f>VLOOKUP(CN$6,'MonteCarlo Policy Paths'!$N$2:$S$31,$B90+1,FALSE)</f>
        <v>146.72361540812219</v>
      </c>
      <c r="CO90" s="164">
        <f>VLOOKUP(CO$6,'MonteCarlo Policy Paths'!$N$2:$S$31,$B90+1,FALSE)</f>
        <v>150.52284977717397</v>
      </c>
      <c r="CQ90" s="163">
        <f>BM90*VLOOKUP(AI$6,'Greenhouse Gas Costs Avoided'!$A$2:$I$32,9,FALSE)</f>
        <v>1.5458032390340439</v>
      </c>
      <c r="CR90" s="21">
        <f>BN90*VLOOKUP(AJ$6,'Greenhouse Gas Costs Avoided'!$A$2:$I$32,9,FALSE)</f>
        <v>1.7280109734108424</v>
      </c>
      <c r="CS90" s="21">
        <f>BO90*VLOOKUP(AK$6,'Greenhouse Gas Costs Avoided'!$A$2:$I$32,9,FALSE)</f>
        <v>1.9314480476408618</v>
      </c>
      <c r="CT90" s="21">
        <f>BP90*VLOOKUP(AL$6,'Greenhouse Gas Costs Avoided'!$A$2:$I$32,9,FALSE)</f>
        <v>2.1584005880368746</v>
      </c>
      <c r="CU90" s="21">
        <f>BQ90*VLOOKUP(AM$6,'Greenhouse Gas Costs Avoided'!$A$2:$I$32,9,FALSE)</f>
        <v>2.4104751619151044</v>
      </c>
      <c r="CV90" s="21">
        <f>BR90*VLOOKUP(AN$6,'Greenhouse Gas Costs Avoided'!$A$2:$I$32,9,FALSE)</f>
        <v>2.6887074725371978</v>
      </c>
      <c r="CW90" s="21">
        <f>BS90*VLOOKUP(AO$6,'Greenhouse Gas Costs Avoided'!$A$2:$I$32,9,FALSE)</f>
        <v>2.996648920499946</v>
      </c>
      <c r="CX90" s="21">
        <f>BT90*VLOOKUP(AP$6,'Greenhouse Gas Costs Avoided'!$A$2:$I$32,9,FALSE)</f>
        <v>3.339514978438852</v>
      </c>
      <c r="CY90" s="21">
        <f>BU90*VLOOKUP(AQ$6,'Greenhouse Gas Costs Avoided'!$A$2:$I$32,9,FALSE)</f>
        <v>3.7210350514231747</v>
      </c>
      <c r="CZ90" s="21">
        <f>BV90*VLOOKUP(AR$6,'Greenhouse Gas Costs Avoided'!$A$2:$I$32,9,FALSE)</f>
        <v>4.1502427497639598</v>
      </c>
      <c r="DA90" s="21">
        <f>BW90*VLOOKUP(AS$6,'Greenhouse Gas Costs Avoided'!$A$2:$I$32,9,FALSE)</f>
        <v>4.6296369025600148</v>
      </c>
      <c r="DB90" s="21">
        <f>BX90*VLOOKUP(AT$6,'Greenhouse Gas Costs Avoided'!$A$2:$I$32,9,FALSE)</f>
        <v>5.1647630090130283</v>
      </c>
      <c r="DC90" s="21">
        <f>BY90*VLOOKUP(AU$6,'Greenhouse Gas Costs Avoided'!$A$2:$I$32,9,FALSE)</f>
        <v>5.7625680068068199</v>
      </c>
      <c r="DD90" s="21">
        <f>BZ90*VLOOKUP(AV$6,'Greenhouse Gas Costs Avoided'!$A$2:$I$32,9,FALSE)</f>
        <v>6.4296194808152167</v>
      </c>
      <c r="DE90" s="21">
        <f>CA90*VLOOKUP(AW$6,'Greenhouse Gas Costs Avoided'!$A$2:$I$32,9,FALSE)</f>
        <v>6.6023323538917609</v>
      </c>
      <c r="DF90" s="21">
        <f>CB90*VLOOKUP(AX$6,'Greenhouse Gas Costs Avoided'!$A$2:$I$32,9,FALSE)</f>
        <v>6.7808920331878957</v>
      </c>
      <c r="DG90" s="21">
        <f>CC90*VLOOKUP(AY$6,'Greenhouse Gas Costs Avoided'!$A$2:$I$32,9,FALSE)</f>
        <v>6.9638980729572149</v>
      </c>
      <c r="DH90" s="21">
        <f>CD90*VLOOKUP(AZ$6,'Greenhouse Gas Costs Avoided'!$A$2:$I$32,9,FALSE)</f>
        <v>7.1520913053717949</v>
      </c>
      <c r="DI90" s="21">
        <f>CE90*VLOOKUP(BA$6,'Greenhouse Gas Costs Avoided'!$A$2:$I$32,9,FALSE)</f>
        <v>7.3435269452765404</v>
      </c>
      <c r="DJ90" s="21">
        <f>CF90*VLOOKUP(BB$6,'Greenhouse Gas Costs Avoided'!$A$2:$I$32,9,FALSE)</f>
        <v>7.5429472742415475</v>
      </c>
      <c r="DK90" s="21">
        <f>CG90*VLOOKUP(BC$6,'Greenhouse Gas Costs Avoided'!$A$2:$I$32,9,FALSE)</f>
        <v>7.744884134129272</v>
      </c>
      <c r="DL90" s="21">
        <f>CH90*VLOOKUP(BD$6,'Greenhouse Gas Costs Avoided'!$A$2:$I$32,9,FALSE)</f>
        <v>7.950411333759269</v>
      </c>
      <c r="DM90" s="21">
        <f>CI90*VLOOKUP(BE$6,'Greenhouse Gas Costs Avoided'!$A$2:$I$32,9,FALSE)</f>
        <v>8.161021676093501</v>
      </c>
      <c r="DN90" s="21">
        <f>CJ90*VLOOKUP(BF$6,'Greenhouse Gas Costs Avoided'!$A$2:$I$32,9,FALSE)</f>
        <v>8.3774569890184303</v>
      </c>
      <c r="DO90" s="21">
        <f>CK90*VLOOKUP(BG$6,'Greenhouse Gas Costs Avoided'!$A$2:$I$32,9,FALSE)</f>
        <v>8.5992633142510115</v>
      </c>
      <c r="DP90" s="21">
        <f>CL90*VLOOKUP(BH$6,'Greenhouse Gas Costs Avoided'!$A$2:$I$32,9,FALSE)</f>
        <v>8.8263732304711304</v>
      </c>
      <c r="DQ90" s="21">
        <f>CM90*VLOOKUP(BI$6,'Greenhouse Gas Costs Avoided'!$A$2:$I$32,9,FALSE)</f>
        <v>9.05818008905967</v>
      </c>
      <c r="DR90" s="21">
        <f>CN90*VLOOKUP(BJ$6,'Greenhouse Gas Costs Avoided'!$A$2:$I$32,9,FALSE)</f>
        <v>9.2949796418706736</v>
      </c>
      <c r="DS90" s="164">
        <f>CO90*VLOOKUP(BK$6,'Greenhouse Gas Costs Avoided'!$A$2:$I$32,9,FALSE)</f>
        <v>9.5356621388007277</v>
      </c>
    </row>
    <row r="91" spans="1:123" x14ac:dyDescent="0.35">
      <c r="A91" s="174">
        <v>85</v>
      </c>
      <c r="B91" s="12">
        <v>4</v>
      </c>
      <c r="C91" s="175">
        <v>2023</v>
      </c>
      <c r="E91" s="20">
        <v>0</v>
      </c>
      <c r="F91" s="21">
        <v>82.346532180449415</v>
      </c>
      <c r="G91" s="21">
        <v>84.002844861871253</v>
      </c>
      <c r="H91" s="21">
        <v>85.659157543293105</v>
      </c>
      <c r="I91" s="21">
        <v>86.918851036576825</v>
      </c>
      <c r="J91" s="21">
        <v>88.178544529860531</v>
      </c>
      <c r="K91" s="21">
        <v>89.438238023144251</v>
      </c>
      <c r="L91" s="21">
        <v>90.697931516427971</v>
      </c>
      <c r="M91" s="21">
        <v>91.95762500971172</v>
      </c>
      <c r="N91" s="21">
        <v>93.21731850299544</v>
      </c>
      <c r="O91" s="21">
        <v>94.47701199627916</v>
      </c>
      <c r="P91" s="21">
        <v>95.73670548956288</v>
      </c>
      <c r="Q91" s="21">
        <v>96.996398982846586</v>
      </c>
      <c r="R91" s="21">
        <v>98.25609247613032</v>
      </c>
      <c r="S91" s="21">
        <v>99.65157958594628</v>
      </c>
      <c r="T91" s="21">
        <v>101.04706669576224</v>
      </c>
      <c r="U91" s="21">
        <v>102.4425538055782</v>
      </c>
      <c r="V91" s="21">
        <v>103.83804091539416</v>
      </c>
      <c r="W91" s="21">
        <v>105.23352802521011</v>
      </c>
      <c r="X91" s="21">
        <v>106.47156953138905</v>
      </c>
      <c r="Y91" s="21">
        <v>107.709611037568</v>
      </c>
      <c r="Z91" s="21">
        <v>108.94765254374694</v>
      </c>
      <c r="AA91" s="21">
        <v>110.18569404992589</v>
      </c>
      <c r="AB91" s="21">
        <v>111.42373555610482</v>
      </c>
      <c r="AC91" s="21">
        <v>112.86811731331359</v>
      </c>
      <c r="AD91" s="21">
        <v>114.31249907052236</v>
      </c>
      <c r="AE91" s="21">
        <v>115.75688082773114</v>
      </c>
      <c r="AF91" s="21">
        <v>117.20126258493991</v>
      </c>
      <c r="AG91" s="22">
        <v>119.5319620819439</v>
      </c>
      <c r="AI91" s="20">
        <v>0</v>
      </c>
      <c r="AJ91" s="21">
        <v>5.2166744805659615</v>
      </c>
      <c r="AK91" s="21">
        <v>5.3216023247413169</v>
      </c>
      <c r="AL91" s="21">
        <v>5.4265301689166732</v>
      </c>
      <c r="AM91" s="21">
        <v>5.5063320831654474</v>
      </c>
      <c r="AN91" s="21">
        <v>5.5861339974142208</v>
      </c>
      <c r="AO91" s="21">
        <v>5.665935911662995</v>
      </c>
      <c r="AP91" s="21">
        <v>5.7457378259117702</v>
      </c>
      <c r="AQ91" s="21">
        <v>5.8255397401605462</v>
      </c>
      <c r="AR91" s="21">
        <v>5.9053416544093205</v>
      </c>
      <c r="AS91" s="21">
        <v>5.9851435686580947</v>
      </c>
      <c r="AT91" s="21">
        <v>6.0649454829068699</v>
      </c>
      <c r="AU91" s="21">
        <v>6.1447473971556432</v>
      </c>
      <c r="AV91" s="21">
        <v>6.2245493114044184</v>
      </c>
      <c r="AW91" s="21">
        <v>6.312953786990386</v>
      </c>
      <c r="AX91" s="21">
        <v>6.4013582625763545</v>
      </c>
      <c r="AY91" s="21">
        <v>6.4897627381623222</v>
      </c>
      <c r="AZ91" s="21">
        <v>6.5781672137482907</v>
      </c>
      <c r="BA91" s="21">
        <v>6.6665716893342575</v>
      </c>
      <c r="BB91" s="21">
        <v>6.7450019445028957</v>
      </c>
      <c r="BC91" s="21">
        <v>6.8234321996715348</v>
      </c>
      <c r="BD91" s="21">
        <v>6.901862454840173</v>
      </c>
      <c r="BE91" s="21">
        <v>6.9802927100088112</v>
      </c>
      <c r="BF91" s="21">
        <v>7.0587229651774486</v>
      </c>
      <c r="BG91" s="21">
        <v>7.1502249295408609</v>
      </c>
      <c r="BH91" s="21">
        <v>7.2417268939042723</v>
      </c>
      <c r="BI91" s="21">
        <v>7.3332288582676846</v>
      </c>
      <c r="BJ91" s="21">
        <v>7.424730822631096</v>
      </c>
      <c r="BK91" s="22">
        <v>7.5723812490175435</v>
      </c>
      <c r="BM91" s="163">
        <f>VLOOKUP(BM$6,'MonteCarlo Policy Paths'!$N$2:$S$31,$B91+1,FALSE)</f>
        <v>21.456887556927661</v>
      </c>
      <c r="BN91" s="21">
        <f>VLOOKUP(BN$6,'MonteCarlo Policy Paths'!$N$2:$S$31,$B91+1,FALSE)</f>
        <v>23.119081894670884</v>
      </c>
      <c r="BO91" s="21">
        <f>VLOOKUP(BO$6,'MonteCarlo Policy Paths'!$N$2:$S$31,$B91+1,FALSE)</f>
        <v>24.918982795429599</v>
      </c>
      <c r="BP91" s="21">
        <f>VLOOKUP(BP$6,'MonteCarlo Policy Paths'!$N$2:$S$31,$B91+1,FALSE)</f>
        <v>26.866510906830612</v>
      </c>
      <c r="BQ91" s="21">
        <f>VLOOKUP(BQ$6,'MonteCarlo Policy Paths'!$N$2:$S$31,$B91+1,FALSE)</f>
        <v>28.957808063155838</v>
      </c>
      <c r="BR91" s="21">
        <f>VLOOKUP(BR$6,'MonteCarlo Policy Paths'!$N$2:$S$31,$B91+1,FALSE)</f>
        <v>31.169773267386955</v>
      </c>
      <c r="BS91" s="21">
        <f>VLOOKUP(BS$6,'MonteCarlo Policy Paths'!$N$2:$S$31,$B91+1,FALSE)</f>
        <v>33.536503079259326</v>
      </c>
      <c r="BT91" s="21">
        <f>VLOOKUP(BT$6,'MonteCarlo Policy Paths'!$N$2:$S$31,$B91+1,FALSE)</f>
        <v>36.094562758542168</v>
      </c>
      <c r="BU91" s="21">
        <f>VLOOKUP(BU$6,'MonteCarlo Policy Paths'!$N$2:$S$31,$B91+1,FALSE)</f>
        <v>38.859796339203925</v>
      </c>
      <c r="BV91" s="21">
        <f>VLOOKUP(BV$6,'MonteCarlo Policy Paths'!$N$2:$S$31,$B91+1,FALSE)</f>
        <v>41.937214526892696</v>
      </c>
      <c r="BW91" s="21">
        <f>VLOOKUP(BW$6,'MonteCarlo Policy Paths'!$N$2:$S$31,$B91+1,FALSE)</f>
        <v>45.285702034805901</v>
      </c>
      <c r="BX91" s="21">
        <f>VLOOKUP(BX$6,'MonteCarlo Policy Paths'!$N$2:$S$31,$B91+1,FALSE)</f>
        <v>48.923675973628832</v>
      </c>
      <c r="BY91" s="21">
        <f>VLOOKUP(BY$6,'MonteCarlo Policy Paths'!$N$2:$S$31,$B91+1,FALSE)</f>
        <v>52.880283256992421</v>
      </c>
      <c r="BZ91" s="21">
        <f>VLOOKUP(BZ$6,'MonteCarlo Policy Paths'!$N$2:$S$31,$B91+1,FALSE)</f>
        <v>57.179951130409847</v>
      </c>
      <c r="CA91" s="21">
        <f>VLOOKUP(CA$6,'MonteCarlo Policy Paths'!$N$2:$S$31,$B91+1,FALSE)</f>
        <v>59.199989570907007</v>
      </c>
      <c r="CB91" s="21">
        <f>VLOOKUP(CB$6,'MonteCarlo Policy Paths'!$N$2:$S$31,$B91+1,FALSE)</f>
        <v>61.304348310445278</v>
      </c>
      <c r="CC91" s="21">
        <f>VLOOKUP(CC$6,'MonteCarlo Policy Paths'!$N$2:$S$31,$B91+1,FALSE)</f>
        <v>63.486799757257046</v>
      </c>
      <c r="CD91" s="21">
        <f>VLOOKUP(CD$6,'MonteCarlo Policy Paths'!$N$2:$S$31,$B91+1,FALSE)</f>
        <v>65.754412861465767</v>
      </c>
      <c r="CE91" s="21">
        <f>VLOOKUP(CE$6,'MonteCarlo Policy Paths'!$N$2:$S$31,$B91+1,FALSE)</f>
        <v>68.097759333367534</v>
      </c>
      <c r="CF91" s="21">
        <f>VLOOKUP(CF$6,'MonteCarlo Policy Paths'!$N$2:$S$31,$B91+1,FALSE)</f>
        <v>70.548973057852507</v>
      </c>
      <c r="CG91" s="21">
        <f>VLOOKUP(CG$6,'MonteCarlo Policy Paths'!$N$2:$S$31,$B91+1,FALSE)</f>
        <v>73.077007009761019</v>
      </c>
      <c r="CH91" s="21">
        <f>VLOOKUP(CH$6,'MonteCarlo Policy Paths'!$N$2:$S$31,$B91+1,FALSE)</f>
        <v>75.691476032446857</v>
      </c>
      <c r="CI91" s="21">
        <f>VLOOKUP(CI$6,'MonteCarlo Policy Paths'!$N$2:$S$31,$B91+1,FALSE)</f>
        <v>78.404802280730166</v>
      </c>
      <c r="CJ91" s="21">
        <f>VLOOKUP(CJ$6,'MonteCarlo Policy Paths'!$N$2:$S$31,$B91+1,FALSE)</f>
        <v>81.224927058038162</v>
      </c>
      <c r="CK91" s="21">
        <f>VLOOKUP(CK$6,'MonteCarlo Policy Paths'!$N$2:$S$31,$B91+1,FALSE)</f>
        <v>84.152487263770951</v>
      </c>
      <c r="CL91" s="21">
        <f>VLOOKUP(CL$6,'MonteCarlo Policy Paths'!$N$2:$S$31,$B91+1,FALSE)</f>
        <v>87.19069011352974</v>
      </c>
      <c r="CM91" s="21">
        <f>VLOOKUP(CM$6,'MonteCarlo Policy Paths'!$N$2:$S$31,$B91+1,FALSE)</f>
        <v>90.339519718236858</v>
      </c>
      <c r="CN91" s="21">
        <f>VLOOKUP(CN$6,'MonteCarlo Policy Paths'!$N$2:$S$31,$B91+1,FALSE)</f>
        <v>93.604800202242828</v>
      </c>
      <c r="CO91" s="164">
        <f>VLOOKUP(CO$6,'MonteCarlo Policy Paths'!$N$2:$S$31,$B91+1,FALSE)</f>
        <v>96.983684685934094</v>
      </c>
      <c r="CQ91" s="163">
        <f>BM91*VLOOKUP(AI$6,'Greenhouse Gas Costs Avoided'!$A$2:$I$32,9,FALSE)</f>
        <v>1.3592994724454583</v>
      </c>
      <c r="CR91" s="21">
        <f>BN91*VLOOKUP(AJ$6,'Greenhouse Gas Costs Avoided'!$A$2:$I$32,9,FALSE)</f>
        <v>1.4645999210963487</v>
      </c>
      <c r="CS91" s="21">
        <f>BO91*VLOOKUP(AK$6,'Greenhouse Gas Costs Avoided'!$A$2:$I$32,9,FALSE)</f>
        <v>1.5786241167474793</v>
      </c>
      <c r="CT91" s="21">
        <f>BP91*VLOOKUP(AL$6,'Greenhouse Gas Costs Avoided'!$A$2:$I$32,9,FALSE)</f>
        <v>1.7020005350363183</v>
      </c>
      <c r="CU91" s="21">
        <f>BQ91*VLOOKUP(AM$6,'Greenhouse Gas Costs Avoided'!$A$2:$I$32,9,FALSE)</f>
        <v>1.8344847601494692</v>
      </c>
      <c r="CV91" s="21">
        <f>BR91*VLOOKUP(AN$6,'Greenhouse Gas Costs Avoided'!$A$2:$I$32,9,FALSE)</f>
        <v>1.9746133378475101</v>
      </c>
      <c r="CW91" s="21">
        <f>BS91*VLOOKUP(AO$6,'Greenhouse Gas Costs Avoided'!$A$2:$I$32,9,FALSE)</f>
        <v>2.1245462941611284</v>
      </c>
      <c r="CX91" s="21">
        <f>BT91*VLOOKUP(AP$6,'Greenhouse Gas Costs Avoided'!$A$2:$I$32,9,FALSE)</f>
        <v>2.2866000479177169</v>
      </c>
      <c r="CY91" s="21">
        <f>BU91*VLOOKUP(AQ$6,'Greenhouse Gas Costs Avoided'!$A$2:$I$32,9,FALSE)</f>
        <v>2.4617783228380428</v>
      </c>
      <c r="CZ91" s="21">
        <f>BV91*VLOOKUP(AR$6,'Greenhouse Gas Costs Avoided'!$A$2:$I$32,9,FALSE)</f>
        <v>2.6567335747552212</v>
      </c>
      <c r="DA91" s="21">
        <f>BW91*VLOOKUP(AS$6,'Greenhouse Gas Costs Avoided'!$A$2:$I$32,9,FALSE)</f>
        <v>2.8688611394320973</v>
      </c>
      <c r="DB91" s="21">
        <f>BX91*VLOOKUP(AT$6,'Greenhouse Gas Costs Avoided'!$A$2:$I$32,9,FALSE)</f>
        <v>3.099327745676475</v>
      </c>
      <c r="DC91" s="21">
        <f>BY91*VLOOKUP(AU$6,'Greenhouse Gas Costs Avoided'!$A$2:$I$32,9,FALSE)</f>
        <v>3.3499798581359799</v>
      </c>
      <c r="DD91" s="21">
        <f>BZ91*VLOOKUP(AV$6,'Greenhouse Gas Costs Avoided'!$A$2:$I$32,9,FALSE)</f>
        <v>3.6223649492411436</v>
      </c>
      <c r="DE91" s="21">
        <f>CA91*VLOOKUP(AW$6,'Greenhouse Gas Costs Avoided'!$A$2:$I$32,9,FALSE)</f>
        <v>3.7503349159570667</v>
      </c>
      <c r="DF91" s="21">
        <f>CB91*VLOOKUP(AX$6,'Greenhouse Gas Costs Avoided'!$A$2:$I$32,9,FALSE)</f>
        <v>3.8836465958035138</v>
      </c>
      <c r="DG91" s="21">
        <f>CC91*VLOOKUP(AY$6,'Greenhouse Gas Costs Avoided'!$A$2:$I$32,9,FALSE)</f>
        <v>4.0219054692034097</v>
      </c>
      <c r="DH91" s="21">
        <f>CD91*VLOOKUP(AZ$6,'Greenhouse Gas Costs Avoided'!$A$2:$I$32,9,FALSE)</f>
        <v>4.1655593560070496</v>
      </c>
      <c r="DI91" s="21">
        <f>CE91*VLOOKUP(BA$6,'Greenhouse Gas Costs Avoided'!$A$2:$I$32,9,FALSE)</f>
        <v>4.3140109715809301</v>
      </c>
      <c r="DJ91" s="21">
        <f>CF91*VLOOKUP(BB$6,'Greenhouse Gas Costs Avoided'!$A$2:$I$32,9,FALSE)</f>
        <v>4.4692960059878768</v>
      </c>
      <c r="DK91" s="21">
        <f>CG91*VLOOKUP(BC$6,'Greenhouse Gas Costs Avoided'!$A$2:$I$32,9,FALSE)</f>
        <v>4.629447622014963</v>
      </c>
      <c r="DL91" s="21">
        <f>CH91*VLOOKUP(BD$6,'Greenhouse Gas Costs Avoided'!$A$2:$I$32,9,FALSE)</f>
        <v>4.7950749225184994</v>
      </c>
      <c r="DM91" s="21">
        <f>CI91*VLOOKUP(BE$6,'Greenhouse Gas Costs Avoided'!$A$2:$I$32,9,FALSE)</f>
        <v>4.9669648542748472</v>
      </c>
      <c r="DN91" s="21">
        <f>CJ91*VLOOKUP(BF$6,'Greenhouse Gas Costs Avoided'!$A$2:$I$32,9,FALSE)</f>
        <v>5.1456205009456273</v>
      </c>
      <c r="DO91" s="21">
        <f>CK91*VLOOKUP(BG$6,'Greenhouse Gas Costs Avoided'!$A$2:$I$32,9,FALSE)</f>
        <v>5.331082210275417</v>
      </c>
      <c r="DP91" s="21">
        <f>CL91*VLOOKUP(BH$6,'Greenhouse Gas Costs Avoided'!$A$2:$I$32,9,FALSE)</f>
        <v>5.5235531602164318</v>
      </c>
      <c r="DQ91" s="21">
        <f>CM91*VLOOKUP(BI$6,'Greenhouse Gas Costs Avoided'!$A$2:$I$32,9,FALSE)</f>
        <v>5.723032344191421</v>
      </c>
      <c r="DR91" s="21">
        <f>CN91*VLOOKUP(BJ$6,'Greenhouse Gas Costs Avoided'!$A$2:$I$32,9,FALSE)</f>
        <v>5.9298887220104266</v>
      </c>
      <c r="DS91" s="164">
        <f>CO91*VLOOKUP(BK$6,'Greenhouse Gas Costs Avoided'!$A$2:$I$32,9,FALSE)</f>
        <v>6.1439419431008639</v>
      </c>
    </row>
    <row r="92" spans="1:123" x14ac:dyDescent="0.35">
      <c r="A92" s="174">
        <v>86</v>
      </c>
      <c r="B92" s="12">
        <v>1</v>
      </c>
      <c r="C92" s="175">
        <v>2023</v>
      </c>
      <c r="E92" s="20">
        <v>0</v>
      </c>
      <c r="F92" s="21">
        <v>82.346532180449415</v>
      </c>
      <c r="G92" s="21">
        <v>84.002844861871253</v>
      </c>
      <c r="H92" s="21">
        <v>85.659157543293105</v>
      </c>
      <c r="I92" s="21">
        <v>86.918851036576825</v>
      </c>
      <c r="J92" s="21">
        <v>88.178544529860531</v>
      </c>
      <c r="K92" s="21">
        <v>89.438238023144251</v>
      </c>
      <c r="L92" s="21">
        <v>90.697931516427971</v>
      </c>
      <c r="M92" s="21">
        <v>91.95762500971172</v>
      </c>
      <c r="N92" s="21">
        <v>93.21731850299544</v>
      </c>
      <c r="O92" s="21">
        <v>94.47701199627916</v>
      </c>
      <c r="P92" s="21">
        <v>95.73670548956288</v>
      </c>
      <c r="Q92" s="21">
        <v>96.996398982846586</v>
      </c>
      <c r="R92" s="21">
        <v>98.25609247613032</v>
      </c>
      <c r="S92" s="21">
        <v>99.65157958594628</v>
      </c>
      <c r="T92" s="21">
        <v>101.04706669576224</v>
      </c>
      <c r="U92" s="21">
        <v>102.4425538055782</v>
      </c>
      <c r="V92" s="21">
        <v>103.83804091539416</v>
      </c>
      <c r="W92" s="21">
        <v>105.23352802521011</v>
      </c>
      <c r="X92" s="21">
        <v>106.47156953138905</v>
      </c>
      <c r="Y92" s="21">
        <v>107.709611037568</v>
      </c>
      <c r="Z92" s="21">
        <v>108.94765254374694</v>
      </c>
      <c r="AA92" s="21">
        <v>110.18569404992589</v>
      </c>
      <c r="AB92" s="21">
        <v>111.42373555610482</v>
      </c>
      <c r="AC92" s="21">
        <v>112.86811731331359</v>
      </c>
      <c r="AD92" s="21">
        <v>114.31249907052236</v>
      </c>
      <c r="AE92" s="21">
        <v>115.75688082773114</v>
      </c>
      <c r="AF92" s="21">
        <v>117.20126258493991</v>
      </c>
      <c r="AG92" s="22">
        <v>118.64564434214866</v>
      </c>
      <c r="AI92" s="20">
        <v>0</v>
      </c>
      <c r="AJ92" s="21">
        <v>5.2166744805659615</v>
      </c>
      <c r="AK92" s="21">
        <v>5.3216023247413169</v>
      </c>
      <c r="AL92" s="21">
        <v>5.4265301689166732</v>
      </c>
      <c r="AM92" s="21">
        <v>5.5063320831654474</v>
      </c>
      <c r="AN92" s="21">
        <v>5.5861339974142208</v>
      </c>
      <c r="AO92" s="21">
        <v>5.665935911662995</v>
      </c>
      <c r="AP92" s="21">
        <v>5.7457378259117702</v>
      </c>
      <c r="AQ92" s="21">
        <v>5.8255397401605462</v>
      </c>
      <c r="AR92" s="21">
        <v>5.9053416544093205</v>
      </c>
      <c r="AS92" s="21">
        <v>5.9851435686580947</v>
      </c>
      <c r="AT92" s="21">
        <v>6.0649454829068699</v>
      </c>
      <c r="AU92" s="21">
        <v>6.1447473971556432</v>
      </c>
      <c r="AV92" s="21">
        <v>6.2245493114044184</v>
      </c>
      <c r="AW92" s="21">
        <v>6.312953786990386</v>
      </c>
      <c r="AX92" s="21">
        <v>6.4013582625763545</v>
      </c>
      <c r="AY92" s="21">
        <v>6.4897627381623222</v>
      </c>
      <c r="AZ92" s="21">
        <v>6.5781672137482907</v>
      </c>
      <c r="BA92" s="21">
        <v>6.6665716893342575</v>
      </c>
      <c r="BB92" s="21">
        <v>6.7450019445028957</v>
      </c>
      <c r="BC92" s="21">
        <v>6.8234321996715348</v>
      </c>
      <c r="BD92" s="21">
        <v>6.901862454840173</v>
      </c>
      <c r="BE92" s="21">
        <v>6.9802927100088112</v>
      </c>
      <c r="BF92" s="21">
        <v>7.0587229651774486</v>
      </c>
      <c r="BG92" s="21">
        <v>7.1502249295408609</v>
      </c>
      <c r="BH92" s="21">
        <v>7.2417268939042723</v>
      </c>
      <c r="BI92" s="21">
        <v>7.3332288582676846</v>
      </c>
      <c r="BJ92" s="21">
        <v>7.424730822631096</v>
      </c>
      <c r="BK92" s="22">
        <v>7.5162327869945065</v>
      </c>
      <c r="BM92" s="163">
        <f>VLOOKUP(BM$6,'MonteCarlo Policy Paths'!$N$2:$S$31,$B92+1,FALSE)</f>
        <v>18.946072246720579</v>
      </c>
      <c r="BN92" s="21">
        <f>VLOOKUP(BN$6,'MonteCarlo Policy Paths'!$N$2:$S$31,$B92+1,FALSE)</f>
        <v>19.920985834119051</v>
      </c>
      <c r="BO92" s="21">
        <f>VLOOKUP(BO$6,'MonteCarlo Policy Paths'!$N$2:$S$31,$B92+1,FALSE)</f>
        <v>20.944710352814074</v>
      </c>
      <c r="BP92" s="21">
        <f>VLOOKUP(BP$6,'MonteCarlo Policy Paths'!$N$2:$S$31,$B92+1,FALSE)</f>
        <v>22.017919567056939</v>
      </c>
      <c r="BQ92" s="21">
        <f>VLOOKUP(BQ$6,'MonteCarlo Policy Paths'!$N$2:$S$31,$B92+1,FALSE)</f>
        <v>23.125382269476081</v>
      </c>
      <c r="BR92" s="21">
        <f>VLOOKUP(BR$6,'MonteCarlo Policy Paths'!$N$2:$S$31,$B92+1,FALSE)</f>
        <v>24.222533249319248</v>
      </c>
      <c r="BS92" s="21">
        <f>VLOOKUP(BS$6,'MonteCarlo Policy Paths'!$N$2:$S$31,$B92+1,FALSE)</f>
        <v>25.344600035724898</v>
      </c>
      <c r="BT92" s="21">
        <f>VLOOKUP(BT$6,'MonteCarlo Policy Paths'!$N$2:$S$31,$B92+1,FALSE)</f>
        <v>26.511875533452777</v>
      </c>
      <c r="BU92" s="21">
        <f>VLOOKUP(BU$6,'MonteCarlo Policy Paths'!$N$2:$S$31,$B92+1,FALSE)</f>
        <v>27.727543772426976</v>
      </c>
      <c r="BV92" s="21">
        <f>VLOOKUP(BV$6,'MonteCarlo Policy Paths'!$N$2:$S$31,$B92+1,FALSE)</f>
        <v>29.105872242644537</v>
      </c>
      <c r="BW92" s="21">
        <f>VLOOKUP(BW$6,'MonteCarlo Policy Paths'!$N$2:$S$31,$B92+1,FALSE)</f>
        <v>30.561165854776764</v>
      </c>
      <c r="BX92" s="21">
        <f>VLOOKUP(BX$6,'MonteCarlo Policy Paths'!$N$2:$S$31,$B92+1,FALSE)</f>
        <v>32.089224147515601</v>
      </c>
      <c r="BY92" s="21">
        <f>VLOOKUP(BY$6,'MonteCarlo Policy Paths'!$N$2:$S$31,$B92+1,FALSE)</f>
        <v>33.693685354891386</v>
      </c>
      <c r="BZ92" s="21">
        <f>VLOOKUP(BZ$6,'MonteCarlo Policy Paths'!$N$2:$S$31,$B92+1,FALSE)</f>
        <v>35.378369622635958</v>
      </c>
      <c r="CA92" s="21">
        <f>VLOOKUP(CA$6,'MonteCarlo Policy Paths'!$N$2:$S$31,$B92+1,FALSE)</f>
        <v>37.147288103767757</v>
      </c>
      <c r="CB92" s="21">
        <f>VLOOKUP(CB$6,'MonteCarlo Policy Paths'!$N$2:$S$31,$B92+1,FALSE)</f>
        <v>39.004652508956148</v>
      </c>
      <c r="CC92" s="21">
        <f>VLOOKUP(CC$6,'MonteCarlo Policy Paths'!$N$2:$S$31,$B92+1,FALSE)</f>
        <v>40.954885134403959</v>
      </c>
      <c r="CD92" s="21">
        <f>VLOOKUP(CD$6,'MonteCarlo Policy Paths'!$N$2:$S$31,$B92+1,FALSE)</f>
        <v>43.002629391124159</v>
      </c>
      <c r="CE92" s="21">
        <f>VLOOKUP(CE$6,'MonteCarlo Policy Paths'!$N$2:$S$31,$B92+1,FALSE)</f>
        <v>45.152760860680367</v>
      </c>
      <c r="CF92" s="21">
        <f>VLOOKUP(CF$6,'MonteCarlo Policy Paths'!$N$2:$S$31,$B92+1,FALSE)</f>
        <v>47.410398903714388</v>
      </c>
      <c r="CG92" s="21">
        <f>VLOOKUP(CG$6,'MonteCarlo Policy Paths'!$N$2:$S$31,$B92+1,FALSE)</f>
        <v>49.780918848900107</v>
      </c>
      <c r="CH92" s="21">
        <f>VLOOKUP(CH$6,'MonteCarlo Policy Paths'!$N$2:$S$31,$B92+1,FALSE)</f>
        <v>52.269964791345117</v>
      </c>
      <c r="CI92" s="21">
        <f>VLOOKUP(CI$6,'MonteCarlo Policy Paths'!$N$2:$S$31,$B92+1,FALSE)</f>
        <v>54.883463030912374</v>
      </c>
      <c r="CJ92" s="21">
        <f>VLOOKUP(CJ$6,'MonteCarlo Policy Paths'!$N$2:$S$31,$B92+1,FALSE)</f>
        <v>57.627636182457998</v>
      </c>
      <c r="CK92" s="21">
        <f>VLOOKUP(CK$6,'MonteCarlo Policy Paths'!$N$2:$S$31,$B92+1,FALSE)</f>
        <v>60.509017991580897</v>
      </c>
      <c r="CL92" s="21">
        <f>VLOOKUP(CL$6,'MonteCarlo Policy Paths'!$N$2:$S$31,$B92+1,FALSE)</f>
        <v>63.534468891159946</v>
      </c>
      <c r="CM92" s="21">
        <f>VLOOKUP(CM$6,'MonteCarlo Policy Paths'!$N$2:$S$31,$B92+1,FALSE)</f>
        <v>66.711192335717939</v>
      </c>
      <c r="CN92" s="21">
        <f>VLOOKUP(CN$6,'MonteCarlo Policy Paths'!$N$2:$S$31,$B92+1,FALSE)</f>
        <v>70.04675195250384</v>
      </c>
      <c r="CO92" s="164">
        <f>VLOOKUP(CO$6,'MonteCarlo Policy Paths'!$N$2:$S$31,$B92+1,FALSE)</f>
        <v>73.54908955012904</v>
      </c>
      <c r="CQ92" s="163">
        <f>BM92*VLOOKUP(AI$6,'Greenhouse Gas Costs Avoided'!$A$2:$I$32,9,FALSE)</f>
        <v>1.2002386619007086</v>
      </c>
      <c r="CR92" s="21">
        <f>BN92*VLOOKUP(AJ$6,'Greenhouse Gas Costs Avoided'!$A$2:$I$32,9,FALSE)</f>
        <v>1.2619996941806579</v>
      </c>
      <c r="CS92" s="21">
        <f>BO92*VLOOKUP(AK$6,'Greenhouse Gas Costs Avoided'!$A$2:$I$32,9,FALSE)</f>
        <v>1.3268529118013257</v>
      </c>
      <c r="CT92" s="21">
        <f>BP92*VLOOKUP(AL$6,'Greenhouse Gas Costs Avoided'!$A$2:$I$32,9,FALSE)</f>
        <v>1.3948409979053111</v>
      </c>
      <c r="CU92" s="21">
        <f>BQ92*VLOOKUP(AM$6,'Greenhouse Gas Costs Avoided'!$A$2:$I$32,9,FALSE)</f>
        <v>1.464999051498006</v>
      </c>
      <c r="CV92" s="21">
        <f>BR92*VLOOKUP(AN$6,'Greenhouse Gas Costs Avoided'!$A$2:$I$32,9,FALSE)</f>
        <v>1.5345038547523033</v>
      </c>
      <c r="CW92" s="21">
        <f>BS92*VLOOKUP(AO$6,'Greenhouse Gas Costs Avoided'!$A$2:$I$32,9,FALSE)</f>
        <v>1.6055870809081549</v>
      </c>
      <c r="CX92" s="21">
        <f>BT92*VLOOKUP(AP$6,'Greenhouse Gas Costs Avoided'!$A$2:$I$32,9,FALSE)</f>
        <v>1.6795342908215394</v>
      </c>
      <c r="CY92" s="21">
        <f>BU92*VLOOKUP(AQ$6,'Greenhouse Gas Costs Avoided'!$A$2:$I$32,9,FALSE)</f>
        <v>1.7565471936259263</v>
      </c>
      <c r="CZ92" s="21">
        <f>BV92*VLOOKUP(AR$6,'Greenhouse Gas Costs Avoided'!$A$2:$I$32,9,FALSE)</f>
        <v>1.8438646648785721</v>
      </c>
      <c r="DA92" s="21">
        <f>BW92*VLOOKUP(AS$6,'Greenhouse Gas Costs Avoided'!$A$2:$I$32,9,FALSE)</f>
        <v>1.9360578981225007</v>
      </c>
      <c r="DB92" s="21">
        <f>BX92*VLOOKUP(AT$6,'Greenhouse Gas Costs Avoided'!$A$2:$I$32,9,FALSE)</f>
        <v>2.0328607930286258</v>
      </c>
      <c r="DC92" s="21">
        <f>BY92*VLOOKUP(AU$6,'Greenhouse Gas Costs Avoided'!$A$2:$I$32,9,FALSE)</f>
        <v>2.1345038326800574</v>
      </c>
      <c r="DD92" s="21">
        <f>BZ92*VLOOKUP(AV$6,'Greenhouse Gas Costs Avoided'!$A$2:$I$32,9,FALSE)</f>
        <v>2.2412290243140602</v>
      </c>
      <c r="DE92" s="21">
        <f>CA92*VLOOKUP(AW$6,'Greenhouse Gas Costs Avoided'!$A$2:$I$32,9,FALSE)</f>
        <v>2.3532904755297634</v>
      </c>
      <c r="DF92" s="21">
        <f>CB92*VLOOKUP(AX$6,'Greenhouse Gas Costs Avoided'!$A$2:$I$32,9,FALSE)</f>
        <v>2.4709549993062518</v>
      </c>
      <c r="DG92" s="21">
        <f>CC92*VLOOKUP(AY$6,'Greenhouse Gas Costs Avoided'!$A$2:$I$32,9,FALSE)</f>
        <v>2.5945027492715647</v>
      </c>
      <c r="DH92" s="21">
        <f>CD92*VLOOKUP(AZ$6,'Greenhouse Gas Costs Avoided'!$A$2:$I$32,9,FALSE)</f>
        <v>2.724227886735143</v>
      </c>
      <c r="DI92" s="21">
        <f>CE92*VLOOKUP(BA$6,'Greenhouse Gas Costs Avoided'!$A$2:$I$32,9,FALSE)</f>
        <v>2.8604392810719004</v>
      </c>
      <c r="DJ92" s="21">
        <f>CF92*VLOOKUP(BB$6,'Greenhouse Gas Costs Avoided'!$A$2:$I$32,9,FALSE)</f>
        <v>3.0034612451254952</v>
      </c>
      <c r="DK92" s="21">
        <f>CG92*VLOOKUP(BC$6,'Greenhouse Gas Costs Avoided'!$A$2:$I$32,9,FALSE)</f>
        <v>3.1536343073817701</v>
      </c>
      <c r="DL92" s="21">
        <f>CH92*VLOOKUP(BD$6,'Greenhouse Gas Costs Avoided'!$A$2:$I$32,9,FALSE)</f>
        <v>3.3113160227508591</v>
      </c>
      <c r="DM92" s="21">
        <f>CI92*VLOOKUP(BE$6,'Greenhouse Gas Costs Avoided'!$A$2:$I$32,9,FALSE)</f>
        <v>3.4768818238884021</v>
      </c>
      <c r="DN92" s="21">
        <f>CJ92*VLOOKUP(BF$6,'Greenhouse Gas Costs Avoided'!$A$2:$I$32,9,FALSE)</f>
        <v>3.6507259150828224</v>
      </c>
      <c r="DO92" s="21">
        <f>CK92*VLOOKUP(BG$6,'Greenhouse Gas Costs Avoided'!$A$2:$I$32,9,FALSE)</f>
        <v>3.8332622108369634</v>
      </c>
      <c r="DP92" s="21">
        <f>CL92*VLOOKUP(BH$6,'Greenhouse Gas Costs Avoided'!$A$2:$I$32,9,FALSE)</f>
        <v>4.0249253213788121</v>
      </c>
      <c r="DQ92" s="21">
        <f>CM92*VLOOKUP(BI$6,'Greenhouse Gas Costs Avoided'!$A$2:$I$32,9,FALSE)</f>
        <v>4.2261715874477526</v>
      </c>
      <c r="DR92" s="21">
        <f>CN92*VLOOKUP(BJ$6,'Greenhouse Gas Costs Avoided'!$A$2:$I$32,9,FALSE)</f>
        <v>4.4374801668201398</v>
      </c>
      <c r="DS92" s="164">
        <f>CO92*VLOOKUP(BK$6,'Greenhouse Gas Costs Avoided'!$A$2:$I$32,9,FALSE)</f>
        <v>4.6593541751611474</v>
      </c>
    </row>
    <row r="93" spans="1:123" x14ac:dyDescent="0.35">
      <c r="A93" s="174">
        <v>87</v>
      </c>
      <c r="B93" s="12">
        <v>2</v>
      </c>
      <c r="C93" s="175">
        <v>2023</v>
      </c>
      <c r="E93" s="20">
        <v>0</v>
      </c>
      <c r="F93" s="21">
        <v>82.346532180449415</v>
      </c>
      <c r="G93" s="21">
        <v>84.002844861871253</v>
      </c>
      <c r="H93" s="21">
        <v>85.659157543293105</v>
      </c>
      <c r="I93" s="21">
        <v>86.918851036576825</v>
      </c>
      <c r="J93" s="21">
        <v>88.178544529860531</v>
      </c>
      <c r="K93" s="21">
        <v>89.438238023144251</v>
      </c>
      <c r="L93" s="21">
        <v>90.697931516427971</v>
      </c>
      <c r="M93" s="21">
        <v>91.95762500971172</v>
      </c>
      <c r="N93" s="21">
        <v>93.21731850299544</v>
      </c>
      <c r="O93" s="21">
        <v>94.47701199627916</v>
      </c>
      <c r="P93" s="21">
        <v>95.73670548956288</v>
      </c>
      <c r="Q93" s="21">
        <v>96.996398982846586</v>
      </c>
      <c r="R93" s="21">
        <v>98.25609247613032</v>
      </c>
      <c r="S93" s="21">
        <v>99.65157958594628</v>
      </c>
      <c r="T93" s="21">
        <v>101.04706669576224</v>
      </c>
      <c r="U93" s="21">
        <v>102.4425538055782</v>
      </c>
      <c r="V93" s="21">
        <v>103.83804091539416</v>
      </c>
      <c r="W93" s="21">
        <v>105.23352802521011</v>
      </c>
      <c r="X93" s="21">
        <v>106.47156953138905</v>
      </c>
      <c r="Y93" s="21">
        <v>107.709611037568</v>
      </c>
      <c r="Z93" s="21">
        <v>108.94765254374694</v>
      </c>
      <c r="AA93" s="21">
        <v>110.18569404992589</v>
      </c>
      <c r="AB93" s="21">
        <v>111.42373555610482</v>
      </c>
      <c r="AC93" s="21">
        <v>112.86811731331359</v>
      </c>
      <c r="AD93" s="21">
        <v>114.31249907052236</v>
      </c>
      <c r="AE93" s="21">
        <v>115.75688082773114</v>
      </c>
      <c r="AF93" s="21">
        <v>117.20126258493991</v>
      </c>
      <c r="AG93" s="22">
        <v>120.41827982173916</v>
      </c>
      <c r="AI93" s="20">
        <v>0</v>
      </c>
      <c r="AJ93" s="21">
        <v>5.2166744805659615</v>
      </c>
      <c r="AK93" s="21">
        <v>5.3216023247413169</v>
      </c>
      <c r="AL93" s="21">
        <v>5.4265301689166732</v>
      </c>
      <c r="AM93" s="21">
        <v>5.5063320831654474</v>
      </c>
      <c r="AN93" s="21">
        <v>5.5861339974142208</v>
      </c>
      <c r="AO93" s="21">
        <v>5.665935911662995</v>
      </c>
      <c r="AP93" s="21">
        <v>5.7457378259117702</v>
      </c>
      <c r="AQ93" s="21">
        <v>5.8255397401605462</v>
      </c>
      <c r="AR93" s="21">
        <v>5.9053416544093205</v>
      </c>
      <c r="AS93" s="21">
        <v>5.9851435686580947</v>
      </c>
      <c r="AT93" s="21">
        <v>6.0649454829068699</v>
      </c>
      <c r="AU93" s="21">
        <v>6.1447473971556432</v>
      </c>
      <c r="AV93" s="21">
        <v>6.2245493114044184</v>
      </c>
      <c r="AW93" s="21">
        <v>6.312953786990386</v>
      </c>
      <c r="AX93" s="21">
        <v>6.4013582625763545</v>
      </c>
      <c r="AY93" s="21">
        <v>6.4897627381623222</v>
      </c>
      <c r="AZ93" s="21">
        <v>6.5781672137482907</v>
      </c>
      <c r="BA93" s="21">
        <v>6.6665716893342575</v>
      </c>
      <c r="BB93" s="21">
        <v>6.7450019445028957</v>
      </c>
      <c r="BC93" s="21">
        <v>6.8234321996715348</v>
      </c>
      <c r="BD93" s="21">
        <v>6.901862454840173</v>
      </c>
      <c r="BE93" s="21">
        <v>6.9802927100088112</v>
      </c>
      <c r="BF93" s="21">
        <v>7.0587229651774486</v>
      </c>
      <c r="BG93" s="21">
        <v>7.1502249295408609</v>
      </c>
      <c r="BH93" s="21">
        <v>7.2417268939042723</v>
      </c>
      <c r="BI93" s="21">
        <v>7.3332288582676846</v>
      </c>
      <c r="BJ93" s="21">
        <v>7.424730822631096</v>
      </c>
      <c r="BK93" s="22">
        <v>7.6285297110405814</v>
      </c>
      <c r="BM93" s="163">
        <f>VLOOKUP(BM$6,'MonteCarlo Policy Paths'!$N$2:$S$31,$B93+1,FALSE)</f>
        <v>23.967702867134744</v>
      </c>
      <c r="BN93" s="21">
        <f>VLOOKUP(BN$6,'MonteCarlo Policy Paths'!$N$2:$S$31,$B93+1,FALSE)</f>
        <v>26.317177955222718</v>
      </c>
      <c r="BO93" s="21">
        <f>VLOOKUP(BO$6,'MonteCarlo Policy Paths'!$N$2:$S$31,$B93+1,FALSE)</f>
        <v>28.893255238045125</v>
      </c>
      <c r="BP93" s="21">
        <f>VLOOKUP(BP$6,'MonteCarlo Policy Paths'!$N$2:$S$31,$B93+1,FALSE)</f>
        <v>31.715102246604285</v>
      </c>
      <c r="BQ93" s="21">
        <f>VLOOKUP(BQ$6,'MonteCarlo Policy Paths'!$N$2:$S$31,$B93+1,FALSE)</f>
        <v>34.790233856835599</v>
      </c>
      <c r="BR93" s="21">
        <f>VLOOKUP(BR$6,'MonteCarlo Policy Paths'!$N$2:$S$31,$B93+1,FALSE)</f>
        <v>38.117013285454661</v>
      </c>
      <c r="BS93" s="21">
        <f>VLOOKUP(BS$6,'MonteCarlo Policy Paths'!$N$2:$S$31,$B93+1,FALSE)</f>
        <v>41.72840612279375</v>
      </c>
      <c r="BT93" s="21">
        <f>VLOOKUP(BT$6,'MonteCarlo Policy Paths'!$N$2:$S$31,$B93+1,FALSE)</f>
        <v>45.677249983631562</v>
      </c>
      <c r="BU93" s="21">
        <f>VLOOKUP(BU$6,'MonteCarlo Policy Paths'!$N$2:$S$31,$B93+1,FALSE)</f>
        <v>49.99204890598088</v>
      </c>
      <c r="BV93" s="21">
        <f>VLOOKUP(BV$6,'MonteCarlo Policy Paths'!$N$2:$S$31,$B93+1,FALSE)</f>
        <v>54.768556811140854</v>
      </c>
      <c r="BW93" s="21">
        <f>VLOOKUP(BW$6,'MonteCarlo Policy Paths'!$N$2:$S$31,$B93+1,FALSE)</f>
        <v>60.010238214835042</v>
      </c>
      <c r="BX93" s="21">
        <f>VLOOKUP(BX$6,'MonteCarlo Policy Paths'!$N$2:$S$31,$B93+1,FALSE)</f>
        <v>65.75812779974207</v>
      </c>
      <c r="BY93" s="21">
        <f>VLOOKUP(BY$6,'MonteCarlo Policy Paths'!$N$2:$S$31,$B93+1,FALSE)</f>
        <v>72.066881159093455</v>
      </c>
      <c r="BZ93" s="21">
        <f>VLOOKUP(BZ$6,'MonteCarlo Policy Paths'!$N$2:$S$31,$B93+1,FALSE)</f>
        <v>78.981532638183737</v>
      </c>
      <c r="CA93" s="21">
        <f>VLOOKUP(CA$6,'MonteCarlo Policy Paths'!$N$2:$S$31,$B93+1,FALSE)</f>
        <v>81.252691038046251</v>
      </c>
      <c r="CB93" s="21">
        <f>VLOOKUP(CB$6,'MonteCarlo Policy Paths'!$N$2:$S$31,$B93+1,FALSE)</f>
        <v>83.604044111934414</v>
      </c>
      <c r="CC93" s="21">
        <f>VLOOKUP(CC$6,'MonteCarlo Policy Paths'!$N$2:$S$31,$B93+1,FALSE)</f>
        <v>86.018714380110126</v>
      </c>
      <c r="CD93" s="21">
        <f>VLOOKUP(CD$6,'MonteCarlo Policy Paths'!$N$2:$S$31,$B93+1,FALSE)</f>
        <v>88.506196331807388</v>
      </c>
      <c r="CE93" s="21">
        <f>VLOOKUP(CE$6,'MonteCarlo Policy Paths'!$N$2:$S$31,$B93+1,FALSE)</f>
        <v>91.042757806054695</v>
      </c>
      <c r="CF93" s="21">
        <f>VLOOKUP(CF$6,'MonteCarlo Policy Paths'!$N$2:$S$31,$B93+1,FALSE)</f>
        <v>93.687547211990633</v>
      </c>
      <c r="CG93" s="21">
        <f>VLOOKUP(CG$6,'MonteCarlo Policy Paths'!$N$2:$S$31,$B93+1,FALSE)</f>
        <v>96.373095170621937</v>
      </c>
      <c r="CH93" s="21">
        <f>VLOOKUP(CH$6,'MonteCarlo Policy Paths'!$N$2:$S$31,$B93+1,FALSE)</f>
        <v>99.112987273548597</v>
      </c>
      <c r="CI93" s="21">
        <f>VLOOKUP(CI$6,'MonteCarlo Policy Paths'!$N$2:$S$31,$B93+1,FALSE)</f>
        <v>101.92614153054797</v>
      </c>
      <c r="CJ93" s="21">
        <f>VLOOKUP(CJ$6,'MonteCarlo Policy Paths'!$N$2:$S$31,$B93+1,FALSE)</f>
        <v>104.82221793361833</v>
      </c>
      <c r="CK93" s="21">
        <f>VLOOKUP(CK$6,'MonteCarlo Policy Paths'!$N$2:$S$31,$B93+1,FALSE)</f>
        <v>107.79595653596101</v>
      </c>
      <c r="CL93" s="21">
        <f>VLOOKUP(CL$6,'MonteCarlo Policy Paths'!$N$2:$S$31,$B93+1,FALSE)</f>
        <v>110.84691133589952</v>
      </c>
      <c r="CM93" s="21">
        <f>VLOOKUP(CM$6,'MonteCarlo Policy Paths'!$N$2:$S$31,$B93+1,FALSE)</f>
        <v>113.96784710075578</v>
      </c>
      <c r="CN93" s="21">
        <f>VLOOKUP(CN$6,'MonteCarlo Policy Paths'!$N$2:$S$31,$B93+1,FALSE)</f>
        <v>117.16284845198182</v>
      </c>
      <c r="CO93" s="164">
        <f>VLOOKUP(CO$6,'MonteCarlo Policy Paths'!$N$2:$S$31,$B93+1,FALSE)</f>
        <v>120.41827982173916</v>
      </c>
      <c r="CQ93" s="163">
        <f>BM93*VLOOKUP(AI$6,'Greenhouse Gas Costs Avoided'!$A$2:$I$32,9,FALSE)</f>
        <v>1.5183602829902079</v>
      </c>
      <c r="CR93" s="21">
        <f>BN93*VLOOKUP(AJ$6,'Greenhouse Gas Costs Avoided'!$A$2:$I$32,9,FALSE)</f>
        <v>1.6672001480120395</v>
      </c>
      <c r="CS93" s="21">
        <f>BO93*VLOOKUP(AK$6,'Greenhouse Gas Costs Avoided'!$A$2:$I$32,9,FALSE)</f>
        <v>1.8303953216936328</v>
      </c>
      <c r="CT93" s="21">
        <f>BP93*VLOOKUP(AL$6,'Greenhouse Gas Costs Avoided'!$A$2:$I$32,9,FALSE)</f>
        <v>2.0091600721673259</v>
      </c>
      <c r="CU93" s="21">
        <f>BQ93*VLOOKUP(AM$6,'Greenhouse Gas Costs Avoided'!$A$2:$I$32,9,FALSE)</f>
        <v>2.2039704688009323</v>
      </c>
      <c r="CV93" s="21">
        <f>BR93*VLOOKUP(AN$6,'Greenhouse Gas Costs Avoided'!$A$2:$I$32,9,FALSE)</f>
        <v>2.4147228209427172</v>
      </c>
      <c r="CW93" s="21">
        <f>BS93*VLOOKUP(AO$6,'Greenhouse Gas Costs Avoided'!$A$2:$I$32,9,FALSE)</f>
        <v>2.6435055074141016</v>
      </c>
      <c r="CX93" s="21">
        <f>BT93*VLOOKUP(AP$6,'Greenhouse Gas Costs Avoided'!$A$2:$I$32,9,FALSE)</f>
        <v>2.8936658050138946</v>
      </c>
      <c r="CY93" s="21">
        <f>BU93*VLOOKUP(AQ$6,'Greenhouse Gas Costs Avoided'!$A$2:$I$32,9,FALSE)</f>
        <v>3.1670094520501597</v>
      </c>
      <c r="CZ93" s="21">
        <f>BV93*VLOOKUP(AR$6,'Greenhouse Gas Costs Avoided'!$A$2:$I$32,9,FALSE)</f>
        <v>3.4696024846318703</v>
      </c>
      <c r="DA93" s="21">
        <f>BW93*VLOOKUP(AS$6,'Greenhouse Gas Costs Avoided'!$A$2:$I$32,9,FALSE)</f>
        <v>3.8016643807416939</v>
      </c>
      <c r="DB93" s="21">
        <f>BX93*VLOOKUP(AT$6,'Greenhouse Gas Costs Avoided'!$A$2:$I$32,9,FALSE)</f>
        <v>4.1657946983243246</v>
      </c>
      <c r="DC93" s="21">
        <f>BY93*VLOOKUP(AU$6,'Greenhouse Gas Costs Avoided'!$A$2:$I$32,9,FALSE)</f>
        <v>4.5654558835919028</v>
      </c>
      <c r="DD93" s="21">
        <f>BZ93*VLOOKUP(AV$6,'Greenhouse Gas Costs Avoided'!$A$2:$I$32,9,FALSE)</f>
        <v>5.0035008741682265</v>
      </c>
      <c r="DE93" s="21">
        <f>CA93*VLOOKUP(AW$6,'Greenhouse Gas Costs Avoided'!$A$2:$I$32,9,FALSE)</f>
        <v>5.1473793563843691</v>
      </c>
      <c r="DF93" s="21">
        <f>CB93*VLOOKUP(AX$6,'Greenhouse Gas Costs Avoided'!$A$2:$I$32,9,FALSE)</f>
        <v>5.2963381923007766</v>
      </c>
      <c r="DG93" s="21">
        <f>CC93*VLOOKUP(AY$6,'Greenhouse Gas Costs Avoided'!$A$2:$I$32,9,FALSE)</f>
        <v>5.4493081891352544</v>
      </c>
      <c r="DH93" s="21">
        <f>CD93*VLOOKUP(AZ$6,'Greenhouse Gas Costs Avoided'!$A$2:$I$32,9,FALSE)</f>
        <v>5.606890825278958</v>
      </c>
      <c r="DI93" s="21">
        <f>CE93*VLOOKUP(BA$6,'Greenhouse Gas Costs Avoided'!$A$2:$I$32,9,FALSE)</f>
        <v>5.7675826620899597</v>
      </c>
      <c r="DJ93" s="21">
        <f>CF93*VLOOKUP(BB$6,'Greenhouse Gas Costs Avoided'!$A$2:$I$32,9,FALSE)</f>
        <v>5.935130766850258</v>
      </c>
      <c r="DK93" s="21">
        <f>CG93*VLOOKUP(BC$6,'Greenhouse Gas Costs Avoided'!$A$2:$I$32,9,FALSE)</f>
        <v>6.1052609366481567</v>
      </c>
      <c r="DL93" s="21">
        <f>CH93*VLOOKUP(BD$6,'Greenhouse Gas Costs Avoided'!$A$2:$I$32,9,FALSE)</f>
        <v>6.2788338222861402</v>
      </c>
      <c r="DM93" s="21">
        <f>CI93*VLOOKUP(BE$6,'Greenhouse Gas Costs Avoided'!$A$2:$I$32,9,FALSE)</f>
        <v>6.4570478846612929</v>
      </c>
      <c r="DN93" s="21">
        <f>CJ93*VLOOKUP(BF$6,'Greenhouse Gas Costs Avoided'!$A$2:$I$32,9,FALSE)</f>
        <v>6.6405150868084322</v>
      </c>
      <c r="DO93" s="21">
        <f>CK93*VLOOKUP(BG$6,'Greenhouse Gas Costs Avoided'!$A$2:$I$32,9,FALSE)</f>
        <v>6.8289022097138705</v>
      </c>
      <c r="DP93" s="21">
        <f>CL93*VLOOKUP(BH$6,'Greenhouse Gas Costs Avoided'!$A$2:$I$32,9,FALSE)</f>
        <v>7.0221809990540507</v>
      </c>
      <c r="DQ93" s="21">
        <f>CM93*VLOOKUP(BI$6,'Greenhouse Gas Costs Avoided'!$A$2:$I$32,9,FALSE)</f>
        <v>7.2198931009350886</v>
      </c>
      <c r="DR93" s="21">
        <f>CN93*VLOOKUP(BJ$6,'Greenhouse Gas Costs Avoided'!$A$2:$I$32,9,FALSE)</f>
        <v>7.4222972772007143</v>
      </c>
      <c r="DS93" s="164">
        <f>CO93*VLOOKUP(BK$6,'Greenhouse Gas Costs Avoided'!$A$2:$I$32,9,FALSE)</f>
        <v>7.6285297110405814</v>
      </c>
    </row>
    <row r="94" spans="1:123" x14ac:dyDescent="0.35">
      <c r="A94" s="174">
        <v>88</v>
      </c>
      <c r="B94" s="12">
        <v>4</v>
      </c>
      <c r="C94" s="175">
        <v>2023</v>
      </c>
      <c r="E94" s="20">
        <v>0</v>
      </c>
      <c r="F94" s="21">
        <v>82.346532180449415</v>
      </c>
      <c r="G94" s="21">
        <v>84.002844861871253</v>
      </c>
      <c r="H94" s="21">
        <v>85.659157543293105</v>
      </c>
      <c r="I94" s="21">
        <v>86.918851036576825</v>
      </c>
      <c r="J94" s="21">
        <v>88.178544529860531</v>
      </c>
      <c r="K94" s="21">
        <v>89.438238023144251</v>
      </c>
      <c r="L94" s="21">
        <v>90.697931516427971</v>
      </c>
      <c r="M94" s="21">
        <v>91.95762500971172</v>
      </c>
      <c r="N94" s="21">
        <v>93.21731850299544</v>
      </c>
      <c r="O94" s="21">
        <v>94.47701199627916</v>
      </c>
      <c r="P94" s="21">
        <v>95.73670548956288</v>
      </c>
      <c r="Q94" s="21">
        <v>96.996398982846586</v>
      </c>
      <c r="R94" s="21">
        <v>98.25609247613032</v>
      </c>
      <c r="S94" s="21">
        <v>99.65157958594628</v>
      </c>
      <c r="T94" s="21">
        <v>101.04706669576224</v>
      </c>
      <c r="U94" s="21">
        <v>102.4425538055782</v>
      </c>
      <c r="V94" s="21">
        <v>103.83804091539416</v>
      </c>
      <c r="W94" s="21">
        <v>105.23352802521011</v>
      </c>
      <c r="X94" s="21">
        <v>106.47156953138905</v>
      </c>
      <c r="Y94" s="21">
        <v>107.709611037568</v>
      </c>
      <c r="Z94" s="21">
        <v>108.94765254374694</v>
      </c>
      <c r="AA94" s="21">
        <v>110.18569404992589</v>
      </c>
      <c r="AB94" s="21">
        <v>111.42373555610482</v>
      </c>
      <c r="AC94" s="21">
        <v>112.86811731331359</v>
      </c>
      <c r="AD94" s="21">
        <v>114.31249907052236</v>
      </c>
      <c r="AE94" s="21">
        <v>115.75688082773114</v>
      </c>
      <c r="AF94" s="21">
        <v>117.20126258493991</v>
      </c>
      <c r="AG94" s="22">
        <v>119.5319620819439</v>
      </c>
      <c r="AI94" s="20">
        <v>0</v>
      </c>
      <c r="AJ94" s="21">
        <v>5.2166744805659615</v>
      </c>
      <c r="AK94" s="21">
        <v>5.3216023247413169</v>
      </c>
      <c r="AL94" s="21">
        <v>5.4265301689166732</v>
      </c>
      <c r="AM94" s="21">
        <v>5.5063320831654474</v>
      </c>
      <c r="AN94" s="21">
        <v>5.5861339974142208</v>
      </c>
      <c r="AO94" s="21">
        <v>5.665935911662995</v>
      </c>
      <c r="AP94" s="21">
        <v>5.7457378259117702</v>
      </c>
      <c r="AQ94" s="21">
        <v>5.8255397401605462</v>
      </c>
      <c r="AR94" s="21">
        <v>5.9053416544093205</v>
      </c>
      <c r="AS94" s="21">
        <v>5.9851435686580947</v>
      </c>
      <c r="AT94" s="21">
        <v>6.0649454829068699</v>
      </c>
      <c r="AU94" s="21">
        <v>6.1447473971556432</v>
      </c>
      <c r="AV94" s="21">
        <v>6.2245493114044184</v>
      </c>
      <c r="AW94" s="21">
        <v>6.312953786990386</v>
      </c>
      <c r="AX94" s="21">
        <v>6.4013582625763545</v>
      </c>
      <c r="AY94" s="21">
        <v>6.4897627381623222</v>
      </c>
      <c r="AZ94" s="21">
        <v>6.5781672137482907</v>
      </c>
      <c r="BA94" s="21">
        <v>6.6665716893342575</v>
      </c>
      <c r="BB94" s="21">
        <v>6.7450019445028957</v>
      </c>
      <c r="BC94" s="21">
        <v>6.8234321996715348</v>
      </c>
      <c r="BD94" s="21">
        <v>6.901862454840173</v>
      </c>
      <c r="BE94" s="21">
        <v>6.9802927100088112</v>
      </c>
      <c r="BF94" s="21">
        <v>7.0587229651774486</v>
      </c>
      <c r="BG94" s="21">
        <v>7.1502249295408609</v>
      </c>
      <c r="BH94" s="21">
        <v>7.2417268939042723</v>
      </c>
      <c r="BI94" s="21">
        <v>7.3332288582676846</v>
      </c>
      <c r="BJ94" s="21">
        <v>7.424730822631096</v>
      </c>
      <c r="BK94" s="22">
        <v>7.5723812490175435</v>
      </c>
      <c r="BM94" s="163">
        <f>VLOOKUP(BM$6,'MonteCarlo Policy Paths'!$N$2:$S$31,$B94+1,FALSE)</f>
        <v>21.456887556927661</v>
      </c>
      <c r="BN94" s="21">
        <f>VLOOKUP(BN$6,'MonteCarlo Policy Paths'!$N$2:$S$31,$B94+1,FALSE)</f>
        <v>23.119081894670884</v>
      </c>
      <c r="BO94" s="21">
        <f>VLOOKUP(BO$6,'MonteCarlo Policy Paths'!$N$2:$S$31,$B94+1,FALSE)</f>
        <v>24.918982795429599</v>
      </c>
      <c r="BP94" s="21">
        <f>VLOOKUP(BP$6,'MonteCarlo Policy Paths'!$N$2:$S$31,$B94+1,FALSE)</f>
        <v>26.866510906830612</v>
      </c>
      <c r="BQ94" s="21">
        <f>VLOOKUP(BQ$6,'MonteCarlo Policy Paths'!$N$2:$S$31,$B94+1,FALSE)</f>
        <v>28.957808063155838</v>
      </c>
      <c r="BR94" s="21">
        <f>VLOOKUP(BR$6,'MonteCarlo Policy Paths'!$N$2:$S$31,$B94+1,FALSE)</f>
        <v>31.169773267386955</v>
      </c>
      <c r="BS94" s="21">
        <f>VLOOKUP(BS$6,'MonteCarlo Policy Paths'!$N$2:$S$31,$B94+1,FALSE)</f>
        <v>33.536503079259326</v>
      </c>
      <c r="BT94" s="21">
        <f>VLOOKUP(BT$6,'MonteCarlo Policy Paths'!$N$2:$S$31,$B94+1,FALSE)</f>
        <v>36.094562758542168</v>
      </c>
      <c r="BU94" s="21">
        <f>VLOOKUP(BU$6,'MonteCarlo Policy Paths'!$N$2:$S$31,$B94+1,FALSE)</f>
        <v>38.859796339203925</v>
      </c>
      <c r="BV94" s="21">
        <f>VLOOKUP(BV$6,'MonteCarlo Policy Paths'!$N$2:$S$31,$B94+1,FALSE)</f>
        <v>41.937214526892696</v>
      </c>
      <c r="BW94" s="21">
        <f>VLOOKUP(BW$6,'MonteCarlo Policy Paths'!$N$2:$S$31,$B94+1,FALSE)</f>
        <v>45.285702034805901</v>
      </c>
      <c r="BX94" s="21">
        <f>VLOOKUP(BX$6,'MonteCarlo Policy Paths'!$N$2:$S$31,$B94+1,FALSE)</f>
        <v>48.923675973628832</v>
      </c>
      <c r="BY94" s="21">
        <f>VLOOKUP(BY$6,'MonteCarlo Policy Paths'!$N$2:$S$31,$B94+1,FALSE)</f>
        <v>52.880283256992421</v>
      </c>
      <c r="BZ94" s="21">
        <f>VLOOKUP(BZ$6,'MonteCarlo Policy Paths'!$N$2:$S$31,$B94+1,FALSE)</f>
        <v>57.179951130409847</v>
      </c>
      <c r="CA94" s="21">
        <f>VLOOKUP(CA$6,'MonteCarlo Policy Paths'!$N$2:$S$31,$B94+1,FALSE)</f>
        <v>59.199989570907007</v>
      </c>
      <c r="CB94" s="21">
        <f>VLOOKUP(CB$6,'MonteCarlo Policy Paths'!$N$2:$S$31,$B94+1,FALSE)</f>
        <v>61.304348310445278</v>
      </c>
      <c r="CC94" s="21">
        <f>VLOOKUP(CC$6,'MonteCarlo Policy Paths'!$N$2:$S$31,$B94+1,FALSE)</f>
        <v>63.486799757257046</v>
      </c>
      <c r="CD94" s="21">
        <f>VLOOKUP(CD$6,'MonteCarlo Policy Paths'!$N$2:$S$31,$B94+1,FALSE)</f>
        <v>65.754412861465767</v>
      </c>
      <c r="CE94" s="21">
        <f>VLOOKUP(CE$6,'MonteCarlo Policy Paths'!$N$2:$S$31,$B94+1,FALSE)</f>
        <v>68.097759333367534</v>
      </c>
      <c r="CF94" s="21">
        <f>VLOOKUP(CF$6,'MonteCarlo Policy Paths'!$N$2:$S$31,$B94+1,FALSE)</f>
        <v>70.548973057852507</v>
      </c>
      <c r="CG94" s="21">
        <f>VLOOKUP(CG$6,'MonteCarlo Policy Paths'!$N$2:$S$31,$B94+1,FALSE)</f>
        <v>73.077007009761019</v>
      </c>
      <c r="CH94" s="21">
        <f>VLOOKUP(CH$6,'MonteCarlo Policy Paths'!$N$2:$S$31,$B94+1,FALSE)</f>
        <v>75.691476032446857</v>
      </c>
      <c r="CI94" s="21">
        <f>VLOOKUP(CI$6,'MonteCarlo Policy Paths'!$N$2:$S$31,$B94+1,FALSE)</f>
        <v>78.404802280730166</v>
      </c>
      <c r="CJ94" s="21">
        <f>VLOOKUP(CJ$6,'MonteCarlo Policy Paths'!$N$2:$S$31,$B94+1,FALSE)</f>
        <v>81.224927058038162</v>
      </c>
      <c r="CK94" s="21">
        <f>VLOOKUP(CK$6,'MonteCarlo Policy Paths'!$N$2:$S$31,$B94+1,FALSE)</f>
        <v>84.152487263770951</v>
      </c>
      <c r="CL94" s="21">
        <f>VLOOKUP(CL$6,'MonteCarlo Policy Paths'!$N$2:$S$31,$B94+1,FALSE)</f>
        <v>87.19069011352974</v>
      </c>
      <c r="CM94" s="21">
        <f>VLOOKUP(CM$6,'MonteCarlo Policy Paths'!$N$2:$S$31,$B94+1,FALSE)</f>
        <v>90.339519718236858</v>
      </c>
      <c r="CN94" s="21">
        <f>VLOOKUP(CN$6,'MonteCarlo Policy Paths'!$N$2:$S$31,$B94+1,FALSE)</f>
        <v>93.604800202242828</v>
      </c>
      <c r="CO94" s="164">
        <f>VLOOKUP(CO$6,'MonteCarlo Policy Paths'!$N$2:$S$31,$B94+1,FALSE)</f>
        <v>96.983684685934094</v>
      </c>
      <c r="CQ94" s="163">
        <f>BM94*VLOOKUP(AI$6,'Greenhouse Gas Costs Avoided'!$A$2:$I$32,9,FALSE)</f>
        <v>1.3592994724454583</v>
      </c>
      <c r="CR94" s="21">
        <f>BN94*VLOOKUP(AJ$6,'Greenhouse Gas Costs Avoided'!$A$2:$I$32,9,FALSE)</f>
        <v>1.4645999210963487</v>
      </c>
      <c r="CS94" s="21">
        <f>BO94*VLOOKUP(AK$6,'Greenhouse Gas Costs Avoided'!$A$2:$I$32,9,FALSE)</f>
        <v>1.5786241167474793</v>
      </c>
      <c r="CT94" s="21">
        <f>BP94*VLOOKUP(AL$6,'Greenhouse Gas Costs Avoided'!$A$2:$I$32,9,FALSE)</f>
        <v>1.7020005350363183</v>
      </c>
      <c r="CU94" s="21">
        <f>BQ94*VLOOKUP(AM$6,'Greenhouse Gas Costs Avoided'!$A$2:$I$32,9,FALSE)</f>
        <v>1.8344847601494692</v>
      </c>
      <c r="CV94" s="21">
        <f>BR94*VLOOKUP(AN$6,'Greenhouse Gas Costs Avoided'!$A$2:$I$32,9,FALSE)</f>
        <v>1.9746133378475101</v>
      </c>
      <c r="CW94" s="21">
        <f>BS94*VLOOKUP(AO$6,'Greenhouse Gas Costs Avoided'!$A$2:$I$32,9,FALSE)</f>
        <v>2.1245462941611284</v>
      </c>
      <c r="CX94" s="21">
        <f>BT94*VLOOKUP(AP$6,'Greenhouse Gas Costs Avoided'!$A$2:$I$32,9,FALSE)</f>
        <v>2.2866000479177169</v>
      </c>
      <c r="CY94" s="21">
        <f>BU94*VLOOKUP(AQ$6,'Greenhouse Gas Costs Avoided'!$A$2:$I$32,9,FALSE)</f>
        <v>2.4617783228380428</v>
      </c>
      <c r="CZ94" s="21">
        <f>BV94*VLOOKUP(AR$6,'Greenhouse Gas Costs Avoided'!$A$2:$I$32,9,FALSE)</f>
        <v>2.6567335747552212</v>
      </c>
      <c r="DA94" s="21">
        <f>BW94*VLOOKUP(AS$6,'Greenhouse Gas Costs Avoided'!$A$2:$I$32,9,FALSE)</f>
        <v>2.8688611394320973</v>
      </c>
      <c r="DB94" s="21">
        <f>BX94*VLOOKUP(AT$6,'Greenhouse Gas Costs Avoided'!$A$2:$I$32,9,FALSE)</f>
        <v>3.099327745676475</v>
      </c>
      <c r="DC94" s="21">
        <f>BY94*VLOOKUP(AU$6,'Greenhouse Gas Costs Avoided'!$A$2:$I$32,9,FALSE)</f>
        <v>3.3499798581359799</v>
      </c>
      <c r="DD94" s="21">
        <f>BZ94*VLOOKUP(AV$6,'Greenhouse Gas Costs Avoided'!$A$2:$I$32,9,FALSE)</f>
        <v>3.6223649492411436</v>
      </c>
      <c r="DE94" s="21">
        <f>CA94*VLOOKUP(AW$6,'Greenhouse Gas Costs Avoided'!$A$2:$I$32,9,FALSE)</f>
        <v>3.7503349159570667</v>
      </c>
      <c r="DF94" s="21">
        <f>CB94*VLOOKUP(AX$6,'Greenhouse Gas Costs Avoided'!$A$2:$I$32,9,FALSE)</f>
        <v>3.8836465958035138</v>
      </c>
      <c r="DG94" s="21">
        <f>CC94*VLOOKUP(AY$6,'Greenhouse Gas Costs Avoided'!$A$2:$I$32,9,FALSE)</f>
        <v>4.0219054692034097</v>
      </c>
      <c r="DH94" s="21">
        <f>CD94*VLOOKUP(AZ$6,'Greenhouse Gas Costs Avoided'!$A$2:$I$32,9,FALSE)</f>
        <v>4.1655593560070496</v>
      </c>
      <c r="DI94" s="21">
        <f>CE94*VLOOKUP(BA$6,'Greenhouse Gas Costs Avoided'!$A$2:$I$32,9,FALSE)</f>
        <v>4.3140109715809301</v>
      </c>
      <c r="DJ94" s="21">
        <f>CF94*VLOOKUP(BB$6,'Greenhouse Gas Costs Avoided'!$A$2:$I$32,9,FALSE)</f>
        <v>4.4692960059878768</v>
      </c>
      <c r="DK94" s="21">
        <f>CG94*VLOOKUP(BC$6,'Greenhouse Gas Costs Avoided'!$A$2:$I$32,9,FALSE)</f>
        <v>4.629447622014963</v>
      </c>
      <c r="DL94" s="21">
        <f>CH94*VLOOKUP(BD$6,'Greenhouse Gas Costs Avoided'!$A$2:$I$32,9,FALSE)</f>
        <v>4.7950749225184994</v>
      </c>
      <c r="DM94" s="21">
        <f>CI94*VLOOKUP(BE$6,'Greenhouse Gas Costs Avoided'!$A$2:$I$32,9,FALSE)</f>
        <v>4.9669648542748472</v>
      </c>
      <c r="DN94" s="21">
        <f>CJ94*VLOOKUP(BF$6,'Greenhouse Gas Costs Avoided'!$A$2:$I$32,9,FALSE)</f>
        <v>5.1456205009456273</v>
      </c>
      <c r="DO94" s="21">
        <f>CK94*VLOOKUP(BG$6,'Greenhouse Gas Costs Avoided'!$A$2:$I$32,9,FALSE)</f>
        <v>5.331082210275417</v>
      </c>
      <c r="DP94" s="21">
        <f>CL94*VLOOKUP(BH$6,'Greenhouse Gas Costs Avoided'!$A$2:$I$32,9,FALSE)</f>
        <v>5.5235531602164318</v>
      </c>
      <c r="DQ94" s="21">
        <f>CM94*VLOOKUP(BI$6,'Greenhouse Gas Costs Avoided'!$A$2:$I$32,9,FALSE)</f>
        <v>5.723032344191421</v>
      </c>
      <c r="DR94" s="21">
        <f>CN94*VLOOKUP(BJ$6,'Greenhouse Gas Costs Avoided'!$A$2:$I$32,9,FALSE)</f>
        <v>5.9298887220104266</v>
      </c>
      <c r="DS94" s="164">
        <f>CO94*VLOOKUP(BK$6,'Greenhouse Gas Costs Avoided'!$A$2:$I$32,9,FALSE)</f>
        <v>6.1439419431008639</v>
      </c>
    </row>
    <row r="95" spans="1:123" x14ac:dyDescent="0.35">
      <c r="A95" s="174">
        <v>89</v>
      </c>
      <c r="B95" s="12">
        <v>1</v>
      </c>
      <c r="C95" s="175">
        <v>2023</v>
      </c>
      <c r="E95" s="20">
        <v>0</v>
      </c>
      <c r="F95" s="21">
        <v>82.346532180449415</v>
      </c>
      <c r="G95" s="21">
        <v>84.002844861871253</v>
      </c>
      <c r="H95" s="21">
        <v>85.659157543293105</v>
      </c>
      <c r="I95" s="21">
        <v>86.918851036576825</v>
      </c>
      <c r="J95" s="21">
        <v>88.178544529860531</v>
      </c>
      <c r="K95" s="21">
        <v>89.438238023144251</v>
      </c>
      <c r="L95" s="21">
        <v>90.697931516427971</v>
      </c>
      <c r="M95" s="21">
        <v>91.95762500971172</v>
      </c>
      <c r="N95" s="21">
        <v>93.21731850299544</v>
      </c>
      <c r="O95" s="21">
        <v>94.47701199627916</v>
      </c>
      <c r="P95" s="21">
        <v>95.73670548956288</v>
      </c>
      <c r="Q95" s="21">
        <v>96.996398982846586</v>
      </c>
      <c r="R95" s="21">
        <v>98.25609247613032</v>
      </c>
      <c r="S95" s="21">
        <v>99.65157958594628</v>
      </c>
      <c r="T95" s="21">
        <v>101.04706669576224</v>
      </c>
      <c r="U95" s="21">
        <v>102.4425538055782</v>
      </c>
      <c r="V95" s="21">
        <v>103.83804091539416</v>
      </c>
      <c r="W95" s="21">
        <v>105.23352802521011</v>
      </c>
      <c r="X95" s="21">
        <v>106.47156953138905</v>
      </c>
      <c r="Y95" s="21">
        <v>107.709611037568</v>
      </c>
      <c r="Z95" s="21">
        <v>108.94765254374694</v>
      </c>
      <c r="AA95" s="21">
        <v>110.18569404992589</v>
      </c>
      <c r="AB95" s="21">
        <v>111.42373555610482</v>
      </c>
      <c r="AC95" s="21">
        <v>112.86811731331359</v>
      </c>
      <c r="AD95" s="21">
        <v>114.31249907052236</v>
      </c>
      <c r="AE95" s="21">
        <v>115.75688082773114</v>
      </c>
      <c r="AF95" s="21">
        <v>117.20126258493991</v>
      </c>
      <c r="AG95" s="22">
        <v>118.64564434214866</v>
      </c>
      <c r="AI95" s="20">
        <v>0</v>
      </c>
      <c r="AJ95" s="21">
        <v>5.2166744805659615</v>
      </c>
      <c r="AK95" s="21">
        <v>5.3216023247413169</v>
      </c>
      <c r="AL95" s="21">
        <v>5.4265301689166732</v>
      </c>
      <c r="AM95" s="21">
        <v>5.5063320831654474</v>
      </c>
      <c r="AN95" s="21">
        <v>5.5861339974142208</v>
      </c>
      <c r="AO95" s="21">
        <v>5.665935911662995</v>
      </c>
      <c r="AP95" s="21">
        <v>5.7457378259117702</v>
      </c>
      <c r="AQ95" s="21">
        <v>5.8255397401605462</v>
      </c>
      <c r="AR95" s="21">
        <v>5.9053416544093205</v>
      </c>
      <c r="AS95" s="21">
        <v>5.9851435686580947</v>
      </c>
      <c r="AT95" s="21">
        <v>6.0649454829068699</v>
      </c>
      <c r="AU95" s="21">
        <v>6.1447473971556432</v>
      </c>
      <c r="AV95" s="21">
        <v>6.2245493114044184</v>
      </c>
      <c r="AW95" s="21">
        <v>6.312953786990386</v>
      </c>
      <c r="AX95" s="21">
        <v>6.4013582625763545</v>
      </c>
      <c r="AY95" s="21">
        <v>6.4897627381623222</v>
      </c>
      <c r="AZ95" s="21">
        <v>6.5781672137482907</v>
      </c>
      <c r="BA95" s="21">
        <v>6.6665716893342575</v>
      </c>
      <c r="BB95" s="21">
        <v>6.7450019445028957</v>
      </c>
      <c r="BC95" s="21">
        <v>6.8234321996715348</v>
      </c>
      <c r="BD95" s="21">
        <v>6.901862454840173</v>
      </c>
      <c r="BE95" s="21">
        <v>6.9802927100088112</v>
      </c>
      <c r="BF95" s="21">
        <v>7.0587229651774486</v>
      </c>
      <c r="BG95" s="21">
        <v>7.1502249295408609</v>
      </c>
      <c r="BH95" s="21">
        <v>7.2417268939042723</v>
      </c>
      <c r="BI95" s="21">
        <v>7.3332288582676846</v>
      </c>
      <c r="BJ95" s="21">
        <v>7.424730822631096</v>
      </c>
      <c r="BK95" s="22">
        <v>7.5162327869945065</v>
      </c>
      <c r="BM95" s="163">
        <f>VLOOKUP(BM$6,'MonteCarlo Policy Paths'!$N$2:$S$31,$B95+1,FALSE)</f>
        <v>18.946072246720579</v>
      </c>
      <c r="BN95" s="21">
        <f>VLOOKUP(BN$6,'MonteCarlo Policy Paths'!$N$2:$S$31,$B95+1,FALSE)</f>
        <v>19.920985834119051</v>
      </c>
      <c r="BO95" s="21">
        <f>VLOOKUP(BO$6,'MonteCarlo Policy Paths'!$N$2:$S$31,$B95+1,FALSE)</f>
        <v>20.944710352814074</v>
      </c>
      <c r="BP95" s="21">
        <f>VLOOKUP(BP$6,'MonteCarlo Policy Paths'!$N$2:$S$31,$B95+1,FALSE)</f>
        <v>22.017919567056939</v>
      </c>
      <c r="BQ95" s="21">
        <f>VLOOKUP(BQ$6,'MonteCarlo Policy Paths'!$N$2:$S$31,$B95+1,FALSE)</f>
        <v>23.125382269476081</v>
      </c>
      <c r="BR95" s="21">
        <f>VLOOKUP(BR$6,'MonteCarlo Policy Paths'!$N$2:$S$31,$B95+1,FALSE)</f>
        <v>24.222533249319248</v>
      </c>
      <c r="BS95" s="21">
        <f>VLOOKUP(BS$6,'MonteCarlo Policy Paths'!$N$2:$S$31,$B95+1,FALSE)</f>
        <v>25.344600035724898</v>
      </c>
      <c r="BT95" s="21">
        <f>VLOOKUP(BT$6,'MonteCarlo Policy Paths'!$N$2:$S$31,$B95+1,FALSE)</f>
        <v>26.511875533452777</v>
      </c>
      <c r="BU95" s="21">
        <f>VLOOKUP(BU$6,'MonteCarlo Policy Paths'!$N$2:$S$31,$B95+1,FALSE)</f>
        <v>27.727543772426976</v>
      </c>
      <c r="BV95" s="21">
        <f>VLOOKUP(BV$6,'MonteCarlo Policy Paths'!$N$2:$S$31,$B95+1,FALSE)</f>
        <v>29.105872242644537</v>
      </c>
      <c r="BW95" s="21">
        <f>VLOOKUP(BW$6,'MonteCarlo Policy Paths'!$N$2:$S$31,$B95+1,FALSE)</f>
        <v>30.561165854776764</v>
      </c>
      <c r="BX95" s="21">
        <f>VLOOKUP(BX$6,'MonteCarlo Policy Paths'!$N$2:$S$31,$B95+1,FALSE)</f>
        <v>32.089224147515601</v>
      </c>
      <c r="BY95" s="21">
        <f>VLOOKUP(BY$6,'MonteCarlo Policy Paths'!$N$2:$S$31,$B95+1,FALSE)</f>
        <v>33.693685354891386</v>
      </c>
      <c r="BZ95" s="21">
        <f>VLOOKUP(BZ$6,'MonteCarlo Policy Paths'!$N$2:$S$31,$B95+1,FALSE)</f>
        <v>35.378369622635958</v>
      </c>
      <c r="CA95" s="21">
        <f>VLOOKUP(CA$6,'MonteCarlo Policy Paths'!$N$2:$S$31,$B95+1,FALSE)</f>
        <v>37.147288103767757</v>
      </c>
      <c r="CB95" s="21">
        <f>VLOOKUP(CB$6,'MonteCarlo Policy Paths'!$N$2:$S$31,$B95+1,FALSE)</f>
        <v>39.004652508956148</v>
      </c>
      <c r="CC95" s="21">
        <f>VLOOKUP(CC$6,'MonteCarlo Policy Paths'!$N$2:$S$31,$B95+1,FALSE)</f>
        <v>40.954885134403959</v>
      </c>
      <c r="CD95" s="21">
        <f>VLOOKUP(CD$6,'MonteCarlo Policy Paths'!$N$2:$S$31,$B95+1,FALSE)</f>
        <v>43.002629391124159</v>
      </c>
      <c r="CE95" s="21">
        <f>VLOOKUP(CE$6,'MonteCarlo Policy Paths'!$N$2:$S$31,$B95+1,FALSE)</f>
        <v>45.152760860680367</v>
      </c>
      <c r="CF95" s="21">
        <f>VLOOKUP(CF$6,'MonteCarlo Policy Paths'!$N$2:$S$31,$B95+1,FALSE)</f>
        <v>47.410398903714388</v>
      </c>
      <c r="CG95" s="21">
        <f>VLOOKUP(CG$6,'MonteCarlo Policy Paths'!$N$2:$S$31,$B95+1,FALSE)</f>
        <v>49.780918848900107</v>
      </c>
      <c r="CH95" s="21">
        <f>VLOOKUP(CH$6,'MonteCarlo Policy Paths'!$N$2:$S$31,$B95+1,FALSE)</f>
        <v>52.269964791345117</v>
      </c>
      <c r="CI95" s="21">
        <f>VLOOKUP(CI$6,'MonteCarlo Policy Paths'!$N$2:$S$31,$B95+1,FALSE)</f>
        <v>54.883463030912374</v>
      </c>
      <c r="CJ95" s="21">
        <f>VLOOKUP(CJ$6,'MonteCarlo Policy Paths'!$N$2:$S$31,$B95+1,FALSE)</f>
        <v>57.627636182457998</v>
      </c>
      <c r="CK95" s="21">
        <f>VLOOKUP(CK$6,'MonteCarlo Policy Paths'!$N$2:$S$31,$B95+1,FALSE)</f>
        <v>60.509017991580897</v>
      </c>
      <c r="CL95" s="21">
        <f>VLOOKUP(CL$6,'MonteCarlo Policy Paths'!$N$2:$S$31,$B95+1,FALSE)</f>
        <v>63.534468891159946</v>
      </c>
      <c r="CM95" s="21">
        <f>VLOOKUP(CM$6,'MonteCarlo Policy Paths'!$N$2:$S$31,$B95+1,FALSE)</f>
        <v>66.711192335717939</v>
      </c>
      <c r="CN95" s="21">
        <f>VLOOKUP(CN$6,'MonteCarlo Policy Paths'!$N$2:$S$31,$B95+1,FALSE)</f>
        <v>70.04675195250384</v>
      </c>
      <c r="CO95" s="164">
        <f>VLOOKUP(CO$6,'MonteCarlo Policy Paths'!$N$2:$S$31,$B95+1,FALSE)</f>
        <v>73.54908955012904</v>
      </c>
      <c r="CQ95" s="163">
        <f>BM95*VLOOKUP(AI$6,'Greenhouse Gas Costs Avoided'!$A$2:$I$32,9,FALSE)</f>
        <v>1.2002386619007086</v>
      </c>
      <c r="CR95" s="21">
        <f>BN95*VLOOKUP(AJ$6,'Greenhouse Gas Costs Avoided'!$A$2:$I$32,9,FALSE)</f>
        <v>1.2619996941806579</v>
      </c>
      <c r="CS95" s="21">
        <f>BO95*VLOOKUP(AK$6,'Greenhouse Gas Costs Avoided'!$A$2:$I$32,9,FALSE)</f>
        <v>1.3268529118013257</v>
      </c>
      <c r="CT95" s="21">
        <f>BP95*VLOOKUP(AL$6,'Greenhouse Gas Costs Avoided'!$A$2:$I$32,9,FALSE)</f>
        <v>1.3948409979053111</v>
      </c>
      <c r="CU95" s="21">
        <f>BQ95*VLOOKUP(AM$6,'Greenhouse Gas Costs Avoided'!$A$2:$I$32,9,FALSE)</f>
        <v>1.464999051498006</v>
      </c>
      <c r="CV95" s="21">
        <f>BR95*VLOOKUP(AN$6,'Greenhouse Gas Costs Avoided'!$A$2:$I$32,9,FALSE)</f>
        <v>1.5345038547523033</v>
      </c>
      <c r="CW95" s="21">
        <f>BS95*VLOOKUP(AO$6,'Greenhouse Gas Costs Avoided'!$A$2:$I$32,9,FALSE)</f>
        <v>1.6055870809081549</v>
      </c>
      <c r="CX95" s="21">
        <f>BT95*VLOOKUP(AP$6,'Greenhouse Gas Costs Avoided'!$A$2:$I$32,9,FALSE)</f>
        <v>1.6795342908215394</v>
      </c>
      <c r="CY95" s="21">
        <f>BU95*VLOOKUP(AQ$6,'Greenhouse Gas Costs Avoided'!$A$2:$I$32,9,FALSE)</f>
        <v>1.7565471936259263</v>
      </c>
      <c r="CZ95" s="21">
        <f>BV95*VLOOKUP(AR$6,'Greenhouse Gas Costs Avoided'!$A$2:$I$32,9,FALSE)</f>
        <v>1.8438646648785721</v>
      </c>
      <c r="DA95" s="21">
        <f>BW95*VLOOKUP(AS$6,'Greenhouse Gas Costs Avoided'!$A$2:$I$32,9,FALSE)</f>
        <v>1.9360578981225007</v>
      </c>
      <c r="DB95" s="21">
        <f>BX95*VLOOKUP(AT$6,'Greenhouse Gas Costs Avoided'!$A$2:$I$32,9,FALSE)</f>
        <v>2.0328607930286258</v>
      </c>
      <c r="DC95" s="21">
        <f>BY95*VLOOKUP(AU$6,'Greenhouse Gas Costs Avoided'!$A$2:$I$32,9,FALSE)</f>
        <v>2.1345038326800574</v>
      </c>
      <c r="DD95" s="21">
        <f>BZ95*VLOOKUP(AV$6,'Greenhouse Gas Costs Avoided'!$A$2:$I$32,9,FALSE)</f>
        <v>2.2412290243140602</v>
      </c>
      <c r="DE95" s="21">
        <f>CA95*VLOOKUP(AW$6,'Greenhouse Gas Costs Avoided'!$A$2:$I$32,9,FALSE)</f>
        <v>2.3532904755297634</v>
      </c>
      <c r="DF95" s="21">
        <f>CB95*VLOOKUP(AX$6,'Greenhouse Gas Costs Avoided'!$A$2:$I$32,9,FALSE)</f>
        <v>2.4709549993062518</v>
      </c>
      <c r="DG95" s="21">
        <f>CC95*VLOOKUP(AY$6,'Greenhouse Gas Costs Avoided'!$A$2:$I$32,9,FALSE)</f>
        <v>2.5945027492715647</v>
      </c>
      <c r="DH95" s="21">
        <f>CD95*VLOOKUP(AZ$6,'Greenhouse Gas Costs Avoided'!$A$2:$I$32,9,FALSE)</f>
        <v>2.724227886735143</v>
      </c>
      <c r="DI95" s="21">
        <f>CE95*VLOOKUP(BA$6,'Greenhouse Gas Costs Avoided'!$A$2:$I$32,9,FALSE)</f>
        <v>2.8604392810719004</v>
      </c>
      <c r="DJ95" s="21">
        <f>CF95*VLOOKUP(BB$6,'Greenhouse Gas Costs Avoided'!$A$2:$I$32,9,FALSE)</f>
        <v>3.0034612451254952</v>
      </c>
      <c r="DK95" s="21">
        <f>CG95*VLOOKUP(BC$6,'Greenhouse Gas Costs Avoided'!$A$2:$I$32,9,FALSE)</f>
        <v>3.1536343073817701</v>
      </c>
      <c r="DL95" s="21">
        <f>CH95*VLOOKUP(BD$6,'Greenhouse Gas Costs Avoided'!$A$2:$I$32,9,FALSE)</f>
        <v>3.3113160227508591</v>
      </c>
      <c r="DM95" s="21">
        <f>CI95*VLOOKUP(BE$6,'Greenhouse Gas Costs Avoided'!$A$2:$I$32,9,FALSE)</f>
        <v>3.4768818238884021</v>
      </c>
      <c r="DN95" s="21">
        <f>CJ95*VLOOKUP(BF$6,'Greenhouse Gas Costs Avoided'!$A$2:$I$32,9,FALSE)</f>
        <v>3.6507259150828224</v>
      </c>
      <c r="DO95" s="21">
        <f>CK95*VLOOKUP(BG$6,'Greenhouse Gas Costs Avoided'!$A$2:$I$32,9,FALSE)</f>
        <v>3.8332622108369634</v>
      </c>
      <c r="DP95" s="21">
        <f>CL95*VLOOKUP(BH$6,'Greenhouse Gas Costs Avoided'!$A$2:$I$32,9,FALSE)</f>
        <v>4.0249253213788121</v>
      </c>
      <c r="DQ95" s="21">
        <f>CM95*VLOOKUP(BI$6,'Greenhouse Gas Costs Avoided'!$A$2:$I$32,9,FALSE)</f>
        <v>4.2261715874477526</v>
      </c>
      <c r="DR95" s="21">
        <f>CN95*VLOOKUP(BJ$6,'Greenhouse Gas Costs Avoided'!$A$2:$I$32,9,FALSE)</f>
        <v>4.4374801668201398</v>
      </c>
      <c r="DS95" s="164">
        <f>CO95*VLOOKUP(BK$6,'Greenhouse Gas Costs Avoided'!$A$2:$I$32,9,FALSE)</f>
        <v>4.6593541751611474</v>
      </c>
    </row>
    <row r="96" spans="1:123" x14ac:dyDescent="0.35">
      <c r="A96" s="174">
        <v>90</v>
      </c>
      <c r="B96" s="12">
        <v>4</v>
      </c>
      <c r="C96" s="175">
        <v>2023</v>
      </c>
      <c r="E96" s="20">
        <v>0</v>
      </c>
      <c r="F96" s="21">
        <v>82.346532180449415</v>
      </c>
      <c r="G96" s="21">
        <v>84.002844861871253</v>
      </c>
      <c r="H96" s="21">
        <v>85.659157543293105</v>
      </c>
      <c r="I96" s="21">
        <v>86.918851036576825</v>
      </c>
      <c r="J96" s="21">
        <v>88.178544529860531</v>
      </c>
      <c r="K96" s="21">
        <v>89.438238023144251</v>
      </c>
      <c r="L96" s="21">
        <v>90.697931516427971</v>
      </c>
      <c r="M96" s="21">
        <v>91.95762500971172</v>
      </c>
      <c r="N96" s="21">
        <v>93.21731850299544</v>
      </c>
      <c r="O96" s="21">
        <v>94.47701199627916</v>
      </c>
      <c r="P96" s="21">
        <v>95.73670548956288</v>
      </c>
      <c r="Q96" s="21">
        <v>96.996398982846586</v>
      </c>
      <c r="R96" s="21">
        <v>98.25609247613032</v>
      </c>
      <c r="S96" s="21">
        <v>99.65157958594628</v>
      </c>
      <c r="T96" s="21">
        <v>101.04706669576224</v>
      </c>
      <c r="U96" s="21">
        <v>102.4425538055782</v>
      </c>
      <c r="V96" s="21">
        <v>103.83804091539416</v>
      </c>
      <c r="W96" s="21">
        <v>105.23352802521011</v>
      </c>
      <c r="X96" s="21">
        <v>106.47156953138905</v>
      </c>
      <c r="Y96" s="21">
        <v>107.709611037568</v>
      </c>
      <c r="Z96" s="21">
        <v>108.94765254374694</v>
      </c>
      <c r="AA96" s="21">
        <v>110.18569404992589</v>
      </c>
      <c r="AB96" s="21">
        <v>111.42373555610482</v>
      </c>
      <c r="AC96" s="21">
        <v>112.86811731331359</v>
      </c>
      <c r="AD96" s="21">
        <v>114.31249907052236</v>
      </c>
      <c r="AE96" s="21">
        <v>115.75688082773114</v>
      </c>
      <c r="AF96" s="21">
        <v>117.20126258493991</v>
      </c>
      <c r="AG96" s="22">
        <v>119.5319620819439</v>
      </c>
      <c r="AI96" s="20">
        <v>0</v>
      </c>
      <c r="AJ96" s="21">
        <v>5.2166744805659615</v>
      </c>
      <c r="AK96" s="21">
        <v>5.3216023247413169</v>
      </c>
      <c r="AL96" s="21">
        <v>5.4265301689166732</v>
      </c>
      <c r="AM96" s="21">
        <v>5.5063320831654474</v>
      </c>
      <c r="AN96" s="21">
        <v>5.5861339974142208</v>
      </c>
      <c r="AO96" s="21">
        <v>5.665935911662995</v>
      </c>
      <c r="AP96" s="21">
        <v>5.7457378259117702</v>
      </c>
      <c r="AQ96" s="21">
        <v>5.8255397401605462</v>
      </c>
      <c r="AR96" s="21">
        <v>5.9053416544093205</v>
      </c>
      <c r="AS96" s="21">
        <v>5.9851435686580947</v>
      </c>
      <c r="AT96" s="21">
        <v>6.0649454829068699</v>
      </c>
      <c r="AU96" s="21">
        <v>6.1447473971556432</v>
      </c>
      <c r="AV96" s="21">
        <v>6.2245493114044184</v>
      </c>
      <c r="AW96" s="21">
        <v>6.312953786990386</v>
      </c>
      <c r="AX96" s="21">
        <v>6.4013582625763545</v>
      </c>
      <c r="AY96" s="21">
        <v>6.4897627381623222</v>
      </c>
      <c r="AZ96" s="21">
        <v>6.5781672137482907</v>
      </c>
      <c r="BA96" s="21">
        <v>6.6665716893342575</v>
      </c>
      <c r="BB96" s="21">
        <v>6.7450019445028957</v>
      </c>
      <c r="BC96" s="21">
        <v>6.8234321996715348</v>
      </c>
      <c r="BD96" s="21">
        <v>6.901862454840173</v>
      </c>
      <c r="BE96" s="21">
        <v>6.9802927100088112</v>
      </c>
      <c r="BF96" s="21">
        <v>7.0587229651774486</v>
      </c>
      <c r="BG96" s="21">
        <v>7.1502249295408609</v>
      </c>
      <c r="BH96" s="21">
        <v>7.2417268939042723</v>
      </c>
      <c r="BI96" s="21">
        <v>7.3332288582676846</v>
      </c>
      <c r="BJ96" s="21">
        <v>7.424730822631096</v>
      </c>
      <c r="BK96" s="22">
        <v>7.5723812490175435</v>
      </c>
      <c r="BM96" s="163">
        <f>VLOOKUP(BM$6,'MonteCarlo Policy Paths'!$N$2:$S$31,$B96+1,FALSE)</f>
        <v>21.456887556927661</v>
      </c>
      <c r="BN96" s="21">
        <f>VLOOKUP(BN$6,'MonteCarlo Policy Paths'!$N$2:$S$31,$B96+1,FALSE)</f>
        <v>23.119081894670884</v>
      </c>
      <c r="BO96" s="21">
        <f>VLOOKUP(BO$6,'MonteCarlo Policy Paths'!$N$2:$S$31,$B96+1,FALSE)</f>
        <v>24.918982795429599</v>
      </c>
      <c r="BP96" s="21">
        <f>VLOOKUP(BP$6,'MonteCarlo Policy Paths'!$N$2:$S$31,$B96+1,FALSE)</f>
        <v>26.866510906830612</v>
      </c>
      <c r="BQ96" s="21">
        <f>VLOOKUP(BQ$6,'MonteCarlo Policy Paths'!$N$2:$S$31,$B96+1,FALSE)</f>
        <v>28.957808063155838</v>
      </c>
      <c r="BR96" s="21">
        <f>VLOOKUP(BR$6,'MonteCarlo Policy Paths'!$N$2:$S$31,$B96+1,FALSE)</f>
        <v>31.169773267386955</v>
      </c>
      <c r="BS96" s="21">
        <f>VLOOKUP(BS$6,'MonteCarlo Policy Paths'!$N$2:$S$31,$B96+1,FALSE)</f>
        <v>33.536503079259326</v>
      </c>
      <c r="BT96" s="21">
        <f>VLOOKUP(BT$6,'MonteCarlo Policy Paths'!$N$2:$S$31,$B96+1,FALSE)</f>
        <v>36.094562758542168</v>
      </c>
      <c r="BU96" s="21">
        <f>VLOOKUP(BU$6,'MonteCarlo Policy Paths'!$N$2:$S$31,$B96+1,FALSE)</f>
        <v>38.859796339203925</v>
      </c>
      <c r="BV96" s="21">
        <f>VLOOKUP(BV$6,'MonteCarlo Policy Paths'!$N$2:$S$31,$B96+1,FALSE)</f>
        <v>41.937214526892696</v>
      </c>
      <c r="BW96" s="21">
        <f>VLOOKUP(BW$6,'MonteCarlo Policy Paths'!$N$2:$S$31,$B96+1,FALSE)</f>
        <v>45.285702034805901</v>
      </c>
      <c r="BX96" s="21">
        <f>VLOOKUP(BX$6,'MonteCarlo Policy Paths'!$N$2:$S$31,$B96+1,FALSE)</f>
        <v>48.923675973628832</v>
      </c>
      <c r="BY96" s="21">
        <f>VLOOKUP(BY$6,'MonteCarlo Policy Paths'!$N$2:$S$31,$B96+1,FALSE)</f>
        <v>52.880283256992421</v>
      </c>
      <c r="BZ96" s="21">
        <f>VLOOKUP(BZ$6,'MonteCarlo Policy Paths'!$N$2:$S$31,$B96+1,FALSE)</f>
        <v>57.179951130409847</v>
      </c>
      <c r="CA96" s="21">
        <f>VLOOKUP(CA$6,'MonteCarlo Policy Paths'!$N$2:$S$31,$B96+1,FALSE)</f>
        <v>59.199989570907007</v>
      </c>
      <c r="CB96" s="21">
        <f>VLOOKUP(CB$6,'MonteCarlo Policy Paths'!$N$2:$S$31,$B96+1,FALSE)</f>
        <v>61.304348310445278</v>
      </c>
      <c r="CC96" s="21">
        <f>VLOOKUP(CC$6,'MonteCarlo Policy Paths'!$N$2:$S$31,$B96+1,FALSE)</f>
        <v>63.486799757257046</v>
      </c>
      <c r="CD96" s="21">
        <f>VLOOKUP(CD$6,'MonteCarlo Policy Paths'!$N$2:$S$31,$B96+1,FALSE)</f>
        <v>65.754412861465767</v>
      </c>
      <c r="CE96" s="21">
        <f>VLOOKUP(CE$6,'MonteCarlo Policy Paths'!$N$2:$S$31,$B96+1,FALSE)</f>
        <v>68.097759333367534</v>
      </c>
      <c r="CF96" s="21">
        <f>VLOOKUP(CF$6,'MonteCarlo Policy Paths'!$N$2:$S$31,$B96+1,FALSE)</f>
        <v>70.548973057852507</v>
      </c>
      <c r="CG96" s="21">
        <f>VLOOKUP(CG$6,'MonteCarlo Policy Paths'!$N$2:$S$31,$B96+1,FALSE)</f>
        <v>73.077007009761019</v>
      </c>
      <c r="CH96" s="21">
        <f>VLOOKUP(CH$6,'MonteCarlo Policy Paths'!$N$2:$S$31,$B96+1,FALSE)</f>
        <v>75.691476032446857</v>
      </c>
      <c r="CI96" s="21">
        <f>VLOOKUP(CI$6,'MonteCarlo Policy Paths'!$N$2:$S$31,$B96+1,FALSE)</f>
        <v>78.404802280730166</v>
      </c>
      <c r="CJ96" s="21">
        <f>VLOOKUP(CJ$6,'MonteCarlo Policy Paths'!$N$2:$S$31,$B96+1,FALSE)</f>
        <v>81.224927058038162</v>
      </c>
      <c r="CK96" s="21">
        <f>VLOOKUP(CK$6,'MonteCarlo Policy Paths'!$N$2:$S$31,$B96+1,FALSE)</f>
        <v>84.152487263770951</v>
      </c>
      <c r="CL96" s="21">
        <f>VLOOKUP(CL$6,'MonteCarlo Policy Paths'!$N$2:$S$31,$B96+1,FALSE)</f>
        <v>87.19069011352974</v>
      </c>
      <c r="CM96" s="21">
        <f>VLOOKUP(CM$6,'MonteCarlo Policy Paths'!$N$2:$S$31,$B96+1,FALSE)</f>
        <v>90.339519718236858</v>
      </c>
      <c r="CN96" s="21">
        <f>VLOOKUP(CN$6,'MonteCarlo Policy Paths'!$N$2:$S$31,$B96+1,FALSE)</f>
        <v>93.604800202242828</v>
      </c>
      <c r="CO96" s="164">
        <f>VLOOKUP(CO$6,'MonteCarlo Policy Paths'!$N$2:$S$31,$B96+1,FALSE)</f>
        <v>96.983684685934094</v>
      </c>
      <c r="CQ96" s="163">
        <f>BM96*VLOOKUP(AI$6,'Greenhouse Gas Costs Avoided'!$A$2:$I$32,9,FALSE)</f>
        <v>1.3592994724454583</v>
      </c>
      <c r="CR96" s="21">
        <f>BN96*VLOOKUP(AJ$6,'Greenhouse Gas Costs Avoided'!$A$2:$I$32,9,FALSE)</f>
        <v>1.4645999210963487</v>
      </c>
      <c r="CS96" s="21">
        <f>BO96*VLOOKUP(AK$6,'Greenhouse Gas Costs Avoided'!$A$2:$I$32,9,FALSE)</f>
        <v>1.5786241167474793</v>
      </c>
      <c r="CT96" s="21">
        <f>BP96*VLOOKUP(AL$6,'Greenhouse Gas Costs Avoided'!$A$2:$I$32,9,FALSE)</f>
        <v>1.7020005350363183</v>
      </c>
      <c r="CU96" s="21">
        <f>BQ96*VLOOKUP(AM$6,'Greenhouse Gas Costs Avoided'!$A$2:$I$32,9,FALSE)</f>
        <v>1.8344847601494692</v>
      </c>
      <c r="CV96" s="21">
        <f>BR96*VLOOKUP(AN$6,'Greenhouse Gas Costs Avoided'!$A$2:$I$32,9,FALSE)</f>
        <v>1.9746133378475101</v>
      </c>
      <c r="CW96" s="21">
        <f>BS96*VLOOKUP(AO$6,'Greenhouse Gas Costs Avoided'!$A$2:$I$32,9,FALSE)</f>
        <v>2.1245462941611284</v>
      </c>
      <c r="CX96" s="21">
        <f>BT96*VLOOKUP(AP$6,'Greenhouse Gas Costs Avoided'!$A$2:$I$32,9,FALSE)</f>
        <v>2.2866000479177169</v>
      </c>
      <c r="CY96" s="21">
        <f>BU96*VLOOKUP(AQ$6,'Greenhouse Gas Costs Avoided'!$A$2:$I$32,9,FALSE)</f>
        <v>2.4617783228380428</v>
      </c>
      <c r="CZ96" s="21">
        <f>BV96*VLOOKUP(AR$6,'Greenhouse Gas Costs Avoided'!$A$2:$I$32,9,FALSE)</f>
        <v>2.6567335747552212</v>
      </c>
      <c r="DA96" s="21">
        <f>BW96*VLOOKUP(AS$6,'Greenhouse Gas Costs Avoided'!$A$2:$I$32,9,FALSE)</f>
        <v>2.8688611394320973</v>
      </c>
      <c r="DB96" s="21">
        <f>BX96*VLOOKUP(AT$6,'Greenhouse Gas Costs Avoided'!$A$2:$I$32,9,FALSE)</f>
        <v>3.099327745676475</v>
      </c>
      <c r="DC96" s="21">
        <f>BY96*VLOOKUP(AU$6,'Greenhouse Gas Costs Avoided'!$A$2:$I$32,9,FALSE)</f>
        <v>3.3499798581359799</v>
      </c>
      <c r="DD96" s="21">
        <f>BZ96*VLOOKUP(AV$6,'Greenhouse Gas Costs Avoided'!$A$2:$I$32,9,FALSE)</f>
        <v>3.6223649492411436</v>
      </c>
      <c r="DE96" s="21">
        <f>CA96*VLOOKUP(AW$6,'Greenhouse Gas Costs Avoided'!$A$2:$I$32,9,FALSE)</f>
        <v>3.7503349159570667</v>
      </c>
      <c r="DF96" s="21">
        <f>CB96*VLOOKUP(AX$6,'Greenhouse Gas Costs Avoided'!$A$2:$I$32,9,FALSE)</f>
        <v>3.8836465958035138</v>
      </c>
      <c r="DG96" s="21">
        <f>CC96*VLOOKUP(AY$6,'Greenhouse Gas Costs Avoided'!$A$2:$I$32,9,FALSE)</f>
        <v>4.0219054692034097</v>
      </c>
      <c r="DH96" s="21">
        <f>CD96*VLOOKUP(AZ$6,'Greenhouse Gas Costs Avoided'!$A$2:$I$32,9,FALSE)</f>
        <v>4.1655593560070496</v>
      </c>
      <c r="DI96" s="21">
        <f>CE96*VLOOKUP(BA$6,'Greenhouse Gas Costs Avoided'!$A$2:$I$32,9,FALSE)</f>
        <v>4.3140109715809301</v>
      </c>
      <c r="DJ96" s="21">
        <f>CF96*VLOOKUP(BB$6,'Greenhouse Gas Costs Avoided'!$A$2:$I$32,9,FALSE)</f>
        <v>4.4692960059878768</v>
      </c>
      <c r="DK96" s="21">
        <f>CG96*VLOOKUP(BC$6,'Greenhouse Gas Costs Avoided'!$A$2:$I$32,9,FALSE)</f>
        <v>4.629447622014963</v>
      </c>
      <c r="DL96" s="21">
        <f>CH96*VLOOKUP(BD$6,'Greenhouse Gas Costs Avoided'!$A$2:$I$32,9,FALSE)</f>
        <v>4.7950749225184994</v>
      </c>
      <c r="DM96" s="21">
        <f>CI96*VLOOKUP(BE$6,'Greenhouse Gas Costs Avoided'!$A$2:$I$32,9,FALSE)</f>
        <v>4.9669648542748472</v>
      </c>
      <c r="DN96" s="21">
        <f>CJ96*VLOOKUP(BF$6,'Greenhouse Gas Costs Avoided'!$A$2:$I$32,9,FALSE)</f>
        <v>5.1456205009456273</v>
      </c>
      <c r="DO96" s="21">
        <f>CK96*VLOOKUP(BG$6,'Greenhouse Gas Costs Avoided'!$A$2:$I$32,9,FALSE)</f>
        <v>5.331082210275417</v>
      </c>
      <c r="DP96" s="21">
        <f>CL96*VLOOKUP(BH$6,'Greenhouse Gas Costs Avoided'!$A$2:$I$32,9,FALSE)</f>
        <v>5.5235531602164318</v>
      </c>
      <c r="DQ96" s="21">
        <f>CM96*VLOOKUP(BI$6,'Greenhouse Gas Costs Avoided'!$A$2:$I$32,9,FALSE)</f>
        <v>5.723032344191421</v>
      </c>
      <c r="DR96" s="21">
        <f>CN96*VLOOKUP(BJ$6,'Greenhouse Gas Costs Avoided'!$A$2:$I$32,9,FALSE)</f>
        <v>5.9298887220104266</v>
      </c>
      <c r="DS96" s="164">
        <f>CO96*VLOOKUP(BK$6,'Greenhouse Gas Costs Avoided'!$A$2:$I$32,9,FALSE)</f>
        <v>6.1439419431008639</v>
      </c>
    </row>
    <row r="97" spans="1:123" x14ac:dyDescent="0.35">
      <c r="A97" s="174">
        <v>91</v>
      </c>
      <c r="B97" s="12">
        <v>1</v>
      </c>
      <c r="C97" s="175">
        <v>2023</v>
      </c>
      <c r="E97" s="20">
        <v>0</v>
      </c>
      <c r="F97" s="21">
        <v>82.346532180449415</v>
      </c>
      <c r="G97" s="21">
        <v>84.002844861871253</v>
      </c>
      <c r="H97" s="21">
        <v>85.659157543293105</v>
      </c>
      <c r="I97" s="21">
        <v>86.918851036576825</v>
      </c>
      <c r="J97" s="21">
        <v>88.178544529860531</v>
      </c>
      <c r="K97" s="21">
        <v>89.438238023144251</v>
      </c>
      <c r="L97" s="21">
        <v>90.697931516427971</v>
      </c>
      <c r="M97" s="21">
        <v>91.95762500971172</v>
      </c>
      <c r="N97" s="21">
        <v>93.21731850299544</v>
      </c>
      <c r="O97" s="21">
        <v>94.47701199627916</v>
      </c>
      <c r="P97" s="21">
        <v>95.73670548956288</v>
      </c>
      <c r="Q97" s="21">
        <v>96.996398982846586</v>
      </c>
      <c r="R97" s="21">
        <v>98.25609247613032</v>
      </c>
      <c r="S97" s="21">
        <v>99.65157958594628</v>
      </c>
      <c r="T97" s="21">
        <v>101.04706669576224</v>
      </c>
      <c r="U97" s="21">
        <v>102.4425538055782</v>
      </c>
      <c r="V97" s="21">
        <v>103.83804091539416</v>
      </c>
      <c r="W97" s="21">
        <v>105.23352802521011</v>
      </c>
      <c r="X97" s="21">
        <v>106.47156953138905</v>
      </c>
      <c r="Y97" s="21">
        <v>107.709611037568</v>
      </c>
      <c r="Z97" s="21">
        <v>108.94765254374694</v>
      </c>
      <c r="AA97" s="21">
        <v>110.18569404992589</v>
      </c>
      <c r="AB97" s="21">
        <v>111.42373555610482</v>
      </c>
      <c r="AC97" s="21">
        <v>112.86811731331359</v>
      </c>
      <c r="AD97" s="21">
        <v>114.31249907052236</v>
      </c>
      <c r="AE97" s="21">
        <v>115.75688082773114</v>
      </c>
      <c r="AF97" s="21">
        <v>117.20126258493991</v>
      </c>
      <c r="AG97" s="22">
        <v>118.64564434214866</v>
      </c>
      <c r="AI97" s="20">
        <v>0</v>
      </c>
      <c r="AJ97" s="21">
        <v>5.2166744805659615</v>
      </c>
      <c r="AK97" s="21">
        <v>5.3216023247413169</v>
      </c>
      <c r="AL97" s="21">
        <v>5.4265301689166732</v>
      </c>
      <c r="AM97" s="21">
        <v>5.5063320831654474</v>
      </c>
      <c r="AN97" s="21">
        <v>5.5861339974142208</v>
      </c>
      <c r="AO97" s="21">
        <v>5.665935911662995</v>
      </c>
      <c r="AP97" s="21">
        <v>5.7457378259117702</v>
      </c>
      <c r="AQ97" s="21">
        <v>5.8255397401605462</v>
      </c>
      <c r="AR97" s="21">
        <v>5.9053416544093205</v>
      </c>
      <c r="AS97" s="21">
        <v>5.9851435686580947</v>
      </c>
      <c r="AT97" s="21">
        <v>6.0649454829068699</v>
      </c>
      <c r="AU97" s="21">
        <v>6.1447473971556432</v>
      </c>
      <c r="AV97" s="21">
        <v>6.2245493114044184</v>
      </c>
      <c r="AW97" s="21">
        <v>6.312953786990386</v>
      </c>
      <c r="AX97" s="21">
        <v>6.4013582625763545</v>
      </c>
      <c r="AY97" s="21">
        <v>6.4897627381623222</v>
      </c>
      <c r="AZ97" s="21">
        <v>6.5781672137482907</v>
      </c>
      <c r="BA97" s="21">
        <v>6.6665716893342575</v>
      </c>
      <c r="BB97" s="21">
        <v>6.7450019445028957</v>
      </c>
      <c r="BC97" s="21">
        <v>6.8234321996715348</v>
      </c>
      <c r="BD97" s="21">
        <v>6.901862454840173</v>
      </c>
      <c r="BE97" s="21">
        <v>6.9802927100088112</v>
      </c>
      <c r="BF97" s="21">
        <v>7.0587229651774486</v>
      </c>
      <c r="BG97" s="21">
        <v>7.1502249295408609</v>
      </c>
      <c r="BH97" s="21">
        <v>7.2417268939042723</v>
      </c>
      <c r="BI97" s="21">
        <v>7.3332288582676846</v>
      </c>
      <c r="BJ97" s="21">
        <v>7.424730822631096</v>
      </c>
      <c r="BK97" s="22">
        <v>7.5162327869945065</v>
      </c>
      <c r="BM97" s="163">
        <f>VLOOKUP(BM$6,'MonteCarlo Policy Paths'!$N$2:$S$31,$B97+1,FALSE)</f>
        <v>18.946072246720579</v>
      </c>
      <c r="BN97" s="21">
        <f>VLOOKUP(BN$6,'MonteCarlo Policy Paths'!$N$2:$S$31,$B97+1,FALSE)</f>
        <v>19.920985834119051</v>
      </c>
      <c r="BO97" s="21">
        <f>VLOOKUP(BO$6,'MonteCarlo Policy Paths'!$N$2:$S$31,$B97+1,FALSE)</f>
        <v>20.944710352814074</v>
      </c>
      <c r="BP97" s="21">
        <f>VLOOKUP(BP$6,'MonteCarlo Policy Paths'!$N$2:$S$31,$B97+1,FALSE)</f>
        <v>22.017919567056939</v>
      </c>
      <c r="BQ97" s="21">
        <f>VLOOKUP(BQ$6,'MonteCarlo Policy Paths'!$N$2:$S$31,$B97+1,FALSE)</f>
        <v>23.125382269476081</v>
      </c>
      <c r="BR97" s="21">
        <f>VLOOKUP(BR$6,'MonteCarlo Policy Paths'!$N$2:$S$31,$B97+1,FALSE)</f>
        <v>24.222533249319248</v>
      </c>
      <c r="BS97" s="21">
        <f>VLOOKUP(BS$6,'MonteCarlo Policy Paths'!$N$2:$S$31,$B97+1,FALSE)</f>
        <v>25.344600035724898</v>
      </c>
      <c r="BT97" s="21">
        <f>VLOOKUP(BT$6,'MonteCarlo Policy Paths'!$N$2:$S$31,$B97+1,FALSE)</f>
        <v>26.511875533452777</v>
      </c>
      <c r="BU97" s="21">
        <f>VLOOKUP(BU$6,'MonteCarlo Policy Paths'!$N$2:$S$31,$B97+1,FALSE)</f>
        <v>27.727543772426976</v>
      </c>
      <c r="BV97" s="21">
        <f>VLOOKUP(BV$6,'MonteCarlo Policy Paths'!$N$2:$S$31,$B97+1,FALSE)</f>
        <v>29.105872242644537</v>
      </c>
      <c r="BW97" s="21">
        <f>VLOOKUP(BW$6,'MonteCarlo Policy Paths'!$N$2:$S$31,$B97+1,FALSE)</f>
        <v>30.561165854776764</v>
      </c>
      <c r="BX97" s="21">
        <f>VLOOKUP(BX$6,'MonteCarlo Policy Paths'!$N$2:$S$31,$B97+1,FALSE)</f>
        <v>32.089224147515601</v>
      </c>
      <c r="BY97" s="21">
        <f>VLOOKUP(BY$6,'MonteCarlo Policy Paths'!$N$2:$S$31,$B97+1,FALSE)</f>
        <v>33.693685354891386</v>
      </c>
      <c r="BZ97" s="21">
        <f>VLOOKUP(BZ$6,'MonteCarlo Policy Paths'!$N$2:$S$31,$B97+1,FALSE)</f>
        <v>35.378369622635958</v>
      </c>
      <c r="CA97" s="21">
        <f>VLOOKUP(CA$6,'MonteCarlo Policy Paths'!$N$2:$S$31,$B97+1,FALSE)</f>
        <v>37.147288103767757</v>
      </c>
      <c r="CB97" s="21">
        <f>VLOOKUP(CB$6,'MonteCarlo Policy Paths'!$N$2:$S$31,$B97+1,FALSE)</f>
        <v>39.004652508956148</v>
      </c>
      <c r="CC97" s="21">
        <f>VLOOKUP(CC$6,'MonteCarlo Policy Paths'!$N$2:$S$31,$B97+1,FALSE)</f>
        <v>40.954885134403959</v>
      </c>
      <c r="CD97" s="21">
        <f>VLOOKUP(CD$6,'MonteCarlo Policy Paths'!$N$2:$S$31,$B97+1,FALSE)</f>
        <v>43.002629391124159</v>
      </c>
      <c r="CE97" s="21">
        <f>VLOOKUP(CE$6,'MonteCarlo Policy Paths'!$N$2:$S$31,$B97+1,FALSE)</f>
        <v>45.152760860680367</v>
      </c>
      <c r="CF97" s="21">
        <f>VLOOKUP(CF$6,'MonteCarlo Policy Paths'!$N$2:$S$31,$B97+1,FALSE)</f>
        <v>47.410398903714388</v>
      </c>
      <c r="CG97" s="21">
        <f>VLOOKUP(CG$6,'MonteCarlo Policy Paths'!$N$2:$S$31,$B97+1,FALSE)</f>
        <v>49.780918848900107</v>
      </c>
      <c r="CH97" s="21">
        <f>VLOOKUP(CH$6,'MonteCarlo Policy Paths'!$N$2:$S$31,$B97+1,FALSE)</f>
        <v>52.269964791345117</v>
      </c>
      <c r="CI97" s="21">
        <f>VLOOKUP(CI$6,'MonteCarlo Policy Paths'!$N$2:$S$31,$B97+1,FALSE)</f>
        <v>54.883463030912374</v>
      </c>
      <c r="CJ97" s="21">
        <f>VLOOKUP(CJ$6,'MonteCarlo Policy Paths'!$N$2:$S$31,$B97+1,FALSE)</f>
        <v>57.627636182457998</v>
      </c>
      <c r="CK97" s="21">
        <f>VLOOKUP(CK$6,'MonteCarlo Policy Paths'!$N$2:$S$31,$B97+1,FALSE)</f>
        <v>60.509017991580897</v>
      </c>
      <c r="CL97" s="21">
        <f>VLOOKUP(CL$6,'MonteCarlo Policy Paths'!$N$2:$S$31,$B97+1,FALSE)</f>
        <v>63.534468891159946</v>
      </c>
      <c r="CM97" s="21">
        <f>VLOOKUP(CM$6,'MonteCarlo Policy Paths'!$N$2:$S$31,$B97+1,FALSE)</f>
        <v>66.711192335717939</v>
      </c>
      <c r="CN97" s="21">
        <f>VLOOKUP(CN$6,'MonteCarlo Policy Paths'!$N$2:$S$31,$B97+1,FALSE)</f>
        <v>70.04675195250384</v>
      </c>
      <c r="CO97" s="164">
        <f>VLOOKUP(CO$6,'MonteCarlo Policy Paths'!$N$2:$S$31,$B97+1,FALSE)</f>
        <v>73.54908955012904</v>
      </c>
      <c r="CQ97" s="163">
        <f>BM97*VLOOKUP(AI$6,'Greenhouse Gas Costs Avoided'!$A$2:$I$32,9,FALSE)</f>
        <v>1.2002386619007086</v>
      </c>
      <c r="CR97" s="21">
        <f>BN97*VLOOKUP(AJ$6,'Greenhouse Gas Costs Avoided'!$A$2:$I$32,9,FALSE)</f>
        <v>1.2619996941806579</v>
      </c>
      <c r="CS97" s="21">
        <f>BO97*VLOOKUP(AK$6,'Greenhouse Gas Costs Avoided'!$A$2:$I$32,9,FALSE)</f>
        <v>1.3268529118013257</v>
      </c>
      <c r="CT97" s="21">
        <f>BP97*VLOOKUP(AL$6,'Greenhouse Gas Costs Avoided'!$A$2:$I$32,9,FALSE)</f>
        <v>1.3948409979053111</v>
      </c>
      <c r="CU97" s="21">
        <f>BQ97*VLOOKUP(AM$6,'Greenhouse Gas Costs Avoided'!$A$2:$I$32,9,FALSE)</f>
        <v>1.464999051498006</v>
      </c>
      <c r="CV97" s="21">
        <f>BR97*VLOOKUP(AN$6,'Greenhouse Gas Costs Avoided'!$A$2:$I$32,9,FALSE)</f>
        <v>1.5345038547523033</v>
      </c>
      <c r="CW97" s="21">
        <f>BS97*VLOOKUP(AO$6,'Greenhouse Gas Costs Avoided'!$A$2:$I$32,9,FALSE)</f>
        <v>1.6055870809081549</v>
      </c>
      <c r="CX97" s="21">
        <f>BT97*VLOOKUP(AP$6,'Greenhouse Gas Costs Avoided'!$A$2:$I$32,9,FALSE)</f>
        <v>1.6795342908215394</v>
      </c>
      <c r="CY97" s="21">
        <f>BU97*VLOOKUP(AQ$6,'Greenhouse Gas Costs Avoided'!$A$2:$I$32,9,FALSE)</f>
        <v>1.7565471936259263</v>
      </c>
      <c r="CZ97" s="21">
        <f>BV97*VLOOKUP(AR$6,'Greenhouse Gas Costs Avoided'!$A$2:$I$32,9,FALSE)</f>
        <v>1.8438646648785721</v>
      </c>
      <c r="DA97" s="21">
        <f>BW97*VLOOKUP(AS$6,'Greenhouse Gas Costs Avoided'!$A$2:$I$32,9,FALSE)</f>
        <v>1.9360578981225007</v>
      </c>
      <c r="DB97" s="21">
        <f>BX97*VLOOKUP(AT$6,'Greenhouse Gas Costs Avoided'!$A$2:$I$32,9,FALSE)</f>
        <v>2.0328607930286258</v>
      </c>
      <c r="DC97" s="21">
        <f>BY97*VLOOKUP(AU$6,'Greenhouse Gas Costs Avoided'!$A$2:$I$32,9,FALSE)</f>
        <v>2.1345038326800574</v>
      </c>
      <c r="DD97" s="21">
        <f>BZ97*VLOOKUP(AV$6,'Greenhouse Gas Costs Avoided'!$A$2:$I$32,9,FALSE)</f>
        <v>2.2412290243140602</v>
      </c>
      <c r="DE97" s="21">
        <f>CA97*VLOOKUP(AW$6,'Greenhouse Gas Costs Avoided'!$A$2:$I$32,9,FALSE)</f>
        <v>2.3532904755297634</v>
      </c>
      <c r="DF97" s="21">
        <f>CB97*VLOOKUP(AX$6,'Greenhouse Gas Costs Avoided'!$A$2:$I$32,9,FALSE)</f>
        <v>2.4709549993062518</v>
      </c>
      <c r="DG97" s="21">
        <f>CC97*VLOOKUP(AY$6,'Greenhouse Gas Costs Avoided'!$A$2:$I$32,9,FALSE)</f>
        <v>2.5945027492715647</v>
      </c>
      <c r="DH97" s="21">
        <f>CD97*VLOOKUP(AZ$6,'Greenhouse Gas Costs Avoided'!$A$2:$I$32,9,FALSE)</f>
        <v>2.724227886735143</v>
      </c>
      <c r="DI97" s="21">
        <f>CE97*VLOOKUP(BA$6,'Greenhouse Gas Costs Avoided'!$A$2:$I$32,9,FALSE)</f>
        <v>2.8604392810719004</v>
      </c>
      <c r="DJ97" s="21">
        <f>CF97*VLOOKUP(BB$6,'Greenhouse Gas Costs Avoided'!$A$2:$I$32,9,FALSE)</f>
        <v>3.0034612451254952</v>
      </c>
      <c r="DK97" s="21">
        <f>CG97*VLOOKUP(BC$6,'Greenhouse Gas Costs Avoided'!$A$2:$I$32,9,FALSE)</f>
        <v>3.1536343073817701</v>
      </c>
      <c r="DL97" s="21">
        <f>CH97*VLOOKUP(BD$6,'Greenhouse Gas Costs Avoided'!$A$2:$I$32,9,FALSE)</f>
        <v>3.3113160227508591</v>
      </c>
      <c r="DM97" s="21">
        <f>CI97*VLOOKUP(BE$6,'Greenhouse Gas Costs Avoided'!$A$2:$I$32,9,FALSE)</f>
        <v>3.4768818238884021</v>
      </c>
      <c r="DN97" s="21">
        <f>CJ97*VLOOKUP(BF$6,'Greenhouse Gas Costs Avoided'!$A$2:$I$32,9,FALSE)</f>
        <v>3.6507259150828224</v>
      </c>
      <c r="DO97" s="21">
        <f>CK97*VLOOKUP(BG$6,'Greenhouse Gas Costs Avoided'!$A$2:$I$32,9,FALSE)</f>
        <v>3.8332622108369634</v>
      </c>
      <c r="DP97" s="21">
        <f>CL97*VLOOKUP(BH$6,'Greenhouse Gas Costs Avoided'!$A$2:$I$32,9,FALSE)</f>
        <v>4.0249253213788121</v>
      </c>
      <c r="DQ97" s="21">
        <f>CM97*VLOOKUP(BI$6,'Greenhouse Gas Costs Avoided'!$A$2:$I$32,9,FALSE)</f>
        <v>4.2261715874477526</v>
      </c>
      <c r="DR97" s="21">
        <f>CN97*VLOOKUP(BJ$6,'Greenhouse Gas Costs Avoided'!$A$2:$I$32,9,FALSE)</f>
        <v>4.4374801668201398</v>
      </c>
      <c r="DS97" s="164">
        <f>CO97*VLOOKUP(BK$6,'Greenhouse Gas Costs Avoided'!$A$2:$I$32,9,FALSE)</f>
        <v>4.6593541751611474</v>
      </c>
    </row>
    <row r="98" spans="1:123" x14ac:dyDescent="0.35">
      <c r="A98" s="174">
        <v>92</v>
      </c>
      <c r="B98" s="12">
        <v>4</v>
      </c>
      <c r="C98" s="175">
        <v>2023</v>
      </c>
      <c r="E98" s="20">
        <v>0</v>
      </c>
      <c r="F98" s="21">
        <v>82.346532180449415</v>
      </c>
      <c r="G98" s="21">
        <v>84.002844861871253</v>
      </c>
      <c r="H98" s="21">
        <v>85.659157543293105</v>
      </c>
      <c r="I98" s="21">
        <v>86.918851036576825</v>
      </c>
      <c r="J98" s="21">
        <v>88.178544529860531</v>
      </c>
      <c r="K98" s="21">
        <v>89.438238023144251</v>
      </c>
      <c r="L98" s="21">
        <v>90.697931516427971</v>
      </c>
      <c r="M98" s="21">
        <v>91.95762500971172</v>
      </c>
      <c r="N98" s="21">
        <v>93.21731850299544</v>
      </c>
      <c r="O98" s="21">
        <v>94.47701199627916</v>
      </c>
      <c r="P98" s="21">
        <v>95.73670548956288</v>
      </c>
      <c r="Q98" s="21">
        <v>96.996398982846586</v>
      </c>
      <c r="R98" s="21">
        <v>98.25609247613032</v>
      </c>
      <c r="S98" s="21">
        <v>99.65157958594628</v>
      </c>
      <c r="T98" s="21">
        <v>101.04706669576224</v>
      </c>
      <c r="U98" s="21">
        <v>102.4425538055782</v>
      </c>
      <c r="V98" s="21">
        <v>103.83804091539416</v>
      </c>
      <c r="W98" s="21">
        <v>105.23352802521011</v>
      </c>
      <c r="X98" s="21">
        <v>106.47156953138905</v>
      </c>
      <c r="Y98" s="21">
        <v>107.709611037568</v>
      </c>
      <c r="Z98" s="21">
        <v>108.94765254374694</v>
      </c>
      <c r="AA98" s="21">
        <v>110.18569404992589</v>
      </c>
      <c r="AB98" s="21">
        <v>111.42373555610482</v>
      </c>
      <c r="AC98" s="21">
        <v>112.86811731331359</v>
      </c>
      <c r="AD98" s="21">
        <v>114.31249907052236</v>
      </c>
      <c r="AE98" s="21">
        <v>115.75688082773114</v>
      </c>
      <c r="AF98" s="21">
        <v>117.20126258493991</v>
      </c>
      <c r="AG98" s="22">
        <v>119.5319620819439</v>
      </c>
      <c r="AI98" s="20">
        <v>0</v>
      </c>
      <c r="AJ98" s="21">
        <v>5.2166744805659615</v>
      </c>
      <c r="AK98" s="21">
        <v>5.3216023247413169</v>
      </c>
      <c r="AL98" s="21">
        <v>5.4265301689166732</v>
      </c>
      <c r="AM98" s="21">
        <v>5.5063320831654474</v>
      </c>
      <c r="AN98" s="21">
        <v>5.5861339974142208</v>
      </c>
      <c r="AO98" s="21">
        <v>5.665935911662995</v>
      </c>
      <c r="AP98" s="21">
        <v>5.7457378259117702</v>
      </c>
      <c r="AQ98" s="21">
        <v>5.8255397401605462</v>
      </c>
      <c r="AR98" s="21">
        <v>5.9053416544093205</v>
      </c>
      <c r="AS98" s="21">
        <v>5.9851435686580947</v>
      </c>
      <c r="AT98" s="21">
        <v>6.0649454829068699</v>
      </c>
      <c r="AU98" s="21">
        <v>6.1447473971556432</v>
      </c>
      <c r="AV98" s="21">
        <v>6.2245493114044184</v>
      </c>
      <c r="AW98" s="21">
        <v>6.312953786990386</v>
      </c>
      <c r="AX98" s="21">
        <v>6.4013582625763545</v>
      </c>
      <c r="AY98" s="21">
        <v>6.4897627381623222</v>
      </c>
      <c r="AZ98" s="21">
        <v>6.5781672137482907</v>
      </c>
      <c r="BA98" s="21">
        <v>6.6665716893342575</v>
      </c>
      <c r="BB98" s="21">
        <v>6.7450019445028957</v>
      </c>
      <c r="BC98" s="21">
        <v>6.8234321996715348</v>
      </c>
      <c r="BD98" s="21">
        <v>6.901862454840173</v>
      </c>
      <c r="BE98" s="21">
        <v>6.9802927100088112</v>
      </c>
      <c r="BF98" s="21">
        <v>7.0587229651774486</v>
      </c>
      <c r="BG98" s="21">
        <v>7.1502249295408609</v>
      </c>
      <c r="BH98" s="21">
        <v>7.2417268939042723</v>
      </c>
      <c r="BI98" s="21">
        <v>7.3332288582676846</v>
      </c>
      <c r="BJ98" s="21">
        <v>7.424730822631096</v>
      </c>
      <c r="BK98" s="22">
        <v>7.5723812490175435</v>
      </c>
      <c r="BM98" s="163">
        <f>VLOOKUP(BM$6,'MonteCarlo Policy Paths'!$N$2:$S$31,$B98+1,FALSE)</f>
        <v>21.456887556927661</v>
      </c>
      <c r="BN98" s="21">
        <f>VLOOKUP(BN$6,'MonteCarlo Policy Paths'!$N$2:$S$31,$B98+1,FALSE)</f>
        <v>23.119081894670884</v>
      </c>
      <c r="BO98" s="21">
        <f>VLOOKUP(BO$6,'MonteCarlo Policy Paths'!$N$2:$S$31,$B98+1,FALSE)</f>
        <v>24.918982795429599</v>
      </c>
      <c r="BP98" s="21">
        <f>VLOOKUP(BP$6,'MonteCarlo Policy Paths'!$N$2:$S$31,$B98+1,FALSE)</f>
        <v>26.866510906830612</v>
      </c>
      <c r="BQ98" s="21">
        <f>VLOOKUP(BQ$6,'MonteCarlo Policy Paths'!$N$2:$S$31,$B98+1,FALSE)</f>
        <v>28.957808063155838</v>
      </c>
      <c r="BR98" s="21">
        <f>VLOOKUP(BR$6,'MonteCarlo Policy Paths'!$N$2:$S$31,$B98+1,FALSE)</f>
        <v>31.169773267386955</v>
      </c>
      <c r="BS98" s="21">
        <f>VLOOKUP(BS$6,'MonteCarlo Policy Paths'!$N$2:$S$31,$B98+1,FALSE)</f>
        <v>33.536503079259326</v>
      </c>
      <c r="BT98" s="21">
        <f>VLOOKUP(BT$6,'MonteCarlo Policy Paths'!$N$2:$S$31,$B98+1,FALSE)</f>
        <v>36.094562758542168</v>
      </c>
      <c r="BU98" s="21">
        <f>VLOOKUP(BU$6,'MonteCarlo Policy Paths'!$N$2:$S$31,$B98+1,FALSE)</f>
        <v>38.859796339203925</v>
      </c>
      <c r="BV98" s="21">
        <f>VLOOKUP(BV$6,'MonteCarlo Policy Paths'!$N$2:$S$31,$B98+1,FALSE)</f>
        <v>41.937214526892696</v>
      </c>
      <c r="BW98" s="21">
        <f>VLOOKUP(BW$6,'MonteCarlo Policy Paths'!$N$2:$S$31,$B98+1,FALSE)</f>
        <v>45.285702034805901</v>
      </c>
      <c r="BX98" s="21">
        <f>VLOOKUP(BX$6,'MonteCarlo Policy Paths'!$N$2:$S$31,$B98+1,FALSE)</f>
        <v>48.923675973628832</v>
      </c>
      <c r="BY98" s="21">
        <f>VLOOKUP(BY$6,'MonteCarlo Policy Paths'!$N$2:$S$31,$B98+1,FALSE)</f>
        <v>52.880283256992421</v>
      </c>
      <c r="BZ98" s="21">
        <f>VLOOKUP(BZ$6,'MonteCarlo Policy Paths'!$N$2:$S$31,$B98+1,FALSE)</f>
        <v>57.179951130409847</v>
      </c>
      <c r="CA98" s="21">
        <f>VLOOKUP(CA$6,'MonteCarlo Policy Paths'!$N$2:$S$31,$B98+1,FALSE)</f>
        <v>59.199989570907007</v>
      </c>
      <c r="CB98" s="21">
        <f>VLOOKUP(CB$6,'MonteCarlo Policy Paths'!$N$2:$S$31,$B98+1,FALSE)</f>
        <v>61.304348310445278</v>
      </c>
      <c r="CC98" s="21">
        <f>VLOOKUP(CC$6,'MonteCarlo Policy Paths'!$N$2:$S$31,$B98+1,FALSE)</f>
        <v>63.486799757257046</v>
      </c>
      <c r="CD98" s="21">
        <f>VLOOKUP(CD$6,'MonteCarlo Policy Paths'!$N$2:$S$31,$B98+1,FALSE)</f>
        <v>65.754412861465767</v>
      </c>
      <c r="CE98" s="21">
        <f>VLOOKUP(CE$6,'MonteCarlo Policy Paths'!$N$2:$S$31,$B98+1,FALSE)</f>
        <v>68.097759333367534</v>
      </c>
      <c r="CF98" s="21">
        <f>VLOOKUP(CF$6,'MonteCarlo Policy Paths'!$N$2:$S$31,$B98+1,FALSE)</f>
        <v>70.548973057852507</v>
      </c>
      <c r="CG98" s="21">
        <f>VLOOKUP(CG$6,'MonteCarlo Policy Paths'!$N$2:$S$31,$B98+1,FALSE)</f>
        <v>73.077007009761019</v>
      </c>
      <c r="CH98" s="21">
        <f>VLOOKUP(CH$6,'MonteCarlo Policy Paths'!$N$2:$S$31,$B98+1,FALSE)</f>
        <v>75.691476032446857</v>
      </c>
      <c r="CI98" s="21">
        <f>VLOOKUP(CI$6,'MonteCarlo Policy Paths'!$N$2:$S$31,$B98+1,FALSE)</f>
        <v>78.404802280730166</v>
      </c>
      <c r="CJ98" s="21">
        <f>VLOOKUP(CJ$6,'MonteCarlo Policy Paths'!$N$2:$S$31,$B98+1,FALSE)</f>
        <v>81.224927058038162</v>
      </c>
      <c r="CK98" s="21">
        <f>VLOOKUP(CK$6,'MonteCarlo Policy Paths'!$N$2:$S$31,$B98+1,FALSE)</f>
        <v>84.152487263770951</v>
      </c>
      <c r="CL98" s="21">
        <f>VLOOKUP(CL$6,'MonteCarlo Policy Paths'!$N$2:$S$31,$B98+1,FALSE)</f>
        <v>87.19069011352974</v>
      </c>
      <c r="CM98" s="21">
        <f>VLOOKUP(CM$6,'MonteCarlo Policy Paths'!$N$2:$S$31,$B98+1,FALSE)</f>
        <v>90.339519718236858</v>
      </c>
      <c r="CN98" s="21">
        <f>VLOOKUP(CN$6,'MonteCarlo Policy Paths'!$N$2:$S$31,$B98+1,FALSE)</f>
        <v>93.604800202242828</v>
      </c>
      <c r="CO98" s="164">
        <f>VLOOKUP(CO$6,'MonteCarlo Policy Paths'!$N$2:$S$31,$B98+1,FALSE)</f>
        <v>96.983684685934094</v>
      </c>
      <c r="CQ98" s="163">
        <f>BM98*VLOOKUP(AI$6,'Greenhouse Gas Costs Avoided'!$A$2:$I$32,9,FALSE)</f>
        <v>1.3592994724454583</v>
      </c>
      <c r="CR98" s="21">
        <f>BN98*VLOOKUP(AJ$6,'Greenhouse Gas Costs Avoided'!$A$2:$I$32,9,FALSE)</f>
        <v>1.4645999210963487</v>
      </c>
      <c r="CS98" s="21">
        <f>BO98*VLOOKUP(AK$6,'Greenhouse Gas Costs Avoided'!$A$2:$I$32,9,FALSE)</f>
        <v>1.5786241167474793</v>
      </c>
      <c r="CT98" s="21">
        <f>BP98*VLOOKUP(AL$6,'Greenhouse Gas Costs Avoided'!$A$2:$I$32,9,FALSE)</f>
        <v>1.7020005350363183</v>
      </c>
      <c r="CU98" s="21">
        <f>BQ98*VLOOKUP(AM$6,'Greenhouse Gas Costs Avoided'!$A$2:$I$32,9,FALSE)</f>
        <v>1.8344847601494692</v>
      </c>
      <c r="CV98" s="21">
        <f>BR98*VLOOKUP(AN$6,'Greenhouse Gas Costs Avoided'!$A$2:$I$32,9,FALSE)</f>
        <v>1.9746133378475101</v>
      </c>
      <c r="CW98" s="21">
        <f>BS98*VLOOKUP(AO$6,'Greenhouse Gas Costs Avoided'!$A$2:$I$32,9,FALSE)</f>
        <v>2.1245462941611284</v>
      </c>
      <c r="CX98" s="21">
        <f>BT98*VLOOKUP(AP$6,'Greenhouse Gas Costs Avoided'!$A$2:$I$32,9,FALSE)</f>
        <v>2.2866000479177169</v>
      </c>
      <c r="CY98" s="21">
        <f>BU98*VLOOKUP(AQ$6,'Greenhouse Gas Costs Avoided'!$A$2:$I$32,9,FALSE)</f>
        <v>2.4617783228380428</v>
      </c>
      <c r="CZ98" s="21">
        <f>BV98*VLOOKUP(AR$6,'Greenhouse Gas Costs Avoided'!$A$2:$I$32,9,FALSE)</f>
        <v>2.6567335747552212</v>
      </c>
      <c r="DA98" s="21">
        <f>BW98*VLOOKUP(AS$6,'Greenhouse Gas Costs Avoided'!$A$2:$I$32,9,FALSE)</f>
        <v>2.8688611394320973</v>
      </c>
      <c r="DB98" s="21">
        <f>BX98*VLOOKUP(AT$6,'Greenhouse Gas Costs Avoided'!$A$2:$I$32,9,FALSE)</f>
        <v>3.099327745676475</v>
      </c>
      <c r="DC98" s="21">
        <f>BY98*VLOOKUP(AU$6,'Greenhouse Gas Costs Avoided'!$A$2:$I$32,9,FALSE)</f>
        <v>3.3499798581359799</v>
      </c>
      <c r="DD98" s="21">
        <f>BZ98*VLOOKUP(AV$6,'Greenhouse Gas Costs Avoided'!$A$2:$I$32,9,FALSE)</f>
        <v>3.6223649492411436</v>
      </c>
      <c r="DE98" s="21">
        <f>CA98*VLOOKUP(AW$6,'Greenhouse Gas Costs Avoided'!$A$2:$I$32,9,FALSE)</f>
        <v>3.7503349159570667</v>
      </c>
      <c r="DF98" s="21">
        <f>CB98*VLOOKUP(AX$6,'Greenhouse Gas Costs Avoided'!$A$2:$I$32,9,FALSE)</f>
        <v>3.8836465958035138</v>
      </c>
      <c r="DG98" s="21">
        <f>CC98*VLOOKUP(AY$6,'Greenhouse Gas Costs Avoided'!$A$2:$I$32,9,FALSE)</f>
        <v>4.0219054692034097</v>
      </c>
      <c r="DH98" s="21">
        <f>CD98*VLOOKUP(AZ$6,'Greenhouse Gas Costs Avoided'!$A$2:$I$32,9,FALSE)</f>
        <v>4.1655593560070496</v>
      </c>
      <c r="DI98" s="21">
        <f>CE98*VLOOKUP(BA$6,'Greenhouse Gas Costs Avoided'!$A$2:$I$32,9,FALSE)</f>
        <v>4.3140109715809301</v>
      </c>
      <c r="DJ98" s="21">
        <f>CF98*VLOOKUP(BB$6,'Greenhouse Gas Costs Avoided'!$A$2:$I$32,9,FALSE)</f>
        <v>4.4692960059878768</v>
      </c>
      <c r="DK98" s="21">
        <f>CG98*VLOOKUP(BC$6,'Greenhouse Gas Costs Avoided'!$A$2:$I$32,9,FALSE)</f>
        <v>4.629447622014963</v>
      </c>
      <c r="DL98" s="21">
        <f>CH98*VLOOKUP(BD$6,'Greenhouse Gas Costs Avoided'!$A$2:$I$32,9,FALSE)</f>
        <v>4.7950749225184994</v>
      </c>
      <c r="DM98" s="21">
        <f>CI98*VLOOKUP(BE$6,'Greenhouse Gas Costs Avoided'!$A$2:$I$32,9,FALSE)</f>
        <v>4.9669648542748472</v>
      </c>
      <c r="DN98" s="21">
        <f>CJ98*VLOOKUP(BF$6,'Greenhouse Gas Costs Avoided'!$A$2:$I$32,9,FALSE)</f>
        <v>5.1456205009456273</v>
      </c>
      <c r="DO98" s="21">
        <f>CK98*VLOOKUP(BG$6,'Greenhouse Gas Costs Avoided'!$A$2:$I$32,9,FALSE)</f>
        <v>5.331082210275417</v>
      </c>
      <c r="DP98" s="21">
        <f>CL98*VLOOKUP(BH$6,'Greenhouse Gas Costs Avoided'!$A$2:$I$32,9,FALSE)</f>
        <v>5.5235531602164318</v>
      </c>
      <c r="DQ98" s="21">
        <f>CM98*VLOOKUP(BI$6,'Greenhouse Gas Costs Avoided'!$A$2:$I$32,9,FALSE)</f>
        <v>5.723032344191421</v>
      </c>
      <c r="DR98" s="21">
        <f>CN98*VLOOKUP(BJ$6,'Greenhouse Gas Costs Avoided'!$A$2:$I$32,9,FALSE)</f>
        <v>5.9298887220104266</v>
      </c>
      <c r="DS98" s="164">
        <f>CO98*VLOOKUP(BK$6,'Greenhouse Gas Costs Avoided'!$A$2:$I$32,9,FALSE)</f>
        <v>6.1439419431008639</v>
      </c>
    </row>
    <row r="99" spans="1:123" x14ac:dyDescent="0.35">
      <c r="A99" s="174">
        <v>93</v>
      </c>
      <c r="B99" s="12">
        <v>5</v>
      </c>
      <c r="C99" s="175">
        <v>2023</v>
      </c>
      <c r="E99" s="20">
        <v>0</v>
      </c>
      <c r="F99" s="21">
        <v>82.346532180449415</v>
      </c>
      <c r="G99" s="21">
        <v>84.002844861871253</v>
      </c>
      <c r="H99" s="21">
        <v>85.659157543293105</v>
      </c>
      <c r="I99" s="21">
        <v>86.918851036576825</v>
      </c>
      <c r="J99" s="21">
        <v>88.178544529860531</v>
      </c>
      <c r="K99" s="21">
        <v>89.438238023144251</v>
      </c>
      <c r="L99" s="21">
        <v>90.697931516427971</v>
      </c>
      <c r="M99" s="21">
        <v>91.95762500971172</v>
      </c>
      <c r="N99" s="21">
        <v>93.21731850299544</v>
      </c>
      <c r="O99" s="21">
        <v>94.47701199627916</v>
      </c>
      <c r="P99" s="21">
        <v>95.73670548956288</v>
      </c>
      <c r="Q99" s="21">
        <v>96.996398982846586</v>
      </c>
      <c r="R99" s="21">
        <v>99.874634841342697</v>
      </c>
      <c r="S99" s="21">
        <v>101.93553668931256</v>
      </c>
      <c r="T99" s="21">
        <v>104.04258519817796</v>
      </c>
      <c r="U99" s="21">
        <v>106.18472717196582</v>
      </c>
      <c r="V99" s="21">
        <v>108.36780972271322</v>
      </c>
      <c r="W99" s="21">
        <v>110.57648338650839</v>
      </c>
      <c r="X99" s="21">
        <v>112.7694544213079</v>
      </c>
      <c r="Y99" s="21">
        <v>114.98228749612761</v>
      </c>
      <c r="Z99" s="21">
        <v>117.22345778349788</v>
      </c>
      <c r="AA99" s="21">
        <v>119.50474742044912</v>
      </c>
      <c r="AB99" s="21">
        <v>121.83201137782079</v>
      </c>
      <c r="AC99" s="21">
        <v>124.30483685770574</v>
      </c>
      <c r="AD99" s="21">
        <v>126.81952160325447</v>
      </c>
      <c r="AE99" s="21">
        <v>129.37127756316897</v>
      </c>
      <c r="AF99" s="21">
        <v>131.96243899653103</v>
      </c>
      <c r="AG99" s="22">
        <v>135.47056479945655</v>
      </c>
      <c r="AI99" s="20">
        <v>0</v>
      </c>
      <c r="AJ99" s="21">
        <v>5.2166744805659615</v>
      </c>
      <c r="AK99" s="21">
        <v>5.3216023247413169</v>
      </c>
      <c r="AL99" s="21">
        <v>5.4265301689166732</v>
      </c>
      <c r="AM99" s="21">
        <v>5.5063320831654474</v>
      </c>
      <c r="AN99" s="21">
        <v>5.5861339974142208</v>
      </c>
      <c r="AO99" s="21">
        <v>5.665935911662995</v>
      </c>
      <c r="AP99" s="21">
        <v>5.7457378259117702</v>
      </c>
      <c r="AQ99" s="21">
        <v>5.8255397401605462</v>
      </c>
      <c r="AR99" s="21">
        <v>5.9053416544093205</v>
      </c>
      <c r="AS99" s="21">
        <v>5.9851435686580947</v>
      </c>
      <c r="AT99" s="21">
        <v>6.0649454829068699</v>
      </c>
      <c r="AU99" s="21">
        <v>6.1447473971556432</v>
      </c>
      <c r="AV99" s="21">
        <v>6.327084396109818</v>
      </c>
      <c r="AW99" s="21">
        <v>6.4576430704410743</v>
      </c>
      <c r="AX99" s="21">
        <v>6.5911251478821242</v>
      </c>
      <c r="AY99" s="21">
        <v>6.7268304055597685</v>
      </c>
      <c r="AZ99" s="21">
        <v>6.8651292595600424</v>
      </c>
      <c r="BA99" s="21">
        <v>7.0050493173053994</v>
      </c>
      <c r="BB99" s="21">
        <v>7.1439746093722221</v>
      </c>
      <c r="BC99" s="21">
        <v>7.2841581669004034</v>
      </c>
      <c r="BD99" s="21">
        <v>7.426136894299721</v>
      </c>
      <c r="BE99" s="21">
        <v>7.5706571930511553</v>
      </c>
      <c r="BF99" s="21">
        <v>7.7180899770979394</v>
      </c>
      <c r="BG99" s="21">
        <v>7.8747441218959366</v>
      </c>
      <c r="BH99" s="21">
        <v>8.0340500621877027</v>
      </c>
      <c r="BI99" s="21">
        <v>8.1957044736636782</v>
      </c>
      <c r="BJ99" s="21">
        <v>8.3598552322508848</v>
      </c>
      <c r="BK99" s="22">
        <v>8.5820959249206545</v>
      </c>
      <c r="BM99" s="163">
        <f>VLOOKUP(BM$6,'MonteCarlo Policy Paths'!$N$2:$S$31,$B99+1,FALSE)</f>
        <v>24.184299884200797</v>
      </c>
      <c r="BN99" s="21">
        <f>VLOOKUP(BN$6,'MonteCarlo Policy Paths'!$N$2:$S$31,$B99+1,FALSE)</f>
        <v>26.797135120393484</v>
      </c>
      <c r="BO99" s="21">
        <f>VLOOKUP(BO$6,'MonteCarlo Policy Paths'!$N$2:$S$31,$B99+1,FALSE)</f>
        <v>29.690826715826198</v>
      </c>
      <c r="BP99" s="21">
        <f>VLOOKUP(BP$6,'MonteCarlo Policy Paths'!$N$2:$S$31,$B99+1,FALSE)</f>
        <v>32.893001978364566</v>
      </c>
      <c r="BQ99" s="21">
        <f>VLOOKUP(BQ$6,'MonteCarlo Policy Paths'!$N$2:$S$31,$B99+1,FALSE)</f>
        <v>36.420098382625895</v>
      </c>
      <c r="BR99" s="21">
        <f>VLOOKUP(BR$6,'MonteCarlo Policy Paths'!$N$2:$S$31,$B99+1,FALSE)</f>
        <v>40.279471956541457</v>
      </c>
      <c r="BS99" s="21">
        <f>VLOOKUP(BS$6,'MonteCarlo Policy Paths'!$N$2:$S$31,$B99+1,FALSE)</f>
        <v>44.515635375675203</v>
      </c>
      <c r="BT99" s="21">
        <f>VLOOKUP(BT$6,'MonteCarlo Policy Paths'!$N$2:$S$31,$B99+1,FALSE)</f>
        <v>49.196171227791872</v>
      </c>
      <c r="BU99" s="21">
        <f>VLOOKUP(BU$6,'MonteCarlo Policy Paths'!$N$2:$S$31,$B99+1,FALSE)</f>
        <v>54.364766335209197</v>
      </c>
      <c r="BV99" s="21">
        <f>VLOOKUP(BV$6,'MonteCarlo Policy Paths'!$N$2:$S$31,$B99+1,FALSE)</f>
        <v>60.140596575631633</v>
      </c>
      <c r="BW99" s="21">
        <f>VLOOKUP(BW$6,'MonteCarlo Policy Paths'!$N$2:$S$31,$B99+1,FALSE)</f>
        <v>66.545116533046993</v>
      </c>
      <c r="BX99" s="21">
        <f>VLOOKUP(BX$6,'MonteCarlo Policy Paths'!$N$2:$S$31,$B99+1,FALSE)</f>
        <v>73.642612105771832</v>
      </c>
      <c r="BY99" s="21">
        <f>VLOOKUP(BY$6,'MonteCarlo Policy Paths'!$N$2:$S$31,$B99+1,FALSE)</f>
        <v>81.515240678665066</v>
      </c>
      <c r="BZ99" s="21">
        <f>VLOOKUP(BZ$6,'MonteCarlo Policy Paths'!$N$2:$S$31,$B99+1,FALSE)</f>
        <v>90.237354922369406</v>
      </c>
      <c r="CA99" s="21">
        <f>VLOOKUP(CA$6,'MonteCarlo Policy Paths'!$N$2:$S$31,$B99+1,FALSE)</f>
        <v>92.736092415362535</v>
      </c>
      <c r="CB99" s="21">
        <f>VLOOKUP(CB$6,'MonteCarlo Policy Paths'!$N$2:$S$31,$B99+1,FALSE)</f>
        <v>95.321073906264047</v>
      </c>
      <c r="CC99" s="21">
        <f>VLOOKUP(CC$6,'MonteCarlo Policy Paths'!$N$2:$S$31,$B99+1,FALSE)</f>
        <v>97.972807459231774</v>
      </c>
      <c r="CD99" s="21">
        <f>VLOOKUP(CD$6,'MonteCarlo Policy Paths'!$N$2:$S$31,$B99+1,FALSE)</f>
        <v>100.70188743091984</v>
      </c>
      <c r="CE99" s="21">
        <f>VLOOKUP(CE$6,'MonteCarlo Policy Paths'!$N$2:$S$31,$B99+1,FALSE)</f>
        <v>103.48109827693068</v>
      </c>
      <c r="CF99" s="21">
        <f>VLOOKUP(CF$6,'MonteCarlo Policy Paths'!$N$2:$S$31,$B99+1,FALSE)</f>
        <v>106.37744326160868</v>
      </c>
      <c r="CG99" s="21">
        <f>VLOOKUP(CG$6,'MonteCarlo Policy Paths'!$N$2:$S$31,$B99+1,FALSE)</f>
        <v>109.31402956265458</v>
      </c>
      <c r="CH99" s="21">
        <f>VLOOKUP(CH$6,'MonteCarlo Policy Paths'!$N$2:$S$31,$B99+1,FALSE)</f>
        <v>112.30612514839871</v>
      </c>
      <c r="CI99" s="21">
        <f>VLOOKUP(CI$6,'MonteCarlo Policy Paths'!$N$2:$S$31,$B99+1,FALSE)</f>
        <v>115.37497116076017</v>
      </c>
      <c r="CJ99" s="21">
        <f>VLOOKUP(CJ$6,'MonteCarlo Policy Paths'!$N$2:$S$31,$B99+1,FALSE)</f>
        <v>118.53125256657755</v>
      </c>
      <c r="CK99" s="21">
        <f>VLOOKUP(CK$6,'MonteCarlo Policy Paths'!$N$2:$S$31,$B99+1,FALSE)</f>
        <v>121.76875646902944</v>
      </c>
      <c r="CL99" s="21">
        <f>VLOOKUP(CL$6,'MonteCarlo Policy Paths'!$N$2:$S$31,$B99+1,FALSE)</f>
        <v>125.08672773594304</v>
      </c>
      <c r="CM99" s="21">
        <f>VLOOKUP(CM$6,'MonteCarlo Policy Paths'!$N$2:$S$31,$B99+1,FALSE)</f>
        <v>128.47676069968128</v>
      </c>
      <c r="CN99" s="21">
        <f>VLOOKUP(CN$6,'MonteCarlo Policy Paths'!$N$2:$S$31,$B99+1,FALSE)</f>
        <v>131.94323193005201</v>
      </c>
      <c r="CO99" s="164">
        <f>VLOOKUP(CO$6,'MonteCarlo Policy Paths'!$N$2:$S$31,$B99+1,FALSE)</f>
        <v>135.47056479945655</v>
      </c>
      <c r="CQ99" s="163">
        <f>BM99*VLOOKUP(AI$6,'Greenhouse Gas Costs Avoided'!$A$2:$I$32,9,FALSE)</f>
        <v>1.5320817610121258</v>
      </c>
      <c r="CR99" s="21">
        <f>BN99*VLOOKUP(AJ$6,'Greenhouse Gas Costs Avoided'!$A$2:$I$32,9,FALSE)</f>
        <v>1.6976055607114411</v>
      </c>
      <c r="CS99" s="21">
        <f>BO99*VLOOKUP(AK$6,'Greenhouse Gas Costs Avoided'!$A$2:$I$32,9,FALSE)</f>
        <v>1.8809216846672472</v>
      </c>
      <c r="CT99" s="21">
        <f>BP99*VLOOKUP(AL$6,'Greenhouse Gas Costs Avoided'!$A$2:$I$32,9,FALSE)</f>
        <v>2.0837803301021003</v>
      </c>
      <c r="CU99" s="21">
        <f>BQ99*VLOOKUP(AM$6,'Greenhouse Gas Costs Avoided'!$A$2:$I$32,9,FALSE)</f>
        <v>2.3072228153580183</v>
      </c>
      <c r="CV99" s="21">
        <f>BR99*VLOOKUP(AN$6,'Greenhouse Gas Costs Avoided'!$A$2:$I$32,9,FALSE)</f>
        <v>2.5517151467399573</v>
      </c>
      <c r="CW99" s="21">
        <f>BS99*VLOOKUP(AO$6,'Greenhouse Gas Costs Avoided'!$A$2:$I$32,9,FALSE)</f>
        <v>2.8200772139570236</v>
      </c>
      <c r="CX99" s="21">
        <f>BT99*VLOOKUP(AP$6,'Greenhouse Gas Costs Avoided'!$A$2:$I$32,9,FALSE)</f>
        <v>3.1165903917263735</v>
      </c>
      <c r="CY99" s="21">
        <f>BU99*VLOOKUP(AQ$6,'Greenhouse Gas Costs Avoided'!$A$2:$I$32,9,FALSE)</f>
        <v>3.444022251736667</v>
      </c>
      <c r="CZ99" s="21">
        <f>BV99*VLOOKUP(AR$6,'Greenhouse Gas Costs Avoided'!$A$2:$I$32,9,FALSE)</f>
        <v>3.8099226171979153</v>
      </c>
      <c r="DA99" s="21">
        <f>BW99*VLOOKUP(AS$6,'Greenhouse Gas Costs Avoided'!$A$2:$I$32,9,FALSE)</f>
        <v>4.2156506416508543</v>
      </c>
      <c r="DB99" s="21">
        <f>BX99*VLOOKUP(AT$6,'Greenhouse Gas Costs Avoided'!$A$2:$I$32,9,FALSE)</f>
        <v>4.6652788536686769</v>
      </c>
      <c r="DC99" s="21">
        <f>BY99*VLOOKUP(AU$6,'Greenhouse Gas Costs Avoided'!$A$2:$I$32,9,FALSE)</f>
        <v>5.1640119451993618</v>
      </c>
      <c r="DD99" s="21">
        <f>BZ99*VLOOKUP(AV$6,'Greenhouse Gas Costs Avoided'!$A$2:$I$32,9,FALSE)</f>
        <v>5.7165601774917221</v>
      </c>
      <c r="DE99" s="21">
        <f>CA99*VLOOKUP(AW$6,'Greenhouse Gas Costs Avoided'!$A$2:$I$32,9,FALSE)</f>
        <v>5.8748558551380645</v>
      </c>
      <c r="DF99" s="21">
        <f>CB99*VLOOKUP(AX$6,'Greenhouse Gas Costs Avoided'!$A$2:$I$32,9,FALSE)</f>
        <v>6.0386151127443357</v>
      </c>
      <c r="DG99" s="21">
        <f>CC99*VLOOKUP(AY$6,'Greenhouse Gas Costs Avoided'!$A$2:$I$32,9,FALSE)</f>
        <v>6.2066031310462346</v>
      </c>
      <c r="DH99" s="21">
        <f>CD99*VLOOKUP(AZ$6,'Greenhouse Gas Costs Avoided'!$A$2:$I$32,9,FALSE)</f>
        <v>6.3794910653253769</v>
      </c>
      <c r="DI99" s="21">
        <f>CE99*VLOOKUP(BA$6,'Greenhouse Gas Costs Avoided'!$A$2:$I$32,9,FALSE)</f>
        <v>6.5555548036832505</v>
      </c>
      <c r="DJ99" s="21">
        <f>CF99*VLOOKUP(BB$6,'Greenhouse Gas Costs Avoided'!$A$2:$I$32,9,FALSE)</f>
        <v>6.7390390205459019</v>
      </c>
      <c r="DK99" s="21">
        <f>CG99*VLOOKUP(BC$6,'Greenhouse Gas Costs Avoided'!$A$2:$I$32,9,FALSE)</f>
        <v>6.9250725353887148</v>
      </c>
      <c r="DL99" s="21">
        <f>CH99*VLOOKUP(BD$6,'Greenhouse Gas Costs Avoided'!$A$2:$I$32,9,FALSE)</f>
        <v>7.114622578022705</v>
      </c>
      <c r="DM99" s="21">
        <f>CI99*VLOOKUP(BE$6,'Greenhouse Gas Costs Avoided'!$A$2:$I$32,9,FALSE)</f>
        <v>7.309034780377397</v>
      </c>
      <c r="DN99" s="21">
        <f>CJ99*VLOOKUP(BF$6,'Greenhouse Gas Costs Avoided'!$A$2:$I$32,9,FALSE)</f>
        <v>7.5089860379134308</v>
      </c>
      <c r="DO99" s="21">
        <f>CK99*VLOOKUP(BG$6,'Greenhouse Gas Costs Avoided'!$A$2:$I$32,9,FALSE)</f>
        <v>7.714082761982441</v>
      </c>
      <c r="DP99" s="21">
        <f>CL99*VLOOKUP(BH$6,'Greenhouse Gas Costs Avoided'!$A$2:$I$32,9,FALSE)</f>
        <v>7.9242771147625906</v>
      </c>
      <c r="DQ99" s="21">
        <f>CM99*VLOOKUP(BI$6,'Greenhouse Gas Costs Avoided'!$A$2:$I$32,9,FALSE)</f>
        <v>8.1390365949973802</v>
      </c>
      <c r="DR99" s="21">
        <f>CN99*VLOOKUP(BJ$6,'Greenhouse Gas Costs Avoided'!$A$2:$I$32,9,FALSE)</f>
        <v>8.358638459535694</v>
      </c>
      <c r="DS99" s="164">
        <f>CO99*VLOOKUP(BK$6,'Greenhouse Gas Costs Avoided'!$A$2:$I$32,9,FALSE)</f>
        <v>8.5820959249206545</v>
      </c>
    </row>
    <row r="100" spans="1:123" x14ac:dyDescent="0.35">
      <c r="A100" s="174">
        <v>94</v>
      </c>
      <c r="B100" s="12">
        <v>4</v>
      </c>
      <c r="C100" s="175">
        <v>2023</v>
      </c>
      <c r="E100" s="20">
        <v>0</v>
      </c>
      <c r="F100" s="21">
        <v>82.346532180449415</v>
      </c>
      <c r="G100" s="21">
        <v>84.002844861871253</v>
      </c>
      <c r="H100" s="21">
        <v>85.659157543293105</v>
      </c>
      <c r="I100" s="21">
        <v>86.918851036576825</v>
      </c>
      <c r="J100" s="21">
        <v>88.178544529860531</v>
      </c>
      <c r="K100" s="21">
        <v>89.438238023144251</v>
      </c>
      <c r="L100" s="21">
        <v>90.697931516427971</v>
      </c>
      <c r="M100" s="21">
        <v>91.95762500971172</v>
      </c>
      <c r="N100" s="21">
        <v>93.21731850299544</v>
      </c>
      <c r="O100" s="21">
        <v>94.47701199627916</v>
      </c>
      <c r="P100" s="21">
        <v>95.73670548956288</v>
      </c>
      <c r="Q100" s="21">
        <v>96.996398982846586</v>
      </c>
      <c r="R100" s="21">
        <v>98.25609247613032</v>
      </c>
      <c r="S100" s="21">
        <v>99.65157958594628</v>
      </c>
      <c r="T100" s="21">
        <v>101.04706669576224</v>
      </c>
      <c r="U100" s="21">
        <v>102.4425538055782</v>
      </c>
      <c r="V100" s="21">
        <v>103.83804091539416</v>
      </c>
      <c r="W100" s="21">
        <v>105.23352802521011</v>
      </c>
      <c r="X100" s="21">
        <v>106.47156953138905</v>
      </c>
      <c r="Y100" s="21">
        <v>107.709611037568</v>
      </c>
      <c r="Z100" s="21">
        <v>108.94765254374694</v>
      </c>
      <c r="AA100" s="21">
        <v>110.18569404992589</v>
      </c>
      <c r="AB100" s="21">
        <v>111.42373555610482</v>
      </c>
      <c r="AC100" s="21">
        <v>112.86811731331359</v>
      </c>
      <c r="AD100" s="21">
        <v>114.31249907052236</v>
      </c>
      <c r="AE100" s="21">
        <v>115.75688082773114</v>
      </c>
      <c r="AF100" s="21">
        <v>117.20126258493991</v>
      </c>
      <c r="AG100" s="22">
        <v>119.5319620819439</v>
      </c>
      <c r="AI100" s="20">
        <v>0</v>
      </c>
      <c r="AJ100" s="21">
        <v>5.2166744805659615</v>
      </c>
      <c r="AK100" s="21">
        <v>5.3216023247413169</v>
      </c>
      <c r="AL100" s="21">
        <v>5.4265301689166732</v>
      </c>
      <c r="AM100" s="21">
        <v>5.5063320831654474</v>
      </c>
      <c r="AN100" s="21">
        <v>5.5861339974142208</v>
      </c>
      <c r="AO100" s="21">
        <v>5.665935911662995</v>
      </c>
      <c r="AP100" s="21">
        <v>5.7457378259117702</v>
      </c>
      <c r="AQ100" s="21">
        <v>5.8255397401605462</v>
      </c>
      <c r="AR100" s="21">
        <v>5.9053416544093205</v>
      </c>
      <c r="AS100" s="21">
        <v>5.9851435686580947</v>
      </c>
      <c r="AT100" s="21">
        <v>6.0649454829068699</v>
      </c>
      <c r="AU100" s="21">
        <v>6.1447473971556432</v>
      </c>
      <c r="AV100" s="21">
        <v>6.2245493114044184</v>
      </c>
      <c r="AW100" s="21">
        <v>6.312953786990386</v>
      </c>
      <c r="AX100" s="21">
        <v>6.4013582625763545</v>
      </c>
      <c r="AY100" s="21">
        <v>6.4897627381623222</v>
      </c>
      <c r="AZ100" s="21">
        <v>6.5781672137482907</v>
      </c>
      <c r="BA100" s="21">
        <v>6.6665716893342575</v>
      </c>
      <c r="BB100" s="21">
        <v>6.7450019445028957</v>
      </c>
      <c r="BC100" s="21">
        <v>6.8234321996715348</v>
      </c>
      <c r="BD100" s="21">
        <v>6.901862454840173</v>
      </c>
      <c r="BE100" s="21">
        <v>6.9802927100088112</v>
      </c>
      <c r="BF100" s="21">
        <v>7.0587229651774486</v>
      </c>
      <c r="BG100" s="21">
        <v>7.1502249295408609</v>
      </c>
      <c r="BH100" s="21">
        <v>7.2417268939042723</v>
      </c>
      <c r="BI100" s="21">
        <v>7.3332288582676846</v>
      </c>
      <c r="BJ100" s="21">
        <v>7.424730822631096</v>
      </c>
      <c r="BK100" s="22">
        <v>7.5723812490175435</v>
      </c>
      <c r="BM100" s="163">
        <f>VLOOKUP(BM$6,'MonteCarlo Policy Paths'!$N$2:$S$31,$B100+1,FALSE)</f>
        <v>21.456887556927661</v>
      </c>
      <c r="BN100" s="21">
        <f>VLOOKUP(BN$6,'MonteCarlo Policy Paths'!$N$2:$S$31,$B100+1,FALSE)</f>
        <v>23.119081894670884</v>
      </c>
      <c r="BO100" s="21">
        <f>VLOOKUP(BO$6,'MonteCarlo Policy Paths'!$N$2:$S$31,$B100+1,FALSE)</f>
        <v>24.918982795429599</v>
      </c>
      <c r="BP100" s="21">
        <f>VLOOKUP(BP$6,'MonteCarlo Policy Paths'!$N$2:$S$31,$B100+1,FALSE)</f>
        <v>26.866510906830612</v>
      </c>
      <c r="BQ100" s="21">
        <f>VLOOKUP(BQ$6,'MonteCarlo Policy Paths'!$N$2:$S$31,$B100+1,FALSE)</f>
        <v>28.957808063155838</v>
      </c>
      <c r="BR100" s="21">
        <f>VLOOKUP(BR$6,'MonteCarlo Policy Paths'!$N$2:$S$31,$B100+1,FALSE)</f>
        <v>31.169773267386955</v>
      </c>
      <c r="BS100" s="21">
        <f>VLOOKUP(BS$6,'MonteCarlo Policy Paths'!$N$2:$S$31,$B100+1,FALSE)</f>
        <v>33.536503079259326</v>
      </c>
      <c r="BT100" s="21">
        <f>VLOOKUP(BT$6,'MonteCarlo Policy Paths'!$N$2:$S$31,$B100+1,FALSE)</f>
        <v>36.094562758542168</v>
      </c>
      <c r="BU100" s="21">
        <f>VLOOKUP(BU$6,'MonteCarlo Policy Paths'!$N$2:$S$31,$B100+1,FALSE)</f>
        <v>38.859796339203925</v>
      </c>
      <c r="BV100" s="21">
        <f>VLOOKUP(BV$6,'MonteCarlo Policy Paths'!$N$2:$S$31,$B100+1,FALSE)</f>
        <v>41.937214526892696</v>
      </c>
      <c r="BW100" s="21">
        <f>VLOOKUP(BW$6,'MonteCarlo Policy Paths'!$N$2:$S$31,$B100+1,FALSE)</f>
        <v>45.285702034805901</v>
      </c>
      <c r="BX100" s="21">
        <f>VLOOKUP(BX$6,'MonteCarlo Policy Paths'!$N$2:$S$31,$B100+1,FALSE)</f>
        <v>48.923675973628832</v>
      </c>
      <c r="BY100" s="21">
        <f>VLOOKUP(BY$6,'MonteCarlo Policy Paths'!$N$2:$S$31,$B100+1,FALSE)</f>
        <v>52.880283256992421</v>
      </c>
      <c r="BZ100" s="21">
        <f>VLOOKUP(BZ$6,'MonteCarlo Policy Paths'!$N$2:$S$31,$B100+1,FALSE)</f>
        <v>57.179951130409847</v>
      </c>
      <c r="CA100" s="21">
        <f>VLOOKUP(CA$6,'MonteCarlo Policy Paths'!$N$2:$S$31,$B100+1,FALSE)</f>
        <v>59.199989570907007</v>
      </c>
      <c r="CB100" s="21">
        <f>VLOOKUP(CB$6,'MonteCarlo Policy Paths'!$N$2:$S$31,$B100+1,FALSE)</f>
        <v>61.304348310445278</v>
      </c>
      <c r="CC100" s="21">
        <f>VLOOKUP(CC$6,'MonteCarlo Policy Paths'!$N$2:$S$31,$B100+1,FALSE)</f>
        <v>63.486799757257046</v>
      </c>
      <c r="CD100" s="21">
        <f>VLOOKUP(CD$6,'MonteCarlo Policy Paths'!$N$2:$S$31,$B100+1,FALSE)</f>
        <v>65.754412861465767</v>
      </c>
      <c r="CE100" s="21">
        <f>VLOOKUP(CE$6,'MonteCarlo Policy Paths'!$N$2:$S$31,$B100+1,FALSE)</f>
        <v>68.097759333367534</v>
      </c>
      <c r="CF100" s="21">
        <f>VLOOKUP(CF$6,'MonteCarlo Policy Paths'!$N$2:$S$31,$B100+1,FALSE)</f>
        <v>70.548973057852507</v>
      </c>
      <c r="CG100" s="21">
        <f>VLOOKUP(CG$6,'MonteCarlo Policy Paths'!$N$2:$S$31,$B100+1,FALSE)</f>
        <v>73.077007009761019</v>
      </c>
      <c r="CH100" s="21">
        <f>VLOOKUP(CH$6,'MonteCarlo Policy Paths'!$N$2:$S$31,$B100+1,FALSE)</f>
        <v>75.691476032446857</v>
      </c>
      <c r="CI100" s="21">
        <f>VLOOKUP(CI$6,'MonteCarlo Policy Paths'!$N$2:$S$31,$B100+1,FALSE)</f>
        <v>78.404802280730166</v>
      </c>
      <c r="CJ100" s="21">
        <f>VLOOKUP(CJ$6,'MonteCarlo Policy Paths'!$N$2:$S$31,$B100+1,FALSE)</f>
        <v>81.224927058038162</v>
      </c>
      <c r="CK100" s="21">
        <f>VLOOKUP(CK$6,'MonteCarlo Policy Paths'!$N$2:$S$31,$B100+1,FALSE)</f>
        <v>84.152487263770951</v>
      </c>
      <c r="CL100" s="21">
        <f>VLOOKUP(CL$6,'MonteCarlo Policy Paths'!$N$2:$S$31,$B100+1,FALSE)</f>
        <v>87.19069011352974</v>
      </c>
      <c r="CM100" s="21">
        <f>VLOOKUP(CM$6,'MonteCarlo Policy Paths'!$N$2:$S$31,$B100+1,FALSE)</f>
        <v>90.339519718236858</v>
      </c>
      <c r="CN100" s="21">
        <f>VLOOKUP(CN$6,'MonteCarlo Policy Paths'!$N$2:$S$31,$B100+1,FALSE)</f>
        <v>93.604800202242828</v>
      </c>
      <c r="CO100" s="164">
        <f>VLOOKUP(CO$6,'MonteCarlo Policy Paths'!$N$2:$S$31,$B100+1,FALSE)</f>
        <v>96.983684685934094</v>
      </c>
      <c r="CQ100" s="163">
        <f>BM100*VLOOKUP(AI$6,'Greenhouse Gas Costs Avoided'!$A$2:$I$32,9,FALSE)</f>
        <v>1.3592994724454583</v>
      </c>
      <c r="CR100" s="21">
        <f>BN100*VLOOKUP(AJ$6,'Greenhouse Gas Costs Avoided'!$A$2:$I$32,9,FALSE)</f>
        <v>1.4645999210963487</v>
      </c>
      <c r="CS100" s="21">
        <f>BO100*VLOOKUP(AK$6,'Greenhouse Gas Costs Avoided'!$A$2:$I$32,9,FALSE)</f>
        <v>1.5786241167474793</v>
      </c>
      <c r="CT100" s="21">
        <f>BP100*VLOOKUP(AL$6,'Greenhouse Gas Costs Avoided'!$A$2:$I$32,9,FALSE)</f>
        <v>1.7020005350363183</v>
      </c>
      <c r="CU100" s="21">
        <f>BQ100*VLOOKUP(AM$6,'Greenhouse Gas Costs Avoided'!$A$2:$I$32,9,FALSE)</f>
        <v>1.8344847601494692</v>
      </c>
      <c r="CV100" s="21">
        <f>BR100*VLOOKUP(AN$6,'Greenhouse Gas Costs Avoided'!$A$2:$I$32,9,FALSE)</f>
        <v>1.9746133378475101</v>
      </c>
      <c r="CW100" s="21">
        <f>BS100*VLOOKUP(AO$6,'Greenhouse Gas Costs Avoided'!$A$2:$I$32,9,FALSE)</f>
        <v>2.1245462941611284</v>
      </c>
      <c r="CX100" s="21">
        <f>BT100*VLOOKUP(AP$6,'Greenhouse Gas Costs Avoided'!$A$2:$I$32,9,FALSE)</f>
        <v>2.2866000479177169</v>
      </c>
      <c r="CY100" s="21">
        <f>BU100*VLOOKUP(AQ$6,'Greenhouse Gas Costs Avoided'!$A$2:$I$32,9,FALSE)</f>
        <v>2.4617783228380428</v>
      </c>
      <c r="CZ100" s="21">
        <f>BV100*VLOOKUP(AR$6,'Greenhouse Gas Costs Avoided'!$A$2:$I$32,9,FALSE)</f>
        <v>2.6567335747552212</v>
      </c>
      <c r="DA100" s="21">
        <f>BW100*VLOOKUP(AS$6,'Greenhouse Gas Costs Avoided'!$A$2:$I$32,9,FALSE)</f>
        <v>2.8688611394320973</v>
      </c>
      <c r="DB100" s="21">
        <f>BX100*VLOOKUP(AT$6,'Greenhouse Gas Costs Avoided'!$A$2:$I$32,9,FALSE)</f>
        <v>3.099327745676475</v>
      </c>
      <c r="DC100" s="21">
        <f>BY100*VLOOKUP(AU$6,'Greenhouse Gas Costs Avoided'!$A$2:$I$32,9,FALSE)</f>
        <v>3.3499798581359799</v>
      </c>
      <c r="DD100" s="21">
        <f>BZ100*VLOOKUP(AV$6,'Greenhouse Gas Costs Avoided'!$A$2:$I$32,9,FALSE)</f>
        <v>3.6223649492411436</v>
      </c>
      <c r="DE100" s="21">
        <f>CA100*VLOOKUP(AW$6,'Greenhouse Gas Costs Avoided'!$A$2:$I$32,9,FALSE)</f>
        <v>3.7503349159570667</v>
      </c>
      <c r="DF100" s="21">
        <f>CB100*VLOOKUP(AX$6,'Greenhouse Gas Costs Avoided'!$A$2:$I$32,9,FALSE)</f>
        <v>3.8836465958035138</v>
      </c>
      <c r="DG100" s="21">
        <f>CC100*VLOOKUP(AY$6,'Greenhouse Gas Costs Avoided'!$A$2:$I$32,9,FALSE)</f>
        <v>4.0219054692034097</v>
      </c>
      <c r="DH100" s="21">
        <f>CD100*VLOOKUP(AZ$6,'Greenhouse Gas Costs Avoided'!$A$2:$I$32,9,FALSE)</f>
        <v>4.1655593560070496</v>
      </c>
      <c r="DI100" s="21">
        <f>CE100*VLOOKUP(BA$6,'Greenhouse Gas Costs Avoided'!$A$2:$I$32,9,FALSE)</f>
        <v>4.3140109715809301</v>
      </c>
      <c r="DJ100" s="21">
        <f>CF100*VLOOKUP(BB$6,'Greenhouse Gas Costs Avoided'!$A$2:$I$32,9,FALSE)</f>
        <v>4.4692960059878768</v>
      </c>
      <c r="DK100" s="21">
        <f>CG100*VLOOKUP(BC$6,'Greenhouse Gas Costs Avoided'!$A$2:$I$32,9,FALSE)</f>
        <v>4.629447622014963</v>
      </c>
      <c r="DL100" s="21">
        <f>CH100*VLOOKUP(BD$6,'Greenhouse Gas Costs Avoided'!$A$2:$I$32,9,FALSE)</f>
        <v>4.7950749225184994</v>
      </c>
      <c r="DM100" s="21">
        <f>CI100*VLOOKUP(BE$6,'Greenhouse Gas Costs Avoided'!$A$2:$I$32,9,FALSE)</f>
        <v>4.9669648542748472</v>
      </c>
      <c r="DN100" s="21">
        <f>CJ100*VLOOKUP(BF$6,'Greenhouse Gas Costs Avoided'!$A$2:$I$32,9,FALSE)</f>
        <v>5.1456205009456273</v>
      </c>
      <c r="DO100" s="21">
        <f>CK100*VLOOKUP(BG$6,'Greenhouse Gas Costs Avoided'!$A$2:$I$32,9,FALSE)</f>
        <v>5.331082210275417</v>
      </c>
      <c r="DP100" s="21">
        <f>CL100*VLOOKUP(BH$6,'Greenhouse Gas Costs Avoided'!$A$2:$I$32,9,FALSE)</f>
        <v>5.5235531602164318</v>
      </c>
      <c r="DQ100" s="21">
        <f>CM100*VLOOKUP(BI$6,'Greenhouse Gas Costs Avoided'!$A$2:$I$32,9,FALSE)</f>
        <v>5.723032344191421</v>
      </c>
      <c r="DR100" s="21">
        <f>CN100*VLOOKUP(BJ$6,'Greenhouse Gas Costs Avoided'!$A$2:$I$32,9,FALSE)</f>
        <v>5.9298887220104266</v>
      </c>
      <c r="DS100" s="164">
        <f>CO100*VLOOKUP(BK$6,'Greenhouse Gas Costs Avoided'!$A$2:$I$32,9,FALSE)</f>
        <v>6.1439419431008639</v>
      </c>
    </row>
    <row r="101" spans="1:123" x14ac:dyDescent="0.35">
      <c r="A101" s="174">
        <v>95</v>
      </c>
      <c r="B101" s="12">
        <v>1</v>
      </c>
      <c r="C101" s="175">
        <v>2023</v>
      </c>
      <c r="E101" s="20">
        <v>0</v>
      </c>
      <c r="F101" s="21">
        <v>82.346532180449415</v>
      </c>
      <c r="G101" s="21">
        <v>84.002844861871253</v>
      </c>
      <c r="H101" s="21">
        <v>85.659157543293105</v>
      </c>
      <c r="I101" s="21">
        <v>86.918851036576825</v>
      </c>
      <c r="J101" s="21">
        <v>88.178544529860531</v>
      </c>
      <c r="K101" s="21">
        <v>89.438238023144251</v>
      </c>
      <c r="L101" s="21">
        <v>90.697931516427971</v>
      </c>
      <c r="M101" s="21">
        <v>91.95762500971172</v>
      </c>
      <c r="N101" s="21">
        <v>93.21731850299544</v>
      </c>
      <c r="O101" s="21">
        <v>94.47701199627916</v>
      </c>
      <c r="P101" s="21">
        <v>95.73670548956288</v>
      </c>
      <c r="Q101" s="21">
        <v>96.996398982846586</v>
      </c>
      <c r="R101" s="21">
        <v>98.25609247613032</v>
      </c>
      <c r="S101" s="21">
        <v>99.65157958594628</v>
      </c>
      <c r="T101" s="21">
        <v>101.04706669576224</v>
      </c>
      <c r="U101" s="21">
        <v>102.4425538055782</v>
      </c>
      <c r="V101" s="21">
        <v>103.83804091539416</v>
      </c>
      <c r="W101" s="21">
        <v>105.23352802521011</v>
      </c>
      <c r="X101" s="21">
        <v>106.47156953138905</v>
      </c>
      <c r="Y101" s="21">
        <v>107.709611037568</v>
      </c>
      <c r="Z101" s="21">
        <v>108.94765254374694</v>
      </c>
      <c r="AA101" s="21">
        <v>110.18569404992589</v>
      </c>
      <c r="AB101" s="21">
        <v>111.42373555610482</v>
      </c>
      <c r="AC101" s="21">
        <v>112.86811731331359</v>
      </c>
      <c r="AD101" s="21">
        <v>114.31249907052236</v>
      </c>
      <c r="AE101" s="21">
        <v>115.75688082773114</v>
      </c>
      <c r="AF101" s="21">
        <v>117.20126258493991</v>
      </c>
      <c r="AG101" s="22">
        <v>118.64564434214866</v>
      </c>
      <c r="AI101" s="20">
        <v>0</v>
      </c>
      <c r="AJ101" s="21">
        <v>5.2166744805659615</v>
      </c>
      <c r="AK101" s="21">
        <v>5.3216023247413169</v>
      </c>
      <c r="AL101" s="21">
        <v>5.4265301689166732</v>
      </c>
      <c r="AM101" s="21">
        <v>5.5063320831654474</v>
      </c>
      <c r="AN101" s="21">
        <v>5.5861339974142208</v>
      </c>
      <c r="AO101" s="21">
        <v>5.665935911662995</v>
      </c>
      <c r="AP101" s="21">
        <v>5.7457378259117702</v>
      </c>
      <c r="AQ101" s="21">
        <v>5.8255397401605462</v>
      </c>
      <c r="AR101" s="21">
        <v>5.9053416544093205</v>
      </c>
      <c r="AS101" s="21">
        <v>5.9851435686580947</v>
      </c>
      <c r="AT101" s="21">
        <v>6.0649454829068699</v>
      </c>
      <c r="AU101" s="21">
        <v>6.1447473971556432</v>
      </c>
      <c r="AV101" s="21">
        <v>6.2245493114044184</v>
      </c>
      <c r="AW101" s="21">
        <v>6.312953786990386</v>
      </c>
      <c r="AX101" s="21">
        <v>6.4013582625763545</v>
      </c>
      <c r="AY101" s="21">
        <v>6.4897627381623222</v>
      </c>
      <c r="AZ101" s="21">
        <v>6.5781672137482907</v>
      </c>
      <c r="BA101" s="21">
        <v>6.6665716893342575</v>
      </c>
      <c r="BB101" s="21">
        <v>6.7450019445028957</v>
      </c>
      <c r="BC101" s="21">
        <v>6.8234321996715348</v>
      </c>
      <c r="BD101" s="21">
        <v>6.901862454840173</v>
      </c>
      <c r="BE101" s="21">
        <v>6.9802927100088112</v>
      </c>
      <c r="BF101" s="21">
        <v>7.0587229651774486</v>
      </c>
      <c r="BG101" s="21">
        <v>7.1502249295408609</v>
      </c>
      <c r="BH101" s="21">
        <v>7.2417268939042723</v>
      </c>
      <c r="BI101" s="21">
        <v>7.3332288582676846</v>
      </c>
      <c r="BJ101" s="21">
        <v>7.424730822631096</v>
      </c>
      <c r="BK101" s="22">
        <v>7.5162327869945065</v>
      </c>
      <c r="BM101" s="163">
        <f>VLOOKUP(BM$6,'MonteCarlo Policy Paths'!$N$2:$S$31,$B101+1,FALSE)</f>
        <v>18.946072246720579</v>
      </c>
      <c r="BN101" s="21">
        <f>VLOOKUP(BN$6,'MonteCarlo Policy Paths'!$N$2:$S$31,$B101+1,FALSE)</f>
        <v>19.920985834119051</v>
      </c>
      <c r="BO101" s="21">
        <f>VLOOKUP(BO$6,'MonteCarlo Policy Paths'!$N$2:$S$31,$B101+1,FALSE)</f>
        <v>20.944710352814074</v>
      </c>
      <c r="BP101" s="21">
        <f>VLOOKUP(BP$6,'MonteCarlo Policy Paths'!$N$2:$S$31,$B101+1,FALSE)</f>
        <v>22.017919567056939</v>
      </c>
      <c r="BQ101" s="21">
        <f>VLOOKUP(BQ$6,'MonteCarlo Policy Paths'!$N$2:$S$31,$B101+1,FALSE)</f>
        <v>23.125382269476081</v>
      </c>
      <c r="BR101" s="21">
        <f>VLOOKUP(BR$6,'MonteCarlo Policy Paths'!$N$2:$S$31,$B101+1,FALSE)</f>
        <v>24.222533249319248</v>
      </c>
      <c r="BS101" s="21">
        <f>VLOOKUP(BS$6,'MonteCarlo Policy Paths'!$N$2:$S$31,$B101+1,FALSE)</f>
        <v>25.344600035724898</v>
      </c>
      <c r="BT101" s="21">
        <f>VLOOKUP(BT$6,'MonteCarlo Policy Paths'!$N$2:$S$31,$B101+1,FALSE)</f>
        <v>26.511875533452777</v>
      </c>
      <c r="BU101" s="21">
        <f>VLOOKUP(BU$6,'MonteCarlo Policy Paths'!$N$2:$S$31,$B101+1,FALSE)</f>
        <v>27.727543772426976</v>
      </c>
      <c r="BV101" s="21">
        <f>VLOOKUP(BV$6,'MonteCarlo Policy Paths'!$N$2:$S$31,$B101+1,FALSE)</f>
        <v>29.105872242644537</v>
      </c>
      <c r="BW101" s="21">
        <f>VLOOKUP(BW$6,'MonteCarlo Policy Paths'!$N$2:$S$31,$B101+1,FALSE)</f>
        <v>30.561165854776764</v>
      </c>
      <c r="BX101" s="21">
        <f>VLOOKUP(BX$6,'MonteCarlo Policy Paths'!$N$2:$S$31,$B101+1,FALSE)</f>
        <v>32.089224147515601</v>
      </c>
      <c r="BY101" s="21">
        <f>VLOOKUP(BY$6,'MonteCarlo Policy Paths'!$N$2:$S$31,$B101+1,FALSE)</f>
        <v>33.693685354891386</v>
      </c>
      <c r="BZ101" s="21">
        <f>VLOOKUP(BZ$6,'MonteCarlo Policy Paths'!$N$2:$S$31,$B101+1,FALSE)</f>
        <v>35.378369622635958</v>
      </c>
      <c r="CA101" s="21">
        <f>VLOOKUP(CA$6,'MonteCarlo Policy Paths'!$N$2:$S$31,$B101+1,FALSE)</f>
        <v>37.147288103767757</v>
      </c>
      <c r="CB101" s="21">
        <f>VLOOKUP(CB$6,'MonteCarlo Policy Paths'!$N$2:$S$31,$B101+1,FALSE)</f>
        <v>39.004652508956148</v>
      </c>
      <c r="CC101" s="21">
        <f>VLOOKUP(CC$6,'MonteCarlo Policy Paths'!$N$2:$S$31,$B101+1,FALSE)</f>
        <v>40.954885134403959</v>
      </c>
      <c r="CD101" s="21">
        <f>VLOOKUP(CD$6,'MonteCarlo Policy Paths'!$N$2:$S$31,$B101+1,FALSE)</f>
        <v>43.002629391124159</v>
      </c>
      <c r="CE101" s="21">
        <f>VLOOKUP(CE$6,'MonteCarlo Policy Paths'!$N$2:$S$31,$B101+1,FALSE)</f>
        <v>45.152760860680367</v>
      </c>
      <c r="CF101" s="21">
        <f>VLOOKUP(CF$6,'MonteCarlo Policy Paths'!$N$2:$S$31,$B101+1,FALSE)</f>
        <v>47.410398903714388</v>
      </c>
      <c r="CG101" s="21">
        <f>VLOOKUP(CG$6,'MonteCarlo Policy Paths'!$N$2:$S$31,$B101+1,FALSE)</f>
        <v>49.780918848900107</v>
      </c>
      <c r="CH101" s="21">
        <f>VLOOKUP(CH$6,'MonteCarlo Policy Paths'!$N$2:$S$31,$B101+1,FALSE)</f>
        <v>52.269964791345117</v>
      </c>
      <c r="CI101" s="21">
        <f>VLOOKUP(CI$6,'MonteCarlo Policy Paths'!$N$2:$S$31,$B101+1,FALSE)</f>
        <v>54.883463030912374</v>
      </c>
      <c r="CJ101" s="21">
        <f>VLOOKUP(CJ$6,'MonteCarlo Policy Paths'!$N$2:$S$31,$B101+1,FALSE)</f>
        <v>57.627636182457998</v>
      </c>
      <c r="CK101" s="21">
        <f>VLOOKUP(CK$6,'MonteCarlo Policy Paths'!$N$2:$S$31,$B101+1,FALSE)</f>
        <v>60.509017991580897</v>
      </c>
      <c r="CL101" s="21">
        <f>VLOOKUP(CL$6,'MonteCarlo Policy Paths'!$N$2:$S$31,$B101+1,FALSE)</f>
        <v>63.534468891159946</v>
      </c>
      <c r="CM101" s="21">
        <f>VLOOKUP(CM$6,'MonteCarlo Policy Paths'!$N$2:$S$31,$B101+1,FALSE)</f>
        <v>66.711192335717939</v>
      </c>
      <c r="CN101" s="21">
        <f>VLOOKUP(CN$6,'MonteCarlo Policy Paths'!$N$2:$S$31,$B101+1,FALSE)</f>
        <v>70.04675195250384</v>
      </c>
      <c r="CO101" s="164">
        <f>VLOOKUP(CO$6,'MonteCarlo Policy Paths'!$N$2:$S$31,$B101+1,FALSE)</f>
        <v>73.54908955012904</v>
      </c>
      <c r="CQ101" s="163">
        <f>BM101*VLOOKUP(AI$6,'Greenhouse Gas Costs Avoided'!$A$2:$I$32,9,FALSE)</f>
        <v>1.2002386619007086</v>
      </c>
      <c r="CR101" s="21">
        <f>BN101*VLOOKUP(AJ$6,'Greenhouse Gas Costs Avoided'!$A$2:$I$32,9,FALSE)</f>
        <v>1.2619996941806579</v>
      </c>
      <c r="CS101" s="21">
        <f>BO101*VLOOKUP(AK$6,'Greenhouse Gas Costs Avoided'!$A$2:$I$32,9,FALSE)</f>
        <v>1.3268529118013257</v>
      </c>
      <c r="CT101" s="21">
        <f>BP101*VLOOKUP(AL$6,'Greenhouse Gas Costs Avoided'!$A$2:$I$32,9,FALSE)</f>
        <v>1.3948409979053111</v>
      </c>
      <c r="CU101" s="21">
        <f>BQ101*VLOOKUP(AM$6,'Greenhouse Gas Costs Avoided'!$A$2:$I$32,9,FALSE)</f>
        <v>1.464999051498006</v>
      </c>
      <c r="CV101" s="21">
        <f>BR101*VLOOKUP(AN$6,'Greenhouse Gas Costs Avoided'!$A$2:$I$32,9,FALSE)</f>
        <v>1.5345038547523033</v>
      </c>
      <c r="CW101" s="21">
        <f>BS101*VLOOKUP(AO$6,'Greenhouse Gas Costs Avoided'!$A$2:$I$32,9,FALSE)</f>
        <v>1.6055870809081549</v>
      </c>
      <c r="CX101" s="21">
        <f>BT101*VLOOKUP(AP$6,'Greenhouse Gas Costs Avoided'!$A$2:$I$32,9,FALSE)</f>
        <v>1.6795342908215394</v>
      </c>
      <c r="CY101" s="21">
        <f>BU101*VLOOKUP(AQ$6,'Greenhouse Gas Costs Avoided'!$A$2:$I$32,9,FALSE)</f>
        <v>1.7565471936259263</v>
      </c>
      <c r="CZ101" s="21">
        <f>BV101*VLOOKUP(AR$6,'Greenhouse Gas Costs Avoided'!$A$2:$I$32,9,FALSE)</f>
        <v>1.8438646648785721</v>
      </c>
      <c r="DA101" s="21">
        <f>BW101*VLOOKUP(AS$6,'Greenhouse Gas Costs Avoided'!$A$2:$I$32,9,FALSE)</f>
        <v>1.9360578981225007</v>
      </c>
      <c r="DB101" s="21">
        <f>BX101*VLOOKUP(AT$6,'Greenhouse Gas Costs Avoided'!$A$2:$I$32,9,FALSE)</f>
        <v>2.0328607930286258</v>
      </c>
      <c r="DC101" s="21">
        <f>BY101*VLOOKUP(AU$6,'Greenhouse Gas Costs Avoided'!$A$2:$I$32,9,FALSE)</f>
        <v>2.1345038326800574</v>
      </c>
      <c r="DD101" s="21">
        <f>BZ101*VLOOKUP(AV$6,'Greenhouse Gas Costs Avoided'!$A$2:$I$32,9,FALSE)</f>
        <v>2.2412290243140602</v>
      </c>
      <c r="DE101" s="21">
        <f>CA101*VLOOKUP(AW$6,'Greenhouse Gas Costs Avoided'!$A$2:$I$32,9,FALSE)</f>
        <v>2.3532904755297634</v>
      </c>
      <c r="DF101" s="21">
        <f>CB101*VLOOKUP(AX$6,'Greenhouse Gas Costs Avoided'!$A$2:$I$32,9,FALSE)</f>
        <v>2.4709549993062518</v>
      </c>
      <c r="DG101" s="21">
        <f>CC101*VLOOKUP(AY$6,'Greenhouse Gas Costs Avoided'!$A$2:$I$32,9,FALSE)</f>
        <v>2.5945027492715647</v>
      </c>
      <c r="DH101" s="21">
        <f>CD101*VLOOKUP(AZ$6,'Greenhouse Gas Costs Avoided'!$A$2:$I$32,9,FALSE)</f>
        <v>2.724227886735143</v>
      </c>
      <c r="DI101" s="21">
        <f>CE101*VLOOKUP(BA$6,'Greenhouse Gas Costs Avoided'!$A$2:$I$32,9,FALSE)</f>
        <v>2.8604392810719004</v>
      </c>
      <c r="DJ101" s="21">
        <f>CF101*VLOOKUP(BB$6,'Greenhouse Gas Costs Avoided'!$A$2:$I$32,9,FALSE)</f>
        <v>3.0034612451254952</v>
      </c>
      <c r="DK101" s="21">
        <f>CG101*VLOOKUP(BC$6,'Greenhouse Gas Costs Avoided'!$A$2:$I$32,9,FALSE)</f>
        <v>3.1536343073817701</v>
      </c>
      <c r="DL101" s="21">
        <f>CH101*VLOOKUP(BD$6,'Greenhouse Gas Costs Avoided'!$A$2:$I$32,9,FALSE)</f>
        <v>3.3113160227508591</v>
      </c>
      <c r="DM101" s="21">
        <f>CI101*VLOOKUP(BE$6,'Greenhouse Gas Costs Avoided'!$A$2:$I$32,9,FALSE)</f>
        <v>3.4768818238884021</v>
      </c>
      <c r="DN101" s="21">
        <f>CJ101*VLOOKUP(BF$6,'Greenhouse Gas Costs Avoided'!$A$2:$I$32,9,FALSE)</f>
        <v>3.6507259150828224</v>
      </c>
      <c r="DO101" s="21">
        <f>CK101*VLOOKUP(BG$6,'Greenhouse Gas Costs Avoided'!$A$2:$I$32,9,FALSE)</f>
        <v>3.8332622108369634</v>
      </c>
      <c r="DP101" s="21">
        <f>CL101*VLOOKUP(BH$6,'Greenhouse Gas Costs Avoided'!$A$2:$I$32,9,FALSE)</f>
        <v>4.0249253213788121</v>
      </c>
      <c r="DQ101" s="21">
        <f>CM101*VLOOKUP(BI$6,'Greenhouse Gas Costs Avoided'!$A$2:$I$32,9,FALSE)</f>
        <v>4.2261715874477526</v>
      </c>
      <c r="DR101" s="21">
        <f>CN101*VLOOKUP(BJ$6,'Greenhouse Gas Costs Avoided'!$A$2:$I$32,9,FALSE)</f>
        <v>4.4374801668201398</v>
      </c>
      <c r="DS101" s="164">
        <f>CO101*VLOOKUP(BK$6,'Greenhouse Gas Costs Avoided'!$A$2:$I$32,9,FALSE)</f>
        <v>4.6593541751611474</v>
      </c>
    </row>
    <row r="102" spans="1:123" x14ac:dyDescent="0.35">
      <c r="A102" s="174">
        <v>96</v>
      </c>
      <c r="B102" s="12">
        <v>5</v>
      </c>
      <c r="C102" s="175">
        <v>2023</v>
      </c>
      <c r="E102" s="20">
        <v>0</v>
      </c>
      <c r="F102" s="21">
        <v>82.346532180449415</v>
      </c>
      <c r="G102" s="21">
        <v>84.002844861871253</v>
      </c>
      <c r="H102" s="21">
        <v>85.659157543293105</v>
      </c>
      <c r="I102" s="21">
        <v>86.918851036576825</v>
      </c>
      <c r="J102" s="21">
        <v>88.178544529860531</v>
      </c>
      <c r="K102" s="21">
        <v>89.438238023144251</v>
      </c>
      <c r="L102" s="21">
        <v>90.697931516427971</v>
      </c>
      <c r="M102" s="21">
        <v>91.95762500971172</v>
      </c>
      <c r="N102" s="21">
        <v>93.21731850299544</v>
      </c>
      <c r="O102" s="21">
        <v>94.47701199627916</v>
      </c>
      <c r="P102" s="21">
        <v>95.73670548956288</v>
      </c>
      <c r="Q102" s="21">
        <v>96.996398982846586</v>
      </c>
      <c r="R102" s="21">
        <v>99.874634841342697</v>
      </c>
      <c r="S102" s="21">
        <v>101.93553668931256</v>
      </c>
      <c r="T102" s="21">
        <v>104.04258519817796</v>
      </c>
      <c r="U102" s="21">
        <v>106.18472717196582</v>
      </c>
      <c r="V102" s="21">
        <v>108.36780972271322</v>
      </c>
      <c r="W102" s="21">
        <v>110.57648338650839</v>
      </c>
      <c r="X102" s="21">
        <v>112.7694544213079</v>
      </c>
      <c r="Y102" s="21">
        <v>114.98228749612761</v>
      </c>
      <c r="Z102" s="21">
        <v>117.22345778349788</v>
      </c>
      <c r="AA102" s="21">
        <v>119.50474742044912</v>
      </c>
      <c r="AB102" s="21">
        <v>121.83201137782079</v>
      </c>
      <c r="AC102" s="21">
        <v>124.30483685770574</v>
      </c>
      <c r="AD102" s="21">
        <v>126.81952160325447</v>
      </c>
      <c r="AE102" s="21">
        <v>129.37127756316897</v>
      </c>
      <c r="AF102" s="21">
        <v>131.96243899653103</v>
      </c>
      <c r="AG102" s="22">
        <v>135.47056479945655</v>
      </c>
      <c r="AI102" s="20">
        <v>0</v>
      </c>
      <c r="AJ102" s="21">
        <v>5.2166744805659615</v>
      </c>
      <c r="AK102" s="21">
        <v>5.3216023247413169</v>
      </c>
      <c r="AL102" s="21">
        <v>5.4265301689166732</v>
      </c>
      <c r="AM102" s="21">
        <v>5.5063320831654474</v>
      </c>
      <c r="AN102" s="21">
        <v>5.5861339974142208</v>
      </c>
      <c r="AO102" s="21">
        <v>5.665935911662995</v>
      </c>
      <c r="AP102" s="21">
        <v>5.7457378259117702</v>
      </c>
      <c r="AQ102" s="21">
        <v>5.8255397401605462</v>
      </c>
      <c r="AR102" s="21">
        <v>5.9053416544093205</v>
      </c>
      <c r="AS102" s="21">
        <v>5.9851435686580947</v>
      </c>
      <c r="AT102" s="21">
        <v>6.0649454829068699</v>
      </c>
      <c r="AU102" s="21">
        <v>6.1447473971556432</v>
      </c>
      <c r="AV102" s="21">
        <v>6.327084396109818</v>
      </c>
      <c r="AW102" s="21">
        <v>6.4576430704410743</v>
      </c>
      <c r="AX102" s="21">
        <v>6.5911251478821242</v>
      </c>
      <c r="AY102" s="21">
        <v>6.7268304055597685</v>
      </c>
      <c r="AZ102" s="21">
        <v>6.8651292595600424</v>
      </c>
      <c r="BA102" s="21">
        <v>7.0050493173053994</v>
      </c>
      <c r="BB102" s="21">
        <v>7.1439746093722221</v>
      </c>
      <c r="BC102" s="21">
        <v>7.2841581669004034</v>
      </c>
      <c r="BD102" s="21">
        <v>7.426136894299721</v>
      </c>
      <c r="BE102" s="21">
        <v>7.5706571930511553</v>
      </c>
      <c r="BF102" s="21">
        <v>7.7180899770979394</v>
      </c>
      <c r="BG102" s="21">
        <v>7.8747441218959366</v>
      </c>
      <c r="BH102" s="21">
        <v>8.0340500621877027</v>
      </c>
      <c r="BI102" s="21">
        <v>8.1957044736636782</v>
      </c>
      <c r="BJ102" s="21">
        <v>8.3598552322508848</v>
      </c>
      <c r="BK102" s="22">
        <v>8.5820959249206545</v>
      </c>
      <c r="BM102" s="163">
        <f>VLOOKUP(BM$6,'MonteCarlo Policy Paths'!$N$2:$S$31,$B102+1,FALSE)</f>
        <v>24.184299884200797</v>
      </c>
      <c r="BN102" s="21">
        <f>VLOOKUP(BN$6,'MonteCarlo Policy Paths'!$N$2:$S$31,$B102+1,FALSE)</f>
        <v>26.797135120393484</v>
      </c>
      <c r="BO102" s="21">
        <f>VLOOKUP(BO$6,'MonteCarlo Policy Paths'!$N$2:$S$31,$B102+1,FALSE)</f>
        <v>29.690826715826198</v>
      </c>
      <c r="BP102" s="21">
        <f>VLOOKUP(BP$6,'MonteCarlo Policy Paths'!$N$2:$S$31,$B102+1,FALSE)</f>
        <v>32.893001978364566</v>
      </c>
      <c r="BQ102" s="21">
        <f>VLOOKUP(BQ$6,'MonteCarlo Policy Paths'!$N$2:$S$31,$B102+1,FALSE)</f>
        <v>36.420098382625895</v>
      </c>
      <c r="BR102" s="21">
        <f>VLOOKUP(BR$6,'MonteCarlo Policy Paths'!$N$2:$S$31,$B102+1,FALSE)</f>
        <v>40.279471956541457</v>
      </c>
      <c r="BS102" s="21">
        <f>VLOOKUP(BS$6,'MonteCarlo Policy Paths'!$N$2:$S$31,$B102+1,FALSE)</f>
        <v>44.515635375675203</v>
      </c>
      <c r="BT102" s="21">
        <f>VLOOKUP(BT$6,'MonteCarlo Policy Paths'!$N$2:$S$31,$B102+1,FALSE)</f>
        <v>49.196171227791872</v>
      </c>
      <c r="BU102" s="21">
        <f>VLOOKUP(BU$6,'MonteCarlo Policy Paths'!$N$2:$S$31,$B102+1,FALSE)</f>
        <v>54.364766335209197</v>
      </c>
      <c r="BV102" s="21">
        <f>VLOOKUP(BV$6,'MonteCarlo Policy Paths'!$N$2:$S$31,$B102+1,FALSE)</f>
        <v>60.140596575631633</v>
      </c>
      <c r="BW102" s="21">
        <f>VLOOKUP(BW$6,'MonteCarlo Policy Paths'!$N$2:$S$31,$B102+1,FALSE)</f>
        <v>66.545116533046993</v>
      </c>
      <c r="BX102" s="21">
        <f>VLOOKUP(BX$6,'MonteCarlo Policy Paths'!$N$2:$S$31,$B102+1,FALSE)</f>
        <v>73.642612105771832</v>
      </c>
      <c r="BY102" s="21">
        <f>VLOOKUP(BY$6,'MonteCarlo Policy Paths'!$N$2:$S$31,$B102+1,FALSE)</f>
        <v>81.515240678665066</v>
      </c>
      <c r="BZ102" s="21">
        <f>VLOOKUP(BZ$6,'MonteCarlo Policy Paths'!$N$2:$S$31,$B102+1,FALSE)</f>
        <v>90.237354922369406</v>
      </c>
      <c r="CA102" s="21">
        <f>VLOOKUP(CA$6,'MonteCarlo Policy Paths'!$N$2:$S$31,$B102+1,FALSE)</f>
        <v>92.736092415362535</v>
      </c>
      <c r="CB102" s="21">
        <f>VLOOKUP(CB$6,'MonteCarlo Policy Paths'!$N$2:$S$31,$B102+1,FALSE)</f>
        <v>95.321073906264047</v>
      </c>
      <c r="CC102" s="21">
        <f>VLOOKUP(CC$6,'MonteCarlo Policy Paths'!$N$2:$S$31,$B102+1,FALSE)</f>
        <v>97.972807459231774</v>
      </c>
      <c r="CD102" s="21">
        <f>VLOOKUP(CD$6,'MonteCarlo Policy Paths'!$N$2:$S$31,$B102+1,FALSE)</f>
        <v>100.70188743091984</v>
      </c>
      <c r="CE102" s="21">
        <f>VLOOKUP(CE$6,'MonteCarlo Policy Paths'!$N$2:$S$31,$B102+1,FALSE)</f>
        <v>103.48109827693068</v>
      </c>
      <c r="CF102" s="21">
        <f>VLOOKUP(CF$6,'MonteCarlo Policy Paths'!$N$2:$S$31,$B102+1,FALSE)</f>
        <v>106.37744326160868</v>
      </c>
      <c r="CG102" s="21">
        <f>VLOOKUP(CG$6,'MonteCarlo Policy Paths'!$N$2:$S$31,$B102+1,FALSE)</f>
        <v>109.31402956265458</v>
      </c>
      <c r="CH102" s="21">
        <f>VLOOKUP(CH$6,'MonteCarlo Policy Paths'!$N$2:$S$31,$B102+1,FALSE)</f>
        <v>112.30612514839871</v>
      </c>
      <c r="CI102" s="21">
        <f>VLOOKUP(CI$6,'MonteCarlo Policy Paths'!$N$2:$S$31,$B102+1,FALSE)</f>
        <v>115.37497116076017</v>
      </c>
      <c r="CJ102" s="21">
        <f>VLOOKUP(CJ$6,'MonteCarlo Policy Paths'!$N$2:$S$31,$B102+1,FALSE)</f>
        <v>118.53125256657755</v>
      </c>
      <c r="CK102" s="21">
        <f>VLOOKUP(CK$6,'MonteCarlo Policy Paths'!$N$2:$S$31,$B102+1,FALSE)</f>
        <v>121.76875646902944</v>
      </c>
      <c r="CL102" s="21">
        <f>VLOOKUP(CL$6,'MonteCarlo Policy Paths'!$N$2:$S$31,$B102+1,FALSE)</f>
        <v>125.08672773594304</v>
      </c>
      <c r="CM102" s="21">
        <f>VLOOKUP(CM$6,'MonteCarlo Policy Paths'!$N$2:$S$31,$B102+1,FALSE)</f>
        <v>128.47676069968128</v>
      </c>
      <c r="CN102" s="21">
        <f>VLOOKUP(CN$6,'MonteCarlo Policy Paths'!$N$2:$S$31,$B102+1,FALSE)</f>
        <v>131.94323193005201</v>
      </c>
      <c r="CO102" s="164">
        <f>VLOOKUP(CO$6,'MonteCarlo Policy Paths'!$N$2:$S$31,$B102+1,FALSE)</f>
        <v>135.47056479945655</v>
      </c>
      <c r="CQ102" s="163">
        <f>BM102*VLOOKUP(AI$6,'Greenhouse Gas Costs Avoided'!$A$2:$I$32,9,FALSE)</f>
        <v>1.5320817610121258</v>
      </c>
      <c r="CR102" s="21">
        <f>BN102*VLOOKUP(AJ$6,'Greenhouse Gas Costs Avoided'!$A$2:$I$32,9,FALSE)</f>
        <v>1.6976055607114411</v>
      </c>
      <c r="CS102" s="21">
        <f>BO102*VLOOKUP(AK$6,'Greenhouse Gas Costs Avoided'!$A$2:$I$32,9,FALSE)</f>
        <v>1.8809216846672472</v>
      </c>
      <c r="CT102" s="21">
        <f>BP102*VLOOKUP(AL$6,'Greenhouse Gas Costs Avoided'!$A$2:$I$32,9,FALSE)</f>
        <v>2.0837803301021003</v>
      </c>
      <c r="CU102" s="21">
        <f>BQ102*VLOOKUP(AM$6,'Greenhouse Gas Costs Avoided'!$A$2:$I$32,9,FALSE)</f>
        <v>2.3072228153580183</v>
      </c>
      <c r="CV102" s="21">
        <f>BR102*VLOOKUP(AN$6,'Greenhouse Gas Costs Avoided'!$A$2:$I$32,9,FALSE)</f>
        <v>2.5517151467399573</v>
      </c>
      <c r="CW102" s="21">
        <f>BS102*VLOOKUP(AO$6,'Greenhouse Gas Costs Avoided'!$A$2:$I$32,9,FALSE)</f>
        <v>2.8200772139570236</v>
      </c>
      <c r="CX102" s="21">
        <f>BT102*VLOOKUP(AP$6,'Greenhouse Gas Costs Avoided'!$A$2:$I$32,9,FALSE)</f>
        <v>3.1165903917263735</v>
      </c>
      <c r="CY102" s="21">
        <f>BU102*VLOOKUP(AQ$6,'Greenhouse Gas Costs Avoided'!$A$2:$I$32,9,FALSE)</f>
        <v>3.444022251736667</v>
      </c>
      <c r="CZ102" s="21">
        <f>BV102*VLOOKUP(AR$6,'Greenhouse Gas Costs Avoided'!$A$2:$I$32,9,FALSE)</f>
        <v>3.8099226171979153</v>
      </c>
      <c r="DA102" s="21">
        <f>BW102*VLOOKUP(AS$6,'Greenhouse Gas Costs Avoided'!$A$2:$I$32,9,FALSE)</f>
        <v>4.2156506416508543</v>
      </c>
      <c r="DB102" s="21">
        <f>BX102*VLOOKUP(AT$6,'Greenhouse Gas Costs Avoided'!$A$2:$I$32,9,FALSE)</f>
        <v>4.6652788536686769</v>
      </c>
      <c r="DC102" s="21">
        <f>BY102*VLOOKUP(AU$6,'Greenhouse Gas Costs Avoided'!$A$2:$I$32,9,FALSE)</f>
        <v>5.1640119451993618</v>
      </c>
      <c r="DD102" s="21">
        <f>BZ102*VLOOKUP(AV$6,'Greenhouse Gas Costs Avoided'!$A$2:$I$32,9,FALSE)</f>
        <v>5.7165601774917221</v>
      </c>
      <c r="DE102" s="21">
        <f>CA102*VLOOKUP(AW$6,'Greenhouse Gas Costs Avoided'!$A$2:$I$32,9,FALSE)</f>
        <v>5.8748558551380645</v>
      </c>
      <c r="DF102" s="21">
        <f>CB102*VLOOKUP(AX$6,'Greenhouse Gas Costs Avoided'!$A$2:$I$32,9,FALSE)</f>
        <v>6.0386151127443357</v>
      </c>
      <c r="DG102" s="21">
        <f>CC102*VLOOKUP(AY$6,'Greenhouse Gas Costs Avoided'!$A$2:$I$32,9,FALSE)</f>
        <v>6.2066031310462346</v>
      </c>
      <c r="DH102" s="21">
        <f>CD102*VLOOKUP(AZ$6,'Greenhouse Gas Costs Avoided'!$A$2:$I$32,9,FALSE)</f>
        <v>6.3794910653253769</v>
      </c>
      <c r="DI102" s="21">
        <f>CE102*VLOOKUP(BA$6,'Greenhouse Gas Costs Avoided'!$A$2:$I$32,9,FALSE)</f>
        <v>6.5555548036832505</v>
      </c>
      <c r="DJ102" s="21">
        <f>CF102*VLOOKUP(BB$6,'Greenhouse Gas Costs Avoided'!$A$2:$I$32,9,FALSE)</f>
        <v>6.7390390205459019</v>
      </c>
      <c r="DK102" s="21">
        <f>CG102*VLOOKUP(BC$6,'Greenhouse Gas Costs Avoided'!$A$2:$I$32,9,FALSE)</f>
        <v>6.9250725353887148</v>
      </c>
      <c r="DL102" s="21">
        <f>CH102*VLOOKUP(BD$6,'Greenhouse Gas Costs Avoided'!$A$2:$I$32,9,FALSE)</f>
        <v>7.114622578022705</v>
      </c>
      <c r="DM102" s="21">
        <f>CI102*VLOOKUP(BE$6,'Greenhouse Gas Costs Avoided'!$A$2:$I$32,9,FALSE)</f>
        <v>7.309034780377397</v>
      </c>
      <c r="DN102" s="21">
        <f>CJ102*VLOOKUP(BF$6,'Greenhouse Gas Costs Avoided'!$A$2:$I$32,9,FALSE)</f>
        <v>7.5089860379134308</v>
      </c>
      <c r="DO102" s="21">
        <f>CK102*VLOOKUP(BG$6,'Greenhouse Gas Costs Avoided'!$A$2:$I$32,9,FALSE)</f>
        <v>7.714082761982441</v>
      </c>
      <c r="DP102" s="21">
        <f>CL102*VLOOKUP(BH$6,'Greenhouse Gas Costs Avoided'!$A$2:$I$32,9,FALSE)</f>
        <v>7.9242771147625906</v>
      </c>
      <c r="DQ102" s="21">
        <f>CM102*VLOOKUP(BI$6,'Greenhouse Gas Costs Avoided'!$A$2:$I$32,9,FALSE)</f>
        <v>8.1390365949973802</v>
      </c>
      <c r="DR102" s="21">
        <f>CN102*VLOOKUP(BJ$6,'Greenhouse Gas Costs Avoided'!$A$2:$I$32,9,FALSE)</f>
        <v>8.358638459535694</v>
      </c>
      <c r="DS102" s="164">
        <f>CO102*VLOOKUP(BK$6,'Greenhouse Gas Costs Avoided'!$A$2:$I$32,9,FALSE)</f>
        <v>8.5820959249206545</v>
      </c>
    </row>
    <row r="103" spans="1:123" x14ac:dyDescent="0.35">
      <c r="A103" s="174">
        <v>97</v>
      </c>
      <c r="B103" s="12">
        <v>3</v>
      </c>
      <c r="C103" s="175">
        <v>2023</v>
      </c>
      <c r="E103" s="20">
        <v>0</v>
      </c>
      <c r="F103" s="21">
        <v>82.346532180449415</v>
      </c>
      <c r="G103" s="21">
        <v>84.002844861871253</v>
      </c>
      <c r="H103" s="21">
        <v>85.659157543293105</v>
      </c>
      <c r="I103" s="21">
        <v>86.918851036576825</v>
      </c>
      <c r="J103" s="21">
        <v>88.178544529860531</v>
      </c>
      <c r="K103" s="21">
        <v>89.438238023144251</v>
      </c>
      <c r="L103" s="21">
        <v>90.697931516427971</v>
      </c>
      <c r="M103" s="21">
        <v>91.95762500971172</v>
      </c>
      <c r="N103" s="21">
        <v>93.21731850299544</v>
      </c>
      <c r="O103" s="21">
        <v>94.47701199627916</v>
      </c>
      <c r="P103" s="21">
        <v>95.73670548956288</v>
      </c>
      <c r="Q103" s="21">
        <v>96.996398982846586</v>
      </c>
      <c r="R103" s="21">
        <v>101.49317720655506</v>
      </c>
      <c r="S103" s="21">
        <v>104.21949379267882</v>
      </c>
      <c r="T103" s="21">
        <v>107.03810370059369</v>
      </c>
      <c r="U103" s="21">
        <v>109.92690053835344</v>
      </c>
      <c r="V103" s="21">
        <v>112.89757853003228</v>
      </c>
      <c r="W103" s="21">
        <v>115.91943874780665</v>
      </c>
      <c r="X103" s="21">
        <v>119.06733931122673</v>
      </c>
      <c r="Y103" s="21">
        <v>122.25496395468721</v>
      </c>
      <c r="Z103" s="21">
        <v>125.4992630232488</v>
      </c>
      <c r="AA103" s="21">
        <v>128.82380079097237</v>
      </c>
      <c r="AB103" s="21">
        <v>132.24028719953677</v>
      </c>
      <c r="AC103" s="21">
        <v>135.74155640209787</v>
      </c>
      <c r="AD103" s="21">
        <v>139.32654413598658</v>
      </c>
      <c r="AE103" s="21">
        <v>142.9856742986068</v>
      </c>
      <c r="AF103" s="21">
        <v>146.72361540812219</v>
      </c>
      <c r="AG103" s="22">
        <v>150.52284977717397</v>
      </c>
      <c r="AI103" s="20">
        <v>0</v>
      </c>
      <c r="AJ103" s="21">
        <v>5.2166744805659615</v>
      </c>
      <c r="AK103" s="21">
        <v>5.3216023247413169</v>
      </c>
      <c r="AL103" s="21">
        <v>5.4265301689166732</v>
      </c>
      <c r="AM103" s="21">
        <v>5.5063320831654474</v>
      </c>
      <c r="AN103" s="21">
        <v>5.5861339974142208</v>
      </c>
      <c r="AO103" s="21">
        <v>5.665935911662995</v>
      </c>
      <c r="AP103" s="21">
        <v>5.7457378259117702</v>
      </c>
      <c r="AQ103" s="21">
        <v>5.8255397401605462</v>
      </c>
      <c r="AR103" s="21">
        <v>5.9053416544093205</v>
      </c>
      <c r="AS103" s="21">
        <v>5.9851435686580947</v>
      </c>
      <c r="AT103" s="21">
        <v>6.0649454829068699</v>
      </c>
      <c r="AU103" s="21">
        <v>6.1447473971556432</v>
      </c>
      <c r="AV103" s="21">
        <v>6.4296194808152167</v>
      </c>
      <c r="AW103" s="21">
        <v>6.6023323538917609</v>
      </c>
      <c r="AX103" s="21">
        <v>6.7808920331878957</v>
      </c>
      <c r="AY103" s="21">
        <v>6.9638980729572149</v>
      </c>
      <c r="AZ103" s="21">
        <v>7.1520913053717949</v>
      </c>
      <c r="BA103" s="21">
        <v>7.3435269452765404</v>
      </c>
      <c r="BB103" s="21">
        <v>7.5429472742415475</v>
      </c>
      <c r="BC103" s="21">
        <v>7.744884134129272</v>
      </c>
      <c r="BD103" s="21">
        <v>7.950411333759269</v>
      </c>
      <c r="BE103" s="21">
        <v>8.161021676093501</v>
      </c>
      <c r="BF103" s="21">
        <v>8.3774569890184303</v>
      </c>
      <c r="BG103" s="21">
        <v>8.5992633142510115</v>
      </c>
      <c r="BH103" s="21">
        <v>8.8263732304711304</v>
      </c>
      <c r="BI103" s="21">
        <v>9.05818008905967</v>
      </c>
      <c r="BJ103" s="21">
        <v>9.2949796418706736</v>
      </c>
      <c r="BK103" s="22">
        <v>9.5356621388007277</v>
      </c>
      <c r="BM103" s="163">
        <f>VLOOKUP(BM$6,'MonteCarlo Policy Paths'!$N$2:$S$31,$B103+1,FALSE)</f>
        <v>24.400896901266854</v>
      </c>
      <c r="BN103" s="21">
        <f>VLOOKUP(BN$6,'MonteCarlo Policy Paths'!$N$2:$S$31,$B103+1,FALSE)</f>
        <v>27.277092285564247</v>
      </c>
      <c r="BO103" s="21">
        <f>VLOOKUP(BO$6,'MonteCarlo Policy Paths'!$N$2:$S$31,$B103+1,FALSE)</f>
        <v>30.488398193607274</v>
      </c>
      <c r="BP103" s="21">
        <f>VLOOKUP(BP$6,'MonteCarlo Policy Paths'!$N$2:$S$31,$B103+1,FALSE)</f>
        <v>34.070901710124843</v>
      </c>
      <c r="BQ103" s="21">
        <f>VLOOKUP(BQ$6,'MonteCarlo Policy Paths'!$N$2:$S$31,$B103+1,FALSE)</f>
        <v>38.049962908416198</v>
      </c>
      <c r="BR103" s="21">
        <f>VLOOKUP(BR$6,'MonteCarlo Policy Paths'!$N$2:$S$31,$B103+1,FALSE)</f>
        <v>42.441930627628253</v>
      </c>
      <c r="BS103" s="21">
        <f>VLOOKUP(BS$6,'MonteCarlo Policy Paths'!$N$2:$S$31,$B103+1,FALSE)</f>
        <v>47.302864628556662</v>
      </c>
      <c r="BT103" s="21">
        <f>VLOOKUP(BT$6,'MonteCarlo Policy Paths'!$N$2:$S$31,$B103+1,FALSE)</f>
        <v>52.715092471952183</v>
      </c>
      <c r="BU103" s="21">
        <f>VLOOKUP(BU$6,'MonteCarlo Policy Paths'!$N$2:$S$31,$B103+1,FALSE)</f>
        <v>58.737483764437521</v>
      </c>
      <c r="BV103" s="21">
        <f>VLOOKUP(BV$6,'MonteCarlo Policy Paths'!$N$2:$S$31,$B103+1,FALSE)</f>
        <v>65.512636340122413</v>
      </c>
      <c r="BW103" s="21">
        <f>VLOOKUP(BW$6,'MonteCarlo Policy Paths'!$N$2:$S$31,$B103+1,FALSE)</f>
        <v>73.079994851258945</v>
      </c>
      <c r="BX103" s="21">
        <f>VLOOKUP(BX$6,'MonteCarlo Policy Paths'!$N$2:$S$31,$B103+1,FALSE)</f>
        <v>81.527096411801594</v>
      </c>
      <c r="BY103" s="21">
        <f>VLOOKUP(BY$6,'MonteCarlo Policy Paths'!$N$2:$S$31,$B103+1,FALSE)</f>
        <v>90.963600198236662</v>
      </c>
      <c r="BZ103" s="21">
        <f>VLOOKUP(BZ$6,'MonteCarlo Policy Paths'!$N$2:$S$31,$B103+1,FALSE)</f>
        <v>101.49317720655506</v>
      </c>
      <c r="CA103" s="21">
        <f>VLOOKUP(CA$6,'MonteCarlo Policy Paths'!$N$2:$S$31,$B103+1,FALSE)</f>
        <v>104.21949379267882</v>
      </c>
      <c r="CB103" s="21">
        <f>VLOOKUP(CB$6,'MonteCarlo Policy Paths'!$N$2:$S$31,$B103+1,FALSE)</f>
        <v>107.03810370059369</v>
      </c>
      <c r="CC103" s="21">
        <f>VLOOKUP(CC$6,'MonteCarlo Policy Paths'!$N$2:$S$31,$B103+1,FALSE)</f>
        <v>109.92690053835344</v>
      </c>
      <c r="CD103" s="21">
        <f>VLOOKUP(CD$6,'MonteCarlo Policy Paths'!$N$2:$S$31,$B103+1,FALSE)</f>
        <v>112.89757853003228</v>
      </c>
      <c r="CE103" s="21">
        <f>VLOOKUP(CE$6,'MonteCarlo Policy Paths'!$N$2:$S$31,$B103+1,FALSE)</f>
        <v>115.91943874780665</v>
      </c>
      <c r="CF103" s="21">
        <f>VLOOKUP(CF$6,'MonteCarlo Policy Paths'!$N$2:$S$31,$B103+1,FALSE)</f>
        <v>119.06733931122673</v>
      </c>
      <c r="CG103" s="21">
        <f>VLOOKUP(CG$6,'MonteCarlo Policy Paths'!$N$2:$S$31,$B103+1,FALSE)</f>
        <v>122.25496395468721</v>
      </c>
      <c r="CH103" s="21">
        <f>VLOOKUP(CH$6,'MonteCarlo Policy Paths'!$N$2:$S$31,$B103+1,FALSE)</f>
        <v>125.4992630232488</v>
      </c>
      <c r="CI103" s="21">
        <f>VLOOKUP(CI$6,'MonteCarlo Policy Paths'!$N$2:$S$31,$B103+1,FALSE)</f>
        <v>128.82380079097237</v>
      </c>
      <c r="CJ103" s="21">
        <f>VLOOKUP(CJ$6,'MonteCarlo Policy Paths'!$N$2:$S$31,$B103+1,FALSE)</f>
        <v>132.24028719953677</v>
      </c>
      <c r="CK103" s="21">
        <f>VLOOKUP(CK$6,'MonteCarlo Policy Paths'!$N$2:$S$31,$B103+1,FALSE)</f>
        <v>135.74155640209787</v>
      </c>
      <c r="CL103" s="21">
        <f>VLOOKUP(CL$6,'MonteCarlo Policy Paths'!$N$2:$S$31,$B103+1,FALSE)</f>
        <v>139.32654413598658</v>
      </c>
      <c r="CM103" s="21">
        <f>VLOOKUP(CM$6,'MonteCarlo Policy Paths'!$N$2:$S$31,$B103+1,FALSE)</f>
        <v>142.9856742986068</v>
      </c>
      <c r="CN103" s="21">
        <f>VLOOKUP(CN$6,'MonteCarlo Policy Paths'!$N$2:$S$31,$B103+1,FALSE)</f>
        <v>146.72361540812219</v>
      </c>
      <c r="CO103" s="164">
        <f>VLOOKUP(CO$6,'MonteCarlo Policy Paths'!$N$2:$S$31,$B103+1,FALSE)</f>
        <v>150.52284977717397</v>
      </c>
      <c r="CQ103" s="163">
        <f>BM103*VLOOKUP(AI$6,'Greenhouse Gas Costs Avoided'!$A$2:$I$32,9,FALSE)</f>
        <v>1.5458032390340439</v>
      </c>
      <c r="CR103" s="21">
        <f>BN103*VLOOKUP(AJ$6,'Greenhouse Gas Costs Avoided'!$A$2:$I$32,9,FALSE)</f>
        <v>1.7280109734108424</v>
      </c>
      <c r="CS103" s="21">
        <f>BO103*VLOOKUP(AK$6,'Greenhouse Gas Costs Avoided'!$A$2:$I$32,9,FALSE)</f>
        <v>1.9314480476408618</v>
      </c>
      <c r="CT103" s="21">
        <f>BP103*VLOOKUP(AL$6,'Greenhouse Gas Costs Avoided'!$A$2:$I$32,9,FALSE)</f>
        <v>2.1584005880368746</v>
      </c>
      <c r="CU103" s="21">
        <f>BQ103*VLOOKUP(AM$6,'Greenhouse Gas Costs Avoided'!$A$2:$I$32,9,FALSE)</f>
        <v>2.4104751619151044</v>
      </c>
      <c r="CV103" s="21">
        <f>BR103*VLOOKUP(AN$6,'Greenhouse Gas Costs Avoided'!$A$2:$I$32,9,FALSE)</f>
        <v>2.6887074725371978</v>
      </c>
      <c r="CW103" s="21">
        <f>BS103*VLOOKUP(AO$6,'Greenhouse Gas Costs Avoided'!$A$2:$I$32,9,FALSE)</f>
        <v>2.996648920499946</v>
      </c>
      <c r="CX103" s="21">
        <f>BT103*VLOOKUP(AP$6,'Greenhouse Gas Costs Avoided'!$A$2:$I$32,9,FALSE)</f>
        <v>3.339514978438852</v>
      </c>
      <c r="CY103" s="21">
        <f>BU103*VLOOKUP(AQ$6,'Greenhouse Gas Costs Avoided'!$A$2:$I$32,9,FALSE)</f>
        <v>3.7210350514231747</v>
      </c>
      <c r="CZ103" s="21">
        <f>BV103*VLOOKUP(AR$6,'Greenhouse Gas Costs Avoided'!$A$2:$I$32,9,FALSE)</f>
        <v>4.1502427497639598</v>
      </c>
      <c r="DA103" s="21">
        <f>BW103*VLOOKUP(AS$6,'Greenhouse Gas Costs Avoided'!$A$2:$I$32,9,FALSE)</f>
        <v>4.6296369025600148</v>
      </c>
      <c r="DB103" s="21">
        <f>BX103*VLOOKUP(AT$6,'Greenhouse Gas Costs Avoided'!$A$2:$I$32,9,FALSE)</f>
        <v>5.1647630090130283</v>
      </c>
      <c r="DC103" s="21">
        <f>BY103*VLOOKUP(AU$6,'Greenhouse Gas Costs Avoided'!$A$2:$I$32,9,FALSE)</f>
        <v>5.7625680068068199</v>
      </c>
      <c r="DD103" s="21">
        <f>BZ103*VLOOKUP(AV$6,'Greenhouse Gas Costs Avoided'!$A$2:$I$32,9,FALSE)</f>
        <v>6.4296194808152167</v>
      </c>
      <c r="DE103" s="21">
        <f>CA103*VLOOKUP(AW$6,'Greenhouse Gas Costs Avoided'!$A$2:$I$32,9,FALSE)</f>
        <v>6.6023323538917609</v>
      </c>
      <c r="DF103" s="21">
        <f>CB103*VLOOKUP(AX$6,'Greenhouse Gas Costs Avoided'!$A$2:$I$32,9,FALSE)</f>
        <v>6.7808920331878957</v>
      </c>
      <c r="DG103" s="21">
        <f>CC103*VLOOKUP(AY$6,'Greenhouse Gas Costs Avoided'!$A$2:$I$32,9,FALSE)</f>
        <v>6.9638980729572149</v>
      </c>
      <c r="DH103" s="21">
        <f>CD103*VLOOKUP(AZ$6,'Greenhouse Gas Costs Avoided'!$A$2:$I$32,9,FALSE)</f>
        <v>7.1520913053717949</v>
      </c>
      <c r="DI103" s="21">
        <f>CE103*VLOOKUP(BA$6,'Greenhouse Gas Costs Avoided'!$A$2:$I$32,9,FALSE)</f>
        <v>7.3435269452765404</v>
      </c>
      <c r="DJ103" s="21">
        <f>CF103*VLOOKUP(BB$6,'Greenhouse Gas Costs Avoided'!$A$2:$I$32,9,FALSE)</f>
        <v>7.5429472742415475</v>
      </c>
      <c r="DK103" s="21">
        <f>CG103*VLOOKUP(BC$6,'Greenhouse Gas Costs Avoided'!$A$2:$I$32,9,FALSE)</f>
        <v>7.744884134129272</v>
      </c>
      <c r="DL103" s="21">
        <f>CH103*VLOOKUP(BD$6,'Greenhouse Gas Costs Avoided'!$A$2:$I$32,9,FALSE)</f>
        <v>7.950411333759269</v>
      </c>
      <c r="DM103" s="21">
        <f>CI103*VLOOKUP(BE$6,'Greenhouse Gas Costs Avoided'!$A$2:$I$32,9,FALSE)</f>
        <v>8.161021676093501</v>
      </c>
      <c r="DN103" s="21">
        <f>CJ103*VLOOKUP(BF$6,'Greenhouse Gas Costs Avoided'!$A$2:$I$32,9,FALSE)</f>
        <v>8.3774569890184303</v>
      </c>
      <c r="DO103" s="21">
        <f>CK103*VLOOKUP(BG$6,'Greenhouse Gas Costs Avoided'!$A$2:$I$32,9,FALSE)</f>
        <v>8.5992633142510115</v>
      </c>
      <c r="DP103" s="21">
        <f>CL103*VLOOKUP(BH$6,'Greenhouse Gas Costs Avoided'!$A$2:$I$32,9,FALSE)</f>
        <v>8.8263732304711304</v>
      </c>
      <c r="DQ103" s="21">
        <f>CM103*VLOOKUP(BI$6,'Greenhouse Gas Costs Avoided'!$A$2:$I$32,9,FALSE)</f>
        <v>9.05818008905967</v>
      </c>
      <c r="DR103" s="21">
        <f>CN103*VLOOKUP(BJ$6,'Greenhouse Gas Costs Avoided'!$A$2:$I$32,9,FALSE)</f>
        <v>9.2949796418706736</v>
      </c>
      <c r="DS103" s="164">
        <f>CO103*VLOOKUP(BK$6,'Greenhouse Gas Costs Avoided'!$A$2:$I$32,9,FALSE)</f>
        <v>9.5356621388007277</v>
      </c>
    </row>
    <row r="104" spans="1:123" x14ac:dyDescent="0.35">
      <c r="A104" s="174">
        <v>98</v>
      </c>
      <c r="B104" s="12">
        <v>1</v>
      </c>
      <c r="C104" s="175">
        <v>2023</v>
      </c>
      <c r="E104" s="20">
        <v>0</v>
      </c>
      <c r="F104" s="21">
        <v>82.346532180449415</v>
      </c>
      <c r="G104" s="21">
        <v>84.002844861871253</v>
      </c>
      <c r="H104" s="21">
        <v>85.659157543293105</v>
      </c>
      <c r="I104" s="21">
        <v>86.918851036576825</v>
      </c>
      <c r="J104" s="21">
        <v>88.178544529860531</v>
      </c>
      <c r="K104" s="21">
        <v>89.438238023144251</v>
      </c>
      <c r="L104" s="21">
        <v>90.697931516427971</v>
      </c>
      <c r="M104" s="21">
        <v>91.95762500971172</v>
      </c>
      <c r="N104" s="21">
        <v>93.21731850299544</v>
      </c>
      <c r="O104" s="21">
        <v>94.47701199627916</v>
      </c>
      <c r="P104" s="21">
        <v>95.73670548956288</v>
      </c>
      <c r="Q104" s="21">
        <v>96.996398982846586</v>
      </c>
      <c r="R104" s="21">
        <v>98.25609247613032</v>
      </c>
      <c r="S104" s="21">
        <v>99.65157958594628</v>
      </c>
      <c r="T104" s="21">
        <v>101.04706669576224</v>
      </c>
      <c r="U104" s="21">
        <v>102.4425538055782</v>
      </c>
      <c r="V104" s="21">
        <v>103.83804091539416</v>
      </c>
      <c r="W104" s="21">
        <v>105.23352802521011</v>
      </c>
      <c r="X104" s="21">
        <v>106.47156953138905</v>
      </c>
      <c r="Y104" s="21">
        <v>107.709611037568</v>
      </c>
      <c r="Z104" s="21">
        <v>108.94765254374694</v>
      </c>
      <c r="AA104" s="21">
        <v>110.18569404992589</v>
      </c>
      <c r="AB104" s="21">
        <v>111.42373555610482</v>
      </c>
      <c r="AC104" s="21">
        <v>112.86811731331359</v>
      </c>
      <c r="AD104" s="21">
        <v>114.31249907052236</v>
      </c>
      <c r="AE104" s="21">
        <v>115.75688082773114</v>
      </c>
      <c r="AF104" s="21">
        <v>117.20126258493991</v>
      </c>
      <c r="AG104" s="22">
        <v>118.64564434214866</v>
      </c>
      <c r="AI104" s="20">
        <v>0</v>
      </c>
      <c r="AJ104" s="21">
        <v>5.2166744805659615</v>
      </c>
      <c r="AK104" s="21">
        <v>5.3216023247413169</v>
      </c>
      <c r="AL104" s="21">
        <v>5.4265301689166732</v>
      </c>
      <c r="AM104" s="21">
        <v>5.5063320831654474</v>
      </c>
      <c r="AN104" s="21">
        <v>5.5861339974142208</v>
      </c>
      <c r="AO104" s="21">
        <v>5.665935911662995</v>
      </c>
      <c r="AP104" s="21">
        <v>5.7457378259117702</v>
      </c>
      <c r="AQ104" s="21">
        <v>5.8255397401605462</v>
      </c>
      <c r="AR104" s="21">
        <v>5.9053416544093205</v>
      </c>
      <c r="AS104" s="21">
        <v>5.9851435686580947</v>
      </c>
      <c r="AT104" s="21">
        <v>6.0649454829068699</v>
      </c>
      <c r="AU104" s="21">
        <v>6.1447473971556432</v>
      </c>
      <c r="AV104" s="21">
        <v>6.2245493114044184</v>
      </c>
      <c r="AW104" s="21">
        <v>6.312953786990386</v>
      </c>
      <c r="AX104" s="21">
        <v>6.4013582625763545</v>
      </c>
      <c r="AY104" s="21">
        <v>6.4897627381623222</v>
      </c>
      <c r="AZ104" s="21">
        <v>6.5781672137482907</v>
      </c>
      <c r="BA104" s="21">
        <v>6.6665716893342575</v>
      </c>
      <c r="BB104" s="21">
        <v>6.7450019445028957</v>
      </c>
      <c r="BC104" s="21">
        <v>6.8234321996715348</v>
      </c>
      <c r="BD104" s="21">
        <v>6.901862454840173</v>
      </c>
      <c r="BE104" s="21">
        <v>6.9802927100088112</v>
      </c>
      <c r="BF104" s="21">
        <v>7.0587229651774486</v>
      </c>
      <c r="BG104" s="21">
        <v>7.1502249295408609</v>
      </c>
      <c r="BH104" s="21">
        <v>7.2417268939042723</v>
      </c>
      <c r="BI104" s="21">
        <v>7.3332288582676846</v>
      </c>
      <c r="BJ104" s="21">
        <v>7.424730822631096</v>
      </c>
      <c r="BK104" s="22">
        <v>7.5162327869945065</v>
      </c>
      <c r="BM104" s="163">
        <f>VLOOKUP(BM$6,'MonteCarlo Policy Paths'!$N$2:$S$31,$B104+1,FALSE)</f>
        <v>18.946072246720579</v>
      </c>
      <c r="BN104" s="21">
        <f>VLOOKUP(BN$6,'MonteCarlo Policy Paths'!$N$2:$S$31,$B104+1,FALSE)</f>
        <v>19.920985834119051</v>
      </c>
      <c r="BO104" s="21">
        <f>VLOOKUP(BO$6,'MonteCarlo Policy Paths'!$N$2:$S$31,$B104+1,FALSE)</f>
        <v>20.944710352814074</v>
      </c>
      <c r="BP104" s="21">
        <f>VLOOKUP(BP$6,'MonteCarlo Policy Paths'!$N$2:$S$31,$B104+1,FALSE)</f>
        <v>22.017919567056939</v>
      </c>
      <c r="BQ104" s="21">
        <f>VLOOKUP(BQ$6,'MonteCarlo Policy Paths'!$N$2:$S$31,$B104+1,FALSE)</f>
        <v>23.125382269476081</v>
      </c>
      <c r="BR104" s="21">
        <f>VLOOKUP(BR$6,'MonteCarlo Policy Paths'!$N$2:$S$31,$B104+1,FALSE)</f>
        <v>24.222533249319248</v>
      </c>
      <c r="BS104" s="21">
        <f>VLOOKUP(BS$6,'MonteCarlo Policy Paths'!$N$2:$S$31,$B104+1,FALSE)</f>
        <v>25.344600035724898</v>
      </c>
      <c r="BT104" s="21">
        <f>VLOOKUP(BT$6,'MonteCarlo Policy Paths'!$N$2:$S$31,$B104+1,FALSE)</f>
        <v>26.511875533452777</v>
      </c>
      <c r="BU104" s="21">
        <f>VLOOKUP(BU$6,'MonteCarlo Policy Paths'!$N$2:$S$31,$B104+1,FALSE)</f>
        <v>27.727543772426976</v>
      </c>
      <c r="BV104" s="21">
        <f>VLOOKUP(BV$6,'MonteCarlo Policy Paths'!$N$2:$S$31,$B104+1,FALSE)</f>
        <v>29.105872242644537</v>
      </c>
      <c r="BW104" s="21">
        <f>VLOOKUP(BW$6,'MonteCarlo Policy Paths'!$N$2:$S$31,$B104+1,FALSE)</f>
        <v>30.561165854776764</v>
      </c>
      <c r="BX104" s="21">
        <f>VLOOKUP(BX$6,'MonteCarlo Policy Paths'!$N$2:$S$31,$B104+1,FALSE)</f>
        <v>32.089224147515601</v>
      </c>
      <c r="BY104" s="21">
        <f>VLOOKUP(BY$6,'MonteCarlo Policy Paths'!$N$2:$S$31,$B104+1,FALSE)</f>
        <v>33.693685354891386</v>
      </c>
      <c r="BZ104" s="21">
        <f>VLOOKUP(BZ$6,'MonteCarlo Policy Paths'!$N$2:$S$31,$B104+1,FALSE)</f>
        <v>35.378369622635958</v>
      </c>
      <c r="CA104" s="21">
        <f>VLOOKUP(CA$6,'MonteCarlo Policy Paths'!$N$2:$S$31,$B104+1,FALSE)</f>
        <v>37.147288103767757</v>
      </c>
      <c r="CB104" s="21">
        <f>VLOOKUP(CB$6,'MonteCarlo Policy Paths'!$N$2:$S$31,$B104+1,FALSE)</f>
        <v>39.004652508956148</v>
      </c>
      <c r="CC104" s="21">
        <f>VLOOKUP(CC$6,'MonteCarlo Policy Paths'!$N$2:$S$31,$B104+1,FALSE)</f>
        <v>40.954885134403959</v>
      </c>
      <c r="CD104" s="21">
        <f>VLOOKUP(CD$6,'MonteCarlo Policy Paths'!$N$2:$S$31,$B104+1,FALSE)</f>
        <v>43.002629391124159</v>
      </c>
      <c r="CE104" s="21">
        <f>VLOOKUP(CE$6,'MonteCarlo Policy Paths'!$N$2:$S$31,$B104+1,FALSE)</f>
        <v>45.152760860680367</v>
      </c>
      <c r="CF104" s="21">
        <f>VLOOKUP(CF$6,'MonteCarlo Policy Paths'!$N$2:$S$31,$B104+1,FALSE)</f>
        <v>47.410398903714388</v>
      </c>
      <c r="CG104" s="21">
        <f>VLOOKUP(CG$6,'MonteCarlo Policy Paths'!$N$2:$S$31,$B104+1,FALSE)</f>
        <v>49.780918848900107</v>
      </c>
      <c r="CH104" s="21">
        <f>VLOOKUP(CH$6,'MonteCarlo Policy Paths'!$N$2:$S$31,$B104+1,FALSE)</f>
        <v>52.269964791345117</v>
      </c>
      <c r="CI104" s="21">
        <f>VLOOKUP(CI$6,'MonteCarlo Policy Paths'!$N$2:$S$31,$B104+1,FALSE)</f>
        <v>54.883463030912374</v>
      </c>
      <c r="CJ104" s="21">
        <f>VLOOKUP(CJ$6,'MonteCarlo Policy Paths'!$N$2:$S$31,$B104+1,FALSE)</f>
        <v>57.627636182457998</v>
      </c>
      <c r="CK104" s="21">
        <f>VLOOKUP(CK$6,'MonteCarlo Policy Paths'!$N$2:$S$31,$B104+1,FALSE)</f>
        <v>60.509017991580897</v>
      </c>
      <c r="CL104" s="21">
        <f>VLOOKUP(CL$6,'MonteCarlo Policy Paths'!$N$2:$S$31,$B104+1,FALSE)</f>
        <v>63.534468891159946</v>
      </c>
      <c r="CM104" s="21">
        <f>VLOOKUP(CM$6,'MonteCarlo Policy Paths'!$N$2:$S$31,$B104+1,FALSE)</f>
        <v>66.711192335717939</v>
      </c>
      <c r="CN104" s="21">
        <f>VLOOKUP(CN$6,'MonteCarlo Policy Paths'!$N$2:$S$31,$B104+1,FALSE)</f>
        <v>70.04675195250384</v>
      </c>
      <c r="CO104" s="164">
        <f>VLOOKUP(CO$6,'MonteCarlo Policy Paths'!$N$2:$S$31,$B104+1,FALSE)</f>
        <v>73.54908955012904</v>
      </c>
      <c r="CQ104" s="163">
        <f>BM104*VLOOKUP(AI$6,'Greenhouse Gas Costs Avoided'!$A$2:$I$32,9,FALSE)</f>
        <v>1.2002386619007086</v>
      </c>
      <c r="CR104" s="21">
        <f>BN104*VLOOKUP(AJ$6,'Greenhouse Gas Costs Avoided'!$A$2:$I$32,9,FALSE)</f>
        <v>1.2619996941806579</v>
      </c>
      <c r="CS104" s="21">
        <f>BO104*VLOOKUP(AK$6,'Greenhouse Gas Costs Avoided'!$A$2:$I$32,9,FALSE)</f>
        <v>1.3268529118013257</v>
      </c>
      <c r="CT104" s="21">
        <f>BP104*VLOOKUP(AL$6,'Greenhouse Gas Costs Avoided'!$A$2:$I$32,9,FALSE)</f>
        <v>1.3948409979053111</v>
      </c>
      <c r="CU104" s="21">
        <f>BQ104*VLOOKUP(AM$6,'Greenhouse Gas Costs Avoided'!$A$2:$I$32,9,FALSE)</f>
        <v>1.464999051498006</v>
      </c>
      <c r="CV104" s="21">
        <f>BR104*VLOOKUP(AN$6,'Greenhouse Gas Costs Avoided'!$A$2:$I$32,9,FALSE)</f>
        <v>1.5345038547523033</v>
      </c>
      <c r="CW104" s="21">
        <f>BS104*VLOOKUP(AO$6,'Greenhouse Gas Costs Avoided'!$A$2:$I$32,9,FALSE)</f>
        <v>1.6055870809081549</v>
      </c>
      <c r="CX104" s="21">
        <f>BT104*VLOOKUP(AP$6,'Greenhouse Gas Costs Avoided'!$A$2:$I$32,9,FALSE)</f>
        <v>1.6795342908215394</v>
      </c>
      <c r="CY104" s="21">
        <f>BU104*VLOOKUP(AQ$6,'Greenhouse Gas Costs Avoided'!$A$2:$I$32,9,FALSE)</f>
        <v>1.7565471936259263</v>
      </c>
      <c r="CZ104" s="21">
        <f>BV104*VLOOKUP(AR$6,'Greenhouse Gas Costs Avoided'!$A$2:$I$32,9,FALSE)</f>
        <v>1.8438646648785721</v>
      </c>
      <c r="DA104" s="21">
        <f>BW104*VLOOKUP(AS$6,'Greenhouse Gas Costs Avoided'!$A$2:$I$32,9,FALSE)</f>
        <v>1.9360578981225007</v>
      </c>
      <c r="DB104" s="21">
        <f>BX104*VLOOKUP(AT$6,'Greenhouse Gas Costs Avoided'!$A$2:$I$32,9,FALSE)</f>
        <v>2.0328607930286258</v>
      </c>
      <c r="DC104" s="21">
        <f>BY104*VLOOKUP(AU$6,'Greenhouse Gas Costs Avoided'!$A$2:$I$32,9,FALSE)</f>
        <v>2.1345038326800574</v>
      </c>
      <c r="DD104" s="21">
        <f>BZ104*VLOOKUP(AV$6,'Greenhouse Gas Costs Avoided'!$A$2:$I$32,9,FALSE)</f>
        <v>2.2412290243140602</v>
      </c>
      <c r="DE104" s="21">
        <f>CA104*VLOOKUP(AW$6,'Greenhouse Gas Costs Avoided'!$A$2:$I$32,9,FALSE)</f>
        <v>2.3532904755297634</v>
      </c>
      <c r="DF104" s="21">
        <f>CB104*VLOOKUP(AX$6,'Greenhouse Gas Costs Avoided'!$A$2:$I$32,9,FALSE)</f>
        <v>2.4709549993062518</v>
      </c>
      <c r="DG104" s="21">
        <f>CC104*VLOOKUP(AY$6,'Greenhouse Gas Costs Avoided'!$A$2:$I$32,9,FALSE)</f>
        <v>2.5945027492715647</v>
      </c>
      <c r="DH104" s="21">
        <f>CD104*VLOOKUP(AZ$6,'Greenhouse Gas Costs Avoided'!$A$2:$I$32,9,FALSE)</f>
        <v>2.724227886735143</v>
      </c>
      <c r="DI104" s="21">
        <f>CE104*VLOOKUP(BA$6,'Greenhouse Gas Costs Avoided'!$A$2:$I$32,9,FALSE)</f>
        <v>2.8604392810719004</v>
      </c>
      <c r="DJ104" s="21">
        <f>CF104*VLOOKUP(BB$6,'Greenhouse Gas Costs Avoided'!$A$2:$I$32,9,FALSE)</f>
        <v>3.0034612451254952</v>
      </c>
      <c r="DK104" s="21">
        <f>CG104*VLOOKUP(BC$6,'Greenhouse Gas Costs Avoided'!$A$2:$I$32,9,FALSE)</f>
        <v>3.1536343073817701</v>
      </c>
      <c r="DL104" s="21">
        <f>CH104*VLOOKUP(BD$6,'Greenhouse Gas Costs Avoided'!$A$2:$I$32,9,FALSE)</f>
        <v>3.3113160227508591</v>
      </c>
      <c r="DM104" s="21">
        <f>CI104*VLOOKUP(BE$6,'Greenhouse Gas Costs Avoided'!$A$2:$I$32,9,FALSE)</f>
        <v>3.4768818238884021</v>
      </c>
      <c r="DN104" s="21">
        <f>CJ104*VLOOKUP(BF$6,'Greenhouse Gas Costs Avoided'!$A$2:$I$32,9,FALSE)</f>
        <v>3.6507259150828224</v>
      </c>
      <c r="DO104" s="21">
        <f>CK104*VLOOKUP(BG$6,'Greenhouse Gas Costs Avoided'!$A$2:$I$32,9,FALSE)</f>
        <v>3.8332622108369634</v>
      </c>
      <c r="DP104" s="21">
        <f>CL104*VLOOKUP(BH$6,'Greenhouse Gas Costs Avoided'!$A$2:$I$32,9,FALSE)</f>
        <v>4.0249253213788121</v>
      </c>
      <c r="DQ104" s="21">
        <f>CM104*VLOOKUP(BI$6,'Greenhouse Gas Costs Avoided'!$A$2:$I$32,9,FALSE)</f>
        <v>4.2261715874477526</v>
      </c>
      <c r="DR104" s="21">
        <f>CN104*VLOOKUP(BJ$6,'Greenhouse Gas Costs Avoided'!$A$2:$I$32,9,FALSE)</f>
        <v>4.4374801668201398</v>
      </c>
      <c r="DS104" s="164">
        <f>CO104*VLOOKUP(BK$6,'Greenhouse Gas Costs Avoided'!$A$2:$I$32,9,FALSE)</f>
        <v>4.6593541751611474</v>
      </c>
    </row>
    <row r="105" spans="1:123" x14ac:dyDescent="0.35">
      <c r="A105" s="174">
        <v>99</v>
      </c>
      <c r="B105" s="12">
        <v>4</v>
      </c>
      <c r="C105" s="175">
        <v>2023</v>
      </c>
      <c r="E105" s="20">
        <v>0</v>
      </c>
      <c r="F105" s="21">
        <v>82.346532180449415</v>
      </c>
      <c r="G105" s="21">
        <v>84.002844861871253</v>
      </c>
      <c r="H105" s="21">
        <v>85.659157543293105</v>
      </c>
      <c r="I105" s="21">
        <v>86.918851036576825</v>
      </c>
      <c r="J105" s="21">
        <v>88.178544529860531</v>
      </c>
      <c r="K105" s="21">
        <v>89.438238023144251</v>
      </c>
      <c r="L105" s="21">
        <v>90.697931516427971</v>
      </c>
      <c r="M105" s="21">
        <v>91.95762500971172</v>
      </c>
      <c r="N105" s="21">
        <v>93.21731850299544</v>
      </c>
      <c r="O105" s="21">
        <v>94.47701199627916</v>
      </c>
      <c r="P105" s="21">
        <v>95.73670548956288</v>
      </c>
      <c r="Q105" s="21">
        <v>96.996398982846586</v>
      </c>
      <c r="R105" s="21">
        <v>98.25609247613032</v>
      </c>
      <c r="S105" s="21">
        <v>99.65157958594628</v>
      </c>
      <c r="T105" s="21">
        <v>101.04706669576224</v>
      </c>
      <c r="U105" s="21">
        <v>102.4425538055782</v>
      </c>
      <c r="V105" s="21">
        <v>103.83804091539416</v>
      </c>
      <c r="W105" s="21">
        <v>105.23352802521011</v>
      </c>
      <c r="X105" s="21">
        <v>106.47156953138905</v>
      </c>
      <c r="Y105" s="21">
        <v>107.709611037568</v>
      </c>
      <c r="Z105" s="21">
        <v>108.94765254374694</v>
      </c>
      <c r="AA105" s="21">
        <v>110.18569404992589</v>
      </c>
      <c r="AB105" s="21">
        <v>111.42373555610482</v>
      </c>
      <c r="AC105" s="21">
        <v>112.86811731331359</v>
      </c>
      <c r="AD105" s="21">
        <v>114.31249907052236</v>
      </c>
      <c r="AE105" s="21">
        <v>115.75688082773114</v>
      </c>
      <c r="AF105" s="21">
        <v>117.20126258493991</v>
      </c>
      <c r="AG105" s="22">
        <v>119.5319620819439</v>
      </c>
      <c r="AI105" s="20">
        <v>0</v>
      </c>
      <c r="AJ105" s="21">
        <v>5.2166744805659615</v>
      </c>
      <c r="AK105" s="21">
        <v>5.3216023247413169</v>
      </c>
      <c r="AL105" s="21">
        <v>5.4265301689166732</v>
      </c>
      <c r="AM105" s="21">
        <v>5.5063320831654474</v>
      </c>
      <c r="AN105" s="21">
        <v>5.5861339974142208</v>
      </c>
      <c r="AO105" s="21">
        <v>5.665935911662995</v>
      </c>
      <c r="AP105" s="21">
        <v>5.7457378259117702</v>
      </c>
      <c r="AQ105" s="21">
        <v>5.8255397401605462</v>
      </c>
      <c r="AR105" s="21">
        <v>5.9053416544093205</v>
      </c>
      <c r="AS105" s="21">
        <v>5.9851435686580947</v>
      </c>
      <c r="AT105" s="21">
        <v>6.0649454829068699</v>
      </c>
      <c r="AU105" s="21">
        <v>6.1447473971556432</v>
      </c>
      <c r="AV105" s="21">
        <v>6.2245493114044184</v>
      </c>
      <c r="AW105" s="21">
        <v>6.312953786990386</v>
      </c>
      <c r="AX105" s="21">
        <v>6.4013582625763545</v>
      </c>
      <c r="AY105" s="21">
        <v>6.4897627381623222</v>
      </c>
      <c r="AZ105" s="21">
        <v>6.5781672137482907</v>
      </c>
      <c r="BA105" s="21">
        <v>6.6665716893342575</v>
      </c>
      <c r="BB105" s="21">
        <v>6.7450019445028957</v>
      </c>
      <c r="BC105" s="21">
        <v>6.8234321996715348</v>
      </c>
      <c r="BD105" s="21">
        <v>6.901862454840173</v>
      </c>
      <c r="BE105" s="21">
        <v>6.9802927100088112</v>
      </c>
      <c r="BF105" s="21">
        <v>7.0587229651774486</v>
      </c>
      <c r="BG105" s="21">
        <v>7.1502249295408609</v>
      </c>
      <c r="BH105" s="21">
        <v>7.2417268939042723</v>
      </c>
      <c r="BI105" s="21">
        <v>7.3332288582676846</v>
      </c>
      <c r="BJ105" s="21">
        <v>7.424730822631096</v>
      </c>
      <c r="BK105" s="22">
        <v>7.5723812490175435</v>
      </c>
      <c r="BM105" s="163">
        <f>VLOOKUP(BM$6,'MonteCarlo Policy Paths'!$N$2:$S$31,$B105+1,FALSE)</f>
        <v>21.456887556927661</v>
      </c>
      <c r="BN105" s="21">
        <f>VLOOKUP(BN$6,'MonteCarlo Policy Paths'!$N$2:$S$31,$B105+1,FALSE)</f>
        <v>23.119081894670884</v>
      </c>
      <c r="BO105" s="21">
        <f>VLOOKUP(BO$6,'MonteCarlo Policy Paths'!$N$2:$S$31,$B105+1,FALSE)</f>
        <v>24.918982795429599</v>
      </c>
      <c r="BP105" s="21">
        <f>VLOOKUP(BP$6,'MonteCarlo Policy Paths'!$N$2:$S$31,$B105+1,FALSE)</f>
        <v>26.866510906830612</v>
      </c>
      <c r="BQ105" s="21">
        <f>VLOOKUP(BQ$6,'MonteCarlo Policy Paths'!$N$2:$S$31,$B105+1,FALSE)</f>
        <v>28.957808063155838</v>
      </c>
      <c r="BR105" s="21">
        <f>VLOOKUP(BR$6,'MonteCarlo Policy Paths'!$N$2:$S$31,$B105+1,FALSE)</f>
        <v>31.169773267386955</v>
      </c>
      <c r="BS105" s="21">
        <f>VLOOKUP(BS$6,'MonteCarlo Policy Paths'!$N$2:$S$31,$B105+1,FALSE)</f>
        <v>33.536503079259326</v>
      </c>
      <c r="BT105" s="21">
        <f>VLOOKUP(BT$6,'MonteCarlo Policy Paths'!$N$2:$S$31,$B105+1,FALSE)</f>
        <v>36.094562758542168</v>
      </c>
      <c r="BU105" s="21">
        <f>VLOOKUP(BU$6,'MonteCarlo Policy Paths'!$N$2:$S$31,$B105+1,FALSE)</f>
        <v>38.859796339203925</v>
      </c>
      <c r="BV105" s="21">
        <f>VLOOKUP(BV$6,'MonteCarlo Policy Paths'!$N$2:$S$31,$B105+1,FALSE)</f>
        <v>41.937214526892696</v>
      </c>
      <c r="BW105" s="21">
        <f>VLOOKUP(BW$6,'MonteCarlo Policy Paths'!$N$2:$S$31,$B105+1,FALSE)</f>
        <v>45.285702034805901</v>
      </c>
      <c r="BX105" s="21">
        <f>VLOOKUP(BX$6,'MonteCarlo Policy Paths'!$N$2:$S$31,$B105+1,FALSE)</f>
        <v>48.923675973628832</v>
      </c>
      <c r="BY105" s="21">
        <f>VLOOKUP(BY$6,'MonteCarlo Policy Paths'!$N$2:$S$31,$B105+1,FALSE)</f>
        <v>52.880283256992421</v>
      </c>
      <c r="BZ105" s="21">
        <f>VLOOKUP(BZ$6,'MonteCarlo Policy Paths'!$N$2:$S$31,$B105+1,FALSE)</f>
        <v>57.179951130409847</v>
      </c>
      <c r="CA105" s="21">
        <f>VLOOKUP(CA$6,'MonteCarlo Policy Paths'!$N$2:$S$31,$B105+1,FALSE)</f>
        <v>59.199989570907007</v>
      </c>
      <c r="CB105" s="21">
        <f>VLOOKUP(CB$6,'MonteCarlo Policy Paths'!$N$2:$S$31,$B105+1,FALSE)</f>
        <v>61.304348310445278</v>
      </c>
      <c r="CC105" s="21">
        <f>VLOOKUP(CC$6,'MonteCarlo Policy Paths'!$N$2:$S$31,$B105+1,FALSE)</f>
        <v>63.486799757257046</v>
      </c>
      <c r="CD105" s="21">
        <f>VLOOKUP(CD$6,'MonteCarlo Policy Paths'!$N$2:$S$31,$B105+1,FALSE)</f>
        <v>65.754412861465767</v>
      </c>
      <c r="CE105" s="21">
        <f>VLOOKUP(CE$6,'MonteCarlo Policy Paths'!$N$2:$S$31,$B105+1,FALSE)</f>
        <v>68.097759333367534</v>
      </c>
      <c r="CF105" s="21">
        <f>VLOOKUP(CF$6,'MonteCarlo Policy Paths'!$N$2:$S$31,$B105+1,FALSE)</f>
        <v>70.548973057852507</v>
      </c>
      <c r="CG105" s="21">
        <f>VLOOKUP(CG$6,'MonteCarlo Policy Paths'!$N$2:$S$31,$B105+1,FALSE)</f>
        <v>73.077007009761019</v>
      </c>
      <c r="CH105" s="21">
        <f>VLOOKUP(CH$6,'MonteCarlo Policy Paths'!$N$2:$S$31,$B105+1,FALSE)</f>
        <v>75.691476032446857</v>
      </c>
      <c r="CI105" s="21">
        <f>VLOOKUP(CI$6,'MonteCarlo Policy Paths'!$N$2:$S$31,$B105+1,FALSE)</f>
        <v>78.404802280730166</v>
      </c>
      <c r="CJ105" s="21">
        <f>VLOOKUP(CJ$6,'MonteCarlo Policy Paths'!$N$2:$S$31,$B105+1,FALSE)</f>
        <v>81.224927058038162</v>
      </c>
      <c r="CK105" s="21">
        <f>VLOOKUP(CK$6,'MonteCarlo Policy Paths'!$N$2:$S$31,$B105+1,FALSE)</f>
        <v>84.152487263770951</v>
      </c>
      <c r="CL105" s="21">
        <f>VLOOKUP(CL$6,'MonteCarlo Policy Paths'!$N$2:$S$31,$B105+1,FALSE)</f>
        <v>87.19069011352974</v>
      </c>
      <c r="CM105" s="21">
        <f>VLOOKUP(CM$6,'MonteCarlo Policy Paths'!$N$2:$S$31,$B105+1,FALSE)</f>
        <v>90.339519718236858</v>
      </c>
      <c r="CN105" s="21">
        <f>VLOOKUP(CN$6,'MonteCarlo Policy Paths'!$N$2:$S$31,$B105+1,FALSE)</f>
        <v>93.604800202242828</v>
      </c>
      <c r="CO105" s="164">
        <f>VLOOKUP(CO$6,'MonteCarlo Policy Paths'!$N$2:$S$31,$B105+1,FALSE)</f>
        <v>96.983684685934094</v>
      </c>
      <c r="CQ105" s="163">
        <f>BM105*VLOOKUP(AI$6,'Greenhouse Gas Costs Avoided'!$A$2:$I$32,9,FALSE)</f>
        <v>1.3592994724454583</v>
      </c>
      <c r="CR105" s="21">
        <f>BN105*VLOOKUP(AJ$6,'Greenhouse Gas Costs Avoided'!$A$2:$I$32,9,FALSE)</f>
        <v>1.4645999210963487</v>
      </c>
      <c r="CS105" s="21">
        <f>BO105*VLOOKUP(AK$6,'Greenhouse Gas Costs Avoided'!$A$2:$I$32,9,FALSE)</f>
        <v>1.5786241167474793</v>
      </c>
      <c r="CT105" s="21">
        <f>BP105*VLOOKUP(AL$6,'Greenhouse Gas Costs Avoided'!$A$2:$I$32,9,FALSE)</f>
        <v>1.7020005350363183</v>
      </c>
      <c r="CU105" s="21">
        <f>BQ105*VLOOKUP(AM$6,'Greenhouse Gas Costs Avoided'!$A$2:$I$32,9,FALSE)</f>
        <v>1.8344847601494692</v>
      </c>
      <c r="CV105" s="21">
        <f>BR105*VLOOKUP(AN$6,'Greenhouse Gas Costs Avoided'!$A$2:$I$32,9,FALSE)</f>
        <v>1.9746133378475101</v>
      </c>
      <c r="CW105" s="21">
        <f>BS105*VLOOKUP(AO$6,'Greenhouse Gas Costs Avoided'!$A$2:$I$32,9,FALSE)</f>
        <v>2.1245462941611284</v>
      </c>
      <c r="CX105" s="21">
        <f>BT105*VLOOKUP(AP$6,'Greenhouse Gas Costs Avoided'!$A$2:$I$32,9,FALSE)</f>
        <v>2.2866000479177169</v>
      </c>
      <c r="CY105" s="21">
        <f>BU105*VLOOKUP(AQ$6,'Greenhouse Gas Costs Avoided'!$A$2:$I$32,9,FALSE)</f>
        <v>2.4617783228380428</v>
      </c>
      <c r="CZ105" s="21">
        <f>BV105*VLOOKUP(AR$6,'Greenhouse Gas Costs Avoided'!$A$2:$I$32,9,FALSE)</f>
        <v>2.6567335747552212</v>
      </c>
      <c r="DA105" s="21">
        <f>BW105*VLOOKUP(AS$6,'Greenhouse Gas Costs Avoided'!$A$2:$I$32,9,FALSE)</f>
        <v>2.8688611394320973</v>
      </c>
      <c r="DB105" s="21">
        <f>BX105*VLOOKUP(AT$6,'Greenhouse Gas Costs Avoided'!$A$2:$I$32,9,FALSE)</f>
        <v>3.099327745676475</v>
      </c>
      <c r="DC105" s="21">
        <f>BY105*VLOOKUP(AU$6,'Greenhouse Gas Costs Avoided'!$A$2:$I$32,9,FALSE)</f>
        <v>3.3499798581359799</v>
      </c>
      <c r="DD105" s="21">
        <f>BZ105*VLOOKUP(AV$6,'Greenhouse Gas Costs Avoided'!$A$2:$I$32,9,FALSE)</f>
        <v>3.6223649492411436</v>
      </c>
      <c r="DE105" s="21">
        <f>CA105*VLOOKUP(AW$6,'Greenhouse Gas Costs Avoided'!$A$2:$I$32,9,FALSE)</f>
        <v>3.7503349159570667</v>
      </c>
      <c r="DF105" s="21">
        <f>CB105*VLOOKUP(AX$6,'Greenhouse Gas Costs Avoided'!$A$2:$I$32,9,FALSE)</f>
        <v>3.8836465958035138</v>
      </c>
      <c r="DG105" s="21">
        <f>CC105*VLOOKUP(AY$6,'Greenhouse Gas Costs Avoided'!$A$2:$I$32,9,FALSE)</f>
        <v>4.0219054692034097</v>
      </c>
      <c r="DH105" s="21">
        <f>CD105*VLOOKUP(AZ$6,'Greenhouse Gas Costs Avoided'!$A$2:$I$32,9,FALSE)</f>
        <v>4.1655593560070496</v>
      </c>
      <c r="DI105" s="21">
        <f>CE105*VLOOKUP(BA$6,'Greenhouse Gas Costs Avoided'!$A$2:$I$32,9,FALSE)</f>
        <v>4.3140109715809301</v>
      </c>
      <c r="DJ105" s="21">
        <f>CF105*VLOOKUP(BB$6,'Greenhouse Gas Costs Avoided'!$A$2:$I$32,9,FALSE)</f>
        <v>4.4692960059878768</v>
      </c>
      <c r="DK105" s="21">
        <f>CG105*VLOOKUP(BC$6,'Greenhouse Gas Costs Avoided'!$A$2:$I$32,9,FALSE)</f>
        <v>4.629447622014963</v>
      </c>
      <c r="DL105" s="21">
        <f>CH105*VLOOKUP(BD$6,'Greenhouse Gas Costs Avoided'!$A$2:$I$32,9,FALSE)</f>
        <v>4.7950749225184994</v>
      </c>
      <c r="DM105" s="21">
        <f>CI105*VLOOKUP(BE$6,'Greenhouse Gas Costs Avoided'!$A$2:$I$32,9,FALSE)</f>
        <v>4.9669648542748472</v>
      </c>
      <c r="DN105" s="21">
        <f>CJ105*VLOOKUP(BF$6,'Greenhouse Gas Costs Avoided'!$A$2:$I$32,9,FALSE)</f>
        <v>5.1456205009456273</v>
      </c>
      <c r="DO105" s="21">
        <f>CK105*VLOOKUP(BG$6,'Greenhouse Gas Costs Avoided'!$A$2:$I$32,9,FALSE)</f>
        <v>5.331082210275417</v>
      </c>
      <c r="DP105" s="21">
        <f>CL105*VLOOKUP(BH$6,'Greenhouse Gas Costs Avoided'!$A$2:$I$32,9,FALSE)</f>
        <v>5.5235531602164318</v>
      </c>
      <c r="DQ105" s="21">
        <f>CM105*VLOOKUP(BI$6,'Greenhouse Gas Costs Avoided'!$A$2:$I$32,9,FALSE)</f>
        <v>5.723032344191421</v>
      </c>
      <c r="DR105" s="21">
        <f>CN105*VLOOKUP(BJ$6,'Greenhouse Gas Costs Avoided'!$A$2:$I$32,9,FALSE)</f>
        <v>5.9298887220104266</v>
      </c>
      <c r="DS105" s="164">
        <f>CO105*VLOOKUP(BK$6,'Greenhouse Gas Costs Avoided'!$A$2:$I$32,9,FALSE)</f>
        <v>6.1439419431008639</v>
      </c>
    </row>
    <row r="106" spans="1:123" x14ac:dyDescent="0.35">
      <c r="A106" s="174">
        <v>100</v>
      </c>
      <c r="B106" s="12">
        <v>3</v>
      </c>
      <c r="C106" s="175">
        <v>2023</v>
      </c>
      <c r="E106" s="20">
        <v>0</v>
      </c>
      <c r="F106" s="21">
        <v>82.346532180449415</v>
      </c>
      <c r="G106" s="21">
        <v>84.002844861871253</v>
      </c>
      <c r="H106" s="21">
        <v>85.659157543293105</v>
      </c>
      <c r="I106" s="21">
        <v>86.918851036576825</v>
      </c>
      <c r="J106" s="21">
        <v>88.178544529860531</v>
      </c>
      <c r="K106" s="21">
        <v>89.438238023144251</v>
      </c>
      <c r="L106" s="21">
        <v>90.697931516427971</v>
      </c>
      <c r="M106" s="21">
        <v>91.95762500971172</v>
      </c>
      <c r="N106" s="21">
        <v>93.21731850299544</v>
      </c>
      <c r="O106" s="21">
        <v>94.47701199627916</v>
      </c>
      <c r="P106" s="21">
        <v>95.73670548956288</v>
      </c>
      <c r="Q106" s="21">
        <v>96.996398982846586</v>
      </c>
      <c r="R106" s="21">
        <v>101.49317720655506</v>
      </c>
      <c r="S106" s="21">
        <v>104.21949379267882</v>
      </c>
      <c r="T106" s="21">
        <v>107.03810370059369</v>
      </c>
      <c r="U106" s="21">
        <v>109.92690053835344</v>
      </c>
      <c r="V106" s="21">
        <v>112.89757853003228</v>
      </c>
      <c r="W106" s="21">
        <v>115.91943874780665</v>
      </c>
      <c r="X106" s="21">
        <v>119.06733931122673</v>
      </c>
      <c r="Y106" s="21">
        <v>122.25496395468721</v>
      </c>
      <c r="Z106" s="21">
        <v>125.4992630232488</v>
      </c>
      <c r="AA106" s="21">
        <v>128.82380079097237</v>
      </c>
      <c r="AB106" s="21">
        <v>132.24028719953677</v>
      </c>
      <c r="AC106" s="21">
        <v>135.74155640209787</v>
      </c>
      <c r="AD106" s="21">
        <v>139.32654413598658</v>
      </c>
      <c r="AE106" s="21">
        <v>142.9856742986068</v>
      </c>
      <c r="AF106" s="21">
        <v>146.72361540812219</v>
      </c>
      <c r="AG106" s="22">
        <v>150.52284977717397</v>
      </c>
      <c r="AI106" s="20">
        <v>0</v>
      </c>
      <c r="AJ106" s="21">
        <v>5.2166744805659615</v>
      </c>
      <c r="AK106" s="21">
        <v>5.3216023247413169</v>
      </c>
      <c r="AL106" s="21">
        <v>5.4265301689166732</v>
      </c>
      <c r="AM106" s="21">
        <v>5.5063320831654474</v>
      </c>
      <c r="AN106" s="21">
        <v>5.5861339974142208</v>
      </c>
      <c r="AO106" s="21">
        <v>5.665935911662995</v>
      </c>
      <c r="AP106" s="21">
        <v>5.7457378259117702</v>
      </c>
      <c r="AQ106" s="21">
        <v>5.8255397401605462</v>
      </c>
      <c r="AR106" s="21">
        <v>5.9053416544093205</v>
      </c>
      <c r="AS106" s="21">
        <v>5.9851435686580947</v>
      </c>
      <c r="AT106" s="21">
        <v>6.0649454829068699</v>
      </c>
      <c r="AU106" s="21">
        <v>6.1447473971556432</v>
      </c>
      <c r="AV106" s="21">
        <v>6.4296194808152167</v>
      </c>
      <c r="AW106" s="21">
        <v>6.6023323538917609</v>
      </c>
      <c r="AX106" s="21">
        <v>6.7808920331878957</v>
      </c>
      <c r="AY106" s="21">
        <v>6.9638980729572149</v>
      </c>
      <c r="AZ106" s="21">
        <v>7.1520913053717949</v>
      </c>
      <c r="BA106" s="21">
        <v>7.3435269452765404</v>
      </c>
      <c r="BB106" s="21">
        <v>7.5429472742415475</v>
      </c>
      <c r="BC106" s="21">
        <v>7.744884134129272</v>
      </c>
      <c r="BD106" s="21">
        <v>7.950411333759269</v>
      </c>
      <c r="BE106" s="21">
        <v>8.161021676093501</v>
      </c>
      <c r="BF106" s="21">
        <v>8.3774569890184303</v>
      </c>
      <c r="BG106" s="21">
        <v>8.5992633142510115</v>
      </c>
      <c r="BH106" s="21">
        <v>8.8263732304711304</v>
      </c>
      <c r="BI106" s="21">
        <v>9.05818008905967</v>
      </c>
      <c r="BJ106" s="21">
        <v>9.2949796418706736</v>
      </c>
      <c r="BK106" s="22">
        <v>9.5356621388007277</v>
      </c>
      <c r="BM106" s="163">
        <f>VLOOKUP(BM$6,'MonteCarlo Policy Paths'!$N$2:$S$31,$B106+1,FALSE)</f>
        <v>24.400896901266854</v>
      </c>
      <c r="BN106" s="21">
        <f>VLOOKUP(BN$6,'MonteCarlo Policy Paths'!$N$2:$S$31,$B106+1,FALSE)</f>
        <v>27.277092285564247</v>
      </c>
      <c r="BO106" s="21">
        <f>VLOOKUP(BO$6,'MonteCarlo Policy Paths'!$N$2:$S$31,$B106+1,FALSE)</f>
        <v>30.488398193607274</v>
      </c>
      <c r="BP106" s="21">
        <f>VLOOKUP(BP$6,'MonteCarlo Policy Paths'!$N$2:$S$31,$B106+1,FALSE)</f>
        <v>34.070901710124843</v>
      </c>
      <c r="BQ106" s="21">
        <f>VLOOKUP(BQ$6,'MonteCarlo Policy Paths'!$N$2:$S$31,$B106+1,FALSE)</f>
        <v>38.049962908416198</v>
      </c>
      <c r="BR106" s="21">
        <f>VLOOKUP(BR$6,'MonteCarlo Policy Paths'!$N$2:$S$31,$B106+1,FALSE)</f>
        <v>42.441930627628253</v>
      </c>
      <c r="BS106" s="21">
        <f>VLOOKUP(BS$6,'MonteCarlo Policy Paths'!$N$2:$S$31,$B106+1,FALSE)</f>
        <v>47.302864628556662</v>
      </c>
      <c r="BT106" s="21">
        <f>VLOOKUP(BT$6,'MonteCarlo Policy Paths'!$N$2:$S$31,$B106+1,FALSE)</f>
        <v>52.715092471952183</v>
      </c>
      <c r="BU106" s="21">
        <f>VLOOKUP(BU$6,'MonteCarlo Policy Paths'!$N$2:$S$31,$B106+1,FALSE)</f>
        <v>58.737483764437521</v>
      </c>
      <c r="BV106" s="21">
        <f>VLOOKUP(BV$6,'MonteCarlo Policy Paths'!$N$2:$S$31,$B106+1,FALSE)</f>
        <v>65.512636340122413</v>
      </c>
      <c r="BW106" s="21">
        <f>VLOOKUP(BW$6,'MonteCarlo Policy Paths'!$N$2:$S$31,$B106+1,FALSE)</f>
        <v>73.079994851258945</v>
      </c>
      <c r="BX106" s="21">
        <f>VLOOKUP(BX$6,'MonteCarlo Policy Paths'!$N$2:$S$31,$B106+1,FALSE)</f>
        <v>81.527096411801594</v>
      </c>
      <c r="BY106" s="21">
        <f>VLOOKUP(BY$6,'MonteCarlo Policy Paths'!$N$2:$S$31,$B106+1,FALSE)</f>
        <v>90.963600198236662</v>
      </c>
      <c r="BZ106" s="21">
        <f>VLOOKUP(BZ$6,'MonteCarlo Policy Paths'!$N$2:$S$31,$B106+1,FALSE)</f>
        <v>101.49317720655506</v>
      </c>
      <c r="CA106" s="21">
        <f>VLOOKUP(CA$6,'MonteCarlo Policy Paths'!$N$2:$S$31,$B106+1,FALSE)</f>
        <v>104.21949379267882</v>
      </c>
      <c r="CB106" s="21">
        <f>VLOOKUP(CB$6,'MonteCarlo Policy Paths'!$N$2:$S$31,$B106+1,FALSE)</f>
        <v>107.03810370059369</v>
      </c>
      <c r="CC106" s="21">
        <f>VLOOKUP(CC$6,'MonteCarlo Policy Paths'!$N$2:$S$31,$B106+1,FALSE)</f>
        <v>109.92690053835344</v>
      </c>
      <c r="CD106" s="21">
        <f>VLOOKUP(CD$6,'MonteCarlo Policy Paths'!$N$2:$S$31,$B106+1,FALSE)</f>
        <v>112.89757853003228</v>
      </c>
      <c r="CE106" s="21">
        <f>VLOOKUP(CE$6,'MonteCarlo Policy Paths'!$N$2:$S$31,$B106+1,FALSE)</f>
        <v>115.91943874780665</v>
      </c>
      <c r="CF106" s="21">
        <f>VLOOKUP(CF$6,'MonteCarlo Policy Paths'!$N$2:$S$31,$B106+1,FALSE)</f>
        <v>119.06733931122673</v>
      </c>
      <c r="CG106" s="21">
        <f>VLOOKUP(CG$6,'MonteCarlo Policy Paths'!$N$2:$S$31,$B106+1,FALSE)</f>
        <v>122.25496395468721</v>
      </c>
      <c r="CH106" s="21">
        <f>VLOOKUP(CH$6,'MonteCarlo Policy Paths'!$N$2:$S$31,$B106+1,FALSE)</f>
        <v>125.4992630232488</v>
      </c>
      <c r="CI106" s="21">
        <f>VLOOKUP(CI$6,'MonteCarlo Policy Paths'!$N$2:$S$31,$B106+1,FALSE)</f>
        <v>128.82380079097237</v>
      </c>
      <c r="CJ106" s="21">
        <f>VLOOKUP(CJ$6,'MonteCarlo Policy Paths'!$N$2:$S$31,$B106+1,FALSE)</f>
        <v>132.24028719953677</v>
      </c>
      <c r="CK106" s="21">
        <f>VLOOKUP(CK$6,'MonteCarlo Policy Paths'!$N$2:$S$31,$B106+1,FALSE)</f>
        <v>135.74155640209787</v>
      </c>
      <c r="CL106" s="21">
        <f>VLOOKUP(CL$6,'MonteCarlo Policy Paths'!$N$2:$S$31,$B106+1,FALSE)</f>
        <v>139.32654413598658</v>
      </c>
      <c r="CM106" s="21">
        <f>VLOOKUP(CM$6,'MonteCarlo Policy Paths'!$N$2:$S$31,$B106+1,FALSE)</f>
        <v>142.9856742986068</v>
      </c>
      <c r="CN106" s="21">
        <f>VLOOKUP(CN$6,'MonteCarlo Policy Paths'!$N$2:$S$31,$B106+1,FALSE)</f>
        <v>146.72361540812219</v>
      </c>
      <c r="CO106" s="164">
        <f>VLOOKUP(CO$6,'MonteCarlo Policy Paths'!$N$2:$S$31,$B106+1,FALSE)</f>
        <v>150.52284977717397</v>
      </c>
      <c r="CQ106" s="163">
        <f>BM106*VLOOKUP(AI$6,'Greenhouse Gas Costs Avoided'!$A$2:$I$32,9,FALSE)</f>
        <v>1.5458032390340439</v>
      </c>
      <c r="CR106" s="21">
        <f>BN106*VLOOKUP(AJ$6,'Greenhouse Gas Costs Avoided'!$A$2:$I$32,9,FALSE)</f>
        <v>1.7280109734108424</v>
      </c>
      <c r="CS106" s="21">
        <f>BO106*VLOOKUP(AK$6,'Greenhouse Gas Costs Avoided'!$A$2:$I$32,9,FALSE)</f>
        <v>1.9314480476408618</v>
      </c>
      <c r="CT106" s="21">
        <f>BP106*VLOOKUP(AL$6,'Greenhouse Gas Costs Avoided'!$A$2:$I$32,9,FALSE)</f>
        <v>2.1584005880368746</v>
      </c>
      <c r="CU106" s="21">
        <f>BQ106*VLOOKUP(AM$6,'Greenhouse Gas Costs Avoided'!$A$2:$I$32,9,FALSE)</f>
        <v>2.4104751619151044</v>
      </c>
      <c r="CV106" s="21">
        <f>BR106*VLOOKUP(AN$6,'Greenhouse Gas Costs Avoided'!$A$2:$I$32,9,FALSE)</f>
        <v>2.6887074725371978</v>
      </c>
      <c r="CW106" s="21">
        <f>BS106*VLOOKUP(AO$6,'Greenhouse Gas Costs Avoided'!$A$2:$I$32,9,FALSE)</f>
        <v>2.996648920499946</v>
      </c>
      <c r="CX106" s="21">
        <f>BT106*VLOOKUP(AP$6,'Greenhouse Gas Costs Avoided'!$A$2:$I$32,9,FALSE)</f>
        <v>3.339514978438852</v>
      </c>
      <c r="CY106" s="21">
        <f>BU106*VLOOKUP(AQ$6,'Greenhouse Gas Costs Avoided'!$A$2:$I$32,9,FALSE)</f>
        <v>3.7210350514231747</v>
      </c>
      <c r="CZ106" s="21">
        <f>BV106*VLOOKUP(AR$6,'Greenhouse Gas Costs Avoided'!$A$2:$I$32,9,FALSE)</f>
        <v>4.1502427497639598</v>
      </c>
      <c r="DA106" s="21">
        <f>BW106*VLOOKUP(AS$6,'Greenhouse Gas Costs Avoided'!$A$2:$I$32,9,FALSE)</f>
        <v>4.6296369025600148</v>
      </c>
      <c r="DB106" s="21">
        <f>BX106*VLOOKUP(AT$6,'Greenhouse Gas Costs Avoided'!$A$2:$I$32,9,FALSE)</f>
        <v>5.1647630090130283</v>
      </c>
      <c r="DC106" s="21">
        <f>BY106*VLOOKUP(AU$6,'Greenhouse Gas Costs Avoided'!$A$2:$I$32,9,FALSE)</f>
        <v>5.7625680068068199</v>
      </c>
      <c r="DD106" s="21">
        <f>BZ106*VLOOKUP(AV$6,'Greenhouse Gas Costs Avoided'!$A$2:$I$32,9,FALSE)</f>
        <v>6.4296194808152167</v>
      </c>
      <c r="DE106" s="21">
        <f>CA106*VLOOKUP(AW$6,'Greenhouse Gas Costs Avoided'!$A$2:$I$32,9,FALSE)</f>
        <v>6.6023323538917609</v>
      </c>
      <c r="DF106" s="21">
        <f>CB106*VLOOKUP(AX$6,'Greenhouse Gas Costs Avoided'!$A$2:$I$32,9,FALSE)</f>
        <v>6.7808920331878957</v>
      </c>
      <c r="DG106" s="21">
        <f>CC106*VLOOKUP(AY$6,'Greenhouse Gas Costs Avoided'!$A$2:$I$32,9,FALSE)</f>
        <v>6.9638980729572149</v>
      </c>
      <c r="DH106" s="21">
        <f>CD106*VLOOKUP(AZ$6,'Greenhouse Gas Costs Avoided'!$A$2:$I$32,9,FALSE)</f>
        <v>7.1520913053717949</v>
      </c>
      <c r="DI106" s="21">
        <f>CE106*VLOOKUP(BA$6,'Greenhouse Gas Costs Avoided'!$A$2:$I$32,9,FALSE)</f>
        <v>7.3435269452765404</v>
      </c>
      <c r="DJ106" s="21">
        <f>CF106*VLOOKUP(BB$6,'Greenhouse Gas Costs Avoided'!$A$2:$I$32,9,FALSE)</f>
        <v>7.5429472742415475</v>
      </c>
      <c r="DK106" s="21">
        <f>CG106*VLOOKUP(BC$6,'Greenhouse Gas Costs Avoided'!$A$2:$I$32,9,FALSE)</f>
        <v>7.744884134129272</v>
      </c>
      <c r="DL106" s="21">
        <f>CH106*VLOOKUP(BD$6,'Greenhouse Gas Costs Avoided'!$A$2:$I$32,9,FALSE)</f>
        <v>7.950411333759269</v>
      </c>
      <c r="DM106" s="21">
        <f>CI106*VLOOKUP(BE$6,'Greenhouse Gas Costs Avoided'!$A$2:$I$32,9,FALSE)</f>
        <v>8.161021676093501</v>
      </c>
      <c r="DN106" s="21">
        <f>CJ106*VLOOKUP(BF$6,'Greenhouse Gas Costs Avoided'!$A$2:$I$32,9,FALSE)</f>
        <v>8.3774569890184303</v>
      </c>
      <c r="DO106" s="21">
        <f>CK106*VLOOKUP(BG$6,'Greenhouse Gas Costs Avoided'!$A$2:$I$32,9,FALSE)</f>
        <v>8.5992633142510115</v>
      </c>
      <c r="DP106" s="21">
        <f>CL106*VLOOKUP(BH$6,'Greenhouse Gas Costs Avoided'!$A$2:$I$32,9,FALSE)</f>
        <v>8.8263732304711304</v>
      </c>
      <c r="DQ106" s="21">
        <f>CM106*VLOOKUP(BI$6,'Greenhouse Gas Costs Avoided'!$A$2:$I$32,9,FALSE)</f>
        <v>9.05818008905967</v>
      </c>
      <c r="DR106" s="21">
        <f>CN106*VLOOKUP(BJ$6,'Greenhouse Gas Costs Avoided'!$A$2:$I$32,9,FALSE)</f>
        <v>9.2949796418706736</v>
      </c>
      <c r="DS106" s="164">
        <f>CO106*VLOOKUP(BK$6,'Greenhouse Gas Costs Avoided'!$A$2:$I$32,9,FALSE)</f>
        <v>9.5356621388007277</v>
      </c>
    </row>
    <row r="107" spans="1:123" x14ac:dyDescent="0.35">
      <c r="A107" s="174">
        <v>101</v>
      </c>
      <c r="B107" s="12">
        <v>5</v>
      </c>
      <c r="C107" s="175">
        <v>2023</v>
      </c>
      <c r="E107" s="20">
        <v>0</v>
      </c>
      <c r="F107" s="21">
        <v>82.346532180449415</v>
      </c>
      <c r="G107" s="21">
        <v>84.002844861871253</v>
      </c>
      <c r="H107" s="21">
        <v>85.659157543293105</v>
      </c>
      <c r="I107" s="21">
        <v>86.918851036576825</v>
      </c>
      <c r="J107" s="21">
        <v>88.178544529860531</v>
      </c>
      <c r="K107" s="21">
        <v>89.438238023144251</v>
      </c>
      <c r="L107" s="21">
        <v>90.697931516427971</v>
      </c>
      <c r="M107" s="21">
        <v>91.95762500971172</v>
      </c>
      <c r="N107" s="21">
        <v>93.21731850299544</v>
      </c>
      <c r="O107" s="21">
        <v>94.47701199627916</v>
      </c>
      <c r="P107" s="21">
        <v>95.73670548956288</v>
      </c>
      <c r="Q107" s="21">
        <v>96.996398982846586</v>
      </c>
      <c r="R107" s="21">
        <v>99.874634841342697</v>
      </c>
      <c r="S107" s="21">
        <v>101.93553668931256</v>
      </c>
      <c r="T107" s="21">
        <v>104.04258519817796</v>
      </c>
      <c r="U107" s="21">
        <v>106.18472717196582</v>
      </c>
      <c r="V107" s="21">
        <v>108.36780972271322</v>
      </c>
      <c r="W107" s="21">
        <v>110.57648338650839</v>
      </c>
      <c r="X107" s="21">
        <v>112.7694544213079</v>
      </c>
      <c r="Y107" s="21">
        <v>114.98228749612761</v>
      </c>
      <c r="Z107" s="21">
        <v>117.22345778349788</v>
      </c>
      <c r="AA107" s="21">
        <v>119.50474742044912</v>
      </c>
      <c r="AB107" s="21">
        <v>121.83201137782079</v>
      </c>
      <c r="AC107" s="21">
        <v>124.30483685770574</v>
      </c>
      <c r="AD107" s="21">
        <v>126.81952160325447</v>
      </c>
      <c r="AE107" s="21">
        <v>129.37127756316897</v>
      </c>
      <c r="AF107" s="21">
        <v>131.96243899653103</v>
      </c>
      <c r="AG107" s="22">
        <v>135.47056479945655</v>
      </c>
      <c r="AI107" s="20">
        <v>0</v>
      </c>
      <c r="AJ107" s="21">
        <v>5.2166744805659615</v>
      </c>
      <c r="AK107" s="21">
        <v>5.3216023247413169</v>
      </c>
      <c r="AL107" s="21">
        <v>5.4265301689166732</v>
      </c>
      <c r="AM107" s="21">
        <v>5.5063320831654474</v>
      </c>
      <c r="AN107" s="21">
        <v>5.5861339974142208</v>
      </c>
      <c r="AO107" s="21">
        <v>5.665935911662995</v>
      </c>
      <c r="AP107" s="21">
        <v>5.7457378259117702</v>
      </c>
      <c r="AQ107" s="21">
        <v>5.8255397401605462</v>
      </c>
      <c r="AR107" s="21">
        <v>5.9053416544093205</v>
      </c>
      <c r="AS107" s="21">
        <v>5.9851435686580947</v>
      </c>
      <c r="AT107" s="21">
        <v>6.0649454829068699</v>
      </c>
      <c r="AU107" s="21">
        <v>6.1447473971556432</v>
      </c>
      <c r="AV107" s="21">
        <v>6.327084396109818</v>
      </c>
      <c r="AW107" s="21">
        <v>6.4576430704410743</v>
      </c>
      <c r="AX107" s="21">
        <v>6.5911251478821242</v>
      </c>
      <c r="AY107" s="21">
        <v>6.7268304055597685</v>
      </c>
      <c r="AZ107" s="21">
        <v>6.8651292595600424</v>
      </c>
      <c r="BA107" s="21">
        <v>7.0050493173053994</v>
      </c>
      <c r="BB107" s="21">
        <v>7.1439746093722221</v>
      </c>
      <c r="BC107" s="21">
        <v>7.2841581669004034</v>
      </c>
      <c r="BD107" s="21">
        <v>7.426136894299721</v>
      </c>
      <c r="BE107" s="21">
        <v>7.5706571930511553</v>
      </c>
      <c r="BF107" s="21">
        <v>7.7180899770979394</v>
      </c>
      <c r="BG107" s="21">
        <v>7.8747441218959366</v>
      </c>
      <c r="BH107" s="21">
        <v>8.0340500621877027</v>
      </c>
      <c r="BI107" s="21">
        <v>8.1957044736636782</v>
      </c>
      <c r="BJ107" s="21">
        <v>8.3598552322508848</v>
      </c>
      <c r="BK107" s="22">
        <v>8.5820959249206545</v>
      </c>
      <c r="BM107" s="163">
        <f>VLOOKUP(BM$6,'MonteCarlo Policy Paths'!$N$2:$S$31,$B107+1,FALSE)</f>
        <v>24.184299884200797</v>
      </c>
      <c r="BN107" s="21">
        <f>VLOOKUP(BN$6,'MonteCarlo Policy Paths'!$N$2:$S$31,$B107+1,FALSE)</f>
        <v>26.797135120393484</v>
      </c>
      <c r="BO107" s="21">
        <f>VLOOKUP(BO$6,'MonteCarlo Policy Paths'!$N$2:$S$31,$B107+1,FALSE)</f>
        <v>29.690826715826198</v>
      </c>
      <c r="BP107" s="21">
        <f>VLOOKUP(BP$6,'MonteCarlo Policy Paths'!$N$2:$S$31,$B107+1,FALSE)</f>
        <v>32.893001978364566</v>
      </c>
      <c r="BQ107" s="21">
        <f>VLOOKUP(BQ$6,'MonteCarlo Policy Paths'!$N$2:$S$31,$B107+1,FALSE)</f>
        <v>36.420098382625895</v>
      </c>
      <c r="BR107" s="21">
        <f>VLOOKUP(BR$6,'MonteCarlo Policy Paths'!$N$2:$S$31,$B107+1,FALSE)</f>
        <v>40.279471956541457</v>
      </c>
      <c r="BS107" s="21">
        <f>VLOOKUP(BS$6,'MonteCarlo Policy Paths'!$N$2:$S$31,$B107+1,FALSE)</f>
        <v>44.515635375675203</v>
      </c>
      <c r="BT107" s="21">
        <f>VLOOKUP(BT$6,'MonteCarlo Policy Paths'!$N$2:$S$31,$B107+1,FALSE)</f>
        <v>49.196171227791872</v>
      </c>
      <c r="BU107" s="21">
        <f>VLOOKUP(BU$6,'MonteCarlo Policy Paths'!$N$2:$S$31,$B107+1,FALSE)</f>
        <v>54.364766335209197</v>
      </c>
      <c r="BV107" s="21">
        <f>VLOOKUP(BV$6,'MonteCarlo Policy Paths'!$N$2:$S$31,$B107+1,FALSE)</f>
        <v>60.140596575631633</v>
      </c>
      <c r="BW107" s="21">
        <f>VLOOKUP(BW$6,'MonteCarlo Policy Paths'!$N$2:$S$31,$B107+1,FALSE)</f>
        <v>66.545116533046993</v>
      </c>
      <c r="BX107" s="21">
        <f>VLOOKUP(BX$6,'MonteCarlo Policy Paths'!$N$2:$S$31,$B107+1,FALSE)</f>
        <v>73.642612105771832</v>
      </c>
      <c r="BY107" s="21">
        <f>VLOOKUP(BY$6,'MonteCarlo Policy Paths'!$N$2:$S$31,$B107+1,FALSE)</f>
        <v>81.515240678665066</v>
      </c>
      <c r="BZ107" s="21">
        <f>VLOOKUP(BZ$6,'MonteCarlo Policy Paths'!$N$2:$S$31,$B107+1,FALSE)</f>
        <v>90.237354922369406</v>
      </c>
      <c r="CA107" s="21">
        <f>VLOOKUP(CA$6,'MonteCarlo Policy Paths'!$N$2:$S$31,$B107+1,FALSE)</f>
        <v>92.736092415362535</v>
      </c>
      <c r="CB107" s="21">
        <f>VLOOKUP(CB$6,'MonteCarlo Policy Paths'!$N$2:$S$31,$B107+1,FALSE)</f>
        <v>95.321073906264047</v>
      </c>
      <c r="CC107" s="21">
        <f>VLOOKUP(CC$6,'MonteCarlo Policy Paths'!$N$2:$S$31,$B107+1,FALSE)</f>
        <v>97.972807459231774</v>
      </c>
      <c r="CD107" s="21">
        <f>VLOOKUP(CD$6,'MonteCarlo Policy Paths'!$N$2:$S$31,$B107+1,FALSE)</f>
        <v>100.70188743091984</v>
      </c>
      <c r="CE107" s="21">
        <f>VLOOKUP(CE$6,'MonteCarlo Policy Paths'!$N$2:$S$31,$B107+1,FALSE)</f>
        <v>103.48109827693068</v>
      </c>
      <c r="CF107" s="21">
        <f>VLOOKUP(CF$6,'MonteCarlo Policy Paths'!$N$2:$S$31,$B107+1,FALSE)</f>
        <v>106.37744326160868</v>
      </c>
      <c r="CG107" s="21">
        <f>VLOOKUP(CG$6,'MonteCarlo Policy Paths'!$N$2:$S$31,$B107+1,FALSE)</f>
        <v>109.31402956265458</v>
      </c>
      <c r="CH107" s="21">
        <f>VLOOKUP(CH$6,'MonteCarlo Policy Paths'!$N$2:$S$31,$B107+1,FALSE)</f>
        <v>112.30612514839871</v>
      </c>
      <c r="CI107" s="21">
        <f>VLOOKUP(CI$6,'MonteCarlo Policy Paths'!$N$2:$S$31,$B107+1,FALSE)</f>
        <v>115.37497116076017</v>
      </c>
      <c r="CJ107" s="21">
        <f>VLOOKUP(CJ$6,'MonteCarlo Policy Paths'!$N$2:$S$31,$B107+1,FALSE)</f>
        <v>118.53125256657755</v>
      </c>
      <c r="CK107" s="21">
        <f>VLOOKUP(CK$6,'MonteCarlo Policy Paths'!$N$2:$S$31,$B107+1,FALSE)</f>
        <v>121.76875646902944</v>
      </c>
      <c r="CL107" s="21">
        <f>VLOOKUP(CL$6,'MonteCarlo Policy Paths'!$N$2:$S$31,$B107+1,FALSE)</f>
        <v>125.08672773594304</v>
      </c>
      <c r="CM107" s="21">
        <f>VLOOKUP(CM$6,'MonteCarlo Policy Paths'!$N$2:$S$31,$B107+1,FALSE)</f>
        <v>128.47676069968128</v>
      </c>
      <c r="CN107" s="21">
        <f>VLOOKUP(CN$6,'MonteCarlo Policy Paths'!$N$2:$S$31,$B107+1,FALSE)</f>
        <v>131.94323193005201</v>
      </c>
      <c r="CO107" s="164">
        <f>VLOOKUP(CO$6,'MonteCarlo Policy Paths'!$N$2:$S$31,$B107+1,FALSE)</f>
        <v>135.47056479945655</v>
      </c>
      <c r="CQ107" s="163">
        <f>BM107*VLOOKUP(AI$6,'Greenhouse Gas Costs Avoided'!$A$2:$I$32,9,FALSE)</f>
        <v>1.5320817610121258</v>
      </c>
      <c r="CR107" s="21">
        <f>BN107*VLOOKUP(AJ$6,'Greenhouse Gas Costs Avoided'!$A$2:$I$32,9,FALSE)</f>
        <v>1.6976055607114411</v>
      </c>
      <c r="CS107" s="21">
        <f>BO107*VLOOKUP(AK$6,'Greenhouse Gas Costs Avoided'!$A$2:$I$32,9,FALSE)</f>
        <v>1.8809216846672472</v>
      </c>
      <c r="CT107" s="21">
        <f>BP107*VLOOKUP(AL$6,'Greenhouse Gas Costs Avoided'!$A$2:$I$32,9,FALSE)</f>
        <v>2.0837803301021003</v>
      </c>
      <c r="CU107" s="21">
        <f>BQ107*VLOOKUP(AM$6,'Greenhouse Gas Costs Avoided'!$A$2:$I$32,9,FALSE)</f>
        <v>2.3072228153580183</v>
      </c>
      <c r="CV107" s="21">
        <f>BR107*VLOOKUP(AN$6,'Greenhouse Gas Costs Avoided'!$A$2:$I$32,9,FALSE)</f>
        <v>2.5517151467399573</v>
      </c>
      <c r="CW107" s="21">
        <f>BS107*VLOOKUP(AO$6,'Greenhouse Gas Costs Avoided'!$A$2:$I$32,9,FALSE)</f>
        <v>2.8200772139570236</v>
      </c>
      <c r="CX107" s="21">
        <f>BT107*VLOOKUP(AP$6,'Greenhouse Gas Costs Avoided'!$A$2:$I$32,9,FALSE)</f>
        <v>3.1165903917263735</v>
      </c>
      <c r="CY107" s="21">
        <f>BU107*VLOOKUP(AQ$6,'Greenhouse Gas Costs Avoided'!$A$2:$I$32,9,FALSE)</f>
        <v>3.444022251736667</v>
      </c>
      <c r="CZ107" s="21">
        <f>BV107*VLOOKUP(AR$6,'Greenhouse Gas Costs Avoided'!$A$2:$I$32,9,FALSE)</f>
        <v>3.8099226171979153</v>
      </c>
      <c r="DA107" s="21">
        <f>BW107*VLOOKUP(AS$6,'Greenhouse Gas Costs Avoided'!$A$2:$I$32,9,FALSE)</f>
        <v>4.2156506416508543</v>
      </c>
      <c r="DB107" s="21">
        <f>BX107*VLOOKUP(AT$6,'Greenhouse Gas Costs Avoided'!$A$2:$I$32,9,FALSE)</f>
        <v>4.6652788536686769</v>
      </c>
      <c r="DC107" s="21">
        <f>BY107*VLOOKUP(AU$6,'Greenhouse Gas Costs Avoided'!$A$2:$I$32,9,FALSE)</f>
        <v>5.1640119451993618</v>
      </c>
      <c r="DD107" s="21">
        <f>BZ107*VLOOKUP(AV$6,'Greenhouse Gas Costs Avoided'!$A$2:$I$32,9,FALSE)</f>
        <v>5.7165601774917221</v>
      </c>
      <c r="DE107" s="21">
        <f>CA107*VLOOKUP(AW$6,'Greenhouse Gas Costs Avoided'!$A$2:$I$32,9,FALSE)</f>
        <v>5.8748558551380645</v>
      </c>
      <c r="DF107" s="21">
        <f>CB107*VLOOKUP(AX$6,'Greenhouse Gas Costs Avoided'!$A$2:$I$32,9,FALSE)</f>
        <v>6.0386151127443357</v>
      </c>
      <c r="DG107" s="21">
        <f>CC107*VLOOKUP(AY$6,'Greenhouse Gas Costs Avoided'!$A$2:$I$32,9,FALSE)</f>
        <v>6.2066031310462346</v>
      </c>
      <c r="DH107" s="21">
        <f>CD107*VLOOKUP(AZ$6,'Greenhouse Gas Costs Avoided'!$A$2:$I$32,9,FALSE)</f>
        <v>6.3794910653253769</v>
      </c>
      <c r="DI107" s="21">
        <f>CE107*VLOOKUP(BA$6,'Greenhouse Gas Costs Avoided'!$A$2:$I$32,9,FALSE)</f>
        <v>6.5555548036832505</v>
      </c>
      <c r="DJ107" s="21">
        <f>CF107*VLOOKUP(BB$6,'Greenhouse Gas Costs Avoided'!$A$2:$I$32,9,FALSE)</f>
        <v>6.7390390205459019</v>
      </c>
      <c r="DK107" s="21">
        <f>CG107*VLOOKUP(BC$6,'Greenhouse Gas Costs Avoided'!$A$2:$I$32,9,FALSE)</f>
        <v>6.9250725353887148</v>
      </c>
      <c r="DL107" s="21">
        <f>CH107*VLOOKUP(BD$6,'Greenhouse Gas Costs Avoided'!$A$2:$I$32,9,FALSE)</f>
        <v>7.114622578022705</v>
      </c>
      <c r="DM107" s="21">
        <f>CI107*VLOOKUP(BE$6,'Greenhouse Gas Costs Avoided'!$A$2:$I$32,9,FALSE)</f>
        <v>7.309034780377397</v>
      </c>
      <c r="DN107" s="21">
        <f>CJ107*VLOOKUP(BF$6,'Greenhouse Gas Costs Avoided'!$A$2:$I$32,9,FALSE)</f>
        <v>7.5089860379134308</v>
      </c>
      <c r="DO107" s="21">
        <f>CK107*VLOOKUP(BG$6,'Greenhouse Gas Costs Avoided'!$A$2:$I$32,9,FALSE)</f>
        <v>7.714082761982441</v>
      </c>
      <c r="DP107" s="21">
        <f>CL107*VLOOKUP(BH$6,'Greenhouse Gas Costs Avoided'!$A$2:$I$32,9,FALSE)</f>
        <v>7.9242771147625906</v>
      </c>
      <c r="DQ107" s="21">
        <f>CM107*VLOOKUP(BI$6,'Greenhouse Gas Costs Avoided'!$A$2:$I$32,9,FALSE)</f>
        <v>8.1390365949973802</v>
      </c>
      <c r="DR107" s="21">
        <f>CN107*VLOOKUP(BJ$6,'Greenhouse Gas Costs Avoided'!$A$2:$I$32,9,FALSE)</f>
        <v>8.358638459535694</v>
      </c>
      <c r="DS107" s="164">
        <f>CO107*VLOOKUP(BK$6,'Greenhouse Gas Costs Avoided'!$A$2:$I$32,9,FALSE)</f>
        <v>8.5820959249206545</v>
      </c>
    </row>
    <row r="108" spans="1:123" x14ac:dyDescent="0.35">
      <c r="A108" s="174">
        <v>102</v>
      </c>
      <c r="B108" s="12">
        <v>4</v>
      </c>
      <c r="C108" s="175">
        <v>2023</v>
      </c>
      <c r="E108" s="20">
        <v>0</v>
      </c>
      <c r="F108" s="21">
        <v>82.346532180449415</v>
      </c>
      <c r="G108" s="21">
        <v>84.002844861871253</v>
      </c>
      <c r="H108" s="21">
        <v>85.659157543293105</v>
      </c>
      <c r="I108" s="21">
        <v>86.918851036576825</v>
      </c>
      <c r="J108" s="21">
        <v>88.178544529860531</v>
      </c>
      <c r="K108" s="21">
        <v>89.438238023144251</v>
      </c>
      <c r="L108" s="21">
        <v>90.697931516427971</v>
      </c>
      <c r="M108" s="21">
        <v>91.95762500971172</v>
      </c>
      <c r="N108" s="21">
        <v>93.21731850299544</v>
      </c>
      <c r="O108" s="21">
        <v>94.47701199627916</v>
      </c>
      <c r="P108" s="21">
        <v>95.73670548956288</v>
      </c>
      <c r="Q108" s="21">
        <v>96.996398982846586</v>
      </c>
      <c r="R108" s="21">
        <v>98.25609247613032</v>
      </c>
      <c r="S108" s="21">
        <v>99.65157958594628</v>
      </c>
      <c r="T108" s="21">
        <v>101.04706669576224</v>
      </c>
      <c r="U108" s="21">
        <v>102.4425538055782</v>
      </c>
      <c r="V108" s="21">
        <v>103.83804091539416</v>
      </c>
      <c r="W108" s="21">
        <v>105.23352802521011</v>
      </c>
      <c r="X108" s="21">
        <v>106.47156953138905</v>
      </c>
      <c r="Y108" s="21">
        <v>107.709611037568</v>
      </c>
      <c r="Z108" s="21">
        <v>108.94765254374694</v>
      </c>
      <c r="AA108" s="21">
        <v>110.18569404992589</v>
      </c>
      <c r="AB108" s="21">
        <v>111.42373555610482</v>
      </c>
      <c r="AC108" s="21">
        <v>112.86811731331359</v>
      </c>
      <c r="AD108" s="21">
        <v>114.31249907052236</v>
      </c>
      <c r="AE108" s="21">
        <v>115.75688082773114</v>
      </c>
      <c r="AF108" s="21">
        <v>117.20126258493991</v>
      </c>
      <c r="AG108" s="22">
        <v>119.5319620819439</v>
      </c>
      <c r="AI108" s="20">
        <v>0</v>
      </c>
      <c r="AJ108" s="21">
        <v>5.2166744805659615</v>
      </c>
      <c r="AK108" s="21">
        <v>5.3216023247413169</v>
      </c>
      <c r="AL108" s="21">
        <v>5.4265301689166732</v>
      </c>
      <c r="AM108" s="21">
        <v>5.5063320831654474</v>
      </c>
      <c r="AN108" s="21">
        <v>5.5861339974142208</v>
      </c>
      <c r="AO108" s="21">
        <v>5.665935911662995</v>
      </c>
      <c r="AP108" s="21">
        <v>5.7457378259117702</v>
      </c>
      <c r="AQ108" s="21">
        <v>5.8255397401605462</v>
      </c>
      <c r="AR108" s="21">
        <v>5.9053416544093205</v>
      </c>
      <c r="AS108" s="21">
        <v>5.9851435686580947</v>
      </c>
      <c r="AT108" s="21">
        <v>6.0649454829068699</v>
      </c>
      <c r="AU108" s="21">
        <v>6.1447473971556432</v>
      </c>
      <c r="AV108" s="21">
        <v>6.2245493114044184</v>
      </c>
      <c r="AW108" s="21">
        <v>6.312953786990386</v>
      </c>
      <c r="AX108" s="21">
        <v>6.4013582625763545</v>
      </c>
      <c r="AY108" s="21">
        <v>6.4897627381623222</v>
      </c>
      <c r="AZ108" s="21">
        <v>6.5781672137482907</v>
      </c>
      <c r="BA108" s="21">
        <v>6.6665716893342575</v>
      </c>
      <c r="BB108" s="21">
        <v>6.7450019445028957</v>
      </c>
      <c r="BC108" s="21">
        <v>6.8234321996715348</v>
      </c>
      <c r="BD108" s="21">
        <v>6.901862454840173</v>
      </c>
      <c r="BE108" s="21">
        <v>6.9802927100088112</v>
      </c>
      <c r="BF108" s="21">
        <v>7.0587229651774486</v>
      </c>
      <c r="BG108" s="21">
        <v>7.1502249295408609</v>
      </c>
      <c r="BH108" s="21">
        <v>7.2417268939042723</v>
      </c>
      <c r="BI108" s="21">
        <v>7.3332288582676846</v>
      </c>
      <c r="BJ108" s="21">
        <v>7.424730822631096</v>
      </c>
      <c r="BK108" s="22">
        <v>7.5723812490175435</v>
      </c>
      <c r="BM108" s="163">
        <f>VLOOKUP(BM$6,'MonteCarlo Policy Paths'!$N$2:$S$31,$B108+1,FALSE)</f>
        <v>21.456887556927661</v>
      </c>
      <c r="BN108" s="21">
        <f>VLOOKUP(BN$6,'MonteCarlo Policy Paths'!$N$2:$S$31,$B108+1,FALSE)</f>
        <v>23.119081894670884</v>
      </c>
      <c r="BO108" s="21">
        <f>VLOOKUP(BO$6,'MonteCarlo Policy Paths'!$N$2:$S$31,$B108+1,FALSE)</f>
        <v>24.918982795429599</v>
      </c>
      <c r="BP108" s="21">
        <f>VLOOKUP(BP$6,'MonteCarlo Policy Paths'!$N$2:$S$31,$B108+1,FALSE)</f>
        <v>26.866510906830612</v>
      </c>
      <c r="BQ108" s="21">
        <f>VLOOKUP(BQ$6,'MonteCarlo Policy Paths'!$N$2:$S$31,$B108+1,FALSE)</f>
        <v>28.957808063155838</v>
      </c>
      <c r="BR108" s="21">
        <f>VLOOKUP(BR$6,'MonteCarlo Policy Paths'!$N$2:$S$31,$B108+1,FALSE)</f>
        <v>31.169773267386955</v>
      </c>
      <c r="BS108" s="21">
        <f>VLOOKUP(BS$6,'MonteCarlo Policy Paths'!$N$2:$S$31,$B108+1,FALSE)</f>
        <v>33.536503079259326</v>
      </c>
      <c r="BT108" s="21">
        <f>VLOOKUP(BT$6,'MonteCarlo Policy Paths'!$N$2:$S$31,$B108+1,FALSE)</f>
        <v>36.094562758542168</v>
      </c>
      <c r="BU108" s="21">
        <f>VLOOKUP(BU$6,'MonteCarlo Policy Paths'!$N$2:$S$31,$B108+1,FALSE)</f>
        <v>38.859796339203925</v>
      </c>
      <c r="BV108" s="21">
        <f>VLOOKUP(BV$6,'MonteCarlo Policy Paths'!$N$2:$S$31,$B108+1,FALSE)</f>
        <v>41.937214526892696</v>
      </c>
      <c r="BW108" s="21">
        <f>VLOOKUP(BW$6,'MonteCarlo Policy Paths'!$N$2:$S$31,$B108+1,FALSE)</f>
        <v>45.285702034805901</v>
      </c>
      <c r="BX108" s="21">
        <f>VLOOKUP(BX$6,'MonteCarlo Policy Paths'!$N$2:$S$31,$B108+1,FALSE)</f>
        <v>48.923675973628832</v>
      </c>
      <c r="BY108" s="21">
        <f>VLOOKUP(BY$6,'MonteCarlo Policy Paths'!$N$2:$S$31,$B108+1,FALSE)</f>
        <v>52.880283256992421</v>
      </c>
      <c r="BZ108" s="21">
        <f>VLOOKUP(BZ$6,'MonteCarlo Policy Paths'!$N$2:$S$31,$B108+1,FALSE)</f>
        <v>57.179951130409847</v>
      </c>
      <c r="CA108" s="21">
        <f>VLOOKUP(CA$6,'MonteCarlo Policy Paths'!$N$2:$S$31,$B108+1,FALSE)</f>
        <v>59.199989570907007</v>
      </c>
      <c r="CB108" s="21">
        <f>VLOOKUP(CB$6,'MonteCarlo Policy Paths'!$N$2:$S$31,$B108+1,FALSE)</f>
        <v>61.304348310445278</v>
      </c>
      <c r="CC108" s="21">
        <f>VLOOKUP(CC$6,'MonteCarlo Policy Paths'!$N$2:$S$31,$B108+1,FALSE)</f>
        <v>63.486799757257046</v>
      </c>
      <c r="CD108" s="21">
        <f>VLOOKUP(CD$6,'MonteCarlo Policy Paths'!$N$2:$S$31,$B108+1,FALSE)</f>
        <v>65.754412861465767</v>
      </c>
      <c r="CE108" s="21">
        <f>VLOOKUP(CE$6,'MonteCarlo Policy Paths'!$N$2:$S$31,$B108+1,FALSE)</f>
        <v>68.097759333367534</v>
      </c>
      <c r="CF108" s="21">
        <f>VLOOKUP(CF$6,'MonteCarlo Policy Paths'!$N$2:$S$31,$B108+1,FALSE)</f>
        <v>70.548973057852507</v>
      </c>
      <c r="CG108" s="21">
        <f>VLOOKUP(CG$6,'MonteCarlo Policy Paths'!$N$2:$S$31,$B108+1,FALSE)</f>
        <v>73.077007009761019</v>
      </c>
      <c r="CH108" s="21">
        <f>VLOOKUP(CH$6,'MonteCarlo Policy Paths'!$N$2:$S$31,$B108+1,FALSE)</f>
        <v>75.691476032446857</v>
      </c>
      <c r="CI108" s="21">
        <f>VLOOKUP(CI$6,'MonteCarlo Policy Paths'!$N$2:$S$31,$B108+1,FALSE)</f>
        <v>78.404802280730166</v>
      </c>
      <c r="CJ108" s="21">
        <f>VLOOKUP(CJ$6,'MonteCarlo Policy Paths'!$N$2:$S$31,$B108+1,FALSE)</f>
        <v>81.224927058038162</v>
      </c>
      <c r="CK108" s="21">
        <f>VLOOKUP(CK$6,'MonteCarlo Policy Paths'!$N$2:$S$31,$B108+1,FALSE)</f>
        <v>84.152487263770951</v>
      </c>
      <c r="CL108" s="21">
        <f>VLOOKUP(CL$6,'MonteCarlo Policy Paths'!$N$2:$S$31,$B108+1,FALSE)</f>
        <v>87.19069011352974</v>
      </c>
      <c r="CM108" s="21">
        <f>VLOOKUP(CM$6,'MonteCarlo Policy Paths'!$N$2:$S$31,$B108+1,FALSE)</f>
        <v>90.339519718236858</v>
      </c>
      <c r="CN108" s="21">
        <f>VLOOKUP(CN$6,'MonteCarlo Policy Paths'!$N$2:$S$31,$B108+1,FALSE)</f>
        <v>93.604800202242828</v>
      </c>
      <c r="CO108" s="164">
        <f>VLOOKUP(CO$6,'MonteCarlo Policy Paths'!$N$2:$S$31,$B108+1,FALSE)</f>
        <v>96.983684685934094</v>
      </c>
      <c r="CQ108" s="163">
        <f>BM108*VLOOKUP(AI$6,'Greenhouse Gas Costs Avoided'!$A$2:$I$32,9,FALSE)</f>
        <v>1.3592994724454583</v>
      </c>
      <c r="CR108" s="21">
        <f>BN108*VLOOKUP(AJ$6,'Greenhouse Gas Costs Avoided'!$A$2:$I$32,9,FALSE)</f>
        <v>1.4645999210963487</v>
      </c>
      <c r="CS108" s="21">
        <f>BO108*VLOOKUP(AK$6,'Greenhouse Gas Costs Avoided'!$A$2:$I$32,9,FALSE)</f>
        <v>1.5786241167474793</v>
      </c>
      <c r="CT108" s="21">
        <f>BP108*VLOOKUP(AL$6,'Greenhouse Gas Costs Avoided'!$A$2:$I$32,9,FALSE)</f>
        <v>1.7020005350363183</v>
      </c>
      <c r="CU108" s="21">
        <f>BQ108*VLOOKUP(AM$6,'Greenhouse Gas Costs Avoided'!$A$2:$I$32,9,FALSE)</f>
        <v>1.8344847601494692</v>
      </c>
      <c r="CV108" s="21">
        <f>BR108*VLOOKUP(AN$6,'Greenhouse Gas Costs Avoided'!$A$2:$I$32,9,FALSE)</f>
        <v>1.9746133378475101</v>
      </c>
      <c r="CW108" s="21">
        <f>BS108*VLOOKUP(AO$6,'Greenhouse Gas Costs Avoided'!$A$2:$I$32,9,FALSE)</f>
        <v>2.1245462941611284</v>
      </c>
      <c r="CX108" s="21">
        <f>BT108*VLOOKUP(AP$6,'Greenhouse Gas Costs Avoided'!$A$2:$I$32,9,FALSE)</f>
        <v>2.2866000479177169</v>
      </c>
      <c r="CY108" s="21">
        <f>BU108*VLOOKUP(AQ$6,'Greenhouse Gas Costs Avoided'!$A$2:$I$32,9,FALSE)</f>
        <v>2.4617783228380428</v>
      </c>
      <c r="CZ108" s="21">
        <f>BV108*VLOOKUP(AR$6,'Greenhouse Gas Costs Avoided'!$A$2:$I$32,9,FALSE)</f>
        <v>2.6567335747552212</v>
      </c>
      <c r="DA108" s="21">
        <f>BW108*VLOOKUP(AS$6,'Greenhouse Gas Costs Avoided'!$A$2:$I$32,9,FALSE)</f>
        <v>2.8688611394320973</v>
      </c>
      <c r="DB108" s="21">
        <f>BX108*VLOOKUP(AT$6,'Greenhouse Gas Costs Avoided'!$A$2:$I$32,9,FALSE)</f>
        <v>3.099327745676475</v>
      </c>
      <c r="DC108" s="21">
        <f>BY108*VLOOKUP(AU$6,'Greenhouse Gas Costs Avoided'!$A$2:$I$32,9,FALSE)</f>
        <v>3.3499798581359799</v>
      </c>
      <c r="DD108" s="21">
        <f>BZ108*VLOOKUP(AV$6,'Greenhouse Gas Costs Avoided'!$A$2:$I$32,9,FALSE)</f>
        <v>3.6223649492411436</v>
      </c>
      <c r="DE108" s="21">
        <f>CA108*VLOOKUP(AW$6,'Greenhouse Gas Costs Avoided'!$A$2:$I$32,9,FALSE)</f>
        <v>3.7503349159570667</v>
      </c>
      <c r="DF108" s="21">
        <f>CB108*VLOOKUP(AX$6,'Greenhouse Gas Costs Avoided'!$A$2:$I$32,9,FALSE)</f>
        <v>3.8836465958035138</v>
      </c>
      <c r="DG108" s="21">
        <f>CC108*VLOOKUP(AY$6,'Greenhouse Gas Costs Avoided'!$A$2:$I$32,9,FALSE)</f>
        <v>4.0219054692034097</v>
      </c>
      <c r="DH108" s="21">
        <f>CD108*VLOOKUP(AZ$6,'Greenhouse Gas Costs Avoided'!$A$2:$I$32,9,FALSE)</f>
        <v>4.1655593560070496</v>
      </c>
      <c r="DI108" s="21">
        <f>CE108*VLOOKUP(BA$6,'Greenhouse Gas Costs Avoided'!$A$2:$I$32,9,FALSE)</f>
        <v>4.3140109715809301</v>
      </c>
      <c r="DJ108" s="21">
        <f>CF108*VLOOKUP(BB$6,'Greenhouse Gas Costs Avoided'!$A$2:$I$32,9,FALSE)</f>
        <v>4.4692960059878768</v>
      </c>
      <c r="DK108" s="21">
        <f>CG108*VLOOKUP(BC$6,'Greenhouse Gas Costs Avoided'!$A$2:$I$32,9,FALSE)</f>
        <v>4.629447622014963</v>
      </c>
      <c r="DL108" s="21">
        <f>CH108*VLOOKUP(BD$6,'Greenhouse Gas Costs Avoided'!$A$2:$I$32,9,FALSE)</f>
        <v>4.7950749225184994</v>
      </c>
      <c r="DM108" s="21">
        <f>CI108*VLOOKUP(BE$6,'Greenhouse Gas Costs Avoided'!$A$2:$I$32,9,FALSE)</f>
        <v>4.9669648542748472</v>
      </c>
      <c r="DN108" s="21">
        <f>CJ108*VLOOKUP(BF$6,'Greenhouse Gas Costs Avoided'!$A$2:$I$32,9,FALSE)</f>
        <v>5.1456205009456273</v>
      </c>
      <c r="DO108" s="21">
        <f>CK108*VLOOKUP(BG$6,'Greenhouse Gas Costs Avoided'!$A$2:$I$32,9,FALSE)</f>
        <v>5.331082210275417</v>
      </c>
      <c r="DP108" s="21">
        <f>CL108*VLOOKUP(BH$6,'Greenhouse Gas Costs Avoided'!$A$2:$I$32,9,FALSE)</f>
        <v>5.5235531602164318</v>
      </c>
      <c r="DQ108" s="21">
        <f>CM108*VLOOKUP(BI$6,'Greenhouse Gas Costs Avoided'!$A$2:$I$32,9,FALSE)</f>
        <v>5.723032344191421</v>
      </c>
      <c r="DR108" s="21">
        <f>CN108*VLOOKUP(BJ$6,'Greenhouse Gas Costs Avoided'!$A$2:$I$32,9,FALSE)</f>
        <v>5.9298887220104266</v>
      </c>
      <c r="DS108" s="164">
        <f>CO108*VLOOKUP(BK$6,'Greenhouse Gas Costs Avoided'!$A$2:$I$32,9,FALSE)</f>
        <v>6.1439419431008639</v>
      </c>
    </row>
    <row r="109" spans="1:123" x14ac:dyDescent="0.35">
      <c r="A109" s="174">
        <v>103</v>
      </c>
      <c r="B109" s="12">
        <v>5</v>
      </c>
      <c r="C109" s="175">
        <v>2023</v>
      </c>
      <c r="E109" s="20">
        <v>0</v>
      </c>
      <c r="F109" s="21">
        <v>82.346532180449415</v>
      </c>
      <c r="G109" s="21">
        <v>84.002844861871253</v>
      </c>
      <c r="H109" s="21">
        <v>85.659157543293105</v>
      </c>
      <c r="I109" s="21">
        <v>86.918851036576825</v>
      </c>
      <c r="J109" s="21">
        <v>88.178544529860531</v>
      </c>
      <c r="K109" s="21">
        <v>89.438238023144251</v>
      </c>
      <c r="L109" s="21">
        <v>90.697931516427971</v>
      </c>
      <c r="M109" s="21">
        <v>91.95762500971172</v>
      </c>
      <c r="N109" s="21">
        <v>93.21731850299544</v>
      </c>
      <c r="O109" s="21">
        <v>94.47701199627916</v>
      </c>
      <c r="P109" s="21">
        <v>95.73670548956288</v>
      </c>
      <c r="Q109" s="21">
        <v>96.996398982846586</v>
      </c>
      <c r="R109" s="21">
        <v>99.874634841342697</v>
      </c>
      <c r="S109" s="21">
        <v>101.93553668931256</v>
      </c>
      <c r="T109" s="21">
        <v>104.04258519817796</v>
      </c>
      <c r="U109" s="21">
        <v>106.18472717196582</v>
      </c>
      <c r="V109" s="21">
        <v>108.36780972271322</v>
      </c>
      <c r="W109" s="21">
        <v>110.57648338650839</v>
      </c>
      <c r="X109" s="21">
        <v>112.7694544213079</v>
      </c>
      <c r="Y109" s="21">
        <v>114.98228749612761</v>
      </c>
      <c r="Z109" s="21">
        <v>117.22345778349788</v>
      </c>
      <c r="AA109" s="21">
        <v>119.50474742044912</v>
      </c>
      <c r="AB109" s="21">
        <v>121.83201137782079</v>
      </c>
      <c r="AC109" s="21">
        <v>124.30483685770574</v>
      </c>
      <c r="AD109" s="21">
        <v>126.81952160325447</v>
      </c>
      <c r="AE109" s="21">
        <v>129.37127756316897</v>
      </c>
      <c r="AF109" s="21">
        <v>131.96243899653103</v>
      </c>
      <c r="AG109" s="22">
        <v>135.47056479945655</v>
      </c>
      <c r="AI109" s="20">
        <v>0</v>
      </c>
      <c r="AJ109" s="21">
        <v>5.2166744805659615</v>
      </c>
      <c r="AK109" s="21">
        <v>5.3216023247413169</v>
      </c>
      <c r="AL109" s="21">
        <v>5.4265301689166732</v>
      </c>
      <c r="AM109" s="21">
        <v>5.5063320831654474</v>
      </c>
      <c r="AN109" s="21">
        <v>5.5861339974142208</v>
      </c>
      <c r="AO109" s="21">
        <v>5.665935911662995</v>
      </c>
      <c r="AP109" s="21">
        <v>5.7457378259117702</v>
      </c>
      <c r="AQ109" s="21">
        <v>5.8255397401605462</v>
      </c>
      <c r="AR109" s="21">
        <v>5.9053416544093205</v>
      </c>
      <c r="AS109" s="21">
        <v>5.9851435686580947</v>
      </c>
      <c r="AT109" s="21">
        <v>6.0649454829068699</v>
      </c>
      <c r="AU109" s="21">
        <v>6.1447473971556432</v>
      </c>
      <c r="AV109" s="21">
        <v>6.327084396109818</v>
      </c>
      <c r="AW109" s="21">
        <v>6.4576430704410743</v>
      </c>
      <c r="AX109" s="21">
        <v>6.5911251478821242</v>
      </c>
      <c r="AY109" s="21">
        <v>6.7268304055597685</v>
      </c>
      <c r="AZ109" s="21">
        <v>6.8651292595600424</v>
      </c>
      <c r="BA109" s="21">
        <v>7.0050493173053994</v>
      </c>
      <c r="BB109" s="21">
        <v>7.1439746093722221</v>
      </c>
      <c r="BC109" s="21">
        <v>7.2841581669004034</v>
      </c>
      <c r="BD109" s="21">
        <v>7.426136894299721</v>
      </c>
      <c r="BE109" s="21">
        <v>7.5706571930511553</v>
      </c>
      <c r="BF109" s="21">
        <v>7.7180899770979394</v>
      </c>
      <c r="BG109" s="21">
        <v>7.8747441218959366</v>
      </c>
      <c r="BH109" s="21">
        <v>8.0340500621877027</v>
      </c>
      <c r="BI109" s="21">
        <v>8.1957044736636782</v>
      </c>
      <c r="BJ109" s="21">
        <v>8.3598552322508848</v>
      </c>
      <c r="BK109" s="22">
        <v>8.5820959249206545</v>
      </c>
      <c r="BM109" s="163">
        <f>VLOOKUP(BM$6,'MonteCarlo Policy Paths'!$N$2:$S$31,$B109+1,FALSE)</f>
        <v>24.184299884200797</v>
      </c>
      <c r="BN109" s="21">
        <f>VLOOKUP(BN$6,'MonteCarlo Policy Paths'!$N$2:$S$31,$B109+1,FALSE)</f>
        <v>26.797135120393484</v>
      </c>
      <c r="BO109" s="21">
        <f>VLOOKUP(BO$6,'MonteCarlo Policy Paths'!$N$2:$S$31,$B109+1,FALSE)</f>
        <v>29.690826715826198</v>
      </c>
      <c r="BP109" s="21">
        <f>VLOOKUP(BP$6,'MonteCarlo Policy Paths'!$N$2:$S$31,$B109+1,FALSE)</f>
        <v>32.893001978364566</v>
      </c>
      <c r="BQ109" s="21">
        <f>VLOOKUP(BQ$6,'MonteCarlo Policy Paths'!$N$2:$S$31,$B109+1,FALSE)</f>
        <v>36.420098382625895</v>
      </c>
      <c r="BR109" s="21">
        <f>VLOOKUP(BR$6,'MonteCarlo Policy Paths'!$N$2:$S$31,$B109+1,FALSE)</f>
        <v>40.279471956541457</v>
      </c>
      <c r="BS109" s="21">
        <f>VLOOKUP(BS$6,'MonteCarlo Policy Paths'!$N$2:$S$31,$B109+1,FALSE)</f>
        <v>44.515635375675203</v>
      </c>
      <c r="BT109" s="21">
        <f>VLOOKUP(BT$6,'MonteCarlo Policy Paths'!$N$2:$S$31,$B109+1,FALSE)</f>
        <v>49.196171227791872</v>
      </c>
      <c r="BU109" s="21">
        <f>VLOOKUP(BU$6,'MonteCarlo Policy Paths'!$N$2:$S$31,$B109+1,FALSE)</f>
        <v>54.364766335209197</v>
      </c>
      <c r="BV109" s="21">
        <f>VLOOKUP(BV$6,'MonteCarlo Policy Paths'!$N$2:$S$31,$B109+1,FALSE)</f>
        <v>60.140596575631633</v>
      </c>
      <c r="BW109" s="21">
        <f>VLOOKUP(BW$6,'MonteCarlo Policy Paths'!$N$2:$S$31,$B109+1,FALSE)</f>
        <v>66.545116533046993</v>
      </c>
      <c r="BX109" s="21">
        <f>VLOOKUP(BX$6,'MonteCarlo Policy Paths'!$N$2:$S$31,$B109+1,FALSE)</f>
        <v>73.642612105771832</v>
      </c>
      <c r="BY109" s="21">
        <f>VLOOKUP(BY$6,'MonteCarlo Policy Paths'!$N$2:$S$31,$B109+1,FALSE)</f>
        <v>81.515240678665066</v>
      </c>
      <c r="BZ109" s="21">
        <f>VLOOKUP(BZ$6,'MonteCarlo Policy Paths'!$N$2:$S$31,$B109+1,FALSE)</f>
        <v>90.237354922369406</v>
      </c>
      <c r="CA109" s="21">
        <f>VLOOKUP(CA$6,'MonteCarlo Policy Paths'!$N$2:$S$31,$B109+1,FALSE)</f>
        <v>92.736092415362535</v>
      </c>
      <c r="CB109" s="21">
        <f>VLOOKUP(CB$6,'MonteCarlo Policy Paths'!$N$2:$S$31,$B109+1,FALSE)</f>
        <v>95.321073906264047</v>
      </c>
      <c r="CC109" s="21">
        <f>VLOOKUP(CC$6,'MonteCarlo Policy Paths'!$N$2:$S$31,$B109+1,FALSE)</f>
        <v>97.972807459231774</v>
      </c>
      <c r="CD109" s="21">
        <f>VLOOKUP(CD$6,'MonteCarlo Policy Paths'!$N$2:$S$31,$B109+1,FALSE)</f>
        <v>100.70188743091984</v>
      </c>
      <c r="CE109" s="21">
        <f>VLOOKUP(CE$6,'MonteCarlo Policy Paths'!$N$2:$S$31,$B109+1,FALSE)</f>
        <v>103.48109827693068</v>
      </c>
      <c r="CF109" s="21">
        <f>VLOOKUP(CF$6,'MonteCarlo Policy Paths'!$N$2:$S$31,$B109+1,FALSE)</f>
        <v>106.37744326160868</v>
      </c>
      <c r="CG109" s="21">
        <f>VLOOKUP(CG$6,'MonteCarlo Policy Paths'!$N$2:$S$31,$B109+1,FALSE)</f>
        <v>109.31402956265458</v>
      </c>
      <c r="CH109" s="21">
        <f>VLOOKUP(CH$6,'MonteCarlo Policy Paths'!$N$2:$S$31,$B109+1,FALSE)</f>
        <v>112.30612514839871</v>
      </c>
      <c r="CI109" s="21">
        <f>VLOOKUP(CI$6,'MonteCarlo Policy Paths'!$N$2:$S$31,$B109+1,FALSE)</f>
        <v>115.37497116076017</v>
      </c>
      <c r="CJ109" s="21">
        <f>VLOOKUP(CJ$6,'MonteCarlo Policy Paths'!$N$2:$S$31,$B109+1,FALSE)</f>
        <v>118.53125256657755</v>
      </c>
      <c r="CK109" s="21">
        <f>VLOOKUP(CK$6,'MonteCarlo Policy Paths'!$N$2:$S$31,$B109+1,FALSE)</f>
        <v>121.76875646902944</v>
      </c>
      <c r="CL109" s="21">
        <f>VLOOKUP(CL$6,'MonteCarlo Policy Paths'!$N$2:$S$31,$B109+1,FALSE)</f>
        <v>125.08672773594304</v>
      </c>
      <c r="CM109" s="21">
        <f>VLOOKUP(CM$6,'MonteCarlo Policy Paths'!$N$2:$S$31,$B109+1,FALSE)</f>
        <v>128.47676069968128</v>
      </c>
      <c r="CN109" s="21">
        <f>VLOOKUP(CN$6,'MonteCarlo Policy Paths'!$N$2:$S$31,$B109+1,FALSE)</f>
        <v>131.94323193005201</v>
      </c>
      <c r="CO109" s="164">
        <f>VLOOKUP(CO$6,'MonteCarlo Policy Paths'!$N$2:$S$31,$B109+1,FALSE)</f>
        <v>135.47056479945655</v>
      </c>
      <c r="CQ109" s="163">
        <f>BM109*VLOOKUP(AI$6,'Greenhouse Gas Costs Avoided'!$A$2:$I$32,9,FALSE)</f>
        <v>1.5320817610121258</v>
      </c>
      <c r="CR109" s="21">
        <f>BN109*VLOOKUP(AJ$6,'Greenhouse Gas Costs Avoided'!$A$2:$I$32,9,FALSE)</f>
        <v>1.6976055607114411</v>
      </c>
      <c r="CS109" s="21">
        <f>BO109*VLOOKUP(AK$6,'Greenhouse Gas Costs Avoided'!$A$2:$I$32,9,FALSE)</f>
        <v>1.8809216846672472</v>
      </c>
      <c r="CT109" s="21">
        <f>BP109*VLOOKUP(AL$6,'Greenhouse Gas Costs Avoided'!$A$2:$I$32,9,FALSE)</f>
        <v>2.0837803301021003</v>
      </c>
      <c r="CU109" s="21">
        <f>BQ109*VLOOKUP(AM$6,'Greenhouse Gas Costs Avoided'!$A$2:$I$32,9,FALSE)</f>
        <v>2.3072228153580183</v>
      </c>
      <c r="CV109" s="21">
        <f>BR109*VLOOKUP(AN$6,'Greenhouse Gas Costs Avoided'!$A$2:$I$32,9,FALSE)</f>
        <v>2.5517151467399573</v>
      </c>
      <c r="CW109" s="21">
        <f>BS109*VLOOKUP(AO$6,'Greenhouse Gas Costs Avoided'!$A$2:$I$32,9,FALSE)</f>
        <v>2.8200772139570236</v>
      </c>
      <c r="CX109" s="21">
        <f>BT109*VLOOKUP(AP$6,'Greenhouse Gas Costs Avoided'!$A$2:$I$32,9,FALSE)</f>
        <v>3.1165903917263735</v>
      </c>
      <c r="CY109" s="21">
        <f>BU109*VLOOKUP(AQ$6,'Greenhouse Gas Costs Avoided'!$A$2:$I$32,9,FALSE)</f>
        <v>3.444022251736667</v>
      </c>
      <c r="CZ109" s="21">
        <f>BV109*VLOOKUP(AR$6,'Greenhouse Gas Costs Avoided'!$A$2:$I$32,9,FALSE)</f>
        <v>3.8099226171979153</v>
      </c>
      <c r="DA109" s="21">
        <f>BW109*VLOOKUP(AS$6,'Greenhouse Gas Costs Avoided'!$A$2:$I$32,9,FALSE)</f>
        <v>4.2156506416508543</v>
      </c>
      <c r="DB109" s="21">
        <f>BX109*VLOOKUP(AT$6,'Greenhouse Gas Costs Avoided'!$A$2:$I$32,9,FALSE)</f>
        <v>4.6652788536686769</v>
      </c>
      <c r="DC109" s="21">
        <f>BY109*VLOOKUP(AU$6,'Greenhouse Gas Costs Avoided'!$A$2:$I$32,9,FALSE)</f>
        <v>5.1640119451993618</v>
      </c>
      <c r="DD109" s="21">
        <f>BZ109*VLOOKUP(AV$6,'Greenhouse Gas Costs Avoided'!$A$2:$I$32,9,FALSE)</f>
        <v>5.7165601774917221</v>
      </c>
      <c r="DE109" s="21">
        <f>CA109*VLOOKUP(AW$6,'Greenhouse Gas Costs Avoided'!$A$2:$I$32,9,FALSE)</f>
        <v>5.8748558551380645</v>
      </c>
      <c r="DF109" s="21">
        <f>CB109*VLOOKUP(AX$6,'Greenhouse Gas Costs Avoided'!$A$2:$I$32,9,FALSE)</f>
        <v>6.0386151127443357</v>
      </c>
      <c r="DG109" s="21">
        <f>CC109*VLOOKUP(AY$6,'Greenhouse Gas Costs Avoided'!$A$2:$I$32,9,FALSE)</f>
        <v>6.2066031310462346</v>
      </c>
      <c r="DH109" s="21">
        <f>CD109*VLOOKUP(AZ$6,'Greenhouse Gas Costs Avoided'!$A$2:$I$32,9,FALSE)</f>
        <v>6.3794910653253769</v>
      </c>
      <c r="DI109" s="21">
        <f>CE109*VLOOKUP(BA$6,'Greenhouse Gas Costs Avoided'!$A$2:$I$32,9,FALSE)</f>
        <v>6.5555548036832505</v>
      </c>
      <c r="DJ109" s="21">
        <f>CF109*VLOOKUP(BB$6,'Greenhouse Gas Costs Avoided'!$A$2:$I$32,9,FALSE)</f>
        <v>6.7390390205459019</v>
      </c>
      <c r="DK109" s="21">
        <f>CG109*VLOOKUP(BC$6,'Greenhouse Gas Costs Avoided'!$A$2:$I$32,9,FALSE)</f>
        <v>6.9250725353887148</v>
      </c>
      <c r="DL109" s="21">
        <f>CH109*VLOOKUP(BD$6,'Greenhouse Gas Costs Avoided'!$A$2:$I$32,9,FALSE)</f>
        <v>7.114622578022705</v>
      </c>
      <c r="DM109" s="21">
        <f>CI109*VLOOKUP(BE$6,'Greenhouse Gas Costs Avoided'!$A$2:$I$32,9,FALSE)</f>
        <v>7.309034780377397</v>
      </c>
      <c r="DN109" s="21">
        <f>CJ109*VLOOKUP(BF$6,'Greenhouse Gas Costs Avoided'!$A$2:$I$32,9,FALSE)</f>
        <v>7.5089860379134308</v>
      </c>
      <c r="DO109" s="21">
        <f>CK109*VLOOKUP(BG$6,'Greenhouse Gas Costs Avoided'!$A$2:$I$32,9,FALSE)</f>
        <v>7.714082761982441</v>
      </c>
      <c r="DP109" s="21">
        <f>CL109*VLOOKUP(BH$6,'Greenhouse Gas Costs Avoided'!$A$2:$I$32,9,FALSE)</f>
        <v>7.9242771147625906</v>
      </c>
      <c r="DQ109" s="21">
        <f>CM109*VLOOKUP(BI$6,'Greenhouse Gas Costs Avoided'!$A$2:$I$32,9,FALSE)</f>
        <v>8.1390365949973802</v>
      </c>
      <c r="DR109" s="21">
        <f>CN109*VLOOKUP(BJ$6,'Greenhouse Gas Costs Avoided'!$A$2:$I$32,9,FALSE)</f>
        <v>8.358638459535694</v>
      </c>
      <c r="DS109" s="164">
        <f>CO109*VLOOKUP(BK$6,'Greenhouse Gas Costs Avoided'!$A$2:$I$32,9,FALSE)</f>
        <v>8.5820959249206545</v>
      </c>
    </row>
    <row r="110" spans="1:123" x14ac:dyDescent="0.35">
      <c r="A110" s="174">
        <v>104</v>
      </c>
      <c r="B110" s="12">
        <v>1</v>
      </c>
      <c r="C110" s="175">
        <v>2023</v>
      </c>
      <c r="E110" s="20">
        <v>0</v>
      </c>
      <c r="F110" s="21">
        <v>82.346532180449415</v>
      </c>
      <c r="G110" s="21">
        <v>84.002844861871253</v>
      </c>
      <c r="H110" s="21">
        <v>85.659157543293105</v>
      </c>
      <c r="I110" s="21">
        <v>86.918851036576825</v>
      </c>
      <c r="J110" s="21">
        <v>88.178544529860531</v>
      </c>
      <c r="K110" s="21">
        <v>89.438238023144251</v>
      </c>
      <c r="L110" s="21">
        <v>90.697931516427971</v>
      </c>
      <c r="M110" s="21">
        <v>91.95762500971172</v>
      </c>
      <c r="N110" s="21">
        <v>93.21731850299544</v>
      </c>
      <c r="O110" s="21">
        <v>94.47701199627916</v>
      </c>
      <c r="P110" s="21">
        <v>95.73670548956288</v>
      </c>
      <c r="Q110" s="21">
        <v>96.996398982846586</v>
      </c>
      <c r="R110" s="21">
        <v>98.25609247613032</v>
      </c>
      <c r="S110" s="21">
        <v>99.65157958594628</v>
      </c>
      <c r="T110" s="21">
        <v>101.04706669576224</v>
      </c>
      <c r="U110" s="21">
        <v>102.4425538055782</v>
      </c>
      <c r="V110" s="21">
        <v>103.83804091539416</v>
      </c>
      <c r="W110" s="21">
        <v>105.23352802521011</v>
      </c>
      <c r="X110" s="21">
        <v>106.47156953138905</v>
      </c>
      <c r="Y110" s="21">
        <v>107.709611037568</v>
      </c>
      <c r="Z110" s="21">
        <v>108.94765254374694</v>
      </c>
      <c r="AA110" s="21">
        <v>110.18569404992589</v>
      </c>
      <c r="AB110" s="21">
        <v>111.42373555610482</v>
      </c>
      <c r="AC110" s="21">
        <v>112.86811731331359</v>
      </c>
      <c r="AD110" s="21">
        <v>114.31249907052236</v>
      </c>
      <c r="AE110" s="21">
        <v>115.75688082773114</v>
      </c>
      <c r="AF110" s="21">
        <v>117.20126258493991</v>
      </c>
      <c r="AG110" s="22">
        <v>118.64564434214866</v>
      </c>
      <c r="AI110" s="20">
        <v>0</v>
      </c>
      <c r="AJ110" s="21">
        <v>5.2166744805659615</v>
      </c>
      <c r="AK110" s="21">
        <v>5.3216023247413169</v>
      </c>
      <c r="AL110" s="21">
        <v>5.4265301689166732</v>
      </c>
      <c r="AM110" s="21">
        <v>5.5063320831654474</v>
      </c>
      <c r="AN110" s="21">
        <v>5.5861339974142208</v>
      </c>
      <c r="AO110" s="21">
        <v>5.665935911662995</v>
      </c>
      <c r="AP110" s="21">
        <v>5.7457378259117702</v>
      </c>
      <c r="AQ110" s="21">
        <v>5.8255397401605462</v>
      </c>
      <c r="AR110" s="21">
        <v>5.9053416544093205</v>
      </c>
      <c r="AS110" s="21">
        <v>5.9851435686580947</v>
      </c>
      <c r="AT110" s="21">
        <v>6.0649454829068699</v>
      </c>
      <c r="AU110" s="21">
        <v>6.1447473971556432</v>
      </c>
      <c r="AV110" s="21">
        <v>6.2245493114044184</v>
      </c>
      <c r="AW110" s="21">
        <v>6.312953786990386</v>
      </c>
      <c r="AX110" s="21">
        <v>6.4013582625763545</v>
      </c>
      <c r="AY110" s="21">
        <v>6.4897627381623222</v>
      </c>
      <c r="AZ110" s="21">
        <v>6.5781672137482907</v>
      </c>
      <c r="BA110" s="21">
        <v>6.6665716893342575</v>
      </c>
      <c r="BB110" s="21">
        <v>6.7450019445028957</v>
      </c>
      <c r="BC110" s="21">
        <v>6.8234321996715348</v>
      </c>
      <c r="BD110" s="21">
        <v>6.901862454840173</v>
      </c>
      <c r="BE110" s="21">
        <v>6.9802927100088112</v>
      </c>
      <c r="BF110" s="21">
        <v>7.0587229651774486</v>
      </c>
      <c r="BG110" s="21">
        <v>7.1502249295408609</v>
      </c>
      <c r="BH110" s="21">
        <v>7.2417268939042723</v>
      </c>
      <c r="BI110" s="21">
        <v>7.3332288582676846</v>
      </c>
      <c r="BJ110" s="21">
        <v>7.424730822631096</v>
      </c>
      <c r="BK110" s="22">
        <v>7.5162327869945065</v>
      </c>
      <c r="BM110" s="163">
        <f>VLOOKUP(BM$6,'MonteCarlo Policy Paths'!$N$2:$S$31,$B110+1,FALSE)</f>
        <v>18.946072246720579</v>
      </c>
      <c r="BN110" s="21">
        <f>VLOOKUP(BN$6,'MonteCarlo Policy Paths'!$N$2:$S$31,$B110+1,FALSE)</f>
        <v>19.920985834119051</v>
      </c>
      <c r="BO110" s="21">
        <f>VLOOKUP(BO$6,'MonteCarlo Policy Paths'!$N$2:$S$31,$B110+1,FALSE)</f>
        <v>20.944710352814074</v>
      </c>
      <c r="BP110" s="21">
        <f>VLOOKUP(BP$6,'MonteCarlo Policy Paths'!$N$2:$S$31,$B110+1,FALSE)</f>
        <v>22.017919567056939</v>
      </c>
      <c r="BQ110" s="21">
        <f>VLOOKUP(BQ$6,'MonteCarlo Policy Paths'!$N$2:$S$31,$B110+1,FALSE)</f>
        <v>23.125382269476081</v>
      </c>
      <c r="BR110" s="21">
        <f>VLOOKUP(BR$6,'MonteCarlo Policy Paths'!$N$2:$S$31,$B110+1,FALSE)</f>
        <v>24.222533249319248</v>
      </c>
      <c r="BS110" s="21">
        <f>VLOOKUP(BS$6,'MonteCarlo Policy Paths'!$N$2:$S$31,$B110+1,FALSE)</f>
        <v>25.344600035724898</v>
      </c>
      <c r="BT110" s="21">
        <f>VLOOKUP(BT$6,'MonteCarlo Policy Paths'!$N$2:$S$31,$B110+1,FALSE)</f>
        <v>26.511875533452777</v>
      </c>
      <c r="BU110" s="21">
        <f>VLOOKUP(BU$6,'MonteCarlo Policy Paths'!$N$2:$S$31,$B110+1,FALSE)</f>
        <v>27.727543772426976</v>
      </c>
      <c r="BV110" s="21">
        <f>VLOOKUP(BV$6,'MonteCarlo Policy Paths'!$N$2:$S$31,$B110+1,FALSE)</f>
        <v>29.105872242644537</v>
      </c>
      <c r="BW110" s="21">
        <f>VLOOKUP(BW$6,'MonteCarlo Policy Paths'!$N$2:$S$31,$B110+1,FALSE)</f>
        <v>30.561165854776764</v>
      </c>
      <c r="BX110" s="21">
        <f>VLOOKUP(BX$6,'MonteCarlo Policy Paths'!$N$2:$S$31,$B110+1,FALSE)</f>
        <v>32.089224147515601</v>
      </c>
      <c r="BY110" s="21">
        <f>VLOOKUP(BY$6,'MonteCarlo Policy Paths'!$N$2:$S$31,$B110+1,FALSE)</f>
        <v>33.693685354891386</v>
      </c>
      <c r="BZ110" s="21">
        <f>VLOOKUP(BZ$6,'MonteCarlo Policy Paths'!$N$2:$S$31,$B110+1,FALSE)</f>
        <v>35.378369622635958</v>
      </c>
      <c r="CA110" s="21">
        <f>VLOOKUP(CA$6,'MonteCarlo Policy Paths'!$N$2:$S$31,$B110+1,FALSE)</f>
        <v>37.147288103767757</v>
      </c>
      <c r="CB110" s="21">
        <f>VLOOKUP(CB$6,'MonteCarlo Policy Paths'!$N$2:$S$31,$B110+1,FALSE)</f>
        <v>39.004652508956148</v>
      </c>
      <c r="CC110" s="21">
        <f>VLOOKUP(CC$6,'MonteCarlo Policy Paths'!$N$2:$S$31,$B110+1,FALSE)</f>
        <v>40.954885134403959</v>
      </c>
      <c r="CD110" s="21">
        <f>VLOOKUP(CD$6,'MonteCarlo Policy Paths'!$N$2:$S$31,$B110+1,FALSE)</f>
        <v>43.002629391124159</v>
      </c>
      <c r="CE110" s="21">
        <f>VLOOKUP(CE$6,'MonteCarlo Policy Paths'!$N$2:$S$31,$B110+1,FALSE)</f>
        <v>45.152760860680367</v>
      </c>
      <c r="CF110" s="21">
        <f>VLOOKUP(CF$6,'MonteCarlo Policy Paths'!$N$2:$S$31,$B110+1,FALSE)</f>
        <v>47.410398903714388</v>
      </c>
      <c r="CG110" s="21">
        <f>VLOOKUP(CG$6,'MonteCarlo Policy Paths'!$N$2:$S$31,$B110+1,FALSE)</f>
        <v>49.780918848900107</v>
      </c>
      <c r="CH110" s="21">
        <f>VLOOKUP(CH$6,'MonteCarlo Policy Paths'!$N$2:$S$31,$B110+1,FALSE)</f>
        <v>52.269964791345117</v>
      </c>
      <c r="CI110" s="21">
        <f>VLOOKUP(CI$6,'MonteCarlo Policy Paths'!$N$2:$S$31,$B110+1,FALSE)</f>
        <v>54.883463030912374</v>
      </c>
      <c r="CJ110" s="21">
        <f>VLOOKUP(CJ$6,'MonteCarlo Policy Paths'!$N$2:$S$31,$B110+1,FALSE)</f>
        <v>57.627636182457998</v>
      </c>
      <c r="CK110" s="21">
        <f>VLOOKUP(CK$6,'MonteCarlo Policy Paths'!$N$2:$S$31,$B110+1,FALSE)</f>
        <v>60.509017991580897</v>
      </c>
      <c r="CL110" s="21">
        <f>VLOOKUP(CL$6,'MonteCarlo Policy Paths'!$N$2:$S$31,$B110+1,FALSE)</f>
        <v>63.534468891159946</v>
      </c>
      <c r="CM110" s="21">
        <f>VLOOKUP(CM$6,'MonteCarlo Policy Paths'!$N$2:$S$31,$B110+1,FALSE)</f>
        <v>66.711192335717939</v>
      </c>
      <c r="CN110" s="21">
        <f>VLOOKUP(CN$6,'MonteCarlo Policy Paths'!$N$2:$S$31,$B110+1,FALSE)</f>
        <v>70.04675195250384</v>
      </c>
      <c r="CO110" s="164">
        <f>VLOOKUP(CO$6,'MonteCarlo Policy Paths'!$N$2:$S$31,$B110+1,FALSE)</f>
        <v>73.54908955012904</v>
      </c>
      <c r="CQ110" s="163">
        <f>BM110*VLOOKUP(AI$6,'Greenhouse Gas Costs Avoided'!$A$2:$I$32,9,FALSE)</f>
        <v>1.2002386619007086</v>
      </c>
      <c r="CR110" s="21">
        <f>BN110*VLOOKUP(AJ$6,'Greenhouse Gas Costs Avoided'!$A$2:$I$32,9,FALSE)</f>
        <v>1.2619996941806579</v>
      </c>
      <c r="CS110" s="21">
        <f>BO110*VLOOKUP(AK$6,'Greenhouse Gas Costs Avoided'!$A$2:$I$32,9,FALSE)</f>
        <v>1.3268529118013257</v>
      </c>
      <c r="CT110" s="21">
        <f>BP110*VLOOKUP(AL$6,'Greenhouse Gas Costs Avoided'!$A$2:$I$32,9,FALSE)</f>
        <v>1.3948409979053111</v>
      </c>
      <c r="CU110" s="21">
        <f>BQ110*VLOOKUP(AM$6,'Greenhouse Gas Costs Avoided'!$A$2:$I$32,9,FALSE)</f>
        <v>1.464999051498006</v>
      </c>
      <c r="CV110" s="21">
        <f>BR110*VLOOKUP(AN$6,'Greenhouse Gas Costs Avoided'!$A$2:$I$32,9,FALSE)</f>
        <v>1.5345038547523033</v>
      </c>
      <c r="CW110" s="21">
        <f>BS110*VLOOKUP(AO$6,'Greenhouse Gas Costs Avoided'!$A$2:$I$32,9,FALSE)</f>
        <v>1.6055870809081549</v>
      </c>
      <c r="CX110" s="21">
        <f>BT110*VLOOKUP(AP$6,'Greenhouse Gas Costs Avoided'!$A$2:$I$32,9,FALSE)</f>
        <v>1.6795342908215394</v>
      </c>
      <c r="CY110" s="21">
        <f>BU110*VLOOKUP(AQ$6,'Greenhouse Gas Costs Avoided'!$A$2:$I$32,9,FALSE)</f>
        <v>1.7565471936259263</v>
      </c>
      <c r="CZ110" s="21">
        <f>BV110*VLOOKUP(AR$6,'Greenhouse Gas Costs Avoided'!$A$2:$I$32,9,FALSE)</f>
        <v>1.8438646648785721</v>
      </c>
      <c r="DA110" s="21">
        <f>BW110*VLOOKUP(AS$6,'Greenhouse Gas Costs Avoided'!$A$2:$I$32,9,FALSE)</f>
        <v>1.9360578981225007</v>
      </c>
      <c r="DB110" s="21">
        <f>BX110*VLOOKUP(AT$6,'Greenhouse Gas Costs Avoided'!$A$2:$I$32,9,FALSE)</f>
        <v>2.0328607930286258</v>
      </c>
      <c r="DC110" s="21">
        <f>BY110*VLOOKUP(AU$6,'Greenhouse Gas Costs Avoided'!$A$2:$I$32,9,FALSE)</f>
        <v>2.1345038326800574</v>
      </c>
      <c r="DD110" s="21">
        <f>BZ110*VLOOKUP(AV$6,'Greenhouse Gas Costs Avoided'!$A$2:$I$32,9,FALSE)</f>
        <v>2.2412290243140602</v>
      </c>
      <c r="DE110" s="21">
        <f>CA110*VLOOKUP(AW$6,'Greenhouse Gas Costs Avoided'!$A$2:$I$32,9,FALSE)</f>
        <v>2.3532904755297634</v>
      </c>
      <c r="DF110" s="21">
        <f>CB110*VLOOKUP(AX$6,'Greenhouse Gas Costs Avoided'!$A$2:$I$32,9,FALSE)</f>
        <v>2.4709549993062518</v>
      </c>
      <c r="DG110" s="21">
        <f>CC110*VLOOKUP(AY$6,'Greenhouse Gas Costs Avoided'!$A$2:$I$32,9,FALSE)</f>
        <v>2.5945027492715647</v>
      </c>
      <c r="DH110" s="21">
        <f>CD110*VLOOKUP(AZ$6,'Greenhouse Gas Costs Avoided'!$A$2:$I$32,9,FALSE)</f>
        <v>2.724227886735143</v>
      </c>
      <c r="DI110" s="21">
        <f>CE110*VLOOKUP(BA$6,'Greenhouse Gas Costs Avoided'!$A$2:$I$32,9,FALSE)</f>
        <v>2.8604392810719004</v>
      </c>
      <c r="DJ110" s="21">
        <f>CF110*VLOOKUP(BB$6,'Greenhouse Gas Costs Avoided'!$A$2:$I$32,9,FALSE)</f>
        <v>3.0034612451254952</v>
      </c>
      <c r="DK110" s="21">
        <f>CG110*VLOOKUP(BC$6,'Greenhouse Gas Costs Avoided'!$A$2:$I$32,9,FALSE)</f>
        <v>3.1536343073817701</v>
      </c>
      <c r="DL110" s="21">
        <f>CH110*VLOOKUP(BD$6,'Greenhouse Gas Costs Avoided'!$A$2:$I$32,9,FALSE)</f>
        <v>3.3113160227508591</v>
      </c>
      <c r="DM110" s="21">
        <f>CI110*VLOOKUP(BE$6,'Greenhouse Gas Costs Avoided'!$A$2:$I$32,9,FALSE)</f>
        <v>3.4768818238884021</v>
      </c>
      <c r="DN110" s="21">
        <f>CJ110*VLOOKUP(BF$6,'Greenhouse Gas Costs Avoided'!$A$2:$I$32,9,FALSE)</f>
        <v>3.6507259150828224</v>
      </c>
      <c r="DO110" s="21">
        <f>CK110*VLOOKUP(BG$6,'Greenhouse Gas Costs Avoided'!$A$2:$I$32,9,FALSE)</f>
        <v>3.8332622108369634</v>
      </c>
      <c r="DP110" s="21">
        <f>CL110*VLOOKUP(BH$6,'Greenhouse Gas Costs Avoided'!$A$2:$I$32,9,FALSE)</f>
        <v>4.0249253213788121</v>
      </c>
      <c r="DQ110" s="21">
        <f>CM110*VLOOKUP(BI$6,'Greenhouse Gas Costs Avoided'!$A$2:$I$32,9,FALSE)</f>
        <v>4.2261715874477526</v>
      </c>
      <c r="DR110" s="21">
        <f>CN110*VLOOKUP(BJ$6,'Greenhouse Gas Costs Avoided'!$A$2:$I$32,9,FALSE)</f>
        <v>4.4374801668201398</v>
      </c>
      <c r="DS110" s="164">
        <f>CO110*VLOOKUP(BK$6,'Greenhouse Gas Costs Avoided'!$A$2:$I$32,9,FALSE)</f>
        <v>4.6593541751611474</v>
      </c>
    </row>
    <row r="111" spans="1:123" x14ac:dyDescent="0.35">
      <c r="A111" s="174">
        <v>105</v>
      </c>
      <c r="B111" s="12">
        <v>4</v>
      </c>
      <c r="C111" s="175">
        <v>2023</v>
      </c>
      <c r="E111" s="20">
        <v>0</v>
      </c>
      <c r="F111" s="21">
        <v>82.346532180449415</v>
      </c>
      <c r="G111" s="21">
        <v>84.002844861871253</v>
      </c>
      <c r="H111" s="21">
        <v>85.659157543293105</v>
      </c>
      <c r="I111" s="21">
        <v>86.918851036576825</v>
      </c>
      <c r="J111" s="21">
        <v>88.178544529860531</v>
      </c>
      <c r="K111" s="21">
        <v>89.438238023144251</v>
      </c>
      <c r="L111" s="21">
        <v>90.697931516427971</v>
      </c>
      <c r="M111" s="21">
        <v>91.95762500971172</v>
      </c>
      <c r="N111" s="21">
        <v>93.21731850299544</v>
      </c>
      <c r="O111" s="21">
        <v>94.47701199627916</v>
      </c>
      <c r="P111" s="21">
        <v>95.73670548956288</v>
      </c>
      <c r="Q111" s="21">
        <v>96.996398982846586</v>
      </c>
      <c r="R111" s="21">
        <v>98.25609247613032</v>
      </c>
      <c r="S111" s="21">
        <v>99.65157958594628</v>
      </c>
      <c r="T111" s="21">
        <v>101.04706669576224</v>
      </c>
      <c r="U111" s="21">
        <v>102.4425538055782</v>
      </c>
      <c r="V111" s="21">
        <v>103.83804091539416</v>
      </c>
      <c r="W111" s="21">
        <v>105.23352802521011</v>
      </c>
      <c r="X111" s="21">
        <v>106.47156953138905</v>
      </c>
      <c r="Y111" s="21">
        <v>107.709611037568</v>
      </c>
      <c r="Z111" s="21">
        <v>108.94765254374694</v>
      </c>
      <c r="AA111" s="21">
        <v>110.18569404992589</v>
      </c>
      <c r="AB111" s="21">
        <v>111.42373555610482</v>
      </c>
      <c r="AC111" s="21">
        <v>112.86811731331359</v>
      </c>
      <c r="AD111" s="21">
        <v>114.31249907052236</v>
      </c>
      <c r="AE111" s="21">
        <v>115.75688082773114</v>
      </c>
      <c r="AF111" s="21">
        <v>117.20126258493991</v>
      </c>
      <c r="AG111" s="22">
        <v>119.5319620819439</v>
      </c>
      <c r="AI111" s="20">
        <v>0</v>
      </c>
      <c r="AJ111" s="21">
        <v>5.2166744805659615</v>
      </c>
      <c r="AK111" s="21">
        <v>5.3216023247413169</v>
      </c>
      <c r="AL111" s="21">
        <v>5.4265301689166732</v>
      </c>
      <c r="AM111" s="21">
        <v>5.5063320831654474</v>
      </c>
      <c r="AN111" s="21">
        <v>5.5861339974142208</v>
      </c>
      <c r="AO111" s="21">
        <v>5.665935911662995</v>
      </c>
      <c r="AP111" s="21">
        <v>5.7457378259117702</v>
      </c>
      <c r="AQ111" s="21">
        <v>5.8255397401605462</v>
      </c>
      <c r="AR111" s="21">
        <v>5.9053416544093205</v>
      </c>
      <c r="AS111" s="21">
        <v>5.9851435686580947</v>
      </c>
      <c r="AT111" s="21">
        <v>6.0649454829068699</v>
      </c>
      <c r="AU111" s="21">
        <v>6.1447473971556432</v>
      </c>
      <c r="AV111" s="21">
        <v>6.2245493114044184</v>
      </c>
      <c r="AW111" s="21">
        <v>6.312953786990386</v>
      </c>
      <c r="AX111" s="21">
        <v>6.4013582625763545</v>
      </c>
      <c r="AY111" s="21">
        <v>6.4897627381623222</v>
      </c>
      <c r="AZ111" s="21">
        <v>6.5781672137482907</v>
      </c>
      <c r="BA111" s="21">
        <v>6.6665716893342575</v>
      </c>
      <c r="BB111" s="21">
        <v>6.7450019445028957</v>
      </c>
      <c r="BC111" s="21">
        <v>6.8234321996715348</v>
      </c>
      <c r="BD111" s="21">
        <v>6.901862454840173</v>
      </c>
      <c r="BE111" s="21">
        <v>6.9802927100088112</v>
      </c>
      <c r="BF111" s="21">
        <v>7.0587229651774486</v>
      </c>
      <c r="BG111" s="21">
        <v>7.1502249295408609</v>
      </c>
      <c r="BH111" s="21">
        <v>7.2417268939042723</v>
      </c>
      <c r="BI111" s="21">
        <v>7.3332288582676846</v>
      </c>
      <c r="BJ111" s="21">
        <v>7.424730822631096</v>
      </c>
      <c r="BK111" s="22">
        <v>7.5723812490175435</v>
      </c>
      <c r="BM111" s="163">
        <f>VLOOKUP(BM$6,'MonteCarlo Policy Paths'!$N$2:$S$31,$B111+1,FALSE)</f>
        <v>21.456887556927661</v>
      </c>
      <c r="BN111" s="21">
        <f>VLOOKUP(BN$6,'MonteCarlo Policy Paths'!$N$2:$S$31,$B111+1,FALSE)</f>
        <v>23.119081894670884</v>
      </c>
      <c r="BO111" s="21">
        <f>VLOOKUP(BO$6,'MonteCarlo Policy Paths'!$N$2:$S$31,$B111+1,FALSE)</f>
        <v>24.918982795429599</v>
      </c>
      <c r="BP111" s="21">
        <f>VLOOKUP(BP$6,'MonteCarlo Policy Paths'!$N$2:$S$31,$B111+1,FALSE)</f>
        <v>26.866510906830612</v>
      </c>
      <c r="BQ111" s="21">
        <f>VLOOKUP(BQ$6,'MonteCarlo Policy Paths'!$N$2:$S$31,$B111+1,FALSE)</f>
        <v>28.957808063155838</v>
      </c>
      <c r="BR111" s="21">
        <f>VLOOKUP(BR$6,'MonteCarlo Policy Paths'!$N$2:$S$31,$B111+1,FALSE)</f>
        <v>31.169773267386955</v>
      </c>
      <c r="BS111" s="21">
        <f>VLOOKUP(BS$6,'MonteCarlo Policy Paths'!$N$2:$S$31,$B111+1,FALSE)</f>
        <v>33.536503079259326</v>
      </c>
      <c r="BT111" s="21">
        <f>VLOOKUP(BT$6,'MonteCarlo Policy Paths'!$N$2:$S$31,$B111+1,FALSE)</f>
        <v>36.094562758542168</v>
      </c>
      <c r="BU111" s="21">
        <f>VLOOKUP(BU$6,'MonteCarlo Policy Paths'!$N$2:$S$31,$B111+1,FALSE)</f>
        <v>38.859796339203925</v>
      </c>
      <c r="BV111" s="21">
        <f>VLOOKUP(BV$6,'MonteCarlo Policy Paths'!$N$2:$S$31,$B111+1,FALSE)</f>
        <v>41.937214526892696</v>
      </c>
      <c r="BW111" s="21">
        <f>VLOOKUP(BW$6,'MonteCarlo Policy Paths'!$N$2:$S$31,$B111+1,FALSE)</f>
        <v>45.285702034805901</v>
      </c>
      <c r="BX111" s="21">
        <f>VLOOKUP(BX$6,'MonteCarlo Policy Paths'!$N$2:$S$31,$B111+1,FALSE)</f>
        <v>48.923675973628832</v>
      </c>
      <c r="BY111" s="21">
        <f>VLOOKUP(BY$6,'MonteCarlo Policy Paths'!$N$2:$S$31,$B111+1,FALSE)</f>
        <v>52.880283256992421</v>
      </c>
      <c r="BZ111" s="21">
        <f>VLOOKUP(BZ$6,'MonteCarlo Policy Paths'!$N$2:$S$31,$B111+1,FALSE)</f>
        <v>57.179951130409847</v>
      </c>
      <c r="CA111" s="21">
        <f>VLOOKUP(CA$6,'MonteCarlo Policy Paths'!$N$2:$S$31,$B111+1,FALSE)</f>
        <v>59.199989570907007</v>
      </c>
      <c r="CB111" s="21">
        <f>VLOOKUP(CB$6,'MonteCarlo Policy Paths'!$N$2:$S$31,$B111+1,FALSE)</f>
        <v>61.304348310445278</v>
      </c>
      <c r="CC111" s="21">
        <f>VLOOKUP(CC$6,'MonteCarlo Policy Paths'!$N$2:$S$31,$B111+1,FALSE)</f>
        <v>63.486799757257046</v>
      </c>
      <c r="CD111" s="21">
        <f>VLOOKUP(CD$6,'MonteCarlo Policy Paths'!$N$2:$S$31,$B111+1,FALSE)</f>
        <v>65.754412861465767</v>
      </c>
      <c r="CE111" s="21">
        <f>VLOOKUP(CE$6,'MonteCarlo Policy Paths'!$N$2:$S$31,$B111+1,FALSE)</f>
        <v>68.097759333367534</v>
      </c>
      <c r="CF111" s="21">
        <f>VLOOKUP(CF$6,'MonteCarlo Policy Paths'!$N$2:$S$31,$B111+1,FALSE)</f>
        <v>70.548973057852507</v>
      </c>
      <c r="CG111" s="21">
        <f>VLOOKUP(CG$6,'MonteCarlo Policy Paths'!$N$2:$S$31,$B111+1,FALSE)</f>
        <v>73.077007009761019</v>
      </c>
      <c r="CH111" s="21">
        <f>VLOOKUP(CH$6,'MonteCarlo Policy Paths'!$N$2:$S$31,$B111+1,FALSE)</f>
        <v>75.691476032446857</v>
      </c>
      <c r="CI111" s="21">
        <f>VLOOKUP(CI$6,'MonteCarlo Policy Paths'!$N$2:$S$31,$B111+1,FALSE)</f>
        <v>78.404802280730166</v>
      </c>
      <c r="CJ111" s="21">
        <f>VLOOKUP(CJ$6,'MonteCarlo Policy Paths'!$N$2:$S$31,$B111+1,FALSE)</f>
        <v>81.224927058038162</v>
      </c>
      <c r="CK111" s="21">
        <f>VLOOKUP(CK$6,'MonteCarlo Policy Paths'!$N$2:$S$31,$B111+1,FALSE)</f>
        <v>84.152487263770951</v>
      </c>
      <c r="CL111" s="21">
        <f>VLOOKUP(CL$6,'MonteCarlo Policy Paths'!$N$2:$S$31,$B111+1,FALSE)</f>
        <v>87.19069011352974</v>
      </c>
      <c r="CM111" s="21">
        <f>VLOOKUP(CM$6,'MonteCarlo Policy Paths'!$N$2:$S$31,$B111+1,FALSE)</f>
        <v>90.339519718236858</v>
      </c>
      <c r="CN111" s="21">
        <f>VLOOKUP(CN$6,'MonteCarlo Policy Paths'!$N$2:$S$31,$B111+1,FALSE)</f>
        <v>93.604800202242828</v>
      </c>
      <c r="CO111" s="164">
        <f>VLOOKUP(CO$6,'MonteCarlo Policy Paths'!$N$2:$S$31,$B111+1,FALSE)</f>
        <v>96.983684685934094</v>
      </c>
      <c r="CQ111" s="163">
        <f>BM111*VLOOKUP(AI$6,'Greenhouse Gas Costs Avoided'!$A$2:$I$32,9,FALSE)</f>
        <v>1.3592994724454583</v>
      </c>
      <c r="CR111" s="21">
        <f>BN111*VLOOKUP(AJ$6,'Greenhouse Gas Costs Avoided'!$A$2:$I$32,9,FALSE)</f>
        <v>1.4645999210963487</v>
      </c>
      <c r="CS111" s="21">
        <f>BO111*VLOOKUP(AK$6,'Greenhouse Gas Costs Avoided'!$A$2:$I$32,9,FALSE)</f>
        <v>1.5786241167474793</v>
      </c>
      <c r="CT111" s="21">
        <f>BP111*VLOOKUP(AL$6,'Greenhouse Gas Costs Avoided'!$A$2:$I$32,9,FALSE)</f>
        <v>1.7020005350363183</v>
      </c>
      <c r="CU111" s="21">
        <f>BQ111*VLOOKUP(AM$6,'Greenhouse Gas Costs Avoided'!$A$2:$I$32,9,FALSE)</f>
        <v>1.8344847601494692</v>
      </c>
      <c r="CV111" s="21">
        <f>BR111*VLOOKUP(AN$6,'Greenhouse Gas Costs Avoided'!$A$2:$I$32,9,FALSE)</f>
        <v>1.9746133378475101</v>
      </c>
      <c r="CW111" s="21">
        <f>BS111*VLOOKUP(AO$6,'Greenhouse Gas Costs Avoided'!$A$2:$I$32,9,FALSE)</f>
        <v>2.1245462941611284</v>
      </c>
      <c r="CX111" s="21">
        <f>BT111*VLOOKUP(AP$6,'Greenhouse Gas Costs Avoided'!$A$2:$I$32,9,FALSE)</f>
        <v>2.2866000479177169</v>
      </c>
      <c r="CY111" s="21">
        <f>BU111*VLOOKUP(AQ$6,'Greenhouse Gas Costs Avoided'!$A$2:$I$32,9,FALSE)</f>
        <v>2.4617783228380428</v>
      </c>
      <c r="CZ111" s="21">
        <f>BV111*VLOOKUP(AR$6,'Greenhouse Gas Costs Avoided'!$A$2:$I$32,9,FALSE)</f>
        <v>2.6567335747552212</v>
      </c>
      <c r="DA111" s="21">
        <f>BW111*VLOOKUP(AS$6,'Greenhouse Gas Costs Avoided'!$A$2:$I$32,9,FALSE)</f>
        <v>2.8688611394320973</v>
      </c>
      <c r="DB111" s="21">
        <f>BX111*VLOOKUP(AT$6,'Greenhouse Gas Costs Avoided'!$A$2:$I$32,9,FALSE)</f>
        <v>3.099327745676475</v>
      </c>
      <c r="DC111" s="21">
        <f>BY111*VLOOKUP(AU$6,'Greenhouse Gas Costs Avoided'!$A$2:$I$32,9,FALSE)</f>
        <v>3.3499798581359799</v>
      </c>
      <c r="DD111" s="21">
        <f>BZ111*VLOOKUP(AV$6,'Greenhouse Gas Costs Avoided'!$A$2:$I$32,9,FALSE)</f>
        <v>3.6223649492411436</v>
      </c>
      <c r="DE111" s="21">
        <f>CA111*VLOOKUP(AW$6,'Greenhouse Gas Costs Avoided'!$A$2:$I$32,9,FALSE)</f>
        <v>3.7503349159570667</v>
      </c>
      <c r="DF111" s="21">
        <f>CB111*VLOOKUP(AX$6,'Greenhouse Gas Costs Avoided'!$A$2:$I$32,9,FALSE)</f>
        <v>3.8836465958035138</v>
      </c>
      <c r="DG111" s="21">
        <f>CC111*VLOOKUP(AY$6,'Greenhouse Gas Costs Avoided'!$A$2:$I$32,9,FALSE)</f>
        <v>4.0219054692034097</v>
      </c>
      <c r="DH111" s="21">
        <f>CD111*VLOOKUP(AZ$6,'Greenhouse Gas Costs Avoided'!$A$2:$I$32,9,FALSE)</f>
        <v>4.1655593560070496</v>
      </c>
      <c r="DI111" s="21">
        <f>CE111*VLOOKUP(BA$6,'Greenhouse Gas Costs Avoided'!$A$2:$I$32,9,FALSE)</f>
        <v>4.3140109715809301</v>
      </c>
      <c r="DJ111" s="21">
        <f>CF111*VLOOKUP(BB$6,'Greenhouse Gas Costs Avoided'!$A$2:$I$32,9,FALSE)</f>
        <v>4.4692960059878768</v>
      </c>
      <c r="DK111" s="21">
        <f>CG111*VLOOKUP(BC$6,'Greenhouse Gas Costs Avoided'!$A$2:$I$32,9,FALSE)</f>
        <v>4.629447622014963</v>
      </c>
      <c r="DL111" s="21">
        <f>CH111*VLOOKUP(BD$6,'Greenhouse Gas Costs Avoided'!$A$2:$I$32,9,FALSE)</f>
        <v>4.7950749225184994</v>
      </c>
      <c r="DM111" s="21">
        <f>CI111*VLOOKUP(BE$6,'Greenhouse Gas Costs Avoided'!$A$2:$I$32,9,FALSE)</f>
        <v>4.9669648542748472</v>
      </c>
      <c r="DN111" s="21">
        <f>CJ111*VLOOKUP(BF$6,'Greenhouse Gas Costs Avoided'!$A$2:$I$32,9,FALSE)</f>
        <v>5.1456205009456273</v>
      </c>
      <c r="DO111" s="21">
        <f>CK111*VLOOKUP(BG$6,'Greenhouse Gas Costs Avoided'!$A$2:$I$32,9,FALSE)</f>
        <v>5.331082210275417</v>
      </c>
      <c r="DP111" s="21">
        <f>CL111*VLOOKUP(BH$6,'Greenhouse Gas Costs Avoided'!$A$2:$I$32,9,FALSE)</f>
        <v>5.5235531602164318</v>
      </c>
      <c r="DQ111" s="21">
        <f>CM111*VLOOKUP(BI$6,'Greenhouse Gas Costs Avoided'!$A$2:$I$32,9,FALSE)</f>
        <v>5.723032344191421</v>
      </c>
      <c r="DR111" s="21">
        <f>CN111*VLOOKUP(BJ$6,'Greenhouse Gas Costs Avoided'!$A$2:$I$32,9,FALSE)</f>
        <v>5.9298887220104266</v>
      </c>
      <c r="DS111" s="164">
        <f>CO111*VLOOKUP(BK$6,'Greenhouse Gas Costs Avoided'!$A$2:$I$32,9,FALSE)</f>
        <v>6.1439419431008639</v>
      </c>
    </row>
    <row r="112" spans="1:123" x14ac:dyDescent="0.35">
      <c r="A112" s="174">
        <v>106</v>
      </c>
      <c r="B112" s="12">
        <v>2</v>
      </c>
      <c r="C112" s="175">
        <v>2023</v>
      </c>
      <c r="E112" s="20">
        <v>0</v>
      </c>
      <c r="F112" s="21">
        <v>82.346532180449415</v>
      </c>
      <c r="G112" s="21">
        <v>84.002844861871253</v>
      </c>
      <c r="H112" s="21">
        <v>85.659157543293105</v>
      </c>
      <c r="I112" s="21">
        <v>86.918851036576825</v>
      </c>
      <c r="J112" s="21">
        <v>88.178544529860531</v>
      </c>
      <c r="K112" s="21">
        <v>89.438238023144251</v>
      </c>
      <c r="L112" s="21">
        <v>90.697931516427971</v>
      </c>
      <c r="M112" s="21">
        <v>91.95762500971172</v>
      </c>
      <c r="N112" s="21">
        <v>93.21731850299544</v>
      </c>
      <c r="O112" s="21">
        <v>94.47701199627916</v>
      </c>
      <c r="P112" s="21">
        <v>95.73670548956288</v>
      </c>
      <c r="Q112" s="21">
        <v>96.996398982846586</v>
      </c>
      <c r="R112" s="21">
        <v>98.25609247613032</v>
      </c>
      <c r="S112" s="21">
        <v>99.65157958594628</v>
      </c>
      <c r="T112" s="21">
        <v>101.04706669576224</v>
      </c>
      <c r="U112" s="21">
        <v>102.4425538055782</v>
      </c>
      <c r="V112" s="21">
        <v>103.83804091539416</v>
      </c>
      <c r="W112" s="21">
        <v>105.23352802521011</v>
      </c>
      <c r="X112" s="21">
        <v>106.47156953138905</v>
      </c>
      <c r="Y112" s="21">
        <v>107.709611037568</v>
      </c>
      <c r="Z112" s="21">
        <v>108.94765254374694</v>
      </c>
      <c r="AA112" s="21">
        <v>110.18569404992589</v>
      </c>
      <c r="AB112" s="21">
        <v>111.42373555610482</v>
      </c>
      <c r="AC112" s="21">
        <v>112.86811731331359</v>
      </c>
      <c r="AD112" s="21">
        <v>114.31249907052236</v>
      </c>
      <c r="AE112" s="21">
        <v>115.75688082773114</v>
      </c>
      <c r="AF112" s="21">
        <v>117.20126258493991</v>
      </c>
      <c r="AG112" s="22">
        <v>120.41827982173916</v>
      </c>
      <c r="AI112" s="20">
        <v>0</v>
      </c>
      <c r="AJ112" s="21">
        <v>5.2166744805659615</v>
      </c>
      <c r="AK112" s="21">
        <v>5.3216023247413169</v>
      </c>
      <c r="AL112" s="21">
        <v>5.4265301689166732</v>
      </c>
      <c r="AM112" s="21">
        <v>5.5063320831654474</v>
      </c>
      <c r="AN112" s="21">
        <v>5.5861339974142208</v>
      </c>
      <c r="AO112" s="21">
        <v>5.665935911662995</v>
      </c>
      <c r="AP112" s="21">
        <v>5.7457378259117702</v>
      </c>
      <c r="AQ112" s="21">
        <v>5.8255397401605462</v>
      </c>
      <c r="AR112" s="21">
        <v>5.9053416544093205</v>
      </c>
      <c r="AS112" s="21">
        <v>5.9851435686580947</v>
      </c>
      <c r="AT112" s="21">
        <v>6.0649454829068699</v>
      </c>
      <c r="AU112" s="21">
        <v>6.1447473971556432</v>
      </c>
      <c r="AV112" s="21">
        <v>6.2245493114044184</v>
      </c>
      <c r="AW112" s="21">
        <v>6.312953786990386</v>
      </c>
      <c r="AX112" s="21">
        <v>6.4013582625763545</v>
      </c>
      <c r="AY112" s="21">
        <v>6.4897627381623222</v>
      </c>
      <c r="AZ112" s="21">
        <v>6.5781672137482907</v>
      </c>
      <c r="BA112" s="21">
        <v>6.6665716893342575</v>
      </c>
      <c r="BB112" s="21">
        <v>6.7450019445028957</v>
      </c>
      <c r="BC112" s="21">
        <v>6.8234321996715348</v>
      </c>
      <c r="BD112" s="21">
        <v>6.901862454840173</v>
      </c>
      <c r="BE112" s="21">
        <v>6.9802927100088112</v>
      </c>
      <c r="BF112" s="21">
        <v>7.0587229651774486</v>
      </c>
      <c r="BG112" s="21">
        <v>7.1502249295408609</v>
      </c>
      <c r="BH112" s="21">
        <v>7.2417268939042723</v>
      </c>
      <c r="BI112" s="21">
        <v>7.3332288582676846</v>
      </c>
      <c r="BJ112" s="21">
        <v>7.424730822631096</v>
      </c>
      <c r="BK112" s="22">
        <v>7.6285297110405814</v>
      </c>
      <c r="BM112" s="163">
        <f>VLOOKUP(BM$6,'MonteCarlo Policy Paths'!$N$2:$S$31,$B112+1,FALSE)</f>
        <v>23.967702867134744</v>
      </c>
      <c r="BN112" s="21">
        <f>VLOOKUP(BN$6,'MonteCarlo Policy Paths'!$N$2:$S$31,$B112+1,FALSE)</f>
        <v>26.317177955222718</v>
      </c>
      <c r="BO112" s="21">
        <f>VLOOKUP(BO$6,'MonteCarlo Policy Paths'!$N$2:$S$31,$B112+1,FALSE)</f>
        <v>28.893255238045125</v>
      </c>
      <c r="BP112" s="21">
        <f>VLOOKUP(BP$6,'MonteCarlo Policy Paths'!$N$2:$S$31,$B112+1,FALSE)</f>
        <v>31.715102246604285</v>
      </c>
      <c r="BQ112" s="21">
        <f>VLOOKUP(BQ$6,'MonteCarlo Policy Paths'!$N$2:$S$31,$B112+1,FALSE)</f>
        <v>34.790233856835599</v>
      </c>
      <c r="BR112" s="21">
        <f>VLOOKUP(BR$6,'MonteCarlo Policy Paths'!$N$2:$S$31,$B112+1,FALSE)</f>
        <v>38.117013285454661</v>
      </c>
      <c r="BS112" s="21">
        <f>VLOOKUP(BS$6,'MonteCarlo Policy Paths'!$N$2:$S$31,$B112+1,FALSE)</f>
        <v>41.72840612279375</v>
      </c>
      <c r="BT112" s="21">
        <f>VLOOKUP(BT$6,'MonteCarlo Policy Paths'!$N$2:$S$31,$B112+1,FALSE)</f>
        <v>45.677249983631562</v>
      </c>
      <c r="BU112" s="21">
        <f>VLOOKUP(BU$6,'MonteCarlo Policy Paths'!$N$2:$S$31,$B112+1,FALSE)</f>
        <v>49.99204890598088</v>
      </c>
      <c r="BV112" s="21">
        <f>VLOOKUP(BV$6,'MonteCarlo Policy Paths'!$N$2:$S$31,$B112+1,FALSE)</f>
        <v>54.768556811140854</v>
      </c>
      <c r="BW112" s="21">
        <f>VLOOKUP(BW$6,'MonteCarlo Policy Paths'!$N$2:$S$31,$B112+1,FALSE)</f>
        <v>60.010238214835042</v>
      </c>
      <c r="BX112" s="21">
        <f>VLOOKUP(BX$6,'MonteCarlo Policy Paths'!$N$2:$S$31,$B112+1,FALSE)</f>
        <v>65.75812779974207</v>
      </c>
      <c r="BY112" s="21">
        <f>VLOOKUP(BY$6,'MonteCarlo Policy Paths'!$N$2:$S$31,$B112+1,FALSE)</f>
        <v>72.066881159093455</v>
      </c>
      <c r="BZ112" s="21">
        <f>VLOOKUP(BZ$6,'MonteCarlo Policy Paths'!$N$2:$S$31,$B112+1,FALSE)</f>
        <v>78.981532638183737</v>
      </c>
      <c r="CA112" s="21">
        <f>VLOOKUP(CA$6,'MonteCarlo Policy Paths'!$N$2:$S$31,$B112+1,FALSE)</f>
        <v>81.252691038046251</v>
      </c>
      <c r="CB112" s="21">
        <f>VLOOKUP(CB$6,'MonteCarlo Policy Paths'!$N$2:$S$31,$B112+1,FALSE)</f>
        <v>83.604044111934414</v>
      </c>
      <c r="CC112" s="21">
        <f>VLOOKUP(CC$6,'MonteCarlo Policy Paths'!$N$2:$S$31,$B112+1,FALSE)</f>
        <v>86.018714380110126</v>
      </c>
      <c r="CD112" s="21">
        <f>VLOOKUP(CD$6,'MonteCarlo Policy Paths'!$N$2:$S$31,$B112+1,FALSE)</f>
        <v>88.506196331807388</v>
      </c>
      <c r="CE112" s="21">
        <f>VLOOKUP(CE$6,'MonteCarlo Policy Paths'!$N$2:$S$31,$B112+1,FALSE)</f>
        <v>91.042757806054695</v>
      </c>
      <c r="CF112" s="21">
        <f>VLOOKUP(CF$6,'MonteCarlo Policy Paths'!$N$2:$S$31,$B112+1,FALSE)</f>
        <v>93.687547211990633</v>
      </c>
      <c r="CG112" s="21">
        <f>VLOOKUP(CG$6,'MonteCarlo Policy Paths'!$N$2:$S$31,$B112+1,FALSE)</f>
        <v>96.373095170621937</v>
      </c>
      <c r="CH112" s="21">
        <f>VLOOKUP(CH$6,'MonteCarlo Policy Paths'!$N$2:$S$31,$B112+1,FALSE)</f>
        <v>99.112987273548597</v>
      </c>
      <c r="CI112" s="21">
        <f>VLOOKUP(CI$6,'MonteCarlo Policy Paths'!$N$2:$S$31,$B112+1,FALSE)</f>
        <v>101.92614153054797</v>
      </c>
      <c r="CJ112" s="21">
        <f>VLOOKUP(CJ$6,'MonteCarlo Policy Paths'!$N$2:$S$31,$B112+1,FALSE)</f>
        <v>104.82221793361833</v>
      </c>
      <c r="CK112" s="21">
        <f>VLOOKUP(CK$6,'MonteCarlo Policy Paths'!$N$2:$S$31,$B112+1,FALSE)</f>
        <v>107.79595653596101</v>
      </c>
      <c r="CL112" s="21">
        <f>VLOOKUP(CL$6,'MonteCarlo Policy Paths'!$N$2:$S$31,$B112+1,FALSE)</f>
        <v>110.84691133589952</v>
      </c>
      <c r="CM112" s="21">
        <f>VLOOKUP(CM$6,'MonteCarlo Policy Paths'!$N$2:$S$31,$B112+1,FALSE)</f>
        <v>113.96784710075578</v>
      </c>
      <c r="CN112" s="21">
        <f>VLOOKUP(CN$6,'MonteCarlo Policy Paths'!$N$2:$S$31,$B112+1,FALSE)</f>
        <v>117.16284845198182</v>
      </c>
      <c r="CO112" s="164">
        <f>VLOOKUP(CO$6,'MonteCarlo Policy Paths'!$N$2:$S$31,$B112+1,FALSE)</f>
        <v>120.41827982173916</v>
      </c>
      <c r="CQ112" s="163">
        <f>BM112*VLOOKUP(AI$6,'Greenhouse Gas Costs Avoided'!$A$2:$I$32,9,FALSE)</f>
        <v>1.5183602829902079</v>
      </c>
      <c r="CR112" s="21">
        <f>BN112*VLOOKUP(AJ$6,'Greenhouse Gas Costs Avoided'!$A$2:$I$32,9,FALSE)</f>
        <v>1.6672001480120395</v>
      </c>
      <c r="CS112" s="21">
        <f>BO112*VLOOKUP(AK$6,'Greenhouse Gas Costs Avoided'!$A$2:$I$32,9,FALSE)</f>
        <v>1.8303953216936328</v>
      </c>
      <c r="CT112" s="21">
        <f>BP112*VLOOKUP(AL$6,'Greenhouse Gas Costs Avoided'!$A$2:$I$32,9,FALSE)</f>
        <v>2.0091600721673259</v>
      </c>
      <c r="CU112" s="21">
        <f>BQ112*VLOOKUP(AM$6,'Greenhouse Gas Costs Avoided'!$A$2:$I$32,9,FALSE)</f>
        <v>2.2039704688009323</v>
      </c>
      <c r="CV112" s="21">
        <f>BR112*VLOOKUP(AN$6,'Greenhouse Gas Costs Avoided'!$A$2:$I$32,9,FALSE)</f>
        <v>2.4147228209427172</v>
      </c>
      <c r="CW112" s="21">
        <f>BS112*VLOOKUP(AO$6,'Greenhouse Gas Costs Avoided'!$A$2:$I$32,9,FALSE)</f>
        <v>2.6435055074141016</v>
      </c>
      <c r="CX112" s="21">
        <f>BT112*VLOOKUP(AP$6,'Greenhouse Gas Costs Avoided'!$A$2:$I$32,9,FALSE)</f>
        <v>2.8936658050138946</v>
      </c>
      <c r="CY112" s="21">
        <f>BU112*VLOOKUP(AQ$6,'Greenhouse Gas Costs Avoided'!$A$2:$I$32,9,FALSE)</f>
        <v>3.1670094520501597</v>
      </c>
      <c r="CZ112" s="21">
        <f>BV112*VLOOKUP(AR$6,'Greenhouse Gas Costs Avoided'!$A$2:$I$32,9,FALSE)</f>
        <v>3.4696024846318703</v>
      </c>
      <c r="DA112" s="21">
        <f>BW112*VLOOKUP(AS$6,'Greenhouse Gas Costs Avoided'!$A$2:$I$32,9,FALSE)</f>
        <v>3.8016643807416939</v>
      </c>
      <c r="DB112" s="21">
        <f>BX112*VLOOKUP(AT$6,'Greenhouse Gas Costs Avoided'!$A$2:$I$32,9,FALSE)</f>
        <v>4.1657946983243246</v>
      </c>
      <c r="DC112" s="21">
        <f>BY112*VLOOKUP(AU$6,'Greenhouse Gas Costs Avoided'!$A$2:$I$32,9,FALSE)</f>
        <v>4.5654558835919028</v>
      </c>
      <c r="DD112" s="21">
        <f>BZ112*VLOOKUP(AV$6,'Greenhouse Gas Costs Avoided'!$A$2:$I$32,9,FALSE)</f>
        <v>5.0035008741682265</v>
      </c>
      <c r="DE112" s="21">
        <f>CA112*VLOOKUP(AW$6,'Greenhouse Gas Costs Avoided'!$A$2:$I$32,9,FALSE)</f>
        <v>5.1473793563843691</v>
      </c>
      <c r="DF112" s="21">
        <f>CB112*VLOOKUP(AX$6,'Greenhouse Gas Costs Avoided'!$A$2:$I$32,9,FALSE)</f>
        <v>5.2963381923007766</v>
      </c>
      <c r="DG112" s="21">
        <f>CC112*VLOOKUP(AY$6,'Greenhouse Gas Costs Avoided'!$A$2:$I$32,9,FALSE)</f>
        <v>5.4493081891352544</v>
      </c>
      <c r="DH112" s="21">
        <f>CD112*VLOOKUP(AZ$6,'Greenhouse Gas Costs Avoided'!$A$2:$I$32,9,FALSE)</f>
        <v>5.606890825278958</v>
      </c>
      <c r="DI112" s="21">
        <f>CE112*VLOOKUP(BA$6,'Greenhouse Gas Costs Avoided'!$A$2:$I$32,9,FALSE)</f>
        <v>5.7675826620899597</v>
      </c>
      <c r="DJ112" s="21">
        <f>CF112*VLOOKUP(BB$6,'Greenhouse Gas Costs Avoided'!$A$2:$I$32,9,FALSE)</f>
        <v>5.935130766850258</v>
      </c>
      <c r="DK112" s="21">
        <f>CG112*VLOOKUP(BC$6,'Greenhouse Gas Costs Avoided'!$A$2:$I$32,9,FALSE)</f>
        <v>6.1052609366481567</v>
      </c>
      <c r="DL112" s="21">
        <f>CH112*VLOOKUP(BD$6,'Greenhouse Gas Costs Avoided'!$A$2:$I$32,9,FALSE)</f>
        <v>6.2788338222861402</v>
      </c>
      <c r="DM112" s="21">
        <f>CI112*VLOOKUP(BE$6,'Greenhouse Gas Costs Avoided'!$A$2:$I$32,9,FALSE)</f>
        <v>6.4570478846612929</v>
      </c>
      <c r="DN112" s="21">
        <f>CJ112*VLOOKUP(BF$6,'Greenhouse Gas Costs Avoided'!$A$2:$I$32,9,FALSE)</f>
        <v>6.6405150868084322</v>
      </c>
      <c r="DO112" s="21">
        <f>CK112*VLOOKUP(BG$6,'Greenhouse Gas Costs Avoided'!$A$2:$I$32,9,FALSE)</f>
        <v>6.8289022097138705</v>
      </c>
      <c r="DP112" s="21">
        <f>CL112*VLOOKUP(BH$6,'Greenhouse Gas Costs Avoided'!$A$2:$I$32,9,FALSE)</f>
        <v>7.0221809990540507</v>
      </c>
      <c r="DQ112" s="21">
        <f>CM112*VLOOKUP(BI$6,'Greenhouse Gas Costs Avoided'!$A$2:$I$32,9,FALSE)</f>
        <v>7.2198931009350886</v>
      </c>
      <c r="DR112" s="21">
        <f>CN112*VLOOKUP(BJ$6,'Greenhouse Gas Costs Avoided'!$A$2:$I$32,9,FALSE)</f>
        <v>7.4222972772007143</v>
      </c>
      <c r="DS112" s="164">
        <f>CO112*VLOOKUP(BK$6,'Greenhouse Gas Costs Avoided'!$A$2:$I$32,9,FALSE)</f>
        <v>7.6285297110405814</v>
      </c>
    </row>
    <row r="113" spans="1:123" x14ac:dyDescent="0.35">
      <c r="A113" s="174">
        <v>107</v>
      </c>
      <c r="B113" s="12">
        <v>4</v>
      </c>
      <c r="C113" s="175">
        <v>2023</v>
      </c>
      <c r="E113" s="20">
        <v>0</v>
      </c>
      <c r="F113" s="21">
        <v>82.346532180449415</v>
      </c>
      <c r="G113" s="21">
        <v>84.002844861871253</v>
      </c>
      <c r="H113" s="21">
        <v>85.659157543293105</v>
      </c>
      <c r="I113" s="21">
        <v>86.918851036576825</v>
      </c>
      <c r="J113" s="21">
        <v>88.178544529860531</v>
      </c>
      <c r="K113" s="21">
        <v>89.438238023144251</v>
      </c>
      <c r="L113" s="21">
        <v>90.697931516427971</v>
      </c>
      <c r="M113" s="21">
        <v>91.95762500971172</v>
      </c>
      <c r="N113" s="21">
        <v>93.21731850299544</v>
      </c>
      <c r="O113" s="21">
        <v>94.47701199627916</v>
      </c>
      <c r="P113" s="21">
        <v>95.73670548956288</v>
      </c>
      <c r="Q113" s="21">
        <v>96.996398982846586</v>
      </c>
      <c r="R113" s="21">
        <v>98.25609247613032</v>
      </c>
      <c r="S113" s="21">
        <v>99.65157958594628</v>
      </c>
      <c r="T113" s="21">
        <v>101.04706669576224</v>
      </c>
      <c r="U113" s="21">
        <v>102.4425538055782</v>
      </c>
      <c r="V113" s="21">
        <v>103.83804091539416</v>
      </c>
      <c r="W113" s="21">
        <v>105.23352802521011</v>
      </c>
      <c r="X113" s="21">
        <v>106.47156953138905</v>
      </c>
      <c r="Y113" s="21">
        <v>107.709611037568</v>
      </c>
      <c r="Z113" s="21">
        <v>108.94765254374694</v>
      </c>
      <c r="AA113" s="21">
        <v>110.18569404992589</v>
      </c>
      <c r="AB113" s="21">
        <v>111.42373555610482</v>
      </c>
      <c r="AC113" s="21">
        <v>112.86811731331359</v>
      </c>
      <c r="AD113" s="21">
        <v>114.31249907052236</v>
      </c>
      <c r="AE113" s="21">
        <v>115.75688082773114</v>
      </c>
      <c r="AF113" s="21">
        <v>117.20126258493991</v>
      </c>
      <c r="AG113" s="22">
        <v>119.5319620819439</v>
      </c>
      <c r="AI113" s="20">
        <v>0</v>
      </c>
      <c r="AJ113" s="21">
        <v>5.2166744805659615</v>
      </c>
      <c r="AK113" s="21">
        <v>5.3216023247413169</v>
      </c>
      <c r="AL113" s="21">
        <v>5.4265301689166732</v>
      </c>
      <c r="AM113" s="21">
        <v>5.5063320831654474</v>
      </c>
      <c r="AN113" s="21">
        <v>5.5861339974142208</v>
      </c>
      <c r="AO113" s="21">
        <v>5.665935911662995</v>
      </c>
      <c r="AP113" s="21">
        <v>5.7457378259117702</v>
      </c>
      <c r="AQ113" s="21">
        <v>5.8255397401605462</v>
      </c>
      <c r="AR113" s="21">
        <v>5.9053416544093205</v>
      </c>
      <c r="AS113" s="21">
        <v>5.9851435686580947</v>
      </c>
      <c r="AT113" s="21">
        <v>6.0649454829068699</v>
      </c>
      <c r="AU113" s="21">
        <v>6.1447473971556432</v>
      </c>
      <c r="AV113" s="21">
        <v>6.2245493114044184</v>
      </c>
      <c r="AW113" s="21">
        <v>6.312953786990386</v>
      </c>
      <c r="AX113" s="21">
        <v>6.4013582625763545</v>
      </c>
      <c r="AY113" s="21">
        <v>6.4897627381623222</v>
      </c>
      <c r="AZ113" s="21">
        <v>6.5781672137482907</v>
      </c>
      <c r="BA113" s="21">
        <v>6.6665716893342575</v>
      </c>
      <c r="BB113" s="21">
        <v>6.7450019445028957</v>
      </c>
      <c r="BC113" s="21">
        <v>6.8234321996715348</v>
      </c>
      <c r="BD113" s="21">
        <v>6.901862454840173</v>
      </c>
      <c r="BE113" s="21">
        <v>6.9802927100088112</v>
      </c>
      <c r="BF113" s="21">
        <v>7.0587229651774486</v>
      </c>
      <c r="BG113" s="21">
        <v>7.1502249295408609</v>
      </c>
      <c r="BH113" s="21">
        <v>7.2417268939042723</v>
      </c>
      <c r="BI113" s="21">
        <v>7.3332288582676846</v>
      </c>
      <c r="BJ113" s="21">
        <v>7.424730822631096</v>
      </c>
      <c r="BK113" s="22">
        <v>7.5723812490175435</v>
      </c>
      <c r="BM113" s="163">
        <f>VLOOKUP(BM$6,'MonteCarlo Policy Paths'!$N$2:$S$31,$B113+1,FALSE)</f>
        <v>21.456887556927661</v>
      </c>
      <c r="BN113" s="21">
        <f>VLOOKUP(BN$6,'MonteCarlo Policy Paths'!$N$2:$S$31,$B113+1,FALSE)</f>
        <v>23.119081894670884</v>
      </c>
      <c r="BO113" s="21">
        <f>VLOOKUP(BO$6,'MonteCarlo Policy Paths'!$N$2:$S$31,$B113+1,FALSE)</f>
        <v>24.918982795429599</v>
      </c>
      <c r="BP113" s="21">
        <f>VLOOKUP(BP$6,'MonteCarlo Policy Paths'!$N$2:$S$31,$B113+1,FALSE)</f>
        <v>26.866510906830612</v>
      </c>
      <c r="BQ113" s="21">
        <f>VLOOKUP(BQ$6,'MonteCarlo Policy Paths'!$N$2:$S$31,$B113+1,FALSE)</f>
        <v>28.957808063155838</v>
      </c>
      <c r="BR113" s="21">
        <f>VLOOKUP(BR$6,'MonteCarlo Policy Paths'!$N$2:$S$31,$B113+1,FALSE)</f>
        <v>31.169773267386955</v>
      </c>
      <c r="BS113" s="21">
        <f>VLOOKUP(BS$6,'MonteCarlo Policy Paths'!$N$2:$S$31,$B113+1,FALSE)</f>
        <v>33.536503079259326</v>
      </c>
      <c r="BT113" s="21">
        <f>VLOOKUP(BT$6,'MonteCarlo Policy Paths'!$N$2:$S$31,$B113+1,FALSE)</f>
        <v>36.094562758542168</v>
      </c>
      <c r="BU113" s="21">
        <f>VLOOKUP(BU$6,'MonteCarlo Policy Paths'!$N$2:$S$31,$B113+1,FALSE)</f>
        <v>38.859796339203925</v>
      </c>
      <c r="BV113" s="21">
        <f>VLOOKUP(BV$6,'MonteCarlo Policy Paths'!$N$2:$S$31,$B113+1,FALSE)</f>
        <v>41.937214526892696</v>
      </c>
      <c r="BW113" s="21">
        <f>VLOOKUP(BW$6,'MonteCarlo Policy Paths'!$N$2:$S$31,$B113+1,FALSE)</f>
        <v>45.285702034805901</v>
      </c>
      <c r="BX113" s="21">
        <f>VLOOKUP(BX$6,'MonteCarlo Policy Paths'!$N$2:$S$31,$B113+1,FALSE)</f>
        <v>48.923675973628832</v>
      </c>
      <c r="BY113" s="21">
        <f>VLOOKUP(BY$6,'MonteCarlo Policy Paths'!$N$2:$S$31,$B113+1,FALSE)</f>
        <v>52.880283256992421</v>
      </c>
      <c r="BZ113" s="21">
        <f>VLOOKUP(BZ$6,'MonteCarlo Policy Paths'!$N$2:$S$31,$B113+1,FALSE)</f>
        <v>57.179951130409847</v>
      </c>
      <c r="CA113" s="21">
        <f>VLOOKUP(CA$6,'MonteCarlo Policy Paths'!$N$2:$S$31,$B113+1,FALSE)</f>
        <v>59.199989570907007</v>
      </c>
      <c r="CB113" s="21">
        <f>VLOOKUP(CB$6,'MonteCarlo Policy Paths'!$N$2:$S$31,$B113+1,FALSE)</f>
        <v>61.304348310445278</v>
      </c>
      <c r="CC113" s="21">
        <f>VLOOKUP(CC$6,'MonteCarlo Policy Paths'!$N$2:$S$31,$B113+1,FALSE)</f>
        <v>63.486799757257046</v>
      </c>
      <c r="CD113" s="21">
        <f>VLOOKUP(CD$6,'MonteCarlo Policy Paths'!$N$2:$S$31,$B113+1,FALSE)</f>
        <v>65.754412861465767</v>
      </c>
      <c r="CE113" s="21">
        <f>VLOOKUP(CE$6,'MonteCarlo Policy Paths'!$N$2:$S$31,$B113+1,FALSE)</f>
        <v>68.097759333367534</v>
      </c>
      <c r="CF113" s="21">
        <f>VLOOKUP(CF$6,'MonteCarlo Policy Paths'!$N$2:$S$31,$B113+1,FALSE)</f>
        <v>70.548973057852507</v>
      </c>
      <c r="CG113" s="21">
        <f>VLOOKUP(CG$6,'MonteCarlo Policy Paths'!$N$2:$S$31,$B113+1,FALSE)</f>
        <v>73.077007009761019</v>
      </c>
      <c r="CH113" s="21">
        <f>VLOOKUP(CH$6,'MonteCarlo Policy Paths'!$N$2:$S$31,$B113+1,FALSE)</f>
        <v>75.691476032446857</v>
      </c>
      <c r="CI113" s="21">
        <f>VLOOKUP(CI$6,'MonteCarlo Policy Paths'!$N$2:$S$31,$B113+1,FALSE)</f>
        <v>78.404802280730166</v>
      </c>
      <c r="CJ113" s="21">
        <f>VLOOKUP(CJ$6,'MonteCarlo Policy Paths'!$N$2:$S$31,$B113+1,FALSE)</f>
        <v>81.224927058038162</v>
      </c>
      <c r="CK113" s="21">
        <f>VLOOKUP(CK$6,'MonteCarlo Policy Paths'!$N$2:$S$31,$B113+1,FALSE)</f>
        <v>84.152487263770951</v>
      </c>
      <c r="CL113" s="21">
        <f>VLOOKUP(CL$6,'MonteCarlo Policy Paths'!$N$2:$S$31,$B113+1,FALSE)</f>
        <v>87.19069011352974</v>
      </c>
      <c r="CM113" s="21">
        <f>VLOOKUP(CM$6,'MonteCarlo Policy Paths'!$N$2:$S$31,$B113+1,FALSE)</f>
        <v>90.339519718236858</v>
      </c>
      <c r="CN113" s="21">
        <f>VLOOKUP(CN$6,'MonteCarlo Policy Paths'!$N$2:$S$31,$B113+1,FALSE)</f>
        <v>93.604800202242828</v>
      </c>
      <c r="CO113" s="164">
        <f>VLOOKUP(CO$6,'MonteCarlo Policy Paths'!$N$2:$S$31,$B113+1,FALSE)</f>
        <v>96.983684685934094</v>
      </c>
      <c r="CQ113" s="163">
        <f>BM113*VLOOKUP(AI$6,'Greenhouse Gas Costs Avoided'!$A$2:$I$32,9,FALSE)</f>
        <v>1.3592994724454583</v>
      </c>
      <c r="CR113" s="21">
        <f>BN113*VLOOKUP(AJ$6,'Greenhouse Gas Costs Avoided'!$A$2:$I$32,9,FALSE)</f>
        <v>1.4645999210963487</v>
      </c>
      <c r="CS113" s="21">
        <f>BO113*VLOOKUP(AK$6,'Greenhouse Gas Costs Avoided'!$A$2:$I$32,9,FALSE)</f>
        <v>1.5786241167474793</v>
      </c>
      <c r="CT113" s="21">
        <f>BP113*VLOOKUP(AL$6,'Greenhouse Gas Costs Avoided'!$A$2:$I$32,9,FALSE)</f>
        <v>1.7020005350363183</v>
      </c>
      <c r="CU113" s="21">
        <f>BQ113*VLOOKUP(AM$6,'Greenhouse Gas Costs Avoided'!$A$2:$I$32,9,FALSE)</f>
        <v>1.8344847601494692</v>
      </c>
      <c r="CV113" s="21">
        <f>BR113*VLOOKUP(AN$6,'Greenhouse Gas Costs Avoided'!$A$2:$I$32,9,FALSE)</f>
        <v>1.9746133378475101</v>
      </c>
      <c r="CW113" s="21">
        <f>BS113*VLOOKUP(AO$6,'Greenhouse Gas Costs Avoided'!$A$2:$I$32,9,FALSE)</f>
        <v>2.1245462941611284</v>
      </c>
      <c r="CX113" s="21">
        <f>BT113*VLOOKUP(AP$6,'Greenhouse Gas Costs Avoided'!$A$2:$I$32,9,FALSE)</f>
        <v>2.2866000479177169</v>
      </c>
      <c r="CY113" s="21">
        <f>BU113*VLOOKUP(AQ$6,'Greenhouse Gas Costs Avoided'!$A$2:$I$32,9,FALSE)</f>
        <v>2.4617783228380428</v>
      </c>
      <c r="CZ113" s="21">
        <f>BV113*VLOOKUP(AR$6,'Greenhouse Gas Costs Avoided'!$A$2:$I$32,9,FALSE)</f>
        <v>2.6567335747552212</v>
      </c>
      <c r="DA113" s="21">
        <f>BW113*VLOOKUP(AS$6,'Greenhouse Gas Costs Avoided'!$A$2:$I$32,9,FALSE)</f>
        <v>2.8688611394320973</v>
      </c>
      <c r="DB113" s="21">
        <f>BX113*VLOOKUP(AT$6,'Greenhouse Gas Costs Avoided'!$A$2:$I$32,9,FALSE)</f>
        <v>3.099327745676475</v>
      </c>
      <c r="DC113" s="21">
        <f>BY113*VLOOKUP(AU$6,'Greenhouse Gas Costs Avoided'!$A$2:$I$32,9,FALSE)</f>
        <v>3.3499798581359799</v>
      </c>
      <c r="DD113" s="21">
        <f>BZ113*VLOOKUP(AV$6,'Greenhouse Gas Costs Avoided'!$A$2:$I$32,9,FALSE)</f>
        <v>3.6223649492411436</v>
      </c>
      <c r="DE113" s="21">
        <f>CA113*VLOOKUP(AW$6,'Greenhouse Gas Costs Avoided'!$A$2:$I$32,9,FALSE)</f>
        <v>3.7503349159570667</v>
      </c>
      <c r="DF113" s="21">
        <f>CB113*VLOOKUP(AX$6,'Greenhouse Gas Costs Avoided'!$A$2:$I$32,9,FALSE)</f>
        <v>3.8836465958035138</v>
      </c>
      <c r="DG113" s="21">
        <f>CC113*VLOOKUP(AY$6,'Greenhouse Gas Costs Avoided'!$A$2:$I$32,9,FALSE)</f>
        <v>4.0219054692034097</v>
      </c>
      <c r="DH113" s="21">
        <f>CD113*VLOOKUP(AZ$6,'Greenhouse Gas Costs Avoided'!$A$2:$I$32,9,FALSE)</f>
        <v>4.1655593560070496</v>
      </c>
      <c r="DI113" s="21">
        <f>CE113*VLOOKUP(BA$6,'Greenhouse Gas Costs Avoided'!$A$2:$I$32,9,FALSE)</f>
        <v>4.3140109715809301</v>
      </c>
      <c r="DJ113" s="21">
        <f>CF113*VLOOKUP(BB$6,'Greenhouse Gas Costs Avoided'!$A$2:$I$32,9,FALSE)</f>
        <v>4.4692960059878768</v>
      </c>
      <c r="DK113" s="21">
        <f>CG113*VLOOKUP(BC$6,'Greenhouse Gas Costs Avoided'!$A$2:$I$32,9,FALSE)</f>
        <v>4.629447622014963</v>
      </c>
      <c r="DL113" s="21">
        <f>CH113*VLOOKUP(BD$6,'Greenhouse Gas Costs Avoided'!$A$2:$I$32,9,FALSE)</f>
        <v>4.7950749225184994</v>
      </c>
      <c r="DM113" s="21">
        <f>CI113*VLOOKUP(BE$6,'Greenhouse Gas Costs Avoided'!$A$2:$I$32,9,FALSE)</f>
        <v>4.9669648542748472</v>
      </c>
      <c r="DN113" s="21">
        <f>CJ113*VLOOKUP(BF$6,'Greenhouse Gas Costs Avoided'!$A$2:$I$32,9,FALSE)</f>
        <v>5.1456205009456273</v>
      </c>
      <c r="DO113" s="21">
        <f>CK113*VLOOKUP(BG$6,'Greenhouse Gas Costs Avoided'!$A$2:$I$32,9,FALSE)</f>
        <v>5.331082210275417</v>
      </c>
      <c r="DP113" s="21">
        <f>CL113*VLOOKUP(BH$6,'Greenhouse Gas Costs Avoided'!$A$2:$I$32,9,FALSE)</f>
        <v>5.5235531602164318</v>
      </c>
      <c r="DQ113" s="21">
        <f>CM113*VLOOKUP(BI$6,'Greenhouse Gas Costs Avoided'!$A$2:$I$32,9,FALSE)</f>
        <v>5.723032344191421</v>
      </c>
      <c r="DR113" s="21">
        <f>CN113*VLOOKUP(BJ$6,'Greenhouse Gas Costs Avoided'!$A$2:$I$32,9,FALSE)</f>
        <v>5.9298887220104266</v>
      </c>
      <c r="DS113" s="164">
        <f>CO113*VLOOKUP(BK$6,'Greenhouse Gas Costs Avoided'!$A$2:$I$32,9,FALSE)</f>
        <v>6.1439419431008639</v>
      </c>
    </row>
    <row r="114" spans="1:123" x14ac:dyDescent="0.35">
      <c r="A114" s="174">
        <v>108</v>
      </c>
      <c r="B114" s="12">
        <v>3</v>
      </c>
      <c r="C114" s="175">
        <v>2023</v>
      </c>
      <c r="E114" s="20">
        <v>0</v>
      </c>
      <c r="F114" s="21">
        <v>82.346532180449415</v>
      </c>
      <c r="G114" s="21">
        <v>84.002844861871253</v>
      </c>
      <c r="H114" s="21">
        <v>85.659157543293105</v>
      </c>
      <c r="I114" s="21">
        <v>86.918851036576825</v>
      </c>
      <c r="J114" s="21">
        <v>88.178544529860531</v>
      </c>
      <c r="K114" s="21">
        <v>89.438238023144251</v>
      </c>
      <c r="L114" s="21">
        <v>90.697931516427971</v>
      </c>
      <c r="M114" s="21">
        <v>91.95762500971172</v>
      </c>
      <c r="N114" s="21">
        <v>93.21731850299544</v>
      </c>
      <c r="O114" s="21">
        <v>94.47701199627916</v>
      </c>
      <c r="P114" s="21">
        <v>95.73670548956288</v>
      </c>
      <c r="Q114" s="21">
        <v>96.996398982846586</v>
      </c>
      <c r="R114" s="21">
        <v>101.49317720655506</v>
      </c>
      <c r="S114" s="21">
        <v>104.21949379267882</v>
      </c>
      <c r="T114" s="21">
        <v>107.03810370059369</v>
      </c>
      <c r="U114" s="21">
        <v>109.92690053835344</v>
      </c>
      <c r="V114" s="21">
        <v>112.89757853003228</v>
      </c>
      <c r="W114" s="21">
        <v>115.91943874780665</v>
      </c>
      <c r="X114" s="21">
        <v>119.06733931122673</v>
      </c>
      <c r="Y114" s="21">
        <v>122.25496395468721</v>
      </c>
      <c r="Z114" s="21">
        <v>125.4992630232488</v>
      </c>
      <c r="AA114" s="21">
        <v>128.82380079097237</v>
      </c>
      <c r="AB114" s="21">
        <v>132.24028719953677</v>
      </c>
      <c r="AC114" s="21">
        <v>135.74155640209787</v>
      </c>
      <c r="AD114" s="21">
        <v>139.32654413598658</v>
      </c>
      <c r="AE114" s="21">
        <v>142.9856742986068</v>
      </c>
      <c r="AF114" s="21">
        <v>146.72361540812219</v>
      </c>
      <c r="AG114" s="22">
        <v>150.52284977717397</v>
      </c>
      <c r="AI114" s="20">
        <v>0</v>
      </c>
      <c r="AJ114" s="21">
        <v>5.2166744805659615</v>
      </c>
      <c r="AK114" s="21">
        <v>5.3216023247413169</v>
      </c>
      <c r="AL114" s="21">
        <v>5.4265301689166732</v>
      </c>
      <c r="AM114" s="21">
        <v>5.5063320831654474</v>
      </c>
      <c r="AN114" s="21">
        <v>5.5861339974142208</v>
      </c>
      <c r="AO114" s="21">
        <v>5.665935911662995</v>
      </c>
      <c r="AP114" s="21">
        <v>5.7457378259117702</v>
      </c>
      <c r="AQ114" s="21">
        <v>5.8255397401605462</v>
      </c>
      <c r="AR114" s="21">
        <v>5.9053416544093205</v>
      </c>
      <c r="AS114" s="21">
        <v>5.9851435686580947</v>
      </c>
      <c r="AT114" s="21">
        <v>6.0649454829068699</v>
      </c>
      <c r="AU114" s="21">
        <v>6.1447473971556432</v>
      </c>
      <c r="AV114" s="21">
        <v>6.4296194808152167</v>
      </c>
      <c r="AW114" s="21">
        <v>6.6023323538917609</v>
      </c>
      <c r="AX114" s="21">
        <v>6.7808920331878957</v>
      </c>
      <c r="AY114" s="21">
        <v>6.9638980729572149</v>
      </c>
      <c r="AZ114" s="21">
        <v>7.1520913053717949</v>
      </c>
      <c r="BA114" s="21">
        <v>7.3435269452765404</v>
      </c>
      <c r="BB114" s="21">
        <v>7.5429472742415475</v>
      </c>
      <c r="BC114" s="21">
        <v>7.744884134129272</v>
      </c>
      <c r="BD114" s="21">
        <v>7.950411333759269</v>
      </c>
      <c r="BE114" s="21">
        <v>8.161021676093501</v>
      </c>
      <c r="BF114" s="21">
        <v>8.3774569890184303</v>
      </c>
      <c r="BG114" s="21">
        <v>8.5992633142510115</v>
      </c>
      <c r="BH114" s="21">
        <v>8.8263732304711304</v>
      </c>
      <c r="BI114" s="21">
        <v>9.05818008905967</v>
      </c>
      <c r="BJ114" s="21">
        <v>9.2949796418706736</v>
      </c>
      <c r="BK114" s="22">
        <v>9.5356621388007277</v>
      </c>
      <c r="BM114" s="163">
        <f>VLOOKUP(BM$6,'MonteCarlo Policy Paths'!$N$2:$S$31,$B114+1,FALSE)</f>
        <v>24.400896901266854</v>
      </c>
      <c r="BN114" s="21">
        <f>VLOOKUP(BN$6,'MonteCarlo Policy Paths'!$N$2:$S$31,$B114+1,FALSE)</f>
        <v>27.277092285564247</v>
      </c>
      <c r="BO114" s="21">
        <f>VLOOKUP(BO$6,'MonteCarlo Policy Paths'!$N$2:$S$31,$B114+1,FALSE)</f>
        <v>30.488398193607274</v>
      </c>
      <c r="BP114" s="21">
        <f>VLOOKUP(BP$6,'MonteCarlo Policy Paths'!$N$2:$S$31,$B114+1,FALSE)</f>
        <v>34.070901710124843</v>
      </c>
      <c r="BQ114" s="21">
        <f>VLOOKUP(BQ$6,'MonteCarlo Policy Paths'!$N$2:$S$31,$B114+1,FALSE)</f>
        <v>38.049962908416198</v>
      </c>
      <c r="BR114" s="21">
        <f>VLOOKUP(BR$6,'MonteCarlo Policy Paths'!$N$2:$S$31,$B114+1,FALSE)</f>
        <v>42.441930627628253</v>
      </c>
      <c r="BS114" s="21">
        <f>VLOOKUP(BS$6,'MonteCarlo Policy Paths'!$N$2:$S$31,$B114+1,FALSE)</f>
        <v>47.302864628556662</v>
      </c>
      <c r="BT114" s="21">
        <f>VLOOKUP(BT$6,'MonteCarlo Policy Paths'!$N$2:$S$31,$B114+1,FALSE)</f>
        <v>52.715092471952183</v>
      </c>
      <c r="BU114" s="21">
        <f>VLOOKUP(BU$6,'MonteCarlo Policy Paths'!$N$2:$S$31,$B114+1,FALSE)</f>
        <v>58.737483764437521</v>
      </c>
      <c r="BV114" s="21">
        <f>VLOOKUP(BV$6,'MonteCarlo Policy Paths'!$N$2:$S$31,$B114+1,FALSE)</f>
        <v>65.512636340122413</v>
      </c>
      <c r="BW114" s="21">
        <f>VLOOKUP(BW$6,'MonteCarlo Policy Paths'!$N$2:$S$31,$B114+1,FALSE)</f>
        <v>73.079994851258945</v>
      </c>
      <c r="BX114" s="21">
        <f>VLOOKUP(BX$6,'MonteCarlo Policy Paths'!$N$2:$S$31,$B114+1,FALSE)</f>
        <v>81.527096411801594</v>
      </c>
      <c r="BY114" s="21">
        <f>VLOOKUP(BY$6,'MonteCarlo Policy Paths'!$N$2:$S$31,$B114+1,FALSE)</f>
        <v>90.963600198236662</v>
      </c>
      <c r="BZ114" s="21">
        <f>VLOOKUP(BZ$6,'MonteCarlo Policy Paths'!$N$2:$S$31,$B114+1,FALSE)</f>
        <v>101.49317720655506</v>
      </c>
      <c r="CA114" s="21">
        <f>VLOOKUP(CA$6,'MonteCarlo Policy Paths'!$N$2:$S$31,$B114+1,FALSE)</f>
        <v>104.21949379267882</v>
      </c>
      <c r="CB114" s="21">
        <f>VLOOKUP(CB$6,'MonteCarlo Policy Paths'!$N$2:$S$31,$B114+1,FALSE)</f>
        <v>107.03810370059369</v>
      </c>
      <c r="CC114" s="21">
        <f>VLOOKUP(CC$6,'MonteCarlo Policy Paths'!$N$2:$S$31,$B114+1,FALSE)</f>
        <v>109.92690053835344</v>
      </c>
      <c r="CD114" s="21">
        <f>VLOOKUP(CD$6,'MonteCarlo Policy Paths'!$N$2:$S$31,$B114+1,FALSE)</f>
        <v>112.89757853003228</v>
      </c>
      <c r="CE114" s="21">
        <f>VLOOKUP(CE$6,'MonteCarlo Policy Paths'!$N$2:$S$31,$B114+1,FALSE)</f>
        <v>115.91943874780665</v>
      </c>
      <c r="CF114" s="21">
        <f>VLOOKUP(CF$6,'MonteCarlo Policy Paths'!$N$2:$S$31,$B114+1,FALSE)</f>
        <v>119.06733931122673</v>
      </c>
      <c r="CG114" s="21">
        <f>VLOOKUP(CG$6,'MonteCarlo Policy Paths'!$N$2:$S$31,$B114+1,FALSE)</f>
        <v>122.25496395468721</v>
      </c>
      <c r="CH114" s="21">
        <f>VLOOKUP(CH$6,'MonteCarlo Policy Paths'!$N$2:$S$31,$B114+1,FALSE)</f>
        <v>125.4992630232488</v>
      </c>
      <c r="CI114" s="21">
        <f>VLOOKUP(CI$6,'MonteCarlo Policy Paths'!$N$2:$S$31,$B114+1,FALSE)</f>
        <v>128.82380079097237</v>
      </c>
      <c r="CJ114" s="21">
        <f>VLOOKUP(CJ$6,'MonteCarlo Policy Paths'!$N$2:$S$31,$B114+1,FALSE)</f>
        <v>132.24028719953677</v>
      </c>
      <c r="CK114" s="21">
        <f>VLOOKUP(CK$6,'MonteCarlo Policy Paths'!$N$2:$S$31,$B114+1,FALSE)</f>
        <v>135.74155640209787</v>
      </c>
      <c r="CL114" s="21">
        <f>VLOOKUP(CL$6,'MonteCarlo Policy Paths'!$N$2:$S$31,$B114+1,FALSE)</f>
        <v>139.32654413598658</v>
      </c>
      <c r="CM114" s="21">
        <f>VLOOKUP(CM$6,'MonteCarlo Policy Paths'!$N$2:$S$31,$B114+1,FALSE)</f>
        <v>142.9856742986068</v>
      </c>
      <c r="CN114" s="21">
        <f>VLOOKUP(CN$6,'MonteCarlo Policy Paths'!$N$2:$S$31,$B114+1,FALSE)</f>
        <v>146.72361540812219</v>
      </c>
      <c r="CO114" s="164">
        <f>VLOOKUP(CO$6,'MonteCarlo Policy Paths'!$N$2:$S$31,$B114+1,FALSE)</f>
        <v>150.52284977717397</v>
      </c>
      <c r="CQ114" s="163">
        <f>BM114*VLOOKUP(AI$6,'Greenhouse Gas Costs Avoided'!$A$2:$I$32,9,FALSE)</f>
        <v>1.5458032390340439</v>
      </c>
      <c r="CR114" s="21">
        <f>BN114*VLOOKUP(AJ$6,'Greenhouse Gas Costs Avoided'!$A$2:$I$32,9,FALSE)</f>
        <v>1.7280109734108424</v>
      </c>
      <c r="CS114" s="21">
        <f>BO114*VLOOKUP(AK$6,'Greenhouse Gas Costs Avoided'!$A$2:$I$32,9,FALSE)</f>
        <v>1.9314480476408618</v>
      </c>
      <c r="CT114" s="21">
        <f>BP114*VLOOKUP(AL$6,'Greenhouse Gas Costs Avoided'!$A$2:$I$32,9,FALSE)</f>
        <v>2.1584005880368746</v>
      </c>
      <c r="CU114" s="21">
        <f>BQ114*VLOOKUP(AM$6,'Greenhouse Gas Costs Avoided'!$A$2:$I$32,9,FALSE)</f>
        <v>2.4104751619151044</v>
      </c>
      <c r="CV114" s="21">
        <f>BR114*VLOOKUP(AN$6,'Greenhouse Gas Costs Avoided'!$A$2:$I$32,9,FALSE)</f>
        <v>2.6887074725371978</v>
      </c>
      <c r="CW114" s="21">
        <f>BS114*VLOOKUP(AO$6,'Greenhouse Gas Costs Avoided'!$A$2:$I$32,9,FALSE)</f>
        <v>2.996648920499946</v>
      </c>
      <c r="CX114" s="21">
        <f>BT114*VLOOKUP(AP$6,'Greenhouse Gas Costs Avoided'!$A$2:$I$32,9,FALSE)</f>
        <v>3.339514978438852</v>
      </c>
      <c r="CY114" s="21">
        <f>BU114*VLOOKUP(AQ$6,'Greenhouse Gas Costs Avoided'!$A$2:$I$32,9,FALSE)</f>
        <v>3.7210350514231747</v>
      </c>
      <c r="CZ114" s="21">
        <f>BV114*VLOOKUP(AR$6,'Greenhouse Gas Costs Avoided'!$A$2:$I$32,9,FALSE)</f>
        <v>4.1502427497639598</v>
      </c>
      <c r="DA114" s="21">
        <f>BW114*VLOOKUP(AS$6,'Greenhouse Gas Costs Avoided'!$A$2:$I$32,9,FALSE)</f>
        <v>4.6296369025600148</v>
      </c>
      <c r="DB114" s="21">
        <f>BX114*VLOOKUP(AT$6,'Greenhouse Gas Costs Avoided'!$A$2:$I$32,9,FALSE)</f>
        <v>5.1647630090130283</v>
      </c>
      <c r="DC114" s="21">
        <f>BY114*VLOOKUP(AU$6,'Greenhouse Gas Costs Avoided'!$A$2:$I$32,9,FALSE)</f>
        <v>5.7625680068068199</v>
      </c>
      <c r="DD114" s="21">
        <f>BZ114*VLOOKUP(AV$6,'Greenhouse Gas Costs Avoided'!$A$2:$I$32,9,FALSE)</f>
        <v>6.4296194808152167</v>
      </c>
      <c r="DE114" s="21">
        <f>CA114*VLOOKUP(AW$6,'Greenhouse Gas Costs Avoided'!$A$2:$I$32,9,FALSE)</f>
        <v>6.6023323538917609</v>
      </c>
      <c r="DF114" s="21">
        <f>CB114*VLOOKUP(AX$6,'Greenhouse Gas Costs Avoided'!$A$2:$I$32,9,FALSE)</f>
        <v>6.7808920331878957</v>
      </c>
      <c r="DG114" s="21">
        <f>CC114*VLOOKUP(AY$6,'Greenhouse Gas Costs Avoided'!$A$2:$I$32,9,FALSE)</f>
        <v>6.9638980729572149</v>
      </c>
      <c r="DH114" s="21">
        <f>CD114*VLOOKUP(AZ$6,'Greenhouse Gas Costs Avoided'!$A$2:$I$32,9,FALSE)</f>
        <v>7.1520913053717949</v>
      </c>
      <c r="DI114" s="21">
        <f>CE114*VLOOKUP(BA$6,'Greenhouse Gas Costs Avoided'!$A$2:$I$32,9,FALSE)</f>
        <v>7.3435269452765404</v>
      </c>
      <c r="DJ114" s="21">
        <f>CF114*VLOOKUP(BB$6,'Greenhouse Gas Costs Avoided'!$A$2:$I$32,9,FALSE)</f>
        <v>7.5429472742415475</v>
      </c>
      <c r="DK114" s="21">
        <f>CG114*VLOOKUP(BC$6,'Greenhouse Gas Costs Avoided'!$A$2:$I$32,9,FALSE)</f>
        <v>7.744884134129272</v>
      </c>
      <c r="DL114" s="21">
        <f>CH114*VLOOKUP(BD$6,'Greenhouse Gas Costs Avoided'!$A$2:$I$32,9,FALSE)</f>
        <v>7.950411333759269</v>
      </c>
      <c r="DM114" s="21">
        <f>CI114*VLOOKUP(BE$6,'Greenhouse Gas Costs Avoided'!$A$2:$I$32,9,FALSE)</f>
        <v>8.161021676093501</v>
      </c>
      <c r="DN114" s="21">
        <f>CJ114*VLOOKUP(BF$6,'Greenhouse Gas Costs Avoided'!$A$2:$I$32,9,FALSE)</f>
        <v>8.3774569890184303</v>
      </c>
      <c r="DO114" s="21">
        <f>CK114*VLOOKUP(BG$6,'Greenhouse Gas Costs Avoided'!$A$2:$I$32,9,FALSE)</f>
        <v>8.5992633142510115</v>
      </c>
      <c r="DP114" s="21">
        <f>CL114*VLOOKUP(BH$6,'Greenhouse Gas Costs Avoided'!$A$2:$I$32,9,FALSE)</f>
        <v>8.8263732304711304</v>
      </c>
      <c r="DQ114" s="21">
        <f>CM114*VLOOKUP(BI$6,'Greenhouse Gas Costs Avoided'!$A$2:$I$32,9,FALSE)</f>
        <v>9.05818008905967</v>
      </c>
      <c r="DR114" s="21">
        <f>CN114*VLOOKUP(BJ$6,'Greenhouse Gas Costs Avoided'!$A$2:$I$32,9,FALSE)</f>
        <v>9.2949796418706736</v>
      </c>
      <c r="DS114" s="164">
        <f>CO114*VLOOKUP(BK$6,'Greenhouse Gas Costs Avoided'!$A$2:$I$32,9,FALSE)</f>
        <v>9.5356621388007277</v>
      </c>
    </row>
    <row r="115" spans="1:123" x14ac:dyDescent="0.35">
      <c r="A115" s="174">
        <v>109</v>
      </c>
      <c r="B115" s="12">
        <v>1</v>
      </c>
      <c r="C115" s="175">
        <v>2023</v>
      </c>
      <c r="E115" s="20">
        <v>0</v>
      </c>
      <c r="F115" s="21">
        <v>82.346532180449415</v>
      </c>
      <c r="G115" s="21">
        <v>84.002844861871253</v>
      </c>
      <c r="H115" s="21">
        <v>85.659157543293105</v>
      </c>
      <c r="I115" s="21">
        <v>86.918851036576825</v>
      </c>
      <c r="J115" s="21">
        <v>88.178544529860531</v>
      </c>
      <c r="K115" s="21">
        <v>89.438238023144251</v>
      </c>
      <c r="L115" s="21">
        <v>90.697931516427971</v>
      </c>
      <c r="M115" s="21">
        <v>91.95762500971172</v>
      </c>
      <c r="N115" s="21">
        <v>93.21731850299544</v>
      </c>
      <c r="O115" s="21">
        <v>94.47701199627916</v>
      </c>
      <c r="P115" s="21">
        <v>95.73670548956288</v>
      </c>
      <c r="Q115" s="21">
        <v>96.996398982846586</v>
      </c>
      <c r="R115" s="21">
        <v>98.25609247613032</v>
      </c>
      <c r="S115" s="21">
        <v>99.65157958594628</v>
      </c>
      <c r="T115" s="21">
        <v>101.04706669576224</v>
      </c>
      <c r="U115" s="21">
        <v>102.4425538055782</v>
      </c>
      <c r="V115" s="21">
        <v>103.83804091539416</v>
      </c>
      <c r="W115" s="21">
        <v>105.23352802521011</v>
      </c>
      <c r="X115" s="21">
        <v>106.47156953138905</v>
      </c>
      <c r="Y115" s="21">
        <v>107.709611037568</v>
      </c>
      <c r="Z115" s="21">
        <v>108.94765254374694</v>
      </c>
      <c r="AA115" s="21">
        <v>110.18569404992589</v>
      </c>
      <c r="AB115" s="21">
        <v>111.42373555610482</v>
      </c>
      <c r="AC115" s="21">
        <v>112.86811731331359</v>
      </c>
      <c r="AD115" s="21">
        <v>114.31249907052236</v>
      </c>
      <c r="AE115" s="21">
        <v>115.75688082773114</v>
      </c>
      <c r="AF115" s="21">
        <v>117.20126258493991</v>
      </c>
      <c r="AG115" s="22">
        <v>118.64564434214866</v>
      </c>
      <c r="AI115" s="20">
        <v>0</v>
      </c>
      <c r="AJ115" s="21">
        <v>5.2166744805659615</v>
      </c>
      <c r="AK115" s="21">
        <v>5.3216023247413169</v>
      </c>
      <c r="AL115" s="21">
        <v>5.4265301689166732</v>
      </c>
      <c r="AM115" s="21">
        <v>5.5063320831654474</v>
      </c>
      <c r="AN115" s="21">
        <v>5.5861339974142208</v>
      </c>
      <c r="AO115" s="21">
        <v>5.665935911662995</v>
      </c>
      <c r="AP115" s="21">
        <v>5.7457378259117702</v>
      </c>
      <c r="AQ115" s="21">
        <v>5.8255397401605462</v>
      </c>
      <c r="AR115" s="21">
        <v>5.9053416544093205</v>
      </c>
      <c r="AS115" s="21">
        <v>5.9851435686580947</v>
      </c>
      <c r="AT115" s="21">
        <v>6.0649454829068699</v>
      </c>
      <c r="AU115" s="21">
        <v>6.1447473971556432</v>
      </c>
      <c r="AV115" s="21">
        <v>6.2245493114044184</v>
      </c>
      <c r="AW115" s="21">
        <v>6.312953786990386</v>
      </c>
      <c r="AX115" s="21">
        <v>6.4013582625763545</v>
      </c>
      <c r="AY115" s="21">
        <v>6.4897627381623222</v>
      </c>
      <c r="AZ115" s="21">
        <v>6.5781672137482907</v>
      </c>
      <c r="BA115" s="21">
        <v>6.6665716893342575</v>
      </c>
      <c r="BB115" s="21">
        <v>6.7450019445028957</v>
      </c>
      <c r="BC115" s="21">
        <v>6.8234321996715348</v>
      </c>
      <c r="BD115" s="21">
        <v>6.901862454840173</v>
      </c>
      <c r="BE115" s="21">
        <v>6.9802927100088112</v>
      </c>
      <c r="BF115" s="21">
        <v>7.0587229651774486</v>
      </c>
      <c r="BG115" s="21">
        <v>7.1502249295408609</v>
      </c>
      <c r="BH115" s="21">
        <v>7.2417268939042723</v>
      </c>
      <c r="BI115" s="21">
        <v>7.3332288582676846</v>
      </c>
      <c r="BJ115" s="21">
        <v>7.424730822631096</v>
      </c>
      <c r="BK115" s="22">
        <v>7.5162327869945065</v>
      </c>
      <c r="BM115" s="163">
        <f>VLOOKUP(BM$6,'MonteCarlo Policy Paths'!$N$2:$S$31,$B115+1,FALSE)</f>
        <v>18.946072246720579</v>
      </c>
      <c r="BN115" s="21">
        <f>VLOOKUP(BN$6,'MonteCarlo Policy Paths'!$N$2:$S$31,$B115+1,FALSE)</f>
        <v>19.920985834119051</v>
      </c>
      <c r="BO115" s="21">
        <f>VLOOKUP(BO$6,'MonteCarlo Policy Paths'!$N$2:$S$31,$B115+1,FALSE)</f>
        <v>20.944710352814074</v>
      </c>
      <c r="BP115" s="21">
        <f>VLOOKUP(BP$6,'MonteCarlo Policy Paths'!$N$2:$S$31,$B115+1,FALSE)</f>
        <v>22.017919567056939</v>
      </c>
      <c r="BQ115" s="21">
        <f>VLOOKUP(BQ$6,'MonteCarlo Policy Paths'!$N$2:$S$31,$B115+1,FALSE)</f>
        <v>23.125382269476081</v>
      </c>
      <c r="BR115" s="21">
        <f>VLOOKUP(BR$6,'MonteCarlo Policy Paths'!$N$2:$S$31,$B115+1,FALSE)</f>
        <v>24.222533249319248</v>
      </c>
      <c r="BS115" s="21">
        <f>VLOOKUP(BS$6,'MonteCarlo Policy Paths'!$N$2:$S$31,$B115+1,FALSE)</f>
        <v>25.344600035724898</v>
      </c>
      <c r="BT115" s="21">
        <f>VLOOKUP(BT$6,'MonteCarlo Policy Paths'!$N$2:$S$31,$B115+1,FALSE)</f>
        <v>26.511875533452777</v>
      </c>
      <c r="BU115" s="21">
        <f>VLOOKUP(BU$6,'MonteCarlo Policy Paths'!$N$2:$S$31,$B115+1,FALSE)</f>
        <v>27.727543772426976</v>
      </c>
      <c r="BV115" s="21">
        <f>VLOOKUP(BV$6,'MonteCarlo Policy Paths'!$N$2:$S$31,$B115+1,FALSE)</f>
        <v>29.105872242644537</v>
      </c>
      <c r="BW115" s="21">
        <f>VLOOKUP(BW$6,'MonteCarlo Policy Paths'!$N$2:$S$31,$B115+1,FALSE)</f>
        <v>30.561165854776764</v>
      </c>
      <c r="BX115" s="21">
        <f>VLOOKUP(BX$6,'MonteCarlo Policy Paths'!$N$2:$S$31,$B115+1,FALSE)</f>
        <v>32.089224147515601</v>
      </c>
      <c r="BY115" s="21">
        <f>VLOOKUP(BY$6,'MonteCarlo Policy Paths'!$N$2:$S$31,$B115+1,FALSE)</f>
        <v>33.693685354891386</v>
      </c>
      <c r="BZ115" s="21">
        <f>VLOOKUP(BZ$6,'MonteCarlo Policy Paths'!$N$2:$S$31,$B115+1,FALSE)</f>
        <v>35.378369622635958</v>
      </c>
      <c r="CA115" s="21">
        <f>VLOOKUP(CA$6,'MonteCarlo Policy Paths'!$N$2:$S$31,$B115+1,FALSE)</f>
        <v>37.147288103767757</v>
      </c>
      <c r="CB115" s="21">
        <f>VLOOKUP(CB$6,'MonteCarlo Policy Paths'!$N$2:$S$31,$B115+1,FALSE)</f>
        <v>39.004652508956148</v>
      </c>
      <c r="CC115" s="21">
        <f>VLOOKUP(CC$6,'MonteCarlo Policy Paths'!$N$2:$S$31,$B115+1,FALSE)</f>
        <v>40.954885134403959</v>
      </c>
      <c r="CD115" s="21">
        <f>VLOOKUP(CD$6,'MonteCarlo Policy Paths'!$N$2:$S$31,$B115+1,FALSE)</f>
        <v>43.002629391124159</v>
      </c>
      <c r="CE115" s="21">
        <f>VLOOKUP(CE$6,'MonteCarlo Policy Paths'!$N$2:$S$31,$B115+1,FALSE)</f>
        <v>45.152760860680367</v>
      </c>
      <c r="CF115" s="21">
        <f>VLOOKUP(CF$6,'MonteCarlo Policy Paths'!$N$2:$S$31,$B115+1,FALSE)</f>
        <v>47.410398903714388</v>
      </c>
      <c r="CG115" s="21">
        <f>VLOOKUP(CG$6,'MonteCarlo Policy Paths'!$N$2:$S$31,$B115+1,FALSE)</f>
        <v>49.780918848900107</v>
      </c>
      <c r="CH115" s="21">
        <f>VLOOKUP(CH$6,'MonteCarlo Policy Paths'!$N$2:$S$31,$B115+1,FALSE)</f>
        <v>52.269964791345117</v>
      </c>
      <c r="CI115" s="21">
        <f>VLOOKUP(CI$6,'MonteCarlo Policy Paths'!$N$2:$S$31,$B115+1,FALSE)</f>
        <v>54.883463030912374</v>
      </c>
      <c r="CJ115" s="21">
        <f>VLOOKUP(CJ$6,'MonteCarlo Policy Paths'!$N$2:$S$31,$B115+1,FALSE)</f>
        <v>57.627636182457998</v>
      </c>
      <c r="CK115" s="21">
        <f>VLOOKUP(CK$6,'MonteCarlo Policy Paths'!$N$2:$S$31,$B115+1,FALSE)</f>
        <v>60.509017991580897</v>
      </c>
      <c r="CL115" s="21">
        <f>VLOOKUP(CL$6,'MonteCarlo Policy Paths'!$N$2:$S$31,$B115+1,FALSE)</f>
        <v>63.534468891159946</v>
      </c>
      <c r="CM115" s="21">
        <f>VLOOKUP(CM$6,'MonteCarlo Policy Paths'!$N$2:$S$31,$B115+1,FALSE)</f>
        <v>66.711192335717939</v>
      </c>
      <c r="CN115" s="21">
        <f>VLOOKUP(CN$6,'MonteCarlo Policy Paths'!$N$2:$S$31,$B115+1,FALSE)</f>
        <v>70.04675195250384</v>
      </c>
      <c r="CO115" s="164">
        <f>VLOOKUP(CO$6,'MonteCarlo Policy Paths'!$N$2:$S$31,$B115+1,FALSE)</f>
        <v>73.54908955012904</v>
      </c>
      <c r="CQ115" s="163">
        <f>BM115*VLOOKUP(AI$6,'Greenhouse Gas Costs Avoided'!$A$2:$I$32,9,FALSE)</f>
        <v>1.2002386619007086</v>
      </c>
      <c r="CR115" s="21">
        <f>BN115*VLOOKUP(AJ$6,'Greenhouse Gas Costs Avoided'!$A$2:$I$32,9,FALSE)</f>
        <v>1.2619996941806579</v>
      </c>
      <c r="CS115" s="21">
        <f>BO115*VLOOKUP(AK$6,'Greenhouse Gas Costs Avoided'!$A$2:$I$32,9,FALSE)</f>
        <v>1.3268529118013257</v>
      </c>
      <c r="CT115" s="21">
        <f>BP115*VLOOKUP(AL$6,'Greenhouse Gas Costs Avoided'!$A$2:$I$32,9,FALSE)</f>
        <v>1.3948409979053111</v>
      </c>
      <c r="CU115" s="21">
        <f>BQ115*VLOOKUP(AM$6,'Greenhouse Gas Costs Avoided'!$A$2:$I$32,9,FALSE)</f>
        <v>1.464999051498006</v>
      </c>
      <c r="CV115" s="21">
        <f>BR115*VLOOKUP(AN$6,'Greenhouse Gas Costs Avoided'!$A$2:$I$32,9,FALSE)</f>
        <v>1.5345038547523033</v>
      </c>
      <c r="CW115" s="21">
        <f>BS115*VLOOKUP(AO$6,'Greenhouse Gas Costs Avoided'!$A$2:$I$32,9,FALSE)</f>
        <v>1.6055870809081549</v>
      </c>
      <c r="CX115" s="21">
        <f>BT115*VLOOKUP(AP$6,'Greenhouse Gas Costs Avoided'!$A$2:$I$32,9,FALSE)</f>
        <v>1.6795342908215394</v>
      </c>
      <c r="CY115" s="21">
        <f>BU115*VLOOKUP(AQ$6,'Greenhouse Gas Costs Avoided'!$A$2:$I$32,9,FALSE)</f>
        <v>1.7565471936259263</v>
      </c>
      <c r="CZ115" s="21">
        <f>BV115*VLOOKUP(AR$6,'Greenhouse Gas Costs Avoided'!$A$2:$I$32,9,FALSE)</f>
        <v>1.8438646648785721</v>
      </c>
      <c r="DA115" s="21">
        <f>BW115*VLOOKUP(AS$6,'Greenhouse Gas Costs Avoided'!$A$2:$I$32,9,FALSE)</f>
        <v>1.9360578981225007</v>
      </c>
      <c r="DB115" s="21">
        <f>BX115*VLOOKUP(AT$6,'Greenhouse Gas Costs Avoided'!$A$2:$I$32,9,FALSE)</f>
        <v>2.0328607930286258</v>
      </c>
      <c r="DC115" s="21">
        <f>BY115*VLOOKUP(AU$6,'Greenhouse Gas Costs Avoided'!$A$2:$I$32,9,FALSE)</f>
        <v>2.1345038326800574</v>
      </c>
      <c r="DD115" s="21">
        <f>BZ115*VLOOKUP(AV$6,'Greenhouse Gas Costs Avoided'!$A$2:$I$32,9,FALSE)</f>
        <v>2.2412290243140602</v>
      </c>
      <c r="DE115" s="21">
        <f>CA115*VLOOKUP(AW$6,'Greenhouse Gas Costs Avoided'!$A$2:$I$32,9,FALSE)</f>
        <v>2.3532904755297634</v>
      </c>
      <c r="DF115" s="21">
        <f>CB115*VLOOKUP(AX$6,'Greenhouse Gas Costs Avoided'!$A$2:$I$32,9,FALSE)</f>
        <v>2.4709549993062518</v>
      </c>
      <c r="DG115" s="21">
        <f>CC115*VLOOKUP(AY$6,'Greenhouse Gas Costs Avoided'!$A$2:$I$32,9,FALSE)</f>
        <v>2.5945027492715647</v>
      </c>
      <c r="DH115" s="21">
        <f>CD115*VLOOKUP(AZ$6,'Greenhouse Gas Costs Avoided'!$A$2:$I$32,9,FALSE)</f>
        <v>2.724227886735143</v>
      </c>
      <c r="DI115" s="21">
        <f>CE115*VLOOKUP(BA$6,'Greenhouse Gas Costs Avoided'!$A$2:$I$32,9,FALSE)</f>
        <v>2.8604392810719004</v>
      </c>
      <c r="DJ115" s="21">
        <f>CF115*VLOOKUP(BB$6,'Greenhouse Gas Costs Avoided'!$A$2:$I$32,9,FALSE)</f>
        <v>3.0034612451254952</v>
      </c>
      <c r="DK115" s="21">
        <f>CG115*VLOOKUP(BC$6,'Greenhouse Gas Costs Avoided'!$A$2:$I$32,9,FALSE)</f>
        <v>3.1536343073817701</v>
      </c>
      <c r="DL115" s="21">
        <f>CH115*VLOOKUP(BD$6,'Greenhouse Gas Costs Avoided'!$A$2:$I$32,9,FALSE)</f>
        <v>3.3113160227508591</v>
      </c>
      <c r="DM115" s="21">
        <f>CI115*VLOOKUP(BE$6,'Greenhouse Gas Costs Avoided'!$A$2:$I$32,9,FALSE)</f>
        <v>3.4768818238884021</v>
      </c>
      <c r="DN115" s="21">
        <f>CJ115*VLOOKUP(BF$6,'Greenhouse Gas Costs Avoided'!$A$2:$I$32,9,FALSE)</f>
        <v>3.6507259150828224</v>
      </c>
      <c r="DO115" s="21">
        <f>CK115*VLOOKUP(BG$6,'Greenhouse Gas Costs Avoided'!$A$2:$I$32,9,FALSE)</f>
        <v>3.8332622108369634</v>
      </c>
      <c r="DP115" s="21">
        <f>CL115*VLOOKUP(BH$6,'Greenhouse Gas Costs Avoided'!$A$2:$I$32,9,FALSE)</f>
        <v>4.0249253213788121</v>
      </c>
      <c r="DQ115" s="21">
        <f>CM115*VLOOKUP(BI$6,'Greenhouse Gas Costs Avoided'!$A$2:$I$32,9,FALSE)</f>
        <v>4.2261715874477526</v>
      </c>
      <c r="DR115" s="21">
        <f>CN115*VLOOKUP(BJ$6,'Greenhouse Gas Costs Avoided'!$A$2:$I$32,9,FALSE)</f>
        <v>4.4374801668201398</v>
      </c>
      <c r="DS115" s="164">
        <f>CO115*VLOOKUP(BK$6,'Greenhouse Gas Costs Avoided'!$A$2:$I$32,9,FALSE)</f>
        <v>4.6593541751611474</v>
      </c>
    </row>
    <row r="116" spans="1:123" x14ac:dyDescent="0.35">
      <c r="A116" s="174">
        <v>110</v>
      </c>
      <c r="B116" s="12">
        <v>3</v>
      </c>
      <c r="C116" s="175">
        <v>2023</v>
      </c>
      <c r="E116" s="20">
        <v>0</v>
      </c>
      <c r="F116" s="21">
        <v>82.346532180449415</v>
      </c>
      <c r="G116" s="21">
        <v>84.002844861871253</v>
      </c>
      <c r="H116" s="21">
        <v>85.659157543293105</v>
      </c>
      <c r="I116" s="21">
        <v>86.918851036576825</v>
      </c>
      <c r="J116" s="21">
        <v>88.178544529860531</v>
      </c>
      <c r="K116" s="21">
        <v>89.438238023144251</v>
      </c>
      <c r="L116" s="21">
        <v>90.697931516427971</v>
      </c>
      <c r="M116" s="21">
        <v>91.95762500971172</v>
      </c>
      <c r="N116" s="21">
        <v>93.21731850299544</v>
      </c>
      <c r="O116" s="21">
        <v>94.47701199627916</v>
      </c>
      <c r="P116" s="21">
        <v>95.73670548956288</v>
      </c>
      <c r="Q116" s="21">
        <v>96.996398982846586</v>
      </c>
      <c r="R116" s="21">
        <v>101.49317720655506</v>
      </c>
      <c r="S116" s="21">
        <v>104.21949379267882</v>
      </c>
      <c r="T116" s="21">
        <v>107.03810370059369</v>
      </c>
      <c r="U116" s="21">
        <v>109.92690053835344</v>
      </c>
      <c r="V116" s="21">
        <v>112.89757853003228</v>
      </c>
      <c r="W116" s="21">
        <v>115.91943874780665</v>
      </c>
      <c r="X116" s="21">
        <v>119.06733931122673</v>
      </c>
      <c r="Y116" s="21">
        <v>122.25496395468721</v>
      </c>
      <c r="Z116" s="21">
        <v>125.4992630232488</v>
      </c>
      <c r="AA116" s="21">
        <v>128.82380079097237</v>
      </c>
      <c r="AB116" s="21">
        <v>132.24028719953677</v>
      </c>
      <c r="AC116" s="21">
        <v>135.74155640209787</v>
      </c>
      <c r="AD116" s="21">
        <v>139.32654413598658</v>
      </c>
      <c r="AE116" s="21">
        <v>142.9856742986068</v>
      </c>
      <c r="AF116" s="21">
        <v>146.72361540812219</v>
      </c>
      <c r="AG116" s="22">
        <v>150.52284977717397</v>
      </c>
      <c r="AI116" s="20">
        <v>0</v>
      </c>
      <c r="AJ116" s="21">
        <v>5.2166744805659615</v>
      </c>
      <c r="AK116" s="21">
        <v>5.3216023247413169</v>
      </c>
      <c r="AL116" s="21">
        <v>5.4265301689166732</v>
      </c>
      <c r="AM116" s="21">
        <v>5.5063320831654474</v>
      </c>
      <c r="AN116" s="21">
        <v>5.5861339974142208</v>
      </c>
      <c r="AO116" s="21">
        <v>5.665935911662995</v>
      </c>
      <c r="AP116" s="21">
        <v>5.7457378259117702</v>
      </c>
      <c r="AQ116" s="21">
        <v>5.8255397401605462</v>
      </c>
      <c r="AR116" s="21">
        <v>5.9053416544093205</v>
      </c>
      <c r="AS116" s="21">
        <v>5.9851435686580947</v>
      </c>
      <c r="AT116" s="21">
        <v>6.0649454829068699</v>
      </c>
      <c r="AU116" s="21">
        <v>6.1447473971556432</v>
      </c>
      <c r="AV116" s="21">
        <v>6.4296194808152167</v>
      </c>
      <c r="AW116" s="21">
        <v>6.6023323538917609</v>
      </c>
      <c r="AX116" s="21">
        <v>6.7808920331878957</v>
      </c>
      <c r="AY116" s="21">
        <v>6.9638980729572149</v>
      </c>
      <c r="AZ116" s="21">
        <v>7.1520913053717949</v>
      </c>
      <c r="BA116" s="21">
        <v>7.3435269452765404</v>
      </c>
      <c r="BB116" s="21">
        <v>7.5429472742415475</v>
      </c>
      <c r="BC116" s="21">
        <v>7.744884134129272</v>
      </c>
      <c r="BD116" s="21">
        <v>7.950411333759269</v>
      </c>
      <c r="BE116" s="21">
        <v>8.161021676093501</v>
      </c>
      <c r="BF116" s="21">
        <v>8.3774569890184303</v>
      </c>
      <c r="BG116" s="21">
        <v>8.5992633142510115</v>
      </c>
      <c r="BH116" s="21">
        <v>8.8263732304711304</v>
      </c>
      <c r="BI116" s="21">
        <v>9.05818008905967</v>
      </c>
      <c r="BJ116" s="21">
        <v>9.2949796418706736</v>
      </c>
      <c r="BK116" s="22">
        <v>9.5356621388007277</v>
      </c>
      <c r="BM116" s="163">
        <f>VLOOKUP(BM$6,'MonteCarlo Policy Paths'!$N$2:$S$31,$B116+1,FALSE)</f>
        <v>24.400896901266854</v>
      </c>
      <c r="BN116" s="21">
        <f>VLOOKUP(BN$6,'MonteCarlo Policy Paths'!$N$2:$S$31,$B116+1,FALSE)</f>
        <v>27.277092285564247</v>
      </c>
      <c r="BO116" s="21">
        <f>VLOOKUP(BO$6,'MonteCarlo Policy Paths'!$N$2:$S$31,$B116+1,FALSE)</f>
        <v>30.488398193607274</v>
      </c>
      <c r="BP116" s="21">
        <f>VLOOKUP(BP$6,'MonteCarlo Policy Paths'!$N$2:$S$31,$B116+1,FALSE)</f>
        <v>34.070901710124843</v>
      </c>
      <c r="BQ116" s="21">
        <f>VLOOKUP(BQ$6,'MonteCarlo Policy Paths'!$N$2:$S$31,$B116+1,FALSE)</f>
        <v>38.049962908416198</v>
      </c>
      <c r="BR116" s="21">
        <f>VLOOKUP(BR$6,'MonteCarlo Policy Paths'!$N$2:$S$31,$B116+1,FALSE)</f>
        <v>42.441930627628253</v>
      </c>
      <c r="BS116" s="21">
        <f>VLOOKUP(BS$6,'MonteCarlo Policy Paths'!$N$2:$S$31,$B116+1,FALSE)</f>
        <v>47.302864628556662</v>
      </c>
      <c r="BT116" s="21">
        <f>VLOOKUP(BT$6,'MonteCarlo Policy Paths'!$N$2:$S$31,$B116+1,FALSE)</f>
        <v>52.715092471952183</v>
      </c>
      <c r="BU116" s="21">
        <f>VLOOKUP(BU$6,'MonteCarlo Policy Paths'!$N$2:$S$31,$B116+1,FALSE)</f>
        <v>58.737483764437521</v>
      </c>
      <c r="BV116" s="21">
        <f>VLOOKUP(BV$6,'MonteCarlo Policy Paths'!$N$2:$S$31,$B116+1,FALSE)</f>
        <v>65.512636340122413</v>
      </c>
      <c r="BW116" s="21">
        <f>VLOOKUP(BW$6,'MonteCarlo Policy Paths'!$N$2:$S$31,$B116+1,FALSE)</f>
        <v>73.079994851258945</v>
      </c>
      <c r="BX116" s="21">
        <f>VLOOKUP(BX$6,'MonteCarlo Policy Paths'!$N$2:$S$31,$B116+1,FALSE)</f>
        <v>81.527096411801594</v>
      </c>
      <c r="BY116" s="21">
        <f>VLOOKUP(BY$6,'MonteCarlo Policy Paths'!$N$2:$S$31,$B116+1,FALSE)</f>
        <v>90.963600198236662</v>
      </c>
      <c r="BZ116" s="21">
        <f>VLOOKUP(BZ$6,'MonteCarlo Policy Paths'!$N$2:$S$31,$B116+1,FALSE)</f>
        <v>101.49317720655506</v>
      </c>
      <c r="CA116" s="21">
        <f>VLOOKUP(CA$6,'MonteCarlo Policy Paths'!$N$2:$S$31,$B116+1,FALSE)</f>
        <v>104.21949379267882</v>
      </c>
      <c r="CB116" s="21">
        <f>VLOOKUP(CB$6,'MonteCarlo Policy Paths'!$N$2:$S$31,$B116+1,FALSE)</f>
        <v>107.03810370059369</v>
      </c>
      <c r="CC116" s="21">
        <f>VLOOKUP(CC$6,'MonteCarlo Policy Paths'!$N$2:$S$31,$B116+1,FALSE)</f>
        <v>109.92690053835344</v>
      </c>
      <c r="CD116" s="21">
        <f>VLOOKUP(CD$6,'MonteCarlo Policy Paths'!$N$2:$S$31,$B116+1,FALSE)</f>
        <v>112.89757853003228</v>
      </c>
      <c r="CE116" s="21">
        <f>VLOOKUP(CE$6,'MonteCarlo Policy Paths'!$N$2:$S$31,$B116+1,FALSE)</f>
        <v>115.91943874780665</v>
      </c>
      <c r="CF116" s="21">
        <f>VLOOKUP(CF$6,'MonteCarlo Policy Paths'!$N$2:$S$31,$B116+1,FALSE)</f>
        <v>119.06733931122673</v>
      </c>
      <c r="CG116" s="21">
        <f>VLOOKUP(CG$6,'MonteCarlo Policy Paths'!$N$2:$S$31,$B116+1,FALSE)</f>
        <v>122.25496395468721</v>
      </c>
      <c r="CH116" s="21">
        <f>VLOOKUP(CH$6,'MonteCarlo Policy Paths'!$N$2:$S$31,$B116+1,FALSE)</f>
        <v>125.4992630232488</v>
      </c>
      <c r="CI116" s="21">
        <f>VLOOKUP(CI$6,'MonteCarlo Policy Paths'!$N$2:$S$31,$B116+1,FALSE)</f>
        <v>128.82380079097237</v>
      </c>
      <c r="CJ116" s="21">
        <f>VLOOKUP(CJ$6,'MonteCarlo Policy Paths'!$N$2:$S$31,$B116+1,FALSE)</f>
        <v>132.24028719953677</v>
      </c>
      <c r="CK116" s="21">
        <f>VLOOKUP(CK$6,'MonteCarlo Policy Paths'!$N$2:$S$31,$B116+1,FALSE)</f>
        <v>135.74155640209787</v>
      </c>
      <c r="CL116" s="21">
        <f>VLOOKUP(CL$6,'MonteCarlo Policy Paths'!$N$2:$S$31,$B116+1,FALSE)</f>
        <v>139.32654413598658</v>
      </c>
      <c r="CM116" s="21">
        <f>VLOOKUP(CM$6,'MonteCarlo Policy Paths'!$N$2:$S$31,$B116+1,FALSE)</f>
        <v>142.9856742986068</v>
      </c>
      <c r="CN116" s="21">
        <f>VLOOKUP(CN$6,'MonteCarlo Policy Paths'!$N$2:$S$31,$B116+1,FALSE)</f>
        <v>146.72361540812219</v>
      </c>
      <c r="CO116" s="164">
        <f>VLOOKUP(CO$6,'MonteCarlo Policy Paths'!$N$2:$S$31,$B116+1,FALSE)</f>
        <v>150.52284977717397</v>
      </c>
      <c r="CQ116" s="163">
        <f>BM116*VLOOKUP(AI$6,'Greenhouse Gas Costs Avoided'!$A$2:$I$32,9,FALSE)</f>
        <v>1.5458032390340439</v>
      </c>
      <c r="CR116" s="21">
        <f>BN116*VLOOKUP(AJ$6,'Greenhouse Gas Costs Avoided'!$A$2:$I$32,9,FALSE)</f>
        <v>1.7280109734108424</v>
      </c>
      <c r="CS116" s="21">
        <f>BO116*VLOOKUP(AK$6,'Greenhouse Gas Costs Avoided'!$A$2:$I$32,9,FALSE)</f>
        <v>1.9314480476408618</v>
      </c>
      <c r="CT116" s="21">
        <f>BP116*VLOOKUP(AL$6,'Greenhouse Gas Costs Avoided'!$A$2:$I$32,9,FALSE)</f>
        <v>2.1584005880368746</v>
      </c>
      <c r="CU116" s="21">
        <f>BQ116*VLOOKUP(AM$6,'Greenhouse Gas Costs Avoided'!$A$2:$I$32,9,FALSE)</f>
        <v>2.4104751619151044</v>
      </c>
      <c r="CV116" s="21">
        <f>BR116*VLOOKUP(AN$6,'Greenhouse Gas Costs Avoided'!$A$2:$I$32,9,FALSE)</f>
        <v>2.6887074725371978</v>
      </c>
      <c r="CW116" s="21">
        <f>BS116*VLOOKUP(AO$6,'Greenhouse Gas Costs Avoided'!$A$2:$I$32,9,FALSE)</f>
        <v>2.996648920499946</v>
      </c>
      <c r="CX116" s="21">
        <f>BT116*VLOOKUP(AP$6,'Greenhouse Gas Costs Avoided'!$A$2:$I$32,9,FALSE)</f>
        <v>3.339514978438852</v>
      </c>
      <c r="CY116" s="21">
        <f>BU116*VLOOKUP(AQ$6,'Greenhouse Gas Costs Avoided'!$A$2:$I$32,9,FALSE)</f>
        <v>3.7210350514231747</v>
      </c>
      <c r="CZ116" s="21">
        <f>BV116*VLOOKUP(AR$6,'Greenhouse Gas Costs Avoided'!$A$2:$I$32,9,FALSE)</f>
        <v>4.1502427497639598</v>
      </c>
      <c r="DA116" s="21">
        <f>BW116*VLOOKUP(AS$6,'Greenhouse Gas Costs Avoided'!$A$2:$I$32,9,FALSE)</f>
        <v>4.6296369025600148</v>
      </c>
      <c r="DB116" s="21">
        <f>BX116*VLOOKUP(AT$6,'Greenhouse Gas Costs Avoided'!$A$2:$I$32,9,FALSE)</f>
        <v>5.1647630090130283</v>
      </c>
      <c r="DC116" s="21">
        <f>BY116*VLOOKUP(AU$6,'Greenhouse Gas Costs Avoided'!$A$2:$I$32,9,FALSE)</f>
        <v>5.7625680068068199</v>
      </c>
      <c r="DD116" s="21">
        <f>BZ116*VLOOKUP(AV$6,'Greenhouse Gas Costs Avoided'!$A$2:$I$32,9,FALSE)</f>
        <v>6.4296194808152167</v>
      </c>
      <c r="DE116" s="21">
        <f>CA116*VLOOKUP(AW$6,'Greenhouse Gas Costs Avoided'!$A$2:$I$32,9,FALSE)</f>
        <v>6.6023323538917609</v>
      </c>
      <c r="DF116" s="21">
        <f>CB116*VLOOKUP(AX$6,'Greenhouse Gas Costs Avoided'!$A$2:$I$32,9,FALSE)</f>
        <v>6.7808920331878957</v>
      </c>
      <c r="DG116" s="21">
        <f>CC116*VLOOKUP(AY$6,'Greenhouse Gas Costs Avoided'!$A$2:$I$32,9,FALSE)</f>
        <v>6.9638980729572149</v>
      </c>
      <c r="DH116" s="21">
        <f>CD116*VLOOKUP(AZ$6,'Greenhouse Gas Costs Avoided'!$A$2:$I$32,9,FALSE)</f>
        <v>7.1520913053717949</v>
      </c>
      <c r="DI116" s="21">
        <f>CE116*VLOOKUP(BA$6,'Greenhouse Gas Costs Avoided'!$A$2:$I$32,9,FALSE)</f>
        <v>7.3435269452765404</v>
      </c>
      <c r="DJ116" s="21">
        <f>CF116*VLOOKUP(BB$6,'Greenhouse Gas Costs Avoided'!$A$2:$I$32,9,FALSE)</f>
        <v>7.5429472742415475</v>
      </c>
      <c r="DK116" s="21">
        <f>CG116*VLOOKUP(BC$6,'Greenhouse Gas Costs Avoided'!$A$2:$I$32,9,FALSE)</f>
        <v>7.744884134129272</v>
      </c>
      <c r="DL116" s="21">
        <f>CH116*VLOOKUP(BD$6,'Greenhouse Gas Costs Avoided'!$A$2:$I$32,9,FALSE)</f>
        <v>7.950411333759269</v>
      </c>
      <c r="DM116" s="21">
        <f>CI116*VLOOKUP(BE$6,'Greenhouse Gas Costs Avoided'!$A$2:$I$32,9,FALSE)</f>
        <v>8.161021676093501</v>
      </c>
      <c r="DN116" s="21">
        <f>CJ116*VLOOKUP(BF$6,'Greenhouse Gas Costs Avoided'!$A$2:$I$32,9,FALSE)</f>
        <v>8.3774569890184303</v>
      </c>
      <c r="DO116" s="21">
        <f>CK116*VLOOKUP(BG$6,'Greenhouse Gas Costs Avoided'!$A$2:$I$32,9,FALSE)</f>
        <v>8.5992633142510115</v>
      </c>
      <c r="DP116" s="21">
        <f>CL116*VLOOKUP(BH$6,'Greenhouse Gas Costs Avoided'!$A$2:$I$32,9,FALSE)</f>
        <v>8.8263732304711304</v>
      </c>
      <c r="DQ116" s="21">
        <f>CM116*VLOOKUP(BI$6,'Greenhouse Gas Costs Avoided'!$A$2:$I$32,9,FALSE)</f>
        <v>9.05818008905967</v>
      </c>
      <c r="DR116" s="21">
        <f>CN116*VLOOKUP(BJ$6,'Greenhouse Gas Costs Avoided'!$A$2:$I$32,9,FALSE)</f>
        <v>9.2949796418706736</v>
      </c>
      <c r="DS116" s="164">
        <f>CO116*VLOOKUP(BK$6,'Greenhouse Gas Costs Avoided'!$A$2:$I$32,9,FALSE)</f>
        <v>9.5356621388007277</v>
      </c>
    </row>
    <row r="117" spans="1:123" x14ac:dyDescent="0.35">
      <c r="A117" s="174">
        <v>111</v>
      </c>
      <c r="B117" s="12">
        <v>3</v>
      </c>
      <c r="C117" s="175">
        <v>2023</v>
      </c>
      <c r="E117" s="20">
        <v>0</v>
      </c>
      <c r="F117" s="21">
        <v>82.346532180449415</v>
      </c>
      <c r="G117" s="21">
        <v>84.002844861871253</v>
      </c>
      <c r="H117" s="21">
        <v>85.659157543293105</v>
      </c>
      <c r="I117" s="21">
        <v>86.918851036576825</v>
      </c>
      <c r="J117" s="21">
        <v>88.178544529860531</v>
      </c>
      <c r="K117" s="21">
        <v>89.438238023144251</v>
      </c>
      <c r="L117" s="21">
        <v>90.697931516427971</v>
      </c>
      <c r="M117" s="21">
        <v>91.95762500971172</v>
      </c>
      <c r="N117" s="21">
        <v>93.21731850299544</v>
      </c>
      <c r="O117" s="21">
        <v>94.47701199627916</v>
      </c>
      <c r="P117" s="21">
        <v>95.73670548956288</v>
      </c>
      <c r="Q117" s="21">
        <v>96.996398982846586</v>
      </c>
      <c r="R117" s="21">
        <v>101.49317720655506</v>
      </c>
      <c r="S117" s="21">
        <v>104.21949379267882</v>
      </c>
      <c r="T117" s="21">
        <v>107.03810370059369</v>
      </c>
      <c r="U117" s="21">
        <v>109.92690053835344</v>
      </c>
      <c r="V117" s="21">
        <v>112.89757853003228</v>
      </c>
      <c r="W117" s="21">
        <v>115.91943874780665</v>
      </c>
      <c r="X117" s="21">
        <v>119.06733931122673</v>
      </c>
      <c r="Y117" s="21">
        <v>122.25496395468721</v>
      </c>
      <c r="Z117" s="21">
        <v>125.4992630232488</v>
      </c>
      <c r="AA117" s="21">
        <v>128.82380079097237</v>
      </c>
      <c r="AB117" s="21">
        <v>132.24028719953677</v>
      </c>
      <c r="AC117" s="21">
        <v>135.74155640209787</v>
      </c>
      <c r="AD117" s="21">
        <v>139.32654413598658</v>
      </c>
      <c r="AE117" s="21">
        <v>142.9856742986068</v>
      </c>
      <c r="AF117" s="21">
        <v>146.72361540812219</v>
      </c>
      <c r="AG117" s="22">
        <v>150.52284977717397</v>
      </c>
      <c r="AI117" s="20">
        <v>0</v>
      </c>
      <c r="AJ117" s="21">
        <v>5.2166744805659615</v>
      </c>
      <c r="AK117" s="21">
        <v>5.3216023247413169</v>
      </c>
      <c r="AL117" s="21">
        <v>5.4265301689166732</v>
      </c>
      <c r="AM117" s="21">
        <v>5.5063320831654474</v>
      </c>
      <c r="AN117" s="21">
        <v>5.5861339974142208</v>
      </c>
      <c r="AO117" s="21">
        <v>5.665935911662995</v>
      </c>
      <c r="AP117" s="21">
        <v>5.7457378259117702</v>
      </c>
      <c r="AQ117" s="21">
        <v>5.8255397401605462</v>
      </c>
      <c r="AR117" s="21">
        <v>5.9053416544093205</v>
      </c>
      <c r="AS117" s="21">
        <v>5.9851435686580947</v>
      </c>
      <c r="AT117" s="21">
        <v>6.0649454829068699</v>
      </c>
      <c r="AU117" s="21">
        <v>6.1447473971556432</v>
      </c>
      <c r="AV117" s="21">
        <v>6.4296194808152167</v>
      </c>
      <c r="AW117" s="21">
        <v>6.6023323538917609</v>
      </c>
      <c r="AX117" s="21">
        <v>6.7808920331878957</v>
      </c>
      <c r="AY117" s="21">
        <v>6.9638980729572149</v>
      </c>
      <c r="AZ117" s="21">
        <v>7.1520913053717949</v>
      </c>
      <c r="BA117" s="21">
        <v>7.3435269452765404</v>
      </c>
      <c r="BB117" s="21">
        <v>7.5429472742415475</v>
      </c>
      <c r="BC117" s="21">
        <v>7.744884134129272</v>
      </c>
      <c r="BD117" s="21">
        <v>7.950411333759269</v>
      </c>
      <c r="BE117" s="21">
        <v>8.161021676093501</v>
      </c>
      <c r="BF117" s="21">
        <v>8.3774569890184303</v>
      </c>
      <c r="BG117" s="21">
        <v>8.5992633142510115</v>
      </c>
      <c r="BH117" s="21">
        <v>8.8263732304711304</v>
      </c>
      <c r="BI117" s="21">
        <v>9.05818008905967</v>
      </c>
      <c r="BJ117" s="21">
        <v>9.2949796418706736</v>
      </c>
      <c r="BK117" s="22">
        <v>9.5356621388007277</v>
      </c>
      <c r="BM117" s="163">
        <f>VLOOKUP(BM$6,'MonteCarlo Policy Paths'!$N$2:$S$31,$B117+1,FALSE)</f>
        <v>24.400896901266854</v>
      </c>
      <c r="BN117" s="21">
        <f>VLOOKUP(BN$6,'MonteCarlo Policy Paths'!$N$2:$S$31,$B117+1,FALSE)</f>
        <v>27.277092285564247</v>
      </c>
      <c r="BO117" s="21">
        <f>VLOOKUP(BO$6,'MonteCarlo Policy Paths'!$N$2:$S$31,$B117+1,FALSE)</f>
        <v>30.488398193607274</v>
      </c>
      <c r="BP117" s="21">
        <f>VLOOKUP(BP$6,'MonteCarlo Policy Paths'!$N$2:$S$31,$B117+1,FALSE)</f>
        <v>34.070901710124843</v>
      </c>
      <c r="BQ117" s="21">
        <f>VLOOKUP(BQ$6,'MonteCarlo Policy Paths'!$N$2:$S$31,$B117+1,FALSE)</f>
        <v>38.049962908416198</v>
      </c>
      <c r="BR117" s="21">
        <f>VLOOKUP(BR$6,'MonteCarlo Policy Paths'!$N$2:$S$31,$B117+1,FALSE)</f>
        <v>42.441930627628253</v>
      </c>
      <c r="BS117" s="21">
        <f>VLOOKUP(BS$6,'MonteCarlo Policy Paths'!$N$2:$S$31,$B117+1,FALSE)</f>
        <v>47.302864628556662</v>
      </c>
      <c r="BT117" s="21">
        <f>VLOOKUP(BT$6,'MonteCarlo Policy Paths'!$N$2:$S$31,$B117+1,FALSE)</f>
        <v>52.715092471952183</v>
      </c>
      <c r="BU117" s="21">
        <f>VLOOKUP(BU$6,'MonteCarlo Policy Paths'!$N$2:$S$31,$B117+1,FALSE)</f>
        <v>58.737483764437521</v>
      </c>
      <c r="BV117" s="21">
        <f>VLOOKUP(BV$6,'MonteCarlo Policy Paths'!$N$2:$S$31,$B117+1,FALSE)</f>
        <v>65.512636340122413</v>
      </c>
      <c r="BW117" s="21">
        <f>VLOOKUP(BW$6,'MonteCarlo Policy Paths'!$N$2:$S$31,$B117+1,FALSE)</f>
        <v>73.079994851258945</v>
      </c>
      <c r="BX117" s="21">
        <f>VLOOKUP(BX$6,'MonteCarlo Policy Paths'!$N$2:$S$31,$B117+1,FALSE)</f>
        <v>81.527096411801594</v>
      </c>
      <c r="BY117" s="21">
        <f>VLOOKUP(BY$6,'MonteCarlo Policy Paths'!$N$2:$S$31,$B117+1,FALSE)</f>
        <v>90.963600198236662</v>
      </c>
      <c r="BZ117" s="21">
        <f>VLOOKUP(BZ$6,'MonteCarlo Policy Paths'!$N$2:$S$31,$B117+1,FALSE)</f>
        <v>101.49317720655506</v>
      </c>
      <c r="CA117" s="21">
        <f>VLOOKUP(CA$6,'MonteCarlo Policy Paths'!$N$2:$S$31,$B117+1,FALSE)</f>
        <v>104.21949379267882</v>
      </c>
      <c r="CB117" s="21">
        <f>VLOOKUP(CB$6,'MonteCarlo Policy Paths'!$N$2:$S$31,$B117+1,FALSE)</f>
        <v>107.03810370059369</v>
      </c>
      <c r="CC117" s="21">
        <f>VLOOKUP(CC$6,'MonteCarlo Policy Paths'!$N$2:$S$31,$B117+1,FALSE)</f>
        <v>109.92690053835344</v>
      </c>
      <c r="CD117" s="21">
        <f>VLOOKUP(CD$6,'MonteCarlo Policy Paths'!$N$2:$S$31,$B117+1,FALSE)</f>
        <v>112.89757853003228</v>
      </c>
      <c r="CE117" s="21">
        <f>VLOOKUP(CE$6,'MonteCarlo Policy Paths'!$N$2:$S$31,$B117+1,FALSE)</f>
        <v>115.91943874780665</v>
      </c>
      <c r="CF117" s="21">
        <f>VLOOKUP(CF$6,'MonteCarlo Policy Paths'!$N$2:$S$31,$B117+1,FALSE)</f>
        <v>119.06733931122673</v>
      </c>
      <c r="CG117" s="21">
        <f>VLOOKUP(CG$6,'MonteCarlo Policy Paths'!$N$2:$S$31,$B117+1,FALSE)</f>
        <v>122.25496395468721</v>
      </c>
      <c r="CH117" s="21">
        <f>VLOOKUP(CH$6,'MonteCarlo Policy Paths'!$N$2:$S$31,$B117+1,FALSE)</f>
        <v>125.4992630232488</v>
      </c>
      <c r="CI117" s="21">
        <f>VLOOKUP(CI$6,'MonteCarlo Policy Paths'!$N$2:$S$31,$B117+1,FALSE)</f>
        <v>128.82380079097237</v>
      </c>
      <c r="CJ117" s="21">
        <f>VLOOKUP(CJ$6,'MonteCarlo Policy Paths'!$N$2:$S$31,$B117+1,FALSE)</f>
        <v>132.24028719953677</v>
      </c>
      <c r="CK117" s="21">
        <f>VLOOKUP(CK$6,'MonteCarlo Policy Paths'!$N$2:$S$31,$B117+1,FALSE)</f>
        <v>135.74155640209787</v>
      </c>
      <c r="CL117" s="21">
        <f>VLOOKUP(CL$6,'MonteCarlo Policy Paths'!$N$2:$S$31,$B117+1,FALSE)</f>
        <v>139.32654413598658</v>
      </c>
      <c r="CM117" s="21">
        <f>VLOOKUP(CM$6,'MonteCarlo Policy Paths'!$N$2:$S$31,$B117+1,FALSE)</f>
        <v>142.9856742986068</v>
      </c>
      <c r="CN117" s="21">
        <f>VLOOKUP(CN$6,'MonteCarlo Policy Paths'!$N$2:$S$31,$B117+1,FALSE)</f>
        <v>146.72361540812219</v>
      </c>
      <c r="CO117" s="164">
        <f>VLOOKUP(CO$6,'MonteCarlo Policy Paths'!$N$2:$S$31,$B117+1,FALSE)</f>
        <v>150.52284977717397</v>
      </c>
      <c r="CQ117" s="163">
        <f>BM117*VLOOKUP(AI$6,'Greenhouse Gas Costs Avoided'!$A$2:$I$32,9,FALSE)</f>
        <v>1.5458032390340439</v>
      </c>
      <c r="CR117" s="21">
        <f>BN117*VLOOKUP(AJ$6,'Greenhouse Gas Costs Avoided'!$A$2:$I$32,9,FALSE)</f>
        <v>1.7280109734108424</v>
      </c>
      <c r="CS117" s="21">
        <f>BO117*VLOOKUP(AK$6,'Greenhouse Gas Costs Avoided'!$A$2:$I$32,9,FALSE)</f>
        <v>1.9314480476408618</v>
      </c>
      <c r="CT117" s="21">
        <f>BP117*VLOOKUP(AL$6,'Greenhouse Gas Costs Avoided'!$A$2:$I$32,9,FALSE)</f>
        <v>2.1584005880368746</v>
      </c>
      <c r="CU117" s="21">
        <f>BQ117*VLOOKUP(AM$6,'Greenhouse Gas Costs Avoided'!$A$2:$I$32,9,FALSE)</f>
        <v>2.4104751619151044</v>
      </c>
      <c r="CV117" s="21">
        <f>BR117*VLOOKUP(AN$6,'Greenhouse Gas Costs Avoided'!$A$2:$I$32,9,FALSE)</f>
        <v>2.6887074725371978</v>
      </c>
      <c r="CW117" s="21">
        <f>BS117*VLOOKUP(AO$6,'Greenhouse Gas Costs Avoided'!$A$2:$I$32,9,FALSE)</f>
        <v>2.996648920499946</v>
      </c>
      <c r="CX117" s="21">
        <f>BT117*VLOOKUP(AP$6,'Greenhouse Gas Costs Avoided'!$A$2:$I$32,9,FALSE)</f>
        <v>3.339514978438852</v>
      </c>
      <c r="CY117" s="21">
        <f>BU117*VLOOKUP(AQ$6,'Greenhouse Gas Costs Avoided'!$A$2:$I$32,9,FALSE)</f>
        <v>3.7210350514231747</v>
      </c>
      <c r="CZ117" s="21">
        <f>BV117*VLOOKUP(AR$6,'Greenhouse Gas Costs Avoided'!$A$2:$I$32,9,FALSE)</f>
        <v>4.1502427497639598</v>
      </c>
      <c r="DA117" s="21">
        <f>BW117*VLOOKUP(AS$6,'Greenhouse Gas Costs Avoided'!$A$2:$I$32,9,FALSE)</f>
        <v>4.6296369025600148</v>
      </c>
      <c r="DB117" s="21">
        <f>BX117*VLOOKUP(AT$6,'Greenhouse Gas Costs Avoided'!$A$2:$I$32,9,FALSE)</f>
        <v>5.1647630090130283</v>
      </c>
      <c r="DC117" s="21">
        <f>BY117*VLOOKUP(AU$6,'Greenhouse Gas Costs Avoided'!$A$2:$I$32,9,FALSE)</f>
        <v>5.7625680068068199</v>
      </c>
      <c r="DD117" s="21">
        <f>BZ117*VLOOKUP(AV$6,'Greenhouse Gas Costs Avoided'!$A$2:$I$32,9,FALSE)</f>
        <v>6.4296194808152167</v>
      </c>
      <c r="DE117" s="21">
        <f>CA117*VLOOKUP(AW$6,'Greenhouse Gas Costs Avoided'!$A$2:$I$32,9,FALSE)</f>
        <v>6.6023323538917609</v>
      </c>
      <c r="DF117" s="21">
        <f>CB117*VLOOKUP(AX$6,'Greenhouse Gas Costs Avoided'!$A$2:$I$32,9,FALSE)</f>
        <v>6.7808920331878957</v>
      </c>
      <c r="DG117" s="21">
        <f>CC117*VLOOKUP(AY$6,'Greenhouse Gas Costs Avoided'!$A$2:$I$32,9,FALSE)</f>
        <v>6.9638980729572149</v>
      </c>
      <c r="DH117" s="21">
        <f>CD117*VLOOKUP(AZ$6,'Greenhouse Gas Costs Avoided'!$A$2:$I$32,9,FALSE)</f>
        <v>7.1520913053717949</v>
      </c>
      <c r="DI117" s="21">
        <f>CE117*VLOOKUP(BA$6,'Greenhouse Gas Costs Avoided'!$A$2:$I$32,9,FALSE)</f>
        <v>7.3435269452765404</v>
      </c>
      <c r="DJ117" s="21">
        <f>CF117*VLOOKUP(BB$6,'Greenhouse Gas Costs Avoided'!$A$2:$I$32,9,FALSE)</f>
        <v>7.5429472742415475</v>
      </c>
      <c r="DK117" s="21">
        <f>CG117*VLOOKUP(BC$6,'Greenhouse Gas Costs Avoided'!$A$2:$I$32,9,FALSE)</f>
        <v>7.744884134129272</v>
      </c>
      <c r="DL117" s="21">
        <f>CH117*VLOOKUP(BD$6,'Greenhouse Gas Costs Avoided'!$A$2:$I$32,9,FALSE)</f>
        <v>7.950411333759269</v>
      </c>
      <c r="DM117" s="21">
        <f>CI117*VLOOKUP(BE$6,'Greenhouse Gas Costs Avoided'!$A$2:$I$32,9,FALSE)</f>
        <v>8.161021676093501</v>
      </c>
      <c r="DN117" s="21">
        <f>CJ117*VLOOKUP(BF$6,'Greenhouse Gas Costs Avoided'!$A$2:$I$32,9,FALSE)</f>
        <v>8.3774569890184303</v>
      </c>
      <c r="DO117" s="21">
        <f>CK117*VLOOKUP(BG$6,'Greenhouse Gas Costs Avoided'!$A$2:$I$32,9,FALSE)</f>
        <v>8.5992633142510115</v>
      </c>
      <c r="DP117" s="21">
        <f>CL117*VLOOKUP(BH$6,'Greenhouse Gas Costs Avoided'!$A$2:$I$32,9,FALSE)</f>
        <v>8.8263732304711304</v>
      </c>
      <c r="DQ117" s="21">
        <f>CM117*VLOOKUP(BI$6,'Greenhouse Gas Costs Avoided'!$A$2:$I$32,9,FALSE)</f>
        <v>9.05818008905967</v>
      </c>
      <c r="DR117" s="21">
        <f>CN117*VLOOKUP(BJ$6,'Greenhouse Gas Costs Avoided'!$A$2:$I$32,9,FALSE)</f>
        <v>9.2949796418706736</v>
      </c>
      <c r="DS117" s="164">
        <f>CO117*VLOOKUP(BK$6,'Greenhouse Gas Costs Avoided'!$A$2:$I$32,9,FALSE)</f>
        <v>9.5356621388007277</v>
      </c>
    </row>
    <row r="118" spans="1:123" x14ac:dyDescent="0.35">
      <c r="A118" s="174">
        <v>112</v>
      </c>
      <c r="B118" s="12">
        <v>2</v>
      </c>
      <c r="C118" s="175">
        <v>2023</v>
      </c>
      <c r="E118" s="20">
        <v>0</v>
      </c>
      <c r="F118" s="21">
        <v>82.346532180449415</v>
      </c>
      <c r="G118" s="21">
        <v>84.002844861871253</v>
      </c>
      <c r="H118" s="21">
        <v>85.659157543293105</v>
      </c>
      <c r="I118" s="21">
        <v>86.918851036576825</v>
      </c>
      <c r="J118" s="21">
        <v>88.178544529860531</v>
      </c>
      <c r="K118" s="21">
        <v>89.438238023144251</v>
      </c>
      <c r="L118" s="21">
        <v>90.697931516427971</v>
      </c>
      <c r="M118" s="21">
        <v>91.95762500971172</v>
      </c>
      <c r="N118" s="21">
        <v>93.21731850299544</v>
      </c>
      <c r="O118" s="21">
        <v>94.47701199627916</v>
      </c>
      <c r="P118" s="21">
        <v>95.73670548956288</v>
      </c>
      <c r="Q118" s="21">
        <v>96.996398982846586</v>
      </c>
      <c r="R118" s="21">
        <v>98.25609247613032</v>
      </c>
      <c r="S118" s="21">
        <v>99.65157958594628</v>
      </c>
      <c r="T118" s="21">
        <v>101.04706669576224</v>
      </c>
      <c r="U118" s="21">
        <v>102.4425538055782</v>
      </c>
      <c r="V118" s="21">
        <v>103.83804091539416</v>
      </c>
      <c r="W118" s="21">
        <v>105.23352802521011</v>
      </c>
      <c r="X118" s="21">
        <v>106.47156953138905</v>
      </c>
      <c r="Y118" s="21">
        <v>107.709611037568</v>
      </c>
      <c r="Z118" s="21">
        <v>108.94765254374694</v>
      </c>
      <c r="AA118" s="21">
        <v>110.18569404992589</v>
      </c>
      <c r="AB118" s="21">
        <v>111.42373555610482</v>
      </c>
      <c r="AC118" s="21">
        <v>112.86811731331359</v>
      </c>
      <c r="AD118" s="21">
        <v>114.31249907052236</v>
      </c>
      <c r="AE118" s="21">
        <v>115.75688082773114</v>
      </c>
      <c r="AF118" s="21">
        <v>117.20126258493991</v>
      </c>
      <c r="AG118" s="22">
        <v>120.41827982173916</v>
      </c>
      <c r="AI118" s="20">
        <v>0</v>
      </c>
      <c r="AJ118" s="21">
        <v>5.2166744805659615</v>
      </c>
      <c r="AK118" s="21">
        <v>5.3216023247413169</v>
      </c>
      <c r="AL118" s="21">
        <v>5.4265301689166732</v>
      </c>
      <c r="AM118" s="21">
        <v>5.5063320831654474</v>
      </c>
      <c r="AN118" s="21">
        <v>5.5861339974142208</v>
      </c>
      <c r="AO118" s="21">
        <v>5.665935911662995</v>
      </c>
      <c r="AP118" s="21">
        <v>5.7457378259117702</v>
      </c>
      <c r="AQ118" s="21">
        <v>5.8255397401605462</v>
      </c>
      <c r="AR118" s="21">
        <v>5.9053416544093205</v>
      </c>
      <c r="AS118" s="21">
        <v>5.9851435686580947</v>
      </c>
      <c r="AT118" s="21">
        <v>6.0649454829068699</v>
      </c>
      <c r="AU118" s="21">
        <v>6.1447473971556432</v>
      </c>
      <c r="AV118" s="21">
        <v>6.2245493114044184</v>
      </c>
      <c r="AW118" s="21">
        <v>6.312953786990386</v>
      </c>
      <c r="AX118" s="21">
        <v>6.4013582625763545</v>
      </c>
      <c r="AY118" s="21">
        <v>6.4897627381623222</v>
      </c>
      <c r="AZ118" s="21">
        <v>6.5781672137482907</v>
      </c>
      <c r="BA118" s="21">
        <v>6.6665716893342575</v>
      </c>
      <c r="BB118" s="21">
        <v>6.7450019445028957</v>
      </c>
      <c r="BC118" s="21">
        <v>6.8234321996715348</v>
      </c>
      <c r="BD118" s="21">
        <v>6.901862454840173</v>
      </c>
      <c r="BE118" s="21">
        <v>6.9802927100088112</v>
      </c>
      <c r="BF118" s="21">
        <v>7.0587229651774486</v>
      </c>
      <c r="BG118" s="21">
        <v>7.1502249295408609</v>
      </c>
      <c r="BH118" s="21">
        <v>7.2417268939042723</v>
      </c>
      <c r="BI118" s="21">
        <v>7.3332288582676846</v>
      </c>
      <c r="BJ118" s="21">
        <v>7.424730822631096</v>
      </c>
      <c r="BK118" s="22">
        <v>7.6285297110405814</v>
      </c>
      <c r="BM118" s="163">
        <f>VLOOKUP(BM$6,'MonteCarlo Policy Paths'!$N$2:$S$31,$B118+1,FALSE)</f>
        <v>23.967702867134744</v>
      </c>
      <c r="BN118" s="21">
        <f>VLOOKUP(BN$6,'MonteCarlo Policy Paths'!$N$2:$S$31,$B118+1,FALSE)</f>
        <v>26.317177955222718</v>
      </c>
      <c r="BO118" s="21">
        <f>VLOOKUP(BO$6,'MonteCarlo Policy Paths'!$N$2:$S$31,$B118+1,FALSE)</f>
        <v>28.893255238045125</v>
      </c>
      <c r="BP118" s="21">
        <f>VLOOKUP(BP$6,'MonteCarlo Policy Paths'!$N$2:$S$31,$B118+1,FALSE)</f>
        <v>31.715102246604285</v>
      </c>
      <c r="BQ118" s="21">
        <f>VLOOKUP(BQ$6,'MonteCarlo Policy Paths'!$N$2:$S$31,$B118+1,FALSE)</f>
        <v>34.790233856835599</v>
      </c>
      <c r="BR118" s="21">
        <f>VLOOKUP(BR$6,'MonteCarlo Policy Paths'!$N$2:$S$31,$B118+1,FALSE)</f>
        <v>38.117013285454661</v>
      </c>
      <c r="BS118" s="21">
        <f>VLOOKUP(BS$6,'MonteCarlo Policy Paths'!$N$2:$S$31,$B118+1,FALSE)</f>
        <v>41.72840612279375</v>
      </c>
      <c r="BT118" s="21">
        <f>VLOOKUP(BT$6,'MonteCarlo Policy Paths'!$N$2:$S$31,$B118+1,FALSE)</f>
        <v>45.677249983631562</v>
      </c>
      <c r="BU118" s="21">
        <f>VLOOKUP(BU$6,'MonteCarlo Policy Paths'!$N$2:$S$31,$B118+1,FALSE)</f>
        <v>49.99204890598088</v>
      </c>
      <c r="BV118" s="21">
        <f>VLOOKUP(BV$6,'MonteCarlo Policy Paths'!$N$2:$S$31,$B118+1,FALSE)</f>
        <v>54.768556811140854</v>
      </c>
      <c r="BW118" s="21">
        <f>VLOOKUP(BW$6,'MonteCarlo Policy Paths'!$N$2:$S$31,$B118+1,FALSE)</f>
        <v>60.010238214835042</v>
      </c>
      <c r="BX118" s="21">
        <f>VLOOKUP(BX$6,'MonteCarlo Policy Paths'!$N$2:$S$31,$B118+1,FALSE)</f>
        <v>65.75812779974207</v>
      </c>
      <c r="BY118" s="21">
        <f>VLOOKUP(BY$6,'MonteCarlo Policy Paths'!$N$2:$S$31,$B118+1,FALSE)</f>
        <v>72.066881159093455</v>
      </c>
      <c r="BZ118" s="21">
        <f>VLOOKUP(BZ$6,'MonteCarlo Policy Paths'!$N$2:$S$31,$B118+1,FALSE)</f>
        <v>78.981532638183737</v>
      </c>
      <c r="CA118" s="21">
        <f>VLOOKUP(CA$6,'MonteCarlo Policy Paths'!$N$2:$S$31,$B118+1,FALSE)</f>
        <v>81.252691038046251</v>
      </c>
      <c r="CB118" s="21">
        <f>VLOOKUP(CB$6,'MonteCarlo Policy Paths'!$N$2:$S$31,$B118+1,FALSE)</f>
        <v>83.604044111934414</v>
      </c>
      <c r="CC118" s="21">
        <f>VLOOKUP(CC$6,'MonteCarlo Policy Paths'!$N$2:$S$31,$B118+1,FALSE)</f>
        <v>86.018714380110126</v>
      </c>
      <c r="CD118" s="21">
        <f>VLOOKUP(CD$6,'MonteCarlo Policy Paths'!$N$2:$S$31,$B118+1,FALSE)</f>
        <v>88.506196331807388</v>
      </c>
      <c r="CE118" s="21">
        <f>VLOOKUP(CE$6,'MonteCarlo Policy Paths'!$N$2:$S$31,$B118+1,FALSE)</f>
        <v>91.042757806054695</v>
      </c>
      <c r="CF118" s="21">
        <f>VLOOKUP(CF$6,'MonteCarlo Policy Paths'!$N$2:$S$31,$B118+1,FALSE)</f>
        <v>93.687547211990633</v>
      </c>
      <c r="CG118" s="21">
        <f>VLOOKUP(CG$6,'MonteCarlo Policy Paths'!$N$2:$S$31,$B118+1,FALSE)</f>
        <v>96.373095170621937</v>
      </c>
      <c r="CH118" s="21">
        <f>VLOOKUP(CH$6,'MonteCarlo Policy Paths'!$N$2:$S$31,$B118+1,FALSE)</f>
        <v>99.112987273548597</v>
      </c>
      <c r="CI118" s="21">
        <f>VLOOKUP(CI$6,'MonteCarlo Policy Paths'!$N$2:$S$31,$B118+1,FALSE)</f>
        <v>101.92614153054797</v>
      </c>
      <c r="CJ118" s="21">
        <f>VLOOKUP(CJ$6,'MonteCarlo Policy Paths'!$N$2:$S$31,$B118+1,FALSE)</f>
        <v>104.82221793361833</v>
      </c>
      <c r="CK118" s="21">
        <f>VLOOKUP(CK$6,'MonteCarlo Policy Paths'!$N$2:$S$31,$B118+1,FALSE)</f>
        <v>107.79595653596101</v>
      </c>
      <c r="CL118" s="21">
        <f>VLOOKUP(CL$6,'MonteCarlo Policy Paths'!$N$2:$S$31,$B118+1,FALSE)</f>
        <v>110.84691133589952</v>
      </c>
      <c r="CM118" s="21">
        <f>VLOOKUP(CM$6,'MonteCarlo Policy Paths'!$N$2:$S$31,$B118+1,FALSE)</f>
        <v>113.96784710075578</v>
      </c>
      <c r="CN118" s="21">
        <f>VLOOKUP(CN$6,'MonteCarlo Policy Paths'!$N$2:$S$31,$B118+1,FALSE)</f>
        <v>117.16284845198182</v>
      </c>
      <c r="CO118" s="164">
        <f>VLOOKUP(CO$6,'MonteCarlo Policy Paths'!$N$2:$S$31,$B118+1,FALSE)</f>
        <v>120.41827982173916</v>
      </c>
      <c r="CQ118" s="163">
        <f>BM118*VLOOKUP(AI$6,'Greenhouse Gas Costs Avoided'!$A$2:$I$32,9,FALSE)</f>
        <v>1.5183602829902079</v>
      </c>
      <c r="CR118" s="21">
        <f>BN118*VLOOKUP(AJ$6,'Greenhouse Gas Costs Avoided'!$A$2:$I$32,9,FALSE)</f>
        <v>1.6672001480120395</v>
      </c>
      <c r="CS118" s="21">
        <f>BO118*VLOOKUP(AK$6,'Greenhouse Gas Costs Avoided'!$A$2:$I$32,9,FALSE)</f>
        <v>1.8303953216936328</v>
      </c>
      <c r="CT118" s="21">
        <f>BP118*VLOOKUP(AL$6,'Greenhouse Gas Costs Avoided'!$A$2:$I$32,9,FALSE)</f>
        <v>2.0091600721673259</v>
      </c>
      <c r="CU118" s="21">
        <f>BQ118*VLOOKUP(AM$6,'Greenhouse Gas Costs Avoided'!$A$2:$I$32,9,FALSE)</f>
        <v>2.2039704688009323</v>
      </c>
      <c r="CV118" s="21">
        <f>BR118*VLOOKUP(AN$6,'Greenhouse Gas Costs Avoided'!$A$2:$I$32,9,FALSE)</f>
        <v>2.4147228209427172</v>
      </c>
      <c r="CW118" s="21">
        <f>BS118*VLOOKUP(AO$6,'Greenhouse Gas Costs Avoided'!$A$2:$I$32,9,FALSE)</f>
        <v>2.6435055074141016</v>
      </c>
      <c r="CX118" s="21">
        <f>BT118*VLOOKUP(AP$6,'Greenhouse Gas Costs Avoided'!$A$2:$I$32,9,FALSE)</f>
        <v>2.8936658050138946</v>
      </c>
      <c r="CY118" s="21">
        <f>BU118*VLOOKUP(AQ$6,'Greenhouse Gas Costs Avoided'!$A$2:$I$32,9,FALSE)</f>
        <v>3.1670094520501597</v>
      </c>
      <c r="CZ118" s="21">
        <f>BV118*VLOOKUP(AR$6,'Greenhouse Gas Costs Avoided'!$A$2:$I$32,9,FALSE)</f>
        <v>3.4696024846318703</v>
      </c>
      <c r="DA118" s="21">
        <f>BW118*VLOOKUP(AS$6,'Greenhouse Gas Costs Avoided'!$A$2:$I$32,9,FALSE)</f>
        <v>3.8016643807416939</v>
      </c>
      <c r="DB118" s="21">
        <f>BX118*VLOOKUP(AT$6,'Greenhouse Gas Costs Avoided'!$A$2:$I$32,9,FALSE)</f>
        <v>4.1657946983243246</v>
      </c>
      <c r="DC118" s="21">
        <f>BY118*VLOOKUP(AU$6,'Greenhouse Gas Costs Avoided'!$A$2:$I$32,9,FALSE)</f>
        <v>4.5654558835919028</v>
      </c>
      <c r="DD118" s="21">
        <f>BZ118*VLOOKUP(AV$6,'Greenhouse Gas Costs Avoided'!$A$2:$I$32,9,FALSE)</f>
        <v>5.0035008741682265</v>
      </c>
      <c r="DE118" s="21">
        <f>CA118*VLOOKUP(AW$6,'Greenhouse Gas Costs Avoided'!$A$2:$I$32,9,FALSE)</f>
        <v>5.1473793563843691</v>
      </c>
      <c r="DF118" s="21">
        <f>CB118*VLOOKUP(AX$6,'Greenhouse Gas Costs Avoided'!$A$2:$I$32,9,FALSE)</f>
        <v>5.2963381923007766</v>
      </c>
      <c r="DG118" s="21">
        <f>CC118*VLOOKUP(AY$6,'Greenhouse Gas Costs Avoided'!$A$2:$I$32,9,FALSE)</f>
        <v>5.4493081891352544</v>
      </c>
      <c r="DH118" s="21">
        <f>CD118*VLOOKUP(AZ$6,'Greenhouse Gas Costs Avoided'!$A$2:$I$32,9,FALSE)</f>
        <v>5.606890825278958</v>
      </c>
      <c r="DI118" s="21">
        <f>CE118*VLOOKUP(BA$6,'Greenhouse Gas Costs Avoided'!$A$2:$I$32,9,FALSE)</f>
        <v>5.7675826620899597</v>
      </c>
      <c r="DJ118" s="21">
        <f>CF118*VLOOKUP(BB$6,'Greenhouse Gas Costs Avoided'!$A$2:$I$32,9,FALSE)</f>
        <v>5.935130766850258</v>
      </c>
      <c r="DK118" s="21">
        <f>CG118*VLOOKUP(BC$6,'Greenhouse Gas Costs Avoided'!$A$2:$I$32,9,FALSE)</f>
        <v>6.1052609366481567</v>
      </c>
      <c r="DL118" s="21">
        <f>CH118*VLOOKUP(BD$6,'Greenhouse Gas Costs Avoided'!$A$2:$I$32,9,FALSE)</f>
        <v>6.2788338222861402</v>
      </c>
      <c r="DM118" s="21">
        <f>CI118*VLOOKUP(BE$6,'Greenhouse Gas Costs Avoided'!$A$2:$I$32,9,FALSE)</f>
        <v>6.4570478846612929</v>
      </c>
      <c r="DN118" s="21">
        <f>CJ118*VLOOKUP(BF$6,'Greenhouse Gas Costs Avoided'!$A$2:$I$32,9,FALSE)</f>
        <v>6.6405150868084322</v>
      </c>
      <c r="DO118" s="21">
        <f>CK118*VLOOKUP(BG$6,'Greenhouse Gas Costs Avoided'!$A$2:$I$32,9,FALSE)</f>
        <v>6.8289022097138705</v>
      </c>
      <c r="DP118" s="21">
        <f>CL118*VLOOKUP(BH$6,'Greenhouse Gas Costs Avoided'!$A$2:$I$32,9,FALSE)</f>
        <v>7.0221809990540507</v>
      </c>
      <c r="DQ118" s="21">
        <f>CM118*VLOOKUP(BI$6,'Greenhouse Gas Costs Avoided'!$A$2:$I$32,9,FALSE)</f>
        <v>7.2198931009350886</v>
      </c>
      <c r="DR118" s="21">
        <f>CN118*VLOOKUP(BJ$6,'Greenhouse Gas Costs Avoided'!$A$2:$I$32,9,FALSE)</f>
        <v>7.4222972772007143</v>
      </c>
      <c r="DS118" s="164">
        <f>CO118*VLOOKUP(BK$6,'Greenhouse Gas Costs Avoided'!$A$2:$I$32,9,FALSE)</f>
        <v>7.6285297110405814</v>
      </c>
    </row>
    <row r="119" spans="1:123" x14ac:dyDescent="0.35">
      <c r="A119" s="174">
        <v>113</v>
      </c>
      <c r="B119" s="12">
        <v>3</v>
      </c>
      <c r="C119" s="175">
        <v>2023</v>
      </c>
      <c r="E119" s="20">
        <v>0</v>
      </c>
      <c r="F119" s="21">
        <v>82.346532180449415</v>
      </c>
      <c r="G119" s="21">
        <v>84.002844861871253</v>
      </c>
      <c r="H119" s="21">
        <v>85.659157543293105</v>
      </c>
      <c r="I119" s="21">
        <v>86.918851036576825</v>
      </c>
      <c r="J119" s="21">
        <v>88.178544529860531</v>
      </c>
      <c r="K119" s="21">
        <v>89.438238023144251</v>
      </c>
      <c r="L119" s="21">
        <v>90.697931516427971</v>
      </c>
      <c r="M119" s="21">
        <v>91.95762500971172</v>
      </c>
      <c r="N119" s="21">
        <v>93.21731850299544</v>
      </c>
      <c r="O119" s="21">
        <v>94.47701199627916</v>
      </c>
      <c r="P119" s="21">
        <v>95.73670548956288</v>
      </c>
      <c r="Q119" s="21">
        <v>96.996398982846586</v>
      </c>
      <c r="R119" s="21">
        <v>101.49317720655506</v>
      </c>
      <c r="S119" s="21">
        <v>104.21949379267882</v>
      </c>
      <c r="T119" s="21">
        <v>107.03810370059369</v>
      </c>
      <c r="U119" s="21">
        <v>109.92690053835344</v>
      </c>
      <c r="V119" s="21">
        <v>112.89757853003228</v>
      </c>
      <c r="W119" s="21">
        <v>115.91943874780665</v>
      </c>
      <c r="X119" s="21">
        <v>119.06733931122673</v>
      </c>
      <c r="Y119" s="21">
        <v>122.25496395468721</v>
      </c>
      <c r="Z119" s="21">
        <v>125.4992630232488</v>
      </c>
      <c r="AA119" s="21">
        <v>128.82380079097237</v>
      </c>
      <c r="AB119" s="21">
        <v>132.24028719953677</v>
      </c>
      <c r="AC119" s="21">
        <v>135.74155640209787</v>
      </c>
      <c r="AD119" s="21">
        <v>139.32654413598658</v>
      </c>
      <c r="AE119" s="21">
        <v>142.9856742986068</v>
      </c>
      <c r="AF119" s="21">
        <v>146.72361540812219</v>
      </c>
      <c r="AG119" s="22">
        <v>150.52284977717397</v>
      </c>
      <c r="AI119" s="20">
        <v>0</v>
      </c>
      <c r="AJ119" s="21">
        <v>5.2166744805659615</v>
      </c>
      <c r="AK119" s="21">
        <v>5.3216023247413169</v>
      </c>
      <c r="AL119" s="21">
        <v>5.4265301689166732</v>
      </c>
      <c r="AM119" s="21">
        <v>5.5063320831654474</v>
      </c>
      <c r="AN119" s="21">
        <v>5.5861339974142208</v>
      </c>
      <c r="AO119" s="21">
        <v>5.665935911662995</v>
      </c>
      <c r="AP119" s="21">
        <v>5.7457378259117702</v>
      </c>
      <c r="AQ119" s="21">
        <v>5.8255397401605462</v>
      </c>
      <c r="AR119" s="21">
        <v>5.9053416544093205</v>
      </c>
      <c r="AS119" s="21">
        <v>5.9851435686580947</v>
      </c>
      <c r="AT119" s="21">
        <v>6.0649454829068699</v>
      </c>
      <c r="AU119" s="21">
        <v>6.1447473971556432</v>
      </c>
      <c r="AV119" s="21">
        <v>6.4296194808152167</v>
      </c>
      <c r="AW119" s="21">
        <v>6.6023323538917609</v>
      </c>
      <c r="AX119" s="21">
        <v>6.7808920331878957</v>
      </c>
      <c r="AY119" s="21">
        <v>6.9638980729572149</v>
      </c>
      <c r="AZ119" s="21">
        <v>7.1520913053717949</v>
      </c>
      <c r="BA119" s="21">
        <v>7.3435269452765404</v>
      </c>
      <c r="BB119" s="21">
        <v>7.5429472742415475</v>
      </c>
      <c r="BC119" s="21">
        <v>7.744884134129272</v>
      </c>
      <c r="BD119" s="21">
        <v>7.950411333759269</v>
      </c>
      <c r="BE119" s="21">
        <v>8.161021676093501</v>
      </c>
      <c r="BF119" s="21">
        <v>8.3774569890184303</v>
      </c>
      <c r="BG119" s="21">
        <v>8.5992633142510115</v>
      </c>
      <c r="BH119" s="21">
        <v>8.8263732304711304</v>
      </c>
      <c r="BI119" s="21">
        <v>9.05818008905967</v>
      </c>
      <c r="BJ119" s="21">
        <v>9.2949796418706736</v>
      </c>
      <c r="BK119" s="22">
        <v>9.5356621388007277</v>
      </c>
      <c r="BM119" s="163">
        <f>VLOOKUP(BM$6,'MonteCarlo Policy Paths'!$N$2:$S$31,$B119+1,FALSE)</f>
        <v>24.400896901266854</v>
      </c>
      <c r="BN119" s="21">
        <f>VLOOKUP(BN$6,'MonteCarlo Policy Paths'!$N$2:$S$31,$B119+1,FALSE)</f>
        <v>27.277092285564247</v>
      </c>
      <c r="BO119" s="21">
        <f>VLOOKUP(BO$6,'MonteCarlo Policy Paths'!$N$2:$S$31,$B119+1,FALSE)</f>
        <v>30.488398193607274</v>
      </c>
      <c r="BP119" s="21">
        <f>VLOOKUP(BP$6,'MonteCarlo Policy Paths'!$N$2:$S$31,$B119+1,FALSE)</f>
        <v>34.070901710124843</v>
      </c>
      <c r="BQ119" s="21">
        <f>VLOOKUP(BQ$6,'MonteCarlo Policy Paths'!$N$2:$S$31,$B119+1,FALSE)</f>
        <v>38.049962908416198</v>
      </c>
      <c r="BR119" s="21">
        <f>VLOOKUP(BR$6,'MonteCarlo Policy Paths'!$N$2:$S$31,$B119+1,FALSE)</f>
        <v>42.441930627628253</v>
      </c>
      <c r="BS119" s="21">
        <f>VLOOKUP(BS$6,'MonteCarlo Policy Paths'!$N$2:$S$31,$B119+1,FALSE)</f>
        <v>47.302864628556662</v>
      </c>
      <c r="BT119" s="21">
        <f>VLOOKUP(BT$6,'MonteCarlo Policy Paths'!$N$2:$S$31,$B119+1,FALSE)</f>
        <v>52.715092471952183</v>
      </c>
      <c r="BU119" s="21">
        <f>VLOOKUP(BU$6,'MonteCarlo Policy Paths'!$N$2:$S$31,$B119+1,FALSE)</f>
        <v>58.737483764437521</v>
      </c>
      <c r="BV119" s="21">
        <f>VLOOKUP(BV$6,'MonteCarlo Policy Paths'!$N$2:$S$31,$B119+1,FALSE)</f>
        <v>65.512636340122413</v>
      </c>
      <c r="BW119" s="21">
        <f>VLOOKUP(BW$6,'MonteCarlo Policy Paths'!$N$2:$S$31,$B119+1,FALSE)</f>
        <v>73.079994851258945</v>
      </c>
      <c r="BX119" s="21">
        <f>VLOOKUP(BX$6,'MonteCarlo Policy Paths'!$N$2:$S$31,$B119+1,FALSE)</f>
        <v>81.527096411801594</v>
      </c>
      <c r="BY119" s="21">
        <f>VLOOKUP(BY$6,'MonteCarlo Policy Paths'!$N$2:$S$31,$B119+1,FALSE)</f>
        <v>90.963600198236662</v>
      </c>
      <c r="BZ119" s="21">
        <f>VLOOKUP(BZ$6,'MonteCarlo Policy Paths'!$N$2:$S$31,$B119+1,FALSE)</f>
        <v>101.49317720655506</v>
      </c>
      <c r="CA119" s="21">
        <f>VLOOKUP(CA$6,'MonteCarlo Policy Paths'!$N$2:$S$31,$B119+1,FALSE)</f>
        <v>104.21949379267882</v>
      </c>
      <c r="CB119" s="21">
        <f>VLOOKUP(CB$6,'MonteCarlo Policy Paths'!$N$2:$S$31,$B119+1,FALSE)</f>
        <v>107.03810370059369</v>
      </c>
      <c r="CC119" s="21">
        <f>VLOOKUP(CC$6,'MonteCarlo Policy Paths'!$N$2:$S$31,$B119+1,FALSE)</f>
        <v>109.92690053835344</v>
      </c>
      <c r="CD119" s="21">
        <f>VLOOKUP(CD$6,'MonteCarlo Policy Paths'!$N$2:$S$31,$B119+1,FALSE)</f>
        <v>112.89757853003228</v>
      </c>
      <c r="CE119" s="21">
        <f>VLOOKUP(CE$6,'MonteCarlo Policy Paths'!$N$2:$S$31,$B119+1,FALSE)</f>
        <v>115.91943874780665</v>
      </c>
      <c r="CF119" s="21">
        <f>VLOOKUP(CF$6,'MonteCarlo Policy Paths'!$N$2:$S$31,$B119+1,FALSE)</f>
        <v>119.06733931122673</v>
      </c>
      <c r="CG119" s="21">
        <f>VLOOKUP(CG$6,'MonteCarlo Policy Paths'!$N$2:$S$31,$B119+1,FALSE)</f>
        <v>122.25496395468721</v>
      </c>
      <c r="CH119" s="21">
        <f>VLOOKUP(CH$6,'MonteCarlo Policy Paths'!$N$2:$S$31,$B119+1,FALSE)</f>
        <v>125.4992630232488</v>
      </c>
      <c r="CI119" s="21">
        <f>VLOOKUP(CI$6,'MonteCarlo Policy Paths'!$N$2:$S$31,$B119+1,FALSE)</f>
        <v>128.82380079097237</v>
      </c>
      <c r="CJ119" s="21">
        <f>VLOOKUP(CJ$6,'MonteCarlo Policy Paths'!$N$2:$S$31,$B119+1,FALSE)</f>
        <v>132.24028719953677</v>
      </c>
      <c r="CK119" s="21">
        <f>VLOOKUP(CK$6,'MonteCarlo Policy Paths'!$N$2:$S$31,$B119+1,FALSE)</f>
        <v>135.74155640209787</v>
      </c>
      <c r="CL119" s="21">
        <f>VLOOKUP(CL$6,'MonteCarlo Policy Paths'!$N$2:$S$31,$B119+1,FALSE)</f>
        <v>139.32654413598658</v>
      </c>
      <c r="CM119" s="21">
        <f>VLOOKUP(CM$6,'MonteCarlo Policy Paths'!$N$2:$S$31,$B119+1,FALSE)</f>
        <v>142.9856742986068</v>
      </c>
      <c r="CN119" s="21">
        <f>VLOOKUP(CN$6,'MonteCarlo Policy Paths'!$N$2:$S$31,$B119+1,FALSE)</f>
        <v>146.72361540812219</v>
      </c>
      <c r="CO119" s="164">
        <f>VLOOKUP(CO$6,'MonteCarlo Policy Paths'!$N$2:$S$31,$B119+1,FALSE)</f>
        <v>150.52284977717397</v>
      </c>
      <c r="CQ119" s="163">
        <f>BM119*VLOOKUP(AI$6,'Greenhouse Gas Costs Avoided'!$A$2:$I$32,9,FALSE)</f>
        <v>1.5458032390340439</v>
      </c>
      <c r="CR119" s="21">
        <f>BN119*VLOOKUP(AJ$6,'Greenhouse Gas Costs Avoided'!$A$2:$I$32,9,FALSE)</f>
        <v>1.7280109734108424</v>
      </c>
      <c r="CS119" s="21">
        <f>BO119*VLOOKUP(AK$6,'Greenhouse Gas Costs Avoided'!$A$2:$I$32,9,FALSE)</f>
        <v>1.9314480476408618</v>
      </c>
      <c r="CT119" s="21">
        <f>BP119*VLOOKUP(AL$6,'Greenhouse Gas Costs Avoided'!$A$2:$I$32,9,FALSE)</f>
        <v>2.1584005880368746</v>
      </c>
      <c r="CU119" s="21">
        <f>BQ119*VLOOKUP(AM$6,'Greenhouse Gas Costs Avoided'!$A$2:$I$32,9,FALSE)</f>
        <v>2.4104751619151044</v>
      </c>
      <c r="CV119" s="21">
        <f>BR119*VLOOKUP(AN$6,'Greenhouse Gas Costs Avoided'!$A$2:$I$32,9,FALSE)</f>
        <v>2.6887074725371978</v>
      </c>
      <c r="CW119" s="21">
        <f>BS119*VLOOKUP(AO$6,'Greenhouse Gas Costs Avoided'!$A$2:$I$32,9,FALSE)</f>
        <v>2.996648920499946</v>
      </c>
      <c r="CX119" s="21">
        <f>BT119*VLOOKUP(AP$6,'Greenhouse Gas Costs Avoided'!$A$2:$I$32,9,FALSE)</f>
        <v>3.339514978438852</v>
      </c>
      <c r="CY119" s="21">
        <f>BU119*VLOOKUP(AQ$6,'Greenhouse Gas Costs Avoided'!$A$2:$I$32,9,FALSE)</f>
        <v>3.7210350514231747</v>
      </c>
      <c r="CZ119" s="21">
        <f>BV119*VLOOKUP(AR$6,'Greenhouse Gas Costs Avoided'!$A$2:$I$32,9,FALSE)</f>
        <v>4.1502427497639598</v>
      </c>
      <c r="DA119" s="21">
        <f>BW119*VLOOKUP(AS$6,'Greenhouse Gas Costs Avoided'!$A$2:$I$32,9,FALSE)</f>
        <v>4.6296369025600148</v>
      </c>
      <c r="DB119" s="21">
        <f>BX119*VLOOKUP(AT$6,'Greenhouse Gas Costs Avoided'!$A$2:$I$32,9,FALSE)</f>
        <v>5.1647630090130283</v>
      </c>
      <c r="DC119" s="21">
        <f>BY119*VLOOKUP(AU$6,'Greenhouse Gas Costs Avoided'!$A$2:$I$32,9,FALSE)</f>
        <v>5.7625680068068199</v>
      </c>
      <c r="DD119" s="21">
        <f>BZ119*VLOOKUP(AV$6,'Greenhouse Gas Costs Avoided'!$A$2:$I$32,9,FALSE)</f>
        <v>6.4296194808152167</v>
      </c>
      <c r="DE119" s="21">
        <f>CA119*VLOOKUP(AW$6,'Greenhouse Gas Costs Avoided'!$A$2:$I$32,9,FALSE)</f>
        <v>6.6023323538917609</v>
      </c>
      <c r="DF119" s="21">
        <f>CB119*VLOOKUP(AX$6,'Greenhouse Gas Costs Avoided'!$A$2:$I$32,9,FALSE)</f>
        <v>6.7808920331878957</v>
      </c>
      <c r="DG119" s="21">
        <f>CC119*VLOOKUP(AY$6,'Greenhouse Gas Costs Avoided'!$A$2:$I$32,9,FALSE)</f>
        <v>6.9638980729572149</v>
      </c>
      <c r="DH119" s="21">
        <f>CD119*VLOOKUP(AZ$6,'Greenhouse Gas Costs Avoided'!$A$2:$I$32,9,FALSE)</f>
        <v>7.1520913053717949</v>
      </c>
      <c r="DI119" s="21">
        <f>CE119*VLOOKUP(BA$6,'Greenhouse Gas Costs Avoided'!$A$2:$I$32,9,FALSE)</f>
        <v>7.3435269452765404</v>
      </c>
      <c r="DJ119" s="21">
        <f>CF119*VLOOKUP(BB$6,'Greenhouse Gas Costs Avoided'!$A$2:$I$32,9,FALSE)</f>
        <v>7.5429472742415475</v>
      </c>
      <c r="DK119" s="21">
        <f>CG119*VLOOKUP(BC$6,'Greenhouse Gas Costs Avoided'!$A$2:$I$32,9,FALSE)</f>
        <v>7.744884134129272</v>
      </c>
      <c r="DL119" s="21">
        <f>CH119*VLOOKUP(BD$6,'Greenhouse Gas Costs Avoided'!$A$2:$I$32,9,FALSE)</f>
        <v>7.950411333759269</v>
      </c>
      <c r="DM119" s="21">
        <f>CI119*VLOOKUP(BE$6,'Greenhouse Gas Costs Avoided'!$A$2:$I$32,9,FALSE)</f>
        <v>8.161021676093501</v>
      </c>
      <c r="DN119" s="21">
        <f>CJ119*VLOOKUP(BF$6,'Greenhouse Gas Costs Avoided'!$A$2:$I$32,9,FALSE)</f>
        <v>8.3774569890184303</v>
      </c>
      <c r="DO119" s="21">
        <f>CK119*VLOOKUP(BG$6,'Greenhouse Gas Costs Avoided'!$A$2:$I$32,9,FALSE)</f>
        <v>8.5992633142510115</v>
      </c>
      <c r="DP119" s="21">
        <f>CL119*VLOOKUP(BH$6,'Greenhouse Gas Costs Avoided'!$A$2:$I$32,9,FALSE)</f>
        <v>8.8263732304711304</v>
      </c>
      <c r="DQ119" s="21">
        <f>CM119*VLOOKUP(BI$6,'Greenhouse Gas Costs Avoided'!$A$2:$I$32,9,FALSE)</f>
        <v>9.05818008905967</v>
      </c>
      <c r="DR119" s="21">
        <f>CN119*VLOOKUP(BJ$6,'Greenhouse Gas Costs Avoided'!$A$2:$I$32,9,FALSE)</f>
        <v>9.2949796418706736</v>
      </c>
      <c r="DS119" s="164">
        <f>CO119*VLOOKUP(BK$6,'Greenhouse Gas Costs Avoided'!$A$2:$I$32,9,FALSE)</f>
        <v>9.5356621388007277</v>
      </c>
    </row>
    <row r="120" spans="1:123" x14ac:dyDescent="0.35">
      <c r="A120" s="174">
        <v>114</v>
      </c>
      <c r="B120" s="12">
        <v>4</v>
      </c>
      <c r="C120" s="175">
        <v>2023</v>
      </c>
      <c r="E120" s="20">
        <v>0</v>
      </c>
      <c r="F120" s="21">
        <v>82.346532180449415</v>
      </c>
      <c r="G120" s="21">
        <v>84.002844861871253</v>
      </c>
      <c r="H120" s="21">
        <v>85.659157543293105</v>
      </c>
      <c r="I120" s="21">
        <v>86.918851036576825</v>
      </c>
      <c r="J120" s="21">
        <v>88.178544529860531</v>
      </c>
      <c r="K120" s="21">
        <v>89.438238023144251</v>
      </c>
      <c r="L120" s="21">
        <v>90.697931516427971</v>
      </c>
      <c r="M120" s="21">
        <v>91.95762500971172</v>
      </c>
      <c r="N120" s="21">
        <v>93.21731850299544</v>
      </c>
      <c r="O120" s="21">
        <v>94.47701199627916</v>
      </c>
      <c r="P120" s="21">
        <v>95.73670548956288</v>
      </c>
      <c r="Q120" s="21">
        <v>96.996398982846586</v>
      </c>
      <c r="R120" s="21">
        <v>98.25609247613032</v>
      </c>
      <c r="S120" s="21">
        <v>99.65157958594628</v>
      </c>
      <c r="T120" s="21">
        <v>101.04706669576224</v>
      </c>
      <c r="U120" s="21">
        <v>102.4425538055782</v>
      </c>
      <c r="V120" s="21">
        <v>103.83804091539416</v>
      </c>
      <c r="W120" s="21">
        <v>105.23352802521011</v>
      </c>
      <c r="X120" s="21">
        <v>106.47156953138905</v>
      </c>
      <c r="Y120" s="21">
        <v>107.709611037568</v>
      </c>
      <c r="Z120" s="21">
        <v>108.94765254374694</v>
      </c>
      <c r="AA120" s="21">
        <v>110.18569404992589</v>
      </c>
      <c r="AB120" s="21">
        <v>111.42373555610482</v>
      </c>
      <c r="AC120" s="21">
        <v>112.86811731331359</v>
      </c>
      <c r="AD120" s="21">
        <v>114.31249907052236</v>
      </c>
      <c r="AE120" s="21">
        <v>115.75688082773114</v>
      </c>
      <c r="AF120" s="21">
        <v>117.20126258493991</v>
      </c>
      <c r="AG120" s="22">
        <v>119.5319620819439</v>
      </c>
      <c r="AI120" s="20">
        <v>0</v>
      </c>
      <c r="AJ120" s="21">
        <v>5.2166744805659615</v>
      </c>
      <c r="AK120" s="21">
        <v>5.3216023247413169</v>
      </c>
      <c r="AL120" s="21">
        <v>5.4265301689166732</v>
      </c>
      <c r="AM120" s="21">
        <v>5.5063320831654474</v>
      </c>
      <c r="AN120" s="21">
        <v>5.5861339974142208</v>
      </c>
      <c r="AO120" s="21">
        <v>5.665935911662995</v>
      </c>
      <c r="AP120" s="21">
        <v>5.7457378259117702</v>
      </c>
      <c r="AQ120" s="21">
        <v>5.8255397401605462</v>
      </c>
      <c r="AR120" s="21">
        <v>5.9053416544093205</v>
      </c>
      <c r="AS120" s="21">
        <v>5.9851435686580947</v>
      </c>
      <c r="AT120" s="21">
        <v>6.0649454829068699</v>
      </c>
      <c r="AU120" s="21">
        <v>6.1447473971556432</v>
      </c>
      <c r="AV120" s="21">
        <v>6.2245493114044184</v>
      </c>
      <c r="AW120" s="21">
        <v>6.312953786990386</v>
      </c>
      <c r="AX120" s="21">
        <v>6.4013582625763545</v>
      </c>
      <c r="AY120" s="21">
        <v>6.4897627381623222</v>
      </c>
      <c r="AZ120" s="21">
        <v>6.5781672137482907</v>
      </c>
      <c r="BA120" s="21">
        <v>6.6665716893342575</v>
      </c>
      <c r="BB120" s="21">
        <v>6.7450019445028957</v>
      </c>
      <c r="BC120" s="21">
        <v>6.8234321996715348</v>
      </c>
      <c r="BD120" s="21">
        <v>6.901862454840173</v>
      </c>
      <c r="BE120" s="21">
        <v>6.9802927100088112</v>
      </c>
      <c r="BF120" s="21">
        <v>7.0587229651774486</v>
      </c>
      <c r="BG120" s="21">
        <v>7.1502249295408609</v>
      </c>
      <c r="BH120" s="21">
        <v>7.2417268939042723</v>
      </c>
      <c r="BI120" s="21">
        <v>7.3332288582676846</v>
      </c>
      <c r="BJ120" s="21">
        <v>7.424730822631096</v>
      </c>
      <c r="BK120" s="22">
        <v>7.5723812490175435</v>
      </c>
      <c r="BM120" s="163">
        <f>VLOOKUP(BM$6,'MonteCarlo Policy Paths'!$N$2:$S$31,$B120+1,FALSE)</f>
        <v>21.456887556927661</v>
      </c>
      <c r="BN120" s="21">
        <f>VLOOKUP(BN$6,'MonteCarlo Policy Paths'!$N$2:$S$31,$B120+1,FALSE)</f>
        <v>23.119081894670884</v>
      </c>
      <c r="BO120" s="21">
        <f>VLOOKUP(BO$6,'MonteCarlo Policy Paths'!$N$2:$S$31,$B120+1,FALSE)</f>
        <v>24.918982795429599</v>
      </c>
      <c r="BP120" s="21">
        <f>VLOOKUP(BP$6,'MonteCarlo Policy Paths'!$N$2:$S$31,$B120+1,FALSE)</f>
        <v>26.866510906830612</v>
      </c>
      <c r="BQ120" s="21">
        <f>VLOOKUP(BQ$6,'MonteCarlo Policy Paths'!$N$2:$S$31,$B120+1,FALSE)</f>
        <v>28.957808063155838</v>
      </c>
      <c r="BR120" s="21">
        <f>VLOOKUP(BR$6,'MonteCarlo Policy Paths'!$N$2:$S$31,$B120+1,FALSE)</f>
        <v>31.169773267386955</v>
      </c>
      <c r="BS120" s="21">
        <f>VLOOKUP(BS$6,'MonteCarlo Policy Paths'!$N$2:$S$31,$B120+1,FALSE)</f>
        <v>33.536503079259326</v>
      </c>
      <c r="BT120" s="21">
        <f>VLOOKUP(BT$6,'MonteCarlo Policy Paths'!$N$2:$S$31,$B120+1,FALSE)</f>
        <v>36.094562758542168</v>
      </c>
      <c r="BU120" s="21">
        <f>VLOOKUP(BU$6,'MonteCarlo Policy Paths'!$N$2:$S$31,$B120+1,FALSE)</f>
        <v>38.859796339203925</v>
      </c>
      <c r="BV120" s="21">
        <f>VLOOKUP(BV$6,'MonteCarlo Policy Paths'!$N$2:$S$31,$B120+1,FALSE)</f>
        <v>41.937214526892696</v>
      </c>
      <c r="BW120" s="21">
        <f>VLOOKUP(BW$6,'MonteCarlo Policy Paths'!$N$2:$S$31,$B120+1,FALSE)</f>
        <v>45.285702034805901</v>
      </c>
      <c r="BX120" s="21">
        <f>VLOOKUP(BX$6,'MonteCarlo Policy Paths'!$N$2:$S$31,$B120+1,FALSE)</f>
        <v>48.923675973628832</v>
      </c>
      <c r="BY120" s="21">
        <f>VLOOKUP(BY$6,'MonteCarlo Policy Paths'!$N$2:$S$31,$B120+1,FALSE)</f>
        <v>52.880283256992421</v>
      </c>
      <c r="BZ120" s="21">
        <f>VLOOKUP(BZ$6,'MonteCarlo Policy Paths'!$N$2:$S$31,$B120+1,FALSE)</f>
        <v>57.179951130409847</v>
      </c>
      <c r="CA120" s="21">
        <f>VLOOKUP(CA$6,'MonteCarlo Policy Paths'!$N$2:$S$31,$B120+1,FALSE)</f>
        <v>59.199989570907007</v>
      </c>
      <c r="CB120" s="21">
        <f>VLOOKUP(CB$6,'MonteCarlo Policy Paths'!$N$2:$S$31,$B120+1,FALSE)</f>
        <v>61.304348310445278</v>
      </c>
      <c r="CC120" s="21">
        <f>VLOOKUP(CC$6,'MonteCarlo Policy Paths'!$N$2:$S$31,$B120+1,FALSE)</f>
        <v>63.486799757257046</v>
      </c>
      <c r="CD120" s="21">
        <f>VLOOKUP(CD$6,'MonteCarlo Policy Paths'!$N$2:$S$31,$B120+1,FALSE)</f>
        <v>65.754412861465767</v>
      </c>
      <c r="CE120" s="21">
        <f>VLOOKUP(CE$6,'MonteCarlo Policy Paths'!$N$2:$S$31,$B120+1,FALSE)</f>
        <v>68.097759333367534</v>
      </c>
      <c r="CF120" s="21">
        <f>VLOOKUP(CF$6,'MonteCarlo Policy Paths'!$N$2:$S$31,$B120+1,FALSE)</f>
        <v>70.548973057852507</v>
      </c>
      <c r="CG120" s="21">
        <f>VLOOKUP(CG$6,'MonteCarlo Policy Paths'!$N$2:$S$31,$B120+1,FALSE)</f>
        <v>73.077007009761019</v>
      </c>
      <c r="CH120" s="21">
        <f>VLOOKUP(CH$6,'MonteCarlo Policy Paths'!$N$2:$S$31,$B120+1,FALSE)</f>
        <v>75.691476032446857</v>
      </c>
      <c r="CI120" s="21">
        <f>VLOOKUP(CI$6,'MonteCarlo Policy Paths'!$N$2:$S$31,$B120+1,FALSE)</f>
        <v>78.404802280730166</v>
      </c>
      <c r="CJ120" s="21">
        <f>VLOOKUP(CJ$6,'MonteCarlo Policy Paths'!$N$2:$S$31,$B120+1,FALSE)</f>
        <v>81.224927058038162</v>
      </c>
      <c r="CK120" s="21">
        <f>VLOOKUP(CK$6,'MonteCarlo Policy Paths'!$N$2:$S$31,$B120+1,FALSE)</f>
        <v>84.152487263770951</v>
      </c>
      <c r="CL120" s="21">
        <f>VLOOKUP(CL$6,'MonteCarlo Policy Paths'!$N$2:$S$31,$B120+1,FALSE)</f>
        <v>87.19069011352974</v>
      </c>
      <c r="CM120" s="21">
        <f>VLOOKUP(CM$6,'MonteCarlo Policy Paths'!$N$2:$S$31,$B120+1,FALSE)</f>
        <v>90.339519718236858</v>
      </c>
      <c r="CN120" s="21">
        <f>VLOOKUP(CN$6,'MonteCarlo Policy Paths'!$N$2:$S$31,$B120+1,FALSE)</f>
        <v>93.604800202242828</v>
      </c>
      <c r="CO120" s="164">
        <f>VLOOKUP(CO$6,'MonteCarlo Policy Paths'!$N$2:$S$31,$B120+1,FALSE)</f>
        <v>96.983684685934094</v>
      </c>
      <c r="CQ120" s="163">
        <f>BM120*VLOOKUP(AI$6,'Greenhouse Gas Costs Avoided'!$A$2:$I$32,9,FALSE)</f>
        <v>1.3592994724454583</v>
      </c>
      <c r="CR120" s="21">
        <f>BN120*VLOOKUP(AJ$6,'Greenhouse Gas Costs Avoided'!$A$2:$I$32,9,FALSE)</f>
        <v>1.4645999210963487</v>
      </c>
      <c r="CS120" s="21">
        <f>BO120*VLOOKUP(AK$6,'Greenhouse Gas Costs Avoided'!$A$2:$I$32,9,FALSE)</f>
        <v>1.5786241167474793</v>
      </c>
      <c r="CT120" s="21">
        <f>BP120*VLOOKUP(AL$6,'Greenhouse Gas Costs Avoided'!$A$2:$I$32,9,FALSE)</f>
        <v>1.7020005350363183</v>
      </c>
      <c r="CU120" s="21">
        <f>BQ120*VLOOKUP(AM$6,'Greenhouse Gas Costs Avoided'!$A$2:$I$32,9,FALSE)</f>
        <v>1.8344847601494692</v>
      </c>
      <c r="CV120" s="21">
        <f>BR120*VLOOKUP(AN$6,'Greenhouse Gas Costs Avoided'!$A$2:$I$32,9,FALSE)</f>
        <v>1.9746133378475101</v>
      </c>
      <c r="CW120" s="21">
        <f>BS120*VLOOKUP(AO$6,'Greenhouse Gas Costs Avoided'!$A$2:$I$32,9,FALSE)</f>
        <v>2.1245462941611284</v>
      </c>
      <c r="CX120" s="21">
        <f>BT120*VLOOKUP(AP$6,'Greenhouse Gas Costs Avoided'!$A$2:$I$32,9,FALSE)</f>
        <v>2.2866000479177169</v>
      </c>
      <c r="CY120" s="21">
        <f>BU120*VLOOKUP(AQ$6,'Greenhouse Gas Costs Avoided'!$A$2:$I$32,9,FALSE)</f>
        <v>2.4617783228380428</v>
      </c>
      <c r="CZ120" s="21">
        <f>BV120*VLOOKUP(AR$6,'Greenhouse Gas Costs Avoided'!$A$2:$I$32,9,FALSE)</f>
        <v>2.6567335747552212</v>
      </c>
      <c r="DA120" s="21">
        <f>BW120*VLOOKUP(AS$6,'Greenhouse Gas Costs Avoided'!$A$2:$I$32,9,FALSE)</f>
        <v>2.8688611394320973</v>
      </c>
      <c r="DB120" s="21">
        <f>BX120*VLOOKUP(AT$6,'Greenhouse Gas Costs Avoided'!$A$2:$I$32,9,FALSE)</f>
        <v>3.099327745676475</v>
      </c>
      <c r="DC120" s="21">
        <f>BY120*VLOOKUP(AU$6,'Greenhouse Gas Costs Avoided'!$A$2:$I$32,9,FALSE)</f>
        <v>3.3499798581359799</v>
      </c>
      <c r="DD120" s="21">
        <f>BZ120*VLOOKUP(AV$6,'Greenhouse Gas Costs Avoided'!$A$2:$I$32,9,FALSE)</f>
        <v>3.6223649492411436</v>
      </c>
      <c r="DE120" s="21">
        <f>CA120*VLOOKUP(AW$6,'Greenhouse Gas Costs Avoided'!$A$2:$I$32,9,FALSE)</f>
        <v>3.7503349159570667</v>
      </c>
      <c r="DF120" s="21">
        <f>CB120*VLOOKUP(AX$6,'Greenhouse Gas Costs Avoided'!$A$2:$I$32,9,FALSE)</f>
        <v>3.8836465958035138</v>
      </c>
      <c r="DG120" s="21">
        <f>CC120*VLOOKUP(AY$6,'Greenhouse Gas Costs Avoided'!$A$2:$I$32,9,FALSE)</f>
        <v>4.0219054692034097</v>
      </c>
      <c r="DH120" s="21">
        <f>CD120*VLOOKUP(AZ$6,'Greenhouse Gas Costs Avoided'!$A$2:$I$32,9,FALSE)</f>
        <v>4.1655593560070496</v>
      </c>
      <c r="DI120" s="21">
        <f>CE120*VLOOKUP(BA$6,'Greenhouse Gas Costs Avoided'!$A$2:$I$32,9,FALSE)</f>
        <v>4.3140109715809301</v>
      </c>
      <c r="DJ120" s="21">
        <f>CF120*VLOOKUP(BB$6,'Greenhouse Gas Costs Avoided'!$A$2:$I$32,9,FALSE)</f>
        <v>4.4692960059878768</v>
      </c>
      <c r="DK120" s="21">
        <f>CG120*VLOOKUP(BC$6,'Greenhouse Gas Costs Avoided'!$A$2:$I$32,9,FALSE)</f>
        <v>4.629447622014963</v>
      </c>
      <c r="DL120" s="21">
        <f>CH120*VLOOKUP(BD$6,'Greenhouse Gas Costs Avoided'!$A$2:$I$32,9,FALSE)</f>
        <v>4.7950749225184994</v>
      </c>
      <c r="DM120" s="21">
        <f>CI120*VLOOKUP(BE$6,'Greenhouse Gas Costs Avoided'!$A$2:$I$32,9,FALSE)</f>
        <v>4.9669648542748472</v>
      </c>
      <c r="DN120" s="21">
        <f>CJ120*VLOOKUP(BF$6,'Greenhouse Gas Costs Avoided'!$A$2:$I$32,9,FALSE)</f>
        <v>5.1456205009456273</v>
      </c>
      <c r="DO120" s="21">
        <f>CK120*VLOOKUP(BG$6,'Greenhouse Gas Costs Avoided'!$A$2:$I$32,9,FALSE)</f>
        <v>5.331082210275417</v>
      </c>
      <c r="DP120" s="21">
        <f>CL120*VLOOKUP(BH$6,'Greenhouse Gas Costs Avoided'!$A$2:$I$32,9,FALSE)</f>
        <v>5.5235531602164318</v>
      </c>
      <c r="DQ120" s="21">
        <f>CM120*VLOOKUP(BI$6,'Greenhouse Gas Costs Avoided'!$A$2:$I$32,9,FALSE)</f>
        <v>5.723032344191421</v>
      </c>
      <c r="DR120" s="21">
        <f>CN120*VLOOKUP(BJ$6,'Greenhouse Gas Costs Avoided'!$A$2:$I$32,9,FALSE)</f>
        <v>5.9298887220104266</v>
      </c>
      <c r="DS120" s="164">
        <f>CO120*VLOOKUP(BK$6,'Greenhouse Gas Costs Avoided'!$A$2:$I$32,9,FALSE)</f>
        <v>6.1439419431008639</v>
      </c>
    </row>
    <row r="121" spans="1:123" x14ac:dyDescent="0.35">
      <c r="A121" s="174">
        <v>115</v>
      </c>
      <c r="B121" s="12">
        <v>4</v>
      </c>
      <c r="C121" s="175">
        <v>2023</v>
      </c>
      <c r="E121" s="20">
        <v>0</v>
      </c>
      <c r="F121" s="21">
        <v>82.346532180449415</v>
      </c>
      <c r="G121" s="21">
        <v>84.002844861871253</v>
      </c>
      <c r="H121" s="21">
        <v>85.659157543293105</v>
      </c>
      <c r="I121" s="21">
        <v>86.918851036576825</v>
      </c>
      <c r="J121" s="21">
        <v>88.178544529860531</v>
      </c>
      <c r="K121" s="21">
        <v>89.438238023144251</v>
      </c>
      <c r="L121" s="21">
        <v>90.697931516427971</v>
      </c>
      <c r="M121" s="21">
        <v>91.95762500971172</v>
      </c>
      <c r="N121" s="21">
        <v>93.21731850299544</v>
      </c>
      <c r="O121" s="21">
        <v>94.47701199627916</v>
      </c>
      <c r="P121" s="21">
        <v>95.73670548956288</v>
      </c>
      <c r="Q121" s="21">
        <v>96.996398982846586</v>
      </c>
      <c r="R121" s="21">
        <v>98.25609247613032</v>
      </c>
      <c r="S121" s="21">
        <v>99.65157958594628</v>
      </c>
      <c r="T121" s="21">
        <v>101.04706669576224</v>
      </c>
      <c r="U121" s="21">
        <v>102.4425538055782</v>
      </c>
      <c r="V121" s="21">
        <v>103.83804091539416</v>
      </c>
      <c r="W121" s="21">
        <v>105.23352802521011</v>
      </c>
      <c r="X121" s="21">
        <v>106.47156953138905</v>
      </c>
      <c r="Y121" s="21">
        <v>107.709611037568</v>
      </c>
      <c r="Z121" s="21">
        <v>108.94765254374694</v>
      </c>
      <c r="AA121" s="21">
        <v>110.18569404992589</v>
      </c>
      <c r="AB121" s="21">
        <v>111.42373555610482</v>
      </c>
      <c r="AC121" s="21">
        <v>112.86811731331359</v>
      </c>
      <c r="AD121" s="21">
        <v>114.31249907052236</v>
      </c>
      <c r="AE121" s="21">
        <v>115.75688082773114</v>
      </c>
      <c r="AF121" s="21">
        <v>117.20126258493991</v>
      </c>
      <c r="AG121" s="22">
        <v>119.5319620819439</v>
      </c>
      <c r="AI121" s="20">
        <v>0</v>
      </c>
      <c r="AJ121" s="21">
        <v>5.2166744805659615</v>
      </c>
      <c r="AK121" s="21">
        <v>5.3216023247413169</v>
      </c>
      <c r="AL121" s="21">
        <v>5.4265301689166732</v>
      </c>
      <c r="AM121" s="21">
        <v>5.5063320831654474</v>
      </c>
      <c r="AN121" s="21">
        <v>5.5861339974142208</v>
      </c>
      <c r="AO121" s="21">
        <v>5.665935911662995</v>
      </c>
      <c r="AP121" s="21">
        <v>5.7457378259117702</v>
      </c>
      <c r="AQ121" s="21">
        <v>5.8255397401605462</v>
      </c>
      <c r="AR121" s="21">
        <v>5.9053416544093205</v>
      </c>
      <c r="AS121" s="21">
        <v>5.9851435686580947</v>
      </c>
      <c r="AT121" s="21">
        <v>6.0649454829068699</v>
      </c>
      <c r="AU121" s="21">
        <v>6.1447473971556432</v>
      </c>
      <c r="AV121" s="21">
        <v>6.2245493114044184</v>
      </c>
      <c r="AW121" s="21">
        <v>6.312953786990386</v>
      </c>
      <c r="AX121" s="21">
        <v>6.4013582625763545</v>
      </c>
      <c r="AY121" s="21">
        <v>6.4897627381623222</v>
      </c>
      <c r="AZ121" s="21">
        <v>6.5781672137482907</v>
      </c>
      <c r="BA121" s="21">
        <v>6.6665716893342575</v>
      </c>
      <c r="BB121" s="21">
        <v>6.7450019445028957</v>
      </c>
      <c r="BC121" s="21">
        <v>6.8234321996715348</v>
      </c>
      <c r="BD121" s="21">
        <v>6.901862454840173</v>
      </c>
      <c r="BE121" s="21">
        <v>6.9802927100088112</v>
      </c>
      <c r="BF121" s="21">
        <v>7.0587229651774486</v>
      </c>
      <c r="BG121" s="21">
        <v>7.1502249295408609</v>
      </c>
      <c r="BH121" s="21">
        <v>7.2417268939042723</v>
      </c>
      <c r="BI121" s="21">
        <v>7.3332288582676846</v>
      </c>
      <c r="BJ121" s="21">
        <v>7.424730822631096</v>
      </c>
      <c r="BK121" s="22">
        <v>7.5723812490175435</v>
      </c>
      <c r="BM121" s="163">
        <f>VLOOKUP(BM$6,'MonteCarlo Policy Paths'!$N$2:$S$31,$B121+1,FALSE)</f>
        <v>21.456887556927661</v>
      </c>
      <c r="BN121" s="21">
        <f>VLOOKUP(BN$6,'MonteCarlo Policy Paths'!$N$2:$S$31,$B121+1,FALSE)</f>
        <v>23.119081894670884</v>
      </c>
      <c r="BO121" s="21">
        <f>VLOOKUP(BO$6,'MonteCarlo Policy Paths'!$N$2:$S$31,$B121+1,FALSE)</f>
        <v>24.918982795429599</v>
      </c>
      <c r="BP121" s="21">
        <f>VLOOKUP(BP$6,'MonteCarlo Policy Paths'!$N$2:$S$31,$B121+1,FALSE)</f>
        <v>26.866510906830612</v>
      </c>
      <c r="BQ121" s="21">
        <f>VLOOKUP(BQ$6,'MonteCarlo Policy Paths'!$N$2:$S$31,$B121+1,FALSE)</f>
        <v>28.957808063155838</v>
      </c>
      <c r="BR121" s="21">
        <f>VLOOKUP(BR$6,'MonteCarlo Policy Paths'!$N$2:$S$31,$B121+1,FALSE)</f>
        <v>31.169773267386955</v>
      </c>
      <c r="BS121" s="21">
        <f>VLOOKUP(BS$6,'MonteCarlo Policy Paths'!$N$2:$S$31,$B121+1,FALSE)</f>
        <v>33.536503079259326</v>
      </c>
      <c r="BT121" s="21">
        <f>VLOOKUP(BT$6,'MonteCarlo Policy Paths'!$N$2:$S$31,$B121+1,FALSE)</f>
        <v>36.094562758542168</v>
      </c>
      <c r="BU121" s="21">
        <f>VLOOKUP(BU$6,'MonteCarlo Policy Paths'!$N$2:$S$31,$B121+1,FALSE)</f>
        <v>38.859796339203925</v>
      </c>
      <c r="BV121" s="21">
        <f>VLOOKUP(BV$6,'MonteCarlo Policy Paths'!$N$2:$S$31,$B121+1,FALSE)</f>
        <v>41.937214526892696</v>
      </c>
      <c r="BW121" s="21">
        <f>VLOOKUP(BW$6,'MonteCarlo Policy Paths'!$N$2:$S$31,$B121+1,FALSE)</f>
        <v>45.285702034805901</v>
      </c>
      <c r="BX121" s="21">
        <f>VLOOKUP(BX$6,'MonteCarlo Policy Paths'!$N$2:$S$31,$B121+1,FALSE)</f>
        <v>48.923675973628832</v>
      </c>
      <c r="BY121" s="21">
        <f>VLOOKUP(BY$6,'MonteCarlo Policy Paths'!$N$2:$S$31,$B121+1,FALSE)</f>
        <v>52.880283256992421</v>
      </c>
      <c r="BZ121" s="21">
        <f>VLOOKUP(BZ$6,'MonteCarlo Policy Paths'!$N$2:$S$31,$B121+1,FALSE)</f>
        <v>57.179951130409847</v>
      </c>
      <c r="CA121" s="21">
        <f>VLOOKUP(CA$6,'MonteCarlo Policy Paths'!$N$2:$S$31,$B121+1,FALSE)</f>
        <v>59.199989570907007</v>
      </c>
      <c r="CB121" s="21">
        <f>VLOOKUP(CB$6,'MonteCarlo Policy Paths'!$N$2:$S$31,$B121+1,FALSE)</f>
        <v>61.304348310445278</v>
      </c>
      <c r="CC121" s="21">
        <f>VLOOKUP(CC$6,'MonteCarlo Policy Paths'!$N$2:$S$31,$B121+1,FALSE)</f>
        <v>63.486799757257046</v>
      </c>
      <c r="CD121" s="21">
        <f>VLOOKUP(CD$6,'MonteCarlo Policy Paths'!$N$2:$S$31,$B121+1,FALSE)</f>
        <v>65.754412861465767</v>
      </c>
      <c r="CE121" s="21">
        <f>VLOOKUP(CE$6,'MonteCarlo Policy Paths'!$N$2:$S$31,$B121+1,FALSE)</f>
        <v>68.097759333367534</v>
      </c>
      <c r="CF121" s="21">
        <f>VLOOKUP(CF$6,'MonteCarlo Policy Paths'!$N$2:$S$31,$B121+1,FALSE)</f>
        <v>70.548973057852507</v>
      </c>
      <c r="CG121" s="21">
        <f>VLOOKUP(CG$6,'MonteCarlo Policy Paths'!$N$2:$S$31,$B121+1,FALSE)</f>
        <v>73.077007009761019</v>
      </c>
      <c r="CH121" s="21">
        <f>VLOOKUP(CH$6,'MonteCarlo Policy Paths'!$N$2:$S$31,$B121+1,FALSE)</f>
        <v>75.691476032446857</v>
      </c>
      <c r="CI121" s="21">
        <f>VLOOKUP(CI$6,'MonteCarlo Policy Paths'!$N$2:$S$31,$B121+1,FALSE)</f>
        <v>78.404802280730166</v>
      </c>
      <c r="CJ121" s="21">
        <f>VLOOKUP(CJ$6,'MonteCarlo Policy Paths'!$N$2:$S$31,$B121+1,FALSE)</f>
        <v>81.224927058038162</v>
      </c>
      <c r="CK121" s="21">
        <f>VLOOKUP(CK$6,'MonteCarlo Policy Paths'!$N$2:$S$31,$B121+1,FALSE)</f>
        <v>84.152487263770951</v>
      </c>
      <c r="CL121" s="21">
        <f>VLOOKUP(CL$6,'MonteCarlo Policy Paths'!$N$2:$S$31,$B121+1,FALSE)</f>
        <v>87.19069011352974</v>
      </c>
      <c r="CM121" s="21">
        <f>VLOOKUP(CM$6,'MonteCarlo Policy Paths'!$N$2:$S$31,$B121+1,FALSE)</f>
        <v>90.339519718236858</v>
      </c>
      <c r="CN121" s="21">
        <f>VLOOKUP(CN$6,'MonteCarlo Policy Paths'!$N$2:$S$31,$B121+1,FALSE)</f>
        <v>93.604800202242828</v>
      </c>
      <c r="CO121" s="164">
        <f>VLOOKUP(CO$6,'MonteCarlo Policy Paths'!$N$2:$S$31,$B121+1,FALSE)</f>
        <v>96.983684685934094</v>
      </c>
      <c r="CQ121" s="163">
        <f>BM121*VLOOKUP(AI$6,'Greenhouse Gas Costs Avoided'!$A$2:$I$32,9,FALSE)</f>
        <v>1.3592994724454583</v>
      </c>
      <c r="CR121" s="21">
        <f>BN121*VLOOKUP(AJ$6,'Greenhouse Gas Costs Avoided'!$A$2:$I$32,9,FALSE)</f>
        <v>1.4645999210963487</v>
      </c>
      <c r="CS121" s="21">
        <f>BO121*VLOOKUP(AK$6,'Greenhouse Gas Costs Avoided'!$A$2:$I$32,9,FALSE)</f>
        <v>1.5786241167474793</v>
      </c>
      <c r="CT121" s="21">
        <f>BP121*VLOOKUP(AL$6,'Greenhouse Gas Costs Avoided'!$A$2:$I$32,9,FALSE)</f>
        <v>1.7020005350363183</v>
      </c>
      <c r="CU121" s="21">
        <f>BQ121*VLOOKUP(AM$6,'Greenhouse Gas Costs Avoided'!$A$2:$I$32,9,FALSE)</f>
        <v>1.8344847601494692</v>
      </c>
      <c r="CV121" s="21">
        <f>BR121*VLOOKUP(AN$6,'Greenhouse Gas Costs Avoided'!$A$2:$I$32,9,FALSE)</f>
        <v>1.9746133378475101</v>
      </c>
      <c r="CW121" s="21">
        <f>BS121*VLOOKUP(AO$6,'Greenhouse Gas Costs Avoided'!$A$2:$I$32,9,FALSE)</f>
        <v>2.1245462941611284</v>
      </c>
      <c r="CX121" s="21">
        <f>BT121*VLOOKUP(AP$6,'Greenhouse Gas Costs Avoided'!$A$2:$I$32,9,FALSE)</f>
        <v>2.2866000479177169</v>
      </c>
      <c r="CY121" s="21">
        <f>BU121*VLOOKUP(AQ$6,'Greenhouse Gas Costs Avoided'!$A$2:$I$32,9,FALSE)</f>
        <v>2.4617783228380428</v>
      </c>
      <c r="CZ121" s="21">
        <f>BV121*VLOOKUP(AR$6,'Greenhouse Gas Costs Avoided'!$A$2:$I$32,9,FALSE)</f>
        <v>2.6567335747552212</v>
      </c>
      <c r="DA121" s="21">
        <f>BW121*VLOOKUP(AS$6,'Greenhouse Gas Costs Avoided'!$A$2:$I$32,9,FALSE)</f>
        <v>2.8688611394320973</v>
      </c>
      <c r="DB121" s="21">
        <f>BX121*VLOOKUP(AT$6,'Greenhouse Gas Costs Avoided'!$A$2:$I$32,9,FALSE)</f>
        <v>3.099327745676475</v>
      </c>
      <c r="DC121" s="21">
        <f>BY121*VLOOKUP(AU$6,'Greenhouse Gas Costs Avoided'!$A$2:$I$32,9,FALSE)</f>
        <v>3.3499798581359799</v>
      </c>
      <c r="DD121" s="21">
        <f>BZ121*VLOOKUP(AV$6,'Greenhouse Gas Costs Avoided'!$A$2:$I$32,9,FALSE)</f>
        <v>3.6223649492411436</v>
      </c>
      <c r="DE121" s="21">
        <f>CA121*VLOOKUP(AW$6,'Greenhouse Gas Costs Avoided'!$A$2:$I$32,9,FALSE)</f>
        <v>3.7503349159570667</v>
      </c>
      <c r="DF121" s="21">
        <f>CB121*VLOOKUP(AX$6,'Greenhouse Gas Costs Avoided'!$A$2:$I$32,9,FALSE)</f>
        <v>3.8836465958035138</v>
      </c>
      <c r="DG121" s="21">
        <f>CC121*VLOOKUP(AY$6,'Greenhouse Gas Costs Avoided'!$A$2:$I$32,9,FALSE)</f>
        <v>4.0219054692034097</v>
      </c>
      <c r="DH121" s="21">
        <f>CD121*VLOOKUP(AZ$6,'Greenhouse Gas Costs Avoided'!$A$2:$I$32,9,FALSE)</f>
        <v>4.1655593560070496</v>
      </c>
      <c r="DI121" s="21">
        <f>CE121*VLOOKUP(BA$6,'Greenhouse Gas Costs Avoided'!$A$2:$I$32,9,FALSE)</f>
        <v>4.3140109715809301</v>
      </c>
      <c r="DJ121" s="21">
        <f>CF121*VLOOKUP(BB$6,'Greenhouse Gas Costs Avoided'!$A$2:$I$32,9,FALSE)</f>
        <v>4.4692960059878768</v>
      </c>
      <c r="DK121" s="21">
        <f>CG121*VLOOKUP(BC$6,'Greenhouse Gas Costs Avoided'!$A$2:$I$32,9,FALSE)</f>
        <v>4.629447622014963</v>
      </c>
      <c r="DL121" s="21">
        <f>CH121*VLOOKUP(BD$6,'Greenhouse Gas Costs Avoided'!$A$2:$I$32,9,FALSE)</f>
        <v>4.7950749225184994</v>
      </c>
      <c r="DM121" s="21">
        <f>CI121*VLOOKUP(BE$6,'Greenhouse Gas Costs Avoided'!$A$2:$I$32,9,FALSE)</f>
        <v>4.9669648542748472</v>
      </c>
      <c r="DN121" s="21">
        <f>CJ121*VLOOKUP(BF$6,'Greenhouse Gas Costs Avoided'!$A$2:$I$32,9,FALSE)</f>
        <v>5.1456205009456273</v>
      </c>
      <c r="DO121" s="21">
        <f>CK121*VLOOKUP(BG$6,'Greenhouse Gas Costs Avoided'!$A$2:$I$32,9,FALSE)</f>
        <v>5.331082210275417</v>
      </c>
      <c r="DP121" s="21">
        <f>CL121*VLOOKUP(BH$6,'Greenhouse Gas Costs Avoided'!$A$2:$I$32,9,FALSE)</f>
        <v>5.5235531602164318</v>
      </c>
      <c r="DQ121" s="21">
        <f>CM121*VLOOKUP(BI$6,'Greenhouse Gas Costs Avoided'!$A$2:$I$32,9,FALSE)</f>
        <v>5.723032344191421</v>
      </c>
      <c r="DR121" s="21">
        <f>CN121*VLOOKUP(BJ$6,'Greenhouse Gas Costs Avoided'!$A$2:$I$32,9,FALSE)</f>
        <v>5.9298887220104266</v>
      </c>
      <c r="DS121" s="164">
        <f>CO121*VLOOKUP(BK$6,'Greenhouse Gas Costs Avoided'!$A$2:$I$32,9,FALSE)</f>
        <v>6.1439419431008639</v>
      </c>
    </row>
    <row r="122" spans="1:123" x14ac:dyDescent="0.35">
      <c r="A122" s="174">
        <v>116</v>
      </c>
      <c r="B122" s="12">
        <v>2</v>
      </c>
      <c r="C122" s="175">
        <v>2023</v>
      </c>
      <c r="E122" s="20">
        <v>0</v>
      </c>
      <c r="F122" s="21">
        <v>82.346532180449415</v>
      </c>
      <c r="G122" s="21">
        <v>84.002844861871253</v>
      </c>
      <c r="H122" s="21">
        <v>85.659157543293105</v>
      </c>
      <c r="I122" s="21">
        <v>86.918851036576825</v>
      </c>
      <c r="J122" s="21">
        <v>88.178544529860531</v>
      </c>
      <c r="K122" s="21">
        <v>89.438238023144251</v>
      </c>
      <c r="L122" s="21">
        <v>90.697931516427971</v>
      </c>
      <c r="M122" s="21">
        <v>91.95762500971172</v>
      </c>
      <c r="N122" s="21">
        <v>93.21731850299544</v>
      </c>
      <c r="O122" s="21">
        <v>94.47701199627916</v>
      </c>
      <c r="P122" s="21">
        <v>95.73670548956288</v>
      </c>
      <c r="Q122" s="21">
        <v>96.996398982846586</v>
      </c>
      <c r="R122" s="21">
        <v>98.25609247613032</v>
      </c>
      <c r="S122" s="21">
        <v>99.65157958594628</v>
      </c>
      <c r="T122" s="21">
        <v>101.04706669576224</v>
      </c>
      <c r="U122" s="21">
        <v>102.4425538055782</v>
      </c>
      <c r="V122" s="21">
        <v>103.83804091539416</v>
      </c>
      <c r="W122" s="21">
        <v>105.23352802521011</v>
      </c>
      <c r="X122" s="21">
        <v>106.47156953138905</v>
      </c>
      <c r="Y122" s="21">
        <v>107.709611037568</v>
      </c>
      <c r="Z122" s="21">
        <v>108.94765254374694</v>
      </c>
      <c r="AA122" s="21">
        <v>110.18569404992589</v>
      </c>
      <c r="AB122" s="21">
        <v>111.42373555610482</v>
      </c>
      <c r="AC122" s="21">
        <v>112.86811731331359</v>
      </c>
      <c r="AD122" s="21">
        <v>114.31249907052236</v>
      </c>
      <c r="AE122" s="21">
        <v>115.75688082773114</v>
      </c>
      <c r="AF122" s="21">
        <v>117.20126258493991</v>
      </c>
      <c r="AG122" s="22">
        <v>120.41827982173916</v>
      </c>
      <c r="AI122" s="20">
        <v>0</v>
      </c>
      <c r="AJ122" s="21">
        <v>5.2166744805659615</v>
      </c>
      <c r="AK122" s="21">
        <v>5.3216023247413169</v>
      </c>
      <c r="AL122" s="21">
        <v>5.4265301689166732</v>
      </c>
      <c r="AM122" s="21">
        <v>5.5063320831654474</v>
      </c>
      <c r="AN122" s="21">
        <v>5.5861339974142208</v>
      </c>
      <c r="AO122" s="21">
        <v>5.665935911662995</v>
      </c>
      <c r="AP122" s="21">
        <v>5.7457378259117702</v>
      </c>
      <c r="AQ122" s="21">
        <v>5.8255397401605462</v>
      </c>
      <c r="AR122" s="21">
        <v>5.9053416544093205</v>
      </c>
      <c r="AS122" s="21">
        <v>5.9851435686580947</v>
      </c>
      <c r="AT122" s="21">
        <v>6.0649454829068699</v>
      </c>
      <c r="AU122" s="21">
        <v>6.1447473971556432</v>
      </c>
      <c r="AV122" s="21">
        <v>6.2245493114044184</v>
      </c>
      <c r="AW122" s="21">
        <v>6.312953786990386</v>
      </c>
      <c r="AX122" s="21">
        <v>6.4013582625763545</v>
      </c>
      <c r="AY122" s="21">
        <v>6.4897627381623222</v>
      </c>
      <c r="AZ122" s="21">
        <v>6.5781672137482907</v>
      </c>
      <c r="BA122" s="21">
        <v>6.6665716893342575</v>
      </c>
      <c r="BB122" s="21">
        <v>6.7450019445028957</v>
      </c>
      <c r="BC122" s="21">
        <v>6.8234321996715348</v>
      </c>
      <c r="BD122" s="21">
        <v>6.901862454840173</v>
      </c>
      <c r="BE122" s="21">
        <v>6.9802927100088112</v>
      </c>
      <c r="BF122" s="21">
        <v>7.0587229651774486</v>
      </c>
      <c r="BG122" s="21">
        <v>7.1502249295408609</v>
      </c>
      <c r="BH122" s="21">
        <v>7.2417268939042723</v>
      </c>
      <c r="BI122" s="21">
        <v>7.3332288582676846</v>
      </c>
      <c r="BJ122" s="21">
        <v>7.424730822631096</v>
      </c>
      <c r="BK122" s="22">
        <v>7.6285297110405814</v>
      </c>
      <c r="BM122" s="163">
        <f>VLOOKUP(BM$6,'MonteCarlo Policy Paths'!$N$2:$S$31,$B122+1,FALSE)</f>
        <v>23.967702867134744</v>
      </c>
      <c r="BN122" s="21">
        <f>VLOOKUP(BN$6,'MonteCarlo Policy Paths'!$N$2:$S$31,$B122+1,FALSE)</f>
        <v>26.317177955222718</v>
      </c>
      <c r="BO122" s="21">
        <f>VLOOKUP(BO$6,'MonteCarlo Policy Paths'!$N$2:$S$31,$B122+1,FALSE)</f>
        <v>28.893255238045125</v>
      </c>
      <c r="BP122" s="21">
        <f>VLOOKUP(BP$6,'MonteCarlo Policy Paths'!$N$2:$S$31,$B122+1,FALSE)</f>
        <v>31.715102246604285</v>
      </c>
      <c r="BQ122" s="21">
        <f>VLOOKUP(BQ$6,'MonteCarlo Policy Paths'!$N$2:$S$31,$B122+1,FALSE)</f>
        <v>34.790233856835599</v>
      </c>
      <c r="BR122" s="21">
        <f>VLOOKUP(BR$6,'MonteCarlo Policy Paths'!$N$2:$S$31,$B122+1,FALSE)</f>
        <v>38.117013285454661</v>
      </c>
      <c r="BS122" s="21">
        <f>VLOOKUP(BS$6,'MonteCarlo Policy Paths'!$N$2:$S$31,$B122+1,FALSE)</f>
        <v>41.72840612279375</v>
      </c>
      <c r="BT122" s="21">
        <f>VLOOKUP(BT$6,'MonteCarlo Policy Paths'!$N$2:$S$31,$B122+1,FALSE)</f>
        <v>45.677249983631562</v>
      </c>
      <c r="BU122" s="21">
        <f>VLOOKUP(BU$6,'MonteCarlo Policy Paths'!$N$2:$S$31,$B122+1,FALSE)</f>
        <v>49.99204890598088</v>
      </c>
      <c r="BV122" s="21">
        <f>VLOOKUP(BV$6,'MonteCarlo Policy Paths'!$N$2:$S$31,$B122+1,FALSE)</f>
        <v>54.768556811140854</v>
      </c>
      <c r="BW122" s="21">
        <f>VLOOKUP(BW$6,'MonteCarlo Policy Paths'!$N$2:$S$31,$B122+1,FALSE)</f>
        <v>60.010238214835042</v>
      </c>
      <c r="BX122" s="21">
        <f>VLOOKUP(BX$6,'MonteCarlo Policy Paths'!$N$2:$S$31,$B122+1,FALSE)</f>
        <v>65.75812779974207</v>
      </c>
      <c r="BY122" s="21">
        <f>VLOOKUP(BY$6,'MonteCarlo Policy Paths'!$N$2:$S$31,$B122+1,FALSE)</f>
        <v>72.066881159093455</v>
      </c>
      <c r="BZ122" s="21">
        <f>VLOOKUP(BZ$6,'MonteCarlo Policy Paths'!$N$2:$S$31,$B122+1,FALSE)</f>
        <v>78.981532638183737</v>
      </c>
      <c r="CA122" s="21">
        <f>VLOOKUP(CA$6,'MonteCarlo Policy Paths'!$N$2:$S$31,$B122+1,FALSE)</f>
        <v>81.252691038046251</v>
      </c>
      <c r="CB122" s="21">
        <f>VLOOKUP(CB$6,'MonteCarlo Policy Paths'!$N$2:$S$31,$B122+1,FALSE)</f>
        <v>83.604044111934414</v>
      </c>
      <c r="CC122" s="21">
        <f>VLOOKUP(CC$6,'MonteCarlo Policy Paths'!$N$2:$S$31,$B122+1,FALSE)</f>
        <v>86.018714380110126</v>
      </c>
      <c r="CD122" s="21">
        <f>VLOOKUP(CD$6,'MonteCarlo Policy Paths'!$N$2:$S$31,$B122+1,FALSE)</f>
        <v>88.506196331807388</v>
      </c>
      <c r="CE122" s="21">
        <f>VLOOKUP(CE$6,'MonteCarlo Policy Paths'!$N$2:$S$31,$B122+1,FALSE)</f>
        <v>91.042757806054695</v>
      </c>
      <c r="CF122" s="21">
        <f>VLOOKUP(CF$6,'MonteCarlo Policy Paths'!$N$2:$S$31,$B122+1,FALSE)</f>
        <v>93.687547211990633</v>
      </c>
      <c r="CG122" s="21">
        <f>VLOOKUP(CG$6,'MonteCarlo Policy Paths'!$N$2:$S$31,$B122+1,FALSE)</f>
        <v>96.373095170621937</v>
      </c>
      <c r="CH122" s="21">
        <f>VLOOKUP(CH$6,'MonteCarlo Policy Paths'!$N$2:$S$31,$B122+1,FALSE)</f>
        <v>99.112987273548597</v>
      </c>
      <c r="CI122" s="21">
        <f>VLOOKUP(CI$6,'MonteCarlo Policy Paths'!$N$2:$S$31,$B122+1,FALSE)</f>
        <v>101.92614153054797</v>
      </c>
      <c r="CJ122" s="21">
        <f>VLOOKUP(CJ$6,'MonteCarlo Policy Paths'!$N$2:$S$31,$B122+1,FALSE)</f>
        <v>104.82221793361833</v>
      </c>
      <c r="CK122" s="21">
        <f>VLOOKUP(CK$6,'MonteCarlo Policy Paths'!$N$2:$S$31,$B122+1,FALSE)</f>
        <v>107.79595653596101</v>
      </c>
      <c r="CL122" s="21">
        <f>VLOOKUP(CL$6,'MonteCarlo Policy Paths'!$N$2:$S$31,$B122+1,FALSE)</f>
        <v>110.84691133589952</v>
      </c>
      <c r="CM122" s="21">
        <f>VLOOKUP(CM$6,'MonteCarlo Policy Paths'!$N$2:$S$31,$B122+1,FALSE)</f>
        <v>113.96784710075578</v>
      </c>
      <c r="CN122" s="21">
        <f>VLOOKUP(CN$6,'MonteCarlo Policy Paths'!$N$2:$S$31,$B122+1,FALSE)</f>
        <v>117.16284845198182</v>
      </c>
      <c r="CO122" s="164">
        <f>VLOOKUP(CO$6,'MonteCarlo Policy Paths'!$N$2:$S$31,$B122+1,FALSE)</f>
        <v>120.41827982173916</v>
      </c>
      <c r="CQ122" s="163">
        <f>BM122*VLOOKUP(AI$6,'Greenhouse Gas Costs Avoided'!$A$2:$I$32,9,FALSE)</f>
        <v>1.5183602829902079</v>
      </c>
      <c r="CR122" s="21">
        <f>BN122*VLOOKUP(AJ$6,'Greenhouse Gas Costs Avoided'!$A$2:$I$32,9,FALSE)</f>
        <v>1.6672001480120395</v>
      </c>
      <c r="CS122" s="21">
        <f>BO122*VLOOKUP(AK$6,'Greenhouse Gas Costs Avoided'!$A$2:$I$32,9,FALSE)</f>
        <v>1.8303953216936328</v>
      </c>
      <c r="CT122" s="21">
        <f>BP122*VLOOKUP(AL$6,'Greenhouse Gas Costs Avoided'!$A$2:$I$32,9,FALSE)</f>
        <v>2.0091600721673259</v>
      </c>
      <c r="CU122" s="21">
        <f>BQ122*VLOOKUP(AM$6,'Greenhouse Gas Costs Avoided'!$A$2:$I$32,9,FALSE)</f>
        <v>2.2039704688009323</v>
      </c>
      <c r="CV122" s="21">
        <f>BR122*VLOOKUP(AN$6,'Greenhouse Gas Costs Avoided'!$A$2:$I$32,9,FALSE)</f>
        <v>2.4147228209427172</v>
      </c>
      <c r="CW122" s="21">
        <f>BS122*VLOOKUP(AO$6,'Greenhouse Gas Costs Avoided'!$A$2:$I$32,9,FALSE)</f>
        <v>2.6435055074141016</v>
      </c>
      <c r="CX122" s="21">
        <f>BT122*VLOOKUP(AP$6,'Greenhouse Gas Costs Avoided'!$A$2:$I$32,9,FALSE)</f>
        <v>2.8936658050138946</v>
      </c>
      <c r="CY122" s="21">
        <f>BU122*VLOOKUP(AQ$6,'Greenhouse Gas Costs Avoided'!$A$2:$I$32,9,FALSE)</f>
        <v>3.1670094520501597</v>
      </c>
      <c r="CZ122" s="21">
        <f>BV122*VLOOKUP(AR$6,'Greenhouse Gas Costs Avoided'!$A$2:$I$32,9,FALSE)</f>
        <v>3.4696024846318703</v>
      </c>
      <c r="DA122" s="21">
        <f>BW122*VLOOKUP(AS$6,'Greenhouse Gas Costs Avoided'!$A$2:$I$32,9,FALSE)</f>
        <v>3.8016643807416939</v>
      </c>
      <c r="DB122" s="21">
        <f>BX122*VLOOKUP(AT$6,'Greenhouse Gas Costs Avoided'!$A$2:$I$32,9,FALSE)</f>
        <v>4.1657946983243246</v>
      </c>
      <c r="DC122" s="21">
        <f>BY122*VLOOKUP(AU$6,'Greenhouse Gas Costs Avoided'!$A$2:$I$32,9,FALSE)</f>
        <v>4.5654558835919028</v>
      </c>
      <c r="DD122" s="21">
        <f>BZ122*VLOOKUP(AV$6,'Greenhouse Gas Costs Avoided'!$A$2:$I$32,9,FALSE)</f>
        <v>5.0035008741682265</v>
      </c>
      <c r="DE122" s="21">
        <f>CA122*VLOOKUP(AW$6,'Greenhouse Gas Costs Avoided'!$A$2:$I$32,9,FALSE)</f>
        <v>5.1473793563843691</v>
      </c>
      <c r="DF122" s="21">
        <f>CB122*VLOOKUP(AX$6,'Greenhouse Gas Costs Avoided'!$A$2:$I$32,9,FALSE)</f>
        <v>5.2963381923007766</v>
      </c>
      <c r="DG122" s="21">
        <f>CC122*VLOOKUP(AY$6,'Greenhouse Gas Costs Avoided'!$A$2:$I$32,9,FALSE)</f>
        <v>5.4493081891352544</v>
      </c>
      <c r="DH122" s="21">
        <f>CD122*VLOOKUP(AZ$6,'Greenhouse Gas Costs Avoided'!$A$2:$I$32,9,FALSE)</f>
        <v>5.606890825278958</v>
      </c>
      <c r="DI122" s="21">
        <f>CE122*VLOOKUP(BA$6,'Greenhouse Gas Costs Avoided'!$A$2:$I$32,9,FALSE)</f>
        <v>5.7675826620899597</v>
      </c>
      <c r="DJ122" s="21">
        <f>CF122*VLOOKUP(BB$6,'Greenhouse Gas Costs Avoided'!$A$2:$I$32,9,FALSE)</f>
        <v>5.935130766850258</v>
      </c>
      <c r="DK122" s="21">
        <f>CG122*VLOOKUP(BC$6,'Greenhouse Gas Costs Avoided'!$A$2:$I$32,9,FALSE)</f>
        <v>6.1052609366481567</v>
      </c>
      <c r="DL122" s="21">
        <f>CH122*VLOOKUP(BD$6,'Greenhouse Gas Costs Avoided'!$A$2:$I$32,9,FALSE)</f>
        <v>6.2788338222861402</v>
      </c>
      <c r="DM122" s="21">
        <f>CI122*VLOOKUP(BE$6,'Greenhouse Gas Costs Avoided'!$A$2:$I$32,9,FALSE)</f>
        <v>6.4570478846612929</v>
      </c>
      <c r="DN122" s="21">
        <f>CJ122*VLOOKUP(BF$6,'Greenhouse Gas Costs Avoided'!$A$2:$I$32,9,FALSE)</f>
        <v>6.6405150868084322</v>
      </c>
      <c r="DO122" s="21">
        <f>CK122*VLOOKUP(BG$6,'Greenhouse Gas Costs Avoided'!$A$2:$I$32,9,FALSE)</f>
        <v>6.8289022097138705</v>
      </c>
      <c r="DP122" s="21">
        <f>CL122*VLOOKUP(BH$6,'Greenhouse Gas Costs Avoided'!$A$2:$I$32,9,FALSE)</f>
        <v>7.0221809990540507</v>
      </c>
      <c r="DQ122" s="21">
        <f>CM122*VLOOKUP(BI$6,'Greenhouse Gas Costs Avoided'!$A$2:$I$32,9,FALSE)</f>
        <v>7.2198931009350886</v>
      </c>
      <c r="DR122" s="21">
        <f>CN122*VLOOKUP(BJ$6,'Greenhouse Gas Costs Avoided'!$A$2:$I$32,9,FALSE)</f>
        <v>7.4222972772007143</v>
      </c>
      <c r="DS122" s="164">
        <f>CO122*VLOOKUP(BK$6,'Greenhouse Gas Costs Avoided'!$A$2:$I$32,9,FALSE)</f>
        <v>7.6285297110405814</v>
      </c>
    </row>
    <row r="123" spans="1:123" x14ac:dyDescent="0.35">
      <c r="A123" s="174">
        <v>117</v>
      </c>
      <c r="B123" s="12">
        <v>1</v>
      </c>
      <c r="C123" s="175">
        <v>2023</v>
      </c>
      <c r="E123" s="20">
        <v>0</v>
      </c>
      <c r="F123" s="21">
        <v>82.346532180449415</v>
      </c>
      <c r="G123" s="21">
        <v>84.002844861871253</v>
      </c>
      <c r="H123" s="21">
        <v>85.659157543293105</v>
      </c>
      <c r="I123" s="21">
        <v>86.918851036576825</v>
      </c>
      <c r="J123" s="21">
        <v>88.178544529860531</v>
      </c>
      <c r="K123" s="21">
        <v>89.438238023144251</v>
      </c>
      <c r="L123" s="21">
        <v>90.697931516427971</v>
      </c>
      <c r="M123" s="21">
        <v>91.95762500971172</v>
      </c>
      <c r="N123" s="21">
        <v>93.21731850299544</v>
      </c>
      <c r="O123" s="21">
        <v>94.47701199627916</v>
      </c>
      <c r="P123" s="21">
        <v>95.73670548956288</v>
      </c>
      <c r="Q123" s="21">
        <v>96.996398982846586</v>
      </c>
      <c r="R123" s="21">
        <v>98.25609247613032</v>
      </c>
      <c r="S123" s="21">
        <v>99.65157958594628</v>
      </c>
      <c r="T123" s="21">
        <v>101.04706669576224</v>
      </c>
      <c r="U123" s="21">
        <v>102.4425538055782</v>
      </c>
      <c r="V123" s="21">
        <v>103.83804091539416</v>
      </c>
      <c r="W123" s="21">
        <v>105.23352802521011</v>
      </c>
      <c r="X123" s="21">
        <v>106.47156953138905</v>
      </c>
      <c r="Y123" s="21">
        <v>107.709611037568</v>
      </c>
      <c r="Z123" s="21">
        <v>108.94765254374694</v>
      </c>
      <c r="AA123" s="21">
        <v>110.18569404992589</v>
      </c>
      <c r="AB123" s="21">
        <v>111.42373555610482</v>
      </c>
      <c r="AC123" s="21">
        <v>112.86811731331359</v>
      </c>
      <c r="AD123" s="21">
        <v>114.31249907052236</v>
      </c>
      <c r="AE123" s="21">
        <v>115.75688082773114</v>
      </c>
      <c r="AF123" s="21">
        <v>117.20126258493991</v>
      </c>
      <c r="AG123" s="22">
        <v>118.64564434214866</v>
      </c>
      <c r="AI123" s="20">
        <v>0</v>
      </c>
      <c r="AJ123" s="21">
        <v>5.2166744805659615</v>
      </c>
      <c r="AK123" s="21">
        <v>5.3216023247413169</v>
      </c>
      <c r="AL123" s="21">
        <v>5.4265301689166732</v>
      </c>
      <c r="AM123" s="21">
        <v>5.5063320831654474</v>
      </c>
      <c r="AN123" s="21">
        <v>5.5861339974142208</v>
      </c>
      <c r="AO123" s="21">
        <v>5.665935911662995</v>
      </c>
      <c r="AP123" s="21">
        <v>5.7457378259117702</v>
      </c>
      <c r="AQ123" s="21">
        <v>5.8255397401605462</v>
      </c>
      <c r="AR123" s="21">
        <v>5.9053416544093205</v>
      </c>
      <c r="AS123" s="21">
        <v>5.9851435686580947</v>
      </c>
      <c r="AT123" s="21">
        <v>6.0649454829068699</v>
      </c>
      <c r="AU123" s="21">
        <v>6.1447473971556432</v>
      </c>
      <c r="AV123" s="21">
        <v>6.2245493114044184</v>
      </c>
      <c r="AW123" s="21">
        <v>6.312953786990386</v>
      </c>
      <c r="AX123" s="21">
        <v>6.4013582625763545</v>
      </c>
      <c r="AY123" s="21">
        <v>6.4897627381623222</v>
      </c>
      <c r="AZ123" s="21">
        <v>6.5781672137482907</v>
      </c>
      <c r="BA123" s="21">
        <v>6.6665716893342575</v>
      </c>
      <c r="BB123" s="21">
        <v>6.7450019445028957</v>
      </c>
      <c r="BC123" s="21">
        <v>6.8234321996715348</v>
      </c>
      <c r="BD123" s="21">
        <v>6.901862454840173</v>
      </c>
      <c r="BE123" s="21">
        <v>6.9802927100088112</v>
      </c>
      <c r="BF123" s="21">
        <v>7.0587229651774486</v>
      </c>
      <c r="BG123" s="21">
        <v>7.1502249295408609</v>
      </c>
      <c r="BH123" s="21">
        <v>7.2417268939042723</v>
      </c>
      <c r="BI123" s="21">
        <v>7.3332288582676846</v>
      </c>
      <c r="BJ123" s="21">
        <v>7.424730822631096</v>
      </c>
      <c r="BK123" s="22">
        <v>7.5162327869945065</v>
      </c>
      <c r="BM123" s="163">
        <f>VLOOKUP(BM$6,'MonteCarlo Policy Paths'!$N$2:$S$31,$B123+1,FALSE)</f>
        <v>18.946072246720579</v>
      </c>
      <c r="BN123" s="21">
        <f>VLOOKUP(BN$6,'MonteCarlo Policy Paths'!$N$2:$S$31,$B123+1,FALSE)</f>
        <v>19.920985834119051</v>
      </c>
      <c r="BO123" s="21">
        <f>VLOOKUP(BO$6,'MonteCarlo Policy Paths'!$N$2:$S$31,$B123+1,FALSE)</f>
        <v>20.944710352814074</v>
      </c>
      <c r="BP123" s="21">
        <f>VLOOKUP(BP$6,'MonteCarlo Policy Paths'!$N$2:$S$31,$B123+1,FALSE)</f>
        <v>22.017919567056939</v>
      </c>
      <c r="BQ123" s="21">
        <f>VLOOKUP(BQ$6,'MonteCarlo Policy Paths'!$N$2:$S$31,$B123+1,FALSE)</f>
        <v>23.125382269476081</v>
      </c>
      <c r="BR123" s="21">
        <f>VLOOKUP(BR$6,'MonteCarlo Policy Paths'!$N$2:$S$31,$B123+1,FALSE)</f>
        <v>24.222533249319248</v>
      </c>
      <c r="BS123" s="21">
        <f>VLOOKUP(BS$6,'MonteCarlo Policy Paths'!$N$2:$S$31,$B123+1,FALSE)</f>
        <v>25.344600035724898</v>
      </c>
      <c r="BT123" s="21">
        <f>VLOOKUP(BT$6,'MonteCarlo Policy Paths'!$N$2:$S$31,$B123+1,FALSE)</f>
        <v>26.511875533452777</v>
      </c>
      <c r="BU123" s="21">
        <f>VLOOKUP(BU$6,'MonteCarlo Policy Paths'!$N$2:$S$31,$B123+1,FALSE)</f>
        <v>27.727543772426976</v>
      </c>
      <c r="BV123" s="21">
        <f>VLOOKUP(BV$6,'MonteCarlo Policy Paths'!$N$2:$S$31,$B123+1,FALSE)</f>
        <v>29.105872242644537</v>
      </c>
      <c r="BW123" s="21">
        <f>VLOOKUP(BW$6,'MonteCarlo Policy Paths'!$N$2:$S$31,$B123+1,FALSE)</f>
        <v>30.561165854776764</v>
      </c>
      <c r="BX123" s="21">
        <f>VLOOKUP(BX$6,'MonteCarlo Policy Paths'!$N$2:$S$31,$B123+1,FALSE)</f>
        <v>32.089224147515601</v>
      </c>
      <c r="BY123" s="21">
        <f>VLOOKUP(BY$6,'MonteCarlo Policy Paths'!$N$2:$S$31,$B123+1,FALSE)</f>
        <v>33.693685354891386</v>
      </c>
      <c r="BZ123" s="21">
        <f>VLOOKUP(BZ$6,'MonteCarlo Policy Paths'!$N$2:$S$31,$B123+1,FALSE)</f>
        <v>35.378369622635958</v>
      </c>
      <c r="CA123" s="21">
        <f>VLOOKUP(CA$6,'MonteCarlo Policy Paths'!$N$2:$S$31,$B123+1,FALSE)</f>
        <v>37.147288103767757</v>
      </c>
      <c r="CB123" s="21">
        <f>VLOOKUP(CB$6,'MonteCarlo Policy Paths'!$N$2:$S$31,$B123+1,FALSE)</f>
        <v>39.004652508956148</v>
      </c>
      <c r="CC123" s="21">
        <f>VLOOKUP(CC$6,'MonteCarlo Policy Paths'!$N$2:$S$31,$B123+1,FALSE)</f>
        <v>40.954885134403959</v>
      </c>
      <c r="CD123" s="21">
        <f>VLOOKUP(CD$6,'MonteCarlo Policy Paths'!$N$2:$S$31,$B123+1,FALSE)</f>
        <v>43.002629391124159</v>
      </c>
      <c r="CE123" s="21">
        <f>VLOOKUP(CE$6,'MonteCarlo Policy Paths'!$N$2:$S$31,$B123+1,FALSE)</f>
        <v>45.152760860680367</v>
      </c>
      <c r="CF123" s="21">
        <f>VLOOKUP(CF$6,'MonteCarlo Policy Paths'!$N$2:$S$31,$B123+1,FALSE)</f>
        <v>47.410398903714388</v>
      </c>
      <c r="CG123" s="21">
        <f>VLOOKUP(CG$6,'MonteCarlo Policy Paths'!$N$2:$S$31,$B123+1,FALSE)</f>
        <v>49.780918848900107</v>
      </c>
      <c r="CH123" s="21">
        <f>VLOOKUP(CH$6,'MonteCarlo Policy Paths'!$N$2:$S$31,$B123+1,FALSE)</f>
        <v>52.269964791345117</v>
      </c>
      <c r="CI123" s="21">
        <f>VLOOKUP(CI$6,'MonteCarlo Policy Paths'!$N$2:$S$31,$B123+1,FALSE)</f>
        <v>54.883463030912374</v>
      </c>
      <c r="CJ123" s="21">
        <f>VLOOKUP(CJ$6,'MonteCarlo Policy Paths'!$N$2:$S$31,$B123+1,FALSE)</f>
        <v>57.627636182457998</v>
      </c>
      <c r="CK123" s="21">
        <f>VLOOKUP(CK$6,'MonteCarlo Policy Paths'!$N$2:$S$31,$B123+1,FALSE)</f>
        <v>60.509017991580897</v>
      </c>
      <c r="CL123" s="21">
        <f>VLOOKUP(CL$6,'MonteCarlo Policy Paths'!$N$2:$S$31,$B123+1,FALSE)</f>
        <v>63.534468891159946</v>
      </c>
      <c r="CM123" s="21">
        <f>VLOOKUP(CM$6,'MonteCarlo Policy Paths'!$N$2:$S$31,$B123+1,FALSE)</f>
        <v>66.711192335717939</v>
      </c>
      <c r="CN123" s="21">
        <f>VLOOKUP(CN$6,'MonteCarlo Policy Paths'!$N$2:$S$31,$B123+1,FALSE)</f>
        <v>70.04675195250384</v>
      </c>
      <c r="CO123" s="164">
        <f>VLOOKUP(CO$6,'MonteCarlo Policy Paths'!$N$2:$S$31,$B123+1,FALSE)</f>
        <v>73.54908955012904</v>
      </c>
      <c r="CQ123" s="163">
        <f>BM123*VLOOKUP(AI$6,'Greenhouse Gas Costs Avoided'!$A$2:$I$32,9,FALSE)</f>
        <v>1.2002386619007086</v>
      </c>
      <c r="CR123" s="21">
        <f>BN123*VLOOKUP(AJ$6,'Greenhouse Gas Costs Avoided'!$A$2:$I$32,9,FALSE)</f>
        <v>1.2619996941806579</v>
      </c>
      <c r="CS123" s="21">
        <f>BO123*VLOOKUP(AK$6,'Greenhouse Gas Costs Avoided'!$A$2:$I$32,9,FALSE)</f>
        <v>1.3268529118013257</v>
      </c>
      <c r="CT123" s="21">
        <f>BP123*VLOOKUP(AL$6,'Greenhouse Gas Costs Avoided'!$A$2:$I$32,9,FALSE)</f>
        <v>1.3948409979053111</v>
      </c>
      <c r="CU123" s="21">
        <f>BQ123*VLOOKUP(AM$6,'Greenhouse Gas Costs Avoided'!$A$2:$I$32,9,FALSE)</f>
        <v>1.464999051498006</v>
      </c>
      <c r="CV123" s="21">
        <f>BR123*VLOOKUP(AN$6,'Greenhouse Gas Costs Avoided'!$A$2:$I$32,9,FALSE)</f>
        <v>1.5345038547523033</v>
      </c>
      <c r="CW123" s="21">
        <f>BS123*VLOOKUP(AO$6,'Greenhouse Gas Costs Avoided'!$A$2:$I$32,9,FALSE)</f>
        <v>1.6055870809081549</v>
      </c>
      <c r="CX123" s="21">
        <f>BT123*VLOOKUP(AP$6,'Greenhouse Gas Costs Avoided'!$A$2:$I$32,9,FALSE)</f>
        <v>1.6795342908215394</v>
      </c>
      <c r="CY123" s="21">
        <f>BU123*VLOOKUP(AQ$6,'Greenhouse Gas Costs Avoided'!$A$2:$I$32,9,FALSE)</f>
        <v>1.7565471936259263</v>
      </c>
      <c r="CZ123" s="21">
        <f>BV123*VLOOKUP(AR$6,'Greenhouse Gas Costs Avoided'!$A$2:$I$32,9,FALSE)</f>
        <v>1.8438646648785721</v>
      </c>
      <c r="DA123" s="21">
        <f>BW123*VLOOKUP(AS$6,'Greenhouse Gas Costs Avoided'!$A$2:$I$32,9,FALSE)</f>
        <v>1.9360578981225007</v>
      </c>
      <c r="DB123" s="21">
        <f>BX123*VLOOKUP(AT$6,'Greenhouse Gas Costs Avoided'!$A$2:$I$32,9,FALSE)</f>
        <v>2.0328607930286258</v>
      </c>
      <c r="DC123" s="21">
        <f>BY123*VLOOKUP(AU$6,'Greenhouse Gas Costs Avoided'!$A$2:$I$32,9,FALSE)</f>
        <v>2.1345038326800574</v>
      </c>
      <c r="DD123" s="21">
        <f>BZ123*VLOOKUP(AV$6,'Greenhouse Gas Costs Avoided'!$A$2:$I$32,9,FALSE)</f>
        <v>2.2412290243140602</v>
      </c>
      <c r="DE123" s="21">
        <f>CA123*VLOOKUP(AW$6,'Greenhouse Gas Costs Avoided'!$A$2:$I$32,9,FALSE)</f>
        <v>2.3532904755297634</v>
      </c>
      <c r="DF123" s="21">
        <f>CB123*VLOOKUP(AX$6,'Greenhouse Gas Costs Avoided'!$A$2:$I$32,9,FALSE)</f>
        <v>2.4709549993062518</v>
      </c>
      <c r="DG123" s="21">
        <f>CC123*VLOOKUP(AY$6,'Greenhouse Gas Costs Avoided'!$A$2:$I$32,9,FALSE)</f>
        <v>2.5945027492715647</v>
      </c>
      <c r="DH123" s="21">
        <f>CD123*VLOOKUP(AZ$6,'Greenhouse Gas Costs Avoided'!$A$2:$I$32,9,FALSE)</f>
        <v>2.724227886735143</v>
      </c>
      <c r="DI123" s="21">
        <f>CE123*VLOOKUP(BA$6,'Greenhouse Gas Costs Avoided'!$A$2:$I$32,9,FALSE)</f>
        <v>2.8604392810719004</v>
      </c>
      <c r="DJ123" s="21">
        <f>CF123*VLOOKUP(BB$6,'Greenhouse Gas Costs Avoided'!$A$2:$I$32,9,FALSE)</f>
        <v>3.0034612451254952</v>
      </c>
      <c r="DK123" s="21">
        <f>CG123*VLOOKUP(BC$6,'Greenhouse Gas Costs Avoided'!$A$2:$I$32,9,FALSE)</f>
        <v>3.1536343073817701</v>
      </c>
      <c r="DL123" s="21">
        <f>CH123*VLOOKUP(BD$6,'Greenhouse Gas Costs Avoided'!$A$2:$I$32,9,FALSE)</f>
        <v>3.3113160227508591</v>
      </c>
      <c r="DM123" s="21">
        <f>CI123*VLOOKUP(BE$6,'Greenhouse Gas Costs Avoided'!$A$2:$I$32,9,FALSE)</f>
        <v>3.4768818238884021</v>
      </c>
      <c r="DN123" s="21">
        <f>CJ123*VLOOKUP(BF$6,'Greenhouse Gas Costs Avoided'!$A$2:$I$32,9,FALSE)</f>
        <v>3.6507259150828224</v>
      </c>
      <c r="DO123" s="21">
        <f>CK123*VLOOKUP(BG$6,'Greenhouse Gas Costs Avoided'!$A$2:$I$32,9,FALSE)</f>
        <v>3.8332622108369634</v>
      </c>
      <c r="DP123" s="21">
        <f>CL123*VLOOKUP(BH$6,'Greenhouse Gas Costs Avoided'!$A$2:$I$32,9,FALSE)</f>
        <v>4.0249253213788121</v>
      </c>
      <c r="DQ123" s="21">
        <f>CM123*VLOOKUP(BI$6,'Greenhouse Gas Costs Avoided'!$A$2:$I$32,9,FALSE)</f>
        <v>4.2261715874477526</v>
      </c>
      <c r="DR123" s="21">
        <f>CN123*VLOOKUP(BJ$6,'Greenhouse Gas Costs Avoided'!$A$2:$I$32,9,FALSE)</f>
        <v>4.4374801668201398</v>
      </c>
      <c r="DS123" s="164">
        <f>CO123*VLOOKUP(BK$6,'Greenhouse Gas Costs Avoided'!$A$2:$I$32,9,FALSE)</f>
        <v>4.6593541751611474</v>
      </c>
    </row>
    <row r="124" spans="1:123" x14ac:dyDescent="0.35">
      <c r="A124" s="174">
        <v>118</v>
      </c>
      <c r="B124" s="12">
        <v>3</v>
      </c>
      <c r="C124" s="175">
        <v>2023</v>
      </c>
      <c r="E124" s="20">
        <v>0</v>
      </c>
      <c r="F124" s="21">
        <v>82.346532180449415</v>
      </c>
      <c r="G124" s="21">
        <v>84.002844861871253</v>
      </c>
      <c r="H124" s="21">
        <v>85.659157543293105</v>
      </c>
      <c r="I124" s="21">
        <v>86.918851036576825</v>
      </c>
      <c r="J124" s="21">
        <v>88.178544529860531</v>
      </c>
      <c r="K124" s="21">
        <v>89.438238023144251</v>
      </c>
      <c r="L124" s="21">
        <v>90.697931516427971</v>
      </c>
      <c r="M124" s="21">
        <v>91.95762500971172</v>
      </c>
      <c r="N124" s="21">
        <v>93.21731850299544</v>
      </c>
      <c r="O124" s="21">
        <v>94.47701199627916</v>
      </c>
      <c r="P124" s="21">
        <v>95.73670548956288</v>
      </c>
      <c r="Q124" s="21">
        <v>96.996398982846586</v>
      </c>
      <c r="R124" s="21">
        <v>101.49317720655506</v>
      </c>
      <c r="S124" s="21">
        <v>104.21949379267882</v>
      </c>
      <c r="T124" s="21">
        <v>107.03810370059369</v>
      </c>
      <c r="U124" s="21">
        <v>109.92690053835344</v>
      </c>
      <c r="V124" s="21">
        <v>112.89757853003228</v>
      </c>
      <c r="W124" s="21">
        <v>115.91943874780665</v>
      </c>
      <c r="X124" s="21">
        <v>119.06733931122673</v>
      </c>
      <c r="Y124" s="21">
        <v>122.25496395468721</v>
      </c>
      <c r="Z124" s="21">
        <v>125.4992630232488</v>
      </c>
      <c r="AA124" s="21">
        <v>128.82380079097237</v>
      </c>
      <c r="AB124" s="21">
        <v>132.24028719953677</v>
      </c>
      <c r="AC124" s="21">
        <v>135.74155640209787</v>
      </c>
      <c r="AD124" s="21">
        <v>139.32654413598658</v>
      </c>
      <c r="AE124" s="21">
        <v>142.9856742986068</v>
      </c>
      <c r="AF124" s="21">
        <v>146.72361540812219</v>
      </c>
      <c r="AG124" s="22">
        <v>150.52284977717397</v>
      </c>
      <c r="AI124" s="20">
        <v>0</v>
      </c>
      <c r="AJ124" s="21">
        <v>5.2166744805659615</v>
      </c>
      <c r="AK124" s="21">
        <v>5.3216023247413169</v>
      </c>
      <c r="AL124" s="21">
        <v>5.4265301689166732</v>
      </c>
      <c r="AM124" s="21">
        <v>5.5063320831654474</v>
      </c>
      <c r="AN124" s="21">
        <v>5.5861339974142208</v>
      </c>
      <c r="AO124" s="21">
        <v>5.665935911662995</v>
      </c>
      <c r="AP124" s="21">
        <v>5.7457378259117702</v>
      </c>
      <c r="AQ124" s="21">
        <v>5.8255397401605462</v>
      </c>
      <c r="AR124" s="21">
        <v>5.9053416544093205</v>
      </c>
      <c r="AS124" s="21">
        <v>5.9851435686580947</v>
      </c>
      <c r="AT124" s="21">
        <v>6.0649454829068699</v>
      </c>
      <c r="AU124" s="21">
        <v>6.1447473971556432</v>
      </c>
      <c r="AV124" s="21">
        <v>6.4296194808152167</v>
      </c>
      <c r="AW124" s="21">
        <v>6.6023323538917609</v>
      </c>
      <c r="AX124" s="21">
        <v>6.7808920331878957</v>
      </c>
      <c r="AY124" s="21">
        <v>6.9638980729572149</v>
      </c>
      <c r="AZ124" s="21">
        <v>7.1520913053717949</v>
      </c>
      <c r="BA124" s="21">
        <v>7.3435269452765404</v>
      </c>
      <c r="BB124" s="21">
        <v>7.5429472742415475</v>
      </c>
      <c r="BC124" s="21">
        <v>7.744884134129272</v>
      </c>
      <c r="BD124" s="21">
        <v>7.950411333759269</v>
      </c>
      <c r="BE124" s="21">
        <v>8.161021676093501</v>
      </c>
      <c r="BF124" s="21">
        <v>8.3774569890184303</v>
      </c>
      <c r="BG124" s="21">
        <v>8.5992633142510115</v>
      </c>
      <c r="BH124" s="21">
        <v>8.8263732304711304</v>
      </c>
      <c r="BI124" s="21">
        <v>9.05818008905967</v>
      </c>
      <c r="BJ124" s="21">
        <v>9.2949796418706736</v>
      </c>
      <c r="BK124" s="22">
        <v>9.5356621388007277</v>
      </c>
      <c r="BM124" s="163">
        <f>VLOOKUP(BM$6,'MonteCarlo Policy Paths'!$N$2:$S$31,$B124+1,FALSE)</f>
        <v>24.400896901266854</v>
      </c>
      <c r="BN124" s="21">
        <f>VLOOKUP(BN$6,'MonteCarlo Policy Paths'!$N$2:$S$31,$B124+1,FALSE)</f>
        <v>27.277092285564247</v>
      </c>
      <c r="BO124" s="21">
        <f>VLOOKUP(BO$6,'MonteCarlo Policy Paths'!$N$2:$S$31,$B124+1,FALSE)</f>
        <v>30.488398193607274</v>
      </c>
      <c r="BP124" s="21">
        <f>VLOOKUP(BP$6,'MonteCarlo Policy Paths'!$N$2:$S$31,$B124+1,FALSE)</f>
        <v>34.070901710124843</v>
      </c>
      <c r="BQ124" s="21">
        <f>VLOOKUP(BQ$6,'MonteCarlo Policy Paths'!$N$2:$S$31,$B124+1,FALSE)</f>
        <v>38.049962908416198</v>
      </c>
      <c r="BR124" s="21">
        <f>VLOOKUP(BR$6,'MonteCarlo Policy Paths'!$N$2:$S$31,$B124+1,FALSE)</f>
        <v>42.441930627628253</v>
      </c>
      <c r="BS124" s="21">
        <f>VLOOKUP(BS$6,'MonteCarlo Policy Paths'!$N$2:$S$31,$B124+1,FALSE)</f>
        <v>47.302864628556662</v>
      </c>
      <c r="BT124" s="21">
        <f>VLOOKUP(BT$6,'MonteCarlo Policy Paths'!$N$2:$S$31,$B124+1,FALSE)</f>
        <v>52.715092471952183</v>
      </c>
      <c r="BU124" s="21">
        <f>VLOOKUP(BU$6,'MonteCarlo Policy Paths'!$N$2:$S$31,$B124+1,FALSE)</f>
        <v>58.737483764437521</v>
      </c>
      <c r="BV124" s="21">
        <f>VLOOKUP(BV$6,'MonteCarlo Policy Paths'!$N$2:$S$31,$B124+1,FALSE)</f>
        <v>65.512636340122413</v>
      </c>
      <c r="BW124" s="21">
        <f>VLOOKUP(BW$6,'MonteCarlo Policy Paths'!$N$2:$S$31,$B124+1,FALSE)</f>
        <v>73.079994851258945</v>
      </c>
      <c r="BX124" s="21">
        <f>VLOOKUP(BX$6,'MonteCarlo Policy Paths'!$N$2:$S$31,$B124+1,FALSE)</f>
        <v>81.527096411801594</v>
      </c>
      <c r="BY124" s="21">
        <f>VLOOKUP(BY$6,'MonteCarlo Policy Paths'!$N$2:$S$31,$B124+1,FALSE)</f>
        <v>90.963600198236662</v>
      </c>
      <c r="BZ124" s="21">
        <f>VLOOKUP(BZ$6,'MonteCarlo Policy Paths'!$N$2:$S$31,$B124+1,FALSE)</f>
        <v>101.49317720655506</v>
      </c>
      <c r="CA124" s="21">
        <f>VLOOKUP(CA$6,'MonteCarlo Policy Paths'!$N$2:$S$31,$B124+1,FALSE)</f>
        <v>104.21949379267882</v>
      </c>
      <c r="CB124" s="21">
        <f>VLOOKUP(CB$6,'MonteCarlo Policy Paths'!$N$2:$S$31,$B124+1,FALSE)</f>
        <v>107.03810370059369</v>
      </c>
      <c r="CC124" s="21">
        <f>VLOOKUP(CC$6,'MonteCarlo Policy Paths'!$N$2:$S$31,$B124+1,FALSE)</f>
        <v>109.92690053835344</v>
      </c>
      <c r="CD124" s="21">
        <f>VLOOKUP(CD$6,'MonteCarlo Policy Paths'!$N$2:$S$31,$B124+1,FALSE)</f>
        <v>112.89757853003228</v>
      </c>
      <c r="CE124" s="21">
        <f>VLOOKUP(CE$6,'MonteCarlo Policy Paths'!$N$2:$S$31,$B124+1,FALSE)</f>
        <v>115.91943874780665</v>
      </c>
      <c r="CF124" s="21">
        <f>VLOOKUP(CF$6,'MonteCarlo Policy Paths'!$N$2:$S$31,$B124+1,FALSE)</f>
        <v>119.06733931122673</v>
      </c>
      <c r="CG124" s="21">
        <f>VLOOKUP(CG$6,'MonteCarlo Policy Paths'!$N$2:$S$31,$B124+1,FALSE)</f>
        <v>122.25496395468721</v>
      </c>
      <c r="CH124" s="21">
        <f>VLOOKUP(CH$6,'MonteCarlo Policy Paths'!$N$2:$S$31,$B124+1,FALSE)</f>
        <v>125.4992630232488</v>
      </c>
      <c r="CI124" s="21">
        <f>VLOOKUP(CI$6,'MonteCarlo Policy Paths'!$N$2:$S$31,$B124+1,FALSE)</f>
        <v>128.82380079097237</v>
      </c>
      <c r="CJ124" s="21">
        <f>VLOOKUP(CJ$6,'MonteCarlo Policy Paths'!$N$2:$S$31,$B124+1,FALSE)</f>
        <v>132.24028719953677</v>
      </c>
      <c r="CK124" s="21">
        <f>VLOOKUP(CK$6,'MonteCarlo Policy Paths'!$N$2:$S$31,$B124+1,FALSE)</f>
        <v>135.74155640209787</v>
      </c>
      <c r="CL124" s="21">
        <f>VLOOKUP(CL$6,'MonteCarlo Policy Paths'!$N$2:$S$31,$B124+1,FALSE)</f>
        <v>139.32654413598658</v>
      </c>
      <c r="CM124" s="21">
        <f>VLOOKUP(CM$6,'MonteCarlo Policy Paths'!$N$2:$S$31,$B124+1,FALSE)</f>
        <v>142.9856742986068</v>
      </c>
      <c r="CN124" s="21">
        <f>VLOOKUP(CN$6,'MonteCarlo Policy Paths'!$N$2:$S$31,$B124+1,FALSE)</f>
        <v>146.72361540812219</v>
      </c>
      <c r="CO124" s="164">
        <f>VLOOKUP(CO$6,'MonteCarlo Policy Paths'!$N$2:$S$31,$B124+1,FALSE)</f>
        <v>150.52284977717397</v>
      </c>
      <c r="CQ124" s="163">
        <f>BM124*VLOOKUP(AI$6,'Greenhouse Gas Costs Avoided'!$A$2:$I$32,9,FALSE)</f>
        <v>1.5458032390340439</v>
      </c>
      <c r="CR124" s="21">
        <f>BN124*VLOOKUP(AJ$6,'Greenhouse Gas Costs Avoided'!$A$2:$I$32,9,FALSE)</f>
        <v>1.7280109734108424</v>
      </c>
      <c r="CS124" s="21">
        <f>BO124*VLOOKUP(AK$6,'Greenhouse Gas Costs Avoided'!$A$2:$I$32,9,FALSE)</f>
        <v>1.9314480476408618</v>
      </c>
      <c r="CT124" s="21">
        <f>BP124*VLOOKUP(AL$6,'Greenhouse Gas Costs Avoided'!$A$2:$I$32,9,FALSE)</f>
        <v>2.1584005880368746</v>
      </c>
      <c r="CU124" s="21">
        <f>BQ124*VLOOKUP(AM$6,'Greenhouse Gas Costs Avoided'!$A$2:$I$32,9,FALSE)</f>
        <v>2.4104751619151044</v>
      </c>
      <c r="CV124" s="21">
        <f>BR124*VLOOKUP(AN$6,'Greenhouse Gas Costs Avoided'!$A$2:$I$32,9,FALSE)</f>
        <v>2.6887074725371978</v>
      </c>
      <c r="CW124" s="21">
        <f>BS124*VLOOKUP(AO$6,'Greenhouse Gas Costs Avoided'!$A$2:$I$32,9,FALSE)</f>
        <v>2.996648920499946</v>
      </c>
      <c r="CX124" s="21">
        <f>BT124*VLOOKUP(AP$6,'Greenhouse Gas Costs Avoided'!$A$2:$I$32,9,FALSE)</f>
        <v>3.339514978438852</v>
      </c>
      <c r="CY124" s="21">
        <f>BU124*VLOOKUP(AQ$6,'Greenhouse Gas Costs Avoided'!$A$2:$I$32,9,FALSE)</f>
        <v>3.7210350514231747</v>
      </c>
      <c r="CZ124" s="21">
        <f>BV124*VLOOKUP(AR$6,'Greenhouse Gas Costs Avoided'!$A$2:$I$32,9,FALSE)</f>
        <v>4.1502427497639598</v>
      </c>
      <c r="DA124" s="21">
        <f>BW124*VLOOKUP(AS$6,'Greenhouse Gas Costs Avoided'!$A$2:$I$32,9,FALSE)</f>
        <v>4.6296369025600148</v>
      </c>
      <c r="DB124" s="21">
        <f>BX124*VLOOKUP(AT$6,'Greenhouse Gas Costs Avoided'!$A$2:$I$32,9,FALSE)</f>
        <v>5.1647630090130283</v>
      </c>
      <c r="DC124" s="21">
        <f>BY124*VLOOKUP(AU$6,'Greenhouse Gas Costs Avoided'!$A$2:$I$32,9,FALSE)</f>
        <v>5.7625680068068199</v>
      </c>
      <c r="DD124" s="21">
        <f>BZ124*VLOOKUP(AV$6,'Greenhouse Gas Costs Avoided'!$A$2:$I$32,9,FALSE)</f>
        <v>6.4296194808152167</v>
      </c>
      <c r="DE124" s="21">
        <f>CA124*VLOOKUP(AW$6,'Greenhouse Gas Costs Avoided'!$A$2:$I$32,9,FALSE)</f>
        <v>6.6023323538917609</v>
      </c>
      <c r="DF124" s="21">
        <f>CB124*VLOOKUP(AX$6,'Greenhouse Gas Costs Avoided'!$A$2:$I$32,9,FALSE)</f>
        <v>6.7808920331878957</v>
      </c>
      <c r="DG124" s="21">
        <f>CC124*VLOOKUP(AY$6,'Greenhouse Gas Costs Avoided'!$A$2:$I$32,9,FALSE)</f>
        <v>6.9638980729572149</v>
      </c>
      <c r="DH124" s="21">
        <f>CD124*VLOOKUP(AZ$6,'Greenhouse Gas Costs Avoided'!$A$2:$I$32,9,FALSE)</f>
        <v>7.1520913053717949</v>
      </c>
      <c r="DI124" s="21">
        <f>CE124*VLOOKUP(BA$6,'Greenhouse Gas Costs Avoided'!$A$2:$I$32,9,FALSE)</f>
        <v>7.3435269452765404</v>
      </c>
      <c r="DJ124" s="21">
        <f>CF124*VLOOKUP(BB$6,'Greenhouse Gas Costs Avoided'!$A$2:$I$32,9,FALSE)</f>
        <v>7.5429472742415475</v>
      </c>
      <c r="DK124" s="21">
        <f>CG124*VLOOKUP(BC$6,'Greenhouse Gas Costs Avoided'!$A$2:$I$32,9,FALSE)</f>
        <v>7.744884134129272</v>
      </c>
      <c r="DL124" s="21">
        <f>CH124*VLOOKUP(BD$6,'Greenhouse Gas Costs Avoided'!$A$2:$I$32,9,FALSE)</f>
        <v>7.950411333759269</v>
      </c>
      <c r="DM124" s="21">
        <f>CI124*VLOOKUP(BE$6,'Greenhouse Gas Costs Avoided'!$A$2:$I$32,9,FALSE)</f>
        <v>8.161021676093501</v>
      </c>
      <c r="DN124" s="21">
        <f>CJ124*VLOOKUP(BF$6,'Greenhouse Gas Costs Avoided'!$A$2:$I$32,9,FALSE)</f>
        <v>8.3774569890184303</v>
      </c>
      <c r="DO124" s="21">
        <f>CK124*VLOOKUP(BG$6,'Greenhouse Gas Costs Avoided'!$A$2:$I$32,9,FALSE)</f>
        <v>8.5992633142510115</v>
      </c>
      <c r="DP124" s="21">
        <f>CL124*VLOOKUP(BH$6,'Greenhouse Gas Costs Avoided'!$A$2:$I$32,9,FALSE)</f>
        <v>8.8263732304711304</v>
      </c>
      <c r="DQ124" s="21">
        <f>CM124*VLOOKUP(BI$6,'Greenhouse Gas Costs Avoided'!$A$2:$I$32,9,FALSE)</f>
        <v>9.05818008905967</v>
      </c>
      <c r="DR124" s="21">
        <f>CN124*VLOOKUP(BJ$6,'Greenhouse Gas Costs Avoided'!$A$2:$I$32,9,FALSE)</f>
        <v>9.2949796418706736</v>
      </c>
      <c r="DS124" s="164">
        <f>CO124*VLOOKUP(BK$6,'Greenhouse Gas Costs Avoided'!$A$2:$I$32,9,FALSE)</f>
        <v>9.5356621388007277</v>
      </c>
    </row>
    <row r="125" spans="1:123" x14ac:dyDescent="0.35">
      <c r="A125" s="174">
        <v>119</v>
      </c>
      <c r="B125" s="12">
        <v>5</v>
      </c>
      <c r="C125" s="175">
        <v>2023</v>
      </c>
      <c r="E125" s="20">
        <v>0</v>
      </c>
      <c r="F125" s="21">
        <v>82.346532180449415</v>
      </c>
      <c r="G125" s="21">
        <v>84.002844861871253</v>
      </c>
      <c r="H125" s="21">
        <v>85.659157543293105</v>
      </c>
      <c r="I125" s="21">
        <v>86.918851036576825</v>
      </c>
      <c r="J125" s="21">
        <v>88.178544529860531</v>
      </c>
      <c r="K125" s="21">
        <v>89.438238023144251</v>
      </c>
      <c r="L125" s="21">
        <v>90.697931516427971</v>
      </c>
      <c r="M125" s="21">
        <v>91.95762500971172</v>
      </c>
      <c r="N125" s="21">
        <v>93.21731850299544</v>
      </c>
      <c r="O125" s="21">
        <v>94.47701199627916</v>
      </c>
      <c r="P125" s="21">
        <v>95.73670548956288</v>
      </c>
      <c r="Q125" s="21">
        <v>96.996398982846586</v>
      </c>
      <c r="R125" s="21">
        <v>99.874634841342697</v>
      </c>
      <c r="S125" s="21">
        <v>101.93553668931256</v>
      </c>
      <c r="T125" s="21">
        <v>104.04258519817796</v>
      </c>
      <c r="U125" s="21">
        <v>106.18472717196582</v>
      </c>
      <c r="V125" s="21">
        <v>108.36780972271322</v>
      </c>
      <c r="W125" s="21">
        <v>110.57648338650839</v>
      </c>
      <c r="X125" s="21">
        <v>112.7694544213079</v>
      </c>
      <c r="Y125" s="21">
        <v>114.98228749612761</v>
      </c>
      <c r="Z125" s="21">
        <v>117.22345778349788</v>
      </c>
      <c r="AA125" s="21">
        <v>119.50474742044912</v>
      </c>
      <c r="AB125" s="21">
        <v>121.83201137782079</v>
      </c>
      <c r="AC125" s="21">
        <v>124.30483685770574</v>
      </c>
      <c r="AD125" s="21">
        <v>126.81952160325447</v>
      </c>
      <c r="AE125" s="21">
        <v>129.37127756316897</v>
      </c>
      <c r="AF125" s="21">
        <v>131.96243899653103</v>
      </c>
      <c r="AG125" s="22">
        <v>135.47056479945655</v>
      </c>
      <c r="AI125" s="20">
        <v>0</v>
      </c>
      <c r="AJ125" s="21">
        <v>5.2166744805659615</v>
      </c>
      <c r="AK125" s="21">
        <v>5.3216023247413169</v>
      </c>
      <c r="AL125" s="21">
        <v>5.4265301689166732</v>
      </c>
      <c r="AM125" s="21">
        <v>5.5063320831654474</v>
      </c>
      <c r="AN125" s="21">
        <v>5.5861339974142208</v>
      </c>
      <c r="AO125" s="21">
        <v>5.665935911662995</v>
      </c>
      <c r="AP125" s="21">
        <v>5.7457378259117702</v>
      </c>
      <c r="AQ125" s="21">
        <v>5.8255397401605462</v>
      </c>
      <c r="AR125" s="21">
        <v>5.9053416544093205</v>
      </c>
      <c r="AS125" s="21">
        <v>5.9851435686580947</v>
      </c>
      <c r="AT125" s="21">
        <v>6.0649454829068699</v>
      </c>
      <c r="AU125" s="21">
        <v>6.1447473971556432</v>
      </c>
      <c r="AV125" s="21">
        <v>6.327084396109818</v>
      </c>
      <c r="AW125" s="21">
        <v>6.4576430704410743</v>
      </c>
      <c r="AX125" s="21">
        <v>6.5911251478821242</v>
      </c>
      <c r="AY125" s="21">
        <v>6.7268304055597685</v>
      </c>
      <c r="AZ125" s="21">
        <v>6.8651292595600424</v>
      </c>
      <c r="BA125" s="21">
        <v>7.0050493173053994</v>
      </c>
      <c r="BB125" s="21">
        <v>7.1439746093722221</v>
      </c>
      <c r="BC125" s="21">
        <v>7.2841581669004034</v>
      </c>
      <c r="BD125" s="21">
        <v>7.426136894299721</v>
      </c>
      <c r="BE125" s="21">
        <v>7.5706571930511553</v>
      </c>
      <c r="BF125" s="21">
        <v>7.7180899770979394</v>
      </c>
      <c r="BG125" s="21">
        <v>7.8747441218959366</v>
      </c>
      <c r="BH125" s="21">
        <v>8.0340500621877027</v>
      </c>
      <c r="BI125" s="21">
        <v>8.1957044736636782</v>
      </c>
      <c r="BJ125" s="21">
        <v>8.3598552322508848</v>
      </c>
      <c r="BK125" s="22">
        <v>8.5820959249206545</v>
      </c>
      <c r="BM125" s="163">
        <f>VLOOKUP(BM$6,'MonteCarlo Policy Paths'!$N$2:$S$31,$B125+1,FALSE)</f>
        <v>24.184299884200797</v>
      </c>
      <c r="BN125" s="21">
        <f>VLOOKUP(BN$6,'MonteCarlo Policy Paths'!$N$2:$S$31,$B125+1,FALSE)</f>
        <v>26.797135120393484</v>
      </c>
      <c r="BO125" s="21">
        <f>VLOOKUP(BO$6,'MonteCarlo Policy Paths'!$N$2:$S$31,$B125+1,FALSE)</f>
        <v>29.690826715826198</v>
      </c>
      <c r="BP125" s="21">
        <f>VLOOKUP(BP$6,'MonteCarlo Policy Paths'!$N$2:$S$31,$B125+1,FALSE)</f>
        <v>32.893001978364566</v>
      </c>
      <c r="BQ125" s="21">
        <f>VLOOKUP(BQ$6,'MonteCarlo Policy Paths'!$N$2:$S$31,$B125+1,FALSE)</f>
        <v>36.420098382625895</v>
      </c>
      <c r="BR125" s="21">
        <f>VLOOKUP(BR$6,'MonteCarlo Policy Paths'!$N$2:$S$31,$B125+1,FALSE)</f>
        <v>40.279471956541457</v>
      </c>
      <c r="BS125" s="21">
        <f>VLOOKUP(BS$6,'MonteCarlo Policy Paths'!$N$2:$S$31,$B125+1,FALSE)</f>
        <v>44.515635375675203</v>
      </c>
      <c r="BT125" s="21">
        <f>VLOOKUP(BT$6,'MonteCarlo Policy Paths'!$N$2:$S$31,$B125+1,FALSE)</f>
        <v>49.196171227791872</v>
      </c>
      <c r="BU125" s="21">
        <f>VLOOKUP(BU$6,'MonteCarlo Policy Paths'!$N$2:$S$31,$B125+1,FALSE)</f>
        <v>54.364766335209197</v>
      </c>
      <c r="BV125" s="21">
        <f>VLOOKUP(BV$6,'MonteCarlo Policy Paths'!$N$2:$S$31,$B125+1,FALSE)</f>
        <v>60.140596575631633</v>
      </c>
      <c r="BW125" s="21">
        <f>VLOOKUP(BW$6,'MonteCarlo Policy Paths'!$N$2:$S$31,$B125+1,FALSE)</f>
        <v>66.545116533046993</v>
      </c>
      <c r="BX125" s="21">
        <f>VLOOKUP(BX$6,'MonteCarlo Policy Paths'!$N$2:$S$31,$B125+1,FALSE)</f>
        <v>73.642612105771832</v>
      </c>
      <c r="BY125" s="21">
        <f>VLOOKUP(BY$6,'MonteCarlo Policy Paths'!$N$2:$S$31,$B125+1,FALSE)</f>
        <v>81.515240678665066</v>
      </c>
      <c r="BZ125" s="21">
        <f>VLOOKUP(BZ$6,'MonteCarlo Policy Paths'!$N$2:$S$31,$B125+1,FALSE)</f>
        <v>90.237354922369406</v>
      </c>
      <c r="CA125" s="21">
        <f>VLOOKUP(CA$6,'MonteCarlo Policy Paths'!$N$2:$S$31,$B125+1,FALSE)</f>
        <v>92.736092415362535</v>
      </c>
      <c r="CB125" s="21">
        <f>VLOOKUP(CB$6,'MonteCarlo Policy Paths'!$N$2:$S$31,$B125+1,FALSE)</f>
        <v>95.321073906264047</v>
      </c>
      <c r="CC125" s="21">
        <f>VLOOKUP(CC$6,'MonteCarlo Policy Paths'!$N$2:$S$31,$B125+1,FALSE)</f>
        <v>97.972807459231774</v>
      </c>
      <c r="CD125" s="21">
        <f>VLOOKUP(CD$6,'MonteCarlo Policy Paths'!$N$2:$S$31,$B125+1,FALSE)</f>
        <v>100.70188743091984</v>
      </c>
      <c r="CE125" s="21">
        <f>VLOOKUP(CE$6,'MonteCarlo Policy Paths'!$N$2:$S$31,$B125+1,FALSE)</f>
        <v>103.48109827693068</v>
      </c>
      <c r="CF125" s="21">
        <f>VLOOKUP(CF$6,'MonteCarlo Policy Paths'!$N$2:$S$31,$B125+1,FALSE)</f>
        <v>106.37744326160868</v>
      </c>
      <c r="CG125" s="21">
        <f>VLOOKUP(CG$6,'MonteCarlo Policy Paths'!$N$2:$S$31,$B125+1,FALSE)</f>
        <v>109.31402956265458</v>
      </c>
      <c r="CH125" s="21">
        <f>VLOOKUP(CH$6,'MonteCarlo Policy Paths'!$N$2:$S$31,$B125+1,FALSE)</f>
        <v>112.30612514839871</v>
      </c>
      <c r="CI125" s="21">
        <f>VLOOKUP(CI$6,'MonteCarlo Policy Paths'!$N$2:$S$31,$B125+1,FALSE)</f>
        <v>115.37497116076017</v>
      </c>
      <c r="CJ125" s="21">
        <f>VLOOKUP(CJ$6,'MonteCarlo Policy Paths'!$N$2:$S$31,$B125+1,FALSE)</f>
        <v>118.53125256657755</v>
      </c>
      <c r="CK125" s="21">
        <f>VLOOKUP(CK$6,'MonteCarlo Policy Paths'!$N$2:$S$31,$B125+1,FALSE)</f>
        <v>121.76875646902944</v>
      </c>
      <c r="CL125" s="21">
        <f>VLOOKUP(CL$6,'MonteCarlo Policy Paths'!$N$2:$S$31,$B125+1,FALSE)</f>
        <v>125.08672773594304</v>
      </c>
      <c r="CM125" s="21">
        <f>VLOOKUP(CM$6,'MonteCarlo Policy Paths'!$N$2:$S$31,$B125+1,FALSE)</f>
        <v>128.47676069968128</v>
      </c>
      <c r="CN125" s="21">
        <f>VLOOKUP(CN$6,'MonteCarlo Policy Paths'!$N$2:$S$31,$B125+1,FALSE)</f>
        <v>131.94323193005201</v>
      </c>
      <c r="CO125" s="164">
        <f>VLOOKUP(CO$6,'MonteCarlo Policy Paths'!$N$2:$S$31,$B125+1,FALSE)</f>
        <v>135.47056479945655</v>
      </c>
      <c r="CQ125" s="163">
        <f>BM125*VLOOKUP(AI$6,'Greenhouse Gas Costs Avoided'!$A$2:$I$32,9,FALSE)</f>
        <v>1.5320817610121258</v>
      </c>
      <c r="CR125" s="21">
        <f>BN125*VLOOKUP(AJ$6,'Greenhouse Gas Costs Avoided'!$A$2:$I$32,9,FALSE)</f>
        <v>1.6976055607114411</v>
      </c>
      <c r="CS125" s="21">
        <f>BO125*VLOOKUP(AK$6,'Greenhouse Gas Costs Avoided'!$A$2:$I$32,9,FALSE)</f>
        <v>1.8809216846672472</v>
      </c>
      <c r="CT125" s="21">
        <f>BP125*VLOOKUP(AL$6,'Greenhouse Gas Costs Avoided'!$A$2:$I$32,9,FALSE)</f>
        <v>2.0837803301021003</v>
      </c>
      <c r="CU125" s="21">
        <f>BQ125*VLOOKUP(AM$6,'Greenhouse Gas Costs Avoided'!$A$2:$I$32,9,FALSE)</f>
        <v>2.3072228153580183</v>
      </c>
      <c r="CV125" s="21">
        <f>BR125*VLOOKUP(AN$6,'Greenhouse Gas Costs Avoided'!$A$2:$I$32,9,FALSE)</f>
        <v>2.5517151467399573</v>
      </c>
      <c r="CW125" s="21">
        <f>BS125*VLOOKUP(AO$6,'Greenhouse Gas Costs Avoided'!$A$2:$I$32,9,FALSE)</f>
        <v>2.8200772139570236</v>
      </c>
      <c r="CX125" s="21">
        <f>BT125*VLOOKUP(AP$6,'Greenhouse Gas Costs Avoided'!$A$2:$I$32,9,FALSE)</f>
        <v>3.1165903917263735</v>
      </c>
      <c r="CY125" s="21">
        <f>BU125*VLOOKUP(AQ$6,'Greenhouse Gas Costs Avoided'!$A$2:$I$32,9,FALSE)</f>
        <v>3.444022251736667</v>
      </c>
      <c r="CZ125" s="21">
        <f>BV125*VLOOKUP(AR$6,'Greenhouse Gas Costs Avoided'!$A$2:$I$32,9,FALSE)</f>
        <v>3.8099226171979153</v>
      </c>
      <c r="DA125" s="21">
        <f>BW125*VLOOKUP(AS$6,'Greenhouse Gas Costs Avoided'!$A$2:$I$32,9,FALSE)</f>
        <v>4.2156506416508543</v>
      </c>
      <c r="DB125" s="21">
        <f>BX125*VLOOKUP(AT$6,'Greenhouse Gas Costs Avoided'!$A$2:$I$32,9,FALSE)</f>
        <v>4.6652788536686769</v>
      </c>
      <c r="DC125" s="21">
        <f>BY125*VLOOKUP(AU$6,'Greenhouse Gas Costs Avoided'!$A$2:$I$32,9,FALSE)</f>
        <v>5.1640119451993618</v>
      </c>
      <c r="DD125" s="21">
        <f>BZ125*VLOOKUP(AV$6,'Greenhouse Gas Costs Avoided'!$A$2:$I$32,9,FALSE)</f>
        <v>5.7165601774917221</v>
      </c>
      <c r="DE125" s="21">
        <f>CA125*VLOOKUP(AW$6,'Greenhouse Gas Costs Avoided'!$A$2:$I$32,9,FALSE)</f>
        <v>5.8748558551380645</v>
      </c>
      <c r="DF125" s="21">
        <f>CB125*VLOOKUP(AX$6,'Greenhouse Gas Costs Avoided'!$A$2:$I$32,9,FALSE)</f>
        <v>6.0386151127443357</v>
      </c>
      <c r="DG125" s="21">
        <f>CC125*VLOOKUP(AY$6,'Greenhouse Gas Costs Avoided'!$A$2:$I$32,9,FALSE)</f>
        <v>6.2066031310462346</v>
      </c>
      <c r="DH125" s="21">
        <f>CD125*VLOOKUP(AZ$6,'Greenhouse Gas Costs Avoided'!$A$2:$I$32,9,FALSE)</f>
        <v>6.3794910653253769</v>
      </c>
      <c r="DI125" s="21">
        <f>CE125*VLOOKUP(BA$6,'Greenhouse Gas Costs Avoided'!$A$2:$I$32,9,FALSE)</f>
        <v>6.5555548036832505</v>
      </c>
      <c r="DJ125" s="21">
        <f>CF125*VLOOKUP(BB$6,'Greenhouse Gas Costs Avoided'!$A$2:$I$32,9,FALSE)</f>
        <v>6.7390390205459019</v>
      </c>
      <c r="DK125" s="21">
        <f>CG125*VLOOKUP(BC$6,'Greenhouse Gas Costs Avoided'!$A$2:$I$32,9,FALSE)</f>
        <v>6.9250725353887148</v>
      </c>
      <c r="DL125" s="21">
        <f>CH125*VLOOKUP(BD$6,'Greenhouse Gas Costs Avoided'!$A$2:$I$32,9,FALSE)</f>
        <v>7.114622578022705</v>
      </c>
      <c r="DM125" s="21">
        <f>CI125*VLOOKUP(BE$6,'Greenhouse Gas Costs Avoided'!$A$2:$I$32,9,FALSE)</f>
        <v>7.309034780377397</v>
      </c>
      <c r="DN125" s="21">
        <f>CJ125*VLOOKUP(BF$6,'Greenhouse Gas Costs Avoided'!$A$2:$I$32,9,FALSE)</f>
        <v>7.5089860379134308</v>
      </c>
      <c r="DO125" s="21">
        <f>CK125*VLOOKUP(BG$6,'Greenhouse Gas Costs Avoided'!$A$2:$I$32,9,FALSE)</f>
        <v>7.714082761982441</v>
      </c>
      <c r="DP125" s="21">
        <f>CL125*VLOOKUP(BH$6,'Greenhouse Gas Costs Avoided'!$A$2:$I$32,9,FALSE)</f>
        <v>7.9242771147625906</v>
      </c>
      <c r="DQ125" s="21">
        <f>CM125*VLOOKUP(BI$6,'Greenhouse Gas Costs Avoided'!$A$2:$I$32,9,FALSE)</f>
        <v>8.1390365949973802</v>
      </c>
      <c r="DR125" s="21">
        <f>CN125*VLOOKUP(BJ$6,'Greenhouse Gas Costs Avoided'!$A$2:$I$32,9,FALSE)</f>
        <v>8.358638459535694</v>
      </c>
      <c r="DS125" s="164">
        <f>CO125*VLOOKUP(BK$6,'Greenhouse Gas Costs Avoided'!$A$2:$I$32,9,FALSE)</f>
        <v>8.5820959249206545</v>
      </c>
    </row>
    <row r="126" spans="1:123" x14ac:dyDescent="0.35">
      <c r="A126" s="174">
        <v>120</v>
      </c>
      <c r="B126" s="12">
        <v>5</v>
      </c>
      <c r="C126" s="175">
        <v>2023</v>
      </c>
      <c r="E126" s="20">
        <v>0</v>
      </c>
      <c r="F126" s="21">
        <v>82.346532180449415</v>
      </c>
      <c r="G126" s="21">
        <v>84.002844861871253</v>
      </c>
      <c r="H126" s="21">
        <v>85.659157543293105</v>
      </c>
      <c r="I126" s="21">
        <v>86.918851036576825</v>
      </c>
      <c r="J126" s="21">
        <v>88.178544529860531</v>
      </c>
      <c r="K126" s="21">
        <v>89.438238023144251</v>
      </c>
      <c r="L126" s="21">
        <v>90.697931516427971</v>
      </c>
      <c r="M126" s="21">
        <v>91.95762500971172</v>
      </c>
      <c r="N126" s="21">
        <v>93.21731850299544</v>
      </c>
      <c r="O126" s="21">
        <v>94.47701199627916</v>
      </c>
      <c r="P126" s="21">
        <v>95.73670548956288</v>
      </c>
      <c r="Q126" s="21">
        <v>96.996398982846586</v>
      </c>
      <c r="R126" s="21">
        <v>99.874634841342697</v>
      </c>
      <c r="S126" s="21">
        <v>101.93553668931256</v>
      </c>
      <c r="T126" s="21">
        <v>104.04258519817796</v>
      </c>
      <c r="U126" s="21">
        <v>106.18472717196582</v>
      </c>
      <c r="V126" s="21">
        <v>108.36780972271322</v>
      </c>
      <c r="W126" s="21">
        <v>110.57648338650839</v>
      </c>
      <c r="X126" s="21">
        <v>112.7694544213079</v>
      </c>
      <c r="Y126" s="21">
        <v>114.98228749612761</v>
      </c>
      <c r="Z126" s="21">
        <v>117.22345778349788</v>
      </c>
      <c r="AA126" s="21">
        <v>119.50474742044912</v>
      </c>
      <c r="AB126" s="21">
        <v>121.83201137782079</v>
      </c>
      <c r="AC126" s="21">
        <v>124.30483685770574</v>
      </c>
      <c r="AD126" s="21">
        <v>126.81952160325447</v>
      </c>
      <c r="AE126" s="21">
        <v>129.37127756316897</v>
      </c>
      <c r="AF126" s="21">
        <v>131.96243899653103</v>
      </c>
      <c r="AG126" s="22">
        <v>135.47056479945655</v>
      </c>
      <c r="AI126" s="20">
        <v>0</v>
      </c>
      <c r="AJ126" s="21">
        <v>5.2166744805659615</v>
      </c>
      <c r="AK126" s="21">
        <v>5.3216023247413169</v>
      </c>
      <c r="AL126" s="21">
        <v>5.4265301689166732</v>
      </c>
      <c r="AM126" s="21">
        <v>5.5063320831654474</v>
      </c>
      <c r="AN126" s="21">
        <v>5.5861339974142208</v>
      </c>
      <c r="AO126" s="21">
        <v>5.665935911662995</v>
      </c>
      <c r="AP126" s="21">
        <v>5.7457378259117702</v>
      </c>
      <c r="AQ126" s="21">
        <v>5.8255397401605462</v>
      </c>
      <c r="AR126" s="21">
        <v>5.9053416544093205</v>
      </c>
      <c r="AS126" s="21">
        <v>5.9851435686580947</v>
      </c>
      <c r="AT126" s="21">
        <v>6.0649454829068699</v>
      </c>
      <c r="AU126" s="21">
        <v>6.1447473971556432</v>
      </c>
      <c r="AV126" s="21">
        <v>6.327084396109818</v>
      </c>
      <c r="AW126" s="21">
        <v>6.4576430704410743</v>
      </c>
      <c r="AX126" s="21">
        <v>6.5911251478821242</v>
      </c>
      <c r="AY126" s="21">
        <v>6.7268304055597685</v>
      </c>
      <c r="AZ126" s="21">
        <v>6.8651292595600424</v>
      </c>
      <c r="BA126" s="21">
        <v>7.0050493173053994</v>
      </c>
      <c r="BB126" s="21">
        <v>7.1439746093722221</v>
      </c>
      <c r="BC126" s="21">
        <v>7.2841581669004034</v>
      </c>
      <c r="BD126" s="21">
        <v>7.426136894299721</v>
      </c>
      <c r="BE126" s="21">
        <v>7.5706571930511553</v>
      </c>
      <c r="BF126" s="21">
        <v>7.7180899770979394</v>
      </c>
      <c r="BG126" s="21">
        <v>7.8747441218959366</v>
      </c>
      <c r="BH126" s="21">
        <v>8.0340500621877027</v>
      </c>
      <c r="BI126" s="21">
        <v>8.1957044736636782</v>
      </c>
      <c r="BJ126" s="21">
        <v>8.3598552322508848</v>
      </c>
      <c r="BK126" s="22">
        <v>8.5820959249206545</v>
      </c>
      <c r="BM126" s="163">
        <f>VLOOKUP(BM$6,'MonteCarlo Policy Paths'!$N$2:$S$31,$B126+1,FALSE)</f>
        <v>24.184299884200797</v>
      </c>
      <c r="BN126" s="21">
        <f>VLOOKUP(BN$6,'MonteCarlo Policy Paths'!$N$2:$S$31,$B126+1,FALSE)</f>
        <v>26.797135120393484</v>
      </c>
      <c r="BO126" s="21">
        <f>VLOOKUP(BO$6,'MonteCarlo Policy Paths'!$N$2:$S$31,$B126+1,FALSE)</f>
        <v>29.690826715826198</v>
      </c>
      <c r="BP126" s="21">
        <f>VLOOKUP(BP$6,'MonteCarlo Policy Paths'!$N$2:$S$31,$B126+1,FALSE)</f>
        <v>32.893001978364566</v>
      </c>
      <c r="BQ126" s="21">
        <f>VLOOKUP(BQ$6,'MonteCarlo Policy Paths'!$N$2:$S$31,$B126+1,FALSE)</f>
        <v>36.420098382625895</v>
      </c>
      <c r="BR126" s="21">
        <f>VLOOKUP(BR$6,'MonteCarlo Policy Paths'!$N$2:$S$31,$B126+1,FALSE)</f>
        <v>40.279471956541457</v>
      </c>
      <c r="BS126" s="21">
        <f>VLOOKUP(BS$6,'MonteCarlo Policy Paths'!$N$2:$S$31,$B126+1,FALSE)</f>
        <v>44.515635375675203</v>
      </c>
      <c r="BT126" s="21">
        <f>VLOOKUP(BT$6,'MonteCarlo Policy Paths'!$N$2:$S$31,$B126+1,FALSE)</f>
        <v>49.196171227791872</v>
      </c>
      <c r="BU126" s="21">
        <f>VLOOKUP(BU$6,'MonteCarlo Policy Paths'!$N$2:$S$31,$B126+1,FALSE)</f>
        <v>54.364766335209197</v>
      </c>
      <c r="BV126" s="21">
        <f>VLOOKUP(BV$6,'MonteCarlo Policy Paths'!$N$2:$S$31,$B126+1,FALSE)</f>
        <v>60.140596575631633</v>
      </c>
      <c r="BW126" s="21">
        <f>VLOOKUP(BW$6,'MonteCarlo Policy Paths'!$N$2:$S$31,$B126+1,FALSE)</f>
        <v>66.545116533046993</v>
      </c>
      <c r="BX126" s="21">
        <f>VLOOKUP(BX$6,'MonteCarlo Policy Paths'!$N$2:$S$31,$B126+1,FALSE)</f>
        <v>73.642612105771832</v>
      </c>
      <c r="BY126" s="21">
        <f>VLOOKUP(BY$6,'MonteCarlo Policy Paths'!$N$2:$S$31,$B126+1,FALSE)</f>
        <v>81.515240678665066</v>
      </c>
      <c r="BZ126" s="21">
        <f>VLOOKUP(BZ$6,'MonteCarlo Policy Paths'!$N$2:$S$31,$B126+1,FALSE)</f>
        <v>90.237354922369406</v>
      </c>
      <c r="CA126" s="21">
        <f>VLOOKUP(CA$6,'MonteCarlo Policy Paths'!$N$2:$S$31,$B126+1,FALSE)</f>
        <v>92.736092415362535</v>
      </c>
      <c r="CB126" s="21">
        <f>VLOOKUP(CB$6,'MonteCarlo Policy Paths'!$N$2:$S$31,$B126+1,FALSE)</f>
        <v>95.321073906264047</v>
      </c>
      <c r="CC126" s="21">
        <f>VLOOKUP(CC$6,'MonteCarlo Policy Paths'!$N$2:$S$31,$B126+1,FALSE)</f>
        <v>97.972807459231774</v>
      </c>
      <c r="CD126" s="21">
        <f>VLOOKUP(CD$6,'MonteCarlo Policy Paths'!$N$2:$S$31,$B126+1,FALSE)</f>
        <v>100.70188743091984</v>
      </c>
      <c r="CE126" s="21">
        <f>VLOOKUP(CE$6,'MonteCarlo Policy Paths'!$N$2:$S$31,$B126+1,FALSE)</f>
        <v>103.48109827693068</v>
      </c>
      <c r="CF126" s="21">
        <f>VLOOKUP(CF$6,'MonteCarlo Policy Paths'!$N$2:$S$31,$B126+1,FALSE)</f>
        <v>106.37744326160868</v>
      </c>
      <c r="CG126" s="21">
        <f>VLOOKUP(CG$6,'MonteCarlo Policy Paths'!$N$2:$S$31,$B126+1,FALSE)</f>
        <v>109.31402956265458</v>
      </c>
      <c r="CH126" s="21">
        <f>VLOOKUP(CH$6,'MonteCarlo Policy Paths'!$N$2:$S$31,$B126+1,FALSE)</f>
        <v>112.30612514839871</v>
      </c>
      <c r="CI126" s="21">
        <f>VLOOKUP(CI$6,'MonteCarlo Policy Paths'!$N$2:$S$31,$B126+1,FALSE)</f>
        <v>115.37497116076017</v>
      </c>
      <c r="CJ126" s="21">
        <f>VLOOKUP(CJ$6,'MonteCarlo Policy Paths'!$N$2:$S$31,$B126+1,FALSE)</f>
        <v>118.53125256657755</v>
      </c>
      <c r="CK126" s="21">
        <f>VLOOKUP(CK$6,'MonteCarlo Policy Paths'!$N$2:$S$31,$B126+1,FALSE)</f>
        <v>121.76875646902944</v>
      </c>
      <c r="CL126" s="21">
        <f>VLOOKUP(CL$6,'MonteCarlo Policy Paths'!$N$2:$S$31,$B126+1,FALSE)</f>
        <v>125.08672773594304</v>
      </c>
      <c r="CM126" s="21">
        <f>VLOOKUP(CM$6,'MonteCarlo Policy Paths'!$N$2:$S$31,$B126+1,FALSE)</f>
        <v>128.47676069968128</v>
      </c>
      <c r="CN126" s="21">
        <f>VLOOKUP(CN$6,'MonteCarlo Policy Paths'!$N$2:$S$31,$B126+1,FALSE)</f>
        <v>131.94323193005201</v>
      </c>
      <c r="CO126" s="164">
        <f>VLOOKUP(CO$6,'MonteCarlo Policy Paths'!$N$2:$S$31,$B126+1,FALSE)</f>
        <v>135.47056479945655</v>
      </c>
      <c r="CQ126" s="163">
        <f>BM126*VLOOKUP(AI$6,'Greenhouse Gas Costs Avoided'!$A$2:$I$32,9,FALSE)</f>
        <v>1.5320817610121258</v>
      </c>
      <c r="CR126" s="21">
        <f>BN126*VLOOKUP(AJ$6,'Greenhouse Gas Costs Avoided'!$A$2:$I$32,9,FALSE)</f>
        <v>1.6976055607114411</v>
      </c>
      <c r="CS126" s="21">
        <f>BO126*VLOOKUP(AK$6,'Greenhouse Gas Costs Avoided'!$A$2:$I$32,9,FALSE)</f>
        <v>1.8809216846672472</v>
      </c>
      <c r="CT126" s="21">
        <f>BP126*VLOOKUP(AL$6,'Greenhouse Gas Costs Avoided'!$A$2:$I$32,9,FALSE)</f>
        <v>2.0837803301021003</v>
      </c>
      <c r="CU126" s="21">
        <f>BQ126*VLOOKUP(AM$6,'Greenhouse Gas Costs Avoided'!$A$2:$I$32,9,FALSE)</f>
        <v>2.3072228153580183</v>
      </c>
      <c r="CV126" s="21">
        <f>BR126*VLOOKUP(AN$6,'Greenhouse Gas Costs Avoided'!$A$2:$I$32,9,FALSE)</f>
        <v>2.5517151467399573</v>
      </c>
      <c r="CW126" s="21">
        <f>BS126*VLOOKUP(AO$6,'Greenhouse Gas Costs Avoided'!$A$2:$I$32,9,FALSE)</f>
        <v>2.8200772139570236</v>
      </c>
      <c r="CX126" s="21">
        <f>BT126*VLOOKUP(AP$6,'Greenhouse Gas Costs Avoided'!$A$2:$I$32,9,FALSE)</f>
        <v>3.1165903917263735</v>
      </c>
      <c r="CY126" s="21">
        <f>BU126*VLOOKUP(AQ$6,'Greenhouse Gas Costs Avoided'!$A$2:$I$32,9,FALSE)</f>
        <v>3.444022251736667</v>
      </c>
      <c r="CZ126" s="21">
        <f>BV126*VLOOKUP(AR$6,'Greenhouse Gas Costs Avoided'!$A$2:$I$32,9,FALSE)</f>
        <v>3.8099226171979153</v>
      </c>
      <c r="DA126" s="21">
        <f>BW126*VLOOKUP(AS$6,'Greenhouse Gas Costs Avoided'!$A$2:$I$32,9,FALSE)</f>
        <v>4.2156506416508543</v>
      </c>
      <c r="DB126" s="21">
        <f>BX126*VLOOKUP(AT$6,'Greenhouse Gas Costs Avoided'!$A$2:$I$32,9,FALSE)</f>
        <v>4.6652788536686769</v>
      </c>
      <c r="DC126" s="21">
        <f>BY126*VLOOKUP(AU$6,'Greenhouse Gas Costs Avoided'!$A$2:$I$32,9,FALSE)</f>
        <v>5.1640119451993618</v>
      </c>
      <c r="DD126" s="21">
        <f>BZ126*VLOOKUP(AV$6,'Greenhouse Gas Costs Avoided'!$A$2:$I$32,9,FALSE)</f>
        <v>5.7165601774917221</v>
      </c>
      <c r="DE126" s="21">
        <f>CA126*VLOOKUP(AW$6,'Greenhouse Gas Costs Avoided'!$A$2:$I$32,9,FALSE)</f>
        <v>5.8748558551380645</v>
      </c>
      <c r="DF126" s="21">
        <f>CB126*VLOOKUP(AX$6,'Greenhouse Gas Costs Avoided'!$A$2:$I$32,9,FALSE)</f>
        <v>6.0386151127443357</v>
      </c>
      <c r="DG126" s="21">
        <f>CC126*VLOOKUP(AY$6,'Greenhouse Gas Costs Avoided'!$A$2:$I$32,9,FALSE)</f>
        <v>6.2066031310462346</v>
      </c>
      <c r="DH126" s="21">
        <f>CD126*VLOOKUP(AZ$6,'Greenhouse Gas Costs Avoided'!$A$2:$I$32,9,FALSE)</f>
        <v>6.3794910653253769</v>
      </c>
      <c r="DI126" s="21">
        <f>CE126*VLOOKUP(BA$6,'Greenhouse Gas Costs Avoided'!$A$2:$I$32,9,FALSE)</f>
        <v>6.5555548036832505</v>
      </c>
      <c r="DJ126" s="21">
        <f>CF126*VLOOKUP(BB$6,'Greenhouse Gas Costs Avoided'!$A$2:$I$32,9,FALSE)</f>
        <v>6.7390390205459019</v>
      </c>
      <c r="DK126" s="21">
        <f>CG126*VLOOKUP(BC$6,'Greenhouse Gas Costs Avoided'!$A$2:$I$32,9,FALSE)</f>
        <v>6.9250725353887148</v>
      </c>
      <c r="DL126" s="21">
        <f>CH126*VLOOKUP(BD$6,'Greenhouse Gas Costs Avoided'!$A$2:$I$32,9,FALSE)</f>
        <v>7.114622578022705</v>
      </c>
      <c r="DM126" s="21">
        <f>CI126*VLOOKUP(BE$6,'Greenhouse Gas Costs Avoided'!$A$2:$I$32,9,FALSE)</f>
        <v>7.309034780377397</v>
      </c>
      <c r="DN126" s="21">
        <f>CJ126*VLOOKUP(BF$6,'Greenhouse Gas Costs Avoided'!$A$2:$I$32,9,FALSE)</f>
        <v>7.5089860379134308</v>
      </c>
      <c r="DO126" s="21">
        <f>CK126*VLOOKUP(BG$6,'Greenhouse Gas Costs Avoided'!$A$2:$I$32,9,FALSE)</f>
        <v>7.714082761982441</v>
      </c>
      <c r="DP126" s="21">
        <f>CL126*VLOOKUP(BH$6,'Greenhouse Gas Costs Avoided'!$A$2:$I$32,9,FALSE)</f>
        <v>7.9242771147625906</v>
      </c>
      <c r="DQ126" s="21">
        <f>CM126*VLOOKUP(BI$6,'Greenhouse Gas Costs Avoided'!$A$2:$I$32,9,FALSE)</f>
        <v>8.1390365949973802</v>
      </c>
      <c r="DR126" s="21">
        <f>CN126*VLOOKUP(BJ$6,'Greenhouse Gas Costs Avoided'!$A$2:$I$32,9,FALSE)</f>
        <v>8.358638459535694</v>
      </c>
      <c r="DS126" s="164">
        <f>CO126*VLOOKUP(BK$6,'Greenhouse Gas Costs Avoided'!$A$2:$I$32,9,FALSE)</f>
        <v>8.5820959249206545</v>
      </c>
    </row>
    <row r="127" spans="1:123" x14ac:dyDescent="0.35">
      <c r="A127" s="174">
        <v>121</v>
      </c>
      <c r="B127" s="12">
        <v>3</v>
      </c>
      <c r="C127" s="175">
        <v>2023</v>
      </c>
      <c r="E127" s="20">
        <v>0</v>
      </c>
      <c r="F127" s="21">
        <v>82.346532180449415</v>
      </c>
      <c r="G127" s="21">
        <v>84.002844861871253</v>
      </c>
      <c r="H127" s="21">
        <v>85.659157543293105</v>
      </c>
      <c r="I127" s="21">
        <v>86.918851036576825</v>
      </c>
      <c r="J127" s="21">
        <v>88.178544529860531</v>
      </c>
      <c r="K127" s="21">
        <v>89.438238023144251</v>
      </c>
      <c r="L127" s="21">
        <v>90.697931516427971</v>
      </c>
      <c r="M127" s="21">
        <v>91.95762500971172</v>
      </c>
      <c r="N127" s="21">
        <v>93.21731850299544</v>
      </c>
      <c r="O127" s="21">
        <v>94.47701199627916</v>
      </c>
      <c r="P127" s="21">
        <v>95.73670548956288</v>
      </c>
      <c r="Q127" s="21">
        <v>96.996398982846586</v>
      </c>
      <c r="R127" s="21">
        <v>101.49317720655506</v>
      </c>
      <c r="S127" s="21">
        <v>104.21949379267882</v>
      </c>
      <c r="T127" s="21">
        <v>107.03810370059369</v>
      </c>
      <c r="U127" s="21">
        <v>109.92690053835344</v>
      </c>
      <c r="V127" s="21">
        <v>112.89757853003228</v>
      </c>
      <c r="W127" s="21">
        <v>115.91943874780665</v>
      </c>
      <c r="X127" s="21">
        <v>119.06733931122673</v>
      </c>
      <c r="Y127" s="21">
        <v>122.25496395468721</v>
      </c>
      <c r="Z127" s="21">
        <v>125.4992630232488</v>
      </c>
      <c r="AA127" s="21">
        <v>128.82380079097237</v>
      </c>
      <c r="AB127" s="21">
        <v>132.24028719953677</v>
      </c>
      <c r="AC127" s="21">
        <v>135.74155640209787</v>
      </c>
      <c r="AD127" s="21">
        <v>139.32654413598658</v>
      </c>
      <c r="AE127" s="21">
        <v>142.9856742986068</v>
      </c>
      <c r="AF127" s="21">
        <v>146.72361540812219</v>
      </c>
      <c r="AG127" s="22">
        <v>150.52284977717397</v>
      </c>
      <c r="AI127" s="20">
        <v>0</v>
      </c>
      <c r="AJ127" s="21">
        <v>5.2166744805659615</v>
      </c>
      <c r="AK127" s="21">
        <v>5.3216023247413169</v>
      </c>
      <c r="AL127" s="21">
        <v>5.4265301689166732</v>
      </c>
      <c r="AM127" s="21">
        <v>5.5063320831654474</v>
      </c>
      <c r="AN127" s="21">
        <v>5.5861339974142208</v>
      </c>
      <c r="AO127" s="21">
        <v>5.665935911662995</v>
      </c>
      <c r="AP127" s="21">
        <v>5.7457378259117702</v>
      </c>
      <c r="AQ127" s="21">
        <v>5.8255397401605462</v>
      </c>
      <c r="AR127" s="21">
        <v>5.9053416544093205</v>
      </c>
      <c r="AS127" s="21">
        <v>5.9851435686580947</v>
      </c>
      <c r="AT127" s="21">
        <v>6.0649454829068699</v>
      </c>
      <c r="AU127" s="21">
        <v>6.1447473971556432</v>
      </c>
      <c r="AV127" s="21">
        <v>6.4296194808152167</v>
      </c>
      <c r="AW127" s="21">
        <v>6.6023323538917609</v>
      </c>
      <c r="AX127" s="21">
        <v>6.7808920331878957</v>
      </c>
      <c r="AY127" s="21">
        <v>6.9638980729572149</v>
      </c>
      <c r="AZ127" s="21">
        <v>7.1520913053717949</v>
      </c>
      <c r="BA127" s="21">
        <v>7.3435269452765404</v>
      </c>
      <c r="BB127" s="21">
        <v>7.5429472742415475</v>
      </c>
      <c r="BC127" s="21">
        <v>7.744884134129272</v>
      </c>
      <c r="BD127" s="21">
        <v>7.950411333759269</v>
      </c>
      <c r="BE127" s="21">
        <v>8.161021676093501</v>
      </c>
      <c r="BF127" s="21">
        <v>8.3774569890184303</v>
      </c>
      <c r="BG127" s="21">
        <v>8.5992633142510115</v>
      </c>
      <c r="BH127" s="21">
        <v>8.8263732304711304</v>
      </c>
      <c r="BI127" s="21">
        <v>9.05818008905967</v>
      </c>
      <c r="BJ127" s="21">
        <v>9.2949796418706736</v>
      </c>
      <c r="BK127" s="22">
        <v>9.5356621388007277</v>
      </c>
      <c r="BM127" s="163">
        <f>VLOOKUP(BM$6,'MonteCarlo Policy Paths'!$N$2:$S$31,$B127+1,FALSE)</f>
        <v>24.400896901266854</v>
      </c>
      <c r="BN127" s="21">
        <f>VLOOKUP(BN$6,'MonteCarlo Policy Paths'!$N$2:$S$31,$B127+1,FALSE)</f>
        <v>27.277092285564247</v>
      </c>
      <c r="BO127" s="21">
        <f>VLOOKUP(BO$6,'MonteCarlo Policy Paths'!$N$2:$S$31,$B127+1,FALSE)</f>
        <v>30.488398193607274</v>
      </c>
      <c r="BP127" s="21">
        <f>VLOOKUP(BP$6,'MonteCarlo Policy Paths'!$N$2:$S$31,$B127+1,FALSE)</f>
        <v>34.070901710124843</v>
      </c>
      <c r="BQ127" s="21">
        <f>VLOOKUP(BQ$6,'MonteCarlo Policy Paths'!$N$2:$S$31,$B127+1,FALSE)</f>
        <v>38.049962908416198</v>
      </c>
      <c r="BR127" s="21">
        <f>VLOOKUP(BR$6,'MonteCarlo Policy Paths'!$N$2:$S$31,$B127+1,FALSE)</f>
        <v>42.441930627628253</v>
      </c>
      <c r="BS127" s="21">
        <f>VLOOKUP(BS$6,'MonteCarlo Policy Paths'!$N$2:$S$31,$B127+1,FALSE)</f>
        <v>47.302864628556662</v>
      </c>
      <c r="BT127" s="21">
        <f>VLOOKUP(BT$6,'MonteCarlo Policy Paths'!$N$2:$S$31,$B127+1,FALSE)</f>
        <v>52.715092471952183</v>
      </c>
      <c r="BU127" s="21">
        <f>VLOOKUP(BU$6,'MonteCarlo Policy Paths'!$N$2:$S$31,$B127+1,FALSE)</f>
        <v>58.737483764437521</v>
      </c>
      <c r="BV127" s="21">
        <f>VLOOKUP(BV$6,'MonteCarlo Policy Paths'!$N$2:$S$31,$B127+1,FALSE)</f>
        <v>65.512636340122413</v>
      </c>
      <c r="BW127" s="21">
        <f>VLOOKUP(BW$6,'MonteCarlo Policy Paths'!$N$2:$S$31,$B127+1,FALSE)</f>
        <v>73.079994851258945</v>
      </c>
      <c r="BX127" s="21">
        <f>VLOOKUP(BX$6,'MonteCarlo Policy Paths'!$N$2:$S$31,$B127+1,FALSE)</f>
        <v>81.527096411801594</v>
      </c>
      <c r="BY127" s="21">
        <f>VLOOKUP(BY$6,'MonteCarlo Policy Paths'!$N$2:$S$31,$B127+1,FALSE)</f>
        <v>90.963600198236662</v>
      </c>
      <c r="BZ127" s="21">
        <f>VLOOKUP(BZ$6,'MonteCarlo Policy Paths'!$N$2:$S$31,$B127+1,FALSE)</f>
        <v>101.49317720655506</v>
      </c>
      <c r="CA127" s="21">
        <f>VLOOKUP(CA$6,'MonteCarlo Policy Paths'!$N$2:$S$31,$B127+1,FALSE)</f>
        <v>104.21949379267882</v>
      </c>
      <c r="CB127" s="21">
        <f>VLOOKUP(CB$6,'MonteCarlo Policy Paths'!$N$2:$S$31,$B127+1,FALSE)</f>
        <v>107.03810370059369</v>
      </c>
      <c r="CC127" s="21">
        <f>VLOOKUP(CC$6,'MonteCarlo Policy Paths'!$N$2:$S$31,$B127+1,FALSE)</f>
        <v>109.92690053835344</v>
      </c>
      <c r="CD127" s="21">
        <f>VLOOKUP(CD$6,'MonteCarlo Policy Paths'!$N$2:$S$31,$B127+1,FALSE)</f>
        <v>112.89757853003228</v>
      </c>
      <c r="CE127" s="21">
        <f>VLOOKUP(CE$6,'MonteCarlo Policy Paths'!$N$2:$S$31,$B127+1,FALSE)</f>
        <v>115.91943874780665</v>
      </c>
      <c r="CF127" s="21">
        <f>VLOOKUP(CF$6,'MonteCarlo Policy Paths'!$N$2:$S$31,$B127+1,FALSE)</f>
        <v>119.06733931122673</v>
      </c>
      <c r="CG127" s="21">
        <f>VLOOKUP(CG$6,'MonteCarlo Policy Paths'!$N$2:$S$31,$B127+1,FALSE)</f>
        <v>122.25496395468721</v>
      </c>
      <c r="CH127" s="21">
        <f>VLOOKUP(CH$6,'MonteCarlo Policy Paths'!$N$2:$S$31,$B127+1,FALSE)</f>
        <v>125.4992630232488</v>
      </c>
      <c r="CI127" s="21">
        <f>VLOOKUP(CI$6,'MonteCarlo Policy Paths'!$N$2:$S$31,$B127+1,FALSE)</f>
        <v>128.82380079097237</v>
      </c>
      <c r="CJ127" s="21">
        <f>VLOOKUP(CJ$6,'MonteCarlo Policy Paths'!$N$2:$S$31,$B127+1,FALSE)</f>
        <v>132.24028719953677</v>
      </c>
      <c r="CK127" s="21">
        <f>VLOOKUP(CK$6,'MonteCarlo Policy Paths'!$N$2:$S$31,$B127+1,FALSE)</f>
        <v>135.74155640209787</v>
      </c>
      <c r="CL127" s="21">
        <f>VLOOKUP(CL$6,'MonteCarlo Policy Paths'!$N$2:$S$31,$B127+1,FALSE)</f>
        <v>139.32654413598658</v>
      </c>
      <c r="CM127" s="21">
        <f>VLOOKUP(CM$6,'MonteCarlo Policy Paths'!$N$2:$S$31,$B127+1,FALSE)</f>
        <v>142.9856742986068</v>
      </c>
      <c r="CN127" s="21">
        <f>VLOOKUP(CN$6,'MonteCarlo Policy Paths'!$N$2:$S$31,$B127+1,FALSE)</f>
        <v>146.72361540812219</v>
      </c>
      <c r="CO127" s="164">
        <f>VLOOKUP(CO$6,'MonteCarlo Policy Paths'!$N$2:$S$31,$B127+1,FALSE)</f>
        <v>150.52284977717397</v>
      </c>
      <c r="CQ127" s="163">
        <f>BM127*VLOOKUP(AI$6,'Greenhouse Gas Costs Avoided'!$A$2:$I$32,9,FALSE)</f>
        <v>1.5458032390340439</v>
      </c>
      <c r="CR127" s="21">
        <f>BN127*VLOOKUP(AJ$6,'Greenhouse Gas Costs Avoided'!$A$2:$I$32,9,FALSE)</f>
        <v>1.7280109734108424</v>
      </c>
      <c r="CS127" s="21">
        <f>BO127*VLOOKUP(AK$6,'Greenhouse Gas Costs Avoided'!$A$2:$I$32,9,FALSE)</f>
        <v>1.9314480476408618</v>
      </c>
      <c r="CT127" s="21">
        <f>BP127*VLOOKUP(AL$6,'Greenhouse Gas Costs Avoided'!$A$2:$I$32,9,FALSE)</f>
        <v>2.1584005880368746</v>
      </c>
      <c r="CU127" s="21">
        <f>BQ127*VLOOKUP(AM$6,'Greenhouse Gas Costs Avoided'!$A$2:$I$32,9,FALSE)</f>
        <v>2.4104751619151044</v>
      </c>
      <c r="CV127" s="21">
        <f>BR127*VLOOKUP(AN$6,'Greenhouse Gas Costs Avoided'!$A$2:$I$32,9,FALSE)</f>
        <v>2.6887074725371978</v>
      </c>
      <c r="CW127" s="21">
        <f>BS127*VLOOKUP(AO$6,'Greenhouse Gas Costs Avoided'!$A$2:$I$32,9,FALSE)</f>
        <v>2.996648920499946</v>
      </c>
      <c r="CX127" s="21">
        <f>BT127*VLOOKUP(AP$6,'Greenhouse Gas Costs Avoided'!$A$2:$I$32,9,FALSE)</f>
        <v>3.339514978438852</v>
      </c>
      <c r="CY127" s="21">
        <f>BU127*VLOOKUP(AQ$6,'Greenhouse Gas Costs Avoided'!$A$2:$I$32,9,FALSE)</f>
        <v>3.7210350514231747</v>
      </c>
      <c r="CZ127" s="21">
        <f>BV127*VLOOKUP(AR$6,'Greenhouse Gas Costs Avoided'!$A$2:$I$32,9,FALSE)</f>
        <v>4.1502427497639598</v>
      </c>
      <c r="DA127" s="21">
        <f>BW127*VLOOKUP(AS$6,'Greenhouse Gas Costs Avoided'!$A$2:$I$32,9,FALSE)</f>
        <v>4.6296369025600148</v>
      </c>
      <c r="DB127" s="21">
        <f>BX127*VLOOKUP(AT$6,'Greenhouse Gas Costs Avoided'!$A$2:$I$32,9,FALSE)</f>
        <v>5.1647630090130283</v>
      </c>
      <c r="DC127" s="21">
        <f>BY127*VLOOKUP(AU$6,'Greenhouse Gas Costs Avoided'!$A$2:$I$32,9,FALSE)</f>
        <v>5.7625680068068199</v>
      </c>
      <c r="DD127" s="21">
        <f>BZ127*VLOOKUP(AV$6,'Greenhouse Gas Costs Avoided'!$A$2:$I$32,9,FALSE)</f>
        <v>6.4296194808152167</v>
      </c>
      <c r="DE127" s="21">
        <f>CA127*VLOOKUP(AW$6,'Greenhouse Gas Costs Avoided'!$A$2:$I$32,9,FALSE)</f>
        <v>6.6023323538917609</v>
      </c>
      <c r="DF127" s="21">
        <f>CB127*VLOOKUP(AX$6,'Greenhouse Gas Costs Avoided'!$A$2:$I$32,9,FALSE)</f>
        <v>6.7808920331878957</v>
      </c>
      <c r="DG127" s="21">
        <f>CC127*VLOOKUP(AY$6,'Greenhouse Gas Costs Avoided'!$A$2:$I$32,9,FALSE)</f>
        <v>6.9638980729572149</v>
      </c>
      <c r="DH127" s="21">
        <f>CD127*VLOOKUP(AZ$6,'Greenhouse Gas Costs Avoided'!$A$2:$I$32,9,FALSE)</f>
        <v>7.1520913053717949</v>
      </c>
      <c r="DI127" s="21">
        <f>CE127*VLOOKUP(BA$6,'Greenhouse Gas Costs Avoided'!$A$2:$I$32,9,FALSE)</f>
        <v>7.3435269452765404</v>
      </c>
      <c r="DJ127" s="21">
        <f>CF127*VLOOKUP(BB$6,'Greenhouse Gas Costs Avoided'!$A$2:$I$32,9,FALSE)</f>
        <v>7.5429472742415475</v>
      </c>
      <c r="DK127" s="21">
        <f>CG127*VLOOKUP(BC$6,'Greenhouse Gas Costs Avoided'!$A$2:$I$32,9,FALSE)</f>
        <v>7.744884134129272</v>
      </c>
      <c r="DL127" s="21">
        <f>CH127*VLOOKUP(BD$6,'Greenhouse Gas Costs Avoided'!$A$2:$I$32,9,FALSE)</f>
        <v>7.950411333759269</v>
      </c>
      <c r="DM127" s="21">
        <f>CI127*VLOOKUP(BE$6,'Greenhouse Gas Costs Avoided'!$A$2:$I$32,9,FALSE)</f>
        <v>8.161021676093501</v>
      </c>
      <c r="DN127" s="21">
        <f>CJ127*VLOOKUP(BF$6,'Greenhouse Gas Costs Avoided'!$A$2:$I$32,9,FALSE)</f>
        <v>8.3774569890184303</v>
      </c>
      <c r="DO127" s="21">
        <f>CK127*VLOOKUP(BG$6,'Greenhouse Gas Costs Avoided'!$A$2:$I$32,9,FALSE)</f>
        <v>8.5992633142510115</v>
      </c>
      <c r="DP127" s="21">
        <f>CL127*VLOOKUP(BH$6,'Greenhouse Gas Costs Avoided'!$A$2:$I$32,9,FALSE)</f>
        <v>8.8263732304711304</v>
      </c>
      <c r="DQ127" s="21">
        <f>CM127*VLOOKUP(BI$6,'Greenhouse Gas Costs Avoided'!$A$2:$I$32,9,FALSE)</f>
        <v>9.05818008905967</v>
      </c>
      <c r="DR127" s="21">
        <f>CN127*VLOOKUP(BJ$6,'Greenhouse Gas Costs Avoided'!$A$2:$I$32,9,FALSE)</f>
        <v>9.2949796418706736</v>
      </c>
      <c r="DS127" s="164">
        <f>CO127*VLOOKUP(BK$6,'Greenhouse Gas Costs Avoided'!$A$2:$I$32,9,FALSE)</f>
        <v>9.5356621388007277</v>
      </c>
    </row>
    <row r="128" spans="1:123" x14ac:dyDescent="0.35">
      <c r="A128" s="174">
        <v>122</v>
      </c>
      <c r="B128" s="12">
        <v>1</v>
      </c>
      <c r="C128" s="175">
        <v>2023</v>
      </c>
      <c r="E128" s="20">
        <v>0</v>
      </c>
      <c r="F128" s="21">
        <v>82.346532180449415</v>
      </c>
      <c r="G128" s="21">
        <v>84.002844861871253</v>
      </c>
      <c r="H128" s="21">
        <v>85.659157543293105</v>
      </c>
      <c r="I128" s="21">
        <v>86.918851036576825</v>
      </c>
      <c r="J128" s="21">
        <v>88.178544529860531</v>
      </c>
      <c r="K128" s="21">
        <v>89.438238023144251</v>
      </c>
      <c r="L128" s="21">
        <v>90.697931516427971</v>
      </c>
      <c r="M128" s="21">
        <v>91.95762500971172</v>
      </c>
      <c r="N128" s="21">
        <v>93.21731850299544</v>
      </c>
      <c r="O128" s="21">
        <v>94.47701199627916</v>
      </c>
      <c r="P128" s="21">
        <v>95.73670548956288</v>
      </c>
      <c r="Q128" s="21">
        <v>96.996398982846586</v>
      </c>
      <c r="R128" s="21">
        <v>98.25609247613032</v>
      </c>
      <c r="S128" s="21">
        <v>99.65157958594628</v>
      </c>
      <c r="T128" s="21">
        <v>101.04706669576224</v>
      </c>
      <c r="U128" s="21">
        <v>102.4425538055782</v>
      </c>
      <c r="V128" s="21">
        <v>103.83804091539416</v>
      </c>
      <c r="W128" s="21">
        <v>105.23352802521011</v>
      </c>
      <c r="X128" s="21">
        <v>106.47156953138905</v>
      </c>
      <c r="Y128" s="21">
        <v>107.709611037568</v>
      </c>
      <c r="Z128" s="21">
        <v>108.94765254374694</v>
      </c>
      <c r="AA128" s="21">
        <v>110.18569404992589</v>
      </c>
      <c r="AB128" s="21">
        <v>111.42373555610482</v>
      </c>
      <c r="AC128" s="21">
        <v>112.86811731331359</v>
      </c>
      <c r="AD128" s="21">
        <v>114.31249907052236</v>
      </c>
      <c r="AE128" s="21">
        <v>115.75688082773114</v>
      </c>
      <c r="AF128" s="21">
        <v>117.20126258493991</v>
      </c>
      <c r="AG128" s="22">
        <v>118.64564434214866</v>
      </c>
      <c r="AI128" s="20">
        <v>0</v>
      </c>
      <c r="AJ128" s="21">
        <v>5.2166744805659615</v>
      </c>
      <c r="AK128" s="21">
        <v>5.3216023247413169</v>
      </c>
      <c r="AL128" s="21">
        <v>5.4265301689166732</v>
      </c>
      <c r="AM128" s="21">
        <v>5.5063320831654474</v>
      </c>
      <c r="AN128" s="21">
        <v>5.5861339974142208</v>
      </c>
      <c r="AO128" s="21">
        <v>5.665935911662995</v>
      </c>
      <c r="AP128" s="21">
        <v>5.7457378259117702</v>
      </c>
      <c r="AQ128" s="21">
        <v>5.8255397401605462</v>
      </c>
      <c r="AR128" s="21">
        <v>5.9053416544093205</v>
      </c>
      <c r="AS128" s="21">
        <v>5.9851435686580947</v>
      </c>
      <c r="AT128" s="21">
        <v>6.0649454829068699</v>
      </c>
      <c r="AU128" s="21">
        <v>6.1447473971556432</v>
      </c>
      <c r="AV128" s="21">
        <v>6.2245493114044184</v>
      </c>
      <c r="AW128" s="21">
        <v>6.312953786990386</v>
      </c>
      <c r="AX128" s="21">
        <v>6.4013582625763545</v>
      </c>
      <c r="AY128" s="21">
        <v>6.4897627381623222</v>
      </c>
      <c r="AZ128" s="21">
        <v>6.5781672137482907</v>
      </c>
      <c r="BA128" s="21">
        <v>6.6665716893342575</v>
      </c>
      <c r="BB128" s="21">
        <v>6.7450019445028957</v>
      </c>
      <c r="BC128" s="21">
        <v>6.8234321996715348</v>
      </c>
      <c r="BD128" s="21">
        <v>6.901862454840173</v>
      </c>
      <c r="BE128" s="21">
        <v>6.9802927100088112</v>
      </c>
      <c r="BF128" s="21">
        <v>7.0587229651774486</v>
      </c>
      <c r="BG128" s="21">
        <v>7.1502249295408609</v>
      </c>
      <c r="BH128" s="21">
        <v>7.2417268939042723</v>
      </c>
      <c r="BI128" s="21">
        <v>7.3332288582676846</v>
      </c>
      <c r="BJ128" s="21">
        <v>7.424730822631096</v>
      </c>
      <c r="BK128" s="22">
        <v>7.5162327869945065</v>
      </c>
      <c r="BM128" s="163">
        <f>VLOOKUP(BM$6,'MonteCarlo Policy Paths'!$N$2:$S$31,$B128+1,FALSE)</f>
        <v>18.946072246720579</v>
      </c>
      <c r="BN128" s="21">
        <f>VLOOKUP(BN$6,'MonteCarlo Policy Paths'!$N$2:$S$31,$B128+1,FALSE)</f>
        <v>19.920985834119051</v>
      </c>
      <c r="BO128" s="21">
        <f>VLOOKUP(BO$6,'MonteCarlo Policy Paths'!$N$2:$S$31,$B128+1,FALSE)</f>
        <v>20.944710352814074</v>
      </c>
      <c r="BP128" s="21">
        <f>VLOOKUP(BP$6,'MonteCarlo Policy Paths'!$N$2:$S$31,$B128+1,FALSE)</f>
        <v>22.017919567056939</v>
      </c>
      <c r="BQ128" s="21">
        <f>VLOOKUP(BQ$6,'MonteCarlo Policy Paths'!$N$2:$S$31,$B128+1,FALSE)</f>
        <v>23.125382269476081</v>
      </c>
      <c r="BR128" s="21">
        <f>VLOOKUP(BR$6,'MonteCarlo Policy Paths'!$N$2:$S$31,$B128+1,FALSE)</f>
        <v>24.222533249319248</v>
      </c>
      <c r="BS128" s="21">
        <f>VLOOKUP(BS$6,'MonteCarlo Policy Paths'!$N$2:$S$31,$B128+1,FALSE)</f>
        <v>25.344600035724898</v>
      </c>
      <c r="BT128" s="21">
        <f>VLOOKUP(BT$6,'MonteCarlo Policy Paths'!$N$2:$S$31,$B128+1,FALSE)</f>
        <v>26.511875533452777</v>
      </c>
      <c r="BU128" s="21">
        <f>VLOOKUP(BU$6,'MonteCarlo Policy Paths'!$N$2:$S$31,$B128+1,FALSE)</f>
        <v>27.727543772426976</v>
      </c>
      <c r="BV128" s="21">
        <f>VLOOKUP(BV$6,'MonteCarlo Policy Paths'!$N$2:$S$31,$B128+1,FALSE)</f>
        <v>29.105872242644537</v>
      </c>
      <c r="BW128" s="21">
        <f>VLOOKUP(BW$6,'MonteCarlo Policy Paths'!$N$2:$S$31,$B128+1,FALSE)</f>
        <v>30.561165854776764</v>
      </c>
      <c r="BX128" s="21">
        <f>VLOOKUP(BX$6,'MonteCarlo Policy Paths'!$N$2:$S$31,$B128+1,FALSE)</f>
        <v>32.089224147515601</v>
      </c>
      <c r="BY128" s="21">
        <f>VLOOKUP(BY$6,'MonteCarlo Policy Paths'!$N$2:$S$31,$B128+1,FALSE)</f>
        <v>33.693685354891386</v>
      </c>
      <c r="BZ128" s="21">
        <f>VLOOKUP(BZ$6,'MonteCarlo Policy Paths'!$N$2:$S$31,$B128+1,FALSE)</f>
        <v>35.378369622635958</v>
      </c>
      <c r="CA128" s="21">
        <f>VLOOKUP(CA$6,'MonteCarlo Policy Paths'!$N$2:$S$31,$B128+1,FALSE)</f>
        <v>37.147288103767757</v>
      </c>
      <c r="CB128" s="21">
        <f>VLOOKUP(CB$6,'MonteCarlo Policy Paths'!$N$2:$S$31,$B128+1,FALSE)</f>
        <v>39.004652508956148</v>
      </c>
      <c r="CC128" s="21">
        <f>VLOOKUP(CC$6,'MonteCarlo Policy Paths'!$N$2:$S$31,$B128+1,FALSE)</f>
        <v>40.954885134403959</v>
      </c>
      <c r="CD128" s="21">
        <f>VLOOKUP(CD$6,'MonteCarlo Policy Paths'!$N$2:$S$31,$B128+1,FALSE)</f>
        <v>43.002629391124159</v>
      </c>
      <c r="CE128" s="21">
        <f>VLOOKUP(CE$6,'MonteCarlo Policy Paths'!$N$2:$S$31,$B128+1,FALSE)</f>
        <v>45.152760860680367</v>
      </c>
      <c r="CF128" s="21">
        <f>VLOOKUP(CF$6,'MonteCarlo Policy Paths'!$N$2:$S$31,$B128+1,FALSE)</f>
        <v>47.410398903714388</v>
      </c>
      <c r="CG128" s="21">
        <f>VLOOKUP(CG$6,'MonteCarlo Policy Paths'!$N$2:$S$31,$B128+1,FALSE)</f>
        <v>49.780918848900107</v>
      </c>
      <c r="CH128" s="21">
        <f>VLOOKUP(CH$6,'MonteCarlo Policy Paths'!$N$2:$S$31,$B128+1,FALSE)</f>
        <v>52.269964791345117</v>
      </c>
      <c r="CI128" s="21">
        <f>VLOOKUP(CI$6,'MonteCarlo Policy Paths'!$N$2:$S$31,$B128+1,FALSE)</f>
        <v>54.883463030912374</v>
      </c>
      <c r="CJ128" s="21">
        <f>VLOOKUP(CJ$6,'MonteCarlo Policy Paths'!$N$2:$S$31,$B128+1,FALSE)</f>
        <v>57.627636182457998</v>
      </c>
      <c r="CK128" s="21">
        <f>VLOOKUP(CK$6,'MonteCarlo Policy Paths'!$N$2:$S$31,$B128+1,FALSE)</f>
        <v>60.509017991580897</v>
      </c>
      <c r="CL128" s="21">
        <f>VLOOKUP(CL$6,'MonteCarlo Policy Paths'!$N$2:$S$31,$B128+1,FALSE)</f>
        <v>63.534468891159946</v>
      </c>
      <c r="CM128" s="21">
        <f>VLOOKUP(CM$6,'MonteCarlo Policy Paths'!$N$2:$S$31,$B128+1,FALSE)</f>
        <v>66.711192335717939</v>
      </c>
      <c r="CN128" s="21">
        <f>VLOOKUP(CN$6,'MonteCarlo Policy Paths'!$N$2:$S$31,$B128+1,FALSE)</f>
        <v>70.04675195250384</v>
      </c>
      <c r="CO128" s="164">
        <f>VLOOKUP(CO$6,'MonteCarlo Policy Paths'!$N$2:$S$31,$B128+1,FALSE)</f>
        <v>73.54908955012904</v>
      </c>
      <c r="CQ128" s="163">
        <f>BM128*VLOOKUP(AI$6,'Greenhouse Gas Costs Avoided'!$A$2:$I$32,9,FALSE)</f>
        <v>1.2002386619007086</v>
      </c>
      <c r="CR128" s="21">
        <f>BN128*VLOOKUP(AJ$6,'Greenhouse Gas Costs Avoided'!$A$2:$I$32,9,FALSE)</f>
        <v>1.2619996941806579</v>
      </c>
      <c r="CS128" s="21">
        <f>BO128*VLOOKUP(AK$6,'Greenhouse Gas Costs Avoided'!$A$2:$I$32,9,FALSE)</f>
        <v>1.3268529118013257</v>
      </c>
      <c r="CT128" s="21">
        <f>BP128*VLOOKUP(AL$6,'Greenhouse Gas Costs Avoided'!$A$2:$I$32,9,FALSE)</f>
        <v>1.3948409979053111</v>
      </c>
      <c r="CU128" s="21">
        <f>BQ128*VLOOKUP(AM$6,'Greenhouse Gas Costs Avoided'!$A$2:$I$32,9,FALSE)</f>
        <v>1.464999051498006</v>
      </c>
      <c r="CV128" s="21">
        <f>BR128*VLOOKUP(AN$6,'Greenhouse Gas Costs Avoided'!$A$2:$I$32,9,FALSE)</f>
        <v>1.5345038547523033</v>
      </c>
      <c r="CW128" s="21">
        <f>BS128*VLOOKUP(AO$6,'Greenhouse Gas Costs Avoided'!$A$2:$I$32,9,FALSE)</f>
        <v>1.6055870809081549</v>
      </c>
      <c r="CX128" s="21">
        <f>BT128*VLOOKUP(AP$6,'Greenhouse Gas Costs Avoided'!$A$2:$I$32,9,FALSE)</f>
        <v>1.6795342908215394</v>
      </c>
      <c r="CY128" s="21">
        <f>BU128*VLOOKUP(AQ$6,'Greenhouse Gas Costs Avoided'!$A$2:$I$32,9,FALSE)</f>
        <v>1.7565471936259263</v>
      </c>
      <c r="CZ128" s="21">
        <f>BV128*VLOOKUP(AR$6,'Greenhouse Gas Costs Avoided'!$A$2:$I$32,9,FALSE)</f>
        <v>1.8438646648785721</v>
      </c>
      <c r="DA128" s="21">
        <f>BW128*VLOOKUP(AS$6,'Greenhouse Gas Costs Avoided'!$A$2:$I$32,9,FALSE)</f>
        <v>1.9360578981225007</v>
      </c>
      <c r="DB128" s="21">
        <f>BX128*VLOOKUP(AT$6,'Greenhouse Gas Costs Avoided'!$A$2:$I$32,9,FALSE)</f>
        <v>2.0328607930286258</v>
      </c>
      <c r="DC128" s="21">
        <f>BY128*VLOOKUP(AU$6,'Greenhouse Gas Costs Avoided'!$A$2:$I$32,9,FALSE)</f>
        <v>2.1345038326800574</v>
      </c>
      <c r="DD128" s="21">
        <f>BZ128*VLOOKUP(AV$6,'Greenhouse Gas Costs Avoided'!$A$2:$I$32,9,FALSE)</f>
        <v>2.2412290243140602</v>
      </c>
      <c r="DE128" s="21">
        <f>CA128*VLOOKUP(AW$6,'Greenhouse Gas Costs Avoided'!$A$2:$I$32,9,FALSE)</f>
        <v>2.3532904755297634</v>
      </c>
      <c r="DF128" s="21">
        <f>CB128*VLOOKUP(AX$6,'Greenhouse Gas Costs Avoided'!$A$2:$I$32,9,FALSE)</f>
        <v>2.4709549993062518</v>
      </c>
      <c r="DG128" s="21">
        <f>CC128*VLOOKUP(AY$6,'Greenhouse Gas Costs Avoided'!$A$2:$I$32,9,FALSE)</f>
        <v>2.5945027492715647</v>
      </c>
      <c r="DH128" s="21">
        <f>CD128*VLOOKUP(AZ$6,'Greenhouse Gas Costs Avoided'!$A$2:$I$32,9,FALSE)</f>
        <v>2.724227886735143</v>
      </c>
      <c r="DI128" s="21">
        <f>CE128*VLOOKUP(BA$6,'Greenhouse Gas Costs Avoided'!$A$2:$I$32,9,FALSE)</f>
        <v>2.8604392810719004</v>
      </c>
      <c r="DJ128" s="21">
        <f>CF128*VLOOKUP(BB$6,'Greenhouse Gas Costs Avoided'!$A$2:$I$32,9,FALSE)</f>
        <v>3.0034612451254952</v>
      </c>
      <c r="DK128" s="21">
        <f>CG128*VLOOKUP(BC$6,'Greenhouse Gas Costs Avoided'!$A$2:$I$32,9,FALSE)</f>
        <v>3.1536343073817701</v>
      </c>
      <c r="DL128" s="21">
        <f>CH128*VLOOKUP(BD$6,'Greenhouse Gas Costs Avoided'!$A$2:$I$32,9,FALSE)</f>
        <v>3.3113160227508591</v>
      </c>
      <c r="DM128" s="21">
        <f>CI128*VLOOKUP(BE$6,'Greenhouse Gas Costs Avoided'!$A$2:$I$32,9,FALSE)</f>
        <v>3.4768818238884021</v>
      </c>
      <c r="DN128" s="21">
        <f>CJ128*VLOOKUP(BF$6,'Greenhouse Gas Costs Avoided'!$A$2:$I$32,9,FALSE)</f>
        <v>3.6507259150828224</v>
      </c>
      <c r="DO128" s="21">
        <f>CK128*VLOOKUP(BG$6,'Greenhouse Gas Costs Avoided'!$A$2:$I$32,9,FALSE)</f>
        <v>3.8332622108369634</v>
      </c>
      <c r="DP128" s="21">
        <f>CL128*VLOOKUP(BH$6,'Greenhouse Gas Costs Avoided'!$A$2:$I$32,9,FALSE)</f>
        <v>4.0249253213788121</v>
      </c>
      <c r="DQ128" s="21">
        <f>CM128*VLOOKUP(BI$6,'Greenhouse Gas Costs Avoided'!$A$2:$I$32,9,FALSE)</f>
        <v>4.2261715874477526</v>
      </c>
      <c r="DR128" s="21">
        <f>CN128*VLOOKUP(BJ$6,'Greenhouse Gas Costs Avoided'!$A$2:$I$32,9,FALSE)</f>
        <v>4.4374801668201398</v>
      </c>
      <c r="DS128" s="164">
        <f>CO128*VLOOKUP(BK$6,'Greenhouse Gas Costs Avoided'!$A$2:$I$32,9,FALSE)</f>
        <v>4.6593541751611474</v>
      </c>
    </row>
    <row r="129" spans="1:123" x14ac:dyDescent="0.35">
      <c r="A129" s="174">
        <v>123</v>
      </c>
      <c r="B129" s="12">
        <v>4</v>
      </c>
      <c r="C129" s="175">
        <v>2023</v>
      </c>
      <c r="E129" s="20">
        <v>0</v>
      </c>
      <c r="F129" s="21">
        <v>82.346532180449415</v>
      </c>
      <c r="G129" s="21">
        <v>84.002844861871253</v>
      </c>
      <c r="H129" s="21">
        <v>85.659157543293105</v>
      </c>
      <c r="I129" s="21">
        <v>86.918851036576825</v>
      </c>
      <c r="J129" s="21">
        <v>88.178544529860531</v>
      </c>
      <c r="K129" s="21">
        <v>89.438238023144251</v>
      </c>
      <c r="L129" s="21">
        <v>90.697931516427971</v>
      </c>
      <c r="M129" s="21">
        <v>91.95762500971172</v>
      </c>
      <c r="N129" s="21">
        <v>93.21731850299544</v>
      </c>
      <c r="O129" s="21">
        <v>94.47701199627916</v>
      </c>
      <c r="P129" s="21">
        <v>95.73670548956288</v>
      </c>
      <c r="Q129" s="21">
        <v>96.996398982846586</v>
      </c>
      <c r="R129" s="21">
        <v>98.25609247613032</v>
      </c>
      <c r="S129" s="21">
        <v>99.65157958594628</v>
      </c>
      <c r="T129" s="21">
        <v>101.04706669576224</v>
      </c>
      <c r="U129" s="21">
        <v>102.4425538055782</v>
      </c>
      <c r="V129" s="21">
        <v>103.83804091539416</v>
      </c>
      <c r="W129" s="21">
        <v>105.23352802521011</v>
      </c>
      <c r="X129" s="21">
        <v>106.47156953138905</v>
      </c>
      <c r="Y129" s="21">
        <v>107.709611037568</v>
      </c>
      <c r="Z129" s="21">
        <v>108.94765254374694</v>
      </c>
      <c r="AA129" s="21">
        <v>110.18569404992589</v>
      </c>
      <c r="AB129" s="21">
        <v>111.42373555610482</v>
      </c>
      <c r="AC129" s="21">
        <v>112.86811731331359</v>
      </c>
      <c r="AD129" s="21">
        <v>114.31249907052236</v>
      </c>
      <c r="AE129" s="21">
        <v>115.75688082773114</v>
      </c>
      <c r="AF129" s="21">
        <v>117.20126258493991</v>
      </c>
      <c r="AG129" s="22">
        <v>119.5319620819439</v>
      </c>
      <c r="AI129" s="20">
        <v>0</v>
      </c>
      <c r="AJ129" s="21">
        <v>5.2166744805659615</v>
      </c>
      <c r="AK129" s="21">
        <v>5.3216023247413169</v>
      </c>
      <c r="AL129" s="21">
        <v>5.4265301689166732</v>
      </c>
      <c r="AM129" s="21">
        <v>5.5063320831654474</v>
      </c>
      <c r="AN129" s="21">
        <v>5.5861339974142208</v>
      </c>
      <c r="AO129" s="21">
        <v>5.665935911662995</v>
      </c>
      <c r="AP129" s="21">
        <v>5.7457378259117702</v>
      </c>
      <c r="AQ129" s="21">
        <v>5.8255397401605462</v>
      </c>
      <c r="AR129" s="21">
        <v>5.9053416544093205</v>
      </c>
      <c r="AS129" s="21">
        <v>5.9851435686580947</v>
      </c>
      <c r="AT129" s="21">
        <v>6.0649454829068699</v>
      </c>
      <c r="AU129" s="21">
        <v>6.1447473971556432</v>
      </c>
      <c r="AV129" s="21">
        <v>6.2245493114044184</v>
      </c>
      <c r="AW129" s="21">
        <v>6.312953786990386</v>
      </c>
      <c r="AX129" s="21">
        <v>6.4013582625763545</v>
      </c>
      <c r="AY129" s="21">
        <v>6.4897627381623222</v>
      </c>
      <c r="AZ129" s="21">
        <v>6.5781672137482907</v>
      </c>
      <c r="BA129" s="21">
        <v>6.6665716893342575</v>
      </c>
      <c r="BB129" s="21">
        <v>6.7450019445028957</v>
      </c>
      <c r="BC129" s="21">
        <v>6.8234321996715348</v>
      </c>
      <c r="BD129" s="21">
        <v>6.901862454840173</v>
      </c>
      <c r="BE129" s="21">
        <v>6.9802927100088112</v>
      </c>
      <c r="BF129" s="21">
        <v>7.0587229651774486</v>
      </c>
      <c r="BG129" s="21">
        <v>7.1502249295408609</v>
      </c>
      <c r="BH129" s="21">
        <v>7.2417268939042723</v>
      </c>
      <c r="BI129" s="21">
        <v>7.3332288582676846</v>
      </c>
      <c r="BJ129" s="21">
        <v>7.424730822631096</v>
      </c>
      <c r="BK129" s="22">
        <v>7.5723812490175435</v>
      </c>
      <c r="BM129" s="163">
        <f>VLOOKUP(BM$6,'MonteCarlo Policy Paths'!$N$2:$S$31,$B129+1,FALSE)</f>
        <v>21.456887556927661</v>
      </c>
      <c r="BN129" s="21">
        <f>VLOOKUP(BN$6,'MonteCarlo Policy Paths'!$N$2:$S$31,$B129+1,FALSE)</f>
        <v>23.119081894670884</v>
      </c>
      <c r="BO129" s="21">
        <f>VLOOKUP(BO$6,'MonteCarlo Policy Paths'!$N$2:$S$31,$B129+1,FALSE)</f>
        <v>24.918982795429599</v>
      </c>
      <c r="BP129" s="21">
        <f>VLOOKUP(BP$6,'MonteCarlo Policy Paths'!$N$2:$S$31,$B129+1,FALSE)</f>
        <v>26.866510906830612</v>
      </c>
      <c r="BQ129" s="21">
        <f>VLOOKUP(BQ$6,'MonteCarlo Policy Paths'!$N$2:$S$31,$B129+1,FALSE)</f>
        <v>28.957808063155838</v>
      </c>
      <c r="BR129" s="21">
        <f>VLOOKUP(BR$6,'MonteCarlo Policy Paths'!$N$2:$S$31,$B129+1,FALSE)</f>
        <v>31.169773267386955</v>
      </c>
      <c r="BS129" s="21">
        <f>VLOOKUP(BS$6,'MonteCarlo Policy Paths'!$N$2:$S$31,$B129+1,FALSE)</f>
        <v>33.536503079259326</v>
      </c>
      <c r="BT129" s="21">
        <f>VLOOKUP(BT$6,'MonteCarlo Policy Paths'!$N$2:$S$31,$B129+1,FALSE)</f>
        <v>36.094562758542168</v>
      </c>
      <c r="BU129" s="21">
        <f>VLOOKUP(BU$6,'MonteCarlo Policy Paths'!$N$2:$S$31,$B129+1,FALSE)</f>
        <v>38.859796339203925</v>
      </c>
      <c r="BV129" s="21">
        <f>VLOOKUP(BV$6,'MonteCarlo Policy Paths'!$N$2:$S$31,$B129+1,FALSE)</f>
        <v>41.937214526892696</v>
      </c>
      <c r="BW129" s="21">
        <f>VLOOKUP(BW$6,'MonteCarlo Policy Paths'!$N$2:$S$31,$B129+1,FALSE)</f>
        <v>45.285702034805901</v>
      </c>
      <c r="BX129" s="21">
        <f>VLOOKUP(BX$6,'MonteCarlo Policy Paths'!$N$2:$S$31,$B129+1,FALSE)</f>
        <v>48.923675973628832</v>
      </c>
      <c r="BY129" s="21">
        <f>VLOOKUP(BY$6,'MonteCarlo Policy Paths'!$N$2:$S$31,$B129+1,FALSE)</f>
        <v>52.880283256992421</v>
      </c>
      <c r="BZ129" s="21">
        <f>VLOOKUP(BZ$6,'MonteCarlo Policy Paths'!$N$2:$S$31,$B129+1,FALSE)</f>
        <v>57.179951130409847</v>
      </c>
      <c r="CA129" s="21">
        <f>VLOOKUP(CA$6,'MonteCarlo Policy Paths'!$N$2:$S$31,$B129+1,FALSE)</f>
        <v>59.199989570907007</v>
      </c>
      <c r="CB129" s="21">
        <f>VLOOKUP(CB$6,'MonteCarlo Policy Paths'!$N$2:$S$31,$B129+1,FALSE)</f>
        <v>61.304348310445278</v>
      </c>
      <c r="CC129" s="21">
        <f>VLOOKUP(CC$6,'MonteCarlo Policy Paths'!$N$2:$S$31,$B129+1,FALSE)</f>
        <v>63.486799757257046</v>
      </c>
      <c r="CD129" s="21">
        <f>VLOOKUP(CD$6,'MonteCarlo Policy Paths'!$N$2:$S$31,$B129+1,FALSE)</f>
        <v>65.754412861465767</v>
      </c>
      <c r="CE129" s="21">
        <f>VLOOKUP(CE$6,'MonteCarlo Policy Paths'!$N$2:$S$31,$B129+1,FALSE)</f>
        <v>68.097759333367534</v>
      </c>
      <c r="CF129" s="21">
        <f>VLOOKUP(CF$6,'MonteCarlo Policy Paths'!$N$2:$S$31,$B129+1,FALSE)</f>
        <v>70.548973057852507</v>
      </c>
      <c r="CG129" s="21">
        <f>VLOOKUP(CG$6,'MonteCarlo Policy Paths'!$N$2:$S$31,$B129+1,FALSE)</f>
        <v>73.077007009761019</v>
      </c>
      <c r="CH129" s="21">
        <f>VLOOKUP(CH$6,'MonteCarlo Policy Paths'!$N$2:$S$31,$B129+1,FALSE)</f>
        <v>75.691476032446857</v>
      </c>
      <c r="CI129" s="21">
        <f>VLOOKUP(CI$6,'MonteCarlo Policy Paths'!$N$2:$S$31,$B129+1,FALSE)</f>
        <v>78.404802280730166</v>
      </c>
      <c r="CJ129" s="21">
        <f>VLOOKUP(CJ$6,'MonteCarlo Policy Paths'!$N$2:$S$31,$B129+1,FALSE)</f>
        <v>81.224927058038162</v>
      </c>
      <c r="CK129" s="21">
        <f>VLOOKUP(CK$6,'MonteCarlo Policy Paths'!$N$2:$S$31,$B129+1,FALSE)</f>
        <v>84.152487263770951</v>
      </c>
      <c r="CL129" s="21">
        <f>VLOOKUP(CL$6,'MonteCarlo Policy Paths'!$N$2:$S$31,$B129+1,FALSE)</f>
        <v>87.19069011352974</v>
      </c>
      <c r="CM129" s="21">
        <f>VLOOKUP(CM$6,'MonteCarlo Policy Paths'!$N$2:$S$31,$B129+1,FALSE)</f>
        <v>90.339519718236858</v>
      </c>
      <c r="CN129" s="21">
        <f>VLOOKUP(CN$6,'MonteCarlo Policy Paths'!$N$2:$S$31,$B129+1,FALSE)</f>
        <v>93.604800202242828</v>
      </c>
      <c r="CO129" s="164">
        <f>VLOOKUP(CO$6,'MonteCarlo Policy Paths'!$N$2:$S$31,$B129+1,FALSE)</f>
        <v>96.983684685934094</v>
      </c>
      <c r="CQ129" s="163">
        <f>BM129*VLOOKUP(AI$6,'Greenhouse Gas Costs Avoided'!$A$2:$I$32,9,FALSE)</f>
        <v>1.3592994724454583</v>
      </c>
      <c r="CR129" s="21">
        <f>BN129*VLOOKUP(AJ$6,'Greenhouse Gas Costs Avoided'!$A$2:$I$32,9,FALSE)</f>
        <v>1.4645999210963487</v>
      </c>
      <c r="CS129" s="21">
        <f>BO129*VLOOKUP(AK$6,'Greenhouse Gas Costs Avoided'!$A$2:$I$32,9,FALSE)</f>
        <v>1.5786241167474793</v>
      </c>
      <c r="CT129" s="21">
        <f>BP129*VLOOKUP(AL$6,'Greenhouse Gas Costs Avoided'!$A$2:$I$32,9,FALSE)</f>
        <v>1.7020005350363183</v>
      </c>
      <c r="CU129" s="21">
        <f>BQ129*VLOOKUP(AM$6,'Greenhouse Gas Costs Avoided'!$A$2:$I$32,9,FALSE)</f>
        <v>1.8344847601494692</v>
      </c>
      <c r="CV129" s="21">
        <f>BR129*VLOOKUP(AN$6,'Greenhouse Gas Costs Avoided'!$A$2:$I$32,9,FALSE)</f>
        <v>1.9746133378475101</v>
      </c>
      <c r="CW129" s="21">
        <f>BS129*VLOOKUP(AO$6,'Greenhouse Gas Costs Avoided'!$A$2:$I$32,9,FALSE)</f>
        <v>2.1245462941611284</v>
      </c>
      <c r="CX129" s="21">
        <f>BT129*VLOOKUP(AP$6,'Greenhouse Gas Costs Avoided'!$A$2:$I$32,9,FALSE)</f>
        <v>2.2866000479177169</v>
      </c>
      <c r="CY129" s="21">
        <f>BU129*VLOOKUP(AQ$6,'Greenhouse Gas Costs Avoided'!$A$2:$I$32,9,FALSE)</f>
        <v>2.4617783228380428</v>
      </c>
      <c r="CZ129" s="21">
        <f>BV129*VLOOKUP(AR$6,'Greenhouse Gas Costs Avoided'!$A$2:$I$32,9,FALSE)</f>
        <v>2.6567335747552212</v>
      </c>
      <c r="DA129" s="21">
        <f>BW129*VLOOKUP(AS$6,'Greenhouse Gas Costs Avoided'!$A$2:$I$32,9,FALSE)</f>
        <v>2.8688611394320973</v>
      </c>
      <c r="DB129" s="21">
        <f>BX129*VLOOKUP(AT$6,'Greenhouse Gas Costs Avoided'!$A$2:$I$32,9,FALSE)</f>
        <v>3.099327745676475</v>
      </c>
      <c r="DC129" s="21">
        <f>BY129*VLOOKUP(AU$6,'Greenhouse Gas Costs Avoided'!$A$2:$I$32,9,FALSE)</f>
        <v>3.3499798581359799</v>
      </c>
      <c r="DD129" s="21">
        <f>BZ129*VLOOKUP(AV$6,'Greenhouse Gas Costs Avoided'!$A$2:$I$32,9,FALSE)</f>
        <v>3.6223649492411436</v>
      </c>
      <c r="DE129" s="21">
        <f>CA129*VLOOKUP(AW$6,'Greenhouse Gas Costs Avoided'!$A$2:$I$32,9,FALSE)</f>
        <v>3.7503349159570667</v>
      </c>
      <c r="DF129" s="21">
        <f>CB129*VLOOKUP(AX$6,'Greenhouse Gas Costs Avoided'!$A$2:$I$32,9,FALSE)</f>
        <v>3.8836465958035138</v>
      </c>
      <c r="DG129" s="21">
        <f>CC129*VLOOKUP(AY$6,'Greenhouse Gas Costs Avoided'!$A$2:$I$32,9,FALSE)</f>
        <v>4.0219054692034097</v>
      </c>
      <c r="DH129" s="21">
        <f>CD129*VLOOKUP(AZ$6,'Greenhouse Gas Costs Avoided'!$A$2:$I$32,9,FALSE)</f>
        <v>4.1655593560070496</v>
      </c>
      <c r="DI129" s="21">
        <f>CE129*VLOOKUP(BA$6,'Greenhouse Gas Costs Avoided'!$A$2:$I$32,9,FALSE)</f>
        <v>4.3140109715809301</v>
      </c>
      <c r="DJ129" s="21">
        <f>CF129*VLOOKUP(BB$6,'Greenhouse Gas Costs Avoided'!$A$2:$I$32,9,FALSE)</f>
        <v>4.4692960059878768</v>
      </c>
      <c r="DK129" s="21">
        <f>CG129*VLOOKUP(BC$6,'Greenhouse Gas Costs Avoided'!$A$2:$I$32,9,FALSE)</f>
        <v>4.629447622014963</v>
      </c>
      <c r="DL129" s="21">
        <f>CH129*VLOOKUP(BD$6,'Greenhouse Gas Costs Avoided'!$A$2:$I$32,9,FALSE)</f>
        <v>4.7950749225184994</v>
      </c>
      <c r="DM129" s="21">
        <f>CI129*VLOOKUP(BE$6,'Greenhouse Gas Costs Avoided'!$A$2:$I$32,9,FALSE)</f>
        <v>4.9669648542748472</v>
      </c>
      <c r="DN129" s="21">
        <f>CJ129*VLOOKUP(BF$6,'Greenhouse Gas Costs Avoided'!$A$2:$I$32,9,FALSE)</f>
        <v>5.1456205009456273</v>
      </c>
      <c r="DO129" s="21">
        <f>CK129*VLOOKUP(BG$6,'Greenhouse Gas Costs Avoided'!$A$2:$I$32,9,FALSE)</f>
        <v>5.331082210275417</v>
      </c>
      <c r="DP129" s="21">
        <f>CL129*VLOOKUP(BH$6,'Greenhouse Gas Costs Avoided'!$A$2:$I$32,9,FALSE)</f>
        <v>5.5235531602164318</v>
      </c>
      <c r="DQ129" s="21">
        <f>CM129*VLOOKUP(BI$6,'Greenhouse Gas Costs Avoided'!$A$2:$I$32,9,FALSE)</f>
        <v>5.723032344191421</v>
      </c>
      <c r="DR129" s="21">
        <f>CN129*VLOOKUP(BJ$6,'Greenhouse Gas Costs Avoided'!$A$2:$I$32,9,FALSE)</f>
        <v>5.9298887220104266</v>
      </c>
      <c r="DS129" s="164">
        <f>CO129*VLOOKUP(BK$6,'Greenhouse Gas Costs Avoided'!$A$2:$I$32,9,FALSE)</f>
        <v>6.1439419431008639</v>
      </c>
    </row>
    <row r="130" spans="1:123" x14ac:dyDescent="0.35">
      <c r="A130" s="174">
        <v>124</v>
      </c>
      <c r="B130" s="12">
        <v>4</v>
      </c>
      <c r="C130" s="175">
        <v>2023</v>
      </c>
      <c r="E130" s="20">
        <v>0</v>
      </c>
      <c r="F130" s="21">
        <v>82.346532180449415</v>
      </c>
      <c r="G130" s="21">
        <v>84.002844861871253</v>
      </c>
      <c r="H130" s="21">
        <v>85.659157543293105</v>
      </c>
      <c r="I130" s="21">
        <v>86.918851036576825</v>
      </c>
      <c r="J130" s="21">
        <v>88.178544529860531</v>
      </c>
      <c r="K130" s="21">
        <v>89.438238023144251</v>
      </c>
      <c r="L130" s="21">
        <v>90.697931516427971</v>
      </c>
      <c r="M130" s="21">
        <v>91.95762500971172</v>
      </c>
      <c r="N130" s="21">
        <v>93.21731850299544</v>
      </c>
      <c r="O130" s="21">
        <v>94.47701199627916</v>
      </c>
      <c r="P130" s="21">
        <v>95.73670548956288</v>
      </c>
      <c r="Q130" s="21">
        <v>96.996398982846586</v>
      </c>
      <c r="R130" s="21">
        <v>98.25609247613032</v>
      </c>
      <c r="S130" s="21">
        <v>99.65157958594628</v>
      </c>
      <c r="T130" s="21">
        <v>101.04706669576224</v>
      </c>
      <c r="U130" s="21">
        <v>102.4425538055782</v>
      </c>
      <c r="V130" s="21">
        <v>103.83804091539416</v>
      </c>
      <c r="W130" s="21">
        <v>105.23352802521011</v>
      </c>
      <c r="X130" s="21">
        <v>106.47156953138905</v>
      </c>
      <c r="Y130" s="21">
        <v>107.709611037568</v>
      </c>
      <c r="Z130" s="21">
        <v>108.94765254374694</v>
      </c>
      <c r="AA130" s="21">
        <v>110.18569404992589</v>
      </c>
      <c r="AB130" s="21">
        <v>111.42373555610482</v>
      </c>
      <c r="AC130" s="21">
        <v>112.86811731331359</v>
      </c>
      <c r="AD130" s="21">
        <v>114.31249907052236</v>
      </c>
      <c r="AE130" s="21">
        <v>115.75688082773114</v>
      </c>
      <c r="AF130" s="21">
        <v>117.20126258493991</v>
      </c>
      <c r="AG130" s="22">
        <v>119.5319620819439</v>
      </c>
      <c r="AI130" s="20">
        <v>0</v>
      </c>
      <c r="AJ130" s="21">
        <v>5.2166744805659615</v>
      </c>
      <c r="AK130" s="21">
        <v>5.3216023247413169</v>
      </c>
      <c r="AL130" s="21">
        <v>5.4265301689166732</v>
      </c>
      <c r="AM130" s="21">
        <v>5.5063320831654474</v>
      </c>
      <c r="AN130" s="21">
        <v>5.5861339974142208</v>
      </c>
      <c r="AO130" s="21">
        <v>5.665935911662995</v>
      </c>
      <c r="AP130" s="21">
        <v>5.7457378259117702</v>
      </c>
      <c r="AQ130" s="21">
        <v>5.8255397401605462</v>
      </c>
      <c r="AR130" s="21">
        <v>5.9053416544093205</v>
      </c>
      <c r="AS130" s="21">
        <v>5.9851435686580947</v>
      </c>
      <c r="AT130" s="21">
        <v>6.0649454829068699</v>
      </c>
      <c r="AU130" s="21">
        <v>6.1447473971556432</v>
      </c>
      <c r="AV130" s="21">
        <v>6.2245493114044184</v>
      </c>
      <c r="AW130" s="21">
        <v>6.312953786990386</v>
      </c>
      <c r="AX130" s="21">
        <v>6.4013582625763545</v>
      </c>
      <c r="AY130" s="21">
        <v>6.4897627381623222</v>
      </c>
      <c r="AZ130" s="21">
        <v>6.5781672137482907</v>
      </c>
      <c r="BA130" s="21">
        <v>6.6665716893342575</v>
      </c>
      <c r="BB130" s="21">
        <v>6.7450019445028957</v>
      </c>
      <c r="BC130" s="21">
        <v>6.8234321996715348</v>
      </c>
      <c r="BD130" s="21">
        <v>6.901862454840173</v>
      </c>
      <c r="BE130" s="21">
        <v>6.9802927100088112</v>
      </c>
      <c r="BF130" s="21">
        <v>7.0587229651774486</v>
      </c>
      <c r="BG130" s="21">
        <v>7.1502249295408609</v>
      </c>
      <c r="BH130" s="21">
        <v>7.2417268939042723</v>
      </c>
      <c r="BI130" s="21">
        <v>7.3332288582676846</v>
      </c>
      <c r="BJ130" s="21">
        <v>7.424730822631096</v>
      </c>
      <c r="BK130" s="22">
        <v>7.5723812490175435</v>
      </c>
      <c r="BM130" s="163">
        <f>VLOOKUP(BM$6,'MonteCarlo Policy Paths'!$N$2:$S$31,$B130+1,FALSE)</f>
        <v>21.456887556927661</v>
      </c>
      <c r="BN130" s="21">
        <f>VLOOKUP(BN$6,'MonteCarlo Policy Paths'!$N$2:$S$31,$B130+1,FALSE)</f>
        <v>23.119081894670884</v>
      </c>
      <c r="BO130" s="21">
        <f>VLOOKUP(BO$6,'MonteCarlo Policy Paths'!$N$2:$S$31,$B130+1,FALSE)</f>
        <v>24.918982795429599</v>
      </c>
      <c r="BP130" s="21">
        <f>VLOOKUP(BP$6,'MonteCarlo Policy Paths'!$N$2:$S$31,$B130+1,FALSE)</f>
        <v>26.866510906830612</v>
      </c>
      <c r="BQ130" s="21">
        <f>VLOOKUP(BQ$6,'MonteCarlo Policy Paths'!$N$2:$S$31,$B130+1,FALSE)</f>
        <v>28.957808063155838</v>
      </c>
      <c r="BR130" s="21">
        <f>VLOOKUP(BR$6,'MonteCarlo Policy Paths'!$N$2:$S$31,$B130+1,FALSE)</f>
        <v>31.169773267386955</v>
      </c>
      <c r="BS130" s="21">
        <f>VLOOKUP(BS$6,'MonteCarlo Policy Paths'!$N$2:$S$31,$B130+1,FALSE)</f>
        <v>33.536503079259326</v>
      </c>
      <c r="BT130" s="21">
        <f>VLOOKUP(BT$6,'MonteCarlo Policy Paths'!$N$2:$S$31,$B130+1,FALSE)</f>
        <v>36.094562758542168</v>
      </c>
      <c r="BU130" s="21">
        <f>VLOOKUP(BU$6,'MonteCarlo Policy Paths'!$N$2:$S$31,$B130+1,FALSE)</f>
        <v>38.859796339203925</v>
      </c>
      <c r="BV130" s="21">
        <f>VLOOKUP(BV$6,'MonteCarlo Policy Paths'!$N$2:$S$31,$B130+1,FALSE)</f>
        <v>41.937214526892696</v>
      </c>
      <c r="BW130" s="21">
        <f>VLOOKUP(BW$6,'MonteCarlo Policy Paths'!$N$2:$S$31,$B130+1,FALSE)</f>
        <v>45.285702034805901</v>
      </c>
      <c r="BX130" s="21">
        <f>VLOOKUP(BX$6,'MonteCarlo Policy Paths'!$N$2:$S$31,$B130+1,FALSE)</f>
        <v>48.923675973628832</v>
      </c>
      <c r="BY130" s="21">
        <f>VLOOKUP(BY$6,'MonteCarlo Policy Paths'!$N$2:$S$31,$B130+1,FALSE)</f>
        <v>52.880283256992421</v>
      </c>
      <c r="BZ130" s="21">
        <f>VLOOKUP(BZ$6,'MonteCarlo Policy Paths'!$N$2:$S$31,$B130+1,FALSE)</f>
        <v>57.179951130409847</v>
      </c>
      <c r="CA130" s="21">
        <f>VLOOKUP(CA$6,'MonteCarlo Policy Paths'!$N$2:$S$31,$B130+1,FALSE)</f>
        <v>59.199989570907007</v>
      </c>
      <c r="CB130" s="21">
        <f>VLOOKUP(CB$6,'MonteCarlo Policy Paths'!$N$2:$S$31,$B130+1,FALSE)</f>
        <v>61.304348310445278</v>
      </c>
      <c r="CC130" s="21">
        <f>VLOOKUP(CC$6,'MonteCarlo Policy Paths'!$N$2:$S$31,$B130+1,FALSE)</f>
        <v>63.486799757257046</v>
      </c>
      <c r="CD130" s="21">
        <f>VLOOKUP(CD$6,'MonteCarlo Policy Paths'!$N$2:$S$31,$B130+1,FALSE)</f>
        <v>65.754412861465767</v>
      </c>
      <c r="CE130" s="21">
        <f>VLOOKUP(CE$6,'MonteCarlo Policy Paths'!$N$2:$S$31,$B130+1,FALSE)</f>
        <v>68.097759333367534</v>
      </c>
      <c r="CF130" s="21">
        <f>VLOOKUP(CF$6,'MonteCarlo Policy Paths'!$N$2:$S$31,$B130+1,FALSE)</f>
        <v>70.548973057852507</v>
      </c>
      <c r="CG130" s="21">
        <f>VLOOKUP(CG$6,'MonteCarlo Policy Paths'!$N$2:$S$31,$B130+1,FALSE)</f>
        <v>73.077007009761019</v>
      </c>
      <c r="CH130" s="21">
        <f>VLOOKUP(CH$6,'MonteCarlo Policy Paths'!$N$2:$S$31,$B130+1,FALSE)</f>
        <v>75.691476032446857</v>
      </c>
      <c r="CI130" s="21">
        <f>VLOOKUP(CI$6,'MonteCarlo Policy Paths'!$N$2:$S$31,$B130+1,FALSE)</f>
        <v>78.404802280730166</v>
      </c>
      <c r="CJ130" s="21">
        <f>VLOOKUP(CJ$6,'MonteCarlo Policy Paths'!$N$2:$S$31,$B130+1,FALSE)</f>
        <v>81.224927058038162</v>
      </c>
      <c r="CK130" s="21">
        <f>VLOOKUP(CK$6,'MonteCarlo Policy Paths'!$N$2:$S$31,$B130+1,FALSE)</f>
        <v>84.152487263770951</v>
      </c>
      <c r="CL130" s="21">
        <f>VLOOKUP(CL$6,'MonteCarlo Policy Paths'!$N$2:$S$31,$B130+1,FALSE)</f>
        <v>87.19069011352974</v>
      </c>
      <c r="CM130" s="21">
        <f>VLOOKUP(CM$6,'MonteCarlo Policy Paths'!$N$2:$S$31,$B130+1,FALSE)</f>
        <v>90.339519718236858</v>
      </c>
      <c r="CN130" s="21">
        <f>VLOOKUP(CN$6,'MonteCarlo Policy Paths'!$N$2:$S$31,$B130+1,FALSE)</f>
        <v>93.604800202242828</v>
      </c>
      <c r="CO130" s="164">
        <f>VLOOKUP(CO$6,'MonteCarlo Policy Paths'!$N$2:$S$31,$B130+1,FALSE)</f>
        <v>96.983684685934094</v>
      </c>
      <c r="CQ130" s="163">
        <f>BM130*VLOOKUP(AI$6,'Greenhouse Gas Costs Avoided'!$A$2:$I$32,9,FALSE)</f>
        <v>1.3592994724454583</v>
      </c>
      <c r="CR130" s="21">
        <f>BN130*VLOOKUP(AJ$6,'Greenhouse Gas Costs Avoided'!$A$2:$I$32,9,FALSE)</f>
        <v>1.4645999210963487</v>
      </c>
      <c r="CS130" s="21">
        <f>BO130*VLOOKUP(AK$6,'Greenhouse Gas Costs Avoided'!$A$2:$I$32,9,FALSE)</f>
        <v>1.5786241167474793</v>
      </c>
      <c r="CT130" s="21">
        <f>BP130*VLOOKUP(AL$6,'Greenhouse Gas Costs Avoided'!$A$2:$I$32,9,FALSE)</f>
        <v>1.7020005350363183</v>
      </c>
      <c r="CU130" s="21">
        <f>BQ130*VLOOKUP(AM$6,'Greenhouse Gas Costs Avoided'!$A$2:$I$32,9,FALSE)</f>
        <v>1.8344847601494692</v>
      </c>
      <c r="CV130" s="21">
        <f>BR130*VLOOKUP(AN$6,'Greenhouse Gas Costs Avoided'!$A$2:$I$32,9,FALSE)</f>
        <v>1.9746133378475101</v>
      </c>
      <c r="CW130" s="21">
        <f>BS130*VLOOKUP(AO$6,'Greenhouse Gas Costs Avoided'!$A$2:$I$32,9,FALSE)</f>
        <v>2.1245462941611284</v>
      </c>
      <c r="CX130" s="21">
        <f>BT130*VLOOKUP(AP$6,'Greenhouse Gas Costs Avoided'!$A$2:$I$32,9,FALSE)</f>
        <v>2.2866000479177169</v>
      </c>
      <c r="CY130" s="21">
        <f>BU130*VLOOKUP(AQ$6,'Greenhouse Gas Costs Avoided'!$A$2:$I$32,9,FALSE)</f>
        <v>2.4617783228380428</v>
      </c>
      <c r="CZ130" s="21">
        <f>BV130*VLOOKUP(AR$6,'Greenhouse Gas Costs Avoided'!$A$2:$I$32,9,FALSE)</f>
        <v>2.6567335747552212</v>
      </c>
      <c r="DA130" s="21">
        <f>BW130*VLOOKUP(AS$6,'Greenhouse Gas Costs Avoided'!$A$2:$I$32,9,FALSE)</f>
        <v>2.8688611394320973</v>
      </c>
      <c r="DB130" s="21">
        <f>BX130*VLOOKUP(AT$6,'Greenhouse Gas Costs Avoided'!$A$2:$I$32,9,FALSE)</f>
        <v>3.099327745676475</v>
      </c>
      <c r="DC130" s="21">
        <f>BY130*VLOOKUP(AU$6,'Greenhouse Gas Costs Avoided'!$A$2:$I$32,9,FALSE)</f>
        <v>3.3499798581359799</v>
      </c>
      <c r="DD130" s="21">
        <f>BZ130*VLOOKUP(AV$6,'Greenhouse Gas Costs Avoided'!$A$2:$I$32,9,FALSE)</f>
        <v>3.6223649492411436</v>
      </c>
      <c r="DE130" s="21">
        <f>CA130*VLOOKUP(AW$6,'Greenhouse Gas Costs Avoided'!$A$2:$I$32,9,FALSE)</f>
        <v>3.7503349159570667</v>
      </c>
      <c r="DF130" s="21">
        <f>CB130*VLOOKUP(AX$6,'Greenhouse Gas Costs Avoided'!$A$2:$I$32,9,FALSE)</f>
        <v>3.8836465958035138</v>
      </c>
      <c r="DG130" s="21">
        <f>CC130*VLOOKUP(AY$6,'Greenhouse Gas Costs Avoided'!$A$2:$I$32,9,FALSE)</f>
        <v>4.0219054692034097</v>
      </c>
      <c r="DH130" s="21">
        <f>CD130*VLOOKUP(AZ$6,'Greenhouse Gas Costs Avoided'!$A$2:$I$32,9,FALSE)</f>
        <v>4.1655593560070496</v>
      </c>
      <c r="DI130" s="21">
        <f>CE130*VLOOKUP(BA$6,'Greenhouse Gas Costs Avoided'!$A$2:$I$32,9,FALSE)</f>
        <v>4.3140109715809301</v>
      </c>
      <c r="DJ130" s="21">
        <f>CF130*VLOOKUP(BB$6,'Greenhouse Gas Costs Avoided'!$A$2:$I$32,9,FALSE)</f>
        <v>4.4692960059878768</v>
      </c>
      <c r="DK130" s="21">
        <f>CG130*VLOOKUP(BC$6,'Greenhouse Gas Costs Avoided'!$A$2:$I$32,9,FALSE)</f>
        <v>4.629447622014963</v>
      </c>
      <c r="DL130" s="21">
        <f>CH130*VLOOKUP(BD$6,'Greenhouse Gas Costs Avoided'!$A$2:$I$32,9,FALSE)</f>
        <v>4.7950749225184994</v>
      </c>
      <c r="DM130" s="21">
        <f>CI130*VLOOKUP(BE$6,'Greenhouse Gas Costs Avoided'!$A$2:$I$32,9,FALSE)</f>
        <v>4.9669648542748472</v>
      </c>
      <c r="DN130" s="21">
        <f>CJ130*VLOOKUP(BF$6,'Greenhouse Gas Costs Avoided'!$A$2:$I$32,9,FALSE)</f>
        <v>5.1456205009456273</v>
      </c>
      <c r="DO130" s="21">
        <f>CK130*VLOOKUP(BG$6,'Greenhouse Gas Costs Avoided'!$A$2:$I$32,9,FALSE)</f>
        <v>5.331082210275417</v>
      </c>
      <c r="DP130" s="21">
        <f>CL130*VLOOKUP(BH$6,'Greenhouse Gas Costs Avoided'!$A$2:$I$32,9,FALSE)</f>
        <v>5.5235531602164318</v>
      </c>
      <c r="DQ130" s="21">
        <f>CM130*VLOOKUP(BI$6,'Greenhouse Gas Costs Avoided'!$A$2:$I$32,9,FALSE)</f>
        <v>5.723032344191421</v>
      </c>
      <c r="DR130" s="21">
        <f>CN130*VLOOKUP(BJ$6,'Greenhouse Gas Costs Avoided'!$A$2:$I$32,9,FALSE)</f>
        <v>5.9298887220104266</v>
      </c>
      <c r="DS130" s="164">
        <f>CO130*VLOOKUP(BK$6,'Greenhouse Gas Costs Avoided'!$A$2:$I$32,9,FALSE)</f>
        <v>6.1439419431008639</v>
      </c>
    </row>
    <row r="131" spans="1:123" x14ac:dyDescent="0.35">
      <c r="A131" s="174">
        <v>125</v>
      </c>
      <c r="B131" s="12">
        <v>5</v>
      </c>
      <c r="C131" s="175">
        <v>2023</v>
      </c>
      <c r="E131" s="20">
        <v>0</v>
      </c>
      <c r="F131" s="21">
        <v>82.346532180449415</v>
      </c>
      <c r="G131" s="21">
        <v>84.002844861871253</v>
      </c>
      <c r="H131" s="21">
        <v>85.659157543293105</v>
      </c>
      <c r="I131" s="21">
        <v>86.918851036576825</v>
      </c>
      <c r="J131" s="21">
        <v>88.178544529860531</v>
      </c>
      <c r="K131" s="21">
        <v>89.438238023144251</v>
      </c>
      <c r="L131" s="21">
        <v>90.697931516427971</v>
      </c>
      <c r="M131" s="21">
        <v>91.95762500971172</v>
      </c>
      <c r="N131" s="21">
        <v>93.21731850299544</v>
      </c>
      <c r="O131" s="21">
        <v>94.47701199627916</v>
      </c>
      <c r="P131" s="21">
        <v>95.73670548956288</v>
      </c>
      <c r="Q131" s="21">
        <v>96.996398982846586</v>
      </c>
      <c r="R131" s="21">
        <v>99.874634841342697</v>
      </c>
      <c r="S131" s="21">
        <v>101.93553668931256</v>
      </c>
      <c r="T131" s="21">
        <v>104.04258519817796</v>
      </c>
      <c r="U131" s="21">
        <v>106.18472717196582</v>
      </c>
      <c r="V131" s="21">
        <v>108.36780972271322</v>
      </c>
      <c r="W131" s="21">
        <v>110.57648338650839</v>
      </c>
      <c r="X131" s="21">
        <v>112.7694544213079</v>
      </c>
      <c r="Y131" s="21">
        <v>114.98228749612761</v>
      </c>
      <c r="Z131" s="21">
        <v>117.22345778349788</v>
      </c>
      <c r="AA131" s="21">
        <v>119.50474742044912</v>
      </c>
      <c r="AB131" s="21">
        <v>121.83201137782079</v>
      </c>
      <c r="AC131" s="21">
        <v>124.30483685770574</v>
      </c>
      <c r="AD131" s="21">
        <v>126.81952160325447</v>
      </c>
      <c r="AE131" s="21">
        <v>129.37127756316897</v>
      </c>
      <c r="AF131" s="21">
        <v>131.96243899653103</v>
      </c>
      <c r="AG131" s="22">
        <v>135.47056479945655</v>
      </c>
      <c r="AI131" s="20">
        <v>0</v>
      </c>
      <c r="AJ131" s="21">
        <v>5.2166744805659615</v>
      </c>
      <c r="AK131" s="21">
        <v>5.3216023247413169</v>
      </c>
      <c r="AL131" s="21">
        <v>5.4265301689166732</v>
      </c>
      <c r="AM131" s="21">
        <v>5.5063320831654474</v>
      </c>
      <c r="AN131" s="21">
        <v>5.5861339974142208</v>
      </c>
      <c r="AO131" s="21">
        <v>5.665935911662995</v>
      </c>
      <c r="AP131" s="21">
        <v>5.7457378259117702</v>
      </c>
      <c r="AQ131" s="21">
        <v>5.8255397401605462</v>
      </c>
      <c r="AR131" s="21">
        <v>5.9053416544093205</v>
      </c>
      <c r="AS131" s="21">
        <v>5.9851435686580947</v>
      </c>
      <c r="AT131" s="21">
        <v>6.0649454829068699</v>
      </c>
      <c r="AU131" s="21">
        <v>6.1447473971556432</v>
      </c>
      <c r="AV131" s="21">
        <v>6.327084396109818</v>
      </c>
      <c r="AW131" s="21">
        <v>6.4576430704410743</v>
      </c>
      <c r="AX131" s="21">
        <v>6.5911251478821242</v>
      </c>
      <c r="AY131" s="21">
        <v>6.7268304055597685</v>
      </c>
      <c r="AZ131" s="21">
        <v>6.8651292595600424</v>
      </c>
      <c r="BA131" s="21">
        <v>7.0050493173053994</v>
      </c>
      <c r="BB131" s="21">
        <v>7.1439746093722221</v>
      </c>
      <c r="BC131" s="21">
        <v>7.2841581669004034</v>
      </c>
      <c r="BD131" s="21">
        <v>7.426136894299721</v>
      </c>
      <c r="BE131" s="21">
        <v>7.5706571930511553</v>
      </c>
      <c r="BF131" s="21">
        <v>7.7180899770979394</v>
      </c>
      <c r="BG131" s="21">
        <v>7.8747441218959366</v>
      </c>
      <c r="BH131" s="21">
        <v>8.0340500621877027</v>
      </c>
      <c r="BI131" s="21">
        <v>8.1957044736636782</v>
      </c>
      <c r="BJ131" s="21">
        <v>8.3598552322508848</v>
      </c>
      <c r="BK131" s="22">
        <v>8.5820959249206545</v>
      </c>
      <c r="BM131" s="163">
        <f>VLOOKUP(BM$6,'MonteCarlo Policy Paths'!$N$2:$S$31,$B131+1,FALSE)</f>
        <v>24.184299884200797</v>
      </c>
      <c r="BN131" s="21">
        <f>VLOOKUP(BN$6,'MonteCarlo Policy Paths'!$N$2:$S$31,$B131+1,FALSE)</f>
        <v>26.797135120393484</v>
      </c>
      <c r="BO131" s="21">
        <f>VLOOKUP(BO$6,'MonteCarlo Policy Paths'!$N$2:$S$31,$B131+1,FALSE)</f>
        <v>29.690826715826198</v>
      </c>
      <c r="BP131" s="21">
        <f>VLOOKUP(BP$6,'MonteCarlo Policy Paths'!$N$2:$S$31,$B131+1,FALSE)</f>
        <v>32.893001978364566</v>
      </c>
      <c r="BQ131" s="21">
        <f>VLOOKUP(BQ$6,'MonteCarlo Policy Paths'!$N$2:$S$31,$B131+1,FALSE)</f>
        <v>36.420098382625895</v>
      </c>
      <c r="BR131" s="21">
        <f>VLOOKUP(BR$6,'MonteCarlo Policy Paths'!$N$2:$S$31,$B131+1,FALSE)</f>
        <v>40.279471956541457</v>
      </c>
      <c r="BS131" s="21">
        <f>VLOOKUP(BS$6,'MonteCarlo Policy Paths'!$N$2:$S$31,$B131+1,FALSE)</f>
        <v>44.515635375675203</v>
      </c>
      <c r="BT131" s="21">
        <f>VLOOKUP(BT$6,'MonteCarlo Policy Paths'!$N$2:$S$31,$B131+1,FALSE)</f>
        <v>49.196171227791872</v>
      </c>
      <c r="BU131" s="21">
        <f>VLOOKUP(BU$6,'MonteCarlo Policy Paths'!$N$2:$S$31,$B131+1,FALSE)</f>
        <v>54.364766335209197</v>
      </c>
      <c r="BV131" s="21">
        <f>VLOOKUP(BV$6,'MonteCarlo Policy Paths'!$N$2:$S$31,$B131+1,FALSE)</f>
        <v>60.140596575631633</v>
      </c>
      <c r="BW131" s="21">
        <f>VLOOKUP(BW$6,'MonteCarlo Policy Paths'!$N$2:$S$31,$B131+1,FALSE)</f>
        <v>66.545116533046993</v>
      </c>
      <c r="BX131" s="21">
        <f>VLOOKUP(BX$6,'MonteCarlo Policy Paths'!$N$2:$S$31,$B131+1,FALSE)</f>
        <v>73.642612105771832</v>
      </c>
      <c r="BY131" s="21">
        <f>VLOOKUP(BY$6,'MonteCarlo Policy Paths'!$N$2:$S$31,$B131+1,FALSE)</f>
        <v>81.515240678665066</v>
      </c>
      <c r="BZ131" s="21">
        <f>VLOOKUP(BZ$6,'MonteCarlo Policy Paths'!$N$2:$S$31,$B131+1,FALSE)</f>
        <v>90.237354922369406</v>
      </c>
      <c r="CA131" s="21">
        <f>VLOOKUP(CA$6,'MonteCarlo Policy Paths'!$N$2:$S$31,$B131+1,FALSE)</f>
        <v>92.736092415362535</v>
      </c>
      <c r="CB131" s="21">
        <f>VLOOKUP(CB$6,'MonteCarlo Policy Paths'!$N$2:$S$31,$B131+1,FALSE)</f>
        <v>95.321073906264047</v>
      </c>
      <c r="CC131" s="21">
        <f>VLOOKUP(CC$6,'MonteCarlo Policy Paths'!$N$2:$S$31,$B131+1,FALSE)</f>
        <v>97.972807459231774</v>
      </c>
      <c r="CD131" s="21">
        <f>VLOOKUP(CD$6,'MonteCarlo Policy Paths'!$N$2:$S$31,$B131+1,FALSE)</f>
        <v>100.70188743091984</v>
      </c>
      <c r="CE131" s="21">
        <f>VLOOKUP(CE$6,'MonteCarlo Policy Paths'!$N$2:$S$31,$B131+1,FALSE)</f>
        <v>103.48109827693068</v>
      </c>
      <c r="CF131" s="21">
        <f>VLOOKUP(CF$6,'MonteCarlo Policy Paths'!$N$2:$S$31,$B131+1,FALSE)</f>
        <v>106.37744326160868</v>
      </c>
      <c r="CG131" s="21">
        <f>VLOOKUP(CG$6,'MonteCarlo Policy Paths'!$N$2:$S$31,$B131+1,FALSE)</f>
        <v>109.31402956265458</v>
      </c>
      <c r="CH131" s="21">
        <f>VLOOKUP(CH$6,'MonteCarlo Policy Paths'!$N$2:$S$31,$B131+1,FALSE)</f>
        <v>112.30612514839871</v>
      </c>
      <c r="CI131" s="21">
        <f>VLOOKUP(CI$6,'MonteCarlo Policy Paths'!$N$2:$S$31,$B131+1,FALSE)</f>
        <v>115.37497116076017</v>
      </c>
      <c r="CJ131" s="21">
        <f>VLOOKUP(CJ$6,'MonteCarlo Policy Paths'!$N$2:$S$31,$B131+1,FALSE)</f>
        <v>118.53125256657755</v>
      </c>
      <c r="CK131" s="21">
        <f>VLOOKUP(CK$6,'MonteCarlo Policy Paths'!$N$2:$S$31,$B131+1,FALSE)</f>
        <v>121.76875646902944</v>
      </c>
      <c r="CL131" s="21">
        <f>VLOOKUP(CL$6,'MonteCarlo Policy Paths'!$N$2:$S$31,$B131+1,FALSE)</f>
        <v>125.08672773594304</v>
      </c>
      <c r="CM131" s="21">
        <f>VLOOKUP(CM$6,'MonteCarlo Policy Paths'!$N$2:$S$31,$B131+1,FALSE)</f>
        <v>128.47676069968128</v>
      </c>
      <c r="CN131" s="21">
        <f>VLOOKUP(CN$6,'MonteCarlo Policy Paths'!$N$2:$S$31,$B131+1,FALSE)</f>
        <v>131.94323193005201</v>
      </c>
      <c r="CO131" s="164">
        <f>VLOOKUP(CO$6,'MonteCarlo Policy Paths'!$N$2:$S$31,$B131+1,FALSE)</f>
        <v>135.47056479945655</v>
      </c>
      <c r="CQ131" s="163">
        <f>BM131*VLOOKUP(AI$6,'Greenhouse Gas Costs Avoided'!$A$2:$I$32,9,FALSE)</f>
        <v>1.5320817610121258</v>
      </c>
      <c r="CR131" s="21">
        <f>BN131*VLOOKUP(AJ$6,'Greenhouse Gas Costs Avoided'!$A$2:$I$32,9,FALSE)</f>
        <v>1.6976055607114411</v>
      </c>
      <c r="CS131" s="21">
        <f>BO131*VLOOKUP(AK$6,'Greenhouse Gas Costs Avoided'!$A$2:$I$32,9,FALSE)</f>
        <v>1.8809216846672472</v>
      </c>
      <c r="CT131" s="21">
        <f>BP131*VLOOKUP(AL$6,'Greenhouse Gas Costs Avoided'!$A$2:$I$32,9,FALSE)</f>
        <v>2.0837803301021003</v>
      </c>
      <c r="CU131" s="21">
        <f>BQ131*VLOOKUP(AM$6,'Greenhouse Gas Costs Avoided'!$A$2:$I$32,9,FALSE)</f>
        <v>2.3072228153580183</v>
      </c>
      <c r="CV131" s="21">
        <f>BR131*VLOOKUP(AN$6,'Greenhouse Gas Costs Avoided'!$A$2:$I$32,9,FALSE)</f>
        <v>2.5517151467399573</v>
      </c>
      <c r="CW131" s="21">
        <f>BS131*VLOOKUP(AO$6,'Greenhouse Gas Costs Avoided'!$A$2:$I$32,9,FALSE)</f>
        <v>2.8200772139570236</v>
      </c>
      <c r="CX131" s="21">
        <f>BT131*VLOOKUP(AP$6,'Greenhouse Gas Costs Avoided'!$A$2:$I$32,9,FALSE)</f>
        <v>3.1165903917263735</v>
      </c>
      <c r="CY131" s="21">
        <f>BU131*VLOOKUP(AQ$6,'Greenhouse Gas Costs Avoided'!$A$2:$I$32,9,FALSE)</f>
        <v>3.444022251736667</v>
      </c>
      <c r="CZ131" s="21">
        <f>BV131*VLOOKUP(AR$6,'Greenhouse Gas Costs Avoided'!$A$2:$I$32,9,FALSE)</f>
        <v>3.8099226171979153</v>
      </c>
      <c r="DA131" s="21">
        <f>BW131*VLOOKUP(AS$6,'Greenhouse Gas Costs Avoided'!$A$2:$I$32,9,FALSE)</f>
        <v>4.2156506416508543</v>
      </c>
      <c r="DB131" s="21">
        <f>BX131*VLOOKUP(AT$6,'Greenhouse Gas Costs Avoided'!$A$2:$I$32,9,FALSE)</f>
        <v>4.6652788536686769</v>
      </c>
      <c r="DC131" s="21">
        <f>BY131*VLOOKUP(AU$6,'Greenhouse Gas Costs Avoided'!$A$2:$I$32,9,FALSE)</f>
        <v>5.1640119451993618</v>
      </c>
      <c r="DD131" s="21">
        <f>BZ131*VLOOKUP(AV$6,'Greenhouse Gas Costs Avoided'!$A$2:$I$32,9,FALSE)</f>
        <v>5.7165601774917221</v>
      </c>
      <c r="DE131" s="21">
        <f>CA131*VLOOKUP(AW$6,'Greenhouse Gas Costs Avoided'!$A$2:$I$32,9,FALSE)</f>
        <v>5.8748558551380645</v>
      </c>
      <c r="DF131" s="21">
        <f>CB131*VLOOKUP(AX$6,'Greenhouse Gas Costs Avoided'!$A$2:$I$32,9,FALSE)</f>
        <v>6.0386151127443357</v>
      </c>
      <c r="DG131" s="21">
        <f>CC131*VLOOKUP(AY$6,'Greenhouse Gas Costs Avoided'!$A$2:$I$32,9,FALSE)</f>
        <v>6.2066031310462346</v>
      </c>
      <c r="DH131" s="21">
        <f>CD131*VLOOKUP(AZ$6,'Greenhouse Gas Costs Avoided'!$A$2:$I$32,9,FALSE)</f>
        <v>6.3794910653253769</v>
      </c>
      <c r="DI131" s="21">
        <f>CE131*VLOOKUP(BA$6,'Greenhouse Gas Costs Avoided'!$A$2:$I$32,9,FALSE)</f>
        <v>6.5555548036832505</v>
      </c>
      <c r="DJ131" s="21">
        <f>CF131*VLOOKUP(BB$6,'Greenhouse Gas Costs Avoided'!$A$2:$I$32,9,FALSE)</f>
        <v>6.7390390205459019</v>
      </c>
      <c r="DK131" s="21">
        <f>CG131*VLOOKUP(BC$6,'Greenhouse Gas Costs Avoided'!$A$2:$I$32,9,FALSE)</f>
        <v>6.9250725353887148</v>
      </c>
      <c r="DL131" s="21">
        <f>CH131*VLOOKUP(BD$6,'Greenhouse Gas Costs Avoided'!$A$2:$I$32,9,FALSE)</f>
        <v>7.114622578022705</v>
      </c>
      <c r="DM131" s="21">
        <f>CI131*VLOOKUP(BE$6,'Greenhouse Gas Costs Avoided'!$A$2:$I$32,9,FALSE)</f>
        <v>7.309034780377397</v>
      </c>
      <c r="DN131" s="21">
        <f>CJ131*VLOOKUP(BF$6,'Greenhouse Gas Costs Avoided'!$A$2:$I$32,9,FALSE)</f>
        <v>7.5089860379134308</v>
      </c>
      <c r="DO131" s="21">
        <f>CK131*VLOOKUP(BG$6,'Greenhouse Gas Costs Avoided'!$A$2:$I$32,9,FALSE)</f>
        <v>7.714082761982441</v>
      </c>
      <c r="DP131" s="21">
        <f>CL131*VLOOKUP(BH$6,'Greenhouse Gas Costs Avoided'!$A$2:$I$32,9,FALSE)</f>
        <v>7.9242771147625906</v>
      </c>
      <c r="DQ131" s="21">
        <f>CM131*VLOOKUP(BI$6,'Greenhouse Gas Costs Avoided'!$A$2:$I$32,9,FALSE)</f>
        <v>8.1390365949973802</v>
      </c>
      <c r="DR131" s="21">
        <f>CN131*VLOOKUP(BJ$6,'Greenhouse Gas Costs Avoided'!$A$2:$I$32,9,FALSE)</f>
        <v>8.358638459535694</v>
      </c>
      <c r="DS131" s="164">
        <f>CO131*VLOOKUP(BK$6,'Greenhouse Gas Costs Avoided'!$A$2:$I$32,9,FALSE)</f>
        <v>8.5820959249206545</v>
      </c>
    </row>
    <row r="132" spans="1:123" x14ac:dyDescent="0.35">
      <c r="A132" s="174">
        <v>126</v>
      </c>
      <c r="B132" s="12">
        <v>1</v>
      </c>
      <c r="C132" s="175">
        <v>2023</v>
      </c>
      <c r="E132" s="20">
        <v>0</v>
      </c>
      <c r="F132" s="21">
        <v>82.346532180449415</v>
      </c>
      <c r="G132" s="21">
        <v>84.002844861871253</v>
      </c>
      <c r="H132" s="21">
        <v>85.659157543293105</v>
      </c>
      <c r="I132" s="21">
        <v>86.918851036576825</v>
      </c>
      <c r="J132" s="21">
        <v>88.178544529860531</v>
      </c>
      <c r="K132" s="21">
        <v>89.438238023144251</v>
      </c>
      <c r="L132" s="21">
        <v>90.697931516427971</v>
      </c>
      <c r="M132" s="21">
        <v>91.95762500971172</v>
      </c>
      <c r="N132" s="21">
        <v>93.21731850299544</v>
      </c>
      <c r="O132" s="21">
        <v>94.47701199627916</v>
      </c>
      <c r="P132" s="21">
        <v>95.73670548956288</v>
      </c>
      <c r="Q132" s="21">
        <v>96.996398982846586</v>
      </c>
      <c r="R132" s="21">
        <v>98.25609247613032</v>
      </c>
      <c r="S132" s="21">
        <v>99.65157958594628</v>
      </c>
      <c r="T132" s="21">
        <v>101.04706669576224</v>
      </c>
      <c r="U132" s="21">
        <v>102.4425538055782</v>
      </c>
      <c r="V132" s="21">
        <v>103.83804091539416</v>
      </c>
      <c r="W132" s="21">
        <v>105.23352802521011</v>
      </c>
      <c r="X132" s="21">
        <v>106.47156953138905</v>
      </c>
      <c r="Y132" s="21">
        <v>107.709611037568</v>
      </c>
      <c r="Z132" s="21">
        <v>108.94765254374694</v>
      </c>
      <c r="AA132" s="21">
        <v>110.18569404992589</v>
      </c>
      <c r="AB132" s="21">
        <v>111.42373555610482</v>
      </c>
      <c r="AC132" s="21">
        <v>112.86811731331359</v>
      </c>
      <c r="AD132" s="21">
        <v>114.31249907052236</v>
      </c>
      <c r="AE132" s="21">
        <v>115.75688082773114</v>
      </c>
      <c r="AF132" s="21">
        <v>117.20126258493991</v>
      </c>
      <c r="AG132" s="22">
        <v>118.64564434214866</v>
      </c>
      <c r="AI132" s="20">
        <v>0</v>
      </c>
      <c r="AJ132" s="21">
        <v>5.2166744805659615</v>
      </c>
      <c r="AK132" s="21">
        <v>5.3216023247413169</v>
      </c>
      <c r="AL132" s="21">
        <v>5.4265301689166732</v>
      </c>
      <c r="AM132" s="21">
        <v>5.5063320831654474</v>
      </c>
      <c r="AN132" s="21">
        <v>5.5861339974142208</v>
      </c>
      <c r="AO132" s="21">
        <v>5.665935911662995</v>
      </c>
      <c r="AP132" s="21">
        <v>5.7457378259117702</v>
      </c>
      <c r="AQ132" s="21">
        <v>5.8255397401605462</v>
      </c>
      <c r="AR132" s="21">
        <v>5.9053416544093205</v>
      </c>
      <c r="AS132" s="21">
        <v>5.9851435686580947</v>
      </c>
      <c r="AT132" s="21">
        <v>6.0649454829068699</v>
      </c>
      <c r="AU132" s="21">
        <v>6.1447473971556432</v>
      </c>
      <c r="AV132" s="21">
        <v>6.2245493114044184</v>
      </c>
      <c r="AW132" s="21">
        <v>6.312953786990386</v>
      </c>
      <c r="AX132" s="21">
        <v>6.4013582625763545</v>
      </c>
      <c r="AY132" s="21">
        <v>6.4897627381623222</v>
      </c>
      <c r="AZ132" s="21">
        <v>6.5781672137482907</v>
      </c>
      <c r="BA132" s="21">
        <v>6.6665716893342575</v>
      </c>
      <c r="BB132" s="21">
        <v>6.7450019445028957</v>
      </c>
      <c r="BC132" s="21">
        <v>6.8234321996715348</v>
      </c>
      <c r="BD132" s="21">
        <v>6.901862454840173</v>
      </c>
      <c r="BE132" s="21">
        <v>6.9802927100088112</v>
      </c>
      <c r="BF132" s="21">
        <v>7.0587229651774486</v>
      </c>
      <c r="BG132" s="21">
        <v>7.1502249295408609</v>
      </c>
      <c r="BH132" s="21">
        <v>7.2417268939042723</v>
      </c>
      <c r="BI132" s="21">
        <v>7.3332288582676846</v>
      </c>
      <c r="BJ132" s="21">
        <v>7.424730822631096</v>
      </c>
      <c r="BK132" s="22">
        <v>7.5162327869945065</v>
      </c>
      <c r="BM132" s="163">
        <f>VLOOKUP(BM$6,'MonteCarlo Policy Paths'!$N$2:$S$31,$B132+1,FALSE)</f>
        <v>18.946072246720579</v>
      </c>
      <c r="BN132" s="21">
        <f>VLOOKUP(BN$6,'MonteCarlo Policy Paths'!$N$2:$S$31,$B132+1,FALSE)</f>
        <v>19.920985834119051</v>
      </c>
      <c r="BO132" s="21">
        <f>VLOOKUP(BO$6,'MonteCarlo Policy Paths'!$N$2:$S$31,$B132+1,FALSE)</f>
        <v>20.944710352814074</v>
      </c>
      <c r="BP132" s="21">
        <f>VLOOKUP(BP$6,'MonteCarlo Policy Paths'!$N$2:$S$31,$B132+1,FALSE)</f>
        <v>22.017919567056939</v>
      </c>
      <c r="BQ132" s="21">
        <f>VLOOKUP(BQ$6,'MonteCarlo Policy Paths'!$N$2:$S$31,$B132+1,FALSE)</f>
        <v>23.125382269476081</v>
      </c>
      <c r="BR132" s="21">
        <f>VLOOKUP(BR$6,'MonteCarlo Policy Paths'!$N$2:$S$31,$B132+1,FALSE)</f>
        <v>24.222533249319248</v>
      </c>
      <c r="BS132" s="21">
        <f>VLOOKUP(BS$6,'MonteCarlo Policy Paths'!$N$2:$S$31,$B132+1,FALSE)</f>
        <v>25.344600035724898</v>
      </c>
      <c r="BT132" s="21">
        <f>VLOOKUP(BT$6,'MonteCarlo Policy Paths'!$N$2:$S$31,$B132+1,FALSE)</f>
        <v>26.511875533452777</v>
      </c>
      <c r="BU132" s="21">
        <f>VLOOKUP(BU$6,'MonteCarlo Policy Paths'!$N$2:$S$31,$B132+1,FALSE)</f>
        <v>27.727543772426976</v>
      </c>
      <c r="BV132" s="21">
        <f>VLOOKUP(BV$6,'MonteCarlo Policy Paths'!$N$2:$S$31,$B132+1,FALSE)</f>
        <v>29.105872242644537</v>
      </c>
      <c r="BW132" s="21">
        <f>VLOOKUP(BW$6,'MonteCarlo Policy Paths'!$N$2:$S$31,$B132+1,FALSE)</f>
        <v>30.561165854776764</v>
      </c>
      <c r="BX132" s="21">
        <f>VLOOKUP(BX$6,'MonteCarlo Policy Paths'!$N$2:$S$31,$B132+1,FALSE)</f>
        <v>32.089224147515601</v>
      </c>
      <c r="BY132" s="21">
        <f>VLOOKUP(BY$6,'MonteCarlo Policy Paths'!$N$2:$S$31,$B132+1,FALSE)</f>
        <v>33.693685354891386</v>
      </c>
      <c r="BZ132" s="21">
        <f>VLOOKUP(BZ$6,'MonteCarlo Policy Paths'!$N$2:$S$31,$B132+1,FALSE)</f>
        <v>35.378369622635958</v>
      </c>
      <c r="CA132" s="21">
        <f>VLOOKUP(CA$6,'MonteCarlo Policy Paths'!$N$2:$S$31,$B132+1,FALSE)</f>
        <v>37.147288103767757</v>
      </c>
      <c r="CB132" s="21">
        <f>VLOOKUP(CB$6,'MonteCarlo Policy Paths'!$N$2:$S$31,$B132+1,FALSE)</f>
        <v>39.004652508956148</v>
      </c>
      <c r="CC132" s="21">
        <f>VLOOKUP(CC$6,'MonteCarlo Policy Paths'!$N$2:$S$31,$B132+1,FALSE)</f>
        <v>40.954885134403959</v>
      </c>
      <c r="CD132" s="21">
        <f>VLOOKUP(CD$6,'MonteCarlo Policy Paths'!$N$2:$S$31,$B132+1,FALSE)</f>
        <v>43.002629391124159</v>
      </c>
      <c r="CE132" s="21">
        <f>VLOOKUP(CE$6,'MonteCarlo Policy Paths'!$N$2:$S$31,$B132+1,FALSE)</f>
        <v>45.152760860680367</v>
      </c>
      <c r="CF132" s="21">
        <f>VLOOKUP(CF$6,'MonteCarlo Policy Paths'!$N$2:$S$31,$B132+1,FALSE)</f>
        <v>47.410398903714388</v>
      </c>
      <c r="CG132" s="21">
        <f>VLOOKUP(CG$6,'MonteCarlo Policy Paths'!$N$2:$S$31,$B132+1,FALSE)</f>
        <v>49.780918848900107</v>
      </c>
      <c r="CH132" s="21">
        <f>VLOOKUP(CH$6,'MonteCarlo Policy Paths'!$N$2:$S$31,$B132+1,FALSE)</f>
        <v>52.269964791345117</v>
      </c>
      <c r="CI132" s="21">
        <f>VLOOKUP(CI$6,'MonteCarlo Policy Paths'!$N$2:$S$31,$B132+1,FALSE)</f>
        <v>54.883463030912374</v>
      </c>
      <c r="CJ132" s="21">
        <f>VLOOKUP(CJ$6,'MonteCarlo Policy Paths'!$N$2:$S$31,$B132+1,FALSE)</f>
        <v>57.627636182457998</v>
      </c>
      <c r="CK132" s="21">
        <f>VLOOKUP(CK$6,'MonteCarlo Policy Paths'!$N$2:$S$31,$B132+1,FALSE)</f>
        <v>60.509017991580897</v>
      </c>
      <c r="CL132" s="21">
        <f>VLOOKUP(CL$6,'MonteCarlo Policy Paths'!$N$2:$S$31,$B132+1,FALSE)</f>
        <v>63.534468891159946</v>
      </c>
      <c r="CM132" s="21">
        <f>VLOOKUP(CM$6,'MonteCarlo Policy Paths'!$N$2:$S$31,$B132+1,FALSE)</f>
        <v>66.711192335717939</v>
      </c>
      <c r="CN132" s="21">
        <f>VLOOKUP(CN$6,'MonteCarlo Policy Paths'!$N$2:$S$31,$B132+1,FALSE)</f>
        <v>70.04675195250384</v>
      </c>
      <c r="CO132" s="164">
        <f>VLOOKUP(CO$6,'MonteCarlo Policy Paths'!$N$2:$S$31,$B132+1,FALSE)</f>
        <v>73.54908955012904</v>
      </c>
      <c r="CQ132" s="163">
        <f>BM132*VLOOKUP(AI$6,'Greenhouse Gas Costs Avoided'!$A$2:$I$32,9,FALSE)</f>
        <v>1.2002386619007086</v>
      </c>
      <c r="CR132" s="21">
        <f>BN132*VLOOKUP(AJ$6,'Greenhouse Gas Costs Avoided'!$A$2:$I$32,9,FALSE)</f>
        <v>1.2619996941806579</v>
      </c>
      <c r="CS132" s="21">
        <f>BO132*VLOOKUP(AK$6,'Greenhouse Gas Costs Avoided'!$A$2:$I$32,9,FALSE)</f>
        <v>1.3268529118013257</v>
      </c>
      <c r="CT132" s="21">
        <f>BP132*VLOOKUP(AL$6,'Greenhouse Gas Costs Avoided'!$A$2:$I$32,9,FALSE)</f>
        <v>1.3948409979053111</v>
      </c>
      <c r="CU132" s="21">
        <f>BQ132*VLOOKUP(AM$6,'Greenhouse Gas Costs Avoided'!$A$2:$I$32,9,FALSE)</f>
        <v>1.464999051498006</v>
      </c>
      <c r="CV132" s="21">
        <f>BR132*VLOOKUP(AN$6,'Greenhouse Gas Costs Avoided'!$A$2:$I$32,9,FALSE)</f>
        <v>1.5345038547523033</v>
      </c>
      <c r="CW132" s="21">
        <f>BS132*VLOOKUP(AO$6,'Greenhouse Gas Costs Avoided'!$A$2:$I$32,9,FALSE)</f>
        <v>1.6055870809081549</v>
      </c>
      <c r="CX132" s="21">
        <f>BT132*VLOOKUP(AP$6,'Greenhouse Gas Costs Avoided'!$A$2:$I$32,9,FALSE)</f>
        <v>1.6795342908215394</v>
      </c>
      <c r="CY132" s="21">
        <f>BU132*VLOOKUP(AQ$6,'Greenhouse Gas Costs Avoided'!$A$2:$I$32,9,FALSE)</f>
        <v>1.7565471936259263</v>
      </c>
      <c r="CZ132" s="21">
        <f>BV132*VLOOKUP(AR$6,'Greenhouse Gas Costs Avoided'!$A$2:$I$32,9,FALSE)</f>
        <v>1.8438646648785721</v>
      </c>
      <c r="DA132" s="21">
        <f>BW132*VLOOKUP(AS$6,'Greenhouse Gas Costs Avoided'!$A$2:$I$32,9,FALSE)</f>
        <v>1.9360578981225007</v>
      </c>
      <c r="DB132" s="21">
        <f>BX132*VLOOKUP(AT$6,'Greenhouse Gas Costs Avoided'!$A$2:$I$32,9,FALSE)</f>
        <v>2.0328607930286258</v>
      </c>
      <c r="DC132" s="21">
        <f>BY132*VLOOKUP(AU$6,'Greenhouse Gas Costs Avoided'!$A$2:$I$32,9,FALSE)</f>
        <v>2.1345038326800574</v>
      </c>
      <c r="DD132" s="21">
        <f>BZ132*VLOOKUP(AV$6,'Greenhouse Gas Costs Avoided'!$A$2:$I$32,9,FALSE)</f>
        <v>2.2412290243140602</v>
      </c>
      <c r="DE132" s="21">
        <f>CA132*VLOOKUP(AW$6,'Greenhouse Gas Costs Avoided'!$A$2:$I$32,9,FALSE)</f>
        <v>2.3532904755297634</v>
      </c>
      <c r="DF132" s="21">
        <f>CB132*VLOOKUP(AX$6,'Greenhouse Gas Costs Avoided'!$A$2:$I$32,9,FALSE)</f>
        <v>2.4709549993062518</v>
      </c>
      <c r="DG132" s="21">
        <f>CC132*VLOOKUP(AY$6,'Greenhouse Gas Costs Avoided'!$A$2:$I$32,9,FALSE)</f>
        <v>2.5945027492715647</v>
      </c>
      <c r="DH132" s="21">
        <f>CD132*VLOOKUP(AZ$6,'Greenhouse Gas Costs Avoided'!$A$2:$I$32,9,FALSE)</f>
        <v>2.724227886735143</v>
      </c>
      <c r="DI132" s="21">
        <f>CE132*VLOOKUP(BA$6,'Greenhouse Gas Costs Avoided'!$A$2:$I$32,9,FALSE)</f>
        <v>2.8604392810719004</v>
      </c>
      <c r="DJ132" s="21">
        <f>CF132*VLOOKUP(BB$6,'Greenhouse Gas Costs Avoided'!$A$2:$I$32,9,FALSE)</f>
        <v>3.0034612451254952</v>
      </c>
      <c r="DK132" s="21">
        <f>CG132*VLOOKUP(BC$6,'Greenhouse Gas Costs Avoided'!$A$2:$I$32,9,FALSE)</f>
        <v>3.1536343073817701</v>
      </c>
      <c r="DL132" s="21">
        <f>CH132*VLOOKUP(BD$6,'Greenhouse Gas Costs Avoided'!$A$2:$I$32,9,FALSE)</f>
        <v>3.3113160227508591</v>
      </c>
      <c r="DM132" s="21">
        <f>CI132*VLOOKUP(BE$6,'Greenhouse Gas Costs Avoided'!$A$2:$I$32,9,FALSE)</f>
        <v>3.4768818238884021</v>
      </c>
      <c r="DN132" s="21">
        <f>CJ132*VLOOKUP(BF$6,'Greenhouse Gas Costs Avoided'!$A$2:$I$32,9,FALSE)</f>
        <v>3.6507259150828224</v>
      </c>
      <c r="DO132" s="21">
        <f>CK132*VLOOKUP(BG$6,'Greenhouse Gas Costs Avoided'!$A$2:$I$32,9,FALSE)</f>
        <v>3.8332622108369634</v>
      </c>
      <c r="DP132" s="21">
        <f>CL132*VLOOKUP(BH$6,'Greenhouse Gas Costs Avoided'!$A$2:$I$32,9,FALSE)</f>
        <v>4.0249253213788121</v>
      </c>
      <c r="DQ132" s="21">
        <f>CM132*VLOOKUP(BI$6,'Greenhouse Gas Costs Avoided'!$A$2:$I$32,9,FALSE)</f>
        <v>4.2261715874477526</v>
      </c>
      <c r="DR132" s="21">
        <f>CN132*VLOOKUP(BJ$6,'Greenhouse Gas Costs Avoided'!$A$2:$I$32,9,FALSE)</f>
        <v>4.4374801668201398</v>
      </c>
      <c r="DS132" s="164">
        <f>CO132*VLOOKUP(BK$6,'Greenhouse Gas Costs Avoided'!$A$2:$I$32,9,FALSE)</f>
        <v>4.6593541751611474</v>
      </c>
    </row>
    <row r="133" spans="1:123" x14ac:dyDescent="0.35">
      <c r="A133" s="174">
        <v>127</v>
      </c>
      <c r="B133" s="12">
        <v>2</v>
      </c>
      <c r="C133" s="175">
        <v>2023</v>
      </c>
      <c r="E133" s="20">
        <v>0</v>
      </c>
      <c r="F133" s="21">
        <v>82.346532180449415</v>
      </c>
      <c r="G133" s="21">
        <v>84.002844861871253</v>
      </c>
      <c r="H133" s="21">
        <v>85.659157543293105</v>
      </c>
      <c r="I133" s="21">
        <v>86.918851036576825</v>
      </c>
      <c r="J133" s="21">
        <v>88.178544529860531</v>
      </c>
      <c r="K133" s="21">
        <v>89.438238023144251</v>
      </c>
      <c r="L133" s="21">
        <v>90.697931516427971</v>
      </c>
      <c r="M133" s="21">
        <v>91.95762500971172</v>
      </c>
      <c r="N133" s="21">
        <v>93.21731850299544</v>
      </c>
      <c r="O133" s="21">
        <v>94.47701199627916</v>
      </c>
      <c r="P133" s="21">
        <v>95.73670548956288</v>
      </c>
      <c r="Q133" s="21">
        <v>96.996398982846586</v>
      </c>
      <c r="R133" s="21">
        <v>98.25609247613032</v>
      </c>
      <c r="S133" s="21">
        <v>99.65157958594628</v>
      </c>
      <c r="T133" s="21">
        <v>101.04706669576224</v>
      </c>
      <c r="U133" s="21">
        <v>102.4425538055782</v>
      </c>
      <c r="V133" s="21">
        <v>103.83804091539416</v>
      </c>
      <c r="W133" s="21">
        <v>105.23352802521011</v>
      </c>
      <c r="X133" s="21">
        <v>106.47156953138905</v>
      </c>
      <c r="Y133" s="21">
        <v>107.709611037568</v>
      </c>
      <c r="Z133" s="21">
        <v>108.94765254374694</v>
      </c>
      <c r="AA133" s="21">
        <v>110.18569404992589</v>
      </c>
      <c r="AB133" s="21">
        <v>111.42373555610482</v>
      </c>
      <c r="AC133" s="21">
        <v>112.86811731331359</v>
      </c>
      <c r="AD133" s="21">
        <v>114.31249907052236</v>
      </c>
      <c r="AE133" s="21">
        <v>115.75688082773114</v>
      </c>
      <c r="AF133" s="21">
        <v>117.20126258493991</v>
      </c>
      <c r="AG133" s="22">
        <v>120.41827982173916</v>
      </c>
      <c r="AI133" s="20">
        <v>0</v>
      </c>
      <c r="AJ133" s="21">
        <v>5.2166744805659615</v>
      </c>
      <c r="AK133" s="21">
        <v>5.3216023247413169</v>
      </c>
      <c r="AL133" s="21">
        <v>5.4265301689166732</v>
      </c>
      <c r="AM133" s="21">
        <v>5.5063320831654474</v>
      </c>
      <c r="AN133" s="21">
        <v>5.5861339974142208</v>
      </c>
      <c r="AO133" s="21">
        <v>5.665935911662995</v>
      </c>
      <c r="AP133" s="21">
        <v>5.7457378259117702</v>
      </c>
      <c r="AQ133" s="21">
        <v>5.8255397401605462</v>
      </c>
      <c r="AR133" s="21">
        <v>5.9053416544093205</v>
      </c>
      <c r="AS133" s="21">
        <v>5.9851435686580947</v>
      </c>
      <c r="AT133" s="21">
        <v>6.0649454829068699</v>
      </c>
      <c r="AU133" s="21">
        <v>6.1447473971556432</v>
      </c>
      <c r="AV133" s="21">
        <v>6.2245493114044184</v>
      </c>
      <c r="AW133" s="21">
        <v>6.312953786990386</v>
      </c>
      <c r="AX133" s="21">
        <v>6.4013582625763545</v>
      </c>
      <c r="AY133" s="21">
        <v>6.4897627381623222</v>
      </c>
      <c r="AZ133" s="21">
        <v>6.5781672137482907</v>
      </c>
      <c r="BA133" s="21">
        <v>6.6665716893342575</v>
      </c>
      <c r="BB133" s="21">
        <v>6.7450019445028957</v>
      </c>
      <c r="BC133" s="21">
        <v>6.8234321996715348</v>
      </c>
      <c r="BD133" s="21">
        <v>6.901862454840173</v>
      </c>
      <c r="BE133" s="21">
        <v>6.9802927100088112</v>
      </c>
      <c r="BF133" s="21">
        <v>7.0587229651774486</v>
      </c>
      <c r="BG133" s="21">
        <v>7.1502249295408609</v>
      </c>
      <c r="BH133" s="21">
        <v>7.2417268939042723</v>
      </c>
      <c r="BI133" s="21">
        <v>7.3332288582676846</v>
      </c>
      <c r="BJ133" s="21">
        <v>7.424730822631096</v>
      </c>
      <c r="BK133" s="22">
        <v>7.6285297110405814</v>
      </c>
      <c r="BM133" s="163">
        <f>VLOOKUP(BM$6,'MonteCarlo Policy Paths'!$N$2:$S$31,$B133+1,FALSE)</f>
        <v>23.967702867134744</v>
      </c>
      <c r="BN133" s="21">
        <f>VLOOKUP(BN$6,'MonteCarlo Policy Paths'!$N$2:$S$31,$B133+1,FALSE)</f>
        <v>26.317177955222718</v>
      </c>
      <c r="BO133" s="21">
        <f>VLOOKUP(BO$6,'MonteCarlo Policy Paths'!$N$2:$S$31,$B133+1,FALSE)</f>
        <v>28.893255238045125</v>
      </c>
      <c r="BP133" s="21">
        <f>VLOOKUP(BP$6,'MonteCarlo Policy Paths'!$N$2:$S$31,$B133+1,FALSE)</f>
        <v>31.715102246604285</v>
      </c>
      <c r="BQ133" s="21">
        <f>VLOOKUP(BQ$6,'MonteCarlo Policy Paths'!$N$2:$S$31,$B133+1,FALSE)</f>
        <v>34.790233856835599</v>
      </c>
      <c r="BR133" s="21">
        <f>VLOOKUP(BR$6,'MonteCarlo Policy Paths'!$N$2:$S$31,$B133+1,FALSE)</f>
        <v>38.117013285454661</v>
      </c>
      <c r="BS133" s="21">
        <f>VLOOKUP(BS$6,'MonteCarlo Policy Paths'!$N$2:$S$31,$B133+1,FALSE)</f>
        <v>41.72840612279375</v>
      </c>
      <c r="BT133" s="21">
        <f>VLOOKUP(BT$6,'MonteCarlo Policy Paths'!$N$2:$S$31,$B133+1,FALSE)</f>
        <v>45.677249983631562</v>
      </c>
      <c r="BU133" s="21">
        <f>VLOOKUP(BU$6,'MonteCarlo Policy Paths'!$N$2:$S$31,$B133+1,FALSE)</f>
        <v>49.99204890598088</v>
      </c>
      <c r="BV133" s="21">
        <f>VLOOKUP(BV$6,'MonteCarlo Policy Paths'!$N$2:$S$31,$B133+1,FALSE)</f>
        <v>54.768556811140854</v>
      </c>
      <c r="BW133" s="21">
        <f>VLOOKUP(BW$6,'MonteCarlo Policy Paths'!$N$2:$S$31,$B133+1,FALSE)</f>
        <v>60.010238214835042</v>
      </c>
      <c r="BX133" s="21">
        <f>VLOOKUP(BX$6,'MonteCarlo Policy Paths'!$N$2:$S$31,$B133+1,FALSE)</f>
        <v>65.75812779974207</v>
      </c>
      <c r="BY133" s="21">
        <f>VLOOKUP(BY$6,'MonteCarlo Policy Paths'!$N$2:$S$31,$B133+1,FALSE)</f>
        <v>72.066881159093455</v>
      </c>
      <c r="BZ133" s="21">
        <f>VLOOKUP(BZ$6,'MonteCarlo Policy Paths'!$N$2:$S$31,$B133+1,FALSE)</f>
        <v>78.981532638183737</v>
      </c>
      <c r="CA133" s="21">
        <f>VLOOKUP(CA$6,'MonteCarlo Policy Paths'!$N$2:$S$31,$B133+1,FALSE)</f>
        <v>81.252691038046251</v>
      </c>
      <c r="CB133" s="21">
        <f>VLOOKUP(CB$6,'MonteCarlo Policy Paths'!$N$2:$S$31,$B133+1,FALSE)</f>
        <v>83.604044111934414</v>
      </c>
      <c r="CC133" s="21">
        <f>VLOOKUP(CC$6,'MonteCarlo Policy Paths'!$N$2:$S$31,$B133+1,FALSE)</f>
        <v>86.018714380110126</v>
      </c>
      <c r="CD133" s="21">
        <f>VLOOKUP(CD$6,'MonteCarlo Policy Paths'!$N$2:$S$31,$B133+1,FALSE)</f>
        <v>88.506196331807388</v>
      </c>
      <c r="CE133" s="21">
        <f>VLOOKUP(CE$6,'MonteCarlo Policy Paths'!$N$2:$S$31,$B133+1,FALSE)</f>
        <v>91.042757806054695</v>
      </c>
      <c r="CF133" s="21">
        <f>VLOOKUP(CF$6,'MonteCarlo Policy Paths'!$N$2:$S$31,$B133+1,FALSE)</f>
        <v>93.687547211990633</v>
      </c>
      <c r="CG133" s="21">
        <f>VLOOKUP(CG$6,'MonteCarlo Policy Paths'!$N$2:$S$31,$B133+1,FALSE)</f>
        <v>96.373095170621937</v>
      </c>
      <c r="CH133" s="21">
        <f>VLOOKUP(CH$6,'MonteCarlo Policy Paths'!$N$2:$S$31,$B133+1,FALSE)</f>
        <v>99.112987273548597</v>
      </c>
      <c r="CI133" s="21">
        <f>VLOOKUP(CI$6,'MonteCarlo Policy Paths'!$N$2:$S$31,$B133+1,FALSE)</f>
        <v>101.92614153054797</v>
      </c>
      <c r="CJ133" s="21">
        <f>VLOOKUP(CJ$6,'MonteCarlo Policy Paths'!$N$2:$S$31,$B133+1,FALSE)</f>
        <v>104.82221793361833</v>
      </c>
      <c r="CK133" s="21">
        <f>VLOOKUP(CK$6,'MonteCarlo Policy Paths'!$N$2:$S$31,$B133+1,FALSE)</f>
        <v>107.79595653596101</v>
      </c>
      <c r="CL133" s="21">
        <f>VLOOKUP(CL$6,'MonteCarlo Policy Paths'!$N$2:$S$31,$B133+1,FALSE)</f>
        <v>110.84691133589952</v>
      </c>
      <c r="CM133" s="21">
        <f>VLOOKUP(CM$6,'MonteCarlo Policy Paths'!$N$2:$S$31,$B133+1,FALSE)</f>
        <v>113.96784710075578</v>
      </c>
      <c r="CN133" s="21">
        <f>VLOOKUP(CN$6,'MonteCarlo Policy Paths'!$N$2:$S$31,$B133+1,FALSE)</f>
        <v>117.16284845198182</v>
      </c>
      <c r="CO133" s="164">
        <f>VLOOKUP(CO$6,'MonteCarlo Policy Paths'!$N$2:$S$31,$B133+1,FALSE)</f>
        <v>120.41827982173916</v>
      </c>
      <c r="CQ133" s="163">
        <f>BM133*VLOOKUP(AI$6,'Greenhouse Gas Costs Avoided'!$A$2:$I$32,9,FALSE)</f>
        <v>1.5183602829902079</v>
      </c>
      <c r="CR133" s="21">
        <f>BN133*VLOOKUP(AJ$6,'Greenhouse Gas Costs Avoided'!$A$2:$I$32,9,FALSE)</f>
        <v>1.6672001480120395</v>
      </c>
      <c r="CS133" s="21">
        <f>BO133*VLOOKUP(AK$6,'Greenhouse Gas Costs Avoided'!$A$2:$I$32,9,FALSE)</f>
        <v>1.8303953216936328</v>
      </c>
      <c r="CT133" s="21">
        <f>BP133*VLOOKUP(AL$6,'Greenhouse Gas Costs Avoided'!$A$2:$I$32,9,FALSE)</f>
        <v>2.0091600721673259</v>
      </c>
      <c r="CU133" s="21">
        <f>BQ133*VLOOKUP(AM$6,'Greenhouse Gas Costs Avoided'!$A$2:$I$32,9,FALSE)</f>
        <v>2.2039704688009323</v>
      </c>
      <c r="CV133" s="21">
        <f>BR133*VLOOKUP(AN$6,'Greenhouse Gas Costs Avoided'!$A$2:$I$32,9,FALSE)</f>
        <v>2.4147228209427172</v>
      </c>
      <c r="CW133" s="21">
        <f>BS133*VLOOKUP(AO$6,'Greenhouse Gas Costs Avoided'!$A$2:$I$32,9,FALSE)</f>
        <v>2.6435055074141016</v>
      </c>
      <c r="CX133" s="21">
        <f>BT133*VLOOKUP(AP$6,'Greenhouse Gas Costs Avoided'!$A$2:$I$32,9,FALSE)</f>
        <v>2.8936658050138946</v>
      </c>
      <c r="CY133" s="21">
        <f>BU133*VLOOKUP(AQ$6,'Greenhouse Gas Costs Avoided'!$A$2:$I$32,9,FALSE)</f>
        <v>3.1670094520501597</v>
      </c>
      <c r="CZ133" s="21">
        <f>BV133*VLOOKUP(AR$6,'Greenhouse Gas Costs Avoided'!$A$2:$I$32,9,FALSE)</f>
        <v>3.4696024846318703</v>
      </c>
      <c r="DA133" s="21">
        <f>BW133*VLOOKUP(AS$6,'Greenhouse Gas Costs Avoided'!$A$2:$I$32,9,FALSE)</f>
        <v>3.8016643807416939</v>
      </c>
      <c r="DB133" s="21">
        <f>BX133*VLOOKUP(AT$6,'Greenhouse Gas Costs Avoided'!$A$2:$I$32,9,FALSE)</f>
        <v>4.1657946983243246</v>
      </c>
      <c r="DC133" s="21">
        <f>BY133*VLOOKUP(AU$6,'Greenhouse Gas Costs Avoided'!$A$2:$I$32,9,FALSE)</f>
        <v>4.5654558835919028</v>
      </c>
      <c r="DD133" s="21">
        <f>BZ133*VLOOKUP(AV$6,'Greenhouse Gas Costs Avoided'!$A$2:$I$32,9,FALSE)</f>
        <v>5.0035008741682265</v>
      </c>
      <c r="DE133" s="21">
        <f>CA133*VLOOKUP(AW$6,'Greenhouse Gas Costs Avoided'!$A$2:$I$32,9,FALSE)</f>
        <v>5.1473793563843691</v>
      </c>
      <c r="DF133" s="21">
        <f>CB133*VLOOKUP(AX$6,'Greenhouse Gas Costs Avoided'!$A$2:$I$32,9,FALSE)</f>
        <v>5.2963381923007766</v>
      </c>
      <c r="DG133" s="21">
        <f>CC133*VLOOKUP(AY$6,'Greenhouse Gas Costs Avoided'!$A$2:$I$32,9,FALSE)</f>
        <v>5.4493081891352544</v>
      </c>
      <c r="DH133" s="21">
        <f>CD133*VLOOKUP(AZ$6,'Greenhouse Gas Costs Avoided'!$A$2:$I$32,9,FALSE)</f>
        <v>5.606890825278958</v>
      </c>
      <c r="DI133" s="21">
        <f>CE133*VLOOKUP(BA$6,'Greenhouse Gas Costs Avoided'!$A$2:$I$32,9,FALSE)</f>
        <v>5.7675826620899597</v>
      </c>
      <c r="DJ133" s="21">
        <f>CF133*VLOOKUP(BB$6,'Greenhouse Gas Costs Avoided'!$A$2:$I$32,9,FALSE)</f>
        <v>5.935130766850258</v>
      </c>
      <c r="DK133" s="21">
        <f>CG133*VLOOKUP(BC$6,'Greenhouse Gas Costs Avoided'!$A$2:$I$32,9,FALSE)</f>
        <v>6.1052609366481567</v>
      </c>
      <c r="DL133" s="21">
        <f>CH133*VLOOKUP(BD$6,'Greenhouse Gas Costs Avoided'!$A$2:$I$32,9,FALSE)</f>
        <v>6.2788338222861402</v>
      </c>
      <c r="DM133" s="21">
        <f>CI133*VLOOKUP(BE$6,'Greenhouse Gas Costs Avoided'!$A$2:$I$32,9,FALSE)</f>
        <v>6.4570478846612929</v>
      </c>
      <c r="DN133" s="21">
        <f>CJ133*VLOOKUP(BF$6,'Greenhouse Gas Costs Avoided'!$A$2:$I$32,9,FALSE)</f>
        <v>6.6405150868084322</v>
      </c>
      <c r="DO133" s="21">
        <f>CK133*VLOOKUP(BG$6,'Greenhouse Gas Costs Avoided'!$A$2:$I$32,9,FALSE)</f>
        <v>6.8289022097138705</v>
      </c>
      <c r="DP133" s="21">
        <f>CL133*VLOOKUP(BH$6,'Greenhouse Gas Costs Avoided'!$A$2:$I$32,9,FALSE)</f>
        <v>7.0221809990540507</v>
      </c>
      <c r="DQ133" s="21">
        <f>CM133*VLOOKUP(BI$6,'Greenhouse Gas Costs Avoided'!$A$2:$I$32,9,FALSE)</f>
        <v>7.2198931009350886</v>
      </c>
      <c r="DR133" s="21">
        <f>CN133*VLOOKUP(BJ$6,'Greenhouse Gas Costs Avoided'!$A$2:$I$32,9,FALSE)</f>
        <v>7.4222972772007143</v>
      </c>
      <c r="DS133" s="164">
        <f>CO133*VLOOKUP(BK$6,'Greenhouse Gas Costs Avoided'!$A$2:$I$32,9,FALSE)</f>
        <v>7.6285297110405814</v>
      </c>
    </row>
    <row r="134" spans="1:123" x14ac:dyDescent="0.35">
      <c r="A134" s="174">
        <v>128</v>
      </c>
      <c r="B134" s="12">
        <v>4</v>
      </c>
      <c r="C134" s="175">
        <v>2023</v>
      </c>
      <c r="E134" s="20">
        <v>0</v>
      </c>
      <c r="F134" s="21">
        <v>82.346532180449415</v>
      </c>
      <c r="G134" s="21">
        <v>84.002844861871253</v>
      </c>
      <c r="H134" s="21">
        <v>85.659157543293105</v>
      </c>
      <c r="I134" s="21">
        <v>86.918851036576825</v>
      </c>
      <c r="J134" s="21">
        <v>88.178544529860531</v>
      </c>
      <c r="K134" s="21">
        <v>89.438238023144251</v>
      </c>
      <c r="L134" s="21">
        <v>90.697931516427971</v>
      </c>
      <c r="M134" s="21">
        <v>91.95762500971172</v>
      </c>
      <c r="N134" s="21">
        <v>93.21731850299544</v>
      </c>
      <c r="O134" s="21">
        <v>94.47701199627916</v>
      </c>
      <c r="P134" s="21">
        <v>95.73670548956288</v>
      </c>
      <c r="Q134" s="21">
        <v>96.996398982846586</v>
      </c>
      <c r="R134" s="21">
        <v>98.25609247613032</v>
      </c>
      <c r="S134" s="21">
        <v>99.65157958594628</v>
      </c>
      <c r="T134" s="21">
        <v>101.04706669576224</v>
      </c>
      <c r="U134" s="21">
        <v>102.4425538055782</v>
      </c>
      <c r="V134" s="21">
        <v>103.83804091539416</v>
      </c>
      <c r="W134" s="21">
        <v>105.23352802521011</v>
      </c>
      <c r="X134" s="21">
        <v>106.47156953138905</v>
      </c>
      <c r="Y134" s="21">
        <v>107.709611037568</v>
      </c>
      <c r="Z134" s="21">
        <v>108.94765254374694</v>
      </c>
      <c r="AA134" s="21">
        <v>110.18569404992589</v>
      </c>
      <c r="AB134" s="21">
        <v>111.42373555610482</v>
      </c>
      <c r="AC134" s="21">
        <v>112.86811731331359</v>
      </c>
      <c r="AD134" s="21">
        <v>114.31249907052236</v>
      </c>
      <c r="AE134" s="21">
        <v>115.75688082773114</v>
      </c>
      <c r="AF134" s="21">
        <v>117.20126258493991</v>
      </c>
      <c r="AG134" s="22">
        <v>119.5319620819439</v>
      </c>
      <c r="AI134" s="20">
        <v>0</v>
      </c>
      <c r="AJ134" s="21">
        <v>5.2166744805659615</v>
      </c>
      <c r="AK134" s="21">
        <v>5.3216023247413169</v>
      </c>
      <c r="AL134" s="21">
        <v>5.4265301689166732</v>
      </c>
      <c r="AM134" s="21">
        <v>5.5063320831654474</v>
      </c>
      <c r="AN134" s="21">
        <v>5.5861339974142208</v>
      </c>
      <c r="AO134" s="21">
        <v>5.665935911662995</v>
      </c>
      <c r="AP134" s="21">
        <v>5.7457378259117702</v>
      </c>
      <c r="AQ134" s="21">
        <v>5.8255397401605462</v>
      </c>
      <c r="AR134" s="21">
        <v>5.9053416544093205</v>
      </c>
      <c r="AS134" s="21">
        <v>5.9851435686580947</v>
      </c>
      <c r="AT134" s="21">
        <v>6.0649454829068699</v>
      </c>
      <c r="AU134" s="21">
        <v>6.1447473971556432</v>
      </c>
      <c r="AV134" s="21">
        <v>6.2245493114044184</v>
      </c>
      <c r="AW134" s="21">
        <v>6.312953786990386</v>
      </c>
      <c r="AX134" s="21">
        <v>6.4013582625763545</v>
      </c>
      <c r="AY134" s="21">
        <v>6.4897627381623222</v>
      </c>
      <c r="AZ134" s="21">
        <v>6.5781672137482907</v>
      </c>
      <c r="BA134" s="21">
        <v>6.6665716893342575</v>
      </c>
      <c r="BB134" s="21">
        <v>6.7450019445028957</v>
      </c>
      <c r="BC134" s="21">
        <v>6.8234321996715348</v>
      </c>
      <c r="BD134" s="21">
        <v>6.901862454840173</v>
      </c>
      <c r="BE134" s="21">
        <v>6.9802927100088112</v>
      </c>
      <c r="BF134" s="21">
        <v>7.0587229651774486</v>
      </c>
      <c r="BG134" s="21">
        <v>7.1502249295408609</v>
      </c>
      <c r="BH134" s="21">
        <v>7.2417268939042723</v>
      </c>
      <c r="BI134" s="21">
        <v>7.3332288582676846</v>
      </c>
      <c r="BJ134" s="21">
        <v>7.424730822631096</v>
      </c>
      <c r="BK134" s="22">
        <v>7.5723812490175435</v>
      </c>
      <c r="BM134" s="163">
        <f>VLOOKUP(BM$6,'MonteCarlo Policy Paths'!$N$2:$S$31,$B134+1,FALSE)</f>
        <v>21.456887556927661</v>
      </c>
      <c r="BN134" s="21">
        <f>VLOOKUP(BN$6,'MonteCarlo Policy Paths'!$N$2:$S$31,$B134+1,FALSE)</f>
        <v>23.119081894670884</v>
      </c>
      <c r="BO134" s="21">
        <f>VLOOKUP(BO$6,'MonteCarlo Policy Paths'!$N$2:$S$31,$B134+1,FALSE)</f>
        <v>24.918982795429599</v>
      </c>
      <c r="BP134" s="21">
        <f>VLOOKUP(BP$6,'MonteCarlo Policy Paths'!$N$2:$S$31,$B134+1,FALSE)</f>
        <v>26.866510906830612</v>
      </c>
      <c r="BQ134" s="21">
        <f>VLOOKUP(BQ$6,'MonteCarlo Policy Paths'!$N$2:$S$31,$B134+1,FALSE)</f>
        <v>28.957808063155838</v>
      </c>
      <c r="BR134" s="21">
        <f>VLOOKUP(BR$6,'MonteCarlo Policy Paths'!$N$2:$S$31,$B134+1,FALSE)</f>
        <v>31.169773267386955</v>
      </c>
      <c r="BS134" s="21">
        <f>VLOOKUP(BS$6,'MonteCarlo Policy Paths'!$N$2:$S$31,$B134+1,FALSE)</f>
        <v>33.536503079259326</v>
      </c>
      <c r="BT134" s="21">
        <f>VLOOKUP(BT$6,'MonteCarlo Policy Paths'!$N$2:$S$31,$B134+1,FALSE)</f>
        <v>36.094562758542168</v>
      </c>
      <c r="BU134" s="21">
        <f>VLOOKUP(BU$6,'MonteCarlo Policy Paths'!$N$2:$S$31,$B134+1,FALSE)</f>
        <v>38.859796339203925</v>
      </c>
      <c r="BV134" s="21">
        <f>VLOOKUP(BV$6,'MonteCarlo Policy Paths'!$N$2:$S$31,$B134+1,FALSE)</f>
        <v>41.937214526892696</v>
      </c>
      <c r="BW134" s="21">
        <f>VLOOKUP(BW$6,'MonteCarlo Policy Paths'!$N$2:$S$31,$B134+1,FALSE)</f>
        <v>45.285702034805901</v>
      </c>
      <c r="BX134" s="21">
        <f>VLOOKUP(BX$6,'MonteCarlo Policy Paths'!$N$2:$S$31,$B134+1,FALSE)</f>
        <v>48.923675973628832</v>
      </c>
      <c r="BY134" s="21">
        <f>VLOOKUP(BY$6,'MonteCarlo Policy Paths'!$N$2:$S$31,$B134+1,FALSE)</f>
        <v>52.880283256992421</v>
      </c>
      <c r="BZ134" s="21">
        <f>VLOOKUP(BZ$6,'MonteCarlo Policy Paths'!$N$2:$S$31,$B134+1,FALSE)</f>
        <v>57.179951130409847</v>
      </c>
      <c r="CA134" s="21">
        <f>VLOOKUP(CA$6,'MonteCarlo Policy Paths'!$N$2:$S$31,$B134+1,FALSE)</f>
        <v>59.199989570907007</v>
      </c>
      <c r="CB134" s="21">
        <f>VLOOKUP(CB$6,'MonteCarlo Policy Paths'!$N$2:$S$31,$B134+1,FALSE)</f>
        <v>61.304348310445278</v>
      </c>
      <c r="CC134" s="21">
        <f>VLOOKUP(CC$6,'MonteCarlo Policy Paths'!$N$2:$S$31,$B134+1,FALSE)</f>
        <v>63.486799757257046</v>
      </c>
      <c r="CD134" s="21">
        <f>VLOOKUP(CD$6,'MonteCarlo Policy Paths'!$N$2:$S$31,$B134+1,FALSE)</f>
        <v>65.754412861465767</v>
      </c>
      <c r="CE134" s="21">
        <f>VLOOKUP(CE$6,'MonteCarlo Policy Paths'!$N$2:$S$31,$B134+1,FALSE)</f>
        <v>68.097759333367534</v>
      </c>
      <c r="CF134" s="21">
        <f>VLOOKUP(CF$6,'MonteCarlo Policy Paths'!$N$2:$S$31,$B134+1,FALSE)</f>
        <v>70.548973057852507</v>
      </c>
      <c r="CG134" s="21">
        <f>VLOOKUP(CG$6,'MonteCarlo Policy Paths'!$N$2:$S$31,$B134+1,FALSE)</f>
        <v>73.077007009761019</v>
      </c>
      <c r="CH134" s="21">
        <f>VLOOKUP(CH$6,'MonteCarlo Policy Paths'!$N$2:$S$31,$B134+1,FALSE)</f>
        <v>75.691476032446857</v>
      </c>
      <c r="CI134" s="21">
        <f>VLOOKUP(CI$6,'MonteCarlo Policy Paths'!$N$2:$S$31,$B134+1,FALSE)</f>
        <v>78.404802280730166</v>
      </c>
      <c r="CJ134" s="21">
        <f>VLOOKUP(CJ$6,'MonteCarlo Policy Paths'!$N$2:$S$31,$B134+1,FALSE)</f>
        <v>81.224927058038162</v>
      </c>
      <c r="CK134" s="21">
        <f>VLOOKUP(CK$6,'MonteCarlo Policy Paths'!$N$2:$S$31,$B134+1,FALSE)</f>
        <v>84.152487263770951</v>
      </c>
      <c r="CL134" s="21">
        <f>VLOOKUP(CL$6,'MonteCarlo Policy Paths'!$N$2:$S$31,$B134+1,FALSE)</f>
        <v>87.19069011352974</v>
      </c>
      <c r="CM134" s="21">
        <f>VLOOKUP(CM$6,'MonteCarlo Policy Paths'!$N$2:$S$31,$B134+1,FALSE)</f>
        <v>90.339519718236858</v>
      </c>
      <c r="CN134" s="21">
        <f>VLOOKUP(CN$6,'MonteCarlo Policy Paths'!$N$2:$S$31,$B134+1,FALSE)</f>
        <v>93.604800202242828</v>
      </c>
      <c r="CO134" s="164">
        <f>VLOOKUP(CO$6,'MonteCarlo Policy Paths'!$N$2:$S$31,$B134+1,FALSE)</f>
        <v>96.983684685934094</v>
      </c>
      <c r="CQ134" s="163">
        <f>BM134*VLOOKUP(AI$6,'Greenhouse Gas Costs Avoided'!$A$2:$I$32,9,FALSE)</f>
        <v>1.3592994724454583</v>
      </c>
      <c r="CR134" s="21">
        <f>BN134*VLOOKUP(AJ$6,'Greenhouse Gas Costs Avoided'!$A$2:$I$32,9,FALSE)</f>
        <v>1.4645999210963487</v>
      </c>
      <c r="CS134" s="21">
        <f>BO134*VLOOKUP(AK$6,'Greenhouse Gas Costs Avoided'!$A$2:$I$32,9,FALSE)</f>
        <v>1.5786241167474793</v>
      </c>
      <c r="CT134" s="21">
        <f>BP134*VLOOKUP(AL$6,'Greenhouse Gas Costs Avoided'!$A$2:$I$32,9,FALSE)</f>
        <v>1.7020005350363183</v>
      </c>
      <c r="CU134" s="21">
        <f>BQ134*VLOOKUP(AM$6,'Greenhouse Gas Costs Avoided'!$A$2:$I$32,9,FALSE)</f>
        <v>1.8344847601494692</v>
      </c>
      <c r="CV134" s="21">
        <f>BR134*VLOOKUP(AN$6,'Greenhouse Gas Costs Avoided'!$A$2:$I$32,9,FALSE)</f>
        <v>1.9746133378475101</v>
      </c>
      <c r="CW134" s="21">
        <f>BS134*VLOOKUP(AO$6,'Greenhouse Gas Costs Avoided'!$A$2:$I$32,9,FALSE)</f>
        <v>2.1245462941611284</v>
      </c>
      <c r="CX134" s="21">
        <f>BT134*VLOOKUP(AP$6,'Greenhouse Gas Costs Avoided'!$A$2:$I$32,9,FALSE)</f>
        <v>2.2866000479177169</v>
      </c>
      <c r="CY134" s="21">
        <f>BU134*VLOOKUP(AQ$6,'Greenhouse Gas Costs Avoided'!$A$2:$I$32,9,FALSE)</f>
        <v>2.4617783228380428</v>
      </c>
      <c r="CZ134" s="21">
        <f>BV134*VLOOKUP(AR$6,'Greenhouse Gas Costs Avoided'!$A$2:$I$32,9,FALSE)</f>
        <v>2.6567335747552212</v>
      </c>
      <c r="DA134" s="21">
        <f>BW134*VLOOKUP(AS$6,'Greenhouse Gas Costs Avoided'!$A$2:$I$32,9,FALSE)</f>
        <v>2.8688611394320973</v>
      </c>
      <c r="DB134" s="21">
        <f>BX134*VLOOKUP(AT$6,'Greenhouse Gas Costs Avoided'!$A$2:$I$32,9,FALSE)</f>
        <v>3.099327745676475</v>
      </c>
      <c r="DC134" s="21">
        <f>BY134*VLOOKUP(AU$6,'Greenhouse Gas Costs Avoided'!$A$2:$I$32,9,FALSE)</f>
        <v>3.3499798581359799</v>
      </c>
      <c r="DD134" s="21">
        <f>BZ134*VLOOKUP(AV$6,'Greenhouse Gas Costs Avoided'!$A$2:$I$32,9,FALSE)</f>
        <v>3.6223649492411436</v>
      </c>
      <c r="DE134" s="21">
        <f>CA134*VLOOKUP(AW$6,'Greenhouse Gas Costs Avoided'!$A$2:$I$32,9,FALSE)</f>
        <v>3.7503349159570667</v>
      </c>
      <c r="DF134" s="21">
        <f>CB134*VLOOKUP(AX$6,'Greenhouse Gas Costs Avoided'!$A$2:$I$32,9,FALSE)</f>
        <v>3.8836465958035138</v>
      </c>
      <c r="DG134" s="21">
        <f>CC134*VLOOKUP(AY$6,'Greenhouse Gas Costs Avoided'!$A$2:$I$32,9,FALSE)</f>
        <v>4.0219054692034097</v>
      </c>
      <c r="DH134" s="21">
        <f>CD134*VLOOKUP(AZ$6,'Greenhouse Gas Costs Avoided'!$A$2:$I$32,9,FALSE)</f>
        <v>4.1655593560070496</v>
      </c>
      <c r="DI134" s="21">
        <f>CE134*VLOOKUP(BA$6,'Greenhouse Gas Costs Avoided'!$A$2:$I$32,9,FALSE)</f>
        <v>4.3140109715809301</v>
      </c>
      <c r="DJ134" s="21">
        <f>CF134*VLOOKUP(BB$6,'Greenhouse Gas Costs Avoided'!$A$2:$I$32,9,FALSE)</f>
        <v>4.4692960059878768</v>
      </c>
      <c r="DK134" s="21">
        <f>CG134*VLOOKUP(BC$6,'Greenhouse Gas Costs Avoided'!$A$2:$I$32,9,FALSE)</f>
        <v>4.629447622014963</v>
      </c>
      <c r="DL134" s="21">
        <f>CH134*VLOOKUP(BD$6,'Greenhouse Gas Costs Avoided'!$A$2:$I$32,9,FALSE)</f>
        <v>4.7950749225184994</v>
      </c>
      <c r="DM134" s="21">
        <f>CI134*VLOOKUP(BE$6,'Greenhouse Gas Costs Avoided'!$A$2:$I$32,9,FALSE)</f>
        <v>4.9669648542748472</v>
      </c>
      <c r="DN134" s="21">
        <f>CJ134*VLOOKUP(BF$6,'Greenhouse Gas Costs Avoided'!$A$2:$I$32,9,FALSE)</f>
        <v>5.1456205009456273</v>
      </c>
      <c r="DO134" s="21">
        <f>CK134*VLOOKUP(BG$6,'Greenhouse Gas Costs Avoided'!$A$2:$I$32,9,FALSE)</f>
        <v>5.331082210275417</v>
      </c>
      <c r="DP134" s="21">
        <f>CL134*VLOOKUP(BH$6,'Greenhouse Gas Costs Avoided'!$A$2:$I$32,9,FALSE)</f>
        <v>5.5235531602164318</v>
      </c>
      <c r="DQ134" s="21">
        <f>CM134*VLOOKUP(BI$6,'Greenhouse Gas Costs Avoided'!$A$2:$I$32,9,FALSE)</f>
        <v>5.723032344191421</v>
      </c>
      <c r="DR134" s="21">
        <f>CN134*VLOOKUP(BJ$6,'Greenhouse Gas Costs Avoided'!$A$2:$I$32,9,FALSE)</f>
        <v>5.9298887220104266</v>
      </c>
      <c r="DS134" s="164">
        <f>CO134*VLOOKUP(BK$6,'Greenhouse Gas Costs Avoided'!$A$2:$I$32,9,FALSE)</f>
        <v>6.1439419431008639</v>
      </c>
    </row>
    <row r="135" spans="1:123" x14ac:dyDescent="0.35">
      <c r="A135" s="174">
        <v>129</v>
      </c>
      <c r="B135" s="12">
        <v>5</v>
      </c>
      <c r="C135" s="175">
        <v>2023</v>
      </c>
      <c r="E135" s="20">
        <v>0</v>
      </c>
      <c r="F135" s="21">
        <v>82.346532180449415</v>
      </c>
      <c r="G135" s="21">
        <v>84.002844861871253</v>
      </c>
      <c r="H135" s="21">
        <v>85.659157543293105</v>
      </c>
      <c r="I135" s="21">
        <v>86.918851036576825</v>
      </c>
      <c r="J135" s="21">
        <v>88.178544529860531</v>
      </c>
      <c r="K135" s="21">
        <v>89.438238023144251</v>
      </c>
      <c r="L135" s="21">
        <v>90.697931516427971</v>
      </c>
      <c r="M135" s="21">
        <v>91.95762500971172</v>
      </c>
      <c r="N135" s="21">
        <v>93.21731850299544</v>
      </c>
      <c r="O135" s="21">
        <v>94.47701199627916</v>
      </c>
      <c r="P135" s="21">
        <v>95.73670548956288</v>
      </c>
      <c r="Q135" s="21">
        <v>96.996398982846586</v>
      </c>
      <c r="R135" s="21">
        <v>99.874634841342697</v>
      </c>
      <c r="S135" s="21">
        <v>101.93553668931256</v>
      </c>
      <c r="T135" s="21">
        <v>104.04258519817796</v>
      </c>
      <c r="U135" s="21">
        <v>106.18472717196582</v>
      </c>
      <c r="V135" s="21">
        <v>108.36780972271322</v>
      </c>
      <c r="W135" s="21">
        <v>110.57648338650839</v>
      </c>
      <c r="X135" s="21">
        <v>112.7694544213079</v>
      </c>
      <c r="Y135" s="21">
        <v>114.98228749612761</v>
      </c>
      <c r="Z135" s="21">
        <v>117.22345778349788</v>
      </c>
      <c r="AA135" s="21">
        <v>119.50474742044912</v>
      </c>
      <c r="AB135" s="21">
        <v>121.83201137782079</v>
      </c>
      <c r="AC135" s="21">
        <v>124.30483685770574</v>
      </c>
      <c r="AD135" s="21">
        <v>126.81952160325447</v>
      </c>
      <c r="AE135" s="21">
        <v>129.37127756316897</v>
      </c>
      <c r="AF135" s="21">
        <v>131.96243899653103</v>
      </c>
      <c r="AG135" s="22">
        <v>135.47056479945655</v>
      </c>
      <c r="AI135" s="20">
        <v>0</v>
      </c>
      <c r="AJ135" s="21">
        <v>5.2166744805659615</v>
      </c>
      <c r="AK135" s="21">
        <v>5.3216023247413169</v>
      </c>
      <c r="AL135" s="21">
        <v>5.4265301689166732</v>
      </c>
      <c r="AM135" s="21">
        <v>5.5063320831654474</v>
      </c>
      <c r="AN135" s="21">
        <v>5.5861339974142208</v>
      </c>
      <c r="AO135" s="21">
        <v>5.665935911662995</v>
      </c>
      <c r="AP135" s="21">
        <v>5.7457378259117702</v>
      </c>
      <c r="AQ135" s="21">
        <v>5.8255397401605462</v>
      </c>
      <c r="AR135" s="21">
        <v>5.9053416544093205</v>
      </c>
      <c r="AS135" s="21">
        <v>5.9851435686580947</v>
      </c>
      <c r="AT135" s="21">
        <v>6.0649454829068699</v>
      </c>
      <c r="AU135" s="21">
        <v>6.1447473971556432</v>
      </c>
      <c r="AV135" s="21">
        <v>6.327084396109818</v>
      </c>
      <c r="AW135" s="21">
        <v>6.4576430704410743</v>
      </c>
      <c r="AX135" s="21">
        <v>6.5911251478821242</v>
      </c>
      <c r="AY135" s="21">
        <v>6.7268304055597685</v>
      </c>
      <c r="AZ135" s="21">
        <v>6.8651292595600424</v>
      </c>
      <c r="BA135" s="21">
        <v>7.0050493173053994</v>
      </c>
      <c r="BB135" s="21">
        <v>7.1439746093722221</v>
      </c>
      <c r="BC135" s="21">
        <v>7.2841581669004034</v>
      </c>
      <c r="BD135" s="21">
        <v>7.426136894299721</v>
      </c>
      <c r="BE135" s="21">
        <v>7.5706571930511553</v>
      </c>
      <c r="BF135" s="21">
        <v>7.7180899770979394</v>
      </c>
      <c r="BG135" s="21">
        <v>7.8747441218959366</v>
      </c>
      <c r="BH135" s="21">
        <v>8.0340500621877027</v>
      </c>
      <c r="BI135" s="21">
        <v>8.1957044736636782</v>
      </c>
      <c r="BJ135" s="21">
        <v>8.3598552322508848</v>
      </c>
      <c r="BK135" s="22">
        <v>8.5820959249206545</v>
      </c>
      <c r="BM135" s="163">
        <f>VLOOKUP(BM$6,'MonteCarlo Policy Paths'!$N$2:$S$31,$B135+1,FALSE)</f>
        <v>24.184299884200797</v>
      </c>
      <c r="BN135" s="21">
        <f>VLOOKUP(BN$6,'MonteCarlo Policy Paths'!$N$2:$S$31,$B135+1,FALSE)</f>
        <v>26.797135120393484</v>
      </c>
      <c r="BO135" s="21">
        <f>VLOOKUP(BO$6,'MonteCarlo Policy Paths'!$N$2:$S$31,$B135+1,FALSE)</f>
        <v>29.690826715826198</v>
      </c>
      <c r="BP135" s="21">
        <f>VLOOKUP(BP$6,'MonteCarlo Policy Paths'!$N$2:$S$31,$B135+1,FALSE)</f>
        <v>32.893001978364566</v>
      </c>
      <c r="BQ135" s="21">
        <f>VLOOKUP(BQ$6,'MonteCarlo Policy Paths'!$N$2:$S$31,$B135+1,FALSE)</f>
        <v>36.420098382625895</v>
      </c>
      <c r="BR135" s="21">
        <f>VLOOKUP(BR$6,'MonteCarlo Policy Paths'!$N$2:$S$31,$B135+1,FALSE)</f>
        <v>40.279471956541457</v>
      </c>
      <c r="BS135" s="21">
        <f>VLOOKUP(BS$6,'MonteCarlo Policy Paths'!$N$2:$S$31,$B135+1,FALSE)</f>
        <v>44.515635375675203</v>
      </c>
      <c r="BT135" s="21">
        <f>VLOOKUP(BT$6,'MonteCarlo Policy Paths'!$N$2:$S$31,$B135+1,FALSE)</f>
        <v>49.196171227791872</v>
      </c>
      <c r="BU135" s="21">
        <f>VLOOKUP(BU$6,'MonteCarlo Policy Paths'!$N$2:$S$31,$B135+1,FALSE)</f>
        <v>54.364766335209197</v>
      </c>
      <c r="BV135" s="21">
        <f>VLOOKUP(BV$6,'MonteCarlo Policy Paths'!$N$2:$S$31,$B135+1,FALSE)</f>
        <v>60.140596575631633</v>
      </c>
      <c r="BW135" s="21">
        <f>VLOOKUP(BW$6,'MonteCarlo Policy Paths'!$N$2:$S$31,$B135+1,FALSE)</f>
        <v>66.545116533046993</v>
      </c>
      <c r="BX135" s="21">
        <f>VLOOKUP(BX$6,'MonteCarlo Policy Paths'!$N$2:$S$31,$B135+1,FALSE)</f>
        <v>73.642612105771832</v>
      </c>
      <c r="BY135" s="21">
        <f>VLOOKUP(BY$6,'MonteCarlo Policy Paths'!$N$2:$S$31,$B135+1,FALSE)</f>
        <v>81.515240678665066</v>
      </c>
      <c r="BZ135" s="21">
        <f>VLOOKUP(BZ$6,'MonteCarlo Policy Paths'!$N$2:$S$31,$B135+1,FALSE)</f>
        <v>90.237354922369406</v>
      </c>
      <c r="CA135" s="21">
        <f>VLOOKUP(CA$6,'MonteCarlo Policy Paths'!$N$2:$S$31,$B135+1,FALSE)</f>
        <v>92.736092415362535</v>
      </c>
      <c r="CB135" s="21">
        <f>VLOOKUP(CB$6,'MonteCarlo Policy Paths'!$N$2:$S$31,$B135+1,FALSE)</f>
        <v>95.321073906264047</v>
      </c>
      <c r="CC135" s="21">
        <f>VLOOKUP(CC$6,'MonteCarlo Policy Paths'!$N$2:$S$31,$B135+1,FALSE)</f>
        <v>97.972807459231774</v>
      </c>
      <c r="CD135" s="21">
        <f>VLOOKUP(CD$6,'MonteCarlo Policy Paths'!$N$2:$S$31,$B135+1,FALSE)</f>
        <v>100.70188743091984</v>
      </c>
      <c r="CE135" s="21">
        <f>VLOOKUP(CE$6,'MonteCarlo Policy Paths'!$N$2:$S$31,$B135+1,FALSE)</f>
        <v>103.48109827693068</v>
      </c>
      <c r="CF135" s="21">
        <f>VLOOKUP(CF$6,'MonteCarlo Policy Paths'!$N$2:$S$31,$B135+1,FALSE)</f>
        <v>106.37744326160868</v>
      </c>
      <c r="CG135" s="21">
        <f>VLOOKUP(CG$6,'MonteCarlo Policy Paths'!$N$2:$S$31,$B135+1,FALSE)</f>
        <v>109.31402956265458</v>
      </c>
      <c r="CH135" s="21">
        <f>VLOOKUP(CH$6,'MonteCarlo Policy Paths'!$N$2:$S$31,$B135+1,FALSE)</f>
        <v>112.30612514839871</v>
      </c>
      <c r="CI135" s="21">
        <f>VLOOKUP(CI$6,'MonteCarlo Policy Paths'!$N$2:$S$31,$B135+1,FALSE)</f>
        <v>115.37497116076017</v>
      </c>
      <c r="CJ135" s="21">
        <f>VLOOKUP(CJ$6,'MonteCarlo Policy Paths'!$N$2:$S$31,$B135+1,FALSE)</f>
        <v>118.53125256657755</v>
      </c>
      <c r="CK135" s="21">
        <f>VLOOKUP(CK$6,'MonteCarlo Policy Paths'!$N$2:$S$31,$B135+1,FALSE)</f>
        <v>121.76875646902944</v>
      </c>
      <c r="CL135" s="21">
        <f>VLOOKUP(CL$6,'MonteCarlo Policy Paths'!$N$2:$S$31,$B135+1,FALSE)</f>
        <v>125.08672773594304</v>
      </c>
      <c r="CM135" s="21">
        <f>VLOOKUP(CM$6,'MonteCarlo Policy Paths'!$N$2:$S$31,$B135+1,FALSE)</f>
        <v>128.47676069968128</v>
      </c>
      <c r="CN135" s="21">
        <f>VLOOKUP(CN$6,'MonteCarlo Policy Paths'!$N$2:$S$31,$B135+1,FALSE)</f>
        <v>131.94323193005201</v>
      </c>
      <c r="CO135" s="164">
        <f>VLOOKUP(CO$6,'MonteCarlo Policy Paths'!$N$2:$S$31,$B135+1,FALSE)</f>
        <v>135.47056479945655</v>
      </c>
      <c r="CQ135" s="163">
        <f>BM135*VLOOKUP(AI$6,'Greenhouse Gas Costs Avoided'!$A$2:$I$32,9,FALSE)</f>
        <v>1.5320817610121258</v>
      </c>
      <c r="CR135" s="21">
        <f>BN135*VLOOKUP(AJ$6,'Greenhouse Gas Costs Avoided'!$A$2:$I$32,9,FALSE)</f>
        <v>1.6976055607114411</v>
      </c>
      <c r="CS135" s="21">
        <f>BO135*VLOOKUP(AK$6,'Greenhouse Gas Costs Avoided'!$A$2:$I$32,9,FALSE)</f>
        <v>1.8809216846672472</v>
      </c>
      <c r="CT135" s="21">
        <f>BP135*VLOOKUP(AL$6,'Greenhouse Gas Costs Avoided'!$A$2:$I$32,9,FALSE)</f>
        <v>2.0837803301021003</v>
      </c>
      <c r="CU135" s="21">
        <f>BQ135*VLOOKUP(AM$6,'Greenhouse Gas Costs Avoided'!$A$2:$I$32,9,FALSE)</f>
        <v>2.3072228153580183</v>
      </c>
      <c r="CV135" s="21">
        <f>BR135*VLOOKUP(AN$6,'Greenhouse Gas Costs Avoided'!$A$2:$I$32,9,FALSE)</f>
        <v>2.5517151467399573</v>
      </c>
      <c r="CW135" s="21">
        <f>BS135*VLOOKUP(AO$6,'Greenhouse Gas Costs Avoided'!$A$2:$I$32,9,FALSE)</f>
        <v>2.8200772139570236</v>
      </c>
      <c r="CX135" s="21">
        <f>BT135*VLOOKUP(AP$6,'Greenhouse Gas Costs Avoided'!$A$2:$I$32,9,FALSE)</f>
        <v>3.1165903917263735</v>
      </c>
      <c r="CY135" s="21">
        <f>BU135*VLOOKUP(AQ$6,'Greenhouse Gas Costs Avoided'!$A$2:$I$32,9,FALSE)</f>
        <v>3.444022251736667</v>
      </c>
      <c r="CZ135" s="21">
        <f>BV135*VLOOKUP(AR$6,'Greenhouse Gas Costs Avoided'!$A$2:$I$32,9,FALSE)</f>
        <v>3.8099226171979153</v>
      </c>
      <c r="DA135" s="21">
        <f>BW135*VLOOKUP(AS$6,'Greenhouse Gas Costs Avoided'!$A$2:$I$32,9,FALSE)</f>
        <v>4.2156506416508543</v>
      </c>
      <c r="DB135" s="21">
        <f>BX135*VLOOKUP(AT$6,'Greenhouse Gas Costs Avoided'!$A$2:$I$32,9,FALSE)</f>
        <v>4.6652788536686769</v>
      </c>
      <c r="DC135" s="21">
        <f>BY135*VLOOKUP(AU$6,'Greenhouse Gas Costs Avoided'!$A$2:$I$32,9,FALSE)</f>
        <v>5.1640119451993618</v>
      </c>
      <c r="DD135" s="21">
        <f>BZ135*VLOOKUP(AV$6,'Greenhouse Gas Costs Avoided'!$A$2:$I$32,9,FALSE)</f>
        <v>5.7165601774917221</v>
      </c>
      <c r="DE135" s="21">
        <f>CA135*VLOOKUP(AW$6,'Greenhouse Gas Costs Avoided'!$A$2:$I$32,9,FALSE)</f>
        <v>5.8748558551380645</v>
      </c>
      <c r="DF135" s="21">
        <f>CB135*VLOOKUP(AX$6,'Greenhouse Gas Costs Avoided'!$A$2:$I$32,9,FALSE)</f>
        <v>6.0386151127443357</v>
      </c>
      <c r="DG135" s="21">
        <f>CC135*VLOOKUP(AY$6,'Greenhouse Gas Costs Avoided'!$A$2:$I$32,9,FALSE)</f>
        <v>6.2066031310462346</v>
      </c>
      <c r="DH135" s="21">
        <f>CD135*VLOOKUP(AZ$6,'Greenhouse Gas Costs Avoided'!$A$2:$I$32,9,FALSE)</f>
        <v>6.3794910653253769</v>
      </c>
      <c r="DI135" s="21">
        <f>CE135*VLOOKUP(BA$6,'Greenhouse Gas Costs Avoided'!$A$2:$I$32,9,FALSE)</f>
        <v>6.5555548036832505</v>
      </c>
      <c r="DJ135" s="21">
        <f>CF135*VLOOKUP(BB$6,'Greenhouse Gas Costs Avoided'!$A$2:$I$32,9,FALSE)</f>
        <v>6.7390390205459019</v>
      </c>
      <c r="DK135" s="21">
        <f>CG135*VLOOKUP(BC$6,'Greenhouse Gas Costs Avoided'!$A$2:$I$32,9,FALSE)</f>
        <v>6.9250725353887148</v>
      </c>
      <c r="DL135" s="21">
        <f>CH135*VLOOKUP(BD$6,'Greenhouse Gas Costs Avoided'!$A$2:$I$32,9,FALSE)</f>
        <v>7.114622578022705</v>
      </c>
      <c r="DM135" s="21">
        <f>CI135*VLOOKUP(BE$6,'Greenhouse Gas Costs Avoided'!$A$2:$I$32,9,FALSE)</f>
        <v>7.309034780377397</v>
      </c>
      <c r="DN135" s="21">
        <f>CJ135*VLOOKUP(BF$6,'Greenhouse Gas Costs Avoided'!$A$2:$I$32,9,FALSE)</f>
        <v>7.5089860379134308</v>
      </c>
      <c r="DO135" s="21">
        <f>CK135*VLOOKUP(BG$6,'Greenhouse Gas Costs Avoided'!$A$2:$I$32,9,FALSE)</f>
        <v>7.714082761982441</v>
      </c>
      <c r="DP135" s="21">
        <f>CL135*VLOOKUP(BH$6,'Greenhouse Gas Costs Avoided'!$A$2:$I$32,9,FALSE)</f>
        <v>7.9242771147625906</v>
      </c>
      <c r="DQ135" s="21">
        <f>CM135*VLOOKUP(BI$6,'Greenhouse Gas Costs Avoided'!$A$2:$I$32,9,FALSE)</f>
        <v>8.1390365949973802</v>
      </c>
      <c r="DR135" s="21">
        <f>CN135*VLOOKUP(BJ$6,'Greenhouse Gas Costs Avoided'!$A$2:$I$32,9,FALSE)</f>
        <v>8.358638459535694</v>
      </c>
      <c r="DS135" s="164">
        <f>CO135*VLOOKUP(BK$6,'Greenhouse Gas Costs Avoided'!$A$2:$I$32,9,FALSE)</f>
        <v>8.5820959249206545</v>
      </c>
    </row>
    <row r="136" spans="1:123" x14ac:dyDescent="0.35">
      <c r="A136" s="174">
        <v>130</v>
      </c>
      <c r="B136" s="12">
        <v>5</v>
      </c>
      <c r="C136" s="175">
        <v>2023</v>
      </c>
      <c r="E136" s="20">
        <v>0</v>
      </c>
      <c r="F136" s="21">
        <v>82.346532180449415</v>
      </c>
      <c r="G136" s="21">
        <v>84.002844861871253</v>
      </c>
      <c r="H136" s="21">
        <v>85.659157543293105</v>
      </c>
      <c r="I136" s="21">
        <v>86.918851036576825</v>
      </c>
      <c r="J136" s="21">
        <v>88.178544529860531</v>
      </c>
      <c r="K136" s="21">
        <v>89.438238023144251</v>
      </c>
      <c r="L136" s="21">
        <v>90.697931516427971</v>
      </c>
      <c r="M136" s="21">
        <v>91.95762500971172</v>
      </c>
      <c r="N136" s="21">
        <v>93.21731850299544</v>
      </c>
      <c r="O136" s="21">
        <v>94.47701199627916</v>
      </c>
      <c r="P136" s="21">
        <v>95.73670548956288</v>
      </c>
      <c r="Q136" s="21">
        <v>96.996398982846586</v>
      </c>
      <c r="R136" s="21">
        <v>99.874634841342697</v>
      </c>
      <c r="S136" s="21">
        <v>101.93553668931256</v>
      </c>
      <c r="T136" s="21">
        <v>104.04258519817796</v>
      </c>
      <c r="U136" s="21">
        <v>106.18472717196582</v>
      </c>
      <c r="V136" s="21">
        <v>108.36780972271322</v>
      </c>
      <c r="W136" s="21">
        <v>110.57648338650839</v>
      </c>
      <c r="X136" s="21">
        <v>112.7694544213079</v>
      </c>
      <c r="Y136" s="21">
        <v>114.98228749612761</v>
      </c>
      <c r="Z136" s="21">
        <v>117.22345778349788</v>
      </c>
      <c r="AA136" s="21">
        <v>119.50474742044912</v>
      </c>
      <c r="AB136" s="21">
        <v>121.83201137782079</v>
      </c>
      <c r="AC136" s="21">
        <v>124.30483685770574</v>
      </c>
      <c r="AD136" s="21">
        <v>126.81952160325447</v>
      </c>
      <c r="AE136" s="21">
        <v>129.37127756316897</v>
      </c>
      <c r="AF136" s="21">
        <v>131.96243899653103</v>
      </c>
      <c r="AG136" s="22">
        <v>135.47056479945655</v>
      </c>
      <c r="AI136" s="20">
        <v>0</v>
      </c>
      <c r="AJ136" s="21">
        <v>5.2166744805659615</v>
      </c>
      <c r="AK136" s="21">
        <v>5.3216023247413169</v>
      </c>
      <c r="AL136" s="21">
        <v>5.4265301689166732</v>
      </c>
      <c r="AM136" s="21">
        <v>5.5063320831654474</v>
      </c>
      <c r="AN136" s="21">
        <v>5.5861339974142208</v>
      </c>
      <c r="AO136" s="21">
        <v>5.665935911662995</v>
      </c>
      <c r="AP136" s="21">
        <v>5.7457378259117702</v>
      </c>
      <c r="AQ136" s="21">
        <v>5.8255397401605462</v>
      </c>
      <c r="AR136" s="21">
        <v>5.9053416544093205</v>
      </c>
      <c r="AS136" s="21">
        <v>5.9851435686580947</v>
      </c>
      <c r="AT136" s="21">
        <v>6.0649454829068699</v>
      </c>
      <c r="AU136" s="21">
        <v>6.1447473971556432</v>
      </c>
      <c r="AV136" s="21">
        <v>6.327084396109818</v>
      </c>
      <c r="AW136" s="21">
        <v>6.4576430704410743</v>
      </c>
      <c r="AX136" s="21">
        <v>6.5911251478821242</v>
      </c>
      <c r="AY136" s="21">
        <v>6.7268304055597685</v>
      </c>
      <c r="AZ136" s="21">
        <v>6.8651292595600424</v>
      </c>
      <c r="BA136" s="21">
        <v>7.0050493173053994</v>
      </c>
      <c r="BB136" s="21">
        <v>7.1439746093722221</v>
      </c>
      <c r="BC136" s="21">
        <v>7.2841581669004034</v>
      </c>
      <c r="BD136" s="21">
        <v>7.426136894299721</v>
      </c>
      <c r="BE136" s="21">
        <v>7.5706571930511553</v>
      </c>
      <c r="BF136" s="21">
        <v>7.7180899770979394</v>
      </c>
      <c r="BG136" s="21">
        <v>7.8747441218959366</v>
      </c>
      <c r="BH136" s="21">
        <v>8.0340500621877027</v>
      </c>
      <c r="BI136" s="21">
        <v>8.1957044736636782</v>
      </c>
      <c r="BJ136" s="21">
        <v>8.3598552322508848</v>
      </c>
      <c r="BK136" s="22">
        <v>8.5820959249206545</v>
      </c>
      <c r="BM136" s="163">
        <f>VLOOKUP(BM$6,'MonteCarlo Policy Paths'!$N$2:$S$31,$B136+1,FALSE)</f>
        <v>24.184299884200797</v>
      </c>
      <c r="BN136" s="21">
        <f>VLOOKUP(BN$6,'MonteCarlo Policy Paths'!$N$2:$S$31,$B136+1,FALSE)</f>
        <v>26.797135120393484</v>
      </c>
      <c r="BO136" s="21">
        <f>VLOOKUP(BO$6,'MonteCarlo Policy Paths'!$N$2:$S$31,$B136+1,FALSE)</f>
        <v>29.690826715826198</v>
      </c>
      <c r="BP136" s="21">
        <f>VLOOKUP(BP$6,'MonteCarlo Policy Paths'!$N$2:$S$31,$B136+1,FALSE)</f>
        <v>32.893001978364566</v>
      </c>
      <c r="BQ136" s="21">
        <f>VLOOKUP(BQ$6,'MonteCarlo Policy Paths'!$N$2:$S$31,$B136+1,FALSE)</f>
        <v>36.420098382625895</v>
      </c>
      <c r="BR136" s="21">
        <f>VLOOKUP(BR$6,'MonteCarlo Policy Paths'!$N$2:$S$31,$B136+1,FALSE)</f>
        <v>40.279471956541457</v>
      </c>
      <c r="BS136" s="21">
        <f>VLOOKUP(BS$6,'MonteCarlo Policy Paths'!$N$2:$S$31,$B136+1,FALSE)</f>
        <v>44.515635375675203</v>
      </c>
      <c r="BT136" s="21">
        <f>VLOOKUP(BT$6,'MonteCarlo Policy Paths'!$N$2:$S$31,$B136+1,FALSE)</f>
        <v>49.196171227791872</v>
      </c>
      <c r="BU136" s="21">
        <f>VLOOKUP(BU$6,'MonteCarlo Policy Paths'!$N$2:$S$31,$B136+1,FALSE)</f>
        <v>54.364766335209197</v>
      </c>
      <c r="BV136" s="21">
        <f>VLOOKUP(BV$6,'MonteCarlo Policy Paths'!$N$2:$S$31,$B136+1,FALSE)</f>
        <v>60.140596575631633</v>
      </c>
      <c r="BW136" s="21">
        <f>VLOOKUP(BW$6,'MonteCarlo Policy Paths'!$N$2:$S$31,$B136+1,FALSE)</f>
        <v>66.545116533046993</v>
      </c>
      <c r="BX136" s="21">
        <f>VLOOKUP(BX$6,'MonteCarlo Policy Paths'!$N$2:$S$31,$B136+1,FALSE)</f>
        <v>73.642612105771832</v>
      </c>
      <c r="BY136" s="21">
        <f>VLOOKUP(BY$6,'MonteCarlo Policy Paths'!$N$2:$S$31,$B136+1,FALSE)</f>
        <v>81.515240678665066</v>
      </c>
      <c r="BZ136" s="21">
        <f>VLOOKUP(BZ$6,'MonteCarlo Policy Paths'!$N$2:$S$31,$B136+1,FALSE)</f>
        <v>90.237354922369406</v>
      </c>
      <c r="CA136" s="21">
        <f>VLOOKUP(CA$6,'MonteCarlo Policy Paths'!$N$2:$S$31,$B136+1,FALSE)</f>
        <v>92.736092415362535</v>
      </c>
      <c r="CB136" s="21">
        <f>VLOOKUP(CB$6,'MonteCarlo Policy Paths'!$N$2:$S$31,$B136+1,FALSE)</f>
        <v>95.321073906264047</v>
      </c>
      <c r="CC136" s="21">
        <f>VLOOKUP(CC$6,'MonteCarlo Policy Paths'!$N$2:$S$31,$B136+1,FALSE)</f>
        <v>97.972807459231774</v>
      </c>
      <c r="CD136" s="21">
        <f>VLOOKUP(CD$6,'MonteCarlo Policy Paths'!$N$2:$S$31,$B136+1,FALSE)</f>
        <v>100.70188743091984</v>
      </c>
      <c r="CE136" s="21">
        <f>VLOOKUP(CE$6,'MonteCarlo Policy Paths'!$N$2:$S$31,$B136+1,FALSE)</f>
        <v>103.48109827693068</v>
      </c>
      <c r="CF136" s="21">
        <f>VLOOKUP(CF$6,'MonteCarlo Policy Paths'!$N$2:$S$31,$B136+1,FALSE)</f>
        <v>106.37744326160868</v>
      </c>
      <c r="CG136" s="21">
        <f>VLOOKUP(CG$6,'MonteCarlo Policy Paths'!$N$2:$S$31,$B136+1,FALSE)</f>
        <v>109.31402956265458</v>
      </c>
      <c r="CH136" s="21">
        <f>VLOOKUP(CH$6,'MonteCarlo Policy Paths'!$N$2:$S$31,$B136+1,FALSE)</f>
        <v>112.30612514839871</v>
      </c>
      <c r="CI136" s="21">
        <f>VLOOKUP(CI$6,'MonteCarlo Policy Paths'!$N$2:$S$31,$B136+1,FALSE)</f>
        <v>115.37497116076017</v>
      </c>
      <c r="CJ136" s="21">
        <f>VLOOKUP(CJ$6,'MonteCarlo Policy Paths'!$N$2:$S$31,$B136+1,FALSE)</f>
        <v>118.53125256657755</v>
      </c>
      <c r="CK136" s="21">
        <f>VLOOKUP(CK$6,'MonteCarlo Policy Paths'!$N$2:$S$31,$B136+1,FALSE)</f>
        <v>121.76875646902944</v>
      </c>
      <c r="CL136" s="21">
        <f>VLOOKUP(CL$6,'MonteCarlo Policy Paths'!$N$2:$S$31,$B136+1,FALSE)</f>
        <v>125.08672773594304</v>
      </c>
      <c r="CM136" s="21">
        <f>VLOOKUP(CM$6,'MonteCarlo Policy Paths'!$N$2:$S$31,$B136+1,FALSE)</f>
        <v>128.47676069968128</v>
      </c>
      <c r="CN136" s="21">
        <f>VLOOKUP(CN$6,'MonteCarlo Policy Paths'!$N$2:$S$31,$B136+1,FALSE)</f>
        <v>131.94323193005201</v>
      </c>
      <c r="CO136" s="164">
        <f>VLOOKUP(CO$6,'MonteCarlo Policy Paths'!$N$2:$S$31,$B136+1,FALSE)</f>
        <v>135.47056479945655</v>
      </c>
      <c r="CQ136" s="163">
        <f>BM136*VLOOKUP(AI$6,'Greenhouse Gas Costs Avoided'!$A$2:$I$32,9,FALSE)</f>
        <v>1.5320817610121258</v>
      </c>
      <c r="CR136" s="21">
        <f>BN136*VLOOKUP(AJ$6,'Greenhouse Gas Costs Avoided'!$A$2:$I$32,9,FALSE)</f>
        <v>1.6976055607114411</v>
      </c>
      <c r="CS136" s="21">
        <f>BO136*VLOOKUP(AK$6,'Greenhouse Gas Costs Avoided'!$A$2:$I$32,9,FALSE)</f>
        <v>1.8809216846672472</v>
      </c>
      <c r="CT136" s="21">
        <f>BP136*VLOOKUP(AL$6,'Greenhouse Gas Costs Avoided'!$A$2:$I$32,9,FALSE)</f>
        <v>2.0837803301021003</v>
      </c>
      <c r="CU136" s="21">
        <f>BQ136*VLOOKUP(AM$6,'Greenhouse Gas Costs Avoided'!$A$2:$I$32,9,FALSE)</f>
        <v>2.3072228153580183</v>
      </c>
      <c r="CV136" s="21">
        <f>BR136*VLOOKUP(AN$6,'Greenhouse Gas Costs Avoided'!$A$2:$I$32,9,FALSE)</f>
        <v>2.5517151467399573</v>
      </c>
      <c r="CW136" s="21">
        <f>BS136*VLOOKUP(AO$6,'Greenhouse Gas Costs Avoided'!$A$2:$I$32,9,FALSE)</f>
        <v>2.8200772139570236</v>
      </c>
      <c r="CX136" s="21">
        <f>BT136*VLOOKUP(AP$6,'Greenhouse Gas Costs Avoided'!$A$2:$I$32,9,FALSE)</f>
        <v>3.1165903917263735</v>
      </c>
      <c r="CY136" s="21">
        <f>BU136*VLOOKUP(AQ$6,'Greenhouse Gas Costs Avoided'!$A$2:$I$32,9,FALSE)</f>
        <v>3.444022251736667</v>
      </c>
      <c r="CZ136" s="21">
        <f>BV136*VLOOKUP(AR$6,'Greenhouse Gas Costs Avoided'!$A$2:$I$32,9,FALSE)</f>
        <v>3.8099226171979153</v>
      </c>
      <c r="DA136" s="21">
        <f>BW136*VLOOKUP(AS$6,'Greenhouse Gas Costs Avoided'!$A$2:$I$32,9,FALSE)</f>
        <v>4.2156506416508543</v>
      </c>
      <c r="DB136" s="21">
        <f>BX136*VLOOKUP(AT$6,'Greenhouse Gas Costs Avoided'!$A$2:$I$32,9,FALSE)</f>
        <v>4.6652788536686769</v>
      </c>
      <c r="DC136" s="21">
        <f>BY136*VLOOKUP(AU$6,'Greenhouse Gas Costs Avoided'!$A$2:$I$32,9,FALSE)</f>
        <v>5.1640119451993618</v>
      </c>
      <c r="DD136" s="21">
        <f>BZ136*VLOOKUP(AV$6,'Greenhouse Gas Costs Avoided'!$A$2:$I$32,9,FALSE)</f>
        <v>5.7165601774917221</v>
      </c>
      <c r="DE136" s="21">
        <f>CA136*VLOOKUP(AW$6,'Greenhouse Gas Costs Avoided'!$A$2:$I$32,9,FALSE)</f>
        <v>5.8748558551380645</v>
      </c>
      <c r="DF136" s="21">
        <f>CB136*VLOOKUP(AX$6,'Greenhouse Gas Costs Avoided'!$A$2:$I$32,9,FALSE)</f>
        <v>6.0386151127443357</v>
      </c>
      <c r="DG136" s="21">
        <f>CC136*VLOOKUP(AY$6,'Greenhouse Gas Costs Avoided'!$A$2:$I$32,9,FALSE)</f>
        <v>6.2066031310462346</v>
      </c>
      <c r="DH136" s="21">
        <f>CD136*VLOOKUP(AZ$6,'Greenhouse Gas Costs Avoided'!$A$2:$I$32,9,FALSE)</f>
        <v>6.3794910653253769</v>
      </c>
      <c r="DI136" s="21">
        <f>CE136*VLOOKUP(BA$6,'Greenhouse Gas Costs Avoided'!$A$2:$I$32,9,FALSE)</f>
        <v>6.5555548036832505</v>
      </c>
      <c r="DJ136" s="21">
        <f>CF136*VLOOKUP(BB$6,'Greenhouse Gas Costs Avoided'!$A$2:$I$32,9,FALSE)</f>
        <v>6.7390390205459019</v>
      </c>
      <c r="DK136" s="21">
        <f>CG136*VLOOKUP(BC$6,'Greenhouse Gas Costs Avoided'!$A$2:$I$32,9,FALSE)</f>
        <v>6.9250725353887148</v>
      </c>
      <c r="DL136" s="21">
        <f>CH136*VLOOKUP(BD$6,'Greenhouse Gas Costs Avoided'!$A$2:$I$32,9,FALSE)</f>
        <v>7.114622578022705</v>
      </c>
      <c r="DM136" s="21">
        <f>CI136*VLOOKUP(BE$6,'Greenhouse Gas Costs Avoided'!$A$2:$I$32,9,FALSE)</f>
        <v>7.309034780377397</v>
      </c>
      <c r="DN136" s="21">
        <f>CJ136*VLOOKUP(BF$6,'Greenhouse Gas Costs Avoided'!$A$2:$I$32,9,FALSE)</f>
        <v>7.5089860379134308</v>
      </c>
      <c r="DO136" s="21">
        <f>CK136*VLOOKUP(BG$6,'Greenhouse Gas Costs Avoided'!$A$2:$I$32,9,FALSE)</f>
        <v>7.714082761982441</v>
      </c>
      <c r="DP136" s="21">
        <f>CL136*VLOOKUP(BH$6,'Greenhouse Gas Costs Avoided'!$A$2:$I$32,9,FALSE)</f>
        <v>7.9242771147625906</v>
      </c>
      <c r="DQ136" s="21">
        <f>CM136*VLOOKUP(BI$6,'Greenhouse Gas Costs Avoided'!$A$2:$I$32,9,FALSE)</f>
        <v>8.1390365949973802</v>
      </c>
      <c r="DR136" s="21">
        <f>CN136*VLOOKUP(BJ$6,'Greenhouse Gas Costs Avoided'!$A$2:$I$32,9,FALSE)</f>
        <v>8.358638459535694</v>
      </c>
      <c r="DS136" s="164">
        <f>CO136*VLOOKUP(BK$6,'Greenhouse Gas Costs Avoided'!$A$2:$I$32,9,FALSE)</f>
        <v>8.5820959249206545</v>
      </c>
    </row>
    <row r="137" spans="1:123" x14ac:dyDescent="0.35">
      <c r="A137" s="174">
        <v>131</v>
      </c>
      <c r="B137" s="12">
        <v>5</v>
      </c>
      <c r="C137" s="175">
        <v>2023</v>
      </c>
      <c r="E137" s="20">
        <v>0</v>
      </c>
      <c r="F137" s="21">
        <v>82.346532180449415</v>
      </c>
      <c r="G137" s="21">
        <v>84.002844861871253</v>
      </c>
      <c r="H137" s="21">
        <v>85.659157543293105</v>
      </c>
      <c r="I137" s="21">
        <v>86.918851036576825</v>
      </c>
      <c r="J137" s="21">
        <v>88.178544529860531</v>
      </c>
      <c r="K137" s="21">
        <v>89.438238023144251</v>
      </c>
      <c r="L137" s="21">
        <v>90.697931516427971</v>
      </c>
      <c r="M137" s="21">
        <v>91.95762500971172</v>
      </c>
      <c r="N137" s="21">
        <v>93.21731850299544</v>
      </c>
      <c r="O137" s="21">
        <v>94.47701199627916</v>
      </c>
      <c r="P137" s="21">
        <v>95.73670548956288</v>
      </c>
      <c r="Q137" s="21">
        <v>96.996398982846586</v>
      </c>
      <c r="R137" s="21">
        <v>99.874634841342697</v>
      </c>
      <c r="S137" s="21">
        <v>101.93553668931256</v>
      </c>
      <c r="T137" s="21">
        <v>104.04258519817796</v>
      </c>
      <c r="U137" s="21">
        <v>106.18472717196582</v>
      </c>
      <c r="V137" s="21">
        <v>108.36780972271322</v>
      </c>
      <c r="W137" s="21">
        <v>110.57648338650839</v>
      </c>
      <c r="X137" s="21">
        <v>112.7694544213079</v>
      </c>
      <c r="Y137" s="21">
        <v>114.98228749612761</v>
      </c>
      <c r="Z137" s="21">
        <v>117.22345778349788</v>
      </c>
      <c r="AA137" s="21">
        <v>119.50474742044912</v>
      </c>
      <c r="AB137" s="21">
        <v>121.83201137782079</v>
      </c>
      <c r="AC137" s="21">
        <v>124.30483685770574</v>
      </c>
      <c r="AD137" s="21">
        <v>126.81952160325447</v>
      </c>
      <c r="AE137" s="21">
        <v>129.37127756316897</v>
      </c>
      <c r="AF137" s="21">
        <v>131.96243899653103</v>
      </c>
      <c r="AG137" s="22">
        <v>135.47056479945655</v>
      </c>
      <c r="AI137" s="20">
        <v>0</v>
      </c>
      <c r="AJ137" s="21">
        <v>5.2166744805659615</v>
      </c>
      <c r="AK137" s="21">
        <v>5.3216023247413169</v>
      </c>
      <c r="AL137" s="21">
        <v>5.4265301689166732</v>
      </c>
      <c r="AM137" s="21">
        <v>5.5063320831654474</v>
      </c>
      <c r="AN137" s="21">
        <v>5.5861339974142208</v>
      </c>
      <c r="AO137" s="21">
        <v>5.665935911662995</v>
      </c>
      <c r="AP137" s="21">
        <v>5.7457378259117702</v>
      </c>
      <c r="AQ137" s="21">
        <v>5.8255397401605462</v>
      </c>
      <c r="AR137" s="21">
        <v>5.9053416544093205</v>
      </c>
      <c r="AS137" s="21">
        <v>5.9851435686580947</v>
      </c>
      <c r="AT137" s="21">
        <v>6.0649454829068699</v>
      </c>
      <c r="AU137" s="21">
        <v>6.1447473971556432</v>
      </c>
      <c r="AV137" s="21">
        <v>6.327084396109818</v>
      </c>
      <c r="AW137" s="21">
        <v>6.4576430704410743</v>
      </c>
      <c r="AX137" s="21">
        <v>6.5911251478821242</v>
      </c>
      <c r="AY137" s="21">
        <v>6.7268304055597685</v>
      </c>
      <c r="AZ137" s="21">
        <v>6.8651292595600424</v>
      </c>
      <c r="BA137" s="21">
        <v>7.0050493173053994</v>
      </c>
      <c r="BB137" s="21">
        <v>7.1439746093722221</v>
      </c>
      <c r="BC137" s="21">
        <v>7.2841581669004034</v>
      </c>
      <c r="BD137" s="21">
        <v>7.426136894299721</v>
      </c>
      <c r="BE137" s="21">
        <v>7.5706571930511553</v>
      </c>
      <c r="BF137" s="21">
        <v>7.7180899770979394</v>
      </c>
      <c r="BG137" s="21">
        <v>7.8747441218959366</v>
      </c>
      <c r="BH137" s="21">
        <v>8.0340500621877027</v>
      </c>
      <c r="BI137" s="21">
        <v>8.1957044736636782</v>
      </c>
      <c r="BJ137" s="21">
        <v>8.3598552322508848</v>
      </c>
      <c r="BK137" s="22">
        <v>8.5820959249206545</v>
      </c>
      <c r="BM137" s="163">
        <f>VLOOKUP(BM$6,'MonteCarlo Policy Paths'!$N$2:$S$31,$B137+1,FALSE)</f>
        <v>24.184299884200797</v>
      </c>
      <c r="BN137" s="21">
        <f>VLOOKUP(BN$6,'MonteCarlo Policy Paths'!$N$2:$S$31,$B137+1,FALSE)</f>
        <v>26.797135120393484</v>
      </c>
      <c r="BO137" s="21">
        <f>VLOOKUP(BO$6,'MonteCarlo Policy Paths'!$N$2:$S$31,$B137+1,FALSE)</f>
        <v>29.690826715826198</v>
      </c>
      <c r="BP137" s="21">
        <f>VLOOKUP(BP$6,'MonteCarlo Policy Paths'!$N$2:$S$31,$B137+1,FALSE)</f>
        <v>32.893001978364566</v>
      </c>
      <c r="BQ137" s="21">
        <f>VLOOKUP(BQ$6,'MonteCarlo Policy Paths'!$N$2:$S$31,$B137+1,FALSE)</f>
        <v>36.420098382625895</v>
      </c>
      <c r="BR137" s="21">
        <f>VLOOKUP(BR$6,'MonteCarlo Policy Paths'!$N$2:$S$31,$B137+1,FALSE)</f>
        <v>40.279471956541457</v>
      </c>
      <c r="BS137" s="21">
        <f>VLOOKUP(BS$6,'MonteCarlo Policy Paths'!$N$2:$S$31,$B137+1,FALSE)</f>
        <v>44.515635375675203</v>
      </c>
      <c r="BT137" s="21">
        <f>VLOOKUP(BT$6,'MonteCarlo Policy Paths'!$N$2:$S$31,$B137+1,FALSE)</f>
        <v>49.196171227791872</v>
      </c>
      <c r="BU137" s="21">
        <f>VLOOKUP(BU$6,'MonteCarlo Policy Paths'!$N$2:$S$31,$B137+1,FALSE)</f>
        <v>54.364766335209197</v>
      </c>
      <c r="BV137" s="21">
        <f>VLOOKUP(BV$6,'MonteCarlo Policy Paths'!$N$2:$S$31,$B137+1,FALSE)</f>
        <v>60.140596575631633</v>
      </c>
      <c r="BW137" s="21">
        <f>VLOOKUP(BW$6,'MonteCarlo Policy Paths'!$N$2:$S$31,$B137+1,FALSE)</f>
        <v>66.545116533046993</v>
      </c>
      <c r="BX137" s="21">
        <f>VLOOKUP(BX$6,'MonteCarlo Policy Paths'!$N$2:$S$31,$B137+1,FALSE)</f>
        <v>73.642612105771832</v>
      </c>
      <c r="BY137" s="21">
        <f>VLOOKUP(BY$6,'MonteCarlo Policy Paths'!$N$2:$S$31,$B137+1,FALSE)</f>
        <v>81.515240678665066</v>
      </c>
      <c r="BZ137" s="21">
        <f>VLOOKUP(BZ$6,'MonteCarlo Policy Paths'!$N$2:$S$31,$B137+1,FALSE)</f>
        <v>90.237354922369406</v>
      </c>
      <c r="CA137" s="21">
        <f>VLOOKUP(CA$6,'MonteCarlo Policy Paths'!$N$2:$S$31,$B137+1,FALSE)</f>
        <v>92.736092415362535</v>
      </c>
      <c r="CB137" s="21">
        <f>VLOOKUP(CB$6,'MonteCarlo Policy Paths'!$N$2:$S$31,$B137+1,FALSE)</f>
        <v>95.321073906264047</v>
      </c>
      <c r="CC137" s="21">
        <f>VLOOKUP(CC$6,'MonteCarlo Policy Paths'!$N$2:$S$31,$B137+1,FALSE)</f>
        <v>97.972807459231774</v>
      </c>
      <c r="CD137" s="21">
        <f>VLOOKUP(CD$6,'MonteCarlo Policy Paths'!$N$2:$S$31,$B137+1,FALSE)</f>
        <v>100.70188743091984</v>
      </c>
      <c r="CE137" s="21">
        <f>VLOOKUP(CE$6,'MonteCarlo Policy Paths'!$N$2:$S$31,$B137+1,FALSE)</f>
        <v>103.48109827693068</v>
      </c>
      <c r="CF137" s="21">
        <f>VLOOKUP(CF$6,'MonteCarlo Policy Paths'!$N$2:$S$31,$B137+1,FALSE)</f>
        <v>106.37744326160868</v>
      </c>
      <c r="CG137" s="21">
        <f>VLOOKUP(CG$6,'MonteCarlo Policy Paths'!$N$2:$S$31,$B137+1,FALSE)</f>
        <v>109.31402956265458</v>
      </c>
      <c r="CH137" s="21">
        <f>VLOOKUP(CH$6,'MonteCarlo Policy Paths'!$N$2:$S$31,$B137+1,FALSE)</f>
        <v>112.30612514839871</v>
      </c>
      <c r="CI137" s="21">
        <f>VLOOKUP(CI$6,'MonteCarlo Policy Paths'!$N$2:$S$31,$B137+1,FALSE)</f>
        <v>115.37497116076017</v>
      </c>
      <c r="CJ137" s="21">
        <f>VLOOKUP(CJ$6,'MonteCarlo Policy Paths'!$N$2:$S$31,$B137+1,FALSE)</f>
        <v>118.53125256657755</v>
      </c>
      <c r="CK137" s="21">
        <f>VLOOKUP(CK$6,'MonteCarlo Policy Paths'!$N$2:$S$31,$B137+1,FALSE)</f>
        <v>121.76875646902944</v>
      </c>
      <c r="CL137" s="21">
        <f>VLOOKUP(CL$6,'MonteCarlo Policy Paths'!$N$2:$S$31,$B137+1,FALSE)</f>
        <v>125.08672773594304</v>
      </c>
      <c r="CM137" s="21">
        <f>VLOOKUP(CM$6,'MonteCarlo Policy Paths'!$N$2:$S$31,$B137+1,FALSE)</f>
        <v>128.47676069968128</v>
      </c>
      <c r="CN137" s="21">
        <f>VLOOKUP(CN$6,'MonteCarlo Policy Paths'!$N$2:$S$31,$B137+1,FALSE)</f>
        <v>131.94323193005201</v>
      </c>
      <c r="CO137" s="164">
        <f>VLOOKUP(CO$6,'MonteCarlo Policy Paths'!$N$2:$S$31,$B137+1,FALSE)</f>
        <v>135.47056479945655</v>
      </c>
      <c r="CQ137" s="163">
        <f>BM137*VLOOKUP(AI$6,'Greenhouse Gas Costs Avoided'!$A$2:$I$32,9,FALSE)</f>
        <v>1.5320817610121258</v>
      </c>
      <c r="CR137" s="21">
        <f>BN137*VLOOKUP(AJ$6,'Greenhouse Gas Costs Avoided'!$A$2:$I$32,9,FALSE)</f>
        <v>1.6976055607114411</v>
      </c>
      <c r="CS137" s="21">
        <f>BO137*VLOOKUP(AK$6,'Greenhouse Gas Costs Avoided'!$A$2:$I$32,9,FALSE)</f>
        <v>1.8809216846672472</v>
      </c>
      <c r="CT137" s="21">
        <f>BP137*VLOOKUP(AL$6,'Greenhouse Gas Costs Avoided'!$A$2:$I$32,9,FALSE)</f>
        <v>2.0837803301021003</v>
      </c>
      <c r="CU137" s="21">
        <f>BQ137*VLOOKUP(AM$6,'Greenhouse Gas Costs Avoided'!$A$2:$I$32,9,FALSE)</f>
        <v>2.3072228153580183</v>
      </c>
      <c r="CV137" s="21">
        <f>BR137*VLOOKUP(AN$6,'Greenhouse Gas Costs Avoided'!$A$2:$I$32,9,FALSE)</f>
        <v>2.5517151467399573</v>
      </c>
      <c r="CW137" s="21">
        <f>BS137*VLOOKUP(AO$6,'Greenhouse Gas Costs Avoided'!$A$2:$I$32,9,FALSE)</f>
        <v>2.8200772139570236</v>
      </c>
      <c r="CX137" s="21">
        <f>BT137*VLOOKUP(AP$6,'Greenhouse Gas Costs Avoided'!$A$2:$I$32,9,FALSE)</f>
        <v>3.1165903917263735</v>
      </c>
      <c r="CY137" s="21">
        <f>BU137*VLOOKUP(AQ$6,'Greenhouse Gas Costs Avoided'!$A$2:$I$32,9,FALSE)</f>
        <v>3.444022251736667</v>
      </c>
      <c r="CZ137" s="21">
        <f>BV137*VLOOKUP(AR$6,'Greenhouse Gas Costs Avoided'!$A$2:$I$32,9,FALSE)</f>
        <v>3.8099226171979153</v>
      </c>
      <c r="DA137" s="21">
        <f>BW137*VLOOKUP(AS$6,'Greenhouse Gas Costs Avoided'!$A$2:$I$32,9,FALSE)</f>
        <v>4.2156506416508543</v>
      </c>
      <c r="DB137" s="21">
        <f>BX137*VLOOKUP(AT$6,'Greenhouse Gas Costs Avoided'!$A$2:$I$32,9,FALSE)</f>
        <v>4.6652788536686769</v>
      </c>
      <c r="DC137" s="21">
        <f>BY137*VLOOKUP(AU$6,'Greenhouse Gas Costs Avoided'!$A$2:$I$32,9,FALSE)</f>
        <v>5.1640119451993618</v>
      </c>
      <c r="DD137" s="21">
        <f>BZ137*VLOOKUP(AV$6,'Greenhouse Gas Costs Avoided'!$A$2:$I$32,9,FALSE)</f>
        <v>5.7165601774917221</v>
      </c>
      <c r="DE137" s="21">
        <f>CA137*VLOOKUP(AW$6,'Greenhouse Gas Costs Avoided'!$A$2:$I$32,9,FALSE)</f>
        <v>5.8748558551380645</v>
      </c>
      <c r="DF137" s="21">
        <f>CB137*VLOOKUP(AX$6,'Greenhouse Gas Costs Avoided'!$A$2:$I$32,9,FALSE)</f>
        <v>6.0386151127443357</v>
      </c>
      <c r="DG137" s="21">
        <f>CC137*VLOOKUP(AY$6,'Greenhouse Gas Costs Avoided'!$A$2:$I$32,9,FALSE)</f>
        <v>6.2066031310462346</v>
      </c>
      <c r="DH137" s="21">
        <f>CD137*VLOOKUP(AZ$6,'Greenhouse Gas Costs Avoided'!$A$2:$I$32,9,FALSE)</f>
        <v>6.3794910653253769</v>
      </c>
      <c r="DI137" s="21">
        <f>CE137*VLOOKUP(BA$6,'Greenhouse Gas Costs Avoided'!$A$2:$I$32,9,FALSE)</f>
        <v>6.5555548036832505</v>
      </c>
      <c r="DJ137" s="21">
        <f>CF137*VLOOKUP(BB$6,'Greenhouse Gas Costs Avoided'!$A$2:$I$32,9,FALSE)</f>
        <v>6.7390390205459019</v>
      </c>
      <c r="DK137" s="21">
        <f>CG137*VLOOKUP(BC$6,'Greenhouse Gas Costs Avoided'!$A$2:$I$32,9,FALSE)</f>
        <v>6.9250725353887148</v>
      </c>
      <c r="DL137" s="21">
        <f>CH137*VLOOKUP(BD$6,'Greenhouse Gas Costs Avoided'!$A$2:$I$32,9,FALSE)</f>
        <v>7.114622578022705</v>
      </c>
      <c r="DM137" s="21">
        <f>CI137*VLOOKUP(BE$6,'Greenhouse Gas Costs Avoided'!$A$2:$I$32,9,FALSE)</f>
        <v>7.309034780377397</v>
      </c>
      <c r="DN137" s="21">
        <f>CJ137*VLOOKUP(BF$6,'Greenhouse Gas Costs Avoided'!$A$2:$I$32,9,FALSE)</f>
        <v>7.5089860379134308</v>
      </c>
      <c r="DO137" s="21">
        <f>CK137*VLOOKUP(BG$6,'Greenhouse Gas Costs Avoided'!$A$2:$I$32,9,FALSE)</f>
        <v>7.714082761982441</v>
      </c>
      <c r="DP137" s="21">
        <f>CL137*VLOOKUP(BH$6,'Greenhouse Gas Costs Avoided'!$A$2:$I$32,9,FALSE)</f>
        <v>7.9242771147625906</v>
      </c>
      <c r="DQ137" s="21">
        <f>CM137*VLOOKUP(BI$6,'Greenhouse Gas Costs Avoided'!$A$2:$I$32,9,FALSE)</f>
        <v>8.1390365949973802</v>
      </c>
      <c r="DR137" s="21">
        <f>CN137*VLOOKUP(BJ$6,'Greenhouse Gas Costs Avoided'!$A$2:$I$32,9,FALSE)</f>
        <v>8.358638459535694</v>
      </c>
      <c r="DS137" s="164">
        <f>CO137*VLOOKUP(BK$6,'Greenhouse Gas Costs Avoided'!$A$2:$I$32,9,FALSE)</f>
        <v>8.5820959249206545</v>
      </c>
    </row>
    <row r="138" spans="1:123" x14ac:dyDescent="0.35">
      <c r="A138" s="174">
        <v>132</v>
      </c>
      <c r="B138" s="12">
        <v>4</v>
      </c>
      <c r="C138" s="175">
        <v>2023</v>
      </c>
      <c r="E138" s="20">
        <v>0</v>
      </c>
      <c r="F138" s="21">
        <v>82.346532180449415</v>
      </c>
      <c r="G138" s="21">
        <v>84.002844861871253</v>
      </c>
      <c r="H138" s="21">
        <v>85.659157543293105</v>
      </c>
      <c r="I138" s="21">
        <v>86.918851036576825</v>
      </c>
      <c r="J138" s="21">
        <v>88.178544529860531</v>
      </c>
      <c r="K138" s="21">
        <v>89.438238023144251</v>
      </c>
      <c r="L138" s="21">
        <v>90.697931516427971</v>
      </c>
      <c r="M138" s="21">
        <v>91.95762500971172</v>
      </c>
      <c r="N138" s="21">
        <v>93.21731850299544</v>
      </c>
      <c r="O138" s="21">
        <v>94.47701199627916</v>
      </c>
      <c r="P138" s="21">
        <v>95.73670548956288</v>
      </c>
      <c r="Q138" s="21">
        <v>96.996398982846586</v>
      </c>
      <c r="R138" s="21">
        <v>98.25609247613032</v>
      </c>
      <c r="S138" s="21">
        <v>99.65157958594628</v>
      </c>
      <c r="T138" s="21">
        <v>101.04706669576224</v>
      </c>
      <c r="U138" s="21">
        <v>102.4425538055782</v>
      </c>
      <c r="V138" s="21">
        <v>103.83804091539416</v>
      </c>
      <c r="W138" s="21">
        <v>105.23352802521011</v>
      </c>
      <c r="X138" s="21">
        <v>106.47156953138905</v>
      </c>
      <c r="Y138" s="21">
        <v>107.709611037568</v>
      </c>
      <c r="Z138" s="21">
        <v>108.94765254374694</v>
      </c>
      <c r="AA138" s="21">
        <v>110.18569404992589</v>
      </c>
      <c r="AB138" s="21">
        <v>111.42373555610482</v>
      </c>
      <c r="AC138" s="21">
        <v>112.86811731331359</v>
      </c>
      <c r="AD138" s="21">
        <v>114.31249907052236</v>
      </c>
      <c r="AE138" s="21">
        <v>115.75688082773114</v>
      </c>
      <c r="AF138" s="21">
        <v>117.20126258493991</v>
      </c>
      <c r="AG138" s="22">
        <v>119.5319620819439</v>
      </c>
      <c r="AI138" s="20">
        <v>0</v>
      </c>
      <c r="AJ138" s="21">
        <v>5.2166744805659615</v>
      </c>
      <c r="AK138" s="21">
        <v>5.3216023247413169</v>
      </c>
      <c r="AL138" s="21">
        <v>5.4265301689166732</v>
      </c>
      <c r="AM138" s="21">
        <v>5.5063320831654474</v>
      </c>
      <c r="AN138" s="21">
        <v>5.5861339974142208</v>
      </c>
      <c r="AO138" s="21">
        <v>5.665935911662995</v>
      </c>
      <c r="AP138" s="21">
        <v>5.7457378259117702</v>
      </c>
      <c r="AQ138" s="21">
        <v>5.8255397401605462</v>
      </c>
      <c r="AR138" s="21">
        <v>5.9053416544093205</v>
      </c>
      <c r="AS138" s="21">
        <v>5.9851435686580947</v>
      </c>
      <c r="AT138" s="21">
        <v>6.0649454829068699</v>
      </c>
      <c r="AU138" s="21">
        <v>6.1447473971556432</v>
      </c>
      <c r="AV138" s="21">
        <v>6.2245493114044184</v>
      </c>
      <c r="AW138" s="21">
        <v>6.312953786990386</v>
      </c>
      <c r="AX138" s="21">
        <v>6.4013582625763545</v>
      </c>
      <c r="AY138" s="21">
        <v>6.4897627381623222</v>
      </c>
      <c r="AZ138" s="21">
        <v>6.5781672137482907</v>
      </c>
      <c r="BA138" s="21">
        <v>6.6665716893342575</v>
      </c>
      <c r="BB138" s="21">
        <v>6.7450019445028957</v>
      </c>
      <c r="BC138" s="21">
        <v>6.8234321996715348</v>
      </c>
      <c r="BD138" s="21">
        <v>6.901862454840173</v>
      </c>
      <c r="BE138" s="21">
        <v>6.9802927100088112</v>
      </c>
      <c r="BF138" s="21">
        <v>7.0587229651774486</v>
      </c>
      <c r="BG138" s="21">
        <v>7.1502249295408609</v>
      </c>
      <c r="BH138" s="21">
        <v>7.2417268939042723</v>
      </c>
      <c r="BI138" s="21">
        <v>7.3332288582676846</v>
      </c>
      <c r="BJ138" s="21">
        <v>7.424730822631096</v>
      </c>
      <c r="BK138" s="22">
        <v>7.5723812490175435</v>
      </c>
      <c r="BM138" s="163">
        <f>VLOOKUP(BM$6,'MonteCarlo Policy Paths'!$N$2:$S$31,$B138+1,FALSE)</f>
        <v>21.456887556927661</v>
      </c>
      <c r="BN138" s="21">
        <f>VLOOKUP(BN$6,'MonteCarlo Policy Paths'!$N$2:$S$31,$B138+1,FALSE)</f>
        <v>23.119081894670884</v>
      </c>
      <c r="BO138" s="21">
        <f>VLOOKUP(BO$6,'MonteCarlo Policy Paths'!$N$2:$S$31,$B138+1,FALSE)</f>
        <v>24.918982795429599</v>
      </c>
      <c r="BP138" s="21">
        <f>VLOOKUP(BP$6,'MonteCarlo Policy Paths'!$N$2:$S$31,$B138+1,FALSE)</f>
        <v>26.866510906830612</v>
      </c>
      <c r="BQ138" s="21">
        <f>VLOOKUP(BQ$6,'MonteCarlo Policy Paths'!$N$2:$S$31,$B138+1,FALSE)</f>
        <v>28.957808063155838</v>
      </c>
      <c r="BR138" s="21">
        <f>VLOOKUP(BR$6,'MonteCarlo Policy Paths'!$N$2:$S$31,$B138+1,FALSE)</f>
        <v>31.169773267386955</v>
      </c>
      <c r="BS138" s="21">
        <f>VLOOKUP(BS$6,'MonteCarlo Policy Paths'!$N$2:$S$31,$B138+1,FALSE)</f>
        <v>33.536503079259326</v>
      </c>
      <c r="BT138" s="21">
        <f>VLOOKUP(BT$6,'MonteCarlo Policy Paths'!$N$2:$S$31,$B138+1,FALSE)</f>
        <v>36.094562758542168</v>
      </c>
      <c r="BU138" s="21">
        <f>VLOOKUP(BU$6,'MonteCarlo Policy Paths'!$N$2:$S$31,$B138+1,FALSE)</f>
        <v>38.859796339203925</v>
      </c>
      <c r="BV138" s="21">
        <f>VLOOKUP(BV$6,'MonteCarlo Policy Paths'!$N$2:$S$31,$B138+1,FALSE)</f>
        <v>41.937214526892696</v>
      </c>
      <c r="BW138" s="21">
        <f>VLOOKUP(BW$6,'MonteCarlo Policy Paths'!$N$2:$S$31,$B138+1,FALSE)</f>
        <v>45.285702034805901</v>
      </c>
      <c r="BX138" s="21">
        <f>VLOOKUP(BX$6,'MonteCarlo Policy Paths'!$N$2:$S$31,$B138+1,FALSE)</f>
        <v>48.923675973628832</v>
      </c>
      <c r="BY138" s="21">
        <f>VLOOKUP(BY$6,'MonteCarlo Policy Paths'!$N$2:$S$31,$B138+1,FALSE)</f>
        <v>52.880283256992421</v>
      </c>
      <c r="BZ138" s="21">
        <f>VLOOKUP(BZ$6,'MonteCarlo Policy Paths'!$N$2:$S$31,$B138+1,FALSE)</f>
        <v>57.179951130409847</v>
      </c>
      <c r="CA138" s="21">
        <f>VLOOKUP(CA$6,'MonteCarlo Policy Paths'!$N$2:$S$31,$B138+1,FALSE)</f>
        <v>59.199989570907007</v>
      </c>
      <c r="CB138" s="21">
        <f>VLOOKUP(CB$6,'MonteCarlo Policy Paths'!$N$2:$S$31,$B138+1,FALSE)</f>
        <v>61.304348310445278</v>
      </c>
      <c r="CC138" s="21">
        <f>VLOOKUP(CC$6,'MonteCarlo Policy Paths'!$N$2:$S$31,$B138+1,FALSE)</f>
        <v>63.486799757257046</v>
      </c>
      <c r="CD138" s="21">
        <f>VLOOKUP(CD$6,'MonteCarlo Policy Paths'!$N$2:$S$31,$B138+1,FALSE)</f>
        <v>65.754412861465767</v>
      </c>
      <c r="CE138" s="21">
        <f>VLOOKUP(CE$6,'MonteCarlo Policy Paths'!$N$2:$S$31,$B138+1,FALSE)</f>
        <v>68.097759333367534</v>
      </c>
      <c r="CF138" s="21">
        <f>VLOOKUP(CF$6,'MonteCarlo Policy Paths'!$N$2:$S$31,$B138+1,FALSE)</f>
        <v>70.548973057852507</v>
      </c>
      <c r="CG138" s="21">
        <f>VLOOKUP(CG$6,'MonteCarlo Policy Paths'!$N$2:$S$31,$B138+1,FALSE)</f>
        <v>73.077007009761019</v>
      </c>
      <c r="CH138" s="21">
        <f>VLOOKUP(CH$6,'MonteCarlo Policy Paths'!$N$2:$S$31,$B138+1,FALSE)</f>
        <v>75.691476032446857</v>
      </c>
      <c r="CI138" s="21">
        <f>VLOOKUP(CI$6,'MonteCarlo Policy Paths'!$N$2:$S$31,$B138+1,FALSE)</f>
        <v>78.404802280730166</v>
      </c>
      <c r="CJ138" s="21">
        <f>VLOOKUP(CJ$6,'MonteCarlo Policy Paths'!$N$2:$S$31,$B138+1,FALSE)</f>
        <v>81.224927058038162</v>
      </c>
      <c r="CK138" s="21">
        <f>VLOOKUP(CK$6,'MonteCarlo Policy Paths'!$N$2:$S$31,$B138+1,FALSE)</f>
        <v>84.152487263770951</v>
      </c>
      <c r="CL138" s="21">
        <f>VLOOKUP(CL$6,'MonteCarlo Policy Paths'!$N$2:$S$31,$B138+1,FALSE)</f>
        <v>87.19069011352974</v>
      </c>
      <c r="CM138" s="21">
        <f>VLOOKUP(CM$6,'MonteCarlo Policy Paths'!$N$2:$S$31,$B138+1,FALSE)</f>
        <v>90.339519718236858</v>
      </c>
      <c r="CN138" s="21">
        <f>VLOOKUP(CN$6,'MonteCarlo Policy Paths'!$N$2:$S$31,$B138+1,FALSE)</f>
        <v>93.604800202242828</v>
      </c>
      <c r="CO138" s="164">
        <f>VLOOKUP(CO$6,'MonteCarlo Policy Paths'!$N$2:$S$31,$B138+1,FALSE)</f>
        <v>96.983684685934094</v>
      </c>
      <c r="CQ138" s="163">
        <f>BM138*VLOOKUP(AI$6,'Greenhouse Gas Costs Avoided'!$A$2:$I$32,9,FALSE)</f>
        <v>1.3592994724454583</v>
      </c>
      <c r="CR138" s="21">
        <f>BN138*VLOOKUP(AJ$6,'Greenhouse Gas Costs Avoided'!$A$2:$I$32,9,FALSE)</f>
        <v>1.4645999210963487</v>
      </c>
      <c r="CS138" s="21">
        <f>BO138*VLOOKUP(AK$6,'Greenhouse Gas Costs Avoided'!$A$2:$I$32,9,FALSE)</f>
        <v>1.5786241167474793</v>
      </c>
      <c r="CT138" s="21">
        <f>BP138*VLOOKUP(AL$6,'Greenhouse Gas Costs Avoided'!$A$2:$I$32,9,FALSE)</f>
        <v>1.7020005350363183</v>
      </c>
      <c r="CU138" s="21">
        <f>BQ138*VLOOKUP(AM$6,'Greenhouse Gas Costs Avoided'!$A$2:$I$32,9,FALSE)</f>
        <v>1.8344847601494692</v>
      </c>
      <c r="CV138" s="21">
        <f>BR138*VLOOKUP(AN$6,'Greenhouse Gas Costs Avoided'!$A$2:$I$32,9,FALSE)</f>
        <v>1.9746133378475101</v>
      </c>
      <c r="CW138" s="21">
        <f>BS138*VLOOKUP(AO$6,'Greenhouse Gas Costs Avoided'!$A$2:$I$32,9,FALSE)</f>
        <v>2.1245462941611284</v>
      </c>
      <c r="CX138" s="21">
        <f>BT138*VLOOKUP(AP$6,'Greenhouse Gas Costs Avoided'!$A$2:$I$32,9,FALSE)</f>
        <v>2.2866000479177169</v>
      </c>
      <c r="CY138" s="21">
        <f>BU138*VLOOKUP(AQ$6,'Greenhouse Gas Costs Avoided'!$A$2:$I$32,9,FALSE)</f>
        <v>2.4617783228380428</v>
      </c>
      <c r="CZ138" s="21">
        <f>BV138*VLOOKUP(AR$6,'Greenhouse Gas Costs Avoided'!$A$2:$I$32,9,FALSE)</f>
        <v>2.6567335747552212</v>
      </c>
      <c r="DA138" s="21">
        <f>BW138*VLOOKUP(AS$6,'Greenhouse Gas Costs Avoided'!$A$2:$I$32,9,FALSE)</f>
        <v>2.8688611394320973</v>
      </c>
      <c r="DB138" s="21">
        <f>BX138*VLOOKUP(AT$6,'Greenhouse Gas Costs Avoided'!$A$2:$I$32,9,FALSE)</f>
        <v>3.099327745676475</v>
      </c>
      <c r="DC138" s="21">
        <f>BY138*VLOOKUP(AU$6,'Greenhouse Gas Costs Avoided'!$A$2:$I$32,9,FALSE)</f>
        <v>3.3499798581359799</v>
      </c>
      <c r="DD138" s="21">
        <f>BZ138*VLOOKUP(AV$6,'Greenhouse Gas Costs Avoided'!$A$2:$I$32,9,FALSE)</f>
        <v>3.6223649492411436</v>
      </c>
      <c r="DE138" s="21">
        <f>CA138*VLOOKUP(AW$6,'Greenhouse Gas Costs Avoided'!$A$2:$I$32,9,FALSE)</f>
        <v>3.7503349159570667</v>
      </c>
      <c r="DF138" s="21">
        <f>CB138*VLOOKUP(AX$6,'Greenhouse Gas Costs Avoided'!$A$2:$I$32,9,FALSE)</f>
        <v>3.8836465958035138</v>
      </c>
      <c r="DG138" s="21">
        <f>CC138*VLOOKUP(AY$6,'Greenhouse Gas Costs Avoided'!$A$2:$I$32,9,FALSE)</f>
        <v>4.0219054692034097</v>
      </c>
      <c r="DH138" s="21">
        <f>CD138*VLOOKUP(AZ$6,'Greenhouse Gas Costs Avoided'!$A$2:$I$32,9,FALSE)</f>
        <v>4.1655593560070496</v>
      </c>
      <c r="DI138" s="21">
        <f>CE138*VLOOKUP(BA$6,'Greenhouse Gas Costs Avoided'!$A$2:$I$32,9,FALSE)</f>
        <v>4.3140109715809301</v>
      </c>
      <c r="DJ138" s="21">
        <f>CF138*VLOOKUP(BB$6,'Greenhouse Gas Costs Avoided'!$A$2:$I$32,9,FALSE)</f>
        <v>4.4692960059878768</v>
      </c>
      <c r="DK138" s="21">
        <f>CG138*VLOOKUP(BC$6,'Greenhouse Gas Costs Avoided'!$A$2:$I$32,9,FALSE)</f>
        <v>4.629447622014963</v>
      </c>
      <c r="DL138" s="21">
        <f>CH138*VLOOKUP(BD$6,'Greenhouse Gas Costs Avoided'!$A$2:$I$32,9,FALSE)</f>
        <v>4.7950749225184994</v>
      </c>
      <c r="DM138" s="21">
        <f>CI138*VLOOKUP(BE$6,'Greenhouse Gas Costs Avoided'!$A$2:$I$32,9,FALSE)</f>
        <v>4.9669648542748472</v>
      </c>
      <c r="DN138" s="21">
        <f>CJ138*VLOOKUP(BF$6,'Greenhouse Gas Costs Avoided'!$A$2:$I$32,9,FALSE)</f>
        <v>5.1456205009456273</v>
      </c>
      <c r="DO138" s="21">
        <f>CK138*VLOOKUP(BG$6,'Greenhouse Gas Costs Avoided'!$A$2:$I$32,9,FALSE)</f>
        <v>5.331082210275417</v>
      </c>
      <c r="DP138" s="21">
        <f>CL138*VLOOKUP(BH$6,'Greenhouse Gas Costs Avoided'!$A$2:$I$32,9,FALSE)</f>
        <v>5.5235531602164318</v>
      </c>
      <c r="DQ138" s="21">
        <f>CM138*VLOOKUP(BI$6,'Greenhouse Gas Costs Avoided'!$A$2:$I$32,9,FALSE)</f>
        <v>5.723032344191421</v>
      </c>
      <c r="DR138" s="21">
        <f>CN138*VLOOKUP(BJ$6,'Greenhouse Gas Costs Avoided'!$A$2:$I$32,9,FALSE)</f>
        <v>5.9298887220104266</v>
      </c>
      <c r="DS138" s="164">
        <f>CO138*VLOOKUP(BK$6,'Greenhouse Gas Costs Avoided'!$A$2:$I$32,9,FALSE)</f>
        <v>6.1439419431008639</v>
      </c>
    </row>
    <row r="139" spans="1:123" x14ac:dyDescent="0.35">
      <c r="A139" s="174">
        <v>133</v>
      </c>
      <c r="B139" s="12">
        <v>4</v>
      </c>
      <c r="C139" s="175">
        <v>2023</v>
      </c>
      <c r="E139" s="20">
        <v>0</v>
      </c>
      <c r="F139" s="21">
        <v>82.346532180449415</v>
      </c>
      <c r="G139" s="21">
        <v>84.002844861871253</v>
      </c>
      <c r="H139" s="21">
        <v>85.659157543293105</v>
      </c>
      <c r="I139" s="21">
        <v>86.918851036576825</v>
      </c>
      <c r="J139" s="21">
        <v>88.178544529860531</v>
      </c>
      <c r="K139" s="21">
        <v>89.438238023144251</v>
      </c>
      <c r="L139" s="21">
        <v>90.697931516427971</v>
      </c>
      <c r="M139" s="21">
        <v>91.95762500971172</v>
      </c>
      <c r="N139" s="21">
        <v>93.21731850299544</v>
      </c>
      <c r="O139" s="21">
        <v>94.47701199627916</v>
      </c>
      <c r="P139" s="21">
        <v>95.73670548956288</v>
      </c>
      <c r="Q139" s="21">
        <v>96.996398982846586</v>
      </c>
      <c r="R139" s="21">
        <v>98.25609247613032</v>
      </c>
      <c r="S139" s="21">
        <v>99.65157958594628</v>
      </c>
      <c r="T139" s="21">
        <v>101.04706669576224</v>
      </c>
      <c r="U139" s="21">
        <v>102.4425538055782</v>
      </c>
      <c r="V139" s="21">
        <v>103.83804091539416</v>
      </c>
      <c r="W139" s="21">
        <v>105.23352802521011</v>
      </c>
      <c r="X139" s="21">
        <v>106.47156953138905</v>
      </c>
      <c r="Y139" s="21">
        <v>107.709611037568</v>
      </c>
      <c r="Z139" s="21">
        <v>108.94765254374694</v>
      </c>
      <c r="AA139" s="21">
        <v>110.18569404992589</v>
      </c>
      <c r="AB139" s="21">
        <v>111.42373555610482</v>
      </c>
      <c r="AC139" s="21">
        <v>112.86811731331359</v>
      </c>
      <c r="AD139" s="21">
        <v>114.31249907052236</v>
      </c>
      <c r="AE139" s="21">
        <v>115.75688082773114</v>
      </c>
      <c r="AF139" s="21">
        <v>117.20126258493991</v>
      </c>
      <c r="AG139" s="22">
        <v>119.5319620819439</v>
      </c>
      <c r="AI139" s="20">
        <v>0</v>
      </c>
      <c r="AJ139" s="21">
        <v>5.2166744805659615</v>
      </c>
      <c r="AK139" s="21">
        <v>5.3216023247413169</v>
      </c>
      <c r="AL139" s="21">
        <v>5.4265301689166732</v>
      </c>
      <c r="AM139" s="21">
        <v>5.5063320831654474</v>
      </c>
      <c r="AN139" s="21">
        <v>5.5861339974142208</v>
      </c>
      <c r="AO139" s="21">
        <v>5.665935911662995</v>
      </c>
      <c r="AP139" s="21">
        <v>5.7457378259117702</v>
      </c>
      <c r="AQ139" s="21">
        <v>5.8255397401605462</v>
      </c>
      <c r="AR139" s="21">
        <v>5.9053416544093205</v>
      </c>
      <c r="AS139" s="21">
        <v>5.9851435686580947</v>
      </c>
      <c r="AT139" s="21">
        <v>6.0649454829068699</v>
      </c>
      <c r="AU139" s="21">
        <v>6.1447473971556432</v>
      </c>
      <c r="AV139" s="21">
        <v>6.2245493114044184</v>
      </c>
      <c r="AW139" s="21">
        <v>6.312953786990386</v>
      </c>
      <c r="AX139" s="21">
        <v>6.4013582625763545</v>
      </c>
      <c r="AY139" s="21">
        <v>6.4897627381623222</v>
      </c>
      <c r="AZ139" s="21">
        <v>6.5781672137482907</v>
      </c>
      <c r="BA139" s="21">
        <v>6.6665716893342575</v>
      </c>
      <c r="BB139" s="21">
        <v>6.7450019445028957</v>
      </c>
      <c r="BC139" s="21">
        <v>6.8234321996715348</v>
      </c>
      <c r="BD139" s="21">
        <v>6.901862454840173</v>
      </c>
      <c r="BE139" s="21">
        <v>6.9802927100088112</v>
      </c>
      <c r="BF139" s="21">
        <v>7.0587229651774486</v>
      </c>
      <c r="BG139" s="21">
        <v>7.1502249295408609</v>
      </c>
      <c r="BH139" s="21">
        <v>7.2417268939042723</v>
      </c>
      <c r="BI139" s="21">
        <v>7.3332288582676846</v>
      </c>
      <c r="BJ139" s="21">
        <v>7.424730822631096</v>
      </c>
      <c r="BK139" s="22">
        <v>7.5723812490175435</v>
      </c>
      <c r="BM139" s="163">
        <f>VLOOKUP(BM$6,'MonteCarlo Policy Paths'!$N$2:$S$31,$B139+1,FALSE)</f>
        <v>21.456887556927661</v>
      </c>
      <c r="BN139" s="21">
        <f>VLOOKUP(BN$6,'MonteCarlo Policy Paths'!$N$2:$S$31,$B139+1,FALSE)</f>
        <v>23.119081894670884</v>
      </c>
      <c r="BO139" s="21">
        <f>VLOOKUP(BO$6,'MonteCarlo Policy Paths'!$N$2:$S$31,$B139+1,FALSE)</f>
        <v>24.918982795429599</v>
      </c>
      <c r="BP139" s="21">
        <f>VLOOKUP(BP$6,'MonteCarlo Policy Paths'!$N$2:$S$31,$B139+1,FALSE)</f>
        <v>26.866510906830612</v>
      </c>
      <c r="BQ139" s="21">
        <f>VLOOKUP(BQ$6,'MonteCarlo Policy Paths'!$N$2:$S$31,$B139+1,FALSE)</f>
        <v>28.957808063155838</v>
      </c>
      <c r="BR139" s="21">
        <f>VLOOKUP(BR$6,'MonteCarlo Policy Paths'!$N$2:$S$31,$B139+1,FALSE)</f>
        <v>31.169773267386955</v>
      </c>
      <c r="BS139" s="21">
        <f>VLOOKUP(BS$6,'MonteCarlo Policy Paths'!$N$2:$S$31,$B139+1,FALSE)</f>
        <v>33.536503079259326</v>
      </c>
      <c r="BT139" s="21">
        <f>VLOOKUP(BT$6,'MonteCarlo Policy Paths'!$N$2:$S$31,$B139+1,FALSE)</f>
        <v>36.094562758542168</v>
      </c>
      <c r="BU139" s="21">
        <f>VLOOKUP(BU$6,'MonteCarlo Policy Paths'!$N$2:$S$31,$B139+1,FALSE)</f>
        <v>38.859796339203925</v>
      </c>
      <c r="BV139" s="21">
        <f>VLOOKUP(BV$6,'MonteCarlo Policy Paths'!$N$2:$S$31,$B139+1,FALSE)</f>
        <v>41.937214526892696</v>
      </c>
      <c r="BW139" s="21">
        <f>VLOOKUP(BW$6,'MonteCarlo Policy Paths'!$N$2:$S$31,$B139+1,FALSE)</f>
        <v>45.285702034805901</v>
      </c>
      <c r="BX139" s="21">
        <f>VLOOKUP(BX$6,'MonteCarlo Policy Paths'!$N$2:$S$31,$B139+1,FALSE)</f>
        <v>48.923675973628832</v>
      </c>
      <c r="BY139" s="21">
        <f>VLOOKUP(BY$6,'MonteCarlo Policy Paths'!$N$2:$S$31,$B139+1,FALSE)</f>
        <v>52.880283256992421</v>
      </c>
      <c r="BZ139" s="21">
        <f>VLOOKUP(BZ$6,'MonteCarlo Policy Paths'!$N$2:$S$31,$B139+1,FALSE)</f>
        <v>57.179951130409847</v>
      </c>
      <c r="CA139" s="21">
        <f>VLOOKUP(CA$6,'MonteCarlo Policy Paths'!$N$2:$S$31,$B139+1,FALSE)</f>
        <v>59.199989570907007</v>
      </c>
      <c r="CB139" s="21">
        <f>VLOOKUP(CB$6,'MonteCarlo Policy Paths'!$N$2:$S$31,$B139+1,FALSE)</f>
        <v>61.304348310445278</v>
      </c>
      <c r="CC139" s="21">
        <f>VLOOKUP(CC$6,'MonteCarlo Policy Paths'!$N$2:$S$31,$B139+1,FALSE)</f>
        <v>63.486799757257046</v>
      </c>
      <c r="CD139" s="21">
        <f>VLOOKUP(CD$6,'MonteCarlo Policy Paths'!$N$2:$S$31,$B139+1,FALSE)</f>
        <v>65.754412861465767</v>
      </c>
      <c r="CE139" s="21">
        <f>VLOOKUP(CE$6,'MonteCarlo Policy Paths'!$N$2:$S$31,$B139+1,FALSE)</f>
        <v>68.097759333367534</v>
      </c>
      <c r="CF139" s="21">
        <f>VLOOKUP(CF$6,'MonteCarlo Policy Paths'!$N$2:$S$31,$B139+1,FALSE)</f>
        <v>70.548973057852507</v>
      </c>
      <c r="CG139" s="21">
        <f>VLOOKUP(CG$6,'MonteCarlo Policy Paths'!$N$2:$S$31,$B139+1,FALSE)</f>
        <v>73.077007009761019</v>
      </c>
      <c r="CH139" s="21">
        <f>VLOOKUP(CH$6,'MonteCarlo Policy Paths'!$N$2:$S$31,$B139+1,FALSE)</f>
        <v>75.691476032446857</v>
      </c>
      <c r="CI139" s="21">
        <f>VLOOKUP(CI$6,'MonteCarlo Policy Paths'!$N$2:$S$31,$B139+1,FALSE)</f>
        <v>78.404802280730166</v>
      </c>
      <c r="CJ139" s="21">
        <f>VLOOKUP(CJ$6,'MonteCarlo Policy Paths'!$N$2:$S$31,$B139+1,FALSE)</f>
        <v>81.224927058038162</v>
      </c>
      <c r="CK139" s="21">
        <f>VLOOKUP(CK$6,'MonteCarlo Policy Paths'!$N$2:$S$31,$B139+1,FALSE)</f>
        <v>84.152487263770951</v>
      </c>
      <c r="CL139" s="21">
        <f>VLOOKUP(CL$6,'MonteCarlo Policy Paths'!$N$2:$S$31,$B139+1,FALSE)</f>
        <v>87.19069011352974</v>
      </c>
      <c r="CM139" s="21">
        <f>VLOOKUP(CM$6,'MonteCarlo Policy Paths'!$N$2:$S$31,$B139+1,FALSE)</f>
        <v>90.339519718236858</v>
      </c>
      <c r="CN139" s="21">
        <f>VLOOKUP(CN$6,'MonteCarlo Policy Paths'!$N$2:$S$31,$B139+1,FALSE)</f>
        <v>93.604800202242828</v>
      </c>
      <c r="CO139" s="164">
        <f>VLOOKUP(CO$6,'MonteCarlo Policy Paths'!$N$2:$S$31,$B139+1,FALSE)</f>
        <v>96.983684685934094</v>
      </c>
      <c r="CQ139" s="163">
        <f>BM139*VLOOKUP(AI$6,'Greenhouse Gas Costs Avoided'!$A$2:$I$32,9,FALSE)</f>
        <v>1.3592994724454583</v>
      </c>
      <c r="CR139" s="21">
        <f>BN139*VLOOKUP(AJ$6,'Greenhouse Gas Costs Avoided'!$A$2:$I$32,9,FALSE)</f>
        <v>1.4645999210963487</v>
      </c>
      <c r="CS139" s="21">
        <f>BO139*VLOOKUP(AK$6,'Greenhouse Gas Costs Avoided'!$A$2:$I$32,9,FALSE)</f>
        <v>1.5786241167474793</v>
      </c>
      <c r="CT139" s="21">
        <f>BP139*VLOOKUP(AL$6,'Greenhouse Gas Costs Avoided'!$A$2:$I$32,9,FALSE)</f>
        <v>1.7020005350363183</v>
      </c>
      <c r="CU139" s="21">
        <f>BQ139*VLOOKUP(AM$6,'Greenhouse Gas Costs Avoided'!$A$2:$I$32,9,FALSE)</f>
        <v>1.8344847601494692</v>
      </c>
      <c r="CV139" s="21">
        <f>BR139*VLOOKUP(AN$6,'Greenhouse Gas Costs Avoided'!$A$2:$I$32,9,FALSE)</f>
        <v>1.9746133378475101</v>
      </c>
      <c r="CW139" s="21">
        <f>BS139*VLOOKUP(AO$6,'Greenhouse Gas Costs Avoided'!$A$2:$I$32,9,FALSE)</f>
        <v>2.1245462941611284</v>
      </c>
      <c r="CX139" s="21">
        <f>BT139*VLOOKUP(AP$6,'Greenhouse Gas Costs Avoided'!$A$2:$I$32,9,FALSE)</f>
        <v>2.2866000479177169</v>
      </c>
      <c r="CY139" s="21">
        <f>BU139*VLOOKUP(AQ$6,'Greenhouse Gas Costs Avoided'!$A$2:$I$32,9,FALSE)</f>
        <v>2.4617783228380428</v>
      </c>
      <c r="CZ139" s="21">
        <f>BV139*VLOOKUP(AR$6,'Greenhouse Gas Costs Avoided'!$A$2:$I$32,9,FALSE)</f>
        <v>2.6567335747552212</v>
      </c>
      <c r="DA139" s="21">
        <f>BW139*VLOOKUP(AS$6,'Greenhouse Gas Costs Avoided'!$A$2:$I$32,9,FALSE)</f>
        <v>2.8688611394320973</v>
      </c>
      <c r="DB139" s="21">
        <f>BX139*VLOOKUP(AT$6,'Greenhouse Gas Costs Avoided'!$A$2:$I$32,9,FALSE)</f>
        <v>3.099327745676475</v>
      </c>
      <c r="DC139" s="21">
        <f>BY139*VLOOKUP(AU$6,'Greenhouse Gas Costs Avoided'!$A$2:$I$32,9,FALSE)</f>
        <v>3.3499798581359799</v>
      </c>
      <c r="DD139" s="21">
        <f>BZ139*VLOOKUP(AV$6,'Greenhouse Gas Costs Avoided'!$A$2:$I$32,9,FALSE)</f>
        <v>3.6223649492411436</v>
      </c>
      <c r="DE139" s="21">
        <f>CA139*VLOOKUP(AW$6,'Greenhouse Gas Costs Avoided'!$A$2:$I$32,9,FALSE)</f>
        <v>3.7503349159570667</v>
      </c>
      <c r="DF139" s="21">
        <f>CB139*VLOOKUP(AX$6,'Greenhouse Gas Costs Avoided'!$A$2:$I$32,9,FALSE)</f>
        <v>3.8836465958035138</v>
      </c>
      <c r="DG139" s="21">
        <f>CC139*VLOOKUP(AY$6,'Greenhouse Gas Costs Avoided'!$A$2:$I$32,9,FALSE)</f>
        <v>4.0219054692034097</v>
      </c>
      <c r="DH139" s="21">
        <f>CD139*VLOOKUP(AZ$6,'Greenhouse Gas Costs Avoided'!$A$2:$I$32,9,FALSE)</f>
        <v>4.1655593560070496</v>
      </c>
      <c r="DI139" s="21">
        <f>CE139*VLOOKUP(BA$6,'Greenhouse Gas Costs Avoided'!$A$2:$I$32,9,FALSE)</f>
        <v>4.3140109715809301</v>
      </c>
      <c r="DJ139" s="21">
        <f>CF139*VLOOKUP(BB$6,'Greenhouse Gas Costs Avoided'!$A$2:$I$32,9,FALSE)</f>
        <v>4.4692960059878768</v>
      </c>
      <c r="DK139" s="21">
        <f>CG139*VLOOKUP(BC$6,'Greenhouse Gas Costs Avoided'!$A$2:$I$32,9,FALSE)</f>
        <v>4.629447622014963</v>
      </c>
      <c r="DL139" s="21">
        <f>CH139*VLOOKUP(BD$6,'Greenhouse Gas Costs Avoided'!$A$2:$I$32,9,FALSE)</f>
        <v>4.7950749225184994</v>
      </c>
      <c r="DM139" s="21">
        <f>CI139*VLOOKUP(BE$6,'Greenhouse Gas Costs Avoided'!$A$2:$I$32,9,FALSE)</f>
        <v>4.9669648542748472</v>
      </c>
      <c r="DN139" s="21">
        <f>CJ139*VLOOKUP(BF$6,'Greenhouse Gas Costs Avoided'!$A$2:$I$32,9,FALSE)</f>
        <v>5.1456205009456273</v>
      </c>
      <c r="DO139" s="21">
        <f>CK139*VLOOKUP(BG$6,'Greenhouse Gas Costs Avoided'!$A$2:$I$32,9,FALSE)</f>
        <v>5.331082210275417</v>
      </c>
      <c r="DP139" s="21">
        <f>CL139*VLOOKUP(BH$6,'Greenhouse Gas Costs Avoided'!$A$2:$I$32,9,FALSE)</f>
        <v>5.5235531602164318</v>
      </c>
      <c r="DQ139" s="21">
        <f>CM139*VLOOKUP(BI$6,'Greenhouse Gas Costs Avoided'!$A$2:$I$32,9,FALSE)</f>
        <v>5.723032344191421</v>
      </c>
      <c r="DR139" s="21">
        <f>CN139*VLOOKUP(BJ$6,'Greenhouse Gas Costs Avoided'!$A$2:$I$32,9,FALSE)</f>
        <v>5.9298887220104266</v>
      </c>
      <c r="DS139" s="164">
        <f>CO139*VLOOKUP(BK$6,'Greenhouse Gas Costs Avoided'!$A$2:$I$32,9,FALSE)</f>
        <v>6.1439419431008639</v>
      </c>
    </row>
    <row r="140" spans="1:123" x14ac:dyDescent="0.35">
      <c r="A140" s="174">
        <v>134</v>
      </c>
      <c r="B140" s="12">
        <v>4</v>
      </c>
      <c r="C140" s="175">
        <v>2023</v>
      </c>
      <c r="E140" s="20">
        <v>0</v>
      </c>
      <c r="F140" s="21">
        <v>82.346532180449415</v>
      </c>
      <c r="G140" s="21">
        <v>84.002844861871253</v>
      </c>
      <c r="H140" s="21">
        <v>85.659157543293105</v>
      </c>
      <c r="I140" s="21">
        <v>86.918851036576825</v>
      </c>
      <c r="J140" s="21">
        <v>88.178544529860531</v>
      </c>
      <c r="K140" s="21">
        <v>89.438238023144251</v>
      </c>
      <c r="L140" s="21">
        <v>90.697931516427971</v>
      </c>
      <c r="M140" s="21">
        <v>91.95762500971172</v>
      </c>
      <c r="N140" s="21">
        <v>93.21731850299544</v>
      </c>
      <c r="O140" s="21">
        <v>94.47701199627916</v>
      </c>
      <c r="P140" s="21">
        <v>95.73670548956288</v>
      </c>
      <c r="Q140" s="21">
        <v>96.996398982846586</v>
      </c>
      <c r="R140" s="21">
        <v>98.25609247613032</v>
      </c>
      <c r="S140" s="21">
        <v>99.65157958594628</v>
      </c>
      <c r="T140" s="21">
        <v>101.04706669576224</v>
      </c>
      <c r="U140" s="21">
        <v>102.4425538055782</v>
      </c>
      <c r="V140" s="21">
        <v>103.83804091539416</v>
      </c>
      <c r="W140" s="21">
        <v>105.23352802521011</v>
      </c>
      <c r="X140" s="21">
        <v>106.47156953138905</v>
      </c>
      <c r="Y140" s="21">
        <v>107.709611037568</v>
      </c>
      <c r="Z140" s="21">
        <v>108.94765254374694</v>
      </c>
      <c r="AA140" s="21">
        <v>110.18569404992589</v>
      </c>
      <c r="AB140" s="21">
        <v>111.42373555610482</v>
      </c>
      <c r="AC140" s="21">
        <v>112.86811731331359</v>
      </c>
      <c r="AD140" s="21">
        <v>114.31249907052236</v>
      </c>
      <c r="AE140" s="21">
        <v>115.75688082773114</v>
      </c>
      <c r="AF140" s="21">
        <v>117.20126258493991</v>
      </c>
      <c r="AG140" s="22">
        <v>119.5319620819439</v>
      </c>
      <c r="AI140" s="20">
        <v>0</v>
      </c>
      <c r="AJ140" s="21">
        <v>5.2166744805659615</v>
      </c>
      <c r="AK140" s="21">
        <v>5.3216023247413169</v>
      </c>
      <c r="AL140" s="21">
        <v>5.4265301689166732</v>
      </c>
      <c r="AM140" s="21">
        <v>5.5063320831654474</v>
      </c>
      <c r="AN140" s="21">
        <v>5.5861339974142208</v>
      </c>
      <c r="AO140" s="21">
        <v>5.665935911662995</v>
      </c>
      <c r="AP140" s="21">
        <v>5.7457378259117702</v>
      </c>
      <c r="AQ140" s="21">
        <v>5.8255397401605462</v>
      </c>
      <c r="AR140" s="21">
        <v>5.9053416544093205</v>
      </c>
      <c r="AS140" s="21">
        <v>5.9851435686580947</v>
      </c>
      <c r="AT140" s="21">
        <v>6.0649454829068699</v>
      </c>
      <c r="AU140" s="21">
        <v>6.1447473971556432</v>
      </c>
      <c r="AV140" s="21">
        <v>6.2245493114044184</v>
      </c>
      <c r="AW140" s="21">
        <v>6.312953786990386</v>
      </c>
      <c r="AX140" s="21">
        <v>6.4013582625763545</v>
      </c>
      <c r="AY140" s="21">
        <v>6.4897627381623222</v>
      </c>
      <c r="AZ140" s="21">
        <v>6.5781672137482907</v>
      </c>
      <c r="BA140" s="21">
        <v>6.6665716893342575</v>
      </c>
      <c r="BB140" s="21">
        <v>6.7450019445028957</v>
      </c>
      <c r="BC140" s="21">
        <v>6.8234321996715348</v>
      </c>
      <c r="BD140" s="21">
        <v>6.901862454840173</v>
      </c>
      <c r="BE140" s="21">
        <v>6.9802927100088112</v>
      </c>
      <c r="BF140" s="21">
        <v>7.0587229651774486</v>
      </c>
      <c r="BG140" s="21">
        <v>7.1502249295408609</v>
      </c>
      <c r="BH140" s="21">
        <v>7.2417268939042723</v>
      </c>
      <c r="BI140" s="21">
        <v>7.3332288582676846</v>
      </c>
      <c r="BJ140" s="21">
        <v>7.424730822631096</v>
      </c>
      <c r="BK140" s="22">
        <v>7.5723812490175435</v>
      </c>
      <c r="BM140" s="163">
        <f>VLOOKUP(BM$6,'MonteCarlo Policy Paths'!$N$2:$S$31,$B140+1,FALSE)</f>
        <v>21.456887556927661</v>
      </c>
      <c r="BN140" s="21">
        <f>VLOOKUP(BN$6,'MonteCarlo Policy Paths'!$N$2:$S$31,$B140+1,FALSE)</f>
        <v>23.119081894670884</v>
      </c>
      <c r="BO140" s="21">
        <f>VLOOKUP(BO$6,'MonteCarlo Policy Paths'!$N$2:$S$31,$B140+1,FALSE)</f>
        <v>24.918982795429599</v>
      </c>
      <c r="BP140" s="21">
        <f>VLOOKUP(BP$6,'MonteCarlo Policy Paths'!$N$2:$S$31,$B140+1,FALSE)</f>
        <v>26.866510906830612</v>
      </c>
      <c r="BQ140" s="21">
        <f>VLOOKUP(BQ$6,'MonteCarlo Policy Paths'!$N$2:$S$31,$B140+1,FALSE)</f>
        <v>28.957808063155838</v>
      </c>
      <c r="BR140" s="21">
        <f>VLOOKUP(BR$6,'MonteCarlo Policy Paths'!$N$2:$S$31,$B140+1,FALSE)</f>
        <v>31.169773267386955</v>
      </c>
      <c r="BS140" s="21">
        <f>VLOOKUP(BS$6,'MonteCarlo Policy Paths'!$N$2:$S$31,$B140+1,FALSE)</f>
        <v>33.536503079259326</v>
      </c>
      <c r="BT140" s="21">
        <f>VLOOKUP(BT$6,'MonteCarlo Policy Paths'!$N$2:$S$31,$B140+1,FALSE)</f>
        <v>36.094562758542168</v>
      </c>
      <c r="BU140" s="21">
        <f>VLOOKUP(BU$6,'MonteCarlo Policy Paths'!$N$2:$S$31,$B140+1,FALSE)</f>
        <v>38.859796339203925</v>
      </c>
      <c r="BV140" s="21">
        <f>VLOOKUP(BV$6,'MonteCarlo Policy Paths'!$N$2:$S$31,$B140+1,FALSE)</f>
        <v>41.937214526892696</v>
      </c>
      <c r="BW140" s="21">
        <f>VLOOKUP(BW$6,'MonteCarlo Policy Paths'!$N$2:$S$31,$B140+1,FALSE)</f>
        <v>45.285702034805901</v>
      </c>
      <c r="BX140" s="21">
        <f>VLOOKUP(BX$6,'MonteCarlo Policy Paths'!$N$2:$S$31,$B140+1,FALSE)</f>
        <v>48.923675973628832</v>
      </c>
      <c r="BY140" s="21">
        <f>VLOOKUP(BY$6,'MonteCarlo Policy Paths'!$N$2:$S$31,$B140+1,FALSE)</f>
        <v>52.880283256992421</v>
      </c>
      <c r="BZ140" s="21">
        <f>VLOOKUP(BZ$6,'MonteCarlo Policy Paths'!$N$2:$S$31,$B140+1,FALSE)</f>
        <v>57.179951130409847</v>
      </c>
      <c r="CA140" s="21">
        <f>VLOOKUP(CA$6,'MonteCarlo Policy Paths'!$N$2:$S$31,$B140+1,FALSE)</f>
        <v>59.199989570907007</v>
      </c>
      <c r="CB140" s="21">
        <f>VLOOKUP(CB$6,'MonteCarlo Policy Paths'!$N$2:$S$31,$B140+1,FALSE)</f>
        <v>61.304348310445278</v>
      </c>
      <c r="CC140" s="21">
        <f>VLOOKUP(CC$6,'MonteCarlo Policy Paths'!$N$2:$S$31,$B140+1,FALSE)</f>
        <v>63.486799757257046</v>
      </c>
      <c r="CD140" s="21">
        <f>VLOOKUP(CD$6,'MonteCarlo Policy Paths'!$N$2:$S$31,$B140+1,FALSE)</f>
        <v>65.754412861465767</v>
      </c>
      <c r="CE140" s="21">
        <f>VLOOKUP(CE$6,'MonteCarlo Policy Paths'!$N$2:$S$31,$B140+1,FALSE)</f>
        <v>68.097759333367534</v>
      </c>
      <c r="CF140" s="21">
        <f>VLOOKUP(CF$6,'MonteCarlo Policy Paths'!$N$2:$S$31,$B140+1,FALSE)</f>
        <v>70.548973057852507</v>
      </c>
      <c r="CG140" s="21">
        <f>VLOOKUP(CG$6,'MonteCarlo Policy Paths'!$N$2:$S$31,$B140+1,FALSE)</f>
        <v>73.077007009761019</v>
      </c>
      <c r="CH140" s="21">
        <f>VLOOKUP(CH$6,'MonteCarlo Policy Paths'!$N$2:$S$31,$B140+1,FALSE)</f>
        <v>75.691476032446857</v>
      </c>
      <c r="CI140" s="21">
        <f>VLOOKUP(CI$6,'MonteCarlo Policy Paths'!$N$2:$S$31,$B140+1,FALSE)</f>
        <v>78.404802280730166</v>
      </c>
      <c r="CJ140" s="21">
        <f>VLOOKUP(CJ$6,'MonteCarlo Policy Paths'!$N$2:$S$31,$B140+1,FALSE)</f>
        <v>81.224927058038162</v>
      </c>
      <c r="CK140" s="21">
        <f>VLOOKUP(CK$6,'MonteCarlo Policy Paths'!$N$2:$S$31,$B140+1,FALSE)</f>
        <v>84.152487263770951</v>
      </c>
      <c r="CL140" s="21">
        <f>VLOOKUP(CL$6,'MonteCarlo Policy Paths'!$N$2:$S$31,$B140+1,FALSE)</f>
        <v>87.19069011352974</v>
      </c>
      <c r="CM140" s="21">
        <f>VLOOKUP(CM$6,'MonteCarlo Policy Paths'!$N$2:$S$31,$B140+1,FALSE)</f>
        <v>90.339519718236858</v>
      </c>
      <c r="CN140" s="21">
        <f>VLOOKUP(CN$6,'MonteCarlo Policy Paths'!$N$2:$S$31,$B140+1,FALSE)</f>
        <v>93.604800202242828</v>
      </c>
      <c r="CO140" s="164">
        <f>VLOOKUP(CO$6,'MonteCarlo Policy Paths'!$N$2:$S$31,$B140+1,FALSE)</f>
        <v>96.983684685934094</v>
      </c>
      <c r="CQ140" s="163">
        <f>BM140*VLOOKUP(AI$6,'Greenhouse Gas Costs Avoided'!$A$2:$I$32,9,FALSE)</f>
        <v>1.3592994724454583</v>
      </c>
      <c r="CR140" s="21">
        <f>BN140*VLOOKUP(AJ$6,'Greenhouse Gas Costs Avoided'!$A$2:$I$32,9,FALSE)</f>
        <v>1.4645999210963487</v>
      </c>
      <c r="CS140" s="21">
        <f>BO140*VLOOKUP(AK$6,'Greenhouse Gas Costs Avoided'!$A$2:$I$32,9,FALSE)</f>
        <v>1.5786241167474793</v>
      </c>
      <c r="CT140" s="21">
        <f>BP140*VLOOKUP(AL$6,'Greenhouse Gas Costs Avoided'!$A$2:$I$32,9,FALSE)</f>
        <v>1.7020005350363183</v>
      </c>
      <c r="CU140" s="21">
        <f>BQ140*VLOOKUP(AM$6,'Greenhouse Gas Costs Avoided'!$A$2:$I$32,9,FALSE)</f>
        <v>1.8344847601494692</v>
      </c>
      <c r="CV140" s="21">
        <f>BR140*VLOOKUP(AN$6,'Greenhouse Gas Costs Avoided'!$A$2:$I$32,9,FALSE)</f>
        <v>1.9746133378475101</v>
      </c>
      <c r="CW140" s="21">
        <f>BS140*VLOOKUP(AO$6,'Greenhouse Gas Costs Avoided'!$A$2:$I$32,9,FALSE)</f>
        <v>2.1245462941611284</v>
      </c>
      <c r="CX140" s="21">
        <f>BT140*VLOOKUP(AP$6,'Greenhouse Gas Costs Avoided'!$A$2:$I$32,9,FALSE)</f>
        <v>2.2866000479177169</v>
      </c>
      <c r="CY140" s="21">
        <f>BU140*VLOOKUP(AQ$6,'Greenhouse Gas Costs Avoided'!$A$2:$I$32,9,FALSE)</f>
        <v>2.4617783228380428</v>
      </c>
      <c r="CZ140" s="21">
        <f>BV140*VLOOKUP(AR$6,'Greenhouse Gas Costs Avoided'!$A$2:$I$32,9,FALSE)</f>
        <v>2.6567335747552212</v>
      </c>
      <c r="DA140" s="21">
        <f>BW140*VLOOKUP(AS$6,'Greenhouse Gas Costs Avoided'!$A$2:$I$32,9,FALSE)</f>
        <v>2.8688611394320973</v>
      </c>
      <c r="DB140" s="21">
        <f>BX140*VLOOKUP(AT$6,'Greenhouse Gas Costs Avoided'!$A$2:$I$32,9,FALSE)</f>
        <v>3.099327745676475</v>
      </c>
      <c r="DC140" s="21">
        <f>BY140*VLOOKUP(AU$6,'Greenhouse Gas Costs Avoided'!$A$2:$I$32,9,FALSE)</f>
        <v>3.3499798581359799</v>
      </c>
      <c r="DD140" s="21">
        <f>BZ140*VLOOKUP(AV$6,'Greenhouse Gas Costs Avoided'!$A$2:$I$32,9,FALSE)</f>
        <v>3.6223649492411436</v>
      </c>
      <c r="DE140" s="21">
        <f>CA140*VLOOKUP(AW$6,'Greenhouse Gas Costs Avoided'!$A$2:$I$32,9,FALSE)</f>
        <v>3.7503349159570667</v>
      </c>
      <c r="DF140" s="21">
        <f>CB140*VLOOKUP(AX$6,'Greenhouse Gas Costs Avoided'!$A$2:$I$32,9,FALSE)</f>
        <v>3.8836465958035138</v>
      </c>
      <c r="DG140" s="21">
        <f>CC140*VLOOKUP(AY$6,'Greenhouse Gas Costs Avoided'!$A$2:$I$32,9,FALSE)</f>
        <v>4.0219054692034097</v>
      </c>
      <c r="DH140" s="21">
        <f>CD140*VLOOKUP(AZ$6,'Greenhouse Gas Costs Avoided'!$A$2:$I$32,9,FALSE)</f>
        <v>4.1655593560070496</v>
      </c>
      <c r="DI140" s="21">
        <f>CE140*VLOOKUP(BA$6,'Greenhouse Gas Costs Avoided'!$A$2:$I$32,9,FALSE)</f>
        <v>4.3140109715809301</v>
      </c>
      <c r="DJ140" s="21">
        <f>CF140*VLOOKUP(BB$6,'Greenhouse Gas Costs Avoided'!$A$2:$I$32,9,FALSE)</f>
        <v>4.4692960059878768</v>
      </c>
      <c r="DK140" s="21">
        <f>CG140*VLOOKUP(BC$6,'Greenhouse Gas Costs Avoided'!$A$2:$I$32,9,FALSE)</f>
        <v>4.629447622014963</v>
      </c>
      <c r="DL140" s="21">
        <f>CH140*VLOOKUP(BD$6,'Greenhouse Gas Costs Avoided'!$A$2:$I$32,9,FALSE)</f>
        <v>4.7950749225184994</v>
      </c>
      <c r="DM140" s="21">
        <f>CI140*VLOOKUP(BE$6,'Greenhouse Gas Costs Avoided'!$A$2:$I$32,9,FALSE)</f>
        <v>4.9669648542748472</v>
      </c>
      <c r="DN140" s="21">
        <f>CJ140*VLOOKUP(BF$6,'Greenhouse Gas Costs Avoided'!$A$2:$I$32,9,FALSE)</f>
        <v>5.1456205009456273</v>
      </c>
      <c r="DO140" s="21">
        <f>CK140*VLOOKUP(BG$6,'Greenhouse Gas Costs Avoided'!$A$2:$I$32,9,FALSE)</f>
        <v>5.331082210275417</v>
      </c>
      <c r="DP140" s="21">
        <f>CL140*VLOOKUP(BH$6,'Greenhouse Gas Costs Avoided'!$A$2:$I$32,9,FALSE)</f>
        <v>5.5235531602164318</v>
      </c>
      <c r="DQ140" s="21">
        <f>CM140*VLOOKUP(BI$6,'Greenhouse Gas Costs Avoided'!$A$2:$I$32,9,FALSE)</f>
        <v>5.723032344191421</v>
      </c>
      <c r="DR140" s="21">
        <f>CN140*VLOOKUP(BJ$6,'Greenhouse Gas Costs Avoided'!$A$2:$I$32,9,FALSE)</f>
        <v>5.9298887220104266</v>
      </c>
      <c r="DS140" s="164">
        <f>CO140*VLOOKUP(BK$6,'Greenhouse Gas Costs Avoided'!$A$2:$I$32,9,FALSE)</f>
        <v>6.1439419431008639</v>
      </c>
    </row>
    <row r="141" spans="1:123" x14ac:dyDescent="0.35">
      <c r="A141" s="174">
        <v>135</v>
      </c>
      <c r="B141" s="12">
        <v>1</v>
      </c>
      <c r="C141" s="175">
        <v>2023</v>
      </c>
      <c r="E141" s="20">
        <v>0</v>
      </c>
      <c r="F141" s="21">
        <v>82.346532180449415</v>
      </c>
      <c r="G141" s="21">
        <v>84.002844861871253</v>
      </c>
      <c r="H141" s="21">
        <v>85.659157543293105</v>
      </c>
      <c r="I141" s="21">
        <v>86.918851036576825</v>
      </c>
      <c r="J141" s="21">
        <v>88.178544529860531</v>
      </c>
      <c r="K141" s="21">
        <v>89.438238023144251</v>
      </c>
      <c r="L141" s="21">
        <v>90.697931516427971</v>
      </c>
      <c r="M141" s="21">
        <v>91.95762500971172</v>
      </c>
      <c r="N141" s="21">
        <v>93.21731850299544</v>
      </c>
      <c r="O141" s="21">
        <v>94.47701199627916</v>
      </c>
      <c r="P141" s="21">
        <v>95.73670548956288</v>
      </c>
      <c r="Q141" s="21">
        <v>96.996398982846586</v>
      </c>
      <c r="R141" s="21">
        <v>98.25609247613032</v>
      </c>
      <c r="S141" s="21">
        <v>99.65157958594628</v>
      </c>
      <c r="T141" s="21">
        <v>101.04706669576224</v>
      </c>
      <c r="U141" s="21">
        <v>102.4425538055782</v>
      </c>
      <c r="V141" s="21">
        <v>103.83804091539416</v>
      </c>
      <c r="W141" s="21">
        <v>105.23352802521011</v>
      </c>
      <c r="X141" s="21">
        <v>106.47156953138905</v>
      </c>
      <c r="Y141" s="21">
        <v>107.709611037568</v>
      </c>
      <c r="Z141" s="21">
        <v>108.94765254374694</v>
      </c>
      <c r="AA141" s="21">
        <v>110.18569404992589</v>
      </c>
      <c r="AB141" s="21">
        <v>111.42373555610482</v>
      </c>
      <c r="AC141" s="21">
        <v>112.86811731331359</v>
      </c>
      <c r="AD141" s="21">
        <v>114.31249907052236</v>
      </c>
      <c r="AE141" s="21">
        <v>115.75688082773114</v>
      </c>
      <c r="AF141" s="21">
        <v>117.20126258493991</v>
      </c>
      <c r="AG141" s="22">
        <v>118.64564434214866</v>
      </c>
      <c r="AI141" s="20">
        <v>0</v>
      </c>
      <c r="AJ141" s="21">
        <v>5.2166744805659615</v>
      </c>
      <c r="AK141" s="21">
        <v>5.3216023247413169</v>
      </c>
      <c r="AL141" s="21">
        <v>5.4265301689166732</v>
      </c>
      <c r="AM141" s="21">
        <v>5.5063320831654474</v>
      </c>
      <c r="AN141" s="21">
        <v>5.5861339974142208</v>
      </c>
      <c r="AO141" s="21">
        <v>5.665935911662995</v>
      </c>
      <c r="AP141" s="21">
        <v>5.7457378259117702</v>
      </c>
      <c r="AQ141" s="21">
        <v>5.8255397401605462</v>
      </c>
      <c r="AR141" s="21">
        <v>5.9053416544093205</v>
      </c>
      <c r="AS141" s="21">
        <v>5.9851435686580947</v>
      </c>
      <c r="AT141" s="21">
        <v>6.0649454829068699</v>
      </c>
      <c r="AU141" s="21">
        <v>6.1447473971556432</v>
      </c>
      <c r="AV141" s="21">
        <v>6.2245493114044184</v>
      </c>
      <c r="AW141" s="21">
        <v>6.312953786990386</v>
      </c>
      <c r="AX141" s="21">
        <v>6.4013582625763545</v>
      </c>
      <c r="AY141" s="21">
        <v>6.4897627381623222</v>
      </c>
      <c r="AZ141" s="21">
        <v>6.5781672137482907</v>
      </c>
      <c r="BA141" s="21">
        <v>6.6665716893342575</v>
      </c>
      <c r="BB141" s="21">
        <v>6.7450019445028957</v>
      </c>
      <c r="BC141" s="21">
        <v>6.8234321996715348</v>
      </c>
      <c r="BD141" s="21">
        <v>6.901862454840173</v>
      </c>
      <c r="BE141" s="21">
        <v>6.9802927100088112</v>
      </c>
      <c r="BF141" s="21">
        <v>7.0587229651774486</v>
      </c>
      <c r="BG141" s="21">
        <v>7.1502249295408609</v>
      </c>
      <c r="BH141" s="21">
        <v>7.2417268939042723</v>
      </c>
      <c r="BI141" s="21">
        <v>7.3332288582676846</v>
      </c>
      <c r="BJ141" s="21">
        <v>7.424730822631096</v>
      </c>
      <c r="BK141" s="22">
        <v>7.5162327869945065</v>
      </c>
      <c r="BM141" s="163">
        <f>VLOOKUP(BM$6,'MonteCarlo Policy Paths'!$N$2:$S$31,$B141+1,FALSE)</f>
        <v>18.946072246720579</v>
      </c>
      <c r="BN141" s="21">
        <f>VLOOKUP(BN$6,'MonteCarlo Policy Paths'!$N$2:$S$31,$B141+1,FALSE)</f>
        <v>19.920985834119051</v>
      </c>
      <c r="BO141" s="21">
        <f>VLOOKUP(BO$6,'MonteCarlo Policy Paths'!$N$2:$S$31,$B141+1,FALSE)</f>
        <v>20.944710352814074</v>
      </c>
      <c r="BP141" s="21">
        <f>VLOOKUP(BP$6,'MonteCarlo Policy Paths'!$N$2:$S$31,$B141+1,FALSE)</f>
        <v>22.017919567056939</v>
      </c>
      <c r="BQ141" s="21">
        <f>VLOOKUP(BQ$6,'MonteCarlo Policy Paths'!$N$2:$S$31,$B141+1,FALSE)</f>
        <v>23.125382269476081</v>
      </c>
      <c r="BR141" s="21">
        <f>VLOOKUP(BR$6,'MonteCarlo Policy Paths'!$N$2:$S$31,$B141+1,FALSE)</f>
        <v>24.222533249319248</v>
      </c>
      <c r="BS141" s="21">
        <f>VLOOKUP(BS$6,'MonteCarlo Policy Paths'!$N$2:$S$31,$B141+1,FALSE)</f>
        <v>25.344600035724898</v>
      </c>
      <c r="BT141" s="21">
        <f>VLOOKUP(BT$6,'MonteCarlo Policy Paths'!$N$2:$S$31,$B141+1,FALSE)</f>
        <v>26.511875533452777</v>
      </c>
      <c r="BU141" s="21">
        <f>VLOOKUP(BU$6,'MonteCarlo Policy Paths'!$N$2:$S$31,$B141+1,FALSE)</f>
        <v>27.727543772426976</v>
      </c>
      <c r="BV141" s="21">
        <f>VLOOKUP(BV$6,'MonteCarlo Policy Paths'!$N$2:$S$31,$B141+1,FALSE)</f>
        <v>29.105872242644537</v>
      </c>
      <c r="BW141" s="21">
        <f>VLOOKUP(BW$6,'MonteCarlo Policy Paths'!$N$2:$S$31,$B141+1,FALSE)</f>
        <v>30.561165854776764</v>
      </c>
      <c r="BX141" s="21">
        <f>VLOOKUP(BX$6,'MonteCarlo Policy Paths'!$N$2:$S$31,$B141+1,FALSE)</f>
        <v>32.089224147515601</v>
      </c>
      <c r="BY141" s="21">
        <f>VLOOKUP(BY$6,'MonteCarlo Policy Paths'!$N$2:$S$31,$B141+1,FALSE)</f>
        <v>33.693685354891386</v>
      </c>
      <c r="BZ141" s="21">
        <f>VLOOKUP(BZ$6,'MonteCarlo Policy Paths'!$N$2:$S$31,$B141+1,FALSE)</f>
        <v>35.378369622635958</v>
      </c>
      <c r="CA141" s="21">
        <f>VLOOKUP(CA$6,'MonteCarlo Policy Paths'!$N$2:$S$31,$B141+1,FALSE)</f>
        <v>37.147288103767757</v>
      </c>
      <c r="CB141" s="21">
        <f>VLOOKUP(CB$6,'MonteCarlo Policy Paths'!$N$2:$S$31,$B141+1,FALSE)</f>
        <v>39.004652508956148</v>
      </c>
      <c r="CC141" s="21">
        <f>VLOOKUP(CC$6,'MonteCarlo Policy Paths'!$N$2:$S$31,$B141+1,FALSE)</f>
        <v>40.954885134403959</v>
      </c>
      <c r="CD141" s="21">
        <f>VLOOKUP(CD$6,'MonteCarlo Policy Paths'!$N$2:$S$31,$B141+1,FALSE)</f>
        <v>43.002629391124159</v>
      </c>
      <c r="CE141" s="21">
        <f>VLOOKUP(CE$6,'MonteCarlo Policy Paths'!$N$2:$S$31,$B141+1,FALSE)</f>
        <v>45.152760860680367</v>
      </c>
      <c r="CF141" s="21">
        <f>VLOOKUP(CF$6,'MonteCarlo Policy Paths'!$N$2:$S$31,$B141+1,FALSE)</f>
        <v>47.410398903714388</v>
      </c>
      <c r="CG141" s="21">
        <f>VLOOKUP(CG$6,'MonteCarlo Policy Paths'!$N$2:$S$31,$B141+1,FALSE)</f>
        <v>49.780918848900107</v>
      </c>
      <c r="CH141" s="21">
        <f>VLOOKUP(CH$6,'MonteCarlo Policy Paths'!$N$2:$S$31,$B141+1,FALSE)</f>
        <v>52.269964791345117</v>
      </c>
      <c r="CI141" s="21">
        <f>VLOOKUP(CI$6,'MonteCarlo Policy Paths'!$N$2:$S$31,$B141+1,FALSE)</f>
        <v>54.883463030912374</v>
      </c>
      <c r="CJ141" s="21">
        <f>VLOOKUP(CJ$6,'MonteCarlo Policy Paths'!$N$2:$S$31,$B141+1,FALSE)</f>
        <v>57.627636182457998</v>
      </c>
      <c r="CK141" s="21">
        <f>VLOOKUP(CK$6,'MonteCarlo Policy Paths'!$N$2:$S$31,$B141+1,FALSE)</f>
        <v>60.509017991580897</v>
      </c>
      <c r="CL141" s="21">
        <f>VLOOKUP(CL$6,'MonteCarlo Policy Paths'!$N$2:$S$31,$B141+1,FALSE)</f>
        <v>63.534468891159946</v>
      </c>
      <c r="CM141" s="21">
        <f>VLOOKUP(CM$6,'MonteCarlo Policy Paths'!$N$2:$S$31,$B141+1,FALSE)</f>
        <v>66.711192335717939</v>
      </c>
      <c r="CN141" s="21">
        <f>VLOOKUP(CN$6,'MonteCarlo Policy Paths'!$N$2:$S$31,$B141+1,FALSE)</f>
        <v>70.04675195250384</v>
      </c>
      <c r="CO141" s="164">
        <f>VLOOKUP(CO$6,'MonteCarlo Policy Paths'!$N$2:$S$31,$B141+1,FALSE)</f>
        <v>73.54908955012904</v>
      </c>
      <c r="CQ141" s="163">
        <f>BM141*VLOOKUP(AI$6,'Greenhouse Gas Costs Avoided'!$A$2:$I$32,9,FALSE)</f>
        <v>1.2002386619007086</v>
      </c>
      <c r="CR141" s="21">
        <f>BN141*VLOOKUP(AJ$6,'Greenhouse Gas Costs Avoided'!$A$2:$I$32,9,FALSE)</f>
        <v>1.2619996941806579</v>
      </c>
      <c r="CS141" s="21">
        <f>BO141*VLOOKUP(AK$6,'Greenhouse Gas Costs Avoided'!$A$2:$I$32,9,FALSE)</f>
        <v>1.3268529118013257</v>
      </c>
      <c r="CT141" s="21">
        <f>BP141*VLOOKUP(AL$6,'Greenhouse Gas Costs Avoided'!$A$2:$I$32,9,FALSE)</f>
        <v>1.3948409979053111</v>
      </c>
      <c r="CU141" s="21">
        <f>BQ141*VLOOKUP(AM$6,'Greenhouse Gas Costs Avoided'!$A$2:$I$32,9,FALSE)</f>
        <v>1.464999051498006</v>
      </c>
      <c r="CV141" s="21">
        <f>BR141*VLOOKUP(AN$6,'Greenhouse Gas Costs Avoided'!$A$2:$I$32,9,FALSE)</f>
        <v>1.5345038547523033</v>
      </c>
      <c r="CW141" s="21">
        <f>BS141*VLOOKUP(AO$6,'Greenhouse Gas Costs Avoided'!$A$2:$I$32,9,FALSE)</f>
        <v>1.6055870809081549</v>
      </c>
      <c r="CX141" s="21">
        <f>BT141*VLOOKUP(AP$6,'Greenhouse Gas Costs Avoided'!$A$2:$I$32,9,FALSE)</f>
        <v>1.6795342908215394</v>
      </c>
      <c r="CY141" s="21">
        <f>BU141*VLOOKUP(AQ$6,'Greenhouse Gas Costs Avoided'!$A$2:$I$32,9,FALSE)</f>
        <v>1.7565471936259263</v>
      </c>
      <c r="CZ141" s="21">
        <f>BV141*VLOOKUP(AR$6,'Greenhouse Gas Costs Avoided'!$A$2:$I$32,9,FALSE)</f>
        <v>1.8438646648785721</v>
      </c>
      <c r="DA141" s="21">
        <f>BW141*VLOOKUP(AS$6,'Greenhouse Gas Costs Avoided'!$A$2:$I$32,9,FALSE)</f>
        <v>1.9360578981225007</v>
      </c>
      <c r="DB141" s="21">
        <f>BX141*VLOOKUP(AT$6,'Greenhouse Gas Costs Avoided'!$A$2:$I$32,9,FALSE)</f>
        <v>2.0328607930286258</v>
      </c>
      <c r="DC141" s="21">
        <f>BY141*VLOOKUP(AU$6,'Greenhouse Gas Costs Avoided'!$A$2:$I$32,9,FALSE)</f>
        <v>2.1345038326800574</v>
      </c>
      <c r="DD141" s="21">
        <f>BZ141*VLOOKUP(AV$6,'Greenhouse Gas Costs Avoided'!$A$2:$I$32,9,FALSE)</f>
        <v>2.2412290243140602</v>
      </c>
      <c r="DE141" s="21">
        <f>CA141*VLOOKUP(AW$6,'Greenhouse Gas Costs Avoided'!$A$2:$I$32,9,FALSE)</f>
        <v>2.3532904755297634</v>
      </c>
      <c r="DF141" s="21">
        <f>CB141*VLOOKUP(AX$6,'Greenhouse Gas Costs Avoided'!$A$2:$I$32,9,FALSE)</f>
        <v>2.4709549993062518</v>
      </c>
      <c r="DG141" s="21">
        <f>CC141*VLOOKUP(AY$6,'Greenhouse Gas Costs Avoided'!$A$2:$I$32,9,FALSE)</f>
        <v>2.5945027492715647</v>
      </c>
      <c r="DH141" s="21">
        <f>CD141*VLOOKUP(AZ$6,'Greenhouse Gas Costs Avoided'!$A$2:$I$32,9,FALSE)</f>
        <v>2.724227886735143</v>
      </c>
      <c r="DI141" s="21">
        <f>CE141*VLOOKUP(BA$6,'Greenhouse Gas Costs Avoided'!$A$2:$I$32,9,FALSE)</f>
        <v>2.8604392810719004</v>
      </c>
      <c r="DJ141" s="21">
        <f>CF141*VLOOKUP(BB$6,'Greenhouse Gas Costs Avoided'!$A$2:$I$32,9,FALSE)</f>
        <v>3.0034612451254952</v>
      </c>
      <c r="DK141" s="21">
        <f>CG141*VLOOKUP(BC$6,'Greenhouse Gas Costs Avoided'!$A$2:$I$32,9,FALSE)</f>
        <v>3.1536343073817701</v>
      </c>
      <c r="DL141" s="21">
        <f>CH141*VLOOKUP(BD$6,'Greenhouse Gas Costs Avoided'!$A$2:$I$32,9,FALSE)</f>
        <v>3.3113160227508591</v>
      </c>
      <c r="DM141" s="21">
        <f>CI141*VLOOKUP(BE$6,'Greenhouse Gas Costs Avoided'!$A$2:$I$32,9,FALSE)</f>
        <v>3.4768818238884021</v>
      </c>
      <c r="DN141" s="21">
        <f>CJ141*VLOOKUP(BF$6,'Greenhouse Gas Costs Avoided'!$A$2:$I$32,9,FALSE)</f>
        <v>3.6507259150828224</v>
      </c>
      <c r="DO141" s="21">
        <f>CK141*VLOOKUP(BG$6,'Greenhouse Gas Costs Avoided'!$A$2:$I$32,9,FALSE)</f>
        <v>3.8332622108369634</v>
      </c>
      <c r="DP141" s="21">
        <f>CL141*VLOOKUP(BH$6,'Greenhouse Gas Costs Avoided'!$A$2:$I$32,9,FALSE)</f>
        <v>4.0249253213788121</v>
      </c>
      <c r="DQ141" s="21">
        <f>CM141*VLOOKUP(BI$6,'Greenhouse Gas Costs Avoided'!$A$2:$I$32,9,FALSE)</f>
        <v>4.2261715874477526</v>
      </c>
      <c r="DR141" s="21">
        <f>CN141*VLOOKUP(BJ$6,'Greenhouse Gas Costs Avoided'!$A$2:$I$32,9,FALSE)</f>
        <v>4.4374801668201398</v>
      </c>
      <c r="DS141" s="164">
        <f>CO141*VLOOKUP(BK$6,'Greenhouse Gas Costs Avoided'!$A$2:$I$32,9,FALSE)</f>
        <v>4.6593541751611474</v>
      </c>
    </row>
    <row r="142" spans="1:123" x14ac:dyDescent="0.35">
      <c r="A142" s="174">
        <v>136</v>
      </c>
      <c r="B142" s="12">
        <v>3</v>
      </c>
      <c r="C142" s="175">
        <v>2023</v>
      </c>
      <c r="E142" s="20">
        <v>0</v>
      </c>
      <c r="F142" s="21">
        <v>82.346532180449415</v>
      </c>
      <c r="G142" s="21">
        <v>84.002844861871253</v>
      </c>
      <c r="H142" s="21">
        <v>85.659157543293105</v>
      </c>
      <c r="I142" s="21">
        <v>86.918851036576825</v>
      </c>
      <c r="J142" s="21">
        <v>88.178544529860531</v>
      </c>
      <c r="K142" s="21">
        <v>89.438238023144251</v>
      </c>
      <c r="L142" s="21">
        <v>90.697931516427971</v>
      </c>
      <c r="M142" s="21">
        <v>91.95762500971172</v>
      </c>
      <c r="N142" s="21">
        <v>93.21731850299544</v>
      </c>
      <c r="O142" s="21">
        <v>94.47701199627916</v>
      </c>
      <c r="P142" s="21">
        <v>95.73670548956288</v>
      </c>
      <c r="Q142" s="21">
        <v>96.996398982846586</v>
      </c>
      <c r="R142" s="21">
        <v>101.49317720655506</v>
      </c>
      <c r="S142" s="21">
        <v>104.21949379267882</v>
      </c>
      <c r="T142" s="21">
        <v>107.03810370059369</v>
      </c>
      <c r="U142" s="21">
        <v>109.92690053835344</v>
      </c>
      <c r="V142" s="21">
        <v>112.89757853003228</v>
      </c>
      <c r="W142" s="21">
        <v>115.91943874780665</v>
      </c>
      <c r="X142" s="21">
        <v>119.06733931122673</v>
      </c>
      <c r="Y142" s="21">
        <v>122.25496395468721</v>
      </c>
      <c r="Z142" s="21">
        <v>125.4992630232488</v>
      </c>
      <c r="AA142" s="21">
        <v>128.82380079097237</v>
      </c>
      <c r="AB142" s="21">
        <v>132.24028719953677</v>
      </c>
      <c r="AC142" s="21">
        <v>135.74155640209787</v>
      </c>
      <c r="AD142" s="21">
        <v>139.32654413598658</v>
      </c>
      <c r="AE142" s="21">
        <v>142.9856742986068</v>
      </c>
      <c r="AF142" s="21">
        <v>146.72361540812219</v>
      </c>
      <c r="AG142" s="22">
        <v>150.52284977717397</v>
      </c>
      <c r="AI142" s="20">
        <v>0</v>
      </c>
      <c r="AJ142" s="21">
        <v>5.2166744805659615</v>
      </c>
      <c r="AK142" s="21">
        <v>5.3216023247413169</v>
      </c>
      <c r="AL142" s="21">
        <v>5.4265301689166732</v>
      </c>
      <c r="AM142" s="21">
        <v>5.5063320831654474</v>
      </c>
      <c r="AN142" s="21">
        <v>5.5861339974142208</v>
      </c>
      <c r="AO142" s="21">
        <v>5.665935911662995</v>
      </c>
      <c r="AP142" s="21">
        <v>5.7457378259117702</v>
      </c>
      <c r="AQ142" s="21">
        <v>5.8255397401605462</v>
      </c>
      <c r="AR142" s="21">
        <v>5.9053416544093205</v>
      </c>
      <c r="AS142" s="21">
        <v>5.9851435686580947</v>
      </c>
      <c r="AT142" s="21">
        <v>6.0649454829068699</v>
      </c>
      <c r="AU142" s="21">
        <v>6.1447473971556432</v>
      </c>
      <c r="AV142" s="21">
        <v>6.4296194808152167</v>
      </c>
      <c r="AW142" s="21">
        <v>6.6023323538917609</v>
      </c>
      <c r="AX142" s="21">
        <v>6.7808920331878957</v>
      </c>
      <c r="AY142" s="21">
        <v>6.9638980729572149</v>
      </c>
      <c r="AZ142" s="21">
        <v>7.1520913053717949</v>
      </c>
      <c r="BA142" s="21">
        <v>7.3435269452765404</v>
      </c>
      <c r="BB142" s="21">
        <v>7.5429472742415475</v>
      </c>
      <c r="BC142" s="21">
        <v>7.744884134129272</v>
      </c>
      <c r="BD142" s="21">
        <v>7.950411333759269</v>
      </c>
      <c r="BE142" s="21">
        <v>8.161021676093501</v>
      </c>
      <c r="BF142" s="21">
        <v>8.3774569890184303</v>
      </c>
      <c r="BG142" s="21">
        <v>8.5992633142510115</v>
      </c>
      <c r="BH142" s="21">
        <v>8.8263732304711304</v>
      </c>
      <c r="BI142" s="21">
        <v>9.05818008905967</v>
      </c>
      <c r="BJ142" s="21">
        <v>9.2949796418706736</v>
      </c>
      <c r="BK142" s="22">
        <v>9.5356621388007277</v>
      </c>
      <c r="BM142" s="163">
        <f>VLOOKUP(BM$6,'MonteCarlo Policy Paths'!$N$2:$S$31,$B142+1,FALSE)</f>
        <v>24.400896901266854</v>
      </c>
      <c r="BN142" s="21">
        <f>VLOOKUP(BN$6,'MonteCarlo Policy Paths'!$N$2:$S$31,$B142+1,FALSE)</f>
        <v>27.277092285564247</v>
      </c>
      <c r="BO142" s="21">
        <f>VLOOKUP(BO$6,'MonteCarlo Policy Paths'!$N$2:$S$31,$B142+1,FALSE)</f>
        <v>30.488398193607274</v>
      </c>
      <c r="BP142" s="21">
        <f>VLOOKUP(BP$6,'MonteCarlo Policy Paths'!$N$2:$S$31,$B142+1,FALSE)</f>
        <v>34.070901710124843</v>
      </c>
      <c r="BQ142" s="21">
        <f>VLOOKUP(BQ$6,'MonteCarlo Policy Paths'!$N$2:$S$31,$B142+1,FALSE)</f>
        <v>38.049962908416198</v>
      </c>
      <c r="BR142" s="21">
        <f>VLOOKUP(BR$6,'MonteCarlo Policy Paths'!$N$2:$S$31,$B142+1,FALSE)</f>
        <v>42.441930627628253</v>
      </c>
      <c r="BS142" s="21">
        <f>VLOOKUP(BS$6,'MonteCarlo Policy Paths'!$N$2:$S$31,$B142+1,FALSE)</f>
        <v>47.302864628556662</v>
      </c>
      <c r="BT142" s="21">
        <f>VLOOKUP(BT$6,'MonteCarlo Policy Paths'!$N$2:$S$31,$B142+1,FALSE)</f>
        <v>52.715092471952183</v>
      </c>
      <c r="BU142" s="21">
        <f>VLOOKUP(BU$6,'MonteCarlo Policy Paths'!$N$2:$S$31,$B142+1,FALSE)</f>
        <v>58.737483764437521</v>
      </c>
      <c r="BV142" s="21">
        <f>VLOOKUP(BV$6,'MonteCarlo Policy Paths'!$N$2:$S$31,$B142+1,FALSE)</f>
        <v>65.512636340122413</v>
      </c>
      <c r="BW142" s="21">
        <f>VLOOKUP(BW$6,'MonteCarlo Policy Paths'!$N$2:$S$31,$B142+1,FALSE)</f>
        <v>73.079994851258945</v>
      </c>
      <c r="BX142" s="21">
        <f>VLOOKUP(BX$6,'MonteCarlo Policy Paths'!$N$2:$S$31,$B142+1,FALSE)</f>
        <v>81.527096411801594</v>
      </c>
      <c r="BY142" s="21">
        <f>VLOOKUP(BY$6,'MonteCarlo Policy Paths'!$N$2:$S$31,$B142+1,FALSE)</f>
        <v>90.963600198236662</v>
      </c>
      <c r="BZ142" s="21">
        <f>VLOOKUP(BZ$6,'MonteCarlo Policy Paths'!$N$2:$S$31,$B142+1,FALSE)</f>
        <v>101.49317720655506</v>
      </c>
      <c r="CA142" s="21">
        <f>VLOOKUP(CA$6,'MonteCarlo Policy Paths'!$N$2:$S$31,$B142+1,FALSE)</f>
        <v>104.21949379267882</v>
      </c>
      <c r="CB142" s="21">
        <f>VLOOKUP(CB$6,'MonteCarlo Policy Paths'!$N$2:$S$31,$B142+1,FALSE)</f>
        <v>107.03810370059369</v>
      </c>
      <c r="CC142" s="21">
        <f>VLOOKUP(CC$6,'MonteCarlo Policy Paths'!$N$2:$S$31,$B142+1,FALSE)</f>
        <v>109.92690053835344</v>
      </c>
      <c r="CD142" s="21">
        <f>VLOOKUP(CD$6,'MonteCarlo Policy Paths'!$N$2:$S$31,$B142+1,FALSE)</f>
        <v>112.89757853003228</v>
      </c>
      <c r="CE142" s="21">
        <f>VLOOKUP(CE$6,'MonteCarlo Policy Paths'!$N$2:$S$31,$B142+1,FALSE)</f>
        <v>115.91943874780665</v>
      </c>
      <c r="CF142" s="21">
        <f>VLOOKUP(CF$6,'MonteCarlo Policy Paths'!$N$2:$S$31,$B142+1,FALSE)</f>
        <v>119.06733931122673</v>
      </c>
      <c r="CG142" s="21">
        <f>VLOOKUP(CG$6,'MonteCarlo Policy Paths'!$N$2:$S$31,$B142+1,FALSE)</f>
        <v>122.25496395468721</v>
      </c>
      <c r="CH142" s="21">
        <f>VLOOKUP(CH$6,'MonteCarlo Policy Paths'!$N$2:$S$31,$B142+1,FALSE)</f>
        <v>125.4992630232488</v>
      </c>
      <c r="CI142" s="21">
        <f>VLOOKUP(CI$6,'MonteCarlo Policy Paths'!$N$2:$S$31,$B142+1,FALSE)</f>
        <v>128.82380079097237</v>
      </c>
      <c r="CJ142" s="21">
        <f>VLOOKUP(CJ$6,'MonteCarlo Policy Paths'!$N$2:$S$31,$B142+1,FALSE)</f>
        <v>132.24028719953677</v>
      </c>
      <c r="CK142" s="21">
        <f>VLOOKUP(CK$6,'MonteCarlo Policy Paths'!$N$2:$S$31,$B142+1,FALSE)</f>
        <v>135.74155640209787</v>
      </c>
      <c r="CL142" s="21">
        <f>VLOOKUP(CL$6,'MonteCarlo Policy Paths'!$N$2:$S$31,$B142+1,FALSE)</f>
        <v>139.32654413598658</v>
      </c>
      <c r="CM142" s="21">
        <f>VLOOKUP(CM$6,'MonteCarlo Policy Paths'!$N$2:$S$31,$B142+1,FALSE)</f>
        <v>142.9856742986068</v>
      </c>
      <c r="CN142" s="21">
        <f>VLOOKUP(CN$6,'MonteCarlo Policy Paths'!$N$2:$S$31,$B142+1,FALSE)</f>
        <v>146.72361540812219</v>
      </c>
      <c r="CO142" s="164">
        <f>VLOOKUP(CO$6,'MonteCarlo Policy Paths'!$N$2:$S$31,$B142+1,FALSE)</f>
        <v>150.52284977717397</v>
      </c>
      <c r="CQ142" s="163">
        <f>BM142*VLOOKUP(AI$6,'Greenhouse Gas Costs Avoided'!$A$2:$I$32,9,FALSE)</f>
        <v>1.5458032390340439</v>
      </c>
      <c r="CR142" s="21">
        <f>BN142*VLOOKUP(AJ$6,'Greenhouse Gas Costs Avoided'!$A$2:$I$32,9,FALSE)</f>
        <v>1.7280109734108424</v>
      </c>
      <c r="CS142" s="21">
        <f>BO142*VLOOKUP(AK$6,'Greenhouse Gas Costs Avoided'!$A$2:$I$32,9,FALSE)</f>
        <v>1.9314480476408618</v>
      </c>
      <c r="CT142" s="21">
        <f>BP142*VLOOKUP(AL$6,'Greenhouse Gas Costs Avoided'!$A$2:$I$32,9,FALSE)</f>
        <v>2.1584005880368746</v>
      </c>
      <c r="CU142" s="21">
        <f>BQ142*VLOOKUP(AM$6,'Greenhouse Gas Costs Avoided'!$A$2:$I$32,9,FALSE)</f>
        <v>2.4104751619151044</v>
      </c>
      <c r="CV142" s="21">
        <f>BR142*VLOOKUP(AN$6,'Greenhouse Gas Costs Avoided'!$A$2:$I$32,9,FALSE)</f>
        <v>2.6887074725371978</v>
      </c>
      <c r="CW142" s="21">
        <f>BS142*VLOOKUP(AO$6,'Greenhouse Gas Costs Avoided'!$A$2:$I$32,9,FALSE)</f>
        <v>2.996648920499946</v>
      </c>
      <c r="CX142" s="21">
        <f>BT142*VLOOKUP(AP$6,'Greenhouse Gas Costs Avoided'!$A$2:$I$32,9,FALSE)</f>
        <v>3.339514978438852</v>
      </c>
      <c r="CY142" s="21">
        <f>BU142*VLOOKUP(AQ$6,'Greenhouse Gas Costs Avoided'!$A$2:$I$32,9,FALSE)</f>
        <v>3.7210350514231747</v>
      </c>
      <c r="CZ142" s="21">
        <f>BV142*VLOOKUP(AR$6,'Greenhouse Gas Costs Avoided'!$A$2:$I$32,9,FALSE)</f>
        <v>4.1502427497639598</v>
      </c>
      <c r="DA142" s="21">
        <f>BW142*VLOOKUP(AS$6,'Greenhouse Gas Costs Avoided'!$A$2:$I$32,9,FALSE)</f>
        <v>4.6296369025600148</v>
      </c>
      <c r="DB142" s="21">
        <f>BX142*VLOOKUP(AT$6,'Greenhouse Gas Costs Avoided'!$A$2:$I$32,9,FALSE)</f>
        <v>5.1647630090130283</v>
      </c>
      <c r="DC142" s="21">
        <f>BY142*VLOOKUP(AU$6,'Greenhouse Gas Costs Avoided'!$A$2:$I$32,9,FALSE)</f>
        <v>5.7625680068068199</v>
      </c>
      <c r="DD142" s="21">
        <f>BZ142*VLOOKUP(AV$6,'Greenhouse Gas Costs Avoided'!$A$2:$I$32,9,FALSE)</f>
        <v>6.4296194808152167</v>
      </c>
      <c r="DE142" s="21">
        <f>CA142*VLOOKUP(AW$6,'Greenhouse Gas Costs Avoided'!$A$2:$I$32,9,FALSE)</f>
        <v>6.6023323538917609</v>
      </c>
      <c r="DF142" s="21">
        <f>CB142*VLOOKUP(AX$6,'Greenhouse Gas Costs Avoided'!$A$2:$I$32,9,FALSE)</f>
        <v>6.7808920331878957</v>
      </c>
      <c r="DG142" s="21">
        <f>CC142*VLOOKUP(AY$6,'Greenhouse Gas Costs Avoided'!$A$2:$I$32,9,FALSE)</f>
        <v>6.9638980729572149</v>
      </c>
      <c r="DH142" s="21">
        <f>CD142*VLOOKUP(AZ$6,'Greenhouse Gas Costs Avoided'!$A$2:$I$32,9,FALSE)</f>
        <v>7.1520913053717949</v>
      </c>
      <c r="DI142" s="21">
        <f>CE142*VLOOKUP(BA$6,'Greenhouse Gas Costs Avoided'!$A$2:$I$32,9,FALSE)</f>
        <v>7.3435269452765404</v>
      </c>
      <c r="DJ142" s="21">
        <f>CF142*VLOOKUP(BB$6,'Greenhouse Gas Costs Avoided'!$A$2:$I$32,9,FALSE)</f>
        <v>7.5429472742415475</v>
      </c>
      <c r="DK142" s="21">
        <f>CG142*VLOOKUP(BC$6,'Greenhouse Gas Costs Avoided'!$A$2:$I$32,9,FALSE)</f>
        <v>7.744884134129272</v>
      </c>
      <c r="DL142" s="21">
        <f>CH142*VLOOKUP(BD$6,'Greenhouse Gas Costs Avoided'!$A$2:$I$32,9,FALSE)</f>
        <v>7.950411333759269</v>
      </c>
      <c r="DM142" s="21">
        <f>CI142*VLOOKUP(BE$6,'Greenhouse Gas Costs Avoided'!$A$2:$I$32,9,FALSE)</f>
        <v>8.161021676093501</v>
      </c>
      <c r="DN142" s="21">
        <f>CJ142*VLOOKUP(BF$6,'Greenhouse Gas Costs Avoided'!$A$2:$I$32,9,FALSE)</f>
        <v>8.3774569890184303</v>
      </c>
      <c r="DO142" s="21">
        <f>CK142*VLOOKUP(BG$6,'Greenhouse Gas Costs Avoided'!$A$2:$I$32,9,FALSE)</f>
        <v>8.5992633142510115</v>
      </c>
      <c r="DP142" s="21">
        <f>CL142*VLOOKUP(BH$6,'Greenhouse Gas Costs Avoided'!$A$2:$I$32,9,FALSE)</f>
        <v>8.8263732304711304</v>
      </c>
      <c r="DQ142" s="21">
        <f>CM142*VLOOKUP(BI$6,'Greenhouse Gas Costs Avoided'!$A$2:$I$32,9,FALSE)</f>
        <v>9.05818008905967</v>
      </c>
      <c r="DR142" s="21">
        <f>CN142*VLOOKUP(BJ$6,'Greenhouse Gas Costs Avoided'!$A$2:$I$32,9,FALSE)</f>
        <v>9.2949796418706736</v>
      </c>
      <c r="DS142" s="164">
        <f>CO142*VLOOKUP(BK$6,'Greenhouse Gas Costs Avoided'!$A$2:$I$32,9,FALSE)</f>
        <v>9.5356621388007277</v>
      </c>
    </row>
    <row r="143" spans="1:123" x14ac:dyDescent="0.35">
      <c r="A143" s="174">
        <v>137</v>
      </c>
      <c r="B143" s="12">
        <v>3</v>
      </c>
      <c r="C143" s="175">
        <v>2023</v>
      </c>
      <c r="E143" s="20">
        <v>0</v>
      </c>
      <c r="F143" s="21">
        <v>82.346532180449415</v>
      </c>
      <c r="G143" s="21">
        <v>84.002844861871253</v>
      </c>
      <c r="H143" s="21">
        <v>85.659157543293105</v>
      </c>
      <c r="I143" s="21">
        <v>86.918851036576825</v>
      </c>
      <c r="J143" s="21">
        <v>88.178544529860531</v>
      </c>
      <c r="K143" s="21">
        <v>89.438238023144251</v>
      </c>
      <c r="L143" s="21">
        <v>90.697931516427971</v>
      </c>
      <c r="M143" s="21">
        <v>91.95762500971172</v>
      </c>
      <c r="N143" s="21">
        <v>93.21731850299544</v>
      </c>
      <c r="O143" s="21">
        <v>94.47701199627916</v>
      </c>
      <c r="P143" s="21">
        <v>95.73670548956288</v>
      </c>
      <c r="Q143" s="21">
        <v>96.996398982846586</v>
      </c>
      <c r="R143" s="21">
        <v>101.49317720655506</v>
      </c>
      <c r="S143" s="21">
        <v>104.21949379267882</v>
      </c>
      <c r="T143" s="21">
        <v>107.03810370059369</v>
      </c>
      <c r="U143" s="21">
        <v>109.92690053835344</v>
      </c>
      <c r="V143" s="21">
        <v>112.89757853003228</v>
      </c>
      <c r="W143" s="21">
        <v>115.91943874780665</v>
      </c>
      <c r="X143" s="21">
        <v>119.06733931122673</v>
      </c>
      <c r="Y143" s="21">
        <v>122.25496395468721</v>
      </c>
      <c r="Z143" s="21">
        <v>125.4992630232488</v>
      </c>
      <c r="AA143" s="21">
        <v>128.82380079097237</v>
      </c>
      <c r="AB143" s="21">
        <v>132.24028719953677</v>
      </c>
      <c r="AC143" s="21">
        <v>135.74155640209787</v>
      </c>
      <c r="AD143" s="21">
        <v>139.32654413598658</v>
      </c>
      <c r="AE143" s="21">
        <v>142.9856742986068</v>
      </c>
      <c r="AF143" s="21">
        <v>146.72361540812219</v>
      </c>
      <c r="AG143" s="22">
        <v>150.52284977717397</v>
      </c>
      <c r="AI143" s="20">
        <v>0</v>
      </c>
      <c r="AJ143" s="21">
        <v>5.2166744805659615</v>
      </c>
      <c r="AK143" s="21">
        <v>5.3216023247413169</v>
      </c>
      <c r="AL143" s="21">
        <v>5.4265301689166732</v>
      </c>
      <c r="AM143" s="21">
        <v>5.5063320831654474</v>
      </c>
      <c r="AN143" s="21">
        <v>5.5861339974142208</v>
      </c>
      <c r="AO143" s="21">
        <v>5.665935911662995</v>
      </c>
      <c r="AP143" s="21">
        <v>5.7457378259117702</v>
      </c>
      <c r="AQ143" s="21">
        <v>5.8255397401605462</v>
      </c>
      <c r="AR143" s="21">
        <v>5.9053416544093205</v>
      </c>
      <c r="AS143" s="21">
        <v>5.9851435686580947</v>
      </c>
      <c r="AT143" s="21">
        <v>6.0649454829068699</v>
      </c>
      <c r="AU143" s="21">
        <v>6.1447473971556432</v>
      </c>
      <c r="AV143" s="21">
        <v>6.4296194808152167</v>
      </c>
      <c r="AW143" s="21">
        <v>6.6023323538917609</v>
      </c>
      <c r="AX143" s="21">
        <v>6.7808920331878957</v>
      </c>
      <c r="AY143" s="21">
        <v>6.9638980729572149</v>
      </c>
      <c r="AZ143" s="21">
        <v>7.1520913053717949</v>
      </c>
      <c r="BA143" s="21">
        <v>7.3435269452765404</v>
      </c>
      <c r="BB143" s="21">
        <v>7.5429472742415475</v>
      </c>
      <c r="BC143" s="21">
        <v>7.744884134129272</v>
      </c>
      <c r="BD143" s="21">
        <v>7.950411333759269</v>
      </c>
      <c r="BE143" s="21">
        <v>8.161021676093501</v>
      </c>
      <c r="BF143" s="21">
        <v>8.3774569890184303</v>
      </c>
      <c r="BG143" s="21">
        <v>8.5992633142510115</v>
      </c>
      <c r="BH143" s="21">
        <v>8.8263732304711304</v>
      </c>
      <c r="BI143" s="21">
        <v>9.05818008905967</v>
      </c>
      <c r="BJ143" s="21">
        <v>9.2949796418706736</v>
      </c>
      <c r="BK143" s="22">
        <v>9.5356621388007277</v>
      </c>
      <c r="BM143" s="163">
        <f>VLOOKUP(BM$6,'MonteCarlo Policy Paths'!$N$2:$S$31,$B143+1,FALSE)</f>
        <v>24.400896901266854</v>
      </c>
      <c r="BN143" s="21">
        <f>VLOOKUP(BN$6,'MonteCarlo Policy Paths'!$N$2:$S$31,$B143+1,FALSE)</f>
        <v>27.277092285564247</v>
      </c>
      <c r="BO143" s="21">
        <f>VLOOKUP(BO$6,'MonteCarlo Policy Paths'!$N$2:$S$31,$B143+1,FALSE)</f>
        <v>30.488398193607274</v>
      </c>
      <c r="BP143" s="21">
        <f>VLOOKUP(BP$6,'MonteCarlo Policy Paths'!$N$2:$S$31,$B143+1,FALSE)</f>
        <v>34.070901710124843</v>
      </c>
      <c r="BQ143" s="21">
        <f>VLOOKUP(BQ$6,'MonteCarlo Policy Paths'!$N$2:$S$31,$B143+1,FALSE)</f>
        <v>38.049962908416198</v>
      </c>
      <c r="BR143" s="21">
        <f>VLOOKUP(BR$6,'MonteCarlo Policy Paths'!$N$2:$S$31,$B143+1,FALSE)</f>
        <v>42.441930627628253</v>
      </c>
      <c r="BS143" s="21">
        <f>VLOOKUP(BS$6,'MonteCarlo Policy Paths'!$N$2:$S$31,$B143+1,FALSE)</f>
        <v>47.302864628556662</v>
      </c>
      <c r="BT143" s="21">
        <f>VLOOKUP(BT$6,'MonteCarlo Policy Paths'!$N$2:$S$31,$B143+1,FALSE)</f>
        <v>52.715092471952183</v>
      </c>
      <c r="BU143" s="21">
        <f>VLOOKUP(BU$6,'MonteCarlo Policy Paths'!$N$2:$S$31,$B143+1,FALSE)</f>
        <v>58.737483764437521</v>
      </c>
      <c r="BV143" s="21">
        <f>VLOOKUP(BV$6,'MonteCarlo Policy Paths'!$N$2:$S$31,$B143+1,FALSE)</f>
        <v>65.512636340122413</v>
      </c>
      <c r="BW143" s="21">
        <f>VLOOKUP(BW$6,'MonteCarlo Policy Paths'!$N$2:$S$31,$B143+1,FALSE)</f>
        <v>73.079994851258945</v>
      </c>
      <c r="BX143" s="21">
        <f>VLOOKUP(BX$6,'MonteCarlo Policy Paths'!$N$2:$S$31,$B143+1,FALSE)</f>
        <v>81.527096411801594</v>
      </c>
      <c r="BY143" s="21">
        <f>VLOOKUP(BY$6,'MonteCarlo Policy Paths'!$N$2:$S$31,$B143+1,FALSE)</f>
        <v>90.963600198236662</v>
      </c>
      <c r="BZ143" s="21">
        <f>VLOOKUP(BZ$6,'MonteCarlo Policy Paths'!$N$2:$S$31,$B143+1,FALSE)</f>
        <v>101.49317720655506</v>
      </c>
      <c r="CA143" s="21">
        <f>VLOOKUP(CA$6,'MonteCarlo Policy Paths'!$N$2:$S$31,$B143+1,FALSE)</f>
        <v>104.21949379267882</v>
      </c>
      <c r="CB143" s="21">
        <f>VLOOKUP(CB$6,'MonteCarlo Policy Paths'!$N$2:$S$31,$B143+1,FALSE)</f>
        <v>107.03810370059369</v>
      </c>
      <c r="CC143" s="21">
        <f>VLOOKUP(CC$6,'MonteCarlo Policy Paths'!$N$2:$S$31,$B143+1,FALSE)</f>
        <v>109.92690053835344</v>
      </c>
      <c r="CD143" s="21">
        <f>VLOOKUP(CD$6,'MonteCarlo Policy Paths'!$N$2:$S$31,$B143+1,FALSE)</f>
        <v>112.89757853003228</v>
      </c>
      <c r="CE143" s="21">
        <f>VLOOKUP(CE$6,'MonteCarlo Policy Paths'!$N$2:$S$31,$B143+1,FALSE)</f>
        <v>115.91943874780665</v>
      </c>
      <c r="CF143" s="21">
        <f>VLOOKUP(CF$6,'MonteCarlo Policy Paths'!$N$2:$S$31,$B143+1,FALSE)</f>
        <v>119.06733931122673</v>
      </c>
      <c r="CG143" s="21">
        <f>VLOOKUP(CG$6,'MonteCarlo Policy Paths'!$N$2:$S$31,$B143+1,FALSE)</f>
        <v>122.25496395468721</v>
      </c>
      <c r="CH143" s="21">
        <f>VLOOKUP(CH$6,'MonteCarlo Policy Paths'!$N$2:$S$31,$B143+1,FALSE)</f>
        <v>125.4992630232488</v>
      </c>
      <c r="CI143" s="21">
        <f>VLOOKUP(CI$6,'MonteCarlo Policy Paths'!$N$2:$S$31,$B143+1,FALSE)</f>
        <v>128.82380079097237</v>
      </c>
      <c r="CJ143" s="21">
        <f>VLOOKUP(CJ$6,'MonteCarlo Policy Paths'!$N$2:$S$31,$B143+1,FALSE)</f>
        <v>132.24028719953677</v>
      </c>
      <c r="CK143" s="21">
        <f>VLOOKUP(CK$6,'MonteCarlo Policy Paths'!$N$2:$S$31,$B143+1,FALSE)</f>
        <v>135.74155640209787</v>
      </c>
      <c r="CL143" s="21">
        <f>VLOOKUP(CL$6,'MonteCarlo Policy Paths'!$N$2:$S$31,$B143+1,FALSE)</f>
        <v>139.32654413598658</v>
      </c>
      <c r="CM143" s="21">
        <f>VLOOKUP(CM$6,'MonteCarlo Policy Paths'!$N$2:$S$31,$B143+1,FALSE)</f>
        <v>142.9856742986068</v>
      </c>
      <c r="CN143" s="21">
        <f>VLOOKUP(CN$6,'MonteCarlo Policy Paths'!$N$2:$S$31,$B143+1,FALSE)</f>
        <v>146.72361540812219</v>
      </c>
      <c r="CO143" s="164">
        <f>VLOOKUP(CO$6,'MonteCarlo Policy Paths'!$N$2:$S$31,$B143+1,FALSE)</f>
        <v>150.52284977717397</v>
      </c>
      <c r="CQ143" s="163">
        <f>BM143*VLOOKUP(AI$6,'Greenhouse Gas Costs Avoided'!$A$2:$I$32,9,FALSE)</f>
        <v>1.5458032390340439</v>
      </c>
      <c r="CR143" s="21">
        <f>BN143*VLOOKUP(AJ$6,'Greenhouse Gas Costs Avoided'!$A$2:$I$32,9,FALSE)</f>
        <v>1.7280109734108424</v>
      </c>
      <c r="CS143" s="21">
        <f>BO143*VLOOKUP(AK$6,'Greenhouse Gas Costs Avoided'!$A$2:$I$32,9,FALSE)</f>
        <v>1.9314480476408618</v>
      </c>
      <c r="CT143" s="21">
        <f>BP143*VLOOKUP(AL$6,'Greenhouse Gas Costs Avoided'!$A$2:$I$32,9,FALSE)</f>
        <v>2.1584005880368746</v>
      </c>
      <c r="CU143" s="21">
        <f>BQ143*VLOOKUP(AM$6,'Greenhouse Gas Costs Avoided'!$A$2:$I$32,9,FALSE)</f>
        <v>2.4104751619151044</v>
      </c>
      <c r="CV143" s="21">
        <f>BR143*VLOOKUP(AN$6,'Greenhouse Gas Costs Avoided'!$A$2:$I$32,9,FALSE)</f>
        <v>2.6887074725371978</v>
      </c>
      <c r="CW143" s="21">
        <f>BS143*VLOOKUP(AO$6,'Greenhouse Gas Costs Avoided'!$A$2:$I$32,9,FALSE)</f>
        <v>2.996648920499946</v>
      </c>
      <c r="CX143" s="21">
        <f>BT143*VLOOKUP(AP$6,'Greenhouse Gas Costs Avoided'!$A$2:$I$32,9,FALSE)</f>
        <v>3.339514978438852</v>
      </c>
      <c r="CY143" s="21">
        <f>BU143*VLOOKUP(AQ$6,'Greenhouse Gas Costs Avoided'!$A$2:$I$32,9,FALSE)</f>
        <v>3.7210350514231747</v>
      </c>
      <c r="CZ143" s="21">
        <f>BV143*VLOOKUP(AR$6,'Greenhouse Gas Costs Avoided'!$A$2:$I$32,9,FALSE)</f>
        <v>4.1502427497639598</v>
      </c>
      <c r="DA143" s="21">
        <f>BW143*VLOOKUP(AS$6,'Greenhouse Gas Costs Avoided'!$A$2:$I$32,9,FALSE)</f>
        <v>4.6296369025600148</v>
      </c>
      <c r="DB143" s="21">
        <f>BX143*VLOOKUP(AT$6,'Greenhouse Gas Costs Avoided'!$A$2:$I$32,9,FALSE)</f>
        <v>5.1647630090130283</v>
      </c>
      <c r="DC143" s="21">
        <f>BY143*VLOOKUP(AU$6,'Greenhouse Gas Costs Avoided'!$A$2:$I$32,9,FALSE)</f>
        <v>5.7625680068068199</v>
      </c>
      <c r="DD143" s="21">
        <f>BZ143*VLOOKUP(AV$6,'Greenhouse Gas Costs Avoided'!$A$2:$I$32,9,FALSE)</f>
        <v>6.4296194808152167</v>
      </c>
      <c r="DE143" s="21">
        <f>CA143*VLOOKUP(AW$6,'Greenhouse Gas Costs Avoided'!$A$2:$I$32,9,FALSE)</f>
        <v>6.6023323538917609</v>
      </c>
      <c r="DF143" s="21">
        <f>CB143*VLOOKUP(AX$6,'Greenhouse Gas Costs Avoided'!$A$2:$I$32,9,FALSE)</f>
        <v>6.7808920331878957</v>
      </c>
      <c r="DG143" s="21">
        <f>CC143*VLOOKUP(AY$6,'Greenhouse Gas Costs Avoided'!$A$2:$I$32,9,FALSE)</f>
        <v>6.9638980729572149</v>
      </c>
      <c r="DH143" s="21">
        <f>CD143*VLOOKUP(AZ$6,'Greenhouse Gas Costs Avoided'!$A$2:$I$32,9,FALSE)</f>
        <v>7.1520913053717949</v>
      </c>
      <c r="DI143" s="21">
        <f>CE143*VLOOKUP(BA$6,'Greenhouse Gas Costs Avoided'!$A$2:$I$32,9,FALSE)</f>
        <v>7.3435269452765404</v>
      </c>
      <c r="DJ143" s="21">
        <f>CF143*VLOOKUP(BB$6,'Greenhouse Gas Costs Avoided'!$A$2:$I$32,9,FALSE)</f>
        <v>7.5429472742415475</v>
      </c>
      <c r="DK143" s="21">
        <f>CG143*VLOOKUP(BC$6,'Greenhouse Gas Costs Avoided'!$A$2:$I$32,9,FALSE)</f>
        <v>7.744884134129272</v>
      </c>
      <c r="DL143" s="21">
        <f>CH143*VLOOKUP(BD$6,'Greenhouse Gas Costs Avoided'!$A$2:$I$32,9,FALSE)</f>
        <v>7.950411333759269</v>
      </c>
      <c r="DM143" s="21">
        <f>CI143*VLOOKUP(BE$6,'Greenhouse Gas Costs Avoided'!$A$2:$I$32,9,FALSE)</f>
        <v>8.161021676093501</v>
      </c>
      <c r="DN143" s="21">
        <f>CJ143*VLOOKUP(BF$6,'Greenhouse Gas Costs Avoided'!$A$2:$I$32,9,FALSE)</f>
        <v>8.3774569890184303</v>
      </c>
      <c r="DO143" s="21">
        <f>CK143*VLOOKUP(BG$6,'Greenhouse Gas Costs Avoided'!$A$2:$I$32,9,FALSE)</f>
        <v>8.5992633142510115</v>
      </c>
      <c r="DP143" s="21">
        <f>CL143*VLOOKUP(BH$6,'Greenhouse Gas Costs Avoided'!$A$2:$I$32,9,FALSE)</f>
        <v>8.8263732304711304</v>
      </c>
      <c r="DQ143" s="21">
        <f>CM143*VLOOKUP(BI$6,'Greenhouse Gas Costs Avoided'!$A$2:$I$32,9,FALSE)</f>
        <v>9.05818008905967</v>
      </c>
      <c r="DR143" s="21">
        <f>CN143*VLOOKUP(BJ$6,'Greenhouse Gas Costs Avoided'!$A$2:$I$32,9,FALSE)</f>
        <v>9.2949796418706736</v>
      </c>
      <c r="DS143" s="164">
        <f>CO143*VLOOKUP(BK$6,'Greenhouse Gas Costs Avoided'!$A$2:$I$32,9,FALSE)</f>
        <v>9.5356621388007277</v>
      </c>
    </row>
    <row r="144" spans="1:123" x14ac:dyDescent="0.35">
      <c r="A144" s="174">
        <v>138</v>
      </c>
      <c r="B144" s="12">
        <v>3</v>
      </c>
      <c r="C144" s="175">
        <v>2023</v>
      </c>
      <c r="E144" s="20">
        <v>0</v>
      </c>
      <c r="F144" s="21">
        <v>82.346532180449415</v>
      </c>
      <c r="G144" s="21">
        <v>84.002844861871253</v>
      </c>
      <c r="H144" s="21">
        <v>85.659157543293105</v>
      </c>
      <c r="I144" s="21">
        <v>86.918851036576825</v>
      </c>
      <c r="J144" s="21">
        <v>88.178544529860531</v>
      </c>
      <c r="K144" s="21">
        <v>89.438238023144251</v>
      </c>
      <c r="L144" s="21">
        <v>90.697931516427971</v>
      </c>
      <c r="M144" s="21">
        <v>91.95762500971172</v>
      </c>
      <c r="N144" s="21">
        <v>93.21731850299544</v>
      </c>
      <c r="O144" s="21">
        <v>94.47701199627916</v>
      </c>
      <c r="P144" s="21">
        <v>95.73670548956288</v>
      </c>
      <c r="Q144" s="21">
        <v>96.996398982846586</v>
      </c>
      <c r="R144" s="21">
        <v>101.49317720655506</v>
      </c>
      <c r="S144" s="21">
        <v>104.21949379267882</v>
      </c>
      <c r="T144" s="21">
        <v>107.03810370059369</v>
      </c>
      <c r="U144" s="21">
        <v>109.92690053835344</v>
      </c>
      <c r="V144" s="21">
        <v>112.89757853003228</v>
      </c>
      <c r="W144" s="21">
        <v>115.91943874780665</v>
      </c>
      <c r="X144" s="21">
        <v>119.06733931122673</v>
      </c>
      <c r="Y144" s="21">
        <v>122.25496395468721</v>
      </c>
      <c r="Z144" s="21">
        <v>125.4992630232488</v>
      </c>
      <c r="AA144" s="21">
        <v>128.82380079097237</v>
      </c>
      <c r="AB144" s="21">
        <v>132.24028719953677</v>
      </c>
      <c r="AC144" s="21">
        <v>135.74155640209787</v>
      </c>
      <c r="AD144" s="21">
        <v>139.32654413598658</v>
      </c>
      <c r="AE144" s="21">
        <v>142.9856742986068</v>
      </c>
      <c r="AF144" s="21">
        <v>146.72361540812219</v>
      </c>
      <c r="AG144" s="22">
        <v>150.52284977717397</v>
      </c>
      <c r="AI144" s="20">
        <v>0</v>
      </c>
      <c r="AJ144" s="21">
        <v>5.2166744805659615</v>
      </c>
      <c r="AK144" s="21">
        <v>5.3216023247413169</v>
      </c>
      <c r="AL144" s="21">
        <v>5.4265301689166732</v>
      </c>
      <c r="AM144" s="21">
        <v>5.5063320831654474</v>
      </c>
      <c r="AN144" s="21">
        <v>5.5861339974142208</v>
      </c>
      <c r="AO144" s="21">
        <v>5.665935911662995</v>
      </c>
      <c r="AP144" s="21">
        <v>5.7457378259117702</v>
      </c>
      <c r="AQ144" s="21">
        <v>5.8255397401605462</v>
      </c>
      <c r="AR144" s="21">
        <v>5.9053416544093205</v>
      </c>
      <c r="AS144" s="21">
        <v>5.9851435686580947</v>
      </c>
      <c r="AT144" s="21">
        <v>6.0649454829068699</v>
      </c>
      <c r="AU144" s="21">
        <v>6.1447473971556432</v>
      </c>
      <c r="AV144" s="21">
        <v>6.4296194808152167</v>
      </c>
      <c r="AW144" s="21">
        <v>6.6023323538917609</v>
      </c>
      <c r="AX144" s="21">
        <v>6.7808920331878957</v>
      </c>
      <c r="AY144" s="21">
        <v>6.9638980729572149</v>
      </c>
      <c r="AZ144" s="21">
        <v>7.1520913053717949</v>
      </c>
      <c r="BA144" s="21">
        <v>7.3435269452765404</v>
      </c>
      <c r="BB144" s="21">
        <v>7.5429472742415475</v>
      </c>
      <c r="BC144" s="21">
        <v>7.744884134129272</v>
      </c>
      <c r="BD144" s="21">
        <v>7.950411333759269</v>
      </c>
      <c r="BE144" s="21">
        <v>8.161021676093501</v>
      </c>
      <c r="BF144" s="21">
        <v>8.3774569890184303</v>
      </c>
      <c r="BG144" s="21">
        <v>8.5992633142510115</v>
      </c>
      <c r="BH144" s="21">
        <v>8.8263732304711304</v>
      </c>
      <c r="BI144" s="21">
        <v>9.05818008905967</v>
      </c>
      <c r="BJ144" s="21">
        <v>9.2949796418706736</v>
      </c>
      <c r="BK144" s="22">
        <v>9.5356621388007277</v>
      </c>
      <c r="BM144" s="163">
        <f>VLOOKUP(BM$6,'MonteCarlo Policy Paths'!$N$2:$S$31,$B144+1,FALSE)</f>
        <v>24.400896901266854</v>
      </c>
      <c r="BN144" s="21">
        <f>VLOOKUP(BN$6,'MonteCarlo Policy Paths'!$N$2:$S$31,$B144+1,FALSE)</f>
        <v>27.277092285564247</v>
      </c>
      <c r="BO144" s="21">
        <f>VLOOKUP(BO$6,'MonteCarlo Policy Paths'!$N$2:$S$31,$B144+1,FALSE)</f>
        <v>30.488398193607274</v>
      </c>
      <c r="BP144" s="21">
        <f>VLOOKUP(BP$6,'MonteCarlo Policy Paths'!$N$2:$S$31,$B144+1,FALSE)</f>
        <v>34.070901710124843</v>
      </c>
      <c r="BQ144" s="21">
        <f>VLOOKUP(BQ$6,'MonteCarlo Policy Paths'!$N$2:$S$31,$B144+1,FALSE)</f>
        <v>38.049962908416198</v>
      </c>
      <c r="BR144" s="21">
        <f>VLOOKUP(BR$6,'MonteCarlo Policy Paths'!$N$2:$S$31,$B144+1,FALSE)</f>
        <v>42.441930627628253</v>
      </c>
      <c r="BS144" s="21">
        <f>VLOOKUP(BS$6,'MonteCarlo Policy Paths'!$N$2:$S$31,$B144+1,FALSE)</f>
        <v>47.302864628556662</v>
      </c>
      <c r="BT144" s="21">
        <f>VLOOKUP(BT$6,'MonteCarlo Policy Paths'!$N$2:$S$31,$B144+1,FALSE)</f>
        <v>52.715092471952183</v>
      </c>
      <c r="BU144" s="21">
        <f>VLOOKUP(BU$6,'MonteCarlo Policy Paths'!$N$2:$S$31,$B144+1,FALSE)</f>
        <v>58.737483764437521</v>
      </c>
      <c r="BV144" s="21">
        <f>VLOOKUP(BV$6,'MonteCarlo Policy Paths'!$N$2:$S$31,$B144+1,FALSE)</f>
        <v>65.512636340122413</v>
      </c>
      <c r="BW144" s="21">
        <f>VLOOKUP(BW$6,'MonteCarlo Policy Paths'!$N$2:$S$31,$B144+1,FALSE)</f>
        <v>73.079994851258945</v>
      </c>
      <c r="BX144" s="21">
        <f>VLOOKUP(BX$6,'MonteCarlo Policy Paths'!$N$2:$S$31,$B144+1,FALSE)</f>
        <v>81.527096411801594</v>
      </c>
      <c r="BY144" s="21">
        <f>VLOOKUP(BY$6,'MonteCarlo Policy Paths'!$N$2:$S$31,$B144+1,FALSE)</f>
        <v>90.963600198236662</v>
      </c>
      <c r="BZ144" s="21">
        <f>VLOOKUP(BZ$6,'MonteCarlo Policy Paths'!$N$2:$S$31,$B144+1,FALSE)</f>
        <v>101.49317720655506</v>
      </c>
      <c r="CA144" s="21">
        <f>VLOOKUP(CA$6,'MonteCarlo Policy Paths'!$N$2:$S$31,$B144+1,FALSE)</f>
        <v>104.21949379267882</v>
      </c>
      <c r="CB144" s="21">
        <f>VLOOKUP(CB$6,'MonteCarlo Policy Paths'!$N$2:$S$31,$B144+1,FALSE)</f>
        <v>107.03810370059369</v>
      </c>
      <c r="CC144" s="21">
        <f>VLOOKUP(CC$6,'MonteCarlo Policy Paths'!$N$2:$S$31,$B144+1,FALSE)</f>
        <v>109.92690053835344</v>
      </c>
      <c r="CD144" s="21">
        <f>VLOOKUP(CD$6,'MonteCarlo Policy Paths'!$N$2:$S$31,$B144+1,FALSE)</f>
        <v>112.89757853003228</v>
      </c>
      <c r="CE144" s="21">
        <f>VLOOKUP(CE$6,'MonteCarlo Policy Paths'!$N$2:$S$31,$B144+1,FALSE)</f>
        <v>115.91943874780665</v>
      </c>
      <c r="CF144" s="21">
        <f>VLOOKUP(CF$6,'MonteCarlo Policy Paths'!$N$2:$S$31,$B144+1,FALSE)</f>
        <v>119.06733931122673</v>
      </c>
      <c r="CG144" s="21">
        <f>VLOOKUP(CG$6,'MonteCarlo Policy Paths'!$N$2:$S$31,$B144+1,FALSE)</f>
        <v>122.25496395468721</v>
      </c>
      <c r="CH144" s="21">
        <f>VLOOKUP(CH$6,'MonteCarlo Policy Paths'!$N$2:$S$31,$B144+1,FALSE)</f>
        <v>125.4992630232488</v>
      </c>
      <c r="CI144" s="21">
        <f>VLOOKUP(CI$6,'MonteCarlo Policy Paths'!$N$2:$S$31,$B144+1,FALSE)</f>
        <v>128.82380079097237</v>
      </c>
      <c r="CJ144" s="21">
        <f>VLOOKUP(CJ$6,'MonteCarlo Policy Paths'!$N$2:$S$31,$B144+1,FALSE)</f>
        <v>132.24028719953677</v>
      </c>
      <c r="CK144" s="21">
        <f>VLOOKUP(CK$6,'MonteCarlo Policy Paths'!$N$2:$S$31,$B144+1,FALSE)</f>
        <v>135.74155640209787</v>
      </c>
      <c r="CL144" s="21">
        <f>VLOOKUP(CL$6,'MonteCarlo Policy Paths'!$N$2:$S$31,$B144+1,FALSE)</f>
        <v>139.32654413598658</v>
      </c>
      <c r="CM144" s="21">
        <f>VLOOKUP(CM$6,'MonteCarlo Policy Paths'!$N$2:$S$31,$B144+1,FALSE)</f>
        <v>142.9856742986068</v>
      </c>
      <c r="CN144" s="21">
        <f>VLOOKUP(CN$6,'MonteCarlo Policy Paths'!$N$2:$S$31,$B144+1,FALSE)</f>
        <v>146.72361540812219</v>
      </c>
      <c r="CO144" s="164">
        <f>VLOOKUP(CO$6,'MonteCarlo Policy Paths'!$N$2:$S$31,$B144+1,FALSE)</f>
        <v>150.52284977717397</v>
      </c>
      <c r="CQ144" s="163">
        <f>BM144*VLOOKUP(AI$6,'Greenhouse Gas Costs Avoided'!$A$2:$I$32,9,FALSE)</f>
        <v>1.5458032390340439</v>
      </c>
      <c r="CR144" s="21">
        <f>BN144*VLOOKUP(AJ$6,'Greenhouse Gas Costs Avoided'!$A$2:$I$32,9,FALSE)</f>
        <v>1.7280109734108424</v>
      </c>
      <c r="CS144" s="21">
        <f>BO144*VLOOKUP(AK$6,'Greenhouse Gas Costs Avoided'!$A$2:$I$32,9,FALSE)</f>
        <v>1.9314480476408618</v>
      </c>
      <c r="CT144" s="21">
        <f>BP144*VLOOKUP(AL$6,'Greenhouse Gas Costs Avoided'!$A$2:$I$32,9,FALSE)</f>
        <v>2.1584005880368746</v>
      </c>
      <c r="CU144" s="21">
        <f>BQ144*VLOOKUP(AM$6,'Greenhouse Gas Costs Avoided'!$A$2:$I$32,9,FALSE)</f>
        <v>2.4104751619151044</v>
      </c>
      <c r="CV144" s="21">
        <f>BR144*VLOOKUP(AN$6,'Greenhouse Gas Costs Avoided'!$A$2:$I$32,9,FALSE)</f>
        <v>2.6887074725371978</v>
      </c>
      <c r="CW144" s="21">
        <f>BS144*VLOOKUP(AO$6,'Greenhouse Gas Costs Avoided'!$A$2:$I$32,9,FALSE)</f>
        <v>2.996648920499946</v>
      </c>
      <c r="CX144" s="21">
        <f>BT144*VLOOKUP(AP$6,'Greenhouse Gas Costs Avoided'!$A$2:$I$32,9,FALSE)</f>
        <v>3.339514978438852</v>
      </c>
      <c r="CY144" s="21">
        <f>BU144*VLOOKUP(AQ$6,'Greenhouse Gas Costs Avoided'!$A$2:$I$32,9,FALSE)</f>
        <v>3.7210350514231747</v>
      </c>
      <c r="CZ144" s="21">
        <f>BV144*VLOOKUP(AR$6,'Greenhouse Gas Costs Avoided'!$A$2:$I$32,9,FALSE)</f>
        <v>4.1502427497639598</v>
      </c>
      <c r="DA144" s="21">
        <f>BW144*VLOOKUP(AS$6,'Greenhouse Gas Costs Avoided'!$A$2:$I$32,9,FALSE)</f>
        <v>4.6296369025600148</v>
      </c>
      <c r="DB144" s="21">
        <f>BX144*VLOOKUP(AT$6,'Greenhouse Gas Costs Avoided'!$A$2:$I$32,9,FALSE)</f>
        <v>5.1647630090130283</v>
      </c>
      <c r="DC144" s="21">
        <f>BY144*VLOOKUP(AU$6,'Greenhouse Gas Costs Avoided'!$A$2:$I$32,9,FALSE)</f>
        <v>5.7625680068068199</v>
      </c>
      <c r="DD144" s="21">
        <f>BZ144*VLOOKUP(AV$6,'Greenhouse Gas Costs Avoided'!$A$2:$I$32,9,FALSE)</f>
        <v>6.4296194808152167</v>
      </c>
      <c r="DE144" s="21">
        <f>CA144*VLOOKUP(AW$6,'Greenhouse Gas Costs Avoided'!$A$2:$I$32,9,FALSE)</f>
        <v>6.6023323538917609</v>
      </c>
      <c r="DF144" s="21">
        <f>CB144*VLOOKUP(AX$6,'Greenhouse Gas Costs Avoided'!$A$2:$I$32,9,FALSE)</f>
        <v>6.7808920331878957</v>
      </c>
      <c r="DG144" s="21">
        <f>CC144*VLOOKUP(AY$6,'Greenhouse Gas Costs Avoided'!$A$2:$I$32,9,FALSE)</f>
        <v>6.9638980729572149</v>
      </c>
      <c r="DH144" s="21">
        <f>CD144*VLOOKUP(AZ$6,'Greenhouse Gas Costs Avoided'!$A$2:$I$32,9,FALSE)</f>
        <v>7.1520913053717949</v>
      </c>
      <c r="DI144" s="21">
        <f>CE144*VLOOKUP(BA$6,'Greenhouse Gas Costs Avoided'!$A$2:$I$32,9,FALSE)</f>
        <v>7.3435269452765404</v>
      </c>
      <c r="DJ144" s="21">
        <f>CF144*VLOOKUP(BB$6,'Greenhouse Gas Costs Avoided'!$A$2:$I$32,9,FALSE)</f>
        <v>7.5429472742415475</v>
      </c>
      <c r="DK144" s="21">
        <f>CG144*VLOOKUP(BC$6,'Greenhouse Gas Costs Avoided'!$A$2:$I$32,9,FALSE)</f>
        <v>7.744884134129272</v>
      </c>
      <c r="DL144" s="21">
        <f>CH144*VLOOKUP(BD$6,'Greenhouse Gas Costs Avoided'!$A$2:$I$32,9,FALSE)</f>
        <v>7.950411333759269</v>
      </c>
      <c r="DM144" s="21">
        <f>CI144*VLOOKUP(BE$6,'Greenhouse Gas Costs Avoided'!$A$2:$I$32,9,FALSE)</f>
        <v>8.161021676093501</v>
      </c>
      <c r="DN144" s="21">
        <f>CJ144*VLOOKUP(BF$6,'Greenhouse Gas Costs Avoided'!$A$2:$I$32,9,FALSE)</f>
        <v>8.3774569890184303</v>
      </c>
      <c r="DO144" s="21">
        <f>CK144*VLOOKUP(BG$6,'Greenhouse Gas Costs Avoided'!$A$2:$I$32,9,FALSE)</f>
        <v>8.5992633142510115</v>
      </c>
      <c r="DP144" s="21">
        <f>CL144*VLOOKUP(BH$6,'Greenhouse Gas Costs Avoided'!$A$2:$I$32,9,FALSE)</f>
        <v>8.8263732304711304</v>
      </c>
      <c r="DQ144" s="21">
        <f>CM144*VLOOKUP(BI$6,'Greenhouse Gas Costs Avoided'!$A$2:$I$32,9,FALSE)</f>
        <v>9.05818008905967</v>
      </c>
      <c r="DR144" s="21">
        <f>CN144*VLOOKUP(BJ$6,'Greenhouse Gas Costs Avoided'!$A$2:$I$32,9,FALSE)</f>
        <v>9.2949796418706736</v>
      </c>
      <c r="DS144" s="164">
        <f>CO144*VLOOKUP(BK$6,'Greenhouse Gas Costs Avoided'!$A$2:$I$32,9,FALSE)</f>
        <v>9.5356621388007277</v>
      </c>
    </row>
    <row r="145" spans="1:123" x14ac:dyDescent="0.35">
      <c r="A145" s="174">
        <v>139</v>
      </c>
      <c r="B145" s="12">
        <v>2</v>
      </c>
      <c r="C145" s="175">
        <v>2023</v>
      </c>
      <c r="E145" s="20">
        <v>0</v>
      </c>
      <c r="F145" s="21">
        <v>82.346532180449415</v>
      </c>
      <c r="G145" s="21">
        <v>84.002844861871253</v>
      </c>
      <c r="H145" s="21">
        <v>85.659157543293105</v>
      </c>
      <c r="I145" s="21">
        <v>86.918851036576825</v>
      </c>
      <c r="J145" s="21">
        <v>88.178544529860531</v>
      </c>
      <c r="K145" s="21">
        <v>89.438238023144251</v>
      </c>
      <c r="L145" s="21">
        <v>90.697931516427971</v>
      </c>
      <c r="M145" s="21">
        <v>91.95762500971172</v>
      </c>
      <c r="N145" s="21">
        <v>93.21731850299544</v>
      </c>
      <c r="O145" s="21">
        <v>94.47701199627916</v>
      </c>
      <c r="P145" s="21">
        <v>95.73670548956288</v>
      </c>
      <c r="Q145" s="21">
        <v>96.996398982846586</v>
      </c>
      <c r="R145" s="21">
        <v>98.25609247613032</v>
      </c>
      <c r="S145" s="21">
        <v>99.65157958594628</v>
      </c>
      <c r="T145" s="21">
        <v>101.04706669576224</v>
      </c>
      <c r="U145" s="21">
        <v>102.4425538055782</v>
      </c>
      <c r="V145" s="21">
        <v>103.83804091539416</v>
      </c>
      <c r="W145" s="21">
        <v>105.23352802521011</v>
      </c>
      <c r="X145" s="21">
        <v>106.47156953138905</v>
      </c>
      <c r="Y145" s="21">
        <v>107.709611037568</v>
      </c>
      <c r="Z145" s="21">
        <v>108.94765254374694</v>
      </c>
      <c r="AA145" s="21">
        <v>110.18569404992589</v>
      </c>
      <c r="AB145" s="21">
        <v>111.42373555610482</v>
      </c>
      <c r="AC145" s="21">
        <v>112.86811731331359</v>
      </c>
      <c r="AD145" s="21">
        <v>114.31249907052236</v>
      </c>
      <c r="AE145" s="21">
        <v>115.75688082773114</v>
      </c>
      <c r="AF145" s="21">
        <v>117.20126258493991</v>
      </c>
      <c r="AG145" s="22">
        <v>120.41827982173916</v>
      </c>
      <c r="AI145" s="20">
        <v>0</v>
      </c>
      <c r="AJ145" s="21">
        <v>5.2166744805659615</v>
      </c>
      <c r="AK145" s="21">
        <v>5.3216023247413169</v>
      </c>
      <c r="AL145" s="21">
        <v>5.4265301689166732</v>
      </c>
      <c r="AM145" s="21">
        <v>5.5063320831654474</v>
      </c>
      <c r="AN145" s="21">
        <v>5.5861339974142208</v>
      </c>
      <c r="AO145" s="21">
        <v>5.665935911662995</v>
      </c>
      <c r="AP145" s="21">
        <v>5.7457378259117702</v>
      </c>
      <c r="AQ145" s="21">
        <v>5.8255397401605462</v>
      </c>
      <c r="AR145" s="21">
        <v>5.9053416544093205</v>
      </c>
      <c r="AS145" s="21">
        <v>5.9851435686580947</v>
      </c>
      <c r="AT145" s="21">
        <v>6.0649454829068699</v>
      </c>
      <c r="AU145" s="21">
        <v>6.1447473971556432</v>
      </c>
      <c r="AV145" s="21">
        <v>6.2245493114044184</v>
      </c>
      <c r="AW145" s="21">
        <v>6.312953786990386</v>
      </c>
      <c r="AX145" s="21">
        <v>6.4013582625763545</v>
      </c>
      <c r="AY145" s="21">
        <v>6.4897627381623222</v>
      </c>
      <c r="AZ145" s="21">
        <v>6.5781672137482907</v>
      </c>
      <c r="BA145" s="21">
        <v>6.6665716893342575</v>
      </c>
      <c r="BB145" s="21">
        <v>6.7450019445028957</v>
      </c>
      <c r="BC145" s="21">
        <v>6.8234321996715348</v>
      </c>
      <c r="BD145" s="21">
        <v>6.901862454840173</v>
      </c>
      <c r="BE145" s="21">
        <v>6.9802927100088112</v>
      </c>
      <c r="BF145" s="21">
        <v>7.0587229651774486</v>
      </c>
      <c r="BG145" s="21">
        <v>7.1502249295408609</v>
      </c>
      <c r="BH145" s="21">
        <v>7.2417268939042723</v>
      </c>
      <c r="BI145" s="21">
        <v>7.3332288582676846</v>
      </c>
      <c r="BJ145" s="21">
        <v>7.424730822631096</v>
      </c>
      <c r="BK145" s="22">
        <v>7.6285297110405814</v>
      </c>
      <c r="BM145" s="163">
        <f>VLOOKUP(BM$6,'MonteCarlo Policy Paths'!$N$2:$S$31,$B145+1,FALSE)</f>
        <v>23.967702867134744</v>
      </c>
      <c r="BN145" s="21">
        <f>VLOOKUP(BN$6,'MonteCarlo Policy Paths'!$N$2:$S$31,$B145+1,FALSE)</f>
        <v>26.317177955222718</v>
      </c>
      <c r="BO145" s="21">
        <f>VLOOKUP(BO$6,'MonteCarlo Policy Paths'!$N$2:$S$31,$B145+1,FALSE)</f>
        <v>28.893255238045125</v>
      </c>
      <c r="BP145" s="21">
        <f>VLOOKUP(BP$6,'MonteCarlo Policy Paths'!$N$2:$S$31,$B145+1,FALSE)</f>
        <v>31.715102246604285</v>
      </c>
      <c r="BQ145" s="21">
        <f>VLOOKUP(BQ$6,'MonteCarlo Policy Paths'!$N$2:$S$31,$B145+1,FALSE)</f>
        <v>34.790233856835599</v>
      </c>
      <c r="BR145" s="21">
        <f>VLOOKUP(BR$6,'MonteCarlo Policy Paths'!$N$2:$S$31,$B145+1,FALSE)</f>
        <v>38.117013285454661</v>
      </c>
      <c r="BS145" s="21">
        <f>VLOOKUP(BS$6,'MonteCarlo Policy Paths'!$N$2:$S$31,$B145+1,FALSE)</f>
        <v>41.72840612279375</v>
      </c>
      <c r="BT145" s="21">
        <f>VLOOKUP(BT$6,'MonteCarlo Policy Paths'!$N$2:$S$31,$B145+1,FALSE)</f>
        <v>45.677249983631562</v>
      </c>
      <c r="BU145" s="21">
        <f>VLOOKUP(BU$6,'MonteCarlo Policy Paths'!$N$2:$S$31,$B145+1,FALSE)</f>
        <v>49.99204890598088</v>
      </c>
      <c r="BV145" s="21">
        <f>VLOOKUP(BV$6,'MonteCarlo Policy Paths'!$N$2:$S$31,$B145+1,FALSE)</f>
        <v>54.768556811140854</v>
      </c>
      <c r="BW145" s="21">
        <f>VLOOKUP(BW$6,'MonteCarlo Policy Paths'!$N$2:$S$31,$B145+1,FALSE)</f>
        <v>60.010238214835042</v>
      </c>
      <c r="BX145" s="21">
        <f>VLOOKUP(BX$6,'MonteCarlo Policy Paths'!$N$2:$S$31,$B145+1,FALSE)</f>
        <v>65.75812779974207</v>
      </c>
      <c r="BY145" s="21">
        <f>VLOOKUP(BY$6,'MonteCarlo Policy Paths'!$N$2:$S$31,$B145+1,FALSE)</f>
        <v>72.066881159093455</v>
      </c>
      <c r="BZ145" s="21">
        <f>VLOOKUP(BZ$6,'MonteCarlo Policy Paths'!$N$2:$S$31,$B145+1,FALSE)</f>
        <v>78.981532638183737</v>
      </c>
      <c r="CA145" s="21">
        <f>VLOOKUP(CA$6,'MonteCarlo Policy Paths'!$N$2:$S$31,$B145+1,FALSE)</f>
        <v>81.252691038046251</v>
      </c>
      <c r="CB145" s="21">
        <f>VLOOKUP(CB$6,'MonteCarlo Policy Paths'!$N$2:$S$31,$B145+1,FALSE)</f>
        <v>83.604044111934414</v>
      </c>
      <c r="CC145" s="21">
        <f>VLOOKUP(CC$6,'MonteCarlo Policy Paths'!$N$2:$S$31,$B145+1,FALSE)</f>
        <v>86.018714380110126</v>
      </c>
      <c r="CD145" s="21">
        <f>VLOOKUP(CD$6,'MonteCarlo Policy Paths'!$N$2:$S$31,$B145+1,FALSE)</f>
        <v>88.506196331807388</v>
      </c>
      <c r="CE145" s="21">
        <f>VLOOKUP(CE$6,'MonteCarlo Policy Paths'!$N$2:$S$31,$B145+1,FALSE)</f>
        <v>91.042757806054695</v>
      </c>
      <c r="CF145" s="21">
        <f>VLOOKUP(CF$6,'MonteCarlo Policy Paths'!$N$2:$S$31,$B145+1,FALSE)</f>
        <v>93.687547211990633</v>
      </c>
      <c r="CG145" s="21">
        <f>VLOOKUP(CG$6,'MonteCarlo Policy Paths'!$N$2:$S$31,$B145+1,FALSE)</f>
        <v>96.373095170621937</v>
      </c>
      <c r="CH145" s="21">
        <f>VLOOKUP(CH$6,'MonteCarlo Policy Paths'!$N$2:$S$31,$B145+1,FALSE)</f>
        <v>99.112987273548597</v>
      </c>
      <c r="CI145" s="21">
        <f>VLOOKUP(CI$6,'MonteCarlo Policy Paths'!$N$2:$S$31,$B145+1,FALSE)</f>
        <v>101.92614153054797</v>
      </c>
      <c r="CJ145" s="21">
        <f>VLOOKUP(CJ$6,'MonteCarlo Policy Paths'!$N$2:$S$31,$B145+1,FALSE)</f>
        <v>104.82221793361833</v>
      </c>
      <c r="CK145" s="21">
        <f>VLOOKUP(CK$6,'MonteCarlo Policy Paths'!$N$2:$S$31,$B145+1,FALSE)</f>
        <v>107.79595653596101</v>
      </c>
      <c r="CL145" s="21">
        <f>VLOOKUP(CL$6,'MonteCarlo Policy Paths'!$N$2:$S$31,$B145+1,FALSE)</f>
        <v>110.84691133589952</v>
      </c>
      <c r="CM145" s="21">
        <f>VLOOKUP(CM$6,'MonteCarlo Policy Paths'!$N$2:$S$31,$B145+1,FALSE)</f>
        <v>113.96784710075578</v>
      </c>
      <c r="CN145" s="21">
        <f>VLOOKUP(CN$6,'MonteCarlo Policy Paths'!$N$2:$S$31,$B145+1,FALSE)</f>
        <v>117.16284845198182</v>
      </c>
      <c r="CO145" s="164">
        <f>VLOOKUP(CO$6,'MonteCarlo Policy Paths'!$N$2:$S$31,$B145+1,FALSE)</f>
        <v>120.41827982173916</v>
      </c>
      <c r="CQ145" s="163">
        <f>BM145*VLOOKUP(AI$6,'Greenhouse Gas Costs Avoided'!$A$2:$I$32,9,FALSE)</f>
        <v>1.5183602829902079</v>
      </c>
      <c r="CR145" s="21">
        <f>BN145*VLOOKUP(AJ$6,'Greenhouse Gas Costs Avoided'!$A$2:$I$32,9,FALSE)</f>
        <v>1.6672001480120395</v>
      </c>
      <c r="CS145" s="21">
        <f>BO145*VLOOKUP(AK$6,'Greenhouse Gas Costs Avoided'!$A$2:$I$32,9,FALSE)</f>
        <v>1.8303953216936328</v>
      </c>
      <c r="CT145" s="21">
        <f>BP145*VLOOKUP(AL$6,'Greenhouse Gas Costs Avoided'!$A$2:$I$32,9,FALSE)</f>
        <v>2.0091600721673259</v>
      </c>
      <c r="CU145" s="21">
        <f>BQ145*VLOOKUP(AM$6,'Greenhouse Gas Costs Avoided'!$A$2:$I$32,9,FALSE)</f>
        <v>2.2039704688009323</v>
      </c>
      <c r="CV145" s="21">
        <f>BR145*VLOOKUP(AN$6,'Greenhouse Gas Costs Avoided'!$A$2:$I$32,9,FALSE)</f>
        <v>2.4147228209427172</v>
      </c>
      <c r="CW145" s="21">
        <f>BS145*VLOOKUP(AO$6,'Greenhouse Gas Costs Avoided'!$A$2:$I$32,9,FALSE)</f>
        <v>2.6435055074141016</v>
      </c>
      <c r="CX145" s="21">
        <f>BT145*VLOOKUP(AP$6,'Greenhouse Gas Costs Avoided'!$A$2:$I$32,9,FALSE)</f>
        <v>2.8936658050138946</v>
      </c>
      <c r="CY145" s="21">
        <f>BU145*VLOOKUP(AQ$6,'Greenhouse Gas Costs Avoided'!$A$2:$I$32,9,FALSE)</f>
        <v>3.1670094520501597</v>
      </c>
      <c r="CZ145" s="21">
        <f>BV145*VLOOKUP(AR$6,'Greenhouse Gas Costs Avoided'!$A$2:$I$32,9,FALSE)</f>
        <v>3.4696024846318703</v>
      </c>
      <c r="DA145" s="21">
        <f>BW145*VLOOKUP(AS$6,'Greenhouse Gas Costs Avoided'!$A$2:$I$32,9,FALSE)</f>
        <v>3.8016643807416939</v>
      </c>
      <c r="DB145" s="21">
        <f>BX145*VLOOKUP(AT$6,'Greenhouse Gas Costs Avoided'!$A$2:$I$32,9,FALSE)</f>
        <v>4.1657946983243246</v>
      </c>
      <c r="DC145" s="21">
        <f>BY145*VLOOKUP(AU$6,'Greenhouse Gas Costs Avoided'!$A$2:$I$32,9,FALSE)</f>
        <v>4.5654558835919028</v>
      </c>
      <c r="DD145" s="21">
        <f>BZ145*VLOOKUP(AV$6,'Greenhouse Gas Costs Avoided'!$A$2:$I$32,9,FALSE)</f>
        <v>5.0035008741682265</v>
      </c>
      <c r="DE145" s="21">
        <f>CA145*VLOOKUP(AW$6,'Greenhouse Gas Costs Avoided'!$A$2:$I$32,9,FALSE)</f>
        <v>5.1473793563843691</v>
      </c>
      <c r="DF145" s="21">
        <f>CB145*VLOOKUP(AX$6,'Greenhouse Gas Costs Avoided'!$A$2:$I$32,9,FALSE)</f>
        <v>5.2963381923007766</v>
      </c>
      <c r="DG145" s="21">
        <f>CC145*VLOOKUP(AY$6,'Greenhouse Gas Costs Avoided'!$A$2:$I$32,9,FALSE)</f>
        <v>5.4493081891352544</v>
      </c>
      <c r="DH145" s="21">
        <f>CD145*VLOOKUP(AZ$6,'Greenhouse Gas Costs Avoided'!$A$2:$I$32,9,FALSE)</f>
        <v>5.606890825278958</v>
      </c>
      <c r="DI145" s="21">
        <f>CE145*VLOOKUP(BA$6,'Greenhouse Gas Costs Avoided'!$A$2:$I$32,9,FALSE)</f>
        <v>5.7675826620899597</v>
      </c>
      <c r="DJ145" s="21">
        <f>CF145*VLOOKUP(BB$6,'Greenhouse Gas Costs Avoided'!$A$2:$I$32,9,FALSE)</f>
        <v>5.935130766850258</v>
      </c>
      <c r="DK145" s="21">
        <f>CG145*VLOOKUP(BC$6,'Greenhouse Gas Costs Avoided'!$A$2:$I$32,9,FALSE)</f>
        <v>6.1052609366481567</v>
      </c>
      <c r="DL145" s="21">
        <f>CH145*VLOOKUP(BD$6,'Greenhouse Gas Costs Avoided'!$A$2:$I$32,9,FALSE)</f>
        <v>6.2788338222861402</v>
      </c>
      <c r="DM145" s="21">
        <f>CI145*VLOOKUP(BE$6,'Greenhouse Gas Costs Avoided'!$A$2:$I$32,9,FALSE)</f>
        <v>6.4570478846612929</v>
      </c>
      <c r="DN145" s="21">
        <f>CJ145*VLOOKUP(BF$6,'Greenhouse Gas Costs Avoided'!$A$2:$I$32,9,FALSE)</f>
        <v>6.6405150868084322</v>
      </c>
      <c r="DO145" s="21">
        <f>CK145*VLOOKUP(BG$6,'Greenhouse Gas Costs Avoided'!$A$2:$I$32,9,FALSE)</f>
        <v>6.8289022097138705</v>
      </c>
      <c r="DP145" s="21">
        <f>CL145*VLOOKUP(BH$6,'Greenhouse Gas Costs Avoided'!$A$2:$I$32,9,FALSE)</f>
        <v>7.0221809990540507</v>
      </c>
      <c r="DQ145" s="21">
        <f>CM145*VLOOKUP(BI$6,'Greenhouse Gas Costs Avoided'!$A$2:$I$32,9,FALSE)</f>
        <v>7.2198931009350886</v>
      </c>
      <c r="DR145" s="21">
        <f>CN145*VLOOKUP(BJ$6,'Greenhouse Gas Costs Avoided'!$A$2:$I$32,9,FALSE)</f>
        <v>7.4222972772007143</v>
      </c>
      <c r="DS145" s="164">
        <f>CO145*VLOOKUP(BK$6,'Greenhouse Gas Costs Avoided'!$A$2:$I$32,9,FALSE)</f>
        <v>7.6285297110405814</v>
      </c>
    </row>
    <row r="146" spans="1:123" x14ac:dyDescent="0.35">
      <c r="A146" s="174">
        <v>140</v>
      </c>
      <c r="B146" s="12">
        <v>1</v>
      </c>
      <c r="C146" s="175">
        <v>2023</v>
      </c>
      <c r="E146" s="20">
        <v>0</v>
      </c>
      <c r="F146" s="21">
        <v>82.346532180449415</v>
      </c>
      <c r="G146" s="21">
        <v>84.002844861871253</v>
      </c>
      <c r="H146" s="21">
        <v>85.659157543293105</v>
      </c>
      <c r="I146" s="21">
        <v>86.918851036576825</v>
      </c>
      <c r="J146" s="21">
        <v>88.178544529860531</v>
      </c>
      <c r="K146" s="21">
        <v>89.438238023144251</v>
      </c>
      <c r="L146" s="21">
        <v>90.697931516427971</v>
      </c>
      <c r="M146" s="21">
        <v>91.95762500971172</v>
      </c>
      <c r="N146" s="21">
        <v>93.21731850299544</v>
      </c>
      <c r="O146" s="21">
        <v>94.47701199627916</v>
      </c>
      <c r="P146" s="21">
        <v>95.73670548956288</v>
      </c>
      <c r="Q146" s="21">
        <v>96.996398982846586</v>
      </c>
      <c r="R146" s="21">
        <v>98.25609247613032</v>
      </c>
      <c r="S146" s="21">
        <v>99.65157958594628</v>
      </c>
      <c r="T146" s="21">
        <v>101.04706669576224</v>
      </c>
      <c r="U146" s="21">
        <v>102.4425538055782</v>
      </c>
      <c r="V146" s="21">
        <v>103.83804091539416</v>
      </c>
      <c r="W146" s="21">
        <v>105.23352802521011</v>
      </c>
      <c r="X146" s="21">
        <v>106.47156953138905</v>
      </c>
      <c r="Y146" s="21">
        <v>107.709611037568</v>
      </c>
      <c r="Z146" s="21">
        <v>108.94765254374694</v>
      </c>
      <c r="AA146" s="21">
        <v>110.18569404992589</v>
      </c>
      <c r="AB146" s="21">
        <v>111.42373555610482</v>
      </c>
      <c r="AC146" s="21">
        <v>112.86811731331359</v>
      </c>
      <c r="AD146" s="21">
        <v>114.31249907052236</v>
      </c>
      <c r="AE146" s="21">
        <v>115.75688082773114</v>
      </c>
      <c r="AF146" s="21">
        <v>117.20126258493991</v>
      </c>
      <c r="AG146" s="22">
        <v>118.64564434214866</v>
      </c>
      <c r="AI146" s="20">
        <v>0</v>
      </c>
      <c r="AJ146" s="21">
        <v>5.2166744805659615</v>
      </c>
      <c r="AK146" s="21">
        <v>5.3216023247413169</v>
      </c>
      <c r="AL146" s="21">
        <v>5.4265301689166732</v>
      </c>
      <c r="AM146" s="21">
        <v>5.5063320831654474</v>
      </c>
      <c r="AN146" s="21">
        <v>5.5861339974142208</v>
      </c>
      <c r="AO146" s="21">
        <v>5.665935911662995</v>
      </c>
      <c r="AP146" s="21">
        <v>5.7457378259117702</v>
      </c>
      <c r="AQ146" s="21">
        <v>5.8255397401605462</v>
      </c>
      <c r="AR146" s="21">
        <v>5.9053416544093205</v>
      </c>
      <c r="AS146" s="21">
        <v>5.9851435686580947</v>
      </c>
      <c r="AT146" s="21">
        <v>6.0649454829068699</v>
      </c>
      <c r="AU146" s="21">
        <v>6.1447473971556432</v>
      </c>
      <c r="AV146" s="21">
        <v>6.2245493114044184</v>
      </c>
      <c r="AW146" s="21">
        <v>6.312953786990386</v>
      </c>
      <c r="AX146" s="21">
        <v>6.4013582625763545</v>
      </c>
      <c r="AY146" s="21">
        <v>6.4897627381623222</v>
      </c>
      <c r="AZ146" s="21">
        <v>6.5781672137482907</v>
      </c>
      <c r="BA146" s="21">
        <v>6.6665716893342575</v>
      </c>
      <c r="BB146" s="21">
        <v>6.7450019445028957</v>
      </c>
      <c r="BC146" s="21">
        <v>6.8234321996715348</v>
      </c>
      <c r="BD146" s="21">
        <v>6.901862454840173</v>
      </c>
      <c r="BE146" s="21">
        <v>6.9802927100088112</v>
      </c>
      <c r="BF146" s="21">
        <v>7.0587229651774486</v>
      </c>
      <c r="BG146" s="21">
        <v>7.1502249295408609</v>
      </c>
      <c r="BH146" s="21">
        <v>7.2417268939042723</v>
      </c>
      <c r="BI146" s="21">
        <v>7.3332288582676846</v>
      </c>
      <c r="BJ146" s="21">
        <v>7.424730822631096</v>
      </c>
      <c r="BK146" s="22">
        <v>7.5162327869945065</v>
      </c>
      <c r="BM146" s="163">
        <f>VLOOKUP(BM$6,'MonteCarlo Policy Paths'!$N$2:$S$31,$B146+1,FALSE)</f>
        <v>18.946072246720579</v>
      </c>
      <c r="BN146" s="21">
        <f>VLOOKUP(BN$6,'MonteCarlo Policy Paths'!$N$2:$S$31,$B146+1,FALSE)</f>
        <v>19.920985834119051</v>
      </c>
      <c r="BO146" s="21">
        <f>VLOOKUP(BO$6,'MonteCarlo Policy Paths'!$N$2:$S$31,$B146+1,FALSE)</f>
        <v>20.944710352814074</v>
      </c>
      <c r="BP146" s="21">
        <f>VLOOKUP(BP$6,'MonteCarlo Policy Paths'!$N$2:$S$31,$B146+1,FALSE)</f>
        <v>22.017919567056939</v>
      </c>
      <c r="BQ146" s="21">
        <f>VLOOKUP(BQ$6,'MonteCarlo Policy Paths'!$N$2:$S$31,$B146+1,FALSE)</f>
        <v>23.125382269476081</v>
      </c>
      <c r="BR146" s="21">
        <f>VLOOKUP(BR$6,'MonteCarlo Policy Paths'!$N$2:$S$31,$B146+1,FALSE)</f>
        <v>24.222533249319248</v>
      </c>
      <c r="BS146" s="21">
        <f>VLOOKUP(BS$6,'MonteCarlo Policy Paths'!$N$2:$S$31,$B146+1,FALSE)</f>
        <v>25.344600035724898</v>
      </c>
      <c r="BT146" s="21">
        <f>VLOOKUP(BT$6,'MonteCarlo Policy Paths'!$N$2:$S$31,$B146+1,FALSE)</f>
        <v>26.511875533452777</v>
      </c>
      <c r="BU146" s="21">
        <f>VLOOKUP(BU$6,'MonteCarlo Policy Paths'!$N$2:$S$31,$B146+1,FALSE)</f>
        <v>27.727543772426976</v>
      </c>
      <c r="BV146" s="21">
        <f>VLOOKUP(BV$6,'MonteCarlo Policy Paths'!$N$2:$S$31,$B146+1,FALSE)</f>
        <v>29.105872242644537</v>
      </c>
      <c r="BW146" s="21">
        <f>VLOOKUP(BW$6,'MonteCarlo Policy Paths'!$N$2:$S$31,$B146+1,FALSE)</f>
        <v>30.561165854776764</v>
      </c>
      <c r="BX146" s="21">
        <f>VLOOKUP(BX$6,'MonteCarlo Policy Paths'!$N$2:$S$31,$B146+1,FALSE)</f>
        <v>32.089224147515601</v>
      </c>
      <c r="BY146" s="21">
        <f>VLOOKUP(BY$6,'MonteCarlo Policy Paths'!$N$2:$S$31,$B146+1,FALSE)</f>
        <v>33.693685354891386</v>
      </c>
      <c r="BZ146" s="21">
        <f>VLOOKUP(BZ$6,'MonteCarlo Policy Paths'!$N$2:$S$31,$B146+1,FALSE)</f>
        <v>35.378369622635958</v>
      </c>
      <c r="CA146" s="21">
        <f>VLOOKUP(CA$6,'MonteCarlo Policy Paths'!$N$2:$S$31,$B146+1,FALSE)</f>
        <v>37.147288103767757</v>
      </c>
      <c r="CB146" s="21">
        <f>VLOOKUP(CB$6,'MonteCarlo Policy Paths'!$N$2:$S$31,$B146+1,FALSE)</f>
        <v>39.004652508956148</v>
      </c>
      <c r="CC146" s="21">
        <f>VLOOKUP(CC$6,'MonteCarlo Policy Paths'!$N$2:$S$31,$B146+1,FALSE)</f>
        <v>40.954885134403959</v>
      </c>
      <c r="CD146" s="21">
        <f>VLOOKUP(CD$6,'MonteCarlo Policy Paths'!$N$2:$S$31,$B146+1,FALSE)</f>
        <v>43.002629391124159</v>
      </c>
      <c r="CE146" s="21">
        <f>VLOOKUP(CE$6,'MonteCarlo Policy Paths'!$N$2:$S$31,$B146+1,FALSE)</f>
        <v>45.152760860680367</v>
      </c>
      <c r="CF146" s="21">
        <f>VLOOKUP(CF$6,'MonteCarlo Policy Paths'!$N$2:$S$31,$B146+1,FALSE)</f>
        <v>47.410398903714388</v>
      </c>
      <c r="CG146" s="21">
        <f>VLOOKUP(CG$6,'MonteCarlo Policy Paths'!$N$2:$S$31,$B146+1,FALSE)</f>
        <v>49.780918848900107</v>
      </c>
      <c r="CH146" s="21">
        <f>VLOOKUP(CH$6,'MonteCarlo Policy Paths'!$N$2:$S$31,$B146+1,FALSE)</f>
        <v>52.269964791345117</v>
      </c>
      <c r="CI146" s="21">
        <f>VLOOKUP(CI$6,'MonteCarlo Policy Paths'!$N$2:$S$31,$B146+1,FALSE)</f>
        <v>54.883463030912374</v>
      </c>
      <c r="CJ146" s="21">
        <f>VLOOKUP(CJ$6,'MonteCarlo Policy Paths'!$N$2:$S$31,$B146+1,FALSE)</f>
        <v>57.627636182457998</v>
      </c>
      <c r="CK146" s="21">
        <f>VLOOKUP(CK$6,'MonteCarlo Policy Paths'!$N$2:$S$31,$B146+1,FALSE)</f>
        <v>60.509017991580897</v>
      </c>
      <c r="CL146" s="21">
        <f>VLOOKUP(CL$6,'MonteCarlo Policy Paths'!$N$2:$S$31,$B146+1,FALSE)</f>
        <v>63.534468891159946</v>
      </c>
      <c r="CM146" s="21">
        <f>VLOOKUP(CM$6,'MonteCarlo Policy Paths'!$N$2:$S$31,$B146+1,FALSE)</f>
        <v>66.711192335717939</v>
      </c>
      <c r="CN146" s="21">
        <f>VLOOKUP(CN$6,'MonteCarlo Policy Paths'!$N$2:$S$31,$B146+1,FALSE)</f>
        <v>70.04675195250384</v>
      </c>
      <c r="CO146" s="164">
        <f>VLOOKUP(CO$6,'MonteCarlo Policy Paths'!$N$2:$S$31,$B146+1,FALSE)</f>
        <v>73.54908955012904</v>
      </c>
      <c r="CQ146" s="163">
        <f>BM146*VLOOKUP(AI$6,'Greenhouse Gas Costs Avoided'!$A$2:$I$32,9,FALSE)</f>
        <v>1.2002386619007086</v>
      </c>
      <c r="CR146" s="21">
        <f>BN146*VLOOKUP(AJ$6,'Greenhouse Gas Costs Avoided'!$A$2:$I$32,9,FALSE)</f>
        <v>1.2619996941806579</v>
      </c>
      <c r="CS146" s="21">
        <f>BO146*VLOOKUP(AK$6,'Greenhouse Gas Costs Avoided'!$A$2:$I$32,9,FALSE)</f>
        <v>1.3268529118013257</v>
      </c>
      <c r="CT146" s="21">
        <f>BP146*VLOOKUP(AL$6,'Greenhouse Gas Costs Avoided'!$A$2:$I$32,9,FALSE)</f>
        <v>1.3948409979053111</v>
      </c>
      <c r="CU146" s="21">
        <f>BQ146*VLOOKUP(AM$6,'Greenhouse Gas Costs Avoided'!$A$2:$I$32,9,FALSE)</f>
        <v>1.464999051498006</v>
      </c>
      <c r="CV146" s="21">
        <f>BR146*VLOOKUP(AN$6,'Greenhouse Gas Costs Avoided'!$A$2:$I$32,9,FALSE)</f>
        <v>1.5345038547523033</v>
      </c>
      <c r="CW146" s="21">
        <f>BS146*VLOOKUP(AO$6,'Greenhouse Gas Costs Avoided'!$A$2:$I$32,9,FALSE)</f>
        <v>1.6055870809081549</v>
      </c>
      <c r="CX146" s="21">
        <f>BT146*VLOOKUP(AP$6,'Greenhouse Gas Costs Avoided'!$A$2:$I$32,9,FALSE)</f>
        <v>1.6795342908215394</v>
      </c>
      <c r="CY146" s="21">
        <f>BU146*VLOOKUP(AQ$6,'Greenhouse Gas Costs Avoided'!$A$2:$I$32,9,FALSE)</f>
        <v>1.7565471936259263</v>
      </c>
      <c r="CZ146" s="21">
        <f>BV146*VLOOKUP(AR$6,'Greenhouse Gas Costs Avoided'!$A$2:$I$32,9,FALSE)</f>
        <v>1.8438646648785721</v>
      </c>
      <c r="DA146" s="21">
        <f>BW146*VLOOKUP(AS$6,'Greenhouse Gas Costs Avoided'!$A$2:$I$32,9,FALSE)</f>
        <v>1.9360578981225007</v>
      </c>
      <c r="DB146" s="21">
        <f>BX146*VLOOKUP(AT$6,'Greenhouse Gas Costs Avoided'!$A$2:$I$32,9,FALSE)</f>
        <v>2.0328607930286258</v>
      </c>
      <c r="DC146" s="21">
        <f>BY146*VLOOKUP(AU$6,'Greenhouse Gas Costs Avoided'!$A$2:$I$32,9,FALSE)</f>
        <v>2.1345038326800574</v>
      </c>
      <c r="DD146" s="21">
        <f>BZ146*VLOOKUP(AV$6,'Greenhouse Gas Costs Avoided'!$A$2:$I$32,9,FALSE)</f>
        <v>2.2412290243140602</v>
      </c>
      <c r="DE146" s="21">
        <f>CA146*VLOOKUP(AW$6,'Greenhouse Gas Costs Avoided'!$A$2:$I$32,9,FALSE)</f>
        <v>2.3532904755297634</v>
      </c>
      <c r="DF146" s="21">
        <f>CB146*VLOOKUP(AX$6,'Greenhouse Gas Costs Avoided'!$A$2:$I$32,9,FALSE)</f>
        <v>2.4709549993062518</v>
      </c>
      <c r="DG146" s="21">
        <f>CC146*VLOOKUP(AY$6,'Greenhouse Gas Costs Avoided'!$A$2:$I$32,9,FALSE)</f>
        <v>2.5945027492715647</v>
      </c>
      <c r="DH146" s="21">
        <f>CD146*VLOOKUP(AZ$6,'Greenhouse Gas Costs Avoided'!$A$2:$I$32,9,FALSE)</f>
        <v>2.724227886735143</v>
      </c>
      <c r="DI146" s="21">
        <f>CE146*VLOOKUP(BA$6,'Greenhouse Gas Costs Avoided'!$A$2:$I$32,9,FALSE)</f>
        <v>2.8604392810719004</v>
      </c>
      <c r="DJ146" s="21">
        <f>CF146*VLOOKUP(BB$6,'Greenhouse Gas Costs Avoided'!$A$2:$I$32,9,FALSE)</f>
        <v>3.0034612451254952</v>
      </c>
      <c r="DK146" s="21">
        <f>CG146*VLOOKUP(BC$6,'Greenhouse Gas Costs Avoided'!$A$2:$I$32,9,FALSE)</f>
        <v>3.1536343073817701</v>
      </c>
      <c r="DL146" s="21">
        <f>CH146*VLOOKUP(BD$6,'Greenhouse Gas Costs Avoided'!$A$2:$I$32,9,FALSE)</f>
        <v>3.3113160227508591</v>
      </c>
      <c r="DM146" s="21">
        <f>CI146*VLOOKUP(BE$6,'Greenhouse Gas Costs Avoided'!$A$2:$I$32,9,FALSE)</f>
        <v>3.4768818238884021</v>
      </c>
      <c r="DN146" s="21">
        <f>CJ146*VLOOKUP(BF$6,'Greenhouse Gas Costs Avoided'!$A$2:$I$32,9,FALSE)</f>
        <v>3.6507259150828224</v>
      </c>
      <c r="DO146" s="21">
        <f>CK146*VLOOKUP(BG$6,'Greenhouse Gas Costs Avoided'!$A$2:$I$32,9,FALSE)</f>
        <v>3.8332622108369634</v>
      </c>
      <c r="DP146" s="21">
        <f>CL146*VLOOKUP(BH$6,'Greenhouse Gas Costs Avoided'!$A$2:$I$32,9,FALSE)</f>
        <v>4.0249253213788121</v>
      </c>
      <c r="DQ146" s="21">
        <f>CM146*VLOOKUP(BI$6,'Greenhouse Gas Costs Avoided'!$A$2:$I$32,9,FALSE)</f>
        <v>4.2261715874477526</v>
      </c>
      <c r="DR146" s="21">
        <f>CN146*VLOOKUP(BJ$6,'Greenhouse Gas Costs Avoided'!$A$2:$I$32,9,FALSE)</f>
        <v>4.4374801668201398</v>
      </c>
      <c r="DS146" s="164">
        <f>CO146*VLOOKUP(BK$6,'Greenhouse Gas Costs Avoided'!$A$2:$I$32,9,FALSE)</f>
        <v>4.6593541751611474</v>
      </c>
    </row>
    <row r="147" spans="1:123" x14ac:dyDescent="0.35">
      <c r="A147" s="174">
        <v>141</v>
      </c>
      <c r="B147" s="12">
        <v>3</v>
      </c>
      <c r="C147" s="175">
        <v>2023</v>
      </c>
      <c r="E147" s="20">
        <v>0</v>
      </c>
      <c r="F147" s="21">
        <v>82.346532180449415</v>
      </c>
      <c r="G147" s="21">
        <v>84.002844861871253</v>
      </c>
      <c r="H147" s="21">
        <v>85.659157543293105</v>
      </c>
      <c r="I147" s="21">
        <v>86.918851036576825</v>
      </c>
      <c r="J147" s="21">
        <v>88.178544529860531</v>
      </c>
      <c r="K147" s="21">
        <v>89.438238023144251</v>
      </c>
      <c r="L147" s="21">
        <v>90.697931516427971</v>
      </c>
      <c r="M147" s="21">
        <v>91.95762500971172</v>
      </c>
      <c r="N147" s="21">
        <v>93.21731850299544</v>
      </c>
      <c r="O147" s="21">
        <v>94.47701199627916</v>
      </c>
      <c r="P147" s="21">
        <v>95.73670548956288</v>
      </c>
      <c r="Q147" s="21">
        <v>96.996398982846586</v>
      </c>
      <c r="R147" s="21">
        <v>101.49317720655506</v>
      </c>
      <c r="S147" s="21">
        <v>104.21949379267882</v>
      </c>
      <c r="T147" s="21">
        <v>107.03810370059369</v>
      </c>
      <c r="U147" s="21">
        <v>109.92690053835344</v>
      </c>
      <c r="V147" s="21">
        <v>112.89757853003228</v>
      </c>
      <c r="W147" s="21">
        <v>115.91943874780665</v>
      </c>
      <c r="X147" s="21">
        <v>119.06733931122673</v>
      </c>
      <c r="Y147" s="21">
        <v>122.25496395468721</v>
      </c>
      <c r="Z147" s="21">
        <v>125.4992630232488</v>
      </c>
      <c r="AA147" s="21">
        <v>128.82380079097237</v>
      </c>
      <c r="AB147" s="21">
        <v>132.24028719953677</v>
      </c>
      <c r="AC147" s="21">
        <v>135.74155640209787</v>
      </c>
      <c r="AD147" s="21">
        <v>139.32654413598658</v>
      </c>
      <c r="AE147" s="21">
        <v>142.9856742986068</v>
      </c>
      <c r="AF147" s="21">
        <v>146.72361540812219</v>
      </c>
      <c r="AG147" s="22">
        <v>150.52284977717397</v>
      </c>
      <c r="AI147" s="20">
        <v>0</v>
      </c>
      <c r="AJ147" s="21">
        <v>5.2166744805659615</v>
      </c>
      <c r="AK147" s="21">
        <v>5.3216023247413169</v>
      </c>
      <c r="AL147" s="21">
        <v>5.4265301689166732</v>
      </c>
      <c r="AM147" s="21">
        <v>5.5063320831654474</v>
      </c>
      <c r="AN147" s="21">
        <v>5.5861339974142208</v>
      </c>
      <c r="AO147" s="21">
        <v>5.665935911662995</v>
      </c>
      <c r="AP147" s="21">
        <v>5.7457378259117702</v>
      </c>
      <c r="AQ147" s="21">
        <v>5.8255397401605462</v>
      </c>
      <c r="AR147" s="21">
        <v>5.9053416544093205</v>
      </c>
      <c r="AS147" s="21">
        <v>5.9851435686580947</v>
      </c>
      <c r="AT147" s="21">
        <v>6.0649454829068699</v>
      </c>
      <c r="AU147" s="21">
        <v>6.1447473971556432</v>
      </c>
      <c r="AV147" s="21">
        <v>6.4296194808152167</v>
      </c>
      <c r="AW147" s="21">
        <v>6.6023323538917609</v>
      </c>
      <c r="AX147" s="21">
        <v>6.7808920331878957</v>
      </c>
      <c r="AY147" s="21">
        <v>6.9638980729572149</v>
      </c>
      <c r="AZ147" s="21">
        <v>7.1520913053717949</v>
      </c>
      <c r="BA147" s="21">
        <v>7.3435269452765404</v>
      </c>
      <c r="BB147" s="21">
        <v>7.5429472742415475</v>
      </c>
      <c r="BC147" s="21">
        <v>7.744884134129272</v>
      </c>
      <c r="BD147" s="21">
        <v>7.950411333759269</v>
      </c>
      <c r="BE147" s="21">
        <v>8.161021676093501</v>
      </c>
      <c r="BF147" s="21">
        <v>8.3774569890184303</v>
      </c>
      <c r="BG147" s="21">
        <v>8.5992633142510115</v>
      </c>
      <c r="BH147" s="21">
        <v>8.8263732304711304</v>
      </c>
      <c r="BI147" s="21">
        <v>9.05818008905967</v>
      </c>
      <c r="BJ147" s="21">
        <v>9.2949796418706736</v>
      </c>
      <c r="BK147" s="22">
        <v>9.5356621388007277</v>
      </c>
      <c r="BM147" s="163">
        <f>VLOOKUP(BM$6,'MonteCarlo Policy Paths'!$N$2:$S$31,$B147+1,FALSE)</f>
        <v>24.400896901266854</v>
      </c>
      <c r="BN147" s="21">
        <f>VLOOKUP(BN$6,'MonteCarlo Policy Paths'!$N$2:$S$31,$B147+1,FALSE)</f>
        <v>27.277092285564247</v>
      </c>
      <c r="BO147" s="21">
        <f>VLOOKUP(BO$6,'MonteCarlo Policy Paths'!$N$2:$S$31,$B147+1,FALSE)</f>
        <v>30.488398193607274</v>
      </c>
      <c r="BP147" s="21">
        <f>VLOOKUP(BP$6,'MonteCarlo Policy Paths'!$N$2:$S$31,$B147+1,FALSE)</f>
        <v>34.070901710124843</v>
      </c>
      <c r="BQ147" s="21">
        <f>VLOOKUP(BQ$6,'MonteCarlo Policy Paths'!$N$2:$S$31,$B147+1,FALSE)</f>
        <v>38.049962908416198</v>
      </c>
      <c r="BR147" s="21">
        <f>VLOOKUP(BR$6,'MonteCarlo Policy Paths'!$N$2:$S$31,$B147+1,FALSE)</f>
        <v>42.441930627628253</v>
      </c>
      <c r="BS147" s="21">
        <f>VLOOKUP(BS$6,'MonteCarlo Policy Paths'!$N$2:$S$31,$B147+1,FALSE)</f>
        <v>47.302864628556662</v>
      </c>
      <c r="BT147" s="21">
        <f>VLOOKUP(BT$6,'MonteCarlo Policy Paths'!$N$2:$S$31,$B147+1,FALSE)</f>
        <v>52.715092471952183</v>
      </c>
      <c r="BU147" s="21">
        <f>VLOOKUP(BU$6,'MonteCarlo Policy Paths'!$N$2:$S$31,$B147+1,FALSE)</f>
        <v>58.737483764437521</v>
      </c>
      <c r="BV147" s="21">
        <f>VLOOKUP(BV$6,'MonteCarlo Policy Paths'!$N$2:$S$31,$B147+1,FALSE)</f>
        <v>65.512636340122413</v>
      </c>
      <c r="BW147" s="21">
        <f>VLOOKUP(BW$6,'MonteCarlo Policy Paths'!$N$2:$S$31,$B147+1,FALSE)</f>
        <v>73.079994851258945</v>
      </c>
      <c r="BX147" s="21">
        <f>VLOOKUP(BX$6,'MonteCarlo Policy Paths'!$N$2:$S$31,$B147+1,FALSE)</f>
        <v>81.527096411801594</v>
      </c>
      <c r="BY147" s="21">
        <f>VLOOKUP(BY$6,'MonteCarlo Policy Paths'!$N$2:$S$31,$B147+1,FALSE)</f>
        <v>90.963600198236662</v>
      </c>
      <c r="BZ147" s="21">
        <f>VLOOKUP(BZ$6,'MonteCarlo Policy Paths'!$N$2:$S$31,$B147+1,FALSE)</f>
        <v>101.49317720655506</v>
      </c>
      <c r="CA147" s="21">
        <f>VLOOKUP(CA$6,'MonteCarlo Policy Paths'!$N$2:$S$31,$B147+1,FALSE)</f>
        <v>104.21949379267882</v>
      </c>
      <c r="CB147" s="21">
        <f>VLOOKUP(CB$6,'MonteCarlo Policy Paths'!$N$2:$S$31,$B147+1,FALSE)</f>
        <v>107.03810370059369</v>
      </c>
      <c r="CC147" s="21">
        <f>VLOOKUP(CC$6,'MonteCarlo Policy Paths'!$N$2:$S$31,$B147+1,FALSE)</f>
        <v>109.92690053835344</v>
      </c>
      <c r="CD147" s="21">
        <f>VLOOKUP(CD$6,'MonteCarlo Policy Paths'!$N$2:$S$31,$B147+1,FALSE)</f>
        <v>112.89757853003228</v>
      </c>
      <c r="CE147" s="21">
        <f>VLOOKUP(CE$6,'MonteCarlo Policy Paths'!$N$2:$S$31,$B147+1,FALSE)</f>
        <v>115.91943874780665</v>
      </c>
      <c r="CF147" s="21">
        <f>VLOOKUP(CF$6,'MonteCarlo Policy Paths'!$N$2:$S$31,$B147+1,FALSE)</f>
        <v>119.06733931122673</v>
      </c>
      <c r="CG147" s="21">
        <f>VLOOKUP(CG$6,'MonteCarlo Policy Paths'!$N$2:$S$31,$B147+1,FALSE)</f>
        <v>122.25496395468721</v>
      </c>
      <c r="CH147" s="21">
        <f>VLOOKUP(CH$6,'MonteCarlo Policy Paths'!$N$2:$S$31,$B147+1,FALSE)</f>
        <v>125.4992630232488</v>
      </c>
      <c r="CI147" s="21">
        <f>VLOOKUP(CI$6,'MonteCarlo Policy Paths'!$N$2:$S$31,$B147+1,FALSE)</f>
        <v>128.82380079097237</v>
      </c>
      <c r="CJ147" s="21">
        <f>VLOOKUP(CJ$6,'MonteCarlo Policy Paths'!$N$2:$S$31,$B147+1,FALSE)</f>
        <v>132.24028719953677</v>
      </c>
      <c r="CK147" s="21">
        <f>VLOOKUP(CK$6,'MonteCarlo Policy Paths'!$N$2:$S$31,$B147+1,FALSE)</f>
        <v>135.74155640209787</v>
      </c>
      <c r="CL147" s="21">
        <f>VLOOKUP(CL$6,'MonteCarlo Policy Paths'!$N$2:$S$31,$B147+1,FALSE)</f>
        <v>139.32654413598658</v>
      </c>
      <c r="CM147" s="21">
        <f>VLOOKUP(CM$6,'MonteCarlo Policy Paths'!$N$2:$S$31,$B147+1,FALSE)</f>
        <v>142.9856742986068</v>
      </c>
      <c r="CN147" s="21">
        <f>VLOOKUP(CN$6,'MonteCarlo Policy Paths'!$N$2:$S$31,$B147+1,FALSE)</f>
        <v>146.72361540812219</v>
      </c>
      <c r="CO147" s="164">
        <f>VLOOKUP(CO$6,'MonteCarlo Policy Paths'!$N$2:$S$31,$B147+1,FALSE)</f>
        <v>150.52284977717397</v>
      </c>
      <c r="CQ147" s="163">
        <f>BM147*VLOOKUP(AI$6,'Greenhouse Gas Costs Avoided'!$A$2:$I$32,9,FALSE)</f>
        <v>1.5458032390340439</v>
      </c>
      <c r="CR147" s="21">
        <f>BN147*VLOOKUP(AJ$6,'Greenhouse Gas Costs Avoided'!$A$2:$I$32,9,FALSE)</f>
        <v>1.7280109734108424</v>
      </c>
      <c r="CS147" s="21">
        <f>BO147*VLOOKUP(AK$6,'Greenhouse Gas Costs Avoided'!$A$2:$I$32,9,FALSE)</f>
        <v>1.9314480476408618</v>
      </c>
      <c r="CT147" s="21">
        <f>BP147*VLOOKUP(AL$6,'Greenhouse Gas Costs Avoided'!$A$2:$I$32,9,FALSE)</f>
        <v>2.1584005880368746</v>
      </c>
      <c r="CU147" s="21">
        <f>BQ147*VLOOKUP(AM$6,'Greenhouse Gas Costs Avoided'!$A$2:$I$32,9,FALSE)</f>
        <v>2.4104751619151044</v>
      </c>
      <c r="CV147" s="21">
        <f>BR147*VLOOKUP(AN$6,'Greenhouse Gas Costs Avoided'!$A$2:$I$32,9,FALSE)</f>
        <v>2.6887074725371978</v>
      </c>
      <c r="CW147" s="21">
        <f>BS147*VLOOKUP(AO$6,'Greenhouse Gas Costs Avoided'!$A$2:$I$32,9,FALSE)</f>
        <v>2.996648920499946</v>
      </c>
      <c r="CX147" s="21">
        <f>BT147*VLOOKUP(AP$6,'Greenhouse Gas Costs Avoided'!$A$2:$I$32,9,FALSE)</f>
        <v>3.339514978438852</v>
      </c>
      <c r="CY147" s="21">
        <f>BU147*VLOOKUP(AQ$6,'Greenhouse Gas Costs Avoided'!$A$2:$I$32,9,FALSE)</f>
        <v>3.7210350514231747</v>
      </c>
      <c r="CZ147" s="21">
        <f>BV147*VLOOKUP(AR$6,'Greenhouse Gas Costs Avoided'!$A$2:$I$32,9,FALSE)</f>
        <v>4.1502427497639598</v>
      </c>
      <c r="DA147" s="21">
        <f>BW147*VLOOKUP(AS$6,'Greenhouse Gas Costs Avoided'!$A$2:$I$32,9,FALSE)</f>
        <v>4.6296369025600148</v>
      </c>
      <c r="DB147" s="21">
        <f>BX147*VLOOKUP(AT$6,'Greenhouse Gas Costs Avoided'!$A$2:$I$32,9,FALSE)</f>
        <v>5.1647630090130283</v>
      </c>
      <c r="DC147" s="21">
        <f>BY147*VLOOKUP(AU$6,'Greenhouse Gas Costs Avoided'!$A$2:$I$32,9,FALSE)</f>
        <v>5.7625680068068199</v>
      </c>
      <c r="DD147" s="21">
        <f>BZ147*VLOOKUP(AV$6,'Greenhouse Gas Costs Avoided'!$A$2:$I$32,9,FALSE)</f>
        <v>6.4296194808152167</v>
      </c>
      <c r="DE147" s="21">
        <f>CA147*VLOOKUP(AW$6,'Greenhouse Gas Costs Avoided'!$A$2:$I$32,9,FALSE)</f>
        <v>6.6023323538917609</v>
      </c>
      <c r="DF147" s="21">
        <f>CB147*VLOOKUP(AX$6,'Greenhouse Gas Costs Avoided'!$A$2:$I$32,9,FALSE)</f>
        <v>6.7808920331878957</v>
      </c>
      <c r="DG147" s="21">
        <f>CC147*VLOOKUP(AY$6,'Greenhouse Gas Costs Avoided'!$A$2:$I$32,9,FALSE)</f>
        <v>6.9638980729572149</v>
      </c>
      <c r="DH147" s="21">
        <f>CD147*VLOOKUP(AZ$6,'Greenhouse Gas Costs Avoided'!$A$2:$I$32,9,FALSE)</f>
        <v>7.1520913053717949</v>
      </c>
      <c r="DI147" s="21">
        <f>CE147*VLOOKUP(BA$6,'Greenhouse Gas Costs Avoided'!$A$2:$I$32,9,FALSE)</f>
        <v>7.3435269452765404</v>
      </c>
      <c r="DJ147" s="21">
        <f>CF147*VLOOKUP(BB$6,'Greenhouse Gas Costs Avoided'!$A$2:$I$32,9,FALSE)</f>
        <v>7.5429472742415475</v>
      </c>
      <c r="DK147" s="21">
        <f>CG147*VLOOKUP(BC$6,'Greenhouse Gas Costs Avoided'!$A$2:$I$32,9,FALSE)</f>
        <v>7.744884134129272</v>
      </c>
      <c r="DL147" s="21">
        <f>CH147*VLOOKUP(BD$6,'Greenhouse Gas Costs Avoided'!$A$2:$I$32,9,FALSE)</f>
        <v>7.950411333759269</v>
      </c>
      <c r="DM147" s="21">
        <f>CI147*VLOOKUP(BE$6,'Greenhouse Gas Costs Avoided'!$A$2:$I$32,9,FALSE)</f>
        <v>8.161021676093501</v>
      </c>
      <c r="DN147" s="21">
        <f>CJ147*VLOOKUP(BF$6,'Greenhouse Gas Costs Avoided'!$A$2:$I$32,9,FALSE)</f>
        <v>8.3774569890184303</v>
      </c>
      <c r="DO147" s="21">
        <f>CK147*VLOOKUP(BG$6,'Greenhouse Gas Costs Avoided'!$A$2:$I$32,9,FALSE)</f>
        <v>8.5992633142510115</v>
      </c>
      <c r="DP147" s="21">
        <f>CL147*VLOOKUP(BH$6,'Greenhouse Gas Costs Avoided'!$A$2:$I$32,9,FALSE)</f>
        <v>8.8263732304711304</v>
      </c>
      <c r="DQ147" s="21">
        <f>CM147*VLOOKUP(BI$6,'Greenhouse Gas Costs Avoided'!$A$2:$I$32,9,FALSE)</f>
        <v>9.05818008905967</v>
      </c>
      <c r="DR147" s="21">
        <f>CN147*VLOOKUP(BJ$6,'Greenhouse Gas Costs Avoided'!$A$2:$I$32,9,FALSE)</f>
        <v>9.2949796418706736</v>
      </c>
      <c r="DS147" s="164">
        <f>CO147*VLOOKUP(BK$6,'Greenhouse Gas Costs Avoided'!$A$2:$I$32,9,FALSE)</f>
        <v>9.5356621388007277</v>
      </c>
    </row>
    <row r="148" spans="1:123" x14ac:dyDescent="0.35">
      <c r="A148" s="174">
        <v>142</v>
      </c>
      <c r="B148" s="12">
        <v>4</v>
      </c>
      <c r="C148" s="175">
        <v>2023</v>
      </c>
      <c r="E148" s="20">
        <v>0</v>
      </c>
      <c r="F148" s="21">
        <v>82.346532180449415</v>
      </c>
      <c r="G148" s="21">
        <v>84.002844861871253</v>
      </c>
      <c r="H148" s="21">
        <v>85.659157543293105</v>
      </c>
      <c r="I148" s="21">
        <v>86.918851036576825</v>
      </c>
      <c r="J148" s="21">
        <v>88.178544529860531</v>
      </c>
      <c r="K148" s="21">
        <v>89.438238023144251</v>
      </c>
      <c r="L148" s="21">
        <v>90.697931516427971</v>
      </c>
      <c r="M148" s="21">
        <v>91.95762500971172</v>
      </c>
      <c r="N148" s="21">
        <v>93.21731850299544</v>
      </c>
      <c r="O148" s="21">
        <v>94.47701199627916</v>
      </c>
      <c r="P148" s="21">
        <v>95.73670548956288</v>
      </c>
      <c r="Q148" s="21">
        <v>96.996398982846586</v>
      </c>
      <c r="R148" s="21">
        <v>98.25609247613032</v>
      </c>
      <c r="S148" s="21">
        <v>99.65157958594628</v>
      </c>
      <c r="T148" s="21">
        <v>101.04706669576224</v>
      </c>
      <c r="U148" s="21">
        <v>102.4425538055782</v>
      </c>
      <c r="V148" s="21">
        <v>103.83804091539416</v>
      </c>
      <c r="W148" s="21">
        <v>105.23352802521011</v>
      </c>
      <c r="X148" s="21">
        <v>106.47156953138905</v>
      </c>
      <c r="Y148" s="21">
        <v>107.709611037568</v>
      </c>
      <c r="Z148" s="21">
        <v>108.94765254374694</v>
      </c>
      <c r="AA148" s="21">
        <v>110.18569404992589</v>
      </c>
      <c r="AB148" s="21">
        <v>111.42373555610482</v>
      </c>
      <c r="AC148" s="21">
        <v>112.86811731331359</v>
      </c>
      <c r="AD148" s="21">
        <v>114.31249907052236</v>
      </c>
      <c r="AE148" s="21">
        <v>115.75688082773114</v>
      </c>
      <c r="AF148" s="21">
        <v>117.20126258493991</v>
      </c>
      <c r="AG148" s="22">
        <v>119.5319620819439</v>
      </c>
      <c r="AI148" s="20">
        <v>0</v>
      </c>
      <c r="AJ148" s="21">
        <v>5.2166744805659615</v>
      </c>
      <c r="AK148" s="21">
        <v>5.3216023247413169</v>
      </c>
      <c r="AL148" s="21">
        <v>5.4265301689166732</v>
      </c>
      <c r="AM148" s="21">
        <v>5.5063320831654474</v>
      </c>
      <c r="AN148" s="21">
        <v>5.5861339974142208</v>
      </c>
      <c r="AO148" s="21">
        <v>5.665935911662995</v>
      </c>
      <c r="AP148" s="21">
        <v>5.7457378259117702</v>
      </c>
      <c r="AQ148" s="21">
        <v>5.8255397401605462</v>
      </c>
      <c r="AR148" s="21">
        <v>5.9053416544093205</v>
      </c>
      <c r="AS148" s="21">
        <v>5.9851435686580947</v>
      </c>
      <c r="AT148" s="21">
        <v>6.0649454829068699</v>
      </c>
      <c r="AU148" s="21">
        <v>6.1447473971556432</v>
      </c>
      <c r="AV148" s="21">
        <v>6.2245493114044184</v>
      </c>
      <c r="AW148" s="21">
        <v>6.312953786990386</v>
      </c>
      <c r="AX148" s="21">
        <v>6.4013582625763545</v>
      </c>
      <c r="AY148" s="21">
        <v>6.4897627381623222</v>
      </c>
      <c r="AZ148" s="21">
        <v>6.5781672137482907</v>
      </c>
      <c r="BA148" s="21">
        <v>6.6665716893342575</v>
      </c>
      <c r="BB148" s="21">
        <v>6.7450019445028957</v>
      </c>
      <c r="BC148" s="21">
        <v>6.8234321996715348</v>
      </c>
      <c r="BD148" s="21">
        <v>6.901862454840173</v>
      </c>
      <c r="BE148" s="21">
        <v>6.9802927100088112</v>
      </c>
      <c r="BF148" s="21">
        <v>7.0587229651774486</v>
      </c>
      <c r="BG148" s="21">
        <v>7.1502249295408609</v>
      </c>
      <c r="BH148" s="21">
        <v>7.2417268939042723</v>
      </c>
      <c r="BI148" s="21">
        <v>7.3332288582676846</v>
      </c>
      <c r="BJ148" s="21">
        <v>7.424730822631096</v>
      </c>
      <c r="BK148" s="22">
        <v>7.5723812490175435</v>
      </c>
      <c r="BM148" s="163">
        <f>VLOOKUP(BM$6,'MonteCarlo Policy Paths'!$N$2:$S$31,$B148+1,FALSE)</f>
        <v>21.456887556927661</v>
      </c>
      <c r="BN148" s="21">
        <f>VLOOKUP(BN$6,'MonteCarlo Policy Paths'!$N$2:$S$31,$B148+1,FALSE)</f>
        <v>23.119081894670884</v>
      </c>
      <c r="BO148" s="21">
        <f>VLOOKUP(BO$6,'MonteCarlo Policy Paths'!$N$2:$S$31,$B148+1,FALSE)</f>
        <v>24.918982795429599</v>
      </c>
      <c r="BP148" s="21">
        <f>VLOOKUP(BP$6,'MonteCarlo Policy Paths'!$N$2:$S$31,$B148+1,FALSE)</f>
        <v>26.866510906830612</v>
      </c>
      <c r="BQ148" s="21">
        <f>VLOOKUP(BQ$6,'MonteCarlo Policy Paths'!$N$2:$S$31,$B148+1,FALSE)</f>
        <v>28.957808063155838</v>
      </c>
      <c r="BR148" s="21">
        <f>VLOOKUP(BR$6,'MonteCarlo Policy Paths'!$N$2:$S$31,$B148+1,FALSE)</f>
        <v>31.169773267386955</v>
      </c>
      <c r="BS148" s="21">
        <f>VLOOKUP(BS$6,'MonteCarlo Policy Paths'!$N$2:$S$31,$B148+1,FALSE)</f>
        <v>33.536503079259326</v>
      </c>
      <c r="BT148" s="21">
        <f>VLOOKUP(BT$6,'MonteCarlo Policy Paths'!$N$2:$S$31,$B148+1,FALSE)</f>
        <v>36.094562758542168</v>
      </c>
      <c r="BU148" s="21">
        <f>VLOOKUP(BU$6,'MonteCarlo Policy Paths'!$N$2:$S$31,$B148+1,FALSE)</f>
        <v>38.859796339203925</v>
      </c>
      <c r="BV148" s="21">
        <f>VLOOKUP(BV$6,'MonteCarlo Policy Paths'!$N$2:$S$31,$B148+1,FALSE)</f>
        <v>41.937214526892696</v>
      </c>
      <c r="BW148" s="21">
        <f>VLOOKUP(BW$6,'MonteCarlo Policy Paths'!$N$2:$S$31,$B148+1,FALSE)</f>
        <v>45.285702034805901</v>
      </c>
      <c r="BX148" s="21">
        <f>VLOOKUP(BX$6,'MonteCarlo Policy Paths'!$N$2:$S$31,$B148+1,FALSE)</f>
        <v>48.923675973628832</v>
      </c>
      <c r="BY148" s="21">
        <f>VLOOKUP(BY$6,'MonteCarlo Policy Paths'!$N$2:$S$31,$B148+1,FALSE)</f>
        <v>52.880283256992421</v>
      </c>
      <c r="BZ148" s="21">
        <f>VLOOKUP(BZ$6,'MonteCarlo Policy Paths'!$N$2:$S$31,$B148+1,FALSE)</f>
        <v>57.179951130409847</v>
      </c>
      <c r="CA148" s="21">
        <f>VLOOKUP(CA$6,'MonteCarlo Policy Paths'!$N$2:$S$31,$B148+1,FALSE)</f>
        <v>59.199989570907007</v>
      </c>
      <c r="CB148" s="21">
        <f>VLOOKUP(CB$6,'MonteCarlo Policy Paths'!$N$2:$S$31,$B148+1,FALSE)</f>
        <v>61.304348310445278</v>
      </c>
      <c r="CC148" s="21">
        <f>VLOOKUP(CC$6,'MonteCarlo Policy Paths'!$N$2:$S$31,$B148+1,FALSE)</f>
        <v>63.486799757257046</v>
      </c>
      <c r="CD148" s="21">
        <f>VLOOKUP(CD$6,'MonteCarlo Policy Paths'!$N$2:$S$31,$B148+1,FALSE)</f>
        <v>65.754412861465767</v>
      </c>
      <c r="CE148" s="21">
        <f>VLOOKUP(CE$6,'MonteCarlo Policy Paths'!$N$2:$S$31,$B148+1,FALSE)</f>
        <v>68.097759333367534</v>
      </c>
      <c r="CF148" s="21">
        <f>VLOOKUP(CF$6,'MonteCarlo Policy Paths'!$N$2:$S$31,$B148+1,FALSE)</f>
        <v>70.548973057852507</v>
      </c>
      <c r="CG148" s="21">
        <f>VLOOKUP(CG$6,'MonteCarlo Policy Paths'!$N$2:$S$31,$B148+1,FALSE)</f>
        <v>73.077007009761019</v>
      </c>
      <c r="CH148" s="21">
        <f>VLOOKUP(CH$6,'MonteCarlo Policy Paths'!$N$2:$S$31,$B148+1,FALSE)</f>
        <v>75.691476032446857</v>
      </c>
      <c r="CI148" s="21">
        <f>VLOOKUP(CI$6,'MonteCarlo Policy Paths'!$N$2:$S$31,$B148+1,FALSE)</f>
        <v>78.404802280730166</v>
      </c>
      <c r="CJ148" s="21">
        <f>VLOOKUP(CJ$6,'MonteCarlo Policy Paths'!$N$2:$S$31,$B148+1,FALSE)</f>
        <v>81.224927058038162</v>
      </c>
      <c r="CK148" s="21">
        <f>VLOOKUP(CK$6,'MonteCarlo Policy Paths'!$N$2:$S$31,$B148+1,FALSE)</f>
        <v>84.152487263770951</v>
      </c>
      <c r="CL148" s="21">
        <f>VLOOKUP(CL$6,'MonteCarlo Policy Paths'!$N$2:$S$31,$B148+1,FALSE)</f>
        <v>87.19069011352974</v>
      </c>
      <c r="CM148" s="21">
        <f>VLOOKUP(CM$6,'MonteCarlo Policy Paths'!$N$2:$S$31,$B148+1,FALSE)</f>
        <v>90.339519718236858</v>
      </c>
      <c r="CN148" s="21">
        <f>VLOOKUP(CN$6,'MonteCarlo Policy Paths'!$N$2:$S$31,$B148+1,FALSE)</f>
        <v>93.604800202242828</v>
      </c>
      <c r="CO148" s="164">
        <f>VLOOKUP(CO$6,'MonteCarlo Policy Paths'!$N$2:$S$31,$B148+1,FALSE)</f>
        <v>96.983684685934094</v>
      </c>
      <c r="CQ148" s="163">
        <f>BM148*VLOOKUP(AI$6,'Greenhouse Gas Costs Avoided'!$A$2:$I$32,9,FALSE)</f>
        <v>1.3592994724454583</v>
      </c>
      <c r="CR148" s="21">
        <f>BN148*VLOOKUP(AJ$6,'Greenhouse Gas Costs Avoided'!$A$2:$I$32,9,FALSE)</f>
        <v>1.4645999210963487</v>
      </c>
      <c r="CS148" s="21">
        <f>BO148*VLOOKUP(AK$6,'Greenhouse Gas Costs Avoided'!$A$2:$I$32,9,FALSE)</f>
        <v>1.5786241167474793</v>
      </c>
      <c r="CT148" s="21">
        <f>BP148*VLOOKUP(AL$6,'Greenhouse Gas Costs Avoided'!$A$2:$I$32,9,FALSE)</f>
        <v>1.7020005350363183</v>
      </c>
      <c r="CU148" s="21">
        <f>BQ148*VLOOKUP(AM$6,'Greenhouse Gas Costs Avoided'!$A$2:$I$32,9,FALSE)</f>
        <v>1.8344847601494692</v>
      </c>
      <c r="CV148" s="21">
        <f>BR148*VLOOKUP(AN$6,'Greenhouse Gas Costs Avoided'!$A$2:$I$32,9,FALSE)</f>
        <v>1.9746133378475101</v>
      </c>
      <c r="CW148" s="21">
        <f>BS148*VLOOKUP(AO$6,'Greenhouse Gas Costs Avoided'!$A$2:$I$32,9,FALSE)</f>
        <v>2.1245462941611284</v>
      </c>
      <c r="CX148" s="21">
        <f>BT148*VLOOKUP(AP$6,'Greenhouse Gas Costs Avoided'!$A$2:$I$32,9,FALSE)</f>
        <v>2.2866000479177169</v>
      </c>
      <c r="CY148" s="21">
        <f>BU148*VLOOKUP(AQ$6,'Greenhouse Gas Costs Avoided'!$A$2:$I$32,9,FALSE)</f>
        <v>2.4617783228380428</v>
      </c>
      <c r="CZ148" s="21">
        <f>BV148*VLOOKUP(AR$6,'Greenhouse Gas Costs Avoided'!$A$2:$I$32,9,FALSE)</f>
        <v>2.6567335747552212</v>
      </c>
      <c r="DA148" s="21">
        <f>BW148*VLOOKUP(AS$6,'Greenhouse Gas Costs Avoided'!$A$2:$I$32,9,FALSE)</f>
        <v>2.8688611394320973</v>
      </c>
      <c r="DB148" s="21">
        <f>BX148*VLOOKUP(AT$6,'Greenhouse Gas Costs Avoided'!$A$2:$I$32,9,FALSE)</f>
        <v>3.099327745676475</v>
      </c>
      <c r="DC148" s="21">
        <f>BY148*VLOOKUP(AU$6,'Greenhouse Gas Costs Avoided'!$A$2:$I$32,9,FALSE)</f>
        <v>3.3499798581359799</v>
      </c>
      <c r="DD148" s="21">
        <f>BZ148*VLOOKUP(AV$6,'Greenhouse Gas Costs Avoided'!$A$2:$I$32,9,FALSE)</f>
        <v>3.6223649492411436</v>
      </c>
      <c r="DE148" s="21">
        <f>CA148*VLOOKUP(AW$6,'Greenhouse Gas Costs Avoided'!$A$2:$I$32,9,FALSE)</f>
        <v>3.7503349159570667</v>
      </c>
      <c r="DF148" s="21">
        <f>CB148*VLOOKUP(AX$6,'Greenhouse Gas Costs Avoided'!$A$2:$I$32,9,FALSE)</f>
        <v>3.8836465958035138</v>
      </c>
      <c r="DG148" s="21">
        <f>CC148*VLOOKUP(AY$6,'Greenhouse Gas Costs Avoided'!$A$2:$I$32,9,FALSE)</f>
        <v>4.0219054692034097</v>
      </c>
      <c r="DH148" s="21">
        <f>CD148*VLOOKUP(AZ$6,'Greenhouse Gas Costs Avoided'!$A$2:$I$32,9,FALSE)</f>
        <v>4.1655593560070496</v>
      </c>
      <c r="DI148" s="21">
        <f>CE148*VLOOKUP(BA$6,'Greenhouse Gas Costs Avoided'!$A$2:$I$32,9,FALSE)</f>
        <v>4.3140109715809301</v>
      </c>
      <c r="DJ148" s="21">
        <f>CF148*VLOOKUP(BB$6,'Greenhouse Gas Costs Avoided'!$A$2:$I$32,9,FALSE)</f>
        <v>4.4692960059878768</v>
      </c>
      <c r="DK148" s="21">
        <f>CG148*VLOOKUP(BC$6,'Greenhouse Gas Costs Avoided'!$A$2:$I$32,9,FALSE)</f>
        <v>4.629447622014963</v>
      </c>
      <c r="DL148" s="21">
        <f>CH148*VLOOKUP(BD$6,'Greenhouse Gas Costs Avoided'!$A$2:$I$32,9,FALSE)</f>
        <v>4.7950749225184994</v>
      </c>
      <c r="DM148" s="21">
        <f>CI148*VLOOKUP(BE$6,'Greenhouse Gas Costs Avoided'!$A$2:$I$32,9,FALSE)</f>
        <v>4.9669648542748472</v>
      </c>
      <c r="DN148" s="21">
        <f>CJ148*VLOOKUP(BF$6,'Greenhouse Gas Costs Avoided'!$A$2:$I$32,9,FALSE)</f>
        <v>5.1456205009456273</v>
      </c>
      <c r="DO148" s="21">
        <f>CK148*VLOOKUP(BG$6,'Greenhouse Gas Costs Avoided'!$A$2:$I$32,9,FALSE)</f>
        <v>5.331082210275417</v>
      </c>
      <c r="DP148" s="21">
        <f>CL148*VLOOKUP(BH$6,'Greenhouse Gas Costs Avoided'!$A$2:$I$32,9,FALSE)</f>
        <v>5.5235531602164318</v>
      </c>
      <c r="DQ148" s="21">
        <f>CM148*VLOOKUP(BI$6,'Greenhouse Gas Costs Avoided'!$A$2:$I$32,9,FALSE)</f>
        <v>5.723032344191421</v>
      </c>
      <c r="DR148" s="21">
        <f>CN148*VLOOKUP(BJ$6,'Greenhouse Gas Costs Avoided'!$A$2:$I$32,9,FALSE)</f>
        <v>5.9298887220104266</v>
      </c>
      <c r="DS148" s="164">
        <f>CO148*VLOOKUP(BK$6,'Greenhouse Gas Costs Avoided'!$A$2:$I$32,9,FALSE)</f>
        <v>6.1439419431008639</v>
      </c>
    </row>
    <row r="149" spans="1:123" x14ac:dyDescent="0.35">
      <c r="A149" s="174">
        <v>143</v>
      </c>
      <c r="B149" s="12">
        <v>4</v>
      </c>
      <c r="C149" s="175">
        <v>2023</v>
      </c>
      <c r="E149" s="20">
        <v>0</v>
      </c>
      <c r="F149" s="21">
        <v>82.346532180449415</v>
      </c>
      <c r="G149" s="21">
        <v>84.002844861871253</v>
      </c>
      <c r="H149" s="21">
        <v>85.659157543293105</v>
      </c>
      <c r="I149" s="21">
        <v>86.918851036576825</v>
      </c>
      <c r="J149" s="21">
        <v>88.178544529860531</v>
      </c>
      <c r="K149" s="21">
        <v>89.438238023144251</v>
      </c>
      <c r="L149" s="21">
        <v>90.697931516427971</v>
      </c>
      <c r="M149" s="21">
        <v>91.95762500971172</v>
      </c>
      <c r="N149" s="21">
        <v>93.21731850299544</v>
      </c>
      <c r="O149" s="21">
        <v>94.47701199627916</v>
      </c>
      <c r="P149" s="21">
        <v>95.73670548956288</v>
      </c>
      <c r="Q149" s="21">
        <v>96.996398982846586</v>
      </c>
      <c r="R149" s="21">
        <v>98.25609247613032</v>
      </c>
      <c r="S149" s="21">
        <v>99.65157958594628</v>
      </c>
      <c r="T149" s="21">
        <v>101.04706669576224</v>
      </c>
      <c r="U149" s="21">
        <v>102.4425538055782</v>
      </c>
      <c r="V149" s="21">
        <v>103.83804091539416</v>
      </c>
      <c r="W149" s="21">
        <v>105.23352802521011</v>
      </c>
      <c r="X149" s="21">
        <v>106.47156953138905</v>
      </c>
      <c r="Y149" s="21">
        <v>107.709611037568</v>
      </c>
      <c r="Z149" s="21">
        <v>108.94765254374694</v>
      </c>
      <c r="AA149" s="21">
        <v>110.18569404992589</v>
      </c>
      <c r="AB149" s="21">
        <v>111.42373555610482</v>
      </c>
      <c r="AC149" s="21">
        <v>112.86811731331359</v>
      </c>
      <c r="AD149" s="21">
        <v>114.31249907052236</v>
      </c>
      <c r="AE149" s="21">
        <v>115.75688082773114</v>
      </c>
      <c r="AF149" s="21">
        <v>117.20126258493991</v>
      </c>
      <c r="AG149" s="22">
        <v>119.5319620819439</v>
      </c>
      <c r="AI149" s="20">
        <v>0</v>
      </c>
      <c r="AJ149" s="21">
        <v>5.2166744805659615</v>
      </c>
      <c r="AK149" s="21">
        <v>5.3216023247413169</v>
      </c>
      <c r="AL149" s="21">
        <v>5.4265301689166732</v>
      </c>
      <c r="AM149" s="21">
        <v>5.5063320831654474</v>
      </c>
      <c r="AN149" s="21">
        <v>5.5861339974142208</v>
      </c>
      <c r="AO149" s="21">
        <v>5.665935911662995</v>
      </c>
      <c r="AP149" s="21">
        <v>5.7457378259117702</v>
      </c>
      <c r="AQ149" s="21">
        <v>5.8255397401605462</v>
      </c>
      <c r="AR149" s="21">
        <v>5.9053416544093205</v>
      </c>
      <c r="AS149" s="21">
        <v>5.9851435686580947</v>
      </c>
      <c r="AT149" s="21">
        <v>6.0649454829068699</v>
      </c>
      <c r="AU149" s="21">
        <v>6.1447473971556432</v>
      </c>
      <c r="AV149" s="21">
        <v>6.2245493114044184</v>
      </c>
      <c r="AW149" s="21">
        <v>6.312953786990386</v>
      </c>
      <c r="AX149" s="21">
        <v>6.4013582625763545</v>
      </c>
      <c r="AY149" s="21">
        <v>6.4897627381623222</v>
      </c>
      <c r="AZ149" s="21">
        <v>6.5781672137482907</v>
      </c>
      <c r="BA149" s="21">
        <v>6.6665716893342575</v>
      </c>
      <c r="BB149" s="21">
        <v>6.7450019445028957</v>
      </c>
      <c r="BC149" s="21">
        <v>6.8234321996715348</v>
      </c>
      <c r="BD149" s="21">
        <v>6.901862454840173</v>
      </c>
      <c r="BE149" s="21">
        <v>6.9802927100088112</v>
      </c>
      <c r="BF149" s="21">
        <v>7.0587229651774486</v>
      </c>
      <c r="BG149" s="21">
        <v>7.1502249295408609</v>
      </c>
      <c r="BH149" s="21">
        <v>7.2417268939042723</v>
      </c>
      <c r="BI149" s="21">
        <v>7.3332288582676846</v>
      </c>
      <c r="BJ149" s="21">
        <v>7.424730822631096</v>
      </c>
      <c r="BK149" s="22">
        <v>7.5723812490175435</v>
      </c>
      <c r="BM149" s="163">
        <f>VLOOKUP(BM$6,'MonteCarlo Policy Paths'!$N$2:$S$31,$B149+1,FALSE)</f>
        <v>21.456887556927661</v>
      </c>
      <c r="BN149" s="21">
        <f>VLOOKUP(BN$6,'MonteCarlo Policy Paths'!$N$2:$S$31,$B149+1,FALSE)</f>
        <v>23.119081894670884</v>
      </c>
      <c r="BO149" s="21">
        <f>VLOOKUP(BO$6,'MonteCarlo Policy Paths'!$N$2:$S$31,$B149+1,FALSE)</f>
        <v>24.918982795429599</v>
      </c>
      <c r="BP149" s="21">
        <f>VLOOKUP(BP$6,'MonteCarlo Policy Paths'!$N$2:$S$31,$B149+1,FALSE)</f>
        <v>26.866510906830612</v>
      </c>
      <c r="BQ149" s="21">
        <f>VLOOKUP(BQ$6,'MonteCarlo Policy Paths'!$N$2:$S$31,$B149+1,FALSE)</f>
        <v>28.957808063155838</v>
      </c>
      <c r="BR149" s="21">
        <f>VLOOKUP(BR$6,'MonteCarlo Policy Paths'!$N$2:$S$31,$B149+1,FALSE)</f>
        <v>31.169773267386955</v>
      </c>
      <c r="BS149" s="21">
        <f>VLOOKUP(BS$6,'MonteCarlo Policy Paths'!$N$2:$S$31,$B149+1,FALSE)</f>
        <v>33.536503079259326</v>
      </c>
      <c r="BT149" s="21">
        <f>VLOOKUP(BT$6,'MonteCarlo Policy Paths'!$N$2:$S$31,$B149+1,FALSE)</f>
        <v>36.094562758542168</v>
      </c>
      <c r="BU149" s="21">
        <f>VLOOKUP(BU$6,'MonteCarlo Policy Paths'!$N$2:$S$31,$B149+1,FALSE)</f>
        <v>38.859796339203925</v>
      </c>
      <c r="BV149" s="21">
        <f>VLOOKUP(BV$6,'MonteCarlo Policy Paths'!$N$2:$S$31,$B149+1,FALSE)</f>
        <v>41.937214526892696</v>
      </c>
      <c r="BW149" s="21">
        <f>VLOOKUP(BW$6,'MonteCarlo Policy Paths'!$N$2:$S$31,$B149+1,FALSE)</f>
        <v>45.285702034805901</v>
      </c>
      <c r="BX149" s="21">
        <f>VLOOKUP(BX$6,'MonteCarlo Policy Paths'!$N$2:$S$31,$B149+1,FALSE)</f>
        <v>48.923675973628832</v>
      </c>
      <c r="BY149" s="21">
        <f>VLOOKUP(BY$6,'MonteCarlo Policy Paths'!$N$2:$S$31,$B149+1,FALSE)</f>
        <v>52.880283256992421</v>
      </c>
      <c r="BZ149" s="21">
        <f>VLOOKUP(BZ$6,'MonteCarlo Policy Paths'!$N$2:$S$31,$B149+1,FALSE)</f>
        <v>57.179951130409847</v>
      </c>
      <c r="CA149" s="21">
        <f>VLOOKUP(CA$6,'MonteCarlo Policy Paths'!$N$2:$S$31,$B149+1,FALSE)</f>
        <v>59.199989570907007</v>
      </c>
      <c r="CB149" s="21">
        <f>VLOOKUP(CB$6,'MonteCarlo Policy Paths'!$N$2:$S$31,$B149+1,FALSE)</f>
        <v>61.304348310445278</v>
      </c>
      <c r="CC149" s="21">
        <f>VLOOKUP(CC$6,'MonteCarlo Policy Paths'!$N$2:$S$31,$B149+1,FALSE)</f>
        <v>63.486799757257046</v>
      </c>
      <c r="CD149" s="21">
        <f>VLOOKUP(CD$6,'MonteCarlo Policy Paths'!$N$2:$S$31,$B149+1,FALSE)</f>
        <v>65.754412861465767</v>
      </c>
      <c r="CE149" s="21">
        <f>VLOOKUP(CE$6,'MonteCarlo Policy Paths'!$N$2:$S$31,$B149+1,FALSE)</f>
        <v>68.097759333367534</v>
      </c>
      <c r="CF149" s="21">
        <f>VLOOKUP(CF$6,'MonteCarlo Policy Paths'!$N$2:$S$31,$B149+1,FALSE)</f>
        <v>70.548973057852507</v>
      </c>
      <c r="CG149" s="21">
        <f>VLOOKUP(CG$6,'MonteCarlo Policy Paths'!$N$2:$S$31,$B149+1,FALSE)</f>
        <v>73.077007009761019</v>
      </c>
      <c r="CH149" s="21">
        <f>VLOOKUP(CH$6,'MonteCarlo Policy Paths'!$N$2:$S$31,$B149+1,FALSE)</f>
        <v>75.691476032446857</v>
      </c>
      <c r="CI149" s="21">
        <f>VLOOKUP(CI$6,'MonteCarlo Policy Paths'!$N$2:$S$31,$B149+1,FALSE)</f>
        <v>78.404802280730166</v>
      </c>
      <c r="CJ149" s="21">
        <f>VLOOKUP(CJ$6,'MonteCarlo Policy Paths'!$N$2:$S$31,$B149+1,FALSE)</f>
        <v>81.224927058038162</v>
      </c>
      <c r="CK149" s="21">
        <f>VLOOKUP(CK$6,'MonteCarlo Policy Paths'!$N$2:$S$31,$B149+1,FALSE)</f>
        <v>84.152487263770951</v>
      </c>
      <c r="CL149" s="21">
        <f>VLOOKUP(CL$6,'MonteCarlo Policy Paths'!$N$2:$S$31,$B149+1,FALSE)</f>
        <v>87.19069011352974</v>
      </c>
      <c r="CM149" s="21">
        <f>VLOOKUP(CM$6,'MonteCarlo Policy Paths'!$N$2:$S$31,$B149+1,FALSE)</f>
        <v>90.339519718236858</v>
      </c>
      <c r="CN149" s="21">
        <f>VLOOKUP(CN$6,'MonteCarlo Policy Paths'!$N$2:$S$31,$B149+1,FALSE)</f>
        <v>93.604800202242828</v>
      </c>
      <c r="CO149" s="164">
        <f>VLOOKUP(CO$6,'MonteCarlo Policy Paths'!$N$2:$S$31,$B149+1,FALSE)</f>
        <v>96.983684685934094</v>
      </c>
      <c r="CQ149" s="163">
        <f>BM149*VLOOKUP(AI$6,'Greenhouse Gas Costs Avoided'!$A$2:$I$32,9,FALSE)</f>
        <v>1.3592994724454583</v>
      </c>
      <c r="CR149" s="21">
        <f>BN149*VLOOKUP(AJ$6,'Greenhouse Gas Costs Avoided'!$A$2:$I$32,9,FALSE)</f>
        <v>1.4645999210963487</v>
      </c>
      <c r="CS149" s="21">
        <f>BO149*VLOOKUP(AK$6,'Greenhouse Gas Costs Avoided'!$A$2:$I$32,9,FALSE)</f>
        <v>1.5786241167474793</v>
      </c>
      <c r="CT149" s="21">
        <f>BP149*VLOOKUP(AL$6,'Greenhouse Gas Costs Avoided'!$A$2:$I$32,9,FALSE)</f>
        <v>1.7020005350363183</v>
      </c>
      <c r="CU149" s="21">
        <f>BQ149*VLOOKUP(AM$6,'Greenhouse Gas Costs Avoided'!$A$2:$I$32,9,FALSE)</f>
        <v>1.8344847601494692</v>
      </c>
      <c r="CV149" s="21">
        <f>BR149*VLOOKUP(AN$6,'Greenhouse Gas Costs Avoided'!$A$2:$I$32,9,FALSE)</f>
        <v>1.9746133378475101</v>
      </c>
      <c r="CW149" s="21">
        <f>BS149*VLOOKUP(AO$6,'Greenhouse Gas Costs Avoided'!$A$2:$I$32,9,FALSE)</f>
        <v>2.1245462941611284</v>
      </c>
      <c r="CX149" s="21">
        <f>BT149*VLOOKUP(AP$6,'Greenhouse Gas Costs Avoided'!$A$2:$I$32,9,FALSE)</f>
        <v>2.2866000479177169</v>
      </c>
      <c r="CY149" s="21">
        <f>BU149*VLOOKUP(AQ$6,'Greenhouse Gas Costs Avoided'!$A$2:$I$32,9,FALSE)</f>
        <v>2.4617783228380428</v>
      </c>
      <c r="CZ149" s="21">
        <f>BV149*VLOOKUP(AR$6,'Greenhouse Gas Costs Avoided'!$A$2:$I$32,9,FALSE)</f>
        <v>2.6567335747552212</v>
      </c>
      <c r="DA149" s="21">
        <f>BW149*VLOOKUP(AS$6,'Greenhouse Gas Costs Avoided'!$A$2:$I$32,9,FALSE)</f>
        <v>2.8688611394320973</v>
      </c>
      <c r="DB149" s="21">
        <f>BX149*VLOOKUP(AT$6,'Greenhouse Gas Costs Avoided'!$A$2:$I$32,9,FALSE)</f>
        <v>3.099327745676475</v>
      </c>
      <c r="DC149" s="21">
        <f>BY149*VLOOKUP(AU$6,'Greenhouse Gas Costs Avoided'!$A$2:$I$32,9,FALSE)</f>
        <v>3.3499798581359799</v>
      </c>
      <c r="DD149" s="21">
        <f>BZ149*VLOOKUP(AV$6,'Greenhouse Gas Costs Avoided'!$A$2:$I$32,9,FALSE)</f>
        <v>3.6223649492411436</v>
      </c>
      <c r="DE149" s="21">
        <f>CA149*VLOOKUP(AW$6,'Greenhouse Gas Costs Avoided'!$A$2:$I$32,9,FALSE)</f>
        <v>3.7503349159570667</v>
      </c>
      <c r="DF149" s="21">
        <f>CB149*VLOOKUP(AX$6,'Greenhouse Gas Costs Avoided'!$A$2:$I$32,9,FALSE)</f>
        <v>3.8836465958035138</v>
      </c>
      <c r="DG149" s="21">
        <f>CC149*VLOOKUP(AY$6,'Greenhouse Gas Costs Avoided'!$A$2:$I$32,9,FALSE)</f>
        <v>4.0219054692034097</v>
      </c>
      <c r="DH149" s="21">
        <f>CD149*VLOOKUP(AZ$6,'Greenhouse Gas Costs Avoided'!$A$2:$I$32,9,FALSE)</f>
        <v>4.1655593560070496</v>
      </c>
      <c r="DI149" s="21">
        <f>CE149*VLOOKUP(BA$6,'Greenhouse Gas Costs Avoided'!$A$2:$I$32,9,FALSE)</f>
        <v>4.3140109715809301</v>
      </c>
      <c r="DJ149" s="21">
        <f>CF149*VLOOKUP(BB$6,'Greenhouse Gas Costs Avoided'!$A$2:$I$32,9,FALSE)</f>
        <v>4.4692960059878768</v>
      </c>
      <c r="DK149" s="21">
        <f>CG149*VLOOKUP(BC$6,'Greenhouse Gas Costs Avoided'!$A$2:$I$32,9,FALSE)</f>
        <v>4.629447622014963</v>
      </c>
      <c r="DL149" s="21">
        <f>CH149*VLOOKUP(BD$6,'Greenhouse Gas Costs Avoided'!$A$2:$I$32,9,FALSE)</f>
        <v>4.7950749225184994</v>
      </c>
      <c r="DM149" s="21">
        <f>CI149*VLOOKUP(BE$6,'Greenhouse Gas Costs Avoided'!$A$2:$I$32,9,FALSE)</f>
        <v>4.9669648542748472</v>
      </c>
      <c r="DN149" s="21">
        <f>CJ149*VLOOKUP(BF$6,'Greenhouse Gas Costs Avoided'!$A$2:$I$32,9,FALSE)</f>
        <v>5.1456205009456273</v>
      </c>
      <c r="DO149" s="21">
        <f>CK149*VLOOKUP(BG$6,'Greenhouse Gas Costs Avoided'!$A$2:$I$32,9,FALSE)</f>
        <v>5.331082210275417</v>
      </c>
      <c r="DP149" s="21">
        <f>CL149*VLOOKUP(BH$6,'Greenhouse Gas Costs Avoided'!$A$2:$I$32,9,FALSE)</f>
        <v>5.5235531602164318</v>
      </c>
      <c r="DQ149" s="21">
        <f>CM149*VLOOKUP(BI$6,'Greenhouse Gas Costs Avoided'!$A$2:$I$32,9,FALSE)</f>
        <v>5.723032344191421</v>
      </c>
      <c r="DR149" s="21">
        <f>CN149*VLOOKUP(BJ$6,'Greenhouse Gas Costs Avoided'!$A$2:$I$32,9,FALSE)</f>
        <v>5.9298887220104266</v>
      </c>
      <c r="DS149" s="164">
        <f>CO149*VLOOKUP(BK$6,'Greenhouse Gas Costs Avoided'!$A$2:$I$32,9,FALSE)</f>
        <v>6.1439419431008639</v>
      </c>
    </row>
    <row r="150" spans="1:123" x14ac:dyDescent="0.35">
      <c r="A150" s="174">
        <v>144</v>
      </c>
      <c r="B150" s="12">
        <v>3</v>
      </c>
      <c r="C150" s="175">
        <v>2023</v>
      </c>
      <c r="E150" s="20">
        <v>0</v>
      </c>
      <c r="F150" s="21">
        <v>82.346532180449415</v>
      </c>
      <c r="G150" s="21">
        <v>84.002844861871253</v>
      </c>
      <c r="H150" s="21">
        <v>85.659157543293105</v>
      </c>
      <c r="I150" s="21">
        <v>86.918851036576825</v>
      </c>
      <c r="J150" s="21">
        <v>88.178544529860531</v>
      </c>
      <c r="K150" s="21">
        <v>89.438238023144251</v>
      </c>
      <c r="L150" s="21">
        <v>90.697931516427971</v>
      </c>
      <c r="M150" s="21">
        <v>91.95762500971172</v>
      </c>
      <c r="N150" s="21">
        <v>93.21731850299544</v>
      </c>
      <c r="O150" s="21">
        <v>94.47701199627916</v>
      </c>
      <c r="P150" s="21">
        <v>95.73670548956288</v>
      </c>
      <c r="Q150" s="21">
        <v>96.996398982846586</v>
      </c>
      <c r="R150" s="21">
        <v>101.49317720655506</v>
      </c>
      <c r="S150" s="21">
        <v>104.21949379267882</v>
      </c>
      <c r="T150" s="21">
        <v>107.03810370059369</v>
      </c>
      <c r="U150" s="21">
        <v>109.92690053835344</v>
      </c>
      <c r="V150" s="21">
        <v>112.89757853003228</v>
      </c>
      <c r="W150" s="21">
        <v>115.91943874780665</v>
      </c>
      <c r="X150" s="21">
        <v>119.06733931122673</v>
      </c>
      <c r="Y150" s="21">
        <v>122.25496395468721</v>
      </c>
      <c r="Z150" s="21">
        <v>125.4992630232488</v>
      </c>
      <c r="AA150" s="21">
        <v>128.82380079097237</v>
      </c>
      <c r="AB150" s="21">
        <v>132.24028719953677</v>
      </c>
      <c r="AC150" s="21">
        <v>135.74155640209787</v>
      </c>
      <c r="AD150" s="21">
        <v>139.32654413598658</v>
      </c>
      <c r="AE150" s="21">
        <v>142.9856742986068</v>
      </c>
      <c r="AF150" s="21">
        <v>146.72361540812219</v>
      </c>
      <c r="AG150" s="22">
        <v>150.52284977717397</v>
      </c>
      <c r="AI150" s="20">
        <v>0</v>
      </c>
      <c r="AJ150" s="21">
        <v>5.2166744805659615</v>
      </c>
      <c r="AK150" s="21">
        <v>5.3216023247413169</v>
      </c>
      <c r="AL150" s="21">
        <v>5.4265301689166732</v>
      </c>
      <c r="AM150" s="21">
        <v>5.5063320831654474</v>
      </c>
      <c r="AN150" s="21">
        <v>5.5861339974142208</v>
      </c>
      <c r="AO150" s="21">
        <v>5.665935911662995</v>
      </c>
      <c r="AP150" s="21">
        <v>5.7457378259117702</v>
      </c>
      <c r="AQ150" s="21">
        <v>5.8255397401605462</v>
      </c>
      <c r="AR150" s="21">
        <v>5.9053416544093205</v>
      </c>
      <c r="AS150" s="21">
        <v>5.9851435686580947</v>
      </c>
      <c r="AT150" s="21">
        <v>6.0649454829068699</v>
      </c>
      <c r="AU150" s="21">
        <v>6.1447473971556432</v>
      </c>
      <c r="AV150" s="21">
        <v>6.4296194808152167</v>
      </c>
      <c r="AW150" s="21">
        <v>6.6023323538917609</v>
      </c>
      <c r="AX150" s="21">
        <v>6.7808920331878957</v>
      </c>
      <c r="AY150" s="21">
        <v>6.9638980729572149</v>
      </c>
      <c r="AZ150" s="21">
        <v>7.1520913053717949</v>
      </c>
      <c r="BA150" s="21">
        <v>7.3435269452765404</v>
      </c>
      <c r="BB150" s="21">
        <v>7.5429472742415475</v>
      </c>
      <c r="BC150" s="21">
        <v>7.744884134129272</v>
      </c>
      <c r="BD150" s="21">
        <v>7.950411333759269</v>
      </c>
      <c r="BE150" s="21">
        <v>8.161021676093501</v>
      </c>
      <c r="BF150" s="21">
        <v>8.3774569890184303</v>
      </c>
      <c r="BG150" s="21">
        <v>8.5992633142510115</v>
      </c>
      <c r="BH150" s="21">
        <v>8.8263732304711304</v>
      </c>
      <c r="BI150" s="21">
        <v>9.05818008905967</v>
      </c>
      <c r="BJ150" s="21">
        <v>9.2949796418706736</v>
      </c>
      <c r="BK150" s="22">
        <v>9.5356621388007277</v>
      </c>
      <c r="BM150" s="163">
        <f>VLOOKUP(BM$6,'MonteCarlo Policy Paths'!$N$2:$S$31,$B150+1,FALSE)</f>
        <v>24.400896901266854</v>
      </c>
      <c r="BN150" s="21">
        <f>VLOOKUP(BN$6,'MonteCarlo Policy Paths'!$N$2:$S$31,$B150+1,FALSE)</f>
        <v>27.277092285564247</v>
      </c>
      <c r="BO150" s="21">
        <f>VLOOKUP(BO$6,'MonteCarlo Policy Paths'!$N$2:$S$31,$B150+1,FALSE)</f>
        <v>30.488398193607274</v>
      </c>
      <c r="BP150" s="21">
        <f>VLOOKUP(BP$6,'MonteCarlo Policy Paths'!$N$2:$S$31,$B150+1,FALSE)</f>
        <v>34.070901710124843</v>
      </c>
      <c r="BQ150" s="21">
        <f>VLOOKUP(BQ$6,'MonteCarlo Policy Paths'!$N$2:$S$31,$B150+1,FALSE)</f>
        <v>38.049962908416198</v>
      </c>
      <c r="BR150" s="21">
        <f>VLOOKUP(BR$6,'MonteCarlo Policy Paths'!$N$2:$S$31,$B150+1,FALSE)</f>
        <v>42.441930627628253</v>
      </c>
      <c r="BS150" s="21">
        <f>VLOOKUP(BS$6,'MonteCarlo Policy Paths'!$N$2:$S$31,$B150+1,FALSE)</f>
        <v>47.302864628556662</v>
      </c>
      <c r="BT150" s="21">
        <f>VLOOKUP(BT$6,'MonteCarlo Policy Paths'!$N$2:$S$31,$B150+1,FALSE)</f>
        <v>52.715092471952183</v>
      </c>
      <c r="BU150" s="21">
        <f>VLOOKUP(BU$6,'MonteCarlo Policy Paths'!$N$2:$S$31,$B150+1,FALSE)</f>
        <v>58.737483764437521</v>
      </c>
      <c r="BV150" s="21">
        <f>VLOOKUP(BV$6,'MonteCarlo Policy Paths'!$N$2:$S$31,$B150+1,FALSE)</f>
        <v>65.512636340122413</v>
      </c>
      <c r="BW150" s="21">
        <f>VLOOKUP(BW$6,'MonteCarlo Policy Paths'!$N$2:$S$31,$B150+1,FALSE)</f>
        <v>73.079994851258945</v>
      </c>
      <c r="BX150" s="21">
        <f>VLOOKUP(BX$6,'MonteCarlo Policy Paths'!$N$2:$S$31,$B150+1,FALSE)</f>
        <v>81.527096411801594</v>
      </c>
      <c r="BY150" s="21">
        <f>VLOOKUP(BY$6,'MonteCarlo Policy Paths'!$N$2:$S$31,$B150+1,FALSE)</f>
        <v>90.963600198236662</v>
      </c>
      <c r="BZ150" s="21">
        <f>VLOOKUP(BZ$6,'MonteCarlo Policy Paths'!$N$2:$S$31,$B150+1,FALSE)</f>
        <v>101.49317720655506</v>
      </c>
      <c r="CA150" s="21">
        <f>VLOOKUP(CA$6,'MonteCarlo Policy Paths'!$N$2:$S$31,$B150+1,FALSE)</f>
        <v>104.21949379267882</v>
      </c>
      <c r="CB150" s="21">
        <f>VLOOKUP(CB$6,'MonteCarlo Policy Paths'!$N$2:$S$31,$B150+1,FALSE)</f>
        <v>107.03810370059369</v>
      </c>
      <c r="CC150" s="21">
        <f>VLOOKUP(CC$6,'MonteCarlo Policy Paths'!$N$2:$S$31,$B150+1,FALSE)</f>
        <v>109.92690053835344</v>
      </c>
      <c r="CD150" s="21">
        <f>VLOOKUP(CD$6,'MonteCarlo Policy Paths'!$N$2:$S$31,$B150+1,FALSE)</f>
        <v>112.89757853003228</v>
      </c>
      <c r="CE150" s="21">
        <f>VLOOKUP(CE$6,'MonteCarlo Policy Paths'!$N$2:$S$31,$B150+1,FALSE)</f>
        <v>115.91943874780665</v>
      </c>
      <c r="CF150" s="21">
        <f>VLOOKUP(CF$6,'MonteCarlo Policy Paths'!$N$2:$S$31,$B150+1,FALSE)</f>
        <v>119.06733931122673</v>
      </c>
      <c r="CG150" s="21">
        <f>VLOOKUP(CG$6,'MonteCarlo Policy Paths'!$N$2:$S$31,$B150+1,FALSE)</f>
        <v>122.25496395468721</v>
      </c>
      <c r="CH150" s="21">
        <f>VLOOKUP(CH$6,'MonteCarlo Policy Paths'!$N$2:$S$31,$B150+1,FALSE)</f>
        <v>125.4992630232488</v>
      </c>
      <c r="CI150" s="21">
        <f>VLOOKUP(CI$6,'MonteCarlo Policy Paths'!$N$2:$S$31,$B150+1,FALSE)</f>
        <v>128.82380079097237</v>
      </c>
      <c r="CJ150" s="21">
        <f>VLOOKUP(CJ$6,'MonteCarlo Policy Paths'!$N$2:$S$31,$B150+1,FALSE)</f>
        <v>132.24028719953677</v>
      </c>
      <c r="CK150" s="21">
        <f>VLOOKUP(CK$6,'MonteCarlo Policy Paths'!$N$2:$S$31,$B150+1,FALSE)</f>
        <v>135.74155640209787</v>
      </c>
      <c r="CL150" s="21">
        <f>VLOOKUP(CL$6,'MonteCarlo Policy Paths'!$N$2:$S$31,$B150+1,FALSE)</f>
        <v>139.32654413598658</v>
      </c>
      <c r="CM150" s="21">
        <f>VLOOKUP(CM$6,'MonteCarlo Policy Paths'!$N$2:$S$31,$B150+1,FALSE)</f>
        <v>142.9856742986068</v>
      </c>
      <c r="CN150" s="21">
        <f>VLOOKUP(CN$6,'MonteCarlo Policy Paths'!$N$2:$S$31,$B150+1,FALSE)</f>
        <v>146.72361540812219</v>
      </c>
      <c r="CO150" s="164">
        <f>VLOOKUP(CO$6,'MonteCarlo Policy Paths'!$N$2:$S$31,$B150+1,FALSE)</f>
        <v>150.52284977717397</v>
      </c>
      <c r="CQ150" s="163">
        <f>BM150*VLOOKUP(AI$6,'Greenhouse Gas Costs Avoided'!$A$2:$I$32,9,FALSE)</f>
        <v>1.5458032390340439</v>
      </c>
      <c r="CR150" s="21">
        <f>BN150*VLOOKUP(AJ$6,'Greenhouse Gas Costs Avoided'!$A$2:$I$32,9,FALSE)</f>
        <v>1.7280109734108424</v>
      </c>
      <c r="CS150" s="21">
        <f>BO150*VLOOKUP(AK$6,'Greenhouse Gas Costs Avoided'!$A$2:$I$32,9,FALSE)</f>
        <v>1.9314480476408618</v>
      </c>
      <c r="CT150" s="21">
        <f>BP150*VLOOKUP(AL$6,'Greenhouse Gas Costs Avoided'!$A$2:$I$32,9,FALSE)</f>
        <v>2.1584005880368746</v>
      </c>
      <c r="CU150" s="21">
        <f>BQ150*VLOOKUP(AM$6,'Greenhouse Gas Costs Avoided'!$A$2:$I$32,9,FALSE)</f>
        <v>2.4104751619151044</v>
      </c>
      <c r="CV150" s="21">
        <f>BR150*VLOOKUP(AN$6,'Greenhouse Gas Costs Avoided'!$A$2:$I$32,9,FALSE)</f>
        <v>2.6887074725371978</v>
      </c>
      <c r="CW150" s="21">
        <f>BS150*VLOOKUP(AO$6,'Greenhouse Gas Costs Avoided'!$A$2:$I$32,9,FALSE)</f>
        <v>2.996648920499946</v>
      </c>
      <c r="CX150" s="21">
        <f>BT150*VLOOKUP(AP$6,'Greenhouse Gas Costs Avoided'!$A$2:$I$32,9,FALSE)</f>
        <v>3.339514978438852</v>
      </c>
      <c r="CY150" s="21">
        <f>BU150*VLOOKUP(AQ$6,'Greenhouse Gas Costs Avoided'!$A$2:$I$32,9,FALSE)</f>
        <v>3.7210350514231747</v>
      </c>
      <c r="CZ150" s="21">
        <f>BV150*VLOOKUP(AR$6,'Greenhouse Gas Costs Avoided'!$A$2:$I$32,9,FALSE)</f>
        <v>4.1502427497639598</v>
      </c>
      <c r="DA150" s="21">
        <f>BW150*VLOOKUP(AS$6,'Greenhouse Gas Costs Avoided'!$A$2:$I$32,9,FALSE)</f>
        <v>4.6296369025600148</v>
      </c>
      <c r="DB150" s="21">
        <f>BX150*VLOOKUP(AT$6,'Greenhouse Gas Costs Avoided'!$A$2:$I$32,9,FALSE)</f>
        <v>5.1647630090130283</v>
      </c>
      <c r="DC150" s="21">
        <f>BY150*VLOOKUP(AU$6,'Greenhouse Gas Costs Avoided'!$A$2:$I$32,9,FALSE)</f>
        <v>5.7625680068068199</v>
      </c>
      <c r="DD150" s="21">
        <f>BZ150*VLOOKUP(AV$6,'Greenhouse Gas Costs Avoided'!$A$2:$I$32,9,FALSE)</f>
        <v>6.4296194808152167</v>
      </c>
      <c r="DE150" s="21">
        <f>CA150*VLOOKUP(AW$6,'Greenhouse Gas Costs Avoided'!$A$2:$I$32,9,FALSE)</f>
        <v>6.6023323538917609</v>
      </c>
      <c r="DF150" s="21">
        <f>CB150*VLOOKUP(AX$6,'Greenhouse Gas Costs Avoided'!$A$2:$I$32,9,FALSE)</f>
        <v>6.7808920331878957</v>
      </c>
      <c r="DG150" s="21">
        <f>CC150*VLOOKUP(AY$6,'Greenhouse Gas Costs Avoided'!$A$2:$I$32,9,FALSE)</f>
        <v>6.9638980729572149</v>
      </c>
      <c r="DH150" s="21">
        <f>CD150*VLOOKUP(AZ$6,'Greenhouse Gas Costs Avoided'!$A$2:$I$32,9,FALSE)</f>
        <v>7.1520913053717949</v>
      </c>
      <c r="DI150" s="21">
        <f>CE150*VLOOKUP(BA$6,'Greenhouse Gas Costs Avoided'!$A$2:$I$32,9,FALSE)</f>
        <v>7.3435269452765404</v>
      </c>
      <c r="DJ150" s="21">
        <f>CF150*VLOOKUP(BB$6,'Greenhouse Gas Costs Avoided'!$A$2:$I$32,9,FALSE)</f>
        <v>7.5429472742415475</v>
      </c>
      <c r="DK150" s="21">
        <f>CG150*VLOOKUP(BC$6,'Greenhouse Gas Costs Avoided'!$A$2:$I$32,9,FALSE)</f>
        <v>7.744884134129272</v>
      </c>
      <c r="DL150" s="21">
        <f>CH150*VLOOKUP(BD$6,'Greenhouse Gas Costs Avoided'!$A$2:$I$32,9,FALSE)</f>
        <v>7.950411333759269</v>
      </c>
      <c r="DM150" s="21">
        <f>CI150*VLOOKUP(BE$6,'Greenhouse Gas Costs Avoided'!$A$2:$I$32,9,FALSE)</f>
        <v>8.161021676093501</v>
      </c>
      <c r="DN150" s="21">
        <f>CJ150*VLOOKUP(BF$6,'Greenhouse Gas Costs Avoided'!$A$2:$I$32,9,FALSE)</f>
        <v>8.3774569890184303</v>
      </c>
      <c r="DO150" s="21">
        <f>CK150*VLOOKUP(BG$6,'Greenhouse Gas Costs Avoided'!$A$2:$I$32,9,FALSE)</f>
        <v>8.5992633142510115</v>
      </c>
      <c r="DP150" s="21">
        <f>CL150*VLOOKUP(BH$6,'Greenhouse Gas Costs Avoided'!$A$2:$I$32,9,FALSE)</f>
        <v>8.8263732304711304</v>
      </c>
      <c r="DQ150" s="21">
        <f>CM150*VLOOKUP(BI$6,'Greenhouse Gas Costs Avoided'!$A$2:$I$32,9,FALSE)</f>
        <v>9.05818008905967</v>
      </c>
      <c r="DR150" s="21">
        <f>CN150*VLOOKUP(BJ$6,'Greenhouse Gas Costs Avoided'!$A$2:$I$32,9,FALSE)</f>
        <v>9.2949796418706736</v>
      </c>
      <c r="DS150" s="164">
        <f>CO150*VLOOKUP(BK$6,'Greenhouse Gas Costs Avoided'!$A$2:$I$32,9,FALSE)</f>
        <v>9.5356621388007277</v>
      </c>
    </row>
    <row r="151" spans="1:123" x14ac:dyDescent="0.35">
      <c r="A151" s="174">
        <v>145</v>
      </c>
      <c r="B151" s="12">
        <v>2</v>
      </c>
      <c r="C151" s="175">
        <v>2023</v>
      </c>
      <c r="E151" s="20">
        <v>0</v>
      </c>
      <c r="F151" s="21">
        <v>82.346532180449415</v>
      </c>
      <c r="G151" s="21">
        <v>84.002844861871253</v>
      </c>
      <c r="H151" s="21">
        <v>85.659157543293105</v>
      </c>
      <c r="I151" s="21">
        <v>86.918851036576825</v>
      </c>
      <c r="J151" s="21">
        <v>88.178544529860531</v>
      </c>
      <c r="K151" s="21">
        <v>89.438238023144251</v>
      </c>
      <c r="L151" s="21">
        <v>90.697931516427971</v>
      </c>
      <c r="M151" s="21">
        <v>91.95762500971172</v>
      </c>
      <c r="N151" s="21">
        <v>93.21731850299544</v>
      </c>
      <c r="O151" s="21">
        <v>94.47701199627916</v>
      </c>
      <c r="P151" s="21">
        <v>95.73670548956288</v>
      </c>
      <c r="Q151" s="21">
        <v>96.996398982846586</v>
      </c>
      <c r="R151" s="21">
        <v>98.25609247613032</v>
      </c>
      <c r="S151" s="21">
        <v>99.65157958594628</v>
      </c>
      <c r="T151" s="21">
        <v>101.04706669576224</v>
      </c>
      <c r="U151" s="21">
        <v>102.4425538055782</v>
      </c>
      <c r="V151" s="21">
        <v>103.83804091539416</v>
      </c>
      <c r="W151" s="21">
        <v>105.23352802521011</v>
      </c>
      <c r="X151" s="21">
        <v>106.47156953138905</v>
      </c>
      <c r="Y151" s="21">
        <v>107.709611037568</v>
      </c>
      <c r="Z151" s="21">
        <v>108.94765254374694</v>
      </c>
      <c r="AA151" s="21">
        <v>110.18569404992589</v>
      </c>
      <c r="AB151" s="21">
        <v>111.42373555610482</v>
      </c>
      <c r="AC151" s="21">
        <v>112.86811731331359</v>
      </c>
      <c r="AD151" s="21">
        <v>114.31249907052236</v>
      </c>
      <c r="AE151" s="21">
        <v>115.75688082773114</v>
      </c>
      <c r="AF151" s="21">
        <v>117.20126258493991</v>
      </c>
      <c r="AG151" s="22">
        <v>120.41827982173916</v>
      </c>
      <c r="AI151" s="20">
        <v>0</v>
      </c>
      <c r="AJ151" s="21">
        <v>5.2166744805659615</v>
      </c>
      <c r="AK151" s="21">
        <v>5.3216023247413169</v>
      </c>
      <c r="AL151" s="21">
        <v>5.4265301689166732</v>
      </c>
      <c r="AM151" s="21">
        <v>5.5063320831654474</v>
      </c>
      <c r="AN151" s="21">
        <v>5.5861339974142208</v>
      </c>
      <c r="AO151" s="21">
        <v>5.665935911662995</v>
      </c>
      <c r="AP151" s="21">
        <v>5.7457378259117702</v>
      </c>
      <c r="AQ151" s="21">
        <v>5.8255397401605462</v>
      </c>
      <c r="AR151" s="21">
        <v>5.9053416544093205</v>
      </c>
      <c r="AS151" s="21">
        <v>5.9851435686580947</v>
      </c>
      <c r="AT151" s="21">
        <v>6.0649454829068699</v>
      </c>
      <c r="AU151" s="21">
        <v>6.1447473971556432</v>
      </c>
      <c r="AV151" s="21">
        <v>6.2245493114044184</v>
      </c>
      <c r="AW151" s="21">
        <v>6.312953786990386</v>
      </c>
      <c r="AX151" s="21">
        <v>6.4013582625763545</v>
      </c>
      <c r="AY151" s="21">
        <v>6.4897627381623222</v>
      </c>
      <c r="AZ151" s="21">
        <v>6.5781672137482907</v>
      </c>
      <c r="BA151" s="21">
        <v>6.6665716893342575</v>
      </c>
      <c r="BB151" s="21">
        <v>6.7450019445028957</v>
      </c>
      <c r="BC151" s="21">
        <v>6.8234321996715348</v>
      </c>
      <c r="BD151" s="21">
        <v>6.901862454840173</v>
      </c>
      <c r="BE151" s="21">
        <v>6.9802927100088112</v>
      </c>
      <c r="BF151" s="21">
        <v>7.0587229651774486</v>
      </c>
      <c r="BG151" s="21">
        <v>7.1502249295408609</v>
      </c>
      <c r="BH151" s="21">
        <v>7.2417268939042723</v>
      </c>
      <c r="BI151" s="21">
        <v>7.3332288582676846</v>
      </c>
      <c r="BJ151" s="21">
        <v>7.424730822631096</v>
      </c>
      <c r="BK151" s="22">
        <v>7.6285297110405814</v>
      </c>
      <c r="BM151" s="163">
        <f>VLOOKUP(BM$6,'MonteCarlo Policy Paths'!$N$2:$S$31,$B151+1,FALSE)</f>
        <v>23.967702867134744</v>
      </c>
      <c r="BN151" s="21">
        <f>VLOOKUP(BN$6,'MonteCarlo Policy Paths'!$N$2:$S$31,$B151+1,FALSE)</f>
        <v>26.317177955222718</v>
      </c>
      <c r="BO151" s="21">
        <f>VLOOKUP(BO$6,'MonteCarlo Policy Paths'!$N$2:$S$31,$B151+1,FALSE)</f>
        <v>28.893255238045125</v>
      </c>
      <c r="BP151" s="21">
        <f>VLOOKUP(BP$6,'MonteCarlo Policy Paths'!$N$2:$S$31,$B151+1,FALSE)</f>
        <v>31.715102246604285</v>
      </c>
      <c r="BQ151" s="21">
        <f>VLOOKUP(BQ$6,'MonteCarlo Policy Paths'!$N$2:$S$31,$B151+1,FALSE)</f>
        <v>34.790233856835599</v>
      </c>
      <c r="BR151" s="21">
        <f>VLOOKUP(BR$6,'MonteCarlo Policy Paths'!$N$2:$S$31,$B151+1,FALSE)</f>
        <v>38.117013285454661</v>
      </c>
      <c r="BS151" s="21">
        <f>VLOOKUP(BS$6,'MonteCarlo Policy Paths'!$N$2:$S$31,$B151+1,FALSE)</f>
        <v>41.72840612279375</v>
      </c>
      <c r="BT151" s="21">
        <f>VLOOKUP(BT$6,'MonteCarlo Policy Paths'!$N$2:$S$31,$B151+1,FALSE)</f>
        <v>45.677249983631562</v>
      </c>
      <c r="BU151" s="21">
        <f>VLOOKUP(BU$6,'MonteCarlo Policy Paths'!$N$2:$S$31,$B151+1,FALSE)</f>
        <v>49.99204890598088</v>
      </c>
      <c r="BV151" s="21">
        <f>VLOOKUP(BV$6,'MonteCarlo Policy Paths'!$N$2:$S$31,$B151+1,FALSE)</f>
        <v>54.768556811140854</v>
      </c>
      <c r="BW151" s="21">
        <f>VLOOKUP(BW$6,'MonteCarlo Policy Paths'!$N$2:$S$31,$B151+1,FALSE)</f>
        <v>60.010238214835042</v>
      </c>
      <c r="BX151" s="21">
        <f>VLOOKUP(BX$6,'MonteCarlo Policy Paths'!$N$2:$S$31,$B151+1,FALSE)</f>
        <v>65.75812779974207</v>
      </c>
      <c r="BY151" s="21">
        <f>VLOOKUP(BY$6,'MonteCarlo Policy Paths'!$N$2:$S$31,$B151+1,FALSE)</f>
        <v>72.066881159093455</v>
      </c>
      <c r="BZ151" s="21">
        <f>VLOOKUP(BZ$6,'MonteCarlo Policy Paths'!$N$2:$S$31,$B151+1,FALSE)</f>
        <v>78.981532638183737</v>
      </c>
      <c r="CA151" s="21">
        <f>VLOOKUP(CA$6,'MonteCarlo Policy Paths'!$N$2:$S$31,$B151+1,FALSE)</f>
        <v>81.252691038046251</v>
      </c>
      <c r="CB151" s="21">
        <f>VLOOKUP(CB$6,'MonteCarlo Policy Paths'!$N$2:$S$31,$B151+1,FALSE)</f>
        <v>83.604044111934414</v>
      </c>
      <c r="CC151" s="21">
        <f>VLOOKUP(CC$6,'MonteCarlo Policy Paths'!$N$2:$S$31,$B151+1,FALSE)</f>
        <v>86.018714380110126</v>
      </c>
      <c r="CD151" s="21">
        <f>VLOOKUP(CD$6,'MonteCarlo Policy Paths'!$N$2:$S$31,$B151+1,FALSE)</f>
        <v>88.506196331807388</v>
      </c>
      <c r="CE151" s="21">
        <f>VLOOKUP(CE$6,'MonteCarlo Policy Paths'!$N$2:$S$31,$B151+1,FALSE)</f>
        <v>91.042757806054695</v>
      </c>
      <c r="CF151" s="21">
        <f>VLOOKUP(CF$6,'MonteCarlo Policy Paths'!$N$2:$S$31,$B151+1,FALSE)</f>
        <v>93.687547211990633</v>
      </c>
      <c r="CG151" s="21">
        <f>VLOOKUP(CG$6,'MonteCarlo Policy Paths'!$N$2:$S$31,$B151+1,FALSE)</f>
        <v>96.373095170621937</v>
      </c>
      <c r="CH151" s="21">
        <f>VLOOKUP(CH$6,'MonteCarlo Policy Paths'!$N$2:$S$31,$B151+1,FALSE)</f>
        <v>99.112987273548597</v>
      </c>
      <c r="CI151" s="21">
        <f>VLOOKUP(CI$6,'MonteCarlo Policy Paths'!$N$2:$S$31,$B151+1,FALSE)</f>
        <v>101.92614153054797</v>
      </c>
      <c r="CJ151" s="21">
        <f>VLOOKUP(CJ$6,'MonteCarlo Policy Paths'!$N$2:$S$31,$B151+1,FALSE)</f>
        <v>104.82221793361833</v>
      </c>
      <c r="CK151" s="21">
        <f>VLOOKUP(CK$6,'MonteCarlo Policy Paths'!$N$2:$S$31,$B151+1,FALSE)</f>
        <v>107.79595653596101</v>
      </c>
      <c r="CL151" s="21">
        <f>VLOOKUP(CL$6,'MonteCarlo Policy Paths'!$N$2:$S$31,$B151+1,FALSE)</f>
        <v>110.84691133589952</v>
      </c>
      <c r="CM151" s="21">
        <f>VLOOKUP(CM$6,'MonteCarlo Policy Paths'!$N$2:$S$31,$B151+1,FALSE)</f>
        <v>113.96784710075578</v>
      </c>
      <c r="CN151" s="21">
        <f>VLOOKUP(CN$6,'MonteCarlo Policy Paths'!$N$2:$S$31,$B151+1,FALSE)</f>
        <v>117.16284845198182</v>
      </c>
      <c r="CO151" s="164">
        <f>VLOOKUP(CO$6,'MonteCarlo Policy Paths'!$N$2:$S$31,$B151+1,FALSE)</f>
        <v>120.41827982173916</v>
      </c>
      <c r="CQ151" s="163">
        <f>BM151*VLOOKUP(AI$6,'Greenhouse Gas Costs Avoided'!$A$2:$I$32,9,FALSE)</f>
        <v>1.5183602829902079</v>
      </c>
      <c r="CR151" s="21">
        <f>BN151*VLOOKUP(AJ$6,'Greenhouse Gas Costs Avoided'!$A$2:$I$32,9,FALSE)</f>
        <v>1.6672001480120395</v>
      </c>
      <c r="CS151" s="21">
        <f>BO151*VLOOKUP(AK$6,'Greenhouse Gas Costs Avoided'!$A$2:$I$32,9,FALSE)</f>
        <v>1.8303953216936328</v>
      </c>
      <c r="CT151" s="21">
        <f>BP151*VLOOKUP(AL$6,'Greenhouse Gas Costs Avoided'!$A$2:$I$32,9,FALSE)</f>
        <v>2.0091600721673259</v>
      </c>
      <c r="CU151" s="21">
        <f>BQ151*VLOOKUP(AM$6,'Greenhouse Gas Costs Avoided'!$A$2:$I$32,9,FALSE)</f>
        <v>2.2039704688009323</v>
      </c>
      <c r="CV151" s="21">
        <f>BR151*VLOOKUP(AN$6,'Greenhouse Gas Costs Avoided'!$A$2:$I$32,9,FALSE)</f>
        <v>2.4147228209427172</v>
      </c>
      <c r="CW151" s="21">
        <f>BS151*VLOOKUP(AO$6,'Greenhouse Gas Costs Avoided'!$A$2:$I$32,9,FALSE)</f>
        <v>2.6435055074141016</v>
      </c>
      <c r="CX151" s="21">
        <f>BT151*VLOOKUP(AP$6,'Greenhouse Gas Costs Avoided'!$A$2:$I$32,9,FALSE)</f>
        <v>2.8936658050138946</v>
      </c>
      <c r="CY151" s="21">
        <f>BU151*VLOOKUP(AQ$6,'Greenhouse Gas Costs Avoided'!$A$2:$I$32,9,FALSE)</f>
        <v>3.1670094520501597</v>
      </c>
      <c r="CZ151" s="21">
        <f>BV151*VLOOKUP(AR$6,'Greenhouse Gas Costs Avoided'!$A$2:$I$32,9,FALSE)</f>
        <v>3.4696024846318703</v>
      </c>
      <c r="DA151" s="21">
        <f>BW151*VLOOKUP(AS$6,'Greenhouse Gas Costs Avoided'!$A$2:$I$32,9,FALSE)</f>
        <v>3.8016643807416939</v>
      </c>
      <c r="DB151" s="21">
        <f>BX151*VLOOKUP(AT$6,'Greenhouse Gas Costs Avoided'!$A$2:$I$32,9,FALSE)</f>
        <v>4.1657946983243246</v>
      </c>
      <c r="DC151" s="21">
        <f>BY151*VLOOKUP(AU$6,'Greenhouse Gas Costs Avoided'!$A$2:$I$32,9,FALSE)</f>
        <v>4.5654558835919028</v>
      </c>
      <c r="DD151" s="21">
        <f>BZ151*VLOOKUP(AV$6,'Greenhouse Gas Costs Avoided'!$A$2:$I$32,9,FALSE)</f>
        <v>5.0035008741682265</v>
      </c>
      <c r="DE151" s="21">
        <f>CA151*VLOOKUP(AW$6,'Greenhouse Gas Costs Avoided'!$A$2:$I$32,9,FALSE)</f>
        <v>5.1473793563843691</v>
      </c>
      <c r="DF151" s="21">
        <f>CB151*VLOOKUP(AX$6,'Greenhouse Gas Costs Avoided'!$A$2:$I$32,9,FALSE)</f>
        <v>5.2963381923007766</v>
      </c>
      <c r="DG151" s="21">
        <f>CC151*VLOOKUP(AY$6,'Greenhouse Gas Costs Avoided'!$A$2:$I$32,9,FALSE)</f>
        <v>5.4493081891352544</v>
      </c>
      <c r="DH151" s="21">
        <f>CD151*VLOOKUP(AZ$6,'Greenhouse Gas Costs Avoided'!$A$2:$I$32,9,FALSE)</f>
        <v>5.606890825278958</v>
      </c>
      <c r="DI151" s="21">
        <f>CE151*VLOOKUP(BA$6,'Greenhouse Gas Costs Avoided'!$A$2:$I$32,9,FALSE)</f>
        <v>5.7675826620899597</v>
      </c>
      <c r="DJ151" s="21">
        <f>CF151*VLOOKUP(BB$6,'Greenhouse Gas Costs Avoided'!$A$2:$I$32,9,FALSE)</f>
        <v>5.935130766850258</v>
      </c>
      <c r="DK151" s="21">
        <f>CG151*VLOOKUP(BC$6,'Greenhouse Gas Costs Avoided'!$A$2:$I$32,9,FALSE)</f>
        <v>6.1052609366481567</v>
      </c>
      <c r="DL151" s="21">
        <f>CH151*VLOOKUP(BD$6,'Greenhouse Gas Costs Avoided'!$A$2:$I$32,9,FALSE)</f>
        <v>6.2788338222861402</v>
      </c>
      <c r="DM151" s="21">
        <f>CI151*VLOOKUP(BE$6,'Greenhouse Gas Costs Avoided'!$A$2:$I$32,9,FALSE)</f>
        <v>6.4570478846612929</v>
      </c>
      <c r="DN151" s="21">
        <f>CJ151*VLOOKUP(BF$6,'Greenhouse Gas Costs Avoided'!$A$2:$I$32,9,FALSE)</f>
        <v>6.6405150868084322</v>
      </c>
      <c r="DO151" s="21">
        <f>CK151*VLOOKUP(BG$6,'Greenhouse Gas Costs Avoided'!$A$2:$I$32,9,FALSE)</f>
        <v>6.8289022097138705</v>
      </c>
      <c r="DP151" s="21">
        <f>CL151*VLOOKUP(BH$6,'Greenhouse Gas Costs Avoided'!$A$2:$I$32,9,FALSE)</f>
        <v>7.0221809990540507</v>
      </c>
      <c r="DQ151" s="21">
        <f>CM151*VLOOKUP(BI$6,'Greenhouse Gas Costs Avoided'!$A$2:$I$32,9,FALSE)</f>
        <v>7.2198931009350886</v>
      </c>
      <c r="DR151" s="21">
        <f>CN151*VLOOKUP(BJ$6,'Greenhouse Gas Costs Avoided'!$A$2:$I$32,9,FALSE)</f>
        <v>7.4222972772007143</v>
      </c>
      <c r="DS151" s="164">
        <f>CO151*VLOOKUP(BK$6,'Greenhouse Gas Costs Avoided'!$A$2:$I$32,9,FALSE)</f>
        <v>7.6285297110405814</v>
      </c>
    </row>
    <row r="152" spans="1:123" x14ac:dyDescent="0.35">
      <c r="A152" s="174">
        <v>146</v>
      </c>
      <c r="B152" s="12">
        <v>3</v>
      </c>
      <c r="C152" s="175">
        <v>2023</v>
      </c>
      <c r="E152" s="20">
        <v>0</v>
      </c>
      <c r="F152" s="21">
        <v>82.346532180449415</v>
      </c>
      <c r="G152" s="21">
        <v>84.002844861871253</v>
      </c>
      <c r="H152" s="21">
        <v>85.659157543293105</v>
      </c>
      <c r="I152" s="21">
        <v>86.918851036576825</v>
      </c>
      <c r="J152" s="21">
        <v>88.178544529860531</v>
      </c>
      <c r="K152" s="21">
        <v>89.438238023144251</v>
      </c>
      <c r="L152" s="21">
        <v>90.697931516427971</v>
      </c>
      <c r="M152" s="21">
        <v>91.95762500971172</v>
      </c>
      <c r="N152" s="21">
        <v>93.21731850299544</v>
      </c>
      <c r="O152" s="21">
        <v>94.47701199627916</v>
      </c>
      <c r="P152" s="21">
        <v>95.73670548956288</v>
      </c>
      <c r="Q152" s="21">
        <v>96.996398982846586</v>
      </c>
      <c r="R152" s="21">
        <v>101.49317720655506</v>
      </c>
      <c r="S152" s="21">
        <v>104.21949379267882</v>
      </c>
      <c r="T152" s="21">
        <v>107.03810370059369</v>
      </c>
      <c r="U152" s="21">
        <v>109.92690053835344</v>
      </c>
      <c r="V152" s="21">
        <v>112.89757853003228</v>
      </c>
      <c r="W152" s="21">
        <v>115.91943874780665</v>
      </c>
      <c r="X152" s="21">
        <v>119.06733931122673</v>
      </c>
      <c r="Y152" s="21">
        <v>122.25496395468721</v>
      </c>
      <c r="Z152" s="21">
        <v>125.4992630232488</v>
      </c>
      <c r="AA152" s="21">
        <v>128.82380079097237</v>
      </c>
      <c r="AB152" s="21">
        <v>132.24028719953677</v>
      </c>
      <c r="AC152" s="21">
        <v>135.74155640209787</v>
      </c>
      <c r="AD152" s="21">
        <v>139.32654413598658</v>
      </c>
      <c r="AE152" s="21">
        <v>142.9856742986068</v>
      </c>
      <c r="AF152" s="21">
        <v>146.72361540812219</v>
      </c>
      <c r="AG152" s="22">
        <v>150.52284977717397</v>
      </c>
      <c r="AI152" s="20">
        <v>0</v>
      </c>
      <c r="AJ152" s="21">
        <v>5.2166744805659615</v>
      </c>
      <c r="AK152" s="21">
        <v>5.3216023247413169</v>
      </c>
      <c r="AL152" s="21">
        <v>5.4265301689166732</v>
      </c>
      <c r="AM152" s="21">
        <v>5.5063320831654474</v>
      </c>
      <c r="AN152" s="21">
        <v>5.5861339974142208</v>
      </c>
      <c r="AO152" s="21">
        <v>5.665935911662995</v>
      </c>
      <c r="AP152" s="21">
        <v>5.7457378259117702</v>
      </c>
      <c r="AQ152" s="21">
        <v>5.8255397401605462</v>
      </c>
      <c r="AR152" s="21">
        <v>5.9053416544093205</v>
      </c>
      <c r="AS152" s="21">
        <v>5.9851435686580947</v>
      </c>
      <c r="AT152" s="21">
        <v>6.0649454829068699</v>
      </c>
      <c r="AU152" s="21">
        <v>6.1447473971556432</v>
      </c>
      <c r="AV152" s="21">
        <v>6.4296194808152167</v>
      </c>
      <c r="AW152" s="21">
        <v>6.6023323538917609</v>
      </c>
      <c r="AX152" s="21">
        <v>6.7808920331878957</v>
      </c>
      <c r="AY152" s="21">
        <v>6.9638980729572149</v>
      </c>
      <c r="AZ152" s="21">
        <v>7.1520913053717949</v>
      </c>
      <c r="BA152" s="21">
        <v>7.3435269452765404</v>
      </c>
      <c r="BB152" s="21">
        <v>7.5429472742415475</v>
      </c>
      <c r="BC152" s="21">
        <v>7.744884134129272</v>
      </c>
      <c r="BD152" s="21">
        <v>7.950411333759269</v>
      </c>
      <c r="BE152" s="21">
        <v>8.161021676093501</v>
      </c>
      <c r="BF152" s="21">
        <v>8.3774569890184303</v>
      </c>
      <c r="BG152" s="21">
        <v>8.5992633142510115</v>
      </c>
      <c r="BH152" s="21">
        <v>8.8263732304711304</v>
      </c>
      <c r="BI152" s="21">
        <v>9.05818008905967</v>
      </c>
      <c r="BJ152" s="21">
        <v>9.2949796418706736</v>
      </c>
      <c r="BK152" s="22">
        <v>9.5356621388007277</v>
      </c>
      <c r="BM152" s="163">
        <f>VLOOKUP(BM$6,'MonteCarlo Policy Paths'!$N$2:$S$31,$B152+1,FALSE)</f>
        <v>24.400896901266854</v>
      </c>
      <c r="BN152" s="21">
        <f>VLOOKUP(BN$6,'MonteCarlo Policy Paths'!$N$2:$S$31,$B152+1,FALSE)</f>
        <v>27.277092285564247</v>
      </c>
      <c r="BO152" s="21">
        <f>VLOOKUP(BO$6,'MonteCarlo Policy Paths'!$N$2:$S$31,$B152+1,FALSE)</f>
        <v>30.488398193607274</v>
      </c>
      <c r="BP152" s="21">
        <f>VLOOKUP(BP$6,'MonteCarlo Policy Paths'!$N$2:$S$31,$B152+1,FALSE)</f>
        <v>34.070901710124843</v>
      </c>
      <c r="BQ152" s="21">
        <f>VLOOKUP(BQ$6,'MonteCarlo Policy Paths'!$N$2:$S$31,$B152+1,FALSE)</f>
        <v>38.049962908416198</v>
      </c>
      <c r="BR152" s="21">
        <f>VLOOKUP(BR$6,'MonteCarlo Policy Paths'!$N$2:$S$31,$B152+1,FALSE)</f>
        <v>42.441930627628253</v>
      </c>
      <c r="BS152" s="21">
        <f>VLOOKUP(BS$6,'MonteCarlo Policy Paths'!$N$2:$S$31,$B152+1,FALSE)</f>
        <v>47.302864628556662</v>
      </c>
      <c r="BT152" s="21">
        <f>VLOOKUP(BT$6,'MonteCarlo Policy Paths'!$N$2:$S$31,$B152+1,FALSE)</f>
        <v>52.715092471952183</v>
      </c>
      <c r="BU152" s="21">
        <f>VLOOKUP(BU$6,'MonteCarlo Policy Paths'!$N$2:$S$31,$B152+1,FALSE)</f>
        <v>58.737483764437521</v>
      </c>
      <c r="BV152" s="21">
        <f>VLOOKUP(BV$6,'MonteCarlo Policy Paths'!$N$2:$S$31,$B152+1,FALSE)</f>
        <v>65.512636340122413</v>
      </c>
      <c r="BW152" s="21">
        <f>VLOOKUP(BW$6,'MonteCarlo Policy Paths'!$N$2:$S$31,$B152+1,FALSE)</f>
        <v>73.079994851258945</v>
      </c>
      <c r="BX152" s="21">
        <f>VLOOKUP(BX$6,'MonteCarlo Policy Paths'!$N$2:$S$31,$B152+1,FALSE)</f>
        <v>81.527096411801594</v>
      </c>
      <c r="BY152" s="21">
        <f>VLOOKUP(BY$6,'MonteCarlo Policy Paths'!$N$2:$S$31,$B152+1,FALSE)</f>
        <v>90.963600198236662</v>
      </c>
      <c r="BZ152" s="21">
        <f>VLOOKUP(BZ$6,'MonteCarlo Policy Paths'!$N$2:$S$31,$B152+1,FALSE)</f>
        <v>101.49317720655506</v>
      </c>
      <c r="CA152" s="21">
        <f>VLOOKUP(CA$6,'MonteCarlo Policy Paths'!$N$2:$S$31,$B152+1,FALSE)</f>
        <v>104.21949379267882</v>
      </c>
      <c r="CB152" s="21">
        <f>VLOOKUP(CB$6,'MonteCarlo Policy Paths'!$N$2:$S$31,$B152+1,FALSE)</f>
        <v>107.03810370059369</v>
      </c>
      <c r="CC152" s="21">
        <f>VLOOKUP(CC$6,'MonteCarlo Policy Paths'!$N$2:$S$31,$B152+1,FALSE)</f>
        <v>109.92690053835344</v>
      </c>
      <c r="CD152" s="21">
        <f>VLOOKUP(CD$6,'MonteCarlo Policy Paths'!$N$2:$S$31,$B152+1,FALSE)</f>
        <v>112.89757853003228</v>
      </c>
      <c r="CE152" s="21">
        <f>VLOOKUP(CE$6,'MonteCarlo Policy Paths'!$N$2:$S$31,$B152+1,FALSE)</f>
        <v>115.91943874780665</v>
      </c>
      <c r="CF152" s="21">
        <f>VLOOKUP(CF$6,'MonteCarlo Policy Paths'!$N$2:$S$31,$B152+1,FALSE)</f>
        <v>119.06733931122673</v>
      </c>
      <c r="CG152" s="21">
        <f>VLOOKUP(CG$6,'MonteCarlo Policy Paths'!$N$2:$S$31,$B152+1,FALSE)</f>
        <v>122.25496395468721</v>
      </c>
      <c r="CH152" s="21">
        <f>VLOOKUP(CH$6,'MonteCarlo Policy Paths'!$N$2:$S$31,$B152+1,FALSE)</f>
        <v>125.4992630232488</v>
      </c>
      <c r="CI152" s="21">
        <f>VLOOKUP(CI$6,'MonteCarlo Policy Paths'!$N$2:$S$31,$B152+1,FALSE)</f>
        <v>128.82380079097237</v>
      </c>
      <c r="CJ152" s="21">
        <f>VLOOKUP(CJ$6,'MonteCarlo Policy Paths'!$N$2:$S$31,$B152+1,FALSE)</f>
        <v>132.24028719953677</v>
      </c>
      <c r="CK152" s="21">
        <f>VLOOKUP(CK$6,'MonteCarlo Policy Paths'!$N$2:$S$31,$B152+1,FALSE)</f>
        <v>135.74155640209787</v>
      </c>
      <c r="CL152" s="21">
        <f>VLOOKUP(CL$6,'MonteCarlo Policy Paths'!$N$2:$S$31,$B152+1,FALSE)</f>
        <v>139.32654413598658</v>
      </c>
      <c r="CM152" s="21">
        <f>VLOOKUP(CM$6,'MonteCarlo Policy Paths'!$N$2:$S$31,$B152+1,FALSE)</f>
        <v>142.9856742986068</v>
      </c>
      <c r="CN152" s="21">
        <f>VLOOKUP(CN$6,'MonteCarlo Policy Paths'!$N$2:$S$31,$B152+1,FALSE)</f>
        <v>146.72361540812219</v>
      </c>
      <c r="CO152" s="164">
        <f>VLOOKUP(CO$6,'MonteCarlo Policy Paths'!$N$2:$S$31,$B152+1,FALSE)</f>
        <v>150.52284977717397</v>
      </c>
      <c r="CQ152" s="163">
        <f>BM152*VLOOKUP(AI$6,'Greenhouse Gas Costs Avoided'!$A$2:$I$32,9,FALSE)</f>
        <v>1.5458032390340439</v>
      </c>
      <c r="CR152" s="21">
        <f>BN152*VLOOKUP(AJ$6,'Greenhouse Gas Costs Avoided'!$A$2:$I$32,9,FALSE)</f>
        <v>1.7280109734108424</v>
      </c>
      <c r="CS152" s="21">
        <f>BO152*VLOOKUP(AK$6,'Greenhouse Gas Costs Avoided'!$A$2:$I$32,9,FALSE)</f>
        <v>1.9314480476408618</v>
      </c>
      <c r="CT152" s="21">
        <f>BP152*VLOOKUP(AL$6,'Greenhouse Gas Costs Avoided'!$A$2:$I$32,9,FALSE)</f>
        <v>2.1584005880368746</v>
      </c>
      <c r="CU152" s="21">
        <f>BQ152*VLOOKUP(AM$6,'Greenhouse Gas Costs Avoided'!$A$2:$I$32,9,FALSE)</f>
        <v>2.4104751619151044</v>
      </c>
      <c r="CV152" s="21">
        <f>BR152*VLOOKUP(AN$6,'Greenhouse Gas Costs Avoided'!$A$2:$I$32,9,FALSE)</f>
        <v>2.6887074725371978</v>
      </c>
      <c r="CW152" s="21">
        <f>BS152*VLOOKUP(AO$6,'Greenhouse Gas Costs Avoided'!$A$2:$I$32,9,FALSE)</f>
        <v>2.996648920499946</v>
      </c>
      <c r="CX152" s="21">
        <f>BT152*VLOOKUP(AP$6,'Greenhouse Gas Costs Avoided'!$A$2:$I$32,9,FALSE)</f>
        <v>3.339514978438852</v>
      </c>
      <c r="CY152" s="21">
        <f>BU152*VLOOKUP(AQ$6,'Greenhouse Gas Costs Avoided'!$A$2:$I$32,9,FALSE)</f>
        <v>3.7210350514231747</v>
      </c>
      <c r="CZ152" s="21">
        <f>BV152*VLOOKUP(AR$6,'Greenhouse Gas Costs Avoided'!$A$2:$I$32,9,FALSE)</f>
        <v>4.1502427497639598</v>
      </c>
      <c r="DA152" s="21">
        <f>BW152*VLOOKUP(AS$6,'Greenhouse Gas Costs Avoided'!$A$2:$I$32,9,FALSE)</f>
        <v>4.6296369025600148</v>
      </c>
      <c r="DB152" s="21">
        <f>BX152*VLOOKUP(AT$6,'Greenhouse Gas Costs Avoided'!$A$2:$I$32,9,FALSE)</f>
        <v>5.1647630090130283</v>
      </c>
      <c r="DC152" s="21">
        <f>BY152*VLOOKUP(AU$6,'Greenhouse Gas Costs Avoided'!$A$2:$I$32,9,FALSE)</f>
        <v>5.7625680068068199</v>
      </c>
      <c r="DD152" s="21">
        <f>BZ152*VLOOKUP(AV$6,'Greenhouse Gas Costs Avoided'!$A$2:$I$32,9,FALSE)</f>
        <v>6.4296194808152167</v>
      </c>
      <c r="DE152" s="21">
        <f>CA152*VLOOKUP(AW$6,'Greenhouse Gas Costs Avoided'!$A$2:$I$32,9,FALSE)</f>
        <v>6.6023323538917609</v>
      </c>
      <c r="DF152" s="21">
        <f>CB152*VLOOKUP(AX$6,'Greenhouse Gas Costs Avoided'!$A$2:$I$32,9,FALSE)</f>
        <v>6.7808920331878957</v>
      </c>
      <c r="DG152" s="21">
        <f>CC152*VLOOKUP(AY$6,'Greenhouse Gas Costs Avoided'!$A$2:$I$32,9,FALSE)</f>
        <v>6.9638980729572149</v>
      </c>
      <c r="DH152" s="21">
        <f>CD152*VLOOKUP(AZ$6,'Greenhouse Gas Costs Avoided'!$A$2:$I$32,9,FALSE)</f>
        <v>7.1520913053717949</v>
      </c>
      <c r="DI152" s="21">
        <f>CE152*VLOOKUP(BA$6,'Greenhouse Gas Costs Avoided'!$A$2:$I$32,9,FALSE)</f>
        <v>7.3435269452765404</v>
      </c>
      <c r="DJ152" s="21">
        <f>CF152*VLOOKUP(BB$6,'Greenhouse Gas Costs Avoided'!$A$2:$I$32,9,FALSE)</f>
        <v>7.5429472742415475</v>
      </c>
      <c r="DK152" s="21">
        <f>CG152*VLOOKUP(BC$6,'Greenhouse Gas Costs Avoided'!$A$2:$I$32,9,FALSE)</f>
        <v>7.744884134129272</v>
      </c>
      <c r="DL152" s="21">
        <f>CH152*VLOOKUP(BD$6,'Greenhouse Gas Costs Avoided'!$A$2:$I$32,9,FALSE)</f>
        <v>7.950411333759269</v>
      </c>
      <c r="DM152" s="21">
        <f>CI152*VLOOKUP(BE$6,'Greenhouse Gas Costs Avoided'!$A$2:$I$32,9,FALSE)</f>
        <v>8.161021676093501</v>
      </c>
      <c r="DN152" s="21">
        <f>CJ152*VLOOKUP(BF$6,'Greenhouse Gas Costs Avoided'!$A$2:$I$32,9,FALSE)</f>
        <v>8.3774569890184303</v>
      </c>
      <c r="DO152" s="21">
        <f>CK152*VLOOKUP(BG$6,'Greenhouse Gas Costs Avoided'!$A$2:$I$32,9,FALSE)</f>
        <v>8.5992633142510115</v>
      </c>
      <c r="DP152" s="21">
        <f>CL152*VLOOKUP(BH$6,'Greenhouse Gas Costs Avoided'!$A$2:$I$32,9,FALSE)</f>
        <v>8.8263732304711304</v>
      </c>
      <c r="DQ152" s="21">
        <f>CM152*VLOOKUP(BI$6,'Greenhouse Gas Costs Avoided'!$A$2:$I$32,9,FALSE)</f>
        <v>9.05818008905967</v>
      </c>
      <c r="DR152" s="21">
        <f>CN152*VLOOKUP(BJ$6,'Greenhouse Gas Costs Avoided'!$A$2:$I$32,9,FALSE)</f>
        <v>9.2949796418706736</v>
      </c>
      <c r="DS152" s="164">
        <f>CO152*VLOOKUP(BK$6,'Greenhouse Gas Costs Avoided'!$A$2:$I$32,9,FALSE)</f>
        <v>9.5356621388007277</v>
      </c>
    </row>
    <row r="153" spans="1:123" x14ac:dyDescent="0.35">
      <c r="A153" s="174">
        <v>147</v>
      </c>
      <c r="B153" s="12">
        <v>5</v>
      </c>
      <c r="C153" s="175">
        <v>2023</v>
      </c>
      <c r="E153" s="20">
        <v>0</v>
      </c>
      <c r="F153" s="21">
        <v>82.346532180449415</v>
      </c>
      <c r="G153" s="21">
        <v>84.002844861871253</v>
      </c>
      <c r="H153" s="21">
        <v>85.659157543293105</v>
      </c>
      <c r="I153" s="21">
        <v>86.918851036576825</v>
      </c>
      <c r="J153" s="21">
        <v>88.178544529860531</v>
      </c>
      <c r="K153" s="21">
        <v>89.438238023144251</v>
      </c>
      <c r="L153" s="21">
        <v>90.697931516427971</v>
      </c>
      <c r="M153" s="21">
        <v>91.95762500971172</v>
      </c>
      <c r="N153" s="21">
        <v>93.21731850299544</v>
      </c>
      <c r="O153" s="21">
        <v>94.47701199627916</v>
      </c>
      <c r="P153" s="21">
        <v>95.73670548956288</v>
      </c>
      <c r="Q153" s="21">
        <v>96.996398982846586</v>
      </c>
      <c r="R153" s="21">
        <v>99.874634841342697</v>
      </c>
      <c r="S153" s="21">
        <v>101.93553668931256</v>
      </c>
      <c r="T153" s="21">
        <v>104.04258519817796</v>
      </c>
      <c r="U153" s="21">
        <v>106.18472717196582</v>
      </c>
      <c r="V153" s="21">
        <v>108.36780972271322</v>
      </c>
      <c r="W153" s="21">
        <v>110.57648338650839</v>
      </c>
      <c r="X153" s="21">
        <v>112.7694544213079</v>
      </c>
      <c r="Y153" s="21">
        <v>114.98228749612761</v>
      </c>
      <c r="Z153" s="21">
        <v>117.22345778349788</v>
      </c>
      <c r="AA153" s="21">
        <v>119.50474742044912</v>
      </c>
      <c r="AB153" s="21">
        <v>121.83201137782079</v>
      </c>
      <c r="AC153" s="21">
        <v>124.30483685770574</v>
      </c>
      <c r="AD153" s="21">
        <v>126.81952160325447</v>
      </c>
      <c r="AE153" s="21">
        <v>129.37127756316897</v>
      </c>
      <c r="AF153" s="21">
        <v>131.96243899653103</v>
      </c>
      <c r="AG153" s="22">
        <v>135.47056479945655</v>
      </c>
      <c r="AI153" s="20">
        <v>0</v>
      </c>
      <c r="AJ153" s="21">
        <v>5.2166744805659615</v>
      </c>
      <c r="AK153" s="21">
        <v>5.3216023247413169</v>
      </c>
      <c r="AL153" s="21">
        <v>5.4265301689166732</v>
      </c>
      <c r="AM153" s="21">
        <v>5.5063320831654474</v>
      </c>
      <c r="AN153" s="21">
        <v>5.5861339974142208</v>
      </c>
      <c r="AO153" s="21">
        <v>5.665935911662995</v>
      </c>
      <c r="AP153" s="21">
        <v>5.7457378259117702</v>
      </c>
      <c r="AQ153" s="21">
        <v>5.8255397401605462</v>
      </c>
      <c r="AR153" s="21">
        <v>5.9053416544093205</v>
      </c>
      <c r="AS153" s="21">
        <v>5.9851435686580947</v>
      </c>
      <c r="AT153" s="21">
        <v>6.0649454829068699</v>
      </c>
      <c r="AU153" s="21">
        <v>6.1447473971556432</v>
      </c>
      <c r="AV153" s="21">
        <v>6.327084396109818</v>
      </c>
      <c r="AW153" s="21">
        <v>6.4576430704410743</v>
      </c>
      <c r="AX153" s="21">
        <v>6.5911251478821242</v>
      </c>
      <c r="AY153" s="21">
        <v>6.7268304055597685</v>
      </c>
      <c r="AZ153" s="21">
        <v>6.8651292595600424</v>
      </c>
      <c r="BA153" s="21">
        <v>7.0050493173053994</v>
      </c>
      <c r="BB153" s="21">
        <v>7.1439746093722221</v>
      </c>
      <c r="BC153" s="21">
        <v>7.2841581669004034</v>
      </c>
      <c r="BD153" s="21">
        <v>7.426136894299721</v>
      </c>
      <c r="BE153" s="21">
        <v>7.5706571930511553</v>
      </c>
      <c r="BF153" s="21">
        <v>7.7180899770979394</v>
      </c>
      <c r="BG153" s="21">
        <v>7.8747441218959366</v>
      </c>
      <c r="BH153" s="21">
        <v>8.0340500621877027</v>
      </c>
      <c r="BI153" s="21">
        <v>8.1957044736636782</v>
      </c>
      <c r="BJ153" s="21">
        <v>8.3598552322508848</v>
      </c>
      <c r="BK153" s="22">
        <v>8.5820959249206545</v>
      </c>
      <c r="BM153" s="163">
        <f>VLOOKUP(BM$6,'MonteCarlo Policy Paths'!$N$2:$S$31,$B153+1,FALSE)</f>
        <v>24.184299884200797</v>
      </c>
      <c r="BN153" s="21">
        <f>VLOOKUP(BN$6,'MonteCarlo Policy Paths'!$N$2:$S$31,$B153+1,FALSE)</f>
        <v>26.797135120393484</v>
      </c>
      <c r="BO153" s="21">
        <f>VLOOKUP(BO$6,'MonteCarlo Policy Paths'!$N$2:$S$31,$B153+1,FALSE)</f>
        <v>29.690826715826198</v>
      </c>
      <c r="BP153" s="21">
        <f>VLOOKUP(BP$6,'MonteCarlo Policy Paths'!$N$2:$S$31,$B153+1,FALSE)</f>
        <v>32.893001978364566</v>
      </c>
      <c r="BQ153" s="21">
        <f>VLOOKUP(BQ$6,'MonteCarlo Policy Paths'!$N$2:$S$31,$B153+1,FALSE)</f>
        <v>36.420098382625895</v>
      </c>
      <c r="BR153" s="21">
        <f>VLOOKUP(BR$6,'MonteCarlo Policy Paths'!$N$2:$S$31,$B153+1,FALSE)</f>
        <v>40.279471956541457</v>
      </c>
      <c r="BS153" s="21">
        <f>VLOOKUP(BS$6,'MonteCarlo Policy Paths'!$N$2:$S$31,$B153+1,FALSE)</f>
        <v>44.515635375675203</v>
      </c>
      <c r="BT153" s="21">
        <f>VLOOKUP(BT$6,'MonteCarlo Policy Paths'!$N$2:$S$31,$B153+1,FALSE)</f>
        <v>49.196171227791872</v>
      </c>
      <c r="BU153" s="21">
        <f>VLOOKUP(BU$6,'MonteCarlo Policy Paths'!$N$2:$S$31,$B153+1,FALSE)</f>
        <v>54.364766335209197</v>
      </c>
      <c r="BV153" s="21">
        <f>VLOOKUP(BV$6,'MonteCarlo Policy Paths'!$N$2:$S$31,$B153+1,FALSE)</f>
        <v>60.140596575631633</v>
      </c>
      <c r="BW153" s="21">
        <f>VLOOKUP(BW$6,'MonteCarlo Policy Paths'!$N$2:$S$31,$B153+1,FALSE)</f>
        <v>66.545116533046993</v>
      </c>
      <c r="BX153" s="21">
        <f>VLOOKUP(BX$6,'MonteCarlo Policy Paths'!$N$2:$S$31,$B153+1,FALSE)</f>
        <v>73.642612105771832</v>
      </c>
      <c r="BY153" s="21">
        <f>VLOOKUP(BY$6,'MonteCarlo Policy Paths'!$N$2:$S$31,$B153+1,FALSE)</f>
        <v>81.515240678665066</v>
      </c>
      <c r="BZ153" s="21">
        <f>VLOOKUP(BZ$6,'MonteCarlo Policy Paths'!$N$2:$S$31,$B153+1,FALSE)</f>
        <v>90.237354922369406</v>
      </c>
      <c r="CA153" s="21">
        <f>VLOOKUP(CA$6,'MonteCarlo Policy Paths'!$N$2:$S$31,$B153+1,FALSE)</f>
        <v>92.736092415362535</v>
      </c>
      <c r="CB153" s="21">
        <f>VLOOKUP(CB$6,'MonteCarlo Policy Paths'!$N$2:$S$31,$B153+1,FALSE)</f>
        <v>95.321073906264047</v>
      </c>
      <c r="CC153" s="21">
        <f>VLOOKUP(CC$6,'MonteCarlo Policy Paths'!$N$2:$S$31,$B153+1,FALSE)</f>
        <v>97.972807459231774</v>
      </c>
      <c r="CD153" s="21">
        <f>VLOOKUP(CD$6,'MonteCarlo Policy Paths'!$N$2:$S$31,$B153+1,FALSE)</f>
        <v>100.70188743091984</v>
      </c>
      <c r="CE153" s="21">
        <f>VLOOKUP(CE$6,'MonteCarlo Policy Paths'!$N$2:$S$31,$B153+1,FALSE)</f>
        <v>103.48109827693068</v>
      </c>
      <c r="CF153" s="21">
        <f>VLOOKUP(CF$6,'MonteCarlo Policy Paths'!$N$2:$S$31,$B153+1,FALSE)</f>
        <v>106.37744326160868</v>
      </c>
      <c r="CG153" s="21">
        <f>VLOOKUP(CG$6,'MonteCarlo Policy Paths'!$N$2:$S$31,$B153+1,FALSE)</f>
        <v>109.31402956265458</v>
      </c>
      <c r="CH153" s="21">
        <f>VLOOKUP(CH$6,'MonteCarlo Policy Paths'!$N$2:$S$31,$B153+1,FALSE)</f>
        <v>112.30612514839871</v>
      </c>
      <c r="CI153" s="21">
        <f>VLOOKUP(CI$6,'MonteCarlo Policy Paths'!$N$2:$S$31,$B153+1,FALSE)</f>
        <v>115.37497116076017</v>
      </c>
      <c r="CJ153" s="21">
        <f>VLOOKUP(CJ$6,'MonteCarlo Policy Paths'!$N$2:$S$31,$B153+1,FALSE)</f>
        <v>118.53125256657755</v>
      </c>
      <c r="CK153" s="21">
        <f>VLOOKUP(CK$6,'MonteCarlo Policy Paths'!$N$2:$S$31,$B153+1,FALSE)</f>
        <v>121.76875646902944</v>
      </c>
      <c r="CL153" s="21">
        <f>VLOOKUP(CL$6,'MonteCarlo Policy Paths'!$N$2:$S$31,$B153+1,FALSE)</f>
        <v>125.08672773594304</v>
      </c>
      <c r="CM153" s="21">
        <f>VLOOKUP(CM$6,'MonteCarlo Policy Paths'!$N$2:$S$31,$B153+1,FALSE)</f>
        <v>128.47676069968128</v>
      </c>
      <c r="CN153" s="21">
        <f>VLOOKUP(CN$6,'MonteCarlo Policy Paths'!$N$2:$S$31,$B153+1,FALSE)</f>
        <v>131.94323193005201</v>
      </c>
      <c r="CO153" s="164">
        <f>VLOOKUP(CO$6,'MonteCarlo Policy Paths'!$N$2:$S$31,$B153+1,FALSE)</f>
        <v>135.47056479945655</v>
      </c>
      <c r="CQ153" s="163">
        <f>BM153*VLOOKUP(AI$6,'Greenhouse Gas Costs Avoided'!$A$2:$I$32,9,FALSE)</f>
        <v>1.5320817610121258</v>
      </c>
      <c r="CR153" s="21">
        <f>BN153*VLOOKUP(AJ$6,'Greenhouse Gas Costs Avoided'!$A$2:$I$32,9,FALSE)</f>
        <v>1.6976055607114411</v>
      </c>
      <c r="CS153" s="21">
        <f>BO153*VLOOKUP(AK$6,'Greenhouse Gas Costs Avoided'!$A$2:$I$32,9,FALSE)</f>
        <v>1.8809216846672472</v>
      </c>
      <c r="CT153" s="21">
        <f>BP153*VLOOKUP(AL$6,'Greenhouse Gas Costs Avoided'!$A$2:$I$32,9,FALSE)</f>
        <v>2.0837803301021003</v>
      </c>
      <c r="CU153" s="21">
        <f>BQ153*VLOOKUP(AM$6,'Greenhouse Gas Costs Avoided'!$A$2:$I$32,9,FALSE)</f>
        <v>2.3072228153580183</v>
      </c>
      <c r="CV153" s="21">
        <f>BR153*VLOOKUP(AN$6,'Greenhouse Gas Costs Avoided'!$A$2:$I$32,9,FALSE)</f>
        <v>2.5517151467399573</v>
      </c>
      <c r="CW153" s="21">
        <f>BS153*VLOOKUP(AO$6,'Greenhouse Gas Costs Avoided'!$A$2:$I$32,9,FALSE)</f>
        <v>2.8200772139570236</v>
      </c>
      <c r="CX153" s="21">
        <f>BT153*VLOOKUP(AP$6,'Greenhouse Gas Costs Avoided'!$A$2:$I$32,9,FALSE)</f>
        <v>3.1165903917263735</v>
      </c>
      <c r="CY153" s="21">
        <f>BU153*VLOOKUP(AQ$6,'Greenhouse Gas Costs Avoided'!$A$2:$I$32,9,FALSE)</f>
        <v>3.444022251736667</v>
      </c>
      <c r="CZ153" s="21">
        <f>BV153*VLOOKUP(AR$6,'Greenhouse Gas Costs Avoided'!$A$2:$I$32,9,FALSE)</f>
        <v>3.8099226171979153</v>
      </c>
      <c r="DA153" s="21">
        <f>BW153*VLOOKUP(AS$6,'Greenhouse Gas Costs Avoided'!$A$2:$I$32,9,FALSE)</f>
        <v>4.2156506416508543</v>
      </c>
      <c r="DB153" s="21">
        <f>BX153*VLOOKUP(AT$6,'Greenhouse Gas Costs Avoided'!$A$2:$I$32,9,FALSE)</f>
        <v>4.6652788536686769</v>
      </c>
      <c r="DC153" s="21">
        <f>BY153*VLOOKUP(AU$6,'Greenhouse Gas Costs Avoided'!$A$2:$I$32,9,FALSE)</f>
        <v>5.1640119451993618</v>
      </c>
      <c r="DD153" s="21">
        <f>BZ153*VLOOKUP(AV$6,'Greenhouse Gas Costs Avoided'!$A$2:$I$32,9,FALSE)</f>
        <v>5.7165601774917221</v>
      </c>
      <c r="DE153" s="21">
        <f>CA153*VLOOKUP(AW$6,'Greenhouse Gas Costs Avoided'!$A$2:$I$32,9,FALSE)</f>
        <v>5.8748558551380645</v>
      </c>
      <c r="DF153" s="21">
        <f>CB153*VLOOKUP(AX$6,'Greenhouse Gas Costs Avoided'!$A$2:$I$32,9,FALSE)</f>
        <v>6.0386151127443357</v>
      </c>
      <c r="DG153" s="21">
        <f>CC153*VLOOKUP(AY$6,'Greenhouse Gas Costs Avoided'!$A$2:$I$32,9,FALSE)</f>
        <v>6.2066031310462346</v>
      </c>
      <c r="DH153" s="21">
        <f>CD153*VLOOKUP(AZ$6,'Greenhouse Gas Costs Avoided'!$A$2:$I$32,9,FALSE)</f>
        <v>6.3794910653253769</v>
      </c>
      <c r="DI153" s="21">
        <f>CE153*VLOOKUP(BA$6,'Greenhouse Gas Costs Avoided'!$A$2:$I$32,9,FALSE)</f>
        <v>6.5555548036832505</v>
      </c>
      <c r="DJ153" s="21">
        <f>CF153*VLOOKUP(BB$6,'Greenhouse Gas Costs Avoided'!$A$2:$I$32,9,FALSE)</f>
        <v>6.7390390205459019</v>
      </c>
      <c r="DK153" s="21">
        <f>CG153*VLOOKUP(BC$6,'Greenhouse Gas Costs Avoided'!$A$2:$I$32,9,FALSE)</f>
        <v>6.9250725353887148</v>
      </c>
      <c r="DL153" s="21">
        <f>CH153*VLOOKUP(BD$6,'Greenhouse Gas Costs Avoided'!$A$2:$I$32,9,FALSE)</f>
        <v>7.114622578022705</v>
      </c>
      <c r="DM153" s="21">
        <f>CI153*VLOOKUP(BE$6,'Greenhouse Gas Costs Avoided'!$A$2:$I$32,9,FALSE)</f>
        <v>7.309034780377397</v>
      </c>
      <c r="DN153" s="21">
        <f>CJ153*VLOOKUP(BF$6,'Greenhouse Gas Costs Avoided'!$A$2:$I$32,9,FALSE)</f>
        <v>7.5089860379134308</v>
      </c>
      <c r="DO153" s="21">
        <f>CK153*VLOOKUP(BG$6,'Greenhouse Gas Costs Avoided'!$A$2:$I$32,9,FALSE)</f>
        <v>7.714082761982441</v>
      </c>
      <c r="DP153" s="21">
        <f>CL153*VLOOKUP(BH$6,'Greenhouse Gas Costs Avoided'!$A$2:$I$32,9,FALSE)</f>
        <v>7.9242771147625906</v>
      </c>
      <c r="DQ153" s="21">
        <f>CM153*VLOOKUP(BI$6,'Greenhouse Gas Costs Avoided'!$A$2:$I$32,9,FALSE)</f>
        <v>8.1390365949973802</v>
      </c>
      <c r="DR153" s="21">
        <f>CN153*VLOOKUP(BJ$6,'Greenhouse Gas Costs Avoided'!$A$2:$I$32,9,FALSE)</f>
        <v>8.358638459535694</v>
      </c>
      <c r="DS153" s="164">
        <f>CO153*VLOOKUP(BK$6,'Greenhouse Gas Costs Avoided'!$A$2:$I$32,9,FALSE)</f>
        <v>8.5820959249206545</v>
      </c>
    </row>
    <row r="154" spans="1:123" x14ac:dyDescent="0.35">
      <c r="A154" s="174">
        <v>148</v>
      </c>
      <c r="B154" s="12">
        <v>3</v>
      </c>
      <c r="C154" s="175">
        <v>2023</v>
      </c>
      <c r="E154" s="20">
        <v>0</v>
      </c>
      <c r="F154" s="21">
        <v>82.346532180449415</v>
      </c>
      <c r="G154" s="21">
        <v>84.002844861871253</v>
      </c>
      <c r="H154" s="21">
        <v>85.659157543293105</v>
      </c>
      <c r="I154" s="21">
        <v>86.918851036576825</v>
      </c>
      <c r="J154" s="21">
        <v>88.178544529860531</v>
      </c>
      <c r="K154" s="21">
        <v>89.438238023144251</v>
      </c>
      <c r="L154" s="21">
        <v>90.697931516427971</v>
      </c>
      <c r="M154" s="21">
        <v>91.95762500971172</v>
      </c>
      <c r="N154" s="21">
        <v>93.21731850299544</v>
      </c>
      <c r="O154" s="21">
        <v>94.47701199627916</v>
      </c>
      <c r="P154" s="21">
        <v>95.73670548956288</v>
      </c>
      <c r="Q154" s="21">
        <v>96.996398982846586</v>
      </c>
      <c r="R154" s="21">
        <v>101.49317720655506</v>
      </c>
      <c r="S154" s="21">
        <v>104.21949379267882</v>
      </c>
      <c r="T154" s="21">
        <v>107.03810370059369</v>
      </c>
      <c r="U154" s="21">
        <v>109.92690053835344</v>
      </c>
      <c r="V154" s="21">
        <v>112.89757853003228</v>
      </c>
      <c r="W154" s="21">
        <v>115.91943874780665</v>
      </c>
      <c r="X154" s="21">
        <v>119.06733931122673</v>
      </c>
      <c r="Y154" s="21">
        <v>122.25496395468721</v>
      </c>
      <c r="Z154" s="21">
        <v>125.4992630232488</v>
      </c>
      <c r="AA154" s="21">
        <v>128.82380079097237</v>
      </c>
      <c r="AB154" s="21">
        <v>132.24028719953677</v>
      </c>
      <c r="AC154" s="21">
        <v>135.74155640209787</v>
      </c>
      <c r="AD154" s="21">
        <v>139.32654413598658</v>
      </c>
      <c r="AE154" s="21">
        <v>142.9856742986068</v>
      </c>
      <c r="AF154" s="21">
        <v>146.72361540812219</v>
      </c>
      <c r="AG154" s="22">
        <v>150.52284977717397</v>
      </c>
      <c r="AI154" s="20">
        <v>0</v>
      </c>
      <c r="AJ154" s="21">
        <v>5.2166744805659615</v>
      </c>
      <c r="AK154" s="21">
        <v>5.3216023247413169</v>
      </c>
      <c r="AL154" s="21">
        <v>5.4265301689166732</v>
      </c>
      <c r="AM154" s="21">
        <v>5.5063320831654474</v>
      </c>
      <c r="AN154" s="21">
        <v>5.5861339974142208</v>
      </c>
      <c r="AO154" s="21">
        <v>5.665935911662995</v>
      </c>
      <c r="AP154" s="21">
        <v>5.7457378259117702</v>
      </c>
      <c r="AQ154" s="21">
        <v>5.8255397401605462</v>
      </c>
      <c r="AR154" s="21">
        <v>5.9053416544093205</v>
      </c>
      <c r="AS154" s="21">
        <v>5.9851435686580947</v>
      </c>
      <c r="AT154" s="21">
        <v>6.0649454829068699</v>
      </c>
      <c r="AU154" s="21">
        <v>6.1447473971556432</v>
      </c>
      <c r="AV154" s="21">
        <v>6.4296194808152167</v>
      </c>
      <c r="AW154" s="21">
        <v>6.6023323538917609</v>
      </c>
      <c r="AX154" s="21">
        <v>6.7808920331878957</v>
      </c>
      <c r="AY154" s="21">
        <v>6.9638980729572149</v>
      </c>
      <c r="AZ154" s="21">
        <v>7.1520913053717949</v>
      </c>
      <c r="BA154" s="21">
        <v>7.3435269452765404</v>
      </c>
      <c r="BB154" s="21">
        <v>7.5429472742415475</v>
      </c>
      <c r="BC154" s="21">
        <v>7.744884134129272</v>
      </c>
      <c r="BD154" s="21">
        <v>7.950411333759269</v>
      </c>
      <c r="BE154" s="21">
        <v>8.161021676093501</v>
      </c>
      <c r="BF154" s="21">
        <v>8.3774569890184303</v>
      </c>
      <c r="BG154" s="21">
        <v>8.5992633142510115</v>
      </c>
      <c r="BH154" s="21">
        <v>8.8263732304711304</v>
      </c>
      <c r="BI154" s="21">
        <v>9.05818008905967</v>
      </c>
      <c r="BJ154" s="21">
        <v>9.2949796418706736</v>
      </c>
      <c r="BK154" s="22">
        <v>9.5356621388007277</v>
      </c>
      <c r="BM154" s="163">
        <f>VLOOKUP(BM$6,'MonteCarlo Policy Paths'!$N$2:$S$31,$B154+1,FALSE)</f>
        <v>24.400896901266854</v>
      </c>
      <c r="BN154" s="21">
        <f>VLOOKUP(BN$6,'MonteCarlo Policy Paths'!$N$2:$S$31,$B154+1,FALSE)</f>
        <v>27.277092285564247</v>
      </c>
      <c r="BO154" s="21">
        <f>VLOOKUP(BO$6,'MonteCarlo Policy Paths'!$N$2:$S$31,$B154+1,FALSE)</f>
        <v>30.488398193607274</v>
      </c>
      <c r="BP154" s="21">
        <f>VLOOKUP(BP$6,'MonteCarlo Policy Paths'!$N$2:$S$31,$B154+1,FALSE)</f>
        <v>34.070901710124843</v>
      </c>
      <c r="BQ154" s="21">
        <f>VLOOKUP(BQ$6,'MonteCarlo Policy Paths'!$N$2:$S$31,$B154+1,FALSE)</f>
        <v>38.049962908416198</v>
      </c>
      <c r="BR154" s="21">
        <f>VLOOKUP(BR$6,'MonteCarlo Policy Paths'!$N$2:$S$31,$B154+1,FALSE)</f>
        <v>42.441930627628253</v>
      </c>
      <c r="BS154" s="21">
        <f>VLOOKUP(BS$6,'MonteCarlo Policy Paths'!$N$2:$S$31,$B154+1,FALSE)</f>
        <v>47.302864628556662</v>
      </c>
      <c r="BT154" s="21">
        <f>VLOOKUP(BT$6,'MonteCarlo Policy Paths'!$N$2:$S$31,$B154+1,FALSE)</f>
        <v>52.715092471952183</v>
      </c>
      <c r="BU154" s="21">
        <f>VLOOKUP(BU$6,'MonteCarlo Policy Paths'!$N$2:$S$31,$B154+1,FALSE)</f>
        <v>58.737483764437521</v>
      </c>
      <c r="BV154" s="21">
        <f>VLOOKUP(BV$6,'MonteCarlo Policy Paths'!$N$2:$S$31,$B154+1,FALSE)</f>
        <v>65.512636340122413</v>
      </c>
      <c r="BW154" s="21">
        <f>VLOOKUP(BW$6,'MonteCarlo Policy Paths'!$N$2:$S$31,$B154+1,FALSE)</f>
        <v>73.079994851258945</v>
      </c>
      <c r="BX154" s="21">
        <f>VLOOKUP(BX$6,'MonteCarlo Policy Paths'!$N$2:$S$31,$B154+1,FALSE)</f>
        <v>81.527096411801594</v>
      </c>
      <c r="BY154" s="21">
        <f>VLOOKUP(BY$6,'MonteCarlo Policy Paths'!$N$2:$S$31,$B154+1,FALSE)</f>
        <v>90.963600198236662</v>
      </c>
      <c r="BZ154" s="21">
        <f>VLOOKUP(BZ$6,'MonteCarlo Policy Paths'!$N$2:$S$31,$B154+1,FALSE)</f>
        <v>101.49317720655506</v>
      </c>
      <c r="CA154" s="21">
        <f>VLOOKUP(CA$6,'MonteCarlo Policy Paths'!$N$2:$S$31,$B154+1,FALSE)</f>
        <v>104.21949379267882</v>
      </c>
      <c r="CB154" s="21">
        <f>VLOOKUP(CB$6,'MonteCarlo Policy Paths'!$N$2:$S$31,$B154+1,FALSE)</f>
        <v>107.03810370059369</v>
      </c>
      <c r="CC154" s="21">
        <f>VLOOKUP(CC$6,'MonteCarlo Policy Paths'!$N$2:$S$31,$B154+1,FALSE)</f>
        <v>109.92690053835344</v>
      </c>
      <c r="CD154" s="21">
        <f>VLOOKUP(CD$6,'MonteCarlo Policy Paths'!$N$2:$S$31,$B154+1,FALSE)</f>
        <v>112.89757853003228</v>
      </c>
      <c r="CE154" s="21">
        <f>VLOOKUP(CE$6,'MonteCarlo Policy Paths'!$N$2:$S$31,$B154+1,FALSE)</f>
        <v>115.91943874780665</v>
      </c>
      <c r="CF154" s="21">
        <f>VLOOKUP(CF$6,'MonteCarlo Policy Paths'!$N$2:$S$31,$B154+1,FALSE)</f>
        <v>119.06733931122673</v>
      </c>
      <c r="CG154" s="21">
        <f>VLOOKUP(CG$6,'MonteCarlo Policy Paths'!$N$2:$S$31,$B154+1,FALSE)</f>
        <v>122.25496395468721</v>
      </c>
      <c r="CH154" s="21">
        <f>VLOOKUP(CH$6,'MonteCarlo Policy Paths'!$N$2:$S$31,$B154+1,FALSE)</f>
        <v>125.4992630232488</v>
      </c>
      <c r="CI154" s="21">
        <f>VLOOKUP(CI$6,'MonteCarlo Policy Paths'!$N$2:$S$31,$B154+1,FALSE)</f>
        <v>128.82380079097237</v>
      </c>
      <c r="CJ154" s="21">
        <f>VLOOKUP(CJ$6,'MonteCarlo Policy Paths'!$N$2:$S$31,$B154+1,FALSE)</f>
        <v>132.24028719953677</v>
      </c>
      <c r="CK154" s="21">
        <f>VLOOKUP(CK$6,'MonteCarlo Policy Paths'!$N$2:$S$31,$B154+1,FALSE)</f>
        <v>135.74155640209787</v>
      </c>
      <c r="CL154" s="21">
        <f>VLOOKUP(CL$6,'MonteCarlo Policy Paths'!$N$2:$S$31,$B154+1,FALSE)</f>
        <v>139.32654413598658</v>
      </c>
      <c r="CM154" s="21">
        <f>VLOOKUP(CM$6,'MonteCarlo Policy Paths'!$N$2:$S$31,$B154+1,FALSE)</f>
        <v>142.9856742986068</v>
      </c>
      <c r="CN154" s="21">
        <f>VLOOKUP(CN$6,'MonteCarlo Policy Paths'!$N$2:$S$31,$B154+1,FALSE)</f>
        <v>146.72361540812219</v>
      </c>
      <c r="CO154" s="164">
        <f>VLOOKUP(CO$6,'MonteCarlo Policy Paths'!$N$2:$S$31,$B154+1,FALSE)</f>
        <v>150.52284977717397</v>
      </c>
      <c r="CQ154" s="163">
        <f>BM154*VLOOKUP(AI$6,'Greenhouse Gas Costs Avoided'!$A$2:$I$32,9,FALSE)</f>
        <v>1.5458032390340439</v>
      </c>
      <c r="CR154" s="21">
        <f>BN154*VLOOKUP(AJ$6,'Greenhouse Gas Costs Avoided'!$A$2:$I$32,9,FALSE)</f>
        <v>1.7280109734108424</v>
      </c>
      <c r="CS154" s="21">
        <f>BO154*VLOOKUP(AK$6,'Greenhouse Gas Costs Avoided'!$A$2:$I$32,9,FALSE)</f>
        <v>1.9314480476408618</v>
      </c>
      <c r="CT154" s="21">
        <f>BP154*VLOOKUP(AL$6,'Greenhouse Gas Costs Avoided'!$A$2:$I$32,9,FALSE)</f>
        <v>2.1584005880368746</v>
      </c>
      <c r="CU154" s="21">
        <f>BQ154*VLOOKUP(AM$6,'Greenhouse Gas Costs Avoided'!$A$2:$I$32,9,FALSE)</f>
        <v>2.4104751619151044</v>
      </c>
      <c r="CV154" s="21">
        <f>BR154*VLOOKUP(AN$6,'Greenhouse Gas Costs Avoided'!$A$2:$I$32,9,FALSE)</f>
        <v>2.6887074725371978</v>
      </c>
      <c r="CW154" s="21">
        <f>BS154*VLOOKUP(AO$6,'Greenhouse Gas Costs Avoided'!$A$2:$I$32,9,FALSE)</f>
        <v>2.996648920499946</v>
      </c>
      <c r="CX154" s="21">
        <f>BT154*VLOOKUP(AP$6,'Greenhouse Gas Costs Avoided'!$A$2:$I$32,9,FALSE)</f>
        <v>3.339514978438852</v>
      </c>
      <c r="CY154" s="21">
        <f>BU154*VLOOKUP(AQ$6,'Greenhouse Gas Costs Avoided'!$A$2:$I$32,9,FALSE)</f>
        <v>3.7210350514231747</v>
      </c>
      <c r="CZ154" s="21">
        <f>BV154*VLOOKUP(AR$6,'Greenhouse Gas Costs Avoided'!$A$2:$I$32,9,FALSE)</f>
        <v>4.1502427497639598</v>
      </c>
      <c r="DA154" s="21">
        <f>BW154*VLOOKUP(AS$6,'Greenhouse Gas Costs Avoided'!$A$2:$I$32,9,FALSE)</f>
        <v>4.6296369025600148</v>
      </c>
      <c r="DB154" s="21">
        <f>BX154*VLOOKUP(AT$6,'Greenhouse Gas Costs Avoided'!$A$2:$I$32,9,FALSE)</f>
        <v>5.1647630090130283</v>
      </c>
      <c r="DC154" s="21">
        <f>BY154*VLOOKUP(AU$6,'Greenhouse Gas Costs Avoided'!$A$2:$I$32,9,FALSE)</f>
        <v>5.7625680068068199</v>
      </c>
      <c r="DD154" s="21">
        <f>BZ154*VLOOKUP(AV$6,'Greenhouse Gas Costs Avoided'!$A$2:$I$32,9,FALSE)</f>
        <v>6.4296194808152167</v>
      </c>
      <c r="DE154" s="21">
        <f>CA154*VLOOKUP(AW$6,'Greenhouse Gas Costs Avoided'!$A$2:$I$32,9,FALSE)</f>
        <v>6.6023323538917609</v>
      </c>
      <c r="DF154" s="21">
        <f>CB154*VLOOKUP(AX$6,'Greenhouse Gas Costs Avoided'!$A$2:$I$32,9,FALSE)</f>
        <v>6.7808920331878957</v>
      </c>
      <c r="DG154" s="21">
        <f>CC154*VLOOKUP(AY$6,'Greenhouse Gas Costs Avoided'!$A$2:$I$32,9,FALSE)</f>
        <v>6.9638980729572149</v>
      </c>
      <c r="DH154" s="21">
        <f>CD154*VLOOKUP(AZ$6,'Greenhouse Gas Costs Avoided'!$A$2:$I$32,9,FALSE)</f>
        <v>7.1520913053717949</v>
      </c>
      <c r="DI154" s="21">
        <f>CE154*VLOOKUP(BA$6,'Greenhouse Gas Costs Avoided'!$A$2:$I$32,9,FALSE)</f>
        <v>7.3435269452765404</v>
      </c>
      <c r="DJ154" s="21">
        <f>CF154*VLOOKUP(BB$6,'Greenhouse Gas Costs Avoided'!$A$2:$I$32,9,FALSE)</f>
        <v>7.5429472742415475</v>
      </c>
      <c r="DK154" s="21">
        <f>CG154*VLOOKUP(BC$6,'Greenhouse Gas Costs Avoided'!$A$2:$I$32,9,FALSE)</f>
        <v>7.744884134129272</v>
      </c>
      <c r="DL154" s="21">
        <f>CH154*VLOOKUP(BD$6,'Greenhouse Gas Costs Avoided'!$A$2:$I$32,9,FALSE)</f>
        <v>7.950411333759269</v>
      </c>
      <c r="DM154" s="21">
        <f>CI154*VLOOKUP(BE$6,'Greenhouse Gas Costs Avoided'!$A$2:$I$32,9,FALSE)</f>
        <v>8.161021676093501</v>
      </c>
      <c r="DN154" s="21">
        <f>CJ154*VLOOKUP(BF$6,'Greenhouse Gas Costs Avoided'!$A$2:$I$32,9,FALSE)</f>
        <v>8.3774569890184303</v>
      </c>
      <c r="DO154" s="21">
        <f>CK154*VLOOKUP(BG$6,'Greenhouse Gas Costs Avoided'!$A$2:$I$32,9,FALSE)</f>
        <v>8.5992633142510115</v>
      </c>
      <c r="DP154" s="21">
        <f>CL154*VLOOKUP(BH$6,'Greenhouse Gas Costs Avoided'!$A$2:$I$32,9,FALSE)</f>
        <v>8.8263732304711304</v>
      </c>
      <c r="DQ154" s="21">
        <f>CM154*VLOOKUP(BI$6,'Greenhouse Gas Costs Avoided'!$A$2:$I$32,9,FALSE)</f>
        <v>9.05818008905967</v>
      </c>
      <c r="DR154" s="21">
        <f>CN154*VLOOKUP(BJ$6,'Greenhouse Gas Costs Avoided'!$A$2:$I$32,9,FALSE)</f>
        <v>9.2949796418706736</v>
      </c>
      <c r="DS154" s="164">
        <f>CO154*VLOOKUP(BK$6,'Greenhouse Gas Costs Avoided'!$A$2:$I$32,9,FALSE)</f>
        <v>9.5356621388007277</v>
      </c>
    </row>
    <row r="155" spans="1:123" x14ac:dyDescent="0.35">
      <c r="A155" s="174">
        <v>149</v>
      </c>
      <c r="B155" s="12">
        <v>2</v>
      </c>
      <c r="C155" s="175">
        <v>2023</v>
      </c>
      <c r="E155" s="20">
        <v>0</v>
      </c>
      <c r="F155" s="21">
        <v>82.346532180449415</v>
      </c>
      <c r="G155" s="21">
        <v>84.002844861871253</v>
      </c>
      <c r="H155" s="21">
        <v>85.659157543293105</v>
      </c>
      <c r="I155" s="21">
        <v>86.918851036576825</v>
      </c>
      <c r="J155" s="21">
        <v>88.178544529860531</v>
      </c>
      <c r="K155" s="21">
        <v>89.438238023144251</v>
      </c>
      <c r="L155" s="21">
        <v>90.697931516427971</v>
      </c>
      <c r="M155" s="21">
        <v>91.95762500971172</v>
      </c>
      <c r="N155" s="21">
        <v>93.21731850299544</v>
      </c>
      <c r="O155" s="21">
        <v>94.47701199627916</v>
      </c>
      <c r="P155" s="21">
        <v>95.73670548956288</v>
      </c>
      <c r="Q155" s="21">
        <v>96.996398982846586</v>
      </c>
      <c r="R155" s="21">
        <v>98.25609247613032</v>
      </c>
      <c r="S155" s="21">
        <v>99.65157958594628</v>
      </c>
      <c r="T155" s="21">
        <v>101.04706669576224</v>
      </c>
      <c r="U155" s="21">
        <v>102.4425538055782</v>
      </c>
      <c r="V155" s="21">
        <v>103.83804091539416</v>
      </c>
      <c r="W155" s="21">
        <v>105.23352802521011</v>
      </c>
      <c r="X155" s="21">
        <v>106.47156953138905</v>
      </c>
      <c r="Y155" s="21">
        <v>107.709611037568</v>
      </c>
      <c r="Z155" s="21">
        <v>108.94765254374694</v>
      </c>
      <c r="AA155" s="21">
        <v>110.18569404992589</v>
      </c>
      <c r="AB155" s="21">
        <v>111.42373555610482</v>
      </c>
      <c r="AC155" s="21">
        <v>112.86811731331359</v>
      </c>
      <c r="AD155" s="21">
        <v>114.31249907052236</v>
      </c>
      <c r="AE155" s="21">
        <v>115.75688082773114</v>
      </c>
      <c r="AF155" s="21">
        <v>117.20126258493991</v>
      </c>
      <c r="AG155" s="22">
        <v>120.41827982173916</v>
      </c>
      <c r="AI155" s="20">
        <v>0</v>
      </c>
      <c r="AJ155" s="21">
        <v>5.2166744805659615</v>
      </c>
      <c r="AK155" s="21">
        <v>5.3216023247413169</v>
      </c>
      <c r="AL155" s="21">
        <v>5.4265301689166732</v>
      </c>
      <c r="AM155" s="21">
        <v>5.5063320831654474</v>
      </c>
      <c r="AN155" s="21">
        <v>5.5861339974142208</v>
      </c>
      <c r="AO155" s="21">
        <v>5.665935911662995</v>
      </c>
      <c r="AP155" s="21">
        <v>5.7457378259117702</v>
      </c>
      <c r="AQ155" s="21">
        <v>5.8255397401605462</v>
      </c>
      <c r="AR155" s="21">
        <v>5.9053416544093205</v>
      </c>
      <c r="AS155" s="21">
        <v>5.9851435686580947</v>
      </c>
      <c r="AT155" s="21">
        <v>6.0649454829068699</v>
      </c>
      <c r="AU155" s="21">
        <v>6.1447473971556432</v>
      </c>
      <c r="AV155" s="21">
        <v>6.2245493114044184</v>
      </c>
      <c r="AW155" s="21">
        <v>6.312953786990386</v>
      </c>
      <c r="AX155" s="21">
        <v>6.4013582625763545</v>
      </c>
      <c r="AY155" s="21">
        <v>6.4897627381623222</v>
      </c>
      <c r="AZ155" s="21">
        <v>6.5781672137482907</v>
      </c>
      <c r="BA155" s="21">
        <v>6.6665716893342575</v>
      </c>
      <c r="BB155" s="21">
        <v>6.7450019445028957</v>
      </c>
      <c r="BC155" s="21">
        <v>6.8234321996715348</v>
      </c>
      <c r="BD155" s="21">
        <v>6.901862454840173</v>
      </c>
      <c r="BE155" s="21">
        <v>6.9802927100088112</v>
      </c>
      <c r="BF155" s="21">
        <v>7.0587229651774486</v>
      </c>
      <c r="BG155" s="21">
        <v>7.1502249295408609</v>
      </c>
      <c r="BH155" s="21">
        <v>7.2417268939042723</v>
      </c>
      <c r="BI155" s="21">
        <v>7.3332288582676846</v>
      </c>
      <c r="BJ155" s="21">
        <v>7.424730822631096</v>
      </c>
      <c r="BK155" s="22">
        <v>7.6285297110405814</v>
      </c>
      <c r="BM155" s="163">
        <f>VLOOKUP(BM$6,'MonteCarlo Policy Paths'!$N$2:$S$31,$B155+1,FALSE)</f>
        <v>23.967702867134744</v>
      </c>
      <c r="BN155" s="21">
        <f>VLOOKUP(BN$6,'MonteCarlo Policy Paths'!$N$2:$S$31,$B155+1,FALSE)</f>
        <v>26.317177955222718</v>
      </c>
      <c r="BO155" s="21">
        <f>VLOOKUP(BO$6,'MonteCarlo Policy Paths'!$N$2:$S$31,$B155+1,FALSE)</f>
        <v>28.893255238045125</v>
      </c>
      <c r="BP155" s="21">
        <f>VLOOKUP(BP$6,'MonteCarlo Policy Paths'!$N$2:$S$31,$B155+1,FALSE)</f>
        <v>31.715102246604285</v>
      </c>
      <c r="BQ155" s="21">
        <f>VLOOKUP(BQ$6,'MonteCarlo Policy Paths'!$N$2:$S$31,$B155+1,FALSE)</f>
        <v>34.790233856835599</v>
      </c>
      <c r="BR155" s="21">
        <f>VLOOKUP(BR$6,'MonteCarlo Policy Paths'!$N$2:$S$31,$B155+1,FALSE)</f>
        <v>38.117013285454661</v>
      </c>
      <c r="BS155" s="21">
        <f>VLOOKUP(BS$6,'MonteCarlo Policy Paths'!$N$2:$S$31,$B155+1,FALSE)</f>
        <v>41.72840612279375</v>
      </c>
      <c r="BT155" s="21">
        <f>VLOOKUP(BT$6,'MonteCarlo Policy Paths'!$N$2:$S$31,$B155+1,FALSE)</f>
        <v>45.677249983631562</v>
      </c>
      <c r="BU155" s="21">
        <f>VLOOKUP(BU$6,'MonteCarlo Policy Paths'!$N$2:$S$31,$B155+1,FALSE)</f>
        <v>49.99204890598088</v>
      </c>
      <c r="BV155" s="21">
        <f>VLOOKUP(BV$6,'MonteCarlo Policy Paths'!$N$2:$S$31,$B155+1,FALSE)</f>
        <v>54.768556811140854</v>
      </c>
      <c r="BW155" s="21">
        <f>VLOOKUP(BW$6,'MonteCarlo Policy Paths'!$N$2:$S$31,$B155+1,FALSE)</f>
        <v>60.010238214835042</v>
      </c>
      <c r="BX155" s="21">
        <f>VLOOKUP(BX$6,'MonteCarlo Policy Paths'!$N$2:$S$31,$B155+1,FALSE)</f>
        <v>65.75812779974207</v>
      </c>
      <c r="BY155" s="21">
        <f>VLOOKUP(BY$6,'MonteCarlo Policy Paths'!$N$2:$S$31,$B155+1,FALSE)</f>
        <v>72.066881159093455</v>
      </c>
      <c r="BZ155" s="21">
        <f>VLOOKUP(BZ$6,'MonteCarlo Policy Paths'!$N$2:$S$31,$B155+1,FALSE)</f>
        <v>78.981532638183737</v>
      </c>
      <c r="CA155" s="21">
        <f>VLOOKUP(CA$6,'MonteCarlo Policy Paths'!$N$2:$S$31,$B155+1,FALSE)</f>
        <v>81.252691038046251</v>
      </c>
      <c r="CB155" s="21">
        <f>VLOOKUP(CB$6,'MonteCarlo Policy Paths'!$N$2:$S$31,$B155+1,FALSE)</f>
        <v>83.604044111934414</v>
      </c>
      <c r="CC155" s="21">
        <f>VLOOKUP(CC$6,'MonteCarlo Policy Paths'!$N$2:$S$31,$B155+1,FALSE)</f>
        <v>86.018714380110126</v>
      </c>
      <c r="CD155" s="21">
        <f>VLOOKUP(CD$6,'MonteCarlo Policy Paths'!$N$2:$S$31,$B155+1,FALSE)</f>
        <v>88.506196331807388</v>
      </c>
      <c r="CE155" s="21">
        <f>VLOOKUP(CE$6,'MonteCarlo Policy Paths'!$N$2:$S$31,$B155+1,FALSE)</f>
        <v>91.042757806054695</v>
      </c>
      <c r="CF155" s="21">
        <f>VLOOKUP(CF$6,'MonteCarlo Policy Paths'!$N$2:$S$31,$B155+1,FALSE)</f>
        <v>93.687547211990633</v>
      </c>
      <c r="CG155" s="21">
        <f>VLOOKUP(CG$6,'MonteCarlo Policy Paths'!$N$2:$S$31,$B155+1,FALSE)</f>
        <v>96.373095170621937</v>
      </c>
      <c r="CH155" s="21">
        <f>VLOOKUP(CH$6,'MonteCarlo Policy Paths'!$N$2:$S$31,$B155+1,FALSE)</f>
        <v>99.112987273548597</v>
      </c>
      <c r="CI155" s="21">
        <f>VLOOKUP(CI$6,'MonteCarlo Policy Paths'!$N$2:$S$31,$B155+1,FALSE)</f>
        <v>101.92614153054797</v>
      </c>
      <c r="CJ155" s="21">
        <f>VLOOKUP(CJ$6,'MonteCarlo Policy Paths'!$N$2:$S$31,$B155+1,FALSE)</f>
        <v>104.82221793361833</v>
      </c>
      <c r="CK155" s="21">
        <f>VLOOKUP(CK$6,'MonteCarlo Policy Paths'!$N$2:$S$31,$B155+1,FALSE)</f>
        <v>107.79595653596101</v>
      </c>
      <c r="CL155" s="21">
        <f>VLOOKUP(CL$6,'MonteCarlo Policy Paths'!$N$2:$S$31,$B155+1,FALSE)</f>
        <v>110.84691133589952</v>
      </c>
      <c r="CM155" s="21">
        <f>VLOOKUP(CM$6,'MonteCarlo Policy Paths'!$N$2:$S$31,$B155+1,FALSE)</f>
        <v>113.96784710075578</v>
      </c>
      <c r="CN155" s="21">
        <f>VLOOKUP(CN$6,'MonteCarlo Policy Paths'!$N$2:$S$31,$B155+1,FALSE)</f>
        <v>117.16284845198182</v>
      </c>
      <c r="CO155" s="164">
        <f>VLOOKUP(CO$6,'MonteCarlo Policy Paths'!$N$2:$S$31,$B155+1,FALSE)</f>
        <v>120.41827982173916</v>
      </c>
      <c r="CQ155" s="163">
        <f>BM155*VLOOKUP(AI$6,'Greenhouse Gas Costs Avoided'!$A$2:$I$32,9,FALSE)</f>
        <v>1.5183602829902079</v>
      </c>
      <c r="CR155" s="21">
        <f>BN155*VLOOKUP(AJ$6,'Greenhouse Gas Costs Avoided'!$A$2:$I$32,9,FALSE)</f>
        <v>1.6672001480120395</v>
      </c>
      <c r="CS155" s="21">
        <f>BO155*VLOOKUP(AK$6,'Greenhouse Gas Costs Avoided'!$A$2:$I$32,9,FALSE)</f>
        <v>1.8303953216936328</v>
      </c>
      <c r="CT155" s="21">
        <f>BP155*VLOOKUP(AL$6,'Greenhouse Gas Costs Avoided'!$A$2:$I$32,9,FALSE)</f>
        <v>2.0091600721673259</v>
      </c>
      <c r="CU155" s="21">
        <f>BQ155*VLOOKUP(AM$6,'Greenhouse Gas Costs Avoided'!$A$2:$I$32,9,FALSE)</f>
        <v>2.2039704688009323</v>
      </c>
      <c r="CV155" s="21">
        <f>BR155*VLOOKUP(AN$6,'Greenhouse Gas Costs Avoided'!$A$2:$I$32,9,FALSE)</f>
        <v>2.4147228209427172</v>
      </c>
      <c r="CW155" s="21">
        <f>BS155*VLOOKUP(AO$6,'Greenhouse Gas Costs Avoided'!$A$2:$I$32,9,FALSE)</f>
        <v>2.6435055074141016</v>
      </c>
      <c r="CX155" s="21">
        <f>BT155*VLOOKUP(AP$6,'Greenhouse Gas Costs Avoided'!$A$2:$I$32,9,FALSE)</f>
        <v>2.8936658050138946</v>
      </c>
      <c r="CY155" s="21">
        <f>BU155*VLOOKUP(AQ$6,'Greenhouse Gas Costs Avoided'!$A$2:$I$32,9,FALSE)</f>
        <v>3.1670094520501597</v>
      </c>
      <c r="CZ155" s="21">
        <f>BV155*VLOOKUP(AR$6,'Greenhouse Gas Costs Avoided'!$A$2:$I$32,9,FALSE)</f>
        <v>3.4696024846318703</v>
      </c>
      <c r="DA155" s="21">
        <f>BW155*VLOOKUP(AS$6,'Greenhouse Gas Costs Avoided'!$A$2:$I$32,9,FALSE)</f>
        <v>3.8016643807416939</v>
      </c>
      <c r="DB155" s="21">
        <f>BX155*VLOOKUP(AT$6,'Greenhouse Gas Costs Avoided'!$A$2:$I$32,9,FALSE)</f>
        <v>4.1657946983243246</v>
      </c>
      <c r="DC155" s="21">
        <f>BY155*VLOOKUP(AU$6,'Greenhouse Gas Costs Avoided'!$A$2:$I$32,9,FALSE)</f>
        <v>4.5654558835919028</v>
      </c>
      <c r="DD155" s="21">
        <f>BZ155*VLOOKUP(AV$6,'Greenhouse Gas Costs Avoided'!$A$2:$I$32,9,FALSE)</f>
        <v>5.0035008741682265</v>
      </c>
      <c r="DE155" s="21">
        <f>CA155*VLOOKUP(AW$6,'Greenhouse Gas Costs Avoided'!$A$2:$I$32,9,FALSE)</f>
        <v>5.1473793563843691</v>
      </c>
      <c r="DF155" s="21">
        <f>CB155*VLOOKUP(AX$6,'Greenhouse Gas Costs Avoided'!$A$2:$I$32,9,FALSE)</f>
        <v>5.2963381923007766</v>
      </c>
      <c r="DG155" s="21">
        <f>CC155*VLOOKUP(AY$6,'Greenhouse Gas Costs Avoided'!$A$2:$I$32,9,FALSE)</f>
        <v>5.4493081891352544</v>
      </c>
      <c r="DH155" s="21">
        <f>CD155*VLOOKUP(AZ$6,'Greenhouse Gas Costs Avoided'!$A$2:$I$32,9,FALSE)</f>
        <v>5.606890825278958</v>
      </c>
      <c r="DI155" s="21">
        <f>CE155*VLOOKUP(BA$6,'Greenhouse Gas Costs Avoided'!$A$2:$I$32,9,FALSE)</f>
        <v>5.7675826620899597</v>
      </c>
      <c r="DJ155" s="21">
        <f>CF155*VLOOKUP(BB$6,'Greenhouse Gas Costs Avoided'!$A$2:$I$32,9,FALSE)</f>
        <v>5.935130766850258</v>
      </c>
      <c r="DK155" s="21">
        <f>CG155*VLOOKUP(BC$6,'Greenhouse Gas Costs Avoided'!$A$2:$I$32,9,FALSE)</f>
        <v>6.1052609366481567</v>
      </c>
      <c r="DL155" s="21">
        <f>CH155*VLOOKUP(BD$6,'Greenhouse Gas Costs Avoided'!$A$2:$I$32,9,FALSE)</f>
        <v>6.2788338222861402</v>
      </c>
      <c r="DM155" s="21">
        <f>CI155*VLOOKUP(BE$6,'Greenhouse Gas Costs Avoided'!$A$2:$I$32,9,FALSE)</f>
        <v>6.4570478846612929</v>
      </c>
      <c r="DN155" s="21">
        <f>CJ155*VLOOKUP(BF$6,'Greenhouse Gas Costs Avoided'!$A$2:$I$32,9,FALSE)</f>
        <v>6.6405150868084322</v>
      </c>
      <c r="DO155" s="21">
        <f>CK155*VLOOKUP(BG$6,'Greenhouse Gas Costs Avoided'!$A$2:$I$32,9,FALSE)</f>
        <v>6.8289022097138705</v>
      </c>
      <c r="DP155" s="21">
        <f>CL155*VLOOKUP(BH$6,'Greenhouse Gas Costs Avoided'!$A$2:$I$32,9,FALSE)</f>
        <v>7.0221809990540507</v>
      </c>
      <c r="DQ155" s="21">
        <f>CM155*VLOOKUP(BI$6,'Greenhouse Gas Costs Avoided'!$A$2:$I$32,9,FALSE)</f>
        <v>7.2198931009350886</v>
      </c>
      <c r="DR155" s="21">
        <f>CN155*VLOOKUP(BJ$6,'Greenhouse Gas Costs Avoided'!$A$2:$I$32,9,FALSE)</f>
        <v>7.4222972772007143</v>
      </c>
      <c r="DS155" s="164">
        <f>CO155*VLOOKUP(BK$6,'Greenhouse Gas Costs Avoided'!$A$2:$I$32,9,FALSE)</f>
        <v>7.6285297110405814</v>
      </c>
    </row>
    <row r="156" spans="1:123" x14ac:dyDescent="0.35">
      <c r="A156" s="174">
        <v>150</v>
      </c>
      <c r="B156" s="12">
        <v>4</v>
      </c>
      <c r="C156" s="175">
        <v>2023</v>
      </c>
      <c r="E156" s="20">
        <v>0</v>
      </c>
      <c r="F156" s="21">
        <v>82.346532180449415</v>
      </c>
      <c r="G156" s="21">
        <v>84.002844861871253</v>
      </c>
      <c r="H156" s="21">
        <v>85.659157543293105</v>
      </c>
      <c r="I156" s="21">
        <v>86.918851036576825</v>
      </c>
      <c r="J156" s="21">
        <v>88.178544529860531</v>
      </c>
      <c r="K156" s="21">
        <v>89.438238023144251</v>
      </c>
      <c r="L156" s="21">
        <v>90.697931516427971</v>
      </c>
      <c r="M156" s="21">
        <v>91.95762500971172</v>
      </c>
      <c r="N156" s="21">
        <v>93.21731850299544</v>
      </c>
      <c r="O156" s="21">
        <v>94.47701199627916</v>
      </c>
      <c r="P156" s="21">
        <v>95.73670548956288</v>
      </c>
      <c r="Q156" s="21">
        <v>96.996398982846586</v>
      </c>
      <c r="R156" s="21">
        <v>98.25609247613032</v>
      </c>
      <c r="S156" s="21">
        <v>99.65157958594628</v>
      </c>
      <c r="T156" s="21">
        <v>101.04706669576224</v>
      </c>
      <c r="U156" s="21">
        <v>102.4425538055782</v>
      </c>
      <c r="V156" s="21">
        <v>103.83804091539416</v>
      </c>
      <c r="W156" s="21">
        <v>105.23352802521011</v>
      </c>
      <c r="X156" s="21">
        <v>106.47156953138905</v>
      </c>
      <c r="Y156" s="21">
        <v>107.709611037568</v>
      </c>
      <c r="Z156" s="21">
        <v>108.94765254374694</v>
      </c>
      <c r="AA156" s="21">
        <v>110.18569404992589</v>
      </c>
      <c r="AB156" s="21">
        <v>111.42373555610482</v>
      </c>
      <c r="AC156" s="21">
        <v>112.86811731331359</v>
      </c>
      <c r="AD156" s="21">
        <v>114.31249907052236</v>
      </c>
      <c r="AE156" s="21">
        <v>115.75688082773114</v>
      </c>
      <c r="AF156" s="21">
        <v>117.20126258493991</v>
      </c>
      <c r="AG156" s="22">
        <v>119.5319620819439</v>
      </c>
      <c r="AI156" s="20">
        <v>0</v>
      </c>
      <c r="AJ156" s="21">
        <v>5.2166744805659615</v>
      </c>
      <c r="AK156" s="21">
        <v>5.3216023247413169</v>
      </c>
      <c r="AL156" s="21">
        <v>5.4265301689166732</v>
      </c>
      <c r="AM156" s="21">
        <v>5.5063320831654474</v>
      </c>
      <c r="AN156" s="21">
        <v>5.5861339974142208</v>
      </c>
      <c r="AO156" s="21">
        <v>5.665935911662995</v>
      </c>
      <c r="AP156" s="21">
        <v>5.7457378259117702</v>
      </c>
      <c r="AQ156" s="21">
        <v>5.8255397401605462</v>
      </c>
      <c r="AR156" s="21">
        <v>5.9053416544093205</v>
      </c>
      <c r="AS156" s="21">
        <v>5.9851435686580947</v>
      </c>
      <c r="AT156" s="21">
        <v>6.0649454829068699</v>
      </c>
      <c r="AU156" s="21">
        <v>6.1447473971556432</v>
      </c>
      <c r="AV156" s="21">
        <v>6.2245493114044184</v>
      </c>
      <c r="AW156" s="21">
        <v>6.312953786990386</v>
      </c>
      <c r="AX156" s="21">
        <v>6.4013582625763545</v>
      </c>
      <c r="AY156" s="21">
        <v>6.4897627381623222</v>
      </c>
      <c r="AZ156" s="21">
        <v>6.5781672137482907</v>
      </c>
      <c r="BA156" s="21">
        <v>6.6665716893342575</v>
      </c>
      <c r="BB156" s="21">
        <v>6.7450019445028957</v>
      </c>
      <c r="BC156" s="21">
        <v>6.8234321996715348</v>
      </c>
      <c r="BD156" s="21">
        <v>6.901862454840173</v>
      </c>
      <c r="BE156" s="21">
        <v>6.9802927100088112</v>
      </c>
      <c r="BF156" s="21">
        <v>7.0587229651774486</v>
      </c>
      <c r="BG156" s="21">
        <v>7.1502249295408609</v>
      </c>
      <c r="BH156" s="21">
        <v>7.2417268939042723</v>
      </c>
      <c r="BI156" s="21">
        <v>7.3332288582676846</v>
      </c>
      <c r="BJ156" s="21">
        <v>7.424730822631096</v>
      </c>
      <c r="BK156" s="22">
        <v>7.5723812490175435</v>
      </c>
      <c r="BM156" s="163">
        <f>VLOOKUP(BM$6,'MonteCarlo Policy Paths'!$N$2:$S$31,$B156+1,FALSE)</f>
        <v>21.456887556927661</v>
      </c>
      <c r="BN156" s="21">
        <f>VLOOKUP(BN$6,'MonteCarlo Policy Paths'!$N$2:$S$31,$B156+1,FALSE)</f>
        <v>23.119081894670884</v>
      </c>
      <c r="BO156" s="21">
        <f>VLOOKUP(BO$6,'MonteCarlo Policy Paths'!$N$2:$S$31,$B156+1,FALSE)</f>
        <v>24.918982795429599</v>
      </c>
      <c r="BP156" s="21">
        <f>VLOOKUP(BP$6,'MonteCarlo Policy Paths'!$N$2:$S$31,$B156+1,FALSE)</f>
        <v>26.866510906830612</v>
      </c>
      <c r="BQ156" s="21">
        <f>VLOOKUP(BQ$6,'MonteCarlo Policy Paths'!$N$2:$S$31,$B156+1,FALSE)</f>
        <v>28.957808063155838</v>
      </c>
      <c r="BR156" s="21">
        <f>VLOOKUP(BR$6,'MonteCarlo Policy Paths'!$N$2:$S$31,$B156+1,FALSE)</f>
        <v>31.169773267386955</v>
      </c>
      <c r="BS156" s="21">
        <f>VLOOKUP(BS$6,'MonteCarlo Policy Paths'!$N$2:$S$31,$B156+1,FALSE)</f>
        <v>33.536503079259326</v>
      </c>
      <c r="BT156" s="21">
        <f>VLOOKUP(BT$6,'MonteCarlo Policy Paths'!$N$2:$S$31,$B156+1,FALSE)</f>
        <v>36.094562758542168</v>
      </c>
      <c r="BU156" s="21">
        <f>VLOOKUP(BU$6,'MonteCarlo Policy Paths'!$N$2:$S$31,$B156+1,FALSE)</f>
        <v>38.859796339203925</v>
      </c>
      <c r="BV156" s="21">
        <f>VLOOKUP(BV$6,'MonteCarlo Policy Paths'!$N$2:$S$31,$B156+1,FALSE)</f>
        <v>41.937214526892696</v>
      </c>
      <c r="BW156" s="21">
        <f>VLOOKUP(BW$6,'MonteCarlo Policy Paths'!$N$2:$S$31,$B156+1,FALSE)</f>
        <v>45.285702034805901</v>
      </c>
      <c r="BX156" s="21">
        <f>VLOOKUP(BX$6,'MonteCarlo Policy Paths'!$N$2:$S$31,$B156+1,FALSE)</f>
        <v>48.923675973628832</v>
      </c>
      <c r="BY156" s="21">
        <f>VLOOKUP(BY$6,'MonteCarlo Policy Paths'!$N$2:$S$31,$B156+1,FALSE)</f>
        <v>52.880283256992421</v>
      </c>
      <c r="BZ156" s="21">
        <f>VLOOKUP(BZ$6,'MonteCarlo Policy Paths'!$N$2:$S$31,$B156+1,FALSE)</f>
        <v>57.179951130409847</v>
      </c>
      <c r="CA156" s="21">
        <f>VLOOKUP(CA$6,'MonteCarlo Policy Paths'!$N$2:$S$31,$B156+1,FALSE)</f>
        <v>59.199989570907007</v>
      </c>
      <c r="CB156" s="21">
        <f>VLOOKUP(CB$6,'MonteCarlo Policy Paths'!$N$2:$S$31,$B156+1,FALSE)</f>
        <v>61.304348310445278</v>
      </c>
      <c r="CC156" s="21">
        <f>VLOOKUP(CC$6,'MonteCarlo Policy Paths'!$N$2:$S$31,$B156+1,FALSE)</f>
        <v>63.486799757257046</v>
      </c>
      <c r="CD156" s="21">
        <f>VLOOKUP(CD$6,'MonteCarlo Policy Paths'!$N$2:$S$31,$B156+1,FALSE)</f>
        <v>65.754412861465767</v>
      </c>
      <c r="CE156" s="21">
        <f>VLOOKUP(CE$6,'MonteCarlo Policy Paths'!$N$2:$S$31,$B156+1,FALSE)</f>
        <v>68.097759333367534</v>
      </c>
      <c r="CF156" s="21">
        <f>VLOOKUP(CF$6,'MonteCarlo Policy Paths'!$N$2:$S$31,$B156+1,FALSE)</f>
        <v>70.548973057852507</v>
      </c>
      <c r="CG156" s="21">
        <f>VLOOKUP(CG$6,'MonteCarlo Policy Paths'!$N$2:$S$31,$B156+1,FALSE)</f>
        <v>73.077007009761019</v>
      </c>
      <c r="CH156" s="21">
        <f>VLOOKUP(CH$6,'MonteCarlo Policy Paths'!$N$2:$S$31,$B156+1,FALSE)</f>
        <v>75.691476032446857</v>
      </c>
      <c r="CI156" s="21">
        <f>VLOOKUP(CI$6,'MonteCarlo Policy Paths'!$N$2:$S$31,$B156+1,FALSE)</f>
        <v>78.404802280730166</v>
      </c>
      <c r="CJ156" s="21">
        <f>VLOOKUP(CJ$6,'MonteCarlo Policy Paths'!$N$2:$S$31,$B156+1,FALSE)</f>
        <v>81.224927058038162</v>
      </c>
      <c r="CK156" s="21">
        <f>VLOOKUP(CK$6,'MonteCarlo Policy Paths'!$N$2:$S$31,$B156+1,FALSE)</f>
        <v>84.152487263770951</v>
      </c>
      <c r="CL156" s="21">
        <f>VLOOKUP(CL$6,'MonteCarlo Policy Paths'!$N$2:$S$31,$B156+1,FALSE)</f>
        <v>87.19069011352974</v>
      </c>
      <c r="CM156" s="21">
        <f>VLOOKUP(CM$6,'MonteCarlo Policy Paths'!$N$2:$S$31,$B156+1,FALSE)</f>
        <v>90.339519718236858</v>
      </c>
      <c r="CN156" s="21">
        <f>VLOOKUP(CN$6,'MonteCarlo Policy Paths'!$N$2:$S$31,$B156+1,FALSE)</f>
        <v>93.604800202242828</v>
      </c>
      <c r="CO156" s="164">
        <f>VLOOKUP(CO$6,'MonteCarlo Policy Paths'!$N$2:$S$31,$B156+1,FALSE)</f>
        <v>96.983684685934094</v>
      </c>
      <c r="CQ156" s="163">
        <f>BM156*VLOOKUP(AI$6,'Greenhouse Gas Costs Avoided'!$A$2:$I$32,9,FALSE)</f>
        <v>1.3592994724454583</v>
      </c>
      <c r="CR156" s="21">
        <f>BN156*VLOOKUP(AJ$6,'Greenhouse Gas Costs Avoided'!$A$2:$I$32,9,FALSE)</f>
        <v>1.4645999210963487</v>
      </c>
      <c r="CS156" s="21">
        <f>BO156*VLOOKUP(AK$6,'Greenhouse Gas Costs Avoided'!$A$2:$I$32,9,FALSE)</f>
        <v>1.5786241167474793</v>
      </c>
      <c r="CT156" s="21">
        <f>BP156*VLOOKUP(AL$6,'Greenhouse Gas Costs Avoided'!$A$2:$I$32,9,FALSE)</f>
        <v>1.7020005350363183</v>
      </c>
      <c r="CU156" s="21">
        <f>BQ156*VLOOKUP(AM$6,'Greenhouse Gas Costs Avoided'!$A$2:$I$32,9,FALSE)</f>
        <v>1.8344847601494692</v>
      </c>
      <c r="CV156" s="21">
        <f>BR156*VLOOKUP(AN$6,'Greenhouse Gas Costs Avoided'!$A$2:$I$32,9,FALSE)</f>
        <v>1.9746133378475101</v>
      </c>
      <c r="CW156" s="21">
        <f>BS156*VLOOKUP(AO$6,'Greenhouse Gas Costs Avoided'!$A$2:$I$32,9,FALSE)</f>
        <v>2.1245462941611284</v>
      </c>
      <c r="CX156" s="21">
        <f>BT156*VLOOKUP(AP$6,'Greenhouse Gas Costs Avoided'!$A$2:$I$32,9,FALSE)</f>
        <v>2.2866000479177169</v>
      </c>
      <c r="CY156" s="21">
        <f>BU156*VLOOKUP(AQ$6,'Greenhouse Gas Costs Avoided'!$A$2:$I$32,9,FALSE)</f>
        <v>2.4617783228380428</v>
      </c>
      <c r="CZ156" s="21">
        <f>BV156*VLOOKUP(AR$6,'Greenhouse Gas Costs Avoided'!$A$2:$I$32,9,FALSE)</f>
        <v>2.6567335747552212</v>
      </c>
      <c r="DA156" s="21">
        <f>BW156*VLOOKUP(AS$6,'Greenhouse Gas Costs Avoided'!$A$2:$I$32,9,FALSE)</f>
        <v>2.8688611394320973</v>
      </c>
      <c r="DB156" s="21">
        <f>BX156*VLOOKUP(AT$6,'Greenhouse Gas Costs Avoided'!$A$2:$I$32,9,FALSE)</f>
        <v>3.099327745676475</v>
      </c>
      <c r="DC156" s="21">
        <f>BY156*VLOOKUP(AU$6,'Greenhouse Gas Costs Avoided'!$A$2:$I$32,9,FALSE)</f>
        <v>3.3499798581359799</v>
      </c>
      <c r="DD156" s="21">
        <f>BZ156*VLOOKUP(AV$6,'Greenhouse Gas Costs Avoided'!$A$2:$I$32,9,FALSE)</f>
        <v>3.6223649492411436</v>
      </c>
      <c r="DE156" s="21">
        <f>CA156*VLOOKUP(AW$6,'Greenhouse Gas Costs Avoided'!$A$2:$I$32,9,FALSE)</f>
        <v>3.7503349159570667</v>
      </c>
      <c r="DF156" s="21">
        <f>CB156*VLOOKUP(AX$6,'Greenhouse Gas Costs Avoided'!$A$2:$I$32,9,FALSE)</f>
        <v>3.8836465958035138</v>
      </c>
      <c r="DG156" s="21">
        <f>CC156*VLOOKUP(AY$6,'Greenhouse Gas Costs Avoided'!$A$2:$I$32,9,FALSE)</f>
        <v>4.0219054692034097</v>
      </c>
      <c r="DH156" s="21">
        <f>CD156*VLOOKUP(AZ$6,'Greenhouse Gas Costs Avoided'!$A$2:$I$32,9,FALSE)</f>
        <v>4.1655593560070496</v>
      </c>
      <c r="DI156" s="21">
        <f>CE156*VLOOKUP(BA$6,'Greenhouse Gas Costs Avoided'!$A$2:$I$32,9,FALSE)</f>
        <v>4.3140109715809301</v>
      </c>
      <c r="DJ156" s="21">
        <f>CF156*VLOOKUP(BB$6,'Greenhouse Gas Costs Avoided'!$A$2:$I$32,9,FALSE)</f>
        <v>4.4692960059878768</v>
      </c>
      <c r="DK156" s="21">
        <f>CG156*VLOOKUP(BC$6,'Greenhouse Gas Costs Avoided'!$A$2:$I$32,9,FALSE)</f>
        <v>4.629447622014963</v>
      </c>
      <c r="DL156" s="21">
        <f>CH156*VLOOKUP(BD$6,'Greenhouse Gas Costs Avoided'!$A$2:$I$32,9,FALSE)</f>
        <v>4.7950749225184994</v>
      </c>
      <c r="DM156" s="21">
        <f>CI156*VLOOKUP(BE$6,'Greenhouse Gas Costs Avoided'!$A$2:$I$32,9,FALSE)</f>
        <v>4.9669648542748472</v>
      </c>
      <c r="DN156" s="21">
        <f>CJ156*VLOOKUP(BF$6,'Greenhouse Gas Costs Avoided'!$A$2:$I$32,9,FALSE)</f>
        <v>5.1456205009456273</v>
      </c>
      <c r="DO156" s="21">
        <f>CK156*VLOOKUP(BG$6,'Greenhouse Gas Costs Avoided'!$A$2:$I$32,9,FALSE)</f>
        <v>5.331082210275417</v>
      </c>
      <c r="DP156" s="21">
        <f>CL156*VLOOKUP(BH$6,'Greenhouse Gas Costs Avoided'!$A$2:$I$32,9,FALSE)</f>
        <v>5.5235531602164318</v>
      </c>
      <c r="DQ156" s="21">
        <f>CM156*VLOOKUP(BI$6,'Greenhouse Gas Costs Avoided'!$A$2:$I$32,9,FALSE)</f>
        <v>5.723032344191421</v>
      </c>
      <c r="DR156" s="21">
        <f>CN156*VLOOKUP(BJ$6,'Greenhouse Gas Costs Avoided'!$A$2:$I$32,9,FALSE)</f>
        <v>5.9298887220104266</v>
      </c>
      <c r="DS156" s="164">
        <f>CO156*VLOOKUP(BK$6,'Greenhouse Gas Costs Avoided'!$A$2:$I$32,9,FALSE)</f>
        <v>6.1439419431008639</v>
      </c>
    </row>
    <row r="157" spans="1:123" x14ac:dyDescent="0.35">
      <c r="A157" s="174">
        <v>151</v>
      </c>
      <c r="B157" s="12">
        <v>3</v>
      </c>
      <c r="C157" s="175">
        <v>2023</v>
      </c>
      <c r="E157" s="20">
        <v>0</v>
      </c>
      <c r="F157" s="21">
        <v>82.346532180449415</v>
      </c>
      <c r="G157" s="21">
        <v>84.002844861871253</v>
      </c>
      <c r="H157" s="21">
        <v>85.659157543293105</v>
      </c>
      <c r="I157" s="21">
        <v>86.918851036576825</v>
      </c>
      <c r="J157" s="21">
        <v>88.178544529860531</v>
      </c>
      <c r="K157" s="21">
        <v>89.438238023144251</v>
      </c>
      <c r="L157" s="21">
        <v>90.697931516427971</v>
      </c>
      <c r="M157" s="21">
        <v>91.95762500971172</v>
      </c>
      <c r="N157" s="21">
        <v>93.21731850299544</v>
      </c>
      <c r="O157" s="21">
        <v>94.47701199627916</v>
      </c>
      <c r="P157" s="21">
        <v>95.73670548956288</v>
      </c>
      <c r="Q157" s="21">
        <v>96.996398982846586</v>
      </c>
      <c r="R157" s="21">
        <v>101.49317720655506</v>
      </c>
      <c r="S157" s="21">
        <v>104.21949379267882</v>
      </c>
      <c r="T157" s="21">
        <v>107.03810370059369</v>
      </c>
      <c r="U157" s="21">
        <v>109.92690053835344</v>
      </c>
      <c r="V157" s="21">
        <v>112.89757853003228</v>
      </c>
      <c r="W157" s="21">
        <v>115.91943874780665</v>
      </c>
      <c r="X157" s="21">
        <v>119.06733931122673</v>
      </c>
      <c r="Y157" s="21">
        <v>122.25496395468721</v>
      </c>
      <c r="Z157" s="21">
        <v>125.4992630232488</v>
      </c>
      <c r="AA157" s="21">
        <v>128.82380079097237</v>
      </c>
      <c r="AB157" s="21">
        <v>132.24028719953677</v>
      </c>
      <c r="AC157" s="21">
        <v>135.74155640209787</v>
      </c>
      <c r="AD157" s="21">
        <v>139.32654413598658</v>
      </c>
      <c r="AE157" s="21">
        <v>142.9856742986068</v>
      </c>
      <c r="AF157" s="21">
        <v>146.72361540812219</v>
      </c>
      <c r="AG157" s="22">
        <v>150.52284977717397</v>
      </c>
      <c r="AI157" s="20">
        <v>0</v>
      </c>
      <c r="AJ157" s="21">
        <v>5.2166744805659615</v>
      </c>
      <c r="AK157" s="21">
        <v>5.3216023247413169</v>
      </c>
      <c r="AL157" s="21">
        <v>5.4265301689166732</v>
      </c>
      <c r="AM157" s="21">
        <v>5.5063320831654474</v>
      </c>
      <c r="AN157" s="21">
        <v>5.5861339974142208</v>
      </c>
      <c r="AO157" s="21">
        <v>5.665935911662995</v>
      </c>
      <c r="AP157" s="21">
        <v>5.7457378259117702</v>
      </c>
      <c r="AQ157" s="21">
        <v>5.8255397401605462</v>
      </c>
      <c r="AR157" s="21">
        <v>5.9053416544093205</v>
      </c>
      <c r="AS157" s="21">
        <v>5.9851435686580947</v>
      </c>
      <c r="AT157" s="21">
        <v>6.0649454829068699</v>
      </c>
      <c r="AU157" s="21">
        <v>6.1447473971556432</v>
      </c>
      <c r="AV157" s="21">
        <v>6.4296194808152167</v>
      </c>
      <c r="AW157" s="21">
        <v>6.6023323538917609</v>
      </c>
      <c r="AX157" s="21">
        <v>6.7808920331878957</v>
      </c>
      <c r="AY157" s="21">
        <v>6.9638980729572149</v>
      </c>
      <c r="AZ157" s="21">
        <v>7.1520913053717949</v>
      </c>
      <c r="BA157" s="21">
        <v>7.3435269452765404</v>
      </c>
      <c r="BB157" s="21">
        <v>7.5429472742415475</v>
      </c>
      <c r="BC157" s="21">
        <v>7.744884134129272</v>
      </c>
      <c r="BD157" s="21">
        <v>7.950411333759269</v>
      </c>
      <c r="BE157" s="21">
        <v>8.161021676093501</v>
      </c>
      <c r="BF157" s="21">
        <v>8.3774569890184303</v>
      </c>
      <c r="BG157" s="21">
        <v>8.5992633142510115</v>
      </c>
      <c r="BH157" s="21">
        <v>8.8263732304711304</v>
      </c>
      <c r="BI157" s="21">
        <v>9.05818008905967</v>
      </c>
      <c r="BJ157" s="21">
        <v>9.2949796418706736</v>
      </c>
      <c r="BK157" s="22">
        <v>9.5356621388007277</v>
      </c>
      <c r="BM157" s="163">
        <f>VLOOKUP(BM$6,'MonteCarlo Policy Paths'!$N$2:$S$31,$B157+1,FALSE)</f>
        <v>24.400896901266854</v>
      </c>
      <c r="BN157" s="21">
        <f>VLOOKUP(BN$6,'MonteCarlo Policy Paths'!$N$2:$S$31,$B157+1,FALSE)</f>
        <v>27.277092285564247</v>
      </c>
      <c r="BO157" s="21">
        <f>VLOOKUP(BO$6,'MonteCarlo Policy Paths'!$N$2:$S$31,$B157+1,FALSE)</f>
        <v>30.488398193607274</v>
      </c>
      <c r="BP157" s="21">
        <f>VLOOKUP(BP$6,'MonteCarlo Policy Paths'!$N$2:$S$31,$B157+1,FALSE)</f>
        <v>34.070901710124843</v>
      </c>
      <c r="BQ157" s="21">
        <f>VLOOKUP(BQ$6,'MonteCarlo Policy Paths'!$N$2:$S$31,$B157+1,FALSE)</f>
        <v>38.049962908416198</v>
      </c>
      <c r="BR157" s="21">
        <f>VLOOKUP(BR$6,'MonteCarlo Policy Paths'!$N$2:$S$31,$B157+1,FALSE)</f>
        <v>42.441930627628253</v>
      </c>
      <c r="BS157" s="21">
        <f>VLOOKUP(BS$6,'MonteCarlo Policy Paths'!$N$2:$S$31,$B157+1,FALSE)</f>
        <v>47.302864628556662</v>
      </c>
      <c r="BT157" s="21">
        <f>VLOOKUP(BT$6,'MonteCarlo Policy Paths'!$N$2:$S$31,$B157+1,FALSE)</f>
        <v>52.715092471952183</v>
      </c>
      <c r="BU157" s="21">
        <f>VLOOKUP(BU$6,'MonteCarlo Policy Paths'!$N$2:$S$31,$B157+1,FALSE)</f>
        <v>58.737483764437521</v>
      </c>
      <c r="BV157" s="21">
        <f>VLOOKUP(BV$6,'MonteCarlo Policy Paths'!$N$2:$S$31,$B157+1,FALSE)</f>
        <v>65.512636340122413</v>
      </c>
      <c r="BW157" s="21">
        <f>VLOOKUP(BW$6,'MonteCarlo Policy Paths'!$N$2:$S$31,$B157+1,FALSE)</f>
        <v>73.079994851258945</v>
      </c>
      <c r="BX157" s="21">
        <f>VLOOKUP(BX$6,'MonteCarlo Policy Paths'!$N$2:$S$31,$B157+1,FALSE)</f>
        <v>81.527096411801594</v>
      </c>
      <c r="BY157" s="21">
        <f>VLOOKUP(BY$6,'MonteCarlo Policy Paths'!$N$2:$S$31,$B157+1,FALSE)</f>
        <v>90.963600198236662</v>
      </c>
      <c r="BZ157" s="21">
        <f>VLOOKUP(BZ$6,'MonteCarlo Policy Paths'!$N$2:$S$31,$B157+1,FALSE)</f>
        <v>101.49317720655506</v>
      </c>
      <c r="CA157" s="21">
        <f>VLOOKUP(CA$6,'MonteCarlo Policy Paths'!$N$2:$S$31,$B157+1,FALSE)</f>
        <v>104.21949379267882</v>
      </c>
      <c r="CB157" s="21">
        <f>VLOOKUP(CB$6,'MonteCarlo Policy Paths'!$N$2:$S$31,$B157+1,FALSE)</f>
        <v>107.03810370059369</v>
      </c>
      <c r="CC157" s="21">
        <f>VLOOKUP(CC$6,'MonteCarlo Policy Paths'!$N$2:$S$31,$B157+1,FALSE)</f>
        <v>109.92690053835344</v>
      </c>
      <c r="CD157" s="21">
        <f>VLOOKUP(CD$6,'MonteCarlo Policy Paths'!$N$2:$S$31,$B157+1,FALSE)</f>
        <v>112.89757853003228</v>
      </c>
      <c r="CE157" s="21">
        <f>VLOOKUP(CE$6,'MonteCarlo Policy Paths'!$N$2:$S$31,$B157+1,FALSE)</f>
        <v>115.91943874780665</v>
      </c>
      <c r="CF157" s="21">
        <f>VLOOKUP(CF$6,'MonteCarlo Policy Paths'!$N$2:$S$31,$B157+1,FALSE)</f>
        <v>119.06733931122673</v>
      </c>
      <c r="CG157" s="21">
        <f>VLOOKUP(CG$6,'MonteCarlo Policy Paths'!$N$2:$S$31,$B157+1,FALSE)</f>
        <v>122.25496395468721</v>
      </c>
      <c r="CH157" s="21">
        <f>VLOOKUP(CH$6,'MonteCarlo Policy Paths'!$N$2:$S$31,$B157+1,FALSE)</f>
        <v>125.4992630232488</v>
      </c>
      <c r="CI157" s="21">
        <f>VLOOKUP(CI$6,'MonteCarlo Policy Paths'!$N$2:$S$31,$B157+1,FALSE)</f>
        <v>128.82380079097237</v>
      </c>
      <c r="CJ157" s="21">
        <f>VLOOKUP(CJ$6,'MonteCarlo Policy Paths'!$N$2:$S$31,$B157+1,FALSE)</f>
        <v>132.24028719953677</v>
      </c>
      <c r="CK157" s="21">
        <f>VLOOKUP(CK$6,'MonteCarlo Policy Paths'!$N$2:$S$31,$B157+1,FALSE)</f>
        <v>135.74155640209787</v>
      </c>
      <c r="CL157" s="21">
        <f>VLOOKUP(CL$6,'MonteCarlo Policy Paths'!$N$2:$S$31,$B157+1,FALSE)</f>
        <v>139.32654413598658</v>
      </c>
      <c r="CM157" s="21">
        <f>VLOOKUP(CM$6,'MonteCarlo Policy Paths'!$N$2:$S$31,$B157+1,FALSE)</f>
        <v>142.9856742986068</v>
      </c>
      <c r="CN157" s="21">
        <f>VLOOKUP(CN$6,'MonteCarlo Policy Paths'!$N$2:$S$31,$B157+1,FALSE)</f>
        <v>146.72361540812219</v>
      </c>
      <c r="CO157" s="164">
        <f>VLOOKUP(CO$6,'MonteCarlo Policy Paths'!$N$2:$S$31,$B157+1,FALSE)</f>
        <v>150.52284977717397</v>
      </c>
      <c r="CQ157" s="163">
        <f>BM157*VLOOKUP(AI$6,'Greenhouse Gas Costs Avoided'!$A$2:$I$32,9,FALSE)</f>
        <v>1.5458032390340439</v>
      </c>
      <c r="CR157" s="21">
        <f>BN157*VLOOKUP(AJ$6,'Greenhouse Gas Costs Avoided'!$A$2:$I$32,9,FALSE)</f>
        <v>1.7280109734108424</v>
      </c>
      <c r="CS157" s="21">
        <f>BO157*VLOOKUP(AK$6,'Greenhouse Gas Costs Avoided'!$A$2:$I$32,9,FALSE)</f>
        <v>1.9314480476408618</v>
      </c>
      <c r="CT157" s="21">
        <f>BP157*VLOOKUP(AL$6,'Greenhouse Gas Costs Avoided'!$A$2:$I$32,9,FALSE)</f>
        <v>2.1584005880368746</v>
      </c>
      <c r="CU157" s="21">
        <f>BQ157*VLOOKUP(AM$6,'Greenhouse Gas Costs Avoided'!$A$2:$I$32,9,FALSE)</f>
        <v>2.4104751619151044</v>
      </c>
      <c r="CV157" s="21">
        <f>BR157*VLOOKUP(AN$6,'Greenhouse Gas Costs Avoided'!$A$2:$I$32,9,FALSE)</f>
        <v>2.6887074725371978</v>
      </c>
      <c r="CW157" s="21">
        <f>BS157*VLOOKUP(AO$6,'Greenhouse Gas Costs Avoided'!$A$2:$I$32,9,FALSE)</f>
        <v>2.996648920499946</v>
      </c>
      <c r="CX157" s="21">
        <f>BT157*VLOOKUP(AP$6,'Greenhouse Gas Costs Avoided'!$A$2:$I$32,9,FALSE)</f>
        <v>3.339514978438852</v>
      </c>
      <c r="CY157" s="21">
        <f>BU157*VLOOKUP(AQ$6,'Greenhouse Gas Costs Avoided'!$A$2:$I$32,9,FALSE)</f>
        <v>3.7210350514231747</v>
      </c>
      <c r="CZ157" s="21">
        <f>BV157*VLOOKUP(AR$6,'Greenhouse Gas Costs Avoided'!$A$2:$I$32,9,FALSE)</f>
        <v>4.1502427497639598</v>
      </c>
      <c r="DA157" s="21">
        <f>BW157*VLOOKUP(AS$6,'Greenhouse Gas Costs Avoided'!$A$2:$I$32,9,FALSE)</f>
        <v>4.6296369025600148</v>
      </c>
      <c r="DB157" s="21">
        <f>BX157*VLOOKUP(AT$6,'Greenhouse Gas Costs Avoided'!$A$2:$I$32,9,FALSE)</f>
        <v>5.1647630090130283</v>
      </c>
      <c r="DC157" s="21">
        <f>BY157*VLOOKUP(AU$6,'Greenhouse Gas Costs Avoided'!$A$2:$I$32,9,FALSE)</f>
        <v>5.7625680068068199</v>
      </c>
      <c r="DD157" s="21">
        <f>BZ157*VLOOKUP(AV$6,'Greenhouse Gas Costs Avoided'!$A$2:$I$32,9,FALSE)</f>
        <v>6.4296194808152167</v>
      </c>
      <c r="DE157" s="21">
        <f>CA157*VLOOKUP(AW$6,'Greenhouse Gas Costs Avoided'!$A$2:$I$32,9,FALSE)</f>
        <v>6.6023323538917609</v>
      </c>
      <c r="DF157" s="21">
        <f>CB157*VLOOKUP(AX$6,'Greenhouse Gas Costs Avoided'!$A$2:$I$32,9,FALSE)</f>
        <v>6.7808920331878957</v>
      </c>
      <c r="DG157" s="21">
        <f>CC157*VLOOKUP(AY$6,'Greenhouse Gas Costs Avoided'!$A$2:$I$32,9,FALSE)</f>
        <v>6.9638980729572149</v>
      </c>
      <c r="DH157" s="21">
        <f>CD157*VLOOKUP(AZ$6,'Greenhouse Gas Costs Avoided'!$A$2:$I$32,9,FALSE)</f>
        <v>7.1520913053717949</v>
      </c>
      <c r="DI157" s="21">
        <f>CE157*VLOOKUP(BA$6,'Greenhouse Gas Costs Avoided'!$A$2:$I$32,9,FALSE)</f>
        <v>7.3435269452765404</v>
      </c>
      <c r="DJ157" s="21">
        <f>CF157*VLOOKUP(BB$6,'Greenhouse Gas Costs Avoided'!$A$2:$I$32,9,FALSE)</f>
        <v>7.5429472742415475</v>
      </c>
      <c r="DK157" s="21">
        <f>CG157*VLOOKUP(BC$6,'Greenhouse Gas Costs Avoided'!$A$2:$I$32,9,FALSE)</f>
        <v>7.744884134129272</v>
      </c>
      <c r="DL157" s="21">
        <f>CH157*VLOOKUP(BD$6,'Greenhouse Gas Costs Avoided'!$A$2:$I$32,9,FALSE)</f>
        <v>7.950411333759269</v>
      </c>
      <c r="DM157" s="21">
        <f>CI157*VLOOKUP(BE$6,'Greenhouse Gas Costs Avoided'!$A$2:$I$32,9,FALSE)</f>
        <v>8.161021676093501</v>
      </c>
      <c r="DN157" s="21">
        <f>CJ157*VLOOKUP(BF$6,'Greenhouse Gas Costs Avoided'!$A$2:$I$32,9,FALSE)</f>
        <v>8.3774569890184303</v>
      </c>
      <c r="DO157" s="21">
        <f>CK157*VLOOKUP(BG$6,'Greenhouse Gas Costs Avoided'!$A$2:$I$32,9,FALSE)</f>
        <v>8.5992633142510115</v>
      </c>
      <c r="DP157" s="21">
        <f>CL157*VLOOKUP(BH$6,'Greenhouse Gas Costs Avoided'!$A$2:$I$32,9,FALSE)</f>
        <v>8.8263732304711304</v>
      </c>
      <c r="DQ157" s="21">
        <f>CM157*VLOOKUP(BI$6,'Greenhouse Gas Costs Avoided'!$A$2:$I$32,9,FALSE)</f>
        <v>9.05818008905967</v>
      </c>
      <c r="DR157" s="21">
        <f>CN157*VLOOKUP(BJ$6,'Greenhouse Gas Costs Avoided'!$A$2:$I$32,9,FALSE)</f>
        <v>9.2949796418706736</v>
      </c>
      <c r="DS157" s="164">
        <f>CO157*VLOOKUP(BK$6,'Greenhouse Gas Costs Avoided'!$A$2:$I$32,9,FALSE)</f>
        <v>9.5356621388007277</v>
      </c>
    </row>
    <row r="158" spans="1:123" x14ac:dyDescent="0.35">
      <c r="A158" s="174">
        <v>152</v>
      </c>
      <c r="B158" s="12">
        <v>4</v>
      </c>
      <c r="C158" s="175">
        <v>2023</v>
      </c>
      <c r="E158" s="20">
        <v>0</v>
      </c>
      <c r="F158" s="21">
        <v>82.346532180449415</v>
      </c>
      <c r="G158" s="21">
        <v>84.002844861871253</v>
      </c>
      <c r="H158" s="21">
        <v>85.659157543293105</v>
      </c>
      <c r="I158" s="21">
        <v>86.918851036576825</v>
      </c>
      <c r="J158" s="21">
        <v>88.178544529860531</v>
      </c>
      <c r="K158" s="21">
        <v>89.438238023144251</v>
      </c>
      <c r="L158" s="21">
        <v>90.697931516427971</v>
      </c>
      <c r="M158" s="21">
        <v>91.95762500971172</v>
      </c>
      <c r="N158" s="21">
        <v>93.21731850299544</v>
      </c>
      <c r="O158" s="21">
        <v>94.47701199627916</v>
      </c>
      <c r="P158" s="21">
        <v>95.73670548956288</v>
      </c>
      <c r="Q158" s="21">
        <v>96.996398982846586</v>
      </c>
      <c r="R158" s="21">
        <v>98.25609247613032</v>
      </c>
      <c r="S158" s="21">
        <v>99.65157958594628</v>
      </c>
      <c r="T158" s="21">
        <v>101.04706669576224</v>
      </c>
      <c r="U158" s="21">
        <v>102.4425538055782</v>
      </c>
      <c r="V158" s="21">
        <v>103.83804091539416</v>
      </c>
      <c r="W158" s="21">
        <v>105.23352802521011</v>
      </c>
      <c r="X158" s="21">
        <v>106.47156953138905</v>
      </c>
      <c r="Y158" s="21">
        <v>107.709611037568</v>
      </c>
      <c r="Z158" s="21">
        <v>108.94765254374694</v>
      </c>
      <c r="AA158" s="21">
        <v>110.18569404992589</v>
      </c>
      <c r="AB158" s="21">
        <v>111.42373555610482</v>
      </c>
      <c r="AC158" s="21">
        <v>112.86811731331359</v>
      </c>
      <c r="AD158" s="21">
        <v>114.31249907052236</v>
      </c>
      <c r="AE158" s="21">
        <v>115.75688082773114</v>
      </c>
      <c r="AF158" s="21">
        <v>117.20126258493991</v>
      </c>
      <c r="AG158" s="22">
        <v>119.5319620819439</v>
      </c>
      <c r="AI158" s="20">
        <v>0</v>
      </c>
      <c r="AJ158" s="21">
        <v>5.2166744805659615</v>
      </c>
      <c r="AK158" s="21">
        <v>5.3216023247413169</v>
      </c>
      <c r="AL158" s="21">
        <v>5.4265301689166732</v>
      </c>
      <c r="AM158" s="21">
        <v>5.5063320831654474</v>
      </c>
      <c r="AN158" s="21">
        <v>5.5861339974142208</v>
      </c>
      <c r="AO158" s="21">
        <v>5.665935911662995</v>
      </c>
      <c r="AP158" s="21">
        <v>5.7457378259117702</v>
      </c>
      <c r="AQ158" s="21">
        <v>5.8255397401605462</v>
      </c>
      <c r="AR158" s="21">
        <v>5.9053416544093205</v>
      </c>
      <c r="AS158" s="21">
        <v>5.9851435686580947</v>
      </c>
      <c r="AT158" s="21">
        <v>6.0649454829068699</v>
      </c>
      <c r="AU158" s="21">
        <v>6.1447473971556432</v>
      </c>
      <c r="AV158" s="21">
        <v>6.2245493114044184</v>
      </c>
      <c r="AW158" s="21">
        <v>6.312953786990386</v>
      </c>
      <c r="AX158" s="21">
        <v>6.4013582625763545</v>
      </c>
      <c r="AY158" s="21">
        <v>6.4897627381623222</v>
      </c>
      <c r="AZ158" s="21">
        <v>6.5781672137482907</v>
      </c>
      <c r="BA158" s="21">
        <v>6.6665716893342575</v>
      </c>
      <c r="BB158" s="21">
        <v>6.7450019445028957</v>
      </c>
      <c r="BC158" s="21">
        <v>6.8234321996715348</v>
      </c>
      <c r="BD158" s="21">
        <v>6.901862454840173</v>
      </c>
      <c r="BE158" s="21">
        <v>6.9802927100088112</v>
      </c>
      <c r="BF158" s="21">
        <v>7.0587229651774486</v>
      </c>
      <c r="BG158" s="21">
        <v>7.1502249295408609</v>
      </c>
      <c r="BH158" s="21">
        <v>7.2417268939042723</v>
      </c>
      <c r="BI158" s="21">
        <v>7.3332288582676846</v>
      </c>
      <c r="BJ158" s="21">
        <v>7.424730822631096</v>
      </c>
      <c r="BK158" s="22">
        <v>7.5723812490175435</v>
      </c>
      <c r="BM158" s="163">
        <f>VLOOKUP(BM$6,'MonteCarlo Policy Paths'!$N$2:$S$31,$B158+1,FALSE)</f>
        <v>21.456887556927661</v>
      </c>
      <c r="BN158" s="21">
        <f>VLOOKUP(BN$6,'MonteCarlo Policy Paths'!$N$2:$S$31,$B158+1,FALSE)</f>
        <v>23.119081894670884</v>
      </c>
      <c r="BO158" s="21">
        <f>VLOOKUP(BO$6,'MonteCarlo Policy Paths'!$N$2:$S$31,$B158+1,FALSE)</f>
        <v>24.918982795429599</v>
      </c>
      <c r="BP158" s="21">
        <f>VLOOKUP(BP$6,'MonteCarlo Policy Paths'!$N$2:$S$31,$B158+1,FALSE)</f>
        <v>26.866510906830612</v>
      </c>
      <c r="BQ158" s="21">
        <f>VLOOKUP(BQ$6,'MonteCarlo Policy Paths'!$N$2:$S$31,$B158+1,FALSE)</f>
        <v>28.957808063155838</v>
      </c>
      <c r="BR158" s="21">
        <f>VLOOKUP(BR$6,'MonteCarlo Policy Paths'!$N$2:$S$31,$B158+1,FALSE)</f>
        <v>31.169773267386955</v>
      </c>
      <c r="BS158" s="21">
        <f>VLOOKUP(BS$6,'MonteCarlo Policy Paths'!$N$2:$S$31,$B158+1,FALSE)</f>
        <v>33.536503079259326</v>
      </c>
      <c r="BT158" s="21">
        <f>VLOOKUP(BT$6,'MonteCarlo Policy Paths'!$N$2:$S$31,$B158+1,FALSE)</f>
        <v>36.094562758542168</v>
      </c>
      <c r="BU158" s="21">
        <f>VLOOKUP(BU$6,'MonteCarlo Policy Paths'!$N$2:$S$31,$B158+1,FALSE)</f>
        <v>38.859796339203925</v>
      </c>
      <c r="BV158" s="21">
        <f>VLOOKUP(BV$6,'MonteCarlo Policy Paths'!$N$2:$S$31,$B158+1,FALSE)</f>
        <v>41.937214526892696</v>
      </c>
      <c r="BW158" s="21">
        <f>VLOOKUP(BW$6,'MonteCarlo Policy Paths'!$N$2:$S$31,$B158+1,FALSE)</f>
        <v>45.285702034805901</v>
      </c>
      <c r="BX158" s="21">
        <f>VLOOKUP(BX$6,'MonteCarlo Policy Paths'!$N$2:$S$31,$B158+1,FALSE)</f>
        <v>48.923675973628832</v>
      </c>
      <c r="BY158" s="21">
        <f>VLOOKUP(BY$6,'MonteCarlo Policy Paths'!$N$2:$S$31,$B158+1,FALSE)</f>
        <v>52.880283256992421</v>
      </c>
      <c r="BZ158" s="21">
        <f>VLOOKUP(BZ$6,'MonteCarlo Policy Paths'!$N$2:$S$31,$B158+1,FALSE)</f>
        <v>57.179951130409847</v>
      </c>
      <c r="CA158" s="21">
        <f>VLOOKUP(CA$6,'MonteCarlo Policy Paths'!$N$2:$S$31,$B158+1,FALSE)</f>
        <v>59.199989570907007</v>
      </c>
      <c r="CB158" s="21">
        <f>VLOOKUP(CB$6,'MonteCarlo Policy Paths'!$N$2:$S$31,$B158+1,FALSE)</f>
        <v>61.304348310445278</v>
      </c>
      <c r="CC158" s="21">
        <f>VLOOKUP(CC$6,'MonteCarlo Policy Paths'!$N$2:$S$31,$B158+1,FALSE)</f>
        <v>63.486799757257046</v>
      </c>
      <c r="CD158" s="21">
        <f>VLOOKUP(CD$6,'MonteCarlo Policy Paths'!$N$2:$S$31,$B158+1,FALSE)</f>
        <v>65.754412861465767</v>
      </c>
      <c r="CE158" s="21">
        <f>VLOOKUP(CE$6,'MonteCarlo Policy Paths'!$N$2:$S$31,$B158+1,FALSE)</f>
        <v>68.097759333367534</v>
      </c>
      <c r="CF158" s="21">
        <f>VLOOKUP(CF$6,'MonteCarlo Policy Paths'!$N$2:$S$31,$B158+1,FALSE)</f>
        <v>70.548973057852507</v>
      </c>
      <c r="CG158" s="21">
        <f>VLOOKUP(CG$6,'MonteCarlo Policy Paths'!$N$2:$S$31,$B158+1,FALSE)</f>
        <v>73.077007009761019</v>
      </c>
      <c r="CH158" s="21">
        <f>VLOOKUP(CH$6,'MonteCarlo Policy Paths'!$N$2:$S$31,$B158+1,FALSE)</f>
        <v>75.691476032446857</v>
      </c>
      <c r="CI158" s="21">
        <f>VLOOKUP(CI$6,'MonteCarlo Policy Paths'!$N$2:$S$31,$B158+1,FALSE)</f>
        <v>78.404802280730166</v>
      </c>
      <c r="CJ158" s="21">
        <f>VLOOKUP(CJ$6,'MonteCarlo Policy Paths'!$N$2:$S$31,$B158+1,FALSE)</f>
        <v>81.224927058038162</v>
      </c>
      <c r="CK158" s="21">
        <f>VLOOKUP(CK$6,'MonteCarlo Policy Paths'!$N$2:$S$31,$B158+1,FALSE)</f>
        <v>84.152487263770951</v>
      </c>
      <c r="CL158" s="21">
        <f>VLOOKUP(CL$6,'MonteCarlo Policy Paths'!$N$2:$S$31,$B158+1,FALSE)</f>
        <v>87.19069011352974</v>
      </c>
      <c r="CM158" s="21">
        <f>VLOOKUP(CM$6,'MonteCarlo Policy Paths'!$N$2:$S$31,$B158+1,FALSE)</f>
        <v>90.339519718236858</v>
      </c>
      <c r="CN158" s="21">
        <f>VLOOKUP(CN$6,'MonteCarlo Policy Paths'!$N$2:$S$31,$B158+1,FALSE)</f>
        <v>93.604800202242828</v>
      </c>
      <c r="CO158" s="164">
        <f>VLOOKUP(CO$6,'MonteCarlo Policy Paths'!$N$2:$S$31,$B158+1,FALSE)</f>
        <v>96.983684685934094</v>
      </c>
      <c r="CQ158" s="163">
        <f>BM158*VLOOKUP(AI$6,'Greenhouse Gas Costs Avoided'!$A$2:$I$32,9,FALSE)</f>
        <v>1.3592994724454583</v>
      </c>
      <c r="CR158" s="21">
        <f>BN158*VLOOKUP(AJ$6,'Greenhouse Gas Costs Avoided'!$A$2:$I$32,9,FALSE)</f>
        <v>1.4645999210963487</v>
      </c>
      <c r="CS158" s="21">
        <f>BO158*VLOOKUP(AK$6,'Greenhouse Gas Costs Avoided'!$A$2:$I$32,9,FALSE)</f>
        <v>1.5786241167474793</v>
      </c>
      <c r="CT158" s="21">
        <f>BP158*VLOOKUP(AL$6,'Greenhouse Gas Costs Avoided'!$A$2:$I$32,9,FALSE)</f>
        <v>1.7020005350363183</v>
      </c>
      <c r="CU158" s="21">
        <f>BQ158*VLOOKUP(AM$6,'Greenhouse Gas Costs Avoided'!$A$2:$I$32,9,FALSE)</f>
        <v>1.8344847601494692</v>
      </c>
      <c r="CV158" s="21">
        <f>BR158*VLOOKUP(AN$6,'Greenhouse Gas Costs Avoided'!$A$2:$I$32,9,FALSE)</f>
        <v>1.9746133378475101</v>
      </c>
      <c r="CW158" s="21">
        <f>BS158*VLOOKUP(AO$6,'Greenhouse Gas Costs Avoided'!$A$2:$I$32,9,FALSE)</f>
        <v>2.1245462941611284</v>
      </c>
      <c r="CX158" s="21">
        <f>BT158*VLOOKUP(AP$6,'Greenhouse Gas Costs Avoided'!$A$2:$I$32,9,FALSE)</f>
        <v>2.2866000479177169</v>
      </c>
      <c r="CY158" s="21">
        <f>BU158*VLOOKUP(AQ$6,'Greenhouse Gas Costs Avoided'!$A$2:$I$32,9,FALSE)</f>
        <v>2.4617783228380428</v>
      </c>
      <c r="CZ158" s="21">
        <f>BV158*VLOOKUP(AR$6,'Greenhouse Gas Costs Avoided'!$A$2:$I$32,9,FALSE)</f>
        <v>2.6567335747552212</v>
      </c>
      <c r="DA158" s="21">
        <f>BW158*VLOOKUP(AS$6,'Greenhouse Gas Costs Avoided'!$A$2:$I$32,9,FALSE)</f>
        <v>2.8688611394320973</v>
      </c>
      <c r="DB158" s="21">
        <f>BX158*VLOOKUP(AT$6,'Greenhouse Gas Costs Avoided'!$A$2:$I$32,9,FALSE)</f>
        <v>3.099327745676475</v>
      </c>
      <c r="DC158" s="21">
        <f>BY158*VLOOKUP(AU$6,'Greenhouse Gas Costs Avoided'!$A$2:$I$32,9,FALSE)</f>
        <v>3.3499798581359799</v>
      </c>
      <c r="DD158" s="21">
        <f>BZ158*VLOOKUP(AV$6,'Greenhouse Gas Costs Avoided'!$A$2:$I$32,9,FALSE)</f>
        <v>3.6223649492411436</v>
      </c>
      <c r="DE158" s="21">
        <f>CA158*VLOOKUP(AW$6,'Greenhouse Gas Costs Avoided'!$A$2:$I$32,9,FALSE)</f>
        <v>3.7503349159570667</v>
      </c>
      <c r="DF158" s="21">
        <f>CB158*VLOOKUP(AX$6,'Greenhouse Gas Costs Avoided'!$A$2:$I$32,9,FALSE)</f>
        <v>3.8836465958035138</v>
      </c>
      <c r="DG158" s="21">
        <f>CC158*VLOOKUP(AY$6,'Greenhouse Gas Costs Avoided'!$A$2:$I$32,9,FALSE)</f>
        <v>4.0219054692034097</v>
      </c>
      <c r="DH158" s="21">
        <f>CD158*VLOOKUP(AZ$6,'Greenhouse Gas Costs Avoided'!$A$2:$I$32,9,FALSE)</f>
        <v>4.1655593560070496</v>
      </c>
      <c r="DI158" s="21">
        <f>CE158*VLOOKUP(BA$6,'Greenhouse Gas Costs Avoided'!$A$2:$I$32,9,FALSE)</f>
        <v>4.3140109715809301</v>
      </c>
      <c r="DJ158" s="21">
        <f>CF158*VLOOKUP(BB$6,'Greenhouse Gas Costs Avoided'!$A$2:$I$32,9,FALSE)</f>
        <v>4.4692960059878768</v>
      </c>
      <c r="DK158" s="21">
        <f>CG158*VLOOKUP(BC$6,'Greenhouse Gas Costs Avoided'!$A$2:$I$32,9,FALSE)</f>
        <v>4.629447622014963</v>
      </c>
      <c r="DL158" s="21">
        <f>CH158*VLOOKUP(BD$6,'Greenhouse Gas Costs Avoided'!$A$2:$I$32,9,FALSE)</f>
        <v>4.7950749225184994</v>
      </c>
      <c r="DM158" s="21">
        <f>CI158*VLOOKUP(BE$6,'Greenhouse Gas Costs Avoided'!$A$2:$I$32,9,FALSE)</f>
        <v>4.9669648542748472</v>
      </c>
      <c r="DN158" s="21">
        <f>CJ158*VLOOKUP(BF$6,'Greenhouse Gas Costs Avoided'!$A$2:$I$32,9,FALSE)</f>
        <v>5.1456205009456273</v>
      </c>
      <c r="DO158" s="21">
        <f>CK158*VLOOKUP(BG$6,'Greenhouse Gas Costs Avoided'!$A$2:$I$32,9,FALSE)</f>
        <v>5.331082210275417</v>
      </c>
      <c r="DP158" s="21">
        <f>CL158*VLOOKUP(BH$6,'Greenhouse Gas Costs Avoided'!$A$2:$I$32,9,FALSE)</f>
        <v>5.5235531602164318</v>
      </c>
      <c r="DQ158" s="21">
        <f>CM158*VLOOKUP(BI$6,'Greenhouse Gas Costs Avoided'!$A$2:$I$32,9,FALSE)</f>
        <v>5.723032344191421</v>
      </c>
      <c r="DR158" s="21">
        <f>CN158*VLOOKUP(BJ$6,'Greenhouse Gas Costs Avoided'!$A$2:$I$32,9,FALSE)</f>
        <v>5.9298887220104266</v>
      </c>
      <c r="DS158" s="164">
        <f>CO158*VLOOKUP(BK$6,'Greenhouse Gas Costs Avoided'!$A$2:$I$32,9,FALSE)</f>
        <v>6.1439419431008639</v>
      </c>
    </row>
    <row r="159" spans="1:123" x14ac:dyDescent="0.35">
      <c r="A159" s="174">
        <v>153</v>
      </c>
      <c r="B159" s="12">
        <v>1</v>
      </c>
      <c r="C159" s="175">
        <v>2023</v>
      </c>
      <c r="E159" s="20">
        <v>0</v>
      </c>
      <c r="F159" s="21">
        <v>82.346532180449415</v>
      </c>
      <c r="G159" s="21">
        <v>84.002844861871253</v>
      </c>
      <c r="H159" s="21">
        <v>85.659157543293105</v>
      </c>
      <c r="I159" s="21">
        <v>86.918851036576825</v>
      </c>
      <c r="J159" s="21">
        <v>88.178544529860531</v>
      </c>
      <c r="K159" s="21">
        <v>89.438238023144251</v>
      </c>
      <c r="L159" s="21">
        <v>90.697931516427971</v>
      </c>
      <c r="M159" s="21">
        <v>91.95762500971172</v>
      </c>
      <c r="N159" s="21">
        <v>93.21731850299544</v>
      </c>
      <c r="O159" s="21">
        <v>94.47701199627916</v>
      </c>
      <c r="P159" s="21">
        <v>95.73670548956288</v>
      </c>
      <c r="Q159" s="21">
        <v>96.996398982846586</v>
      </c>
      <c r="R159" s="21">
        <v>98.25609247613032</v>
      </c>
      <c r="S159" s="21">
        <v>99.65157958594628</v>
      </c>
      <c r="T159" s="21">
        <v>101.04706669576224</v>
      </c>
      <c r="U159" s="21">
        <v>102.4425538055782</v>
      </c>
      <c r="V159" s="21">
        <v>103.83804091539416</v>
      </c>
      <c r="W159" s="21">
        <v>105.23352802521011</v>
      </c>
      <c r="X159" s="21">
        <v>106.47156953138905</v>
      </c>
      <c r="Y159" s="21">
        <v>107.709611037568</v>
      </c>
      <c r="Z159" s="21">
        <v>108.94765254374694</v>
      </c>
      <c r="AA159" s="21">
        <v>110.18569404992589</v>
      </c>
      <c r="AB159" s="21">
        <v>111.42373555610482</v>
      </c>
      <c r="AC159" s="21">
        <v>112.86811731331359</v>
      </c>
      <c r="AD159" s="21">
        <v>114.31249907052236</v>
      </c>
      <c r="AE159" s="21">
        <v>115.75688082773114</v>
      </c>
      <c r="AF159" s="21">
        <v>117.20126258493991</v>
      </c>
      <c r="AG159" s="22">
        <v>118.64564434214866</v>
      </c>
      <c r="AI159" s="20">
        <v>0</v>
      </c>
      <c r="AJ159" s="21">
        <v>5.2166744805659615</v>
      </c>
      <c r="AK159" s="21">
        <v>5.3216023247413169</v>
      </c>
      <c r="AL159" s="21">
        <v>5.4265301689166732</v>
      </c>
      <c r="AM159" s="21">
        <v>5.5063320831654474</v>
      </c>
      <c r="AN159" s="21">
        <v>5.5861339974142208</v>
      </c>
      <c r="AO159" s="21">
        <v>5.665935911662995</v>
      </c>
      <c r="AP159" s="21">
        <v>5.7457378259117702</v>
      </c>
      <c r="AQ159" s="21">
        <v>5.8255397401605462</v>
      </c>
      <c r="AR159" s="21">
        <v>5.9053416544093205</v>
      </c>
      <c r="AS159" s="21">
        <v>5.9851435686580947</v>
      </c>
      <c r="AT159" s="21">
        <v>6.0649454829068699</v>
      </c>
      <c r="AU159" s="21">
        <v>6.1447473971556432</v>
      </c>
      <c r="AV159" s="21">
        <v>6.2245493114044184</v>
      </c>
      <c r="AW159" s="21">
        <v>6.312953786990386</v>
      </c>
      <c r="AX159" s="21">
        <v>6.4013582625763545</v>
      </c>
      <c r="AY159" s="21">
        <v>6.4897627381623222</v>
      </c>
      <c r="AZ159" s="21">
        <v>6.5781672137482907</v>
      </c>
      <c r="BA159" s="21">
        <v>6.6665716893342575</v>
      </c>
      <c r="BB159" s="21">
        <v>6.7450019445028957</v>
      </c>
      <c r="BC159" s="21">
        <v>6.8234321996715348</v>
      </c>
      <c r="BD159" s="21">
        <v>6.901862454840173</v>
      </c>
      <c r="BE159" s="21">
        <v>6.9802927100088112</v>
      </c>
      <c r="BF159" s="21">
        <v>7.0587229651774486</v>
      </c>
      <c r="BG159" s="21">
        <v>7.1502249295408609</v>
      </c>
      <c r="BH159" s="21">
        <v>7.2417268939042723</v>
      </c>
      <c r="BI159" s="21">
        <v>7.3332288582676846</v>
      </c>
      <c r="BJ159" s="21">
        <v>7.424730822631096</v>
      </c>
      <c r="BK159" s="22">
        <v>7.5162327869945065</v>
      </c>
      <c r="BM159" s="163">
        <f>VLOOKUP(BM$6,'MonteCarlo Policy Paths'!$N$2:$S$31,$B159+1,FALSE)</f>
        <v>18.946072246720579</v>
      </c>
      <c r="BN159" s="21">
        <f>VLOOKUP(BN$6,'MonteCarlo Policy Paths'!$N$2:$S$31,$B159+1,FALSE)</f>
        <v>19.920985834119051</v>
      </c>
      <c r="BO159" s="21">
        <f>VLOOKUP(BO$6,'MonteCarlo Policy Paths'!$N$2:$S$31,$B159+1,FALSE)</f>
        <v>20.944710352814074</v>
      </c>
      <c r="BP159" s="21">
        <f>VLOOKUP(BP$6,'MonteCarlo Policy Paths'!$N$2:$S$31,$B159+1,FALSE)</f>
        <v>22.017919567056939</v>
      </c>
      <c r="BQ159" s="21">
        <f>VLOOKUP(BQ$6,'MonteCarlo Policy Paths'!$N$2:$S$31,$B159+1,FALSE)</f>
        <v>23.125382269476081</v>
      </c>
      <c r="BR159" s="21">
        <f>VLOOKUP(BR$6,'MonteCarlo Policy Paths'!$N$2:$S$31,$B159+1,FALSE)</f>
        <v>24.222533249319248</v>
      </c>
      <c r="BS159" s="21">
        <f>VLOOKUP(BS$6,'MonteCarlo Policy Paths'!$N$2:$S$31,$B159+1,FALSE)</f>
        <v>25.344600035724898</v>
      </c>
      <c r="BT159" s="21">
        <f>VLOOKUP(BT$6,'MonteCarlo Policy Paths'!$N$2:$S$31,$B159+1,FALSE)</f>
        <v>26.511875533452777</v>
      </c>
      <c r="BU159" s="21">
        <f>VLOOKUP(BU$6,'MonteCarlo Policy Paths'!$N$2:$S$31,$B159+1,FALSE)</f>
        <v>27.727543772426976</v>
      </c>
      <c r="BV159" s="21">
        <f>VLOOKUP(BV$6,'MonteCarlo Policy Paths'!$N$2:$S$31,$B159+1,FALSE)</f>
        <v>29.105872242644537</v>
      </c>
      <c r="BW159" s="21">
        <f>VLOOKUP(BW$6,'MonteCarlo Policy Paths'!$N$2:$S$31,$B159+1,FALSE)</f>
        <v>30.561165854776764</v>
      </c>
      <c r="BX159" s="21">
        <f>VLOOKUP(BX$6,'MonteCarlo Policy Paths'!$N$2:$S$31,$B159+1,FALSE)</f>
        <v>32.089224147515601</v>
      </c>
      <c r="BY159" s="21">
        <f>VLOOKUP(BY$6,'MonteCarlo Policy Paths'!$N$2:$S$31,$B159+1,FALSE)</f>
        <v>33.693685354891386</v>
      </c>
      <c r="BZ159" s="21">
        <f>VLOOKUP(BZ$6,'MonteCarlo Policy Paths'!$N$2:$S$31,$B159+1,FALSE)</f>
        <v>35.378369622635958</v>
      </c>
      <c r="CA159" s="21">
        <f>VLOOKUP(CA$6,'MonteCarlo Policy Paths'!$N$2:$S$31,$B159+1,FALSE)</f>
        <v>37.147288103767757</v>
      </c>
      <c r="CB159" s="21">
        <f>VLOOKUP(CB$6,'MonteCarlo Policy Paths'!$N$2:$S$31,$B159+1,FALSE)</f>
        <v>39.004652508956148</v>
      </c>
      <c r="CC159" s="21">
        <f>VLOOKUP(CC$6,'MonteCarlo Policy Paths'!$N$2:$S$31,$B159+1,FALSE)</f>
        <v>40.954885134403959</v>
      </c>
      <c r="CD159" s="21">
        <f>VLOOKUP(CD$6,'MonteCarlo Policy Paths'!$N$2:$S$31,$B159+1,FALSE)</f>
        <v>43.002629391124159</v>
      </c>
      <c r="CE159" s="21">
        <f>VLOOKUP(CE$6,'MonteCarlo Policy Paths'!$N$2:$S$31,$B159+1,FALSE)</f>
        <v>45.152760860680367</v>
      </c>
      <c r="CF159" s="21">
        <f>VLOOKUP(CF$6,'MonteCarlo Policy Paths'!$N$2:$S$31,$B159+1,FALSE)</f>
        <v>47.410398903714388</v>
      </c>
      <c r="CG159" s="21">
        <f>VLOOKUP(CG$6,'MonteCarlo Policy Paths'!$N$2:$S$31,$B159+1,FALSE)</f>
        <v>49.780918848900107</v>
      </c>
      <c r="CH159" s="21">
        <f>VLOOKUP(CH$6,'MonteCarlo Policy Paths'!$N$2:$S$31,$B159+1,FALSE)</f>
        <v>52.269964791345117</v>
      </c>
      <c r="CI159" s="21">
        <f>VLOOKUP(CI$6,'MonteCarlo Policy Paths'!$N$2:$S$31,$B159+1,FALSE)</f>
        <v>54.883463030912374</v>
      </c>
      <c r="CJ159" s="21">
        <f>VLOOKUP(CJ$6,'MonteCarlo Policy Paths'!$N$2:$S$31,$B159+1,FALSE)</f>
        <v>57.627636182457998</v>
      </c>
      <c r="CK159" s="21">
        <f>VLOOKUP(CK$6,'MonteCarlo Policy Paths'!$N$2:$S$31,$B159+1,FALSE)</f>
        <v>60.509017991580897</v>
      </c>
      <c r="CL159" s="21">
        <f>VLOOKUP(CL$6,'MonteCarlo Policy Paths'!$N$2:$S$31,$B159+1,FALSE)</f>
        <v>63.534468891159946</v>
      </c>
      <c r="CM159" s="21">
        <f>VLOOKUP(CM$6,'MonteCarlo Policy Paths'!$N$2:$S$31,$B159+1,FALSE)</f>
        <v>66.711192335717939</v>
      </c>
      <c r="CN159" s="21">
        <f>VLOOKUP(CN$6,'MonteCarlo Policy Paths'!$N$2:$S$31,$B159+1,FALSE)</f>
        <v>70.04675195250384</v>
      </c>
      <c r="CO159" s="164">
        <f>VLOOKUP(CO$6,'MonteCarlo Policy Paths'!$N$2:$S$31,$B159+1,FALSE)</f>
        <v>73.54908955012904</v>
      </c>
      <c r="CQ159" s="163">
        <f>BM159*VLOOKUP(AI$6,'Greenhouse Gas Costs Avoided'!$A$2:$I$32,9,FALSE)</f>
        <v>1.2002386619007086</v>
      </c>
      <c r="CR159" s="21">
        <f>BN159*VLOOKUP(AJ$6,'Greenhouse Gas Costs Avoided'!$A$2:$I$32,9,FALSE)</f>
        <v>1.2619996941806579</v>
      </c>
      <c r="CS159" s="21">
        <f>BO159*VLOOKUP(AK$6,'Greenhouse Gas Costs Avoided'!$A$2:$I$32,9,FALSE)</f>
        <v>1.3268529118013257</v>
      </c>
      <c r="CT159" s="21">
        <f>BP159*VLOOKUP(AL$6,'Greenhouse Gas Costs Avoided'!$A$2:$I$32,9,FALSE)</f>
        <v>1.3948409979053111</v>
      </c>
      <c r="CU159" s="21">
        <f>BQ159*VLOOKUP(AM$6,'Greenhouse Gas Costs Avoided'!$A$2:$I$32,9,FALSE)</f>
        <v>1.464999051498006</v>
      </c>
      <c r="CV159" s="21">
        <f>BR159*VLOOKUP(AN$6,'Greenhouse Gas Costs Avoided'!$A$2:$I$32,9,FALSE)</f>
        <v>1.5345038547523033</v>
      </c>
      <c r="CW159" s="21">
        <f>BS159*VLOOKUP(AO$6,'Greenhouse Gas Costs Avoided'!$A$2:$I$32,9,FALSE)</f>
        <v>1.6055870809081549</v>
      </c>
      <c r="CX159" s="21">
        <f>BT159*VLOOKUP(AP$6,'Greenhouse Gas Costs Avoided'!$A$2:$I$32,9,FALSE)</f>
        <v>1.6795342908215394</v>
      </c>
      <c r="CY159" s="21">
        <f>BU159*VLOOKUP(AQ$6,'Greenhouse Gas Costs Avoided'!$A$2:$I$32,9,FALSE)</f>
        <v>1.7565471936259263</v>
      </c>
      <c r="CZ159" s="21">
        <f>BV159*VLOOKUP(AR$6,'Greenhouse Gas Costs Avoided'!$A$2:$I$32,9,FALSE)</f>
        <v>1.8438646648785721</v>
      </c>
      <c r="DA159" s="21">
        <f>BW159*VLOOKUP(AS$6,'Greenhouse Gas Costs Avoided'!$A$2:$I$32,9,FALSE)</f>
        <v>1.9360578981225007</v>
      </c>
      <c r="DB159" s="21">
        <f>BX159*VLOOKUP(AT$6,'Greenhouse Gas Costs Avoided'!$A$2:$I$32,9,FALSE)</f>
        <v>2.0328607930286258</v>
      </c>
      <c r="DC159" s="21">
        <f>BY159*VLOOKUP(AU$6,'Greenhouse Gas Costs Avoided'!$A$2:$I$32,9,FALSE)</f>
        <v>2.1345038326800574</v>
      </c>
      <c r="DD159" s="21">
        <f>BZ159*VLOOKUP(AV$6,'Greenhouse Gas Costs Avoided'!$A$2:$I$32,9,FALSE)</f>
        <v>2.2412290243140602</v>
      </c>
      <c r="DE159" s="21">
        <f>CA159*VLOOKUP(AW$6,'Greenhouse Gas Costs Avoided'!$A$2:$I$32,9,FALSE)</f>
        <v>2.3532904755297634</v>
      </c>
      <c r="DF159" s="21">
        <f>CB159*VLOOKUP(AX$6,'Greenhouse Gas Costs Avoided'!$A$2:$I$32,9,FALSE)</f>
        <v>2.4709549993062518</v>
      </c>
      <c r="DG159" s="21">
        <f>CC159*VLOOKUP(AY$6,'Greenhouse Gas Costs Avoided'!$A$2:$I$32,9,FALSE)</f>
        <v>2.5945027492715647</v>
      </c>
      <c r="DH159" s="21">
        <f>CD159*VLOOKUP(AZ$6,'Greenhouse Gas Costs Avoided'!$A$2:$I$32,9,FALSE)</f>
        <v>2.724227886735143</v>
      </c>
      <c r="DI159" s="21">
        <f>CE159*VLOOKUP(BA$6,'Greenhouse Gas Costs Avoided'!$A$2:$I$32,9,FALSE)</f>
        <v>2.8604392810719004</v>
      </c>
      <c r="DJ159" s="21">
        <f>CF159*VLOOKUP(BB$6,'Greenhouse Gas Costs Avoided'!$A$2:$I$32,9,FALSE)</f>
        <v>3.0034612451254952</v>
      </c>
      <c r="DK159" s="21">
        <f>CG159*VLOOKUP(BC$6,'Greenhouse Gas Costs Avoided'!$A$2:$I$32,9,FALSE)</f>
        <v>3.1536343073817701</v>
      </c>
      <c r="DL159" s="21">
        <f>CH159*VLOOKUP(BD$6,'Greenhouse Gas Costs Avoided'!$A$2:$I$32,9,FALSE)</f>
        <v>3.3113160227508591</v>
      </c>
      <c r="DM159" s="21">
        <f>CI159*VLOOKUP(BE$6,'Greenhouse Gas Costs Avoided'!$A$2:$I$32,9,FALSE)</f>
        <v>3.4768818238884021</v>
      </c>
      <c r="DN159" s="21">
        <f>CJ159*VLOOKUP(BF$6,'Greenhouse Gas Costs Avoided'!$A$2:$I$32,9,FALSE)</f>
        <v>3.6507259150828224</v>
      </c>
      <c r="DO159" s="21">
        <f>CK159*VLOOKUP(BG$6,'Greenhouse Gas Costs Avoided'!$A$2:$I$32,9,FALSE)</f>
        <v>3.8332622108369634</v>
      </c>
      <c r="DP159" s="21">
        <f>CL159*VLOOKUP(BH$6,'Greenhouse Gas Costs Avoided'!$A$2:$I$32,9,FALSE)</f>
        <v>4.0249253213788121</v>
      </c>
      <c r="DQ159" s="21">
        <f>CM159*VLOOKUP(BI$6,'Greenhouse Gas Costs Avoided'!$A$2:$I$32,9,FALSE)</f>
        <v>4.2261715874477526</v>
      </c>
      <c r="DR159" s="21">
        <f>CN159*VLOOKUP(BJ$6,'Greenhouse Gas Costs Avoided'!$A$2:$I$32,9,FALSE)</f>
        <v>4.4374801668201398</v>
      </c>
      <c r="DS159" s="164">
        <f>CO159*VLOOKUP(BK$6,'Greenhouse Gas Costs Avoided'!$A$2:$I$32,9,FALSE)</f>
        <v>4.6593541751611474</v>
      </c>
    </row>
    <row r="160" spans="1:123" x14ac:dyDescent="0.35">
      <c r="A160" s="174">
        <v>154</v>
      </c>
      <c r="B160" s="12">
        <v>2</v>
      </c>
      <c r="C160" s="175">
        <v>2023</v>
      </c>
      <c r="E160" s="20">
        <v>0</v>
      </c>
      <c r="F160" s="21">
        <v>82.346532180449415</v>
      </c>
      <c r="G160" s="21">
        <v>84.002844861871253</v>
      </c>
      <c r="H160" s="21">
        <v>85.659157543293105</v>
      </c>
      <c r="I160" s="21">
        <v>86.918851036576825</v>
      </c>
      <c r="J160" s="21">
        <v>88.178544529860531</v>
      </c>
      <c r="K160" s="21">
        <v>89.438238023144251</v>
      </c>
      <c r="L160" s="21">
        <v>90.697931516427971</v>
      </c>
      <c r="M160" s="21">
        <v>91.95762500971172</v>
      </c>
      <c r="N160" s="21">
        <v>93.21731850299544</v>
      </c>
      <c r="O160" s="21">
        <v>94.47701199627916</v>
      </c>
      <c r="P160" s="21">
        <v>95.73670548956288</v>
      </c>
      <c r="Q160" s="21">
        <v>96.996398982846586</v>
      </c>
      <c r="R160" s="21">
        <v>98.25609247613032</v>
      </c>
      <c r="S160" s="21">
        <v>99.65157958594628</v>
      </c>
      <c r="T160" s="21">
        <v>101.04706669576224</v>
      </c>
      <c r="U160" s="21">
        <v>102.4425538055782</v>
      </c>
      <c r="V160" s="21">
        <v>103.83804091539416</v>
      </c>
      <c r="W160" s="21">
        <v>105.23352802521011</v>
      </c>
      <c r="X160" s="21">
        <v>106.47156953138905</v>
      </c>
      <c r="Y160" s="21">
        <v>107.709611037568</v>
      </c>
      <c r="Z160" s="21">
        <v>108.94765254374694</v>
      </c>
      <c r="AA160" s="21">
        <v>110.18569404992589</v>
      </c>
      <c r="AB160" s="21">
        <v>111.42373555610482</v>
      </c>
      <c r="AC160" s="21">
        <v>112.86811731331359</v>
      </c>
      <c r="AD160" s="21">
        <v>114.31249907052236</v>
      </c>
      <c r="AE160" s="21">
        <v>115.75688082773114</v>
      </c>
      <c r="AF160" s="21">
        <v>117.20126258493991</v>
      </c>
      <c r="AG160" s="22">
        <v>120.41827982173916</v>
      </c>
      <c r="AI160" s="20">
        <v>0</v>
      </c>
      <c r="AJ160" s="21">
        <v>5.2166744805659615</v>
      </c>
      <c r="AK160" s="21">
        <v>5.3216023247413169</v>
      </c>
      <c r="AL160" s="21">
        <v>5.4265301689166732</v>
      </c>
      <c r="AM160" s="21">
        <v>5.5063320831654474</v>
      </c>
      <c r="AN160" s="21">
        <v>5.5861339974142208</v>
      </c>
      <c r="AO160" s="21">
        <v>5.665935911662995</v>
      </c>
      <c r="AP160" s="21">
        <v>5.7457378259117702</v>
      </c>
      <c r="AQ160" s="21">
        <v>5.8255397401605462</v>
      </c>
      <c r="AR160" s="21">
        <v>5.9053416544093205</v>
      </c>
      <c r="AS160" s="21">
        <v>5.9851435686580947</v>
      </c>
      <c r="AT160" s="21">
        <v>6.0649454829068699</v>
      </c>
      <c r="AU160" s="21">
        <v>6.1447473971556432</v>
      </c>
      <c r="AV160" s="21">
        <v>6.2245493114044184</v>
      </c>
      <c r="AW160" s="21">
        <v>6.312953786990386</v>
      </c>
      <c r="AX160" s="21">
        <v>6.4013582625763545</v>
      </c>
      <c r="AY160" s="21">
        <v>6.4897627381623222</v>
      </c>
      <c r="AZ160" s="21">
        <v>6.5781672137482907</v>
      </c>
      <c r="BA160" s="21">
        <v>6.6665716893342575</v>
      </c>
      <c r="BB160" s="21">
        <v>6.7450019445028957</v>
      </c>
      <c r="BC160" s="21">
        <v>6.8234321996715348</v>
      </c>
      <c r="BD160" s="21">
        <v>6.901862454840173</v>
      </c>
      <c r="BE160" s="21">
        <v>6.9802927100088112</v>
      </c>
      <c r="BF160" s="21">
        <v>7.0587229651774486</v>
      </c>
      <c r="BG160" s="21">
        <v>7.1502249295408609</v>
      </c>
      <c r="BH160" s="21">
        <v>7.2417268939042723</v>
      </c>
      <c r="BI160" s="21">
        <v>7.3332288582676846</v>
      </c>
      <c r="BJ160" s="21">
        <v>7.424730822631096</v>
      </c>
      <c r="BK160" s="22">
        <v>7.6285297110405814</v>
      </c>
      <c r="BM160" s="163">
        <f>VLOOKUP(BM$6,'MonteCarlo Policy Paths'!$N$2:$S$31,$B160+1,FALSE)</f>
        <v>23.967702867134744</v>
      </c>
      <c r="BN160" s="21">
        <f>VLOOKUP(BN$6,'MonteCarlo Policy Paths'!$N$2:$S$31,$B160+1,FALSE)</f>
        <v>26.317177955222718</v>
      </c>
      <c r="BO160" s="21">
        <f>VLOOKUP(BO$6,'MonteCarlo Policy Paths'!$N$2:$S$31,$B160+1,FALSE)</f>
        <v>28.893255238045125</v>
      </c>
      <c r="BP160" s="21">
        <f>VLOOKUP(BP$6,'MonteCarlo Policy Paths'!$N$2:$S$31,$B160+1,FALSE)</f>
        <v>31.715102246604285</v>
      </c>
      <c r="BQ160" s="21">
        <f>VLOOKUP(BQ$6,'MonteCarlo Policy Paths'!$N$2:$S$31,$B160+1,FALSE)</f>
        <v>34.790233856835599</v>
      </c>
      <c r="BR160" s="21">
        <f>VLOOKUP(BR$6,'MonteCarlo Policy Paths'!$N$2:$S$31,$B160+1,FALSE)</f>
        <v>38.117013285454661</v>
      </c>
      <c r="BS160" s="21">
        <f>VLOOKUP(BS$6,'MonteCarlo Policy Paths'!$N$2:$S$31,$B160+1,FALSE)</f>
        <v>41.72840612279375</v>
      </c>
      <c r="BT160" s="21">
        <f>VLOOKUP(BT$6,'MonteCarlo Policy Paths'!$N$2:$S$31,$B160+1,FALSE)</f>
        <v>45.677249983631562</v>
      </c>
      <c r="BU160" s="21">
        <f>VLOOKUP(BU$6,'MonteCarlo Policy Paths'!$N$2:$S$31,$B160+1,FALSE)</f>
        <v>49.99204890598088</v>
      </c>
      <c r="BV160" s="21">
        <f>VLOOKUP(BV$6,'MonteCarlo Policy Paths'!$N$2:$S$31,$B160+1,FALSE)</f>
        <v>54.768556811140854</v>
      </c>
      <c r="BW160" s="21">
        <f>VLOOKUP(BW$6,'MonteCarlo Policy Paths'!$N$2:$S$31,$B160+1,FALSE)</f>
        <v>60.010238214835042</v>
      </c>
      <c r="BX160" s="21">
        <f>VLOOKUP(BX$6,'MonteCarlo Policy Paths'!$N$2:$S$31,$B160+1,FALSE)</f>
        <v>65.75812779974207</v>
      </c>
      <c r="BY160" s="21">
        <f>VLOOKUP(BY$6,'MonteCarlo Policy Paths'!$N$2:$S$31,$B160+1,FALSE)</f>
        <v>72.066881159093455</v>
      </c>
      <c r="BZ160" s="21">
        <f>VLOOKUP(BZ$6,'MonteCarlo Policy Paths'!$N$2:$S$31,$B160+1,FALSE)</f>
        <v>78.981532638183737</v>
      </c>
      <c r="CA160" s="21">
        <f>VLOOKUP(CA$6,'MonteCarlo Policy Paths'!$N$2:$S$31,$B160+1,FALSE)</f>
        <v>81.252691038046251</v>
      </c>
      <c r="CB160" s="21">
        <f>VLOOKUP(CB$6,'MonteCarlo Policy Paths'!$N$2:$S$31,$B160+1,FALSE)</f>
        <v>83.604044111934414</v>
      </c>
      <c r="CC160" s="21">
        <f>VLOOKUP(CC$6,'MonteCarlo Policy Paths'!$N$2:$S$31,$B160+1,FALSE)</f>
        <v>86.018714380110126</v>
      </c>
      <c r="CD160" s="21">
        <f>VLOOKUP(CD$6,'MonteCarlo Policy Paths'!$N$2:$S$31,$B160+1,FALSE)</f>
        <v>88.506196331807388</v>
      </c>
      <c r="CE160" s="21">
        <f>VLOOKUP(CE$6,'MonteCarlo Policy Paths'!$N$2:$S$31,$B160+1,FALSE)</f>
        <v>91.042757806054695</v>
      </c>
      <c r="CF160" s="21">
        <f>VLOOKUP(CF$6,'MonteCarlo Policy Paths'!$N$2:$S$31,$B160+1,FALSE)</f>
        <v>93.687547211990633</v>
      </c>
      <c r="CG160" s="21">
        <f>VLOOKUP(CG$6,'MonteCarlo Policy Paths'!$N$2:$S$31,$B160+1,FALSE)</f>
        <v>96.373095170621937</v>
      </c>
      <c r="CH160" s="21">
        <f>VLOOKUP(CH$6,'MonteCarlo Policy Paths'!$N$2:$S$31,$B160+1,FALSE)</f>
        <v>99.112987273548597</v>
      </c>
      <c r="CI160" s="21">
        <f>VLOOKUP(CI$6,'MonteCarlo Policy Paths'!$N$2:$S$31,$B160+1,FALSE)</f>
        <v>101.92614153054797</v>
      </c>
      <c r="CJ160" s="21">
        <f>VLOOKUP(CJ$6,'MonteCarlo Policy Paths'!$N$2:$S$31,$B160+1,FALSE)</f>
        <v>104.82221793361833</v>
      </c>
      <c r="CK160" s="21">
        <f>VLOOKUP(CK$6,'MonteCarlo Policy Paths'!$N$2:$S$31,$B160+1,FALSE)</f>
        <v>107.79595653596101</v>
      </c>
      <c r="CL160" s="21">
        <f>VLOOKUP(CL$6,'MonteCarlo Policy Paths'!$N$2:$S$31,$B160+1,FALSE)</f>
        <v>110.84691133589952</v>
      </c>
      <c r="CM160" s="21">
        <f>VLOOKUP(CM$6,'MonteCarlo Policy Paths'!$N$2:$S$31,$B160+1,FALSE)</f>
        <v>113.96784710075578</v>
      </c>
      <c r="CN160" s="21">
        <f>VLOOKUP(CN$6,'MonteCarlo Policy Paths'!$N$2:$S$31,$B160+1,FALSE)</f>
        <v>117.16284845198182</v>
      </c>
      <c r="CO160" s="164">
        <f>VLOOKUP(CO$6,'MonteCarlo Policy Paths'!$N$2:$S$31,$B160+1,FALSE)</f>
        <v>120.41827982173916</v>
      </c>
      <c r="CQ160" s="163">
        <f>BM160*VLOOKUP(AI$6,'Greenhouse Gas Costs Avoided'!$A$2:$I$32,9,FALSE)</f>
        <v>1.5183602829902079</v>
      </c>
      <c r="CR160" s="21">
        <f>BN160*VLOOKUP(AJ$6,'Greenhouse Gas Costs Avoided'!$A$2:$I$32,9,FALSE)</f>
        <v>1.6672001480120395</v>
      </c>
      <c r="CS160" s="21">
        <f>BO160*VLOOKUP(AK$6,'Greenhouse Gas Costs Avoided'!$A$2:$I$32,9,FALSE)</f>
        <v>1.8303953216936328</v>
      </c>
      <c r="CT160" s="21">
        <f>BP160*VLOOKUP(AL$6,'Greenhouse Gas Costs Avoided'!$A$2:$I$32,9,FALSE)</f>
        <v>2.0091600721673259</v>
      </c>
      <c r="CU160" s="21">
        <f>BQ160*VLOOKUP(AM$6,'Greenhouse Gas Costs Avoided'!$A$2:$I$32,9,FALSE)</f>
        <v>2.2039704688009323</v>
      </c>
      <c r="CV160" s="21">
        <f>BR160*VLOOKUP(AN$6,'Greenhouse Gas Costs Avoided'!$A$2:$I$32,9,FALSE)</f>
        <v>2.4147228209427172</v>
      </c>
      <c r="CW160" s="21">
        <f>BS160*VLOOKUP(AO$6,'Greenhouse Gas Costs Avoided'!$A$2:$I$32,9,FALSE)</f>
        <v>2.6435055074141016</v>
      </c>
      <c r="CX160" s="21">
        <f>BT160*VLOOKUP(AP$6,'Greenhouse Gas Costs Avoided'!$A$2:$I$32,9,FALSE)</f>
        <v>2.8936658050138946</v>
      </c>
      <c r="CY160" s="21">
        <f>BU160*VLOOKUP(AQ$6,'Greenhouse Gas Costs Avoided'!$A$2:$I$32,9,FALSE)</f>
        <v>3.1670094520501597</v>
      </c>
      <c r="CZ160" s="21">
        <f>BV160*VLOOKUP(AR$6,'Greenhouse Gas Costs Avoided'!$A$2:$I$32,9,FALSE)</f>
        <v>3.4696024846318703</v>
      </c>
      <c r="DA160" s="21">
        <f>BW160*VLOOKUP(AS$6,'Greenhouse Gas Costs Avoided'!$A$2:$I$32,9,FALSE)</f>
        <v>3.8016643807416939</v>
      </c>
      <c r="DB160" s="21">
        <f>BX160*VLOOKUP(AT$6,'Greenhouse Gas Costs Avoided'!$A$2:$I$32,9,FALSE)</f>
        <v>4.1657946983243246</v>
      </c>
      <c r="DC160" s="21">
        <f>BY160*VLOOKUP(AU$6,'Greenhouse Gas Costs Avoided'!$A$2:$I$32,9,FALSE)</f>
        <v>4.5654558835919028</v>
      </c>
      <c r="DD160" s="21">
        <f>BZ160*VLOOKUP(AV$6,'Greenhouse Gas Costs Avoided'!$A$2:$I$32,9,FALSE)</f>
        <v>5.0035008741682265</v>
      </c>
      <c r="DE160" s="21">
        <f>CA160*VLOOKUP(AW$6,'Greenhouse Gas Costs Avoided'!$A$2:$I$32,9,FALSE)</f>
        <v>5.1473793563843691</v>
      </c>
      <c r="DF160" s="21">
        <f>CB160*VLOOKUP(AX$6,'Greenhouse Gas Costs Avoided'!$A$2:$I$32,9,FALSE)</f>
        <v>5.2963381923007766</v>
      </c>
      <c r="DG160" s="21">
        <f>CC160*VLOOKUP(AY$6,'Greenhouse Gas Costs Avoided'!$A$2:$I$32,9,FALSE)</f>
        <v>5.4493081891352544</v>
      </c>
      <c r="DH160" s="21">
        <f>CD160*VLOOKUP(AZ$6,'Greenhouse Gas Costs Avoided'!$A$2:$I$32,9,FALSE)</f>
        <v>5.606890825278958</v>
      </c>
      <c r="DI160" s="21">
        <f>CE160*VLOOKUP(BA$6,'Greenhouse Gas Costs Avoided'!$A$2:$I$32,9,FALSE)</f>
        <v>5.7675826620899597</v>
      </c>
      <c r="DJ160" s="21">
        <f>CF160*VLOOKUP(BB$6,'Greenhouse Gas Costs Avoided'!$A$2:$I$32,9,FALSE)</f>
        <v>5.935130766850258</v>
      </c>
      <c r="DK160" s="21">
        <f>CG160*VLOOKUP(BC$6,'Greenhouse Gas Costs Avoided'!$A$2:$I$32,9,FALSE)</f>
        <v>6.1052609366481567</v>
      </c>
      <c r="DL160" s="21">
        <f>CH160*VLOOKUP(BD$6,'Greenhouse Gas Costs Avoided'!$A$2:$I$32,9,FALSE)</f>
        <v>6.2788338222861402</v>
      </c>
      <c r="DM160" s="21">
        <f>CI160*VLOOKUP(BE$6,'Greenhouse Gas Costs Avoided'!$A$2:$I$32,9,FALSE)</f>
        <v>6.4570478846612929</v>
      </c>
      <c r="DN160" s="21">
        <f>CJ160*VLOOKUP(BF$6,'Greenhouse Gas Costs Avoided'!$A$2:$I$32,9,FALSE)</f>
        <v>6.6405150868084322</v>
      </c>
      <c r="DO160" s="21">
        <f>CK160*VLOOKUP(BG$6,'Greenhouse Gas Costs Avoided'!$A$2:$I$32,9,FALSE)</f>
        <v>6.8289022097138705</v>
      </c>
      <c r="DP160" s="21">
        <f>CL160*VLOOKUP(BH$6,'Greenhouse Gas Costs Avoided'!$A$2:$I$32,9,FALSE)</f>
        <v>7.0221809990540507</v>
      </c>
      <c r="DQ160" s="21">
        <f>CM160*VLOOKUP(BI$6,'Greenhouse Gas Costs Avoided'!$A$2:$I$32,9,FALSE)</f>
        <v>7.2198931009350886</v>
      </c>
      <c r="DR160" s="21">
        <f>CN160*VLOOKUP(BJ$6,'Greenhouse Gas Costs Avoided'!$A$2:$I$32,9,FALSE)</f>
        <v>7.4222972772007143</v>
      </c>
      <c r="DS160" s="164">
        <f>CO160*VLOOKUP(BK$6,'Greenhouse Gas Costs Avoided'!$A$2:$I$32,9,FALSE)</f>
        <v>7.6285297110405814</v>
      </c>
    </row>
    <row r="161" spans="1:123" x14ac:dyDescent="0.35">
      <c r="A161" s="174">
        <v>155</v>
      </c>
      <c r="B161" s="12">
        <v>5</v>
      </c>
      <c r="C161" s="175">
        <v>2023</v>
      </c>
      <c r="E161" s="20">
        <v>0</v>
      </c>
      <c r="F161" s="21">
        <v>82.346532180449415</v>
      </c>
      <c r="G161" s="21">
        <v>84.002844861871253</v>
      </c>
      <c r="H161" s="21">
        <v>85.659157543293105</v>
      </c>
      <c r="I161" s="21">
        <v>86.918851036576825</v>
      </c>
      <c r="J161" s="21">
        <v>88.178544529860531</v>
      </c>
      <c r="K161" s="21">
        <v>89.438238023144251</v>
      </c>
      <c r="L161" s="21">
        <v>90.697931516427971</v>
      </c>
      <c r="M161" s="21">
        <v>91.95762500971172</v>
      </c>
      <c r="N161" s="21">
        <v>93.21731850299544</v>
      </c>
      <c r="O161" s="21">
        <v>94.47701199627916</v>
      </c>
      <c r="P161" s="21">
        <v>95.73670548956288</v>
      </c>
      <c r="Q161" s="21">
        <v>96.996398982846586</v>
      </c>
      <c r="R161" s="21">
        <v>99.874634841342697</v>
      </c>
      <c r="S161" s="21">
        <v>101.93553668931256</v>
      </c>
      <c r="T161" s="21">
        <v>104.04258519817796</v>
      </c>
      <c r="U161" s="21">
        <v>106.18472717196582</v>
      </c>
      <c r="V161" s="21">
        <v>108.36780972271322</v>
      </c>
      <c r="W161" s="21">
        <v>110.57648338650839</v>
      </c>
      <c r="X161" s="21">
        <v>112.7694544213079</v>
      </c>
      <c r="Y161" s="21">
        <v>114.98228749612761</v>
      </c>
      <c r="Z161" s="21">
        <v>117.22345778349788</v>
      </c>
      <c r="AA161" s="21">
        <v>119.50474742044912</v>
      </c>
      <c r="AB161" s="21">
        <v>121.83201137782079</v>
      </c>
      <c r="AC161" s="21">
        <v>124.30483685770574</v>
      </c>
      <c r="AD161" s="21">
        <v>126.81952160325447</v>
      </c>
      <c r="AE161" s="21">
        <v>129.37127756316897</v>
      </c>
      <c r="AF161" s="21">
        <v>131.96243899653103</v>
      </c>
      <c r="AG161" s="22">
        <v>135.47056479945655</v>
      </c>
      <c r="AI161" s="20">
        <v>0</v>
      </c>
      <c r="AJ161" s="21">
        <v>5.2166744805659615</v>
      </c>
      <c r="AK161" s="21">
        <v>5.3216023247413169</v>
      </c>
      <c r="AL161" s="21">
        <v>5.4265301689166732</v>
      </c>
      <c r="AM161" s="21">
        <v>5.5063320831654474</v>
      </c>
      <c r="AN161" s="21">
        <v>5.5861339974142208</v>
      </c>
      <c r="AO161" s="21">
        <v>5.665935911662995</v>
      </c>
      <c r="AP161" s="21">
        <v>5.7457378259117702</v>
      </c>
      <c r="AQ161" s="21">
        <v>5.8255397401605462</v>
      </c>
      <c r="AR161" s="21">
        <v>5.9053416544093205</v>
      </c>
      <c r="AS161" s="21">
        <v>5.9851435686580947</v>
      </c>
      <c r="AT161" s="21">
        <v>6.0649454829068699</v>
      </c>
      <c r="AU161" s="21">
        <v>6.1447473971556432</v>
      </c>
      <c r="AV161" s="21">
        <v>6.327084396109818</v>
      </c>
      <c r="AW161" s="21">
        <v>6.4576430704410743</v>
      </c>
      <c r="AX161" s="21">
        <v>6.5911251478821242</v>
      </c>
      <c r="AY161" s="21">
        <v>6.7268304055597685</v>
      </c>
      <c r="AZ161" s="21">
        <v>6.8651292595600424</v>
      </c>
      <c r="BA161" s="21">
        <v>7.0050493173053994</v>
      </c>
      <c r="BB161" s="21">
        <v>7.1439746093722221</v>
      </c>
      <c r="BC161" s="21">
        <v>7.2841581669004034</v>
      </c>
      <c r="BD161" s="21">
        <v>7.426136894299721</v>
      </c>
      <c r="BE161" s="21">
        <v>7.5706571930511553</v>
      </c>
      <c r="BF161" s="21">
        <v>7.7180899770979394</v>
      </c>
      <c r="BG161" s="21">
        <v>7.8747441218959366</v>
      </c>
      <c r="BH161" s="21">
        <v>8.0340500621877027</v>
      </c>
      <c r="BI161" s="21">
        <v>8.1957044736636782</v>
      </c>
      <c r="BJ161" s="21">
        <v>8.3598552322508848</v>
      </c>
      <c r="BK161" s="22">
        <v>8.5820959249206545</v>
      </c>
      <c r="BM161" s="163">
        <f>VLOOKUP(BM$6,'MonteCarlo Policy Paths'!$N$2:$S$31,$B161+1,FALSE)</f>
        <v>24.184299884200797</v>
      </c>
      <c r="BN161" s="21">
        <f>VLOOKUP(BN$6,'MonteCarlo Policy Paths'!$N$2:$S$31,$B161+1,FALSE)</f>
        <v>26.797135120393484</v>
      </c>
      <c r="BO161" s="21">
        <f>VLOOKUP(BO$6,'MonteCarlo Policy Paths'!$N$2:$S$31,$B161+1,FALSE)</f>
        <v>29.690826715826198</v>
      </c>
      <c r="BP161" s="21">
        <f>VLOOKUP(BP$6,'MonteCarlo Policy Paths'!$N$2:$S$31,$B161+1,FALSE)</f>
        <v>32.893001978364566</v>
      </c>
      <c r="BQ161" s="21">
        <f>VLOOKUP(BQ$6,'MonteCarlo Policy Paths'!$N$2:$S$31,$B161+1,FALSE)</f>
        <v>36.420098382625895</v>
      </c>
      <c r="BR161" s="21">
        <f>VLOOKUP(BR$6,'MonteCarlo Policy Paths'!$N$2:$S$31,$B161+1,FALSE)</f>
        <v>40.279471956541457</v>
      </c>
      <c r="BS161" s="21">
        <f>VLOOKUP(BS$6,'MonteCarlo Policy Paths'!$N$2:$S$31,$B161+1,FALSE)</f>
        <v>44.515635375675203</v>
      </c>
      <c r="BT161" s="21">
        <f>VLOOKUP(BT$6,'MonteCarlo Policy Paths'!$N$2:$S$31,$B161+1,FALSE)</f>
        <v>49.196171227791872</v>
      </c>
      <c r="BU161" s="21">
        <f>VLOOKUP(BU$6,'MonteCarlo Policy Paths'!$N$2:$S$31,$B161+1,FALSE)</f>
        <v>54.364766335209197</v>
      </c>
      <c r="BV161" s="21">
        <f>VLOOKUP(BV$6,'MonteCarlo Policy Paths'!$N$2:$S$31,$B161+1,FALSE)</f>
        <v>60.140596575631633</v>
      </c>
      <c r="BW161" s="21">
        <f>VLOOKUP(BW$6,'MonteCarlo Policy Paths'!$N$2:$S$31,$B161+1,FALSE)</f>
        <v>66.545116533046993</v>
      </c>
      <c r="BX161" s="21">
        <f>VLOOKUP(BX$6,'MonteCarlo Policy Paths'!$N$2:$S$31,$B161+1,FALSE)</f>
        <v>73.642612105771832</v>
      </c>
      <c r="BY161" s="21">
        <f>VLOOKUP(BY$6,'MonteCarlo Policy Paths'!$N$2:$S$31,$B161+1,FALSE)</f>
        <v>81.515240678665066</v>
      </c>
      <c r="BZ161" s="21">
        <f>VLOOKUP(BZ$6,'MonteCarlo Policy Paths'!$N$2:$S$31,$B161+1,FALSE)</f>
        <v>90.237354922369406</v>
      </c>
      <c r="CA161" s="21">
        <f>VLOOKUP(CA$6,'MonteCarlo Policy Paths'!$N$2:$S$31,$B161+1,FALSE)</f>
        <v>92.736092415362535</v>
      </c>
      <c r="CB161" s="21">
        <f>VLOOKUP(CB$6,'MonteCarlo Policy Paths'!$N$2:$S$31,$B161+1,FALSE)</f>
        <v>95.321073906264047</v>
      </c>
      <c r="CC161" s="21">
        <f>VLOOKUP(CC$6,'MonteCarlo Policy Paths'!$N$2:$S$31,$B161+1,FALSE)</f>
        <v>97.972807459231774</v>
      </c>
      <c r="CD161" s="21">
        <f>VLOOKUP(CD$6,'MonteCarlo Policy Paths'!$N$2:$S$31,$B161+1,FALSE)</f>
        <v>100.70188743091984</v>
      </c>
      <c r="CE161" s="21">
        <f>VLOOKUP(CE$6,'MonteCarlo Policy Paths'!$N$2:$S$31,$B161+1,FALSE)</f>
        <v>103.48109827693068</v>
      </c>
      <c r="CF161" s="21">
        <f>VLOOKUP(CF$6,'MonteCarlo Policy Paths'!$N$2:$S$31,$B161+1,FALSE)</f>
        <v>106.37744326160868</v>
      </c>
      <c r="CG161" s="21">
        <f>VLOOKUP(CG$6,'MonteCarlo Policy Paths'!$N$2:$S$31,$B161+1,FALSE)</f>
        <v>109.31402956265458</v>
      </c>
      <c r="CH161" s="21">
        <f>VLOOKUP(CH$6,'MonteCarlo Policy Paths'!$N$2:$S$31,$B161+1,FALSE)</f>
        <v>112.30612514839871</v>
      </c>
      <c r="CI161" s="21">
        <f>VLOOKUP(CI$6,'MonteCarlo Policy Paths'!$N$2:$S$31,$B161+1,FALSE)</f>
        <v>115.37497116076017</v>
      </c>
      <c r="CJ161" s="21">
        <f>VLOOKUP(CJ$6,'MonteCarlo Policy Paths'!$N$2:$S$31,$B161+1,FALSE)</f>
        <v>118.53125256657755</v>
      </c>
      <c r="CK161" s="21">
        <f>VLOOKUP(CK$6,'MonteCarlo Policy Paths'!$N$2:$S$31,$B161+1,FALSE)</f>
        <v>121.76875646902944</v>
      </c>
      <c r="CL161" s="21">
        <f>VLOOKUP(CL$6,'MonteCarlo Policy Paths'!$N$2:$S$31,$B161+1,FALSE)</f>
        <v>125.08672773594304</v>
      </c>
      <c r="CM161" s="21">
        <f>VLOOKUP(CM$6,'MonteCarlo Policy Paths'!$N$2:$S$31,$B161+1,FALSE)</f>
        <v>128.47676069968128</v>
      </c>
      <c r="CN161" s="21">
        <f>VLOOKUP(CN$6,'MonteCarlo Policy Paths'!$N$2:$S$31,$B161+1,FALSE)</f>
        <v>131.94323193005201</v>
      </c>
      <c r="CO161" s="164">
        <f>VLOOKUP(CO$6,'MonteCarlo Policy Paths'!$N$2:$S$31,$B161+1,FALSE)</f>
        <v>135.47056479945655</v>
      </c>
      <c r="CQ161" s="163">
        <f>BM161*VLOOKUP(AI$6,'Greenhouse Gas Costs Avoided'!$A$2:$I$32,9,FALSE)</f>
        <v>1.5320817610121258</v>
      </c>
      <c r="CR161" s="21">
        <f>BN161*VLOOKUP(AJ$6,'Greenhouse Gas Costs Avoided'!$A$2:$I$32,9,FALSE)</f>
        <v>1.6976055607114411</v>
      </c>
      <c r="CS161" s="21">
        <f>BO161*VLOOKUP(AK$6,'Greenhouse Gas Costs Avoided'!$A$2:$I$32,9,FALSE)</f>
        <v>1.8809216846672472</v>
      </c>
      <c r="CT161" s="21">
        <f>BP161*VLOOKUP(AL$6,'Greenhouse Gas Costs Avoided'!$A$2:$I$32,9,FALSE)</f>
        <v>2.0837803301021003</v>
      </c>
      <c r="CU161" s="21">
        <f>BQ161*VLOOKUP(AM$6,'Greenhouse Gas Costs Avoided'!$A$2:$I$32,9,FALSE)</f>
        <v>2.3072228153580183</v>
      </c>
      <c r="CV161" s="21">
        <f>BR161*VLOOKUP(AN$6,'Greenhouse Gas Costs Avoided'!$A$2:$I$32,9,FALSE)</f>
        <v>2.5517151467399573</v>
      </c>
      <c r="CW161" s="21">
        <f>BS161*VLOOKUP(AO$6,'Greenhouse Gas Costs Avoided'!$A$2:$I$32,9,FALSE)</f>
        <v>2.8200772139570236</v>
      </c>
      <c r="CX161" s="21">
        <f>BT161*VLOOKUP(AP$6,'Greenhouse Gas Costs Avoided'!$A$2:$I$32,9,FALSE)</f>
        <v>3.1165903917263735</v>
      </c>
      <c r="CY161" s="21">
        <f>BU161*VLOOKUP(AQ$6,'Greenhouse Gas Costs Avoided'!$A$2:$I$32,9,FALSE)</f>
        <v>3.444022251736667</v>
      </c>
      <c r="CZ161" s="21">
        <f>BV161*VLOOKUP(AR$6,'Greenhouse Gas Costs Avoided'!$A$2:$I$32,9,FALSE)</f>
        <v>3.8099226171979153</v>
      </c>
      <c r="DA161" s="21">
        <f>BW161*VLOOKUP(AS$6,'Greenhouse Gas Costs Avoided'!$A$2:$I$32,9,FALSE)</f>
        <v>4.2156506416508543</v>
      </c>
      <c r="DB161" s="21">
        <f>BX161*VLOOKUP(AT$6,'Greenhouse Gas Costs Avoided'!$A$2:$I$32,9,FALSE)</f>
        <v>4.6652788536686769</v>
      </c>
      <c r="DC161" s="21">
        <f>BY161*VLOOKUP(AU$6,'Greenhouse Gas Costs Avoided'!$A$2:$I$32,9,FALSE)</f>
        <v>5.1640119451993618</v>
      </c>
      <c r="DD161" s="21">
        <f>BZ161*VLOOKUP(AV$6,'Greenhouse Gas Costs Avoided'!$A$2:$I$32,9,FALSE)</f>
        <v>5.7165601774917221</v>
      </c>
      <c r="DE161" s="21">
        <f>CA161*VLOOKUP(AW$6,'Greenhouse Gas Costs Avoided'!$A$2:$I$32,9,FALSE)</f>
        <v>5.8748558551380645</v>
      </c>
      <c r="DF161" s="21">
        <f>CB161*VLOOKUP(AX$6,'Greenhouse Gas Costs Avoided'!$A$2:$I$32,9,FALSE)</f>
        <v>6.0386151127443357</v>
      </c>
      <c r="DG161" s="21">
        <f>CC161*VLOOKUP(AY$6,'Greenhouse Gas Costs Avoided'!$A$2:$I$32,9,FALSE)</f>
        <v>6.2066031310462346</v>
      </c>
      <c r="DH161" s="21">
        <f>CD161*VLOOKUP(AZ$6,'Greenhouse Gas Costs Avoided'!$A$2:$I$32,9,FALSE)</f>
        <v>6.3794910653253769</v>
      </c>
      <c r="DI161" s="21">
        <f>CE161*VLOOKUP(BA$6,'Greenhouse Gas Costs Avoided'!$A$2:$I$32,9,FALSE)</f>
        <v>6.5555548036832505</v>
      </c>
      <c r="DJ161" s="21">
        <f>CF161*VLOOKUP(BB$6,'Greenhouse Gas Costs Avoided'!$A$2:$I$32,9,FALSE)</f>
        <v>6.7390390205459019</v>
      </c>
      <c r="DK161" s="21">
        <f>CG161*VLOOKUP(BC$6,'Greenhouse Gas Costs Avoided'!$A$2:$I$32,9,FALSE)</f>
        <v>6.9250725353887148</v>
      </c>
      <c r="DL161" s="21">
        <f>CH161*VLOOKUP(BD$6,'Greenhouse Gas Costs Avoided'!$A$2:$I$32,9,FALSE)</f>
        <v>7.114622578022705</v>
      </c>
      <c r="DM161" s="21">
        <f>CI161*VLOOKUP(BE$6,'Greenhouse Gas Costs Avoided'!$A$2:$I$32,9,FALSE)</f>
        <v>7.309034780377397</v>
      </c>
      <c r="DN161" s="21">
        <f>CJ161*VLOOKUP(BF$6,'Greenhouse Gas Costs Avoided'!$A$2:$I$32,9,FALSE)</f>
        <v>7.5089860379134308</v>
      </c>
      <c r="DO161" s="21">
        <f>CK161*VLOOKUP(BG$6,'Greenhouse Gas Costs Avoided'!$A$2:$I$32,9,FALSE)</f>
        <v>7.714082761982441</v>
      </c>
      <c r="DP161" s="21">
        <f>CL161*VLOOKUP(BH$6,'Greenhouse Gas Costs Avoided'!$A$2:$I$32,9,FALSE)</f>
        <v>7.9242771147625906</v>
      </c>
      <c r="DQ161" s="21">
        <f>CM161*VLOOKUP(BI$6,'Greenhouse Gas Costs Avoided'!$A$2:$I$32,9,FALSE)</f>
        <v>8.1390365949973802</v>
      </c>
      <c r="DR161" s="21">
        <f>CN161*VLOOKUP(BJ$6,'Greenhouse Gas Costs Avoided'!$A$2:$I$32,9,FALSE)</f>
        <v>8.358638459535694</v>
      </c>
      <c r="DS161" s="164">
        <f>CO161*VLOOKUP(BK$6,'Greenhouse Gas Costs Avoided'!$A$2:$I$32,9,FALSE)</f>
        <v>8.5820959249206545</v>
      </c>
    </row>
    <row r="162" spans="1:123" x14ac:dyDescent="0.35">
      <c r="A162" s="174">
        <v>156</v>
      </c>
      <c r="B162" s="12">
        <v>3</v>
      </c>
      <c r="C162" s="175">
        <v>2023</v>
      </c>
      <c r="E162" s="20">
        <v>0</v>
      </c>
      <c r="F162" s="21">
        <v>82.346532180449415</v>
      </c>
      <c r="G162" s="21">
        <v>84.002844861871253</v>
      </c>
      <c r="H162" s="21">
        <v>85.659157543293105</v>
      </c>
      <c r="I162" s="21">
        <v>86.918851036576825</v>
      </c>
      <c r="J162" s="21">
        <v>88.178544529860531</v>
      </c>
      <c r="K162" s="21">
        <v>89.438238023144251</v>
      </c>
      <c r="L162" s="21">
        <v>90.697931516427971</v>
      </c>
      <c r="M162" s="21">
        <v>91.95762500971172</v>
      </c>
      <c r="N162" s="21">
        <v>93.21731850299544</v>
      </c>
      <c r="O162" s="21">
        <v>94.47701199627916</v>
      </c>
      <c r="P162" s="21">
        <v>95.73670548956288</v>
      </c>
      <c r="Q162" s="21">
        <v>96.996398982846586</v>
      </c>
      <c r="R162" s="21">
        <v>101.49317720655506</v>
      </c>
      <c r="S162" s="21">
        <v>104.21949379267882</v>
      </c>
      <c r="T162" s="21">
        <v>107.03810370059369</v>
      </c>
      <c r="U162" s="21">
        <v>109.92690053835344</v>
      </c>
      <c r="V162" s="21">
        <v>112.89757853003228</v>
      </c>
      <c r="W162" s="21">
        <v>115.91943874780665</v>
      </c>
      <c r="X162" s="21">
        <v>119.06733931122673</v>
      </c>
      <c r="Y162" s="21">
        <v>122.25496395468721</v>
      </c>
      <c r="Z162" s="21">
        <v>125.4992630232488</v>
      </c>
      <c r="AA162" s="21">
        <v>128.82380079097237</v>
      </c>
      <c r="AB162" s="21">
        <v>132.24028719953677</v>
      </c>
      <c r="AC162" s="21">
        <v>135.74155640209787</v>
      </c>
      <c r="AD162" s="21">
        <v>139.32654413598658</v>
      </c>
      <c r="AE162" s="21">
        <v>142.9856742986068</v>
      </c>
      <c r="AF162" s="21">
        <v>146.72361540812219</v>
      </c>
      <c r="AG162" s="22">
        <v>150.52284977717397</v>
      </c>
      <c r="AI162" s="20">
        <v>0</v>
      </c>
      <c r="AJ162" s="21">
        <v>5.2166744805659615</v>
      </c>
      <c r="AK162" s="21">
        <v>5.3216023247413169</v>
      </c>
      <c r="AL162" s="21">
        <v>5.4265301689166732</v>
      </c>
      <c r="AM162" s="21">
        <v>5.5063320831654474</v>
      </c>
      <c r="AN162" s="21">
        <v>5.5861339974142208</v>
      </c>
      <c r="AO162" s="21">
        <v>5.665935911662995</v>
      </c>
      <c r="AP162" s="21">
        <v>5.7457378259117702</v>
      </c>
      <c r="AQ162" s="21">
        <v>5.8255397401605462</v>
      </c>
      <c r="AR162" s="21">
        <v>5.9053416544093205</v>
      </c>
      <c r="AS162" s="21">
        <v>5.9851435686580947</v>
      </c>
      <c r="AT162" s="21">
        <v>6.0649454829068699</v>
      </c>
      <c r="AU162" s="21">
        <v>6.1447473971556432</v>
      </c>
      <c r="AV162" s="21">
        <v>6.4296194808152167</v>
      </c>
      <c r="AW162" s="21">
        <v>6.6023323538917609</v>
      </c>
      <c r="AX162" s="21">
        <v>6.7808920331878957</v>
      </c>
      <c r="AY162" s="21">
        <v>6.9638980729572149</v>
      </c>
      <c r="AZ162" s="21">
        <v>7.1520913053717949</v>
      </c>
      <c r="BA162" s="21">
        <v>7.3435269452765404</v>
      </c>
      <c r="BB162" s="21">
        <v>7.5429472742415475</v>
      </c>
      <c r="BC162" s="21">
        <v>7.744884134129272</v>
      </c>
      <c r="BD162" s="21">
        <v>7.950411333759269</v>
      </c>
      <c r="BE162" s="21">
        <v>8.161021676093501</v>
      </c>
      <c r="BF162" s="21">
        <v>8.3774569890184303</v>
      </c>
      <c r="BG162" s="21">
        <v>8.5992633142510115</v>
      </c>
      <c r="BH162" s="21">
        <v>8.8263732304711304</v>
      </c>
      <c r="BI162" s="21">
        <v>9.05818008905967</v>
      </c>
      <c r="BJ162" s="21">
        <v>9.2949796418706736</v>
      </c>
      <c r="BK162" s="22">
        <v>9.5356621388007277</v>
      </c>
      <c r="BM162" s="163">
        <f>VLOOKUP(BM$6,'MonteCarlo Policy Paths'!$N$2:$S$31,$B162+1,FALSE)</f>
        <v>24.400896901266854</v>
      </c>
      <c r="BN162" s="21">
        <f>VLOOKUP(BN$6,'MonteCarlo Policy Paths'!$N$2:$S$31,$B162+1,FALSE)</f>
        <v>27.277092285564247</v>
      </c>
      <c r="BO162" s="21">
        <f>VLOOKUP(BO$6,'MonteCarlo Policy Paths'!$N$2:$S$31,$B162+1,FALSE)</f>
        <v>30.488398193607274</v>
      </c>
      <c r="BP162" s="21">
        <f>VLOOKUP(BP$6,'MonteCarlo Policy Paths'!$N$2:$S$31,$B162+1,FALSE)</f>
        <v>34.070901710124843</v>
      </c>
      <c r="BQ162" s="21">
        <f>VLOOKUP(BQ$6,'MonteCarlo Policy Paths'!$N$2:$S$31,$B162+1,FALSE)</f>
        <v>38.049962908416198</v>
      </c>
      <c r="BR162" s="21">
        <f>VLOOKUP(BR$6,'MonteCarlo Policy Paths'!$N$2:$S$31,$B162+1,FALSE)</f>
        <v>42.441930627628253</v>
      </c>
      <c r="BS162" s="21">
        <f>VLOOKUP(BS$6,'MonteCarlo Policy Paths'!$N$2:$S$31,$B162+1,FALSE)</f>
        <v>47.302864628556662</v>
      </c>
      <c r="BT162" s="21">
        <f>VLOOKUP(BT$6,'MonteCarlo Policy Paths'!$N$2:$S$31,$B162+1,FALSE)</f>
        <v>52.715092471952183</v>
      </c>
      <c r="BU162" s="21">
        <f>VLOOKUP(BU$6,'MonteCarlo Policy Paths'!$N$2:$S$31,$B162+1,FALSE)</f>
        <v>58.737483764437521</v>
      </c>
      <c r="BV162" s="21">
        <f>VLOOKUP(BV$6,'MonteCarlo Policy Paths'!$N$2:$S$31,$B162+1,FALSE)</f>
        <v>65.512636340122413</v>
      </c>
      <c r="BW162" s="21">
        <f>VLOOKUP(BW$6,'MonteCarlo Policy Paths'!$N$2:$S$31,$B162+1,FALSE)</f>
        <v>73.079994851258945</v>
      </c>
      <c r="BX162" s="21">
        <f>VLOOKUP(BX$6,'MonteCarlo Policy Paths'!$N$2:$S$31,$B162+1,FALSE)</f>
        <v>81.527096411801594</v>
      </c>
      <c r="BY162" s="21">
        <f>VLOOKUP(BY$6,'MonteCarlo Policy Paths'!$N$2:$S$31,$B162+1,FALSE)</f>
        <v>90.963600198236662</v>
      </c>
      <c r="BZ162" s="21">
        <f>VLOOKUP(BZ$6,'MonteCarlo Policy Paths'!$N$2:$S$31,$B162+1,FALSE)</f>
        <v>101.49317720655506</v>
      </c>
      <c r="CA162" s="21">
        <f>VLOOKUP(CA$6,'MonteCarlo Policy Paths'!$N$2:$S$31,$B162+1,FALSE)</f>
        <v>104.21949379267882</v>
      </c>
      <c r="CB162" s="21">
        <f>VLOOKUP(CB$6,'MonteCarlo Policy Paths'!$N$2:$S$31,$B162+1,FALSE)</f>
        <v>107.03810370059369</v>
      </c>
      <c r="CC162" s="21">
        <f>VLOOKUP(CC$6,'MonteCarlo Policy Paths'!$N$2:$S$31,$B162+1,FALSE)</f>
        <v>109.92690053835344</v>
      </c>
      <c r="CD162" s="21">
        <f>VLOOKUP(CD$6,'MonteCarlo Policy Paths'!$N$2:$S$31,$B162+1,FALSE)</f>
        <v>112.89757853003228</v>
      </c>
      <c r="CE162" s="21">
        <f>VLOOKUP(CE$6,'MonteCarlo Policy Paths'!$N$2:$S$31,$B162+1,FALSE)</f>
        <v>115.91943874780665</v>
      </c>
      <c r="CF162" s="21">
        <f>VLOOKUP(CF$6,'MonteCarlo Policy Paths'!$N$2:$S$31,$B162+1,FALSE)</f>
        <v>119.06733931122673</v>
      </c>
      <c r="CG162" s="21">
        <f>VLOOKUP(CG$6,'MonteCarlo Policy Paths'!$N$2:$S$31,$B162+1,FALSE)</f>
        <v>122.25496395468721</v>
      </c>
      <c r="CH162" s="21">
        <f>VLOOKUP(CH$6,'MonteCarlo Policy Paths'!$N$2:$S$31,$B162+1,FALSE)</f>
        <v>125.4992630232488</v>
      </c>
      <c r="CI162" s="21">
        <f>VLOOKUP(CI$6,'MonteCarlo Policy Paths'!$N$2:$S$31,$B162+1,FALSE)</f>
        <v>128.82380079097237</v>
      </c>
      <c r="CJ162" s="21">
        <f>VLOOKUP(CJ$6,'MonteCarlo Policy Paths'!$N$2:$S$31,$B162+1,FALSE)</f>
        <v>132.24028719953677</v>
      </c>
      <c r="CK162" s="21">
        <f>VLOOKUP(CK$6,'MonteCarlo Policy Paths'!$N$2:$S$31,$B162+1,FALSE)</f>
        <v>135.74155640209787</v>
      </c>
      <c r="CL162" s="21">
        <f>VLOOKUP(CL$6,'MonteCarlo Policy Paths'!$N$2:$S$31,$B162+1,FALSE)</f>
        <v>139.32654413598658</v>
      </c>
      <c r="CM162" s="21">
        <f>VLOOKUP(CM$6,'MonteCarlo Policy Paths'!$N$2:$S$31,$B162+1,FALSE)</f>
        <v>142.9856742986068</v>
      </c>
      <c r="CN162" s="21">
        <f>VLOOKUP(CN$6,'MonteCarlo Policy Paths'!$N$2:$S$31,$B162+1,FALSE)</f>
        <v>146.72361540812219</v>
      </c>
      <c r="CO162" s="164">
        <f>VLOOKUP(CO$6,'MonteCarlo Policy Paths'!$N$2:$S$31,$B162+1,FALSE)</f>
        <v>150.52284977717397</v>
      </c>
      <c r="CQ162" s="163">
        <f>BM162*VLOOKUP(AI$6,'Greenhouse Gas Costs Avoided'!$A$2:$I$32,9,FALSE)</f>
        <v>1.5458032390340439</v>
      </c>
      <c r="CR162" s="21">
        <f>BN162*VLOOKUP(AJ$6,'Greenhouse Gas Costs Avoided'!$A$2:$I$32,9,FALSE)</f>
        <v>1.7280109734108424</v>
      </c>
      <c r="CS162" s="21">
        <f>BO162*VLOOKUP(AK$6,'Greenhouse Gas Costs Avoided'!$A$2:$I$32,9,FALSE)</f>
        <v>1.9314480476408618</v>
      </c>
      <c r="CT162" s="21">
        <f>BP162*VLOOKUP(AL$6,'Greenhouse Gas Costs Avoided'!$A$2:$I$32,9,FALSE)</f>
        <v>2.1584005880368746</v>
      </c>
      <c r="CU162" s="21">
        <f>BQ162*VLOOKUP(AM$6,'Greenhouse Gas Costs Avoided'!$A$2:$I$32,9,FALSE)</f>
        <v>2.4104751619151044</v>
      </c>
      <c r="CV162" s="21">
        <f>BR162*VLOOKUP(AN$6,'Greenhouse Gas Costs Avoided'!$A$2:$I$32,9,FALSE)</f>
        <v>2.6887074725371978</v>
      </c>
      <c r="CW162" s="21">
        <f>BS162*VLOOKUP(AO$6,'Greenhouse Gas Costs Avoided'!$A$2:$I$32,9,FALSE)</f>
        <v>2.996648920499946</v>
      </c>
      <c r="CX162" s="21">
        <f>BT162*VLOOKUP(AP$6,'Greenhouse Gas Costs Avoided'!$A$2:$I$32,9,FALSE)</f>
        <v>3.339514978438852</v>
      </c>
      <c r="CY162" s="21">
        <f>BU162*VLOOKUP(AQ$6,'Greenhouse Gas Costs Avoided'!$A$2:$I$32,9,FALSE)</f>
        <v>3.7210350514231747</v>
      </c>
      <c r="CZ162" s="21">
        <f>BV162*VLOOKUP(AR$6,'Greenhouse Gas Costs Avoided'!$A$2:$I$32,9,FALSE)</f>
        <v>4.1502427497639598</v>
      </c>
      <c r="DA162" s="21">
        <f>BW162*VLOOKUP(AS$6,'Greenhouse Gas Costs Avoided'!$A$2:$I$32,9,FALSE)</f>
        <v>4.6296369025600148</v>
      </c>
      <c r="DB162" s="21">
        <f>BX162*VLOOKUP(AT$6,'Greenhouse Gas Costs Avoided'!$A$2:$I$32,9,FALSE)</f>
        <v>5.1647630090130283</v>
      </c>
      <c r="DC162" s="21">
        <f>BY162*VLOOKUP(AU$6,'Greenhouse Gas Costs Avoided'!$A$2:$I$32,9,FALSE)</f>
        <v>5.7625680068068199</v>
      </c>
      <c r="DD162" s="21">
        <f>BZ162*VLOOKUP(AV$6,'Greenhouse Gas Costs Avoided'!$A$2:$I$32,9,FALSE)</f>
        <v>6.4296194808152167</v>
      </c>
      <c r="DE162" s="21">
        <f>CA162*VLOOKUP(AW$6,'Greenhouse Gas Costs Avoided'!$A$2:$I$32,9,FALSE)</f>
        <v>6.6023323538917609</v>
      </c>
      <c r="DF162" s="21">
        <f>CB162*VLOOKUP(AX$6,'Greenhouse Gas Costs Avoided'!$A$2:$I$32,9,FALSE)</f>
        <v>6.7808920331878957</v>
      </c>
      <c r="DG162" s="21">
        <f>CC162*VLOOKUP(AY$6,'Greenhouse Gas Costs Avoided'!$A$2:$I$32,9,FALSE)</f>
        <v>6.9638980729572149</v>
      </c>
      <c r="DH162" s="21">
        <f>CD162*VLOOKUP(AZ$6,'Greenhouse Gas Costs Avoided'!$A$2:$I$32,9,FALSE)</f>
        <v>7.1520913053717949</v>
      </c>
      <c r="DI162" s="21">
        <f>CE162*VLOOKUP(BA$6,'Greenhouse Gas Costs Avoided'!$A$2:$I$32,9,FALSE)</f>
        <v>7.3435269452765404</v>
      </c>
      <c r="DJ162" s="21">
        <f>CF162*VLOOKUP(BB$6,'Greenhouse Gas Costs Avoided'!$A$2:$I$32,9,FALSE)</f>
        <v>7.5429472742415475</v>
      </c>
      <c r="DK162" s="21">
        <f>CG162*VLOOKUP(BC$6,'Greenhouse Gas Costs Avoided'!$A$2:$I$32,9,FALSE)</f>
        <v>7.744884134129272</v>
      </c>
      <c r="DL162" s="21">
        <f>CH162*VLOOKUP(BD$6,'Greenhouse Gas Costs Avoided'!$A$2:$I$32,9,FALSE)</f>
        <v>7.950411333759269</v>
      </c>
      <c r="DM162" s="21">
        <f>CI162*VLOOKUP(BE$6,'Greenhouse Gas Costs Avoided'!$A$2:$I$32,9,FALSE)</f>
        <v>8.161021676093501</v>
      </c>
      <c r="DN162" s="21">
        <f>CJ162*VLOOKUP(BF$6,'Greenhouse Gas Costs Avoided'!$A$2:$I$32,9,FALSE)</f>
        <v>8.3774569890184303</v>
      </c>
      <c r="DO162" s="21">
        <f>CK162*VLOOKUP(BG$6,'Greenhouse Gas Costs Avoided'!$A$2:$I$32,9,FALSE)</f>
        <v>8.5992633142510115</v>
      </c>
      <c r="DP162" s="21">
        <f>CL162*VLOOKUP(BH$6,'Greenhouse Gas Costs Avoided'!$A$2:$I$32,9,FALSE)</f>
        <v>8.8263732304711304</v>
      </c>
      <c r="DQ162" s="21">
        <f>CM162*VLOOKUP(BI$6,'Greenhouse Gas Costs Avoided'!$A$2:$I$32,9,FALSE)</f>
        <v>9.05818008905967</v>
      </c>
      <c r="DR162" s="21">
        <f>CN162*VLOOKUP(BJ$6,'Greenhouse Gas Costs Avoided'!$A$2:$I$32,9,FALSE)</f>
        <v>9.2949796418706736</v>
      </c>
      <c r="DS162" s="164">
        <f>CO162*VLOOKUP(BK$6,'Greenhouse Gas Costs Avoided'!$A$2:$I$32,9,FALSE)</f>
        <v>9.5356621388007277</v>
      </c>
    </row>
    <row r="163" spans="1:123" x14ac:dyDescent="0.35">
      <c r="A163" s="174">
        <v>157</v>
      </c>
      <c r="B163" s="12">
        <v>1</v>
      </c>
      <c r="C163" s="175">
        <v>2023</v>
      </c>
      <c r="E163" s="20">
        <v>0</v>
      </c>
      <c r="F163" s="21">
        <v>82.346532180449415</v>
      </c>
      <c r="G163" s="21">
        <v>84.002844861871253</v>
      </c>
      <c r="H163" s="21">
        <v>85.659157543293105</v>
      </c>
      <c r="I163" s="21">
        <v>86.918851036576825</v>
      </c>
      <c r="J163" s="21">
        <v>88.178544529860531</v>
      </c>
      <c r="K163" s="21">
        <v>89.438238023144251</v>
      </c>
      <c r="L163" s="21">
        <v>90.697931516427971</v>
      </c>
      <c r="M163" s="21">
        <v>91.95762500971172</v>
      </c>
      <c r="N163" s="21">
        <v>93.21731850299544</v>
      </c>
      <c r="O163" s="21">
        <v>94.47701199627916</v>
      </c>
      <c r="P163" s="21">
        <v>95.73670548956288</v>
      </c>
      <c r="Q163" s="21">
        <v>96.996398982846586</v>
      </c>
      <c r="R163" s="21">
        <v>98.25609247613032</v>
      </c>
      <c r="S163" s="21">
        <v>99.65157958594628</v>
      </c>
      <c r="T163" s="21">
        <v>101.04706669576224</v>
      </c>
      <c r="U163" s="21">
        <v>102.4425538055782</v>
      </c>
      <c r="V163" s="21">
        <v>103.83804091539416</v>
      </c>
      <c r="W163" s="21">
        <v>105.23352802521011</v>
      </c>
      <c r="X163" s="21">
        <v>106.47156953138905</v>
      </c>
      <c r="Y163" s="21">
        <v>107.709611037568</v>
      </c>
      <c r="Z163" s="21">
        <v>108.94765254374694</v>
      </c>
      <c r="AA163" s="21">
        <v>110.18569404992589</v>
      </c>
      <c r="AB163" s="21">
        <v>111.42373555610482</v>
      </c>
      <c r="AC163" s="21">
        <v>112.86811731331359</v>
      </c>
      <c r="AD163" s="21">
        <v>114.31249907052236</v>
      </c>
      <c r="AE163" s="21">
        <v>115.75688082773114</v>
      </c>
      <c r="AF163" s="21">
        <v>117.20126258493991</v>
      </c>
      <c r="AG163" s="22">
        <v>118.64564434214866</v>
      </c>
      <c r="AI163" s="20">
        <v>0</v>
      </c>
      <c r="AJ163" s="21">
        <v>5.2166744805659615</v>
      </c>
      <c r="AK163" s="21">
        <v>5.3216023247413169</v>
      </c>
      <c r="AL163" s="21">
        <v>5.4265301689166732</v>
      </c>
      <c r="AM163" s="21">
        <v>5.5063320831654474</v>
      </c>
      <c r="AN163" s="21">
        <v>5.5861339974142208</v>
      </c>
      <c r="AO163" s="21">
        <v>5.665935911662995</v>
      </c>
      <c r="AP163" s="21">
        <v>5.7457378259117702</v>
      </c>
      <c r="AQ163" s="21">
        <v>5.8255397401605462</v>
      </c>
      <c r="AR163" s="21">
        <v>5.9053416544093205</v>
      </c>
      <c r="AS163" s="21">
        <v>5.9851435686580947</v>
      </c>
      <c r="AT163" s="21">
        <v>6.0649454829068699</v>
      </c>
      <c r="AU163" s="21">
        <v>6.1447473971556432</v>
      </c>
      <c r="AV163" s="21">
        <v>6.2245493114044184</v>
      </c>
      <c r="AW163" s="21">
        <v>6.312953786990386</v>
      </c>
      <c r="AX163" s="21">
        <v>6.4013582625763545</v>
      </c>
      <c r="AY163" s="21">
        <v>6.4897627381623222</v>
      </c>
      <c r="AZ163" s="21">
        <v>6.5781672137482907</v>
      </c>
      <c r="BA163" s="21">
        <v>6.6665716893342575</v>
      </c>
      <c r="BB163" s="21">
        <v>6.7450019445028957</v>
      </c>
      <c r="BC163" s="21">
        <v>6.8234321996715348</v>
      </c>
      <c r="BD163" s="21">
        <v>6.901862454840173</v>
      </c>
      <c r="BE163" s="21">
        <v>6.9802927100088112</v>
      </c>
      <c r="BF163" s="21">
        <v>7.0587229651774486</v>
      </c>
      <c r="BG163" s="21">
        <v>7.1502249295408609</v>
      </c>
      <c r="BH163" s="21">
        <v>7.2417268939042723</v>
      </c>
      <c r="BI163" s="21">
        <v>7.3332288582676846</v>
      </c>
      <c r="BJ163" s="21">
        <v>7.424730822631096</v>
      </c>
      <c r="BK163" s="22">
        <v>7.5162327869945065</v>
      </c>
      <c r="BM163" s="163">
        <f>VLOOKUP(BM$6,'MonteCarlo Policy Paths'!$N$2:$S$31,$B163+1,FALSE)</f>
        <v>18.946072246720579</v>
      </c>
      <c r="BN163" s="21">
        <f>VLOOKUP(BN$6,'MonteCarlo Policy Paths'!$N$2:$S$31,$B163+1,FALSE)</f>
        <v>19.920985834119051</v>
      </c>
      <c r="BO163" s="21">
        <f>VLOOKUP(BO$6,'MonteCarlo Policy Paths'!$N$2:$S$31,$B163+1,FALSE)</f>
        <v>20.944710352814074</v>
      </c>
      <c r="BP163" s="21">
        <f>VLOOKUP(BP$6,'MonteCarlo Policy Paths'!$N$2:$S$31,$B163+1,FALSE)</f>
        <v>22.017919567056939</v>
      </c>
      <c r="BQ163" s="21">
        <f>VLOOKUP(BQ$6,'MonteCarlo Policy Paths'!$N$2:$S$31,$B163+1,FALSE)</f>
        <v>23.125382269476081</v>
      </c>
      <c r="BR163" s="21">
        <f>VLOOKUP(BR$6,'MonteCarlo Policy Paths'!$N$2:$S$31,$B163+1,FALSE)</f>
        <v>24.222533249319248</v>
      </c>
      <c r="BS163" s="21">
        <f>VLOOKUP(BS$6,'MonteCarlo Policy Paths'!$N$2:$S$31,$B163+1,FALSE)</f>
        <v>25.344600035724898</v>
      </c>
      <c r="BT163" s="21">
        <f>VLOOKUP(BT$6,'MonteCarlo Policy Paths'!$N$2:$S$31,$B163+1,FALSE)</f>
        <v>26.511875533452777</v>
      </c>
      <c r="BU163" s="21">
        <f>VLOOKUP(BU$6,'MonteCarlo Policy Paths'!$N$2:$S$31,$B163+1,FALSE)</f>
        <v>27.727543772426976</v>
      </c>
      <c r="BV163" s="21">
        <f>VLOOKUP(BV$6,'MonteCarlo Policy Paths'!$N$2:$S$31,$B163+1,FALSE)</f>
        <v>29.105872242644537</v>
      </c>
      <c r="BW163" s="21">
        <f>VLOOKUP(BW$6,'MonteCarlo Policy Paths'!$N$2:$S$31,$B163+1,FALSE)</f>
        <v>30.561165854776764</v>
      </c>
      <c r="BX163" s="21">
        <f>VLOOKUP(BX$6,'MonteCarlo Policy Paths'!$N$2:$S$31,$B163+1,FALSE)</f>
        <v>32.089224147515601</v>
      </c>
      <c r="BY163" s="21">
        <f>VLOOKUP(BY$6,'MonteCarlo Policy Paths'!$N$2:$S$31,$B163+1,FALSE)</f>
        <v>33.693685354891386</v>
      </c>
      <c r="BZ163" s="21">
        <f>VLOOKUP(BZ$6,'MonteCarlo Policy Paths'!$N$2:$S$31,$B163+1,FALSE)</f>
        <v>35.378369622635958</v>
      </c>
      <c r="CA163" s="21">
        <f>VLOOKUP(CA$6,'MonteCarlo Policy Paths'!$N$2:$S$31,$B163+1,FALSE)</f>
        <v>37.147288103767757</v>
      </c>
      <c r="CB163" s="21">
        <f>VLOOKUP(CB$6,'MonteCarlo Policy Paths'!$N$2:$S$31,$B163+1,FALSE)</f>
        <v>39.004652508956148</v>
      </c>
      <c r="CC163" s="21">
        <f>VLOOKUP(CC$6,'MonteCarlo Policy Paths'!$N$2:$S$31,$B163+1,FALSE)</f>
        <v>40.954885134403959</v>
      </c>
      <c r="CD163" s="21">
        <f>VLOOKUP(CD$6,'MonteCarlo Policy Paths'!$N$2:$S$31,$B163+1,FALSE)</f>
        <v>43.002629391124159</v>
      </c>
      <c r="CE163" s="21">
        <f>VLOOKUP(CE$6,'MonteCarlo Policy Paths'!$N$2:$S$31,$B163+1,FALSE)</f>
        <v>45.152760860680367</v>
      </c>
      <c r="CF163" s="21">
        <f>VLOOKUP(CF$6,'MonteCarlo Policy Paths'!$N$2:$S$31,$B163+1,FALSE)</f>
        <v>47.410398903714388</v>
      </c>
      <c r="CG163" s="21">
        <f>VLOOKUP(CG$6,'MonteCarlo Policy Paths'!$N$2:$S$31,$B163+1,FALSE)</f>
        <v>49.780918848900107</v>
      </c>
      <c r="CH163" s="21">
        <f>VLOOKUP(CH$6,'MonteCarlo Policy Paths'!$N$2:$S$31,$B163+1,FALSE)</f>
        <v>52.269964791345117</v>
      </c>
      <c r="CI163" s="21">
        <f>VLOOKUP(CI$6,'MonteCarlo Policy Paths'!$N$2:$S$31,$B163+1,FALSE)</f>
        <v>54.883463030912374</v>
      </c>
      <c r="CJ163" s="21">
        <f>VLOOKUP(CJ$6,'MonteCarlo Policy Paths'!$N$2:$S$31,$B163+1,FALSE)</f>
        <v>57.627636182457998</v>
      </c>
      <c r="CK163" s="21">
        <f>VLOOKUP(CK$6,'MonteCarlo Policy Paths'!$N$2:$S$31,$B163+1,FALSE)</f>
        <v>60.509017991580897</v>
      </c>
      <c r="CL163" s="21">
        <f>VLOOKUP(CL$6,'MonteCarlo Policy Paths'!$N$2:$S$31,$B163+1,FALSE)</f>
        <v>63.534468891159946</v>
      </c>
      <c r="CM163" s="21">
        <f>VLOOKUP(CM$6,'MonteCarlo Policy Paths'!$N$2:$S$31,$B163+1,FALSE)</f>
        <v>66.711192335717939</v>
      </c>
      <c r="CN163" s="21">
        <f>VLOOKUP(CN$6,'MonteCarlo Policy Paths'!$N$2:$S$31,$B163+1,FALSE)</f>
        <v>70.04675195250384</v>
      </c>
      <c r="CO163" s="164">
        <f>VLOOKUP(CO$6,'MonteCarlo Policy Paths'!$N$2:$S$31,$B163+1,FALSE)</f>
        <v>73.54908955012904</v>
      </c>
      <c r="CQ163" s="163">
        <f>BM163*VLOOKUP(AI$6,'Greenhouse Gas Costs Avoided'!$A$2:$I$32,9,FALSE)</f>
        <v>1.2002386619007086</v>
      </c>
      <c r="CR163" s="21">
        <f>BN163*VLOOKUP(AJ$6,'Greenhouse Gas Costs Avoided'!$A$2:$I$32,9,FALSE)</f>
        <v>1.2619996941806579</v>
      </c>
      <c r="CS163" s="21">
        <f>BO163*VLOOKUP(AK$6,'Greenhouse Gas Costs Avoided'!$A$2:$I$32,9,FALSE)</f>
        <v>1.3268529118013257</v>
      </c>
      <c r="CT163" s="21">
        <f>BP163*VLOOKUP(AL$6,'Greenhouse Gas Costs Avoided'!$A$2:$I$32,9,FALSE)</f>
        <v>1.3948409979053111</v>
      </c>
      <c r="CU163" s="21">
        <f>BQ163*VLOOKUP(AM$6,'Greenhouse Gas Costs Avoided'!$A$2:$I$32,9,FALSE)</f>
        <v>1.464999051498006</v>
      </c>
      <c r="CV163" s="21">
        <f>BR163*VLOOKUP(AN$6,'Greenhouse Gas Costs Avoided'!$A$2:$I$32,9,FALSE)</f>
        <v>1.5345038547523033</v>
      </c>
      <c r="CW163" s="21">
        <f>BS163*VLOOKUP(AO$6,'Greenhouse Gas Costs Avoided'!$A$2:$I$32,9,FALSE)</f>
        <v>1.6055870809081549</v>
      </c>
      <c r="CX163" s="21">
        <f>BT163*VLOOKUP(AP$6,'Greenhouse Gas Costs Avoided'!$A$2:$I$32,9,FALSE)</f>
        <v>1.6795342908215394</v>
      </c>
      <c r="CY163" s="21">
        <f>BU163*VLOOKUP(AQ$6,'Greenhouse Gas Costs Avoided'!$A$2:$I$32,9,FALSE)</f>
        <v>1.7565471936259263</v>
      </c>
      <c r="CZ163" s="21">
        <f>BV163*VLOOKUP(AR$6,'Greenhouse Gas Costs Avoided'!$A$2:$I$32,9,FALSE)</f>
        <v>1.8438646648785721</v>
      </c>
      <c r="DA163" s="21">
        <f>BW163*VLOOKUP(AS$6,'Greenhouse Gas Costs Avoided'!$A$2:$I$32,9,FALSE)</f>
        <v>1.9360578981225007</v>
      </c>
      <c r="DB163" s="21">
        <f>BX163*VLOOKUP(AT$6,'Greenhouse Gas Costs Avoided'!$A$2:$I$32,9,FALSE)</f>
        <v>2.0328607930286258</v>
      </c>
      <c r="DC163" s="21">
        <f>BY163*VLOOKUP(AU$6,'Greenhouse Gas Costs Avoided'!$A$2:$I$32,9,FALSE)</f>
        <v>2.1345038326800574</v>
      </c>
      <c r="DD163" s="21">
        <f>BZ163*VLOOKUP(AV$6,'Greenhouse Gas Costs Avoided'!$A$2:$I$32,9,FALSE)</f>
        <v>2.2412290243140602</v>
      </c>
      <c r="DE163" s="21">
        <f>CA163*VLOOKUP(AW$6,'Greenhouse Gas Costs Avoided'!$A$2:$I$32,9,FALSE)</f>
        <v>2.3532904755297634</v>
      </c>
      <c r="DF163" s="21">
        <f>CB163*VLOOKUP(AX$6,'Greenhouse Gas Costs Avoided'!$A$2:$I$32,9,FALSE)</f>
        <v>2.4709549993062518</v>
      </c>
      <c r="DG163" s="21">
        <f>CC163*VLOOKUP(AY$6,'Greenhouse Gas Costs Avoided'!$A$2:$I$32,9,FALSE)</f>
        <v>2.5945027492715647</v>
      </c>
      <c r="DH163" s="21">
        <f>CD163*VLOOKUP(AZ$6,'Greenhouse Gas Costs Avoided'!$A$2:$I$32,9,FALSE)</f>
        <v>2.724227886735143</v>
      </c>
      <c r="DI163" s="21">
        <f>CE163*VLOOKUP(BA$6,'Greenhouse Gas Costs Avoided'!$A$2:$I$32,9,FALSE)</f>
        <v>2.8604392810719004</v>
      </c>
      <c r="DJ163" s="21">
        <f>CF163*VLOOKUP(BB$6,'Greenhouse Gas Costs Avoided'!$A$2:$I$32,9,FALSE)</f>
        <v>3.0034612451254952</v>
      </c>
      <c r="DK163" s="21">
        <f>CG163*VLOOKUP(BC$6,'Greenhouse Gas Costs Avoided'!$A$2:$I$32,9,FALSE)</f>
        <v>3.1536343073817701</v>
      </c>
      <c r="DL163" s="21">
        <f>CH163*VLOOKUP(BD$6,'Greenhouse Gas Costs Avoided'!$A$2:$I$32,9,FALSE)</f>
        <v>3.3113160227508591</v>
      </c>
      <c r="DM163" s="21">
        <f>CI163*VLOOKUP(BE$6,'Greenhouse Gas Costs Avoided'!$A$2:$I$32,9,FALSE)</f>
        <v>3.4768818238884021</v>
      </c>
      <c r="DN163" s="21">
        <f>CJ163*VLOOKUP(BF$6,'Greenhouse Gas Costs Avoided'!$A$2:$I$32,9,FALSE)</f>
        <v>3.6507259150828224</v>
      </c>
      <c r="DO163" s="21">
        <f>CK163*VLOOKUP(BG$6,'Greenhouse Gas Costs Avoided'!$A$2:$I$32,9,FALSE)</f>
        <v>3.8332622108369634</v>
      </c>
      <c r="DP163" s="21">
        <f>CL163*VLOOKUP(BH$6,'Greenhouse Gas Costs Avoided'!$A$2:$I$32,9,FALSE)</f>
        <v>4.0249253213788121</v>
      </c>
      <c r="DQ163" s="21">
        <f>CM163*VLOOKUP(BI$6,'Greenhouse Gas Costs Avoided'!$A$2:$I$32,9,FALSE)</f>
        <v>4.2261715874477526</v>
      </c>
      <c r="DR163" s="21">
        <f>CN163*VLOOKUP(BJ$6,'Greenhouse Gas Costs Avoided'!$A$2:$I$32,9,FALSE)</f>
        <v>4.4374801668201398</v>
      </c>
      <c r="DS163" s="164">
        <f>CO163*VLOOKUP(BK$6,'Greenhouse Gas Costs Avoided'!$A$2:$I$32,9,FALSE)</f>
        <v>4.6593541751611474</v>
      </c>
    </row>
    <row r="164" spans="1:123" x14ac:dyDescent="0.35">
      <c r="A164" s="174">
        <v>158</v>
      </c>
      <c r="B164" s="12">
        <v>3</v>
      </c>
      <c r="C164" s="175">
        <v>2023</v>
      </c>
      <c r="E164" s="20">
        <v>0</v>
      </c>
      <c r="F164" s="21">
        <v>82.346532180449415</v>
      </c>
      <c r="G164" s="21">
        <v>84.002844861871253</v>
      </c>
      <c r="H164" s="21">
        <v>85.659157543293105</v>
      </c>
      <c r="I164" s="21">
        <v>86.918851036576825</v>
      </c>
      <c r="J164" s="21">
        <v>88.178544529860531</v>
      </c>
      <c r="K164" s="21">
        <v>89.438238023144251</v>
      </c>
      <c r="L164" s="21">
        <v>90.697931516427971</v>
      </c>
      <c r="M164" s="21">
        <v>91.95762500971172</v>
      </c>
      <c r="N164" s="21">
        <v>93.21731850299544</v>
      </c>
      <c r="O164" s="21">
        <v>94.47701199627916</v>
      </c>
      <c r="P164" s="21">
        <v>95.73670548956288</v>
      </c>
      <c r="Q164" s="21">
        <v>96.996398982846586</v>
      </c>
      <c r="R164" s="21">
        <v>101.49317720655506</v>
      </c>
      <c r="S164" s="21">
        <v>104.21949379267882</v>
      </c>
      <c r="T164" s="21">
        <v>107.03810370059369</v>
      </c>
      <c r="U164" s="21">
        <v>109.92690053835344</v>
      </c>
      <c r="V164" s="21">
        <v>112.89757853003228</v>
      </c>
      <c r="W164" s="21">
        <v>115.91943874780665</v>
      </c>
      <c r="X164" s="21">
        <v>119.06733931122673</v>
      </c>
      <c r="Y164" s="21">
        <v>122.25496395468721</v>
      </c>
      <c r="Z164" s="21">
        <v>125.4992630232488</v>
      </c>
      <c r="AA164" s="21">
        <v>128.82380079097237</v>
      </c>
      <c r="AB164" s="21">
        <v>132.24028719953677</v>
      </c>
      <c r="AC164" s="21">
        <v>135.74155640209787</v>
      </c>
      <c r="AD164" s="21">
        <v>139.32654413598658</v>
      </c>
      <c r="AE164" s="21">
        <v>142.9856742986068</v>
      </c>
      <c r="AF164" s="21">
        <v>146.72361540812219</v>
      </c>
      <c r="AG164" s="22">
        <v>150.52284977717397</v>
      </c>
      <c r="AI164" s="20">
        <v>0</v>
      </c>
      <c r="AJ164" s="21">
        <v>5.2166744805659615</v>
      </c>
      <c r="AK164" s="21">
        <v>5.3216023247413169</v>
      </c>
      <c r="AL164" s="21">
        <v>5.4265301689166732</v>
      </c>
      <c r="AM164" s="21">
        <v>5.5063320831654474</v>
      </c>
      <c r="AN164" s="21">
        <v>5.5861339974142208</v>
      </c>
      <c r="AO164" s="21">
        <v>5.665935911662995</v>
      </c>
      <c r="AP164" s="21">
        <v>5.7457378259117702</v>
      </c>
      <c r="AQ164" s="21">
        <v>5.8255397401605462</v>
      </c>
      <c r="AR164" s="21">
        <v>5.9053416544093205</v>
      </c>
      <c r="AS164" s="21">
        <v>5.9851435686580947</v>
      </c>
      <c r="AT164" s="21">
        <v>6.0649454829068699</v>
      </c>
      <c r="AU164" s="21">
        <v>6.1447473971556432</v>
      </c>
      <c r="AV164" s="21">
        <v>6.4296194808152167</v>
      </c>
      <c r="AW164" s="21">
        <v>6.6023323538917609</v>
      </c>
      <c r="AX164" s="21">
        <v>6.7808920331878957</v>
      </c>
      <c r="AY164" s="21">
        <v>6.9638980729572149</v>
      </c>
      <c r="AZ164" s="21">
        <v>7.1520913053717949</v>
      </c>
      <c r="BA164" s="21">
        <v>7.3435269452765404</v>
      </c>
      <c r="BB164" s="21">
        <v>7.5429472742415475</v>
      </c>
      <c r="BC164" s="21">
        <v>7.744884134129272</v>
      </c>
      <c r="BD164" s="21">
        <v>7.950411333759269</v>
      </c>
      <c r="BE164" s="21">
        <v>8.161021676093501</v>
      </c>
      <c r="BF164" s="21">
        <v>8.3774569890184303</v>
      </c>
      <c r="BG164" s="21">
        <v>8.5992633142510115</v>
      </c>
      <c r="BH164" s="21">
        <v>8.8263732304711304</v>
      </c>
      <c r="BI164" s="21">
        <v>9.05818008905967</v>
      </c>
      <c r="BJ164" s="21">
        <v>9.2949796418706736</v>
      </c>
      <c r="BK164" s="22">
        <v>9.5356621388007277</v>
      </c>
      <c r="BM164" s="163">
        <f>VLOOKUP(BM$6,'MonteCarlo Policy Paths'!$N$2:$S$31,$B164+1,FALSE)</f>
        <v>24.400896901266854</v>
      </c>
      <c r="BN164" s="21">
        <f>VLOOKUP(BN$6,'MonteCarlo Policy Paths'!$N$2:$S$31,$B164+1,FALSE)</f>
        <v>27.277092285564247</v>
      </c>
      <c r="BO164" s="21">
        <f>VLOOKUP(BO$6,'MonteCarlo Policy Paths'!$N$2:$S$31,$B164+1,FALSE)</f>
        <v>30.488398193607274</v>
      </c>
      <c r="BP164" s="21">
        <f>VLOOKUP(BP$6,'MonteCarlo Policy Paths'!$N$2:$S$31,$B164+1,FALSE)</f>
        <v>34.070901710124843</v>
      </c>
      <c r="BQ164" s="21">
        <f>VLOOKUP(BQ$6,'MonteCarlo Policy Paths'!$N$2:$S$31,$B164+1,FALSE)</f>
        <v>38.049962908416198</v>
      </c>
      <c r="BR164" s="21">
        <f>VLOOKUP(BR$6,'MonteCarlo Policy Paths'!$N$2:$S$31,$B164+1,FALSE)</f>
        <v>42.441930627628253</v>
      </c>
      <c r="BS164" s="21">
        <f>VLOOKUP(BS$6,'MonteCarlo Policy Paths'!$N$2:$S$31,$B164+1,FALSE)</f>
        <v>47.302864628556662</v>
      </c>
      <c r="BT164" s="21">
        <f>VLOOKUP(BT$6,'MonteCarlo Policy Paths'!$N$2:$S$31,$B164+1,FALSE)</f>
        <v>52.715092471952183</v>
      </c>
      <c r="BU164" s="21">
        <f>VLOOKUP(BU$6,'MonteCarlo Policy Paths'!$N$2:$S$31,$B164+1,FALSE)</f>
        <v>58.737483764437521</v>
      </c>
      <c r="BV164" s="21">
        <f>VLOOKUP(BV$6,'MonteCarlo Policy Paths'!$N$2:$S$31,$B164+1,FALSE)</f>
        <v>65.512636340122413</v>
      </c>
      <c r="BW164" s="21">
        <f>VLOOKUP(BW$6,'MonteCarlo Policy Paths'!$N$2:$S$31,$B164+1,FALSE)</f>
        <v>73.079994851258945</v>
      </c>
      <c r="BX164" s="21">
        <f>VLOOKUP(BX$6,'MonteCarlo Policy Paths'!$N$2:$S$31,$B164+1,FALSE)</f>
        <v>81.527096411801594</v>
      </c>
      <c r="BY164" s="21">
        <f>VLOOKUP(BY$6,'MonteCarlo Policy Paths'!$N$2:$S$31,$B164+1,FALSE)</f>
        <v>90.963600198236662</v>
      </c>
      <c r="BZ164" s="21">
        <f>VLOOKUP(BZ$6,'MonteCarlo Policy Paths'!$N$2:$S$31,$B164+1,FALSE)</f>
        <v>101.49317720655506</v>
      </c>
      <c r="CA164" s="21">
        <f>VLOOKUP(CA$6,'MonteCarlo Policy Paths'!$N$2:$S$31,$B164+1,FALSE)</f>
        <v>104.21949379267882</v>
      </c>
      <c r="CB164" s="21">
        <f>VLOOKUP(CB$6,'MonteCarlo Policy Paths'!$N$2:$S$31,$B164+1,FALSE)</f>
        <v>107.03810370059369</v>
      </c>
      <c r="CC164" s="21">
        <f>VLOOKUP(CC$6,'MonteCarlo Policy Paths'!$N$2:$S$31,$B164+1,FALSE)</f>
        <v>109.92690053835344</v>
      </c>
      <c r="CD164" s="21">
        <f>VLOOKUP(CD$6,'MonteCarlo Policy Paths'!$N$2:$S$31,$B164+1,FALSE)</f>
        <v>112.89757853003228</v>
      </c>
      <c r="CE164" s="21">
        <f>VLOOKUP(CE$6,'MonteCarlo Policy Paths'!$N$2:$S$31,$B164+1,FALSE)</f>
        <v>115.91943874780665</v>
      </c>
      <c r="CF164" s="21">
        <f>VLOOKUP(CF$6,'MonteCarlo Policy Paths'!$N$2:$S$31,$B164+1,FALSE)</f>
        <v>119.06733931122673</v>
      </c>
      <c r="CG164" s="21">
        <f>VLOOKUP(CG$6,'MonteCarlo Policy Paths'!$N$2:$S$31,$B164+1,FALSE)</f>
        <v>122.25496395468721</v>
      </c>
      <c r="CH164" s="21">
        <f>VLOOKUP(CH$6,'MonteCarlo Policy Paths'!$N$2:$S$31,$B164+1,FALSE)</f>
        <v>125.4992630232488</v>
      </c>
      <c r="CI164" s="21">
        <f>VLOOKUP(CI$6,'MonteCarlo Policy Paths'!$N$2:$S$31,$B164+1,FALSE)</f>
        <v>128.82380079097237</v>
      </c>
      <c r="CJ164" s="21">
        <f>VLOOKUP(CJ$6,'MonteCarlo Policy Paths'!$N$2:$S$31,$B164+1,FALSE)</f>
        <v>132.24028719953677</v>
      </c>
      <c r="CK164" s="21">
        <f>VLOOKUP(CK$6,'MonteCarlo Policy Paths'!$N$2:$S$31,$B164+1,FALSE)</f>
        <v>135.74155640209787</v>
      </c>
      <c r="CL164" s="21">
        <f>VLOOKUP(CL$6,'MonteCarlo Policy Paths'!$N$2:$S$31,$B164+1,FALSE)</f>
        <v>139.32654413598658</v>
      </c>
      <c r="CM164" s="21">
        <f>VLOOKUP(CM$6,'MonteCarlo Policy Paths'!$N$2:$S$31,$B164+1,FALSE)</f>
        <v>142.9856742986068</v>
      </c>
      <c r="CN164" s="21">
        <f>VLOOKUP(CN$6,'MonteCarlo Policy Paths'!$N$2:$S$31,$B164+1,FALSE)</f>
        <v>146.72361540812219</v>
      </c>
      <c r="CO164" s="164">
        <f>VLOOKUP(CO$6,'MonteCarlo Policy Paths'!$N$2:$S$31,$B164+1,FALSE)</f>
        <v>150.52284977717397</v>
      </c>
      <c r="CQ164" s="163">
        <f>BM164*VLOOKUP(AI$6,'Greenhouse Gas Costs Avoided'!$A$2:$I$32,9,FALSE)</f>
        <v>1.5458032390340439</v>
      </c>
      <c r="CR164" s="21">
        <f>BN164*VLOOKUP(AJ$6,'Greenhouse Gas Costs Avoided'!$A$2:$I$32,9,FALSE)</f>
        <v>1.7280109734108424</v>
      </c>
      <c r="CS164" s="21">
        <f>BO164*VLOOKUP(AK$6,'Greenhouse Gas Costs Avoided'!$A$2:$I$32,9,FALSE)</f>
        <v>1.9314480476408618</v>
      </c>
      <c r="CT164" s="21">
        <f>BP164*VLOOKUP(AL$6,'Greenhouse Gas Costs Avoided'!$A$2:$I$32,9,FALSE)</f>
        <v>2.1584005880368746</v>
      </c>
      <c r="CU164" s="21">
        <f>BQ164*VLOOKUP(AM$6,'Greenhouse Gas Costs Avoided'!$A$2:$I$32,9,FALSE)</f>
        <v>2.4104751619151044</v>
      </c>
      <c r="CV164" s="21">
        <f>BR164*VLOOKUP(AN$6,'Greenhouse Gas Costs Avoided'!$A$2:$I$32,9,FALSE)</f>
        <v>2.6887074725371978</v>
      </c>
      <c r="CW164" s="21">
        <f>BS164*VLOOKUP(AO$6,'Greenhouse Gas Costs Avoided'!$A$2:$I$32,9,FALSE)</f>
        <v>2.996648920499946</v>
      </c>
      <c r="CX164" s="21">
        <f>BT164*VLOOKUP(AP$6,'Greenhouse Gas Costs Avoided'!$A$2:$I$32,9,FALSE)</f>
        <v>3.339514978438852</v>
      </c>
      <c r="CY164" s="21">
        <f>BU164*VLOOKUP(AQ$6,'Greenhouse Gas Costs Avoided'!$A$2:$I$32,9,FALSE)</f>
        <v>3.7210350514231747</v>
      </c>
      <c r="CZ164" s="21">
        <f>BV164*VLOOKUP(AR$6,'Greenhouse Gas Costs Avoided'!$A$2:$I$32,9,FALSE)</f>
        <v>4.1502427497639598</v>
      </c>
      <c r="DA164" s="21">
        <f>BW164*VLOOKUP(AS$6,'Greenhouse Gas Costs Avoided'!$A$2:$I$32,9,FALSE)</f>
        <v>4.6296369025600148</v>
      </c>
      <c r="DB164" s="21">
        <f>BX164*VLOOKUP(AT$6,'Greenhouse Gas Costs Avoided'!$A$2:$I$32,9,FALSE)</f>
        <v>5.1647630090130283</v>
      </c>
      <c r="DC164" s="21">
        <f>BY164*VLOOKUP(AU$6,'Greenhouse Gas Costs Avoided'!$A$2:$I$32,9,FALSE)</f>
        <v>5.7625680068068199</v>
      </c>
      <c r="DD164" s="21">
        <f>BZ164*VLOOKUP(AV$6,'Greenhouse Gas Costs Avoided'!$A$2:$I$32,9,FALSE)</f>
        <v>6.4296194808152167</v>
      </c>
      <c r="DE164" s="21">
        <f>CA164*VLOOKUP(AW$6,'Greenhouse Gas Costs Avoided'!$A$2:$I$32,9,FALSE)</f>
        <v>6.6023323538917609</v>
      </c>
      <c r="DF164" s="21">
        <f>CB164*VLOOKUP(AX$6,'Greenhouse Gas Costs Avoided'!$A$2:$I$32,9,FALSE)</f>
        <v>6.7808920331878957</v>
      </c>
      <c r="DG164" s="21">
        <f>CC164*VLOOKUP(AY$6,'Greenhouse Gas Costs Avoided'!$A$2:$I$32,9,FALSE)</f>
        <v>6.9638980729572149</v>
      </c>
      <c r="DH164" s="21">
        <f>CD164*VLOOKUP(AZ$6,'Greenhouse Gas Costs Avoided'!$A$2:$I$32,9,FALSE)</f>
        <v>7.1520913053717949</v>
      </c>
      <c r="DI164" s="21">
        <f>CE164*VLOOKUP(BA$6,'Greenhouse Gas Costs Avoided'!$A$2:$I$32,9,FALSE)</f>
        <v>7.3435269452765404</v>
      </c>
      <c r="DJ164" s="21">
        <f>CF164*VLOOKUP(BB$6,'Greenhouse Gas Costs Avoided'!$A$2:$I$32,9,FALSE)</f>
        <v>7.5429472742415475</v>
      </c>
      <c r="DK164" s="21">
        <f>CG164*VLOOKUP(BC$6,'Greenhouse Gas Costs Avoided'!$A$2:$I$32,9,FALSE)</f>
        <v>7.744884134129272</v>
      </c>
      <c r="DL164" s="21">
        <f>CH164*VLOOKUP(BD$6,'Greenhouse Gas Costs Avoided'!$A$2:$I$32,9,FALSE)</f>
        <v>7.950411333759269</v>
      </c>
      <c r="DM164" s="21">
        <f>CI164*VLOOKUP(BE$6,'Greenhouse Gas Costs Avoided'!$A$2:$I$32,9,FALSE)</f>
        <v>8.161021676093501</v>
      </c>
      <c r="DN164" s="21">
        <f>CJ164*VLOOKUP(BF$6,'Greenhouse Gas Costs Avoided'!$A$2:$I$32,9,FALSE)</f>
        <v>8.3774569890184303</v>
      </c>
      <c r="DO164" s="21">
        <f>CK164*VLOOKUP(BG$6,'Greenhouse Gas Costs Avoided'!$A$2:$I$32,9,FALSE)</f>
        <v>8.5992633142510115</v>
      </c>
      <c r="DP164" s="21">
        <f>CL164*VLOOKUP(BH$6,'Greenhouse Gas Costs Avoided'!$A$2:$I$32,9,FALSE)</f>
        <v>8.8263732304711304</v>
      </c>
      <c r="DQ164" s="21">
        <f>CM164*VLOOKUP(BI$6,'Greenhouse Gas Costs Avoided'!$A$2:$I$32,9,FALSE)</f>
        <v>9.05818008905967</v>
      </c>
      <c r="DR164" s="21">
        <f>CN164*VLOOKUP(BJ$6,'Greenhouse Gas Costs Avoided'!$A$2:$I$32,9,FALSE)</f>
        <v>9.2949796418706736</v>
      </c>
      <c r="DS164" s="164">
        <f>CO164*VLOOKUP(BK$6,'Greenhouse Gas Costs Avoided'!$A$2:$I$32,9,FALSE)</f>
        <v>9.5356621388007277</v>
      </c>
    </row>
    <row r="165" spans="1:123" x14ac:dyDescent="0.35">
      <c r="A165" s="174">
        <v>159</v>
      </c>
      <c r="B165" s="12">
        <v>4</v>
      </c>
      <c r="C165" s="175">
        <v>2023</v>
      </c>
      <c r="E165" s="20">
        <v>0</v>
      </c>
      <c r="F165" s="21">
        <v>82.346532180449415</v>
      </c>
      <c r="G165" s="21">
        <v>84.002844861871253</v>
      </c>
      <c r="H165" s="21">
        <v>85.659157543293105</v>
      </c>
      <c r="I165" s="21">
        <v>86.918851036576825</v>
      </c>
      <c r="J165" s="21">
        <v>88.178544529860531</v>
      </c>
      <c r="K165" s="21">
        <v>89.438238023144251</v>
      </c>
      <c r="L165" s="21">
        <v>90.697931516427971</v>
      </c>
      <c r="M165" s="21">
        <v>91.95762500971172</v>
      </c>
      <c r="N165" s="21">
        <v>93.21731850299544</v>
      </c>
      <c r="O165" s="21">
        <v>94.47701199627916</v>
      </c>
      <c r="P165" s="21">
        <v>95.73670548956288</v>
      </c>
      <c r="Q165" s="21">
        <v>96.996398982846586</v>
      </c>
      <c r="R165" s="21">
        <v>98.25609247613032</v>
      </c>
      <c r="S165" s="21">
        <v>99.65157958594628</v>
      </c>
      <c r="T165" s="21">
        <v>101.04706669576224</v>
      </c>
      <c r="U165" s="21">
        <v>102.4425538055782</v>
      </c>
      <c r="V165" s="21">
        <v>103.83804091539416</v>
      </c>
      <c r="W165" s="21">
        <v>105.23352802521011</v>
      </c>
      <c r="X165" s="21">
        <v>106.47156953138905</v>
      </c>
      <c r="Y165" s="21">
        <v>107.709611037568</v>
      </c>
      <c r="Z165" s="21">
        <v>108.94765254374694</v>
      </c>
      <c r="AA165" s="21">
        <v>110.18569404992589</v>
      </c>
      <c r="AB165" s="21">
        <v>111.42373555610482</v>
      </c>
      <c r="AC165" s="21">
        <v>112.86811731331359</v>
      </c>
      <c r="AD165" s="21">
        <v>114.31249907052236</v>
      </c>
      <c r="AE165" s="21">
        <v>115.75688082773114</v>
      </c>
      <c r="AF165" s="21">
        <v>117.20126258493991</v>
      </c>
      <c r="AG165" s="22">
        <v>119.5319620819439</v>
      </c>
      <c r="AI165" s="20">
        <v>0</v>
      </c>
      <c r="AJ165" s="21">
        <v>5.2166744805659615</v>
      </c>
      <c r="AK165" s="21">
        <v>5.3216023247413169</v>
      </c>
      <c r="AL165" s="21">
        <v>5.4265301689166732</v>
      </c>
      <c r="AM165" s="21">
        <v>5.5063320831654474</v>
      </c>
      <c r="AN165" s="21">
        <v>5.5861339974142208</v>
      </c>
      <c r="AO165" s="21">
        <v>5.665935911662995</v>
      </c>
      <c r="AP165" s="21">
        <v>5.7457378259117702</v>
      </c>
      <c r="AQ165" s="21">
        <v>5.8255397401605462</v>
      </c>
      <c r="AR165" s="21">
        <v>5.9053416544093205</v>
      </c>
      <c r="AS165" s="21">
        <v>5.9851435686580947</v>
      </c>
      <c r="AT165" s="21">
        <v>6.0649454829068699</v>
      </c>
      <c r="AU165" s="21">
        <v>6.1447473971556432</v>
      </c>
      <c r="AV165" s="21">
        <v>6.2245493114044184</v>
      </c>
      <c r="AW165" s="21">
        <v>6.312953786990386</v>
      </c>
      <c r="AX165" s="21">
        <v>6.4013582625763545</v>
      </c>
      <c r="AY165" s="21">
        <v>6.4897627381623222</v>
      </c>
      <c r="AZ165" s="21">
        <v>6.5781672137482907</v>
      </c>
      <c r="BA165" s="21">
        <v>6.6665716893342575</v>
      </c>
      <c r="BB165" s="21">
        <v>6.7450019445028957</v>
      </c>
      <c r="BC165" s="21">
        <v>6.8234321996715348</v>
      </c>
      <c r="BD165" s="21">
        <v>6.901862454840173</v>
      </c>
      <c r="BE165" s="21">
        <v>6.9802927100088112</v>
      </c>
      <c r="BF165" s="21">
        <v>7.0587229651774486</v>
      </c>
      <c r="BG165" s="21">
        <v>7.1502249295408609</v>
      </c>
      <c r="BH165" s="21">
        <v>7.2417268939042723</v>
      </c>
      <c r="BI165" s="21">
        <v>7.3332288582676846</v>
      </c>
      <c r="BJ165" s="21">
        <v>7.424730822631096</v>
      </c>
      <c r="BK165" s="22">
        <v>7.5723812490175435</v>
      </c>
      <c r="BM165" s="163">
        <f>VLOOKUP(BM$6,'MonteCarlo Policy Paths'!$N$2:$S$31,$B165+1,FALSE)</f>
        <v>21.456887556927661</v>
      </c>
      <c r="BN165" s="21">
        <f>VLOOKUP(BN$6,'MonteCarlo Policy Paths'!$N$2:$S$31,$B165+1,FALSE)</f>
        <v>23.119081894670884</v>
      </c>
      <c r="BO165" s="21">
        <f>VLOOKUP(BO$6,'MonteCarlo Policy Paths'!$N$2:$S$31,$B165+1,FALSE)</f>
        <v>24.918982795429599</v>
      </c>
      <c r="BP165" s="21">
        <f>VLOOKUP(BP$6,'MonteCarlo Policy Paths'!$N$2:$S$31,$B165+1,FALSE)</f>
        <v>26.866510906830612</v>
      </c>
      <c r="BQ165" s="21">
        <f>VLOOKUP(BQ$6,'MonteCarlo Policy Paths'!$N$2:$S$31,$B165+1,FALSE)</f>
        <v>28.957808063155838</v>
      </c>
      <c r="BR165" s="21">
        <f>VLOOKUP(BR$6,'MonteCarlo Policy Paths'!$N$2:$S$31,$B165+1,FALSE)</f>
        <v>31.169773267386955</v>
      </c>
      <c r="BS165" s="21">
        <f>VLOOKUP(BS$6,'MonteCarlo Policy Paths'!$N$2:$S$31,$B165+1,FALSE)</f>
        <v>33.536503079259326</v>
      </c>
      <c r="BT165" s="21">
        <f>VLOOKUP(BT$6,'MonteCarlo Policy Paths'!$N$2:$S$31,$B165+1,FALSE)</f>
        <v>36.094562758542168</v>
      </c>
      <c r="BU165" s="21">
        <f>VLOOKUP(BU$6,'MonteCarlo Policy Paths'!$N$2:$S$31,$B165+1,FALSE)</f>
        <v>38.859796339203925</v>
      </c>
      <c r="BV165" s="21">
        <f>VLOOKUP(BV$6,'MonteCarlo Policy Paths'!$N$2:$S$31,$B165+1,FALSE)</f>
        <v>41.937214526892696</v>
      </c>
      <c r="BW165" s="21">
        <f>VLOOKUP(BW$6,'MonteCarlo Policy Paths'!$N$2:$S$31,$B165+1,FALSE)</f>
        <v>45.285702034805901</v>
      </c>
      <c r="BX165" s="21">
        <f>VLOOKUP(BX$6,'MonteCarlo Policy Paths'!$N$2:$S$31,$B165+1,FALSE)</f>
        <v>48.923675973628832</v>
      </c>
      <c r="BY165" s="21">
        <f>VLOOKUP(BY$6,'MonteCarlo Policy Paths'!$N$2:$S$31,$B165+1,FALSE)</f>
        <v>52.880283256992421</v>
      </c>
      <c r="BZ165" s="21">
        <f>VLOOKUP(BZ$6,'MonteCarlo Policy Paths'!$N$2:$S$31,$B165+1,FALSE)</f>
        <v>57.179951130409847</v>
      </c>
      <c r="CA165" s="21">
        <f>VLOOKUP(CA$6,'MonteCarlo Policy Paths'!$N$2:$S$31,$B165+1,FALSE)</f>
        <v>59.199989570907007</v>
      </c>
      <c r="CB165" s="21">
        <f>VLOOKUP(CB$6,'MonteCarlo Policy Paths'!$N$2:$S$31,$B165+1,FALSE)</f>
        <v>61.304348310445278</v>
      </c>
      <c r="CC165" s="21">
        <f>VLOOKUP(CC$6,'MonteCarlo Policy Paths'!$N$2:$S$31,$B165+1,FALSE)</f>
        <v>63.486799757257046</v>
      </c>
      <c r="CD165" s="21">
        <f>VLOOKUP(CD$6,'MonteCarlo Policy Paths'!$N$2:$S$31,$B165+1,FALSE)</f>
        <v>65.754412861465767</v>
      </c>
      <c r="CE165" s="21">
        <f>VLOOKUP(CE$6,'MonteCarlo Policy Paths'!$N$2:$S$31,$B165+1,FALSE)</f>
        <v>68.097759333367534</v>
      </c>
      <c r="CF165" s="21">
        <f>VLOOKUP(CF$6,'MonteCarlo Policy Paths'!$N$2:$S$31,$B165+1,FALSE)</f>
        <v>70.548973057852507</v>
      </c>
      <c r="CG165" s="21">
        <f>VLOOKUP(CG$6,'MonteCarlo Policy Paths'!$N$2:$S$31,$B165+1,FALSE)</f>
        <v>73.077007009761019</v>
      </c>
      <c r="CH165" s="21">
        <f>VLOOKUP(CH$6,'MonteCarlo Policy Paths'!$N$2:$S$31,$B165+1,FALSE)</f>
        <v>75.691476032446857</v>
      </c>
      <c r="CI165" s="21">
        <f>VLOOKUP(CI$6,'MonteCarlo Policy Paths'!$N$2:$S$31,$B165+1,FALSE)</f>
        <v>78.404802280730166</v>
      </c>
      <c r="CJ165" s="21">
        <f>VLOOKUP(CJ$6,'MonteCarlo Policy Paths'!$N$2:$S$31,$B165+1,FALSE)</f>
        <v>81.224927058038162</v>
      </c>
      <c r="CK165" s="21">
        <f>VLOOKUP(CK$6,'MonteCarlo Policy Paths'!$N$2:$S$31,$B165+1,FALSE)</f>
        <v>84.152487263770951</v>
      </c>
      <c r="CL165" s="21">
        <f>VLOOKUP(CL$6,'MonteCarlo Policy Paths'!$N$2:$S$31,$B165+1,FALSE)</f>
        <v>87.19069011352974</v>
      </c>
      <c r="CM165" s="21">
        <f>VLOOKUP(CM$6,'MonteCarlo Policy Paths'!$N$2:$S$31,$B165+1,FALSE)</f>
        <v>90.339519718236858</v>
      </c>
      <c r="CN165" s="21">
        <f>VLOOKUP(CN$6,'MonteCarlo Policy Paths'!$N$2:$S$31,$B165+1,FALSE)</f>
        <v>93.604800202242828</v>
      </c>
      <c r="CO165" s="164">
        <f>VLOOKUP(CO$6,'MonteCarlo Policy Paths'!$N$2:$S$31,$B165+1,FALSE)</f>
        <v>96.983684685934094</v>
      </c>
      <c r="CQ165" s="163">
        <f>BM165*VLOOKUP(AI$6,'Greenhouse Gas Costs Avoided'!$A$2:$I$32,9,FALSE)</f>
        <v>1.3592994724454583</v>
      </c>
      <c r="CR165" s="21">
        <f>BN165*VLOOKUP(AJ$6,'Greenhouse Gas Costs Avoided'!$A$2:$I$32,9,FALSE)</f>
        <v>1.4645999210963487</v>
      </c>
      <c r="CS165" s="21">
        <f>BO165*VLOOKUP(AK$6,'Greenhouse Gas Costs Avoided'!$A$2:$I$32,9,FALSE)</f>
        <v>1.5786241167474793</v>
      </c>
      <c r="CT165" s="21">
        <f>BP165*VLOOKUP(AL$6,'Greenhouse Gas Costs Avoided'!$A$2:$I$32,9,FALSE)</f>
        <v>1.7020005350363183</v>
      </c>
      <c r="CU165" s="21">
        <f>BQ165*VLOOKUP(AM$6,'Greenhouse Gas Costs Avoided'!$A$2:$I$32,9,FALSE)</f>
        <v>1.8344847601494692</v>
      </c>
      <c r="CV165" s="21">
        <f>BR165*VLOOKUP(AN$6,'Greenhouse Gas Costs Avoided'!$A$2:$I$32,9,FALSE)</f>
        <v>1.9746133378475101</v>
      </c>
      <c r="CW165" s="21">
        <f>BS165*VLOOKUP(AO$6,'Greenhouse Gas Costs Avoided'!$A$2:$I$32,9,FALSE)</f>
        <v>2.1245462941611284</v>
      </c>
      <c r="CX165" s="21">
        <f>BT165*VLOOKUP(AP$6,'Greenhouse Gas Costs Avoided'!$A$2:$I$32,9,FALSE)</f>
        <v>2.2866000479177169</v>
      </c>
      <c r="CY165" s="21">
        <f>BU165*VLOOKUP(AQ$6,'Greenhouse Gas Costs Avoided'!$A$2:$I$32,9,FALSE)</f>
        <v>2.4617783228380428</v>
      </c>
      <c r="CZ165" s="21">
        <f>BV165*VLOOKUP(AR$6,'Greenhouse Gas Costs Avoided'!$A$2:$I$32,9,FALSE)</f>
        <v>2.6567335747552212</v>
      </c>
      <c r="DA165" s="21">
        <f>BW165*VLOOKUP(AS$6,'Greenhouse Gas Costs Avoided'!$A$2:$I$32,9,FALSE)</f>
        <v>2.8688611394320973</v>
      </c>
      <c r="DB165" s="21">
        <f>BX165*VLOOKUP(AT$6,'Greenhouse Gas Costs Avoided'!$A$2:$I$32,9,FALSE)</f>
        <v>3.099327745676475</v>
      </c>
      <c r="DC165" s="21">
        <f>BY165*VLOOKUP(AU$6,'Greenhouse Gas Costs Avoided'!$A$2:$I$32,9,FALSE)</f>
        <v>3.3499798581359799</v>
      </c>
      <c r="DD165" s="21">
        <f>BZ165*VLOOKUP(AV$6,'Greenhouse Gas Costs Avoided'!$A$2:$I$32,9,FALSE)</f>
        <v>3.6223649492411436</v>
      </c>
      <c r="DE165" s="21">
        <f>CA165*VLOOKUP(AW$6,'Greenhouse Gas Costs Avoided'!$A$2:$I$32,9,FALSE)</f>
        <v>3.7503349159570667</v>
      </c>
      <c r="DF165" s="21">
        <f>CB165*VLOOKUP(AX$6,'Greenhouse Gas Costs Avoided'!$A$2:$I$32,9,FALSE)</f>
        <v>3.8836465958035138</v>
      </c>
      <c r="DG165" s="21">
        <f>CC165*VLOOKUP(AY$6,'Greenhouse Gas Costs Avoided'!$A$2:$I$32,9,FALSE)</f>
        <v>4.0219054692034097</v>
      </c>
      <c r="DH165" s="21">
        <f>CD165*VLOOKUP(AZ$6,'Greenhouse Gas Costs Avoided'!$A$2:$I$32,9,FALSE)</f>
        <v>4.1655593560070496</v>
      </c>
      <c r="DI165" s="21">
        <f>CE165*VLOOKUP(BA$6,'Greenhouse Gas Costs Avoided'!$A$2:$I$32,9,FALSE)</f>
        <v>4.3140109715809301</v>
      </c>
      <c r="DJ165" s="21">
        <f>CF165*VLOOKUP(BB$6,'Greenhouse Gas Costs Avoided'!$A$2:$I$32,9,FALSE)</f>
        <v>4.4692960059878768</v>
      </c>
      <c r="DK165" s="21">
        <f>CG165*VLOOKUP(BC$6,'Greenhouse Gas Costs Avoided'!$A$2:$I$32,9,FALSE)</f>
        <v>4.629447622014963</v>
      </c>
      <c r="DL165" s="21">
        <f>CH165*VLOOKUP(BD$6,'Greenhouse Gas Costs Avoided'!$A$2:$I$32,9,FALSE)</f>
        <v>4.7950749225184994</v>
      </c>
      <c r="DM165" s="21">
        <f>CI165*VLOOKUP(BE$6,'Greenhouse Gas Costs Avoided'!$A$2:$I$32,9,FALSE)</f>
        <v>4.9669648542748472</v>
      </c>
      <c r="DN165" s="21">
        <f>CJ165*VLOOKUP(BF$6,'Greenhouse Gas Costs Avoided'!$A$2:$I$32,9,FALSE)</f>
        <v>5.1456205009456273</v>
      </c>
      <c r="DO165" s="21">
        <f>CK165*VLOOKUP(BG$6,'Greenhouse Gas Costs Avoided'!$A$2:$I$32,9,FALSE)</f>
        <v>5.331082210275417</v>
      </c>
      <c r="DP165" s="21">
        <f>CL165*VLOOKUP(BH$6,'Greenhouse Gas Costs Avoided'!$A$2:$I$32,9,FALSE)</f>
        <v>5.5235531602164318</v>
      </c>
      <c r="DQ165" s="21">
        <f>CM165*VLOOKUP(BI$6,'Greenhouse Gas Costs Avoided'!$A$2:$I$32,9,FALSE)</f>
        <v>5.723032344191421</v>
      </c>
      <c r="DR165" s="21">
        <f>CN165*VLOOKUP(BJ$6,'Greenhouse Gas Costs Avoided'!$A$2:$I$32,9,FALSE)</f>
        <v>5.9298887220104266</v>
      </c>
      <c r="DS165" s="164">
        <f>CO165*VLOOKUP(BK$6,'Greenhouse Gas Costs Avoided'!$A$2:$I$32,9,FALSE)</f>
        <v>6.1439419431008639</v>
      </c>
    </row>
    <row r="166" spans="1:123" x14ac:dyDescent="0.35">
      <c r="A166" s="174">
        <v>160</v>
      </c>
      <c r="B166" s="12">
        <v>4</v>
      </c>
      <c r="C166" s="175">
        <v>2023</v>
      </c>
      <c r="E166" s="20">
        <v>0</v>
      </c>
      <c r="F166" s="21">
        <v>82.346532180449415</v>
      </c>
      <c r="G166" s="21">
        <v>84.002844861871253</v>
      </c>
      <c r="H166" s="21">
        <v>85.659157543293105</v>
      </c>
      <c r="I166" s="21">
        <v>86.918851036576825</v>
      </c>
      <c r="J166" s="21">
        <v>88.178544529860531</v>
      </c>
      <c r="K166" s="21">
        <v>89.438238023144251</v>
      </c>
      <c r="L166" s="21">
        <v>90.697931516427971</v>
      </c>
      <c r="M166" s="21">
        <v>91.95762500971172</v>
      </c>
      <c r="N166" s="21">
        <v>93.21731850299544</v>
      </c>
      <c r="O166" s="21">
        <v>94.47701199627916</v>
      </c>
      <c r="P166" s="21">
        <v>95.73670548956288</v>
      </c>
      <c r="Q166" s="21">
        <v>96.996398982846586</v>
      </c>
      <c r="R166" s="21">
        <v>98.25609247613032</v>
      </c>
      <c r="S166" s="21">
        <v>99.65157958594628</v>
      </c>
      <c r="T166" s="21">
        <v>101.04706669576224</v>
      </c>
      <c r="U166" s="21">
        <v>102.4425538055782</v>
      </c>
      <c r="V166" s="21">
        <v>103.83804091539416</v>
      </c>
      <c r="W166" s="21">
        <v>105.23352802521011</v>
      </c>
      <c r="X166" s="21">
        <v>106.47156953138905</v>
      </c>
      <c r="Y166" s="21">
        <v>107.709611037568</v>
      </c>
      <c r="Z166" s="21">
        <v>108.94765254374694</v>
      </c>
      <c r="AA166" s="21">
        <v>110.18569404992589</v>
      </c>
      <c r="AB166" s="21">
        <v>111.42373555610482</v>
      </c>
      <c r="AC166" s="21">
        <v>112.86811731331359</v>
      </c>
      <c r="AD166" s="21">
        <v>114.31249907052236</v>
      </c>
      <c r="AE166" s="21">
        <v>115.75688082773114</v>
      </c>
      <c r="AF166" s="21">
        <v>117.20126258493991</v>
      </c>
      <c r="AG166" s="22">
        <v>119.5319620819439</v>
      </c>
      <c r="AI166" s="20">
        <v>0</v>
      </c>
      <c r="AJ166" s="21">
        <v>5.2166744805659615</v>
      </c>
      <c r="AK166" s="21">
        <v>5.3216023247413169</v>
      </c>
      <c r="AL166" s="21">
        <v>5.4265301689166732</v>
      </c>
      <c r="AM166" s="21">
        <v>5.5063320831654474</v>
      </c>
      <c r="AN166" s="21">
        <v>5.5861339974142208</v>
      </c>
      <c r="AO166" s="21">
        <v>5.665935911662995</v>
      </c>
      <c r="AP166" s="21">
        <v>5.7457378259117702</v>
      </c>
      <c r="AQ166" s="21">
        <v>5.8255397401605462</v>
      </c>
      <c r="AR166" s="21">
        <v>5.9053416544093205</v>
      </c>
      <c r="AS166" s="21">
        <v>5.9851435686580947</v>
      </c>
      <c r="AT166" s="21">
        <v>6.0649454829068699</v>
      </c>
      <c r="AU166" s="21">
        <v>6.1447473971556432</v>
      </c>
      <c r="AV166" s="21">
        <v>6.2245493114044184</v>
      </c>
      <c r="AW166" s="21">
        <v>6.312953786990386</v>
      </c>
      <c r="AX166" s="21">
        <v>6.4013582625763545</v>
      </c>
      <c r="AY166" s="21">
        <v>6.4897627381623222</v>
      </c>
      <c r="AZ166" s="21">
        <v>6.5781672137482907</v>
      </c>
      <c r="BA166" s="21">
        <v>6.6665716893342575</v>
      </c>
      <c r="BB166" s="21">
        <v>6.7450019445028957</v>
      </c>
      <c r="BC166" s="21">
        <v>6.8234321996715348</v>
      </c>
      <c r="BD166" s="21">
        <v>6.901862454840173</v>
      </c>
      <c r="BE166" s="21">
        <v>6.9802927100088112</v>
      </c>
      <c r="BF166" s="21">
        <v>7.0587229651774486</v>
      </c>
      <c r="BG166" s="21">
        <v>7.1502249295408609</v>
      </c>
      <c r="BH166" s="21">
        <v>7.2417268939042723</v>
      </c>
      <c r="BI166" s="21">
        <v>7.3332288582676846</v>
      </c>
      <c r="BJ166" s="21">
        <v>7.424730822631096</v>
      </c>
      <c r="BK166" s="22">
        <v>7.5723812490175435</v>
      </c>
      <c r="BM166" s="163">
        <f>VLOOKUP(BM$6,'MonteCarlo Policy Paths'!$N$2:$S$31,$B166+1,FALSE)</f>
        <v>21.456887556927661</v>
      </c>
      <c r="BN166" s="21">
        <f>VLOOKUP(BN$6,'MonteCarlo Policy Paths'!$N$2:$S$31,$B166+1,FALSE)</f>
        <v>23.119081894670884</v>
      </c>
      <c r="BO166" s="21">
        <f>VLOOKUP(BO$6,'MonteCarlo Policy Paths'!$N$2:$S$31,$B166+1,FALSE)</f>
        <v>24.918982795429599</v>
      </c>
      <c r="BP166" s="21">
        <f>VLOOKUP(BP$6,'MonteCarlo Policy Paths'!$N$2:$S$31,$B166+1,FALSE)</f>
        <v>26.866510906830612</v>
      </c>
      <c r="BQ166" s="21">
        <f>VLOOKUP(BQ$6,'MonteCarlo Policy Paths'!$N$2:$S$31,$B166+1,FALSE)</f>
        <v>28.957808063155838</v>
      </c>
      <c r="BR166" s="21">
        <f>VLOOKUP(BR$6,'MonteCarlo Policy Paths'!$N$2:$S$31,$B166+1,FALSE)</f>
        <v>31.169773267386955</v>
      </c>
      <c r="BS166" s="21">
        <f>VLOOKUP(BS$6,'MonteCarlo Policy Paths'!$N$2:$S$31,$B166+1,FALSE)</f>
        <v>33.536503079259326</v>
      </c>
      <c r="BT166" s="21">
        <f>VLOOKUP(BT$6,'MonteCarlo Policy Paths'!$N$2:$S$31,$B166+1,FALSE)</f>
        <v>36.094562758542168</v>
      </c>
      <c r="BU166" s="21">
        <f>VLOOKUP(BU$6,'MonteCarlo Policy Paths'!$N$2:$S$31,$B166+1,FALSE)</f>
        <v>38.859796339203925</v>
      </c>
      <c r="BV166" s="21">
        <f>VLOOKUP(BV$6,'MonteCarlo Policy Paths'!$N$2:$S$31,$B166+1,FALSE)</f>
        <v>41.937214526892696</v>
      </c>
      <c r="BW166" s="21">
        <f>VLOOKUP(BW$6,'MonteCarlo Policy Paths'!$N$2:$S$31,$B166+1,FALSE)</f>
        <v>45.285702034805901</v>
      </c>
      <c r="BX166" s="21">
        <f>VLOOKUP(BX$6,'MonteCarlo Policy Paths'!$N$2:$S$31,$B166+1,FALSE)</f>
        <v>48.923675973628832</v>
      </c>
      <c r="BY166" s="21">
        <f>VLOOKUP(BY$6,'MonteCarlo Policy Paths'!$N$2:$S$31,$B166+1,FALSE)</f>
        <v>52.880283256992421</v>
      </c>
      <c r="BZ166" s="21">
        <f>VLOOKUP(BZ$6,'MonteCarlo Policy Paths'!$N$2:$S$31,$B166+1,FALSE)</f>
        <v>57.179951130409847</v>
      </c>
      <c r="CA166" s="21">
        <f>VLOOKUP(CA$6,'MonteCarlo Policy Paths'!$N$2:$S$31,$B166+1,FALSE)</f>
        <v>59.199989570907007</v>
      </c>
      <c r="CB166" s="21">
        <f>VLOOKUP(CB$6,'MonteCarlo Policy Paths'!$N$2:$S$31,$B166+1,FALSE)</f>
        <v>61.304348310445278</v>
      </c>
      <c r="CC166" s="21">
        <f>VLOOKUP(CC$6,'MonteCarlo Policy Paths'!$N$2:$S$31,$B166+1,FALSE)</f>
        <v>63.486799757257046</v>
      </c>
      <c r="CD166" s="21">
        <f>VLOOKUP(CD$6,'MonteCarlo Policy Paths'!$N$2:$S$31,$B166+1,FALSE)</f>
        <v>65.754412861465767</v>
      </c>
      <c r="CE166" s="21">
        <f>VLOOKUP(CE$6,'MonteCarlo Policy Paths'!$N$2:$S$31,$B166+1,FALSE)</f>
        <v>68.097759333367534</v>
      </c>
      <c r="CF166" s="21">
        <f>VLOOKUP(CF$6,'MonteCarlo Policy Paths'!$N$2:$S$31,$B166+1,FALSE)</f>
        <v>70.548973057852507</v>
      </c>
      <c r="CG166" s="21">
        <f>VLOOKUP(CG$6,'MonteCarlo Policy Paths'!$N$2:$S$31,$B166+1,FALSE)</f>
        <v>73.077007009761019</v>
      </c>
      <c r="CH166" s="21">
        <f>VLOOKUP(CH$6,'MonteCarlo Policy Paths'!$N$2:$S$31,$B166+1,FALSE)</f>
        <v>75.691476032446857</v>
      </c>
      <c r="CI166" s="21">
        <f>VLOOKUP(CI$6,'MonteCarlo Policy Paths'!$N$2:$S$31,$B166+1,FALSE)</f>
        <v>78.404802280730166</v>
      </c>
      <c r="CJ166" s="21">
        <f>VLOOKUP(CJ$6,'MonteCarlo Policy Paths'!$N$2:$S$31,$B166+1,FALSE)</f>
        <v>81.224927058038162</v>
      </c>
      <c r="CK166" s="21">
        <f>VLOOKUP(CK$6,'MonteCarlo Policy Paths'!$N$2:$S$31,$B166+1,FALSE)</f>
        <v>84.152487263770951</v>
      </c>
      <c r="CL166" s="21">
        <f>VLOOKUP(CL$6,'MonteCarlo Policy Paths'!$N$2:$S$31,$B166+1,FALSE)</f>
        <v>87.19069011352974</v>
      </c>
      <c r="CM166" s="21">
        <f>VLOOKUP(CM$6,'MonteCarlo Policy Paths'!$N$2:$S$31,$B166+1,FALSE)</f>
        <v>90.339519718236858</v>
      </c>
      <c r="CN166" s="21">
        <f>VLOOKUP(CN$6,'MonteCarlo Policy Paths'!$N$2:$S$31,$B166+1,FALSE)</f>
        <v>93.604800202242828</v>
      </c>
      <c r="CO166" s="164">
        <f>VLOOKUP(CO$6,'MonteCarlo Policy Paths'!$N$2:$S$31,$B166+1,FALSE)</f>
        <v>96.983684685934094</v>
      </c>
      <c r="CQ166" s="163">
        <f>BM166*VLOOKUP(AI$6,'Greenhouse Gas Costs Avoided'!$A$2:$I$32,9,FALSE)</f>
        <v>1.3592994724454583</v>
      </c>
      <c r="CR166" s="21">
        <f>BN166*VLOOKUP(AJ$6,'Greenhouse Gas Costs Avoided'!$A$2:$I$32,9,FALSE)</f>
        <v>1.4645999210963487</v>
      </c>
      <c r="CS166" s="21">
        <f>BO166*VLOOKUP(AK$6,'Greenhouse Gas Costs Avoided'!$A$2:$I$32,9,FALSE)</f>
        <v>1.5786241167474793</v>
      </c>
      <c r="CT166" s="21">
        <f>BP166*VLOOKUP(AL$6,'Greenhouse Gas Costs Avoided'!$A$2:$I$32,9,FALSE)</f>
        <v>1.7020005350363183</v>
      </c>
      <c r="CU166" s="21">
        <f>BQ166*VLOOKUP(AM$6,'Greenhouse Gas Costs Avoided'!$A$2:$I$32,9,FALSE)</f>
        <v>1.8344847601494692</v>
      </c>
      <c r="CV166" s="21">
        <f>BR166*VLOOKUP(AN$6,'Greenhouse Gas Costs Avoided'!$A$2:$I$32,9,FALSE)</f>
        <v>1.9746133378475101</v>
      </c>
      <c r="CW166" s="21">
        <f>BS166*VLOOKUP(AO$6,'Greenhouse Gas Costs Avoided'!$A$2:$I$32,9,FALSE)</f>
        <v>2.1245462941611284</v>
      </c>
      <c r="CX166" s="21">
        <f>BT166*VLOOKUP(AP$6,'Greenhouse Gas Costs Avoided'!$A$2:$I$32,9,FALSE)</f>
        <v>2.2866000479177169</v>
      </c>
      <c r="CY166" s="21">
        <f>BU166*VLOOKUP(AQ$6,'Greenhouse Gas Costs Avoided'!$A$2:$I$32,9,FALSE)</f>
        <v>2.4617783228380428</v>
      </c>
      <c r="CZ166" s="21">
        <f>BV166*VLOOKUP(AR$6,'Greenhouse Gas Costs Avoided'!$A$2:$I$32,9,FALSE)</f>
        <v>2.6567335747552212</v>
      </c>
      <c r="DA166" s="21">
        <f>BW166*VLOOKUP(AS$6,'Greenhouse Gas Costs Avoided'!$A$2:$I$32,9,FALSE)</f>
        <v>2.8688611394320973</v>
      </c>
      <c r="DB166" s="21">
        <f>BX166*VLOOKUP(AT$6,'Greenhouse Gas Costs Avoided'!$A$2:$I$32,9,FALSE)</f>
        <v>3.099327745676475</v>
      </c>
      <c r="DC166" s="21">
        <f>BY166*VLOOKUP(AU$6,'Greenhouse Gas Costs Avoided'!$A$2:$I$32,9,FALSE)</f>
        <v>3.3499798581359799</v>
      </c>
      <c r="DD166" s="21">
        <f>BZ166*VLOOKUP(AV$6,'Greenhouse Gas Costs Avoided'!$A$2:$I$32,9,FALSE)</f>
        <v>3.6223649492411436</v>
      </c>
      <c r="DE166" s="21">
        <f>CA166*VLOOKUP(AW$6,'Greenhouse Gas Costs Avoided'!$A$2:$I$32,9,FALSE)</f>
        <v>3.7503349159570667</v>
      </c>
      <c r="DF166" s="21">
        <f>CB166*VLOOKUP(AX$6,'Greenhouse Gas Costs Avoided'!$A$2:$I$32,9,FALSE)</f>
        <v>3.8836465958035138</v>
      </c>
      <c r="DG166" s="21">
        <f>CC166*VLOOKUP(AY$6,'Greenhouse Gas Costs Avoided'!$A$2:$I$32,9,FALSE)</f>
        <v>4.0219054692034097</v>
      </c>
      <c r="DH166" s="21">
        <f>CD166*VLOOKUP(AZ$6,'Greenhouse Gas Costs Avoided'!$A$2:$I$32,9,FALSE)</f>
        <v>4.1655593560070496</v>
      </c>
      <c r="DI166" s="21">
        <f>CE166*VLOOKUP(BA$6,'Greenhouse Gas Costs Avoided'!$A$2:$I$32,9,FALSE)</f>
        <v>4.3140109715809301</v>
      </c>
      <c r="DJ166" s="21">
        <f>CF166*VLOOKUP(BB$6,'Greenhouse Gas Costs Avoided'!$A$2:$I$32,9,FALSE)</f>
        <v>4.4692960059878768</v>
      </c>
      <c r="DK166" s="21">
        <f>CG166*VLOOKUP(BC$6,'Greenhouse Gas Costs Avoided'!$A$2:$I$32,9,FALSE)</f>
        <v>4.629447622014963</v>
      </c>
      <c r="DL166" s="21">
        <f>CH166*VLOOKUP(BD$6,'Greenhouse Gas Costs Avoided'!$A$2:$I$32,9,FALSE)</f>
        <v>4.7950749225184994</v>
      </c>
      <c r="DM166" s="21">
        <f>CI166*VLOOKUP(BE$6,'Greenhouse Gas Costs Avoided'!$A$2:$I$32,9,FALSE)</f>
        <v>4.9669648542748472</v>
      </c>
      <c r="DN166" s="21">
        <f>CJ166*VLOOKUP(BF$6,'Greenhouse Gas Costs Avoided'!$A$2:$I$32,9,FALSE)</f>
        <v>5.1456205009456273</v>
      </c>
      <c r="DO166" s="21">
        <f>CK166*VLOOKUP(BG$6,'Greenhouse Gas Costs Avoided'!$A$2:$I$32,9,FALSE)</f>
        <v>5.331082210275417</v>
      </c>
      <c r="DP166" s="21">
        <f>CL166*VLOOKUP(BH$6,'Greenhouse Gas Costs Avoided'!$A$2:$I$32,9,FALSE)</f>
        <v>5.5235531602164318</v>
      </c>
      <c r="DQ166" s="21">
        <f>CM166*VLOOKUP(BI$6,'Greenhouse Gas Costs Avoided'!$A$2:$I$32,9,FALSE)</f>
        <v>5.723032344191421</v>
      </c>
      <c r="DR166" s="21">
        <f>CN166*VLOOKUP(BJ$6,'Greenhouse Gas Costs Avoided'!$A$2:$I$32,9,FALSE)</f>
        <v>5.9298887220104266</v>
      </c>
      <c r="DS166" s="164">
        <f>CO166*VLOOKUP(BK$6,'Greenhouse Gas Costs Avoided'!$A$2:$I$32,9,FALSE)</f>
        <v>6.1439419431008639</v>
      </c>
    </row>
    <row r="167" spans="1:123" x14ac:dyDescent="0.35">
      <c r="A167" s="174">
        <v>161</v>
      </c>
      <c r="B167" s="12">
        <v>4</v>
      </c>
      <c r="C167" s="175">
        <v>2023</v>
      </c>
      <c r="E167" s="20">
        <v>0</v>
      </c>
      <c r="F167" s="21">
        <v>82.346532180449415</v>
      </c>
      <c r="G167" s="21">
        <v>84.002844861871253</v>
      </c>
      <c r="H167" s="21">
        <v>85.659157543293105</v>
      </c>
      <c r="I167" s="21">
        <v>86.918851036576825</v>
      </c>
      <c r="J167" s="21">
        <v>88.178544529860531</v>
      </c>
      <c r="K167" s="21">
        <v>89.438238023144251</v>
      </c>
      <c r="L167" s="21">
        <v>90.697931516427971</v>
      </c>
      <c r="M167" s="21">
        <v>91.95762500971172</v>
      </c>
      <c r="N167" s="21">
        <v>93.21731850299544</v>
      </c>
      <c r="O167" s="21">
        <v>94.47701199627916</v>
      </c>
      <c r="P167" s="21">
        <v>95.73670548956288</v>
      </c>
      <c r="Q167" s="21">
        <v>96.996398982846586</v>
      </c>
      <c r="R167" s="21">
        <v>98.25609247613032</v>
      </c>
      <c r="S167" s="21">
        <v>99.65157958594628</v>
      </c>
      <c r="T167" s="21">
        <v>101.04706669576224</v>
      </c>
      <c r="U167" s="21">
        <v>102.4425538055782</v>
      </c>
      <c r="V167" s="21">
        <v>103.83804091539416</v>
      </c>
      <c r="W167" s="21">
        <v>105.23352802521011</v>
      </c>
      <c r="X167" s="21">
        <v>106.47156953138905</v>
      </c>
      <c r="Y167" s="21">
        <v>107.709611037568</v>
      </c>
      <c r="Z167" s="21">
        <v>108.94765254374694</v>
      </c>
      <c r="AA167" s="21">
        <v>110.18569404992589</v>
      </c>
      <c r="AB167" s="21">
        <v>111.42373555610482</v>
      </c>
      <c r="AC167" s="21">
        <v>112.86811731331359</v>
      </c>
      <c r="AD167" s="21">
        <v>114.31249907052236</v>
      </c>
      <c r="AE167" s="21">
        <v>115.75688082773114</v>
      </c>
      <c r="AF167" s="21">
        <v>117.20126258493991</v>
      </c>
      <c r="AG167" s="22">
        <v>119.5319620819439</v>
      </c>
      <c r="AI167" s="20">
        <v>0</v>
      </c>
      <c r="AJ167" s="21">
        <v>5.2166744805659615</v>
      </c>
      <c r="AK167" s="21">
        <v>5.3216023247413169</v>
      </c>
      <c r="AL167" s="21">
        <v>5.4265301689166732</v>
      </c>
      <c r="AM167" s="21">
        <v>5.5063320831654474</v>
      </c>
      <c r="AN167" s="21">
        <v>5.5861339974142208</v>
      </c>
      <c r="AO167" s="21">
        <v>5.665935911662995</v>
      </c>
      <c r="AP167" s="21">
        <v>5.7457378259117702</v>
      </c>
      <c r="AQ167" s="21">
        <v>5.8255397401605462</v>
      </c>
      <c r="AR167" s="21">
        <v>5.9053416544093205</v>
      </c>
      <c r="AS167" s="21">
        <v>5.9851435686580947</v>
      </c>
      <c r="AT167" s="21">
        <v>6.0649454829068699</v>
      </c>
      <c r="AU167" s="21">
        <v>6.1447473971556432</v>
      </c>
      <c r="AV167" s="21">
        <v>6.2245493114044184</v>
      </c>
      <c r="AW167" s="21">
        <v>6.312953786990386</v>
      </c>
      <c r="AX167" s="21">
        <v>6.4013582625763545</v>
      </c>
      <c r="AY167" s="21">
        <v>6.4897627381623222</v>
      </c>
      <c r="AZ167" s="21">
        <v>6.5781672137482907</v>
      </c>
      <c r="BA167" s="21">
        <v>6.6665716893342575</v>
      </c>
      <c r="BB167" s="21">
        <v>6.7450019445028957</v>
      </c>
      <c r="BC167" s="21">
        <v>6.8234321996715348</v>
      </c>
      <c r="BD167" s="21">
        <v>6.901862454840173</v>
      </c>
      <c r="BE167" s="21">
        <v>6.9802927100088112</v>
      </c>
      <c r="BF167" s="21">
        <v>7.0587229651774486</v>
      </c>
      <c r="BG167" s="21">
        <v>7.1502249295408609</v>
      </c>
      <c r="BH167" s="21">
        <v>7.2417268939042723</v>
      </c>
      <c r="BI167" s="21">
        <v>7.3332288582676846</v>
      </c>
      <c r="BJ167" s="21">
        <v>7.424730822631096</v>
      </c>
      <c r="BK167" s="22">
        <v>7.5723812490175435</v>
      </c>
      <c r="BM167" s="163">
        <f>VLOOKUP(BM$6,'MonteCarlo Policy Paths'!$N$2:$S$31,$B167+1,FALSE)</f>
        <v>21.456887556927661</v>
      </c>
      <c r="BN167" s="21">
        <f>VLOOKUP(BN$6,'MonteCarlo Policy Paths'!$N$2:$S$31,$B167+1,FALSE)</f>
        <v>23.119081894670884</v>
      </c>
      <c r="BO167" s="21">
        <f>VLOOKUP(BO$6,'MonteCarlo Policy Paths'!$N$2:$S$31,$B167+1,FALSE)</f>
        <v>24.918982795429599</v>
      </c>
      <c r="BP167" s="21">
        <f>VLOOKUP(BP$6,'MonteCarlo Policy Paths'!$N$2:$S$31,$B167+1,FALSE)</f>
        <v>26.866510906830612</v>
      </c>
      <c r="BQ167" s="21">
        <f>VLOOKUP(BQ$6,'MonteCarlo Policy Paths'!$N$2:$S$31,$B167+1,FALSE)</f>
        <v>28.957808063155838</v>
      </c>
      <c r="BR167" s="21">
        <f>VLOOKUP(BR$6,'MonteCarlo Policy Paths'!$N$2:$S$31,$B167+1,FALSE)</f>
        <v>31.169773267386955</v>
      </c>
      <c r="BS167" s="21">
        <f>VLOOKUP(BS$6,'MonteCarlo Policy Paths'!$N$2:$S$31,$B167+1,FALSE)</f>
        <v>33.536503079259326</v>
      </c>
      <c r="BT167" s="21">
        <f>VLOOKUP(BT$6,'MonteCarlo Policy Paths'!$N$2:$S$31,$B167+1,FALSE)</f>
        <v>36.094562758542168</v>
      </c>
      <c r="BU167" s="21">
        <f>VLOOKUP(BU$6,'MonteCarlo Policy Paths'!$N$2:$S$31,$B167+1,FALSE)</f>
        <v>38.859796339203925</v>
      </c>
      <c r="BV167" s="21">
        <f>VLOOKUP(BV$6,'MonteCarlo Policy Paths'!$N$2:$S$31,$B167+1,FALSE)</f>
        <v>41.937214526892696</v>
      </c>
      <c r="BW167" s="21">
        <f>VLOOKUP(BW$6,'MonteCarlo Policy Paths'!$N$2:$S$31,$B167+1,FALSE)</f>
        <v>45.285702034805901</v>
      </c>
      <c r="BX167" s="21">
        <f>VLOOKUP(BX$6,'MonteCarlo Policy Paths'!$N$2:$S$31,$B167+1,FALSE)</f>
        <v>48.923675973628832</v>
      </c>
      <c r="BY167" s="21">
        <f>VLOOKUP(BY$6,'MonteCarlo Policy Paths'!$N$2:$S$31,$B167+1,FALSE)</f>
        <v>52.880283256992421</v>
      </c>
      <c r="BZ167" s="21">
        <f>VLOOKUP(BZ$6,'MonteCarlo Policy Paths'!$N$2:$S$31,$B167+1,FALSE)</f>
        <v>57.179951130409847</v>
      </c>
      <c r="CA167" s="21">
        <f>VLOOKUP(CA$6,'MonteCarlo Policy Paths'!$N$2:$S$31,$B167+1,FALSE)</f>
        <v>59.199989570907007</v>
      </c>
      <c r="CB167" s="21">
        <f>VLOOKUP(CB$6,'MonteCarlo Policy Paths'!$N$2:$S$31,$B167+1,FALSE)</f>
        <v>61.304348310445278</v>
      </c>
      <c r="CC167" s="21">
        <f>VLOOKUP(CC$6,'MonteCarlo Policy Paths'!$N$2:$S$31,$B167+1,FALSE)</f>
        <v>63.486799757257046</v>
      </c>
      <c r="CD167" s="21">
        <f>VLOOKUP(CD$6,'MonteCarlo Policy Paths'!$N$2:$S$31,$B167+1,FALSE)</f>
        <v>65.754412861465767</v>
      </c>
      <c r="CE167" s="21">
        <f>VLOOKUP(CE$6,'MonteCarlo Policy Paths'!$N$2:$S$31,$B167+1,FALSE)</f>
        <v>68.097759333367534</v>
      </c>
      <c r="CF167" s="21">
        <f>VLOOKUP(CF$6,'MonteCarlo Policy Paths'!$N$2:$S$31,$B167+1,FALSE)</f>
        <v>70.548973057852507</v>
      </c>
      <c r="CG167" s="21">
        <f>VLOOKUP(CG$6,'MonteCarlo Policy Paths'!$N$2:$S$31,$B167+1,FALSE)</f>
        <v>73.077007009761019</v>
      </c>
      <c r="CH167" s="21">
        <f>VLOOKUP(CH$6,'MonteCarlo Policy Paths'!$N$2:$S$31,$B167+1,FALSE)</f>
        <v>75.691476032446857</v>
      </c>
      <c r="CI167" s="21">
        <f>VLOOKUP(CI$6,'MonteCarlo Policy Paths'!$N$2:$S$31,$B167+1,FALSE)</f>
        <v>78.404802280730166</v>
      </c>
      <c r="CJ167" s="21">
        <f>VLOOKUP(CJ$6,'MonteCarlo Policy Paths'!$N$2:$S$31,$B167+1,FALSE)</f>
        <v>81.224927058038162</v>
      </c>
      <c r="CK167" s="21">
        <f>VLOOKUP(CK$6,'MonteCarlo Policy Paths'!$N$2:$S$31,$B167+1,FALSE)</f>
        <v>84.152487263770951</v>
      </c>
      <c r="CL167" s="21">
        <f>VLOOKUP(CL$6,'MonteCarlo Policy Paths'!$N$2:$S$31,$B167+1,FALSE)</f>
        <v>87.19069011352974</v>
      </c>
      <c r="CM167" s="21">
        <f>VLOOKUP(CM$6,'MonteCarlo Policy Paths'!$N$2:$S$31,$B167+1,FALSE)</f>
        <v>90.339519718236858</v>
      </c>
      <c r="CN167" s="21">
        <f>VLOOKUP(CN$6,'MonteCarlo Policy Paths'!$N$2:$S$31,$B167+1,FALSE)</f>
        <v>93.604800202242828</v>
      </c>
      <c r="CO167" s="164">
        <f>VLOOKUP(CO$6,'MonteCarlo Policy Paths'!$N$2:$S$31,$B167+1,FALSE)</f>
        <v>96.983684685934094</v>
      </c>
      <c r="CQ167" s="163">
        <f>BM167*VLOOKUP(AI$6,'Greenhouse Gas Costs Avoided'!$A$2:$I$32,9,FALSE)</f>
        <v>1.3592994724454583</v>
      </c>
      <c r="CR167" s="21">
        <f>BN167*VLOOKUP(AJ$6,'Greenhouse Gas Costs Avoided'!$A$2:$I$32,9,FALSE)</f>
        <v>1.4645999210963487</v>
      </c>
      <c r="CS167" s="21">
        <f>BO167*VLOOKUP(AK$6,'Greenhouse Gas Costs Avoided'!$A$2:$I$32,9,FALSE)</f>
        <v>1.5786241167474793</v>
      </c>
      <c r="CT167" s="21">
        <f>BP167*VLOOKUP(AL$6,'Greenhouse Gas Costs Avoided'!$A$2:$I$32,9,FALSE)</f>
        <v>1.7020005350363183</v>
      </c>
      <c r="CU167" s="21">
        <f>BQ167*VLOOKUP(AM$6,'Greenhouse Gas Costs Avoided'!$A$2:$I$32,9,FALSE)</f>
        <v>1.8344847601494692</v>
      </c>
      <c r="CV167" s="21">
        <f>BR167*VLOOKUP(AN$6,'Greenhouse Gas Costs Avoided'!$A$2:$I$32,9,FALSE)</f>
        <v>1.9746133378475101</v>
      </c>
      <c r="CW167" s="21">
        <f>BS167*VLOOKUP(AO$6,'Greenhouse Gas Costs Avoided'!$A$2:$I$32,9,FALSE)</f>
        <v>2.1245462941611284</v>
      </c>
      <c r="CX167" s="21">
        <f>BT167*VLOOKUP(AP$6,'Greenhouse Gas Costs Avoided'!$A$2:$I$32,9,FALSE)</f>
        <v>2.2866000479177169</v>
      </c>
      <c r="CY167" s="21">
        <f>BU167*VLOOKUP(AQ$6,'Greenhouse Gas Costs Avoided'!$A$2:$I$32,9,FALSE)</f>
        <v>2.4617783228380428</v>
      </c>
      <c r="CZ167" s="21">
        <f>BV167*VLOOKUP(AR$6,'Greenhouse Gas Costs Avoided'!$A$2:$I$32,9,FALSE)</f>
        <v>2.6567335747552212</v>
      </c>
      <c r="DA167" s="21">
        <f>BW167*VLOOKUP(AS$6,'Greenhouse Gas Costs Avoided'!$A$2:$I$32,9,FALSE)</f>
        <v>2.8688611394320973</v>
      </c>
      <c r="DB167" s="21">
        <f>BX167*VLOOKUP(AT$6,'Greenhouse Gas Costs Avoided'!$A$2:$I$32,9,FALSE)</f>
        <v>3.099327745676475</v>
      </c>
      <c r="DC167" s="21">
        <f>BY167*VLOOKUP(AU$6,'Greenhouse Gas Costs Avoided'!$A$2:$I$32,9,FALSE)</f>
        <v>3.3499798581359799</v>
      </c>
      <c r="DD167" s="21">
        <f>BZ167*VLOOKUP(AV$6,'Greenhouse Gas Costs Avoided'!$A$2:$I$32,9,FALSE)</f>
        <v>3.6223649492411436</v>
      </c>
      <c r="DE167" s="21">
        <f>CA167*VLOOKUP(AW$6,'Greenhouse Gas Costs Avoided'!$A$2:$I$32,9,FALSE)</f>
        <v>3.7503349159570667</v>
      </c>
      <c r="DF167" s="21">
        <f>CB167*VLOOKUP(AX$6,'Greenhouse Gas Costs Avoided'!$A$2:$I$32,9,FALSE)</f>
        <v>3.8836465958035138</v>
      </c>
      <c r="DG167" s="21">
        <f>CC167*VLOOKUP(AY$6,'Greenhouse Gas Costs Avoided'!$A$2:$I$32,9,FALSE)</f>
        <v>4.0219054692034097</v>
      </c>
      <c r="DH167" s="21">
        <f>CD167*VLOOKUP(AZ$6,'Greenhouse Gas Costs Avoided'!$A$2:$I$32,9,FALSE)</f>
        <v>4.1655593560070496</v>
      </c>
      <c r="DI167" s="21">
        <f>CE167*VLOOKUP(BA$6,'Greenhouse Gas Costs Avoided'!$A$2:$I$32,9,FALSE)</f>
        <v>4.3140109715809301</v>
      </c>
      <c r="DJ167" s="21">
        <f>CF167*VLOOKUP(BB$6,'Greenhouse Gas Costs Avoided'!$A$2:$I$32,9,FALSE)</f>
        <v>4.4692960059878768</v>
      </c>
      <c r="DK167" s="21">
        <f>CG167*VLOOKUP(BC$6,'Greenhouse Gas Costs Avoided'!$A$2:$I$32,9,FALSE)</f>
        <v>4.629447622014963</v>
      </c>
      <c r="DL167" s="21">
        <f>CH167*VLOOKUP(BD$6,'Greenhouse Gas Costs Avoided'!$A$2:$I$32,9,FALSE)</f>
        <v>4.7950749225184994</v>
      </c>
      <c r="DM167" s="21">
        <f>CI167*VLOOKUP(BE$6,'Greenhouse Gas Costs Avoided'!$A$2:$I$32,9,FALSE)</f>
        <v>4.9669648542748472</v>
      </c>
      <c r="DN167" s="21">
        <f>CJ167*VLOOKUP(BF$6,'Greenhouse Gas Costs Avoided'!$A$2:$I$32,9,FALSE)</f>
        <v>5.1456205009456273</v>
      </c>
      <c r="DO167" s="21">
        <f>CK167*VLOOKUP(BG$6,'Greenhouse Gas Costs Avoided'!$A$2:$I$32,9,FALSE)</f>
        <v>5.331082210275417</v>
      </c>
      <c r="DP167" s="21">
        <f>CL167*VLOOKUP(BH$6,'Greenhouse Gas Costs Avoided'!$A$2:$I$32,9,FALSE)</f>
        <v>5.5235531602164318</v>
      </c>
      <c r="DQ167" s="21">
        <f>CM167*VLOOKUP(BI$6,'Greenhouse Gas Costs Avoided'!$A$2:$I$32,9,FALSE)</f>
        <v>5.723032344191421</v>
      </c>
      <c r="DR167" s="21">
        <f>CN167*VLOOKUP(BJ$6,'Greenhouse Gas Costs Avoided'!$A$2:$I$32,9,FALSE)</f>
        <v>5.9298887220104266</v>
      </c>
      <c r="DS167" s="164">
        <f>CO167*VLOOKUP(BK$6,'Greenhouse Gas Costs Avoided'!$A$2:$I$32,9,FALSE)</f>
        <v>6.1439419431008639</v>
      </c>
    </row>
    <row r="168" spans="1:123" x14ac:dyDescent="0.35">
      <c r="A168" s="174">
        <v>162</v>
      </c>
      <c r="B168" s="12">
        <v>1</v>
      </c>
      <c r="C168" s="175">
        <v>2023</v>
      </c>
      <c r="E168" s="20">
        <v>0</v>
      </c>
      <c r="F168" s="21">
        <v>82.346532180449415</v>
      </c>
      <c r="G168" s="21">
        <v>84.002844861871253</v>
      </c>
      <c r="H168" s="21">
        <v>85.659157543293105</v>
      </c>
      <c r="I168" s="21">
        <v>86.918851036576825</v>
      </c>
      <c r="J168" s="21">
        <v>88.178544529860531</v>
      </c>
      <c r="K168" s="21">
        <v>89.438238023144251</v>
      </c>
      <c r="L168" s="21">
        <v>90.697931516427971</v>
      </c>
      <c r="M168" s="21">
        <v>91.95762500971172</v>
      </c>
      <c r="N168" s="21">
        <v>93.21731850299544</v>
      </c>
      <c r="O168" s="21">
        <v>94.47701199627916</v>
      </c>
      <c r="P168" s="21">
        <v>95.73670548956288</v>
      </c>
      <c r="Q168" s="21">
        <v>96.996398982846586</v>
      </c>
      <c r="R168" s="21">
        <v>98.25609247613032</v>
      </c>
      <c r="S168" s="21">
        <v>99.65157958594628</v>
      </c>
      <c r="T168" s="21">
        <v>101.04706669576224</v>
      </c>
      <c r="U168" s="21">
        <v>102.4425538055782</v>
      </c>
      <c r="V168" s="21">
        <v>103.83804091539416</v>
      </c>
      <c r="W168" s="21">
        <v>105.23352802521011</v>
      </c>
      <c r="X168" s="21">
        <v>106.47156953138905</v>
      </c>
      <c r="Y168" s="21">
        <v>107.709611037568</v>
      </c>
      <c r="Z168" s="21">
        <v>108.94765254374694</v>
      </c>
      <c r="AA168" s="21">
        <v>110.18569404992589</v>
      </c>
      <c r="AB168" s="21">
        <v>111.42373555610482</v>
      </c>
      <c r="AC168" s="21">
        <v>112.86811731331359</v>
      </c>
      <c r="AD168" s="21">
        <v>114.31249907052236</v>
      </c>
      <c r="AE168" s="21">
        <v>115.75688082773114</v>
      </c>
      <c r="AF168" s="21">
        <v>117.20126258493991</v>
      </c>
      <c r="AG168" s="22">
        <v>118.64564434214866</v>
      </c>
      <c r="AI168" s="20">
        <v>0</v>
      </c>
      <c r="AJ168" s="21">
        <v>5.2166744805659615</v>
      </c>
      <c r="AK168" s="21">
        <v>5.3216023247413169</v>
      </c>
      <c r="AL168" s="21">
        <v>5.4265301689166732</v>
      </c>
      <c r="AM168" s="21">
        <v>5.5063320831654474</v>
      </c>
      <c r="AN168" s="21">
        <v>5.5861339974142208</v>
      </c>
      <c r="AO168" s="21">
        <v>5.665935911662995</v>
      </c>
      <c r="AP168" s="21">
        <v>5.7457378259117702</v>
      </c>
      <c r="AQ168" s="21">
        <v>5.8255397401605462</v>
      </c>
      <c r="AR168" s="21">
        <v>5.9053416544093205</v>
      </c>
      <c r="AS168" s="21">
        <v>5.9851435686580947</v>
      </c>
      <c r="AT168" s="21">
        <v>6.0649454829068699</v>
      </c>
      <c r="AU168" s="21">
        <v>6.1447473971556432</v>
      </c>
      <c r="AV168" s="21">
        <v>6.2245493114044184</v>
      </c>
      <c r="AW168" s="21">
        <v>6.312953786990386</v>
      </c>
      <c r="AX168" s="21">
        <v>6.4013582625763545</v>
      </c>
      <c r="AY168" s="21">
        <v>6.4897627381623222</v>
      </c>
      <c r="AZ168" s="21">
        <v>6.5781672137482907</v>
      </c>
      <c r="BA168" s="21">
        <v>6.6665716893342575</v>
      </c>
      <c r="BB168" s="21">
        <v>6.7450019445028957</v>
      </c>
      <c r="BC168" s="21">
        <v>6.8234321996715348</v>
      </c>
      <c r="BD168" s="21">
        <v>6.901862454840173</v>
      </c>
      <c r="BE168" s="21">
        <v>6.9802927100088112</v>
      </c>
      <c r="BF168" s="21">
        <v>7.0587229651774486</v>
      </c>
      <c r="BG168" s="21">
        <v>7.1502249295408609</v>
      </c>
      <c r="BH168" s="21">
        <v>7.2417268939042723</v>
      </c>
      <c r="BI168" s="21">
        <v>7.3332288582676846</v>
      </c>
      <c r="BJ168" s="21">
        <v>7.424730822631096</v>
      </c>
      <c r="BK168" s="22">
        <v>7.5162327869945065</v>
      </c>
      <c r="BM168" s="163">
        <f>VLOOKUP(BM$6,'MonteCarlo Policy Paths'!$N$2:$S$31,$B168+1,FALSE)</f>
        <v>18.946072246720579</v>
      </c>
      <c r="BN168" s="21">
        <f>VLOOKUP(BN$6,'MonteCarlo Policy Paths'!$N$2:$S$31,$B168+1,FALSE)</f>
        <v>19.920985834119051</v>
      </c>
      <c r="BO168" s="21">
        <f>VLOOKUP(BO$6,'MonteCarlo Policy Paths'!$N$2:$S$31,$B168+1,FALSE)</f>
        <v>20.944710352814074</v>
      </c>
      <c r="BP168" s="21">
        <f>VLOOKUP(BP$6,'MonteCarlo Policy Paths'!$N$2:$S$31,$B168+1,FALSE)</f>
        <v>22.017919567056939</v>
      </c>
      <c r="BQ168" s="21">
        <f>VLOOKUP(BQ$6,'MonteCarlo Policy Paths'!$N$2:$S$31,$B168+1,FALSE)</f>
        <v>23.125382269476081</v>
      </c>
      <c r="BR168" s="21">
        <f>VLOOKUP(BR$6,'MonteCarlo Policy Paths'!$N$2:$S$31,$B168+1,FALSE)</f>
        <v>24.222533249319248</v>
      </c>
      <c r="BS168" s="21">
        <f>VLOOKUP(BS$6,'MonteCarlo Policy Paths'!$N$2:$S$31,$B168+1,FALSE)</f>
        <v>25.344600035724898</v>
      </c>
      <c r="BT168" s="21">
        <f>VLOOKUP(BT$6,'MonteCarlo Policy Paths'!$N$2:$S$31,$B168+1,FALSE)</f>
        <v>26.511875533452777</v>
      </c>
      <c r="BU168" s="21">
        <f>VLOOKUP(BU$6,'MonteCarlo Policy Paths'!$N$2:$S$31,$B168+1,FALSE)</f>
        <v>27.727543772426976</v>
      </c>
      <c r="BV168" s="21">
        <f>VLOOKUP(BV$6,'MonteCarlo Policy Paths'!$N$2:$S$31,$B168+1,FALSE)</f>
        <v>29.105872242644537</v>
      </c>
      <c r="BW168" s="21">
        <f>VLOOKUP(BW$6,'MonteCarlo Policy Paths'!$N$2:$S$31,$B168+1,FALSE)</f>
        <v>30.561165854776764</v>
      </c>
      <c r="BX168" s="21">
        <f>VLOOKUP(BX$6,'MonteCarlo Policy Paths'!$N$2:$S$31,$B168+1,FALSE)</f>
        <v>32.089224147515601</v>
      </c>
      <c r="BY168" s="21">
        <f>VLOOKUP(BY$6,'MonteCarlo Policy Paths'!$N$2:$S$31,$B168+1,FALSE)</f>
        <v>33.693685354891386</v>
      </c>
      <c r="BZ168" s="21">
        <f>VLOOKUP(BZ$6,'MonteCarlo Policy Paths'!$N$2:$S$31,$B168+1,FALSE)</f>
        <v>35.378369622635958</v>
      </c>
      <c r="CA168" s="21">
        <f>VLOOKUP(CA$6,'MonteCarlo Policy Paths'!$N$2:$S$31,$B168+1,FALSE)</f>
        <v>37.147288103767757</v>
      </c>
      <c r="CB168" s="21">
        <f>VLOOKUP(CB$6,'MonteCarlo Policy Paths'!$N$2:$S$31,$B168+1,FALSE)</f>
        <v>39.004652508956148</v>
      </c>
      <c r="CC168" s="21">
        <f>VLOOKUP(CC$6,'MonteCarlo Policy Paths'!$N$2:$S$31,$B168+1,FALSE)</f>
        <v>40.954885134403959</v>
      </c>
      <c r="CD168" s="21">
        <f>VLOOKUP(CD$6,'MonteCarlo Policy Paths'!$N$2:$S$31,$B168+1,FALSE)</f>
        <v>43.002629391124159</v>
      </c>
      <c r="CE168" s="21">
        <f>VLOOKUP(CE$6,'MonteCarlo Policy Paths'!$N$2:$S$31,$B168+1,FALSE)</f>
        <v>45.152760860680367</v>
      </c>
      <c r="CF168" s="21">
        <f>VLOOKUP(CF$6,'MonteCarlo Policy Paths'!$N$2:$S$31,$B168+1,FALSE)</f>
        <v>47.410398903714388</v>
      </c>
      <c r="CG168" s="21">
        <f>VLOOKUP(CG$6,'MonteCarlo Policy Paths'!$N$2:$S$31,$B168+1,FALSE)</f>
        <v>49.780918848900107</v>
      </c>
      <c r="CH168" s="21">
        <f>VLOOKUP(CH$6,'MonteCarlo Policy Paths'!$N$2:$S$31,$B168+1,FALSE)</f>
        <v>52.269964791345117</v>
      </c>
      <c r="CI168" s="21">
        <f>VLOOKUP(CI$6,'MonteCarlo Policy Paths'!$N$2:$S$31,$B168+1,FALSE)</f>
        <v>54.883463030912374</v>
      </c>
      <c r="CJ168" s="21">
        <f>VLOOKUP(CJ$6,'MonteCarlo Policy Paths'!$N$2:$S$31,$B168+1,FALSE)</f>
        <v>57.627636182457998</v>
      </c>
      <c r="CK168" s="21">
        <f>VLOOKUP(CK$6,'MonteCarlo Policy Paths'!$N$2:$S$31,$B168+1,FALSE)</f>
        <v>60.509017991580897</v>
      </c>
      <c r="CL168" s="21">
        <f>VLOOKUP(CL$6,'MonteCarlo Policy Paths'!$N$2:$S$31,$B168+1,FALSE)</f>
        <v>63.534468891159946</v>
      </c>
      <c r="CM168" s="21">
        <f>VLOOKUP(CM$6,'MonteCarlo Policy Paths'!$N$2:$S$31,$B168+1,FALSE)</f>
        <v>66.711192335717939</v>
      </c>
      <c r="CN168" s="21">
        <f>VLOOKUP(CN$6,'MonteCarlo Policy Paths'!$N$2:$S$31,$B168+1,FALSE)</f>
        <v>70.04675195250384</v>
      </c>
      <c r="CO168" s="164">
        <f>VLOOKUP(CO$6,'MonteCarlo Policy Paths'!$N$2:$S$31,$B168+1,FALSE)</f>
        <v>73.54908955012904</v>
      </c>
      <c r="CQ168" s="163">
        <f>BM168*VLOOKUP(AI$6,'Greenhouse Gas Costs Avoided'!$A$2:$I$32,9,FALSE)</f>
        <v>1.2002386619007086</v>
      </c>
      <c r="CR168" s="21">
        <f>BN168*VLOOKUP(AJ$6,'Greenhouse Gas Costs Avoided'!$A$2:$I$32,9,FALSE)</f>
        <v>1.2619996941806579</v>
      </c>
      <c r="CS168" s="21">
        <f>BO168*VLOOKUP(AK$6,'Greenhouse Gas Costs Avoided'!$A$2:$I$32,9,FALSE)</f>
        <v>1.3268529118013257</v>
      </c>
      <c r="CT168" s="21">
        <f>BP168*VLOOKUP(AL$6,'Greenhouse Gas Costs Avoided'!$A$2:$I$32,9,FALSE)</f>
        <v>1.3948409979053111</v>
      </c>
      <c r="CU168" s="21">
        <f>BQ168*VLOOKUP(AM$6,'Greenhouse Gas Costs Avoided'!$A$2:$I$32,9,FALSE)</f>
        <v>1.464999051498006</v>
      </c>
      <c r="CV168" s="21">
        <f>BR168*VLOOKUP(AN$6,'Greenhouse Gas Costs Avoided'!$A$2:$I$32,9,FALSE)</f>
        <v>1.5345038547523033</v>
      </c>
      <c r="CW168" s="21">
        <f>BS168*VLOOKUP(AO$6,'Greenhouse Gas Costs Avoided'!$A$2:$I$32,9,FALSE)</f>
        <v>1.6055870809081549</v>
      </c>
      <c r="CX168" s="21">
        <f>BT168*VLOOKUP(AP$6,'Greenhouse Gas Costs Avoided'!$A$2:$I$32,9,FALSE)</f>
        <v>1.6795342908215394</v>
      </c>
      <c r="CY168" s="21">
        <f>BU168*VLOOKUP(AQ$6,'Greenhouse Gas Costs Avoided'!$A$2:$I$32,9,FALSE)</f>
        <v>1.7565471936259263</v>
      </c>
      <c r="CZ168" s="21">
        <f>BV168*VLOOKUP(AR$6,'Greenhouse Gas Costs Avoided'!$A$2:$I$32,9,FALSE)</f>
        <v>1.8438646648785721</v>
      </c>
      <c r="DA168" s="21">
        <f>BW168*VLOOKUP(AS$6,'Greenhouse Gas Costs Avoided'!$A$2:$I$32,9,FALSE)</f>
        <v>1.9360578981225007</v>
      </c>
      <c r="DB168" s="21">
        <f>BX168*VLOOKUP(AT$6,'Greenhouse Gas Costs Avoided'!$A$2:$I$32,9,FALSE)</f>
        <v>2.0328607930286258</v>
      </c>
      <c r="DC168" s="21">
        <f>BY168*VLOOKUP(AU$6,'Greenhouse Gas Costs Avoided'!$A$2:$I$32,9,FALSE)</f>
        <v>2.1345038326800574</v>
      </c>
      <c r="DD168" s="21">
        <f>BZ168*VLOOKUP(AV$6,'Greenhouse Gas Costs Avoided'!$A$2:$I$32,9,FALSE)</f>
        <v>2.2412290243140602</v>
      </c>
      <c r="DE168" s="21">
        <f>CA168*VLOOKUP(AW$6,'Greenhouse Gas Costs Avoided'!$A$2:$I$32,9,FALSE)</f>
        <v>2.3532904755297634</v>
      </c>
      <c r="DF168" s="21">
        <f>CB168*VLOOKUP(AX$6,'Greenhouse Gas Costs Avoided'!$A$2:$I$32,9,FALSE)</f>
        <v>2.4709549993062518</v>
      </c>
      <c r="DG168" s="21">
        <f>CC168*VLOOKUP(AY$6,'Greenhouse Gas Costs Avoided'!$A$2:$I$32,9,FALSE)</f>
        <v>2.5945027492715647</v>
      </c>
      <c r="DH168" s="21">
        <f>CD168*VLOOKUP(AZ$6,'Greenhouse Gas Costs Avoided'!$A$2:$I$32,9,FALSE)</f>
        <v>2.724227886735143</v>
      </c>
      <c r="DI168" s="21">
        <f>CE168*VLOOKUP(BA$6,'Greenhouse Gas Costs Avoided'!$A$2:$I$32,9,FALSE)</f>
        <v>2.8604392810719004</v>
      </c>
      <c r="DJ168" s="21">
        <f>CF168*VLOOKUP(BB$6,'Greenhouse Gas Costs Avoided'!$A$2:$I$32,9,FALSE)</f>
        <v>3.0034612451254952</v>
      </c>
      <c r="DK168" s="21">
        <f>CG168*VLOOKUP(BC$6,'Greenhouse Gas Costs Avoided'!$A$2:$I$32,9,FALSE)</f>
        <v>3.1536343073817701</v>
      </c>
      <c r="DL168" s="21">
        <f>CH168*VLOOKUP(BD$6,'Greenhouse Gas Costs Avoided'!$A$2:$I$32,9,FALSE)</f>
        <v>3.3113160227508591</v>
      </c>
      <c r="DM168" s="21">
        <f>CI168*VLOOKUP(BE$6,'Greenhouse Gas Costs Avoided'!$A$2:$I$32,9,FALSE)</f>
        <v>3.4768818238884021</v>
      </c>
      <c r="DN168" s="21">
        <f>CJ168*VLOOKUP(BF$6,'Greenhouse Gas Costs Avoided'!$A$2:$I$32,9,FALSE)</f>
        <v>3.6507259150828224</v>
      </c>
      <c r="DO168" s="21">
        <f>CK168*VLOOKUP(BG$6,'Greenhouse Gas Costs Avoided'!$A$2:$I$32,9,FALSE)</f>
        <v>3.8332622108369634</v>
      </c>
      <c r="DP168" s="21">
        <f>CL168*VLOOKUP(BH$6,'Greenhouse Gas Costs Avoided'!$A$2:$I$32,9,FALSE)</f>
        <v>4.0249253213788121</v>
      </c>
      <c r="DQ168" s="21">
        <f>CM168*VLOOKUP(BI$6,'Greenhouse Gas Costs Avoided'!$A$2:$I$32,9,FALSE)</f>
        <v>4.2261715874477526</v>
      </c>
      <c r="DR168" s="21">
        <f>CN168*VLOOKUP(BJ$6,'Greenhouse Gas Costs Avoided'!$A$2:$I$32,9,FALSE)</f>
        <v>4.4374801668201398</v>
      </c>
      <c r="DS168" s="164">
        <f>CO168*VLOOKUP(BK$6,'Greenhouse Gas Costs Avoided'!$A$2:$I$32,9,FALSE)</f>
        <v>4.6593541751611474</v>
      </c>
    </row>
    <row r="169" spans="1:123" x14ac:dyDescent="0.35">
      <c r="A169" s="174">
        <v>163</v>
      </c>
      <c r="B169" s="12">
        <v>4</v>
      </c>
      <c r="C169" s="175">
        <v>2023</v>
      </c>
      <c r="E169" s="20">
        <v>0</v>
      </c>
      <c r="F169" s="21">
        <v>82.346532180449415</v>
      </c>
      <c r="G169" s="21">
        <v>84.002844861871253</v>
      </c>
      <c r="H169" s="21">
        <v>85.659157543293105</v>
      </c>
      <c r="I169" s="21">
        <v>86.918851036576825</v>
      </c>
      <c r="J169" s="21">
        <v>88.178544529860531</v>
      </c>
      <c r="K169" s="21">
        <v>89.438238023144251</v>
      </c>
      <c r="L169" s="21">
        <v>90.697931516427971</v>
      </c>
      <c r="M169" s="21">
        <v>91.95762500971172</v>
      </c>
      <c r="N169" s="21">
        <v>93.21731850299544</v>
      </c>
      <c r="O169" s="21">
        <v>94.47701199627916</v>
      </c>
      <c r="P169" s="21">
        <v>95.73670548956288</v>
      </c>
      <c r="Q169" s="21">
        <v>96.996398982846586</v>
      </c>
      <c r="R169" s="21">
        <v>98.25609247613032</v>
      </c>
      <c r="S169" s="21">
        <v>99.65157958594628</v>
      </c>
      <c r="T169" s="21">
        <v>101.04706669576224</v>
      </c>
      <c r="U169" s="21">
        <v>102.4425538055782</v>
      </c>
      <c r="V169" s="21">
        <v>103.83804091539416</v>
      </c>
      <c r="W169" s="21">
        <v>105.23352802521011</v>
      </c>
      <c r="X169" s="21">
        <v>106.47156953138905</v>
      </c>
      <c r="Y169" s="21">
        <v>107.709611037568</v>
      </c>
      <c r="Z169" s="21">
        <v>108.94765254374694</v>
      </c>
      <c r="AA169" s="21">
        <v>110.18569404992589</v>
      </c>
      <c r="AB169" s="21">
        <v>111.42373555610482</v>
      </c>
      <c r="AC169" s="21">
        <v>112.86811731331359</v>
      </c>
      <c r="AD169" s="21">
        <v>114.31249907052236</v>
      </c>
      <c r="AE169" s="21">
        <v>115.75688082773114</v>
      </c>
      <c r="AF169" s="21">
        <v>117.20126258493991</v>
      </c>
      <c r="AG169" s="22">
        <v>119.5319620819439</v>
      </c>
      <c r="AI169" s="20">
        <v>0</v>
      </c>
      <c r="AJ169" s="21">
        <v>5.2166744805659615</v>
      </c>
      <c r="AK169" s="21">
        <v>5.3216023247413169</v>
      </c>
      <c r="AL169" s="21">
        <v>5.4265301689166732</v>
      </c>
      <c r="AM169" s="21">
        <v>5.5063320831654474</v>
      </c>
      <c r="AN169" s="21">
        <v>5.5861339974142208</v>
      </c>
      <c r="AO169" s="21">
        <v>5.665935911662995</v>
      </c>
      <c r="AP169" s="21">
        <v>5.7457378259117702</v>
      </c>
      <c r="AQ169" s="21">
        <v>5.8255397401605462</v>
      </c>
      <c r="AR169" s="21">
        <v>5.9053416544093205</v>
      </c>
      <c r="AS169" s="21">
        <v>5.9851435686580947</v>
      </c>
      <c r="AT169" s="21">
        <v>6.0649454829068699</v>
      </c>
      <c r="AU169" s="21">
        <v>6.1447473971556432</v>
      </c>
      <c r="AV169" s="21">
        <v>6.2245493114044184</v>
      </c>
      <c r="AW169" s="21">
        <v>6.312953786990386</v>
      </c>
      <c r="AX169" s="21">
        <v>6.4013582625763545</v>
      </c>
      <c r="AY169" s="21">
        <v>6.4897627381623222</v>
      </c>
      <c r="AZ169" s="21">
        <v>6.5781672137482907</v>
      </c>
      <c r="BA169" s="21">
        <v>6.6665716893342575</v>
      </c>
      <c r="BB169" s="21">
        <v>6.7450019445028957</v>
      </c>
      <c r="BC169" s="21">
        <v>6.8234321996715348</v>
      </c>
      <c r="BD169" s="21">
        <v>6.901862454840173</v>
      </c>
      <c r="BE169" s="21">
        <v>6.9802927100088112</v>
      </c>
      <c r="BF169" s="21">
        <v>7.0587229651774486</v>
      </c>
      <c r="BG169" s="21">
        <v>7.1502249295408609</v>
      </c>
      <c r="BH169" s="21">
        <v>7.2417268939042723</v>
      </c>
      <c r="BI169" s="21">
        <v>7.3332288582676846</v>
      </c>
      <c r="BJ169" s="21">
        <v>7.424730822631096</v>
      </c>
      <c r="BK169" s="22">
        <v>7.5723812490175435</v>
      </c>
      <c r="BM169" s="163">
        <f>VLOOKUP(BM$6,'MonteCarlo Policy Paths'!$N$2:$S$31,$B169+1,FALSE)</f>
        <v>21.456887556927661</v>
      </c>
      <c r="BN169" s="21">
        <f>VLOOKUP(BN$6,'MonteCarlo Policy Paths'!$N$2:$S$31,$B169+1,FALSE)</f>
        <v>23.119081894670884</v>
      </c>
      <c r="BO169" s="21">
        <f>VLOOKUP(BO$6,'MonteCarlo Policy Paths'!$N$2:$S$31,$B169+1,FALSE)</f>
        <v>24.918982795429599</v>
      </c>
      <c r="BP169" s="21">
        <f>VLOOKUP(BP$6,'MonteCarlo Policy Paths'!$N$2:$S$31,$B169+1,FALSE)</f>
        <v>26.866510906830612</v>
      </c>
      <c r="BQ169" s="21">
        <f>VLOOKUP(BQ$6,'MonteCarlo Policy Paths'!$N$2:$S$31,$B169+1,FALSE)</f>
        <v>28.957808063155838</v>
      </c>
      <c r="BR169" s="21">
        <f>VLOOKUP(BR$6,'MonteCarlo Policy Paths'!$N$2:$S$31,$B169+1,FALSE)</f>
        <v>31.169773267386955</v>
      </c>
      <c r="BS169" s="21">
        <f>VLOOKUP(BS$6,'MonteCarlo Policy Paths'!$N$2:$S$31,$B169+1,FALSE)</f>
        <v>33.536503079259326</v>
      </c>
      <c r="BT169" s="21">
        <f>VLOOKUP(BT$6,'MonteCarlo Policy Paths'!$N$2:$S$31,$B169+1,FALSE)</f>
        <v>36.094562758542168</v>
      </c>
      <c r="BU169" s="21">
        <f>VLOOKUP(BU$6,'MonteCarlo Policy Paths'!$N$2:$S$31,$B169+1,FALSE)</f>
        <v>38.859796339203925</v>
      </c>
      <c r="BV169" s="21">
        <f>VLOOKUP(BV$6,'MonteCarlo Policy Paths'!$N$2:$S$31,$B169+1,FALSE)</f>
        <v>41.937214526892696</v>
      </c>
      <c r="BW169" s="21">
        <f>VLOOKUP(BW$6,'MonteCarlo Policy Paths'!$N$2:$S$31,$B169+1,FALSE)</f>
        <v>45.285702034805901</v>
      </c>
      <c r="BX169" s="21">
        <f>VLOOKUP(BX$6,'MonteCarlo Policy Paths'!$N$2:$S$31,$B169+1,FALSE)</f>
        <v>48.923675973628832</v>
      </c>
      <c r="BY169" s="21">
        <f>VLOOKUP(BY$6,'MonteCarlo Policy Paths'!$N$2:$S$31,$B169+1,FALSE)</f>
        <v>52.880283256992421</v>
      </c>
      <c r="BZ169" s="21">
        <f>VLOOKUP(BZ$6,'MonteCarlo Policy Paths'!$N$2:$S$31,$B169+1,FALSE)</f>
        <v>57.179951130409847</v>
      </c>
      <c r="CA169" s="21">
        <f>VLOOKUP(CA$6,'MonteCarlo Policy Paths'!$N$2:$S$31,$B169+1,FALSE)</f>
        <v>59.199989570907007</v>
      </c>
      <c r="CB169" s="21">
        <f>VLOOKUP(CB$6,'MonteCarlo Policy Paths'!$N$2:$S$31,$B169+1,FALSE)</f>
        <v>61.304348310445278</v>
      </c>
      <c r="CC169" s="21">
        <f>VLOOKUP(CC$6,'MonteCarlo Policy Paths'!$N$2:$S$31,$B169+1,FALSE)</f>
        <v>63.486799757257046</v>
      </c>
      <c r="CD169" s="21">
        <f>VLOOKUP(CD$6,'MonteCarlo Policy Paths'!$N$2:$S$31,$B169+1,FALSE)</f>
        <v>65.754412861465767</v>
      </c>
      <c r="CE169" s="21">
        <f>VLOOKUP(CE$6,'MonteCarlo Policy Paths'!$N$2:$S$31,$B169+1,FALSE)</f>
        <v>68.097759333367534</v>
      </c>
      <c r="CF169" s="21">
        <f>VLOOKUP(CF$6,'MonteCarlo Policy Paths'!$N$2:$S$31,$B169+1,FALSE)</f>
        <v>70.548973057852507</v>
      </c>
      <c r="CG169" s="21">
        <f>VLOOKUP(CG$6,'MonteCarlo Policy Paths'!$N$2:$S$31,$B169+1,FALSE)</f>
        <v>73.077007009761019</v>
      </c>
      <c r="CH169" s="21">
        <f>VLOOKUP(CH$6,'MonteCarlo Policy Paths'!$N$2:$S$31,$B169+1,FALSE)</f>
        <v>75.691476032446857</v>
      </c>
      <c r="CI169" s="21">
        <f>VLOOKUP(CI$6,'MonteCarlo Policy Paths'!$N$2:$S$31,$B169+1,FALSE)</f>
        <v>78.404802280730166</v>
      </c>
      <c r="CJ169" s="21">
        <f>VLOOKUP(CJ$6,'MonteCarlo Policy Paths'!$N$2:$S$31,$B169+1,FALSE)</f>
        <v>81.224927058038162</v>
      </c>
      <c r="CK169" s="21">
        <f>VLOOKUP(CK$6,'MonteCarlo Policy Paths'!$N$2:$S$31,$B169+1,FALSE)</f>
        <v>84.152487263770951</v>
      </c>
      <c r="CL169" s="21">
        <f>VLOOKUP(CL$6,'MonteCarlo Policy Paths'!$N$2:$S$31,$B169+1,FALSE)</f>
        <v>87.19069011352974</v>
      </c>
      <c r="CM169" s="21">
        <f>VLOOKUP(CM$6,'MonteCarlo Policy Paths'!$N$2:$S$31,$B169+1,FALSE)</f>
        <v>90.339519718236858</v>
      </c>
      <c r="CN169" s="21">
        <f>VLOOKUP(CN$6,'MonteCarlo Policy Paths'!$N$2:$S$31,$B169+1,FALSE)</f>
        <v>93.604800202242828</v>
      </c>
      <c r="CO169" s="164">
        <f>VLOOKUP(CO$6,'MonteCarlo Policy Paths'!$N$2:$S$31,$B169+1,FALSE)</f>
        <v>96.983684685934094</v>
      </c>
      <c r="CQ169" s="163">
        <f>BM169*VLOOKUP(AI$6,'Greenhouse Gas Costs Avoided'!$A$2:$I$32,9,FALSE)</f>
        <v>1.3592994724454583</v>
      </c>
      <c r="CR169" s="21">
        <f>BN169*VLOOKUP(AJ$6,'Greenhouse Gas Costs Avoided'!$A$2:$I$32,9,FALSE)</f>
        <v>1.4645999210963487</v>
      </c>
      <c r="CS169" s="21">
        <f>BO169*VLOOKUP(AK$6,'Greenhouse Gas Costs Avoided'!$A$2:$I$32,9,FALSE)</f>
        <v>1.5786241167474793</v>
      </c>
      <c r="CT169" s="21">
        <f>BP169*VLOOKUP(AL$6,'Greenhouse Gas Costs Avoided'!$A$2:$I$32,9,FALSE)</f>
        <v>1.7020005350363183</v>
      </c>
      <c r="CU169" s="21">
        <f>BQ169*VLOOKUP(AM$6,'Greenhouse Gas Costs Avoided'!$A$2:$I$32,9,FALSE)</f>
        <v>1.8344847601494692</v>
      </c>
      <c r="CV169" s="21">
        <f>BR169*VLOOKUP(AN$6,'Greenhouse Gas Costs Avoided'!$A$2:$I$32,9,FALSE)</f>
        <v>1.9746133378475101</v>
      </c>
      <c r="CW169" s="21">
        <f>BS169*VLOOKUP(AO$6,'Greenhouse Gas Costs Avoided'!$A$2:$I$32,9,FALSE)</f>
        <v>2.1245462941611284</v>
      </c>
      <c r="CX169" s="21">
        <f>BT169*VLOOKUP(AP$6,'Greenhouse Gas Costs Avoided'!$A$2:$I$32,9,FALSE)</f>
        <v>2.2866000479177169</v>
      </c>
      <c r="CY169" s="21">
        <f>BU169*VLOOKUP(AQ$6,'Greenhouse Gas Costs Avoided'!$A$2:$I$32,9,FALSE)</f>
        <v>2.4617783228380428</v>
      </c>
      <c r="CZ169" s="21">
        <f>BV169*VLOOKUP(AR$6,'Greenhouse Gas Costs Avoided'!$A$2:$I$32,9,FALSE)</f>
        <v>2.6567335747552212</v>
      </c>
      <c r="DA169" s="21">
        <f>BW169*VLOOKUP(AS$6,'Greenhouse Gas Costs Avoided'!$A$2:$I$32,9,FALSE)</f>
        <v>2.8688611394320973</v>
      </c>
      <c r="DB169" s="21">
        <f>BX169*VLOOKUP(AT$6,'Greenhouse Gas Costs Avoided'!$A$2:$I$32,9,FALSE)</f>
        <v>3.099327745676475</v>
      </c>
      <c r="DC169" s="21">
        <f>BY169*VLOOKUP(AU$6,'Greenhouse Gas Costs Avoided'!$A$2:$I$32,9,FALSE)</f>
        <v>3.3499798581359799</v>
      </c>
      <c r="DD169" s="21">
        <f>BZ169*VLOOKUP(AV$6,'Greenhouse Gas Costs Avoided'!$A$2:$I$32,9,FALSE)</f>
        <v>3.6223649492411436</v>
      </c>
      <c r="DE169" s="21">
        <f>CA169*VLOOKUP(AW$6,'Greenhouse Gas Costs Avoided'!$A$2:$I$32,9,FALSE)</f>
        <v>3.7503349159570667</v>
      </c>
      <c r="DF169" s="21">
        <f>CB169*VLOOKUP(AX$6,'Greenhouse Gas Costs Avoided'!$A$2:$I$32,9,FALSE)</f>
        <v>3.8836465958035138</v>
      </c>
      <c r="DG169" s="21">
        <f>CC169*VLOOKUP(AY$6,'Greenhouse Gas Costs Avoided'!$A$2:$I$32,9,FALSE)</f>
        <v>4.0219054692034097</v>
      </c>
      <c r="DH169" s="21">
        <f>CD169*VLOOKUP(AZ$6,'Greenhouse Gas Costs Avoided'!$A$2:$I$32,9,FALSE)</f>
        <v>4.1655593560070496</v>
      </c>
      <c r="DI169" s="21">
        <f>CE169*VLOOKUP(BA$6,'Greenhouse Gas Costs Avoided'!$A$2:$I$32,9,FALSE)</f>
        <v>4.3140109715809301</v>
      </c>
      <c r="DJ169" s="21">
        <f>CF169*VLOOKUP(BB$6,'Greenhouse Gas Costs Avoided'!$A$2:$I$32,9,FALSE)</f>
        <v>4.4692960059878768</v>
      </c>
      <c r="DK169" s="21">
        <f>CG169*VLOOKUP(BC$6,'Greenhouse Gas Costs Avoided'!$A$2:$I$32,9,FALSE)</f>
        <v>4.629447622014963</v>
      </c>
      <c r="DL169" s="21">
        <f>CH169*VLOOKUP(BD$6,'Greenhouse Gas Costs Avoided'!$A$2:$I$32,9,FALSE)</f>
        <v>4.7950749225184994</v>
      </c>
      <c r="DM169" s="21">
        <f>CI169*VLOOKUP(BE$6,'Greenhouse Gas Costs Avoided'!$A$2:$I$32,9,FALSE)</f>
        <v>4.9669648542748472</v>
      </c>
      <c r="DN169" s="21">
        <f>CJ169*VLOOKUP(BF$6,'Greenhouse Gas Costs Avoided'!$A$2:$I$32,9,FALSE)</f>
        <v>5.1456205009456273</v>
      </c>
      <c r="DO169" s="21">
        <f>CK169*VLOOKUP(BG$6,'Greenhouse Gas Costs Avoided'!$A$2:$I$32,9,FALSE)</f>
        <v>5.331082210275417</v>
      </c>
      <c r="DP169" s="21">
        <f>CL169*VLOOKUP(BH$6,'Greenhouse Gas Costs Avoided'!$A$2:$I$32,9,FALSE)</f>
        <v>5.5235531602164318</v>
      </c>
      <c r="DQ169" s="21">
        <f>CM169*VLOOKUP(BI$6,'Greenhouse Gas Costs Avoided'!$A$2:$I$32,9,FALSE)</f>
        <v>5.723032344191421</v>
      </c>
      <c r="DR169" s="21">
        <f>CN169*VLOOKUP(BJ$6,'Greenhouse Gas Costs Avoided'!$A$2:$I$32,9,FALSE)</f>
        <v>5.9298887220104266</v>
      </c>
      <c r="DS169" s="164">
        <f>CO169*VLOOKUP(BK$6,'Greenhouse Gas Costs Avoided'!$A$2:$I$32,9,FALSE)</f>
        <v>6.1439419431008639</v>
      </c>
    </row>
    <row r="170" spans="1:123" x14ac:dyDescent="0.35">
      <c r="A170" s="174">
        <v>164</v>
      </c>
      <c r="B170" s="12">
        <v>1</v>
      </c>
      <c r="C170" s="175">
        <v>2023</v>
      </c>
      <c r="E170" s="20">
        <v>0</v>
      </c>
      <c r="F170" s="21">
        <v>82.346532180449415</v>
      </c>
      <c r="G170" s="21">
        <v>84.002844861871253</v>
      </c>
      <c r="H170" s="21">
        <v>85.659157543293105</v>
      </c>
      <c r="I170" s="21">
        <v>86.918851036576825</v>
      </c>
      <c r="J170" s="21">
        <v>88.178544529860531</v>
      </c>
      <c r="K170" s="21">
        <v>89.438238023144251</v>
      </c>
      <c r="L170" s="21">
        <v>90.697931516427971</v>
      </c>
      <c r="M170" s="21">
        <v>91.95762500971172</v>
      </c>
      <c r="N170" s="21">
        <v>93.21731850299544</v>
      </c>
      <c r="O170" s="21">
        <v>94.47701199627916</v>
      </c>
      <c r="P170" s="21">
        <v>95.73670548956288</v>
      </c>
      <c r="Q170" s="21">
        <v>96.996398982846586</v>
      </c>
      <c r="R170" s="21">
        <v>98.25609247613032</v>
      </c>
      <c r="S170" s="21">
        <v>99.65157958594628</v>
      </c>
      <c r="T170" s="21">
        <v>101.04706669576224</v>
      </c>
      <c r="U170" s="21">
        <v>102.4425538055782</v>
      </c>
      <c r="V170" s="21">
        <v>103.83804091539416</v>
      </c>
      <c r="W170" s="21">
        <v>105.23352802521011</v>
      </c>
      <c r="X170" s="21">
        <v>106.47156953138905</v>
      </c>
      <c r="Y170" s="21">
        <v>107.709611037568</v>
      </c>
      <c r="Z170" s="21">
        <v>108.94765254374694</v>
      </c>
      <c r="AA170" s="21">
        <v>110.18569404992589</v>
      </c>
      <c r="AB170" s="21">
        <v>111.42373555610482</v>
      </c>
      <c r="AC170" s="21">
        <v>112.86811731331359</v>
      </c>
      <c r="AD170" s="21">
        <v>114.31249907052236</v>
      </c>
      <c r="AE170" s="21">
        <v>115.75688082773114</v>
      </c>
      <c r="AF170" s="21">
        <v>117.20126258493991</v>
      </c>
      <c r="AG170" s="22">
        <v>118.64564434214866</v>
      </c>
      <c r="AI170" s="20">
        <v>0</v>
      </c>
      <c r="AJ170" s="21">
        <v>5.2166744805659615</v>
      </c>
      <c r="AK170" s="21">
        <v>5.3216023247413169</v>
      </c>
      <c r="AL170" s="21">
        <v>5.4265301689166732</v>
      </c>
      <c r="AM170" s="21">
        <v>5.5063320831654474</v>
      </c>
      <c r="AN170" s="21">
        <v>5.5861339974142208</v>
      </c>
      <c r="AO170" s="21">
        <v>5.665935911662995</v>
      </c>
      <c r="AP170" s="21">
        <v>5.7457378259117702</v>
      </c>
      <c r="AQ170" s="21">
        <v>5.8255397401605462</v>
      </c>
      <c r="AR170" s="21">
        <v>5.9053416544093205</v>
      </c>
      <c r="AS170" s="21">
        <v>5.9851435686580947</v>
      </c>
      <c r="AT170" s="21">
        <v>6.0649454829068699</v>
      </c>
      <c r="AU170" s="21">
        <v>6.1447473971556432</v>
      </c>
      <c r="AV170" s="21">
        <v>6.2245493114044184</v>
      </c>
      <c r="AW170" s="21">
        <v>6.312953786990386</v>
      </c>
      <c r="AX170" s="21">
        <v>6.4013582625763545</v>
      </c>
      <c r="AY170" s="21">
        <v>6.4897627381623222</v>
      </c>
      <c r="AZ170" s="21">
        <v>6.5781672137482907</v>
      </c>
      <c r="BA170" s="21">
        <v>6.6665716893342575</v>
      </c>
      <c r="BB170" s="21">
        <v>6.7450019445028957</v>
      </c>
      <c r="BC170" s="21">
        <v>6.8234321996715348</v>
      </c>
      <c r="BD170" s="21">
        <v>6.901862454840173</v>
      </c>
      <c r="BE170" s="21">
        <v>6.9802927100088112</v>
      </c>
      <c r="BF170" s="21">
        <v>7.0587229651774486</v>
      </c>
      <c r="BG170" s="21">
        <v>7.1502249295408609</v>
      </c>
      <c r="BH170" s="21">
        <v>7.2417268939042723</v>
      </c>
      <c r="BI170" s="21">
        <v>7.3332288582676846</v>
      </c>
      <c r="BJ170" s="21">
        <v>7.424730822631096</v>
      </c>
      <c r="BK170" s="22">
        <v>7.5162327869945065</v>
      </c>
      <c r="BM170" s="163">
        <f>VLOOKUP(BM$6,'MonteCarlo Policy Paths'!$N$2:$S$31,$B170+1,FALSE)</f>
        <v>18.946072246720579</v>
      </c>
      <c r="BN170" s="21">
        <f>VLOOKUP(BN$6,'MonteCarlo Policy Paths'!$N$2:$S$31,$B170+1,FALSE)</f>
        <v>19.920985834119051</v>
      </c>
      <c r="BO170" s="21">
        <f>VLOOKUP(BO$6,'MonteCarlo Policy Paths'!$N$2:$S$31,$B170+1,FALSE)</f>
        <v>20.944710352814074</v>
      </c>
      <c r="BP170" s="21">
        <f>VLOOKUP(BP$6,'MonteCarlo Policy Paths'!$N$2:$S$31,$B170+1,FALSE)</f>
        <v>22.017919567056939</v>
      </c>
      <c r="BQ170" s="21">
        <f>VLOOKUP(BQ$6,'MonteCarlo Policy Paths'!$N$2:$S$31,$B170+1,FALSE)</f>
        <v>23.125382269476081</v>
      </c>
      <c r="BR170" s="21">
        <f>VLOOKUP(BR$6,'MonteCarlo Policy Paths'!$N$2:$S$31,$B170+1,FALSE)</f>
        <v>24.222533249319248</v>
      </c>
      <c r="BS170" s="21">
        <f>VLOOKUP(BS$6,'MonteCarlo Policy Paths'!$N$2:$S$31,$B170+1,FALSE)</f>
        <v>25.344600035724898</v>
      </c>
      <c r="BT170" s="21">
        <f>VLOOKUP(BT$6,'MonteCarlo Policy Paths'!$N$2:$S$31,$B170+1,FALSE)</f>
        <v>26.511875533452777</v>
      </c>
      <c r="BU170" s="21">
        <f>VLOOKUP(BU$6,'MonteCarlo Policy Paths'!$N$2:$S$31,$B170+1,FALSE)</f>
        <v>27.727543772426976</v>
      </c>
      <c r="BV170" s="21">
        <f>VLOOKUP(BV$6,'MonteCarlo Policy Paths'!$N$2:$S$31,$B170+1,FALSE)</f>
        <v>29.105872242644537</v>
      </c>
      <c r="BW170" s="21">
        <f>VLOOKUP(BW$6,'MonteCarlo Policy Paths'!$N$2:$S$31,$B170+1,FALSE)</f>
        <v>30.561165854776764</v>
      </c>
      <c r="BX170" s="21">
        <f>VLOOKUP(BX$6,'MonteCarlo Policy Paths'!$N$2:$S$31,$B170+1,FALSE)</f>
        <v>32.089224147515601</v>
      </c>
      <c r="BY170" s="21">
        <f>VLOOKUP(BY$6,'MonteCarlo Policy Paths'!$N$2:$S$31,$B170+1,FALSE)</f>
        <v>33.693685354891386</v>
      </c>
      <c r="BZ170" s="21">
        <f>VLOOKUP(BZ$6,'MonteCarlo Policy Paths'!$N$2:$S$31,$B170+1,FALSE)</f>
        <v>35.378369622635958</v>
      </c>
      <c r="CA170" s="21">
        <f>VLOOKUP(CA$6,'MonteCarlo Policy Paths'!$N$2:$S$31,$B170+1,FALSE)</f>
        <v>37.147288103767757</v>
      </c>
      <c r="CB170" s="21">
        <f>VLOOKUP(CB$6,'MonteCarlo Policy Paths'!$N$2:$S$31,$B170+1,FALSE)</f>
        <v>39.004652508956148</v>
      </c>
      <c r="CC170" s="21">
        <f>VLOOKUP(CC$6,'MonteCarlo Policy Paths'!$N$2:$S$31,$B170+1,FALSE)</f>
        <v>40.954885134403959</v>
      </c>
      <c r="CD170" s="21">
        <f>VLOOKUP(CD$6,'MonteCarlo Policy Paths'!$N$2:$S$31,$B170+1,FALSE)</f>
        <v>43.002629391124159</v>
      </c>
      <c r="CE170" s="21">
        <f>VLOOKUP(CE$6,'MonteCarlo Policy Paths'!$N$2:$S$31,$B170+1,FALSE)</f>
        <v>45.152760860680367</v>
      </c>
      <c r="CF170" s="21">
        <f>VLOOKUP(CF$6,'MonteCarlo Policy Paths'!$N$2:$S$31,$B170+1,FALSE)</f>
        <v>47.410398903714388</v>
      </c>
      <c r="CG170" s="21">
        <f>VLOOKUP(CG$6,'MonteCarlo Policy Paths'!$N$2:$S$31,$B170+1,FALSE)</f>
        <v>49.780918848900107</v>
      </c>
      <c r="CH170" s="21">
        <f>VLOOKUP(CH$6,'MonteCarlo Policy Paths'!$N$2:$S$31,$B170+1,FALSE)</f>
        <v>52.269964791345117</v>
      </c>
      <c r="CI170" s="21">
        <f>VLOOKUP(CI$6,'MonteCarlo Policy Paths'!$N$2:$S$31,$B170+1,FALSE)</f>
        <v>54.883463030912374</v>
      </c>
      <c r="CJ170" s="21">
        <f>VLOOKUP(CJ$6,'MonteCarlo Policy Paths'!$N$2:$S$31,$B170+1,FALSE)</f>
        <v>57.627636182457998</v>
      </c>
      <c r="CK170" s="21">
        <f>VLOOKUP(CK$6,'MonteCarlo Policy Paths'!$N$2:$S$31,$B170+1,FALSE)</f>
        <v>60.509017991580897</v>
      </c>
      <c r="CL170" s="21">
        <f>VLOOKUP(CL$6,'MonteCarlo Policy Paths'!$N$2:$S$31,$B170+1,FALSE)</f>
        <v>63.534468891159946</v>
      </c>
      <c r="CM170" s="21">
        <f>VLOOKUP(CM$6,'MonteCarlo Policy Paths'!$N$2:$S$31,$B170+1,FALSE)</f>
        <v>66.711192335717939</v>
      </c>
      <c r="CN170" s="21">
        <f>VLOOKUP(CN$6,'MonteCarlo Policy Paths'!$N$2:$S$31,$B170+1,FALSE)</f>
        <v>70.04675195250384</v>
      </c>
      <c r="CO170" s="164">
        <f>VLOOKUP(CO$6,'MonteCarlo Policy Paths'!$N$2:$S$31,$B170+1,FALSE)</f>
        <v>73.54908955012904</v>
      </c>
      <c r="CQ170" s="163">
        <f>BM170*VLOOKUP(AI$6,'Greenhouse Gas Costs Avoided'!$A$2:$I$32,9,FALSE)</f>
        <v>1.2002386619007086</v>
      </c>
      <c r="CR170" s="21">
        <f>BN170*VLOOKUP(AJ$6,'Greenhouse Gas Costs Avoided'!$A$2:$I$32,9,FALSE)</f>
        <v>1.2619996941806579</v>
      </c>
      <c r="CS170" s="21">
        <f>BO170*VLOOKUP(AK$6,'Greenhouse Gas Costs Avoided'!$A$2:$I$32,9,FALSE)</f>
        <v>1.3268529118013257</v>
      </c>
      <c r="CT170" s="21">
        <f>BP170*VLOOKUP(AL$6,'Greenhouse Gas Costs Avoided'!$A$2:$I$32,9,FALSE)</f>
        <v>1.3948409979053111</v>
      </c>
      <c r="CU170" s="21">
        <f>BQ170*VLOOKUP(AM$6,'Greenhouse Gas Costs Avoided'!$A$2:$I$32,9,FALSE)</f>
        <v>1.464999051498006</v>
      </c>
      <c r="CV170" s="21">
        <f>BR170*VLOOKUP(AN$6,'Greenhouse Gas Costs Avoided'!$A$2:$I$32,9,FALSE)</f>
        <v>1.5345038547523033</v>
      </c>
      <c r="CW170" s="21">
        <f>BS170*VLOOKUP(AO$6,'Greenhouse Gas Costs Avoided'!$A$2:$I$32,9,FALSE)</f>
        <v>1.6055870809081549</v>
      </c>
      <c r="CX170" s="21">
        <f>BT170*VLOOKUP(AP$6,'Greenhouse Gas Costs Avoided'!$A$2:$I$32,9,FALSE)</f>
        <v>1.6795342908215394</v>
      </c>
      <c r="CY170" s="21">
        <f>BU170*VLOOKUP(AQ$6,'Greenhouse Gas Costs Avoided'!$A$2:$I$32,9,FALSE)</f>
        <v>1.7565471936259263</v>
      </c>
      <c r="CZ170" s="21">
        <f>BV170*VLOOKUP(AR$6,'Greenhouse Gas Costs Avoided'!$A$2:$I$32,9,FALSE)</f>
        <v>1.8438646648785721</v>
      </c>
      <c r="DA170" s="21">
        <f>BW170*VLOOKUP(AS$6,'Greenhouse Gas Costs Avoided'!$A$2:$I$32,9,FALSE)</f>
        <v>1.9360578981225007</v>
      </c>
      <c r="DB170" s="21">
        <f>BX170*VLOOKUP(AT$6,'Greenhouse Gas Costs Avoided'!$A$2:$I$32,9,FALSE)</f>
        <v>2.0328607930286258</v>
      </c>
      <c r="DC170" s="21">
        <f>BY170*VLOOKUP(AU$6,'Greenhouse Gas Costs Avoided'!$A$2:$I$32,9,FALSE)</f>
        <v>2.1345038326800574</v>
      </c>
      <c r="DD170" s="21">
        <f>BZ170*VLOOKUP(AV$6,'Greenhouse Gas Costs Avoided'!$A$2:$I$32,9,FALSE)</f>
        <v>2.2412290243140602</v>
      </c>
      <c r="DE170" s="21">
        <f>CA170*VLOOKUP(AW$6,'Greenhouse Gas Costs Avoided'!$A$2:$I$32,9,FALSE)</f>
        <v>2.3532904755297634</v>
      </c>
      <c r="DF170" s="21">
        <f>CB170*VLOOKUP(AX$6,'Greenhouse Gas Costs Avoided'!$A$2:$I$32,9,FALSE)</f>
        <v>2.4709549993062518</v>
      </c>
      <c r="DG170" s="21">
        <f>CC170*VLOOKUP(AY$6,'Greenhouse Gas Costs Avoided'!$A$2:$I$32,9,FALSE)</f>
        <v>2.5945027492715647</v>
      </c>
      <c r="DH170" s="21">
        <f>CD170*VLOOKUP(AZ$6,'Greenhouse Gas Costs Avoided'!$A$2:$I$32,9,FALSE)</f>
        <v>2.724227886735143</v>
      </c>
      <c r="DI170" s="21">
        <f>CE170*VLOOKUP(BA$6,'Greenhouse Gas Costs Avoided'!$A$2:$I$32,9,FALSE)</f>
        <v>2.8604392810719004</v>
      </c>
      <c r="DJ170" s="21">
        <f>CF170*VLOOKUP(BB$6,'Greenhouse Gas Costs Avoided'!$A$2:$I$32,9,FALSE)</f>
        <v>3.0034612451254952</v>
      </c>
      <c r="DK170" s="21">
        <f>CG170*VLOOKUP(BC$6,'Greenhouse Gas Costs Avoided'!$A$2:$I$32,9,FALSE)</f>
        <v>3.1536343073817701</v>
      </c>
      <c r="DL170" s="21">
        <f>CH170*VLOOKUP(BD$6,'Greenhouse Gas Costs Avoided'!$A$2:$I$32,9,FALSE)</f>
        <v>3.3113160227508591</v>
      </c>
      <c r="DM170" s="21">
        <f>CI170*VLOOKUP(BE$6,'Greenhouse Gas Costs Avoided'!$A$2:$I$32,9,FALSE)</f>
        <v>3.4768818238884021</v>
      </c>
      <c r="DN170" s="21">
        <f>CJ170*VLOOKUP(BF$6,'Greenhouse Gas Costs Avoided'!$A$2:$I$32,9,FALSE)</f>
        <v>3.6507259150828224</v>
      </c>
      <c r="DO170" s="21">
        <f>CK170*VLOOKUP(BG$6,'Greenhouse Gas Costs Avoided'!$A$2:$I$32,9,FALSE)</f>
        <v>3.8332622108369634</v>
      </c>
      <c r="DP170" s="21">
        <f>CL170*VLOOKUP(BH$6,'Greenhouse Gas Costs Avoided'!$A$2:$I$32,9,FALSE)</f>
        <v>4.0249253213788121</v>
      </c>
      <c r="DQ170" s="21">
        <f>CM170*VLOOKUP(BI$6,'Greenhouse Gas Costs Avoided'!$A$2:$I$32,9,FALSE)</f>
        <v>4.2261715874477526</v>
      </c>
      <c r="DR170" s="21">
        <f>CN170*VLOOKUP(BJ$6,'Greenhouse Gas Costs Avoided'!$A$2:$I$32,9,FALSE)</f>
        <v>4.4374801668201398</v>
      </c>
      <c r="DS170" s="164">
        <f>CO170*VLOOKUP(BK$6,'Greenhouse Gas Costs Avoided'!$A$2:$I$32,9,FALSE)</f>
        <v>4.6593541751611474</v>
      </c>
    </row>
    <row r="171" spans="1:123" x14ac:dyDescent="0.35">
      <c r="A171" s="174">
        <v>165</v>
      </c>
      <c r="B171" s="12">
        <v>2</v>
      </c>
      <c r="C171" s="175">
        <v>2023</v>
      </c>
      <c r="E171" s="20">
        <v>0</v>
      </c>
      <c r="F171" s="21">
        <v>82.346532180449415</v>
      </c>
      <c r="G171" s="21">
        <v>84.002844861871253</v>
      </c>
      <c r="H171" s="21">
        <v>85.659157543293105</v>
      </c>
      <c r="I171" s="21">
        <v>86.918851036576825</v>
      </c>
      <c r="J171" s="21">
        <v>88.178544529860531</v>
      </c>
      <c r="K171" s="21">
        <v>89.438238023144251</v>
      </c>
      <c r="L171" s="21">
        <v>90.697931516427971</v>
      </c>
      <c r="M171" s="21">
        <v>91.95762500971172</v>
      </c>
      <c r="N171" s="21">
        <v>93.21731850299544</v>
      </c>
      <c r="O171" s="21">
        <v>94.47701199627916</v>
      </c>
      <c r="P171" s="21">
        <v>95.73670548956288</v>
      </c>
      <c r="Q171" s="21">
        <v>96.996398982846586</v>
      </c>
      <c r="R171" s="21">
        <v>98.25609247613032</v>
      </c>
      <c r="S171" s="21">
        <v>99.65157958594628</v>
      </c>
      <c r="T171" s="21">
        <v>101.04706669576224</v>
      </c>
      <c r="U171" s="21">
        <v>102.4425538055782</v>
      </c>
      <c r="V171" s="21">
        <v>103.83804091539416</v>
      </c>
      <c r="W171" s="21">
        <v>105.23352802521011</v>
      </c>
      <c r="X171" s="21">
        <v>106.47156953138905</v>
      </c>
      <c r="Y171" s="21">
        <v>107.709611037568</v>
      </c>
      <c r="Z171" s="21">
        <v>108.94765254374694</v>
      </c>
      <c r="AA171" s="21">
        <v>110.18569404992589</v>
      </c>
      <c r="AB171" s="21">
        <v>111.42373555610482</v>
      </c>
      <c r="AC171" s="21">
        <v>112.86811731331359</v>
      </c>
      <c r="AD171" s="21">
        <v>114.31249907052236</v>
      </c>
      <c r="AE171" s="21">
        <v>115.75688082773114</v>
      </c>
      <c r="AF171" s="21">
        <v>117.20126258493991</v>
      </c>
      <c r="AG171" s="22">
        <v>120.41827982173916</v>
      </c>
      <c r="AI171" s="20">
        <v>0</v>
      </c>
      <c r="AJ171" s="21">
        <v>5.2166744805659615</v>
      </c>
      <c r="AK171" s="21">
        <v>5.3216023247413169</v>
      </c>
      <c r="AL171" s="21">
        <v>5.4265301689166732</v>
      </c>
      <c r="AM171" s="21">
        <v>5.5063320831654474</v>
      </c>
      <c r="AN171" s="21">
        <v>5.5861339974142208</v>
      </c>
      <c r="AO171" s="21">
        <v>5.665935911662995</v>
      </c>
      <c r="AP171" s="21">
        <v>5.7457378259117702</v>
      </c>
      <c r="AQ171" s="21">
        <v>5.8255397401605462</v>
      </c>
      <c r="AR171" s="21">
        <v>5.9053416544093205</v>
      </c>
      <c r="AS171" s="21">
        <v>5.9851435686580947</v>
      </c>
      <c r="AT171" s="21">
        <v>6.0649454829068699</v>
      </c>
      <c r="AU171" s="21">
        <v>6.1447473971556432</v>
      </c>
      <c r="AV171" s="21">
        <v>6.2245493114044184</v>
      </c>
      <c r="AW171" s="21">
        <v>6.312953786990386</v>
      </c>
      <c r="AX171" s="21">
        <v>6.4013582625763545</v>
      </c>
      <c r="AY171" s="21">
        <v>6.4897627381623222</v>
      </c>
      <c r="AZ171" s="21">
        <v>6.5781672137482907</v>
      </c>
      <c r="BA171" s="21">
        <v>6.6665716893342575</v>
      </c>
      <c r="BB171" s="21">
        <v>6.7450019445028957</v>
      </c>
      <c r="BC171" s="21">
        <v>6.8234321996715348</v>
      </c>
      <c r="BD171" s="21">
        <v>6.901862454840173</v>
      </c>
      <c r="BE171" s="21">
        <v>6.9802927100088112</v>
      </c>
      <c r="BF171" s="21">
        <v>7.0587229651774486</v>
      </c>
      <c r="BG171" s="21">
        <v>7.1502249295408609</v>
      </c>
      <c r="BH171" s="21">
        <v>7.2417268939042723</v>
      </c>
      <c r="BI171" s="21">
        <v>7.3332288582676846</v>
      </c>
      <c r="BJ171" s="21">
        <v>7.424730822631096</v>
      </c>
      <c r="BK171" s="22">
        <v>7.6285297110405814</v>
      </c>
      <c r="BM171" s="163">
        <f>VLOOKUP(BM$6,'MonteCarlo Policy Paths'!$N$2:$S$31,$B171+1,FALSE)</f>
        <v>23.967702867134744</v>
      </c>
      <c r="BN171" s="21">
        <f>VLOOKUP(BN$6,'MonteCarlo Policy Paths'!$N$2:$S$31,$B171+1,FALSE)</f>
        <v>26.317177955222718</v>
      </c>
      <c r="BO171" s="21">
        <f>VLOOKUP(BO$6,'MonteCarlo Policy Paths'!$N$2:$S$31,$B171+1,FALSE)</f>
        <v>28.893255238045125</v>
      </c>
      <c r="BP171" s="21">
        <f>VLOOKUP(BP$6,'MonteCarlo Policy Paths'!$N$2:$S$31,$B171+1,FALSE)</f>
        <v>31.715102246604285</v>
      </c>
      <c r="BQ171" s="21">
        <f>VLOOKUP(BQ$6,'MonteCarlo Policy Paths'!$N$2:$S$31,$B171+1,FALSE)</f>
        <v>34.790233856835599</v>
      </c>
      <c r="BR171" s="21">
        <f>VLOOKUP(BR$6,'MonteCarlo Policy Paths'!$N$2:$S$31,$B171+1,FALSE)</f>
        <v>38.117013285454661</v>
      </c>
      <c r="BS171" s="21">
        <f>VLOOKUP(BS$6,'MonteCarlo Policy Paths'!$N$2:$S$31,$B171+1,FALSE)</f>
        <v>41.72840612279375</v>
      </c>
      <c r="BT171" s="21">
        <f>VLOOKUP(BT$6,'MonteCarlo Policy Paths'!$N$2:$S$31,$B171+1,FALSE)</f>
        <v>45.677249983631562</v>
      </c>
      <c r="BU171" s="21">
        <f>VLOOKUP(BU$6,'MonteCarlo Policy Paths'!$N$2:$S$31,$B171+1,FALSE)</f>
        <v>49.99204890598088</v>
      </c>
      <c r="BV171" s="21">
        <f>VLOOKUP(BV$6,'MonteCarlo Policy Paths'!$N$2:$S$31,$B171+1,FALSE)</f>
        <v>54.768556811140854</v>
      </c>
      <c r="BW171" s="21">
        <f>VLOOKUP(BW$6,'MonteCarlo Policy Paths'!$N$2:$S$31,$B171+1,FALSE)</f>
        <v>60.010238214835042</v>
      </c>
      <c r="BX171" s="21">
        <f>VLOOKUP(BX$6,'MonteCarlo Policy Paths'!$N$2:$S$31,$B171+1,FALSE)</f>
        <v>65.75812779974207</v>
      </c>
      <c r="BY171" s="21">
        <f>VLOOKUP(BY$6,'MonteCarlo Policy Paths'!$N$2:$S$31,$B171+1,FALSE)</f>
        <v>72.066881159093455</v>
      </c>
      <c r="BZ171" s="21">
        <f>VLOOKUP(BZ$6,'MonteCarlo Policy Paths'!$N$2:$S$31,$B171+1,FALSE)</f>
        <v>78.981532638183737</v>
      </c>
      <c r="CA171" s="21">
        <f>VLOOKUP(CA$6,'MonteCarlo Policy Paths'!$N$2:$S$31,$B171+1,FALSE)</f>
        <v>81.252691038046251</v>
      </c>
      <c r="CB171" s="21">
        <f>VLOOKUP(CB$6,'MonteCarlo Policy Paths'!$N$2:$S$31,$B171+1,FALSE)</f>
        <v>83.604044111934414</v>
      </c>
      <c r="CC171" s="21">
        <f>VLOOKUP(CC$6,'MonteCarlo Policy Paths'!$N$2:$S$31,$B171+1,FALSE)</f>
        <v>86.018714380110126</v>
      </c>
      <c r="CD171" s="21">
        <f>VLOOKUP(CD$6,'MonteCarlo Policy Paths'!$N$2:$S$31,$B171+1,FALSE)</f>
        <v>88.506196331807388</v>
      </c>
      <c r="CE171" s="21">
        <f>VLOOKUP(CE$6,'MonteCarlo Policy Paths'!$N$2:$S$31,$B171+1,FALSE)</f>
        <v>91.042757806054695</v>
      </c>
      <c r="CF171" s="21">
        <f>VLOOKUP(CF$6,'MonteCarlo Policy Paths'!$N$2:$S$31,$B171+1,FALSE)</f>
        <v>93.687547211990633</v>
      </c>
      <c r="CG171" s="21">
        <f>VLOOKUP(CG$6,'MonteCarlo Policy Paths'!$N$2:$S$31,$B171+1,FALSE)</f>
        <v>96.373095170621937</v>
      </c>
      <c r="CH171" s="21">
        <f>VLOOKUP(CH$6,'MonteCarlo Policy Paths'!$N$2:$S$31,$B171+1,FALSE)</f>
        <v>99.112987273548597</v>
      </c>
      <c r="CI171" s="21">
        <f>VLOOKUP(CI$6,'MonteCarlo Policy Paths'!$N$2:$S$31,$B171+1,FALSE)</f>
        <v>101.92614153054797</v>
      </c>
      <c r="CJ171" s="21">
        <f>VLOOKUP(CJ$6,'MonteCarlo Policy Paths'!$N$2:$S$31,$B171+1,FALSE)</f>
        <v>104.82221793361833</v>
      </c>
      <c r="CK171" s="21">
        <f>VLOOKUP(CK$6,'MonteCarlo Policy Paths'!$N$2:$S$31,$B171+1,FALSE)</f>
        <v>107.79595653596101</v>
      </c>
      <c r="CL171" s="21">
        <f>VLOOKUP(CL$6,'MonteCarlo Policy Paths'!$N$2:$S$31,$B171+1,FALSE)</f>
        <v>110.84691133589952</v>
      </c>
      <c r="CM171" s="21">
        <f>VLOOKUP(CM$6,'MonteCarlo Policy Paths'!$N$2:$S$31,$B171+1,FALSE)</f>
        <v>113.96784710075578</v>
      </c>
      <c r="CN171" s="21">
        <f>VLOOKUP(CN$6,'MonteCarlo Policy Paths'!$N$2:$S$31,$B171+1,FALSE)</f>
        <v>117.16284845198182</v>
      </c>
      <c r="CO171" s="164">
        <f>VLOOKUP(CO$6,'MonteCarlo Policy Paths'!$N$2:$S$31,$B171+1,FALSE)</f>
        <v>120.41827982173916</v>
      </c>
      <c r="CQ171" s="163">
        <f>BM171*VLOOKUP(AI$6,'Greenhouse Gas Costs Avoided'!$A$2:$I$32,9,FALSE)</f>
        <v>1.5183602829902079</v>
      </c>
      <c r="CR171" s="21">
        <f>BN171*VLOOKUP(AJ$6,'Greenhouse Gas Costs Avoided'!$A$2:$I$32,9,FALSE)</f>
        <v>1.6672001480120395</v>
      </c>
      <c r="CS171" s="21">
        <f>BO171*VLOOKUP(AK$6,'Greenhouse Gas Costs Avoided'!$A$2:$I$32,9,FALSE)</f>
        <v>1.8303953216936328</v>
      </c>
      <c r="CT171" s="21">
        <f>BP171*VLOOKUP(AL$6,'Greenhouse Gas Costs Avoided'!$A$2:$I$32,9,FALSE)</f>
        <v>2.0091600721673259</v>
      </c>
      <c r="CU171" s="21">
        <f>BQ171*VLOOKUP(AM$6,'Greenhouse Gas Costs Avoided'!$A$2:$I$32,9,FALSE)</f>
        <v>2.2039704688009323</v>
      </c>
      <c r="CV171" s="21">
        <f>BR171*VLOOKUP(AN$6,'Greenhouse Gas Costs Avoided'!$A$2:$I$32,9,FALSE)</f>
        <v>2.4147228209427172</v>
      </c>
      <c r="CW171" s="21">
        <f>BS171*VLOOKUP(AO$6,'Greenhouse Gas Costs Avoided'!$A$2:$I$32,9,FALSE)</f>
        <v>2.6435055074141016</v>
      </c>
      <c r="CX171" s="21">
        <f>BT171*VLOOKUP(AP$6,'Greenhouse Gas Costs Avoided'!$A$2:$I$32,9,FALSE)</f>
        <v>2.8936658050138946</v>
      </c>
      <c r="CY171" s="21">
        <f>BU171*VLOOKUP(AQ$6,'Greenhouse Gas Costs Avoided'!$A$2:$I$32,9,FALSE)</f>
        <v>3.1670094520501597</v>
      </c>
      <c r="CZ171" s="21">
        <f>BV171*VLOOKUP(AR$6,'Greenhouse Gas Costs Avoided'!$A$2:$I$32,9,FALSE)</f>
        <v>3.4696024846318703</v>
      </c>
      <c r="DA171" s="21">
        <f>BW171*VLOOKUP(AS$6,'Greenhouse Gas Costs Avoided'!$A$2:$I$32,9,FALSE)</f>
        <v>3.8016643807416939</v>
      </c>
      <c r="DB171" s="21">
        <f>BX171*VLOOKUP(AT$6,'Greenhouse Gas Costs Avoided'!$A$2:$I$32,9,FALSE)</f>
        <v>4.1657946983243246</v>
      </c>
      <c r="DC171" s="21">
        <f>BY171*VLOOKUP(AU$6,'Greenhouse Gas Costs Avoided'!$A$2:$I$32,9,FALSE)</f>
        <v>4.5654558835919028</v>
      </c>
      <c r="DD171" s="21">
        <f>BZ171*VLOOKUP(AV$6,'Greenhouse Gas Costs Avoided'!$A$2:$I$32,9,FALSE)</f>
        <v>5.0035008741682265</v>
      </c>
      <c r="DE171" s="21">
        <f>CA171*VLOOKUP(AW$6,'Greenhouse Gas Costs Avoided'!$A$2:$I$32,9,FALSE)</f>
        <v>5.1473793563843691</v>
      </c>
      <c r="DF171" s="21">
        <f>CB171*VLOOKUP(AX$6,'Greenhouse Gas Costs Avoided'!$A$2:$I$32,9,FALSE)</f>
        <v>5.2963381923007766</v>
      </c>
      <c r="DG171" s="21">
        <f>CC171*VLOOKUP(AY$6,'Greenhouse Gas Costs Avoided'!$A$2:$I$32,9,FALSE)</f>
        <v>5.4493081891352544</v>
      </c>
      <c r="DH171" s="21">
        <f>CD171*VLOOKUP(AZ$6,'Greenhouse Gas Costs Avoided'!$A$2:$I$32,9,FALSE)</f>
        <v>5.606890825278958</v>
      </c>
      <c r="DI171" s="21">
        <f>CE171*VLOOKUP(BA$6,'Greenhouse Gas Costs Avoided'!$A$2:$I$32,9,FALSE)</f>
        <v>5.7675826620899597</v>
      </c>
      <c r="DJ171" s="21">
        <f>CF171*VLOOKUP(BB$6,'Greenhouse Gas Costs Avoided'!$A$2:$I$32,9,FALSE)</f>
        <v>5.935130766850258</v>
      </c>
      <c r="DK171" s="21">
        <f>CG171*VLOOKUP(BC$6,'Greenhouse Gas Costs Avoided'!$A$2:$I$32,9,FALSE)</f>
        <v>6.1052609366481567</v>
      </c>
      <c r="DL171" s="21">
        <f>CH171*VLOOKUP(BD$6,'Greenhouse Gas Costs Avoided'!$A$2:$I$32,9,FALSE)</f>
        <v>6.2788338222861402</v>
      </c>
      <c r="DM171" s="21">
        <f>CI171*VLOOKUP(BE$6,'Greenhouse Gas Costs Avoided'!$A$2:$I$32,9,FALSE)</f>
        <v>6.4570478846612929</v>
      </c>
      <c r="DN171" s="21">
        <f>CJ171*VLOOKUP(BF$6,'Greenhouse Gas Costs Avoided'!$A$2:$I$32,9,FALSE)</f>
        <v>6.6405150868084322</v>
      </c>
      <c r="DO171" s="21">
        <f>CK171*VLOOKUP(BG$6,'Greenhouse Gas Costs Avoided'!$A$2:$I$32,9,FALSE)</f>
        <v>6.8289022097138705</v>
      </c>
      <c r="DP171" s="21">
        <f>CL171*VLOOKUP(BH$6,'Greenhouse Gas Costs Avoided'!$A$2:$I$32,9,FALSE)</f>
        <v>7.0221809990540507</v>
      </c>
      <c r="DQ171" s="21">
        <f>CM171*VLOOKUP(BI$6,'Greenhouse Gas Costs Avoided'!$A$2:$I$32,9,FALSE)</f>
        <v>7.2198931009350886</v>
      </c>
      <c r="DR171" s="21">
        <f>CN171*VLOOKUP(BJ$6,'Greenhouse Gas Costs Avoided'!$A$2:$I$32,9,FALSE)</f>
        <v>7.4222972772007143</v>
      </c>
      <c r="DS171" s="164">
        <f>CO171*VLOOKUP(BK$6,'Greenhouse Gas Costs Avoided'!$A$2:$I$32,9,FALSE)</f>
        <v>7.6285297110405814</v>
      </c>
    </row>
    <row r="172" spans="1:123" x14ac:dyDescent="0.35">
      <c r="A172" s="174">
        <v>166</v>
      </c>
      <c r="B172" s="12">
        <v>1</v>
      </c>
      <c r="C172" s="175">
        <v>2023</v>
      </c>
      <c r="E172" s="20">
        <v>0</v>
      </c>
      <c r="F172" s="21">
        <v>82.346532180449415</v>
      </c>
      <c r="G172" s="21">
        <v>84.002844861871253</v>
      </c>
      <c r="H172" s="21">
        <v>85.659157543293105</v>
      </c>
      <c r="I172" s="21">
        <v>86.918851036576825</v>
      </c>
      <c r="J172" s="21">
        <v>88.178544529860531</v>
      </c>
      <c r="K172" s="21">
        <v>89.438238023144251</v>
      </c>
      <c r="L172" s="21">
        <v>90.697931516427971</v>
      </c>
      <c r="M172" s="21">
        <v>91.95762500971172</v>
      </c>
      <c r="N172" s="21">
        <v>93.21731850299544</v>
      </c>
      <c r="O172" s="21">
        <v>94.47701199627916</v>
      </c>
      <c r="P172" s="21">
        <v>95.73670548956288</v>
      </c>
      <c r="Q172" s="21">
        <v>96.996398982846586</v>
      </c>
      <c r="R172" s="21">
        <v>98.25609247613032</v>
      </c>
      <c r="S172" s="21">
        <v>99.65157958594628</v>
      </c>
      <c r="T172" s="21">
        <v>101.04706669576224</v>
      </c>
      <c r="U172" s="21">
        <v>102.4425538055782</v>
      </c>
      <c r="V172" s="21">
        <v>103.83804091539416</v>
      </c>
      <c r="W172" s="21">
        <v>105.23352802521011</v>
      </c>
      <c r="X172" s="21">
        <v>106.47156953138905</v>
      </c>
      <c r="Y172" s="21">
        <v>107.709611037568</v>
      </c>
      <c r="Z172" s="21">
        <v>108.94765254374694</v>
      </c>
      <c r="AA172" s="21">
        <v>110.18569404992589</v>
      </c>
      <c r="AB172" s="21">
        <v>111.42373555610482</v>
      </c>
      <c r="AC172" s="21">
        <v>112.86811731331359</v>
      </c>
      <c r="AD172" s="21">
        <v>114.31249907052236</v>
      </c>
      <c r="AE172" s="21">
        <v>115.75688082773114</v>
      </c>
      <c r="AF172" s="21">
        <v>117.20126258493991</v>
      </c>
      <c r="AG172" s="22">
        <v>118.64564434214866</v>
      </c>
      <c r="AI172" s="20">
        <v>0</v>
      </c>
      <c r="AJ172" s="21">
        <v>5.2166744805659615</v>
      </c>
      <c r="AK172" s="21">
        <v>5.3216023247413169</v>
      </c>
      <c r="AL172" s="21">
        <v>5.4265301689166732</v>
      </c>
      <c r="AM172" s="21">
        <v>5.5063320831654474</v>
      </c>
      <c r="AN172" s="21">
        <v>5.5861339974142208</v>
      </c>
      <c r="AO172" s="21">
        <v>5.665935911662995</v>
      </c>
      <c r="AP172" s="21">
        <v>5.7457378259117702</v>
      </c>
      <c r="AQ172" s="21">
        <v>5.8255397401605462</v>
      </c>
      <c r="AR172" s="21">
        <v>5.9053416544093205</v>
      </c>
      <c r="AS172" s="21">
        <v>5.9851435686580947</v>
      </c>
      <c r="AT172" s="21">
        <v>6.0649454829068699</v>
      </c>
      <c r="AU172" s="21">
        <v>6.1447473971556432</v>
      </c>
      <c r="AV172" s="21">
        <v>6.2245493114044184</v>
      </c>
      <c r="AW172" s="21">
        <v>6.312953786990386</v>
      </c>
      <c r="AX172" s="21">
        <v>6.4013582625763545</v>
      </c>
      <c r="AY172" s="21">
        <v>6.4897627381623222</v>
      </c>
      <c r="AZ172" s="21">
        <v>6.5781672137482907</v>
      </c>
      <c r="BA172" s="21">
        <v>6.6665716893342575</v>
      </c>
      <c r="BB172" s="21">
        <v>6.7450019445028957</v>
      </c>
      <c r="BC172" s="21">
        <v>6.8234321996715348</v>
      </c>
      <c r="BD172" s="21">
        <v>6.901862454840173</v>
      </c>
      <c r="BE172" s="21">
        <v>6.9802927100088112</v>
      </c>
      <c r="BF172" s="21">
        <v>7.0587229651774486</v>
      </c>
      <c r="BG172" s="21">
        <v>7.1502249295408609</v>
      </c>
      <c r="BH172" s="21">
        <v>7.2417268939042723</v>
      </c>
      <c r="BI172" s="21">
        <v>7.3332288582676846</v>
      </c>
      <c r="BJ172" s="21">
        <v>7.424730822631096</v>
      </c>
      <c r="BK172" s="22">
        <v>7.5162327869945065</v>
      </c>
      <c r="BM172" s="163">
        <f>VLOOKUP(BM$6,'MonteCarlo Policy Paths'!$N$2:$S$31,$B172+1,FALSE)</f>
        <v>18.946072246720579</v>
      </c>
      <c r="BN172" s="21">
        <f>VLOOKUP(BN$6,'MonteCarlo Policy Paths'!$N$2:$S$31,$B172+1,FALSE)</f>
        <v>19.920985834119051</v>
      </c>
      <c r="BO172" s="21">
        <f>VLOOKUP(BO$6,'MonteCarlo Policy Paths'!$N$2:$S$31,$B172+1,FALSE)</f>
        <v>20.944710352814074</v>
      </c>
      <c r="BP172" s="21">
        <f>VLOOKUP(BP$6,'MonteCarlo Policy Paths'!$N$2:$S$31,$B172+1,FALSE)</f>
        <v>22.017919567056939</v>
      </c>
      <c r="BQ172" s="21">
        <f>VLOOKUP(BQ$6,'MonteCarlo Policy Paths'!$N$2:$S$31,$B172+1,FALSE)</f>
        <v>23.125382269476081</v>
      </c>
      <c r="BR172" s="21">
        <f>VLOOKUP(BR$6,'MonteCarlo Policy Paths'!$N$2:$S$31,$B172+1,FALSE)</f>
        <v>24.222533249319248</v>
      </c>
      <c r="BS172" s="21">
        <f>VLOOKUP(BS$6,'MonteCarlo Policy Paths'!$N$2:$S$31,$B172+1,FALSE)</f>
        <v>25.344600035724898</v>
      </c>
      <c r="BT172" s="21">
        <f>VLOOKUP(BT$6,'MonteCarlo Policy Paths'!$N$2:$S$31,$B172+1,FALSE)</f>
        <v>26.511875533452777</v>
      </c>
      <c r="BU172" s="21">
        <f>VLOOKUP(BU$6,'MonteCarlo Policy Paths'!$N$2:$S$31,$B172+1,FALSE)</f>
        <v>27.727543772426976</v>
      </c>
      <c r="BV172" s="21">
        <f>VLOOKUP(BV$6,'MonteCarlo Policy Paths'!$N$2:$S$31,$B172+1,FALSE)</f>
        <v>29.105872242644537</v>
      </c>
      <c r="BW172" s="21">
        <f>VLOOKUP(BW$6,'MonteCarlo Policy Paths'!$N$2:$S$31,$B172+1,FALSE)</f>
        <v>30.561165854776764</v>
      </c>
      <c r="BX172" s="21">
        <f>VLOOKUP(BX$6,'MonteCarlo Policy Paths'!$N$2:$S$31,$B172+1,FALSE)</f>
        <v>32.089224147515601</v>
      </c>
      <c r="BY172" s="21">
        <f>VLOOKUP(BY$6,'MonteCarlo Policy Paths'!$N$2:$S$31,$B172+1,FALSE)</f>
        <v>33.693685354891386</v>
      </c>
      <c r="BZ172" s="21">
        <f>VLOOKUP(BZ$6,'MonteCarlo Policy Paths'!$N$2:$S$31,$B172+1,FALSE)</f>
        <v>35.378369622635958</v>
      </c>
      <c r="CA172" s="21">
        <f>VLOOKUP(CA$6,'MonteCarlo Policy Paths'!$N$2:$S$31,$B172+1,FALSE)</f>
        <v>37.147288103767757</v>
      </c>
      <c r="CB172" s="21">
        <f>VLOOKUP(CB$6,'MonteCarlo Policy Paths'!$N$2:$S$31,$B172+1,FALSE)</f>
        <v>39.004652508956148</v>
      </c>
      <c r="CC172" s="21">
        <f>VLOOKUP(CC$6,'MonteCarlo Policy Paths'!$N$2:$S$31,$B172+1,FALSE)</f>
        <v>40.954885134403959</v>
      </c>
      <c r="CD172" s="21">
        <f>VLOOKUP(CD$6,'MonteCarlo Policy Paths'!$N$2:$S$31,$B172+1,FALSE)</f>
        <v>43.002629391124159</v>
      </c>
      <c r="CE172" s="21">
        <f>VLOOKUP(CE$6,'MonteCarlo Policy Paths'!$N$2:$S$31,$B172+1,FALSE)</f>
        <v>45.152760860680367</v>
      </c>
      <c r="CF172" s="21">
        <f>VLOOKUP(CF$6,'MonteCarlo Policy Paths'!$N$2:$S$31,$B172+1,FALSE)</f>
        <v>47.410398903714388</v>
      </c>
      <c r="CG172" s="21">
        <f>VLOOKUP(CG$6,'MonteCarlo Policy Paths'!$N$2:$S$31,$B172+1,FALSE)</f>
        <v>49.780918848900107</v>
      </c>
      <c r="CH172" s="21">
        <f>VLOOKUP(CH$6,'MonteCarlo Policy Paths'!$N$2:$S$31,$B172+1,FALSE)</f>
        <v>52.269964791345117</v>
      </c>
      <c r="CI172" s="21">
        <f>VLOOKUP(CI$6,'MonteCarlo Policy Paths'!$N$2:$S$31,$B172+1,FALSE)</f>
        <v>54.883463030912374</v>
      </c>
      <c r="CJ172" s="21">
        <f>VLOOKUP(CJ$6,'MonteCarlo Policy Paths'!$N$2:$S$31,$B172+1,FALSE)</f>
        <v>57.627636182457998</v>
      </c>
      <c r="CK172" s="21">
        <f>VLOOKUP(CK$6,'MonteCarlo Policy Paths'!$N$2:$S$31,$B172+1,FALSE)</f>
        <v>60.509017991580897</v>
      </c>
      <c r="CL172" s="21">
        <f>VLOOKUP(CL$6,'MonteCarlo Policy Paths'!$N$2:$S$31,$B172+1,FALSE)</f>
        <v>63.534468891159946</v>
      </c>
      <c r="CM172" s="21">
        <f>VLOOKUP(CM$6,'MonteCarlo Policy Paths'!$N$2:$S$31,$B172+1,FALSE)</f>
        <v>66.711192335717939</v>
      </c>
      <c r="CN172" s="21">
        <f>VLOOKUP(CN$6,'MonteCarlo Policy Paths'!$N$2:$S$31,$B172+1,FALSE)</f>
        <v>70.04675195250384</v>
      </c>
      <c r="CO172" s="164">
        <f>VLOOKUP(CO$6,'MonteCarlo Policy Paths'!$N$2:$S$31,$B172+1,FALSE)</f>
        <v>73.54908955012904</v>
      </c>
      <c r="CQ172" s="163">
        <f>BM172*VLOOKUP(AI$6,'Greenhouse Gas Costs Avoided'!$A$2:$I$32,9,FALSE)</f>
        <v>1.2002386619007086</v>
      </c>
      <c r="CR172" s="21">
        <f>BN172*VLOOKUP(AJ$6,'Greenhouse Gas Costs Avoided'!$A$2:$I$32,9,FALSE)</f>
        <v>1.2619996941806579</v>
      </c>
      <c r="CS172" s="21">
        <f>BO172*VLOOKUP(AK$6,'Greenhouse Gas Costs Avoided'!$A$2:$I$32,9,FALSE)</f>
        <v>1.3268529118013257</v>
      </c>
      <c r="CT172" s="21">
        <f>BP172*VLOOKUP(AL$6,'Greenhouse Gas Costs Avoided'!$A$2:$I$32,9,FALSE)</f>
        <v>1.3948409979053111</v>
      </c>
      <c r="CU172" s="21">
        <f>BQ172*VLOOKUP(AM$6,'Greenhouse Gas Costs Avoided'!$A$2:$I$32,9,FALSE)</f>
        <v>1.464999051498006</v>
      </c>
      <c r="CV172" s="21">
        <f>BR172*VLOOKUP(AN$6,'Greenhouse Gas Costs Avoided'!$A$2:$I$32,9,FALSE)</f>
        <v>1.5345038547523033</v>
      </c>
      <c r="CW172" s="21">
        <f>BS172*VLOOKUP(AO$6,'Greenhouse Gas Costs Avoided'!$A$2:$I$32,9,FALSE)</f>
        <v>1.6055870809081549</v>
      </c>
      <c r="CX172" s="21">
        <f>BT172*VLOOKUP(AP$6,'Greenhouse Gas Costs Avoided'!$A$2:$I$32,9,FALSE)</f>
        <v>1.6795342908215394</v>
      </c>
      <c r="CY172" s="21">
        <f>BU172*VLOOKUP(AQ$6,'Greenhouse Gas Costs Avoided'!$A$2:$I$32,9,FALSE)</f>
        <v>1.7565471936259263</v>
      </c>
      <c r="CZ172" s="21">
        <f>BV172*VLOOKUP(AR$6,'Greenhouse Gas Costs Avoided'!$A$2:$I$32,9,FALSE)</f>
        <v>1.8438646648785721</v>
      </c>
      <c r="DA172" s="21">
        <f>BW172*VLOOKUP(AS$6,'Greenhouse Gas Costs Avoided'!$A$2:$I$32,9,FALSE)</f>
        <v>1.9360578981225007</v>
      </c>
      <c r="DB172" s="21">
        <f>BX172*VLOOKUP(AT$6,'Greenhouse Gas Costs Avoided'!$A$2:$I$32,9,FALSE)</f>
        <v>2.0328607930286258</v>
      </c>
      <c r="DC172" s="21">
        <f>BY172*VLOOKUP(AU$6,'Greenhouse Gas Costs Avoided'!$A$2:$I$32,9,FALSE)</f>
        <v>2.1345038326800574</v>
      </c>
      <c r="DD172" s="21">
        <f>BZ172*VLOOKUP(AV$6,'Greenhouse Gas Costs Avoided'!$A$2:$I$32,9,FALSE)</f>
        <v>2.2412290243140602</v>
      </c>
      <c r="DE172" s="21">
        <f>CA172*VLOOKUP(AW$6,'Greenhouse Gas Costs Avoided'!$A$2:$I$32,9,FALSE)</f>
        <v>2.3532904755297634</v>
      </c>
      <c r="DF172" s="21">
        <f>CB172*VLOOKUP(AX$6,'Greenhouse Gas Costs Avoided'!$A$2:$I$32,9,FALSE)</f>
        <v>2.4709549993062518</v>
      </c>
      <c r="DG172" s="21">
        <f>CC172*VLOOKUP(AY$6,'Greenhouse Gas Costs Avoided'!$A$2:$I$32,9,FALSE)</f>
        <v>2.5945027492715647</v>
      </c>
      <c r="DH172" s="21">
        <f>CD172*VLOOKUP(AZ$6,'Greenhouse Gas Costs Avoided'!$A$2:$I$32,9,FALSE)</f>
        <v>2.724227886735143</v>
      </c>
      <c r="DI172" s="21">
        <f>CE172*VLOOKUP(BA$6,'Greenhouse Gas Costs Avoided'!$A$2:$I$32,9,FALSE)</f>
        <v>2.8604392810719004</v>
      </c>
      <c r="DJ172" s="21">
        <f>CF172*VLOOKUP(BB$6,'Greenhouse Gas Costs Avoided'!$A$2:$I$32,9,FALSE)</f>
        <v>3.0034612451254952</v>
      </c>
      <c r="DK172" s="21">
        <f>CG172*VLOOKUP(BC$6,'Greenhouse Gas Costs Avoided'!$A$2:$I$32,9,FALSE)</f>
        <v>3.1536343073817701</v>
      </c>
      <c r="DL172" s="21">
        <f>CH172*VLOOKUP(BD$6,'Greenhouse Gas Costs Avoided'!$A$2:$I$32,9,FALSE)</f>
        <v>3.3113160227508591</v>
      </c>
      <c r="DM172" s="21">
        <f>CI172*VLOOKUP(BE$6,'Greenhouse Gas Costs Avoided'!$A$2:$I$32,9,FALSE)</f>
        <v>3.4768818238884021</v>
      </c>
      <c r="DN172" s="21">
        <f>CJ172*VLOOKUP(BF$6,'Greenhouse Gas Costs Avoided'!$A$2:$I$32,9,FALSE)</f>
        <v>3.6507259150828224</v>
      </c>
      <c r="DO172" s="21">
        <f>CK172*VLOOKUP(BG$6,'Greenhouse Gas Costs Avoided'!$A$2:$I$32,9,FALSE)</f>
        <v>3.8332622108369634</v>
      </c>
      <c r="DP172" s="21">
        <f>CL172*VLOOKUP(BH$6,'Greenhouse Gas Costs Avoided'!$A$2:$I$32,9,FALSE)</f>
        <v>4.0249253213788121</v>
      </c>
      <c r="DQ172" s="21">
        <f>CM172*VLOOKUP(BI$6,'Greenhouse Gas Costs Avoided'!$A$2:$I$32,9,FALSE)</f>
        <v>4.2261715874477526</v>
      </c>
      <c r="DR172" s="21">
        <f>CN172*VLOOKUP(BJ$6,'Greenhouse Gas Costs Avoided'!$A$2:$I$32,9,FALSE)</f>
        <v>4.4374801668201398</v>
      </c>
      <c r="DS172" s="164">
        <f>CO172*VLOOKUP(BK$6,'Greenhouse Gas Costs Avoided'!$A$2:$I$32,9,FALSE)</f>
        <v>4.6593541751611474</v>
      </c>
    </row>
    <row r="173" spans="1:123" x14ac:dyDescent="0.35">
      <c r="A173" s="174">
        <v>167</v>
      </c>
      <c r="B173" s="12">
        <v>3</v>
      </c>
      <c r="C173" s="175">
        <v>2023</v>
      </c>
      <c r="E173" s="20">
        <v>0</v>
      </c>
      <c r="F173" s="21">
        <v>82.346532180449415</v>
      </c>
      <c r="G173" s="21">
        <v>84.002844861871253</v>
      </c>
      <c r="H173" s="21">
        <v>85.659157543293105</v>
      </c>
      <c r="I173" s="21">
        <v>86.918851036576825</v>
      </c>
      <c r="J173" s="21">
        <v>88.178544529860531</v>
      </c>
      <c r="K173" s="21">
        <v>89.438238023144251</v>
      </c>
      <c r="L173" s="21">
        <v>90.697931516427971</v>
      </c>
      <c r="M173" s="21">
        <v>91.95762500971172</v>
      </c>
      <c r="N173" s="21">
        <v>93.21731850299544</v>
      </c>
      <c r="O173" s="21">
        <v>94.47701199627916</v>
      </c>
      <c r="P173" s="21">
        <v>95.73670548956288</v>
      </c>
      <c r="Q173" s="21">
        <v>96.996398982846586</v>
      </c>
      <c r="R173" s="21">
        <v>101.49317720655506</v>
      </c>
      <c r="S173" s="21">
        <v>104.21949379267882</v>
      </c>
      <c r="T173" s="21">
        <v>107.03810370059369</v>
      </c>
      <c r="U173" s="21">
        <v>109.92690053835344</v>
      </c>
      <c r="V173" s="21">
        <v>112.89757853003228</v>
      </c>
      <c r="W173" s="21">
        <v>115.91943874780665</v>
      </c>
      <c r="X173" s="21">
        <v>119.06733931122673</v>
      </c>
      <c r="Y173" s="21">
        <v>122.25496395468721</v>
      </c>
      <c r="Z173" s="21">
        <v>125.4992630232488</v>
      </c>
      <c r="AA173" s="21">
        <v>128.82380079097237</v>
      </c>
      <c r="AB173" s="21">
        <v>132.24028719953677</v>
      </c>
      <c r="AC173" s="21">
        <v>135.74155640209787</v>
      </c>
      <c r="AD173" s="21">
        <v>139.32654413598658</v>
      </c>
      <c r="AE173" s="21">
        <v>142.9856742986068</v>
      </c>
      <c r="AF173" s="21">
        <v>146.72361540812219</v>
      </c>
      <c r="AG173" s="22">
        <v>150.52284977717397</v>
      </c>
      <c r="AI173" s="20">
        <v>0</v>
      </c>
      <c r="AJ173" s="21">
        <v>5.2166744805659615</v>
      </c>
      <c r="AK173" s="21">
        <v>5.3216023247413169</v>
      </c>
      <c r="AL173" s="21">
        <v>5.4265301689166732</v>
      </c>
      <c r="AM173" s="21">
        <v>5.5063320831654474</v>
      </c>
      <c r="AN173" s="21">
        <v>5.5861339974142208</v>
      </c>
      <c r="AO173" s="21">
        <v>5.665935911662995</v>
      </c>
      <c r="AP173" s="21">
        <v>5.7457378259117702</v>
      </c>
      <c r="AQ173" s="21">
        <v>5.8255397401605462</v>
      </c>
      <c r="AR173" s="21">
        <v>5.9053416544093205</v>
      </c>
      <c r="AS173" s="21">
        <v>5.9851435686580947</v>
      </c>
      <c r="AT173" s="21">
        <v>6.0649454829068699</v>
      </c>
      <c r="AU173" s="21">
        <v>6.1447473971556432</v>
      </c>
      <c r="AV173" s="21">
        <v>6.4296194808152167</v>
      </c>
      <c r="AW173" s="21">
        <v>6.6023323538917609</v>
      </c>
      <c r="AX173" s="21">
        <v>6.7808920331878957</v>
      </c>
      <c r="AY173" s="21">
        <v>6.9638980729572149</v>
      </c>
      <c r="AZ173" s="21">
        <v>7.1520913053717949</v>
      </c>
      <c r="BA173" s="21">
        <v>7.3435269452765404</v>
      </c>
      <c r="BB173" s="21">
        <v>7.5429472742415475</v>
      </c>
      <c r="BC173" s="21">
        <v>7.744884134129272</v>
      </c>
      <c r="BD173" s="21">
        <v>7.950411333759269</v>
      </c>
      <c r="BE173" s="21">
        <v>8.161021676093501</v>
      </c>
      <c r="BF173" s="21">
        <v>8.3774569890184303</v>
      </c>
      <c r="BG173" s="21">
        <v>8.5992633142510115</v>
      </c>
      <c r="BH173" s="21">
        <v>8.8263732304711304</v>
      </c>
      <c r="BI173" s="21">
        <v>9.05818008905967</v>
      </c>
      <c r="BJ173" s="21">
        <v>9.2949796418706736</v>
      </c>
      <c r="BK173" s="22">
        <v>9.5356621388007277</v>
      </c>
      <c r="BM173" s="163">
        <f>VLOOKUP(BM$6,'MonteCarlo Policy Paths'!$N$2:$S$31,$B173+1,FALSE)</f>
        <v>24.400896901266854</v>
      </c>
      <c r="BN173" s="21">
        <f>VLOOKUP(BN$6,'MonteCarlo Policy Paths'!$N$2:$S$31,$B173+1,FALSE)</f>
        <v>27.277092285564247</v>
      </c>
      <c r="BO173" s="21">
        <f>VLOOKUP(BO$6,'MonteCarlo Policy Paths'!$N$2:$S$31,$B173+1,FALSE)</f>
        <v>30.488398193607274</v>
      </c>
      <c r="BP173" s="21">
        <f>VLOOKUP(BP$6,'MonteCarlo Policy Paths'!$N$2:$S$31,$B173+1,FALSE)</f>
        <v>34.070901710124843</v>
      </c>
      <c r="BQ173" s="21">
        <f>VLOOKUP(BQ$6,'MonteCarlo Policy Paths'!$N$2:$S$31,$B173+1,FALSE)</f>
        <v>38.049962908416198</v>
      </c>
      <c r="BR173" s="21">
        <f>VLOOKUP(BR$6,'MonteCarlo Policy Paths'!$N$2:$S$31,$B173+1,FALSE)</f>
        <v>42.441930627628253</v>
      </c>
      <c r="BS173" s="21">
        <f>VLOOKUP(BS$6,'MonteCarlo Policy Paths'!$N$2:$S$31,$B173+1,FALSE)</f>
        <v>47.302864628556662</v>
      </c>
      <c r="BT173" s="21">
        <f>VLOOKUP(BT$6,'MonteCarlo Policy Paths'!$N$2:$S$31,$B173+1,FALSE)</f>
        <v>52.715092471952183</v>
      </c>
      <c r="BU173" s="21">
        <f>VLOOKUP(BU$6,'MonteCarlo Policy Paths'!$N$2:$S$31,$B173+1,FALSE)</f>
        <v>58.737483764437521</v>
      </c>
      <c r="BV173" s="21">
        <f>VLOOKUP(BV$6,'MonteCarlo Policy Paths'!$N$2:$S$31,$B173+1,FALSE)</f>
        <v>65.512636340122413</v>
      </c>
      <c r="BW173" s="21">
        <f>VLOOKUP(BW$6,'MonteCarlo Policy Paths'!$N$2:$S$31,$B173+1,FALSE)</f>
        <v>73.079994851258945</v>
      </c>
      <c r="BX173" s="21">
        <f>VLOOKUP(BX$6,'MonteCarlo Policy Paths'!$N$2:$S$31,$B173+1,FALSE)</f>
        <v>81.527096411801594</v>
      </c>
      <c r="BY173" s="21">
        <f>VLOOKUP(BY$6,'MonteCarlo Policy Paths'!$N$2:$S$31,$B173+1,FALSE)</f>
        <v>90.963600198236662</v>
      </c>
      <c r="BZ173" s="21">
        <f>VLOOKUP(BZ$6,'MonteCarlo Policy Paths'!$N$2:$S$31,$B173+1,FALSE)</f>
        <v>101.49317720655506</v>
      </c>
      <c r="CA173" s="21">
        <f>VLOOKUP(CA$6,'MonteCarlo Policy Paths'!$N$2:$S$31,$B173+1,FALSE)</f>
        <v>104.21949379267882</v>
      </c>
      <c r="CB173" s="21">
        <f>VLOOKUP(CB$6,'MonteCarlo Policy Paths'!$N$2:$S$31,$B173+1,FALSE)</f>
        <v>107.03810370059369</v>
      </c>
      <c r="CC173" s="21">
        <f>VLOOKUP(CC$6,'MonteCarlo Policy Paths'!$N$2:$S$31,$B173+1,FALSE)</f>
        <v>109.92690053835344</v>
      </c>
      <c r="CD173" s="21">
        <f>VLOOKUP(CD$6,'MonteCarlo Policy Paths'!$N$2:$S$31,$B173+1,FALSE)</f>
        <v>112.89757853003228</v>
      </c>
      <c r="CE173" s="21">
        <f>VLOOKUP(CE$6,'MonteCarlo Policy Paths'!$N$2:$S$31,$B173+1,FALSE)</f>
        <v>115.91943874780665</v>
      </c>
      <c r="CF173" s="21">
        <f>VLOOKUP(CF$6,'MonteCarlo Policy Paths'!$N$2:$S$31,$B173+1,FALSE)</f>
        <v>119.06733931122673</v>
      </c>
      <c r="CG173" s="21">
        <f>VLOOKUP(CG$6,'MonteCarlo Policy Paths'!$N$2:$S$31,$B173+1,FALSE)</f>
        <v>122.25496395468721</v>
      </c>
      <c r="CH173" s="21">
        <f>VLOOKUP(CH$6,'MonteCarlo Policy Paths'!$N$2:$S$31,$B173+1,FALSE)</f>
        <v>125.4992630232488</v>
      </c>
      <c r="CI173" s="21">
        <f>VLOOKUP(CI$6,'MonteCarlo Policy Paths'!$N$2:$S$31,$B173+1,FALSE)</f>
        <v>128.82380079097237</v>
      </c>
      <c r="CJ173" s="21">
        <f>VLOOKUP(CJ$6,'MonteCarlo Policy Paths'!$N$2:$S$31,$B173+1,FALSE)</f>
        <v>132.24028719953677</v>
      </c>
      <c r="CK173" s="21">
        <f>VLOOKUP(CK$6,'MonteCarlo Policy Paths'!$N$2:$S$31,$B173+1,FALSE)</f>
        <v>135.74155640209787</v>
      </c>
      <c r="CL173" s="21">
        <f>VLOOKUP(CL$6,'MonteCarlo Policy Paths'!$N$2:$S$31,$B173+1,FALSE)</f>
        <v>139.32654413598658</v>
      </c>
      <c r="CM173" s="21">
        <f>VLOOKUP(CM$6,'MonteCarlo Policy Paths'!$N$2:$S$31,$B173+1,FALSE)</f>
        <v>142.9856742986068</v>
      </c>
      <c r="CN173" s="21">
        <f>VLOOKUP(CN$6,'MonteCarlo Policy Paths'!$N$2:$S$31,$B173+1,FALSE)</f>
        <v>146.72361540812219</v>
      </c>
      <c r="CO173" s="164">
        <f>VLOOKUP(CO$6,'MonteCarlo Policy Paths'!$N$2:$S$31,$B173+1,FALSE)</f>
        <v>150.52284977717397</v>
      </c>
      <c r="CQ173" s="163">
        <f>BM173*VLOOKUP(AI$6,'Greenhouse Gas Costs Avoided'!$A$2:$I$32,9,FALSE)</f>
        <v>1.5458032390340439</v>
      </c>
      <c r="CR173" s="21">
        <f>BN173*VLOOKUP(AJ$6,'Greenhouse Gas Costs Avoided'!$A$2:$I$32,9,FALSE)</f>
        <v>1.7280109734108424</v>
      </c>
      <c r="CS173" s="21">
        <f>BO173*VLOOKUP(AK$6,'Greenhouse Gas Costs Avoided'!$A$2:$I$32,9,FALSE)</f>
        <v>1.9314480476408618</v>
      </c>
      <c r="CT173" s="21">
        <f>BP173*VLOOKUP(AL$6,'Greenhouse Gas Costs Avoided'!$A$2:$I$32,9,FALSE)</f>
        <v>2.1584005880368746</v>
      </c>
      <c r="CU173" s="21">
        <f>BQ173*VLOOKUP(AM$6,'Greenhouse Gas Costs Avoided'!$A$2:$I$32,9,FALSE)</f>
        <v>2.4104751619151044</v>
      </c>
      <c r="CV173" s="21">
        <f>BR173*VLOOKUP(AN$6,'Greenhouse Gas Costs Avoided'!$A$2:$I$32,9,FALSE)</f>
        <v>2.6887074725371978</v>
      </c>
      <c r="CW173" s="21">
        <f>BS173*VLOOKUP(AO$6,'Greenhouse Gas Costs Avoided'!$A$2:$I$32,9,FALSE)</f>
        <v>2.996648920499946</v>
      </c>
      <c r="CX173" s="21">
        <f>BT173*VLOOKUP(AP$6,'Greenhouse Gas Costs Avoided'!$A$2:$I$32,9,FALSE)</f>
        <v>3.339514978438852</v>
      </c>
      <c r="CY173" s="21">
        <f>BU173*VLOOKUP(AQ$6,'Greenhouse Gas Costs Avoided'!$A$2:$I$32,9,FALSE)</f>
        <v>3.7210350514231747</v>
      </c>
      <c r="CZ173" s="21">
        <f>BV173*VLOOKUP(AR$6,'Greenhouse Gas Costs Avoided'!$A$2:$I$32,9,FALSE)</f>
        <v>4.1502427497639598</v>
      </c>
      <c r="DA173" s="21">
        <f>BW173*VLOOKUP(AS$6,'Greenhouse Gas Costs Avoided'!$A$2:$I$32,9,FALSE)</f>
        <v>4.6296369025600148</v>
      </c>
      <c r="DB173" s="21">
        <f>BX173*VLOOKUP(AT$6,'Greenhouse Gas Costs Avoided'!$A$2:$I$32,9,FALSE)</f>
        <v>5.1647630090130283</v>
      </c>
      <c r="DC173" s="21">
        <f>BY173*VLOOKUP(AU$6,'Greenhouse Gas Costs Avoided'!$A$2:$I$32,9,FALSE)</f>
        <v>5.7625680068068199</v>
      </c>
      <c r="DD173" s="21">
        <f>BZ173*VLOOKUP(AV$6,'Greenhouse Gas Costs Avoided'!$A$2:$I$32,9,FALSE)</f>
        <v>6.4296194808152167</v>
      </c>
      <c r="DE173" s="21">
        <f>CA173*VLOOKUP(AW$6,'Greenhouse Gas Costs Avoided'!$A$2:$I$32,9,FALSE)</f>
        <v>6.6023323538917609</v>
      </c>
      <c r="DF173" s="21">
        <f>CB173*VLOOKUP(AX$6,'Greenhouse Gas Costs Avoided'!$A$2:$I$32,9,FALSE)</f>
        <v>6.7808920331878957</v>
      </c>
      <c r="DG173" s="21">
        <f>CC173*VLOOKUP(AY$6,'Greenhouse Gas Costs Avoided'!$A$2:$I$32,9,FALSE)</f>
        <v>6.9638980729572149</v>
      </c>
      <c r="DH173" s="21">
        <f>CD173*VLOOKUP(AZ$6,'Greenhouse Gas Costs Avoided'!$A$2:$I$32,9,FALSE)</f>
        <v>7.1520913053717949</v>
      </c>
      <c r="DI173" s="21">
        <f>CE173*VLOOKUP(BA$6,'Greenhouse Gas Costs Avoided'!$A$2:$I$32,9,FALSE)</f>
        <v>7.3435269452765404</v>
      </c>
      <c r="DJ173" s="21">
        <f>CF173*VLOOKUP(BB$6,'Greenhouse Gas Costs Avoided'!$A$2:$I$32,9,FALSE)</f>
        <v>7.5429472742415475</v>
      </c>
      <c r="DK173" s="21">
        <f>CG173*VLOOKUP(BC$6,'Greenhouse Gas Costs Avoided'!$A$2:$I$32,9,FALSE)</f>
        <v>7.744884134129272</v>
      </c>
      <c r="DL173" s="21">
        <f>CH173*VLOOKUP(BD$6,'Greenhouse Gas Costs Avoided'!$A$2:$I$32,9,FALSE)</f>
        <v>7.950411333759269</v>
      </c>
      <c r="DM173" s="21">
        <f>CI173*VLOOKUP(BE$6,'Greenhouse Gas Costs Avoided'!$A$2:$I$32,9,FALSE)</f>
        <v>8.161021676093501</v>
      </c>
      <c r="DN173" s="21">
        <f>CJ173*VLOOKUP(BF$6,'Greenhouse Gas Costs Avoided'!$A$2:$I$32,9,FALSE)</f>
        <v>8.3774569890184303</v>
      </c>
      <c r="DO173" s="21">
        <f>CK173*VLOOKUP(BG$6,'Greenhouse Gas Costs Avoided'!$A$2:$I$32,9,FALSE)</f>
        <v>8.5992633142510115</v>
      </c>
      <c r="DP173" s="21">
        <f>CL173*VLOOKUP(BH$6,'Greenhouse Gas Costs Avoided'!$A$2:$I$32,9,FALSE)</f>
        <v>8.8263732304711304</v>
      </c>
      <c r="DQ173" s="21">
        <f>CM173*VLOOKUP(BI$6,'Greenhouse Gas Costs Avoided'!$A$2:$I$32,9,FALSE)</f>
        <v>9.05818008905967</v>
      </c>
      <c r="DR173" s="21">
        <f>CN173*VLOOKUP(BJ$6,'Greenhouse Gas Costs Avoided'!$A$2:$I$32,9,FALSE)</f>
        <v>9.2949796418706736</v>
      </c>
      <c r="DS173" s="164">
        <f>CO173*VLOOKUP(BK$6,'Greenhouse Gas Costs Avoided'!$A$2:$I$32,9,FALSE)</f>
        <v>9.5356621388007277</v>
      </c>
    </row>
    <row r="174" spans="1:123" x14ac:dyDescent="0.35">
      <c r="A174" s="174">
        <v>168</v>
      </c>
      <c r="B174" s="12">
        <v>3</v>
      </c>
      <c r="C174" s="175">
        <v>2023</v>
      </c>
      <c r="E174" s="20">
        <v>0</v>
      </c>
      <c r="F174" s="21">
        <v>82.346532180449415</v>
      </c>
      <c r="G174" s="21">
        <v>84.002844861871253</v>
      </c>
      <c r="H174" s="21">
        <v>85.659157543293105</v>
      </c>
      <c r="I174" s="21">
        <v>86.918851036576825</v>
      </c>
      <c r="J174" s="21">
        <v>88.178544529860531</v>
      </c>
      <c r="K174" s="21">
        <v>89.438238023144251</v>
      </c>
      <c r="L174" s="21">
        <v>90.697931516427971</v>
      </c>
      <c r="M174" s="21">
        <v>91.95762500971172</v>
      </c>
      <c r="N174" s="21">
        <v>93.21731850299544</v>
      </c>
      <c r="O174" s="21">
        <v>94.47701199627916</v>
      </c>
      <c r="P174" s="21">
        <v>95.73670548956288</v>
      </c>
      <c r="Q174" s="21">
        <v>96.996398982846586</v>
      </c>
      <c r="R174" s="21">
        <v>101.49317720655506</v>
      </c>
      <c r="S174" s="21">
        <v>104.21949379267882</v>
      </c>
      <c r="T174" s="21">
        <v>107.03810370059369</v>
      </c>
      <c r="U174" s="21">
        <v>109.92690053835344</v>
      </c>
      <c r="V174" s="21">
        <v>112.89757853003228</v>
      </c>
      <c r="W174" s="21">
        <v>115.91943874780665</v>
      </c>
      <c r="X174" s="21">
        <v>119.06733931122673</v>
      </c>
      <c r="Y174" s="21">
        <v>122.25496395468721</v>
      </c>
      <c r="Z174" s="21">
        <v>125.4992630232488</v>
      </c>
      <c r="AA174" s="21">
        <v>128.82380079097237</v>
      </c>
      <c r="AB174" s="21">
        <v>132.24028719953677</v>
      </c>
      <c r="AC174" s="21">
        <v>135.74155640209787</v>
      </c>
      <c r="AD174" s="21">
        <v>139.32654413598658</v>
      </c>
      <c r="AE174" s="21">
        <v>142.9856742986068</v>
      </c>
      <c r="AF174" s="21">
        <v>146.72361540812219</v>
      </c>
      <c r="AG174" s="22">
        <v>150.52284977717397</v>
      </c>
      <c r="AI174" s="20">
        <v>0</v>
      </c>
      <c r="AJ174" s="21">
        <v>5.2166744805659615</v>
      </c>
      <c r="AK174" s="21">
        <v>5.3216023247413169</v>
      </c>
      <c r="AL174" s="21">
        <v>5.4265301689166732</v>
      </c>
      <c r="AM174" s="21">
        <v>5.5063320831654474</v>
      </c>
      <c r="AN174" s="21">
        <v>5.5861339974142208</v>
      </c>
      <c r="AO174" s="21">
        <v>5.665935911662995</v>
      </c>
      <c r="AP174" s="21">
        <v>5.7457378259117702</v>
      </c>
      <c r="AQ174" s="21">
        <v>5.8255397401605462</v>
      </c>
      <c r="AR174" s="21">
        <v>5.9053416544093205</v>
      </c>
      <c r="AS174" s="21">
        <v>5.9851435686580947</v>
      </c>
      <c r="AT174" s="21">
        <v>6.0649454829068699</v>
      </c>
      <c r="AU174" s="21">
        <v>6.1447473971556432</v>
      </c>
      <c r="AV174" s="21">
        <v>6.4296194808152167</v>
      </c>
      <c r="AW174" s="21">
        <v>6.6023323538917609</v>
      </c>
      <c r="AX174" s="21">
        <v>6.7808920331878957</v>
      </c>
      <c r="AY174" s="21">
        <v>6.9638980729572149</v>
      </c>
      <c r="AZ174" s="21">
        <v>7.1520913053717949</v>
      </c>
      <c r="BA174" s="21">
        <v>7.3435269452765404</v>
      </c>
      <c r="BB174" s="21">
        <v>7.5429472742415475</v>
      </c>
      <c r="BC174" s="21">
        <v>7.744884134129272</v>
      </c>
      <c r="BD174" s="21">
        <v>7.950411333759269</v>
      </c>
      <c r="BE174" s="21">
        <v>8.161021676093501</v>
      </c>
      <c r="BF174" s="21">
        <v>8.3774569890184303</v>
      </c>
      <c r="BG174" s="21">
        <v>8.5992633142510115</v>
      </c>
      <c r="BH174" s="21">
        <v>8.8263732304711304</v>
      </c>
      <c r="BI174" s="21">
        <v>9.05818008905967</v>
      </c>
      <c r="BJ174" s="21">
        <v>9.2949796418706736</v>
      </c>
      <c r="BK174" s="22">
        <v>9.5356621388007277</v>
      </c>
      <c r="BM174" s="163">
        <f>VLOOKUP(BM$6,'MonteCarlo Policy Paths'!$N$2:$S$31,$B174+1,FALSE)</f>
        <v>24.400896901266854</v>
      </c>
      <c r="BN174" s="21">
        <f>VLOOKUP(BN$6,'MonteCarlo Policy Paths'!$N$2:$S$31,$B174+1,FALSE)</f>
        <v>27.277092285564247</v>
      </c>
      <c r="BO174" s="21">
        <f>VLOOKUP(BO$6,'MonteCarlo Policy Paths'!$N$2:$S$31,$B174+1,FALSE)</f>
        <v>30.488398193607274</v>
      </c>
      <c r="BP174" s="21">
        <f>VLOOKUP(BP$6,'MonteCarlo Policy Paths'!$N$2:$S$31,$B174+1,FALSE)</f>
        <v>34.070901710124843</v>
      </c>
      <c r="BQ174" s="21">
        <f>VLOOKUP(BQ$6,'MonteCarlo Policy Paths'!$N$2:$S$31,$B174+1,FALSE)</f>
        <v>38.049962908416198</v>
      </c>
      <c r="BR174" s="21">
        <f>VLOOKUP(BR$6,'MonteCarlo Policy Paths'!$N$2:$S$31,$B174+1,FALSE)</f>
        <v>42.441930627628253</v>
      </c>
      <c r="BS174" s="21">
        <f>VLOOKUP(BS$6,'MonteCarlo Policy Paths'!$N$2:$S$31,$B174+1,FALSE)</f>
        <v>47.302864628556662</v>
      </c>
      <c r="BT174" s="21">
        <f>VLOOKUP(BT$6,'MonteCarlo Policy Paths'!$N$2:$S$31,$B174+1,FALSE)</f>
        <v>52.715092471952183</v>
      </c>
      <c r="BU174" s="21">
        <f>VLOOKUP(BU$6,'MonteCarlo Policy Paths'!$N$2:$S$31,$B174+1,FALSE)</f>
        <v>58.737483764437521</v>
      </c>
      <c r="BV174" s="21">
        <f>VLOOKUP(BV$6,'MonteCarlo Policy Paths'!$N$2:$S$31,$B174+1,FALSE)</f>
        <v>65.512636340122413</v>
      </c>
      <c r="BW174" s="21">
        <f>VLOOKUP(BW$6,'MonteCarlo Policy Paths'!$N$2:$S$31,$B174+1,FALSE)</f>
        <v>73.079994851258945</v>
      </c>
      <c r="BX174" s="21">
        <f>VLOOKUP(BX$6,'MonteCarlo Policy Paths'!$N$2:$S$31,$B174+1,FALSE)</f>
        <v>81.527096411801594</v>
      </c>
      <c r="BY174" s="21">
        <f>VLOOKUP(BY$6,'MonteCarlo Policy Paths'!$N$2:$S$31,$B174+1,FALSE)</f>
        <v>90.963600198236662</v>
      </c>
      <c r="BZ174" s="21">
        <f>VLOOKUP(BZ$6,'MonteCarlo Policy Paths'!$N$2:$S$31,$B174+1,FALSE)</f>
        <v>101.49317720655506</v>
      </c>
      <c r="CA174" s="21">
        <f>VLOOKUP(CA$6,'MonteCarlo Policy Paths'!$N$2:$S$31,$B174+1,FALSE)</f>
        <v>104.21949379267882</v>
      </c>
      <c r="CB174" s="21">
        <f>VLOOKUP(CB$6,'MonteCarlo Policy Paths'!$N$2:$S$31,$B174+1,FALSE)</f>
        <v>107.03810370059369</v>
      </c>
      <c r="CC174" s="21">
        <f>VLOOKUP(CC$6,'MonteCarlo Policy Paths'!$N$2:$S$31,$B174+1,FALSE)</f>
        <v>109.92690053835344</v>
      </c>
      <c r="CD174" s="21">
        <f>VLOOKUP(CD$6,'MonteCarlo Policy Paths'!$N$2:$S$31,$B174+1,FALSE)</f>
        <v>112.89757853003228</v>
      </c>
      <c r="CE174" s="21">
        <f>VLOOKUP(CE$6,'MonteCarlo Policy Paths'!$N$2:$S$31,$B174+1,FALSE)</f>
        <v>115.91943874780665</v>
      </c>
      <c r="CF174" s="21">
        <f>VLOOKUP(CF$6,'MonteCarlo Policy Paths'!$N$2:$S$31,$B174+1,FALSE)</f>
        <v>119.06733931122673</v>
      </c>
      <c r="CG174" s="21">
        <f>VLOOKUP(CG$6,'MonteCarlo Policy Paths'!$N$2:$S$31,$B174+1,FALSE)</f>
        <v>122.25496395468721</v>
      </c>
      <c r="CH174" s="21">
        <f>VLOOKUP(CH$6,'MonteCarlo Policy Paths'!$N$2:$S$31,$B174+1,FALSE)</f>
        <v>125.4992630232488</v>
      </c>
      <c r="CI174" s="21">
        <f>VLOOKUP(CI$6,'MonteCarlo Policy Paths'!$N$2:$S$31,$B174+1,FALSE)</f>
        <v>128.82380079097237</v>
      </c>
      <c r="CJ174" s="21">
        <f>VLOOKUP(CJ$6,'MonteCarlo Policy Paths'!$N$2:$S$31,$B174+1,FALSE)</f>
        <v>132.24028719953677</v>
      </c>
      <c r="CK174" s="21">
        <f>VLOOKUP(CK$6,'MonteCarlo Policy Paths'!$N$2:$S$31,$B174+1,FALSE)</f>
        <v>135.74155640209787</v>
      </c>
      <c r="CL174" s="21">
        <f>VLOOKUP(CL$6,'MonteCarlo Policy Paths'!$N$2:$S$31,$B174+1,FALSE)</f>
        <v>139.32654413598658</v>
      </c>
      <c r="CM174" s="21">
        <f>VLOOKUP(CM$6,'MonteCarlo Policy Paths'!$N$2:$S$31,$B174+1,FALSE)</f>
        <v>142.9856742986068</v>
      </c>
      <c r="CN174" s="21">
        <f>VLOOKUP(CN$6,'MonteCarlo Policy Paths'!$N$2:$S$31,$B174+1,FALSE)</f>
        <v>146.72361540812219</v>
      </c>
      <c r="CO174" s="164">
        <f>VLOOKUP(CO$6,'MonteCarlo Policy Paths'!$N$2:$S$31,$B174+1,FALSE)</f>
        <v>150.52284977717397</v>
      </c>
      <c r="CQ174" s="163">
        <f>BM174*VLOOKUP(AI$6,'Greenhouse Gas Costs Avoided'!$A$2:$I$32,9,FALSE)</f>
        <v>1.5458032390340439</v>
      </c>
      <c r="CR174" s="21">
        <f>BN174*VLOOKUP(AJ$6,'Greenhouse Gas Costs Avoided'!$A$2:$I$32,9,FALSE)</f>
        <v>1.7280109734108424</v>
      </c>
      <c r="CS174" s="21">
        <f>BO174*VLOOKUP(AK$6,'Greenhouse Gas Costs Avoided'!$A$2:$I$32,9,FALSE)</f>
        <v>1.9314480476408618</v>
      </c>
      <c r="CT174" s="21">
        <f>BP174*VLOOKUP(AL$6,'Greenhouse Gas Costs Avoided'!$A$2:$I$32,9,FALSE)</f>
        <v>2.1584005880368746</v>
      </c>
      <c r="CU174" s="21">
        <f>BQ174*VLOOKUP(AM$6,'Greenhouse Gas Costs Avoided'!$A$2:$I$32,9,FALSE)</f>
        <v>2.4104751619151044</v>
      </c>
      <c r="CV174" s="21">
        <f>BR174*VLOOKUP(AN$6,'Greenhouse Gas Costs Avoided'!$A$2:$I$32,9,FALSE)</f>
        <v>2.6887074725371978</v>
      </c>
      <c r="CW174" s="21">
        <f>BS174*VLOOKUP(AO$6,'Greenhouse Gas Costs Avoided'!$A$2:$I$32,9,FALSE)</f>
        <v>2.996648920499946</v>
      </c>
      <c r="CX174" s="21">
        <f>BT174*VLOOKUP(AP$6,'Greenhouse Gas Costs Avoided'!$A$2:$I$32,9,FALSE)</f>
        <v>3.339514978438852</v>
      </c>
      <c r="CY174" s="21">
        <f>BU174*VLOOKUP(AQ$6,'Greenhouse Gas Costs Avoided'!$A$2:$I$32,9,FALSE)</f>
        <v>3.7210350514231747</v>
      </c>
      <c r="CZ174" s="21">
        <f>BV174*VLOOKUP(AR$6,'Greenhouse Gas Costs Avoided'!$A$2:$I$32,9,FALSE)</f>
        <v>4.1502427497639598</v>
      </c>
      <c r="DA174" s="21">
        <f>BW174*VLOOKUP(AS$6,'Greenhouse Gas Costs Avoided'!$A$2:$I$32,9,FALSE)</f>
        <v>4.6296369025600148</v>
      </c>
      <c r="DB174" s="21">
        <f>BX174*VLOOKUP(AT$6,'Greenhouse Gas Costs Avoided'!$A$2:$I$32,9,FALSE)</f>
        <v>5.1647630090130283</v>
      </c>
      <c r="DC174" s="21">
        <f>BY174*VLOOKUP(AU$6,'Greenhouse Gas Costs Avoided'!$A$2:$I$32,9,FALSE)</f>
        <v>5.7625680068068199</v>
      </c>
      <c r="DD174" s="21">
        <f>BZ174*VLOOKUP(AV$6,'Greenhouse Gas Costs Avoided'!$A$2:$I$32,9,FALSE)</f>
        <v>6.4296194808152167</v>
      </c>
      <c r="DE174" s="21">
        <f>CA174*VLOOKUP(AW$6,'Greenhouse Gas Costs Avoided'!$A$2:$I$32,9,FALSE)</f>
        <v>6.6023323538917609</v>
      </c>
      <c r="DF174" s="21">
        <f>CB174*VLOOKUP(AX$6,'Greenhouse Gas Costs Avoided'!$A$2:$I$32,9,FALSE)</f>
        <v>6.7808920331878957</v>
      </c>
      <c r="DG174" s="21">
        <f>CC174*VLOOKUP(AY$6,'Greenhouse Gas Costs Avoided'!$A$2:$I$32,9,FALSE)</f>
        <v>6.9638980729572149</v>
      </c>
      <c r="DH174" s="21">
        <f>CD174*VLOOKUP(AZ$6,'Greenhouse Gas Costs Avoided'!$A$2:$I$32,9,FALSE)</f>
        <v>7.1520913053717949</v>
      </c>
      <c r="DI174" s="21">
        <f>CE174*VLOOKUP(BA$6,'Greenhouse Gas Costs Avoided'!$A$2:$I$32,9,FALSE)</f>
        <v>7.3435269452765404</v>
      </c>
      <c r="DJ174" s="21">
        <f>CF174*VLOOKUP(BB$6,'Greenhouse Gas Costs Avoided'!$A$2:$I$32,9,FALSE)</f>
        <v>7.5429472742415475</v>
      </c>
      <c r="DK174" s="21">
        <f>CG174*VLOOKUP(BC$6,'Greenhouse Gas Costs Avoided'!$A$2:$I$32,9,FALSE)</f>
        <v>7.744884134129272</v>
      </c>
      <c r="DL174" s="21">
        <f>CH174*VLOOKUP(BD$6,'Greenhouse Gas Costs Avoided'!$A$2:$I$32,9,FALSE)</f>
        <v>7.950411333759269</v>
      </c>
      <c r="DM174" s="21">
        <f>CI174*VLOOKUP(BE$6,'Greenhouse Gas Costs Avoided'!$A$2:$I$32,9,FALSE)</f>
        <v>8.161021676093501</v>
      </c>
      <c r="DN174" s="21">
        <f>CJ174*VLOOKUP(BF$6,'Greenhouse Gas Costs Avoided'!$A$2:$I$32,9,FALSE)</f>
        <v>8.3774569890184303</v>
      </c>
      <c r="DO174" s="21">
        <f>CK174*VLOOKUP(BG$6,'Greenhouse Gas Costs Avoided'!$A$2:$I$32,9,FALSE)</f>
        <v>8.5992633142510115</v>
      </c>
      <c r="DP174" s="21">
        <f>CL174*VLOOKUP(BH$6,'Greenhouse Gas Costs Avoided'!$A$2:$I$32,9,FALSE)</f>
        <v>8.8263732304711304</v>
      </c>
      <c r="DQ174" s="21">
        <f>CM174*VLOOKUP(BI$6,'Greenhouse Gas Costs Avoided'!$A$2:$I$32,9,FALSE)</f>
        <v>9.05818008905967</v>
      </c>
      <c r="DR174" s="21">
        <f>CN174*VLOOKUP(BJ$6,'Greenhouse Gas Costs Avoided'!$A$2:$I$32,9,FALSE)</f>
        <v>9.2949796418706736</v>
      </c>
      <c r="DS174" s="164">
        <f>CO174*VLOOKUP(BK$6,'Greenhouse Gas Costs Avoided'!$A$2:$I$32,9,FALSE)</f>
        <v>9.5356621388007277</v>
      </c>
    </row>
    <row r="175" spans="1:123" x14ac:dyDescent="0.35">
      <c r="A175" s="174">
        <v>169</v>
      </c>
      <c r="B175" s="12">
        <v>3</v>
      </c>
      <c r="C175" s="175">
        <v>2023</v>
      </c>
      <c r="E175" s="20">
        <v>0</v>
      </c>
      <c r="F175" s="21">
        <v>82.346532180449415</v>
      </c>
      <c r="G175" s="21">
        <v>84.002844861871253</v>
      </c>
      <c r="H175" s="21">
        <v>85.659157543293105</v>
      </c>
      <c r="I175" s="21">
        <v>86.918851036576825</v>
      </c>
      <c r="J175" s="21">
        <v>88.178544529860531</v>
      </c>
      <c r="K175" s="21">
        <v>89.438238023144251</v>
      </c>
      <c r="L175" s="21">
        <v>90.697931516427971</v>
      </c>
      <c r="M175" s="21">
        <v>91.95762500971172</v>
      </c>
      <c r="N175" s="21">
        <v>93.21731850299544</v>
      </c>
      <c r="O175" s="21">
        <v>94.47701199627916</v>
      </c>
      <c r="P175" s="21">
        <v>95.73670548956288</v>
      </c>
      <c r="Q175" s="21">
        <v>96.996398982846586</v>
      </c>
      <c r="R175" s="21">
        <v>101.49317720655506</v>
      </c>
      <c r="S175" s="21">
        <v>104.21949379267882</v>
      </c>
      <c r="T175" s="21">
        <v>107.03810370059369</v>
      </c>
      <c r="U175" s="21">
        <v>109.92690053835344</v>
      </c>
      <c r="V175" s="21">
        <v>112.89757853003228</v>
      </c>
      <c r="W175" s="21">
        <v>115.91943874780665</v>
      </c>
      <c r="X175" s="21">
        <v>119.06733931122673</v>
      </c>
      <c r="Y175" s="21">
        <v>122.25496395468721</v>
      </c>
      <c r="Z175" s="21">
        <v>125.4992630232488</v>
      </c>
      <c r="AA175" s="21">
        <v>128.82380079097237</v>
      </c>
      <c r="AB175" s="21">
        <v>132.24028719953677</v>
      </c>
      <c r="AC175" s="21">
        <v>135.74155640209787</v>
      </c>
      <c r="AD175" s="21">
        <v>139.32654413598658</v>
      </c>
      <c r="AE175" s="21">
        <v>142.9856742986068</v>
      </c>
      <c r="AF175" s="21">
        <v>146.72361540812219</v>
      </c>
      <c r="AG175" s="22">
        <v>150.52284977717397</v>
      </c>
      <c r="AI175" s="20">
        <v>0</v>
      </c>
      <c r="AJ175" s="21">
        <v>5.2166744805659615</v>
      </c>
      <c r="AK175" s="21">
        <v>5.3216023247413169</v>
      </c>
      <c r="AL175" s="21">
        <v>5.4265301689166732</v>
      </c>
      <c r="AM175" s="21">
        <v>5.5063320831654474</v>
      </c>
      <c r="AN175" s="21">
        <v>5.5861339974142208</v>
      </c>
      <c r="AO175" s="21">
        <v>5.665935911662995</v>
      </c>
      <c r="AP175" s="21">
        <v>5.7457378259117702</v>
      </c>
      <c r="AQ175" s="21">
        <v>5.8255397401605462</v>
      </c>
      <c r="AR175" s="21">
        <v>5.9053416544093205</v>
      </c>
      <c r="AS175" s="21">
        <v>5.9851435686580947</v>
      </c>
      <c r="AT175" s="21">
        <v>6.0649454829068699</v>
      </c>
      <c r="AU175" s="21">
        <v>6.1447473971556432</v>
      </c>
      <c r="AV175" s="21">
        <v>6.4296194808152167</v>
      </c>
      <c r="AW175" s="21">
        <v>6.6023323538917609</v>
      </c>
      <c r="AX175" s="21">
        <v>6.7808920331878957</v>
      </c>
      <c r="AY175" s="21">
        <v>6.9638980729572149</v>
      </c>
      <c r="AZ175" s="21">
        <v>7.1520913053717949</v>
      </c>
      <c r="BA175" s="21">
        <v>7.3435269452765404</v>
      </c>
      <c r="BB175" s="21">
        <v>7.5429472742415475</v>
      </c>
      <c r="BC175" s="21">
        <v>7.744884134129272</v>
      </c>
      <c r="BD175" s="21">
        <v>7.950411333759269</v>
      </c>
      <c r="BE175" s="21">
        <v>8.161021676093501</v>
      </c>
      <c r="BF175" s="21">
        <v>8.3774569890184303</v>
      </c>
      <c r="BG175" s="21">
        <v>8.5992633142510115</v>
      </c>
      <c r="BH175" s="21">
        <v>8.8263732304711304</v>
      </c>
      <c r="BI175" s="21">
        <v>9.05818008905967</v>
      </c>
      <c r="BJ175" s="21">
        <v>9.2949796418706736</v>
      </c>
      <c r="BK175" s="22">
        <v>9.5356621388007277</v>
      </c>
      <c r="BM175" s="163">
        <f>VLOOKUP(BM$6,'MonteCarlo Policy Paths'!$N$2:$S$31,$B175+1,FALSE)</f>
        <v>24.400896901266854</v>
      </c>
      <c r="BN175" s="21">
        <f>VLOOKUP(BN$6,'MonteCarlo Policy Paths'!$N$2:$S$31,$B175+1,FALSE)</f>
        <v>27.277092285564247</v>
      </c>
      <c r="BO175" s="21">
        <f>VLOOKUP(BO$6,'MonteCarlo Policy Paths'!$N$2:$S$31,$B175+1,FALSE)</f>
        <v>30.488398193607274</v>
      </c>
      <c r="BP175" s="21">
        <f>VLOOKUP(BP$6,'MonteCarlo Policy Paths'!$N$2:$S$31,$B175+1,FALSE)</f>
        <v>34.070901710124843</v>
      </c>
      <c r="BQ175" s="21">
        <f>VLOOKUP(BQ$6,'MonteCarlo Policy Paths'!$N$2:$S$31,$B175+1,FALSE)</f>
        <v>38.049962908416198</v>
      </c>
      <c r="BR175" s="21">
        <f>VLOOKUP(BR$6,'MonteCarlo Policy Paths'!$N$2:$S$31,$B175+1,FALSE)</f>
        <v>42.441930627628253</v>
      </c>
      <c r="BS175" s="21">
        <f>VLOOKUP(BS$6,'MonteCarlo Policy Paths'!$N$2:$S$31,$B175+1,FALSE)</f>
        <v>47.302864628556662</v>
      </c>
      <c r="BT175" s="21">
        <f>VLOOKUP(BT$6,'MonteCarlo Policy Paths'!$N$2:$S$31,$B175+1,FALSE)</f>
        <v>52.715092471952183</v>
      </c>
      <c r="BU175" s="21">
        <f>VLOOKUP(BU$6,'MonteCarlo Policy Paths'!$N$2:$S$31,$B175+1,FALSE)</f>
        <v>58.737483764437521</v>
      </c>
      <c r="BV175" s="21">
        <f>VLOOKUP(BV$6,'MonteCarlo Policy Paths'!$N$2:$S$31,$B175+1,FALSE)</f>
        <v>65.512636340122413</v>
      </c>
      <c r="BW175" s="21">
        <f>VLOOKUP(BW$6,'MonteCarlo Policy Paths'!$N$2:$S$31,$B175+1,FALSE)</f>
        <v>73.079994851258945</v>
      </c>
      <c r="BX175" s="21">
        <f>VLOOKUP(BX$6,'MonteCarlo Policy Paths'!$N$2:$S$31,$B175+1,FALSE)</f>
        <v>81.527096411801594</v>
      </c>
      <c r="BY175" s="21">
        <f>VLOOKUP(BY$6,'MonteCarlo Policy Paths'!$N$2:$S$31,$B175+1,FALSE)</f>
        <v>90.963600198236662</v>
      </c>
      <c r="BZ175" s="21">
        <f>VLOOKUP(BZ$6,'MonteCarlo Policy Paths'!$N$2:$S$31,$B175+1,FALSE)</f>
        <v>101.49317720655506</v>
      </c>
      <c r="CA175" s="21">
        <f>VLOOKUP(CA$6,'MonteCarlo Policy Paths'!$N$2:$S$31,$B175+1,FALSE)</f>
        <v>104.21949379267882</v>
      </c>
      <c r="CB175" s="21">
        <f>VLOOKUP(CB$6,'MonteCarlo Policy Paths'!$N$2:$S$31,$B175+1,FALSE)</f>
        <v>107.03810370059369</v>
      </c>
      <c r="CC175" s="21">
        <f>VLOOKUP(CC$6,'MonteCarlo Policy Paths'!$N$2:$S$31,$B175+1,FALSE)</f>
        <v>109.92690053835344</v>
      </c>
      <c r="CD175" s="21">
        <f>VLOOKUP(CD$6,'MonteCarlo Policy Paths'!$N$2:$S$31,$B175+1,FALSE)</f>
        <v>112.89757853003228</v>
      </c>
      <c r="CE175" s="21">
        <f>VLOOKUP(CE$6,'MonteCarlo Policy Paths'!$N$2:$S$31,$B175+1,FALSE)</f>
        <v>115.91943874780665</v>
      </c>
      <c r="CF175" s="21">
        <f>VLOOKUP(CF$6,'MonteCarlo Policy Paths'!$N$2:$S$31,$B175+1,FALSE)</f>
        <v>119.06733931122673</v>
      </c>
      <c r="CG175" s="21">
        <f>VLOOKUP(CG$6,'MonteCarlo Policy Paths'!$N$2:$S$31,$B175+1,FALSE)</f>
        <v>122.25496395468721</v>
      </c>
      <c r="CH175" s="21">
        <f>VLOOKUP(CH$6,'MonteCarlo Policy Paths'!$N$2:$S$31,$B175+1,FALSE)</f>
        <v>125.4992630232488</v>
      </c>
      <c r="CI175" s="21">
        <f>VLOOKUP(CI$6,'MonteCarlo Policy Paths'!$N$2:$S$31,$B175+1,FALSE)</f>
        <v>128.82380079097237</v>
      </c>
      <c r="CJ175" s="21">
        <f>VLOOKUP(CJ$6,'MonteCarlo Policy Paths'!$N$2:$S$31,$B175+1,FALSE)</f>
        <v>132.24028719953677</v>
      </c>
      <c r="CK175" s="21">
        <f>VLOOKUP(CK$6,'MonteCarlo Policy Paths'!$N$2:$S$31,$B175+1,FALSE)</f>
        <v>135.74155640209787</v>
      </c>
      <c r="CL175" s="21">
        <f>VLOOKUP(CL$6,'MonteCarlo Policy Paths'!$N$2:$S$31,$B175+1,FALSE)</f>
        <v>139.32654413598658</v>
      </c>
      <c r="CM175" s="21">
        <f>VLOOKUP(CM$6,'MonteCarlo Policy Paths'!$N$2:$S$31,$B175+1,FALSE)</f>
        <v>142.9856742986068</v>
      </c>
      <c r="CN175" s="21">
        <f>VLOOKUP(CN$6,'MonteCarlo Policy Paths'!$N$2:$S$31,$B175+1,FALSE)</f>
        <v>146.72361540812219</v>
      </c>
      <c r="CO175" s="164">
        <f>VLOOKUP(CO$6,'MonteCarlo Policy Paths'!$N$2:$S$31,$B175+1,FALSE)</f>
        <v>150.52284977717397</v>
      </c>
      <c r="CQ175" s="163">
        <f>BM175*VLOOKUP(AI$6,'Greenhouse Gas Costs Avoided'!$A$2:$I$32,9,FALSE)</f>
        <v>1.5458032390340439</v>
      </c>
      <c r="CR175" s="21">
        <f>BN175*VLOOKUP(AJ$6,'Greenhouse Gas Costs Avoided'!$A$2:$I$32,9,FALSE)</f>
        <v>1.7280109734108424</v>
      </c>
      <c r="CS175" s="21">
        <f>BO175*VLOOKUP(AK$6,'Greenhouse Gas Costs Avoided'!$A$2:$I$32,9,FALSE)</f>
        <v>1.9314480476408618</v>
      </c>
      <c r="CT175" s="21">
        <f>BP175*VLOOKUP(AL$6,'Greenhouse Gas Costs Avoided'!$A$2:$I$32,9,FALSE)</f>
        <v>2.1584005880368746</v>
      </c>
      <c r="CU175" s="21">
        <f>BQ175*VLOOKUP(AM$6,'Greenhouse Gas Costs Avoided'!$A$2:$I$32,9,FALSE)</f>
        <v>2.4104751619151044</v>
      </c>
      <c r="CV175" s="21">
        <f>BR175*VLOOKUP(AN$6,'Greenhouse Gas Costs Avoided'!$A$2:$I$32,9,FALSE)</f>
        <v>2.6887074725371978</v>
      </c>
      <c r="CW175" s="21">
        <f>BS175*VLOOKUP(AO$6,'Greenhouse Gas Costs Avoided'!$A$2:$I$32,9,FALSE)</f>
        <v>2.996648920499946</v>
      </c>
      <c r="CX175" s="21">
        <f>BT175*VLOOKUP(AP$6,'Greenhouse Gas Costs Avoided'!$A$2:$I$32,9,FALSE)</f>
        <v>3.339514978438852</v>
      </c>
      <c r="CY175" s="21">
        <f>BU175*VLOOKUP(AQ$6,'Greenhouse Gas Costs Avoided'!$A$2:$I$32,9,FALSE)</f>
        <v>3.7210350514231747</v>
      </c>
      <c r="CZ175" s="21">
        <f>BV175*VLOOKUP(AR$6,'Greenhouse Gas Costs Avoided'!$A$2:$I$32,9,FALSE)</f>
        <v>4.1502427497639598</v>
      </c>
      <c r="DA175" s="21">
        <f>BW175*VLOOKUP(AS$6,'Greenhouse Gas Costs Avoided'!$A$2:$I$32,9,FALSE)</f>
        <v>4.6296369025600148</v>
      </c>
      <c r="DB175" s="21">
        <f>BX175*VLOOKUP(AT$6,'Greenhouse Gas Costs Avoided'!$A$2:$I$32,9,FALSE)</f>
        <v>5.1647630090130283</v>
      </c>
      <c r="DC175" s="21">
        <f>BY175*VLOOKUP(AU$6,'Greenhouse Gas Costs Avoided'!$A$2:$I$32,9,FALSE)</f>
        <v>5.7625680068068199</v>
      </c>
      <c r="DD175" s="21">
        <f>BZ175*VLOOKUP(AV$6,'Greenhouse Gas Costs Avoided'!$A$2:$I$32,9,FALSE)</f>
        <v>6.4296194808152167</v>
      </c>
      <c r="DE175" s="21">
        <f>CA175*VLOOKUP(AW$6,'Greenhouse Gas Costs Avoided'!$A$2:$I$32,9,FALSE)</f>
        <v>6.6023323538917609</v>
      </c>
      <c r="DF175" s="21">
        <f>CB175*VLOOKUP(AX$6,'Greenhouse Gas Costs Avoided'!$A$2:$I$32,9,FALSE)</f>
        <v>6.7808920331878957</v>
      </c>
      <c r="DG175" s="21">
        <f>CC175*VLOOKUP(AY$6,'Greenhouse Gas Costs Avoided'!$A$2:$I$32,9,FALSE)</f>
        <v>6.9638980729572149</v>
      </c>
      <c r="DH175" s="21">
        <f>CD175*VLOOKUP(AZ$6,'Greenhouse Gas Costs Avoided'!$A$2:$I$32,9,FALSE)</f>
        <v>7.1520913053717949</v>
      </c>
      <c r="DI175" s="21">
        <f>CE175*VLOOKUP(BA$6,'Greenhouse Gas Costs Avoided'!$A$2:$I$32,9,FALSE)</f>
        <v>7.3435269452765404</v>
      </c>
      <c r="DJ175" s="21">
        <f>CF175*VLOOKUP(BB$6,'Greenhouse Gas Costs Avoided'!$A$2:$I$32,9,FALSE)</f>
        <v>7.5429472742415475</v>
      </c>
      <c r="DK175" s="21">
        <f>CG175*VLOOKUP(BC$6,'Greenhouse Gas Costs Avoided'!$A$2:$I$32,9,FALSE)</f>
        <v>7.744884134129272</v>
      </c>
      <c r="DL175" s="21">
        <f>CH175*VLOOKUP(BD$6,'Greenhouse Gas Costs Avoided'!$A$2:$I$32,9,FALSE)</f>
        <v>7.950411333759269</v>
      </c>
      <c r="DM175" s="21">
        <f>CI175*VLOOKUP(BE$6,'Greenhouse Gas Costs Avoided'!$A$2:$I$32,9,FALSE)</f>
        <v>8.161021676093501</v>
      </c>
      <c r="DN175" s="21">
        <f>CJ175*VLOOKUP(BF$6,'Greenhouse Gas Costs Avoided'!$A$2:$I$32,9,FALSE)</f>
        <v>8.3774569890184303</v>
      </c>
      <c r="DO175" s="21">
        <f>CK175*VLOOKUP(BG$6,'Greenhouse Gas Costs Avoided'!$A$2:$I$32,9,FALSE)</f>
        <v>8.5992633142510115</v>
      </c>
      <c r="DP175" s="21">
        <f>CL175*VLOOKUP(BH$6,'Greenhouse Gas Costs Avoided'!$A$2:$I$32,9,FALSE)</f>
        <v>8.8263732304711304</v>
      </c>
      <c r="DQ175" s="21">
        <f>CM175*VLOOKUP(BI$6,'Greenhouse Gas Costs Avoided'!$A$2:$I$32,9,FALSE)</f>
        <v>9.05818008905967</v>
      </c>
      <c r="DR175" s="21">
        <f>CN175*VLOOKUP(BJ$6,'Greenhouse Gas Costs Avoided'!$A$2:$I$32,9,FALSE)</f>
        <v>9.2949796418706736</v>
      </c>
      <c r="DS175" s="164">
        <f>CO175*VLOOKUP(BK$6,'Greenhouse Gas Costs Avoided'!$A$2:$I$32,9,FALSE)</f>
        <v>9.5356621388007277</v>
      </c>
    </row>
    <row r="176" spans="1:123" x14ac:dyDescent="0.35">
      <c r="A176" s="174">
        <v>170</v>
      </c>
      <c r="B176" s="12">
        <v>3</v>
      </c>
      <c r="C176" s="175">
        <v>2023</v>
      </c>
      <c r="E176" s="20">
        <v>0</v>
      </c>
      <c r="F176" s="21">
        <v>82.346532180449415</v>
      </c>
      <c r="G176" s="21">
        <v>84.002844861871253</v>
      </c>
      <c r="H176" s="21">
        <v>85.659157543293105</v>
      </c>
      <c r="I176" s="21">
        <v>86.918851036576825</v>
      </c>
      <c r="J176" s="21">
        <v>88.178544529860531</v>
      </c>
      <c r="K176" s="21">
        <v>89.438238023144251</v>
      </c>
      <c r="L176" s="21">
        <v>90.697931516427971</v>
      </c>
      <c r="M176" s="21">
        <v>91.95762500971172</v>
      </c>
      <c r="N176" s="21">
        <v>93.21731850299544</v>
      </c>
      <c r="O176" s="21">
        <v>94.47701199627916</v>
      </c>
      <c r="P176" s="21">
        <v>95.73670548956288</v>
      </c>
      <c r="Q176" s="21">
        <v>96.996398982846586</v>
      </c>
      <c r="R176" s="21">
        <v>101.49317720655506</v>
      </c>
      <c r="S176" s="21">
        <v>104.21949379267882</v>
      </c>
      <c r="T176" s="21">
        <v>107.03810370059369</v>
      </c>
      <c r="U176" s="21">
        <v>109.92690053835344</v>
      </c>
      <c r="V176" s="21">
        <v>112.89757853003228</v>
      </c>
      <c r="W176" s="21">
        <v>115.91943874780665</v>
      </c>
      <c r="X176" s="21">
        <v>119.06733931122673</v>
      </c>
      <c r="Y176" s="21">
        <v>122.25496395468721</v>
      </c>
      <c r="Z176" s="21">
        <v>125.4992630232488</v>
      </c>
      <c r="AA176" s="21">
        <v>128.82380079097237</v>
      </c>
      <c r="AB176" s="21">
        <v>132.24028719953677</v>
      </c>
      <c r="AC176" s="21">
        <v>135.74155640209787</v>
      </c>
      <c r="AD176" s="21">
        <v>139.32654413598658</v>
      </c>
      <c r="AE176" s="21">
        <v>142.9856742986068</v>
      </c>
      <c r="AF176" s="21">
        <v>146.72361540812219</v>
      </c>
      <c r="AG176" s="22">
        <v>150.52284977717397</v>
      </c>
      <c r="AI176" s="20">
        <v>0</v>
      </c>
      <c r="AJ176" s="21">
        <v>5.2166744805659615</v>
      </c>
      <c r="AK176" s="21">
        <v>5.3216023247413169</v>
      </c>
      <c r="AL176" s="21">
        <v>5.4265301689166732</v>
      </c>
      <c r="AM176" s="21">
        <v>5.5063320831654474</v>
      </c>
      <c r="AN176" s="21">
        <v>5.5861339974142208</v>
      </c>
      <c r="AO176" s="21">
        <v>5.665935911662995</v>
      </c>
      <c r="AP176" s="21">
        <v>5.7457378259117702</v>
      </c>
      <c r="AQ176" s="21">
        <v>5.8255397401605462</v>
      </c>
      <c r="AR176" s="21">
        <v>5.9053416544093205</v>
      </c>
      <c r="AS176" s="21">
        <v>5.9851435686580947</v>
      </c>
      <c r="AT176" s="21">
        <v>6.0649454829068699</v>
      </c>
      <c r="AU176" s="21">
        <v>6.1447473971556432</v>
      </c>
      <c r="AV176" s="21">
        <v>6.4296194808152167</v>
      </c>
      <c r="AW176" s="21">
        <v>6.6023323538917609</v>
      </c>
      <c r="AX176" s="21">
        <v>6.7808920331878957</v>
      </c>
      <c r="AY176" s="21">
        <v>6.9638980729572149</v>
      </c>
      <c r="AZ176" s="21">
        <v>7.1520913053717949</v>
      </c>
      <c r="BA176" s="21">
        <v>7.3435269452765404</v>
      </c>
      <c r="BB176" s="21">
        <v>7.5429472742415475</v>
      </c>
      <c r="BC176" s="21">
        <v>7.744884134129272</v>
      </c>
      <c r="BD176" s="21">
        <v>7.950411333759269</v>
      </c>
      <c r="BE176" s="21">
        <v>8.161021676093501</v>
      </c>
      <c r="BF176" s="21">
        <v>8.3774569890184303</v>
      </c>
      <c r="BG176" s="21">
        <v>8.5992633142510115</v>
      </c>
      <c r="BH176" s="21">
        <v>8.8263732304711304</v>
      </c>
      <c r="BI176" s="21">
        <v>9.05818008905967</v>
      </c>
      <c r="BJ176" s="21">
        <v>9.2949796418706736</v>
      </c>
      <c r="BK176" s="22">
        <v>9.5356621388007277</v>
      </c>
      <c r="BM176" s="163">
        <f>VLOOKUP(BM$6,'MonteCarlo Policy Paths'!$N$2:$S$31,$B176+1,FALSE)</f>
        <v>24.400896901266854</v>
      </c>
      <c r="BN176" s="21">
        <f>VLOOKUP(BN$6,'MonteCarlo Policy Paths'!$N$2:$S$31,$B176+1,FALSE)</f>
        <v>27.277092285564247</v>
      </c>
      <c r="BO176" s="21">
        <f>VLOOKUP(BO$6,'MonteCarlo Policy Paths'!$N$2:$S$31,$B176+1,FALSE)</f>
        <v>30.488398193607274</v>
      </c>
      <c r="BP176" s="21">
        <f>VLOOKUP(BP$6,'MonteCarlo Policy Paths'!$N$2:$S$31,$B176+1,FALSE)</f>
        <v>34.070901710124843</v>
      </c>
      <c r="BQ176" s="21">
        <f>VLOOKUP(BQ$6,'MonteCarlo Policy Paths'!$N$2:$S$31,$B176+1,FALSE)</f>
        <v>38.049962908416198</v>
      </c>
      <c r="BR176" s="21">
        <f>VLOOKUP(BR$6,'MonteCarlo Policy Paths'!$N$2:$S$31,$B176+1,FALSE)</f>
        <v>42.441930627628253</v>
      </c>
      <c r="BS176" s="21">
        <f>VLOOKUP(BS$6,'MonteCarlo Policy Paths'!$N$2:$S$31,$B176+1,FALSE)</f>
        <v>47.302864628556662</v>
      </c>
      <c r="BT176" s="21">
        <f>VLOOKUP(BT$6,'MonteCarlo Policy Paths'!$N$2:$S$31,$B176+1,FALSE)</f>
        <v>52.715092471952183</v>
      </c>
      <c r="BU176" s="21">
        <f>VLOOKUP(BU$6,'MonteCarlo Policy Paths'!$N$2:$S$31,$B176+1,FALSE)</f>
        <v>58.737483764437521</v>
      </c>
      <c r="BV176" s="21">
        <f>VLOOKUP(BV$6,'MonteCarlo Policy Paths'!$N$2:$S$31,$B176+1,FALSE)</f>
        <v>65.512636340122413</v>
      </c>
      <c r="BW176" s="21">
        <f>VLOOKUP(BW$6,'MonteCarlo Policy Paths'!$N$2:$S$31,$B176+1,FALSE)</f>
        <v>73.079994851258945</v>
      </c>
      <c r="BX176" s="21">
        <f>VLOOKUP(BX$6,'MonteCarlo Policy Paths'!$N$2:$S$31,$B176+1,FALSE)</f>
        <v>81.527096411801594</v>
      </c>
      <c r="BY176" s="21">
        <f>VLOOKUP(BY$6,'MonteCarlo Policy Paths'!$N$2:$S$31,$B176+1,FALSE)</f>
        <v>90.963600198236662</v>
      </c>
      <c r="BZ176" s="21">
        <f>VLOOKUP(BZ$6,'MonteCarlo Policy Paths'!$N$2:$S$31,$B176+1,FALSE)</f>
        <v>101.49317720655506</v>
      </c>
      <c r="CA176" s="21">
        <f>VLOOKUP(CA$6,'MonteCarlo Policy Paths'!$N$2:$S$31,$B176+1,FALSE)</f>
        <v>104.21949379267882</v>
      </c>
      <c r="CB176" s="21">
        <f>VLOOKUP(CB$6,'MonteCarlo Policy Paths'!$N$2:$S$31,$B176+1,FALSE)</f>
        <v>107.03810370059369</v>
      </c>
      <c r="CC176" s="21">
        <f>VLOOKUP(CC$6,'MonteCarlo Policy Paths'!$N$2:$S$31,$B176+1,FALSE)</f>
        <v>109.92690053835344</v>
      </c>
      <c r="CD176" s="21">
        <f>VLOOKUP(CD$6,'MonteCarlo Policy Paths'!$N$2:$S$31,$B176+1,FALSE)</f>
        <v>112.89757853003228</v>
      </c>
      <c r="CE176" s="21">
        <f>VLOOKUP(CE$6,'MonteCarlo Policy Paths'!$N$2:$S$31,$B176+1,FALSE)</f>
        <v>115.91943874780665</v>
      </c>
      <c r="CF176" s="21">
        <f>VLOOKUP(CF$6,'MonteCarlo Policy Paths'!$N$2:$S$31,$B176+1,FALSE)</f>
        <v>119.06733931122673</v>
      </c>
      <c r="CG176" s="21">
        <f>VLOOKUP(CG$6,'MonteCarlo Policy Paths'!$N$2:$S$31,$B176+1,FALSE)</f>
        <v>122.25496395468721</v>
      </c>
      <c r="CH176" s="21">
        <f>VLOOKUP(CH$6,'MonteCarlo Policy Paths'!$N$2:$S$31,$B176+1,FALSE)</f>
        <v>125.4992630232488</v>
      </c>
      <c r="CI176" s="21">
        <f>VLOOKUP(CI$6,'MonteCarlo Policy Paths'!$N$2:$S$31,$B176+1,FALSE)</f>
        <v>128.82380079097237</v>
      </c>
      <c r="CJ176" s="21">
        <f>VLOOKUP(CJ$6,'MonteCarlo Policy Paths'!$N$2:$S$31,$B176+1,FALSE)</f>
        <v>132.24028719953677</v>
      </c>
      <c r="CK176" s="21">
        <f>VLOOKUP(CK$6,'MonteCarlo Policy Paths'!$N$2:$S$31,$B176+1,FALSE)</f>
        <v>135.74155640209787</v>
      </c>
      <c r="CL176" s="21">
        <f>VLOOKUP(CL$6,'MonteCarlo Policy Paths'!$N$2:$S$31,$B176+1,FALSE)</f>
        <v>139.32654413598658</v>
      </c>
      <c r="CM176" s="21">
        <f>VLOOKUP(CM$6,'MonteCarlo Policy Paths'!$N$2:$S$31,$B176+1,FALSE)</f>
        <v>142.9856742986068</v>
      </c>
      <c r="CN176" s="21">
        <f>VLOOKUP(CN$6,'MonteCarlo Policy Paths'!$N$2:$S$31,$B176+1,FALSE)</f>
        <v>146.72361540812219</v>
      </c>
      <c r="CO176" s="164">
        <f>VLOOKUP(CO$6,'MonteCarlo Policy Paths'!$N$2:$S$31,$B176+1,FALSE)</f>
        <v>150.52284977717397</v>
      </c>
      <c r="CQ176" s="163">
        <f>BM176*VLOOKUP(AI$6,'Greenhouse Gas Costs Avoided'!$A$2:$I$32,9,FALSE)</f>
        <v>1.5458032390340439</v>
      </c>
      <c r="CR176" s="21">
        <f>BN176*VLOOKUP(AJ$6,'Greenhouse Gas Costs Avoided'!$A$2:$I$32,9,FALSE)</f>
        <v>1.7280109734108424</v>
      </c>
      <c r="CS176" s="21">
        <f>BO176*VLOOKUP(AK$6,'Greenhouse Gas Costs Avoided'!$A$2:$I$32,9,FALSE)</f>
        <v>1.9314480476408618</v>
      </c>
      <c r="CT176" s="21">
        <f>BP176*VLOOKUP(AL$6,'Greenhouse Gas Costs Avoided'!$A$2:$I$32,9,FALSE)</f>
        <v>2.1584005880368746</v>
      </c>
      <c r="CU176" s="21">
        <f>BQ176*VLOOKUP(AM$6,'Greenhouse Gas Costs Avoided'!$A$2:$I$32,9,FALSE)</f>
        <v>2.4104751619151044</v>
      </c>
      <c r="CV176" s="21">
        <f>BR176*VLOOKUP(AN$6,'Greenhouse Gas Costs Avoided'!$A$2:$I$32,9,FALSE)</f>
        <v>2.6887074725371978</v>
      </c>
      <c r="CW176" s="21">
        <f>BS176*VLOOKUP(AO$6,'Greenhouse Gas Costs Avoided'!$A$2:$I$32,9,FALSE)</f>
        <v>2.996648920499946</v>
      </c>
      <c r="CX176" s="21">
        <f>BT176*VLOOKUP(AP$6,'Greenhouse Gas Costs Avoided'!$A$2:$I$32,9,FALSE)</f>
        <v>3.339514978438852</v>
      </c>
      <c r="CY176" s="21">
        <f>BU176*VLOOKUP(AQ$6,'Greenhouse Gas Costs Avoided'!$A$2:$I$32,9,FALSE)</f>
        <v>3.7210350514231747</v>
      </c>
      <c r="CZ176" s="21">
        <f>BV176*VLOOKUP(AR$6,'Greenhouse Gas Costs Avoided'!$A$2:$I$32,9,FALSE)</f>
        <v>4.1502427497639598</v>
      </c>
      <c r="DA176" s="21">
        <f>BW176*VLOOKUP(AS$6,'Greenhouse Gas Costs Avoided'!$A$2:$I$32,9,FALSE)</f>
        <v>4.6296369025600148</v>
      </c>
      <c r="DB176" s="21">
        <f>BX176*VLOOKUP(AT$6,'Greenhouse Gas Costs Avoided'!$A$2:$I$32,9,FALSE)</f>
        <v>5.1647630090130283</v>
      </c>
      <c r="DC176" s="21">
        <f>BY176*VLOOKUP(AU$6,'Greenhouse Gas Costs Avoided'!$A$2:$I$32,9,FALSE)</f>
        <v>5.7625680068068199</v>
      </c>
      <c r="DD176" s="21">
        <f>BZ176*VLOOKUP(AV$6,'Greenhouse Gas Costs Avoided'!$A$2:$I$32,9,FALSE)</f>
        <v>6.4296194808152167</v>
      </c>
      <c r="DE176" s="21">
        <f>CA176*VLOOKUP(AW$6,'Greenhouse Gas Costs Avoided'!$A$2:$I$32,9,FALSE)</f>
        <v>6.6023323538917609</v>
      </c>
      <c r="DF176" s="21">
        <f>CB176*VLOOKUP(AX$6,'Greenhouse Gas Costs Avoided'!$A$2:$I$32,9,FALSE)</f>
        <v>6.7808920331878957</v>
      </c>
      <c r="DG176" s="21">
        <f>CC176*VLOOKUP(AY$6,'Greenhouse Gas Costs Avoided'!$A$2:$I$32,9,FALSE)</f>
        <v>6.9638980729572149</v>
      </c>
      <c r="DH176" s="21">
        <f>CD176*VLOOKUP(AZ$6,'Greenhouse Gas Costs Avoided'!$A$2:$I$32,9,FALSE)</f>
        <v>7.1520913053717949</v>
      </c>
      <c r="DI176" s="21">
        <f>CE176*VLOOKUP(BA$6,'Greenhouse Gas Costs Avoided'!$A$2:$I$32,9,FALSE)</f>
        <v>7.3435269452765404</v>
      </c>
      <c r="DJ176" s="21">
        <f>CF176*VLOOKUP(BB$6,'Greenhouse Gas Costs Avoided'!$A$2:$I$32,9,FALSE)</f>
        <v>7.5429472742415475</v>
      </c>
      <c r="DK176" s="21">
        <f>CG176*VLOOKUP(BC$6,'Greenhouse Gas Costs Avoided'!$A$2:$I$32,9,FALSE)</f>
        <v>7.744884134129272</v>
      </c>
      <c r="DL176" s="21">
        <f>CH176*VLOOKUP(BD$6,'Greenhouse Gas Costs Avoided'!$A$2:$I$32,9,FALSE)</f>
        <v>7.950411333759269</v>
      </c>
      <c r="DM176" s="21">
        <f>CI176*VLOOKUP(BE$6,'Greenhouse Gas Costs Avoided'!$A$2:$I$32,9,FALSE)</f>
        <v>8.161021676093501</v>
      </c>
      <c r="DN176" s="21">
        <f>CJ176*VLOOKUP(BF$6,'Greenhouse Gas Costs Avoided'!$A$2:$I$32,9,FALSE)</f>
        <v>8.3774569890184303</v>
      </c>
      <c r="DO176" s="21">
        <f>CK176*VLOOKUP(BG$6,'Greenhouse Gas Costs Avoided'!$A$2:$I$32,9,FALSE)</f>
        <v>8.5992633142510115</v>
      </c>
      <c r="DP176" s="21">
        <f>CL176*VLOOKUP(BH$6,'Greenhouse Gas Costs Avoided'!$A$2:$I$32,9,FALSE)</f>
        <v>8.8263732304711304</v>
      </c>
      <c r="DQ176" s="21">
        <f>CM176*VLOOKUP(BI$6,'Greenhouse Gas Costs Avoided'!$A$2:$I$32,9,FALSE)</f>
        <v>9.05818008905967</v>
      </c>
      <c r="DR176" s="21">
        <f>CN176*VLOOKUP(BJ$6,'Greenhouse Gas Costs Avoided'!$A$2:$I$32,9,FALSE)</f>
        <v>9.2949796418706736</v>
      </c>
      <c r="DS176" s="164">
        <f>CO176*VLOOKUP(BK$6,'Greenhouse Gas Costs Avoided'!$A$2:$I$32,9,FALSE)</f>
        <v>9.5356621388007277</v>
      </c>
    </row>
    <row r="177" spans="1:123" x14ac:dyDescent="0.35">
      <c r="A177" s="174">
        <v>171</v>
      </c>
      <c r="B177" s="12">
        <v>1</v>
      </c>
      <c r="C177" s="175">
        <v>2023</v>
      </c>
      <c r="E177" s="20">
        <v>0</v>
      </c>
      <c r="F177" s="21">
        <v>82.346532180449415</v>
      </c>
      <c r="G177" s="21">
        <v>84.002844861871253</v>
      </c>
      <c r="H177" s="21">
        <v>85.659157543293105</v>
      </c>
      <c r="I177" s="21">
        <v>86.918851036576825</v>
      </c>
      <c r="J177" s="21">
        <v>88.178544529860531</v>
      </c>
      <c r="K177" s="21">
        <v>89.438238023144251</v>
      </c>
      <c r="L177" s="21">
        <v>90.697931516427971</v>
      </c>
      <c r="M177" s="21">
        <v>91.95762500971172</v>
      </c>
      <c r="N177" s="21">
        <v>93.21731850299544</v>
      </c>
      <c r="O177" s="21">
        <v>94.47701199627916</v>
      </c>
      <c r="P177" s="21">
        <v>95.73670548956288</v>
      </c>
      <c r="Q177" s="21">
        <v>96.996398982846586</v>
      </c>
      <c r="R177" s="21">
        <v>98.25609247613032</v>
      </c>
      <c r="S177" s="21">
        <v>99.65157958594628</v>
      </c>
      <c r="T177" s="21">
        <v>101.04706669576224</v>
      </c>
      <c r="U177" s="21">
        <v>102.4425538055782</v>
      </c>
      <c r="V177" s="21">
        <v>103.83804091539416</v>
      </c>
      <c r="W177" s="21">
        <v>105.23352802521011</v>
      </c>
      <c r="X177" s="21">
        <v>106.47156953138905</v>
      </c>
      <c r="Y177" s="21">
        <v>107.709611037568</v>
      </c>
      <c r="Z177" s="21">
        <v>108.94765254374694</v>
      </c>
      <c r="AA177" s="21">
        <v>110.18569404992589</v>
      </c>
      <c r="AB177" s="21">
        <v>111.42373555610482</v>
      </c>
      <c r="AC177" s="21">
        <v>112.86811731331359</v>
      </c>
      <c r="AD177" s="21">
        <v>114.31249907052236</v>
      </c>
      <c r="AE177" s="21">
        <v>115.75688082773114</v>
      </c>
      <c r="AF177" s="21">
        <v>117.20126258493991</v>
      </c>
      <c r="AG177" s="22">
        <v>118.64564434214866</v>
      </c>
      <c r="AI177" s="20">
        <v>0</v>
      </c>
      <c r="AJ177" s="21">
        <v>5.2166744805659615</v>
      </c>
      <c r="AK177" s="21">
        <v>5.3216023247413169</v>
      </c>
      <c r="AL177" s="21">
        <v>5.4265301689166732</v>
      </c>
      <c r="AM177" s="21">
        <v>5.5063320831654474</v>
      </c>
      <c r="AN177" s="21">
        <v>5.5861339974142208</v>
      </c>
      <c r="AO177" s="21">
        <v>5.665935911662995</v>
      </c>
      <c r="AP177" s="21">
        <v>5.7457378259117702</v>
      </c>
      <c r="AQ177" s="21">
        <v>5.8255397401605462</v>
      </c>
      <c r="AR177" s="21">
        <v>5.9053416544093205</v>
      </c>
      <c r="AS177" s="21">
        <v>5.9851435686580947</v>
      </c>
      <c r="AT177" s="21">
        <v>6.0649454829068699</v>
      </c>
      <c r="AU177" s="21">
        <v>6.1447473971556432</v>
      </c>
      <c r="AV177" s="21">
        <v>6.2245493114044184</v>
      </c>
      <c r="AW177" s="21">
        <v>6.312953786990386</v>
      </c>
      <c r="AX177" s="21">
        <v>6.4013582625763545</v>
      </c>
      <c r="AY177" s="21">
        <v>6.4897627381623222</v>
      </c>
      <c r="AZ177" s="21">
        <v>6.5781672137482907</v>
      </c>
      <c r="BA177" s="21">
        <v>6.6665716893342575</v>
      </c>
      <c r="BB177" s="21">
        <v>6.7450019445028957</v>
      </c>
      <c r="BC177" s="21">
        <v>6.8234321996715348</v>
      </c>
      <c r="BD177" s="21">
        <v>6.901862454840173</v>
      </c>
      <c r="BE177" s="21">
        <v>6.9802927100088112</v>
      </c>
      <c r="BF177" s="21">
        <v>7.0587229651774486</v>
      </c>
      <c r="BG177" s="21">
        <v>7.1502249295408609</v>
      </c>
      <c r="BH177" s="21">
        <v>7.2417268939042723</v>
      </c>
      <c r="BI177" s="21">
        <v>7.3332288582676846</v>
      </c>
      <c r="BJ177" s="21">
        <v>7.424730822631096</v>
      </c>
      <c r="BK177" s="22">
        <v>7.5162327869945065</v>
      </c>
      <c r="BM177" s="163">
        <f>VLOOKUP(BM$6,'MonteCarlo Policy Paths'!$N$2:$S$31,$B177+1,FALSE)</f>
        <v>18.946072246720579</v>
      </c>
      <c r="BN177" s="21">
        <f>VLOOKUP(BN$6,'MonteCarlo Policy Paths'!$N$2:$S$31,$B177+1,FALSE)</f>
        <v>19.920985834119051</v>
      </c>
      <c r="BO177" s="21">
        <f>VLOOKUP(BO$6,'MonteCarlo Policy Paths'!$N$2:$S$31,$B177+1,FALSE)</f>
        <v>20.944710352814074</v>
      </c>
      <c r="BP177" s="21">
        <f>VLOOKUP(BP$6,'MonteCarlo Policy Paths'!$N$2:$S$31,$B177+1,FALSE)</f>
        <v>22.017919567056939</v>
      </c>
      <c r="BQ177" s="21">
        <f>VLOOKUP(BQ$6,'MonteCarlo Policy Paths'!$N$2:$S$31,$B177+1,FALSE)</f>
        <v>23.125382269476081</v>
      </c>
      <c r="BR177" s="21">
        <f>VLOOKUP(BR$6,'MonteCarlo Policy Paths'!$N$2:$S$31,$B177+1,FALSE)</f>
        <v>24.222533249319248</v>
      </c>
      <c r="BS177" s="21">
        <f>VLOOKUP(BS$6,'MonteCarlo Policy Paths'!$N$2:$S$31,$B177+1,FALSE)</f>
        <v>25.344600035724898</v>
      </c>
      <c r="BT177" s="21">
        <f>VLOOKUP(BT$6,'MonteCarlo Policy Paths'!$N$2:$S$31,$B177+1,FALSE)</f>
        <v>26.511875533452777</v>
      </c>
      <c r="BU177" s="21">
        <f>VLOOKUP(BU$6,'MonteCarlo Policy Paths'!$N$2:$S$31,$B177+1,FALSE)</f>
        <v>27.727543772426976</v>
      </c>
      <c r="BV177" s="21">
        <f>VLOOKUP(BV$6,'MonteCarlo Policy Paths'!$N$2:$S$31,$B177+1,FALSE)</f>
        <v>29.105872242644537</v>
      </c>
      <c r="BW177" s="21">
        <f>VLOOKUP(BW$6,'MonteCarlo Policy Paths'!$N$2:$S$31,$B177+1,FALSE)</f>
        <v>30.561165854776764</v>
      </c>
      <c r="BX177" s="21">
        <f>VLOOKUP(BX$6,'MonteCarlo Policy Paths'!$N$2:$S$31,$B177+1,FALSE)</f>
        <v>32.089224147515601</v>
      </c>
      <c r="BY177" s="21">
        <f>VLOOKUP(BY$6,'MonteCarlo Policy Paths'!$N$2:$S$31,$B177+1,FALSE)</f>
        <v>33.693685354891386</v>
      </c>
      <c r="BZ177" s="21">
        <f>VLOOKUP(BZ$6,'MonteCarlo Policy Paths'!$N$2:$S$31,$B177+1,FALSE)</f>
        <v>35.378369622635958</v>
      </c>
      <c r="CA177" s="21">
        <f>VLOOKUP(CA$6,'MonteCarlo Policy Paths'!$N$2:$S$31,$B177+1,FALSE)</f>
        <v>37.147288103767757</v>
      </c>
      <c r="CB177" s="21">
        <f>VLOOKUP(CB$6,'MonteCarlo Policy Paths'!$N$2:$S$31,$B177+1,FALSE)</f>
        <v>39.004652508956148</v>
      </c>
      <c r="CC177" s="21">
        <f>VLOOKUP(CC$6,'MonteCarlo Policy Paths'!$N$2:$S$31,$B177+1,FALSE)</f>
        <v>40.954885134403959</v>
      </c>
      <c r="CD177" s="21">
        <f>VLOOKUP(CD$6,'MonteCarlo Policy Paths'!$N$2:$S$31,$B177+1,FALSE)</f>
        <v>43.002629391124159</v>
      </c>
      <c r="CE177" s="21">
        <f>VLOOKUP(CE$6,'MonteCarlo Policy Paths'!$N$2:$S$31,$B177+1,FALSE)</f>
        <v>45.152760860680367</v>
      </c>
      <c r="CF177" s="21">
        <f>VLOOKUP(CF$6,'MonteCarlo Policy Paths'!$N$2:$S$31,$B177+1,FALSE)</f>
        <v>47.410398903714388</v>
      </c>
      <c r="CG177" s="21">
        <f>VLOOKUP(CG$6,'MonteCarlo Policy Paths'!$N$2:$S$31,$B177+1,FALSE)</f>
        <v>49.780918848900107</v>
      </c>
      <c r="CH177" s="21">
        <f>VLOOKUP(CH$6,'MonteCarlo Policy Paths'!$N$2:$S$31,$B177+1,FALSE)</f>
        <v>52.269964791345117</v>
      </c>
      <c r="CI177" s="21">
        <f>VLOOKUP(CI$6,'MonteCarlo Policy Paths'!$N$2:$S$31,$B177+1,FALSE)</f>
        <v>54.883463030912374</v>
      </c>
      <c r="CJ177" s="21">
        <f>VLOOKUP(CJ$6,'MonteCarlo Policy Paths'!$N$2:$S$31,$B177+1,FALSE)</f>
        <v>57.627636182457998</v>
      </c>
      <c r="CK177" s="21">
        <f>VLOOKUP(CK$6,'MonteCarlo Policy Paths'!$N$2:$S$31,$B177+1,FALSE)</f>
        <v>60.509017991580897</v>
      </c>
      <c r="CL177" s="21">
        <f>VLOOKUP(CL$6,'MonteCarlo Policy Paths'!$N$2:$S$31,$B177+1,FALSE)</f>
        <v>63.534468891159946</v>
      </c>
      <c r="CM177" s="21">
        <f>VLOOKUP(CM$6,'MonteCarlo Policy Paths'!$N$2:$S$31,$B177+1,FALSE)</f>
        <v>66.711192335717939</v>
      </c>
      <c r="CN177" s="21">
        <f>VLOOKUP(CN$6,'MonteCarlo Policy Paths'!$N$2:$S$31,$B177+1,FALSE)</f>
        <v>70.04675195250384</v>
      </c>
      <c r="CO177" s="164">
        <f>VLOOKUP(CO$6,'MonteCarlo Policy Paths'!$N$2:$S$31,$B177+1,FALSE)</f>
        <v>73.54908955012904</v>
      </c>
      <c r="CQ177" s="163">
        <f>BM177*VLOOKUP(AI$6,'Greenhouse Gas Costs Avoided'!$A$2:$I$32,9,FALSE)</f>
        <v>1.2002386619007086</v>
      </c>
      <c r="CR177" s="21">
        <f>BN177*VLOOKUP(AJ$6,'Greenhouse Gas Costs Avoided'!$A$2:$I$32,9,FALSE)</f>
        <v>1.2619996941806579</v>
      </c>
      <c r="CS177" s="21">
        <f>BO177*VLOOKUP(AK$6,'Greenhouse Gas Costs Avoided'!$A$2:$I$32,9,FALSE)</f>
        <v>1.3268529118013257</v>
      </c>
      <c r="CT177" s="21">
        <f>BP177*VLOOKUP(AL$6,'Greenhouse Gas Costs Avoided'!$A$2:$I$32,9,FALSE)</f>
        <v>1.3948409979053111</v>
      </c>
      <c r="CU177" s="21">
        <f>BQ177*VLOOKUP(AM$6,'Greenhouse Gas Costs Avoided'!$A$2:$I$32,9,FALSE)</f>
        <v>1.464999051498006</v>
      </c>
      <c r="CV177" s="21">
        <f>BR177*VLOOKUP(AN$6,'Greenhouse Gas Costs Avoided'!$A$2:$I$32,9,FALSE)</f>
        <v>1.5345038547523033</v>
      </c>
      <c r="CW177" s="21">
        <f>BS177*VLOOKUP(AO$6,'Greenhouse Gas Costs Avoided'!$A$2:$I$32,9,FALSE)</f>
        <v>1.6055870809081549</v>
      </c>
      <c r="CX177" s="21">
        <f>BT177*VLOOKUP(AP$6,'Greenhouse Gas Costs Avoided'!$A$2:$I$32,9,FALSE)</f>
        <v>1.6795342908215394</v>
      </c>
      <c r="CY177" s="21">
        <f>BU177*VLOOKUP(AQ$6,'Greenhouse Gas Costs Avoided'!$A$2:$I$32,9,FALSE)</f>
        <v>1.7565471936259263</v>
      </c>
      <c r="CZ177" s="21">
        <f>BV177*VLOOKUP(AR$6,'Greenhouse Gas Costs Avoided'!$A$2:$I$32,9,FALSE)</f>
        <v>1.8438646648785721</v>
      </c>
      <c r="DA177" s="21">
        <f>BW177*VLOOKUP(AS$6,'Greenhouse Gas Costs Avoided'!$A$2:$I$32,9,FALSE)</f>
        <v>1.9360578981225007</v>
      </c>
      <c r="DB177" s="21">
        <f>BX177*VLOOKUP(AT$6,'Greenhouse Gas Costs Avoided'!$A$2:$I$32,9,FALSE)</f>
        <v>2.0328607930286258</v>
      </c>
      <c r="DC177" s="21">
        <f>BY177*VLOOKUP(AU$6,'Greenhouse Gas Costs Avoided'!$A$2:$I$32,9,FALSE)</f>
        <v>2.1345038326800574</v>
      </c>
      <c r="DD177" s="21">
        <f>BZ177*VLOOKUP(AV$6,'Greenhouse Gas Costs Avoided'!$A$2:$I$32,9,FALSE)</f>
        <v>2.2412290243140602</v>
      </c>
      <c r="DE177" s="21">
        <f>CA177*VLOOKUP(AW$6,'Greenhouse Gas Costs Avoided'!$A$2:$I$32,9,FALSE)</f>
        <v>2.3532904755297634</v>
      </c>
      <c r="DF177" s="21">
        <f>CB177*VLOOKUP(AX$6,'Greenhouse Gas Costs Avoided'!$A$2:$I$32,9,FALSE)</f>
        <v>2.4709549993062518</v>
      </c>
      <c r="DG177" s="21">
        <f>CC177*VLOOKUP(AY$6,'Greenhouse Gas Costs Avoided'!$A$2:$I$32,9,FALSE)</f>
        <v>2.5945027492715647</v>
      </c>
      <c r="DH177" s="21">
        <f>CD177*VLOOKUP(AZ$6,'Greenhouse Gas Costs Avoided'!$A$2:$I$32,9,FALSE)</f>
        <v>2.724227886735143</v>
      </c>
      <c r="DI177" s="21">
        <f>CE177*VLOOKUP(BA$6,'Greenhouse Gas Costs Avoided'!$A$2:$I$32,9,FALSE)</f>
        <v>2.8604392810719004</v>
      </c>
      <c r="DJ177" s="21">
        <f>CF177*VLOOKUP(BB$6,'Greenhouse Gas Costs Avoided'!$A$2:$I$32,9,FALSE)</f>
        <v>3.0034612451254952</v>
      </c>
      <c r="DK177" s="21">
        <f>CG177*VLOOKUP(BC$6,'Greenhouse Gas Costs Avoided'!$A$2:$I$32,9,FALSE)</f>
        <v>3.1536343073817701</v>
      </c>
      <c r="DL177" s="21">
        <f>CH177*VLOOKUP(BD$6,'Greenhouse Gas Costs Avoided'!$A$2:$I$32,9,FALSE)</f>
        <v>3.3113160227508591</v>
      </c>
      <c r="DM177" s="21">
        <f>CI177*VLOOKUP(BE$6,'Greenhouse Gas Costs Avoided'!$A$2:$I$32,9,FALSE)</f>
        <v>3.4768818238884021</v>
      </c>
      <c r="DN177" s="21">
        <f>CJ177*VLOOKUP(BF$6,'Greenhouse Gas Costs Avoided'!$A$2:$I$32,9,FALSE)</f>
        <v>3.6507259150828224</v>
      </c>
      <c r="DO177" s="21">
        <f>CK177*VLOOKUP(BG$6,'Greenhouse Gas Costs Avoided'!$A$2:$I$32,9,FALSE)</f>
        <v>3.8332622108369634</v>
      </c>
      <c r="DP177" s="21">
        <f>CL177*VLOOKUP(BH$6,'Greenhouse Gas Costs Avoided'!$A$2:$I$32,9,FALSE)</f>
        <v>4.0249253213788121</v>
      </c>
      <c r="DQ177" s="21">
        <f>CM177*VLOOKUP(BI$6,'Greenhouse Gas Costs Avoided'!$A$2:$I$32,9,FALSE)</f>
        <v>4.2261715874477526</v>
      </c>
      <c r="DR177" s="21">
        <f>CN177*VLOOKUP(BJ$6,'Greenhouse Gas Costs Avoided'!$A$2:$I$32,9,FALSE)</f>
        <v>4.4374801668201398</v>
      </c>
      <c r="DS177" s="164">
        <f>CO177*VLOOKUP(BK$6,'Greenhouse Gas Costs Avoided'!$A$2:$I$32,9,FALSE)</f>
        <v>4.6593541751611474</v>
      </c>
    </row>
    <row r="178" spans="1:123" x14ac:dyDescent="0.35">
      <c r="A178" s="174">
        <v>172</v>
      </c>
      <c r="B178" s="12">
        <v>4</v>
      </c>
      <c r="C178" s="175">
        <v>2023</v>
      </c>
      <c r="E178" s="20">
        <v>0</v>
      </c>
      <c r="F178" s="21">
        <v>82.346532180449415</v>
      </c>
      <c r="G178" s="21">
        <v>84.002844861871253</v>
      </c>
      <c r="H178" s="21">
        <v>85.659157543293105</v>
      </c>
      <c r="I178" s="21">
        <v>86.918851036576825</v>
      </c>
      <c r="J178" s="21">
        <v>88.178544529860531</v>
      </c>
      <c r="K178" s="21">
        <v>89.438238023144251</v>
      </c>
      <c r="L178" s="21">
        <v>90.697931516427971</v>
      </c>
      <c r="M178" s="21">
        <v>91.95762500971172</v>
      </c>
      <c r="N178" s="21">
        <v>93.21731850299544</v>
      </c>
      <c r="O178" s="21">
        <v>94.47701199627916</v>
      </c>
      <c r="P178" s="21">
        <v>95.73670548956288</v>
      </c>
      <c r="Q178" s="21">
        <v>96.996398982846586</v>
      </c>
      <c r="R178" s="21">
        <v>98.25609247613032</v>
      </c>
      <c r="S178" s="21">
        <v>99.65157958594628</v>
      </c>
      <c r="T178" s="21">
        <v>101.04706669576224</v>
      </c>
      <c r="U178" s="21">
        <v>102.4425538055782</v>
      </c>
      <c r="V178" s="21">
        <v>103.83804091539416</v>
      </c>
      <c r="W178" s="21">
        <v>105.23352802521011</v>
      </c>
      <c r="X178" s="21">
        <v>106.47156953138905</v>
      </c>
      <c r="Y178" s="21">
        <v>107.709611037568</v>
      </c>
      <c r="Z178" s="21">
        <v>108.94765254374694</v>
      </c>
      <c r="AA178" s="21">
        <v>110.18569404992589</v>
      </c>
      <c r="AB178" s="21">
        <v>111.42373555610482</v>
      </c>
      <c r="AC178" s="21">
        <v>112.86811731331359</v>
      </c>
      <c r="AD178" s="21">
        <v>114.31249907052236</v>
      </c>
      <c r="AE178" s="21">
        <v>115.75688082773114</v>
      </c>
      <c r="AF178" s="21">
        <v>117.20126258493991</v>
      </c>
      <c r="AG178" s="22">
        <v>119.5319620819439</v>
      </c>
      <c r="AI178" s="20">
        <v>0</v>
      </c>
      <c r="AJ178" s="21">
        <v>5.2166744805659615</v>
      </c>
      <c r="AK178" s="21">
        <v>5.3216023247413169</v>
      </c>
      <c r="AL178" s="21">
        <v>5.4265301689166732</v>
      </c>
      <c r="AM178" s="21">
        <v>5.5063320831654474</v>
      </c>
      <c r="AN178" s="21">
        <v>5.5861339974142208</v>
      </c>
      <c r="AO178" s="21">
        <v>5.665935911662995</v>
      </c>
      <c r="AP178" s="21">
        <v>5.7457378259117702</v>
      </c>
      <c r="AQ178" s="21">
        <v>5.8255397401605462</v>
      </c>
      <c r="AR178" s="21">
        <v>5.9053416544093205</v>
      </c>
      <c r="AS178" s="21">
        <v>5.9851435686580947</v>
      </c>
      <c r="AT178" s="21">
        <v>6.0649454829068699</v>
      </c>
      <c r="AU178" s="21">
        <v>6.1447473971556432</v>
      </c>
      <c r="AV178" s="21">
        <v>6.2245493114044184</v>
      </c>
      <c r="AW178" s="21">
        <v>6.312953786990386</v>
      </c>
      <c r="AX178" s="21">
        <v>6.4013582625763545</v>
      </c>
      <c r="AY178" s="21">
        <v>6.4897627381623222</v>
      </c>
      <c r="AZ178" s="21">
        <v>6.5781672137482907</v>
      </c>
      <c r="BA178" s="21">
        <v>6.6665716893342575</v>
      </c>
      <c r="BB178" s="21">
        <v>6.7450019445028957</v>
      </c>
      <c r="BC178" s="21">
        <v>6.8234321996715348</v>
      </c>
      <c r="BD178" s="21">
        <v>6.901862454840173</v>
      </c>
      <c r="BE178" s="21">
        <v>6.9802927100088112</v>
      </c>
      <c r="BF178" s="21">
        <v>7.0587229651774486</v>
      </c>
      <c r="BG178" s="21">
        <v>7.1502249295408609</v>
      </c>
      <c r="BH178" s="21">
        <v>7.2417268939042723</v>
      </c>
      <c r="BI178" s="21">
        <v>7.3332288582676846</v>
      </c>
      <c r="BJ178" s="21">
        <v>7.424730822631096</v>
      </c>
      <c r="BK178" s="22">
        <v>7.5723812490175435</v>
      </c>
      <c r="BM178" s="163">
        <f>VLOOKUP(BM$6,'MonteCarlo Policy Paths'!$N$2:$S$31,$B178+1,FALSE)</f>
        <v>21.456887556927661</v>
      </c>
      <c r="BN178" s="21">
        <f>VLOOKUP(BN$6,'MonteCarlo Policy Paths'!$N$2:$S$31,$B178+1,FALSE)</f>
        <v>23.119081894670884</v>
      </c>
      <c r="BO178" s="21">
        <f>VLOOKUP(BO$6,'MonteCarlo Policy Paths'!$N$2:$S$31,$B178+1,FALSE)</f>
        <v>24.918982795429599</v>
      </c>
      <c r="BP178" s="21">
        <f>VLOOKUP(BP$6,'MonteCarlo Policy Paths'!$N$2:$S$31,$B178+1,FALSE)</f>
        <v>26.866510906830612</v>
      </c>
      <c r="BQ178" s="21">
        <f>VLOOKUP(BQ$6,'MonteCarlo Policy Paths'!$N$2:$S$31,$B178+1,FALSE)</f>
        <v>28.957808063155838</v>
      </c>
      <c r="BR178" s="21">
        <f>VLOOKUP(BR$6,'MonteCarlo Policy Paths'!$N$2:$S$31,$B178+1,FALSE)</f>
        <v>31.169773267386955</v>
      </c>
      <c r="BS178" s="21">
        <f>VLOOKUP(BS$6,'MonteCarlo Policy Paths'!$N$2:$S$31,$B178+1,FALSE)</f>
        <v>33.536503079259326</v>
      </c>
      <c r="BT178" s="21">
        <f>VLOOKUP(BT$6,'MonteCarlo Policy Paths'!$N$2:$S$31,$B178+1,FALSE)</f>
        <v>36.094562758542168</v>
      </c>
      <c r="BU178" s="21">
        <f>VLOOKUP(BU$6,'MonteCarlo Policy Paths'!$N$2:$S$31,$B178+1,FALSE)</f>
        <v>38.859796339203925</v>
      </c>
      <c r="BV178" s="21">
        <f>VLOOKUP(BV$6,'MonteCarlo Policy Paths'!$N$2:$S$31,$B178+1,FALSE)</f>
        <v>41.937214526892696</v>
      </c>
      <c r="BW178" s="21">
        <f>VLOOKUP(BW$6,'MonteCarlo Policy Paths'!$N$2:$S$31,$B178+1,FALSE)</f>
        <v>45.285702034805901</v>
      </c>
      <c r="BX178" s="21">
        <f>VLOOKUP(BX$6,'MonteCarlo Policy Paths'!$N$2:$S$31,$B178+1,FALSE)</f>
        <v>48.923675973628832</v>
      </c>
      <c r="BY178" s="21">
        <f>VLOOKUP(BY$6,'MonteCarlo Policy Paths'!$N$2:$S$31,$B178+1,FALSE)</f>
        <v>52.880283256992421</v>
      </c>
      <c r="BZ178" s="21">
        <f>VLOOKUP(BZ$6,'MonteCarlo Policy Paths'!$N$2:$S$31,$B178+1,FALSE)</f>
        <v>57.179951130409847</v>
      </c>
      <c r="CA178" s="21">
        <f>VLOOKUP(CA$6,'MonteCarlo Policy Paths'!$N$2:$S$31,$B178+1,FALSE)</f>
        <v>59.199989570907007</v>
      </c>
      <c r="CB178" s="21">
        <f>VLOOKUP(CB$6,'MonteCarlo Policy Paths'!$N$2:$S$31,$B178+1,FALSE)</f>
        <v>61.304348310445278</v>
      </c>
      <c r="CC178" s="21">
        <f>VLOOKUP(CC$6,'MonteCarlo Policy Paths'!$N$2:$S$31,$B178+1,FALSE)</f>
        <v>63.486799757257046</v>
      </c>
      <c r="CD178" s="21">
        <f>VLOOKUP(CD$6,'MonteCarlo Policy Paths'!$N$2:$S$31,$B178+1,FALSE)</f>
        <v>65.754412861465767</v>
      </c>
      <c r="CE178" s="21">
        <f>VLOOKUP(CE$6,'MonteCarlo Policy Paths'!$N$2:$S$31,$B178+1,FALSE)</f>
        <v>68.097759333367534</v>
      </c>
      <c r="CF178" s="21">
        <f>VLOOKUP(CF$6,'MonteCarlo Policy Paths'!$N$2:$S$31,$B178+1,FALSE)</f>
        <v>70.548973057852507</v>
      </c>
      <c r="CG178" s="21">
        <f>VLOOKUP(CG$6,'MonteCarlo Policy Paths'!$N$2:$S$31,$B178+1,FALSE)</f>
        <v>73.077007009761019</v>
      </c>
      <c r="CH178" s="21">
        <f>VLOOKUP(CH$6,'MonteCarlo Policy Paths'!$N$2:$S$31,$B178+1,FALSE)</f>
        <v>75.691476032446857</v>
      </c>
      <c r="CI178" s="21">
        <f>VLOOKUP(CI$6,'MonteCarlo Policy Paths'!$N$2:$S$31,$B178+1,FALSE)</f>
        <v>78.404802280730166</v>
      </c>
      <c r="CJ178" s="21">
        <f>VLOOKUP(CJ$6,'MonteCarlo Policy Paths'!$N$2:$S$31,$B178+1,FALSE)</f>
        <v>81.224927058038162</v>
      </c>
      <c r="CK178" s="21">
        <f>VLOOKUP(CK$6,'MonteCarlo Policy Paths'!$N$2:$S$31,$B178+1,FALSE)</f>
        <v>84.152487263770951</v>
      </c>
      <c r="CL178" s="21">
        <f>VLOOKUP(CL$6,'MonteCarlo Policy Paths'!$N$2:$S$31,$B178+1,FALSE)</f>
        <v>87.19069011352974</v>
      </c>
      <c r="CM178" s="21">
        <f>VLOOKUP(CM$6,'MonteCarlo Policy Paths'!$N$2:$S$31,$B178+1,FALSE)</f>
        <v>90.339519718236858</v>
      </c>
      <c r="CN178" s="21">
        <f>VLOOKUP(CN$6,'MonteCarlo Policy Paths'!$N$2:$S$31,$B178+1,FALSE)</f>
        <v>93.604800202242828</v>
      </c>
      <c r="CO178" s="164">
        <f>VLOOKUP(CO$6,'MonteCarlo Policy Paths'!$N$2:$S$31,$B178+1,FALSE)</f>
        <v>96.983684685934094</v>
      </c>
      <c r="CQ178" s="163">
        <f>BM178*VLOOKUP(AI$6,'Greenhouse Gas Costs Avoided'!$A$2:$I$32,9,FALSE)</f>
        <v>1.3592994724454583</v>
      </c>
      <c r="CR178" s="21">
        <f>BN178*VLOOKUP(AJ$6,'Greenhouse Gas Costs Avoided'!$A$2:$I$32,9,FALSE)</f>
        <v>1.4645999210963487</v>
      </c>
      <c r="CS178" s="21">
        <f>BO178*VLOOKUP(AK$6,'Greenhouse Gas Costs Avoided'!$A$2:$I$32,9,FALSE)</f>
        <v>1.5786241167474793</v>
      </c>
      <c r="CT178" s="21">
        <f>BP178*VLOOKUP(AL$6,'Greenhouse Gas Costs Avoided'!$A$2:$I$32,9,FALSE)</f>
        <v>1.7020005350363183</v>
      </c>
      <c r="CU178" s="21">
        <f>BQ178*VLOOKUP(AM$6,'Greenhouse Gas Costs Avoided'!$A$2:$I$32,9,FALSE)</f>
        <v>1.8344847601494692</v>
      </c>
      <c r="CV178" s="21">
        <f>BR178*VLOOKUP(AN$6,'Greenhouse Gas Costs Avoided'!$A$2:$I$32,9,FALSE)</f>
        <v>1.9746133378475101</v>
      </c>
      <c r="CW178" s="21">
        <f>BS178*VLOOKUP(AO$6,'Greenhouse Gas Costs Avoided'!$A$2:$I$32,9,FALSE)</f>
        <v>2.1245462941611284</v>
      </c>
      <c r="CX178" s="21">
        <f>BT178*VLOOKUP(AP$6,'Greenhouse Gas Costs Avoided'!$A$2:$I$32,9,FALSE)</f>
        <v>2.2866000479177169</v>
      </c>
      <c r="CY178" s="21">
        <f>BU178*VLOOKUP(AQ$6,'Greenhouse Gas Costs Avoided'!$A$2:$I$32,9,FALSE)</f>
        <v>2.4617783228380428</v>
      </c>
      <c r="CZ178" s="21">
        <f>BV178*VLOOKUP(AR$6,'Greenhouse Gas Costs Avoided'!$A$2:$I$32,9,FALSE)</f>
        <v>2.6567335747552212</v>
      </c>
      <c r="DA178" s="21">
        <f>BW178*VLOOKUP(AS$6,'Greenhouse Gas Costs Avoided'!$A$2:$I$32,9,FALSE)</f>
        <v>2.8688611394320973</v>
      </c>
      <c r="DB178" s="21">
        <f>BX178*VLOOKUP(AT$6,'Greenhouse Gas Costs Avoided'!$A$2:$I$32,9,FALSE)</f>
        <v>3.099327745676475</v>
      </c>
      <c r="DC178" s="21">
        <f>BY178*VLOOKUP(AU$6,'Greenhouse Gas Costs Avoided'!$A$2:$I$32,9,FALSE)</f>
        <v>3.3499798581359799</v>
      </c>
      <c r="DD178" s="21">
        <f>BZ178*VLOOKUP(AV$6,'Greenhouse Gas Costs Avoided'!$A$2:$I$32,9,FALSE)</f>
        <v>3.6223649492411436</v>
      </c>
      <c r="DE178" s="21">
        <f>CA178*VLOOKUP(AW$6,'Greenhouse Gas Costs Avoided'!$A$2:$I$32,9,FALSE)</f>
        <v>3.7503349159570667</v>
      </c>
      <c r="DF178" s="21">
        <f>CB178*VLOOKUP(AX$6,'Greenhouse Gas Costs Avoided'!$A$2:$I$32,9,FALSE)</f>
        <v>3.8836465958035138</v>
      </c>
      <c r="DG178" s="21">
        <f>CC178*VLOOKUP(AY$6,'Greenhouse Gas Costs Avoided'!$A$2:$I$32,9,FALSE)</f>
        <v>4.0219054692034097</v>
      </c>
      <c r="DH178" s="21">
        <f>CD178*VLOOKUP(AZ$6,'Greenhouse Gas Costs Avoided'!$A$2:$I$32,9,FALSE)</f>
        <v>4.1655593560070496</v>
      </c>
      <c r="DI178" s="21">
        <f>CE178*VLOOKUP(BA$6,'Greenhouse Gas Costs Avoided'!$A$2:$I$32,9,FALSE)</f>
        <v>4.3140109715809301</v>
      </c>
      <c r="DJ178" s="21">
        <f>CF178*VLOOKUP(BB$6,'Greenhouse Gas Costs Avoided'!$A$2:$I$32,9,FALSE)</f>
        <v>4.4692960059878768</v>
      </c>
      <c r="DK178" s="21">
        <f>CG178*VLOOKUP(BC$6,'Greenhouse Gas Costs Avoided'!$A$2:$I$32,9,FALSE)</f>
        <v>4.629447622014963</v>
      </c>
      <c r="DL178" s="21">
        <f>CH178*VLOOKUP(BD$6,'Greenhouse Gas Costs Avoided'!$A$2:$I$32,9,FALSE)</f>
        <v>4.7950749225184994</v>
      </c>
      <c r="DM178" s="21">
        <f>CI178*VLOOKUP(BE$6,'Greenhouse Gas Costs Avoided'!$A$2:$I$32,9,FALSE)</f>
        <v>4.9669648542748472</v>
      </c>
      <c r="DN178" s="21">
        <f>CJ178*VLOOKUP(BF$6,'Greenhouse Gas Costs Avoided'!$A$2:$I$32,9,FALSE)</f>
        <v>5.1456205009456273</v>
      </c>
      <c r="DO178" s="21">
        <f>CK178*VLOOKUP(BG$6,'Greenhouse Gas Costs Avoided'!$A$2:$I$32,9,FALSE)</f>
        <v>5.331082210275417</v>
      </c>
      <c r="DP178" s="21">
        <f>CL178*VLOOKUP(BH$6,'Greenhouse Gas Costs Avoided'!$A$2:$I$32,9,FALSE)</f>
        <v>5.5235531602164318</v>
      </c>
      <c r="DQ178" s="21">
        <f>CM178*VLOOKUP(BI$6,'Greenhouse Gas Costs Avoided'!$A$2:$I$32,9,FALSE)</f>
        <v>5.723032344191421</v>
      </c>
      <c r="DR178" s="21">
        <f>CN178*VLOOKUP(BJ$6,'Greenhouse Gas Costs Avoided'!$A$2:$I$32,9,FALSE)</f>
        <v>5.9298887220104266</v>
      </c>
      <c r="DS178" s="164">
        <f>CO178*VLOOKUP(BK$6,'Greenhouse Gas Costs Avoided'!$A$2:$I$32,9,FALSE)</f>
        <v>6.1439419431008639</v>
      </c>
    </row>
    <row r="179" spans="1:123" x14ac:dyDescent="0.35">
      <c r="A179" s="174">
        <v>173</v>
      </c>
      <c r="B179" s="12">
        <v>2</v>
      </c>
      <c r="C179" s="175">
        <v>2023</v>
      </c>
      <c r="E179" s="20">
        <v>0</v>
      </c>
      <c r="F179" s="21">
        <v>82.346532180449415</v>
      </c>
      <c r="G179" s="21">
        <v>84.002844861871253</v>
      </c>
      <c r="H179" s="21">
        <v>85.659157543293105</v>
      </c>
      <c r="I179" s="21">
        <v>86.918851036576825</v>
      </c>
      <c r="J179" s="21">
        <v>88.178544529860531</v>
      </c>
      <c r="K179" s="21">
        <v>89.438238023144251</v>
      </c>
      <c r="L179" s="21">
        <v>90.697931516427971</v>
      </c>
      <c r="M179" s="21">
        <v>91.95762500971172</v>
      </c>
      <c r="N179" s="21">
        <v>93.21731850299544</v>
      </c>
      <c r="O179" s="21">
        <v>94.47701199627916</v>
      </c>
      <c r="P179" s="21">
        <v>95.73670548956288</v>
      </c>
      <c r="Q179" s="21">
        <v>96.996398982846586</v>
      </c>
      <c r="R179" s="21">
        <v>98.25609247613032</v>
      </c>
      <c r="S179" s="21">
        <v>99.65157958594628</v>
      </c>
      <c r="T179" s="21">
        <v>101.04706669576224</v>
      </c>
      <c r="U179" s="21">
        <v>102.4425538055782</v>
      </c>
      <c r="V179" s="21">
        <v>103.83804091539416</v>
      </c>
      <c r="W179" s="21">
        <v>105.23352802521011</v>
      </c>
      <c r="X179" s="21">
        <v>106.47156953138905</v>
      </c>
      <c r="Y179" s="21">
        <v>107.709611037568</v>
      </c>
      <c r="Z179" s="21">
        <v>108.94765254374694</v>
      </c>
      <c r="AA179" s="21">
        <v>110.18569404992589</v>
      </c>
      <c r="AB179" s="21">
        <v>111.42373555610482</v>
      </c>
      <c r="AC179" s="21">
        <v>112.86811731331359</v>
      </c>
      <c r="AD179" s="21">
        <v>114.31249907052236</v>
      </c>
      <c r="AE179" s="21">
        <v>115.75688082773114</v>
      </c>
      <c r="AF179" s="21">
        <v>117.20126258493991</v>
      </c>
      <c r="AG179" s="22">
        <v>120.41827982173916</v>
      </c>
      <c r="AI179" s="20">
        <v>0</v>
      </c>
      <c r="AJ179" s="21">
        <v>5.2166744805659615</v>
      </c>
      <c r="AK179" s="21">
        <v>5.3216023247413169</v>
      </c>
      <c r="AL179" s="21">
        <v>5.4265301689166732</v>
      </c>
      <c r="AM179" s="21">
        <v>5.5063320831654474</v>
      </c>
      <c r="AN179" s="21">
        <v>5.5861339974142208</v>
      </c>
      <c r="AO179" s="21">
        <v>5.665935911662995</v>
      </c>
      <c r="AP179" s="21">
        <v>5.7457378259117702</v>
      </c>
      <c r="AQ179" s="21">
        <v>5.8255397401605462</v>
      </c>
      <c r="AR179" s="21">
        <v>5.9053416544093205</v>
      </c>
      <c r="AS179" s="21">
        <v>5.9851435686580947</v>
      </c>
      <c r="AT179" s="21">
        <v>6.0649454829068699</v>
      </c>
      <c r="AU179" s="21">
        <v>6.1447473971556432</v>
      </c>
      <c r="AV179" s="21">
        <v>6.2245493114044184</v>
      </c>
      <c r="AW179" s="21">
        <v>6.312953786990386</v>
      </c>
      <c r="AX179" s="21">
        <v>6.4013582625763545</v>
      </c>
      <c r="AY179" s="21">
        <v>6.4897627381623222</v>
      </c>
      <c r="AZ179" s="21">
        <v>6.5781672137482907</v>
      </c>
      <c r="BA179" s="21">
        <v>6.6665716893342575</v>
      </c>
      <c r="BB179" s="21">
        <v>6.7450019445028957</v>
      </c>
      <c r="BC179" s="21">
        <v>6.8234321996715348</v>
      </c>
      <c r="BD179" s="21">
        <v>6.901862454840173</v>
      </c>
      <c r="BE179" s="21">
        <v>6.9802927100088112</v>
      </c>
      <c r="BF179" s="21">
        <v>7.0587229651774486</v>
      </c>
      <c r="BG179" s="21">
        <v>7.1502249295408609</v>
      </c>
      <c r="BH179" s="21">
        <v>7.2417268939042723</v>
      </c>
      <c r="BI179" s="21">
        <v>7.3332288582676846</v>
      </c>
      <c r="BJ179" s="21">
        <v>7.424730822631096</v>
      </c>
      <c r="BK179" s="22">
        <v>7.6285297110405814</v>
      </c>
      <c r="BM179" s="163">
        <f>VLOOKUP(BM$6,'MonteCarlo Policy Paths'!$N$2:$S$31,$B179+1,FALSE)</f>
        <v>23.967702867134744</v>
      </c>
      <c r="BN179" s="21">
        <f>VLOOKUP(BN$6,'MonteCarlo Policy Paths'!$N$2:$S$31,$B179+1,FALSE)</f>
        <v>26.317177955222718</v>
      </c>
      <c r="BO179" s="21">
        <f>VLOOKUP(BO$6,'MonteCarlo Policy Paths'!$N$2:$S$31,$B179+1,FALSE)</f>
        <v>28.893255238045125</v>
      </c>
      <c r="BP179" s="21">
        <f>VLOOKUP(BP$6,'MonteCarlo Policy Paths'!$N$2:$S$31,$B179+1,FALSE)</f>
        <v>31.715102246604285</v>
      </c>
      <c r="BQ179" s="21">
        <f>VLOOKUP(BQ$6,'MonteCarlo Policy Paths'!$N$2:$S$31,$B179+1,FALSE)</f>
        <v>34.790233856835599</v>
      </c>
      <c r="BR179" s="21">
        <f>VLOOKUP(BR$6,'MonteCarlo Policy Paths'!$N$2:$S$31,$B179+1,FALSE)</f>
        <v>38.117013285454661</v>
      </c>
      <c r="BS179" s="21">
        <f>VLOOKUP(BS$6,'MonteCarlo Policy Paths'!$N$2:$S$31,$B179+1,FALSE)</f>
        <v>41.72840612279375</v>
      </c>
      <c r="BT179" s="21">
        <f>VLOOKUP(BT$6,'MonteCarlo Policy Paths'!$N$2:$S$31,$B179+1,FALSE)</f>
        <v>45.677249983631562</v>
      </c>
      <c r="BU179" s="21">
        <f>VLOOKUP(BU$6,'MonteCarlo Policy Paths'!$N$2:$S$31,$B179+1,FALSE)</f>
        <v>49.99204890598088</v>
      </c>
      <c r="BV179" s="21">
        <f>VLOOKUP(BV$6,'MonteCarlo Policy Paths'!$N$2:$S$31,$B179+1,FALSE)</f>
        <v>54.768556811140854</v>
      </c>
      <c r="BW179" s="21">
        <f>VLOOKUP(BW$6,'MonteCarlo Policy Paths'!$N$2:$S$31,$B179+1,FALSE)</f>
        <v>60.010238214835042</v>
      </c>
      <c r="BX179" s="21">
        <f>VLOOKUP(BX$6,'MonteCarlo Policy Paths'!$N$2:$S$31,$B179+1,FALSE)</f>
        <v>65.75812779974207</v>
      </c>
      <c r="BY179" s="21">
        <f>VLOOKUP(BY$6,'MonteCarlo Policy Paths'!$N$2:$S$31,$B179+1,FALSE)</f>
        <v>72.066881159093455</v>
      </c>
      <c r="BZ179" s="21">
        <f>VLOOKUP(BZ$6,'MonteCarlo Policy Paths'!$N$2:$S$31,$B179+1,FALSE)</f>
        <v>78.981532638183737</v>
      </c>
      <c r="CA179" s="21">
        <f>VLOOKUP(CA$6,'MonteCarlo Policy Paths'!$N$2:$S$31,$B179+1,FALSE)</f>
        <v>81.252691038046251</v>
      </c>
      <c r="CB179" s="21">
        <f>VLOOKUP(CB$6,'MonteCarlo Policy Paths'!$N$2:$S$31,$B179+1,FALSE)</f>
        <v>83.604044111934414</v>
      </c>
      <c r="CC179" s="21">
        <f>VLOOKUP(CC$6,'MonteCarlo Policy Paths'!$N$2:$S$31,$B179+1,FALSE)</f>
        <v>86.018714380110126</v>
      </c>
      <c r="CD179" s="21">
        <f>VLOOKUP(CD$6,'MonteCarlo Policy Paths'!$N$2:$S$31,$B179+1,FALSE)</f>
        <v>88.506196331807388</v>
      </c>
      <c r="CE179" s="21">
        <f>VLOOKUP(CE$6,'MonteCarlo Policy Paths'!$N$2:$S$31,$B179+1,FALSE)</f>
        <v>91.042757806054695</v>
      </c>
      <c r="CF179" s="21">
        <f>VLOOKUP(CF$6,'MonteCarlo Policy Paths'!$N$2:$S$31,$B179+1,FALSE)</f>
        <v>93.687547211990633</v>
      </c>
      <c r="CG179" s="21">
        <f>VLOOKUP(CG$6,'MonteCarlo Policy Paths'!$N$2:$S$31,$B179+1,FALSE)</f>
        <v>96.373095170621937</v>
      </c>
      <c r="CH179" s="21">
        <f>VLOOKUP(CH$6,'MonteCarlo Policy Paths'!$N$2:$S$31,$B179+1,FALSE)</f>
        <v>99.112987273548597</v>
      </c>
      <c r="CI179" s="21">
        <f>VLOOKUP(CI$6,'MonteCarlo Policy Paths'!$N$2:$S$31,$B179+1,FALSE)</f>
        <v>101.92614153054797</v>
      </c>
      <c r="CJ179" s="21">
        <f>VLOOKUP(CJ$6,'MonteCarlo Policy Paths'!$N$2:$S$31,$B179+1,FALSE)</f>
        <v>104.82221793361833</v>
      </c>
      <c r="CK179" s="21">
        <f>VLOOKUP(CK$6,'MonteCarlo Policy Paths'!$N$2:$S$31,$B179+1,FALSE)</f>
        <v>107.79595653596101</v>
      </c>
      <c r="CL179" s="21">
        <f>VLOOKUP(CL$6,'MonteCarlo Policy Paths'!$N$2:$S$31,$B179+1,FALSE)</f>
        <v>110.84691133589952</v>
      </c>
      <c r="CM179" s="21">
        <f>VLOOKUP(CM$6,'MonteCarlo Policy Paths'!$N$2:$S$31,$B179+1,FALSE)</f>
        <v>113.96784710075578</v>
      </c>
      <c r="CN179" s="21">
        <f>VLOOKUP(CN$6,'MonteCarlo Policy Paths'!$N$2:$S$31,$B179+1,FALSE)</f>
        <v>117.16284845198182</v>
      </c>
      <c r="CO179" s="164">
        <f>VLOOKUP(CO$6,'MonteCarlo Policy Paths'!$N$2:$S$31,$B179+1,FALSE)</f>
        <v>120.41827982173916</v>
      </c>
      <c r="CQ179" s="163">
        <f>BM179*VLOOKUP(AI$6,'Greenhouse Gas Costs Avoided'!$A$2:$I$32,9,FALSE)</f>
        <v>1.5183602829902079</v>
      </c>
      <c r="CR179" s="21">
        <f>BN179*VLOOKUP(AJ$6,'Greenhouse Gas Costs Avoided'!$A$2:$I$32,9,FALSE)</f>
        <v>1.6672001480120395</v>
      </c>
      <c r="CS179" s="21">
        <f>BO179*VLOOKUP(AK$6,'Greenhouse Gas Costs Avoided'!$A$2:$I$32,9,FALSE)</f>
        <v>1.8303953216936328</v>
      </c>
      <c r="CT179" s="21">
        <f>BP179*VLOOKUP(AL$6,'Greenhouse Gas Costs Avoided'!$A$2:$I$32,9,FALSE)</f>
        <v>2.0091600721673259</v>
      </c>
      <c r="CU179" s="21">
        <f>BQ179*VLOOKUP(AM$6,'Greenhouse Gas Costs Avoided'!$A$2:$I$32,9,FALSE)</f>
        <v>2.2039704688009323</v>
      </c>
      <c r="CV179" s="21">
        <f>BR179*VLOOKUP(AN$6,'Greenhouse Gas Costs Avoided'!$A$2:$I$32,9,FALSE)</f>
        <v>2.4147228209427172</v>
      </c>
      <c r="CW179" s="21">
        <f>BS179*VLOOKUP(AO$6,'Greenhouse Gas Costs Avoided'!$A$2:$I$32,9,FALSE)</f>
        <v>2.6435055074141016</v>
      </c>
      <c r="CX179" s="21">
        <f>BT179*VLOOKUP(AP$6,'Greenhouse Gas Costs Avoided'!$A$2:$I$32,9,FALSE)</f>
        <v>2.8936658050138946</v>
      </c>
      <c r="CY179" s="21">
        <f>BU179*VLOOKUP(AQ$6,'Greenhouse Gas Costs Avoided'!$A$2:$I$32,9,FALSE)</f>
        <v>3.1670094520501597</v>
      </c>
      <c r="CZ179" s="21">
        <f>BV179*VLOOKUP(AR$6,'Greenhouse Gas Costs Avoided'!$A$2:$I$32,9,FALSE)</f>
        <v>3.4696024846318703</v>
      </c>
      <c r="DA179" s="21">
        <f>BW179*VLOOKUP(AS$6,'Greenhouse Gas Costs Avoided'!$A$2:$I$32,9,FALSE)</f>
        <v>3.8016643807416939</v>
      </c>
      <c r="DB179" s="21">
        <f>BX179*VLOOKUP(AT$6,'Greenhouse Gas Costs Avoided'!$A$2:$I$32,9,FALSE)</f>
        <v>4.1657946983243246</v>
      </c>
      <c r="DC179" s="21">
        <f>BY179*VLOOKUP(AU$6,'Greenhouse Gas Costs Avoided'!$A$2:$I$32,9,FALSE)</f>
        <v>4.5654558835919028</v>
      </c>
      <c r="DD179" s="21">
        <f>BZ179*VLOOKUP(AV$6,'Greenhouse Gas Costs Avoided'!$A$2:$I$32,9,FALSE)</f>
        <v>5.0035008741682265</v>
      </c>
      <c r="DE179" s="21">
        <f>CA179*VLOOKUP(AW$6,'Greenhouse Gas Costs Avoided'!$A$2:$I$32,9,FALSE)</f>
        <v>5.1473793563843691</v>
      </c>
      <c r="DF179" s="21">
        <f>CB179*VLOOKUP(AX$6,'Greenhouse Gas Costs Avoided'!$A$2:$I$32,9,FALSE)</f>
        <v>5.2963381923007766</v>
      </c>
      <c r="DG179" s="21">
        <f>CC179*VLOOKUP(AY$6,'Greenhouse Gas Costs Avoided'!$A$2:$I$32,9,FALSE)</f>
        <v>5.4493081891352544</v>
      </c>
      <c r="DH179" s="21">
        <f>CD179*VLOOKUP(AZ$6,'Greenhouse Gas Costs Avoided'!$A$2:$I$32,9,FALSE)</f>
        <v>5.606890825278958</v>
      </c>
      <c r="DI179" s="21">
        <f>CE179*VLOOKUP(BA$6,'Greenhouse Gas Costs Avoided'!$A$2:$I$32,9,FALSE)</f>
        <v>5.7675826620899597</v>
      </c>
      <c r="DJ179" s="21">
        <f>CF179*VLOOKUP(BB$6,'Greenhouse Gas Costs Avoided'!$A$2:$I$32,9,FALSE)</f>
        <v>5.935130766850258</v>
      </c>
      <c r="DK179" s="21">
        <f>CG179*VLOOKUP(BC$6,'Greenhouse Gas Costs Avoided'!$A$2:$I$32,9,FALSE)</f>
        <v>6.1052609366481567</v>
      </c>
      <c r="DL179" s="21">
        <f>CH179*VLOOKUP(BD$6,'Greenhouse Gas Costs Avoided'!$A$2:$I$32,9,FALSE)</f>
        <v>6.2788338222861402</v>
      </c>
      <c r="DM179" s="21">
        <f>CI179*VLOOKUP(BE$6,'Greenhouse Gas Costs Avoided'!$A$2:$I$32,9,FALSE)</f>
        <v>6.4570478846612929</v>
      </c>
      <c r="DN179" s="21">
        <f>CJ179*VLOOKUP(BF$6,'Greenhouse Gas Costs Avoided'!$A$2:$I$32,9,FALSE)</f>
        <v>6.6405150868084322</v>
      </c>
      <c r="DO179" s="21">
        <f>CK179*VLOOKUP(BG$6,'Greenhouse Gas Costs Avoided'!$A$2:$I$32,9,FALSE)</f>
        <v>6.8289022097138705</v>
      </c>
      <c r="DP179" s="21">
        <f>CL179*VLOOKUP(BH$6,'Greenhouse Gas Costs Avoided'!$A$2:$I$32,9,FALSE)</f>
        <v>7.0221809990540507</v>
      </c>
      <c r="DQ179" s="21">
        <f>CM179*VLOOKUP(BI$6,'Greenhouse Gas Costs Avoided'!$A$2:$I$32,9,FALSE)</f>
        <v>7.2198931009350886</v>
      </c>
      <c r="DR179" s="21">
        <f>CN179*VLOOKUP(BJ$6,'Greenhouse Gas Costs Avoided'!$A$2:$I$32,9,FALSE)</f>
        <v>7.4222972772007143</v>
      </c>
      <c r="DS179" s="164">
        <f>CO179*VLOOKUP(BK$6,'Greenhouse Gas Costs Avoided'!$A$2:$I$32,9,FALSE)</f>
        <v>7.6285297110405814</v>
      </c>
    </row>
    <row r="180" spans="1:123" x14ac:dyDescent="0.35">
      <c r="A180" s="174">
        <v>174</v>
      </c>
      <c r="B180" s="12">
        <v>4</v>
      </c>
      <c r="C180" s="175">
        <v>2023</v>
      </c>
      <c r="E180" s="20">
        <v>0</v>
      </c>
      <c r="F180" s="21">
        <v>82.346532180449415</v>
      </c>
      <c r="G180" s="21">
        <v>84.002844861871253</v>
      </c>
      <c r="H180" s="21">
        <v>85.659157543293105</v>
      </c>
      <c r="I180" s="21">
        <v>86.918851036576825</v>
      </c>
      <c r="J180" s="21">
        <v>88.178544529860531</v>
      </c>
      <c r="K180" s="21">
        <v>89.438238023144251</v>
      </c>
      <c r="L180" s="21">
        <v>90.697931516427971</v>
      </c>
      <c r="M180" s="21">
        <v>91.95762500971172</v>
      </c>
      <c r="N180" s="21">
        <v>93.21731850299544</v>
      </c>
      <c r="O180" s="21">
        <v>94.47701199627916</v>
      </c>
      <c r="P180" s="21">
        <v>95.73670548956288</v>
      </c>
      <c r="Q180" s="21">
        <v>96.996398982846586</v>
      </c>
      <c r="R180" s="21">
        <v>98.25609247613032</v>
      </c>
      <c r="S180" s="21">
        <v>99.65157958594628</v>
      </c>
      <c r="T180" s="21">
        <v>101.04706669576224</v>
      </c>
      <c r="U180" s="21">
        <v>102.4425538055782</v>
      </c>
      <c r="V180" s="21">
        <v>103.83804091539416</v>
      </c>
      <c r="W180" s="21">
        <v>105.23352802521011</v>
      </c>
      <c r="X180" s="21">
        <v>106.47156953138905</v>
      </c>
      <c r="Y180" s="21">
        <v>107.709611037568</v>
      </c>
      <c r="Z180" s="21">
        <v>108.94765254374694</v>
      </c>
      <c r="AA180" s="21">
        <v>110.18569404992589</v>
      </c>
      <c r="AB180" s="21">
        <v>111.42373555610482</v>
      </c>
      <c r="AC180" s="21">
        <v>112.86811731331359</v>
      </c>
      <c r="AD180" s="21">
        <v>114.31249907052236</v>
      </c>
      <c r="AE180" s="21">
        <v>115.75688082773114</v>
      </c>
      <c r="AF180" s="21">
        <v>117.20126258493991</v>
      </c>
      <c r="AG180" s="22">
        <v>119.5319620819439</v>
      </c>
      <c r="AI180" s="20">
        <v>0</v>
      </c>
      <c r="AJ180" s="21">
        <v>5.2166744805659615</v>
      </c>
      <c r="AK180" s="21">
        <v>5.3216023247413169</v>
      </c>
      <c r="AL180" s="21">
        <v>5.4265301689166732</v>
      </c>
      <c r="AM180" s="21">
        <v>5.5063320831654474</v>
      </c>
      <c r="AN180" s="21">
        <v>5.5861339974142208</v>
      </c>
      <c r="AO180" s="21">
        <v>5.665935911662995</v>
      </c>
      <c r="AP180" s="21">
        <v>5.7457378259117702</v>
      </c>
      <c r="AQ180" s="21">
        <v>5.8255397401605462</v>
      </c>
      <c r="AR180" s="21">
        <v>5.9053416544093205</v>
      </c>
      <c r="AS180" s="21">
        <v>5.9851435686580947</v>
      </c>
      <c r="AT180" s="21">
        <v>6.0649454829068699</v>
      </c>
      <c r="AU180" s="21">
        <v>6.1447473971556432</v>
      </c>
      <c r="AV180" s="21">
        <v>6.2245493114044184</v>
      </c>
      <c r="AW180" s="21">
        <v>6.312953786990386</v>
      </c>
      <c r="AX180" s="21">
        <v>6.4013582625763545</v>
      </c>
      <c r="AY180" s="21">
        <v>6.4897627381623222</v>
      </c>
      <c r="AZ180" s="21">
        <v>6.5781672137482907</v>
      </c>
      <c r="BA180" s="21">
        <v>6.6665716893342575</v>
      </c>
      <c r="BB180" s="21">
        <v>6.7450019445028957</v>
      </c>
      <c r="BC180" s="21">
        <v>6.8234321996715348</v>
      </c>
      <c r="BD180" s="21">
        <v>6.901862454840173</v>
      </c>
      <c r="BE180" s="21">
        <v>6.9802927100088112</v>
      </c>
      <c r="BF180" s="21">
        <v>7.0587229651774486</v>
      </c>
      <c r="BG180" s="21">
        <v>7.1502249295408609</v>
      </c>
      <c r="BH180" s="21">
        <v>7.2417268939042723</v>
      </c>
      <c r="BI180" s="21">
        <v>7.3332288582676846</v>
      </c>
      <c r="BJ180" s="21">
        <v>7.424730822631096</v>
      </c>
      <c r="BK180" s="22">
        <v>7.5723812490175435</v>
      </c>
      <c r="BM180" s="163">
        <f>VLOOKUP(BM$6,'MonteCarlo Policy Paths'!$N$2:$S$31,$B180+1,FALSE)</f>
        <v>21.456887556927661</v>
      </c>
      <c r="BN180" s="21">
        <f>VLOOKUP(BN$6,'MonteCarlo Policy Paths'!$N$2:$S$31,$B180+1,FALSE)</f>
        <v>23.119081894670884</v>
      </c>
      <c r="BO180" s="21">
        <f>VLOOKUP(BO$6,'MonteCarlo Policy Paths'!$N$2:$S$31,$B180+1,FALSE)</f>
        <v>24.918982795429599</v>
      </c>
      <c r="BP180" s="21">
        <f>VLOOKUP(BP$6,'MonteCarlo Policy Paths'!$N$2:$S$31,$B180+1,FALSE)</f>
        <v>26.866510906830612</v>
      </c>
      <c r="BQ180" s="21">
        <f>VLOOKUP(BQ$6,'MonteCarlo Policy Paths'!$N$2:$S$31,$B180+1,FALSE)</f>
        <v>28.957808063155838</v>
      </c>
      <c r="BR180" s="21">
        <f>VLOOKUP(BR$6,'MonteCarlo Policy Paths'!$N$2:$S$31,$B180+1,FALSE)</f>
        <v>31.169773267386955</v>
      </c>
      <c r="BS180" s="21">
        <f>VLOOKUP(BS$6,'MonteCarlo Policy Paths'!$N$2:$S$31,$B180+1,FALSE)</f>
        <v>33.536503079259326</v>
      </c>
      <c r="BT180" s="21">
        <f>VLOOKUP(BT$6,'MonteCarlo Policy Paths'!$N$2:$S$31,$B180+1,FALSE)</f>
        <v>36.094562758542168</v>
      </c>
      <c r="BU180" s="21">
        <f>VLOOKUP(BU$6,'MonteCarlo Policy Paths'!$N$2:$S$31,$B180+1,FALSE)</f>
        <v>38.859796339203925</v>
      </c>
      <c r="BV180" s="21">
        <f>VLOOKUP(BV$6,'MonteCarlo Policy Paths'!$N$2:$S$31,$B180+1,FALSE)</f>
        <v>41.937214526892696</v>
      </c>
      <c r="BW180" s="21">
        <f>VLOOKUP(BW$6,'MonteCarlo Policy Paths'!$N$2:$S$31,$B180+1,FALSE)</f>
        <v>45.285702034805901</v>
      </c>
      <c r="BX180" s="21">
        <f>VLOOKUP(BX$6,'MonteCarlo Policy Paths'!$N$2:$S$31,$B180+1,FALSE)</f>
        <v>48.923675973628832</v>
      </c>
      <c r="BY180" s="21">
        <f>VLOOKUP(BY$6,'MonteCarlo Policy Paths'!$N$2:$S$31,$B180+1,FALSE)</f>
        <v>52.880283256992421</v>
      </c>
      <c r="BZ180" s="21">
        <f>VLOOKUP(BZ$6,'MonteCarlo Policy Paths'!$N$2:$S$31,$B180+1,FALSE)</f>
        <v>57.179951130409847</v>
      </c>
      <c r="CA180" s="21">
        <f>VLOOKUP(CA$6,'MonteCarlo Policy Paths'!$N$2:$S$31,$B180+1,FALSE)</f>
        <v>59.199989570907007</v>
      </c>
      <c r="CB180" s="21">
        <f>VLOOKUP(CB$6,'MonteCarlo Policy Paths'!$N$2:$S$31,$B180+1,FALSE)</f>
        <v>61.304348310445278</v>
      </c>
      <c r="CC180" s="21">
        <f>VLOOKUP(CC$6,'MonteCarlo Policy Paths'!$N$2:$S$31,$B180+1,FALSE)</f>
        <v>63.486799757257046</v>
      </c>
      <c r="CD180" s="21">
        <f>VLOOKUP(CD$6,'MonteCarlo Policy Paths'!$N$2:$S$31,$B180+1,FALSE)</f>
        <v>65.754412861465767</v>
      </c>
      <c r="CE180" s="21">
        <f>VLOOKUP(CE$6,'MonteCarlo Policy Paths'!$N$2:$S$31,$B180+1,FALSE)</f>
        <v>68.097759333367534</v>
      </c>
      <c r="CF180" s="21">
        <f>VLOOKUP(CF$6,'MonteCarlo Policy Paths'!$N$2:$S$31,$B180+1,FALSE)</f>
        <v>70.548973057852507</v>
      </c>
      <c r="CG180" s="21">
        <f>VLOOKUP(CG$6,'MonteCarlo Policy Paths'!$N$2:$S$31,$B180+1,FALSE)</f>
        <v>73.077007009761019</v>
      </c>
      <c r="CH180" s="21">
        <f>VLOOKUP(CH$6,'MonteCarlo Policy Paths'!$N$2:$S$31,$B180+1,FALSE)</f>
        <v>75.691476032446857</v>
      </c>
      <c r="CI180" s="21">
        <f>VLOOKUP(CI$6,'MonteCarlo Policy Paths'!$N$2:$S$31,$B180+1,FALSE)</f>
        <v>78.404802280730166</v>
      </c>
      <c r="CJ180" s="21">
        <f>VLOOKUP(CJ$6,'MonteCarlo Policy Paths'!$N$2:$S$31,$B180+1,FALSE)</f>
        <v>81.224927058038162</v>
      </c>
      <c r="CK180" s="21">
        <f>VLOOKUP(CK$6,'MonteCarlo Policy Paths'!$N$2:$S$31,$B180+1,FALSE)</f>
        <v>84.152487263770951</v>
      </c>
      <c r="CL180" s="21">
        <f>VLOOKUP(CL$6,'MonteCarlo Policy Paths'!$N$2:$S$31,$B180+1,FALSE)</f>
        <v>87.19069011352974</v>
      </c>
      <c r="CM180" s="21">
        <f>VLOOKUP(CM$6,'MonteCarlo Policy Paths'!$N$2:$S$31,$B180+1,FALSE)</f>
        <v>90.339519718236858</v>
      </c>
      <c r="CN180" s="21">
        <f>VLOOKUP(CN$6,'MonteCarlo Policy Paths'!$N$2:$S$31,$B180+1,FALSE)</f>
        <v>93.604800202242828</v>
      </c>
      <c r="CO180" s="164">
        <f>VLOOKUP(CO$6,'MonteCarlo Policy Paths'!$N$2:$S$31,$B180+1,FALSE)</f>
        <v>96.983684685934094</v>
      </c>
      <c r="CQ180" s="163">
        <f>BM180*VLOOKUP(AI$6,'Greenhouse Gas Costs Avoided'!$A$2:$I$32,9,FALSE)</f>
        <v>1.3592994724454583</v>
      </c>
      <c r="CR180" s="21">
        <f>BN180*VLOOKUP(AJ$6,'Greenhouse Gas Costs Avoided'!$A$2:$I$32,9,FALSE)</f>
        <v>1.4645999210963487</v>
      </c>
      <c r="CS180" s="21">
        <f>BO180*VLOOKUP(AK$6,'Greenhouse Gas Costs Avoided'!$A$2:$I$32,9,FALSE)</f>
        <v>1.5786241167474793</v>
      </c>
      <c r="CT180" s="21">
        <f>BP180*VLOOKUP(AL$6,'Greenhouse Gas Costs Avoided'!$A$2:$I$32,9,FALSE)</f>
        <v>1.7020005350363183</v>
      </c>
      <c r="CU180" s="21">
        <f>BQ180*VLOOKUP(AM$6,'Greenhouse Gas Costs Avoided'!$A$2:$I$32,9,FALSE)</f>
        <v>1.8344847601494692</v>
      </c>
      <c r="CV180" s="21">
        <f>BR180*VLOOKUP(AN$6,'Greenhouse Gas Costs Avoided'!$A$2:$I$32,9,FALSE)</f>
        <v>1.9746133378475101</v>
      </c>
      <c r="CW180" s="21">
        <f>BS180*VLOOKUP(AO$6,'Greenhouse Gas Costs Avoided'!$A$2:$I$32,9,FALSE)</f>
        <v>2.1245462941611284</v>
      </c>
      <c r="CX180" s="21">
        <f>BT180*VLOOKUP(AP$6,'Greenhouse Gas Costs Avoided'!$A$2:$I$32,9,FALSE)</f>
        <v>2.2866000479177169</v>
      </c>
      <c r="CY180" s="21">
        <f>BU180*VLOOKUP(AQ$6,'Greenhouse Gas Costs Avoided'!$A$2:$I$32,9,FALSE)</f>
        <v>2.4617783228380428</v>
      </c>
      <c r="CZ180" s="21">
        <f>BV180*VLOOKUP(AR$6,'Greenhouse Gas Costs Avoided'!$A$2:$I$32,9,FALSE)</f>
        <v>2.6567335747552212</v>
      </c>
      <c r="DA180" s="21">
        <f>BW180*VLOOKUP(AS$6,'Greenhouse Gas Costs Avoided'!$A$2:$I$32,9,FALSE)</f>
        <v>2.8688611394320973</v>
      </c>
      <c r="DB180" s="21">
        <f>BX180*VLOOKUP(AT$6,'Greenhouse Gas Costs Avoided'!$A$2:$I$32,9,FALSE)</f>
        <v>3.099327745676475</v>
      </c>
      <c r="DC180" s="21">
        <f>BY180*VLOOKUP(AU$6,'Greenhouse Gas Costs Avoided'!$A$2:$I$32,9,FALSE)</f>
        <v>3.3499798581359799</v>
      </c>
      <c r="DD180" s="21">
        <f>BZ180*VLOOKUP(AV$6,'Greenhouse Gas Costs Avoided'!$A$2:$I$32,9,FALSE)</f>
        <v>3.6223649492411436</v>
      </c>
      <c r="DE180" s="21">
        <f>CA180*VLOOKUP(AW$6,'Greenhouse Gas Costs Avoided'!$A$2:$I$32,9,FALSE)</f>
        <v>3.7503349159570667</v>
      </c>
      <c r="DF180" s="21">
        <f>CB180*VLOOKUP(AX$6,'Greenhouse Gas Costs Avoided'!$A$2:$I$32,9,FALSE)</f>
        <v>3.8836465958035138</v>
      </c>
      <c r="DG180" s="21">
        <f>CC180*VLOOKUP(AY$6,'Greenhouse Gas Costs Avoided'!$A$2:$I$32,9,FALSE)</f>
        <v>4.0219054692034097</v>
      </c>
      <c r="DH180" s="21">
        <f>CD180*VLOOKUP(AZ$6,'Greenhouse Gas Costs Avoided'!$A$2:$I$32,9,FALSE)</f>
        <v>4.1655593560070496</v>
      </c>
      <c r="DI180" s="21">
        <f>CE180*VLOOKUP(BA$6,'Greenhouse Gas Costs Avoided'!$A$2:$I$32,9,FALSE)</f>
        <v>4.3140109715809301</v>
      </c>
      <c r="DJ180" s="21">
        <f>CF180*VLOOKUP(BB$6,'Greenhouse Gas Costs Avoided'!$A$2:$I$32,9,FALSE)</f>
        <v>4.4692960059878768</v>
      </c>
      <c r="DK180" s="21">
        <f>CG180*VLOOKUP(BC$6,'Greenhouse Gas Costs Avoided'!$A$2:$I$32,9,FALSE)</f>
        <v>4.629447622014963</v>
      </c>
      <c r="DL180" s="21">
        <f>CH180*VLOOKUP(BD$6,'Greenhouse Gas Costs Avoided'!$A$2:$I$32,9,FALSE)</f>
        <v>4.7950749225184994</v>
      </c>
      <c r="DM180" s="21">
        <f>CI180*VLOOKUP(BE$6,'Greenhouse Gas Costs Avoided'!$A$2:$I$32,9,FALSE)</f>
        <v>4.9669648542748472</v>
      </c>
      <c r="DN180" s="21">
        <f>CJ180*VLOOKUP(BF$6,'Greenhouse Gas Costs Avoided'!$A$2:$I$32,9,FALSE)</f>
        <v>5.1456205009456273</v>
      </c>
      <c r="DO180" s="21">
        <f>CK180*VLOOKUP(BG$6,'Greenhouse Gas Costs Avoided'!$A$2:$I$32,9,FALSE)</f>
        <v>5.331082210275417</v>
      </c>
      <c r="DP180" s="21">
        <f>CL180*VLOOKUP(BH$6,'Greenhouse Gas Costs Avoided'!$A$2:$I$32,9,FALSE)</f>
        <v>5.5235531602164318</v>
      </c>
      <c r="DQ180" s="21">
        <f>CM180*VLOOKUP(BI$6,'Greenhouse Gas Costs Avoided'!$A$2:$I$32,9,FALSE)</f>
        <v>5.723032344191421</v>
      </c>
      <c r="DR180" s="21">
        <f>CN180*VLOOKUP(BJ$6,'Greenhouse Gas Costs Avoided'!$A$2:$I$32,9,FALSE)</f>
        <v>5.9298887220104266</v>
      </c>
      <c r="DS180" s="164">
        <f>CO180*VLOOKUP(BK$6,'Greenhouse Gas Costs Avoided'!$A$2:$I$32,9,FALSE)</f>
        <v>6.1439419431008639</v>
      </c>
    </row>
    <row r="181" spans="1:123" x14ac:dyDescent="0.35">
      <c r="A181" s="174">
        <v>175</v>
      </c>
      <c r="B181" s="12">
        <v>2</v>
      </c>
      <c r="C181" s="175">
        <v>2023</v>
      </c>
      <c r="E181" s="20">
        <v>0</v>
      </c>
      <c r="F181" s="21">
        <v>82.346532180449415</v>
      </c>
      <c r="G181" s="21">
        <v>84.002844861871253</v>
      </c>
      <c r="H181" s="21">
        <v>85.659157543293105</v>
      </c>
      <c r="I181" s="21">
        <v>86.918851036576825</v>
      </c>
      <c r="J181" s="21">
        <v>88.178544529860531</v>
      </c>
      <c r="K181" s="21">
        <v>89.438238023144251</v>
      </c>
      <c r="L181" s="21">
        <v>90.697931516427971</v>
      </c>
      <c r="M181" s="21">
        <v>91.95762500971172</v>
      </c>
      <c r="N181" s="21">
        <v>93.21731850299544</v>
      </c>
      <c r="O181" s="21">
        <v>94.47701199627916</v>
      </c>
      <c r="P181" s="21">
        <v>95.73670548956288</v>
      </c>
      <c r="Q181" s="21">
        <v>96.996398982846586</v>
      </c>
      <c r="R181" s="21">
        <v>98.25609247613032</v>
      </c>
      <c r="S181" s="21">
        <v>99.65157958594628</v>
      </c>
      <c r="T181" s="21">
        <v>101.04706669576224</v>
      </c>
      <c r="U181" s="21">
        <v>102.4425538055782</v>
      </c>
      <c r="V181" s="21">
        <v>103.83804091539416</v>
      </c>
      <c r="W181" s="21">
        <v>105.23352802521011</v>
      </c>
      <c r="X181" s="21">
        <v>106.47156953138905</v>
      </c>
      <c r="Y181" s="21">
        <v>107.709611037568</v>
      </c>
      <c r="Z181" s="21">
        <v>108.94765254374694</v>
      </c>
      <c r="AA181" s="21">
        <v>110.18569404992589</v>
      </c>
      <c r="AB181" s="21">
        <v>111.42373555610482</v>
      </c>
      <c r="AC181" s="21">
        <v>112.86811731331359</v>
      </c>
      <c r="AD181" s="21">
        <v>114.31249907052236</v>
      </c>
      <c r="AE181" s="21">
        <v>115.75688082773114</v>
      </c>
      <c r="AF181" s="21">
        <v>117.20126258493991</v>
      </c>
      <c r="AG181" s="22">
        <v>120.41827982173916</v>
      </c>
      <c r="AI181" s="20">
        <v>0</v>
      </c>
      <c r="AJ181" s="21">
        <v>5.2166744805659615</v>
      </c>
      <c r="AK181" s="21">
        <v>5.3216023247413169</v>
      </c>
      <c r="AL181" s="21">
        <v>5.4265301689166732</v>
      </c>
      <c r="AM181" s="21">
        <v>5.5063320831654474</v>
      </c>
      <c r="AN181" s="21">
        <v>5.5861339974142208</v>
      </c>
      <c r="AO181" s="21">
        <v>5.665935911662995</v>
      </c>
      <c r="AP181" s="21">
        <v>5.7457378259117702</v>
      </c>
      <c r="AQ181" s="21">
        <v>5.8255397401605462</v>
      </c>
      <c r="AR181" s="21">
        <v>5.9053416544093205</v>
      </c>
      <c r="AS181" s="21">
        <v>5.9851435686580947</v>
      </c>
      <c r="AT181" s="21">
        <v>6.0649454829068699</v>
      </c>
      <c r="AU181" s="21">
        <v>6.1447473971556432</v>
      </c>
      <c r="AV181" s="21">
        <v>6.2245493114044184</v>
      </c>
      <c r="AW181" s="21">
        <v>6.312953786990386</v>
      </c>
      <c r="AX181" s="21">
        <v>6.4013582625763545</v>
      </c>
      <c r="AY181" s="21">
        <v>6.4897627381623222</v>
      </c>
      <c r="AZ181" s="21">
        <v>6.5781672137482907</v>
      </c>
      <c r="BA181" s="21">
        <v>6.6665716893342575</v>
      </c>
      <c r="BB181" s="21">
        <v>6.7450019445028957</v>
      </c>
      <c r="BC181" s="21">
        <v>6.8234321996715348</v>
      </c>
      <c r="BD181" s="21">
        <v>6.901862454840173</v>
      </c>
      <c r="BE181" s="21">
        <v>6.9802927100088112</v>
      </c>
      <c r="BF181" s="21">
        <v>7.0587229651774486</v>
      </c>
      <c r="BG181" s="21">
        <v>7.1502249295408609</v>
      </c>
      <c r="BH181" s="21">
        <v>7.2417268939042723</v>
      </c>
      <c r="BI181" s="21">
        <v>7.3332288582676846</v>
      </c>
      <c r="BJ181" s="21">
        <v>7.424730822631096</v>
      </c>
      <c r="BK181" s="22">
        <v>7.6285297110405814</v>
      </c>
      <c r="BM181" s="163">
        <f>VLOOKUP(BM$6,'MonteCarlo Policy Paths'!$N$2:$S$31,$B181+1,FALSE)</f>
        <v>23.967702867134744</v>
      </c>
      <c r="BN181" s="21">
        <f>VLOOKUP(BN$6,'MonteCarlo Policy Paths'!$N$2:$S$31,$B181+1,FALSE)</f>
        <v>26.317177955222718</v>
      </c>
      <c r="BO181" s="21">
        <f>VLOOKUP(BO$6,'MonteCarlo Policy Paths'!$N$2:$S$31,$B181+1,FALSE)</f>
        <v>28.893255238045125</v>
      </c>
      <c r="BP181" s="21">
        <f>VLOOKUP(BP$6,'MonteCarlo Policy Paths'!$N$2:$S$31,$B181+1,FALSE)</f>
        <v>31.715102246604285</v>
      </c>
      <c r="BQ181" s="21">
        <f>VLOOKUP(BQ$6,'MonteCarlo Policy Paths'!$N$2:$S$31,$B181+1,FALSE)</f>
        <v>34.790233856835599</v>
      </c>
      <c r="BR181" s="21">
        <f>VLOOKUP(BR$6,'MonteCarlo Policy Paths'!$N$2:$S$31,$B181+1,FALSE)</f>
        <v>38.117013285454661</v>
      </c>
      <c r="BS181" s="21">
        <f>VLOOKUP(BS$6,'MonteCarlo Policy Paths'!$N$2:$S$31,$B181+1,FALSE)</f>
        <v>41.72840612279375</v>
      </c>
      <c r="BT181" s="21">
        <f>VLOOKUP(BT$6,'MonteCarlo Policy Paths'!$N$2:$S$31,$B181+1,FALSE)</f>
        <v>45.677249983631562</v>
      </c>
      <c r="BU181" s="21">
        <f>VLOOKUP(BU$6,'MonteCarlo Policy Paths'!$N$2:$S$31,$B181+1,FALSE)</f>
        <v>49.99204890598088</v>
      </c>
      <c r="BV181" s="21">
        <f>VLOOKUP(BV$6,'MonteCarlo Policy Paths'!$N$2:$S$31,$B181+1,FALSE)</f>
        <v>54.768556811140854</v>
      </c>
      <c r="BW181" s="21">
        <f>VLOOKUP(BW$6,'MonteCarlo Policy Paths'!$N$2:$S$31,$B181+1,FALSE)</f>
        <v>60.010238214835042</v>
      </c>
      <c r="BX181" s="21">
        <f>VLOOKUP(BX$6,'MonteCarlo Policy Paths'!$N$2:$S$31,$B181+1,FALSE)</f>
        <v>65.75812779974207</v>
      </c>
      <c r="BY181" s="21">
        <f>VLOOKUP(BY$6,'MonteCarlo Policy Paths'!$N$2:$S$31,$B181+1,FALSE)</f>
        <v>72.066881159093455</v>
      </c>
      <c r="BZ181" s="21">
        <f>VLOOKUP(BZ$6,'MonteCarlo Policy Paths'!$N$2:$S$31,$B181+1,FALSE)</f>
        <v>78.981532638183737</v>
      </c>
      <c r="CA181" s="21">
        <f>VLOOKUP(CA$6,'MonteCarlo Policy Paths'!$N$2:$S$31,$B181+1,FALSE)</f>
        <v>81.252691038046251</v>
      </c>
      <c r="CB181" s="21">
        <f>VLOOKUP(CB$6,'MonteCarlo Policy Paths'!$N$2:$S$31,$B181+1,FALSE)</f>
        <v>83.604044111934414</v>
      </c>
      <c r="CC181" s="21">
        <f>VLOOKUP(CC$6,'MonteCarlo Policy Paths'!$N$2:$S$31,$B181+1,FALSE)</f>
        <v>86.018714380110126</v>
      </c>
      <c r="CD181" s="21">
        <f>VLOOKUP(CD$6,'MonteCarlo Policy Paths'!$N$2:$S$31,$B181+1,FALSE)</f>
        <v>88.506196331807388</v>
      </c>
      <c r="CE181" s="21">
        <f>VLOOKUP(CE$6,'MonteCarlo Policy Paths'!$N$2:$S$31,$B181+1,FALSE)</f>
        <v>91.042757806054695</v>
      </c>
      <c r="CF181" s="21">
        <f>VLOOKUP(CF$6,'MonteCarlo Policy Paths'!$N$2:$S$31,$B181+1,FALSE)</f>
        <v>93.687547211990633</v>
      </c>
      <c r="CG181" s="21">
        <f>VLOOKUP(CG$6,'MonteCarlo Policy Paths'!$N$2:$S$31,$B181+1,FALSE)</f>
        <v>96.373095170621937</v>
      </c>
      <c r="CH181" s="21">
        <f>VLOOKUP(CH$6,'MonteCarlo Policy Paths'!$N$2:$S$31,$B181+1,FALSE)</f>
        <v>99.112987273548597</v>
      </c>
      <c r="CI181" s="21">
        <f>VLOOKUP(CI$6,'MonteCarlo Policy Paths'!$N$2:$S$31,$B181+1,FALSE)</f>
        <v>101.92614153054797</v>
      </c>
      <c r="CJ181" s="21">
        <f>VLOOKUP(CJ$6,'MonteCarlo Policy Paths'!$N$2:$S$31,$B181+1,FALSE)</f>
        <v>104.82221793361833</v>
      </c>
      <c r="CK181" s="21">
        <f>VLOOKUP(CK$6,'MonteCarlo Policy Paths'!$N$2:$S$31,$B181+1,FALSE)</f>
        <v>107.79595653596101</v>
      </c>
      <c r="CL181" s="21">
        <f>VLOOKUP(CL$6,'MonteCarlo Policy Paths'!$N$2:$S$31,$B181+1,FALSE)</f>
        <v>110.84691133589952</v>
      </c>
      <c r="CM181" s="21">
        <f>VLOOKUP(CM$6,'MonteCarlo Policy Paths'!$N$2:$S$31,$B181+1,FALSE)</f>
        <v>113.96784710075578</v>
      </c>
      <c r="CN181" s="21">
        <f>VLOOKUP(CN$6,'MonteCarlo Policy Paths'!$N$2:$S$31,$B181+1,FALSE)</f>
        <v>117.16284845198182</v>
      </c>
      <c r="CO181" s="164">
        <f>VLOOKUP(CO$6,'MonteCarlo Policy Paths'!$N$2:$S$31,$B181+1,FALSE)</f>
        <v>120.41827982173916</v>
      </c>
      <c r="CQ181" s="163">
        <f>BM181*VLOOKUP(AI$6,'Greenhouse Gas Costs Avoided'!$A$2:$I$32,9,FALSE)</f>
        <v>1.5183602829902079</v>
      </c>
      <c r="CR181" s="21">
        <f>BN181*VLOOKUP(AJ$6,'Greenhouse Gas Costs Avoided'!$A$2:$I$32,9,FALSE)</f>
        <v>1.6672001480120395</v>
      </c>
      <c r="CS181" s="21">
        <f>BO181*VLOOKUP(AK$6,'Greenhouse Gas Costs Avoided'!$A$2:$I$32,9,FALSE)</f>
        <v>1.8303953216936328</v>
      </c>
      <c r="CT181" s="21">
        <f>BP181*VLOOKUP(AL$6,'Greenhouse Gas Costs Avoided'!$A$2:$I$32,9,FALSE)</f>
        <v>2.0091600721673259</v>
      </c>
      <c r="CU181" s="21">
        <f>BQ181*VLOOKUP(AM$6,'Greenhouse Gas Costs Avoided'!$A$2:$I$32,9,FALSE)</f>
        <v>2.2039704688009323</v>
      </c>
      <c r="CV181" s="21">
        <f>BR181*VLOOKUP(AN$6,'Greenhouse Gas Costs Avoided'!$A$2:$I$32,9,FALSE)</f>
        <v>2.4147228209427172</v>
      </c>
      <c r="CW181" s="21">
        <f>BS181*VLOOKUP(AO$6,'Greenhouse Gas Costs Avoided'!$A$2:$I$32,9,FALSE)</f>
        <v>2.6435055074141016</v>
      </c>
      <c r="CX181" s="21">
        <f>BT181*VLOOKUP(AP$6,'Greenhouse Gas Costs Avoided'!$A$2:$I$32,9,FALSE)</f>
        <v>2.8936658050138946</v>
      </c>
      <c r="CY181" s="21">
        <f>BU181*VLOOKUP(AQ$6,'Greenhouse Gas Costs Avoided'!$A$2:$I$32,9,FALSE)</f>
        <v>3.1670094520501597</v>
      </c>
      <c r="CZ181" s="21">
        <f>BV181*VLOOKUP(AR$6,'Greenhouse Gas Costs Avoided'!$A$2:$I$32,9,FALSE)</f>
        <v>3.4696024846318703</v>
      </c>
      <c r="DA181" s="21">
        <f>BW181*VLOOKUP(AS$6,'Greenhouse Gas Costs Avoided'!$A$2:$I$32,9,FALSE)</f>
        <v>3.8016643807416939</v>
      </c>
      <c r="DB181" s="21">
        <f>BX181*VLOOKUP(AT$6,'Greenhouse Gas Costs Avoided'!$A$2:$I$32,9,FALSE)</f>
        <v>4.1657946983243246</v>
      </c>
      <c r="DC181" s="21">
        <f>BY181*VLOOKUP(AU$6,'Greenhouse Gas Costs Avoided'!$A$2:$I$32,9,FALSE)</f>
        <v>4.5654558835919028</v>
      </c>
      <c r="DD181" s="21">
        <f>BZ181*VLOOKUP(AV$6,'Greenhouse Gas Costs Avoided'!$A$2:$I$32,9,FALSE)</f>
        <v>5.0035008741682265</v>
      </c>
      <c r="DE181" s="21">
        <f>CA181*VLOOKUP(AW$6,'Greenhouse Gas Costs Avoided'!$A$2:$I$32,9,FALSE)</f>
        <v>5.1473793563843691</v>
      </c>
      <c r="DF181" s="21">
        <f>CB181*VLOOKUP(AX$6,'Greenhouse Gas Costs Avoided'!$A$2:$I$32,9,FALSE)</f>
        <v>5.2963381923007766</v>
      </c>
      <c r="DG181" s="21">
        <f>CC181*VLOOKUP(AY$6,'Greenhouse Gas Costs Avoided'!$A$2:$I$32,9,FALSE)</f>
        <v>5.4493081891352544</v>
      </c>
      <c r="DH181" s="21">
        <f>CD181*VLOOKUP(AZ$6,'Greenhouse Gas Costs Avoided'!$A$2:$I$32,9,FALSE)</f>
        <v>5.606890825278958</v>
      </c>
      <c r="DI181" s="21">
        <f>CE181*VLOOKUP(BA$6,'Greenhouse Gas Costs Avoided'!$A$2:$I$32,9,FALSE)</f>
        <v>5.7675826620899597</v>
      </c>
      <c r="DJ181" s="21">
        <f>CF181*VLOOKUP(BB$6,'Greenhouse Gas Costs Avoided'!$A$2:$I$32,9,FALSE)</f>
        <v>5.935130766850258</v>
      </c>
      <c r="DK181" s="21">
        <f>CG181*VLOOKUP(BC$6,'Greenhouse Gas Costs Avoided'!$A$2:$I$32,9,FALSE)</f>
        <v>6.1052609366481567</v>
      </c>
      <c r="DL181" s="21">
        <f>CH181*VLOOKUP(BD$6,'Greenhouse Gas Costs Avoided'!$A$2:$I$32,9,FALSE)</f>
        <v>6.2788338222861402</v>
      </c>
      <c r="DM181" s="21">
        <f>CI181*VLOOKUP(BE$6,'Greenhouse Gas Costs Avoided'!$A$2:$I$32,9,FALSE)</f>
        <v>6.4570478846612929</v>
      </c>
      <c r="DN181" s="21">
        <f>CJ181*VLOOKUP(BF$6,'Greenhouse Gas Costs Avoided'!$A$2:$I$32,9,FALSE)</f>
        <v>6.6405150868084322</v>
      </c>
      <c r="DO181" s="21">
        <f>CK181*VLOOKUP(BG$6,'Greenhouse Gas Costs Avoided'!$A$2:$I$32,9,FALSE)</f>
        <v>6.8289022097138705</v>
      </c>
      <c r="DP181" s="21">
        <f>CL181*VLOOKUP(BH$6,'Greenhouse Gas Costs Avoided'!$A$2:$I$32,9,FALSE)</f>
        <v>7.0221809990540507</v>
      </c>
      <c r="DQ181" s="21">
        <f>CM181*VLOOKUP(BI$6,'Greenhouse Gas Costs Avoided'!$A$2:$I$32,9,FALSE)</f>
        <v>7.2198931009350886</v>
      </c>
      <c r="DR181" s="21">
        <f>CN181*VLOOKUP(BJ$6,'Greenhouse Gas Costs Avoided'!$A$2:$I$32,9,FALSE)</f>
        <v>7.4222972772007143</v>
      </c>
      <c r="DS181" s="164">
        <f>CO181*VLOOKUP(BK$6,'Greenhouse Gas Costs Avoided'!$A$2:$I$32,9,FALSE)</f>
        <v>7.6285297110405814</v>
      </c>
    </row>
    <row r="182" spans="1:123" x14ac:dyDescent="0.35">
      <c r="A182" s="174">
        <v>176</v>
      </c>
      <c r="B182" s="12">
        <v>3</v>
      </c>
      <c r="C182" s="175">
        <v>2023</v>
      </c>
      <c r="E182" s="20">
        <v>0</v>
      </c>
      <c r="F182" s="21">
        <v>82.346532180449415</v>
      </c>
      <c r="G182" s="21">
        <v>84.002844861871253</v>
      </c>
      <c r="H182" s="21">
        <v>85.659157543293105</v>
      </c>
      <c r="I182" s="21">
        <v>86.918851036576825</v>
      </c>
      <c r="J182" s="21">
        <v>88.178544529860531</v>
      </c>
      <c r="K182" s="21">
        <v>89.438238023144251</v>
      </c>
      <c r="L182" s="21">
        <v>90.697931516427971</v>
      </c>
      <c r="M182" s="21">
        <v>91.95762500971172</v>
      </c>
      <c r="N182" s="21">
        <v>93.21731850299544</v>
      </c>
      <c r="O182" s="21">
        <v>94.47701199627916</v>
      </c>
      <c r="P182" s="21">
        <v>95.73670548956288</v>
      </c>
      <c r="Q182" s="21">
        <v>96.996398982846586</v>
      </c>
      <c r="R182" s="21">
        <v>101.49317720655506</v>
      </c>
      <c r="S182" s="21">
        <v>104.21949379267882</v>
      </c>
      <c r="T182" s="21">
        <v>107.03810370059369</v>
      </c>
      <c r="U182" s="21">
        <v>109.92690053835344</v>
      </c>
      <c r="V182" s="21">
        <v>112.89757853003228</v>
      </c>
      <c r="W182" s="21">
        <v>115.91943874780665</v>
      </c>
      <c r="X182" s="21">
        <v>119.06733931122673</v>
      </c>
      <c r="Y182" s="21">
        <v>122.25496395468721</v>
      </c>
      <c r="Z182" s="21">
        <v>125.4992630232488</v>
      </c>
      <c r="AA182" s="21">
        <v>128.82380079097237</v>
      </c>
      <c r="AB182" s="21">
        <v>132.24028719953677</v>
      </c>
      <c r="AC182" s="21">
        <v>135.74155640209787</v>
      </c>
      <c r="AD182" s="21">
        <v>139.32654413598658</v>
      </c>
      <c r="AE182" s="21">
        <v>142.9856742986068</v>
      </c>
      <c r="AF182" s="21">
        <v>146.72361540812219</v>
      </c>
      <c r="AG182" s="22">
        <v>150.52284977717397</v>
      </c>
      <c r="AI182" s="20">
        <v>0</v>
      </c>
      <c r="AJ182" s="21">
        <v>5.2166744805659615</v>
      </c>
      <c r="AK182" s="21">
        <v>5.3216023247413169</v>
      </c>
      <c r="AL182" s="21">
        <v>5.4265301689166732</v>
      </c>
      <c r="AM182" s="21">
        <v>5.5063320831654474</v>
      </c>
      <c r="AN182" s="21">
        <v>5.5861339974142208</v>
      </c>
      <c r="AO182" s="21">
        <v>5.665935911662995</v>
      </c>
      <c r="AP182" s="21">
        <v>5.7457378259117702</v>
      </c>
      <c r="AQ182" s="21">
        <v>5.8255397401605462</v>
      </c>
      <c r="AR182" s="21">
        <v>5.9053416544093205</v>
      </c>
      <c r="AS182" s="21">
        <v>5.9851435686580947</v>
      </c>
      <c r="AT182" s="21">
        <v>6.0649454829068699</v>
      </c>
      <c r="AU182" s="21">
        <v>6.1447473971556432</v>
      </c>
      <c r="AV182" s="21">
        <v>6.4296194808152167</v>
      </c>
      <c r="AW182" s="21">
        <v>6.6023323538917609</v>
      </c>
      <c r="AX182" s="21">
        <v>6.7808920331878957</v>
      </c>
      <c r="AY182" s="21">
        <v>6.9638980729572149</v>
      </c>
      <c r="AZ182" s="21">
        <v>7.1520913053717949</v>
      </c>
      <c r="BA182" s="21">
        <v>7.3435269452765404</v>
      </c>
      <c r="BB182" s="21">
        <v>7.5429472742415475</v>
      </c>
      <c r="BC182" s="21">
        <v>7.744884134129272</v>
      </c>
      <c r="BD182" s="21">
        <v>7.950411333759269</v>
      </c>
      <c r="BE182" s="21">
        <v>8.161021676093501</v>
      </c>
      <c r="BF182" s="21">
        <v>8.3774569890184303</v>
      </c>
      <c r="BG182" s="21">
        <v>8.5992633142510115</v>
      </c>
      <c r="BH182" s="21">
        <v>8.8263732304711304</v>
      </c>
      <c r="BI182" s="21">
        <v>9.05818008905967</v>
      </c>
      <c r="BJ182" s="21">
        <v>9.2949796418706736</v>
      </c>
      <c r="BK182" s="22">
        <v>9.5356621388007277</v>
      </c>
      <c r="BM182" s="163">
        <f>VLOOKUP(BM$6,'MonteCarlo Policy Paths'!$N$2:$S$31,$B182+1,FALSE)</f>
        <v>24.400896901266854</v>
      </c>
      <c r="BN182" s="21">
        <f>VLOOKUP(BN$6,'MonteCarlo Policy Paths'!$N$2:$S$31,$B182+1,FALSE)</f>
        <v>27.277092285564247</v>
      </c>
      <c r="BO182" s="21">
        <f>VLOOKUP(BO$6,'MonteCarlo Policy Paths'!$N$2:$S$31,$B182+1,FALSE)</f>
        <v>30.488398193607274</v>
      </c>
      <c r="BP182" s="21">
        <f>VLOOKUP(BP$6,'MonteCarlo Policy Paths'!$N$2:$S$31,$B182+1,FALSE)</f>
        <v>34.070901710124843</v>
      </c>
      <c r="BQ182" s="21">
        <f>VLOOKUP(BQ$6,'MonteCarlo Policy Paths'!$N$2:$S$31,$B182+1,FALSE)</f>
        <v>38.049962908416198</v>
      </c>
      <c r="BR182" s="21">
        <f>VLOOKUP(BR$6,'MonteCarlo Policy Paths'!$N$2:$S$31,$B182+1,FALSE)</f>
        <v>42.441930627628253</v>
      </c>
      <c r="BS182" s="21">
        <f>VLOOKUP(BS$6,'MonteCarlo Policy Paths'!$N$2:$S$31,$B182+1,FALSE)</f>
        <v>47.302864628556662</v>
      </c>
      <c r="BT182" s="21">
        <f>VLOOKUP(BT$6,'MonteCarlo Policy Paths'!$N$2:$S$31,$B182+1,FALSE)</f>
        <v>52.715092471952183</v>
      </c>
      <c r="BU182" s="21">
        <f>VLOOKUP(BU$6,'MonteCarlo Policy Paths'!$N$2:$S$31,$B182+1,FALSE)</f>
        <v>58.737483764437521</v>
      </c>
      <c r="BV182" s="21">
        <f>VLOOKUP(BV$6,'MonteCarlo Policy Paths'!$N$2:$S$31,$B182+1,FALSE)</f>
        <v>65.512636340122413</v>
      </c>
      <c r="BW182" s="21">
        <f>VLOOKUP(BW$6,'MonteCarlo Policy Paths'!$N$2:$S$31,$B182+1,FALSE)</f>
        <v>73.079994851258945</v>
      </c>
      <c r="BX182" s="21">
        <f>VLOOKUP(BX$6,'MonteCarlo Policy Paths'!$N$2:$S$31,$B182+1,FALSE)</f>
        <v>81.527096411801594</v>
      </c>
      <c r="BY182" s="21">
        <f>VLOOKUP(BY$6,'MonteCarlo Policy Paths'!$N$2:$S$31,$B182+1,FALSE)</f>
        <v>90.963600198236662</v>
      </c>
      <c r="BZ182" s="21">
        <f>VLOOKUP(BZ$6,'MonteCarlo Policy Paths'!$N$2:$S$31,$B182+1,FALSE)</f>
        <v>101.49317720655506</v>
      </c>
      <c r="CA182" s="21">
        <f>VLOOKUP(CA$6,'MonteCarlo Policy Paths'!$N$2:$S$31,$B182+1,FALSE)</f>
        <v>104.21949379267882</v>
      </c>
      <c r="CB182" s="21">
        <f>VLOOKUP(CB$6,'MonteCarlo Policy Paths'!$N$2:$S$31,$B182+1,FALSE)</f>
        <v>107.03810370059369</v>
      </c>
      <c r="CC182" s="21">
        <f>VLOOKUP(CC$6,'MonteCarlo Policy Paths'!$N$2:$S$31,$B182+1,FALSE)</f>
        <v>109.92690053835344</v>
      </c>
      <c r="CD182" s="21">
        <f>VLOOKUP(CD$6,'MonteCarlo Policy Paths'!$N$2:$S$31,$B182+1,FALSE)</f>
        <v>112.89757853003228</v>
      </c>
      <c r="CE182" s="21">
        <f>VLOOKUP(CE$6,'MonteCarlo Policy Paths'!$N$2:$S$31,$B182+1,FALSE)</f>
        <v>115.91943874780665</v>
      </c>
      <c r="CF182" s="21">
        <f>VLOOKUP(CF$6,'MonteCarlo Policy Paths'!$N$2:$S$31,$B182+1,FALSE)</f>
        <v>119.06733931122673</v>
      </c>
      <c r="CG182" s="21">
        <f>VLOOKUP(CG$6,'MonteCarlo Policy Paths'!$N$2:$S$31,$B182+1,FALSE)</f>
        <v>122.25496395468721</v>
      </c>
      <c r="CH182" s="21">
        <f>VLOOKUP(CH$6,'MonteCarlo Policy Paths'!$N$2:$S$31,$B182+1,FALSE)</f>
        <v>125.4992630232488</v>
      </c>
      <c r="CI182" s="21">
        <f>VLOOKUP(CI$6,'MonteCarlo Policy Paths'!$N$2:$S$31,$B182+1,FALSE)</f>
        <v>128.82380079097237</v>
      </c>
      <c r="CJ182" s="21">
        <f>VLOOKUP(CJ$6,'MonteCarlo Policy Paths'!$N$2:$S$31,$B182+1,FALSE)</f>
        <v>132.24028719953677</v>
      </c>
      <c r="CK182" s="21">
        <f>VLOOKUP(CK$6,'MonteCarlo Policy Paths'!$N$2:$S$31,$B182+1,FALSE)</f>
        <v>135.74155640209787</v>
      </c>
      <c r="CL182" s="21">
        <f>VLOOKUP(CL$6,'MonteCarlo Policy Paths'!$N$2:$S$31,$B182+1,FALSE)</f>
        <v>139.32654413598658</v>
      </c>
      <c r="CM182" s="21">
        <f>VLOOKUP(CM$6,'MonteCarlo Policy Paths'!$N$2:$S$31,$B182+1,FALSE)</f>
        <v>142.9856742986068</v>
      </c>
      <c r="CN182" s="21">
        <f>VLOOKUP(CN$6,'MonteCarlo Policy Paths'!$N$2:$S$31,$B182+1,FALSE)</f>
        <v>146.72361540812219</v>
      </c>
      <c r="CO182" s="164">
        <f>VLOOKUP(CO$6,'MonteCarlo Policy Paths'!$N$2:$S$31,$B182+1,FALSE)</f>
        <v>150.52284977717397</v>
      </c>
      <c r="CQ182" s="163">
        <f>BM182*VLOOKUP(AI$6,'Greenhouse Gas Costs Avoided'!$A$2:$I$32,9,FALSE)</f>
        <v>1.5458032390340439</v>
      </c>
      <c r="CR182" s="21">
        <f>BN182*VLOOKUP(AJ$6,'Greenhouse Gas Costs Avoided'!$A$2:$I$32,9,FALSE)</f>
        <v>1.7280109734108424</v>
      </c>
      <c r="CS182" s="21">
        <f>BO182*VLOOKUP(AK$6,'Greenhouse Gas Costs Avoided'!$A$2:$I$32,9,FALSE)</f>
        <v>1.9314480476408618</v>
      </c>
      <c r="CT182" s="21">
        <f>BP182*VLOOKUP(AL$6,'Greenhouse Gas Costs Avoided'!$A$2:$I$32,9,FALSE)</f>
        <v>2.1584005880368746</v>
      </c>
      <c r="CU182" s="21">
        <f>BQ182*VLOOKUP(AM$6,'Greenhouse Gas Costs Avoided'!$A$2:$I$32,9,FALSE)</f>
        <v>2.4104751619151044</v>
      </c>
      <c r="CV182" s="21">
        <f>BR182*VLOOKUP(AN$6,'Greenhouse Gas Costs Avoided'!$A$2:$I$32,9,FALSE)</f>
        <v>2.6887074725371978</v>
      </c>
      <c r="CW182" s="21">
        <f>BS182*VLOOKUP(AO$6,'Greenhouse Gas Costs Avoided'!$A$2:$I$32,9,FALSE)</f>
        <v>2.996648920499946</v>
      </c>
      <c r="CX182" s="21">
        <f>BT182*VLOOKUP(AP$6,'Greenhouse Gas Costs Avoided'!$A$2:$I$32,9,FALSE)</f>
        <v>3.339514978438852</v>
      </c>
      <c r="CY182" s="21">
        <f>BU182*VLOOKUP(AQ$6,'Greenhouse Gas Costs Avoided'!$A$2:$I$32,9,FALSE)</f>
        <v>3.7210350514231747</v>
      </c>
      <c r="CZ182" s="21">
        <f>BV182*VLOOKUP(AR$6,'Greenhouse Gas Costs Avoided'!$A$2:$I$32,9,FALSE)</f>
        <v>4.1502427497639598</v>
      </c>
      <c r="DA182" s="21">
        <f>BW182*VLOOKUP(AS$6,'Greenhouse Gas Costs Avoided'!$A$2:$I$32,9,FALSE)</f>
        <v>4.6296369025600148</v>
      </c>
      <c r="DB182" s="21">
        <f>BX182*VLOOKUP(AT$6,'Greenhouse Gas Costs Avoided'!$A$2:$I$32,9,FALSE)</f>
        <v>5.1647630090130283</v>
      </c>
      <c r="DC182" s="21">
        <f>BY182*VLOOKUP(AU$6,'Greenhouse Gas Costs Avoided'!$A$2:$I$32,9,FALSE)</f>
        <v>5.7625680068068199</v>
      </c>
      <c r="DD182" s="21">
        <f>BZ182*VLOOKUP(AV$6,'Greenhouse Gas Costs Avoided'!$A$2:$I$32,9,FALSE)</f>
        <v>6.4296194808152167</v>
      </c>
      <c r="DE182" s="21">
        <f>CA182*VLOOKUP(AW$6,'Greenhouse Gas Costs Avoided'!$A$2:$I$32,9,FALSE)</f>
        <v>6.6023323538917609</v>
      </c>
      <c r="DF182" s="21">
        <f>CB182*VLOOKUP(AX$6,'Greenhouse Gas Costs Avoided'!$A$2:$I$32,9,FALSE)</f>
        <v>6.7808920331878957</v>
      </c>
      <c r="DG182" s="21">
        <f>CC182*VLOOKUP(AY$6,'Greenhouse Gas Costs Avoided'!$A$2:$I$32,9,FALSE)</f>
        <v>6.9638980729572149</v>
      </c>
      <c r="DH182" s="21">
        <f>CD182*VLOOKUP(AZ$6,'Greenhouse Gas Costs Avoided'!$A$2:$I$32,9,FALSE)</f>
        <v>7.1520913053717949</v>
      </c>
      <c r="DI182" s="21">
        <f>CE182*VLOOKUP(BA$6,'Greenhouse Gas Costs Avoided'!$A$2:$I$32,9,FALSE)</f>
        <v>7.3435269452765404</v>
      </c>
      <c r="DJ182" s="21">
        <f>CF182*VLOOKUP(BB$6,'Greenhouse Gas Costs Avoided'!$A$2:$I$32,9,FALSE)</f>
        <v>7.5429472742415475</v>
      </c>
      <c r="DK182" s="21">
        <f>CG182*VLOOKUP(BC$6,'Greenhouse Gas Costs Avoided'!$A$2:$I$32,9,FALSE)</f>
        <v>7.744884134129272</v>
      </c>
      <c r="DL182" s="21">
        <f>CH182*VLOOKUP(BD$6,'Greenhouse Gas Costs Avoided'!$A$2:$I$32,9,FALSE)</f>
        <v>7.950411333759269</v>
      </c>
      <c r="DM182" s="21">
        <f>CI182*VLOOKUP(BE$6,'Greenhouse Gas Costs Avoided'!$A$2:$I$32,9,FALSE)</f>
        <v>8.161021676093501</v>
      </c>
      <c r="DN182" s="21">
        <f>CJ182*VLOOKUP(BF$6,'Greenhouse Gas Costs Avoided'!$A$2:$I$32,9,FALSE)</f>
        <v>8.3774569890184303</v>
      </c>
      <c r="DO182" s="21">
        <f>CK182*VLOOKUP(BG$6,'Greenhouse Gas Costs Avoided'!$A$2:$I$32,9,FALSE)</f>
        <v>8.5992633142510115</v>
      </c>
      <c r="DP182" s="21">
        <f>CL182*VLOOKUP(BH$6,'Greenhouse Gas Costs Avoided'!$A$2:$I$32,9,FALSE)</f>
        <v>8.8263732304711304</v>
      </c>
      <c r="DQ182" s="21">
        <f>CM182*VLOOKUP(BI$6,'Greenhouse Gas Costs Avoided'!$A$2:$I$32,9,FALSE)</f>
        <v>9.05818008905967</v>
      </c>
      <c r="DR182" s="21">
        <f>CN182*VLOOKUP(BJ$6,'Greenhouse Gas Costs Avoided'!$A$2:$I$32,9,FALSE)</f>
        <v>9.2949796418706736</v>
      </c>
      <c r="DS182" s="164">
        <f>CO182*VLOOKUP(BK$6,'Greenhouse Gas Costs Avoided'!$A$2:$I$32,9,FALSE)</f>
        <v>9.5356621388007277</v>
      </c>
    </row>
    <row r="183" spans="1:123" x14ac:dyDescent="0.35">
      <c r="A183" s="174">
        <v>177</v>
      </c>
      <c r="B183" s="12">
        <v>2</v>
      </c>
      <c r="C183" s="175">
        <v>2023</v>
      </c>
      <c r="E183" s="20">
        <v>0</v>
      </c>
      <c r="F183" s="21">
        <v>82.346532180449415</v>
      </c>
      <c r="G183" s="21">
        <v>84.002844861871253</v>
      </c>
      <c r="H183" s="21">
        <v>85.659157543293105</v>
      </c>
      <c r="I183" s="21">
        <v>86.918851036576825</v>
      </c>
      <c r="J183" s="21">
        <v>88.178544529860531</v>
      </c>
      <c r="K183" s="21">
        <v>89.438238023144251</v>
      </c>
      <c r="L183" s="21">
        <v>90.697931516427971</v>
      </c>
      <c r="M183" s="21">
        <v>91.95762500971172</v>
      </c>
      <c r="N183" s="21">
        <v>93.21731850299544</v>
      </c>
      <c r="O183" s="21">
        <v>94.47701199627916</v>
      </c>
      <c r="P183" s="21">
        <v>95.73670548956288</v>
      </c>
      <c r="Q183" s="21">
        <v>96.996398982846586</v>
      </c>
      <c r="R183" s="21">
        <v>98.25609247613032</v>
      </c>
      <c r="S183" s="21">
        <v>99.65157958594628</v>
      </c>
      <c r="T183" s="21">
        <v>101.04706669576224</v>
      </c>
      <c r="U183" s="21">
        <v>102.4425538055782</v>
      </c>
      <c r="V183" s="21">
        <v>103.83804091539416</v>
      </c>
      <c r="W183" s="21">
        <v>105.23352802521011</v>
      </c>
      <c r="X183" s="21">
        <v>106.47156953138905</v>
      </c>
      <c r="Y183" s="21">
        <v>107.709611037568</v>
      </c>
      <c r="Z183" s="21">
        <v>108.94765254374694</v>
      </c>
      <c r="AA183" s="21">
        <v>110.18569404992589</v>
      </c>
      <c r="AB183" s="21">
        <v>111.42373555610482</v>
      </c>
      <c r="AC183" s="21">
        <v>112.86811731331359</v>
      </c>
      <c r="AD183" s="21">
        <v>114.31249907052236</v>
      </c>
      <c r="AE183" s="21">
        <v>115.75688082773114</v>
      </c>
      <c r="AF183" s="21">
        <v>117.20126258493991</v>
      </c>
      <c r="AG183" s="22">
        <v>120.41827982173916</v>
      </c>
      <c r="AI183" s="20">
        <v>0</v>
      </c>
      <c r="AJ183" s="21">
        <v>5.2166744805659615</v>
      </c>
      <c r="AK183" s="21">
        <v>5.3216023247413169</v>
      </c>
      <c r="AL183" s="21">
        <v>5.4265301689166732</v>
      </c>
      <c r="AM183" s="21">
        <v>5.5063320831654474</v>
      </c>
      <c r="AN183" s="21">
        <v>5.5861339974142208</v>
      </c>
      <c r="AO183" s="21">
        <v>5.665935911662995</v>
      </c>
      <c r="AP183" s="21">
        <v>5.7457378259117702</v>
      </c>
      <c r="AQ183" s="21">
        <v>5.8255397401605462</v>
      </c>
      <c r="AR183" s="21">
        <v>5.9053416544093205</v>
      </c>
      <c r="AS183" s="21">
        <v>5.9851435686580947</v>
      </c>
      <c r="AT183" s="21">
        <v>6.0649454829068699</v>
      </c>
      <c r="AU183" s="21">
        <v>6.1447473971556432</v>
      </c>
      <c r="AV183" s="21">
        <v>6.2245493114044184</v>
      </c>
      <c r="AW183" s="21">
        <v>6.312953786990386</v>
      </c>
      <c r="AX183" s="21">
        <v>6.4013582625763545</v>
      </c>
      <c r="AY183" s="21">
        <v>6.4897627381623222</v>
      </c>
      <c r="AZ183" s="21">
        <v>6.5781672137482907</v>
      </c>
      <c r="BA183" s="21">
        <v>6.6665716893342575</v>
      </c>
      <c r="BB183" s="21">
        <v>6.7450019445028957</v>
      </c>
      <c r="BC183" s="21">
        <v>6.8234321996715348</v>
      </c>
      <c r="BD183" s="21">
        <v>6.901862454840173</v>
      </c>
      <c r="BE183" s="21">
        <v>6.9802927100088112</v>
      </c>
      <c r="BF183" s="21">
        <v>7.0587229651774486</v>
      </c>
      <c r="BG183" s="21">
        <v>7.1502249295408609</v>
      </c>
      <c r="BH183" s="21">
        <v>7.2417268939042723</v>
      </c>
      <c r="BI183" s="21">
        <v>7.3332288582676846</v>
      </c>
      <c r="BJ183" s="21">
        <v>7.424730822631096</v>
      </c>
      <c r="BK183" s="22">
        <v>7.6285297110405814</v>
      </c>
      <c r="BM183" s="163">
        <f>VLOOKUP(BM$6,'MonteCarlo Policy Paths'!$N$2:$S$31,$B183+1,FALSE)</f>
        <v>23.967702867134744</v>
      </c>
      <c r="BN183" s="21">
        <f>VLOOKUP(BN$6,'MonteCarlo Policy Paths'!$N$2:$S$31,$B183+1,FALSE)</f>
        <v>26.317177955222718</v>
      </c>
      <c r="BO183" s="21">
        <f>VLOOKUP(BO$6,'MonteCarlo Policy Paths'!$N$2:$S$31,$B183+1,FALSE)</f>
        <v>28.893255238045125</v>
      </c>
      <c r="BP183" s="21">
        <f>VLOOKUP(BP$6,'MonteCarlo Policy Paths'!$N$2:$S$31,$B183+1,FALSE)</f>
        <v>31.715102246604285</v>
      </c>
      <c r="BQ183" s="21">
        <f>VLOOKUP(BQ$6,'MonteCarlo Policy Paths'!$N$2:$S$31,$B183+1,FALSE)</f>
        <v>34.790233856835599</v>
      </c>
      <c r="BR183" s="21">
        <f>VLOOKUP(BR$6,'MonteCarlo Policy Paths'!$N$2:$S$31,$B183+1,FALSE)</f>
        <v>38.117013285454661</v>
      </c>
      <c r="BS183" s="21">
        <f>VLOOKUP(BS$6,'MonteCarlo Policy Paths'!$N$2:$S$31,$B183+1,FALSE)</f>
        <v>41.72840612279375</v>
      </c>
      <c r="BT183" s="21">
        <f>VLOOKUP(BT$6,'MonteCarlo Policy Paths'!$N$2:$S$31,$B183+1,FALSE)</f>
        <v>45.677249983631562</v>
      </c>
      <c r="BU183" s="21">
        <f>VLOOKUP(BU$6,'MonteCarlo Policy Paths'!$N$2:$S$31,$B183+1,FALSE)</f>
        <v>49.99204890598088</v>
      </c>
      <c r="BV183" s="21">
        <f>VLOOKUP(BV$6,'MonteCarlo Policy Paths'!$N$2:$S$31,$B183+1,FALSE)</f>
        <v>54.768556811140854</v>
      </c>
      <c r="BW183" s="21">
        <f>VLOOKUP(BW$6,'MonteCarlo Policy Paths'!$N$2:$S$31,$B183+1,FALSE)</f>
        <v>60.010238214835042</v>
      </c>
      <c r="BX183" s="21">
        <f>VLOOKUP(BX$6,'MonteCarlo Policy Paths'!$N$2:$S$31,$B183+1,FALSE)</f>
        <v>65.75812779974207</v>
      </c>
      <c r="BY183" s="21">
        <f>VLOOKUP(BY$6,'MonteCarlo Policy Paths'!$N$2:$S$31,$B183+1,FALSE)</f>
        <v>72.066881159093455</v>
      </c>
      <c r="BZ183" s="21">
        <f>VLOOKUP(BZ$6,'MonteCarlo Policy Paths'!$N$2:$S$31,$B183+1,FALSE)</f>
        <v>78.981532638183737</v>
      </c>
      <c r="CA183" s="21">
        <f>VLOOKUP(CA$6,'MonteCarlo Policy Paths'!$N$2:$S$31,$B183+1,FALSE)</f>
        <v>81.252691038046251</v>
      </c>
      <c r="CB183" s="21">
        <f>VLOOKUP(CB$6,'MonteCarlo Policy Paths'!$N$2:$S$31,$B183+1,FALSE)</f>
        <v>83.604044111934414</v>
      </c>
      <c r="CC183" s="21">
        <f>VLOOKUP(CC$6,'MonteCarlo Policy Paths'!$N$2:$S$31,$B183+1,FALSE)</f>
        <v>86.018714380110126</v>
      </c>
      <c r="CD183" s="21">
        <f>VLOOKUP(CD$6,'MonteCarlo Policy Paths'!$N$2:$S$31,$B183+1,FALSE)</f>
        <v>88.506196331807388</v>
      </c>
      <c r="CE183" s="21">
        <f>VLOOKUP(CE$6,'MonteCarlo Policy Paths'!$N$2:$S$31,$B183+1,FALSE)</f>
        <v>91.042757806054695</v>
      </c>
      <c r="CF183" s="21">
        <f>VLOOKUP(CF$6,'MonteCarlo Policy Paths'!$N$2:$S$31,$B183+1,FALSE)</f>
        <v>93.687547211990633</v>
      </c>
      <c r="CG183" s="21">
        <f>VLOOKUP(CG$6,'MonteCarlo Policy Paths'!$N$2:$S$31,$B183+1,FALSE)</f>
        <v>96.373095170621937</v>
      </c>
      <c r="CH183" s="21">
        <f>VLOOKUP(CH$6,'MonteCarlo Policy Paths'!$N$2:$S$31,$B183+1,FALSE)</f>
        <v>99.112987273548597</v>
      </c>
      <c r="CI183" s="21">
        <f>VLOOKUP(CI$6,'MonteCarlo Policy Paths'!$N$2:$S$31,$B183+1,FALSE)</f>
        <v>101.92614153054797</v>
      </c>
      <c r="CJ183" s="21">
        <f>VLOOKUP(CJ$6,'MonteCarlo Policy Paths'!$N$2:$S$31,$B183+1,FALSE)</f>
        <v>104.82221793361833</v>
      </c>
      <c r="CK183" s="21">
        <f>VLOOKUP(CK$6,'MonteCarlo Policy Paths'!$N$2:$S$31,$B183+1,FALSE)</f>
        <v>107.79595653596101</v>
      </c>
      <c r="CL183" s="21">
        <f>VLOOKUP(CL$6,'MonteCarlo Policy Paths'!$N$2:$S$31,$B183+1,FALSE)</f>
        <v>110.84691133589952</v>
      </c>
      <c r="CM183" s="21">
        <f>VLOOKUP(CM$6,'MonteCarlo Policy Paths'!$N$2:$S$31,$B183+1,FALSE)</f>
        <v>113.96784710075578</v>
      </c>
      <c r="CN183" s="21">
        <f>VLOOKUP(CN$6,'MonteCarlo Policy Paths'!$N$2:$S$31,$B183+1,FALSE)</f>
        <v>117.16284845198182</v>
      </c>
      <c r="CO183" s="164">
        <f>VLOOKUP(CO$6,'MonteCarlo Policy Paths'!$N$2:$S$31,$B183+1,FALSE)</f>
        <v>120.41827982173916</v>
      </c>
      <c r="CQ183" s="163">
        <f>BM183*VLOOKUP(AI$6,'Greenhouse Gas Costs Avoided'!$A$2:$I$32,9,FALSE)</f>
        <v>1.5183602829902079</v>
      </c>
      <c r="CR183" s="21">
        <f>BN183*VLOOKUP(AJ$6,'Greenhouse Gas Costs Avoided'!$A$2:$I$32,9,FALSE)</f>
        <v>1.6672001480120395</v>
      </c>
      <c r="CS183" s="21">
        <f>BO183*VLOOKUP(AK$6,'Greenhouse Gas Costs Avoided'!$A$2:$I$32,9,FALSE)</f>
        <v>1.8303953216936328</v>
      </c>
      <c r="CT183" s="21">
        <f>BP183*VLOOKUP(AL$6,'Greenhouse Gas Costs Avoided'!$A$2:$I$32,9,FALSE)</f>
        <v>2.0091600721673259</v>
      </c>
      <c r="CU183" s="21">
        <f>BQ183*VLOOKUP(AM$6,'Greenhouse Gas Costs Avoided'!$A$2:$I$32,9,FALSE)</f>
        <v>2.2039704688009323</v>
      </c>
      <c r="CV183" s="21">
        <f>BR183*VLOOKUP(AN$6,'Greenhouse Gas Costs Avoided'!$A$2:$I$32,9,FALSE)</f>
        <v>2.4147228209427172</v>
      </c>
      <c r="CW183" s="21">
        <f>BS183*VLOOKUP(AO$6,'Greenhouse Gas Costs Avoided'!$A$2:$I$32,9,FALSE)</f>
        <v>2.6435055074141016</v>
      </c>
      <c r="CX183" s="21">
        <f>BT183*VLOOKUP(AP$6,'Greenhouse Gas Costs Avoided'!$A$2:$I$32,9,FALSE)</f>
        <v>2.8936658050138946</v>
      </c>
      <c r="CY183" s="21">
        <f>BU183*VLOOKUP(AQ$6,'Greenhouse Gas Costs Avoided'!$A$2:$I$32,9,FALSE)</f>
        <v>3.1670094520501597</v>
      </c>
      <c r="CZ183" s="21">
        <f>BV183*VLOOKUP(AR$6,'Greenhouse Gas Costs Avoided'!$A$2:$I$32,9,FALSE)</f>
        <v>3.4696024846318703</v>
      </c>
      <c r="DA183" s="21">
        <f>BW183*VLOOKUP(AS$6,'Greenhouse Gas Costs Avoided'!$A$2:$I$32,9,FALSE)</f>
        <v>3.8016643807416939</v>
      </c>
      <c r="DB183" s="21">
        <f>BX183*VLOOKUP(AT$6,'Greenhouse Gas Costs Avoided'!$A$2:$I$32,9,FALSE)</f>
        <v>4.1657946983243246</v>
      </c>
      <c r="DC183" s="21">
        <f>BY183*VLOOKUP(AU$6,'Greenhouse Gas Costs Avoided'!$A$2:$I$32,9,FALSE)</f>
        <v>4.5654558835919028</v>
      </c>
      <c r="DD183" s="21">
        <f>BZ183*VLOOKUP(AV$6,'Greenhouse Gas Costs Avoided'!$A$2:$I$32,9,FALSE)</f>
        <v>5.0035008741682265</v>
      </c>
      <c r="DE183" s="21">
        <f>CA183*VLOOKUP(AW$6,'Greenhouse Gas Costs Avoided'!$A$2:$I$32,9,FALSE)</f>
        <v>5.1473793563843691</v>
      </c>
      <c r="DF183" s="21">
        <f>CB183*VLOOKUP(AX$6,'Greenhouse Gas Costs Avoided'!$A$2:$I$32,9,FALSE)</f>
        <v>5.2963381923007766</v>
      </c>
      <c r="DG183" s="21">
        <f>CC183*VLOOKUP(AY$6,'Greenhouse Gas Costs Avoided'!$A$2:$I$32,9,FALSE)</f>
        <v>5.4493081891352544</v>
      </c>
      <c r="DH183" s="21">
        <f>CD183*VLOOKUP(AZ$6,'Greenhouse Gas Costs Avoided'!$A$2:$I$32,9,FALSE)</f>
        <v>5.606890825278958</v>
      </c>
      <c r="DI183" s="21">
        <f>CE183*VLOOKUP(BA$6,'Greenhouse Gas Costs Avoided'!$A$2:$I$32,9,FALSE)</f>
        <v>5.7675826620899597</v>
      </c>
      <c r="DJ183" s="21">
        <f>CF183*VLOOKUP(BB$6,'Greenhouse Gas Costs Avoided'!$A$2:$I$32,9,FALSE)</f>
        <v>5.935130766850258</v>
      </c>
      <c r="DK183" s="21">
        <f>CG183*VLOOKUP(BC$6,'Greenhouse Gas Costs Avoided'!$A$2:$I$32,9,FALSE)</f>
        <v>6.1052609366481567</v>
      </c>
      <c r="DL183" s="21">
        <f>CH183*VLOOKUP(BD$6,'Greenhouse Gas Costs Avoided'!$A$2:$I$32,9,FALSE)</f>
        <v>6.2788338222861402</v>
      </c>
      <c r="DM183" s="21">
        <f>CI183*VLOOKUP(BE$6,'Greenhouse Gas Costs Avoided'!$A$2:$I$32,9,FALSE)</f>
        <v>6.4570478846612929</v>
      </c>
      <c r="DN183" s="21">
        <f>CJ183*VLOOKUP(BF$6,'Greenhouse Gas Costs Avoided'!$A$2:$I$32,9,FALSE)</f>
        <v>6.6405150868084322</v>
      </c>
      <c r="DO183" s="21">
        <f>CK183*VLOOKUP(BG$6,'Greenhouse Gas Costs Avoided'!$A$2:$I$32,9,FALSE)</f>
        <v>6.8289022097138705</v>
      </c>
      <c r="DP183" s="21">
        <f>CL183*VLOOKUP(BH$6,'Greenhouse Gas Costs Avoided'!$A$2:$I$32,9,FALSE)</f>
        <v>7.0221809990540507</v>
      </c>
      <c r="DQ183" s="21">
        <f>CM183*VLOOKUP(BI$6,'Greenhouse Gas Costs Avoided'!$A$2:$I$32,9,FALSE)</f>
        <v>7.2198931009350886</v>
      </c>
      <c r="DR183" s="21">
        <f>CN183*VLOOKUP(BJ$6,'Greenhouse Gas Costs Avoided'!$A$2:$I$32,9,FALSE)</f>
        <v>7.4222972772007143</v>
      </c>
      <c r="DS183" s="164">
        <f>CO183*VLOOKUP(BK$6,'Greenhouse Gas Costs Avoided'!$A$2:$I$32,9,FALSE)</f>
        <v>7.6285297110405814</v>
      </c>
    </row>
    <row r="184" spans="1:123" x14ac:dyDescent="0.35">
      <c r="A184" s="174">
        <v>178</v>
      </c>
      <c r="B184" s="12">
        <v>3</v>
      </c>
      <c r="C184" s="175">
        <v>2023</v>
      </c>
      <c r="E184" s="20">
        <v>0</v>
      </c>
      <c r="F184" s="21">
        <v>82.346532180449415</v>
      </c>
      <c r="G184" s="21">
        <v>84.002844861871253</v>
      </c>
      <c r="H184" s="21">
        <v>85.659157543293105</v>
      </c>
      <c r="I184" s="21">
        <v>86.918851036576825</v>
      </c>
      <c r="J184" s="21">
        <v>88.178544529860531</v>
      </c>
      <c r="K184" s="21">
        <v>89.438238023144251</v>
      </c>
      <c r="L184" s="21">
        <v>90.697931516427971</v>
      </c>
      <c r="M184" s="21">
        <v>91.95762500971172</v>
      </c>
      <c r="N184" s="21">
        <v>93.21731850299544</v>
      </c>
      <c r="O184" s="21">
        <v>94.47701199627916</v>
      </c>
      <c r="P184" s="21">
        <v>95.73670548956288</v>
      </c>
      <c r="Q184" s="21">
        <v>96.996398982846586</v>
      </c>
      <c r="R184" s="21">
        <v>101.49317720655506</v>
      </c>
      <c r="S184" s="21">
        <v>104.21949379267882</v>
      </c>
      <c r="T184" s="21">
        <v>107.03810370059369</v>
      </c>
      <c r="U184" s="21">
        <v>109.92690053835344</v>
      </c>
      <c r="V184" s="21">
        <v>112.89757853003228</v>
      </c>
      <c r="W184" s="21">
        <v>115.91943874780665</v>
      </c>
      <c r="X184" s="21">
        <v>119.06733931122673</v>
      </c>
      <c r="Y184" s="21">
        <v>122.25496395468721</v>
      </c>
      <c r="Z184" s="21">
        <v>125.4992630232488</v>
      </c>
      <c r="AA184" s="21">
        <v>128.82380079097237</v>
      </c>
      <c r="AB184" s="21">
        <v>132.24028719953677</v>
      </c>
      <c r="AC184" s="21">
        <v>135.74155640209787</v>
      </c>
      <c r="AD184" s="21">
        <v>139.32654413598658</v>
      </c>
      <c r="AE184" s="21">
        <v>142.9856742986068</v>
      </c>
      <c r="AF184" s="21">
        <v>146.72361540812219</v>
      </c>
      <c r="AG184" s="22">
        <v>150.52284977717397</v>
      </c>
      <c r="AI184" s="20">
        <v>0</v>
      </c>
      <c r="AJ184" s="21">
        <v>5.2166744805659615</v>
      </c>
      <c r="AK184" s="21">
        <v>5.3216023247413169</v>
      </c>
      <c r="AL184" s="21">
        <v>5.4265301689166732</v>
      </c>
      <c r="AM184" s="21">
        <v>5.5063320831654474</v>
      </c>
      <c r="AN184" s="21">
        <v>5.5861339974142208</v>
      </c>
      <c r="AO184" s="21">
        <v>5.665935911662995</v>
      </c>
      <c r="AP184" s="21">
        <v>5.7457378259117702</v>
      </c>
      <c r="AQ184" s="21">
        <v>5.8255397401605462</v>
      </c>
      <c r="AR184" s="21">
        <v>5.9053416544093205</v>
      </c>
      <c r="AS184" s="21">
        <v>5.9851435686580947</v>
      </c>
      <c r="AT184" s="21">
        <v>6.0649454829068699</v>
      </c>
      <c r="AU184" s="21">
        <v>6.1447473971556432</v>
      </c>
      <c r="AV184" s="21">
        <v>6.4296194808152167</v>
      </c>
      <c r="AW184" s="21">
        <v>6.6023323538917609</v>
      </c>
      <c r="AX184" s="21">
        <v>6.7808920331878957</v>
      </c>
      <c r="AY184" s="21">
        <v>6.9638980729572149</v>
      </c>
      <c r="AZ184" s="21">
        <v>7.1520913053717949</v>
      </c>
      <c r="BA184" s="21">
        <v>7.3435269452765404</v>
      </c>
      <c r="BB184" s="21">
        <v>7.5429472742415475</v>
      </c>
      <c r="BC184" s="21">
        <v>7.744884134129272</v>
      </c>
      <c r="BD184" s="21">
        <v>7.950411333759269</v>
      </c>
      <c r="BE184" s="21">
        <v>8.161021676093501</v>
      </c>
      <c r="BF184" s="21">
        <v>8.3774569890184303</v>
      </c>
      <c r="BG184" s="21">
        <v>8.5992633142510115</v>
      </c>
      <c r="BH184" s="21">
        <v>8.8263732304711304</v>
      </c>
      <c r="BI184" s="21">
        <v>9.05818008905967</v>
      </c>
      <c r="BJ184" s="21">
        <v>9.2949796418706736</v>
      </c>
      <c r="BK184" s="22">
        <v>9.5356621388007277</v>
      </c>
      <c r="BM184" s="163">
        <f>VLOOKUP(BM$6,'MonteCarlo Policy Paths'!$N$2:$S$31,$B184+1,FALSE)</f>
        <v>24.400896901266854</v>
      </c>
      <c r="BN184" s="21">
        <f>VLOOKUP(BN$6,'MonteCarlo Policy Paths'!$N$2:$S$31,$B184+1,FALSE)</f>
        <v>27.277092285564247</v>
      </c>
      <c r="BO184" s="21">
        <f>VLOOKUP(BO$6,'MonteCarlo Policy Paths'!$N$2:$S$31,$B184+1,FALSE)</f>
        <v>30.488398193607274</v>
      </c>
      <c r="BP184" s="21">
        <f>VLOOKUP(BP$6,'MonteCarlo Policy Paths'!$N$2:$S$31,$B184+1,FALSE)</f>
        <v>34.070901710124843</v>
      </c>
      <c r="BQ184" s="21">
        <f>VLOOKUP(BQ$6,'MonteCarlo Policy Paths'!$N$2:$S$31,$B184+1,FALSE)</f>
        <v>38.049962908416198</v>
      </c>
      <c r="BR184" s="21">
        <f>VLOOKUP(BR$6,'MonteCarlo Policy Paths'!$N$2:$S$31,$B184+1,FALSE)</f>
        <v>42.441930627628253</v>
      </c>
      <c r="BS184" s="21">
        <f>VLOOKUP(BS$6,'MonteCarlo Policy Paths'!$N$2:$S$31,$B184+1,FALSE)</f>
        <v>47.302864628556662</v>
      </c>
      <c r="BT184" s="21">
        <f>VLOOKUP(BT$6,'MonteCarlo Policy Paths'!$N$2:$S$31,$B184+1,FALSE)</f>
        <v>52.715092471952183</v>
      </c>
      <c r="BU184" s="21">
        <f>VLOOKUP(BU$6,'MonteCarlo Policy Paths'!$N$2:$S$31,$B184+1,FALSE)</f>
        <v>58.737483764437521</v>
      </c>
      <c r="BV184" s="21">
        <f>VLOOKUP(BV$6,'MonteCarlo Policy Paths'!$N$2:$S$31,$B184+1,FALSE)</f>
        <v>65.512636340122413</v>
      </c>
      <c r="BW184" s="21">
        <f>VLOOKUP(BW$6,'MonteCarlo Policy Paths'!$N$2:$S$31,$B184+1,FALSE)</f>
        <v>73.079994851258945</v>
      </c>
      <c r="BX184" s="21">
        <f>VLOOKUP(BX$6,'MonteCarlo Policy Paths'!$N$2:$S$31,$B184+1,FALSE)</f>
        <v>81.527096411801594</v>
      </c>
      <c r="BY184" s="21">
        <f>VLOOKUP(BY$6,'MonteCarlo Policy Paths'!$N$2:$S$31,$B184+1,FALSE)</f>
        <v>90.963600198236662</v>
      </c>
      <c r="BZ184" s="21">
        <f>VLOOKUP(BZ$6,'MonteCarlo Policy Paths'!$N$2:$S$31,$B184+1,FALSE)</f>
        <v>101.49317720655506</v>
      </c>
      <c r="CA184" s="21">
        <f>VLOOKUP(CA$6,'MonteCarlo Policy Paths'!$N$2:$S$31,$B184+1,FALSE)</f>
        <v>104.21949379267882</v>
      </c>
      <c r="CB184" s="21">
        <f>VLOOKUP(CB$6,'MonteCarlo Policy Paths'!$N$2:$S$31,$B184+1,FALSE)</f>
        <v>107.03810370059369</v>
      </c>
      <c r="CC184" s="21">
        <f>VLOOKUP(CC$6,'MonteCarlo Policy Paths'!$N$2:$S$31,$B184+1,FALSE)</f>
        <v>109.92690053835344</v>
      </c>
      <c r="CD184" s="21">
        <f>VLOOKUP(CD$6,'MonteCarlo Policy Paths'!$N$2:$S$31,$B184+1,FALSE)</f>
        <v>112.89757853003228</v>
      </c>
      <c r="CE184" s="21">
        <f>VLOOKUP(CE$6,'MonteCarlo Policy Paths'!$N$2:$S$31,$B184+1,FALSE)</f>
        <v>115.91943874780665</v>
      </c>
      <c r="CF184" s="21">
        <f>VLOOKUP(CF$6,'MonteCarlo Policy Paths'!$N$2:$S$31,$B184+1,FALSE)</f>
        <v>119.06733931122673</v>
      </c>
      <c r="CG184" s="21">
        <f>VLOOKUP(CG$6,'MonteCarlo Policy Paths'!$N$2:$S$31,$B184+1,FALSE)</f>
        <v>122.25496395468721</v>
      </c>
      <c r="CH184" s="21">
        <f>VLOOKUP(CH$6,'MonteCarlo Policy Paths'!$N$2:$S$31,$B184+1,FALSE)</f>
        <v>125.4992630232488</v>
      </c>
      <c r="CI184" s="21">
        <f>VLOOKUP(CI$6,'MonteCarlo Policy Paths'!$N$2:$S$31,$B184+1,FALSE)</f>
        <v>128.82380079097237</v>
      </c>
      <c r="CJ184" s="21">
        <f>VLOOKUP(CJ$6,'MonteCarlo Policy Paths'!$N$2:$S$31,$B184+1,FALSE)</f>
        <v>132.24028719953677</v>
      </c>
      <c r="CK184" s="21">
        <f>VLOOKUP(CK$6,'MonteCarlo Policy Paths'!$N$2:$S$31,$B184+1,FALSE)</f>
        <v>135.74155640209787</v>
      </c>
      <c r="CL184" s="21">
        <f>VLOOKUP(CL$6,'MonteCarlo Policy Paths'!$N$2:$S$31,$B184+1,FALSE)</f>
        <v>139.32654413598658</v>
      </c>
      <c r="CM184" s="21">
        <f>VLOOKUP(CM$6,'MonteCarlo Policy Paths'!$N$2:$S$31,$B184+1,FALSE)</f>
        <v>142.9856742986068</v>
      </c>
      <c r="CN184" s="21">
        <f>VLOOKUP(CN$6,'MonteCarlo Policy Paths'!$N$2:$S$31,$B184+1,FALSE)</f>
        <v>146.72361540812219</v>
      </c>
      <c r="CO184" s="164">
        <f>VLOOKUP(CO$6,'MonteCarlo Policy Paths'!$N$2:$S$31,$B184+1,FALSE)</f>
        <v>150.52284977717397</v>
      </c>
      <c r="CQ184" s="163">
        <f>BM184*VLOOKUP(AI$6,'Greenhouse Gas Costs Avoided'!$A$2:$I$32,9,FALSE)</f>
        <v>1.5458032390340439</v>
      </c>
      <c r="CR184" s="21">
        <f>BN184*VLOOKUP(AJ$6,'Greenhouse Gas Costs Avoided'!$A$2:$I$32,9,FALSE)</f>
        <v>1.7280109734108424</v>
      </c>
      <c r="CS184" s="21">
        <f>BO184*VLOOKUP(AK$6,'Greenhouse Gas Costs Avoided'!$A$2:$I$32,9,FALSE)</f>
        <v>1.9314480476408618</v>
      </c>
      <c r="CT184" s="21">
        <f>BP184*VLOOKUP(AL$6,'Greenhouse Gas Costs Avoided'!$A$2:$I$32,9,FALSE)</f>
        <v>2.1584005880368746</v>
      </c>
      <c r="CU184" s="21">
        <f>BQ184*VLOOKUP(AM$6,'Greenhouse Gas Costs Avoided'!$A$2:$I$32,9,FALSE)</f>
        <v>2.4104751619151044</v>
      </c>
      <c r="CV184" s="21">
        <f>BR184*VLOOKUP(AN$6,'Greenhouse Gas Costs Avoided'!$A$2:$I$32,9,FALSE)</f>
        <v>2.6887074725371978</v>
      </c>
      <c r="CW184" s="21">
        <f>BS184*VLOOKUP(AO$6,'Greenhouse Gas Costs Avoided'!$A$2:$I$32,9,FALSE)</f>
        <v>2.996648920499946</v>
      </c>
      <c r="CX184" s="21">
        <f>BT184*VLOOKUP(AP$6,'Greenhouse Gas Costs Avoided'!$A$2:$I$32,9,FALSE)</f>
        <v>3.339514978438852</v>
      </c>
      <c r="CY184" s="21">
        <f>BU184*VLOOKUP(AQ$6,'Greenhouse Gas Costs Avoided'!$A$2:$I$32,9,FALSE)</f>
        <v>3.7210350514231747</v>
      </c>
      <c r="CZ184" s="21">
        <f>BV184*VLOOKUP(AR$6,'Greenhouse Gas Costs Avoided'!$A$2:$I$32,9,FALSE)</f>
        <v>4.1502427497639598</v>
      </c>
      <c r="DA184" s="21">
        <f>BW184*VLOOKUP(AS$6,'Greenhouse Gas Costs Avoided'!$A$2:$I$32,9,FALSE)</f>
        <v>4.6296369025600148</v>
      </c>
      <c r="DB184" s="21">
        <f>BX184*VLOOKUP(AT$6,'Greenhouse Gas Costs Avoided'!$A$2:$I$32,9,FALSE)</f>
        <v>5.1647630090130283</v>
      </c>
      <c r="DC184" s="21">
        <f>BY184*VLOOKUP(AU$6,'Greenhouse Gas Costs Avoided'!$A$2:$I$32,9,FALSE)</f>
        <v>5.7625680068068199</v>
      </c>
      <c r="DD184" s="21">
        <f>BZ184*VLOOKUP(AV$6,'Greenhouse Gas Costs Avoided'!$A$2:$I$32,9,FALSE)</f>
        <v>6.4296194808152167</v>
      </c>
      <c r="DE184" s="21">
        <f>CA184*VLOOKUP(AW$6,'Greenhouse Gas Costs Avoided'!$A$2:$I$32,9,FALSE)</f>
        <v>6.6023323538917609</v>
      </c>
      <c r="DF184" s="21">
        <f>CB184*VLOOKUP(AX$6,'Greenhouse Gas Costs Avoided'!$A$2:$I$32,9,FALSE)</f>
        <v>6.7808920331878957</v>
      </c>
      <c r="DG184" s="21">
        <f>CC184*VLOOKUP(AY$6,'Greenhouse Gas Costs Avoided'!$A$2:$I$32,9,FALSE)</f>
        <v>6.9638980729572149</v>
      </c>
      <c r="DH184" s="21">
        <f>CD184*VLOOKUP(AZ$6,'Greenhouse Gas Costs Avoided'!$A$2:$I$32,9,FALSE)</f>
        <v>7.1520913053717949</v>
      </c>
      <c r="DI184" s="21">
        <f>CE184*VLOOKUP(BA$6,'Greenhouse Gas Costs Avoided'!$A$2:$I$32,9,FALSE)</f>
        <v>7.3435269452765404</v>
      </c>
      <c r="DJ184" s="21">
        <f>CF184*VLOOKUP(BB$6,'Greenhouse Gas Costs Avoided'!$A$2:$I$32,9,FALSE)</f>
        <v>7.5429472742415475</v>
      </c>
      <c r="DK184" s="21">
        <f>CG184*VLOOKUP(BC$6,'Greenhouse Gas Costs Avoided'!$A$2:$I$32,9,FALSE)</f>
        <v>7.744884134129272</v>
      </c>
      <c r="DL184" s="21">
        <f>CH184*VLOOKUP(BD$6,'Greenhouse Gas Costs Avoided'!$A$2:$I$32,9,FALSE)</f>
        <v>7.950411333759269</v>
      </c>
      <c r="DM184" s="21">
        <f>CI184*VLOOKUP(BE$6,'Greenhouse Gas Costs Avoided'!$A$2:$I$32,9,FALSE)</f>
        <v>8.161021676093501</v>
      </c>
      <c r="DN184" s="21">
        <f>CJ184*VLOOKUP(BF$6,'Greenhouse Gas Costs Avoided'!$A$2:$I$32,9,FALSE)</f>
        <v>8.3774569890184303</v>
      </c>
      <c r="DO184" s="21">
        <f>CK184*VLOOKUP(BG$6,'Greenhouse Gas Costs Avoided'!$A$2:$I$32,9,FALSE)</f>
        <v>8.5992633142510115</v>
      </c>
      <c r="DP184" s="21">
        <f>CL184*VLOOKUP(BH$6,'Greenhouse Gas Costs Avoided'!$A$2:$I$32,9,FALSE)</f>
        <v>8.8263732304711304</v>
      </c>
      <c r="DQ184" s="21">
        <f>CM184*VLOOKUP(BI$6,'Greenhouse Gas Costs Avoided'!$A$2:$I$32,9,FALSE)</f>
        <v>9.05818008905967</v>
      </c>
      <c r="DR184" s="21">
        <f>CN184*VLOOKUP(BJ$6,'Greenhouse Gas Costs Avoided'!$A$2:$I$32,9,FALSE)</f>
        <v>9.2949796418706736</v>
      </c>
      <c r="DS184" s="164">
        <f>CO184*VLOOKUP(BK$6,'Greenhouse Gas Costs Avoided'!$A$2:$I$32,9,FALSE)</f>
        <v>9.5356621388007277</v>
      </c>
    </row>
    <row r="185" spans="1:123" x14ac:dyDescent="0.35">
      <c r="A185" s="174">
        <v>179</v>
      </c>
      <c r="B185" s="12">
        <v>2</v>
      </c>
      <c r="C185" s="175">
        <v>2023</v>
      </c>
      <c r="E185" s="20">
        <v>0</v>
      </c>
      <c r="F185" s="21">
        <v>82.346532180449415</v>
      </c>
      <c r="G185" s="21">
        <v>84.002844861871253</v>
      </c>
      <c r="H185" s="21">
        <v>85.659157543293105</v>
      </c>
      <c r="I185" s="21">
        <v>86.918851036576825</v>
      </c>
      <c r="J185" s="21">
        <v>88.178544529860531</v>
      </c>
      <c r="K185" s="21">
        <v>89.438238023144251</v>
      </c>
      <c r="L185" s="21">
        <v>90.697931516427971</v>
      </c>
      <c r="M185" s="21">
        <v>91.95762500971172</v>
      </c>
      <c r="N185" s="21">
        <v>93.21731850299544</v>
      </c>
      <c r="O185" s="21">
        <v>94.47701199627916</v>
      </c>
      <c r="P185" s="21">
        <v>95.73670548956288</v>
      </c>
      <c r="Q185" s="21">
        <v>96.996398982846586</v>
      </c>
      <c r="R185" s="21">
        <v>98.25609247613032</v>
      </c>
      <c r="S185" s="21">
        <v>99.65157958594628</v>
      </c>
      <c r="T185" s="21">
        <v>101.04706669576224</v>
      </c>
      <c r="U185" s="21">
        <v>102.4425538055782</v>
      </c>
      <c r="V185" s="21">
        <v>103.83804091539416</v>
      </c>
      <c r="W185" s="21">
        <v>105.23352802521011</v>
      </c>
      <c r="X185" s="21">
        <v>106.47156953138905</v>
      </c>
      <c r="Y185" s="21">
        <v>107.709611037568</v>
      </c>
      <c r="Z185" s="21">
        <v>108.94765254374694</v>
      </c>
      <c r="AA185" s="21">
        <v>110.18569404992589</v>
      </c>
      <c r="AB185" s="21">
        <v>111.42373555610482</v>
      </c>
      <c r="AC185" s="21">
        <v>112.86811731331359</v>
      </c>
      <c r="AD185" s="21">
        <v>114.31249907052236</v>
      </c>
      <c r="AE185" s="21">
        <v>115.75688082773114</v>
      </c>
      <c r="AF185" s="21">
        <v>117.20126258493991</v>
      </c>
      <c r="AG185" s="22">
        <v>120.41827982173916</v>
      </c>
      <c r="AI185" s="20">
        <v>0</v>
      </c>
      <c r="AJ185" s="21">
        <v>5.2166744805659615</v>
      </c>
      <c r="AK185" s="21">
        <v>5.3216023247413169</v>
      </c>
      <c r="AL185" s="21">
        <v>5.4265301689166732</v>
      </c>
      <c r="AM185" s="21">
        <v>5.5063320831654474</v>
      </c>
      <c r="AN185" s="21">
        <v>5.5861339974142208</v>
      </c>
      <c r="AO185" s="21">
        <v>5.665935911662995</v>
      </c>
      <c r="AP185" s="21">
        <v>5.7457378259117702</v>
      </c>
      <c r="AQ185" s="21">
        <v>5.8255397401605462</v>
      </c>
      <c r="AR185" s="21">
        <v>5.9053416544093205</v>
      </c>
      <c r="AS185" s="21">
        <v>5.9851435686580947</v>
      </c>
      <c r="AT185" s="21">
        <v>6.0649454829068699</v>
      </c>
      <c r="AU185" s="21">
        <v>6.1447473971556432</v>
      </c>
      <c r="AV185" s="21">
        <v>6.2245493114044184</v>
      </c>
      <c r="AW185" s="21">
        <v>6.312953786990386</v>
      </c>
      <c r="AX185" s="21">
        <v>6.4013582625763545</v>
      </c>
      <c r="AY185" s="21">
        <v>6.4897627381623222</v>
      </c>
      <c r="AZ185" s="21">
        <v>6.5781672137482907</v>
      </c>
      <c r="BA185" s="21">
        <v>6.6665716893342575</v>
      </c>
      <c r="BB185" s="21">
        <v>6.7450019445028957</v>
      </c>
      <c r="BC185" s="21">
        <v>6.8234321996715348</v>
      </c>
      <c r="BD185" s="21">
        <v>6.901862454840173</v>
      </c>
      <c r="BE185" s="21">
        <v>6.9802927100088112</v>
      </c>
      <c r="BF185" s="21">
        <v>7.0587229651774486</v>
      </c>
      <c r="BG185" s="21">
        <v>7.1502249295408609</v>
      </c>
      <c r="BH185" s="21">
        <v>7.2417268939042723</v>
      </c>
      <c r="BI185" s="21">
        <v>7.3332288582676846</v>
      </c>
      <c r="BJ185" s="21">
        <v>7.424730822631096</v>
      </c>
      <c r="BK185" s="22">
        <v>7.6285297110405814</v>
      </c>
      <c r="BM185" s="163">
        <f>VLOOKUP(BM$6,'MonteCarlo Policy Paths'!$N$2:$S$31,$B185+1,FALSE)</f>
        <v>23.967702867134744</v>
      </c>
      <c r="BN185" s="21">
        <f>VLOOKUP(BN$6,'MonteCarlo Policy Paths'!$N$2:$S$31,$B185+1,FALSE)</f>
        <v>26.317177955222718</v>
      </c>
      <c r="BO185" s="21">
        <f>VLOOKUP(BO$6,'MonteCarlo Policy Paths'!$N$2:$S$31,$B185+1,FALSE)</f>
        <v>28.893255238045125</v>
      </c>
      <c r="BP185" s="21">
        <f>VLOOKUP(BP$6,'MonteCarlo Policy Paths'!$N$2:$S$31,$B185+1,FALSE)</f>
        <v>31.715102246604285</v>
      </c>
      <c r="BQ185" s="21">
        <f>VLOOKUP(BQ$6,'MonteCarlo Policy Paths'!$N$2:$S$31,$B185+1,FALSE)</f>
        <v>34.790233856835599</v>
      </c>
      <c r="BR185" s="21">
        <f>VLOOKUP(BR$6,'MonteCarlo Policy Paths'!$N$2:$S$31,$B185+1,FALSE)</f>
        <v>38.117013285454661</v>
      </c>
      <c r="BS185" s="21">
        <f>VLOOKUP(BS$6,'MonteCarlo Policy Paths'!$N$2:$S$31,$B185+1,FALSE)</f>
        <v>41.72840612279375</v>
      </c>
      <c r="BT185" s="21">
        <f>VLOOKUP(BT$6,'MonteCarlo Policy Paths'!$N$2:$S$31,$B185+1,FALSE)</f>
        <v>45.677249983631562</v>
      </c>
      <c r="BU185" s="21">
        <f>VLOOKUP(BU$6,'MonteCarlo Policy Paths'!$N$2:$S$31,$B185+1,FALSE)</f>
        <v>49.99204890598088</v>
      </c>
      <c r="BV185" s="21">
        <f>VLOOKUP(BV$6,'MonteCarlo Policy Paths'!$N$2:$S$31,$B185+1,FALSE)</f>
        <v>54.768556811140854</v>
      </c>
      <c r="BW185" s="21">
        <f>VLOOKUP(BW$6,'MonteCarlo Policy Paths'!$N$2:$S$31,$B185+1,FALSE)</f>
        <v>60.010238214835042</v>
      </c>
      <c r="BX185" s="21">
        <f>VLOOKUP(BX$6,'MonteCarlo Policy Paths'!$N$2:$S$31,$B185+1,FALSE)</f>
        <v>65.75812779974207</v>
      </c>
      <c r="BY185" s="21">
        <f>VLOOKUP(BY$6,'MonteCarlo Policy Paths'!$N$2:$S$31,$B185+1,FALSE)</f>
        <v>72.066881159093455</v>
      </c>
      <c r="BZ185" s="21">
        <f>VLOOKUP(BZ$6,'MonteCarlo Policy Paths'!$N$2:$S$31,$B185+1,FALSE)</f>
        <v>78.981532638183737</v>
      </c>
      <c r="CA185" s="21">
        <f>VLOOKUP(CA$6,'MonteCarlo Policy Paths'!$N$2:$S$31,$B185+1,FALSE)</f>
        <v>81.252691038046251</v>
      </c>
      <c r="CB185" s="21">
        <f>VLOOKUP(CB$6,'MonteCarlo Policy Paths'!$N$2:$S$31,$B185+1,FALSE)</f>
        <v>83.604044111934414</v>
      </c>
      <c r="CC185" s="21">
        <f>VLOOKUP(CC$6,'MonteCarlo Policy Paths'!$N$2:$S$31,$B185+1,FALSE)</f>
        <v>86.018714380110126</v>
      </c>
      <c r="CD185" s="21">
        <f>VLOOKUP(CD$6,'MonteCarlo Policy Paths'!$N$2:$S$31,$B185+1,FALSE)</f>
        <v>88.506196331807388</v>
      </c>
      <c r="CE185" s="21">
        <f>VLOOKUP(CE$6,'MonteCarlo Policy Paths'!$N$2:$S$31,$B185+1,FALSE)</f>
        <v>91.042757806054695</v>
      </c>
      <c r="CF185" s="21">
        <f>VLOOKUP(CF$6,'MonteCarlo Policy Paths'!$N$2:$S$31,$B185+1,FALSE)</f>
        <v>93.687547211990633</v>
      </c>
      <c r="CG185" s="21">
        <f>VLOOKUP(CG$6,'MonteCarlo Policy Paths'!$N$2:$S$31,$B185+1,FALSE)</f>
        <v>96.373095170621937</v>
      </c>
      <c r="CH185" s="21">
        <f>VLOOKUP(CH$6,'MonteCarlo Policy Paths'!$N$2:$S$31,$B185+1,FALSE)</f>
        <v>99.112987273548597</v>
      </c>
      <c r="CI185" s="21">
        <f>VLOOKUP(CI$6,'MonteCarlo Policy Paths'!$N$2:$S$31,$B185+1,FALSE)</f>
        <v>101.92614153054797</v>
      </c>
      <c r="CJ185" s="21">
        <f>VLOOKUP(CJ$6,'MonteCarlo Policy Paths'!$N$2:$S$31,$B185+1,FALSE)</f>
        <v>104.82221793361833</v>
      </c>
      <c r="CK185" s="21">
        <f>VLOOKUP(CK$6,'MonteCarlo Policy Paths'!$N$2:$S$31,$B185+1,FALSE)</f>
        <v>107.79595653596101</v>
      </c>
      <c r="CL185" s="21">
        <f>VLOOKUP(CL$6,'MonteCarlo Policy Paths'!$N$2:$S$31,$B185+1,FALSE)</f>
        <v>110.84691133589952</v>
      </c>
      <c r="CM185" s="21">
        <f>VLOOKUP(CM$6,'MonteCarlo Policy Paths'!$N$2:$S$31,$B185+1,FALSE)</f>
        <v>113.96784710075578</v>
      </c>
      <c r="CN185" s="21">
        <f>VLOOKUP(CN$6,'MonteCarlo Policy Paths'!$N$2:$S$31,$B185+1,FALSE)</f>
        <v>117.16284845198182</v>
      </c>
      <c r="CO185" s="164">
        <f>VLOOKUP(CO$6,'MonteCarlo Policy Paths'!$N$2:$S$31,$B185+1,FALSE)</f>
        <v>120.41827982173916</v>
      </c>
      <c r="CQ185" s="163">
        <f>BM185*VLOOKUP(AI$6,'Greenhouse Gas Costs Avoided'!$A$2:$I$32,9,FALSE)</f>
        <v>1.5183602829902079</v>
      </c>
      <c r="CR185" s="21">
        <f>BN185*VLOOKUP(AJ$6,'Greenhouse Gas Costs Avoided'!$A$2:$I$32,9,FALSE)</f>
        <v>1.6672001480120395</v>
      </c>
      <c r="CS185" s="21">
        <f>BO185*VLOOKUP(AK$6,'Greenhouse Gas Costs Avoided'!$A$2:$I$32,9,FALSE)</f>
        <v>1.8303953216936328</v>
      </c>
      <c r="CT185" s="21">
        <f>BP185*VLOOKUP(AL$6,'Greenhouse Gas Costs Avoided'!$A$2:$I$32,9,FALSE)</f>
        <v>2.0091600721673259</v>
      </c>
      <c r="CU185" s="21">
        <f>BQ185*VLOOKUP(AM$6,'Greenhouse Gas Costs Avoided'!$A$2:$I$32,9,FALSE)</f>
        <v>2.2039704688009323</v>
      </c>
      <c r="CV185" s="21">
        <f>BR185*VLOOKUP(AN$6,'Greenhouse Gas Costs Avoided'!$A$2:$I$32,9,FALSE)</f>
        <v>2.4147228209427172</v>
      </c>
      <c r="CW185" s="21">
        <f>BS185*VLOOKUP(AO$6,'Greenhouse Gas Costs Avoided'!$A$2:$I$32,9,FALSE)</f>
        <v>2.6435055074141016</v>
      </c>
      <c r="CX185" s="21">
        <f>BT185*VLOOKUP(AP$6,'Greenhouse Gas Costs Avoided'!$A$2:$I$32,9,FALSE)</f>
        <v>2.8936658050138946</v>
      </c>
      <c r="CY185" s="21">
        <f>BU185*VLOOKUP(AQ$6,'Greenhouse Gas Costs Avoided'!$A$2:$I$32,9,FALSE)</f>
        <v>3.1670094520501597</v>
      </c>
      <c r="CZ185" s="21">
        <f>BV185*VLOOKUP(AR$6,'Greenhouse Gas Costs Avoided'!$A$2:$I$32,9,FALSE)</f>
        <v>3.4696024846318703</v>
      </c>
      <c r="DA185" s="21">
        <f>BW185*VLOOKUP(AS$6,'Greenhouse Gas Costs Avoided'!$A$2:$I$32,9,FALSE)</f>
        <v>3.8016643807416939</v>
      </c>
      <c r="DB185" s="21">
        <f>BX185*VLOOKUP(AT$6,'Greenhouse Gas Costs Avoided'!$A$2:$I$32,9,FALSE)</f>
        <v>4.1657946983243246</v>
      </c>
      <c r="DC185" s="21">
        <f>BY185*VLOOKUP(AU$6,'Greenhouse Gas Costs Avoided'!$A$2:$I$32,9,FALSE)</f>
        <v>4.5654558835919028</v>
      </c>
      <c r="DD185" s="21">
        <f>BZ185*VLOOKUP(AV$6,'Greenhouse Gas Costs Avoided'!$A$2:$I$32,9,FALSE)</f>
        <v>5.0035008741682265</v>
      </c>
      <c r="DE185" s="21">
        <f>CA185*VLOOKUP(AW$6,'Greenhouse Gas Costs Avoided'!$A$2:$I$32,9,FALSE)</f>
        <v>5.1473793563843691</v>
      </c>
      <c r="DF185" s="21">
        <f>CB185*VLOOKUP(AX$6,'Greenhouse Gas Costs Avoided'!$A$2:$I$32,9,FALSE)</f>
        <v>5.2963381923007766</v>
      </c>
      <c r="DG185" s="21">
        <f>CC185*VLOOKUP(AY$6,'Greenhouse Gas Costs Avoided'!$A$2:$I$32,9,FALSE)</f>
        <v>5.4493081891352544</v>
      </c>
      <c r="DH185" s="21">
        <f>CD185*VLOOKUP(AZ$6,'Greenhouse Gas Costs Avoided'!$A$2:$I$32,9,FALSE)</f>
        <v>5.606890825278958</v>
      </c>
      <c r="DI185" s="21">
        <f>CE185*VLOOKUP(BA$6,'Greenhouse Gas Costs Avoided'!$A$2:$I$32,9,FALSE)</f>
        <v>5.7675826620899597</v>
      </c>
      <c r="DJ185" s="21">
        <f>CF185*VLOOKUP(BB$6,'Greenhouse Gas Costs Avoided'!$A$2:$I$32,9,FALSE)</f>
        <v>5.935130766850258</v>
      </c>
      <c r="DK185" s="21">
        <f>CG185*VLOOKUP(BC$6,'Greenhouse Gas Costs Avoided'!$A$2:$I$32,9,FALSE)</f>
        <v>6.1052609366481567</v>
      </c>
      <c r="DL185" s="21">
        <f>CH185*VLOOKUP(BD$6,'Greenhouse Gas Costs Avoided'!$A$2:$I$32,9,FALSE)</f>
        <v>6.2788338222861402</v>
      </c>
      <c r="DM185" s="21">
        <f>CI185*VLOOKUP(BE$6,'Greenhouse Gas Costs Avoided'!$A$2:$I$32,9,FALSE)</f>
        <v>6.4570478846612929</v>
      </c>
      <c r="DN185" s="21">
        <f>CJ185*VLOOKUP(BF$6,'Greenhouse Gas Costs Avoided'!$A$2:$I$32,9,FALSE)</f>
        <v>6.6405150868084322</v>
      </c>
      <c r="DO185" s="21">
        <f>CK185*VLOOKUP(BG$6,'Greenhouse Gas Costs Avoided'!$A$2:$I$32,9,FALSE)</f>
        <v>6.8289022097138705</v>
      </c>
      <c r="DP185" s="21">
        <f>CL185*VLOOKUP(BH$6,'Greenhouse Gas Costs Avoided'!$A$2:$I$32,9,FALSE)</f>
        <v>7.0221809990540507</v>
      </c>
      <c r="DQ185" s="21">
        <f>CM185*VLOOKUP(BI$6,'Greenhouse Gas Costs Avoided'!$A$2:$I$32,9,FALSE)</f>
        <v>7.2198931009350886</v>
      </c>
      <c r="DR185" s="21">
        <f>CN185*VLOOKUP(BJ$6,'Greenhouse Gas Costs Avoided'!$A$2:$I$32,9,FALSE)</f>
        <v>7.4222972772007143</v>
      </c>
      <c r="DS185" s="164">
        <f>CO185*VLOOKUP(BK$6,'Greenhouse Gas Costs Avoided'!$A$2:$I$32,9,FALSE)</f>
        <v>7.6285297110405814</v>
      </c>
    </row>
    <row r="186" spans="1:123" x14ac:dyDescent="0.35">
      <c r="A186" s="174">
        <v>180</v>
      </c>
      <c r="B186" s="12">
        <v>3</v>
      </c>
      <c r="C186" s="175">
        <v>2023</v>
      </c>
      <c r="E186" s="20">
        <v>0</v>
      </c>
      <c r="F186" s="21">
        <v>82.346532180449415</v>
      </c>
      <c r="G186" s="21">
        <v>84.002844861871253</v>
      </c>
      <c r="H186" s="21">
        <v>85.659157543293105</v>
      </c>
      <c r="I186" s="21">
        <v>86.918851036576825</v>
      </c>
      <c r="J186" s="21">
        <v>88.178544529860531</v>
      </c>
      <c r="K186" s="21">
        <v>89.438238023144251</v>
      </c>
      <c r="L186" s="21">
        <v>90.697931516427971</v>
      </c>
      <c r="M186" s="21">
        <v>91.95762500971172</v>
      </c>
      <c r="N186" s="21">
        <v>93.21731850299544</v>
      </c>
      <c r="O186" s="21">
        <v>94.47701199627916</v>
      </c>
      <c r="P186" s="21">
        <v>95.73670548956288</v>
      </c>
      <c r="Q186" s="21">
        <v>96.996398982846586</v>
      </c>
      <c r="R186" s="21">
        <v>101.49317720655506</v>
      </c>
      <c r="S186" s="21">
        <v>104.21949379267882</v>
      </c>
      <c r="T186" s="21">
        <v>107.03810370059369</v>
      </c>
      <c r="U186" s="21">
        <v>109.92690053835344</v>
      </c>
      <c r="V186" s="21">
        <v>112.89757853003228</v>
      </c>
      <c r="W186" s="21">
        <v>115.91943874780665</v>
      </c>
      <c r="X186" s="21">
        <v>119.06733931122673</v>
      </c>
      <c r="Y186" s="21">
        <v>122.25496395468721</v>
      </c>
      <c r="Z186" s="21">
        <v>125.4992630232488</v>
      </c>
      <c r="AA186" s="21">
        <v>128.82380079097237</v>
      </c>
      <c r="AB186" s="21">
        <v>132.24028719953677</v>
      </c>
      <c r="AC186" s="21">
        <v>135.74155640209787</v>
      </c>
      <c r="AD186" s="21">
        <v>139.32654413598658</v>
      </c>
      <c r="AE186" s="21">
        <v>142.9856742986068</v>
      </c>
      <c r="AF186" s="21">
        <v>146.72361540812219</v>
      </c>
      <c r="AG186" s="22">
        <v>150.52284977717397</v>
      </c>
      <c r="AI186" s="20">
        <v>0</v>
      </c>
      <c r="AJ186" s="21">
        <v>5.2166744805659615</v>
      </c>
      <c r="AK186" s="21">
        <v>5.3216023247413169</v>
      </c>
      <c r="AL186" s="21">
        <v>5.4265301689166732</v>
      </c>
      <c r="AM186" s="21">
        <v>5.5063320831654474</v>
      </c>
      <c r="AN186" s="21">
        <v>5.5861339974142208</v>
      </c>
      <c r="AO186" s="21">
        <v>5.665935911662995</v>
      </c>
      <c r="AP186" s="21">
        <v>5.7457378259117702</v>
      </c>
      <c r="AQ186" s="21">
        <v>5.8255397401605462</v>
      </c>
      <c r="AR186" s="21">
        <v>5.9053416544093205</v>
      </c>
      <c r="AS186" s="21">
        <v>5.9851435686580947</v>
      </c>
      <c r="AT186" s="21">
        <v>6.0649454829068699</v>
      </c>
      <c r="AU186" s="21">
        <v>6.1447473971556432</v>
      </c>
      <c r="AV186" s="21">
        <v>6.4296194808152167</v>
      </c>
      <c r="AW186" s="21">
        <v>6.6023323538917609</v>
      </c>
      <c r="AX186" s="21">
        <v>6.7808920331878957</v>
      </c>
      <c r="AY186" s="21">
        <v>6.9638980729572149</v>
      </c>
      <c r="AZ186" s="21">
        <v>7.1520913053717949</v>
      </c>
      <c r="BA186" s="21">
        <v>7.3435269452765404</v>
      </c>
      <c r="BB186" s="21">
        <v>7.5429472742415475</v>
      </c>
      <c r="BC186" s="21">
        <v>7.744884134129272</v>
      </c>
      <c r="BD186" s="21">
        <v>7.950411333759269</v>
      </c>
      <c r="BE186" s="21">
        <v>8.161021676093501</v>
      </c>
      <c r="BF186" s="21">
        <v>8.3774569890184303</v>
      </c>
      <c r="BG186" s="21">
        <v>8.5992633142510115</v>
      </c>
      <c r="BH186" s="21">
        <v>8.8263732304711304</v>
      </c>
      <c r="BI186" s="21">
        <v>9.05818008905967</v>
      </c>
      <c r="BJ186" s="21">
        <v>9.2949796418706736</v>
      </c>
      <c r="BK186" s="22">
        <v>9.5356621388007277</v>
      </c>
      <c r="BM186" s="163">
        <f>VLOOKUP(BM$6,'MonteCarlo Policy Paths'!$N$2:$S$31,$B186+1,FALSE)</f>
        <v>24.400896901266854</v>
      </c>
      <c r="BN186" s="21">
        <f>VLOOKUP(BN$6,'MonteCarlo Policy Paths'!$N$2:$S$31,$B186+1,FALSE)</f>
        <v>27.277092285564247</v>
      </c>
      <c r="BO186" s="21">
        <f>VLOOKUP(BO$6,'MonteCarlo Policy Paths'!$N$2:$S$31,$B186+1,FALSE)</f>
        <v>30.488398193607274</v>
      </c>
      <c r="BP186" s="21">
        <f>VLOOKUP(BP$6,'MonteCarlo Policy Paths'!$N$2:$S$31,$B186+1,FALSE)</f>
        <v>34.070901710124843</v>
      </c>
      <c r="BQ186" s="21">
        <f>VLOOKUP(BQ$6,'MonteCarlo Policy Paths'!$N$2:$S$31,$B186+1,FALSE)</f>
        <v>38.049962908416198</v>
      </c>
      <c r="BR186" s="21">
        <f>VLOOKUP(BR$6,'MonteCarlo Policy Paths'!$N$2:$S$31,$B186+1,FALSE)</f>
        <v>42.441930627628253</v>
      </c>
      <c r="BS186" s="21">
        <f>VLOOKUP(BS$6,'MonteCarlo Policy Paths'!$N$2:$S$31,$B186+1,FALSE)</f>
        <v>47.302864628556662</v>
      </c>
      <c r="BT186" s="21">
        <f>VLOOKUP(BT$6,'MonteCarlo Policy Paths'!$N$2:$S$31,$B186+1,FALSE)</f>
        <v>52.715092471952183</v>
      </c>
      <c r="BU186" s="21">
        <f>VLOOKUP(BU$6,'MonteCarlo Policy Paths'!$N$2:$S$31,$B186+1,FALSE)</f>
        <v>58.737483764437521</v>
      </c>
      <c r="BV186" s="21">
        <f>VLOOKUP(BV$6,'MonteCarlo Policy Paths'!$N$2:$S$31,$B186+1,FALSE)</f>
        <v>65.512636340122413</v>
      </c>
      <c r="BW186" s="21">
        <f>VLOOKUP(BW$6,'MonteCarlo Policy Paths'!$N$2:$S$31,$B186+1,FALSE)</f>
        <v>73.079994851258945</v>
      </c>
      <c r="BX186" s="21">
        <f>VLOOKUP(BX$6,'MonteCarlo Policy Paths'!$N$2:$S$31,$B186+1,FALSE)</f>
        <v>81.527096411801594</v>
      </c>
      <c r="BY186" s="21">
        <f>VLOOKUP(BY$6,'MonteCarlo Policy Paths'!$N$2:$S$31,$B186+1,FALSE)</f>
        <v>90.963600198236662</v>
      </c>
      <c r="BZ186" s="21">
        <f>VLOOKUP(BZ$6,'MonteCarlo Policy Paths'!$N$2:$S$31,$B186+1,FALSE)</f>
        <v>101.49317720655506</v>
      </c>
      <c r="CA186" s="21">
        <f>VLOOKUP(CA$6,'MonteCarlo Policy Paths'!$N$2:$S$31,$B186+1,FALSE)</f>
        <v>104.21949379267882</v>
      </c>
      <c r="CB186" s="21">
        <f>VLOOKUP(CB$6,'MonteCarlo Policy Paths'!$N$2:$S$31,$B186+1,FALSE)</f>
        <v>107.03810370059369</v>
      </c>
      <c r="CC186" s="21">
        <f>VLOOKUP(CC$6,'MonteCarlo Policy Paths'!$N$2:$S$31,$B186+1,FALSE)</f>
        <v>109.92690053835344</v>
      </c>
      <c r="CD186" s="21">
        <f>VLOOKUP(CD$6,'MonteCarlo Policy Paths'!$N$2:$S$31,$B186+1,FALSE)</f>
        <v>112.89757853003228</v>
      </c>
      <c r="CE186" s="21">
        <f>VLOOKUP(CE$6,'MonteCarlo Policy Paths'!$N$2:$S$31,$B186+1,FALSE)</f>
        <v>115.91943874780665</v>
      </c>
      <c r="CF186" s="21">
        <f>VLOOKUP(CF$6,'MonteCarlo Policy Paths'!$N$2:$S$31,$B186+1,FALSE)</f>
        <v>119.06733931122673</v>
      </c>
      <c r="CG186" s="21">
        <f>VLOOKUP(CG$6,'MonteCarlo Policy Paths'!$N$2:$S$31,$B186+1,FALSE)</f>
        <v>122.25496395468721</v>
      </c>
      <c r="CH186" s="21">
        <f>VLOOKUP(CH$6,'MonteCarlo Policy Paths'!$N$2:$S$31,$B186+1,FALSE)</f>
        <v>125.4992630232488</v>
      </c>
      <c r="CI186" s="21">
        <f>VLOOKUP(CI$6,'MonteCarlo Policy Paths'!$N$2:$S$31,$B186+1,FALSE)</f>
        <v>128.82380079097237</v>
      </c>
      <c r="CJ186" s="21">
        <f>VLOOKUP(CJ$6,'MonteCarlo Policy Paths'!$N$2:$S$31,$B186+1,FALSE)</f>
        <v>132.24028719953677</v>
      </c>
      <c r="CK186" s="21">
        <f>VLOOKUP(CK$6,'MonteCarlo Policy Paths'!$N$2:$S$31,$B186+1,FALSE)</f>
        <v>135.74155640209787</v>
      </c>
      <c r="CL186" s="21">
        <f>VLOOKUP(CL$6,'MonteCarlo Policy Paths'!$N$2:$S$31,$B186+1,FALSE)</f>
        <v>139.32654413598658</v>
      </c>
      <c r="CM186" s="21">
        <f>VLOOKUP(CM$6,'MonteCarlo Policy Paths'!$N$2:$S$31,$B186+1,FALSE)</f>
        <v>142.9856742986068</v>
      </c>
      <c r="CN186" s="21">
        <f>VLOOKUP(CN$6,'MonteCarlo Policy Paths'!$N$2:$S$31,$B186+1,FALSE)</f>
        <v>146.72361540812219</v>
      </c>
      <c r="CO186" s="164">
        <f>VLOOKUP(CO$6,'MonteCarlo Policy Paths'!$N$2:$S$31,$B186+1,FALSE)</f>
        <v>150.52284977717397</v>
      </c>
      <c r="CQ186" s="163">
        <f>BM186*VLOOKUP(AI$6,'Greenhouse Gas Costs Avoided'!$A$2:$I$32,9,FALSE)</f>
        <v>1.5458032390340439</v>
      </c>
      <c r="CR186" s="21">
        <f>BN186*VLOOKUP(AJ$6,'Greenhouse Gas Costs Avoided'!$A$2:$I$32,9,FALSE)</f>
        <v>1.7280109734108424</v>
      </c>
      <c r="CS186" s="21">
        <f>BO186*VLOOKUP(AK$6,'Greenhouse Gas Costs Avoided'!$A$2:$I$32,9,FALSE)</f>
        <v>1.9314480476408618</v>
      </c>
      <c r="CT186" s="21">
        <f>BP186*VLOOKUP(AL$6,'Greenhouse Gas Costs Avoided'!$A$2:$I$32,9,FALSE)</f>
        <v>2.1584005880368746</v>
      </c>
      <c r="CU186" s="21">
        <f>BQ186*VLOOKUP(AM$6,'Greenhouse Gas Costs Avoided'!$A$2:$I$32,9,FALSE)</f>
        <v>2.4104751619151044</v>
      </c>
      <c r="CV186" s="21">
        <f>BR186*VLOOKUP(AN$6,'Greenhouse Gas Costs Avoided'!$A$2:$I$32,9,FALSE)</f>
        <v>2.6887074725371978</v>
      </c>
      <c r="CW186" s="21">
        <f>BS186*VLOOKUP(AO$6,'Greenhouse Gas Costs Avoided'!$A$2:$I$32,9,FALSE)</f>
        <v>2.996648920499946</v>
      </c>
      <c r="CX186" s="21">
        <f>BT186*VLOOKUP(AP$6,'Greenhouse Gas Costs Avoided'!$A$2:$I$32,9,FALSE)</f>
        <v>3.339514978438852</v>
      </c>
      <c r="CY186" s="21">
        <f>BU186*VLOOKUP(AQ$6,'Greenhouse Gas Costs Avoided'!$A$2:$I$32,9,FALSE)</f>
        <v>3.7210350514231747</v>
      </c>
      <c r="CZ186" s="21">
        <f>BV186*VLOOKUP(AR$6,'Greenhouse Gas Costs Avoided'!$A$2:$I$32,9,FALSE)</f>
        <v>4.1502427497639598</v>
      </c>
      <c r="DA186" s="21">
        <f>BW186*VLOOKUP(AS$6,'Greenhouse Gas Costs Avoided'!$A$2:$I$32,9,FALSE)</f>
        <v>4.6296369025600148</v>
      </c>
      <c r="DB186" s="21">
        <f>BX186*VLOOKUP(AT$6,'Greenhouse Gas Costs Avoided'!$A$2:$I$32,9,FALSE)</f>
        <v>5.1647630090130283</v>
      </c>
      <c r="DC186" s="21">
        <f>BY186*VLOOKUP(AU$6,'Greenhouse Gas Costs Avoided'!$A$2:$I$32,9,FALSE)</f>
        <v>5.7625680068068199</v>
      </c>
      <c r="DD186" s="21">
        <f>BZ186*VLOOKUP(AV$6,'Greenhouse Gas Costs Avoided'!$A$2:$I$32,9,FALSE)</f>
        <v>6.4296194808152167</v>
      </c>
      <c r="DE186" s="21">
        <f>CA186*VLOOKUP(AW$6,'Greenhouse Gas Costs Avoided'!$A$2:$I$32,9,FALSE)</f>
        <v>6.6023323538917609</v>
      </c>
      <c r="DF186" s="21">
        <f>CB186*VLOOKUP(AX$6,'Greenhouse Gas Costs Avoided'!$A$2:$I$32,9,FALSE)</f>
        <v>6.7808920331878957</v>
      </c>
      <c r="DG186" s="21">
        <f>CC186*VLOOKUP(AY$6,'Greenhouse Gas Costs Avoided'!$A$2:$I$32,9,FALSE)</f>
        <v>6.9638980729572149</v>
      </c>
      <c r="DH186" s="21">
        <f>CD186*VLOOKUP(AZ$6,'Greenhouse Gas Costs Avoided'!$A$2:$I$32,9,FALSE)</f>
        <v>7.1520913053717949</v>
      </c>
      <c r="DI186" s="21">
        <f>CE186*VLOOKUP(BA$6,'Greenhouse Gas Costs Avoided'!$A$2:$I$32,9,FALSE)</f>
        <v>7.3435269452765404</v>
      </c>
      <c r="DJ186" s="21">
        <f>CF186*VLOOKUP(BB$6,'Greenhouse Gas Costs Avoided'!$A$2:$I$32,9,FALSE)</f>
        <v>7.5429472742415475</v>
      </c>
      <c r="DK186" s="21">
        <f>CG186*VLOOKUP(BC$6,'Greenhouse Gas Costs Avoided'!$A$2:$I$32,9,FALSE)</f>
        <v>7.744884134129272</v>
      </c>
      <c r="DL186" s="21">
        <f>CH186*VLOOKUP(BD$6,'Greenhouse Gas Costs Avoided'!$A$2:$I$32,9,FALSE)</f>
        <v>7.950411333759269</v>
      </c>
      <c r="DM186" s="21">
        <f>CI186*VLOOKUP(BE$6,'Greenhouse Gas Costs Avoided'!$A$2:$I$32,9,FALSE)</f>
        <v>8.161021676093501</v>
      </c>
      <c r="DN186" s="21">
        <f>CJ186*VLOOKUP(BF$6,'Greenhouse Gas Costs Avoided'!$A$2:$I$32,9,FALSE)</f>
        <v>8.3774569890184303</v>
      </c>
      <c r="DO186" s="21">
        <f>CK186*VLOOKUP(BG$6,'Greenhouse Gas Costs Avoided'!$A$2:$I$32,9,FALSE)</f>
        <v>8.5992633142510115</v>
      </c>
      <c r="DP186" s="21">
        <f>CL186*VLOOKUP(BH$6,'Greenhouse Gas Costs Avoided'!$A$2:$I$32,9,FALSE)</f>
        <v>8.8263732304711304</v>
      </c>
      <c r="DQ186" s="21">
        <f>CM186*VLOOKUP(BI$6,'Greenhouse Gas Costs Avoided'!$A$2:$I$32,9,FALSE)</f>
        <v>9.05818008905967</v>
      </c>
      <c r="DR186" s="21">
        <f>CN186*VLOOKUP(BJ$6,'Greenhouse Gas Costs Avoided'!$A$2:$I$32,9,FALSE)</f>
        <v>9.2949796418706736</v>
      </c>
      <c r="DS186" s="164">
        <f>CO186*VLOOKUP(BK$6,'Greenhouse Gas Costs Avoided'!$A$2:$I$32,9,FALSE)</f>
        <v>9.5356621388007277</v>
      </c>
    </row>
    <row r="187" spans="1:123" x14ac:dyDescent="0.35">
      <c r="A187" s="174">
        <v>181</v>
      </c>
      <c r="B187" s="12">
        <v>5</v>
      </c>
      <c r="C187" s="175">
        <v>2023</v>
      </c>
      <c r="E187" s="20">
        <v>0</v>
      </c>
      <c r="F187" s="21">
        <v>82.346532180449415</v>
      </c>
      <c r="G187" s="21">
        <v>84.002844861871253</v>
      </c>
      <c r="H187" s="21">
        <v>85.659157543293105</v>
      </c>
      <c r="I187" s="21">
        <v>86.918851036576825</v>
      </c>
      <c r="J187" s="21">
        <v>88.178544529860531</v>
      </c>
      <c r="K187" s="21">
        <v>89.438238023144251</v>
      </c>
      <c r="L187" s="21">
        <v>90.697931516427971</v>
      </c>
      <c r="M187" s="21">
        <v>91.95762500971172</v>
      </c>
      <c r="N187" s="21">
        <v>93.21731850299544</v>
      </c>
      <c r="O187" s="21">
        <v>94.47701199627916</v>
      </c>
      <c r="P187" s="21">
        <v>95.73670548956288</v>
      </c>
      <c r="Q187" s="21">
        <v>96.996398982846586</v>
      </c>
      <c r="R187" s="21">
        <v>99.874634841342697</v>
      </c>
      <c r="S187" s="21">
        <v>101.93553668931256</v>
      </c>
      <c r="T187" s="21">
        <v>104.04258519817796</v>
      </c>
      <c r="U187" s="21">
        <v>106.18472717196582</v>
      </c>
      <c r="V187" s="21">
        <v>108.36780972271322</v>
      </c>
      <c r="W187" s="21">
        <v>110.57648338650839</v>
      </c>
      <c r="X187" s="21">
        <v>112.7694544213079</v>
      </c>
      <c r="Y187" s="21">
        <v>114.98228749612761</v>
      </c>
      <c r="Z187" s="21">
        <v>117.22345778349788</v>
      </c>
      <c r="AA187" s="21">
        <v>119.50474742044912</v>
      </c>
      <c r="AB187" s="21">
        <v>121.83201137782079</v>
      </c>
      <c r="AC187" s="21">
        <v>124.30483685770574</v>
      </c>
      <c r="AD187" s="21">
        <v>126.81952160325447</v>
      </c>
      <c r="AE187" s="21">
        <v>129.37127756316897</v>
      </c>
      <c r="AF187" s="21">
        <v>131.96243899653103</v>
      </c>
      <c r="AG187" s="22">
        <v>135.47056479945655</v>
      </c>
      <c r="AI187" s="20">
        <v>0</v>
      </c>
      <c r="AJ187" s="21">
        <v>5.2166744805659615</v>
      </c>
      <c r="AK187" s="21">
        <v>5.3216023247413169</v>
      </c>
      <c r="AL187" s="21">
        <v>5.4265301689166732</v>
      </c>
      <c r="AM187" s="21">
        <v>5.5063320831654474</v>
      </c>
      <c r="AN187" s="21">
        <v>5.5861339974142208</v>
      </c>
      <c r="AO187" s="21">
        <v>5.665935911662995</v>
      </c>
      <c r="AP187" s="21">
        <v>5.7457378259117702</v>
      </c>
      <c r="AQ187" s="21">
        <v>5.8255397401605462</v>
      </c>
      <c r="AR187" s="21">
        <v>5.9053416544093205</v>
      </c>
      <c r="AS187" s="21">
        <v>5.9851435686580947</v>
      </c>
      <c r="AT187" s="21">
        <v>6.0649454829068699</v>
      </c>
      <c r="AU187" s="21">
        <v>6.1447473971556432</v>
      </c>
      <c r="AV187" s="21">
        <v>6.327084396109818</v>
      </c>
      <c r="AW187" s="21">
        <v>6.4576430704410743</v>
      </c>
      <c r="AX187" s="21">
        <v>6.5911251478821242</v>
      </c>
      <c r="AY187" s="21">
        <v>6.7268304055597685</v>
      </c>
      <c r="AZ187" s="21">
        <v>6.8651292595600424</v>
      </c>
      <c r="BA187" s="21">
        <v>7.0050493173053994</v>
      </c>
      <c r="BB187" s="21">
        <v>7.1439746093722221</v>
      </c>
      <c r="BC187" s="21">
        <v>7.2841581669004034</v>
      </c>
      <c r="BD187" s="21">
        <v>7.426136894299721</v>
      </c>
      <c r="BE187" s="21">
        <v>7.5706571930511553</v>
      </c>
      <c r="BF187" s="21">
        <v>7.7180899770979394</v>
      </c>
      <c r="BG187" s="21">
        <v>7.8747441218959366</v>
      </c>
      <c r="BH187" s="21">
        <v>8.0340500621877027</v>
      </c>
      <c r="BI187" s="21">
        <v>8.1957044736636782</v>
      </c>
      <c r="BJ187" s="21">
        <v>8.3598552322508848</v>
      </c>
      <c r="BK187" s="22">
        <v>8.5820959249206545</v>
      </c>
      <c r="BM187" s="163">
        <f>VLOOKUP(BM$6,'MonteCarlo Policy Paths'!$N$2:$S$31,$B187+1,FALSE)</f>
        <v>24.184299884200797</v>
      </c>
      <c r="BN187" s="21">
        <f>VLOOKUP(BN$6,'MonteCarlo Policy Paths'!$N$2:$S$31,$B187+1,FALSE)</f>
        <v>26.797135120393484</v>
      </c>
      <c r="BO187" s="21">
        <f>VLOOKUP(BO$6,'MonteCarlo Policy Paths'!$N$2:$S$31,$B187+1,FALSE)</f>
        <v>29.690826715826198</v>
      </c>
      <c r="BP187" s="21">
        <f>VLOOKUP(BP$6,'MonteCarlo Policy Paths'!$N$2:$S$31,$B187+1,FALSE)</f>
        <v>32.893001978364566</v>
      </c>
      <c r="BQ187" s="21">
        <f>VLOOKUP(BQ$6,'MonteCarlo Policy Paths'!$N$2:$S$31,$B187+1,FALSE)</f>
        <v>36.420098382625895</v>
      </c>
      <c r="BR187" s="21">
        <f>VLOOKUP(BR$6,'MonteCarlo Policy Paths'!$N$2:$S$31,$B187+1,FALSE)</f>
        <v>40.279471956541457</v>
      </c>
      <c r="BS187" s="21">
        <f>VLOOKUP(BS$6,'MonteCarlo Policy Paths'!$N$2:$S$31,$B187+1,FALSE)</f>
        <v>44.515635375675203</v>
      </c>
      <c r="BT187" s="21">
        <f>VLOOKUP(BT$6,'MonteCarlo Policy Paths'!$N$2:$S$31,$B187+1,FALSE)</f>
        <v>49.196171227791872</v>
      </c>
      <c r="BU187" s="21">
        <f>VLOOKUP(BU$6,'MonteCarlo Policy Paths'!$N$2:$S$31,$B187+1,FALSE)</f>
        <v>54.364766335209197</v>
      </c>
      <c r="BV187" s="21">
        <f>VLOOKUP(BV$6,'MonteCarlo Policy Paths'!$N$2:$S$31,$B187+1,FALSE)</f>
        <v>60.140596575631633</v>
      </c>
      <c r="BW187" s="21">
        <f>VLOOKUP(BW$6,'MonteCarlo Policy Paths'!$N$2:$S$31,$B187+1,FALSE)</f>
        <v>66.545116533046993</v>
      </c>
      <c r="BX187" s="21">
        <f>VLOOKUP(BX$6,'MonteCarlo Policy Paths'!$N$2:$S$31,$B187+1,FALSE)</f>
        <v>73.642612105771832</v>
      </c>
      <c r="BY187" s="21">
        <f>VLOOKUP(BY$6,'MonteCarlo Policy Paths'!$N$2:$S$31,$B187+1,FALSE)</f>
        <v>81.515240678665066</v>
      </c>
      <c r="BZ187" s="21">
        <f>VLOOKUP(BZ$6,'MonteCarlo Policy Paths'!$N$2:$S$31,$B187+1,FALSE)</f>
        <v>90.237354922369406</v>
      </c>
      <c r="CA187" s="21">
        <f>VLOOKUP(CA$6,'MonteCarlo Policy Paths'!$N$2:$S$31,$B187+1,FALSE)</f>
        <v>92.736092415362535</v>
      </c>
      <c r="CB187" s="21">
        <f>VLOOKUP(CB$6,'MonteCarlo Policy Paths'!$N$2:$S$31,$B187+1,FALSE)</f>
        <v>95.321073906264047</v>
      </c>
      <c r="CC187" s="21">
        <f>VLOOKUP(CC$6,'MonteCarlo Policy Paths'!$N$2:$S$31,$B187+1,FALSE)</f>
        <v>97.972807459231774</v>
      </c>
      <c r="CD187" s="21">
        <f>VLOOKUP(CD$6,'MonteCarlo Policy Paths'!$N$2:$S$31,$B187+1,FALSE)</f>
        <v>100.70188743091984</v>
      </c>
      <c r="CE187" s="21">
        <f>VLOOKUP(CE$6,'MonteCarlo Policy Paths'!$N$2:$S$31,$B187+1,FALSE)</f>
        <v>103.48109827693068</v>
      </c>
      <c r="CF187" s="21">
        <f>VLOOKUP(CF$6,'MonteCarlo Policy Paths'!$N$2:$S$31,$B187+1,FALSE)</f>
        <v>106.37744326160868</v>
      </c>
      <c r="CG187" s="21">
        <f>VLOOKUP(CG$6,'MonteCarlo Policy Paths'!$N$2:$S$31,$B187+1,FALSE)</f>
        <v>109.31402956265458</v>
      </c>
      <c r="CH187" s="21">
        <f>VLOOKUP(CH$6,'MonteCarlo Policy Paths'!$N$2:$S$31,$B187+1,FALSE)</f>
        <v>112.30612514839871</v>
      </c>
      <c r="CI187" s="21">
        <f>VLOOKUP(CI$6,'MonteCarlo Policy Paths'!$N$2:$S$31,$B187+1,FALSE)</f>
        <v>115.37497116076017</v>
      </c>
      <c r="CJ187" s="21">
        <f>VLOOKUP(CJ$6,'MonteCarlo Policy Paths'!$N$2:$S$31,$B187+1,FALSE)</f>
        <v>118.53125256657755</v>
      </c>
      <c r="CK187" s="21">
        <f>VLOOKUP(CK$6,'MonteCarlo Policy Paths'!$N$2:$S$31,$B187+1,FALSE)</f>
        <v>121.76875646902944</v>
      </c>
      <c r="CL187" s="21">
        <f>VLOOKUP(CL$6,'MonteCarlo Policy Paths'!$N$2:$S$31,$B187+1,FALSE)</f>
        <v>125.08672773594304</v>
      </c>
      <c r="CM187" s="21">
        <f>VLOOKUP(CM$6,'MonteCarlo Policy Paths'!$N$2:$S$31,$B187+1,FALSE)</f>
        <v>128.47676069968128</v>
      </c>
      <c r="CN187" s="21">
        <f>VLOOKUP(CN$6,'MonteCarlo Policy Paths'!$N$2:$S$31,$B187+1,FALSE)</f>
        <v>131.94323193005201</v>
      </c>
      <c r="CO187" s="164">
        <f>VLOOKUP(CO$6,'MonteCarlo Policy Paths'!$N$2:$S$31,$B187+1,FALSE)</f>
        <v>135.47056479945655</v>
      </c>
      <c r="CQ187" s="163">
        <f>BM187*VLOOKUP(AI$6,'Greenhouse Gas Costs Avoided'!$A$2:$I$32,9,FALSE)</f>
        <v>1.5320817610121258</v>
      </c>
      <c r="CR187" s="21">
        <f>BN187*VLOOKUP(AJ$6,'Greenhouse Gas Costs Avoided'!$A$2:$I$32,9,FALSE)</f>
        <v>1.6976055607114411</v>
      </c>
      <c r="CS187" s="21">
        <f>BO187*VLOOKUP(AK$6,'Greenhouse Gas Costs Avoided'!$A$2:$I$32,9,FALSE)</f>
        <v>1.8809216846672472</v>
      </c>
      <c r="CT187" s="21">
        <f>BP187*VLOOKUP(AL$6,'Greenhouse Gas Costs Avoided'!$A$2:$I$32,9,FALSE)</f>
        <v>2.0837803301021003</v>
      </c>
      <c r="CU187" s="21">
        <f>BQ187*VLOOKUP(AM$6,'Greenhouse Gas Costs Avoided'!$A$2:$I$32,9,FALSE)</f>
        <v>2.3072228153580183</v>
      </c>
      <c r="CV187" s="21">
        <f>BR187*VLOOKUP(AN$6,'Greenhouse Gas Costs Avoided'!$A$2:$I$32,9,FALSE)</f>
        <v>2.5517151467399573</v>
      </c>
      <c r="CW187" s="21">
        <f>BS187*VLOOKUP(AO$6,'Greenhouse Gas Costs Avoided'!$A$2:$I$32,9,FALSE)</f>
        <v>2.8200772139570236</v>
      </c>
      <c r="CX187" s="21">
        <f>BT187*VLOOKUP(AP$6,'Greenhouse Gas Costs Avoided'!$A$2:$I$32,9,FALSE)</f>
        <v>3.1165903917263735</v>
      </c>
      <c r="CY187" s="21">
        <f>BU187*VLOOKUP(AQ$6,'Greenhouse Gas Costs Avoided'!$A$2:$I$32,9,FALSE)</f>
        <v>3.444022251736667</v>
      </c>
      <c r="CZ187" s="21">
        <f>BV187*VLOOKUP(AR$6,'Greenhouse Gas Costs Avoided'!$A$2:$I$32,9,FALSE)</f>
        <v>3.8099226171979153</v>
      </c>
      <c r="DA187" s="21">
        <f>BW187*VLOOKUP(AS$6,'Greenhouse Gas Costs Avoided'!$A$2:$I$32,9,FALSE)</f>
        <v>4.2156506416508543</v>
      </c>
      <c r="DB187" s="21">
        <f>BX187*VLOOKUP(AT$6,'Greenhouse Gas Costs Avoided'!$A$2:$I$32,9,FALSE)</f>
        <v>4.6652788536686769</v>
      </c>
      <c r="DC187" s="21">
        <f>BY187*VLOOKUP(AU$6,'Greenhouse Gas Costs Avoided'!$A$2:$I$32,9,FALSE)</f>
        <v>5.1640119451993618</v>
      </c>
      <c r="DD187" s="21">
        <f>BZ187*VLOOKUP(AV$6,'Greenhouse Gas Costs Avoided'!$A$2:$I$32,9,FALSE)</f>
        <v>5.7165601774917221</v>
      </c>
      <c r="DE187" s="21">
        <f>CA187*VLOOKUP(AW$6,'Greenhouse Gas Costs Avoided'!$A$2:$I$32,9,FALSE)</f>
        <v>5.8748558551380645</v>
      </c>
      <c r="DF187" s="21">
        <f>CB187*VLOOKUP(AX$6,'Greenhouse Gas Costs Avoided'!$A$2:$I$32,9,FALSE)</f>
        <v>6.0386151127443357</v>
      </c>
      <c r="DG187" s="21">
        <f>CC187*VLOOKUP(AY$6,'Greenhouse Gas Costs Avoided'!$A$2:$I$32,9,FALSE)</f>
        <v>6.2066031310462346</v>
      </c>
      <c r="DH187" s="21">
        <f>CD187*VLOOKUP(AZ$6,'Greenhouse Gas Costs Avoided'!$A$2:$I$32,9,FALSE)</f>
        <v>6.3794910653253769</v>
      </c>
      <c r="DI187" s="21">
        <f>CE187*VLOOKUP(BA$6,'Greenhouse Gas Costs Avoided'!$A$2:$I$32,9,FALSE)</f>
        <v>6.5555548036832505</v>
      </c>
      <c r="DJ187" s="21">
        <f>CF187*VLOOKUP(BB$6,'Greenhouse Gas Costs Avoided'!$A$2:$I$32,9,FALSE)</f>
        <v>6.7390390205459019</v>
      </c>
      <c r="DK187" s="21">
        <f>CG187*VLOOKUP(BC$6,'Greenhouse Gas Costs Avoided'!$A$2:$I$32,9,FALSE)</f>
        <v>6.9250725353887148</v>
      </c>
      <c r="DL187" s="21">
        <f>CH187*VLOOKUP(BD$6,'Greenhouse Gas Costs Avoided'!$A$2:$I$32,9,FALSE)</f>
        <v>7.114622578022705</v>
      </c>
      <c r="DM187" s="21">
        <f>CI187*VLOOKUP(BE$6,'Greenhouse Gas Costs Avoided'!$A$2:$I$32,9,FALSE)</f>
        <v>7.309034780377397</v>
      </c>
      <c r="DN187" s="21">
        <f>CJ187*VLOOKUP(BF$6,'Greenhouse Gas Costs Avoided'!$A$2:$I$32,9,FALSE)</f>
        <v>7.5089860379134308</v>
      </c>
      <c r="DO187" s="21">
        <f>CK187*VLOOKUP(BG$6,'Greenhouse Gas Costs Avoided'!$A$2:$I$32,9,FALSE)</f>
        <v>7.714082761982441</v>
      </c>
      <c r="DP187" s="21">
        <f>CL187*VLOOKUP(BH$6,'Greenhouse Gas Costs Avoided'!$A$2:$I$32,9,FALSE)</f>
        <v>7.9242771147625906</v>
      </c>
      <c r="DQ187" s="21">
        <f>CM187*VLOOKUP(BI$6,'Greenhouse Gas Costs Avoided'!$A$2:$I$32,9,FALSE)</f>
        <v>8.1390365949973802</v>
      </c>
      <c r="DR187" s="21">
        <f>CN187*VLOOKUP(BJ$6,'Greenhouse Gas Costs Avoided'!$A$2:$I$32,9,FALSE)</f>
        <v>8.358638459535694</v>
      </c>
      <c r="DS187" s="164">
        <f>CO187*VLOOKUP(BK$6,'Greenhouse Gas Costs Avoided'!$A$2:$I$32,9,FALSE)</f>
        <v>8.5820959249206545</v>
      </c>
    </row>
    <row r="188" spans="1:123" x14ac:dyDescent="0.35">
      <c r="A188" s="174">
        <v>182</v>
      </c>
      <c r="B188" s="12">
        <v>1</v>
      </c>
      <c r="C188" s="175">
        <v>2023</v>
      </c>
      <c r="E188" s="20">
        <v>0</v>
      </c>
      <c r="F188" s="21">
        <v>82.346532180449415</v>
      </c>
      <c r="G188" s="21">
        <v>84.002844861871253</v>
      </c>
      <c r="H188" s="21">
        <v>85.659157543293105</v>
      </c>
      <c r="I188" s="21">
        <v>86.918851036576825</v>
      </c>
      <c r="J188" s="21">
        <v>88.178544529860531</v>
      </c>
      <c r="K188" s="21">
        <v>89.438238023144251</v>
      </c>
      <c r="L188" s="21">
        <v>90.697931516427971</v>
      </c>
      <c r="M188" s="21">
        <v>91.95762500971172</v>
      </c>
      <c r="N188" s="21">
        <v>93.21731850299544</v>
      </c>
      <c r="O188" s="21">
        <v>94.47701199627916</v>
      </c>
      <c r="P188" s="21">
        <v>95.73670548956288</v>
      </c>
      <c r="Q188" s="21">
        <v>96.996398982846586</v>
      </c>
      <c r="R188" s="21">
        <v>98.25609247613032</v>
      </c>
      <c r="S188" s="21">
        <v>99.65157958594628</v>
      </c>
      <c r="T188" s="21">
        <v>101.04706669576224</v>
      </c>
      <c r="U188" s="21">
        <v>102.4425538055782</v>
      </c>
      <c r="V188" s="21">
        <v>103.83804091539416</v>
      </c>
      <c r="W188" s="21">
        <v>105.23352802521011</v>
      </c>
      <c r="X188" s="21">
        <v>106.47156953138905</v>
      </c>
      <c r="Y188" s="21">
        <v>107.709611037568</v>
      </c>
      <c r="Z188" s="21">
        <v>108.94765254374694</v>
      </c>
      <c r="AA188" s="21">
        <v>110.18569404992589</v>
      </c>
      <c r="AB188" s="21">
        <v>111.42373555610482</v>
      </c>
      <c r="AC188" s="21">
        <v>112.86811731331359</v>
      </c>
      <c r="AD188" s="21">
        <v>114.31249907052236</v>
      </c>
      <c r="AE188" s="21">
        <v>115.75688082773114</v>
      </c>
      <c r="AF188" s="21">
        <v>117.20126258493991</v>
      </c>
      <c r="AG188" s="22">
        <v>118.64564434214866</v>
      </c>
      <c r="AI188" s="20">
        <v>0</v>
      </c>
      <c r="AJ188" s="21">
        <v>5.2166744805659615</v>
      </c>
      <c r="AK188" s="21">
        <v>5.3216023247413169</v>
      </c>
      <c r="AL188" s="21">
        <v>5.4265301689166732</v>
      </c>
      <c r="AM188" s="21">
        <v>5.5063320831654474</v>
      </c>
      <c r="AN188" s="21">
        <v>5.5861339974142208</v>
      </c>
      <c r="AO188" s="21">
        <v>5.665935911662995</v>
      </c>
      <c r="AP188" s="21">
        <v>5.7457378259117702</v>
      </c>
      <c r="AQ188" s="21">
        <v>5.8255397401605462</v>
      </c>
      <c r="AR188" s="21">
        <v>5.9053416544093205</v>
      </c>
      <c r="AS188" s="21">
        <v>5.9851435686580947</v>
      </c>
      <c r="AT188" s="21">
        <v>6.0649454829068699</v>
      </c>
      <c r="AU188" s="21">
        <v>6.1447473971556432</v>
      </c>
      <c r="AV188" s="21">
        <v>6.2245493114044184</v>
      </c>
      <c r="AW188" s="21">
        <v>6.312953786990386</v>
      </c>
      <c r="AX188" s="21">
        <v>6.4013582625763545</v>
      </c>
      <c r="AY188" s="21">
        <v>6.4897627381623222</v>
      </c>
      <c r="AZ188" s="21">
        <v>6.5781672137482907</v>
      </c>
      <c r="BA188" s="21">
        <v>6.6665716893342575</v>
      </c>
      <c r="BB188" s="21">
        <v>6.7450019445028957</v>
      </c>
      <c r="BC188" s="21">
        <v>6.8234321996715348</v>
      </c>
      <c r="BD188" s="21">
        <v>6.901862454840173</v>
      </c>
      <c r="BE188" s="21">
        <v>6.9802927100088112</v>
      </c>
      <c r="BF188" s="21">
        <v>7.0587229651774486</v>
      </c>
      <c r="BG188" s="21">
        <v>7.1502249295408609</v>
      </c>
      <c r="BH188" s="21">
        <v>7.2417268939042723</v>
      </c>
      <c r="BI188" s="21">
        <v>7.3332288582676846</v>
      </c>
      <c r="BJ188" s="21">
        <v>7.424730822631096</v>
      </c>
      <c r="BK188" s="22">
        <v>7.5162327869945065</v>
      </c>
      <c r="BM188" s="163">
        <f>VLOOKUP(BM$6,'MonteCarlo Policy Paths'!$N$2:$S$31,$B188+1,FALSE)</f>
        <v>18.946072246720579</v>
      </c>
      <c r="BN188" s="21">
        <f>VLOOKUP(BN$6,'MonteCarlo Policy Paths'!$N$2:$S$31,$B188+1,FALSE)</f>
        <v>19.920985834119051</v>
      </c>
      <c r="BO188" s="21">
        <f>VLOOKUP(BO$6,'MonteCarlo Policy Paths'!$N$2:$S$31,$B188+1,FALSE)</f>
        <v>20.944710352814074</v>
      </c>
      <c r="BP188" s="21">
        <f>VLOOKUP(BP$6,'MonteCarlo Policy Paths'!$N$2:$S$31,$B188+1,FALSE)</f>
        <v>22.017919567056939</v>
      </c>
      <c r="BQ188" s="21">
        <f>VLOOKUP(BQ$6,'MonteCarlo Policy Paths'!$N$2:$S$31,$B188+1,FALSE)</f>
        <v>23.125382269476081</v>
      </c>
      <c r="BR188" s="21">
        <f>VLOOKUP(BR$6,'MonteCarlo Policy Paths'!$N$2:$S$31,$B188+1,FALSE)</f>
        <v>24.222533249319248</v>
      </c>
      <c r="BS188" s="21">
        <f>VLOOKUP(BS$6,'MonteCarlo Policy Paths'!$N$2:$S$31,$B188+1,FALSE)</f>
        <v>25.344600035724898</v>
      </c>
      <c r="BT188" s="21">
        <f>VLOOKUP(BT$6,'MonteCarlo Policy Paths'!$N$2:$S$31,$B188+1,FALSE)</f>
        <v>26.511875533452777</v>
      </c>
      <c r="BU188" s="21">
        <f>VLOOKUP(BU$6,'MonteCarlo Policy Paths'!$N$2:$S$31,$B188+1,FALSE)</f>
        <v>27.727543772426976</v>
      </c>
      <c r="BV188" s="21">
        <f>VLOOKUP(BV$6,'MonteCarlo Policy Paths'!$N$2:$S$31,$B188+1,FALSE)</f>
        <v>29.105872242644537</v>
      </c>
      <c r="BW188" s="21">
        <f>VLOOKUP(BW$6,'MonteCarlo Policy Paths'!$N$2:$S$31,$B188+1,FALSE)</f>
        <v>30.561165854776764</v>
      </c>
      <c r="BX188" s="21">
        <f>VLOOKUP(BX$6,'MonteCarlo Policy Paths'!$N$2:$S$31,$B188+1,FALSE)</f>
        <v>32.089224147515601</v>
      </c>
      <c r="BY188" s="21">
        <f>VLOOKUP(BY$6,'MonteCarlo Policy Paths'!$N$2:$S$31,$B188+1,FALSE)</f>
        <v>33.693685354891386</v>
      </c>
      <c r="BZ188" s="21">
        <f>VLOOKUP(BZ$6,'MonteCarlo Policy Paths'!$N$2:$S$31,$B188+1,FALSE)</f>
        <v>35.378369622635958</v>
      </c>
      <c r="CA188" s="21">
        <f>VLOOKUP(CA$6,'MonteCarlo Policy Paths'!$N$2:$S$31,$B188+1,FALSE)</f>
        <v>37.147288103767757</v>
      </c>
      <c r="CB188" s="21">
        <f>VLOOKUP(CB$6,'MonteCarlo Policy Paths'!$N$2:$S$31,$B188+1,FALSE)</f>
        <v>39.004652508956148</v>
      </c>
      <c r="CC188" s="21">
        <f>VLOOKUP(CC$6,'MonteCarlo Policy Paths'!$N$2:$S$31,$B188+1,FALSE)</f>
        <v>40.954885134403959</v>
      </c>
      <c r="CD188" s="21">
        <f>VLOOKUP(CD$6,'MonteCarlo Policy Paths'!$N$2:$S$31,$B188+1,FALSE)</f>
        <v>43.002629391124159</v>
      </c>
      <c r="CE188" s="21">
        <f>VLOOKUP(CE$6,'MonteCarlo Policy Paths'!$N$2:$S$31,$B188+1,FALSE)</f>
        <v>45.152760860680367</v>
      </c>
      <c r="CF188" s="21">
        <f>VLOOKUP(CF$6,'MonteCarlo Policy Paths'!$N$2:$S$31,$B188+1,FALSE)</f>
        <v>47.410398903714388</v>
      </c>
      <c r="CG188" s="21">
        <f>VLOOKUP(CG$6,'MonteCarlo Policy Paths'!$N$2:$S$31,$B188+1,FALSE)</f>
        <v>49.780918848900107</v>
      </c>
      <c r="CH188" s="21">
        <f>VLOOKUP(CH$6,'MonteCarlo Policy Paths'!$N$2:$S$31,$B188+1,FALSE)</f>
        <v>52.269964791345117</v>
      </c>
      <c r="CI188" s="21">
        <f>VLOOKUP(CI$6,'MonteCarlo Policy Paths'!$N$2:$S$31,$B188+1,FALSE)</f>
        <v>54.883463030912374</v>
      </c>
      <c r="CJ188" s="21">
        <f>VLOOKUP(CJ$6,'MonteCarlo Policy Paths'!$N$2:$S$31,$B188+1,FALSE)</f>
        <v>57.627636182457998</v>
      </c>
      <c r="CK188" s="21">
        <f>VLOOKUP(CK$6,'MonteCarlo Policy Paths'!$N$2:$S$31,$B188+1,FALSE)</f>
        <v>60.509017991580897</v>
      </c>
      <c r="CL188" s="21">
        <f>VLOOKUP(CL$6,'MonteCarlo Policy Paths'!$N$2:$S$31,$B188+1,FALSE)</f>
        <v>63.534468891159946</v>
      </c>
      <c r="CM188" s="21">
        <f>VLOOKUP(CM$6,'MonteCarlo Policy Paths'!$N$2:$S$31,$B188+1,FALSE)</f>
        <v>66.711192335717939</v>
      </c>
      <c r="CN188" s="21">
        <f>VLOOKUP(CN$6,'MonteCarlo Policy Paths'!$N$2:$S$31,$B188+1,FALSE)</f>
        <v>70.04675195250384</v>
      </c>
      <c r="CO188" s="164">
        <f>VLOOKUP(CO$6,'MonteCarlo Policy Paths'!$N$2:$S$31,$B188+1,FALSE)</f>
        <v>73.54908955012904</v>
      </c>
      <c r="CQ188" s="163">
        <f>BM188*VLOOKUP(AI$6,'Greenhouse Gas Costs Avoided'!$A$2:$I$32,9,FALSE)</f>
        <v>1.2002386619007086</v>
      </c>
      <c r="CR188" s="21">
        <f>BN188*VLOOKUP(AJ$6,'Greenhouse Gas Costs Avoided'!$A$2:$I$32,9,FALSE)</f>
        <v>1.2619996941806579</v>
      </c>
      <c r="CS188" s="21">
        <f>BO188*VLOOKUP(AK$6,'Greenhouse Gas Costs Avoided'!$A$2:$I$32,9,FALSE)</f>
        <v>1.3268529118013257</v>
      </c>
      <c r="CT188" s="21">
        <f>BP188*VLOOKUP(AL$6,'Greenhouse Gas Costs Avoided'!$A$2:$I$32,9,FALSE)</f>
        <v>1.3948409979053111</v>
      </c>
      <c r="CU188" s="21">
        <f>BQ188*VLOOKUP(AM$6,'Greenhouse Gas Costs Avoided'!$A$2:$I$32,9,FALSE)</f>
        <v>1.464999051498006</v>
      </c>
      <c r="CV188" s="21">
        <f>BR188*VLOOKUP(AN$6,'Greenhouse Gas Costs Avoided'!$A$2:$I$32,9,FALSE)</f>
        <v>1.5345038547523033</v>
      </c>
      <c r="CW188" s="21">
        <f>BS188*VLOOKUP(AO$6,'Greenhouse Gas Costs Avoided'!$A$2:$I$32,9,FALSE)</f>
        <v>1.6055870809081549</v>
      </c>
      <c r="CX188" s="21">
        <f>BT188*VLOOKUP(AP$6,'Greenhouse Gas Costs Avoided'!$A$2:$I$32,9,FALSE)</f>
        <v>1.6795342908215394</v>
      </c>
      <c r="CY188" s="21">
        <f>BU188*VLOOKUP(AQ$6,'Greenhouse Gas Costs Avoided'!$A$2:$I$32,9,FALSE)</f>
        <v>1.7565471936259263</v>
      </c>
      <c r="CZ188" s="21">
        <f>BV188*VLOOKUP(AR$6,'Greenhouse Gas Costs Avoided'!$A$2:$I$32,9,FALSE)</f>
        <v>1.8438646648785721</v>
      </c>
      <c r="DA188" s="21">
        <f>BW188*VLOOKUP(AS$6,'Greenhouse Gas Costs Avoided'!$A$2:$I$32,9,FALSE)</f>
        <v>1.9360578981225007</v>
      </c>
      <c r="DB188" s="21">
        <f>BX188*VLOOKUP(AT$6,'Greenhouse Gas Costs Avoided'!$A$2:$I$32,9,FALSE)</f>
        <v>2.0328607930286258</v>
      </c>
      <c r="DC188" s="21">
        <f>BY188*VLOOKUP(AU$6,'Greenhouse Gas Costs Avoided'!$A$2:$I$32,9,FALSE)</f>
        <v>2.1345038326800574</v>
      </c>
      <c r="DD188" s="21">
        <f>BZ188*VLOOKUP(AV$6,'Greenhouse Gas Costs Avoided'!$A$2:$I$32,9,FALSE)</f>
        <v>2.2412290243140602</v>
      </c>
      <c r="DE188" s="21">
        <f>CA188*VLOOKUP(AW$6,'Greenhouse Gas Costs Avoided'!$A$2:$I$32,9,FALSE)</f>
        <v>2.3532904755297634</v>
      </c>
      <c r="DF188" s="21">
        <f>CB188*VLOOKUP(AX$6,'Greenhouse Gas Costs Avoided'!$A$2:$I$32,9,FALSE)</f>
        <v>2.4709549993062518</v>
      </c>
      <c r="DG188" s="21">
        <f>CC188*VLOOKUP(AY$6,'Greenhouse Gas Costs Avoided'!$A$2:$I$32,9,FALSE)</f>
        <v>2.5945027492715647</v>
      </c>
      <c r="DH188" s="21">
        <f>CD188*VLOOKUP(AZ$6,'Greenhouse Gas Costs Avoided'!$A$2:$I$32,9,FALSE)</f>
        <v>2.724227886735143</v>
      </c>
      <c r="DI188" s="21">
        <f>CE188*VLOOKUP(BA$6,'Greenhouse Gas Costs Avoided'!$A$2:$I$32,9,FALSE)</f>
        <v>2.8604392810719004</v>
      </c>
      <c r="DJ188" s="21">
        <f>CF188*VLOOKUP(BB$6,'Greenhouse Gas Costs Avoided'!$A$2:$I$32,9,FALSE)</f>
        <v>3.0034612451254952</v>
      </c>
      <c r="DK188" s="21">
        <f>CG188*VLOOKUP(BC$6,'Greenhouse Gas Costs Avoided'!$A$2:$I$32,9,FALSE)</f>
        <v>3.1536343073817701</v>
      </c>
      <c r="DL188" s="21">
        <f>CH188*VLOOKUP(BD$6,'Greenhouse Gas Costs Avoided'!$A$2:$I$32,9,FALSE)</f>
        <v>3.3113160227508591</v>
      </c>
      <c r="DM188" s="21">
        <f>CI188*VLOOKUP(BE$6,'Greenhouse Gas Costs Avoided'!$A$2:$I$32,9,FALSE)</f>
        <v>3.4768818238884021</v>
      </c>
      <c r="DN188" s="21">
        <f>CJ188*VLOOKUP(BF$6,'Greenhouse Gas Costs Avoided'!$A$2:$I$32,9,FALSE)</f>
        <v>3.6507259150828224</v>
      </c>
      <c r="DO188" s="21">
        <f>CK188*VLOOKUP(BG$6,'Greenhouse Gas Costs Avoided'!$A$2:$I$32,9,FALSE)</f>
        <v>3.8332622108369634</v>
      </c>
      <c r="DP188" s="21">
        <f>CL188*VLOOKUP(BH$6,'Greenhouse Gas Costs Avoided'!$A$2:$I$32,9,FALSE)</f>
        <v>4.0249253213788121</v>
      </c>
      <c r="DQ188" s="21">
        <f>CM188*VLOOKUP(BI$6,'Greenhouse Gas Costs Avoided'!$A$2:$I$32,9,FALSE)</f>
        <v>4.2261715874477526</v>
      </c>
      <c r="DR188" s="21">
        <f>CN188*VLOOKUP(BJ$6,'Greenhouse Gas Costs Avoided'!$A$2:$I$32,9,FALSE)</f>
        <v>4.4374801668201398</v>
      </c>
      <c r="DS188" s="164">
        <f>CO188*VLOOKUP(BK$6,'Greenhouse Gas Costs Avoided'!$A$2:$I$32,9,FALSE)</f>
        <v>4.6593541751611474</v>
      </c>
    </row>
    <row r="189" spans="1:123" x14ac:dyDescent="0.35">
      <c r="A189" s="174">
        <v>183</v>
      </c>
      <c r="B189" s="12">
        <v>2</v>
      </c>
      <c r="C189" s="175">
        <v>2023</v>
      </c>
      <c r="E189" s="20">
        <v>0</v>
      </c>
      <c r="F189" s="21">
        <v>82.346532180449415</v>
      </c>
      <c r="G189" s="21">
        <v>84.002844861871253</v>
      </c>
      <c r="H189" s="21">
        <v>85.659157543293105</v>
      </c>
      <c r="I189" s="21">
        <v>86.918851036576825</v>
      </c>
      <c r="J189" s="21">
        <v>88.178544529860531</v>
      </c>
      <c r="K189" s="21">
        <v>89.438238023144251</v>
      </c>
      <c r="L189" s="21">
        <v>90.697931516427971</v>
      </c>
      <c r="M189" s="21">
        <v>91.95762500971172</v>
      </c>
      <c r="N189" s="21">
        <v>93.21731850299544</v>
      </c>
      <c r="O189" s="21">
        <v>94.47701199627916</v>
      </c>
      <c r="P189" s="21">
        <v>95.73670548956288</v>
      </c>
      <c r="Q189" s="21">
        <v>96.996398982846586</v>
      </c>
      <c r="R189" s="21">
        <v>98.25609247613032</v>
      </c>
      <c r="S189" s="21">
        <v>99.65157958594628</v>
      </c>
      <c r="T189" s="21">
        <v>101.04706669576224</v>
      </c>
      <c r="U189" s="21">
        <v>102.4425538055782</v>
      </c>
      <c r="V189" s="21">
        <v>103.83804091539416</v>
      </c>
      <c r="W189" s="21">
        <v>105.23352802521011</v>
      </c>
      <c r="X189" s="21">
        <v>106.47156953138905</v>
      </c>
      <c r="Y189" s="21">
        <v>107.709611037568</v>
      </c>
      <c r="Z189" s="21">
        <v>108.94765254374694</v>
      </c>
      <c r="AA189" s="21">
        <v>110.18569404992589</v>
      </c>
      <c r="AB189" s="21">
        <v>111.42373555610482</v>
      </c>
      <c r="AC189" s="21">
        <v>112.86811731331359</v>
      </c>
      <c r="AD189" s="21">
        <v>114.31249907052236</v>
      </c>
      <c r="AE189" s="21">
        <v>115.75688082773114</v>
      </c>
      <c r="AF189" s="21">
        <v>117.20126258493991</v>
      </c>
      <c r="AG189" s="22">
        <v>120.41827982173916</v>
      </c>
      <c r="AI189" s="20">
        <v>0</v>
      </c>
      <c r="AJ189" s="21">
        <v>5.2166744805659615</v>
      </c>
      <c r="AK189" s="21">
        <v>5.3216023247413169</v>
      </c>
      <c r="AL189" s="21">
        <v>5.4265301689166732</v>
      </c>
      <c r="AM189" s="21">
        <v>5.5063320831654474</v>
      </c>
      <c r="AN189" s="21">
        <v>5.5861339974142208</v>
      </c>
      <c r="AO189" s="21">
        <v>5.665935911662995</v>
      </c>
      <c r="AP189" s="21">
        <v>5.7457378259117702</v>
      </c>
      <c r="AQ189" s="21">
        <v>5.8255397401605462</v>
      </c>
      <c r="AR189" s="21">
        <v>5.9053416544093205</v>
      </c>
      <c r="AS189" s="21">
        <v>5.9851435686580947</v>
      </c>
      <c r="AT189" s="21">
        <v>6.0649454829068699</v>
      </c>
      <c r="AU189" s="21">
        <v>6.1447473971556432</v>
      </c>
      <c r="AV189" s="21">
        <v>6.2245493114044184</v>
      </c>
      <c r="AW189" s="21">
        <v>6.312953786990386</v>
      </c>
      <c r="AX189" s="21">
        <v>6.4013582625763545</v>
      </c>
      <c r="AY189" s="21">
        <v>6.4897627381623222</v>
      </c>
      <c r="AZ189" s="21">
        <v>6.5781672137482907</v>
      </c>
      <c r="BA189" s="21">
        <v>6.6665716893342575</v>
      </c>
      <c r="BB189" s="21">
        <v>6.7450019445028957</v>
      </c>
      <c r="BC189" s="21">
        <v>6.8234321996715348</v>
      </c>
      <c r="BD189" s="21">
        <v>6.901862454840173</v>
      </c>
      <c r="BE189" s="21">
        <v>6.9802927100088112</v>
      </c>
      <c r="BF189" s="21">
        <v>7.0587229651774486</v>
      </c>
      <c r="BG189" s="21">
        <v>7.1502249295408609</v>
      </c>
      <c r="BH189" s="21">
        <v>7.2417268939042723</v>
      </c>
      <c r="BI189" s="21">
        <v>7.3332288582676846</v>
      </c>
      <c r="BJ189" s="21">
        <v>7.424730822631096</v>
      </c>
      <c r="BK189" s="22">
        <v>7.6285297110405814</v>
      </c>
      <c r="BM189" s="163">
        <f>VLOOKUP(BM$6,'MonteCarlo Policy Paths'!$N$2:$S$31,$B189+1,FALSE)</f>
        <v>23.967702867134744</v>
      </c>
      <c r="BN189" s="21">
        <f>VLOOKUP(BN$6,'MonteCarlo Policy Paths'!$N$2:$S$31,$B189+1,FALSE)</f>
        <v>26.317177955222718</v>
      </c>
      <c r="BO189" s="21">
        <f>VLOOKUP(BO$6,'MonteCarlo Policy Paths'!$N$2:$S$31,$B189+1,FALSE)</f>
        <v>28.893255238045125</v>
      </c>
      <c r="BP189" s="21">
        <f>VLOOKUP(BP$6,'MonteCarlo Policy Paths'!$N$2:$S$31,$B189+1,FALSE)</f>
        <v>31.715102246604285</v>
      </c>
      <c r="BQ189" s="21">
        <f>VLOOKUP(BQ$6,'MonteCarlo Policy Paths'!$N$2:$S$31,$B189+1,FALSE)</f>
        <v>34.790233856835599</v>
      </c>
      <c r="BR189" s="21">
        <f>VLOOKUP(BR$6,'MonteCarlo Policy Paths'!$N$2:$S$31,$B189+1,FALSE)</f>
        <v>38.117013285454661</v>
      </c>
      <c r="BS189" s="21">
        <f>VLOOKUP(BS$6,'MonteCarlo Policy Paths'!$N$2:$S$31,$B189+1,FALSE)</f>
        <v>41.72840612279375</v>
      </c>
      <c r="BT189" s="21">
        <f>VLOOKUP(BT$6,'MonteCarlo Policy Paths'!$N$2:$S$31,$B189+1,FALSE)</f>
        <v>45.677249983631562</v>
      </c>
      <c r="BU189" s="21">
        <f>VLOOKUP(BU$6,'MonteCarlo Policy Paths'!$N$2:$S$31,$B189+1,FALSE)</f>
        <v>49.99204890598088</v>
      </c>
      <c r="BV189" s="21">
        <f>VLOOKUP(BV$6,'MonteCarlo Policy Paths'!$N$2:$S$31,$B189+1,FALSE)</f>
        <v>54.768556811140854</v>
      </c>
      <c r="BW189" s="21">
        <f>VLOOKUP(BW$6,'MonteCarlo Policy Paths'!$N$2:$S$31,$B189+1,FALSE)</f>
        <v>60.010238214835042</v>
      </c>
      <c r="BX189" s="21">
        <f>VLOOKUP(BX$6,'MonteCarlo Policy Paths'!$N$2:$S$31,$B189+1,FALSE)</f>
        <v>65.75812779974207</v>
      </c>
      <c r="BY189" s="21">
        <f>VLOOKUP(BY$6,'MonteCarlo Policy Paths'!$N$2:$S$31,$B189+1,FALSE)</f>
        <v>72.066881159093455</v>
      </c>
      <c r="BZ189" s="21">
        <f>VLOOKUP(BZ$6,'MonteCarlo Policy Paths'!$N$2:$S$31,$B189+1,FALSE)</f>
        <v>78.981532638183737</v>
      </c>
      <c r="CA189" s="21">
        <f>VLOOKUP(CA$6,'MonteCarlo Policy Paths'!$N$2:$S$31,$B189+1,FALSE)</f>
        <v>81.252691038046251</v>
      </c>
      <c r="CB189" s="21">
        <f>VLOOKUP(CB$6,'MonteCarlo Policy Paths'!$N$2:$S$31,$B189+1,FALSE)</f>
        <v>83.604044111934414</v>
      </c>
      <c r="CC189" s="21">
        <f>VLOOKUP(CC$6,'MonteCarlo Policy Paths'!$N$2:$S$31,$B189+1,FALSE)</f>
        <v>86.018714380110126</v>
      </c>
      <c r="CD189" s="21">
        <f>VLOOKUP(CD$6,'MonteCarlo Policy Paths'!$N$2:$S$31,$B189+1,FALSE)</f>
        <v>88.506196331807388</v>
      </c>
      <c r="CE189" s="21">
        <f>VLOOKUP(CE$6,'MonteCarlo Policy Paths'!$N$2:$S$31,$B189+1,FALSE)</f>
        <v>91.042757806054695</v>
      </c>
      <c r="CF189" s="21">
        <f>VLOOKUP(CF$6,'MonteCarlo Policy Paths'!$N$2:$S$31,$B189+1,FALSE)</f>
        <v>93.687547211990633</v>
      </c>
      <c r="CG189" s="21">
        <f>VLOOKUP(CG$6,'MonteCarlo Policy Paths'!$N$2:$S$31,$B189+1,FALSE)</f>
        <v>96.373095170621937</v>
      </c>
      <c r="CH189" s="21">
        <f>VLOOKUP(CH$6,'MonteCarlo Policy Paths'!$N$2:$S$31,$B189+1,FALSE)</f>
        <v>99.112987273548597</v>
      </c>
      <c r="CI189" s="21">
        <f>VLOOKUP(CI$6,'MonteCarlo Policy Paths'!$N$2:$S$31,$B189+1,FALSE)</f>
        <v>101.92614153054797</v>
      </c>
      <c r="CJ189" s="21">
        <f>VLOOKUP(CJ$6,'MonteCarlo Policy Paths'!$N$2:$S$31,$B189+1,FALSE)</f>
        <v>104.82221793361833</v>
      </c>
      <c r="CK189" s="21">
        <f>VLOOKUP(CK$6,'MonteCarlo Policy Paths'!$N$2:$S$31,$B189+1,FALSE)</f>
        <v>107.79595653596101</v>
      </c>
      <c r="CL189" s="21">
        <f>VLOOKUP(CL$6,'MonteCarlo Policy Paths'!$N$2:$S$31,$B189+1,FALSE)</f>
        <v>110.84691133589952</v>
      </c>
      <c r="CM189" s="21">
        <f>VLOOKUP(CM$6,'MonteCarlo Policy Paths'!$N$2:$S$31,$B189+1,FALSE)</f>
        <v>113.96784710075578</v>
      </c>
      <c r="CN189" s="21">
        <f>VLOOKUP(CN$6,'MonteCarlo Policy Paths'!$N$2:$S$31,$B189+1,FALSE)</f>
        <v>117.16284845198182</v>
      </c>
      <c r="CO189" s="164">
        <f>VLOOKUP(CO$6,'MonteCarlo Policy Paths'!$N$2:$S$31,$B189+1,FALSE)</f>
        <v>120.41827982173916</v>
      </c>
      <c r="CQ189" s="163">
        <f>BM189*VLOOKUP(AI$6,'Greenhouse Gas Costs Avoided'!$A$2:$I$32,9,FALSE)</f>
        <v>1.5183602829902079</v>
      </c>
      <c r="CR189" s="21">
        <f>BN189*VLOOKUP(AJ$6,'Greenhouse Gas Costs Avoided'!$A$2:$I$32,9,FALSE)</f>
        <v>1.6672001480120395</v>
      </c>
      <c r="CS189" s="21">
        <f>BO189*VLOOKUP(AK$6,'Greenhouse Gas Costs Avoided'!$A$2:$I$32,9,FALSE)</f>
        <v>1.8303953216936328</v>
      </c>
      <c r="CT189" s="21">
        <f>BP189*VLOOKUP(AL$6,'Greenhouse Gas Costs Avoided'!$A$2:$I$32,9,FALSE)</f>
        <v>2.0091600721673259</v>
      </c>
      <c r="CU189" s="21">
        <f>BQ189*VLOOKUP(AM$6,'Greenhouse Gas Costs Avoided'!$A$2:$I$32,9,FALSE)</f>
        <v>2.2039704688009323</v>
      </c>
      <c r="CV189" s="21">
        <f>BR189*VLOOKUP(AN$6,'Greenhouse Gas Costs Avoided'!$A$2:$I$32,9,FALSE)</f>
        <v>2.4147228209427172</v>
      </c>
      <c r="CW189" s="21">
        <f>BS189*VLOOKUP(AO$6,'Greenhouse Gas Costs Avoided'!$A$2:$I$32,9,FALSE)</f>
        <v>2.6435055074141016</v>
      </c>
      <c r="CX189" s="21">
        <f>BT189*VLOOKUP(AP$6,'Greenhouse Gas Costs Avoided'!$A$2:$I$32,9,FALSE)</f>
        <v>2.8936658050138946</v>
      </c>
      <c r="CY189" s="21">
        <f>BU189*VLOOKUP(AQ$6,'Greenhouse Gas Costs Avoided'!$A$2:$I$32,9,FALSE)</f>
        <v>3.1670094520501597</v>
      </c>
      <c r="CZ189" s="21">
        <f>BV189*VLOOKUP(AR$6,'Greenhouse Gas Costs Avoided'!$A$2:$I$32,9,FALSE)</f>
        <v>3.4696024846318703</v>
      </c>
      <c r="DA189" s="21">
        <f>BW189*VLOOKUP(AS$6,'Greenhouse Gas Costs Avoided'!$A$2:$I$32,9,FALSE)</f>
        <v>3.8016643807416939</v>
      </c>
      <c r="DB189" s="21">
        <f>BX189*VLOOKUP(AT$6,'Greenhouse Gas Costs Avoided'!$A$2:$I$32,9,FALSE)</f>
        <v>4.1657946983243246</v>
      </c>
      <c r="DC189" s="21">
        <f>BY189*VLOOKUP(AU$6,'Greenhouse Gas Costs Avoided'!$A$2:$I$32,9,FALSE)</f>
        <v>4.5654558835919028</v>
      </c>
      <c r="DD189" s="21">
        <f>BZ189*VLOOKUP(AV$6,'Greenhouse Gas Costs Avoided'!$A$2:$I$32,9,FALSE)</f>
        <v>5.0035008741682265</v>
      </c>
      <c r="DE189" s="21">
        <f>CA189*VLOOKUP(AW$6,'Greenhouse Gas Costs Avoided'!$A$2:$I$32,9,FALSE)</f>
        <v>5.1473793563843691</v>
      </c>
      <c r="DF189" s="21">
        <f>CB189*VLOOKUP(AX$6,'Greenhouse Gas Costs Avoided'!$A$2:$I$32,9,FALSE)</f>
        <v>5.2963381923007766</v>
      </c>
      <c r="DG189" s="21">
        <f>CC189*VLOOKUP(AY$6,'Greenhouse Gas Costs Avoided'!$A$2:$I$32,9,FALSE)</f>
        <v>5.4493081891352544</v>
      </c>
      <c r="DH189" s="21">
        <f>CD189*VLOOKUP(AZ$6,'Greenhouse Gas Costs Avoided'!$A$2:$I$32,9,FALSE)</f>
        <v>5.606890825278958</v>
      </c>
      <c r="DI189" s="21">
        <f>CE189*VLOOKUP(BA$6,'Greenhouse Gas Costs Avoided'!$A$2:$I$32,9,FALSE)</f>
        <v>5.7675826620899597</v>
      </c>
      <c r="DJ189" s="21">
        <f>CF189*VLOOKUP(BB$6,'Greenhouse Gas Costs Avoided'!$A$2:$I$32,9,FALSE)</f>
        <v>5.935130766850258</v>
      </c>
      <c r="DK189" s="21">
        <f>CG189*VLOOKUP(BC$6,'Greenhouse Gas Costs Avoided'!$A$2:$I$32,9,FALSE)</f>
        <v>6.1052609366481567</v>
      </c>
      <c r="DL189" s="21">
        <f>CH189*VLOOKUP(BD$6,'Greenhouse Gas Costs Avoided'!$A$2:$I$32,9,FALSE)</f>
        <v>6.2788338222861402</v>
      </c>
      <c r="DM189" s="21">
        <f>CI189*VLOOKUP(BE$6,'Greenhouse Gas Costs Avoided'!$A$2:$I$32,9,FALSE)</f>
        <v>6.4570478846612929</v>
      </c>
      <c r="DN189" s="21">
        <f>CJ189*VLOOKUP(BF$6,'Greenhouse Gas Costs Avoided'!$A$2:$I$32,9,FALSE)</f>
        <v>6.6405150868084322</v>
      </c>
      <c r="DO189" s="21">
        <f>CK189*VLOOKUP(BG$6,'Greenhouse Gas Costs Avoided'!$A$2:$I$32,9,FALSE)</f>
        <v>6.8289022097138705</v>
      </c>
      <c r="DP189" s="21">
        <f>CL189*VLOOKUP(BH$6,'Greenhouse Gas Costs Avoided'!$A$2:$I$32,9,FALSE)</f>
        <v>7.0221809990540507</v>
      </c>
      <c r="DQ189" s="21">
        <f>CM189*VLOOKUP(BI$6,'Greenhouse Gas Costs Avoided'!$A$2:$I$32,9,FALSE)</f>
        <v>7.2198931009350886</v>
      </c>
      <c r="DR189" s="21">
        <f>CN189*VLOOKUP(BJ$6,'Greenhouse Gas Costs Avoided'!$A$2:$I$32,9,FALSE)</f>
        <v>7.4222972772007143</v>
      </c>
      <c r="DS189" s="164">
        <f>CO189*VLOOKUP(BK$6,'Greenhouse Gas Costs Avoided'!$A$2:$I$32,9,FALSE)</f>
        <v>7.6285297110405814</v>
      </c>
    </row>
    <row r="190" spans="1:123" x14ac:dyDescent="0.35">
      <c r="A190" s="174">
        <v>184</v>
      </c>
      <c r="B190" s="12">
        <v>4</v>
      </c>
      <c r="C190" s="175">
        <v>2023</v>
      </c>
      <c r="E190" s="20">
        <v>0</v>
      </c>
      <c r="F190" s="21">
        <v>82.346532180449415</v>
      </c>
      <c r="G190" s="21">
        <v>84.002844861871253</v>
      </c>
      <c r="H190" s="21">
        <v>85.659157543293105</v>
      </c>
      <c r="I190" s="21">
        <v>86.918851036576825</v>
      </c>
      <c r="J190" s="21">
        <v>88.178544529860531</v>
      </c>
      <c r="K190" s="21">
        <v>89.438238023144251</v>
      </c>
      <c r="L190" s="21">
        <v>90.697931516427971</v>
      </c>
      <c r="M190" s="21">
        <v>91.95762500971172</v>
      </c>
      <c r="N190" s="21">
        <v>93.21731850299544</v>
      </c>
      <c r="O190" s="21">
        <v>94.47701199627916</v>
      </c>
      <c r="P190" s="21">
        <v>95.73670548956288</v>
      </c>
      <c r="Q190" s="21">
        <v>96.996398982846586</v>
      </c>
      <c r="R190" s="21">
        <v>98.25609247613032</v>
      </c>
      <c r="S190" s="21">
        <v>99.65157958594628</v>
      </c>
      <c r="T190" s="21">
        <v>101.04706669576224</v>
      </c>
      <c r="U190" s="21">
        <v>102.4425538055782</v>
      </c>
      <c r="V190" s="21">
        <v>103.83804091539416</v>
      </c>
      <c r="W190" s="21">
        <v>105.23352802521011</v>
      </c>
      <c r="X190" s="21">
        <v>106.47156953138905</v>
      </c>
      <c r="Y190" s="21">
        <v>107.709611037568</v>
      </c>
      <c r="Z190" s="21">
        <v>108.94765254374694</v>
      </c>
      <c r="AA190" s="21">
        <v>110.18569404992589</v>
      </c>
      <c r="AB190" s="21">
        <v>111.42373555610482</v>
      </c>
      <c r="AC190" s="21">
        <v>112.86811731331359</v>
      </c>
      <c r="AD190" s="21">
        <v>114.31249907052236</v>
      </c>
      <c r="AE190" s="21">
        <v>115.75688082773114</v>
      </c>
      <c r="AF190" s="21">
        <v>117.20126258493991</v>
      </c>
      <c r="AG190" s="22">
        <v>119.5319620819439</v>
      </c>
      <c r="AI190" s="20">
        <v>0</v>
      </c>
      <c r="AJ190" s="21">
        <v>5.2166744805659615</v>
      </c>
      <c r="AK190" s="21">
        <v>5.3216023247413169</v>
      </c>
      <c r="AL190" s="21">
        <v>5.4265301689166732</v>
      </c>
      <c r="AM190" s="21">
        <v>5.5063320831654474</v>
      </c>
      <c r="AN190" s="21">
        <v>5.5861339974142208</v>
      </c>
      <c r="AO190" s="21">
        <v>5.665935911662995</v>
      </c>
      <c r="AP190" s="21">
        <v>5.7457378259117702</v>
      </c>
      <c r="AQ190" s="21">
        <v>5.8255397401605462</v>
      </c>
      <c r="AR190" s="21">
        <v>5.9053416544093205</v>
      </c>
      <c r="AS190" s="21">
        <v>5.9851435686580947</v>
      </c>
      <c r="AT190" s="21">
        <v>6.0649454829068699</v>
      </c>
      <c r="AU190" s="21">
        <v>6.1447473971556432</v>
      </c>
      <c r="AV190" s="21">
        <v>6.2245493114044184</v>
      </c>
      <c r="AW190" s="21">
        <v>6.312953786990386</v>
      </c>
      <c r="AX190" s="21">
        <v>6.4013582625763545</v>
      </c>
      <c r="AY190" s="21">
        <v>6.4897627381623222</v>
      </c>
      <c r="AZ190" s="21">
        <v>6.5781672137482907</v>
      </c>
      <c r="BA190" s="21">
        <v>6.6665716893342575</v>
      </c>
      <c r="BB190" s="21">
        <v>6.7450019445028957</v>
      </c>
      <c r="BC190" s="21">
        <v>6.8234321996715348</v>
      </c>
      <c r="BD190" s="21">
        <v>6.901862454840173</v>
      </c>
      <c r="BE190" s="21">
        <v>6.9802927100088112</v>
      </c>
      <c r="BF190" s="21">
        <v>7.0587229651774486</v>
      </c>
      <c r="BG190" s="21">
        <v>7.1502249295408609</v>
      </c>
      <c r="BH190" s="21">
        <v>7.2417268939042723</v>
      </c>
      <c r="BI190" s="21">
        <v>7.3332288582676846</v>
      </c>
      <c r="BJ190" s="21">
        <v>7.424730822631096</v>
      </c>
      <c r="BK190" s="22">
        <v>7.5723812490175435</v>
      </c>
      <c r="BM190" s="163">
        <f>VLOOKUP(BM$6,'MonteCarlo Policy Paths'!$N$2:$S$31,$B190+1,FALSE)</f>
        <v>21.456887556927661</v>
      </c>
      <c r="BN190" s="21">
        <f>VLOOKUP(BN$6,'MonteCarlo Policy Paths'!$N$2:$S$31,$B190+1,FALSE)</f>
        <v>23.119081894670884</v>
      </c>
      <c r="BO190" s="21">
        <f>VLOOKUP(BO$6,'MonteCarlo Policy Paths'!$N$2:$S$31,$B190+1,FALSE)</f>
        <v>24.918982795429599</v>
      </c>
      <c r="BP190" s="21">
        <f>VLOOKUP(BP$6,'MonteCarlo Policy Paths'!$N$2:$S$31,$B190+1,FALSE)</f>
        <v>26.866510906830612</v>
      </c>
      <c r="BQ190" s="21">
        <f>VLOOKUP(BQ$6,'MonteCarlo Policy Paths'!$N$2:$S$31,$B190+1,FALSE)</f>
        <v>28.957808063155838</v>
      </c>
      <c r="BR190" s="21">
        <f>VLOOKUP(BR$6,'MonteCarlo Policy Paths'!$N$2:$S$31,$B190+1,FALSE)</f>
        <v>31.169773267386955</v>
      </c>
      <c r="BS190" s="21">
        <f>VLOOKUP(BS$6,'MonteCarlo Policy Paths'!$N$2:$S$31,$B190+1,FALSE)</f>
        <v>33.536503079259326</v>
      </c>
      <c r="BT190" s="21">
        <f>VLOOKUP(BT$6,'MonteCarlo Policy Paths'!$N$2:$S$31,$B190+1,FALSE)</f>
        <v>36.094562758542168</v>
      </c>
      <c r="BU190" s="21">
        <f>VLOOKUP(BU$6,'MonteCarlo Policy Paths'!$N$2:$S$31,$B190+1,FALSE)</f>
        <v>38.859796339203925</v>
      </c>
      <c r="BV190" s="21">
        <f>VLOOKUP(BV$6,'MonteCarlo Policy Paths'!$N$2:$S$31,$B190+1,FALSE)</f>
        <v>41.937214526892696</v>
      </c>
      <c r="BW190" s="21">
        <f>VLOOKUP(BW$6,'MonteCarlo Policy Paths'!$N$2:$S$31,$B190+1,FALSE)</f>
        <v>45.285702034805901</v>
      </c>
      <c r="BX190" s="21">
        <f>VLOOKUP(BX$6,'MonteCarlo Policy Paths'!$N$2:$S$31,$B190+1,FALSE)</f>
        <v>48.923675973628832</v>
      </c>
      <c r="BY190" s="21">
        <f>VLOOKUP(BY$6,'MonteCarlo Policy Paths'!$N$2:$S$31,$B190+1,FALSE)</f>
        <v>52.880283256992421</v>
      </c>
      <c r="BZ190" s="21">
        <f>VLOOKUP(BZ$6,'MonteCarlo Policy Paths'!$N$2:$S$31,$B190+1,FALSE)</f>
        <v>57.179951130409847</v>
      </c>
      <c r="CA190" s="21">
        <f>VLOOKUP(CA$6,'MonteCarlo Policy Paths'!$N$2:$S$31,$B190+1,FALSE)</f>
        <v>59.199989570907007</v>
      </c>
      <c r="CB190" s="21">
        <f>VLOOKUP(CB$6,'MonteCarlo Policy Paths'!$N$2:$S$31,$B190+1,FALSE)</f>
        <v>61.304348310445278</v>
      </c>
      <c r="CC190" s="21">
        <f>VLOOKUP(CC$6,'MonteCarlo Policy Paths'!$N$2:$S$31,$B190+1,FALSE)</f>
        <v>63.486799757257046</v>
      </c>
      <c r="CD190" s="21">
        <f>VLOOKUP(CD$6,'MonteCarlo Policy Paths'!$N$2:$S$31,$B190+1,FALSE)</f>
        <v>65.754412861465767</v>
      </c>
      <c r="CE190" s="21">
        <f>VLOOKUP(CE$6,'MonteCarlo Policy Paths'!$N$2:$S$31,$B190+1,FALSE)</f>
        <v>68.097759333367534</v>
      </c>
      <c r="CF190" s="21">
        <f>VLOOKUP(CF$6,'MonteCarlo Policy Paths'!$N$2:$S$31,$B190+1,FALSE)</f>
        <v>70.548973057852507</v>
      </c>
      <c r="CG190" s="21">
        <f>VLOOKUP(CG$6,'MonteCarlo Policy Paths'!$N$2:$S$31,$B190+1,FALSE)</f>
        <v>73.077007009761019</v>
      </c>
      <c r="CH190" s="21">
        <f>VLOOKUP(CH$6,'MonteCarlo Policy Paths'!$N$2:$S$31,$B190+1,FALSE)</f>
        <v>75.691476032446857</v>
      </c>
      <c r="CI190" s="21">
        <f>VLOOKUP(CI$6,'MonteCarlo Policy Paths'!$N$2:$S$31,$B190+1,FALSE)</f>
        <v>78.404802280730166</v>
      </c>
      <c r="CJ190" s="21">
        <f>VLOOKUP(CJ$6,'MonteCarlo Policy Paths'!$N$2:$S$31,$B190+1,FALSE)</f>
        <v>81.224927058038162</v>
      </c>
      <c r="CK190" s="21">
        <f>VLOOKUP(CK$6,'MonteCarlo Policy Paths'!$N$2:$S$31,$B190+1,FALSE)</f>
        <v>84.152487263770951</v>
      </c>
      <c r="CL190" s="21">
        <f>VLOOKUP(CL$6,'MonteCarlo Policy Paths'!$N$2:$S$31,$B190+1,FALSE)</f>
        <v>87.19069011352974</v>
      </c>
      <c r="CM190" s="21">
        <f>VLOOKUP(CM$6,'MonteCarlo Policy Paths'!$N$2:$S$31,$B190+1,FALSE)</f>
        <v>90.339519718236858</v>
      </c>
      <c r="CN190" s="21">
        <f>VLOOKUP(CN$6,'MonteCarlo Policy Paths'!$N$2:$S$31,$B190+1,FALSE)</f>
        <v>93.604800202242828</v>
      </c>
      <c r="CO190" s="164">
        <f>VLOOKUP(CO$6,'MonteCarlo Policy Paths'!$N$2:$S$31,$B190+1,FALSE)</f>
        <v>96.983684685934094</v>
      </c>
      <c r="CQ190" s="163">
        <f>BM190*VLOOKUP(AI$6,'Greenhouse Gas Costs Avoided'!$A$2:$I$32,9,FALSE)</f>
        <v>1.3592994724454583</v>
      </c>
      <c r="CR190" s="21">
        <f>BN190*VLOOKUP(AJ$6,'Greenhouse Gas Costs Avoided'!$A$2:$I$32,9,FALSE)</f>
        <v>1.4645999210963487</v>
      </c>
      <c r="CS190" s="21">
        <f>BO190*VLOOKUP(AK$6,'Greenhouse Gas Costs Avoided'!$A$2:$I$32,9,FALSE)</f>
        <v>1.5786241167474793</v>
      </c>
      <c r="CT190" s="21">
        <f>BP190*VLOOKUP(AL$6,'Greenhouse Gas Costs Avoided'!$A$2:$I$32,9,FALSE)</f>
        <v>1.7020005350363183</v>
      </c>
      <c r="CU190" s="21">
        <f>BQ190*VLOOKUP(AM$6,'Greenhouse Gas Costs Avoided'!$A$2:$I$32,9,FALSE)</f>
        <v>1.8344847601494692</v>
      </c>
      <c r="CV190" s="21">
        <f>BR190*VLOOKUP(AN$6,'Greenhouse Gas Costs Avoided'!$A$2:$I$32,9,FALSE)</f>
        <v>1.9746133378475101</v>
      </c>
      <c r="CW190" s="21">
        <f>BS190*VLOOKUP(AO$6,'Greenhouse Gas Costs Avoided'!$A$2:$I$32,9,FALSE)</f>
        <v>2.1245462941611284</v>
      </c>
      <c r="CX190" s="21">
        <f>BT190*VLOOKUP(AP$6,'Greenhouse Gas Costs Avoided'!$A$2:$I$32,9,FALSE)</f>
        <v>2.2866000479177169</v>
      </c>
      <c r="CY190" s="21">
        <f>BU190*VLOOKUP(AQ$6,'Greenhouse Gas Costs Avoided'!$A$2:$I$32,9,FALSE)</f>
        <v>2.4617783228380428</v>
      </c>
      <c r="CZ190" s="21">
        <f>BV190*VLOOKUP(AR$6,'Greenhouse Gas Costs Avoided'!$A$2:$I$32,9,FALSE)</f>
        <v>2.6567335747552212</v>
      </c>
      <c r="DA190" s="21">
        <f>BW190*VLOOKUP(AS$6,'Greenhouse Gas Costs Avoided'!$A$2:$I$32,9,FALSE)</f>
        <v>2.8688611394320973</v>
      </c>
      <c r="DB190" s="21">
        <f>BX190*VLOOKUP(AT$6,'Greenhouse Gas Costs Avoided'!$A$2:$I$32,9,FALSE)</f>
        <v>3.099327745676475</v>
      </c>
      <c r="DC190" s="21">
        <f>BY190*VLOOKUP(AU$6,'Greenhouse Gas Costs Avoided'!$A$2:$I$32,9,FALSE)</f>
        <v>3.3499798581359799</v>
      </c>
      <c r="DD190" s="21">
        <f>BZ190*VLOOKUP(AV$6,'Greenhouse Gas Costs Avoided'!$A$2:$I$32,9,FALSE)</f>
        <v>3.6223649492411436</v>
      </c>
      <c r="DE190" s="21">
        <f>CA190*VLOOKUP(AW$6,'Greenhouse Gas Costs Avoided'!$A$2:$I$32,9,FALSE)</f>
        <v>3.7503349159570667</v>
      </c>
      <c r="DF190" s="21">
        <f>CB190*VLOOKUP(AX$6,'Greenhouse Gas Costs Avoided'!$A$2:$I$32,9,FALSE)</f>
        <v>3.8836465958035138</v>
      </c>
      <c r="DG190" s="21">
        <f>CC190*VLOOKUP(AY$6,'Greenhouse Gas Costs Avoided'!$A$2:$I$32,9,FALSE)</f>
        <v>4.0219054692034097</v>
      </c>
      <c r="DH190" s="21">
        <f>CD190*VLOOKUP(AZ$6,'Greenhouse Gas Costs Avoided'!$A$2:$I$32,9,FALSE)</f>
        <v>4.1655593560070496</v>
      </c>
      <c r="DI190" s="21">
        <f>CE190*VLOOKUP(BA$6,'Greenhouse Gas Costs Avoided'!$A$2:$I$32,9,FALSE)</f>
        <v>4.3140109715809301</v>
      </c>
      <c r="DJ190" s="21">
        <f>CF190*VLOOKUP(BB$6,'Greenhouse Gas Costs Avoided'!$A$2:$I$32,9,FALSE)</f>
        <v>4.4692960059878768</v>
      </c>
      <c r="DK190" s="21">
        <f>CG190*VLOOKUP(BC$6,'Greenhouse Gas Costs Avoided'!$A$2:$I$32,9,FALSE)</f>
        <v>4.629447622014963</v>
      </c>
      <c r="DL190" s="21">
        <f>CH190*VLOOKUP(BD$6,'Greenhouse Gas Costs Avoided'!$A$2:$I$32,9,FALSE)</f>
        <v>4.7950749225184994</v>
      </c>
      <c r="DM190" s="21">
        <f>CI190*VLOOKUP(BE$6,'Greenhouse Gas Costs Avoided'!$A$2:$I$32,9,FALSE)</f>
        <v>4.9669648542748472</v>
      </c>
      <c r="DN190" s="21">
        <f>CJ190*VLOOKUP(BF$6,'Greenhouse Gas Costs Avoided'!$A$2:$I$32,9,FALSE)</f>
        <v>5.1456205009456273</v>
      </c>
      <c r="DO190" s="21">
        <f>CK190*VLOOKUP(BG$6,'Greenhouse Gas Costs Avoided'!$A$2:$I$32,9,FALSE)</f>
        <v>5.331082210275417</v>
      </c>
      <c r="DP190" s="21">
        <f>CL190*VLOOKUP(BH$6,'Greenhouse Gas Costs Avoided'!$A$2:$I$32,9,FALSE)</f>
        <v>5.5235531602164318</v>
      </c>
      <c r="DQ190" s="21">
        <f>CM190*VLOOKUP(BI$6,'Greenhouse Gas Costs Avoided'!$A$2:$I$32,9,FALSE)</f>
        <v>5.723032344191421</v>
      </c>
      <c r="DR190" s="21">
        <f>CN190*VLOOKUP(BJ$6,'Greenhouse Gas Costs Avoided'!$A$2:$I$32,9,FALSE)</f>
        <v>5.9298887220104266</v>
      </c>
      <c r="DS190" s="164">
        <f>CO190*VLOOKUP(BK$6,'Greenhouse Gas Costs Avoided'!$A$2:$I$32,9,FALSE)</f>
        <v>6.1439419431008639</v>
      </c>
    </row>
    <row r="191" spans="1:123" x14ac:dyDescent="0.35">
      <c r="A191" s="174">
        <v>185</v>
      </c>
      <c r="B191" s="12">
        <v>2</v>
      </c>
      <c r="C191" s="175">
        <v>2023</v>
      </c>
      <c r="E191" s="20">
        <v>0</v>
      </c>
      <c r="F191" s="21">
        <v>82.346532180449415</v>
      </c>
      <c r="G191" s="21">
        <v>84.002844861871253</v>
      </c>
      <c r="H191" s="21">
        <v>85.659157543293105</v>
      </c>
      <c r="I191" s="21">
        <v>86.918851036576825</v>
      </c>
      <c r="J191" s="21">
        <v>88.178544529860531</v>
      </c>
      <c r="K191" s="21">
        <v>89.438238023144251</v>
      </c>
      <c r="L191" s="21">
        <v>90.697931516427971</v>
      </c>
      <c r="M191" s="21">
        <v>91.95762500971172</v>
      </c>
      <c r="N191" s="21">
        <v>93.21731850299544</v>
      </c>
      <c r="O191" s="21">
        <v>94.47701199627916</v>
      </c>
      <c r="P191" s="21">
        <v>95.73670548956288</v>
      </c>
      <c r="Q191" s="21">
        <v>96.996398982846586</v>
      </c>
      <c r="R191" s="21">
        <v>98.25609247613032</v>
      </c>
      <c r="S191" s="21">
        <v>99.65157958594628</v>
      </c>
      <c r="T191" s="21">
        <v>101.04706669576224</v>
      </c>
      <c r="U191" s="21">
        <v>102.4425538055782</v>
      </c>
      <c r="V191" s="21">
        <v>103.83804091539416</v>
      </c>
      <c r="W191" s="21">
        <v>105.23352802521011</v>
      </c>
      <c r="X191" s="21">
        <v>106.47156953138905</v>
      </c>
      <c r="Y191" s="21">
        <v>107.709611037568</v>
      </c>
      <c r="Z191" s="21">
        <v>108.94765254374694</v>
      </c>
      <c r="AA191" s="21">
        <v>110.18569404992589</v>
      </c>
      <c r="AB191" s="21">
        <v>111.42373555610482</v>
      </c>
      <c r="AC191" s="21">
        <v>112.86811731331359</v>
      </c>
      <c r="AD191" s="21">
        <v>114.31249907052236</v>
      </c>
      <c r="AE191" s="21">
        <v>115.75688082773114</v>
      </c>
      <c r="AF191" s="21">
        <v>117.20126258493991</v>
      </c>
      <c r="AG191" s="22">
        <v>120.41827982173916</v>
      </c>
      <c r="AI191" s="20">
        <v>0</v>
      </c>
      <c r="AJ191" s="21">
        <v>5.2166744805659615</v>
      </c>
      <c r="AK191" s="21">
        <v>5.3216023247413169</v>
      </c>
      <c r="AL191" s="21">
        <v>5.4265301689166732</v>
      </c>
      <c r="AM191" s="21">
        <v>5.5063320831654474</v>
      </c>
      <c r="AN191" s="21">
        <v>5.5861339974142208</v>
      </c>
      <c r="AO191" s="21">
        <v>5.665935911662995</v>
      </c>
      <c r="AP191" s="21">
        <v>5.7457378259117702</v>
      </c>
      <c r="AQ191" s="21">
        <v>5.8255397401605462</v>
      </c>
      <c r="AR191" s="21">
        <v>5.9053416544093205</v>
      </c>
      <c r="AS191" s="21">
        <v>5.9851435686580947</v>
      </c>
      <c r="AT191" s="21">
        <v>6.0649454829068699</v>
      </c>
      <c r="AU191" s="21">
        <v>6.1447473971556432</v>
      </c>
      <c r="AV191" s="21">
        <v>6.2245493114044184</v>
      </c>
      <c r="AW191" s="21">
        <v>6.312953786990386</v>
      </c>
      <c r="AX191" s="21">
        <v>6.4013582625763545</v>
      </c>
      <c r="AY191" s="21">
        <v>6.4897627381623222</v>
      </c>
      <c r="AZ191" s="21">
        <v>6.5781672137482907</v>
      </c>
      <c r="BA191" s="21">
        <v>6.6665716893342575</v>
      </c>
      <c r="BB191" s="21">
        <v>6.7450019445028957</v>
      </c>
      <c r="BC191" s="21">
        <v>6.8234321996715348</v>
      </c>
      <c r="BD191" s="21">
        <v>6.901862454840173</v>
      </c>
      <c r="BE191" s="21">
        <v>6.9802927100088112</v>
      </c>
      <c r="BF191" s="21">
        <v>7.0587229651774486</v>
      </c>
      <c r="BG191" s="21">
        <v>7.1502249295408609</v>
      </c>
      <c r="BH191" s="21">
        <v>7.2417268939042723</v>
      </c>
      <c r="BI191" s="21">
        <v>7.3332288582676846</v>
      </c>
      <c r="BJ191" s="21">
        <v>7.424730822631096</v>
      </c>
      <c r="BK191" s="22">
        <v>7.6285297110405814</v>
      </c>
      <c r="BM191" s="163">
        <f>VLOOKUP(BM$6,'MonteCarlo Policy Paths'!$N$2:$S$31,$B191+1,FALSE)</f>
        <v>23.967702867134744</v>
      </c>
      <c r="BN191" s="21">
        <f>VLOOKUP(BN$6,'MonteCarlo Policy Paths'!$N$2:$S$31,$B191+1,FALSE)</f>
        <v>26.317177955222718</v>
      </c>
      <c r="BO191" s="21">
        <f>VLOOKUP(BO$6,'MonteCarlo Policy Paths'!$N$2:$S$31,$B191+1,FALSE)</f>
        <v>28.893255238045125</v>
      </c>
      <c r="BP191" s="21">
        <f>VLOOKUP(BP$6,'MonteCarlo Policy Paths'!$N$2:$S$31,$B191+1,FALSE)</f>
        <v>31.715102246604285</v>
      </c>
      <c r="BQ191" s="21">
        <f>VLOOKUP(BQ$6,'MonteCarlo Policy Paths'!$N$2:$S$31,$B191+1,FALSE)</f>
        <v>34.790233856835599</v>
      </c>
      <c r="BR191" s="21">
        <f>VLOOKUP(BR$6,'MonteCarlo Policy Paths'!$N$2:$S$31,$B191+1,FALSE)</f>
        <v>38.117013285454661</v>
      </c>
      <c r="BS191" s="21">
        <f>VLOOKUP(BS$6,'MonteCarlo Policy Paths'!$N$2:$S$31,$B191+1,FALSE)</f>
        <v>41.72840612279375</v>
      </c>
      <c r="BT191" s="21">
        <f>VLOOKUP(BT$6,'MonteCarlo Policy Paths'!$N$2:$S$31,$B191+1,FALSE)</f>
        <v>45.677249983631562</v>
      </c>
      <c r="BU191" s="21">
        <f>VLOOKUP(BU$6,'MonteCarlo Policy Paths'!$N$2:$S$31,$B191+1,FALSE)</f>
        <v>49.99204890598088</v>
      </c>
      <c r="BV191" s="21">
        <f>VLOOKUP(BV$6,'MonteCarlo Policy Paths'!$N$2:$S$31,$B191+1,FALSE)</f>
        <v>54.768556811140854</v>
      </c>
      <c r="BW191" s="21">
        <f>VLOOKUP(BW$6,'MonteCarlo Policy Paths'!$N$2:$S$31,$B191+1,FALSE)</f>
        <v>60.010238214835042</v>
      </c>
      <c r="BX191" s="21">
        <f>VLOOKUP(BX$6,'MonteCarlo Policy Paths'!$N$2:$S$31,$B191+1,FALSE)</f>
        <v>65.75812779974207</v>
      </c>
      <c r="BY191" s="21">
        <f>VLOOKUP(BY$6,'MonteCarlo Policy Paths'!$N$2:$S$31,$B191+1,FALSE)</f>
        <v>72.066881159093455</v>
      </c>
      <c r="BZ191" s="21">
        <f>VLOOKUP(BZ$6,'MonteCarlo Policy Paths'!$N$2:$S$31,$B191+1,FALSE)</f>
        <v>78.981532638183737</v>
      </c>
      <c r="CA191" s="21">
        <f>VLOOKUP(CA$6,'MonteCarlo Policy Paths'!$N$2:$S$31,$B191+1,FALSE)</f>
        <v>81.252691038046251</v>
      </c>
      <c r="CB191" s="21">
        <f>VLOOKUP(CB$6,'MonteCarlo Policy Paths'!$N$2:$S$31,$B191+1,FALSE)</f>
        <v>83.604044111934414</v>
      </c>
      <c r="CC191" s="21">
        <f>VLOOKUP(CC$6,'MonteCarlo Policy Paths'!$N$2:$S$31,$B191+1,FALSE)</f>
        <v>86.018714380110126</v>
      </c>
      <c r="CD191" s="21">
        <f>VLOOKUP(CD$6,'MonteCarlo Policy Paths'!$N$2:$S$31,$B191+1,FALSE)</f>
        <v>88.506196331807388</v>
      </c>
      <c r="CE191" s="21">
        <f>VLOOKUP(CE$6,'MonteCarlo Policy Paths'!$N$2:$S$31,$B191+1,FALSE)</f>
        <v>91.042757806054695</v>
      </c>
      <c r="CF191" s="21">
        <f>VLOOKUP(CF$6,'MonteCarlo Policy Paths'!$N$2:$S$31,$B191+1,FALSE)</f>
        <v>93.687547211990633</v>
      </c>
      <c r="CG191" s="21">
        <f>VLOOKUP(CG$6,'MonteCarlo Policy Paths'!$N$2:$S$31,$B191+1,FALSE)</f>
        <v>96.373095170621937</v>
      </c>
      <c r="CH191" s="21">
        <f>VLOOKUP(CH$6,'MonteCarlo Policy Paths'!$N$2:$S$31,$B191+1,FALSE)</f>
        <v>99.112987273548597</v>
      </c>
      <c r="CI191" s="21">
        <f>VLOOKUP(CI$6,'MonteCarlo Policy Paths'!$N$2:$S$31,$B191+1,FALSE)</f>
        <v>101.92614153054797</v>
      </c>
      <c r="CJ191" s="21">
        <f>VLOOKUP(CJ$6,'MonteCarlo Policy Paths'!$N$2:$S$31,$B191+1,FALSE)</f>
        <v>104.82221793361833</v>
      </c>
      <c r="CK191" s="21">
        <f>VLOOKUP(CK$6,'MonteCarlo Policy Paths'!$N$2:$S$31,$B191+1,FALSE)</f>
        <v>107.79595653596101</v>
      </c>
      <c r="CL191" s="21">
        <f>VLOOKUP(CL$6,'MonteCarlo Policy Paths'!$N$2:$S$31,$B191+1,FALSE)</f>
        <v>110.84691133589952</v>
      </c>
      <c r="CM191" s="21">
        <f>VLOOKUP(CM$6,'MonteCarlo Policy Paths'!$N$2:$S$31,$B191+1,FALSE)</f>
        <v>113.96784710075578</v>
      </c>
      <c r="CN191" s="21">
        <f>VLOOKUP(CN$6,'MonteCarlo Policy Paths'!$N$2:$S$31,$B191+1,FALSE)</f>
        <v>117.16284845198182</v>
      </c>
      <c r="CO191" s="164">
        <f>VLOOKUP(CO$6,'MonteCarlo Policy Paths'!$N$2:$S$31,$B191+1,FALSE)</f>
        <v>120.41827982173916</v>
      </c>
      <c r="CQ191" s="163">
        <f>BM191*VLOOKUP(AI$6,'Greenhouse Gas Costs Avoided'!$A$2:$I$32,9,FALSE)</f>
        <v>1.5183602829902079</v>
      </c>
      <c r="CR191" s="21">
        <f>BN191*VLOOKUP(AJ$6,'Greenhouse Gas Costs Avoided'!$A$2:$I$32,9,FALSE)</f>
        <v>1.6672001480120395</v>
      </c>
      <c r="CS191" s="21">
        <f>BO191*VLOOKUP(AK$6,'Greenhouse Gas Costs Avoided'!$A$2:$I$32,9,FALSE)</f>
        <v>1.8303953216936328</v>
      </c>
      <c r="CT191" s="21">
        <f>BP191*VLOOKUP(AL$6,'Greenhouse Gas Costs Avoided'!$A$2:$I$32,9,FALSE)</f>
        <v>2.0091600721673259</v>
      </c>
      <c r="CU191" s="21">
        <f>BQ191*VLOOKUP(AM$6,'Greenhouse Gas Costs Avoided'!$A$2:$I$32,9,FALSE)</f>
        <v>2.2039704688009323</v>
      </c>
      <c r="CV191" s="21">
        <f>BR191*VLOOKUP(AN$6,'Greenhouse Gas Costs Avoided'!$A$2:$I$32,9,FALSE)</f>
        <v>2.4147228209427172</v>
      </c>
      <c r="CW191" s="21">
        <f>BS191*VLOOKUP(AO$6,'Greenhouse Gas Costs Avoided'!$A$2:$I$32,9,FALSE)</f>
        <v>2.6435055074141016</v>
      </c>
      <c r="CX191" s="21">
        <f>BT191*VLOOKUP(AP$6,'Greenhouse Gas Costs Avoided'!$A$2:$I$32,9,FALSE)</f>
        <v>2.8936658050138946</v>
      </c>
      <c r="CY191" s="21">
        <f>BU191*VLOOKUP(AQ$6,'Greenhouse Gas Costs Avoided'!$A$2:$I$32,9,FALSE)</f>
        <v>3.1670094520501597</v>
      </c>
      <c r="CZ191" s="21">
        <f>BV191*VLOOKUP(AR$6,'Greenhouse Gas Costs Avoided'!$A$2:$I$32,9,FALSE)</f>
        <v>3.4696024846318703</v>
      </c>
      <c r="DA191" s="21">
        <f>BW191*VLOOKUP(AS$6,'Greenhouse Gas Costs Avoided'!$A$2:$I$32,9,FALSE)</f>
        <v>3.8016643807416939</v>
      </c>
      <c r="DB191" s="21">
        <f>BX191*VLOOKUP(AT$6,'Greenhouse Gas Costs Avoided'!$A$2:$I$32,9,FALSE)</f>
        <v>4.1657946983243246</v>
      </c>
      <c r="DC191" s="21">
        <f>BY191*VLOOKUP(AU$6,'Greenhouse Gas Costs Avoided'!$A$2:$I$32,9,FALSE)</f>
        <v>4.5654558835919028</v>
      </c>
      <c r="DD191" s="21">
        <f>BZ191*VLOOKUP(AV$6,'Greenhouse Gas Costs Avoided'!$A$2:$I$32,9,FALSE)</f>
        <v>5.0035008741682265</v>
      </c>
      <c r="DE191" s="21">
        <f>CA191*VLOOKUP(AW$6,'Greenhouse Gas Costs Avoided'!$A$2:$I$32,9,FALSE)</f>
        <v>5.1473793563843691</v>
      </c>
      <c r="DF191" s="21">
        <f>CB191*VLOOKUP(AX$6,'Greenhouse Gas Costs Avoided'!$A$2:$I$32,9,FALSE)</f>
        <v>5.2963381923007766</v>
      </c>
      <c r="DG191" s="21">
        <f>CC191*VLOOKUP(AY$6,'Greenhouse Gas Costs Avoided'!$A$2:$I$32,9,FALSE)</f>
        <v>5.4493081891352544</v>
      </c>
      <c r="DH191" s="21">
        <f>CD191*VLOOKUP(AZ$6,'Greenhouse Gas Costs Avoided'!$A$2:$I$32,9,FALSE)</f>
        <v>5.606890825278958</v>
      </c>
      <c r="DI191" s="21">
        <f>CE191*VLOOKUP(BA$6,'Greenhouse Gas Costs Avoided'!$A$2:$I$32,9,FALSE)</f>
        <v>5.7675826620899597</v>
      </c>
      <c r="DJ191" s="21">
        <f>CF191*VLOOKUP(BB$6,'Greenhouse Gas Costs Avoided'!$A$2:$I$32,9,FALSE)</f>
        <v>5.935130766850258</v>
      </c>
      <c r="DK191" s="21">
        <f>CG191*VLOOKUP(BC$6,'Greenhouse Gas Costs Avoided'!$A$2:$I$32,9,FALSE)</f>
        <v>6.1052609366481567</v>
      </c>
      <c r="DL191" s="21">
        <f>CH191*VLOOKUP(BD$6,'Greenhouse Gas Costs Avoided'!$A$2:$I$32,9,FALSE)</f>
        <v>6.2788338222861402</v>
      </c>
      <c r="DM191" s="21">
        <f>CI191*VLOOKUP(BE$6,'Greenhouse Gas Costs Avoided'!$A$2:$I$32,9,FALSE)</f>
        <v>6.4570478846612929</v>
      </c>
      <c r="DN191" s="21">
        <f>CJ191*VLOOKUP(BF$6,'Greenhouse Gas Costs Avoided'!$A$2:$I$32,9,FALSE)</f>
        <v>6.6405150868084322</v>
      </c>
      <c r="DO191" s="21">
        <f>CK191*VLOOKUP(BG$6,'Greenhouse Gas Costs Avoided'!$A$2:$I$32,9,FALSE)</f>
        <v>6.8289022097138705</v>
      </c>
      <c r="DP191" s="21">
        <f>CL191*VLOOKUP(BH$6,'Greenhouse Gas Costs Avoided'!$A$2:$I$32,9,FALSE)</f>
        <v>7.0221809990540507</v>
      </c>
      <c r="DQ191" s="21">
        <f>CM191*VLOOKUP(BI$6,'Greenhouse Gas Costs Avoided'!$A$2:$I$32,9,FALSE)</f>
        <v>7.2198931009350886</v>
      </c>
      <c r="DR191" s="21">
        <f>CN191*VLOOKUP(BJ$6,'Greenhouse Gas Costs Avoided'!$A$2:$I$32,9,FALSE)</f>
        <v>7.4222972772007143</v>
      </c>
      <c r="DS191" s="164">
        <f>CO191*VLOOKUP(BK$6,'Greenhouse Gas Costs Avoided'!$A$2:$I$32,9,FALSE)</f>
        <v>7.6285297110405814</v>
      </c>
    </row>
    <row r="192" spans="1:123" x14ac:dyDescent="0.35">
      <c r="A192" s="174">
        <v>186</v>
      </c>
      <c r="B192" s="12">
        <v>4</v>
      </c>
      <c r="C192" s="175">
        <v>2023</v>
      </c>
      <c r="E192" s="20">
        <v>0</v>
      </c>
      <c r="F192" s="21">
        <v>82.346532180449415</v>
      </c>
      <c r="G192" s="21">
        <v>84.002844861871253</v>
      </c>
      <c r="H192" s="21">
        <v>85.659157543293105</v>
      </c>
      <c r="I192" s="21">
        <v>86.918851036576825</v>
      </c>
      <c r="J192" s="21">
        <v>88.178544529860531</v>
      </c>
      <c r="K192" s="21">
        <v>89.438238023144251</v>
      </c>
      <c r="L192" s="21">
        <v>90.697931516427971</v>
      </c>
      <c r="M192" s="21">
        <v>91.95762500971172</v>
      </c>
      <c r="N192" s="21">
        <v>93.21731850299544</v>
      </c>
      <c r="O192" s="21">
        <v>94.47701199627916</v>
      </c>
      <c r="P192" s="21">
        <v>95.73670548956288</v>
      </c>
      <c r="Q192" s="21">
        <v>96.996398982846586</v>
      </c>
      <c r="R192" s="21">
        <v>98.25609247613032</v>
      </c>
      <c r="S192" s="21">
        <v>99.65157958594628</v>
      </c>
      <c r="T192" s="21">
        <v>101.04706669576224</v>
      </c>
      <c r="U192" s="21">
        <v>102.4425538055782</v>
      </c>
      <c r="V192" s="21">
        <v>103.83804091539416</v>
      </c>
      <c r="W192" s="21">
        <v>105.23352802521011</v>
      </c>
      <c r="X192" s="21">
        <v>106.47156953138905</v>
      </c>
      <c r="Y192" s="21">
        <v>107.709611037568</v>
      </c>
      <c r="Z192" s="21">
        <v>108.94765254374694</v>
      </c>
      <c r="AA192" s="21">
        <v>110.18569404992589</v>
      </c>
      <c r="AB192" s="21">
        <v>111.42373555610482</v>
      </c>
      <c r="AC192" s="21">
        <v>112.86811731331359</v>
      </c>
      <c r="AD192" s="21">
        <v>114.31249907052236</v>
      </c>
      <c r="AE192" s="21">
        <v>115.75688082773114</v>
      </c>
      <c r="AF192" s="21">
        <v>117.20126258493991</v>
      </c>
      <c r="AG192" s="22">
        <v>119.5319620819439</v>
      </c>
      <c r="AI192" s="20">
        <v>0</v>
      </c>
      <c r="AJ192" s="21">
        <v>5.2166744805659615</v>
      </c>
      <c r="AK192" s="21">
        <v>5.3216023247413169</v>
      </c>
      <c r="AL192" s="21">
        <v>5.4265301689166732</v>
      </c>
      <c r="AM192" s="21">
        <v>5.5063320831654474</v>
      </c>
      <c r="AN192" s="21">
        <v>5.5861339974142208</v>
      </c>
      <c r="AO192" s="21">
        <v>5.665935911662995</v>
      </c>
      <c r="AP192" s="21">
        <v>5.7457378259117702</v>
      </c>
      <c r="AQ192" s="21">
        <v>5.8255397401605462</v>
      </c>
      <c r="AR192" s="21">
        <v>5.9053416544093205</v>
      </c>
      <c r="AS192" s="21">
        <v>5.9851435686580947</v>
      </c>
      <c r="AT192" s="21">
        <v>6.0649454829068699</v>
      </c>
      <c r="AU192" s="21">
        <v>6.1447473971556432</v>
      </c>
      <c r="AV192" s="21">
        <v>6.2245493114044184</v>
      </c>
      <c r="AW192" s="21">
        <v>6.312953786990386</v>
      </c>
      <c r="AX192" s="21">
        <v>6.4013582625763545</v>
      </c>
      <c r="AY192" s="21">
        <v>6.4897627381623222</v>
      </c>
      <c r="AZ192" s="21">
        <v>6.5781672137482907</v>
      </c>
      <c r="BA192" s="21">
        <v>6.6665716893342575</v>
      </c>
      <c r="BB192" s="21">
        <v>6.7450019445028957</v>
      </c>
      <c r="BC192" s="21">
        <v>6.8234321996715348</v>
      </c>
      <c r="BD192" s="21">
        <v>6.901862454840173</v>
      </c>
      <c r="BE192" s="21">
        <v>6.9802927100088112</v>
      </c>
      <c r="BF192" s="21">
        <v>7.0587229651774486</v>
      </c>
      <c r="BG192" s="21">
        <v>7.1502249295408609</v>
      </c>
      <c r="BH192" s="21">
        <v>7.2417268939042723</v>
      </c>
      <c r="BI192" s="21">
        <v>7.3332288582676846</v>
      </c>
      <c r="BJ192" s="21">
        <v>7.424730822631096</v>
      </c>
      <c r="BK192" s="22">
        <v>7.5723812490175435</v>
      </c>
      <c r="BM192" s="163">
        <f>VLOOKUP(BM$6,'MonteCarlo Policy Paths'!$N$2:$S$31,$B192+1,FALSE)</f>
        <v>21.456887556927661</v>
      </c>
      <c r="BN192" s="21">
        <f>VLOOKUP(BN$6,'MonteCarlo Policy Paths'!$N$2:$S$31,$B192+1,FALSE)</f>
        <v>23.119081894670884</v>
      </c>
      <c r="BO192" s="21">
        <f>VLOOKUP(BO$6,'MonteCarlo Policy Paths'!$N$2:$S$31,$B192+1,FALSE)</f>
        <v>24.918982795429599</v>
      </c>
      <c r="BP192" s="21">
        <f>VLOOKUP(BP$6,'MonteCarlo Policy Paths'!$N$2:$S$31,$B192+1,FALSE)</f>
        <v>26.866510906830612</v>
      </c>
      <c r="BQ192" s="21">
        <f>VLOOKUP(BQ$6,'MonteCarlo Policy Paths'!$N$2:$S$31,$B192+1,FALSE)</f>
        <v>28.957808063155838</v>
      </c>
      <c r="BR192" s="21">
        <f>VLOOKUP(BR$6,'MonteCarlo Policy Paths'!$N$2:$S$31,$B192+1,FALSE)</f>
        <v>31.169773267386955</v>
      </c>
      <c r="BS192" s="21">
        <f>VLOOKUP(BS$6,'MonteCarlo Policy Paths'!$N$2:$S$31,$B192+1,FALSE)</f>
        <v>33.536503079259326</v>
      </c>
      <c r="BT192" s="21">
        <f>VLOOKUP(BT$6,'MonteCarlo Policy Paths'!$N$2:$S$31,$B192+1,FALSE)</f>
        <v>36.094562758542168</v>
      </c>
      <c r="BU192" s="21">
        <f>VLOOKUP(BU$6,'MonteCarlo Policy Paths'!$N$2:$S$31,$B192+1,FALSE)</f>
        <v>38.859796339203925</v>
      </c>
      <c r="BV192" s="21">
        <f>VLOOKUP(BV$6,'MonteCarlo Policy Paths'!$N$2:$S$31,$B192+1,FALSE)</f>
        <v>41.937214526892696</v>
      </c>
      <c r="BW192" s="21">
        <f>VLOOKUP(BW$6,'MonteCarlo Policy Paths'!$N$2:$S$31,$B192+1,FALSE)</f>
        <v>45.285702034805901</v>
      </c>
      <c r="BX192" s="21">
        <f>VLOOKUP(BX$6,'MonteCarlo Policy Paths'!$N$2:$S$31,$B192+1,FALSE)</f>
        <v>48.923675973628832</v>
      </c>
      <c r="BY192" s="21">
        <f>VLOOKUP(BY$6,'MonteCarlo Policy Paths'!$N$2:$S$31,$B192+1,FALSE)</f>
        <v>52.880283256992421</v>
      </c>
      <c r="BZ192" s="21">
        <f>VLOOKUP(BZ$6,'MonteCarlo Policy Paths'!$N$2:$S$31,$B192+1,FALSE)</f>
        <v>57.179951130409847</v>
      </c>
      <c r="CA192" s="21">
        <f>VLOOKUP(CA$6,'MonteCarlo Policy Paths'!$N$2:$S$31,$B192+1,FALSE)</f>
        <v>59.199989570907007</v>
      </c>
      <c r="CB192" s="21">
        <f>VLOOKUP(CB$6,'MonteCarlo Policy Paths'!$N$2:$S$31,$B192+1,FALSE)</f>
        <v>61.304348310445278</v>
      </c>
      <c r="CC192" s="21">
        <f>VLOOKUP(CC$6,'MonteCarlo Policy Paths'!$N$2:$S$31,$B192+1,FALSE)</f>
        <v>63.486799757257046</v>
      </c>
      <c r="CD192" s="21">
        <f>VLOOKUP(CD$6,'MonteCarlo Policy Paths'!$N$2:$S$31,$B192+1,FALSE)</f>
        <v>65.754412861465767</v>
      </c>
      <c r="CE192" s="21">
        <f>VLOOKUP(CE$6,'MonteCarlo Policy Paths'!$N$2:$S$31,$B192+1,FALSE)</f>
        <v>68.097759333367534</v>
      </c>
      <c r="CF192" s="21">
        <f>VLOOKUP(CF$6,'MonteCarlo Policy Paths'!$N$2:$S$31,$B192+1,FALSE)</f>
        <v>70.548973057852507</v>
      </c>
      <c r="CG192" s="21">
        <f>VLOOKUP(CG$6,'MonteCarlo Policy Paths'!$N$2:$S$31,$B192+1,FALSE)</f>
        <v>73.077007009761019</v>
      </c>
      <c r="CH192" s="21">
        <f>VLOOKUP(CH$6,'MonteCarlo Policy Paths'!$N$2:$S$31,$B192+1,FALSE)</f>
        <v>75.691476032446857</v>
      </c>
      <c r="CI192" s="21">
        <f>VLOOKUP(CI$6,'MonteCarlo Policy Paths'!$N$2:$S$31,$B192+1,FALSE)</f>
        <v>78.404802280730166</v>
      </c>
      <c r="CJ192" s="21">
        <f>VLOOKUP(CJ$6,'MonteCarlo Policy Paths'!$N$2:$S$31,$B192+1,FALSE)</f>
        <v>81.224927058038162</v>
      </c>
      <c r="CK192" s="21">
        <f>VLOOKUP(CK$6,'MonteCarlo Policy Paths'!$N$2:$S$31,$B192+1,FALSE)</f>
        <v>84.152487263770951</v>
      </c>
      <c r="CL192" s="21">
        <f>VLOOKUP(CL$6,'MonteCarlo Policy Paths'!$N$2:$S$31,$B192+1,FALSE)</f>
        <v>87.19069011352974</v>
      </c>
      <c r="CM192" s="21">
        <f>VLOOKUP(CM$6,'MonteCarlo Policy Paths'!$N$2:$S$31,$B192+1,FALSE)</f>
        <v>90.339519718236858</v>
      </c>
      <c r="CN192" s="21">
        <f>VLOOKUP(CN$6,'MonteCarlo Policy Paths'!$N$2:$S$31,$B192+1,FALSE)</f>
        <v>93.604800202242828</v>
      </c>
      <c r="CO192" s="164">
        <f>VLOOKUP(CO$6,'MonteCarlo Policy Paths'!$N$2:$S$31,$B192+1,FALSE)</f>
        <v>96.983684685934094</v>
      </c>
      <c r="CQ192" s="163">
        <f>BM192*VLOOKUP(AI$6,'Greenhouse Gas Costs Avoided'!$A$2:$I$32,9,FALSE)</f>
        <v>1.3592994724454583</v>
      </c>
      <c r="CR192" s="21">
        <f>BN192*VLOOKUP(AJ$6,'Greenhouse Gas Costs Avoided'!$A$2:$I$32,9,FALSE)</f>
        <v>1.4645999210963487</v>
      </c>
      <c r="CS192" s="21">
        <f>BO192*VLOOKUP(AK$6,'Greenhouse Gas Costs Avoided'!$A$2:$I$32,9,FALSE)</f>
        <v>1.5786241167474793</v>
      </c>
      <c r="CT192" s="21">
        <f>BP192*VLOOKUP(AL$6,'Greenhouse Gas Costs Avoided'!$A$2:$I$32,9,FALSE)</f>
        <v>1.7020005350363183</v>
      </c>
      <c r="CU192" s="21">
        <f>BQ192*VLOOKUP(AM$6,'Greenhouse Gas Costs Avoided'!$A$2:$I$32,9,FALSE)</f>
        <v>1.8344847601494692</v>
      </c>
      <c r="CV192" s="21">
        <f>BR192*VLOOKUP(AN$6,'Greenhouse Gas Costs Avoided'!$A$2:$I$32,9,FALSE)</f>
        <v>1.9746133378475101</v>
      </c>
      <c r="CW192" s="21">
        <f>BS192*VLOOKUP(AO$6,'Greenhouse Gas Costs Avoided'!$A$2:$I$32,9,FALSE)</f>
        <v>2.1245462941611284</v>
      </c>
      <c r="CX192" s="21">
        <f>BT192*VLOOKUP(AP$6,'Greenhouse Gas Costs Avoided'!$A$2:$I$32,9,FALSE)</f>
        <v>2.2866000479177169</v>
      </c>
      <c r="CY192" s="21">
        <f>BU192*VLOOKUP(AQ$6,'Greenhouse Gas Costs Avoided'!$A$2:$I$32,9,FALSE)</f>
        <v>2.4617783228380428</v>
      </c>
      <c r="CZ192" s="21">
        <f>BV192*VLOOKUP(AR$6,'Greenhouse Gas Costs Avoided'!$A$2:$I$32,9,FALSE)</f>
        <v>2.6567335747552212</v>
      </c>
      <c r="DA192" s="21">
        <f>BW192*VLOOKUP(AS$6,'Greenhouse Gas Costs Avoided'!$A$2:$I$32,9,FALSE)</f>
        <v>2.8688611394320973</v>
      </c>
      <c r="DB192" s="21">
        <f>BX192*VLOOKUP(AT$6,'Greenhouse Gas Costs Avoided'!$A$2:$I$32,9,FALSE)</f>
        <v>3.099327745676475</v>
      </c>
      <c r="DC192" s="21">
        <f>BY192*VLOOKUP(AU$6,'Greenhouse Gas Costs Avoided'!$A$2:$I$32,9,FALSE)</f>
        <v>3.3499798581359799</v>
      </c>
      <c r="DD192" s="21">
        <f>BZ192*VLOOKUP(AV$6,'Greenhouse Gas Costs Avoided'!$A$2:$I$32,9,FALSE)</f>
        <v>3.6223649492411436</v>
      </c>
      <c r="DE192" s="21">
        <f>CA192*VLOOKUP(AW$6,'Greenhouse Gas Costs Avoided'!$A$2:$I$32,9,FALSE)</f>
        <v>3.7503349159570667</v>
      </c>
      <c r="DF192" s="21">
        <f>CB192*VLOOKUP(AX$6,'Greenhouse Gas Costs Avoided'!$A$2:$I$32,9,FALSE)</f>
        <v>3.8836465958035138</v>
      </c>
      <c r="DG192" s="21">
        <f>CC192*VLOOKUP(AY$6,'Greenhouse Gas Costs Avoided'!$A$2:$I$32,9,FALSE)</f>
        <v>4.0219054692034097</v>
      </c>
      <c r="DH192" s="21">
        <f>CD192*VLOOKUP(AZ$6,'Greenhouse Gas Costs Avoided'!$A$2:$I$32,9,FALSE)</f>
        <v>4.1655593560070496</v>
      </c>
      <c r="DI192" s="21">
        <f>CE192*VLOOKUP(BA$6,'Greenhouse Gas Costs Avoided'!$A$2:$I$32,9,FALSE)</f>
        <v>4.3140109715809301</v>
      </c>
      <c r="DJ192" s="21">
        <f>CF192*VLOOKUP(BB$6,'Greenhouse Gas Costs Avoided'!$A$2:$I$32,9,FALSE)</f>
        <v>4.4692960059878768</v>
      </c>
      <c r="DK192" s="21">
        <f>CG192*VLOOKUP(BC$6,'Greenhouse Gas Costs Avoided'!$A$2:$I$32,9,FALSE)</f>
        <v>4.629447622014963</v>
      </c>
      <c r="DL192" s="21">
        <f>CH192*VLOOKUP(BD$6,'Greenhouse Gas Costs Avoided'!$A$2:$I$32,9,FALSE)</f>
        <v>4.7950749225184994</v>
      </c>
      <c r="DM192" s="21">
        <f>CI192*VLOOKUP(BE$6,'Greenhouse Gas Costs Avoided'!$A$2:$I$32,9,FALSE)</f>
        <v>4.9669648542748472</v>
      </c>
      <c r="DN192" s="21">
        <f>CJ192*VLOOKUP(BF$6,'Greenhouse Gas Costs Avoided'!$A$2:$I$32,9,FALSE)</f>
        <v>5.1456205009456273</v>
      </c>
      <c r="DO192" s="21">
        <f>CK192*VLOOKUP(BG$6,'Greenhouse Gas Costs Avoided'!$A$2:$I$32,9,FALSE)</f>
        <v>5.331082210275417</v>
      </c>
      <c r="DP192" s="21">
        <f>CL192*VLOOKUP(BH$6,'Greenhouse Gas Costs Avoided'!$A$2:$I$32,9,FALSE)</f>
        <v>5.5235531602164318</v>
      </c>
      <c r="DQ192" s="21">
        <f>CM192*VLOOKUP(BI$6,'Greenhouse Gas Costs Avoided'!$A$2:$I$32,9,FALSE)</f>
        <v>5.723032344191421</v>
      </c>
      <c r="DR192" s="21">
        <f>CN192*VLOOKUP(BJ$6,'Greenhouse Gas Costs Avoided'!$A$2:$I$32,9,FALSE)</f>
        <v>5.9298887220104266</v>
      </c>
      <c r="DS192" s="164">
        <f>CO192*VLOOKUP(BK$6,'Greenhouse Gas Costs Avoided'!$A$2:$I$32,9,FALSE)</f>
        <v>6.1439419431008639</v>
      </c>
    </row>
    <row r="193" spans="1:123" x14ac:dyDescent="0.35">
      <c r="A193" s="174">
        <v>187</v>
      </c>
      <c r="B193" s="12">
        <v>1</v>
      </c>
      <c r="C193" s="175">
        <v>2023</v>
      </c>
      <c r="E193" s="20">
        <v>0</v>
      </c>
      <c r="F193" s="21">
        <v>82.346532180449415</v>
      </c>
      <c r="G193" s="21">
        <v>84.002844861871253</v>
      </c>
      <c r="H193" s="21">
        <v>85.659157543293105</v>
      </c>
      <c r="I193" s="21">
        <v>86.918851036576825</v>
      </c>
      <c r="J193" s="21">
        <v>88.178544529860531</v>
      </c>
      <c r="K193" s="21">
        <v>89.438238023144251</v>
      </c>
      <c r="L193" s="21">
        <v>90.697931516427971</v>
      </c>
      <c r="M193" s="21">
        <v>91.95762500971172</v>
      </c>
      <c r="N193" s="21">
        <v>93.21731850299544</v>
      </c>
      <c r="O193" s="21">
        <v>94.47701199627916</v>
      </c>
      <c r="P193" s="21">
        <v>95.73670548956288</v>
      </c>
      <c r="Q193" s="21">
        <v>96.996398982846586</v>
      </c>
      <c r="R193" s="21">
        <v>98.25609247613032</v>
      </c>
      <c r="S193" s="21">
        <v>99.65157958594628</v>
      </c>
      <c r="T193" s="21">
        <v>101.04706669576224</v>
      </c>
      <c r="U193" s="21">
        <v>102.4425538055782</v>
      </c>
      <c r="V193" s="21">
        <v>103.83804091539416</v>
      </c>
      <c r="W193" s="21">
        <v>105.23352802521011</v>
      </c>
      <c r="X193" s="21">
        <v>106.47156953138905</v>
      </c>
      <c r="Y193" s="21">
        <v>107.709611037568</v>
      </c>
      <c r="Z193" s="21">
        <v>108.94765254374694</v>
      </c>
      <c r="AA193" s="21">
        <v>110.18569404992589</v>
      </c>
      <c r="AB193" s="21">
        <v>111.42373555610482</v>
      </c>
      <c r="AC193" s="21">
        <v>112.86811731331359</v>
      </c>
      <c r="AD193" s="21">
        <v>114.31249907052236</v>
      </c>
      <c r="AE193" s="21">
        <v>115.75688082773114</v>
      </c>
      <c r="AF193" s="21">
        <v>117.20126258493991</v>
      </c>
      <c r="AG193" s="22">
        <v>118.64564434214866</v>
      </c>
      <c r="AI193" s="20">
        <v>0</v>
      </c>
      <c r="AJ193" s="21">
        <v>5.2166744805659615</v>
      </c>
      <c r="AK193" s="21">
        <v>5.3216023247413169</v>
      </c>
      <c r="AL193" s="21">
        <v>5.4265301689166732</v>
      </c>
      <c r="AM193" s="21">
        <v>5.5063320831654474</v>
      </c>
      <c r="AN193" s="21">
        <v>5.5861339974142208</v>
      </c>
      <c r="AO193" s="21">
        <v>5.665935911662995</v>
      </c>
      <c r="AP193" s="21">
        <v>5.7457378259117702</v>
      </c>
      <c r="AQ193" s="21">
        <v>5.8255397401605462</v>
      </c>
      <c r="AR193" s="21">
        <v>5.9053416544093205</v>
      </c>
      <c r="AS193" s="21">
        <v>5.9851435686580947</v>
      </c>
      <c r="AT193" s="21">
        <v>6.0649454829068699</v>
      </c>
      <c r="AU193" s="21">
        <v>6.1447473971556432</v>
      </c>
      <c r="AV193" s="21">
        <v>6.2245493114044184</v>
      </c>
      <c r="AW193" s="21">
        <v>6.312953786990386</v>
      </c>
      <c r="AX193" s="21">
        <v>6.4013582625763545</v>
      </c>
      <c r="AY193" s="21">
        <v>6.4897627381623222</v>
      </c>
      <c r="AZ193" s="21">
        <v>6.5781672137482907</v>
      </c>
      <c r="BA193" s="21">
        <v>6.6665716893342575</v>
      </c>
      <c r="BB193" s="21">
        <v>6.7450019445028957</v>
      </c>
      <c r="BC193" s="21">
        <v>6.8234321996715348</v>
      </c>
      <c r="BD193" s="21">
        <v>6.901862454840173</v>
      </c>
      <c r="BE193" s="21">
        <v>6.9802927100088112</v>
      </c>
      <c r="BF193" s="21">
        <v>7.0587229651774486</v>
      </c>
      <c r="BG193" s="21">
        <v>7.1502249295408609</v>
      </c>
      <c r="BH193" s="21">
        <v>7.2417268939042723</v>
      </c>
      <c r="BI193" s="21">
        <v>7.3332288582676846</v>
      </c>
      <c r="BJ193" s="21">
        <v>7.424730822631096</v>
      </c>
      <c r="BK193" s="22">
        <v>7.5162327869945065</v>
      </c>
      <c r="BM193" s="163">
        <f>VLOOKUP(BM$6,'MonteCarlo Policy Paths'!$N$2:$S$31,$B193+1,FALSE)</f>
        <v>18.946072246720579</v>
      </c>
      <c r="BN193" s="21">
        <f>VLOOKUP(BN$6,'MonteCarlo Policy Paths'!$N$2:$S$31,$B193+1,FALSE)</f>
        <v>19.920985834119051</v>
      </c>
      <c r="BO193" s="21">
        <f>VLOOKUP(BO$6,'MonteCarlo Policy Paths'!$N$2:$S$31,$B193+1,FALSE)</f>
        <v>20.944710352814074</v>
      </c>
      <c r="BP193" s="21">
        <f>VLOOKUP(BP$6,'MonteCarlo Policy Paths'!$N$2:$S$31,$B193+1,FALSE)</f>
        <v>22.017919567056939</v>
      </c>
      <c r="BQ193" s="21">
        <f>VLOOKUP(BQ$6,'MonteCarlo Policy Paths'!$N$2:$S$31,$B193+1,FALSE)</f>
        <v>23.125382269476081</v>
      </c>
      <c r="BR193" s="21">
        <f>VLOOKUP(BR$6,'MonteCarlo Policy Paths'!$N$2:$S$31,$B193+1,FALSE)</f>
        <v>24.222533249319248</v>
      </c>
      <c r="BS193" s="21">
        <f>VLOOKUP(BS$6,'MonteCarlo Policy Paths'!$N$2:$S$31,$B193+1,FALSE)</f>
        <v>25.344600035724898</v>
      </c>
      <c r="BT193" s="21">
        <f>VLOOKUP(BT$6,'MonteCarlo Policy Paths'!$N$2:$S$31,$B193+1,FALSE)</f>
        <v>26.511875533452777</v>
      </c>
      <c r="BU193" s="21">
        <f>VLOOKUP(BU$6,'MonteCarlo Policy Paths'!$N$2:$S$31,$B193+1,FALSE)</f>
        <v>27.727543772426976</v>
      </c>
      <c r="BV193" s="21">
        <f>VLOOKUP(BV$6,'MonteCarlo Policy Paths'!$N$2:$S$31,$B193+1,FALSE)</f>
        <v>29.105872242644537</v>
      </c>
      <c r="BW193" s="21">
        <f>VLOOKUP(BW$6,'MonteCarlo Policy Paths'!$N$2:$S$31,$B193+1,FALSE)</f>
        <v>30.561165854776764</v>
      </c>
      <c r="BX193" s="21">
        <f>VLOOKUP(BX$6,'MonteCarlo Policy Paths'!$N$2:$S$31,$B193+1,FALSE)</f>
        <v>32.089224147515601</v>
      </c>
      <c r="BY193" s="21">
        <f>VLOOKUP(BY$6,'MonteCarlo Policy Paths'!$N$2:$S$31,$B193+1,FALSE)</f>
        <v>33.693685354891386</v>
      </c>
      <c r="BZ193" s="21">
        <f>VLOOKUP(BZ$6,'MonteCarlo Policy Paths'!$N$2:$S$31,$B193+1,FALSE)</f>
        <v>35.378369622635958</v>
      </c>
      <c r="CA193" s="21">
        <f>VLOOKUP(CA$6,'MonteCarlo Policy Paths'!$N$2:$S$31,$B193+1,FALSE)</f>
        <v>37.147288103767757</v>
      </c>
      <c r="CB193" s="21">
        <f>VLOOKUP(CB$6,'MonteCarlo Policy Paths'!$N$2:$S$31,$B193+1,FALSE)</f>
        <v>39.004652508956148</v>
      </c>
      <c r="CC193" s="21">
        <f>VLOOKUP(CC$6,'MonteCarlo Policy Paths'!$N$2:$S$31,$B193+1,FALSE)</f>
        <v>40.954885134403959</v>
      </c>
      <c r="CD193" s="21">
        <f>VLOOKUP(CD$6,'MonteCarlo Policy Paths'!$N$2:$S$31,$B193+1,FALSE)</f>
        <v>43.002629391124159</v>
      </c>
      <c r="CE193" s="21">
        <f>VLOOKUP(CE$6,'MonteCarlo Policy Paths'!$N$2:$S$31,$B193+1,FALSE)</f>
        <v>45.152760860680367</v>
      </c>
      <c r="CF193" s="21">
        <f>VLOOKUP(CF$6,'MonteCarlo Policy Paths'!$N$2:$S$31,$B193+1,FALSE)</f>
        <v>47.410398903714388</v>
      </c>
      <c r="CG193" s="21">
        <f>VLOOKUP(CG$6,'MonteCarlo Policy Paths'!$N$2:$S$31,$B193+1,FALSE)</f>
        <v>49.780918848900107</v>
      </c>
      <c r="CH193" s="21">
        <f>VLOOKUP(CH$6,'MonteCarlo Policy Paths'!$N$2:$S$31,$B193+1,FALSE)</f>
        <v>52.269964791345117</v>
      </c>
      <c r="CI193" s="21">
        <f>VLOOKUP(CI$6,'MonteCarlo Policy Paths'!$N$2:$S$31,$B193+1,FALSE)</f>
        <v>54.883463030912374</v>
      </c>
      <c r="CJ193" s="21">
        <f>VLOOKUP(CJ$6,'MonteCarlo Policy Paths'!$N$2:$S$31,$B193+1,FALSE)</f>
        <v>57.627636182457998</v>
      </c>
      <c r="CK193" s="21">
        <f>VLOOKUP(CK$6,'MonteCarlo Policy Paths'!$N$2:$S$31,$B193+1,FALSE)</f>
        <v>60.509017991580897</v>
      </c>
      <c r="CL193" s="21">
        <f>VLOOKUP(CL$6,'MonteCarlo Policy Paths'!$N$2:$S$31,$B193+1,FALSE)</f>
        <v>63.534468891159946</v>
      </c>
      <c r="CM193" s="21">
        <f>VLOOKUP(CM$6,'MonteCarlo Policy Paths'!$N$2:$S$31,$B193+1,FALSE)</f>
        <v>66.711192335717939</v>
      </c>
      <c r="CN193" s="21">
        <f>VLOOKUP(CN$6,'MonteCarlo Policy Paths'!$N$2:$S$31,$B193+1,FALSE)</f>
        <v>70.04675195250384</v>
      </c>
      <c r="CO193" s="164">
        <f>VLOOKUP(CO$6,'MonteCarlo Policy Paths'!$N$2:$S$31,$B193+1,FALSE)</f>
        <v>73.54908955012904</v>
      </c>
      <c r="CQ193" s="163">
        <f>BM193*VLOOKUP(AI$6,'Greenhouse Gas Costs Avoided'!$A$2:$I$32,9,FALSE)</f>
        <v>1.2002386619007086</v>
      </c>
      <c r="CR193" s="21">
        <f>BN193*VLOOKUP(AJ$6,'Greenhouse Gas Costs Avoided'!$A$2:$I$32,9,FALSE)</f>
        <v>1.2619996941806579</v>
      </c>
      <c r="CS193" s="21">
        <f>BO193*VLOOKUP(AK$6,'Greenhouse Gas Costs Avoided'!$A$2:$I$32,9,FALSE)</f>
        <v>1.3268529118013257</v>
      </c>
      <c r="CT193" s="21">
        <f>BP193*VLOOKUP(AL$6,'Greenhouse Gas Costs Avoided'!$A$2:$I$32,9,FALSE)</f>
        <v>1.3948409979053111</v>
      </c>
      <c r="CU193" s="21">
        <f>BQ193*VLOOKUP(AM$6,'Greenhouse Gas Costs Avoided'!$A$2:$I$32,9,FALSE)</f>
        <v>1.464999051498006</v>
      </c>
      <c r="CV193" s="21">
        <f>BR193*VLOOKUP(AN$6,'Greenhouse Gas Costs Avoided'!$A$2:$I$32,9,FALSE)</f>
        <v>1.5345038547523033</v>
      </c>
      <c r="CW193" s="21">
        <f>BS193*VLOOKUP(AO$6,'Greenhouse Gas Costs Avoided'!$A$2:$I$32,9,FALSE)</f>
        <v>1.6055870809081549</v>
      </c>
      <c r="CX193" s="21">
        <f>BT193*VLOOKUP(AP$6,'Greenhouse Gas Costs Avoided'!$A$2:$I$32,9,FALSE)</f>
        <v>1.6795342908215394</v>
      </c>
      <c r="CY193" s="21">
        <f>BU193*VLOOKUP(AQ$6,'Greenhouse Gas Costs Avoided'!$A$2:$I$32,9,FALSE)</f>
        <v>1.7565471936259263</v>
      </c>
      <c r="CZ193" s="21">
        <f>BV193*VLOOKUP(AR$6,'Greenhouse Gas Costs Avoided'!$A$2:$I$32,9,FALSE)</f>
        <v>1.8438646648785721</v>
      </c>
      <c r="DA193" s="21">
        <f>BW193*VLOOKUP(AS$6,'Greenhouse Gas Costs Avoided'!$A$2:$I$32,9,FALSE)</f>
        <v>1.9360578981225007</v>
      </c>
      <c r="DB193" s="21">
        <f>BX193*VLOOKUP(AT$6,'Greenhouse Gas Costs Avoided'!$A$2:$I$32,9,FALSE)</f>
        <v>2.0328607930286258</v>
      </c>
      <c r="DC193" s="21">
        <f>BY193*VLOOKUP(AU$6,'Greenhouse Gas Costs Avoided'!$A$2:$I$32,9,FALSE)</f>
        <v>2.1345038326800574</v>
      </c>
      <c r="DD193" s="21">
        <f>BZ193*VLOOKUP(AV$6,'Greenhouse Gas Costs Avoided'!$A$2:$I$32,9,FALSE)</f>
        <v>2.2412290243140602</v>
      </c>
      <c r="DE193" s="21">
        <f>CA193*VLOOKUP(AW$6,'Greenhouse Gas Costs Avoided'!$A$2:$I$32,9,FALSE)</f>
        <v>2.3532904755297634</v>
      </c>
      <c r="DF193" s="21">
        <f>CB193*VLOOKUP(AX$6,'Greenhouse Gas Costs Avoided'!$A$2:$I$32,9,FALSE)</f>
        <v>2.4709549993062518</v>
      </c>
      <c r="DG193" s="21">
        <f>CC193*VLOOKUP(AY$6,'Greenhouse Gas Costs Avoided'!$A$2:$I$32,9,FALSE)</f>
        <v>2.5945027492715647</v>
      </c>
      <c r="DH193" s="21">
        <f>CD193*VLOOKUP(AZ$6,'Greenhouse Gas Costs Avoided'!$A$2:$I$32,9,FALSE)</f>
        <v>2.724227886735143</v>
      </c>
      <c r="DI193" s="21">
        <f>CE193*VLOOKUP(BA$6,'Greenhouse Gas Costs Avoided'!$A$2:$I$32,9,FALSE)</f>
        <v>2.8604392810719004</v>
      </c>
      <c r="DJ193" s="21">
        <f>CF193*VLOOKUP(BB$6,'Greenhouse Gas Costs Avoided'!$A$2:$I$32,9,FALSE)</f>
        <v>3.0034612451254952</v>
      </c>
      <c r="DK193" s="21">
        <f>CG193*VLOOKUP(BC$6,'Greenhouse Gas Costs Avoided'!$A$2:$I$32,9,FALSE)</f>
        <v>3.1536343073817701</v>
      </c>
      <c r="DL193" s="21">
        <f>CH193*VLOOKUP(BD$6,'Greenhouse Gas Costs Avoided'!$A$2:$I$32,9,FALSE)</f>
        <v>3.3113160227508591</v>
      </c>
      <c r="DM193" s="21">
        <f>CI193*VLOOKUP(BE$6,'Greenhouse Gas Costs Avoided'!$A$2:$I$32,9,FALSE)</f>
        <v>3.4768818238884021</v>
      </c>
      <c r="DN193" s="21">
        <f>CJ193*VLOOKUP(BF$6,'Greenhouse Gas Costs Avoided'!$A$2:$I$32,9,FALSE)</f>
        <v>3.6507259150828224</v>
      </c>
      <c r="DO193" s="21">
        <f>CK193*VLOOKUP(BG$6,'Greenhouse Gas Costs Avoided'!$A$2:$I$32,9,FALSE)</f>
        <v>3.8332622108369634</v>
      </c>
      <c r="DP193" s="21">
        <f>CL193*VLOOKUP(BH$6,'Greenhouse Gas Costs Avoided'!$A$2:$I$32,9,FALSE)</f>
        <v>4.0249253213788121</v>
      </c>
      <c r="DQ193" s="21">
        <f>CM193*VLOOKUP(BI$6,'Greenhouse Gas Costs Avoided'!$A$2:$I$32,9,FALSE)</f>
        <v>4.2261715874477526</v>
      </c>
      <c r="DR193" s="21">
        <f>CN193*VLOOKUP(BJ$6,'Greenhouse Gas Costs Avoided'!$A$2:$I$32,9,FALSE)</f>
        <v>4.4374801668201398</v>
      </c>
      <c r="DS193" s="164">
        <f>CO193*VLOOKUP(BK$6,'Greenhouse Gas Costs Avoided'!$A$2:$I$32,9,FALSE)</f>
        <v>4.6593541751611474</v>
      </c>
    </row>
    <row r="194" spans="1:123" x14ac:dyDescent="0.35">
      <c r="A194" s="174">
        <v>188</v>
      </c>
      <c r="B194" s="12">
        <v>3</v>
      </c>
      <c r="C194" s="175">
        <v>2023</v>
      </c>
      <c r="E194" s="20">
        <v>0</v>
      </c>
      <c r="F194" s="21">
        <v>82.346532180449415</v>
      </c>
      <c r="G194" s="21">
        <v>84.002844861871253</v>
      </c>
      <c r="H194" s="21">
        <v>85.659157543293105</v>
      </c>
      <c r="I194" s="21">
        <v>86.918851036576825</v>
      </c>
      <c r="J194" s="21">
        <v>88.178544529860531</v>
      </c>
      <c r="K194" s="21">
        <v>89.438238023144251</v>
      </c>
      <c r="L194" s="21">
        <v>90.697931516427971</v>
      </c>
      <c r="M194" s="21">
        <v>91.95762500971172</v>
      </c>
      <c r="N194" s="21">
        <v>93.21731850299544</v>
      </c>
      <c r="O194" s="21">
        <v>94.47701199627916</v>
      </c>
      <c r="P194" s="21">
        <v>95.73670548956288</v>
      </c>
      <c r="Q194" s="21">
        <v>96.996398982846586</v>
      </c>
      <c r="R194" s="21">
        <v>101.49317720655506</v>
      </c>
      <c r="S194" s="21">
        <v>104.21949379267882</v>
      </c>
      <c r="T194" s="21">
        <v>107.03810370059369</v>
      </c>
      <c r="U194" s="21">
        <v>109.92690053835344</v>
      </c>
      <c r="V194" s="21">
        <v>112.89757853003228</v>
      </c>
      <c r="W194" s="21">
        <v>115.91943874780665</v>
      </c>
      <c r="X194" s="21">
        <v>119.06733931122673</v>
      </c>
      <c r="Y194" s="21">
        <v>122.25496395468721</v>
      </c>
      <c r="Z194" s="21">
        <v>125.4992630232488</v>
      </c>
      <c r="AA194" s="21">
        <v>128.82380079097237</v>
      </c>
      <c r="AB194" s="21">
        <v>132.24028719953677</v>
      </c>
      <c r="AC194" s="21">
        <v>135.74155640209787</v>
      </c>
      <c r="AD194" s="21">
        <v>139.32654413598658</v>
      </c>
      <c r="AE194" s="21">
        <v>142.9856742986068</v>
      </c>
      <c r="AF194" s="21">
        <v>146.72361540812219</v>
      </c>
      <c r="AG194" s="22">
        <v>150.52284977717397</v>
      </c>
      <c r="AI194" s="20">
        <v>0</v>
      </c>
      <c r="AJ194" s="21">
        <v>5.2166744805659615</v>
      </c>
      <c r="AK194" s="21">
        <v>5.3216023247413169</v>
      </c>
      <c r="AL194" s="21">
        <v>5.4265301689166732</v>
      </c>
      <c r="AM194" s="21">
        <v>5.5063320831654474</v>
      </c>
      <c r="AN194" s="21">
        <v>5.5861339974142208</v>
      </c>
      <c r="AO194" s="21">
        <v>5.665935911662995</v>
      </c>
      <c r="AP194" s="21">
        <v>5.7457378259117702</v>
      </c>
      <c r="AQ194" s="21">
        <v>5.8255397401605462</v>
      </c>
      <c r="AR194" s="21">
        <v>5.9053416544093205</v>
      </c>
      <c r="AS194" s="21">
        <v>5.9851435686580947</v>
      </c>
      <c r="AT194" s="21">
        <v>6.0649454829068699</v>
      </c>
      <c r="AU194" s="21">
        <v>6.1447473971556432</v>
      </c>
      <c r="AV194" s="21">
        <v>6.4296194808152167</v>
      </c>
      <c r="AW194" s="21">
        <v>6.6023323538917609</v>
      </c>
      <c r="AX194" s="21">
        <v>6.7808920331878957</v>
      </c>
      <c r="AY194" s="21">
        <v>6.9638980729572149</v>
      </c>
      <c r="AZ194" s="21">
        <v>7.1520913053717949</v>
      </c>
      <c r="BA194" s="21">
        <v>7.3435269452765404</v>
      </c>
      <c r="BB194" s="21">
        <v>7.5429472742415475</v>
      </c>
      <c r="BC194" s="21">
        <v>7.744884134129272</v>
      </c>
      <c r="BD194" s="21">
        <v>7.950411333759269</v>
      </c>
      <c r="BE194" s="21">
        <v>8.161021676093501</v>
      </c>
      <c r="BF194" s="21">
        <v>8.3774569890184303</v>
      </c>
      <c r="BG194" s="21">
        <v>8.5992633142510115</v>
      </c>
      <c r="BH194" s="21">
        <v>8.8263732304711304</v>
      </c>
      <c r="BI194" s="21">
        <v>9.05818008905967</v>
      </c>
      <c r="BJ194" s="21">
        <v>9.2949796418706736</v>
      </c>
      <c r="BK194" s="22">
        <v>9.5356621388007277</v>
      </c>
      <c r="BM194" s="163">
        <f>VLOOKUP(BM$6,'MonteCarlo Policy Paths'!$N$2:$S$31,$B194+1,FALSE)</f>
        <v>24.400896901266854</v>
      </c>
      <c r="BN194" s="21">
        <f>VLOOKUP(BN$6,'MonteCarlo Policy Paths'!$N$2:$S$31,$B194+1,FALSE)</f>
        <v>27.277092285564247</v>
      </c>
      <c r="BO194" s="21">
        <f>VLOOKUP(BO$6,'MonteCarlo Policy Paths'!$N$2:$S$31,$B194+1,FALSE)</f>
        <v>30.488398193607274</v>
      </c>
      <c r="BP194" s="21">
        <f>VLOOKUP(BP$6,'MonteCarlo Policy Paths'!$N$2:$S$31,$B194+1,FALSE)</f>
        <v>34.070901710124843</v>
      </c>
      <c r="BQ194" s="21">
        <f>VLOOKUP(BQ$6,'MonteCarlo Policy Paths'!$N$2:$S$31,$B194+1,FALSE)</f>
        <v>38.049962908416198</v>
      </c>
      <c r="BR194" s="21">
        <f>VLOOKUP(BR$6,'MonteCarlo Policy Paths'!$N$2:$S$31,$B194+1,FALSE)</f>
        <v>42.441930627628253</v>
      </c>
      <c r="BS194" s="21">
        <f>VLOOKUP(BS$6,'MonteCarlo Policy Paths'!$N$2:$S$31,$B194+1,FALSE)</f>
        <v>47.302864628556662</v>
      </c>
      <c r="BT194" s="21">
        <f>VLOOKUP(BT$6,'MonteCarlo Policy Paths'!$N$2:$S$31,$B194+1,FALSE)</f>
        <v>52.715092471952183</v>
      </c>
      <c r="BU194" s="21">
        <f>VLOOKUP(BU$6,'MonteCarlo Policy Paths'!$N$2:$S$31,$B194+1,FALSE)</f>
        <v>58.737483764437521</v>
      </c>
      <c r="BV194" s="21">
        <f>VLOOKUP(BV$6,'MonteCarlo Policy Paths'!$N$2:$S$31,$B194+1,FALSE)</f>
        <v>65.512636340122413</v>
      </c>
      <c r="BW194" s="21">
        <f>VLOOKUP(BW$6,'MonteCarlo Policy Paths'!$N$2:$S$31,$B194+1,FALSE)</f>
        <v>73.079994851258945</v>
      </c>
      <c r="BX194" s="21">
        <f>VLOOKUP(BX$6,'MonteCarlo Policy Paths'!$N$2:$S$31,$B194+1,FALSE)</f>
        <v>81.527096411801594</v>
      </c>
      <c r="BY194" s="21">
        <f>VLOOKUP(BY$6,'MonteCarlo Policy Paths'!$N$2:$S$31,$B194+1,FALSE)</f>
        <v>90.963600198236662</v>
      </c>
      <c r="BZ194" s="21">
        <f>VLOOKUP(BZ$6,'MonteCarlo Policy Paths'!$N$2:$S$31,$B194+1,FALSE)</f>
        <v>101.49317720655506</v>
      </c>
      <c r="CA194" s="21">
        <f>VLOOKUP(CA$6,'MonteCarlo Policy Paths'!$N$2:$S$31,$B194+1,FALSE)</f>
        <v>104.21949379267882</v>
      </c>
      <c r="CB194" s="21">
        <f>VLOOKUP(CB$6,'MonteCarlo Policy Paths'!$N$2:$S$31,$B194+1,FALSE)</f>
        <v>107.03810370059369</v>
      </c>
      <c r="CC194" s="21">
        <f>VLOOKUP(CC$6,'MonteCarlo Policy Paths'!$N$2:$S$31,$B194+1,FALSE)</f>
        <v>109.92690053835344</v>
      </c>
      <c r="CD194" s="21">
        <f>VLOOKUP(CD$6,'MonteCarlo Policy Paths'!$N$2:$S$31,$B194+1,FALSE)</f>
        <v>112.89757853003228</v>
      </c>
      <c r="CE194" s="21">
        <f>VLOOKUP(CE$6,'MonteCarlo Policy Paths'!$N$2:$S$31,$B194+1,FALSE)</f>
        <v>115.91943874780665</v>
      </c>
      <c r="CF194" s="21">
        <f>VLOOKUP(CF$6,'MonteCarlo Policy Paths'!$N$2:$S$31,$B194+1,FALSE)</f>
        <v>119.06733931122673</v>
      </c>
      <c r="CG194" s="21">
        <f>VLOOKUP(CG$6,'MonteCarlo Policy Paths'!$N$2:$S$31,$B194+1,FALSE)</f>
        <v>122.25496395468721</v>
      </c>
      <c r="CH194" s="21">
        <f>VLOOKUP(CH$6,'MonteCarlo Policy Paths'!$N$2:$S$31,$B194+1,FALSE)</f>
        <v>125.4992630232488</v>
      </c>
      <c r="CI194" s="21">
        <f>VLOOKUP(CI$6,'MonteCarlo Policy Paths'!$N$2:$S$31,$B194+1,FALSE)</f>
        <v>128.82380079097237</v>
      </c>
      <c r="CJ194" s="21">
        <f>VLOOKUP(CJ$6,'MonteCarlo Policy Paths'!$N$2:$S$31,$B194+1,FALSE)</f>
        <v>132.24028719953677</v>
      </c>
      <c r="CK194" s="21">
        <f>VLOOKUP(CK$6,'MonteCarlo Policy Paths'!$N$2:$S$31,$B194+1,FALSE)</f>
        <v>135.74155640209787</v>
      </c>
      <c r="CL194" s="21">
        <f>VLOOKUP(CL$6,'MonteCarlo Policy Paths'!$N$2:$S$31,$B194+1,FALSE)</f>
        <v>139.32654413598658</v>
      </c>
      <c r="CM194" s="21">
        <f>VLOOKUP(CM$6,'MonteCarlo Policy Paths'!$N$2:$S$31,$B194+1,FALSE)</f>
        <v>142.9856742986068</v>
      </c>
      <c r="CN194" s="21">
        <f>VLOOKUP(CN$6,'MonteCarlo Policy Paths'!$N$2:$S$31,$B194+1,FALSE)</f>
        <v>146.72361540812219</v>
      </c>
      <c r="CO194" s="164">
        <f>VLOOKUP(CO$6,'MonteCarlo Policy Paths'!$N$2:$S$31,$B194+1,FALSE)</f>
        <v>150.52284977717397</v>
      </c>
      <c r="CQ194" s="163">
        <f>BM194*VLOOKUP(AI$6,'Greenhouse Gas Costs Avoided'!$A$2:$I$32,9,FALSE)</f>
        <v>1.5458032390340439</v>
      </c>
      <c r="CR194" s="21">
        <f>BN194*VLOOKUP(AJ$6,'Greenhouse Gas Costs Avoided'!$A$2:$I$32,9,FALSE)</f>
        <v>1.7280109734108424</v>
      </c>
      <c r="CS194" s="21">
        <f>BO194*VLOOKUP(AK$6,'Greenhouse Gas Costs Avoided'!$A$2:$I$32,9,FALSE)</f>
        <v>1.9314480476408618</v>
      </c>
      <c r="CT194" s="21">
        <f>BP194*VLOOKUP(AL$6,'Greenhouse Gas Costs Avoided'!$A$2:$I$32,9,FALSE)</f>
        <v>2.1584005880368746</v>
      </c>
      <c r="CU194" s="21">
        <f>BQ194*VLOOKUP(AM$6,'Greenhouse Gas Costs Avoided'!$A$2:$I$32,9,FALSE)</f>
        <v>2.4104751619151044</v>
      </c>
      <c r="CV194" s="21">
        <f>BR194*VLOOKUP(AN$6,'Greenhouse Gas Costs Avoided'!$A$2:$I$32,9,FALSE)</f>
        <v>2.6887074725371978</v>
      </c>
      <c r="CW194" s="21">
        <f>BS194*VLOOKUP(AO$6,'Greenhouse Gas Costs Avoided'!$A$2:$I$32,9,FALSE)</f>
        <v>2.996648920499946</v>
      </c>
      <c r="CX194" s="21">
        <f>BT194*VLOOKUP(AP$6,'Greenhouse Gas Costs Avoided'!$A$2:$I$32,9,FALSE)</f>
        <v>3.339514978438852</v>
      </c>
      <c r="CY194" s="21">
        <f>BU194*VLOOKUP(AQ$6,'Greenhouse Gas Costs Avoided'!$A$2:$I$32,9,FALSE)</f>
        <v>3.7210350514231747</v>
      </c>
      <c r="CZ194" s="21">
        <f>BV194*VLOOKUP(AR$6,'Greenhouse Gas Costs Avoided'!$A$2:$I$32,9,FALSE)</f>
        <v>4.1502427497639598</v>
      </c>
      <c r="DA194" s="21">
        <f>BW194*VLOOKUP(AS$6,'Greenhouse Gas Costs Avoided'!$A$2:$I$32,9,FALSE)</f>
        <v>4.6296369025600148</v>
      </c>
      <c r="DB194" s="21">
        <f>BX194*VLOOKUP(AT$6,'Greenhouse Gas Costs Avoided'!$A$2:$I$32,9,FALSE)</f>
        <v>5.1647630090130283</v>
      </c>
      <c r="DC194" s="21">
        <f>BY194*VLOOKUP(AU$6,'Greenhouse Gas Costs Avoided'!$A$2:$I$32,9,FALSE)</f>
        <v>5.7625680068068199</v>
      </c>
      <c r="DD194" s="21">
        <f>BZ194*VLOOKUP(AV$6,'Greenhouse Gas Costs Avoided'!$A$2:$I$32,9,FALSE)</f>
        <v>6.4296194808152167</v>
      </c>
      <c r="DE194" s="21">
        <f>CA194*VLOOKUP(AW$6,'Greenhouse Gas Costs Avoided'!$A$2:$I$32,9,FALSE)</f>
        <v>6.6023323538917609</v>
      </c>
      <c r="DF194" s="21">
        <f>CB194*VLOOKUP(AX$6,'Greenhouse Gas Costs Avoided'!$A$2:$I$32,9,FALSE)</f>
        <v>6.7808920331878957</v>
      </c>
      <c r="DG194" s="21">
        <f>CC194*VLOOKUP(AY$6,'Greenhouse Gas Costs Avoided'!$A$2:$I$32,9,FALSE)</f>
        <v>6.9638980729572149</v>
      </c>
      <c r="DH194" s="21">
        <f>CD194*VLOOKUP(AZ$6,'Greenhouse Gas Costs Avoided'!$A$2:$I$32,9,FALSE)</f>
        <v>7.1520913053717949</v>
      </c>
      <c r="DI194" s="21">
        <f>CE194*VLOOKUP(BA$6,'Greenhouse Gas Costs Avoided'!$A$2:$I$32,9,FALSE)</f>
        <v>7.3435269452765404</v>
      </c>
      <c r="DJ194" s="21">
        <f>CF194*VLOOKUP(BB$6,'Greenhouse Gas Costs Avoided'!$A$2:$I$32,9,FALSE)</f>
        <v>7.5429472742415475</v>
      </c>
      <c r="DK194" s="21">
        <f>CG194*VLOOKUP(BC$6,'Greenhouse Gas Costs Avoided'!$A$2:$I$32,9,FALSE)</f>
        <v>7.744884134129272</v>
      </c>
      <c r="DL194" s="21">
        <f>CH194*VLOOKUP(BD$6,'Greenhouse Gas Costs Avoided'!$A$2:$I$32,9,FALSE)</f>
        <v>7.950411333759269</v>
      </c>
      <c r="DM194" s="21">
        <f>CI194*VLOOKUP(BE$6,'Greenhouse Gas Costs Avoided'!$A$2:$I$32,9,FALSE)</f>
        <v>8.161021676093501</v>
      </c>
      <c r="DN194" s="21">
        <f>CJ194*VLOOKUP(BF$6,'Greenhouse Gas Costs Avoided'!$A$2:$I$32,9,FALSE)</f>
        <v>8.3774569890184303</v>
      </c>
      <c r="DO194" s="21">
        <f>CK194*VLOOKUP(BG$6,'Greenhouse Gas Costs Avoided'!$A$2:$I$32,9,FALSE)</f>
        <v>8.5992633142510115</v>
      </c>
      <c r="DP194" s="21">
        <f>CL194*VLOOKUP(BH$6,'Greenhouse Gas Costs Avoided'!$A$2:$I$32,9,FALSE)</f>
        <v>8.8263732304711304</v>
      </c>
      <c r="DQ194" s="21">
        <f>CM194*VLOOKUP(BI$6,'Greenhouse Gas Costs Avoided'!$A$2:$I$32,9,FALSE)</f>
        <v>9.05818008905967</v>
      </c>
      <c r="DR194" s="21">
        <f>CN194*VLOOKUP(BJ$6,'Greenhouse Gas Costs Avoided'!$A$2:$I$32,9,FALSE)</f>
        <v>9.2949796418706736</v>
      </c>
      <c r="DS194" s="164">
        <f>CO194*VLOOKUP(BK$6,'Greenhouse Gas Costs Avoided'!$A$2:$I$32,9,FALSE)</f>
        <v>9.5356621388007277</v>
      </c>
    </row>
    <row r="195" spans="1:123" x14ac:dyDescent="0.35">
      <c r="A195" s="174">
        <v>189</v>
      </c>
      <c r="B195" s="12">
        <v>2</v>
      </c>
      <c r="C195" s="175">
        <v>2023</v>
      </c>
      <c r="E195" s="20">
        <v>0</v>
      </c>
      <c r="F195" s="21">
        <v>82.346532180449415</v>
      </c>
      <c r="G195" s="21">
        <v>84.002844861871253</v>
      </c>
      <c r="H195" s="21">
        <v>85.659157543293105</v>
      </c>
      <c r="I195" s="21">
        <v>86.918851036576825</v>
      </c>
      <c r="J195" s="21">
        <v>88.178544529860531</v>
      </c>
      <c r="K195" s="21">
        <v>89.438238023144251</v>
      </c>
      <c r="L195" s="21">
        <v>90.697931516427971</v>
      </c>
      <c r="M195" s="21">
        <v>91.95762500971172</v>
      </c>
      <c r="N195" s="21">
        <v>93.21731850299544</v>
      </c>
      <c r="O195" s="21">
        <v>94.47701199627916</v>
      </c>
      <c r="P195" s="21">
        <v>95.73670548956288</v>
      </c>
      <c r="Q195" s="21">
        <v>96.996398982846586</v>
      </c>
      <c r="R195" s="21">
        <v>98.25609247613032</v>
      </c>
      <c r="S195" s="21">
        <v>99.65157958594628</v>
      </c>
      <c r="T195" s="21">
        <v>101.04706669576224</v>
      </c>
      <c r="U195" s="21">
        <v>102.4425538055782</v>
      </c>
      <c r="V195" s="21">
        <v>103.83804091539416</v>
      </c>
      <c r="W195" s="21">
        <v>105.23352802521011</v>
      </c>
      <c r="X195" s="21">
        <v>106.47156953138905</v>
      </c>
      <c r="Y195" s="21">
        <v>107.709611037568</v>
      </c>
      <c r="Z195" s="21">
        <v>108.94765254374694</v>
      </c>
      <c r="AA195" s="21">
        <v>110.18569404992589</v>
      </c>
      <c r="AB195" s="21">
        <v>111.42373555610482</v>
      </c>
      <c r="AC195" s="21">
        <v>112.86811731331359</v>
      </c>
      <c r="AD195" s="21">
        <v>114.31249907052236</v>
      </c>
      <c r="AE195" s="21">
        <v>115.75688082773114</v>
      </c>
      <c r="AF195" s="21">
        <v>117.20126258493991</v>
      </c>
      <c r="AG195" s="22">
        <v>120.41827982173916</v>
      </c>
      <c r="AI195" s="20">
        <v>0</v>
      </c>
      <c r="AJ195" s="21">
        <v>5.2166744805659615</v>
      </c>
      <c r="AK195" s="21">
        <v>5.3216023247413169</v>
      </c>
      <c r="AL195" s="21">
        <v>5.4265301689166732</v>
      </c>
      <c r="AM195" s="21">
        <v>5.5063320831654474</v>
      </c>
      <c r="AN195" s="21">
        <v>5.5861339974142208</v>
      </c>
      <c r="AO195" s="21">
        <v>5.665935911662995</v>
      </c>
      <c r="AP195" s="21">
        <v>5.7457378259117702</v>
      </c>
      <c r="AQ195" s="21">
        <v>5.8255397401605462</v>
      </c>
      <c r="AR195" s="21">
        <v>5.9053416544093205</v>
      </c>
      <c r="AS195" s="21">
        <v>5.9851435686580947</v>
      </c>
      <c r="AT195" s="21">
        <v>6.0649454829068699</v>
      </c>
      <c r="AU195" s="21">
        <v>6.1447473971556432</v>
      </c>
      <c r="AV195" s="21">
        <v>6.2245493114044184</v>
      </c>
      <c r="AW195" s="21">
        <v>6.312953786990386</v>
      </c>
      <c r="AX195" s="21">
        <v>6.4013582625763545</v>
      </c>
      <c r="AY195" s="21">
        <v>6.4897627381623222</v>
      </c>
      <c r="AZ195" s="21">
        <v>6.5781672137482907</v>
      </c>
      <c r="BA195" s="21">
        <v>6.6665716893342575</v>
      </c>
      <c r="BB195" s="21">
        <v>6.7450019445028957</v>
      </c>
      <c r="BC195" s="21">
        <v>6.8234321996715348</v>
      </c>
      <c r="BD195" s="21">
        <v>6.901862454840173</v>
      </c>
      <c r="BE195" s="21">
        <v>6.9802927100088112</v>
      </c>
      <c r="BF195" s="21">
        <v>7.0587229651774486</v>
      </c>
      <c r="BG195" s="21">
        <v>7.1502249295408609</v>
      </c>
      <c r="BH195" s="21">
        <v>7.2417268939042723</v>
      </c>
      <c r="BI195" s="21">
        <v>7.3332288582676846</v>
      </c>
      <c r="BJ195" s="21">
        <v>7.424730822631096</v>
      </c>
      <c r="BK195" s="22">
        <v>7.6285297110405814</v>
      </c>
      <c r="BM195" s="163">
        <f>VLOOKUP(BM$6,'MonteCarlo Policy Paths'!$N$2:$S$31,$B195+1,FALSE)</f>
        <v>23.967702867134744</v>
      </c>
      <c r="BN195" s="21">
        <f>VLOOKUP(BN$6,'MonteCarlo Policy Paths'!$N$2:$S$31,$B195+1,FALSE)</f>
        <v>26.317177955222718</v>
      </c>
      <c r="BO195" s="21">
        <f>VLOOKUP(BO$6,'MonteCarlo Policy Paths'!$N$2:$S$31,$B195+1,FALSE)</f>
        <v>28.893255238045125</v>
      </c>
      <c r="BP195" s="21">
        <f>VLOOKUP(BP$6,'MonteCarlo Policy Paths'!$N$2:$S$31,$B195+1,FALSE)</f>
        <v>31.715102246604285</v>
      </c>
      <c r="BQ195" s="21">
        <f>VLOOKUP(BQ$6,'MonteCarlo Policy Paths'!$N$2:$S$31,$B195+1,FALSE)</f>
        <v>34.790233856835599</v>
      </c>
      <c r="BR195" s="21">
        <f>VLOOKUP(BR$6,'MonteCarlo Policy Paths'!$N$2:$S$31,$B195+1,FALSE)</f>
        <v>38.117013285454661</v>
      </c>
      <c r="BS195" s="21">
        <f>VLOOKUP(BS$6,'MonteCarlo Policy Paths'!$N$2:$S$31,$B195+1,FALSE)</f>
        <v>41.72840612279375</v>
      </c>
      <c r="BT195" s="21">
        <f>VLOOKUP(BT$6,'MonteCarlo Policy Paths'!$N$2:$S$31,$B195+1,FALSE)</f>
        <v>45.677249983631562</v>
      </c>
      <c r="BU195" s="21">
        <f>VLOOKUP(BU$6,'MonteCarlo Policy Paths'!$N$2:$S$31,$B195+1,FALSE)</f>
        <v>49.99204890598088</v>
      </c>
      <c r="BV195" s="21">
        <f>VLOOKUP(BV$6,'MonteCarlo Policy Paths'!$N$2:$S$31,$B195+1,FALSE)</f>
        <v>54.768556811140854</v>
      </c>
      <c r="BW195" s="21">
        <f>VLOOKUP(BW$6,'MonteCarlo Policy Paths'!$N$2:$S$31,$B195+1,FALSE)</f>
        <v>60.010238214835042</v>
      </c>
      <c r="BX195" s="21">
        <f>VLOOKUP(BX$6,'MonteCarlo Policy Paths'!$N$2:$S$31,$B195+1,FALSE)</f>
        <v>65.75812779974207</v>
      </c>
      <c r="BY195" s="21">
        <f>VLOOKUP(BY$6,'MonteCarlo Policy Paths'!$N$2:$S$31,$B195+1,FALSE)</f>
        <v>72.066881159093455</v>
      </c>
      <c r="BZ195" s="21">
        <f>VLOOKUP(BZ$6,'MonteCarlo Policy Paths'!$N$2:$S$31,$B195+1,FALSE)</f>
        <v>78.981532638183737</v>
      </c>
      <c r="CA195" s="21">
        <f>VLOOKUP(CA$6,'MonteCarlo Policy Paths'!$N$2:$S$31,$B195+1,FALSE)</f>
        <v>81.252691038046251</v>
      </c>
      <c r="CB195" s="21">
        <f>VLOOKUP(CB$6,'MonteCarlo Policy Paths'!$N$2:$S$31,$B195+1,FALSE)</f>
        <v>83.604044111934414</v>
      </c>
      <c r="CC195" s="21">
        <f>VLOOKUP(CC$6,'MonteCarlo Policy Paths'!$N$2:$S$31,$B195+1,FALSE)</f>
        <v>86.018714380110126</v>
      </c>
      <c r="CD195" s="21">
        <f>VLOOKUP(CD$6,'MonteCarlo Policy Paths'!$N$2:$S$31,$B195+1,FALSE)</f>
        <v>88.506196331807388</v>
      </c>
      <c r="CE195" s="21">
        <f>VLOOKUP(CE$6,'MonteCarlo Policy Paths'!$N$2:$S$31,$B195+1,FALSE)</f>
        <v>91.042757806054695</v>
      </c>
      <c r="CF195" s="21">
        <f>VLOOKUP(CF$6,'MonteCarlo Policy Paths'!$N$2:$S$31,$B195+1,FALSE)</f>
        <v>93.687547211990633</v>
      </c>
      <c r="CG195" s="21">
        <f>VLOOKUP(CG$6,'MonteCarlo Policy Paths'!$N$2:$S$31,$B195+1,FALSE)</f>
        <v>96.373095170621937</v>
      </c>
      <c r="CH195" s="21">
        <f>VLOOKUP(CH$6,'MonteCarlo Policy Paths'!$N$2:$S$31,$B195+1,FALSE)</f>
        <v>99.112987273548597</v>
      </c>
      <c r="CI195" s="21">
        <f>VLOOKUP(CI$6,'MonteCarlo Policy Paths'!$N$2:$S$31,$B195+1,FALSE)</f>
        <v>101.92614153054797</v>
      </c>
      <c r="CJ195" s="21">
        <f>VLOOKUP(CJ$6,'MonteCarlo Policy Paths'!$N$2:$S$31,$B195+1,FALSE)</f>
        <v>104.82221793361833</v>
      </c>
      <c r="CK195" s="21">
        <f>VLOOKUP(CK$6,'MonteCarlo Policy Paths'!$N$2:$S$31,$B195+1,FALSE)</f>
        <v>107.79595653596101</v>
      </c>
      <c r="CL195" s="21">
        <f>VLOOKUP(CL$6,'MonteCarlo Policy Paths'!$N$2:$S$31,$B195+1,FALSE)</f>
        <v>110.84691133589952</v>
      </c>
      <c r="CM195" s="21">
        <f>VLOOKUP(CM$6,'MonteCarlo Policy Paths'!$N$2:$S$31,$B195+1,FALSE)</f>
        <v>113.96784710075578</v>
      </c>
      <c r="CN195" s="21">
        <f>VLOOKUP(CN$6,'MonteCarlo Policy Paths'!$N$2:$S$31,$B195+1,FALSE)</f>
        <v>117.16284845198182</v>
      </c>
      <c r="CO195" s="164">
        <f>VLOOKUP(CO$6,'MonteCarlo Policy Paths'!$N$2:$S$31,$B195+1,FALSE)</f>
        <v>120.41827982173916</v>
      </c>
      <c r="CQ195" s="163">
        <f>BM195*VLOOKUP(AI$6,'Greenhouse Gas Costs Avoided'!$A$2:$I$32,9,FALSE)</f>
        <v>1.5183602829902079</v>
      </c>
      <c r="CR195" s="21">
        <f>BN195*VLOOKUP(AJ$6,'Greenhouse Gas Costs Avoided'!$A$2:$I$32,9,FALSE)</f>
        <v>1.6672001480120395</v>
      </c>
      <c r="CS195" s="21">
        <f>BO195*VLOOKUP(AK$6,'Greenhouse Gas Costs Avoided'!$A$2:$I$32,9,FALSE)</f>
        <v>1.8303953216936328</v>
      </c>
      <c r="CT195" s="21">
        <f>BP195*VLOOKUP(AL$6,'Greenhouse Gas Costs Avoided'!$A$2:$I$32,9,FALSE)</f>
        <v>2.0091600721673259</v>
      </c>
      <c r="CU195" s="21">
        <f>BQ195*VLOOKUP(AM$6,'Greenhouse Gas Costs Avoided'!$A$2:$I$32,9,FALSE)</f>
        <v>2.2039704688009323</v>
      </c>
      <c r="CV195" s="21">
        <f>BR195*VLOOKUP(AN$6,'Greenhouse Gas Costs Avoided'!$A$2:$I$32,9,FALSE)</f>
        <v>2.4147228209427172</v>
      </c>
      <c r="CW195" s="21">
        <f>BS195*VLOOKUP(AO$6,'Greenhouse Gas Costs Avoided'!$A$2:$I$32,9,FALSE)</f>
        <v>2.6435055074141016</v>
      </c>
      <c r="CX195" s="21">
        <f>BT195*VLOOKUP(AP$6,'Greenhouse Gas Costs Avoided'!$A$2:$I$32,9,FALSE)</f>
        <v>2.8936658050138946</v>
      </c>
      <c r="CY195" s="21">
        <f>BU195*VLOOKUP(AQ$6,'Greenhouse Gas Costs Avoided'!$A$2:$I$32,9,FALSE)</f>
        <v>3.1670094520501597</v>
      </c>
      <c r="CZ195" s="21">
        <f>BV195*VLOOKUP(AR$6,'Greenhouse Gas Costs Avoided'!$A$2:$I$32,9,FALSE)</f>
        <v>3.4696024846318703</v>
      </c>
      <c r="DA195" s="21">
        <f>BW195*VLOOKUP(AS$6,'Greenhouse Gas Costs Avoided'!$A$2:$I$32,9,FALSE)</f>
        <v>3.8016643807416939</v>
      </c>
      <c r="DB195" s="21">
        <f>BX195*VLOOKUP(AT$6,'Greenhouse Gas Costs Avoided'!$A$2:$I$32,9,FALSE)</f>
        <v>4.1657946983243246</v>
      </c>
      <c r="DC195" s="21">
        <f>BY195*VLOOKUP(AU$6,'Greenhouse Gas Costs Avoided'!$A$2:$I$32,9,FALSE)</f>
        <v>4.5654558835919028</v>
      </c>
      <c r="DD195" s="21">
        <f>BZ195*VLOOKUP(AV$6,'Greenhouse Gas Costs Avoided'!$A$2:$I$32,9,FALSE)</f>
        <v>5.0035008741682265</v>
      </c>
      <c r="DE195" s="21">
        <f>CA195*VLOOKUP(AW$6,'Greenhouse Gas Costs Avoided'!$A$2:$I$32,9,FALSE)</f>
        <v>5.1473793563843691</v>
      </c>
      <c r="DF195" s="21">
        <f>CB195*VLOOKUP(AX$6,'Greenhouse Gas Costs Avoided'!$A$2:$I$32,9,FALSE)</f>
        <v>5.2963381923007766</v>
      </c>
      <c r="DG195" s="21">
        <f>CC195*VLOOKUP(AY$6,'Greenhouse Gas Costs Avoided'!$A$2:$I$32,9,FALSE)</f>
        <v>5.4493081891352544</v>
      </c>
      <c r="DH195" s="21">
        <f>CD195*VLOOKUP(AZ$6,'Greenhouse Gas Costs Avoided'!$A$2:$I$32,9,FALSE)</f>
        <v>5.606890825278958</v>
      </c>
      <c r="DI195" s="21">
        <f>CE195*VLOOKUP(BA$6,'Greenhouse Gas Costs Avoided'!$A$2:$I$32,9,FALSE)</f>
        <v>5.7675826620899597</v>
      </c>
      <c r="DJ195" s="21">
        <f>CF195*VLOOKUP(BB$6,'Greenhouse Gas Costs Avoided'!$A$2:$I$32,9,FALSE)</f>
        <v>5.935130766850258</v>
      </c>
      <c r="DK195" s="21">
        <f>CG195*VLOOKUP(BC$6,'Greenhouse Gas Costs Avoided'!$A$2:$I$32,9,FALSE)</f>
        <v>6.1052609366481567</v>
      </c>
      <c r="DL195" s="21">
        <f>CH195*VLOOKUP(BD$6,'Greenhouse Gas Costs Avoided'!$A$2:$I$32,9,FALSE)</f>
        <v>6.2788338222861402</v>
      </c>
      <c r="DM195" s="21">
        <f>CI195*VLOOKUP(BE$6,'Greenhouse Gas Costs Avoided'!$A$2:$I$32,9,FALSE)</f>
        <v>6.4570478846612929</v>
      </c>
      <c r="DN195" s="21">
        <f>CJ195*VLOOKUP(BF$6,'Greenhouse Gas Costs Avoided'!$A$2:$I$32,9,FALSE)</f>
        <v>6.6405150868084322</v>
      </c>
      <c r="DO195" s="21">
        <f>CK195*VLOOKUP(BG$6,'Greenhouse Gas Costs Avoided'!$A$2:$I$32,9,FALSE)</f>
        <v>6.8289022097138705</v>
      </c>
      <c r="DP195" s="21">
        <f>CL195*VLOOKUP(BH$6,'Greenhouse Gas Costs Avoided'!$A$2:$I$32,9,FALSE)</f>
        <v>7.0221809990540507</v>
      </c>
      <c r="DQ195" s="21">
        <f>CM195*VLOOKUP(BI$6,'Greenhouse Gas Costs Avoided'!$A$2:$I$32,9,FALSE)</f>
        <v>7.2198931009350886</v>
      </c>
      <c r="DR195" s="21">
        <f>CN195*VLOOKUP(BJ$6,'Greenhouse Gas Costs Avoided'!$A$2:$I$32,9,FALSE)</f>
        <v>7.4222972772007143</v>
      </c>
      <c r="DS195" s="164">
        <f>CO195*VLOOKUP(BK$6,'Greenhouse Gas Costs Avoided'!$A$2:$I$32,9,FALSE)</f>
        <v>7.6285297110405814</v>
      </c>
    </row>
    <row r="196" spans="1:123" x14ac:dyDescent="0.35">
      <c r="A196" s="174">
        <v>190</v>
      </c>
      <c r="B196" s="12">
        <v>1</v>
      </c>
      <c r="C196" s="175">
        <v>2023</v>
      </c>
      <c r="E196" s="20">
        <v>0</v>
      </c>
      <c r="F196" s="21">
        <v>82.346532180449415</v>
      </c>
      <c r="G196" s="21">
        <v>84.002844861871253</v>
      </c>
      <c r="H196" s="21">
        <v>85.659157543293105</v>
      </c>
      <c r="I196" s="21">
        <v>86.918851036576825</v>
      </c>
      <c r="J196" s="21">
        <v>88.178544529860531</v>
      </c>
      <c r="K196" s="21">
        <v>89.438238023144251</v>
      </c>
      <c r="L196" s="21">
        <v>90.697931516427971</v>
      </c>
      <c r="M196" s="21">
        <v>91.95762500971172</v>
      </c>
      <c r="N196" s="21">
        <v>93.21731850299544</v>
      </c>
      <c r="O196" s="21">
        <v>94.47701199627916</v>
      </c>
      <c r="P196" s="21">
        <v>95.73670548956288</v>
      </c>
      <c r="Q196" s="21">
        <v>96.996398982846586</v>
      </c>
      <c r="R196" s="21">
        <v>98.25609247613032</v>
      </c>
      <c r="S196" s="21">
        <v>99.65157958594628</v>
      </c>
      <c r="T196" s="21">
        <v>101.04706669576224</v>
      </c>
      <c r="U196" s="21">
        <v>102.4425538055782</v>
      </c>
      <c r="V196" s="21">
        <v>103.83804091539416</v>
      </c>
      <c r="W196" s="21">
        <v>105.23352802521011</v>
      </c>
      <c r="X196" s="21">
        <v>106.47156953138905</v>
      </c>
      <c r="Y196" s="21">
        <v>107.709611037568</v>
      </c>
      <c r="Z196" s="21">
        <v>108.94765254374694</v>
      </c>
      <c r="AA196" s="21">
        <v>110.18569404992589</v>
      </c>
      <c r="AB196" s="21">
        <v>111.42373555610482</v>
      </c>
      <c r="AC196" s="21">
        <v>112.86811731331359</v>
      </c>
      <c r="AD196" s="21">
        <v>114.31249907052236</v>
      </c>
      <c r="AE196" s="21">
        <v>115.75688082773114</v>
      </c>
      <c r="AF196" s="21">
        <v>117.20126258493991</v>
      </c>
      <c r="AG196" s="22">
        <v>118.64564434214866</v>
      </c>
      <c r="AI196" s="20">
        <v>0</v>
      </c>
      <c r="AJ196" s="21">
        <v>5.2166744805659615</v>
      </c>
      <c r="AK196" s="21">
        <v>5.3216023247413169</v>
      </c>
      <c r="AL196" s="21">
        <v>5.4265301689166732</v>
      </c>
      <c r="AM196" s="21">
        <v>5.5063320831654474</v>
      </c>
      <c r="AN196" s="21">
        <v>5.5861339974142208</v>
      </c>
      <c r="AO196" s="21">
        <v>5.665935911662995</v>
      </c>
      <c r="AP196" s="21">
        <v>5.7457378259117702</v>
      </c>
      <c r="AQ196" s="21">
        <v>5.8255397401605462</v>
      </c>
      <c r="AR196" s="21">
        <v>5.9053416544093205</v>
      </c>
      <c r="AS196" s="21">
        <v>5.9851435686580947</v>
      </c>
      <c r="AT196" s="21">
        <v>6.0649454829068699</v>
      </c>
      <c r="AU196" s="21">
        <v>6.1447473971556432</v>
      </c>
      <c r="AV196" s="21">
        <v>6.2245493114044184</v>
      </c>
      <c r="AW196" s="21">
        <v>6.312953786990386</v>
      </c>
      <c r="AX196" s="21">
        <v>6.4013582625763545</v>
      </c>
      <c r="AY196" s="21">
        <v>6.4897627381623222</v>
      </c>
      <c r="AZ196" s="21">
        <v>6.5781672137482907</v>
      </c>
      <c r="BA196" s="21">
        <v>6.6665716893342575</v>
      </c>
      <c r="BB196" s="21">
        <v>6.7450019445028957</v>
      </c>
      <c r="BC196" s="21">
        <v>6.8234321996715348</v>
      </c>
      <c r="BD196" s="21">
        <v>6.901862454840173</v>
      </c>
      <c r="BE196" s="21">
        <v>6.9802927100088112</v>
      </c>
      <c r="BF196" s="21">
        <v>7.0587229651774486</v>
      </c>
      <c r="BG196" s="21">
        <v>7.1502249295408609</v>
      </c>
      <c r="BH196" s="21">
        <v>7.2417268939042723</v>
      </c>
      <c r="BI196" s="21">
        <v>7.3332288582676846</v>
      </c>
      <c r="BJ196" s="21">
        <v>7.424730822631096</v>
      </c>
      <c r="BK196" s="22">
        <v>7.5162327869945065</v>
      </c>
      <c r="BM196" s="163">
        <f>VLOOKUP(BM$6,'MonteCarlo Policy Paths'!$N$2:$S$31,$B196+1,FALSE)</f>
        <v>18.946072246720579</v>
      </c>
      <c r="BN196" s="21">
        <f>VLOOKUP(BN$6,'MonteCarlo Policy Paths'!$N$2:$S$31,$B196+1,FALSE)</f>
        <v>19.920985834119051</v>
      </c>
      <c r="BO196" s="21">
        <f>VLOOKUP(BO$6,'MonteCarlo Policy Paths'!$N$2:$S$31,$B196+1,FALSE)</f>
        <v>20.944710352814074</v>
      </c>
      <c r="BP196" s="21">
        <f>VLOOKUP(BP$6,'MonteCarlo Policy Paths'!$N$2:$S$31,$B196+1,FALSE)</f>
        <v>22.017919567056939</v>
      </c>
      <c r="BQ196" s="21">
        <f>VLOOKUP(BQ$6,'MonteCarlo Policy Paths'!$N$2:$S$31,$B196+1,FALSE)</f>
        <v>23.125382269476081</v>
      </c>
      <c r="BR196" s="21">
        <f>VLOOKUP(BR$6,'MonteCarlo Policy Paths'!$N$2:$S$31,$B196+1,FALSE)</f>
        <v>24.222533249319248</v>
      </c>
      <c r="BS196" s="21">
        <f>VLOOKUP(BS$6,'MonteCarlo Policy Paths'!$N$2:$S$31,$B196+1,FALSE)</f>
        <v>25.344600035724898</v>
      </c>
      <c r="BT196" s="21">
        <f>VLOOKUP(BT$6,'MonteCarlo Policy Paths'!$N$2:$S$31,$B196+1,FALSE)</f>
        <v>26.511875533452777</v>
      </c>
      <c r="BU196" s="21">
        <f>VLOOKUP(BU$6,'MonteCarlo Policy Paths'!$N$2:$S$31,$B196+1,FALSE)</f>
        <v>27.727543772426976</v>
      </c>
      <c r="BV196" s="21">
        <f>VLOOKUP(BV$6,'MonteCarlo Policy Paths'!$N$2:$S$31,$B196+1,FALSE)</f>
        <v>29.105872242644537</v>
      </c>
      <c r="BW196" s="21">
        <f>VLOOKUP(BW$6,'MonteCarlo Policy Paths'!$N$2:$S$31,$B196+1,FALSE)</f>
        <v>30.561165854776764</v>
      </c>
      <c r="BX196" s="21">
        <f>VLOOKUP(BX$6,'MonteCarlo Policy Paths'!$N$2:$S$31,$B196+1,FALSE)</f>
        <v>32.089224147515601</v>
      </c>
      <c r="BY196" s="21">
        <f>VLOOKUP(BY$6,'MonteCarlo Policy Paths'!$N$2:$S$31,$B196+1,FALSE)</f>
        <v>33.693685354891386</v>
      </c>
      <c r="BZ196" s="21">
        <f>VLOOKUP(BZ$6,'MonteCarlo Policy Paths'!$N$2:$S$31,$B196+1,FALSE)</f>
        <v>35.378369622635958</v>
      </c>
      <c r="CA196" s="21">
        <f>VLOOKUP(CA$6,'MonteCarlo Policy Paths'!$N$2:$S$31,$B196+1,FALSE)</f>
        <v>37.147288103767757</v>
      </c>
      <c r="CB196" s="21">
        <f>VLOOKUP(CB$6,'MonteCarlo Policy Paths'!$N$2:$S$31,$B196+1,FALSE)</f>
        <v>39.004652508956148</v>
      </c>
      <c r="CC196" s="21">
        <f>VLOOKUP(CC$6,'MonteCarlo Policy Paths'!$N$2:$S$31,$B196+1,FALSE)</f>
        <v>40.954885134403959</v>
      </c>
      <c r="CD196" s="21">
        <f>VLOOKUP(CD$6,'MonteCarlo Policy Paths'!$N$2:$S$31,$B196+1,FALSE)</f>
        <v>43.002629391124159</v>
      </c>
      <c r="CE196" s="21">
        <f>VLOOKUP(CE$6,'MonteCarlo Policy Paths'!$N$2:$S$31,$B196+1,FALSE)</f>
        <v>45.152760860680367</v>
      </c>
      <c r="CF196" s="21">
        <f>VLOOKUP(CF$6,'MonteCarlo Policy Paths'!$N$2:$S$31,$B196+1,FALSE)</f>
        <v>47.410398903714388</v>
      </c>
      <c r="CG196" s="21">
        <f>VLOOKUP(CG$6,'MonteCarlo Policy Paths'!$N$2:$S$31,$B196+1,FALSE)</f>
        <v>49.780918848900107</v>
      </c>
      <c r="CH196" s="21">
        <f>VLOOKUP(CH$6,'MonteCarlo Policy Paths'!$N$2:$S$31,$B196+1,FALSE)</f>
        <v>52.269964791345117</v>
      </c>
      <c r="CI196" s="21">
        <f>VLOOKUP(CI$6,'MonteCarlo Policy Paths'!$N$2:$S$31,$B196+1,FALSE)</f>
        <v>54.883463030912374</v>
      </c>
      <c r="CJ196" s="21">
        <f>VLOOKUP(CJ$6,'MonteCarlo Policy Paths'!$N$2:$S$31,$B196+1,FALSE)</f>
        <v>57.627636182457998</v>
      </c>
      <c r="CK196" s="21">
        <f>VLOOKUP(CK$6,'MonteCarlo Policy Paths'!$N$2:$S$31,$B196+1,FALSE)</f>
        <v>60.509017991580897</v>
      </c>
      <c r="CL196" s="21">
        <f>VLOOKUP(CL$6,'MonteCarlo Policy Paths'!$N$2:$S$31,$B196+1,FALSE)</f>
        <v>63.534468891159946</v>
      </c>
      <c r="CM196" s="21">
        <f>VLOOKUP(CM$6,'MonteCarlo Policy Paths'!$N$2:$S$31,$B196+1,FALSE)</f>
        <v>66.711192335717939</v>
      </c>
      <c r="CN196" s="21">
        <f>VLOOKUP(CN$6,'MonteCarlo Policy Paths'!$N$2:$S$31,$B196+1,FALSE)</f>
        <v>70.04675195250384</v>
      </c>
      <c r="CO196" s="164">
        <f>VLOOKUP(CO$6,'MonteCarlo Policy Paths'!$N$2:$S$31,$B196+1,FALSE)</f>
        <v>73.54908955012904</v>
      </c>
      <c r="CQ196" s="163">
        <f>BM196*VLOOKUP(AI$6,'Greenhouse Gas Costs Avoided'!$A$2:$I$32,9,FALSE)</f>
        <v>1.2002386619007086</v>
      </c>
      <c r="CR196" s="21">
        <f>BN196*VLOOKUP(AJ$6,'Greenhouse Gas Costs Avoided'!$A$2:$I$32,9,FALSE)</f>
        <v>1.2619996941806579</v>
      </c>
      <c r="CS196" s="21">
        <f>BO196*VLOOKUP(AK$6,'Greenhouse Gas Costs Avoided'!$A$2:$I$32,9,FALSE)</f>
        <v>1.3268529118013257</v>
      </c>
      <c r="CT196" s="21">
        <f>BP196*VLOOKUP(AL$6,'Greenhouse Gas Costs Avoided'!$A$2:$I$32,9,FALSE)</f>
        <v>1.3948409979053111</v>
      </c>
      <c r="CU196" s="21">
        <f>BQ196*VLOOKUP(AM$6,'Greenhouse Gas Costs Avoided'!$A$2:$I$32,9,FALSE)</f>
        <v>1.464999051498006</v>
      </c>
      <c r="CV196" s="21">
        <f>BR196*VLOOKUP(AN$6,'Greenhouse Gas Costs Avoided'!$A$2:$I$32,9,FALSE)</f>
        <v>1.5345038547523033</v>
      </c>
      <c r="CW196" s="21">
        <f>BS196*VLOOKUP(AO$6,'Greenhouse Gas Costs Avoided'!$A$2:$I$32,9,FALSE)</f>
        <v>1.6055870809081549</v>
      </c>
      <c r="CX196" s="21">
        <f>BT196*VLOOKUP(AP$6,'Greenhouse Gas Costs Avoided'!$A$2:$I$32,9,FALSE)</f>
        <v>1.6795342908215394</v>
      </c>
      <c r="CY196" s="21">
        <f>BU196*VLOOKUP(AQ$6,'Greenhouse Gas Costs Avoided'!$A$2:$I$32,9,FALSE)</f>
        <v>1.7565471936259263</v>
      </c>
      <c r="CZ196" s="21">
        <f>BV196*VLOOKUP(AR$6,'Greenhouse Gas Costs Avoided'!$A$2:$I$32,9,FALSE)</f>
        <v>1.8438646648785721</v>
      </c>
      <c r="DA196" s="21">
        <f>BW196*VLOOKUP(AS$6,'Greenhouse Gas Costs Avoided'!$A$2:$I$32,9,FALSE)</f>
        <v>1.9360578981225007</v>
      </c>
      <c r="DB196" s="21">
        <f>BX196*VLOOKUP(AT$6,'Greenhouse Gas Costs Avoided'!$A$2:$I$32,9,FALSE)</f>
        <v>2.0328607930286258</v>
      </c>
      <c r="DC196" s="21">
        <f>BY196*VLOOKUP(AU$6,'Greenhouse Gas Costs Avoided'!$A$2:$I$32,9,FALSE)</f>
        <v>2.1345038326800574</v>
      </c>
      <c r="DD196" s="21">
        <f>BZ196*VLOOKUP(AV$6,'Greenhouse Gas Costs Avoided'!$A$2:$I$32,9,FALSE)</f>
        <v>2.2412290243140602</v>
      </c>
      <c r="DE196" s="21">
        <f>CA196*VLOOKUP(AW$6,'Greenhouse Gas Costs Avoided'!$A$2:$I$32,9,FALSE)</f>
        <v>2.3532904755297634</v>
      </c>
      <c r="DF196" s="21">
        <f>CB196*VLOOKUP(AX$6,'Greenhouse Gas Costs Avoided'!$A$2:$I$32,9,FALSE)</f>
        <v>2.4709549993062518</v>
      </c>
      <c r="DG196" s="21">
        <f>CC196*VLOOKUP(AY$6,'Greenhouse Gas Costs Avoided'!$A$2:$I$32,9,FALSE)</f>
        <v>2.5945027492715647</v>
      </c>
      <c r="DH196" s="21">
        <f>CD196*VLOOKUP(AZ$6,'Greenhouse Gas Costs Avoided'!$A$2:$I$32,9,FALSE)</f>
        <v>2.724227886735143</v>
      </c>
      <c r="DI196" s="21">
        <f>CE196*VLOOKUP(BA$6,'Greenhouse Gas Costs Avoided'!$A$2:$I$32,9,FALSE)</f>
        <v>2.8604392810719004</v>
      </c>
      <c r="DJ196" s="21">
        <f>CF196*VLOOKUP(BB$6,'Greenhouse Gas Costs Avoided'!$A$2:$I$32,9,FALSE)</f>
        <v>3.0034612451254952</v>
      </c>
      <c r="DK196" s="21">
        <f>CG196*VLOOKUP(BC$6,'Greenhouse Gas Costs Avoided'!$A$2:$I$32,9,FALSE)</f>
        <v>3.1536343073817701</v>
      </c>
      <c r="DL196" s="21">
        <f>CH196*VLOOKUP(BD$6,'Greenhouse Gas Costs Avoided'!$A$2:$I$32,9,FALSE)</f>
        <v>3.3113160227508591</v>
      </c>
      <c r="DM196" s="21">
        <f>CI196*VLOOKUP(BE$6,'Greenhouse Gas Costs Avoided'!$A$2:$I$32,9,FALSE)</f>
        <v>3.4768818238884021</v>
      </c>
      <c r="DN196" s="21">
        <f>CJ196*VLOOKUP(BF$6,'Greenhouse Gas Costs Avoided'!$A$2:$I$32,9,FALSE)</f>
        <v>3.6507259150828224</v>
      </c>
      <c r="DO196" s="21">
        <f>CK196*VLOOKUP(BG$6,'Greenhouse Gas Costs Avoided'!$A$2:$I$32,9,FALSE)</f>
        <v>3.8332622108369634</v>
      </c>
      <c r="DP196" s="21">
        <f>CL196*VLOOKUP(BH$6,'Greenhouse Gas Costs Avoided'!$A$2:$I$32,9,FALSE)</f>
        <v>4.0249253213788121</v>
      </c>
      <c r="DQ196" s="21">
        <f>CM196*VLOOKUP(BI$6,'Greenhouse Gas Costs Avoided'!$A$2:$I$32,9,FALSE)</f>
        <v>4.2261715874477526</v>
      </c>
      <c r="DR196" s="21">
        <f>CN196*VLOOKUP(BJ$6,'Greenhouse Gas Costs Avoided'!$A$2:$I$32,9,FALSE)</f>
        <v>4.4374801668201398</v>
      </c>
      <c r="DS196" s="164">
        <f>CO196*VLOOKUP(BK$6,'Greenhouse Gas Costs Avoided'!$A$2:$I$32,9,FALSE)</f>
        <v>4.6593541751611474</v>
      </c>
    </row>
    <row r="197" spans="1:123" x14ac:dyDescent="0.35">
      <c r="A197" s="174">
        <v>191</v>
      </c>
      <c r="B197" s="12">
        <v>4</v>
      </c>
      <c r="C197" s="175">
        <v>2023</v>
      </c>
      <c r="E197" s="20">
        <v>0</v>
      </c>
      <c r="F197" s="21">
        <v>82.346532180449415</v>
      </c>
      <c r="G197" s="21">
        <v>84.002844861871253</v>
      </c>
      <c r="H197" s="21">
        <v>85.659157543293105</v>
      </c>
      <c r="I197" s="21">
        <v>86.918851036576825</v>
      </c>
      <c r="J197" s="21">
        <v>88.178544529860531</v>
      </c>
      <c r="K197" s="21">
        <v>89.438238023144251</v>
      </c>
      <c r="L197" s="21">
        <v>90.697931516427971</v>
      </c>
      <c r="M197" s="21">
        <v>91.95762500971172</v>
      </c>
      <c r="N197" s="21">
        <v>93.21731850299544</v>
      </c>
      <c r="O197" s="21">
        <v>94.47701199627916</v>
      </c>
      <c r="P197" s="21">
        <v>95.73670548956288</v>
      </c>
      <c r="Q197" s="21">
        <v>96.996398982846586</v>
      </c>
      <c r="R197" s="21">
        <v>98.25609247613032</v>
      </c>
      <c r="S197" s="21">
        <v>99.65157958594628</v>
      </c>
      <c r="T197" s="21">
        <v>101.04706669576224</v>
      </c>
      <c r="U197" s="21">
        <v>102.4425538055782</v>
      </c>
      <c r="V197" s="21">
        <v>103.83804091539416</v>
      </c>
      <c r="W197" s="21">
        <v>105.23352802521011</v>
      </c>
      <c r="X197" s="21">
        <v>106.47156953138905</v>
      </c>
      <c r="Y197" s="21">
        <v>107.709611037568</v>
      </c>
      <c r="Z197" s="21">
        <v>108.94765254374694</v>
      </c>
      <c r="AA197" s="21">
        <v>110.18569404992589</v>
      </c>
      <c r="AB197" s="21">
        <v>111.42373555610482</v>
      </c>
      <c r="AC197" s="21">
        <v>112.86811731331359</v>
      </c>
      <c r="AD197" s="21">
        <v>114.31249907052236</v>
      </c>
      <c r="AE197" s="21">
        <v>115.75688082773114</v>
      </c>
      <c r="AF197" s="21">
        <v>117.20126258493991</v>
      </c>
      <c r="AG197" s="22">
        <v>119.5319620819439</v>
      </c>
      <c r="AI197" s="20">
        <v>0</v>
      </c>
      <c r="AJ197" s="21">
        <v>5.2166744805659615</v>
      </c>
      <c r="AK197" s="21">
        <v>5.3216023247413169</v>
      </c>
      <c r="AL197" s="21">
        <v>5.4265301689166732</v>
      </c>
      <c r="AM197" s="21">
        <v>5.5063320831654474</v>
      </c>
      <c r="AN197" s="21">
        <v>5.5861339974142208</v>
      </c>
      <c r="AO197" s="21">
        <v>5.665935911662995</v>
      </c>
      <c r="AP197" s="21">
        <v>5.7457378259117702</v>
      </c>
      <c r="AQ197" s="21">
        <v>5.8255397401605462</v>
      </c>
      <c r="AR197" s="21">
        <v>5.9053416544093205</v>
      </c>
      <c r="AS197" s="21">
        <v>5.9851435686580947</v>
      </c>
      <c r="AT197" s="21">
        <v>6.0649454829068699</v>
      </c>
      <c r="AU197" s="21">
        <v>6.1447473971556432</v>
      </c>
      <c r="AV197" s="21">
        <v>6.2245493114044184</v>
      </c>
      <c r="AW197" s="21">
        <v>6.312953786990386</v>
      </c>
      <c r="AX197" s="21">
        <v>6.4013582625763545</v>
      </c>
      <c r="AY197" s="21">
        <v>6.4897627381623222</v>
      </c>
      <c r="AZ197" s="21">
        <v>6.5781672137482907</v>
      </c>
      <c r="BA197" s="21">
        <v>6.6665716893342575</v>
      </c>
      <c r="BB197" s="21">
        <v>6.7450019445028957</v>
      </c>
      <c r="BC197" s="21">
        <v>6.8234321996715348</v>
      </c>
      <c r="BD197" s="21">
        <v>6.901862454840173</v>
      </c>
      <c r="BE197" s="21">
        <v>6.9802927100088112</v>
      </c>
      <c r="BF197" s="21">
        <v>7.0587229651774486</v>
      </c>
      <c r="BG197" s="21">
        <v>7.1502249295408609</v>
      </c>
      <c r="BH197" s="21">
        <v>7.2417268939042723</v>
      </c>
      <c r="BI197" s="21">
        <v>7.3332288582676846</v>
      </c>
      <c r="BJ197" s="21">
        <v>7.424730822631096</v>
      </c>
      <c r="BK197" s="22">
        <v>7.5723812490175435</v>
      </c>
      <c r="BM197" s="163">
        <f>VLOOKUP(BM$6,'MonteCarlo Policy Paths'!$N$2:$S$31,$B197+1,FALSE)</f>
        <v>21.456887556927661</v>
      </c>
      <c r="BN197" s="21">
        <f>VLOOKUP(BN$6,'MonteCarlo Policy Paths'!$N$2:$S$31,$B197+1,FALSE)</f>
        <v>23.119081894670884</v>
      </c>
      <c r="BO197" s="21">
        <f>VLOOKUP(BO$6,'MonteCarlo Policy Paths'!$N$2:$S$31,$B197+1,FALSE)</f>
        <v>24.918982795429599</v>
      </c>
      <c r="BP197" s="21">
        <f>VLOOKUP(BP$6,'MonteCarlo Policy Paths'!$N$2:$S$31,$B197+1,FALSE)</f>
        <v>26.866510906830612</v>
      </c>
      <c r="BQ197" s="21">
        <f>VLOOKUP(BQ$6,'MonteCarlo Policy Paths'!$N$2:$S$31,$B197+1,FALSE)</f>
        <v>28.957808063155838</v>
      </c>
      <c r="BR197" s="21">
        <f>VLOOKUP(BR$6,'MonteCarlo Policy Paths'!$N$2:$S$31,$B197+1,FALSE)</f>
        <v>31.169773267386955</v>
      </c>
      <c r="BS197" s="21">
        <f>VLOOKUP(BS$6,'MonteCarlo Policy Paths'!$N$2:$S$31,$B197+1,FALSE)</f>
        <v>33.536503079259326</v>
      </c>
      <c r="BT197" s="21">
        <f>VLOOKUP(BT$6,'MonteCarlo Policy Paths'!$N$2:$S$31,$B197+1,FALSE)</f>
        <v>36.094562758542168</v>
      </c>
      <c r="BU197" s="21">
        <f>VLOOKUP(BU$6,'MonteCarlo Policy Paths'!$N$2:$S$31,$B197+1,FALSE)</f>
        <v>38.859796339203925</v>
      </c>
      <c r="BV197" s="21">
        <f>VLOOKUP(BV$6,'MonteCarlo Policy Paths'!$N$2:$S$31,$B197+1,FALSE)</f>
        <v>41.937214526892696</v>
      </c>
      <c r="BW197" s="21">
        <f>VLOOKUP(BW$6,'MonteCarlo Policy Paths'!$N$2:$S$31,$B197+1,FALSE)</f>
        <v>45.285702034805901</v>
      </c>
      <c r="BX197" s="21">
        <f>VLOOKUP(BX$6,'MonteCarlo Policy Paths'!$N$2:$S$31,$B197+1,FALSE)</f>
        <v>48.923675973628832</v>
      </c>
      <c r="BY197" s="21">
        <f>VLOOKUP(BY$6,'MonteCarlo Policy Paths'!$N$2:$S$31,$B197+1,FALSE)</f>
        <v>52.880283256992421</v>
      </c>
      <c r="BZ197" s="21">
        <f>VLOOKUP(BZ$6,'MonteCarlo Policy Paths'!$N$2:$S$31,$B197+1,FALSE)</f>
        <v>57.179951130409847</v>
      </c>
      <c r="CA197" s="21">
        <f>VLOOKUP(CA$6,'MonteCarlo Policy Paths'!$N$2:$S$31,$B197+1,FALSE)</f>
        <v>59.199989570907007</v>
      </c>
      <c r="CB197" s="21">
        <f>VLOOKUP(CB$6,'MonteCarlo Policy Paths'!$N$2:$S$31,$B197+1,FALSE)</f>
        <v>61.304348310445278</v>
      </c>
      <c r="CC197" s="21">
        <f>VLOOKUP(CC$6,'MonteCarlo Policy Paths'!$N$2:$S$31,$B197+1,FALSE)</f>
        <v>63.486799757257046</v>
      </c>
      <c r="CD197" s="21">
        <f>VLOOKUP(CD$6,'MonteCarlo Policy Paths'!$N$2:$S$31,$B197+1,FALSE)</f>
        <v>65.754412861465767</v>
      </c>
      <c r="CE197" s="21">
        <f>VLOOKUP(CE$6,'MonteCarlo Policy Paths'!$N$2:$S$31,$B197+1,FALSE)</f>
        <v>68.097759333367534</v>
      </c>
      <c r="CF197" s="21">
        <f>VLOOKUP(CF$6,'MonteCarlo Policy Paths'!$N$2:$S$31,$B197+1,FALSE)</f>
        <v>70.548973057852507</v>
      </c>
      <c r="CG197" s="21">
        <f>VLOOKUP(CG$6,'MonteCarlo Policy Paths'!$N$2:$S$31,$B197+1,FALSE)</f>
        <v>73.077007009761019</v>
      </c>
      <c r="CH197" s="21">
        <f>VLOOKUP(CH$6,'MonteCarlo Policy Paths'!$N$2:$S$31,$B197+1,FALSE)</f>
        <v>75.691476032446857</v>
      </c>
      <c r="CI197" s="21">
        <f>VLOOKUP(CI$6,'MonteCarlo Policy Paths'!$N$2:$S$31,$B197+1,FALSE)</f>
        <v>78.404802280730166</v>
      </c>
      <c r="CJ197" s="21">
        <f>VLOOKUP(CJ$6,'MonteCarlo Policy Paths'!$N$2:$S$31,$B197+1,FALSE)</f>
        <v>81.224927058038162</v>
      </c>
      <c r="CK197" s="21">
        <f>VLOOKUP(CK$6,'MonteCarlo Policy Paths'!$N$2:$S$31,$B197+1,FALSE)</f>
        <v>84.152487263770951</v>
      </c>
      <c r="CL197" s="21">
        <f>VLOOKUP(CL$6,'MonteCarlo Policy Paths'!$N$2:$S$31,$B197+1,FALSE)</f>
        <v>87.19069011352974</v>
      </c>
      <c r="CM197" s="21">
        <f>VLOOKUP(CM$6,'MonteCarlo Policy Paths'!$N$2:$S$31,$B197+1,FALSE)</f>
        <v>90.339519718236858</v>
      </c>
      <c r="CN197" s="21">
        <f>VLOOKUP(CN$6,'MonteCarlo Policy Paths'!$N$2:$S$31,$B197+1,FALSE)</f>
        <v>93.604800202242828</v>
      </c>
      <c r="CO197" s="164">
        <f>VLOOKUP(CO$6,'MonteCarlo Policy Paths'!$N$2:$S$31,$B197+1,FALSE)</f>
        <v>96.983684685934094</v>
      </c>
      <c r="CQ197" s="163">
        <f>BM197*VLOOKUP(AI$6,'Greenhouse Gas Costs Avoided'!$A$2:$I$32,9,FALSE)</f>
        <v>1.3592994724454583</v>
      </c>
      <c r="CR197" s="21">
        <f>BN197*VLOOKUP(AJ$6,'Greenhouse Gas Costs Avoided'!$A$2:$I$32,9,FALSE)</f>
        <v>1.4645999210963487</v>
      </c>
      <c r="CS197" s="21">
        <f>BO197*VLOOKUP(AK$6,'Greenhouse Gas Costs Avoided'!$A$2:$I$32,9,FALSE)</f>
        <v>1.5786241167474793</v>
      </c>
      <c r="CT197" s="21">
        <f>BP197*VLOOKUP(AL$6,'Greenhouse Gas Costs Avoided'!$A$2:$I$32,9,FALSE)</f>
        <v>1.7020005350363183</v>
      </c>
      <c r="CU197" s="21">
        <f>BQ197*VLOOKUP(AM$6,'Greenhouse Gas Costs Avoided'!$A$2:$I$32,9,FALSE)</f>
        <v>1.8344847601494692</v>
      </c>
      <c r="CV197" s="21">
        <f>BR197*VLOOKUP(AN$6,'Greenhouse Gas Costs Avoided'!$A$2:$I$32,9,FALSE)</f>
        <v>1.9746133378475101</v>
      </c>
      <c r="CW197" s="21">
        <f>BS197*VLOOKUP(AO$6,'Greenhouse Gas Costs Avoided'!$A$2:$I$32,9,FALSE)</f>
        <v>2.1245462941611284</v>
      </c>
      <c r="CX197" s="21">
        <f>BT197*VLOOKUP(AP$6,'Greenhouse Gas Costs Avoided'!$A$2:$I$32,9,FALSE)</f>
        <v>2.2866000479177169</v>
      </c>
      <c r="CY197" s="21">
        <f>BU197*VLOOKUP(AQ$6,'Greenhouse Gas Costs Avoided'!$A$2:$I$32,9,FALSE)</f>
        <v>2.4617783228380428</v>
      </c>
      <c r="CZ197" s="21">
        <f>BV197*VLOOKUP(AR$6,'Greenhouse Gas Costs Avoided'!$A$2:$I$32,9,FALSE)</f>
        <v>2.6567335747552212</v>
      </c>
      <c r="DA197" s="21">
        <f>BW197*VLOOKUP(AS$6,'Greenhouse Gas Costs Avoided'!$A$2:$I$32,9,FALSE)</f>
        <v>2.8688611394320973</v>
      </c>
      <c r="DB197" s="21">
        <f>BX197*VLOOKUP(AT$6,'Greenhouse Gas Costs Avoided'!$A$2:$I$32,9,FALSE)</f>
        <v>3.099327745676475</v>
      </c>
      <c r="DC197" s="21">
        <f>BY197*VLOOKUP(AU$6,'Greenhouse Gas Costs Avoided'!$A$2:$I$32,9,FALSE)</f>
        <v>3.3499798581359799</v>
      </c>
      <c r="DD197" s="21">
        <f>BZ197*VLOOKUP(AV$6,'Greenhouse Gas Costs Avoided'!$A$2:$I$32,9,FALSE)</f>
        <v>3.6223649492411436</v>
      </c>
      <c r="DE197" s="21">
        <f>CA197*VLOOKUP(AW$6,'Greenhouse Gas Costs Avoided'!$A$2:$I$32,9,FALSE)</f>
        <v>3.7503349159570667</v>
      </c>
      <c r="DF197" s="21">
        <f>CB197*VLOOKUP(AX$6,'Greenhouse Gas Costs Avoided'!$A$2:$I$32,9,FALSE)</f>
        <v>3.8836465958035138</v>
      </c>
      <c r="DG197" s="21">
        <f>CC197*VLOOKUP(AY$6,'Greenhouse Gas Costs Avoided'!$A$2:$I$32,9,FALSE)</f>
        <v>4.0219054692034097</v>
      </c>
      <c r="DH197" s="21">
        <f>CD197*VLOOKUP(AZ$6,'Greenhouse Gas Costs Avoided'!$A$2:$I$32,9,FALSE)</f>
        <v>4.1655593560070496</v>
      </c>
      <c r="DI197" s="21">
        <f>CE197*VLOOKUP(BA$6,'Greenhouse Gas Costs Avoided'!$A$2:$I$32,9,FALSE)</f>
        <v>4.3140109715809301</v>
      </c>
      <c r="DJ197" s="21">
        <f>CF197*VLOOKUP(BB$6,'Greenhouse Gas Costs Avoided'!$A$2:$I$32,9,FALSE)</f>
        <v>4.4692960059878768</v>
      </c>
      <c r="DK197" s="21">
        <f>CG197*VLOOKUP(BC$6,'Greenhouse Gas Costs Avoided'!$A$2:$I$32,9,FALSE)</f>
        <v>4.629447622014963</v>
      </c>
      <c r="DL197" s="21">
        <f>CH197*VLOOKUP(BD$6,'Greenhouse Gas Costs Avoided'!$A$2:$I$32,9,FALSE)</f>
        <v>4.7950749225184994</v>
      </c>
      <c r="DM197" s="21">
        <f>CI197*VLOOKUP(BE$6,'Greenhouse Gas Costs Avoided'!$A$2:$I$32,9,FALSE)</f>
        <v>4.9669648542748472</v>
      </c>
      <c r="DN197" s="21">
        <f>CJ197*VLOOKUP(BF$6,'Greenhouse Gas Costs Avoided'!$A$2:$I$32,9,FALSE)</f>
        <v>5.1456205009456273</v>
      </c>
      <c r="DO197" s="21">
        <f>CK197*VLOOKUP(BG$6,'Greenhouse Gas Costs Avoided'!$A$2:$I$32,9,FALSE)</f>
        <v>5.331082210275417</v>
      </c>
      <c r="DP197" s="21">
        <f>CL197*VLOOKUP(BH$6,'Greenhouse Gas Costs Avoided'!$A$2:$I$32,9,FALSE)</f>
        <v>5.5235531602164318</v>
      </c>
      <c r="DQ197" s="21">
        <f>CM197*VLOOKUP(BI$6,'Greenhouse Gas Costs Avoided'!$A$2:$I$32,9,FALSE)</f>
        <v>5.723032344191421</v>
      </c>
      <c r="DR197" s="21">
        <f>CN197*VLOOKUP(BJ$6,'Greenhouse Gas Costs Avoided'!$A$2:$I$32,9,FALSE)</f>
        <v>5.9298887220104266</v>
      </c>
      <c r="DS197" s="164">
        <f>CO197*VLOOKUP(BK$6,'Greenhouse Gas Costs Avoided'!$A$2:$I$32,9,FALSE)</f>
        <v>6.1439419431008639</v>
      </c>
    </row>
    <row r="198" spans="1:123" x14ac:dyDescent="0.35">
      <c r="A198" s="174">
        <v>192</v>
      </c>
      <c r="B198" s="12">
        <v>2</v>
      </c>
      <c r="C198" s="175">
        <v>2023</v>
      </c>
      <c r="E198" s="20">
        <v>0</v>
      </c>
      <c r="F198" s="21">
        <v>82.346532180449415</v>
      </c>
      <c r="G198" s="21">
        <v>84.002844861871253</v>
      </c>
      <c r="H198" s="21">
        <v>85.659157543293105</v>
      </c>
      <c r="I198" s="21">
        <v>86.918851036576825</v>
      </c>
      <c r="J198" s="21">
        <v>88.178544529860531</v>
      </c>
      <c r="K198" s="21">
        <v>89.438238023144251</v>
      </c>
      <c r="L198" s="21">
        <v>90.697931516427971</v>
      </c>
      <c r="M198" s="21">
        <v>91.95762500971172</v>
      </c>
      <c r="N198" s="21">
        <v>93.21731850299544</v>
      </c>
      <c r="O198" s="21">
        <v>94.47701199627916</v>
      </c>
      <c r="P198" s="21">
        <v>95.73670548956288</v>
      </c>
      <c r="Q198" s="21">
        <v>96.996398982846586</v>
      </c>
      <c r="R198" s="21">
        <v>98.25609247613032</v>
      </c>
      <c r="S198" s="21">
        <v>99.65157958594628</v>
      </c>
      <c r="T198" s="21">
        <v>101.04706669576224</v>
      </c>
      <c r="U198" s="21">
        <v>102.4425538055782</v>
      </c>
      <c r="V198" s="21">
        <v>103.83804091539416</v>
      </c>
      <c r="W198" s="21">
        <v>105.23352802521011</v>
      </c>
      <c r="X198" s="21">
        <v>106.47156953138905</v>
      </c>
      <c r="Y198" s="21">
        <v>107.709611037568</v>
      </c>
      <c r="Z198" s="21">
        <v>108.94765254374694</v>
      </c>
      <c r="AA198" s="21">
        <v>110.18569404992589</v>
      </c>
      <c r="AB198" s="21">
        <v>111.42373555610482</v>
      </c>
      <c r="AC198" s="21">
        <v>112.86811731331359</v>
      </c>
      <c r="AD198" s="21">
        <v>114.31249907052236</v>
      </c>
      <c r="AE198" s="21">
        <v>115.75688082773114</v>
      </c>
      <c r="AF198" s="21">
        <v>117.20126258493991</v>
      </c>
      <c r="AG198" s="22">
        <v>120.41827982173916</v>
      </c>
      <c r="AI198" s="20">
        <v>0</v>
      </c>
      <c r="AJ198" s="21">
        <v>5.2166744805659615</v>
      </c>
      <c r="AK198" s="21">
        <v>5.3216023247413169</v>
      </c>
      <c r="AL198" s="21">
        <v>5.4265301689166732</v>
      </c>
      <c r="AM198" s="21">
        <v>5.5063320831654474</v>
      </c>
      <c r="AN198" s="21">
        <v>5.5861339974142208</v>
      </c>
      <c r="AO198" s="21">
        <v>5.665935911662995</v>
      </c>
      <c r="AP198" s="21">
        <v>5.7457378259117702</v>
      </c>
      <c r="AQ198" s="21">
        <v>5.8255397401605462</v>
      </c>
      <c r="AR198" s="21">
        <v>5.9053416544093205</v>
      </c>
      <c r="AS198" s="21">
        <v>5.9851435686580947</v>
      </c>
      <c r="AT198" s="21">
        <v>6.0649454829068699</v>
      </c>
      <c r="AU198" s="21">
        <v>6.1447473971556432</v>
      </c>
      <c r="AV198" s="21">
        <v>6.2245493114044184</v>
      </c>
      <c r="AW198" s="21">
        <v>6.312953786990386</v>
      </c>
      <c r="AX198" s="21">
        <v>6.4013582625763545</v>
      </c>
      <c r="AY198" s="21">
        <v>6.4897627381623222</v>
      </c>
      <c r="AZ198" s="21">
        <v>6.5781672137482907</v>
      </c>
      <c r="BA198" s="21">
        <v>6.6665716893342575</v>
      </c>
      <c r="BB198" s="21">
        <v>6.7450019445028957</v>
      </c>
      <c r="BC198" s="21">
        <v>6.8234321996715348</v>
      </c>
      <c r="BD198" s="21">
        <v>6.901862454840173</v>
      </c>
      <c r="BE198" s="21">
        <v>6.9802927100088112</v>
      </c>
      <c r="BF198" s="21">
        <v>7.0587229651774486</v>
      </c>
      <c r="BG198" s="21">
        <v>7.1502249295408609</v>
      </c>
      <c r="BH198" s="21">
        <v>7.2417268939042723</v>
      </c>
      <c r="BI198" s="21">
        <v>7.3332288582676846</v>
      </c>
      <c r="BJ198" s="21">
        <v>7.424730822631096</v>
      </c>
      <c r="BK198" s="22">
        <v>7.6285297110405814</v>
      </c>
      <c r="BM198" s="163">
        <f>VLOOKUP(BM$6,'MonteCarlo Policy Paths'!$N$2:$S$31,$B198+1,FALSE)</f>
        <v>23.967702867134744</v>
      </c>
      <c r="BN198" s="21">
        <f>VLOOKUP(BN$6,'MonteCarlo Policy Paths'!$N$2:$S$31,$B198+1,FALSE)</f>
        <v>26.317177955222718</v>
      </c>
      <c r="BO198" s="21">
        <f>VLOOKUP(BO$6,'MonteCarlo Policy Paths'!$N$2:$S$31,$B198+1,FALSE)</f>
        <v>28.893255238045125</v>
      </c>
      <c r="BP198" s="21">
        <f>VLOOKUP(BP$6,'MonteCarlo Policy Paths'!$N$2:$S$31,$B198+1,FALSE)</f>
        <v>31.715102246604285</v>
      </c>
      <c r="BQ198" s="21">
        <f>VLOOKUP(BQ$6,'MonteCarlo Policy Paths'!$N$2:$S$31,$B198+1,FALSE)</f>
        <v>34.790233856835599</v>
      </c>
      <c r="BR198" s="21">
        <f>VLOOKUP(BR$6,'MonteCarlo Policy Paths'!$N$2:$S$31,$B198+1,FALSE)</f>
        <v>38.117013285454661</v>
      </c>
      <c r="BS198" s="21">
        <f>VLOOKUP(BS$6,'MonteCarlo Policy Paths'!$N$2:$S$31,$B198+1,FALSE)</f>
        <v>41.72840612279375</v>
      </c>
      <c r="BT198" s="21">
        <f>VLOOKUP(BT$6,'MonteCarlo Policy Paths'!$N$2:$S$31,$B198+1,FALSE)</f>
        <v>45.677249983631562</v>
      </c>
      <c r="BU198" s="21">
        <f>VLOOKUP(BU$6,'MonteCarlo Policy Paths'!$N$2:$S$31,$B198+1,FALSE)</f>
        <v>49.99204890598088</v>
      </c>
      <c r="BV198" s="21">
        <f>VLOOKUP(BV$6,'MonteCarlo Policy Paths'!$N$2:$S$31,$B198+1,FALSE)</f>
        <v>54.768556811140854</v>
      </c>
      <c r="BW198" s="21">
        <f>VLOOKUP(BW$6,'MonteCarlo Policy Paths'!$N$2:$S$31,$B198+1,FALSE)</f>
        <v>60.010238214835042</v>
      </c>
      <c r="BX198" s="21">
        <f>VLOOKUP(BX$6,'MonteCarlo Policy Paths'!$N$2:$S$31,$B198+1,FALSE)</f>
        <v>65.75812779974207</v>
      </c>
      <c r="BY198" s="21">
        <f>VLOOKUP(BY$6,'MonteCarlo Policy Paths'!$N$2:$S$31,$B198+1,FALSE)</f>
        <v>72.066881159093455</v>
      </c>
      <c r="BZ198" s="21">
        <f>VLOOKUP(BZ$6,'MonteCarlo Policy Paths'!$N$2:$S$31,$B198+1,FALSE)</f>
        <v>78.981532638183737</v>
      </c>
      <c r="CA198" s="21">
        <f>VLOOKUP(CA$6,'MonteCarlo Policy Paths'!$N$2:$S$31,$B198+1,FALSE)</f>
        <v>81.252691038046251</v>
      </c>
      <c r="CB198" s="21">
        <f>VLOOKUP(CB$6,'MonteCarlo Policy Paths'!$N$2:$S$31,$B198+1,FALSE)</f>
        <v>83.604044111934414</v>
      </c>
      <c r="CC198" s="21">
        <f>VLOOKUP(CC$6,'MonteCarlo Policy Paths'!$N$2:$S$31,$B198+1,FALSE)</f>
        <v>86.018714380110126</v>
      </c>
      <c r="CD198" s="21">
        <f>VLOOKUP(CD$6,'MonteCarlo Policy Paths'!$N$2:$S$31,$B198+1,FALSE)</f>
        <v>88.506196331807388</v>
      </c>
      <c r="CE198" s="21">
        <f>VLOOKUP(CE$6,'MonteCarlo Policy Paths'!$N$2:$S$31,$B198+1,FALSE)</f>
        <v>91.042757806054695</v>
      </c>
      <c r="CF198" s="21">
        <f>VLOOKUP(CF$6,'MonteCarlo Policy Paths'!$N$2:$S$31,$B198+1,FALSE)</f>
        <v>93.687547211990633</v>
      </c>
      <c r="CG198" s="21">
        <f>VLOOKUP(CG$6,'MonteCarlo Policy Paths'!$N$2:$S$31,$B198+1,FALSE)</f>
        <v>96.373095170621937</v>
      </c>
      <c r="CH198" s="21">
        <f>VLOOKUP(CH$6,'MonteCarlo Policy Paths'!$N$2:$S$31,$B198+1,FALSE)</f>
        <v>99.112987273548597</v>
      </c>
      <c r="CI198" s="21">
        <f>VLOOKUP(CI$6,'MonteCarlo Policy Paths'!$N$2:$S$31,$B198+1,FALSE)</f>
        <v>101.92614153054797</v>
      </c>
      <c r="CJ198" s="21">
        <f>VLOOKUP(CJ$6,'MonteCarlo Policy Paths'!$N$2:$S$31,$B198+1,FALSE)</f>
        <v>104.82221793361833</v>
      </c>
      <c r="CK198" s="21">
        <f>VLOOKUP(CK$6,'MonteCarlo Policy Paths'!$N$2:$S$31,$B198+1,FALSE)</f>
        <v>107.79595653596101</v>
      </c>
      <c r="CL198" s="21">
        <f>VLOOKUP(CL$6,'MonteCarlo Policy Paths'!$N$2:$S$31,$B198+1,FALSE)</f>
        <v>110.84691133589952</v>
      </c>
      <c r="CM198" s="21">
        <f>VLOOKUP(CM$6,'MonteCarlo Policy Paths'!$N$2:$S$31,$B198+1,FALSE)</f>
        <v>113.96784710075578</v>
      </c>
      <c r="CN198" s="21">
        <f>VLOOKUP(CN$6,'MonteCarlo Policy Paths'!$N$2:$S$31,$B198+1,FALSE)</f>
        <v>117.16284845198182</v>
      </c>
      <c r="CO198" s="164">
        <f>VLOOKUP(CO$6,'MonteCarlo Policy Paths'!$N$2:$S$31,$B198+1,FALSE)</f>
        <v>120.41827982173916</v>
      </c>
      <c r="CQ198" s="163">
        <f>BM198*VLOOKUP(AI$6,'Greenhouse Gas Costs Avoided'!$A$2:$I$32,9,FALSE)</f>
        <v>1.5183602829902079</v>
      </c>
      <c r="CR198" s="21">
        <f>BN198*VLOOKUP(AJ$6,'Greenhouse Gas Costs Avoided'!$A$2:$I$32,9,FALSE)</f>
        <v>1.6672001480120395</v>
      </c>
      <c r="CS198" s="21">
        <f>BO198*VLOOKUP(AK$6,'Greenhouse Gas Costs Avoided'!$A$2:$I$32,9,FALSE)</f>
        <v>1.8303953216936328</v>
      </c>
      <c r="CT198" s="21">
        <f>BP198*VLOOKUP(AL$6,'Greenhouse Gas Costs Avoided'!$A$2:$I$32,9,FALSE)</f>
        <v>2.0091600721673259</v>
      </c>
      <c r="CU198" s="21">
        <f>BQ198*VLOOKUP(AM$6,'Greenhouse Gas Costs Avoided'!$A$2:$I$32,9,FALSE)</f>
        <v>2.2039704688009323</v>
      </c>
      <c r="CV198" s="21">
        <f>BR198*VLOOKUP(AN$6,'Greenhouse Gas Costs Avoided'!$A$2:$I$32,9,FALSE)</f>
        <v>2.4147228209427172</v>
      </c>
      <c r="CW198" s="21">
        <f>BS198*VLOOKUP(AO$6,'Greenhouse Gas Costs Avoided'!$A$2:$I$32,9,FALSE)</f>
        <v>2.6435055074141016</v>
      </c>
      <c r="CX198" s="21">
        <f>BT198*VLOOKUP(AP$6,'Greenhouse Gas Costs Avoided'!$A$2:$I$32,9,FALSE)</f>
        <v>2.8936658050138946</v>
      </c>
      <c r="CY198" s="21">
        <f>BU198*VLOOKUP(AQ$6,'Greenhouse Gas Costs Avoided'!$A$2:$I$32,9,FALSE)</f>
        <v>3.1670094520501597</v>
      </c>
      <c r="CZ198" s="21">
        <f>BV198*VLOOKUP(AR$6,'Greenhouse Gas Costs Avoided'!$A$2:$I$32,9,FALSE)</f>
        <v>3.4696024846318703</v>
      </c>
      <c r="DA198" s="21">
        <f>BW198*VLOOKUP(AS$6,'Greenhouse Gas Costs Avoided'!$A$2:$I$32,9,FALSE)</f>
        <v>3.8016643807416939</v>
      </c>
      <c r="DB198" s="21">
        <f>BX198*VLOOKUP(AT$6,'Greenhouse Gas Costs Avoided'!$A$2:$I$32,9,FALSE)</f>
        <v>4.1657946983243246</v>
      </c>
      <c r="DC198" s="21">
        <f>BY198*VLOOKUP(AU$6,'Greenhouse Gas Costs Avoided'!$A$2:$I$32,9,FALSE)</f>
        <v>4.5654558835919028</v>
      </c>
      <c r="DD198" s="21">
        <f>BZ198*VLOOKUP(AV$6,'Greenhouse Gas Costs Avoided'!$A$2:$I$32,9,FALSE)</f>
        <v>5.0035008741682265</v>
      </c>
      <c r="DE198" s="21">
        <f>CA198*VLOOKUP(AW$6,'Greenhouse Gas Costs Avoided'!$A$2:$I$32,9,FALSE)</f>
        <v>5.1473793563843691</v>
      </c>
      <c r="DF198" s="21">
        <f>CB198*VLOOKUP(AX$6,'Greenhouse Gas Costs Avoided'!$A$2:$I$32,9,FALSE)</f>
        <v>5.2963381923007766</v>
      </c>
      <c r="DG198" s="21">
        <f>CC198*VLOOKUP(AY$6,'Greenhouse Gas Costs Avoided'!$A$2:$I$32,9,FALSE)</f>
        <v>5.4493081891352544</v>
      </c>
      <c r="DH198" s="21">
        <f>CD198*VLOOKUP(AZ$6,'Greenhouse Gas Costs Avoided'!$A$2:$I$32,9,FALSE)</f>
        <v>5.606890825278958</v>
      </c>
      <c r="DI198" s="21">
        <f>CE198*VLOOKUP(BA$6,'Greenhouse Gas Costs Avoided'!$A$2:$I$32,9,FALSE)</f>
        <v>5.7675826620899597</v>
      </c>
      <c r="DJ198" s="21">
        <f>CF198*VLOOKUP(BB$6,'Greenhouse Gas Costs Avoided'!$A$2:$I$32,9,FALSE)</f>
        <v>5.935130766850258</v>
      </c>
      <c r="DK198" s="21">
        <f>CG198*VLOOKUP(BC$6,'Greenhouse Gas Costs Avoided'!$A$2:$I$32,9,FALSE)</f>
        <v>6.1052609366481567</v>
      </c>
      <c r="DL198" s="21">
        <f>CH198*VLOOKUP(BD$6,'Greenhouse Gas Costs Avoided'!$A$2:$I$32,9,FALSE)</f>
        <v>6.2788338222861402</v>
      </c>
      <c r="DM198" s="21">
        <f>CI198*VLOOKUP(BE$6,'Greenhouse Gas Costs Avoided'!$A$2:$I$32,9,FALSE)</f>
        <v>6.4570478846612929</v>
      </c>
      <c r="DN198" s="21">
        <f>CJ198*VLOOKUP(BF$6,'Greenhouse Gas Costs Avoided'!$A$2:$I$32,9,FALSE)</f>
        <v>6.6405150868084322</v>
      </c>
      <c r="DO198" s="21">
        <f>CK198*VLOOKUP(BG$6,'Greenhouse Gas Costs Avoided'!$A$2:$I$32,9,FALSE)</f>
        <v>6.8289022097138705</v>
      </c>
      <c r="DP198" s="21">
        <f>CL198*VLOOKUP(BH$6,'Greenhouse Gas Costs Avoided'!$A$2:$I$32,9,FALSE)</f>
        <v>7.0221809990540507</v>
      </c>
      <c r="DQ198" s="21">
        <f>CM198*VLOOKUP(BI$6,'Greenhouse Gas Costs Avoided'!$A$2:$I$32,9,FALSE)</f>
        <v>7.2198931009350886</v>
      </c>
      <c r="DR198" s="21">
        <f>CN198*VLOOKUP(BJ$6,'Greenhouse Gas Costs Avoided'!$A$2:$I$32,9,FALSE)</f>
        <v>7.4222972772007143</v>
      </c>
      <c r="DS198" s="164">
        <f>CO198*VLOOKUP(BK$6,'Greenhouse Gas Costs Avoided'!$A$2:$I$32,9,FALSE)</f>
        <v>7.6285297110405814</v>
      </c>
    </row>
    <row r="199" spans="1:123" x14ac:dyDescent="0.35">
      <c r="A199" s="174">
        <v>193</v>
      </c>
      <c r="B199" s="12">
        <v>1</v>
      </c>
      <c r="C199" s="175">
        <v>2023</v>
      </c>
      <c r="E199" s="20">
        <v>0</v>
      </c>
      <c r="F199" s="21">
        <v>82.346532180449415</v>
      </c>
      <c r="G199" s="21">
        <v>84.002844861871253</v>
      </c>
      <c r="H199" s="21">
        <v>85.659157543293105</v>
      </c>
      <c r="I199" s="21">
        <v>86.918851036576825</v>
      </c>
      <c r="J199" s="21">
        <v>88.178544529860531</v>
      </c>
      <c r="K199" s="21">
        <v>89.438238023144251</v>
      </c>
      <c r="L199" s="21">
        <v>90.697931516427971</v>
      </c>
      <c r="M199" s="21">
        <v>91.95762500971172</v>
      </c>
      <c r="N199" s="21">
        <v>93.21731850299544</v>
      </c>
      <c r="O199" s="21">
        <v>94.47701199627916</v>
      </c>
      <c r="P199" s="21">
        <v>95.73670548956288</v>
      </c>
      <c r="Q199" s="21">
        <v>96.996398982846586</v>
      </c>
      <c r="R199" s="21">
        <v>98.25609247613032</v>
      </c>
      <c r="S199" s="21">
        <v>99.65157958594628</v>
      </c>
      <c r="T199" s="21">
        <v>101.04706669576224</v>
      </c>
      <c r="U199" s="21">
        <v>102.4425538055782</v>
      </c>
      <c r="V199" s="21">
        <v>103.83804091539416</v>
      </c>
      <c r="W199" s="21">
        <v>105.23352802521011</v>
      </c>
      <c r="X199" s="21">
        <v>106.47156953138905</v>
      </c>
      <c r="Y199" s="21">
        <v>107.709611037568</v>
      </c>
      <c r="Z199" s="21">
        <v>108.94765254374694</v>
      </c>
      <c r="AA199" s="21">
        <v>110.18569404992589</v>
      </c>
      <c r="AB199" s="21">
        <v>111.42373555610482</v>
      </c>
      <c r="AC199" s="21">
        <v>112.86811731331359</v>
      </c>
      <c r="AD199" s="21">
        <v>114.31249907052236</v>
      </c>
      <c r="AE199" s="21">
        <v>115.75688082773114</v>
      </c>
      <c r="AF199" s="21">
        <v>117.20126258493991</v>
      </c>
      <c r="AG199" s="22">
        <v>118.64564434214866</v>
      </c>
      <c r="AI199" s="20">
        <v>0</v>
      </c>
      <c r="AJ199" s="21">
        <v>5.2166744805659615</v>
      </c>
      <c r="AK199" s="21">
        <v>5.3216023247413169</v>
      </c>
      <c r="AL199" s="21">
        <v>5.4265301689166732</v>
      </c>
      <c r="AM199" s="21">
        <v>5.5063320831654474</v>
      </c>
      <c r="AN199" s="21">
        <v>5.5861339974142208</v>
      </c>
      <c r="AO199" s="21">
        <v>5.665935911662995</v>
      </c>
      <c r="AP199" s="21">
        <v>5.7457378259117702</v>
      </c>
      <c r="AQ199" s="21">
        <v>5.8255397401605462</v>
      </c>
      <c r="AR199" s="21">
        <v>5.9053416544093205</v>
      </c>
      <c r="AS199" s="21">
        <v>5.9851435686580947</v>
      </c>
      <c r="AT199" s="21">
        <v>6.0649454829068699</v>
      </c>
      <c r="AU199" s="21">
        <v>6.1447473971556432</v>
      </c>
      <c r="AV199" s="21">
        <v>6.2245493114044184</v>
      </c>
      <c r="AW199" s="21">
        <v>6.312953786990386</v>
      </c>
      <c r="AX199" s="21">
        <v>6.4013582625763545</v>
      </c>
      <c r="AY199" s="21">
        <v>6.4897627381623222</v>
      </c>
      <c r="AZ199" s="21">
        <v>6.5781672137482907</v>
      </c>
      <c r="BA199" s="21">
        <v>6.6665716893342575</v>
      </c>
      <c r="BB199" s="21">
        <v>6.7450019445028957</v>
      </c>
      <c r="BC199" s="21">
        <v>6.8234321996715348</v>
      </c>
      <c r="BD199" s="21">
        <v>6.901862454840173</v>
      </c>
      <c r="BE199" s="21">
        <v>6.9802927100088112</v>
      </c>
      <c r="BF199" s="21">
        <v>7.0587229651774486</v>
      </c>
      <c r="BG199" s="21">
        <v>7.1502249295408609</v>
      </c>
      <c r="BH199" s="21">
        <v>7.2417268939042723</v>
      </c>
      <c r="BI199" s="21">
        <v>7.3332288582676846</v>
      </c>
      <c r="BJ199" s="21">
        <v>7.424730822631096</v>
      </c>
      <c r="BK199" s="22">
        <v>7.5162327869945065</v>
      </c>
      <c r="BM199" s="163">
        <f>VLOOKUP(BM$6,'MonteCarlo Policy Paths'!$N$2:$S$31,$B199+1,FALSE)</f>
        <v>18.946072246720579</v>
      </c>
      <c r="BN199" s="21">
        <f>VLOOKUP(BN$6,'MonteCarlo Policy Paths'!$N$2:$S$31,$B199+1,FALSE)</f>
        <v>19.920985834119051</v>
      </c>
      <c r="BO199" s="21">
        <f>VLOOKUP(BO$6,'MonteCarlo Policy Paths'!$N$2:$S$31,$B199+1,FALSE)</f>
        <v>20.944710352814074</v>
      </c>
      <c r="BP199" s="21">
        <f>VLOOKUP(BP$6,'MonteCarlo Policy Paths'!$N$2:$S$31,$B199+1,FALSE)</f>
        <v>22.017919567056939</v>
      </c>
      <c r="BQ199" s="21">
        <f>VLOOKUP(BQ$6,'MonteCarlo Policy Paths'!$N$2:$S$31,$B199+1,FALSE)</f>
        <v>23.125382269476081</v>
      </c>
      <c r="BR199" s="21">
        <f>VLOOKUP(BR$6,'MonteCarlo Policy Paths'!$N$2:$S$31,$B199+1,FALSE)</f>
        <v>24.222533249319248</v>
      </c>
      <c r="BS199" s="21">
        <f>VLOOKUP(BS$6,'MonteCarlo Policy Paths'!$N$2:$S$31,$B199+1,FALSE)</f>
        <v>25.344600035724898</v>
      </c>
      <c r="BT199" s="21">
        <f>VLOOKUP(BT$6,'MonteCarlo Policy Paths'!$N$2:$S$31,$B199+1,FALSE)</f>
        <v>26.511875533452777</v>
      </c>
      <c r="BU199" s="21">
        <f>VLOOKUP(BU$6,'MonteCarlo Policy Paths'!$N$2:$S$31,$B199+1,FALSE)</f>
        <v>27.727543772426976</v>
      </c>
      <c r="BV199" s="21">
        <f>VLOOKUP(BV$6,'MonteCarlo Policy Paths'!$N$2:$S$31,$B199+1,FALSE)</f>
        <v>29.105872242644537</v>
      </c>
      <c r="BW199" s="21">
        <f>VLOOKUP(BW$6,'MonteCarlo Policy Paths'!$N$2:$S$31,$B199+1,FALSE)</f>
        <v>30.561165854776764</v>
      </c>
      <c r="BX199" s="21">
        <f>VLOOKUP(BX$6,'MonteCarlo Policy Paths'!$N$2:$S$31,$B199+1,FALSE)</f>
        <v>32.089224147515601</v>
      </c>
      <c r="BY199" s="21">
        <f>VLOOKUP(BY$6,'MonteCarlo Policy Paths'!$N$2:$S$31,$B199+1,FALSE)</f>
        <v>33.693685354891386</v>
      </c>
      <c r="BZ199" s="21">
        <f>VLOOKUP(BZ$6,'MonteCarlo Policy Paths'!$N$2:$S$31,$B199+1,FALSE)</f>
        <v>35.378369622635958</v>
      </c>
      <c r="CA199" s="21">
        <f>VLOOKUP(CA$6,'MonteCarlo Policy Paths'!$N$2:$S$31,$B199+1,FALSE)</f>
        <v>37.147288103767757</v>
      </c>
      <c r="CB199" s="21">
        <f>VLOOKUP(CB$6,'MonteCarlo Policy Paths'!$N$2:$S$31,$B199+1,FALSE)</f>
        <v>39.004652508956148</v>
      </c>
      <c r="CC199" s="21">
        <f>VLOOKUP(CC$6,'MonteCarlo Policy Paths'!$N$2:$S$31,$B199+1,FALSE)</f>
        <v>40.954885134403959</v>
      </c>
      <c r="CD199" s="21">
        <f>VLOOKUP(CD$6,'MonteCarlo Policy Paths'!$N$2:$S$31,$B199+1,FALSE)</f>
        <v>43.002629391124159</v>
      </c>
      <c r="CE199" s="21">
        <f>VLOOKUP(CE$6,'MonteCarlo Policy Paths'!$N$2:$S$31,$B199+1,FALSE)</f>
        <v>45.152760860680367</v>
      </c>
      <c r="CF199" s="21">
        <f>VLOOKUP(CF$6,'MonteCarlo Policy Paths'!$N$2:$S$31,$B199+1,FALSE)</f>
        <v>47.410398903714388</v>
      </c>
      <c r="CG199" s="21">
        <f>VLOOKUP(CG$6,'MonteCarlo Policy Paths'!$N$2:$S$31,$B199+1,FALSE)</f>
        <v>49.780918848900107</v>
      </c>
      <c r="CH199" s="21">
        <f>VLOOKUP(CH$6,'MonteCarlo Policy Paths'!$N$2:$S$31,$B199+1,FALSE)</f>
        <v>52.269964791345117</v>
      </c>
      <c r="CI199" s="21">
        <f>VLOOKUP(CI$6,'MonteCarlo Policy Paths'!$N$2:$S$31,$B199+1,FALSE)</f>
        <v>54.883463030912374</v>
      </c>
      <c r="CJ199" s="21">
        <f>VLOOKUP(CJ$6,'MonteCarlo Policy Paths'!$N$2:$S$31,$B199+1,FALSE)</f>
        <v>57.627636182457998</v>
      </c>
      <c r="CK199" s="21">
        <f>VLOOKUP(CK$6,'MonteCarlo Policy Paths'!$N$2:$S$31,$B199+1,FALSE)</f>
        <v>60.509017991580897</v>
      </c>
      <c r="CL199" s="21">
        <f>VLOOKUP(CL$6,'MonteCarlo Policy Paths'!$N$2:$S$31,$B199+1,FALSE)</f>
        <v>63.534468891159946</v>
      </c>
      <c r="CM199" s="21">
        <f>VLOOKUP(CM$6,'MonteCarlo Policy Paths'!$N$2:$S$31,$B199+1,FALSE)</f>
        <v>66.711192335717939</v>
      </c>
      <c r="CN199" s="21">
        <f>VLOOKUP(CN$6,'MonteCarlo Policy Paths'!$N$2:$S$31,$B199+1,FALSE)</f>
        <v>70.04675195250384</v>
      </c>
      <c r="CO199" s="164">
        <f>VLOOKUP(CO$6,'MonteCarlo Policy Paths'!$N$2:$S$31,$B199+1,FALSE)</f>
        <v>73.54908955012904</v>
      </c>
      <c r="CQ199" s="163">
        <f>BM199*VLOOKUP(AI$6,'Greenhouse Gas Costs Avoided'!$A$2:$I$32,9,FALSE)</f>
        <v>1.2002386619007086</v>
      </c>
      <c r="CR199" s="21">
        <f>BN199*VLOOKUP(AJ$6,'Greenhouse Gas Costs Avoided'!$A$2:$I$32,9,FALSE)</f>
        <v>1.2619996941806579</v>
      </c>
      <c r="CS199" s="21">
        <f>BO199*VLOOKUP(AK$6,'Greenhouse Gas Costs Avoided'!$A$2:$I$32,9,FALSE)</f>
        <v>1.3268529118013257</v>
      </c>
      <c r="CT199" s="21">
        <f>BP199*VLOOKUP(AL$6,'Greenhouse Gas Costs Avoided'!$A$2:$I$32,9,FALSE)</f>
        <v>1.3948409979053111</v>
      </c>
      <c r="CU199" s="21">
        <f>BQ199*VLOOKUP(AM$6,'Greenhouse Gas Costs Avoided'!$A$2:$I$32,9,FALSE)</f>
        <v>1.464999051498006</v>
      </c>
      <c r="CV199" s="21">
        <f>BR199*VLOOKUP(AN$6,'Greenhouse Gas Costs Avoided'!$A$2:$I$32,9,FALSE)</f>
        <v>1.5345038547523033</v>
      </c>
      <c r="CW199" s="21">
        <f>BS199*VLOOKUP(AO$6,'Greenhouse Gas Costs Avoided'!$A$2:$I$32,9,FALSE)</f>
        <v>1.6055870809081549</v>
      </c>
      <c r="CX199" s="21">
        <f>BT199*VLOOKUP(AP$6,'Greenhouse Gas Costs Avoided'!$A$2:$I$32,9,FALSE)</f>
        <v>1.6795342908215394</v>
      </c>
      <c r="CY199" s="21">
        <f>BU199*VLOOKUP(AQ$6,'Greenhouse Gas Costs Avoided'!$A$2:$I$32,9,FALSE)</f>
        <v>1.7565471936259263</v>
      </c>
      <c r="CZ199" s="21">
        <f>BV199*VLOOKUP(AR$6,'Greenhouse Gas Costs Avoided'!$A$2:$I$32,9,FALSE)</f>
        <v>1.8438646648785721</v>
      </c>
      <c r="DA199" s="21">
        <f>BW199*VLOOKUP(AS$6,'Greenhouse Gas Costs Avoided'!$A$2:$I$32,9,FALSE)</f>
        <v>1.9360578981225007</v>
      </c>
      <c r="DB199" s="21">
        <f>BX199*VLOOKUP(AT$6,'Greenhouse Gas Costs Avoided'!$A$2:$I$32,9,FALSE)</f>
        <v>2.0328607930286258</v>
      </c>
      <c r="DC199" s="21">
        <f>BY199*VLOOKUP(AU$6,'Greenhouse Gas Costs Avoided'!$A$2:$I$32,9,FALSE)</f>
        <v>2.1345038326800574</v>
      </c>
      <c r="DD199" s="21">
        <f>BZ199*VLOOKUP(AV$6,'Greenhouse Gas Costs Avoided'!$A$2:$I$32,9,FALSE)</f>
        <v>2.2412290243140602</v>
      </c>
      <c r="DE199" s="21">
        <f>CA199*VLOOKUP(AW$6,'Greenhouse Gas Costs Avoided'!$A$2:$I$32,9,FALSE)</f>
        <v>2.3532904755297634</v>
      </c>
      <c r="DF199" s="21">
        <f>CB199*VLOOKUP(AX$6,'Greenhouse Gas Costs Avoided'!$A$2:$I$32,9,FALSE)</f>
        <v>2.4709549993062518</v>
      </c>
      <c r="DG199" s="21">
        <f>CC199*VLOOKUP(AY$6,'Greenhouse Gas Costs Avoided'!$A$2:$I$32,9,FALSE)</f>
        <v>2.5945027492715647</v>
      </c>
      <c r="DH199" s="21">
        <f>CD199*VLOOKUP(AZ$6,'Greenhouse Gas Costs Avoided'!$A$2:$I$32,9,FALSE)</f>
        <v>2.724227886735143</v>
      </c>
      <c r="DI199" s="21">
        <f>CE199*VLOOKUP(BA$6,'Greenhouse Gas Costs Avoided'!$A$2:$I$32,9,FALSE)</f>
        <v>2.8604392810719004</v>
      </c>
      <c r="DJ199" s="21">
        <f>CF199*VLOOKUP(BB$6,'Greenhouse Gas Costs Avoided'!$A$2:$I$32,9,FALSE)</f>
        <v>3.0034612451254952</v>
      </c>
      <c r="DK199" s="21">
        <f>CG199*VLOOKUP(BC$6,'Greenhouse Gas Costs Avoided'!$A$2:$I$32,9,FALSE)</f>
        <v>3.1536343073817701</v>
      </c>
      <c r="DL199" s="21">
        <f>CH199*VLOOKUP(BD$6,'Greenhouse Gas Costs Avoided'!$A$2:$I$32,9,FALSE)</f>
        <v>3.3113160227508591</v>
      </c>
      <c r="DM199" s="21">
        <f>CI199*VLOOKUP(BE$6,'Greenhouse Gas Costs Avoided'!$A$2:$I$32,9,FALSE)</f>
        <v>3.4768818238884021</v>
      </c>
      <c r="DN199" s="21">
        <f>CJ199*VLOOKUP(BF$6,'Greenhouse Gas Costs Avoided'!$A$2:$I$32,9,FALSE)</f>
        <v>3.6507259150828224</v>
      </c>
      <c r="DO199" s="21">
        <f>CK199*VLOOKUP(BG$6,'Greenhouse Gas Costs Avoided'!$A$2:$I$32,9,FALSE)</f>
        <v>3.8332622108369634</v>
      </c>
      <c r="DP199" s="21">
        <f>CL199*VLOOKUP(BH$6,'Greenhouse Gas Costs Avoided'!$A$2:$I$32,9,FALSE)</f>
        <v>4.0249253213788121</v>
      </c>
      <c r="DQ199" s="21">
        <f>CM199*VLOOKUP(BI$6,'Greenhouse Gas Costs Avoided'!$A$2:$I$32,9,FALSE)</f>
        <v>4.2261715874477526</v>
      </c>
      <c r="DR199" s="21">
        <f>CN199*VLOOKUP(BJ$6,'Greenhouse Gas Costs Avoided'!$A$2:$I$32,9,FALSE)</f>
        <v>4.4374801668201398</v>
      </c>
      <c r="DS199" s="164">
        <f>CO199*VLOOKUP(BK$6,'Greenhouse Gas Costs Avoided'!$A$2:$I$32,9,FALSE)</f>
        <v>4.6593541751611474</v>
      </c>
    </row>
    <row r="200" spans="1:123" x14ac:dyDescent="0.35">
      <c r="A200" s="174">
        <v>194</v>
      </c>
      <c r="B200" s="12">
        <v>4</v>
      </c>
      <c r="C200" s="175">
        <v>2023</v>
      </c>
      <c r="E200" s="20">
        <v>0</v>
      </c>
      <c r="F200" s="21">
        <v>82.346532180449415</v>
      </c>
      <c r="G200" s="21">
        <v>84.002844861871253</v>
      </c>
      <c r="H200" s="21">
        <v>85.659157543293105</v>
      </c>
      <c r="I200" s="21">
        <v>86.918851036576825</v>
      </c>
      <c r="J200" s="21">
        <v>88.178544529860531</v>
      </c>
      <c r="K200" s="21">
        <v>89.438238023144251</v>
      </c>
      <c r="L200" s="21">
        <v>90.697931516427971</v>
      </c>
      <c r="M200" s="21">
        <v>91.95762500971172</v>
      </c>
      <c r="N200" s="21">
        <v>93.21731850299544</v>
      </c>
      <c r="O200" s="21">
        <v>94.47701199627916</v>
      </c>
      <c r="P200" s="21">
        <v>95.73670548956288</v>
      </c>
      <c r="Q200" s="21">
        <v>96.996398982846586</v>
      </c>
      <c r="R200" s="21">
        <v>98.25609247613032</v>
      </c>
      <c r="S200" s="21">
        <v>99.65157958594628</v>
      </c>
      <c r="T200" s="21">
        <v>101.04706669576224</v>
      </c>
      <c r="U200" s="21">
        <v>102.4425538055782</v>
      </c>
      <c r="V200" s="21">
        <v>103.83804091539416</v>
      </c>
      <c r="W200" s="21">
        <v>105.23352802521011</v>
      </c>
      <c r="X200" s="21">
        <v>106.47156953138905</v>
      </c>
      <c r="Y200" s="21">
        <v>107.709611037568</v>
      </c>
      <c r="Z200" s="21">
        <v>108.94765254374694</v>
      </c>
      <c r="AA200" s="21">
        <v>110.18569404992589</v>
      </c>
      <c r="AB200" s="21">
        <v>111.42373555610482</v>
      </c>
      <c r="AC200" s="21">
        <v>112.86811731331359</v>
      </c>
      <c r="AD200" s="21">
        <v>114.31249907052236</v>
      </c>
      <c r="AE200" s="21">
        <v>115.75688082773114</v>
      </c>
      <c r="AF200" s="21">
        <v>117.20126258493991</v>
      </c>
      <c r="AG200" s="22">
        <v>119.5319620819439</v>
      </c>
      <c r="AI200" s="20">
        <v>0</v>
      </c>
      <c r="AJ200" s="21">
        <v>5.2166744805659615</v>
      </c>
      <c r="AK200" s="21">
        <v>5.3216023247413169</v>
      </c>
      <c r="AL200" s="21">
        <v>5.4265301689166732</v>
      </c>
      <c r="AM200" s="21">
        <v>5.5063320831654474</v>
      </c>
      <c r="AN200" s="21">
        <v>5.5861339974142208</v>
      </c>
      <c r="AO200" s="21">
        <v>5.665935911662995</v>
      </c>
      <c r="AP200" s="21">
        <v>5.7457378259117702</v>
      </c>
      <c r="AQ200" s="21">
        <v>5.8255397401605462</v>
      </c>
      <c r="AR200" s="21">
        <v>5.9053416544093205</v>
      </c>
      <c r="AS200" s="21">
        <v>5.9851435686580947</v>
      </c>
      <c r="AT200" s="21">
        <v>6.0649454829068699</v>
      </c>
      <c r="AU200" s="21">
        <v>6.1447473971556432</v>
      </c>
      <c r="AV200" s="21">
        <v>6.2245493114044184</v>
      </c>
      <c r="AW200" s="21">
        <v>6.312953786990386</v>
      </c>
      <c r="AX200" s="21">
        <v>6.4013582625763545</v>
      </c>
      <c r="AY200" s="21">
        <v>6.4897627381623222</v>
      </c>
      <c r="AZ200" s="21">
        <v>6.5781672137482907</v>
      </c>
      <c r="BA200" s="21">
        <v>6.6665716893342575</v>
      </c>
      <c r="BB200" s="21">
        <v>6.7450019445028957</v>
      </c>
      <c r="BC200" s="21">
        <v>6.8234321996715348</v>
      </c>
      <c r="BD200" s="21">
        <v>6.901862454840173</v>
      </c>
      <c r="BE200" s="21">
        <v>6.9802927100088112</v>
      </c>
      <c r="BF200" s="21">
        <v>7.0587229651774486</v>
      </c>
      <c r="BG200" s="21">
        <v>7.1502249295408609</v>
      </c>
      <c r="BH200" s="21">
        <v>7.2417268939042723</v>
      </c>
      <c r="BI200" s="21">
        <v>7.3332288582676846</v>
      </c>
      <c r="BJ200" s="21">
        <v>7.424730822631096</v>
      </c>
      <c r="BK200" s="22">
        <v>7.5723812490175435</v>
      </c>
      <c r="BM200" s="163">
        <f>VLOOKUP(BM$6,'MonteCarlo Policy Paths'!$N$2:$S$31,$B200+1,FALSE)</f>
        <v>21.456887556927661</v>
      </c>
      <c r="BN200" s="21">
        <f>VLOOKUP(BN$6,'MonteCarlo Policy Paths'!$N$2:$S$31,$B200+1,FALSE)</f>
        <v>23.119081894670884</v>
      </c>
      <c r="BO200" s="21">
        <f>VLOOKUP(BO$6,'MonteCarlo Policy Paths'!$N$2:$S$31,$B200+1,FALSE)</f>
        <v>24.918982795429599</v>
      </c>
      <c r="BP200" s="21">
        <f>VLOOKUP(BP$6,'MonteCarlo Policy Paths'!$N$2:$S$31,$B200+1,FALSE)</f>
        <v>26.866510906830612</v>
      </c>
      <c r="BQ200" s="21">
        <f>VLOOKUP(BQ$6,'MonteCarlo Policy Paths'!$N$2:$S$31,$B200+1,FALSE)</f>
        <v>28.957808063155838</v>
      </c>
      <c r="BR200" s="21">
        <f>VLOOKUP(BR$6,'MonteCarlo Policy Paths'!$N$2:$S$31,$B200+1,FALSE)</f>
        <v>31.169773267386955</v>
      </c>
      <c r="BS200" s="21">
        <f>VLOOKUP(BS$6,'MonteCarlo Policy Paths'!$N$2:$S$31,$B200+1,FALSE)</f>
        <v>33.536503079259326</v>
      </c>
      <c r="BT200" s="21">
        <f>VLOOKUP(BT$6,'MonteCarlo Policy Paths'!$N$2:$S$31,$B200+1,FALSE)</f>
        <v>36.094562758542168</v>
      </c>
      <c r="BU200" s="21">
        <f>VLOOKUP(BU$6,'MonteCarlo Policy Paths'!$N$2:$S$31,$B200+1,FALSE)</f>
        <v>38.859796339203925</v>
      </c>
      <c r="BV200" s="21">
        <f>VLOOKUP(BV$6,'MonteCarlo Policy Paths'!$N$2:$S$31,$B200+1,FALSE)</f>
        <v>41.937214526892696</v>
      </c>
      <c r="BW200" s="21">
        <f>VLOOKUP(BW$6,'MonteCarlo Policy Paths'!$N$2:$S$31,$B200+1,FALSE)</f>
        <v>45.285702034805901</v>
      </c>
      <c r="BX200" s="21">
        <f>VLOOKUP(BX$6,'MonteCarlo Policy Paths'!$N$2:$S$31,$B200+1,FALSE)</f>
        <v>48.923675973628832</v>
      </c>
      <c r="BY200" s="21">
        <f>VLOOKUP(BY$6,'MonteCarlo Policy Paths'!$N$2:$S$31,$B200+1,FALSE)</f>
        <v>52.880283256992421</v>
      </c>
      <c r="BZ200" s="21">
        <f>VLOOKUP(BZ$6,'MonteCarlo Policy Paths'!$N$2:$S$31,$B200+1,FALSE)</f>
        <v>57.179951130409847</v>
      </c>
      <c r="CA200" s="21">
        <f>VLOOKUP(CA$6,'MonteCarlo Policy Paths'!$N$2:$S$31,$B200+1,FALSE)</f>
        <v>59.199989570907007</v>
      </c>
      <c r="CB200" s="21">
        <f>VLOOKUP(CB$6,'MonteCarlo Policy Paths'!$N$2:$S$31,$B200+1,FALSE)</f>
        <v>61.304348310445278</v>
      </c>
      <c r="CC200" s="21">
        <f>VLOOKUP(CC$6,'MonteCarlo Policy Paths'!$N$2:$S$31,$B200+1,FALSE)</f>
        <v>63.486799757257046</v>
      </c>
      <c r="CD200" s="21">
        <f>VLOOKUP(CD$6,'MonteCarlo Policy Paths'!$N$2:$S$31,$B200+1,FALSE)</f>
        <v>65.754412861465767</v>
      </c>
      <c r="CE200" s="21">
        <f>VLOOKUP(CE$6,'MonteCarlo Policy Paths'!$N$2:$S$31,$B200+1,FALSE)</f>
        <v>68.097759333367534</v>
      </c>
      <c r="CF200" s="21">
        <f>VLOOKUP(CF$6,'MonteCarlo Policy Paths'!$N$2:$S$31,$B200+1,FALSE)</f>
        <v>70.548973057852507</v>
      </c>
      <c r="CG200" s="21">
        <f>VLOOKUP(CG$6,'MonteCarlo Policy Paths'!$N$2:$S$31,$B200+1,FALSE)</f>
        <v>73.077007009761019</v>
      </c>
      <c r="CH200" s="21">
        <f>VLOOKUP(CH$6,'MonteCarlo Policy Paths'!$N$2:$S$31,$B200+1,FALSE)</f>
        <v>75.691476032446857</v>
      </c>
      <c r="CI200" s="21">
        <f>VLOOKUP(CI$6,'MonteCarlo Policy Paths'!$N$2:$S$31,$B200+1,FALSE)</f>
        <v>78.404802280730166</v>
      </c>
      <c r="CJ200" s="21">
        <f>VLOOKUP(CJ$6,'MonteCarlo Policy Paths'!$N$2:$S$31,$B200+1,FALSE)</f>
        <v>81.224927058038162</v>
      </c>
      <c r="CK200" s="21">
        <f>VLOOKUP(CK$6,'MonteCarlo Policy Paths'!$N$2:$S$31,$B200+1,FALSE)</f>
        <v>84.152487263770951</v>
      </c>
      <c r="CL200" s="21">
        <f>VLOOKUP(CL$6,'MonteCarlo Policy Paths'!$N$2:$S$31,$B200+1,FALSE)</f>
        <v>87.19069011352974</v>
      </c>
      <c r="CM200" s="21">
        <f>VLOOKUP(CM$6,'MonteCarlo Policy Paths'!$N$2:$S$31,$B200+1,FALSE)</f>
        <v>90.339519718236858</v>
      </c>
      <c r="CN200" s="21">
        <f>VLOOKUP(CN$6,'MonteCarlo Policy Paths'!$N$2:$S$31,$B200+1,FALSE)</f>
        <v>93.604800202242828</v>
      </c>
      <c r="CO200" s="164">
        <f>VLOOKUP(CO$6,'MonteCarlo Policy Paths'!$N$2:$S$31,$B200+1,FALSE)</f>
        <v>96.983684685934094</v>
      </c>
      <c r="CQ200" s="163">
        <f>BM200*VLOOKUP(AI$6,'Greenhouse Gas Costs Avoided'!$A$2:$I$32,9,FALSE)</f>
        <v>1.3592994724454583</v>
      </c>
      <c r="CR200" s="21">
        <f>BN200*VLOOKUP(AJ$6,'Greenhouse Gas Costs Avoided'!$A$2:$I$32,9,FALSE)</f>
        <v>1.4645999210963487</v>
      </c>
      <c r="CS200" s="21">
        <f>BO200*VLOOKUP(AK$6,'Greenhouse Gas Costs Avoided'!$A$2:$I$32,9,FALSE)</f>
        <v>1.5786241167474793</v>
      </c>
      <c r="CT200" s="21">
        <f>BP200*VLOOKUP(AL$6,'Greenhouse Gas Costs Avoided'!$A$2:$I$32,9,FALSE)</f>
        <v>1.7020005350363183</v>
      </c>
      <c r="CU200" s="21">
        <f>BQ200*VLOOKUP(AM$6,'Greenhouse Gas Costs Avoided'!$A$2:$I$32,9,FALSE)</f>
        <v>1.8344847601494692</v>
      </c>
      <c r="CV200" s="21">
        <f>BR200*VLOOKUP(AN$6,'Greenhouse Gas Costs Avoided'!$A$2:$I$32,9,FALSE)</f>
        <v>1.9746133378475101</v>
      </c>
      <c r="CW200" s="21">
        <f>BS200*VLOOKUP(AO$6,'Greenhouse Gas Costs Avoided'!$A$2:$I$32,9,FALSE)</f>
        <v>2.1245462941611284</v>
      </c>
      <c r="CX200" s="21">
        <f>BT200*VLOOKUP(AP$6,'Greenhouse Gas Costs Avoided'!$A$2:$I$32,9,FALSE)</f>
        <v>2.2866000479177169</v>
      </c>
      <c r="CY200" s="21">
        <f>BU200*VLOOKUP(AQ$6,'Greenhouse Gas Costs Avoided'!$A$2:$I$32,9,FALSE)</f>
        <v>2.4617783228380428</v>
      </c>
      <c r="CZ200" s="21">
        <f>BV200*VLOOKUP(AR$6,'Greenhouse Gas Costs Avoided'!$A$2:$I$32,9,FALSE)</f>
        <v>2.6567335747552212</v>
      </c>
      <c r="DA200" s="21">
        <f>BW200*VLOOKUP(AS$6,'Greenhouse Gas Costs Avoided'!$A$2:$I$32,9,FALSE)</f>
        <v>2.8688611394320973</v>
      </c>
      <c r="DB200" s="21">
        <f>BX200*VLOOKUP(AT$6,'Greenhouse Gas Costs Avoided'!$A$2:$I$32,9,FALSE)</f>
        <v>3.099327745676475</v>
      </c>
      <c r="DC200" s="21">
        <f>BY200*VLOOKUP(AU$6,'Greenhouse Gas Costs Avoided'!$A$2:$I$32,9,FALSE)</f>
        <v>3.3499798581359799</v>
      </c>
      <c r="DD200" s="21">
        <f>BZ200*VLOOKUP(AV$6,'Greenhouse Gas Costs Avoided'!$A$2:$I$32,9,FALSE)</f>
        <v>3.6223649492411436</v>
      </c>
      <c r="DE200" s="21">
        <f>CA200*VLOOKUP(AW$6,'Greenhouse Gas Costs Avoided'!$A$2:$I$32,9,FALSE)</f>
        <v>3.7503349159570667</v>
      </c>
      <c r="DF200" s="21">
        <f>CB200*VLOOKUP(AX$6,'Greenhouse Gas Costs Avoided'!$A$2:$I$32,9,FALSE)</f>
        <v>3.8836465958035138</v>
      </c>
      <c r="DG200" s="21">
        <f>CC200*VLOOKUP(AY$6,'Greenhouse Gas Costs Avoided'!$A$2:$I$32,9,FALSE)</f>
        <v>4.0219054692034097</v>
      </c>
      <c r="DH200" s="21">
        <f>CD200*VLOOKUP(AZ$6,'Greenhouse Gas Costs Avoided'!$A$2:$I$32,9,FALSE)</f>
        <v>4.1655593560070496</v>
      </c>
      <c r="DI200" s="21">
        <f>CE200*VLOOKUP(BA$6,'Greenhouse Gas Costs Avoided'!$A$2:$I$32,9,FALSE)</f>
        <v>4.3140109715809301</v>
      </c>
      <c r="DJ200" s="21">
        <f>CF200*VLOOKUP(BB$6,'Greenhouse Gas Costs Avoided'!$A$2:$I$32,9,FALSE)</f>
        <v>4.4692960059878768</v>
      </c>
      <c r="DK200" s="21">
        <f>CG200*VLOOKUP(BC$6,'Greenhouse Gas Costs Avoided'!$A$2:$I$32,9,FALSE)</f>
        <v>4.629447622014963</v>
      </c>
      <c r="DL200" s="21">
        <f>CH200*VLOOKUP(BD$6,'Greenhouse Gas Costs Avoided'!$A$2:$I$32,9,FALSE)</f>
        <v>4.7950749225184994</v>
      </c>
      <c r="DM200" s="21">
        <f>CI200*VLOOKUP(BE$6,'Greenhouse Gas Costs Avoided'!$A$2:$I$32,9,FALSE)</f>
        <v>4.9669648542748472</v>
      </c>
      <c r="DN200" s="21">
        <f>CJ200*VLOOKUP(BF$6,'Greenhouse Gas Costs Avoided'!$A$2:$I$32,9,FALSE)</f>
        <v>5.1456205009456273</v>
      </c>
      <c r="DO200" s="21">
        <f>CK200*VLOOKUP(BG$6,'Greenhouse Gas Costs Avoided'!$A$2:$I$32,9,FALSE)</f>
        <v>5.331082210275417</v>
      </c>
      <c r="DP200" s="21">
        <f>CL200*VLOOKUP(BH$6,'Greenhouse Gas Costs Avoided'!$A$2:$I$32,9,FALSE)</f>
        <v>5.5235531602164318</v>
      </c>
      <c r="DQ200" s="21">
        <f>CM200*VLOOKUP(BI$6,'Greenhouse Gas Costs Avoided'!$A$2:$I$32,9,FALSE)</f>
        <v>5.723032344191421</v>
      </c>
      <c r="DR200" s="21">
        <f>CN200*VLOOKUP(BJ$6,'Greenhouse Gas Costs Avoided'!$A$2:$I$32,9,FALSE)</f>
        <v>5.9298887220104266</v>
      </c>
      <c r="DS200" s="164">
        <f>CO200*VLOOKUP(BK$6,'Greenhouse Gas Costs Avoided'!$A$2:$I$32,9,FALSE)</f>
        <v>6.1439419431008639</v>
      </c>
    </row>
    <row r="201" spans="1:123" x14ac:dyDescent="0.35">
      <c r="A201" s="174">
        <v>195</v>
      </c>
      <c r="B201" s="12">
        <v>4</v>
      </c>
      <c r="C201" s="175">
        <v>2023</v>
      </c>
      <c r="E201" s="20">
        <v>0</v>
      </c>
      <c r="F201" s="21">
        <v>82.346532180449415</v>
      </c>
      <c r="G201" s="21">
        <v>84.002844861871253</v>
      </c>
      <c r="H201" s="21">
        <v>85.659157543293105</v>
      </c>
      <c r="I201" s="21">
        <v>86.918851036576825</v>
      </c>
      <c r="J201" s="21">
        <v>88.178544529860531</v>
      </c>
      <c r="K201" s="21">
        <v>89.438238023144251</v>
      </c>
      <c r="L201" s="21">
        <v>90.697931516427971</v>
      </c>
      <c r="M201" s="21">
        <v>91.95762500971172</v>
      </c>
      <c r="N201" s="21">
        <v>93.21731850299544</v>
      </c>
      <c r="O201" s="21">
        <v>94.47701199627916</v>
      </c>
      <c r="P201" s="21">
        <v>95.73670548956288</v>
      </c>
      <c r="Q201" s="21">
        <v>96.996398982846586</v>
      </c>
      <c r="R201" s="21">
        <v>98.25609247613032</v>
      </c>
      <c r="S201" s="21">
        <v>99.65157958594628</v>
      </c>
      <c r="T201" s="21">
        <v>101.04706669576224</v>
      </c>
      <c r="U201" s="21">
        <v>102.4425538055782</v>
      </c>
      <c r="V201" s="21">
        <v>103.83804091539416</v>
      </c>
      <c r="W201" s="21">
        <v>105.23352802521011</v>
      </c>
      <c r="X201" s="21">
        <v>106.47156953138905</v>
      </c>
      <c r="Y201" s="21">
        <v>107.709611037568</v>
      </c>
      <c r="Z201" s="21">
        <v>108.94765254374694</v>
      </c>
      <c r="AA201" s="21">
        <v>110.18569404992589</v>
      </c>
      <c r="AB201" s="21">
        <v>111.42373555610482</v>
      </c>
      <c r="AC201" s="21">
        <v>112.86811731331359</v>
      </c>
      <c r="AD201" s="21">
        <v>114.31249907052236</v>
      </c>
      <c r="AE201" s="21">
        <v>115.75688082773114</v>
      </c>
      <c r="AF201" s="21">
        <v>117.20126258493991</v>
      </c>
      <c r="AG201" s="22">
        <v>119.5319620819439</v>
      </c>
      <c r="AI201" s="20">
        <v>0</v>
      </c>
      <c r="AJ201" s="21">
        <v>5.2166744805659615</v>
      </c>
      <c r="AK201" s="21">
        <v>5.3216023247413169</v>
      </c>
      <c r="AL201" s="21">
        <v>5.4265301689166732</v>
      </c>
      <c r="AM201" s="21">
        <v>5.5063320831654474</v>
      </c>
      <c r="AN201" s="21">
        <v>5.5861339974142208</v>
      </c>
      <c r="AO201" s="21">
        <v>5.665935911662995</v>
      </c>
      <c r="AP201" s="21">
        <v>5.7457378259117702</v>
      </c>
      <c r="AQ201" s="21">
        <v>5.8255397401605462</v>
      </c>
      <c r="AR201" s="21">
        <v>5.9053416544093205</v>
      </c>
      <c r="AS201" s="21">
        <v>5.9851435686580947</v>
      </c>
      <c r="AT201" s="21">
        <v>6.0649454829068699</v>
      </c>
      <c r="AU201" s="21">
        <v>6.1447473971556432</v>
      </c>
      <c r="AV201" s="21">
        <v>6.2245493114044184</v>
      </c>
      <c r="AW201" s="21">
        <v>6.312953786990386</v>
      </c>
      <c r="AX201" s="21">
        <v>6.4013582625763545</v>
      </c>
      <c r="AY201" s="21">
        <v>6.4897627381623222</v>
      </c>
      <c r="AZ201" s="21">
        <v>6.5781672137482907</v>
      </c>
      <c r="BA201" s="21">
        <v>6.6665716893342575</v>
      </c>
      <c r="BB201" s="21">
        <v>6.7450019445028957</v>
      </c>
      <c r="BC201" s="21">
        <v>6.8234321996715348</v>
      </c>
      <c r="BD201" s="21">
        <v>6.901862454840173</v>
      </c>
      <c r="BE201" s="21">
        <v>6.9802927100088112</v>
      </c>
      <c r="BF201" s="21">
        <v>7.0587229651774486</v>
      </c>
      <c r="BG201" s="21">
        <v>7.1502249295408609</v>
      </c>
      <c r="BH201" s="21">
        <v>7.2417268939042723</v>
      </c>
      <c r="BI201" s="21">
        <v>7.3332288582676846</v>
      </c>
      <c r="BJ201" s="21">
        <v>7.424730822631096</v>
      </c>
      <c r="BK201" s="22">
        <v>7.5723812490175435</v>
      </c>
      <c r="BM201" s="163">
        <f>VLOOKUP(BM$6,'MonteCarlo Policy Paths'!$N$2:$S$31,$B201+1,FALSE)</f>
        <v>21.456887556927661</v>
      </c>
      <c r="BN201" s="21">
        <f>VLOOKUP(BN$6,'MonteCarlo Policy Paths'!$N$2:$S$31,$B201+1,FALSE)</f>
        <v>23.119081894670884</v>
      </c>
      <c r="BO201" s="21">
        <f>VLOOKUP(BO$6,'MonteCarlo Policy Paths'!$N$2:$S$31,$B201+1,FALSE)</f>
        <v>24.918982795429599</v>
      </c>
      <c r="BP201" s="21">
        <f>VLOOKUP(BP$6,'MonteCarlo Policy Paths'!$N$2:$S$31,$B201+1,FALSE)</f>
        <v>26.866510906830612</v>
      </c>
      <c r="BQ201" s="21">
        <f>VLOOKUP(BQ$6,'MonteCarlo Policy Paths'!$N$2:$S$31,$B201+1,FALSE)</f>
        <v>28.957808063155838</v>
      </c>
      <c r="BR201" s="21">
        <f>VLOOKUP(BR$6,'MonteCarlo Policy Paths'!$N$2:$S$31,$B201+1,FALSE)</f>
        <v>31.169773267386955</v>
      </c>
      <c r="BS201" s="21">
        <f>VLOOKUP(BS$6,'MonteCarlo Policy Paths'!$N$2:$S$31,$B201+1,FALSE)</f>
        <v>33.536503079259326</v>
      </c>
      <c r="BT201" s="21">
        <f>VLOOKUP(BT$6,'MonteCarlo Policy Paths'!$N$2:$S$31,$B201+1,FALSE)</f>
        <v>36.094562758542168</v>
      </c>
      <c r="BU201" s="21">
        <f>VLOOKUP(BU$6,'MonteCarlo Policy Paths'!$N$2:$S$31,$B201+1,FALSE)</f>
        <v>38.859796339203925</v>
      </c>
      <c r="BV201" s="21">
        <f>VLOOKUP(BV$6,'MonteCarlo Policy Paths'!$N$2:$S$31,$B201+1,FALSE)</f>
        <v>41.937214526892696</v>
      </c>
      <c r="BW201" s="21">
        <f>VLOOKUP(BW$6,'MonteCarlo Policy Paths'!$N$2:$S$31,$B201+1,FALSE)</f>
        <v>45.285702034805901</v>
      </c>
      <c r="BX201" s="21">
        <f>VLOOKUP(BX$6,'MonteCarlo Policy Paths'!$N$2:$S$31,$B201+1,FALSE)</f>
        <v>48.923675973628832</v>
      </c>
      <c r="BY201" s="21">
        <f>VLOOKUP(BY$6,'MonteCarlo Policy Paths'!$N$2:$S$31,$B201+1,FALSE)</f>
        <v>52.880283256992421</v>
      </c>
      <c r="BZ201" s="21">
        <f>VLOOKUP(BZ$6,'MonteCarlo Policy Paths'!$N$2:$S$31,$B201+1,FALSE)</f>
        <v>57.179951130409847</v>
      </c>
      <c r="CA201" s="21">
        <f>VLOOKUP(CA$6,'MonteCarlo Policy Paths'!$N$2:$S$31,$B201+1,FALSE)</f>
        <v>59.199989570907007</v>
      </c>
      <c r="CB201" s="21">
        <f>VLOOKUP(CB$6,'MonteCarlo Policy Paths'!$N$2:$S$31,$B201+1,FALSE)</f>
        <v>61.304348310445278</v>
      </c>
      <c r="CC201" s="21">
        <f>VLOOKUP(CC$6,'MonteCarlo Policy Paths'!$N$2:$S$31,$B201+1,FALSE)</f>
        <v>63.486799757257046</v>
      </c>
      <c r="CD201" s="21">
        <f>VLOOKUP(CD$6,'MonteCarlo Policy Paths'!$N$2:$S$31,$B201+1,FALSE)</f>
        <v>65.754412861465767</v>
      </c>
      <c r="CE201" s="21">
        <f>VLOOKUP(CE$6,'MonteCarlo Policy Paths'!$N$2:$S$31,$B201+1,FALSE)</f>
        <v>68.097759333367534</v>
      </c>
      <c r="CF201" s="21">
        <f>VLOOKUP(CF$6,'MonteCarlo Policy Paths'!$N$2:$S$31,$B201+1,FALSE)</f>
        <v>70.548973057852507</v>
      </c>
      <c r="CG201" s="21">
        <f>VLOOKUP(CG$6,'MonteCarlo Policy Paths'!$N$2:$S$31,$B201+1,FALSE)</f>
        <v>73.077007009761019</v>
      </c>
      <c r="CH201" s="21">
        <f>VLOOKUP(CH$6,'MonteCarlo Policy Paths'!$N$2:$S$31,$B201+1,FALSE)</f>
        <v>75.691476032446857</v>
      </c>
      <c r="CI201" s="21">
        <f>VLOOKUP(CI$6,'MonteCarlo Policy Paths'!$N$2:$S$31,$B201+1,FALSE)</f>
        <v>78.404802280730166</v>
      </c>
      <c r="CJ201" s="21">
        <f>VLOOKUP(CJ$6,'MonteCarlo Policy Paths'!$N$2:$S$31,$B201+1,FALSE)</f>
        <v>81.224927058038162</v>
      </c>
      <c r="CK201" s="21">
        <f>VLOOKUP(CK$6,'MonteCarlo Policy Paths'!$N$2:$S$31,$B201+1,FALSE)</f>
        <v>84.152487263770951</v>
      </c>
      <c r="CL201" s="21">
        <f>VLOOKUP(CL$6,'MonteCarlo Policy Paths'!$N$2:$S$31,$B201+1,FALSE)</f>
        <v>87.19069011352974</v>
      </c>
      <c r="CM201" s="21">
        <f>VLOOKUP(CM$6,'MonteCarlo Policy Paths'!$N$2:$S$31,$B201+1,FALSE)</f>
        <v>90.339519718236858</v>
      </c>
      <c r="CN201" s="21">
        <f>VLOOKUP(CN$6,'MonteCarlo Policy Paths'!$N$2:$S$31,$B201+1,FALSE)</f>
        <v>93.604800202242828</v>
      </c>
      <c r="CO201" s="164">
        <f>VLOOKUP(CO$6,'MonteCarlo Policy Paths'!$N$2:$S$31,$B201+1,FALSE)</f>
        <v>96.983684685934094</v>
      </c>
      <c r="CQ201" s="163">
        <f>BM201*VLOOKUP(AI$6,'Greenhouse Gas Costs Avoided'!$A$2:$I$32,9,FALSE)</f>
        <v>1.3592994724454583</v>
      </c>
      <c r="CR201" s="21">
        <f>BN201*VLOOKUP(AJ$6,'Greenhouse Gas Costs Avoided'!$A$2:$I$32,9,FALSE)</f>
        <v>1.4645999210963487</v>
      </c>
      <c r="CS201" s="21">
        <f>BO201*VLOOKUP(AK$6,'Greenhouse Gas Costs Avoided'!$A$2:$I$32,9,FALSE)</f>
        <v>1.5786241167474793</v>
      </c>
      <c r="CT201" s="21">
        <f>BP201*VLOOKUP(AL$6,'Greenhouse Gas Costs Avoided'!$A$2:$I$32,9,FALSE)</f>
        <v>1.7020005350363183</v>
      </c>
      <c r="CU201" s="21">
        <f>BQ201*VLOOKUP(AM$6,'Greenhouse Gas Costs Avoided'!$A$2:$I$32,9,FALSE)</f>
        <v>1.8344847601494692</v>
      </c>
      <c r="CV201" s="21">
        <f>BR201*VLOOKUP(AN$6,'Greenhouse Gas Costs Avoided'!$A$2:$I$32,9,FALSE)</f>
        <v>1.9746133378475101</v>
      </c>
      <c r="CW201" s="21">
        <f>BS201*VLOOKUP(AO$6,'Greenhouse Gas Costs Avoided'!$A$2:$I$32,9,FALSE)</f>
        <v>2.1245462941611284</v>
      </c>
      <c r="CX201" s="21">
        <f>BT201*VLOOKUP(AP$6,'Greenhouse Gas Costs Avoided'!$A$2:$I$32,9,FALSE)</f>
        <v>2.2866000479177169</v>
      </c>
      <c r="CY201" s="21">
        <f>BU201*VLOOKUP(AQ$6,'Greenhouse Gas Costs Avoided'!$A$2:$I$32,9,FALSE)</f>
        <v>2.4617783228380428</v>
      </c>
      <c r="CZ201" s="21">
        <f>BV201*VLOOKUP(AR$6,'Greenhouse Gas Costs Avoided'!$A$2:$I$32,9,FALSE)</f>
        <v>2.6567335747552212</v>
      </c>
      <c r="DA201" s="21">
        <f>BW201*VLOOKUP(AS$6,'Greenhouse Gas Costs Avoided'!$A$2:$I$32,9,FALSE)</f>
        <v>2.8688611394320973</v>
      </c>
      <c r="DB201" s="21">
        <f>BX201*VLOOKUP(AT$6,'Greenhouse Gas Costs Avoided'!$A$2:$I$32,9,FALSE)</f>
        <v>3.099327745676475</v>
      </c>
      <c r="DC201" s="21">
        <f>BY201*VLOOKUP(AU$6,'Greenhouse Gas Costs Avoided'!$A$2:$I$32,9,FALSE)</f>
        <v>3.3499798581359799</v>
      </c>
      <c r="DD201" s="21">
        <f>BZ201*VLOOKUP(AV$6,'Greenhouse Gas Costs Avoided'!$A$2:$I$32,9,FALSE)</f>
        <v>3.6223649492411436</v>
      </c>
      <c r="DE201" s="21">
        <f>CA201*VLOOKUP(AW$6,'Greenhouse Gas Costs Avoided'!$A$2:$I$32,9,FALSE)</f>
        <v>3.7503349159570667</v>
      </c>
      <c r="DF201" s="21">
        <f>CB201*VLOOKUP(AX$6,'Greenhouse Gas Costs Avoided'!$A$2:$I$32,9,FALSE)</f>
        <v>3.8836465958035138</v>
      </c>
      <c r="DG201" s="21">
        <f>CC201*VLOOKUP(AY$6,'Greenhouse Gas Costs Avoided'!$A$2:$I$32,9,FALSE)</f>
        <v>4.0219054692034097</v>
      </c>
      <c r="DH201" s="21">
        <f>CD201*VLOOKUP(AZ$6,'Greenhouse Gas Costs Avoided'!$A$2:$I$32,9,FALSE)</f>
        <v>4.1655593560070496</v>
      </c>
      <c r="DI201" s="21">
        <f>CE201*VLOOKUP(BA$6,'Greenhouse Gas Costs Avoided'!$A$2:$I$32,9,FALSE)</f>
        <v>4.3140109715809301</v>
      </c>
      <c r="DJ201" s="21">
        <f>CF201*VLOOKUP(BB$6,'Greenhouse Gas Costs Avoided'!$A$2:$I$32,9,FALSE)</f>
        <v>4.4692960059878768</v>
      </c>
      <c r="DK201" s="21">
        <f>CG201*VLOOKUP(BC$6,'Greenhouse Gas Costs Avoided'!$A$2:$I$32,9,FALSE)</f>
        <v>4.629447622014963</v>
      </c>
      <c r="DL201" s="21">
        <f>CH201*VLOOKUP(BD$6,'Greenhouse Gas Costs Avoided'!$A$2:$I$32,9,FALSE)</f>
        <v>4.7950749225184994</v>
      </c>
      <c r="DM201" s="21">
        <f>CI201*VLOOKUP(BE$6,'Greenhouse Gas Costs Avoided'!$A$2:$I$32,9,FALSE)</f>
        <v>4.9669648542748472</v>
      </c>
      <c r="DN201" s="21">
        <f>CJ201*VLOOKUP(BF$6,'Greenhouse Gas Costs Avoided'!$A$2:$I$32,9,FALSE)</f>
        <v>5.1456205009456273</v>
      </c>
      <c r="DO201" s="21">
        <f>CK201*VLOOKUP(BG$6,'Greenhouse Gas Costs Avoided'!$A$2:$I$32,9,FALSE)</f>
        <v>5.331082210275417</v>
      </c>
      <c r="DP201" s="21">
        <f>CL201*VLOOKUP(BH$6,'Greenhouse Gas Costs Avoided'!$A$2:$I$32,9,FALSE)</f>
        <v>5.5235531602164318</v>
      </c>
      <c r="DQ201" s="21">
        <f>CM201*VLOOKUP(BI$6,'Greenhouse Gas Costs Avoided'!$A$2:$I$32,9,FALSE)</f>
        <v>5.723032344191421</v>
      </c>
      <c r="DR201" s="21">
        <f>CN201*VLOOKUP(BJ$6,'Greenhouse Gas Costs Avoided'!$A$2:$I$32,9,FALSE)</f>
        <v>5.9298887220104266</v>
      </c>
      <c r="DS201" s="164">
        <f>CO201*VLOOKUP(BK$6,'Greenhouse Gas Costs Avoided'!$A$2:$I$32,9,FALSE)</f>
        <v>6.1439419431008639</v>
      </c>
    </row>
    <row r="202" spans="1:123" x14ac:dyDescent="0.35">
      <c r="A202" s="174">
        <v>196</v>
      </c>
      <c r="B202" s="12">
        <v>3</v>
      </c>
      <c r="C202" s="175">
        <v>2023</v>
      </c>
      <c r="E202" s="20">
        <v>0</v>
      </c>
      <c r="F202" s="21">
        <v>82.346532180449415</v>
      </c>
      <c r="G202" s="21">
        <v>84.002844861871253</v>
      </c>
      <c r="H202" s="21">
        <v>85.659157543293105</v>
      </c>
      <c r="I202" s="21">
        <v>86.918851036576825</v>
      </c>
      <c r="J202" s="21">
        <v>88.178544529860531</v>
      </c>
      <c r="K202" s="21">
        <v>89.438238023144251</v>
      </c>
      <c r="L202" s="21">
        <v>90.697931516427971</v>
      </c>
      <c r="M202" s="21">
        <v>91.95762500971172</v>
      </c>
      <c r="N202" s="21">
        <v>93.21731850299544</v>
      </c>
      <c r="O202" s="21">
        <v>94.47701199627916</v>
      </c>
      <c r="P202" s="21">
        <v>95.73670548956288</v>
      </c>
      <c r="Q202" s="21">
        <v>96.996398982846586</v>
      </c>
      <c r="R202" s="21">
        <v>101.49317720655506</v>
      </c>
      <c r="S202" s="21">
        <v>104.21949379267882</v>
      </c>
      <c r="T202" s="21">
        <v>107.03810370059369</v>
      </c>
      <c r="U202" s="21">
        <v>109.92690053835344</v>
      </c>
      <c r="V202" s="21">
        <v>112.89757853003228</v>
      </c>
      <c r="W202" s="21">
        <v>115.91943874780665</v>
      </c>
      <c r="X202" s="21">
        <v>119.06733931122673</v>
      </c>
      <c r="Y202" s="21">
        <v>122.25496395468721</v>
      </c>
      <c r="Z202" s="21">
        <v>125.4992630232488</v>
      </c>
      <c r="AA202" s="21">
        <v>128.82380079097237</v>
      </c>
      <c r="AB202" s="21">
        <v>132.24028719953677</v>
      </c>
      <c r="AC202" s="21">
        <v>135.74155640209787</v>
      </c>
      <c r="AD202" s="21">
        <v>139.32654413598658</v>
      </c>
      <c r="AE202" s="21">
        <v>142.9856742986068</v>
      </c>
      <c r="AF202" s="21">
        <v>146.72361540812219</v>
      </c>
      <c r="AG202" s="22">
        <v>150.52284977717397</v>
      </c>
      <c r="AI202" s="20">
        <v>0</v>
      </c>
      <c r="AJ202" s="21">
        <v>5.2166744805659615</v>
      </c>
      <c r="AK202" s="21">
        <v>5.3216023247413169</v>
      </c>
      <c r="AL202" s="21">
        <v>5.4265301689166732</v>
      </c>
      <c r="AM202" s="21">
        <v>5.5063320831654474</v>
      </c>
      <c r="AN202" s="21">
        <v>5.5861339974142208</v>
      </c>
      <c r="AO202" s="21">
        <v>5.665935911662995</v>
      </c>
      <c r="AP202" s="21">
        <v>5.7457378259117702</v>
      </c>
      <c r="AQ202" s="21">
        <v>5.8255397401605462</v>
      </c>
      <c r="AR202" s="21">
        <v>5.9053416544093205</v>
      </c>
      <c r="AS202" s="21">
        <v>5.9851435686580947</v>
      </c>
      <c r="AT202" s="21">
        <v>6.0649454829068699</v>
      </c>
      <c r="AU202" s="21">
        <v>6.1447473971556432</v>
      </c>
      <c r="AV202" s="21">
        <v>6.4296194808152167</v>
      </c>
      <c r="AW202" s="21">
        <v>6.6023323538917609</v>
      </c>
      <c r="AX202" s="21">
        <v>6.7808920331878957</v>
      </c>
      <c r="AY202" s="21">
        <v>6.9638980729572149</v>
      </c>
      <c r="AZ202" s="21">
        <v>7.1520913053717949</v>
      </c>
      <c r="BA202" s="21">
        <v>7.3435269452765404</v>
      </c>
      <c r="BB202" s="21">
        <v>7.5429472742415475</v>
      </c>
      <c r="BC202" s="21">
        <v>7.744884134129272</v>
      </c>
      <c r="BD202" s="21">
        <v>7.950411333759269</v>
      </c>
      <c r="BE202" s="21">
        <v>8.161021676093501</v>
      </c>
      <c r="BF202" s="21">
        <v>8.3774569890184303</v>
      </c>
      <c r="BG202" s="21">
        <v>8.5992633142510115</v>
      </c>
      <c r="BH202" s="21">
        <v>8.8263732304711304</v>
      </c>
      <c r="BI202" s="21">
        <v>9.05818008905967</v>
      </c>
      <c r="BJ202" s="21">
        <v>9.2949796418706736</v>
      </c>
      <c r="BK202" s="22">
        <v>9.5356621388007277</v>
      </c>
      <c r="BM202" s="163">
        <f>VLOOKUP(BM$6,'MonteCarlo Policy Paths'!$N$2:$S$31,$B202+1,FALSE)</f>
        <v>24.400896901266854</v>
      </c>
      <c r="BN202" s="21">
        <f>VLOOKUP(BN$6,'MonteCarlo Policy Paths'!$N$2:$S$31,$B202+1,FALSE)</f>
        <v>27.277092285564247</v>
      </c>
      <c r="BO202" s="21">
        <f>VLOOKUP(BO$6,'MonteCarlo Policy Paths'!$N$2:$S$31,$B202+1,FALSE)</f>
        <v>30.488398193607274</v>
      </c>
      <c r="BP202" s="21">
        <f>VLOOKUP(BP$6,'MonteCarlo Policy Paths'!$N$2:$S$31,$B202+1,FALSE)</f>
        <v>34.070901710124843</v>
      </c>
      <c r="BQ202" s="21">
        <f>VLOOKUP(BQ$6,'MonteCarlo Policy Paths'!$N$2:$S$31,$B202+1,FALSE)</f>
        <v>38.049962908416198</v>
      </c>
      <c r="BR202" s="21">
        <f>VLOOKUP(BR$6,'MonteCarlo Policy Paths'!$N$2:$S$31,$B202+1,FALSE)</f>
        <v>42.441930627628253</v>
      </c>
      <c r="BS202" s="21">
        <f>VLOOKUP(BS$6,'MonteCarlo Policy Paths'!$N$2:$S$31,$B202+1,FALSE)</f>
        <v>47.302864628556662</v>
      </c>
      <c r="BT202" s="21">
        <f>VLOOKUP(BT$6,'MonteCarlo Policy Paths'!$N$2:$S$31,$B202+1,FALSE)</f>
        <v>52.715092471952183</v>
      </c>
      <c r="BU202" s="21">
        <f>VLOOKUP(BU$6,'MonteCarlo Policy Paths'!$N$2:$S$31,$B202+1,FALSE)</f>
        <v>58.737483764437521</v>
      </c>
      <c r="BV202" s="21">
        <f>VLOOKUP(BV$6,'MonteCarlo Policy Paths'!$N$2:$S$31,$B202+1,FALSE)</f>
        <v>65.512636340122413</v>
      </c>
      <c r="BW202" s="21">
        <f>VLOOKUP(BW$6,'MonteCarlo Policy Paths'!$N$2:$S$31,$B202+1,FALSE)</f>
        <v>73.079994851258945</v>
      </c>
      <c r="BX202" s="21">
        <f>VLOOKUP(BX$6,'MonteCarlo Policy Paths'!$N$2:$S$31,$B202+1,FALSE)</f>
        <v>81.527096411801594</v>
      </c>
      <c r="BY202" s="21">
        <f>VLOOKUP(BY$6,'MonteCarlo Policy Paths'!$N$2:$S$31,$B202+1,FALSE)</f>
        <v>90.963600198236662</v>
      </c>
      <c r="BZ202" s="21">
        <f>VLOOKUP(BZ$6,'MonteCarlo Policy Paths'!$N$2:$S$31,$B202+1,FALSE)</f>
        <v>101.49317720655506</v>
      </c>
      <c r="CA202" s="21">
        <f>VLOOKUP(CA$6,'MonteCarlo Policy Paths'!$N$2:$S$31,$B202+1,FALSE)</f>
        <v>104.21949379267882</v>
      </c>
      <c r="CB202" s="21">
        <f>VLOOKUP(CB$6,'MonteCarlo Policy Paths'!$N$2:$S$31,$B202+1,FALSE)</f>
        <v>107.03810370059369</v>
      </c>
      <c r="CC202" s="21">
        <f>VLOOKUP(CC$6,'MonteCarlo Policy Paths'!$N$2:$S$31,$B202+1,FALSE)</f>
        <v>109.92690053835344</v>
      </c>
      <c r="CD202" s="21">
        <f>VLOOKUP(CD$6,'MonteCarlo Policy Paths'!$N$2:$S$31,$B202+1,FALSE)</f>
        <v>112.89757853003228</v>
      </c>
      <c r="CE202" s="21">
        <f>VLOOKUP(CE$6,'MonteCarlo Policy Paths'!$N$2:$S$31,$B202+1,FALSE)</f>
        <v>115.91943874780665</v>
      </c>
      <c r="CF202" s="21">
        <f>VLOOKUP(CF$6,'MonteCarlo Policy Paths'!$N$2:$S$31,$B202+1,FALSE)</f>
        <v>119.06733931122673</v>
      </c>
      <c r="CG202" s="21">
        <f>VLOOKUP(CG$6,'MonteCarlo Policy Paths'!$N$2:$S$31,$B202+1,FALSE)</f>
        <v>122.25496395468721</v>
      </c>
      <c r="CH202" s="21">
        <f>VLOOKUP(CH$6,'MonteCarlo Policy Paths'!$N$2:$S$31,$B202+1,FALSE)</f>
        <v>125.4992630232488</v>
      </c>
      <c r="CI202" s="21">
        <f>VLOOKUP(CI$6,'MonteCarlo Policy Paths'!$N$2:$S$31,$B202+1,FALSE)</f>
        <v>128.82380079097237</v>
      </c>
      <c r="CJ202" s="21">
        <f>VLOOKUP(CJ$6,'MonteCarlo Policy Paths'!$N$2:$S$31,$B202+1,FALSE)</f>
        <v>132.24028719953677</v>
      </c>
      <c r="CK202" s="21">
        <f>VLOOKUP(CK$6,'MonteCarlo Policy Paths'!$N$2:$S$31,$B202+1,FALSE)</f>
        <v>135.74155640209787</v>
      </c>
      <c r="CL202" s="21">
        <f>VLOOKUP(CL$6,'MonteCarlo Policy Paths'!$N$2:$S$31,$B202+1,FALSE)</f>
        <v>139.32654413598658</v>
      </c>
      <c r="CM202" s="21">
        <f>VLOOKUP(CM$6,'MonteCarlo Policy Paths'!$N$2:$S$31,$B202+1,FALSE)</f>
        <v>142.9856742986068</v>
      </c>
      <c r="CN202" s="21">
        <f>VLOOKUP(CN$6,'MonteCarlo Policy Paths'!$N$2:$S$31,$B202+1,FALSE)</f>
        <v>146.72361540812219</v>
      </c>
      <c r="CO202" s="164">
        <f>VLOOKUP(CO$6,'MonteCarlo Policy Paths'!$N$2:$S$31,$B202+1,FALSE)</f>
        <v>150.52284977717397</v>
      </c>
      <c r="CQ202" s="163">
        <f>BM202*VLOOKUP(AI$6,'Greenhouse Gas Costs Avoided'!$A$2:$I$32,9,FALSE)</f>
        <v>1.5458032390340439</v>
      </c>
      <c r="CR202" s="21">
        <f>BN202*VLOOKUP(AJ$6,'Greenhouse Gas Costs Avoided'!$A$2:$I$32,9,FALSE)</f>
        <v>1.7280109734108424</v>
      </c>
      <c r="CS202" s="21">
        <f>BO202*VLOOKUP(AK$6,'Greenhouse Gas Costs Avoided'!$A$2:$I$32,9,FALSE)</f>
        <v>1.9314480476408618</v>
      </c>
      <c r="CT202" s="21">
        <f>BP202*VLOOKUP(AL$6,'Greenhouse Gas Costs Avoided'!$A$2:$I$32,9,FALSE)</f>
        <v>2.1584005880368746</v>
      </c>
      <c r="CU202" s="21">
        <f>BQ202*VLOOKUP(AM$6,'Greenhouse Gas Costs Avoided'!$A$2:$I$32,9,FALSE)</f>
        <v>2.4104751619151044</v>
      </c>
      <c r="CV202" s="21">
        <f>BR202*VLOOKUP(AN$6,'Greenhouse Gas Costs Avoided'!$A$2:$I$32,9,FALSE)</f>
        <v>2.6887074725371978</v>
      </c>
      <c r="CW202" s="21">
        <f>BS202*VLOOKUP(AO$6,'Greenhouse Gas Costs Avoided'!$A$2:$I$32,9,FALSE)</f>
        <v>2.996648920499946</v>
      </c>
      <c r="CX202" s="21">
        <f>BT202*VLOOKUP(AP$6,'Greenhouse Gas Costs Avoided'!$A$2:$I$32,9,FALSE)</f>
        <v>3.339514978438852</v>
      </c>
      <c r="CY202" s="21">
        <f>BU202*VLOOKUP(AQ$6,'Greenhouse Gas Costs Avoided'!$A$2:$I$32,9,FALSE)</f>
        <v>3.7210350514231747</v>
      </c>
      <c r="CZ202" s="21">
        <f>BV202*VLOOKUP(AR$6,'Greenhouse Gas Costs Avoided'!$A$2:$I$32,9,FALSE)</f>
        <v>4.1502427497639598</v>
      </c>
      <c r="DA202" s="21">
        <f>BW202*VLOOKUP(AS$6,'Greenhouse Gas Costs Avoided'!$A$2:$I$32,9,FALSE)</f>
        <v>4.6296369025600148</v>
      </c>
      <c r="DB202" s="21">
        <f>BX202*VLOOKUP(AT$6,'Greenhouse Gas Costs Avoided'!$A$2:$I$32,9,FALSE)</f>
        <v>5.1647630090130283</v>
      </c>
      <c r="DC202" s="21">
        <f>BY202*VLOOKUP(AU$6,'Greenhouse Gas Costs Avoided'!$A$2:$I$32,9,FALSE)</f>
        <v>5.7625680068068199</v>
      </c>
      <c r="DD202" s="21">
        <f>BZ202*VLOOKUP(AV$6,'Greenhouse Gas Costs Avoided'!$A$2:$I$32,9,FALSE)</f>
        <v>6.4296194808152167</v>
      </c>
      <c r="DE202" s="21">
        <f>CA202*VLOOKUP(AW$6,'Greenhouse Gas Costs Avoided'!$A$2:$I$32,9,FALSE)</f>
        <v>6.6023323538917609</v>
      </c>
      <c r="DF202" s="21">
        <f>CB202*VLOOKUP(AX$6,'Greenhouse Gas Costs Avoided'!$A$2:$I$32,9,FALSE)</f>
        <v>6.7808920331878957</v>
      </c>
      <c r="DG202" s="21">
        <f>CC202*VLOOKUP(AY$6,'Greenhouse Gas Costs Avoided'!$A$2:$I$32,9,FALSE)</f>
        <v>6.9638980729572149</v>
      </c>
      <c r="DH202" s="21">
        <f>CD202*VLOOKUP(AZ$6,'Greenhouse Gas Costs Avoided'!$A$2:$I$32,9,FALSE)</f>
        <v>7.1520913053717949</v>
      </c>
      <c r="DI202" s="21">
        <f>CE202*VLOOKUP(BA$6,'Greenhouse Gas Costs Avoided'!$A$2:$I$32,9,FALSE)</f>
        <v>7.3435269452765404</v>
      </c>
      <c r="DJ202" s="21">
        <f>CF202*VLOOKUP(BB$6,'Greenhouse Gas Costs Avoided'!$A$2:$I$32,9,FALSE)</f>
        <v>7.5429472742415475</v>
      </c>
      <c r="DK202" s="21">
        <f>CG202*VLOOKUP(BC$6,'Greenhouse Gas Costs Avoided'!$A$2:$I$32,9,FALSE)</f>
        <v>7.744884134129272</v>
      </c>
      <c r="DL202" s="21">
        <f>CH202*VLOOKUP(BD$6,'Greenhouse Gas Costs Avoided'!$A$2:$I$32,9,FALSE)</f>
        <v>7.950411333759269</v>
      </c>
      <c r="DM202" s="21">
        <f>CI202*VLOOKUP(BE$6,'Greenhouse Gas Costs Avoided'!$A$2:$I$32,9,FALSE)</f>
        <v>8.161021676093501</v>
      </c>
      <c r="DN202" s="21">
        <f>CJ202*VLOOKUP(BF$6,'Greenhouse Gas Costs Avoided'!$A$2:$I$32,9,FALSE)</f>
        <v>8.3774569890184303</v>
      </c>
      <c r="DO202" s="21">
        <f>CK202*VLOOKUP(BG$6,'Greenhouse Gas Costs Avoided'!$A$2:$I$32,9,FALSE)</f>
        <v>8.5992633142510115</v>
      </c>
      <c r="DP202" s="21">
        <f>CL202*VLOOKUP(BH$6,'Greenhouse Gas Costs Avoided'!$A$2:$I$32,9,FALSE)</f>
        <v>8.8263732304711304</v>
      </c>
      <c r="DQ202" s="21">
        <f>CM202*VLOOKUP(BI$6,'Greenhouse Gas Costs Avoided'!$A$2:$I$32,9,FALSE)</f>
        <v>9.05818008905967</v>
      </c>
      <c r="DR202" s="21">
        <f>CN202*VLOOKUP(BJ$6,'Greenhouse Gas Costs Avoided'!$A$2:$I$32,9,FALSE)</f>
        <v>9.2949796418706736</v>
      </c>
      <c r="DS202" s="164">
        <f>CO202*VLOOKUP(BK$6,'Greenhouse Gas Costs Avoided'!$A$2:$I$32,9,FALSE)</f>
        <v>9.5356621388007277</v>
      </c>
    </row>
    <row r="203" spans="1:123" x14ac:dyDescent="0.35">
      <c r="A203" s="174">
        <v>197</v>
      </c>
      <c r="B203" s="12">
        <v>3</v>
      </c>
      <c r="C203" s="175">
        <v>2023</v>
      </c>
      <c r="E203" s="20">
        <v>0</v>
      </c>
      <c r="F203" s="21">
        <v>82.346532180449415</v>
      </c>
      <c r="G203" s="21">
        <v>84.002844861871253</v>
      </c>
      <c r="H203" s="21">
        <v>85.659157543293105</v>
      </c>
      <c r="I203" s="21">
        <v>86.918851036576825</v>
      </c>
      <c r="J203" s="21">
        <v>88.178544529860531</v>
      </c>
      <c r="K203" s="21">
        <v>89.438238023144251</v>
      </c>
      <c r="L203" s="21">
        <v>90.697931516427971</v>
      </c>
      <c r="M203" s="21">
        <v>91.95762500971172</v>
      </c>
      <c r="N203" s="21">
        <v>93.21731850299544</v>
      </c>
      <c r="O203" s="21">
        <v>94.47701199627916</v>
      </c>
      <c r="P203" s="21">
        <v>95.73670548956288</v>
      </c>
      <c r="Q203" s="21">
        <v>96.996398982846586</v>
      </c>
      <c r="R203" s="21">
        <v>101.49317720655506</v>
      </c>
      <c r="S203" s="21">
        <v>104.21949379267882</v>
      </c>
      <c r="T203" s="21">
        <v>107.03810370059369</v>
      </c>
      <c r="U203" s="21">
        <v>109.92690053835344</v>
      </c>
      <c r="V203" s="21">
        <v>112.89757853003228</v>
      </c>
      <c r="W203" s="21">
        <v>115.91943874780665</v>
      </c>
      <c r="X203" s="21">
        <v>119.06733931122673</v>
      </c>
      <c r="Y203" s="21">
        <v>122.25496395468721</v>
      </c>
      <c r="Z203" s="21">
        <v>125.4992630232488</v>
      </c>
      <c r="AA203" s="21">
        <v>128.82380079097237</v>
      </c>
      <c r="AB203" s="21">
        <v>132.24028719953677</v>
      </c>
      <c r="AC203" s="21">
        <v>135.74155640209787</v>
      </c>
      <c r="AD203" s="21">
        <v>139.32654413598658</v>
      </c>
      <c r="AE203" s="21">
        <v>142.9856742986068</v>
      </c>
      <c r="AF203" s="21">
        <v>146.72361540812219</v>
      </c>
      <c r="AG203" s="22">
        <v>150.52284977717397</v>
      </c>
      <c r="AI203" s="20">
        <v>0</v>
      </c>
      <c r="AJ203" s="21">
        <v>5.2166744805659615</v>
      </c>
      <c r="AK203" s="21">
        <v>5.3216023247413169</v>
      </c>
      <c r="AL203" s="21">
        <v>5.4265301689166732</v>
      </c>
      <c r="AM203" s="21">
        <v>5.5063320831654474</v>
      </c>
      <c r="AN203" s="21">
        <v>5.5861339974142208</v>
      </c>
      <c r="AO203" s="21">
        <v>5.665935911662995</v>
      </c>
      <c r="AP203" s="21">
        <v>5.7457378259117702</v>
      </c>
      <c r="AQ203" s="21">
        <v>5.8255397401605462</v>
      </c>
      <c r="AR203" s="21">
        <v>5.9053416544093205</v>
      </c>
      <c r="AS203" s="21">
        <v>5.9851435686580947</v>
      </c>
      <c r="AT203" s="21">
        <v>6.0649454829068699</v>
      </c>
      <c r="AU203" s="21">
        <v>6.1447473971556432</v>
      </c>
      <c r="AV203" s="21">
        <v>6.4296194808152167</v>
      </c>
      <c r="AW203" s="21">
        <v>6.6023323538917609</v>
      </c>
      <c r="AX203" s="21">
        <v>6.7808920331878957</v>
      </c>
      <c r="AY203" s="21">
        <v>6.9638980729572149</v>
      </c>
      <c r="AZ203" s="21">
        <v>7.1520913053717949</v>
      </c>
      <c r="BA203" s="21">
        <v>7.3435269452765404</v>
      </c>
      <c r="BB203" s="21">
        <v>7.5429472742415475</v>
      </c>
      <c r="BC203" s="21">
        <v>7.744884134129272</v>
      </c>
      <c r="BD203" s="21">
        <v>7.950411333759269</v>
      </c>
      <c r="BE203" s="21">
        <v>8.161021676093501</v>
      </c>
      <c r="BF203" s="21">
        <v>8.3774569890184303</v>
      </c>
      <c r="BG203" s="21">
        <v>8.5992633142510115</v>
      </c>
      <c r="BH203" s="21">
        <v>8.8263732304711304</v>
      </c>
      <c r="BI203" s="21">
        <v>9.05818008905967</v>
      </c>
      <c r="BJ203" s="21">
        <v>9.2949796418706736</v>
      </c>
      <c r="BK203" s="22">
        <v>9.5356621388007277</v>
      </c>
      <c r="BM203" s="163">
        <f>VLOOKUP(BM$6,'MonteCarlo Policy Paths'!$N$2:$S$31,$B203+1,FALSE)</f>
        <v>24.400896901266854</v>
      </c>
      <c r="BN203" s="21">
        <f>VLOOKUP(BN$6,'MonteCarlo Policy Paths'!$N$2:$S$31,$B203+1,FALSE)</f>
        <v>27.277092285564247</v>
      </c>
      <c r="BO203" s="21">
        <f>VLOOKUP(BO$6,'MonteCarlo Policy Paths'!$N$2:$S$31,$B203+1,FALSE)</f>
        <v>30.488398193607274</v>
      </c>
      <c r="BP203" s="21">
        <f>VLOOKUP(BP$6,'MonteCarlo Policy Paths'!$N$2:$S$31,$B203+1,FALSE)</f>
        <v>34.070901710124843</v>
      </c>
      <c r="BQ203" s="21">
        <f>VLOOKUP(BQ$6,'MonteCarlo Policy Paths'!$N$2:$S$31,$B203+1,FALSE)</f>
        <v>38.049962908416198</v>
      </c>
      <c r="BR203" s="21">
        <f>VLOOKUP(BR$6,'MonteCarlo Policy Paths'!$N$2:$S$31,$B203+1,FALSE)</f>
        <v>42.441930627628253</v>
      </c>
      <c r="BS203" s="21">
        <f>VLOOKUP(BS$6,'MonteCarlo Policy Paths'!$N$2:$S$31,$B203+1,FALSE)</f>
        <v>47.302864628556662</v>
      </c>
      <c r="BT203" s="21">
        <f>VLOOKUP(BT$6,'MonteCarlo Policy Paths'!$N$2:$S$31,$B203+1,FALSE)</f>
        <v>52.715092471952183</v>
      </c>
      <c r="BU203" s="21">
        <f>VLOOKUP(BU$6,'MonteCarlo Policy Paths'!$N$2:$S$31,$B203+1,FALSE)</f>
        <v>58.737483764437521</v>
      </c>
      <c r="BV203" s="21">
        <f>VLOOKUP(BV$6,'MonteCarlo Policy Paths'!$N$2:$S$31,$B203+1,FALSE)</f>
        <v>65.512636340122413</v>
      </c>
      <c r="BW203" s="21">
        <f>VLOOKUP(BW$6,'MonteCarlo Policy Paths'!$N$2:$S$31,$B203+1,FALSE)</f>
        <v>73.079994851258945</v>
      </c>
      <c r="BX203" s="21">
        <f>VLOOKUP(BX$6,'MonteCarlo Policy Paths'!$N$2:$S$31,$B203+1,FALSE)</f>
        <v>81.527096411801594</v>
      </c>
      <c r="BY203" s="21">
        <f>VLOOKUP(BY$6,'MonteCarlo Policy Paths'!$N$2:$S$31,$B203+1,FALSE)</f>
        <v>90.963600198236662</v>
      </c>
      <c r="BZ203" s="21">
        <f>VLOOKUP(BZ$6,'MonteCarlo Policy Paths'!$N$2:$S$31,$B203+1,FALSE)</f>
        <v>101.49317720655506</v>
      </c>
      <c r="CA203" s="21">
        <f>VLOOKUP(CA$6,'MonteCarlo Policy Paths'!$N$2:$S$31,$B203+1,FALSE)</f>
        <v>104.21949379267882</v>
      </c>
      <c r="CB203" s="21">
        <f>VLOOKUP(CB$6,'MonteCarlo Policy Paths'!$N$2:$S$31,$B203+1,FALSE)</f>
        <v>107.03810370059369</v>
      </c>
      <c r="CC203" s="21">
        <f>VLOOKUP(CC$6,'MonteCarlo Policy Paths'!$N$2:$S$31,$B203+1,FALSE)</f>
        <v>109.92690053835344</v>
      </c>
      <c r="CD203" s="21">
        <f>VLOOKUP(CD$6,'MonteCarlo Policy Paths'!$N$2:$S$31,$B203+1,FALSE)</f>
        <v>112.89757853003228</v>
      </c>
      <c r="CE203" s="21">
        <f>VLOOKUP(CE$6,'MonteCarlo Policy Paths'!$N$2:$S$31,$B203+1,FALSE)</f>
        <v>115.91943874780665</v>
      </c>
      <c r="CF203" s="21">
        <f>VLOOKUP(CF$6,'MonteCarlo Policy Paths'!$N$2:$S$31,$B203+1,FALSE)</f>
        <v>119.06733931122673</v>
      </c>
      <c r="CG203" s="21">
        <f>VLOOKUP(CG$6,'MonteCarlo Policy Paths'!$N$2:$S$31,$B203+1,FALSE)</f>
        <v>122.25496395468721</v>
      </c>
      <c r="CH203" s="21">
        <f>VLOOKUP(CH$6,'MonteCarlo Policy Paths'!$N$2:$S$31,$B203+1,FALSE)</f>
        <v>125.4992630232488</v>
      </c>
      <c r="CI203" s="21">
        <f>VLOOKUP(CI$6,'MonteCarlo Policy Paths'!$N$2:$S$31,$B203+1,FALSE)</f>
        <v>128.82380079097237</v>
      </c>
      <c r="CJ203" s="21">
        <f>VLOOKUP(CJ$6,'MonteCarlo Policy Paths'!$N$2:$S$31,$B203+1,FALSE)</f>
        <v>132.24028719953677</v>
      </c>
      <c r="CK203" s="21">
        <f>VLOOKUP(CK$6,'MonteCarlo Policy Paths'!$N$2:$S$31,$B203+1,FALSE)</f>
        <v>135.74155640209787</v>
      </c>
      <c r="CL203" s="21">
        <f>VLOOKUP(CL$6,'MonteCarlo Policy Paths'!$N$2:$S$31,$B203+1,FALSE)</f>
        <v>139.32654413598658</v>
      </c>
      <c r="CM203" s="21">
        <f>VLOOKUP(CM$6,'MonteCarlo Policy Paths'!$N$2:$S$31,$B203+1,FALSE)</f>
        <v>142.9856742986068</v>
      </c>
      <c r="CN203" s="21">
        <f>VLOOKUP(CN$6,'MonteCarlo Policy Paths'!$N$2:$S$31,$B203+1,FALSE)</f>
        <v>146.72361540812219</v>
      </c>
      <c r="CO203" s="164">
        <f>VLOOKUP(CO$6,'MonteCarlo Policy Paths'!$N$2:$S$31,$B203+1,FALSE)</f>
        <v>150.52284977717397</v>
      </c>
      <c r="CQ203" s="163">
        <f>BM203*VLOOKUP(AI$6,'Greenhouse Gas Costs Avoided'!$A$2:$I$32,9,FALSE)</f>
        <v>1.5458032390340439</v>
      </c>
      <c r="CR203" s="21">
        <f>BN203*VLOOKUP(AJ$6,'Greenhouse Gas Costs Avoided'!$A$2:$I$32,9,FALSE)</f>
        <v>1.7280109734108424</v>
      </c>
      <c r="CS203" s="21">
        <f>BO203*VLOOKUP(AK$6,'Greenhouse Gas Costs Avoided'!$A$2:$I$32,9,FALSE)</f>
        <v>1.9314480476408618</v>
      </c>
      <c r="CT203" s="21">
        <f>BP203*VLOOKUP(AL$6,'Greenhouse Gas Costs Avoided'!$A$2:$I$32,9,FALSE)</f>
        <v>2.1584005880368746</v>
      </c>
      <c r="CU203" s="21">
        <f>BQ203*VLOOKUP(AM$6,'Greenhouse Gas Costs Avoided'!$A$2:$I$32,9,FALSE)</f>
        <v>2.4104751619151044</v>
      </c>
      <c r="CV203" s="21">
        <f>BR203*VLOOKUP(AN$6,'Greenhouse Gas Costs Avoided'!$A$2:$I$32,9,FALSE)</f>
        <v>2.6887074725371978</v>
      </c>
      <c r="CW203" s="21">
        <f>BS203*VLOOKUP(AO$6,'Greenhouse Gas Costs Avoided'!$A$2:$I$32,9,FALSE)</f>
        <v>2.996648920499946</v>
      </c>
      <c r="CX203" s="21">
        <f>BT203*VLOOKUP(AP$6,'Greenhouse Gas Costs Avoided'!$A$2:$I$32,9,FALSE)</f>
        <v>3.339514978438852</v>
      </c>
      <c r="CY203" s="21">
        <f>BU203*VLOOKUP(AQ$6,'Greenhouse Gas Costs Avoided'!$A$2:$I$32,9,FALSE)</f>
        <v>3.7210350514231747</v>
      </c>
      <c r="CZ203" s="21">
        <f>BV203*VLOOKUP(AR$6,'Greenhouse Gas Costs Avoided'!$A$2:$I$32,9,FALSE)</f>
        <v>4.1502427497639598</v>
      </c>
      <c r="DA203" s="21">
        <f>BW203*VLOOKUP(AS$6,'Greenhouse Gas Costs Avoided'!$A$2:$I$32,9,FALSE)</f>
        <v>4.6296369025600148</v>
      </c>
      <c r="DB203" s="21">
        <f>BX203*VLOOKUP(AT$6,'Greenhouse Gas Costs Avoided'!$A$2:$I$32,9,FALSE)</f>
        <v>5.1647630090130283</v>
      </c>
      <c r="DC203" s="21">
        <f>BY203*VLOOKUP(AU$6,'Greenhouse Gas Costs Avoided'!$A$2:$I$32,9,FALSE)</f>
        <v>5.7625680068068199</v>
      </c>
      <c r="DD203" s="21">
        <f>BZ203*VLOOKUP(AV$6,'Greenhouse Gas Costs Avoided'!$A$2:$I$32,9,FALSE)</f>
        <v>6.4296194808152167</v>
      </c>
      <c r="DE203" s="21">
        <f>CA203*VLOOKUP(AW$6,'Greenhouse Gas Costs Avoided'!$A$2:$I$32,9,FALSE)</f>
        <v>6.6023323538917609</v>
      </c>
      <c r="DF203" s="21">
        <f>CB203*VLOOKUP(AX$6,'Greenhouse Gas Costs Avoided'!$A$2:$I$32,9,FALSE)</f>
        <v>6.7808920331878957</v>
      </c>
      <c r="DG203" s="21">
        <f>CC203*VLOOKUP(AY$6,'Greenhouse Gas Costs Avoided'!$A$2:$I$32,9,FALSE)</f>
        <v>6.9638980729572149</v>
      </c>
      <c r="DH203" s="21">
        <f>CD203*VLOOKUP(AZ$6,'Greenhouse Gas Costs Avoided'!$A$2:$I$32,9,FALSE)</f>
        <v>7.1520913053717949</v>
      </c>
      <c r="DI203" s="21">
        <f>CE203*VLOOKUP(BA$6,'Greenhouse Gas Costs Avoided'!$A$2:$I$32,9,FALSE)</f>
        <v>7.3435269452765404</v>
      </c>
      <c r="DJ203" s="21">
        <f>CF203*VLOOKUP(BB$6,'Greenhouse Gas Costs Avoided'!$A$2:$I$32,9,FALSE)</f>
        <v>7.5429472742415475</v>
      </c>
      <c r="DK203" s="21">
        <f>CG203*VLOOKUP(BC$6,'Greenhouse Gas Costs Avoided'!$A$2:$I$32,9,FALSE)</f>
        <v>7.744884134129272</v>
      </c>
      <c r="DL203" s="21">
        <f>CH203*VLOOKUP(BD$6,'Greenhouse Gas Costs Avoided'!$A$2:$I$32,9,FALSE)</f>
        <v>7.950411333759269</v>
      </c>
      <c r="DM203" s="21">
        <f>CI203*VLOOKUP(BE$6,'Greenhouse Gas Costs Avoided'!$A$2:$I$32,9,FALSE)</f>
        <v>8.161021676093501</v>
      </c>
      <c r="DN203" s="21">
        <f>CJ203*VLOOKUP(BF$6,'Greenhouse Gas Costs Avoided'!$A$2:$I$32,9,FALSE)</f>
        <v>8.3774569890184303</v>
      </c>
      <c r="DO203" s="21">
        <f>CK203*VLOOKUP(BG$6,'Greenhouse Gas Costs Avoided'!$A$2:$I$32,9,FALSE)</f>
        <v>8.5992633142510115</v>
      </c>
      <c r="DP203" s="21">
        <f>CL203*VLOOKUP(BH$6,'Greenhouse Gas Costs Avoided'!$A$2:$I$32,9,FALSE)</f>
        <v>8.8263732304711304</v>
      </c>
      <c r="DQ203" s="21">
        <f>CM203*VLOOKUP(BI$6,'Greenhouse Gas Costs Avoided'!$A$2:$I$32,9,FALSE)</f>
        <v>9.05818008905967</v>
      </c>
      <c r="DR203" s="21">
        <f>CN203*VLOOKUP(BJ$6,'Greenhouse Gas Costs Avoided'!$A$2:$I$32,9,FALSE)</f>
        <v>9.2949796418706736</v>
      </c>
      <c r="DS203" s="164">
        <f>CO203*VLOOKUP(BK$6,'Greenhouse Gas Costs Avoided'!$A$2:$I$32,9,FALSE)</f>
        <v>9.5356621388007277</v>
      </c>
    </row>
    <row r="204" spans="1:123" x14ac:dyDescent="0.35">
      <c r="A204" s="174">
        <v>198</v>
      </c>
      <c r="B204" s="12">
        <v>2</v>
      </c>
      <c r="C204" s="175">
        <v>2023</v>
      </c>
      <c r="E204" s="20">
        <v>0</v>
      </c>
      <c r="F204" s="21">
        <v>82.346532180449415</v>
      </c>
      <c r="G204" s="21">
        <v>84.002844861871253</v>
      </c>
      <c r="H204" s="21">
        <v>85.659157543293105</v>
      </c>
      <c r="I204" s="21">
        <v>86.918851036576825</v>
      </c>
      <c r="J204" s="21">
        <v>88.178544529860531</v>
      </c>
      <c r="K204" s="21">
        <v>89.438238023144251</v>
      </c>
      <c r="L204" s="21">
        <v>90.697931516427971</v>
      </c>
      <c r="M204" s="21">
        <v>91.95762500971172</v>
      </c>
      <c r="N204" s="21">
        <v>93.21731850299544</v>
      </c>
      <c r="O204" s="21">
        <v>94.47701199627916</v>
      </c>
      <c r="P204" s="21">
        <v>95.73670548956288</v>
      </c>
      <c r="Q204" s="21">
        <v>96.996398982846586</v>
      </c>
      <c r="R204" s="21">
        <v>98.25609247613032</v>
      </c>
      <c r="S204" s="21">
        <v>99.65157958594628</v>
      </c>
      <c r="T204" s="21">
        <v>101.04706669576224</v>
      </c>
      <c r="U204" s="21">
        <v>102.4425538055782</v>
      </c>
      <c r="V204" s="21">
        <v>103.83804091539416</v>
      </c>
      <c r="W204" s="21">
        <v>105.23352802521011</v>
      </c>
      <c r="X204" s="21">
        <v>106.47156953138905</v>
      </c>
      <c r="Y204" s="21">
        <v>107.709611037568</v>
      </c>
      <c r="Z204" s="21">
        <v>108.94765254374694</v>
      </c>
      <c r="AA204" s="21">
        <v>110.18569404992589</v>
      </c>
      <c r="AB204" s="21">
        <v>111.42373555610482</v>
      </c>
      <c r="AC204" s="21">
        <v>112.86811731331359</v>
      </c>
      <c r="AD204" s="21">
        <v>114.31249907052236</v>
      </c>
      <c r="AE204" s="21">
        <v>115.75688082773114</v>
      </c>
      <c r="AF204" s="21">
        <v>117.20126258493991</v>
      </c>
      <c r="AG204" s="22">
        <v>120.41827982173916</v>
      </c>
      <c r="AI204" s="20">
        <v>0</v>
      </c>
      <c r="AJ204" s="21">
        <v>5.2166744805659615</v>
      </c>
      <c r="AK204" s="21">
        <v>5.3216023247413169</v>
      </c>
      <c r="AL204" s="21">
        <v>5.4265301689166732</v>
      </c>
      <c r="AM204" s="21">
        <v>5.5063320831654474</v>
      </c>
      <c r="AN204" s="21">
        <v>5.5861339974142208</v>
      </c>
      <c r="AO204" s="21">
        <v>5.665935911662995</v>
      </c>
      <c r="AP204" s="21">
        <v>5.7457378259117702</v>
      </c>
      <c r="AQ204" s="21">
        <v>5.8255397401605462</v>
      </c>
      <c r="AR204" s="21">
        <v>5.9053416544093205</v>
      </c>
      <c r="AS204" s="21">
        <v>5.9851435686580947</v>
      </c>
      <c r="AT204" s="21">
        <v>6.0649454829068699</v>
      </c>
      <c r="AU204" s="21">
        <v>6.1447473971556432</v>
      </c>
      <c r="AV204" s="21">
        <v>6.2245493114044184</v>
      </c>
      <c r="AW204" s="21">
        <v>6.312953786990386</v>
      </c>
      <c r="AX204" s="21">
        <v>6.4013582625763545</v>
      </c>
      <c r="AY204" s="21">
        <v>6.4897627381623222</v>
      </c>
      <c r="AZ204" s="21">
        <v>6.5781672137482907</v>
      </c>
      <c r="BA204" s="21">
        <v>6.6665716893342575</v>
      </c>
      <c r="BB204" s="21">
        <v>6.7450019445028957</v>
      </c>
      <c r="BC204" s="21">
        <v>6.8234321996715348</v>
      </c>
      <c r="BD204" s="21">
        <v>6.901862454840173</v>
      </c>
      <c r="BE204" s="21">
        <v>6.9802927100088112</v>
      </c>
      <c r="BF204" s="21">
        <v>7.0587229651774486</v>
      </c>
      <c r="BG204" s="21">
        <v>7.1502249295408609</v>
      </c>
      <c r="BH204" s="21">
        <v>7.2417268939042723</v>
      </c>
      <c r="BI204" s="21">
        <v>7.3332288582676846</v>
      </c>
      <c r="BJ204" s="21">
        <v>7.424730822631096</v>
      </c>
      <c r="BK204" s="22">
        <v>7.6285297110405814</v>
      </c>
      <c r="BM204" s="163">
        <f>VLOOKUP(BM$6,'MonteCarlo Policy Paths'!$N$2:$S$31,$B204+1,FALSE)</f>
        <v>23.967702867134744</v>
      </c>
      <c r="BN204" s="21">
        <f>VLOOKUP(BN$6,'MonteCarlo Policy Paths'!$N$2:$S$31,$B204+1,FALSE)</f>
        <v>26.317177955222718</v>
      </c>
      <c r="BO204" s="21">
        <f>VLOOKUP(BO$6,'MonteCarlo Policy Paths'!$N$2:$S$31,$B204+1,FALSE)</f>
        <v>28.893255238045125</v>
      </c>
      <c r="BP204" s="21">
        <f>VLOOKUP(BP$6,'MonteCarlo Policy Paths'!$N$2:$S$31,$B204+1,FALSE)</f>
        <v>31.715102246604285</v>
      </c>
      <c r="BQ204" s="21">
        <f>VLOOKUP(BQ$6,'MonteCarlo Policy Paths'!$N$2:$S$31,$B204+1,FALSE)</f>
        <v>34.790233856835599</v>
      </c>
      <c r="BR204" s="21">
        <f>VLOOKUP(BR$6,'MonteCarlo Policy Paths'!$N$2:$S$31,$B204+1,FALSE)</f>
        <v>38.117013285454661</v>
      </c>
      <c r="BS204" s="21">
        <f>VLOOKUP(BS$6,'MonteCarlo Policy Paths'!$N$2:$S$31,$B204+1,FALSE)</f>
        <v>41.72840612279375</v>
      </c>
      <c r="BT204" s="21">
        <f>VLOOKUP(BT$6,'MonteCarlo Policy Paths'!$N$2:$S$31,$B204+1,FALSE)</f>
        <v>45.677249983631562</v>
      </c>
      <c r="BU204" s="21">
        <f>VLOOKUP(BU$6,'MonteCarlo Policy Paths'!$N$2:$S$31,$B204+1,FALSE)</f>
        <v>49.99204890598088</v>
      </c>
      <c r="BV204" s="21">
        <f>VLOOKUP(BV$6,'MonteCarlo Policy Paths'!$N$2:$S$31,$B204+1,FALSE)</f>
        <v>54.768556811140854</v>
      </c>
      <c r="BW204" s="21">
        <f>VLOOKUP(BW$6,'MonteCarlo Policy Paths'!$N$2:$S$31,$B204+1,FALSE)</f>
        <v>60.010238214835042</v>
      </c>
      <c r="BX204" s="21">
        <f>VLOOKUP(BX$6,'MonteCarlo Policy Paths'!$N$2:$S$31,$B204+1,FALSE)</f>
        <v>65.75812779974207</v>
      </c>
      <c r="BY204" s="21">
        <f>VLOOKUP(BY$6,'MonteCarlo Policy Paths'!$N$2:$S$31,$B204+1,FALSE)</f>
        <v>72.066881159093455</v>
      </c>
      <c r="BZ204" s="21">
        <f>VLOOKUP(BZ$6,'MonteCarlo Policy Paths'!$N$2:$S$31,$B204+1,FALSE)</f>
        <v>78.981532638183737</v>
      </c>
      <c r="CA204" s="21">
        <f>VLOOKUP(CA$6,'MonteCarlo Policy Paths'!$N$2:$S$31,$B204+1,FALSE)</f>
        <v>81.252691038046251</v>
      </c>
      <c r="CB204" s="21">
        <f>VLOOKUP(CB$6,'MonteCarlo Policy Paths'!$N$2:$S$31,$B204+1,FALSE)</f>
        <v>83.604044111934414</v>
      </c>
      <c r="CC204" s="21">
        <f>VLOOKUP(CC$6,'MonteCarlo Policy Paths'!$N$2:$S$31,$B204+1,FALSE)</f>
        <v>86.018714380110126</v>
      </c>
      <c r="CD204" s="21">
        <f>VLOOKUP(CD$6,'MonteCarlo Policy Paths'!$N$2:$S$31,$B204+1,FALSE)</f>
        <v>88.506196331807388</v>
      </c>
      <c r="CE204" s="21">
        <f>VLOOKUP(CE$6,'MonteCarlo Policy Paths'!$N$2:$S$31,$B204+1,FALSE)</f>
        <v>91.042757806054695</v>
      </c>
      <c r="CF204" s="21">
        <f>VLOOKUP(CF$6,'MonteCarlo Policy Paths'!$N$2:$S$31,$B204+1,FALSE)</f>
        <v>93.687547211990633</v>
      </c>
      <c r="CG204" s="21">
        <f>VLOOKUP(CG$6,'MonteCarlo Policy Paths'!$N$2:$S$31,$B204+1,FALSE)</f>
        <v>96.373095170621937</v>
      </c>
      <c r="CH204" s="21">
        <f>VLOOKUP(CH$6,'MonteCarlo Policy Paths'!$N$2:$S$31,$B204+1,FALSE)</f>
        <v>99.112987273548597</v>
      </c>
      <c r="CI204" s="21">
        <f>VLOOKUP(CI$6,'MonteCarlo Policy Paths'!$N$2:$S$31,$B204+1,FALSE)</f>
        <v>101.92614153054797</v>
      </c>
      <c r="CJ204" s="21">
        <f>VLOOKUP(CJ$6,'MonteCarlo Policy Paths'!$N$2:$S$31,$B204+1,FALSE)</f>
        <v>104.82221793361833</v>
      </c>
      <c r="CK204" s="21">
        <f>VLOOKUP(CK$6,'MonteCarlo Policy Paths'!$N$2:$S$31,$B204+1,FALSE)</f>
        <v>107.79595653596101</v>
      </c>
      <c r="CL204" s="21">
        <f>VLOOKUP(CL$6,'MonteCarlo Policy Paths'!$N$2:$S$31,$B204+1,FALSE)</f>
        <v>110.84691133589952</v>
      </c>
      <c r="CM204" s="21">
        <f>VLOOKUP(CM$6,'MonteCarlo Policy Paths'!$N$2:$S$31,$B204+1,FALSE)</f>
        <v>113.96784710075578</v>
      </c>
      <c r="CN204" s="21">
        <f>VLOOKUP(CN$6,'MonteCarlo Policy Paths'!$N$2:$S$31,$B204+1,FALSE)</f>
        <v>117.16284845198182</v>
      </c>
      <c r="CO204" s="164">
        <f>VLOOKUP(CO$6,'MonteCarlo Policy Paths'!$N$2:$S$31,$B204+1,FALSE)</f>
        <v>120.41827982173916</v>
      </c>
      <c r="CQ204" s="163">
        <f>BM204*VLOOKUP(AI$6,'Greenhouse Gas Costs Avoided'!$A$2:$I$32,9,FALSE)</f>
        <v>1.5183602829902079</v>
      </c>
      <c r="CR204" s="21">
        <f>BN204*VLOOKUP(AJ$6,'Greenhouse Gas Costs Avoided'!$A$2:$I$32,9,FALSE)</f>
        <v>1.6672001480120395</v>
      </c>
      <c r="CS204" s="21">
        <f>BO204*VLOOKUP(AK$6,'Greenhouse Gas Costs Avoided'!$A$2:$I$32,9,FALSE)</f>
        <v>1.8303953216936328</v>
      </c>
      <c r="CT204" s="21">
        <f>BP204*VLOOKUP(AL$6,'Greenhouse Gas Costs Avoided'!$A$2:$I$32,9,FALSE)</f>
        <v>2.0091600721673259</v>
      </c>
      <c r="CU204" s="21">
        <f>BQ204*VLOOKUP(AM$6,'Greenhouse Gas Costs Avoided'!$A$2:$I$32,9,FALSE)</f>
        <v>2.2039704688009323</v>
      </c>
      <c r="CV204" s="21">
        <f>BR204*VLOOKUP(AN$6,'Greenhouse Gas Costs Avoided'!$A$2:$I$32,9,FALSE)</f>
        <v>2.4147228209427172</v>
      </c>
      <c r="CW204" s="21">
        <f>BS204*VLOOKUP(AO$6,'Greenhouse Gas Costs Avoided'!$A$2:$I$32,9,FALSE)</f>
        <v>2.6435055074141016</v>
      </c>
      <c r="CX204" s="21">
        <f>BT204*VLOOKUP(AP$6,'Greenhouse Gas Costs Avoided'!$A$2:$I$32,9,FALSE)</f>
        <v>2.8936658050138946</v>
      </c>
      <c r="CY204" s="21">
        <f>BU204*VLOOKUP(AQ$6,'Greenhouse Gas Costs Avoided'!$A$2:$I$32,9,FALSE)</f>
        <v>3.1670094520501597</v>
      </c>
      <c r="CZ204" s="21">
        <f>BV204*VLOOKUP(AR$6,'Greenhouse Gas Costs Avoided'!$A$2:$I$32,9,FALSE)</f>
        <v>3.4696024846318703</v>
      </c>
      <c r="DA204" s="21">
        <f>BW204*VLOOKUP(AS$6,'Greenhouse Gas Costs Avoided'!$A$2:$I$32,9,FALSE)</f>
        <v>3.8016643807416939</v>
      </c>
      <c r="DB204" s="21">
        <f>BX204*VLOOKUP(AT$6,'Greenhouse Gas Costs Avoided'!$A$2:$I$32,9,FALSE)</f>
        <v>4.1657946983243246</v>
      </c>
      <c r="DC204" s="21">
        <f>BY204*VLOOKUP(AU$6,'Greenhouse Gas Costs Avoided'!$A$2:$I$32,9,FALSE)</f>
        <v>4.5654558835919028</v>
      </c>
      <c r="DD204" s="21">
        <f>BZ204*VLOOKUP(AV$6,'Greenhouse Gas Costs Avoided'!$A$2:$I$32,9,FALSE)</f>
        <v>5.0035008741682265</v>
      </c>
      <c r="DE204" s="21">
        <f>CA204*VLOOKUP(AW$6,'Greenhouse Gas Costs Avoided'!$A$2:$I$32,9,FALSE)</f>
        <v>5.1473793563843691</v>
      </c>
      <c r="DF204" s="21">
        <f>CB204*VLOOKUP(AX$6,'Greenhouse Gas Costs Avoided'!$A$2:$I$32,9,FALSE)</f>
        <v>5.2963381923007766</v>
      </c>
      <c r="DG204" s="21">
        <f>CC204*VLOOKUP(AY$6,'Greenhouse Gas Costs Avoided'!$A$2:$I$32,9,FALSE)</f>
        <v>5.4493081891352544</v>
      </c>
      <c r="DH204" s="21">
        <f>CD204*VLOOKUP(AZ$6,'Greenhouse Gas Costs Avoided'!$A$2:$I$32,9,FALSE)</f>
        <v>5.606890825278958</v>
      </c>
      <c r="DI204" s="21">
        <f>CE204*VLOOKUP(BA$6,'Greenhouse Gas Costs Avoided'!$A$2:$I$32,9,FALSE)</f>
        <v>5.7675826620899597</v>
      </c>
      <c r="DJ204" s="21">
        <f>CF204*VLOOKUP(BB$6,'Greenhouse Gas Costs Avoided'!$A$2:$I$32,9,FALSE)</f>
        <v>5.935130766850258</v>
      </c>
      <c r="DK204" s="21">
        <f>CG204*VLOOKUP(BC$6,'Greenhouse Gas Costs Avoided'!$A$2:$I$32,9,FALSE)</f>
        <v>6.1052609366481567</v>
      </c>
      <c r="DL204" s="21">
        <f>CH204*VLOOKUP(BD$6,'Greenhouse Gas Costs Avoided'!$A$2:$I$32,9,FALSE)</f>
        <v>6.2788338222861402</v>
      </c>
      <c r="DM204" s="21">
        <f>CI204*VLOOKUP(BE$6,'Greenhouse Gas Costs Avoided'!$A$2:$I$32,9,FALSE)</f>
        <v>6.4570478846612929</v>
      </c>
      <c r="DN204" s="21">
        <f>CJ204*VLOOKUP(BF$6,'Greenhouse Gas Costs Avoided'!$A$2:$I$32,9,FALSE)</f>
        <v>6.6405150868084322</v>
      </c>
      <c r="DO204" s="21">
        <f>CK204*VLOOKUP(BG$6,'Greenhouse Gas Costs Avoided'!$A$2:$I$32,9,FALSE)</f>
        <v>6.8289022097138705</v>
      </c>
      <c r="DP204" s="21">
        <f>CL204*VLOOKUP(BH$6,'Greenhouse Gas Costs Avoided'!$A$2:$I$32,9,FALSE)</f>
        <v>7.0221809990540507</v>
      </c>
      <c r="DQ204" s="21">
        <f>CM204*VLOOKUP(BI$6,'Greenhouse Gas Costs Avoided'!$A$2:$I$32,9,FALSE)</f>
        <v>7.2198931009350886</v>
      </c>
      <c r="DR204" s="21">
        <f>CN204*VLOOKUP(BJ$6,'Greenhouse Gas Costs Avoided'!$A$2:$I$32,9,FALSE)</f>
        <v>7.4222972772007143</v>
      </c>
      <c r="DS204" s="164">
        <f>CO204*VLOOKUP(BK$6,'Greenhouse Gas Costs Avoided'!$A$2:$I$32,9,FALSE)</f>
        <v>7.6285297110405814</v>
      </c>
    </row>
    <row r="205" spans="1:123" x14ac:dyDescent="0.35">
      <c r="A205" s="174">
        <v>199</v>
      </c>
      <c r="B205" s="12">
        <v>4</v>
      </c>
      <c r="C205" s="175">
        <v>2023</v>
      </c>
      <c r="E205" s="20">
        <v>0</v>
      </c>
      <c r="F205" s="21">
        <v>82.346532180449415</v>
      </c>
      <c r="G205" s="21">
        <v>84.002844861871253</v>
      </c>
      <c r="H205" s="21">
        <v>85.659157543293105</v>
      </c>
      <c r="I205" s="21">
        <v>86.918851036576825</v>
      </c>
      <c r="J205" s="21">
        <v>88.178544529860531</v>
      </c>
      <c r="K205" s="21">
        <v>89.438238023144251</v>
      </c>
      <c r="L205" s="21">
        <v>90.697931516427971</v>
      </c>
      <c r="M205" s="21">
        <v>91.95762500971172</v>
      </c>
      <c r="N205" s="21">
        <v>93.21731850299544</v>
      </c>
      <c r="O205" s="21">
        <v>94.47701199627916</v>
      </c>
      <c r="P205" s="21">
        <v>95.73670548956288</v>
      </c>
      <c r="Q205" s="21">
        <v>96.996398982846586</v>
      </c>
      <c r="R205" s="21">
        <v>98.25609247613032</v>
      </c>
      <c r="S205" s="21">
        <v>99.65157958594628</v>
      </c>
      <c r="T205" s="21">
        <v>101.04706669576224</v>
      </c>
      <c r="U205" s="21">
        <v>102.4425538055782</v>
      </c>
      <c r="V205" s="21">
        <v>103.83804091539416</v>
      </c>
      <c r="W205" s="21">
        <v>105.23352802521011</v>
      </c>
      <c r="X205" s="21">
        <v>106.47156953138905</v>
      </c>
      <c r="Y205" s="21">
        <v>107.709611037568</v>
      </c>
      <c r="Z205" s="21">
        <v>108.94765254374694</v>
      </c>
      <c r="AA205" s="21">
        <v>110.18569404992589</v>
      </c>
      <c r="AB205" s="21">
        <v>111.42373555610482</v>
      </c>
      <c r="AC205" s="21">
        <v>112.86811731331359</v>
      </c>
      <c r="AD205" s="21">
        <v>114.31249907052236</v>
      </c>
      <c r="AE205" s="21">
        <v>115.75688082773114</v>
      </c>
      <c r="AF205" s="21">
        <v>117.20126258493991</v>
      </c>
      <c r="AG205" s="22">
        <v>119.5319620819439</v>
      </c>
      <c r="AI205" s="20">
        <v>0</v>
      </c>
      <c r="AJ205" s="21">
        <v>5.2166744805659615</v>
      </c>
      <c r="AK205" s="21">
        <v>5.3216023247413169</v>
      </c>
      <c r="AL205" s="21">
        <v>5.4265301689166732</v>
      </c>
      <c r="AM205" s="21">
        <v>5.5063320831654474</v>
      </c>
      <c r="AN205" s="21">
        <v>5.5861339974142208</v>
      </c>
      <c r="AO205" s="21">
        <v>5.665935911662995</v>
      </c>
      <c r="AP205" s="21">
        <v>5.7457378259117702</v>
      </c>
      <c r="AQ205" s="21">
        <v>5.8255397401605462</v>
      </c>
      <c r="AR205" s="21">
        <v>5.9053416544093205</v>
      </c>
      <c r="AS205" s="21">
        <v>5.9851435686580947</v>
      </c>
      <c r="AT205" s="21">
        <v>6.0649454829068699</v>
      </c>
      <c r="AU205" s="21">
        <v>6.1447473971556432</v>
      </c>
      <c r="AV205" s="21">
        <v>6.2245493114044184</v>
      </c>
      <c r="AW205" s="21">
        <v>6.312953786990386</v>
      </c>
      <c r="AX205" s="21">
        <v>6.4013582625763545</v>
      </c>
      <c r="AY205" s="21">
        <v>6.4897627381623222</v>
      </c>
      <c r="AZ205" s="21">
        <v>6.5781672137482907</v>
      </c>
      <c r="BA205" s="21">
        <v>6.6665716893342575</v>
      </c>
      <c r="BB205" s="21">
        <v>6.7450019445028957</v>
      </c>
      <c r="BC205" s="21">
        <v>6.8234321996715348</v>
      </c>
      <c r="BD205" s="21">
        <v>6.901862454840173</v>
      </c>
      <c r="BE205" s="21">
        <v>6.9802927100088112</v>
      </c>
      <c r="BF205" s="21">
        <v>7.0587229651774486</v>
      </c>
      <c r="BG205" s="21">
        <v>7.1502249295408609</v>
      </c>
      <c r="BH205" s="21">
        <v>7.2417268939042723</v>
      </c>
      <c r="BI205" s="21">
        <v>7.3332288582676846</v>
      </c>
      <c r="BJ205" s="21">
        <v>7.424730822631096</v>
      </c>
      <c r="BK205" s="22">
        <v>7.5723812490175435</v>
      </c>
      <c r="BM205" s="163">
        <f>VLOOKUP(BM$6,'MonteCarlo Policy Paths'!$N$2:$S$31,$B205+1,FALSE)</f>
        <v>21.456887556927661</v>
      </c>
      <c r="BN205" s="21">
        <f>VLOOKUP(BN$6,'MonteCarlo Policy Paths'!$N$2:$S$31,$B205+1,FALSE)</f>
        <v>23.119081894670884</v>
      </c>
      <c r="BO205" s="21">
        <f>VLOOKUP(BO$6,'MonteCarlo Policy Paths'!$N$2:$S$31,$B205+1,FALSE)</f>
        <v>24.918982795429599</v>
      </c>
      <c r="BP205" s="21">
        <f>VLOOKUP(BP$6,'MonteCarlo Policy Paths'!$N$2:$S$31,$B205+1,FALSE)</f>
        <v>26.866510906830612</v>
      </c>
      <c r="BQ205" s="21">
        <f>VLOOKUP(BQ$6,'MonteCarlo Policy Paths'!$N$2:$S$31,$B205+1,FALSE)</f>
        <v>28.957808063155838</v>
      </c>
      <c r="BR205" s="21">
        <f>VLOOKUP(BR$6,'MonteCarlo Policy Paths'!$N$2:$S$31,$B205+1,FALSE)</f>
        <v>31.169773267386955</v>
      </c>
      <c r="BS205" s="21">
        <f>VLOOKUP(BS$6,'MonteCarlo Policy Paths'!$N$2:$S$31,$B205+1,FALSE)</f>
        <v>33.536503079259326</v>
      </c>
      <c r="BT205" s="21">
        <f>VLOOKUP(BT$6,'MonteCarlo Policy Paths'!$N$2:$S$31,$B205+1,FALSE)</f>
        <v>36.094562758542168</v>
      </c>
      <c r="BU205" s="21">
        <f>VLOOKUP(BU$6,'MonteCarlo Policy Paths'!$N$2:$S$31,$B205+1,FALSE)</f>
        <v>38.859796339203925</v>
      </c>
      <c r="BV205" s="21">
        <f>VLOOKUP(BV$6,'MonteCarlo Policy Paths'!$N$2:$S$31,$B205+1,FALSE)</f>
        <v>41.937214526892696</v>
      </c>
      <c r="BW205" s="21">
        <f>VLOOKUP(BW$6,'MonteCarlo Policy Paths'!$N$2:$S$31,$B205+1,FALSE)</f>
        <v>45.285702034805901</v>
      </c>
      <c r="BX205" s="21">
        <f>VLOOKUP(BX$6,'MonteCarlo Policy Paths'!$N$2:$S$31,$B205+1,FALSE)</f>
        <v>48.923675973628832</v>
      </c>
      <c r="BY205" s="21">
        <f>VLOOKUP(BY$6,'MonteCarlo Policy Paths'!$N$2:$S$31,$B205+1,FALSE)</f>
        <v>52.880283256992421</v>
      </c>
      <c r="BZ205" s="21">
        <f>VLOOKUP(BZ$6,'MonteCarlo Policy Paths'!$N$2:$S$31,$B205+1,FALSE)</f>
        <v>57.179951130409847</v>
      </c>
      <c r="CA205" s="21">
        <f>VLOOKUP(CA$6,'MonteCarlo Policy Paths'!$N$2:$S$31,$B205+1,FALSE)</f>
        <v>59.199989570907007</v>
      </c>
      <c r="CB205" s="21">
        <f>VLOOKUP(CB$6,'MonteCarlo Policy Paths'!$N$2:$S$31,$B205+1,FALSE)</f>
        <v>61.304348310445278</v>
      </c>
      <c r="CC205" s="21">
        <f>VLOOKUP(CC$6,'MonteCarlo Policy Paths'!$N$2:$S$31,$B205+1,FALSE)</f>
        <v>63.486799757257046</v>
      </c>
      <c r="CD205" s="21">
        <f>VLOOKUP(CD$6,'MonteCarlo Policy Paths'!$N$2:$S$31,$B205+1,FALSE)</f>
        <v>65.754412861465767</v>
      </c>
      <c r="CE205" s="21">
        <f>VLOOKUP(CE$6,'MonteCarlo Policy Paths'!$N$2:$S$31,$B205+1,FALSE)</f>
        <v>68.097759333367534</v>
      </c>
      <c r="CF205" s="21">
        <f>VLOOKUP(CF$6,'MonteCarlo Policy Paths'!$N$2:$S$31,$B205+1,FALSE)</f>
        <v>70.548973057852507</v>
      </c>
      <c r="CG205" s="21">
        <f>VLOOKUP(CG$6,'MonteCarlo Policy Paths'!$N$2:$S$31,$B205+1,FALSE)</f>
        <v>73.077007009761019</v>
      </c>
      <c r="CH205" s="21">
        <f>VLOOKUP(CH$6,'MonteCarlo Policy Paths'!$N$2:$S$31,$B205+1,FALSE)</f>
        <v>75.691476032446857</v>
      </c>
      <c r="CI205" s="21">
        <f>VLOOKUP(CI$6,'MonteCarlo Policy Paths'!$N$2:$S$31,$B205+1,FALSE)</f>
        <v>78.404802280730166</v>
      </c>
      <c r="CJ205" s="21">
        <f>VLOOKUP(CJ$6,'MonteCarlo Policy Paths'!$N$2:$S$31,$B205+1,FALSE)</f>
        <v>81.224927058038162</v>
      </c>
      <c r="CK205" s="21">
        <f>VLOOKUP(CK$6,'MonteCarlo Policy Paths'!$N$2:$S$31,$B205+1,FALSE)</f>
        <v>84.152487263770951</v>
      </c>
      <c r="CL205" s="21">
        <f>VLOOKUP(CL$6,'MonteCarlo Policy Paths'!$N$2:$S$31,$B205+1,FALSE)</f>
        <v>87.19069011352974</v>
      </c>
      <c r="CM205" s="21">
        <f>VLOOKUP(CM$6,'MonteCarlo Policy Paths'!$N$2:$S$31,$B205+1,FALSE)</f>
        <v>90.339519718236858</v>
      </c>
      <c r="CN205" s="21">
        <f>VLOOKUP(CN$6,'MonteCarlo Policy Paths'!$N$2:$S$31,$B205+1,FALSE)</f>
        <v>93.604800202242828</v>
      </c>
      <c r="CO205" s="164">
        <f>VLOOKUP(CO$6,'MonteCarlo Policy Paths'!$N$2:$S$31,$B205+1,FALSE)</f>
        <v>96.983684685934094</v>
      </c>
      <c r="CQ205" s="163">
        <f>BM205*VLOOKUP(AI$6,'Greenhouse Gas Costs Avoided'!$A$2:$I$32,9,FALSE)</f>
        <v>1.3592994724454583</v>
      </c>
      <c r="CR205" s="21">
        <f>BN205*VLOOKUP(AJ$6,'Greenhouse Gas Costs Avoided'!$A$2:$I$32,9,FALSE)</f>
        <v>1.4645999210963487</v>
      </c>
      <c r="CS205" s="21">
        <f>BO205*VLOOKUP(AK$6,'Greenhouse Gas Costs Avoided'!$A$2:$I$32,9,FALSE)</f>
        <v>1.5786241167474793</v>
      </c>
      <c r="CT205" s="21">
        <f>BP205*VLOOKUP(AL$6,'Greenhouse Gas Costs Avoided'!$A$2:$I$32,9,FALSE)</f>
        <v>1.7020005350363183</v>
      </c>
      <c r="CU205" s="21">
        <f>BQ205*VLOOKUP(AM$6,'Greenhouse Gas Costs Avoided'!$A$2:$I$32,9,FALSE)</f>
        <v>1.8344847601494692</v>
      </c>
      <c r="CV205" s="21">
        <f>BR205*VLOOKUP(AN$6,'Greenhouse Gas Costs Avoided'!$A$2:$I$32,9,FALSE)</f>
        <v>1.9746133378475101</v>
      </c>
      <c r="CW205" s="21">
        <f>BS205*VLOOKUP(AO$6,'Greenhouse Gas Costs Avoided'!$A$2:$I$32,9,FALSE)</f>
        <v>2.1245462941611284</v>
      </c>
      <c r="CX205" s="21">
        <f>BT205*VLOOKUP(AP$6,'Greenhouse Gas Costs Avoided'!$A$2:$I$32,9,FALSE)</f>
        <v>2.2866000479177169</v>
      </c>
      <c r="CY205" s="21">
        <f>BU205*VLOOKUP(AQ$6,'Greenhouse Gas Costs Avoided'!$A$2:$I$32,9,FALSE)</f>
        <v>2.4617783228380428</v>
      </c>
      <c r="CZ205" s="21">
        <f>BV205*VLOOKUP(AR$6,'Greenhouse Gas Costs Avoided'!$A$2:$I$32,9,FALSE)</f>
        <v>2.6567335747552212</v>
      </c>
      <c r="DA205" s="21">
        <f>BW205*VLOOKUP(AS$6,'Greenhouse Gas Costs Avoided'!$A$2:$I$32,9,FALSE)</f>
        <v>2.8688611394320973</v>
      </c>
      <c r="DB205" s="21">
        <f>BX205*VLOOKUP(AT$6,'Greenhouse Gas Costs Avoided'!$A$2:$I$32,9,FALSE)</f>
        <v>3.099327745676475</v>
      </c>
      <c r="DC205" s="21">
        <f>BY205*VLOOKUP(AU$6,'Greenhouse Gas Costs Avoided'!$A$2:$I$32,9,FALSE)</f>
        <v>3.3499798581359799</v>
      </c>
      <c r="DD205" s="21">
        <f>BZ205*VLOOKUP(AV$6,'Greenhouse Gas Costs Avoided'!$A$2:$I$32,9,FALSE)</f>
        <v>3.6223649492411436</v>
      </c>
      <c r="DE205" s="21">
        <f>CA205*VLOOKUP(AW$6,'Greenhouse Gas Costs Avoided'!$A$2:$I$32,9,FALSE)</f>
        <v>3.7503349159570667</v>
      </c>
      <c r="DF205" s="21">
        <f>CB205*VLOOKUP(AX$6,'Greenhouse Gas Costs Avoided'!$A$2:$I$32,9,FALSE)</f>
        <v>3.8836465958035138</v>
      </c>
      <c r="DG205" s="21">
        <f>CC205*VLOOKUP(AY$6,'Greenhouse Gas Costs Avoided'!$A$2:$I$32,9,FALSE)</f>
        <v>4.0219054692034097</v>
      </c>
      <c r="DH205" s="21">
        <f>CD205*VLOOKUP(AZ$6,'Greenhouse Gas Costs Avoided'!$A$2:$I$32,9,FALSE)</f>
        <v>4.1655593560070496</v>
      </c>
      <c r="DI205" s="21">
        <f>CE205*VLOOKUP(BA$6,'Greenhouse Gas Costs Avoided'!$A$2:$I$32,9,FALSE)</f>
        <v>4.3140109715809301</v>
      </c>
      <c r="DJ205" s="21">
        <f>CF205*VLOOKUP(BB$6,'Greenhouse Gas Costs Avoided'!$A$2:$I$32,9,FALSE)</f>
        <v>4.4692960059878768</v>
      </c>
      <c r="DK205" s="21">
        <f>CG205*VLOOKUP(BC$6,'Greenhouse Gas Costs Avoided'!$A$2:$I$32,9,FALSE)</f>
        <v>4.629447622014963</v>
      </c>
      <c r="DL205" s="21">
        <f>CH205*VLOOKUP(BD$6,'Greenhouse Gas Costs Avoided'!$A$2:$I$32,9,FALSE)</f>
        <v>4.7950749225184994</v>
      </c>
      <c r="DM205" s="21">
        <f>CI205*VLOOKUP(BE$6,'Greenhouse Gas Costs Avoided'!$A$2:$I$32,9,FALSE)</f>
        <v>4.9669648542748472</v>
      </c>
      <c r="DN205" s="21">
        <f>CJ205*VLOOKUP(BF$6,'Greenhouse Gas Costs Avoided'!$A$2:$I$32,9,FALSE)</f>
        <v>5.1456205009456273</v>
      </c>
      <c r="DO205" s="21">
        <f>CK205*VLOOKUP(BG$6,'Greenhouse Gas Costs Avoided'!$A$2:$I$32,9,FALSE)</f>
        <v>5.331082210275417</v>
      </c>
      <c r="DP205" s="21">
        <f>CL205*VLOOKUP(BH$6,'Greenhouse Gas Costs Avoided'!$A$2:$I$32,9,FALSE)</f>
        <v>5.5235531602164318</v>
      </c>
      <c r="DQ205" s="21">
        <f>CM205*VLOOKUP(BI$6,'Greenhouse Gas Costs Avoided'!$A$2:$I$32,9,FALSE)</f>
        <v>5.723032344191421</v>
      </c>
      <c r="DR205" s="21">
        <f>CN205*VLOOKUP(BJ$6,'Greenhouse Gas Costs Avoided'!$A$2:$I$32,9,FALSE)</f>
        <v>5.9298887220104266</v>
      </c>
      <c r="DS205" s="164">
        <f>CO205*VLOOKUP(BK$6,'Greenhouse Gas Costs Avoided'!$A$2:$I$32,9,FALSE)</f>
        <v>6.1439419431008639</v>
      </c>
    </row>
    <row r="206" spans="1:123" x14ac:dyDescent="0.35">
      <c r="A206" s="174">
        <v>200</v>
      </c>
      <c r="B206" s="12">
        <v>1</v>
      </c>
      <c r="C206" s="175">
        <v>2023</v>
      </c>
      <c r="E206" s="20">
        <v>0</v>
      </c>
      <c r="F206" s="21">
        <v>82.346532180449415</v>
      </c>
      <c r="G206" s="21">
        <v>84.002844861871253</v>
      </c>
      <c r="H206" s="21">
        <v>85.659157543293105</v>
      </c>
      <c r="I206" s="21">
        <v>86.918851036576825</v>
      </c>
      <c r="J206" s="21">
        <v>88.178544529860531</v>
      </c>
      <c r="K206" s="21">
        <v>89.438238023144251</v>
      </c>
      <c r="L206" s="21">
        <v>90.697931516427971</v>
      </c>
      <c r="M206" s="21">
        <v>91.95762500971172</v>
      </c>
      <c r="N206" s="21">
        <v>93.21731850299544</v>
      </c>
      <c r="O206" s="21">
        <v>94.47701199627916</v>
      </c>
      <c r="P206" s="21">
        <v>95.73670548956288</v>
      </c>
      <c r="Q206" s="21">
        <v>96.996398982846586</v>
      </c>
      <c r="R206" s="21">
        <v>98.25609247613032</v>
      </c>
      <c r="S206" s="21">
        <v>99.65157958594628</v>
      </c>
      <c r="T206" s="21">
        <v>101.04706669576224</v>
      </c>
      <c r="U206" s="21">
        <v>102.4425538055782</v>
      </c>
      <c r="V206" s="21">
        <v>103.83804091539416</v>
      </c>
      <c r="W206" s="21">
        <v>105.23352802521011</v>
      </c>
      <c r="X206" s="21">
        <v>106.47156953138905</v>
      </c>
      <c r="Y206" s="21">
        <v>107.709611037568</v>
      </c>
      <c r="Z206" s="21">
        <v>108.94765254374694</v>
      </c>
      <c r="AA206" s="21">
        <v>110.18569404992589</v>
      </c>
      <c r="AB206" s="21">
        <v>111.42373555610482</v>
      </c>
      <c r="AC206" s="21">
        <v>112.86811731331359</v>
      </c>
      <c r="AD206" s="21">
        <v>114.31249907052236</v>
      </c>
      <c r="AE206" s="21">
        <v>115.75688082773114</v>
      </c>
      <c r="AF206" s="21">
        <v>117.20126258493991</v>
      </c>
      <c r="AG206" s="22">
        <v>118.64564434214866</v>
      </c>
      <c r="AI206" s="20">
        <v>0</v>
      </c>
      <c r="AJ206" s="21">
        <v>5.2166744805659615</v>
      </c>
      <c r="AK206" s="21">
        <v>5.3216023247413169</v>
      </c>
      <c r="AL206" s="21">
        <v>5.4265301689166732</v>
      </c>
      <c r="AM206" s="21">
        <v>5.5063320831654474</v>
      </c>
      <c r="AN206" s="21">
        <v>5.5861339974142208</v>
      </c>
      <c r="AO206" s="21">
        <v>5.665935911662995</v>
      </c>
      <c r="AP206" s="21">
        <v>5.7457378259117702</v>
      </c>
      <c r="AQ206" s="21">
        <v>5.8255397401605462</v>
      </c>
      <c r="AR206" s="21">
        <v>5.9053416544093205</v>
      </c>
      <c r="AS206" s="21">
        <v>5.9851435686580947</v>
      </c>
      <c r="AT206" s="21">
        <v>6.0649454829068699</v>
      </c>
      <c r="AU206" s="21">
        <v>6.1447473971556432</v>
      </c>
      <c r="AV206" s="21">
        <v>6.2245493114044184</v>
      </c>
      <c r="AW206" s="21">
        <v>6.312953786990386</v>
      </c>
      <c r="AX206" s="21">
        <v>6.4013582625763545</v>
      </c>
      <c r="AY206" s="21">
        <v>6.4897627381623222</v>
      </c>
      <c r="AZ206" s="21">
        <v>6.5781672137482907</v>
      </c>
      <c r="BA206" s="21">
        <v>6.6665716893342575</v>
      </c>
      <c r="BB206" s="21">
        <v>6.7450019445028957</v>
      </c>
      <c r="BC206" s="21">
        <v>6.8234321996715348</v>
      </c>
      <c r="BD206" s="21">
        <v>6.901862454840173</v>
      </c>
      <c r="BE206" s="21">
        <v>6.9802927100088112</v>
      </c>
      <c r="BF206" s="21">
        <v>7.0587229651774486</v>
      </c>
      <c r="BG206" s="21">
        <v>7.1502249295408609</v>
      </c>
      <c r="BH206" s="21">
        <v>7.2417268939042723</v>
      </c>
      <c r="BI206" s="21">
        <v>7.3332288582676846</v>
      </c>
      <c r="BJ206" s="21">
        <v>7.424730822631096</v>
      </c>
      <c r="BK206" s="22">
        <v>7.5162327869945065</v>
      </c>
      <c r="BM206" s="163">
        <f>VLOOKUP(BM$6,'MonteCarlo Policy Paths'!$N$2:$S$31,$B206+1,FALSE)</f>
        <v>18.946072246720579</v>
      </c>
      <c r="BN206" s="21">
        <f>VLOOKUP(BN$6,'MonteCarlo Policy Paths'!$N$2:$S$31,$B206+1,FALSE)</f>
        <v>19.920985834119051</v>
      </c>
      <c r="BO206" s="21">
        <f>VLOOKUP(BO$6,'MonteCarlo Policy Paths'!$N$2:$S$31,$B206+1,FALSE)</f>
        <v>20.944710352814074</v>
      </c>
      <c r="BP206" s="21">
        <f>VLOOKUP(BP$6,'MonteCarlo Policy Paths'!$N$2:$S$31,$B206+1,FALSE)</f>
        <v>22.017919567056939</v>
      </c>
      <c r="BQ206" s="21">
        <f>VLOOKUP(BQ$6,'MonteCarlo Policy Paths'!$N$2:$S$31,$B206+1,FALSE)</f>
        <v>23.125382269476081</v>
      </c>
      <c r="BR206" s="21">
        <f>VLOOKUP(BR$6,'MonteCarlo Policy Paths'!$N$2:$S$31,$B206+1,FALSE)</f>
        <v>24.222533249319248</v>
      </c>
      <c r="BS206" s="21">
        <f>VLOOKUP(BS$6,'MonteCarlo Policy Paths'!$N$2:$S$31,$B206+1,FALSE)</f>
        <v>25.344600035724898</v>
      </c>
      <c r="BT206" s="21">
        <f>VLOOKUP(BT$6,'MonteCarlo Policy Paths'!$N$2:$S$31,$B206+1,FALSE)</f>
        <v>26.511875533452777</v>
      </c>
      <c r="BU206" s="21">
        <f>VLOOKUP(BU$6,'MonteCarlo Policy Paths'!$N$2:$S$31,$B206+1,FALSE)</f>
        <v>27.727543772426976</v>
      </c>
      <c r="BV206" s="21">
        <f>VLOOKUP(BV$6,'MonteCarlo Policy Paths'!$N$2:$S$31,$B206+1,FALSE)</f>
        <v>29.105872242644537</v>
      </c>
      <c r="BW206" s="21">
        <f>VLOOKUP(BW$6,'MonteCarlo Policy Paths'!$N$2:$S$31,$B206+1,FALSE)</f>
        <v>30.561165854776764</v>
      </c>
      <c r="BX206" s="21">
        <f>VLOOKUP(BX$6,'MonteCarlo Policy Paths'!$N$2:$S$31,$B206+1,FALSE)</f>
        <v>32.089224147515601</v>
      </c>
      <c r="BY206" s="21">
        <f>VLOOKUP(BY$6,'MonteCarlo Policy Paths'!$N$2:$S$31,$B206+1,FALSE)</f>
        <v>33.693685354891386</v>
      </c>
      <c r="BZ206" s="21">
        <f>VLOOKUP(BZ$6,'MonteCarlo Policy Paths'!$N$2:$S$31,$B206+1,FALSE)</f>
        <v>35.378369622635958</v>
      </c>
      <c r="CA206" s="21">
        <f>VLOOKUP(CA$6,'MonteCarlo Policy Paths'!$N$2:$S$31,$B206+1,FALSE)</f>
        <v>37.147288103767757</v>
      </c>
      <c r="CB206" s="21">
        <f>VLOOKUP(CB$6,'MonteCarlo Policy Paths'!$N$2:$S$31,$B206+1,FALSE)</f>
        <v>39.004652508956148</v>
      </c>
      <c r="CC206" s="21">
        <f>VLOOKUP(CC$6,'MonteCarlo Policy Paths'!$N$2:$S$31,$B206+1,FALSE)</f>
        <v>40.954885134403959</v>
      </c>
      <c r="CD206" s="21">
        <f>VLOOKUP(CD$6,'MonteCarlo Policy Paths'!$N$2:$S$31,$B206+1,FALSE)</f>
        <v>43.002629391124159</v>
      </c>
      <c r="CE206" s="21">
        <f>VLOOKUP(CE$6,'MonteCarlo Policy Paths'!$N$2:$S$31,$B206+1,FALSE)</f>
        <v>45.152760860680367</v>
      </c>
      <c r="CF206" s="21">
        <f>VLOOKUP(CF$6,'MonteCarlo Policy Paths'!$N$2:$S$31,$B206+1,FALSE)</f>
        <v>47.410398903714388</v>
      </c>
      <c r="CG206" s="21">
        <f>VLOOKUP(CG$6,'MonteCarlo Policy Paths'!$N$2:$S$31,$B206+1,FALSE)</f>
        <v>49.780918848900107</v>
      </c>
      <c r="CH206" s="21">
        <f>VLOOKUP(CH$6,'MonteCarlo Policy Paths'!$N$2:$S$31,$B206+1,FALSE)</f>
        <v>52.269964791345117</v>
      </c>
      <c r="CI206" s="21">
        <f>VLOOKUP(CI$6,'MonteCarlo Policy Paths'!$N$2:$S$31,$B206+1,FALSE)</f>
        <v>54.883463030912374</v>
      </c>
      <c r="CJ206" s="21">
        <f>VLOOKUP(CJ$6,'MonteCarlo Policy Paths'!$N$2:$S$31,$B206+1,FALSE)</f>
        <v>57.627636182457998</v>
      </c>
      <c r="CK206" s="21">
        <f>VLOOKUP(CK$6,'MonteCarlo Policy Paths'!$N$2:$S$31,$B206+1,FALSE)</f>
        <v>60.509017991580897</v>
      </c>
      <c r="CL206" s="21">
        <f>VLOOKUP(CL$6,'MonteCarlo Policy Paths'!$N$2:$S$31,$B206+1,FALSE)</f>
        <v>63.534468891159946</v>
      </c>
      <c r="CM206" s="21">
        <f>VLOOKUP(CM$6,'MonteCarlo Policy Paths'!$N$2:$S$31,$B206+1,FALSE)</f>
        <v>66.711192335717939</v>
      </c>
      <c r="CN206" s="21">
        <f>VLOOKUP(CN$6,'MonteCarlo Policy Paths'!$N$2:$S$31,$B206+1,FALSE)</f>
        <v>70.04675195250384</v>
      </c>
      <c r="CO206" s="164">
        <f>VLOOKUP(CO$6,'MonteCarlo Policy Paths'!$N$2:$S$31,$B206+1,FALSE)</f>
        <v>73.54908955012904</v>
      </c>
      <c r="CQ206" s="163">
        <f>BM206*VLOOKUP(AI$6,'Greenhouse Gas Costs Avoided'!$A$2:$I$32,9,FALSE)</f>
        <v>1.2002386619007086</v>
      </c>
      <c r="CR206" s="21">
        <f>BN206*VLOOKUP(AJ$6,'Greenhouse Gas Costs Avoided'!$A$2:$I$32,9,FALSE)</f>
        <v>1.2619996941806579</v>
      </c>
      <c r="CS206" s="21">
        <f>BO206*VLOOKUP(AK$6,'Greenhouse Gas Costs Avoided'!$A$2:$I$32,9,FALSE)</f>
        <v>1.3268529118013257</v>
      </c>
      <c r="CT206" s="21">
        <f>BP206*VLOOKUP(AL$6,'Greenhouse Gas Costs Avoided'!$A$2:$I$32,9,FALSE)</f>
        <v>1.3948409979053111</v>
      </c>
      <c r="CU206" s="21">
        <f>BQ206*VLOOKUP(AM$6,'Greenhouse Gas Costs Avoided'!$A$2:$I$32,9,FALSE)</f>
        <v>1.464999051498006</v>
      </c>
      <c r="CV206" s="21">
        <f>BR206*VLOOKUP(AN$6,'Greenhouse Gas Costs Avoided'!$A$2:$I$32,9,FALSE)</f>
        <v>1.5345038547523033</v>
      </c>
      <c r="CW206" s="21">
        <f>BS206*VLOOKUP(AO$6,'Greenhouse Gas Costs Avoided'!$A$2:$I$32,9,FALSE)</f>
        <v>1.6055870809081549</v>
      </c>
      <c r="CX206" s="21">
        <f>BT206*VLOOKUP(AP$6,'Greenhouse Gas Costs Avoided'!$A$2:$I$32,9,FALSE)</f>
        <v>1.6795342908215394</v>
      </c>
      <c r="CY206" s="21">
        <f>BU206*VLOOKUP(AQ$6,'Greenhouse Gas Costs Avoided'!$A$2:$I$32,9,FALSE)</f>
        <v>1.7565471936259263</v>
      </c>
      <c r="CZ206" s="21">
        <f>BV206*VLOOKUP(AR$6,'Greenhouse Gas Costs Avoided'!$A$2:$I$32,9,FALSE)</f>
        <v>1.8438646648785721</v>
      </c>
      <c r="DA206" s="21">
        <f>BW206*VLOOKUP(AS$6,'Greenhouse Gas Costs Avoided'!$A$2:$I$32,9,FALSE)</f>
        <v>1.9360578981225007</v>
      </c>
      <c r="DB206" s="21">
        <f>BX206*VLOOKUP(AT$6,'Greenhouse Gas Costs Avoided'!$A$2:$I$32,9,FALSE)</f>
        <v>2.0328607930286258</v>
      </c>
      <c r="DC206" s="21">
        <f>BY206*VLOOKUP(AU$6,'Greenhouse Gas Costs Avoided'!$A$2:$I$32,9,FALSE)</f>
        <v>2.1345038326800574</v>
      </c>
      <c r="DD206" s="21">
        <f>BZ206*VLOOKUP(AV$6,'Greenhouse Gas Costs Avoided'!$A$2:$I$32,9,FALSE)</f>
        <v>2.2412290243140602</v>
      </c>
      <c r="DE206" s="21">
        <f>CA206*VLOOKUP(AW$6,'Greenhouse Gas Costs Avoided'!$A$2:$I$32,9,FALSE)</f>
        <v>2.3532904755297634</v>
      </c>
      <c r="DF206" s="21">
        <f>CB206*VLOOKUP(AX$6,'Greenhouse Gas Costs Avoided'!$A$2:$I$32,9,FALSE)</f>
        <v>2.4709549993062518</v>
      </c>
      <c r="DG206" s="21">
        <f>CC206*VLOOKUP(AY$6,'Greenhouse Gas Costs Avoided'!$A$2:$I$32,9,FALSE)</f>
        <v>2.5945027492715647</v>
      </c>
      <c r="DH206" s="21">
        <f>CD206*VLOOKUP(AZ$6,'Greenhouse Gas Costs Avoided'!$A$2:$I$32,9,FALSE)</f>
        <v>2.724227886735143</v>
      </c>
      <c r="DI206" s="21">
        <f>CE206*VLOOKUP(BA$6,'Greenhouse Gas Costs Avoided'!$A$2:$I$32,9,FALSE)</f>
        <v>2.8604392810719004</v>
      </c>
      <c r="DJ206" s="21">
        <f>CF206*VLOOKUP(BB$6,'Greenhouse Gas Costs Avoided'!$A$2:$I$32,9,FALSE)</f>
        <v>3.0034612451254952</v>
      </c>
      <c r="DK206" s="21">
        <f>CG206*VLOOKUP(BC$6,'Greenhouse Gas Costs Avoided'!$A$2:$I$32,9,FALSE)</f>
        <v>3.1536343073817701</v>
      </c>
      <c r="DL206" s="21">
        <f>CH206*VLOOKUP(BD$6,'Greenhouse Gas Costs Avoided'!$A$2:$I$32,9,FALSE)</f>
        <v>3.3113160227508591</v>
      </c>
      <c r="DM206" s="21">
        <f>CI206*VLOOKUP(BE$6,'Greenhouse Gas Costs Avoided'!$A$2:$I$32,9,FALSE)</f>
        <v>3.4768818238884021</v>
      </c>
      <c r="DN206" s="21">
        <f>CJ206*VLOOKUP(BF$6,'Greenhouse Gas Costs Avoided'!$A$2:$I$32,9,FALSE)</f>
        <v>3.6507259150828224</v>
      </c>
      <c r="DO206" s="21">
        <f>CK206*VLOOKUP(BG$6,'Greenhouse Gas Costs Avoided'!$A$2:$I$32,9,FALSE)</f>
        <v>3.8332622108369634</v>
      </c>
      <c r="DP206" s="21">
        <f>CL206*VLOOKUP(BH$6,'Greenhouse Gas Costs Avoided'!$A$2:$I$32,9,FALSE)</f>
        <v>4.0249253213788121</v>
      </c>
      <c r="DQ206" s="21">
        <f>CM206*VLOOKUP(BI$6,'Greenhouse Gas Costs Avoided'!$A$2:$I$32,9,FALSE)</f>
        <v>4.2261715874477526</v>
      </c>
      <c r="DR206" s="21">
        <f>CN206*VLOOKUP(BJ$6,'Greenhouse Gas Costs Avoided'!$A$2:$I$32,9,FALSE)</f>
        <v>4.4374801668201398</v>
      </c>
      <c r="DS206" s="164">
        <f>CO206*VLOOKUP(BK$6,'Greenhouse Gas Costs Avoided'!$A$2:$I$32,9,FALSE)</f>
        <v>4.6593541751611474</v>
      </c>
    </row>
    <row r="207" spans="1:123" x14ac:dyDescent="0.35">
      <c r="A207" s="174">
        <v>201</v>
      </c>
      <c r="B207" s="12">
        <v>1</v>
      </c>
      <c r="C207" s="175">
        <v>2023</v>
      </c>
      <c r="E207" s="20">
        <v>0</v>
      </c>
      <c r="F207" s="21">
        <v>82.346532180449415</v>
      </c>
      <c r="G207" s="21">
        <v>84.002844861871253</v>
      </c>
      <c r="H207" s="21">
        <v>85.659157543293105</v>
      </c>
      <c r="I207" s="21">
        <v>86.918851036576825</v>
      </c>
      <c r="J207" s="21">
        <v>88.178544529860531</v>
      </c>
      <c r="K207" s="21">
        <v>89.438238023144251</v>
      </c>
      <c r="L207" s="21">
        <v>90.697931516427971</v>
      </c>
      <c r="M207" s="21">
        <v>91.95762500971172</v>
      </c>
      <c r="N207" s="21">
        <v>93.21731850299544</v>
      </c>
      <c r="O207" s="21">
        <v>94.47701199627916</v>
      </c>
      <c r="P207" s="21">
        <v>95.73670548956288</v>
      </c>
      <c r="Q207" s="21">
        <v>96.996398982846586</v>
      </c>
      <c r="R207" s="21">
        <v>98.25609247613032</v>
      </c>
      <c r="S207" s="21">
        <v>99.65157958594628</v>
      </c>
      <c r="T207" s="21">
        <v>101.04706669576224</v>
      </c>
      <c r="U207" s="21">
        <v>102.4425538055782</v>
      </c>
      <c r="V207" s="21">
        <v>103.83804091539416</v>
      </c>
      <c r="W207" s="21">
        <v>105.23352802521011</v>
      </c>
      <c r="X207" s="21">
        <v>106.47156953138905</v>
      </c>
      <c r="Y207" s="21">
        <v>107.709611037568</v>
      </c>
      <c r="Z207" s="21">
        <v>108.94765254374694</v>
      </c>
      <c r="AA207" s="21">
        <v>110.18569404992589</v>
      </c>
      <c r="AB207" s="21">
        <v>111.42373555610482</v>
      </c>
      <c r="AC207" s="21">
        <v>112.86811731331359</v>
      </c>
      <c r="AD207" s="21">
        <v>114.31249907052236</v>
      </c>
      <c r="AE207" s="21">
        <v>115.75688082773114</v>
      </c>
      <c r="AF207" s="21">
        <v>117.20126258493991</v>
      </c>
      <c r="AG207" s="22">
        <v>118.64564434214866</v>
      </c>
      <c r="AI207" s="20">
        <v>0</v>
      </c>
      <c r="AJ207" s="21">
        <v>5.2166744805659615</v>
      </c>
      <c r="AK207" s="21">
        <v>5.3216023247413169</v>
      </c>
      <c r="AL207" s="21">
        <v>5.4265301689166732</v>
      </c>
      <c r="AM207" s="21">
        <v>5.5063320831654474</v>
      </c>
      <c r="AN207" s="21">
        <v>5.5861339974142208</v>
      </c>
      <c r="AO207" s="21">
        <v>5.665935911662995</v>
      </c>
      <c r="AP207" s="21">
        <v>5.7457378259117702</v>
      </c>
      <c r="AQ207" s="21">
        <v>5.8255397401605462</v>
      </c>
      <c r="AR207" s="21">
        <v>5.9053416544093205</v>
      </c>
      <c r="AS207" s="21">
        <v>5.9851435686580947</v>
      </c>
      <c r="AT207" s="21">
        <v>6.0649454829068699</v>
      </c>
      <c r="AU207" s="21">
        <v>6.1447473971556432</v>
      </c>
      <c r="AV207" s="21">
        <v>6.2245493114044184</v>
      </c>
      <c r="AW207" s="21">
        <v>6.312953786990386</v>
      </c>
      <c r="AX207" s="21">
        <v>6.4013582625763545</v>
      </c>
      <c r="AY207" s="21">
        <v>6.4897627381623222</v>
      </c>
      <c r="AZ207" s="21">
        <v>6.5781672137482907</v>
      </c>
      <c r="BA207" s="21">
        <v>6.6665716893342575</v>
      </c>
      <c r="BB207" s="21">
        <v>6.7450019445028957</v>
      </c>
      <c r="BC207" s="21">
        <v>6.8234321996715348</v>
      </c>
      <c r="BD207" s="21">
        <v>6.901862454840173</v>
      </c>
      <c r="BE207" s="21">
        <v>6.9802927100088112</v>
      </c>
      <c r="BF207" s="21">
        <v>7.0587229651774486</v>
      </c>
      <c r="BG207" s="21">
        <v>7.1502249295408609</v>
      </c>
      <c r="BH207" s="21">
        <v>7.2417268939042723</v>
      </c>
      <c r="BI207" s="21">
        <v>7.3332288582676846</v>
      </c>
      <c r="BJ207" s="21">
        <v>7.424730822631096</v>
      </c>
      <c r="BK207" s="22">
        <v>7.5162327869945065</v>
      </c>
      <c r="BM207" s="163">
        <f>VLOOKUP(BM$6,'MonteCarlo Policy Paths'!$N$2:$S$31,$B207+1,FALSE)</f>
        <v>18.946072246720579</v>
      </c>
      <c r="BN207" s="21">
        <f>VLOOKUP(BN$6,'MonteCarlo Policy Paths'!$N$2:$S$31,$B207+1,FALSE)</f>
        <v>19.920985834119051</v>
      </c>
      <c r="BO207" s="21">
        <f>VLOOKUP(BO$6,'MonteCarlo Policy Paths'!$N$2:$S$31,$B207+1,FALSE)</f>
        <v>20.944710352814074</v>
      </c>
      <c r="BP207" s="21">
        <f>VLOOKUP(BP$6,'MonteCarlo Policy Paths'!$N$2:$S$31,$B207+1,FALSE)</f>
        <v>22.017919567056939</v>
      </c>
      <c r="BQ207" s="21">
        <f>VLOOKUP(BQ$6,'MonteCarlo Policy Paths'!$N$2:$S$31,$B207+1,FALSE)</f>
        <v>23.125382269476081</v>
      </c>
      <c r="BR207" s="21">
        <f>VLOOKUP(BR$6,'MonteCarlo Policy Paths'!$N$2:$S$31,$B207+1,FALSE)</f>
        <v>24.222533249319248</v>
      </c>
      <c r="BS207" s="21">
        <f>VLOOKUP(BS$6,'MonteCarlo Policy Paths'!$N$2:$S$31,$B207+1,FALSE)</f>
        <v>25.344600035724898</v>
      </c>
      <c r="BT207" s="21">
        <f>VLOOKUP(BT$6,'MonteCarlo Policy Paths'!$N$2:$S$31,$B207+1,FALSE)</f>
        <v>26.511875533452777</v>
      </c>
      <c r="BU207" s="21">
        <f>VLOOKUP(BU$6,'MonteCarlo Policy Paths'!$N$2:$S$31,$B207+1,FALSE)</f>
        <v>27.727543772426976</v>
      </c>
      <c r="BV207" s="21">
        <f>VLOOKUP(BV$6,'MonteCarlo Policy Paths'!$N$2:$S$31,$B207+1,FALSE)</f>
        <v>29.105872242644537</v>
      </c>
      <c r="BW207" s="21">
        <f>VLOOKUP(BW$6,'MonteCarlo Policy Paths'!$N$2:$S$31,$B207+1,FALSE)</f>
        <v>30.561165854776764</v>
      </c>
      <c r="BX207" s="21">
        <f>VLOOKUP(BX$6,'MonteCarlo Policy Paths'!$N$2:$S$31,$B207+1,FALSE)</f>
        <v>32.089224147515601</v>
      </c>
      <c r="BY207" s="21">
        <f>VLOOKUP(BY$6,'MonteCarlo Policy Paths'!$N$2:$S$31,$B207+1,FALSE)</f>
        <v>33.693685354891386</v>
      </c>
      <c r="BZ207" s="21">
        <f>VLOOKUP(BZ$6,'MonteCarlo Policy Paths'!$N$2:$S$31,$B207+1,FALSE)</f>
        <v>35.378369622635958</v>
      </c>
      <c r="CA207" s="21">
        <f>VLOOKUP(CA$6,'MonteCarlo Policy Paths'!$N$2:$S$31,$B207+1,FALSE)</f>
        <v>37.147288103767757</v>
      </c>
      <c r="CB207" s="21">
        <f>VLOOKUP(CB$6,'MonteCarlo Policy Paths'!$N$2:$S$31,$B207+1,FALSE)</f>
        <v>39.004652508956148</v>
      </c>
      <c r="CC207" s="21">
        <f>VLOOKUP(CC$6,'MonteCarlo Policy Paths'!$N$2:$S$31,$B207+1,FALSE)</f>
        <v>40.954885134403959</v>
      </c>
      <c r="CD207" s="21">
        <f>VLOOKUP(CD$6,'MonteCarlo Policy Paths'!$N$2:$S$31,$B207+1,FALSE)</f>
        <v>43.002629391124159</v>
      </c>
      <c r="CE207" s="21">
        <f>VLOOKUP(CE$6,'MonteCarlo Policy Paths'!$N$2:$S$31,$B207+1,FALSE)</f>
        <v>45.152760860680367</v>
      </c>
      <c r="CF207" s="21">
        <f>VLOOKUP(CF$6,'MonteCarlo Policy Paths'!$N$2:$S$31,$B207+1,FALSE)</f>
        <v>47.410398903714388</v>
      </c>
      <c r="CG207" s="21">
        <f>VLOOKUP(CG$6,'MonteCarlo Policy Paths'!$N$2:$S$31,$B207+1,FALSE)</f>
        <v>49.780918848900107</v>
      </c>
      <c r="CH207" s="21">
        <f>VLOOKUP(CH$6,'MonteCarlo Policy Paths'!$N$2:$S$31,$B207+1,FALSE)</f>
        <v>52.269964791345117</v>
      </c>
      <c r="CI207" s="21">
        <f>VLOOKUP(CI$6,'MonteCarlo Policy Paths'!$N$2:$S$31,$B207+1,FALSE)</f>
        <v>54.883463030912374</v>
      </c>
      <c r="CJ207" s="21">
        <f>VLOOKUP(CJ$6,'MonteCarlo Policy Paths'!$N$2:$S$31,$B207+1,FALSE)</f>
        <v>57.627636182457998</v>
      </c>
      <c r="CK207" s="21">
        <f>VLOOKUP(CK$6,'MonteCarlo Policy Paths'!$N$2:$S$31,$B207+1,FALSE)</f>
        <v>60.509017991580897</v>
      </c>
      <c r="CL207" s="21">
        <f>VLOOKUP(CL$6,'MonteCarlo Policy Paths'!$N$2:$S$31,$B207+1,FALSE)</f>
        <v>63.534468891159946</v>
      </c>
      <c r="CM207" s="21">
        <f>VLOOKUP(CM$6,'MonteCarlo Policy Paths'!$N$2:$S$31,$B207+1,FALSE)</f>
        <v>66.711192335717939</v>
      </c>
      <c r="CN207" s="21">
        <f>VLOOKUP(CN$6,'MonteCarlo Policy Paths'!$N$2:$S$31,$B207+1,FALSE)</f>
        <v>70.04675195250384</v>
      </c>
      <c r="CO207" s="164">
        <f>VLOOKUP(CO$6,'MonteCarlo Policy Paths'!$N$2:$S$31,$B207+1,FALSE)</f>
        <v>73.54908955012904</v>
      </c>
      <c r="CQ207" s="163">
        <f>BM207*VLOOKUP(AI$6,'Greenhouse Gas Costs Avoided'!$A$2:$I$32,9,FALSE)</f>
        <v>1.2002386619007086</v>
      </c>
      <c r="CR207" s="21">
        <f>BN207*VLOOKUP(AJ$6,'Greenhouse Gas Costs Avoided'!$A$2:$I$32,9,FALSE)</f>
        <v>1.2619996941806579</v>
      </c>
      <c r="CS207" s="21">
        <f>BO207*VLOOKUP(AK$6,'Greenhouse Gas Costs Avoided'!$A$2:$I$32,9,FALSE)</f>
        <v>1.3268529118013257</v>
      </c>
      <c r="CT207" s="21">
        <f>BP207*VLOOKUP(AL$6,'Greenhouse Gas Costs Avoided'!$A$2:$I$32,9,FALSE)</f>
        <v>1.3948409979053111</v>
      </c>
      <c r="CU207" s="21">
        <f>BQ207*VLOOKUP(AM$6,'Greenhouse Gas Costs Avoided'!$A$2:$I$32,9,FALSE)</f>
        <v>1.464999051498006</v>
      </c>
      <c r="CV207" s="21">
        <f>BR207*VLOOKUP(AN$6,'Greenhouse Gas Costs Avoided'!$A$2:$I$32,9,FALSE)</f>
        <v>1.5345038547523033</v>
      </c>
      <c r="CW207" s="21">
        <f>BS207*VLOOKUP(AO$6,'Greenhouse Gas Costs Avoided'!$A$2:$I$32,9,FALSE)</f>
        <v>1.6055870809081549</v>
      </c>
      <c r="CX207" s="21">
        <f>BT207*VLOOKUP(AP$6,'Greenhouse Gas Costs Avoided'!$A$2:$I$32,9,FALSE)</f>
        <v>1.6795342908215394</v>
      </c>
      <c r="CY207" s="21">
        <f>BU207*VLOOKUP(AQ$6,'Greenhouse Gas Costs Avoided'!$A$2:$I$32,9,FALSE)</f>
        <v>1.7565471936259263</v>
      </c>
      <c r="CZ207" s="21">
        <f>BV207*VLOOKUP(AR$6,'Greenhouse Gas Costs Avoided'!$A$2:$I$32,9,FALSE)</f>
        <v>1.8438646648785721</v>
      </c>
      <c r="DA207" s="21">
        <f>BW207*VLOOKUP(AS$6,'Greenhouse Gas Costs Avoided'!$A$2:$I$32,9,FALSE)</f>
        <v>1.9360578981225007</v>
      </c>
      <c r="DB207" s="21">
        <f>BX207*VLOOKUP(AT$6,'Greenhouse Gas Costs Avoided'!$A$2:$I$32,9,FALSE)</f>
        <v>2.0328607930286258</v>
      </c>
      <c r="DC207" s="21">
        <f>BY207*VLOOKUP(AU$6,'Greenhouse Gas Costs Avoided'!$A$2:$I$32,9,FALSE)</f>
        <v>2.1345038326800574</v>
      </c>
      <c r="DD207" s="21">
        <f>BZ207*VLOOKUP(AV$6,'Greenhouse Gas Costs Avoided'!$A$2:$I$32,9,FALSE)</f>
        <v>2.2412290243140602</v>
      </c>
      <c r="DE207" s="21">
        <f>CA207*VLOOKUP(AW$6,'Greenhouse Gas Costs Avoided'!$A$2:$I$32,9,FALSE)</f>
        <v>2.3532904755297634</v>
      </c>
      <c r="DF207" s="21">
        <f>CB207*VLOOKUP(AX$6,'Greenhouse Gas Costs Avoided'!$A$2:$I$32,9,FALSE)</f>
        <v>2.4709549993062518</v>
      </c>
      <c r="DG207" s="21">
        <f>CC207*VLOOKUP(AY$6,'Greenhouse Gas Costs Avoided'!$A$2:$I$32,9,FALSE)</f>
        <v>2.5945027492715647</v>
      </c>
      <c r="DH207" s="21">
        <f>CD207*VLOOKUP(AZ$6,'Greenhouse Gas Costs Avoided'!$A$2:$I$32,9,FALSE)</f>
        <v>2.724227886735143</v>
      </c>
      <c r="DI207" s="21">
        <f>CE207*VLOOKUP(BA$6,'Greenhouse Gas Costs Avoided'!$A$2:$I$32,9,FALSE)</f>
        <v>2.8604392810719004</v>
      </c>
      <c r="DJ207" s="21">
        <f>CF207*VLOOKUP(BB$6,'Greenhouse Gas Costs Avoided'!$A$2:$I$32,9,FALSE)</f>
        <v>3.0034612451254952</v>
      </c>
      <c r="DK207" s="21">
        <f>CG207*VLOOKUP(BC$6,'Greenhouse Gas Costs Avoided'!$A$2:$I$32,9,FALSE)</f>
        <v>3.1536343073817701</v>
      </c>
      <c r="DL207" s="21">
        <f>CH207*VLOOKUP(BD$6,'Greenhouse Gas Costs Avoided'!$A$2:$I$32,9,FALSE)</f>
        <v>3.3113160227508591</v>
      </c>
      <c r="DM207" s="21">
        <f>CI207*VLOOKUP(BE$6,'Greenhouse Gas Costs Avoided'!$A$2:$I$32,9,FALSE)</f>
        <v>3.4768818238884021</v>
      </c>
      <c r="DN207" s="21">
        <f>CJ207*VLOOKUP(BF$6,'Greenhouse Gas Costs Avoided'!$A$2:$I$32,9,FALSE)</f>
        <v>3.6507259150828224</v>
      </c>
      <c r="DO207" s="21">
        <f>CK207*VLOOKUP(BG$6,'Greenhouse Gas Costs Avoided'!$A$2:$I$32,9,FALSE)</f>
        <v>3.8332622108369634</v>
      </c>
      <c r="DP207" s="21">
        <f>CL207*VLOOKUP(BH$6,'Greenhouse Gas Costs Avoided'!$A$2:$I$32,9,FALSE)</f>
        <v>4.0249253213788121</v>
      </c>
      <c r="DQ207" s="21">
        <f>CM207*VLOOKUP(BI$6,'Greenhouse Gas Costs Avoided'!$A$2:$I$32,9,FALSE)</f>
        <v>4.2261715874477526</v>
      </c>
      <c r="DR207" s="21">
        <f>CN207*VLOOKUP(BJ$6,'Greenhouse Gas Costs Avoided'!$A$2:$I$32,9,FALSE)</f>
        <v>4.4374801668201398</v>
      </c>
      <c r="DS207" s="164">
        <f>CO207*VLOOKUP(BK$6,'Greenhouse Gas Costs Avoided'!$A$2:$I$32,9,FALSE)</f>
        <v>4.6593541751611474</v>
      </c>
    </row>
    <row r="208" spans="1:123" x14ac:dyDescent="0.35">
      <c r="A208" s="174">
        <v>202</v>
      </c>
      <c r="B208" s="12">
        <v>5</v>
      </c>
      <c r="C208" s="175">
        <v>2023</v>
      </c>
      <c r="E208" s="20">
        <v>0</v>
      </c>
      <c r="F208" s="21">
        <v>82.346532180449415</v>
      </c>
      <c r="G208" s="21">
        <v>84.002844861871253</v>
      </c>
      <c r="H208" s="21">
        <v>85.659157543293105</v>
      </c>
      <c r="I208" s="21">
        <v>86.918851036576825</v>
      </c>
      <c r="J208" s="21">
        <v>88.178544529860531</v>
      </c>
      <c r="K208" s="21">
        <v>89.438238023144251</v>
      </c>
      <c r="L208" s="21">
        <v>90.697931516427971</v>
      </c>
      <c r="M208" s="21">
        <v>91.95762500971172</v>
      </c>
      <c r="N208" s="21">
        <v>93.21731850299544</v>
      </c>
      <c r="O208" s="21">
        <v>94.47701199627916</v>
      </c>
      <c r="P208" s="21">
        <v>95.73670548956288</v>
      </c>
      <c r="Q208" s="21">
        <v>96.996398982846586</v>
      </c>
      <c r="R208" s="21">
        <v>99.874634841342697</v>
      </c>
      <c r="S208" s="21">
        <v>101.93553668931256</v>
      </c>
      <c r="T208" s="21">
        <v>104.04258519817796</v>
      </c>
      <c r="U208" s="21">
        <v>106.18472717196582</v>
      </c>
      <c r="V208" s="21">
        <v>108.36780972271322</v>
      </c>
      <c r="W208" s="21">
        <v>110.57648338650839</v>
      </c>
      <c r="X208" s="21">
        <v>112.7694544213079</v>
      </c>
      <c r="Y208" s="21">
        <v>114.98228749612761</v>
      </c>
      <c r="Z208" s="21">
        <v>117.22345778349788</v>
      </c>
      <c r="AA208" s="21">
        <v>119.50474742044912</v>
      </c>
      <c r="AB208" s="21">
        <v>121.83201137782079</v>
      </c>
      <c r="AC208" s="21">
        <v>124.30483685770574</v>
      </c>
      <c r="AD208" s="21">
        <v>126.81952160325447</v>
      </c>
      <c r="AE208" s="21">
        <v>129.37127756316897</v>
      </c>
      <c r="AF208" s="21">
        <v>131.96243899653103</v>
      </c>
      <c r="AG208" s="22">
        <v>135.47056479945655</v>
      </c>
      <c r="AI208" s="20">
        <v>0</v>
      </c>
      <c r="AJ208" s="21">
        <v>5.2166744805659615</v>
      </c>
      <c r="AK208" s="21">
        <v>5.3216023247413169</v>
      </c>
      <c r="AL208" s="21">
        <v>5.4265301689166732</v>
      </c>
      <c r="AM208" s="21">
        <v>5.5063320831654474</v>
      </c>
      <c r="AN208" s="21">
        <v>5.5861339974142208</v>
      </c>
      <c r="AO208" s="21">
        <v>5.665935911662995</v>
      </c>
      <c r="AP208" s="21">
        <v>5.7457378259117702</v>
      </c>
      <c r="AQ208" s="21">
        <v>5.8255397401605462</v>
      </c>
      <c r="AR208" s="21">
        <v>5.9053416544093205</v>
      </c>
      <c r="AS208" s="21">
        <v>5.9851435686580947</v>
      </c>
      <c r="AT208" s="21">
        <v>6.0649454829068699</v>
      </c>
      <c r="AU208" s="21">
        <v>6.1447473971556432</v>
      </c>
      <c r="AV208" s="21">
        <v>6.327084396109818</v>
      </c>
      <c r="AW208" s="21">
        <v>6.4576430704410743</v>
      </c>
      <c r="AX208" s="21">
        <v>6.5911251478821242</v>
      </c>
      <c r="AY208" s="21">
        <v>6.7268304055597685</v>
      </c>
      <c r="AZ208" s="21">
        <v>6.8651292595600424</v>
      </c>
      <c r="BA208" s="21">
        <v>7.0050493173053994</v>
      </c>
      <c r="BB208" s="21">
        <v>7.1439746093722221</v>
      </c>
      <c r="BC208" s="21">
        <v>7.2841581669004034</v>
      </c>
      <c r="BD208" s="21">
        <v>7.426136894299721</v>
      </c>
      <c r="BE208" s="21">
        <v>7.5706571930511553</v>
      </c>
      <c r="BF208" s="21">
        <v>7.7180899770979394</v>
      </c>
      <c r="BG208" s="21">
        <v>7.8747441218959366</v>
      </c>
      <c r="BH208" s="21">
        <v>8.0340500621877027</v>
      </c>
      <c r="BI208" s="21">
        <v>8.1957044736636782</v>
      </c>
      <c r="BJ208" s="21">
        <v>8.3598552322508848</v>
      </c>
      <c r="BK208" s="22">
        <v>8.5820959249206545</v>
      </c>
      <c r="BM208" s="163">
        <f>VLOOKUP(BM$6,'MonteCarlo Policy Paths'!$N$2:$S$31,$B208+1,FALSE)</f>
        <v>24.184299884200797</v>
      </c>
      <c r="BN208" s="21">
        <f>VLOOKUP(BN$6,'MonteCarlo Policy Paths'!$N$2:$S$31,$B208+1,FALSE)</f>
        <v>26.797135120393484</v>
      </c>
      <c r="BO208" s="21">
        <f>VLOOKUP(BO$6,'MonteCarlo Policy Paths'!$N$2:$S$31,$B208+1,FALSE)</f>
        <v>29.690826715826198</v>
      </c>
      <c r="BP208" s="21">
        <f>VLOOKUP(BP$6,'MonteCarlo Policy Paths'!$N$2:$S$31,$B208+1,FALSE)</f>
        <v>32.893001978364566</v>
      </c>
      <c r="BQ208" s="21">
        <f>VLOOKUP(BQ$6,'MonteCarlo Policy Paths'!$N$2:$S$31,$B208+1,FALSE)</f>
        <v>36.420098382625895</v>
      </c>
      <c r="BR208" s="21">
        <f>VLOOKUP(BR$6,'MonteCarlo Policy Paths'!$N$2:$S$31,$B208+1,FALSE)</f>
        <v>40.279471956541457</v>
      </c>
      <c r="BS208" s="21">
        <f>VLOOKUP(BS$6,'MonteCarlo Policy Paths'!$N$2:$S$31,$B208+1,FALSE)</f>
        <v>44.515635375675203</v>
      </c>
      <c r="BT208" s="21">
        <f>VLOOKUP(BT$6,'MonteCarlo Policy Paths'!$N$2:$S$31,$B208+1,FALSE)</f>
        <v>49.196171227791872</v>
      </c>
      <c r="BU208" s="21">
        <f>VLOOKUP(BU$6,'MonteCarlo Policy Paths'!$N$2:$S$31,$B208+1,FALSE)</f>
        <v>54.364766335209197</v>
      </c>
      <c r="BV208" s="21">
        <f>VLOOKUP(BV$6,'MonteCarlo Policy Paths'!$N$2:$S$31,$B208+1,FALSE)</f>
        <v>60.140596575631633</v>
      </c>
      <c r="BW208" s="21">
        <f>VLOOKUP(BW$6,'MonteCarlo Policy Paths'!$N$2:$S$31,$B208+1,FALSE)</f>
        <v>66.545116533046993</v>
      </c>
      <c r="BX208" s="21">
        <f>VLOOKUP(BX$6,'MonteCarlo Policy Paths'!$N$2:$S$31,$B208+1,FALSE)</f>
        <v>73.642612105771832</v>
      </c>
      <c r="BY208" s="21">
        <f>VLOOKUP(BY$6,'MonteCarlo Policy Paths'!$N$2:$S$31,$B208+1,FALSE)</f>
        <v>81.515240678665066</v>
      </c>
      <c r="BZ208" s="21">
        <f>VLOOKUP(BZ$6,'MonteCarlo Policy Paths'!$N$2:$S$31,$B208+1,FALSE)</f>
        <v>90.237354922369406</v>
      </c>
      <c r="CA208" s="21">
        <f>VLOOKUP(CA$6,'MonteCarlo Policy Paths'!$N$2:$S$31,$B208+1,FALSE)</f>
        <v>92.736092415362535</v>
      </c>
      <c r="CB208" s="21">
        <f>VLOOKUP(CB$6,'MonteCarlo Policy Paths'!$N$2:$S$31,$B208+1,FALSE)</f>
        <v>95.321073906264047</v>
      </c>
      <c r="CC208" s="21">
        <f>VLOOKUP(CC$6,'MonteCarlo Policy Paths'!$N$2:$S$31,$B208+1,FALSE)</f>
        <v>97.972807459231774</v>
      </c>
      <c r="CD208" s="21">
        <f>VLOOKUP(CD$6,'MonteCarlo Policy Paths'!$N$2:$S$31,$B208+1,FALSE)</f>
        <v>100.70188743091984</v>
      </c>
      <c r="CE208" s="21">
        <f>VLOOKUP(CE$6,'MonteCarlo Policy Paths'!$N$2:$S$31,$B208+1,FALSE)</f>
        <v>103.48109827693068</v>
      </c>
      <c r="CF208" s="21">
        <f>VLOOKUP(CF$6,'MonteCarlo Policy Paths'!$N$2:$S$31,$B208+1,FALSE)</f>
        <v>106.37744326160868</v>
      </c>
      <c r="CG208" s="21">
        <f>VLOOKUP(CG$6,'MonteCarlo Policy Paths'!$N$2:$S$31,$B208+1,FALSE)</f>
        <v>109.31402956265458</v>
      </c>
      <c r="CH208" s="21">
        <f>VLOOKUP(CH$6,'MonteCarlo Policy Paths'!$N$2:$S$31,$B208+1,FALSE)</f>
        <v>112.30612514839871</v>
      </c>
      <c r="CI208" s="21">
        <f>VLOOKUP(CI$6,'MonteCarlo Policy Paths'!$N$2:$S$31,$B208+1,FALSE)</f>
        <v>115.37497116076017</v>
      </c>
      <c r="CJ208" s="21">
        <f>VLOOKUP(CJ$6,'MonteCarlo Policy Paths'!$N$2:$S$31,$B208+1,FALSE)</f>
        <v>118.53125256657755</v>
      </c>
      <c r="CK208" s="21">
        <f>VLOOKUP(CK$6,'MonteCarlo Policy Paths'!$N$2:$S$31,$B208+1,FALSE)</f>
        <v>121.76875646902944</v>
      </c>
      <c r="CL208" s="21">
        <f>VLOOKUP(CL$6,'MonteCarlo Policy Paths'!$N$2:$S$31,$B208+1,FALSE)</f>
        <v>125.08672773594304</v>
      </c>
      <c r="CM208" s="21">
        <f>VLOOKUP(CM$6,'MonteCarlo Policy Paths'!$N$2:$S$31,$B208+1,FALSE)</f>
        <v>128.47676069968128</v>
      </c>
      <c r="CN208" s="21">
        <f>VLOOKUP(CN$6,'MonteCarlo Policy Paths'!$N$2:$S$31,$B208+1,FALSE)</f>
        <v>131.94323193005201</v>
      </c>
      <c r="CO208" s="164">
        <f>VLOOKUP(CO$6,'MonteCarlo Policy Paths'!$N$2:$S$31,$B208+1,FALSE)</f>
        <v>135.47056479945655</v>
      </c>
      <c r="CQ208" s="163">
        <f>BM208*VLOOKUP(AI$6,'Greenhouse Gas Costs Avoided'!$A$2:$I$32,9,FALSE)</f>
        <v>1.5320817610121258</v>
      </c>
      <c r="CR208" s="21">
        <f>BN208*VLOOKUP(AJ$6,'Greenhouse Gas Costs Avoided'!$A$2:$I$32,9,FALSE)</f>
        <v>1.6976055607114411</v>
      </c>
      <c r="CS208" s="21">
        <f>BO208*VLOOKUP(AK$6,'Greenhouse Gas Costs Avoided'!$A$2:$I$32,9,FALSE)</f>
        <v>1.8809216846672472</v>
      </c>
      <c r="CT208" s="21">
        <f>BP208*VLOOKUP(AL$6,'Greenhouse Gas Costs Avoided'!$A$2:$I$32,9,FALSE)</f>
        <v>2.0837803301021003</v>
      </c>
      <c r="CU208" s="21">
        <f>BQ208*VLOOKUP(AM$6,'Greenhouse Gas Costs Avoided'!$A$2:$I$32,9,FALSE)</f>
        <v>2.3072228153580183</v>
      </c>
      <c r="CV208" s="21">
        <f>BR208*VLOOKUP(AN$6,'Greenhouse Gas Costs Avoided'!$A$2:$I$32,9,FALSE)</f>
        <v>2.5517151467399573</v>
      </c>
      <c r="CW208" s="21">
        <f>BS208*VLOOKUP(AO$6,'Greenhouse Gas Costs Avoided'!$A$2:$I$32,9,FALSE)</f>
        <v>2.8200772139570236</v>
      </c>
      <c r="CX208" s="21">
        <f>BT208*VLOOKUP(AP$6,'Greenhouse Gas Costs Avoided'!$A$2:$I$32,9,FALSE)</f>
        <v>3.1165903917263735</v>
      </c>
      <c r="CY208" s="21">
        <f>BU208*VLOOKUP(AQ$6,'Greenhouse Gas Costs Avoided'!$A$2:$I$32,9,FALSE)</f>
        <v>3.444022251736667</v>
      </c>
      <c r="CZ208" s="21">
        <f>BV208*VLOOKUP(AR$6,'Greenhouse Gas Costs Avoided'!$A$2:$I$32,9,FALSE)</f>
        <v>3.8099226171979153</v>
      </c>
      <c r="DA208" s="21">
        <f>BW208*VLOOKUP(AS$6,'Greenhouse Gas Costs Avoided'!$A$2:$I$32,9,FALSE)</f>
        <v>4.2156506416508543</v>
      </c>
      <c r="DB208" s="21">
        <f>BX208*VLOOKUP(AT$6,'Greenhouse Gas Costs Avoided'!$A$2:$I$32,9,FALSE)</f>
        <v>4.6652788536686769</v>
      </c>
      <c r="DC208" s="21">
        <f>BY208*VLOOKUP(AU$6,'Greenhouse Gas Costs Avoided'!$A$2:$I$32,9,FALSE)</f>
        <v>5.1640119451993618</v>
      </c>
      <c r="DD208" s="21">
        <f>BZ208*VLOOKUP(AV$6,'Greenhouse Gas Costs Avoided'!$A$2:$I$32,9,FALSE)</f>
        <v>5.7165601774917221</v>
      </c>
      <c r="DE208" s="21">
        <f>CA208*VLOOKUP(AW$6,'Greenhouse Gas Costs Avoided'!$A$2:$I$32,9,FALSE)</f>
        <v>5.8748558551380645</v>
      </c>
      <c r="DF208" s="21">
        <f>CB208*VLOOKUP(AX$6,'Greenhouse Gas Costs Avoided'!$A$2:$I$32,9,FALSE)</f>
        <v>6.0386151127443357</v>
      </c>
      <c r="DG208" s="21">
        <f>CC208*VLOOKUP(AY$6,'Greenhouse Gas Costs Avoided'!$A$2:$I$32,9,FALSE)</f>
        <v>6.2066031310462346</v>
      </c>
      <c r="DH208" s="21">
        <f>CD208*VLOOKUP(AZ$6,'Greenhouse Gas Costs Avoided'!$A$2:$I$32,9,FALSE)</f>
        <v>6.3794910653253769</v>
      </c>
      <c r="DI208" s="21">
        <f>CE208*VLOOKUP(BA$6,'Greenhouse Gas Costs Avoided'!$A$2:$I$32,9,FALSE)</f>
        <v>6.5555548036832505</v>
      </c>
      <c r="DJ208" s="21">
        <f>CF208*VLOOKUP(BB$6,'Greenhouse Gas Costs Avoided'!$A$2:$I$32,9,FALSE)</f>
        <v>6.7390390205459019</v>
      </c>
      <c r="DK208" s="21">
        <f>CG208*VLOOKUP(BC$6,'Greenhouse Gas Costs Avoided'!$A$2:$I$32,9,FALSE)</f>
        <v>6.9250725353887148</v>
      </c>
      <c r="DL208" s="21">
        <f>CH208*VLOOKUP(BD$6,'Greenhouse Gas Costs Avoided'!$A$2:$I$32,9,FALSE)</f>
        <v>7.114622578022705</v>
      </c>
      <c r="DM208" s="21">
        <f>CI208*VLOOKUP(BE$6,'Greenhouse Gas Costs Avoided'!$A$2:$I$32,9,FALSE)</f>
        <v>7.309034780377397</v>
      </c>
      <c r="DN208" s="21">
        <f>CJ208*VLOOKUP(BF$6,'Greenhouse Gas Costs Avoided'!$A$2:$I$32,9,FALSE)</f>
        <v>7.5089860379134308</v>
      </c>
      <c r="DO208" s="21">
        <f>CK208*VLOOKUP(BG$6,'Greenhouse Gas Costs Avoided'!$A$2:$I$32,9,FALSE)</f>
        <v>7.714082761982441</v>
      </c>
      <c r="DP208" s="21">
        <f>CL208*VLOOKUP(BH$6,'Greenhouse Gas Costs Avoided'!$A$2:$I$32,9,FALSE)</f>
        <v>7.9242771147625906</v>
      </c>
      <c r="DQ208" s="21">
        <f>CM208*VLOOKUP(BI$6,'Greenhouse Gas Costs Avoided'!$A$2:$I$32,9,FALSE)</f>
        <v>8.1390365949973802</v>
      </c>
      <c r="DR208" s="21">
        <f>CN208*VLOOKUP(BJ$6,'Greenhouse Gas Costs Avoided'!$A$2:$I$32,9,FALSE)</f>
        <v>8.358638459535694</v>
      </c>
      <c r="DS208" s="164">
        <f>CO208*VLOOKUP(BK$6,'Greenhouse Gas Costs Avoided'!$A$2:$I$32,9,FALSE)</f>
        <v>8.5820959249206545</v>
      </c>
    </row>
    <row r="209" spans="1:123" x14ac:dyDescent="0.35">
      <c r="A209" s="174">
        <v>203</v>
      </c>
      <c r="B209" s="12">
        <v>2</v>
      </c>
      <c r="C209" s="175">
        <v>2023</v>
      </c>
      <c r="E209" s="20">
        <v>0</v>
      </c>
      <c r="F209" s="21">
        <v>82.346532180449415</v>
      </c>
      <c r="G209" s="21">
        <v>84.002844861871253</v>
      </c>
      <c r="H209" s="21">
        <v>85.659157543293105</v>
      </c>
      <c r="I209" s="21">
        <v>86.918851036576825</v>
      </c>
      <c r="J209" s="21">
        <v>88.178544529860531</v>
      </c>
      <c r="K209" s="21">
        <v>89.438238023144251</v>
      </c>
      <c r="L209" s="21">
        <v>90.697931516427971</v>
      </c>
      <c r="M209" s="21">
        <v>91.95762500971172</v>
      </c>
      <c r="N209" s="21">
        <v>93.21731850299544</v>
      </c>
      <c r="O209" s="21">
        <v>94.47701199627916</v>
      </c>
      <c r="P209" s="21">
        <v>95.73670548956288</v>
      </c>
      <c r="Q209" s="21">
        <v>96.996398982846586</v>
      </c>
      <c r="R209" s="21">
        <v>98.25609247613032</v>
      </c>
      <c r="S209" s="21">
        <v>99.65157958594628</v>
      </c>
      <c r="T209" s="21">
        <v>101.04706669576224</v>
      </c>
      <c r="U209" s="21">
        <v>102.4425538055782</v>
      </c>
      <c r="V209" s="21">
        <v>103.83804091539416</v>
      </c>
      <c r="W209" s="21">
        <v>105.23352802521011</v>
      </c>
      <c r="X209" s="21">
        <v>106.47156953138905</v>
      </c>
      <c r="Y209" s="21">
        <v>107.709611037568</v>
      </c>
      <c r="Z209" s="21">
        <v>108.94765254374694</v>
      </c>
      <c r="AA209" s="21">
        <v>110.18569404992589</v>
      </c>
      <c r="AB209" s="21">
        <v>111.42373555610482</v>
      </c>
      <c r="AC209" s="21">
        <v>112.86811731331359</v>
      </c>
      <c r="AD209" s="21">
        <v>114.31249907052236</v>
      </c>
      <c r="AE209" s="21">
        <v>115.75688082773114</v>
      </c>
      <c r="AF209" s="21">
        <v>117.20126258493991</v>
      </c>
      <c r="AG209" s="22">
        <v>120.41827982173916</v>
      </c>
      <c r="AI209" s="20">
        <v>0</v>
      </c>
      <c r="AJ209" s="21">
        <v>5.2166744805659615</v>
      </c>
      <c r="AK209" s="21">
        <v>5.3216023247413169</v>
      </c>
      <c r="AL209" s="21">
        <v>5.4265301689166732</v>
      </c>
      <c r="AM209" s="21">
        <v>5.5063320831654474</v>
      </c>
      <c r="AN209" s="21">
        <v>5.5861339974142208</v>
      </c>
      <c r="AO209" s="21">
        <v>5.665935911662995</v>
      </c>
      <c r="AP209" s="21">
        <v>5.7457378259117702</v>
      </c>
      <c r="AQ209" s="21">
        <v>5.8255397401605462</v>
      </c>
      <c r="AR209" s="21">
        <v>5.9053416544093205</v>
      </c>
      <c r="AS209" s="21">
        <v>5.9851435686580947</v>
      </c>
      <c r="AT209" s="21">
        <v>6.0649454829068699</v>
      </c>
      <c r="AU209" s="21">
        <v>6.1447473971556432</v>
      </c>
      <c r="AV209" s="21">
        <v>6.2245493114044184</v>
      </c>
      <c r="AW209" s="21">
        <v>6.312953786990386</v>
      </c>
      <c r="AX209" s="21">
        <v>6.4013582625763545</v>
      </c>
      <c r="AY209" s="21">
        <v>6.4897627381623222</v>
      </c>
      <c r="AZ209" s="21">
        <v>6.5781672137482907</v>
      </c>
      <c r="BA209" s="21">
        <v>6.6665716893342575</v>
      </c>
      <c r="BB209" s="21">
        <v>6.7450019445028957</v>
      </c>
      <c r="BC209" s="21">
        <v>6.8234321996715348</v>
      </c>
      <c r="BD209" s="21">
        <v>6.901862454840173</v>
      </c>
      <c r="BE209" s="21">
        <v>6.9802927100088112</v>
      </c>
      <c r="BF209" s="21">
        <v>7.0587229651774486</v>
      </c>
      <c r="BG209" s="21">
        <v>7.1502249295408609</v>
      </c>
      <c r="BH209" s="21">
        <v>7.2417268939042723</v>
      </c>
      <c r="BI209" s="21">
        <v>7.3332288582676846</v>
      </c>
      <c r="BJ209" s="21">
        <v>7.424730822631096</v>
      </c>
      <c r="BK209" s="22">
        <v>7.6285297110405814</v>
      </c>
      <c r="BM209" s="163">
        <f>VLOOKUP(BM$6,'MonteCarlo Policy Paths'!$N$2:$S$31,$B209+1,FALSE)</f>
        <v>23.967702867134744</v>
      </c>
      <c r="BN209" s="21">
        <f>VLOOKUP(BN$6,'MonteCarlo Policy Paths'!$N$2:$S$31,$B209+1,FALSE)</f>
        <v>26.317177955222718</v>
      </c>
      <c r="BO209" s="21">
        <f>VLOOKUP(BO$6,'MonteCarlo Policy Paths'!$N$2:$S$31,$B209+1,FALSE)</f>
        <v>28.893255238045125</v>
      </c>
      <c r="BP209" s="21">
        <f>VLOOKUP(BP$6,'MonteCarlo Policy Paths'!$N$2:$S$31,$B209+1,FALSE)</f>
        <v>31.715102246604285</v>
      </c>
      <c r="BQ209" s="21">
        <f>VLOOKUP(BQ$6,'MonteCarlo Policy Paths'!$N$2:$S$31,$B209+1,FALSE)</f>
        <v>34.790233856835599</v>
      </c>
      <c r="BR209" s="21">
        <f>VLOOKUP(BR$6,'MonteCarlo Policy Paths'!$N$2:$S$31,$B209+1,FALSE)</f>
        <v>38.117013285454661</v>
      </c>
      <c r="BS209" s="21">
        <f>VLOOKUP(BS$6,'MonteCarlo Policy Paths'!$N$2:$S$31,$B209+1,FALSE)</f>
        <v>41.72840612279375</v>
      </c>
      <c r="BT209" s="21">
        <f>VLOOKUP(BT$6,'MonteCarlo Policy Paths'!$N$2:$S$31,$B209+1,FALSE)</f>
        <v>45.677249983631562</v>
      </c>
      <c r="BU209" s="21">
        <f>VLOOKUP(BU$6,'MonteCarlo Policy Paths'!$N$2:$S$31,$B209+1,FALSE)</f>
        <v>49.99204890598088</v>
      </c>
      <c r="BV209" s="21">
        <f>VLOOKUP(BV$6,'MonteCarlo Policy Paths'!$N$2:$S$31,$B209+1,FALSE)</f>
        <v>54.768556811140854</v>
      </c>
      <c r="BW209" s="21">
        <f>VLOOKUP(BW$6,'MonteCarlo Policy Paths'!$N$2:$S$31,$B209+1,FALSE)</f>
        <v>60.010238214835042</v>
      </c>
      <c r="BX209" s="21">
        <f>VLOOKUP(BX$6,'MonteCarlo Policy Paths'!$N$2:$S$31,$B209+1,FALSE)</f>
        <v>65.75812779974207</v>
      </c>
      <c r="BY209" s="21">
        <f>VLOOKUP(BY$6,'MonteCarlo Policy Paths'!$N$2:$S$31,$B209+1,FALSE)</f>
        <v>72.066881159093455</v>
      </c>
      <c r="BZ209" s="21">
        <f>VLOOKUP(BZ$6,'MonteCarlo Policy Paths'!$N$2:$S$31,$B209+1,FALSE)</f>
        <v>78.981532638183737</v>
      </c>
      <c r="CA209" s="21">
        <f>VLOOKUP(CA$6,'MonteCarlo Policy Paths'!$N$2:$S$31,$B209+1,FALSE)</f>
        <v>81.252691038046251</v>
      </c>
      <c r="CB209" s="21">
        <f>VLOOKUP(CB$6,'MonteCarlo Policy Paths'!$N$2:$S$31,$B209+1,FALSE)</f>
        <v>83.604044111934414</v>
      </c>
      <c r="CC209" s="21">
        <f>VLOOKUP(CC$6,'MonteCarlo Policy Paths'!$N$2:$S$31,$B209+1,FALSE)</f>
        <v>86.018714380110126</v>
      </c>
      <c r="CD209" s="21">
        <f>VLOOKUP(CD$6,'MonteCarlo Policy Paths'!$N$2:$S$31,$B209+1,FALSE)</f>
        <v>88.506196331807388</v>
      </c>
      <c r="CE209" s="21">
        <f>VLOOKUP(CE$6,'MonteCarlo Policy Paths'!$N$2:$S$31,$B209+1,FALSE)</f>
        <v>91.042757806054695</v>
      </c>
      <c r="CF209" s="21">
        <f>VLOOKUP(CF$6,'MonteCarlo Policy Paths'!$N$2:$S$31,$B209+1,FALSE)</f>
        <v>93.687547211990633</v>
      </c>
      <c r="CG209" s="21">
        <f>VLOOKUP(CG$6,'MonteCarlo Policy Paths'!$N$2:$S$31,$B209+1,FALSE)</f>
        <v>96.373095170621937</v>
      </c>
      <c r="CH209" s="21">
        <f>VLOOKUP(CH$6,'MonteCarlo Policy Paths'!$N$2:$S$31,$B209+1,FALSE)</f>
        <v>99.112987273548597</v>
      </c>
      <c r="CI209" s="21">
        <f>VLOOKUP(CI$6,'MonteCarlo Policy Paths'!$N$2:$S$31,$B209+1,FALSE)</f>
        <v>101.92614153054797</v>
      </c>
      <c r="CJ209" s="21">
        <f>VLOOKUP(CJ$6,'MonteCarlo Policy Paths'!$N$2:$S$31,$B209+1,FALSE)</f>
        <v>104.82221793361833</v>
      </c>
      <c r="CK209" s="21">
        <f>VLOOKUP(CK$6,'MonteCarlo Policy Paths'!$N$2:$S$31,$B209+1,FALSE)</f>
        <v>107.79595653596101</v>
      </c>
      <c r="CL209" s="21">
        <f>VLOOKUP(CL$6,'MonteCarlo Policy Paths'!$N$2:$S$31,$B209+1,FALSE)</f>
        <v>110.84691133589952</v>
      </c>
      <c r="CM209" s="21">
        <f>VLOOKUP(CM$6,'MonteCarlo Policy Paths'!$N$2:$S$31,$B209+1,FALSE)</f>
        <v>113.96784710075578</v>
      </c>
      <c r="CN209" s="21">
        <f>VLOOKUP(CN$6,'MonteCarlo Policy Paths'!$N$2:$S$31,$B209+1,FALSE)</f>
        <v>117.16284845198182</v>
      </c>
      <c r="CO209" s="164">
        <f>VLOOKUP(CO$6,'MonteCarlo Policy Paths'!$N$2:$S$31,$B209+1,FALSE)</f>
        <v>120.41827982173916</v>
      </c>
      <c r="CQ209" s="163">
        <f>BM209*VLOOKUP(AI$6,'Greenhouse Gas Costs Avoided'!$A$2:$I$32,9,FALSE)</f>
        <v>1.5183602829902079</v>
      </c>
      <c r="CR209" s="21">
        <f>BN209*VLOOKUP(AJ$6,'Greenhouse Gas Costs Avoided'!$A$2:$I$32,9,FALSE)</f>
        <v>1.6672001480120395</v>
      </c>
      <c r="CS209" s="21">
        <f>BO209*VLOOKUP(AK$6,'Greenhouse Gas Costs Avoided'!$A$2:$I$32,9,FALSE)</f>
        <v>1.8303953216936328</v>
      </c>
      <c r="CT209" s="21">
        <f>BP209*VLOOKUP(AL$6,'Greenhouse Gas Costs Avoided'!$A$2:$I$32,9,FALSE)</f>
        <v>2.0091600721673259</v>
      </c>
      <c r="CU209" s="21">
        <f>BQ209*VLOOKUP(AM$6,'Greenhouse Gas Costs Avoided'!$A$2:$I$32,9,FALSE)</f>
        <v>2.2039704688009323</v>
      </c>
      <c r="CV209" s="21">
        <f>BR209*VLOOKUP(AN$6,'Greenhouse Gas Costs Avoided'!$A$2:$I$32,9,FALSE)</f>
        <v>2.4147228209427172</v>
      </c>
      <c r="CW209" s="21">
        <f>BS209*VLOOKUP(AO$6,'Greenhouse Gas Costs Avoided'!$A$2:$I$32,9,FALSE)</f>
        <v>2.6435055074141016</v>
      </c>
      <c r="CX209" s="21">
        <f>BT209*VLOOKUP(AP$6,'Greenhouse Gas Costs Avoided'!$A$2:$I$32,9,FALSE)</f>
        <v>2.8936658050138946</v>
      </c>
      <c r="CY209" s="21">
        <f>BU209*VLOOKUP(AQ$6,'Greenhouse Gas Costs Avoided'!$A$2:$I$32,9,FALSE)</f>
        <v>3.1670094520501597</v>
      </c>
      <c r="CZ209" s="21">
        <f>BV209*VLOOKUP(AR$6,'Greenhouse Gas Costs Avoided'!$A$2:$I$32,9,FALSE)</f>
        <v>3.4696024846318703</v>
      </c>
      <c r="DA209" s="21">
        <f>BW209*VLOOKUP(AS$6,'Greenhouse Gas Costs Avoided'!$A$2:$I$32,9,FALSE)</f>
        <v>3.8016643807416939</v>
      </c>
      <c r="DB209" s="21">
        <f>BX209*VLOOKUP(AT$6,'Greenhouse Gas Costs Avoided'!$A$2:$I$32,9,FALSE)</f>
        <v>4.1657946983243246</v>
      </c>
      <c r="DC209" s="21">
        <f>BY209*VLOOKUP(AU$6,'Greenhouse Gas Costs Avoided'!$A$2:$I$32,9,FALSE)</f>
        <v>4.5654558835919028</v>
      </c>
      <c r="DD209" s="21">
        <f>BZ209*VLOOKUP(AV$6,'Greenhouse Gas Costs Avoided'!$A$2:$I$32,9,FALSE)</f>
        <v>5.0035008741682265</v>
      </c>
      <c r="DE209" s="21">
        <f>CA209*VLOOKUP(AW$6,'Greenhouse Gas Costs Avoided'!$A$2:$I$32,9,FALSE)</f>
        <v>5.1473793563843691</v>
      </c>
      <c r="DF209" s="21">
        <f>CB209*VLOOKUP(AX$6,'Greenhouse Gas Costs Avoided'!$A$2:$I$32,9,FALSE)</f>
        <v>5.2963381923007766</v>
      </c>
      <c r="DG209" s="21">
        <f>CC209*VLOOKUP(AY$6,'Greenhouse Gas Costs Avoided'!$A$2:$I$32,9,FALSE)</f>
        <v>5.4493081891352544</v>
      </c>
      <c r="DH209" s="21">
        <f>CD209*VLOOKUP(AZ$6,'Greenhouse Gas Costs Avoided'!$A$2:$I$32,9,FALSE)</f>
        <v>5.606890825278958</v>
      </c>
      <c r="DI209" s="21">
        <f>CE209*VLOOKUP(BA$6,'Greenhouse Gas Costs Avoided'!$A$2:$I$32,9,FALSE)</f>
        <v>5.7675826620899597</v>
      </c>
      <c r="DJ209" s="21">
        <f>CF209*VLOOKUP(BB$6,'Greenhouse Gas Costs Avoided'!$A$2:$I$32,9,FALSE)</f>
        <v>5.935130766850258</v>
      </c>
      <c r="DK209" s="21">
        <f>CG209*VLOOKUP(BC$6,'Greenhouse Gas Costs Avoided'!$A$2:$I$32,9,FALSE)</f>
        <v>6.1052609366481567</v>
      </c>
      <c r="DL209" s="21">
        <f>CH209*VLOOKUP(BD$6,'Greenhouse Gas Costs Avoided'!$A$2:$I$32,9,FALSE)</f>
        <v>6.2788338222861402</v>
      </c>
      <c r="DM209" s="21">
        <f>CI209*VLOOKUP(BE$6,'Greenhouse Gas Costs Avoided'!$A$2:$I$32,9,FALSE)</f>
        <v>6.4570478846612929</v>
      </c>
      <c r="DN209" s="21">
        <f>CJ209*VLOOKUP(BF$6,'Greenhouse Gas Costs Avoided'!$A$2:$I$32,9,FALSE)</f>
        <v>6.6405150868084322</v>
      </c>
      <c r="DO209" s="21">
        <f>CK209*VLOOKUP(BG$6,'Greenhouse Gas Costs Avoided'!$A$2:$I$32,9,FALSE)</f>
        <v>6.8289022097138705</v>
      </c>
      <c r="DP209" s="21">
        <f>CL209*VLOOKUP(BH$6,'Greenhouse Gas Costs Avoided'!$A$2:$I$32,9,FALSE)</f>
        <v>7.0221809990540507</v>
      </c>
      <c r="DQ209" s="21">
        <f>CM209*VLOOKUP(BI$6,'Greenhouse Gas Costs Avoided'!$A$2:$I$32,9,FALSE)</f>
        <v>7.2198931009350886</v>
      </c>
      <c r="DR209" s="21">
        <f>CN209*VLOOKUP(BJ$6,'Greenhouse Gas Costs Avoided'!$A$2:$I$32,9,FALSE)</f>
        <v>7.4222972772007143</v>
      </c>
      <c r="DS209" s="164">
        <f>CO209*VLOOKUP(BK$6,'Greenhouse Gas Costs Avoided'!$A$2:$I$32,9,FALSE)</f>
        <v>7.6285297110405814</v>
      </c>
    </row>
    <row r="210" spans="1:123" x14ac:dyDescent="0.35">
      <c r="A210" s="174">
        <v>204</v>
      </c>
      <c r="B210" s="12">
        <v>5</v>
      </c>
      <c r="C210" s="175">
        <v>2023</v>
      </c>
      <c r="E210" s="20">
        <v>0</v>
      </c>
      <c r="F210" s="21">
        <v>82.346532180449415</v>
      </c>
      <c r="G210" s="21">
        <v>84.002844861871253</v>
      </c>
      <c r="H210" s="21">
        <v>85.659157543293105</v>
      </c>
      <c r="I210" s="21">
        <v>86.918851036576825</v>
      </c>
      <c r="J210" s="21">
        <v>88.178544529860531</v>
      </c>
      <c r="K210" s="21">
        <v>89.438238023144251</v>
      </c>
      <c r="L210" s="21">
        <v>90.697931516427971</v>
      </c>
      <c r="M210" s="21">
        <v>91.95762500971172</v>
      </c>
      <c r="N210" s="21">
        <v>93.21731850299544</v>
      </c>
      <c r="O210" s="21">
        <v>94.47701199627916</v>
      </c>
      <c r="P210" s="21">
        <v>95.73670548956288</v>
      </c>
      <c r="Q210" s="21">
        <v>96.996398982846586</v>
      </c>
      <c r="R210" s="21">
        <v>99.874634841342697</v>
      </c>
      <c r="S210" s="21">
        <v>101.93553668931256</v>
      </c>
      <c r="T210" s="21">
        <v>104.04258519817796</v>
      </c>
      <c r="U210" s="21">
        <v>106.18472717196582</v>
      </c>
      <c r="V210" s="21">
        <v>108.36780972271322</v>
      </c>
      <c r="W210" s="21">
        <v>110.57648338650839</v>
      </c>
      <c r="X210" s="21">
        <v>112.7694544213079</v>
      </c>
      <c r="Y210" s="21">
        <v>114.98228749612761</v>
      </c>
      <c r="Z210" s="21">
        <v>117.22345778349788</v>
      </c>
      <c r="AA210" s="21">
        <v>119.50474742044912</v>
      </c>
      <c r="AB210" s="21">
        <v>121.83201137782079</v>
      </c>
      <c r="AC210" s="21">
        <v>124.30483685770574</v>
      </c>
      <c r="AD210" s="21">
        <v>126.81952160325447</v>
      </c>
      <c r="AE210" s="21">
        <v>129.37127756316897</v>
      </c>
      <c r="AF210" s="21">
        <v>131.96243899653103</v>
      </c>
      <c r="AG210" s="22">
        <v>135.47056479945655</v>
      </c>
      <c r="AI210" s="20">
        <v>0</v>
      </c>
      <c r="AJ210" s="21">
        <v>5.2166744805659615</v>
      </c>
      <c r="AK210" s="21">
        <v>5.3216023247413169</v>
      </c>
      <c r="AL210" s="21">
        <v>5.4265301689166732</v>
      </c>
      <c r="AM210" s="21">
        <v>5.5063320831654474</v>
      </c>
      <c r="AN210" s="21">
        <v>5.5861339974142208</v>
      </c>
      <c r="AO210" s="21">
        <v>5.665935911662995</v>
      </c>
      <c r="AP210" s="21">
        <v>5.7457378259117702</v>
      </c>
      <c r="AQ210" s="21">
        <v>5.8255397401605462</v>
      </c>
      <c r="AR210" s="21">
        <v>5.9053416544093205</v>
      </c>
      <c r="AS210" s="21">
        <v>5.9851435686580947</v>
      </c>
      <c r="AT210" s="21">
        <v>6.0649454829068699</v>
      </c>
      <c r="AU210" s="21">
        <v>6.1447473971556432</v>
      </c>
      <c r="AV210" s="21">
        <v>6.327084396109818</v>
      </c>
      <c r="AW210" s="21">
        <v>6.4576430704410743</v>
      </c>
      <c r="AX210" s="21">
        <v>6.5911251478821242</v>
      </c>
      <c r="AY210" s="21">
        <v>6.7268304055597685</v>
      </c>
      <c r="AZ210" s="21">
        <v>6.8651292595600424</v>
      </c>
      <c r="BA210" s="21">
        <v>7.0050493173053994</v>
      </c>
      <c r="BB210" s="21">
        <v>7.1439746093722221</v>
      </c>
      <c r="BC210" s="21">
        <v>7.2841581669004034</v>
      </c>
      <c r="BD210" s="21">
        <v>7.426136894299721</v>
      </c>
      <c r="BE210" s="21">
        <v>7.5706571930511553</v>
      </c>
      <c r="BF210" s="21">
        <v>7.7180899770979394</v>
      </c>
      <c r="BG210" s="21">
        <v>7.8747441218959366</v>
      </c>
      <c r="BH210" s="21">
        <v>8.0340500621877027</v>
      </c>
      <c r="BI210" s="21">
        <v>8.1957044736636782</v>
      </c>
      <c r="BJ210" s="21">
        <v>8.3598552322508848</v>
      </c>
      <c r="BK210" s="22">
        <v>8.5820959249206545</v>
      </c>
      <c r="BM210" s="163">
        <f>VLOOKUP(BM$6,'MonteCarlo Policy Paths'!$N$2:$S$31,$B210+1,FALSE)</f>
        <v>24.184299884200797</v>
      </c>
      <c r="BN210" s="21">
        <f>VLOOKUP(BN$6,'MonteCarlo Policy Paths'!$N$2:$S$31,$B210+1,FALSE)</f>
        <v>26.797135120393484</v>
      </c>
      <c r="BO210" s="21">
        <f>VLOOKUP(BO$6,'MonteCarlo Policy Paths'!$N$2:$S$31,$B210+1,FALSE)</f>
        <v>29.690826715826198</v>
      </c>
      <c r="BP210" s="21">
        <f>VLOOKUP(BP$6,'MonteCarlo Policy Paths'!$N$2:$S$31,$B210+1,FALSE)</f>
        <v>32.893001978364566</v>
      </c>
      <c r="BQ210" s="21">
        <f>VLOOKUP(BQ$6,'MonteCarlo Policy Paths'!$N$2:$S$31,$B210+1,FALSE)</f>
        <v>36.420098382625895</v>
      </c>
      <c r="BR210" s="21">
        <f>VLOOKUP(BR$6,'MonteCarlo Policy Paths'!$N$2:$S$31,$B210+1,FALSE)</f>
        <v>40.279471956541457</v>
      </c>
      <c r="BS210" s="21">
        <f>VLOOKUP(BS$6,'MonteCarlo Policy Paths'!$N$2:$S$31,$B210+1,FALSE)</f>
        <v>44.515635375675203</v>
      </c>
      <c r="BT210" s="21">
        <f>VLOOKUP(BT$6,'MonteCarlo Policy Paths'!$N$2:$S$31,$B210+1,FALSE)</f>
        <v>49.196171227791872</v>
      </c>
      <c r="BU210" s="21">
        <f>VLOOKUP(BU$6,'MonteCarlo Policy Paths'!$N$2:$S$31,$B210+1,FALSE)</f>
        <v>54.364766335209197</v>
      </c>
      <c r="BV210" s="21">
        <f>VLOOKUP(BV$6,'MonteCarlo Policy Paths'!$N$2:$S$31,$B210+1,FALSE)</f>
        <v>60.140596575631633</v>
      </c>
      <c r="BW210" s="21">
        <f>VLOOKUP(BW$6,'MonteCarlo Policy Paths'!$N$2:$S$31,$B210+1,FALSE)</f>
        <v>66.545116533046993</v>
      </c>
      <c r="BX210" s="21">
        <f>VLOOKUP(BX$6,'MonteCarlo Policy Paths'!$N$2:$S$31,$B210+1,FALSE)</f>
        <v>73.642612105771832</v>
      </c>
      <c r="BY210" s="21">
        <f>VLOOKUP(BY$6,'MonteCarlo Policy Paths'!$N$2:$S$31,$B210+1,FALSE)</f>
        <v>81.515240678665066</v>
      </c>
      <c r="BZ210" s="21">
        <f>VLOOKUP(BZ$6,'MonteCarlo Policy Paths'!$N$2:$S$31,$B210+1,FALSE)</f>
        <v>90.237354922369406</v>
      </c>
      <c r="CA210" s="21">
        <f>VLOOKUP(CA$6,'MonteCarlo Policy Paths'!$N$2:$S$31,$B210+1,FALSE)</f>
        <v>92.736092415362535</v>
      </c>
      <c r="CB210" s="21">
        <f>VLOOKUP(CB$6,'MonteCarlo Policy Paths'!$N$2:$S$31,$B210+1,FALSE)</f>
        <v>95.321073906264047</v>
      </c>
      <c r="CC210" s="21">
        <f>VLOOKUP(CC$6,'MonteCarlo Policy Paths'!$N$2:$S$31,$B210+1,FALSE)</f>
        <v>97.972807459231774</v>
      </c>
      <c r="CD210" s="21">
        <f>VLOOKUP(CD$6,'MonteCarlo Policy Paths'!$N$2:$S$31,$B210+1,FALSE)</f>
        <v>100.70188743091984</v>
      </c>
      <c r="CE210" s="21">
        <f>VLOOKUP(CE$6,'MonteCarlo Policy Paths'!$N$2:$S$31,$B210+1,FALSE)</f>
        <v>103.48109827693068</v>
      </c>
      <c r="CF210" s="21">
        <f>VLOOKUP(CF$6,'MonteCarlo Policy Paths'!$N$2:$S$31,$B210+1,FALSE)</f>
        <v>106.37744326160868</v>
      </c>
      <c r="CG210" s="21">
        <f>VLOOKUP(CG$6,'MonteCarlo Policy Paths'!$N$2:$S$31,$B210+1,FALSE)</f>
        <v>109.31402956265458</v>
      </c>
      <c r="CH210" s="21">
        <f>VLOOKUP(CH$6,'MonteCarlo Policy Paths'!$N$2:$S$31,$B210+1,FALSE)</f>
        <v>112.30612514839871</v>
      </c>
      <c r="CI210" s="21">
        <f>VLOOKUP(CI$6,'MonteCarlo Policy Paths'!$N$2:$S$31,$B210+1,FALSE)</f>
        <v>115.37497116076017</v>
      </c>
      <c r="CJ210" s="21">
        <f>VLOOKUP(CJ$6,'MonteCarlo Policy Paths'!$N$2:$S$31,$B210+1,FALSE)</f>
        <v>118.53125256657755</v>
      </c>
      <c r="CK210" s="21">
        <f>VLOOKUP(CK$6,'MonteCarlo Policy Paths'!$N$2:$S$31,$B210+1,FALSE)</f>
        <v>121.76875646902944</v>
      </c>
      <c r="CL210" s="21">
        <f>VLOOKUP(CL$6,'MonteCarlo Policy Paths'!$N$2:$S$31,$B210+1,FALSE)</f>
        <v>125.08672773594304</v>
      </c>
      <c r="CM210" s="21">
        <f>VLOOKUP(CM$6,'MonteCarlo Policy Paths'!$N$2:$S$31,$B210+1,FALSE)</f>
        <v>128.47676069968128</v>
      </c>
      <c r="CN210" s="21">
        <f>VLOOKUP(CN$6,'MonteCarlo Policy Paths'!$N$2:$S$31,$B210+1,FALSE)</f>
        <v>131.94323193005201</v>
      </c>
      <c r="CO210" s="164">
        <f>VLOOKUP(CO$6,'MonteCarlo Policy Paths'!$N$2:$S$31,$B210+1,FALSE)</f>
        <v>135.47056479945655</v>
      </c>
      <c r="CQ210" s="163">
        <f>BM210*VLOOKUP(AI$6,'Greenhouse Gas Costs Avoided'!$A$2:$I$32,9,FALSE)</f>
        <v>1.5320817610121258</v>
      </c>
      <c r="CR210" s="21">
        <f>BN210*VLOOKUP(AJ$6,'Greenhouse Gas Costs Avoided'!$A$2:$I$32,9,FALSE)</f>
        <v>1.6976055607114411</v>
      </c>
      <c r="CS210" s="21">
        <f>BO210*VLOOKUP(AK$6,'Greenhouse Gas Costs Avoided'!$A$2:$I$32,9,FALSE)</f>
        <v>1.8809216846672472</v>
      </c>
      <c r="CT210" s="21">
        <f>BP210*VLOOKUP(AL$6,'Greenhouse Gas Costs Avoided'!$A$2:$I$32,9,FALSE)</f>
        <v>2.0837803301021003</v>
      </c>
      <c r="CU210" s="21">
        <f>BQ210*VLOOKUP(AM$6,'Greenhouse Gas Costs Avoided'!$A$2:$I$32,9,FALSE)</f>
        <v>2.3072228153580183</v>
      </c>
      <c r="CV210" s="21">
        <f>BR210*VLOOKUP(AN$6,'Greenhouse Gas Costs Avoided'!$A$2:$I$32,9,FALSE)</f>
        <v>2.5517151467399573</v>
      </c>
      <c r="CW210" s="21">
        <f>BS210*VLOOKUP(AO$6,'Greenhouse Gas Costs Avoided'!$A$2:$I$32,9,FALSE)</f>
        <v>2.8200772139570236</v>
      </c>
      <c r="CX210" s="21">
        <f>BT210*VLOOKUP(AP$6,'Greenhouse Gas Costs Avoided'!$A$2:$I$32,9,FALSE)</f>
        <v>3.1165903917263735</v>
      </c>
      <c r="CY210" s="21">
        <f>BU210*VLOOKUP(AQ$6,'Greenhouse Gas Costs Avoided'!$A$2:$I$32,9,FALSE)</f>
        <v>3.444022251736667</v>
      </c>
      <c r="CZ210" s="21">
        <f>BV210*VLOOKUP(AR$6,'Greenhouse Gas Costs Avoided'!$A$2:$I$32,9,FALSE)</f>
        <v>3.8099226171979153</v>
      </c>
      <c r="DA210" s="21">
        <f>BW210*VLOOKUP(AS$6,'Greenhouse Gas Costs Avoided'!$A$2:$I$32,9,FALSE)</f>
        <v>4.2156506416508543</v>
      </c>
      <c r="DB210" s="21">
        <f>BX210*VLOOKUP(AT$6,'Greenhouse Gas Costs Avoided'!$A$2:$I$32,9,FALSE)</f>
        <v>4.6652788536686769</v>
      </c>
      <c r="DC210" s="21">
        <f>BY210*VLOOKUP(AU$6,'Greenhouse Gas Costs Avoided'!$A$2:$I$32,9,FALSE)</f>
        <v>5.1640119451993618</v>
      </c>
      <c r="DD210" s="21">
        <f>BZ210*VLOOKUP(AV$6,'Greenhouse Gas Costs Avoided'!$A$2:$I$32,9,FALSE)</f>
        <v>5.7165601774917221</v>
      </c>
      <c r="DE210" s="21">
        <f>CA210*VLOOKUP(AW$6,'Greenhouse Gas Costs Avoided'!$A$2:$I$32,9,FALSE)</f>
        <v>5.8748558551380645</v>
      </c>
      <c r="DF210" s="21">
        <f>CB210*VLOOKUP(AX$6,'Greenhouse Gas Costs Avoided'!$A$2:$I$32,9,FALSE)</f>
        <v>6.0386151127443357</v>
      </c>
      <c r="DG210" s="21">
        <f>CC210*VLOOKUP(AY$6,'Greenhouse Gas Costs Avoided'!$A$2:$I$32,9,FALSE)</f>
        <v>6.2066031310462346</v>
      </c>
      <c r="DH210" s="21">
        <f>CD210*VLOOKUP(AZ$6,'Greenhouse Gas Costs Avoided'!$A$2:$I$32,9,FALSE)</f>
        <v>6.3794910653253769</v>
      </c>
      <c r="DI210" s="21">
        <f>CE210*VLOOKUP(BA$6,'Greenhouse Gas Costs Avoided'!$A$2:$I$32,9,FALSE)</f>
        <v>6.5555548036832505</v>
      </c>
      <c r="DJ210" s="21">
        <f>CF210*VLOOKUP(BB$6,'Greenhouse Gas Costs Avoided'!$A$2:$I$32,9,FALSE)</f>
        <v>6.7390390205459019</v>
      </c>
      <c r="DK210" s="21">
        <f>CG210*VLOOKUP(BC$6,'Greenhouse Gas Costs Avoided'!$A$2:$I$32,9,FALSE)</f>
        <v>6.9250725353887148</v>
      </c>
      <c r="DL210" s="21">
        <f>CH210*VLOOKUP(BD$6,'Greenhouse Gas Costs Avoided'!$A$2:$I$32,9,FALSE)</f>
        <v>7.114622578022705</v>
      </c>
      <c r="DM210" s="21">
        <f>CI210*VLOOKUP(BE$6,'Greenhouse Gas Costs Avoided'!$A$2:$I$32,9,FALSE)</f>
        <v>7.309034780377397</v>
      </c>
      <c r="DN210" s="21">
        <f>CJ210*VLOOKUP(BF$6,'Greenhouse Gas Costs Avoided'!$A$2:$I$32,9,FALSE)</f>
        <v>7.5089860379134308</v>
      </c>
      <c r="DO210" s="21">
        <f>CK210*VLOOKUP(BG$6,'Greenhouse Gas Costs Avoided'!$A$2:$I$32,9,FALSE)</f>
        <v>7.714082761982441</v>
      </c>
      <c r="DP210" s="21">
        <f>CL210*VLOOKUP(BH$6,'Greenhouse Gas Costs Avoided'!$A$2:$I$32,9,FALSE)</f>
        <v>7.9242771147625906</v>
      </c>
      <c r="DQ210" s="21">
        <f>CM210*VLOOKUP(BI$6,'Greenhouse Gas Costs Avoided'!$A$2:$I$32,9,FALSE)</f>
        <v>8.1390365949973802</v>
      </c>
      <c r="DR210" s="21">
        <f>CN210*VLOOKUP(BJ$6,'Greenhouse Gas Costs Avoided'!$A$2:$I$32,9,FALSE)</f>
        <v>8.358638459535694</v>
      </c>
      <c r="DS210" s="164">
        <f>CO210*VLOOKUP(BK$6,'Greenhouse Gas Costs Avoided'!$A$2:$I$32,9,FALSE)</f>
        <v>8.5820959249206545</v>
      </c>
    </row>
    <row r="211" spans="1:123" x14ac:dyDescent="0.35">
      <c r="A211" s="174">
        <v>205</v>
      </c>
      <c r="B211" s="12">
        <v>5</v>
      </c>
      <c r="C211" s="175">
        <v>2023</v>
      </c>
      <c r="E211" s="20">
        <v>0</v>
      </c>
      <c r="F211" s="21">
        <v>82.346532180449415</v>
      </c>
      <c r="G211" s="21">
        <v>84.002844861871253</v>
      </c>
      <c r="H211" s="21">
        <v>85.659157543293105</v>
      </c>
      <c r="I211" s="21">
        <v>86.918851036576825</v>
      </c>
      <c r="J211" s="21">
        <v>88.178544529860531</v>
      </c>
      <c r="K211" s="21">
        <v>89.438238023144251</v>
      </c>
      <c r="L211" s="21">
        <v>90.697931516427971</v>
      </c>
      <c r="M211" s="21">
        <v>91.95762500971172</v>
      </c>
      <c r="N211" s="21">
        <v>93.21731850299544</v>
      </c>
      <c r="O211" s="21">
        <v>94.47701199627916</v>
      </c>
      <c r="P211" s="21">
        <v>95.73670548956288</v>
      </c>
      <c r="Q211" s="21">
        <v>96.996398982846586</v>
      </c>
      <c r="R211" s="21">
        <v>99.874634841342697</v>
      </c>
      <c r="S211" s="21">
        <v>101.93553668931256</v>
      </c>
      <c r="T211" s="21">
        <v>104.04258519817796</v>
      </c>
      <c r="U211" s="21">
        <v>106.18472717196582</v>
      </c>
      <c r="V211" s="21">
        <v>108.36780972271322</v>
      </c>
      <c r="W211" s="21">
        <v>110.57648338650839</v>
      </c>
      <c r="X211" s="21">
        <v>112.7694544213079</v>
      </c>
      <c r="Y211" s="21">
        <v>114.98228749612761</v>
      </c>
      <c r="Z211" s="21">
        <v>117.22345778349788</v>
      </c>
      <c r="AA211" s="21">
        <v>119.50474742044912</v>
      </c>
      <c r="AB211" s="21">
        <v>121.83201137782079</v>
      </c>
      <c r="AC211" s="21">
        <v>124.30483685770574</v>
      </c>
      <c r="AD211" s="21">
        <v>126.81952160325447</v>
      </c>
      <c r="AE211" s="21">
        <v>129.37127756316897</v>
      </c>
      <c r="AF211" s="21">
        <v>131.96243899653103</v>
      </c>
      <c r="AG211" s="22">
        <v>135.47056479945655</v>
      </c>
      <c r="AI211" s="20">
        <v>0</v>
      </c>
      <c r="AJ211" s="21">
        <v>5.2166744805659615</v>
      </c>
      <c r="AK211" s="21">
        <v>5.3216023247413169</v>
      </c>
      <c r="AL211" s="21">
        <v>5.4265301689166732</v>
      </c>
      <c r="AM211" s="21">
        <v>5.5063320831654474</v>
      </c>
      <c r="AN211" s="21">
        <v>5.5861339974142208</v>
      </c>
      <c r="AO211" s="21">
        <v>5.665935911662995</v>
      </c>
      <c r="AP211" s="21">
        <v>5.7457378259117702</v>
      </c>
      <c r="AQ211" s="21">
        <v>5.8255397401605462</v>
      </c>
      <c r="AR211" s="21">
        <v>5.9053416544093205</v>
      </c>
      <c r="AS211" s="21">
        <v>5.9851435686580947</v>
      </c>
      <c r="AT211" s="21">
        <v>6.0649454829068699</v>
      </c>
      <c r="AU211" s="21">
        <v>6.1447473971556432</v>
      </c>
      <c r="AV211" s="21">
        <v>6.327084396109818</v>
      </c>
      <c r="AW211" s="21">
        <v>6.4576430704410743</v>
      </c>
      <c r="AX211" s="21">
        <v>6.5911251478821242</v>
      </c>
      <c r="AY211" s="21">
        <v>6.7268304055597685</v>
      </c>
      <c r="AZ211" s="21">
        <v>6.8651292595600424</v>
      </c>
      <c r="BA211" s="21">
        <v>7.0050493173053994</v>
      </c>
      <c r="BB211" s="21">
        <v>7.1439746093722221</v>
      </c>
      <c r="BC211" s="21">
        <v>7.2841581669004034</v>
      </c>
      <c r="BD211" s="21">
        <v>7.426136894299721</v>
      </c>
      <c r="BE211" s="21">
        <v>7.5706571930511553</v>
      </c>
      <c r="BF211" s="21">
        <v>7.7180899770979394</v>
      </c>
      <c r="BG211" s="21">
        <v>7.8747441218959366</v>
      </c>
      <c r="BH211" s="21">
        <v>8.0340500621877027</v>
      </c>
      <c r="BI211" s="21">
        <v>8.1957044736636782</v>
      </c>
      <c r="BJ211" s="21">
        <v>8.3598552322508848</v>
      </c>
      <c r="BK211" s="22">
        <v>8.5820959249206545</v>
      </c>
      <c r="BM211" s="163">
        <f>VLOOKUP(BM$6,'MonteCarlo Policy Paths'!$N$2:$S$31,$B211+1,FALSE)</f>
        <v>24.184299884200797</v>
      </c>
      <c r="BN211" s="21">
        <f>VLOOKUP(BN$6,'MonteCarlo Policy Paths'!$N$2:$S$31,$B211+1,FALSE)</f>
        <v>26.797135120393484</v>
      </c>
      <c r="BO211" s="21">
        <f>VLOOKUP(BO$6,'MonteCarlo Policy Paths'!$N$2:$S$31,$B211+1,FALSE)</f>
        <v>29.690826715826198</v>
      </c>
      <c r="BP211" s="21">
        <f>VLOOKUP(BP$6,'MonteCarlo Policy Paths'!$N$2:$S$31,$B211+1,FALSE)</f>
        <v>32.893001978364566</v>
      </c>
      <c r="BQ211" s="21">
        <f>VLOOKUP(BQ$6,'MonteCarlo Policy Paths'!$N$2:$S$31,$B211+1,FALSE)</f>
        <v>36.420098382625895</v>
      </c>
      <c r="BR211" s="21">
        <f>VLOOKUP(BR$6,'MonteCarlo Policy Paths'!$N$2:$S$31,$B211+1,FALSE)</f>
        <v>40.279471956541457</v>
      </c>
      <c r="BS211" s="21">
        <f>VLOOKUP(BS$6,'MonteCarlo Policy Paths'!$N$2:$S$31,$B211+1,FALSE)</f>
        <v>44.515635375675203</v>
      </c>
      <c r="BT211" s="21">
        <f>VLOOKUP(BT$6,'MonteCarlo Policy Paths'!$N$2:$S$31,$B211+1,FALSE)</f>
        <v>49.196171227791872</v>
      </c>
      <c r="BU211" s="21">
        <f>VLOOKUP(BU$6,'MonteCarlo Policy Paths'!$N$2:$S$31,$B211+1,FALSE)</f>
        <v>54.364766335209197</v>
      </c>
      <c r="BV211" s="21">
        <f>VLOOKUP(BV$6,'MonteCarlo Policy Paths'!$N$2:$S$31,$B211+1,FALSE)</f>
        <v>60.140596575631633</v>
      </c>
      <c r="BW211" s="21">
        <f>VLOOKUP(BW$6,'MonteCarlo Policy Paths'!$N$2:$S$31,$B211+1,FALSE)</f>
        <v>66.545116533046993</v>
      </c>
      <c r="BX211" s="21">
        <f>VLOOKUP(BX$6,'MonteCarlo Policy Paths'!$N$2:$S$31,$B211+1,FALSE)</f>
        <v>73.642612105771832</v>
      </c>
      <c r="BY211" s="21">
        <f>VLOOKUP(BY$6,'MonteCarlo Policy Paths'!$N$2:$S$31,$B211+1,FALSE)</f>
        <v>81.515240678665066</v>
      </c>
      <c r="BZ211" s="21">
        <f>VLOOKUP(BZ$6,'MonteCarlo Policy Paths'!$N$2:$S$31,$B211+1,FALSE)</f>
        <v>90.237354922369406</v>
      </c>
      <c r="CA211" s="21">
        <f>VLOOKUP(CA$6,'MonteCarlo Policy Paths'!$N$2:$S$31,$B211+1,FALSE)</f>
        <v>92.736092415362535</v>
      </c>
      <c r="CB211" s="21">
        <f>VLOOKUP(CB$6,'MonteCarlo Policy Paths'!$N$2:$S$31,$B211+1,FALSE)</f>
        <v>95.321073906264047</v>
      </c>
      <c r="CC211" s="21">
        <f>VLOOKUP(CC$6,'MonteCarlo Policy Paths'!$N$2:$S$31,$B211+1,FALSE)</f>
        <v>97.972807459231774</v>
      </c>
      <c r="CD211" s="21">
        <f>VLOOKUP(CD$6,'MonteCarlo Policy Paths'!$N$2:$S$31,$B211+1,FALSE)</f>
        <v>100.70188743091984</v>
      </c>
      <c r="CE211" s="21">
        <f>VLOOKUP(CE$6,'MonteCarlo Policy Paths'!$N$2:$S$31,$B211+1,FALSE)</f>
        <v>103.48109827693068</v>
      </c>
      <c r="CF211" s="21">
        <f>VLOOKUP(CF$6,'MonteCarlo Policy Paths'!$N$2:$S$31,$B211+1,FALSE)</f>
        <v>106.37744326160868</v>
      </c>
      <c r="CG211" s="21">
        <f>VLOOKUP(CG$6,'MonteCarlo Policy Paths'!$N$2:$S$31,$B211+1,FALSE)</f>
        <v>109.31402956265458</v>
      </c>
      <c r="CH211" s="21">
        <f>VLOOKUP(CH$6,'MonteCarlo Policy Paths'!$N$2:$S$31,$B211+1,FALSE)</f>
        <v>112.30612514839871</v>
      </c>
      <c r="CI211" s="21">
        <f>VLOOKUP(CI$6,'MonteCarlo Policy Paths'!$N$2:$S$31,$B211+1,FALSE)</f>
        <v>115.37497116076017</v>
      </c>
      <c r="CJ211" s="21">
        <f>VLOOKUP(CJ$6,'MonteCarlo Policy Paths'!$N$2:$S$31,$B211+1,FALSE)</f>
        <v>118.53125256657755</v>
      </c>
      <c r="CK211" s="21">
        <f>VLOOKUP(CK$6,'MonteCarlo Policy Paths'!$N$2:$S$31,$B211+1,FALSE)</f>
        <v>121.76875646902944</v>
      </c>
      <c r="CL211" s="21">
        <f>VLOOKUP(CL$6,'MonteCarlo Policy Paths'!$N$2:$S$31,$B211+1,FALSE)</f>
        <v>125.08672773594304</v>
      </c>
      <c r="CM211" s="21">
        <f>VLOOKUP(CM$6,'MonteCarlo Policy Paths'!$N$2:$S$31,$B211+1,FALSE)</f>
        <v>128.47676069968128</v>
      </c>
      <c r="CN211" s="21">
        <f>VLOOKUP(CN$6,'MonteCarlo Policy Paths'!$N$2:$S$31,$B211+1,FALSE)</f>
        <v>131.94323193005201</v>
      </c>
      <c r="CO211" s="164">
        <f>VLOOKUP(CO$6,'MonteCarlo Policy Paths'!$N$2:$S$31,$B211+1,FALSE)</f>
        <v>135.47056479945655</v>
      </c>
      <c r="CQ211" s="163">
        <f>BM211*VLOOKUP(AI$6,'Greenhouse Gas Costs Avoided'!$A$2:$I$32,9,FALSE)</f>
        <v>1.5320817610121258</v>
      </c>
      <c r="CR211" s="21">
        <f>BN211*VLOOKUP(AJ$6,'Greenhouse Gas Costs Avoided'!$A$2:$I$32,9,FALSE)</f>
        <v>1.6976055607114411</v>
      </c>
      <c r="CS211" s="21">
        <f>BO211*VLOOKUP(AK$6,'Greenhouse Gas Costs Avoided'!$A$2:$I$32,9,FALSE)</f>
        <v>1.8809216846672472</v>
      </c>
      <c r="CT211" s="21">
        <f>BP211*VLOOKUP(AL$6,'Greenhouse Gas Costs Avoided'!$A$2:$I$32,9,FALSE)</f>
        <v>2.0837803301021003</v>
      </c>
      <c r="CU211" s="21">
        <f>BQ211*VLOOKUP(AM$6,'Greenhouse Gas Costs Avoided'!$A$2:$I$32,9,FALSE)</f>
        <v>2.3072228153580183</v>
      </c>
      <c r="CV211" s="21">
        <f>BR211*VLOOKUP(AN$6,'Greenhouse Gas Costs Avoided'!$A$2:$I$32,9,FALSE)</f>
        <v>2.5517151467399573</v>
      </c>
      <c r="CW211" s="21">
        <f>BS211*VLOOKUP(AO$6,'Greenhouse Gas Costs Avoided'!$A$2:$I$32,9,FALSE)</f>
        <v>2.8200772139570236</v>
      </c>
      <c r="CX211" s="21">
        <f>BT211*VLOOKUP(AP$6,'Greenhouse Gas Costs Avoided'!$A$2:$I$32,9,FALSE)</f>
        <v>3.1165903917263735</v>
      </c>
      <c r="CY211" s="21">
        <f>BU211*VLOOKUP(AQ$6,'Greenhouse Gas Costs Avoided'!$A$2:$I$32,9,FALSE)</f>
        <v>3.444022251736667</v>
      </c>
      <c r="CZ211" s="21">
        <f>BV211*VLOOKUP(AR$6,'Greenhouse Gas Costs Avoided'!$A$2:$I$32,9,FALSE)</f>
        <v>3.8099226171979153</v>
      </c>
      <c r="DA211" s="21">
        <f>BW211*VLOOKUP(AS$6,'Greenhouse Gas Costs Avoided'!$A$2:$I$32,9,FALSE)</f>
        <v>4.2156506416508543</v>
      </c>
      <c r="DB211" s="21">
        <f>BX211*VLOOKUP(AT$6,'Greenhouse Gas Costs Avoided'!$A$2:$I$32,9,FALSE)</f>
        <v>4.6652788536686769</v>
      </c>
      <c r="DC211" s="21">
        <f>BY211*VLOOKUP(AU$6,'Greenhouse Gas Costs Avoided'!$A$2:$I$32,9,FALSE)</f>
        <v>5.1640119451993618</v>
      </c>
      <c r="DD211" s="21">
        <f>BZ211*VLOOKUP(AV$6,'Greenhouse Gas Costs Avoided'!$A$2:$I$32,9,FALSE)</f>
        <v>5.7165601774917221</v>
      </c>
      <c r="DE211" s="21">
        <f>CA211*VLOOKUP(AW$6,'Greenhouse Gas Costs Avoided'!$A$2:$I$32,9,FALSE)</f>
        <v>5.8748558551380645</v>
      </c>
      <c r="DF211" s="21">
        <f>CB211*VLOOKUP(AX$6,'Greenhouse Gas Costs Avoided'!$A$2:$I$32,9,FALSE)</f>
        <v>6.0386151127443357</v>
      </c>
      <c r="DG211" s="21">
        <f>CC211*VLOOKUP(AY$6,'Greenhouse Gas Costs Avoided'!$A$2:$I$32,9,FALSE)</f>
        <v>6.2066031310462346</v>
      </c>
      <c r="DH211" s="21">
        <f>CD211*VLOOKUP(AZ$6,'Greenhouse Gas Costs Avoided'!$A$2:$I$32,9,FALSE)</f>
        <v>6.3794910653253769</v>
      </c>
      <c r="DI211" s="21">
        <f>CE211*VLOOKUP(BA$6,'Greenhouse Gas Costs Avoided'!$A$2:$I$32,9,FALSE)</f>
        <v>6.5555548036832505</v>
      </c>
      <c r="DJ211" s="21">
        <f>CF211*VLOOKUP(BB$6,'Greenhouse Gas Costs Avoided'!$A$2:$I$32,9,FALSE)</f>
        <v>6.7390390205459019</v>
      </c>
      <c r="DK211" s="21">
        <f>CG211*VLOOKUP(BC$6,'Greenhouse Gas Costs Avoided'!$A$2:$I$32,9,FALSE)</f>
        <v>6.9250725353887148</v>
      </c>
      <c r="DL211" s="21">
        <f>CH211*VLOOKUP(BD$6,'Greenhouse Gas Costs Avoided'!$A$2:$I$32,9,FALSE)</f>
        <v>7.114622578022705</v>
      </c>
      <c r="DM211" s="21">
        <f>CI211*VLOOKUP(BE$6,'Greenhouse Gas Costs Avoided'!$A$2:$I$32,9,FALSE)</f>
        <v>7.309034780377397</v>
      </c>
      <c r="DN211" s="21">
        <f>CJ211*VLOOKUP(BF$6,'Greenhouse Gas Costs Avoided'!$A$2:$I$32,9,FALSE)</f>
        <v>7.5089860379134308</v>
      </c>
      <c r="DO211" s="21">
        <f>CK211*VLOOKUP(BG$6,'Greenhouse Gas Costs Avoided'!$A$2:$I$32,9,FALSE)</f>
        <v>7.714082761982441</v>
      </c>
      <c r="DP211" s="21">
        <f>CL211*VLOOKUP(BH$6,'Greenhouse Gas Costs Avoided'!$A$2:$I$32,9,FALSE)</f>
        <v>7.9242771147625906</v>
      </c>
      <c r="DQ211" s="21">
        <f>CM211*VLOOKUP(BI$6,'Greenhouse Gas Costs Avoided'!$A$2:$I$32,9,FALSE)</f>
        <v>8.1390365949973802</v>
      </c>
      <c r="DR211" s="21">
        <f>CN211*VLOOKUP(BJ$6,'Greenhouse Gas Costs Avoided'!$A$2:$I$32,9,FALSE)</f>
        <v>8.358638459535694</v>
      </c>
      <c r="DS211" s="164">
        <f>CO211*VLOOKUP(BK$6,'Greenhouse Gas Costs Avoided'!$A$2:$I$32,9,FALSE)</f>
        <v>8.5820959249206545</v>
      </c>
    </row>
    <row r="212" spans="1:123" x14ac:dyDescent="0.35">
      <c r="A212" s="174">
        <v>206</v>
      </c>
      <c r="B212" s="12">
        <v>2</v>
      </c>
      <c r="C212" s="175">
        <v>2023</v>
      </c>
      <c r="E212" s="20">
        <v>0</v>
      </c>
      <c r="F212" s="21">
        <v>82.346532180449415</v>
      </c>
      <c r="G212" s="21">
        <v>84.002844861871253</v>
      </c>
      <c r="H212" s="21">
        <v>85.659157543293105</v>
      </c>
      <c r="I212" s="21">
        <v>86.918851036576825</v>
      </c>
      <c r="J212" s="21">
        <v>88.178544529860531</v>
      </c>
      <c r="K212" s="21">
        <v>89.438238023144251</v>
      </c>
      <c r="L212" s="21">
        <v>90.697931516427971</v>
      </c>
      <c r="M212" s="21">
        <v>91.95762500971172</v>
      </c>
      <c r="N212" s="21">
        <v>93.21731850299544</v>
      </c>
      <c r="O212" s="21">
        <v>94.47701199627916</v>
      </c>
      <c r="P212" s="21">
        <v>95.73670548956288</v>
      </c>
      <c r="Q212" s="21">
        <v>96.996398982846586</v>
      </c>
      <c r="R212" s="21">
        <v>98.25609247613032</v>
      </c>
      <c r="S212" s="21">
        <v>99.65157958594628</v>
      </c>
      <c r="T212" s="21">
        <v>101.04706669576224</v>
      </c>
      <c r="U212" s="21">
        <v>102.4425538055782</v>
      </c>
      <c r="V212" s="21">
        <v>103.83804091539416</v>
      </c>
      <c r="W212" s="21">
        <v>105.23352802521011</v>
      </c>
      <c r="X212" s="21">
        <v>106.47156953138905</v>
      </c>
      <c r="Y212" s="21">
        <v>107.709611037568</v>
      </c>
      <c r="Z212" s="21">
        <v>108.94765254374694</v>
      </c>
      <c r="AA212" s="21">
        <v>110.18569404992589</v>
      </c>
      <c r="AB212" s="21">
        <v>111.42373555610482</v>
      </c>
      <c r="AC212" s="21">
        <v>112.86811731331359</v>
      </c>
      <c r="AD212" s="21">
        <v>114.31249907052236</v>
      </c>
      <c r="AE212" s="21">
        <v>115.75688082773114</v>
      </c>
      <c r="AF212" s="21">
        <v>117.20126258493991</v>
      </c>
      <c r="AG212" s="22">
        <v>120.41827982173916</v>
      </c>
      <c r="AI212" s="20">
        <v>0</v>
      </c>
      <c r="AJ212" s="21">
        <v>5.2166744805659615</v>
      </c>
      <c r="AK212" s="21">
        <v>5.3216023247413169</v>
      </c>
      <c r="AL212" s="21">
        <v>5.4265301689166732</v>
      </c>
      <c r="AM212" s="21">
        <v>5.5063320831654474</v>
      </c>
      <c r="AN212" s="21">
        <v>5.5861339974142208</v>
      </c>
      <c r="AO212" s="21">
        <v>5.665935911662995</v>
      </c>
      <c r="AP212" s="21">
        <v>5.7457378259117702</v>
      </c>
      <c r="AQ212" s="21">
        <v>5.8255397401605462</v>
      </c>
      <c r="AR212" s="21">
        <v>5.9053416544093205</v>
      </c>
      <c r="AS212" s="21">
        <v>5.9851435686580947</v>
      </c>
      <c r="AT212" s="21">
        <v>6.0649454829068699</v>
      </c>
      <c r="AU212" s="21">
        <v>6.1447473971556432</v>
      </c>
      <c r="AV212" s="21">
        <v>6.2245493114044184</v>
      </c>
      <c r="AW212" s="21">
        <v>6.312953786990386</v>
      </c>
      <c r="AX212" s="21">
        <v>6.4013582625763545</v>
      </c>
      <c r="AY212" s="21">
        <v>6.4897627381623222</v>
      </c>
      <c r="AZ212" s="21">
        <v>6.5781672137482907</v>
      </c>
      <c r="BA212" s="21">
        <v>6.6665716893342575</v>
      </c>
      <c r="BB212" s="21">
        <v>6.7450019445028957</v>
      </c>
      <c r="BC212" s="21">
        <v>6.8234321996715348</v>
      </c>
      <c r="BD212" s="21">
        <v>6.901862454840173</v>
      </c>
      <c r="BE212" s="21">
        <v>6.9802927100088112</v>
      </c>
      <c r="BF212" s="21">
        <v>7.0587229651774486</v>
      </c>
      <c r="BG212" s="21">
        <v>7.1502249295408609</v>
      </c>
      <c r="BH212" s="21">
        <v>7.2417268939042723</v>
      </c>
      <c r="BI212" s="21">
        <v>7.3332288582676846</v>
      </c>
      <c r="BJ212" s="21">
        <v>7.424730822631096</v>
      </c>
      <c r="BK212" s="22">
        <v>7.6285297110405814</v>
      </c>
      <c r="BM212" s="163">
        <f>VLOOKUP(BM$6,'MonteCarlo Policy Paths'!$N$2:$S$31,$B212+1,FALSE)</f>
        <v>23.967702867134744</v>
      </c>
      <c r="BN212" s="21">
        <f>VLOOKUP(BN$6,'MonteCarlo Policy Paths'!$N$2:$S$31,$B212+1,FALSE)</f>
        <v>26.317177955222718</v>
      </c>
      <c r="BO212" s="21">
        <f>VLOOKUP(BO$6,'MonteCarlo Policy Paths'!$N$2:$S$31,$B212+1,FALSE)</f>
        <v>28.893255238045125</v>
      </c>
      <c r="BP212" s="21">
        <f>VLOOKUP(BP$6,'MonteCarlo Policy Paths'!$N$2:$S$31,$B212+1,FALSE)</f>
        <v>31.715102246604285</v>
      </c>
      <c r="BQ212" s="21">
        <f>VLOOKUP(BQ$6,'MonteCarlo Policy Paths'!$N$2:$S$31,$B212+1,FALSE)</f>
        <v>34.790233856835599</v>
      </c>
      <c r="BR212" s="21">
        <f>VLOOKUP(BR$6,'MonteCarlo Policy Paths'!$N$2:$S$31,$B212+1,FALSE)</f>
        <v>38.117013285454661</v>
      </c>
      <c r="BS212" s="21">
        <f>VLOOKUP(BS$6,'MonteCarlo Policy Paths'!$N$2:$S$31,$B212+1,FALSE)</f>
        <v>41.72840612279375</v>
      </c>
      <c r="BT212" s="21">
        <f>VLOOKUP(BT$6,'MonteCarlo Policy Paths'!$N$2:$S$31,$B212+1,FALSE)</f>
        <v>45.677249983631562</v>
      </c>
      <c r="BU212" s="21">
        <f>VLOOKUP(BU$6,'MonteCarlo Policy Paths'!$N$2:$S$31,$B212+1,FALSE)</f>
        <v>49.99204890598088</v>
      </c>
      <c r="BV212" s="21">
        <f>VLOOKUP(BV$6,'MonteCarlo Policy Paths'!$N$2:$S$31,$B212+1,FALSE)</f>
        <v>54.768556811140854</v>
      </c>
      <c r="BW212" s="21">
        <f>VLOOKUP(BW$6,'MonteCarlo Policy Paths'!$N$2:$S$31,$B212+1,FALSE)</f>
        <v>60.010238214835042</v>
      </c>
      <c r="BX212" s="21">
        <f>VLOOKUP(BX$6,'MonteCarlo Policy Paths'!$N$2:$S$31,$B212+1,FALSE)</f>
        <v>65.75812779974207</v>
      </c>
      <c r="BY212" s="21">
        <f>VLOOKUP(BY$6,'MonteCarlo Policy Paths'!$N$2:$S$31,$B212+1,FALSE)</f>
        <v>72.066881159093455</v>
      </c>
      <c r="BZ212" s="21">
        <f>VLOOKUP(BZ$6,'MonteCarlo Policy Paths'!$N$2:$S$31,$B212+1,FALSE)</f>
        <v>78.981532638183737</v>
      </c>
      <c r="CA212" s="21">
        <f>VLOOKUP(CA$6,'MonteCarlo Policy Paths'!$N$2:$S$31,$B212+1,FALSE)</f>
        <v>81.252691038046251</v>
      </c>
      <c r="CB212" s="21">
        <f>VLOOKUP(CB$6,'MonteCarlo Policy Paths'!$N$2:$S$31,$B212+1,FALSE)</f>
        <v>83.604044111934414</v>
      </c>
      <c r="CC212" s="21">
        <f>VLOOKUP(CC$6,'MonteCarlo Policy Paths'!$N$2:$S$31,$B212+1,FALSE)</f>
        <v>86.018714380110126</v>
      </c>
      <c r="CD212" s="21">
        <f>VLOOKUP(CD$6,'MonteCarlo Policy Paths'!$N$2:$S$31,$B212+1,FALSE)</f>
        <v>88.506196331807388</v>
      </c>
      <c r="CE212" s="21">
        <f>VLOOKUP(CE$6,'MonteCarlo Policy Paths'!$N$2:$S$31,$B212+1,FALSE)</f>
        <v>91.042757806054695</v>
      </c>
      <c r="CF212" s="21">
        <f>VLOOKUP(CF$6,'MonteCarlo Policy Paths'!$N$2:$S$31,$B212+1,FALSE)</f>
        <v>93.687547211990633</v>
      </c>
      <c r="CG212" s="21">
        <f>VLOOKUP(CG$6,'MonteCarlo Policy Paths'!$N$2:$S$31,$B212+1,FALSE)</f>
        <v>96.373095170621937</v>
      </c>
      <c r="CH212" s="21">
        <f>VLOOKUP(CH$6,'MonteCarlo Policy Paths'!$N$2:$S$31,$B212+1,FALSE)</f>
        <v>99.112987273548597</v>
      </c>
      <c r="CI212" s="21">
        <f>VLOOKUP(CI$6,'MonteCarlo Policy Paths'!$N$2:$S$31,$B212+1,FALSE)</f>
        <v>101.92614153054797</v>
      </c>
      <c r="CJ212" s="21">
        <f>VLOOKUP(CJ$6,'MonteCarlo Policy Paths'!$N$2:$S$31,$B212+1,FALSE)</f>
        <v>104.82221793361833</v>
      </c>
      <c r="CK212" s="21">
        <f>VLOOKUP(CK$6,'MonteCarlo Policy Paths'!$N$2:$S$31,$B212+1,FALSE)</f>
        <v>107.79595653596101</v>
      </c>
      <c r="CL212" s="21">
        <f>VLOOKUP(CL$6,'MonteCarlo Policy Paths'!$N$2:$S$31,$B212+1,FALSE)</f>
        <v>110.84691133589952</v>
      </c>
      <c r="CM212" s="21">
        <f>VLOOKUP(CM$6,'MonteCarlo Policy Paths'!$N$2:$S$31,$B212+1,FALSE)</f>
        <v>113.96784710075578</v>
      </c>
      <c r="CN212" s="21">
        <f>VLOOKUP(CN$6,'MonteCarlo Policy Paths'!$N$2:$S$31,$B212+1,FALSE)</f>
        <v>117.16284845198182</v>
      </c>
      <c r="CO212" s="164">
        <f>VLOOKUP(CO$6,'MonteCarlo Policy Paths'!$N$2:$S$31,$B212+1,FALSE)</f>
        <v>120.41827982173916</v>
      </c>
      <c r="CQ212" s="163">
        <f>BM212*VLOOKUP(AI$6,'Greenhouse Gas Costs Avoided'!$A$2:$I$32,9,FALSE)</f>
        <v>1.5183602829902079</v>
      </c>
      <c r="CR212" s="21">
        <f>BN212*VLOOKUP(AJ$6,'Greenhouse Gas Costs Avoided'!$A$2:$I$32,9,FALSE)</f>
        <v>1.6672001480120395</v>
      </c>
      <c r="CS212" s="21">
        <f>BO212*VLOOKUP(AK$6,'Greenhouse Gas Costs Avoided'!$A$2:$I$32,9,FALSE)</f>
        <v>1.8303953216936328</v>
      </c>
      <c r="CT212" s="21">
        <f>BP212*VLOOKUP(AL$6,'Greenhouse Gas Costs Avoided'!$A$2:$I$32,9,FALSE)</f>
        <v>2.0091600721673259</v>
      </c>
      <c r="CU212" s="21">
        <f>BQ212*VLOOKUP(AM$6,'Greenhouse Gas Costs Avoided'!$A$2:$I$32,9,FALSE)</f>
        <v>2.2039704688009323</v>
      </c>
      <c r="CV212" s="21">
        <f>BR212*VLOOKUP(AN$6,'Greenhouse Gas Costs Avoided'!$A$2:$I$32,9,FALSE)</f>
        <v>2.4147228209427172</v>
      </c>
      <c r="CW212" s="21">
        <f>BS212*VLOOKUP(AO$6,'Greenhouse Gas Costs Avoided'!$A$2:$I$32,9,FALSE)</f>
        <v>2.6435055074141016</v>
      </c>
      <c r="CX212" s="21">
        <f>BT212*VLOOKUP(AP$6,'Greenhouse Gas Costs Avoided'!$A$2:$I$32,9,FALSE)</f>
        <v>2.8936658050138946</v>
      </c>
      <c r="CY212" s="21">
        <f>BU212*VLOOKUP(AQ$6,'Greenhouse Gas Costs Avoided'!$A$2:$I$32,9,FALSE)</f>
        <v>3.1670094520501597</v>
      </c>
      <c r="CZ212" s="21">
        <f>BV212*VLOOKUP(AR$6,'Greenhouse Gas Costs Avoided'!$A$2:$I$32,9,FALSE)</f>
        <v>3.4696024846318703</v>
      </c>
      <c r="DA212" s="21">
        <f>BW212*VLOOKUP(AS$6,'Greenhouse Gas Costs Avoided'!$A$2:$I$32,9,FALSE)</f>
        <v>3.8016643807416939</v>
      </c>
      <c r="DB212" s="21">
        <f>BX212*VLOOKUP(AT$6,'Greenhouse Gas Costs Avoided'!$A$2:$I$32,9,FALSE)</f>
        <v>4.1657946983243246</v>
      </c>
      <c r="DC212" s="21">
        <f>BY212*VLOOKUP(AU$6,'Greenhouse Gas Costs Avoided'!$A$2:$I$32,9,FALSE)</f>
        <v>4.5654558835919028</v>
      </c>
      <c r="DD212" s="21">
        <f>BZ212*VLOOKUP(AV$6,'Greenhouse Gas Costs Avoided'!$A$2:$I$32,9,FALSE)</f>
        <v>5.0035008741682265</v>
      </c>
      <c r="DE212" s="21">
        <f>CA212*VLOOKUP(AW$6,'Greenhouse Gas Costs Avoided'!$A$2:$I$32,9,FALSE)</f>
        <v>5.1473793563843691</v>
      </c>
      <c r="DF212" s="21">
        <f>CB212*VLOOKUP(AX$6,'Greenhouse Gas Costs Avoided'!$A$2:$I$32,9,FALSE)</f>
        <v>5.2963381923007766</v>
      </c>
      <c r="DG212" s="21">
        <f>CC212*VLOOKUP(AY$6,'Greenhouse Gas Costs Avoided'!$A$2:$I$32,9,FALSE)</f>
        <v>5.4493081891352544</v>
      </c>
      <c r="DH212" s="21">
        <f>CD212*VLOOKUP(AZ$6,'Greenhouse Gas Costs Avoided'!$A$2:$I$32,9,FALSE)</f>
        <v>5.606890825278958</v>
      </c>
      <c r="DI212" s="21">
        <f>CE212*VLOOKUP(BA$6,'Greenhouse Gas Costs Avoided'!$A$2:$I$32,9,FALSE)</f>
        <v>5.7675826620899597</v>
      </c>
      <c r="DJ212" s="21">
        <f>CF212*VLOOKUP(BB$6,'Greenhouse Gas Costs Avoided'!$A$2:$I$32,9,FALSE)</f>
        <v>5.935130766850258</v>
      </c>
      <c r="DK212" s="21">
        <f>CG212*VLOOKUP(BC$6,'Greenhouse Gas Costs Avoided'!$A$2:$I$32,9,FALSE)</f>
        <v>6.1052609366481567</v>
      </c>
      <c r="DL212" s="21">
        <f>CH212*VLOOKUP(BD$6,'Greenhouse Gas Costs Avoided'!$A$2:$I$32,9,FALSE)</f>
        <v>6.2788338222861402</v>
      </c>
      <c r="DM212" s="21">
        <f>CI212*VLOOKUP(BE$6,'Greenhouse Gas Costs Avoided'!$A$2:$I$32,9,FALSE)</f>
        <v>6.4570478846612929</v>
      </c>
      <c r="DN212" s="21">
        <f>CJ212*VLOOKUP(BF$6,'Greenhouse Gas Costs Avoided'!$A$2:$I$32,9,FALSE)</f>
        <v>6.6405150868084322</v>
      </c>
      <c r="DO212" s="21">
        <f>CK212*VLOOKUP(BG$6,'Greenhouse Gas Costs Avoided'!$A$2:$I$32,9,FALSE)</f>
        <v>6.8289022097138705</v>
      </c>
      <c r="DP212" s="21">
        <f>CL212*VLOOKUP(BH$6,'Greenhouse Gas Costs Avoided'!$A$2:$I$32,9,FALSE)</f>
        <v>7.0221809990540507</v>
      </c>
      <c r="DQ212" s="21">
        <f>CM212*VLOOKUP(BI$6,'Greenhouse Gas Costs Avoided'!$A$2:$I$32,9,FALSE)</f>
        <v>7.2198931009350886</v>
      </c>
      <c r="DR212" s="21">
        <f>CN212*VLOOKUP(BJ$6,'Greenhouse Gas Costs Avoided'!$A$2:$I$32,9,FALSE)</f>
        <v>7.4222972772007143</v>
      </c>
      <c r="DS212" s="164">
        <f>CO212*VLOOKUP(BK$6,'Greenhouse Gas Costs Avoided'!$A$2:$I$32,9,FALSE)</f>
        <v>7.6285297110405814</v>
      </c>
    </row>
    <row r="213" spans="1:123" x14ac:dyDescent="0.35">
      <c r="A213" s="174">
        <v>207</v>
      </c>
      <c r="B213" s="12">
        <v>2</v>
      </c>
      <c r="C213" s="175">
        <v>2023</v>
      </c>
      <c r="E213" s="20">
        <v>0</v>
      </c>
      <c r="F213" s="21">
        <v>82.346532180449415</v>
      </c>
      <c r="G213" s="21">
        <v>84.002844861871253</v>
      </c>
      <c r="H213" s="21">
        <v>85.659157543293105</v>
      </c>
      <c r="I213" s="21">
        <v>86.918851036576825</v>
      </c>
      <c r="J213" s="21">
        <v>88.178544529860531</v>
      </c>
      <c r="K213" s="21">
        <v>89.438238023144251</v>
      </c>
      <c r="L213" s="21">
        <v>90.697931516427971</v>
      </c>
      <c r="M213" s="21">
        <v>91.95762500971172</v>
      </c>
      <c r="N213" s="21">
        <v>93.21731850299544</v>
      </c>
      <c r="O213" s="21">
        <v>94.47701199627916</v>
      </c>
      <c r="P213" s="21">
        <v>95.73670548956288</v>
      </c>
      <c r="Q213" s="21">
        <v>96.996398982846586</v>
      </c>
      <c r="R213" s="21">
        <v>98.25609247613032</v>
      </c>
      <c r="S213" s="21">
        <v>99.65157958594628</v>
      </c>
      <c r="T213" s="21">
        <v>101.04706669576224</v>
      </c>
      <c r="U213" s="21">
        <v>102.4425538055782</v>
      </c>
      <c r="V213" s="21">
        <v>103.83804091539416</v>
      </c>
      <c r="W213" s="21">
        <v>105.23352802521011</v>
      </c>
      <c r="X213" s="21">
        <v>106.47156953138905</v>
      </c>
      <c r="Y213" s="21">
        <v>107.709611037568</v>
      </c>
      <c r="Z213" s="21">
        <v>108.94765254374694</v>
      </c>
      <c r="AA213" s="21">
        <v>110.18569404992589</v>
      </c>
      <c r="AB213" s="21">
        <v>111.42373555610482</v>
      </c>
      <c r="AC213" s="21">
        <v>112.86811731331359</v>
      </c>
      <c r="AD213" s="21">
        <v>114.31249907052236</v>
      </c>
      <c r="AE213" s="21">
        <v>115.75688082773114</v>
      </c>
      <c r="AF213" s="21">
        <v>117.20126258493991</v>
      </c>
      <c r="AG213" s="22">
        <v>120.41827982173916</v>
      </c>
      <c r="AI213" s="20">
        <v>0</v>
      </c>
      <c r="AJ213" s="21">
        <v>5.2166744805659615</v>
      </c>
      <c r="AK213" s="21">
        <v>5.3216023247413169</v>
      </c>
      <c r="AL213" s="21">
        <v>5.4265301689166732</v>
      </c>
      <c r="AM213" s="21">
        <v>5.5063320831654474</v>
      </c>
      <c r="AN213" s="21">
        <v>5.5861339974142208</v>
      </c>
      <c r="AO213" s="21">
        <v>5.665935911662995</v>
      </c>
      <c r="AP213" s="21">
        <v>5.7457378259117702</v>
      </c>
      <c r="AQ213" s="21">
        <v>5.8255397401605462</v>
      </c>
      <c r="AR213" s="21">
        <v>5.9053416544093205</v>
      </c>
      <c r="AS213" s="21">
        <v>5.9851435686580947</v>
      </c>
      <c r="AT213" s="21">
        <v>6.0649454829068699</v>
      </c>
      <c r="AU213" s="21">
        <v>6.1447473971556432</v>
      </c>
      <c r="AV213" s="21">
        <v>6.2245493114044184</v>
      </c>
      <c r="AW213" s="21">
        <v>6.312953786990386</v>
      </c>
      <c r="AX213" s="21">
        <v>6.4013582625763545</v>
      </c>
      <c r="AY213" s="21">
        <v>6.4897627381623222</v>
      </c>
      <c r="AZ213" s="21">
        <v>6.5781672137482907</v>
      </c>
      <c r="BA213" s="21">
        <v>6.6665716893342575</v>
      </c>
      <c r="BB213" s="21">
        <v>6.7450019445028957</v>
      </c>
      <c r="BC213" s="21">
        <v>6.8234321996715348</v>
      </c>
      <c r="BD213" s="21">
        <v>6.901862454840173</v>
      </c>
      <c r="BE213" s="21">
        <v>6.9802927100088112</v>
      </c>
      <c r="BF213" s="21">
        <v>7.0587229651774486</v>
      </c>
      <c r="BG213" s="21">
        <v>7.1502249295408609</v>
      </c>
      <c r="BH213" s="21">
        <v>7.2417268939042723</v>
      </c>
      <c r="BI213" s="21">
        <v>7.3332288582676846</v>
      </c>
      <c r="BJ213" s="21">
        <v>7.424730822631096</v>
      </c>
      <c r="BK213" s="22">
        <v>7.6285297110405814</v>
      </c>
      <c r="BM213" s="163">
        <f>VLOOKUP(BM$6,'MonteCarlo Policy Paths'!$N$2:$S$31,$B213+1,FALSE)</f>
        <v>23.967702867134744</v>
      </c>
      <c r="BN213" s="21">
        <f>VLOOKUP(BN$6,'MonteCarlo Policy Paths'!$N$2:$S$31,$B213+1,FALSE)</f>
        <v>26.317177955222718</v>
      </c>
      <c r="BO213" s="21">
        <f>VLOOKUP(BO$6,'MonteCarlo Policy Paths'!$N$2:$S$31,$B213+1,FALSE)</f>
        <v>28.893255238045125</v>
      </c>
      <c r="BP213" s="21">
        <f>VLOOKUP(BP$6,'MonteCarlo Policy Paths'!$N$2:$S$31,$B213+1,FALSE)</f>
        <v>31.715102246604285</v>
      </c>
      <c r="BQ213" s="21">
        <f>VLOOKUP(BQ$6,'MonteCarlo Policy Paths'!$N$2:$S$31,$B213+1,FALSE)</f>
        <v>34.790233856835599</v>
      </c>
      <c r="BR213" s="21">
        <f>VLOOKUP(BR$6,'MonteCarlo Policy Paths'!$N$2:$S$31,$B213+1,FALSE)</f>
        <v>38.117013285454661</v>
      </c>
      <c r="BS213" s="21">
        <f>VLOOKUP(BS$6,'MonteCarlo Policy Paths'!$N$2:$S$31,$B213+1,FALSE)</f>
        <v>41.72840612279375</v>
      </c>
      <c r="BT213" s="21">
        <f>VLOOKUP(BT$6,'MonteCarlo Policy Paths'!$N$2:$S$31,$B213+1,FALSE)</f>
        <v>45.677249983631562</v>
      </c>
      <c r="BU213" s="21">
        <f>VLOOKUP(BU$6,'MonteCarlo Policy Paths'!$N$2:$S$31,$B213+1,FALSE)</f>
        <v>49.99204890598088</v>
      </c>
      <c r="BV213" s="21">
        <f>VLOOKUP(BV$6,'MonteCarlo Policy Paths'!$N$2:$S$31,$B213+1,FALSE)</f>
        <v>54.768556811140854</v>
      </c>
      <c r="BW213" s="21">
        <f>VLOOKUP(BW$6,'MonteCarlo Policy Paths'!$N$2:$S$31,$B213+1,FALSE)</f>
        <v>60.010238214835042</v>
      </c>
      <c r="BX213" s="21">
        <f>VLOOKUP(BX$6,'MonteCarlo Policy Paths'!$N$2:$S$31,$B213+1,FALSE)</f>
        <v>65.75812779974207</v>
      </c>
      <c r="BY213" s="21">
        <f>VLOOKUP(BY$6,'MonteCarlo Policy Paths'!$N$2:$S$31,$B213+1,FALSE)</f>
        <v>72.066881159093455</v>
      </c>
      <c r="BZ213" s="21">
        <f>VLOOKUP(BZ$6,'MonteCarlo Policy Paths'!$N$2:$S$31,$B213+1,FALSE)</f>
        <v>78.981532638183737</v>
      </c>
      <c r="CA213" s="21">
        <f>VLOOKUP(CA$6,'MonteCarlo Policy Paths'!$N$2:$S$31,$B213+1,FALSE)</f>
        <v>81.252691038046251</v>
      </c>
      <c r="CB213" s="21">
        <f>VLOOKUP(CB$6,'MonteCarlo Policy Paths'!$N$2:$S$31,$B213+1,FALSE)</f>
        <v>83.604044111934414</v>
      </c>
      <c r="CC213" s="21">
        <f>VLOOKUP(CC$6,'MonteCarlo Policy Paths'!$N$2:$S$31,$B213+1,FALSE)</f>
        <v>86.018714380110126</v>
      </c>
      <c r="CD213" s="21">
        <f>VLOOKUP(CD$6,'MonteCarlo Policy Paths'!$N$2:$S$31,$B213+1,FALSE)</f>
        <v>88.506196331807388</v>
      </c>
      <c r="CE213" s="21">
        <f>VLOOKUP(CE$6,'MonteCarlo Policy Paths'!$N$2:$S$31,$B213+1,FALSE)</f>
        <v>91.042757806054695</v>
      </c>
      <c r="CF213" s="21">
        <f>VLOOKUP(CF$6,'MonteCarlo Policy Paths'!$N$2:$S$31,$B213+1,FALSE)</f>
        <v>93.687547211990633</v>
      </c>
      <c r="CG213" s="21">
        <f>VLOOKUP(CG$6,'MonteCarlo Policy Paths'!$N$2:$S$31,$B213+1,FALSE)</f>
        <v>96.373095170621937</v>
      </c>
      <c r="CH213" s="21">
        <f>VLOOKUP(CH$6,'MonteCarlo Policy Paths'!$N$2:$S$31,$B213+1,FALSE)</f>
        <v>99.112987273548597</v>
      </c>
      <c r="CI213" s="21">
        <f>VLOOKUP(CI$6,'MonteCarlo Policy Paths'!$N$2:$S$31,$B213+1,FALSE)</f>
        <v>101.92614153054797</v>
      </c>
      <c r="CJ213" s="21">
        <f>VLOOKUP(CJ$6,'MonteCarlo Policy Paths'!$N$2:$S$31,$B213+1,FALSE)</f>
        <v>104.82221793361833</v>
      </c>
      <c r="CK213" s="21">
        <f>VLOOKUP(CK$6,'MonteCarlo Policy Paths'!$N$2:$S$31,$B213+1,FALSE)</f>
        <v>107.79595653596101</v>
      </c>
      <c r="CL213" s="21">
        <f>VLOOKUP(CL$6,'MonteCarlo Policy Paths'!$N$2:$S$31,$B213+1,FALSE)</f>
        <v>110.84691133589952</v>
      </c>
      <c r="CM213" s="21">
        <f>VLOOKUP(CM$6,'MonteCarlo Policy Paths'!$N$2:$S$31,$B213+1,FALSE)</f>
        <v>113.96784710075578</v>
      </c>
      <c r="CN213" s="21">
        <f>VLOOKUP(CN$6,'MonteCarlo Policy Paths'!$N$2:$S$31,$B213+1,FALSE)</f>
        <v>117.16284845198182</v>
      </c>
      <c r="CO213" s="164">
        <f>VLOOKUP(CO$6,'MonteCarlo Policy Paths'!$N$2:$S$31,$B213+1,FALSE)</f>
        <v>120.41827982173916</v>
      </c>
      <c r="CQ213" s="163">
        <f>BM213*VLOOKUP(AI$6,'Greenhouse Gas Costs Avoided'!$A$2:$I$32,9,FALSE)</f>
        <v>1.5183602829902079</v>
      </c>
      <c r="CR213" s="21">
        <f>BN213*VLOOKUP(AJ$6,'Greenhouse Gas Costs Avoided'!$A$2:$I$32,9,FALSE)</f>
        <v>1.6672001480120395</v>
      </c>
      <c r="CS213" s="21">
        <f>BO213*VLOOKUP(AK$6,'Greenhouse Gas Costs Avoided'!$A$2:$I$32,9,FALSE)</f>
        <v>1.8303953216936328</v>
      </c>
      <c r="CT213" s="21">
        <f>BP213*VLOOKUP(AL$6,'Greenhouse Gas Costs Avoided'!$A$2:$I$32,9,FALSE)</f>
        <v>2.0091600721673259</v>
      </c>
      <c r="CU213" s="21">
        <f>BQ213*VLOOKUP(AM$6,'Greenhouse Gas Costs Avoided'!$A$2:$I$32,9,FALSE)</f>
        <v>2.2039704688009323</v>
      </c>
      <c r="CV213" s="21">
        <f>BR213*VLOOKUP(AN$6,'Greenhouse Gas Costs Avoided'!$A$2:$I$32,9,FALSE)</f>
        <v>2.4147228209427172</v>
      </c>
      <c r="CW213" s="21">
        <f>BS213*VLOOKUP(AO$6,'Greenhouse Gas Costs Avoided'!$A$2:$I$32,9,FALSE)</f>
        <v>2.6435055074141016</v>
      </c>
      <c r="CX213" s="21">
        <f>BT213*VLOOKUP(AP$6,'Greenhouse Gas Costs Avoided'!$A$2:$I$32,9,FALSE)</f>
        <v>2.8936658050138946</v>
      </c>
      <c r="CY213" s="21">
        <f>BU213*VLOOKUP(AQ$6,'Greenhouse Gas Costs Avoided'!$A$2:$I$32,9,FALSE)</f>
        <v>3.1670094520501597</v>
      </c>
      <c r="CZ213" s="21">
        <f>BV213*VLOOKUP(AR$6,'Greenhouse Gas Costs Avoided'!$A$2:$I$32,9,FALSE)</f>
        <v>3.4696024846318703</v>
      </c>
      <c r="DA213" s="21">
        <f>BW213*VLOOKUP(AS$6,'Greenhouse Gas Costs Avoided'!$A$2:$I$32,9,FALSE)</f>
        <v>3.8016643807416939</v>
      </c>
      <c r="DB213" s="21">
        <f>BX213*VLOOKUP(AT$6,'Greenhouse Gas Costs Avoided'!$A$2:$I$32,9,FALSE)</f>
        <v>4.1657946983243246</v>
      </c>
      <c r="DC213" s="21">
        <f>BY213*VLOOKUP(AU$6,'Greenhouse Gas Costs Avoided'!$A$2:$I$32,9,FALSE)</f>
        <v>4.5654558835919028</v>
      </c>
      <c r="DD213" s="21">
        <f>BZ213*VLOOKUP(AV$6,'Greenhouse Gas Costs Avoided'!$A$2:$I$32,9,FALSE)</f>
        <v>5.0035008741682265</v>
      </c>
      <c r="DE213" s="21">
        <f>CA213*VLOOKUP(AW$6,'Greenhouse Gas Costs Avoided'!$A$2:$I$32,9,FALSE)</f>
        <v>5.1473793563843691</v>
      </c>
      <c r="DF213" s="21">
        <f>CB213*VLOOKUP(AX$6,'Greenhouse Gas Costs Avoided'!$A$2:$I$32,9,FALSE)</f>
        <v>5.2963381923007766</v>
      </c>
      <c r="DG213" s="21">
        <f>CC213*VLOOKUP(AY$6,'Greenhouse Gas Costs Avoided'!$A$2:$I$32,9,FALSE)</f>
        <v>5.4493081891352544</v>
      </c>
      <c r="DH213" s="21">
        <f>CD213*VLOOKUP(AZ$6,'Greenhouse Gas Costs Avoided'!$A$2:$I$32,9,FALSE)</f>
        <v>5.606890825278958</v>
      </c>
      <c r="DI213" s="21">
        <f>CE213*VLOOKUP(BA$6,'Greenhouse Gas Costs Avoided'!$A$2:$I$32,9,FALSE)</f>
        <v>5.7675826620899597</v>
      </c>
      <c r="DJ213" s="21">
        <f>CF213*VLOOKUP(BB$6,'Greenhouse Gas Costs Avoided'!$A$2:$I$32,9,FALSE)</f>
        <v>5.935130766850258</v>
      </c>
      <c r="DK213" s="21">
        <f>CG213*VLOOKUP(BC$6,'Greenhouse Gas Costs Avoided'!$A$2:$I$32,9,FALSE)</f>
        <v>6.1052609366481567</v>
      </c>
      <c r="DL213" s="21">
        <f>CH213*VLOOKUP(BD$6,'Greenhouse Gas Costs Avoided'!$A$2:$I$32,9,FALSE)</f>
        <v>6.2788338222861402</v>
      </c>
      <c r="DM213" s="21">
        <f>CI213*VLOOKUP(BE$6,'Greenhouse Gas Costs Avoided'!$A$2:$I$32,9,FALSE)</f>
        <v>6.4570478846612929</v>
      </c>
      <c r="DN213" s="21">
        <f>CJ213*VLOOKUP(BF$6,'Greenhouse Gas Costs Avoided'!$A$2:$I$32,9,FALSE)</f>
        <v>6.6405150868084322</v>
      </c>
      <c r="DO213" s="21">
        <f>CK213*VLOOKUP(BG$6,'Greenhouse Gas Costs Avoided'!$A$2:$I$32,9,FALSE)</f>
        <v>6.8289022097138705</v>
      </c>
      <c r="DP213" s="21">
        <f>CL213*VLOOKUP(BH$6,'Greenhouse Gas Costs Avoided'!$A$2:$I$32,9,FALSE)</f>
        <v>7.0221809990540507</v>
      </c>
      <c r="DQ213" s="21">
        <f>CM213*VLOOKUP(BI$6,'Greenhouse Gas Costs Avoided'!$A$2:$I$32,9,FALSE)</f>
        <v>7.2198931009350886</v>
      </c>
      <c r="DR213" s="21">
        <f>CN213*VLOOKUP(BJ$6,'Greenhouse Gas Costs Avoided'!$A$2:$I$32,9,FALSE)</f>
        <v>7.4222972772007143</v>
      </c>
      <c r="DS213" s="164">
        <f>CO213*VLOOKUP(BK$6,'Greenhouse Gas Costs Avoided'!$A$2:$I$32,9,FALSE)</f>
        <v>7.6285297110405814</v>
      </c>
    </row>
    <row r="214" spans="1:123" x14ac:dyDescent="0.35">
      <c r="A214" s="174">
        <v>208</v>
      </c>
      <c r="B214" s="12">
        <v>4</v>
      </c>
      <c r="C214" s="175">
        <v>2023</v>
      </c>
      <c r="E214" s="20">
        <v>0</v>
      </c>
      <c r="F214" s="21">
        <v>82.346532180449415</v>
      </c>
      <c r="G214" s="21">
        <v>84.002844861871253</v>
      </c>
      <c r="H214" s="21">
        <v>85.659157543293105</v>
      </c>
      <c r="I214" s="21">
        <v>86.918851036576825</v>
      </c>
      <c r="J214" s="21">
        <v>88.178544529860531</v>
      </c>
      <c r="K214" s="21">
        <v>89.438238023144251</v>
      </c>
      <c r="L214" s="21">
        <v>90.697931516427971</v>
      </c>
      <c r="M214" s="21">
        <v>91.95762500971172</v>
      </c>
      <c r="N214" s="21">
        <v>93.21731850299544</v>
      </c>
      <c r="O214" s="21">
        <v>94.47701199627916</v>
      </c>
      <c r="P214" s="21">
        <v>95.73670548956288</v>
      </c>
      <c r="Q214" s="21">
        <v>96.996398982846586</v>
      </c>
      <c r="R214" s="21">
        <v>98.25609247613032</v>
      </c>
      <c r="S214" s="21">
        <v>99.65157958594628</v>
      </c>
      <c r="T214" s="21">
        <v>101.04706669576224</v>
      </c>
      <c r="U214" s="21">
        <v>102.4425538055782</v>
      </c>
      <c r="V214" s="21">
        <v>103.83804091539416</v>
      </c>
      <c r="W214" s="21">
        <v>105.23352802521011</v>
      </c>
      <c r="X214" s="21">
        <v>106.47156953138905</v>
      </c>
      <c r="Y214" s="21">
        <v>107.709611037568</v>
      </c>
      <c r="Z214" s="21">
        <v>108.94765254374694</v>
      </c>
      <c r="AA214" s="21">
        <v>110.18569404992589</v>
      </c>
      <c r="AB214" s="21">
        <v>111.42373555610482</v>
      </c>
      <c r="AC214" s="21">
        <v>112.86811731331359</v>
      </c>
      <c r="AD214" s="21">
        <v>114.31249907052236</v>
      </c>
      <c r="AE214" s="21">
        <v>115.75688082773114</v>
      </c>
      <c r="AF214" s="21">
        <v>117.20126258493991</v>
      </c>
      <c r="AG214" s="22">
        <v>119.5319620819439</v>
      </c>
      <c r="AI214" s="20">
        <v>0</v>
      </c>
      <c r="AJ214" s="21">
        <v>5.2166744805659615</v>
      </c>
      <c r="AK214" s="21">
        <v>5.3216023247413169</v>
      </c>
      <c r="AL214" s="21">
        <v>5.4265301689166732</v>
      </c>
      <c r="AM214" s="21">
        <v>5.5063320831654474</v>
      </c>
      <c r="AN214" s="21">
        <v>5.5861339974142208</v>
      </c>
      <c r="AO214" s="21">
        <v>5.665935911662995</v>
      </c>
      <c r="AP214" s="21">
        <v>5.7457378259117702</v>
      </c>
      <c r="AQ214" s="21">
        <v>5.8255397401605462</v>
      </c>
      <c r="AR214" s="21">
        <v>5.9053416544093205</v>
      </c>
      <c r="AS214" s="21">
        <v>5.9851435686580947</v>
      </c>
      <c r="AT214" s="21">
        <v>6.0649454829068699</v>
      </c>
      <c r="AU214" s="21">
        <v>6.1447473971556432</v>
      </c>
      <c r="AV214" s="21">
        <v>6.2245493114044184</v>
      </c>
      <c r="AW214" s="21">
        <v>6.312953786990386</v>
      </c>
      <c r="AX214" s="21">
        <v>6.4013582625763545</v>
      </c>
      <c r="AY214" s="21">
        <v>6.4897627381623222</v>
      </c>
      <c r="AZ214" s="21">
        <v>6.5781672137482907</v>
      </c>
      <c r="BA214" s="21">
        <v>6.6665716893342575</v>
      </c>
      <c r="BB214" s="21">
        <v>6.7450019445028957</v>
      </c>
      <c r="BC214" s="21">
        <v>6.8234321996715348</v>
      </c>
      <c r="BD214" s="21">
        <v>6.901862454840173</v>
      </c>
      <c r="BE214" s="21">
        <v>6.9802927100088112</v>
      </c>
      <c r="BF214" s="21">
        <v>7.0587229651774486</v>
      </c>
      <c r="BG214" s="21">
        <v>7.1502249295408609</v>
      </c>
      <c r="BH214" s="21">
        <v>7.2417268939042723</v>
      </c>
      <c r="BI214" s="21">
        <v>7.3332288582676846</v>
      </c>
      <c r="BJ214" s="21">
        <v>7.424730822631096</v>
      </c>
      <c r="BK214" s="22">
        <v>7.5723812490175435</v>
      </c>
      <c r="BM214" s="163">
        <f>VLOOKUP(BM$6,'MonteCarlo Policy Paths'!$N$2:$S$31,$B214+1,FALSE)</f>
        <v>21.456887556927661</v>
      </c>
      <c r="BN214" s="21">
        <f>VLOOKUP(BN$6,'MonteCarlo Policy Paths'!$N$2:$S$31,$B214+1,FALSE)</f>
        <v>23.119081894670884</v>
      </c>
      <c r="BO214" s="21">
        <f>VLOOKUP(BO$6,'MonteCarlo Policy Paths'!$N$2:$S$31,$B214+1,FALSE)</f>
        <v>24.918982795429599</v>
      </c>
      <c r="BP214" s="21">
        <f>VLOOKUP(BP$6,'MonteCarlo Policy Paths'!$N$2:$S$31,$B214+1,FALSE)</f>
        <v>26.866510906830612</v>
      </c>
      <c r="BQ214" s="21">
        <f>VLOOKUP(BQ$6,'MonteCarlo Policy Paths'!$N$2:$S$31,$B214+1,FALSE)</f>
        <v>28.957808063155838</v>
      </c>
      <c r="BR214" s="21">
        <f>VLOOKUP(BR$6,'MonteCarlo Policy Paths'!$N$2:$S$31,$B214+1,FALSE)</f>
        <v>31.169773267386955</v>
      </c>
      <c r="BS214" s="21">
        <f>VLOOKUP(BS$6,'MonteCarlo Policy Paths'!$N$2:$S$31,$B214+1,FALSE)</f>
        <v>33.536503079259326</v>
      </c>
      <c r="BT214" s="21">
        <f>VLOOKUP(BT$6,'MonteCarlo Policy Paths'!$N$2:$S$31,$B214+1,FALSE)</f>
        <v>36.094562758542168</v>
      </c>
      <c r="BU214" s="21">
        <f>VLOOKUP(BU$6,'MonteCarlo Policy Paths'!$N$2:$S$31,$B214+1,FALSE)</f>
        <v>38.859796339203925</v>
      </c>
      <c r="BV214" s="21">
        <f>VLOOKUP(BV$6,'MonteCarlo Policy Paths'!$N$2:$S$31,$B214+1,FALSE)</f>
        <v>41.937214526892696</v>
      </c>
      <c r="BW214" s="21">
        <f>VLOOKUP(BW$6,'MonteCarlo Policy Paths'!$N$2:$S$31,$B214+1,FALSE)</f>
        <v>45.285702034805901</v>
      </c>
      <c r="BX214" s="21">
        <f>VLOOKUP(BX$6,'MonteCarlo Policy Paths'!$N$2:$S$31,$B214+1,FALSE)</f>
        <v>48.923675973628832</v>
      </c>
      <c r="BY214" s="21">
        <f>VLOOKUP(BY$6,'MonteCarlo Policy Paths'!$N$2:$S$31,$B214+1,FALSE)</f>
        <v>52.880283256992421</v>
      </c>
      <c r="BZ214" s="21">
        <f>VLOOKUP(BZ$6,'MonteCarlo Policy Paths'!$N$2:$S$31,$B214+1,FALSE)</f>
        <v>57.179951130409847</v>
      </c>
      <c r="CA214" s="21">
        <f>VLOOKUP(CA$6,'MonteCarlo Policy Paths'!$N$2:$S$31,$B214+1,FALSE)</f>
        <v>59.199989570907007</v>
      </c>
      <c r="CB214" s="21">
        <f>VLOOKUP(CB$6,'MonteCarlo Policy Paths'!$N$2:$S$31,$B214+1,FALSE)</f>
        <v>61.304348310445278</v>
      </c>
      <c r="CC214" s="21">
        <f>VLOOKUP(CC$6,'MonteCarlo Policy Paths'!$N$2:$S$31,$B214+1,FALSE)</f>
        <v>63.486799757257046</v>
      </c>
      <c r="CD214" s="21">
        <f>VLOOKUP(CD$6,'MonteCarlo Policy Paths'!$N$2:$S$31,$B214+1,FALSE)</f>
        <v>65.754412861465767</v>
      </c>
      <c r="CE214" s="21">
        <f>VLOOKUP(CE$6,'MonteCarlo Policy Paths'!$N$2:$S$31,$B214+1,FALSE)</f>
        <v>68.097759333367534</v>
      </c>
      <c r="CF214" s="21">
        <f>VLOOKUP(CF$6,'MonteCarlo Policy Paths'!$N$2:$S$31,$B214+1,FALSE)</f>
        <v>70.548973057852507</v>
      </c>
      <c r="CG214" s="21">
        <f>VLOOKUP(CG$6,'MonteCarlo Policy Paths'!$N$2:$S$31,$B214+1,FALSE)</f>
        <v>73.077007009761019</v>
      </c>
      <c r="CH214" s="21">
        <f>VLOOKUP(CH$6,'MonteCarlo Policy Paths'!$N$2:$S$31,$B214+1,FALSE)</f>
        <v>75.691476032446857</v>
      </c>
      <c r="CI214" s="21">
        <f>VLOOKUP(CI$6,'MonteCarlo Policy Paths'!$N$2:$S$31,$B214+1,FALSE)</f>
        <v>78.404802280730166</v>
      </c>
      <c r="CJ214" s="21">
        <f>VLOOKUP(CJ$6,'MonteCarlo Policy Paths'!$N$2:$S$31,$B214+1,FALSE)</f>
        <v>81.224927058038162</v>
      </c>
      <c r="CK214" s="21">
        <f>VLOOKUP(CK$6,'MonteCarlo Policy Paths'!$N$2:$S$31,$B214+1,FALSE)</f>
        <v>84.152487263770951</v>
      </c>
      <c r="CL214" s="21">
        <f>VLOOKUP(CL$6,'MonteCarlo Policy Paths'!$N$2:$S$31,$B214+1,FALSE)</f>
        <v>87.19069011352974</v>
      </c>
      <c r="CM214" s="21">
        <f>VLOOKUP(CM$6,'MonteCarlo Policy Paths'!$N$2:$S$31,$B214+1,FALSE)</f>
        <v>90.339519718236858</v>
      </c>
      <c r="CN214" s="21">
        <f>VLOOKUP(CN$6,'MonteCarlo Policy Paths'!$N$2:$S$31,$B214+1,FALSE)</f>
        <v>93.604800202242828</v>
      </c>
      <c r="CO214" s="164">
        <f>VLOOKUP(CO$6,'MonteCarlo Policy Paths'!$N$2:$S$31,$B214+1,FALSE)</f>
        <v>96.983684685934094</v>
      </c>
      <c r="CQ214" s="163">
        <f>BM214*VLOOKUP(AI$6,'Greenhouse Gas Costs Avoided'!$A$2:$I$32,9,FALSE)</f>
        <v>1.3592994724454583</v>
      </c>
      <c r="CR214" s="21">
        <f>BN214*VLOOKUP(AJ$6,'Greenhouse Gas Costs Avoided'!$A$2:$I$32,9,FALSE)</f>
        <v>1.4645999210963487</v>
      </c>
      <c r="CS214" s="21">
        <f>BO214*VLOOKUP(AK$6,'Greenhouse Gas Costs Avoided'!$A$2:$I$32,9,FALSE)</f>
        <v>1.5786241167474793</v>
      </c>
      <c r="CT214" s="21">
        <f>BP214*VLOOKUP(AL$6,'Greenhouse Gas Costs Avoided'!$A$2:$I$32,9,FALSE)</f>
        <v>1.7020005350363183</v>
      </c>
      <c r="CU214" s="21">
        <f>BQ214*VLOOKUP(AM$6,'Greenhouse Gas Costs Avoided'!$A$2:$I$32,9,FALSE)</f>
        <v>1.8344847601494692</v>
      </c>
      <c r="CV214" s="21">
        <f>BR214*VLOOKUP(AN$6,'Greenhouse Gas Costs Avoided'!$A$2:$I$32,9,FALSE)</f>
        <v>1.9746133378475101</v>
      </c>
      <c r="CW214" s="21">
        <f>BS214*VLOOKUP(AO$6,'Greenhouse Gas Costs Avoided'!$A$2:$I$32,9,FALSE)</f>
        <v>2.1245462941611284</v>
      </c>
      <c r="CX214" s="21">
        <f>BT214*VLOOKUP(AP$6,'Greenhouse Gas Costs Avoided'!$A$2:$I$32,9,FALSE)</f>
        <v>2.2866000479177169</v>
      </c>
      <c r="CY214" s="21">
        <f>BU214*VLOOKUP(AQ$6,'Greenhouse Gas Costs Avoided'!$A$2:$I$32,9,FALSE)</f>
        <v>2.4617783228380428</v>
      </c>
      <c r="CZ214" s="21">
        <f>BV214*VLOOKUP(AR$6,'Greenhouse Gas Costs Avoided'!$A$2:$I$32,9,FALSE)</f>
        <v>2.6567335747552212</v>
      </c>
      <c r="DA214" s="21">
        <f>BW214*VLOOKUP(AS$6,'Greenhouse Gas Costs Avoided'!$A$2:$I$32,9,FALSE)</f>
        <v>2.8688611394320973</v>
      </c>
      <c r="DB214" s="21">
        <f>BX214*VLOOKUP(AT$6,'Greenhouse Gas Costs Avoided'!$A$2:$I$32,9,FALSE)</f>
        <v>3.099327745676475</v>
      </c>
      <c r="DC214" s="21">
        <f>BY214*VLOOKUP(AU$6,'Greenhouse Gas Costs Avoided'!$A$2:$I$32,9,FALSE)</f>
        <v>3.3499798581359799</v>
      </c>
      <c r="DD214" s="21">
        <f>BZ214*VLOOKUP(AV$6,'Greenhouse Gas Costs Avoided'!$A$2:$I$32,9,FALSE)</f>
        <v>3.6223649492411436</v>
      </c>
      <c r="DE214" s="21">
        <f>CA214*VLOOKUP(AW$6,'Greenhouse Gas Costs Avoided'!$A$2:$I$32,9,FALSE)</f>
        <v>3.7503349159570667</v>
      </c>
      <c r="DF214" s="21">
        <f>CB214*VLOOKUP(AX$6,'Greenhouse Gas Costs Avoided'!$A$2:$I$32,9,FALSE)</f>
        <v>3.8836465958035138</v>
      </c>
      <c r="DG214" s="21">
        <f>CC214*VLOOKUP(AY$6,'Greenhouse Gas Costs Avoided'!$A$2:$I$32,9,FALSE)</f>
        <v>4.0219054692034097</v>
      </c>
      <c r="DH214" s="21">
        <f>CD214*VLOOKUP(AZ$6,'Greenhouse Gas Costs Avoided'!$A$2:$I$32,9,FALSE)</f>
        <v>4.1655593560070496</v>
      </c>
      <c r="DI214" s="21">
        <f>CE214*VLOOKUP(BA$6,'Greenhouse Gas Costs Avoided'!$A$2:$I$32,9,FALSE)</f>
        <v>4.3140109715809301</v>
      </c>
      <c r="DJ214" s="21">
        <f>CF214*VLOOKUP(BB$6,'Greenhouse Gas Costs Avoided'!$A$2:$I$32,9,FALSE)</f>
        <v>4.4692960059878768</v>
      </c>
      <c r="DK214" s="21">
        <f>CG214*VLOOKUP(BC$6,'Greenhouse Gas Costs Avoided'!$A$2:$I$32,9,FALSE)</f>
        <v>4.629447622014963</v>
      </c>
      <c r="DL214" s="21">
        <f>CH214*VLOOKUP(BD$6,'Greenhouse Gas Costs Avoided'!$A$2:$I$32,9,FALSE)</f>
        <v>4.7950749225184994</v>
      </c>
      <c r="DM214" s="21">
        <f>CI214*VLOOKUP(BE$6,'Greenhouse Gas Costs Avoided'!$A$2:$I$32,9,FALSE)</f>
        <v>4.9669648542748472</v>
      </c>
      <c r="DN214" s="21">
        <f>CJ214*VLOOKUP(BF$6,'Greenhouse Gas Costs Avoided'!$A$2:$I$32,9,FALSE)</f>
        <v>5.1456205009456273</v>
      </c>
      <c r="DO214" s="21">
        <f>CK214*VLOOKUP(BG$6,'Greenhouse Gas Costs Avoided'!$A$2:$I$32,9,FALSE)</f>
        <v>5.331082210275417</v>
      </c>
      <c r="DP214" s="21">
        <f>CL214*VLOOKUP(BH$6,'Greenhouse Gas Costs Avoided'!$A$2:$I$32,9,FALSE)</f>
        <v>5.5235531602164318</v>
      </c>
      <c r="DQ214" s="21">
        <f>CM214*VLOOKUP(BI$6,'Greenhouse Gas Costs Avoided'!$A$2:$I$32,9,FALSE)</f>
        <v>5.723032344191421</v>
      </c>
      <c r="DR214" s="21">
        <f>CN214*VLOOKUP(BJ$6,'Greenhouse Gas Costs Avoided'!$A$2:$I$32,9,FALSE)</f>
        <v>5.9298887220104266</v>
      </c>
      <c r="DS214" s="164">
        <f>CO214*VLOOKUP(BK$6,'Greenhouse Gas Costs Avoided'!$A$2:$I$32,9,FALSE)</f>
        <v>6.1439419431008639</v>
      </c>
    </row>
    <row r="215" spans="1:123" x14ac:dyDescent="0.35">
      <c r="A215" s="174">
        <v>209</v>
      </c>
      <c r="B215" s="12">
        <v>3</v>
      </c>
      <c r="C215" s="175">
        <v>2023</v>
      </c>
      <c r="E215" s="20">
        <v>0</v>
      </c>
      <c r="F215" s="21">
        <v>82.346532180449415</v>
      </c>
      <c r="G215" s="21">
        <v>84.002844861871253</v>
      </c>
      <c r="H215" s="21">
        <v>85.659157543293105</v>
      </c>
      <c r="I215" s="21">
        <v>86.918851036576825</v>
      </c>
      <c r="J215" s="21">
        <v>88.178544529860531</v>
      </c>
      <c r="K215" s="21">
        <v>89.438238023144251</v>
      </c>
      <c r="L215" s="21">
        <v>90.697931516427971</v>
      </c>
      <c r="M215" s="21">
        <v>91.95762500971172</v>
      </c>
      <c r="N215" s="21">
        <v>93.21731850299544</v>
      </c>
      <c r="O215" s="21">
        <v>94.47701199627916</v>
      </c>
      <c r="P215" s="21">
        <v>95.73670548956288</v>
      </c>
      <c r="Q215" s="21">
        <v>96.996398982846586</v>
      </c>
      <c r="R215" s="21">
        <v>101.49317720655506</v>
      </c>
      <c r="S215" s="21">
        <v>104.21949379267882</v>
      </c>
      <c r="T215" s="21">
        <v>107.03810370059369</v>
      </c>
      <c r="U215" s="21">
        <v>109.92690053835344</v>
      </c>
      <c r="V215" s="21">
        <v>112.89757853003228</v>
      </c>
      <c r="W215" s="21">
        <v>115.91943874780665</v>
      </c>
      <c r="X215" s="21">
        <v>119.06733931122673</v>
      </c>
      <c r="Y215" s="21">
        <v>122.25496395468721</v>
      </c>
      <c r="Z215" s="21">
        <v>125.4992630232488</v>
      </c>
      <c r="AA215" s="21">
        <v>128.82380079097237</v>
      </c>
      <c r="AB215" s="21">
        <v>132.24028719953677</v>
      </c>
      <c r="AC215" s="21">
        <v>135.74155640209787</v>
      </c>
      <c r="AD215" s="21">
        <v>139.32654413598658</v>
      </c>
      <c r="AE215" s="21">
        <v>142.9856742986068</v>
      </c>
      <c r="AF215" s="21">
        <v>146.72361540812219</v>
      </c>
      <c r="AG215" s="22">
        <v>150.52284977717397</v>
      </c>
      <c r="AI215" s="20">
        <v>0</v>
      </c>
      <c r="AJ215" s="21">
        <v>5.2166744805659615</v>
      </c>
      <c r="AK215" s="21">
        <v>5.3216023247413169</v>
      </c>
      <c r="AL215" s="21">
        <v>5.4265301689166732</v>
      </c>
      <c r="AM215" s="21">
        <v>5.5063320831654474</v>
      </c>
      <c r="AN215" s="21">
        <v>5.5861339974142208</v>
      </c>
      <c r="AO215" s="21">
        <v>5.665935911662995</v>
      </c>
      <c r="AP215" s="21">
        <v>5.7457378259117702</v>
      </c>
      <c r="AQ215" s="21">
        <v>5.8255397401605462</v>
      </c>
      <c r="AR215" s="21">
        <v>5.9053416544093205</v>
      </c>
      <c r="AS215" s="21">
        <v>5.9851435686580947</v>
      </c>
      <c r="AT215" s="21">
        <v>6.0649454829068699</v>
      </c>
      <c r="AU215" s="21">
        <v>6.1447473971556432</v>
      </c>
      <c r="AV215" s="21">
        <v>6.4296194808152167</v>
      </c>
      <c r="AW215" s="21">
        <v>6.6023323538917609</v>
      </c>
      <c r="AX215" s="21">
        <v>6.7808920331878957</v>
      </c>
      <c r="AY215" s="21">
        <v>6.9638980729572149</v>
      </c>
      <c r="AZ215" s="21">
        <v>7.1520913053717949</v>
      </c>
      <c r="BA215" s="21">
        <v>7.3435269452765404</v>
      </c>
      <c r="BB215" s="21">
        <v>7.5429472742415475</v>
      </c>
      <c r="BC215" s="21">
        <v>7.744884134129272</v>
      </c>
      <c r="BD215" s="21">
        <v>7.950411333759269</v>
      </c>
      <c r="BE215" s="21">
        <v>8.161021676093501</v>
      </c>
      <c r="BF215" s="21">
        <v>8.3774569890184303</v>
      </c>
      <c r="BG215" s="21">
        <v>8.5992633142510115</v>
      </c>
      <c r="BH215" s="21">
        <v>8.8263732304711304</v>
      </c>
      <c r="BI215" s="21">
        <v>9.05818008905967</v>
      </c>
      <c r="BJ215" s="21">
        <v>9.2949796418706736</v>
      </c>
      <c r="BK215" s="22">
        <v>9.5356621388007277</v>
      </c>
      <c r="BM215" s="163">
        <f>VLOOKUP(BM$6,'MonteCarlo Policy Paths'!$N$2:$S$31,$B215+1,FALSE)</f>
        <v>24.400896901266854</v>
      </c>
      <c r="BN215" s="21">
        <f>VLOOKUP(BN$6,'MonteCarlo Policy Paths'!$N$2:$S$31,$B215+1,FALSE)</f>
        <v>27.277092285564247</v>
      </c>
      <c r="BO215" s="21">
        <f>VLOOKUP(BO$6,'MonteCarlo Policy Paths'!$N$2:$S$31,$B215+1,FALSE)</f>
        <v>30.488398193607274</v>
      </c>
      <c r="BP215" s="21">
        <f>VLOOKUP(BP$6,'MonteCarlo Policy Paths'!$N$2:$S$31,$B215+1,FALSE)</f>
        <v>34.070901710124843</v>
      </c>
      <c r="BQ215" s="21">
        <f>VLOOKUP(BQ$6,'MonteCarlo Policy Paths'!$N$2:$S$31,$B215+1,FALSE)</f>
        <v>38.049962908416198</v>
      </c>
      <c r="BR215" s="21">
        <f>VLOOKUP(BR$6,'MonteCarlo Policy Paths'!$N$2:$S$31,$B215+1,FALSE)</f>
        <v>42.441930627628253</v>
      </c>
      <c r="BS215" s="21">
        <f>VLOOKUP(BS$6,'MonteCarlo Policy Paths'!$N$2:$S$31,$B215+1,FALSE)</f>
        <v>47.302864628556662</v>
      </c>
      <c r="BT215" s="21">
        <f>VLOOKUP(BT$6,'MonteCarlo Policy Paths'!$N$2:$S$31,$B215+1,FALSE)</f>
        <v>52.715092471952183</v>
      </c>
      <c r="BU215" s="21">
        <f>VLOOKUP(BU$6,'MonteCarlo Policy Paths'!$N$2:$S$31,$B215+1,FALSE)</f>
        <v>58.737483764437521</v>
      </c>
      <c r="BV215" s="21">
        <f>VLOOKUP(BV$6,'MonteCarlo Policy Paths'!$N$2:$S$31,$B215+1,FALSE)</f>
        <v>65.512636340122413</v>
      </c>
      <c r="BW215" s="21">
        <f>VLOOKUP(BW$6,'MonteCarlo Policy Paths'!$N$2:$S$31,$B215+1,FALSE)</f>
        <v>73.079994851258945</v>
      </c>
      <c r="BX215" s="21">
        <f>VLOOKUP(BX$6,'MonteCarlo Policy Paths'!$N$2:$S$31,$B215+1,FALSE)</f>
        <v>81.527096411801594</v>
      </c>
      <c r="BY215" s="21">
        <f>VLOOKUP(BY$6,'MonteCarlo Policy Paths'!$N$2:$S$31,$B215+1,FALSE)</f>
        <v>90.963600198236662</v>
      </c>
      <c r="BZ215" s="21">
        <f>VLOOKUP(BZ$6,'MonteCarlo Policy Paths'!$N$2:$S$31,$B215+1,FALSE)</f>
        <v>101.49317720655506</v>
      </c>
      <c r="CA215" s="21">
        <f>VLOOKUP(CA$6,'MonteCarlo Policy Paths'!$N$2:$S$31,$B215+1,FALSE)</f>
        <v>104.21949379267882</v>
      </c>
      <c r="CB215" s="21">
        <f>VLOOKUP(CB$6,'MonteCarlo Policy Paths'!$N$2:$S$31,$B215+1,FALSE)</f>
        <v>107.03810370059369</v>
      </c>
      <c r="CC215" s="21">
        <f>VLOOKUP(CC$6,'MonteCarlo Policy Paths'!$N$2:$S$31,$B215+1,FALSE)</f>
        <v>109.92690053835344</v>
      </c>
      <c r="CD215" s="21">
        <f>VLOOKUP(CD$6,'MonteCarlo Policy Paths'!$N$2:$S$31,$B215+1,FALSE)</f>
        <v>112.89757853003228</v>
      </c>
      <c r="CE215" s="21">
        <f>VLOOKUP(CE$6,'MonteCarlo Policy Paths'!$N$2:$S$31,$B215+1,FALSE)</f>
        <v>115.91943874780665</v>
      </c>
      <c r="CF215" s="21">
        <f>VLOOKUP(CF$6,'MonteCarlo Policy Paths'!$N$2:$S$31,$B215+1,FALSE)</f>
        <v>119.06733931122673</v>
      </c>
      <c r="CG215" s="21">
        <f>VLOOKUP(CG$6,'MonteCarlo Policy Paths'!$N$2:$S$31,$B215+1,FALSE)</f>
        <v>122.25496395468721</v>
      </c>
      <c r="CH215" s="21">
        <f>VLOOKUP(CH$6,'MonteCarlo Policy Paths'!$N$2:$S$31,$B215+1,FALSE)</f>
        <v>125.4992630232488</v>
      </c>
      <c r="CI215" s="21">
        <f>VLOOKUP(CI$6,'MonteCarlo Policy Paths'!$N$2:$S$31,$B215+1,FALSE)</f>
        <v>128.82380079097237</v>
      </c>
      <c r="CJ215" s="21">
        <f>VLOOKUP(CJ$6,'MonteCarlo Policy Paths'!$N$2:$S$31,$B215+1,FALSE)</f>
        <v>132.24028719953677</v>
      </c>
      <c r="CK215" s="21">
        <f>VLOOKUP(CK$6,'MonteCarlo Policy Paths'!$N$2:$S$31,$B215+1,FALSE)</f>
        <v>135.74155640209787</v>
      </c>
      <c r="CL215" s="21">
        <f>VLOOKUP(CL$6,'MonteCarlo Policy Paths'!$N$2:$S$31,$B215+1,FALSE)</f>
        <v>139.32654413598658</v>
      </c>
      <c r="CM215" s="21">
        <f>VLOOKUP(CM$6,'MonteCarlo Policy Paths'!$N$2:$S$31,$B215+1,FALSE)</f>
        <v>142.9856742986068</v>
      </c>
      <c r="CN215" s="21">
        <f>VLOOKUP(CN$6,'MonteCarlo Policy Paths'!$N$2:$S$31,$B215+1,FALSE)</f>
        <v>146.72361540812219</v>
      </c>
      <c r="CO215" s="164">
        <f>VLOOKUP(CO$6,'MonteCarlo Policy Paths'!$N$2:$S$31,$B215+1,FALSE)</f>
        <v>150.52284977717397</v>
      </c>
      <c r="CQ215" s="163">
        <f>BM215*VLOOKUP(AI$6,'Greenhouse Gas Costs Avoided'!$A$2:$I$32,9,FALSE)</f>
        <v>1.5458032390340439</v>
      </c>
      <c r="CR215" s="21">
        <f>BN215*VLOOKUP(AJ$6,'Greenhouse Gas Costs Avoided'!$A$2:$I$32,9,FALSE)</f>
        <v>1.7280109734108424</v>
      </c>
      <c r="CS215" s="21">
        <f>BO215*VLOOKUP(AK$6,'Greenhouse Gas Costs Avoided'!$A$2:$I$32,9,FALSE)</f>
        <v>1.9314480476408618</v>
      </c>
      <c r="CT215" s="21">
        <f>BP215*VLOOKUP(AL$6,'Greenhouse Gas Costs Avoided'!$A$2:$I$32,9,FALSE)</f>
        <v>2.1584005880368746</v>
      </c>
      <c r="CU215" s="21">
        <f>BQ215*VLOOKUP(AM$6,'Greenhouse Gas Costs Avoided'!$A$2:$I$32,9,FALSE)</f>
        <v>2.4104751619151044</v>
      </c>
      <c r="CV215" s="21">
        <f>BR215*VLOOKUP(AN$6,'Greenhouse Gas Costs Avoided'!$A$2:$I$32,9,FALSE)</f>
        <v>2.6887074725371978</v>
      </c>
      <c r="CW215" s="21">
        <f>BS215*VLOOKUP(AO$6,'Greenhouse Gas Costs Avoided'!$A$2:$I$32,9,FALSE)</f>
        <v>2.996648920499946</v>
      </c>
      <c r="CX215" s="21">
        <f>BT215*VLOOKUP(AP$6,'Greenhouse Gas Costs Avoided'!$A$2:$I$32,9,FALSE)</f>
        <v>3.339514978438852</v>
      </c>
      <c r="CY215" s="21">
        <f>BU215*VLOOKUP(AQ$6,'Greenhouse Gas Costs Avoided'!$A$2:$I$32,9,FALSE)</f>
        <v>3.7210350514231747</v>
      </c>
      <c r="CZ215" s="21">
        <f>BV215*VLOOKUP(AR$6,'Greenhouse Gas Costs Avoided'!$A$2:$I$32,9,FALSE)</f>
        <v>4.1502427497639598</v>
      </c>
      <c r="DA215" s="21">
        <f>BW215*VLOOKUP(AS$6,'Greenhouse Gas Costs Avoided'!$A$2:$I$32,9,FALSE)</f>
        <v>4.6296369025600148</v>
      </c>
      <c r="DB215" s="21">
        <f>BX215*VLOOKUP(AT$6,'Greenhouse Gas Costs Avoided'!$A$2:$I$32,9,FALSE)</f>
        <v>5.1647630090130283</v>
      </c>
      <c r="DC215" s="21">
        <f>BY215*VLOOKUP(AU$6,'Greenhouse Gas Costs Avoided'!$A$2:$I$32,9,FALSE)</f>
        <v>5.7625680068068199</v>
      </c>
      <c r="DD215" s="21">
        <f>BZ215*VLOOKUP(AV$6,'Greenhouse Gas Costs Avoided'!$A$2:$I$32,9,FALSE)</f>
        <v>6.4296194808152167</v>
      </c>
      <c r="DE215" s="21">
        <f>CA215*VLOOKUP(AW$6,'Greenhouse Gas Costs Avoided'!$A$2:$I$32,9,FALSE)</f>
        <v>6.6023323538917609</v>
      </c>
      <c r="DF215" s="21">
        <f>CB215*VLOOKUP(AX$6,'Greenhouse Gas Costs Avoided'!$A$2:$I$32,9,FALSE)</f>
        <v>6.7808920331878957</v>
      </c>
      <c r="DG215" s="21">
        <f>CC215*VLOOKUP(AY$6,'Greenhouse Gas Costs Avoided'!$A$2:$I$32,9,FALSE)</f>
        <v>6.9638980729572149</v>
      </c>
      <c r="DH215" s="21">
        <f>CD215*VLOOKUP(AZ$6,'Greenhouse Gas Costs Avoided'!$A$2:$I$32,9,FALSE)</f>
        <v>7.1520913053717949</v>
      </c>
      <c r="DI215" s="21">
        <f>CE215*VLOOKUP(BA$6,'Greenhouse Gas Costs Avoided'!$A$2:$I$32,9,FALSE)</f>
        <v>7.3435269452765404</v>
      </c>
      <c r="DJ215" s="21">
        <f>CF215*VLOOKUP(BB$6,'Greenhouse Gas Costs Avoided'!$A$2:$I$32,9,FALSE)</f>
        <v>7.5429472742415475</v>
      </c>
      <c r="DK215" s="21">
        <f>CG215*VLOOKUP(BC$6,'Greenhouse Gas Costs Avoided'!$A$2:$I$32,9,FALSE)</f>
        <v>7.744884134129272</v>
      </c>
      <c r="DL215" s="21">
        <f>CH215*VLOOKUP(BD$6,'Greenhouse Gas Costs Avoided'!$A$2:$I$32,9,FALSE)</f>
        <v>7.950411333759269</v>
      </c>
      <c r="DM215" s="21">
        <f>CI215*VLOOKUP(BE$6,'Greenhouse Gas Costs Avoided'!$A$2:$I$32,9,FALSE)</f>
        <v>8.161021676093501</v>
      </c>
      <c r="DN215" s="21">
        <f>CJ215*VLOOKUP(BF$6,'Greenhouse Gas Costs Avoided'!$A$2:$I$32,9,FALSE)</f>
        <v>8.3774569890184303</v>
      </c>
      <c r="DO215" s="21">
        <f>CK215*VLOOKUP(BG$6,'Greenhouse Gas Costs Avoided'!$A$2:$I$32,9,FALSE)</f>
        <v>8.5992633142510115</v>
      </c>
      <c r="DP215" s="21">
        <f>CL215*VLOOKUP(BH$6,'Greenhouse Gas Costs Avoided'!$A$2:$I$32,9,FALSE)</f>
        <v>8.8263732304711304</v>
      </c>
      <c r="DQ215" s="21">
        <f>CM215*VLOOKUP(BI$6,'Greenhouse Gas Costs Avoided'!$A$2:$I$32,9,FALSE)</f>
        <v>9.05818008905967</v>
      </c>
      <c r="DR215" s="21">
        <f>CN215*VLOOKUP(BJ$6,'Greenhouse Gas Costs Avoided'!$A$2:$I$32,9,FALSE)</f>
        <v>9.2949796418706736</v>
      </c>
      <c r="DS215" s="164">
        <f>CO215*VLOOKUP(BK$6,'Greenhouse Gas Costs Avoided'!$A$2:$I$32,9,FALSE)</f>
        <v>9.5356621388007277</v>
      </c>
    </row>
    <row r="216" spans="1:123" x14ac:dyDescent="0.35">
      <c r="A216" s="174">
        <v>210</v>
      </c>
      <c r="B216" s="12">
        <v>1</v>
      </c>
      <c r="C216" s="175">
        <v>2023</v>
      </c>
      <c r="E216" s="20">
        <v>0</v>
      </c>
      <c r="F216" s="21">
        <v>82.346532180449415</v>
      </c>
      <c r="G216" s="21">
        <v>84.002844861871253</v>
      </c>
      <c r="H216" s="21">
        <v>85.659157543293105</v>
      </c>
      <c r="I216" s="21">
        <v>86.918851036576825</v>
      </c>
      <c r="J216" s="21">
        <v>88.178544529860531</v>
      </c>
      <c r="K216" s="21">
        <v>89.438238023144251</v>
      </c>
      <c r="L216" s="21">
        <v>90.697931516427971</v>
      </c>
      <c r="M216" s="21">
        <v>91.95762500971172</v>
      </c>
      <c r="N216" s="21">
        <v>93.21731850299544</v>
      </c>
      <c r="O216" s="21">
        <v>94.47701199627916</v>
      </c>
      <c r="P216" s="21">
        <v>95.73670548956288</v>
      </c>
      <c r="Q216" s="21">
        <v>96.996398982846586</v>
      </c>
      <c r="R216" s="21">
        <v>98.25609247613032</v>
      </c>
      <c r="S216" s="21">
        <v>99.65157958594628</v>
      </c>
      <c r="T216" s="21">
        <v>101.04706669576224</v>
      </c>
      <c r="U216" s="21">
        <v>102.4425538055782</v>
      </c>
      <c r="V216" s="21">
        <v>103.83804091539416</v>
      </c>
      <c r="W216" s="21">
        <v>105.23352802521011</v>
      </c>
      <c r="X216" s="21">
        <v>106.47156953138905</v>
      </c>
      <c r="Y216" s="21">
        <v>107.709611037568</v>
      </c>
      <c r="Z216" s="21">
        <v>108.94765254374694</v>
      </c>
      <c r="AA216" s="21">
        <v>110.18569404992589</v>
      </c>
      <c r="AB216" s="21">
        <v>111.42373555610482</v>
      </c>
      <c r="AC216" s="21">
        <v>112.86811731331359</v>
      </c>
      <c r="AD216" s="21">
        <v>114.31249907052236</v>
      </c>
      <c r="AE216" s="21">
        <v>115.75688082773114</v>
      </c>
      <c r="AF216" s="21">
        <v>117.20126258493991</v>
      </c>
      <c r="AG216" s="22">
        <v>118.64564434214866</v>
      </c>
      <c r="AI216" s="20">
        <v>0</v>
      </c>
      <c r="AJ216" s="21">
        <v>5.2166744805659615</v>
      </c>
      <c r="AK216" s="21">
        <v>5.3216023247413169</v>
      </c>
      <c r="AL216" s="21">
        <v>5.4265301689166732</v>
      </c>
      <c r="AM216" s="21">
        <v>5.5063320831654474</v>
      </c>
      <c r="AN216" s="21">
        <v>5.5861339974142208</v>
      </c>
      <c r="AO216" s="21">
        <v>5.665935911662995</v>
      </c>
      <c r="AP216" s="21">
        <v>5.7457378259117702</v>
      </c>
      <c r="AQ216" s="21">
        <v>5.8255397401605462</v>
      </c>
      <c r="AR216" s="21">
        <v>5.9053416544093205</v>
      </c>
      <c r="AS216" s="21">
        <v>5.9851435686580947</v>
      </c>
      <c r="AT216" s="21">
        <v>6.0649454829068699</v>
      </c>
      <c r="AU216" s="21">
        <v>6.1447473971556432</v>
      </c>
      <c r="AV216" s="21">
        <v>6.2245493114044184</v>
      </c>
      <c r="AW216" s="21">
        <v>6.312953786990386</v>
      </c>
      <c r="AX216" s="21">
        <v>6.4013582625763545</v>
      </c>
      <c r="AY216" s="21">
        <v>6.4897627381623222</v>
      </c>
      <c r="AZ216" s="21">
        <v>6.5781672137482907</v>
      </c>
      <c r="BA216" s="21">
        <v>6.6665716893342575</v>
      </c>
      <c r="BB216" s="21">
        <v>6.7450019445028957</v>
      </c>
      <c r="BC216" s="21">
        <v>6.8234321996715348</v>
      </c>
      <c r="BD216" s="21">
        <v>6.901862454840173</v>
      </c>
      <c r="BE216" s="21">
        <v>6.9802927100088112</v>
      </c>
      <c r="BF216" s="21">
        <v>7.0587229651774486</v>
      </c>
      <c r="BG216" s="21">
        <v>7.1502249295408609</v>
      </c>
      <c r="BH216" s="21">
        <v>7.2417268939042723</v>
      </c>
      <c r="BI216" s="21">
        <v>7.3332288582676846</v>
      </c>
      <c r="BJ216" s="21">
        <v>7.424730822631096</v>
      </c>
      <c r="BK216" s="22">
        <v>7.5162327869945065</v>
      </c>
      <c r="BM216" s="163">
        <f>VLOOKUP(BM$6,'MonteCarlo Policy Paths'!$N$2:$S$31,$B216+1,FALSE)</f>
        <v>18.946072246720579</v>
      </c>
      <c r="BN216" s="21">
        <f>VLOOKUP(BN$6,'MonteCarlo Policy Paths'!$N$2:$S$31,$B216+1,FALSE)</f>
        <v>19.920985834119051</v>
      </c>
      <c r="BO216" s="21">
        <f>VLOOKUP(BO$6,'MonteCarlo Policy Paths'!$N$2:$S$31,$B216+1,FALSE)</f>
        <v>20.944710352814074</v>
      </c>
      <c r="BP216" s="21">
        <f>VLOOKUP(BP$6,'MonteCarlo Policy Paths'!$N$2:$S$31,$B216+1,FALSE)</f>
        <v>22.017919567056939</v>
      </c>
      <c r="BQ216" s="21">
        <f>VLOOKUP(BQ$6,'MonteCarlo Policy Paths'!$N$2:$S$31,$B216+1,FALSE)</f>
        <v>23.125382269476081</v>
      </c>
      <c r="BR216" s="21">
        <f>VLOOKUP(BR$6,'MonteCarlo Policy Paths'!$N$2:$S$31,$B216+1,FALSE)</f>
        <v>24.222533249319248</v>
      </c>
      <c r="BS216" s="21">
        <f>VLOOKUP(BS$6,'MonteCarlo Policy Paths'!$N$2:$S$31,$B216+1,FALSE)</f>
        <v>25.344600035724898</v>
      </c>
      <c r="BT216" s="21">
        <f>VLOOKUP(BT$6,'MonteCarlo Policy Paths'!$N$2:$S$31,$B216+1,FALSE)</f>
        <v>26.511875533452777</v>
      </c>
      <c r="BU216" s="21">
        <f>VLOOKUP(BU$6,'MonteCarlo Policy Paths'!$N$2:$S$31,$B216+1,FALSE)</f>
        <v>27.727543772426976</v>
      </c>
      <c r="BV216" s="21">
        <f>VLOOKUP(BV$6,'MonteCarlo Policy Paths'!$N$2:$S$31,$B216+1,FALSE)</f>
        <v>29.105872242644537</v>
      </c>
      <c r="BW216" s="21">
        <f>VLOOKUP(BW$6,'MonteCarlo Policy Paths'!$N$2:$S$31,$B216+1,FALSE)</f>
        <v>30.561165854776764</v>
      </c>
      <c r="BX216" s="21">
        <f>VLOOKUP(BX$6,'MonteCarlo Policy Paths'!$N$2:$S$31,$B216+1,FALSE)</f>
        <v>32.089224147515601</v>
      </c>
      <c r="BY216" s="21">
        <f>VLOOKUP(BY$6,'MonteCarlo Policy Paths'!$N$2:$S$31,$B216+1,FALSE)</f>
        <v>33.693685354891386</v>
      </c>
      <c r="BZ216" s="21">
        <f>VLOOKUP(BZ$6,'MonteCarlo Policy Paths'!$N$2:$S$31,$B216+1,FALSE)</f>
        <v>35.378369622635958</v>
      </c>
      <c r="CA216" s="21">
        <f>VLOOKUP(CA$6,'MonteCarlo Policy Paths'!$N$2:$S$31,$B216+1,FALSE)</f>
        <v>37.147288103767757</v>
      </c>
      <c r="CB216" s="21">
        <f>VLOOKUP(CB$6,'MonteCarlo Policy Paths'!$N$2:$S$31,$B216+1,FALSE)</f>
        <v>39.004652508956148</v>
      </c>
      <c r="CC216" s="21">
        <f>VLOOKUP(CC$6,'MonteCarlo Policy Paths'!$N$2:$S$31,$B216+1,FALSE)</f>
        <v>40.954885134403959</v>
      </c>
      <c r="CD216" s="21">
        <f>VLOOKUP(CD$6,'MonteCarlo Policy Paths'!$N$2:$S$31,$B216+1,FALSE)</f>
        <v>43.002629391124159</v>
      </c>
      <c r="CE216" s="21">
        <f>VLOOKUP(CE$6,'MonteCarlo Policy Paths'!$N$2:$S$31,$B216+1,FALSE)</f>
        <v>45.152760860680367</v>
      </c>
      <c r="CF216" s="21">
        <f>VLOOKUP(CF$6,'MonteCarlo Policy Paths'!$N$2:$S$31,$B216+1,FALSE)</f>
        <v>47.410398903714388</v>
      </c>
      <c r="CG216" s="21">
        <f>VLOOKUP(CG$6,'MonteCarlo Policy Paths'!$N$2:$S$31,$B216+1,FALSE)</f>
        <v>49.780918848900107</v>
      </c>
      <c r="CH216" s="21">
        <f>VLOOKUP(CH$6,'MonteCarlo Policy Paths'!$N$2:$S$31,$B216+1,FALSE)</f>
        <v>52.269964791345117</v>
      </c>
      <c r="CI216" s="21">
        <f>VLOOKUP(CI$6,'MonteCarlo Policy Paths'!$N$2:$S$31,$B216+1,FALSE)</f>
        <v>54.883463030912374</v>
      </c>
      <c r="CJ216" s="21">
        <f>VLOOKUP(CJ$6,'MonteCarlo Policy Paths'!$N$2:$S$31,$B216+1,FALSE)</f>
        <v>57.627636182457998</v>
      </c>
      <c r="CK216" s="21">
        <f>VLOOKUP(CK$6,'MonteCarlo Policy Paths'!$N$2:$S$31,$B216+1,FALSE)</f>
        <v>60.509017991580897</v>
      </c>
      <c r="CL216" s="21">
        <f>VLOOKUP(CL$6,'MonteCarlo Policy Paths'!$N$2:$S$31,$B216+1,FALSE)</f>
        <v>63.534468891159946</v>
      </c>
      <c r="CM216" s="21">
        <f>VLOOKUP(CM$6,'MonteCarlo Policy Paths'!$N$2:$S$31,$B216+1,FALSE)</f>
        <v>66.711192335717939</v>
      </c>
      <c r="CN216" s="21">
        <f>VLOOKUP(CN$6,'MonteCarlo Policy Paths'!$N$2:$S$31,$B216+1,FALSE)</f>
        <v>70.04675195250384</v>
      </c>
      <c r="CO216" s="164">
        <f>VLOOKUP(CO$6,'MonteCarlo Policy Paths'!$N$2:$S$31,$B216+1,FALSE)</f>
        <v>73.54908955012904</v>
      </c>
      <c r="CQ216" s="163">
        <f>BM216*VLOOKUP(AI$6,'Greenhouse Gas Costs Avoided'!$A$2:$I$32,9,FALSE)</f>
        <v>1.2002386619007086</v>
      </c>
      <c r="CR216" s="21">
        <f>BN216*VLOOKUP(AJ$6,'Greenhouse Gas Costs Avoided'!$A$2:$I$32,9,FALSE)</f>
        <v>1.2619996941806579</v>
      </c>
      <c r="CS216" s="21">
        <f>BO216*VLOOKUP(AK$6,'Greenhouse Gas Costs Avoided'!$A$2:$I$32,9,FALSE)</f>
        <v>1.3268529118013257</v>
      </c>
      <c r="CT216" s="21">
        <f>BP216*VLOOKUP(AL$6,'Greenhouse Gas Costs Avoided'!$A$2:$I$32,9,FALSE)</f>
        <v>1.3948409979053111</v>
      </c>
      <c r="CU216" s="21">
        <f>BQ216*VLOOKUP(AM$6,'Greenhouse Gas Costs Avoided'!$A$2:$I$32,9,FALSE)</f>
        <v>1.464999051498006</v>
      </c>
      <c r="CV216" s="21">
        <f>BR216*VLOOKUP(AN$6,'Greenhouse Gas Costs Avoided'!$A$2:$I$32,9,FALSE)</f>
        <v>1.5345038547523033</v>
      </c>
      <c r="CW216" s="21">
        <f>BS216*VLOOKUP(AO$6,'Greenhouse Gas Costs Avoided'!$A$2:$I$32,9,FALSE)</f>
        <v>1.6055870809081549</v>
      </c>
      <c r="CX216" s="21">
        <f>BT216*VLOOKUP(AP$6,'Greenhouse Gas Costs Avoided'!$A$2:$I$32,9,FALSE)</f>
        <v>1.6795342908215394</v>
      </c>
      <c r="CY216" s="21">
        <f>BU216*VLOOKUP(AQ$6,'Greenhouse Gas Costs Avoided'!$A$2:$I$32,9,FALSE)</f>
        <v>1.7565471936259263</v>
      </c>
      <c r="CZ216" s="21">
        <f>BV216*VLOOKUP(AR$6,'Greenhouse Gas Costs Avoided'!$A$2:$I$32,9,FALSE)</f>
        <v>1.8438646648785721</v>
      </c>
      <c r="DA216" s="21">
        <f>BW216*VLOOKUP(AS$6,'Greenhouse Gas Costs Avoided'!$A$2:$I$32,9,FALSE)</f>
        <v>1.9360578981225007</v>
      </c>
      <c r="DB216" s="21">
        <f>BX216*VLOOKUP(AT$6,'Greenhouse Gas Costs Avoided'!$A$2:$I$32,9,FALSE)</f>
        <v>2.0328607930286258</v>
      </c>
      <c r="DC216" s="21">
        <f>BY216*VLOOKUP(AU$6,'Greenhouse Gas Costs Avoided'!$A$2:$I$32,9,FALSE)</f>
        <v>2.1345038326800574</v>
      </c>
      <c r="DD216" s="21">
        <f>BZ216*VLOOKUP(AV$6,'Greenhouse Gas Costs Avoided'!$A$2:$I$32,9,FALSE)</f>
        <v>2.2412290243140602</v>
      </c>
      <c r="DE216" s="21">
        <f>CA216*VLOOKUP(AW$6,'Greenhouse Gas Costs Avoided'!$A$2:$I$32,9,FALSE)</f>
        <v>2.3532904755297634</v>
      </c>
      <c r="DF216" s="21">
        <f>CB216*VLOOKUP(AX$6,'Greenhouse Gas Costs Avoided'!$A$2:$I$32,9,FALSE)</f>
        <v>2.4709549993062518</v>
      </c>
      <c r="DG216" s="21">
        <f>CC216*VLOOKUP(AY$6,'Greenhouse Gas Costs Avoided'!$A$2:$I$32,9,FALSE)</f>
        <v>2.5945027492715647</v>
      </c>
      <c r="DH216" s="21">
        <f>CD216*VLOOKUP(AZ$6,'Greenhouse Gas Costs Avoided'!$A$2:$I$32,9,FALSE)</f>
        <v>2.724227886735143</v>
      </c>
      <c r="DI216" s="21">
        <f>CE216*VLOOKUP(BA$6,'Greenhouse Gas Costs Avoided'!$A$2:$I$32,9,FALSE)</f>
        <v>2.8604392810719004</v>
      </c>
      <c r="DJ216" s="21">
        <f>CF216*VLOOKUP(BB$6,'Greenhouse Gas Costs Avoided'!$A$2:$I$32,9,FALSE)</f>
        <v>3.0034612451254952</v>
      </c>
      <c r="DK216" s="21">
        <f>CG216*VLOOKUP(BC$6,'Greenhouse Gas Costs Avoided'!$A$2:$I$32,9,FALSE)</f>
        <v>3.1536343073817701</v>
      </c>
      <c r="DL216" s="21">
        <f>CH216*VLOOKUP(BD$6,'Greenhouse Gas Costs Avoided'!$A$2:$I$32,9,FALSE)</f>
        <v>3.3113160227508591</v>
      </c>
      <c r="DM216" s="21">
        <f>CI216*VLOOKUP(BE$6,'Greenhouse Gas Costs Avoided'!$A$2:$I$32,9,FALSE)</f>
        <v>3.4768818238884021</v>
      </c>
      <c r="DN216" s="21">
        <f>CJ216*VLOOKUP(BF$6,'Greenhouse Gas Costs Avoided'!$A$2:$I$32,9,FALSE)</f>
        <v>3.6507259150828224</v>
      </c>
      <c r="DO216" s="21">
        <f>CK216*VLOOKUP(BG$6,'Greenhouse Gas Costs Avoided'!$A$2:$I$32,9,FALSE)</f>
        <v>3.8332622108369634</v>
      </c>
      <c r="DP216" s="21">
        <f>CL216*VLOOKUP(BH$6,'Greenhouse Gas Costs Avoided'!$A$2:$I$32,9,FALSE)</f>
        <v>4.0249253213788121</v>
      </c>
      <c r="DQ216" s="21">
        <f>CM216*VLOOKUP(BI$6,'Greenhouse Gas Costs Avoided'!$A$2:$I$32,9,FALSE)</f>
        <v>4.2261715874477526</v>
      </c>
      <c r="DR216" s="21">
        <f>CN216*VLOOKUP(BJ$6,'Greenhouse Gas Costs Avoided'!$A$2:$I$32,9,FALSE)</f>
        <v>4.4374801668201398</v>
      </c>
      <c r="DS216" s="164">
        <f>CO216*VLOOKUP(BK$6,'Greenhouse Gas Costs Avoided'!$A$2:$I$32,9,FALSE)</f>
        <v>4.6593541751611474</v>
      </c>
    </row>
    <row r="217" spans="1:123" x14ac:dyDescent="0.35">
      <c r="A217" s="174">
        <v>211</v>
      </c>
      <c r="B217" s="12">
        <v>1</v>
      </c>
      <c r="C217" s="175">
        <v>2023</v>
      </c>
      <c r="E217" s="20">
        <v>0</v>
      </c>
      <c r="F217" s="21">
        <v>82.346532180449415</v>
      </c>
      <c r="G217" s="21">
        <v>84.002844861871253</v>
      </c>
      <c r="H217" s="21">
        <v>85.659157543293105</v>
      </c>
      <c r="I217" s="21">
        <v>86.918851036576825</v>
      </c>
      <c r="J217" s="21">
        <v>88.178544529860531</v>
      </c>
      <c r="K217" s="21">
        <v>89.438238023144251</v>
      </c>
      <c r="L217" s="21">
        <v>90.697931516427971</v>
      </c>
      <c r="M217" s="21">
        <v>91.95762500971172</v>
      </c>
      <c r="N217" s="21">
        <v>93.21731850299544</v>
      </c>
      <c r="O217" s="21">
        <v>94.47701199627916</v>
      </c>
      <c r="P217" s="21">
        <v>95.73670548956288</v>
      </c>
      <c r="Q217" s="21">
        <v>96.996398982846586</v>
      </c>
      <c r="R217" s="21">
        <v>98.25609247613032</v>
      </c>
      <c r="S217" s="21">
        <v>99.65157958594628</v>
      </c>
      <c r="T217" s="21">
        <v>101.04706669576224</v>
      </c>
      <c r="U217" s="21">
        <v>102.4425538055782</v>
      </c>
      <c r="V217" s="21">
        <v>103.83804091539416</v>
      </c>
      <c r="W217" s="21">
        <v>105.23352802521011</v>
      </c>
      <c r="X217" s="21">
        <v>106.47156953138905</v>
      </c>
      <c r="Y217" s="21">
        <v>107.709611037568</v>
      </c>
      <c r="Z217" s="21">
        <v>108.94765254374694</v>
      </c>
      <c r="AA217" s="21">
        <v>110.18569404992589</v>
      </c>
      <c r="AB217" s="21">
        <v>111.42373555610482</v>
      </c>
      <c r="AC217" s="21">
        <v>112.86811731331359</v>
      </c>
      <c r="AD217" s="21">
        <v>114.31249907052236</v>
      </c>
      <c r="AE217" s="21">
        <v>115.75688082773114</v>
      </c>
      <c r="AF217" s="21">
        <v>117.20126258493991</v>
      </c>
      <c r="AG217" s="22">
        <v>118.64564434214866</v>
      </c>
      <c r="AI217" s="20">
        <v>0</v>
      </c>
      <c r="AJ217" s="21">
        <v>5.2166744805659615</v>
      </c>
      <c r="AK217" s="21">
        <v>5.3216023247413169</v>
      </c>
      <c r="AL217" s="21">
        <v>5.4265301689166732</v>
      </c>
      <c r="AM217" s="21">
        <v>5.5063320831654474</v>
      </c>
      <c r="AN217" s="21">
        <v>5.5861339974142208</v>
      </c>
      <c r="AO217" s="21">
        <v>5.665935911662995</v>
      </c>
      <c r="AP217" s="21">
        <v>5.7457378259117702</v>
      </c>
      <c r="AQ217" s="21">
        <v>5.8255397401605462</v>
      </c>
      <c r="AR217" s="21">
        <v>5.9053416544093205</v>
      </c>
      <c r="AS217" s="21">
        <v>5.9851435686580947</v>
      </c>
      <c r="AT217" s="21">
        <v>6.0649454829068699</v>
      </c>
      <c r="AU217" s="21">
        <v>6.1447473971556432</v>
      </c>
      <c r="AV217" s="21">
        <v>6.2245493114044184</v>
      </c>
      <c r="AW217" s="21">
        <v>6.312953786990386</v>
      </c>
      <c r="AX217" s="21">
        <v>6.4013582625763545</v>
      </c>
      <c r="AY217" s="21">
        <v>6.4897627381623222</v>
      </c>
      <c r="AZ217" s="21">
        <v>6.5781672137482907</v>
      </c>
      <c r="BA217" s="21">
        <v>6.6665716893342575</v>
      </c>
      <c r="BB217" s="21">
        <v>6.7450019445028957</v>
      </c>
      <c r="BC217" s="21">
        <v>6.8234321996715348</v>
      </c>
      <c r="BD217" s="21">
        <v>6.901862454840173</v>
      </c>
      <c r="BE217" s="21">
        <v>6.9802927100088112</v>
      </c>
      <c r="BF217" s="21">
        <v>7.0587229651774486</v>
      </c>
      <c r="BG217" s="21">
        <v>7.1502249295408609</v>
      </c>
      <c r="BH217" s="21">
        <v>7.2417268939042723</v>
      </c>
      <c r="BI217" s="21">
        <v>7.3332288582676846</v>
      </c>
      <c r="BJ217" s="21">
        <v>7.424730822631096</v>
      </c>
      <c r="BK217" s="22">
        <v>7.5162327869945065</v>
      </c>
      <c r="BM217" s="163">
        <f>VLOOKUP(BM$6,'MonteCarlo Policy Paths'!$N$2:$S$31,$B217+1,FALSE)</f>
        <v>18.946072246720579</v>
      </c>
      <c r="BN217" s="21">
        <f>VLOOKUP(BN$6,'MonteCarlo Policy Paths'!$N$2:$S$31,$B217+1,FALSE)</f>
        <v>19.920985834119051</v>
      </c>
      <c r="BO217" s="21">
        <f>VLOOKUP(BO$6,'MonteCarlo Policy Paths'!$N$2:$S$31,$B217+1,FALSE)</f>
        <v>20.944710352814074</v>
      </c>
      <c r="BP217" s="21">
        <f>VLOOKUP(BP$6,'MonteCarlo Policy Paths'!$N$2:$S$31,$B217+1,FALSE)</f>
        <v>22.017919567056939</v>
      </c>
      <c r="BQ217" s="21">
        <f>VLOOKUP(BQ$6,'MonteCarlo Policy Paths'!$N$2:$S$31,$B217+1,FALSE)</f>
        <v>23.125382269476081</v>
      </c>
      <c r="BR217" s="21">
        <f>VLOOKUP(BR$6,'MonteCarlo Policy Paths'!$N$2:$S$31,$B217+1,FALSE)</f>
        <v>24.222533249319248</v>
      </c>
      <c r="BS217" s="21">
        <f>VLOOKUP(BS$6,'MonteCarlo Policy Paths'!$N$2:$S$31,$B217+1,FALSE)</f>
        <v>25.344600035724898</v>
      </c>
      <c r="BT217" s="21">
        <f>VLOOKUP(BT$6,'MonteCarlo Policy Paths'!$N$2:$S$31,$B217+1,FALSE)</f>
        <v>26.511875533452777</v>
      </c>
      <c r="BU217" s="21">
        <f>VLOOKUP(BU$6,'MonteCarlo Policy Paths'!$N$2:$S$31,$B217+1,FALSE)</f>
        <v>27.727543772426976</v>
      </c>
      <c r="BV217" s="21">
        <f>VLOOKUP(BV$6,'MonteCarlo Policy Paths'!$N$2:$S$31,$B217+1,FALSE)</f>
        <v>29.105872242644537</v>
      </c>
      <c r="BW217" s="21">
        <f>VLOOKUP(BW$6,'MonteCarlo Policy Paths'!$N$2:$S$31,$B217+1,FALSE)</f>
        <v>30.561165854776764</v>
      </c>
      <c r="BX217" s="21">
        <f>VLOOKUP(BX$6,'MonteCarlo Policy Paths'!$N$2:$S$31,$B217+1,FALSE)</f>
        <v>32.089224147515601</v>
      </c>
      <c r="BY217" s="21">
        <f>VLOOKUP(BY$6,'MonteCarlo Policy Paths'!$N$2:$S$31,$B217+1,FALSE)</f>
        <v>33.693685354891386</v>
      </c>
      <c r="BZ217" s="21">
        <f>VLOOKUP(BZ$6,'MonteCarlo Policy Paths'!$N$2:$S$31,$B217+1,FALSE)</f>
        <v>35.378369622635958</v>
      </c>
      <c r="CA217" s="21">
        <f>VLOOKUP(CA$6,'MonteCarlo Policy Paths'!$N$2:$S$31,$B217+1,FALSE)</f>
        <v>37.147288103767757</v>
      </c>
      <c r="CB217" s="21">
        <f>VLOOKUP(CB$6,'MonteCarlo Policy Paths'!$N$2:$S$31,$B217+1,FALSE)</f>
        <v>39.004652508956148</v>
      </c>
      <c r="CC217" s="21">
        <f>VLOOKUP(CC$6,'MonteCarlo Policy Paths'!$N$2:$S$31,$B217+1,FALSE)</f>
        <v>40.954885134403959</v>
      </c>
      <c r="CD217" s="21">
        <f>VLOOKUP(CD$6,'MonteCarlo Policy Paths'!$N$2:$S$31,$B217+1,FALSE)</f>
        <v>43.002629391124159</v>
      </c>
      <c r="CE217" s="21">
        <f>VLOOKUP(CE$6,'MonteCarlo Policy Paths'!$N$2:$S$31,$B217+1,FALSE)</f>
        <v>45.152760860680367</v>
      </c>
      <c r="CF217" s="21">
        <f>VLOOKUP(CF$6,'MonteCarlo Policy Paths'!$N$2:$S$31,$B217+1,FALSE)</f>
        <v>47.410398903714388</v>
      </c>
      <c r="CG217" s="21">
        <f>VLOOKUP(CG$6,'MonteCarlo Policy Paths'!$N$2:$S$31,$B217+1,FALSE)</f>
        <v>49.780918848900107</v>
      </c>
      <c r="CH217" s="21">
        <f>VLOOKUP(CH$6,'MonteCarlo Policy Paths'!$N$2:$S$31,$B217+1,FALSE)</f>
        <v>52.269964791345117</v>
      </c>
      <c r="CI217" s="21">
        <f>VLOOKUP(CI$6,'MonteCarlo Policy Paths'!$N$2:$S$31,$B217+1,FALSE)</f>
        <v>54.883463030912374</v>
      </c>
      <c r="CJ217" s="21">
        <f>VLOOKUP(CJ$6,'MonteCarlo Policy Paths'!$N$2:$S$31,$B217+1,FALSE)</f>
        <v>57.627636182457998</v>
      </c>
      <c r="CK217" s="21">
        <f>VLOOKUP(CK$6,'MonteCarlo Policy Paths'!$N$2:$S$31,$B217+1,FALSE)</f>
        <v>60.509017991580897</v>
      </c>
      <c r="CL217" s="21">
        <f>VLOOKUP(CL$6,'MonteCarlo Policy Paths'!$N$2:$S$31,$B217+1,FALSE)</f>
        <v>63.534468891159946</v>
      </c>
      <c r="CM217" s="21">
        <f>VLOOKUP(CM$6,'MonteCarlo Policy Paths'!$N$2:$S$31,$B217+1,FALSE)</f>
        <v>66.711192335717939</v>
      </c>
      <c r="CN217" s="21">
        <f>VLOOKUP(CN$6,'MonteCarlo Policy Paths'!$N$2:$S$31,$B217+1,FALSE)</f>
        <v>70.04675195250384</v>
      </c>
      <c r="CO217" s="164">
        <f>VLOOKUP(CO$6,'MonteCarlo Policy Paths'!$N$2:$S$31,$B217+1,FALSE)</f>
        <v>73.54908955012904</v>
      </c>
      <c r="CQ217" s="163">
        <f>BM217*VLOOKUP(AI$6,'Greenhouse Gas Costs Avoided'!$A$2:$I$32,9,FALSE)</f>
        <v>1.2002386619007086</v>
      </c>
      <c r="CR217" s="21">
        <f>BN217*VLOOKUP(AJ$6,'Greenhouse Gas Costs Avoided'!$A$2:$I$32,9,FALSE)</f>
        <v>1.2619996941806579</v>
      </c>
      <c r="CS217" s="21">
        <f>BO217*VLOOKUP(AK$6,'Greenhouse Gas Costs Avoided'!$A$2:$I$32,9,FALSE)</f>
        <v>1.3268529118013257</v>
      </c>
      <c r="CT217" s="21">
        <f>BP217*VLOOKUP(AL$6,'Greenhouse Gas Costs Avoided'!$A$2:$I$32,9,FALSE)</f>
        <v>1.3948409979053111</v>
      </c>
      <c r="CU217" s="21">
        <f>BQ217*VLOOKUP(AM$6,'Greenhouse Gas Costs Avoided'!$A$2:$I$32,9,FALSE)</f>
        <v>1.464999051498006</v>
      </c>
      <c r="CV217" s="21">
        <f>BR217*VLOOKUP(AN$6,'Greenhouse Gas Costs Avoided'!$A$2:$I$32,9,FALSE)</f>
        <v>1.5345038547523033</v>
      </c>
      <c r="CW217" s="21">
        <f>BS217*VLOOKUP(AO$6,'Greenhouse Gas Costs Avoided'!$A$2:$I$32,9,FALSE)</f>
        <v>1.6055870809081549</v>
      </c>
      <c r="CX217" s="21">
        <f>BT217*VLOOKUP(AP$6,'Greenhouse Gas Costs Avoided'!$A$2:$I$32,9,FALSE)</f>
        <v>1.6795342908215394</v>
      </c>
      <c r="CY217" s="21">
        <f>BU217*VLOOKUP(AQ$6,'Greenhouse Gas Costs Avoided'!$A$2:$I$32,9,FALSE)</f>
        <v>1.7565471936259263</v>
      </c>
      <c r="CZ217" s="21">
        <f>BV217*VLOOKUP(AR$6,'Greenhouse Gas Costs Avoided'!$A$2:$I$32,9,FALSE)</f>
        <v>1.8438646648785721</v>
      </c>
      <c r="DA217" s="21">
        <f>BW217*VLOOKUP(AS$6,'Greenhouse Gas Costs Avoided'!$A$2:$I$32,9,FALSE)</f>
        <v>1.9360578981225007</v>
      </c>
      <c r="DB217" s="21">
        <f>BX217*VLOOKUP(AT$6,'Greenhouse Gas Costs Avoided'!$A$2:$I$32,9,FALSE)</f>
        <v>2.0328607930286258</v>
      </c>
      <c r="DC217" s="21">
        <f>BY217*VLOOKUP(AU$6,'Greenhouse Gas Costs Avoided'!$A$2:$I$32,9,FALSE)</f>
        <v>2.1345038326800574</v>
      </c>
      <c r="DD217" s="21">
        <f>BZ217*VLOOKUP(AV$6,'Greenhouse Gas Costs Avoided'!$A$2:$I$32,9,FALSE)</f>
        <v>2.2412290243140602</v>
      </c>
      <c r="DE217" s="21">
        <f>CA217*VLOOKUP(AW$6,'Greenhouse Gas Costs Avoided'!$A$2:$I$32,9,FALSE)</f>
        <v>2.3532904755297634</v>
      </c>
      <c r="DF217" s="21">
        <f>CB217*VLOOKUP(AX$6,'Greenhouse Gas Costs Avoided'!$A$2:$I$32,9,FALSE)</f>
        <v>2.4709549993062518</v>
      </c>
      <c r="DG217" s="21">
        <f>CC217*VLOOKUP(AY$6,'Greenhouse Gas Costs Avoided'!$A$2:$I$32,9,FALSE)</f>
        <v>2.5945027492715647</v>
      </c>
      <c r="DH217" s="21">
        <f>CD217*VLOOKUP(AZ$6,'Greenhouse Gas Costs Avoided'!$A$2:$I$32,9,FALSE)</f>
        <v>2.724227886735143</v>
      </c>
      <c r="DI217" s="21">
        <f>CE217*VLOOKUP(BA$6,'Greenhouse Gas Costs Avoided'!$A$2:$I$32,9,FALSE)</f>
        <v>2.8604392810719004</v>
      </c>
      <c r="DJ217" s="21">
        <f>CF217*VLOOKUP(BB$6,'Greenhouse Gas Costs Avoided'!$A$2:$I$32,9,FALSE)</f>
        <v>3.0034612451254952</v>
      </c>
      <c r="DK217" s="21">
        <f>CG217*VLOOKUP(BC$6,'Greenhouse Gas Costs Avoided'!$A$2:$I$32,9,FALSE)</f>
        <v>3.1536343073817701</v>
      </c>
      <c r="DL217" s="21">
        <f>CH217*VLOOKUP(BD$6,'Greenhouse Gas Costs Avoided'!$A$2:$I$32,9,FALSE)</f>
        <v>3.3113160227508591</v>
      </c>
      <c r="DM217" s="21">
        <f>CI217*VLOOKUP(BE$6,'Greenhouse Gas Costs Avoided'!$A$2:$I$32,9,FALSE)</f>
        <v>3.4768818238884021</v>
      </c>
      <c r="DN217" s="21">
        <f>CJ217*VLOOKUP(BF$6,'Greenhouse Gas Costs Avoided'!$A$2:$I$32,9,FALSE)</f>
        <v>3.6507259150828224</v>
      </c>
      <c r="DO217" s="21">
        <f>CK217*VLOOKUP(BG$6,'Greenhouse Gas Costs Avoided'!$A$2:$I$32,9,FALSE)</f>
        <v>3.8332622108369634</v>
      </c>
      <c r="DP217" s="21">
        <f>CL217*VLOOKUP(BH$6,'Greenhouse Gas Costs Avoided'!$A$2:$I$32,9,FALSE)</f>
        <v>4.0249253213788121</v>
      </c>
      <c r="DQ217" s="21">
        <f>CM217*VLOOKUP(BI$6,'Greenhouse Gas Costs Avoided'!$A$2:$I$32,9,FALSE)</f>
        <v>4.2261715874477526</v>
      </c>
      <c r="DR217" s="21">
        <f>CN217*VLOOKUP(BJ$6,'Greenhouse Gas Costs Avoided'!$A$2:$I$32,9,FALSE)</f>
        <v>4.4374801668201398</v>
      </c>
      <c r="DS217" s="164">
        <f>CO217*VLOOKUP(BK$6,'Greenhouse Gas Costs Avoided'!$A$2:$I$32,9,FALSE)</f>
        <v>4.6593541751611474</v>
      </c>
    </row>
    <row r="218" spans="1:123" x14ac:dyDescent="0.35">
      <c r="A218" s="174">
        <v>212</v>
      </c>
      <c r="B218" s="12">
        <v>4</v>
      </c>
      <c r="C218" s="175">
        <v>2023</v>
      </c>
      <c r="E218" s="20">
        <v>0</v>
      </c>
      <c r="F218" s="21">
        <v>82.346532180449415</v>
      </c>
      <c r="G218" s="21">
        <v>84.002844861871253</v>
      </c>
      <c r="H218" s="21">
        <v>85.659157543293105</v>
      </c>
      <c r="I218" s="21">
        <v>86.918851036576825</v>
      </c>
      <c r="J218" s="21">
        <v>88.178544529860531</v>
      </c>
      <c r="K218" s="21">
        <v>89.438238023144251</v>
      </c>
      <c r="L218" s="21">
        <v>90.697931516427971</v>
      </c>
      <c r="M218" s="21">
        <v>91.95762500971172</v>
      </c>
      <c r="N218" s="21">
        <v>93.21731850299544</v>
      </c>
      <c r="O218" s="21">
        <v>94.47701199627916</v>
      </c>
      <c r="P218" s="21">
        <v>95.73670548956288</v>
      </c>
      <c r="Q218" s="21">
        <v>96.996398982846586</v>
      </c>
      <c r="R218" s="21">
        <v>98.25609247613032</v>
      </c>
      <c r="S218" s="21">
        <v>99.65157958594628</v>
      </c>
      <c r="T218" s="21">
        <v>101.04706669576224</v>
      </c>
      <c r="U218" s="21">
        <v>102.4425538055782</v>
      </c>
      <c r="V218" s="21">
        <v>103.83804091539416</v>
      </c>
      <c r="W218" s="21">
        <v>105.23352802521011</v>
      </c>
      <c r="X218" s="21">
        <v>106.47156953138905</v>
      </c>
      <c r="Y218" s="21">
        <v>107.709611037568</v>
      </c>
      <c r="Z218" s="21">
        <v>108.94765254374694</v>
      </c>
      <c r="AA218" s="21">
        <v>110.18569404992589</v>
      </c>
      <c r="AB218" s="21">
        <v>111.42373555610482</v>
      </c>
      <c r="AC218" s="21">
        <v>112.86811731331359</v>
      </c>
      <c r="AD218" s="21">
        <v>114.31249907052236</v>
      </c>
      <c r="AE218" s="21">
        <v>115.75688082773114</v>
      </c>
      <c r="AF218" s="21">
        <v>117.20126258493991</v>
      </c>
      <c r="AG218" s="22">
        <v>119.5319620819439</v>
      </c>
      <c r="AI218" s="20">
        <v>0</v>
      </c>
      <c r="AJ218" s="21">
        <v>5.2166744805659615</v>
      </c>
      <c r="AK218" s="21">
        <v>5.3216023247413169</v>
      </c>
      <c r="AL218" s="21">
        <v>5.4265301689166732</v>
      </c>
      <c r="AM218" s="21">
        <v>5.5063320831654474</v>
      </c>
      <c r="AN218" s="21">
        <v>5.5861339974142208</v>
      </c>
      <c r="AO218" s="21">
        <v>5.665935911662995</v>
      </c>
      <c r="AP218" s="21">
        <v>5.7457378259117702</v>
      </c>
      <c r="AQ218" s="21">
        <v>5.8255397401605462</v>
      </c>
      <c r="AR218" s="21">
        <v>5.9053416544093205</v>
      </c>
      <c r="AS218" s="21">
        <v>5.9851435686580947</v>
      </c>
      <c r="AT218" s="21">
        <v>6.0649454829068699</v>
      </c>
      <c r="AU218" s="21">
        <v>6.1447473971556432</v>
      </c>
      <c r="AV218" s="21">
        <v>6.2245493114044184</v>
      </c>
      <c r="AW218" s="21">
        <v>6.312953786990386</v>
      </c>
      <c r="AX218" s="21">
        <v>6.4013582625763545</v>
      </c>
      <c r="AY218" s="21">
        <v>6.4897627381623222</v>
      </c>
      <c r="AZ218" s="21">
        <v>6.5781672137482907</v>
      </c>
      <c r="BA218" s="21">
        <v>6.6665716893342575</v>
      </c>
      <c r="BB218" s="21">
        <v>6.7450019445028957</v>
      </c>
      <c r="BC218" s="21">
        <v>6.8234321996715348</v>
      </c>
      <c r="BD218" s="21">
        <v>6.901862454840173</v>
      </c>
      <c r="BE218" s="21">
        <v>6.9802927100088112</v>
      </c>
      <c r="BF218" s="21">
        <v>7.0587229651774486</v>
      </c>
      <c r="BG218" s="21">
        <v>7.1502249295408609</v>
      </c>
      <c r="BH218" s="21">
        <v>7.2417268939042723</v>
      </c>
      <c r="BI218" s="21">
        <v>7.3332288582676846</v>
      </c>
      <c r="BJ218" s="21">
        <v>7.424730822631096</v>
      </c>
      <c r="BK218" s="22">
        <v>7.5723812490175435</v>
      </c>
      <c r="BM218" s="163">
        <f>VLOOKUP(BM$6,'MonteCarlo Policy Paths'!$N$2:$S$31,$B218+1,FALSE)</f>
        <v>21.456887556927661</v>
      </c>
      <c r="BN218" s="21">
        <f>VLOOKUP(BN$6,'MonteCarlo Policy Paths'!$N$2:$S$31,$B218+1,FALSE)</f>
        <v>23.119081894670884</v>
      </c>
      <c r="BO218" s="21">
        <f>VLOOKUP(BO$6,'MonteCarlo Policy Paths'!$N$2:$S$31,$B218+1,FALSE)</f>
        <v>24.918982795429599</v>
      </c>
      <c r="BP218" s="21">
        <f>VLOOKUP(BP$6,'MonteCarlo Policy Paths'!$N$2:$S$31,$B218+1,FALSE)</f>
        <v>26.866510906830612</v>
      </c>
      <c r="BQ218" s="21">
        <f>VLOOKUP(BQ$6,'MonteCarlo Policy Paths'!$N$2:$S$31,$B218+1,FALSE)</f>
        <v>28.957808063155838</v>
      </c>
      <c r="BR218" s="21">
        <f>VLOOKUP(BR$6,'MonteCarlo Policy Paths'!$N$2:$S$31,$B218+1,FALSE)</f>
        <v>31.169773267386955</v>
      </c>
      <c r="BS218" s="21">
        <f>VLOOKUP(BS$6,'MonteCarlo Policy Paths'!$N$2:$S$31,$B218+1,FALSE)</f>
        <v>33.536503079259326</v>
      </c>
      <c r="BT218" s="21">
        <f>VLOOKUP(BT$6,'MonteCarlo Policy Paths'!$N$2:$S$31,$B218+1,FALSE)</f>
        <v>36.094562758542168</v>
      </c>
      <c r="BU218" s="21">
        <f>VLOOKUP(BU$6,'MonteCarlo Policy Paths'!$N$2:$S$31,$B218+1,FALSE)</f>
        <v>38.859796339203925</v>
      </c>
      <c r="BV218" s="21">
        <f>VLOOKUP(BV$6,'MonteCarlo Policy Paths'!$N$2:$S$31,$B218+1,FALSE)</f>
        <v>41.937214526892696</v>
      </c>
      <c r="BW218" s="21">
        <f>VLOOKUP(BW$6,'MonteCarlo Policy Paths'!$N$2:$S$31,$B218+1,FALSE)</f>
        <v>45.285702034805901</v>
      </c>
      <c r="BX218" s="21">
        <f>VLOOKUP(BX$6,'MonteCarlo Policy Paths'!$N$2:$S$31,$B218+1,FALSE)</f>
        <v>48.923675973628832</v>
      </c>
      <c r="BY218" s="21">
        <f>VLOOKUP(BY$6,'MonteCarlo Policy Paths'!$N$2:$S$31,$B218+1,FALSE)</f>
        <v>52.880283256992421</v>
      </c>
      <c r="BZ218" s="21">
        <f>VLOOKUP(BZ$6,'MonteCarlo Policy Paths'!$N$2:$S$31,$B218+1,FALSE)</f>
        <v>57.179951130409847</v>
      </c>
      <c r="CA218" s="21">
        <f>VLOOKUP(CA$6,'MonteCarlo Policy Paths'!$N$2:$S$31,$B218+1,FALSE)</f>
        <v>59.199989570907007</v>
      </c>
      <c r="CB218" s="21">
        <f>VLOOKUP(CB$6,'MonteCarlo Policy Paths'!$N$2:$S$31,$B218+1,FALSE)</f>
        <v>61.304348310445278</v>
      </c>
      <c r="CC218" s="21">
        <f>VLOOKUP(CC$6,'MonteCarlo Policy Paths'!$N$2:$S$31,$B218+1,FALSE)</f>
        <v>63.486799757257046</v>
      </c>
      <c r="CD218" s="21">
        <f>VLOOKUP(CD$6,'MonteCarlo Policy Paths'!$N$2:$S$31,$B218+1,FALSE)</f>
        <v>65.754412861465767</v>
      </c>
      <c r="CE218" s="21">
        <f>VLOOKUP(CE$6,'MonteCarlo Policy Paths'!$N$2:$S$31,$B218+1,FALSE)</f>
        <v>68.097759333367534</v>
      </c>
      <c r="CF218" s="21">
        <f>VLOOKUP(CF$6,'MonteCarlo Policy Paths'!$N$2:$S$31,$B218+1,FALSE)</f>
        <v>70.548973057852507</v>
      </c>
      <c r="CG218" s="21">
        <f>VLOOKUP(CG$6,'MonteCarlo Policy Paths'!$N$2:$S$31,$B218+1,FALSE)</f>
        <v>73.077007009761019</v>
      </c>
      <c r="CH218" s="21">
        <f>VLOOKUP(CH$6,'MonteCarlo Policy Paths'!$N$2:$S$31,$B218+1,FALSE)</f>
        <v>75.691476032446857</v>
      </c>
      <c r="CI218" s="21">
        <f>VLOOKUP(CI$6,'MonteCarlo Policy Paths'!$N$2:$S$31,$B218+1,FALSE)</f>
        <v>78.404802280730166</v>
      </c>
      <c r="CJ218" s="21">
        <f>VLOOKUP(CJ$6,'MonteCarlo Policy Paths'!$N$2:$S$31,$B218+1,FALSE)</f>
        <v>81.224927058038162</v>
      </c>
      <c r="CK218" s="21">
        <f>VLOOKUP(CK$6,'MonteCarlo Policy Paths'!$N$2:$S$31,$B218+1,FALSE)</f>
        <v>84.152487263770951</v>
      </c>
      <c r="CL218" s="21">
        <f>VLOOKUP(CL$6,'MonteCarlo Policy Paths'!$N$2:$S$31,$B218+1,FALSE)</f>
        <v>87.19069011352974</v>
      </c>
      <c r="CM218" s="21">
        <f>VLOOKUP(CM$6,'MonteCarlo Policy Paths'!$N$2:$S$31,$B218+1,FALSE)</f>
        <v>90.339519718236858</v>
      </c>
      <c r="CN218" s="21">
        <f>VLOOKUP(CN$6,'MonteCarlo Policy Paths'!$N$2:$S$31,$B218+1,FALSE)</f>
        <v>93.604800202242828</v>
      </c>
      <c r="CO218" s="164">
        <f>VLOOKUP(CO$6,'MonteCarlo Policy Paths'!$N$2:$S$31,$B218+1,FALSE)</f>
        <v>96.983684685934094</v>
      </c>
      <c r="CQ218" s="163">
        <f>BM218*VLOOKUP(AI$6,'Greenhouse Gas Costs Avoided'!$A$2:$I$32,9,FALSE)</f>
        <v>1.3592994724454583</v>
      </c>
      <c r="CR218" s="21">
        <f>BN218*VLOOKUP(AJ$6,'Greenhouse Gas Costs Avoided'!$A$2:$I$32,9,FALSE)</f>
        <v>1.4645999210963487</v>
      </c>
      <c r="CS218" s="21">
        <f>BO218*VLOOKUP(AK$6,'Greenhouse Gas Costs Avoided'!$A$2:$I$32,9,FALSE)</f>
        <v>1.5786241167474793</v>
      </c>
      <c r="CT218" s="21">
        <f>BP218*VLOOKUP(AL$6,'Greenhouse Gas Costs Avoided'!$A$2:$I$32,9,FALSE)</f>
        <v>1.7020005350363183</v>
      </c>
      <c r="CU218" s="21">
        <f>BQ218*VLOOKUP(AM$6,'Greenhouse Gas Costs Avoided'!$A$2:$I$32,9,FALSE)</f>
        <v>1.8344847601494692</v>
      </c>
      <c r="CV218" s="21">
        <f>BR218*VLOOKUP(AN$6,'Greenhouse Gas Costs Avoided'!$A$2:$I$32,9,FALSE)</f>
        <v>1.9746133378475101</v>
      </c>
      <c r="CW218" s="21">
        <f>BS218*VLOOKUP(AO$6,'Greenhouse Gas Costs Avoided'!$A$2:$I$32,9,FALSE)</f>
        <v>2.1245462941611284</v>
      </c>
      <c r="CX218" s="21">
        <f>BT218*VLOOKUP(AP$6,'Greenhouse Gas Costs Avoided'!$A$2:$I$32,9,FALSE)</f>
        <v>2.2866000479177169</v>
      </c>
      <c r="CY218" s="21">
        <f>BU218*VLOOKUP(AQ$6,'Greenhouse Gas Costs Avoided'!$A$2:$I$32,9,FALSE)</f>
        <v>2.4617783228380428</v>
      </c>
      <c r="CZ218" s="21">
        <f>BV218*VLOOKUP(AR$6,'Greenhouse Gas Costs Avoided'!$A$2:$I$32,9,FALSE)</f>
        <v>2.6567335747552212</v>
      </c>
      <c r="DA218" s="21">
        <f>BW218*VLOOKUP(AS$6,'Greenhouse Gas Costs Avoided'!$A$2:$I$32,9,FALSE)</f>
        <v>2.8688611394320973</v>
      </c>
      <c r="DB218" s="21">
        <f>BX218*VLOOKUP(AT$6,'Greenhouse Gas Costs Avoided'!$A$2:$I$32,9,FALSE)</f>
        <v>3.099327745676475</v>
      </c>
      <c r="DC218" s="21">
        <f>BY218*VLOOKUP(AU$6,'Greenhouse Gas Costs Avoided'!$A$2:$I$32,9,FALSE)</f>
        <v>3.3499798581359799</v>
      </c>
      <c r="DD218" s="21">
        <f>BZ218*VLOOKUP(AV$6,'Greenhouse Gas Costs Avoided'!$A$2:$I$32,9,FALSE)</f>
        <v>3.6223649492411436</v>
      </c>
      <c r="DE218" s="21">
        <f>CA218*VLOOKUP(AW$6,'Greenhouse Gas Costs Avoided'!$A$2:$I$32,9,FALSE)</f>
        <v>3.7503349159570667</v>
      </c>
      <c r="DF218" s="21">
        <f>CB218*VLOOKUP(AX$6,'Greenhouse Gas Costs Avoided'!$A$2:$I$32,9,FALSE)</f>
        <v>3.8836465958035138</v>
      </c>
      <c r="DG218" s="21">
        <f>CC218*VLOOKUP(AY$6,'Greenhouse Gas Costs Avoided'!$A$2:$I$32,9,FALSE)</f>
        <v>4.0219054692034097</v>
      </c>
      <c r="DH218" s="21">
        <f>CD218*VLOOKUP(AZ$6,'Greenhouse Gas Costs Avoided'!$A$2:$I$32,9,FALSE)</f>
        <v>4.1655593560070496</v>
      </c>
      <c r="DI218" s="21">
        <f>CE218*VLOOKUP(BA$6,'Greenhouse Gas Costs Avoided'!$A$2:$I$32,9,FALSE)</f>
        <v>4.3140109715809301</v>
      </c>
      <c r="DJ218" s="21">
        <f>CF218*VLOOKUP(BB$6,'Greenhouse Gas Costs Avoided'!$A$2:$I$32,9,FALSE)</f>
        <v>4.4692960059878768</v>
      </c>
      <c r="DK218" s="21">
        <f>CG218*VLOOKUP(BC$6,'Greenhouse Gas Costs Avoided'!$A$2:$I$32,9,FALSE)</f>
        <v>4.629447622014963</v>
      </c>
      <c r="DL218" s="21">
        <f>CH218*VLOOKUP(BD$6,'Greenhouse Gas Costs Avoided'!$A$2:$I$32,9,FALSE)</f>
        <v>4.7950749225184994</v>
      </c>
      <c r="DM218" s="21">
        <f>CI218*VLOOKUP(BE$6,'Greenhouse Gas Costs Avoided'!$A$2:$I$32,9,FALSE)</f>
        <v>4.9669648542748472</v>
      </c>
      <c r="DN218" s="21">
        <f>CJ218*VLOOKUP(BF$6,'Greenhouse Gas Costs Avoided'!$A$2:$I$32,9,FALSE)</f>
        <v>5.1456205009456273</v>
      </c>
      <c r="DO218" s="21">
        <f>CK218*VLOOKUP(BG$6,'Greenhouse Gas Costs Avoided'!$A$2:$I$32,9,FALSE)</f>
        <v>5.331082210275417</v>
      </c>
      <c r="DP218" s="21">
        <f>CL218*VLOOKUP(BH$6,'Greenhouse Gas Costs Avoided'!$A$2:$I$32,9,FALSE)</f>
        <v>5.5235531602164318</v>
      </c>
      <c r="DQ218" s="21">
        <f>CM218*VLOOKUP(BI$6,'Greenhouse Gas Costs Avoided'!$A$2:$I$32,9,FALSE)</f>
        <v>5.723032344191421</v>
      </c>
      <c r="DR218" s="21">
        <f>CN218*VLOOKUP(BJ$6,'Greenhouse Gas Costs Avoided'!$A$2:$I$32,9,FALSE)</f>
        <v>5.9298887220104266</v>
      </c>
      <c r="DS218" s="164">
        <f>CO218*VLOOKUP(BK$6,'Greenhouse Gas Costs Avoided'!$A$2:$I$32,9,FALSE)</f>
        <v>6.1439419431008639</v>
      </c>
    </row>
    <row r="219" spans="1:123" x14ac:dyDescent="0.35">
      <c r="A219" s="174">
        <v>213</v>
      </c>
      <c r="B219" s="12">
        <v>3</v>
      </c>
      <c r="C219" s="175">
        <v>2023</v>
      </c>
      <c r="E219" s="20">
        <v>0</v>
      </c>
      <c r="F219" s="21">
        <v>82.346532180449415</v>
      </c>
      <c r="G219" s="21">
        <v>84.002844861871253</v>
      </c>
      <c r="H219" s="21">
        <v>85.659157543293105</v>
      </c>
      <c r="I219" s="21">
        <v>86.918851036576825</v>
      </c>
      <c r="J219" s="21">
        <v>88.178544529860531</v>
      </c>
      <c r="K219" s="21">
        <v>89.438238023144251</v>
      </c>
      <c r="L219" s="21">
        <v>90.697931516427971</v>
      </c>
      <c r="M219" s="21">
        <v>91.95762500971172</v>
      </c>
      <c r="N219" s="21">
        <v>93.21731850299544</v>
      </c>
      <c r="O219" s="21">
        <v>94.47701199627916</v>
      </c>
      <c r="P219" s="21">
        <v>95.73670548956288</v>
      </c>
      <c r="Q219" s="21">
        <v>96.996398982846586</v>
      </c>
      <c r="R219" s="21">
        <v>101.49317720655506</v>
      </c>
      <c r="S219" s="21">
        <v>104.21949379267882</v>
      </c>
      <c r="T219" s="21">
        <v>107.03810370059369</v>
      </c>
      <c r="U219" s="21">
        <v>109.92690053835344</v>
      </c>
      <c r="V219" s="21">
        <v>112.89757853003228</v>
      </c>
      <c r="W219" s="21">
        <v>115.91943874780665</v>
      </c>
      <c r="X219" s="21">
        <v>119.06733931122673</v>
      </c>
      <c r="Y219" s="21">
        <v>122.25496395468721</v>
      </c>
      <c r="Z219" s="21">
        <v>125.4992630232488</v>
      </c>
      <c r="AA219" s="21">
        <v>128.82380079097237</v>
      </c>
      <c r="AB219" s="21">
        <v>132.24028719953677</v>
      </c>
      <c r="AC219" s="21">
        <v>135.74155640209787</v>
      </c>
      <c r="AD219" s="21">
        <v>139.32654413598658</v>
      </c>
      <c r="AE219" s="21">
        <v>142.9856742986068</v>
      </c>
      <c r="AF219" s="21">
        <v>146.72361540812219</v>
      </c>
      <c r="AG219" s="22">
        <v>150.52284977717397</v>
      </c>
      <c r="AI219" s="20">
        <v>0</v>
      </c>
      <c r="AJ219" s="21">
        <v>5.2166744805659615</v>
      </c>
      <c r="AK219" s="21">
        <v>5.3216023247413169</v>
      </c>
      <c r="AL219" s="21">
        <v>5.4265301689166732</v>
      </c>
      <c r="AM219" s="21">
        <v>5.5063320831654474</v>
      </c>
      <c r="AN219" s="21">
        <v>5.5861339974142208</v>
      </c>
      <c r="AO219" s="21">
        <v>5.665935911662995</v>
      </c>
      <c r="AP219" s="21">
        <v>5.7457378259117702</v>
      </c>
      <c r="AQ219" s="21">
        <v>5.8255397401605462</v>
      </c>
      <c r="AR219" s="21">
        <v>5.9053416544093205</v>
      </c>
      <c r="AS219" s="21">
        <v>5.9851435686580947</v>
      </c>
      <c r="AT219" s="21">
        <v>6.0649454829068699</v>
      </c>
      <c r="AU219" s="21">
        <v>6.1447473971556432</v>
      </c>
      <c r="AV219" s="21">
        <v>6.4296194808152167</v>
      </c>
      <c r="AW219" s="21">
        <v>6.6023323538917609</v>
      </c>
      <c r="AX219" s="21">
        <v>6.7808920331878957</v>
      </c>
      <c r="AY219" s="21">
        <v>6.9638980729572149</v>
      </c>
      <c r="AZ219" s="21">
        <v>7.1520913053717949</v>
      </c>
      <c r="BA219" s="21">
        <v>7.3435269452765404</v>
      </c>
      <c r="BB219" s="21">
        <v>7.5429472742415475</v>
      </c>
      <c r="BC219" s="21">
        <v>7.744884134129272</v>
      </c>
      <c r="BD219" s="21">
        <v>7.950411333759269</v>
      </c>
      <c r="BE219" s="21">
        <v>8.161021676093501</v>
      </c>
      <c r="BF219" s="21">
        <v>8.3774569890184303</v>
      </c>
      <c r="BG219" s="21">
        <v>8.5992633142510115</v>
      </c>
      <c r="BH219" s="21">
        <v>8.8263732304711304</v>
      </c>
      <c r="BI219" s="21">
        <v>9.05818008905967</v>
      </c>
      <c r="BJ219" s="21">
        <v>9.2949796418706736</v>
      </c>
      <c r="BK219" s="22">
        <v>9.5356621388007277</v>
      </c>
      <c r="BM219" s="163">
        <f>VLOOKUP(BM$6,'MonteCarlo Policy Paths'!$N$2:$S$31,$B219+1,FALSE)</f>
        <v>24.400896901266854</v>
      </c>
      <c r="BN219" s="21">
        <f>VLOOKUP(BN$6,'MonteCarlo Policy Paths'!$N$2:$S$31,$B219+1,FALSE)</f>
        <v>27.277092285564247</v>
      </c>
      <c r="BO219" s="21">
        <f>VLOOKUP(BO$6,'MonteCarlo Policy Paths'!$N$2:$S$31,$B219+1,FALSE)</f>
        <v>30.488398193607274</v>
      </c>
      <c r="BP219" s="21">
        <f>VLOOKUP(BP$6,'MonteCarlo Policy Paths'!$N$2:$S$31,$B219+1,FALSE)</f>
        <v>34.070901710124843</v>
      </c>
      <c r="BQ219" s="21">
        <f>VLOOKUP(BQ$6,'MonteCarlo Policy Paths'!$N$2:$S$31,$B219+1,FALSE)</f>
        <v>38.049962908416198</v>
      </c>
      <c r="BR219" s="21">
        <f>VLOOKUP(BR$6,'MonteCarlo Policy Paths'!$N$2:$S$31,$B219+1,FALSE)</f>
        <v>42.441930627628253</v>
      </c>
      <c r="BS219" s="21">
        <f>VLOOKUP(BS$6,'MonteCarlo Policy Paths'!$N$2:$S$31,$B219+1,FALSE)</f>
        <v>47.302864628556662</v>
      </c>
      <c r="BT219" s="21">
        <f>VLOOKUP(BT$6,'MonteCarlo Policy Paths'!$N$2:$S$31,$B219+1,FALSE)</f>
        <v>52.715092471952183</v>
      </c>
      <c r="BU219" s="21">
        <f>VLOOKUP(BU$6,'MonteCarlo Policy Paths'!$N$2:$S$31,$B219+1,FALSE)</f>
        <v>58.737483764437521</v>
      </c>
      <c r="BV219" s="21">
        <f>VLOOKUP(BV$6,'MonteCarlo Policy Paths'!$N$2:$S$31,$B219+1,FALSE)</f>
        <v>65.512636340122413</v>
      </c>
      <c r="BW219" s="21">
        <f>VLOOKUP(BW$6,'MonteCarlo Policy Paths'!$N$2:$S$31,$B219+1,FALSE)</f>
        <v>73.079994851258945</v>
      </c>
      <c r="BX219" s="21">
        <f>VLOOKUP(BX$6,'MonteCarlo Policy Paths'!$N$2:$S$31,$B219+1,FALSE)</f>
        <v>81.527096411801594</v>
      </c>
      <c r="BY219" s="21">
        <f>VLOOKUP(BY$6,'MonteCarlo Policy Paths'!$N$2:$S$31,$B219+1,FALSE)</f>
        <v>90.963600198236662</v>
      </c>
      <c r="BZ219" s="21">
        <f>VLOOKUP(BZ$6,'MonteCarlo Policy Paths'!$N$2:$S$31,$B219+1,FALSE)</f>
        <v>101.49317720655506</v>
      </c>
      <c r="CA219" s="21">
        <f>VLOOKUP(CA$6,'MonteCarlo Policy Paths'!$N$2:$S$31,$B219+1,FALSE)</f>
        <v>104.21949379267882</v>
      </c>
      <c r="CB219" s="21">
        <f>VLOOKUP(CB$6,'MonteCarlo Policy Paths'!$N$2:$S$31,$B219+1,FALSE)</f>
        <v>107.03810370059369</v>
      </c>
      <c r="CC219" s="21">
        <f>VLOOKUP(CC$6,'MonteCarlo Policy Paths'!$N$2:$S$31,$B219+1,FALSE)</f>
        <v>109.92690053835344</v>
      </c>
      <c r="CD219" s="21">
        <f>VLOOKUP(CD$6,'MonteCarlo Policy Paths'!$N$2:$S$31,$B219+1,FALSE)</f>
        <v>112.89757853003228</v>
      </c>
      <c r="CE219" s="21">
        <f>VLOOKUP(CE$6,'MonteCarlo Policy Paths'!$N$2:$S$31,$B219+1,FALSE)</f>
        <v>115.91943874780665</v>
      </c>
      <c r="CF219" s="21">
        <f>VLOOKUP(CF$6,'MonteCarlo Policy Paths'!$N$2:$S$31,$B219+1,FALSE)</f>
        <v>119.06733931122673</v>
      </c>
      <c r="CG219" s="21">
        <f>VLOOKUP(CG$6,'MonteCarlo Policy Paths'!$N$2:$S$31,$B219+1,FALSE)</f>
        <v>122.25496395468721</v>
      </c>
      <c r="CH219" s="21">
        <f>VLOOKUP(CH$6,'MonteCarlo Policy Paths'!$N$2:$S$31,$B219+1,FALSE)</f>
        <v>125.4992630232488</v>
      </c>
      <c r="CI219" s="21">
        <f>VLOOKUP(CI$6,'MonteCarlo Policy Paths'!$N$2:$S$31,$B219+1,FALSE)</f>
        <v>128.82380079097237</v>
      </c>
      <c r="CJ219" s="21">
        <f>VLOOKUP(CJ$6,'MonteCarlo Policy Paths'!$N$2:$S$31,$B219+1,FALSE)</f>
        <v>132.24028719953677</v>
      </c>
      <c r="CK219" s="21">
        <f>VLOOKUP(CK$6,'MonteCarlo Policy Paths'!$N$2:$S$31,$B219+1,FALSE)</f>
        <v>135.74155640209787</v>
      </c>
      <c r="CL219" s="21">
        <f>VLOOKUP(CL$6,'MonteCarlo Policy Paths'!$N$2:$S$31,$B219+1,FALSE)</f>
        <v>139.32654413598658</v>
      </c>
      <c r="CM219" s="21">
        <f>VLOOKUP(CM$6,'MonteCarlo Policy Paths'!$N$2:$S$31,$B219+1,FALSE)</f>
        <v>142.9856742986068</v>
      </c>
      <c r="CN219" s="21">
        <f>VLOOKUP(CN$6,'MonteCarlo Policy Paths'!$N$2:$S$31,$B219+1,FALSE)</f>
        <v>146.72361540812219</v>
      </c>
      <c r="CO219" s="164">
        <f>VLOOKUP(CO$6,'MonteCarlo Policy Paths'!$N$2:$S$31,$B219+1,FALSE)</f>
        <v>150.52284977717397</v>
      </c>
      <c r="CQ219" s="163">
        <f>BM219*VLOOKUP(AI$6,'Greenhouse Gas Costs Avoided'!$A$2:$I$32,9,FALSE)</f>
        <v>1.5458032390340439</v>
      </c>
      <c r="CR219" s="21">
        <f>BN219*VLOOKUP(AJ$6,'Greenhouse Gas Costs Avoided'!$A$2:$I$32,9,FALSE)</f>
        <v>1.7280109734108424</v>
      </c>
      <c r="CS219" s="21">
        <f>BO219*VLOOKUP(AK$6,'Greenhouse Gas Costs Avoided'!$A$2:$I$32,9,FALSE)</f>
        <v>1.9314480476408618</v>
      </c>
      <c r="CT219" s="21">
        <f>BP219*VLOOKUP(AL$6,'Greenhouse Gas Costs Avoided'!$A$2:$I$32,9,FALSE)</f>
        <v>2.1584005880368746</v>
      </c>
      <c r="CU219" s="21">
        <f>BQ219*VLOOKUP(AM$6,'Greenhouse Gas Costs Avoided'!$A$2:$I$32,9,FALSE)</f>
        <v>2.4104751619151044</v>
      </c>
      <c r="CV219" s="21">
        <f>BR219*VLOOKUP(AN$6,'Greenhouse Gas Costs Avoided'!$A$2:$I$32,9,FALSE)</f>
        <v>2.6887074725371978</v>
      </c>
      <c r="CW219" s="21">
        <f>BS219*VLOOKUP(AO$6,'Greenhouse Gas Costs Avoided'!$A$2:$I$32,9,FALSE)</f>
        <v>2.996648920499946</v>
      </c>
      <c r="CX219" s="21">
        <f>BT219*VLOOKUP(AP$6,'Greenhouse Gas Costs Avoided'!$A$2:$I$32,9,FALSE)</f>
        <v>3.339514978438852</v>
      </c>
      <c r="CY219" s="21">
        <f>BU219*VLOOKUP(AQ$6,'Greenhouse Gas Costs Avoided'!$A$2:$I$32,9,FALSE)</f>
        <v>3.7210350514231747</v>
      </c>
      <c r="CZ219" s="21">
        <f>BV219*VLOOKUP(AR$6,'Greenhouse Gas Costs Avoided'!$A$2:$I$32,9,FALSE)</f>
        <v>4.1502427497639598</v>
      </c>
      <c r="DA219" s="21">
        <f>BW219*VLOOKUP(AS$6,'Greenhouse Gas Costs Avoided'!$A$2:$I$32,9,FALSE)</f>
        <v>4.6296369025600148</v>
      </c>
      <c r="DB219" s="21">
        <f>BX219*VLOOKUP(AT$6,'Greenhouse Gas Costs Avoided'!$A$2:$I$32,9,FALSE)</f>
        <v>5.1647630090130283</v>
      </c>
      <c r="DC219" s="21">
        <f>BY219*VLOOKUP(AU$6,'Greenhouse Gas Costs Avoided'!$A$2:$I$32,9,FALSE)</f>
        <v>5.7625680068068199</v>
      </c>
      <c r="DD219" s="21">
        <f>BZ219*VLOOKUP(AV$6,'Greenhouse Gas Costs Avoided'!$A$2:$I$32,9,FALSE)</f>
        <v>6.4296194808152167</v>
      </c>
      <c r="DE219" s="21">
        <f>CA219*VLOOKUP(AW$6,'Greenhouse Gas Costs Avoided'!$A$2:$I$32,9,FALSE)</f>
        <v>6.6023323538917609</v>
      </c>
      <c r="DF219" s="21">
        <f>CB219*VLOOKUP(AX$6,'Greenhouse Gas Costs Avoided'!$A$2:$I$32,9,FALSE)</f>
        <v>6.7808920331878957</v>
      </c>
      <c r="DG219" s="21">
        <f>CC219*VLOOKUP(AY$6,'Greenhouse Gas Costs Avoided'!$A$2:$I$32,9,FALSE)</f>
        <v>6.9638980729572149</v>
      </c>
      <c r="DH219" s="21">
        <f>CD219*VLOOKUP(AZ$6,'Greenhouse Gas Costs Avoided'!$A$2:$I$32,9,FALSE)</f>
        <v>7.1520913053717949</v>
      </c>
      <c r="DI219" s="21">
        <f>CE219*VLOOKUP(BA$6,'Greenhouse Gas Costs Avoided'!$A$2:$I$32,9,FALSE)</f>
        <v>7.3435269452765404</v>
      </c>
      <c r="DJ219" s="21">
        <f>CF219*VLOOKUP(BB$6,'Greenhouse Gas Costs Avoided'!$A$2:$I$32,9,FALSE)</f>
        <v>7.5429472742415475</v>
      </c>
      <c r="DK219" s="21">
        <f>CG219*VLOOKUP(BC$6,'Greenhouse Gas Costs Avoided'!$A$2:$I$32,9,FALSE)</f>
        <v>7.744884134129272</v>
      </c>
      <c r="DL219" s="21">
        <f>CH219*VLOOKUP(BD$6,'Greenhouse Gas Costs Avoided'!$A$2:$I$32,9,FALSE)</f>
        <v>7.950411333759269</v>
      </c>
      <c r="DM219" s="21">
        <f>CI219*VLOOKUP(BE$6,'Greenhouse Gas Costs Avoided'!$A$2:$I$32,9,FALSE)</f>
        <v>8.161021676093501</v>
      </c>
      <c r="DN219" s="21">
        <f>CJ219*VLOOKUP(BF$6,'Greenhouse Gas Costs Avoided'!$A$2:$I$32,9,FALSE)</f>
        <v>8.3774569890184303</v>
      </c>
      <c r="DO219" s="21">
        <f>CK219*VLOOKUP(BG$6,'Greenhouse Gas Costs Avoided'!$A$2:$I$32,9,FALSE)</f>
        <v>8.5992633142510115</v>
      </c>
      <c r="DP219" s="21">
        <f>CL219*VLOOKUP(BH$6,'Greenhouse Gas Costs Avoided'!$A$2:$I$32,9,FALSE)</f>
        <v>8.8263732304711304</v>
      </c>
      <c r="DQ219" s="21">
        <f>CM219*VLOOKUP(BI$6,'Greenhouse Gas Costs Avoided'!$A$2:$I$32,9,FALSE)</f>
        <v>9.05818008905967</v>
      </c>
      <c r="DR219" s="21">
        <f>CN219*VLOOKUP(BJ$6,'Greenhouse Gas Costs Avoided'!$A$2:$I$32,9,FALSE)</f>
        <v>9.2949796418706736</v>
      </c>
      <c r="DS219" s="164">
        <f>CO219*VLOOKUP(BK$6,'Greenhouse Gas Costs Avoided'!$A$2:$I$32,9,FALSE)</f>
        <v>9.5356621388007277</v>
      </c>
    </row>
    <row r="220" spans="1:123" x14ac:dyDescent="0.35">
      <c r="A220" s="174">
        <v>214</v>
      </c>
      <c r="B220" s="12">
        <v>5</v>
      </c>
      <c r="C220" s="175">
        <v>2023</v>
      </c>
      <c r="E220" s="20">
        <v>0</v>
      </c>
      <c r="F220" s="21">
        <v>82.346532180449415</v>
      </c>
      <c r="G220" s="21">
        <v>84.002844861871253</v>
      </c>
      <c r="H220" s="21">
        <v>85.659157543293105</v>
      </c>
      <c r="I220" s="21">
        <v>86.918851036576825</v>
      </c>
      <c r="J220" s="21">
        <v>88.178544529860531</v>
      </c>
      <c r="K220" s="21">
        <v>89.438238023144251</v>
      </c>
      <c r="L220" s="21">
        <v>90.697931516427971</v>
      </c>
      <c r="M220" s="21">
        <v>91.95762500971172</v>
      </c>
      <c r="N220" s="21">
        <v>93.21731850299544</v>
      </c>
      <c r="O220" s="21">
        <v>94.47701199627916</v>
      </c>
      <c r="P220" s="21">
        <v>95.73670548956288</v>
      </c>
      <c r="Q220" s="21">
        <v>96.996398982846586</v>
      </c>
      <c r="R220" s="21">
        <v>99.874634841342697</v>
      </c>
      <c r="S220" s="21">
        <v>101.93553668931256</v>
      </c>
      <c r="T220" s="21">
        <v>104.04258519817796</v>
      </c>
      <c r="U220" s="21">
        <v>106.18472717196582</v>
      </c>
      <c r="V220" s="21">
        <v>108.36780972271322</v>
      </c>
      <c r="W220" s="21">
        <v>110.57648338650839</v>
      </c>
      <c r="X220" s="21">
        <v>112.7694544213079</v>
      </c>
      <c r="Y220" s="21">
        <v>114.98228749612761</v>
      </c>
      <c r="Z220" s="21">
        <v>117.22345778349788</v>
      </c>
      <c r="AA220" s="21">
        <v>119.50474742044912</v>
      </c>
      <c r="AB220" s="21">
        <v>121.83201137782079</v>
      </c>
      <c r="AC220" s="21">
        <v>124.30483685770574</v>
      </c>
      <c r="AD220" s="21">
        <v>126.81952160325447</v>
      </c>
      <c r="AE220" s="21">
        <v>129.37127756316897</v>
      </c>
      <c r="AF220" s="21">
        <v>131.96243899653103</v>
      </c>
      <c r="AG220" s="22">
        <v>135.47056479945655</v>
      </c>
      <c r="AI220" s="20">
        <v>0</v>
      </c>
      <c r="AJ220" s="21">
        <v>5.2166744805659615</v>
      </c>
      <c r="AK220" s="21">
        <v>5.3216023247413169</v>
      </c>
      <c r="AL220" s="21">
        <v>5.4265301689166732</v>
      </c>
      <c r="AM220" s="21">
        <v>5.5063320831654474</v>
      </c>
      <c r="AN220" s="21">
        <v>5.5861339974142208</v>
      </c>
      <c r="AO220" s="21">
        <v>5.665935911662995</v>
      </c>
      <c r="AP220" s="21">
        <v>5.7457378259117702</v>
      </c>
      <c r="AQ220" s="21">
        <v>5.8255397401605462</v>
      </c>
      <c r="AR220" s="21">
        <v>5.9053416544093205</v>
      </c>
      <c r="AS220" s="21">
        <v>5.9851435686580947</v>
      </c>
      <c r="AT220" s="21">
        <v>6.0649454829068699</v>
      </c>
      <c r="AU220" s="21">
        <v>6.1447473971556432</v>
      </c>
      <c r="AV220" s="21">
        <v>6.327084396109818</v>
      </c>
      <c r="AW220" s="21">
        <v>6.4576430704410743</v>
      </c>
      <c r="AX220" s="21">
        <v>6.5911251478821242</v>
      </c>
      <c r="AY220" s="21">
        <v>6.7268304055597685</v>
      </c>
      <c r="AZ220" s="21">
        <v>6.8651292595600424</v>
      </c>
      <c r="BA220" s="21">
        <v>7.0050493173053994</v>
      </c>
      <c r="BB220" s="21">
        <v>7.1439746093722221</v>
      </c>
      <c r="BC220" s="21">
        <v>7.2841581669004034</v>
      </c>
      <c r="BD220" s="21">
        <v>7.426136894299721</v>
      </c>
      <c r="BE220" s="21">
        <v>7.5706571930511553</v>
      </c>
      <c r="BF220" s="21">
        <v>7.7180899770979394</v>
      </c>
      <c r="BG220" s="21">
        <v>7.8747441218959366</v>
      </c>
      <c r="BH220" s="21">
        <v>8.0340500621877027</v>
      </c>
      <c r="BI220" s="21">
        <v>8.1957044736636782</v>
      </c>
      <c r="BJ220" s="21">
        <v>8.3598552322508848</v>
      </c>
      <c r="BK220" s="22">
        <v>8.5820959249206545</v>
      </c>
      <c r="BM220" s="163">
        <f>VLOOKUP(BM$6,'MonteCarlo Policy Paths'!$N$2:$S$31,$B220+1,FALSE)</f>
        <v>24.184299884200797</v>
      </c>
      <c r="BN220" s="21">
        <f>VLOOKUP(BN$6,'MonteCarlo Policy Paths'!$N$2:$S$31,$B220+1,FALSE)</f>
        <v>26.797135120393484</v>
      </c>
      <c r="BO220" s="21">
        <f>VLOOKUP(BO$6,'MonteCarlo Policy Paths'!$N$2:$S$31,$B220+1,FALSE)</f>
        <v>29.690826715826198</v>
      </c>
      <c r="BP220" s="21">
        <f>VLOOKUP(BP$6,'MonteCarlo Policy Paths'!$N$2:$S$31,$B220+1,FALSE)</f>
        <v>32.893001978364566</v>
      </c>
      <c r="BQ220" s="21">
        <f>VLOOKUP(BQ$6,'MonteCarlo Policy Paths'!$N$2:$S$31,$B220+1,FALSE)</f>
        <v>36.420098382625895</v>
      </c>
      <c r="BR220" s="21">
        <f>VLOOKUP(BR$6,'MonteCarlo Policy Paths'!$N$2:$S$31,$B220+1,FALSE)</f>
        <v>40.279471956541457</v>
      </c>
      <c r="BS220" s="21">
        <f>VLOOKUP(BS$6,'MonteCarlo Policy Paths'!$N$2:$S$31,$B220+1,FALSE)</f>
        <v>44.515635375675203</v>
      </c>
      <c r="BT220" s="21">
        <f>VLOOKUP(BT$6,'MonteCarlo Policy Paths'!$N$2:$S$31,$B220+1,FALSE)</f>
        <v>49.196171227791872</v>
      </c>
      <c r="BU220" s="21">
        <f>VLOOKUP(BU$6,'MonteCarlo Policy Paths'!$N$2:$S$31,$B220+1,FALSE)</f>
        <v>54.364766335209197</v>
      </c>
      <c r="BV220" s="21">
        <f>VLOOKUP(BV$6,'MonteCarlo Policy Paths'!$N$2:$S$31,$B220+1,FALSE)</f>
        <v>60.140596575631633</v>
      </c>
      <c r="BW220" s="21">
        <f>VLOOKUP(BW$6,'MonteCarlo Policy Paths'!$N$2:$S$31,$B220+1,FALSE)</f>
        <v>66.545116533046993</v>
      </c>
      <c r="BX220" s="21">
        <f>VLOOKUP(BX$6,'MonteCarlo Policy Paths'!$N$2:$S$31,$B220+1,FALSE)</f>
        <v>73.642612105771832</v>
      </c>
      <c r="BY220" s="21">
        <f>VLOOKUP(BY$6,'MonteCarlo Policy Paths'!$N$2:$S$31,$B220+1,FALSE)</f>
        <v>81.515240678665066</v>
      </c>
      <c r="BZ220" s="21">
        <f>VLOOKUP(BZ$6,'MonteCarlo Policy Paths'!$N$2:$S$31,$B220+1,FALSE)</f>
        <v>90.237354922369406</v>
      </c>
      <c r="CA220" s="21">
        <f>VLOOKUP(CA$6,'MonteCarlo Policy Paths'!$N$2:$S$31,$B220+1,FALSE)</f>
        <v>92.736092415362535</v>
      </c>
      <c r="CB220" s="21">
        <f>VLOOKUP(CB$6,'MonteCarlo Policy Paths'!$N$2:$S$31,$B220+1,FALSE)</f>
        <v>95.321073906264047</v>
      </c>
      <c r="CC220" s="21">
        <f>VLOOKUP(CC$6,'MonteCarlo Policy Paths'!$N$2:$S$31,$B220+1,FALSE)</f>
        <v>97.972807459231774</v>
      </c>
      <c r="CD220" s="21">
        <f>VLOOKUP(CD$6,'MonteCarlo Policy Paths'!$N$2:$S$31,$B220+1,FALSE)</f>
        <v>100.70188743091984</v>
      </c>
      <c r="CE220" s="21">
        <f>VLOOKUP(CE$6,'MonteCarlo Policy Paths'!$N$2:$S$31,$B220+1,FALSE)</f>
        <v>103.48109827693068</v>
      </c>
      <c r="CF220" s="21">
        <f>VLOOKUP(CF$6,'MonteCarlo Policy Paths'!$N$2:$S$31,$B220+1,FALSE)</f>
        <v>106.37744326160868</v>
      </c>
      <c r="CG220" s="21">
        <f>VLOOKUP(CG$6,'MonteCarlo Policy Paths'!$N$2:$S$31,$B220+1,FALSE)</f>
        <v>109.31402956265458</v>
      </c>
      <c r="CH220" s="21">
        <f>VLOOKUP(CH$6,'MonteCarlo Policy Paths'!$N$2:$S$31,$B220+1,FALSE)</f>
        <v>112.30612514839871</v>
      </c>
      <c r="CI220" s="21">
        <f>VLOOKUP(CI$6,'MonteCarlo Policy Paths'!$N$2:$S$31,$B220+1,FALSE)</f>
        <v>115.37497116076017</v>
      </c>
      <c r="CJ220" s="21">
        <f>VLOOKUP(CJ$6,'MonteCarlo Policy Paths'!$N$2:$S$31,$B220+1,FALSE)</f>
        <v>118.53125256657755</v>
      </c>
      <c r="CK220" s="21">
        <f>VLOOKUP(CK$6,'MonteCarlo Policy Paths'!$N$2:$S$31,$B220+1,FALSE)</f>
        <v>121.76875646902944</v>
      </c>
      <c r="CL220" s="21">
        <f>VLOOKUP(CL$6,'MonteCarlo Policy Paths'!$N$2:$S$31,$B220+1,FALSE)</f>
        <v>125.08672773594304</v>
      </c>
      <c r="CM220" s="21">
        <f>VLOOKUP(CM$6,'MonteCarlo Policy Paths'!$N$2:$S$31,$B220+1,FALSE)</f>
        <v>128.47676069968128</v>
      </c>
      <c r="CN220" s="21">
        <f>VLOOKUP(CN$6,'MonteCarlo Policy Paths'!$N$2:$S$31,$B220+1,FALSE)</f>
        <v>131.94323193005201</v>
      </c>
      <c r="CO220" s="164">
        <f>VLOOKUP(CO$6,'MonteCarlo Policy Paths'!$N$2:$S$31,$B220+1,FALSE)</f>
        <v>135.47056479945655</v>
      </c>
      <c r="CQ220" s="163">
        <f>BM220*VLOOKUP(AI$6,'Greenhouse Gas Costs Avoided'!$A$2:$I$32,9,FALSE)</f>
        <v>1.5320817610121258</v>
      </c>
      <c r="CR220" s="21">
        <f>BN220*VLOOKUP(AJ$6,'Greenhouse Gas Costs Avoided'!$A$2:$I$32,9,FALSE)</f>
        <v>1.6976055607114411</v>
      </c>
      <c r="CS220" s="21">
        <f>BO220*VLOOKUP(AK$6,'Greenhouse Gas Costs Avoided'!$A$2:$I$32,9,FALSE)</f>
        <v>1.8809216846672472</v>
      </c>
      <c r="CT220" s="21">
        <f>BP220*VLOOKUP(AL$6,'Greenhouse Gas Costs Avoided'!$A$2:$I$32,9,FALSE)</f>
        <v>2.0837803301021003</v>
      </c>
      <c r="CU220" s="21">
        <f>BQ220*VLOOKUP(AM$6,'Greenhouse Gas Costs Avoided'!$A$2:$I$32,9,FALSE)</f>
        <v>2.3072228153580183</v>
      </c>
      <c r="CV220" s="21">
        <f>BR220*VLOOKUP(AN$6,'Greenhouse Gas Costs Avoided'!$A$2:$I$32,9,FALSE)</f>
        <v>2.5517151467399573</v>
      </c>
      <c r="CW220" s="21">
        <f>BS220*VLOOKUP(AO$6,'Greenhouse Gas Costs Avoided'!$A$2:$I$32,9,FALSE)</f>
        <v>2.8200772139570236</v>
      </c>
      <c r="CX220" s="21">
        <f>BT220*VLOOKUP(AP$6,'Greenhouse Gas Costs Avoided'!$A$2:$I$32,9,FALSE)</f>
        <v>3.1165903917263735</v>
      </c>
      <c r="CY220" s="21">
        <f>BU220*VLOOKUP(AQ$6,'Greenhouse Gas Costs Avoided'!$A$2:$I$32,9,FALSE)</f>
        <v>3.444022251736667</v>
      </c>
      <c r="CZ220" s="21">
        <f>BV220*VLOOKUP(AR$6,'Greenhouse Gas Costs Avoided'!$A$2:$I$32,9,FALSE)</f>
        <v>3.8099226171979153</v>
      </c>
      <c r="DA220" s="21">
        <f>BW220*VLOOKUP(AS$6,'Greenhouse Gas Costs Avoided'!$A$2:$I$32,9,FALSE)</f>
        <v>4.2156506416508543</v>
      </c>
      <c r="DB220" s="21">
        <f>BX220*VLOOKUP(AT$6,'Greenhouse Gas Costs Avoided'!$A$2:$I$32,9,FALSE)</f>
        <v>4.6652788536686769</v>
      </c>
      <c r="DC220" s="21">
        <f>BY220*VLOOKUP(AU$6,'Greenhouse Gas Costs Avoided'!$A$2:$I$32,9,FALSE)</f>
        <v>5.1640119451993618</v>
      </c>
      <c r="DD220" s="21">
        <f>BZ220*VLOOKUP(AV$6,'Greenhouse Gas Costs Avoided'!$A$2:$I$32,9,FALSE)</f>
        <v>5.7165601774917221</v>
      </c>
      <c r="DE220" s="21">
        <f>CA220*VLOOKUP(AW$6,'Greenhouse Gas Costs Avoided'!$A$2:$I$32,9,FALSE)</f>
        <v>5.8748558551380645</v>
      </c>
      <c r="DF220" s="21">
        <f>CB220*VLOOKUP(AX$6,'Greenhouse Gas Costs Avoided'!$A$2:$I$32,9,FALSE)</f>
        <v>6.0386151127443357</v>
      </c>
      <c r="DG220" s="21">
        <f>CC220*VLOOKUP(AY$6,'Greenhouse Gas Costs Avoided'!$A$2:$I$32,9,FALSE)</f>
        <v>6.2066031310462346</v>
      </c>
      <c r="DH220" s="21">
        <f>CD220*VLOOKUP(AZ$6,'Greenhouse Gas Costs Avoided'!$A$2:$I$32,9,FALSE)</f>
        <v>6.3794910653253769</v>
      </c>
      <c r="DI220" s="21">
        <f>CE220*VLOOKUP(BA$6,'Greenhouse Gas Costs Avoided'!$A$2:$I$32,9,FALSE)</f>
        <v>6.5555548036832505</v>
      </c>
      <c r="DJ220" s="21">
        <f>CF220*VLOOKUP(BB$6,'Greenhouse Gas Costs Avoided'!$A$2:$I$32,9,FALSE)</f>
        <v>6.7390390205459019</v>
      </c>
      <c r="DK220" s="21">
        <f>CG220*VLOOKUP(BC$6,'Greenhouse Gas Costs Avoided'!$A$2:$I$32,9,FALSE)</f>
        <v>6.9250725353887148</v>
      </c>
      <c r="DL220" s="21">
        <f>CH220*VLOOKUP(BD$6,'Greenhouse Gas Costs Avoided'!$A$2:$I$32,9,FALSE)</f>
        <v>7.114622578022705</v>
      </c>
      <c r="DM220" s="21">
        <f>CI220*VLOOKUP(BE$6,'Greenhouse Gas Costs Avoided'!$A$2:$I$32,9,FALSE)</f>
        <v>7.309034780377397</v>
      </c>
      <c r="DN220" s="21">
        <f>CJ220*VLOOKUP(BF$6,'Greenhouse Gas Costs Avoided'!$A$2:$I$32,9,FALSE)</f>
        <v>7.5089860379134308</v>
      </c>
      <c r="DO220" s="21">
        <f>CK220*VLOOKUP(BG$6,'Greenhouse Gas Costs Avoided'!$A$2:$I$32,9,FALSE)</f>
        <v>7.714082761982441</v>
      </c>
      <c r="DP220" s="21">
        <f>CL220*VLOOKUP(BH$6,'Greenhouse Gas Costs Avoided'!$A$2:$I$32,9,FALSE)</f>
        <v>7.9242771147625906</v>
      </c>
      <c r="DQ220" s="21">
        <f>CM220*VLOOKUP(BI$6,'Greenhouse Gas Costs Avoided'!$A$2:$I$32,9,FALSE)</f>
        <v>8.1390365949973802</v>
      </c>
      <c r="DR220" s="21">
        <f>CN220*VLOOKUP(BJ$6,'Greenhouse Gas Costs Avoided'!$A$2:$I$32,9,FALSE)</f>
        <v>8.358638459535694</v>
      </c>
      <c r="DS220" s="164">
        <f>CO220*VLOOKUP(BK$6,'Greenhouse Gas Costs Avoided'!$A$2:$I$32,9,FALSE)</f>
        <v>8.5820959249206545</v>
      </c>
    </row>
    <row r="221" spans="1:123" x14ac:dyDescent="0.35">
      <c r="A221" s="174">
        <v>215</v>
      </c>
      <c r="B221" s="12">
        <v>3</v>
      </c>
      <c r="C221" s="175">
        <v>2023</v>
      </c>
      <c r="E221" s="20">
        <v>0</v>
      </c>
      <c r="F221" s="21">
        <v>82.346532180449415</v>
      </c>
      <c r="G221" s="21">
        <v>84.002844861871253</v>
      </c>
      <c r="H221" s="21">
        <v>85.659157543293105</v>
      </c>
      <c r="I221" s="21">
        <v>86.918851036576825</v>
      </c>
      <c r="J221" s="21">
        <v>88.178544529860531</v>
      </c>
      <c r="K221" s="21">
        <v>89.438238023144251</v>
      </c>
      <c r="L221" s="21">
        <v>90.697931516427971</v>
      </c>
      <c r="M221" s="21">
        <v>91.95762500971172</v>
      </c>
      <c r="N221" s="21">
        <v>93.21731850299544</v>
      </c>
      <c r="O221" s="21">
        <v>94.47701199627916</v>
      </c>
      <c r="P221" s="21">
        <v>95.73670548956288</v>
      </c>
      <c r="Q221" s="21">
        <v>96.996398982846586</v>
      </c>
      <c r="R221" s="21">
        <v>101.49317720655506</v>
      </c>
      <c r="S221" s="21">
        <v>104.21949379267882</v>
      </c>
      <c r="T221" s="21">
        <v>107.03810370059369</v>
      </c>
      <c r="U221" s="21">
        <v>109.92690053835344</v>
      </c>
      <c r="V221" s="21">
        <v>112.89757853003228</v>
      </c>
      <c r="W221" s="21">
        <v>115.91943874780665</v>
      </c>
      <c r="X221" s="21">
        <v>119.06733931122673</v>
      </c>
      <c r="Y221" s="21">
        <v>122.25496395468721</v>
      </c>
      <c r="Z221" s="21">
        <v>125.4992630232488</v>
      </c>
      <c r="AA221" s="21">
        <v>128.82380079097237</v>
      </c>
      <c r="AB221" s="21">
        <v>132.24028719953677</v>
      </c>
      <c r="AC221" s="21">
        <v>135.74155640209787</v>
      </c>
      <c r="AD221" s="21">
        <v>139.32654413598658</v>
      </c>
      <c r="AE221" s="21">
        <v>142.9856742986068</v>
      </c>
      <c r="AF221" s="21">
        <v>146.72361540812219</v>
      </c>
      <c r="AG221" s="22">
        <v>150.52284977717397</v>
      </c>
      <c r="AI221" s="20">
        <v>0</v>
      </c>
      <c r="AJ221" s="21">
        <v>5.2166744805659615</v>
      </c>
      <c r="AK221" s="21">
        <v>5.3216023247413169</v>
      </c>
      <c r="AL221" s="21">
        <v>5.4265301689166732</v>
      </c>
      <c r="AM221" s="21">
        <v>5.5063320831654474</v>
      </c>
      <c r="AN221" s="21">
        <v>5.5861339974142208</v>
      </c>
      <c r="AO221" s="21">
        <v>5.665935911662995</v>
      </c>
      <c r="AP221" s="21">
        <v>5.7457378259117702</v>
      </c>
      <c r="AQ221" s="21">
        <v>5.8255397401605462</v>
      </c>
      <c r="AR221" s="21">
        <v>5.9053416544093205</v>
      </c>
      <c r="AS221" s="21">
        <v>5.9851435686580947</v>
      </c>
      <c r="AT221" s="21">
        <v>6.0649454829068699</v>
      </c>
      <c r="AU221" s="21">
        <v>6.1447473971556432</v>
      </c>
      <c r="AV221" s="21">
        <v>6.4296194808152167</v>
      </c>
      <c r="AW221" s="21">
        <v>6.6023323538917609</v>
      </c>
      <c r="AX221" s="21">
        <v>6.7808920331878957</v>
      </c>
      <c r="AY221" s="21">
        <v>6.9638980729572149</v>
      </c>
      <c r="AZ221" s="21">
        <v>7.1520913053717949</v>
      </c>
      <c r="BA221" s="21">
        <v>7.3435269452765404</v>
      </c>
      <c r="BB221" s="21">
        <v>7.5429472742415475</v>
      </c>
      <c r="BC221" s="21">
        <v>7.744884134129272</v>
      </c>
      <c r="BD221" s="21">
        <v>7.950411333759269</v>
      </c>
      <c r="BE221" s="21">
        <v>8.161021676093501</v>
      </c>
      <c r="BF221" s="21">
        <v>8.3774569890184303</v>
      </c>
      <c r="BG221" s="21">
        <v>8.5992633142510115</v>
      </c>
      <c r="BH221" s="21">
        <v>8.8263732304711304</v>
      </c>
      <c r="BI221" s="21">
        <v>9.05818008905967</v>
      </c>
      <c r="BJ221" s="21">
        <v>9.2949796418706736</v>
      </c>
      <c r="BK221" s="22">
        <v>9.5356621388007277</v>
      </c>
      <c r="BM221" s="163">
        <f>VLOOKUP(BM$6,'MonteCarlo Policy Paths'!$N$2:$S$31,$B221+1,FALSE)</f>
        <v>24.400896901266854</v>
      </c>
      <c r="BN221" s="21">
        <f>VLOOKUP(BN$6,'MonteCarlo Policy Paths'!$N$2:$S$31,$B221+1,FALSE)</f>
        <v>27.277092285564247</v>
      </c>
      <c r="BO221" s="21">
        <f>VLOOKUP(BO$6,'MonteCarlo Policy Paths'!$N$2:$S$31,$B221+1,FALSE)</f>
        <v>30.488398193607274</v>
      </c>
      <c r="BP221" s="21">
        <f>VLOOKUP(BP$6,'MonteCarlo Policy Paths'!$N$2:$S$31,$B221+1,FALSE)</f>
        <v>34.070901710124843</v>
      </c>
      <c r="BQ221" s="21">
        <f>VLOOKUP(BQ$6,'MonteCarlo Policy Paths'!$N$2:$S$31,$B221+1,FALSE)</f>
        <v>38.049962908416198</v>
      </c>
      <c r="BR221" s="21">
        <f>VLOOKUP(BR$6,'MonteCarlo Policy Paths'!$N$2:$S$31,$B221+1,FALSE)</f>
        <v>42.441930627628253</v>
      </c>
      <c r="BS221" s="21">
        <f>VLOOKUP(BS$6,'MonteCarlo Policy Paths'!$N$2:$S$31,$B221+1,FALSE)</f>
        <v>47.302864628556662</v>
      </c>
      <c r="BT221" s="21">
        <f>VLOOKUP(BT$6,'MonteCarlo Policy Paths'!$N$2:$S$31,$B221+1,FALSE)</f>
        <v>52.715092471952183</v>
      </c>
      <c r="BU221" s="21">
        <f>VLOOKUP(BU$6,'MonteCarlo Policy Paths'!$N$2:$S$31,$B221+1,FALSE)</f>
        <v>58.737483764437521</v>
      </c>
      <c r="BV221" s="21">
        <f>VLOOKUP(BV$6,'MonteCarlo Policy Paths'!$N$2:$S$31,$B221+1,FALSE)</f>
        <v>65.512636340122413</v>
      </c>
      <c r="BW221" s="21">
        <f>VLOOKUP(BW$6,'MonteCarlo Policy Paths'!$N$2:$S$31,$B221+1,FALSE)</f>
        <v>73.079994851258945</v>
      </c>
      <c r="BX221" s="21">
        <f>VLOOKUP(BX$6,'MonteCarlo Policy Paths'!$N$2:$S$31,$B221+1,FALSE)</f>
        <v>81.527096411801594</v>
      </c>
      <c r="BY221" s="21">
        <f>VLOOKUP(BY$6,'MonteCarlo Policy Paths'!$N$2:$S$31,$B221+1,FALSE)</f>
        <v>90.963600198236662</v>
      </c>
      <c r="BZ221" s="21">
        <f>VLOOKUP(BZ$6,'MonteCarlo Policy Paths'!$N$2:$S$31,$B221+1,FALSE)</f>
        <v>101.49317720655506</v>
      </c>
      <c r="CA221" s="21">
        <f>VLOOKUP(CA$6,'MonteCarlo Policy Paths'!$N$2:$S$31,$B221+1,FALSE)</f>
        <v>104.21949379267882</v>
      </c>
      <c r="CB221" s="21">
        <f>VLOOKUP(CB$6,'MonteCarlo Policy Paths'!$N$2:$S$31,$B221+1,FALSE)</f>
        <v>107.03810370059369</v>
      </c>
      <c r="CC221" s="21">
        <f>VLOOKUP(CC$6,'MonteCarlo Policy Paths'!$N$2:$S$31,$B221+1,FALSE)</f>
        <v>109.92690053835344</v>
      </c>
      <c r="CD221" s="21">
        <f>VLOOKUP(CD$6,'MonteCarlo Policy Paths'!$N$2:$S$31,$B221+1,FALSE)</f>
        <v>112.89757853003228</v>
      </c>
      <c r="CE221" s="21">
        <f>VLOOKUP(CE$6,'MonteCarlo Policy Paths'!$N$2:$S$31,$B221+1,FALSE)</f>
        <v>115.91943874780665</v>
      </c>
      <c r="CF221" s="21">
        <f>VLOOKUP(CF$6,'MonteCarlo Policy Paths'!$N$2:$S$31,$B221+1,FALSE)</f>
        <v>119.06733931122673</v>
      </c>
      <c r="CG221" s="21">
        <f>VLOOKUP(CG$6,'MonteCarlo Policy Paths'!$N$2:$S$31,$B221+1,FALSE)</f>
        <v>122.25496395468721</v>
      </c>
      <c r="CH221" s="21">
        <f>VLOOKUP(CH$6,'MonteCarlo Policy Paths'!$N$2:$S$31,$B221+1,FALSE)</f>
        <v>125.4992630232488</v>
      </c>
      <c r="CI221" s="21">
        <f>VLOOKUP(CI$6,'MonteCarlo Policy Paths'!$N$2:$S$31,$B221+1,FALSE)</f>
        <v>128.82380079097237</v>
      </c>
      <c r="CJ221" s="21">
        <f>VLOOKUP(CJ$6,'MonteCarlo Policy Paths'!$N$2:$S$31,$B221+1,FALSE)</f>
        <v>132.24028719953677</v>
      </c>
      <c r="CK221" s="21">
        <f>VLOOKUP(CK$6,'MonteCarlo Policy Paths'!$N$2:$S$31,$B221+1,FALSE)</f>
        <v>135.74155640209787</v>
      </c>
      <c r="CL221" s="21">
        <f>VLOOKUP(CL$6,'MonteCarlo Policy Paths'!$N$2:$S$31,$B221+1,FALSE)</f>
        <v>139.32654413598658</v>
      </c>
      <c r="CM221" s="21">
        <f>VLOOKUP(CM$6,'MonteCarlo Policy Paths'!$N$2:$S$31,$B221+1,FALSE)</f>
        <v>142.9856742986068</v>
      </c>
      <c r="CN221" s="21">
        <f>VLOOKUP(CN$6,'MonteCarlo Policy Paths'!$N$2:$S$31,$B221+1,FALSE)</f>
        <v>146.72361540812219</v>
      </c>
      <c r="CO221" s="164">
        <f>VLOOKUP(CO$6,'MonteCarlo Policy Paths'!$N$2:$S$31,$B221+1,FALSE)</f>
        <v>150.52284977717397</v>
      </c>
      <c r="CQ221" s="163">
        <f>BM221*VLOOKUP(AI$6,'Greenhouse Gas Costs Avoided'!$A$2:$I$32,9,FALSE)</f>
        <v>1.5458032390340439</v>
      </c>
      <c r="CR221" s="21">
        <f>BN221*VLOOKUP(AJ$6,'Greenhouse Gas Costs Avoided'!$A$2:$I$32,9,FALSE)</f>
        <v>1.7280109734108424</v>
      </c>
      <c r="CS221" s="21">
        <f>BO221*VLOOKUP(AK$6,'Greenhouse Gas Costs Avoided'!$A$2:$I$32,9,FALSE)</f>
        <v>1.9314480476408618</v>
      </c>
      <c r="CT221" s="21">
        <f>BP221*VLOOKUP(AL$6,'Greenhouse Gas Costs Avoided'!$A$2:$I$32,9,FALSE)</f>
        <v>2.1584005880368746</v>
      </c>
      <c r="CU221" s="21">
        <f>BQ221*VLOOKUP(AM$6,'Greenhouse Gas Costs Avoided'!$A$2:$I$32,9,FALSE)</f>
        <v>2.4104751619151044</v>
      </c>
      <c r="CV221" s="21">
        <f>BR221*VLOOKUP(AN$6,'Greenhouse Gas Costs Avoided'!$A$2:$I$32,9,FALSE)</f>
        <v>2.6887074725371978</v>
      </c>
      <c r="CW221" s="21">
        <f>BS221*VLOOKUP(AO$6,'Greenhouse Gas Costs Avoided'!$A$2:$I$32,9,FALSE)</f>
        <v>2.996648920499946</v>
      </c>
      <c r="CX221" s="21">
        <f>BT221*VLOOKUP(AP$6,'Greenhouse Gas Costs Avoided'!$A$2:$I$32,9,FALSE)</f>
        <v>3.339514978438852</v>
      </c>
      <c r="CY221" s="21">
        <f>BU221*VLOOKUP(AQ$6,'Greenhouse Gas Costs Avoided'!$A$2:$I$32,9,FALSE)</f>
        <v>3.7210350514231747</v>
      </c>
      <c r="CZ221" s="21">
        <f>BV221*VLOOKUP(AR$6,'Greenhouse Gas Costs Avoided'!$A$2:$I$32,9,FALSE)</f>
        <v>4.1502427497639598</v>
      </c>
      <c r="DA221" s="21">
        <f>BW221*VLOOKUP(AS$6,'Greenhouse Gas Costs Avoided'!$A$2:$I$32,9,FALSE)</f>
        <v>4.6296369025600148</v>
      </c>
      <c r="DB221" s="21">
        <f>BX221*VLOOKUP(AT$6,'Greenhouse Gas Costs Avoided'!$A$2:$I$32,9,FALSE)</f>
        <v>5.1647630090130283</v>
      </c>
      <c r="DC221" s="21">
        <f>BY221*VLOOKUP(AU$6,'Greenhouse Gas Costs Avoided'!$A$2:$I$32,9,FALSE)</f>
        <v>5.7625680068068199</v>
      </c>
      <c r="DD221" s="21">
        <f>BZ221*VLOOKUP(AV$6,'Greenhouse Gas Costs Avoided'!$A$2:$I$32,9,FALSE)</f>
        <v>6.4296194808152167</v>
      </c>
      <c r="DE221" s="21">
        <f>CA221*VLOOKUP(AW$6,'Greenhouse Gas Costs Avoided'!$A$2:$I$32,9,FALSE)</f>
        <v>6.6023323538917609</v>
      </c>
      <c r="DF221" s="21">
        <f>CB221*VLOOKUP(AX$6,'Greenhouse Gas Costs Avoided'!$A$2:$I$32,9,FALSE)</f>
        <v>6.7808920331878957</v>
      </c>
      <c r="DG221" s="21">
        <f>CC221*VLOOKUP(AY$6,'Greenhouse Gas Costs Avoided'!$A$2:$I$32,9,FALSE)</f>
        <v>6.9638980729572149</v>
      </c>
      <c r="DH221" s="21">
        <f>CD221*VLOOKUP(AZ$6,'Greenhouse Gas Costs Avoided'!$A$2:$I$32,9,FALSE)</f>
        <v>7.1520913053717949</v>
      </c>
      <c r="DI221" s="21">
        <f>CE221*VLOOKUP(BA$6,'Greenhouse Gas Costs Avoided'!$A$2:$I$32,9,FALSE)</f>
        <v>7.3435269452765404</v>
      </c>
      <c r="DJ221" s="21">
        <f>CF221*VLOOKUP(BB$6,'Greenhouse Gas Costs Avoided'!$A$2:$I$32,9,FALSE)</f>
        <v>7.5429472742415475</v>
      </c>
      <c r="DK221" s="21">
        <f>CG221*VLOOKUP(BC$6,'Greenhouse Gas Costs Avoided'!$A$2:$I$32,9,FALSE)</f>
        <v>7.744884134129272</v>
      </c>
      <c r="DL221" s="21">
        <f>CH221*VLOOKUP(BD$6,'Greenhouse Gas Costs Avoided'!$A$2:$I$32,9,FALSE)</f>
        <v>7.950411333759269</v>
      </c>
      <c r="DM221" s="21">
        <f>CI221*VLOOKUP(BE$6,'Greenhouse Gas Costs Avoided'!$A$2:$I$32,9,FALSE)</f>
        <v>8.161021676093501</v>
      </c>
      <c r="DN221" s="21">
        <f>CJ221*VLOOKUP(BF$6,'Greenhouse Gas Costs Avoided'!$A$2:$I$32,9,FALSE)</f>
        <v>8.3774569890184303</v>
      </c>
      <c r="DO221" s="21">
        <f>CK221*VLOOKUP(BG$6,'Greenhouse Gas Costs Avoided'!$A$2:$I$32,9,FALSE)</f>
        <v>8.5992633142510115</v>
      </c>
      <c r="DP221" s="21">
        <f>CL221*VLOOKUP(BH$6,'Greenhouse Gas Costs Avoided'!$A$2:$I$32,9,FALSE)</f>
        <v>8.8263732304711304</v>
      </c>
      <c r="DQ221" s="21">
        <f>CM221*VLOOKUP(BI$6,'Greenhouse Gas Costs Avoided'!$A$2:$I$32,9,FALSE)</f>
        <v>9.05818008905967</v>
      </c>
      <c r="DR221" s="21">
        <f>CN221*VLOOKUP(BJ$6,'Greenhouse Gas Costs Avoided'!$A$2:$I$32,9,FALSE)</f>
        <v>9.2949796418706736</v>
      </c>
      <c r="DS221" s="164">
        <f>CO221*VLOOKUP(BK$6,'Greenhouse Gas Costs Avoided'!$A$2:$I$32,9,FALSE)</f>
        <v>9.5356621388007277</v>
      </c>
    </row>
    <row r="222" spans="1:123" x14ac:dyDescent="0.35">
      <c r="A222" s="174">
        <v>216</v>
      </c>
      <c r="B222" s="12">
        <v>5</v>
      </c>
      <c r="C222" s="175">
        <v>2023</v>
      </c>
      <c r="E222" s="20">
        <v>0</v>
      </c>
      <c r="F222" s="21">
        <v>82.346532180449415</v>
      </c>
      <c r="G222" s="21">
        <v>84.002844861871253</v>
      </c>
      <c r="H222" s="21">
        <v>85.659157543293105</v>
      </c>
      <c r="I222" s="21">
        <v>86.918851036576825</v>
      </c>
      <c r="J222" s="21">
        <v>88.178544529860531</v>
      </c>
      <c r="K222" s="21">
        <v>89.438238023144251</v>
      </c>
      <c r="L222" s="21">
        <v>90.697931516427971</v>
      </c>
      <c r="M222" s="21">
        <v>91.95762500971172</v>
      </c>
      <c r="N222" s="21">
        <v>93.21731850299544</v>
      </c>
      <c r="O222" s="21">
        <v>94.47701199627916</v>
      </c>
      <c r="P222" s="21">
        <v>95.73670548956288</v>
      </c>
      <c r="Q222" s="21">
        <v>96.996398982846586</v>
      </c>
      <c r="R222" s="21">
        <v>99.874634841342697</v>
      </c>
      <c r="S222" s="21">
        <v>101.93553668931256</v>
      </c>
      <c r="T222" s="21">
        <v>104.04258519817796</v>
      </c>
      <c r="U222" s="21">
        <v>106.18472717196582</v>
      </c>
      <c r="V222" s="21">
        <v>108.36780972271322</v>
      </c>
      <c r="W222" s="21">
        <v>110.57648338650839</v>
      </c>
      <c r="X222" s="21">
        <v>112.7694544213079</v>
      </c>
      <c r="Y222" s="21">
        <v>114.98228749612761</v>
      </c>
      <c r="Z222" s="21">
        <v>117.22345778349788</v>
      </c>
      <c r="AA222" s="21">
        <v>119.50474742044912</v>
      </c>
      <c r="AB222" s="21">
        <v>121.83201137782079</v>
      </c>
      <c r="AC222" s="21">
        <v>124.30483685770574</v>
      </c>
      <c r="AD222" s="21">
        <v>126.81952160325447</v>
      </c>
      <c r="AE222" s="21">
        <v>129.37127756316897</v>
      </c>
      <c r="AF222" s="21">
        <v>131.96243899653103</v>
      </c>
      <c r="AG222" s="22">
        <v>135.47056479945655</v>
      </c>
      <c r="AI222" s="20">
        <v>0</v>
      </c>
      <c r="AJ222" s="21">
        <v>5.2166744805659615</v>
      </c>
      <c r="AK222" s="21">
        <v>5.3216023247413169</v>
      </c>
      <c r="AL222" s="21">
        <v>5.4265301689166732</v>
      </c>
      <c r="AM222" s="21">
        <v>5.5063320831654474</v>
      </c>
      <c r="AN222" s="21">
        <v>5.5861339974142208</v>
      </c>
      <c r="AO222" s="21">
        <v>5.665935911662995</v>
      </c>
      <c r="AP222" s="21">
        <v>5.7457378259117702</v>
      </c>
      <c r="AQ222" s="21">
        <v>5.8255397401605462</v>
      </c>
      <c r="AR222" s="21">
        <v>5.9053416544093205</v>
      </c>
      <c r="AS222" s="21">
        <v>5.9851435686580947</v>
      </c>
      <c r="AT222" s="21">
        <v>6.0649454829068699</v>
      </c>
      <c r="AU222" s="21">
        <v>6.1447473971556432</v>
      </c>
      <c r="AV222" s="21">
        <v>6.327084396109818</v>
      </c>
      <c r="AW222" s="21">
        <v>6.4576430704410743</v>
      </c>
      <c r="AX222" s="21">
        <v>6.5911251478821242</v>
      </c>
      <c r="AY222" s="21">
        <v>6.7268304055597685</v>
      </c>
      <c r="AZ222" s="21">
        <v>6.8651292595600424</v>
      </c>
      <c r="BA222" s="21">
        <v>7.0050493173053994</v>
      </c>
      <c r="BB222" s="21">
        <v>7.1439746093722221</v>
      </c>
      <c r="BC222" s="21">
        <v>7.2841581669004034</v>
      </c>
      <c r="BD222" s="21">
        <v>7.426136894299721</v>
      </c>
      <c r="BE222" s="21">
        <v>7.5706571930511553</v>
      </c>
      <c r="BF222" s="21">
        <v>7.7180899770979394</v>
      </c>
      <c r="BG222" s="21">
        <v>7.8747441218959366</v>
      </c>
      <c r="BH222" s="21">
        <v>8.0340500621877027</v>
      </c>
      <c r="BI222" s="21">
        <v>8.1957044736636782</v>
      </c>
      <c r="BJ222" s="21">
        <v>8.3598552322508848</v>
      </c>
      <c r="BK222" s="22">
        <v>8.5820959249206545</v>
      </c>
      <c r="BM222" s="163">
        <f>VLOOKUP(BM$6,'MonteCarlo Policy Paths'!$N$2:$S$31,$B222+1,FALSE)</f>
        <v>24.184299884200797</v>
      </c>
      <c r="BN222" s="21">
        <f>VLOOKUP(BN$6,'MonteCarlo Policy Paths'!$N$2:$S$31,$B222+1,FALSE)</f>
        <v>26.797135120393484</v>
      </c>
      <c r="BO222" s="21">
        <f>VLOOKUP(BO$6,'MonteCarlo Policy Paths'!$N$2:$S$31,$B222+1,FALSE)</f>
        <v>29.690826715826198</v>
      </c>
      <c r="BP222" s="21">
        <f>VLOOKUP(BP$6,'MonteCarlo Policy Paths'!$N$2:$S$31,$B222+1,FALSE)</f>
        <v>32.893001978364566</v>
      </c>
      <c r="BQ222" s="21">
        <f>VLOOKUP(BQ$6,'MonteCarlo Policy Paths'!$N$2:$S$31,$B222+1,FALSE)</f>
        <v>36.420098382625895</v>
      </c>
      <c r="BR222" s="21">
        <f>VLOOKUP(BR$6,'MonteCarlo Policy Paths'!$N$2:$S$31,$B222+1,FALSE)</f>
        <v>40.279471956541457</v>
      </c>
      <c r="BS222" s="21">
        <f>VLOOKUP(BS$6,'MonteCarlo Policy Paths'!$N$2:$S$31,$B222+1,FALSE)</f>
        <v>44.515635375675203</v>
      </c>
      <c r="BT222" s="21">
        <f>VLOOKUP(BT$6,'MonteCarlo Policy Paths'!$N$2:$S$31,$B222+1,FALSE)</f>
        <v>49.196171227791872</v>
      </c>
      <c r="BU222" s="21">
        <f>VLOOKUP(BU$6,'MonteCarlo Policy Paths'!$N$2:$S$31,$B222+1,FALSE)</f>
        <v>54.364766335209197</v>
      </c>
      <c r="BV222" s="21">
        <f>VLOOKUP(BV$6,'MonteCarlo Policy Paths'!$N$2:$S$31,$B222+1,FALSE)</f>
        <v>60.140596575631633</v>
      </c>
      <c r="BW222" s="21">
        <f>VLOOKUP(BW$6,'MonteCarlo Policy Paths'!$N$2:$S$31,$B222+1,FALSE)</f>
        <v>66.545116533046993</v>
      </c>
      <c r="BX222" s="21">
        <f>VLOOKUP(BX$6,'MonteCarlo Policy Paths'!$N$2:$S$31,$B222+1,FALSE)</f>
        <v>73.642612105771832</v>
      </c>
      <c r="BY222" s="21">
        <f>VLOOKUP(BY$6,'MonteCarlo Policy Paths'!$N$2:$S$31,$B222+1,FALSE)</f>
        <v>81.515240678665066</v>
      </c>
      <c r="BZ222" s="21">
        <f>VLOOKUP(BZ$6,'MonteCarlo Policy Paths'!$N$2:$S$31,$B222+1,FALSE)</f>
        <v>90.237354922369406</v>
      </c>
      <c r="CA222" s="21">
        <f>VLOOKUP(CA$6,'MonteCarlo Policy Paths'!$N$2:$S$31,$B222+1,FALSE)</f>
        <v>92.736092415362535</v>
      </c>
      <c r="CB222" s="21">
        <f>VLOOKUP(CB$6,'MonteCarlo Policy Paths'!$N$2:$S$31,$B222+1,FALSE)</f>
        <v>95.321073906264047</v>
      </c>
      <c r="CC222" s="21">
        <f>VLOOKUP(CC$6,'MonteCarlo Policy Paths'!$N$2:$S$31,$B222+1,FALSE)</f>
        <v>97.972807459231774</v>
      </c>
      <c r="CD222" s="21">
        <f>VLOOKUP(CD$6,'MonteCarlo Policy Paths'!$N$2:$S$31,$B222+1,FALSE)</f>
        <v>100.70188743091984</v>
      </c>
      <c r="CE222" s="21">
        <f>VLOOKUP(CE$6,'MonteCarlo Policy Paths'!$N$2:$S$31,$B222+1,FALSE)</f>
        <v>103.48109827693068</v>
      </c>
      <c r="CF222" s="21">
        <f>VLOOKUP(CF$6,'MonteCarlo Policy Paths'!$N$2:$S$31,$B222+1,FALSE)</f>
        <v>106.37744326160868</v>
      </c>
      <c r="CG222" s="21">
        <f>VLOOKUP(CG$6,'MonteCarlo Policy Paths'!$N$2:$S$31,$B222+1,FALSE)</f>
        <v>109.31402956265458</v>
      </c>
      <c r="CH222" s="21">
        <f>VLOOKUP(CH$6,'MonteCarlo Policy Paths'!$N$2:$S$31,$B222+1,FALSE)</f>
        <v>112.30612514839871</v>
      </c>
      <c r="CI222" s="21">
        <f>VLOOKUP(CI$6,'MonteCarlo Policy Paths'!$N$2:$S$31,$B222+1,FALSE)</f>
        <v>115.37497116076017</v>
      </c>
      <c r="CJ222" s="21">
        <f>VLOOKUP(CJ$6,'MonteCarlo Policy Paths'!$N$2:$S$31,$B222+1,FALSE)</f>
        <v>118.53125256657755</v>
      </c>
      <c r="CK222" s="21">
        <f>VLOOKUP(CK$6,'MonteCarlo Policy Paths'!$N$2:$S$31,$B222+1,FALSE)</f>
        <v>121.76875646902944</v>
      </c>
      <c r="CL222" s="21">
        <f>VLOOKUP(CL$6,'MonteCarlo Policy Paths'!$N$2:$S$31,$B222+1,FALSE)</f>
        <v>125.08672773594304</v>
      </c>
      <c r="CM222" s="21">
        <f>VLOOKUP(CM$6,'MonteCarlo Policy Paths'!$N$2:$S$31,$B222+1,FALSE)</f>
        <v>128.47676069968128</v>
      </c>
      <c r="CN222" s="21">
        <f>VLOOKUP(CN$6,'MonteCarlo Policy Paths'!$N$2:$S$31,$B222+1,FALSE)</f>
        <v>131.94323193005201</v>
      </c>
      <c r="CO222" s="164">
        <f>VLOOKUP(CO$6,'MonteCarlo Policy Paths'!$N$2:$S$31,$B222+1,FALSE)</f>
        <v>135.47056479945655</v>
      </c>
      <c r="CQ222" s="163">
        <f>BM222*VLOOKUP(AI$6,'Greenhouse Gas Costs Avoided'!$A$2:$I$32,9,FALSE)</f>
        <v>1.5320817610121258</v>
      </c>
      <c r="CR222" s="21">
        <f>BN222*VLOOKUP(AJ$6,'Greenhouse Gas Costs Avoided'!$A$2:$I$32,9,FALSE)</f>
        <v>1.6976055607114411</v>
      </c>
      <c r="CS222" s="21">
        <f>BO222*VLOOKUP(AK$6,'Greenhouse Gas Costs Avoided'!$A$2:$I$32,9,FALSE)</f>
        <v>1.8809216846672472</v>
      </c>
      <c r="CT222" s="21">
        <f>BP222*VLOOKUP(AL$6,'Greenhouse Gas Costs Avoided'!$A$2:$I$32,9,FALSE)</f>
        <v>2.0837803301021003</v>
      </c>
      <c r="CU222" s="21">
        <f>BQ222*VLOOKUP(AM$6,'Greenhouse Gas Costs Avoided'!$A$2:$I$32,9,FALSE)</f>
        <v>2.3072228153580183</v>
      </c>
      <c r="CV222" s="21">
        <f>BR222*VLOOKUP(AN$6,'Greenhouse Gas Costs Avoided'!$A$2:$I$32,9,FALSE)</f>
        <v>2.5517151467399573</v>
      </c>
      <c r="CW222" s="21">
        <f>BS222*VLOOKUP(AO$6,'Greenhouse Gas Costs Avoided'!$A$2:$I$32,9,FALSE)</f>
        <v>2.8200772139570236</v>
      </c>
      <c r="CX222" s="21">
        <f>BT222*VLOOKUP(AP$6,'Greenhouse Gas Costs Avoided'!$A$2:$I$32,9,FALSE)</f>
        <v>3.1165903917263735</v>
      </c>
      <c r="CY222" s="21">
        <f>BU222*VLOOKUP(AQ$6,'Greenhouse Gas Costs Avoided'!$A$2:$I$32,9,FALSE)</f>
        <v>3.444022251736667</v>
      </c>
      <c r="CZ222" s="21">
        <f>BV222*VLOOKUP(AR$6,'Greenhouse Gas Costs Avoided'!$A$2:$I$32,9,FALSE)</f>
        <v>3.8099226171979153</v>
      </c>
      <c r="DA222" s="21">
        <f>BW222*VLOOKUP(AS$6,'Greenhouse Gas Costs Avoided'!$A$2:$I$32,9,FALSE)</f>
        <v>4.2156506416508543</v>
      </c>
      <c r="DB222" s="21">
        <f>BX222*VLOOKUP(AT$6,'Greenhouse Gas Costs Avoided'!$A$2:$I$32,9,FALSE)</f>
        <v>4.6652788536686769</v>
      </c>
      <c r="DC222" s="21">
        <f>BY222*VLOOKUP(AU$6,'Greenhouse Gas Costs Avoided'!$A$2:$I$32,9,FALSE)</f>
        <v>5.1640119451993618</v>
      </c>
      <c r="DD222" s="21">
        <f>BZ222*VLOOKUP(AV$6,'Greenhouse Gas Costs Avoided'!$A$2:$I$32,9,FALSE)</f>
        <v>5.7165601774917221</v>
      </c>
      <c r="DE222" s="21">
        <f>CA222*VLOOKUP(AW$6,'Greenhouse Gas Costs Avoided'!$A$2:$I$32,9,FALSE)</f>
        <v>5.8748558551380645</v>
      </c>
      <c r="DF222" s="21">
        <f>CB222*VLOOKUP(AX$6,'Greenhouse Gas Costs Avoided'!$A$2:$I$32,9,FALSE)</f>
        <v>6.0386151127443357</v>
      </c>
      <c r="DG222" s="21">
        <f>CC222*VLOOKUP(AY$6,'Greenhouse Gas Costs Avoided'!$A$2:$I$32,9,FALSE)</f>
        <v>6.2066031310462346</v>
      </c>
      <c r="DH222" s="21">
        <f>CD222*VLOOKUP(AZ$6,'Greenhouse Gas Costs Avoided'!$A$2:$I$32,9,FALSE)</f>
        <v>6.3794910653253769</v>
      </c>
      <c r="DI222" s="21">
        <f>CE222*VLOOKUP(BA$6,'Greenhouse Gas Costs Avoided'!$A$2:$I$32,9,FALSE)</f>
        <v>6.5555548036832505</v>
      </c>
      <c r="DJ222" s="21">
        <f>CF222*VLOOKUP(BB$6,'Greenhouse Gas Costs Avoided'!$A$2:$I$32,9,FALSE)</f>
        <v>6.7390390205459019</v>
      </c>
      <c r="DK222" s="21">
        <f>CG222*VLOOKUP(BC$6,'Greenhouse Gas Costs Avoided'!$A$2:$I$32,9,FALSE)</f>
        <v>6.9250725353887148</v>
      </c>
      <c r="DL222" s="21">
        <f>CH222*VLOOKUP(BD$6,'Greenhouse Gas Costs Avoided'!$A$2:$I$32,9,FALSE)</f>
        <v>7.114622578022705</v>
      </c>
      <c r="DM222" s="21">
        <f>CI222*VLOOKUP(BE$6,'Greenhouse Gas Costs Avoided'!$A$2:$I$32,9,FALSE)</f>
        <v>7.309034780377397</v>
      </c>
      <c r="DN222" s="21">
        <f>CJ222*VLOOKUP(BF$6,'Greenhouse Gas Costs Avoided'!$A$2:$I$32,9,FALSE)</f>
        <v>7.5089860379134308</v>
      </c>
      <c r="DO222" s="21">
        <f>CK222*VLOOKUP(BG$6,'Greenhouse Gas Costs Avoided'!$A$2:$I$32,9,FALSE)</f>
        <v>7.714082761982441</v>
      </c>
      <c r="DP222" s="21">
        <f>CL222*VLOOKUP(BH$6,'Greenhouse Gas Costs Avoided'!$A$2:$I$32,9,FALSE)</f>
        <v>7.9242771147625906</v>
      </c>
      <c r="DQ222" s="21">
        <f>CM222*VLOOKUP(BI$6,'Greenhouse Gas Costs Avoided'!$A$2:$I$32,9,FALSE)</f>
        <v>8.1390365949973802</v>
      </c>
      <c r="DR222" s="21">
        <f>CN222*VLOOKUP(BJ$6,'Greenhouse Gas Costs Avoided'!$A$2:$I$32,9,FALSE)</f>
        <v>8.358638459535694</v>
      </c>
      <c r="DS222" s="164">
        <f>CO222*VLOOKUP(BK$6,'Greenhouse Gas Costs Avoided'!$A$2:$I$32,9,FALSE)</f>
        <v>8.5820959249206545</v>
      </c>
    </row>
    <row r="223" spans="1:123" x14ac:dyDescent="0.35">
      <c r="A223" s="174">
        <v>217</v>
      </c>
      <c r="B223" s="12">
        <v>1</v>
      </c>
      <c r="C223" s="175">
        <v>2023</v>
      </c>
      <c r="E223" s="20">
        <v>0</v>
      </c>
      <c r="F223" s="21">
        <v>82.346532180449415</v>
      </c>
      <c r="G223" s="21">
        <v>84.002844861871253</v>
      </c>
      <c r="H223" s="21">
        <v>85.659157543293105</v>
      </c>
      <c r="I223" s="21">
        <v>86.918851036576825</v>
      </c>
      <c r="J223" s="21">
        <v>88.178544529860531</v>
      </c>
      <c r="K223" s="21">
        <v>89.438238023144251</v>
      </c>
      <c r="L223" s="21">
        <v>90.697931516427971</v>
      </c>
      <c r="M223" s="21">
        <v>91.95762500971172</v>
      </c>
      <c r="N223" s="21">
        <v>93.21731850299544</v>
      </c>
      <c r="O223" s="21">
        <v>94.47701199627916</v>
      </c>
      <c r="P223" s="21">
        <v>95.73670548956288</v>
      </c>
      <c r="Q223" s="21">
        <v>96.996398982846586</v>
      </c>
      <c r="R223" s="21">
        <v>98.25609247613032</v>
      </c>
      <c r="S223" s="21">
        <v>99.65157958594628</v>
      </c>
      <c r="T223" s="21">
        <v>101.04706669576224</v>
      </c>
      <c r="U223" s="21">
        <v>102.4425538055782</v>
      </c>
      <c r="V223" s="21">
        <v>103.83804091539416</v>
      </c>
      <c r="W223" s="21">
        <v>105.23352802521011</v>
      </c>
      <c r="X223" s="21">
        <v>106.47156953138905</v>
      </c>
      <c r="Y223" s="21">
        <v>107.709611037568</v>
      </c>
      <c r="Z223" s="21">
        <v>108.94765254374694</v>
      </c>
      <c r="AA223" s="21">
        <v>110.18569404992589</v>
      </c>
      <c r="AB223" s="21">
        <v>111.42373555610482</v>
      </c>
      <c r="AC223" s="21">
        <v>112.86811731331359</v>
      </c>
      <c r="AD223" s="21">
        <v>114.31249907052236</v>
      </c>
      <c r="AE223" s="21">
        <v>115.75688082773114</v>
      </c>
      <c r="AF223" s="21">
        <v>117.20126258493991</v>
      </c>
      <c r="AG223" s="22">
        <v>118.64564434214866</v>
      </c>
      <c r="AI223" s="20">
        <v>0</v>
      </c>
      <c r="AJ223" s="21">
        <v>5.2166744805659615</v>
      </c>
      <c r="AK223" s="21">
        <v>5.3216023247413169</v>
      </c>
      <c r="AL223" s="21">
        <v>5.4265301689166732</v>
      </c>
      <c r="AM223" s="21">
        <v>5.5063320831654474</v>
      </c>
      <c r="AN223" s="21">
        <v>5.5861339974142208</v>
      </c>
      <c r="AO223" s="21">
        <v>5.665935911662995</v>
      </c>
      <c r="AP223" s="21">
        <v>5.7457378259117702</v>
      </c>
      <c r="AQ223" s="21">
        <v>5.8255397401605462</v>
      </c>
      <c r="AR223" s="21">
        <v>5.9053416544093205</v>
      </c>
      <c r="AS223" s="21">
        <v>5.9851435686580947</v>
      </c>
      <c r="AT223" s="21">
        <v>6.0649454829068699</v>
      </c>
      <c r="AU223" s="21">
        <v>6.1447473971556432</v>
      </c>
      <c r="AV223" s="21">
        <v>6.2245493114044184</v>
      </c>
      <c r="AW223" s="21">
        <v>6.312953786990386</v>
      </c>
      <c r="AX223" s="21">
        <v>6.4013582625763545</v>
      </c>
      <c r="AY223" s="21">
        <v>6.4897627381623222</v>
      </c>
      <c r="AZ223" s="21">
        <v>6.5781672137482907</v>
      </c>
      <c r="BA223" s="21">
        <v>6.6665716893342575</v>
      </c>
      <c r="BB223" s="21">
        <v>6.7450019445028957</v>
      </c>
      <c r="BC223" s="21">
        <v>6.8234321996715348</v>
      </c>
      <c r="BD223" s="21">
        <v>6.901862454840173</v>
      </c>
      <c r="BE223" s="21">
        <v>6.9802927100088112</v>
      </c>
      <c r="BF223" s="21">
        <v>7.0587229651774486</v>
      </c>
      <c r="BG223" s="21">
        <v>7.1502249295408609</v>
      </c>
      <c r="BH223" s="21">
        <v>7.2417268939042723</v>
      </c>
      <c r="BI223" s="21">
        <v>7.3332288582676846</v>
      </c>
      <c r="BJ223" s="21">
        <v>7.424730822631096</v>
      </c>
      <c r="BK223" s="22">
        <v>7.5162327869945065</v>
      </c>
      <c r="BM223" s="163">
        <f>VLOOKUP(BM$6,'MonteCarlo Policy Paths'!$N$2:$S$31,$B223+1,FALSE)</f>
        <v>18.946072246720579</v>
      </c>
      <c r="BN223" s="21">
        <f>VLOOKUP(BN$6,'MonteCarlo Policy Paths'!$N$2:$S$31,$B223+1,FALSE)</f>
        <v>19.920985834119051</v>
      </c>
      <c r="BO223" s="21">
        <f>VLOOKUP(BO$6,'MonteCarlo Policy Paths'!$N$2:$S$31,$B223+1,FALSE)</f>
        <v>20.944710352814074</v>
      </c>
      <c r="BP223" s="21">
        <f>VLOOKUP(BP$6,'MonteCarlo Policy Paths'!$N$2:$S$31,$B223+1,FALSE)</f>
        <v>22.017919567056939</v>
      </c>
      <c r="BQ223" s="21">
        <f>VLOOKUP(BQ$6,'MonteCarlo Policy Paths'!$N$2:$S$31,$B223+1,FALSE)</f>
        <v>23.125382269476081</v>
      </c>
      <c r="BR223" s="21">
        <f>VLOOKUP(BR$6,'MonteCarlo Policy Paths'!$N$2:$S$31,$B223+1,FALSE)</f>
        <v>24.222533249319248</v>
      </c>
      <c r="BS223" s="21">
        <f>VLOOKUP(BS$6,'MonteCarlo Policy Paths'!$N$2:$S$31,$B223+1,FALSE)</f>
        <v>25.344600035724898</v>
      </c>
      <c r="BT223" s="21">
        <f>VLOOKUP(BT$6,'MonteCarlo Policy Paths'!$N$2:$S$31,$B223+1,FALSE)</f>
        <v>26.511875533452777</v>
      </c>
      <c r="BU223" s="21">
        <f>VLOOKUP(BU$6,'MonteCarlo Policy Paths'!$N$2:$S$31,$B223+1,FALSE)</f>
        <v>27.727543772426976</v>
      </c>
      <c r="BV223" s="21">
        <f>VLOOKUP(BV$6,'MonteCarlo Policy Paths'!$N$2:$S$31,$B223+1,FALSE)</f>
        <v>29.105872242644537</v>
      </c>
      <c r="BW223" s="21">
        <f>VLOOKUP(BW$6,'MonteCarlo Policy Paths'!$N$2:$S$31,$B223+1,FALSE)</f>
        <v>30.561165854776764</v>
      </c>
      <c r="BX223" s="21">
        <f>VLOOKUP(BX$6,'MonteCarlo Policy Paths'!$N$2:$S$31,$B223+1,FALSE)</f>
        <v>32.089224147515601</v>
      </c>
      <c r="BY223" s="21">
        <f>VLOOKUP(BY$6,'MonteCarlo Policy Paths'!$N$2:$S$31,$B223+1,FALSE)</f>
        <v>33.693685354891386</v>
      </c>
      <c r="BZ223" s="21">
        <f>VLOOKUP(BZ$6,'MonteCarlo Policy Paths'!$N$2:$S$31,$B223+1,FALSE)</f>
        <v>35.378369622635958</v>
      </c>
      <c r="CA223" s="21">
        <f>VLOOKUP(CA$6,'MonteCarlo Policy Paths'!$N$2:$S$31,$B223+1,FALSE)</f>
        <v>37.147288103767757</v>
      </c>
      <c r="CB223" s="21">
        <f>VLOOKUP(CB$6,'MonteCarlo Policy Paths'!$N$2:$S$31,$B223+1,FALSE)</f>
        <v>39.004652508956148</v>
      </c>
      <c r="CC223" s="21">
        <f>VLOOKUP(CC$6,'MonteCarlo Policy Paths'!$N$2:$S$31,$B223+1,FALSE)</f>
        <v>40.954885134403959</v>
      </c>
      <c r="CD223" s="21">
        <f>VLOOKUP(CD$6,'MonteCarlo Policy Paths'!$N$2:$S$31,$B223+1,FALSE)</f>
        <v>43.002629391124159</v>
      </c>
      <c r="CE223" s="21">
        <f>VLOOKUP(CE$6,'MonteCarlo Policy Paths'!$N$2:$S$31,$B223+1,FALSE)</f>
        <v>45.152760860680367</v>
      </c>
      <c r="CF223" s="21">
        <f>VLOOKUP(CF$6,'MonteCarlo Policy Paths'!$N$2:$S$31,$B223+1,FALSE)</f>
        <v>47.410398903714388</v>
      </c>
      <c r="CG223" s="21">
        <f>VLOOKUP(CG$6,'MonteCarlo Policy Paths'!$N$2:$S$31,$B223+1,FALSE)</f>
        <v>49.780918848900107</v>
      </c>
      <c r="CH223" s="21">
        <f>VLOOKUP(CH$6,'MonteCarlo Policy Paths'!$N$2:$S$31,$B223+1,FALSE)</f>
        <v>52.269964791345117</v>
      </c>
      <c r="CI223" s="21">
        <f>VLOOKUP(CI$6,'MonteCarlo Policy Paths'!$N$2:$S$31,$B223+1,FALSE)</f>
        <v>54.883463030912374</v>
      </c>
      <c r="CJ223" s="21">
        <f>VLOOKUP(CJ$6,'MonteCarlo Policy Paths'!$N$2:$S$31,$B223+1,FALSE)</f>
        <v>57.627636182457998</v>
      </c>
      <c r="CK223" s="21">
        <f>VLOOKUP(CK$6,'MonteCarlo Policy Paths'!$N$2:$S$31,$B223+1,FALSE)</f>
        <v>60.509017991580897</v>
      </c>
      <c r="CL223" s="21">
        <f>VLOOKUP(CL$6,'MonteCarlo Policy Paths'!$N$2:$S$31,$B223+1,FALSE)</f>
        <v>63.534468891159946</v>
      </c>
      <c r="CM223" s="21">
        <f>VLOOKUP(CM$6,'MonteCarlo Policy Paths'!$N$2:$S$31,$B223+1,FALSE)</f>
        <v>66.711192335717939</v>
      </c>
      <c r="CN223" s="21">
        <f>VLOOKUP(CN$6,'MonteCarlo Policy Paths'!$N$2:$S$31,$B223+1,FALSE)</f>
        <v>70.04675195250384</v>
      </c>
      <c r="CO223" s="164">
        <f>VLOOKUP(CO$6,'MonteCarlo Policy Paths'!$N$2:$S$31,$B223+1,FALSE)</f>
        <v>73.54908955012904</v>
      </c>
      <c r="CQ223" s="163">
        <f>BM223*VLOOKUP(AI$6,'Greenhouse Gas Costs Avoided'!$A$2:$I$32,9,FALSE)</f>
        <v>1.2002386619007086</v>
      </c>
      <c r="CR223" s="21">
        <f>BN223*VLOOKUP(AJ$6,'Greenhouse Gas Costs Avoided'!$A$2:$I$32,9,FALSE)</f>
        <v>1.2619996941806579</v>
      </c>
      <c r="CS223" s="21">
        <f>BO223*VLOOKUP(AK$6,'Greenhouse Gas Costs Avoided'!$A$2:$I$32,9,FALSE)</f>
        <v>1.3268529118013257</v>
      </c>
      <c r="CT223" s="21">
        <f>BP223*VLOOKUP(AL$6,'Greenhouse Gas Costs Avoided'!$A$2:$I$32,9,FALSE)</f>
        <v>1.3948409979053111</v>
      </c>
      <c r="CU223" s="21">
        <f>BQ223*VLOOKUP(AM$6,'Greenhouse Gas Costs Avoided'!$A$2:$I$32,9,FALSE)</f>
        <v>1.464999051498006</v>
      </c>
      <c r="CV223" s="21">
        <f>BR223*VLOOKUP(AN$6,'Greenhouse Gas Costs Avoided'!$A$2:$I$32,9,FALSE)</f>
        <v>1.5345038547523033</v>
      </c>
      <c r="CW223" s="21">
        <f>BS223*VLOOKUP(AO$6,'Greenhouse Gas Costs Avoided'!$A$2:$I$32,9,FALSE)</f>
        <v>1.6055870809081549</v>
      </c>
      <c r="CX223" s="21">
        <f>BT223*VLOOKUP(AP$6,'Greenhouse Gas Costs Avoided'!$A$2:$I$32,9,FALSE)</f>
        <v>1.6795342908215394</v>
      </c>
      <c r="CY223" s="21">
        <f>BU223*VLOOKUP(AQ$6,'Greenhouse Gas Costs Avoided'!$A$2:$I$32,9,FALSE)</f>
        <v>1.7565471936259263</v>
      </c>
      <c r="CZ223" s="21">
        <f>BV223*VLOOKUP(AR$6,'Greenhouse Gas Costs Avoided'!$A$2:$I$32,9,FALSE)</f>
        <v>1.8438646648785721</v>
      </c>
      <c r="DA223" s="21">
        <f>BW223*VLOOKUP(AS$6,'Greenhouse Gas Costs Avoided'!$A$2:$I$32,9,FALSE)</f>
        <v>1.9360578981225007</v>
      </c>
      <c r="DB223" s="21">
        <f>BX223*VLOOKUP(AT$6,'Greenhouse Gas Costs Avoided'!$A$2:$I$32,9,FALSE)</f>
        <v>2.0328607930286258</v>
      </c>
      <c r="DC223" s="21">
        <f>BY223*VLOOKUP(AU$6,'Greenhouse Gas Costs Avoided'!$A$2:$I$32,9,FALSE)</f>
        <v>2.1345038326800574</v>
      </c>
      <c r="DD223" s="21">
        <f>BZ223*VLOOKUP(AV$6,'Greenhouse Gas Costs Avoided'!$A$2:$I$32,9,FALSE)</f>
        <v>2.2412290243140602</v>
      </c>
      <c r="DE223" s="21">
        <f>CA223*VLOOKUP(AW$6,'Greenhouse Gas Costs Avoided'!$A$2:$I$32,9,FALSE)</f>
        <v>2.3532904755297634</v>
      </c>
      <c r="DF223" s="21">
        <f>CB223*VLOOKUP(AX$6,'Greenhouse Gas Costs Avoided'!$A$2:$I$32,9,FALSE)</f>
        <v>2.4709549993062518</v>
      </c>
      <c r="DG223" s="21">
        <f>CC223*VLOOKUP(AY$6,'Greenhouse Gas Costs Avoided'!$A$2:$I$32,9,FALSE)</f>
        <v>2.5945027492715647</v>
      </c>
      <c r="DH223" s="21">
        <f>CD223*VLOOKUP(AZ$6,'Greenhouse Gas Costs Avoided'!$A$2:$I$32,9,FALSE)</f>
        <v>2.724227886735143</v>
      </c>
      <c r="DI223" s="21">
        <f>CE223*VLOOKUP(BA$6,'Greenhouse Gas Costs Avoided'!$A$2:$I$32,9,FALSE)</f>
        <v>2.8604392810719004</v>
      </c>
      <c r="DJ223" s="21">
        <f>CF223*VLOOKUP(BB$6,'Greenhouse Gas Costs Avoided'!$A$2:$I$32,9,FALSE)</f>
        <v>3.0034612451254952</v>
      </c>
      <c r="DK223" s="21">
        <f>CG223*VLOOKUP(BC$6,'Greenhouse Gas Costs Avoided'!$A$2:$I$32,9,FALSE)</f>
        <v>3.1536343073817701</v>
      </c>
      <c r="DL223" s="21">
        <f>CH223*VLOOKUP(BD$6,'Greenhouse Gas Costs Avoided'!$A$2:$I$32,9,FALSE)</f>
        <v>3.3113160227508591</v>
      </c>
      <c r="DM223" s="21">
        <f>CI223*VLOOKUP(BE$6,'Greenhouse Gas Costs Avoided'!$A$2:$I$32,9,FALSE)</f>
        <v>3.4768818238884021</v>
      </c>
      <c r="DN223" s="21">
        <f>CJ223*VLOOKUP(BF$6,'Greenhouse Gas Costs Avoided'!$A$2:$I$32,9,FALSE)</f>
        <v>3.6507259150828224</v>
      </c>
      <c r="DO223" s="21">
        <f>CK223*VLOOKUP(BG$6,'Greenhouse Gas Costs Avoided'!$A$2:$I$32,9,FALSE)</f>
        <v>3.8332622108369634</v>
      </c>
      <c r="DP223" s="21">
        <f>CL223*VLOOKUP(BH$6,'Greenhouse Gas Costs Avoided'!$A$2:$I$32,9,FALSE)</f>
        <v>4.0249253213788121</v>
      </c>
      <c r="DQ223" s="21">
        <f>CM223*VLOOKUP(BI$6,'Greenhouse Gas Costs Avoided'!$A$2:$I$32,9,FALSE)</f>
        <v>4.2261715874477526</v>
      </c>
      <c r="DR223" s="21">
        <f>CN223*VLOOKUP(BJ$6,'Greenhouse Gas Costs Avoided'!$A$2:$I$32,9,FALSE)</f>
        <v>4.4374801668201398</v>
      </c>
      <c r="DS223" s="164">
        <f>CO223*VLOOKUP(BK$6,'Greenhouse Gas Costs Avoided'!$A$2:$I$32,9,FALSE)</f>
        <v>4.6593541751611474</v>
      </c>
    </row>
    <row r="224" spans="1:123" x14ac:dyDescent="0.35">
      <c r="A224" s="174">
        <v>218</v>
      </c>
      <c r="B224" s="12">
        <v>5</v>
      </c>
      <c r="C224" s="175">
        <v>2023</v>
      </c>
      <c r="E224" s="20">
        <v>0</v>
      </c>
      <c r="F224" s="21">
        <v>82.346532180449415</v>
      </c>
      <c r="G224" s="21">
        <v>84.002844861871253</v>
      </c>
      <c r="H224" s="21">
        <v>85.659157543293105</v>
      </c>
      <c r="I224" s="21">
        <v>86.918851036576825</v>
      </c>
      <c r="J224" s="21">
        <v>88.178544529860531</v>
      </c>
      <c r="K224" s="21">
        <v>89.438238023144251</v>
      </c>
      <c r="L224" s="21">
        <v>90.697931516427971</v>
      </c>
      <c r="M224" s="21">
        <v>91.95762500971172</v>
      </c>
      <c r="N224" s="21">
        <v>93.21731850299544</v>
      </c>
      <c r="O224" s="21">
        <v>94.47701199627916</v>
      </c>
      <c r="P224" s="21">
        <v>95.73670548956288</v>
      </c>
      <c r="Q224" s="21">
        <v>96.996398982846586</v>
      </c>
      <c r="R224" s="21">
        <v>99.874634841342697</v>
      </c>
      <c r="S224" s="21">
        <v>101.93553668931256</v>
      </c>
      <c r="T224" s="21">
        <v>104.04258519817796</v>
      </c>
      <c r="U224" s="21">
        <v>106.18472717196582</v>
      </c>
      <c r="V224" s="21">
        <v>108.36780972271322</v>
      </c>
      <c r="W224" s="21">
        <v>110.57648338650839</v>
      </c>
      <c r="X224" s="21">
        <v>112.7694544213079</v>
      </c>
      <c r="Y224" s="21">
        <v>114.98228749612761</v>
      </c>
      <c r="Z224" s="21">
        <v>117.22345778349788</v>
      </c>
      <c r="AA224" s="21">
        <v>119.50474742044912</v>
      </c>
      <c r="AB224" s="21">
        <v>121.83201137782079</v>
      </c>
      <c r="AC224" s="21">
        <v>124.30483685770574</v>
      </c>
      <c r="AD224" s="21">
        <v>126.81952160325447</v>
      </c>
      <c r="AE224" s="21">
        <v>129.37127756316897</v>
      </c>
      <c r="AF224" s="21">
        <v>131.96243899653103</v>
      </c>
      <c r="AG224" s="22">
        <v>135.47056479945655</v>
      </c>
      <c r="AI224" s="20">
        <v>0</v>
      </c>
      <c r="AJ224" s="21">
        <v>5.2166744805659615</v>
      </c>
      <c r="AK224" s="21">
        <v>5.3216023247413169</v>
      </c>
      <c r="AL224" s="21">
        <v>5.4265301689166732</v>
      </c>
      <c r="AM224" s="21">
        <v>5.5063320831654474</v>
      </c>
      <c r="AN224" s="21">
        <v>5.5861339974142208</v>
      </c>
      <c r="AO224" s="21">
        <v>5.665935911662995</v>
      </c>
      <c r="AP224" s="21">
        <v>5.7457378259117702</v>
      </c>
      <c r="AQ224" s="21">
        <v>5.8255397401605462</v>
      </c>
      <c r="AR224" s="21">
        <v>5.9053416544093205</v>
      </c>
      <c r="AS224" s="21">
        <v>5.9851435686580947</v>
      </c>
      <c r="AT224" s="21">
        <v>6.0649454829068699</v>
      </c>
      <c r="AU224" s="21">
        <v>6.1447473971556432</v>
      </c>
      <c r="AV224" s="21">
        <v>6.327084396109818</v>
      </c>
      <c r="AW224" s="21">
        <v>6.4576430704410743</v>
      </c>
      <c r="AX224" s="21">
        <v>6.5911251478821242</v>
      </c>
      <c r="AY224" s="21">
        <v>6.7268304055597685</v>
      </c>
      <c r="AZ224" s="21">
        <v>6.8651292595600424</v>
      </c>
      <c r="BA224" s="21">
        <v>7.0050493173053994</v>
      </c>
      <c r="BB224" s="21">
        <v>7.1439746093722221</v>
      </c>
      <c r="BC224" s="21">
        <v>7.2841581669004034</v>
      </c>
      <c r="BD224" s="21">
        <v>7.426136894299721</v>
      </c>
      <c r="BE224" s="21">
        <v>7.5706571930511553</v>
      </c>
      <c r="BF224" s="21">
        <v>7.7180899770979394</v>
      </c>
      <c r="BG224" s="21">
        <v>7.8747441218959366</v>
      </c>
      <c r="BH224" s="21">
        <v>8.0340500621877027</v>
      </c>
      <c r="BI224" s="21">
        <v>8.1957044736636782</v>
      </c>
      <c r="BJ224" s="21">
        <v>8.3598552322508848</v>
      </c>
      <c r="BK224" s="22">
        <v>8.5820959249206545</v>
      </c>
      <c r="BM224" s="163">
        <f>VLOOKUP(BM$6,'MonteCarlo Policy Paths'!$N$2:$S$31,$B224+1,FALSE)</f>
        <v>24.184299884200797</v>
      </c>
      <c r="BN224" s="21">
        <f>VLOOKUP(BN$6,'MonteCarlo Policy Paths'!$N$2:$S$31,$B224+1,FALSE)</f>
        <v>26.797135120393484</v>
      </c>
      <c r="BO224" s="21">
        <f>VLOOKUP(BO$6,'MonteCarlo Policy Paths'!$N$2:$S$31,$B224+1,FALSE)</f>
        <v>29.690826715826198</v>
      </c>
      <c r="BP224" s="21">
        <f>VLOOKUP(BP$6,'MonteCarlo Policy Paths'!$N$2:$S$31,$B224+1,FALSE)</f>
        <v>32.893001978364566</v>
      </c>
      <c r="BQ224" s="21">
        <f>VLOOKUP(BQ$6,'MonteCarlo Policy Paths'!$N$2:$S$31,$B224+1,FALSE)</f>
        <v>36.420098382625895</v>
      </c>
      <c r="BR224" s="21">
        <f>VLOOKUP(BR$6,'MonteCarlo Policy Paths'!$N$2:$S$31,$B224+1,FALSE)</f>
        <v>40.279471956541457</v>
      </c>
      <c r="BS224" s="21">
        <f>VLOOKUP(BS$6,'MonteCarlo Policy Paths'!$N$2:$S$31,$B224+1,FALSE)</f>
        <v>44.515635375675203</v>
      </c>
      <c r="BT224" s="21">
        <f>VLOOKUP(BT$6,'MonteCarlo Policy Paths'!$N$2:$S$31,$B224+1,FALSE)</f>
        <v>49.196171227791872</v>
      </c>
      <c r="BU224" s="21">
        <f>VLOOKUP(BU$6,'MonteCarlo Policy Paths'!$N$2:$S$31,$B224+1,FALSE)</f>
        <v>54.364766335209197</v>
      </c>
      <c r="BV224" s="21">
        <f>VLOOKUP(BV$6,'MonteCarlo Policy Paths'!$N$2:$S$31,$B224+1,FALSE)</f>
        <v>60.140596575631633</v>
      </c>
      <c r="BW224" s="21">
        <f>VLOOKUP(BW$6,'MonteCarlo Policy Paths'!$N$2:$S$31,$B224+1,FALSE)</f>
        <v>66.545116533046993</v>
      </c>
      <c r="BX224" s="21">
        <f>VLOOKUP(BX$6,'MonteCarlo Policy Paths'!$N$2:$S$31,$B224+1,FALSE)</f>
        <v>73.642612105771832</v>
      </c>
      <c r="BY224" s="21">
        <f>VLOOKUP(BY$6,'MonteCarlo Policy Paths'!$N$2:$S$31,$B224+1,FALSE)</f>
        <v>81.515240678665066</v>
      </c>
      <c r="BZ224" s="21">
        <f>VLOOKUP(BZ$6,'MonteCarlo Policy Paths'!$N$2:$S$31,$B224+1,FALSE)</f>
        <v>90.237354922369406</v>
      </c>
      <c r="CA224" s="21">
        <f>VLOOKUP(CA$6,'MonteCarlo Policy Paths'!$N$2:$S$31,$B224+1,FALSE)</f>
        <v>92.736092415362535</v>
      </c>
      <c r="CB224" s="21">
        <f>VLOOKUP(CB$6,'MonteCarlo Policy Paths'!$N$2:$S$31,$B224+1,FALSE)</f>
        <v>95.321073906264047</v>
      </c>
      <c r="CC224" s="21">
        <f>VLOOKUP(CC$6,'MonteCarlo Policy Paths'!$N$2:$S$31,$B224+1,FALSE)</f>
        <v>97.972807459231774</v>
      </c>
      <c r="CD224" s="21">
        <f>VLOOKUP(CD$6,'MonteCarlo Policy Paths'!$N$2:$S$31,$B224+1,FALSE)</f>
        <v>100.70188743091984</v>
      </c>
      <c r="CE224" s="21">
        <f>VLOOKUP(CE$6,'MonteCarlo Policy Paths'!$N$2:$S$31,$B224+1,FALSE)</f>
        <v>103.48109827693068</v>
      </c>
      <c r="CF224" s="21">
        <f>VLOOKUP(CF$6,'MonteCarlo Policy Paths'!$N$2:$S$31,$B224+1,FALSE)</f>
        <v>106.37744326160868</v>
      </c>
      <c r="CG224" s="21">
        <f>VLOOKUP(CG$6,'MonteCarlo Policy Paths'!$N$2:$S$31,$B224+1,FALSE)</f>
        <v>109.31402956265458</v>
      </c>
      <c r="CH224" s="21">
        <f>VLOOKUP(CH$6,'MonteCarlo Policy Paths'!$N$2:$S$31,$B224+1,FALSE)</f>
        <v>112.30612514839871</v>
      </c>
      <c r="CI224" s="21">
        <f>VLOOKUP(CI$6,'MonteCarlo Policy Paths'!$N$2:$S$31,$B224+1,FALSE)</f>
        <v>115.37497116076017</v>
      </c>
      <c r="CJ224" s="21">
        <f>VLOOKUP(CJ$6,'MonteCarlo Policy Paths'!$N$2:$S$31,$B224+1,FALSE)</f>
        <v>118.53125256657755</v>
      </c>
      <c r="CK224" s="21">
        <f>VLOOKUP(CK$6,'MonteCarlo Policy Paths'!$N$2:$S$31,$B224+1,FALSE)</f>
        <v>121.76875646902944</v>
      </c>
      <c r="CL224" s="21">
        <f>VLOOKUP(CL$6,'MonteCarlo Policy Paths'!$N$2:$S$31,$B224+1,FALSE)</f>
        <v>125.08672773594304</v>
      </c>
      <c r="CM224" s="21">
        <f>VLOOKUP(CM$6,'MonteCarlo Policy Paths'!$N$2:$S$31,$B224+1,FALSE)</f>
        <v>128.47676069968128</v>
      </c>
      <c r="CN224" s="21">
        <f>VLOOKUP(CN$6,'MonteCarlo Policy Paths'!$N$2:$S$31,$B224+1,FALSE)</f>
        <v>131.94323193005201</v>
      </c>
      <c r="CO224" s="164">
        <f>VLOOKUP(CO$6,'MonteCarlo Policy Paths'!$N$2:$S$31,$B224+1,FALSE)</f>
        <v>135.47056479945655</v>
      </c>
      <c r="CQ224" s="163">
        <f>BM224*VLOOKUP(AI$6,'Greenhouse Gas Costs Avoided'!$A$2:$I$32,9,FALSE)</f>
        <v>1.5320817610121258</v>
      </c>
      <c r="CR224" s="21">
        <f>BN224*VLOOKUP(AJ$6,'Greenhouse Gas Costs Avoided'!$A$2:$I$32,9,FALSE)</f>
        <v>1.6976055607114411</v>
      </c>
      <c r="CS224" s="21">
        <f>BO224*VLOOKUP(AK$6,'Greenhouse Gas Costs Avoided'!$A$2:$I$32,9,FALSE)</f>
        <v>1.8809216846672472</v>
      </c>
      <c r="CT224" s="21">
        <f>BP224*VLOOKUP(AL$6,'Greenhouse Gas Costs Avoided'!$A$2:$I$32,9,FALSE)</f>
        <v>2.0837803301021003</v>
      </c>
      <c r="CU224" s="21">
        <f>BQ224*VLOOKUP(AM$6,'Greenhouse Gas Costs Avoided'!$A$2:$I$32,9,FALSE)</f>
        <v>2.3072228153580183</v>
      </c>
      <c r="CV224" s="21">
        <f>BR224*VLOOKUP(AN$6,'Greenhouse Gas Costs Avoided'!$A$2:$I$32,9,FALSE)</f>
        <v>2.5517151467399573</v>
      </c>
      <c r="CW224" s="21">
        <f>BS224*VLOOKUP(AO$6,'Greenhouse Gas Costs Avoided'!$A$2:$I$32,9,FALSE)</f>
        <v>2.8200772139570236</v>
      </c>
      <c r="CX224" s="21">
        <f>BT224*VLOOKUP(AP$6,'Greenhouse Gas Costs Avoided'!$A$2:$I$32,9,FALSE)</f>
        <v>3.1165903917263735</v>
      </c>
      <c r="CY224" s="21">
        <f>BU224*VLOOKUP(AQ$6,'Greenhouse Gas Costs Avoided'!$A$2:$I$32,9,FALSE)</f>
        <v>3.444022251736667</v>
      </c>
      <c r="CZ224" s="21">
        <f>BV224*VLOOKUP(AR$6,'Greenhouse Gas Costs Avoided'!$A$2:$I$32,9,FALSE)</f>
        <v>3.8099226171979153</v>
      </c>
      <c r="DA224" s="21">
        <f>BW224*VLOOKUP(AS$6,'Greenhouse Gas Costs Avoided'!$A$2:$I$32,9,FALSE)</f>
        <v>4.2156506416508543</v>
      </c>
      <c r="DB224" s="21">
        <f>BX224*VLOOKUP(AT$6,'Greenhouse Gas Costs Avoided'!$A$2:$I$32,9,FALSE)</f>
        <v>4.6652788536686769</v>
      </c>
      <c r="DC224" s="21">
        <f>BY224*VLOOKUP(AU$6,'Greenhouse Gas Costs Avoided'!$A$2:$I$32,9,FALSE)</f>
        <v>5.1640119451993618</v>
      </c>
      <c r="DD224" s="21">
        <f>BZ224*VLOOKUP(AV$6,'Greenhouse Gas Costs Avoided'!$A$2:$I$32,9,FALSE)</f>
        <v>5.7165601774917221</v>
      </c>
      <c r="DE224" s="21">
        <f>CA224*VLOOKUP(AW$6,'Greenhouse Gas Costs Avoided'!$A$2:$I$32,9,FALSE)</f>
        <v>5.8748558551380645</v>
      </c>
      <c r="DF224" s="21">
        <f>CB224*VLOOKUP(AX$6,'Greenhouse Gas Costs Avoided'!$A$2:$I$32,9,FALSE)</f>
        <v>6.0386151127443357</v>
      </c>
      <c r="DG224" s="21">
        <f>CC224*VLOOKUP(AY$6,'Greenhouse Gas Costs Avoided'!$A$2:$I$32,9,FALSE)</f>
        <v>6.2066031310462346</v>
      </c>
      <c r="DH224" s="21">
        <f>CD224*VLOOKUP(AZ$6,'Greenhouse Gas Costs Avoided'!$A$2:$I$32,9,FALSE)</f>
        <v>6.3794910653253769</v>
      </c>
      <c r="DI224" s="21">
        <f>CE224*VLOOKUP(BA$6,'Greenhouse Gas Costs Avoided'!$A$2:$I$32,9,FALSE)</f>
        <v>6.5555548036832505</v>
      </c>
      <c r="DJ224" s="21">
        <f>CF224*VLOOKUP(BB$6,'Greenhouse Gas Costs Avoided'!$A$2:$I$32,9,FALSE)</f>
        <v>6.7390390205459019</v>
      </c>
      <c r="DK224" s="21">
        <f>CG224*VLOOKUP(BC$6,'Greenhouse Gas Costs Avoided'!$A$2:$I$32,9,FALSE)</f>
        <v>6.9250725353887148</v>
      </c>
      <c r="DL224" s="21">
        <f>CH224*VLOOKUP(BD$6,'Greenhouse Gas Costs Avoided'!$A$2:$I$32,9,FALSE)</f>
        <v>7.114622578022705</v>
      </c>
      <c r="DM224" s="21">
        <f>CI224*VLOOKUP(BE$6,'Greenhouse Gas Costs Avoided'!$A$2:$I$32,9,FALSE)</f>
        <v>7.309034780377397</v>
      </c>
      <c r="DN224" s="21">
        <f>CJ224*VLOOKUP(BF$6,'Greenhouse Gas Costs Avoided'!$A$2:$I$32,9,FALSE)</f>
        <v>7.5089860379134308</v>
      </c>
      <c r="DO224" s="21">
        <f>CK224*VLOOKUP(BG$6,'Greenhouse Gas Costs Avoided'!$A$2:$I$32,9,FALSE)</f>
        <v>7.714082761982441</v>
      </c>
      <c r="DP224" s="21">
        <f>CL224*VLOOKUP(BH$6,'Greenhouse Gas Costs Avoided'!$A$2:$I$32,9,FALSE)</f>
        <v>7.9242771147625906</v>
      </c>
      <c r="DQ224" s="21">
        <f>CM224*VLOOKUP(BI$6,'Greenhouse Gas Costs Avoided'!$A$2:$I$32,9,FALSE)</f>
        <v>8.1390365949973802</v>
      </c>
      <c r="DR224" s="21">
        <f>CN224*VLOOKUP(BJ$6,'Greenhouse Gas Costs Avoided'!$A$2:$I$32,9,FALSE)</f>
        <v>8.358638459535694</v>
      </c>
      <c r="DS224" s="164">
        <f>CO224*VLOOKUP(BK$6,'Greenhouse Gas Costs Avoided'!$A$2:$I$32,9,FALSE)</f>
        <v>8.5820959249206545</v>
      </c>
    </row>
    <row r="225" spans="1:123" x14ac:dyDescent="0.35">
      <c r="A225" s="174">
        <v>219</v>
      </c>
      <c r="B225" s="12">
        <v>1</v>
      </c>
      <c r="C225" s="175">
        <v>2023</v>
      </c>
      <c r="E225" s="20">
        <v>0</v>
      </c>
      <c r="F225" s="21">
        <v>82.346532180449415</v>
      </c>
      <c r="G225" s="21">
        <v>84.002844861871253</v>
      </c>
      <c r="H225" s="21">
        <v>85.659157543293105</v>
      </c>
      <c r="I225" s="21">
        <v>86.918851036576825</v>
      </c>
      <c r="J225" s="21">
        <v>88.178544529860531</v>
      </c>
      <c r="K225" s="21">
        <v>89.438238023144251</v>
      </c>
      <c r="L225" s="21">
        <v>90.697931516427971</v>
      </c>
      <c r="M225" s="21">
        <v>91.95762500971172</v>
      </c>
      <c r="N225" s="21">
        <v>93.21731850299544</v>
      </c>
      <c r="O225" s="21">
        <v>94.47701199627916</v>
      </c>
      <c r="P225" s="21">
        <v>95.73670548956288</v>
      </c>
      <c r="Q225" s="21">
        <v>96.996398982846586</v>
      </c>
      <c r="R225" s="21">
        <v>98.25609247613032</v>
      </c>
      <c r="S225" s="21">
        <v>99.65157958594628</v>
      </c>
      <c r="T225" s="21">
        <v>101.04706669576224</v>
      </c>
      <c r="U225" s="21">
        <v>102.4425538055782</v>
      </c>
      <c r="V225" s="21">
        <v>103.83804091539416</v>
      </c>
      <c r="W225" s="21">
        <v>105.23352802521011</v>
      </c>
      <c r="X225" s="21">
        <v>106.47156953138905</v>
      </c>
      <c r="Y225" s="21">
        <v>107.709611037568</v>
      </c>
      <c r="Z225" s="21">
        <v>108.94765254374694</v>
      </c>
      <c r="AA225" s="21">
        <v>110.18569404992589</v>
      </c>
      <c r="AB225" s="21">
        <v>111.42373555610482</v>
      </c>
      <c r="AC225" s="21">
        <v>112.86811731331359</v>
      </c>
      <c r="AD225" s="21">
        <v>114.31249907052236</v>
      </c>
      <c r="AE225" s="21">
        <v>115.75688082773114</v>
      </c>
      <c r="AF225" s="21">
        <v>117.20126258493991</v>
      </c>
      <c r="AG225" s="22">
        <v>118.64564434214866</v>
      </c>
      <c r="AI225" s="20">
        <v>0</v>
      </c>
      <c r="AJ225" s="21">
        <v>5.2166744805659615</v>
      </c>
      <c r="AK225" s="21">
        <v>5.3216023247413169</v>
      </c>
      <c r="AL225" s="21">
        <v>5.4265301689166732</v>
      </c>
      <c r="AM225" s="21">
        <v>5.5063320831654474</v>
      </c>
      <c r="AN225" s="21">
        <v>5.5861339974142208</v>
      </c>
      <c r="AO225" s="21">
        <v>5.665935911662995</v>
      </c>
      <c r="AP225" s="21">
        <v>5.7457378259117702</v>
      </c>
      <c r="AQ225" s="21">
        <v>5.8255397401605462</v>
      </c>
      <c r="AR225" s="21">
        <v>5.9053416544093205</v>
      </c>
      <c r="AS225" s="21">
        <v>5.9851435686580947</v>
      </c>
      <c r="AT225" s="21">
        <v>6.0649454829068699</v>
      </c>
      <c r="AU225" s="21">
        <v>6.1447473971556432</v>
      </c>
      <c r="AV225" s="21">
        <v>6.2245493114044184</v>
      </c>
      <c r="AW225" s="21">
        <v>6.312953786990386</v>
      </c>
      <c r="AX225" s="21">
        <v>6.4013582625763545</v>
      </c>
      <c r="AY225" s="21">
        <v>6.4897627381623222</v>
      </c>
      <c r="AZ225" s="21">
        <v>6.5781672137482907</v>
      </c>
      <c r="BA225" s="21">
        <v>6.6665716893342575</v>
      </c>
      <c r="BB225" s="21">
        <v>6.7450019445028957</v>
      </c>
      <c r="BC225" s="21">
        <v>6.8234321996715348</v>
      </c>
      <c r="BD225" s="21">
        <v>6.901862454840173</v>
      </c>
      <c r="BE225" s="21">
        <v>6.9802927100088112</v>
      </c>
      <c r="BF225" s="21">
        <v>7.0587229651774486</v>
      </c>
      <c r="BG225" s="21">
        <v>7.1502249295408609</v>
      </c>
      <c r="BH225" s="21">
        <v>7.2417268939042723</v>
      </c>
      <c r="BI225" s="21">
        <v>7.3332288582676846</v>
      </c>
      <c r="BJ225" s="21">
        <v>7.424730822631096</v>
      </c>
      <c r="BK225" s="22">
        <v>7.5162327869945065</v>
      </c>
      <c r="BM225" s="163">
        <f>VLOOKUP(BM$6,'MonteCarlo Policy Paths'!$N$2:$S$31,$B225+1,FALSE)</f>
        <v>18.946072246720579</v>
      </c>
      <c r="BN225" s="21">
        <f>VLOOKUP(BN$6,'MonteCarlo Policy Paths'!$N$2:$S$31,$B225+1,FALSE)</f>
        <v>19.920985834119051</v>
      </c>
      <c r="BO225" s="21">
        <f>VLOOKUP(BO$6,'MonteCarlo Policy Paths'!$N$2:$S$31,$B225+1,FALSE)</f>
        <v>20.944710352814074</v>
      </c>
      <c r="BP225" s="21">
        <f>VLOOKUP(BP$6,'MonteCarlo Policy Paths'!$N$2:$S$31,$B225+1,FALSE)</f>
        <v>22.017919567056939</v>
      </c>
      <c r="BQ225" s="21">
        <f>VLOOKUP(BQ$6,'MonteCarlo Policy Paths'!$N$2:$S$31,$B225+1,FALSE)</f>
        <v>23.125382269476081</v>
      </c>
      <c r="BR225" s="21">
        <f>VLOOKUP(BR$6,'MonteCarlo Policy Paths'!$N$2:$S$31,$B225+1,FALSE)</f>
        <v>24.222533249319248</v>
      </c>
      <c r="BS225" s="21">
        <f>VLOOKUP(BS$6,'MonteCarlo Policy Paths'!$N$2:$S$31,$B225+1,FALSE)</f>
        <v>25.344600035724898</v>
      </c>
      <c r="BT225" s="21">
        <f>VLOOKUP(BT$6,'MonteCarlo Policy Paths'!$N$2:$S$31,$B225+1,FALSE)</f>
        <v>26.511875533452777</v>
      </c>
      <c r="BU225" s="21">
        <f>VLOOKUP(BU$6,'MonteCarlo Policy Paths'!$N$2:$S$31,$B225+1,FALSE)</f>
        <v>27.727543772426976</v>
      </c>
      <c r="BV225" s="21">
        <f>VLOOKUP(BV$6,'MonteCarlo Policy Paths'!$N$2:$S$31,$B225+1,FALSE)</f>
        <v>29.105872242644537</v>
      </c>
      <c r="BW225" s="21">
        <f>VLOOKUP(BW$6,'MonteCarlo Policy Paths'!$N$2:$S$31,$B225+1,FALSE)</f>
        <v>30.561165854776764</v>
      </c>
      <c r="BX225" s="21">
        <f>VLOOKUP(BX$6,'MonteCarlo Policy Paths'!$N$2:$S$31,$B225+1,FALSE)</f>
        <v>32.089224147515601</v>
      </c>
      <c r="BY225" s="21">
        <f>VLOOKUP(BY$6,'MonteCarlo Policy Paths'!$N$2:$S$31,$B225+1,FALSE)</f>
        <v>33.693685354891386</v>
      </c>
      <c r="BZ225" s="21">
        <f>VLOOKUP(BZ$6,'MonteCarlo Policy Paths'!$N$2:$S$31,$B225+1,FALSE)</f>
        <v>35.378369622635958</v>
      </c>
      <c r="CA225" s="21">
        <f>VLOOKUP(CA$6,'MonteCarlo Policy Paths'!$N$2:$S$31,$B225+1,FALSE)</f>
        <v>37.147288103767757</v>
      </c>
      <c r="CB225" s="21">
        <f>VLOOKUP(CB$6,'MonteCarlo Policy Paths'!$N$2:$S$31,$B225+1,FALSE)</f>
        <v>39.004652508956148</v>
      </c>
      <c r="CC225" s="21">
        <f>VLOOKUP(CC$6,'MonteCarlo Policy Paths'!$N$2:$S$31,$B225+1,FALSE)</f>
        <v>40.954885134403959</v>
      </c>
      <c r="CD225" s="21">
        <f>VLOOKUP(CD$6,'MonteCarlo Policy Paths'!$N$2:$S$31,$B225+1,FALSE)</f>
        <v>43.002629391124159</v>
      </c>
      <c r="CE225" s="21">
        <f>VLOOKUP(CE$6,'MonteCarlo Policy Paths'!$N$2:$S$31,$B225+1,FALSE)</f>
        <v>45.152760860680367</v>
      </c>
      <c r="CF225" s="21">
        <f>VLOOKUP(CF$6,'MonteCarlo Policy Paths'!$N$2:$S$31,$B225+1,FALSE)</f>
        <v>47.410398903714388</v>
      </c>
      <c r="CG225" s="21">
        <f>VLOOKUP(CG$6,'MonteCarlo Policy Paths'!$N$2:$S$31,$B225+1,FALSE)</f>
        <v>49.780918848900107</v>
      </c>
      <c r="CH225" s="21">
        <f>VLOOKUP(CH$6,'MonteCarlo Policy Paths'!$N$2:$S$31,$B225+1,FALSE)</f>
        <v>52.269964791345117</v>
      </c>
      <c r="CI225" s="21">
        <f>VLOOKUP(CI$6,'MonteCarlo Policy Paths'!$N$2:$S$31,$B225+1,FALSE)</f>
        <v>54.883463030912374</v>
      </c>
      <c r="CJ225" s="21">
        <f>VLOOKUP(CJ$6,'MonteCarlo Policy Paths'!$N$2:$S$31,$B225+1,FALSE)</f>
        <v>57.627636182457998</v>
      </c>
      <c r="CK225" s="21">
        <f>VLOOKUP(CK$6,'MonteCarlo Policy Paths'!$N$2:$S$31,$B225+1,FALSE)</f>
        <v>60.509017991580897</v>
      </c>
      <c r="CL225" s="21">
        <f>VLOOKUP(CL$6,'MonteCarlo Policy Paths'!$N$2:$S$31,$B225+1,FALSE)</f>
        <v>63.534468891159946</v>
      </c>
      <c r="CM225" s="21">
        <f>VLOOKUP(CM$6,'MonteCarlo Policy Paths'!$N$2:$S$31,$B225+1,FALSE)</f>
        <v>66.711192335717939</v>
      </c>
      <c r="CN225" s="21">
        <f>VLOOKUP(CN$6,'MonteCarlo Policy Paths'!$N$2:$S$31,$B225+1,FALSE)</f>
        <v>70.04675195250384</v>
      </c>
      <c r="CO225" s="164">
        <f>VLOOKUP(CO$6,'MonteCarlo Policy Paths'!$N$2:$S$31,$B225+1,FALSE)</f>
        <v>73.54908955012904</v>
      </c>
      <c r="CQ225" s="163">
        <f>BM225*VLOOKUP(AI$6,'Greenhouse Gas Costs Avoided'!$A$2:$I$32,9,FALSE)</f>
        <v>1.2002386619007086</v>
      </c>
      <c r="CR225" s="21">
        <f>BN225*VLOOKUP(AJ$6,'Greenhouse Gas Costs Avoided'!$A$2:$I$32,9,FALSE)</f>
        <v>1.2619996941806579</v>
      </c>
      <c r="CS225" s="21">
        <f>BO225*VLOOKUP(AK$6,'Greenhouse Gas Costs Avoided'!$A$2:$I$32,9,FALSE)</f>
        <v>1.3268529118013257</v>
      </c>
      <c r="CT225" s="21">
        <f>BP225*VLOOKUP(AL$6,'Greenhouse Gas Costs Avoided'!$A$2:$I$32,9,FALSE)</f>
        <v>1.3948409979053111</v>
      </c>
      <c r="CU225" s="21">
        <f>BQ225*VLOOKUP(AM$6,'Greenhouse Gas Costs Avoided'!$A$2:$I$32,9,FALSE)</f>
        <v>1.464999051498006</v>
      </c>
      <c r="CV225" s="21">
        <f>BR225*VLOOKUP(AN$6,'Greenhouse Gas Costs Avoided'!$A$2:$I$32,9,FALSE)</f>
        <v>1.5345038547523033</v>
      </c>
      <c r="CW225" s="21">
        <f>BS225*VLOOKUP(AO$6,'Greenhouse Gas Costs Avoided'!$A$2:$I$32,9,FALSE)</f>
        <v>1.6055870809081549</v>
      </c>
      <c r="CX225" s="21">
        <f>BT225*VLOOKUP(AP$6,'Greenhouse Gas Costs Avoided'!$A$2:$I$32,9,FALSE)</f>
        <v>1.6795342908215394</v>
      </c>
      <c r="CY225" s="21">
        <f>BU225*VLOOKUP(AQ$6,'Greenhouse Gas Costs Avoided'!$A$2:$I$32,9,FALSE)</f>
        <v>1.7565471936259263</v>
      </c>
      <c r="CZ225" s="21">
        <f>BV225*VLOOKUP(AR$6,'Greenhouse Gas Costs Avoided'!$A$2:$I$32,9,FALSE)</f>
        <v>1.8438646648785721</v>
      </c>
      <c r="DA225" s="21">
        <f>BW225*VLOOKUP(AS$6,'Greenhouse Gas Costs Avoided'!$A$2:$I$32,9,FALSE)</f>
        <v>1.9360578981225007</v>
      </c>
      <c r="DB225" s="21">
        <f>BX225*VLOOKUP(AT$6,'Greenhouse Gas Costs Avoided'!$A$2:$I$32,9,FALSE)</f>
        <v>2.0328607930286258</v>
      </c>
      <c r="DC225" s="21">
        <f>BY225*VLOOKUP(AU$6,'Greenhouse Gas Costs Avoided'!$A$2:$I$32,9,FALSE)</f>
        <v>2.1345038326800574</v>
      </c>
      <c r="DD225" s="21">
        <f>BZ225*VLOOKUP(AV$6,'Greenhouse Gas Costs Avoided'!$A$2:$I$32,9,FALSE)</f>
        <v>2.2412290243140602</v>
      </c>
      <c r="DE225" s="21">
        <f>CA225*VLOOKUP(AW$6,'Greenhouse Gas Costs Avoided'!$A$2:$I$32,9,FALSE)</f>
        <v>2.3532904755297634</v>
      </c>
      <c r="DF225" s="21">
        <f>CB225*VLOOKUP(AX$6,'Greenhouse Gas Costs Avoided'!$A$2:$I$32,9,FALSE)</f>
        <v>2.4709549993062518</v>
      </c>
      <c r="DG225" s="21">
        <f>CC225*VLOOKUP(AY$6,'Greenhouse Gas Costs Avoided'!$A$2:$I$32,9,FALSE)</f>
        <v>2.5945027492715647</v>
      </c>
      <c r="DH225" s="21">
        <f>CD225*VLOOKUP(AZ$6,'Greenhouse Gas Costs Avoided'!$A$2:$I$32,9,FALSE)</f>
        <v>2.724227886735143</v>
      </c>
      <c r="DI225" s="21">
        <f>CE225*VLOOKUP(BA$6,'Greenhouse Gas Costs Avoided'!$A$2:$I$32,9,FALSE)</f>
        <v>2.8604392810719004</v>
      </c>
      <c r="DJ225" s="21">
        <f>CF225*VLOOKUP(BB$6,'Greenhouse Gas Costs Avoided'!$A$2:$I$32,9,FALSE)</f>
        <v>3.0034612451254952</v>
      </c>
      <c r="DK225" s="21">
        <f>CG225*VLOOKUP(BC$6,'Greenhouse Gas Costs Avoided'!$A$2:$I$32,9,FALSE)</f>
        <v>3.1536343073817701</v>
      </c>
      <c r="DL225" s="21">
        <f>CH225*VLOOKUP(BD$6,'Greenhouse Gas Costs Avoided'!$A$2:$I$32,9,FALSE)</f>
        <v>3.3113160227508591</v>
      </c>
      <c r="DM225" s="21">
        <f>CI225*VLOOKUP(BE$6,'Greenhouse Gas Costs Avoided'!$A$2:$I$32,9,FALSE)</f>
        <v>3.4768818238884021</v>
      </c>
      <c r="DN225" s="21">
        <f>CJ225*VLOOKUP(BF$6,'Greenhouse Gas Costs Avoided'!$A$2:$I$32,9,FALSE)</f>
        <v>3.6507259150828224</v>
      </c>
      <c r="DO225" s="21">
        <f>CK225*VLOOKUP(BG$6,'Greenhouse Gas Costs Avoided'!$A$2:$I$32,9,FALSE)</f>
        <v>3.8332622108369634</v>
      </c>
      <c r="DP225" s="21">
        <f>CL225*VLOOKUP(BH$6,'Greenhouse Gas Costs Avoided'!$A$2:$I$32,9,FALSE)</f>
        <v>4.0249253213788121</v>
      </c>
      <c r="DQ225" s="21">
        <f>CM225*VLOOKUP(BI$6,'Greenhouse Gas Costs Avoided'!$A$2:$I$32,9,FALSE)</f>
        <v>4.2261715874477526</v>
      </c>
      <c r="DR225" s="21">
        <f>CN225*VLOOKUP(BJ$6,'Greenhouse Gas Costs Avoided'!$A$2:$I$32,9,FALSE)</f>
        <v>4.4374801668201398</v>
      </c>
      <c r="DS225" s="164">
        <f>CO225*VLOOKUP(BK$6,'Greenhouse Gas Costs Avoided'!$A$2:$I$32,9,FALSE)</f>
        <v>4.6593541751611474</v>
      </c>
    </row>
    <row r="226" spans="1:123" x14ac:dyDescent="0.35">
      <c r="A226" s="174">
        <v>220</v>
      </c>
      <c r="B226" s="12">
        <v>1</v>
      </c>
      <c r="C226" s="175">
        <v>2023</v>
      </c>
      <c r="E226" s="20">
        <v>0</v>
      </c>
      <c r="F226" s="21">
        <v>82.346532180449415</v>
      </c>
      <c r="G226" s="21">
        <v>84.002844861871253</v>
      </c>
      <c r="H226" s="21">
        <v>85.659157543293105</v>
      </c>
      <c r="I226" s="21">
        <v>86.918851036576825</v>
      </c>
      <c r="J226" s="21">
        <v>88.178544529860531</v>
      </c>
      <c r="K226" s="21">
        <v>89.438238023144251</v>
      </c>
      <c r="L226" s="21">
        <v>90.697931516427971</v>
      </c>
      <c r="M226" s="21">
        <v>91.95762500971172</v>
      </c>
      <c r="N226" s="21">
        <v>93.21731850299544</v>
      </c>
      <c r="O226" s="21">
        <v>94.47701199627916</v>
      </c>
      <c r="P226" s="21">
        <v>95.73670548956288</v>
      </c>
      <c r="Q226" s="21">
        <v>96.996398982846586</v>
      </c>
      <c r="R226" s="21">
        <v>98.25609247613032</v>
      </c>
      <c r="S226" s="21">
        <v>99.65157958594628</v>
      </c>
      <c r="T226" s="21">
        <v>101.04706669576224</v>
      </c>
      <c r="U226" s="21">
        <v>102.4425538055782</v>
      </c>
      <c r="V226" s="21">
        <v>103.83804091539416</v>
      </c>
      <c r="W226" s="21">
        <v>105.23352802521011</v>
      </c>
      <c r="X226" s="21">
        <v>106.47156953138905</v>
      </c>
      <c r="Y226" s="21">
        <v>107.709611037568</v>
      </c>
      <c r="Z226" s="21">
        <v>108.94765254374694</v>
      </c>
      <c r="AA226" s="21">
        <v>110.18569404992589</v>
      </c>
      <c r="AB226" s="21">
        <v>111.42373555610482</v>
      </c>
      <c r="AC226" s="21">
        <v>112.86811731331359</v>
      </c>
      <c r="AD226" s="21">
        <v>114.31249907052236</v>
      </c>
      <c r="AE226" s="21">
        <v>115.75688082773114</v>
      </c>
      <c r="AF226" s="21">
        <v>117.20126258493991</v>
      </c>
      <c r="AG226" s="22">
        <v>118.64564434214866</v>
      </c>
      <c r="AI226" s="20">
        <v>0</v>
      </c>
      <c r="AJ226" s="21">
        <v>5.2166744805659615</v>
      </c>
      <c r="AK226" s="21">
        <v>5.3216023247413169</v>
      </c>
      <c r="AL226" s="21">
        <v>5.4265301689166732</v>
      </c>
      <c r="AM226" s="21">
        <v>5.5063320831654474</v>
      </c>
      <c r="AN226" s="21">
        <v>5.5861339974142208</v>
      </c>
      <c r="AO226" s="21">
        <v>5.665935911662995</v>
      </c>
      <c r="AP226" s="21">
        <v>5.7457378259117702</v>
      </c>
      <c r="AQ226" s="21">
        <v>5.8255397401605462</v>
      </c>
      <c r="AR226" s="21">
        <v>5.9053416544093205</v>
      </c>
      <c r="AS226" s="21">
        <v>5.9851435686580947</v>
      </c>
      <c r="AT226" s="21">
        <v>6.0649454829068699</v>
      </c>
      <c r="AU226" s="21">
        <v>6.1447473971556432</v>
      </c>
      <c r="AV226" s="21">
        <v>6.2245493114044184</v>
      </c>
      <c r="AW226" s="21">
        <v>6.312953786990386</v>
      </c>
      <c r="AX226" s="21">
        <v>6.4013582625763545</v>
      </c>
      <c r="AY226" s="21">
        <v>6.4897627381623222</v>
      </c>
      <c r="AZ226" s="21">
        <v>6.5781672137482907</v>
      </c>
      <c r="BA226" s="21">
        <v>6.6665716893342575</v>
      </c>
      <c r="BB226" s="21">
        <v>6.7450019445028957</v>
      </c>
      <c r="BC226" s="21">
        <v>6.8234321996715348</v>
      </c>
      <c r="BD226" s="21">
        <v>6.901862454840173</v>
      </c>
      <c r="BE226" s="21">
        <v>6.9802927100088112</v>
      </c>
      <c r="BF226" s="21">
        <v>7.0587229651774486</v>
      </c>
      <c r="BG226" s="21">
        <v>7.1502249295408609</v>
      </c>
      <c r="BH226" s="21">
        <v>7.2417268939042723</v>
      </c>
      <c r="BI226" s="21">
        <v>7.3332288582676846</v>
      </c>
      <c r="BJ226" s="21">
        <v>7.424730822631096</v>
      </c>
      <c r="BK226" s="22">
        <v>7.5162327869945065</v>
      </c>
      <c r="BM226" s="163">
        <f>VLOOKUP(BM$6,'MonteCarlo Policy Paths'!$N$2:$S$31,$B226+1,FALSE)</f>
        <v>18.946072246720579</v>
      </c>
      <c r="BN226" s="21">
        <f>VLOOKUP(BN$6,'MonteCarlo Policy Paths'!$N$2:$S$31,$B226+1,FALSE)</f>
        <v>19.920985834119051</v>
      </c>
      <c r="BO226" s="21">
        <f>VLOOKUP(BO$6,'MonteCarlo Policy Paths'!$N$2:$S$31,$B226+1,FALSE)</f>
        <v>20.944710352814074</v>
      </c>
      <c r="BP226" s="21">
        <f>VLOOKUP(BP$6,'MonteCarlo Policy Paths'!$N$2:$S$31,$B226+1,FALSE)</f>
        <v>22.017919567056939</v>
      </c>
      <c r="BQ226" s="21">
        <f>VLOOKUP(BQ$6,'MonteCarlo Policy Paths'!$N$2:$S$31,$B226+1,FALSE)</f>
        <v>23.125382269476081</v>
      </c>
      <c r="BR226" s="21">
        <f>VLOOKUP(BR$6,'MonteCarlo Policy Paths'!$N$2:$S$31,$B226+1,FALSE)</f>
        <v>24.222533249319248</v>
      </c>
      <c r="BS226" s="21">
        <f>VLOOKUP(BS$6,'MonteCarlo Policy Paths'!$N$2:$S$31,$B226+1,FALSE)</f>
        <v>25.344600035724898</v>
      </c>
      <c r="BT226" s="21">
        <f>VLOOKUP(BT$6,'MonteCarlo Policy Paths'!$N$2:$S$31,$B226+1,FALSE)</f>
        <v>26.511875533452777</v>
      </c>
      <c r="BU226" s="21">
        <f>VLOOKUP(BU$6,'MonteCarlo Policy Paths'!$N$2:$S$31,$B226+1,FALSE)</f>
        <v>27.727543772426976</v>
      </c>
      <c r="BV226" s="21">
        <f>VLOOKUP(BV$6,'MonteCarlo Policy Paths'!$N$2:$S$31,$B226+1,FALSE)</f>
        <v>29.105872242644537</v>
      </c>
      <c r="BW226" s="21">
        <f>VLOOKUP(BW$6,'MonteCarlo Policy Paths'!$N$2:$S$31,$B226+1,FALSE)</f>
        <v>30.561165854776764</v>
      </c>
      <c r="BX226" s="21">
        <f>VLOOKUP(BX$6,'MonteCarlo Policy Paths'!$N$2:$S$31,$B226+1,FALSE)</f>
        <v>32.089224147515601</v>
      </c>
      <c r="BY226" s="21">
        <f>VLOOKUP(BY$6,'MonteCarlo Policy Paths'!$N$2:$S$31,$B226+1,FALSE)</f>
        <v>33.693685354891386</v>
      </c>
      <c r="BZ226" s="21">
        <f>VLOOKUP(BZ$6,'MonteCarlo Policy Paths'!$N$2:$S$31,$B226+1,FALSE)</f>
        <v>35.378369622635958</v>
      </c>
      <c r="CA226" s="21">
        <f>VLOOKUP(CA$6,'MonteCarlo Policy Paths'!$N$2:$S$31,$B226+1,FALSE)</f>
        <v>37.147288103767757</v>
      </c>
      <c r="CB226" s="21">
        <f>VLOOKUP(CB$6,'MonteCarlo Policy Paths'!$N$2:$S$31,$B226+1,FALSE)</f>
        <v>39.004652508956148</v>
      </c>
      <c r="CC226" s="21">
        <f>VLOOKUP(CC$6,'MonteCarlo Policy Paths'!$N$2:$S$31,$B226+1,FALSE)</f>
        <v>40.954885134403959</v>
      </c>
      <c r="CD226" s="21">
        <f>VLOOKUP(CD$6,'MonteCarlo Policy Paths'!$N$2:$S$31,$B226+1,FALSE)</f>
        <v>43.002629391124159</v>
      </c>
      <c r="CE226" s="21">
        <f>VLOOKUP(CE$6,'MonteCarlo Policy Paths'!$N$2:$S$31,$B226+1,FALSE)</f>
        <v>45.152760860680367</v>
      </c>
      <c r="CF226" s="21">
        <f>VLOOKUP(CF$6,'MonteCarlo Policy Paths'!$N$2:$S$31,$B226+1,FALSE)</f>
        <v>47.410398903714388</v>
      </c>
      <c r="CG226" s="21">
        <f>VLOOKUP(CG$6,'MonteCarlo Policy Paths'!$N$2:$S$31,$B226+1,FALSE)</f>
        <v>49.780918848900107</v>
      </c>
      <c r="CH226" s="21">
        <f>VLOOKUP(CH$6,'MonteCarlo Policy Paths'!$N$2:$S$31,$B226+1,FALSE)</f>
        <v>52.269964791345117</v>
      </c>
      <c r="CI226" s="21">
        <f>VLOOKUP(CI$6,'MonteCarlo Policy Paths'!$N$2:$S$31,$B226+1,FALSE)</f>
        <v>54.883463030912374</v>
      </c>
      <c r="CJ226" s="21">
        <f>VLOOKUP(CJ$6,'MonteCarlo Policy Paths'!$N$2:$S$31,$B226+1,FALSE)</f>
        <v>57.627636182457998</v>
      </c>
      <c r="CK226" s="21">
        <f>VLOOKUP(CK$6,'MonteCarlo Policy Paths'!$N$2:$S$31,$B226+1,FALSE)</f>
        <v>60.509017991580897</v>
      </c>
      <c r="CL226" s="21">
        <f>VLOOKUP(CL$6,'MonteCarlo Policy Paths'!$N$2:$S$31,$B226+1,FALSE)</f>
        <v>63.534468891159946</v>
      </c>
      <c r="CM226" s="21">
        <f>VLOOKUP(CM$6,'MonteCarlo Policy Paths'!$N$2:$S$31,$B226+1,FALSE)</f>
        <v>66.711192335717939</v>
      </c>
      <c r="CN226" s="21">
        <f>VLOOKUP(CN$6,'MonteCarlo Policy Paths'!$N$2:$S$31,$B226+1,FALSE)</f>
        <v>70.04675195250384</v>
      </c>
      <c r="CO226" s="164">
        <f>VLOOKUP(CO$6,'MonteCarlo Policy Paths'!$N$2:$S$31,$B226+1,FALSE)</f>
        <v>73.54908955012904</v>
      </c>
      <c r="CQ226" s="163">
        <f>BM226*VLOOKUP(AI$6,'Greenhouse Gas Costs Avoided'!$A$2:$I$32,9,FALSE)</f>
        <v>1.2002386619007086</v>
      </c>
      <c r="CR226" s="21">
        <f>BN226*VLOOKUP(AJ$6,'Greenhouse Gas Costs Avoided'!$A$2:$I$32,9,FALSE)</f>
        <v>1.2619996941806579</v>
      </c>
      <c r="CS226" s="21">
        <f>BO226*VLOOKUP(AK$6,'Greenhouse Gas Costs Avoided'!$A$2:$I$32,9,FALSE)</f>
        <v>1.3268529118013257</v>
      </c>
      <c r="CT226" s="21">
        <f>BP226*VLOOKUP(AL$6,'Greenhouse Gas Costs Avoided'!$A$2:$I$32,9,FALSE)</f>
        <v>1.3948409979053111</v>
      </c>
      <c r="CU226" s="21">
        <f>BQ226*VLOOKUP(AM$6,'Greenhouse Gas Costs Avoided'!$A$2:$I$32,9,FALSE)</f>
        <v>1.464999051498006</v>
      </c>
      <c r="CV226" s="21">
        <f>BR226*VLOOKUP(AN$6,'Greenhouse Gas Costs Avoided'!$A$2:$I$32,9,FALSE)</f>
        <v>1.5345038547523033</v>
      </c>
      <c r="CW226" s="21">
        <f>BS226*VLOOKUP(AO$6,'Greenhouse Gas Costs Avoided'!$A$2:$I$32,9,FALSE)</f>
        <v>1.6055870809081549</v>
      </c>
      <c r="CX226" s="21">
        <f>BT226*VLOOKUP(AP$6,'Greenhouse Gas Costs Avoided'!$A$2:$I$32,9,FALSE)</f>
        <v>1.6795342908215394</v>
      </c>
      <c r="CY226" s="21">
        <f>BU226*VLOOKUP(AQ$6,'Greenhouse Gas Costs Avoided'!$A$2:$I$32,9,FALSE)</f>
        <v>1.7565471936259263</v>
      </c>
      <c r="CZ226" s="21">
        <f>BV226*VLOOKUP(AR$6,'Greenhouse Gas Costs Avoided'!$A$2:$I$32,9,FALSE)</f>
        <v>1.8438646648785721</v>
      </c>
      <c r="DA226" s="21">
        <f>BW226*VLOOKUP(AS$6,'Greenhouse Gas Costs Avoided'!$A$2:$I$32,9,FALSE)</f>
        <v>1.9360578981225007</v>
      </c>
      <c r="DB226" s="21">
        <f>BX226*VLOOKUP(AT$6,'Greenhouse Gas Costs Avoided'!$A$2:$I$32,9,FALSE)</f>
        <v>2.0328607930286258</v>
      </c>
      <c r="DC226" s="21">
        <f>BY226*VLOOKUP(AU$6,'Greenhouse Gas Costs Avoided'!$A$2:$I$32,9,FALSE)</f>
        <v>2.1345038326800574</v>
      </c>
      <c r="DD226" s="21">
        <f>BZ226*VLOOKUP(AV$6,'Greenhouse Gas Costs Avoided'!$A$2:$I$32,9,FALSE)</f>
        <v>2.2412290243140602</v>
      </c>
      <c r="DE226" s="21">
        <f>CA226*VLOOKUP(AW$6,'Greenhouse Gas Costs Avoided'!$A$2:$I$32,9,FALSE)</f>
        <v>2.3532904755297634</v>
      </c>
      <c r="DF226" s="21">
        <f>CB226*VLOOKUP(AX$6,'Greenhouse Gas Costs Avoided'!$A$2:$I$32,9,FALSE)</f>
        <v>2.4709549993062518</v>
      </c>
      <c r="DG226" s="21">
        <f>CC226*VLOOKUP(AY$6,'Greenhouse Gas Costs Avoided'!$A$2:$I$32,9,FALSE)</f>
        <v>2.5945027492715647</v>
      </c>
      <c r="DH226" s="21">
        <f>CD226*VLOOKUP(AZ$6,'Greenhouse Gas Costs Avoided'!$A$2:$I$32,9,FALSE)</f>
        <v>2.724227886735143</v>
      </c>
      <c r="DI226" s="21">
        <f>CE226*VLOOKUP(BA$6,'Greenhouse Gas Costs Avoided'!$A$2:$I$32,9,FALSE)</f>
        <v>2.8604392810719004</v>
      </c>
      <c r="DJ226" s="21">
        <f>CF226*VLOOKUP(BB$6,'Greenhouse Gas Costs Avoided'!$A$2:$I$32,9,FALSE)</f>
        <v>3.0034612451254952</v>
      </c>
      <c r="DK226" s="21">
        <f>CG226*VLOOKUP(BC$6,'Greenhouse Gas Costs Avoided'!$A$2:$I$32,9,FALSE)</f>
        <v>3.1536343073817701</v>
      </c>
      <c r="DL226" s="21">
        <f>CH226*VLOOKUP(BD$6,'Greenhouse Gas Costs Avoided'!$A$2:$I$32,9,FALSE)</f>
        <v>3.3113160227508591</v>
      </c>
      <c r="DM226" s="21">
        <f>CI226*VLOOKUP(BE$6,'Greenhouse Gas Costs Avoided'!$A$2:$I$32,9,FALSE)</f>
        <v>3.4768818238884021</v>
      </c>
      <c r="DN226" s="21">
        <f>CJ226*VLOOKUP(BF$6,'Greenhouse Gas Costs Avoided'!$A$2:$I$32,9,FALSE)</f>
        <v>3.6507259150828224</v>
      </c>
      <c r="DO226" s="21">
        <f>CK226*VLOOKUP(BG$6,'Greenhouse Gas Costs Avoided'!$A$2:$I$32,9,FALSE)</f>
        <v>3.8332622108369634</v>
      </c>
      <c r="DP226" s="21">
        <f>CL226*VLOOKUP(BH$6,'Greenhouse Gas Costs Avoided'!$A$2:$I$32,9,FALSE)</f>
        <v>4.0249253213788121</v>
      </c>
      <c r="DQ226" s="21">
        <f>CM226*VLOOKUP(BI$6,'Greenhouse Gas Costs Avoided'!$A$2:$I$32,9,FALSE)</f>
        <v>4.2261715874477526</v>
      </c>
      <c r="DR226" s="21">
        <f>CN226*VLOOKUP(BJ$6,'Greenhouse Gas Costs Avoided'!$A$2:$I$32,9,FALSE)</f>
        <v>4.4374801668201398</v>
      </c>
      <c r="DS226" s="164">
        <f>CO226*VLOOKUP(BK$6,'Greenhouse Gas Costs Avoided'!$A$2:$I$32,9,FALSE)</f>
        <v>4.6593541751611474</v>
      </c>
    </row>
    <row r="227" spans="1:123" x14ac:dyDescent="0.35">
      <c r="A227" s="174">
        <v>221</v>
      </c>
      <c r="B227" s="12">
        <v>4</v>
      </c>
      <c r="C227" s="175">
        <v>2023</v>
      </c>
      <c r="E227" s="20">
        <v>0</v>
      </c>
      <c r="F227" s="21">
        <v>82.346532180449415</v>
      </c>
      <c r="G227" s="21">
        <v>84.002844861871253</v>
      </c>
      <c r="H227" s="21">
        <v>85.659157543293105</v>
      </c>
      <c r="I227" s="21">
        <v>86.918851036576825</v>
      </c>
      <c r="J227" s="21">
        <v>88.178544529860531</v>
      </c>
      <c r="K227" s="21">
        <v>89.438238023144251</v>
      </c>
      <c r="L227" s="21">
        <v>90.697931516427971</v>
      </c>
      <c r="M227" s="21">
        <v>91.95762500971172</v>
      </c>
      <c r="N227" s="21">
        <v>93.21731850299544</v>
      </c>
      <c r="O227" s="21">
        <v>94.47701199627916</v>
      </c>
      <c r="P227" s="21">
        <v>95.73670548956288</v>
      </c>
      <c r="Q227" s="21">
        <v>96.996398982846586</v>
      </c>
      <c r="R227" s="21">
        <v>98.25609247613032</v>
      </c>
      <c r="S227" s="21">
        <v>99.65157958594628</v>
      </c>
      <c r="T227" s="21">
        <v>101.04706669576224</v>
      </c>
      <c r="U227" s="21">
        <v>102.4425538055782</v>
      </c>
      <c r="V227" s="21">
        <v>103.83804091539416</v>
      </c>
      <c r="W227" s="21">
        <v>105.23352802521011</v>
      </c>
      <c r="X227" s="21">
        <v>106.47156953138905</v>
      </c>
      <c r="Y227" s="21">
        <v>107.709611037568</v>
      </c>
      <c r="Z227" s="21">
        <v>108.94765254374694</v>
      </c>
      <c r="AA227" s="21">
        <v>110.18569404992589</v>
      </c>
      <c r="AB227" s="21">
        <v>111.42373555610482</v>
      </c>
      <c r="AC227" s="21">
        <v>112.86811731331359</v>
      </c>
      <c r="AD227" s="21">
        <v>114.31249907052236</v>
      </c>
      <c r="AE227" s="21">
        <v>115.75688082773114</v>
      </c>
      <c r="AF227" s="21">
        <v>117.20126258493991</v>
      </c>
      <c r="AG227" s="22">
        <v>119.5319620819439</v>
      </c>
      <c r="AI227" s="20">
        <v>0</v>
      </c>
      <c r="AJ227" s="21">
        <v>5.2166744805659615</v>
      </c>
      <c r="AK227" s="21">
        <v>5.3216023247413169</v>
      </c>
      <c r="AL227" s="21">
        <v>5.4265301689166732</v>
      </c>
      <c r="AM227" s="21">
        <v>5.5063320831654474</v>
      </c>
      <c r="AN227" s="21">
        <v>5.5861339974142208</v>
      </c>
      <c r="AO227" s="21">
        <v>5.665935911662995</v>
      </c>
      <c r="AP227" s="21">
        <v>5.7457378259117702</v>
      </c>
      <c r="AQ227" s="21">
        <v>5.8255397401605462</v>
      </c>
      <c r="AR227" s="21">
        <v>5.9053416544093205</v>
      </c>
      <c r="AS227" s="21">
        <v>5.9851435686580947</v>
      </c>
      <c r="AT227" s="21">
        <v>6.0649454829068699</v>
      </c>
      <c r="AU227" s="21">
        <v>6.1447473971556432</v>
      </c>
      <c r="AV227" s="21">
        <v>6.2245493114044184</v>
      </c>
      <c r="AW227" s="21">
        <v>6.312953786990386</v>
      </c>
      <c r="AX227" s="21">
        <v>6.4013582625763545</v>
      </c>
      <c r="AY227" s="21">
        <v>6.4897627381623222</v>
      </c>
      <c r="AZ227" s="21">
        <v>6.5781672137482907</v>
      </c>
      <c r="BA227" s="21">
        <v>6.6665716893342575</v>
      </c>
      <c r="BB227" s="21">
        <v>6.7450019445028957</v>
      </c>
      <c r="BC227" s="21">
        <v>6.8234321996715348</v>
      </c>
      <c r="BD227" s="21">
        <v>6.901862454840173</v>
      </c>
      <c r="BE227" s="21">
        <v>6.9802927100088112</v>
      </c>
      <c r="BF227" s="21">
        <v>7.0587229651774486</v>
      </c>
      <c r="BG227" s="21">
        <v>7.1502249295408609</v>
      </c>
      <c r="BH227" s="21">
        <v>7.2417268939042723</v>
      </c>
      <c r="BI227" s="21">
        <v>7.3332288582676846</v>
      </c>
      <c r="BJ227" s="21">
        <v>7.424730822631096</v>
      </c>
      <c r="BK227" s="22">
        <v>7.5723812490175435</v>
      </c>
      <c r="BM227" s="163">
        <f>VLOOKUP(BM$6,'MonteCarlo Policy Paths'!$N$2:$S$31,$B227+1,FALSE)</f>
        <v>21.456887556927661</v>
      </c>
      <c r="BN227" s="21">
        <f>VLOOKUP(BN$6,'MonteCarlo Policy Paths'!$N$2:$S$31,$B227+1,FALSE)</f>
        <v>23.119081894670884</v>
      </c>
      <c r="BO227" s="21">
        <f>VLOOKUP(BO$6,'MonteCarlo Policy Paths'!$N$2:$S$31,$B227+1,FALSE)</f>
        <v>24.918982795429599</v>
      </c>
      <c r="BP227" s="21">
        <f>VLOOKUP(BP$6,'MonteCarlo Policy Paths'!$N$2:$S$31,$B227+1,FALSE)</f>
        <v>26.866510906830612</v>
      </c>
      <c r="BQ227" s="21">
        <f>VLOOKUP(BQ$6,'MonteCarlo Policy Paths'!$N$2:$S$31,$B227+1,FALSE)</f>
        <v>28.957808063155838</v>
      </c>
      <c r="BR227" s="21">
        <f>VLOOKUP(BR$6,'MonteCarlo Policy Paths'!$N$2:$S$31,$B227+1,FALSE)</f>
        <v>31.169773267386955</v>
      </c>
      <c r="BS227" s="21">
        <f>VLOOKUP(BS$6,'MonteCarlo Policy Paths'!$N$2:$S$31,$B227+1,FALSE)</f>
        <v>33.536503079259326</v>
      </c>
      <c r="BT227" s="21">
        <f>VLOOKUP(BT$6,'MonteCarlo Policy Paths'!$N$2:$S$31,$B227+1,FALSE)</f>
        <v>36.094562758542168</v>
      </c>
      <c r="BU227" s="21">
        <f>VLOOKUP(BU$6,'MonteCarlo Policy Paths'!$N$2:$S$31,$B227+1,FALSE)</f>
        <v>38.859796339203925</v>
      </c>
      <c r="BV227" s="21">
        <f>VLOOKUP(BV$6,'MonteCarlo Policy Paths'!$N$2:$S$31,$B227+1,FALSE)</f>
        <v>41.937214526892696</v>
      </c>
      <c r="BW227" s="21">
        <f>VLOOKUP(BW$6,'MonteCarlo Policy Paths'!$N$2:$S$31,$B227+1,FALSE)</f>
        <v>45.285702034805901</v>
      </c>
      <c r="BX227" s="21">
        <f>VLOOKUP(BX$6,'MonteCarlo Policy Paths'!$N$2:$S$31,$B227+1,FALSE)</f>
        <v>48.923675973628832</v>
      </c>
      <c r="BY227" s="21">
        <f>VLOOKUP(BY$6,'MonteCarlo Policy Paths'!$N$2:$S$31,$B227+1,FALSE)</f>
        <v>52.880283256992421</v>
      </c>
      <c r="BZ227" s="21">
        <f>VLOOKUP(BZ$6,'MonteCarlo Policy Paths'!$N$2:$S$31,$B227+1,FALSE)</f>
        <v>57.179951130409847</v>
      </c>
      <c r="CA227" s="21">
        <f>VLOOKUP(CA$6,'MonteCarlo Policy Paths'!$N$2:$S$31,$B227+1,FALSE)</f>
        <v>59.199989570907007</v>
      </c>
      <c r="CB227" s="21">
        <f>VLOOKUP(CB$6,'MonteCarlo Policy Paths'!$N$2:$S$31,$B227+1,FALSE)</f>
        <v>61.304348310445278</v>
      </c>
      <c r="CC227" s="21">
        <f>VLOOKUP(CC$6,'MonteCarlo Policy Paths'!$N$2:$S$31,$B227+1,FALSE)</f>
        <v>63.486799757257046</v>
      </c>
      <c r="CD227" s="21">
        <f>VLOOKUP(CD$6,'MonteCarlo Policy Paths'!$N$2:$S$31,$B227+1,FALSE)</f>
        <v>65.754412861465767</v>
      </c>
      <c r="CE227" s="21">
        <f>VLOOKUP(CE$6,'MonteCarlo Policy Paths'!$N$2:$S$31,$B227+1,FALSE)</f>
        <v>68.097759333367534</v>
      </c>
      <c r="CF227" s="21">
        <f>VLOOKUP(CF$6,'MonteCarlo Policy Paths'!$N$2:$S$31,$B227+1,FALSE)</f>
        <v>70.548973057852507</v>
      </c>
      <c r="CG227" s="21">
        <f>VLOOKUP(CG$6,'MonteCarlo Policy Paths'!$N$2:$S$31,$B227+1,FALSE)</f>
        <v>73.077007009761019</v>
      </c>
      <c r="CH227" s="21">
        <f>VLOOKUP(CH$6,'MonteCarlo Policy Paths'!$N$2:$S$31,$B227+1,FALSE)</f>
        <v>75.691476032446857</v>
      </c>
      <c r="CI227" s="21">
        <f>VLOOKUP(CI$6,'MonteCarlo Policy Paths'!$N$2:$S$31,$B227+1,FALSE)</f>
        <v>78.404802280730166</v>
      </c>
      <c r="CJ227" s="21">
        <f>VLOOKUP(CJ$6,'MonteCarlo Policy Paths'!$N$2:$S$31,$B227+1,FALSE)</f>
        <v>81.224927058038162</v>
      </c>
      <c r="CK227" s="21">
        <f>VLOOKUP(CK$6,'MonteCarlo Policy Paths'!$N$2:$S$31,$B227+1,FALSE)</f>
        <v>84.152487263770951</v>
      </c>
      <c r="CL227" s="21">
        <f>VLOOKUP(CL$6,'MonteCarlo Policy Paths'!$N$2:$S$31,$B227+1,FALSE)</f>
        <v>87.19069011352974</v>
      </c>
      <c r="CM227" s="21">
        <f>VLOOKUP(CM$6,'MonteCarlo Policy Paths'!$N$2:$S$31,$B227+1,FALSE)</f>
        <v>90.339519718236858</v>
      </c>
      <c r="CN227" s="21">
        <f>VLOOKUP(CN$6,'MonteCarlo Policy Paths'!$N$2:$S$31,$B227+1,FALSE)</f>
        <v>93.604800202242828</v>
      </c>
      <c r="CO227" s="164">
        <f>VLOOKUP(CO$6,'MonteCarlo Policy Paths'!$N$2:$S$31,$B227+1,FALSE)</f>
        <v>96.983684685934094</v>
      </c>
      <c r="CQ227" s="163">
        <f>BM227*VLOOKUP(AI$6,'Greenhouse Gas Costs Avoided'!$A$2:$I$32,9,FALSE)</f>
        <v>1.3592994724454583</v>
      </c>
      <c r="CR227" s="21">
        <f>BN227*VLOOKUP(AJ$6,'Greenhouse Gas Costs Avoided'!$A$2:$I$32,9,FALSE)</f>
        <v>1.4645999210963487</v>
      </c>
      <c r="CS227" s="21">
        <f>BO227*VLOOKUP(AK$6,'Greenhouse Gas Costs Avoided'!$A$2:$I$32,9,FALSE)</f>
        <v>1.5786241167474793</v>
      </c>
      <c r="CT227" s="21">
        <f>BP227*VLOOKUP(AL$6,'Greenhouse Gas Costs Avoided'!$A$2:$I$32,9,FALSE)</f>
        <v>1.7020005350363183</v>
      </c>
      <c r="CU227" s="21">
        <f>BQ227*VLOOKUP(AM$6,'Greenhouse Gas Costs Avoided'!$A$2:$I$32,9,FALSE)</f>
        <v>1.8344847601494692</v>
      </c>
      <c r="CV227" s="21">
        <f>BR227*VLOOKUP(AN$6,'Greenhouse Gas Costs Avoided'!$A$2:$I$32,9,FALSE)</f>
        <v>1.9746133378475101</v>
      </c>
      <c r="CW227" s="21">
        <f>BS227*VLOOKUP(AO$6,'Greenhouse Gas Costs Avoided'!$A$2:$I$32,9,FALSE)</f>
        <v>2.1245462941611284</v>
      </c>
      <c r="CX227" s="21">
        <f>BT227*VLOOKUP(AP$6,'Greenhouse Gas Costs Avoided'!$A$2:$I$32,9,FALSE)</f>
        <v>2.2866000479177169</v>
      </c>
      <c r="CY227" s="21">
        <f>BU227*VLOOKUP(AQ$6,'Greenhouse Gas Costs Avoided'!$A$2:$I$32,9,FALSE)</f>
        <v>2.4617783228380428</v>
      </c>
      <c r="CZ227" s="21">
        <f>BV227*VLOOKUP(AR$6,'Greenhouse Gas Costs Avoided'!$A$2:$I$32,9,FALSE)</f>
        <v>2.6567335747552212</v>
      </c>
      <c r="DA227" s="21">
        <f>BW227*VLOOKUP(AS$6,'Greenhouse Gas Costs Avoided'!$A$2:$I$32,9,FALSE)</f>
        <v>2.8688611394320973</v>
      </c>
      <c r="DB227" s="21">
        <f>BX227*VLOOKUP(AT$6,'Greenhouse Gas Costs Avoided'!$A$2:$I$32,9,FALSE)</f>
        <v>3.099327745676475</v>
      </c>
      <c r="DC227" s="21">
        <f>BY227*VLOOKUP(AU$6,'Greenhouse Gas Costs Avoided'!$A$2:$I$32,9,FALSE)</f>
        <v>3.3499798581359799</v>
      </c>
      <c r="DD227" s="21">
        <f>BZ227*VLOOKUP(AV$6,'Greenhouse Gas Costs Avoided'!$A$2:$I$32,9,FALSE)</f>
        <v>3.6223649492411436</v>
      </c>
      <c r="DE227" s="21">
        <f>CA227*VLOOKUP(AW$6,'Greenhouse Gas Costs Avoided'!$A$2:$I$32,9,FALSE)</f>
        <v>3.7503349159570667</v>
      </c>
      <c r="DF227" s="21">
        <f>CB227*VLOOKUP(AX$6,'Greenhouse Gas Costs Avoided'!$A$2:$I$32,9,FALSE)</f>
        <v>3.8836465958035138</v>
      </c>
      <c r="DG227" s="21">
        <f>CC227*VLOOKUP(AY$6,'Greenhouse Gas Costs Avoided'!$A$2:$I$32,9,FALSE)</f>
        <v>4.0219054692034097</v>
      </c>
      <c r="DH227" s="21">
        <f>CD227*VLOOKUP(AZ$6,'Greenhouse Gas Costs Avoided'!$A$2:$I$32,9,FALSE)</f>
        <v>4.1655593560070496</v>
      </c>
      <c r="DI227" s="21">
        <f>CE227*VLOOKUP(BA$6,'Greenhouse Gas Costs Avoided'!$A$2:$I$32,9,FALSE)</f>
        <v>4.3140109715809301</v>
      </c>
      <c r="DJ227" s="21">
        <f>CF227*VLOOKUP(BB$6,'Greenhouse Gas Costs Avoided'!$A$2:$I$32,9,FALSE)</f>
        <v>4.4692960059878768</v>
      </c>
      <c r="DK227" s="21">
        <f>CG227*VLOOKUP(BC$6,'Greenhouse Gas Costs Avoided'!$A$2:$I$32,9,FALSE)</f>
        <v>4.629447622014963</v>
      </c>
      <c r="DL227" s="21">
        <f>CH227*VLOOKUP(BD$6,'Greenhouse Gas Costs Avoided'!$A$2:$I$32,9,FALSE)</f>
        <v>4.7950749225184994</v>
      </c>
      <c r="DM227" s="21">
        <f>CI227*VLOOKUP(BE$6,'Greenhouse Gas Costs Avoided'!$A$2:$I$32,9,FALSE)</f>
        <v>4.9669648542748472</v>
      </c>
      <c r="DN227" s="21">
        <f>CJ227*VLOOKUP(BF$6,'Greenhouse Gas Costs Avoided'!$A$2:$I$32,9,FALSE)</f>
        <v>5.1456205009456273</v>
      </c>
      <c r="DO227" s="21">
        <f>CK227*VLOOKUP(BG$6,'Greenhouse Gas Costs Avoided'!$A$2:$I$32,9,FALSE)</f>
        <v>5.331082210275417</v>
      </c>
      <c r="DP227" s="21">
        <f>CL227*VLOOKUP(BH$6,'Greenhouse Gas Costs Avoided'!$A$2:$I$32,9,FALSE)</f>
        <v>5.5235531602164318</v>
      </c>
      <c r="DQ227" s="21">
        <f>CM227*VLOOKUP(BI$6,'Greenhouse Gas Costs Avoided'!$A$2:$I$32,9,FALSE)</f>
        <v>5.723032344191421</v>
      </c>
      <c r="DR227" s="21">
        <f>CN227*VLOOKUP(BJ$6,'Greenhouse Gas Costs Avoided'!$A$2:$I$32,9,FALSE)</f>
        <v>5.9298887220104266</v>
      </c>
      <c r="DS227" s="164">
        <f>CO227*VLOOKUP(BK$6,'Greenhouse Gas Costs Avoided'!$A$2:$I$32,9,FALSE)</f>
        <v>6.1439419431008639</v>
      </c>
    </row>
    <row r="228" spans="1:123" x14ac:dyDescent="0.35">
      <c r="A228" s="174">
        <v>222</v>
      </c>
      <c r="B228" s="12">
        <v>2</v>
      </c>
      <c r="C228" s="175">
        <v>2023</v>
      </c>
      <c r="E228" s="20">
        <v>0</v>
      </c>
      <c r="F228" s="21">
        <v>82.346532180449415</v>
      </c>
      <c r="G228" s="21">
        <v>84.002844861871253</v>
      </c>
      <c r="H228" s="21">
        <v>85.659157543293105</v>
      </c>
      <c r="I228" s="21">
        <v>86.918851036576825</v>
      </c>
      <c r="J228" s="21">
        <v>88.178544529860531</v>
      </c>
      <c r="K228" s="21">
        <v>89.438238023144251</v>
      </c>
      <c r="L228" s="21">
        <v>90.697931516427971</v>
      </c>
      <c r="M228" s="21">
        <v>91.95762500971172</v>
      </c>
      <c r="N228" s="21">
        <v>93.21731850299544</v>
      </c>
      <c r="O228" s="21">
        <v>94.47701199627916</v>
      </c>
      <c r="P228" s="21">
        <v>95.73670548956288</v>
      </c>
      <c r="Q228" s="21">
        <v>96.996398982846586</v>
      </c>
      <c r="R228" s="21">
        <v>98.25609247613032</v>
      </c>
      <c r="S228" s="21">
        <v>99.65157958594628</v>
      </c>
      <c r="T228" s="21">
        <v>101.04706669576224</v>
      </c>
      <c r="U228" s="21">
        <v>102.4425538055782</v>
      </c>
      <c r="V228" s="21">
        <v>103.83804091539416</v>
      </c>
      <c r="W228" s="21">
        <v>105.23352802521011</v>
      </c>
      <c r="X228" s="21">
        <v>106.47156953138905</v>
      </c>
      <c r="Y228" s="21">
        <v>107.709611037568</v>
      </c>
      <c r="Z228" s="21">
        <v>108.94765254374694</v>
      </c>
      <c r="AA228" s="21">
        <v>110.18569404992589</v>
      </c>
      <c r="AB228" s="21">
        <v>111.42373555610482</v>
      </c>
      <c r="AC228" s="21">
        <v>112.86811731331359</v>
      </c>
      <c r="AD228" s="21">
        <v>114.31249907052236</v>
      </c>
      <c r="AE228" s="21">
        <v>115.75688082773114</v>
      </c>
      <c r="AF228" s="21">
        <v>117.20126258493991</v>
      </c>
      <c r="AG228" s="22">
        <v>120.41827982173916</v>
      </c>
      <c r="AI228" s="20">
        <v>0</v>
      </c>
      <c r="AJ228" s="21">
        <v>5.2166744805659615</v>
      </c>
      <c r="AK228" s="21">
        <v>5.3216023247413169</v>
      </c>
      <c r="AL228" s="21">
        <v>5.4265301689166732</v>
      </c>
      <c r="AM228" s="21">
        <v>5.5063320831654474</v>
      </c>
      <c r="AN228" s="21">
        <v>5.5861339974142208</v>
      </c>
      <c r="AO228" s="21">
        <v>5.665935911662995</v>
      </c>
      <c r="AP228" s="21">
        <v>5.7457378259117702</v>
      </c>
      <c r="AQ228" s="21">
        <v>5.8255397401605462</v>
      </c>
      <c r="AR228" s="21">
        <v>5.9053416544093205</v>
      </c>
      <c r="AS228" s="21">
        <v>5.9851435686580947</v>
      </c>
      <c r="AT228" s="21">
        <v>6.0649454829068699</v>
      </c>
      <c r="AU228" s="21">
        <v>6.1447473971556432</v>
      </c>
      <c r="AV228" s="21">
        <v>6.2245493114044184</v>
      </c>
      <c r="AW228" s="21">
        <v>6.312953786990386</v>
      </c>
      <c r="AX228" s="21">
        <v>6.4013582625763545</v>
      </c>
      <c r="AY228" s="21">
        <v>6.4897627381623222</v>
      </c>
      <c r="AZ228" s="21">
        <v>6.5781672137482907</v>
      </c>
      <c r="BA228" s="21">
        <v>6.6665716893342575</v>
      </c>
      <c r="BB228" s="21">
        <v>6.7450019445028957</v>
      </c>
      <c r="BC228" s="21">
        <v>6.8234321996715348</v>
      </c>
      <c r="BD228" s="21">
        <v>6.901862454840173</v>
      </c>
      <c r="BE228" s="21">
        <v>6.9802927100088112</v>
      </c>
      <c r="BF228" s="21">
        <v>7.0587229651774486</v>
      </c>
      <c r="BG228" s="21">
        <v>7.1502249295408609</v>
      </c>
      <c r="BH228" s="21">
        <v>7.2417268939042723</v>
      </c>
      <c r="BI228" s="21">
        <v>7.3332288582676846</v>
      </c>
      <c r="BJ228" s="21">
        <v>7.424730822631096</v>
      </c>
      <c r="BK228" s="22">
        <v>7.6285297110405814</v>
      </c>
      <c r="BM228" s="163">
        <f>VLOOKUP(BM$6,'MonteCarlo Policy Paths'!$N$2:$S$31,$B228+1,FALSE)</f>
        <v>23.967702867134744</v>
      </c>
      <c r="BN228" s="21">
        <f>VLOOKUP(BN$6,'MonteCarlo Policy Paths'!$N$2:$S$31,$B228+1,FALSE)</f>
        <v>26.317177955222718</v>
      </c>
      <c r="BO228" s="21">
        <f>VLOOKUP(BO$6,'MonteCarlo Policy Paths'!$N$2:$S$31,$B228+1,FALSE)</f>
        <v>28.893255238045125</v>
      </c>
      <c r="BP228" s="21">
        <f>VLOOKUP(BP$6,'MonteCarlo Policy Paths'!$N$2:$S$31,$B228+1,FALSE)</f>
        <v>31.715102246604285</v>
      </c>
      <c r="BQ228" s="21">
        <f>VLOOKUP(BQ$6,'MonteCarlo Policy Paths'!$N$2:$S$31,$B228+1,FALSE)</f>
        <v>34.790233856835599</v>
      </c>
      <c r="BR228" s="21">
        <f>VLOOKUP(BR$6,'MonteCarlo Policy Paths'!$N$2:$S$31,$B228+1,FALSE)</f>
        <v>38.117013285454661</v>
      </c>
      <c r="BS228" s="21">
        <f>VLOOKUP(BS$6,'MonteCarlo Policy Paths'!$N$2:$S$31,$B228+1,FALSE)</f>
        <v>41.72840612279375</v>
      </c>
      <c r="BT228" s="21">
        <f>VLOOKUP(BT$6,'MonteCarlo Policy Paths'!$N$2:$S$31,$B228+1,FALSE)</f>
        <v>45.677249983631562</v>
      </c>
      <c r="BU228" s="21">
        <f>VLOOKUP(BU$6,'MonteCarlo Policy Paths'!$N$2:$S$31,$B228+1,FALSE)</f>
        <v>49.99204890598088</v>
      </c>
      <c r="BV228" s="21">
        <f>VLOOKUP(BV$6,'MonteCarlo Policy Paths'!$N$2:$S$31,$B228+1,FALSE)</f>
        <v>54.768556811140854</v>
      </c>
      <c r="BW228" s="21">
        <f>VLOOKUP(BW$6,'MonteCarlo Policy Paths'!$N$2:$S$31,$B228+1,FALSE)</f>
        <v>60.010238214835042</v>
      </c>
      <c r="BX228" s="21">
        <f>VLOOKUP(BX$6,'MonteCarlo Policy Paths'!$N$2:$S$31,$B228+1,FALSE)</f>
        <v>65.75812779974207</v>
      </c>
      <c r="BY228" s="21">
        <f>VLOOKUP(BY$6,'MonteCarlo Policy Paths'!$N$2:$S$31,$B228+1,FALSE)</f>
        <v>72.066881159093455</v>
      </c>
      <c r="BZ228" s="21">
        <f>VLOOKUP(BZ$6,'MonteCarlo Policy Paths'!$N$2:$S$31,$B228+1,FALSE)</f>
        <v>78.981532638183737</v>
      </c>
      <c r="CA228" s="21">
        <f>VLOOKUP(CA$6,'MonteCarlo Policy Paths'!$N$2:$S$31,$B228+1,FALSE)</f>
        <v>81.252691038046251</v>
      </c>
      <c r="CB228" s="21">
        <f>VLOOKUP(CB$6,'MonteCarlo Policy Paths'!$N$2:$S$31,$B228+1,FALSE)</f>
        <v>83.604044111934414</v>
      </c>
      <c r="CC228" s="21">
        <f>VLOOKUP(CC$6,'MonteCarlo Policy Paths'!$N$2:$S$31,$B228+1,FALSE)</f>
        <v>86.018714380110126</v>
      </c>
      <c r="CD228" s="21">
        <f>VLOOKUP(CD$6,'MonteCarlo Policy Paths'!$N$2:$S$31,$B228+1,FALSE)</f>
        <v>88.506196331807388</v>
      </c>
      <c r="CE228" s="21">
        <f>VLOOKUP(CE$6,'MonteCarlo Policy Paths'!$N$2:$S$31,$B228+1,FALSE)</f>
        <v>91.042757806054695</v>
      </c>
      <c r="CF228" s="21">
        <f>VLOOKUP(CF$6,'MonteCarlo Policy Paths'!$N$2:$S$31,$B228+1,FALSE)</f>
        <v>93.687547211990633</v>
      </c>
      <c r="CG228" s="21">
        <f>VLOOKUP(CG$6,'MonteCarlo Policy Paths'!$N$2:$S$31,$B228+1,FALSE)</f>
        <v>96.373095170621937</v>
      </c>
      <c r="CH228" s="21">
        <f>VLOOKUP(CH$6,'MonteCarlo Policy Paths'!$N$2:$S$31,$B228+1,FALSE)</f>
        <v>99.112987273548597</v>
      </c>
      <c r="CI228" s="21">
        <f>VLOOKUP(CI$6,'MonteCarlo Policy Paths'!$N$2:$S$31,$B228+1,FALSE)</f>
        <v>101.92614153054797</v>
      </c>
      <c r="CJ228" s="21">
        <f>VLOOKUP(CJ$6,'MonteCarlo Policy Paths'!$N$2:$S$31,$B228+1,FALSE)</f>
        <v>104.82221793361833</v>
      </c>
      <c r="CK228" s="21">
        <f>VLOOKUP(CK$6,'MonteCarlo Policy Paths'!$N$2:$S$31,$B228+1,FALSE)</f>
        <v>107.79595653596101</v>
      </c>
      <c r="CL228" s="21">
        <f>VLOOKUP(CL$6,'MonteCarlo Policy Paths'!$N$2:$S$31,$B228+1,FALSE)</f>
        <v>110.84691133589952</v>
      </c>
      <c r="CM228" s="21">
        <f>VLOOKUP(CM$6,'MonteCarlo Policy Paths'!$N$2:$S$31,$B228+1,FALSE)</f>
        <v>113.96784710075578</v>
      </c>
      <c r="CN228" s="21">
        <f>VLOOKUP(CN$6,'MonteCarlo Policy Paths'!$N$2:$S$31,$B228+1,FALSE)</f>
        <v>117.16284845198182</v>
      </c>
      <c r="CO228" s="164">
        <f>VLOOKUP(CO$6,'MonteCarlo Policy Paths'!$N$2:$S$31,$B228+1,FALSE)</f>
        <v>120.41827982173916</v>
      </c>
      <c r="CQ228" s="163">
        <f>BM228*VLOOKUP(AI$6,'Greenhouse Gas Costs Avoided'!$A$2:$I$32,9,FALSE)</f>
        <v>1.5183602829902079</v>
      </c>
      <c r="CR228" s="21">
        <f>BN228*VLOOKUP(AJ$6,'Greenhouse Gas Costs Avoided'!$A$2:$I$32,9,FALSE)</f>
        <v>1.6672001480120395</v>
      </c>
      <c r="CS228" s="21">
        <f>BO228*VLOOKUP(AK$6,'Greenhouse Gas Costs Avoided'!$A$2:$I$32,9,FALSE)</f>
        <v>1.8303953216936328</v>
      </c>
      <c r="CT228" s="21">
        <f>BP228*VLOOKUP(AL$6,'Greenhouse Gas Costs Avoided'!$A$2:$I$32,9,FALSE)</f>
        <v>2.0091600721673259</v>
      </c>
      <c r="CU228" s="21">
        <f>BQ228*VLOOKUP(AM$6,'Greenhouse Gas Costs Avoided'!$A$2:$I$32,9,FALSE)</f>
        <v>2.2039704688009323</v>
      </c>
      <c r="CV228" s="21">
        <f>BR228*VLOOKUP(AN$6,'Greenhouse Gas Costs Avoided'!$A$2:$I$32,9,FALSE)</f>
        <v>2.4147228209427172</v>
      </c>
      <c r="CW228" s="21">
        <f>BS228*VLOOKUP(AO$6,'Greenhouse Gas Costs Avoided'!$A$2:$I$32,9,FALSE)</f>
        <v>2.6435055074141016</v>
      </c>
      <c r="CX228" s="21">
        <f>BT228*VLOOKUP(AP$6,'Greenhouse Gas Costs Avoided'!$A$2:$I$32,9,FALSE)</f>
        <v>2.8936658050138946</v>
      </c>
      <c r="CY228" s="21">
        <f>BU228*VLOOKUP(AQ$6,'Greenhouse Gas Costs Avoided'!$A$2:$I$32,9,FALSE)</f>
        <v>3.1670094520501597</v>
      </c>
      <c r="CZ228" s="21">
        <f>BV228*VLOOKUP(AR$6,'Greenhouse Gas Costs Avoided'!$A$2:$I$32,9,FALSE)</f>
        <v>3.4696024846318703</v>
      </c>
      <c r="DA228" s="21">
        <f>BW228*VLOOKUP(AS$6,'Greenhouse Gas Costs Avoided'!$A$2:$I$32,9,FALSE)</f>
        <v>3.8016643807416939</v>
      </c>
      <c r="DB228" s="21">
        <f>BX228*VLOOKUP(AT$6,'Greenhouse Gas Costs Avoided'!$A$2:$I$32,9,FALSE)</f>
        <v>4.1657946983243246</v>
      </c>
      <c r="DC228" s="21">
        <f>BY228*VLOOKUP(AU$6,'Greenhouse Gas Costs Avoided'!$A$2:$I$32,9,FALSE)</f>
        <v>4.5654558835919028</v>
      </c>
      <c r="DD228" s="21">
        <f>BZ228*VLOOKUP(AV$6,'Greenhouse Gas Costs Avoided'!$A$2:$I$32,9,FALSE)</f>
        <v>5.0035008741682265</v>
      </c>
      <c r="DE228" s="21">
        <f>CA228*VLOOKUP(AW$6,'Greenhouse Gas Costs Avoided'!$A$2:$I$32,9,FALSE)</f>
        <v>5.1473793563843691</v>
      </c>
      <c r="DF228" s="21">
        <f>CB228*VLOOKUP(AX$6,'Greenhouse Gas Costs Avoided'!$A$2:$I$32,9,FALSE)</f>
        <v>5.2963381923007766</v>
      </c>
      <c r="DG228" s="21">
        <f>CC228*VLOOKUP(AY$6,'Greenhouse Gas Costs Avoided'!$A$2:$I$32,9,FALSE)</f>
        <v>5.4493081891352544</v>
      </c>
      <c r="DH228" s="21">
        <f>CD228*VLOOKUP(AZ$6,'Greenhouse Gas Costs Avoided'!$A$2:$I$32,9,FALSE)</f>
        <v>5.606890825278958</v>
      </c>
      <c r="DI228" s="21">
        <f>CE228*VLOOKUP(BA$6,'Greenhouse Gas Costs Avoided'!$A$2:$I$32,9,FALSE)</f>
        <v>5.7675826620899597</v>
      </c>
      <c r="DJ228" s="21">
        <f>CF228*VLOOKUP(BB$6,'Greenhouse Gas Costs Avoided'!$A$2:$I$32,9,FALSE)</f>
        <v>5.935130766850258</v>
      </c>
      <c r="DK228" s="21">
        <f>CG228*VLOOKUP(BC$6,'Greenhouse Gas Costs Avoided'!$A$2:$I$32,9,FALSE)</f>
        <v>6.1052609366481567</v>
      </c>
      <c r="DL228" s="21">
        <f>CH228*VLOOKUP(BD$6,'Greenhouse Gas Costs Avoided'!$A$2:$I$32,9,FALSE)</f>
        <v>6.2788338222861402</v>
      </c>
      <c r="DM228" s="21">
        <f>CI228*VLOOKUP(BE$6,'Greenhouse Gas Costs Avoided'!$A$2:$I$32,9,FALSE)</f>
        <v>6.4570478846612929</v>
      </c>
      <c r="DN228" s="21">
        <f>CJ228*VLOOKUP(BF$6,'Greenhouse Gas Costs Avoided'!$A$2:$I$32,9,FALSE)</f>
        <v>6.6405150868084322</v>
      </c>
      <c r="DO228" s="21">
        <f>CK228*VLOOKUP(BG$6,'Greenhouse Gas Costs Avoided'!$A$2:$I$32,9,FALSE)</f>
        <v>6.8289022097138705</v>
      </c>
      <c r="DP228" s="21">
        <f>CL228*VLOOKUP(BH$6,'Greenhouse Gas Costs Avoided'!$A$2:$I$32,9,FALSE)</f>
        <v>7.0221809990540507</v>
      </c>
      <c r="DQ228" s="21">
        <f>CM228*VLOOKUP(BI$6,'Greenhouse Gas Costs Avoided'!$A$2:$I$32,9,FALSE)</f>
        <v>7.2198931009350886</v>
      </c>
      <c r="DR228" s="21">
        <f>CN228*VLOOKUP(BJ$6,'Greenhouse Gas Costs Avoided'!$A$2:$I$32,9,FALSE)</f>
        <v>7.4222972772007143</v>
      </c>
      <c r="DS228" s="164">
        <f>CO228*VLOOKUP(BK$6,'Greenhouse Gas Costs Avoided'!$A$2:$I$32,9,FALSE)</f>
        <v>7.6285297110405814</v>
      </c>
    </row>
    <row r="229" spans="1:123" x14ac:dyDescent="0.35">
      <c r="A229" s="174">
        <v>223</v>
      </c>
      <c r="B229" s="12">
        <v>2</v>
      </c>
      <c r="C229" s="175">
        <v>2023</v>
      </c>
      <c r="E229" s="20">
        <v>0</v>
      </c>
      <c r="F229" s="21">
        <v>82.346532180449415</v>
      </c>
      <c r="G229" s="21">
        <v>84.002844861871253</v>
      </c>
      <c r="H229" s="21">
        <v>85.659157543293105</v>
      </c>
      <c r="I229" s="21">
        <v>86.918851036576825</v>
      </c>
      <c r="J229" s="21">
        <v>88.178544529860531</v>
      </c>
      <c r="K229" s="21">
        <v>89.438238023144251</v>
      </c>
      <c r="L229" s="21">
        <v>90.697931516427971</v>
      </c>
      <c r="M229" s="21">
        <v>91.95762500971172</v>
      </c>
      <c r="N229" s="21">
        <v>93.21731850299544</v>
      </c>
      <c r="O229" s="21">
        <v>94.47701199627916</v>
      </c>
      <c r="P229" s="21">
        <v>95.73670548956288</v>
      </c>
      <c r="Q229" s="21">
        <v>96.996398982846586</v>
      </c>
      <c r="R229" s="21">
        <v>98.25609247613032</v>
      </c>
      <c r="S229" s="21">
        <v>99.65157958594628</v>
      </c>
      <c r="T229" s="21">
        <v>101.04706669576224</v>
      </c>
      <c r="U229" s="21">
        <v>102.4425538055782</v>
      </c>
      <c r="V229" s="21">
        <v>103.83804091539416</v>
      </c>
      <c r="W229" s="21">
        <v>105.23352802521011</v>
      </c>
      <c r="X229" s="21">
        <v>106.47156953138905</v>
      </c>
      <c r="Y229" s="21">
        <v>107.709611037568</v>
      </c>
      <c r="Z229" s="21">
        <v>108.94765254374694</v>
      </c>
      <c r="AA229" s="21">
        <v>110.18569404992589</v>
      </c>
      <c r="AB229" s="21">
        <v>111.42373555610482</v>
      </c>
      <c r="AC229" s="21">
        <v>112.86811731331359</v>
      </c>
      <c r="AD229" s="21">
        <v>114.31249907052236</v>
      </c>
      <c r="AE229" s="21">
        <v>115.75688082773114</v>
      </c>
      <c r="AF229" s="21">
        <v>117.20126258493991</v>
      </c>
      <c r="AG229" s="22">
        <v>120.41827982173916</v>
      </c>
      <c r="AI229" s="20">
        <v>0</v>
      </c>
      <c r="AJ229" s="21">
        <v>5.2166744805659615</v>
      </c>
      <c r="AK229" s="21">
        <v>5.3216023247413169</v>
      </c>
      <c r="AL229" s="21">
        <v>5.4265301689166732</v>
      </c>
      <c r="AM229" s="21">
        <v>5.5063320831654474</v>
      </c>
      <c r="AN229" s="21">
        <v>5.5861339974142208</v>
      </c>
      <c r="AO229" s="21">
        <v>5.665935911662995</v>
      </c>
      <c r="AP229" s="21">
        <v>5.7457378259117702</v>
      </c>
      <c r="AQ229" s="21">
        <v>5.8255397401605462</v>
      </c>
      <c r="AR229" s="21">
        <v>5.9053416544093205</v>
      </c>
      <c r="AS229" s="21">
        <v>5.9851435686580947</v>
      </c>
      <c r="AT229" s="21">
        <v>6.0649454829068699</v>
      </c>
      <c r="AU229" s="21">
        <v>6.1447473971556432</v>
      </c>
      <c r="AV229" s="21">
        <v>6.2245493114044184</v>
      </c>
      <c r="AW229" s="21">
        <v>6.312953786990386</v>
      </c>
      <c r="AX229" s="21">
        <v>6.4013582625763545</v>
      </c>
      <c r="AY229" s="21">
        <v>6.4897627381623222</v>
      </c>
      <c r="AZ229" s="21">
        <v>6.5781672137482907</v>
      </c>
      <c r="BA229" s="21">
        <v>6.6665716893342575</v>
      </c>
      <c r="BB229" s="21">
        <v>6.7450019445028957</v>
      </c>
      <c r="BC229" s="21">
        <v>6.8234321996715348</v>
      </c>
      <c r="BD229" s="21">
        <v>6.901862454840173</v>
      </c>
      <c r="BE229" s="21">
        <v>6.9802927100088112</v>
      </c>
      <c r="BF229" s="21">
        <v>7.0587229651774486</v>
      </c>
      <c r="BG229" s="21">
        <v>7.1502249295408609</v>
      </c>
      <c r="BH229" s="21">
        <v>7.2417268939042723</v>
      </c>
      <c r="BI229" s="21">
        <v>7.3332288582676846</v>
      </c>
      <c r="BJ229" s="21">
        <v>7.424730822631096</v>
      </c>
      <c r="BK229" s="22">
        <v>7.6285297110405814</v>
      </c>
      <c r="BM229" s="163">
        <f>VLOOKUP(BM$6,'MonteCarlo Policy Paths'!$N$2:$S$31,$B229+1,FALSE)</f>
        <v>23.967702867134744</v>
      </c>
      <c r="BN229" s="21">
        <f>VLOOKUP(BN$6,'MonteCarlo Policy Paths'!$N$2:$S$31,$B229+1,FALSE)</f>
        <v>26.317177955222718</v>
      </c>
      <c r="BO229" s="21">
        <f>VLOOKUP(BO$6,'MonteCarlo Policy Paths'!$N$2:$S$31,$B229+1,FALSE)</f>
        <v>28.893255238045125</v>
      </c>
      <c r="BP229" s="21">
        <f>VLOOKUP(BP$6,'MonteCarlo Policy Paths'!$N$2:$S$31,$B229+1,FALSE)</f>
        <v>31.715102246604285</v>
      </c>
      <c r="BQ229" s="21">
        <f>VLOOKUP(BQ$6,'MonteCarlo Policy Paths'!$N$2:$S$31,$B229+1,FALSE)</f>
        <v>34.790233856835599</v>
      </c>
      <c r="BR229" s="21">
        <f>VLOOKUP(BR$6,'MonteCarlo Policy Paths'!$N$2:$S$31,$B229+1,FALSE)</f>
        <v>38.117013285454661</v>
      </c>
      <c r="BS229" s="21">
        <f>VLOOKUP(BS$6,'MonteCarlo Policy Paths'!$N$2:$S$31,$B229+1,FALSE)</f>
        <v>41.72840612279375</v>
      </c>
      <c r="BT229" s="21">
        <f>VLOOKUP(BT$6,'MonteCarlo Policy Paths'!$N$2:$S$31,$B229+1,FALSE)</f>
        <v>45.677249983631562</v>
      </c>
      <c r="BU229" s="21">
        <f>VLOOKUP(BU$6,'MonteCarlo Policy Paths'!$N$2:$S$31,$B229+1,FALSE)</f>
        <v>49.99204890598088</v>
      </c>
      <c r="BV229" s="21">
        <f>VLOOKUP(BV$6,'MonteCarlo Policy Paths'!$N$2:$S$31,$B229+1,FALSE)</f>
        <v>54.768556811140854</v>
      </c>
      <c r="BW229" s="21">
        <f>VLOOKUP(BW$6,'MonteCarlo Policy Paths'!$N$2:$S$31,$B229+1,FALSE)</f>
        <v>60.010238214835042</v>
      </c>
      <c r="BX229" s="21">
        <f>VLOOKUP(BX$6,'MonteCarlo Policy Paths'!$N$2:$S$31,$B229+1,FALSE)</f>
        <v>65.75812779974207</v>
      </c>
      <c r="BY229" s="21">
        <f>VLOOKUP(BY$6,'MonteCarlo Policy Paths'!$N$2:$S$31,$B229+1,FALSE)</f>
        <v>72.066881159093455</v>
      </c>
      <c r="BZ229" s="21">
        <f>VLOOKUP(BZ$6,'MonteCarlo Policy Paths'!$N$2:$S$31,$B229+1,FALSE)</f>
        <v>78.981532638183737</v>
      </c>
      <c r="CA229" s="21">
        <f>VLOOKUP(CA$6,'MonteCarlo Policy Paths'!$N$2:$S$31,$B229+1,FALSE)</f>
        <v>81.252691038046251</v>
      </c>
      <c r="CB229" s="21">
        <f>VLOOKUP(CB$6,'MonteCarlo Policy Paths'!$N$2:$S$31,$B229+1,FALSE)</f>
        <v>83.604044111934414</v>
      </c>
      <c r="CC229" s="21">
        <f>VLOOKUP(CC$6,'MonteCarlo Policy Paths'!$N$2:$S$31,$B229+1,FALSE)</f>
        <v>86.018714380110126</v>
      </c>
      <c r="CD229" s="21">
        <f>VLOOKUP(CD$6,'MonteCarlo Policy Paths'!$N$2:$S$31,$B229+1,FALSE)</f>
        <v>88.506196331807388</v>
      </c>
      <c r="CE229" s="21">
        <f>VLOOKUP(CE$6,'MonteCarlo Policy Paths'!$N$2:$S$31,$B229+1,FALSE)</f>
        <v>91.042757806054695</v>
      </c>
      <c r="CF229" s="21">
        <f>VLOOKUP(CF$6,'MonteCarlo Policy Paths'!$N$2:$S$31,$B229+1,FALSE)</f>
        <v>93.687547211990633</v>
      </c>
      <c r="CG229" s="21">
        <f>VLOOKUP(CG$6,'MonteCarlo Policy Paths'!$N$2:$S$31,$B229+1,FALSE)</f>
        <v>96.373095170621937</v>
      </c>
      <c r="CH229" s="21">
        <f>VLOOKUP(CH$6,'MonteCarlo Policy Paths'!$N$2:$S$31,$B229+1,FALSE)</f>
        <v>99.112987273548597</v>
      </c>
      <c r="CI229" s="21">
        <f>VLOOKUP(CI$6,'MonteCarlo Policy Paths'!$N$2:$S$31,$B229+1,FALSE)</f>
        <v>101.92614153054797</v>
      </c>
      <c r="CJ229" s="21">
        <f>VLOOKUP(CJ$6,'MonteCarlo Policy Paths'!$N$2:$S$31,$B229+1,FALSE)</f>
        <v>104.82221793361833</v>
      </c>
      <c r="CK229" s="21">
        <f>VLOOKUP(CK$6,'MonteCarlo Policy Paths'!$N$2:$S$31,$B229+1,FALSE)</f>
        <v>107.79595653596101</v>
      </c>
      <c r="CL229" s="21">
        <f>VLOOKUP(CL$6,'MonteCarlo Policy Paths'!$N$2:$S$31,$B229+1,FALSE)</f>
        <v>110.84691133589952</v>
      </c>
      <c r="CM229" s="21">
        <f>VLOOKUP(CM$6,'MonteCarlo Policy Paths'!$N$2:$S$31,$B229+1,FALSE)</f>
        <v>113.96784710075578</v>
      </c>
      <c r="CN229" s="21">
        <f>VLOOKUP(CN$6,'MonteCarlo Policy Paths'!$N$2:$S$31,$B229+1,FALSE)</f>
        <v>117.16284845198182</v>
      </c>
      <c r="CO229" s="164">
        <f>VLOOKUP(CO$6,'MonteCarlo Policy Paths'!$N$2:$S$31,$B229+1,FALSE)</f>
        <v>120.41827982173916</v>
      </c>
      <c r="CQ229" s="163">
        <f>BM229*VLOOKUP(AI$6,'Greenhouse Gas Costs Avoided'!$A$2:$I$32,9,FALSE)</f>
        <v>1.5183602829902079</v>
      </c>
      <c r="CR229" s="21">
        <f>BN229*VLOOKUP(AJ$6,'Greenhouse Gas Costs Avoided'!$A$2:$I$32,9,FALSE)</f>
        <v>1.6672001480120395</v>
      </c>
      <c r="CS229" s="21">
        <f>BO229*VLOOKUP(AK$6,'Greenhouse Gas Costs Avoided'!$A$2:$I$32,9,FALSE)</f>
        <v>1.8303953216936328</v>
      </c>
      <c r="CT229" s="21">
        <f>BP229*VLOOKUP(AL$6,'Greenhouse Gas Costs Avoided'!$A$2:$I$32,9,FALSE)</f>
        <v>2.0091600721673259</v>
      </c>
      <c r="CU229" s="21">
        <f>BQ229*VLOOKUP(AM$6,'Greenhouse Gas Costs Avoided'!$A$2:$I$32,9,FALSE)</f>
        <v>2.2039704688009323</v>
      </c>
      <c r="CV229" s="21">
        <f>BR229*VLOOKUP(AN$6,'Greenhouse Gas Costs Avoided'!$A$2:$I$32,9,FALSE)</f>
        <v>2.4147228209427172</v>
      </c>
      <c r="CW229" s="21">
        <f>BS229*VLOOKUP(AO$6,'Greenhouse Gas Costs Avoided'!$A$2:$I$32,9,FALSE)</f>
        <v>2.6435055074141016</v>
      </c>
      <c r="CX229" s="21">
        <f>BT229*VLOOKUP(AP$6,'Greenhouse Gas Costs Avoided'!$A$2:$I$32,9,FALSE)</f>
        <v>2.8936658050138946</v>
      </c>
      <c r="CY229" s="21">
        <f>BU229*VLOOKUP(AQ$6,'Greenhouse Gas Costs Avoided'!$A$2:$I$32,9,FALSE)</f>
        <v>3.1670094520501597</v>
      </c>
      <c r="CZ229" s="21">
        <f>BV229*VLOOKUP(AR$6,'Greenhouse Gas Costs Avoided'!$A$2:$I$32,9,FALSE)</f>
        <v>3.4696024846318703</v>
      </c>
      <c r="DA229" s="21">
        <f>BW229*VLOOKUP(AS$6,'Greenhouse Gas Costs Avoided'!$A$2:$I$32,9,FALSE)</f>
        <v>3.8016643807416939</v>
      </c>
      <c r="DB229" s="21">
        <f>BX229*VLOOKUP(AT$6,'Greenhouse Gas Costs Avoided'!$A$2:$I$32,9,FALSE)</f>
        <v>4.1657946983243246</v>
      </c>
      <c r="DC229" s="21">
        <f>BY229*VLOOKUP(AU$6,'Greenhouse Gas Costs Avoided'!$A$2:$I$32,9,FALSE)</f>
        <v>4.5654558835919028</v>
      </c>
      <c r="DD229" s="21">
        <f>BZ229*VLOOKUP(AV$6,'Greenhouse Gas Costs Avoided'!$A$2:$I$32,9,FALSE)</f>
        <v>5.0035008741682265</v>
      </c>
      <c r="DE229" s="21">
        <f>CA229*VLOOKUP(AW$6,'Greenhouse Gas Costs Avoided'!$A$2:$I$32,9,FALSE)</f>
        <v>5.1473793563843691</v>
      </c>
      <c r="DF229" s="21">
        <f>CB229*VLOOKUP(AX$6,'Greenhouse Gas Costs Avoided'!$A$2:$I$32,9,FALSE)</f>
        <v>5.2963381923007766</v>
      </c>
      <c r="DG229" s="21">
        <f>CC229*VLOOKUP(AY$6,'Greenhouse Gas Costs Avoided'!$A$2:$I$32,9,FALSE)</f>
        <v>5.4493081891352544</v>
      </c>
      <c r="DH229" s="21">
        <f>CD229*VLOOKUP(AZ$6,'Greenhouse Gas Costs Avoided'!$A$2:$I$32,9,FALSE)</f>
        <v>5.606890825278958</v>
      </c>
      <c r="DI229" s="21">
        <f>CE229*VLOOKUP(BA$6,'Greenhouse Gas Costs Avoided'!$A$2:$I$32,9,FALSE)</f>
        <v>5.7675826620899597</v>
      </c>
      <c r="DJ229" s="21">
        <f>CF229*VLOOKUP(BB$6,'Greenhouse Gas Costs Avoided'!$A$2:$I$32,9,FALSE)</f>
        <v>5.935130766850258</v>
      </c>
      <c r="DK229" s="21">
        <f>CG229*VLOOKUP(BC$6,'Greenhouse Gas Costs Avoided'!$A$2:$I$32,9,FALSE)</f>
        <v>6.1052609366481567</v>
      </c>
      <c r="DL229" s="21">
        <f>CH229*VLOOKUP(BD$6,'Greenhouse Gas Costs Avoided'!$A$2:$I$32,9,FALSE)</f>
        <v>6.2788338222861402</v>
      </c>
      <c r="DM229" s="21">
        <f>CI229*VLOOKUP(BE$6,'Greenhouse Gas Costs Avoided'!$A$2:$I$32,9,FALSE)</f>
        <v>6.4570478846612929</v>
      </c>
      <c r="DN229" s="21">
        <f>CJ229*VLOOKUP(BF$6,'Greenhouse Gas Costs Avoided'!$A$2:$I$32,9,FALSE)</f>
        <v>6.6405150868084322</v>
      </c>
      <c r="DO229" s="21">
        <f>CK229*VLOOKUP(BG$6,'Greenhouse Gas Costs Avoided'!$A$2:$I$32,9,FALSE)</f>
        <v>6.8289022097138705</v>
      </c>
      <c r="DP229" s="21">
        <f>CL229*VLOOKUP(BH$6,'Greenhouse Gas Costs Avoided'!$A$2:$I$32,9,FALSE)</f>
        <v>7.0221809990540507</v>
      </c>
      <c r="DQ229" s="21">
        <f>CM229*VLOOKUP(BI$6,'Greenhouse Gas Costs Avoided'!$A$2:$I$32,9,FALSE)</f>
        <v>7.2198931009350886</v>
      </c>
      <c r="DR229" s="21">
        <f>CN229*VLOOKUP(BJ$6,'Greenhouse Gas Costs Avoided'!$A$2:$I$32,9,FALSE)</f>
        <v>7.4222972772007143</v>
      </c>
      <c r="DS229" s="164">
        <f>CO229*VLOOKUP(BK$6,'Greenhouse Gas Costs Avoided'!$A$2:$I$32,9,FALSE)</f>
        <v>7.6285297110405814</v>
      </c>
    </row>
    <row r="230" spans="1:123" x14ac:dyDescent="0.35">
      <c r="A230" s="174">
        <v>224</v>
      </c>
      <c r="B230" s="12">
        <v>2</v>
      </c>
      <c r="C230" s="175">
        <v>2023</v>
      </c>
      <c r="E230" s="20">
        <v>0</v>
      </c>
      <c r="F230" s="21">
        <v>82.346532180449415</v>
      </c>
      <c r="G230" s="21">
        <v>84.002844861871253</v>
      </c>
      <c r="H230" s="21">
        <v>85.659157543293105</v>
      </c>
      <c r="I230" s="21">
        <v>86.918851036576825</v>
      </c>
      <c r="J230" s="21">
        <v>88.178544529860531</v>
      </c>
      <c r="K230" s="21">
        <v>89.438238023144251</v>
      </c>
      <c r="L230" s="21">
        <v>90.697931516427971</v>
      </c>
      <c r="M230" s="21">
        <v>91.95762500971172</v>
      </c>
      <c r="N230" s="21">
        <v>93.21731850299544</v>
      </c>
      <c r="O230" s="21">
        <v>94.47701199627916</v>
      </c>
      <c r="P230" s="21">
        <v>95.73670548956288</v>
      </c>
      <c r="Q230" s="21">
        <v>96.996398982846586</v>
      </c>
      <c r="R230" s="21">
        <v>98.25609247613032</v>
      </c>
      <c r="S230" s="21">
        <v>99.65157958594628</v>
      </c>
      <c r="T230" s="21">
        <v>101.04706669576224</v>
      </c>
      <c r="U230" s="21">
        <v>102.4425538055782</v>
      </c>
      <c r="V230" s="21">
        <v>103.83804091539416</v>
      </c>
      <c r="W230" s="21">
        <v>105.23352802521011</v>
      </c>
      <c r="X230" s="21">
        <v>106.47156953138905</v>
      </c>
      <c r="Y230" s="21">
        <v>107.709611037568</v>
      </c>
      <c r="Z230" s="21">
        <v>108.94765254374694</v>
      </c>
      <c r="AA230" s="21">
        <v>110.18569404992589</v>
      </c>
      <c r="AB230" s="21">
        <v>111.42373555610482</v>
      </c>
      <c r="AC230" s="21">
        <v>112.86811731331359</v>
      </c>
      <c r="AD230" s="21">
        <v>114.31249907052236</v>
      </c>
      <c r="AE230" s="21">
        <v>115.75688082773114</v>
      </c>
      <c r="AF230" s="21">
        <v>117.20126258493991</v>
      </c>
      <c r="AG230" s="22">
        <v>120.41827982173916</v>
      </c>
      <c r="AI230" s="20">
        <v>0</v>
      </c>
      <c r="AJ230" s="21">
        <v>5.2166744805659615</v>
      </c>
      <c r="AK230" s="21">
        <v>5.3216023247413169</v>
      </c>
      <c r="AL230" s="21">
        <v>5.4265301689166732</v>
      </c>
      <c r="AM230" s="21">
        <v>5.5063320831654474</v>
      </c>
      <c r="AN230" s="21">
        <v>5.5861339974142208</v>
      </c>
      <c r="AO230" s="21">
        <v>5.665935911662995</v>
      </c>
      <c r="AP230" s="21">
        <v>5.7457378259117702</v>
      </c>
      <c r="AQ230" s="21">
        <v>5.8255397401605462</v>
      </c>
      <c r="AR230" s="21">
        <v>5.9053416544093205</v>
      </c>
      <c r="AS230" s="21">
        <v>5.9851435686580947</v>
      </c>
      <c r="AT230" s="21">
        <v>6.0649454829068699</v>
      </c>
      <c r="AU230" s="21">
        <v>6.1447473971556432</v>
      </c>
      <c r="AV230" s="21">
        <v>6.2245493114044184</v>
      </c>
      <c r="AW230" s="21">
        <v>6.312953786990386</v>
      </c>
      <c r="AX230" s="21">
        <v>6.4013582625763545</v>
      </c>
      <c r="AY230" s="21">
        <v>6.4897627381623222</v>
      </c>
      <c r="AZ230" s="21">
        <v>6.5781672137482907</v>
      </c>
      <c r="BA230" s="21">
        <v>6.6665716893342575</v>
      </c>
      <c r="BB230" s="21">
        <v>6.7450019445028957</v>
      </c>
      <c r="BC230" s="21">
        <v>6.8234321996715348</v>
      </c>
      <c r="BD230" s="21">
        <v>6.901862454840173</v>
      </c>
      <c r="BE230" s="21">
        <v>6.9802927100088112</v>
      </c>
      <c r="BF230" s="21">
        <v>7.0587229651774486</v>
      </c>
      <c r="BG230" s="21">
        <v>7.1502249295408609</v>
      </c>
      <c r="BH230" s="21">
        <v>7.2417268939042723</v>
      </c>
      <c r="BI230" s="21">
        <v>7.3332288582676846</v>
      </c>
      <c r="BJ230" s="21">
        <v>7.424730822631096</v>
      </c>
      <c r="BK230" s="22">
        <v>7.6285297110405814</v>
      </c>
      <c r="BM230" s="163">
        <f>VLOOKUP(BM$6,'MonteCarlo Policy Paths'!$N$2:$S$31,$B230+1,FALSE)</f>
        <v>23.967702867134744</v>
      </c>
      <c r="BN230" s="21">
        <f>VLOOKUP(BN$6,'MonteCarlo Policy Paths'!$N$2:$S$31,$B230+1,FALSE)</f>
        <v>26.317177955222718</v>
      </c>
      <c r="BO230" s="21">
        <f>VLOOKUP(BO$6,'MonteCarlo Policy Paths'!$N$2:$S$31,$B230+1,FALSE)</f>
        <v>28.893255238045125</v>
      </c>
      <c r="BP230" s="21">
        <f>VLOOKUP(BP$6,'MonteCarlo Policy Paths'!$N$2:$S$31,$B230+1,FALSE)</f>
        <v>31.715102246604285</v>
      </c>
      <c r="BQ230" s="21">
        <f>VLOOKUP(BQ$6,'MonteCarlo Policy Paths'!$N$2:$S$31,$B230+1,FALSE)</f>
        <v>34.790233856835599</v>
      </c>
      <c r="BR230" s="21">
        <f>VLOOKUP(BR$6,'MonteCarlo Policy Paths'!$N$2:$S$31,$B230+1,FALSE)</f>
        <v>38.117013285454661</v>
      </c>
      <c r="BS230" s="21">
        <f>VLOOKUP(BS$6,'MonteCarlo Policy Paths'!$N$2:$S$31,$B230+1,FALSE)</f>
        <v>41.72840612279375</v>
      </c>
      <c r="BT230" s="21">
        <f>VLOOKUP(BT$6,'MonteCarlo Policy Paths'!$N$2:$S$31,$B230+1,FALSE)</f>
        <v>45.677249983631562</v>
      </c>
      <c r="BU230" s="21">
        <f>VLOOKUP(BU$6,'MonteCarlo Policy Paths'!$N$2:$S$31,$B230+1,FALSE)</f>
        <v>49.99204890598088</v>
      </c>
      <c r="BV230" s="21">
        <f>VLOOKUP(BV$6,'MonteCarlo Policy Paths'!$N$2:$S$31,$B230+1,FALSE)</f>
        <v>54.768556811140854</v>
      </c>
      <c r="BW230" s="21">
        <f>VLOOKUP(BW$6,'MonteCarlo Policy Paths'!$N$2:$S$31,$B230+1,FALSE)</f>
        <v>60.010238214835042</v>
      </c>
      <c r="BX230" s="21">
        <f>VLOOKUP(BX$6,'MonteCarlo Policy Paths'!$N$2:$S$31,$B230+1,FALSE)</f>
        <v>65.75812779974207</v>
      </c>
      <c r="BY230" s="21">
        <f>VLOOKUP(BY$6,'MonteCarlo Policy Paths'!$N$2:$S$31,$B230+1,FALSE)</f>
        <v>72.066881159093455</v>
      </c>
      <c r="BZ230" s="21">
        <f>VLOOKUP(BZ$6,'MonteCarlo Policy Paths'!$N$2:$S$31,$B230+1,FALSE)</f>
        <v>78.981532638183737</v>
      </c>
      <c r="CA230" s="21">
        <f>VLOOKUP(CA$6,'MonteCarlo Policy Paths'!$N$2:$S$31,$B230+1,FALSE)</f>
        <v>81.252691038046251</v>
      </c>
      <c r="CB230" s="21">
        <f>VLOOKUP(CB$6,'MonteCarlo Policy Paths'!$N$2:$S$31,$B230+1,FALSE)</f>
        <v>83.604044111934414</v>
      </c>
      <c r="CC230" s="21">
        <f>VLOOKUP(CC$6,'MonteCarlo Policy Paths'!$N$2:$S$31,$B230+1,FALSE)</f>
        <v>86.018714380110126</v>
      </c>
      <c r="CD230" s="21">
        <f>VLOOKUP(CD$6,'MonteCarlo Policy Paths'!$N$2:$S$31,$B230+1,FALSE)</f>
        <v>88.506196331807388</v>
      </c>
      <c r="CE230" s="21">
        <f>VLOOKUP(CE$6,'MonteCarlo Policy Paths'!$N$2:$S$31,$B230+1,FALSE)</f>
        <v>91.042757806054695</v>
      </c>
      <c r="CF230" s="21">
        <f>VLOOKUP(CF$6,'MonteCarlo Policy Paths'!$N$2:$S$31,$B230+1,FALSE)</f>
        <v>93.687547211990633</v>
      </c>
      <c r="CG230" s="21">
        <f>VLOOKUP(CG$6,'MonteCarlo Policy Paths'!$N$2:$S$31,$B230+1,FALSE)</f>
        <v>96.373095170621937</v>
      </c>
      <c r="CH230" s="21">
        <f>VLOOKUP(CH$6,'MonteCarlo Policy Paths'!$N$2:$S$31,$B230+1,FALSE)</f>
        <v>99.112987273548597</v>
      </c>
      <c r="CI230" s="21">
        <f>VLOOKUP(CI$6,'MonteCarlo Policy Paths'!$N$2:$S$31,$B230+1,FALSE)</f>
        <v>101.92614153054797</v>
      </c>
      <c r="CJ230" s="21">
        <f>VLOOKUP(CJ$6,'MonteCarlo Policy Paths'!$N$2:$S$31,$B230+1,FALSE)</f>
        <v>104.82221793361833</v>
      </c>
      <c r="CK230" s="21">
        <f>VLOOKUP(CK$6,'MonteCarlo Policy Paths'!$N$2:$S$31,$B230+1,FALSE)</f>
        <v>107.79595653596101</v>
      </c>
      <c r="CL230" s="21">
        <f>VLOOKUP(CL$6,'MonteCarlo Policy Paths'!$N$2:$S$31,$B230+1,FALSE)</f>
        <v>110.84691133589952</v>
      </c>
      <c r="CM230" s="21">
        <f>VLOOKUP(CM$6,'MonteCarlo Policy Paths'!$N$2:$S$31,$B230+1,FALSE)</f>
        <v>113.96784710075578</v>
      </c>
      <c r="CN230" s="21">
        <f>VLOOKUP(CN$6,'MonteCarlo Policy Paths'!$N$2:$S$31,$B230+1,FALSE)</f>
        <v>117.16284845198182</v>
      </c>
      <c r="CO230" s="164">
        <f>VLOOKUP(CO$6,'MonteCarlo Policy Paths'!$N$2:$S$31,$B230+1,FALSE)</f>
        <v>120.41827982173916</v>
      </c>
      <c r="CQ230" s="163">
        <f>BM230*VLOOKUP(AI$6,'Greenhouse Gas Costs Avoided'!$A$2:$I$32,9,FALSE)</f>
        <v>1.5183602829902079</v>
      </c>
      <c r="CR230" s="21">
        <f>BN230*VLOOKUP(AJ$6,'Greenhouse Gas Costs Avoided'!$A$2:$I$32,9,FALSE)</f>
        <v>1.6672001480120395</v>
      </c>
      <c r="CS230" s="21">
        <f>BO230*VLOOKUP(AK$6,'Greenhouse Gas Costs Avoided'!$A$2:$I$32,9,FALSE)</f>
        <v>1.8303953216936328</v>
      </c>
      <c r="CT230" s="21">
        <f>BP230*VLOOKUP(AL$6,'Greenhouse Gas Costs Avoided'!$A$2:$I$32,9,FALSE)</f>
        <v>2.0091600721673259</v>
      </c>
      <c r="CU230" s="21">
        <f>BQ230*VLOOKUP(AM$6,'Greenhouse Gas Costs Avoided'!$A$2:$I$32,9,FALSE)</f>
        <v>2.2039704688009323</v>
      </c>
      <c r="CV230" s="21">
        <f>BR230*VLOOKUP(AN$6,'Greenhouse Gas Costs Avoided'!$A$2:$I$32,9,FALSE)</f>
        <v>2.4147228209427172</v>
      </c>
      <c r="CW230" s="21">
        <f>BS230*VLOOKUP(AO$6,'Greenhouse Gas Costs Avoided'!$A$2:$I$32,9,FALSE)</f>
        <v>2.6435055074141016</v>
      </c>
      <c r="CX230" s="21">
        <f>BT230*VLOOKUP(AP$6,'Greenhouse Gas Costs Avoided'!$A$2:$I$32,9,FALSE)</f>
        <v>2.8936658050138946</v>
      </c>
      <c r="CY230" s="21">
        <f>BU230*VLOOKUP(AQ$6,'Greenhouse Gas Costs Avoided'!$A$2:$I$32,9,FALSE)</f>
        <v>3.1670094520501597</v>
      </c>
      <c r="CZ230" s="21">
        <f>BV230*VLOOKUP(AR$6,'Greenhouse Gas Costs Avoided'!$A$2:$I$32,9,FALSE)</f>
        <v>3.4696024846318703</v>
      </c>
      <c r="DA230" s="21">
        <f>BW230*VLOOKUP(AS$6,'Greenhouse Gas Costs Avoided'!$A$2:$I$32,9,FALSE)</f>
        <v>3.8016643807416939</v>
      </c>
      <c r="DB230" s="21">
        <f>BX230*VLOOKUP(AT$6,'Greenhouse Gas Costs Avoided'!$A$2:$I$32,9,FALSE)</f>
        <v>4.1657946983243246</v>
      </c>
      <c r="DC230" s="21">
        <f>BY230*VLOOKUP(AU$6,'Greenhouse Gas Costs Avoided'!$A$2:$I$32,9,FALSE)</f>
        <v>4.5654558835919028</v>
      </c>
      <c r="DD230" s="21">
        <f>BZ230*VLOOKUP(AV$6,'Greenhouse Gas Costs Avoided'!$A$2:$I$32,9,FALSE)</f>
        <v>5.0035008741682265</v>
      </c>
      <c r="DE230" s="21">
        <f>CA230*VLOOKUP(AW$6,'Greenhouse Gas Costs Avoided'!$A$2:$I$32,9,FALSE)</f>
        <v>5.1473793563843691</v>
      </c>
      <c r="DF230" s="21">
        <f>CB230*VLOOKUP(AX$6,'Greenhouse Gas Costs Avoided'!$A$2:$I$32,9,FALSE)</f>
        <v>5.2963381923007766</v>
      </c>
      <c r="DG230" s="21">
        <f>CC230*VLOOKUP(AY$6,'Greenhouse Gas Costs Avoided'!$A$2:$I$32,9,FALSE)</f>
        <v>5.4493081891352544</v>
      </c>
      <c r="DH230" s="21">
        <f>CD230*VLOOKUP(AZ$6,'Greenhouse Gas Costs Avoided'!$A$2:$I$32,9,FALSE)</f>
        <v>5.606890825278958</v>
      </c>
      <c r="DI230" s="21">
        <f>CE230*VLOOKUP(BA$6,'Greenhouse Gas Costs Avoided'!$A$2:$I$32,9,FALSE)</f>
        <v>5.7675826620899597</v>
      </c>
      <c r="DJ230" s="21">
        <f>CF230*VLOOKUP(BB$6,'Greenhouse Gas Costs Avoided'!$A$2:$I$32,9,FALSE)</f>
        <v>5.935130766850258</v>
      </c>
      <c r="DK230" s="21">
        <f>CG230*VLOOKUP(BC$6,'Greenhouse Gas Costs Avoided'!$A$2:$I$32,9,FALSE)</f>
        <v>6.1052609366481567</v>
      </c>
      <c r="DL230" s="21">
        <f>CH230*VLOOKUP(BD$6,'Greenhouse Gas Costs Avoided'!$A$2:$I$32,9,FALSE)</f>
        <v>6.2788338222861402</v>
      </c>
      <c r="DM230" s="21">
        <f>CI230*VLOOKUP(BE$6,'Greenhouse Gas Costs Avoided'!$A$2:$I$32,9,FALSE)</f>
        <v>6.4570478846612929</v>
      </c>
      <c r="DN230" s="21">
        <f>CJ230*VLOOKUP(BF$6,'Greenhouse Gas Costs Avoided'!$A$2:$I$32,9,FALSE)</f>
        <v>6.6405150868084322</v>
      </c>
      <c r="DO230" s="21">
        <f>CK230*VLOOKUP(BG$6,'Greenhouse Gas Costs Avoided'!$A$2:$I$32,9,FALSE)</f>
        <v>6.8289022097138705</v>
      </c>
      <c r="DP230" s="21">
        <f>CL230*VLOOKUP(BH$6,'Greenhouse Gas Costs Avoided'!$A$2:$I$32,9,FALSE)</f>
        <v>7.0221809990540507</v>
      </c>
      <c r="DQ230" s="21">
        <f>CM230*VLOOKUP(BI$6,'Greenhouse Gas Costs Avoided'!$A$2:$I$32,9,FALSE)</f>
        <v>7.2198931009350886</v>
      </c>
      <c r="DR230" s="21">
        <f>CN230*VLOOKUP(BJ$6,'Greenhouse Gas Costs Avoided'!$A$2:$I$32,9,FALSE)</f>
        <v>7.4222972772007143</v>
      </c>
      <c r="DS230" s="164">
        <f>CO230*VLOOKUP(BK$6,'Greenhouse Gas Costs Avoided'!$A$2:$I$32,9,FALSE)</f>
        <v>7.6285297110405814</v>
      </c>
    </row>
    <row r="231" spans="1:123" x14ac:dyDescent="0.35">
      <c r="A231" s="174">
        <v>225</v>
      </c>
      <c r="B231" s="12">
        <v>3</v>
      </c>
      <c r="C231" s="175">
        <v>2023</v>
      </c>
      <c r="E231" s="20">
        <v>0</v>
      </c>
      <c r="F231" s="21">
        <v>82.346532180449415</v>
      </c>
      <c r="G231" s="21">
        <v>84.002844861871253</v>
      </c>
      <c r="H231" s="21">
        <v>85.659157543293105</v>
      </c>
      <c r="I231" s="21">
        <v>86.918851036576825</v>
      </c>
      <c r="J231" s="21">
        <v>88.178544529860531</v>
      </c>
      <c r="K231" s="21">
        <v>89.438238023144251</v>
      </c>
      <c r="L231" s="21">
        <v>90.697931516427971</v>
      </c>
      <c r="M231" s="21">
        <v>91.95762500971172</v>
      </c>
      <c r="N231" s="21">
        <v>93.21731850299544</v>
      </c>
      <c r="O231" s="21">
        <v>94.47701199627916</v>
      </c>
      <c r="P231" s="21">
        <v>95.73670548956288</v>
      </c>
      <c r="Q231" s="21">
        <v>96.996398982846586</v>
      </c>
      <c r="R231" s="21">
        <v>101.49317720655506</v>
      </c>
      <c r="S231" s="21">
        <v>104.21949379267882</v>
      </c>
      <c r="T231" s="21">
        <v>107.03810370059369</v>
      </c>
      <c r="U231" s="21">
        <v>109.92690053835344</v>
      </c>
      <c r="V231" s="21">
        <v>112.89757853003228</v>
      </c>
      <c r="W231" s="21">
        <v>115.91943874780665</v>
      </c>
      <c r="X231" s="21">
        <v>119.06733931122673</v>
      </c>
      <c r="Y231" s="21">
        <v>122.25496395468721</v>
      </c>
      <c r="Z231" s="21">
        <v>125.4992630232488</v>
      </c>
      <c r="AA231" s="21">
        <v>128.82380079097237</v>
      </c>
      <c r="AB231" s="21">
        <v>132.24028719953677</v>
      </c>
      <c r="AC231" s="21">
        <v>135.74155640209787</v>
      </c>
      <c r="AD231" s="21">
        <v>139.32654413598658</v>
      </c>
      <c r="AE231" s="21">
        <v>142.9856742986068</v>
      </c>
      <c r="AF231" s="21">
        <v>146.72361540812219</v>
      </c>
      <c r="AG231" s="22">
        <v>150.52284977717397</v>
      </c>
      <c r="AI231" s="20">
        <v>0</v>
      </c>
      <c r="AJ231" s="21">
        <v>5.2166744805659615</v>
      </c>
      <c r="AK231" s="21">
        <v>5.3216023247413169</v>
      </c>
      <c r="AL231" s="21">
        <v>5.4265301689166732</v>
      </c>
      <c r="AM231" s="21">
        <v>5.5063320831654474</v>
      </c>
      <c r="AN231" s="21">
        <v>5.5861339974142208</v>
      </c>
      <c r="AO231" s="21">
        <v>5.665935911662995</v>
      </c>
      <c r="AP231" s="21">
        <v>5.7457378259117702</v>
      </c>
      <c r="AQ231" s="21">
        <v>5.8255397401605462</v>
      </c>
      <c r="AR231" s="21">
        <v>5.9053416544093205</v>
      </c>
      <c r="AS231" s="21">
        <v>5.9851435686580947</v>
      </c>
      <c r="AT231" s="21">
        <v>6.0649454829068699</v>
      </c>
      <c r="AU231" s="21">
        <v>6.1447473971556432</v>
      </c>
      <c r="AV231" s="21">
        <v>6.4296194808152167</v>
      </c>
      <c r="AW231" s="21">
        <v>6.6023323538917609</v>
      </c>
      <c r="AX231" s="21">
        <v>6.7808920331878957</v>
      </c>
      <c r="AY231" s="21">
        <v>6.9638980729572149</v>
      </c>
      <c r="AZ231" s="21">
        <v>7.1520913053717949</v>
      </c>
      <c r="BA231" s="21">
        <v>7.3435269452765404</v>
      </c>
      <c r="BB231" s="21">
        <v>7.5429472742415475</v>
      </c>
      <c r="BC231" s="21">
        <v>7.744884134129272</v>
      </c>
      <c r="BD231" s="21">
        <v>7.950411333759269</v>
      </c>
      <c r="BE231" s="21">
        <v>8.161021676093501</v>
      </c>
      <c r="BF231" s="21">
        <v>8.3774569890184303</v>
      </c>
      <c r="BG231" s="21">
        <v>8.5992633142510115</v>
      </c>
      <c r="BH231" s="21">
        <v>8.8263732304711304</v>
      </c>
      <c r="BI231" s="21">
        <v>9.05818008905967</v>
      </c>
      <c r="BJ231" s="21">
        <v>9.2949796418706736</v>
      </c>
      <c r="BK231" s="22">
        <v>9.5356621388007277</v>
      </c>
      <c r="BM231" s="163">
        <f>VLOOKUP(BM$6,'MonteCarlo Policy Paths'!$N$2:$S$31,$B231+1,FALSE)</f>
        <v>24.400896901266854</v>
      </c>
      <c r="BN231" s="21">
        <f>VLOOKUP(BN$6,'MonteCarlo Policy Paths'!$N$2:$S$31,$B231+1,FALSE)</f>
        <v>27.277092285564247</v>
      </c>
      <c r="BO231" s="21">
        <f>VLOOKUP(BO$6,'MonteCarlo Policy Paths'!$N$2:$S$31,$B231+1,FALSE)</f>
        <v>30.488398193607274</v>
      </c>
      <c r="BP231" s="21">
        <f>VLOOKUP(BP$6,'MonteCarlo Policy Paths'!$N$2:$S$31,$B231+1,FALSE)</f>
        <v>34.070901710124843</v>
      </c>
      <c r="BQ231" s="21">
        <f>VLOOKUP(BQ$6,'MonteCarlo Policy Paths'!$N$2:$S$31,$B231+1,FALSE)</f>
        <v>38.049962908416198</v>
      </c>
      <c r="BR231" s="21">
        <f>VLOOKUP(BR$6,'MonteCarlo Policy Paths'!$N$2:$S$31,$B231+1,FALSE)</f>
        <v>42.441930627628253</v>
      </c>
      <c r="BS231" s="21">
        <f>VLOOKUP(BS$6,'MonteCarlo Policy Paths'!$N$2:$S$31,$B231+1,FALSE)</f>
        <v>47.302864628556662</v>
      </c>
      <c r="BT231" s="21">
        <f>VLOOKUP(BT$6,'MonteCarlo Policy Paths'!$N$2:$S$31,$B231+1,FALSE)</f>
        <v>52.715092471952183</v>
      </c>
      <c r="BU231" s="21">
        <f>VLOOKUP(BU$6,'MonteCarlo Policy Paths'!$N$2:$S$31,$B231+1,FALSE)</f>
        <v>58.737483764437521</v>
      </c>
      <c r="BV231" s="21">
        <f>VLOOKUP(BV$6,'MonteCarlo Policy Paths'!$N$2:$S$31,$B231+1,FALSE)</f>
        <v>65.512636340122413</v>
      </c>
      <c r="BW231" s="21">
        <f>VLOOKUP(BW$6,'MonteCarlo Policy Paths'!$N$2:$S$31,$B231+1,FALSE)</f>
        <v>73.079994851258945</v>
      </c>
      <c r="BX231" s="21">
        <f>VLOOKUP(BX$6,'MonteCarlo Policy Paths'!$N$2:$S$31,$B231+1,FALSE)</f>
        <v>81.527096411801594</v>
      </c>
      <c r="BY231" s="21">
        <f>VLOOKUP(BY$6,'MonteCarlo Policy Paths'!$N$2:$S$31,$B231+1,FALSE)</f>
        <v>90.963600198236662</v>
      </c>
      <c r="BZ231" s="21">
        <f>VLOOKUP(BZ$6,'MonteCarlo Policy Paths'!$N$2:$S$31,$B231+1,FALSE)</f>
        <v>101.49317720655506</v>
      </c>
      <c r="CA231" s="21">
        <f>VLOOKUP(CA$6,'MonteCarlo Policy Paths'!$N$2:$S$31,$B231+1,FALSE)</f>
        <v>104.21949379267882</v>
      </c>
      <c r="CB231" s="21">
        <f>VLOOKUP(CB$6,'MonteCarlo Policy Paths'!$N$2:$S$31,$B231+1,FALSE)</f>
        <v>107.03810370059369</v>
      </c>
      <c r="CC231" s="21">
        <f>VLOOKUP(CC$6,'MonteCarlo Policy Paths'!$N$2:$S$31,$B231+1,FALSE)</f>
        <v>109.92690053835344</v>
      </c>
      <c r="CD231" s="21">
        <f>VLOOKUP(CD$6,'MonteCarlo Policy Paths'!$N$2:$S$31,$B231+1,FALSE)</f>
        <v>112.89757853003228</v>
      </c>
      <c r="CE231" s="21">
        <f>VLOOKUP(CE$6,'MonteCarlo Policy Paths'!$N$2:$S$31,$B231+1,FALSE)</f>
        <v>115.91943874780665</v>
      </c>
      <c r="CF231" s="21">
        <f>VLOOKUP(CF$6,'MonteCarlo Policy Paths'!$N$2:$S$31,$B231+1,FALSE)</f>
        <v>119.06733931122673</v>
      </c>
      <c r="CG231" s="21">
        <f>VLOOKUP(CG$6,'MonteCarlo Policy Paths'!$N$2:$S$31,$B231+1,FALSE)</f>
        <v>122.25496395468721</v>
      </c>
      <c r="CH231" s="21">
        <f>VLOOKUP(CH$6,'MonteCarlo Policy Paths'!$N$2:$S$31,$B231+1,FALSE)</f>
        <v>125.4992630232488</v>
      </c>
      <c r="CI231" s="21">
        <f>VLOOKUP(CI$6,'MonteCarlo Policy Paths'!$N$2:$S$31,$B231+1,FALSE)</f>
        <v>128.82380079097237</v>
      </c>
      <c r="CJ231" s="21">
        <f>VLOOKUP(CJ$6,'MonteCarlo Policy Paths'!$N$2:$S$31,$B231+1,FALSE)</f>
        <v>132.24028719953677</v>
      </c>
      <c r="CK231" s="21">
        <f>VLOOKUP(CK$6,'MonteCarlo Policy Paths'!$N$2:$S$31,$B231+1,FALSE)</f>
        <v>135.74155640209787</v>
      </c>
      <c r="CL231" s="21">
        <f>VLOOKUP(CL$6,'MonteCarlo Policy Paths'!$N$2:$S$31,$B231+1,FALSE)</f>
        <v>139.32654413598658</v>
      </c>
      <c r="CM231" s="21">
        <f>VLOOKUP(CM$6,'MonteCarlo Policy Paths'!$N$2:$S$31,$B231+1,FALSE)</f>
        <v>142.9856742986068</v>
      </c>
      <c r="CN231" s="21">
        <f>VLOOKUP(CN$6,'MonteCarlo Policy Paths'!$N$2:$S$31,$B231+1,FALSE)</f>
        <v>146.72361540812219</v>
      </c>
      <c r="CO231" s="164">
        <f>VLOOKUP(CO$6,'MonteCarlo Policy Paths'!$N$2:$S$31,$B231+1,FALSE)</f>
        <v>150.52284977717397</v>
      </c>
      <c r="CQ231" s="163">
        <f>BM231*VLOOKUP(AI$6,'Greenhouse Gas Costs Avoided'!$A$2:$I$32,9,FALSE)</f>
        <v>1.5458032390340439</v>
      </c>
      <c r="CR231" s="21">
        <f>BN231*VLOOKUP(AJ$6,'Greenhouse Gas Costs Avoided'!$A$2:$I$32,9,FALSE)</f>
        <v>1.7280109734108424</v>
      </c>
      <c r="CS231" s="21">
        <f>BO231*VLOOKUP(AK$6,'Greenhouse Gas Costs Avoided'!$A$2:$I$32,9,FALSE)</f>
        <v>1.9314480476408618</v>
      </c>
      <c r="CT231" s="21">
        <f>BP231*VLOOKUP(AL$6,'Greenhouse Gas Costs Avoided'!$A$2:$I$32,9,FALSE)</f>
        <v>2.1584005880368746</v>
      </c>
      <c r="CU231" s="21">
        <f>BQ231*VLOOKUP(AM$6,'Greenhouse Gas Costs Avoided'!$A$2:$I$32,9,FALSE)</f>
        <v>2.4104751619151044</v>
      </c>
      <c r="CV231" s="21">
        <f>BR231*VLOOKUP(AN$6,'Greenhouse Gas Costs Avoided'!$A$2:$I$32,9,FALSE)</f>
        <v>2.6887074725371978</v>
      </c>
      <c r="CW231" s="21">
        <f>BS231*VLOOKUP(AO$6,'Greenhouse Gas Costs Avoided'!$A$2:$I$32,9,FALSE)</f>
        <v>2.996648920499946</v>
      </c>
      <c r="CX231" s="21">
        <f>BT231*VLOOKUP(AP$6,'Greenhouse Gas Costs Avoided'!$A$2:$I$32,9,FALSE)</f>
        <v>3.339514978438852</v>
      </c>
      <c r="CY231" s="21">
        <f>BU231*VLOOKUP(AQ$6,'Greenhouse Gas Costs Avoided'!$A$2:$I$32,9,FALSE)</f>
        <v>3.7210350514231747</v>
      </c>
      <c r="CZ231" s="21">
        <f>BV231*VLOOKUP(AR$6,'Greenhouse Gas Costs Avoided'!$A$2:$I$32,9,FALSE)</f>
        <v>4.1502427497639598</v>
      </c>
      <c r="DA231" s="21">
        <f>BW231*VLOOKUP(AS$6,'Greenhouse Gas Costs Avoided'!$A$2:$I$32,9,FALSE)</f>
        <v>4.6296369025600148</v>
      </c>
      <c r="DB231" s="21">
        <f>BX231*VLOOKUP(AT$6,'Greenhouse Gas Costs Avoided'!$A$2:$I$32,9,FALSE)</f>
        <v>5.1647630090130283</v>
      </c>
      <c r="DC231" s="21">
        <f>BY231*VLOOKUP(AU$6,'Greenhouse Gas Costs Avoided'!$A$2:$I$32,9,FALSE)</f>
        <v>5.7625680068068199</v>
      </c>
      <c r="DD231" s="21">
        <f>BZ231*VLOOKUP(AV$6,'Greenhouse Gas Costs Avoided'!$A$2:$I$32,9,FALSE)</f>
        <v>6.4296194808152167</v>
      </c>
      <c r="DE231" s="21">
        <f>CA231*VLOOKUP(AW$6,'Greenhouse Gas Costs Avoided'!$A$2:$I$32,9,FALSE)</f>
        <v>6.6023323538917609</v>
      </c>
      <c r="DF231" s="21">
        <f>CB231*VLOOKUP(AX$6,'Greenhouse Gas Costs Avoided'!$A$2:$I$32,9,FALSE)</f>
        <v>6.7808920331878957</v>
      </c>
      <c r="DG231" s="21">
        <f>CC231*VLOOKUP(AY$6,'Greenhouse Gas Costs Avoided'!$A$2:$I$32,9,FALSE)</f>
        <v>6.9638980729572149</v>
      </c>
      <c r="DH231" s="21">
        <f>CD231*VLOOKUP(AZ$6,'Greenhouse Gas Costs Avoided'!$A$2:$I$32,9,FALSE)</f>
        <v>7.1520913053717949</v>
      </c>
      <c r="DI231" s="21">
        <f>CE231*VLOOKUP(BA$6,'Greenhouse Gas Costs Avoided'!$A$2:$I$32,9,FALSE)</f>
        <v>7.3435269452765404</v>
      </c>
      <c r="DJ231" s="21">
        <f>CF231*VLOOKUP(BB$6,'Greenhouse Gas Costs Avoided'!$A$2:$I$32,9,FALSE)</f>
        <v>7.5429472742415475</v>
      </c>
      <c r="DK231" s="21">
        <f>CG231*VLOOKUP(BC$6,'Greenhouse Gas Costs Avoided'!$A$2:$I$32,9,FALSE)</f>
        <v>7.744884134129272</v>
      </c>
      <c r="DL231" s="21">
        <f>CH231*VLOOKUP(BD$6,'Greenhouse Gas Costs Avoided'!$A$2:$I$32,9,FALSE)</f>
        <v>7.950411333759269</v>
      </c>
      <c r="DM231" s="21">
        <f>CI231*VLOOKUP(BE$6,'Greenhouse Gas Costs Avoided'!$A$2:$I$32,9,FALSE)</f>
        <v>8.161021676093501</v>
      </c>
      <c r="DN231" s="21">
        <f>CJ231*VLOOKUP(BF$6,'Greenhouse Gas Costs Avoided'!$A$2:$I$32,9,FALSE)</f>
        <v>8.3774569890184303</v>
      </c>
      <c r="DO231" s="21">
        <f>CK231*VLOOKUP(BG$6,'Greenhouse Gas Costs Avoided'!$A$2:$I$32,9,FALSE)</f>
        <v>8.5992633142510115</v>
      </c>
      <c r="DP231" s="21">
        <f>CL231*VLOOKUP(BH$6,'Greenhouse Gas Costs Avoided'!$A$2:$I$32,9,FALSE)</f>
        <v>8.8263732304711304</v>
      </c>
      <c r="DQ231" s="21">
        <f>CM231*VLOOKUP(BI$6,'Greenhouse Gas Costs Avoided'!$A$2:$I$32,9,FALSE)</f>
        <v>9.05818008905967</v>
      </c>
      <c r="DR231" s="21">
        <f>CN231*VLOOKUP(BJ$6,'Greenhouse Gas Costs Avoided'!$A$2:$I$32,9,FALSE)</f>
        <v>9.2949796418706736</v>
      </c>
      <c r="DS231" s="164">
        <f>CO231*VLOOKUP(BK$6,'Greenhouse Gas Costs Avoided'!$A$2:$I$32,9,FALSE)</f>
        <v>9.5356621388007277</v>
      </c>
    </row>
    <row r="232" spans="1:123" x14ac:dyDescent="0.35">
      <c r="A232" s="174">
        <v>226</v>
      </c>
      <c r="B232" s="12">
        <v>4</v>
      </c>
      <c r="C232" s="175">
        <v>2023</v>
      </c>
      <c r="E232" s="20">
        <v>0</v>
      </c>
      <c r="F232" s="21">
        <v>82.346532180449415</v>
      </c>
      <c r="G232" s="21">
        <v>84.002844861871253</v>
      </c>
      <c r="H232" s="21">
        <v>85.659157543293105</v>
      </c>
      <c r="I232" s="21">
        <v>86.918851036576825</v>
      </c>
      <c r="J232" s="21">
        <v>88.178544529860531</v>
      </c>
      <c r="K232" s="21">
        <v>89.438238023144251</v>
      </c>
      <c r="L232" s="21">
        <v>90.697931516427971</v>
      </c>
      <c r="M232" s="21">
        <v>91.95762500971172</v>
      </c>
      <c r="N232" s="21">
        <v>93.21731850299544</v>
      </c>
      <c r="O232" s="21">
        <v>94.47701199627916</v>
      </c>
      <c r="P232" s="21">
        <v>95.73670548956288</v>
      </c>
      <c r="Q232" s="21">
        <v>96.996398982846586</v>
      </c>
      <c r="R232" s="21">
        <v>98.25609247613032</v>
      </c>
      <c r="S232" s="21">
        <v>99.65157958594628</v>
      </c>
      <c r="T232" s="21">
        <v>101.04706669576224</v>
      </c>
      <c r="U232" s="21">
        <v>102.4425538055782</v>
      </c>
      <c r="V232" s="21">
        <v>103.83804091539416</v>
      </c>
      <c r="W232" s="21">
        <v>105.23352802521011</v>
      </c>
      <c r="X232" s="21">
        <v>106.47156953138905</v>
      </c>
      <c r="Y232" s="21">
        <v>107.709611037568</v>
      </c>
      <c r="Z232" s="21">
        <v>108.94765254374694</v>
      </c>
      <c r="AA232" s="21">
        <v>110.18569404992589</v>
      </c>
      <c r="AB232" s="21">
        <v>111.42373555610482</v>
      </c>
      <c r="AC232" s="21">
        <v>112.86811731331359</v>
      </c>
      <c r="AD232" s="21">
        <v>114.31249907052236</v>
      </c>
      <c r="AE232" s="21">
        <v>115.75688082773114</v>
      </c>
      <c r="AF232" s="21">
        <v>117.20126258493991</v>
      </c>
      <c r="AG232" s="22">
        <v>119.5319620819439</v>
      </c>
      <c r="AI232" s="20">
        <v>0</v>
      </c>
      <c r="AJ232" s="21">
        <v>5.2166744805659615</v>
      </c>
      <c r="AK232" s="21">
        <v>5.3216023247413169</v>
      </c>
      <c r="AL232" s="21">
        <v>5.4265301689166732</v>
      </c>
      <c r="AM232" s="21">
        <v>5.5063320831654474</v>
      </c>
      <c r="AN232" s="21">
        <v>5.5861339974142208</v>
      </c>
      <c r="AO232" s="21">
        <v>5.665935911662995</v>
      </c>
      <c r="AP232" s="21">
        <v>5.7457378259117702</v>
      </c>
      <c r="AQ232" s="21">
        <v>5.8255397401605462</v>
      </c>
      <c r="AR232" s="21">
        <v>5.9053416544093205</v>
      </c>
      <c r="AS232" s="21">
        <v>5.9851435686580947</v>
      </c>
      <c r="AT232" s="21">
        <v>6.0649454829068699</v>
      </c>
      <c r="AU232" s="21">
        <v>6.1447473971556432</v>
      </c>
      <c r="AV232" s="21">
        <v>6.2245493114044184</v>
      </c>
      <c r="AW232" s="21">
        <v>6.312953786990386</v>
      </c>
      <c r="AX232" s="21">
        <v>6.4013582625763545</v>
      </c>
      <c r="AY232" s="21">
        <v>6.4897627381623222</v>
      </c>
      <c r="AZ232" s="21">
        <v>6.5781672137482907</v>
      </c>
      <c r="BA232" s="21">
        <v>6.6665716893342575</v>
      </c>
      <c r="BB232" s="21">
        <v>6.7450019445028957</v>
      </c>
      <c r="BC232" s="21">
        <v>6.8234321996715348</v>
      </c>
      <c r="BD232" s="21">
        <v>6.901862454840173</v>
      </c>
      <c r="BE232" s="21">
        <v>6.9802927100088112</v>
      </c>
      <c r="BF232" s="21">
        <v>7.0587229651774486</v>
      </c>
      <c r="BG232" s="21">
        <v>7.1502249295408609</v>
      </c>
      <c r="BH232" s="21">
        <v>7.2417268939042723</v>
      </c>
      <c r="BI232" s="21">
        <v>7.3332288582676846</v>
      </c>
      <c r="BJ232" s="21">
        <v>7.424730822631096</v>
      </c>
      <c r="BK232" s="22">
        <v>7.5723812490175435</v>
      </c>
      <c r="BM232" s="163">
        <f>VLOOKUP(BM$6,'MonteCarlo Policy Paths'!$N$2:$S$31,$B232+1,FALSE)</f>
        <v>21.456887556927661</v>
      </c>
      <c r="BN232" s="21">
        <f>VLOOKUP(BN$6,'MonteCarlo Policy Paths'!$N$2:$S$31,$B232+1,FALSE)</f>
        <v>23.119081894670884</v>
      </c>
      <c r="BO232" s="21">
        <f>VLOOKUP(BO$6,'MonteCarlo Policy Paths'!$N$2:$S$31,$B232+1,FALSE)</f>
        <v>24.918982795429599</v>
      </c>
      <c r="BP232" s="21">
        <f>VLOOKUP(BP$6,'MonteCarlo Policy Paths'!$N$2:$S$31,$B232+1,FALSE)</f>
        <v>26.866510906830612</v>
      </c>
      <c r="BQ232" s="21">
        <f>VLOOKUP(BQ$6,'MonteCarlo Policy Paths'!$N$2:$S$31,$B232+1,FALSE)</f>
        <v>28.957808063155838</v>
      </c>
      <c r="BR232" s="21">
        <f>VLOOKUP(BR$6,'MonteCarlo Policy Paths'!$N$2:$S$31,$B232+1,FALSE)</f>
        <v>31.169773267386955</v>
      </c>
      <c r="BS232" s="21">
        <f>VLOOKUP(BS$6,'MonteCarlo Policy Paths'!$N$2:$S$31,$B232+1,FALSE)</f>
        <v>33.536503079259326</v>
      </c>
      <c r="BT232" s="21">
        <f>VLOOKUP(BT$6,'MonteCarlo Policy Paths'!$N$2:$S$31,$B232+1,FALSE)</f>
        <v>36.094562758542168</v>
      </c>
      <c r="BU232" s="21">
        <f>VLOOKUP(BU$6,'MonteCarlo Policy Paths'!$N$2:$S$31,$B232+1,FALSE)</f>
        <v>38.859796339203925</v>
      </c>
      <c r="BV232" s="21">
        <f>VLOOKUP(BV$6,'MonteCarlo Policy Paths'!$N$2:$S$31,$B232+1,FALSE)</f>
        <v>41.937214526892696</v>
      </c>
      <c r="BW232" s="21">
        <f>VLOOKUP(BW$6,'MonteCarlo Policy Paths'!$N$2:$S$31,$B232+1,FALSE)</f>
        <v>45.285702034805901</v>
      </c>
      <c r="BX232" s="21">
        <f>VLOOKUP(BX$6,'MonteCarlo Policy Paths'!$N$2:$S$31,$B232+1,FALSE)</f>
        <v>48.923675973628832</v>
      </c>
      <c r="BY232" s="21">
        <f>VLOOKUP(BY$6,'MonteCarlo Policy Paths'!$N$2:$S$31,$B232+1,FALSE)</f>
        <v>52.880283256992421</v>
      </c>
      <c r="BZ232" s="21">
        <f>VLOOKUP(BZ$6,'MonteCarlo Policy Paths'!$N$2:$S$31,$B232+1,FALSE)</f>
        <v>57.179951130409847</v>
      </c>
      <c r="CA232" s="21">
        <f>VLOOKUP(CA$6,'MonteCarlo Policy Paths'!$N$2:$S$31,$B232+1,FALSE)</f>
        <v>59.199989570907007</v>
      </c>
      <c r="CB232" s="21">
        <f>VLOOKUP(CB$6,'MonteCarlo Policy Paths'!$N$2:$S$31,$B232+1,FALSE)</f>
        <v>61.304348310445278</v>
      </c>
      <c r="CC232" s="21">
        <f>VLOOKUP(CC$6,'MonteCarlo Policy Paths'!$N$2:$S$31,$B232+1,FALSE)</f>
        <v>63.486799757257046</v>
      </c>
      <c r="CD232" s="21">
        <f>VLOOKUP(CD$6,'MonteCarlo Policy Paths'!$N$2:$S$31,$B232+1,FALSE)</f>
        <v>65.754412861465767</v>
      </c>
      <c r="CE232" s="21">
        <f>VLOOKUP(CE$6,'MonteCarlo Policy Paths'!$N$2:$S$31,$B232+1,FALSE)</f>
        <v>68.097759333367534</v>
      </c>
      <c r="CF232" s="21">
        <f>VLOOKUP(CF$6,'MonteCarlo Policy Paths'!$N$2:$S$31,$B232+1,FALSE)</f>
        <v>70.548973057852507</v>
      </c>
      <c r="CG232" s="21">
        <f>VLOOKUP(CG$6,'MonteCarlo Policy Paths'!$N$2:$S$31,$B232+1,FALSE)</f>
        <v>73.077007009761019</v>
      </c>
      <c r="CH232" s="21">
        <f>VLOOKUP(CH$6,'MonteCarlo Policy Paths'!$N$2:$S$31,$B232+1,FALSE)</f>
        <v>75.691476032446857</v>
      </c>
      <c r="CI232" s="21">
        <f>VLOOKUP(CI$6,'MonteCarlo Policy Paths'!$N$2:$S$31,$B232+1,FALSE)</f>
        <v>78.404802280730166</v>
      </c>
      <c r="CJ232" s="21">
        <f>VLOOKUP(CJ$6,'MonteCarlo Policy Paths'!$N$2:$S$31,$B232+1,FALSE)</f>
        <v>81.224927058038162</v>
      </c>
      <c r="CK232" s="21">
        <f>VLOOKUP(CK$6,'MonteCarlo Policy Paths'!$N$2:$S$31,$B232+1,FALSE)</f>
        <v>84.152487263770951</v>
      </c>
      <c r="CL232" s="21">
        <f>VLOOKUP(CL$6,'MonteCarlo Policy Paths'!$N$2:$S$31,$B232+1,FALSE)</f>
        <v>87.19069011352974</v>
      </c>
      <c r="CM232" s="21">
        <f>VLOOKUP(CM$6,'MonteCarlo Policy Paths'!$N$2:$S$31,$B232+1,FALSE)</f>
        <v>90.339519718236858</v>
      </c>
      <c r="CN232" s="21">
        <f>VLOOKUP(CN$6,'MonteCarlo Policy Paths'!$N$2:$S$31,$B232+1,FALSE)</f>
        <v>93.604800202242828</v>
      </c>
      <c r="CO232" s="164">
        <f>VLOOKUP(CO$6,'MonteCarlo Policy Paths'!$N$2:$S$31,$B232+1,FALSE)</f>
        <v>96.983684685934094</v>
      </c>
      <c r="CQ232" s="163">
        <f>BM232*VLOOKUP(AI$6,'Greenhouse Gas Costs Avoided'!$A$2:$I$32,9,FALSE)</f>
        <v>1.3592994724454583</v>
      </c>
      <c r="CR232" s="21">
        <f>BN232*VLOOKUP(AJ$6,'Greenhouse Gas Costs Avoided'!$A$2:$I$32,9,FALSE)</f>
        <v>1.4645999210963487</v>
      </c>
      <c r="CS232" s="21">
        <f>BO232*VLOOKUP(AK$6,'Greenhouse Gas Costs Avoided'!$A$2:$I$32,9,FALSE)</f>
        <v>1.5786241167474793</v>
      </c>
      <c r="CT232" s="21">
        <f>BP232*VLOOKUP(AL$6,'Greenhouse Gas Costs Avoided'!$A$2:$I$32,9,FALSE)</f>
        <v>1.7020005350363183</v>
      </c>
      <c r="CU232" s="21">
        <f>BQ232*VLOOKUP(AM$6,'Greenhouse Gas Costs Avoided'!$A$2:$I$32,9,FALSE)</f>
        <v>1.8344847601494692</v>
      </c>
      <c r="CV232" s="21">
        <f>BR232*VLOOKUP(AN$6,'Greenhouse Gas Costs Avoided'!$A$2:$I$32,9,FALSE)</f>
        <v>1.9746133378475101</v>
      </c>
      <c r="CW232" s="21">
        <f>BS232*VLOOKUP(AO$6,'Greenhouse Gas Costs Avoided'!$A$2:$I$32,9,FALSE)</f>
        <v>2.1245462941611284</v>
      </c>
      <c r="CX232" s="21">
        <f>BT232*VLOOKUP(AP$6,'Greenhouse Gas Costs Avoided'!$A$2:$I$32,9,FALSE)</f>
        <v>2.2866000479177169</v>
      </c>
      <c r="CY232" s="21">
        <f>BU232*VLOOKUP(AQ$6,'Greenhouse Gas Costs Avoided'!$A$2:$I$32,9,FALSE)</f>
        <v>2.4617783228380428</v>
      </c>
      <c r="CZ232" s="21">
        <f>BV232*VLOOKUP(AR$6,'Greenhouse Gas Costs Avoided'!$A$2:$I$32,9,FALSE)</f>
        <v>2.6567335747552212</v>
      </c>
      <c r="DA232" s="21">
        <f>BW232*VLOOKUP(AS$6,'Greenhouse Gas Costs Avoided'!$A$2:$I$32,9,FALSE)</f>
        <v>2.8688611394320973</v>
      </c>
      <c r="DB232" s="21">
        <f>BX232*VLOOKUP(AT$6,'Greenhouse Gas Costs Avoided'!$A$2:$I$32,9,FALSE)</f>
        <v>3.099327745676475</v>
      </c>
      <c r="DC232" s="21">
        <f>BY232*VLOOKUP(AU$6,'Greenhouse Gas Costs Avoided'!$A$2:$I$32,9,FALSE)</f>
        <v>3.3499798581359799</v>
      </c>
      <c r="DD232" s="21">
        <f>BZ232*VLOOKUP(AV$6,'Greenhouse Gas Costs Avoided'!$A$2:$I$32,9,FALSE)</f>
        <v>3.6223649492411436</v>
      </c>
      <c r="DE232" s="21">
        <f>CA232*VLOOKUP(AW$6,'Greenhouse Gas Costs Avoided'!$A$2:$I$32,9,FALSE)</f>
        <v>3.7503349159570667</v>
      </c>
      <c r="DF232" s="21">
        <f>CB232*VLOOKUP(AX$6,'Greenhouse Gas Costs Avoided'!$A$2:$I$32,9,FALSE)</f>
        <v>3.8836465958035138</v>
      </c>
      <c r="DG232" s="21">
        <f>CC232*VLOOKUP(AY$6,'Greenhouse Gas Costs Avoided'!$A$2:$I$32,9,FALSE)</f>
        <v>4.0219054692034097</v>
      </c>
      <c r="DH232" s="21">
        <f>CD232*VLOOKUP(AZ$6,'Greenhouse Gas Costs Avoided'!$A$2:$I$32,9,FALSE)</f>
        <v>4.1655593560070496</v>
      </c>
      <c r="DI232" s="21">
        <f>CE232*VLOOKUP(BA$6,'Greenhouse Gas Costs Avoided'!$A$2:$I$32,9,FALSE)</f>
        <v>4.3140109715809301</v>
      </c>
      <c r="DJ232" s="21">
        <f>CF232*VLOOKUP(BB$6,'Greenhouse Gas Costs Avoided'!$A$2:$I$32,9,FALSE)</f>
        <v>4.4692960059878768</v>
      </c>
      <c r="DK232" s="21">
        <f>CG232*VLOOKUP(BC$6,'Greenhouse Gas Costs Avoided'!$A$2:$I$32,9,FALSE)</f>
        <v>4.629447622014963</v>
      </c>
      <c r="DL232" s="21">
        <f>CH232*VLOOKUP(BD$6,'Greenhouse Gas Costs Avoided'!$A$2:$I$32,9,FALSE)</f>
        <v>4.7950749225184994</v>
      </c>
      <c r="DM232" s="21">
        <f>CI232*VLOOKUP(BE$6,'Greenhouse Gas Costs Avoided'!$A$2:$I$32,9,FALSE)</f>
        <v>4.9669648542748472</v>
      </c>
      <c r="DN232" s="21">
        <f>CJ232*VLOOKUP(BF$6,'Greenhouse Gas Costs Avoided'!$A$2:$I$32,9,FALSE)</f>
        <v>5.1456205009456273</v>
      </c>
      <c r="DO232" s="21">
        <f>CK232*VLOOKUP(BG$6,'Greenhouse Gas Costs Avoided'!$A$2:$I$32,9,FALSE)</f>
        <v>5.331082210275417</v>
      </c>
      <c r="DP232" s="21">
        <f>CL232*VLOOKUP(BH$6,'Greenhouse Gas Costs Avoided'!$A$2:$I$32,9,FALSE)</f>
        <v>5.5235531602164318</v>
      </c>
      <c r="DQ232" s="21">
        <f>CM232*VLOOKUP(BI$6,'Greenhouse Gas Costs Avoided'!$A$2:$I$32,9,FALSE)</f>
        <v>5.723032344191421</v>
      </c>
      <c r="DR232" s="21">
        <f>CN232*VLOOKUP(BJ$6,'Greenhouse Gas Costs Avoided'!$A$2:$I$32,9,FALSE)</f>
        <v>5.9298887220104266</v>
      </c>
      <c r="DS232" s="164">
        <f>CO232*VLOOKUP(BK$6,'Greenhouse Gas Costs Avoided'!$A$2:$I$32,9,FALSE)</f>
        <v>6.1439419431008639</v>
      </c>
    </row>
    <row r="233" spans="1:123" x14ac:dyDescent="0.35">
      <c r="A233" s="174">
        <v>227</v>
      </c>
      <c r="B233" s="12">
        <v>5</v>
      </c>
      <c r="C233" s="175">
        <v>2023</v>
      </c>
      <c r="E233" s="20">
        <v>0</v>
      </c>
      <c r="F233" s="21">
        <v>82.346532180449415</v>
      </c>
      <c r="G233" s="21">
        <v>84.002844861871253</v>
      </c>
      <c r="H233" s="21">
        <v>85.659157543293105</v>
      </c>
      <c r="I233" s="21">
        <v>86.918851036576825</v>
      </c>
      <c r="J233" s="21">
        <v>88.178544529860531</v>
      </c>
      <c r="K233" s="21">
        <v>89.438238023144251</v>
      </c>
      <c r="L233" s="21">
        <v>90.697931516427971</v>
      </c>
      <c r="M233" s="21">
        <v>91.95762500971172</v>
      </c>
      <c r="N233" s="21">
        <v>93.21731850299544</v>
      </c>
      <c r="O233" s="21">
        <v>94.47701199627916</v>
      </c>
      <c r="P233" s="21">
        <v>95.73670548956288</v>
      </c>
      <c r="Q233" s="21">
        <v>96.996398982846586</v>
      </c>
      <c r="R233" s="21">
        <v>99.874634841342697</v>
      </c>
      <c r="S233" s="21">
        <v>101.93553668931256</v>
      </c>
      <c r="T233" s="21">
        <v>104.04258519817796</v>
      </c>
      <c r="U233" s="21">
        <v>106.18472717196582</v>
      </c>
      <c r="V233" s="21">
        <v>108.36780972271322</v>
      </c>
      <c r="W233" s="21">
        <v>110.57648338650839</v>
      </c>
      <c r="X233" s="21">
        <v>112.7694544213079</v>
      </c>
      <c r="Y233" s="21">
        <v>114.98228749612761</v>
      </c>
      <c r="Z233" s="21">
        <v>117.22345778349788</v>
      </c>
      <c r="AA233" s="21">
        <v>119.50474742044912</v>
      </c>
      <c r="AB233" s="21">
        <v>121.83201137782079</v>
      </c>
      <c r="AC233" s="21">
        <v>124.30483685770574</v>
      </c>
      <c r="AD233" s="21">
        <v>126.81952160325447</v>
      </c>
      <c r="AE233" s="21">
        <v>129.37127756316897</v>
      </c>
      <c r="AF233" s="21">
        <v>131.96243899653103</v>
      </c>
      <c r="AG233" s="22">
        <v>135.47056479945655</v>
      </c>
      <c r="AI233" s="20">
        <v>0</v>
      </c>
      <c r="AJ233" s="21">
        <v>5.2166744805659615</v>
      </c>
      <c r="AK233" s="21">
        <v>5.3216023247413169</v>
      </c>
      <c r="AL233" s="21">
        <v>5.4265301689166732</v>
      </c>
      <c r="AM233" s="21">
        <v>5.5063320831654474</v>
      </c>
      <c r="AN233" s="21">
        <v>5.5861339974142208</v>
      </c>
      <c r="AO233" s="21">
        <v>5.665935911662995</v>
      </c>
      <c r="AP233" s="21">
        <v>5.7457378259117702</v>
      </c>
      <c r="AQ233" s="21">
        <v>5.8255397401605462</v>
      </c>
      <c r="AR233" s="21">
        <v>5.9053416544093205</v>
      </c>
      <c r="AS233" s="21">
        <v>5.9851435686580947</v>
      </c>
      <c r="AT233" s="21">
        <v>6.0649454829068699</v>
      </c>
      <c r="AU233" s="21">
        <v>6.1447473971556432</v>
      </c>
      <c r="AV233" s="21">
        <v>6.327084396109818</v>
      </c>
      <c r="AW233" s="21">
        <v>6.4576430704410743</v>
      </c>
      <c r="AX233" s="21">
        <v>6.5911251478821242</v>
      </c>
      <c r="AY233" s="21">
        <v>6.7268304055597685</v>
      </c>
      <c r="AZ233" s="21">
        <v>6.8651292595600424</v>
      </c>
      <c r="BA233" s="21">
        <v>7.0050493173053994</v>
      </c>
      <c r="BB233" s="21">
        <v>7.1439746093722221</v>
      </c>
      <c r="BC233" s="21">
        <v>7.2841581669004034</v>
      </c>
      <c r="BD233" s="21">
        <v>7.426136894299721</v>
      </c>
      <c r="BE233" s="21">
        <v>7.5706571930511553</v>
      </c>
      <c r="BF233" s="21">
        <v>7.7180899770979394</v>
      </c>
      <c r="BG233" s="21">
        <v>7.8747441218959366</v>
      </c>
      <c r="BH233" s="21">
        <v>8.0340500621877027</v>
      </c>
      <c r="BI233" s="21">
        <v>8.1957044736636782</v>
      </c>
      <c r="BJ233" s="21">
        <v>8.3598552322508848</v>
      </c>
      <c r="BK233" s="22">
        <v>8.5820959249206545</v>
      </c>
      <c r="BM233" s="163">
        <f>VLOOKUP(BM$6,'MonteCarlo Policy Paths'!$N$2:$S$31,$B233+1,FALSE)</f>
        <v>24.184299884200797</v>
      </c>
      <c r="BN233" s="21">
        <f>VLOOKUP(BN$6,'MonteCarlo Policy Paths'!$N$2:$S$31,$B233+1,FALSE)</f>
        <v>26.797135120393484</v>
      </c>
      <c r="BO233" s="21">
        <f>VLOOKUP(BO$6,'MonteCarlo Policy Paths'!$N$2:$S$31,$B233+1,FALSE)</f>
        <v>29.690826715826198</v>
      </c>
      <c r="BP233" s="21">
        <f>VLOOKUP(BP$6,'MonteCarlo Policy Paths'!$N$2:$S$31,$B233+1,FALSE)</f>
        <v>32.893001978364566</v>
      </c>
      <c r="BQ233" s="21">
        <f>VLOOKUP(BQ$6,'MonteCarlo Policy Paths'!$N$2:$S$31,$B233+1,FALSE)</f>
        <v>36.420098382625895</v>
      </c>
      <c r="BR233" s="21">
        <f>VLOOKUP(BR$6,'MonteCarlo Policy Paths'!$N$2:$S$31,$B233+1,FALSE)</f>
        <v>40.279471956541457</v>
      </c>
      <c r="BS233" s="21">
        <f>VLOOKUP(BS$6,'MonteCarlo Policy Paths'!$N$2:$S$31,$B233+1,FALSE)</f>
        <v>44.515635375675203</v>
      </c>
      <c r="BT233" s="21">
        <f>VLOOKUP(BT$6,'MonteCarlo Policy Paths'!$N$2:$S$31,$B233+1,FALSE)</f>
        <v>49.196171227791872</v>
      </c>
      <c r="BU233" s="21">
        <f>VLOOKUP(BU$6,'MonteCarlo Policy Paths'!$N$2:$S$31,$B233+1,FALSE)</f>
        <v>54.364766335209197</v>
      </c>
      <c r="BV233" s="21">
        <f>VLOOKUP(BV$6,'MonteCarlo Policy Paths'!$N$2:$S$31,$B233+1,FALSE)</f>
        <v>60.140596575631633</v>
      </c>
      <c r="BW233" s="21">
        <f>VLOOKUP(BW$6,'MonteCarlo Policy Paths'!$N$2:$S$31,$B233+1,FALSE)</f>
        <v>66.545116533046993</v>
      </c>
      <c r="BX233" s="21">
        <f>VLOOKUP(BX$6,'MonteCarlo Policy Paths'!$N$2:$S$31,$B233+1,FALSE)</f>
        <v>73.642612105771832</v>
      </c>
      <c r="BY233" s="21">
        <f>VLOOKUP(BY$6,'MonteCarlo Policy Paths'!$N$2:$S$31,$B233+1,FALSE)</f>
        <v>81.515240678665066</v>
      </c>
      <c r="BZ233" s="21">
        <f>VLOOKUP(BZ$6,'MonteCarlo Policy Paths'!$N$2:$S$31,$B233+1,FALSE)</f>
        <v>90.237354922369406</v>
      </c>
      <c r="CA233" s="21">
        <f>VLOOKUP(CA$6,'MonteCarlo Policy Paths'!$N$2:$S$31,$B233+1,FALSE)</f>
        <v>92.736092415362535</v>
      </c>
      <c r="CB233" s="21">
        <f>VLOOKUP(CB$6,'MonteCarlo Policy Paths'!$N$2:$S$31,$B233+1,FALSE)</f>
        <v>95.321073906264047</v>
      </c>
      <c r="CC233" s="21">
        <f>VLOOKUP(CC$6,'MonteCarlo Policy Paths'!$N$2:$S$31,$B233+1,FALSE)</f>
        <v>97.972807459231774</v>
      </c>
      <c r="CD233" s="21">
        <f>VLOOKUP(CD$6,'MonteCarlo Policy Paths'!$N$2:$S$31,$B233+1,FALSE)</f>
        <v>100.70188743091984</v>
      </c>
      <c r="CE233" s="21">
        <f>VLOOKUP(CE$6,'MonteCarlo Policy Paths'!$N$2:$S$31,$B233+1,FALSE)</f>
        <v>103.48109827693068</v>
      </c>
      <c r="CF233" s="21">
        <f>VLOOKUP(CF$6,'MonteCarlo Policy Paths'!$N$2:$S$31,$B233+1,FALSE)</f>
        <v>106.37744326160868</v>
      </c>
      <c r="CG233" s="21">
        <f>VLOOKUP(CG$6,'MonteCarlo Policy Paths'!$N$2:$S$31,$B233+1,FALSE)</f>
        <v>109.31402956265458</v>
      </c>
      <c r="CH233" s="21">
        <f>VLOOKUP(CH$6,'MonteCarlo Policy Paths'!$N$2:$S$31,$B233+1,FALSE)</f>
        <v>112.30612514839871</v>
      </c>
      <c r="CI233" s="21">
        <f>VLOOKUP(CI$6,'MonteCarlo Policy Paths'!$N$2:$S$31,$B233+1,FALSE)</f>
        <v>115.37497116076017</v>
      </c>
      <c r="CJ233" s="21">
        <f>VLOOKUP(CJ$6,'MonteCarlo Policy Paths'!$N$2:$S$31,$B233+1,FALSE)</f>
        <v>118.53125256657755</v>
      </c>
      <c r="CK233" s="21">
        <f>VLOOKUP(CK$6,'MonteCarlo Policy Paths'!$N$2:$S$31,$B233+1,FALSE)</f>
        <v>121.76875646902944</v>
      </c>
      <c r="CL233" s="21">
        <f>VLOOKUP(CL$6,'MonteCarlo Policy Paths'!$N$2:$S$31,$B233+1,FALSE)</f>
        <v>125.08672773594304</v>
      </c>
      <c r="CM233" s="21">
        <f>VLOOKUP(CM$6,'MonteCarlo Policy Paths'!$N$2:$S$31,$B233+1,FALSE)</f>
        <v>128.47676069968128</v>
      </c>
      <c r="CN233" s="21">
        <f>VLOOKUP(CN$6,'MonteCarlo Policy Paths'!$N$2:$S$31,$B233+1,FALSE)</f>
        <v>131.94323193005201</v>
      </c>
      <c r="CO233" s="164">
        <f>VLOOKUP(CO$6,'MonteCarlo Policy Paths'!$N$2:$S$31,$B233+1,FALSE)</f>
        <v>135.47056479945655</v>
      </c>
      <c r="CQ233" s="163">
        <f>BM233*VLOOKUP(AI$6,'Greenhouse Gas Costs Avoided'!$A$2:$I$32,9,FALSE)</f>
        <v>1.5320817610121258</v>
      </c>
      <c r="CR233" s="21">
        <f>BN233*VLOOKUP(AJ$6,'Greenhouse Gas Costs Avoided'!$A$2:$I$32,9,FALSE)</f>
        <v>1.6976055607114411</v>
      </c>
      <c r="CS233" s="21">
        <f>BO233*VLOOKUP(AK$6,'Greenhouse Gas Costs Avoided'!$A$2:$I$32,9,FALSE)</f>
        <v>1.8809216846672472</v>
      </c>
      <c r="CT233" s="21">
        <f>BP233*VLOOKUP(AL$6,'Greenhouse Gas Costs Avoided'!$A$2:$I$32,9,FALSE)</f>
        <v>2.0837803301021003</v>
      </c>
      <c r="CU233" s="21">
        <f>BQ233*VLOOKUP(AM$6,'Greenhouse Gas Costs Avoided'!$A$2:$I$32,9,FALSE)</f>
        <v>2.3072228153580183</v>
      </c>
      <c r="CV233" s="21">
        <f>BR233*VLOOKUP(AN$6,'Greenhouse Gas Costs Avoided'!$A$2:$I$32,9,FALSE)</f>
        <v>2.5517151467399573</v>
      </c>
      <c r="CW233" s="21">
        <f>BS233*VLOOKUP(AO$6,'Greenhouse Gas Costs Avoided'!$A$2:$I$32,9,FALSE)</f>
        <v>2.8200772139570236</v>
      </c>
      <c r="CX233" s="21">
        <f>BT233*VLOOKUP(AP$6,'Greenhouse Gas Costs Avoided'!$A$2:$I$32,9,FALSE)</f>
        <v>3.1165903917263735</v>
      </c>
      <c r="CY233" s="21">
        <f>BU233*VLOOKUP(AQ$6,'Greenhouse Gas Costs Avoided'!$A$2:$I$32,9,FALSE)</f>
        <v>3.444022251736667</v>
      </c>
      <c r="CZ233" s="21">
        <f>BV233*VLOOKUP(AR$6,'Greenhouse Gas Costs Avoided'!$A$2:$I$32,9,FALSE)</f>
        <v>3.8099226171979153</v>
      </c>
      <c r="DA233" s="21">
        <f>BW233*VLOOKUP(AS$6,'Greenhouse Gas Costs Avoided'!$A$2:$I$32,9,FALSE)</f>
        <v>4.2156506416508543</v>
      </c>
      <c r="DB233" s="21">
        <f>BX233*VLOOKUP(AT$6,'Greenhouse Gas Costs Avoided'!$A$2:$I$32,9,FALSE)</f>
        <v>4.6652788536686769</v>
      </c>
      <c r="DC233" s="21">
        <f>BY233*VLOOKUP(AU$6,'Greenhouse Gas Costs Avoided'!$A$2:$I$32,9,FALSE)</f>
        <v>5.1640119451993618</v>
      </c>
      <c r="DD233" s="21">
        <f>BZ233*VLOOKUP(AV$6,'Greenhouse Gas Costs Avoided'!$A$2:$I$32,9,FALSE)</f>
        <v>5.7165601774917221</v>
      </c>
      <c r="DE233" s="21">
        <f>CA233*VLOOKUP(AW$6,'Greenhouse Gas Costs Avoided'!$A$2:$I$32,9,FALSE)</f>
        <v>5.8748558551380645</v>
      </c>
      <c r="DF233" s="21">
        <f>CB233*VLOOKUP(AX$6,'Greenhouse Gas Costs Avoided'!$A$2:$I$32,9,FALSE)</f>
        <v>6.0386151127443357</v>
      </c>
      <c r="DG233" s="21">
        <f>CC233*VLOOKUP(AY$6,'Greenhouse Gas Costs Avoided'!$A$2:$I$32,9,FALSE)</f>
        <v>6.2066031310462346</v>
      </c>
      <c r="DH233" s="21">
        <f>CD233*VLOOKUP(AZ$6,'Greenhouse Gas Costs Avoided'!$A$2:$I$32,9,FALSE)</f>
        <v>6.3794910653253769</v>
      </c>
      <c r="DI233" s="21">
        <f>CE233*VLOOKUP(BA$6,'Greenhouse Gas Costs Avoided'!$A$2:$I$32,9,FALSE)</f>
        <v>6.5555548036832505</v>
      </c>
      <c r="DJ233" s="21">
        <f>CF233*VLOOKUP(BB$6,'Greenhouse Gas Costs Avoided'!$A$2:$I$32,9,FALSE)</f>
        <v>6.7390390205459019</v>
      </c>
      <c r="DK233" s="21">
        <f>CG233*VLOOKUP(BC$6,'Greenhouse Gas Costs Avoided'!$A$2:$I$32,9,FALSE)</f>
        <v>6.9250725353887148</v>
      </c>
      <c r="DL233" s="21">
        <f>CH233*VLOOKUP(BD$6,'Greenhouse Gas Costs Avoided'!$A$2:$I$32,9,FALSE)</f>
        <v>7.114622578022705</v>
      </c>
      <c r="DM233" s="21">
        <f>CI233*VLOOKUP(BE$6,'Greenhouse Gas Costs Avoided'!$A$2:$I$32,9,FALSE)</f>
        <v>7.309034780377397</v>
      </c>
      <c r="DN233" s="21">
        <f>CJ233*VLOOKUP(BF$6,'Greenhouse Gas Costs Avoided'!$A$2:$I$32,9,FALSE)</f>
        <v>7.5089860379134308</v>
      </c>
      <c r="DO233" s="21">
        <f>CK233*VLOOKUP(BG$6,'Greenhouse Gas Costs Avoided'!$A$2:$I$32,9,FALSE)</f>
        <v>7.714082761982441</v>
      </c>
      <c r="DP233" s="21">
        <f>CL233*VLOOKUP(BH$6,'Greenhouse Gas Costs Avoided'!$A$2:$I$32,9,FALSE)</f>
        <v>7.9242771147625906</v>
      </c>
      <c r="DQ233" s="21">
        <f>CM233*VLOOKUP(BI$6,'Greenhouse Gas Costs Avoided'!$A$2:$I$32,9,FALSE)</f>
        <v>8.1390365949973802</v>
      </c>
      <c r="DR233" s="21">
        <f>CN233*VLOOKUP(BJ$6,'Greenhouse Gas Costs Avoided'!$A$2:$I$32,9,FALSE)</f>
        <v>8.358638459535694</v>
      </c>
      <c r="DS233" s="164">
        <f>CO233*VLOOKUP(BK$6,'Greenhouse Gas Costs Avoided'!$A$2:$I$32,9,FALSE)</f>
        <v>8.5820959249206545</v>
      </c>
    </row>
    <row r="234" spans="1:123" x14ac:dyDescent="0.35">
      <c r="A234" s="174">
        <v>228</v>
      </c>
      <c r="B234" s="12">
        <v>4</v>
      </c>
      <c r="C234" s="175">
        <v>2023</v>
      </c>
      <c r="E234" s="20">
        <v>0</v>
      </c>
      <c r="F234" s="21">
        <v>82.346532180449415</v>
      </c>
      <c r="G234" s="21">
        <v>84.002844861871253</v>
      </c>
      <c r="H234" s="21">
        <v>85.659157543293105</v>
      </c>
      <c r="I234" s="21">
        <v>86.918851036576825</v>
      </c>
      <c r="J234" s="21">
        <v>88.178544529860531</v>
      </c>
      <c r="K234" s="21">
        <v>89.438238023144251</v>
      </c>
      <c r="L234" s="21">
        <v>90.697931516427971</v>
      </c>
      <c r="M234" s="21">
        <v>91.95762500971172</v>
      </c>
      <c r="N234" s="21">
        <v>93.21731850299544</v>
      </c>
      <c r="O234" s="21">
        <v>94.47701199627916</v>
      </c>
      <c r="P234" s="21">
        <v>95.73670548956288</v>
      </c>
      <c r="Q234" s="21">
        <v>96.996398982846586</v>
      </c>
      <c r="R234" s="21">
        <v>98.25609247613032</v>
      </c>
      <c r="S234" s="21">
        <v>99.65157958594628</v>
      </c>
      <c r="T234" s="21">
        <v>101.04706669576224</v>
      </c>
      <c r="U234" s="21">
        <v>102.4425538055782</v>
      </c>
      <c r="V234" s="21">
        <v>103.83804091539416</v>
      </c>
      <c r="W234" s="21">
        <v>105.23352802521011</v>
      </c>
      <c r="X234" s="21">
        <v>106.47156953138905</v>
      </c>
      <c r="Y234" s="21">
        <v>107.709611037568</v>
      </c>
      <c r="Z234" s="21">
        <v>108.94765254374694</v>
      </c>
      <c r="AA234" s="21">
        <v>110.18569404992589</v>
      </c>
      <c r="AB234" s="21">
        <v>111.42373555610482</v>
      </c>
      <c r="AC234" s="21">
        <v>112.86811731331359</v>
      </c>
      <c r="AD234" s="21">
        <v>114.31249907052236</v>
      </c>
      <c r="AE234" s="21">
        <v>115.75688082773114</v>
      </c>
      <c r="AF234" s="21">
        <v>117.20126258493991</v>
      </c>
      <c r="AG234" s="22">
        <v>119.5319620819439</v>
      </c>
      <c r="AI234" s="20">
        <v>0</v>
      </c>
      <c r="AJ234" s="21">
        <v>5.2166744805659615</v>
      </c>
      <c r="AK234" s="21">
        <v>5.3216023247413169</v>
      </c>
      <c r="AL234" s="21">
        <v>5.4265301689166732</v>
      </c>
      <c r="AM234" s="21">
        <v>5.5063320831654474</v>
      </c>
      <c r="AN234" s="21">
        <v>5.5861339974142208</v>
      </c>
      <c r="AO234" s="21">
        <v>5.665935911662995</v>
      </c>
      <c r="AP234" s="21">
        <v>5.7457378259117702</v>
      </c>
      <c r="AQ234" s="21">
        <v>5.8255397401605462</v>
      </c>
      <c r="AR234" s="21">
        <v>5.9053416544093205</v>
      </c>
      <c r="AS234" s="21">
        <v>5.9851435686580947</v>
      </c>
      <c r="AT234" s="21">
        <v>6.0649454829068699</v>
      </c>
      <c r="AU234" s="21">
        <v>6.1447473971556432</v>
      </c>
      <c r="AV234" s="21">
        <v>6.2245493114044184</v>
      </c>
      <c r="AW234" s="21">
        <v>6.312953786990386</v>
      </c>
      <c r="AX234" s="21">
        <v>6.4013582625763545</v>
      </c>
      <c r="AY234" s="21">
        <v>6.4897627381623222</v>
      </c>
      <c r="AZ234" s="21">
        <v>6.5781672137482907</v>
      </c>
      <c r="BA234" s="21">
        <v>6.6665716893342575</v>
      </c>
      <c r="BB234" s="21">
        <v>6.7450019445028957</v>
      </c>
      <c r="BC234" s="21">
        <v>6.8234321996715348</v>
      </c>
      <c r="BD234" s="21">
        <v>6.901862454840173</v>
      </c>
      <c r="BE234" s="21">
        <v>6.9802927100088112</v>
      </c>
      <c r="BF234" s="21">
        <v>7.0587229651774486</v>
      </c>
      <c r="BG234" s="21">
        <v>7.1502249295408609</v>
      </c>
      <c r="BH234" s="21">
        <v>7.2417268939042723</v>
      </c>
      <c r="BI234" s="21">
        <v>7.3332288582676846</v>
      </c>
      <c r="BJ234" s="21">
        <v>7.424730822631096</v>
      </c>
      <c r="BK234" s="22">
        <v>7.5723812490175435</v>
      </c>
      <c r="BM234" s="163">
        <f>VLOOKUP(BM$6,'MonteCarlo Policy Paths'!$N$2:$S$31,$B234+1,FALSE)</f>
        <v>21.456887556927661</v>
      </c>
      <c r="BN234" s="21">
        <f>VLOOKUP(BN$6,'MonteCarlo Policy Paths'!$N$2:$S$31,$B234+1,FALSE)</f>
        <v>23.119081894670884</v>
      </c>
      <c r="BO234" s="21">
        <f>VLOOKUP(BO$6,'MonteCarlo Policy Paths'!$N$2:$S$31,$B234+1,FALSE)</f>
        <v>24.918982795429599</v>
      </c>
      <c r="BP234" s="21">
        <f>VLOOKUP(BP$6,'MonteCarlo Policy Paths'!$N$2:$S$31,$B234+1,FALSE)</f>
        <v>26.866510906830612</v>
      </c>
      <c r="BQ234" s="21">
        <f>VLOOKUP(BQ$6,'MonteCarlo Policy Paths'!$N$2:$S$31,$B234+1,FALSE)</f>
        <v>28.957808063155838</v>
      </c>
      <c r="BR234" s="21">
        <f>VLOOKUP(BR$6,'MonteCarlo Policy Paths'!$N$2:$S$31,$B234+1,FALSE)</f>
        <v>31.169773267386955</v>
      </c>
      <c r="BS234" s="21">
        <f>VLOOKUP(BS$6,'MonteCarlo Policy Paths'!$N$2:$S$31,$B234+1,FALSE)</f>
        <v>33.536503079259326</v>
      </c>
      <c r="BT234" s="21">
        <f>VLOOKUP(BT$6,'MonteCarlo Policy Paths'!$N$2:$S$31,$B234+1,FALSE)</f>
        <v>36.094562758542168</v>
      </c>
      <c r="BU234" s="21">
        <f>VLOOKUP(BU$6,'MonteCarlo Policy Paths'!$N$2:$S$31,$B234+1,FALSE)</f>
        <v>38.859796339203925</v>
      </c>
      <c r="BV234" s="21">
        <f>VLOOKUP(BV$6,'MonteCarlo Policy Paths'!$N$2:$S$31,$B234+1,FALSE)</f>
        <v>41.937214526892696</v>
      </c>
      <c r="BW234" s="21">
        <f>VLOOKUP(BW$6,'MonteCarlo Policy Paths'!$N$2:$S$31,$B234+1,FALSE)</f>
        <v>45.285702034805901</v>
      </c>
      <c r="BX234" s="21">
        <f>VLOOKUP(BX$6,'MonteCarlo Policy Paths'!$N$2:$S$31,$B234+1,FALSE)</f>
        <v>48.923675973628832</v>
      </c>
      <c r="BY234" s="21">
        <f>VLOOKUP(BY$6,'MonteCarlo Policy Paths'!$N$2:$S$31,$B234+1,FALSE)</f>
        <v>52.880283256992421</v>
      </c>
      <c r="BZ234" s="21">
        <f>VLOOKUP(BZ$6,'MonteCarlo Policy Paths'!$N$2:$S$31,$B234+1,FALSE)</f>
        <v>57.179951130409847</v>
      </c>
      <c r="CA234" s="21">
        <f>VLOOKUP(CA$6,'MonteCarlo Policy Paths'!$N$2:$S$31,$B234+1,FALSE)</f>
        <v>59.199989570907007</v>
      </c>
      <c r="CB234" s="21">
        <f>VLOOKUP(CB$6,'MonteCarlo Policy Paths'!$N$2:$S$31,$B234+1,FALSE)</f>
        <v>61.304348310445278</v>
      </c>
      <c r="CC234" s="21">
        <f>VLOOKUP(CC$6,'MonteCarlo Policy Paths'!$N$2:$S$31,$B234+1,FALSE)</f>
        <v>63.486799757257046</v>
      </c>
      <c r="CD234" s="21">
        <f>VLOOKUP(CD$6,'MonteCarlo Policy Paths'!$N$2:$S$31,$B234+1,FALSE)</f>
        <v>65.754412861465767</v>
      </c>
      <c r="CE234" s="21">
        <f>VLOOKUP(CE$6,'MonteCarlo Policy Paths'!$N$2:$S$31,$B234+1,FALSE)</f>
        <v>68.097759333367534</v>
      </c>
      <c r="CF234" s="21">
        <f>VLOOKUP(CF$6,'MonteCarlo Policy Paths'!$N$2:$S$31,$B234+1,FALSE)</f>
        <v>70.548973057852507</v>
      </c>
      <c r="CG234" s="21">
        <f>VLOOKUP(CG$6,'MonteCarlo Policy Paths'!$N$2:$S$31,$B234+1,FALSE)</f>
        <v>73.077007009761019</v>
      </c>
      <c r="CH234" s="21">
        <f>VLOOKUP(CH$6,'MonteCarlo Policy Paths'!$N$2:$S$31,$B234+1,FALSE)</f>
        <v>75.691476032446857</v>
      </c>
      <c r="CI234" s="21">
        <f>VLOOKUP(CI$6,'MonteCarlo Policy Paths'!$N$2:$S$31,$B234+1,FALSE)</f>
        <v>78.404802280730166</v>
      </c>
      <c r="CJ234" s="21">
        <f>VLOOKUP(CJ$6,'MonteCarlo Policy Paths'!$N$2:$S$31,$B234+1,FALSE)</f>
        <v>81.224927058038162</v>
      </c>
      <c r="CK234" s="21">
        <f>VLOOKUP(CK$6,'MonteCarlo Policy Paths'!$N$2:$S$31,$B234+1,FALSE)</f>
        <v>84.152487263770951</v>
      </c>
      <c r="CL234" s="21">
        <f>VLOOKUP(CL$6,'MonteCarlo Policy Paths'!$N$2:$S$31,$B234+1,FALSE)</f>
        <v>87.19069011352974</v>
      </c>
      <c r="CM234" s="21">
        <f>VLOOKUP(CM$6,'MonteCarlo Policy Paths'!$N$2:$S$31,$B234+1,FALSE)</f>
        <v>90.339519718236858</v>
      </c>
      <c r="CN234" s="21">
        <f>VLOOKUP(CN$6,'MonteCarlo Policy Paths'!$N$2:$S$31,$B234+1,FALSE)</f>
        <v>93.604800202242828</v>
      </c>
      <c r="CO234" s="164">
        <f>VLOOKUP(CO$6,'MonteCarlo Policy Paths'!$N$2:$S$31,$B234+1,FALSE)</f>
        <v>96.983684685934094</v>
      </c>
      <c r="CQ234" s="163">
        <f>BM234*VLOOKUP(AI$6,'Greenhouse Gas Costs Avoided'!$A$2:$I$32,9,FALSE)</f>
        <v>1.3592994724454583</v>
      </c>
      <c r="CR234" s="21">
        <f>BN234*VLOOKUP(AJ$6,'Greenhouse Gas Costs Avoided'!$A$2:$I$32,9,FALSE)</f>
        <v>1.4645999210963487</v>
      </c>
      <c r="CS234" s="21">
        <f>BO234*VLOOKUP(AK$6,'Greenhouse Gas Costs Avoided'!$A$2:$I$32,9,FALSE)</f>
        <v>1.5786241167474793</v>
      </c>
      <c r="CT234" s="21">
        <f>BP234*VLOOKUP(AL$6,'Greenhouse Gas Costs Avoided'!$A$2:$I$32,9,FALSE)</f>
        <v>1.7020005350363183</v>
      </c>
      <c r="CU234" s="21">
        <f>BQ234*VLOOKUP(AM$6,'Greenhouse Gas Costs Avoided'!$A$2:$I$32,9,FALSE)</f>
        <v>1.8344847601494692</v>
      </c>
      <c r="CV234" s="21">
        <f>BR234*VLOOKUP(AN$6,'Greenhouse Gas Costs Avoided'!$A$2:$I$32,9,FALSE)</f>
        <v>1.9746133378475101</v>
      </c>
      <c r="CW234" s="21">
        <f>BS234*VLOOKUP(AO$6,'Greenhouse Gas Costs Avoided'!$A$2:$I$32,9,FALSE)</f>
        <v>2.1245462941611284</v>
      </c>
      <c r="CX234" s="21">
        <f>BT234*VLOOKUP(AP$6,'Greenhouse Gas Costs Avoided'!$A$2:$I$32,9,FALSE)</f>
        <v>2.2866000479177169</v>
      </c>
      <c r="CY234" s="21">
        <f>BU234*VLOOKUP(AQ$6,'Greenhouse Gas Costs Avoided'!$A$2:$I$32,9,FALSE)</f>
        <v>2.4617783228380428</v>
      </c>
      <c r="CZ234" s="21">
        <f>BV234*VLOOKUP(AR$6,'Greenhouse Gas Costs Avoided'!$A$2:$I$32,9,FALSE)</f>
        <v>2.6567335747552212</v>
      </c>
      <c r="DA234" s="21">
        <f>BW234*VLOOKUP(AS$6,'Greenhouse Gas Costs Avoided'!$A$2:$I$32,9,FALSE)</f>
        <v>2.8688611394320973</v>
      </c>
      <c r="DB234" s="21">
        <f>BX234*VLOOKUP(AT$6,'Greenhouse Gas Costs Avoided'!$A$2:$I$32,9,FALSE)</f>
        <v>3.099327745676475</v>
      </c>
      <c r="DC234" s="21">
        <f>BY234*VLOOKUP(AU$6,'Greenhouse Gas Costs Avoided'!$A$2:$I$32,9,FALSE)</f>
        <v>3.3499798581359799</v>
      </c>
      <c r="DD234" s="21">
        <f>BZ234*VLOOKUP(AV$6,'Greenhouse Gas Costs Avoided'!$A$2:$I$32,9,FALSE)</f>
        <v>3.6223649492411436</v>
      </c>
      <c r="DE234" s="21">
        <f>CA234*VLOOKUP(AW$6,'Greenhouse Gas Costs Avoided'!$A$2:$I$32,9,FALSE)</f>
        <v>3.7503349159570667</v>
      </c>
      <c r="DF234" s="21">
        <f>CB234*VLOOKUP(AX$6,'Greenhouse Gas Costs Avoided'!$A$2:$I$32,9,FALSE)</f>
        <v>3.8836465958035138</v>
      </c>
      <c r="DG234" s="21">
        <f>CC234*VLOOKUP(AY$6,'Greenhouse Gas Costs Avoided'!$A$2:$I$32,9,FALSE)</f>
        <v>4.0219054692034097</v>
      </c>
      <c r="DH234" s="21">
        <f>CD234*VLOOKUP(AZ$6,'Greenhouse Gas Costs Avoided'!$A$2:$I$32,9,FALSE)</f>
        <v>4.1655593560070496</v>
      </c>
      <c r="DI234" s="21">
        <f>CE234*VLOOKUP(BA$6,'Greenhouse Gas Costs Avoided'!$A$2:$I$32,9,FALSE)</f>
        <v>4.3140109715809301</v>
      </c>
      <c r="DJ234" s="21">
        <f>CF234*VLOOKUP(BB$6,'Greenhouse Gas Costs Avoided'!$A$2:$I$32,9,FALSE)</f>
        <v>4.4692960059878768</v>
      </c>
      <c r="DK234" s="21">
        <f>CG234*VLOOKUP(BC$6,'Greenhouse Gas Costs Avoided'!$A$2:$I$32,9,FALSE)</f>
        <v>4.629447622014963</v>
      </c>
      <c r="DL234" s="21">
        <f>CH234*VLOOKUP(BD$6,'Greenhouse Gas Costs Avoided'!$A$2:$I$32,9,FALSE)</f>
        <v>4.7950749225184994</v>
      </c>
      <c r="DM234" s="21">
        <f>CI234*VLOOKUP(BE$6,'Greenhouse Gas Costs Avoided'!$A$2:$I$32,9,FALSE)</f>
        <v>4.9669648542748472</v>
      </c>
      <c r="DN234" s="21">
        <f>CJ234*VLOOKUP(BF$6,'Greenhouse Gas Costs Avoided'!$A$2:$I$32,9,FALSE)</f>
        <v>5.1456205009456273</v>
      </c>
      <c r="DO234" s="21">
        <f>CK234*VLOOKUP(BG$6,'Greenhouse Gas Costs Avoided'!$A$2:$I$32,9,FALSE)</f>
        <v>5.331082210275417</v>
      </c>
      <c r="DP234" s="21">
        <f>CL234*VLOOKUP(BH$6,'Greenhouse Gas Costs Avoided'!$A$2:$I$32,9,FALSE)</f>
        <v>5.5235531602164318</v>
      </c>
      <c r="DQ234" s="21">
        <f>CM234*VLOOKUP(BI$6,'Greenhouse Gas Costs Avoided'!$A$2:$I$32,9,FALSE)</f>
        <v>5.723032344191421</v>
      </c>
      <c r="DR234" s="21">
        <f>CN234*VLOOKUP(BJ$6,'Greenhouse Gas Costs Avoided'!$A$2:$I$32,9,FALSE)</f>
        <v>5.9298887220104266</v>
      </c>
      <c r="DS234" s="164">
        <f>CO234*VLOOKUP(BK$6,'Greenhouse Gas Costs Avoided'!$A$2:$I$32,9,FALSE)</f>
        <v>6.1439419431008639</v>
      </c>
    </row>
    <row r="235" spans="1:123" x14ac:dyDescent="0.35">
      <c r="A235" s="174">
        <v>229</v>
      </c>
      <c r="B235" s="12">
        <v>1</v>
      </c>
      <c r="C235" s="175">
        <v>2023</v>
      </c>
      <c r="E235" s="20">
        <v>0</v>
      </c>
      <c r="F235" s="21">
        <v>82.346532180449415</v>
      </c>
      <c r="G235" s="21">
        <v>84.002844861871253</v>
      </c>
      <c r="H235" s="21">
        <v>85.659157543293105</v>
      </c>
      <c r="I235" s="21">
        <v>86.918851036576825</v>
      </c>
      <c r="J235" s="21">
        <v>88.178544529860531</v>
      </c>
      <c r="K235" s="21">
        <v>89.438238023144251</v>
      </c>
      <c r="L235" s="21">
        <v>90.697931516427971</v>
      </c>
      <c r="M235" s="21">
        <v>91.95762500971172</v>
      </c>
      <c r="N235" s="21">
        <v>93.21731850299544</v>
      </c>
      <c r="O235" s="21">
        <v>94.47701199627916</v>
      </c>
      <c r="P235" s="21">
        <v>95.73670548956288</v>
      </c>
      <c r="Q235" s="21">
        <v>96.996398982846586</v>
      </c>
      <c r="R235" s="21">
        <v>98.25609247613032</v>
      </c>
      <c r="S235" s="21">
        <v>99.65157958594628</v>
      </c>
      <c r="T235" s="21">
        <v>101.04706669576224</v>
      </c>
      <c r="U235" s="21">
        <v>102.4425538055782</v>
      </c>
      <c r="V235" s="21">
        <v>103.83804091539416</v>
      </c>
      <c r="W235" s="21">
        <v>105.23352802521011</v>
      </c>
      <c r="X235" s="21">
        <v>106.47156953138905</v>
      </c>
      <c r="Y235" s="21">
        <v>107.709611037568</v>
      </c>
      <c r="Z235" s="21">
        <v>108.94765254374694</v>
      </c>
      <c r="AA235" s="21">
        <v>110.18569404992589</v>
      </c>
      <c r="AB235" s="21">
        <v>111.42373555610482</v>
      </c>
      <c r="AC235" s="21">
        <v>112.86811731331359</v>
      </c>
      <c r="AD235" s="21">
        <v>114.31249907052236</v>
      </c>
      <c r="AE235" s="21">
        <v>115.75688082773114</v>
      </c>
      <c r="AF235" s="21">
        <v>117.20126258493991</v>
      </c>
      <c r="AG235" s="22">
        <v>118.64564434214866</v>
      </c>
      <c r="AI235" s="20">
        <v>0</v>
      </c>
      <c r="AJ235" s="21">
        <v>5.2166744805659615</v>
      </c>
      <c r="AK235" s="21">
        <v>5.3216023247413169</v>
      </c>
      <c r="AL235" s="21">
        <v>5.4265301689166732</v>
      </c>
      <c r="AM235" s="21">
        <v>5.5063320831654474</v>
      </c>
      <c r="AN235" s="21">
        <v>5.5861339974142208</v>
      </c>
      <c r="AO235" s="21">
        <v>5.665935911662995</v>
      </c>
      <c r="AP235" s="21">
        <v>5.7457378259117702</v>
      </c>
      <c r="AQ235" s="21">
        <v>5.8255397401605462</v>
      </c>
      <c r="AR235" s="21">
        <v>5.9053416544093205</v>
      </c>
      <c r="AS235" s="21">
        <v>5.9851435686580947</v>
      </c>
      <c r="AT235" s="21">
        <v>6.0649454829068699</v>
      </c>
      <c r="AU235" s="21">
        <v>6.1447473971556432</v>
      </c>
      <c r="AV235" s="21">
        <v>6.2245493114044184</v>
      </c>
      <c r="AW235" s="21">
        <v>6.312953786990386</v>
      </c>
      <c r="AX235" s="21">
        <v>6.4013582625763545</v>
      </c>
      <c r="AY235" s="21">
        <v>6.4897627381623222</v>
      </c>
      <c r="AZ235" s="21">
        <v>6.5781672137482907</v>
      </c>
      <c r="BA235" s="21">
        <v>6.6665716893342575</v>
      </c>
      <c r="BB235" s="21">
        <v>6.7450019445028957</v>
      </c>
      <c r="BC235" s="21">
        <v>6.8234321996715348</v>
      </c>
      <c r="BD235" s="21">
        <v>6.901862454840173</v>
      </c>
      <c r="BE235" s="21">
        <v>6.9802927100088112</v>
      </c>
      <c r="BF235" s="21">
        <v>7.0587229651774486</v>
      </c>
      <c r="BG235" s="21">
        <v>7.1502249295408609</v>
      </c>
      <c r="BH235" s="21">
        <v>7.2417268939042723</v>
      </c>
      <c r="BI235" s="21">
        <v>7.3332288582676846</v>
      </c>
      <c r="BJ235" s="21">
        <v>7.424730822631096</v>
      </c>
      <c r="BK235" s="22">
        <v>7.5162327869945065</v>
      </c>
      <c r="BM235" s="163">
        <f>VLOOKUP(BM$6,'MonteCarlo Policy Paths'!$N$2:$S$31,$B235+1,FALSE)</f>
        <v>18.946072246720579</v>
      </c>
      <c r="BN235" s="21">
        <f>VLOOKUP(BN$6,'MonteCarlo Policy Paths'!$N$2:$S$31,$B235+1,FALSE)</f>
        <v>19.920985834119051</v>
      </c>
      <c r="BO235" s="21">
        <f>VLOOKUP(BO$6,'MonteCarlo Policy Paths'!$N$2:$S$31,$B235+1,FALSE)</f>
        <v>20.944710352814074</v>
      </c>
      <c r="BP235" s="21">
        <f>VLOOKUP(BP$6,'MonteCarlo Policy Paths'!$N$2:$S$31,$B235+1,FALSE)</f>
        <v>22.017919567056939</v>
      </c>
      <c r="BQ235" s="21">
        <f>VLOOKUP(BQ$6,'MonteCarlo Policy Paths'!$N$2:$S$31,$B235+1,FALSE)</f>
        <v>23.125382269476081</v>
      </c>
      <c r="BR235" s="21">
        <f>VLOOKUP(BR$6,'MonteCarlo Policy Paths'!$N$2:$S$31,$B235+1,FALSE)</f>
        <v>24.222533249319248</v>
      </c>
      <c r="BS235" s="21">
        <f>VLOOKUP(BS$6,'MonteCarlo Policy Paths'!$N$2:$S$31,$B235+1,FALSE)</f>
        <v>25.344600035724898</v>
      </c>
      <c r="BT235" s="21">
        <f>VLOOKUP(BT$6,'MonteCarlo Policy Paths'!$N$2:$S$31,$B235+1,FALSE)</f>
        <v>26.511875533452777</v>
      </c>
      <c r="BU235" s="21">
        <f>VLOOKUP(BU$6,'MonteCarlo Policy Paths'!$N$2:$S$31,$B235+1,FALSE)</f>
        <v>27.727543772426976</v>
      </c>
      <c r="BV235" s="21">
        <f>VLOOKUP(BV$6,'MonteCarlo Policy Paths'!$N$2:$S$31,$B235+1,FALSE)</f>
        <v>29.105872242644537</v>
      </c>
      <c r="BW235" s="21">
        <f>VLOOKUP(BW$6,'MonteCarlo Policy Paths'!$N$2:$S$31,$B235+1,FALSE)</f>
        <v>30.561165854776764</v>
      </c>
      <c r="BX235" s="21">
        <f>VLOOKUP(BX$6,'MonteCarlo Policy Paths'!$N$2:$S$31,$B235+1,FALSE)</f>
        <v>32.089224147515601</v>
      </c>
      <c r="BY235" s="21">
        <f>VLOOKUP(BY$6,'MonteCarlo Policy Paths'!$N$2:$S$31,$B235+1,FALSE)</f>
        <v>33.693685354891386</v>
      </c>
      <c r="BZ235" s="21">
        <f>VLOOKUP(BZ$6,'MonteCarlo Policy Paths'!$N$2:$S$31,$B235+1,FALSE)</f>
        <v>35.378369622635958</v>
      </c>
      <c r="CA235" s="21">
        <f>VLOOKUP(CA$6,'MonteCarlo Policy Paths'!$N$2:$S$31,$B235+1,FALSE)</f>
        <v>37.147288103767757</v>
      </c>
      <c r="CB235" s="21">
        <f>VLOOKUP(CB$6,'MonteCarlo Policy Paths'!$N$2:$S$31,$B235+1,FALSE)</f>
        <v>39.004652508956148</v>
      </c>
      <c r="CC235" s="21">
        <f>VLOOKUP(CC$6,'MonteCarlo Policy Paths'!$N$2:$S$31,$B235+1,FALSE)</f>
        <v>40.954885134403959</v>
      </c>
      <c r="CD235" s="21">
        <f>VLOOKUP(CD$6,'MonteCarlo Policy Paths'!$N$2:$S$31,$B235+1,FALSE)</f>
        <v>43.002629391124159</v>
      </c>
      <c r="CE235" s="21">
        <f>VLOOKUP(CE$6,'MonteCarlo Policy Paths'!$N$2:$S$31,$B235+1,FALSE)</f>
        <v>45.152760860680367</v>
      </c>
      <c r="CF235" s="21">
        <f>VLOOKUP(CF$6,'MonteCarlo Policy Paths'!$N$2:$S$31,$B235+1,FALSE)</f>
        <v>47.410398903714388</v>
      </c>
      <c r="CG235" s="21">
        <f>VLOOKUP(CG$6,'MonteCarlo Policy Paths'!$N$2:$S$31,$B235+1,FALSE)</f>
        <v>49.780918848900107</v>
      </c>
      <c r="CH235" s="21">
        <f>VLOOKUP(CH$6,'MonteCarlo Policy Paths'!$N$2:$S$31,$B235+1,FALSE)</f>
        <v>52.269964791345117</v>
      </c>
      <c r="CI235" s="21">
        <f>VLOOKUP(CI$6,'MonteCarlo Policy Paths'!$N$2:$S$31,$B235+1,FALSE)</f>
        <v>54.883463030912374</v>
      </c>
      <c r="CJ235" s="21">
        <f>VLOOKUP(CJ$6,'MonteCarlo Policy Paths'!$N$2:$S$31,$B235+1,FALSE)</f>
        <v>57.627636182457998</v>
      </c>
      <c r="CK235" s="21">
        <f>VLOOKUP(CK$6,'MonteCarlo Policy Paths'!$N$2:$S$31,$B235+1,FALSE)</f>
        <v>60.509017991580897</v>
      </c>
      <c r="CL235" s="21">
        <f>VLOOKUP(CL$6,'MonteCarlo Policy Paths'!$N$2:$S$31,$B235+1,FALSE)</f>
        <v>63.534468891159946</v>
      </c>
      <c r="CM235" s="21">
        <f>VLOOKUP(CM$6,'MonteCarlo Policy Paths'!$N$2:$S$31,$B235+1,FALSE)</f>
        <v>66.711192335717939</v>
      </c>
      <c r="CN235" s="21">
        <f>VLOOKUP(CN$6,'MonteCarlo Policy Paths'!$N$2:$S$31,$B235+1,FALSE)</f>
        <v>70.04675195250384</v>
      </c>
      <c r="CO235" s="164">
        <f>VLOOKUP(CO$6,'MonteCarlo Policy Paths'!$N$2:$S$31,$B235+1,FALSE)</f>
        <v>73.54908955012904</v>
      </c>
      <c r="CQ235" s="163">
        <f>BM235*VLOOKUP(AI$6,'Greenhouse Gas Costs Avoided'!$A$2:$I$32,9,FALSE)</f>
        <v>1.2002386619007086</v>
      </c>
      <c r="CR235" s="21">
        <f>BN235*VLOOKUP(AJ$6,'Greenhouse Gas Costs Avoided'!$A$2:$I$32,9,FALSE)</f>
        <v>1.2619996941806579</v>
      </c>
      <c r="CS235" s="21">
        <f>BO235*VLOOKUP(AK$6,'Greenhouse Gas Costs Avoided'!$A$2:$I$32,9,FALSE)</f>
        <v>1.3268529118013257</v>
      </c>
      <c r="CT235" s="21">
        <f>BP235*VLOOKUP(AL$6,'Greenhouse Gas Costs Avoided'!$A$2:$I$32,9,FALSE)</f>
        <v>1.3948409979053111</v>
      </c>
      <c r="CU235" s="21">
        <f>BQ235*VLOOKUP(AM$6,'Greenhouse Gas Costs Avoided'!$A$2:$I$32,9,FALSE)</f>
        <v>1.464999051498006</v>
      </c>
      <c r="CV235" s="21">
        <f>BR235*VLOOKUP(AN$6,'Greenhouse Gas Costs Avoided'!$A$2:$I$32,9,FALSE)</f>
        <v>1.5345038547523033</v>
      </c>
      <c r="CW235" s="21">
        <f>BS235*VLOOKUP(AO$6,'Greenhouse Gas Costs Avoided'!$A$2:$I$32,9,FALSE)</f>
        <v>1.6055870809081549</v>
      </c>
      <c r="CX235" s="21">
        <f>BT235*VLOOKUP(AP$6,'Greenhouse Gas Costs Avoided'!$A$2:$I$32,9,FALSE)</f>
        <v>1.6795342908215394</v>
      </c>
      <c r="CY235" s="21">
        <f>BU235*VLOOKUP(AQ$6,'Greenhouse Gas Costs Avoided'!$A$2:$I$32,9,FALSE)</f>
        <v>1.7565471936259263</v>
      </c>
      <c r="CZ235" s="21">
        <f>BV235*VLOOKUP(AR$6,'Greenhouse Gas Costs Avoided'!$A$2:$I$32,9,FALSE)</f>
        <v>1.8438646648785721</v>
      </c>
      <c r="DA235" s="21">
        <f>BW235*VLOOKUP(AS$6,'Greenhouse Gas Costs Avoided'!$A$2:$I$32,9,FALSE)</f>
        <v>1.9360578981225007</v>
      </c>
      <c r="DB235" s="21">
        <f>BX235*VLOOKUP(AT$6,'Greenhouse Gas Costs Avoided'!$A$2:$I$32,9,FALSE)</f>
        <v>2.0328607930286258</v>
      </c>
      <c r="DC235" s="21">
        <f>BY235*VLOOKUP(AU$6,'Greenhouse Gas Costs Avoided'!$A$2:$I$32,9,FALSE)</f>
        <v>2.1345038326800574</v>
      </c>
      <c r="DD235" s="21">
        <f>BZ235*VLOOKUP(AV$6,'Greenhouse Gas Costs Avoided'!$A$2:$I$32,9,FALSE)</f>
        <v>2.2412290243140602</v>
      </c>
      <c r="DE235" s="21">
        <f>CA235*VLOOKUP(AW$6,'Greenhouse Gas Costs Avoided'!$A$2:$I$32,9,FALSE)</f>
        <v>2.3532904755297634</v>
      </c>
      <c r="DF235" s="21">
        <f>CB235*VLOOKUP(AX$6,'Greenhouse Gas Costs Avoided'!$A$2:$I$32,9,FALSE)</f>
        <v>2.4709549993062518</v>
      </c>
      <c r="DG235" s="21">
        <f>CC235*VLOOKUP(AY$6,'Greenhouse Gas Costs Avoided'!$A$2:$I$32,9,FALSE)</f>
        <v>2.5945027492715647</v>
      </c>
      <c r="DH235" s="21">
        <f>CD235*VLOOKUP(AZ$6,'Greenhouse Gas Costs Avoided'!$A$2:$I$32,9,FALSE)</f>
        <v>2.724227886735143</v>
      </c>
      <c r="DI235" s="21">
        <f>CE235*VLOOKUP(BA$6,'Greenhouse Gas Costs Avoided'!$A$2:$I$32,9,FALSE)</f>
        <v>2.8604392810719004</v>
      </c>
      <c r="DJ235" s="21">
        <f>CF235*VLOOKUP(BB$6,'Greenhouse Gas Costs Avoided'!$A$2:$I$32,9,FALSE)</f>
        <v>3.0034612451254952</v>
      </c>
      <c r="DK235" s="21">
        <f>CG235*VLOOKUP(BC$6,'Greenhouse Gas Costs Avoided'!$A$2:$I$32,9,FALSE)</f>
        <v>3.1536343073817701</v>
      </c>
      <c r="DL235" s="21">
        <f>CH235*VLOOKUP(BD$6,'Greenhouse Gas Costs Avoided'!$A$2:$I$32,9,FALSE)</f>
        <v>3.3113160227508591</v>
      </c>
      <c r="DM235" s="21">
        <f>CI235*VLOOKUP(BE$6,'Greenhouse Gas Costs Avoided'!$A$2:$I$32,9,FALSE)</f>
        <v>3.4768818238884021</v>
      </c>
      <c r="DN235" s="21">
        <f>CJ235*VLOOKUP(BF$6,'Greenhouse Gas Costs Avoided'!$A$2:$I$32,9,FALSE)</f>
        <v>3.6507259150828224</v>
      </c>
      <c r="DO235" s="21">
        <f>CK235*VLOOKUP(BG$6,'Greenhouse Gas Costs Avoided'!$A$2:$I$32,9,FALSE)</f>
        <v>3.8332622108369634</v>
      </c>
      <c r="DP235" s="21">
        <f>CL235*VLOOKUP(BH$6,'Greenhouse Gas Costs Avoided'!$A$2:$I$32,9,FALSE)</f>
        <v>4.0249253213788121</v>
      </c>
      <c r="DQ235" s="21">
        <f>CM235*VLOOKUP(BI$6,'Greenhouse Gas Costs Avoided'!$A$2:$I$32,9,FALSE)</f>
        <v>4.2261715874477526</v>
      </c>
      <c r="DR235" s="21">
        <f>CN235*VLOOKUP(BJ$6,'Greenhouse Gas Costs Avoided'!$A$2:$I$32,9,FALSE)</f>
        <v>4.4374801668201398</v>
      </c>
      <c r="DS235" s="164">
        <f>CO235*VLOOKUP(BK$6,'Greenhouse Gas Costs Avoided'!$A$2:$I$32,9,FALSE)</f>
        <v>4.6593541751611474</v>
      </c>
    </row>
    <row r="236" spans="1:123" x14ac:dyDescent="0.35">
      <c r="A236" s="174">
        <v>230</v>
      </c>
      <c r="B236" s="12">
        <v>1</v>
      </c>
      <c r="C236" s="175">
        <v>2023</v>
      </c>
      <c r="E236" s="20">
        <v>0</v>
      </c>
      <c r="F236" s="21">
        <v>82.346532180449415</v>
      </c>
      <c r="G236" s="21">
        <v>84.002844861871253</v>
      </c>
      <c r="H236" s="21">
        <v>85.659157543293105</v>
      </c>
      <c r="I236" s="21">
        <v>86.918851036576825</v>
      </c>
      <c r="J236" s="21">
        <v>88.178544529860531</v>
      </c>
      <c r="K236" s="21">
        <v>89.438238023144251</v>
      </c>
      <c r="L236" s="21">
        <v>90.697931516427971</v>
      </c>
      <c r="M236" s="21">
        <v>91.95762500971172</v>
      </c>
      <c r="N236" s="21">
        <v>93.21731850299544</v>
      </c>
      <c r="O236" s="21">
        <v>94.47701199627916</v>
      </c>
      <c r="P236" s="21">
        <v>95.73670548956288</v>
      </c>
      <c r="Q236" s="21">
        <v>96.996398982846586</v>
      </c>
      <c r="R236" s="21">
        <v>98.25609247613032</v>
      </c>
      <c r="S236" s="21">
        <v>99.65157958594628</v>
      </c>
      <c r="T236" s="21">
        <v>101.04706669576224</v>
      </c>
      <c r="U236" s="21">
        <v>102.4425538055782</v>
      </c>
      <c r="V236" s="21">
        <v>103.83804091539416</v>
      </c>
      <c r="W236" s="21">
        <v>105.23352802521011</v>
      </c>
      <c r="X236" s="21">
        <v>106.47156953138905</v>
      </c>
      <c r="Y236" s="21">
        <v>107.709611037568</v>
      </c>
      <c r="Z236" s="21">
        <v>108.94765254374694</v>
      </c>
      <c r="AA236" s="21">
        <v>110.18569404992589</v>
      </c>
      <c r="AB236" s="21">
        <v>111.42373555610482</v>
      </c>
      <c r="AC236" s="21">
        <v>112.86811731331359</v>
      </c>
      <c r="AD236" s="21">
        <v>114.31249907052236</v>
      </c>
      <c r="AE236" s="21">
        <v>115.75688082773114</v>
      </c>
      <c r="AF236" s="21">
        <v>117.20126258493991</v>
      </c>
      <c r="AG236" s="22">
        <v>118.64564434214866</v>
      </c>
      <c r="AI236" s="20">
        <v>0</v>
      </c>
      <c r="AJ236" s="21">
        <v>5.2166744805659615</v>
      </c>
      <c r="AK236" s="21">
        <v>5.3216023247413169</v>
      </c>
      <c r="AL236" s="21">
        <v>5.4265301689166732</v>
      </c>
      <c r="AM236" s="21">
        <v>5.5063320831654474</v>
      </c>
      <c r="AN236" s="21">
        <v>5.5861339974142208</v>
      </c>
      <c r="AO236" s="21">
        <v>5.665935911662995</v>
      </c>
      <c r="AP236" s="21">
        <v>5.7457378259117702</v>
      </c>
      <c r="AQ236" s="21">
        <v>5.8255397401605462</v>
      </c>
      <c r="AR236" s="21">
        <v>5.9053416544093205</v>
      </c>
      <c r="AS236" s="21">
        <v>5.9851435686580947</v>
      </c>
      <c r="AT236" s="21">
        <v>6.0649454829068699</v>
      </c>
      <c r="AU236" s="21">
        <v>6.1447473971556432</v>
      </c>
      <c r="AV236" s="21">
        <v>6.2245493114044184</v>
      </c>
      <c r="AW236" s="21">
        <v>6.312953786990386</v>
      </c>
      <c r="AX236" s="21">
        <v>6.4013582625763545</v>
      </c>
      <c r="AY236" s="21">
        <v>6.4897627381623222</v>
      </c>
      <c r="AZ236" s="21">
        <v>6.5781672137482907</v>
      </c>
      <c r="BA236" s="21">
        <v>6.6665716893342575</v>
      </c>
      <c r="BB236" s="21">
        <v>6.7450019445028957</v>
      </c>
      <c r="BC236" s="21">
        <v>6.8234321996715348</v>
      </c>
      <c r="BD236" s="21">
        <v>6.901862454840173</v>
      </c>
      <c r="BE236" s="21">
        <v>6.9802927100088112</v>
      </c>
      <c r="BF236" s="21">
        <v>7.0587229651774486</v>
      </c>
      <c r="BG236" s="21">
        <v>7.1502249295408609</v>
      </c>
      <c r="BH236" s="21">
        <v>7.2417268939042723</v>
      </c>
      <c r="BI236" s="21">
        <v>7.3332288582676846</v>
      </c>
      <c r="BJ236" s="21">
        <v>7.424730822631096</v>
      </c>
      <c r="BK236" s="22">
        <v>7.5162327869945065</v>
      </c>
      <c r="BM236" s="163">
        <f>VLOOKUP(BM$6,'MonteCarlo Policy Paths'!$N$2:$S$31,$B236+1,FALSE)</f>
        <v>18.946072246720579</v>
      </c>
      <c r="BN236" s="21">
        <f>VLOOKUP(BN$6,'MonteCarlo Policy Paths'!$N$2:$S$31,$B236+1,FALSE)</f>
        <v>19.920985834119051</v>
      </c>
      <c r="BO236" s="21">
        <f>VLOOKUP(BO$6,'MonteCarlo Policy Paths'!$N$2:$S$31,$B236+1,FALSE)</f>
        <v>20.944710352814074</v>
      </c>
      <c r="BP236" s="21">
        <f>VLOOKUP(BP$6,'MonteCarlo Policy Paths'!$N$2:$S$31,$B236+1,FALSE)</f>
        <v>22.017919567056939</v>
      </c>
      <c r="BQ236" s="21">
        <f>VLOOKUP(BQ$6,'MonteCarlo Policy Paths'!$N$2:$S$31,$B236+1,FALSE)</f>
        <v>23.125382269476081</v>
      </c>
      <c r="BR236" s="21">
        <f>VLOOKUP(BR$6,'MonteCarlo Policy Paths'!$N$2:$S$31,$B236+1,FALSE)</f>
        <v>24.222533249319248</v>
      </c>
      <c r="BS236" s="21">
        <f>VLOOKUP(BS$6,'MonteCarlo Policy Paths'!$N$2:$S$31,$B236+1,FALSE)</f>
        <v>25.344600035724898</v>
      </c>
      <c r="BT236" s="21">
        <f>VLOOKUP(BT$6,'MonteCarlo Policy Paths'!$N$2:$S$31,$B236+1,FALSE)</f>
        <v>26.511875533452777</v>
      </c>
      <c r="BU236" s="21">
        <f>VLOOKUP(BU$6,'MonteCarlo Policy Paths'!$N$2:$S$31,$B236+1,FALSE)</f>
        <v>27.727543772426976</v>
      </c>
      <c r="BV236" s="21">
        <f>VLOOKUP(BV$6,'MonteCarlo Policy Paths'!$N$2:$S$31,$B236+1,FALSE)</f>
        <v>29.105872242644537</v>
      </c>
      <c r="BW236" s="21">
        <f>VLOOKUP(BW$6,'MonteCarlo Policy Paths'!$N$2:$S$31,$B236+1,FALSE)</f>
        <v>30.561165854776764</v>
      </c>
      <c r="BX236" s="21">
        <f>VLOOKUP(BX$6,'MonteCarlo Policy Paths'!$N$2:$S$31,$B236+1,FALSE)</f>
        <v>32.089224147515601</v>
      </c>
      <c r="BY236" s="21">
        <f>VLOOKUP(BY$6,'MonteCarlo Policy Paths'!$N$2:$S$31,$B236+1,FALSE)</f>
        <v>33.693685354891386</v>
      </c>
      <c r="BZ236" s="21">
        <f>VLOOKUP(BZ$6,'MonteCarlo Policy Paths'!$N$2:$S$31,$B236+1,FALSE)</f>
        <v>35.378369622635958</v>
      </c>
      <c r="CA236" s="21">
        <f>VLOOKUP(CA$6,'MonteCarlo Policy Paths'!$N$2:$S$31,$B236+1,FALSE)</f>
        <v>37.147288103767757</v>
      </c>
      <c r="CB236" s="21">
        <f>VLOOKUP(CB$6,'MonteCarlo Policy Paths'!$N$2:$S$31,$B236+1,FALSE)</f>
        <v>39.004652508956148</v>
      </c>
      <c r="CC236" s="21">
        <f>VLOOKUP(CC$6,'MonteCarlo Policy Paths'!$N$2:$S$31,$B236+1,FALSE)</f>
        <v>40.954885134403959</v>
      </c>
      <c r="CD236" s="21">
        <f>VLOOKUP(CD$6,'MonteCarlo Policy Paths'!$N$2:$S$31,$B236+1,FALSE)</f>
        <v>43.002629391124159</v>
      </c>
      <c r="CE236" s="21">
        <f>VLOOKUP(CE$6,'MonteCarlo Policy Paths'!$N$2:$S$31,$B236+1,FALSE)</f>
        <v>45.152760860680367</v>
      </c>
      <c r="CF236" s="21">
        <f>VLOOKUP(CF$6,'MonteCarlo Policy Paths'!$N$2:$S$31,$B236+1,FALSE)</f>
        <v>47.410398903714388</v>
      </c>
      <c r="CG236" s="21">
        <f>VLOOKUP(CG$6,'MonteCarlo Policy Paths'!$N$2:$S$31,$B236+1,FALSE)</f>
        <v>49.780918848900107</v>
      </c>
      <c r="CH236" s="21">
        <f>VLOOKUP(CH$6,'MonteCarlo Policy Paths'!$N$2:$S$31,$B236+1,FALSE)</f>
        <v>52.269964791345117</v>
      </c>
      <c r="CI236" s="21">
        <f>VLOOKUP(CI$6,'MonteCarlo Policy Paths'!$N$2:$S$31,$B236+1,FALSE)</f>
        <v>54.883463030912374</v>
      </c>
      <c r="CJ236" s="21">
        <f>VLOOKUP(CJ$6,'MonteCarlo Policy Paths'!$N$2:$S$31,$B236+1,FALSE)</f>
        <v>57.627636182457998</v>
      </c>
      <c r="CK236" s="21">
        <f>VLOOKUP(CK$6,'MonteCarlo Policy Paths'!$N$2:$S$31,$B236+1,FALSE)</f>
        <v>60.509017991580897</v>
      </c>
      <c r="CL236" s="21">
        <f>VLOOKUP(CL$6,'MonteCarlo Policy Paths'!$N$2:$S$31,$B236+1,FALSE)</f>
        <v>63.534468891159946</v>
      </c>
      <c r="CM236" s="21">
        <f>VLOOKUP(CM$6,'MonteCarlo Policy Paths'!$N$2:$S$31,$B236+1,FALSE)</f>
        <v>66.711192335717939</v>
      </c>
      <c r="CN236" s="21">
        <f>VLOOKUP(CN$6,'MonteCarlo Policy Paths'!$N$2:$S$31,$B236+1,FALSE)</f>
        <v>70.04675195250384</v>
      </c>
      <c r="CO236" s="164">
        <f>VLOOKUP(CO$6,'MonteCarlo Policy Paths'!$N$2:$S$31,$B236+1,FALSE)</f>
        <v>73.54908955012904</v>
      </c>
      <c r="CQ236" s="163">
        <f>BM236*VLOOKUP(AI$6,'Greenhouse Gas Costs Avoided'!$A$2:$I$32,9,FALSE)</f>
        <v>1.2002386619007086</v>
      </c>
      <c r="CR236" s="21">
        <f>BN236*VLOOKUP(AJ$6,'Greenhouse Gas Costs Avoided'!$A$2:$I$32,9,FALSE)</f>
        <v>1.2619996941806579</v>
      </c>
      <c r="CS236" s="21">
        <f>BO236*VLOOKUP(AK$6,'Greenhouse Gas Costs Avoided'!$A$2:$I$32,9,FALSE)</f>
        <v>1.3268529118013257</v>
      </c>
      <c r="CT236" s="21">
        <f>BP236*VLOOKUP(AL$6,'Greenhouse Gas Costs Avoided'!$A$2:$I$32,9,FALSE)</f>
        <v>1.3948409979053111</v>
      </c>
      <c r="CU236" s="21">
        <f>BQ236*VLOOKUP(AM$6,'Greenhouse Gas Costs Avoided'!$A$2:$I$32,9,FALSE)</f>
        <v>1.464999051498006</v>
      </c>
      <c r="CV236" s="21">
        <f>BR236*VLOOKUP(AN$6,'Greenhouse Gas Costs Avoided'!$A$2:$I$32,9,FALSE)</f>
        <v>1.5345038547523033</v>
      </c>
      <c r="CW236" s="21">
        <f>BS236*VLOOKUP(AO$6,'Greenhouse Gas Costs Avoided'!$A$2:$I$32,9,FALSE)</f>
        <v>1.6055870809081549</v>
      </c>
      <c r="CX236" s="21">
        <f>BT236*VLOOKUP(AP$6,'Greenhouse Gas Costs Avoided'!$A$2:$I$32,9,FALSE)</f>
        <v>1.6795342908215394</v>
      </c>
      <c r="CY236" s="21">
        <f>BU236*VLOOKUP(AQ$6,'Greenhouse Gas Costs Avoided'!$A$2:$I$32,9,FALSE)</f>
        <v>1.7565471936259263</v>
      </c>
      <c r="CZ236" s="21">
        <f>BV236*VLOOKUP(AR$6,'Greenhouse Gas Costs Avoided'!$A$2:$I$32,9,FALSE)</f>
        <v>1.8438646648785721</v>
      </c>
      <c r="DA236" s="21">
        <f>BW236*VLOOKUP(AS$6,'Greenhouse Gas Costs Avoided'!$A$2:$I$32,9,FALSE)</f>
        <v>1.9360578981225007</v>
      </c>
      <c r="DB236" s="21">
        <f>BX236*VLOOKUP(AT$6,'Greenhouse Gas Costs Avoided'!$A$2:$I$32,9,FALSE)</f>
        <v>2.0328607930286258</v>
      </c>
      <c r="DC236" s="21">
        <f>BY236*VLOOKUP(AU$6,'Greenhouse Gas Costs Avoided'!$A$2:$I$32,9,FALSE)</f>
        <v>2.1345038326800574</v>
      </c>
      <c r="DD236" s="21">
        <f>BZ236*VLOOKUP(AV$6,'Greenhouse Gas Costs Avoided'!$A$2:$I$32,9,FALSE)</f>
        <v>2.2412290243140602</v>
      </c>
      <c r="DE236" s="21">
        <f>CA236*VLOOKUP(AW$6,'Greenhouse Gas Costs Avoided'!$A$2:$I$32,9,FALSE)</f>
        <v>2.3532904755297634</v>
      </c>
      <c r="DF236" s="21">
        <f>CB236*VLOOKUP(AX$6,'Greenhouse Gas Costs Avoided'!$A$2:$I$32,9,FALSE)</f>
        <v>2.4709549993062518</v>
      </c>
      <c r="DG236" s="21">
        <f>CC236*VLOOKUP(AY$6,'Greenhouse Gas Costs Avoided'!$A$2:$I$32,9,FALSE)</f>
        <v>2.5945027492715647</v>
      </c>
      <c r="DH236" s="21">
        <f>CD236*VLOOKUP(AZ$6,'Greenhouse Gas Costs Avoided'!$A$2:$I$32,9,FALSE)</f>
        <v>2.724227886735143</v>
      </c>
      <c r="DI236" s="21">
        <f>CE236*VLOOKUP(BA$6,'Greenhouse Gas Costs Avoided'!$A$2:$I$32,9,FALSE)</f>
        <v>2.8604392810719004</v>
      </c>
      <c r="DJ236" s="21">
        <f>CF236*VLOOKUP(BB$6,'Greenhouse Gas Costs Avoided'!$A$2:$I$32,9,FALSE)</f>
        <v>3.0034612451254952</v>
      </c>
      <c r="DK236" s="21">
        <f>CG236*VLOOKUP(BC$6,'Greenhouse Gas Costs Avoided'!$A$2:$I$32,9,FALSE)</f>
        <v>3.1536343073817701</v>
      </c>
      <c r="DL236" s="21">
        <f>CH236*VLOOKUP(BD$6,'Greenhouse Gas Costs Avoided'!$A$2:$I$32,9,FALSE)</f>
        <v>3.3113160227508591</v>
      </c>
      <c r="DM236" s="21">
        <f>CI236*VLOOKUP(BE$6,'Greenhouse Gas Costs Avoided'!$A$2:$I$32,9,FALSE)</f>
        <v>3.4768818238884021</v>
      </c>
      <c r="DN236" s="21">
        <f>CJ236*VLOOKUP(BF$6,'Greenhouse Gas Costs Avoided'!$A$2:$I$32,9,FALSE)</f>
        <v>3.6507259150828224</v>
      </c>
      <c r="DO236" s="21">
        <f>CK236*VLOOKUP(BG$6,'Greenhouse Gas Costs Avoided'!$A$2:$I$32,9,FALSE)</f>
        <v>3.8332622108369634</v>
      </c>
      <c r="DP236" s="21">
        <f>CL236*VLOOKUP(BH$6,'Greenhouse Gas Costs Avoided'!$A$2:$I$32,9,FALSE)</f>
        <v>4.0249253213788121</v>
      </c>
      <c r="DQ236" s="21">
        <f>CM236*VLOOKUP(BI$6,'Greenhouse Gas Costs Avoided'!$A$2:$I$32,9,FALSE)</f>
        <v>4.2261715874477526</v>
      </c>
      <c r="DR236" s="21">
        <f>CN236*VLOOKUP(BJ$6,'Greenhouse Gas Costs Avoided'!$A$2:$I$32,9,FALSE)</f>
        <v>4.4374801668201398</v>
      </c>
      <c r="DS236" s="164">
        <f>CO236*VLOOKUP(BK$6,'Greenhouse Gas Costs Avoided'!$A$2:$I$32,9,FALSE)</f>
        <v>4.6593541751611474</v>
      </c>
    </row>
    <row r="237" spans="1:123" x14ac:dyDescent="0.35">
      <c r="A237" s="174">
        <v>231</v>
      </c>
      <c r="B237" s="12">
        <v>3</v>
      </c>
      <c r="C237" s="175">
        <v>2023</v>
      </c>
      <c r="E237" s="20">
        <v>0</v>
      </c>
      <c r="F237" s="21">
        <v>82.346532180449415</v>
      </c>
      <c r="G237" s="21">
        <v>84.002844861871253</v>
      </c>
      <c r="H237" s="21">
        <v>85.659157543293105</v>
      </c>
      <c r="I237" s="21">
        <v>86.918851036576825</v>
      </c>
      <c r="J237" s="21">
        <v>88.178544529860531</v>
      </c>
      <c r="K237" s="21">
        <v>89.438238023144251</v>
      </c>
      <c r="L237" s="21">
        <v>90.697931516427971</v>
      </c>
      <c r="M237" s="21">
        <v>91.95762500971172</v>
      </c>
      <c r="N237" s="21">
        <v>93.21731850299544</v>
      </c>
      <c r="O237" s="21">
        <v>94.47701199627916</v>
      </c>
      <c r="P237" s="21">
        <v>95.73670548956288</v>
      </c>
      <c r="Q237" s="21">
        <v>96.996398982846586</v>
      </c>
      <c r="R237" s="21">
        <v>101.49317720655506</v>
      </c>
      <c r="S237" s="21">
        <v>104.21949379267882</v>
      </c>
      <c r="T237" s="21">
        <v>107.03810370059369</v>
      </c>
      <c r="U237" s="21">
        <v>109.92690053835344</v>
      </c>
      <c r="V237" s="21">
        <v>112.89757853003228</v>
      </c>
      <c r="W237" s="21">
        <v>115.91943874780665</v>
      </c>
      <c r="X237" s="21">
        <v>119.06733931122673</v>
      </c>
      <c r="Y237" s="21">
        <v>122.25496395468721</v>
      </c>
      <c r="Z237" s="21">
        <v>125.4992630232488</v>
      </c>
      <c r="AA237" s="21">
        <v>128.82380079097237</v>
      </c>
      <c r="AB237" s="21">
        <v>132.24028719953677</v>
      </c>
      <c r="AC237" s="21">
        <v>135.74155640209787</v>
      </c>
      <c r="AD237" s="21">
        <v>139.32654413598658</v>
      </c>
      <c r="AE237" s="21">
        <v>142.9856742986068</v>
      </c>
      <c r="AF237" s="21">
        <v>146.72361540812219</v>
      </c>
      <c r="AG237" s="22">
        <v>150.52284977717397</v>
      </c>
      <c r="AI237" s="20">
        <v>0</v>
      </c>
      <c r="AJ237" s="21">
        <v>5.2166744805659615</v>
      </c>
      <c r="AK237" s="21">
        <v>5.3216023247413169</v>
      </c>
      <c r="AL237" s="21">
        <v>5.4265301689166732</v>
      </c>
      <c r="AM237" s="21">
        <v>5.5063320831654474</v>
      </c>
      <c r="AN237" s="21">
        <v>5.5861339974142208</v>
      </c>
      <c r="AO237" s="21">
        <v>5.665935911662995</v>
      </c>
      <c r="AP237" s="21">
        <v>5.7457378259117702</v>
      </c>
      <c r="AQ237" s="21">
        <v>5.8255397401605462</v>
      </c>
      <c r="AR237" s="21">
        <v>5.9053416544093205</v>
      </c>
      <c r="AS237" s="21">
        <v>5.9851435686580947</v>
      </c>
      <c r="AT237" s="21">
        <v>6.0649454829068699</v>
      </c>
      <c r="AU237" s="21">
        <v>6.1447473971556432</v>
      </c>
      <c r="AV237" s="21">
        <v>6.4296194808152167</v>
      </c>
      <c r="AW237" s="21">
        <v>6.6023323538917609</v>
      </c>
      <c r="AX237" s="21">
        <v>6.7808920331878957</v>
      </c>
      <c r="AY237" s="21">
        <v>6.9638980729572149</v>
      </c>
      <c r="AZ237" s="21">
        <v>7.1520913053717949</v>
      </c>
      <c r="BA237" s="21">
        <v>7.3435269452765404</v>
      </c>
      <c r="BB237" s="21">
        <v>7.5429472742415475</v>
      </c>
      <c r="BC237" s="21">
        <v>7.744884134129272</v>
      </c>
      <c r="BD237" s="21">
        <v>7.950411333759269</v>
      </c>
      <c r="BE237" s="21">
        <v>8.161021676093501</v>
      </c>
      <c r="BF237" s="21">
        <v>8.3774569890184303</v>
      </c>
      <c r="BG237" s="21">
        <v>8.5992633142510115</v>
      </c>
      <c r="BH237" s="21">
        <v>8.8263732304711304</v>
      </c>
      <c r="BI237" s="21">
        <v>9.05818008905967</v>
      </c>
      <c r="BJ237" s="21">
        <v>9.2949796418706736</v>
      </c>
      <c r="BK237" s="22">
        <v>9.5356621388007277</v>
      </c>
      <c r="BM237" s="163">
        <f>VLOOKUP(BM$6,'MonteCarlo Policy Paths'!$N$2:$S$31,$B237+1,FALSE)</f>
        <v>24.400896901266854</v>
      </c>
      <c r="BN237" s="21">
        <f>VLOOKUP(BN$6,'MonteCarlo Policy Paths'!$N$2:$S$31,$B237+1,FALSE)</f>
        <v>27.277092285564247</v>
      </c>
      <c r="BO237" s="21">
        <f>VLOOKUP(BO$6,'MonteCarlo Policy Paths'!$N$2:$S$31,$B237+1,FALSE)</f>
        <v>30.488398193607274</v>
      </c>
      <c r="BP237" s="21">
        <f>VLOOKUP(BP$6,'MonteCarlo Policy Paths'!$N$2:$S$31,$B237+1,FALSE)</f>
        <v>34.070901710124843</v>
      </c>
      <c r="BQ237" s="21">
        <f>VLOOKUP(BQ$6,'MonteCarlo Policy Paths'!$N$2:$S$31,$B237+1,FALSE)</f>
        <v>38.049962908416198</v>
      </c>
      <c r="BR237" s="21">
        <f>VLOOKUP(BR$6,'MonteCarlo Policy Paths'!$N$2:$S$31,$B237+1,FALSE)</f>
        <v>42.441930627628253</v>
      </c>
      <c r="BS237" s="21">
        <f>VLOOKUP(BS$6,'MonteCarlo Policy Paths'!$N$2:$S$31,$B237+1,FALSE)</f>
        <v>47.302864628556662</v>
      </c>
      <c r="BT237" s="21">
        <f>VLOOKUP(BT$6,'MonteCarlo Policy Paths'!$N$2:$S$31,$B237+1,FALSE)</f>
        <v>52.715092471952183</v>
      </c>
      <c r="BU237" s="21">
        <f>VLOOKUP(BU$6,'MonteCarlo Policy Paths'!$N$2:$S$31,$B237+1,FALSE)</f>
        <v>58.737483764437521</v>
      </c>
      <c r="BV237" s="21">
        <f>VLOOKUP(BV$6,'MonteCarlo Policy Paths'!$N$2:$S$31,$B237+1,FALSE)</f>
        <v>65.512636340122413</v>
      </c>
      <c r="BW237" s="21">
        <f>VLOOKUP(BW$6,'MonteCarlo Policy Paths'!$N$2:$S$31,$B237+1,FALSE)</f>
        <v>73.079994851258945</v>
      </c>
      <c r="BX237" s="21">
        <f>VLOOKUP(BX$6,'MonteCarlo Policy Paths'!$N$2:$S$31,$B237+1,FALSE)</f>
        <v>81.527096411801594</v>
      </c>
      <c r="BY237" s="21">
        <f>VLOOKUP(BY$6,'MonteCarlo Policy Paths'!$N$2:$S$31,$B237+1,FALSE)</f>
        <v>90.963600198236662</v>
      </c>
      <c r="BZ237" s="21">
        <f>VLOOKUP(BZ$6,'MonteCarlo Policy Paths'!$N$2:$S$31,$B237+1,FALSE)</f>
        <v>101.49317720655506</v>
      </c>
      <c r="CA237" s="21">
        <f>VLOOKUP(CA$6,'MonteCarlo Policy Paths'!$N$2:$S$31,$B237+1,FALSE)</f>
        <v>104.21949379267882</v>
      </c>
      <c r="CB237" s="21">
        <f>VLOOKUP(CB$6,'MonteCarlo Policy Paths'!$N$2:$S$31,$B237+1,FALSE)</f>
        <v>107.03810370059369</v>
      </c>
      <c r="CC237" s="21">
        <f>VLOOKUP(CC$6,'MonteCarlo Policy Paths'!$N$2:$S$31,$B237+1,FALSE)</f>
        <v>109.92690053835344</v>
      </c>
      <c r="CD237" s="21">
        <f>VLOOKUP(CD$6,'MonteCarlo Policy Paths'!$N$2:$S$31,$B237+1,FALSE)</f>
        <v>112.89757853003228</v>
      </c>
      <c r="CE237" s="21">
        <f>VLOOKUP(CE$6,'MonteCarlo Policy Paths'!$N$2:$S$31,$B237+1,FALSE)</f>
        <v>115.91943874780665</v>
      </c>
      <c r="CF237" s="21">
        <f>VLOOKUP(CF$6,'MonteCarlo Policy Paths'!$N$2:$S$31,$B237+1,FALSE)</f>
        <v>119.06733931122673</v>
      </c>
      <c r="CG237" s="21">
        <f>VLOOKUP(CG$6,'MonteCarlo Policy Paths'!$N$2:$S$31,$B237+1,FALSE)</f>
        <v>122.25496395468721</v>
      </c>
      <c r="CH237" s="21">
        <f>VLOOKUP(CH$6,'MonteCarlo Policy Paths'!$N$2:$S$31,$B237+1,FALSE)</f>
        <v>125.4992630232488</v>
      </c>
      <c r="CI237" s="21">
        <f>VLOOKUP(CI$6,'MonteCarlo Policy Paths'!$N$2:$S$31,$B237+1,FALSE)</f>
        <v>128.82380079097237</v>
      </c>
      <c r="CJ237" s="21">
        <f>VLOOKUP(CJ$6,'MonteCarlo Policy Paths'!$N$2:$S$31,$B237+1,FALSE)</f>
        <v>132.24028719953677</v>
      </c>
      <c r="CK237" s="21">
        <f>VLOOKUP(CK$6,'MonteCarlo Policy Paths'!$N$2:$S$31,$B237+1,FALSE)</f>
        <v>135.74155640209787</v>
      </c>
      <c r="CL237" s="21">
        <f>VLOOKUP(CL$6,'MonteCarlo Policy Paths'!$N$2:$S$31,$B237+1,FALSE)</f>
        <v>139.32654413598658</v>
      </c>
      <c r="CM237" s="21">
        <f>VLOOKUP(CM$6,'MonteCarlo Policy Paths'!$N$2:$S$31,$B237+1,FALSE)</f>
        <v>142.9856742986068</v>
      </c>
      <c r="CN237" s="21">
        <f>VLOOKUP(CN$6,'MonteCarlo Policy Paths'!$N$2:$S$31,$B237+1,FALSE)</f>
        <v>146.72361540812219</v>
      </c>
      <c r="CO237" s="164">
        <f>VLOOKUP(CO$6,'MonteCarlo Policy Paths'!$N$2:$S$31,$B237+1,FALSE)</f>
        <v>150.52284977717397</v>
      </c>
      <c r="CQ237" s="163">
        <f>BM237*VLOOKUP(AI$6,'Greenhouse Gas Costs Avoided'!$A$2:$I$32,9,FALSE)</f>
        <v>1.5458032390340439</v>
      </c>
      <c r="CR237" s="21">
        <f>BN237*VLOOKUP(AJ$6,'Greenhouse Gas Costs Avoided'!$A$2:$I$32,9,FALSE)</f>
        <v>1.7280109734108424</v>
      </c>
      <c r="CS237" s="21">
        <f>BO237*VLOOKUP(AK$6,'Greenhouse Gas Costs Avoided'!$A$2:$I$32,9,FALSE)</f>
        <v>1.9314480476408618</v>
      </c>
      <c r="CT237" s="21">
        <f>BP237*VLOOKUP(AL$6,'Greenhouse Gas Costs Avoided'!$A$2:$I$32,9,FALSE)</f>
        <v>2.1584005880368746</v>
      </c>
      <c r="CU237" s="21">
        <f>BQ237*VLOOKUP(AM$6,'Greenhouse Gas Costs Avoided'!$A$2:$I$32,9,FALSE)</f>
        <v>2.4104751619151044</v>
      </c>
      <c r="CV237" s="21">
        <f>BR237*VLOOKUP(AN$6,'Greenhouse Gas Costs Avoided'!$A$2:$I$32,9,FALSE)</f>
        <v>2.6887074725371978</v>
      </c>
      <c r="CW237" s="21">
        <f>BS237*VLOOKUP(AO$6,'Greenhouse Gas Costs Avoided'!$A$2:$I$32,9,FALSE)</f>
        <v>2.996648920499946</v>
      </c>
      <c r="CX237" s="21">
        <f>BT237*VLOOKUP(AP$6,'Greenhouse Gas Costs Avoided'!$A$2:$I$32,9,FALSE)</f>
        <v>3.339514978438852</v>
      </c>
      <c r="CY237" s="21">
        <f>BU237*VLOOKUP(AQ$6,'Greenhouse Gas Costs Avoided'!$A$2:$I$32,9,FALSE)</f>
        <v>3.7210350514231747</v>
      </c>
      <c r="CZ237" s="21">
        <f>BV237*VLOOKUP(AR$6,'Greenhouse Gas Costs Avoided'!$A$2:$I$32,9,FALSE)</f>
        <v>4.1502427497639598</v>
      </c>
      <c r="DA237" s="21">
        <f>BW237*VLOOKUP(AS$6,'Greenhouse Gas Costs Avoided'!$A$2:$I$32,9,FALSE)</f>
        <v>4.6296369025600148</v>
      </c>
      <c r="DB237" s="21">
        <f>BX237*VLOOKUP(AT$6,'Greenhouse Gas Costs Avoided'!$A$2:$I$32,9,FALSE)</f>
        <v>5.1647630090130283</v>
      </c>
      <c r="DC237" s="21">
        <f>BY237*VLOOKUP(AU$6,'Greenhouse Gas Costs Avoided'!$A$2:$I$32,9,FALSE)</f>
        <v>5.7625680068068199</v>
      </c>
      <c r="DD237" s="21">
        <f>BZ237*VLOOKUP(AV$6,'Greenhouse Gas Costs Avoided'!$A$2:$I$32,9,FALSE)</f>
        <v>6.4296194808152167</v>
      </c>
      <c r="DE237" s="21">
        <f>CA237*VLOOKUP(AW$6,'Greenhouse Gas Costs Avoided'!$A$2:$I$32,9,FALSE)</f>
        <v>6.6023323538917609</v>
      </c>
      <c r="DF237" s="21">
        <f>CB237*VLOOKUP(AX$6,'Greenhouse Gas Costs Avoided'!$A$2:$I$32,9,FALSE)</f>
        <v>6.7808920331878957</v>
      </c>
      <c r="DG237" s="21">
        <f>CC237*VLOOKUP(AY$6,'Greenhouse Gas Costs Avoided'!$A$2:$I$32,9,FALSE)</f>
        <v>6.9638980729572149</v>
      </c>
      <c r="DH237" s="21">
        <f>CD237*VLOOKUP(AZ$6,'Greenhouse Gas Costs Avoided'!$A$2:$I$32,9,FALSE)</f>
        <v>7.1520913053717949</v>
      </c>
      <c r="DI237" s="21">
        <f>CE237*VLOOKUP(BA$6,'Greenhouse Gas Costs Avoided'!$A$2:$I$32,9,FALSE)</f>
        <v>7.3435269452765404</v>
      </c>
      <c r="DJ237" s="21">
        <f>CF237*VLOOKUP(BB$6,'Greenhouse Gas Costs Avoided'!$A$2:$I$32,9,FALSE)</f>
        <v>7.5429472742415475</v>
      </c>
      <c r="DK237" s="21">
        <f>CG237*VLOOKUP(BC$6,'Greenhouse Gas Costs Avoided'!$A$2:$I$32,9,FALSE)</f>
        <v>7.744884134129272</v>
      </c>
      <c r="DL237" s="21">
        <f>CH237*VLOOKUP(BD$6,'Greenhouse Gas Costs Avoided'!$A$2:$I$32,9,FALSE)</f>
        <v>7.950411333759269</v>
      </c>
      <c r="DM237" s="21">
        <f>CI237*VLOOKUP(BE$6,'Greenhouse Gas Costs Avoided'!$A$2:$I$32,9,FALSE)</f>
        <v>8.161021676093501</v>
      </c>
      <c r="DN237" s="21">
        <f>CJ237*VLOOKUP(BF$6,'Greenhouse Gas Costs Avoided'!$A$2:$I$32,9,FALSE)</f>
        <v>8.3774569890184303</v>
      </c>
      <c r="DO237" s="21">
        <f>CK237*VLOOKUP(BG$6,'Greenhouse Gas Costs Avoided'!$A$2:$I$32,9,FALSE)</f>
        <v>8.5992633142510115</v>
      </c>
      <c r="DP237" s="21">
        <f>CL237*VLOOKUP(BH$6,'Greenhouse Gas Costs Avoided'!$A$2:$I$32,9,FALSE)</f>
        <v>8.8263732304711304</v>
      </c>
      <c r="DQ237" s="21">
        <f>CM237*VLOOKUP(BI$6,'Greenhouse Gas Costs Avoided'!$A$2:$I$32,9,FALSE)</f>
        <v>9.05818008905967</v>
      </c>
      <c r="DR237" s="21">
        <f>CN237*VLOOKUP(BJ$6,'Greenhouse Gas Costs Avoided'!$A$2:$I$32,9,FALSE)</f>
        <v>9.2949796418706736</v>
      </c>
      <c r="DS237" s="164">
        <f>CO237*VLOOKUP(BK$6,'Greenhouse Gas Costs Avoided'!$A$2:$I$32,9,FALSE)</f>
        <v>9.5356621388007277</v>
      </c>
    </row>
    <row r="238" spans="1:123" x14ac:dyDescent="0.35">
      <c r="A238" s="174">
        <v>232</v>
      </c>
      <c r="B238" s="12">
        <v>4</v>
      </c>
      <c r="C238" s="175">
        <v>2023</v>
      </c>
      <c r="E238" s="20">
        <v>0</v>
      </c>
      <c r="F238" s="21">
        <v>82.346532180449415</v>
      </c>
      <c r="G238" s="21">
        <v>84.002844861871253</v>
      </c>
      <c r="H238" s="21">
        <v>85.659157543293105</v>
      </c>
      <c r="I238" s="21">
        <v>86.918851036576825</v>
      </c>
      <c r="J238" s="21">
        <v>88.178544529860531</v>
      </c>
      <c r="K238" s="21">
        <v>89.438238023144251</v>
      </c>
      <c r="L238" s="21">
        <v>90.697931516427971</v>
      </c>
      <c r="M238" s="21">
        <v>91.95762500971172</v>
      </c>
      <c r="N238" s="21">
        <v>93.21731850299544</v>
      </c>
      <c r="O238" s="21">
        <v>94.47701199627916</v>
      </c>
      <c r="P238" s="21">
        <v>95.73670548956288</v>
      </c>
      <c r="Q238" s="21">
        <v>96.996398982846586</v>
      </c>
      <c r="R238" s="21">
        <v>98.25609247613032</v>
      </c>
      <c r="S238" s="21">
        <v>99.65157958594628</v>
      </c>
      <c r="T238" s="21">
        <v>101.04706669576224</v>
      </c>
      <c r="U238" s="21">
        <v>102.4425538055782</v>
      </c>
      <c r="V238" s="21">
        <v>103.83804091539416</v>
      </c>
      <c r="W238" s="21">
        <v>105.23352802521011</v>
      </c>
      <c r="X238" s="21">
        <v>106.47156953138905</v>
      </c>
      <c r="Y238" s="21">
        <v>107.709611037568</v>
      </c>
      <c r="Z238" s="21">
        <v>108.94765254374694</v>
      </c>
      <c r="AA238" s="21">
        <v>110.18569404992589</v>
      </c>
      <c r="AB238" s="21">
        <v>111.42373555610482</v>
      </c>
      <c r="AC238" s="21">
        <v>112.86811731331359</v>
      </c>
      <c r="AD238" s="21">
        <v>114.31249907052236</v>
      </c>
      <c r="AE238" s="21">
        <v>115.75688082773114</v>
      </c>
      <c r="AF238" s="21">
        <v>117.20126258493991</v>
      </c>
      <c r="AG238" s="22">
        <v>119.5319620819439</v>
      </c>
      <c r="AI238" s="20">
        <v>0</v>
      </c>
      <c r="AJ238" s="21">
        <v>5.2166744805659615</v>
      </c>
      <c r="AK238" s="21">
        <v>5.3216023247413169</v>
      </c>
      <c r="AL238" s="21">
        <v>5.4265301689166732</v>
      </c>
      <c r="AM238" s="21">
        <v>5.5063320831654474</v>
      </c>
      <c r="AN238" s="21">
        <v>5.5861339974142208</v>
      </c>
      <c r="AO238" s="21">
        <v>5.665935911662995</v>
      </c>
      <c r="AP238" s="21">
        <v>5.7457378259117702</v>
      </c>
      <c r="AQ238" s="21">
        <v>5.8255397401605462</v>
      </c>
      <c r="AR238" s="21">
        <v>5.9053416544093205</v>
      </c>
      <c r="AS238" s="21">
        <v>5.9851435686580947</v>
      </c>
      <c r="AT238" s="21">
        <v>6.0649454829068699</v>
      </c>
      <c r="AU238" s="21">
        <v>6.1447473971556432</v>
      </c>
      <c r="AV238" s="21">
        <v>6.2245493114044184</v>
      </c>
      <c r="AW238" s="21">
        <v>6.312953786990386</v>
      </c>
      <c r="AX238" s="21">
        <v>6.4013582625763545</v>
      </c>
      <c r="AY238" s="21">
        <v>6.4897627381623222</v>
      </c>
      <c r="AZ238" s="21">
        <v>6.5781672137482907</v>
      </c>
      <c r="BA238" s="21">
        <v>6.6665716893342575</v>
      </c>
      <c r="BB238" s="21">
        <v>6.7450019445028957</v>
      </c>
      <c r="BC238" s="21">
        <v>6.8234321996715348</v>
      </c>
      <c r="BD238" s="21">
        <v>6.901862454840173</v>
      </c>
      <c r="BE238" s="21">
        <v>6.9802927100088112</v>
      </c>
      <c r="BF238" s="21">
        <v>7.0587229651774486</v>
      </c>
      <c r="BG238" s="21">
        <v>7.1502249295408609</v>
      </c>
      <c r="BH238" s="21">
        <v>7.2417268939042723</v>
      </c>
      <c r="BI238" s="21">
        <v>7.3332288582676846</v>
      </c>
      <c r="BJ238" s="21">
        <v>7.424730822631096</v>
      </c>
      <c r="BK238" s="22">
        <v>7.5723812490175435</v>
      </c>
      <c r="BM238" s="163">
        <f>VLOOKUP(BM$6,'MonteCarlo Policy Paths'!$N$2:$S$31,$B238+1,FALSE)</f>
        <v>21.456887556927661</v>
      </c>
      <c r="BN238" s="21">
        <f>VLOOKUP(BN$6,'MonteCarlo Policy Paths'!$N$2:$S$31,$B238+1,FALSE)</f>
        <v>23.119081894670884</v>
      </c>
      <c r="BO238" s="21">
        <f>VLOOKUP(BO$6,'MonteCarlo Policy Paths'!$N$2:$S$31,$B238+1,FALSE)</f>
        <v>24.918982795429599</v>
      </c>
      <c r="BP238" s="21">
        <f>VLOOKUP(BP$6,'MonteCarlo Policy Paths'!$N$2:$S$31,$B238+1,FALSE)</f>
        <v>26.866510906830612</v>
      </c>
      <c r="BQ238" s="21">
        <f>VLOOKUP(BQ$6,'MonteCarlo Policy Paths'!$N$2:$S$31,$B238+1,FALSE)</f>
        <v>28.957808063155838</v>
      </c>
      <c r="BR238" s="21">
        <f>VLOOKUP(BR$6,'MonteCarlo Policy Paths'!$N$2:$S$31,$B238+1,FALSE)</f>
        <v>31.169773267386955</v>
      </c>
      <c r="BS238" s="21">
        <f>VLOOKUP(BS$6,'MonteCarlo Policy Paths'!$N$2:$S$31,$B238+1,FALSE)</f>
        <v>33.536503079259326</v>
      </c>
      <c r="BT238" s="21">
        <f>VLOOKUP(BT$6,'MonteCarlo Policy Paths'!$N$2:$S$31,$B238+1,FALSE)</f>
        <v>36.094562758542168</v>
      </c>
      <c r="BU238" s="21">
        <f>VLOOKUP(BU$6,'MonteCarlo Policy Paths'!$N$2:$S$31,$B238+1,FALSE)</f>
        <v>38.859796339203925</v>
      </c>
      <c r="BV238" s="21">
        <f>VLOOKUP(BV$6,'MonteCarlo Policy Paths'!$N$2:$S$31,$B238+1,FALSE)</f>
        <v>41.937214526892696</v>
      </c>
      <c r="BW238" s="21">
        <f>VLOOKUP(BW$6,'MonteCarlo Policy Paths'!$N$2:$S$31,$B238+1,FALSE)</f>
        <v>45.285702034805901</v>
      </c>
      <c r="BX238" s="21">
        <f>VLOOKUP(BX$6,'MonteCarlo Policy Paths'!$N$2:$S$31,$B238+1,FALSE)</f>
        <v>48.923675973628832</v>
      </c>
      <c r="BY238" s="21">
        <f>VLOOKUP(BY$6,'MonteCarlo Policy Paths'!$N$2:$S$31,$B238+1,FALSE)</f>
        <v>52.880283256992421</v>
      </c>
      <c r="BZ238" s="21">
        <f>VLOOKUP(BZ$6,'MonteCarlo Policy Paths'!$N$2:$S$31,$B238+1,FALSE)</f>
        <v>57.179951130409847</v>
      </c>
      <c r="CA238" s="21">
        <f>VLOOKUP(CA$6,'MonteCarlo Policy Paths'!$N$2:$S$31,$B238+1,FALSE)</f>
        <v>59.199989570907007</v>
      </c>
      <c r="CB238" s="21">
        <f>VLOOKUP(CB$6,'MonteCarlo Policy Paths'!$N$2:$S$31,$B238+1,FALSE)</f>
        <v>61.304348310445278</v>
      </c>
      <c r="CC238" s="21">
        <f>VLOOKUP(CC$6,'MonteCarlo Policy Paths'!$N$2:$S$31,$B238+1,FALSE)</f>
        <v>63.486799757257046</v>
      </c>
      <c r="CD238" s="21">
        <f>VLOOKUP(CD$6,'MonteCarlo Policy Paths'!$N$2:$S$31,$B238+1,FALSE)</f>
        <v>65.754412861465767</v>
      </c>
      <c r="CE238" s="21">
        <f>VLOOKUP(CE$6,'MonteCarlo Policy Paths'!$N$2:$S$31,$B238+1,FALSE)</f>
        <v>68.097759333367534</v>
      </c>
      <c r="CF238" s="21">
        <f>VLOOKUP(CF$6,'MonteCarlo Policy Paths'!$N$2:$S$31,$B238+1,FALSE)</f>
        <v>70.548973057852507</v>
      </c>
      <c r="CG238" s="21">
        <f>VLOOKUP(CG$6,'MonteCarlo Policy Paths'!$N$2:$S$31,$B238+1,FALSE)</f>
        <v>73.077007009761019</v>
      </c>
      <c r="CH238" s="21">
        <f>VLOOKUP(CH$6,'MonteCarlo Policy Paths'!$N$2:$S$31,$B238+1,FALSE)</f>
        <v>75.691476032446857</v>
      </c>
      <c r="CI238" s="21">
        <f>VLOOKUP(CI$6,'MonteCarlo Policy Paths'!$N$2:$S$31,$B238+1,FALSE)</f>
        <v>78.404802280730166</v>
      </c>
      <c r="CJ238" s="21">
        <f>VLOOKUP(CJ$6,'MonteCarlo Policy Paths'!$N$2:$S$31,$B238+1,FALSE)</f>
        <v>81.224927058038162</v>
      </c>
      <c r="CK238" s="21">
        <f>VLOOKUP(CK$6,'MonteCarlo Policy Paths'!$N$2:$S$31,$B238+1,FALSE)</f>
        <v>84.152487263770951</v>
      </c>
      <c r="CL238" s="21">
        <f>VLOOKUP(CL$6,'MonteCarlo Policy Paths'!$N$2:$S$31,$B238+1,FALSE)</f>
        <v>87.19069011352974</v>
      </c>
      <c r="CM238" s="21">
        <f>VLOOKUP(CM$6,'MonteCarlo Policy Paths'!$N$2:$S$31,$B238+1,FALSE)</f>
        <v>90.339519718236858</v>
      </c>
      <c r="CN238" s="21">
        <f>VLOOKUP(CN$6,'MonteCarlo Policy Paths'!$N$2:$S$31,$B238+1,FALSE)</f>
        <v>93.604800202242828</v>
      </c>
      <c r="CO238" s="164">
        <f>VLOOKUP(CO$6,'MonteCarlo Policy Paths'!$N$2:$S$31,$B238+1,FALSE)</f>
        <v>96.983684685934094</v>
      </c>
      <c r="CQ238" s="163">
        <f>BM238*VLOOKUP(AI$6,'Greenhouse Gas Costs Avoided'!$A$2:$I$32,9,FALSE)</f>
        <v>1.3592994724454583</v>
      </c>
      <c r="CR238" s="21">
        <f>BN238*VLOOKUP(AJ$6,'Greenhouse Gas Costs Avoided'!$A$2:$I$32,9,FALSE)</f>
        <v>1.4645999210963487</v>
      </c>
      <c r="CS238" s="21">
        <f>BO238*VLOOKUP(AK$6,'Greenhouse Gas Costs Avoided'!$A$2:$I$32,9,FALSE)</f>
        <v>1.5786241167474793</v>
      </c>
      <c r="CT238" s="21">
        <f>BP238*VLOOKUP(AL$6,'Greenhouse Gas Costs Avoided'!$A$2:$I$32,9,FALSE)</f>
        <v>1.7020005350363183</v>
      </c>
      <c r="CU238" s="21">
        <f>BQ238*VLOOKUP(AM$6,'Greenhouse Gas Costs Avoided'!$A$2:$I$32,9,FALSE)</f>
        <v>1.8344847601494692</v>
      </c>
      <c r="CV238" s="21">
        <f>BR238*VLOOKUP(AN$6,'Greenhouse Gas Costs Avoided'!$A$2:$I$32,9,FALSE)</f>
        <v>1.9746133378475101</v>
      </c>
      <c r="CW238" s="21">
        <f>BS238*VLOOKUP(AO$6,'Greenhouse Gas Costs Avoided'!$A$2:$I$32,9,FALSE)</f>
        <v>2.1245462941611284</v>
      </c>
      <c r="CX238" s="21">
        <f>BT238*VLOOKUP(AP$6,'Greenhouse Gas Costs Avoided'!$A$2:$I$32,9,FALSE)</f>
        <v>2.2866000479177169</v>
      </c>
      <c r="CY238" s="21">
        <f>BU238*VLOOKUP(AQ$6,'Greenhouse Gas Costs Avoided'!$A$2:$I$32,9,FALSE)</f>
        <v>2.4617783228380428</v>
      </c>
      <c r="CZ238" s="21">
        <f>BV238*VLOOKUP(AR$6,'Greenhouse Gas Costs Avoided'!$A$2:$I$32,9,FALSE)</f>
        <v>2.6567335747552212</v>
      </c>
      <c r="DA238" s="21">
        <f>BW238*VLOOKUP(AS$6,'Greenhouse Gas Costs Avoided'!$A$2:$I$32,9,FALSE)</f>
        <v>2.8688611394320973</v>
      </c>
      <c r="DB238" s="21">
        <f>BX238*VLOOKUP(AT$6,'Greenhouse Gas Costs Avoided'!$A$2:$I$32,9,FALSE)</f>
        <v>3.099327745676475</v>
      </c>
      <c r="DC238" s="21">
        <f>BY238*VLOOKUP(AU$6,'Greenhouse Gas Costs Avoided'!$A$2:$I$32,9,FALSE)</f>
        <v>3.3499798581359799</v>
      </c>
      <c r="DD238" s="21">
        <f>BZ238*VLOOKUP(AV$6,'Greenhouse Gas Costs Avoided'!$A$2:$I$32,9,FALSE)</f>
        <v>3.6223649492411436</v>
      </c>
      <c r="DE238" s="21">
        <f>CA238*VLOOKUP(AW$6,'Greenhouse Gas Costs Avoided'!$A$2:$I$32,9,FALSE)</f>
        <v>3.7503349159570667</v>
      </c>
      <c r="DF238" s="21">
        <f>CB238*VLOOKUP(AX$6,'Greenhouse Gas Costs Avoided'!$A$2:$I$32,9,FALSE)</f>
        <v>3.8836465958035138</v>
      </c>
      <c r="DG238" s="21">
        <f>CC238*VLOOKUP(AY$6,'Greenhouse Gas Costs Avoided'!$A$2:$I$32,9,FALSE)</f>
        <v>4.0219054692034097</v>
      </c>
      <c r="DH238" s="21">
        <f>CD238*VLOOKUP(AZ$6,'Greenhouse Gas Costs Avoided'!$A$2:$I$32,9,FALSE)</f>
        <v>4.1655593560070496</v>
      </c>
      <c r="DI238" s="21">
        <f>CE238*VLOOKUP(BA$6,'Greenhouse Gas Costs Avoided'!$A$2:$I$32,9,FALSE)</f>
        <v>4.3140109715809301</v>
      </c>
      <c r="DJ238" s="21">
        <f>CF238*VLOOKUP(BB$6,'Greenhouse Gas Costs Avoided'!$A$2:$I$32,9,FALSE)</f>
        <v>4.4692960059878768</v>
      </c>
      <c r="DK238" s="21">
        <f>CG238*VLOOKUP(BC$6,'Greenhouse Gas Costs Avoided'!$A$2:$I$32,9,FALSE)</f>
        <v>4.629447622014963</v>
      </c>
      <c r="DL238" s="21">
        <f>CH238*VLOOKUP(BD$6,'Greenhouse Gas Costs Avoided'!$A$2:$I$32,9,FALSE)</f>
        <v>4.7950749225184994</v>
      </c>
      <c r="DM238" s="21">
        <f>CI238*VLOOKUP(BE$6,'Greenhouse Gas Costs Avoided'!$A$2:$I$32,9,FALSE)</f>
        <v>4.9669648542748472</v>
      </c>
      <c r="DN238" s="21">
        <f>CJ238*VLOOKUP(BF$6,'Greenhouse Gas Costs Avoided'!$A$2:$I$32,9,FALSE)</f>
        <v>5.1456205009456273</v>
      </c>
      <c r="DO238" s="21">
        <f>CK238*VLOOKUP(BG$6,'Greenhouse Gas Costs Avoided'!$A$2:$I$32,9,FALSE)</f>
        <v>5.331082210275417</v>
      </c>
      <c r="DP238" s="21">
        <f>CL238*VLOOKUP(BH$6,'Greenhouse Gas Costs Avoided'!$A$2:$I$32,9,FALSE)</f>
        <v>5.5235531602164318</v>
      </c>
      <c r="DQ238" s="21">
        <f>CM238*VLOOKUP(BI$6,'Greenhouse Gas Costs Avoided'!$A$2:$I$32,9,FALSE)</f>
        <v>5.723032344191421</v>
      </c>
      <c r="DR238" s="21">
        <f>CN238*VLOOKUP(BJ$6,'Greenhouse Gas Costs Avoided'!$A$2:$I$32,9,FALSE)</f>
        <v>5.9298887220104266</v>
      </c>
      <c r="DS238" s="164">
        <f>CO238*VLOOKUP(BK$6,'Greenhouse Gas Costs Avoided'!$A$2:$I$32,9,FALSE)</f>
        <v>6.1439419431008639</v>
      </c>
    </row>
    <row r="239" spans="1:123" x14ac:dyDescent="0.35">
      <c r="A239" s="174">
        <v>233</v>
      </c>
      <c r="B239" s="12">
        <v>3</v>
      </c>
      <c r="C239" s="175">
        <v>2023</v>
      </c>
      <c r="E239" s="20">
        <v>0</v>
      </c>
      <c r="F239" s="21">
        <v>82.346532180449415</v>
      </c>
      <c r="G239" s="21">
        <v>84.002844861871253</v>
      </c>
      <c r="H239" s="21">
        <v>85.659157543293105</v>
      </c>
      <c r="I239" s="21">
        <v>86.918851036576825</v>
      </c>
      <c r="J239" s="21">
        <v>88.178544529860531</v>
      </c>
      <c r="K239" s="21">
        <v>89.438238023144251</v>
      </c>
      <c r="L239" s="21">
        <v>90.697931516427971</v>
      </c>
      <c r="M239" s="21">
        <v>91.95762500971172</v>
      </c>
      <c r="N239" s="21">
        <v>93.21731850299544</v>
      </c>
      <c r="O239" s="21">
        <v>94.47701199627916</v>
      </c>
      <c r="P239" s="21">
        <v>95.73670548956288</v>
      </c>
      <c r="Q239" s="21">
        <v>96.996398982846586</v>
      </c>
      <c r="R239" s="21">
        <v>101.49317720655506</v>
      </c>
      <c r="S239" s="21">
        <v>104.21949379267882</v>
      </c>
      <c r="T239" s="21">
        <v>107.03810370059369</v>
      </c>
      <c r="U239" s="21">
        <v>109.92690053835344</v>
      </c>
      <c r="V239" s="21">
        <v>112.89757853003228</v>
      </c>
      <c r="W239" s="21">
        <v>115.91943874780665</v>
      </c>
      <c r="X239" s="21">
        <v>119.06733931122673</v>
      </c>
      <c r="Y239" s="21">
        <v>122.25496395468721</v>
      </c>
      <c r="Z239" s="21">
        <v>125.4992630232488</v>
      </c>
      <c r="AA239" s="21">
        <v>128.82380079097237</v>
      </c>
      <c r="AB239" s="21">
        <v>132.24028719953677</v>
      </c>
      <c r="AC239" s="21">
        <v>135.74155640209787</v>
      </c>
      <c r="AD239" s="21">
        <v>139.32654413598658</v>
      </c>
      <c r="AE239" s="21">
        <v>142.9856742986068</v>
      </c>
      <c r="AF239" s="21">
        <v>146.72361540812219</v>
      </c>
      <c r="AG239" s="22">
        <v>150.52284977717397</v>
      </c>
      <c r="AI239" s="20">
        <v>0</v>
      </c>
      <c r="AJ239" s="21">
        <v>5.2166744805659615</v>
      </c>
      <c r="AK239" s="21">
        <v>5.3216023247413169</v>
      </c>
      <c r="AL239" s="21">
        <v>5.4265301689166732</v>
      </c>
      <c r="AM239" s="21">
        <v>5.5063320831654474</v>
      </c>
      <c r="AN239" s="21">
        <v>5.5861339974142208</v>
      </c>
      <c r="AO239" s="21">
        <v>5.665935911662995</v>
      </c>
      <c r="AP239" s="21">
        <v>5.7457378259117702</v>
      </c>
      <c r="AQ239" s="21">
        <v>5.8255397401605462</v>
      </c>
      <c r="AR239" s="21">
        <v>5.9053416544093205</v>
      </c>
      <c r="AS239" s="21">
        <v>5.9851435686580947</v>
      </c>
      <c r="AT239" s="21">
        <v>6.0649454829068699</v>
      </c>
      <c r="AU239" s="21">
        <v>6.1447473971556432</v>
      </c>
      <c r="AV239" s="21">
        <v>6.4296194808152167</v>
      </c>
      <c r="AW239" s="21">
        <v>6.6023323538917609</v>
      </c>
      <c r="AX239" s="21">
        <v>6.7808920331878957</v>
      </c>
      <c r="AY239" s="21">
        <v>6.9638980729572149</v>
      </c>
      <c r="AZ239" s="21">
        <v>7.1520913053717949</v>
      </c>
      <c r="BA239" s="21">
        <v>7.3435269452765404</v>
      </c>
      <c r="BB239" s="21">
        <v>7.5429472742415475</v>
      </c>
      <c r="BC239" s="21">
        <v>7.744884134129272</v>
      </c>
      <c r="BD239" s="21">
        <v>7.950411333759269</v>
      </c>
      <c r="BE239" s="21">
        <v>8.161021676093501</v>
      </c>
      <c r="BF239" s="21">
        <v>8.3774569890184303</v>
      </c>
      <c r="BG239" s="21">
        <v>8.5992633142510115</v>
      </c>
      <c r="BH239" s="21">
        <v>8.8263732304711304</v>
      </c>
      <c r="BI239" s="21">
        <v>9.05818008905967</v>
      </c>
      <c r="BJ239" s="21">
        <v>9.2949796418706736</v>
      </c>
      <c r="BK239" s="22">
        <v>9.5356621388007277</v>
      </c>
      <c r="BM239" s="163">
        <f>VLOOKUP(BM$6,'MonteCarlo Policy Paths'!$N$2:$S$31,$B239+1,FALSE)</f>
        <v>24.400896901266854</v>
      </c>
      <c r="BN239" s="21">
        <f>VLOOKUP(BN$6,'MonteCarlo Policy Paths'!$N$2:$S$31,$B239+1,FALSE)</f>
        <v>27.277092285564247</v>
      </c>
      <c r="BO239" s="21">
        <f>VLOOKUP(BO$6,'MonteCarlo Policy Paths'!$N$2:$S$31,$B239+1,FALSE)</f>
        <v>30.488398193607274</v>
      </c>
      <c r="BP239" s="21">
        <f>VLOOKUP(BP$6,'MonteCarlo Policy Paths'!$N$2:$S$31,$B239+1,FALSE)</f>
        <v>34.070901710124843</v>
      </c>
      <c r="BQ239" s="21">
        <f>VLOOKUP(BQ$6,'MonteCarlo Policy Paths'!$N$2:$S$31,$B239+1,FALSE)</f>
        <v>38.049962908416198</v>
      </c>
      <c r="BR239" s="21">
        <f>VLOOKUP(BR$6,'MonteCarlo Policy Paths'!$N$2:$S$31,$B239+1,FALSE)</f>
        <v>42.441930627628253</v>
      </c>
      <c r="BS239" s="21">
        <f>VLOOKUP(BS$6,'MonteCarlo Policy Paths'!$N$2:$S$31,$B239+1,FALSE)</f>
        <v>47.302864628556662</v>
      </c>
      <c r="BT239" s="21">
        <f>VLOOKUP(BT$6,'MonteCarlo Policy Paths'!$N$2:$S$31,$B239+1,FALSE)</f>
        <v>52.715092471952183</v>
      </c>
      <c r="BU239" s="21">
        <f>VLOOKUP(BU$6,'MonteCarlo Policy Paths'!$N$2:$S$31,$B239+1,FALSE)</f>
        <v>58.737483764437521</v>
      </c>
      <c r="BV239" s="21">
        <f>VLOOKUP(BV$6,'MonteCarlo Policy Paths'!$N$2:$S$31,$B239+1,FALSE)</f>
        <v>65.512636340122413</v>
      </c>
      <c r="BW239" s="21">
        <f>VLOOKUP(BW$6,'MonteCarlo Policy Paths'!$N$2:$S$31,$B239+1,FALSE)</f>
        <v>73.079994851258945</v>
      </c>
      <c r="BX239" s="21">
        <f>VLOOKUP(BX$6,'MonteCarlo Policy Paths'!$N$2:$S$31,$B239+1,FALSE)</f>
        <v>81.527096411801594</v>
      </c>
      <c r="BY239" s="21">
        <f>VLOOKUP(BY$6,'MonteCarlo Policy Paths'!$N$2:$S$31,$B239+1,FALSE)</f>
        <v>90.963600198236662</v>
      </c>
      <c r="BZ239" s="21">
        <f>VLOOKUP(BZ$6,'MonteCarlo Policy Paths'!$N$2:$S$31,$B239+1,FALSE)</f>
        <v>101.49317720655506</v>
      </c>
      <c r="CA239" s="21">
        <f>VLOOKUP(CA$6,'MonteCarlo Policy Paths'!$N$2:$S$31,$B239+1,FALSE)</f>
        <v>104.21949379267882</v>
      </c>
      <c r="CB239" s="21">
        <f>VLOOKUP(CB$6,'MonteCarlo Policy Paths'!$N$2:$S$31,$B239+1,FALSE)</f>
        <v>107.03810370059369</v>
      </c>
      <c r="CC239" s="21">
        <f>VLOOKUP(CC$6,'MonteCarlo Policy Paths'!$N$2:$S$31,$B239+1,FALSE)</f>
        <v>109.92690053835344</v>
      </c>
      <c r="CD239" s="21">
        <f>VLOOKUP(CD$6,'MonteCarlo Policy Paths'!$N$2:$S$31,$B239+1,FALSE)</f>
        <v>112.89757853003228</v>
      </c>
      <c r="CE239" s="21">
        <f>VLOOKUP(CE$6,'MonteCarlo Policy Paths'!$N$2:$S$31,$B239+1,FALSE)</f>
        <v>115.91943874780665</v>
      </c>
      <c r="CF239" s="21">
        <f>VLOOKUP(CF$6,'MonteCarlo Policy Paths'!$N$2:$S$31,$B239+1,FALSE)</f>
        <v>119.06733931122673</v>
      </c>
      <c r="CG239" s="21">
        <f>VLOOKUP(CG$6,'MonteCarlo Policy Paths'!$N$2:$S$31,$B239+1,FALSE)</f>
        <v>122.25496395468721</v>
      </c>
      <c r="CH239" s="21">
        <f>VLOOKUP(CH$6,'MonteCarlo Policy Paths'!$N$2:$S$31,$B239+1,FALSE)</f>
        <v>125.4992630232488</v>
      </c>
      <c r="CI239" s="21">
        <f>VLOOKUP(CI$6,'MonteCarlo Policy Paths'!$N$2:$S$31,$B239+1,FALSE)</f>
        <v>128.82380079097237</v>
      </c>
      <c r="CJ239" s="21">
        <f>VLOOKUP(CJ$6,'MonteCarlo Policy Paths'!$N$2:$S$31,$B239+1,FALSE)</f>
        <v>132.24028719953677</v>
      </c>
      <c r="CK239" s="21">
        <f>VLOOKUP(CK$6,'MonteCarlo Policy Paths'!$N$2:$S$31,$B239+1,FALSE)</f>
        <v>135.74155640209787</v>
      </c>
      <c r="CL239" s="21">
        <f>VLOOKUP(CL$6,'MonteCarlo Policy Paths'!$N$2:$S$31,$B239+1,FALSE)</f>
        <v>139.32654413598658</v>
      </c>
      <c r="CM239" s="21">
        <f>VLOOKUP(CM$6,'MonteCarlo Policy Paths'!$N$2:$S$31,$B239+1,FALSE)</f>
        <v>142.9856742986068</v>
      </c>
      <c r="CN239" s="21">
        <f>VLOOKUP(CN$6,'MonteCarlo Policy Paths'!$N$2:$S$31,$B239+1,FALSE)</f>
        <v>146.72361540812219</v>
      </c>
      <c r="CO239" s="164">
        <f>VLOOKUP(CO$6,'MonteCarlo Policy Paths'!$N$2:$S$31,$B239+1,FALSE)</f>
        <v>150.52284977717397</v>
      </c>
      <c r="CQ239" s="163">
        <f>BM239*VLOOKUP(AI$6,'Greenhouse Gas Costs Avoided'!$A$2:$I$32,9,FALSE)</f>
        <v>1.5458032390340439</v>
      </c>
      <c r="CR239" s="21">
        <f>BN239*VLOOKUP(AJ$6,'Greenhouse Gas Costs Avoided'!$A$2:$I$32,9,FALSE)</f>
        <v>1.7280109734108424</v>
      </c>
      <c r="CS239" s="21">
        <f>BO239*VLOOKUP(AK$6,'Greenhouse Gas Costs Avoided'!$A$2:$I$32,9,FALSE)</f>
        <v>1.9314480476408618</v>
      </c>
      <c r="CT239" s="21">
        <f>BP239*VLOOKUP(AL$6,'Greenhouse Gas Costs Avoided'!$A$2:$I$32,9,FALSE)</f>
        <v>2.1584005880368746</v>
      </c>
      <c r="CU239" s="21">
        <f>BQ239*VLOOKUP(AM$6,'Greenhouse Gas Costs Avoided'!$A$2:$I$32,9,FALSE)</f>
        <v>2.4104751619151044</v>
      </c>
      <c r="CV239" s="21">
        <f>BR239*VLOOKUP(AN$6,'Greenhouse Gas Costs Avoided'!$A$2:$I$32,9,FALSE)</f>
        <v>2.6887074725371978</v>
      </c>
      <c r="CW239" s="21">
        <f>BS239*VLOOKUP(AO$6,'Greenhouse Gas Costs Avoided'!$A$2:$I$32,9,FALSE)</f>
        <v>2.996648920499946</v>
      </c>
      <c r="CX239" s="21">
        <f>BT239*VLOOKUP(AP$6,'Greenhouse Gas Costs Avoided'!$A$2:$I$32,9,FALSE)</f>
        <v>3.339514978438852</v>
      </c>
      <c r="CY239" s="21">
        <f>BU239*VLOOKUP(AQ$6,'Greenhouse Gas Costs Avoided'!$A$2:$I$32,9,FALSE)</f>
        <v>3.7210350514231747</v>
      </c>
      <c r="CZ239" s="21">
        <f>BV239*VLOOKUP(AR$6,'Greenhouse Gas Costs Avoided'!$A$2:$I$32,9,FALSE)</f>
        <v>4.1502427497639598</v>
      </c>
      <c r="DA239" s="21">
        <f>BW239*VLOOKUP(AS$6,'Greenhouse Gas Costs Avoided'!$A$2:$I$32,9,FALSE)</f>
        <v>4.6296369025600148</v>
      </c>
      <c r="DB239" s="21">
        <f>BX239*VLOOKUP(AT$6,'Greenhouse Gas Costs Avoided'!$A$2:$I$32,9,FALSE)</f>
        <v>5.1647630090130283</v>
      </c>
      <c r="DC239" s="21">
        <f>BY239*VLOOKUP(AU$6,'Greenhouse Gas Costs Avoided'!$A$2:$I$32,9,FALSE)</f>
        <v>5.7625680068068199</v>
      </c>
      <c r="DD239" s="21">
        <f>BZ239*VLOOKUP(AV$6,'Greenhouse Gas Costs Avoided'!$A$2:$I$32,9,FALSE)</f>
        <v>6.4296194808152167</v>
      </c>
      <c r="DE239" s="21">
        <f>CA239*VLOOKUP(AW$6,'Greenhouse Gas Costs Avoided'!$A$2:$I$32,9,FALSE)</f>
        <v>6.6023323538917609</v>
      </c>
      <c r="DF239" s="21">
        <f>CB239*VLOOKUP(AX$6,'Greenhouse Gas Costs Avoided'!$A$2:$I$32,9,FALSE)</f>
        <v>6.7808920331878957</v>
      </c>
      <c r="DG239" s="21">
        <f>CC239*VLOOKUP(AY$6,'Greenhouse Gas Costs Avoided'!$A$2:$I$32,9,FALSE)</f>
        <v>6.9638980729572149</v>
      </c>
      <c r="DH239" s="21">
        <f>CD239*VLOOKUP(AZ$6,'Greenhouse Gas Costs Avoided'!$A$2:$I$32,9,FALSE)</f>
        <v>7.1520913053717949</v>
      </c>
      <c r="DI239" s="21">
        <f>CE239*VLOOKUP(BA$6,'Greenhouse Gas Costs Avoided'!$A$2:$I$32,9,FALSE)</f>
        <v>7.3435269452765404</v>
      </c>
      <c r="DJ239" s="21">
        <f>CF239*VLOOKUP(BB$6,'Greenhouse Gas Costs Avoided'!$A$2:$I$32,9,FALSE)</f>
        <v>7.5429472742415475</v>
      </c>
      <c r="DK239" s="21">
        <f>CG239*VLOOKUP(BC$6,'Greenhouse Gas Costs Avoided'!$A$2:$I$32,9,FALSE)</f>
        <v>7.744884134129272</v>
      </c>
      <c r="DL239" s="21">
        <f>CH239*VLOOKUP(BD$6,'Greenhouse Gas Costs Avoided'!$A$2:$I$32,9,FALSE)</f>
        <v>7.950411333759269</v>
      </c>
      <c r="DM239" s="21">
        <f>CI239*VLOOKUP(BE$6,'Greenhouse Gas Costs Avoided'!$A$2:$I$32,9,FALSE)</f>
        <v>8.161021676093501</v>
      </c>
      <c r="DN239" s="21">
        <f>CJ239*VLOOKUP(BF$6,'Greenhouse Gas Costs Avoided'!$A$2:$I$32,9,FALSE)</f>
        <v>8.3774569890184303</v>
      </c>
      <c r="DO239" s="21">
        <f>CK239*VLOOKUP(BG$6,'Greenhouse Gas Costs Avoided'!$A$2:$I$32,9,FALSE)</f>
        <v>8.5992633142510115</v>
      </c>
      <c r="DP239" s="21">
        <f>CL239*VLOOKUP(BH$6,'Greenhouse Gas Costs Avoided'!$A$2:$I$32,9,FALSE)</f>
        <v>8.8263732304711304</v>
      </c>
      <c r="DQ239" s="21">
        <f>CM239*VLOOKUP(BI$6,'Greenhouse Gas Costs Avoided'!$A$2:$I$32,9,FALSE)</f>
        <v>9.05818008905967</v>
      </c>
      <c r="DR239" s="21">
        <f>CN239*VLOOKUP(BJ$6,'Greenhouse Gas Costs Avoided'!$A$2:$I$32,9,FALSE)</f>
        <v>9.2949796418706736</v>
      </c>
      <c r="DS239" s="164">
        <f>CO239*VLOOKUP(BK$6,'Greenhouse Gas Costs Avoided'!$A$2:$I$32,9,FALSE)</f>
        <v>9.5356621388007277</v>
      </c>
    </row>
    <row r="240" spans="1:123" x14ac:dyDescent="0.35">
      <c r="A240" s="174">
        <v>234</v>
      </c>
      <c r="B240" s="12">
        <v>1</v>
      </c>
      <c r="C240" s="175">
        <v>2023</v>
      </c>
      <c r="E240" s="20">
        <v>0</v>
      </c>
      <c r="F240" s="21">
        <v>82.346532180449415</v>
      </c>
      <c r="G240" s="21">
        <v>84.002844861871253</v>
      </c>
      <c r="H240" s="21">
        <v>85.659157543293105</v>
      </c>
      <c r="I240" s="21">
        <v>86.918851036576825</v>
      </c>
      <c r="J240" s="21">
        <v>88.178544529860531</v>
      </c>
      <c r="K240" s="21">
        <v>89.438238023144251</v>
      </c>
      <c r="L240" s="21">
        <v>90.697931516427971</v>
      </c>
      <c r="M240" s="21">
        <v>91.95762500971172</v>
      </c>
      <c r="N240" s="21">
        <v>93.21731850299544</v>
      </c>
      <c r="O240" s="21">
        <v>94.47701199627916</v>
      </c>
      <c r="P240" s="21">
        <v>95.73670548956288</v>
      </c>
      <c r="Q240" s="21">
        <v>96.996398982846586</v>
      </c>
      <c r="R240" s="21">
        <v>98.25609247613032</v>
      </c>
      <c r="S240" s="21">
        <v>99.65157958594628</v>
      </c>
      <c r="T240" s="21">
        <v>101.04706669576224</v>
      </c>
      <c r="U240" s="21">
        <v>102.4425538055782</v>
      </c>
      <c r="V240" s="21">
        <v>103.83804091539416</v>
      </c>
      <c r="W240" s="21">
        <v>105.23352802521011</v>
      </c>
      <c r="X240" s="21">
        <v>106.47156953138905</v>
      </c>
      <c r="Y240" s="21">
        <v>107.709611037568</v>
      </c>
      <c r="Z240" s="21">
        <v>108.94765254374694</v>
      </c>
      <c r="AA240" s="21">
        <v>110.18569404992589</v>
      </c>
      <c r="AB240" s="21">
        <v>111.42373555610482</v>
      </c>
      <c r="AC240" s="21">
        <v>112.86811731331359</v>
      </c>
      <c r="AD240" s="21">
        <v>114.31249907052236</v>
      </c>
      <c r="AE240" s="21">
        <v>115.75688082773114</v>
      </c>
      <c r="AF240" s="21">
        <v>117.20126258493991</v>
      </c>
      <c r="AG240" s="22">
        <v>118.64564434214866</v>
      </c>
      <c r="AI240" s="20">
        <v>0</v>
      </c>
      <c r="AJ240" s="21">
        <v>5.2166744805659615</v>
      </c>
      <c r="AK240" s="21">
        <v>5.3216023247413169</v>
      </c>
      <c r="AL240" s="21">
        <v>5.4265301689166732</v>
      </c>
      <c r="AM240" s="21">
        <v>5.5063320831654474</v>
      </c>
      <c r="AN240" s="21">
        <v>5.5861339974142208</v>
      </c>
      <c r="AO240" s="21">
        <v>5.665935911662995</v>
      </c>
      <c r="AP240" s="21">
        <v>5.7457378259117702</v>
      </c>
      <c r="AQ240" s="21">
        <v>5.8255397401605462</v>
      </c>
      <c r="AR240" s="21">
        <v>5.9053416544093205</v>
      </c>
      <c r="AS240" s="21">
        <v>5.9851435686580947</v>
      </c>
      <c r="AT240" s="21">
        <v>6.0649454829068699</v>
      </c>
      <c r="AU240" s="21">
        <v>6.1447473971556432</v>
      </c>
      <c r="AV240" s="21">
        <v>6.2245493114044184</v>
      </c>
      <c r="AW240" s="21">
        <v>6.312953786990386</v>
      </c>
      <c r="AX240" s="21">
        <v>6.4013582625763545</v>
      </c>
      <c r="AY240" s="21">
        <v>6.4897627381623222</v>
      </c>
      <c r="AZ240" s="21">
        <v>6.5781672137482907</v>
      </c>
      <c r="BA240" s="21">
        <v>6.6665716893342575</v>
      </c>
      <c r="BB240" s="21">
        <v>6.7450019445028957</v>
      </c>
      <c r="BC240" s="21">
        <v>6.8234321996715348</v>
      </c>
      <c r="BD240" s="21">
        <v>6.901862454840173</v>
      </c>
      <c r="BE240" s="21">
        <v>6.9802927100088112</v>
      </c>
      <c r="BF240" s="21">
        <v>7.0587229651774486</v>
      </c>
      <c r="BG240" s="21">
        <v>7.1502249295408609</v>
      </c>
      <c r="BH240" s="21">
        <v>7.2417268939042723</v>
      </c>
      <c r="BI240" s="21">
        <v>7.3332288582676846</v>
      </c>
      <c r="BJ240" s="21">
        <v>7.424730822631096</v>
      </c>
      <c r="BK240" s="22">
        <v>7.5162327869945065</v>
      </c>
      <c r="BM240" s="163">
        <f>VLOOKUP(BM$6,'MonteCarlo Policy Paths'!$N$2:$S$31,$B240+1,FALSE)</f>
        <v>18.946072246720579</v>
      </c>
      <c r="BN240" s="21">
        <f>VLOOKUP(BN$6,'MonteCarlo Policy Paths'!$N$2:$S$31,$B240+1,FALSE)</f>
        <v>19.920985834119051</v>
      </c>
      <c r="BO240" s="21">
        <f>VLOOKUP(BO$6,'MonteCarlo Policy Paths'!$N$2:$S$31,$B240+1,FALSE)</f>
        <v>20.944710352814074</v>
      </c>
      <c r="BP240" s="21">
        <f>VLOOKUP(BP$6,'MonteCarlo Policy Paths'!$N$2:$S$31,$B240+1,FALSE)</f>
        <v>22.017919567056939</v>
      </c>
      <c r="BQ240" s="21">
        <f>VLOOKUP(BQ$6,'MonteCarlo Policy Paths'!$N$2:$S$31,$B240+1,FALSE)</f>
        <v>23.125382269476081</v>
      </c>
      <c r="BR240" s="21">
        <f>VLOOKUP(BR$6,'MonteCarlo Policy Paths'!$N$2:$S$31,$B240+1,FALSE)</f>
        <v>24.222533249319248</v>
      </c>
      <c r="BS240" s="21">
        <f>VLOOKUP(BS$6,'MonteCarlo Policy Paths'!$N$2:$S$31,$B240+1,FALSE)</f>
        <v>25.344600035724898</v>
      </c>
      <c r="BT240" s="21">
        <f>VLOOKUP(BT$6,'MonteCarlo Policy Paths'!$N$2:$S$31,$B240+1,FALSE)</f>
        <v>26.511875533452777</v>
      </c>
      <c r="BU240" s="21">
        <f>VLOOKUP(BU$6,'MonteCarlo Policy Paths'!$N$2:$S$31,$B240+1,FALSE)</f>
        <v>27.727543772426976</v>
      </c>
      <c r="BV240" s="21">
        <f>VLOOKUP(BV$6,'MonteCarlo Policy Paths'!$N$2:$S$31,$B240+1,FALSE)</f>
        <v>29.105872242644537</v>
      </c>
      <c r="BW240" s="21">
        <f>VLOOKUP(BW$6,'MonteCarlo Policy Paths'!$N$2:$S$31,$B240+1,FALSE)</f>
        <v>30.561165854776764</v>
      </c>
      <c r="BX240" s="21">
        <f>VLOOKUP(BX$6,'MonteCarlo Policy Paths'!$N$2:$S$31,$B240+1,FALSE)</f>
        <v>32.089224147515601</v>
      </c>
      <c r="BY240" s="21">
        <f>VLOOKUP(BY$6,'MonteCarlo Policy Paths'!$N$2:$S$31,$B240+1,FALSE)</f>
        <v>33.693685354891386</v>
      </c>
      <c r="BZ240" s="21">
        <f>VLOOKUP(BZ$6,'MonteCarlo Policy Paths'!$N$2:$S$31,$B240+1,FALSE)</f>
        <v>35.378369622635958</v>
      </c>
      <c r="CA240" s="21">
        <f>VLOOKUP(CA$6,'MonteCarlo Policy Paths'!$N$2:$S$31,$B240+1,FALSE)</f>
        <v>37.147288103767757</v>
      </c>
      <c r="CB240" s="21">
        <f>VLOOKUP(CB$6,'MonteCarlo Policy Paths'!$N$2:$S$31,$B240+1,FALSE)</f>
        <v>39.004652508956148</v>
      </c>
      <c r="CC240" s="21">
        <f>VLOOKUP(CC$6,'MonteCarlo Policy Paths'!$N$2:$S$31,$B240+1,FALSE)</f>
        <v>40.954885134403959</v>
      </c>
      <c r="CD240" s="21">
        <f>VLOOKUP(CD$6,'MonteCarlo Policy Paths'!$N$2:$S$31,$B240+1,FALSE)</f>
        <v>43.002629391124159</v>
      </c>
      <c r="CE240" s="21">
        <f>VLOOKUP(CE$6,'MonteCarlo Policy Paths'!$N$2:$S$31,$B240+1,FALSE)</f>
        <v>45.152760860680367</v>
      </c>
      <c r="CF240" s="21">
        <f>VLOOKUP(CF$6,'MonteCarlo Policy Paths'!$N$2:$S$31,$B240+1,FALSE)</f>
        <v>47.410398903714388</v>
      </c>
      <c r="CG240" s="21">
        <f>VLOOKUP(CG$6,'MonteCarlo Policy Paths'!$N$2:$S$31,$B240+1,FALSE)</f>
        <v>49.780918848900107</v>
      </c>
      <c r="CH240" s="21">
        <f>VLOOKUP(CH$6,'MonteCarlo Policy Paths'!$N$2:$S$31,$B240+1,FALSE)</f>
        <v>52.269964791345117</v>
      </c>
      <c r="CI240" s="21">
        <f>VLOOKUP(CI$6,'MonteCarlo Policy Paths'!$N$2:$S$31,$B240+1,FALSE)</f>
        <v>54.883463030912374</v>
      </c>
      <c r="CJ240" s="21">
        <f>VLOOKUP(CJ$6,'MonteCarlo Policy Paths'!$N$2:$S$31,$B240+1,FALSE)</f>
        <v>57.627636182457998</v>
      </c>
      <c r="CK240" s="21">
        <f>VLOOKUP(CK$6,'MonteCarlo Policy Paths'!$N$2:$S$31,$B240+1,FALSE)</f>
        <v>60.509017991580897</v>
      </c>
      <c r="CL240" s="21">
        <f>VLOOKUP(CL$6,'MonteCarlo Policy Paths'!$N$2:$S$31,$B240+1,FALSE)</f>
        <v>63.534468891159946</v>
      </c>
      <c r="CM240" s="21">
        <f>VLOOKUP(CM$6,'MonteCarlo Policy Paths'!$N$2:$S$31,$B240+1,FALSE)</f>
        <v>66.711192335717939</v>
      </c>
      <c r="CN240" s="21">
        <f>VLOOKUP(CN$6,'MonteCarlo Policy Paths'!$N$2:$S$31,$B240+1,FALSE)</f>
        <v>70.04675195250384</v>
      </c>
      <c r="CO240" s="164">
        <f>VLOOKUP(CO$6,'MonteCarlo Policy Paths'!$N$2:$S$31,$B240+1,FALSE)</f>
        <v>73.54908955012904</v>
      </c>
      <c r="CQ240" s="163">
        <f>BM240*VLOOKUP(AI$6,'Greenhouse Gas Costs Avoided'!$A$2:$I$32,9,FALSE)</f>
        <v>1.2002386619007086</v>
      </c>
      <c r="CR240" s="21">
        <f>BN240*VLOOKUP(AJ$6,'Greenhouse Gas Costs Avoided'!$A$2:$I$32,9,FALSE)</f>
        <v>1.2619996941806579</v>
      </c>
      <c r="CS240" s="21">
        <f>BO240*VLOOKUP(AK$6,'Greenhouse Gas Costs Avoided'!$A$2:$I$32,9,FALSE)</f>
        <v>1.3268529118013257</v>
      </c>
      <c r="CT240" s="21">
        <f>BP240*VLOOKUP(AL$6,'Greenhouse Gas Costs Avoided'!$A$2:$I$32,9,FALSE)</f>
        <v>1.3948409979053111</v>
      </c>
      <c r="CU240" s="21">
        <f>BQ240*VLOOKUP(AM$6,'Greenhouse Gas Costs Avoided'!$A$2:$I$32,9,FALSE)</f>
        <v>1.464999051498006</v>
      </c>
      <c r="CV240" s="21">
        <f>BR240*VLOOKUP(AN$6,'Greenhouse Gas Costs Avoided'!$A$2:$I$32,9,FALSE)</f>
        <v>1.5345038547523033</v>
      </c>
      <c r="CW240" s="21">
        <f>BS240*VLOOKUP(AO$6,'Greenhouse Gas Costs Avoided'!$A$2:$I$32,9,FALSE)</f>
        <v>1.6055870809081549</v>
      </c>
      <c r="CX240" s="21">
        <f>BT240*VLOOKUP(AP$6,'Greenhouse Gas Costs Avoided'!$A$2:$I$32,9,FALSE)</f>
        <v>1.6795342908215394</v>
      </c>
      <c r="CY240" s="21">
        <f>BU240*VLOOKUP(AQ$6,'Greenhouse Gas Costs Avoided'!$A$2:$I$32,9,FALSE)</f>
        <v>1.7565471936259263</v>
      </c>
      <c r="CZ240" s="21">
        <f>BV240*VLOOKUP(AR$6,'Greenhouse Gas Costs Avoided'!$A$2:$I$32,9,FALSE)</f>
        <v>1.8438646648785721</v>
      </c>
      <c r="DA240" s="21">
        <f>BW240*VLOOKUP(AS$6,'Greenhouse Gas Costs Avoided'!$A$2:$I$32,9,FALSE)</f>
        <v>1.9360578981225007</v>
      </c>
      <c r="DB240" s="21">
        <f>BX240*VLOOKUP(AT$6,'Greenhouse Gas Costs Avoided'!$A$2:$I$32,9,FALSE)</f>
        <v>2.0328607930286258</v>
      </c>
      <c r="DC240" s="21">
        <f>BY240*VLOOKUP(AU$6,'Greenhouse Gas Costs Avoided'!$A$2:$I$32,9,FALSE)</f>
        <v>2.1345038326800574</v>
      </c>
      <c r="DD240" s="21">
        <f>BZ240*VLOOKUP(AV$6,'Greenhouse Gas Costs Avoided'!$A$2:$I$32,9,FALSE)</f>
        <v>2.2412290243140602</v>
      </c>
      <c r="DE240" s="21">
        <f>CA240*VLOOKUP(AW$6,'Greenhouse Gas Costs Avoided'!$A$2:$I$32,9,FALSE)</f>
        <v>2.3532904755297634</v>
      </c>
      <c r="DF240" s="21">
        <f>CB240*VLOOKUP(AX$6,'Greenhouse Gas Costs Avoided'!$A$2:$I$32,9,FALSE)</f>
        <v>2.4709549993062518</v>
      </c>
      <c r="DG240" s="21">
        <f>CC240*VLOOKUP(AY$6,'Greenhouse Gas Costs Avoided'!$A$2:$I$32,9,FALSE)</f>
        <v>2.5945027492715647</v>
      </c>
      <c r="DH240" s="21">
        <f>CD240*VLOOKUP(AZ$6,'Greenhouse Gas Costs Avoided'!$A$2:$I$32,9,FALSE)</f>
        <v>2.724227886735143</v>
      </c>
      <c r="DI240" s="21">
        <f>CE240*VLOOKUP(BA$6,'Greenhouse Gas Costs Avoided'!$A$2:$I$32,9,FALSE)</f>
        <v>2.8604392810719004</v>
      </c>
      <c r="DJ240" s="21">
        <f>CF240*VLOOKUP(BB$6,'Greenhouse Gas Costs Avoided'!$A$2:$I$32,9,FALSE)</f>
        <v>3.0034612451254952</v>
      </c>
      <c r="DK240" s="21">
        <f>CG240*VLOOKUP(BC$6,'Greenhouse Gas Costs Avoided'!$A$2:$I$32,9,FALSE)</f>
        <v>3.1536343073817701</v>
      </c>
      <c r="DL240" s="21">
        <f>CH240*VLOOKUP(BD$6,'Greenhouse Gas Costs Avoided'!$A$2:$I$32,9,FALSE)</f>
        <v>3.3113160227508591</v>
      </c>
      <c r="DM240" s="21">
        <f>CI240*VLOOKUP(BE$6,'Greenhouse Gas Costs Avoided'!$A$2:$I$32,9,FALSE)</f>
        <v>3.4768818238884021</v>
      </c>
      <c r="DN240" s="21">
        <f>CJ240*VLOOKUP(BF$6,'Greenhouse Gas Costs Avoided'!$A$2:$I$32,9,FALSE)</f>
        <v>3.6507259150828224</v>
      </c>
      <c r="DO240" s="21">
        <f>CK240*VLOOKUP(BG$6,'Greenhouse Gas Costs Avoided'!$A$2:$I$32,9,FALSE)</f>
        <v>3.8332622108369634</v>
      </c>
      <c r="DP240" s="21">
        <f>CL240*VLOOKUP(BH$6,'Greenhouse Gas Costs Avoided'!$A$2:$I$32,9,FALSE)</f>
        <v>4.0249253213788121</v>
      </c>
      <c r="DQ240" s="21">
        <f>CM240*VLOOKUP(BI$6,'Greenhouse Gas Costs Avoided'!$A$2:$I$32,9,FALSE)</f>
        <v>4.2261715874477526</v>
      </c>
      <c r="DR240" s="21">
        <f>CN240*VLOOKUP(BJ$6,'Greenhouse Gas Costs Avoided'!$A$2:$I$32,9,FALSE)</f>
        <v>4.4374801668201398</v>
      </c>
      <c r="DS240" s="164">
        <f>CO240*VLOOKUP(BK$6,'Greenhouse Gas Costs Avoided'!$A$2:$I$32,9,FALSE)</f>
        <v>4.6593541751611474</v>
      </c>
    </row>
    <row r="241" spans="1:123" x14ac:dyDescent="0.35">
      <c r="A241" s="174">
        <v>235</v>
      </c>
      <c r="B241" s="12">
        <v>5</v>
      </c>
      <c r="C241" s="175">
        <v>2023</v>
      </c>
      <c r="E241" s="20">
        <v>0</v>
      </c>
      <c r="F241" s="21">
        <v>82.346532180449415</v>
      </c>
      <c r="G241" s="21">
        <v>84.002844861871253</v>
      </c>
      <c r="H241" s="21">
        <v>85.659157543293105</v>
      </c>
      <c r="I241" s="21">
        <v>86.918851036576825</v>
      </c>
      <c r="J241" s="21">
        <v>88.178544529860531</v>
      </c>
      <c r="K241" s="21">
        <v>89.438238023144251</v>
      </c>
      <c r="L241" s="21">
        <v>90.697931516427971</v>
      </c>
      <c r="M241" s="21">
        <v>91.95762500971172</v>
      </c>
      <c r="N241" s="21">
        <v>93.21731850299544</v>
      </c>
      <c r="O241" s="21">
        <v>94.47701199627916</v>
      </c>
      <c r="P241" s="21">
        <v>95.73670548956288</v>
      </c>
      <c r="Q241" s="21">
        <v>96.996398982846586</v>
      </c>
      <c r="R241" s="21">
        <v>99.874634841342697</v>
      </c>
      <c r="S241" s="21">
        <v>101.93553668931256</v>
      </c>
      <c r="T241" s="21">
        <v>104.04258519817796</v>
      </c>
      <c r="U241" s="21">
        <v>106.18472717196582</v>
      </c>
      <c r="V241" s="21">
        <v>108.36780972271322</v>
      </c>
      <c r="W241" s="21">
        <v>110.57648338650839</v>
      </c>
      <c r="X241" s="21">
        <v>112.7694544213079</v>
      </c>
      <c r="Y241" s="21">
        <v>114.98228749612761</v>
      </c>
      <c r="Z241" s="21">
        <v>117.22345778349788</v>
      </c>
      <c r="AA241" s="21">
        <v>119.50474742044912</v>
      </c>
      <c r="AB241" s="21">
        <v>121.83201137782079</v>
      </c>
      <c r="AC241" s="21">
        <v>124.30483685770574</v>
      </c>
      <c r="AD241" s="21">
        <v>126.81952160325447</v>
      </c>
      <c r="AE241" s="21">
        <v>129.37127756316897</v>
      </c>
      <c r="AF241" s="21">
        <v>131.96243899653103</v>
      </c>
      <c r="AG241" s="22">
        <v>135.47056479945655</v>
      </c>
      <c r="AI241" s="20">
        <v>0</v>
      </c>
      <c r="AJ241" s="21">
        <v>5.2166744805659615</v>
      </c>
      <c r="AK241" s="21">
        <v>5.3216023247413169</v>
      </c>
      <c r="AL241" s="21">
        <v>5.4265301689166732</v>
      </c>
      <c r="AM241" s="21">
        <v>5.5063320831654474</v>
      </c>
      <c r="AN241" s="21">
        <v>5.5861339974142208</v>
      </c>
      <c r="AO241" s="21">
        <v>5.665935911662995</v>
      </c>
      <c r="AP241" s="21">
        <v>5.7457378259117702</v>
      </c>
      <c r="AQ241" s="21">
        <v>5.8255397401605462</v>
      </c>
      <c r="AR241" s="21">
        <v>5.9053416544093205</v>
      </c>
      <c r="AS241" s="21">
        <v>5.9851435686580947</v>
      </c>
      <c r="AT241" s="21">
        <v>6.0649454829068699</v>
      </c>
      <c r="AU241" s="21">
        <v>6.1447473971556432</v>
      </c>
      <c r="AV241" s="21">
        <v>6.327084396109818</v>
      </c>
      <c r="AW241" s="21">
        <v>6.4576430704410743</v>
      </c>
      <c r="AX241" s="21">
        <v>6.5911251478821242</v>
      </c>
      <c r="AY241" s="21">
        <v>6.7268304055597685</v>
      </c>
      <c r="AZ241" s="21">
        <v>6.8651292595600424</v>
      </c>
      <c r="BA241" s="21">
        <v>7.0050493173053994</v>
      </c>
      <c r="BB241" s="21">
        <v>7.1439746093722221</v>
      </c>
      <c r="BC241" s="21">
        <v>7.2841581669004034</v>
      </c>
      <c r="BD241" s="21">
        <v>7.426136894299721</v>
      </c>
      <c r="BE241" s="21">
        <v>7.5706571930511553</v>
      </c>
      <c r="BF241" s="21">
        <v>7.7180899770979394</v>
      </c>
      <c r="BG241" s="21">
        <v>7.8747441218959366</v>
      </c>
      <c r="BH241" s="21">
        <v>8.0340500621877027</v>
      </c>
      <c r="BI241" s="21">
        <v>8.1957044736636782</v>
      </c>
      <c r="BJ241" s="21">
        <v>8.3598552322508848</v>
      </c>
      <c r="BK241" s="22">
        <v>8.5820959249206545</v>
      </c>
      <c r="BM241" s="163">
        <f>VLOOKUP(BM$6,'MonteCarlo Policy Paths'!$N$2:$S$31,$B241+1,FALSE)</f>
        <v>24.184299884200797</v>
      </c>
      <c r="BN241" s="21">
        <f>VLOOKUP(BN$6,'MonteCarlo Policy Paths'!$N$2:$S$31,$B241+1,FALSE)</f>
        <v>26.797135120393484</v>
      </c>
      <c r="BO241" s="21">
        <f>VLOOKUP(BO$6,'MonteCarlo Policy Paths'!$N$2:$S$31,$B241+1,FALSE)</f>
        <v>29.690826715826198</v>
      </c>
      <c r="BP241" s="21">
        <f>VLOOKUP(BP$6,'MonteCarlo Policy Paths'!$N$2:$S$31,$B241+1,FALSE)</f>
        <v>32.893001978364566</v>
      </c>
      <c r="BQ241" s="21">
        <f>VLOOKUP(BQ$6,'MonteCarlo Policy Paths'!$N$2:$S$31,$B241+1,FALSE)</f>
        <v>36.420098382625895</v>
      </c>
      <c r="BR241" s="21">
        <f>VLOOKUP(BR$6,'MonteCarlo Policy Paths'!$N$2:$S$31,$B241+1,FALSE)</f>
        <v>40.279471956541457</v>
      </c>
      <c r="BS241" s="21">
        <f>VLOOKUP(BS$6,'MonteCarlo Policy Paths'!$N$2:$S$31,$B241+1,FALSE)</f>
        <v>44.515635375675203</v>
      </c>
      <c r="BT241" s="21">
        <f>VLOOKUP(BT$6,'MonteCarlo Policy Paths'!$N$2:$S$31,$B241+1,FALSE)</f>
        <v>49.196171227791872</v>
      </c>
      <c r="BU241" s="21">
        <f>VLOOKUP(BU$6,'MonteCarlo Policy Paths'!$N$2:$S$31,$B241+1,FALSE)</f>
        <v>54.364766335209197</v>
      </c>
      <c r="BV241" s="21">
        <f>VLOOKUP(BV$6,'MonteCarlo Policy Paths'!$N$2:$S$31,$B241+1,FALSE)</f>
        <v>60.140596575631633</v>
      </c>
      <c r="BW241" s="21">
        <f>VLOOKUP(BW$6,'MonteCarlo Policy Paths'!$N$2:$S$31,$B241+1,FALSE)</f>
        <v>66.545116533046993</v>
      </c>
      <c r="BX241" s="21">
        <f>VLOOKUP(BX$6,'MonteCarlo Policy Paths'!$N$2:$S$31,$B241+1,FALSE)</f>
        <v>73.642612105771832</v>
      </c>
      <c r="BY241" s="21">
        <f>VLOOKUP(BY$6,'MonteCarlo Policy Paths'!$N$2:$S$31,$B241+1,FALSE)</f>
        <v>81.515240678665066</v>
      </c>
      <c r="BZ241" s="21">
        <f>VLOOKUP(BZ$6,'MonteCarlo Policy Paths'!$N$2:$S$31,$B241+1,FALSE)</f>
        <v>90.237354922369406</v>
      </c>
      <c r="CA241" s="21">
        <f>VLOOKUP(CA$6,'MonteCarlo Policy Paths'!$N$2:$S$31,$B241+1,FALSE)</f>
        <v>92.736092415362535</v>
      </c>
      <c r="CB241" s="21">
        <f>VLOOKUP(CB$6,'MonteCarlo Policy Paths'!$N$2:$S$31,$B241+1,FALSE)</f>
        <v>95.321073906264047</v>
      </c>
      <c r="CC241" s="21">
        <f>VLOOKUP(CC$6,'MonteCarlo Policy Paths'!$N$2:$S$31,$B241+1,FALSE)</f>
        <v>97.972807459231774</v>
      </c>
      <c r="CD241" s="21">
        <f>VLOOKUP(CD$6,'MonteCarlo Policy Paths'!$N$2:$S$31,$B241+1,FALSE)</f>
        <v>100.70188743091984</v>
      </c>
      <c r="CE241" s="21">
        <f>VLOOKUP(CE$6,'MonteCarlo Policy Paths'!$N$2:$S$31,$B241+1,FALSE)</f>
        <v>103.48109827693068</v>
      </c>
      <c r="CF241" s="21">
        <f>VLOOKUP(CF$6,'MonteCarlo Policy Paths'!$N$2:$S$31,$B241+1,FALSE)</f>
        <v>106.37744326160868</v>
      </c>
      <c r="CG241" s="21">
        <f>VLOOKUP(CG$6,'MonteCarlo Policy Paths'!$N$2:$S$31,$B241+1,FALSE)</f>
        <v>109.31402956265458</v>
      </c>
      <c r="CH241" s="21">
        <f>VLOOKUP(CH$6,'MonteCarlo Policy Paths'!$N$2:$S$31,$B241+1,FALSE)</f>
        <v>112.30612514839871</v>
      </c>
      <c r="CI241" s="21">
        <f>VLOOKUP(CI$6,'MonteCarlo Policy Paths'!$N$2:$S$31,$B241+1,FALSE)</f>
        <v>115.37497116076017</v>
      </c>
      <c r="CJ241" s="21">
        <f>VLOOKUP(CJ$6,'MonteCarlo Policy Paths'!$N$2:$S$31,$B241+1,FALSE)</f>
        <v>118.53125256657755</v>
      </c>
      <c r="CK241" s="21">
        <f>VLOOKUP(CK$6,'MonteCarlo Policy Paths'!$N$2:$S$31,$B241+1,FALSE)</f>
        <v>121.76875646902944</v>
      </c>
      <c r="CL241" s="21">
        <f>VLOOKUP(CL$6,'MonteCarlo Policy Paths'!$N$2:$S$31,$B241+1,FALSE)</f>
        <v>125.08672773594304</v>
      </c>
      <c r="CM241" s="21">
        <f>VLOOKUP(CM$6,'MonteCarlo Policy Paths'!$N$2:$S$31,$B241+1,FALSE)</f>
        <v>128.47676069968128</v>
      </c>
      <c r="CN241" s="21">
        <f>VLOOKUP(CN$6,'MonteCarlo Policy Paths'!$N$2:$S$31,$B241+1,FALSE)</f>
        <v>131.94323193005201</v>
      </c>
      <c r="CO241" s="164">
        <f>VLOOKUP(CO$6,'MonteCarlo Policy Paths'!$N$2:$S$31,$B241+1,FALSE)</f>
        <v>135.47056479945655</v>
      </c>
      <c r="CQ241" s="163">
        <f>BM241*VLOOKUP(AI$6,'Greenhouse Gas Costs Avoided'!$A$2:$I$32,9,FALSE)</f>
        <v>1.5320817610121258</v>
      </c>
      <c r="CR241" s="21">
        <f>BN241*VLOOKUP(AJ$6,'Greenhouse Gas Costs Avoided'!$A$2:$I$32,9,FALSE)</f>
        <v>1.6976055607114411</v>
      </c>
      <c r="CS241" s="21">
        <f>BO241*VLOOKUP(AK$6,'Greenhouse Gas Costs Avoided'!$A$2:$I$32,9,FALSE)</f>
        <v>1.8809216846672472</v>
      </c>
      <c r="CT241" s="21">
        <f>BP241*VLOOKUP(AL$6,'Greenhouse Gas Costs Avoided'!$A$2:$I$32,9,FALSE)</f>
        <v>2.0837803301021003</v>
      </c>
      <c r="CU241" s="21">
        <f>BQ241*VLOOKUP(AM$6,'Greenhouse Gas Costs Avoided'!$A$2:$I$32,9,FALSE)</f>
        <v>2.3072228153580183</v>
      </c>
      <c r="CV241" s="21">
        <f>BR241*VLOOKUP(AN$6,'Greenhouse Gas Costs Avoided'!$A$2:$I$32,9,FALSE)</f>
        <v>2.5517151467399573</v>
      </c>
      <c r="CW241" s="21">
        <f>BS241*VLOOKUP(AO$6,'Greenhouse Gas Costs Avoided'!$A$2:$I$32,9,FALSE)</f>
        <v>2.8200772139570236</v>
      </c>
      <c r="CX241" s="21">
        <f>BT241*VLOOKUP(AP$6,'Greenhouse Gas Costs Avoided'!$A$2:$I$32,9,FALSE)</f>
        <v>3.1165903917263735</v>
      </c>
      <c r="CY241" s="21">
        <f>BU241*VLOOKUP(AQ$6,'Greenhouse Gas Costs Avoided'!$A$2:$I$32,9,FALSE)</f>
        <v>3.444022251736667</v>
      </c>
      <c r="CZ241" s="21">
        <f>BV241*VLOOKUP(AR$6,'Greenhouse Gas Costs Avoided'!$A$2:$I$32,9,FALSE)</f>
        <v>3.8099226171979153</v>
      </c>
      <c r="DA241" s="21">
        <f>BW241*VLOOKUP(AS$6,'Greenhouse Gas Costs Avoided'!$A$2:$I$32,9,FALSE)</f>
        <v>4.2156506416508543</v>
      </c>
      <c r="DB241" s="21">
        <f>BX241*VLOOKUP(AT$6,'Greenhouse Gas Costs Avoided'!$A$2:$I$32,9,FALSE)</f>
        <v>4.6652788536686769</v>
      </c>
      <c r="DC241" s="21">
        <f>BY241*VLOOKUP(AU$6,'Greenhouse Gas Costs Avoided'!$A$2:$I$32,9,FALSE)</f>
        <v>5.1640119451993618</v>
      </c>
      <c r="DD241" s="21">
        <f>BZ241*VLOOKUP(AV$6,'Greenhouse Gas Costs Avoided'!$A$2:$I$32,9,FALSE)</f>
        <v>5.7165601774917221</v>
      </c>
      <c r="DE241" s="21">
        <f>CA241*VLOOKUP(AW$6,'Greenhouse Gas Costs Avoided'!$A$2:$I$32,9,FALSE)</f>
        <v>5.8748558551380645</v>
      </c>
      <c r="DF241" s="21">
        <f>CB241*VLOOKUP(AX$6,'Greenhouse Gas Costs Avoided'!$A$2:$I$32,9,FALSE)</f>
        <v>6.0386151127443357</v>
      </c>
      <c r="DG241" s="21">
        <f>CC241*VLOOKUP(AY$6,'Greenhouse Gas Costs Avoided'!$A$2:$I$32,9,FALSE)</f>
        <v>6.2066031310462346</v>
      </c>
      <c r="DH241" s="21">
        <f>CD241*VLOOKUP(AZ$6,'Greenhouse Gas Costs Avoided'!$A$2:$I$32,9,FALSE)</f>
        <v>6.3794910653253769</v>
      </c>
      <c r="DI241" s="21">
        <f>CE241*VLOOKUP(BA$6,'Greenhouse Gas Costs Avoided'!$A$2:$I$32,9,FALSE)</f>
        <v>6.5555548036832505</v>
      </c>
      <c r="DJ241" s="21">
        <f>CF241*VLOOKUP(BB$6,'Greenhouse Gas Costs Avoided'!$A$2:$I$32,9,FALSE)</f>
        <v>6.7390390205459019</v>
      </c>
      <c r="DK241" s="21">
        <f>CG241*VLOOKUP(BC$6,'Greenhouse Gas Costs Avoided'!$A$2:$I$32,9,FALSE)</f>
        <v>6.9250725353887148</v>
      </c>
      <c r="DL241" s="21">
        <f>CH241*VLOOKUP(BD$6,'Greenhouse Gas Costs Avoided'!$A$2:$I$32,9,FALSE)</f>
        <v>7.114622578022705</v>
      </c>
      <c r="DM241" s="21">
        <f>CI241*VLOOKUP(BE$6,'Greenhouse Gas Costs Avoided'!$A$2:$I$32,9,FALSE)</f>
        <v>7.309034780377397</v>
      </c>
      <c r="DN241" s="21">
        <f>CJ241*VLOOKUP(BF$6,'Greenhouse Gas Costs Avoided'!$A$2:$I$32,9,FALSE)</f>
        <v>7.5089860379134308</v>
      </c>
      <c r="DO241" s="21">
        <f>CK241*VLOOKUP(BG$6,'Greenhouse Gas Costs Avoided'!$A$2:$I$32,9,FALSE)</f>
        <v>7.714082761982441</v>
      </c>
      <c r="DP241" s="21">
        <f>CL241*VLOOKUP(BH$6,'Greenhouse Gas Costs Avoided'!$A$2:$I$32,9,FALSE)</f>
        <v>7.9242771147625906</v>
      </c>
      <c r="DQ241" s="21">
        <f>CM241*VLOOKUP(BI$6,'Greenhouse Gas Costs Avoided'!$A$2:$I$32,9,FALSE)</f>
        <v>8.1390365949973802</v>
      </c>
      <c r="DR241" s="21">
        <f>CN241*VLOOKUP(BJ$6,'Greenhouse Gas Costs Avoided'!$A$2:$I$32,9,FALSE)</f>
        <v>8.358638459535694</v>
      </c>
      <c r="DS241" s="164">
        <f>CO241*VLOOKUP(BK$6,'Greenhouse Gas Costs Avoided'!$A$2:$I$32,9,FALSE)</f>
        <v>8.5820959249206545</v>
      </c>
    </row>
    <row r="242" spans="1:123" x14ac:dyDescent="0.35">
      <c r="A242" s="174">
        <v>236</v>
      </c>
      <c r="B242" s="12">
        <v>2</v>
      </c>
      <c r="C242" s="175">
        <v>2023</v>
      </c>
      <c r="E242" s="20">
        <v>0</v>
      </c>
      <c r="F242" s="21">
        <v>82.346532180449415</v>
      </c>
      <c r="G242" s="21">
        <v>84.002844861871253</v>
      </c>
      <c r="H242" s="21">
        <v>85.659157543293105</v>
      </c>
      <c r="I242" s="21">
        <v>86.918851036576825</v>
      </c>
      <c r="J242" s="21">
        <v>88.178544529860531</v>
      </c>
      <c r="K242" s="21">
        <v>89.438238023144251</v>
      </c>
      <c r="L242" s="21">
        <v>90.697931516427971</v>
      </c>
      <c r="M242" s="21">
        <v>91.95762500971172</v>
      </c>
      <c r="N242" s="21">
        <v>93.21731850299544</v>
      </c>
      <c r="O242" s="21">
        <v>94.47701199627916</v>
      </c>
      <c r="P242" s="21">
        <v>95.73670548956288</v>
      </c>
      <c r="Q242" s="21">
        <v>96.996398982846586</v>
      </c>
      <c r="R242" s="21">
        <v>98.25609247613032</v>
      </c>
      <c r="S242" s="21">
        <v>99.65157958594628</v>
      </c>
      <c r="T242" s="21">
        <v>101.04706669576224</v>
      </c>
      <c r="U242" s="21">
        <v>102.4425538055782</v>
      </c>
      <c r="V242" s="21">
        <v>103.83804091539416</v>
      </c>
      <c r="W242" s="21">
        <v>105.23352802521011</v>
      </c>
      <c r="X242" s="21">
        <v>106.47156953138905</v>
      </c>
      <c r="Y242" s="21">
        <v>107.709611037568</v>
      </c>
      <c r="Z242" s="21">
        <v>108.94765254374694</v>
      </c>
      <c r="AA242" s="21">
        <v>110.18569404992589</v>
      </c>
      <c r="AB242" s="21">
        <v>111.42373555610482</v>
      </c>
      <c r="AC242" s="21">
        <v>112.86811731331359</v>
      </c>
      <c r="AD242" s="21">
        <v>114.31249907052236</v>
      </c>
      <c r="AE242" s="21">
        <v>115.75688082773114</v>
      </c>
      <c r="AF242" s="21">
        <v>117.20126258493991</v>
      </c>
      <c r="AG242" s="22">
        <v>120.41827982173916</v>
      </c>
      <c r="AI242" s="20">
        <v>0</v>
      </c>
      <c r="AJ242" s="21">
        <v>5.2166744805659615</v>
      </c>
      <c r="AK242" s="21">
        <v>5.3216023247413169</v>
      </c>
      <c r="AL242" s="21">
        <v>5.4265301689166732</v>
      </c>
      <c r="AM242" s="21">
        <v>5.5063320831654474</v>
      </c>
      <c r="AN242" s="21">
        <v>5.5861339974142208</v>
      </c>
      <c r="AO242" s="21">
        <v>5.665935911662995</v>
      </c>
      <c r="AP242" s="21">
        <v>5.7457378259117702</v>
      </c>
      <c r="AQ242" s="21">
        <v>5.8255397401605462</v>
      </c>
      <c r="AR242" s="21">
        <v>5.9053416544093205</v>
      </c>
      <c r="AS242" s="21">
        <v>5.9851435686580947</v>
      </c>
      <c r="AT242" s="21">
        <v>6.0649454829068699</v>
      </c>
      <c r="AU242" s="21">
        <v>6.1447473971556432</v>
      </c>
      <c r="AV242" s="21">
        <v>6.2245493114044184</v>
      </c>
      <c r="AW242" s="21">
        <v>6.312953786990386</v>
      </c>
      <c r="AX242" s="21">
        <v>6.4013582625763545</v>
      </c>
      <c r="AY242" s="21">
        <v>6.4897627381623222</v>
      </c>
      <c r="AZ242" s="21">
        <v>6.5781672137482907</v>
      </c>
      <c r="BA242" s="21">
        <v>6.6665716893342575</v>
      </c>
      <c r="BB242" s="21">
        <v>6.7450019445028957</v>
      </c>
      <c r="BC242" s="21">
        <v>6.8234321996715348</v>
      </c>
      <c r="BD242" s="21">
        <v>6.901862454840173</v>
      </c>
      <c r="BE242" s="21">
        <v>6.9802927100088112</v>
      </c>
      <c r="BF242" s="21">
        <v>7.0587229651774486</v>
      </c>
      <c r="BG242" s="21">
        <v>7.1502249295408609</v>
      </c>
      <c r="BH242" s="21">
        <v>7.2417268939042723</v>
      </c>
      <c r="BI242" s="21">
        <v>7.3332288582676846</v>
      </c>
      <c r="BJ242" s="21">
        <v>7.424730822631096</v>
      </c>
      <c r="BK242" s="22">
        <v>7.6285297110405814</v>
      </c>
      <c r="BM242" s="163">
        <f>VLOOKUP(BM$6,'MonteCarlo Policy Paths'!$N$2:$S$31,$B242+1,FALSE)</f>
        <v>23.967702867134744</v>
      </c>
      <c r="BN242" s="21">
        <f>VLOOKUP(BN$6,'MonteCarlo Policy Paths'!$N$2:$S$31,$B242+1,FALSE)</f>
        <v>26.317177955222718</v>
      </c>
      <c r="BO242" s="21">
        <f>VLOOKUP(BO$6,'MonteCarlo Policy Paths'!$N$2:$S$31,$B242+1,FALSE)</f>
        <v>28.893255238045125</v>
      </c>
      <c r="BP242" s="21">
        <f>VLOOKUP(BP$6,'MonteCarlo Policy Paths'!$N$2:$S$31,$B242+1,FALSE)</f>
        <v>31.715102246604285</v>
      </c>
      <c r="BQ242" s="21">
        <f>VLOOKUP(BQ$6,'MonteCarlo Policy Paths'!$N$2:$S$31,$B242+1,FALSE)</f>
        <v>34.790233856835599</v>
      </c>
      <c r="BR242" s="21">
        <f>VLOOKUP(BR$6,'MonteCarlo Policy Paths'!$N$2:$S$31,$B242+1,FALSE)</f>
        <v>38.117013285454661</v>
      </c>
      <c r="BS242" s="21">
        <f>VLOOKUP(BS$6,'MonteCarlo Policy Paths'!$N$2:$S$31,$B242+1,FALSE)</f>
        <v>41.72840612279375</v>
      </c>
      <c r="BT242" s="21">
        <f>VLOOKUP(BT$6,'MonteCarlo Policy Paths'!$N$2:$S$31,$B242+1,FALSE)</f>
        <v>45.677249983631562</v>
      </c>
      <c r="BU242" s="21">
        <f>VLOOKUP(BU$6,'MonteCarlo Policy Paths'!$N$2:$S$31,$B242+1,FALSE)</f>
        <v>49.99204890598088</v>
      </c>
      <c r="BV242" s="21">
        <f>VLOOKUP(BV$6,'MonteCarlo Policy Paths'!$N$2:$S$31,$B242+1,FALSE)</f>
        <v>54.768556811140854</v>
      </c>
      <c r="BW242" s="21">
        <f>VLOOKUP(BW$6,'MonteCarlo Policy Paths'!$N$2:$S$31,$B242+1,FALSE)</f>
        <v>60.010238214835042</v>
      </c>
      <c r="BX242" s="21">
        <f>VLOOKUP(BX$6,'MonteCarlo Policy Paths'!$N$2:$S$31,$B242+1,FALSE)</f>
        <v>65.75812779974207</v>
      </c>
      <c r="BY242" s="21">
        <f>VLOOKUP(BY$6,'MonteCarlo Policy Paths'!$N$2:$S$31,$B242+1,FALSE)</f>
        <v>72.066881159093455</v>
      </c>
      <c r="BZ242" s="21">
        <f>VLOOKUP(BZ$6,'MonteCarlo Policy Paths'!$N$2:$S$31,$B242+1,FALSE)</f>
        <v>78.981532638183737</v>
      </c>
      <c r="CA242" s="21">
        <f>VLOOKUP(CA$6,'MonteCarlo Policy Paths'!$N$2:$S$31,$B242+1,FALSE)</f>
        <v>81.252691038046251</v>
      </c>
      <c r="CB242" s="21">
        <f>VLOOKUP(CB$6,'MonteCarlo Policy Paths'!$N$2:$S$31,$B242+1,FALSE)</f>
        <v>83.604044111934414</v>
      </c>
      <c r="CC242" s="21">
        <f>VLOOKUP(CC$6,'MonteCarlo Policy Paths'!$N$2:$S$31,$B242+1,FALSE)</f>
        <v>86.018714380110126</v>
      </c>
      <c r="CD242" s="21">
        <f>VLOOKUP(CD$6,'MonteCarlo Policy Paths'!$N$2:$S$31,$B242+1,FALSE)</f>
        <v>88.506196331807388</v>
      </c>
      <c r="CE242" s="21">
        <f>VLOOKUP(CE$6,'MonteCarlo Policy Paths'!$N$2:$S$31,$B242+1,FALSE)</f>
        <v>91.042757806054695</v>
      </c>
      <c r="CF242" s="21">
        <f>VLOOKUP(CF$6,'MonteCarlo Policy Paths'!$N$2:$S$31,$B242+1,FALSE)</f>
        <v>93.687547211990633</v>
      </c>
      <c r="CG242" s="21">
        <f>VLOOKUP(CG$6,'MonteCarlo Policy Paths'!$N$2:$S$31,$B242+1,FALSE)</f>
        <v>96.373095170621937</v>
      </c>
      <c r="CH242" s="21">
        <f>VLOOKUP(CH$6,'MonteCarlo Policy Paths'!$N$2:$S$31,$B242+1,FALSE)</f>
        <v>99.112987273548597</v>
      </c>
      <c r="CI242" s="21">
        <f>VLOOKUP(CI$6,'MonteCarlo Policy Paths'!$N$2:$S$31,$B242+1,FALSE)</f>
        <v>101.92614153054797</v>
      </c>
      <c r="CJ242" s="21">
        <f>VLOOKUP(CJ$6,'MonteCarlo Policy Paths'!$N$2:$S$31,$B242+1,FALSE)</f>
        <v>104.82221793361833</v>
      </c>
      <c r="CK242" s="21">
        <f>VLOOKUP(CK$6,'MonteCarlo Policy Paths'!$N$2:$S$31,$B242+1,FALSE)</f>
        <v>107.79595653596101</v>
      </c>
      <c r="CL242" s="21">
        <f>VLOOKUP(CL$6,'MonteCarlo Policy Paths'!$N$2:$S$31,$B242+1,FALSE)</f>
        <v>110.84691133589952</v>
      </c>
      <c r="CM242" s="21">
        <f>VLOOKUP(CM$6,'MonteCarlo Policy Paths'!$N$2:$S$31,$B242+1,FALSE)</f>
        <v>113.96784710075578</v>
      </c>
      <c r="CN242" s="21">
        <f>VLOOKUP(CN$6,'MonteCarlo Policy Paths'!$N$2:$S$31,$B242+1,FALSE)</f>
        <v>117.16284845198182</v>
      </c>
      <c r="CO242" s="164">
        <f>VLOOKUP(CO$6,'MonteCarlo Policy Paths'!$N$2:$S$31,$B242+1,FALSE)</f>
        <v>120.41827982173916</v>
      </c>
      <c r="CQ242" s="163">
        <f>BM242*VLOOKUP(AI$6,'Greenhouse Gas Costs Avoided'!$A$2:$I$32,9,FALSE)</f>
        <v>1.5183602829902079</v>
      </c>
      <c r="CR242" s="21">
        <f>BN242*VLOOKUP(AJ$6,'Greenhouse Gas Costs Avoided'!$A$2:$I$32,9,FALSE)</f>
        <v>1.6672001480120395</v>
      </c>
      <c r="CS242" s="21">
        <f>BO242*VLOOKUP(AK$6,'Greenhouse Gas Costs Avoided'!$A$2:$I$32,9,FALSE)</f>
        <v>1.8303953216936328</v>
      </c>
      <c r="CT242" s="21">
        <f>BP242*VLOOKUP(AL$6,'Greenhouse Gas Costs Avoided'!$A$2:$I$32,9,FALSE)</f>
        <v>2.0091600721673259</v>
      </c>
      <c r="CU242" s="21">
        <f>BQ242*VLOOKUP(AM$6,'Greenhouse Gas Costs Avoided'!$A$2:$I$32,9,FALSE)</f>
        <v>2.2039704688009323</v>
      </c>
      <c r="CV242" s="21">
        <f>BR242*VLOOKUP(AN$6,'Greenhouse Gas Costs Avoided'!$A$2:$I$32,9,FALSE)</f>
        <v>2.4147228209427172</v>
      </c>
      <c r="CW242" s="21">
        <f>BS242*VLOOKUP(AO$6,'Greenhouse Gas Costs Avoided'!$A$2:$I$32,9,FALSE)</f>
        <v>2.6435055074141016</v>
      </c>
      <c r="CX242" s="21">
        <f>BT242*VLOOKUP(AP$6,'Greenhouse Gas Costs Avoided'!$A$2:$I$32,9,FALSE)</f>
        <v>2.8936658050138946</v>
      </c>
      <c r="CY242" s="21">
        <f>BU242*VLOOKUP(AQ$6,'Greenhouse Gas Costs Avoided'!$A$2:$I$32,9,FALSE)</f>
        <v>3.1670094520501597</v>
      </c>
      <c r="CZ242" s="21">
        <f>BV242*VLOOKUP(AR$6,'Greenhouse Gas Costs Avoided'!$A$2:$I$32,9,FALSE)</f>
        <v>3.4696024846318703</v>
      </c>
      <c r="DA242" s="21">
        <f>BW242*VLOOKUP(AS$6,'Greenhouse Gas Costs Avoided'!$A$2:$I$32,9,FALSE)</f>
        <v>3.8016643807416939</v>
      </c>
      <c r="DB242" s="21">
        <f>BX242*VLOOKUP(AT$6,'Greenhouse Gas Costs Avoided'!$A$2:$I$32,9,FALSE)</f>
        <v>4.1657946983243246</v>
      </c>
      <c r="DC242" s="21">
        <f>BY242*VLOOKUP(AU$6,'Greenhouse Gas Costs Avoided'!$A$2:$I$32,9,FALSE)</f>
        <v>4.5654558835919028</v>
      </c>
      <c r="DD242" s="21">
        <f>BZ242*VLOOKUP(AV$6,'Greenhouse Gas Costs Avoided'!$A$2:$I$32,9,FALSE)</f>
        <v>5.0035008741682265</v>
      </c>
      <c r="DE242" s="21">
        <f>CA242*VLOOKUP(AW$6,'Greenhouse Gas Costs Avoided'!$A$2:$I$32,9,FALSE)</f>
        <v>5.1473793563843691</v>
      </c>
      <c r="DF242" s="21">
        <f>CB242*VLOOKUP(AX$6,'Greenhouse Gas Costs Avoided'!$A$2:$I$32,9,FALSE)</f>
        <v>5.2963381923007766</v>
      </c>
      <c r="DG242" s="21">
        <f>CC242*VLOOKUP(AY$6,'Greenhouse Gas Costs Avoided'!$A$2:$I$32,9,FALSE)</f>
        <v>5.4493081891352544</v>
      </c>
      <c r="DH242" s="21">
        <f>CD242*VLOOKUP(AZ$6,'Greenhouse Gas Costs Avoided'!$A$2:$I$32,9,FALSE)</f>
        <v>5.606890825278958</v>
      </c>
      <c r="DI242" s="21">
        <f>CE242*VLOOKUP(BA$6,'Greenhouse Gas Costs Avoided'!$A$2:$I$32,9,FALSE)</f>
        <v>5.7675826620899597</v>
      </c>
      <c r="DJ242" s="21">
        <f>CF242*VLOOKUP(BB$6,'Greenhouse Gas Costs Avoided'!$A$2:$I$32,9,FALSE)</f>
        <v>5.935130766850258</v>
      </c>
      <c r="DK242" s="21">
        <f>CG242*VLOOKUP(BC$6,'Greenhouse Gas Costs Avoided'!$A$2:$I$32,9,FALSE)</f>
        <v>6.1052609366481567</v>
      </c>
      <c r="DL242" s="21">
        <f>CH242*VLOOKUP(BD$6,'Greenhouse Gas Costs Avoided'!$A$2:$I$32,9,FALSE)</f>
        <v>6.2788338222861402</v>
      </c>
      <c r="DM242" s="21">
        <f>CI242*VLOOKUP(BE$6,'Greenhouse Gas Costs Avoided'!$A$2:$I$32,9,FALSE)</f>
        <v>6.4570478846612929</v>
      </c>
      <c r="DN242" s="21">
        <f>CJ242*VLOOKUP(BF$6,'Greenhouse Gas Costs Avoided'!$A$2:$I$32,9,FALSE)</f>
        <v>6.6405150868084322</v>
      </c>
      <c r="DO242" s="21">
        <f>CK242*VLOOKUP(BG$6,'Greenhouse Gas Costs Avoided'!$A$2:$I$32,9,FALSE)</f>
        <v>6.8289022097138705</v>
      </c>
      <c r="DP242" s="21">
        <f>CL242*VLOOKUP(BH$6,'Greenhouse Gas Costs Avoided'!$A$2:$I$32,9,FALSE)</f>
        <v>7.0221809990540507</v>
      </c>
      <c r="DQ242" s="21">
        <f>CM242*VLOOKUP(BI$6,'Greenhouse Gas Costs Avoided'!$A$2:$I$32,9,FALSE)</f>
        <v>7.2198931009350886</v>
      </c>
      <c r="DR242" s="21">
        <f>CN242*VLOOKUP(BJ$6,'Greenhouse Gas Costs Avoided'!$A$2:$I$32,9,FALSE)</f>
        <v>7.4222972772007143</v>
      </c>
      <c r="DS242" s="164">
        <f>CO242*VLOOKUP(BK$6,'Greenhouse Gas Costs Avoided'!$A$2:$I$32,9,FALSE)</f>
        <v>7.6285297110405814</v>
      </c>
    </row>
    <row r="243" spans="1:123" x14ac:dyDescent="0.35">
      <c r="A243" s="174">
        <v>237</v>
      </c>
      <c r="B243" s="12">
        <v>1</v>
      </c>
      <c r="C243" s="175">
        <v>2023</v>
      </c>
      <c r="E243" s="20">
        <v>0</v>
      </c>
      <c r="F243" s="21">
        <v>82.346532180449415</v>
      </c>
      <c r="G243" s="21">
        <v>84.002844861871253</v>
      </c>
      <c r="H243" s="21">
        <v>85.659157543293105</v>
      </c>
      <c r="I243" s="21">
        <v>86.918851036576825</v>
      </c>
      <c r="J243" s="21">
        <v>88.178544529860531</v>
      </c>
      <c r="K243" s="21">
        <v>89.438238023144251</v>
      </c>
      <c r="L243" s="21">
        <v>90.697931516427971</v>
      </c>
      <c r="M243" s="21">
        <v>91.95762500971172</v>
      </c>
      <c r="N243" s="21">
        <v>93.21731850299544</v>
      </c>
      <c r="O243" s="21">
        <v>94.47701199627916</v>
      </c>
      <c r="P243" s="21">
        <v>95.73670548956288</v>
      </c>
      <c r="Q243" s="21">
        <v>96.996398982846586</v>
      </c>
      <c r="R243" s="21">
        <v>98.25609247613032</v>
      </c>
      <c r="S243" s="21">
        <v>99.65157958594628</v>
      </c>
      <c r="T243" s="21">
        <v>101.04706669576224</v>
      </c>
      <c r="U243" s="21">
        <v>102.4425538055782</v>
      </c>
      <c r="V243" s="21">
        <v>103.83804091539416</v>
      </c>
      <c r="W243" s="21">
        <v>105.23352802521011</v>
      </c>
      <c r="X243" s="21">
        <v>106.47156953138905</v>
      </c>
      <c r="Y243" s="21">
        <v>107.709611037568</v>
      </c>
      <c r="Z243" s="21">
        <v>108.94765254374694</v>
      </c>
      <c r="AA243" s="21">
        <v>110.18569404992589</v>
      </c>
      <c r="AB243" s="21">
        <v>111.42373555610482</v>
      </c>
      <c r="AC243" s="21">
        <v>112.86811731331359</v>
      </c>
      <c r="AD243" s="21">
        <v>114.31249907052236</v>
      </c>
      <c r="AE243" s="21">
        <v>115.75688082773114</v>
      </c>
      <c r="AF243" s="21">
        <v>117.20126258493991</v>
      </c>
      <c r="AG243" s="22">
        <v>118.64564434214866</v>
      </c>
      <c r="AI243" s="20">
        <v>0</v>
      </c>
      <c r="AJ243" s="21">
        <v>5.2166744805659615</v>
      </c>
      <c r="AK243" s="21">
        <v>5.3216023247413169</v>
      </c>
      <c r="AL243" s="21">
        <v>5.4265301689166732</v>
      </c>
      <c r="AM243" s="21">
        <v>5.5063320831654474</v>
      </c>
      <c r="AN243" s="21">
        <v>5.5861339974142208</v>
      </c>
      <c r="AO243" s="21">
        <v>5.665935911662995</v>
      </c>
      <c r="AP243" s="21">
        <v>5.7457378259117702</v>
      </c>
      <c r="AQ243" s="21">
        <v>5.8255397401605462</v>
      </c>
      <c r="AR243" s="21">
        <v>5.9053416544093205</v>
      </c>
      <c r="AS243" s="21">
        <v>5.9851435686580947</v>
      </c>
      <c r="AT243" s="21">
        <v>6.0649454829068699</v>
      </c>
      <c r="AU243" s="21">
        <v>6.1447473971556432</v>
      </c>
      <c r="AV243" s="21">
        <v>6.2245493114044184</v>
      </c>
      <c r="AW243" s="21">
        <v>6.312953786990386</v>
      </c>
      <c r="AX243" s="21">
        <v>6.4013582625763545</v>
      </c>
      <c r="AY243" s="21">
        <v>6.4897627381623222</v>
      </c>
      <c r="AZ243" s="21">
        <v>6.5781672137482907</v>
      </c>
      <c r="BA243" s="21">
        <v>6.6665716893342575</v>
      </c>
      <c r="BB243" s="21">
        <v>6.7450019445028957</v>
      </c>
      <c r="BC243" s="21">
        <v>6.8234321996715348</v>
      </c>
      <c r="BD243" s="21">
        <v>6.901862454840173</v>
      </c>
      <c r="BE243" s="21">
        <v>6.9802927100088112</v>
      </c>
      <c r="BF243" s="21">
        <v>7.0587229651774486</v>
      </c>
      <c r="BG243" s="21">
        <v>7.1502249295408609</v>
      </c>
      <c r="BH243" s="21">
        <v>7.2417268939042723</v>
      </c>
      <c r="BI243" s="21">
        <v>7.3332288582676846</v>
      </c>
      <c r="BJ243" s="21">
        <v>7.424730822631096</v>
      </c>
      <c r="BK243" s="22">
        <v>7.5162327869945065</v>
      </c>
      <c r="BM243" s="163">
        <f>VLOOKUP(BM$6,'MonteCarlo Policy Paths'!$N$2:$S$31,$B243+1,FALSE)</f>
        <v>18.946072246720579</v>
      </c>
      <c r="BN243" s="21">
        <f>VLOOKUP(BN$6,'MonteCarlo Policy Paths'!$N$2:$S$31,$B243+1,FALSE)</f>
        <v>19.920985834119051</v>
      </c>
      <c r="BO243" s="21">
        <f>VLOOKUP(BO$6,'MonteCarlo Policy Paths'!$N$2:$S$31,$B243+1,FALSE)</f>
        <v>20.944710352814074</v>
      </c>
      <c r="BP243" s="21">
        <f>VLOOKUP(BP$6,'MonteCarlo Policy Paths'!$N$2:$S$31,$B243+1,FALSE)</f>
        <v>22.017919567056939</v>
      </c>
      <c r="BQ243" s="21">
        <f>VLOOKUP(BQ$6,'MonteCarlo Policy Paths'!$N$2:$S$31,$B243+1,FALSE)</f>
        <v>23.125382269476081</v>
      </c>
      <c r="BR243" s="21">
        <f>VLOOKUP(BR$6,'MonteCarlo Policy Paths'!$N$2:$S$31,$B243+1,FALSE)</f>
        <v>24.222533249319248</v>
      </c>
      <c r="BS243" s="21">
        <f>VLOOKUP(BS$6,'MonteCarlo Policy Paths'!$N$2:$S$31,$B243+1,FALSE)</f>
        <v>25.344600035724898</v>
      </c>
      <c r="BT243" s="21">
        <f>VLOOKUP(BT$6,'MonteCarlo Policy Paths'!$N$2:$S$31,$B243+1,FALSE)</f>
        <v>26.511875533452777</v>
      </c>
      <c r="BU243" s="21">
        <f>VLOOKUP(BU$6,'MonteCarlo Policy Paths'!$N$2:$S$31,$B243+1,FALSE)</f>
        <v>27.727543772426976</v>
      </c>
      <c r="BV243" s="21">
        <f>VLOOKUP(BV$6,'MonteCarlo Policy Paths'!$N$2:$S$31,$B243+1,FALSE)</f>
        <v>29.105872242644537</v>
      </c>
      <c r="BW243" s="21">
        <f>VLOOKUP(BW$6,'MonteCarlo Policy Paths'!$N$2:$S$31,$B243+1,FALSE)</f>
        <v>30.561165854776764</v>
      </c>
      <c r="BX243" s="21">
        <f>VLOOKUP(BX$6,'MonteCarlo Policy Paths'!$N$2:$S$31,$B243+1,FALSE)</f>
        <v>32.089224147515601</v>
      </c>
      <c r="BY243" s="21">
        <f>VLOOKUP(BY$6,'MonteCarlo Policy Paths'!$N$2:$S$31,$B243+1,FALSE)</f>
        <v>33.693685354891386</v>
      </c>
      <c r="BZ243" s="21">
        <f>VLOOKUP(BZ$6,'MonteCarlo Policy Paths'!$N$2:$S$31,$B243+1,FALSE)</f>
        <v>35.378369622635958</v>
      </c>
      <c r="CA243" s="21">
        <f>VLOOKUP(CA$6,'MonteCarlo Policy Paths'!$N$2:$S$31,$B243+1,FALSE)</f>
        <v>37.147288103767757</v>
      </c>
      <c r="CB243" s="21">
        <f>VLOOKUP(CB$6,'MonteCarlo Policy Paths'!$N$2:$S$31,$B243+1,FALSE)</f>
        <v>39.004652508956148</v>
      </c>
      <c r="CC243" s="21">
        <f>VLOOKUP(CC$6,'MonteCarlo Policy Paths'!$N$2:$S$31,$B243+1,FALSE)</f>
        <v>40.954885134403959</v>
      </c>
      <c r="CD243" s="21">
        <f>VLOOKUP(CD$6,'MonteCarlo Policy Paths'!$N$2:$S$31,$B243+1,FALSE)</f>
        <v>43.002629391124159</v>
      </c>
      <c r="CE243" s="21">
        <f>VLOOKUP(CE$6,'MonteCarlo Policy Paths'!$N$2:$S$31,$B243+1,FALSE)</f>
        <v>45.152760860680367</v>
      </c>
      <c r="CF243" s="21">
        <f>VLOOKUP(CF$6,'MonteCarlo Policy Paths'!$N$2:$S$31,$B243+1,FALSE)</f>
        <v>47.410398903714388</v>
      </c>
      <c r="CG243" s="21">
        <f>VLOOKUP(CG$6,'MonteCarlo Policy Paths'!$N$2:$S$31,$B243+1,FALSE)</f>
        <v>49.780918848900107</v>
      </c>
      <c r="CH243" s="21">
        <f>VLOOKUP(CH$6,'MonteCarlo Policy Paths'!$N$2:$S$31,$B243+1,FALSE)</f>
        <v>52.269964791345117</v>
      </c>
      <c r="CI243" s="21">
        <f>VLOOKUP(CI$6,'MonteCarlo Policy Paths'!$N$2:$S$31,$B243+1,FALSE)</f>
        <v>54.883463030912374</v>
      </c>
      <c r="CJ243" s="21">
        <f>VLOOKUP(CJ$6,'MonteCarlo Policy Paths'!$N$2:$S$31,$B243+1,FALSE)</f>
        <v>57.627636182457998</v>
      </c>
      <c r="CK243" s="21">
        <f>VLOOKUP(CK$6,'MonteCarlo Policy Paths'!$N$2:$S$31,$B243+1,FALSE)</f>
        <v>60.509017991580897</v>
      </c>
      <c r="CL243" s="21">
        <f>VLOOKUP(CL$6,'MonteCarlo Policy Paths'!$N$2:$S$31,$B243+1,FALSE)</f>
        <v>63.534468891159946</v>
      </c>
      <c r="CM243" s="21">
        <f>VLOOKUP(CM$6,'MonteCarlo Policy Paths'!$N$2:$S$31,$B243+1,FALSE)</f>
        <v>66.711192335717939</v>
      </c>
      <c r="CN243" s="21">
        <f>VLOOKUP(CN$6,'MonteCarlo Policy Paths'!$N$2:$S$31,$B243+1,FALSE)</f>
        <v>70.04675195250384</v>
      </c>
      <c r="CO243" s="164">
        <f>VLOOKUP(CO$6,'MonteCarlo Policy Paths'!$N$2:$S$31,$B243+1,FALSE)</f>
        <v>73.54908955012904</v>
      </c>
      <c r="CQ243" s="163">
        <f>BM243*VLOOKUP(AI$6,'Greenhouse Gas Costs Avoided'!$A$2:$I$32,9,FALSE)</f>
        <v>1.2002386619007086</v>
      </c>
      <c r="CR243" s="21">
        <f>BN243*VLOOKUP(AJ$6,'Greenhouse Gas Costs Avoided'!$A$2:$I$32,9,FALSE)</f>
        <v>1.2619996941806579</v>
      </c>
      <c r="CS243" s="21">
        <f>BO243*VLOOKUP(AK$6,'Greenhouse Gas Costs Avoided'!$A$2:$I$32,9,FALSE)</f>
        <v>1.3268529118013257</v>
      </c>
      <c r="CT243" s="21">
        <f>BP243*VLOOKUP(AL$6,'Greenhouse Gas Costs Avoided'!$A$2:$I$32,9,FALSE)</f>
        <v>1.3948409979053111</v>
      </c>
      <c r="CU243" s="21">
        <f>BQ243*VLOOKUP(AM$6,'Greenhouse Gas Costs Avoided'!$A$2:$I$32,9,FALSE)</f>
        <v>1.464999051498006</v>
      </c>
      <c r="CV243" s="21">
        <f>BR243*VLOOKUP(AN$6,'Greenhouse Gas Costs Avoided'!$A$2:$I$32,9,FALSE)</f>
        <v>1.5345038547523033</v>
      </c>
      <c r="CW243" s="21">
        <f>BS243*VLOOKUP(AO$6,'Greenhouse Gas Costs Avoided'!$A$2:$I$32,9,FALSE)</f>
        <v>1.6055870809081549</v>
      </c>
      <c r="CX243" s="21">
        <f>BT243*VLOOKUP(AP$6,'Greenhouse Gas Costs Avoided'!$A$2:$I$32,9,FALSE)</f>
        <v>1.6795342908215394</v>
      </c>
      <c r="CY243" s="21">
        <f>BU243*VLOOKUP(AQ$6,'Greenhouse Gas Costs Avoided'!$A$2:$I$32,9,FALSE)</f>
        <v>1.7565471936259263</v>
      </c>
      <c r="CZ243" s="21">
        <f>BV243*VLOOKUP(AR$6,'Greenhouse Gas Costs Avoided'!$A$2:$I$32,9,FALSE)</f>
        <v>1.8438646648785721</v>
      </c>
      <c r="DA243" s="21">
        <f>BW243*VLOOKUP(AS$6,'Greenhouse Gas Costs Avoided'!$A$2:$I$32,9,FALSE)</f>
        <v>1.9360578981225007</v>
      </c>
      <c r="DB243" s="21">
        <f>BX243*VLOOKUP(AT$6,'Greenhouse Gas Costs Avoided'!$A$2:$I$32,9,FALSE)</f>
        <v>2.0328607930286258</v>
      </c>
      <c r="DC243" s="21">
        <f>BY243*VLOOKUP(AU$6,'Greenhouse Gas Costs Avoided'!$A$2:$I$32,9,FALSE)</f>
        <v>2.1345038326800574</v>
      </c>
      <c r="DD243" s="21">
        <f>BZ243*VLOOKUP(AV$6,'Greenhouse Gas Costs Avoided'!$A$2:$I$32,9,FALSE)</f>
        <v>2.2412290243140602</v>
      </c>
      <c r="DE243" s="21">
        <f>CA243*VLOOKUP(AW$6,'Greenhouse Gas Costs Avoided'!$A$2:$I$32,9,FALSE)</f>
        <v>2.3532904755297634</v>
      </c>
      <c r="DF243" s="21">
        <f>CB243*VLOOKUP(AX$6,'Greenhouse Gas Costs Avoided'!$A$2:$I$32,9,FALSE)</f>
        <v>2.4709549993062518</v>
      </c>
      <c r="DG243" s="21">
        <f>CC243*VLOOKUP(AY$6,'Greenhouse Gas Costs Avoided'!$A$2:$I$32,9,FALSE)</f>
        <v>2.5945027492715647</v>
      </c>
      <c r="DH243" s="21">
        <f>CD243*VLOOKUP(AZ$6,'Greenhouse Gas Costs Avoided'!$A$2:$I$32,9,FALSE)</f>
        <v>2.724227886735143</v>
      </c>
      <c r="DI243" s="21">
        <f>CE243*VLOOKUP(BA$6,'Greenhouse Gas Costs Avoided'!$A$2:$I$32,9,FALSE)</f>
        <v>2.8604392810719004</v>
      </c>
      <c r="DJ243" s="21">
        <f>CF243*VLOOKUP(BB$6,'Greenhouse Gas Costs Avoided'!$A$2:$I$32,9,FALSE)</f>
        <v>3.0034612451254952</v>
      </c>
      <c r="DK243" s="21">
        <f>CG243*VLOOKUP(BC$6,'Greenhouse Gas Costs Avoided'!$A$2:$I$32,9,FALSE)</f>
        <v>3.1536343073817701</v>
      </c>
      <c r="DL243" s="21">
        <f>CH243*VLOOKUP(BD$6,'Greenhouse Gas Costs Avoided'!$A$2:$I$32,9,FALSE)</f>
        <v>3.3113160227508591</v>
      </c>
      <c r="DM243" s="21">
        <f>CI243*VLOOKUP(BE$6,'Greenhouse Gas Costs Avoided'!$A$2:$I$32,9,FALSE)</f>
        <v>3.4768818238884021</v>
      </c>
      <c r="DN243" s="21">
        <f>CJ243*VLOOKUP(BF$6,'Greenhouse Gas Costs Avoided'!$A$2:$I$32,9,FALSE)</f>
        <v>3.6507259150828224</v>
      </c>
      <c r="DO243" s="21">
        <f>CK243*VLOOKUP(BG$6,'Greenhouse Gas Costs Avoided'!$A$2:$I$32,9,FALSE)</f>
        <v>3.8332622108369634</v>
      </c>
      <c r="DP243" s="21">
        <f>CL243*VLOOKUP(BH$6,'Greenhouse Gas Costs Avoided'!$A$2:$I$32,9,FALSE)</f>
        <v>4.0249253213788121</v>
      </c>
      <c r="DQ243" s="21">
        <f>CM243*VLOOKUP(BI$6,'Greenhouse Gas Costs Avoided'!$A$2:$I$32,9,FALSE)</f>
        <v>4.2261715874477526</v>
      </c>
      <c r="DR243" s="21">
        <f>CN243*VLOOKUP(BJ$6,'Greenhouse Gas Costs Avoided'!$A$2:$I$32,9,FALSE)</f>
        <v>4.4374801668201398</v>
      </c>
      <c r="DS243" s="164">
        <f>CO243*VLOOKUP(BK$6,'Greenhouse Gas Costs Avoided'!$A$2:$I$32,9,FALSE)</f>
        <v>4.6593541751611474</v>
      </c>
    </row>
    <row r="244" spans="1:123" x14ac:dyDescent="0.35">
      <c r="A244" s="174">
        <v>238</v>
      </c>
      <c r="B244" s="12">
        <v>1</v>
      </c>
      <c r="C244" s="175">
        <v>2023</v>
      </c>
      <c r="E244" s="20">
        <v>0</v>
      </c>
      <c r="F244" s="21">
        <v>82.346532180449415</v>
      </c>
      <c r="G244" s="21">
        <v>84.002844861871253</v>
      </c>
      <c r="H244" s="21">
        <v>85.659157543293105</v>
      </c>
      <c r="I244" s="21">
        <v>86.918851036576825</v>
      </c>
      <c r="J244" s="21">
        <v>88.178544529860531</v>
      </c>
      <c r="K244" s="21">
        <v>89.438238023144251</v>
      </c>
      <c r="L244" s="21">
        <v>90.697931516427971</v>
      </c>
      <c r="M244" s="21">
        <v>91.95762500971172</v>
      </c>
      <c r="N244" s="21">
        <v>93.21731850299544</v>
      </c>
      <c r="O244" s="21">
        <v>94.47701199627916</v>
      </c>
      <c r="P244" s="21">
        <v>95.73670548956288</v>
      </c>
      <c r="Q244" s="21">
        <v>96.996398982846586</v>
      </c>
      <c r="R244" s="21">
        <v>98.25609247613032</v>
      </c>
      <c r="S244" s="21">
        <v>99.65157958594628</v>
      </c>
      <c r="T244" s="21">
        <v>101.04706669576224</v>
      </c>
      <c r="U244" s="21">
        <v>102.4425538055782</v>
      </c>
      <c r="V244" s="21">
        <v>103.83804091539416</v>
      </c>
      <c r="W244" s="21">
        <v>105.23352802521011</v>
      </c>
      <c r="X244" s="21">
        <v>106.47156953138905</v>
      </c>
      <c r="Y244" s="21">
        <v>107.709611037568</v>
      </c>
      <c r="Z244" s="21">
        <v>108.94765254374694</v>
      </c>
      <c r="AA244" s="21">
        <v>110.18569404992589</v>
      </c>
      <c r="AB244" s="21">
        <v>111.42373555610482</v>
      </c>
      <c r="AC244" s="21">
        <v>112.86811731331359</v>
      </c>
      <c r="AD244" s="21">
        <v>114.31249907052236</v>
      </c>
      <c r="AE244" s="21">
        <v>115.75688082773114</v>
      </c>
      <c r="AF244" s="21">
        <v>117.20126258493991</v>
      </c>
      <c r="AG244" s="22">
        <v>118.64564434214866</v>
      </c>
      <c r="AI244" s="20">
        <v>0</v>
      </c>
      <c r="AJ244" s="21">
        <v>5.2166744805659615</v>
      </c>
      <c r="AK244" s="21">
        <v>5.3216023247413169</v>
      </c>
      <c r="AL244" s="21">
        <v>5.4265301689166732</v>
      </c>
      <c r="AM244" s="21">
        <v>5.5063320831654474</v>
      </c>
      <c r="AN244" s="21">
        <v>5.5861339974142208</v>
      </c>
      <c r="AO244" s="21">
        <v>5.665935911662995</v>
      </c>
      <c r="AP244" s="21">
        <v>5.7457378259117702</v>
      </c>
      <c r="AQ244" s="21">
        <v>5.8255397401605462</v>
      </c>
      <c r="AR244" s="21">
        <v>5.9053416544093205</v>
      </c>
      <c r="AS244" s="21">
        <v>5.9851435686580947</v>
      </c>
      <c r="AT244" s="21">
        <v>6.0649454829068699</v>
      </c>
      <c r="AU244" s="21">
        <v>6.1447473971556432</v>
      </c>
      <c r="AV244" s="21">
        <v>6.2245493114044184</v>
      </c>
      <c r="AW244" s="21">
        <v>6.312953786990386</v>
      </c>
      <c r="AX244" s="21">
        <v>6.4013582625763545</v>
      </c>
      <c r="AY244" s="21">
        <v>6.4897627381623222</v>
      </c>
      <c r="AZ244" s="21">
        <v>6.5781672137482907</v>
      </c>
      <c r="BA244" s="21">
        <v>6.6665716893342575</v>
      </c>
      <c r="BB244" s="21">
        <v>6.7450019445028957</v>
      </c>
      <c r="BC244" s="21">
        <v>6.8234321996715348</v>
      </c>
      <c r="BD244" s="21">
        <v>6.901862454840173</v>
      </c>
      <c r="BE244" s="21">
        <v>6.9802927100088112</v>
      </c>
      <c r="BF244" s="21">
        <v>7.0587229651774486</v>
      </c>
      <c r="BG244" s="21">
        <v>7.1502249295408609</v>
      </c>
      <c r="BH244" s="21">
        <v>7.2417268939042723</v>
      </c>
      <c r="BI244" s="21">
        <v>7.3332288582676846</v>
      </c>
      <c r="BJ244" s="21">
        <v>7.424730822631096</v>
      </c>
      <c r="BK244" s="22">
        <v>7.5162327869945065</v>
      </c>
      <c r="BM244" s="163">
        <f>VLOOKUP(BM$6,'MonteCarlo Policy Paths'!$N$2:$S$31,$B244+1,FALSE)</f>
        <v>18.946072246720579</v>
      </c>
      <c r="BN244" s="21">
        <f>VLOOKUP(BN$6,'MonteCarlo Policy Paths'!$N$2:$S$31,$B244+1,FALSE)</f>
        <v>19.920985834119051</v>
      </c>
      <c r="BO244" s="21">
        <f>VLOOKUP(BO$6,'MonteCarlo Policy Paths'!$N$2:$S$31,$B244+1,FALSE)</f>
        <v>20.944710352814074</v>
      </c>
      <c r="BP244" s="21">
        <f>VLOOKUP(BP$6,'MonteCarlo Policy Paths'!$N$2:$S$31,$B244+1,FALSE)</f>
        <v>22.017919567056939</v>
      </c>
      <c r="BQ244" s="21">
        <f>VLOOKUP(BQ$6,'MonteCarlo Policy Paths'!$N$2:$S$31,$B244+1,FALSE)</f>
        <v>23.125382269476081</v>
      </c>
      <c r="BR244" s="21">
        <f>VLOOKUP(BR$6,'MonteCarlo Policy Paths'!$N$2:$S$31,$B244+1,FALSE)</f>
        <v>24.222533249319248</v>
      </c>
      <c r="BS244" s="21">
        <f>VLOOKUP(BS$6,'MonteCarlo Policy Paths'!$N$2:$S$31,$B244+1,FALSE)</f>
        <v>25.344600035724898</v>
      </c>
      <c r="BT244" s="21">
        <f>VLOOKUP(BT$6,'MonteCarlo Policy Paths'!$N$2:$S$31,$B244+1,FALSE)</f>
        <v>26.511875533452777</v>
      </c>
      <c r="BU244" s="21">
        <f>VLOOKUP(BU$6,'MonteCarlo Policy Paths'!$N$2:$S$31,$B244+1,FALSE)</f>
        <v>27.727543772426976</v>
      </c>
      <c r="BV244" s="21">
        <f>VLOOKUP(BV$6,'MonteCarlo Policy Paths'!$N$2:$S$31,$B244+1,FALSE)</f>
        <v>29.105872242644537</v>
      </c>
      <c r="BW244" s="21">
        <f>VLOOKUP(BW$6,'MonteCarlo Policy Paths'!$N$2:$S$31,$B244+1,FALSE)</f>
        <v>30.561165854776764</v>
      </c>
      <c r="BX244" s="21">
        <f>VLOOKUP(BX$6,'MonteCarlo Policy Paths'!$N$2:$S$31,$B244+1,FALSE)</f>
        <v>32.089224147515601</v>
      </c>
      <c r="BY244" s="21">
        <f>VLOOKUP(BY$6,'MonteCarlo Policy Paths'!$N$2:$S$31,$B244+1,FALSE)</f>
        <v>33.693685354891386</v>
      </c>
      <c r="BZ244" s="21">
        <f>VLOOKUP(BZ$6,'MonteCarlo Policy Paths'!$N$2:$S$31,$B244+1,FALSE)</f>
        <v>35.378369622635958</v>
      </c>
      <c r="CA244" s="21">
        <f>VLOOKUP(CA$6,'MonteCarlo Policy Paths'!$N$2:$S$31,$B244+1,FALSE)</f>
        <v>37.147288103767757</v>
      </c>
      <c r="CB244" s="21">
        <f>VLOOKUP(CB$6,'MonteCarlo Policy Paths'!$N$2:$S$31,$B244+1,FALSE)</f>
        <v>39.004652508956148</v>
      </c>
      <c r="CC244" s="21">
        <f>VLOOKUP(CC$6,'MonteCarlo Policy Paths'!$N$2:$S$31,$B244+1,FALSE)</f>
        <v>40.954885134403959</v>
      </c>
      <c r="CD244" s="21">
        <f>VLOOKUP(CD$6,'MonteCarlo Policy Paths'!$N$2:$S$31,$B244+1,FALSE)</f>
        <v>43.002629391124159</v>
      </c>
      <c r="CE244" s="21">
        <f>VLOOKUP(CE$6,'MonteCarlo Policy Paths'!$N$2:$S$31,$B244+1,FALSE)</f>
        <v>45.152760860680367</v>
      </c>
      <c r="CF244" s="21">
        <f>VLOOKUP(CF$6,'MonteCarlo Policy Paths'!$N$2:$S$31,$B244+1,FALSE)</f>
        <v>47.410398903714388</v>
      </c>
      <c r="CG244" s="21">
        <f>VLOOKUP(CG$6,'MonteCarlo Policy Paths'!$N$2:$S$31,$B244+1,FALSE)</f>
        <v>49.780918848900107</v>
      </c>
      <c r="CH244" s="21">
        <f>VLOOKUP(CH$6,'MonteCarlo Policy Paths'!$N$2:$S$31,$B244+1,FALSE)</f>
        <v>52.269964791345117</v>
      </c>
      <c r="CI244" s="21">
        <f>VLOOKUP(CI$6,'MonteCarlo Policy Paths'!$N$2:$S$31,$B244+1,FALSE)</f>
        <v>54.883463030912374</v>
      </c>
      <c r="CJ244" s="21">
        <f>VLOOKUP(CJ$6,'MonteCarlo Policy Paths'!$N$2:$S$31,$B244+1,FALSE)</f>
        <v>57.627636182457998</v>
      </c>
      <c r="CK244" s="21">
        <f>VLOOKUP(CK$6,'MonteCarlo Policy Paths'!$N$2:$S$31,$B244+1,FALSE)</f>
        <v>60.509017991580897</v>
      </c>
      <c r="CL244" s="21">
        <f>VLOOKUP(CL$6,'MonteCarlo Policy Paths'!$N$2:$S$31,$B244+1,FALSE)</f>
        <v>63.534468891159946</v>
      </c>
      <c r="CM244" s="21">
        <f>VLOOKUP(CM$6,'MonteCarlo Policy Paths'!$N$2:$S$31,$B244+1,FALSE)</f>
        <v>66.711192335717939</v>
      </c>
      <c r="CN244" s="21">
        <f>VLOOKUP(CN$6,'MonteCarlo Policy Paths'!$N$2:$S$31,$B244+1,FALSE)</f>
        <v>70.04675195250384</v>
      </c>
      <c r="CO244" s="164">
        <f>VLOOKUP(CO$6,'MonteCarlo Policy Paths'!$N$2:$S$31,$B244+1,FALSE)</f>
        <v>73.54908955012904</v>
      </c>
      <c r="CQ244" s="163">
        <f>BM244*VLOOKUP(AI$6,'Greenhouse Gas Costs Avoided'!$A$2:$I$32,9,FALSE)</f>
        <v>1.2002386619007086</v>
      </c>
      <c r="CR244" s="21">
        <f>BN244*VLOOKUP(AJ$6,'Greenhouse Gas Costs Avoided'!$A$2:$I$32,9,FALSE)</f>
        <v>1.2619996941806579</v>
      </c>
      <c r="CS244" s="21">
        <f>BO244*VLOOKUP(AK$6,'Greenhouse Gas Costs Avoided'!$A$2:$I$32,9,FALSE)</f>
        <v>1.3268529118013257</v>
      </c>
      <c r="CT244" s="21">
        <f>BP244*VLOOKUP(AL$6,'Greenhouse Gas Costs Avoided'!$A$2:$I$32,9,FALSE)</f>
        <v>1.3948409979053111</v>
      </c>
      <c r="CU244" s="21">
        <f>BQ244*VLOOKUP(AM$6,'Greenhouse Gas Costs Avoided'!$A$2:$I$32,9,FALSE)</f>
        <v>1.464999051498006</v>
      </c>
      <c r="CV244" s="21">
        <f>BR244*VLOOKUP(AN$6,'Greenhouse Gas Costs Avoided'!$A$2:$I$32,9,FALSE)</f>
        <v>1.5345038547523033</v>
      </c>
      <c r="CW244" s="21">
        <f>BS244*VLOOKUP(AO$6,'Greenhouse Gas Costs Avoided'!$A$2:$I$32,9,FALSE)</f>
        <v>1.6055870809081549</v>
      </c>
      <c r="CX244" s="21">
        <f>BT244*VLOOKUP(AP$6,'Greenhouse Gas Costs Avoided'!$A$2:$I$32,9,FALSE)</f>
        <v>1.6795342908215394</v>
      </c>
      <c r="CY244" s="21">
        <f>BU244*VLOOKUP(AQ$6,'Greenhouse Gas Costs Avoided'!$A$2:$I$32,9,FALSE)</f>
        <v>1.7565471936259263</v>
      </c>
      <c r="CZ244" s="21">
        <f>BV244*VLOOKUP(AR$6,'Greenhouse Gas Costs Avoided'!$A$2:$I$32,9,FALSE)</f>
        <v>1.8438646648785721</v>
      </c>
      <c r="DA244" s="21">
        <f>BW244*VLOOKUP(AS$6,'Greenhouse Gas Costs Avoided'!$A$2:$I$32,9,FALSE)</f>
        <v>1.9360578981225007</v>
      </c>
      <c r="DB244" s="21">
        <f>BX244*VLOOKUP(AT$6,'Greenhouse Gas Costs Avoided'!$A$2:$I$32,9,FALSE)</f>
        <v>2.0328607930286258</v>
      </c>
      <c r="DC244" s="21">
        <f>BY244*VLOOKUP(AU$6,'Greenhouse Gas Costs Avoided'!$A$2:$I$32,9,FALSE)</f>
        <v>2.1345038326800574</v>
      </c>
      <c r="DD244" s="21">
        <f>BZ244*VLOOKUP(AV$6,'Greenhouse Gas Costs Avoided'!$A$2:$I$32,9,FALSE)</f>
        <v>2.2412290243140602</v>
      </c>
      <c r="DE244" s="21">
        <f>CA244*VLOOKUP(AW$6,'Greenhouse Gas Costs Avoided'!$A$2:$I$32,9,FALSE)</f>
        <v>2.3532904755297634</v>
      </c>
      <c r="DF244" s="21">
        <f>CB244*VLOOKUP(AX$6,'Greenhouse Gas Costs Avoided'!$A$2:$I$32,9,FALSE)</f>
        <v>2.4709549993062518</v>
      </c>
      <c r="DG244" s="21">
        <f>CC244*VLOOKUP(AY$6,'Greenhouse Gas Costs Avoided'!$A$2:$I$32,9,FALSE)</f>
        <v>2.5945027492715647</v>
      </c>
      <c r="DH244" s="21">
        <f>CD244*VLOOKUP(AZ$6,'Greenhouse Gas Costs Avoided'!$A$2:$I$32,9,FALSE)</f>
        <v>2.724227886735143</v>
      </c>
      <c r="DI244" s="21">
        <f>CE244*VLOOKUP(BA$6,'Greenhouse Gas Costs Avoided'!$A$2:$I$32,9,FALSE)</f>
        <v>2.8604392810719004</v>
      </c>
      <c r="DJ244" s="21">
        <f>CF244*VLOOKUP(BB$6,'Greenhouse Gas Costs Avoided'!$A$2:$I$32,9,FALSE)</f>
        <v>3.0034612451254952</v>
      </c>
      <c r="DK244" s="21">
        <f>CG244*VLOOKUP(BC$6,'Greenhouse Gas Costs Avoided'!$A$2:$I$32,9,FALSE)</f>
        <v>3.1536343073817701</v>
      </c>
      <c r="DL244" s="21">
        <f>CH244*VLOOKUP(BD$6,'Greenhouse Gas Costs Avoided'!$A$2:$I$32,9,FALSE)</f>
        <v>3.3113160227508591</v>
      </c>
      <c r="DM244" s="21">
        <f>CI244*VLOOKUP(BE$6,'Greenhouse Gas Costs Avoided'!$A$2:$I$32,9,FALSE)</f>
        <v>3.4768818238884021</v>
      </c>
      <c r="DN244" s="21">
        <f>CJ244*VLOOKUP(BF$6,'Greenhouse Gas Costs Avoided'!$A$2:$I$32,9,FALSE)</f>
        <v>3.6507259150828224</v>
      </c>
      <c r="DO244" s="21">
        <f>CK244*VLOOKUP(BG$6,'Greenhouse Gas Costs Avoided'!$A$2:$I$32,9,FALSE)</f>
        <v>3.8332622108369634</v>
      </c>
      <c r="DP244" s="21">
        <f>CL244*VLOOKUP(BH$6,'Greenhouse Gas Costs Avoided'!$A$2:$I$32,9,FALSE)</f>
        <v>4.0249253213788121</v>
      </c>
      <c r="DQ244" s="21">
        <f>CM244*VLOOKUP(BI$6,'Greenhouse Gas Costs Avoided'!$A$2:$I$32,9,FALSE)</f>
        <v>4.2261715874477526</v>
      </c>
      <c r="DR244" s="21">
        <f>CN244*VLOOKUP(BJ$6,'Greenhouse Gas Costs Avoided'!$A$2:$I$32,9,FALSE)</f>
        <v>4.4374801668201398</v>
      </c>
      <c r="DS244" s="164">
        <f>CO244*VLOOKUP(BK$6,'Greenhouse Gas Costs Avoided'!$A$2:$I$32,9,FALSE)</f>
        <v>4.6593541751611474</v>
      </c>
    </row>
    <row r="245" spans="1:123" x14ac:dyDescent="0.35">
      <c r="A245" s="174">
        <v>239</v>
      </c>
      <c r="B245" s="12">
        <v>3</v>
      </c>
      <c r="C245" s="175">
        <v>2023</v>
      </c>
      <c r="E245" s="20">
        <v>0</v>
      </c>
      <c r="F245" s="21">
        <v>82.346532180449415</v>
      </c>
      <c r="G245" s="21">
        <v>84.002844861871253</v>
      </c>
      <c r="H245" s="21">
        <v>85.659157543293105</v>
      </c>
      <c r="I245" s="21">
        <v>86.918851036576825</v>
      </c>
      <c r="J245" s="21">
        <v>88.178544529860531</v>
      </c>
      <c r="K245" s="21">
        <v>89.438238023144251</v>
      </c>
      <c r="L245" s="21">
        <v>90.697931516427971</v>
      </c>
      <c r="M245" s="21">
        <v>91.95762500971172</v>
      </c>
      <c r="N245" s="21">
        <v>93.21731850299544</v>
      </c>
      <c r="O245" s="21">
        <v>94.47701199627916</v>
      </c>
      <c r="P245" s="21">
        <v>95.73670548956288</v>
      </c>
      <c r="Q245" s="21">
        <v>96.996398982846586</v>
      </c>
      <c r="R245" s="21">
        <v>101.49317720655506</v>
      </c>
      <c r="S245" s="21">
        <v>104.21949379267882</v>
      </c>
      <c r="T245" s="21">
        <v>107.03810370059369</v>
      </c>
      <c r="U245" s="21">
        <v>109.92690053835344</v>
      </c>
      <c r="V245" s="21">
        <v>112.89757853003228</v>
      </c>
      <c r="W245" s="21">
        <v>115.91943874780665</v>
      </c>
      <c r="X245" s="21">
        <v>119.06733931122673</v>
      </c>
      <c r="Y245" s="21">
        <v>122.25496395468721</v>
      </c>
      <c r="Z245" s="21">
        <v>125.4992630232488</v>
      </c>
      <c r="AA245" s="21">
        <v>128.82380079097237</v>
      </c>
      <c r="AB245" s="21">
        <v>132.24028719953677</v>
      </c>
      <c r="AC245" s="21">
        <v>135.74155640209787</v>
      </c>
      <c r="AD245" s="21">
        <v>139.32654413598658</v>
      </c>
      <c r="AE245" s="21">
        <v>142.9856742986068</v>
      </c>
      <c r="AF245" s="21">
        <v>146.72361540812219</v>
      </c>
      <c r="AG245" s="22">
        <v>150.52284977717397</v>
      </c>
      <c r="AI245" s="20">
        <v>0</v>
      </c>
      <c r="AJ245" s="21">
        <v>5.2166744805659615</v>
      </c>
      <c r="AK245" s="21">
        <v>5.3216023247413169</v>
      </c>
      <c r="AL245" s="21">
        <v>5.4265301689166732</v>
      </c>
      <c r="AM245" s="21">
        <v>5.5063320831654474</v>
      </c>
      <c r="AN245" s="21">
        <v>5.5861339974142208</v>
      </c>
      <c r="AO245" s="21">
        <v>5.665935911662995</v>
      </c>
      <c r="AP245" s="21">
        <v>5.7457378259117702</v>
      </c>
      <c r="AQ245" s="21">
        <v>5.8255397401605462</v>
      </c>
      <c r="AR245" s="21">
        <v>5.9053416544093205</v>
      </c>
      <c r="AS245" s="21">
        <v>5.9851435686580947</v>
      </c>
      <c r="AT245" s="21">
        <v>6.0649454829068699</v>
      </c>
      <c r="AU245" s="21">
        <v>6.1447473971556432</v>
      </c>
      <c r="AV245" s="21">
        <v>6.4296194808152167</v>
      </c>
      <c r="AW245" s="21">
        <v>6.6023323538917609</v>
      </c>
      <c r="AX245" s="21">
        <v>6.7808920331878957</v>
      </c>
      <c r="AY245" s="21">
        <v>6.9638980729572149</v>
      </c>
      <c r="AZ245" s="21">
        <v>7.1520913053717949</v>
      </c>
      <c r="BA245" s="21">
        <v>7.3435269452765404</v>
      </c>
      <c r="BB245" s="21">
        <v>7.5429472742415475</v>
      </c>
      <c r="BC245" s="21">
        <v>7.744884134129272</v>
      </c>
      <c r="BD245" s="21">
        <v>7.950411333759269</v>
      </c>
      <c r="BE245" s="21">
        <v>8.161021676093501</v>
      </c>
      <c r="BF245" s="21">
        <v>8.3774569890184303</v>
      </c>
      <c r="BG245" s="21">
        <v>8.5992633142510115</v>
      </c>
      <c r="BH245" s="21">
        <v>8.8263732304711304</v>
      </c>
      <c r="BI245" s="21">
        <v>9.05818008905967</v>
      </c>
      <c r="BJ245" s="21">
        <v>9.2949796418706736</v>
      </c>
      <c r="BK245" s="22">
        <v>9.5356621388007277</v>
      </c>
      <c r="BM245" s="163">
        <f>VLOOKUP(BM$6,'MonteCarlo Policy Paths'!$N$2:$S$31,$B245+1,FALSE)</f>
        <v>24.400896901266854</v>
      </c>
      <c r="BN245" s="21">
        <f>VLOOKUP(BN$6,'MonteCarlo Policy Paths'!$N$2:$S$31,$B245+1,FALSE)</f>
        <v>27.277092285564247</v>
      </c>
      <c r="BO245" s="21">
        <f>VLOOKUP(BO$6,'MonteCarlo Policy Paths'!$N$2:$S$31,$B245+1,FALSE)</f>
        <v>30.488398193607274</v>
      </c>
      <c r="BP245" s="21">
        <f>VLOOKUP(BP$6,'MonteCarlo Policy Paths'!$N$2:$S$31,$B245+1,FALSE)</f>
        <v>34.070901710124843</v>
      </c>
      <c r="BQ245" s="21">
        <f>VLOOKUP(BQ$6,'MonteCarlo Policy Paths'!$N$2:$S$31,$B245+1,FALSE)</f>
        <v>38.049962908416198</v>
      </c>
      <c r="BR245" s="21">
        <f>VLOOKUP(BR$6,'MonteCarlo Policy Paths'!$N$2:$S$31,$B245+1,FALSE)</f>
        <v>42.441930627628253</v>
      </c>
      <c r="BS245" s="21">
        <f>VLOOKUP(BS$6,'MonteCarlo Policy Paths'!$N$2:$S$31,$B245+1,FALSE)</f>
        <v>47.302864628556662</v>
      </c>
      <c r="BT245" s="21">
        <f>VLOOKUP(BT$6,'MonteCarlo Policy Paths'!$N$2:$S$31,$B245+1,FALSE)</f>
        <v>52.715092471952183</v>
      </c>
      <c r="BU245" s="21">
        <f>VLOOKUP(BU$6,'MonteCarlo Policy Paths'!$N$2:$S$31,$B245+1,FALSE)</f>
        <v>58.737483764437521</v>
      </c>
      <c r="BV245" s="21">
        <f>VLOOKUP(BV$6,'MonteCarlo Policy Paths'!$N$2:$S$31,$B245+1,FALSE)</f>
        <v>65.512636340122413</v>
      </c>
      <c r="BW245" s="21">
        <f>VLOOKUP(BW$6,'MonteCarlo Policy Paths'!$N$2:$S$31,$B245+1,FALSE)</f>
        <v>73.079994851258945</v>
      </c>
      <c r="BX245" s="21">
        <f>VLOOKUP(BX$6,'MonteCarlo Policy Paths'!$N$2:$S$31,$B245+1,FALSE)</f>
        <v>81.527096411801594</v>
      </c>
      <c r="BY245" s="21">
        <f>VLOOKUP(BY$6,'MonteCarlo Policy Paths'!$N$2:$S$31,$B245+1,FALSE)</f>
        <v>90.963600198236662</v>
      </c>
      <c r="BZ245" s="21">
        <f>VLOOKUP(BZ$6,'MonteCarlo Policy Paths'!$N$2:$S$31,$B245+1,FALSE)</f>
        <v>101.49317720655506</v>
      </c>
      <c r="CA245" s="21">
        <f>VLOOKUP(CA$6,'MonteCarlo Policy Paths'!$N$2:$S$31,$B245+1,FALSE)</f>
        <v>104.21949379267882</v>
      </c>
      <c r="CB245" s="21">
        <f>VLOOKUP(CB$6,'MonteCarlo Policy Paths'!$N$2:$S$31,$B245+1,FALSE)</f>
        <v>107.03810370059369</v>
      </c>
      <c r="CC245" s="21">
        <f>VLOOKUP(CC$6,'MonteCarlo Policy Paths'!$N$2:$S$31,$B245+1,FALSE)</f>
        <v>109.92690053835344</v>
      </c>
      <c r="CD245" s="21">
        <f>VLOOKUP(CD$6,'MonteCarlo Policy Paths'!$N$2:$S$31,$B245+1,FALSE)</f>
        <v>112.89757853003228</v>
      </c>
      <c r="CE245" s="21">
        <f>VLOOKUP(CE$6,'MonteCarlo Policy Paths'!$N$2:$S$31,$B245+1,FALSE)</f>
        <v>115.91943874780665</v>
      </c>
      <c r="CF245" s="21">
        <f>VLOOKUP(CF$6,'MonteCarlo Policy Paths'!$N$2:$S$31,$B245+1,FALSE)</f>
        <v>119.06733931122673</v>
      </c>
      <c r="CG245" s="21">
        <f>VLOOKUP(CG$6,'MonteCarlo Policy Paths'!$N$2:$S$31,$B245+1,FALSE)</f>
        <v>122.25496395468721</v>
      </c>
      <c r="CH245" s="21">
        <f>VLOOKUP(CH$6,'MonteCarlo Policy Paths'!$N$2:$S$31,$B245+1,FALSE)</f>
        <v>125.4992630232488</v>
      </c>
      <c r="CI245" s="21">
        <f>VLOOKUP(CI$6,'MonteCarlo Policy Paths'!$N$2:$S$31,$B245+1,FALSE)</f>
        <v>128.82380079097237</v>
      </c>
      <c r="CJ245" s="21">
        <f>VLOOKUP(CJ$6,'MonteCarlo Policy Paths'!$N$2:$S$31,$B245+1,FALSE)</f>
        <v>132.24028719953677</v>
      </c>
      <c r="CK245" s="21">
        <f>VLOOKUP(CK$6,'MonteCarlo Policy Paths'!$N$2:$S$31,$B245+1,FALSE)</f>
        <v>135.74155640209787</v>
      </c>
      <c r="CL245" s="21">
        <f>VLOOKUP(CL$6,'MonteCarlo Policy Paths'!$N$2:$S$31,$B245+1,FALSE)</f>
        <v>139.32654413598658</v>
      </c>
      <c r="CM245" s="21">
        <f>VLOOKUP(CM$6,'MonteCarlo Policy Paths'!$N$2:$S$31,$B245+1,FALSE)</f>
        <v>142.9856742986068</v>
      </c>
      <c r="CN245" s="21">
        <f>VLOOKUP(CN$6,'MonteCarlo Policy Paths'!$N$2:$S$31,$B245+1,FALSE)</f>
        <v>146.72361540812219</v>
      </c>
      <c r="CO245" s="164">
        <f>VLOOKUP(CO$6,'MonteCarlo Policy Paths'!$N$2:$S$31,$B245+1,FALSE)</f>
        <v>150.52284977717397</v>
      </c>
      <c r="CQ245" s="163">
        <f>BM245*VLOOKUP(AI$6,'Greenhouse Gas Costs Avoided'!$A$2:$I$32,9,FALSE)</f>
        <v>1.5458032390340439</v>
      </c>
      <c r="CR245" s="21">
        <f>BN245*VLOOKUP(AJ$6,'Greenhouse Gas Costs Avoided'!$A$2:$I$32,9,FALSE)</f>
        <v>1.7280109734108424</v>
      </c>
      <c r="CS245" s="21">
        <f>BO245*VLOOKUP(AK$6,'Greenhouse Gas Costs Avoided'!$A$2:$I$32,9,FALSE)</f>
        <v>1.9314480476408618</v>
      </c>
      <c r="CT245" s="21">
        <f>BP245*VLOOKUP(AL$6,'Greenhouse Gas Costs Avoided'!$A$2:$I$32,9,FALSE)</f>
        <v>2.1584005880368746</v>
      </c>
      <c r="CU245" s="21">
        <f>BQ245*VLOOKUP(AM$6,'Greenhouse Gas Costs Avoided'!$A$2:$I$32,9,FALSE)</f>
        <v>2.4104751619151044</v>
      </c>
      <c r="CV245" s="21">
        <f>BR245*VLOOKUP(AN$6,'Greenhouse Gas Costs Avoided'!$A$2:$I$32,9,FALSE)</f>
        <v>2.6887074725371978</v>
      </c>
      <c r="CW245" s="21">
        <f>BS245*VLOOKUP(AO$6,'Greenhouse Gas Costs Avoided'!$A$2:$I$32,9,FALSE)</f>
        <v>2.996648920499946</v>
      </c>
      <c r="CX245" s="21">
        <f>BT245*VLOOKUP(AP$6,'Greenhouse Gas Costs Avoided'!$A$2:$I$32,9,FALSE)</f>
        <v>3.339514978438852</v>
      </c>
      <c r="CY245" s="21">
        <f>BU245*VLOOKUP(AQ$6,'Greenhouse Gas Costs Avoided'!$A$2:$I$32,9,FALSE)</f>
        <v>3.7210350514231747</v>
      </c>
      <c r="CZ245" s="21">
        <f>BV245*VLOOKUP(AR$6,'Greenhouse Gas Costs Avoided'!$A$2:$I$32,9,FALSE)</f>
        <v>4.1502427497639598</v>
      </c>
      <c r="DA245" s="21">
        <f>BW245*VLOOKUP(AS$6,'Greenhouse Gas Costs Avoided'!$A$2:$I$32,9,FALSE)</f>
        <v>4.6296369025600148</v>
      </c>
      <c r="DB245" s="21">
        <f>BX245*VLOOKUP(AT$6,'Greenhouse Gas Costs Avoided'!$A$2:$I$32,9,FALSE)</f>
        <v>5.1647630090130283</v>
      </c>
      <c r="DC245" s="21">
        <f>BY245*VLOOKUP(AU$6,'Greenhouse Gas Costs Avoided'!$A$2:$I$32,9,FALSE)</f>
        <v>5.7625680068068199</v>
      </c>
      <c r="DD245" s="21">
        <f>BZ245*VLOOKUP(AV$6,'Greenhouse Gas Costs Avoided'!$A$2:$I$32,9,FALSE)</f>
        <v>6.4296194808152167</v>
      </c>
      <c r="DE245" s="21">
        <f>CA245*VLOOKUP(AW$6,'Greenhouse Gas Costs Avoided'!$A$2:$I$32,9,FALSE)</f>
        <v>6.6023323538917609</v>
      </c>
      <c r="DF245" s="21">
        <f>CB245*VLOOKUP(AX$6,'Greenhouse Gas Costs Avoided'!$A$2:$I$32,9,FALSE)</f>
        <v>6.7808920331878957</v>
      </c>
      <c r="DG245" s="21">
        <f>CC245*VLOOKUP(AY$6,'Greenhouse Gas Costs Avoided'!$A$2:$I$32,9,FALSE)</f>
        <v>6.9638980729572149</v>
      </c>
      <c r="DH245" s="21">
        <f>CD245*VLOOKUP(AZ$6,'Greenhouse Gas Costs Avoided'!$A$2:$I$32,9,FALSE)</f>
        <v>7.1520913053717949</v>
      </c>
      <c r="DI245" s="21">
        <f>CE245*VLOOKUP(BA$6,'Greenhouse Gas Costs Avoided'!$A$2:$I$32,9,FALSE)</f>
        <v>7.3435269452765404</v>
      </c>
      <c r="DJ245" s="21">
        <f>CF245*VLOOKUP(BB$6,'Greenhouse Gas Costs Avoided'!$A$2:$I$32,9,FALSE)</f>
        <v>7.5429472742415475</v>
      </c>
      <c r="DK245" s="21">
        <f>CG245*VLOOKUP(BC$6,'Greenhouse Gas Costs Avoided'!$A$2:$I$32,9,FALSE)</f>
        <v>7.744884134129272</v>
      </c>
      <c r="DL245" s="21">
        <f>CH245*VLOOKUP(BD$6,'Greenhouse Gas Costs Avoided'!$A$2:$I$32,9,FALSE)</f>
        <v>7.950411333759269</v>
      </c>
      <c r="DM245" s="21">
        <f>CI245*VLOOKUP(BE$6,'Greenhouse Gas Costs Avoided'!$A$2:$I$32,9,FALSE)</f>
        <v>8.161021676093501</v>
      </c>
      <c r="DN245" s="21">
        <f>CJ245*VLOOKUP(BF$6,'Greenhouse Gas Costs Avoided'!$A$2:$I$32,9,FALSE)</f>
        <v>8.3774569890184303</v>
      </c>
      <c r="DO245" s="21">
        <f>CK245*VLOOKUP(BG$6,'Greenhouse Gas Costs Avoided'!$A$2:$I$32,9,FALSE)</f>
        <v>8.5992633142510115</v>
      </c>
      <c r="DP245" s="21">
        <f>CL245*VLOOKUP(BH$6,'Greenhouse Gas Costs Avoided'!$A$2:$I$32,9,FALSE)</f>
        <v>8.8263732304711304</v>
      </c>
      <c r="DQ245" s="21">
        <f>CM245*VLOOKUP(BI$6,'Greenhouse Gas Costs Avoided'!$A$2:$I$32,9,FALSE)</f>
        <v>9.05818008905967</v>
      </c>
      <c r="DR245" s="21">
        <f>CN245*VLOOKUP(BJ$6,'Greenhouse Gas Costs Avoided'!$A$2:$I$32,9,FALSE)</f>
        <v>9.2949796418706736</v>
      </c>
      <c r="DS245" s="164">
        <f>CO245*VLOOKUP(BK$6,'Greenhouse Gas Costs Avoided'!$A$2:$I$32,9,FALSE)</f>
        <v>9.5356621388007277</v>
      </c>
    </row>
    <row r="246" spans="1:123" x14ac:dyDescent="0.35">
      <c r="A246" s="174">
        <v>240</v>
      </c>
      <c r="B246" s="12">
        <v>1</v>
      </c>
      <c r="C246" s="175">
        <v>2023</v>
      </c>
      <c r="E246" s="20">
        <v>0</v>
      </c>
      <c r="F246" s="21">
        <v>82.346532180449415</v>
      </c>
      <c r="G246" s="21">
        <v>84.002844861871253</v>
      </c>
      <c r="H246" s="21">
        <v>85.659157543293105</v>
      </c>
      <c r="I246" s="21">
        <v>86.918851036576825</v>
      </c>
      <c r="J246" s="21">
        <v>88.178544529860531</v>
      </c>
      <c r="K246" s="21">
        <v>89.438238023144251</v>
      </c>
      <c r="L246" s="21">
        <v>90.697931516427971</v>
      </c>
      <c r="M246" s="21">
        <v>91.95762500971172</v>
      </c>
      <c r="N246" s="21">
        <v>93.21731850299544</v>
      </c>
      <c r="O246" s="21">
        <v>94.47701199627916</v>
      </c>
      <c r="P246" s="21">
        <v>95.73670548956288</v>
      </c>
      <c r="Q246" s="21">
        <v>96.996398982846586</v>
      </c>
      <c r="R246" s="21">
        <v>98.25609247613032</v>
      </c>
      <c r="S246" s="21">
        <v>99.65157958594628</v>
      </c>
      <c r="T246" s="21">
        <v>101.04706669576224</v>
      </c>
      <c r="U246" s="21">
        <v>102.4425538055782</v>
      </c>
      <c r="V246" s="21">
        <v>103.83804091539416</v>
      </c>
      <c r="W246" s="21">
        <v>105.23352802521011</v>
      </c>
      <c r="X246" s="21">
        <v>106.47156953138905</v>
      </c>
      <c r="Y246" s="21">
        <v>107.709611037568</v>
      </c>
      <c r="Z246" s="21">
        <v>108.94765254374694</v>
      </c>
      <c r="AA246" s="21">
        <v>110.18569404992589</v>
      </c>
      <c r="AB246" s="21">
        <v>111.42373555610482</v>
      </c>
      <c r="AC246" s="21">
        <v>112.86811731331359</v>
      </c>
      <c r="AD246" s="21">
        <v>114.31249907052236</v>
      </c>
      <c r="AE246" s="21">
        <v>115.75688082773114</v>
      </c>
      <c r="AF246" s="21">
        <v>117.20126258493991</v>
      </c>
      <c r="AG246" s="22">
        <v>118.64564434214866</v>
      </c>
      <c r="AI246" s="20">
        <v>0</v>
      </c>
      <c r="AJ246" s="21">
        <v>5.2166744805659615</v>
      </c>
      <c r="AK246" s="21">
        <v>5.3216023247413169</v>
      </c>
      <c r="AL246" s="21">
        <v>5.4265301689166732</v>
      </c>
      <c r="AM246" s="21">
        <v>5.5063320831654474</v>
      </c>
      <c r="AN246" s="21">
        <v>5.5861339974142208</v>
      </c>
      <c r="AO246" s="21">
        <v>5.665935911662995</v>
      </c>
      <c r="AP246" s="21">
        <v>5.7457378259117702</v>
      </c>
      <c r="AQ246" s="21">
        <v>5.8255397401605462</v>
      </c>
      <c r="AR246" s="21">
        <v>5.9053416544093205</v>
      </c>
      <c r="AS246" s="21">
        <v>5.9851435686580947</v>
      </c>
      <c r="AT246" s="21">
        <v>6.0649454829068699</v>
      </c>
      <c r="AU246" s="21">
        <v>6.1447473971556432</v>
      </c>
      <c r="AV246" s="21">
        <v>6.2245493114044184</v>
      </c>
      <c r="AW246" s="21">
        <v>6.312953786990386</v>
      </c>
      <c r="AX246" s="21">
        <v>6.4013582625763545</v>
      </c>
      <c r="AY246" s="21">
        <v>6.4897627381623222</v>
      </c>
      <c r="AZ246" s="21">
        <v>6.5781672137482907</v>
      </c>
      <c r="BA246" s="21">
        <v>6.6665716893342575</v>
      </c>
      <c r="BB246" s="21">
        <v>6.7450019445028957</v>
      </c>
      <c r="BC246" s="21">
        <v>6.8234321996715348</v>
      </c>
      <c r="BD246" s="21">
        <v>6.901862454840173</v>
      </c>
      <c r="BE246" s="21">
        <v>6.9802927100088112</v>
      </c>
      <c r="BF246" s="21">
        <v>7.0587229651774486</v>
      </c>
      <c r="BG246" s="21">
        <v>7.1502249295408609</v>
      </c>
      <c r="BH246" s="21">
        <v>7.2417268939042723</v>
      </c>
      <c r="BI246" s="21">
        <v>7.3332288582676846</v>
      </c>
      <c r="BJ246" s="21">
        <v>7.424730822631096</v>
      </c>
      <c r="BK246" s="22">
        <v>7.5162327869945065</v>
      </c>
      <c r="BM246" s="163">
        <f>VLOOKUP(BM$6,'MonteCarlo Policy Paths'!$N$2:$S$31,$B246+1,FALSE)</f>
        <v>18.946072246720579</v>
      </c>
      <c r="BN246" s="21">
        <f>VLOOKUP(BN$6,'MonteCarlo Policy Paths'!$N$2:$S$31,$B246+1,FALSE)</f>
        <v>19.920985834119051</v>
      </c>
      <c r="BO246" s="21">
        <f>VLOOKUP(BO$6,'MonteCarlo Policy Paths'!$N$2:$S$31,$B246+1,FALSE)</f>
        <v>20.944710352814074</v>
      </c>
      <c r="BP246" s="21">
        <f>VLOOKUP(BP$6,'MonteCarlo Policy Paths'!$N$2:$S$31,$B246+1,FALSE)</f>
        <v>22.017919567056939</v>
      </c>
      <c r="BQ246" s="21">
        <f>VLOOKUP(BQ$6,'MonteCarlo Policy Paths'!$N$2:$S$31,$B246+1,FALSE)</f>
        <v>23.125382269476081</v>
      </c>
      <c r="BR246" s="21">
        <f>VLOOKUP(BR$6,'MonteCarlo Policy Paths'!$N$2:$S$31,$B246+1,FALSE)</f>
        <v>24.222533249319248</v>
      </c>
      <c r="BS246" s="21">
        <f>VLOOKUP(BS$6,'MonteCarlo Policy Paths'!$N$2:$S$31,$B246+1,FALSE)</f>
        <v>25.344600035724898</v>
      </c>
      <c r="BT246" s="21">
        <f>VLOOKUP(BT$6,'MonteCarlo Policy Paths'!$N$2:$S$31,$B246+1,FALSE)</f>
        <v>26.511875533452777</v>
      </c>
      <c r="BU246" s="21">
        <f>VLOOKUP(BU$6,'MonteCarlo Policy Paths'!$N$2:$S$31,$B246+1,FALSE)</f>
        <v>27.727543772426976</v>
      </c>
      <c r="BV246" s="21">
        <f>VLOOKUP(BV$6,'MonteCarlo Policy Paths'!$N$2:$S$31,$B246+1,FALSE)</f>
        <v>29.105872242644537</v>
      </c>
      <c r="BW246" s="21">
        <f>VLOOKUP(BW$6,'MonteCarlo Policy Paths'!$N$2:$S$31,$B246+1,FALSE)</f>
        <v>30.561165854776764</v>
      </c>
      <c r="BX246" s="21">
        <f>VLOOKUP(BX$6,'MonteCarlo Policy Paths'!$N$2:$S$31,$B246+1,FALSE)</f>
        <v>32.089224147515601</v>
      </c>
      <c r="BY246" s="21">
        <f>VLOOKUP(BY$6,'MonteCarlo Policy Paths'!$N$2:$S$31,$B246+1,FALSE)</f>
        <v>33.693685354891386</v>
      </c>
      <c r="BZ246" s="21">
        <f>VLOOKUP(BZ$6,'MonteCarlo Policy Paths'!$N$2:$S$31,$B246+1,FALSE)</f>
        <v>35.378369622635958</v>
      </c>
      <c r="CA246" s="21">
        <f>VLOOKUP(CA$6,'MonteCarlo Policy Paths'!$N$2:$S$31,$B246+1,FALSE)</f>
        <v>37.147288103767757</v>
      </c>
      <c r="CB246" s="21">
        <f>VLOOKUP(CB$6,'MonteCarlo Policy Paths'!$N$2:$S$31,$B246+1,FALSE)</f>
        <v>39.004652508956148</v>
      </c>
      <c r="CC246" s="21">
        <f>VLOOKUP(CC$6,'MonteCarlo Policy Paths'!$N$2:$S$31,$B246+1,FALSE)</f>
        <v>40.954885134403959</v>
      </c>
      <c r="CD246" s="21">
        <f>VLOOKUP(CD$6,'MonteCarlo Policy Paths'!$N$2:$S$31,$B246+1,FALSE)</f>
        <v>43.002629391124159</v>
      </c>
      <c r="CE246" s="21">
        <f>VLOOKUP(CE$6,'MonteCarlo Policy Paths'!$N$2:$S$31,$B246+1,FALSE)</f>
        <v>45.152760860680367</v>
      </c>
      <c r="CF246" s="21">
        <f>VLOOKUP(CF$6,'MonteCarlo Policy Paths'!$N$2:$S$31,$B246+1,FALSE)</f>
        <v>47.410398903714388</v>
      </c>
      <c r="CG246" s="21">
        <f>VLOOKUP(CG$6,'MonteCarlo Policy Paths'!$N$2:$S$31,$B246+1,FALSE)</f>
        <v>49.780918848900107</v>
      </c>
      <c r="CH246" s="21">
        <f>VLOOKUP(CH$6,'MonteCarlo Policy Paths'!$N$2:$S$31,$B246+1,FALSE)</f>
        <v>52.269964791345117</v>
      </c>
      <c r="CI246" s="21">
        <f>VLOOKUP(CI$6,'MonteCarlo Policy Paths'!$N$2:$S$31,$B246+1,FALSE)</f>
        <v>54.883463030912374</v>
      </c>
      <c r="CJ246" s="21">
        <f>VLOOKUP(CJ$6,'MonteCarlo Policy Paths'!$N$2:$S$31,$B246+1,FALSE)</f>
        <v>57.627636182457998</v>
      </c>
      <c r="CK246" s="21">
        <f>VLOOKUP(CK$6,'MonteCarlo Policy Paths'!$N$2:$S$31,$B246+1,FALSE)</f>
        <v>60.509017991580897</v>
      </c>
      <c r="CL246" s="21">
        <f>VLOOKUP(CL$6,'MonteCarlo Policy Paths'!$N$2:$S$31,$B246+1,FALSE)</f>
        <v>63.534468891159946</v>
      </c>
      <c r="CM246" s="21">
        <f>VLOOKUP(CM$6,'MonteCarlo Policy Paths'!$N$2:$S$31,$B246+1,FALSE)</f>
        <v>66.711192335717939</v>
      </c>
      <c r="CN246" s="21">
        <f>VLOOKUP(CN$6,'MonteCarlo Policy Paths'!$N$2:$S$31,$B246+1,FALSE)</f>
        <v>70.04675195250384</v>
      </c>
      <c r="CO246" s="164">
        <f>VLOOKUP(CO$6,'MonteCarlo Policy Paths'!$N$2:$S$31,$B246+1,FALSE)</f>
        <v>73.54908955012904</v>
      </c>
      <c r="CQ246" s="163">
        <f>BM246*VLOOKUP(AI$6,'Greenhouse Gas Costs Avoided'!$A$2:$I$32,9,FALSE)</f>
        <v>1.2002386619007086</v>
      </c>
      <c r="CR246" s="21">
        <f>BN246*VLOOKUP(AJ$6,'Greenhouse Gas Costs Avoided'!$A$2:$I$32,9,FALSE)</f>
        <v>1.2619996941806579</v>
      </c>
      <c r="CS246" s="21">
        <f>BO246*VLOOKUP(AK$6,'Greenhouse Gas Costs Avoided'!$A$2:$I$32,9,FALSE)</f>
        <v>1.3268529118013257</v>
      </c>
      <c r="CT246" s="21">
        <f>BP246*VLOOKUP(AL$6,'Greenhouse Gas Costs Avoided'!$A$2:$I$32,9,FALSE)</f>
        <v>1.3948409979053111</v>
      </c>
      <c r="CU246" s="21">
        <f>BQ246*VLOOKUP(AM$6,'Greenhouse Gas Costs Avoided'!$A$2:$I$32,9,FALSE)</f>
        <v>1.464999051498006</v>
      </c>
      <c r="CV246" s="21">
        <f>BR246*VLOOKUP(AN$6,'Greenhouse Gas Costs Avoided'!$A$2:$I$32,9,FALSE)</f>
        <v>1.5345038547523033</v>
      </c>
      <c r="CW246" s="21">
        <f>BS246*VLOOKUP(AO$6,'Greenhouse Gas Costs Avoided'!$A$2:$I$32,9,FALSE)</f>
        <v>1.6055870809081549</v>
      </c>
      <c r="CX246" s="21">
        <f>BT246*VLOOKUP(AP$6,'Greenhouse Gas Costs Avoided'!$A$2:$I$32,9,FALSE)</f>
        <v>1.6795342908215394</v>
      </c>
      <c r="CY246" s="21">
        <f>BU246*VLOOKUP(AQ$6,'Greenhouse Gas Costs Avoided'!$A$2:$I$32,9,FALSE)</f>
        <v>1.7565471936259263</v>
      </c>
      <c r="CZ246" s="21">
        <f>BV246*VLOOKUP(AR$6,'Greenhouse Gas Costs Avoided'!$A$2:$I$32,9,FALSE)</f>
        <v>1.8438646648785721</v>
      </c>
      <c r="DA246" s="21">
        <f>BW246*VLOOKUP(AS$6,'Greenhouse Gas Costs Avoided'!$A$2:$I$32,9,FALSE)</f>
        <v>1.9360578981225007</v>
      </c>
      <c r="DB246" s="21">
        <f>BX246*VLOOKUP(AT$6,'Greenhouse Gas Costs Avoided'!$A$2:$I$32,9,FALSE)</f>
        <v>2.0328607930286258</v>
      </c>
      <c r="DC246" s="21">
        <f>BY246*VLOOKUP(AU$6,'Greenhouse Gas Costs Avoided'!$A$2:$I$32,9,FALSE)</f>
        <v>2.1345038326800574</v>
      </c>
      <c r="DD246" s="21">
        <f>BZ246*VLOOKUP(AV$6,'Greenhouse Gas Costs Avoided'!$A$2:$I$32,9,FALSE)</f>
        <v>2.2412290243140602</v>
      </c>
      <c r="DE246" s="21">
        <f>CA246*VLOOKUP(AW$6,'Greenhouse Gas Costs Avoided'!$A$2:$I$32,9,FALSE)</f>
        <v>2.3532904755297634</v>
      </c>
      <c r="DF246" s="21">
        <f>CB246*VLOOKUP(AX$6,'Greenhouse Gas Costs Avoided'!$A$2:$I$32,9,FALSE)</f>
        <v>2.4709549993062518</v>
      </c>
      <c r="DG246" s="21">
        <f>CC246*VLOOKUP(AY$6,'Greenhouse Gas Costs Avoided'!$A$2:$I$32,9,FALSE)</f>
        <v>2.5945027492715647</v>
      </c>
      <c r="DH246" s="21">
        <f>CD246*VLOOKUP(AZ$6,'Greenhouse Gas Costs Avoided'!$A$2:$I$32,9,FALSE)</f>
        <v>2.724227886735143</v>
      </c>
      <c r="DI246" s="21">
        <f>CE246*VLOOKUP(BA$6,'Greenhouse Gas Costs Avoided'!$A$2:$I$32,9,FALSE)</f>
        <v>2.8604392810719004</v>
      </c>
      <c r="DJ246" s="21">
        <f>CF246*VLOOKUP(BB$6,'Greenhouse Gas Costs Avoided'!$A$2:$I$32,9,FALSE)</f>
        <v>3.0034612451254952</v>
      </c>
      <c r="DK246" s="21">
        <f>CG246*VLOOKUP(BC$6,'Greenhouse Gas Costs Avoided'!$A$2:$I$32,9,FALSE)</f>
        <v>3.1536343073817701</v>
      </c>
      <c r="DL246" s="21">
        <f>CH246*VLOOKUP(BD$6,'Greenhouse Gas Costs Avoided'!$A$2:$I$32,9,FALSE)</f>
        <v>3.3113160227508591</v>
      </c>
      <c r="DM246" s="21">
        <f>CI246*VLOOKUP(BE$6,'Greenhouse Gas Costs Avoided'!$A$2:$I$32,9,FALSE)</f>
        <v>3.4768818238884021</v>
      </c>
      <c r="DN246" s="21">
        <f>CJ246*VLOOKUP(BF$6,'Greenhouse Gas Costs Avoided'!$A$2:$I$32,9,FALSE)</f>
        <v>3.6507259150828224</v>
      </c>
      <c r="DO246" s="21">
        <f>CK246*VLOOKUP(BG$6,'Greenhouse Gas Costs Avoided'!$A$2:$I$32,9,FALSE)</f>
        <v>3.8332622108369634</v>
      </c>
      <c r="DP246" s="21">
        <f>CL246*VLOOKUP(BH$6,'Greenhouse Gas Costs Avoided'!$A$2:$I$32,9,FALSE)</f>
        <v>4.0249253213788121</v>
      </c>
      <c r="DQ246" s="21">
        <f>CM246*VLOOKUP(BI$6,'Greenhouse Gas Costs Avoided'!$A$2:$I$32,9,FALSE)</f>
        <v>4.2261715874477526</v>
      </c>
      <c r="DR246" s="21">
        <f>CN246*VLOOKUP(BJ$6,'Greenhouse Gas Costs Avoided'!$A$2:$I$32,9,FALSE)</f>
        <v>4.4374801668201398</v>
      </c>
      <c r="DS246" s="164">
        <f>CO246*VLOOKUP(BK$6,'Greenhouse Gas Costs Avoided'!$A$2:$I$32,9,FALSE)</f>
        <v>4.6593541751611474</v>
      </c>
    </row>
    <row r="247" spans="1:123" x14ac:dyDescent="0.35">
      <c r="A247" s="174">
        <v>241</v>
      </c>
      <c r="B247" s="12">
        <v>5</v>
      </c>
      <c r="C247" s="175">
        <v>2023</v>
      </c>
      <c r="E247" s="20">
        <v>0</v>
      </c>
      <c r="F247" s="21">
        <v>82.346532180449415</v>
      </c>
      <c r="G247" s="21">
        <v>84.002844861871253</v>
      </c>
      <c r="H247" s="21">
        <v>85.659157543293105</v>
      </c>
      <c r="I247" s="21">
        <v>86.918851036576825</v>
      </c>
      <c r="J247" s="21">
        <v>88.178544529860531</v>
      </c>
      <c r="K247" s="21">
        <v>89.438238023144251</v>
      </c>
      <c r="L247" s="21">
        <v>90.697931516427971</v>
      </c>
      <c r="M247" s="21">
        <v>91.95762500971172</v>
      </c>
      <c r="N247" s="21">
        <v>93.21731850299544</v>
      </c>
      <c r="O247" s="21">
        <v>94.47701199627916</v>
      </c>
      <c r="P247" s="21">
        <v>95.73670548956288</v>
      </c>
      <c r="Q247" s="21">
        <v>96.996398982846586</v>
      </c>
      <c r="R247" s="21">
        <v>99.874634841342697</v>
      </c>
      <c r="S247" s="21">
        <v>101.93553668931256</v>
      </c>
      <c r="T247" s="21">
        <v>104.04258519817796</v>
      </c>
      <c r="U247" s="21">
        <v>106.18472717196582</v>
      </c>
      <c r="V247" s="21">
        <v>108.36780972271322</v>
      </c>
      <c r="W247" s="21">
        <v>110.57648338650839</v>
      </c>
      <c r="X247" s="21">
        <v>112.7694544213079</v>
      </c>
      <c r="Y247" s="21">
        <v>114.98228749612761</v>
      </c>
      <c r="Z247" s="21">
        <v>117.22345778349788</v>
      </c>
      <c r="AA247" s="21">
        <v>119.50474742044912</v>
      </c>
      <c r="AB247" s="21">
        <v>121.83201137782079</v>
      </c>
      <c r="AC247" s="21">
        <v>124.30483685770574</v>
      </c>
      <c r="AD247" s="21">
        <v>126.81952160325447</v>
      </c>
      <c r="AE247" s="21">
        <v>129.37127756316897</v>
      </c>
      <c r="AF247" s="21">
        <v>131.96243899653103</v>
      </c>
      <c r="AG247" s="22">
        <v>135.47056479945655</v>
      </c>
      <c r="AI247" s="20">
        <v>0</v>
      </c>
      <c r="AJ247" s="21">
        <v>5.2166744805659615</v>
      </c>
      <c r="AK247" s="21">
        <v>5.3216023247413169</v>
      </c>
      <c r="AL247" s="21">
        <v>5.4265301689166732</v>
      </c>
      <c r="AM247" s="21">
        <v>5.5063320831654474</v>
      </c>
      <c r="AN247" s="21">
        <v>5.5861339974142208</v>
      </c>
      <c r="AO247" s="21">
        <v>5.665935911662995</v>
      </c>
      <c r="AP247" s="21">
        <v>5.7457378259117702</v>
      </c>
      <c r="AQ247" s="21">
        <v>5.8255397401605462</v>
      </c>
      <c r="AR247" s="21">
        <v>5.9053416544093205</v>
      </c>
      <c r="AS247" s="21">
        <v>5.9851435686580947</v>
      </c>
      <c r="AT247" s="21">
        <v>6.0649454829068699</v>
      </c>
      <c r="AU247" s="21">
        <v>6.1447473971556432</v>
      </c>
      <c r="AV247" s="21">
        <v>6.327084396109818</v>
      </c>
      <c r="AW247" s="21">
        <v>6.4576430704410743</v>
      </c>
      <c r="AX247" s="21">
        <v>6.5911251478821242</v>
      </c>
      <c r="AY247" s="21">
        <v>6.7268304055597685</v>
      </c>
      <c r="AZ247" s="21">
        <v>6.8651292595600424</v>
      </c>
      <c r="BA247" s="21">
        <v>7.0050493173053994</v>
      </c>
      <c r="BB247" s="21">
        <v>7.1439746093722221</v>
      </c>
      <c r="BC247" s="21">
        <v>7.2841581669004034</v>
      </c>
      <c r="BD247" s="21">
        <v>7.426136894299721</v>
      </c>
      <c r="BE247" s="21">
        <v>7.5706571930511553</v>
      </c>
      <c r="BF247" s="21">
        <v>7.7180899770979394</v>
      </c>
      <c r="BG247" s="21">
        <v>7.8747441218959366</v>
      </c>
      <c r="BH247" s="21">
        <v>8.0340500621877027</v>
      </c>
      <c r="BI247" s="21">
        <v>8.1957044736636782</v>
      </c>
      <c r="BJ247" s="21">
        <v>8.3598552322508848</v>
      </c>
      <c r="BK247" s="22">
        <v>8.5820959249206545</v>
      </c>
      <c r="BM247" s="163">
        <f>VLOOKUP(BM$6,'MonteCarlo Policy Paths'!$N$2:$S$31,$B247+1,FALSE)</f>
        <v>24.184299884200797</v>
      </c>
      <c r="BN247" s="21">
        <f>VLOOKUP(BN$6,'MonteCarlo Policy Paths'!$N$2:$S$31,$B247+1,FALSE)</f>
        <v>26.797135120393484</v>
      </c>
      <c r="BO247" s="21">
        <f>VLOOKUP(BO$6,'MonteCarlo Policy Paths'!$N$2:$S$31,$B247+1,FALSE)</f>
        <v>29.690826715826198</v>
      </c>
      <c r="BP247" s="21">
        <f>VLOOKUP(BP$6,'MonteCarlo Policy Paths'!$N$2:$S$31,$B247+1,FALSE)</f>
        <v>32.893001978364566</v>
      </c>
      <c r="BQ247" s="21">
        <f>VLOOKUP(BQ$6,'MonteCarlo Policy Paths'!$N$2:$S$31,$B247+1,FALSE)</f>
        <v>36.420098382625895</v>
      </c>
      <c r="BR247" s="21">
        <f>VLOOKUP(BR$6,'MonteCarlo Policy Paths'!$N$2:$S$31,$B247+1,FALSE)</f>
        <v>40.279471956541457</v>
      </c>
      <c r="BS247" s="21">
        <f>VLOOKUP(BS$6,'MonteCarlo Policy Paths'!$N$2:$S$31,$B247+1,FALSE)</f>
        <v>44.515635375675203</v>
      </c>
      <c r="BT247" s="21">
        <f>VLOOKUP(BT$6,'MonteCarlo Policy Paths'!$N$2:$S$31,$B247+1,FALSE)</f>
        <v>49.196171227791872</v>
      </c>
      <c r="BU247" s="21">
        <f>VLOOKUP(BU$6,'MonteCarlo Policy Paths'!$N$2:$S$31,$B247+1,FALSE)</f>
        <v>54.364766335209197</v>
      </c>
      <c r="BV247" s="21">
        <f>VLOOKUP(BV$6,'MonteCarlo Policy Paths'!$N$2:$S$31,$B247+1,FALSE)</f>
        <v>60.140596575631633</v>
      </c>
      <c r="BW247" s="21">
        <f>VLOOKUP(BW$6,'MonteCarlo Policy Paths'!$N$2:$S$31,$B247+1,FALSE)</f>
        <v>66.545116533046993</v>
      </c>
      <c r="BX247" s="21">
        <f>VLOOKUP(BX$6,'MonteCarlo Policy Paths'!$N$2:$S$31,$B247+1,FALSE)</f>
        <v>73.642612105771832</v>
      </c>
      <c r="BY247" s="21">
        <f>VLOOKUP(BY$6,'MonteCarlo Policy Paths'!$N$2:$S$31,$B247+1,FALSE)</f>
        <v>81.515240678665066</v>
      </c>
      <c r="BZ247" s="21">
        <f>VLOOKUP(BZ$6,'MonteCarlo Policy Paths'!$N$2:$S$31,$B247+1,FALSE)</f>
        <v>90.237354922369406</v>
      </c>
      <c r="CA247" s="21">
        <f>VLOOKUP(CA$6,'MonteCarlo Policy Paths'!$N$2:$S$31,$B247+1,FALSE)</f>
        <v>92.736092415362535</v>
      </c>
      <c r="CB247" s="21">
        <f>VLOOKUP(CB$6,'MonteCarlo Policy Paths'!$N$2:$S$31,$B247+1,FALSE)</f>
        <v>95.321073906264047</v>
      </c>
      <c r="CC247" s="21">
        <f>VLOOKUP(CC$6,'MonteCarlo Policy Paths'!$N$2:$S$31,$B247+1,FALSE)</f>
        <v>97.972807459231774</v>
      </c>
      <c r="CD247" s="21">
        <f>VLOOKUP(CD$6,'MonteCarlo Policy Paths'!$N$2:$S$31,$B247+1,FALSE)</f>
        <v>100.70188743091984</v>
      </c>
      <c r="CE247" s="21">
        <f>VLOOKUP(CE$6,'MonteCarlo Policy Paths'!$N$2:$S$31,$B247+1,FALSE)</f>
        <v>103.48109827693068</v>
      </c>
      <c r="CF247" s="21">
        <f>VLOOKUP(CF$6,'MonteCarlo Policy Paths'!$N$2:$S$31,$B247+1,FALSE)</f>
        <v>106.37744326160868</v>
      </c>
      <c r="CG247" s="21">
        <f>VLOOKUP(CG$6,'MonteCarlo Policy Paths'!$N$2:$S$31,$B247+1,FALSE)</f>
        <v>109.31402956265458</v>
      </c>
      <c r="CH247" s="21">
        <f>VLOOKUP(CH$6,'MonteCarlo Policy Paths'!$N$2:$S$31,$B247+1,FALSE)</f>
        <v>112.30612514839871</v>
      </c>
      <c r="CI247" s="21">
        <f>VLOOKUP(CI$6,'MonteCarlo Policy Paths'!$N$2:$S$31,$B247+1,FALSE)</f>
        <v>115.37497116076017</v>
      </c>
      <c r="CJ247" s="21">
        <f>VLOOKUP(CJ$6,'MonteCarlo Policy Paths'!$N$2:$S$31,$B247+1,FALSE)</f>
        <v>118.53125256657755</v>
      </c>
      <c r="CK247" s="21">
        <f>VLOOKUP(CK$6,'MonteCarlo Policy Paths'!$N$2:$S$31,$B247+1,FALSE)</f>
        <v>121.76875646902944</v>
      </c>
      <c r="CL247" s="21">
        <f>VLOOKUP(CL$6,'MonteCarlo Policy Paths'!$N$2:$S$31,$B247+1,FALSE)</f>
        <v>125.08672773594304</v>
      </c>
      <c r="CM247" s="21">
        <f>VLOOKUP(CM$6,'MonteCarlo Policy Paths'!$N$2:$S$31,$B247+1,FALSE)</f>
        <v>128.47676069968128</v>
      </c>
      <c r="CN247" s="21">
        <f>VLOOKUP(CN$6,'MonteCarlo Policy Paths'!$N$2:$S$31,$B247+1,FALSE)</f>
        <v>131.94323193005201</v>
      </c>
      <c r="CO247" s="164">
        <f>VLOOKUP(CO$6,'MonteCarlo Policy Paths'!$N$2:$S$31,$B247+1,FALSE)</f>
        <v>135.47056479945655</v>
      </c>
      <c r="CQ247" s="163">
        <f>BM247*VLOOKUP(AI$6,'Greenhouse Gas Costs Avoided'!$A$2:$I$32,9,FALSE)</f>
        <v>1.5320817610121258</v>
      </c>
      <c r="CR247" s="21">
        <f>BN247*VLOOKUP(AJ$6,'Greenhouse Gas Costs Avoided'!$A$2:$I$32,9,FALSE)</f>
        <v>1.6976055607114411</v>
      </c>
      <c r="CS247" s="21">
        <f>BO247*VLOOKUP(AK$6,'Greenhouse Gas Costs Avoided'!$A$2:$I$32,9,FALSE)</f>
        <v>1.8809216846672472</v>
      </c>
      <c r="CT247" s="21">
        <f>BP247*VLOOKUP(AL$6,'Greenhouse Gas Costs Avoided'!$A$2:$I$32,9,FALSE)</f>
        <v>2.0837803301021003</v>
      </c>
      <c r="CU247" s="21">
        <f>BQ247*VLOOKUP(AM$6,'Greenhouse Gas Costs Avoided'!$A$2:$I$32,9,FALSE)</f>
        <v>2.3072228153580183</v>
      </c>
      <c r="CV247" s="21">
        <f>BR247*VLOOKUP(AN$6,'Greenhouse Gas Costs Avoided'!$A$2:$I$32,9,FALSE)</f>
        <v>2.5517151467399573</v>
      </c>
      <c r="CW247" s="21">
        <f>BS247*VLOOKUP(AO$6,'Greenhouse Gas Costs Avoided'!$A$2:$I$32,9,FALSE)</f>
        <v>2.8200772139570236</v>
      </c>
      <c r="CX247" s="21">
        <f>BT247*VLOOKUP(AP$6,'Greenhouse Gas Costs Avoided'!$A$2:$I$32,9,FALSE)</f>
        <v>3.1165903917263735</v>
      </c>
      <c r="CY247" s="21">
        <f>BU247*VLOOKUP(AQ$6,'Greenhouse Gas Costs Avoided'!$A$2:$I$32,9,FALSE)</f>
        <v>3.444022251736667</v>
      </c>
      <c r="CZ247" s="21">
        <f>BV247*VLOOKUP(AR$6,'Greenhouse Gas Costs Avoided'!$A$2:$I$32,9,FALSE)</f>
        <v>3.8099226171979153</v>
      </c>
      <c r="DA247" s="21">
        <f>BW247*VLOOKUP(AS$6,'Greenhouse Gas Costs Avoided'!$A$2:$I$32,9,FALSE)</f>
        <v>4.2156506416508543</v>
      </c>
      <c r="DB247" s="21">
        <f>BX247*VLOOKUP(AT$6,'Greenhouse Gas Costs Avoided'!$A$2:$I$32,9,FALSE)</f>
        <v>4.6652788536686769</v>
      </c>
      <c r="DC247" s="21">
        <f>BY247*VLOOKUP(AU$6,'Greenhouse Gas Costs Avoided'!$A$2:$I$32,9,FALSE)</f>
        <v>5.1640119451993618</v>
      </c>
      <c r="DD247" s="21">
        <f>BZ247*VLOOKUP(AV$6,'Greenhouse Gas Costs Avoided'!$A$2:$I$32,9,FALSE)</f>
        <v>5.7165601774917221</v>
      </c>
      <c r="DE247" s="21">
        <f>CA247*VLOOKUP(AW$6,'Greenhouse Gas Costs Avoided'!$A$2:$I$32,9,FALSE)</f>
        <v>5.8748558551380645</v>
      </c>
      <c r="DF247" s="21">
        <f>CB247*VLOOKUP(AX$6,'Greenhouse Gas Costs Avoided'!$A$2:$I$32,9,FALSE)</f>
        <v>6.0386151127443357</v>
      </c>
      <c r="DG247" s="21">
        <f>CC247*VLOOKUP(AY$6,'Greenhouse Gas Costs Avoided'!$A$2:$I$32,9,FALSE)</f>
        <v>6.2066031310462346</v>
      </c>
      <c r="DH247" s="21">
        <f>CD247*VLOOKUP(AZ$6,'Greenhouse Gas Costs Avoided'!$A$2:$I$32,9,FALSE)</f>
        <v>6.3794910653253769</v>
      </c>
      <c r="DI247" s="21">
        <f>CE247*VLOOKUP(BA$6,'Greenhouse Gas Costs Avoided'!$A$2:$I$32,9,FALSE)</f>
        <v>6.5555548036832505</v>
      </c>
      <c r="DJ247" s="21">
        <f>CF247*VLOOKUP(BB$6,'Greenhouse Gas Costs Avoided'!$A$2:$I$32,9,FALSE)</f>
        <v>6.7390390205459019</v>
      </c>
      <c r="DK247" s="21">
        <f>CG247*VLOOKUP(BC$6,'Greenhouse Gas Costs Avoided'!$A$2:$I$32,9,FALSE)</f>
        <v>6.9250725353887148</v>
      </c>
      <c r="DL247" s="21">
        <f>CH247*VLOOKUP(BD$6,'Greenhouse Gas Costs Avoided'!$A$2:$I$32,9,FALSE)</f>
        <v>7.114622578022705</v>
      </c>
      <c r="DM247" s="21">
        <f>CI247*VLOOKUP(BE$6,'Greenhouse Gas Costs Avoided'!$A$2:$I$32,9,FALSE)</f>
        <v>7.309034780377397</v>
      </c>
      <c r="DN247" s="21">
        <f>CJ247*VLOOKUP(BF$6,'Greenhouse Gas Costs Avoided'!$A$2:$I$32,9,FALSE)</f>
        <v>7.5089860379134308</v>
      </c>
      <c r="DO247" s="21">
        <f>CK247*VLOOKUP(BG$6,'Greenhouse Gas Costs Avoided'!$A$2:$I$32,9,FALSE)</f>
        <v>7.714082761982441</v>
      </c>
      <c r="DP247" s="21">
        <f>CL247*VLOOKUP(BH$6,'Greenhouse Gas Costs Avoided'!$A$2:$I$32,9,FALSE)</f>
        <v>7.9242771147625906</v>
      </c>
      <c r="DQ247" s="21">
        <f>CM247*VLOOKUP(BI$6,'Greenhouse Gas Costs Avoided'!$A$2:$I$32,9,FALSE)</f>
        <v>8.1390365949973802</v>
      </c>
      <c r="DR247" s="21">
        <f>CN247*VLOOKUP(BJ$6,'Greenhouse Gas Costs Avoided'!$A$2:$I$32,9,FALSE)</f>
        <v>8.358638459535694</v>
      </c>
      <c r="DS247" s="164">
        <f>CO247*VLOOKUP(BK$6,'Greenhouse Gas Costs Avoided'!$A$2:$I$32,9,FALSE)</f>
        <v>8.5820959249206545</v>
      </c>
    </row>
    <row r="248" spans="1:123" x14ac:dyDescent="0.35">
      <c r="A248" s="174">
        <v>242</v>
      </c>
      <c r="B248" s="12">
        <v>2</v>
      </c>
      <c r="C248" s="175">
        <v>2023</v>
      </c>
      <c r="E248" s="20">
        <v>0</v>
      </c>
      <c r="F248" s="21">
        <v>82.346532180449415</v>
      </c>
      <c r="G248" s="21">
        <v>84.002844861871253</v>
      </c>
      <c r="H248" s="21">
        <v>85.659157543293105</v>
      </c>
      <c r="I248" s="21">
        <v>86.918851036576825</v>
      </c>
      <c r="J248" s="21">
        <v>88.178544529860531</v>
      </c>
      <c r="K248" s="21">
        <v>89.438238023144251</v>
      </c>
      <c r="L248" s="21">
        <v>90.697931516427971</v>
      </c>
      <c r="M248" s="21">
        <v>91.95762500971172</v>
      </c>
      <c r="N248" s="21">
        <v>93.21731850299544</v>
      </c>
      <c r="O248" s="21">
        <v>94.47701199627916</v>
      </c>
      <c r="P248" s="21">
        <v>95.73670548956288</v>
      </c>
      <c r="Q248" s="21">
        <v>96.996398982846586</v>
      </c>
      <c r="R248" s="21">
        <v>98.25609247613032</v>
      </c>
      <c r="S248" s="21">
        <v>99.65157958594628</v>
      </c>
      <c r="T248" s="21">
        <v>101.04706669576224</v>
      </c>
      <c r="U248" s="21">
        <v>102.4425538055782</v>
      </c>
      <c r="V248" s="21">
        <v>103.83804091539416</v>
      </c>
      <c r="W248" s="21">
        <v>105.23352802521011</v>
      </c>
      <c r="X248" s="21">
        <v>106.47156953138905</v>
      </c>
      <c r="Y248" s="21">
        <v>107.709611037568</v>
      </c>
      <c r="Z248" s="21">
        <v>108.94765254374694</v>
      </c>
      <c r="AA248" s="21">
        <v>110.18569404992589</v>
      </c>
      <c r="AB248" s="21">
        <v>111.42373555610482</v>
      </c>
      <c r="AC248" s="21">
        <v>112.86811731331359</v>
      </c>
      <c r="AD248" s="21">
        <v>114.31249907052236</v>
      </c>
      <c r="AE248" s="21">
        <v>115.75688082773114</v>
      </c>
      <c r="AF248" s="21">
        <v>117.20126258493991</v>
      </c>
      <c r="AG248" s="22">
        <v>120.41827982173916</v>
      </c>
      <c r="AI248" s="20">
        <v>0</v>
      </c>
      <c r="AJ248" s="21">
        <v>5.2166744805659615</v>
      </c>
      <c r="AK248" s="21">
        <v>5.3216023247413169</v>
      </c>
      <c r="AL248" s="21">
        <v>5.4265301689166732</v>
      </c>
      <c r="AM248" s="21">
        <v>5.5063320831654474</v>
      </c>
      <c r="AN248" s="21">
        <v>5.5861339974142208</v>
      </c>
      <c r="AO248" s="21">
        <v>5.665935911662995</v>
      </c>
      <c r="AP248" s="21">
        <v>5.7457378259117702</v>
      </c>
      <c r="AQ248" s="21">
        <v>5.8255397401605462</v>
      </c>
      <c r="AR248" s="21">
        <v>5.9053416544093205</v>
      </c>
      <c r="AS248" s="21">
        <v>5.9851435686580947</v>
      </c>
      <c r="AT248" s="21">
        <v>6.0649454829068699</v>
      </c>
      <c r="AU248" s="21">
        <v>6.1447473971556432</v>
      </c>
      <c r="AV248" s="21">
        <v>6.2245493114044184</v>
      </c>
      <c r="AW248" s="21">
        <v>6.312953786990386</v>
      </c>
      <c r="AX248" s="21">
        <v>6.4013582625763545</v>
      </c>
      <c r="AY248" s="21">
        <v>6.4897627381623222</v>
      </c>
      <c r="AZ248" s="21">
        <v>6.5781672137482907</v>
      </c>
      <c r="BA248" s="21">
        <v>6.6665716893342575</v>
      </c>
      <c r="BB248" s="21">
        <v>6.7450019445028957</v>
      </c>
      <c r="BC248" s="21">
        <v>6.8234321996715348</v>
      </c>
      <c r="BD248" s="21">
        <v>6.901862454840173</v>
      </c>
      <c r="BE248" s="21">
        <v>6.9802927100088112</v>
      </c>
      <c r="BF248" s="21">
        <v>7.0587229651774486</v>
      </c>
      <c r="BG248" s="21">
        <v>7.1502249295408609</v>
      </c>
      <c r="BH248" s="21">
        <v>7.2417268939042723</v>
      </c>
      <c r="BI248" s="21">
        <v>7.3332288582676846</v>
      </c>
      <c r="BJ248" s="21">
        <v>7.424730822631096</v>
      </c>
      <c r="BK248" s="22">
        <v>7.6285297110405814</v>
      </c>
      <c r="BM248" s="163">
        <f>VLOOKUP(BM$6,'MonteCarlo Policy Paths'!$N$2:$S$31,$B248+1,FALSE)</f>
        <v>23.967702867134744</v>
      </c>
      <c r="BN248" s="21">
        <f>VLOOKUP(BN$6,'MonteCarlo Policy Paths'!$N$2:$S$31,$B248+1,FALSE)</f>
        <v>26.317177955222718</v>
      </c>
      <c r="BO248" s="21">
        <f>VLOOKUP(BO$6,'MonteCarlo Policy Paths'!$N$2:$S$31,$B248+1,FALSE)</f>
        <v>28.893255238045125</v>
      </c>
      <c r="BP248" s="21">
        <f>VLOOKUP(BP$6,'MonteCarlo Policy Paths'!$N$2:$S$31,$B248+1,FALSE)</f>
        <v>31.715102246604285</v>
      </c>
      <c r="BQ248" s="21">
        <f>VLOOKUP(BQ$6,'MonteCarlo Policy Paths'!$N$2:$S$31,$B248+1,FALSE)</f>
        <v>34.790233856835599</v>
      </c>
      <c r="BR248" s="21">
        <f>VLOOKUP(BR$6,'MonteCarlo Policy Paths'!$N$2:$S$31,$B248+1,FALSE)</f>
        <v>38.117013285454661</v>
      </c>
      <c r="BS248" s="21">
        <f>VLOOKUP(BS$6,'MonteCarlo Policy Paths'!$N$2:$S$31,$B248+1,FALSE)</f>
        <v>41.72840612279375</v>
      </c>
      <c r="BT248" s="21">
        <f>VLOOKUP(BT$6,'MonteCarlo Policy Paths'!$N$2:$S$31,$B248+1,FALSE)</f>
        <v>45.677249983631562</v>
      </c>
      <c r="BU248" s="21">
        <f>VLOOKUP(BU$6,'MonteCarlo Policy Paths'!$N$2:$S$31,$B248+1,FALSE)</f>
        <v>49.99204890598088</v>
      </c>
      <c r="BV248" s="21">
        <f>VLOOKUP(BV$6,'MonteCarlo Policy Paths'!$N$2:$S$31,$B248+1,FALSE)</f>
        <v>54.768556811140854</v>
      </c>
      <c r="BW248" s="21">
        <f>VLOOKUP(BW$6,'MonteCarlo Policy Paths'!$N$2:$S$31,$B248+1,FALSE)</f>
        <v>60.010238214835042</v>
      </c>
      <c r="BX248" s="21">
        <f>VLOOKUP(BX$6,'MonteCarlo Policy Paths'!$N$2:$S$31,$B248+1,FALSE)</f>
        <v>65.75812779974207</v>
      </c>
      <c r="BY248" s="21">
        <f>VLOOKUP(BY$6,'MonteCarlo Policy Paths'!$N$2:$S$31,$B248+1,FALSE)</f>
        <v>72.066881159093455</v>
      </c>
      <c r="BZ248" s="21">
        <f>VLOOKUP(BZ$6,'MonteCarlo Policy Paths'!$N$2:$S$31,$B248+1,FALSE)</f>
        <v>78.981532638183737</v>
      </c>
      <c r="CA248" s="21">
        <f>VLOOKUP(CA$6,'MonteCarlo Policy Paths'!$N$2:$S$31,$B248+1,FALSE)</f>
        <v>81.252691038046251</v>
      </c>
      <c r="CB248" s="21">
        <f>VLOOKUP(CB$6,'MonteCarlo Policy Paths'!$N$2:$S$31,$B248+1,FALSE)</f>
        <v>83.604044111934414</v>
      </c>
      <c r="CC248" s="21">
        <f>VLOOKUP(CC$6,'MonteCarlo Policy Paths'!$N$2:$S$31,$B248+1,FALSE)</f>
        <v>86.018714380110126</v>
      </c>
      <c r="CD248" s="21">
        <f>VLOOKUP(CD$6,'MonteCarlo Policy Paths'!$N$2:$S$31,$B248+1,FALSE)</f>
        <v>88.506196331807388</v>
      </c>
      <c r="CE248" s="21">
        <f>VLOOKUP(CE$6,'MonteCarlo Policy Paths'!$N$2:$S$31,$B248+1,FALSE)</f>
        <v>91.042757806054695</v>
      </c>
      <c r="CF248" s="21">
        <f>VLOOKUP(CF$6,'MonteCarlo Policy Paths'!$N$2:$S$31,$B248+1,FALSE)</f>
        <v>93.687547211990633</v>
      </c>
      <c r="CG248" s="21">
        <f>VLOOKUP(CG$6,'MonteCarlo Policy Paths'!$N$2:$S$31,$B248+1,FALSE)</f>
        <v>96.373095170621937</v>
      </c>
      <c r="CH248" s="21">
        <f>VLOOKUP(CH$6,'MonteCarlo Policy Paths'!$N$2:$S$31,$B248+1,FALSE)</f>
        <v>99.112987273548597</v>
      </c>
      <c r="CI248" s="21">
        <f>VLOOKUP(CI$6,'MonteCarlo Policy Paths'!$N$2:$S$31,$B248+1,FALSE)</f>
        <v>101.92614153054797</v>
      </c>
      <c r="CJ248" s="21">
        <f>VLOOKUP(CJ$6,'MonteCarlo Policy Paths'!$N$2:$S$31,$B248+1,FALSE)</f>
        <v>104.82221793361833</v>
      </c>
      <c r="CK248" s="21">
        <f>VLOOKUP(CK$6,'MonteCarlo Policy Paths'!$N$2:$S$31,$B248+1,FALSE)</f>
        <v>107.79595653596101</v>
      </c>
      <c r="CL248" s="21">
        <f>VLOOKUP(CL$6,'MonteCarlo Policy Paths'!$N$2:$S$31,$B248+1,FALSE)</f>
        <v>110.84691133589952</v>
      </c>
      <c r="CM248" s="21">
        <f>VLOOKUP(CM$6,'MonteCarlo Policy Paths'!$N$2:$S$31,$B248+1,FALSE)</f>
        <v>113.96784710075578</v>
      </c>
      <c r="CN248" s="21">
        <f>VLOOKUP(CN$6,'MonteCarlo Policy Paths'!$N$2:$S$31,$B248+1,FALSE)</f>
        <v>117.16284845198182</v>
      </c>
      <c r="CO248" s="164">
        <f>VLOOKUP(CO$6,'MonteCarlo Policy Paths'!$N$2:$S$31,$B248+1,FALSE)</f>
        <v>120.41827982173916</v>
      </c>
      <c r="CQ248" s="163">
        <f>BM248*VLOOKUP(AI$6,'Greenhouse Gas Costs Avoided'!$A$2:$I$32,9,FALSE)</f>
        <v>1.5183602829902079</v>
      </c>
      <c r="CR248" s="21">
        <f>BN248*VLOOKUP(AJ$6,'Greenhouse Gas Costs Avoided'!$A$2:$I$32,9,FALSE)</f>
        <v>1.6672001480120395</v>
      </c>
      <c r="CS248" s="21">
        <f>BO248*VLOOKUP(AK$6,'Greenhouse Gas Costs Avoided'!$A$2:$I$32,9,FALSE)</f>
        <v>1.8303953216936328</v>
      </c>
      <c r="CT248" s="21">
        <f>BP248*VLOOKUP(AL$6,'Greenhouse Gas Costs Avoided'!$A$2:$I$32,9,FALSE)</f>
        <v>2.0091600721673259</v>
      </c>
      <c r="CU248" s="21">
        <f>BQ248*VLOOKUP(AM$6,'Greenhouse Gas Costs Avoided'!$A$2:$I$32,9,FALSE)</f>
        <v>2.2039704688009323</v>
      </c>
      <c r="CV248" s="21">
        <f>BR248*VLOOKUP(AN$6,'Greenhouse Gas Costs Avoided'!$A$2:$I$32,9,FALSE)</f>
        <v>2.4147228209427172</v>
      </c>
      <c r="CW248" s="21">
        <f>BS248*VLOOKUP(AO$6,'Greenhouse Gas Costs Avoided'!$A$2:$I$32,9,FALSE)</f>
        <v>2.6435055074141016</v>
      </c>
      <c r="CX248" s="21">
        <f>BT248*VLOOKUP(AP$6,'Greenhouse Gas Costs Avoided'!$A$2:$I$32,9,FALSE)</f>
        <v>2.8936658050138946</v>
      </c>
      <c r="CY248" s="21">
        <f>BU248*VLOOKUP(AQ$6,'Greenhouse Gas Costs Avoided'!$A$2:$I$32,9,FALSE)</f>
        <v>3.1670094520501597</v>
      </c>
      <c r="CZ248" s="21">
        <f>BV248*VLOOKUP(AR$6,'Greenhouse Gas Costs Avoided'!$A$2:$I$32,9,FALSE)</f>
        <v>3.4696024846318703</v>
      </c>
      <c r="DA248" s="21">
        <f>BW248*VLOOKUP(AS$6,'Greenhouse Gas Costs Avoided'!$A$2:$I$32,9,FALSE)</f>
        <v>3.8016643807416939</v>
      </c>
      <c r="DB248" s="21">
        <f>BX248*VLOOKUP(AT$6,'Greenhouse Gas Costs Avoided'!$A$2:$I$32,9,FALSE)</f>
        <v>4.1657946983243246</v>
      </c>
      <c r="DC248" s="21">
        <f>BY248*VLOOKUP(AU$6,'Greenhouse Gas Costs Avoided'!$A$2:$I$32,9,FALSE)</f>
        <v>4.5654558835919028</v>
      </c>
      <c r="DD248" s="21">
        <f>BZ248*VLOOKUP(AV$6,'Greenhouse Gas Costs Avoided'!$A$2:$I$32,9,FALSE)</f>
        <v>5.0035008741682265</v>
      </c>
      <c r="DE248" s="21">
        <f>CA248*VLOOKUP(AW$6,'Greenhouse Gas Costs Avoided'!$A$2:$I$32,9,FALSE)</f>
        <v>5.1473793563843691</v>
      </c>
      <c r="DF248" s="21">
        <f>CB248*VLOOKUP(AX$6,'Greenhouse Gas Costs Avoided'!$A$2:$I$32,9,FALSE)</f>
        <v>5.2963381923007766</v>
      </c>
      <c r="DG248" s="21">
        <f>CC248*VLOOKUP(AY$6,'Greenhouse Gas Costs Avoided'!$A$2:$I$32,9,FALSE)</f>
        <v>5.4493081891352544</v>
      </c>
      <c r="DH248" s="21">
        <f>CD248*VLOOKUP(AZ$6,'Greenhouse Gas Costs Avoided'!$A$2:$I$32,9,FALSE)</f>
        <v>5.606890825278958</v>
      </c>
      <c r="DI248" s="21">
        <f>CE248*VLOOKUP(BA$6,'Greenhouse Gas Costs Avoided'!$A$2:$I$32,9,FALSE)</f>
        <v>5.7675826620899597</v>
      </c>
      <c r="DJ248" s="21">
        <f>CF248*VLOOKUP(BB$6,'Greenhouse Gas Costs Avoided'!$A$2:$I$32,9,FALSE)</f>
        <v>5.935130766850258</v>
      </c>
      <c r="DK248" s="21">
        <f>CG248*VLOOKUP(BC$6,'Greenhouse Gas Costs Avoided'!$A$2:$I$32,9,FALSE)</f>
        <v>6.1052609366481567</v>
      </c>
      <c r="DL248" s="21">
        <f>CH248*VLOOKUP(BD$6,'Greenhouse Gas Costs Avoided'!$A$2:$I$32,9,FALSE)</f>
        <v>6.2788338222861402</v>
      </c>
      <c r="DM248" s="21">
        <f>CI248*VLOOKUP(BE$6,'Greenhouse Gas Costs Avoided'!$A$2:$I$32,9,FALSE)</f>
        <v>6.4570478846612929</v>
      </c>
      <c r="DN248" s="21">
        <f>CJ248*VLOOKUP(BF$6,'Greenhouse Gas Costs Avoided'!$A$2:$I$32,9,FALSE)</f>
        <v>6.6405150868084322</v>
      </c>
      <c r="DO248" s="21">
        <f>CK248*VLOOKUP(BG$6,'Greenhouse Gas Costs Avoided'!$A$2:$I$32,9,FALSE)</f>
        <v>6.8289022097138705</v>
      </c>
      <c r="DP248" s="21">
        <f>CL248*VLOOKUP(BH$6,'Greenhouse Gas Costs Avoided'!$A$2:$I$32,9,FALSE)</f>
        <v>7.0221809990540507</v>
      </c>
      <c r="DQ248" s="21">
        <f>CM248*VLOOKUP(BI$6,'Greenhouse Gas Costs Avoided'!$A$2:$I$32,9,FALSE)</f>
        <v>7.2198931009350886</v>
      </c>
      <c r="DR248" s="21">
        <f>CN248*VLOOKUP(BJ$6,'Greenhouse Gas Costs Avoided'!$A$2:$I$32,9,FALSE)</f>
        <v>7.4222972772007143</v>
      </c>
      <c r="DS248" s="164">
        <f>CO248*VLOOKUP(BK$6,'Greenhouse Gas Costs Avoided'!$A$2:$I$32,9,FALSE)</f>
        <v>7.6285297110405814</v>
      </c>
    </row>
    <row r="249" spans="1:123" x14ac:dyDescent="0.35">
      <c r="A249" s="174">
        <v>243</v>
      </c>
      <c r="B249" s="12">
        <v>3</v>
      </c>
      <c r="C249" s="175">
        <v>2023</v>
      </c>
      <c r="E249" s="20">
        <v>0</v>
      </c>
      <c r="F249" s="21">
        <v>82.346532180449415</v>
      </c>
      <c r="G249" s="21">
        <v>84.002844861871253</v>
      </c>
      <c r="H249" s="21">
        <v>85.659157543293105</v>
      </c>
      <c r="I249" s="21">
        <v>86.918851036576825</v>
      </c>
      <c r="J249" s="21">
        <v>88.178544529860531</v>
      </c>
      <c r="K249" s="21">
        <v>89.438238023144251</v>
      </c>
      <c r="L249" s="21">
        <v>90.697931516427971</v>
      </c>
      <c r="M249" s="21">
        <v>91.95762500971172</v>
      </c>
      <c r="N249" s="21">
        <v>93.21731850299544</v>
      </c>
      <c r="O249" s="21">
        <v>94.47701199627916</v>
      </c>
      <c r="P249" s="21">
        <v>95.73670548956288</v>
      </c>
      <c r="Q249" s="21">
        <v>96.996398982846586</v>
      </c>
      <c r="R249" s="21">
        <v>101.49317720655506</v>
      </c>
      <c r="S249" s="21">
        <v>104.21949379267882</v>
      </c>
      <c r="T249" s="21">
        <v>107.03810370059369</v>
      </c>
      <c r="U249" s="21">
        <v>109.92690053835344</v>
      </c>
      <c r="V249" s="21">
        <v>112.89757853003228</v>
      </c>
      <c r="W249" s="21">
        <v>115.91943874780665</v>
      </c>
      <c r="X249" s="21">
        <v>119.06733931122673</v>
      </c>
      <c r="Y249" s="21">
        <v>122.25496395468721</v>
      </c>
      <c r="Z249" s="21">
        <v>125.4992630232488</v>
      </c>
      <c r="AA249" s="21">
        <v>128.82380079097237</v>
      </c>
      <c r="AB249" s="21">
        <v>132.24028719953677</v>
      </c>
      <c r="AC249" s="21">
        <v>135.74155640209787</v>
      </c>
      <c r="AD249" s="21">
        <v>139.32654413598658</v>
      </c>
      <c r="AE249" s="21">
        <v>142.9856742986068</v>
      </c>
      <c r="AF249" s="21">
        <v>146.72361540812219</v>
      </c>
      <c r="AG249" s="22">
        <v>150.52284977717397</v>
      </c>
      <c r="AI249" s="20">
        <v>0</v>
      </c>
      <c r="AJ249" s="21">
        <v>5.2166744805659615</v>
      </c>
      <c r="AK249" s="21">
        <v>5.3216023247413169</v>
      </c>
      <c r="AL249" s="21">
        <v>5.4265301689166732</v>
      </c>
      <c r="AM249" s="21">
        <v>5.5063320831654474</v>
      </c>
      <c r="AN249" s="21">
        <v>5.5861339974142208</v>
      </c>
      <c r="AO249" s="21">
        <v>5.665935911662995</v>
      </c>
      <c r="AP249" s="21">
        <v>5.7457378259117702</v>
      </c>
      <c r="AQ249" s="21">
        <v>5.8255397401605462</v>
      </c>
      <c r="AR249" s="21">
        <v>5.9053416544093205</v>
      </c>
      <c r="AS249" s="21">
        <v>5.9851435686580947</v>
      </c>
      <c r="AT249" s="21">
        <v>6.0649454829068699</v>
      </c>
      <c r="AU249" s="21">
        <v>6.1447473971556432</v>
      </c>
      <c r="AV249" s="21">
        <v>6.4296194808152167</v>
      </c>
      <c r="AW249" s="21">
        <v>6.6023323538917609</v>
      </c>
      <c r="AX249" s="21">
        <v>6.7808920331878957</v>
      </c>
      <c r="AY249" s="21">
        <v>6.9638980729572149</v>
      </c>
      <c r="AZ249" s="21">
        <v>7.1520913053717949</v>
      </c>
      <c r="BA249" s="21">
        <v>7.3435269452765404</v>
      </c>
      <c r="BB249" s="21">
        <v>7.5429472742415475</v>
      </c>
      <c r="BC249" s="21">
        <v>7.744884134129272</v>
      </c>
      <c r="BD249" s="21">
        <v>7.950411333759269</v>
      </c>
      <c r="BE249" s="21">
        <v>8.161021676093501</v>
      </c>
      <c r="BF249" s="21">
        <v>8.3774569890184303</v>
      </c>
      <c r="BG249" s="21">
        <v>8.5992633142510115</v>
      </c>
      <c r="BH249" s="21">
        <v>8.8263732304711304</v>
      </c>
      <c r="BI249" s="21">
        <v>9.05818008905967</v>
      </c>
      <c r="BJ249" s="21">
        <v>9.2949796418706736</v>
      </c>
      <c r="BK249" s="22">
        <v>9.5356621388007277</v>
      </c>
      <c r="BM249" s="163">
        <f>VLOOKUP(BM$6,'MonteCarlo Policy Paths'!$N$2:$S$31,$B249+1,FALSE)</f>
        <v>24.400896901266854</v>
      </c>
      <c r="BN249" s="21">
        <f>VLOOKUP(BN$6,'MonteCarlo Policy Paths'!$N$2:$S$31,$B249+1,FALSE)</f>
        <v>27.277092285564247</v>
      </c>
      <c r="BO249" s="21">
        <f>VLOOKUP(BO$6,'MonteCarlo Policy Paths'!$N$2:$S$31,$B249+1,FALSE)</f>
        <v>30.488398193607274</v>
      </c>
      <c r="BP249" s="21">
        <f>VLOOKUP(BP$6,'MonteCarlo Policy Paths'!$N$2:$S$31,$B249+1,FALSE)</f>
        <v>34.070901710124843</v>
      </c>
      <c r="BQ249" s="21">
        <f>VLOOKUP(BQ$6,'MonteCarlo Policy Paths'!$N$2:$S$31,$B249+1,FALSE)</f>
        <v>38.049962908416198</v>
      </c>
      <c r="BR249" s="21">
        <f>VLOOKUP(BR$6,'MonteCarlo Policy Paths'!$N$2:$S$31,$B249+1,FALSE)</f>
        <v>42.441930627628253</v>
      </c>
      <c r="BS249" s="21">
        <f>VLOOKUP(BS$6,'MonteCarlo Policy Paths'!$N$2:$S$31,$B249+1,FALSE)</f>
        <v>47.302864628556662</v>
      </c>
      <c r="BT249" s="21">
        <f>VLOOKUP(BT$6,'MonteCarlo Policy Paths'!$N$2:$S$31,$B249+1,FALSE)</f>
        <v>52.715092471952183</v>
      </c>
      <c r="BU249" s="21">
        <f>VLOOKUP(BU$6,'MonteCarlo Policy Paths'!$N$2:$S$31,$B249+1,FALSE)</f>
        <v>58.737483764437521</v>
      </c>
      <c r="BV249" s="21">
        <f>VLOOKUP(BV$6,'MonteCarlo Policy Paths'!$N$2:$S$31,$B249+1,FALSE)</f>
        <v>65.512636340122413</v>
      </c>
      <c r="BW249" s="21">
        <f>VLOOKUP(BW$6,'MonteCarlo Policy Paths'!$N$2:$S$31,$B249+1,FALSE)</f>
        <v>73.079994851258945</v>
      </c>
      <c r="BX249" s="21">
        <f>VLOOKUP(BX$6,'MonteCarlo Policy Paths'!$N$2:$S$31,$B249+1,FALSE)</f>
        <v>81.527096411801594</v>
      </c>
      <c r="BY249" s="21">
        <f>VLOOKUP(BY$6,'MonteCarlo Policy Paths'!$N$2:$S$31,$B249+1,FALSE)</f>
        <v>90.963600198236662</v>
      </c>
      <c r="BZ249" s="21">
        <f>VLOOKUP(BZ$6,'MonteCarlo Policy Paths'!$N$2:$S$31,$B249+1,FALSE)</f>
        <v>101.49317720655506</v>
      </c>
      <c r="CA249" s="21">
        <f>VLOOKUP(CA$6,'MonteCarlo Policy Paths'!$N$2:$S$31,$B249+1,FALSE)</f>
        <v>104.21949379267882</v>
      </c>
      <c r="CB249" s="21">
        <f>VLOOKUP(CB$6,'MonteCarlo Policy Paths'!$N$2:$S$31,$B249+1,FALSE)</f>
        <v>107.03810370059369</v>
      </c>
      <c r="CC249" s="21">
        <f>VLOOKUP(CC$6,'MonteCarlo Policy Paths'!$N$2:$S$31,$B249+1,FALSE)</f>
        <v>109.92690053835344</v>
      </c>
      <c r="CD249" s="21">
        <f>VLOOKUP(CD$6,'MonteCarlo Policy Paths'!$N$2:$S$31,$B249+1,FALSE)</f>
        <v>112.89757853003228</v>
      </c>
      <c r="CE249" s="21">
        <f>VLOOKUP(CE$6,'MonteCarlo Policy Paths'!$N$2:$S$31,$B249+1,FALSE)</f>
        <v>115.91943874780665</v>
      </c>
      <c r="CF249" s="21">
        <f>VLOOKUP(CF$6,'MonteCarlo Policy Paths'!$N$2:$S$31,$B249+1,FALSE)</f>
        <v>119.06733931122673</v>
      </c>
      <c r="CG249" s="21">
        <f>VLOOKUP(CG$6,'MonteCarlo Policy Paths'!$N$2:$S$31,$B249+1,FALSE)</f>
        <v>122.25496395468721</v>
      </c>
      <c r="CH249" s="21">
        <f>VLOOKUP(CH$6,'MonteCarlo Policy Paths'!$N$2:$S$31,$B249+1,FALSE)</f>
        <v>125.4992630232488</v>
      </c>
      <c r="CI249" s="21">
        <f>VLOOKUP(CI$6,'MonteCarlo Policy Paths'!$N$2:$S$31,$B249+1,FALSE)</f>
        <v>128.82380079097237</v>
      </c>
      <c r="CJ249" s="21">
        <f>VLOOKUP(CJ$6,'MonteCarlo Policy Paths'!$N$2:$S$31,$B249+1,FALSE)</f>
        <v>132.24028719953677</v>
      </c>
      <c r="CK249" s="21">
        <f>VLOOKUP(CK$6,'MonteCarlo Policy Paths'!$N$2:$S$31,$B249+1,FALSE)</f>
        <v>135.74155640209787</v>
      </c>
      <c r="CL249" s="21">
        <f>VLOOKUP(CL$6,'MonteCarlo Policy Paths'!$N$2:$S$31,$B249+1,FALSE)</f>
        <v>139.32654413598658</v>
      </c>
      <c r="CM249" s="21">
        <f>VLOOKUP(CM$6,'MonteCarlo Policy Paths'!$N$2:$S$31,$B249+1,FALSE)</f>
        <v>142.9856742986068</v>
      </c>
      <c r="CN249" s="21">
        <f>VLOOKUP(CN$6,'MonteCarlo Policy Paths'!$N$2:$S$31,$B249+1,FALSE)</f>
        <v>146.72361540812219</v>
      </c>
      <c r="CO249" s="164">
        <f>VLOOKUP(CO$6,'MonteCarlo Policy Paths'!$N$2:$S$31,$B249+1,FALSE)</f>
        <v>150.52284977717397</v>
      </c>
      <c r="CQ249" s="163">
        <f>BM249*VLOOKUP(AI$6,'Greenhouse Gas Costs Avoided'!$A$2:$I$32,9,FALSE)</f>
        <v>1.5458032390340439</v>
      </c>
      <c r="CR249" s="21">
        <f>BN249*VLOOKUP(AJ$6,'Greenhouse Gas Costs Avoided'!$A$2:$I$32,9,FALSE)</f>
        <v>1.7280109734108424</v>
      </c>
      <c r="CS249" s="21">
        <f>BO249*VLOOKUP(AK$6,'Greenhouse Gas Costs Avoided'!$A$2:$I$32,9,FALSE)</f>
        <v>1.9314480476408618</v>
      </c>
      <c r="CT249" s="21">
        <f>BP249*VLOOKUP(AL$6,'Greenhouse Gas Costs Avoided'!$A$2:$I$32,9,FALSE)</f>
        <v>2.1584005880368746</v>
      </c>
      <c r="CU249" s="21">
        <f>BQ249*VLOOKUP(AM$6,'Greenhouse Gas Costs Avoided'!$A$2:$I$32,9,FALSE)</f>
        <v>2.4104751619151044</v>
      </c>
      <c r="CV249" s="21">
        <f>BR249*VLOOKUP(AN$6,'Greenhouse Gas Costs Avoided'!$A$2:$I$32,9,FALSE)</f>
        <v>2.6887074725371978</v>
      </c>
      <c r="CW249" s="21">
        <f>BS249*VLOOKUP(AO$6,'Greenhouse Gas Costs Avoided'!$A$2:$I$32,9,FALSE)</f>
        <v>2.996648920499946</v>
      </c>
      <c r="CX249" s="21">
        <f>BT249*VLOOKUP(AP$6,'Greenhouse Gas Costs Avoided'!$A$2:$I$32,9,FALSE)</f>
        <v>3.339514978438852</v>
      </c>
      <c r="CY249" s="21">
        <f>BU249*VLOOKUP(AQ$6,'Greenhouse Gas Costs Avoided'!$A$2:$I$32,9,FALSE)</f>
        <v>3.7210350514231747</v>
      </c>
      <c r="CZ249" s="21">
        <f>BV249*VLOOKUP(AR$6,'Greenhouse Gas Costs Avoided'!$A$2:$I$32,9,FALSE)</f>
        <v>4.1502427497639598</v>
      </c>
      <c r="DA249" s="21">
        <f>BW249*VLOOKUP(AS$6,'Greenhouse Gas Costs Avoided'!$A$2:$I$32,9,FALSE)</f>
        <v>4.6296369025600148</v>
      </c>
      <c r="DB249" s="21">
        <f>BX249*VLOOKUP(AT$6,'Greenhouse Gas Costs Avoided'!$A$2:$I$32,9,FALSE)</f>
        <v>5.1647630090130283</v>
      </c>
      <c r="DC249" s="21">
        <f>BY249*VLOOKUP(AU$6,'Greenhouse Gas Costs Avoided'!$A$2:$I$32,9,FALSE)</f>
        <v>5.7625680068068199</v>
      </c>
      <c r="DD249" s="21">
        <f>BZ249*VLOOKUP(AV$6,'Greenhouse Gas Costs Avoided'!$A$2:$I$32,9,FALSE)</f>
        <v>6.4296194808152167</v>
      </c>
      <c r="DE249" s="21">
        <f>CA249*VLOOKUP(AW$6,'Greenhouse Gas Costs Avoided'!$A$2:$I$32,9,FALSE)</f>
        <v>6.6023323538917609</v>
      </c>
      <c r="DF249" s="21">
        <f>CB249*VLOOKUP(AX$6,'Greenhouse Gas Costs Avoided'!$A$2:$I$32,9,FALSE)</f>
        <v>6.7808920331878957</v>
      </c>
      <c r="DG249" s="21">
        <f>CC249*VLOOKUP(AY$6,'Greenhouse Gas Costs Avoided'!$A$2:$I$32,9,FALSE)</f>
        <v>6.9638980729572149</v>
      </c>
      <c r="DH249" s="21">
        <f>CD249*VLOOKUP(AZ$6,'Greenhouse Gas Costs Avoided'!$A$2:$I$32,9,FALSE)</f>
        <v>7.1520913053717949</v>
      </c>
      <c r="DI249" s="21">
        <f>CE249*VLOOKUP(BA$6,'Greenhouse Gas Costs Avoided'!$A$2:$I$32,9,FALSE)</f>
        <v>7.3435269452765404</v>
      </c>
      <c r="DJ249" s="21">
        <f>CF249*VLOOKUP(BB$6,'Greenhouse Gas Costs Avoided'!$A$2:$I$32,9,FALSE)</f>
        <v>7.5429472742415475</v>
      </c>
      <c r="DK249" s="21">
        <f>CG249*VLOOKUP(BC$6,'Greenhouse Gas Costs Avoided'!$A$2:$I$32,9,FALSE)</f>
        <v>7.744884134129272</v>
      </c>
      <c r="DL249" s="21">
        <f>CH249*VLOOKUP(BD$6,'Greenhouse Gas Costs Avoided'!$A$2:$I$32,9,FALSE)</f>
        <v>7.950411333759269</v>
      </c>
      <c r="DM249" s="21">
        <f>CI249*VLOOKUP(BE$6,'Greenhouse Gas Costs Avoided'!$A$2:$I$32,9,FALSE)</f>
        <v>8.161021676093501</v>
      </c>
      <c r="DN249" s="21">
        <f>CJ249*VLOOKUP(BF$6,'Greenhouse Gas Costs Avoided'!$A$2:$I$32,9,FALSE)</f>
        <v>8.3774569890184303</v>
      </c>
      <c r="DO249" s="21">
        <f>CK249*VLOOKUP(BG$6,'Greenhouse Gas Costs Avoided'!$A$2:$I$32,9,FALSE)</f>
        <v>8.5992633142510115</v>
      </c>
      <c r="DP249" s="21">
        <f>CL249*VLOOKUP(BH$6,'Greenhouse Gas Costs Avoided'!$A$2:$I$32,9,FALSE)</f>
        <v>8.8263732304711304</v>
      </c>
      <c r="DQ249" s="21">
        <f>CM249*VLOOKUP(BI$6,'Greenhouse Gas Costs Avoided'!$A$2:$I$32,9,FALSE)</f>
        <v>9.05818008905967</v>
      </c>
      <c r="DR249" s="21">
        <f>CN249*VLOOKUP(BJ$6,'Greenhouse Gas Costs Avoided'!$A$2:$I$32,9,FALSE)</f>
        <v>9.2949796418706736</v>
      </c>
      <c r="DS249" s="164">
        <f>CO249*VLOOKUP(BK$6,'Greenhouse Gas Costs Avoided'!$A$2:$I$32,9,FALSE)</f>
        <v>9.5356621388007277</v>
      </c>
    </row>
    <row r="250" spans="1:123" x14ac:dyDescent="0.35">
      <c r="A250" s="174">
        <v>244</v>
      </c>
      <c r="B250" s="12">
        <v>4</v>
      </c>
      <c r="C250" s="175">
        <v>2023</v>
      </c>
      <c r="E250" s="20">
        <v>0</v>
      </c>
      <c r="F250" s="21">
        <v>82.346532180449415</v>
      </c>
      <c r="G250" s="21">
        <v>84.002844861871253</v>
      </c>
      <c r="H250" s="21">
        <v>85.659157543293105</v>
      </c>
      <c r="I250" s="21">
        <v>86.918851036576825</v>
      </c>
      <c r="J250" s="21">
        <v>88.178544529860531</v>
      </c>
      <c r="K250" s="21">
        <v>89.438238023144251</v>
      </c>
      <c r="L250" s="21">
        <v>90.697931516427971</v>
      </c>
      <c r="M250" s="21">
        <v>91.95762500971172</v>
      </c>
      <c r="N250" s="21">
        <v>93.21731850299544</v>
      </c>
      <c r="O250" s="21">
        <v>94.47701199627916</v>
      </c>
      <c r="P250" s="21">
        <v>95.73670548956288</v>
      </c>
      <c r="Q250" s="21">
        <v>96.996398982846586</v>
      </c>
      <c r="R250" s="21">
        <v>98.25609247613032</v>
      </c>
      <c r="S250" s="21">
        <v>99.65157958594628</v>
      </c>
      <c r="T250" s="21">
        <v>101.04706669576224</v>
      </c>
      <c r="U250" s="21">
        <v>102.4425538055782</v>
      </c>
      <c r="V250" s="21">
        <v>103.83804091539416</v>
      </c>
      <c r="W250" s="21">
        <v>105.23352802521011</v>
      </c>
      <c r="X250" s="21">
        <v>106.47156953138905</v>
      </c>
      <c r="Y250" s="21">
        <v>107.709611037568</v>
      </c>
      <c r="Z250" s="21">
        <v>108.94765254374694</v>
      </c>
      <c r="AA250" s="21">
        <v>110.18569404992589</v>
      </c>
      <c r="AB250" s="21">
        <v>111.42373555610482</v>
      </c>
      <c r="AC250" s="21">
        <v>112.86811731331359</v>
      </c>
      <c r="AD250" s="21">
        <v>114.31249907052236</v>
      </c>
      <c r="AE250" s="21">
        <v>115.75688082773114</v>
      </c>
      <c r="AF250" s="21">
        <v>117.20126258493991</v>
      </c>
      <c r="AG250" s="22">
        <v>119.5319620819439</v>
      </c>
      <c r="AI250" s="20">
        <v>0</v>
      </c>
      <c r="AJ250" s="21">
        <v>5.2166744805659615</v>
      </c>
      <c r="AK250" s="21">
        <v>5.3216023247413169</v>
      </c>
      <c r="AL250" s="21">
        <v>5.4265301689166732</v>
      </c>
      <c r="AM250" s="21">
        <v>5.5063320831654474</v>
      </c>
      <c r="AN250" s="21">
        <v>5.5861339974142208</v>
      </c>
      <c r="AO250" s="21">
        <v>5.665935911662995</v>
      </c>
      <c r="AP250" s="21">
        <v>5.7457378259117702</v>
      </c>
      <c r="AQ250" s="21">
        <v>5.8255397401605462</v>
      </c>
      <c r="AR250" s="21">
        <v>5.9053416544093205</v>
      </c>
      <c r="AS250" s="21">
        <v>5.9851435686580947</v>
      </c>
      <c r="AT250" s="21">
        <v>6.0649454829068699</v>
      </c>
      <c r="AU250" s="21">
        <v>6.1447473971556432</v>
      </c>
      <c r="AV250" s="21">
        <v>6.2245493114044184</v>
      </c>
      <c r="AW250" s="21">
        <v>6.312953786990386</v>
      </c>
      <c r="AX250" s="21">
        <v>6.4013582625763545</v>
      </c>
      <c r="AY250" s="21">
        <v>6.4897627381623222</v>
      </c>
      <c r="AZ250" s="21">
        <v>6.5781672137482907</v>
      </c>
      <c r="BA250" s="21">
        <v>6.6665716893342575</v>
      </c>
      <c r="BB250" s="21">
        <v>6.7450019445028957</v>
      </c>
      <c r="BC250" s="21">
        <v>6.8234321996715348</v>
      </c>
      <c r="BD250" s="21">
        <v>6.901862454840173</v>
      </c>
      <c r="BE250" s="21">
        <v>6.9802927100088112</v>
      </c>
      <c r="BF250" s="21">
        <v>7.0587229651774486</v>
      </c>
      <c r="BG250" s="21">
        <v>7.1502249295408609</v>
      </c>
      <c r="BH250" s="21">
        <v>7.2417268939042723</v>
      </c>
      <c r="BI250" s="21">
        <v>7.3332288582676846</v>
      </c>
      <c r="BJ250" s="21">
        <v>7.424730822631096</v>
      </c>
      <c r="BK250" s="22">
        <v>7.5723812490175435</v>
      </c>
      <c r="BM250" s="163">
        <f>VLOOKUP(BM$6,'MonteCarlo Policy Paths'!$N$2:$S$31,$B250+1,FALSE)</f>
        <v>21.456887556927661</v>
      </c>
      <c r="BN250" s="21">
        <f>VLOOKUP(BN$6,'MonteCarlo Policy Paths'!$N$2:$S$31,$B250+1,FALSE)</f>
        <v>23.119081894670884</v>
      </c>
      <c r="BO250" s="21">
        <f>VLOOKUP(BO$6,'MonteCarlo Policy Paths'!$N$2:$S$31,$B250+1,FALSE)</f>
        <v>24.918982795429599</v>
      </c>
      <c r="BP250" s="21">
        <f>VLOOKUP(BP$6,'MonteCarlo Policy Paths'!$N$2:$S$31,$B250+1,FALSE)</f>
        <v>26.866510906830612</v>
      </c>
      <c r="BQ250" s="21">
        <f>VLOOKUP(BQ$6,'MonteCarlo Policy Paths'!$N$2:$S$31,$B250+1,FALSE)</f>
        <v>28.957808063155838</v>
      </c>
      <c r="BR250" s="21">
        <f>VLOOKUP(BR$6,'MonteCarlo Policy Paths'!$N$2:$S$31,$B250+1,FALSE)</f>
        <v>31.169773267386955</v>
      </c>
      <c r="BS250" s="21">
        <f>VLOOKUP(BS$6,'MonteCarlo Policy Paths'!$N$2:$S$31,$B250+1,FALSE)</f>
        <v>33.536503079259326</v>
      </c>
      <c r="BT250" s="21">
        <f>VLOOKUP(BT$6,'MonteCarlo Policy Paths'!$N$2:$S$31,$B250+1,FALSE)</f>
        <v>36.094562758542168</v>
      </c>
      <c r="BU250" s="21">
        <f>VLOOKUP(BU$6,'MonteCarlo Policy Paths'!$N$2:$S$31,$B250+1,FALSE)</f>
        <v>38.859796339203925</v>
      </c>
      <c r="BV250" s="21">
        <f>VLOOKUP(BV$6,'MonteCarlo Policy Paths'!$N$2:$S$31,$B250+1,FALSE)</f>
        <v>41.937214526892696</v>
      </c>
      <c r="BW250" s="21">
        <f>VLOOKUP(BW$6,'MonteCarlo Policy Paths'!$N$2:$S$31,$B250+1,FALSE)</f>
        <v>45.285702034805901</v>
      </c>
      <c r="BX250" s="21">
        <f>VLOOKUP(BX$6,'MonteCarlo Policy Paths'!$N$2:$S$31,$B250+1,FALSE)</f>
        <v>48.923675973628832</v>
      </c>
      <c r="BY250" s="21">
        <f>VLOOKUP(BY$6,'MonteCarlo Policy Paths'!$N$2:$S$31,$B250+1,FALSE)</f>
        <v>52.880283256992421</v>
      </c>
      <c r="BZ250" s="21">
        <f>VLOOKUP(BZ$6,'MonteCarlo Policy Paths'!$N$2:$S$31,$B250+1,FALSE)</f>
        <v>57.179951130409847</v>
      </c>
      <c r="CA250" s="21">
        <f>VLOOKUP(CA$6,'MonteCarlo Policy Paths'!$N$2:$S$31,$B250+1,FALSE)</f>
        <v>59.199989570907007</v>
      </c>
      <c r="CB250" s="21">
        <f>VLOOKUP(CB$6,'MonteCarlo Policy Paths'!$N$2:$S$31,$B250+1,FALSE)</f>
        <v>61.304348310445278</v>
      </c>
      <c r="CC250" s="21">
        <f>VLOOKUP(CC$6,'MonteCarlo Policy Paths'!$N$2:$S$31,$B250+1,FALSE)</f>
        <v>63.486799757257046</v>
      </c>
      <c r="CD250" s="21">
        <f>VLOOKUP(CD$6,'MonteCarlo Policy Paths'!$N$2:$S$31,$B250+1,FALSE)</f>
        <v>65.754412861465767</v>
      </c>
      <c r="CE250" s="21">
        <f>VLOOKUP(CE$6,'MonteCarlo Policy Paths'!$N$2:$S$31,$B250+1,FALSE)</f>
        <v>68.097759333367534</v>
      </c>
      <c r="CF250" s="21">
        <f>VLOOKUP(CF$6,'MonteCarlo Policy Paths'!$N$2:$S$31,$B250+1,FALSE)</f>
        <v>70.548973057852507</v>
      </c>
      <c r="CG250" s="21">
        <f>VLOOKUP(CG$6,'MonteCarlo Policy Paths'!$N$2:$S$31,$B250+1,FALSE)</f>
        <v>73.077007009761019</v>
      </c>
      <c r="CH250" s="21">
        <f>VLOOKUP(CH$6,'MonteCarlo Policy Paths'!$N$2:$S$31,$B250+1,FALSE)</f>
        <v>75.691476032446857</v>
      </c>
      <c r="CI250" s="21">
        <f>VLOOKUP(CI$6,'MonteCarlo Policy Paths'!$N$2:$S$31,$B250+1,FALSE)</f>
        <v>78.404802280730166</v>
      </c>
      <c r="CJ250" s="21">
        <f>VLOOKUP(CJ$6,'MonteCarlo Policy Paths'!$N$2:$S$31,$B250+1,FALSE)</f>
        <v>81.224927058038162</v>
      </c>
      <c r="CK250" s="21">
        <f>VLOOKUP(CK$6,'MonteCarlo Policy Paths'!$N$2:$S$31,$B250+1,FALSE)</f>
        <v>84.152487263770951</v>
      </c>
      <c r="CL250" s="21">
        <f>VLOOKUP(CL$6,'MonteCarlo Policy Paths'!$N$2:$S$31,$B250+1,FALSE)</f>
        <v>87.19069011352974</v>
      </c>
      <c r="CM250" s="21">
        <f>VLOOKUP(CM$6,'MonteCarlo Policy Paths'!$N$2:$S$31,$B250+1,FALSE)</f>
        <v>90.339519718236858</v>
      </c>
      <c r="CN250" s="21">
        <f>VLOOKUP(CN$6,'MonteCarlo Policy Paths'!$N$2:$S$31,$B250+1,FALSE)</f>
        <v>93.604800202242828</v>
      </c>
      <c r="CO250" s="164">
        <f>VLOOKUP(CO$6,'MonteCarlo Policy Paths'!$N$2:$S$31,$B250+1,FALSE)</f>
        <v>96.983684685934094</v>
      </c>
      <c r="CQ250" s="163">
        <f>BM250*VLOOKUP(AI$6,'Greenhouse Gas Costs Avoided'!$A$2:$I$32,9,FALSE)</f>
        <v>1.3592994724454583</v>
      </c>
      <c r="CR250" s="21">
        <f>BN250*VLOOKUP(AJ$6,'Greenhouse Gas Costs Avoided'!$A$2:$I$32,9,FALSE)</f>
        <v>1.4645999210963487</v>
      </c>
      <c r="CS250" s="21">
        <f>BO250*VLOOKUP(AK$6,'Greenhouse Gas Costs Avoided'!$A$2:$I$32,9,FALSE)</f>
        <v>1.5786241167474793</v>
      </c>
      <c r="CT250" s="21">
        <f>BP250*VLOOKUP(AL$6,'Greenhouse Gas Costs Avoided'!$A$2:$I$32,9,FALSE)</f>
        <v>1.7020005350363183</v>
      </c>
      <c r="CU250" s="21">
        <f>BQ250*VLOOKUP(AM$6,'Greenhouse Gas Costs Avoided'!$A$2:$I$32,9,FALSE)</f>
        <v>1.8344847601494692</v>
      </c>
      <c r="CV250" s="21">
        <f>BR250*VLOOKUP(AN$6,'Greenhouse Gas Costs Avoided'!$A$2:$I$32,9,FALSE)</f>
        <v>1.9746133378475101</v>
      </c>
      <c r="CW250" s="21">
        <f>BS250*VLOOKUP(AO$6,'Greenhouse Gas Costs Avoided'!$A$2:$I$32,9,FALSE)</f>
        <v>2.1245462941611284</v>
      </c>
      <c r="CX250" s="21">
        <f>BT250*VLOOKUP(AP$6,'Greenhouse Gas Costs Avoided'!$A$2:$I$32,9,FALSE)</f>
        <v>2.2866000479177169</v>
      </c>
      <c r="CY250" s="21">
        <f>BU250*VLOOKUP(AQ$6,'Greenhouse Gas Costs Avoided'!$A$2:$I$32,9,FALSE)</f>
        <v>2.4617783228380428</v>
      </c>
      <c r="CZ250" s="21">
        <f>BV250*VLOOKUP(AR$6,'Greenhouse Gas Costs Avoided'!$A$2:$I$32,9,FALSE)</f>
        <v>2.6567335747552212</v>
      </c>
      <c r="DA250" s="21">
        <f>BW250*VLOOKUP(AS$6,'Greenhouse Gas Costs Avoided'!$A$2:$I$32,9,FALSE)</f>
        <v>2.8688611394320973</v>
      </c>
      <c r="DB250" s="21">
        <f>BX250*VLOOKUP(AT$6,'Greenhouse Gas Costs Avoided'!$A$2:$I$32,9,FALSE)</f>
        <v>3.099327745676475</v>
      </c>
      <c r="DC250" s="21">
        <f>BY250*VLOOKUP(AU$6,'Greenhouse Gas Costs Avoided'!$A$2:$I$32,9,FALSE)</f>
        <v>3.3499798581359799</v>
      </c>
      <c r="DD250" s="21">
        <f>BZ250*VLOOKUP(AV$6,'Greenhouse Gas Costs Avoided'!$A$2:$I$32,9,FALSE)</f>
        <v>3.6223649492411436</v>
      </c>
      <c r="DE250" s="21">
        <f>CA250*VLOOKUP(AW$6,'Greenhouse Gas Costs Avoided'!$A$2:$I$32,9,FALSE)</f>
        <v>3.7503349159570667</v>
      </c>
      <c r="DF250" s="21">
        <f>CB250*VLOOKUP(AX$6,'Greenhouse Gas Costs Avoided'!$A$2:$I$32,9,FALSE)</f>
        <v>3.8836465958035138</v>
      </c>
      <c r="DG250" s="21">
        <f>CC250*VLOOKUP(AY$6,'Greenhouse Gas Costs Avoided'!$A$2:$I$32,9,FALSE)</f>
        <v>4.0219054692034097</v>
      </c>
      <c r="DH250" s="21">
        <f>CD250*VLOOKUP(AZ$6,'Greenhouse Gas Costs Avoided'!$A$2:$I$32,9,FALSE)</f>
        <v>4.1655593560070496</v>
      </c>
      <c r="DI250" s="21">
        <f>CE250*VLOOKUP(BA$6,'Greenhouse Gas Costs Avoided'!$A$2:$I$32,9,FALSE)</f>
        <v>4.3140109715809301</v>
      </c>
      <c r="DJ250" s="21">
        <f>CF250*VLOOKUP(BB$6,'Greenhouse Gas Costs Avoided'!$A$2:$I$32,9,FALSE)</f>
        <v>4.4692960059878768</v>
      </c>
      <c r="DK250" s="21">
        <f>CG250*VLOOKUP(BC$6,'Greenhouse Gas Costs Avoided'!$A$2:$I$32,9,FALSE)</f>
        <v>4.629447622014963</v>
      </c>
      <c r="DL250" s="21">
        <f>CH250*VLOOKUP(BD$6,'Greenhouse Gas Costs Avoided'!$A$2:$I$32,9,FALSE)</f>
        <v>4.7950749225184994</v>
      </c>
      <c r="DM250" s="21">
        <f>CI250*VLOOKUP(BE$6,'Greenhouse Gas Costs Avoided'!$A$2:$I$32,9,FALSE)</f>
        <v>4.9669648542748472</v>
      </c>
      <c r="DN250" s="21">
        <f>CJ250*VLOOKUP(BF$6,'Greenhouse Gas Costs Avoided'!$A$2:$I$32,9,FALSE)</f>
        <v>5.1456205009456273</v>
      </c>
      <c r="DO250" s="21">
        <f>CK250*VLOOKUP(BG$6,'Greenhouse Gas Costs Avoided'!$A$2:$I$32,9,FALSE)</f>
        <v>5.331082210275417</v>
      </c>
      <c r="DP250" s="21">
        <f>CL250*VLOOKUP(BH$6,'Greenhouse Gas Costs Avoided'!$A$2:$I$32,9,FALSE)</f>
        <v>5.5235531602164318</v>
      </c>
      <c r="DQ250" s="21">
        <f>CM250*VLOOKUP(BI$6,'Greenhouse Gas Costs Avoided'!$A$2:$I$32,9,FALSE)</f>
        <v>5.723032344191421</v>
      </c>
      <c r="DR250" s="21">
        <f>CN250*VLOOKUP(BJ$6,'Greenhouse Gas Costs Avoided'!$A$2:$I$32,9,FALSE)</f>
        <v>5.9298887220104266</v>
      </c>
      <c r="DS250" s="164">
        <f>CO250*VLOOKUP(BK$6,'Greenhouse Gas Costs Avoided'!$A$2:$I$32,9,FALSE)</f>
        <v>6.1439419431008639</v>
      </c>
    </row>
    <row r="251" spans="1:123" x14ac:dyDescent="0.35">
      <c r="A251" s="174">
        <v>245</v>
      </c>
      <c r="B251" s="12">
        <v>2</v>
      </c>
      <c r="C251" s="175">
        <v>2023</v>
      </c>
      <c r="E251" s="20">
        <v>0</v>
      </c>
      <c r="F251" s="21">
        <v>82.346532180449415</v>
      </c>
      <c r="G251" s="21">
        <v>84.002844861871253</v>
      </c>
      <c r="H251" s="21">
        <v>85.659157543293105</v>
      </c>
      <c r="I251" s="21">
        <v>86.918851036576825</v>
      </c>
      <c r="J251" s="21">
        <v>88.178544529860531</v>
      </c>
      <c r="K251" s="21">
        <v>89.438238023144251</v>
      </c>
      <c r="L251" s="21">
        <v>90.697931516427971</v>
      </c>
      <c r="M251" s="21">
        <v>91.95762500971172</v>
      </c>
      <c r="N251" s="21">
        <v>93.21731850299544</v>
      </c>
      <c r="O251" s="21">
        <v>94.47701199627916</v>
      </c>
      <c r="P251" s="21">
        <v>95.73670548956288</v>
      </c>
      <c r="Q251" s="21">
        <v>96.996398982846586</v>
      </c>
      <c r="R251" s="21">
        <v>98.25609247613032</v>
      </c>
      <c r="S251" s="21">
        <v>99.65157958594628</v>
      </c>
      <c r="T251" s="21">
        <v>101.04706669576224</v>
      </c>
      <c r="U251" s="21">
        <v>102.4425538055782</v>
      </c>
      <c r="V251" s="21">
        <v>103.83804091539416</v>
      </c>
      <c r="W251" s="21">
        <v>105.23352802521011</v>
      </c>
      <c r="X251" s="21">
        <v>106.47156953138905</v>
      </c>
      <c r="Y251" s="21">
        <v>107.709611037568</v>
      </c>
      <c r="Z251" s="21">
        <v>108.94765254374694</v>
      </c>
      <c r="AA251" s="21">
        <v>110.18569404992589</v>
      </c>
      <c r="AB251" s="21">
        <v>111.42373555610482</v>
      </c>
      <c r="AC251" s="21">
        <v>112.86811731331359</v>
      </c>
      <c r="AD251" s="21">
        <v>114.31249907052236</v>
      </c>
      <c r="AE251" s="21">
        <v>115.75688082773114</v>
      </c>
      <c r="AF251" s="21">
        <v>117.20126258493991</v>
      </c>
      <c r="AG251" s="22">
        <v>120.41827982173916</v>
      </c>
      <c r="AI251" s="20">
        <v>0</v>
      </c>
      <c r="AJ251" s="21">
        <v>5.2166744805659615</v>
      </c>
      <c r="AK251" s="21">
        <v>5.3216023247413169</v>
      </c>
      <c r="AL251" s="21">
        <v>5.4265301689166732</v>
      </c>
      <c r="AM251" s="21">
        <v>5.5063320831654474</v>
      </c>
      <c r="AN251" s="21">
        <v>5.5861339974142208</v>
      </c>
      <c r="AO251" s="21">
        <v>5.665935911662995</v>
      </c>
      <c r="AP251" s="21">
        <v>5.7457378259117702</v>
      </c>
      <c r="AQ251" s="21">
        <v>5.8255397401605462</v>
      </c>
      <c r="AR251" s="21">
        <v>5.9053416544093205</v>
      </c>
      <c r="AS251" s="21">
        <v>5.9851435686580947</v>
      </c>
      <c r="AT251" s="21">
        <v>6.0649454829068699</v>
      </c>
      <c r="AU251" s="21">
        <v>6.1447473971556432</v>
      </c>
      <c r="AV251" s="21">
        <v>6.2245493114044184</v>
      </c>
      <c r="AW251" s="21">
        <v>6.312953786990386</v>
      </c>
      <c r="AX251" s="21">
        <v>6.4013582625763545</v>
      </c>
      <c r="AY251" s="21">
        <v>6.4897627381623222</v>
      </c>
      <c r="AZ251" s="21">
        <v>6.5781672137482907</v>
      </c>
      <c r="BA251" s="21">
        <v>6.6665716893342575</v>
      </c>
      <c r="BB251" s="21">
        <v>6.7450019445028957</v>
      </c>
      <c r="BC251" s="21">
        <v>6.8234321996715348</v>
      </c>
      <c r="BD251" s="21">
        <v>6.901862454840173</v>
      </c>
      <c r="BE251" s="21">
        <v>6.9802927100088112</v>
      </c>
      <c r="BF251" s="21">
        <v>7.0587229651774486</v>
      </c>
      <c r="BG251" s="21">
        <v>7.1502249295408609</v>
      </c>
      <c r="BH251" s="21">
        <v>7.2417268939042723</v>
      </c>
      <c r="BI251" s="21">
        <v>7.3332288582676846</v>
      </c>
      <c r="BJ251" s="21">
        <v>7.424730822631096</v>
      </c>
      <c r="BK251" s="22">
        <v>7.6285297110405814</v>
      </c>
      <c r="BM251" s="163">
        <f>VLOOKUP(BM$6,'MonteCarlo Policy Paths'!$N$2:$S$31,$B251+1,FALSE)</f>
        <v>23.967702867134744</v>
      </c>
      <c r="BN251" s="21">
        <f>VLOOKUP(BN$6,'MonteCarlo Policy Paths'!$N$2:$S$31,$B251+1,FALSE)</f>
        <v>26.317177955222718</v>
      </c>
      <c r="BO251" s="21">
        <f>VLOOKUP(BO$6,'MonteCarlo Policy Paths'!$N$2:$S$31,$B251+1,FALSE)</f>
        <v>28.893255238045125</v>
      </c>
      <c r="BP251" s="21">
        <f>VLOOKUP(BP$6,'MonteCarlo Policy Paths'!$N$2:$S$31,$B251+1,FALSE)</f>
        <v>31.715102246604285</v>
      </c>
      <c r="BQ251" s="21">
        <f>VLOOKUP(BQ$6,'MonteCarlo Policy Paths'!$N$2:$S$31,$B251+1,FALSE)</f>
        <v>34.790233856835599</v>
      </c>
      <c r="BR251" s="21">
        <f>VLOOKUP(BR$6,'MonteCarlo Policy Paths'!$N$2:$S$31,$B251+1,FALSE)</f>
        <v>38.117013285454661</v>
      </c>
      <c r="BS251" s="21">
        <f>VLOOKUP(BS$6,'MonteCarlo Policy Paths'!$N$2:$S$31,$B251+1,FALSE)</f>
        <v>41.72840612279375</v>
      </c>
      <c r="BT251" s="21">
        <f>VLOOKUP(BT$6,'MonteCarlo Policy Paths'!$N$2:$S$31,$B251+1,FALSE)</f>
        <v>45.677249983631562</v>
      </c>
      <c r="BU251" s="21">
        <f>VLOOKUP(BU$6,'MonteCarlo Policy Paths'!$N$2:$S$31,$B251+1,FALSE)</f>
        <v>49.99204890598088</v>
      </c>
      <c r="BV251" s="21">
        <f>VLOOKUP(BV$6,'MonteCarlo Policy Paths'!$N$2:$S$31,$B251+1,FALSE)</f>
        <v>54.768556811140854</v>
      </c>
      <c r="BW251" s="21">
        <f>VLOOKUP(BW$6,'MonteCarlo Policy Paths'!$N$2:$S$31,$B251+1,FALSE)</f>
        <v>60.010238214835042</v>
      </c>
      <c r="BX251" s="21">
        <f>VLOOKUP(BX$6,'MonteCarlo Policy Paths'!$N$2:$S$31,$B251+1,FALSE)</f>
        <v>65.75812779974207</v>
      </c>
      <c r="BY251" s="21">
        <f>VLOOKUP(BY$6,'MonteCarlo Policy Paths'!$N$2:$S$31,$B251+1,FALSE)</f>
        <v>72.066881159093455</v>
      </c>
      <c r="BZ251" s="21">
        <f>VLOOKUP(BZ$6,'MonteCarlo Policy Paths'!$N$2:$S$31,$B251+1,FALSE)</f>
        <v>78.981532638183737</v>
      </c>
      <c r="CA251" s="21">
        <f>VLOOKUP(CA$6,'MonteCarlo Policy Paths'!$N$2:$S$31,$B251+1,FALSE)</f>
        <v>81.252691038046251</v>
      </c>
      <c r="CB251" s="21">
        <f>VLOOKUP(CB$6,'MonteCarlo Policy Paths'!$N$2:$S$31,$B251+1,FALSE)</f>
        <v>83.604044111934414</v>
      </c>
      <c r="CC251" s="21">
        <f>VLOOKUP(CC$6,'MonteCarlo Policy Paths'!$N$2:$S$31,$B251+1,FALSE)</f>
        <v>86.018714380110126</v>
      </c>
      <c r="CD251" s="21">
        <f>VLOOKUP(CD$6,'MonteCarlo Policy Paths'!$N$2:$S$31,$B251+1,FALSE)</f>
        <v>88.506196331807388</v>
      </c>
      <c r="CE251" s="21">
        <f>VLOOKUP(CE$6,'MonteCarlo Policy Paths'!$N$2:$S$31,$B251+1,FALSE)</f>
        <v>91.042757806054695</v>
      </c>
      <c r="CF251" s="21">
        <f>VLOOKUP(CF$6,'MonteCarlo Policy Paths'!$N$2:$S$31,$B251+1,FALSE)</f>
        <v>93.687547211990633</v>
      </c>
      <c r="CG251" s="21">
        <f>VLOOKUP(CG$6,'MonteCarlo Policy Paths'!$N$2:$S$31,$B251+1,FALSE)</f>
        <v>96.373095170621937</v>
      </c>
      <c r="CH251" s="21">
        <f>VLOOKUP(CH$6,'MonteCarlo Policy Paths'!$N$2:$S$31,$B251+1,FALSE)</f>
        <v>99.112987273548597</v>
      </c>
      <c r="CI251" s="21">
        <f>VLOOKUP(CI$6,'MonteCarlo Policy Paths'!$N$2:$S$31,$B251+1,FALSE)</f>
        <v>101.92614153054797</v>
      </c>
      <c r="CJ251" s="21">
        <f>VLOOKUP(CJ$6,'MonteCarlo Policy Paths'!$N$2:$S$31,$B251+1,FALSE)</f>
        <v>104.82221793361833</v>
      </c>
      <c r="CK251" s="21">
        <f>VLOOKUP(CK$6,'MonteCarlo Policy Paths'!$N$2:$S$31,$B251+1,FALSE)</f>
        <v>107.79595653596101</v>
      </c>
      <c r="CL251" s="21">
        <f>VLOOKUP(CL$6,'MonteCarlo Policy Paths'!$N$2:$S$31,$B251+1,FALSE)</f>
        <v>110.84691133589952</v>
      </c>
      <c r="CM251" s="21">
        <f>VLOOKUP(CM$6,'MonteCarlo Policy Paths'!$N$2:$S$31,$B251+1,FALSE)</f>
        <v>113.96784710075578</v>
      </c>
      <c r="CN251" s="21">
        <f>VLOOKUP(CN$6,'MonteCarlo Policy Paths'!$N$2:$S$31,$B251+1,FALSE)</f>
        <v>117.16284845198182</v>
      </c>
      <c r="CO251" s="164">
        <f>VLOOKUP(CO$6,'MonteCarlo Policy Paths'!$N$2:$S$31,$B251+1,FALSE)</f>
        <v>120.41827982173916</v>
      </c>
      <c r="CQ251" s="163">
        <f>BM251*VLOOKUP(AI$6,'Greenhouse Gas Costs Avoided'!$A$2:$I$32,9,FALSE)</f>
        <v>1.5183602829902079</v>
      </c>
      <c r="CR251" s="21">
        <f>BN251*VLOOKUP(AJ$6,'Greenhouse Gas Costs Avoided'!$A$2:$I$32,9,FALSE)</f>
        <v>1.6672001480120395</v>
      </c>
      <c r="CS251" s="21">
        <f>BO251*VLOOKUP(AK$6,'Greenhouse Gas Costs Avoided'!$A$2:$I$32,9,FALSE)</f>
        <v>1.8303953216936328</v>
      </c>
      <c r="CT251" s="21">
        <f>BP251*VLOOKUP(AL$6,'Greenhouse Gas Costs Avoided'!$A$2:$I$32,9,FALSE)</f>
        <v>2.0091600721673259</v>
      </c>
      <c r="CU251" s="21">
        <f>BQ251*VLOOKUP(AM$6,'Greenhouse Gas Costs Avoided'!$A$2:$I$32,9,FALSE)</f>
        <v>2.2039704688009323</v>
      </c>
      <c r="CV251" s="21">
        <f>BR251*VLOOKUP(AN$6,'Greenhouse Gas Costs Avoided'!$A$2:$I$32,9,FALSE)</f>
        <v>2.4147228209427172</v>
      </c>
      <c r="CW251" s="21">
        <f>BS251*VLOOKUP(AO$6,'Greenhouse Gas Costs Avoided'!$A$2:$I$32,9,FALSE)</f>
        <v>2.6435055074141016</v>
      </c>
      <c r="CX251" s="21">
        <f>BT251*VLOOKUP(AP$6,'Greenhouse Gas Costs Avoided'!$A$2:$I$32,9,FALSE)</f>
        <v>2.8936658050138946</v>
      </c>
      <c r="CY251" s="21">
        <f>BU251*VLOOKUP(AQ$6,'Greenhouse Gas Costs Avoided'!$A$2:$I$32,9,FALSE)</f>
        <v>3.1670094520501597</v>
      </c>
      <c r="CZ251" s="21">
        <f>BV251*VLOOKUP(AR$6,'Greenhouse Gas Costs Avoided'!$A$2:$I$32,9,FALSE)</f>
        <v>3.4696024846318703</v>
      </c>
      <c r="DA251" s="21">
        <f>BW251*VLOOKUP(AS$6,'Greenhouse Gas Costs Avoided'!$A$2:$I$32,9,FALSE)</f>
        <v>3.8016643807416939</v>
      </c>
      <c r="DB251" s="21">
        <f>BX251*VLOOKUP(AT$6,'Greenhouse Gas Costs Avoided'!$A$2:$I$32,9,FALSE)</f>
        <v>4.1657946983243246</v>
      </c>
      <c r="DC251" s="21">
        <f>BY251*VLOOKUP(AU$6,'Greenhouse Gas Costs Avoided'!$A$2:$I$32,9,FALSE)</f>
        <v>4.5654558835919028</v>
      </c>
      <c r="DD251" s="21">
        <f>BZ251*VLOOKUP(AV$6,'Greenhouse Gas Costs Avoided'!$A$2:$I$32,9,FALSE)</f>
        <v>5.0035008741682265</v>
      </c>
      <c r="DE251" s="21">
        <f>CA251*VLOOKUP(AW$6,'Greenhouse Gas Costs Avoided'!$A$2:$I$32,9,FALSE)</f>
        <v>5.1473793563843691</v>
      </c>
      <c r="DF251" s="21">
        <f>CB251*VLOOKUP(AX$6,'Greenhouse Gas Costs Avoided'!$A$2:$I$32,9,FALSE)</f>
        <v>5.2963381923007766</v>
      </c>
      <c r="DG251" s="21">
        <f>CC251*VLOOKUP(AY$6,'Greenhouse Gas Costs Avoided'!$A$2:$I$32,9,FALSE)</f>
        <v>5.4493081891352544</v>
      </c>
      <c r="DH251" s="21">
        <f>CD251*VLOOKUP(AZ$6,'Greenhouse Gas Costs Avoided'!$A$2:$I$32,9,FALSE)</f>
        <v>5.606890825278958</v>
      </c>
      <c r="DI251" s="21">
        <f>CE251*VLOOKUP(BA$6,'Greenhouse Gas Costs Avoided'!$A$2:$I$32,9,FALSE)</f>
        <v>5.7675826620899597</v>
      </c>
      <c r="DJ251" s="21">
        <f>CF251*VLOOKUP(BB$6,'Greenhouse Gas Costs Avoided'!$A$2:$I$32,9,FALSE)</f>
        <v>5.935130766850258</v>
      </c>
      <c r="DK251" s="21">
        <f>CG251*VLOOKUP(BC$6,'Greenhouse Gas Costs Avoided'!$A$2:$I$32,9,FALSE)</f>
        <v>6.1052609366481567</v>
      </c>
      <c r="DL251" s="21">
        <f>CH251*VLOOKUP(BD$6,'Greenhouse Gas Costs Avoided'!$A$2:$I$32,9,FALSE)</f>
        <v>6.2788338222861402</v>
      </c>
      <c r="DM251" s="21">
        <f>CI251*VLOOKUP(BE$6,'Greenhouse Gas Costs Avoided'!$A$2:$I$32,9,FALSE)</f>
        <v>6.4570478846612929</v>
      </c>
      <c r="DN251" s="21">
        <f>CJ251*VLOOKUP(BF$6,'Greenhouse Gas Costs Avoided'!$A$2:$I$32,9,FALSE)</f>
        <v>6.6405150868084322</v>
      </c>
      <c r="DO251" s="21">
        <f>CK251*VLOOKUP(BG$6,'Greenhouse Gas Costs Avoided'!$A$2:$I$32,9,FALSE)</f>
        <v>6.8289022097138705</v>
      </c>
      <c r="DP251" s="21">
        <f>CL251*VLOOKUP(BH$6,'Greenhouse Gas Costs Avoided'!$A$2:$I$32,9,FALSE)</f>
        <v>7.0221809990540507</v>
      </c>
      <c r="DQ251" s="21">
        <f>CM251*VLOOKUP(BI$6,'Greenhouse Gas Costs Avoided'!$A$2:$I$32,9,FALSE)</f>
        <v>7.2198931009350886</v>
      </c>
      <c r="DR251" s="21">
        <f>CN251*VLOOKUP(BJ$6,'Greenhouse Gas Costs Avoided'!$A$2:$I$32,9,FALSE)</f>
        <v>7.4222972772007143</v>
      </c>
      <c r="DS251" s="164">
        <f>CO251*VLOOKUP(BK$6,'Greenhouse Gas Costs Avoided'!$A$2:$I$32,9,FALSE)</f>
        <v>7.6285297110405814</v>
      </c>
    </row>
    <row r="252" spans="1:123" x14ac:dyDescent="0.35">
      <c r="A252" s="174">
        <v>246</v>
      </c>
      <c r="B252" s="12">
        <v>1</v>
      </c>
      <c r="C252" s="175">
        <v>2023</v>
      </c>
      <c r="E252" s="20">
        <v>0</v>
      </c>
      <c r="F252" s="21">
        <v>82.346532180449415</v>
      </c>
      <c r="G252" s="21">
        <v>84.002844861871253</v>
      </c>
      <c r="H252" s="21">
        <v>85.659157543293105</v>
      </c>
      <c r="I252" s="21">
        <v>86.918851036576825</v>
      </c>
      <c r="J252" s="21">
        <v>88.178544529860531</v>
      </c>
      <c r="K252" s="21">
        <v>89.438238023144251</v>
      </c>
      <c r="L252" s="21">
        <v>90.697931516427971</v>
      </c>
      <c r="M252" s="21">
        <v>91.95762500971172</v>
      </c>
      <c r="N252" s="21">
        <v>93.21731850299544</v>
      </c>
      <c r="O252" s="21">
        <v>94.47701199627916</v>
      </c>
      <c r="P252" s="21">
        <v>95.73670548956288</v>
      </c>
      <c r="Q252" s="21">
        <v>96.996398982846586</v>
      </c>
      <c r="R252" s="21">
        <v>98.25609247613032</v>
      </c>
      <c r="S252" s="21">
        <v>99.65157958594628</v>
      </c>
      <c r="T252" s="21">
        <v>101.04706669576224</v>
      </c>
      <c r="U252" s="21">
        <v>102.4425538055782</v>
      </c>
      <c r="V252" s="21">
        <v>103.83804091539416</v>
      </c>
      <c r="W252" s="21">
        <v>105.23352802521011</v>
      </c>
      <c r="X252" s="21">
        <v>106.47156953138905</v>
      </c>
      <c r="Y252" s="21">
        <v>107.709611037568</v>
      </c>
      <c r="Z252" s="21">
        <v>108.94765254374694</v>
      </c>
      <c r="AA252" s="21">
        <v>110.18569404992589</v>
      </c>
      <c r="AB252" s="21">
        <v>111.42373555610482</v>
      </c>
      <c r="AC252" s="21">
        <v>112.86811731331359</v>
      </c>
      <c r="AD252" s="21">
        <v>114.31249907052236</v>
      </c>
      <c r="AE252" s="21">
        <v>115.75688082773114</v>
      </c>
      <c r="AF252" s="21">
        <v>117.20126258493991</v>
      </c>
      <c r="AG252" s="22">
        <v>118.64564434214866</v>
      </c>
      <c r="AI252" s="20">
        <v>0</v>
      </c>
      <c r="AJ252" s="21">
        <v>5.2166744805659615</v>
      </c>
      <c r="AK252" s="21">
        <v>5.3216023247413169</v>
      </c>
      <c r="AL252" s="21">
        <v>5.4265301689166732</v>
      </c>
      <c r="AM252" s="21">
        <v>5.5063320831654474</v>
      </c>
      <c r="AN252" s="21">
        <v>5.5861339974142208</v>
      </c>
      <c r="AO252" s="21">
        <v>5.665935911662995</v>
      </c>
      <c r="AP252" s="21">
        <v>5.7457378259117702</v>
      </c>
      <c r="AQ252" s="21">
        <v>5.8255397401605462</v>
      </c>
      <c r="AR252" s="21">
        <v>5.9053416544093205</v>
      </c>
      <c r="AS252" s="21">
        <v>5.9851435686580947</v>
      </c>
      <c r="AT252" s="21">
        <v>6.0649454829068699</v>
      </c>
      <c r="AU252" s="21">
        <v>6.1447473971556432</v>
      </c>
      <c r="AV252" s="21">
        <v>6.2245493114044184</v>
      </c>
      <c r="AW252" s="21">
        <v>6.312953786990386</v>
      </c>
      <c r="AX252" s="21">
        <v>6.4013582625763545</v>
      </c>
      <c r="AY252" s="21">
        <v>6.4897627381623222</v>
      </c>
      <c r="AZ252" s="21">
        <v>6.5781672137482907</v>
      </c>
      <c r="BA252" s="21">
        <v>6.6665716893342575</v>
      </c>
      <c r="BB252" s="21">
        <v>6.7450019445028957</v>
      </c>
      <c r="BC252" s="21">
        <v>6.8234321996715348</v>
      </c>
      <c r="BD252" s="21">
        <v>6.901862454840173</v>
      </c>
      <c r="BE252" s="21">
        <v>6.9802927100088112</v>
      </c>
      <c r="BF252" s="21">
        <v>7.0587229651774486</v>
      </c>
      <c r="BG252" s="21">
        <v>7.1502249295408609</v>
      </c>
      <c r="BH252" s="21">
        <v>7.2417268939042723</v>
      </c>
      <c r="BI252" s="21">
        <v>7.3332288582676846</v>
      </c>
      <c r="BJ252" s="21">
        <v>7.424730822631096</v>
      </c>
      <c r="BK252" s="22">
        <v>7.5162327869945065</v>
      </c>
      <c r="BM252" s="163">
        <f>VLOOKUP(BM$6,'MonteCarlo Policy Paths'!$N$2:$S$31,$B252+1,FALSE)</f>
        <v>18.946072246720579</v>
      </c>
      <c r="BN252" s="21">
        <f>VLOOKUP(BN$6,'MonteCarlo Policy Paths'!$N$2:$S$31,$B252+1,FALSE)</f>
        <v>19.920985834119051</v>
      </c>
      <c r="BO252" s="21">
        <f>VLOOKUP(BO$6,'MonteCarlo Policy Paths'!$N$2:$S$31,$B252+1,FALSE)</f>
        <v>20.944710352814074</v>
      </c>
      <c r="BP252" s="21">
        <f>VLOOKUP(BP$6,'MonteCarlo Policy Paths'!$N$2:$S$31,$B252+1,FALSE)</f>
        <v>22.017919567056939</v>
      </c>
      <c r="BQ252" s="21">
        <f>VLOOKUP(BQ$6,'MonteCarlo Policy Paths'!$N$2:$S$31,$B252+1,FALSE)</f>
        <v>23.125382269476081</v>
      </c>
      <c r="BR252" s="21">
        <f>VLOOKUP(BR$6,'MonteCarlo Policy Paths'!$N$2:$S$31,$B252+1,FALSE)</f>
        <v>24.222533249319248</v>
      </c>
      <c r="BS252" s="21">
        <f>VLOOKUP(BS$6,'MonteCarlo Policy Paths'!$N$2:$S$31,$B252+1,FALSE)</f>
        <v>25.344600035724898</v>
      </c>
      <c r="BT252" s="21">
        <f>VLOOKUP(BT$6,'MonteCarlo Policy Paths'!$N$2:$S$31,$B252+1,FALSE)</f>
        <v>26.511875533452777</v>
      </c>
      <c r="BU252" s="21">
        <f>VLOOKUP(BU$6,'MonteCarlo Policy Paths'!$N$2:$S$31,$B252+1,FALSE)</f>
        <v>27.727543772426976</v>
      </c>
      <c r="BV252" s="21">
        <f>VLOOKUP(BV$6,'MonteCarlo Policy Paths'!$N$2:$S$31,$B252+1,FALSE)</f>
        <v>29.105872242644537</v>
      </c>
      <c r="BW252" s="21">
        <f>VLOOKUP(BW$6,'MonteCarlo Policy Paths'!$N$2:$S$31,$B252+1,FALSE)</f>
        <v>30.561165854776764</v>
      </c>
      <c r="BX252" s="21">
        <f>VLOOKUP(BX$6,'MonteCarlo Policy Paths'!$N$2:$S$31,$B252+1,FALSE)</f>
        <v>32.089224147515601</v>
      </c>
      <c r="BY252" s="21">
        <f>VLOOKUP(BY$6,'MonteCarlo Policy Paths'!$N$2:$S$31,$B252+1,FALSE)</f>
        <v>33.693685354891386</v>
      </c>
      <c r="BZ252" s="21">
        <f>VLOOKUP(BZ$6,'MonteCarlo Policy Paths'!$N$2:$S$31,$B252+1,FALSE)</f>
        <v>35.378369622635958</v>
      </c>
      <c r="CA252" s="21">
        <f>VLOOKUP(CA$6,'MonteCarlo Policy Paths'!$N$2:$S$31,$B252+1,FALSE)</f>
        <v>37.147288103767757</v>
      </c>
      <c r="CB252" s="21">
        <f>VLOOKUP(CB$6,'MonteCarlo Policy Paths'!$N$2:$S$31,$B252+1,FALSE)</f>
        <v>39.004652508956148</v>
      </c>
      <c r="CC252" s="21">
        <f>VLOOKUP(CC$6,'MonteCarlo Policy Paths'!$N$2:$S$31,$B252+1,FALSE)</f>
        <v>40.954885134403959</v>
      </c>
      <c r="CD252" s="21">
        <f>VLOOKUP(CD$6,'MonteCarlo Policy Paths'!$N$2:$S$31,$B252+1,FALSE)</f>
        <v>43.002629391124159</v>
      </c>
      <c r="CE252" s="21">
        <f>VLOOKUP(CE$6,'MonteCarlo Policy Paths'!$N$2:$S$31,$B252+1,FALSE)</f>
        <v>45.152760860680367</v>
      </c>
      <c r="CF252" s="21">
        <f>VLOOKUP(CF$6,'MonteCarlo Policy Paths'!$N$2:$S$31,$B252+1,FALSE)</f>
        <v>47.410398903714388</v>
      </c>
      <c r="CG252" s="21">
        <f>VLOOKUP(CG$6,'MonteCarlo Policy Paths'!$N$2:$S$31,$B252+1,FALSE)</f>
        <v>49.780918848900107</v>
      </c>
      <c r="CH252" s="21">
        <f>VLOOKUP(CH$6,'MonteCarlo Policy Paths'!$N$2:$S$31,$B252+1,FALSE)</f>
        <v>52.269964791345117</v>
      </c>
      <c r="CI252" s="21">
        <f>VLOOKUP(CI$6,'MonteCarlo Policy Paths'!$N$2:$S$31,$B252+1,FALSE)</f>
        <v>54.883463030912374</v>
      </c>
      <c r="CJ252" s="21">
        <f>VLOOKUP(CJ$6,'MonteCarlo Policy Paths'!$N$2:$S$31,$B252+1,FALSE)</f>
        <v>57.627636182457998</v>
      </c>
      <c r="CK252" s="21">
        <f>VLOOKUP(CK$6,'MonteCarlo Policy Paths'!$N$2:$S$31,$B252+1,FALSE)</f>
        <v>60.509017991580897</v>
      </c>
      <c r="CL252" s="21">
        <f>VLOOKUP(CL$6,'MonteCarlo Policy Paths'!$N$2:$S$31,$B252+1,FALSE)</f>
        <v>63.534468891159946</v>
      </c>
      <c r="CM252" s="21">
        <f>VLOOKUP(CM$6,'MonteCarlo Policy Paths'!$N$2:$S$31,$B252+1,FALSE)</f>
        <v>66.711192335717939</v>
      </c>
      <c r="CN252" s="21">
        <f>VLOOKUP(CN$6,'MonteCarlo Policy Paths'!$N$2:$S$31,$B252+1,FALSE)</f>
        <v>70.04675195250384</v>
      </c>
      <c r="CO252" s="164">
        <f>VLOOKUP(CO$6,'MonteCarlo Policy Paths'!$N$2:$S$31,$B252+1,FALSE)</f>
        <v>73.54908955012904</v>
      </c>
      <c r="CQ252" s="163">
        <f>BM252*VLOOKUP(AI$6,'Greenhouse Gas Costs Avoided'!$A$2:$I$32,9,FALSE)</f>
        <v>1.2002386619007086</v>
      </c>
      <c r="CR252" s="21">
        <f>BN252*VLOOKUP(AJ$6,'Greenhouse Gas Costs Avoided'!$A$2:$I$32,9,FALSE)</f>
        <v>1.2619996941806579</v>
      </c>
      <c r="CS252" s="21">
        <f>BO252*VLOOKUP(AK$6,'Greenhouse Gas Costs Avoided'!$A$2:$I$32,9,FALSE)</f>
        <v>1.3268529118013257</v>
      </c>
      <c r="CT252" s="21">
        <f>BP252*VLOOKUP(AL$6,'Greenhouse Gas Costs Avoided'!$A$2:$I$32,9,FALSE)</f>
        <v>1.3948409979053111</v>
      </c>
      <c r="CU252" s="21">
        <f>BQ252*VLOOKUP(AM$6,'Greenhouse Gas Costs Avoided'!$A$2:$I$32,9,FALSE)</f>
        <v>1.464999051498006</v>
      </c>
      <c r="CV252" s="21">
        <f>BR252*VLOOKUP(AN$6,'Greenhouse Gas Costs Avoided'!$A$2:$I$32,9,FALSE)</f>
        <v>1.5345038547523033</v>
      </c>
      <c r="CW252" s="21">
        <f>BS252*VLOOKUP(AO$6,'Greenhouse Gas Costs Avoided'!$A$2:$I$32,9,FALSE)</f>
        <v>1.6055870809081549</v>
      </c>
      <c r="CX252" s="21">
        <f>BT252*VLOOKUP(AP$6,'Greenhouse Gas Costs Avoided'!$A$2:$I$32,9,FALSE)</f>
        <v>1.6795342908215394</v>
      </c>
      <c r="CY252" s="21">
        <f>BU252*VLOOKUP(AQ$6,'Greenhouse Gas Costs Avoided'!$A$2:$I$32,9,FALSE)</f>
        <v>1.7565471936259263</v>
      </c>
      <c r="CZ252" s="21">
        <f>BV252*VLOOKUP(AR$6,'Greenhouse Gas Costs Avoided'!$A$2:$I$32,9,FALSE)</f>
        <v>1.8438646648785721</v>
      </c>
      <c r="DA252" s="21">
        <f>BW252*VLOOKUP(AS$6,'Greenhouse Gas Costs Avoided'!$A$2:$I$32,9,FALSE)</f>
        <v>1.9360578981225007</v>
      </c>
      <c r="DB252" s="21">
        <f>BX252*VLOOKUP(AT$6,'Greenhouse Gas Costs Avoided'!$A$2:$I$32,9,FALSE)</f>
        <v>2.0328607930286258</v>
      </c>
      <c r="DC252" s="21">
        <f>BY252*VLOOKUP(AU$6,'Greenhouse Gas Costs Avoided'!$A$2:$I$32,9,FALSE)</f>
        <v>2.1345038326800574</v>
      </c>
      <c r="DD252" s="21">
        <f>BZ252*VLOOKUP(AV$6,'Greenhouse Gas Costs Avoided'!$A$2:$I$32,9,FALSE)</f>
        <v>2.2412290243140602</v>
      </c>
      <c r="DE252" s="21">
        <f>CA252*VLOOKUP(AW$6,'Greenhouse Gas Costs Avoided'!$A$2:$I$32,9,FALSE)</f>
        <v>2.3532904755297634</v>
      </c>
      <c r="DF252" s="21">
        <f>CB252*VLOOKUP(AX$6,'Greenhouse Gas Costs Avoided'!$A$2:$I$32,9,FALSE)</f>
        <v>2.4709549993062518</v>
      </c>
      <c r="DG252" s="21">
        <f>CC252*VLOOKUP(AY$6,'Greenhouse Gas Costs Avoided'!$A$2:$I$32,9,FALSE)</f>
        <v>2.5945027492715647</v>
      </c>
      <c r="DH252" s="21">
        <f>CD252*VLOOKUP(AZ$6,'Greenhouse Gas Costs Avoided'!$A$2:$I$32,9,FALSE)</f>
        <v>2.724227886735143</v>
      </c>
      <c r="DI252" s="21">
        <f>CE252*VLOOKUP(BA$6,'Greenhouse Gas Costs Avoided'!$A$2:$I$32,9,FALSE)</f>
        <v>2.8604392810719004</v>
      </c>
      <c r="DJ252" s="21">
        <f>CF252*VLOOKUP(BB$6,'Greenhouse Gas Costs Avoided'!$A$2:$I$32,9,FALSE)</f>
        <v>3.0034612451254952</v>
      </c>
      <c r="DK252" s="21">
        <f>CG252*VLOOKUP(BC$6,'Greenhouse Gas Costs Avoided'!$A$2:$I$32,9,FALSE)</f>
        <v>3.1536343073817701</v>
      </c>
      <c r="DL252" s="21">
        <f>CH252*VLOOKUP(BD$6,'Greenhouse Gas Costs Avoided'!$A$2:$I$32,9,FALSE)</f>
        <v>3.3113160227508591</v>
      </c>
      <c r="DM252" s="21">
        <f>CI252*VLOOKUP(BE$6,'Greenhouse Gas Costs Avoided'!$A$2:$I$32,9,FALSE)</f>
        <v>3.4768818238884021</v>
      </c>
      <c r="DN252" s="21">
        <f>CJ252*VLOOKUP(BF$6,'Greenhouse Gas Costs Avoided'!$A$2:$I$32,9,FALSE)</f>
        <v>3.6507259150828224</v>
      </c>
      <c r="DO252" s="21">
        <f>CK252*VLOOKUP(BG$6,'Greenhouse Gas Costs Avoided'!$A$2:$I$32,9,FALSE)</f>
        <v>3.8332622108369634</v>
      </c>
      <c r="DP252" s="21">
        <f>CL252*VLOOKUP(BH$6,'Greenhouse Gas Costs Avoided'!$A$2:$I$32,9,FALSE)</f>
        <v>4.0249253213788121</v>
      </c>
      <c r="DQ252" s="21">
        <f>CM252*VLOOKUP(BI$6,'Greenhouse Gas Costs Avoided'!$A$2:$I$32,9,FALSE)</f>
        <v>4.2261715874477526</v>
      </c>
      <c r="DR252" s="21">
        <f>CN252*VLOOKUP(BJ$6,'Greenhouse Gas Costs Avoided'!$A$2:$I$32,9,FALSE)</f>
        <v>4.4374801668201398</v>
      </c>
      <c r="DS252" s="164">
        <f>CO252*VLOOKUP(BK$6,'Greenhouse Gas Costs Avoided'!$A$2:$I$32,9,FALSE)</f>
        <v>4.6593541751611474</v>
      </c>
    </row>
    <row r="253" spans="1:123" x14ac:dyDescent="0.35">
      <c r="A253" s="174">
        <v>247</v>
      </c>
      <c r="B253" s="12">
        <v>5</v>
      </c>
      <c r="C253" s="175">
        <v>2023</v>
      </c>
      <c r="E253" s="20">
        <v>0</v>
      </c>
      <c r="F253" s="21">
        <v>82.346532180449415</v>
      </c>
      <c r="G253" s="21">
        <v>84.002844861871253</v>
      </c>
      <c r="H253" s="21">
        <v>85.659157543293105</v>
      </c>
      <c r="I253" s="21">
        <v>86.918851036576825</v>
      </c>
      <c r="J253" s="21">
        <v>88.178544529860531</v>
      </c>
      <c r="K253" s="21">
        <v>89.438238023144251</v>
      </c>
      <c r="L253" s="21">
        <v>90.697931516427971</v>
      </c>
      <c r="M253" s="21">
        <v>91.95762500971172</v>
      </c>
      <c r="N253" s="21">
        <v>93.21731850299544</v>
      </c>
      <c r="O253" s="21">
        <v>94.47701199627916</v>
      </c>
      <c r="P253" s="21">
        <v>95.73670548956288</v>
      </c>
      <c r="Q253" s="21">
        <v>96.996398982846586</v>
      </c>
      <c r="R253" s="21">
        <v>99.874634841342697</v>
      </c>
      <c r="S253" s="21">
        <v>101.93553668931256</v>
      </c>
      <c r="T253" s="21">
        <v>104.04258519817796</v>
      </c>
      <c r="U253" s="21">
        <v>106.18472717196582</v>
      </c>
      <c r="V253" s="21">
        <v>108.36780972271322</v>
      </c>
      <c r="W253" s="21">
        <v>110.57648338650839</v>
      </c>
      <c r="X253" s="21">
        <v>112.7694544213079</v>
      </c>
      <c r="Y253" s="21">
        <v>114.98228749612761</v>
      </c>
      <c r="Z253" s="21">
        <v>117.22345778349788</v>
      </c>
      <c r="AA253" s="21">
        <v>119.50474742044912</v>
      </c>
      <c r="AB253" s="21">
        <v>121.83201137782079</v>
      </c>
      <c r="AC253" s="21">
        <v>124.30483685770574</v>
      </c>
      <c r="AD253" s="21">
        <v>126.81952160325447</v>
      </c>
      <c r="AE253" s="21">
        <v>129.37127756316897</v>
      </c>
      <c r="AF253" s="21">
        <v>131.96243899653103</v>
      </c>
      <c r="AG253" s="22">
        <v>135.47056479945655</v>
      </c>
      <c r="AI253" s="20">
        <v>0</v>
      </c>
      <c r="AJ253" s="21">
        <v>5.2166744805659615</v>
      </c>
      <c r="AK253" s="21">
        <v>5.3216023247413169</v>
      </c>
      <c r="AL253" s="21">
        <v>5.4265301689166732</v>
      </c>
      <c r="AM253" s="21">
        <v>5.5063320831654474</v>
      </c>
      <c r="AN253" s="21">
        <v>5.5861339974142208</v>
      </c>
      <c r="AO253" s="21">
        <v>5.665935911662995</v>
      </c>
      <c r="AP253" s="21">
        <v>5.7457378259117702</v>
      </c>
      <c r="AQ253" s="21">
        <v>5.8255397401605462</v>
      </c>
      <c r="AR253" s="21">
        <v>5.9053416544093205</v>
      </c>
      <c r="AS253" s="21">
        <v>5.9851435686580947</v>
      </c>
      <c r="AT253" s="21">
        <v>6.0649454829068699</v>
      </c>
      <c r="AU253" s="21">
        <v>6.1447473971556432</v>
      </c>
      <c r="AV253" s="21">
        <v>6.327084396109818</v>
      </c>
      <c r="AW253" s="21">
        <v>6.4576430704410743</v>
      </c>
      <c r="AX253" s="21">
        <v>6.5911251478821242</v>
      </c>
      <c r="AY253" s="21">
        <v>6.7268304055597685</v>
      </c>
      <c r="AZ253" s="21">
        <v>6.8651292595600424</v>
      </c>
      <c r="BA253" s="21">
        <v>7.0050493173053994</v>
      </c>
      <c r="BB253" s="21">
        <v>7.1439746093722221</v>
      </c>
      <c r="BC253" s="21">
        <v>7.2841581669004034</v>
      </c>
      <c r="BD253" s="21">
        <v>7.426136894299721</v>
      </c>
      <c r="BE253" s="21">
        <v>7.5706571930511553</v>
      </c>
      <c r="BF253" s="21">
        <v>7.7180899770979394</v>
      </c>
      <c r="BG253" s="21">
        <v>7.8747441218959366</v>
      </c>
      <c r="BH253" s="21">
        <v>8.0340500621877027</v>
      </c>
      <c r="BI253" s="21">
        <v>8.1957044736636782</v>
      </c>
      <c r="BJ253" s="21">
        <v>8.3598552322508848</v>
      </c>
      <c r="BK253" s="22">
        <v>8.5820959249206545</v>
      </c>
      <c r="BM253" s="163">
        <f>VLOOKUP(BM$6,'MonteCarlo Policy Paths'!$N$2:$S$31,$B253+1,FALSE)</f>
        <v>24.184299884200797</v>
      </c>
      <c r="BN253" s="21">
        <f>VLOOKUP(BN$6,'MonteCarlo Policy Paths'!$N$2:$S$31,$B253+1,FALSE)</f>
        <v>26.797135120393484</v>
      </c>
      <c r="BO253" s="21">
        <f>VLOOKUP(BO$6,'MonteCarlo Policy Paths'!$N$2:$S$31,$B253+1,FALSE)</f>
        <v>29.690826715826198</v>
      </c>
      <c r="BP253" s="21">
        <f>VLOOKUP(BP$6,'MonteCarlo Policy Paths'!$N$2:$S$31,$B253+1,FALSE)</f>
        <v>32.893001978364566</v>
      </c>
      <c r="BQ253" s="21">
        <f>VLOOKUP(BQ$6,'MonteCarlo Policy Paths'!$N$2:$S$31,$B253+1,FALSE)</f>
        <v>36.420098382625895</v>
      </c>
      <c r="BR253" s="21">
        <f>VLOOKUP(BR$6,'MonteCarlo Policy Paths'!$N$2:$S$31,$B253+1,FALSE)</f>
        <v>40.279471956541457</v>
      </c>
      <c r="BS253" s="21">
        <f>VLOOKUP(BS$6,'MonteCarlo Policy Paths'!$N$2:$S$31,$B253+1,FALSE)</f>
        <v>44.515635375675203</v>
      </c>
      <c r="BT253" s="21">
        <f>VLOOKUP(BT$6,'MonteCarlo Policy Paths'!$N$2:$S$31,$B253+1,FALSE)</f>
        <v>49.196171227791872</v>
      </c>
      <c r="BU253" s="21">
        <f>VLOOKUP(BU$6,'MonteCarlo Policy Paths'!$N$2:$S$31,$B253+1,FALSE)</f>
        <v>54.364766335209197</v>
      </c>
      <c r="BV253" s="21">
        <f>VLOOKUP(BV$6,'MonteCarlo Policy Paths'!$N$2:$S$31,$B253+1,FALSE)</f>
        <v>60.140596575631633</v>
      </c>
      <c r="BW253" s="21">
        <f>VLOOKUP(BW$6,'MonteCarlo Policy Paths'!$N$2:$S$31,$B253+1,FALSE)</f>
        <v>66.545116533046993</v>
      </c>
      <c r="BX253" s="21">
        <f>VLOOKUP(BX$6,'MonteCarlo Policy Paths'!$N$2:$S$31,$B253+1,FALSE)</f>
        <v>73.642612105771832</v>
      </c>
      <c r="BY253" s="21">
        <f>VLOOKUP(BY$6,'MonteCarlo Policy Paths'!$N$2:$S$31,$B253+1,FALSE)</f>
        <v>81.515240678665066</v>
      </c>
      <c r="BZ253" s="21">
        <f>VLOOKUP(BZ$6,'MonteCarlo Policy Paths'!$N$2:$S$31,$B253+1,FALSE)</f>
        <v>90.237354922369406</v>
      </c>
      <c r="CA253" s="21">
        <f>VLOOKUP(CA$6,'MonteCarlo Policy Paths'!$N$2:$S$31,$B253+1,FALSE)</f>
        <v>92.736092415362535</v>
      </c>
      <c r="CB253" s="21">
        <f>VLOOKUP(CB$6,'MonteCarlo Policy Paths'!$N$2:$S$31,$B253+1,FALSE)</f>
        <v>95.321073906264047</v>
      </c>
      <c r="CC253" s="21">
        <f>VLOOKUP(CC$6,'MonteCarlo Policy Paths'!$N$2:$S$31,$B253+1,FALSE)</f>
        <v>97.972807459231774</v>
      </c>
      <c r="CD253" s="21">
        <f>VLOOKUP(CD$6,'MonteCarlo Policy Paths'!$N$2:$S$31,$B253+1,FALSE)</f>
        <v>100.70188743091984</v>
      </c>
      <c r="CE253" s="21">
        <f>VLOOKUP(CE$6,'MonteCarlo Policy Paths'!$N$2:$S$31,$B253+1,FALSE)</f>
        <v>103.48109827693068</v>
      </c>
      <c r="CF253" s="21">
        <f>VLOOKUP(CF$6,'MonteCarlo Policy Paths'!$N$2:$S$31,$B253+1,FALSE)</f>
        <v>106.37744326160868</v>
      </c>
      <c r="CG253" s="21">
        <f>VLOOKUP(CG$6,'MonteCarlo Policy Paths'!$N$2:$S$31,$B253+1,FALSE)</f>
        <v>109.31402956265458</v>
      </c>
      <c r="CH253" s="21">
        <f>VLOOKUP(CH$6,'MonteCarlo Policy Paths'!$N$2:$S$31,$B253+1,FALSE)</f>
        <v>112.30612514839871</v>
      </c>
      <c r="CI253" s="21">
        <f>VLOOKUP(CI$6,'MonteCarlo Policy Paths'!$N$2:$S$31,$B253+1,FALSE)</f>
        <v>115.37497116076017</v>
      </c>
      <c r="CJ253" s="21">
        <f>VLOOKUP(CJ$6,'MonteCarlo Policy Paths'!$N$2:$S$31,$B253+1,FALSE)</f>
        <v>118.53125256657755</v>
      </c>
      <c r="CK253" s="21">
        <f>VLOOKUP(CK$6,'MonteCarlo Policy Paths'!$N$2:$S$31,$B253+1,FALSE)</f>
        <v>121.76875646902944</v>
      </c>
      <c r="CL253" s="21">
        <f>VLOOKUP(CL$6,'MonteCarlo Policy Paths'!$N$2:$S$31,$B253+1,FALSE)</f>
        <v>125.08672773594304</v>
      </c>
      <c r="CM253" s="21">
        <f>VLOOKUP(CM$6,'MonteCarlo Policy Paths'!$N$2:$S$31,$B253+1,FALSE)</f>
        <v>128.47676069968128</v>
      </c>
      <c r="CN253" s="21">
        <f>VLOOKUP(CN$6,'MonteCarlo Policy Paths'!$N$2:$S$31,$B253+1,FALSE)</f>
        <v>131.94323193005201</v>
      </c>
      <c r="CO253" s="164">
        <f>VLOOKUP(CO$6,'MonteCarlo Policy Paths'!$N$2:$S$31,$B253+1,FALSE)</f>
        <v>135.47056479945655</v>
      </c>
      <c r="CQ253" s="163">
        <f>BM253*VLOOKUP(AI$6,'Greenhouse Gas Costs Avoided'!$A$2:$I$32,9,FALSE)</f>
        <v>1.5320817610121258</v>
      </c>
      <c r="CR253" s="21">
        <f>BN253*VLOOKUP(AJ$6,'Greenhouse Gas Costs Avoided'!$A$2:$I$32,9,FALSE)</f>
        <v>1.6976055607114411</v>
      </c>
      <c r="CS253" s="21">
        <f>BO253*VLOOKUP(AK$6,'Greenhouse Gas Costs Avoided'!$A$2:$I$32,9,FALSE)</f>
        <v>1.8809216846672472</v>
      </c>
      <c r="CT253" s="21">
        <f>BP253*VLOOKUP(AL$6,'Greenhouse Gas Costs Avoided'!$A$2:$I$32,9,FALSE)</f>
        <v>2.0837803301021003</v>
      </c>
      <c r="CU253" s="21">
        <f>BQ253*VLOOKUP(AM$6,'Greenhouse Gas Costs Avoided'!$A$2:$I$32,9,FALSE)</f>
        <v>2.3072228153580183</v>
      </c>
      <c r="CV253" s="21">
        <f>BR253*VLOOKUP(AN$6,'Greenhouse Gas Costs Avoided'!$A$2:$I$32,9,FALSE)</f>
        <v>2.5517151467399573</v>
      </c>
      <c r="CW253" s="21">
        <f>BS253*VLOOKUP(AO$6,'Greenhouse Gas Costs Avoided'!$A$2:$I$32,9,FALSE)</f>
        <v>2.8200772139570236</v>
      </c>
      <c r="CX253" s="21">
        <f>BT253*VLOOKUP(AP$6,'Greenhouse Gas Costs Avoided'!$A$2:$I$32,9,FALSE)</f>
        <v>3.1165903917263735</v>
      </c>
      <c r="CY253" s="21">
        <f>BU253*VLOOKUP(AQ$6,'Greenhouse Gas Costs Avoided'!$A$2:$I$32,9,FALSE)</f>
        <v>3.444022251736667</v>
      </c>
      <c r="CZ253" s="21">
        <f>BV253*VLOOKUP(AR$6,'Greenhouse Gas Costs Avoided'!$A$2:$I$32,9,FALSE)</f>
        <v>3.8099226171979153</v>
      </c>
      <c r="DA253" s="21">
        <f>BW253*VLOOKUP(AS$6,'Greenhouse Gas Costs Avoided'!$A$2:$I$32,9,FALSE)</f>
        <v>4.2156506416508543</v>
      </c>
      <c r="DB253" s="21">
        <f>BX253*VLOOKUP(AT$6,'Greenhouse Gas Costs Avoided'!$A$2:$I$32,9,FALSE)</f>
        <v>4.6652788536686769</v>
      </c>
      <c r="DC253" s="21">
        <f>BY253*VLOOKUP(AU$6,'Greenhouse Gas Costs Avoided'!$A$2:$I$32,9,FALSE)</f>
        <v>5.1640119451993618</v>
      </c>
      <c r="DD253" s="21">
        <f>BZ253*VLOOKUP(AV$6,'Greenhouse Gas Costs Avoided'!$A$2:$I$32,9,FALSE)</f>
        <v>5.7165601774917221</v>
      </c>
      <c r="DE253" s="21">
        <f>CA253*VLOOKUP(AW$6,'Greenhouse Gas Costs Avoided'!$A$2:$I$32,9,FALSE)</f>
        <v>5.8748558551380645</v>
      </c>
      <c r="DF253" s="21">
        <f>CB253*VLOOKUP(AX$6,'Greenhouse Gas Costs Avoided'!$A$2:$I$32,9,FALSE)</f>
        <v>6.0386151127443357</v>
      </c>
      <c r="DG253" s="21">
        <f>CC253*VLOOKUP(AY$6,'Greenhouse Gas Costs Avoided'!$A$2:$I$32,9,FALSE)</f>
        <v>6.2066031310462346</v>
      </c>
      <c r="DH253" s="21">
        <f>CD253*VLOOKUP(AZ$6,'Greenhouse Gas Costs Avoided'!$A$2:$I$32,9,FALSE)</f>
        <v>6.3794910653253769</v>
      </c>
      <c r="DI253" s="21">
        <f>CE253*VLOOKUP(BA$6,'Greenhouse Gas Costs Avoided'!$A$2:$I$32,9,FALSE)</f>
        <v>6.5555548036832505</v>
      </c>
      <c r="DJ253" s="21">
        <f>CF253*VLOOKUP(BB$6,'Greenhouse Gas Costs Avoided'!$A$2:$I$32,9,FALSE)</f>
        <v>6.7390390205459019</v>
      </c>
      <c r="DK253" s="21">
        <f>CG253*VLOOKUP(BC$6,'Greenhouse Gas Costs Avoided'!$A$2:$I$32,9,FALSE)</f>
        <v>6.9250725353887148</v>
      </c>
      <c r="DL253" s="21">
        <f>CH253*VLOOKUP(BD$6,'Greenhouse Gas Costs Avoided'!$A$2:$I$32,9,FALSE)</f>
        <v>7.114622578022705</v>
      </c>
      <c r="DM253" s="21">
        <f>CI253*VLOOKUP(BE$6,'Greenhouse Gas Costs Avoided'!$A$2:$I$32,9,FALSE)</f>
        <v>7.309034780377397</v>
      </c>
      <c r="DN253" s="21">
        <f>CJ253*VLOOKUP(BF$6,'Greenhouse Gas Costs Avoided'!$A$2:$I$32,9,FALSE)</f>
        <v>7.5089860379134308</v>
      </c>
      <c r="DO253" s="21">
        <f>CK253*VLOOKUP(BG$6,'Greenhouse Gas Costs Avoided'!$A$2:$I$32,9,FALSE)</f>
        <v>7.714082761982441</v>
      </c>
      <c r="DP253" s="21">
        <f>CL253*VLOOKUP(BH$6,'Greenhouse Gas Costs Avoided'!$A$2:$I$32,9,FALSE)</f>
        <v>7.9242771147625906</v>
      </c>
      <c r="DQ253" s="21">
        <f>CM253*VLOOKUP(BI$6,'Greenhouse Gas Costs Avoided'!$A$2:$I$32,9,FALSE)</f>
        <v>8.1390365949973802</v>
      </c>
      <c r="DR253" s="21">
        <f>CN253*VLOOKUP(BJ$6,'Greenhouse Gas Costs Avoided'!$A$2:$I$32,9,FALSE)</f>
        <v>8.358638459535694</v>
      </c>
      <c r="DS253" s="164">
        <f>CO253*VLOOKUP(BK$6,'Greenhouse Gas Costs Avoided'!$A$2:$I$32,9,FALSE)</f>
        <v>8.5820959249206545</v>
      </c>
    </row>
    <row r="254" spans="1:123" x14ac:dyDescent="0.35">
      <c r="A254" s="174">
        <v>248</v>
      </c>
      <c r="B254" s="12">
        <v>3</v>
      </c>
      <c r="C254" s="175">
        <v>2023</v>
      </c>
      <c r="E254" s="20">
        <v>0</v>
      </c>
      <c r="F254" s="21">
        <v>82.346532180449415</v>
      </c>
      <c r="G254" s="21">
        <v>84.002844861871253</v>
      </c>
      <c r="H254" s="21">
        <v>85.659157543293105</v>
      </c>
      <c r="I254" s="21">
        <v>86.918851036576825</v>
      </c>
      <c r="J254" s="21">
        <v>88.178544529860531</v>
      </c>
      <c r="K254" s="21">
        <v>89.438238023144251</v>
      </c>
      <c r="L254" s="21">
        <v>90.697931516427971</v>
      </c>
      <c r="M254" s="21">
        <v>91.95762500971172</v>
      </c>
      <c r="N254" s="21">
        <v>93.21731850299544</v>
      </c>
      <c r="O254" s="21">
        <v>94.47701199627916</v>
      </c>
      <c r="P254" s="21">
        <v>95.73670548956288</v>
      </c>
      <c r="Q254" s="21">
        <v>96.996398982846586</v>
      </c>
      <c r="R254" s="21">
        <v>101.49317720655506</v>
      </c>
      <c r="S254" s="21">
        <v>104.21949379267882</v>
      </c>
      <c r="T254" s="21">
        <v>107.03810370059369</v>
      </c>
      <c r="U254" s="21">
        <v>109.92690053835344</v>
      </c>
      <c r="V254" s="21">
        <v>112.89757853003228</v>
      </c>
      <c r="W254" s="21">
        <v>115.91943874780665</v>
      </c>
      <c r="X254" s="21">
        <v>119.06733931122673</v>
      </c>
      <c r="Y254" s="21">
        <v>122.25496395468721</v>
      </c>
      <c r="Z254" s="21">
        <v>125.4992630232488</v>
      </c>
      <c r="AA254" s="21">
        <v>128.82380079097237</v>
      </c>
      <c r="AB254" s="21">
        <v>132.24028719953677</v>
      </c>
      <c r="AC254" s="21">
        <v>135.74155640209787</v>
      </c>
      <c r="AD254" s="21">
        <v>139.32654413598658</v>
      </c>
      <c r="AE254" s="21">
        <v>142.9856742986068</v>
      </c>
      <c r="AF254" s="21">
        <v>146.72361540812219</v>
      </c>
      <c r="AG254" s="22">
        <v>150.52284977717397</v>
      </c>
      <c r="AI254" s="20">
        <v>0</v>
      </c>
      <c r="AJ254" s="21">
        <v>5.2166744805659615</v>
      </c>
      <c r="AK254" s="21">
        <v>5.3216023247413169</v>
      </c>
      <c r="AL254" s="21">
        <v>5.4265301689166732</v>
      </c>
      <c r="AM254" s="21">
        <v>5.5063320831654474</v>
      </c>
      <c r="AN254" s="21">
        <v>5.5861339974142208</v>
      </c>
      <c r="AO254" s="21">
        <v>5.665935911662995</v>
      </c>
      <c r="AP254" s="21">
        <v>5.7457378259117702</v>
      </c>
      <c r="AQ254" s="21">
        <v>5.8255397401605462</v>
      </c>
      <c r="AR254" s="21">
        <v>5.9053416544093205</v>
      </c>
      <c r="AS254" s="21">
        <v>5.9851435686580947</v>
      </c>
      <c r="AT254" s="21">
        <v>6.0649454829068699</v>
      </c>
      <c r="AU254" s="21">
        <v>6.1447473971556432</v>
      </c>
      <c r="AV254" s="21">
        <v>6.4296194808152167</v>
      </c>
      <c r="AW254" s="21">
        <v>6.6023323538917609</v>
      </c>
      <c r="AX254" s="21">
        <v>6.7808920331878957</v>
      </c>
      <c r="AY254" s="21">
        <v>6.9638980729572149</v>
      </c>
      <c r="AZ254" s="21">
        <v>7.1520913053717949</v>
      </c>
      <c r="BA254" s="21">
        <v>7.3435269452765404</v>
      </c>
      <c r="BB254" s="21">
        <v>7.5429472742415475</v>
      </c>
      <c r="BC254" s="21">
        <v>7.744884134129272</v>
      </c>
      <c r="BD254" s="21">
        <v>7.950411333759269</v>
      </c>
      <c r="BE254" s="21">
        <v>8.161021676093501</v>
      </c>
      <c r="BF254" s="21">
        <v>8.3774569890184303</v>
      </c>
      <c r="BG254" s="21">
        <v>8.5992633142510115</v>
      </c>
      <c r="BH254" s="21">
        <v>8.8263732304711304</v>
      </c>
      <c r="BI254" s="21">
        <v>9.05818008905967</v>
      </c>
      <c r="BJ254" s="21">
        <v>9.2949796418706736</v>
      </c>
      <c r="BK254" s="22">
        <v>9.5356621388007277</v>
      </c>
      <c r="BM254" s="163">
        <f>VLOOKUP(BM$6,'MonteCarlo Policy Paths'!$N$2:$S$31,$B254+1,FALSE)</f>
        <v>24.400896901266854</v>
      </c>
      <c r="BN254" s="21">
        <f>VLOOKUP(BN$6,'MonteCarlo Policy Paths'!$N$2:$S$31,$B254+1,FALSE)</f>
        <v>27.277092285564247</v>
      </c>
      <c r="BO254" s="21">
        <f>VLOOKUP(BO$6,'MonteCarlo Policy Paths'!$N$2:$S$31,$B254+1,FALSE)</f>
        <v>30.488398193607274</v>
      </c>
      <c r="BP254" s="21">
        <f>VLOOKUP(BP$6,'MonteCarlo Policy Paths'!$N$2:$S$31,$B254+1,FALSE)</f>
        <v>34.070901710124843</v>
      </c>
      <c r="BQ254" s="21">
        <f>VLOOKUP(BQ$6,'MonteCarlo Policy Paths'!$N$2:$S$31,$B254+1,FALSE)</f>
        <v>38.049962908416198</v>
      </c>
      <c r="BR254" s="21">
        <f>VLOOKUP(BR$6,'MonteCarlo Policy Paths'!$N$2:$S$31,$B254+1,FALSE)</f>
        <v>42.441930627628253</v>
      </c>
      <c r="BS254" s="21">
        <f>VLOOKUP(BS$6,'MonteCarlo Policy Paths'!$N$2:$S$31,$B254+1,FALSE)</f>
        <v>47.302864628556662</v>
      </c>
      <c r="BT254" s="21">
        <f>VLOOKUP(BT$6,'MonteCarlo Policy Paths'!$N$2:$S$31,$B254+1,FALSE)</f>
        <v>52.715092471952183</v>
      </c>
      <c r="BU254" s="21">
        <f>VLOOKUP(BU$6,'MonteCarlo Policy Paths'!$N$2:$S$31,$B254+1,FALSE)</f>
        <v>58.737483764437521</v>
      </c>
      <c r="BV254" s="21">
        <f>VLOOKUP(BV$6,'MonteCarlo Policy Paths'!$N$2:$S$31,$B254+1,FALSE)</f>
        <v>65.512636340122413</v>
      </c>
      <c r="BW254" s="21">
        <f>VLOOKUP(BW$6,'MonteCarlo Policy Paths'!$N$2:$S$31,$B254+1,FALSE)</f>
        <v>73.079994851258945</v>
      </c>
      <c r="BX254" s="21">
        <f>VLOOKUP(BX$6,'MonteCarlo Policy Paths'!$N$2:$S$31,$B254+1,FALSE)</f>
        <v>81.527096411801594</v>
      </c>
      <c r="BY254" s="21">
        <f>VLOOKUP(BY$6,'MonteCarlo Policy Paths'!$N$2:$S$31,$B254+1,FALSE)</f>
        <v>90.963600198236662</v>
      </c>
      <c r="BZ254" s="21">
        <f>VLOOKUP(BZ$6,'MonteCarlo Policy Paths'!$N$2:$S$31,$B254+1,FALSE)</f>
        <v>101.49317720655506</v>
      </c>
      <c r="CA254" s="21">
        <f>VLOOKUP(CA$6,'MonteCarlo Policy Paths'!$N$2:$S$31,$B254+1,FALSE)</f>
        <v>104.21949379267882</v>
      </c>
      <c r="CB254" s="21">
        <f>VLOOKUP(CB$6,'MonteCarlo Policy Paths'!$N$2:$S$31,$B254+1,FALSE)</f>
        <v>107.03810370059369</v>
      </c>
      <c r="CC254" s="21">
        <f>VLOOKUP(CC$6,'MonteCarlo Policy Paths'!$N$2:$S$31,$B254+1,FALSE)</f>
        <v>109.92690053835344</v>
      </c>
      <c r="CD254" s="21">
        <f>VLOOKUP(CD$6,'MonteCarlo Policy Paths'!$N$2:$S$31,$B254+1,FALSE)</f>
        <v>112.89757853003228</v>
      </c>
      <c r="CE254" s="21">
        <f>VLOOKUP(CE$6,'MonteCarlo Policy Paths'!$N$2:$S$31,$B254+1,FALSE)</f>
        <v>115.91943874780665</v>
      </c>
      <c r="CF254" s="21">
        <f>VLOOKUP(CF$6,'MonteCarlo Policy Paths'!$N$2:$S$31,$B254+1,FALSE)</f>
        <v>119.06733931122673</v>
      </c>
      <c r="CG254" s="21">
        <f>VLOOKUP(CG$6,'MonteCarlo Policy Paths'!$N$2:$S$31,$B254+1,FALSE)</f>
        <v>122.25496395468721</v>
      </c>
      <c r="CH254" s="21">
        <f>VLOOKUP(CH$6,'MonteCarlo Policy Paths'!$N$2:$S$31,$B254+1,FALSE)</f>
        <v>125.4992630232488</v>
      </c>
      <c r="CI254" s="21">
        <f>VLOOKUP(CI$6,'MonteCarlo Policy Paths'!$N$2:$S$31,$B254+1,FALSE)</f>
        <v>128.82380079097237</v>
      </c>
      <c r="CJ254" s="21">
        <f>VLOOKUP(CJ$6,'MonteCarlo Policy Paths'!$N$2:$S$31,$B254+1,FALSE)</f>
        <v>132.24028719953677</v>
      </c>
      <c r="CK254" s="21">
        <f>VLOOKUP(CK$6,'MonteCarlo Policy Paths'!$N$2:$S$31,$B254+1,FALSE)</f>
        <v>135.74155640209787</v>
      </c>
      <c r="CL254" s="21">
        <f>VLOOKUP(CL$6,'MonteCarlo Policy Paths'!$N$2:$S$31,$B254+1,FALSE)</f>
        <v>139.32654413598658</v>
      </c>
      <c r="CM254" s="21">
        <f>VLOOKUP(CM$6,'MonteCarlo Policy Paths'!$N$2:$S$31,$B254+1,FALSE)</f>
        <v>142.9856742986068</v>
      </c>
      <c r="CN254" s="21">
        <f>VLOOKUP(CN$6,'MonteCarlo Policy Paths'!$N$2:$S$31,$B254+1,FALSE)</f>
        <v>146.72361540812219</v>
      </c>
      <c r="CO254" s="164">
        <f>VLOOKUP(CO$6,'MonteCarlo Policy Paths'!$N$2:$S$31,$B254+1,FALSE)</f>
        <v>150.52284977717397</v>
      </c>
      <c r="CQ254" s="163">
        <f>BM254*VLOOKUP(AI$6,'Greenhouse Gas Costs Avoided'!$A$2:$I$32,9,FALSE)</f>
        <v>1.5458032390340439</v>
      </c>
      <c r="CR254" s="21">
        <f>BN254*VLOOKUP(AJ$6,'Greenhouse Gas Costs Avoided'!$A$2:$I$32,9,FALSE)</f>
        <v>1.7280109734108424</v>
      </c>
      <c r="CS254" s="21">
        <f>BO254*VLOOKUP(AK$6,'Greenhouse Gas Costs Avoided'!$A$2:$I$32,9,FALSE)</f>
        <v>1.9314480476408618</v>
      </c>
      <c r="CT254" s="21">
        <f>BP254*VLOOKUP(AL$6,'Greenhouse Gas Costs Avoided'!$A$2:$I$32,9,FALSE)</f>
        <v>2.1584005880368746</v>
      </c>
      <c r="CU254" s="21">
        <f>BQ254*VLOOKUP(AM$6,'Greenhouse Gas Costs Avoided'!$A$2:$I$32,9,FALSE)</f>
        <v>2.4104751619151044</v>
      </c>
      <c r="CV254" s="21">
        <f>BR254*VLOOKUP(AN$6,'Greenhouse Gas Costs Avoided'!$A$2:$I$32,9,FALSE)</f>
        <v>2.6887074725371978</v>
      </c>
      <c r="CW254" s="21">
        <f>BS254*VLOOKUP(AO$6,'Greenhouse Gas Costs Avoided'!$A$2:$I$32,9,FALSE)</f>
        <v>2.996648920499946</v>
      </c>
      <c r="CX254" s="21">
        <f>BT254*VLOOKUP(AP$6,'Greenhouse Gas Costs Avoided'!$A$2:$I$32,9,FALSE)</f>
        <v>3.339514978438852</v>
      </c>
      <c r="CY254" s="21">
        <f>BU254*VLOOKUP(AQ$6,'Greenhouse Gas Costs Avoided'!$A$2:$I$32,9,FALSE)</f>
        <v>3.7210350514231747</v>
      </c>
      <c r="CZ254" s="21">
        <f>BV254*VLOOKUP(AR$6,'Greenhouse Gas Costs Avoided'!$A$2:$I$32,9,FALSE)</f>
        <v>4.1502427497639598</v>
      </c>
      <c r="DA254" s="21">
        <f>BW254*VLOOKUP(AS$6,'Greenhouse Gas Costs Avoided'!$A$2:$I$32,9,FALSE)</f>
        <v>4.6296369025600148</v>
      </c>
      <c r="DB254" s="21">
        <f>BX254*VLOOKUP(AT$6,'Greenhouse Gas Costs Avoided'!$A$2:$I$32,9,FALSE)</f>
        <v>5.1647630090130283</v>
      </c>
      <c r="DC254" s="21">
        <f>BY254*VLOOKUP(AU$6,'Greenhouse Gas Costs Avoided'!$A$2:$I$32,9,FALSE)</f>
        <v>5.7625680068068199</v>
      </c>
      <c r="DD254" s="21">
        <f>BZ254*VLOOKUP(AV$6,'Greenhouse Gas Costs Avoided'!$A$2:$I$32,9,FALSE)</f>
        <v>6.4296194808152167</v>
      </c>
      <c r="DE254" s="21">
        <f>CA254*VLOOKUP(AW$6,'Greenhouse Gas Costs Avoided'!$A$2:$I$32,9,FALSE)</f>
        <v>6.6023323538917609</v>
      </c>
      <c r="DF254" s="21">
        <f>CB254*VLOOKUP(AX$6,'Greenhouse Gas Costs Avoided'!$A$2:$I$32,9,FALSE)</f>
        <v>6.7808920331878957</v>
      </c>
      <c r="DG254" s="21">
        <f>CC254*VLOOKUP(AY$6,'Greenhouse Gas Costs Avoided'!$A$2:$I$32,9,FALSE)</f>
        <v>6.9638980729572149</v>
      </c>
      <c r="DH254" s="21">
        <f>CD254*VLOOKUP(AZ$6,'Greenhouse Gas Costs Avoided'!$A$2:$I$32,9,FALSE)</f>
        <v>7.1520913053717949</v>
      </c>
      <c r="DI254" s="21">
        <f>CE254*VLOOKUP(BA$6,'Greenhouse Gas Costs Avoided'!$A$2:$I$32,9,FALSE)</f>
        <v>7.3435269452765404</v>
      </c>
      <c r="DJ254" s="21">
        <f>CF254*VLOOKUP(BB$6,'Greenhouse Gas Costs Avoided'!$A$2:$I$32,9,FALSE)</f>
        <v>7.5429472742415475</v>
      </c>
      <c r="DK254" s="21">
        <f>CG254*VLOOKUP(BC$6,'Greenhouse Gas Costs Avoided'!$A$2:$I$32,9,FALSE)</f>
        <v>7.744884134129272</v>
      </c>
      <c r="DL254" s="21">
        <f>CH254*VLOOKUP(BD$6,'Greenhouse Gas Costs Avoided'!$A$2:$I$32,9,FALSE)</f>
        <v>7.950411333759269</v>
      </c>
      <c r="DM254" s="21">
        <f>CI254*VLOOKUP(BE$6,'Greenhouse Gas Costs Avoided'!$A$2:$I$32,9,FALSE)</f>
        <v>8.161021676093501</v>
      </c>
      <c r="DN254" s="21">
        <f>CJ254*VLOOKUP(BF$6,'Greenhouse Gas Costs Avoided'!$A$2:$I$32,9,FALSE)</f>
        <v>8.3774569890184303</v>
      </c>
      <c r="DO254" s="21">
        <f>CK254*VLOOKUP(BG$6,'Greenhouse Gas Costs Avoided'!$A$2:$I$32,9,FALSE)</f>
        <v>8.5992633142510115</v>
      </c>
      <c r="DP254" s="21">
        <f>CL254*VLOOKUP(BH$6,'Greenhouse Gas Costs Avoided'!$A$2:$I$32,9,FALSE)</f>
        <v>8.8263732304711304</v>
      </c>
      <c r="DQ254" s="21">
        <f>CM254*VLOOKUP(BI$6,'Greenhouse Gas Costs Avoided'!$A$2:$I$32,9,FALSE)</f>
        <v>9.05818008905967</v>
      </c>
      <c r="DR254" s="21">
        <f>CN254*VLOOKUP(BJ$6,'Greenhouse Gas Costs Avoided'!$A$2:$I$32,9,FALSE)</f>
        <v>9.2949796418706736</v>
      </c>
      <c r="DS254" s="164">
        <f>CO254*VLOOKUP(BK$6,'Greenhouse Gas Costs Avoided'!$A$2:$I$32,9,FALSE)</f>
        <v>9.5356621388007277</v>
      </c>
    </row>
    <row r="255" spans="1:123" x14ac:dyDescent="0.35">
      <c r="A255" s="174">
        <v>249</v>
      </c>
      <c r="B255" s="12">
        <v>3</v>
      </c>
      <c r="C255" s="175">
        <v>2023</v>
      </c>
      <c r="E255" s="20">
        <v>0</v>
      </c>
      <c r="F255" s="21">
        <v>82.346532180449415</v>
      </c>
      <c r="G255" s="21">
        <v>84.002844861871253</v>
      </c>
      <c r="H255" s="21">
        <v>85.659157543293105</v>
      </c>
      <c r="I255" s="21">
        <v>86.918851036576825</v>
      </c>
      <c r="J255" s="21">
        <v>88.178544529860531</v>
      </c>
      <c r="K255" s="21">
        <v>89.438238023144251</v>
      </c>
      <c r="L255" s="21">
        <v>90.697931516427971</v>
      </c>
      <c r="M255" s="21">
        <v>91.95762500971172</v>
      </c>
      <c r="N255" s="21">
        <v>93.21731850299544</v>
      </c>
      <c r="O255" s="21">
        <v>94.47701199627916</v>
      </c>
      <c r="P255" s="21">
        <v>95.73670548956288</v>
      </c>
      <c r="Q255" s="21">
        <v>96.996398982846586</v>
      </c>
      <c r="R255" s="21">
        <v>101.49317720655506</v>
      </c>
      <c r="S255" s="21">
        <v>104.21949379267882</v>
      </c>
      <c r="T255" s="21">
        <v>107.03810370059369</v>
      </c>
      <c r="U255" s="21">
        <v>109.92690053835344</v>
      </c>
      <c r="V255" s="21">
        <v>112.89757853003228</v>
      </c>
      <c r="W255" s="21">
        <v>115.91943874780665</v>
      </c>
      <c r="X255" s="21">
        <v>119.06733931122673</v>
      </c>
      <c r="Y255" s="21">
        <v>122.25496395468721</v>
      </c>
      <c r="Z255" s="21">
        <v>125.4992630232488</v>
      </c>
      <c r="AA255" s="21">
        <v>128.82380079097237</v>
      </c>
      <c r="AB255" s="21">
        <v>132.24028719953677</v>
      </c>
      <c r="AC255" s="21">
        <v>135.74155640209787</v>
      </c>
      <c r="AD255" s="21">
        <v>139.32654413598658</v>
      </c>
      <c r="AE255" s="21">
        <v>142.9856742986068</v>
      </c>
      <c r="AF255" s="21">
        <v>146.72361540812219</v>
      </c>
      <c r="AG255" s="22">
        <v>150.52284977717397</v>
      </c>
      <c r="AI255" s="20">
        <v>0</v>
      </c>
      <c r="AJ255" s="21">
        <v>5.2166744805659615</v>
      </c>
      <c r="AK255" s="21">
        <v>5.3216023247413169</v>
      </c>
      <c r="AL255" s="21">
        <v>5.4265301689166732</v>
      </c>
      <c r="AM255" s="21">
        <v>5.5063320831654474</v>
      </c>
      <c r="AN255" s="21">
        <v>5.5861339974142208</v>
      </c>
      <c r="AO255" s="21">
        <v>5.665935911662995</v>
      </c>
      <c r="AP255" s="21">
        <v>5.7457378259117702</v>
      </c>
      <c r="AQ255" s="21">
        <v>5.8255397401605462</v>
      </c>
      <c r="AR255" s="21">
        <v>5.9053416544093205</v>
      </c>
      <c r="AS255" s="21">
        <v>5.9851435686580947</v>
      </c>
      <c r="AT255" s="21">
        <v>6.0649454829068699</v>
      </c>
      <c r="AU255" s="21">
        <v>6.1447473971556432</v>
      </c>
      <c r="AV255" s="21">
        <v>6.4296194808152167</v>
      </c>
      <c r="AW255" s="21">
        <v>6.6023323538917609</v>
      </c>
      <c r="AX255" s="21">
        <v>6.7808920331878957</v>
      </c>
      <c r="AY255" s="21">
        <v>6.9638980729572149</v>
      </c>
      <c r="AZ255" s="21">
        <v>7.1520913053717949</v>
      </c>
      <c r="BA255" s="21">
        <v>7.3435269452765404</v>
      </c>
      <c r="BB255" s="21">
        <v>7.5429472742415475</v>
      </c>
      <c r="BC255" s="21">
        <v>7.744884134129272</v>
      </c>
      <c r="BD255" s="21">
        <v>7.950411333759269</v>
      </c>
      <c r="BE255" s="21">
        <v>8.161021676093501</v>
      </c>
      <c r="BF255" s="21">
        <v>8.3774569890184303</v>
      </c>
      <c r="BG255" s="21">
        <v>8.5992633142510115</v>
      </c>
      <c r="BH255" s="21">
        <v>8.8263732304711304</v>
      </c>
      <c r="BI255" s="21">
        <v>9.05818008905967</v>
      </c>
      <c r="BJ255" s="21">
        <v>9.2949796418706736</v>
      </c>
      <c r="BK255" s="22">
        <v>9.5356621388007277</v>
      </c>
      <c r="BM255" s="163">
        <f>VLOOKUP(BM$6,'MonteCarlo Policy Paths'!$N$2:$S$31,$B255+1,FALSE)</f>
        <v>24.400896901266854</v>
      </c>
      <c r="BN255" s="21">
        <f>VLOOKUP(BN$6,'MonteCarlo Policy Paths'!$N$2:$S$31,$B255+1,FALSE)</f>
        <v>27.277092285564247</v>
      </c>
      <c r="BO255" s="21">
        <f>VLOOKUP(BO$6,'MonteCarlo Policy Paths'!$N$2:$S$31,$B255+1,FALSE)</f>
        <v>30.488398193607274</v>
      </c>
      <c r="BP255" s="21">
        <f>VLOOKUP(BP$6,'MonteCarlo Policy Paths'!$N$2:$S$31,$B255+1,FALSE)</f>
        <v>34.070901710124843</v>
      </c>
      <c r="BQ255" s="21">
        <f>VLOOKUP(BQ$6,'MonteCarlo Policy Paths'!$N$2:$S$31,$B255+1,FALSE)</f>
        <v>38.049962908416198</v>
      </c>
      <c r="BR255" s="21">
        <f>VLOOKUP(BR$6,'MonteCarlo Policy Paths'!$N$2:$S$31,$B255+1,FALSE)</f>
        <v>42.441930627628253</v>
      </c>
      <c r="BS255" s="21">
        <f>VLOOKUP(BS$6,'MonteCarlo Policy Paths'!$N$2:$S$31,$B255+1,FALSE)</f>
        <v>47.302864628556662</v>
      </c>
      <c r="BT255" s="21">
        <f>VLOOKUP(BT$6,'MonteCarlo Policy Paths'!$N$2:$S$31,$B255+1,FALSE)</f>
        <v>52.715092471952183</v>
      </c>
      <c r="BU255" s="21">
        <f>VLOOKUP(BU$6,'MonteCarlo Policy Paths'!$N$2:$S$31,$B255+1,FALSE)</f>
        <v>58.737483764437521</v>
      </c>
      <c r="BV255" s="21">
        <f>VLOOKUP(BV$6,'MonteCarlo Policy Paths'!$N$2:$S$31,$B255+1,FALSE)</f>
        <v>65.512636340122413</v>
      </c>
      <c r="BW255" s="21">
        <f>VLOOKUP(BW$6,'MonteCarlo Policy Paths'!$N$2:$S$31,$B255+1,FALSE)</f>
        <v>73.079994851258945</v>
      </c>
      <c r="BX255" s="21">
        <f>VLOOKUP(BX$6,'MonteCarlo Policy Paths'!$N$2:$S$31,$B255+1,FALSE)</f>
        <v>81.527096411801594</v>
      </c>
      <c r="BY255" s="21">
        <f>VLOOKUP(BY$6,'MonteCarlo Policy Paths'!$N$2:$S$31,$B255+1,FALSE)</f>
        <v>90.963600198236662</v>
      </c>
      <c r="BZ255" s="21">
        <f>VLOOKUP(BZ$6,'MonteCarlo Policy Paths'!$N$2:$S$31,$B255+1,FALSE)</f>
        <v>101.49317720655506</v>
      </c>
      <c r="CA255" s="21">
        <f>VLOOKUP(CA$6,'MonteCarlo Policy Paths'!$N$2:$S$31,$B255+1,FALSE)</f>
        <v>104.21949379267882</v>
      </c>
      <c r="CB255" s="21">
        <f>VLOOKUP(CB$6,'MonteCarlo Policy Paths'!$N$2:$S$31,$B255+1,FALSE)</f>
        <v>107.03810370059369</v>
      </c>
      <c r="CC255" s="21">
        <f>VLOOKUP(CC$6,'MonteCarlo Policy Paths'!$N$2:$S$31,$B255+1,FALSE)</f>
        <v>109.92690053835344</v>
      </c>
      <c r="CD255" s="21">
        <f>VLOOKUP(CD$6,'MonteCarlo Policy Paths'!$N$2:$S$31,$B255+1,FALSE)</f>
        <v>112.89757853003228</v>
      </c>
      <c r="CE255" s="21">
        <f>VLOOKUP(CE$6,'MonteCarlo Policy Paths'!$N$2:$S$31,$B255+1,FALSE)</f>
        <v>115.91943874780665</v>
      </c>
      <c r="CF255" s="21">
        <f>VLOOKUP(CF$6,'MonteCarlo Policy Paths'!$N$2:$S$31,$B255+1,FALSE)</f>
        <v>119.06733931122673</v>
      </c>
      <c r="CG255" s="21">
        <f>VLOOKUP(CG$6,'MonteCarlo Policy Paths'!$N$2:$S$31,$B255+1,FALSE)</f>
        <v>122.25496395468721</v>
      </c>
      <c r="CH255" s="21">
        <f>VLOOKUP(CH$6,'MonteCarlo Policy Paths'!$N$2:$S$31,$B255+1,FALSE)</f>
        <v>125.4992630232488</v>
      </c>
      <c r="CI255" s="21">
        <f>VLOOKUP(CI$6,'MonteCarlo Policy Paths'!$N$2:$S$31,$B255+1,FALSE)</f>
        <v>128.82380079097237</v>
      </c>
      <c r="CJ255" s="21">
        <f>VLOOKUP(CJ$6,'MonteCarlo Policy Paths'!$N$2:$S$31,$B255+1,FALSE)</f>
        <v>132.24028719953677</v>
      </c>
      <c r="CK255" s="21">
        <f>VLOOKUP(CK$6,'MonteCarlo Policy Paths'!$N$2:$S$31,$B255+1,FALSE)</f>
        <v>135.74155640209787</v>
      </c>
      <c r="CL255" s="21">
        <f>VLOOKUP(CL$6,'MonteCarlo Policy Paths'!$N$2:$S$31,$B255+1,FALSE)</f>
        <v>139.32654413598658</v>
      </c>
      <c r="CM255" s="21">
        <f>VLOOKUP(CM$6,'MonteCarlo Policy Paths'!$N$2:$S$31,$B255+1,FALSE)</f>
        <v>142.9856742986068</v>
      </c>
      <c r="CN255" s="21">
        <f>VLOOKUP(CN$6,'MonteCarlo Policy Paths'!$N$2:$S$31,$B255+1,FALSE)</f>
        <v>146.72361540812219</v>
      </c>
      <c r="CO255" s="164">
        <f>VLOOKUP(CO$6,'MonteCarlo Policy Paths'!$N$2:$S$31,$B255+1,FALSE)</f>
        <v>150.52284977717397</v>
      </c>
      <c r="CQ255" s="163">
        <f>BM255*VLOOKUP(AI$6,'Greenhouse Gas Costs Avoided'!$A$2:$I$32,9,FALSE)</f>
        <v>1.5458032390340439</v>
      </c>
      <c r="CR255" s="21">
        <f>BN255*VLOOKUP(AJ$6,'Greenhouse Gas Costs Avoided'!$A$2:$I$32,9,FALSE)</f>
        <v>1.7280109734108424</v>
      </c>
      <c r="CS255" s="21">
        <f>BO255*VLOOKUP(AK$6,'Greenhouse Gas Costs Avoided'!$A$2:$I$32,9,FALSE)</f>
        <v>1.9314480476408618</v>
      </c>
      <c r="CT255" s="21">
        <f>BP255*VLOOKUP(AL$6,'Greenhouse Gas Costs Avoided'!$A$2:$I$32,9,FALSE)</f>
        <v>2.1584005880368746</v>
      </c>
      <c r="CU255" s="21">
        <f>BQ255*VLOOKUP(AM$6,'Greenhouse Gas Costs Avoided'!$A$2:$I$32,9,FALSE)</f>
        <v>2.4104751619151044</v>
      </c>
      <c r="CV255" s="21">
        <f>BR255*VLOOKUP(AN$6,'Greenhouse Gas Costs Avoided'!$A$2:$I$32,9,FALSE)</f>
        <v>2.6887074725371978</v>
      </c>
      <c r="CW255" s="21">
        <f>BS255*VLOOKUP(AO$6,'Greenhouse Gas Costs Avoided'!$A$2:$I$32,9,FALSE)</f>
        <v>2.996648920499946</v>
      </c>
      <c r="CX255" s="21">
        <f>BT255*VLOOKUP(AP$6,'Greenhouse Gas Costs Avoided'!$A$2:$I$32,9,FALSE)</f>
        <v>3.339514978438852</v>
      </c>
      <c r="CY255" s="21">
        <f>BU255*VLOOKUP(AQ$6,'Greenhouse Gas Costs Avoided'!$A$2:$I$32,9,FALSE)</f>
        <v>3.7210350514231747</v>
      </c>
      <c r="CZ255" s="21">
        <f>BV255*VLOOKUP(AR$6,'Greenhouse Gas Costs Avoided'!$A$2:$I$32,9,FALSE)</f>
        <v>4.1502427497639598</v>
      </c>
      <c r="DA255" s="21">
        <f>BW255*VLOOKUP(AS$6,'Greenhouse Gas Costs Avoided'!$A$2:$I$32,9,FALSE)</f>
        <v>4.6296369025600148</v>
      </c>
      <c r="DB255" s="21">
        <f>BX255*VLOOKUP(AT$6,'Greenhouse Gas Costs Avoided'!$A$2:$I$32,9,FALSE)</f>
        <v>5.1647630090130283</v>
      </c>
      <c r="DC255" s="21">
        <f>BY255*VLOOKUP(AU$6,'Greenhouse Gas Costs Avoided'!$A$2:$I$32,9,FALSE)</f>
        <v>5.7625680068068199</v>
      </c>
      <c r="DD255" s="21">
        <f>BZ255*VLOOKUP(AV$6,'Greenhouse Gas Costs Avoided'!$A$2:$I$32,9,FALSE)</f>
        <v>6.4296194808152167</v>
      </c>
      <c r="DE255" s="21">
        <f>CA255*VLOOKUP(AW$6,'Greenhouse Gas Costs Avoided'!$A$2:$I$32,9,FALSE)</f>
        <v>6.6023323538917609</v>
      </c>
      <c r="DF255" s="21">
        <f>CB255*VLOOKUP(AX$6,'Greenhouse Gas Costs Avoided'!$A$2:$I$32,9,FALSE)</f>
        <v>6.7808920331878957</v>
      </c>
      <c r="DG255" s="21">
        <f>CC255*VLOOKUP(AY$6,'Greenhouse Gas Costs Avoided'!$A$2:$I$32,9,FALSE)</f>
        <v>6.9638980729572149</v>
      </c>
      <c r="DH255" s="21">
        <f>CD255*VLOOKUP(AZ$6,'Greenhouse Gas Costs Avoided'!$A$2:$I$32,9,FALSE)</f>
        <v>7.1520913053717949</v>
      </c>
      <c r="DI255" s="21">
        <f>CE255*VLOOKUP(BA$6,'Greenhouse Gas Costs Avoided'!$A$2:$I$32,9,FALSE)</f>
        <v>7.3435269452765404</v>
      </c>
      <c r="DJ255" s="21">
        <f>CF255*VLOOKUP(BB$6,'Greenhouse Gas Costs Avoided'!$A$2:$I$32,9,FALSE)</f>
        <v>7.5429472742415475</v>
      </c>
      <c r="DK255" s="21">
        <f>CG255*VLOOKUP(BC$6,'Greenhouse Gas Costs Avoided'!$A$2:$I$32,9,FALSE)</f>
        <v>7.744884134129272</v>
      </c>
      <c r="DL255" s="21">
        <f>CH255*VLOOKUP(BD$6,'Greenhouse Gas Costs Avoided'!$A$2:$I$32,9,FALSE)</f>
        <v>7.950411333759269</v>
      </c>
      <c r="DM255" s="21">
        <f>CI255*VLOOKUP(BE$6,'Greenhouse Gas Costs Avoided'!$A$2:$I$32,9,FALSE)</f>
        <v>8.161021676093501</v>
      </c>
      <c r="DN255" s="21">
        <f>CJ255*VLOOKUP(BF$6,'Greenhouse Gas Costs Avoided'!$A$2:$I$32,9,FALSE)</f>
        <v>8.3774569890184303</v>
      </c>
      <c r="DO255" s="21">
        <f>CK255*VLOOKUP(BG$6,'Greenhouse Gas Costs Avoided'!$A$2:$I$32,9,FALSE)</f>
        <v>8.5992633142510115</v>
      </c>
      <c r="DP255" s="21">
        <f>CL255*VLOOKUP(BH$6,'Greenhouse Gas Costs Avoided'!$A$2:$I$32,9,FALSE)</f>
        <v>8.8263732304711304</v>
      </c>
      <c r="DQ255" s="21">
        <f>CM255*VLOOKUP(BI$6,'Greenhouse Gas Costs Avoided'!$A$2:$I$32,9,FALSE)</f>
        <v>9.05818008905967</v>
      </c>
      <c r="DR255" s="21">
        <f>CN255*VLOOKUP(BJ$6,'Greenhouse Gas Costs Avoided'!$A$2:$I$32,9,FALSE)</f>
        <v>9.2949796418706736</v>
      </c>
      <c r="DS255" s="164">
        <f>CO255*VLOOKUP(BK$6,'Greenhouse Gas Costs Avoided'!$A$2:$I$32,9,FALSE)</f>
        <v>9.5356621388007277</v>
      </c>
    </row>
    <row r="256" spans="1:123" x14ac:dyDescent="0.35">
      <c r="A256" s="174">
        <v>250</v>
      </c>
      <c r="B256" s="12">
        <v>3</v>
      </c>
      <c r="C256" s="175">
        <v>2023</v>
      </c>
      <c r="E256" s="20">
        <v>0</v>
      </c>
      <c r="F256" s="21">
        <v>82.346532180449415</v>
      </c>
      <c r="G256" s="21">
        <v>84.002844861871253</v>
      </c>
      <c r="H256" s="21">
        <v>85.659157543293105</v>
      </c>
      <c r="I256" s="21">
        <v>86.918851036576825</v>
      </c>
      <c r="J256" s="21">
        <v>88.178544529860531</v>
      </c>
      <c r="K256" s="21">
        <v>89.438238023144251</v>
      </c>
      <c r="L256" s="21">
        <v>90.697931516427971</v>
      </c>
      <c r="M256" s="21">
        <v>91.95762500971172</v>
      </c>
      <c r="N256" s="21">
        <v>93.21731850299544</v>
      </c>
      <c r="O256" s="21">
        <v>94.47701199627916</v>
      </c>
      <c r="P256" s="21">
        <v>95.73670548956288</v>
      </c>
      <c r="Q256" s="21">
        <v>96.996398982846586</v>
      </c>
      <c r="R256" s="21">
        <v>101.49317720655506</v>
      </c>
      <c r="S256" s="21">
        <v>104.21949379267882</v>
      </c>
      <c r="T256" s="21">
        <v>107.03810370059369</v>
      </c>
      <c r="U256" s="21">
        <v>109.92690053835344</v>
      </c>
      <c r="V256" s="21">
        <v>112.89757853003228</v>
      </c>
      <c r="W256" s="21">
        <v>115.91943874780665</v>
      </c>
      <c r="X256" s="21">
        <v>119.06733931122673</v>
      </c>
      <c r="Y256" s="21">
        <v>122.25496395468721</v>
      </c>
      <c r="Z256" s="21">
        <v>125.4992630232488</v>
      </c>
      <c r="AA256" s="21">
        <v>128.82380079097237</v>
      </c>
      <c r="AB256" s="21">
        <v>132.24028719953677</v>
      </c>
      <c r="AC256" s="21">
        <v>135.74155640209787</v>
      </c>
      <c r="AD256" s="21">
        <v>139.32654413598658</v>
      </c>
      <c r="AE256" s="21">
        <v>142.9856742986068</v>
      </c>
      <c r="AF256" s="21">
        <v>146.72361540812219</v>
      </c>
      <c r="AG256" s="22">
        <v>150.52284977717397</v>
      </c>
      <c r="AI256" s="20">
        <v>0</v>
      </c>
      <c r="AJ256" s="21">
        <v>5.2166744805659615</v>
      </c>
      <c r="AK256" s="21">
        <v>5.3216023247413169</v>
      </c>
      <c r="AL256" s="21">
        <v>5.4265301689166732</v>
      </c>
      <c r="AM256" s="21">
        <v>5.5063320831654474</v>
      </c>
      <c r="AN256" s="21">
        <v>5.5861339974142208</v>
      </c>
      <c r="AO256" s="21">
        <v>5.665935911662995</v>
      </c>
      <c r="AP256" s="21">
        <v>5.7457378259117702</v>
      </c>
      <c r="AQ256" s="21">
        <v>5.8255397401605462</v>
      </c>
      <c r="AR256" s="21">
        <v>5.9053416544093205</v>
      </c>
      <c r="AS256" s="21">
        <v>5.9851435686580947</v>
      </c>
      <c r="AT256" s="21">
        <v>6.0649454829068699</v>
      </c>
      <c r="AU256" s="21">
        <v>6.1447473971556432</v>
      </c>
      <c r="AV256" s="21">
        <v>6.4296194808152167</v>
      </c>
      <c r="AW256" s="21">
        <v>6.6023323538917609</v>
      </c>
      <c r="AX256" s="21">
        <v>6.7808920331878957</v>
      </c>
      <c r="AY256" s="21">
        <v>6.9638980729572149</v>
      </c>
      <c r="AZ256" s="21">
        <v>7.1520913053717949</v>
      </c>
      <c r="BA256" s="21">
        <v>7.3435269452765404</v>
      </c>
      <c r="BB256" s="21">
        <v>7.5429472742415475</v>
      </c>
      <c r="BC256" s="21">
        <v>7.744884134129272</v>
      </c>
      <c r="BD256" s="21">
        <v>7.950411333759269</v>
      </c>
      <c r="BE256" s="21">
        <v>8.161021676093501</v>
      </c>
      <c r="BF256" s="21">
        <v>8.3774569890184303</v>
      </c>
      <c r="BG256" s="21">
        <v>8.5992633142510115</v>
      </c>
      <c r="BH256" s="21">
        <v>8.8263732304711304</v>
      </c>
      <c r="BI256" s="21">
        <v>9.05818008905967</v>
      </c>
      <c r="BJ256" s="21">
        <v>9.2949796418706736</v>
      </c>
      <c r="BK256" s="22">
        <v>9.5356621388007277</v>
      </c>
      <c r="BM256" s="163">
        <f>VLOOKUP(BM$6,'MonteCarlo Policy Paths'!$N$2:$S$31,$B256+1,FALSE)</f>
        <v>24.400896901266854</v>
      </c>
      <c r="BN256" s="21">
        <f>VLOOKUP(BN$6,'MonteCarlo Policy Paths'!$N$2:$S$31,$B256+1,FALSE)</f>
        <v>27.277092285564247</v>
      </c>
      <c r="BO256" s="21">
        <f>VLOOKUP(BO$6,'MonteCarlo Policy Paths'!$N$2:$S$31,$B256+1,FALSE)</f>
        <v>30.488398193607274</v>
      </c>
      <c r="BP256" s="21">
        <f>VLOOKUP(BP$6,'MonteCarlo Policy Paths'!$N$2:$S$31,$B256+1,FALSE)</f>
        <v>34.070901710124843</v>
      </c>
      <c r="BQ256" s="21">
        <f>VLOOKUP(BQ$6,'MonteCarlo Policy Paths'!$N$2:$S$31,$B256+1,FALSE)</f>
        <v>38.049962908416198</v>
      </c>
      <c r="BR256" s="21">
        <f>VLOOKUP(BR$6,'MonteCarlo Policy Paths'!$N$2:$S$31,$B256+1,FALSE)</f>
        <v>42.441930627628253</v>
      </c>
      <c r="BS256" s="21">
        <f>VLOOKUP(BS$6,'MonteCarlo Policy Paths'!$N$2:$S$31,$B256+1,FALSE)</f>
        <v>47.302864628556662</v>
      </c>
      <c r="BT256" s="21">
        <f>VLOOKUP(BT$6,'MonteCarlo Policy Paths'!$N$2:$S$31,$B256+1,FALSE)</f>
        <v>52.715092471952183</v>
      </c>
      <c r="BU256" s="21">
        <f>VLOOKUP(BU$6,'MonteCarlo Policy Paths'!$N$2:$S$31,$B256+1,FALSE)</f>
        <v>58.737483764437521</v>
      </c>
      <c r="BV256" s="21">
        <f>VLOOKUP(BV$6,'MonteCarlo Policy Paths'!$N$2:$S$31,$B256+1,FALSE)</f>
        <v>65.512636340122413</v>
      </c>
      <c r="BW256" s="21">
        <f>VLOOKUP(BW$6,'MonteCarlo Policy Paths'!$N$2:$S$31,$B256+1,FALSE)</f>
        <v>73.079994851258945</v>
      </c>
      <c r="BX256" s="21">
        <f>VLOOKUP(BX$6,'MonteCarlo Policy Paths'!$N$2:$S$31,$B256+1,FALSE)</f>
        <v>81.527096411801594</v>
      </c>
      <c r="BY256" s="21">
        <f>VLOOKUP(BY$6,'MonteCarlo Policy Paths'!$N$2:$S$31,$B256+1,FALSE)</f>
        <v>90.963600198236662</v>
      </c>
      <c r="BZ256" s="21">
        <f>VLOOKUP(BZ$6,'MonteCarlo Policy Paths'!$N$2:$S$31,$B256+1,FALSE)</f>
        <v>101.49317720655506</v>
      </c>
      <c r="CA256" s="21">
        <f>VLOOKUP(CA$6,'MonteCarlo Policy Paths'!$N$2:$S$31,$B256+1,FALSE)</f>
        <v>104.21949379267882</v>
      </c>
      <c r="CB256" s="21">
        <f>VLOOKUP(CB$6,'MonteCarlo Policy Paths'!$N$2:$S$31,$B256+1,FALSE)</f>
        <v>107.03810370059369</v>
      </c>
      <c r="CC256" s="21">
        <f>VLOOKUP(CC$6,'MonteCarlo Policy Paths'!$N$2:$S$31,$B256+1,FALSE)</f>
        <v>109.92690053835344</v>
      </c>
      <c r="CD256" s="21">
        <f>VLOOKUP(CD$6,'MonteCarlo Policy Paths'!$N$2:$S$31,$B256+1,FALSE)</f>
        <v>112.89757853003228</v>
      </c>
      <c r="CE256" s="21">
        <f>VLOOKUP(CE$6,'MonteCarlo Policy Paths'!$N$2:$S$31,$B256+1,FALSE)</f>
        <v>115.91943874780665</v>
      </c>
      <c r="CF256" s="21">
        <f>VLOOKUP(CF$6,'MonteCarlo Policy Paths'!$N$2:$S$31,$B256+1,FALSE)</f>
        <v>119.06733931122673</v>
      </c>
      <c r="CG256" s="21">
        <f>VLOOKUP(CG$6,'MonteCarlo Policy Paths'!$N$2:$S$31,$B256+1,FALSE)</f>
        <v>122.25496395468721</v>
      </c>
      <c r="CH256" s="21">
        <f>VLOOKUP(CH$6,'MonteCarlo Policy Paths'!$N$2:$S$31,$B256+1,FALSE)</f>
        <v>125.4992630232488</v>
      </c>
      <c r="CI256" s="21">
        <f>VLOOKUP(CI$6,'MonteCarlo Policy Paths'!$N$2:$S$31,$B256+1,FALSE)</f>
        <v>128.82380079097237</v>
      </c>
      <c r="CJ256" s="21">
        <f>VLOOKUP(CJ$6,'MonteCarlo Policy Paths'!$N$2:$S$31,$B256+1,FALSE)</f>
        <v>132.24028719953677</v>
      </c>
      <c r="CK256" s="21">
        <f>VLOOKUP(CK$6,'MonteCarlo Policy Paths'!$N$2:$S$31,$B256+1,FALSE)</f>
        <v>135.74155640209787</v>
      </c>
      <c r="CL256" s="21">
        <f>VLOOKUP(CL$6,'MonteCarlo Policy Paths'!$N$2:$S$31,$B256+1,FALSE)</f>
        <v>139.32654413598658</v>
      </c>
      <c r="CM256" s="21">
        <f>VLOOKUP(CM$6,'MonteCarlo Policy Paths'!$N$2:$S$31,$B256+1,FALSE)</f>
        <v>142.9856742986068</v>
      </c>
      <c r="CN256" s="21">
        <f>VLOOKUP(CN$6,'MonteCarlo Policy Paths'!$N$2:$S$31,$B256+1,FALSE)</f>
        <v>146.72361540812219</v>
      </c>
      <c r="CO256" s="164">
        <f>VLOOKUP(CO$6,'MonteCarlo Policy Paths'!$N$2:$S$31,$B256+1,FALSE)</f>
        <v>150.52284977717397</v>
      </c>
      <c r="CQ256" s="163">
        <f>BM256*VLOOKUP(AI$6,'Greenhouse Gas Costs Avoided'!$A$2:$I$32,9,FALSE)</f>
        <v>1.5458032390340439</v>
      </c>
      <c r="CR256" s="21">
        <f>BN256*VLOOKUP(AJ$6,'Greenhouse Gas Costs Avoided'!$A$2:$I$32,9,FALSE)</f>
        <v>1.7280109734108424</v>
      </c>
      <c r="CS256" s="21">
        <f>BO256*VLOOKUP(AK$6,'Greenhouse Gas Costs Avoided'!$A$2:$I$32,9,FALSE)</f>
        <v>1.9314480476408618</v>
      </c>
      <c r="CT256" s="21">
        <f>BP256*VLOOKUP(AL$6,'Greenhouse Gas Costs Avoided'!$A$2:$I$32,9,FALSE)</f>
        <v>2.1584005880368746</v>
      </c>
      <c r="CU256" s="21">
        <f>BQ256*VLOOKUP(AM$6,'Greenhouse Gas Costs Avoided'!$A$2:$I$32,9,FALSE)</f>
        <v>2.4104751619151044</v>
      </c>
      <c r="CV256" s="21">
        <f>BR256*VLOOKUP(AN$6,'Greenhouse Gas Costs Avoided'!$A$2:$I$32,9,FALSE)</f>
        <v>2.6887074725371978</v>
      </c>
      <c r="CW256" s="21">
        <f>BS256*VLOOKUP(AO$6,'Greenhouse Gas Costs Avoided'!$A$2:$I$32,9,FALSE)</f>
        <v>2.996648920499946</v>
      </c>
      <c r="CX256" s="21">
        <f>BT256*VLOOKUP(AP$6,'Greenhouse Gas Costs Avoided'!$A$2:$I$32,9,FALSE)</f>
        <v>3.339514978438852</v>
      </c>
      <c r="CY256" s="21">
        <f>BU256*VLOOKUP(AQ$6,'Greenhouse Gas Costs Avoided'!$A$2:$I$32,9,FALSE)</f>
        <v>3.7210350514231747</v>
      </c>
      <c r="CZ256" s="21">
        <f>BV256*VLOOKUP(AR$6,'Greenhouse Gas Costs Avoided'!$A$2:$I$32,9,FALSE)</f>
        <v>4.1502427497639598</v>
      </c>
      <c r="DA256" s="21">
        <f>BW256*VLOOKUP(AS$6,'Greenhouse Gas Costs Avoided'!$A$2:$I$32,9,FALSE)</f>
        <v>4.6296369025600148</v>
      </c>
      <c r="DB256" s="21">
        <f>BX256*VLOOKUP(AT$6,'Greenhouse Gas Costs Avoided'!$A$2:$I$32,9,FALSE)</f>
        <v>5.1647630090130283</v>
      </c>
      <c r="DC256" s="21">
        <f>BY256*VLOOKUP(AU$6,'Greenhouse Gas Costs Avoided'!$A$2:$I$32,9,FALSE)</f>
        <v>5.7625680068068199</v>
      </c>
      <c r="DD256" s="21">
        <f>BZ256*VLOOKUP(AV$6,'Greenhouse Gas Costs Avoided'!$A$2:$I$32,9,FALSE)</f>
        <v>6.4296194808152167</v>
      </c>
      <c r="DE256" s="21">
        <f>CA256*VLOOKUP(AW$6,'Greenhouse Gas Costs Avoided'!$A$2:$I$32,9,FALSE)</f>
        <v>6.6023323538917609</v>
      </c>
      <c r="DF256" s="21">
        <f>CB256*VLOOKUP(AX$6,'Greenhouse Gas Costs Avoided'!$A$2:$I$32,9,FALSE)</f>
        <v>6.7808920331878957</v>
      </c>
      <c r="DG256" s="21">
        <f>CC256*VLOOKUP(AY$6,'Greenhouse Gas Costs Avoided'!$A$2:$I$32,9,FALSE)</f>
        <v>6.9638980729572149</v>
      </c>
      <c r="DH256" s="21">
        <f>CD256*VLOOKUP(AZ$6,'Greenhouse Gas Costs Avoided'!$A$2:$I$32,9,FALSE)</f>
        <v>7.1520913053717949</v>
      </c>
      <c r="DI256" s="21">
        <f>CE256*VLOOKUP(BA$6,'Greenhouse Gas Costs Avoided'!$A$2:$I$32,9,FALSE)</f>
        <v>7.3435269452765404</v>
      </c>
      <c r="DJ256" s="21">
        <f>CF256*VLOOKUP(BB$6,'Greenhouse Gas Costs Avoided'!$A$2:$I$32,9,FALSE)</f>
        <v>7.5429472742415475</v>
      </c>
      <c r="DK256" s="21">
        <f>CG256*VLOOKUP(BC$6,'Greenhouse Gas Costs Avoided'!$A$2:$I$32,9,FALSE)</f>
        <v>7.744884134129272</v>
      </c>
      <c r="DL256" s="21">
        <f>CH256*VLOOKUP(BD$6,'Greenhouse Gas Costs Avoided'!$A$2:$I$32,9,FALSE)</f>
        <v>7.950411333759269</v>
      </c>
      <c r="DM256" s="21">
        <f>CI256*VLOOKUP(BE$6,'Greenhouse Gas Costs Avoided'!$A$2:$I$32,9,FALSE)</f>
        <v>8.161021676093501</v>
      </c>
      <c r="DN256" s="21">
        <f>CJ256*VLOOKUP(BF$6,'Greenhouse Gas Costs Avoided'!$A$2:$I$32,9,FALSE)</f>
        <v>8.3774569890184303</v>
      </c>
      <c r="DO256" s="21">
        <f>CK256*VLOOKUP(BG$6,'Greenhouse Gas Costs Avoided'!$A$2:$I$32,9,FALSE)</f>
        <v>8.5992633142510115</v>
      </c>
      <c r="DP256" s="21">
        <f>CL256*VLOOKUP(BH$6,'Greenhouse Gas Costs Avoided'!$A$2:$I$32,9,FALSE)</f>
        <v>8.8263732304711304</v>
      </c>
      <c r="DQ256" s="21">
        <f>CM256*VLOOKUP(BI$6,'Greenhouse Gas Costs Avoided'!$A$2:$I$32,9,FALSE)</f>
        <v>9.05818008905967</v>
      </c>
      <c r="DR256" s="21">
        <f>CN256*VLOOKUP(BJ$6,'Greenhouse Gas Costs Avoided'!$A$2:$I$32,9,FALSE)</f>
        <v>9.2949796418706736</v>
      </c>
      <c r="DS256" s="164">
        <f>CO256*VLOOKUP(BK$6,'Greenhouse Gas Costs Avoided'!$A$2:$I$32,9,FALSE)</f>
        <v>9.5356621388007277</v>
      </c>
    </row>
    <row r="257" spans="1:123" x14ac:dyDescent="0.35">
      <c r="A257" s="174">
        <v>251</v>
      </c>
      <c r="B257" s="12">
        <v>2</v>
      </c>
      <c r="C257" s="175">
        <v>2023</v>
      </c>
      <c r="E257" s="20">
        <v>0</v>
      </c>
      <c r="F257" s="21">
        <v>82.346532180449415</v>
      </c>
      <c r="G257" s="21">
        <v>84.002844861871253</v>
      </c>
      <c r="H257" s="21">
        <v>85.659157543293105</v>
      </c>
      <c r="I257" s="21">
        <v>86.918851036576825</v>
      </c>
      <c r="J257" s="21">
        <v>88.178544529860531</v>
      </c>
      <c r="K257" s="21">
        <v>89.438238023144251</v>
      </c>
      <c r="L257" s="21">
        <v>90.697931516427971</v>
      </c>
      <c r="M257" s="21">
        <v>91.95762500971172</v>
      </c>
      <c r="N257" s="21">
        <v>93.21731850299544</v>
      </c>
      <c r="O257" s="21">
        <v>94.47701199627916</v>
      </c>
      <c r="P257" s="21">
        <v>95.73670548956288</v>
      </c>
      <c r="Q257" s="21">
        <v>96.996398982846586</v>
      </c>
      <c r="R257" s="21">
        <v>98.25609247613032</v>
      </c>
      <c r="S257" s="21">
        <v>99.65157958594628</v>
      </c>
      <c r="T257" s="21">
        <v>101.04706669576224</v>
      </c>
      <c r="U257" s="21">
        <v>102.4425538055782</v>
      </c>
      <c r="V257" s="21">
        <v>103.83804091539416</v>
      </c>
      <c r="W257" s="21">
        <v>105.23352802521011</v>
      </c>
      <c r="X257" s="21">
        <v>106.47156953138905</v>
      </c>
      <c r="Y257" s="21">
        <v>107.709611037568</v>
      </c>
      <c r="Z257" s="21">
        <v>108.94765254374694</v>
      </c>
      <c r="AA257" s="21">
        <v>110.18569404992589</v>
      </c>
      <c r="AB257" s="21">
        <v>111.42373555610482</v>
      </c>
      <c r="AC257" s="21">
        <v>112.86811731331359</v>
      </c>
      <c r="AD257" s="21">
        <v>114.31249907052236</v>
      </c>
      <c r="AE257" s="21">
        <v>115.75688082773114</v>
      </c>
      <c r="AF257" s="21">
        <v>117.20126258493991</v>
      </c>
      <c r="AG257" s="22">
        <v>120.41827982173916</v>
      </c>
      <c r="AI257" s="20">
        <v>0</v>
      </c>
      <c r="AJ257" s="21">
        <v>5.2166744805659615</v>
      </c>
      <c r="AK257" s="21">
        <v>5.3216023247413169</v>
      </c>
      <c r="AL257" s="21">
        <v>5.4265301689166732</v>
      </c>
      <c r="AM257" s="21">
        <v>5.5063320831654474</v>
      </c>
      <c r="AN257" s="21">
        <v>5.5861339974142208</v>
      </c>
      <c r="AO257" s="21">
        <v>5.665935911662995</v>
      </c>
      <c r="AP257" s="21">
        <v>5.7457378259117702</v>
      </c>
      <c r="AQ257" s="21">
        <v>5.8255397401605462</v>
      </c>
      <c r="AR257" s="21">
        <v>5.9053416544093205</v>
      </c>
      <c r="AS257" s="21">
        <v>5.9851435686580947</v>
      </c>
      <c r="AT257" s="21">
        <v>6.0649454829068699</v>
      </c>
      <c r="AU257" s="21">
        <v>6.1447473971556432</v>
      </c>
      <c r="AV257" s="21">
        <v>6.2245493114044184</v>
      </c>
      <c r="AW257" s="21">
        <v>6.312953786990386</v>
      </c>
      <c r="AX257" s="21">
        <v>6.4013582625763545</v>
      </c>
      <c r="AY257" s="21">
        <v>6.4897627381623222</v>
      </c>
      <c r="AZ257" s="21">
        <v>6.5781672137482907</v>
      </c>
      <c r="BA257" s="21">
        <v>6.6665716893342575</v>
      </c>
      <c r="BB257" s="21">
        <v>6.7450019445028957</v>
      </c>
      <c r="BC257" s="21">
        <v>6.8234321996715348</v>
      </c>
      <c r="BD257" s="21">
        <v>6.901862454840173</v>
      </c>
      <c r="BE257" s="21">
        <v>6.9802927100088112</v>
      </c>
      <c r="BF257" s="21">
        <v>7.0587229651774486</v>
      </c>
      <c r="BG257" s="21">
        <v>7.1502249295408609</v>
      </c>
      <c r="BH257" s="21">
        <v>7.2417268939042723</v>
      </c>
      <c r="BI257" s="21">
        <v>7.3332288582676846</v>
      </c>
      <c r="BJ257" s="21">
        <v>7.424730822631096</v>
      </c>
      <c r="BK257" s="22">
        <v>7.6285297110405814</v>
      </c>
      <c r="BM257" s="163">
        <f>VLOOKUP(BM$6,'MonteCarlo Policy Paths'!$N$2:$S$31,$B257+1,FALSE)</f>
        <v>23.967702867134744</v>
      </c>
      <c r="BN257" s="21">
        <f>VLOOKUP(BN$6,'MonteCarlo Policy Paths'!$N$2:$S$31,$B257+1,FALSE)</f>
        <v>26.317177955222718</v>
      </c>
      <c r="BO257" s="21">
        <f>VLOOKUP(BO$6,'MonteCarlo Policy Paths'!$N$2:$S$31,$B257+1,FALSE)</f>
        <v>28.893255238045125</v>
      </c>
      <c r="BP257" s="21">
        <f>VLOOKUP(BP$6,'MonteCarlo Policy Paths'!$N$2:$S$31,$B257+1,FALSE)</f>
        <v>31.715102246604285</v>
      </c>
      <c r="BQ257" s="21">
        <f>VLOOKUP(BQ$6,'MonteCarlo Policy Paths'!$N$2:$S$31,$B257+1,FALSE)</f>
        <v>34.790233856835599</v>
      </c>
      <c r="BR257" s="21">
        <f>VLOOKUP(BR$6,'MonteCarlo Policy Paths'!$N$2:$S$31,$B257+1,FALSE)</f>
        <v>38.117013285454661</v>
      </c>
      <c r="BS257" s="21">
        <f>VLOOKUP(BS$6,'MonteCarlo Policy Paths'!$N$2:$S$31,$B257+1,FALSE)</f>
        <v>41.72840612279375</v>
      </c>
      <c r="BT257" s="21">
        <f>VLOOKUP(BT$6,'MonteCarlo Policy Paths'!$N$2:$S$31,$B257+1,FALSE)</f>
        <v>45.677249983631562</v>
      </c>
      <c r="BU257" s="21">
        <f>VLOOKUP(BU$6,'MonteCarlo Policy Paths'!$N$2:$S$31,$B257+1,FALSE)</f>
        <v>49.99204890598088</v>
      </c>
      <c r="BV257" s="21">
        <f>VLOOKUP(BV$6,'MonteCarlo Policy Paths'!$N$2:$S$31,$B257+1,FALSE)</f>
        <v>54.768556811140854</v>
      </c>
      <c r="BW257" s="21">
        <f>VLOOKUP(BW$6,'MonteCarlo Policy Paths'!$N$2:$S$31,$B257+1,FALSE)</f>
        <v>60.010238214835042</v>
      </c>
      <c r="BX257" s="21">
        <f>VLOOKUP(BX$6,'MonteCarlo Policy Paths'!$N$2:$S$31,$B257+1,FALSE)</f>
        <v>65.75812779974207</v>
      </c>
      <c r="BY257" s="21">
        <f>VLOOKUP(BY$6,'MonteCarlo Policy Paths'!$N$2:$S$31,$B257+1,FALSE)</f>
        <v>72.066881159093455</v>
      </c>
      <c r="BZ257" s="21">
        <f>VLOOKUP(BZ$6,'MonteCarlo Policy Paths'!$N$2:$S$31,$B257+1,FALSE)</f>
        <v>78.981532638183737</v>
      </c>
      <c r="CA257" s="21">
        <f>VLOOKUP(CA$6,'MonteCarlo Policy Paths'!$N$2:$S$31,$B257+1,FALSE)</f>
        <v>81.252691038046251</v>
      </c>
      <c r="CB257" s="21">
        <f>VLOOKUP(CB$6,'MonteCarlo Policy Paths'!$N$2:$S$31,$B257+1,FALSE)</f>
        <v>83.604044111934414</v>
      </c>
      <c r="CC257" s="21">
        <f>VLOOKUP(CC$6,'MonteCarlo Policy Paths'!$N$2:$S$31,$B257+1,FALSE)</f>
        <v>86.018714380110126</v>
      </c>
      <c r="CD257" s="21">
        <f>VLOOKUP(CD$6,'MonteCarlo Policy Paths'!$N$2:$S$31,$B257+1,FALSE)</f>
        <v>88.506196331807388</v>
      </c>
      <c r="CE257" s="21">
        <f>VLOOKUP(CE$6,'MonteCarlo Policy Paths'!$N$2:$S$31,$B257+1,FALSE)</f>
        <v>91.042757806054695</v>
      </c>
      <c r="CF257" s="21">
        <f>VLOOKUP(CF$6,'MonteCarlo Policy Paths'!$N$2:$S$31,$B257+1,FALSE)</f>
        <v>93.687547211990633</v>
      </c>
      <c r="CG257" s="21">
        <f>VLOOKUP(CG$6,'MonteCarlo Policy Paths'!$N$2:$S$31,$B257+1,FALSE)</f>
        <v>96.373095170621937</v>
      </c>
      <c r="CH257" s="21">
        <f>VLOOKUP(CH$6,'MonteCarlo Policy Paths'!$N$2:$S$31,$B257+1,FALSE)</f>
        <v>99.112987273548597</v>
      </c>
      <c r="CI257" s="21">
        <f>VLOOKUP(CI$6,'MonteCarlo Policy Paths'!$N$2:$S$31,$B257+1,FALSE)</f>
        <v>101.92614153054797</v>
      </c>
      <c r="CJ257" s="21">
        <f>VLOOKUP(CJ$6,'MonteCarlo Policy Paths'!$N$2:$S$31,$B257+1,FALSE)</f>
        <v>104.82221793361833</v>
      </c>
      <c r="CK257" s="21">
        <f>VLOOKUP(CK$6,'MonteCarlo Policy Paths'!$N$2:$S$31,$B257+1,FALSE)</f>
        <v>107.79595653596101</v>
      </c>
      <c r="CL257" s="21">
        <f>VLOOKUP(CL$6,'MonteCarlo Policy Paths'!$N$2:$S$31,$B257+1,FALSE)</f>
        <v>110.84691133589952</v>
      </c>
      <c r="CM257" s="21">
        <f>VLOOKUP(CM$6,'MonteCarlo Policy Paths'!$N$2:$S$31,$B257+1,FALSE)</f>
        <v>113.96784710075578</v>
      </c>
      <c r="CN257" s="21">
        <f>VLOOKUP(CN$6,'MonteCarlo Policy Paths'!$N$2:$S$31,$B257+1,FALSE)</f>
        <v>117.16284845198182</v>
      </c>
      <c r="CO257" s="164">
        <f>VLOOKUP(CO$6,'MonteCarlo Policy Paths'!$N$2:$S$31,$B257+1,FALSE)</f>
        <v>120.41827982173916</v>
      </c>
      <c r="CQ257" s="163">
        <f>BM257*VLOOKUP(AI$6,'Greenhouse Gas Costs Avoided'!$A$2:$I$32,9,FALSE)</f>
        <v>1.5183602829902079</v>
      </c>
      <c r="CR257" s="21">
        <f>BN257*VLOOKUP(AJ$6,'Greenhouse Gas Costs Avoided'!$A$2:$I$32,9,FALSE)</f>
        <v>1.6672001480120395</v>
      </c>
      <c r="CS257" s="21">
        <f>BO257*VLOOKUP(AK$6,'Greenhouse Gas Costs Avoided'!$A$2:$I$32,9,FALSE)</f>
        <v>1.8303953216936328</v>
      </c>
      <c r="CT257" s="21">
        <f>BP257*VLOOKUP(AL$6,'Greenhouse Gas Costs Avoided'!$A$2:$I$32,9,FALSE)</f>
        <v>2.0091600721673259</v>
      </c>
      <c r="CU257" s="21">
        <f>BQ257*VLOOKUP(AM$6,'Greenhouse Gas Costs Avoided'!$A$2:$I$32,9,FALSE)</f>
        <v>2.2039704688009323</v>
      </c>
      <c r="CV257" s="21">
        <f>BR257*VLOOKUP(AN$6,'Greenhouse Gas Costs Avoided'!$A$2:$I$32,9,FALSE)</f>
        <v>2.4147228209427172</v>
      </c>
      <c r="CW257" s="21">
        <f>BS257*VLOOKUP(AO$6,'Greenhouse Gas Costs Avoided'!$A$2:$I$32,9,FALSE)</f>
        <v>2.6435055074141016</v>
      </c>
      <c r="CX257" s="21">
        <f>BT257*VLOOKUP(AP$6,'Greenhouse Gas Costs Avoided'!$A$2:$I$32,9,FALSE)</f>
        <v>2.8936658050138946</v>
      </c>
      <c r="CY257" s="21">
        <f>BU257*VLOOKUP(AQ$6,'Greenhouse Gas Costs Avoided'!$A$2:$I$32,9,FALSE)</f>
        <v>3.1670094520501597</v>
      </c>
      <c r="CZ257" s="21">
        <f>BV257*VLOOKUP(AR$6,'Greenhouse Gas Costs Avoided'!$A$2:$I$32,9,FALSE)</f>
        <v>3.4696024846318703</v>
      </c>
      <c r="DA257" s="21">
        <f>BW257*VLOOKUP(AS$6,'Greenhouse Gas Costs Avoided'!$A$2:$I$32,9,FALSE)</f>
        <v>3.8016643807416939</v>
      </c>
      <c r="DB257" s="21">
        <f>BX257*VLOOKUP(AT$6,'Greenhouse Gas Costs Avoided'!$A$2:$I$32,9,FALSE)</f>
        <v>4.1657946983243246</v>
      </c>
      <c r="DC257" s="21">
        <f>BY257*VLOOKUP(AU$6,'Greenhouse Gas Costs Avoided'!$A$2:$I$32,9,FALSE)</f>
        <v>4.5654558835919028</v>
      </c>
      <c r="DD257" s="21">
        <f>BZ257*VLOOKUP(AV$6,'Greenhouse Gas Costs Avoided'!$A$2:$I$32,9,FALSE)</f>
        <v>5.0035008741682265</v>
      </c>
      <c r="DE257" s="21">
        <f>CA257*VLOOKUP(AW$6,'Greenhouse Gas Costs Avoided'!$A$2:$I$32,9,FALSE)</f>
        <v>5.1473793563843691</v>
      </c>
      <c r="DF257" s="21">
        <f>CB257*VLOOKUP(AX$6,'Greenhouse Gas Costs Avoided'!$A$2:$I$32,9,FALSE)</f>
        <v>5.2963381923007766</v>
      </c>
      <c r="DG257" s="21">
        <f>CC257*VLOOKUP(AY$6,'Greenhouse Gas Costs Avoided'!$A$2:$I$32,9,FALSE)</f>
        <v>5.4493081891352544</v>
      </c>
      <c r="DH257" s="21">
        <f>CD257*VLOOKUP(AZ$6,'Greenhouse Gas Costs Avoided'!$A$2:$I$32,9,FALSE)</f>
        <v>5.606890825278958</v>
      </c>
      <c r="DI257" s="21">
        <f>CE257*VLOOKUP(BA$6,'Greenhouse Gas Costs Avoided'!$A$2:$I$32,9,FALSE)</f>
        <v>5.7675826620899597</v>
      </c>
      <c r="DJ257" s="21">
        <f>CF257*VLOOKUP(BB$6,'Greenhouse Gas Costs Avoided'!$A$2:$I$32,9,FALSE)</f>
        <v>5.935130766850258</v>
      </c>
      <c r="DK257" s="21">
        <f>CG257*VLOOKUP(BC$6,'Greenhouse Gas Costs Avoided'!$A$2:$I$32,9,FALSE)</f>
        <v>6.1052609366481567</v>
      </c>
      <c r="DL257" s="21">
        <f>CH257*VLOOKUP(BD$6,'Greenhouse Gas Costs Avoided'!$A$2:$I$32,9,FALSE)</f>
        <v>6.2788338222861402</v>
      </c>
      <c r="DM257" s="21">
        <f>CI257*VLOOKUP(BE$6,'Greenhouse Gas Costs Avoided'!$A$2:$I$32,9,FALSE)</f>
        <v>6.4570478846612929</v>
      </c>
      <c r="DN257" s="21">
        <f>CJ257*VLOOKUP(BF$6,'Greenhouse Gas Costs Avoided'!$A$2:$I$32,9,FALSE)</f>
        <v>6.6405150868084322</v>
      </c>
      <c r="DO257" s="21">
        <f>CK257*VLOOKUP(BG$6,'Greenhouse Gas Costs Avoided'!$A$2:$I$32,9,FALSE)</f>
        <v>6.8289022097138705</v>
      </c>
      <c r="DP257" s="21">
        <f>CL257*VLOOKUP(BH$6,'Greenhouse Gas Costs Avoided'!$A$2:$I$32,9,FALSE)</f>
        <v>7.0221809990540507</v>
      </c>
      <c r="DQ257" s="21">
        <f>CM257*VLOOKUP(BI$6,'Greenhouse Gas Costs Avoided'!$A$2:$I$32,9,FALSE)</f>
        <v>7.2198931009350886</v>
      </c>
      <c r="DR257" s="21">
        <f>CN257*VLOOKUP(BJ$6,'Greenhouse Gas Costs Avoided'!$A$2:$I$32,9,FALSE)</f>
        <v>7.4222972772007143</v>
      </c>
      <c r="DS257" s="164">
        <f>CO257*VLOOKUP(BK$6,'Greenhouse Gas Costs Avoided'!$A$2:$I$32,9,FALSE)</f>
        <v>7.6285297110405814</v>
      </c>
    </row>
    <row r="258" spans="1:123" x14ac:dyDescent="0.35">
      <c r="A258" s="174">
        <v>252</v>
      </c>
      <c r="B258" s="12">
        <v>5</v>
      </c>
      <c r="C258" s="175">
        <v>2023</v>
      </c>
      <c r="E258" s="20">
        <v>0</v>
      </c>
      <c r="F258" s="21">
        <v>82.346532180449415</v>
      </c>
      <c r="G258" s="21">
        <v>84.002844861871253</v>
      </c>
      <c r="H258" s="21">
        <v>85.659157543293105</v>
      </c>
      <c r="I258" s="21">
        <v>86.918851036576825</v>
      </c>
      <c r="J258" s="21">
        <v>88.178544529860531</v>
      </c>
      <c r="K258" s="21">
        <v>89.438238023144251</v>
      </c>
      <c r="L258" s="21">
        <v>90.697931516427971</v>
      </c>
      <c r="M258" s="21">
        <v>91.95762500971172</v>
      </c>
      <c r="N258" s="21">
        <v>93.21731850299544</v>
      </c>
      <c r="O258" s="21">
        <v>94.47701199627916</v>
      </c>
      <c r="P258" s="21">
        <v>95.73670548956288</v>
      </c>
      <c r="Q258" s="21">
        <v>96.996398982846586</v>
      </c>
      <c r="R258" s="21">
        <v>99.874634841342697</v>
      </c>
      <c r="S258" s="21">
        <v>101.93553668931256</v>
      </c>
      <c r="T258" s="21">
        <v>104.04258519817796</v>
      </c>
      <c r="U258" s="21">
        <v>106.18472717196582</v>
      </c>
      <c r="V258" s="21">
        <v>108.36780972271322</v>
      </c>
      <c r="W258" s="21">
        <v>110.57648338650839</v>
      </c>
      <c r="X258" s="21">
        <v>112.7694544213079</v>
      </c>
      <c r="Y258" s="21">
        <v>114.98228749612761</v>
      </c>
      <c r="Z258" s="21">
        <v>117.22345778349788</v>
      </c>
      <c r="AA258" s="21">
        <v>119.50474742044912</v>
      </c>
      <c r="AB258" s="21">
        <v>121.83201137782079</v>
      </c>
      <c r="AC258" s="21">
        <v>124.30483685770574</v>
      </c>
      <c r="AD258" s="21">
        <v>126.81952160325447</v>
      </c>
      <c r="AE258" s="21">
        <v>129.37127756316897</v>
      </c>
      <c r="AF258" s="21">
        <v>131.96243899653103</v>
      </c>
      <c r="AG258" s="22">
        <v>135.47056479945655</v>
      </c>
      <c r="AI258" s="20">
        <v>0</v>
      </c>
      <c r="AJ258" s="21">
        <v>5.2166744805659615</v>
      </c>
      <c r="AK258" s="21">
        <v>5.3216023247413169</v>
      </c>
      <c r="AL258" s="21">
        <v>5.4265301689166732</v>
      </c>
      <c r="AM258" s="21">
        <v>5.5063320831654474</v>
      </c>
      <c r="AN258" s="21">
        <v>5.5861339974142208</v>
      </c>
      <c r="AO258" s="21">
        <v>5.665935911662995</v>
      </c>
      <c r="AP258" s="21">
        <v>5.7457378259117702</v>
      </c>
      <c r="AQ258" s="21">
        <v>5.8255397401605462</v>
      </c>
      <c r="AR258" s="21">
        <v>5.9053416544093205</v>
      </c>
      <c r="AS258" s="21">
        <v>5.9851435686580947</v>
      </c>
      <c r="AT258" s="21">
        <v>6.0649454829068699</v>
      </c>
      <c r="AU258" s="21">
        <v>6.1447473971556432</v>
      </c>
      <c r="AV258" s="21">
        <v>6.327084396109818</v>
      </c>
      <c r="AW258" s="21">
        <v>6.4576430704410743</v>
      </c>
      <c r="AX258" s="21">
        <v>6.5911251478821242</v>
      </c>
      <c r="AY258" s="21">
        <v>6.7268304055597685</v>
      </c>
      <c r="AZ258" s="21">
        <v>6.8651292595600424</v>
      </c>
      <c r="BA258" s="21">
        <v>7.0050493173053994</v>
      </c>
      <c r="BB258" s="21">
        <v>7.1439746093722221</v>
      </c>
      <c r="BC258" s="21">
        <v>7.2841581669004034</v>
      </c>
      <c r="BD258" s="21">
        <v>7.426136894299721</v>
      </c>
      <c r="BE258" s="21">
        <v>7.5706571930511553</v>
      </c>
      <c r="BF258" s="21">
        <v>7.7180899770979394</v>
      </c>
      <c r="BG258" s="21">
        <v>7.8747441218959366</v>
      </c>
      <c r="BH258" s="21">
        <v>8.0340500621877027</v>
      </c>
      <c r="BI258" s="21">
        <v>8.1957044736636782</v>
      </c>
      <c r="BJ258" s="21">
        <v>8.3598552322508848</v>
      </c>
      <c r="BK258" s="22">
        <v>8.5820959249206545</v>
      </c>
      <c r="BM258" s="163">
        <f>VLOOKUP(BM$6,'MonteCarlo Policy Paths'!$N$2:$S$31,$B258+1,FALSE)</f>
        <v>24.184299884200797</v>
      </c>
      <c r="BN258" s="21">
        <f>VLOOKUP(BN$6,'MonteCarlo Policy Paths'!$N$2:$S$31,$B258+1,FALSE)</f>
        <v>26.797135120393484</v>
      </c>
      <c r="BO258" s="21">
        <f>VLOOKUP(BO$6,'MonteCarlo Policy Paths'!$N$2:$S$31,$B258+1,FALSE)</f>
        <v>29.690826715826198</v>
      </c>
      <c r="BP258" s="21">
        <f>VLOOKUP(BP$6,'MonteCarlo Policy Paths'!$N$2:$S$31,$B258+1,FALSE)</f>
        <v>32.893001978364566</v>
      </c>
      <c r="BQ258" s="21">
        <f>VLOOKUP(BQ$6,'MonteCarlo Policy Paths'!$N$2:$S$31,$B258+1,FALSE)</f>
        <v>36.420098382625895</v>
      </c>
      <c r="BR258" s="21">
        <f>VLOOKUP(BR$6,'MonteCarlo Policy Paths'!$N$2:$S$31,$B258+1,FALSE)</f>
        <v>40.279471956541457</v>
      </c>
      <c r="BS258" s="21">
        <f>VLOOKUP(BS$6,'MonteCarlo Policy Paths'!$N$2:$S$31,$B258+1,FALSE)</f>
        <v>44.515635375675203</v>
      </c>
      <c r="BT258" s="21">
        <f>VLOOKUP(BT$6,'MonteCarlo Policy Paths'!$N$2:$S$31,$B258+1,FALSE)</f>
        <v>49.196171227791872</v>
      </c>
      <c r="BU258" s="21">
        <f>VLOOKUP(BU$6,'MonteCarlo Policy Paths'!$N$2:$S$31,$B258+1,FALSE)</f>
        <v>54.364766335209197</v>
      </c>
      <c r="BV258" s="21">
        <f>VLOOKUP(BV$6,'MonteCarlo Policy Paths'!$N$2:$S$31,$B258+1,FALSE)</f>
        <v>60.140596575631633</v>
      </c>
      <c r="BW258" s="21">
        <f>VLOOKUP(BW$6,'MonteCarlo Policy Paths'!$N$2:$S$31,$B258+1,FALSE)</f>
        <v>66.545116533046993</v>
      </c>
      <c r="BX258" s="21">
        <f>VLOOKUP(BX$6,'MonteCarlo Policy Paths'!$N$2:$S$31,$B258+1,FALSE)</f>
        <v>73.642612105771832</v>
      </c>
      <c r="BY258" s="21">
        <f>VLOOKUP(BY$6,'MonteCarlo Policy Paths'!$N$2:$S$31,$B258+1,FALSE)</f>
        <v>81.515240678665066</v>
      </c>
      <c r="BZ258" s="21">
        <f>VLOOKUP(BZ$6,'MonteCarlo Policy Paths'!$N$2:$S$31,$B258+1,FALSE)</f>
        <v>90.237354922369406</v>
      </c>
      <c r="CA258" s="21">
        <f>VLOOKUP(CA$6,'MonteCarlo Policy Paths'!$N$2:$S$31,$B258+1,FALSE)</f>
        <v>92.736092415362535</v>
      </c>
      <c r="CB258" s="21">
        <f>VLOOKUP(CB$6,'MonteCarlo Policy Paths'!$N$2:$S$31,$B258+1,FALSE)</f>
        <v>95.321073906264047</v>
      </c>
      <c r="CC258" s="21">
        <f>VLOOKUP(CC$6,'MonteCarlo Policy Paths'!$N$2:$S$31,$B258+1,FALSE)</f>
        <v>97.972807459231774</v>
      </c>
      <c r="CD258" s="21">
        <f>VLOOKUP(CD$6,'MonteCarlo Policy Paths'!$N$2:$S$31,$B258+1,FALSE)</f>
        <v>100.70188743091984</v>
      </c>
      <c r="CE258" s="21">
        <f>VLOOKUP(CE$6,'MonteCarlo Policy Paths'!$N$2:$S$31,$B258+1,FALSE)</f>
        <v>103.48109827693068</v>
      </c>
      <c r="CF258" s="21">
        <f>VLOOKUP(CF$6,'MonteCarlo Policy Paths'!$N$2:$S$31,$B258+1,FALSE)</f>
        <v>106.37744326160868</v>
      </c>
      <c r="CG258" s="21">
        <f>VLOOKUP(CG$6,'MonteCarlo Policy Paths'!$N$2:$S$31,$B258+1,FALSE)</f>
        <v>109.31402956265458</v>
      </c>
      <c r="CH258" s="21">
        <f>VLOOKUP(CH$6,'MonteCarlo Policy Paths'!$N$2:$S$31,$B258+1,FALSE)</f>
        <v>112.30612514839871</v>
      </c>
      <c r="CI258" s="21">
        <f>VLOOKUP(CI$6,'MonteCarlo Policy Paths'!$N$2:$S$31,$B258+1,FALSE)</f>
        <v>115.37497116076017</v>
      </c>
      <c r="CJ258" s="21">
        <f>VLOOKUP(CJ$6,'MonteCarlo Policy Paths'!$N$2:$S$31,$B258+1,FALSE)</f>
        <v>118.53125256657755</v>
      </c>
      <c r="CK258" s="21">
        <f>VLOOKUP(CK$6,'MonteCarlo Policy Paths'!$N$2:$S$31,$B258+1,FALSE)</f>
        <v>121.76875646902944</v>
      </c>
      <c r="CL258" s="21">
        <f>VLOOKUP(CL$6,'MonteCarlo Policy Paths'!$N$2:$S$31,$B258+1,FALSE)</f>
        <v>125.08672773594304</v>
      </c>
      <c r="CM258" s="21">
        <f>VLOOKUP(CM$6,'MonteCarlo Policy Paths'!$N$2:$S$31,$B258+1,FALSE)</f>
        <v>128.47676069968128</v>
      </c>
      <c r="CN258" s="21">
        <f>VLOOKUP(CN$6,'MonteCarlo Policy Paths'!$N$2:$S$31,$B258+1,FALSE)</f>
        <v>131.94323193005201</v>
      </c>
      <c r="CO258" s="164">
        <f>VLOOKUP(CO$6,'MonteCarlo Policy Paths'!$N$2:$S$31,$B258+1,FALSE)</f>
        <v>135.47056479945655</v>
      </c>
      <c r="CQ258" s="163">
        <f>BM258*VLOOKUP(AI$6,'Greenhouse Gas Costs Avoided'!$A$2:$I$32,9,FALSE)</f>
        <v>1.5320817610121258</v>
      </c>
      <c r="CR258" s="21">
        <f>BN258*VLOOKUP(AJ$6,'Greenhouse Gas Costs Avoided'!$A$2:$I$32,9,FALSE)</f>
        <v>1.6976055607114411</v>
      </c>
      <c r="CS258" s="21">
        <f>BO258*VLOOKUP(AK$6,'Greenhouse Gas Costs Avoided'!$A$2:$I$32,9,FALSE)</f>
        <v>1.8809216846672472</v>
      </c>
      <c r="CT258" s="21">
        <f>BP258*VLOOKUP(AL$6,'Greenhouse Gas Costs Avoided'!$A$2:$I$32,9,FALSE)</f>
        <v>2.0837803301021003</v>
      </c>
      <c r="CU258" s="21">
        <f>BQ258*VLOOKUP(AM$6,'Greenhouse Gas Costs Avoided'!$A$2:$I$32,9,FALSE)</f>
        <v>2.3072228153580183</v>
      </c>
      <c r="CV258" s="21">
        <f>BR258*VLOOKUP(AN$6,'Greenhouse Gas Costs Avoided'!$A$2:$I$32,9,FALSE)</f>
        <v>2.5517151467399573</v>
      </c>
      <c r="CW258" s="21">
        <f>BS258*VLOOKUP(AO$6,'Greenhouse Gas Costs Avoided'!$A$2:$I$32,9,FALSE)</f>
        <v>2.8200772139570236</v>
      </c>
      <c r="CX258" s="21">
        <f>BT258*VLOOKUP(AP$6,'Greenhouse Gas Costs Avoided'!$A$2:$I$32,9,FALSE)</f>
        <v>3.1165903917263735</v>
      </c>
      <c r="CY258" s="21">
        <f>BU258*VLOOKUP(AQ$6,'Greenhouse Gas Costs Avoided'!$A$2:$I$32,9,FALSE)</f>
        <v>3.444022251736667</v>
      </c>
      <c r="CZ258" s="21">
        <f>BV258*VLOOKUP(AR$6,'Greenhouse Gas Costs Avoided'!$A$2:$I$32,9,FALSE)</f>
        <v>3.8099226171979153</v>
      </c>
      <c r="DA258" s="21">
        <f>BW258*VLOOKUP(AS$6,'Greenhouse Gas Costs Avoided'!$A$2:$I$32,9,FALSE)</f>
        <v>4.2156506416508543</v>
      </c>
      <c r="DB258" s="21">
        <f>BX258*VLOOKUP(AT$6,'Greenhouse Gas Costs Avoided'!$A$2:$I$32,9,FALSE)</f>
        <v>4.6652788536686769</v>
      </c>
      <c r="DC258" s="21">
        <f>BY258*VLOOKUP(AU$6,'Greenhouse Gas Costs Avoided'!$A$2:$I$32,9,FALSE)</f>
        <v>5.1640119451993618</v>
      </c>
      <c r="DD258" s="21">
        <f>BZ258*VLOOKUP(AV$6,'Greenhouse Gas Costs Avoided'!$A$2:$I$32,9,FALSE)</f>
        <v>5.7165601774917221</v>
      </c>
      <c r="DE258" s="21">
        <f>CA258*VLOOKUP(AW$6,'Greenhouse Gas Costs Avoided'!$A$2:$I$32,9,FALSE)</f>
        <v>5.8748558551380645</v>
      </c>
      <c r="DF258" s="21">
        <f>CB258*VLOOKUP(AX$6,'Greenhouse Gas Costs Avoided'!$A$2:$I$32,9,FALSE)</f>
        <v>6.0386151127443357</v>
      </c>
      <c r="DG258" s="21">
        <f>CC258*VLOOKUP(AY$6,'Greenhouse Gas Costs Avoided'!$A$2:$I$32,9,FALSE)</f>
        <v>6.2066031310462346</v>
      </c>
      <c r="DH258" s="21">
        <f>CD258*VLOOKUP(AZ$6,'Greenhouse Gas Costs Avoided'!$A$2:$I$32,9,FALSE)</f>
        <v>6.3794910653253769</v>
      </c>
      <c r="DI258" s="21">
        <f>CE258*VLOOKUP(BA$6,'Greenhouse Gas Costs Avoided'!$A$2:$I$32,9,FALSE)</f>
        <v>6.5555548036832505</v>
      </c>
      <c r="DJ258" s="21">
        <f>CF258*VLOOKUP(BB$6,'Greenhouse Gas Costs Avoided'!$A$2:$I$32,9,FALSE)</f>
        <v>6.7390390205459019</v>
      </c>
      <c r="DK258" s="21">
        <f>CG258*VLOOKUP(BC$6,'Greenhouse Gas Costs Avoided'!$A$2:$I$32,9,FALSE)</f>
        <v>6.9250725353887148</v>
      </c>
      <c r="DL258" s="21">
        <f>CH258*VLOOKUP(BD$6,'Greenhouse Gas Costs Avoided'!$A$2:$I$32,9,FALSE)</f>
        <v>7.114622578022705</v>
      </c>
      <c r="DM258" s="21">
        <f>CI258*VLOOKUP(BE$6,'Greenhouse Gas Costs Avoided'!$A$2:$I$32,9,FALSE)</f>
        <v>7.309034780377397</v>
      </c>
      <c r="DN258" s="21">
        <f>CJ258*VLOOKUP(BF$6,'Greenhouse Gas Costs Avoided'!$A$2:$I$32,9,FALSE)</f>
        <v>7.5089860379134308</v>
      </c>
      <c r="DO258" s="21">
        <f>CK258*VLOOKUP(BG$6,'Greenhouse Gas Costs Avoided'!$A$2:$I$32,9,FALSE)</f>
        <v>7.714082761982441</v>
      </c>
      <c r="DP258" s="21">
        <f>CL258*VLOOKUP(BH$6,'Greenhouse Gas Costs Avoided'!$A$2:$I$32,9,FALSE)</f>
        <v>7.9242771147625906</v>
      </c>
      <c r="DQ258" s="21">
        <f>CM258*VLOOKUP(BI$6,'Greenhouse Gas Costs Avoided'!$A$2:$I$32,9,FALSE)</f>
        <v>8.1390365949973802</v>
      </c>
      <c r="DR258" s="21">
        <f>CN258*VLOOKUP(BJ$6,'Greenhouse Gas Costs Avoided'!$A$2:$I$32,9,FALSE)</f>
        <v>8.358638459535694</v>
      </c>
      <c r="DS258" s="164">
        <f>CO258*VLOOKUP(BK$6,'Greenhouse Gas Costs Avoided'!$A$2:$I$32,9,FALSE)</f>
        <v>8.5820959249206545</v>
      </c>
    </row>
    <row r="259" spans="1:123" x14ac:dyDescent="0.35">
      <c r="A259" s="174">
        <v>253</v>
      </c>
      <c r="B259" s="12">
        <v>3</v>
      </c>
      <c r="C259" s="175">
        <v>2023</v>
      </c>
      <c r="E259" s="20">
        <v>0</v>
      </c>
      <c r="F259" s="21">
        <v>82.346532180449415</v>
      </c>
      <c r="G259" s="21">
        <v>84.002844861871253</v>
      </c>
      <c r="H259" s="21">
        <v>85.659157543293105</v>
      </c>
      <c r="I259" s="21">
        <v>86.918851036576825</v>
      </c>
      <c r="J259" s="21">
        <v>88.178544529860531</v>
      </c>
      <c r="K259" s="21">
        <v>89.438238023144251</v>
      </c>
      <c r="L259" s="21">
        <v>90.697931516427971</v>
      </c>
      <c r="M259" s="21">
        <v>91.95762500971172</v>
      </c>
      <c r="N259" s="21">
        <v>93.21731850299544</v>
      </c>
      <c r="O259" s="21">
        <v>94.47701199627916</v>
      </c>
      <c r="P259" s="21">
        <v>95.73670548956288</v>
      </c>
      <c r="Q259" s="21">
        <v>96.996398982846586</v>
      </c>
      <c r="R259" s="21">
        <v>101.49317720655506</v>
      </c>
      <c r="S259" s="21">
        <v>104.21949379267882</v>
      </c>
      <c r="T259" s="21">
        <v>107.03810370059369</v>
      </c>
      <c r="U259" s="21">
        <v>109.92690053835344</v>
      </c>
      <c r="V259" s="21">
        <v>112.89757853003228</v>
      </c>
      <c r="W259" s="21">
        <v>115.91943874780665</v>
      </c>
      <c r="X259" s="21">
        <v>119.06733931122673</v>
      </c>
      <c r="Y259" s="21">
        <v>122.25496395468721</v>
      </c>
      <c r="Z259" s="21">
        <v>125.4992630232488</v>
      </c>
      <c r="AA259" s="21">
        <v>128.82380079097237</v>
      </c>
      <c r="AB259" s="21">
        <v>132.24028719953677</v>
      </c>
      <c r="AC259" s="21">
        <v>135.74155640209787</v>
      </c>
      <c r="AD259" s="21">
        <v>139.32654413598658</v>
      </c>
      <c r="AE259" s="21">
        <v>142.9856742986068</v>
      </c>
      <c r="AF259" s="21">
        <v>146.72361540812219</v>
      </c>
      <c r="AG259" s="22">
        <v>150.52284977717397</v>
      </c>
      <c r="AI259" s="20">
        <v>0</v>
      </c>
      <c r="AJ259" s="21">
        <v>5.2166744805659615</v>
      </c>
      <c r="AK259" s="21">
        <v>5.3216023247413169</v>
      </c>
      <c r="AL259" s="21">
        <v>5.4265301689166732</v>
      </c>
      <c r="AM259" s="21">
        <v>5.5063320831654474</v>
      </c>
      <c r="AN259" s="21">
        <v>5.5861339974142208</v>
      </c>
      <c r="AO259" s="21">
        <v>5.665935911662995</v>
      </c>
      <c r="AP259" s="21">
        <v>5.7457378259117702</v>
      </c>
      <c r="AQ259" s="21">
        <v>5.8255397401605462</v>
      </c>
      <c r="AR259" s="21">
        <v>5.9053416544093205</v>
      </c>
      <c r="AS259" s="21">
        <v>5.9851435686580947</v>
      </c>
      <c r="AT259" s="21">
        <v>6.0649454829068699</v>
      </c>
      <c r="AU259" s="21">
        <v>6.1447473971556432</v>
      </c>
      <c r="AV259" s="21">
        <v>6.4296194808152167</v>
      </c>
      <c r="AW259" s="21">
        <v>6.6023323538917609</v>
      </c>
      <c r="AX259" s="21">
        <v>6.7808920331878957</v>
      </c>
      <c r="AY259" s="21">
        <v>6.9638980729572149</v>
      </c>
      <c r="AZ259" s="21">
        <v>7.1520913053717949</v>
      </c>
      <c r="BA259" s="21">
        <v>7.3435269452765404</v>
      </c>
      <c r="BB259" s="21">
        <v>7.5429472742415475</v>
      </c>
      <c r="BC259" s="21">
        <v>7.744884134129272</v>
      </c>
      <c r="BD259" s="21">
        <v>7.950411333759269</v>
      </c>
      <c r="BE259" s="21">
        <v>8.161021676093501</v>
      </c>
      <c r="BF259" s="21">
        <v>8.3774569890184303</v>
      </c>
      <c r="BG259" s="21">
        <v>8.5992633142510115</v>
      </c>
      <c r="BH259" s="21">
        <v>8.8263732304711304</v>
      </c>
      <c r="BI259" s="21">
        <v>9.05818008905967</v>
      </c>
      <c r="BJ259" s="21">
        <v>9.2949796418706736</v>
      </c>
      <c r="BK259" s="22">
        <v>9.5356621388007277</v>
      </c>
      <c r="BM259" s="163">
        <f>VLOOKUP(BM$6,'MonteCarlo Policy Paths'!$N$2:$S$31,$B259+1,FALSE)</f>
        <v>24.400896901266854</v>
      </c>
      <c r="BN259" s="21">
        <f>VLOOKUP(BN$6,'MonteCarlo Policy Paths'!$N$2:$S$31,$B259+1,FALSE)</f>
        <v>27.277092285564247</v>
      </c>
      <c r="BO259" s="21">
        <f>VLOOKUP(BO$6,'MonteCarlo Policy Paths'!$N$2:$S$31,$B259+1,FALSE)</f>
        <v>30.488398193607274</v>
      </c>
      <c r="BP259" s="21">
        <f>VLOOKUP(BP$6,'MonteCarlo Policy Paths'!$N$2:$S$31,$B259+1,FALSE)</f>
        <v>34.070901710124843</v>
      </c>
      <c r="BQ259" s="21">
        <f>VLOOKUP(BQ$6,'MonteCarlo Policy Paths'!$N$2:$S$31,$B259+1,FALSE)</f>
        <v>38.049962908416198</v>
      </c>
      <c r="BR259" s="21">
        <f>VLOOKUP(BR$6,'MonteCarlo Policy Paths'!$N$2:$S$31,$B259+1,FALSE)</f>
        <v>42.441930627628253</v>
      </c>
      <c r="BS259" s="21">
        <f>VLOOKUP(BS$6,'MonteCarlo Policy Paths'!$N$2:$S$31,$B259+1,FALSE)</f>
        <v>47.302864628556662</v>
      </c>
      <c r="BT259" s="21">
        <f>VLOOKUP(BT$6,'MonteCarlo Policy Paths'!$N$2:$S$31,$B259+1,FALSE)</f>
        <v>52.715092471952183</v>
      </c>
      <c r="BU259" s="21">
        <f>VLOOKUP(BU$6,'MonteCarlo Policy Paths'!$N$2:$S$31,$B259+1,FALSE)</f>
        <v>58.737483764437521</v>
      </c>
      <c r="BV259" s="21">
        <f>VLOOKUP(BV$6,'MonteCarlo Policy Paths'!$N$2:$S$31,$B259+1,FALSE)</f>
        <v>65.512636340122413</v>
      </c>
      <c r="BW259" s="21">
        <f>VLOOKUP(BW$6,'MonteCarlo Policy Paths'!$N$2:$S$31,$B259+1,FALSE)</f>
        <v>73.079994851258945</v>
      </c>
      <c r="BX259" s="21">
        <f>VLOOKUP(BX$6,'MonteCarlo Policy Paths'!$N$2:$S$31,$B259+1,FALSE)</f>
        <v>81.527096411801594</v>
      </c>
      <c r="BY259" s="21">
        <f>VLOOKUP(BY$6,'MonteCarlo Policy Paths'!$N$2:$S$31,$B259+1,FALSE)</f>
        <v>90.963600198236662</v>
      </c>
      <c r="BZ259" s="21">
        <f>VLOOKUP(BZ$6,'MonteCarlo Policy Paths'!$N$2:$S$31,$B259+1,FALSE)</f>
        <v>101.49317720655506</v>
      </c>
      <c r="CA259" s="21">
        <f>VLOOKUP(CA$6,'MonteCarlo Policy Paths'!$N$2:$S$31,$B259+1,FALSE)</f>
        <v>104.21949379267882</v>
      </c>
      <c r="CB259" s="21">
        <f>VLOOKUP(CB$6,'MonteCarlo Policy Paths'!$N$2:$S$31,$B259+1,FALSE)</f>
        <v>107.03810370059369</v>
      </c>
      <c r="CC259" s="21">
        <f>VLOOKUP(CC$6,'MonteCarlo Policy Paths'!$N$2:$S$31,$B259+1,FALSE)</f>
        <v>109.92690053835344</v>
      </c>
      <c r="CD259" s="21">
        <f>VLOOKUP(CD$6,'MonteCarlo Policy Paths'!$N$2:$S$31,$B259+1,FALSE)</f>
        <v>112.89757853003228</v>
      </c>
      <c r="CE259" s="21">
        <f>VLOOKUP(CE$6,'MonteCarlo Policy Paths'!$N$2:$S$31,$B259+1,FALSE)</f>
        <v>115.91943874780665</v>
      </c>
      <c r="CF259" s="21">
        <f>VLOOKUP(CF$6,'MonteCarlo Policy Paths'!$N$2:$S$31,$B259+1,FALSE)</f>
        <v>119.06733931122673</v>
      </c>
      <c r="CG259" s="21">
        <f>VLOOKUP(CG$6,'MonteCarlo Policy Paths'!$N$2:$S$31,$B259+1,FALSE)</f>
        <v>122.25496395468721</v>
      </c>
      <c r="CH259" s="21">
        <f>VLOOKUP(CH$6,'MonteCarlo Policy Paths'!$N$2:$S$31,$B259+1,FALSE)</f>
        <v>125.4992630232488</v>
      </c>
      <c r="CI259" s="21">
        <f>VLOOKUP(CI$6,'MonteCarlo Policy Paths'!$N$2:$S$31,$B259+1,FALSE)</f>
        <v>128.82380079097237</v>
      </c>
      <c r="CJ259" s="21">
        <f>VLOOKUP(CJ$6,'MonteCarlo Policy Paths'!$N$2:$S$31,$B259+1,FALSE)</f>
        <v>132.24028719953677</v>
      </c>
      <c r="CK259" s="21">
        <f>VLOOKUP(CK$6,'MonteCarlo Policy Paths'!$N$2:$S$31,$B259+1,FALSE)</f>
        <v>135.74155640209787</v>
      </c>
      <c r="CL259" s="21">
        <f>VLOOKUP(CL$6,'MonteCarlo Policy Paths'!$N$2:$S$31,$B259+1,FALSE)</f>
        <v>139.32654413598658</v>
      </c>
      <c r="CM259" s="21">
        <f>VLOOKUP(CM$6,'MonteCarlo Policy Paths'!$N$2:$S$31,$B259+1,FALSE)</f>
        <v>142.9856742986068</v>
      </c>
      <c r="CN259" s="21">
        <f>VLOOKUP(CN$6,'MonteCarlo Policy Paths'!$N$2:$S$31,$B259+1,FALSE)</f>
        <v>146.72361540812219</v>
      </c>
      <c r="CO259" s="164">
        <f>VLOOKUP(CO$6,'MonteCarlo Policy Paths'!$N$2:$S$31,$B259+1,FALSE)</f>
        <v>150.52284977717397</v>
      </c>
      <c r="CQ259" s="163">
        <f>BM259*VLOOKUP(AI$6,'Greenhouse Gas Costs Avoided'!$A$2:$I$32,9,FALSE)</f>
        <v>1.5458032390340439</v>
      </c>
      <c r="CR259" s="21">
        <f>BN259*VLOOKUP(AJ$6,'Greenhouse Gas Costs Avoided'!$A$2:$I$32,9,FALSE)</f>
        <v>1.7280109734108424</v>
      </c>
      <c r="CS259" s="21">
        <f>BO259*VLOOKUP(AK$6,'Greenhouse Gas Costs Avoided'!$A$2:$I$32,9,FALSE)</f>
        <v>1.9314480476408618</v>
      </c>
      <c r="CT259" s="21">
        <f>BP259*VLOOKUP(AL$6,'Greenhouse Gas Costs Avoided'!$A$2:$I$32,9,FALSE)</f>
        <v>2.1584005880368746</v>
      </c>
      <c r="CU259" s="21">
        <f>BQ259*VLOOKUP(AM$6,'Greenhouse Gas Costs Avoided'!$A$2:$I$32,9,FALSE)</f>
        <v>2.4104751619151044</v>
      </c>
      <c r="CV259" s="21">
        <f>BR259*VLOOKUP(AN$6,'Greenhouse Gas Costs Avoided'!$A$2:$I$32,9,FALSE)</f>
        <v>2.6887074725371978</v>
      </c>
      <c r="CW259" s="21">
        <f>BS259*VLOOKUP(AO$6,'Greenhouse Gas Costs Avoided'!$A$2:$I$32,9,FALSE)</f>
        <v>2.996648920499946</v>
      </c>
      <c r="CX259" s="21">
        <f>BT259*VLOOKUP(AP$6,'Greenhouse Gas Costs Avoided'!$A$2:$I$32,9,FALSE)</f>
        <v>3.339514978438852</v>
      </c>
      <c r="CY259" s="21">
        <f>BU259*VLOOKUP(AQ$6,'Greenhouse Gas Costs Avoided'!$A$2:$I$32,9,FALSE)</f>
        <v>3.7210350514231747</v>
      </c>
      <c r="CZ259" s="21">
        <f>BV259*VLOOKUP(AR$6,'Greenhouse Gas Costs Avoided'!$A$2:$I$32,9,FALSE)</f>
        <v>4.1502427497639598</v>
      </c>
      <c r="DA259" s="21">
        <f>BW259*VLOOKUP(AS$6,'Greenhouse Gas Costs Avoided'!$A$2:$I$32,9,FALSE)</f>
        <v>4.6296369025600148</v>
      </c>
      <c r="DB259" s="21">
        <f>BX259*VLOOKUP(AT$6,'Greenhouse Gas Costs Avoided'!$A$2:$I$32,9,FALSE)</f>
        <v>5.1647630090130283</v>
      </c>
      <c r="DC259" s="21">
        <f>BY259*VLOOKUP(AU$6,'Greenhouse Gas Costs Avoided'!$A$2:$I$32,9,FALSE)</f>
        <v>5.7625680068068199</v>
      </c>
      <c r="DD259" s="21">
        <f>BZ259*VLOOKUP(AV$6,'Greenhouse Gas Costs Avoided'!$A$2:$I$32,9,FALSE)</f>
        <v>6.4296194808152167</v>
      </c>
      <c r="DE259" s="21">
        <f>CA259*VLOOKUP(AW$6,'Greenhouse Gas Costs Avoided'!$A$2:$I$32,9,FALSE)</f>
        <v>6.6023323538917609</v>
      </c>
      <c r="DF259" s="21">
        <f>CB259*VLOOKUP(AX$6,'Greenhouse Gas Costs Avoided'!$A$2:$I$32,9,FALSE)</f>
        <v>6.7808920331878957</v>
      </c>
      <c r="DG259" s="21">
        <f>CC259*VLOOKUP(AY$6,'Greenhouse Gas Costs Avoided'!$A$2:$I$32,9,FALSE)</f>
        <v>6.9638980729572149</v>
      </c>
      <c r="DH259" s="21">
        <f>CD259*VLOOKUP(AZ$6,'Greenhouse Gas Costs Avoided'!$A$2:$I$32,9,FALSE)</f>
        <v>7.1520913053717949</v>
      </c>
      <c r="DI259" s="21">
        <f>CE259*VLOOKUP(BA$6,'Greenhouse Gas Costs Avoided'!$A$2:$I$32,9,FALSE)</f>
        <v>7.3435269452765404</v>
      </c>
      <c r="DJ259" s="21">
        <f>CF259*VLOOKUP(BB$6,'Greenhouse Gas Costs Avoided'!$A$2:$I$32,9,FALSE)</f>
        <v>7.5429472742415475</v>
      </c>
      <c r="DK259" s="21">
        <f>CG259*VLOOKUP(BC$6,'Greenhouse Gas Costs Avoided'!$A$2:$I$32,9,FALSE)</f>
        <v>7.744884134129272</v>
      </c>
      <c r="DL259" s="21">
        <f>CH259*VLOOKUP(BD$6,'Greenhouse Gas Costs Avoided'!$A$2:$I$32,9,FALSE)</f>
        <v>7.950411333759269</v>
      </c>
      <c r="DM259" s="21">
        <f>CI259*VLOOKUP(BE$6,'Greenhouse Gas Costs Avoided'!$A$2:$I$32,9,FALSE)</f>
        <v>8.161021676093501</v>
      </c>
      <c r="DN259" s="21">
        <f>CJ259*VLOOKUP(BF$6,'Greenhouse Gas Costs Avoided'!$A$2:$I$32,9,FALSE)</f>
        <v>8.3774569890184303</v>
      </c>
      <c r="DO259" s="21">
        <f>CK259*VLOOKUP(BG$6,'Greenhouse Gas Costs Avoided'!$A$2:$I$32,9,FALSE)</f>
        <v>8.5992633142510115</v>
      </c>
      <c r="DP259" s="21">
        <f>CL259*VLOOKUP(BH$6,'Greenhouse Gas Costs Avoided'!$A$2:$I$32,9,FALSE)</f>
        <v>8.8263732304711304</v>
      </c>
      <c r="DQ259" s="21">
        <f>CM259*VLOOKUP(BI$6,'Greenhouse Gas Costs Avoided'!$A$2:$I$32,9,FALSE)</f>
        <v>9.05818008905967</v>
      </c>
      <c r="DR259" s="21">
        <f>CN259*VLOOKUP(BJ$6,'Greenhouse Gas Costs Avoided'!$A$2:$I$32,9,FALSE)</f>
        <v>9.2949796418706736</v>
      </c>
      <c r="DS259" s="164">
        <f>CO259*VLOOKUP(BK$6,'Greenhouse Gas Costs Avoided'!$A$2:$I$32,9,FALSE)</f>
        <v>9.5356621388007277</v>
      </c>
    </row>
    <row r="260" spans="1:123" x14ac:dyDescent="0.35">
      <c r="A260" s="174">
        <v>254</v>
      </c>
      <c r="B260" s="12">
        <v>5</v>
      </c>
      <c r="C260" s="175">
        <v>2023</v>
      </c>
      <c r="E260" s="20">
        <v>0</v>
      </c>
      <c r="F260" s="21">
        <v>82.346532180449415</v>
      </c>
      <c r="G260" s="21">
        <v>84.002844861871253</v>
      </c>
      <c r="H260" s="21">
        <v>85.659157543293105</v>
      </c>
      <c r="I260" s="21">
        <v>86.918851036576825</v>
      </c>
      <c r="J260" s="21">
        <v>88.178544529860531</v>
      </c>
      <c r="K260" s="21">
        <v>89.438238023144251</v>
      </c>
      <c r="L260" s="21">
        <v>90.697931516427971</v>
      </c>
      <c r="M260" s="21">
        <v>91.95762500971172</v>
      </c>
      <c r="N260" s="21">
        <v>93.21731850299544</v>
      </c>
      <c r="O260" s="21">
        <v>94.47701199627916</v>
      </c>
      <c r="P260" s="21">
        <v>95.73670548956288</v>
      </c>
      <c r="Q260" s="21">
        <v>96.996398982846586</v>
      </c>
      <c r="R260" s="21">
        <v>99.874634841342697</v>
      </c>
      <c r="S260" s="21">
        <v>101.93553668931256</v>
      </c>
      <c r="T260" s="21">
        <v>104.04258519817796</v>
      </c>
      <c r="U260" s="21">
        <v>106.18472717196582</v>
      </c>
      <c r="V260" s="21">
        <v>108.36780972271322</v>
      </c>
      <c r="W260" s="21">
        <v>110.57648338650839</v>
      </c>
      <c r="X260" s="21">
        <v>112.7694544213079</v>
      </c>
      <c r="Y260" s="21">
        <v>114.98228749612761</v>
      </c>
      <c r="Z260" s="21">
        <v>117.22345778349788</v>
      </c>
      <c r="AA260" s="21">
        <v>119.50474742044912</v>
      </c>
      <c r="AB260" s="21">
        <v>121.83201137782079</v>
      </c>
      <c r="AC260" s="21">
        <v>124.30483685770574</v>
      </c>
      <c r="AD260" s="21">
        <v>126.81952160325447</v>
      </c>
      <c r="AE260" s="21">
        <v>129.37127756316897</v>
      </c>
      <c r="AF260" s="21">
        <v>131.96243899653103</v>
      </c>
      <c r="AG260" s="22">
        <v>135.47056479945655</v>
      </c>
      <c r="AI260" s="20">
        <v>0</v>
      </c>
      <c r="AJ260" s="21">
        <v>5.2166744805659615</v>
      </c>
      <c r="AK260" s="21">
        <v>5.3216023247413169</v>
      </c>
      <c r="AL260" s="21">
        <v>5.4265301689166732</v>
      </c>
      <c r="AM260" s="21">
        <v>5.5063320831654474</v>
      </c>
      <c r="AN260" s="21">
        <v>5.5861339974142208</v>
      </c>
      <c r="AO260" s="21">
        <v>5.665935911662995</v>
      </c>
      <c r="AP260" s="21">
        <v>5.7457378259117702</v>
      </c>
      <c r="AQ260" s="21">
        <v>5.8255397401605462</v>
      </c>
      <c r="AR260" s="21">
        <v>5.9053416544093205</v>
      </c>
      <c r="AS260" s="21">
        <v>5.9851435686580947</v>
      </c>
      <c r="AT260" s="21">
        <v>6.0649454829068699</v>
      </c>
      <c r="AU260" s="21">
        <v>6.1447473971556432</v>
      </c>
      <c r="AV260" s="21">
        <v>6.327084396109818</v>
      </c>
      <c r="AW260" s="21">
        <v>6.4576430704410743</v>
      </c>
      <c r="AX260" s="21">
        <v>6.5911251478821242</v>
      </c>
      <c r="AY260" s="21">
        <v>6.7268304055597685</v>
      </c>
      <c r="AZ260" s="21">
        <v>6.8651292595600424</v>
      </c>
      <c r="BA260" s="21">
        <v>7.0050493173053994</v>
      </c>
      <c r="BB260" s="21">
        <v>7.1439746093722221</v>
      </c>
      <c r="BC260" s="21">
        <v>7.2841581669004034</v>
      </c>
      <c r="BD260" s="21">
        <v>7.426136894299721</v>
      </c>
      <c r="BE260" s="21">
        <v>7.5706571930511553</v>
      </c>
      <c r="BF260" s="21">
        <v>7.7180899770979394</v>
      </c>
      <c r="BG260" s="21">
        <v>7.8747441218959366</v>
      </c>
      <c r="BH260" s="21">
        <v>8.0340500621877027</v>
      </c>
      <c r="BI260" s="21">
        <v>8.1957044736636782</v>
      </c>
      <c r="BJ260" s="21">
        <v>8.3598552322508848</v>
      </c>
      <c r="BK260" s="22">
        <v>8.5820959249206545</v>
      </c>
      <c r="BM260" s="163">
        <f>VLOOKUP(BM$6,'MonteCarlo Policy Paths'!$N$2:$S$31,$B260+1,FALSE)</f>
        <v>24.184299884200797</v>
      </c>
      <c r="BN260" s="21">
        <f>VLOOKUP(BN$6,'MonteCarlo Policy Paths'!$N$2:$S$31,$B260+1,FALSE)</f>
        <v>26.797135120393484</v>
      </c>
      <c r="BO260" s="21">
        <f>VLOOKUP(BO$6,'MonteCarlo Policy Paths'!$N$2:$S$31,$B260+1,FALSE)</f>
        <v>29.690826715826198</v>
      </c>
      <c r="BP260" s="21">
        <f>VLOOKUP(BP$6,'MonteCarlo Policy Paths'!$N$2:$S$31,$B260+1,FALSE)</f>
        <v>32.893001978364566</v>
      </c>
      <c r="BQ260" s="21">
        <f>VLOOKUP(BQ$6,'MonteCarlo Policy Paths'!$N$2:$S$31,$B260+1,FALSE)</f>
        <v>36.420098382625895</v>
      </c>
      <c r="BR260" s="21">
        <f>VLOOKUP(BR$6,'MonteCarlo Policy Paths'!$N$2:$S$31,$B260+1,FALSE)</f>
        <v>40.279471956541457</v>
      </c>
      <c r="BS260" s="21">
        <f>VLOOKUP(BS$6,'MonteCarlo Policy Paths'!$N$2:$S$31,$B260+1,FALSE)</f>
        <v>44.515635375675203</v>
      </c>
      <c r="BT260" s="21">
        <f>VLOOKUP(BT$6,'MonteCarlo Policy Paths'!$N$2:$S$31,$B260+1,FALSE)</f>
        <v>49.196171227791872</v>
      </c>
      <c r="BU260" s="21">
        <f>VLOOKUP(BU$6,'MonteCarlo Policy Paths'!$N$2:$S$31,$B260+1,FALSE)</f>
        <v>54.364766335209197</v>
      </c>
      <c r="BV260" s="21">
        <f>VLOOKUP(BV$6,'MonteCarlo Policy Paths'!$N$2:$S$31,$B260+1,FALSE)</f>
        <v>60.140596575631633</v>
      </c>
      <c r="BW260" s="21">
        <f>VLOOKUP(BW$6,'MonteCarlo Policy Paths'!$N$2:$S$31,$B260+1,FALSE)</f>
        <v>66.545116533046993</v>
      </c>
      <c r="BX260" s="21">
        <f>VLOOKUP(BX$6,'MonteCarlo Policy Paths'!$N$2:$S$31,$B260+1,FALSE)</f>
        <v>73.642612105771832</v>
      </c>
      <c r="BY260" s="21">
        <f>VLOOKUP(BY$6,'MonteCarlo Policy Paths'!$N$2:$S$31,$B260+1,FALSE)</f>
        <v>81.515240678665066</v>
      </c>
      <c r="BZ260" s="21">
        <f>VLOOKUP(BZ$6,'MonteCarlo Policy Paths'!$N$2:$S$31,$B260+1,FALSE)</f>
        <v>90.237354922369406</v>
      </c>
      <c r="CA260" s="21">
        <f>VLOOKUP(CA$6,'MonteCarlo Policy Paths'!$N$2:$S$31,$B260+1,FALSE)</f>
        <v>92.736092415362535</v>
      </c>
      <c r="CB260" s="21">
        <f>VLOOKUP(CB$6,'MonteCarlo Policy Paths'!$N$2:$S$31,$B260+1,FALSE)</f>
        <v>95.321073906264047</v>
      </c>
      <c r="CC260" s="21">
        <f>VLOOKUP(CC$6,'MonteCarlo Policy Paths'!$N$2:$S$31,$B260+1,FALSE)</f>
        <v>97.972807459231774</v>
      </c>
      <c r="CD260" s="21">
        <f>VLOOKUP(CD$6,'MonteCarlo Policy Paths'!$N$2:$S$31,$B260+1,FALSE)</f>
        <v>100.70188743091984</v>
      </c>
      <c r="CE260" s="21">
        <f>VLOOKUP(CE$6,'MonteCarlo Policy Paths'!$N$2:$S$31,$B260+1,FALSE)</f>
        <v>103.48109827693068</v>
      </c>
      <c r="CF260" s="21">
        <f>VLOOKUP(CF$6,'MonteCarlo Policy Paths'!$N$2:$S$31,$B260+1,FALSE)</f>
        <v>106.37744326160868</v>
      </c>
      <c r="CG260" s="21">
        <f>VLOOKUP(CG$6,'MonteCarlo Policy Paths'!$N$2:$S$31,$B260+1,FALSE)</f>
        <v>109.31402956265458</v>
      </c>
      <c r="CH260" s="21">
        <f>VLOOKUP(CH$6,'MonteCarlo Policy Paths'!$N$2:$S$31,$B260+1,FALSE)</f>
        <v>112.30612514839871</v>
      </c>
      <c r="CI260" s="21">
        <f>VLOOKUP(CI$6,'MonteCarlo Policy Paths'!$N$2:$S$31,$B260+1,FALSE)</f>
        <v>115.37497116076017</v>
      </c>
      <c r="CJ260" s="21">
        <f>VLOOKUP(CJ$6,'MonteCarlo Policy Paths'!$N$2:$S$31,$B260+1,FALSE)</f>
        <v>118.53125256657755</v>
      </c>
      <c r="CK260" s="21">
        <f>VLOOKUP(CK$6,'MonteCarlo Policy Paths'!$N$2:$S$31,$B260+1,FALSE)</f>
        <v>121.76875646902944</v>
      </c>
      <c r="CL260" s="21">
        <f>VLOOKUP(CL$6,'MonteCarlo Policy Paths'!$N$2:$S$31,$B260+1,FALSE)</f>
        <v>125.08672773594304</v>
      </c>
      <c r="CM260" s="21">
        <f>VLOOKUP(CM$6,'MonteCarlo Policy Paths'!$N$2:$S$31,$B260+1,FALSE)</f>
        <v>128.47676069968128</v>
      </c>
      <c r="CN260" s="21">
        <f>VLOOKUP(CN$6,'MonteCarlo Policy Paths'!$N$2:$S$31,$B260+1,FALSE)</f>
        <v>131.94323193005201</v>
      </c>
      <c r="CO260" s="164">
        <f>VLOOKUP(CO$6,'MonteCarlo Policy Paths'!$N$2:$S$31,$B260+1,FALSE)</f>
        <v>135.47056479945655</v>
      </c>
      <c r="CQ260" s="163">
        <f>BM260*VLOOKUP(AI$6,'Greenhouse Gas Costs Avoided'!$A$2:$I$32,9,FALSE)</f>
        <v>1.5320817610121258</v>
      </c>
      <c r="CR260" s="21">
        <f>BN260*VLOOKUP(AJ$6,'Greenhouse Gas Costs Avoided'!$A$2:$I$32,9,FALSE)</f>
        <v>1.6976055607114411</v>
      </c>
      <c r="CS260" s="21">
        <f>BO260*VLOOKUP(AK$6,'Greenhouse Gas Costs Avoided'!$A$2:$I$32,9,FALSE)</f>
        <v>1.8809216846672472</v>
      </c>
      <c r="CT260" s="21">
        <f>BP260*VLOOKUP(AL$6,'Greenhouse Gas Costs Avoided'!$A$2:$I$32,9,FALSE)</f>
        <v>2.0837803301021003</v>
      </c>
      <c r="CU260" s="21">
        <f>BQ260*VLOOKUP(AM$6,'Greenhouse Gas Costs Avoided'!$A$2:$I$32,9,FALSE)</f>
        <v>2.3072228153580183</v>
      </c>
      <c r="CV260" s="21">
        <f>BR260*VLOOKUP(AN$6,'Greenhouse Gas Costs Avoided'!$A$2:$I$32,9,FALSE)</f>
        <v>2.5517151467399573</v>
      </c>
      <c r="CW260" s="21">
        <f>BS260*VLOOKUP(AO$6,'Greenhouse Gas Costs Avoided'!$A$2:$I$32,9,FALSE)</f>
        <v>2.8200772139570236</v>
      </c>
      <c r="CX260" s="21">
        <f>BT260*VLOOKUP(AP$6,'Greenhouse Gas Costs Avoided'!$A$2:$I$32,9,FALSE)</f>
        <v>3.1165903917263735</v>
      </c>
      <c r="CY260" s="21">
        <f>BU260*VLOOKUP(AQ$6,'Greenhouse Gas Costs Avoided'!$A$2:$I$32,9,FALSE)</f>
        <v>3.444022251736667</v>
      </c>
      <c r="CZ260" s="21">
        <f>BV260*VLOOKUP(AR$6,'Greenhouse Gas Costs Avoided'!$A$2:$I$32,9,FALSE)</f>
        <v>3.8099226171979153</v>
      </c>
      <c r="DA260" s="21">
        <f>BW260*VLOOKUP(AS$6,'Greenhouse Gas Costs Avoided'!$A$2:$I$32,9,FALSE)</f>
        <v>4.2156506416508543</v>
      </c>
      <c r="DB260" s="21">
        <f>BX260*VLOOKUP(AT$6,'Greenhouse Gas Costs Avoided'!$A$2:$I$32,9,FALSE)</f>
        <v>4.6652788536686769</v>
      </c>
      <c r="DC260" s="21">
        <f>BY260*VLOOKUP(AU$6,'Greenhouse Gas Costs Avoided'!$A$2:$I$32,9,FALSE)</f>
        <v>5.1640119451993618</v>
      </c>
      <c r="DD260" s="21">
        <f>BZ260*VLOOKUP(AV$6,'Greenhouse Gas Costs Avoided'!$A$2:$I$32,9,FALSE)</f>
        <v>5.7165601774917221</v>
      </c>
      <c r="DE260" s="21">
        <f>CA260*VLOOKUP(AW$6,'Greenhouse Gas Costs Avoided'!$A$2:$I$32,9,FALSE)</f>
        <v>5.8748558551380645</v>
      </c>
      <c r="DF260" s="21">
        <f>CB260*VLOOKUP(AX$6,'Greenhouse Gas Costs Avoided'!$A$2:$I$32,9,FALSE)</f>
        <v>6.0386151127443357</v>
      </c>
      <c r="DG260" s="21">
        <f>CC260*VLOOKUP(AY$6,'Greenhouse Gas Costs Avoided'!$A$2:$I$32,9,FALSE)</f>
        <v>6.2066031310462346</v>
      </c>
      <c r="DH260" s="21">
        <f>CD260*VLOOKUP(AZ$6,'Greenhouse Gas Costs Avoided'!$A$2:$I$32,9,FALSE)</f>
        <v>6.3794910653253769</v>
      </c>
      <c r="DI260" s="21">
        <f>CE260*VLOOKUP(BA$6,'Greenhouse Gas Costs Avoided'!$A$2:$I$32,9,FALSE)</f>
        <v>6.5555548036832505</v>
      </c>
      <c r="DJ260" s="21">
        <f>CF260*VLOOKUP(BB$6,'Greenhouse Gas Costs Avoided'!$A$2:$I$32,9,FALSE)</f>
        <v>6.7390390205459019</v>
      </c>
      <c r="DK260" s="21">
        <f>CG260*VLOOKUP(BC$6,'Greenhouse Gas Costs Avoided'!$A$2:$I$32,9,FALSE)</f>
        <v>6.9250725353887148</v>
      </c>
      <c r="DL260" s="21">
        <f>CH260*VLOOKUP(BD$6,'Greenhouse Gas Costs Avoided'!$A$2:$I$32,9,FALSE)</f>
        <v>7.114622578022705</v>
      </c>
      <c r="DM260" s="21">
        <f>CI260*VLOOKUP(BE$6,'Greenhouse Gas Costs Avoided'!$A$2:$I$32,9,FALSE)</f>
        <v>7.309034780377397</v>
      </c>
      <c r="DN260" s="21">
        <f>CJ260*VLOOKUP(BF$6,'Greenhouse Gas Costs Avoided'!$A$2:$I$32,9,FALSE)</f>
        <v>7.5089860379134308</v>
      </c>
      <c r="DO260" s="21">
        <f>CK260*VLOOKUP(BG$6,'Greenhouse Gas Costs Avoided'!$A$2:$I$32,9,FALSE)</f>
        <v>7.714082761982441</v>
      </c>
      <c r="DP260" s="21">
        <f>CL260*VLOOKUP(BH$6,'Greenhouse Gas Costs Avoided'!$A$2:$I$32,9,FALSE)</f>
        <v>7.9242771147625906</v>
      </c>
      <c r="DQ260" s="21">
        <f>CM260*VLOOKUP(BI$6,'Greenhouse Gas Costs Avoided'!$A$2:$I$32,9,FALSE)</f>
        <v>8.1390365949973802</v>
      </c>
      <c r="DR260" s="21">
        <f>CN260*VLOOKUP(BJ$6,'Greenhouse Gas Costs Avoided'!$A$2:$I$32,9,FALSE)</f>
        <v>8.358638459535694</v>
      </c>
      <c r="DS260" s="164">
        <f>CO260*VLOOKUP(BK$6,'Greenhouse Gas Costs Avoided'!$A$2:$I$32,9,FALSE)</f>
        <v>8.5820959249206545</v>
      </c>
    </row>
    <row r="261" spans="1:123" x14ac:dyDescent="0.35">
      <c r="A261" s="174">
        <v>255</v>
      </c>
      <c r="B261" s="12">
        <v>1</v>
      </c>
      <c r="C261" s="175">
        <v>2023</v>
      </c>
      <c r="E261" s="20">
        <v>0</v>
      </c>
      <c r="F261" s="21">
        <v>82.346532180449415</v>
      </c>
      <c r="G261" s="21">
        <v>84.002844861871253</v>
      </c>
      <c r="H261" s="21">
        <v>85.659157543293105</v>
      </c>
      <c r="I261" s="21">
        <v>86.918851036576825</v>
      </c>
      <c r="J261" s="21">
        <v>88.178544529860531</v>
      </c>
      <c r="K261" s="21">
        <v>89.438238023144251</v>
      </c>
      <c r="L261" s="21">
        <v>90.697931516427971</v>
      </c>
      <c r="M261" s="21">
        <v>91.95762500971172</v>
      </c>
      <c r="N261" s="21">
        <v>93.21731850299544</v>
      </c>
      <c r="O261" s="21">
        <v>94.47701199627916</v>
      </c>
      <c r="P261" s="21">
        <v>95.73670548956288</v>
      </c>
      <c r="Q261" s="21">
        <v>96.996398982846586</v>
      </c>
      <c r="R261" s="21">
        <v>98.25609247613032</v>
      </c>
      <c r="S261" s="21">
        <v>99.65157958594628</v>
      </c>
      <c r="T261" s="21">
        <v>101.04706669576224</v>
      </c>
      <c r="U261" s="21">
        <v>102.4425538055782</v>
      </c>
      <c r="V261" s="21">
        <v>103.83804091539416</v>
      </c>
      <c r="W261" s="21">
        <v>105.23352802521011</v>
      </c>
      <c r="X261" s="21">
        <v>106.47156953138905</v>
      </c>
      <c r="Y261" s="21">
        <v>107.709611037568</v>
      </c>
      <c r="Z261" s="21">
        <v>108.94765254374694</v>
      </c>
      <c r="AA261" s="21">
        <v>110.18569404992589</v>
      </c>
      <c r="AB261" s="21">
        <v>111.42373555610482</v>
      </c>
      <c r="AC261" s="21">
        <v>112.86811731331359</v>
      </c>
      <c r="AD261" s="21">
        <v>114.31249907052236</v>
      </c>
      <c r="AE261" s="21">
        <v>115.75688082773114</v>
      </c>
      <c r="AF261" s="21">
        <v>117.20126258493991</v>
      </c>
      <c r="AG261" s="22">
        <v>118.64564434214866</v>
      </c>
      <c r="AI261" s="20">
        <v>0</v>
      </c>
      <c r="AJ261" s="21">
        <v>5.2166744805659615</v>
      </c>
      <c r="AK261" s="21">
        <v>5.3216023247413169</v>
      </c>
      <c r="AL261" s="21">
        <v>5.4265301689166732</v>
      </c>
      <c r="AM261" s="21">
        <v>5.5063320831654474</v>
      </c>
      <c r="AN261" s="21">
        <v>5.5861339974142208</v>
      </c>
      <c r="AO261" s="21">
        <v>5.665935911662995</v>
      </c>
      <c r="AP261" s="21">
        <v>5.7457378259117702</v>
      </c>
      <c r="AQ261" s="21">
        <v>5.8255397401605462</v>
      </c>
      <c r="AR261" s="21">
        <v>5.9053416544093205</v>
      </c>
      <c r="AS261" s="21">
        <v>5.9851435686580947</v>
      </c>
      <c r="AT261" s="21">
        <v>6.0649454829068699</v>
      </c>
      <c r="AU261" s="21">
        <v>6.1447473971556432</v>
      </c>
      <c r="AV261" s="21">
        <v>6.2245493114044184</v>
      </c>
      <c r="AW261" s="21">
        <v>6.312953786990386</v>
      </c>
      <c r="AX261" s="21">
        <v>6.4013582625763545</v>
      </c>
      <c r="AY261" s="21">
        <v>6.4897627381623222</v>
      </c>
      <c r="AZ261" s="21">
        <v>6.5781672137482907</v>
      </c>
      <c r="BA261" s="21">
        <v>6.6665716893342575</v>
      </c>
      <c r="BB261" s="21">
        <v>6.7450019445028957</v>
      </c>
      <c r="BC261" s="21">
        <v>6.8234321996715348</v>
      </c>
      <c r="BD261" s="21">
        <v>6.901862454840173</v>
      </c>
      <c r="BE261" s="21">
        <v>6.9802927100088112</v>
      </c>
      <c r="BF261" s="21">
        <v>7.0587229651774486</v>
      </c>
      <c r="BG261" s="21">
        <v>7.1502249295408609</v>
      </c>
      <c r="BH261" s="21">
        <v>7.2417268939042723</v>
      </c>
      <c r="BI261" s="21">
        <v>7.3332288582676846</v>
      </c>
      <c r="BJ261" s="21">
        <v>7.424730822631096</v>
      </c>
      <c r="BK261" s="22">
        <v>7.5162327869945065</v>
      </c>
      <c r="BM261" s="163">
        <f>VLOOKUP(BM$6,'MonteCarlo Policy Paths'!$N$2:$S$31,$B261+1,FALSE)</f>
        <v>18.946072246720579</v>
      </c>
      <c r="BN261" s="21">
        <f>VLOOKUP(BN$6,'MonteCarlo Policy Paths'!$N$2:$S$31,$B261+1,FALSE)</f>
        <v>19.920985834119051</v>
      </c>
      <c r="BO261" s="21">
        <f>VLOOKUP(BO$6,'MonteCarlo Policy Paths'!$N$2:$S$31,$B261+1,FALSE)</f>
        <v>20.944710352814074</v>
      </c>
      <c r="BP261" s="21">
        <f>VLOOKUP(BP$6,'MonteCarlo Policy Paths'!$N$2:$S$31,$B261+1,FALSE)</f>
        <v>22.017919567056939</v>
      </c>
      <c r="BQ261" s="21">
        <f>VLOOKUP(BQ$6,'MonteCarlo Policy Paths'!$N$2:$S$31,$B261+1,FALSE)</f>
        <v>23.125382269476081</v>
      </c>
      <c r="BR261" s="21">
        <f>VLOOKUP(BR$6,'MonteCarlo Policy Paths'!$N$2:$S$31,$B261+1,FALSE)</f>
        <v>24.222533249319248</v>
      </c>
      <c r="BS261" s="21">
        <f>VLOOKUP(BS$6,'MonteCarlo Policy Paths'!$N$2:$S$31,$B261+1,FALSE)</f>
        <v>25.344600035724898</v>
      </c>
      <c r="BT261" s="21">
        <f>VLOOKUP(BT$6,'MonteCarlo Policy Paths'!$N$2:$S$31,$B261+1,FALSE)</f>
        <v>26.511875533452777</v>
      </c>
      <c r="BU261" s="21">
        <f>VLOOKUP(BU$6,'MonteCarlo Policy Paths'!$N$2:$S$31,$B261+1,FALSE)</f>
        <v>27.727543772426976</v>
      </c>
      <c r="BV261" s="21">
        <f>VLOOKUP(BV$6,'MonteCarlo Policy Paths'!$N$2:$S$31,$B261+1,FALSE)</f>
        <v>29.105872242644537</v>
      </c>
      <c r="BW261" s="21">
        <f>VLOOKUP(BW$6,'MonteCarlo Policy Paths'!$N$2:$S$31,$B261+1,FALSE)</f>
        <v>30.561165854776764</v>
      </c>
      <c r="BX261" s="21">
        <f>VLOOKUP(BX$6,'MonteCarlo Policy Paths'!$N$2:$S$31,$B261+1,FALSE)</f>
        <v>32.089224147515601</v>
      </c>
      <c r="BY261" s="21">
        <f>VLOOKUP(BY$6,'MonteCarlo Policy Paths'!$N$2:$S$31,$B261+1,FALSE)</f>
        <v>33.693685354891386</v>
      </c>
      <c r="BZ261" s="21">
        <f>VLOOKUP(BZ$6,'MonteCarlo Policy Paths'!$N$2:$S$31,$B261+1,FALSE)</f>
        <v>35.378369622635958</v>
      </c>
      <c r="CA261" s="21">
        <f>VLOOKUP(CA$6,'MonteCarlo Policy Paths'!$N$2:$S$31,$B261+1,FALSE)</f>
        <v>37.147288103767757</v>
      </c>
      <c r="CB261" s="21">
        <f>VLOOKUP(CB$6,'MonteCarlo Policy Paths'!$N$2:$S$31,$B261+1,FALSE)</f>
        <v>39.004652508956148</v>
      </c>
      <c r="CC261" s="21">
        <f>VLOOKUP(CC$6,'MonteCarlo Policy Paths'!$N$2:$S$31,$B261+1,FALSE)</f>
        <v>40.954885134403959</v>
      </c>
      <c r="CD261" s="21">
        <f>VLOOKUP(CD$6,'MonteCarlo Policy Paths'!$N$2:$S$31,$B261+1,FALSE)</f>
        <v>43.002629391124159</v>
      </c>
      <c r="CE261" s="21">
        <f>VLOOKUP(CE$6,'MonteCarlo Policy Paths'!$N$2:$S$31,$B261+1,FALSE)</f>
        <v>45.152760860680367</v>
      </c>
      <c r="CF261" s="21">
        <f>VLOOKUP(CF$6,'MonteCarlo Policy Paths'!$N$2:$S$31,$B261+1,FALSE)</f>
        <v>47.410398903714388</v>
      </c>
      <c r="CG261" s="21">
        <f>VLOOKUP(CG$6,'MonteCarlo Policy Paths'!$N$2:$S$31,$B261+1,FALSE)</f>
        <v>49.780918848900107</v>
      </c>
      <c r="CH261" s="21">
        <f>VLOOKUP(CH$6,'MonteCarlo Policy Paths'!$N$2:$S$31,$B261+1,FALSE)</f>
        <v>52.269964791345117</v>
      </c>
      <c r="CI261" s="21">
        <f>VLOOKUP(CI$6,'MonteCarlo Policy Paths'!$N$2:$S$31,$B261+1,FALSE)</f>
        <v>54.883463030912374</v>
      </c>
      <c r="CJ261" s="21">
        <f>VLOOKUP(CJ$6,'MonteCarlo Policy Paths'!$N$2:$S$31,$B261+1,FALSE)</f>
        <v>57.627636182457998</v>
      </c>
      <c r="CK261" s="21">
        <f>VLOOKUP(CK$6,'MonteCarlo Policy Paths'!$N$2:$S$31,$B261+1,FALSE)</f>
        <v>60.509017991580897</v>
      </c>
      <c r="CL261" s="21">
        <f>VLOOKUP(CL$6,'MonteCarlo Policy Paths'!$N$2:$S$31,$B261+1,FALSE)</f>
        <v>63.534468891159946</v>
      </c>
      <c r="CM261" s="21">
        <f>VLOOKUP(CM$6,'MonteCarlo Policy Paths'!$N$2:$S$31,$B261+1,FALSE)</f>
        <v>66.711192335717939</v>
      </c>
      <c r="CN261" s="21">
        <f>VLOOKUP(CN$6,'MonteCarlo Policy Paths'!$N$2:$S$31,$B261+1,FALSE)</f>
        <v>70.04675195250384</v>
      </c>
      <c r="CO261" s="164">
        <f>VLOOKUP(CO$6,'MonteCarlo Policy Paths'!$N$2:$S$31,$B261+1,FALSE)</f>
        <v>73.54908955012904</v>
      </c>
      <c r="CQ261" s="163">
        <f>BM261*VLOOKUP(AI$6,'Greenhouse Gas Costs Avoided'!$A$2:$I$32,9,FALSE)</f>
        <v>1.2002386619007086</v>
      </c>
      <c r="CR261" s="21">
        <f>BN261*VLOOKUP(AJ$6,'Greenhouse Gas Costs Avoided'!$A$2:$I$32,9,FALSE)</f>
        <v>1.2619996941806579</v>
      </c>
      <c r="CS261" s="21">
        <f>BO261*VLOOKUP(AK$6,'Greenhouse Gas Costs Avoided'!$A$2:$I$32,9,FALSE)</f>
        <v>1.3268529118013257</v>
      </c>
      <c r="CT261" s="21">
        <f>BP261*VLOOKUP(AL$6,'Greenhouse Gas Costs Avoided'!$A$2:$I$32,9,FALSE)</f>
        <v>1.3948409979053111</v>
      </c>
      <c r="CU261" s="21">
        <f>BQ261*VLOOKUP(AM$6,'Greenhouse Gas Costs Avoided'!$A$2:$I$32,9,FALSE)</f>
        <v>1.464999051498006</v>
      </c>
      <c r="CV261" s="21">
        <f>BR261*VLOOKUP(AN$6,'Greenhouse Gas Costs Avoided'!$A$2:$I$32,9,FALSE)</f>
        <v>1.5345038547523033</v>
      </c>
      <c r="CW261" s="21">
        <f>BS261*VLOOKUP(AO$6,'Greenhouse Gas Costs Avoided'!$A$2:$I$32,9,FALSE)</f>
        <v>1.6055870809081549</v>
      </c>
      <c r="CX261" s="21">
        <f>BT261*VLOOKUP(AP$6,'Greenhouse Gas Costs Avoided'!$A$2:$I$32,9,FALSE)</f>
        <v>1.6795342908215394</v>
      </c>
      <c r="CY261" s="21">
        <f>BU261*VLOOKUP(AQ$6,'Greenhouse Gas Costs Avoided'!$A$2:$I$32,9,FALSE)</f>
        <v>1.7565471936259263</v>
      </c>
      <c r="CZ261" s="21">
        <f>BV261*VLOOKUP(AR$6,'Greenhouse Gas Costs Avoided'!$A$2:$I$32,9,FALSE)</f>
        <v>1.8438646648785721</v>
      </c>
      <c r="DA261" s="21">
        <f>BW261*VLOOKUP(AS$6,'Greenhouse Gas Costs Avoided'!$A$2:$I$32,9,FALSE)</f>
        <v>1.9360578981225007</v>
      </c>
      <c r="DB261" s="21">
        <f>BX261*VLOOKUP(AT$6,'Greenhouse Gas Costs Avoided'!$A$2:$I$32,9,FALSE)</f>
        <v>2.0328607930286258</v>
      </c>
      <c r="DC261" s="21">
        <f>BY261*VLOOKUP(AU$6,'Greenhouse Gas Costs Avoided'!$A$2:$I$32,9,FALSE)</f>
        <v>2.1345038326800574</v>
      </c>
      <c r="DD261" s="21">
        <f>BZ261*VLOOKUP(AV$6,'Greenhouse Gas Costs Avoided'!$A$2:$I$32,9,FALSE)</f>
        <v>2.2412290243140602</v>
      </c>
      <c r="DE261" s="21">
        <f>CA261*VLOOKUP(AW$6,'Greenhouse Gas Costs Avoided'!$A$2:$I$32,9,FALSE)</f>
        <v>2.3532904755297634</v>
      </c>
      <c r="DF261" s="21">
        <f>CB261*VLOOKUP(AX$6,'Greenhouse Gas Costs Avoided'!$A$2:$I$32,9,FALSE)</f>
        <v>2.4709549993062518</v>
      </c>
      <c r="DG261" s="21">
        <f>CC261*VLOOKUP(AY$6,'Greenhouse Gas Costs Avoided'!$A$2:$I$32,9,FALSE)</f>
        <v>2.5945027492715647</v>
      </c>
      <c r="DH261" s="21">
        <f>CD261*VLOOKUP(AZ$6,'Greenhouse Gas Costs Avoided'!$A$2:$I$32,9,FALSE)</f>
        <v>2.724227886735143</v>
      </c>
      <c r="DI261" s="21">
        <f>CE261*VLOOKUP(BA$6,'Greenhouse Gas Costs Avoided'!$A$2:$I$32,9,FALSE)</f>
        <v>2.8604392810719004</v>
      </c>
      <c r="DJ261" s="21">
        <f>CF261*VLOOKUP(BB$6,'Greenhouse Gas Costs Avoided'!$A$2:$I$32,9,FALSE)</f>
        <v>3.0034612451254952</v>
      </c>
      <c r="DK261" s="21">
        <f>CG261*VLOOKUP(BC$6,'Greenhouse Gas Costs Avoided'!$A$2:$I$32,9,FALSE)</f>
        <v>3.1536343073817701</v>
      </c>
      <c r="DL261" s="21">
        <f>CH261*VLOOKUP(BD$6,'Greenhouse Gas Costs Avoided'!$A$2:$I$32,9,FALSE)</f>
        <v>3.3113160227508591</v>
      </c>
      <c r="DM261" s="21">
        <f>CI261*VLOOKUP(BE$6,'Greenhouse Gas Costs Avoided'!$A$2:$I$32,9,FALSE)</f>
        <v>3.4768818238884021</v>
      </c>
      <c r="DN261" s="21">
        <f>CJ261*VLOOKUP(BF$6,'Greenhouse Gas Costs Avoided'!$A$2:$I$32,9,FALSE)</f>
        <v>3.6507259150828224</v>
      </c>
      <c r="DO261" s="21">
        <f>CK261*VLOOKUP(BG$6,'Greenhouse Gas Costs Avoided'!$A$2:$I$32,9,FALSE)</f>
        <v>3.8332622108369634</v>
      </c>
      <c r="DP261" s="21">
        <f>CL261*VLOOKUP(BH$6,'Greenhouse Gas Costs Avoided'!$A$2:$I$32,9,FALSE)</f>
        <v>4.0249253213788121</v>
      </c>
      <c r="DQ261" s="21">
        <f>CM261*VLOOKUP(BI$6,'Greenhouse Gas Costs Avoided'!$A$2:$I$32,9,FALSE)</f>
        <v>4.2261715874477526</v>
      </c>
      <c r="DR261" s="21">
        <f>CN261*VLOOKUP(BJ$6,'Greenhouse Gas Costs Avoided'!$A$2:$I$32,9,FALSE)</f>
        <v>4.4374801668201398</v>
      </c>
      <c r="DS261" s="164">
        <f>CO261*VLOOKUP(BK$6,'Greenhouse Gas Costs Avoided'!$A$2:$I$32,9,FALSE)</f>
        <v>4.6593541751611474</v>
      </c>
    </row>
    <row r="262" spans="1:123" x14ac:dyDescent="0.35">
      <c r="A262" s="174">
        <v>256</v>
      </c>
      <c r="B262" s="12">
        <v>5</v>
      </c>
      <c r="C262" s="175">
        <v>2023</v>
      </c>
      <c r="E262" s="20">
        <v>0</v>
      </c>
      <c r="F262" s="21">
        <v>82.346532180449415</v>
      </c>
      <c r="G262" s="21">
        <v>84.002844861871253</v>
      </c>
      <c r="H262" s="21">
        <v>85.659157543293105</v>
      </c>
      <c r="I262" s="21">
        <v>86.918851036576825</v>
      </c>
      <c r="J262" s="21">
        <v>88.178544529860531</v>
      </c>
      <c r="K262" s="21">
        <v>89.438238023144251</v>
      </c>
      <c r="L262" s="21">
        <v>90.697931516427971</v>
      </c>
      <c r="M262" s="21">
        <v>91.95762500971172</v>
      </c>
      <c r="N262" s="21">
        <v>93.21731850299544</v>
      </c>
      <c r="O262" s="21">
        <v>94.47701199627916</v>
      </c>
      <c r="P262" s="21">
        <v>95.73670548956288</v>
      </c>
      <c r="Q262" s="21">
        <v>96.996398982846586</v>
      </c>
      <c r="R262" s="21">
        <v>99.874634841342697</v>
      </c>
      <c r="S262" s="21">
        <v>101.93553668931256</v>
      </c>
      <c r="T262" s="21">
        <v>104.04258519817796</v>
      </c>
      <c r="U262" s="21">
        <v>106.18472717196582</v>
      </c>
      <c r="V262" s="21">
        <v>108.36780972271322</v>
      </c>
      <c r="W262" s="21">
        <v>110.57648338650839</v>
      </c>
      <c r="X262" s="21">
        <v>112.7694544213079</v>
      </c>
      <c r="Y262" s="21">
        <v>114.98228749612761</v>
      </c>
      <c r="Z262" s="21">
        <v>117.22345778349788</v>
      </c>
      <c r="AA262" s="21">
        <v>119.50474742044912</v>
      </c>
      <c r="AB262" s="21">
        <v>121.83201137782079</v>
      </c>
      <c r="AC262" s="21">
        <v>124.30483685770574</v>
      </c>
      <c r="AD262" s="21">
        <v>126.81952160325447</v>
      </c>
      <c r="AE262" s="21">
        <v>129.37127756316897</v>
      </c>
      <c r="AF262" s="21">
        <v>131.96243899653103</v>
      </c>
      <c r="AG262" s="22">
        <v>135.47056479945655</v>
      </c>
      <c r="AI262" s="20">
        <v>0</v>
      </c>
      <c r="AJ262" s="21">
        <v>5.2166744805659615</v>
      </c>
      <c r="AK262" s="21">
        <v>5.3216023247413169</v>
      </c>
      <c r="AL262" s="21">
        <v>5.4265301689166732</v>
      </c>
      <c r="AM262" s="21">
        <v>5.5063320831654474</v>
      </c>
      <c r="AN262" s="21">
        <v>5.5861339974142208</v>
      </c>
      <c r="AO262" s="21">
        <v>5.665935911662995</v>
      </c>
      <c r="AP262" s="21">
        <v>5.7457378259117702</v>
      </c>
      <c r="AQ262" s="21">
        <v>5.8255397401605462</v>
      </c>
      <c r="AR262" s="21">
        <v>5.9053416544093205</v>
      </c>
      <c r="AS262" s="21">
        <v>5.9851435686580947</v>
      </c>
      <c r="AT262" s="21">
        <v>6.0649454829068699</v>
      </c>
      <c r="AU262" s="21">
        <v>6.1447473971556432</v>
      </c>
      <c r="AV262" s="21">
        <v>6.327084396109818</v>
      </c>
      <c r="AW262" s="21">
        <v>6.4576430704410743</v>
      </c>
      <c r="AX262" s="21">
        <v>6.5911251478821242</v>
      </c>
      <c r="AY262" s="21">
        <v>6.7268304055597685</v>
      </c>
      <c r="AZ262" s="21">
        <v>6.8651292595600424</v>
      </c>
      <c r="BA262" s="21">
        <v>7.0050493173053994</v>
      </c>
      <c r="BB262" s="21">
        <v>7.1439746093722221</v>
      </c>
      <c r="BC262" s="21">
        <v>7.2841581669004034</v>
      </c>
      <c r="BD262" s="21">
        <v>7.426136894299721</v>
      </c>
      <c r="BE262" s="21">
        <v>7.5706571930511553</v>
      </c>
      <c r="BF262" s="21">
        <v>7.7180899770979394</v>
      </c>
      <c r="BG262" s="21">
        <v>7.8747441218959366</v>
      </c>
      <c r="BH262" s="21">
        <v>8.0340500621877027</v>
      </c>
      <c r="BI262" s="21">
        <v>8.1957044736636782</v>
      </c>
      <c r="BJ262" s="21">
        <v>8.3598552322508848</v>
      </c>
      <c r="BK262" s="22">
        <v>8.5820959249206545</v>
      </c>
      <c r="BM262" s="163">
        <f>VLOOKUP(BM$6,'MonteCarlo Policy Paths'!$N$2:$S$31,$B262+1,FALSE)</f>
        <v>24.184299884200797</v>
      </c>
      <c r="BN262" s="21">
        <f>VLOOKUP(BN$6,'MonteCarlo Policy Paths'!$N$2:$S$31,$B262+1,FALSE)</f>
        <v>26.797135120393484</v>
      </c>
      <c r="BO262" s="21">
        <f>VLOOKUP(BO$6,'MonteCarlo Policy Paths'!$N$2:$S$31,$B262+1,FALSE)</f>
        <v>29.690826715826198</v>
      </c>
      <c r="BP262" s="21">
        <f>VLOOKUP(BP$6,'MonteCarlo Policy Paths'!$N$2:$S$31,$B262+1,FALSE)</f>
        <v>32.893001978364566</v>
      </c>
      <c r="BQ262" s="21">
        <f>VLOOKUP(BQ$6,'MonteCarlo Policy Paths'!$N$2:$S$31,$B262+1,FALSE)</f>
        <v>36.420098382625895</v>
      </c>
      <c r="BR262" s="21">
        <f>VLOOKUP(BR$6,'MonteCarlo Policy Paths'!$N$2:$S$31,$B262+1,FALSE)</f>
        <v>40.279471956541457</v>
      </c>
      <c r="BS262" s="21">
        <f>VLOOKUP(BS$6,'MonteCarlo Policy Paths'!$N$2:$S$31,$B262+1,FALSE)</f>
        <v>44.515635375675203</v>
      </c>
      <c r="BT262" s="21">
        <f>VLOOKUP(BT$6,'MonteCarlo Policy Paths'!$N$2:$S$31,$B262+1,FALSE)</f>
        <v>49.196171227791872</v>
      </c>
      <c r="BU262" s="21">
        <f>VLOOKUP(BU$6,'MonteCarlo Policy Paths'!$N$2:$S$31,$B262+1,FALSE)</f>
        <v>54.364766335209197</v>
      </c>
      <c r="BV262" s="21">
        <f>VLOOKUP(BV$6,'MonteCarlo Policy Paths'!$N$2:$S$31,$B262+1,FALSE)</f>
        <v>60.140596575631633</v>
      </c>
      <c r="BW262" s="21">
        <f>VLOOKUP(BW$6,'MonteCarlo Policy Paths'!$N$2:$S$31,$B262+1,FALSE)</f>
        <v>66.545116533046993</v>
      </c>
      <c r="BX262" s="21">
        <f>VLOOKUP(BX$6,'MonteCarlo Policy Paths'!$N$2:$S$31,$B262+1,FALSE)</f>
        <v>73.642612105771832</v>
      </c>
      <c r="BY262" s="21">
        <f>VLOOKUP(BY$6,'MonteCarlo Policy Paths'!$N$2:$S$31,$B262+1,FALSE)</f>
        <v>81.515240678665066</v>
      </c>
      <c r="BZ262" s="21">
        <f>VLOOKUP(BZ$6,'MonteCarlo Policy Paths'!$N$2:$S$31,$B262+1,FALSE)</f>
        <v>90.237354922369406</v>
      </c>
      <c r="CA262" s="21">
        <f>VLOOKUP(CA$6,'MonteCarlo Policy Paths'!$N$2:$S$31,$B262+1,FALSE)</f>
        <v>92.736092415362535</v>
      </c>
      <c r="CB262" s="21">
        <f>VLOOKUP(CB$6,'MonteCarlo Policy Paths'!$N$2:$S$31,$B262+1,FALSE)</f>
        <v>95.321073906264047</v>
      </c>
      <c r="CC262" s="21">
        <f>VLOOKUP(CC$6,'MonteCarlo Policy Paths'!$N$2:$S$31,$B262+1,FALSE)</f>
        <v>97.972807459231774</v>
      </c>
      <c r="CD262" s="21">
        <f>VLOOKUP(CD$6,'MonteCarlo Policy Paths'!$N$2:$S$31,$B262+1,FALSE)</f>
        <v>100.70188743091984</v>
      </c>
      <c r="CE262" s="21">
        <f>VLOOKUP(CE$6,'MonteCarlo Policy Paths'!$N$2:$S$31,$B262+1,FALSE)</f>
        <v>103.48109827693068</v>
      </c>
      <c r="CF262" s="21">
        <f>VLOOKUP(CF$6,'MonteCarlo Policy Paths'!$N$2:$S$31,$B262+1,FALSE)</f>
        <v>106.37744326160868</v>
      </c>
      <c r="CG262" s="21">
        <f>VLOOKUP(CG$6,'MonteCarlo Policy Paths'!$N$2:$S$31,$B262+1,FALSE)</f>
        <v>109.31402956265458</v>
      </c>
      <c r="CH262" s="21">
        <f>VLOOKUP(CH$6,'MonteCarlo Policy Paths'!$N$2:$S$31,$B262+1,FALSE)</f>
        <v>112.30612514839871</v>
      </c>
      <c r="CI262" s="21">
        <f>VLOOKUP(CI$6,'MonteCarlo Policy Paths'!$N$2:$S$31,$B262+1,FALSE)</f>
        <v>115.37497116076017</v>
      </c>
      <c r="CJ262" s="21">
        <f>VLOOKUP(CJ$6,'MonteCarlo Policy Paths'!$N$2:$S$31,$B262+1,FALSE)</f>
        <v>118.53125256657755</v>
      </c>
      <c r="CK262" s="21">
        <f>VLOOKUP(CK$6,'MonteCarlo Policy Paths'!$N$2:$S$31,$B262+1,FALSE)</f>
        <v>121.76875646902944</v>
      </c>
      <c r="CL262" s="21">
        <f>VLOOKUP(CL$6,'MonteCarlo Policy Paths'!$N$2:$S$31,$B262+1,FALSE)</f>
        <v>125.08672773594304</v>
      </c>
      <c r="CM262" s="21">
        <f>VLOOKUP(CM$6,'MonteCarlo Policy Paths'!$N$2:$S$31,$B262+1,FALSE)</f>
        <v>128.47676069968128</v>
      </c>
      <c r="CN262" s="21">
        <f>VLOOKUP(CN$6,'MonteCarlo Policy Paths'!$N$2:$S$31,$B262+1,FALSE)</f>
        <v>131.94323193005201</v>
      </c>
      <c r="CO262" s="164">
        <f>VLOOKUP(CO$6,'MonteCarlo Policy Paths'!$N$2:$S$31,$B262+1,FALSE)</f>
        <v>135.47056479945655</v>
      </c>
      <c r="CQ262" s="163">
        <f>BM262*VLOOKUP(AI$6,'Greenhouse Gas Costs Avoided'!$A$2:$I$32,9,FALSE)</f>
        <v>1.5320817610121258</v>
      </c>
      <c r="CR262" s="21">
        <f>BN262*VLOOKUP(AJ$6,'Greenhouse Gas Costs Avoided'!$A$2:$I$32,9,FALSE)</f>
        <v>1.6976055607114411</v>
      </c>
      <c r="CS262" s="21">
        <f>BO262*VLOOKUP(AK$6,'Greenhouse Gas Costs Avoided'!$A$2:$I$32,9,FALSE)</f>
        <v>1.8809216846672472</v>
      </c>
      <c r="CT262" s="21">
        <f>BP262*VLOOKUP(AL$6,'Greenhouse Gas Costs Avoided'!$A$2:$I$32,9,FALSE)</f>
        <v>2.0837803301021003</v>
      </c>
      <c r="CU262" s="21">
        <f>BQ262*VLOOKUP(AM$6,'Greenhouse Gas Costs Avoided'!$A$2:$I$32,9,FALSE)</f>
        <v>2.3072228153580183</v>
      </c>
      <c r="CV262" s="21">
        <f>BR262*VLOOKUP(AN$6,'Greenhouse Gas Costs Avoided'!$A$2:$I$32,9,FALSE)</f>
        <v>2.5517151467399573</v>
      </c>
      <c r="CW262" s="21">
        <f>BS262*VLOOKUP(AO$6,'Greenhouse Gas Costs Avoided'!$A$2:$I$32,9,FALSE)</f>
        <v>2.8200772139570236</v>
      </c>
      <c r="CX262" s="21">
        <f>BT262*VLOOKUP(AP$6,'Greenhouse Gas Costs Avoided'!$A$2:$I$32,9,FALSE)</f>
        <v>3.1165903917263735</v>
      </c>
      <c r="CY262" s="21">
        <f>BU262*VLOOKUP(AQ$6,'Greenhouse Gas Costs Avoided'!$A$2:$I$32,9,FALSE)</f>
        <v>3.444022251736667</v>
      </c>
      <c r="CZ262" s="21">
        <f>BV262*VLOOKUP(AR$6,'Greenhouse Gas Costs Avoided'!$A$2:$I$32,9,FALSE)</f>
        <v>3.8099226171979153</v>
      </c>
      <c r="DA262" s="21">
        <f>BW262*VLOOKUP(AS$6,'Greenhouse Gas Costs Avoided'!$A$2:$I$32,9,FALSE)</f>
        <v>4.2156506416508543</v>
      </c>
      <c r="DB262" s="21">
        <f>BX262*VLOOKUP(AT$6,'Greenhouse Gas Costs Avoided'!$A$2:$I$32,9,FALSE)</f>
        <v>4.6652788536686769</v>
      </c>
      <c r="DC262" s="21">
        <f>BY262*VLOOKUP(AU$6,'Greenhouse Gas Costs Avoided'!$A$2:$I$32,9,FALSE)</f>
        <v>5.1640119451993618</v>
      </c>
      <c r="DD262" s="21">
        <f>BZ262*VLOOKUP(AV$6,'Greenhouse Gas Costs Avoided'!$A$2:$I$32,9,FALSE)</f>
        <v>5.7165601774917221</v>
      </c>
      <c r="DE262" s="21">
        <f>CA262*VLOOKUP(AW$6,'Greenhouse Gas Costs Avoided'!$A$2:$I$32,9,FALSE)</f>
        <v>5.8748558551380645</v>
      </c>
      <c r="DF262" s="21">
        <f>CB262*VLOOKUP(AX$6,'Greenhouse Gas Costs Avoided'!$A$2:$I$32,9,FALSE)</f>
        <v>6.0386151127443357</v>
      </c>
      <c r="DG262" s="21">
        <f>CC262*VLOOKUP(AY$6,'Greenhouse Gas Costs Avoided'!$A$2:$I$32,9,FALSE)</f>
        <v>6.2066031310462346</v>
      </c>
      <c r="DH262" s="21">
        <f>CD262*VLOOKUP(AZ$6,'Greenhouse Gas Costs Avoided'!$A$2:$I$32,9,FALSE)</f>
        <v>6.3794910653253769</v>
      </c>
      <c r="DI262" s="21">
        <f>CE262*VLOOKUP(BA$6,'Greenhouse Gas Costs Avoided'!$A$2:$I$32,9,FALSE)</f>
        <v>6.5555548036832505</v>
      </c>
      <c r="DJ262" s="21">
        <f>CF262*VLOOKUP(BB$6,'Greenhouse Gas Costs Avoided'!$A$2:$I$32,9,FALSE)</f>
        <v>6.7390390205459019</v>
      </c>
      <c r="DK262" s="21">
        <f>CG262*VLOOKUP(BC$6,'Greenhouse Gas Costs Avoided'!$A$2:$I$32,9,FALSE)</f>
        <v>6.9250725353887148</v>
      </c>
      <c r="DL262" s="21">
        <f>CH262*VLOOKUP(BD$6,'Greenhouse Gas Costs Avoided'!$A$2:$I$32,9,FALSE)</f>
        <v>7.114622578022705</v>
      </c>
      <c r="DM262" s="21">
        <f>CI262*VLOOKUP(BE$6,'Greenhouse Gas Costs Avoided'!$A$2:$I$32,9,FALSE)</f>
        <v>7.309034780377397</v>
      </c>
      <c r="DN262" s="21">
        <f>CJ262*VLOOKUP(BF$6,'Greenhouse Gas Costs Avoided'!$A$2:$I$32,9,FALSE)</f>
        <v>7.5089860379134308</v>
      </c>
      <c r="DO262" s="21">
        <f>CK262*VLOOKUP(BG$6,'Greenhouse Gas Costs Avoided'!$A$2:$I$32,9,FALSE)</f>
        <v>7.714082761982441</v>
      </c>
      <c r="DP262" s="21">
        <f>CL262*VLOOKUP(BH$6,'Greenhouse Gas Costs Avoided'!$A$2:$I$32,9,FALSE)</f>
        <v>7.9242771147625906</v>
      </c>
      <c r="DQ262" s="21">
        <f>CM262*VLOOKUP(BI$6,'Greenhouse Gas Costs Avoided'!$A$2:$I$32,9,FALSE)</f>
        <v>8.1390365949973802</v>
      </c>
      <c r="DR262" s="21">
        <f>CN262*VLOOKUP(BJ$6,'Greenhouse Gas Costs Avoided'!$A$2:$I$32,9,FALSE)</f>
        <v>8.358638459535694</v>
      </c>
      <c r="DS262" s="164">
        <f>CO262*VLOOKUP(BK$6,'Greenhouse Gas Costs Avoided'!$A$2:$I$32,9,FALSE)</f>
        <v>8.5820959249206545</v>
      </c>
    </row>
    <row r="263" spans="1:123" x14ac:dyDescent="0.35">
      <c r="A263" s="174">
        <v>257</v>
      </c>
      <c r="B263" s="12">
        <v>3</v>
      </c>
      <c r="C263" s="175">
        <v>2023</v>
      </c>
      <c r="E263" s="20">
        <v>0</v>
      </c>
      <c r="F263" s="21">
        <v>82.346532180449415</v>
      </c>
      <c r="G263" s="21">
        <v>84.002844861871253</v>
      </c>
      <c r="H263" s="21">
        <v>85.659157543293105</v>
      </c>
      <c r="I263" s="21">
        <v>86.918851036576825</v>
      </c>
      <c r="J263" s="21">
        <v>88.178544529860531</v>
      </c>
      <c r="K263" s="21">
        <v>89.438238023144251</v>
      </c>
      <c r="L263" s="21">
        <v>90.697931516427971</v>
      </c>
      <c r="M263" s="21">
        <v>91.95762500971172</v>
      </c>
      <c r="N263" s="21">
        <v>93.21731850299544</v>
      </c>
      <c r="O263" s="21">
        <v>94.47701199627916</v>
      </c>
      <c r="P263" s="21">
        <v>95.73670548956288</v>
      </c>
      <c r="Q263" s="21">
        <v>96.996398982846586</v>
      </c>
      <c r="R263" s="21">
        <v>101.49317720655506</v>
      </c>
      <c r="S263" s="21">
        <v>104.21949379267882</v>
      </c>
      <c r="T263" s="21">
        <v>107.03810370059369</v>
      </c>
      <c r="U263" s="21">
        <v>109.92690053835344</v>
      </c>
      <c r="V263" s="21">
        <v>112.89757853003228</v>
      </c>
      <c r="W263" s="21">
        <v>115.91943874780665</v>
      </c>
      <c r="X263" s="21">
        <v>119.06733931122673</v>
      </c>
      <c r="Y263" s="21">
        <v>122.25496395468721</v>
      </c>
      <c r="Z263" s="21">
        <v>125.4992630232488</v>
      </c>
      <c r="AA263" s="21">
        <v>128.82380079097237</v>
      </c>
      <c r="AB263" s="21">
        <v>132.24028719953677</v>
      </c>
      <c r="AC263" s="21">
        <v>135.74155640209787</v>
      </c>
      <c r="AD263" s="21">
        <v>139.32654413598658</v>
      </c>
      <c r="AE263" s="21">
        <v>142.9856742986068</v>
      </c>
      <c r="AF263" s="21">
        <v>146.72361540812219</v>
      </c>
      <c r="AG263" s="22">
        <v>150.52284977717397</v>
      </c>
      <c r="AI263" s="20">
        <v>0</v>
      </c>
      <c r="AJ263" s="21">
        <v>5.2166744805659615</v>
      </c>
      <c r="AK263" s="21">
        <v>5.3216023247413169</v>
      </c>
      <c r="AL263" s="21">
        <v>5.4265301689166732</v>
      </c>
      <c r="AM263" s="21">
        <v>5.5063320831654474</v>
      </c>
      <c r="AN263" s="21">
        <v>5.5861339974142208</v>
      </c>
      <c r="AO263" s="21">
        <v>5.665935911662995</v>
      </c>
      <c r="AP263" s="21">
        <v>5.7457378259117702</v>
      </c>
      <c r="AQ263" s="21">
        <v>5.8255397401605462</v>
      </c>
      <c r="AR263" s="21">
        <v>5.9053416544093205</v>
      </c>
      <c r="AS263" s="21">
        <v>5.9851435686580947</v>
      </c>
      <c r="AT263" s="21">
        <v>6.0649454829068699</v>
      </c>
      <c r="AU263" s="21">
        <v>6.1447473971556432</v>
      </c>
      <c r="AV263" s="21">
        <v>6.4296194808152167</v>
      </c>
      <c r="AW263" s="21">
        <v>6.6023323538917609</v>
      </c>
      <c r="AX263" s="21">
        <v>6.7808920331878957</v>
      </c>
      <c r="AY263" s="21">
        <v>6.9638980729572149</v>
      </c>
      <c r="AZ263" s="21">
        <v>7.1520913053717949</v>
      </c>
      <c r="BA263" s="21">
        <v>7.3435269452765404</v>
      </c>
      <c r="BB263" s="21">
        <v>7.5429472742415475</v>
      </c>
      <c r="BC263" s="21">
        <v>7.744884134129272</v>
      </c>
      <c r="BD263" s="21">
        <v>7.950411333759269</v>
      </c>
      <c r="BE263" s="21">
        <v>8.161021676093501</v>
      </c>
      <c r="BF263" s="21">
        <v>8.3774569890184303</v>
      </c>
      <c r="BG263" s="21">
        <v>8.5992633142510115</v>
      </c>
      <c r="BH263" s="21">
        <v>8.8263732304711304</v>
      </c>
      <c r="BI263" s="21">
        <v>9.05818008905967</v>
      </c>
      <c r="BJ263" s="21">
        <v>9.2949796418706736</v>
      </c>
      <c r="BK263" s="22">
        <v>9.5356621388007277</v>
      </c>
      <c r="BM263" s="163">
        <f>VLOOKUP(BM$6,'MonteCarlo Policy Paths'!$N$2:$S$31,$B263+1,FALSE)</f>
        <v>24.400896901266854</v>
      </c>
      <c r="BN263" s="21">
        <f>VLOOKUP(BN$6,'MonteCarlo Policy Paths'!$N$2:$S$31,$B263+1,FALSE)</f>
        <v>27.277092285564247</v>
      </c>
      <c r="BO263" s="21">
        <f>VLOOKUP(BO$6,'MonteCarlo Policy Paths'!$N$2:$S$31,$B263+1,FALSE)</f>
        <v>30.488398193607274</v>
      </c>
      <c r="BP263" s="21">
        <f>VLOOKUP(BP$6,'MonteCarlo Policy Paths'!$N$2:$S$31,$B263+1,FALSE)</f>
        <v>34.070901710124843</v>
      </c>
      <c r="BQ263" s="21">
        <f>VLOOKUP(BQ$6,'MonteCarlo Policy Paths'!$N$2:$S$31,$B263+1,FALSE)</f>
        <v>38.049962908416198</v>
      </c>
      <c r="BR263" s="21">
        <f>VLOOKUP(BR$6,'MonteCarlo Policy Paths'!$N$2:$S$31,$B263+1,FALSE)</f>
        <v>42.441930627628253</v>
      </c>
      <c r="BS263" s="21">
        <f>VLOOKUP(BS$6,'MonteCarlo Policy Paths'!$N$2:$S$31,$B263+1,FALSE)</f>
        <v>47.302864628556662</v>
      </c>
      <c r="BT263" s="21">
        <f>VLOOKUP(BT$6,'MonteCarlo Policy Paths'!$N$2:$S$31,$B263+1,FALSE)</f>
        <v>52.715092471952183</v>
      </c>
      <c r="BU263" s="21">
        <f>VLOOKUP(BU$6,'MonteCarlo Policy Paths'!$N$2:$S$31,$B263+1,FALSE)</f>
        <v>58.737483764437521</v>
      </c>
      <c r="BV263" s="21">
        <f>VLOOKUP(BV$6,'MonteCarlo Policy Paths'!$N$2:$S$31,$B263+1,FALSE)</f>
        <v>65.512636340122413</v>
      </c>
      <c r="BW263" s="21">
        <f>VLOOKUP(BW$6,'MonteCarlo Policy Paths'!$N$2:$S$31,$B263+1,FALSE)</f>
        <v>73.079994851258945</v>
      </c>
      <c r="BX263" s="21">
        <f>VLOOKUP(BX$6,'MonteCarlo Policy Paths'!$N$2:$S$31,$B263+1,FALSE)</f>
        <v>81.527096411801594</v>
      </c>
      <c r="BY263" s="21">
        <f>VLOOKUP(BY$6,'MonteCarlo Policy Paths'!$N$2:$S$31,$B263+1,FALSE)</f>
        <v>90.963600198236662</v>
      </c>
      <c r="BZ263" s="21">
        <f>VLOOKUP(BZ$6,'MonteCarlo Policy Paths'!$N$2:$S$31,$B263+1,FALSE)</f>
        <v>101.49317720655506</v>
      </c>
      <c r="CA263" s="21">
        <f>VLOOKUP(CA$6,'MonteCarlo Policy Paths'!$N$2:$S$31,$B263+1,FALSE)</f>
        <v>104.21949379267882</v>
      </c>
      <c r="CB263" s="21">
        <f>VLOOKUP(CB$6,'MonteCarlo Policy Paths'!$N$2:$S$31,$B263+1,FALSE)</f>
        <v>107.03810370059369</v>
      </c>
      <c r="CC263" s="21">
        <f>VLOOKUP(CC$6,'MonteCarlo Policy Paths'!$N$2:$S$31,$B263+1,FALSE)</f>
        <v>109.92690053835344</v>
      </c>
      <c r="CD263" s="21">
        <f>VLOOKUP(CD$6,'MonteCarlo Policy Paths'!$N$2:$S$31,$B263+1,FALSE)</f>
        <v>112.89757853003228</v>
      </c>
      <c r="CE263" s="21">
        <f>VLOOKUP(CE$6,'MonteCarlo Policy Paths'!$N$2:$S$31,$B263+1,FALSE)</f>
        <v>115.91943874780665</v>
      </c>
      <c r="CF263" s="21">
        <f>VLOOKUP(CF$6,'MonteCarlo Policy Paths'!$N$2:$S$31,$B263+1,FALSE)</f>
        <v>119.06733931122673</v>
      </c>
      <c r="CG263" s="21">
        <f>VLOOKUP(CG$6,'MonteCarlo Policy Paths'!$N$2:$S$31,$B263+1,FALSE)</f>
        <v>122.25496395468721</v>
      </c>
      <c r="CH263" s="21">
        <f>VLOOKUP(CH$6,'MonteCarlo Policy Paths'!$N$2:$S$31,$B263+1,FALSE)</f>
        <v>125.4992630232488</v>
      </c>
      <c r="CI263" s="21">
        <f>VLOOKUP(CI$6,'MonteCarlo Policy Paths'!$N$2:$S$31,$B263+1,FALSE)</f>
        <v>128.82380079097237</v>
      </c>
      <c r="CJ263" s="21">
        <f>VLOOKUP(CJ$6,'MonteCarlo Policy Paths'!$N$2:$S$31,$B263+1,FALSE)</f>
        <v>132.24028719953677</v>
      </c>
      <c r="CK263" s="21">
        <f>VLOOKUP(CK$6,'MonteCarlo Policy Paths'!$N$2:$S$31,$B263+1,FALSE)</f>
        <v>135.74155640209787</v>
      </c>
      <c r="CL263" s="21">
        <f>VLOOKUP(CL$6,'MonteCarlo Policy Paths'!$N$2:$S$31,$B263+1,FALSE)</f>
        <v>139.32654413598658</v>
      </c>
      <c r="CM263" s="21">
        <f>VLOOKUP(CM$6,'MonteCarlo Policy Paths'!$N$2:$S$31,$B263+1,FALSE)</f>
        <v>142.9856742986068</v>
      </c>
      <c r="CN263" s="21">
        <f>VLOOKUP(CN$6,'MonteCarlo Policy Paths'!$N$2:$S$31,$B263+1,FALSE)</f>
        <v>146.72361540812219</v>
      </c>
      <c r="CO263" s="164">
        <f>VLOOKUP(CO$6,'MonteCarlo Policy Paths'!$N$2:$S$31,$B263+1,FALSE)</f>
        <v>150.52284977717397</v>
      </c>
      <c r="CQ263" s="163">
        <f>BM263*VLOOKUP(AI$6,'Greenhouse Gas Costs Avoided'!$A$2:$I$32,9,FALSE)</f>
        <v>1.5458032390340439</v>
      </c>
      <c r="CR263" s="21">
        <f>BN263*VLOOKUP(AJ$6,'Greenhouse Gas Costs Avoided'!$A$2:$I$32,9,FALSE)</f>
        <v>1.7280109734108424</v>
      </c>
      <c r="CS263" s="21">
        <f>BO263*VLOOKUP(AK$6,'Greenhouse Gas Costs Avoided'!$A$2:$I$32,9,FALSE)</f>
        <v>1.9314480476408618</v>
      </c>
      <c r="CT263" s="21">
        <f>BP263*VLOOKUP(AL$6,'Greenhouse Gas Costs Avoided'!$A$2:$I$32,9,FALSE)</f>
        <v>2.1584005880368746</v>
      </c>
      <c r="CU263" s="21">
        <f>BQ263*VLOOKUP(AM$6,'Greenhouse Gas Costs Avoided'!$A$2:$I$32,9,FALSE)</f>
        <v>2.4104751619151044</v>
      </c>
      <c r="CV263" s="21">
        <f>BR263*VLOOKUP(AN$6,'Greenhouse Gas Costs Avoided'!$A$2:$I$32,9,FALSE)</f>
        <v>2.6887074725371978</v>
      </c>
      <c r="CW263" s="21">
        <f>BS263*VLOOKUP(AO$6,'Greenhouse Gas Costs Avoided'!$A$2:$I$32,9,FALSE)</f>
        <v>2.996648920499946</v>
      </c>
      <c r="CX263" s="21">
        <f>BT263*VLOOKUP(AP$6,'Greenhouse Gas Costs Avoided'!$A$2:$I$32,9,FALSE)</f>
        <v>3.339514978438852</v>
      </c>
      <c r="CY263" s="21">
        <f>BU263*VLOOKUP(AQ$6,'Greenhouse Gas Costs Avoided'!$A$2:$I$32,9,FALSE)</f>
        <v>3.7210350514231747</v>
      </c>
      <c r="CZ263" s="21">
        <f>BV263*VLOOKUP(AR$6,'Greenhouse Gas Costs Avoided'!$A$2:$I$32,9,FALSE)</f>
        <v>4.1502427497639598</v>
      </c>
      <c r="DA263" s="21">
        <f>BW263*VLOOKUP(AS$6,'Greenhouse Gas Costs Avoided'!$A$2:$I$32,9,FALSE)</f>
        <v>4.6296369025600148</v>
      </c>
      <c r="DB263" s="21">
        <f>BX263*VLOOKUP(AT$6,'Greenhouse Gas Costs Avoided'!$A$2:$I$32,9,FALSE)</f>
        <v>5.1647630090130283</v>
      </c>
      <c r="DC263" s="21">
        <f>BY263*VLOOKUP(AU$6,'Greenhouse Gas Costs Avoided'!$A$2:$I$32,9,FALSE)</f>
        <v>5.7625680068068199</v>
      </c>
      <c r="DD263" s="21">
        <f>BZ263*VLOOKUP(AV$6,'Greenhouse Gas Costs Avoided'!$A$2:$I$32,9,FALSE)</f>
        <v>6.4296194808152167</v>
      </c>
      <c r="DE263" s="21">
        <f>CA263*VLOOKUP(AW$6,'Greenhouse Gas Costs Avoided'!$A$2:$I$32,9,FALSE)</f>
        <v>6.6023323538917609</v>
      </c>
      <c r="DF263" s="21">
        <f>CB263*VLOOKUP(AX$6,'Greenhouse Gas Costs Avoided'!$A$2:$I$32,9,FALSE)</f>
        <v>6.7808920331878957</v>
      </c>
      <c r="DG263" s="21">
        <f>CC263*VLOOKUP(AY$6,'Greenhouse Gas Costs Avoided'!$A$2:$I$32,9,FALSE)</f>
        <v>6.9638980729572149</v>
      </c>
      <c r="DH263" s="21">
        <f>CD263*VLOOKUP(AZ$6,'Greenhouse Gas Costs Avoided'!$A$2:$I$32,9,FALSE)</f>
        <v>7.1520913053717949</v>
      </c>
      <c r="DI263" s="21">
        <f>CE263*VLOOKUP(BA$6,'Greenhouse Gas Costs Avoided'!$A$2:$I$32,9,FALSE)</f>
        <v>7.3435269452765404</v>
      </c>
      <c r="DJ263" s="21">
        <f>CF263*VLOOKUP(BB$6,'Greenhouse Gas Costs Avoided'!$A$2:$I$32,9,FALSE)</f>
        <v>7.5429472742415475</v>
      </c>
      <c r="DK263" s="21">
        <f>CG263*VLOOKUP(BC$6,'Greenhouse Gas Costs Avoided'!$A$2:$I$32,9,FALSE)</f>
        <v>7.744884134129272</v>
      </c>
      <c r="DL263" s="21">
        <f>CH263*VLOOKUP(BD$6,'Greenhouse Gas Costs Avoided'!$A$2:$I$32,9,FALSE)</f>
        <v>7.950411333759269</v>
      </c>
      <c r="DM263" s="21">
        <f>CI263*VLOOKUP(BE$6,'Greenhouse Gas Costs Avoided'!$A$2:$I$32,9,FALSE)</f>
        <v>8.161021676093501</v>
      </c>
      <c r="DN263" s="21">
        <f>CJ263*VLOOKUP(BF$6,'Greenhouse Gas Costs Avoided'!$A$2:$I$32,9,FALSE)</f>
        <v>8.3774569890184303</v>
      </c>
      <c r="DO263" s="21">
        <f>CK263*VLOOKUP(BG$6,'Greenhouse Gas Costs Avoided'!$A$2:$I$32,9,FALSE)</f>
        <v>8.5992633142510115</v>
      </c>
      <c r="DP263" s="21">
        <f>CL263*VLOOKUP(BH$6,'Greenhouse Gas Costs Avoided'!$A$2:$I$32,9,FALSE)</f>
        <v>8.8263732304711304</v>
      </c>
      <c r="DQ263" s="21">
        <f>CM263*VLOOKUP(BI$6,'Greenhouse Gas Costs Avoided'!$A$2:$I$32,9,FALSE)</f>
        <v>9.05818008905967</v>
      </c>
      <c r="DR263" s="21">
        <f>CN263*VLOOKUP(BJ$6,'Greenhouse Gas Costs Avoided'!$A$2:$I$32,9,FALSE)</f>
        <v>9.2949796418706736</v>
      </c>
      <c r="DS263" s="164">
        <f>CO263*VLOOKUP(BK$6,'Greenhouse Gas Costs Avoided'!$A$2:$I$32,9,FALSE)</f>
        <v>9.5356621388007277</v>
      </c>
    </row>
    <row r="264" spans="1:123" x14ac:dyDescent="0.35">
      <c r="A264" s="174">
        <v>258</v>
      </c>
      <c r="B264" s="12">
        <v>4</v>
      </c>
      <c r="C264" s="175">
        <v>2023</v>
      </c>
      <c r="E264" s="20">
        <v>0</v>
      </c>
      <c r="F264" s="21">
        <v>82.346532180449415</v>
      </c>
      <c r="G264" s="21">
        <v>84.002844861871253</v>
      </c>
      <c r="H264" s="21">
        <v>85.659157543293105</v>
      </c>
      <c r="I264" s="21">
        <v>86.918851036576825</v>
      </c>
      <c r="J264" s="21">
        <v>88.178544529860531</v>
      </c>
      <c r="K264" s="21">
        <v>89.438238023144251</v>
      </c>
      <c r="L264" s="21">
        <v>90.697931516427971</v>
      </c>
      <c r="M264" s="21">
        <v>91.95762500971172</v>
      </c>
      <c r="N264" s="21">
        <v>93.21731850299544</v>
      </c>
      <c r="O264" s="21">
        <v>94.47701199627916</v>
      </c>
      <c r="P264" s="21">
        <v>95.73670548956288</v>
      </c>
      <c r="Q264" s="21">
        <v>96.996398982846586</v>
      </c>
      <c r="R264" s="21">
        <v>98.25609247613032</v>
      </c>
      <c r="S264" s="21">
        <v>99.65157958594628</v>
      </c>
      <c r="T264" s="21">
        <v>101.04706669576224</v>
      </c>
      <c r="U264" s="21">
        <v>102.4425538055782</v>
      </c>
      <c r="V264" s="21">
        <v>103.83804091539416</v>
      </c>
      <c r="W264" s="21">
        <v>105.23352802521011</v>
      </c>
      <c r="X264" s="21">
        <v>106.47156953138905</v>
      </c>
      <c r="Y264" s="21">
        <v>107.709611037568</v>
      </c>
      <c r="Z264" s="21">
        <v>108.94765254374694</v>
      </c>
      <c r="AA264" s="21">
        <v>110.18569404992589</v>
      </c>
      <c r="AB264" s="21">
        <v>111.42373555610482</v>
      </c>
      <c r="AC264" s="21">
        <v>112.86811731331359</v>
      </c>
      <c r="AD264" s="21">
        <v>114.31249907052236</v>
      </c>
      <c r="AE264" s="21">
        <v>115.75688082773114</v>
      </c>
      <c r="AF264" s="21">
        <v>117.20126258493991</v>
      </c>
      <c r="AG264" s="22">
        <v>119.5319620819439</v>
      </c>
      <c r="AI264" s="20">
        <v>0</v>
      </c>
      <c r="AJ264" s="21">
        <v>5.2166744805659615</v>
      </c>
      <c r="AK264" s="21">
        <v>5.3216023247413169</v>
      </c>
      <c r="AL264" s="21">
        <v>5.4265301689166732</v>
      </c>
      <c r="AM264" s="21">
        <v>5.5063320831654474</v>
      </c>
      <c r="AN264" s="21">
        <v>5.5861339974142208</v>
      </c>
      <c r="AO264" s="21">
        <v>5.665935911662995</v>
      </c>
      <c r="AP264" s="21">
        <v>5.7457378259117702</v>
      </c>
      <c r="AQ264" s="21">
        <v>5.8255397401605462</v>
      </c>
      <c r="AR264" s="21">
        <v>5.9053416544093205</v>
      </c>
      <c r="AS264" s="21">
        <v>5.9851435686580947</v>
      </c>
      <c r="AT264" s="21">
        <v>6.0649454829068699</v>
      </c>
      <c r="AU264" s="21">
        <v>6.1447473971556432</v>
      </c>
      <c r="AV264" s="21">
        <v>6.2245493114044184</v>
      </c>
      <c r="AW264" s="21">
        <v>6.312953786990386</v>
      </c>
      <c r="AX264" s="21">
        <v>6.4013582625763545</v>
      </c>
      <c r="AY264" s="21">
        <v>6.4897627381623222</v>
      </c>
      <c r="AZ264" s="21">
        <v>6.5781672137482907</v>
      </c>
      <c r="BA264" s="21">
        <v>6.6665716893342575</v>
      </c>
      <c r="BB264" s="21">
        <v>6.7450019445028957</v>
      </c>
      <c r="BC264" s="21">
        <v>6.8234321996715348</v>
      </c>
      <c r="BD264" s="21">
        <v>6.901862454840173</v>
      </c>
      <c r="BE264" s="21">
        <v>6.9802927100088112</v>
      </c>
      <c r="BF264" s="21">
        <v>7.0587229651774486</v>
      </c>
      <c r="BG264" s="21">
        <v>7.1502249295408609</v>
      </c>
      <c r="BH264" s="21">
        <v>7.2417268939042723</v>
      </c>
      <c r="BI264" s="21">
        <v>7.3332288582676846</v>
      </c>
      <c r="BJ264" s="21">
        <v>7.424730822631096</v>
      </c>
      <c r="BK264" s="22">
        <v>7.5723812490175435</v>
      </c>
      <c r="BM264" s="163">
        <f>VLOOKUP(BM$6,'MonteCarlo Policy Paths'!$N$2:$S$31,$B264+1,FALSE)</f>
        <v>21.456887556927661</v>
      </c>
      <c r="BN264" s="21">
        <f>VLOOKUP(BN$6,'MonteCarlo Policy Paths'!$N$2:$S$31,$B264+1,FALSE)</f>
        <v>23.119081894670884</v>
      </c>
      <c r="BO264" s="21">
        <f>VLOOKUP(BO$6,'MonteCarlo Policy Paths'!$N$2:$S$31,$B264+1,FALSE)</f>
        <v>24.918982795429599</v>
      </c>
      <c r="BP264" s="21">
        <f>VLOOKUP(BP$6,'MonteCarlo Policy Paths'!$N$2:$S$31,$B264+1,FALSE)</f>
        <v>26.866510906830612</v>
      </c>
      <c r="BQ264" s="21">
        <f>VLOOKUP(BQ$6,'MonteCarlo Policy Paths'!$N$2:$S$31,$B264+1,FALSE)</f>
        <v>28.957808063155838</v>
      </c>
      <c r="BR264" s="21">
        <f>VLOOKUP(BR$6,'MonteCarlo Policy Paths'!$N$2:$S$31,$B264+1,FALSE)</f>
        <v>31.169773267386955</v>
      </c>
      <c r="BS264" s="21">
        <f>VLOOKUP(BS$6,'MonteCarlo Policy Paths'!$N$2:$S$31,$B264+1,FALSE)</f>
        <v>33.536503079259326</v>
      </c>
      <c r="BT264" s="21">
        <f>VLOOKUP(BT$6,'MonteCarlo Policy Paths'!$N$2:$S$31,$B264+1,FALSE)</f>
        <v>36.094562758542168</v>
      </c>
      <c r="BU264" s="21">
        <f>VLOOKUP(BU$6,'MonteCarlo Policy Paths'!$N$2:$S$31,$B264+1,FALSE)</f>
        <v>38.859796339203925</v>
      </c>
      <c r="BV264" s="21">
        <f>VLOOKUP(BV$6,'MonteCarlo Policy Paths'!$N$2:$S$31,$B264+1,FALSE)</f>
        <v>41.937214526892696</v>
      </c>
      <c r="BW264" s="21">
        <f>VLOOKUP(BW$6,'MonteCarlo Policy Paths'!$N$2:$S$31,$B264+1,FALSE)</f>
        <v>45.285702034805901</v>
      </c>
      <c r="BX264" s="21">
        <f>VLOOKUP(BX$6,'MonteCarlo Policy Paths'!$N$2:$S$31,$B264+1,FALSE)</f>
        <v>48.923675973628832</v>
      </c>
      <c r="BY264" s="21">
        <f>VLOOKUP(BY$6,'MonteCarlo Policy Paths'!$N$2:$S$31,$B264+1,FALSE)</f>
        <v>52.880283256992421</v>
      </c>
      <c r="BZ264" s="21">
        <f>VLOOKUP(BZ$6,'MonteCarlo Policy Paths'!$N$2:$S$31,$B264+1,FALSE)</f>
        <v>57.179951130409847</v>
      </c>
      <c r="CA264" s="21">
        <f>VLOOKUP(CA$6,'MonteCarlo Policy Paths'!$N$2:$S$31,$B264+1,FALSE)</f>
        <v>59.199989570907007</v>
      </c>
      <c r="CB264" s="21">
        <f>VLOOKUP(CB$6,'MonteCarlo Policy Paths'!$N$2:$S$31,$B264+1,FALSE)</f>
        <v>61.304348310445278</v>
      </c>
      <c r="CC264" s="21">
        <f>VLOOKUP(CC$6,'MonteCarlo Policy Paths'!$N$2:$S$31,$B264+1,FALSE)</f>
        <v>63.486799757257046</v>
      </c>
      <c r="CD264" s="21">
        <f>VLOOKUP(CD$6,'MonteCarlo Policy Paths'!$N$2:$S$31,$B264+1,FALSE)</f>
        <v>65.754412861465767</v>
      </c>
      <c r="CE264" s="21">
        <f>VLOOKUP(CE$6,'MonteCarlo Policy Paths'!$N$2:$S$31,$B264+1,FALSE)</f>
        <v>68.097759333367534</v>
      </c>
      <c r="CF264" s="21">
        <f>VLOOKUP(CF$6,'MonteCarlo Policy Paths'!$N$2:$S$31,$B264+1,FALSE)</f>
        <v>70.548973057852507</v>
      </c>
      <c r="CG264" s="21">
        <f>VLOOKUP(CG$6,'MonteCarlo Policy Paths'!$N$2:$S$31,$B264+1,FALSE)</f>
        <v>73.077007009761019</v>
      </c>
      <c r="CH264" s="21">
        <f>VLOOKUP(CH$6,'MonteCarlo Policy Paths'!$N$2:$S$31,$B264+1,FALSE)</f>
        <v>75.691476032446857</v>
      </c>
      <c r="CI264" s="21">
        <f>VLOOKUP(CI$6,'MonteCarlo Policy Paths'!$N$2:$S$31,$B264+1,FALSE)</f>
        <v>78.404802280730166</v>
      </c>
      <c r="CJ264" s="21">
        <f>VLOOKUP(CJ$6,'MonteCarlo Policy Paths'!$N$2:$S$31,$B264+1,FALSE)</f>
        <v>81.224927058038162</v>
      </c>
      <c r="CK264" s="21">
        <f>VLOOKUP(CK$6,'MonteCarlo Policy Paths'!$N$2:$S$31,$B264+1,FALSE)</f>
        <v>84.152487263770951</v>
      </c>
      <c r="CL264" s="21">
        <f>VLOOKUP(CL$6,'MonteCarlo Policy Paths'!$N$2:$S$31,$B264+1,FALSE)</f>
        <v>87.19069011352974</v>
      </c>
      <c r="CM264" s="21">
        <f>VLOOKUP(CM$6,'MonteCarlo Policy Paths'!$N$2:$S$31,$B264+1,FALSE)</f>
        <v>90.339519718236858</v>
      </c>
      <c r="CN264" s="21">
        <f>VLOOKUP(CN$6,'MonteCarlo Policy Paths'!$N$2:$S$31,$B264+1,FALSE)</f>
        <v>93.604800202242828</v>
      </c>
      <c r="CO264" s="164">
        <f>VLOOKUP(CO$6,'MonteCarlo Policy Paths'!$N$2:$S$31,$B264+1,FALSE)</f>
        <v>96.983684685934094</v>
      </c>
      <c r="CQ264" s="163">
        <f>BM264*VLOOKUP(AI$6,'Greenhouse Gas Costs Avoided'!$A$2:$I$32,9,FALSE)</f>
        <v>1.3592994724454583</v>
      </c>
      <c r="CR264" s="21">
        <f>BN264*VLOOKUP(AJ$6,'Greenhouse Gas Costs Avoided'!$A$2:$I$32,9,FALSE)</f>
        <v>1.4645999210963487</v>
      </c>
      <c r="CS264" s="21">
        <f>BO264*VLOOKUP(AK$6,'Greenhouse Gas Costs Avoided'!$A$2:$I$32,9,FALSE)</f>
        <v>1.5786241167474793</v>
      </c>
      <c r="CT264" s="21">
        <f>BP264*VLOOKUP(AL$6,'Greenhouse Gas Costs Avoided'!$A$2:$I$32,9,FALSE)</f>
        <v>1.7020005350363183</v>
      </c>
      <c r="CU264" s="21">
        <f>BQ264*VLOOKUP(AM$6,'Greenhouse Gas Costs Avoided'!$A$2:$I$32,9,FALSE)</f>
        <v>1.8344847601494692</v>
      </c>
      <c r="CV264" s="21">
        <f>BR264*VLOOKUP(AN$6,'Greenhouse Gas Costs Avoided'!$A$2:$I$32,9,FALSE)</f>
        <v>1.9746133378475101</v>
      </c>
      <c r="CW264" s="21">
        <f>BS264*VLOOKUP(AO$6,'Greenhouse Gas Costs Avoided'!$A$2:$I$32,9,FALSE)</f>
        <v>2.1245462941611284</v>
      </c>
      <c r="CX264" s="21">
        <f>BT264*VLOOKUP(AP$6,'Greenhouse Gas Costs Avoided'!$A$2:$I$32,9,FALSE)</f>
        <v>2.2866000479177169</v>
      </c>
      <c r="CY264" s="21">
        <f>BU264*VLOOKUP(AQ$6,'Greenhouse Gas Costs Avoided'!$A$2:$I$32,9,FALSE)</f>
        <v>2.4617783228380428</v>
      </c>
      <c r="CZ264" s="21">
        <f>BV264*VLOOKUP(AR$6,'Greenhouse Gas Costs Avoided'!$A$2:$I$32,9,FALSE)</f>
        <v>2.6567335747552212</v>
      </c>
      <c r="DA264" s="21">
        <f>BW264*VLOOKUP(AS$6,'Greenhouse Gas Costs Avoided'!$A$2:$I$32,9,FALSE)</f>
        <v>2.8688611394320973</v>
      </c>
      <c r="DB264" s="21">
        <f>BX264*VLOOKUP(AT$6,'Greenhouse Gas Costs Avoided'!$A$2:$I$32,9,FALSE)</f>
        <v>3.099327745676475</v>
      </c>
      <c r="DC264" s="21">
        <f>BY264*VLOOKUP(AU$6,'Greenhouse Gas Costs Avoided'!$A$2:$I$32,9,FALSE)</f>
        <v>3.3499798581359799</v>
      </c>
      <c r="DD264" s="21">
        <f>BZ264*VLOOKUP(AV$6,'Greenhouse Gas Costs Avoided'!$A$2:$I$32,9,FALSE)</f>
        <v>3.6223649492411436</v>
      </c>
      <c r="DE264" s="21">
        <f>CA264*VLOOKUP(AW$6,'Greenhouse Gas Costs Avoided'!$A$2:$I$32,9,FALSE)</f>
        <v>3.7503349159570667</v>
      </c>
      <c r="DF264" s="21">
        <f>CB264*VLOOKUP(AX$6,'Greenhouse Gas Costs Avoided'!$A$2:$I$32,9,FALSE)</f>
        <v>3.8836465958035138</v>
      </c>
      <c r="DG264" s="21">
        <f>CC264*VLOOKUP(AY$6,'Greenhouse Gas Costs Avoided'!$A$2:$I$32,9,FALSE)</f>
        <v>4.0219054692034097</v>
      </c>
      <c r="DH264" s="21">
        <f>CD264*VLOOKUP(AZ$6,'Greenhouse Gas Costs Avoided'!$A$2:$I$32,9,FALSE)</f>
        <v>4.1655593560070496</v>
      </c>
      <c r="DI264" s="21">
        <f>CE264*VLOOKUP(BA$6,'Greenhouse Gas Costs Avoided'!$A$2:$I$32,9,FALSE)</f>
        <v>4.3140109715809301</v>
      </c>
      <c r="DJ264" s="21">
        <f>CF264*VLOOKUP(BB$6,'Greenhouse Gas Costs Avoided'!$A$2:$I$32,9,FALSE)</f>
        <v>4.4692960059878768</v>
      </c>
      <c r="DK264" s="21">
        <f>CG264*VLOOKUP(BC$6,'Greenhouse Gas Costs Avoided'!$A$2:$I$32,9,FALSE)</f>
        <v>4.629447622014963</v>
      </c>
      <c r="DL264" s="21">
        <f>CH264*VLOOKUP(BD$6,'Greenhouse Gas Costs Avoided'!$A$2:$I$32,9,FALSE)</f>
        <v>4.7950749225184994</v>
      </c>
      <c r="DM264" s="21">
        <f>CI264*VLOOKUP(BE$6,'Greenhouse Gas Costs Avoided'!$A$2:$I$32,9,FALSE)</f>
        <v>4.9669648542748472</v>
      </c>
      <c r="DN264" s="21">
        <f>CJ264*VLOOKUP(BF$6,'Greenhouse Gas Costs Avoided'!$A$2:$I$32,9,FALSE)</f>
        <v>5.1456205009456273</v>
      </c>
      <c r="DO264" s="21">
        <f>CK264*VLOOKUP(BG$6,'Greenhouse Gas Costs Avoided'!$A$2:$I$32,9,FALSE)</f>
        <v>5.331082210275417</v>
      </c>
      <c r="DP264" s="21">
        <f>CL264*VLOOKUP(BH$6,'Greenhouse Gas Costs Avoided'!$A$2:$I$32,9,FALSE)</f>
        <v>5.5235531602164318</v>
      </c>
      <c r="DQ264" s="21">
        <f>CM264*VLOOKUP(BI$6,'Greenhouse Gas Costs Avoided'!$A$2:$I$32,9,FALSE)</f>
        <v>5.723032344191421</v>
      </c>
      <c r="DR264" s="21">
        <f>CN264*VLOOKUP(BJ$6,'Greenhouse Gas Costs Avoided'!$A$2:$I$32,9,FALSE)</f>
        <v>5.9298887220104266</v>
      </c>
      <c r="DS264" s="164">
        <f>CO264*VLOOKUP(BK$6,'Greenhouse Gas Costs Avoided'!$A$2:$I$32,9,FALSE)</f>
        <v>6.1439419431008639</v>
      </c>
    </row>
    <row r="265" spans="1:123" x14ac:dyDescent="0.35">
      <c r="A265" s="174">
        <v>259</v>
      </c>
      <c r="B265" s="12">
        <v>4</v>
      </c>
      <c r="C265" s="175">
        <v>2023</v>
      </c>
      <c r="E265" s="20">
        <v>0</v>
      </c>
      <c r="F265" s="21">
        <v>82.346532180449415</v>
      </c>
      <c r="G265" s="21">
        <v>84.002844861871253</v>
      </c>
      <c r="H265" s="21">
        <v>85.659157543293105</v>
      </c>
      <c r="I265" s="21">
        <v>86.918851036576825</v>
      </c>
      <c r="J265" s="21">
        <v>88.178544529860531</v>
      </c>
      <c r="K265" s="21">
        <v>89.438238023144251</v>
      </c>
      <c r="L265" s="21">
        <v>90.697931516427971</v>
      </c>
      <c r="M265" s="21">
        <v>91.95762500971172</v>
      </c>
      <c r="N265" s="21">
        <v>93.21731850299544</v>
      </c>
      <c r="O265" s="21">
        <v>94.47701199627916</v>
      </c>
      <c r="P265" s="21">
        <v>95.73670548956288</v>
      </c>
      <c r="Q265" s="21">
        <v>96.996398982846586</v>
      </c>
      <c r="R265" s="21">
        <v>98.25609247613032</v>
      </c>
      <c r="S265" s="21">
        <v>99.65157958594628</v>
      </c>
      <c r="T265" s="21">
        <v>101.04706669576224</v>
      </c>
      <c r="U265" s="21">
        <v>102.4425538055782</v>
      </c>
      <c r="V265" s="21">
        <v>103.83804091539416</v>
      </c>
      <c r="W265" s="21">
        <v>105.23352802521011</v>
      </c>
      <c r="X265" s="21">
        <v>106.47156953138905</v>
      </c>
      <c r="Y265" s="21">
        <v>107.709611037568</v>
      </c>
      <c r="Z265" s="21">
        <v>108.94765254374694</v>
      </c>
      <c r="AA265" s="21">
        <v>110.18569404992589</v>
      </c>
      <c r="AB265" s="21">
        <v>111.42373555610482</v>
      </c>
      <c r="AC265" s="21">
        <v>112.86811731331359</v>
      </c>
      <c r="AD265" s="21">
        <v>114.31249907052236</v>
      </c>
      <c r="AE265" s="21">
        <v>115.75688082773114</v>
      </c>
      <c r="AF265" s="21">
        <v>117.20126258493991</v>
      </c>
      <c r="AG265" s="22">
        <v>119.5319620819439</v>
      </c>
      <c r="AI265" s="20">
        <v>0</v>
      </c>
      <c r="AJ265" s="21">
        <v>5.2166744805659615</v>
      </c>
      <c r="AK265" s="21">
        <v>5.3216023247413169</v>
      </c>
      <c r="AL265" s="21">
        <v>5.4265301689166732</v>
      </c>
      <c r="AM265" s="21">
        <v>5.5063320831654474</v>
      </c>
      <c r="AN265" s="21">
        <v>5.5861339974142208</v>
      </c>
      <c r="AO265" s="21">
        <v>5.665935911662995</v>
      </c>
      <c r="AP265" s="21">
        <v>5.7457378259117702</v>
      </c>
      <c r="AQ265" s="21">
        <v>5.8255397401605462</v>
      </c>
      <c r="AR265" s="21">
        <v>5.9053416544093205</v>
      </c>
      <c r="AS265" s="21">
        <v>5.9851435686580947</v>
      </c>
      <c r="AT265" s="21">
        <v>6.0649454829068699</v>
      </c>
      <c r="AU265" s="21">
        <v>6.1447473971556432</v>
      </c>
      <c r="AV265" s="21">
        <v>6.2245493114044184</v>
      </c>
      <c r="AW265" s="21">
        <v>6.312953786990386</v>
      </c>
      <c r="AX265" s="21">
        <v>6.4013582625763545</v>
      </c>
      <c r="AY265" s="21">
        <v>6.4897627381623222</v>
      </c>
      <c r="AZ265" s="21">
        <v>6.5781672137482907</v>
      </c>
      <c r="BA265" s="21">
        <v>6.6665716893342575</v>
      </c>
      <c r="BB265" s="21">
        <v>6.7450019445028957</v>
      </c>
      <c r="BC265" s="21">
        <v>6.8234321996715348</v>
      </c>
      <c r="BD265" s="21">
        <v>6.901862454840173</v>
      </c>
      <c r="BE265" s="21">
        <v>6.9802927100088112</v>
      </c>
      <c r="BF265" s="21">
        <v>7.0587229651774486</v>
      </c>
      <c r="BG265" s="21">
        <v>7.1502249295408609</v>
      </c>
      <c r="BH265" s="21">
        <v>7.2417268939042723</v>
      </c>
      <c r="BI265" s="21">
        <v>7.3332288582676846</v>
      </c>
      <c r="BJ265" s="21">
        <v>7.424730822631096</v>
      </c>
      <c r="BK265" s="22">
        <v>7.5723812490175435</v>
      </c>
      <c r="BM265" s="163">
        <f>VLOOKUP(BM$6,'MonteCarlo Policy Paths'!$N$2:$S$31,$B265+1,FALSE)</f>
        <v>21.456887556927661</v>
      </c>
      <c r="BN265" s="21">
        <f>VLOOKUP(BN$6,'MonteCarlo Policy Paths'!$N$2:$S$31,$B265+1,FALSE)</f>
        <v>23.119081894670884</v>
      </c>
      <c r="BO265" s="21">
        <f>VLOOKUP(BO$6,'MonteCarlo Policy Paths'!$N$2:$S$31,$B265+1,FALSE)</f>
        <v>24.918982795429599</v>
      </c>
      <c r="BP265" s="21">
        <f>VLOOKUP(BP$6,'MonteCarlo Policy Paths'!$N$2:$S$31,$B265+1,FALSE)</f>
        <v>26.866510906830612</v>
      </c>
      <c r="BQ265" s="21">
        <f>VLOOKUP(BQ$6,'MonteCarlo Policy Paths'!$N$2:$S$31,$B265+1,FALSE)</f>
        <v>28.957808063155838</v>
      </c>
      <c r="BR265" s="21">
        <f>VLOOKUP(BR$6,'MonteCarlo Policy Paths'!$N$2:$S$31,$B265+1,FALSE)</f>
        <v>31.169773267386955</v>
      </c>
      <c r="BS265" s="21">
        <f>VLOOKUP(BS$6,'MonteCarlo Policy Paths'!$N$2:$S$31,$B265+1,FALSE)</f>
        <v>33.536503079259326</v>
      </c>
      <c r="BT265" s="21">
        <f>VLOOKUP(BT$6,'MonteCarlo Policy Paths'!$N$2:$S$31,$B265+1,FALSE)</f>
        <v>36.094562758542168</v>
      </c>
      <c r="BU265" s="21">
        <f>VLOOKUP(BU$6,'MonteCarlo Policy Paths'!$N$2:$S$31,$B265+1,FALSE)</f>
        <v>38.859796339203925</v>
      </c>
      <c r="BV265" s="21">
        <f>VLOOKUP(BV$6,'MonteCarlo Policy Paths'!$N$2:$S$31,$B265+1,FALSE)</f>
        <v>41.937214526892696</v>
      </c>
      <c r="BW265" s="21">
        <f>VLOOKUP(BW$6,'MonteCarlo Policy Paths'!$N$2:$S$31,$B265+1,FALSE)</f>
        <v>45.285702034805901</v>
      </c>
      <c r="BX265" s="21">
        <f>VLOOKUP(BX$6,'MonteCarlo Policy Paths'!$N$2:$S$31,$B265+1,FALSE)</f>
        <v>48.923675973628832</v>
      </c>
      <c r="BY265" s="21">
        <f>VLOOKUP(BY$6,'MonteCarlo Policy Paths'!$N$2:$S$31,$B265+1,FALSE)</f>
        <v>52.880283256992421</v>
      </c>
      <c r="BZ265" s="21">
        <f>VLOOKUP(BZ$6,'MonteCarlo Policy Paths'!$N$2:$S$31,$B265+1,FALSE)</f>
        <v>57.179951130409847</v>
      </c>
      <c r="CA265" s="21">
        <f>VLOOKUP(CA$6,'MonteCarlo Policy Paths'!$N$2:$S$31,$B265+1,FALSE)</f>
        <v>59.199989570907007</v>
      </c>
      <c r="CB265" s="21">
        <f>VLOOKUP(CB$6,'MonteCarlo Policy Paths'!$N$2:$S$31,$B265+1,FALSE)</f>
        <v>61.304348310445278</v>
      </c>
      <c r="CC265" s="21">
        <f>VLOOKUP(CC$6,'MonteCarlo Policy Paths'!$N$2:$S$31,$B265+1,FALSE)</f>
        <v>63.486799757257046</v>
      </c>
      <c r="CD265" s="21">
        <f>VLOOKUP(CD$6,'MonteCarlo Policy Paths'!$N$2:$S$31,$B265+1,FALSE)</f>
        <v>65.754412861465767</v>
      </c>
      <c r="CE265" s="21">
        <f>VLOOKUP(CE$6,'MonteCarlo Policy Paths'!$N$2:$S$31,$B265+1,FALSE)</f>
        <v>68.097759333367534</v>
      </c>
      <c r="CF265" s="21">
        <f>VLOOKUP(CF$6,'MonteCarlo Policy Paths'!$N$2:$S$31,$B265+1,FALSE)</f>
        <v>70.548973057852507</v>
      </c>
      <c r="CG265" s="21">
        <f>VLOOKUP(CG$6,'MonteCarlo Policy Paths'!$N$2:$S$31,$B265+1,FALSE)</f>
        <v>73.077007009761019</v>
      </c>
      <c r="CH265" s="21">
        <f>VLOOKUP(CH$6,'MonteCarlo Policy Paths'!$N$2:$S$31,$B265+1,FALSE)</f>
        <v>75.691476032446857</v>
      </c>
      <c r="CI265" s="21">
        <f>VLOOKUP(CI$6,'MonteCarlo Policy Paths'!$N$2:$S$31,$B265+1,FALSE)</f>
        <v>78.404802280730166</v>
      </c>
      <c r="CJ265" s="21">
        <f>VLOOKUP(CJ$6,'MonteCarlo Policy Paths'!$N$2:$S$31,$B265+1,FALSE)</f>
        <v>81.224927058038162</v>
      </c>
      <c r="CK265" s="21">
        <f>VLOOKUP(CK$6,'MonteCarlo Policy Paths'!$N$2:$S$31,$B265+1,FALSE)</f>
        <v>84.152487263770951</v>
      </c>
      <c r="CL265" s="21">
        <f>VLOOKUP(CL$6,'MonteCarlo Policy Paths'!$N$2:$S$31,$B265+1,FALSE)</f>
        <v>87.19069011352974</v>
      </c>
      <c r="CM265" s="21">
        <f>VLOOKUP(CM$6,'MonteCarlo Policy Paths'!$N$2:$S$31,$B265+1,FALSE)</f>
        <v>90.339519718236858</v>
      </c>
      <c r="CN265" s="21">
        <f>VLOOKUP(CN$6,'MonteCarlo Policy Paths'!$N$2:$S$31,$B265+1,FALSE)</f>
        <v>93.604800202242828</v>
      </c>
      <c r="CO265" s="164">
        <f>VLOOKUP(CO$6,'MonteCarlo Policy Paths'!$N$2:$S$31,$B265+1,FALSE)</f>
        <v>96.983684685934094</v>
      </c>
      <c r="CQ265" s="163">
        <f>BM265*VLOOKUP(AI$6,'Greenhouse Gas Costs Avoided'!$A$2:$I$32,9,FALSE)</f>
        <v>1.3592994724454583</v>
      </c>
      <c r="CR265" s="21">
        <f>BN265*VLOOKUP(AJ$6,'Greenhouse Gas Costs Avoided'!$A$2:$I$32,9,FALSE)</f>
        <v>1.4645999210963487</v>
      </c>
      <c r="CS265" s="21">
        <f>BO265*VLOOKUP(AK$6,'Greenhouse Gas Costs Avoided'!$A$2:$I$32,9,FALSE)</f>
        <v>1.5786241167474793</v>
      </c>
      <c r="CT265" s="21">
        <f>BP265*VLOOKUP(AL$6,'Greenhouse Gas Costs Avoided'!$A$2:$I$32,9,FALSE)</f>
        <v>1.7020005350363183</v>
      </c>
      <c r="CU265" s="21">
        <f>BQ265*VLOOKUP(AM$6,'Greenhouse Gas Costs Avoided'!$A$2:$I$32,9,FALSE)</f>
        <v>1.8344847601494692</v>
      </c>
      <c r="CV265" s="21">
        <f>BR265*VLOOKUP(AN$6,'Greenhouse Gas Costs Avoided'!$A$2:$I$32,9,FALSE)</f>
        <v>1.9746133378475101</v>
      </c>
      <c r="CW265" s="21">
        <f>BS265*VLOOKUP(AO$6,'Greenhouse Gas Costs Avoided'!$A$2:$I$32,9,FALSE)</f>
        <v>2.1245462941611284</v>
      </c>
      <c r="CX265" s="21">
        <f>BT265*VLOOKUP(AP$6,'Greenhouse Gas Costs Avoided'!$A$2:$I$32,9,FALSE)</f>
        <v>2.2866000479177169</v>
      </c>
      <c r="CY265" s="21">
        <f>BU265*VLOOKUP(AQ$6,'Greenhouse Gas Costs Avoided'!$A$2:$I$32,9,FALSE)</f>
        <v>2.4617783228380428</v>
      </c>
      <c r="CZ265" s="21">
        <f>BV265*VLOOKUP(AR$6,'Greenhouse Gas Costs Avoided'!$A$2:$I$32,9,FALSE)</f>
        <v>2.6567335747552212</v>
      </c>
      <c r="DA265" s="21">
        <f>BW265*VLOOKUP(AS$6,'Greenhouse Gas Costs Avoided'!$A$2:$I$32,9,FALSE)</f>
        <v>2.8688611394320973</v>
      </c>
      <c r="DB265" s="21">
        <f>BX265*VLOOKUP(AT$6,'Greenhouse Gas Costs Avoided'!$A$2:$I$32,9,FALSE)</f>
        <v>3.099327745676475</v>
      </c>
      <c r="DC265" s="21">
        <f>BY265*VLOOKUP(AU$6,'Greenhouse Gas Costs Avoided'!$A$2:$I$32,9,FALSE)</f>
        <v>3.3499798581359799</v>
      </c>
      <c r="DD265" s="21">
        <f>BZ265*VLOOKUP(AV$6,'Greenhouse Gas Costs Avoided'!$A$2:$I$32,9,FALSE)</f>
        <v>3.6223649492411436</v>
      </c>
      <c r="DE265" s="21">
        <f>CA265*VLOOKUP(AW$6,'Greenhouse Gas Costs Avoided'!$A$2:$I$32,9,FALSE)</f>
        <v>3.7503349159570667</v>
      </c>
      <c r="DF265" s="21">
        <f>CB265*VLOOKUP(AX$6,'Greenhouse Gas Costs Avoided'!$A$2:$I$32,9,FALSE)</f>
        <v>3.8836465958035138</v>
      </c>
      <c r="DG265" s="21">
        <f>CC265*VLOOKUP(AY$6,'Greenhouse Gas Costs Avoided'!$A$2:$I$32,9,FALSE)</f>
        <v>4.0219054692034097</v>
      </c>
      <c r="DH265" s="21">
        <f>CD265*VLOOKUP(AZ$6,'Greenhouse Gas Costs Avoided'!$A$2:$I$32,9,FALSE)</f>
        <v>4.1655593560070496</v>
      </c>
      <c r="DI265" s="21">
        <f>CE265*VLOOKUP(BA$6,'Greenhouse Gas Costs Avoided'!$A$2:$I$32,9,FALSE)</f>
        <v>4.3140109715809301</v>
      </c>
      <c r="DJ265" s="21">
        <f>CF265*VLOOKUP(BB$6,'Greenhouse Gas Costs Avoided'!$A$2:$I$32,9,FALSE)</f>
        <v>4.4692960059878768</v>
      </c>
      <c r="DK265" s="21">
        <f>CG265*VLOOKUP(BC$6,'Greenhouse Gas Costs Avoided'!$A$2:$I$32,9,FALSE)</f>
        <v>4.629447622014963</v>
      </c>
      <c r="DL265" s="21">
        <f>CH265*VLOOKUP(BD$6,'Greenhouse Gas Costs Avoided'!$A$2:$I$32,9,FALSE)</f>
        <v>4.7950749225184994</v>
      </c>
      <c r="DM265" s="21">
        <f>CI265*VLOOKUP(BE$6,'Greenhouse Gas Costs Avoided'!$A$2:$I$32,9,FALSE)</f>
        <v>4.9669648542748472</v>
      </c>
      <c r="DN265" s="21">
        <f>CJ265*VLOOKUP(BF$6,'Greenhouse Gas Costs Avoided'!$A$2:$I$32,9,FALSE)</f>
        <v>5.1456205009456273</v>
      </c>
      <c r="DO265" s="21">
        <f>CK265*VLOOKUP(BG$6,'Greenhouse Gas Costs Avoided'!$A$2:$I$32,9,FALSE)</f>
        <v>5.331082210275417</v>
      </c>
      <c r="DP265" s="21">
        <f>CL265*VLOOKUP(BH$6,'Greenhouse Gas Costs Avoided'!$A$2:$I$32,9,FALSE)</f>
        <v>5.5235531602164318</v>
      </c>
      <c r="DQ265" s="21">
        <f>CM265*VLOOKUP(BI$6,'Greenhouse Gas Costs Avoided'!$A$2:$I$32,9,FALSE)</f>
        <v>5.723032344191421</v>
      </c>
      <c r="DR265" s="21">
        <f>CN265*VLOOKUP(BJ$6,'Greenhouse Gas Costs Avoided'!$A$2:$I$32,9,FALSE)</f>
        <v>5.9298887220104266</v>
      </c>
      <c r="DS265" s="164">
        <f>CO265*VLOOKUP(BK$6,'Greenhouse Gas Costs Avoided'!$A$2:$I$32,9,FALSE)</f>
        <v>6.1439419431008639</v>
      </c>
    </row>
    <row r="266" spans="1:123" x14ac:dyDescent="0.35">
      <c r="A266" s="174">
        <v>260</v>
      </c>
      <c r="B266" s="12">
        <v>3</v>
      </c>
      <c r="C266" s="175">
        <v>2023</v>
      </c>
      <c r="E266" s="20">
        <v>0</v>
      </c>
      <c r="F266" s="21">
        <v>82.346532180449415</v>
      </c>
      <c r="G266" s="21">
        <v>84.002844861871253</v>
      </c>
      <c r="H266" s="21">
        <v>85.659157543293105</v>
      </c>
      <c r="I266" s="21">
        <v>86.918851036576825</v>
      </c>
      <c r="J266" s="21">
        <v>88.178544529860531</v>
      </c>
      <c r="K266" s="21">
        <v>89.438238023144251</v>
      </c>
      <c r="L266" s="21">
        <v>90.697931516427971</v>
      </c>
      <c r="M266" s="21">
        <v>91.95762500971172</v>
      </c>
      <c r="N266" s="21">
        <v>93.21731850299544</v>
      </c>
      <c r="O266" s="21">
        <v>94.47701199627916</v>
      </c>
      <c r="P266" s="21">
        <v>95.73670548956288</v>
      </c>
      <c r="Q266" s="21">
        <v>96.996398982846586</v>
      </c>
      <c r="R266" s="21">
        <v>101.49317720655506</v>
      </c>
      <c r="S266" s="21">
        <v>104.21949379267882</v>
      </c>
      <c r="T266" s="21">
        <v>107.03810370059369</v>
      </c>
      <c r="U266" s="21">
        <v>109.92690053835344</v>
      </c>
      <c r="V266" s="21">
        <v>112.89757853003228</v>
      </c>
      <c r="W266" s="21">
        <v>115.91943874780665</v>
      </c>
      <c r="X266" s="21">
        <v>119.06733931122673</v>
      </c>
      <c r="Y266" s="21">
        <v>122.25496395468721</v>
      </c>
      <c r="Z266" s="21">
        <v>125.4992630232488</v>
      </c>
      <c r="AA266" s="21">
        <v>128.82380079097237</v>
      </c>
      <c r="AB266" s="21">
        <v>132.24028719953677</v>
      </c>
      <c r="AC266" s="21">
        <v>135.74155640209787</v>
      </c>
      <c r="AD266" s="21">
        <v>139.32654413598658</v>
      </c>
      <c r="AE266" s="21">
        <v>142.9856742986068</v>
      </c>
      <c r="AF266" s="21">
        <v>146.72361540812219</v>
      </c>
      <c r="AG266" s="22">
        <v>150.52284977717397</v>
      </c>
      <c r="AI266" s="20">
        <v>0</v>
      </c>
      <c r="AJ266" s="21">
        <v>5.2166744805659615</v>
      </c>
      <c r="AK266" s="21">
        <v>5.3216023247413169</v>
      </c>
      <c r="AL266" s="21">
        <v>5.4265301689166732</v>
      </c>
      <c r="AM266" s="21">
        <v>5.5063320831654474</v>
      </c>
      <c r="AN266" s="21">
        <v>5.5861339974142208</v>
      </c>
      <c r="AO266" s="21">
        <v>5.665935911662995</v>
      </c>
      <c r="AP266" s="21">
        <v>5.7457378259117702</v>
      </c>
      <c r="AQ266" s="21">
        <v>5.8255397401605462</v>
      </c>
      <c r="AR266" s="21">
        <v>5.9053416544093205</v>
      </c>
      <c r="AS266" s="21">
        <v>5.9851435686580947</v>
      </c>
      <c r="AT266" s="21">
        <v>6.0649454829068699</v>
      </c>
      <c r="AU266" s="21">
        <v>6.1447473971556432</v>
      </c>
      <c r="AV266" s="21">
        <v>6.4296194808152167</v>
      </c>
      <c r="AW266" s="21">
        <v>6.6023323538917609</v>
      </c>
      <c r="AX266" s="21">
        <v>6.7808920331878957</v>
      </c>
      <c r="AY266" s="21">
        <v>6.9638980729572149</v>
      </c>
      <c r="AZ266" s="21">
        <v>7.1520913053717949</v>
      </c>
      <c r="BA266" s="21">
        <v>7.3435269452765404</v>
      </c>
      <c r="BB266" s="21">
        <v>7.5429472742415475</v>
      </c>
      <c r="BC266" s="21">
        <v>7.744884134129272</v>
      </c>
      <c r="BD266" s="21">
        <v>7.950411333759269</v>
      </c>
      <c r="BE266" s="21">
        <v>8.161021676093501</v>
      </c>
      <c r="BF266" s="21">
        <v>8.3774569890184303</v>
      </c>
      <c r="BG266" s="21">
        <v>8.5992633142510115</v>
      </c>
      <c r="BH266" s="21">
        <v>8.8263732304711304</v>
      </c>
      <c r="BI266" s="21">
        <v>9.05818008905967</v>
      </c>
      <c r="BJ266" s="21">
        <v>9.2949796418706736</v>
      </c>
      <c r="BK266" s="22">
        <v>9.5356621388007277</v>
      </c>
      <c r="BM266" s="163">
        <f>VLOOKUP(BM$6,'MonteCarlo Policy Paths'!$N$2:$S$31,$B266+1,FALSE)</f>
        <v>24.400896901266854</v>
      </c>
      <c r="BN266" s="21">
        <f>VLOOKUP(BN$6,'MonteCarlo Policy Paths'!$N$2:$S$31,$B266+1,FALSE)</f>
        <v>27.277092285564247</v>
      </c>
      <c r="BO266" s="21">
        <f>VLOOKUP(BO$6,'MonteCarlo Policy Paths'!$N$2:$S$31,$B266+1,FALSE)</f>
        <v>30.488398193607274</v>
      </c>
      <c r="BP266" s="21">
        <f>VLOOKUP(BP$6,'MonteCarlo Policy Paths'!$N$2:$S$31,$B266+1,FALSE)</f>
        <v>34.070901710124843</v>
      </c>
      <c r="BQ266" s="21">
        <f>VLOOKUP(BQ$6,'MonteCarlo Policy Paths'!$N$2:$S$31,$B266+1,FALSE)</f>
        <v>38.049962908416198</v>
      </c>
      <c r="BR266" s="21">
        <f>VLOOKUP(BR$6,'MonteCarlo Policy Paths'!$N$2:$S$31,$B266+1,FALSE)</f>
        <v>42.441930627628253</v>
      </c>
      <c r="BS266" s="21">
        <f>VLOOKUP(BS$6,'MonteCarlo Policy Paths'!$N$2:$S$31,$B266+1,FALSE)</f>
        <v>47.302864628556662</v>
      </c>
      <c r="BT266" s="21">
        <f>VLOOKUP(BT$6,'MonteCarlo Policy Paths'!$N$2:$S$31,$B266+1,FALSE)</f>
        <v>52.715092471952183</v>
      </c>
      <c r="BU266" s="21">
        <f>VLOOKUP(BU$6,'MonteCarlo Policy Paths'!$N$2:$S$31,$B266+1,FALSE)</f>
        <v>58.737483764437521</v>
      </c>
      <c r="BV266" s="21">
        <f>VLOOKUP(BV$6,'MonteCarlo Policy Paths'!$N$2:$S$31,$B266+1,FALSE)</f>
        <v>65.512636340122413</v>
      </c>
      <c r="BW266" s="21">
        <f>VLOOKUP(BW$6,'MonteCarlo Policy Paths'!$N$2:$S$31,$B266+1,FALSE)</f>
        <v>73.079994851258945</v>
      </c>
      <c r="BX266" s="21">
        <f>VLOOKUP(BX$6,'MonteCarlo Policy Paths'!$N$2:$S$31,$B266+1,FALSE)</f>
        <v>81.527096411801594</v>
      </c>
      <c r="BY266" s="21">
        <f>VLOOKUP(BY$6,'MonteCarlo Policy Paths'!$N$2:$S$31,$B266+1,FALSE)</f>
        <v>90.963600198236662</v>
      </c>
      <c r="BZ266" s="21">
        <f>VLOOKUP(BZ$6,'MonteCarlo Policy Paths'!$N$2:$S$31,$B266+1,FALSE)</f>
        <v>101.49317720655506</v>
      </c>
      <c r="CA266" s="21">
        <f>VLOOKUP(CA$6,'MonteCarlo Policy Paths'!$N$2:$S$31,$B266+1,FALSE)</f>
        <v>104.21949379267882</v>
      </c>
      <c r="CB266" s="21">
        <f>VLOOKUP(CB$6,'MonteCarlo Policy Paths'!$N$2:$S$31,$B266+1,FALSE)</f>
        <v>107.03810370059369</v>
      </c>
      <c r="CC266" s="21">
        <f>VLOOKUP(CC$6,'MonteCarlo Policy Paths'!$N$2:$S$31,$B266+1,FALSE)</f>
        <v>109.92690053835344</v>
      </c>
      <c r="CD266" s="21">
        <f>VLOOKUP(CD$6,'MonteCarlo Policy Paths'!$N$2:$S$31,$B266+1,FALSE)</f>
        <v>112.89757853003228</v>
      </c>
      <c r="CE266" s="21">
        <f>VLOOKUP(CE$6,'MonteCarlo Policy Paths'!$N$2:$S$31,$B266+1,FALSE)</f>
        <v>115.91943874780665</v>
      </c>
      <c r="CF266" s="21">
        <f>VLOOKUP(CF$6,'MonteCarlo Policy Paths'!$N$2:$S$31,$B266+1,FALSE)</f>
        <v>119.06733931122673</v>
      </c>
      <c r="CG266" s="21">
        <f>VLOOKUP(CG$6,'MonteCarlo Policy Paths'!$N$2:$S$31,$B266+1,FALSE)</f>
        <v>122.25496395468721</v>
      </c>
      <c r="CH266" s="21">
        <f>VLOOKUP(CH$6,'MonteCarlo Policy Paths'!$N$2:$S$31,$B266+1,FALSE)</f>
        <v>125.4992630232488</v>
      </c>
      <c r="CI266" s="21">
        <f>VLOOKUP(CI$6,'MonteCarlo Policy Paths'!$N$2:$S$31,$B266+1,FALSE)</f>
        <v>128.82380079097237</v>
      </c>
      <c r="CJ266" s="21">
        <f>VLOOKUP(CJ$6,'MonteCarlo Policy Paths'!$N$2:$S$31,$B266+1,FALSE)</f>
        <v>132.24028719953677</v>
      </c>
      <c r="CK266" s="21">
        <f>VLOOKUP(CK$6,'MonteCarlo Policy Paths'!$N$2:$S$31,$B266+1,FALSE)</f>
        <v>135.74155640209787</v>
      </c>
      <c r="CL266" s="21">
        <f>VLOOKUP(CL$6,'MonteCarlo Policy Paths'!$N$2:$S$31,$B266+1,FALSE)</f>
        <v>139.32654413598658</v>
      </c>
      <c r="CM266" s="21">
        <f>VLOOKUP(CM$6,'MonteCarlo Policy Paths'!$N$2:$S$31,$B266+1,FALSE)</f>
        <v>142.9856742986068</v>
      </c>
      <c r="CN266" s="21">
        <f>VLOOKUP(CN$6,'MonteCarlo Policy Paths'!$N$2:$S$31,$B266+1,FALSE)</f>
        <v>146.72361540812219</v>
      </c>
      <c r="CO266" s="164">
        <f>VLOOKUP(CO$6,'MonteCarlo Policy Paths'!$N$2:$S$31,$B266+1,FALSE)</f>
        <v>150.52284977717397</v>
      </c>
      <c r="CQ266" s="163">
        <f>BM266*VLOOKUP(AI$6,'Greenhouse Gas Costs Avoided'!$A$2:$I$32,9,FALSE)</f>
        <v>1.5458032390340439</v>
      </c>
      <c r="CR266" s="21">
        <f>BN266*VLOOKUP(AJ$6,'Greenhouse Gas Costs Avoided'!$A$2:$I$32,9,FALSE)</f>
        <v>1.7280109734108424</v>
      </c>
      <c r="CS266" s="21">
        <f>BO266*VLOOKUP(AK$6,'Greenhouse Gas Costs Avoided'!$A$2:$I$32,9,FALSE)</f>
        <v>1.9314480476408618</v>
      </c>
      <c r="CT266" s="21">
        <f>BP266*VLOOKUP(AL$6,'Greenhouse Gas Costs Avoided'!$A$2:$I$32,9,FALSE)</f>
        <v>2.1584005880368746</v>
      </c>
      <c r="CU266" s="21">
        <f>BQ266*VLOOKUP(AM$6,'Greenhouse Gas Costs Avoided'!$A$2:$I$32,9,FALSE)</f>
        <v>2.4104751619151044</v>
      </c>
      <c r="CV266" s="21">
        <f>BR266*VLOOKUP(AN$6,'Greenhouse Gas Costs Avoided'!$A$2:$I$32,9,FALSE)</f>
        <v>2.6887074725371978</v>
      </c>
      <c r="CW266" s="21">
        <f>BS266*VLOOKUP(AO$6,'Greenhouse Gas Costs Avoided'!$A$2:$I$32,9,FALSE)</f>
        <v>2.996648920499946</v>
      </c>
      <c r="CX266" s="21">
        <f>BT266*VLOOKUP(AP$6,'Greenhouse Gas Costs Avoided'!$A$2:$I$32,9,FALSE)</f>
        <v>3.339514978438852</v>
      </c>
      <c r="CY266" s="21">
        <f>BU266*VLOOKUP(AQ$6,'Greenhouse Gas Costs Avoided'!$A$2:$I$32,9,FALSE)</f>
        <v>3.7210350514231747</v>
      </c>
      <c r="CZ266" s="21">
        <f>BV266*VLOOKUP(AR$6,'Greenhouse Gas Costs Avoided'!$A$2:$I$32,9,FALSE)</f>
        <v>4.1502427497639598</v>
      </c>
      <c r="DA266" s="21">
        <f>BW266*VLOOKUP(AS$6,'Greenhouse Gas Costs Avoided'!$A$2:$I$32,9,FALSE)</f>
        <v>4.6296369025600148</v>
      </c>
      <c r="DB266" s="21">
        <f>BX266*VLOOKUP(AT$6,'Greenhouse Gas Costs Avoided'!$A$2:$I$32,9,FALSE)</f>
        <v>5.1647630090130283</v>
      </c>
      <c r="DC266" s="21">
        <f>BY266*VLOOKUP(AU$6,'Greenhouse Gas Costs Avoided'!$A$2:$I$32,9,FALSE)</f>
        <v>5.7625680068068199</v>
      </c>
      <c r="DD266" s="21">
        <f>BZ266*VLOOKUP(AV$6,'Greenhouse Gas Costs Avoided'!$A$2:$I$32,9,FALSE)</f>
        <v>6.4296194808152167</v>
      </c>
      <c r="DE266" s="21">
        <f>CA266*VLOOKUP(AW$6,'Greenhouse Gas Costs Avoided'!$A$2:$I$32,9,FALSE)</f>
        <v>6.6023323538917609</v>
      </c>
      <c r="DF266" s="21">
        <f>CB266*VLOOKUP(AX$6,'Greenhouse Gas Costs Avoided'!$A$2:$I$32,9,FALSE)</f>
        <v>6.7808920331878957</v>
      </c>
      <c r="DG266" s="21">
        <f>CC266*VLOOKUP(AY$6,'Greenhouse Gas Costs Avoided'!$A$2:$I$32,9,FALSE)</f>
        <v>6.9638980729572149</v>
      </c>
      <c r="DH266" s="21">
        <f>CD266*VLOOKUP(AZ$6,'Greenhouse Gas Costs Avoided'!$A$2:$I$32,9,FALSE)</f>
        <v>7.1520913053717949</v>
      </c>
      <c r="DI266" s="21">
        <f>CE266*VLOOKUP(BA$6,'Greenhouse Gas Costs Avoided'!$A$2:$I$32,9,FALSE)</f>
        <v>7.3435269452765404</v>
      </c>
      <c r="DJ266" s="21">
        <f>CF266*VLOOKUP(BB$6,'Greenhouse Gas Costs Avoided'!$A$2:$I$32,9,FALSE)</f>
        <v>7.5429472742415475</v>
      </c>
      <c r="DK266" s="21">
        <f>CG266*VLOOKUP(BC$6,'Greenhouse Gas Costs Avoided'!$A$2:$I$32,9,FALSE)</f>
        <v>7.744884134129272</v>
      </c>
      <c r="DL266" s="21">
        <f>CH266*VLOOKUP(BD$6,'Greenhouse Gas Costs Avoided'!$A$2:$I$32,9,FALSE)</f>
        <v>7.950411333759269</v>
      </c>
      <c r="DM266" s="21">
        <f>CI266*VLOOKUP(BE$6,'Greenhouse Gas Costs Avoided'!$A$2:$I$32,9,FALSE)</f>
        <v>8.161021676093501</v>
      </c>
      <c r="DN266" s="21">
        <f>CJ266*VLOOKUP(BF$6,'Greenhouse Gas Costs Avoided'!$A$2:$I$32,9,FALSE)</f>
        <v>8.3774569890184303</v>
      </c>
      <c r="DO266" s="21">
        <f>CK266*VLOOKUP(BG$6,'Greenhouse Gas Costs Avoided'!$A$2:$I$32,9,FALSE)</f>
        <v>8.5992633142510115</v>
      </c>
      <c r="DP266" s="21">
        <f>CL266*VLOOKUP(BH$6,'Greenhouse Gas Costs Avoided'!$A$2:$I$32,9,FALSE)</f>
        <v>8.8263732304711304</v>
      </c>
      <c r="DQ266" s="21">
        <f>CM266*VLOOKUP(BI$6,'Greenhouse Gas Costs Avoided'!$A$2:$I$32,9,FALSE)</f>
        <v>9.05818008905967</v>
      </c>
      <c r="DR266" s="21">
        <f>CN266*VLOOKUP(BJ$6,'Greenhouse Gas Costs Avoided'!$A$2:$I$32,9,FALSE)</f>
        <v>9.2949796418706736</v>
      </c>
      <c r="DS266" s="164">
        <f>CO266*VLOOKUP(BK$6,'Greenhouse Gas Costs Avoided'!$A$2:$I$32,9,FALSE)</f>
        <v>9.5356621388007277</v>
      </c>
    </row>
    <row r="267" spans="1:123" x14ac:dyDescent="0.35">
      <c r="A267" s="174">
        <v>261</v>
      </c>
      <c r="B267" s="12">
        <v>4</v>
      </c>
      <c r="C267" s="175">
        <v>2023</v>
      </c>
      <c r="E267" s="20">
        <v>0</v>
      </c>
      <c r="F267" s="21">
        <v>82.346532180449415</v>
      </c>
      <c r="G267" s="21">
        <v>84.002844861871253</v>
      </c>
      <c r="H267" s="21">
        <v>85.659157543293105</v>
      </c>
      <c r="I267" s="21">
        <v>86.918851036576825</v>
      </c>
      <c r="J267" s="21">
        <v>88.178544529860531</v>
      </c>
      <c r="K267" s="21">
        <v>89.438238023144251</v>
      </c>
      <c r="L267" s="21">
        <v>90.697931516427971</v>
      </c>
      <c r="M267" s="21">
        <v>91.95762500971172</v>
      </c>
      <c r="N267" s="21">
        <v>93.21731850299544</v>
      </c>
      <c r="O267" s="21">
        <v>94.47701199627916</v>
      </c>
      <c r="P267" s="21">
        <v>95.73670548956288</v>
      </c>
      <c r="Q267" s="21">
        <v>96.996398982846586</v>
      </c>
      <c r="R267" s="21">
        <v>98.25609247613032</v>
      </c>
      <c r="S267" s="21">
        <v>99.65157958594628</v>
      </c>
      <c r="T267" s="21">
        <v>101.04706669576224</v>
      </c>
      <c r="U267" s="21">
        <v>102.4425538055782</v>
      </c>
      <c r="V267" s="21">
        <v>103.83804091539416</v>
      </c>
      <c r="W267" s="21">
        <v>105.23352802521011</v>
      </c>
      <c r="X267" s="21">
        <v>106.47156953138905</v>
      </c>
      <c r="Y267" s="21">
        <v>107.709611037568</v>
      </c>
      <c r="Z267" s="21">
        <v>108.94765254374694</v>
      </c>
      <c r="AA267" s="21">
        <v>110.18569404992589</v>
      </c>
      <c r="AB267" s="21">
        <v>111.42373555610482</v>
      </c>
      <c r="AC267" s="21">
        <v>112.86811731331359</v>
      </c>
      <c r="AD267" s="21">
        <v>114.31249907052236</v>
      </c>
      <c r="AE267" s="21">
        <v>115.75688082773114</v>
      </c>
      <c r="AF267" s="21">
        <v>117.20126258493991</v>
      </c>
      <c r="AG267" s="22">
        <v>119.5319620819439</v>
      </c>
      <c r="AI267" s="20">
        <v>0</v>
      </c>
      <c r="AJ267" s="21">
        <v>5.2166744805659615</v>
      </c>
      <c r="AK267" s="21">
        <v>5.3216023247413169</v>
      </c>
      <c r="AL267" s="21">
        <v>5.4265301689166732</v>
      </c>
      <c r="AM267" s="21">
        <v>5.5063320831654474</v>
      </c>
      <c r="AN267" s="21">
        <v>5.5861339974142208</v>
      </c>
      <c r="AO267" s="21">
        <v>5.665935911662995</v>
      </c>
      <c r="AP267" s="21">
        <v>5.7457378259117702</v>
      </c>
      <c r="AQ267" s="21">
        <v>5.8255397401605462</v>
      </c>
      <c r="AR267" s="21">
        <v>5.9053416544093205</v>
      </c>
      <c r="AS267" s="21">
        <v>5.9851435686580947</v>
      </c>
      <c r="AT267" s="21">
        <v>6.0649454829068699</v>
      </c>
      <c r="AU267" s="21">
        <v>6.1447473971556432</v>
      </c>
      <c r="AV267" s="21">
        <v>6.2245493114044184</v>
      </c>
      <c r="AW267" s="21">
        <v>6.312953786990386</v>
      </c>
      <c r="AX267" s="21">
        <v>6.4013582625763545</v>
      </c>
      <c r="AY267" s="21">
        <v>6.4897627381623222</v>
      </c>
      <c r="AZ267" s="21">
        <v>6.5781672137482907</v>
      </c>
      <c r="BA267" s="21">
        <v>6.6665716893342575</v>
      </c>
      <c r="BB267" s="21">
        <v>6.7450019445028957</v>
      </c>
      <c r="BC267" s="21">
        <v>6.8234321996715348</v>
      </c>
      <c r="BD267" s="21">
        <v>6.901862454840173</v>
      </c>
      <c r="BE267" s="21">
        <v>6.9802927100088112</v>
      </c>
      <c r="BF267" s="21">
        <v>7.0587229651774486</v>
      </c>
      <c r="BG267" s="21">
        <v>7.1502249295408609</v>
      </c>
      <c r="BH267" s="21">
        <v>7.2417268939042723</v>
      </c>
      <c r="BI267" s="21">
        <v>7.3332288582676846</v>
      </c>
      <c r="BJ267" s="21">
        <v>7.424730822631096</v>
      </c>
      <c r="BK267" s="22">
        <v>7.5723812490175435</v>
      </c>
      <c r="BM267" s="163">
        <f>VLOOKUP(BM$6,'MonteCarlo Policy Paths'!$N$2:$S$31,$B267+1,FALSE)</f>
        <v>21.456887556927661</v>
      </c>
      <c r="BN267" s="21">
        <f>VLOOKUP(BN$6,'MonteCarlo Policy Paths'!$N$2:$S$31,$B267+1,FALSE)</f>
        <v>23.119081894670884</v>
      </c>
      <c r="BO267" s="21">
        <f>VLOOKUP(BO$6,'MonteCarlo Policy Paths'!$N$2:$S$31,$B267+1,FALSE)</f>
        <v>24.918982795429599</v>
      </c>
      <c r="BP267" s="21">
        <f>VLOOKUP(BP$6,'MonteCarlo Policy Paths'!$N$2:$S$31,$B267+1,FALSE)</f>
        <v>26.866510906830612</v>
      </c>
      <c r="BQ267" s="21">
        <f>VLOOKUP(BQ$6,'MonteCarlo Policy Paths'!$N$2:$S$31,$B267+1,FALSE)</f>
        <v>28.957808063155838</v>
      </c>
      <c r="BR267" s="21">
        <f>VLOOKUP(BR$6,'MonteCarlo Policy Paths'!$N$2:$S$31,$B267+1,FALSE)</f>
        <v>31.169773267386955</v>
      </c>
      <c r="BS267" s="21">
        <f>VLOOKUP(BS$6,'MonteCarlo Policy Paths'!$N$2:$S$31,$B267+1,FALSE)</f>
        <v>33.536503079259326</v>
      </c>
      <c r="BT267" s="21">
        <f>VLOOKUP(BT$6,'MonteCarlo Policy Paths'!$N$2:$S$31,$B267+1,FALSE)</f>
        <v>36.094562758542168</v>
      </c>
      <c r="BU267" s="21">
        <f>VLOOKUP(BU$6,'MonteCarlo Policy Paths'!$N$2:$S$31,$B267+1,FALSE)</f>
        <v>38.859796339203925</v>
      </c>
      <c r="BV267" s="21">
        <f>VLOOKUP(BV$6,'MonteCarlo Policy Paths'!$N$2:$S$31,$B267+1,FALSE)</f>
        <v>41.937214526892696</v>
      </c>
      <c r="BW267" s="21">
        <f>VLOOKUP(BW$6,'MonteCarlo Policy Paths'!$N$2:$S$31,$B267+1,FALSE)</f>
        <v>45.285702034805901</v>
      </c>
      <c r="BX267" s="21">
        <f>VLOOKUP(BX$6,'MonteCarlo Policy Paths'!$N$2:$S$31,$B267+1,FALSE)</f>
        <v>48.923675973628832</v>
      </c>
      <c r="BY267" s="21">
        <f>VLOOKUP(BY$6,'MonteCarlo Policy Paths'!$N$2:$S$31,$B267+1,FALSE)</f>
        <v>52.880283256992421</v>
      </c>
      <c r="BZ267" s="21">
        <f>VLOOKUP(BZ$6,'MonteCarlo Policy Paths'!$N$2:$S$31,$B267+1,FALSE)</f>
        <v>57.179951130409847</v>
      </c>
      <c r="CA267" s="21">
        <f>VLOOKUP(CA$6,'MonteCarlo Policy Paths'!$N$2:$S$31,$B267+1,FALSE)</f>
        <v>59.199989570907007</v>
      </c>
      <c r="CB267" s="21">
        <f>VLOOKUP(CB$6,'MonteCarlo Policy Paths'!$N$2:$S$31,$B267+1,FALSE)</f>
        <v>61.304348310445278</v>
      </c>
      <c r="CC267" s="21">
        <f>VLOOKUP(CC$6,'MonteCarlo Policy Paths'!$N$2:$S$31,$B267+1,FALSE)</f>
        <v>63.486799757257046</v>
      </c>
      <c r="CD267" s="21">
        <f>VLOOKUP(CD$6,'MonteCarlo Policy Paths'!$N$2:$S$31,$B267+1,FALSE)</f>
        <v>65.754412861465767</v>
      </c>
      <c r="CE267" s="21">
        <f>VLOOKUP(CE$6,'MonteCarlo Policy Paths'!$N$2:$S$31,$B267+1,FALSE)</f>
        <v>68.097759333367534</v>
      </c>
      <c r="CF267" s="21">
        <f>VLOOKUP(CF$6,'MonteCarlo Policy Paths'!$N$2:$S$31,$B267+1,FALSE)</f>
        <v>70.548973057852507</v>
      </c>
      <c r="CG267" s="21">
        <f>VLOOKUP(CG$6,'MonteCarlo Policy Paths'!$N$2:$S$31,$B267+1,FALSE)</f>
        <v>73.077007009761019</v>
      </c>
      <c r="CH267" s="21">
        <f>VLOOKUP(CH$6,'MonteCarlo Policy Paths'!$N$2:$S$31,$B267+1,FALSE)</f>
        <v>75.691476032446857</v>
      </c>
      <c r="CI267" s="21">
        <f>VLOOKUP(CI$6,'MonteCarlo Policy Paths'!$N$2:$S$31,$B267+1,FALSE)</f>
        <v>78.404802280730166</v>
      </c>
      <c r="CJ267" s="21">
        <f>VLOOKUP(CJ$6,'MonteCarlo Policy Paths'!$N$2:$S$31,$B267+1,FALSE)</f>
        <v>81.224927058038162</v>
      </c>
      <c r="CK267" s="21">
        <f>VLOOKUP(CK$6,'MonteCarlo Policy Paths'!$N$2:$S$31,$B267+1,FALSE)</f>
        <v>84.152487263770951</v>
      </c>
      <c r="CL267" s="21">
        <f>VLOOKUP(CL$6,'MonteCarlo Policy Paths'!$N$2:$S$31,$B267+1,FALSE)</f>
        <v>87.19069011352974</v>
      </c>
      <c r="CM267" s="21">
        <f>VLOOKUP(CM$6,'MonteCarlo Policy Paths'!$N$2:$S$31,$B267+1,FALSE)</f>
        <v>90.339519718236858</v>
      </c>
      <c r="CN267" s="21">
        <f>VLOOKUP(CN$6,'MonteCarlo Policy Paths'!$N$2:$S$31,$B267+1,FALSE)</f>
        <v>93.604800202242828</v>
      </c>
      <c r="CO267" s="164">
        <f>VLOOKUP(CO$6,'MonteCarlo Policy Paths'!$N$2:$S$31,$B267+1,FALSE)</f>
        <v>96.983684685934094</v>
      </c>
      <c r="CQ267" s="163">
        <f>BM267*VLOOKUP(AI$6,'Greenhouse Gas Costs Avoided'!$A$2:$I$32,9,FALSE)</f>
        <v>1.3592994724454583</v>
      </c>
      <c r="CR267" s="21">
        <f>BN267*VLOOKUP(AJ$6,'Greenhouse Gas Costs Avoided'!$A$2:$I$32,9,FALSE)</f>
        <v>1.4645999210963487</v>
      </c>
      <c r="CS267" s="21">
        <f>BO267*VLOOKUP(AK$6,'Greenhouse Gas Costs Avoided'!$A$2:$I$32,9,FALSE)</f>
        <v>1.5786241167474793</v>
      </c>
      <c r="CT267" s="21">
        <f>BP267*VLOOKUP(AL$6,'Greenhouse Gas Costs Avoided'!$A$2:$I$32,9,FALSE)</f>
        <v>1.7020005350363183</v>
      </c>
      <c r="CU267" s="21">
        <f>BQ267*VLOOKUP(AM$6,'Greenhouse Gas Costs Avoided'!$A$2:$I$32,9,FALSE)</f>
        <v>1.8344847601494692</v>
      </c>
      <c r="CV267" s="21">
        <f>BR267*VLOOKUP(AN$6,'Greenhouse Gas Costs Avoided'!$A$2:$I$32,9,FALSE)</f>
        <v>1.9746133378475101</v>
      </c>
      <c r="CW267" s="21">
        <f>BS267*VLOOKUP(AO$6,'Greenhouse Gas Costs Avoided'!$A$2:$I$32,9,FALSE)</f>
        <v>2.1245462941611284</v>
      </c>
      <c r="CX267" s="21">
        <f>BT267*VLOOKUP(AP$6,'Greenhouse Gas Costs Avoided'!$A$2:$I$32,9,FALSE)</f>
        <v>2.2866000479177169</v>
      </c>
      <c r="CY267" s="21">
        <f>BU267*VLOOKUP(AQ$6,'Greenhouse Gas Costs Avoided'!$A$2:$I$32,9,FALSE)</f>
        <v>2.4617783228380428</v>
      </c>
      <c r="CZ267" s="21">
        <f>BV267*VLOOKUP(AR$6,'Greenhouse Gas Costs Avoided'!$A$2:$I$32,9,FALSE)</f>
        <v>2.6567335747552212</v>
      </c>
      <c r="DA267" s="21">
        <f>BW267*VLOOKUP(AS$6,'Greenhouse Gas Costs Avoided'!$A$2:$I$32,9,FALSE)</f>
        <v>2.8688611394320973</v>
      </c>
      <c r="DB267" s="21">
        <f>BX267*VLOOKUP(AT$6,'Greenhouse Gas Costs Avoided'!$A$2:$I$32,9,FALSE)</f>
        <v>3.099327745676475</v>
      </c>
      <c r="DC267" s="21">
        <f>BY267*VLOOKUP(AU$6,'Greenhouse Gas Costs Avoided'!$A$2:$I$32,9,FALSE)</f>
        <v>3.3499798581359799</v>
      </c>
      <c r="DD267" s="21">
        <f>BZ267*VLOOKUP(AV$6,'Greenhouse Gas Costs Avoided'!$A$2:$I$32,9,FALSE)</f>
        <v>3.6223649492411436</v>
      </c>
      <c r="DE267" s="21">
        <f>CA267*VLOOKUP(AW$6,'Greenhouse Gas Costs Avoided'!$A$2:$I$32,9,FALSE)</f>
        <v>3.7503349159570667</v>
      </c>
      <c r="DF267" s="21">
        <f>CB267*VLOOKUP(AX$6,'Greenhouse Gas Costs Avoided'!$A$2:$I$32,9,FALSE)</f>
        <v>3.8836465958035138</v>
      </c>
      <c r="DG267" s="21">
        <f>CC267*VLOOKUP(AY$6,'Greenhouse Gas Costs Avoided'!$A$2:$I$32,9,FALSE)</f>
        <v>4.0219054692034097</v>
      </c>
      <c r="DH267" s="21">
        <f>CD267*VLOOKUP(AZ$6,'Greenhouse Gas Costs Avoided'!$A$2:$I$32,9,FALSE)</f>
        <v>4.1655593560070496</v>
      </c>
      <c r="DI267" s="21">
        <f>CE267*VLOOKUP(BA$6,'Greenhouse Gas Costs Avoided'!$A$2:$I$32,9,FALSE)</f>
        <v>4.3140109715809301</v>
      </c>
      <c r="DJ267" s="21">
        <f>CF267*VLOOKUP(BB$6,'Greenhouse Gas Costs Avoided'!$A$2:$I$32,9,FALSE)</f>
        <v>4.4692960059878768</v>
      </c>
      <c r="DK267" s="21">
        <f>CG267*VLOOKUP(BC$6,'Greenhouse Gas Costs Avoided'!$A$2:$I$32,9,FALSE)</f>
        <v>4.629447622014963</v>
      </c>
      <c r="DL267" s="21">
        <f>CH267*VLOOKUP(BD$6,'Greenhouse Gas Costs Avoided'!$A$2:$I$32,9,FALSE)</f>
        <v>4.7950749225184994</v>
      </c>
      <c r="DM267" s="21">
        <f>CI267*VLOOKUP(BE$6,'Greenhouse Gas Costs Avoided'!$A$2:$I$32,9,FALSE)</f>
        <v>4.9669648542748472</v>
      </c>
      <c r="DN267" s="21">
        <f>CJ267*VLOOKUP(BF$6,'Greenhouse Gas Costs Avoided'!$A$2:$I$32,9,FALSE)</f>
        <v>5.1456205009456273</v>
      </c>
      <c r="DO267" s="21">
        <f>CK267*VLOOKUP(BG$6,'Greenhouse Gas Costs Avoided'!$A$2:$I$32,9,FALSE)</f>
        <v>5.331082210275417</v>
      </c>
      <c r="DP267" s="21">
        <f>CL267*VLOOKUP(BH$6,'Greenhouse Gas Costs Avoided'!$A$2:$I$32,9,FALSE)</f>
        <v>5.5235531602164318</v>
      </c>
      <c r="DQ267" s="21">
        <f>CM267*VLOOKUP(BI$6,'Greenhouse Gas Costs Avoided'!$A$2:$I$32,9,FALSE)</f>
        <v>5.723032344191421</v>
      </c>
      <c r="DR267" s="21">
        <f>CN267*VLOOKUP(BJ$6,'Greenhouse Gas Costs Avoided'!$A$2:$I$32,9,FALSE)</f>
        <v>5.9298887220104266</v>
      </c>
      <c r="DS267" s="164">
        <f>CO267*VLOOKUP(BK$6,'Greenhouse Gas Costs Avoided'!$A$2:$I$32,9,FALSE)</f>
        <v>6.1439419431008639</v>
      </c>
    </row>
    <row r="268" spans="1:123" x14ac:dyDescent="0.35">
      <c r="A268" s="174">
        <v>262</v>
      </c>
      <c r="B268" s="12">
        <v>4</v>
      </c>
      <c r="C268" s="175">
        <v>2023</v>
      </c>
      <c r="E268" s="20">
        <v>0</v>
      </c>
      <c r="F268" s="21">
        <v>82.346532180449415</v>
      </c>
      <c r="G268" s="21">
        <v>84.002844861871253</v>
      </c>
      <c r="H268" s="21">
        <v>85.659157543293105</v>
      </c>
      <c r="I268" s="21">
        <v>86.918851036576825</v>
      </c>
      <c r="J268" s="21">
        <v>88.178544529860531</v>
      </c>
      <c r="K268" s="21">
        <v>89.438238023144251</v>
      </c>
      <c r="L268" s="21">
        <v>90.697931516427971</v>
      </c>
      <c r="M268" s="21">
        <v>91.95762500971172</v>
      </c>
      <c r="N268" s="21">
        <v>93.21731850299544</v>
      </c>
      <c r="O268" s="21">
        <v>94.47701199627916</v>
      </c>
      <c r="P268" s="21">
        <v>95.73670548956288</v>
      </c>
      <c r="Q268" s="21">
        <v>96.996398982846586</v>
      </c>
      <c r="R268" s="21">
        <v>98.25609247613032</v>
      </c>
      <c r="S268" s="21">
        <v>99.65157958594628</v>
      </c>
      <c r="T268" s="21">
        <v>101.04706669576224</v>
      </c>
      <c r="U268" s="21">
        <v>102.4425538055782</v>
      </c>
      <c r="V268" s="21">
        <v>103.83804091539416</v>
      </c>
      <c r="W268" s="21">
        <v>105.23352802521011</v>
      </c>
      <c r="X268" s="21">
        <v>106.47156953138905</v>
      </c>
      <c r="Y268" s="21">
        <v>107.709611037568</v>
      </c>
      <c r="Z268" s="21">
        <v>108.94765254374694</v>
      </c>
      <c r="AA268" s="21">
        <v>110.18569404992589</v>
      </c>
      <c r="AB268" s="21">
        <v>111.42373555610482</v>
      </c>
      <c r="AC268" s="21">
        <v>112.86811731331359</v>
      </c>
      <c r="AD268" s="21">
        <v>114.31249907052236</v>
      </c>
      <c r="AE268" s="21">
        <v>115.75688082773114</v>
      </c>
      <c r="AF268" s="21">
        <v>117.20126258493991</v>
      </c>
      <c r="AG268" s="22">
        <v>119.5319620819439</v>
      </c>
      <c r="AI268" s="20">
        <v>0</v>
      </c>
      <c r="AJ268" s="21">
        <v>5.2166744805659615</v>
      </c>
      <c r="AK268" s="21">
        <v>5.3216023247413169</v>
      </c>
      <c r="AL268" s="21">
        <v>5.4265301689166732</v>
      </c>
      <c r="AM268" s="21">
        <v>5.5063320831654474</v>
      </c>
      <c r="AN268" s="21">
        <v>5.5861339974142208</v>
      </c>
      <c r="AO268" s="21">
        <v>5.665935911662995</v>
      </c>
      <c r="AP268" s="21">
        <v>5.7457378259117702</v>
      </c>
      <c r="AQ268" s="21">
        <v>5.8255397401605462</v>
      </c>
      <c r="AR268" s="21">
        <v>5.9053416544093205</v>
      </c>
      <c r="AS268" s="21">
        <v>5.9851435686580947</v>
      </c>
      <c r="AT268" s="21">
        <v>6.0649454829068699</v>
      </c>
      <c r="AU268" s="21">
        <v>6.1447473971556432</v>
      </c>
      <c r="AV268" s="21">
        <v>6.2245493114044184</v>
      </c>
      <c r="AW268" s="21">
        <v>6.312953786990386</v>
      </c>
      <c r="AX268" s="21">
        <v>6.4013582625763545</v>
      </c>
      <c r="AY268" s="21">
        <v>6.4897627381623222</v>
      </c>
      <c r="AZ268" s="21">
        <v>6.5781672137482907</v>
      </c>
      <c r="BA268" s="21">
        <v>6.6665716893342575</v>
      </c>
      <c r="BB268" s="21">
        <v>6.7450019445028957</v>
      </c>
      <c r="BC268" s="21">
        <v>6.8234321996715348</v>
      </c>
      <c r="BD268" s="21">
        <v>6.901862454840173</v>
      </c>
      <c r="BE268" s="21">
        <v>6.9802927100088112</v>
      </c>
      <c r="BF268" s="21">
        <v>7.0587229651774486</v>
      </c>
      <c r="BG268" s="21">
        <v>7.1502249295408609</v>
      </c>
      <c r="BH268" s="21">
        <v>7.2417268939042723</v>
      </c>
      <c r="BI268" s="21">
        <v>7.3332288582676846</v>
      </c>
      <c r="BJ268" s="21">
        <v>7.424730822631096</v>
      </c>
      <c r="BK268" s="22">
        <v>7.5723812490175435</v>
      </c>
      <c r="BM268" s="163">
        <f>VLOOKUP(BM$6,'MonteCarlo Policy Paths'!$N$2:$S$31,$B268+1,FALSE)</f>
        <v>21.456887556927661</v>
      </c>
      <c r="BN268" s="21">
        <f>VLOOKUP(BN$6,'MonteCarlo Policy Paths'!$N$2:$S$31,$B268+1,FALSE)</f>
        <v>23.119081894670884</v>
      </c>
      <c r="BO268" s="21">
        <f>VLOOKUP(BO$6,'MonteCarlo Policy Paths'!$N$2:$S$31,$B268+1,FALSE)</f>
        <v>24.918982795429599</v>
      </c>
      <c r="BP268" s="21">
        <f>VLOOKUP(BP$6,'MonteCarlo Policy Paths'!$N$2:$S$31,$B268+1,FALSE)</f>
        <v>26.866510906830612</v>
      </c>
      <c r="BQ268" s="21">
        <f>VLOOKUP(BQ$6,'MonteCarlo Policy Paths'!$N$2:$S$31,$B268+1,FALSE)</f>
        <v>28.957808063155838</v>
      </c>
      <c r="BR268" s="21">
        <f>VLOOKUP(BR$6,'MonteCarlo Policy Paths'!$N$2:$S$31,$B268+1,FALSE)</f>
        <v>31.169773267386955</v>
      </c>
      <c r="BS268" s="21">
        <f>VLOOKUP(BS$6,'MonteCarlo Policy Paths'!$N$2:$S$31,$B268+1,FALSE)</f>
        <v>33.536503079259326</v>
      </c>
      <c r="BT268" s="21">
        <f>VLOOKUP(BT$6,'MonteCarlo Policy Paths'!$N$2:$S$31,$B268+1,FALSE)</f>
        <v>36.094562758542168</v>
      </c>
      <c r="BU268" s="21">
        <f>VLOOKUP(BU$6,'MonteCarlo Policy Paths'!$N$2:$S$31,$B268+1,FALSE)</f>
        <v>38.859796339203925</v>
      </c>
      <c r="BV268" s="21">
        <f>VLOOKUP(BV$6,'MonteCarlo Policy Paths'!$N$2:$S$31,$B268+1,FALSE)</f>
        <v>41.937214526892696</v>
      </c>
      <c r="BW268" s="21">
        <f>VLOOKUP(BW$6,'MonteCarlo Policy Paths'!$N$2:$S$31,$B268+1,FALSE)</f>
        <v>45.285702034805901</v>
      </c>
      <c r="BX268" s="21">
        <f>VLOOKUP(BX$6,'MonteCarlo Policy Paths'!$N$2:$S$31,$B268+1,FALSE)</f>
        <v>48.923675973628832</v>
      </c>
      <c r="BY268" s="21">
        <f>VLOOKUP(BY$6,'MonteCarlo Policy Paths'!$N$2:$S$31,$B268+1,FALSE)</f>
        <v>52.880283256992421</v>
      </c>
      <c r="BZ268" s="21">
        <f>VLOOKUP(BZ$6,'MonteCarlo Policy Paths'!$N$2:$S$31,$B268+1,FALSE)</f>
        <v>57.179951130409847</v>
      </c>
      <c r="CA268" s="21">
        <f>VLOOKUP(CA$6,'MonteCarlo Policy Paths'!$N$2:$S$31,$B268+1,FALSE)</f>
        <v>59.199989570907007</v>
      </c>
      <c r="CB268" s="21">
        <f>VLOOKUP(CB$6,'MonteCarlo Policy Paths'!$N$2:$S$31,$B268+1,FALSE)</f>
        <v>61.304348310445278</v>
      </c>
      <c r="CC268" s="21">
        <f>VLOOKUP(CC$6,'MonteCarlo Policy Paths'!$N$2:$S$31,$B268+1,FALSE)</f>
        <v>63.486799757257046</v>
      </c>
      <c r="CD268" s="21">
        <f>VLOOKUP(CD$6,'MonteCarlo Policy Paths'!$N$2:$S$31,$B268+1,FALSE)</f>
        <v>65.754412861465767</v>
      </c>
      <c r="CE268" s="21">
        <f>VLOOKUP(CE$6,'MonteCarlo Policy Paths'!$N$2:$S$31,$B268+1,FALSE)</f>
        <v>68.097759333367534</v>
      </c>
      <c r="CF268" s="21">
        <f>VLOOKUP(CF$6,'MonteCarlo Policy Paths'!$N$2:$S$31,$B268+1,FALSE)</f>
        <v>70.548973057852507</v>
      </c>
      <c r="CG268" s="21">
        <f>VLOOKUP(CG$6,'MonteCarlo Policy Paths'!$N$2:$S$31,$B268+1,FALSE)</f>
        <v>73.077007009761019</v>
      </c>
      <c r="CH268" s="21">
        <f>VLOOKUP(CH$6,'MonteCarlo Policy Paths'!$N$2:$S$31,$B268+1,FALSE)</f>
        <v>75.691476032446857</v>
      </c>
      <c r="CI268" s="21">
        <f>VLOOKUP(CI$6,'MonteCarlo Policy Paths'!$N$2:$S$31,$B268+1,FALSE)</f>
        <v>78.404802280730166</v>
      </c>
      <c r="CJ268" s="21">
        <f>VLOOKUP(CJ$6,'MonteCarlo Policy Paths'!$N$2:$S$31,$B268+1,FALSE)</f>
        <v>81.224927058038162</v>
      </c>
      <c r="CK268" s="21">
        <f>VLOOKUP(CK$6,'MonteCarlo Policy Paths'!$N$2:$S$31,$B268+1,FALSE)</f>
        <v>84.152487263770951</v>
      </c>
      <c r="CL268" s="21">
        <f>VLOOKUP(CL$6,'MonteCarlo Policy Paths'!$N$2:$S$31,$B268+1,FALSE)</f>
        <v>87.19069011352974</v>
      </c>
      <c r="CM268" s="21">
        <f>VLOOKUP(CM$6,'MonteCarlo Policy Paths'!$N$2:$S$31,$B268+1,FALSE)</f>
        <v>90.339519718236858</v>
      </c>
      <c r="CN268" s="21">
        <f>VLOOKUP(CN$6,'MonteCarlo Policy Paths'!$N$2:$S$31,$B268+1,FALSE)</f>
        <v>93.604800202242828</v>
      </c>
      <c r="CO268" s="164">
        <f>VLOOKUP(CO$6,'MonteCarlo Policy Paths'!$N$2:$S$31,$B268+1,FALSE)</f>
        <v>96.983684685934094</v>
      </c>
      <c r="CQ268" s="163">
        <f>BM268*VLOOKUP(AI$6,'Greenhouse Gas Costs Avoided'!$A$2:$I$32,9,FALSE)</f>
        <v>1.3592994724454583</v>
      </c>
      <c r="CR268" s="21">
        <f>BN268*VLOOKUP(AJ$6,'Greenhouse Gas Costs Avoided'!$A$2:$I$32,9,FALSE)</f>
        <v>1.4645999210963487</v>
      </c>
      <c r="CS268" s="21">
        <f>BO268*VLOOKUP(AK$6,'Greenhouse Gas Costs Avoided'!$A$2:$I$32,9,FALSE)</f>
        <v>1.5786241167474793</v>
      </c>
      <c r="CT268" s="21">
        <f>BP268*VLOOKUP(AL$6,'Greenhouse Gas Costs Avoided'!$A$2:$I$32,9,FALSE)</f>
        <v>1.7020005350363183</v>
      </c>
      <c r="CU268" s="21">
        <f>BQ268*VLOOKUP(AM$6,'Greenhouse Gas Costs Avoided'!$A$2:$I$32,9,FALSE)</f>
        <v>1.8344847601494692</v>
      </c>
      <c r="CV268" s="21">
        <f>BR268*VLOOKUP(AN$6,'Greenhouse Gas Costs Avoided'!$A$2:$I$32,9,FALSE)</f>
        <v>1.9746133378475101</v>
      </c>
      <c r="CW268" s="21">
        <f>BS268*VLOOKUP(AO$6,'Greenhouse Gas Costs Avoided'!$A$2:$I$32,9,FALSE)</f>
        <v>2.1245462941611284</v>
      </c>
      <c r="CX268" s="21">
        <f>BT268*VLOOKUP(AP$6,'Greenhouse Gas Costs Avoided'!$A$2:$I$32,9,FALSE)</f>
        <v>2.2866000479177169</v>
      </c>
      <c r="CY268" s="21">
        <f>BU268*VLOOKUP(AQ$6,'Greenhouse Gas Costs Avoided'!$A$2:$I$32,9,FALSE)</f>
        <v>2.4617783228380428</v>
      </c>
      <c r="CZ268" s="21">
        <f>BV268*VLOOKUP(AR$6,'Greenhouse Gas Costs Avoided'!$A$2:$I$32,9,FALSE)</f>
        <v>2.6567335747552212</v>
      </c>
      <c r="DA268" s="21">
        <f>BW268*VLOOKUP(AS$6,'Greenhouse Gas Costs Avoided'!$A$2:$I$32,9,FALSE)</f>
        <v>2.8688611394320973</v>
      </c>
      <c r="DB268" s="21">
        <f>BX268*VLOOKUP(AT$6,'Greenhouse Gas Costs Avoided'!$A$2:$I$32,9,FALSE)</f>
        <v>3.099327745676475</v>
      </c>
      <c r="DC268" s="21">
        <f>BY268*VLOOKUP(AU$6,'Greenhouse Gas Costs Avoided'!$A$2:$I$32,9,FALSE)</f>
        <v>3.3499798581359799</v>
      </c>
      <c r="DD268" s="21">
        <f>BZ268*VLOOKUP(AV$6,'Greenhouse Gas Costs Avoided'!$A$2:$I$32,9,FALSE)</f>
        <v>3.6223649492411436</v>
      </c>
      <c r="DE268" s="21">
        <f>CA268*VLOOKUP(AW$6,'Greenhouse Gas Costs Avoided'!$A$2:$I$32,9,FALSE)</f>
        <v>3.7503349159570667</v>
      </c>
      <c r="DF268" s="21">
        <f>CB268*VLOOKUP(AX$6,'Greenhouse Gas Costs Avoided'!$A$2:$I$32,9,FALSE)</f>
        <v>3.8836465958035138</v>
      </c>
      <c r="DG268" s="21">
        <f>CC268*VLOOKUP(AY$6,'Greenhouse Gas Costs Avoided'!$A$2:$I$32,9,FALSE)</f>
        <v>4.0219054692034097</v>
      </c>
      <c r="DH268" s="21">
        <f>CD268*VLOOKUP(AZ$6,'Greenhouse Gas Costs Avoided'!$A$2:$I$32,9,FALSE)</f>
        <v>4.1655593560070496</v>
      </c>
      <c r="DI268" s="21">
        <f>CE268*VLOOKUP(BA$6,'Greenhouse Gas Costs Avoided'!$A$2:$I$32,9,FALSE)</f>
        <v>4.3140109715809301</v>
      </c>
      <c r="DJ268" s="21">
        <f>CF268*VLOOKUP(BB$6,'Greenhouse Gas Costs Avoided'!$A$2:$I$32,9,FALSE)</f>
        <v>4.4692960059878768</v>
      </c>
      <c r="DK268" s="21">
        <f>CG268*VLOOKUP(BC$6,'Greenhouse Gas Costs Avoided'!$A$2:$I$32,9,FALSE)</f>
        <v>4.629447622014963</v>
      </c>
      <c r="DL268" s="21">
        <f>CH268*VLOOKUP(BD$6,'Greenhouse Gas Costs Avoided'!$A$2:$I$32,9,FALSE)</f>
        <v>4.7950749225184994</v>
      </c>
      <c r="DM268" s="21">
        <f>CI268*VLOOKUP(BE$6,'Greenhouse Gas Costs Avoided'!$A$2:$I$32,9,FALSE)</f>
        <v>4.9669648542748472</v>
      </c>
      <c r="DN268" s="21">
        <f>CJ268*VLOOKUP(BF$6,'Greenhouse Gas Costs Avoided'!$A$2:$I$32,9,FALSE)</f>
        <v>5.1456205009456273</v>
      </c>
      <c r="DO268" s="21">
        <f>CK268*VLOOKUP(BG$6,'Greenhouse Gas Costs Avoided'!$A$2:$I$32,9,FALSE)</f>
        <v>5.331082210275417</v>
      </c>
      <c r="DP268" s="21">
        <f>CL268*VLOOKUP(BH$6,'Greenhouse Gas Costs Avoided'!$A$2:$I$32,9,FALSE)</f>
        <v>5.5235531602164318</v>
      </c>
      <c r="DQ268" s="21">
        <f>CM268*VLOOKUP(BI$6,'Greenhouse Gas Costs Avoided'!$A$2:$I$32,9,FALSE)</f>
        <v>5.723032344191421</v>
      </c>
      <c r="DR268" s="21">
        <f>CN268*VLOOKUP(BJ$6,'Greenhouse Gas Costs Avoided'!$A$2:$I$32,9,FALSE)</f>
        <v>5.9298887220104266</v>
      </c>
      <c r="DS268" s="164">
        <f>CO268*VLOOKUP(BK$6,'Greenhouse Gas Costs Avoided'!$A$2:$I$32,9,FALSE)</f>
        <v>6.1439419431008639</v>
      </c>
    </row>
    <row r="269" spans="1:123" x14ac:dyDescent="0.35">
      <c r="A269" s="174">
        <v>263</v>
      </c>
      <c r="B269" s="12">
        <v>3</v>
      </c>
      <c r="C269" s="175">
        <v>2023</v>
      </c>
      <c r="E269" s="20">
        <v>0</v>
      </c>
      <c r="F269" s="21">
        <v>82.346532180449415</v>
      </c>
      <c r="G269" s="21">
        <v>84.002844861871253</v>
      </c>
      <c r="H269" s="21">
        <v>85.659157543293105</v>
      </c>
      <c r="I269" s="21">
        <v>86.918851036576825</v>
      </c>
      <c r="J269" s="21">
        <v>88.178544529860531</v>
      </c>
      <c r="K269" s="21">
        <v>89.438238023144251</v>
      </c>
      <c r="L269" s="21">
        <v>90.697931516427971</v>
      </c>
      <c r="M269" s="21">
        <v>91.95762500971172</v>
      </c>
      <c r="N269" s="21">
        <v>93.21731850299544</v>
      </c>
      <c r="O269" s="21">
        <v>94.47701199627916</v>
      </c>
      <c r="P269" s="21">
        <v>95.73670548956288</v>
      </c>
      <c r="Q269" s="21">
        <v>96.996398982846586</v>
      </c>
      <c r="R269" s="21">
        <v>101.49317720655506</v>
      </c>
      <c r="S269" s="21">
        <v>104.21949379267882</v>
      </c>
      <c r="T269" s="21">
        <v>107.03810370059369</v>
      </c>
      <c r="U269" s="21">
        <v>109.92690053835344</v>
      </c>
      <c r="V269" s="21">
        <v>112.89757853003228</v>
      </c>
      <c r="W269" s="21">
        <v>115.91943874780665</v>
      </c>
      <c r="X269" s="21">
        <v>119.06733931122673</v>
      </c>
      <c r="Y269" s="21">
        <v>122.25496395468721</v>
      </c>
      <c r="Z269" s="21">
        <v>125.4992630232488</v>
      </c>
      <c r="AA269" s="21">
        <v>128.82380079097237</v>
      </c>
      <c r="AB269" s="21">
        <v>132.24028719953677</v>
      </c>
      <c r="AC269" s="21">
        <v>135.74155640209787</v>
      </c>
      <c r="AD269" s="21">
        <v>139.32654413598658</v>
      </c>
      <c r="AE269" s="21">
        <v>142.9856742986068</v>
      </c>
      <c r="AF269" s="21">
        <v>146.72361540812219</v>
      </c>
      <c r="AG269" s="22">
        <v>150.52284977717397</v>
      </c>
      <c r="AI269" s="20">
        <v>0</v>
      </c>
      <c r="AJ269" s="21">
        <v>5.2166744805659615</v>
      </c>
      <c r="AK269" s="21">
        <v>5.3216023247413169</v>
      </c>
      <c r="AL269" s="21">
        <v>5.4265301689166732</v>
      </c>
      <c r="AM269" s="21">
        <v>5.5063320831654474</v>
      </c>
      <c r="AN269" s="21">
        <v>5.5861339974142208</v>
      </c>
      <c r="AO269" s="21">
        <v>5.665935911662995</v>
      </c>
      <c r="AP269" s="21">
        <v>5.7457378259117702</v>
      </c>
      <c r="AQ269" s="21">
        <v>5.8255397401605462</v>
      </c>
      <c r="AR269" s="21">
        <v>5.9053416544093205</v>
      </c>
      <c r="AS269" s="21">
        <v>5.9851435686580947</v>
      </c>
      <c r="AT269" s="21">
        <v>6.0649454829068699</v>
      </c>
      <c r="AU269" s="21">
        <v>6.1447473971556432</v>
      </c>
      <c r="AV269" s="21">
        <v>6.4296194808152167</v>
      </c>
      <c r="AW269" s="21">
        <v>6.6023323538917609</v>
      </c>
      <c r="AX269" s="21">
        <v>6.7808920331878957</v>
      </c>
      <c r="AY269" s="21">
        <v>6.9638980729572149</v>
      </c>
      <c r="AZ269" s="21">
        <v>7.1520913053717949</v>
      </c>
      <c r="BA269" s="21">
        <v>7.3435269452765404</v>
      </c>
      <c r="BB269" s="21">
        <v>7.5429472742415475</v>
      </c>
      <c r="BC269" s="21">
        <v>7.744884134129272</v>
      </c>
      <c r="BD269" s="21">
        <v>7.950411333759269</v>
      </c>
      <c r="BE269" s="21">
        <v>8.161021676093501</v>
      </c>
      <c r="BF269" s="21">
        <v>8.3774569890184303</v>
      </c>
      <c r="BG269" s="21">
        <v>8.5992633142510115</v>
      </c>
      <c r="BH269" s="21">
        <v>8.8263732304711304</v>
      </c>
      <c r="BI269" s="21">
        <v>9.05818008905967</v>
      </c>
      <c r="BJ269" s="21">
        <v>9.2949796418706736</v>
      </c>
      <c r="BK269" s="22">
        <v>9.5356621388007277</v>
      </c>
      <c r="BM269" s="163">
        <f>VLOOKUP(BM$6,'MonteCarlo Policy Paths'!$N$2:$S$31,$B269+1,FALSE)</f>
        <v>24.400896901266854</v>
      </c>
      <c r="BN269" s="21">
        <f>VLOOKUP(BN$6,'MonteCarlo Policy Paths'!$N$2:$S$31,$B269+1,FALSE)</f>
        <v>27.277092285564247</v>
      </c>
      <c r="BO269" s="21">
        <f>VLOOKUP(BO$6,'MonteCarlo Policy Paths'!$N$2:$S$31,$B269+1,FALSE)</f>
        <v>30.488398193607274</v>
      </c>
      <c r="BP269" s="21">
        <f>VLOOKUP(BP$6,'MonteCarlo Policy Paths'!$N$2:$S$31,$B269+1,FALSE)</f>
        <v>34.070901710124843</v>
      </c>
      <c r="BQ269" s="21">
        <f>VLOOKUP(BQ$6,'MonteCarlo Policy Paths'!$N$2:$S$31,$B269+1,FALSE)</f>
        <v>38.049962908416198</v>
      </c>
      <c r="BR269" s="21">
        <f>VLOOKUP(BR$6,'MonteCarlo Policy Paths'!$N$2:$S$31,$B269+1,FALSE)</f>
        <v>42.441930627628253</v>
      </c>
      <c r="BS269" s="21">
        <f>VLOOKUP(BS$6,'MonteCarlo Policy Paths'!$N$2:$S$31,$B269+1,FALSE)</f>
        <v>47.302864628556662</v>
      </c>
      <c r="BT269" s="21">
        <f>VLOOKUP(BT$6,'MonteCarlo Policy Paths'!$N$2:$S$31,$B269+1,FALSE)</f>
        <v>52.715092471952183</v>
      </c>
      <c r="BU269" s="21">
        <f>VLOOKUP(BU$6,'MonteCarlo Policy Paths'!$N$2:$S$31,$B269+1,FALSE)</f>
        <v>58.737483764437521</v>
      </c>
      <c r="BV269" s="21">
        <f>VLOOKUP(BV$6,'MonteCarlo Policy Paths'!$N$2:$S$31,$B269+1,FALSE)</f>
        <v>65.512636340122413</v>
      </c>
      <c r="BW269" s="21">
        <f>VLOOKUP(BW$6,'MonteCarlo Policy Paths'!$N$2:$S$31,$B269+1,FALSE)</f>
        <v>73.079994851258945</v>
      </c>
      <c r="BX269" s="21">
        <f>VLOOKUP(BX$6,'MonteCarlo Policy Paths'!$N$2:$S$31,$B269+1,FALSE)</f>
        <v>81.527096411801594</v>
      </c>
      <c r="BY269" s="21">
        <f>VLOOKUP(BY$6,'MonteCarlo Policy Paths'!$N$2:$S$31,$B269+1,FALSE)</f>
        <v>90.963600198236662</v>
      </c>
      <c r="BZ269" s="21">
        <f>VLOOKUP(BZ$6,'MonteCarlo Policy Paths'!$N$2:$S$31,$B269+1,FALSE)</f>
        <v>101.49317720655506</v>
      </c>
      <c r="CA269" s="21">
        <f>VLOOKUP(CA$6,'MonteCarlo Policy Paths'!$N$2:$S$31,$B269+1,FALSE)</f>
        <v>104.21949379267882</v>
      </c>
      <c r="CB269" s="21">
        <f>VLOOKUP(CB$6,'MonteCarlo Policy Paths'!$N$2:$S$31,$B269+1,FALSE)</f>
        <v>107.03810370059369</v>
      </c>
      <c r="CC269" s="21">
        <f>VLOOKUP(CC$6,'MonteCarlo Policy Paths'!$N$2:$S$31,$B269+1,FALSE)</f>
        <v>109.92690053835344</v>
      </c>
      <c r="CD269" s="21">
        <f>VLOOKUP(CD$6,'MonteCarlo Policy Paths'!$N$2:$S$31,$B269+1,FALSE)</f>
        <v>112.89757853003228</v>
      </c>
      <c r="CE269" s="21">
        <f>VLOOKUP(CE$6,'MonteCarlo Policy Paths'!$N$2:$S$31,$B269+1,FALSE)</f>
        <v>115.91943874780665</v>
      </c>
      <c r="CF269" s="21">
        <f>VLOOKUP(CF$6,'MonteCarlo Policy Paths'!$N$2:$S$31,$B269+1,FALSE)</f>
        <v>119.06733931122673</v>
      </c>
      <c r="CG269" s="21">
        <f>VLOOKUP(CG$6,'MonteCarlo Policy Paths'!$N$2:$S$31,$B269+1,FALSE)</f>
        <v>122.25496395468721</v>
      </c>
      <c r="CH269" s="21">
        <f>VLOOKUP(CH$6,'MonteCarlo Policy Paths'!$N$2:$S$31,$B269+1,FALSE)</f>
        <v>125.4992630232488</v>
      </c>
      <c r="CI269" s="21">
        <f>VLOOKUP(CI$6,'MonteCarlo Policy Paths'!$N$2:$S$31,$B269+1,FALSE)</f>
        <v>128.82380079097237</v>
      </c>
      <c r="CJ269" s="21">
        <f>VLOOKUP(CJ$6,'MonteCarlo Policy Paths'!$N$2:$S$31,$B269+1,FALSE)</f>
        <v>132.24028719953677</v>
      </c>
      <c r="CK269" s="21">
        <f>VLOOKUP(CK$6,'MonteCarlo Policy Paths'!$N$2:$S$31,$B269+1,FALSE)</f>
        <v>135.74155640209787</v>
      </c>
      <c r="CL269" s="21">
        <f>VLOOKUP(CL$6,'MonteCarlo Policy Paths'!$N$2:$S$31,$B269+1,FALSE)</f>
        <v>139.32654413598658</v>
      </c>
      <c r="CM269" s="21">
        <f>VLOOKUP(CM$6,'MonteCarlo Policy Paths'!$N$2:$S$31,$B269+1,FALSE)</f>
        <v>142.9856742986068</v>
      </c>
      <c r="CN269" s="21">
        <f>VLOOKUP(CN$6,'MonteCarlo Policy Paths'!$N$2:$S$31,$B269+1,FALSE)</f>
        <v>146.72361540812219</v>
      </c>
      <c r="CO269" s="164">
        <f>VLOOKUP(CO$6,'MonteCarlo Policy Paths'!$N$2:$S$31,$B269+1,FALSE)</f>
        <v>150.52284977717397</v>
      </c>
      <c r="CQ269" s="163">
        <f>BM269*VLOOKUP(AI$6,'Greenhouse Gas Costs Avoided'!$A$2:$I$32,9,FALSE)</f>
        <v>1.5458032390340439</v>
      </c>
      <c r="CR269" s="21">
        <f>BN269*VLOOKUP(AJ$6,'Greenhouse Gas Costs Avoided'!$A$2:$I$32,9,FALSE)</f>
        <v>1.7280109734108424</v>
      </c>
      <c r="CS269" s="21">
        <f>BO269*VLOOKUP(AK$6,'Greenhouse Gas Costs Avoided'!$A$2:$I$32,9,FALSE)</f>
        <v>1.9314480476408618</v>
      </c>
      <c r="CT269" s="21">
        <f>BP269*VLOOKUP(AL$6,'Greenhouse Gas Costs Avoided'!$A$2:$I$32,9,FALSE)</f>
        <v>2.1584005880368746</v>
      </c>
      <c r="CU269" s="21">
        <f>BQ269*VLOOKUP(AM$6,'Greenhouse Gas Costs Avoided'!$A$2:$I$32,9,FALSE)</f>
        <v>2.4104751619151044</v>
      </c>
      <c r="CV269" s="21">
        <f>BR269*VLOOKUP(AN$6,'Greenhouse Gas Costs Avoided'!$A$2:$I$32,9,FALSE)</f>
        <v>2.6887074725371978</v>
      </c>
      <c r="CW269" s="21">
        <f>BS269*VLOOKUP(AO$6,'Greenhouse Gas Costs Avoided'!$A$2:$I$32,9,FALSE)</f>
        <v>2.996648920499946</v>
      </c>
      <c r="CX269" s="21">
        <f>BT269*VLOOKUP(AP$6,'Greenhouse Gas Costs Avoided'!$A$2:$I$32,9,FALSE)</f>
        <v>3.339514978438852</v>
      </c>
      <c r="CY269" s="21">
        <f>BU269*VLOOKUP(AQ$6,'Greenhouse Gas Costs Avoided'!$A$2:$I$32,9,FALSE)</f>
        <v>3.7210350514231747</v>
      </c>
      <c r="CZ269" s="21">
        <f>BV269*VLOOKUP(AR$6,'Greenhouse Gas Costs Avoided'!$A$2:$I$32,9,FALSE)</f>
        <v>4.1502427497639598</v>
      </c>
      <c r="DA269" s="21">
        <f>BW269*VLOOKUP(AS$6,'Greenhouse Gas Costs Avoided'!$A$2:$I$32,9,FALSE)</f>
        <v>4.6296369025600148</v>
      </c>
      <c r="DB269" s="21">
        <f>BX269*VLOOKUP(AT$6,'Greenhouse Gas Costs Avoided'!$A$2:$I$32,9,FALSE)</f>
        <v>5.1647630090130283</v>
      </c>
      <c r="DC269" s="21">
        <f>BY269*VLOOKUP(AU$6,'Greenhouse Gas Costs Avoided'!$A$2:$I$32,9,FALSE)</f>
        <v>5.7625680068068199</v>
      </c>
      <c r="DD269" s="21">
        <f>BZ269*VLOOKUP(AV$6,'Greenhouse Gas Costs Avoided'!$A$2:$I$32,9,FALSE)</f>
        <v>6.4296194808152167</v>
      </c>
      <c r="DE269" s="21">
        <f>CA269*VLOOKUP(AW$6,'Greenhouse Gas Costs Avoided'!$A$2:$I$32,9,FALSE)</f>
        <v>6.6023323538917609</v>
      </c>
      <c r="DF269" s="21">
        <f>CB269*VLOOKUP(AX$6,'Greenhouse Gas Costs Avoided'!$A$2:$I$32,9,FALSE)</f>
        <v>6.7808920331878957</v>
      </c>
      <c r="DG269" s="21">
        <f>CC269*VLOOKUP(AY$6,'Greenhouse Gas Costs Avoided'!$A$2:$I$32,9,FALSE)</f>
        <v>6.9638980729572149</v>
      </c>
      <c r="DH269" s="21">
        <f>CD269*VLOOKUP(AZ$6,'Greenhouse Gas Costs Avoided'!$A$2:$I$32,9,FALSE)</f>
        <v>7.1520913053717949</v>
      </c>
      <c r="DI269" s="21">
        <f>CE269*VLOOKUP(BA$6,'Greenhouse Gas Costs Avoided'!$A$2:$I$32,9,FALSE)</f>
        <v>7.3435269452765404</v>
      </c>
      <c r="DJ269" s="21">
        <f>CF269*VLOOKUP(BB$6,'Greenhouse Gas Costs Avoided'!$A$2:$I$32,9,FALSE)</f>
        <v>7.5429472742415475</v>
      </c>
      <c r="DK269" s="21">
        <f>CG269*VLOOKUP(BC$6,'Greenhouse Gas Costs Avoided'!$A$2:$I$32,9,FALSE)</f>
        <v>7.744884134129272</v>
      </c>
      <c r="DL269" s="21">
        <f>CH269*VLOOKUP(BD$6,'Greenhouse Gas Costs Avoided'!$A$2:$I$32,9,FALSE)</f>
        <v>7.950411333759269</v>
      </c>
      <c r="DM269" s="21">
        <f>CI269*VLOOKUP(BE$6,'Greenhouse Gas Costs Avoided'!$A$2:$I$32,9,FALSE)</f>
        <v>8.161021676093501</v>
      </c>
      <c r="DN269" s="21">
        <f>CJ269*VLOOKUP(BF$6,'Greenhouse Gas Costs Avoided'!$A$2:$I$32,9,FALSE)</f>
        <v>8.3774569890184303</v>
      </c>
      <c r="DO269" s="21">
        <f>CK269*VLOOKUP(BG$6,'Greenhouse Gas Costs Avoided'!$A$2:$I$32,9,FALSE)</f>
        <v>8.5992633142510115</v>
      </c>
      <c r="DP269" s="21">
        <f>CL269*VLOOKUP(BH$6,'Greenhouse Gas Costs Avoided'!$A$2:$I$32,9,FALSE)</f>
        <v>8.8263732304711304</v>
      </c>
      <c r="DQ269" s="21">
        <f>CM269*VLOOKUP(BI$6,'Greenhouse Gas Costs Avoided'!$A$2:$I$32,9,FALSE)</f>
        <v>9.05818008905967</v>
      </c>
      <c r="DR269" s="21">
        <f>CN269*VLOOKUP(BJ$6,'Greenhouse Gas Costs Avoided'!$A$2:$I$32,9,FALSE)</f>
        <v>9.2949796418706736</v>
      </c>
      <c r="DS269" s="164">
        <f>CO269*VLOOKUP(BK$6,'Greenhouse Gas Costs Avoided'!$A$2:$I$32,9,FALSE)</f>
        <v>9.5356621388007277</v>
      </c>
    </row>
    <row r="270" spans="1:123" x14ac:dyDescent="0.35">
      <c r="A270" s="174">
        <v>264</v>
      </c>
      <c r="B270" s="12">
        <v>2</v>
      </c>
      <c r="C270" s="175">
        <v>2023</v>
      </c>
      <c r="E270" s="20">
        <v>0</v>
      </c>
      <c r="F270" s="21">
        <v>82.346532180449415</v>
      </c>
      <c r="G270" s="21">
        <v>84.002844861871253</v>
      </c>
      <c r="H270" s="21">
        <v>85.659157543293105</v>
      </c>
      <c r="I270" s="21">
        <v>86.918851036576825</v>
      </c>
      <c r="J270" s="21">
        <v>88.178544529860531</v>
      </c>
      <c r="K270" s="21">
        <v>89.438238023144251</v>
      </c>
      <c r="L270" s="21">
        <v>90.697931516427971</v>
      </c>
      <c r="M270" s="21">
        <v>91.95762500971172</v>
      </c>
      <c r="N270" s="21">
        <v>93.21731850299544</v>
      </c>
      <c r="O270" s="21">
        <v>94.47701199627916</v>
      </c>
      <c r="P270" s="21">
        <v>95.73670548956288</v>
      </c>
      <c r="Q270" s="21">
        <v>96.996398982846586</v>
      </c>
      <c r="R270" s="21">
        <v>98.25609247613032</v>
      </c>
      <c r="S270" s="21">
        <v>99.65157958594628</v>
      </c>
      <c r="T270" s="21">
        <v>101.04706669576224</v>
      </c>
      <c r="U270" s="21">
        <v>102.4425538055782</v>
      </c>
      <c r="V270" s="21">
        <v>103.83804091539416</v>
      </c>
      <c r="W270" s="21">
        <v>105.23352802521011</v>
      </c>
      <c r="X270" s="21">
        <v>106.47156953138905</v>
      </c>
      <c r="Y270" s="21">
        <v>107.709611037568</v>
      </c>
      <c r="Z270" s="21">
        <v>108.94765254374694</v>
      </c>
      <c r="AA270" s="21">
        <v>110.18569404992589</v>
      </c>
      <c r="AB270" s="21">
        <v>111.42373555610482</v>
      </c>
      <c r="AC270" s="21">
        <v>112.86811731331359</v>
      </c>
      <c r="AD270" s="21">
        <v>114.31249907052236</v>
      </c>
      <c r="AE270" s="21">
        <v>115.75688082773114</v>
      </c>
      <c r="AF270" s="21">
        <v>117.20126258493991</v>
      </c>
      <c r="AG270" s="22">
        <v>120.41827982173916</v>
      </c>
      <c r="AI270" s="20">
        <v>0</v>
      </c>
      <c r="AJ270" s="21">
        <v>5.2166744805659615</v>
      </c>
      <c r="AK270" s="21">
        <v>5.3216023247413169</v>
      </c>
      <c r="AL270" s="21">
        <v>5.4265301689166732</v>
      </c>
      <c r="AM270" s="21">
        <v>5.5063320831654474</v>
      </c>
      <c r="AN270" s="21">
        <v>5.5861339974142208</v>
      </c>
      <c r="AO270" s="21">
        <v>5.665935911662995</v>
      </c>
      <c r="AP270" s="21">
        <v>5.7457378259117702</v>
      </c>
      <c r="AQ270" s="21">
        <v>5.8255397401605462</v>
      </c>
      <c r="AR270" s="21">
        <v>5.9053416544093205</v>
      </c>
      <c r="AS270" s="21">
        <v>5.9851435686580947</v>
      </c>
      <c r="AT270" s="21">
        <v>6.0649454829068699</v>
      </c>
      <c r="AU270" s="21">
        <v>6.1447473971556432</v>
      </c>
      <c r="AV270" s="21">
        <v>6.2245493114044184</v>
      </c>
      <c r="AW270" s="21">
        <v>6.312953786990386</v>
      </c>
      <c r="AX270" s="21">
        <v>6.4013582625763545</v>
      </c>
      <c r="AY270" s="21">
        <v>6.4897627381623222</v>
      </c>
      <c r="AZ270" s="21">
        <v>6.5781672137482907</v>
      </c>
      <c r="BA270" s="21">
        <v>6.6665716893342575</v>
      </c>
      <c r="BB270" s="21">
        <v>6.7450019445028957</v>
      </c>
      <c r="BC270" s="21">
        <v>6.8234321996715348</v>
      </c>
      <c r="BD270" s="21">
        <v>6.901862454840173</v>
      </c>
      <c r="BE270" s="21">
        <v>6.9802927100088112</v>
      </c>
      <c r="BF270" s="21">
        <v>7.0587229651774486</v>
      </c>
      <c r="BG270" s="21">
        <v>7.1502249295408609</v>
      </c>
      <c r="BH270" s="21">
        <v>7.2417268939042723</v>
      </c>
      <c r="BI270" s="21">
        <v>7.3332288582676846</v>
      </c>
      <c r="BJ270" s="21">
        <v>7.424730822631096</v>
      </c>
      <c r="BK270" s="22">
        <v>7.6285297110405814</v>
      </c>
      <c r="BM270" s="163">
        <f>VLOOKUP(BM$6,'MonteCarlo Policy Paths'!$N$2:$S$31,$B270+1,FALSE)</f>
        <v>23.967702867134744</v>
      </c>
      <c r="BN270" s="21">
        <f>VLOOKUP(BN$6,'MonteCarlo Policy Paths'!$N$2:$S$31,$B270+1,FALSE)</f>
        <v>26.317177955222718</v>
      </c>
      <c r="BO270" s="21">
        <f>VLOOKUP(BO$6,'MonteCarlo Policy Paths'!$N$2:$S$31,$B270+1,FALSE)</f>
        <v>28.893255238045125</v>
      </c>
      <c r="BP270" s="21">
        <f>VLOOKUP(BP$6,'MonteCarlo Policy Paths'!$N$2:$S$31,$B270+1,FALSE)</f>
        <v>31.715102246604285</v>
      </c>
      <c r="BQ270" s="21">
        <f>VLOOKUP(BQ$6,'MonteCarlo Policy Paths'!$N$2:$S$31,$B270+1,FALSE)</f>
        <v>34.790233856835599</v>
      </c>
      <c r="BR270" s="21">
        <f>VLOOKUP(BR$6,'MonteCarlo Policy Paths'!$N$2:$S$31,$B270+1,FALSE)</f>
        <v>38.117013285454661</v>
      </c>
      <c r="BS270" s="21">
        <f>VLOOKUP(BS$6,'MonteCarlo Policy Paths'!$N$2:$S$31,$B270+1,FALSE)</f>
        <v>41.72840612279375</v>
      </c>
      <c r="BT270" s="21">
        <f>VLOOKUP(BT$6,'MonteCarlo Policy Paths'!$N$2:$S$31,$B270+1,FALSE)</f>
        <v>45.677249983631562</v>
      </c>
      <c r="BU270" s="21">
        <f>VLOOKUP(BU$6,'MonteCarlo Policy Paths'!$N$2:$S$31,$B270+1,FALSE)</f>
        <v>49.99204890598088</v>
      </c>
      <c r="BV270" s="21">
        <f>VLOOKUP(BV$6,'MonteCarlo Policy Paths'!$N$2:$S$31,$B270+1,FALSE)</f>
        <v>54.768556811140854</v>
      </c>
      <c r="BW270" s="21">
        <f>VLOOKUP(BW$6,'MonteCarlo Policy Paths'!$N$2:$S$31,$B270+1,FALSE)</f>
        <v>60.010238214835042</v>
      </c>
      <c r="BX270" s="21">
        <f>VLOOKUP(BX$6,'MonteCarlo Policy Paths'!$N$2:$S$31,$B270+1,FALSE)</f>
        <v>65.75812779974207</v>
      </c>
      <c r="BY270" s="21">
        <f>VLOOKUP(BY$6,'MonteCarlo Policy Paths'!$N$2:$S$31,$B270+1,FALSE)</f>
        <v>72.066881159093455</v>
      </c>
      <c r="BZ270" s="21">
        <f>VLOOKUP(BZ$6,'MonteCarlo Policy Paths'!$N$2:$S$31,$B270+1,FALSE)</f>
        <v>78.981532638183737</v>
      </c>
      <c r="CA270" s="21">
        <f>VLOOKUP(CA$6,'MonteCarlo Policy Paths'!$N$2:$S$31,$B270+1,FALSE)</f>
        <v>81.252691038046251</v>
      </c>
      <c r="CB270" s="21">
        <f>VLOOKUP(CB$6,'MonteCarlo Policy Paths'!$N$2:$S$31,$B270+1,FALSE)</f>
        <v>83.604044111934414</v>
      </c>
      <c r="CC270" s="21">
        <f>VLOOKUP(CC$6,'MonteCarlo Policy Paths'!$N$2:$S$31,$B270+1,FALSE)</f>
        <v>86.018714380110126</v>
      </c>
      <c r="CD270" s="21">
        <f>VLOOKUP(CD$6,'MonteCarlo Policy Paths'!$N$2:$S$31,$B270+1,FALSE)</f>
        <v>88.506196331807388</v>
      </c>
      <c r="CE270" s="21">
        <f>VLOOKUP(CE$6,'MonteCarlo Policy Paths'!$N$2:$S$31,$B270+1,FALSE)</f>
        <v>91.042757806054695</v>
      </c>
      <c r="CF270" s="21">
        <f>VLOOKUP(CF$6,'MonteCarlo Policy Paths'!$N$2:$S$31,$B270+1,FALSE)</f>
        <v>93.687547211990633</v>
      </c>
      <c r="CG270" s="21">
        <f>VLOOKUP(CG$6,'MonteCarlo Policy Paths'!$N$2:$S$31,$B270+1,FALSE)</f>
        <v>96.373095170621937</v>
      </c>
      <c r="CH270" s="21">
        <f>VLOOKUP(CH$6,'MonteCarlo Policy Paths'!$N$2:$S$31,$B270+1,FALSE)</f>
        <v>99.112987273548597</v>
      </c>
      <c r="CI270" s="21">
        <f>VLOOKUP(CI$6,'MonteCarlo Policy Paths'!$N$2:$S$31,$B270+1,FALSE)</f>
        <v>101.92614153054797</v>
      </c>
      <c r="CJ270" s="21">
        <f>VLOOKUP(CJ$6,'MonteCarlo Policy Paths'!$N$2:$S$31,$B270+1,FALSE)</f>
        <v>104.82221793361833</v>
      </c>
      <c r="CK270" s="21">
        <f>VLOOKUP(CK$6,'MonteCarlo Policy Paths'!$N$2:$S$31,$B270+1,FALSE)</f>
        <v>107.79595653596101</v>
      </c>
      <c r="CL270" s="21">
        <f>VLOOKUP(CL$6,'MonteCarlo Policy Paths'!$N$2:$S$31,$B270+1,FALSE)</f>
        <v>110.84691133589952</v>
      </c>
      <c r="CM270" s="21">
        <f>VLOOKUP(CM$6,'MonteCarlo Policy Paths'!$N$2:$S$31,$B270+1,FALSE)</f>
        <v>113.96784710075578</v>
      </c>
      <c r="CN270" s="21">
        <f>VLOOKUP(CN$6,'MonteCarlo Policy Paths'!$N$2:$S$31,$B270+1,FALSE)</f>
        <v>117.16284845198182</v>
      </c>
      <c r="CO270" s="164">
        <f>VLOOKUP(CO$6,'MonteCarlo Policy Paths'!$N$2:$S$31,$B270+1,FALSE)</f>
        <v>120.41827982173916</v>
      </c>
      <c r="CQ270" s="163">
        <f>BM270*VLOOKUP(AI$6,'Greenhouse Gas Costs Avoided'!$A$2:$I$32,9,FALSE)</f>
        <v>1.5183602829902079</v>
      </c>
      <c r="CR270" s="21">
        <f>BN270*VLOOKUP(AJ$6,'Greenhouse Gas Costs Avoided'!$A$2:$I$32,9,FALSE)</f>
        <v>1.6672001480120395</v>
      </c>
      <c r="CS270" s="21">
        <f>BO270*VLOOKUP(AK$6,'Greenhouse Gas Costs Avoided'!$A$2:$I$32,9,FALSE)</f>
        <v>1.8303953216936328</v>
      </c>
      <c r="CT270" s="21">
        <f>BP270*VLOOKUP(AL$6,'Greenhouse Gas Costs Avoided'!$A$2:$I$32,9,FALSE)</f>
        <v>2.0091600721673259</v>
      </c>
      <c r="CU270" s="21">
        <f>BQ270*VLOOKUP(AM$6,'Greenhouse Gas Costs Avoided'!$A$2:$I$32,9,FALSE)</f>
        <v>2.2039704688009323</v>
      </c>
      <c r="CV270" s="21">
        <f>BR270*VLOOKUP(AN$6,'Greenhouse Gas Costs Avoided'!$A$2:$I$32,9,FALSE)</f>
        <v>2.4147228209427172</v>
      </c>
      <c r="CW270" s="21">
        <f>BS270*VLOOKUP(AO$6,'Greenhouse Gas Costs Avoided'!$A$2:$I$32,9,FALSE)</f>
        <v>2.6435055074141016</v>
      </c>
      <c r="CX270" s="21">
        <f>BT270*VLOOKUP(AP$6,'Greenhouse Gas Costs Avoided'!$A$2:$I$32,9,FALSE)</f>
        <v>2.8936658050138946</v>
      </c>
      <c r="CY270" s="21">
        <f>BU270*VLOOKUP(AQ$6,'Greenhouse Gas Costs Avoided'!$A$2:$I$32,9,FALSE)</f>
        <v>3.1670094520501597</v>
      </c>
      <c r="CZ270" s="21">
        <f>BV270*VLOOKUP(AR$6,'Greenhouse Gas Costs Avoided'!$A$2:$I$32,9,FALSE)</f>
        <v>3.4696024846318703</v>
      </c>
      <c r="DA270" s="21">
        <f>BW270*VLOOKUP(AS$6,'Greenhouse Gas Costs Avoided'!$A$2:$I$32,9,FALSE)</f>
        <v>3.8016643807416939</v>
      </c>
      <c r="DB270" s="21">
        <f>BX270*VLOOKUP(AT$6,'Greenhouse Gas Costs Avoided'!$A$2:$I$32,9,FALSE)</f>
        <v>4.1657946983243246</v>
      </c>
      <c r="DC270" s="21">
        <f>BY270*VLOOKUP(AU$6,'Greenhouse Gas Costs Avoided'!$A$2:$I$32,9,FALSE)</f>
        <v>4.5654558835919028</v>
      </c>
      <c r="DD270" s="21">
        <f>BZ270*VLOOKUP(AV$6,'Greenhouse Gas Costs Avoided'!$A$2:$I$32,9,FALSE)</f>
        <v>5.0035008741682265</v>
      </c>
      <c r="DE270" s="21">
        <f>CA270*VLOOKUP(AW$6,'Greenhouse Gas Costs Avoided'!$A$2:$I$32,9,FALSE)</f>
        <v>5.1473793563843691</v>
      </c>
      <c r="DF270" s="21">
        <f>CB270*VLOOKUP(AX$6,'Greenhouse Gas Costs Avoided'!$A$2:$I$32,9,FALSE)</f>
        <v>5.2963381923007766</v>
      </c>
      <c r="DG270" s="21">
        <f>CC270*VLOOKUP(AY$6,'Greenhouse Gas Costs Avoided'!$A$2:$I$32,9,FALSE)</f>
        <v>5.4493081891352544</v>
      </c>
      <c r="DH270" s="21">
        <f>CD270*VLOOKUP(AZ$6,'Greenhouse Gas Costs Avoided'!$A$2:$I$32,9,FALSE)</f>
        <v>5.606890825278958</v>
      </c>
      <c r="DI270" s="21">
        <f>CE270*VLOOKUP(BA$6,'Greenhouse Gas Costs Avoided'!$A$2:$I$32,9,FALSE)</f>
        <v>5.7675826620899597</v>
      </c>
      <c r="DJ270" s="21">
        <f>CF270*VLOOKUP(BB$6,'Greenhouse Gas Costs Avoided'!$A$2:$I$32,9,FALSE)</f>
        <v>5.935130766850258</v>
      </c>
      <c r="DK270" s="21">
        <f>CG270*VLOOKUP(BC$6,'Greenhouse Gas Costs Avoided'!$A$2:$I$32,9,FALSE)</f>
        <v>6.1052609366481567</v>
      </c>
      <c r="DL270" s="21">
        <f>CH270*VLOOKUP(BD$6,'Greenhouse Gas Costs Avoided'!$A$2:$I$32,9,FALSE)</f>
        <v>6.2788338222861402</v>
      </c>
      <c r="DM270" s="21">
        <f>CI270*VLOOKUP(BE$6,'Greenhouse Gas Costs Avoided'!$A$2:$I$32,9,FALSE)</f>
        <v>6.4570478846612929</v>
      </c>
      <c r="DN270" s="21">
        <f>CJ270*VLOOKUP(BF$6,'Greenhouse Gas Costs Avoided'!$A$2:$I$32,9,FALSE)</f>
        <v>6.6405150868084322</v>
      </c>
      <c r="DO270" s="21">
        <f>CK270*VLOOKUP(BG$6,'Greenhouse Gas Costs Avoided'!$A$2:$I$32,9,FALSE)</f>
        <v>6.8289022097138705</v>
      </c>
      <c r="DP270" s="21">
        <f>CL270*VLOOKUP(BH$6,'Greenhouse Gas Costs Avoided'!$A$2:$I$32,9,FALSE)</f>
        <v>7.0221809990540507</v>
      </c>
      <c r="DQ270" s="21">
        <f>CM270*VLOOKUP(BI$6,'Greenhouse Gas Costs Avoided'!$A$2:$I$32,9,FALSE)</f>
        <v>7.2198931009350886</v>
      </c>
      <c r="DR270" s="21">
        <f>CN270*VLOOKUP(BJ$6,'Greenhouse Gas Costs Avoided'!$A$2:$I$32,9,FALSE)</f>
        <v>7.4222972772007143</v>
      </c>
      <c r="DS270" s="164">
        <f>CO270*VLOOKUP(BK$6,'Greenhouse Gas Costs Avoided'!$A$2:$I$32,9,FALSE)</f>
        <v>7.6285297110405814</v>
      </c>
    </row>
    <row r="271" spans="1:123" x14ac:dyDescent="0.35">
      <c r="A271" s="174">
        <v>265</v>
      </c>
      <c r="B271" s="12">
        <v>5</v>
      </c>
      <c r="C271" s="175">
        <v>2023</v>
      </c>
      <c r="E271" s="20">
        <v>0</v>
      </c>
      <c r="F271" s="21">
        <v>82.346532180449415</v>
      </c>
      <c r="G271" s="21">
        <v>84.002844861871253</v>
      </c>
      <c r="H271" s="21">
        <v>85.659157543293105</v>
      </c>
      <c r="I271" s="21">
        <v>86.918851036576825</v>
      </c>
      <c r="J271" s="21">
        <v>88.178544529860531</v>
      </c>
      <c r="K271" s="21">
        <v>89.438238023144251</v>
      </c>
      <c r="L271" s="21">
        <v>90.697931516427971</v>
      </c>
      <c r="M271" s="21">
        <v>91.95762500971172</v>
      </c>
      <c r="N271" s="21">
        <v>93.21731850299544</v>
      </c>
      <c r="O271" s="21">
        <v>94.47701199627916</v>
      </c>
      <c r="P271" s="21">
        <v>95.73670548956288</v>
      </c>
      <c r="Q271" s="21">
        <v>96.996398982846586</v>
      </c>
      <c r="R271" s="21">
        <v>99.874634841342697</v>
      </c>
      <c r="S271" s="21">
        <v>101.93553668931256</v>
      </c>
      <c r="T271" s="21">
        <v>104.04258519817796</v>
      </c>
      <c r="U271" s="21">
        <v>106.18472717196582</v>
      </c>
      <c r="V271" s="21">
        <v>108.36780972271322</v>
      </c>
      <c r="W271" s="21">
        <v>110.57648338650839</v>
      </c>
      <c r="X271" s="21">
        <v>112.7694544213079</v>
      </c>
      <c r="Y271" s="21">
        <v>114.98228749612761</v>
      </c>
      <c r="Z271" s="21">
        <v>117.22345778349788</v>
      </c>
      <c r="AA271" s="21">
        <v>119.50474742044912</v>
      </c>
      <c r="AB271" s="21">
        <v>121.83201137782079</v>
      </c>
      <c r="AC271" s="21">
        <v>124.30483685770574</v>
      </c>
      <c r="AD271" s="21">
        <v>126.81952160325447</v>
      </c>
      <c r="AE271" s="21">
        <v>129.37127756316897</v>
      </c>
      <c r="AF271" s="21">
        <v>131.96243899653103</v>
      </c>
      <c r="AG271" s="22">
        <v>135.47056479945655</v>
      </c>
      <c r="AI271" s="20">
        <v>0</v>
      </c>
      <c r="AJ271" s="21">
        <v>5.2166744805659615</v>
      </c>
      <c r="AK271" s="21">
        <v>5.3216023247413169</v>
      </c>
      <c r="AL271" s="21">
        <v>5.4265301689166732</v>
      </c>
      <c r="AM271" s="21">
        <v>5.5063320831654474</v>
      </c>
      <c r="AN271" s="21">
        <v>5.5861339974142208</v>
      </c>
      <c r="AO271" s="21">
        <v>5.665935911662995</v>
      </c>
      <c r="AP271" s="21">
        <v>5.7457378259117702</v>
      </c>
      <c r="AQ271" s="21">
        <v>5.8255397401605462</v>
      </c>
      <c r="AR271" s="21">
        <v>5.9053416544093205</v>
      </c>
      <c r="AS271" s="21">
        <v>5.9851435686580947</v>
      </c>
      <c r="AT271" s="21">
        <v>6.0649454829068699</v>
      </c>
      <c r="AU271" s="21">
        <v>6.1447473971556432</v>
      </c>
      <c r="AV271" s="21">
        <v>6.327084396109818</v>
      </c>
      <c r="AW271" s="21">
        <v>6.4576430704410743</v>
      </c>
      <c r="AX271" s="21">
        <v>6.5911251478821242</v>
      </c>
      <c r="AY271" s="21">
        <v>6.7268304055597685</v>
      </c>
      <c r="AZ271" s="21">
        <v>6.8651292595600424</v>
      </c>
      <c r="BA271" s="21">
        <v>7.0050493173053994</v>
      </c>
      <c r="BB271" s="21">
        <v>7.1439746093722221</v>
      </c>
      <c r="BC271" s="21">
        <v>7.2841581669004034</v>
      </c>
      <c r="BD271" s="21">
        <v>7.426136894299721</v>
      </c>
      <c r="BE271" s="21">
        <v>7.5706571930511553</v>
      </c>
      <c r="BF271" s="21">
        <v>7.7180899770979394</v>
      </c>
      <c r="BG271" s="21">
        <v>7.8747441218959366</v>
      </c>
      <c r="BH271" s="21">
        <v>8.0340500621877027</v>
      </c>
      <c r="BI271" s="21">
        <v>8.1957044736636782</v>
      </c>
      <c r="BJ271" s="21">
        <v>8.3598552322508848</v>
      </c>
      <c r="BK271" s="22">
        <v>8.5820959249206545</v>
      </c>
      <c r="BM271" s="163">
        <f>VLOOKUP(BM$6,'MonteCarlo Policy Paths'!$N$2:$S$31,$B271+1,FALSE)</f>
        <v>24.184299884200797</v>
      </c>
      <c r="BN271" s="21">
        <f>VLOOKUP(BN$6,'MonteCarlo Policy Paths'!$N$2:$S$31,$B271+1,FALSE)</f>
        <v>26.797135120393484</v>
      </c>
      <c r="BO271" s="21">
        <f>VLOOKUP(BO$6,'MonteCarlo Policy Paths'!$N$2:$S$31,$B271+1,FALSE)</f>
        <v>29.690826715826198</v>
      </c>
      <c r="BP271" s="21">
        <f>VLOOKUP(BP$6,'MonteCarlo Policy Paths'!$N$2:$S$31,$B271+1,FALSE)</f>
        <v>32.893001978364566</v>
      </c>
      <c r="BQ271" s="21">
        <f>VLOOKUP(BQ$6,'MonteCarlo Policy Paths'!$N$2:$S$31,$B271+1,FALSE)</f>
        <v>36.420098382625895</v>
      </c>
      <c r="BR271" s="21">
        <f>VLOOKUP(BR$6,'MonteCarlo Policy Paths'!$N$2:$S$31,$B271+1,FALSE)</f>
        <v>40.279471956541457</v>
      </c>
      <c r="BS271" s="21">
        <f>VLOOKUP(BS$6,'MonteCarlo Policy Paths'!$N$2:$S$31,$B271+1,FALSE)</f>
        <v>44.515635375675203</v>
      </c>
      <c r="BT271" s="21">
        <f>VLOOKUP(BT$6,'MonteCarlo Policy Paths'!$N$2:$S$31,$B271+1,FALSE)</f>
        <v>49.196171227791872</v>
      </c>
      <c r="BU271" s="21">
        <f>VLOOKUP(BU$6,'MonteCarlo Policy Paths'!$N$2:$S$31,$B271+1,FALSE)</f>
        <v>54.364766335209197</v>
      </c>
      <c r="BV271" s="21">
        <f>VLOOKUP(BV$6,'MonteCarlo Policy Paths'!$N$2:$S$31,$B271+1,FALSE)</f>
        <v>60.140596575631633</v>
      </c>
      <c r="BW271" s="21">
        <f>VLOOKUP(BW$6,'MonteCarlo Policy Paths'!$N$2:$S$31,$B271+1,FALSE)</f>
        <v>66.545116533046993</v>
      </c>
      <c r="BX271" s="21">
        <f>VLOOKUP(BX$6,'MonteCarlo Policy Paths'!$N$2:$S$31,$B271+1,FALSE)</f>
        <v>73.642612105771832</v>
      </c>
      <c r="BY271" s="21">
        <f>VLOOKUP(BY$6,'MonteCarlo Policy Paths'!$N$2:$S$31,$B271+1,FALSE)</f>
        <v>81.515240678665066</v>
      </c>
      <c r="BZ271" s="21">
        <f>VLOOKUP(BZ$6,'MonteCarlo Policy Paths'!$N$2:$S$31,$B271+1,FALSE)</f>
        <v>90.237354922369406</v>
      </c>
      <c r="CA271" s="21">
        <f>VLOOKUP(CA$6,'MonteCarlo Policy Paths'!$N$2:$S$31,$B271+1,FALSE)</f>
        <v>92.736092415362535</v>
      </c>
      <c r="CB271" s="21">
        <f>VLOOKUP(CB$6,'MonteCarlo Policy Paths'!$N$2:$S$31,$B271+1,FALSE)</f>
        <v>95.321073906264047</v>
      </c>
      <c r="CC271" s="21">
        <f>VLOOKUP(CC$6,'MonteCarlo Policy Paths'!$N$2:$S$31,$B271+1,FALSE)</f>
        <v>97.972807459231774</v>
      </c>
      <c r="CD271" s="21">
        <f>VLOOKUP(CD$6,'MonteCarlo Policy Paths'!$N$2:$S$31,$B271+1,FALSE)</f>
        <v>100.70188743091984</v>
      </c>
      <c r="CE271" s="21">
        <f>VLOOKUP(CE$6,'MonteCarlo Policy Paths'!$N$2:$S$31,$B271+1,FALSE)</f>
        <v>103.48109827693068</v>
      </c>
      <c r="CF271" s="21">
        <f>VLOOKUP(CF$6,'MonteCarlo Policy Paths'!$N$2:$S$31,$B271+1,FALSE)</f>
        <v>106.37744326160868</v>
      </c>
      <c r="CG271" s="21">
        <f>VLOOKUP(CG$6,'MonteCarlo Policy Paths'!$N$2:$S$31,$B271+1,FALSE)</f>
        <v>109.31402956265458</v>
      </c>
      <c r="CH271" s="21">
        <f>VLOOKUP(CH$6,'MonteCarlo Policy Paths'!$N$2:$S$31,$B271+1,FALSE)</f>
        <v>112.30612514839871</v>
      </c>
      <c r="CI271" s="21">
        <f>VLOOKUP(CI$6,'MonteCarlo Policy Paths'!$N$2:$S$31,$B271+1,FALSE)</f>
        <v>115.37497116076017</v>
      </c>
      <c r="CJ271" s="21">
        <f>VLOOKUP(CJ$6,'MonteCarlo Policy Paths'!$N$2:$S$31,$B271+1,FALSE)</f>
        <v>118.53125256657755</v>
      </c>
      <c r="CK271" s="21">
        <f>VLOOKUP(CK$6,'MonteCarlo Policy Paths'!$N$2:$S$31,$B271+1,FALSE)</f>
        <v>121.76875646902944</v>
      </c>
      <c r="CL271" s="21">
        <f>VLOOKUP(CL$6,'MonteCarlo Policy Paths'!$N$2:$S$31,$B271+1,FALSE)</f>
        <v>125.08672773594304</v>
      </c>
      <c r="CM271" s="21">
        <f>VLOOKUP(CM$6,'MonteCarlo Policy Paths'!$N$2:$S$31,$B271+1,FALSE)</f>
        <v>128.47676069968128</v>
      </c>
      <c r="CN271" s="21">
        <f>VLOOKUP(CN$6,'MonteCarlo Policy Paths'!$N$2:$S$31,$B271+1,FALSE)</f>
        <v>131.94323193005201</v>
      </c>
      <c r="CO271" s="164">
        <f>VLOOKUP(CO$6,'MonteCarlo Policy Paths'!$N$2:$S$31,$B271+1,FALSE)</f>
        <v>135.47056479945655</v>
      </c>
      <c r="CQ271" s="163">
        <f>BM271*VLOOKUP(AI$6,'Greenhouse Gas Costs Avoided'!$A$2:$I$32,9,FALSE)</f>
        <v>1.5320817610121258</v>
      </c>
      <c r="CR271" s="21">
        <f>BN271*VLOOKUP(AJ$6,'Greenhouse Gas Costs Avoided'!$A$2:$I$32,9,FALSE)</f>
        <v>1.6976055607114411</v>
      </c>
      <c r="CS271" s="21">
        <f>BO271*VLOOKUP(AK$6,'Greenhouse Gas Costs Avoided'!$A$2:$I$32,9,FALSE)</f>
        <v>1.8809216846672472</v>
      </c>
      <c r="CT271" s="21">
        <f>BP271*VLOOKUP(AL$6,'Greenhouse Gas Costs Avoided'!$A$2:$I$32,9,FALSE)</f>
        <v>2.0837803301021003</v>
      </c>
      <c r="CU271" s="21">
        <f>BQ271*VLOOKUP(AM$6,'Greenhouse Gas Costs Avoided'!$A$2:$I$32,9,FALSE)</f>
        <v>2.3072228153580183</v>
      </c>
      <c r="CV271" s="21">
        <f>BR271*VLOOKUP(AN$6,'Greenhouse Gas Costs Avoided'!$A$2:$I$32,9,FALSE)</f>
        <v>2.5517151467399573</v>
      </c>
      <c r="CW271" s="21">
        <f>BS271*VLOOKUP(AO$6,'Greenhouse Gas Costs Avoided'!$A$2:$I$32,9,FALSE)</f>
        <v>2.8200772139570236</v>
      </c>
      <c r="CX271" s="21">
        <f>BT271*VLOOKUP(AP$6,'Greenhouse Gas Costs Avoided'!$A$2:$I$32,9,FALSE)</f>
        <v>3.1165903917263735</v>
      </c>
      <c r="CY271" s="21">
        <f>BU271*VLOOKUP(AQ$6,'Greenhouse Gas Costs Avoided'!$A$2:$I$32,9,FALSE)</f>
        <v>3.444022251736667</v>
      </c>
      <c r="CZ271" s="21">
        <f>BV271*VLOOKUP(AR$6,'Greenhouse Gas Costs Avoided'!$A$2:$I$32,9,FALSE)</f>
        <v>3.8099226171979153</v>
      </c>
      <c r="DA271" s="21">
        <f>BW271*VLOOKUP(AS$6,'Greenhouse Gas Costs Avoided'!$A$2:$I$32,9,FALSE)</f>
        <v>4.2156506416508543</v>
      </c>
      <c r="DB271" s="21">
        <f>BX271*VLOOKUP(AT$6,'Greenhouse Gas Costs Avoided'!$A$2:$I$32,9,FALSE)</f>
        <v>4.6652788536686769</v>
      </c>
      <c r="DC271" s="21">
        <f>BY271*VLOOKUP(AU$6,'Greenhouse Gas Costs Avoided'!$A$2:$I$32,9,FALSE)</f>
        <v>5.1640119451993618</v>
      </c>
      <c r="DD271" s="21">
        <f>BZ271*VLOOKUP(AV$6,'Greenhouse Gas Costs Avoided'!$A$2:$I$32,9,FALSE)</f>
        <v>5.7165601774917221</v>
      </c>
      <c r="DE271" s="21">
        <f>CA271*VLOOKUP(AW$6,'Greenhouse Gas Costs Avoided'!$A$2:$I$32,9,FALSE)</f>
        <v>5.8748558551380645</v>
      </c>
      <c r="DF271" s="21">
        <f>CB271*VLOOKUP(AX$6,'Greenhouse Gas Costs Avoided'!$A$2:$I$32,9,FALSE)</f>
        <v>6.0386151127443357</v>
      </c>
      <c r="DG271" s="21">
        <f>CC271*VLOOKUP(AY$6,'Greenhouse Gas Costs Avoided'!$A$2:$I$32,9,FALSE)</f>
        <v>6.2066031310462346</v>
      </c>
      <c r="DH271" s="21">
        <f>CD271*VLOOKUP(AZ$6,'Greenhouse Gas Costs Avoided'!$A$2:$I$32,9,FALSE)</f>
        <v>6.3794910653253769</v>
      </c>
      <c r="DI271" s="21">
        <f>CE271*VLOOKUP(BA$6,'Greenhouse Gas Costs Avoided'!$A$2:$I$32,9,FALSE)</f>
        <v>6.5555548036832505</v>
      </c>
      <c r="DJ271" s="21">
        <f>CF271*VLOOKUP(BB$6,'Greenhouse Gas Costs Avoided'!$A$2:$I$32,9,FALSE)</f>
        <v>6.7390390205459019</v>
      </c>
      <c r="DK271" s="21">
        <f>CG271*VLOOKUP(BC$6,'Greenhouse Gas Costs Avoided'!$A$2:$I$32,9,FALSE)</f>
        <v>6.9250725353887148</v>
      </c>
      <c r="DL271" s="21">
        <f>CH271*VLOOKUP(BD$6,'Greenhouse Gas Costs Avoided'!$A$2:$I$32,9,FALSE)</f>
        <v>7.114622578022705</v>
      </c>
      <c r="DM271" s="21">
        <f>CI271*VLOOKUP(BE$6,'Greenhouse Gas Costs Avoided'!$A$2:$I$32,9,FALSE)</f>
        <v>7.309034780377397</v>
      </c>
      <c r="DN271" s="21">
        <f>CJ271*VLOOKUP(BF$6,'Greenhouse Gas Costs Avoided'!$A$2:$I$32,9,FALSE)</f>
        <v>7.5089860379134308</v>
      </c>
      <c r="DO271" s="21">
        <f>CK271*VLOOKUP(BG$6,'Greenhouse Gas Costs Avoided'!$A$2:$I$32,9,FALSE)</f>
        <v>7.714082761982441</v>
      </c>
      <c r="DP271" s="21">
        <f>CL271*VLOOKUP(BH$6,'Greenhouse Gas Costs Avoided'!$A$2:$I$32,9,FALSE)</f>
        <v>7.9242771147625906</v>
      </c>
      <c r="DQ271" s="21">
        <f>CM271*VLOOKUP(BI$6,'Greenhouse Gas Costs Avoided'!$A$2:$I$32,9,FALSE)</f>
        <v>8.1390365949973802</v>
      </c>
      <c r="DR271" s="21">
        <f>CN271*VLOOKUP(BJ$6,'Greenhouse Gas Costs Avoided'!$A$2:$I$32,9,FALSE)</f>
        <v>8.358638459535694</v>
      </c>
      <c r="DS271" s="164">
        <f>CO271*VLOOKUP(BK$6,'Greenhouse Gas Costs Avoided'!$A$2:$I$32,9,FALSE)</f>
        <v>8.5820959249206545</v>
      </c>
    </row>
    <row r="272" spans="1:123" x14ac:dyDescent="0.35">
      <c r="A272" s="174">
        <v>266</v>
      </c>
      <c r="B272" s="12">
        <v>3</v>
      </c>
      <c r="C272" s="175">
        <v>2023</v>
      </c>
      <c r="E272" s="20">
        <v>0</v>
      </c>
      <c r="F272" s="21">
        <v>82.346532180449415</v>
      </c>
      <c r="G272" s="21">
        <v>84.002844861871253</v>
      </c>
      <c r="H272" s="21">
        <v>85.659157543293105</v>
      </c>
      <c r="I272" s="21">
        <v>86.918851036576825</v>
      </c>
      <c r="J272" s="21">
        <v>88.178544529860531</v>
      </c>
      <c r="K272" s="21">
        <v>89.438238023144251</v>
      </c>
      <c r="L272" s="21">
        <v>90.697931516427971</v>
      </c>
      <c r="M272" s="21">
        <v>91.95762500971172</v>
      </c>
      <c r="N272" s="21">
        <v>93.21731850299544</v>
      </c>
      <c r="O272" s="21">
        <v>94.47701199627916</v>
      </c>
      <c r="P272" s="21">
        <v>95.73670548956288</v>
      </c>
      <c r="Q272" s="21">
        <v>96.996398982846586</v>
      </c>
      <c r="R272" s="21">
        <v>101.49317720655506</v>
      </c>
      <c r="S272" s="21">
        <v>104.21949379267882</v>
      </c>
      <c r="T272" s="21">
        <v>107.03810370059369</v>
      </c>
      <c r="U272" s="21">
        <v>109.92690053835344</v>
      </c>
      <c r="V272" s="21">
        <v>112.89757853003228</v>
      </c>
      <c r="W272" s="21">
        <v>115.91943874780665</v>
      </c>
      <c r="X272" s="21">
        <v>119.06733931122673</v>
      </c>
      <c r="Y272" s="21">
        <v>122.25496395468721</v>
      </c>
      <c r="Z272" s="21">
        <v>125.4992630232488</v>
      </c>
      <c r="AA272" s="21">
        <v>128.82380079097237</v>
      </c>
      <c r="AB272" s="21">
        <v>132.24028719953677</v>
      </c>
      <c r="AC272" s="21">
        <v>135.74155640209787</v>
      </c>
      <c r="AD272" s="21">
        <v>139.32654413598658</v>
      </c>
      <c r="AE272" s="21">
        <v>142.9856742986068</v>
      </c>
      <c r="AF272" s="21">
        <v>146.72361540812219</v>
      </c>
      <c r="AG272" s="22">
        <v>150.52284977717397</v>
      </c>
      <c r="AI272" s="20">
        <v>0</v>
      </c>
      <c r="AJ272" s="21">
        <v>5.2166744805659615</v>
      </c>
      <c r="AK272" s="21">
        <v>5.3216023247413169</v>
      </c>
      <c r="AL272" s="21">
        <v>5.4265301689166732</v>
      </c>
      <c r="AM272" s="21">
        <v>5.5063320831654474</v>
      </c>
      <c r="AN272" s="21">
        <v>5.5861339974142208</v>
      </c>
      <c r="AO272" s="21">
        <v>5.665935911662995</v>
      </c>
      <c r="AP272" s="21">
        <v>5.7457378259117702</v>
      </c>
      <c r="AQ272" s="21">
        <v>5.8255397401605462</v>
      </c>
      <c r="AR272" s="21">
        <v>5.9053416544093205</v>
      </c>
      <c r="AS272" s="21">
        <v>5.9851435686580947</v>
      </c>
      <c r="AT272" s="21">
        <v>6.0649454829068699</v>
      </c>
      <c r="AU272" s="21">
        <v>6.1447473971556432</v>
      </c>
      <c r="AV272" s="21">
        <v>6.4296194808152167</v>
      </c>
      <c r="AW272" s="21">
        <v>6.6023323538917609</v>
      </c>
      <c r="AX272" s="21">
        <v>6.7808920331878957</v>
      </c>
      <c r="AY272" s="21">
        <v>6.9638980729572149</v>
      </c>
      <c r="AZ272" s="21">
        <v>7.1520913053717949</v>
      </c>
      <c r="BA272" s="21">
        <v>7.3435269452765404</v>
      </c>
      <c r="BB272" s="21">
        <v>7.5429472742415475</v>
      </c>
      <c r="BC272" s="21">
        <v>7.744884134129272</v>
      </c>
      <c r="BD272" s="21">
        <v>7.950411333759269</v>
      </c>
      <c r="BE272" s="21">
        <v>8.161021676093501</v>
      </c>
      <c r="BF272" s="21">
        <v>8.3774569890184303</v>
      </c>
      <c r="BG272" s="21">
        <v>8.5992633142510115</v>
      </c>
      <c r="BH272" s="21">
        <v>8.8263732304711304</v>
      </c>
      <c r="BI272" s="21">
        <v>9.05818008905967</v>
      </c>
      <c r="BJ272" s="21">
        <v>9.2949796418706736</v>
      </c>
      <c r="BK272" s="22">
        <v>9.5356621388007277</v>
      </c>
      <c r="BM272" s="163">
        <f>VLOOKUP(BM$6,'MonteCarlo Policy Paths'!$N$2:$S$31,$B272+1,FALSE)</f>
        <v>24.400896901266854</v>
      </c>
      <c r="BN272" s="21">
        <f>VLOOKUP(BN$6,'MonteCarlo Policy Paths'!$N$2:$S$31,$B272+1,FALSE)</f>
        <v>27.277092285564247</v>
      </c>
      <c r="BO272" s="21">
        <f>VLOOKUP(BO$6,'MonteCarlo Policy Paths'!$N$2:$S$31,$B272+1,FALSE)</f>
        <v>30.488398193607274</v>
      </c>
      <c r="BP272" s="21">
        <f>VLOOKUP(BP$6,'MonteCarlo Policy Paths'!$N$2:$S$31,$B272+1,FALSE)</f>
        <v>34.070901710124843</v>
      </c>
      <c r="BQ272" s="21">
        <f>VLOOKUP(BQ$6,'MonteCarlo Policy Paths'!$N$2:$S$31,$B272+1,FALSE)</f>
        <v>38.049962908416198</v>
      </c>
      <c r="BR272" s="21">
        <f>VLOOKUP(BR$6,'MonteCarlo Policy Paths'!$N$2:$S$31,$B272+1,FALSE)</f>
        <v>42.441930627628253</v>
      </c>
      <c r="BS272" s="21">
        <f>VLOOKUP(BS$6,'MonteCarlo Policy Paths'!$N$2:$S$31,$B272+1,FALSE)</f>
        <v>47.302864628556662</v>
      </c>
      <c r="BT272" s="21">
        <f>VLOOKUP(BT$6,'MonteCarlo Policy Paths'!$N$2:$S$31,$B272+1,FALSE)</f>
        <v>52.715092471952183</v>
      </c>
      <c r="BU272" s="21">
        <f>VLOOKUP(BU$6,'MonteCarlo Policy Paths'!$N$2:$S$31,$B272+1,FALSE)</f>
        <v>58.737483764437521</v>
      </c>
      <c r="BV272" s="21">
        <f>VLOOKUP(BV$6,'MonteCarlo Policy Paths'!$N$2:$S$31,$B272+1,FALSE)</f>
        <v>65.512636340122413</v>
      </c>
      <c r="BW272" s="21">
        <f>VLOOKUP(BW$6,'MonteCarlo Policy Paths'!$N$2:$S$31,$B272+1,FALSE)</f>
        <v>73.079994851258945</v>
      </c>
      <c r="BX272" s="21">
        <f>VLOOKUP(BX$6,'MonteCarlo Policy Paths'!$N$2:$S$31,$B272+1,FALSE)</f>
        <v>81.527096411801594</v>
      </c>
      <c r="BY272" s="21">
        <f>VLOOKUP(BY$6,'MonteCarlo Policy Paths'!$N$2:$S$31,$B272+1,FALSE)</f>
        <v>90.963600198236662</v>
      </c>
      <c r="BZ272" s="21">
        <f>VLOOKUP(BZ$6,'MonteCarlo Policy Paths'!$N$2:$S$31,$B272+1,FALSE)</f>
        <v>101.49317720655506</v>
      </c>
      <c r="CA272" s="21">
        <f>VLOOKUP(CA$6,'MonteCarlo Policy Paths'!$N$2:$S$31,$B272+1,FALSE)</f>
        <v>104.21949379267882</v>
      </c>
      <c r="CB272" s="21">
        <f>VLOOKUP(CB$6,'MonteCarlo Policy Paths'!$N$2:$S$31,$B272+1,FALSE)</f>
        <v>107.03810370059369</v>
      </c>
      <c r="CC272" s="21">
        <f>VLOOKUP(CC$6,'MonteCarlo Policy Paths'!$N$2:$S$31,$B272+1,FALSE)</f>
        <v>109.92690053835344</v>
      </c>
      <c r="CD272" s="21">
        <f>VLOOKUP(CD$6,'MonteCarlo Policy Paths'!$N$2:$S$31,$B272+1,FALSE)</f>
        <v>112.89757853003228</v>
      </c>
      <c r="CE272" s="21">
        <f>VLOOKUP(CE$6,'MonteCarlo Policy Paths'!$N$2:$S$31,$B272+1,FALSE)</f>
        <v>115.91943874780665</v>
      </c>
      <c r="CF272" s="21">
        <f>VLOOKUP(CF$6,'MonteCarlo Policy Paths'!$N$2:$S$31,$B272+1,FALSE)</f>
        <v>119.06733931122673</v>
      </c>
      <c r="CG272" s="21">
        <f>VLOOKUP(CG$6,'MonteCarlo Policy Paths'!$N$2:$S$31,$B272+1,FALSE)</f>
        <v>122.25496395468721</v>
      </c>
      <c r="CH272" s="21">
        <f>VLOOKUP(CH$6,'MonteCarlo Policy Paths'!$N$2:$S$31,$B272+1,FALSE)</f>
        <v>125.4992630232488</v>
      </c>
      <c r="CI272" s="21">
        <f>VLOOKUP(CI$6,'MonteCarlo Policy Paths'!$N$2:$S$31,$B272+1,FALSE)</f>
        <v>128.82380079097237</v>
      </c>
      <c r="CJ272" s="21">
        <f>VLOOKUP(CJ$6,'MonteCarlo Policy Paths'!$N$2:$S$31,$B272+1,FALSE)</f>
        <v>132.24028719953677</v>
      </c>
      <c r="CK272" s="21">
        <f>VLOOKUP(CK$6,'MonteCarlo Policy Paths'!$N$2:$S$31,$B272+1,FALSE)</f>
        <v>135.74155640209787</v>
      </c>
      <c r="CL272" s="21">
        <f>VLOOKUP(CL$6,'MonteCarlo Policy Paths'!$N$2:$S$31,$B272+1,FALSE)</f>
        <v>139.32654413598658</v>
      </c>
      <c r="CM272" s="21">
        <f>VLOOKUP(CM$6,'MonteCarlo Policy Paths'!$N$2:$S$31,$B272+1,FALSE)</f>
        <v>142.9856742986068</v>
      </c>
      <c r="CN272" s="21">
        <f>VLOOKUP(CN$6,'MonteCarlo Policy Paths'!$N$2:$S$31,$B272+1,FALSE)</f>
        <v>146.72361540812219</v>
      </c>
      <c r="CO272" s="164">
        <f>VLOOKUP(CO$6,'MonteCarlo Policy Paths'!$N$2:$S$31,$B272+1,FALSE)</f>
        <v>150.52284977717397</v>
      </c>
      <c r="CQ272" s="163">
        <f>BM272*VLOOKUP(AI$6,'Greenhouse Gas Costs Avoided'!$A$2:$I$32,9,FALSE)</f>
        <v>1.5458032390340439</v>
      </c>
      <c r="CR272" s="21">
        <f>BN272*VLOOKUP(AJ$6,'Greenhouse Gas Costs Avoided'!$A$2:$I$32,9,FALSE)</f>
        <v>1.7280109734108424</v>
      </c>
      <c r="CS272" s="21">
        <f>BO272*VLOOKUP(AK$6,'Greenhouse Gas Costs Avoided'!$A$2:$I$32,9,FALSE)</f>
        <v>1.9314480476408618</v>
      </c>
      <c r="CT272" s="21">
        <f>BP272*VLOOKUP(AL$6,'Greenhouse Gas Costs Avoided'!$A$2:$I$32,9,FALSE)</f>
        <v>2.1584005880368746</v>
      </c>
      <c r="CU272" s="21">
        <f>BQ272*VLOOKUP(AM$6,'Greenhouse Gas Costs Avoided'!$A$2:$I$32,9,FALSE)</f>
        <v>2.4104751619151044</v>
      </c>
      <c r="CV272" s="21">
        <f>BR272*VLOOKUP(AN$6,'Greenhouse Gas Costs Avoided'!$A$2:$I$32,9,FALSE)</f>
        <v>2.6887074725371978</v>
      </c>
      <c r="CW272" s="21">
        <f>BS272*VLOOKUP(AO$6,'Greenhouse Gas Costs Avoided'!$A$2:$I$32,9,FALSE)</f>
        <v>2.996648920499946</v>
      </c>
      <c r="CX272" s="21">
        <f>BT272*VLOOKUP(AP$6,'Greenhouse Gas Costs Avoided'!$A$2:$I$32,9,FALSE)</f>
        <v>3.339514978438852</v>
      </c>
      <c r="CY272" s="21">
        <f>BU272*VLOOKUP(AQ$6,'Greenhouse Gas Costs Avoided'!$A$2:$I$32,9,FALSE)</f>
        <v>3.7210350514231747</v>
      </c>
      <c r="CZ272" s="21">
        <f>BV272*VLOOKUP(AR$6,'Greenhouse Gas Costs Avoided'!$A$2:$I$32,9,FALSE)</f>
        <v>4.1502427497639598</v>
      </c>
      <c r="DA272" s="21">
        <f>BW272*VLOOKUP(AS$6,'Greenhouse Gas Costs Avoided'!$A$2:$I$32,9,FALSE)</f>
        <v>4.6296369025600148</v>
      </c>
      <c r="DB272" s="21">
        <f>BX272*VLOOKUP(AT$6,'Greenhouse Gas Costs Avoided'!$A$2:$I$32,9,FALSE)</f>
        <v>5.1647630090130283</v>
      </c>
      <c r="DC272" s="21">
        <f>BY272*VLOOKUP(AU$6,'Greenhouse Gas Costs Avoided'!$A$2:$I$32,9,FALSE)</f>
        <v>5.7625680068068199</v>
      </c>
      <c r="DD272" s="21">
        <f>BZ272*VLOOKUP(AV$6,'Greenhouse Gas Costs Avoided'!$A$2:$I$32,9,FALSE)</f>
        <v>6.4296194808152167</v>
      </c>
      <c r="DE272" s="21">
        <f>CA272*VLOOKUP(AW$6,'Greenhouse Gas Costs Avoided'!$A$2:$I$32,9,FALSE)</f>
        <v>6.6023323538917609</v>
      </c>
      <c r="DF272" s="21">
        <f>CB272*VLOOKUP(AX$6,'Greenhouse Gas Costs Avoided'!$A$2:$I$32,9,FALSE)</f>
        <v>6.7808920331878957</v>
      </c>
      <c r="DG272" s="21">
        <f>CC272*VLOOKUP(AY$6,'Greenhouse Gas Costs Avoided'!$A$2:$I$32,9,FALSE)</f>
        <v>6.9638980729572149</v>
      </c>
      <c r="DH272" s="21">
        <f>CD272*VLOOKUP(AZ$6,'Greenhouse Gas Costs Avoided'!$A$2:$I$32,9,FALSE)</f>
        <v>7.1520913053717949</v>
      </c>
      <c r="DI272" s="21">
        <f>CE272*VLOOKUP(BA$6,'Greenhouse Gas Costs Avoided'!$A$2:$I$32,9,FALSE)</f>
        <v>7.3435269452765404</v>
      </c>
      <c r="DJ272" s="21">
        <f>CF272*VLOOKUP(BB$6,'Greenhouse Gas Costs Avoided'!$A$2:$I$32,9,FALSE)</f>
        <v>7.5429472742415475</v>
      </c>
      <c r="DK272" s="21">
        <f>CG272*VLOOKUP(BC$6,'Greenhouse Gas Costs Avoided'!$A$2:$I$32,9,FALSE)</f>
        <v>7.744884134129272</v>
      </c>
      <c r="DL272" s="21">
        <f>CH272*VLOOKUP(BD$6,'Greenhouse Gas Costs Avoided'!$A$2:$I$32,9,FALSE)</f>
        <v>7.950411333759269</v>
      </c>
      <c r="DM272" s="21">
        <f>CI272*VLOOKUP(BE$6,'Greenhouse Gas Costs Avoided'!$A$2:$I$32,9,FALSE)</f>
        <v>8.161021676093501</v>
      </c>
      <c r="DN272" s="21">
        <f>CJ272*VLOOKUP(BF$6,'Greenhouse Gas Costs Avoided'!$A$2:$I$32,9,FALSE)</f>
        <v>8.3774569890184303</v>
      </c>
      <c r="DO272" s="21">
        <f>CK272*VLOOKUP(BG$6,'Greenhouse Gas Costs Avoided'!$A$2:$I$32,9,FALSE)</f>
        <v>8.5992633142510115</v>
      </c>
      <c r="DP272" s="21">
        <f>CL272*VLOOKUP(BH$6,'Greenhouse Gas Costs Avoided'!$A$2:$I$32,9,FALSE)</f>
        <v>8.8263732304711304</v>
      </c>
      <c r="DQ272" s="21">
        <f>CM272*VLOOKUP(BI$6,'Greenhouse Gas Costs Avoided'!$A$2:$I$32,9,FALSE)</f>
        <v>9.05818008905967</v>
      </c>
      <c r="DR272" s="21">
        <f>CN272*VLOOKUP(BJ$6,'Greenhouse Gas Costs Avoided'!$A$2:$I$32,9,FALSE)</f>
        <v>9.2949796418706736</v>
      </c>
      <c r="DS272" s="164">
        <f>CO272*VLOOKUP(BK$6,'Greenhouse Gas Costs Avoided'!$A$2:$I$32,9,FALSE)</f>
        <v>9.5356621388007277</v>
      </c>
    </row>
    <row r="273" spans="1:123" x14ac:dyDescent="0.35">
      <c r="A273" s="174">
        <v>267</v>
      </c>
      <c r="B273" s="12">
        <v>2</v>
      </c>
      <c r="C273" s="175">
        <v>2023</v>
      </c>
      <c r="E273" s="20">
        <v>0</v>
      </c>
      <c r="F273" s="21">
        <v>82.346532180449415</v>
      </c>
      <c r="G273" s="21">
        <v>84.002844861871253</v>
      </c>
      <c r="H273" s="21">
        <v>85.659157543293105</v>
      </c>
      <c r="I273" s="21">
        <v>86.918851036576825</v>
      </c>
      <c r="J273" s="21">
        <v>88.178544529860531</v>
      </c>
      <c r="K273" s="21">
        <v>89.438238023144251</v>
      </c>
      <c r="L273" s="21">
        <v>90.697931516427971</v>
      </c>
      <c r="M273" s="21">
        <v>91.95762500971172</v>
      </c>
      <c r="N273" s="21">
        <v>93.21731850299544</v>
      </c>
      <c r="O273" s="21">
        <v>94.47701199627916</v>
      </c>
      <c r="P273" s="21">
        <v>95.73670548956288</v>
      </c>
      <c r="Q273" s="21">
        <v>96.996398982846586</v>
      </c>
      <c r="R273" s="21">
        <v>98.25609247613032</v>
      </c>
      <c r="S273" s="21">
        <v>99.65157958594628</v>
      </c>
      <c r="T273" s="21">
        <v>101.04706669576224</v>
      </c>
      <c r="U273" s="21">
        <v>102.4425538055782</v>
      </c>
      <c r="V273" s="21">
        <v>103.83804091539416</v>
      </c>
      <c r="W273" s="21">
        <v>105.23352802521011</v>
      </c>
      <c r="X273" s="21">
        <v>106.47156953138905</v>
      </c>
      <c r="Y273" s="21">
        <v>107.709611037568</v>
      </c>
      <c r="Z273" s="21">
        <v>108.94765254374694</v>
      </c>
      <c r="AA273" s="21">
        <v>110.18569404992589</v>
      </c>
      <c r="AB273" s="21">
        <v>111.42373555610482</v>
      </c>
      <c r="AC273" s="21">
        <v>112.86811731331359</v>
      </c>
      <c r="AD273" s="21">
        <v>114.31249907052236</v>
      </c>
      <c r="AE273" s="21">
        <v>115.75688082773114</v>
      </c>
      <c r="AF273" s="21">
        <v>117.20126258493991</v>
      </c>
      <c r="AG273" s="22">
        <v>120.41827982173916</v>
      </c>
      <c r="AI273" s="20">
        <v>0</v>
      </c>
      <c r="AJ273" s="21">
        <v>5.2166744805659615</v>
      </c>
      <c r="AK273" s="21">
        <v>5.3216023247413169</v>
      </c>
      <c r="AL273" s="21">
        <v>5.4265301689166732</v>
      </c>
      <c r="AM273" s="21">
        <v>5.5063320831654474</v>
      </c>
      <c r="AN273" s="21">
        <v>5.5861339974142208</v>
      </c>
      <c r="AO273" s="21">
        <v>5.665935911662995</v>
      </c>
      <c r="AP273" s="21">
        <v>5.7457378259117702</v>
      </c>
      <c r="AQ273" s="21">
        <v>5.8255397401605462</v>
      </c>
      <c r="AR273" s="21">
        <v>5.9053416544093205</v>
      </c>
      <c r="AS273" s="21">
        <v>5.9851435686580947</v>
      </c>
      <c r="AT273" s="21">
        <v>6.0649454829068699</v>
      </c>
      <c r="AU273" s="21">
        <v>6.1447473971556432</v>
      </c>
      <c r="AV273" s="21">
        <v>6.2245493114044184</v>
      </c>
      <c r="AW273" s="21">
        <v>6.312953786990386</v>
      </c>
      <c r="AX273" s="21">
        <v>6.4013582625763545</v>
      </c>
      <c r="AY273" s="21">
        <v>6.4897627381623222</v>
      </c>
      <c r="AZ273" s="21">
        <v>6.5781672137482907</v>
      </c>
      <c r="BA273" s="21">
        <v>6.6665716893342575</v>
      </c>
      <c r="BB273" s="21">
        <v>6.7450019445028957</v>
      </c>
      <c r="BC273" s="21">
        <v>6.8234321996715348</v>
      </c>
      <c r="BD273" s="21">
        <v>6.901862454840173</v>
      </c>
      <c r="BE273" s="21">
        <v>6.9802927100088112</v>
      </c>
      <c r="BF273" s="21">
        <v>7.0587229651774486</v>
      </c>
      <c r="BG273" s="21">
        <v>7.1502249295408609</v>
      </c>
      <c r="BH273" s="21">
        <v>7.2417268939042723</v>
      </c>
      <c r="BI273" s="21">
        <v>7.3332288582676846</v>
      </c>
      <c r="BJ273" s="21">
        <v>7.424730822631096</v>
      </c>
      <c r="BK273" s="22">
        <v>7.6285297110405814</v>
      </c>
      <c r="BM273" s="163">
        <f>VLOOKUP(BM$6,'MonteCarlo Policy Paths'!$N$2:$S$31,$B273+1,FALSE)</f>
        <v>23.967702867134744</v>
      </c>
      <c r="BN273" s="21">
        <f>VLOOKUP(BN$6,'MonteCarlo Policy Paths'!$N$2:$S$31,$B273+1,FALSE)</f>
        <v>26.317177955222718</v>
      </c>
      <c r="BO273" s="21">
        <f>VLOOKUP(BO$6,'MonteCarlo Policy Paths'!$N$2:$S$31,$B273+1,FALSE)</f>
        <v>28.893255238045125</v>
      </c>
      <c r="BP273" s="21">
        <f>VLOOKUP(BP$6,'MonteCarlo Policy Paths'!$N$2:$S$31,$B273+1,FALSE)</f>
        <v>31.715102246604285</v>
      </c>
      <c r="BQ273" s="21">
        <f>VLOOKUP(BQ$6,'MonteCarlo Policy Paths'!$N$2:$S$31,$B273+1,FALSE)</f>
        <v>34.790233856835599</v>
      </c>
      <c r="BR273" s="21">
        <f>VLOOKUP(BR$6,'MonteCarlo Policy Paths'!$N$2:$S$31,$B273+1,FALSE)</f>
        <v>38.117013285454661</v>
      </c>
      <c r="BS273" s="21">
        <f>VLOOKUP(BS$6,'MonteCarlo Policy Paths'!$N$2:$S$31,$B273+1,FALSE)</f>
        <v>41.72840612279375</v>
      </c>
      <c r="BT273" s="21">
        <f>VLOOKUP(BT$6,'MonteCarlo Policy Paths'!$N$2:$S$31,$B273+1,FALSE)</f>
        <v>45.677249983631562</v>
      </c>
      <c r="BU273" s="21">
        <f>VLOOKUP(BU$6,'MonteCarlo Policy Paths'!$N$2:$S$31,$B273+1,FALSE)</f>
        <v>49.99204890598088</v>
      </c>
      <c r="BV273" s="21">
        <f>VLOOKUP(BV$6,'MonteCarlo Policy Paths'!$N$2:$S$31,$B273+1,FALSE)</f>
        <v>54.768556811140854</v>
      </c>
      <c r="BW273" s="21">
        <f>VLOOKUP(BW$6,'MonteCarlo Policy Paths'!$N$2:$S$31,$B273+1,FALSE)</f>
        <v>60.010238214835042</v>
      </c>
      <c r="BX273" s="21">
        <f>VLOOKUP(BX$6,'MonteCarlo Policy Paths'!$N$2:$S$31,$B273+1,FALSE)</f>
        <v>65.75812779974207</v>
      </c>
      <c r="BY273" s="21">
        <f>VLOOKUP(BY$6,'MonteCarlo Policy Paths'!$N$2:$S$31,$B273+1,FALSE)</f>
        <v>72.066881159093455</v>
      </c>
      <c r="BZ273" s="21">
        <f>VLOOKUP(BZ$6,'MonteCarlo Policy Paths'!$N$2:$S$31,$B273+1,FALSE)</f>
        <v>78.981532638183737</v>
      </c>
      <c r="CA273" s="21">
        <f>VLOOKUP(CA$6,'MonteCarlo Policy Paths'!$N$2:$S$31,$B273+1,FALSE)</f>
        <v>81.252691038046251</v>
      </c>
      <c r="CB273" s="21">
        <f>VLOOKUP(CB$6,'MonteCarlo Policy Paths'!$N$2:$S$31,$B273+1,FALSE)</f>
        <v>83.604044111934414</v>
      </c>
      <c r="CC273" s="21">
        <f>VLOOKUP(CC$6,'MonteCarlo Policy Paths'!$N$2:$S$31,$B273+1,FALSE)</f>
        <v>86.018714380110126</v>
      </c>
      <c r="CD273" s="21">
        <f>VLOOKUP(CD$6,'MonteCarlo Policy Paths'!$N$2:$S$31,$B273+1,FALSE)</f>
        <v>88.506196331807388</v>
      </c>
      <c r="CE273" s="21">
        <f>VLOOKUP(CE$6,'MonteCarlo Policy Paths'!$N$2:$S$31,$B273+1,FALSE)</f>
        <v>91.042757806054695</v>
      </c>
      <c r="CF273" s="21">
        <f>VLOOKUP(CF$6,'MonteCarlo Policy Paths'!$N$2:$S$31,$B273+1,FALSE)</f>
        <v>93.687547211990633</v>
      </c>
      <c r="CG273" s="21">
        <f>VLOOKUP(CG$6,'MonteCarlo Policy Paths'!$N$2:$S$31,$B273+1,FALSE)</f>
        <v>96.373095170621937</v>
      </c>
      <c r="CH273" s="21">
        <f>VLOOKUP(CH$6,'MonteCarlo Policy Paths'!$N$2:$S$31,$B273+1,FALSE)</f>
        <v>99.112987273548597</v>
      </c>
      <c r="CI273" s="21">
        <f>VLOOKUP(CI$6,'MonteCarlo Policy Paths'!$N$2:$S$31,$B273+1,FALSE)</f>
        <v>101.92614153054797</v>
      </c>
      <c r="CJ273" s="21">
        <f>VLOOKUP(CJ$6,'MonteCarlo Policy Paths'!$N$2:$S$31,$B273+1,FALSE)</f>
        <v>104.82221793361833</v>
      </c>
      <c r="CK273" s="21">
        <f>VLOOKUP(CK$6,'MonteCarlo Policy Paths'!$N$2:$S$31,$B273+1,FALSE)</f>
        <v>107.79595653596101</v>
      </c>
      <c r="CL273" s="21">
        <f>VLOOKUP(CL$6,'MonteCarlo Policy Paths'!$N$2:$S$31,$B273+1,FALSE)</f>
        <v>110.84691133589952</v>
      </c>
      <c r="CM273" s="21">
        <f>VLOOKUP(CM$6,'MonteCarlo Policy Paths'!$N$2:$S$31,$B273+1,FALSE)</f>
        <v>113.96784710075578</v>
      </c>
      <c r="CN273" s="21">
        <f>VLOOKUP(CN$6,'MonteCarlo Policy Paths'!$N$2:$S$31,$B273+1,FALSE)</f>
        <v>117.16284845198182</v>
      </c>
      <c r="CO273" s="164">
        <f>VLOOKUP(CO$6,'MonteCarlo Policy Paths'!$N$2:$S$31,$B273+1,FALSE)</f>
        <v>120.41827982173916</v>
      </c>
      <c r="CQ273" s="163">
        <f>BM273*VLOOKUP(AI$6,'Greenhouse Gas Costs Avoided'!$A$2:$I$32,9,FALSE)</f>
        <v>1.5183602829902079</v>
      </c>
      <c r="CR273" s="21">
        <f>BN273*VLOOKUP(AJ$6,'Greenhouse Gas Costs Avoided'!$A$2:$I$32,9,FALSE)</f>
        <v>1.6672001480120395</v>
      </c>
      <c r="CS273" s="21">
        <f>BO273*VLOOKUP(AK$6,'Greenhouse Gas Costs Avoided'!$A$2:$I$32,9,FALSE)</f>
        <v>1.8303953216936328</v>
      </c>
      <c r="CT273" s="21">
        <f>BP273*VLOOKUP(AL$6,'Greenhouse Gas Costs Avoided'!$A$2:$I$32,9,FALSE)</f>
        <v>2.0091600721673259</v>
      </c>
      <c r="CU273" s="21">
        <f>BQ273*VLOOKUP(AM$6,'Greenhouse Gas Costs Avoided'!$A$2:$I$32,9,FALSE)</f>
        <v>2.2039704688009323</v>
      </c>
      <c r="CV273" s="21">
        <f>BR273*VLOOKUP(AN$6,'Greenhouse Gas Costs Avoided'!$A$2:$I$32,9,FALSE)</f>
        <v>2.4147228209427172</v>
      </c>
      <c r="CW273" s="21">
        <f>BS273*VLOOKUP(AO$6,'Greenhouse Gas Costs Avoided'!$A$2:$I$32,9,FALSE)</f>
        <v>2.6435055074141016</v>
      </c>
      <c r="CX273" s="21">
        <f>BT273*VLOOKUP(AP$6,'Greenhouse Gas Costs Avoided'!$A$2:$I$32,9,FALSE)</f>
        <v>2.8936658050138946</v>
      </c>
      <c r="CY273" s="21">
        <f>BU273*VLOOKUP(AQ$6,'Greenhouse Gas Costs Avoided'!$A$2:$I$32,9,FALSE)</f>
        <v>3.1670094520501597</v>
      </c>
      <c r="CZ273" s="21">
        <f>BV273*VLOOKUP(AR$6,'Greenhouse Gas Costs Avoided'!$A$2:$I$32,9,FALSE)</f>
        <v>3.4696024846318703</v>
      </c>
      <c r="DA273" s="21">
        <f>BW273*VLOOKUP(AS$6,'Greenhouse Gas Costs Avoided'!$A$2:$I$32,9,FALSE)</f>
        <v>3.8016643807416939</v>
      </c>
      <c r="DB273" s="21">
        <f>BX273*VLOOKUP(AT$6,'Greenhouse Gas Costs Avoided'!$A$2:$I$32,9,FALSE)</f>
        <v>4.1657946983243246</v>
      </c>
      <c r="DC273" s="21">
        <f>BY273*VLOOKUP(AU$6,'Greenhouse Gas Costs Avoided'!$A$2:$I$32,9,FALSE)</f>
        <v>4.5654558835919028</v>
      </c>
      <c r="DD273" s="21">
        <f>BZ273*VLOOKUP(AV$6,'Greenhouse Gas Costs Avoided'!$A$2:$I$32,9,FALSE)</f>
        <v>5.0035008741682265</v>
      </c>
      <c r="DE273" s="21">
        <f>CA273*VLOOKUP(AW$6,'Greenhouse Gas Costs Avoided'!$A$2:$I$32,9,FALSE)</f>
        <v>5.1473793563843691</v>
      </c>
      <c r="DF273" s="21">
        <f>CB273*VLOOKUP(AX$6,'Greenhouse Gas Costs Avoided'!$A$2:$I$32,9,FALSE)</f>
        <v>5.2963381923007766</v>
      </c>
      <c r="DG273" s="21">
        <f>CC273*VLOOKUP(AY$6,'Greenhouse Gas Costs Avoided'!$A$2:$I$32,9,FALSE)</f>
        <v>5.4493081891352544</v>
      </c>
      <c r="DH273" s="21">
        <f>CD273*VLOOKUP(AZ$6,'Greenhouse Gas Costs Avoided'!$A$2:$I$32,9,FALSE)</f>
        <v>5.606890825278958</v>
      </c>
      <c r="DI273" s="21">
        <f>CE273*VLOOKUP(BA$6,'Greenhouse Gas Costs Avoided'!$A$2:$I$32,9,FALSE)</f>
        <v>5.7675826620899597</v>
      </c>
      <c r="DJ273" s="21">
        <f>CF273*VLOOKUP(BB$6,'Greenhouse Gas Costs Avoided'!$A$2:$I$32,9,FALSE)</f>
        <v>5.935130766850258</v>
      </c>
      <c r="DK273" s="21">
        <f>CG273*VLOOKUP(BC$6,'Greenhouse Gas Costs Avoided'!$A$2:$I$32,9,FALSE)</f>
        <v>6.1052609366481567</v>
      </c>
      <c r="DL273" s="21">
        <f>CH273*VLOOKUP(BD$6,'Greenhouse Gas Costs Avoided'!$A$2:$I$32,9,FALSE)</f>
        <v>6.2788338222861402</v>
      </c>
      <c r="DM273" s="21">
        <f>CI273*VLOOKUP(BE$6,'Greenhouse Gas Costs Avoided'!$A$2:$I$32,9,FALSE)</f>
        <v>6.4570478846612929</v>
      </c>
      <c r="DN273" s="21">
        <f>CJ273*VLOOKUP(BF$6,'Greenhouse Gas Costs Avoided'!$A$2:$I$32,9,FALSE)</f>
        <v>6.6405150868084322</v>
      </c>
      <c r="DO273" s="21">
        <f>CK273*VLOOKUP(BG$6,'Greenhouse Gas Costs Avoided'!$A$2:$I$32,9,FALSE)</f>
        <v>6.8289022097138705</v>
      </c>
      <c r="DP273" s="21">
        <f>CL273*VLOOKUP(BH$6,'Greenhouse Gas Costs Avoided'!$A$2:$I$32,9,FALSE)</f>
        <v>7.0221809990540507</v>
      </c>
      <c r="DQ273" s="21">
        <f>CM273*VLOOKUP(BI$6,'Greenhouse Gas Costs Avoided'!$A$2:$I$32,9,FALSE)</f>
        <v>7.2198931009350886</v>
      </c>
      <c r="DR273" s="21">
        <f>CN273*VLOOKUP(BJ$6,'Greenhouse Gas Costs Avoided'!$A$2:$I$32,9,FALSE)</f>
        <v>7.4222972772007143</v>
      </c>
      <c r="DS273" s="164">
        <f>CO273*VLOOKUP(BK$6,'Greenhouse Gas Costs Avoided'!$A$2:$I$32,9,FALSE)</f>
        <v>7.6285297110405814</v>
      </c>
    </row>
    <row r="274" spans="1:123" x14ac:dyDescent="0.35">
      <c r="A274" s="174">
        <v>268</v>
      </c>
      <c r="B274" s="12">
        <v>2</v>
      </c>
      <c r="C274" s="175">
        <v>2023</v>
      </c>
      <c r="E274" s="20">
        <v>0</v>
      </c>
      <c r="F274" s="21">
        <v>82.346532180449415</v>
      </c>
      <c r="G274" s="21">
        <v>84.002844861871253</v>
      </c>
      <c r="H274" s="21">
        <v>85.659157543293105</v>
      </c>
      <c r="I274" s="21">
        <v>86.918851036576825</v>
      </c>
      <c r="J274" s="21">
        <v>88.178544529860531</v>
      </c>
      <c r="K274" s="21">
        <v>89.438238023144251</v>
      </c>
      <c r="L274" s="21">
        <v>90.697931516427971</v>
      </c>
      <c r="M274" s="21">
        <v>91.95762500971172</v>
      </c>
      <c r="N274" s="21">
        <v>93.21731850299544</v>
      </c>
      <c r="O274" s="21">
        <v>94.47701199627916</v>
      </c>
      <c r="P274" s="21">
        <v>95.73670548956288</v>
      </c>
      <c r="Q274" s="21">
        <v>96.996398982846586</v>
      </c>
      <c r="R274" s="21">
        <v>98.25609247613032</v>
      </c>
      <c r="S274" s="21">
        <v>99.65157958594628</v>
      </c>
      <c r="T274" s="21">
        <v>101.04706669576224</v>
      </c>
      <c r="U274" s="21">
        <v>102.4425538055782</v>
      </c>
      <c r="V274" s="21">
        <v>103.83804091539416</v>
      </c>
      <c r="W274" s="21">
        <v>105.23352802521011</v>
      </c>
      <c r="X274" s="21">
        <v>106.47156953138905</v>
      </c>
      <c r="Y274" s="21">
        <v>107.709611037568</v>
      </c>
      <c r="Z274" s="21">
        <v>108.94765254374694</v>
      </c>
      <c r="AA274" s="21">
        <v>110.18569404992589</v>
      </c>
      <c r="AB274" s="21">
        <v>111.42373555610482</v>
      </c>
      <c r="AC274" s="21">
        <v>112.86811731331359</v>
      </c>
      <c r="AD274" s="21">
        <v>114.31249907052236</v>
      </c>
      <c r="AE274" s="21">
        <v>115.75688082773114</v>
      </c>
      <c r="AF274" s="21">
        <v>117.20126258493991</v>
      </c>
      <c r="AG274" s="22">
        <v>120.41827982173916</v>
      </c>
      <c r="AI274" s="20">
        <v>0</v>
      </c>
      <c r="AJ274" s="21">
        <v>5.2166744805659615</v>
      </c>
      <c r="AK274" s="21">
        <v>5.3216023247413169</v>
      </c>
      <c r="AL274" s="21">
        <v>5.4265301689166732</v>
      </c>
      <c r="AM274" s="21">
        <v>5.5063320831654474</v>
      </c>
      <c r="AN274" s="21">
        <v>5.5861339974142208</v>
      </c>
      <c r="AO274" s="21">
        <v>5.665935911662995</v>
      </c>
      <c r="AP274" s="21">
        <v>5.7457378259117702</v>
      </c>
      <c r="AQ274" s="21">
        <v>5.8255397401605462</v>
      </c>
      <c r="AR274" s="21">
        <v>5.9053416544093205</v>
      </c>
      <c r="AS274" s="21">
        <v>5.9851435686580947</v>
      </c>
      <c r="AT274" s="21">
        <v>6.0649454829068699</v>
      </c>
      <c r="AU274" s="21">
        <v>6.1447473971556432</v>
      </c>
      <c r="AV274" s="21">
        <v>6.2245493114044184</v>
      </c>
      <c r="AW274" s="21">
        <v>6.312953786990386</v>
      </c>
      <c r="AX274" s="21">
        <v>6.4013582625763545</v>
      </c>
      <c r="AY274" s="21">
        <v>6.4897627381623222</v>
      </c>
      <c r="AZ274" s="21">
        <v>6.5781672137482907</v>
      </c>
      <c r="BA274" s="21">
        <v>6.6665716893342575</v>
      </c>
      <c r="BB274" s="21">
        <v>6.7450019445028957</v>
      </c>
      <c r="BC274" s="21">
        <v>6.8234321996715348</v>
      </c>
      <c r="BD274" s="21">
        <v>6.901862454840173</v>
      </c>
      <c r="BE274" s="21">
        <v>6.9802927100088112</v>
      </c>
      <c r="BF274" s="21">
        <v>7.0587229651774486</v>
      </c>
      <c r="BG274" s="21">
        <v>7.1502249295408609</v>
      </c>
      <c r="BH274" s="21">
        <v>7.2417268939042723</v>
      </c>
      <c r="BI274" s="21">
        <v>7.3332288582676846</v>
      </c>
      <c r="BJ274" s="21">
        <v>7.424730822631096</v>
      </c>
      <c r="BK274" s="22">
        <v>7.6285297110405814</v>
      </c>
      <c r="BM274" s="163">
        <f>VLOOKUP(BM$6,'MonteCarlo Policy Paths'!$N$2:$S$31,$B274+1,FALSE)</f>
        <v>23.967702867134744</v>
      </c>
      <c r="BN274" s="21">
        <f>VLOOKUP(BN$6,'MonteCarlo Policy Paths'!$N$2:$S$31,$B274+1,FALSE)</f>
        <v>26.317177955222718</v>
      </c>
      <c r="BO274" s="21">
        <f>VLOOKUP(BO$6,'MonteCarlo Policy Paths'!$N$2:$S$31,$B274+1,FALSE)</f>
        <v>28.893255238045125</v>
      </c>
      <c r="BP274" s="21">
        <f>VLOOKUP(BP$6,'MonteCarlo Policy Paths'!$N$2:$S$31,$B274+1,FALSE)</f>
        <v>31.715102246604285</v>
      </c>
      <c r="BQ274" s="21">
        <f>VLOOKUP(BQ$6,'MonteCarlo Policy Paths'!$N$2:$S$31,$B274+1,FALSE)</f>
        <v>34.790233856835599</v>
      </c>
      <c r="BR274" s="21">
        <f>VLOOKUP(BR$6,'MonteCarlo Policy Paths'!$N$2:$S$31,$B274+1,FALSE)</f>
        <v>38.117013285454661</v>
      </c>
      <c r="BS274" s="21">
        <f>VLOOKUP(BS$6,'MonteCarlo Policy Paths'!$N$2:$S$31,$B274+1,FALSE)</f>
        <v>41.72840612279375</v>
      </c>
      <c r="BT274" s="21">
        <f>VLOOKUP(BT$6,'MonteCarlo Policy Paths'!$N$2:$S$31,$B274+1,FALSE)</f>
        <v>45.677249983631562</v>
      </c>
      <c r="BU274" s="21">
        <f>VLOOKUP(BU$6,'MonteCarlo Policy Paths'!$N$2:$S$31,$B274+1,FALSE)</f>
        <v>49.99204890598088</v>
      </c>
      <c r="BV274" s="21">
        <f>VLOOKUP(BV$6,'MonteCarlo Policy Paths'!$N$2:$S$31,$B274+1,FALSE)</f>
        <v>54.768556811140854</v>
      </c>
      <c r="BW274" s="21">
        <f>VLOOKUP(BW$6,'MonteCarlo Policy Paths'!$N$2:$S$31,$B274+1,FALSE)</f>
        <v>60.010238214835042</v>
      </c>
      <c r="BX274" s="21">
        <f>VLOOKUP(BX$6,'MonteCarlo Policy Paths'!$N$2:$S$31,$B274+1,FALSE)</f>
        <v>65.75812779974207</v>
      </c>
      <c r="BY274" s="21">
        <f>VLOOKUP(BY$6,'MonteCarlo Policy Paths'!$N$2:$S$31,$B274+1,FALSE)</f>
        <v>72.066881159093455</v>
      </c>
      <c r="BZ274" s="21">
        <f>VLOOKUP(BZ$6,'MonteCarlo Policy Paths'!$N$2:$S$31,$B274+1,FALSE)</f>
        <v>78.981532638183737</v>
      </c>
      <c r="CA274" s="21">
        <f>VLOOKUP(CA$6,'MonteCarlo Policy Paths'!$N$2:$S$31,$B274+1,FALSE)</f>
        <v>81.252691038046251</v>
      </c>
      <c r="CB274" s="21">
        <f>VLOOKUP(CB$6,'MonteCarlo Policy Paths'!$N$2:$S$31,$B274+1,FALSE)</f>
        <v>83.604044111934414</v>
      </c>
      <c r="CC274" s="21">
        <f>VLOOKUP(CC$6,'MonteCarlo Policy Paths'!$N$2:$S$31,$B274+1,FALSE)</f>
        <v>86.018714380110126</v>
      </c>
      <c r="CD274" s="21">
        <f>VLOOKUP(CD$6,'MonteCarlo Policy Paths'!$N$2:$S$31,$B274+1,FALSE)</f>
        <v>88.506196331807388</v>
      </c>
      <c r="CE274" s="21">
        <f>VLOOKUP(CE$6,'MonteCarlo Policy Paths'!$N$2:$S$31,$B274+1,FALSE)</f>
        <v>91.042757806054695</v>
      </c>
      <c r="CF274" s="21">
        <f>VLOOKUP(CF$6,'MonteCarlo Policy Paths'!$N$2:$S$31,$B274+1,FALSE)</f>
        <v>93.687547211990633</v>
      </c>
      <c r="CG274" s="21">
        <f>VLOOKUP(CG$6,'MonteCarlo Policy Paths'!$N$2:$S$31,$B274+1,FALSE)</f>
        <v>96.373095170621937</v>
      </c>
      <c r="CH274" s="21">
        <f>VLOOKUP(CH$6,'MonteCarlo Policy Paths'!$N$2:$S$31,$B274+1,FALSE)</f>
        <v>99.112987273548597</v>
      </c>
      <c r="CI274" s="21">
        <f>VLOOKUP(CI$6,'MonteCarlo Policy Paths'!$N$2:$S$31,$B274+1,FALSE)</f>
        <v>101.92614153054797</v>
      </c>
      <c r="CJ274" s="21">
        <f>VLOOKUP(CJ$6,'MonteCarlo Policy Paths'!$N$2:$S$31,$B274+1,FALSE)</f>
        <v>104.82221793361833</v>
      </c>
      <c r="CK274" s="21">
        <f>VLOOKUP(CK$6,'MonteCarlo Policy Paths'!$N$2:$S$31,$B274+1,FALSE)</f>
        <v>107.79595653596101</v>
      </c>
      <c r="CL274" s="21">
        <f>VLOOKUP(CL$6,'MonteCarlo Policy Paths'!$N$2:$S$31,$B274+1,FALSE)</f>
        <v>110.84691133589952</v>
      </c>
      <c r="CM274" s="21">
        <f>VLOOKUP(CM$6,'MonteCarlo Policy Paths'!$N$2:$S$31,$B274+1,FALSE)</f>
        <v>113.96784710075578</v>
      </c>
      <c r="CN274" s="21">
        <f>VLOOKUP(CN$6,'MonteCarlo Policy Paths'!$N$2:$S$31,$B274+1,FALSE)</f>
        <v>117.16284845198182</v>
      </c>
      <c r="CO274" s="164">
        <f>VLOOKUP(CO$6,'MonteCarlo Policy Paths'!$N$2:$S$31,$B274+1,FALSE)</f>
        <v>120.41827982173916</v>
      </c>
      <c r="CQ274" s="163">
        <f>BM274*VLOOKUP(AI$6,'Greenhouse Gas Costs Avoided'!$A$2:$I$32,9,FALSE)</f>
        <v>1.5183602829902079</v>
      </c>
      <c r="CR274" s="21">
        <f>BN274*VLOOKUP(AJ$6,'Greenhouse Gas Costs Avoided'!$A$2:$I$32,9,FALSE)</f>
        <v>1.6672001480120395</v>
      </c>
      <c r="CS274" s="21">
        <f>BO274*VLOOKUP(AK$6,'Greenhouse Gas Costs Avoided'!$A$2:$I$32,9,FALSE)</f>
        <v>1.8303953216936328</v>
      </c>
      <c r="CT274" s="21">
        <f>BP274*VLOOKUP(AL$6,'Greenhouse Gas Costs Avoided'!$A$2:$I$32,9,FALSE)</f>
        <v>2.0091600721673259</v>
      </c>
      <c r="CU274" s="21">
        <f>BQ274*VLOOKUP(AM$6,'Greenhouse Gas Costs Avoided'!$A$2:$I$32,9,FALSE)</f>
        <v>2.2039704688009323</v>
      </c>
      <c r="CV274" s="21">
        <f>BR274*VLOOKUP(AN$6,'Greenhouse Gas Costs Avoided'!$A$2:$I$32,9,FALSE)</f>
        <v>2.4147228209427172</v>
      </c>
      <c r="CW274" s="21">
        <f>BS274*VLOOKUP(AO$6,'Greenhouse Gas Costs Avoided'!$A$2:$I$32,9,FALSE)</f>
        <v>2.6435055074141016</v>
      </c>
      <c r="CX274" s="21">
        <f>BT274*VLOOKUP(AP$6,'Greenhouse Gas Costs Avoided'!$A$2:$I$32,9,FALSE)</f>
        <v>2.8936658050138946</v>
      </c>
      <c r="CY274" s="21">
        <f>BU274*VLOOKUP(AQ$6,'Greenhouse Gas Costs Avoided'!$A$2:$I$32,9,FALSE)</f>
        <v>3.1670094520501597</v>
      </c>
      <c r="CZ274" s="21">
        <f>BV274*VLOOKUP(AR$6,'Greenhouse Gas Costs Avoided'!$A$2:$I$32,9,FALSE)</f>
        <v>3.4696024846318703</v>
      </c>
      <c r="DA274" s="21">
        <f>BW274*VLOOKUP(AS$6,'Greenhouse Gas Costs Avoided'!$A$2:$I$32,9,FALSE)</f>
        <v>3.8016643807416939</v>
      </c>
      <c r="DB274" s="21">
        <f>BX274*VLOOKUP(AT$6,'Greenhouse Gas Costs Avoided'!$A$2:$I$32,9,FALSE)</f>
        <v>4.1657946983243246</v>
      </c>
      <c r="DC274" s="21">
        <f>BY274*VLOOKUP(AU$6,'Greenhouse Gas Costs Avoided'!$A$2:$I$32,9,FALSE)</f>
        <v>4.5654558835919028</v>
      </c>
      <c r="DD274" s="21">
        <f>BZ274*VLOOKUP(AV$6,'Greenhouse Gas Costs Avoided'!$A$2:$I$32,9,FALSE)</f>
        <v>5.0035008741682265</v>
      </c>
      <c r="DE274" s="21">
        <f>CA274*VLOOKUP(AW$6,'Greenhouse Gas Costs Avoided'!$A$2:$I$32,9,FALSE)</f>
        <v>5.1473793563843691</v>
      </c>
      <c r="DF274" s="21">
        <f>CB274*VLOOKUP(AX$6,'Greenhouse Gas Costs Avoided'!$A$2:$I$32,9,FALSE)</f>
        <v>5.2963381923007766</v>
      </c>
      <c r="DG274" s="21">
        <f>CC274*VLOOKUP(AY$6,'Greenhouse Gas Costs Avoided'!$A$2:$I$32,9,FALSE)</f>
        <v>5.4493081891352544</v>
      </c>
      <c r="DH274" s="21">
        <f>CD274*VLOOKUP(AZ$6,'Greenhouse Gas Costs Avoided'!$A$2:$I$32,9,FALSE)</f>
        <v>5.606890825278958</v>
      </c>
      <c r="DI274" s="21">
        <f>CE274*VLOOKUP(BA$6,'Greenhouse Gas Costs Avoided'!$A$2:$I$32,9,FALSE)</f>
        <v>5.7675826620899597</v>
      </c>
      <c r="DJ274" s="21">
        <f>CF274*VLOOKUP(BB$6,'Greenhouse Gas Costs Avoided'!$A$2:$I$32,9,FALSE)</f>
        <v>5.935130766850258</v>
      </c>
      <c r="DK274" s="21">
        <f>CG274*VLOOKUP(BC$6,'Greenhouse Gas Costs Avoided'!$A$2:$I$32,9,FALSE)</f>
        <v>6.1052609366481567</v>
      </c>
      <c r="DL274" s="21">
        <f>CH274*VLOOKUP(BD$6,'Greenhouse Gas Costs Avoided'!$A$2:$I$32,9,FALSE)</f>
        <v>6.2788338222861402</v>
      </c>
      <c r="DM274" s="21">
        <f>CI274*VLOOKUP(BE$6,'Greenhouse Gas Costs Avoided'!$A$2:$I$32,9,FALSE)</f>
        <v>6.4570478846612929</v>
      </c>
      <c r="DN274" s="21">
        <f>CJ274*VLOOKUP(BF$6,'Greenhouse Gas Costs Avoided'!$A$2:$I$32,9,FALSE)</f>
        <v>6.6405150868084322</v>
      </c>
      <c r="DO274" s="21">
        <f>CK274*VLOOKUP(BG$6,'Greenhouse Gas Costs Avoided'!$A$2:$I$32,9,FALSE)</f>
        <v>6.8289022097138705</v>
      </c>
      <c r="DP274" s="21">
        <f>CL274*VLOOKUP(BH$6,'Greenhouse Gas Costs Avoided'!$A$2:$I$32,9,FALSE)</f>
        <v>7.0221809990540507</v>
      </c>
      <c r="DQ274" s="21">
        <f>CM274*VLOOKUP(BI$6,'Greenhouse Gas Costs Avoided'!$A$2:$I$32,9,FALSE)</f>
        <v>7.2198931009350886</v>
      </c>
      <c r="DR274" s="21">
        <f>CN274*VLOOKUP(BJ$6,'Greenhouse Gas Costs Avoided'!$A$2:$I$32,9,FALSE)</f>
        <v>7.4222972772007143</v>
      </c>
      <c r="DS274" s="164">
        <f>CO274*VLOOKUP(BK$6,'Greenhouse Gas Costs Avoided'!$A$2:$I$32,9,FALSE)</f>
        <v>7.6285297110405814</v>
      </c>
    </row>
    <row r="275" spans="1:123" x14ac:dyDescent="0.35">
      <c r="A275" s="174">
        <v>269</v>
      </c>
      <c r="B275" s="12">
        <v>1</v>
      </c>
      <c r="C275" s="175">
        <v>2023</v>
      </c>
      <c r="E275" s="20">
        <v>0</v>
      </c>
      <c r="F275" s="21">
        <v>82.346532180449415</v>
      </c>
      <c r="G275" s="21">
        <v>84.002844861871253</v>
      </c>
      <c r="H275" s="21">
        <v>85.659157543293105</v>
      </c>
      <c r="I275" s="21">
        <v>86.918851036576825</v>
      </c>
      <c r="J275" s="21">
        <v>88.178544529860531</v>
      </c>
      <c r="K275" s="21">
        <v>89.438238023144251</v>
      </c>
      <c r="L275" s="21">
        <v>90.697931516427971</v>
      </c>
      <c r="M275" s="21">
        <v>91.95762500971172</v>
      </c>
      <c r="N275" s="21">
        <v>93.21731850299544</v>
      </c>
      <c r="O275" s="21">
        <v>94.47701199627916</v>
      </c>
      <c r="P275" s="21">
        <v>95.73670548956288</v>
      </c>
      <c r="Q275" s="21">
        <v>96.996398982846586</v>
      </c>
      <c r="R275" s="21">
        <v>98.25609247613032</v>
      </c>
      <c r="S275" s="21">
        <v>99.65157958594628</v>
      </c>
      <c r="T275" s="21">
        <v>101.04706669576224</v>
      </c>
      <c r="U275" s="21">
        <v>102.4425538055782</v>
      </c>
      <c r="V275" s="21">
        <v>103.83804091539416</v>
      </c>
      <c r="W275" s="21">
        <v>105.23352802521011</v>
      </c>
      <c r="X275" s="21">
        <v>106.47156953138905</v>
      </c>
      <c r="Y275" s="21">
        <v>107.709611037568</v>
      </c>
      <c r="Z275" s="21">
        <v>108.94765254374694</v>
      </c>
      <c r="AA275" s="21">
        <v>110.18569404992589</v>
      </c>
      <c r="AB275" s="21">
        <v>111.42373555610482</v>
      </c>
      <c r="AC275" s="21">
        <v>112.86811731331359</v>
      </c>
      <c r="AD275" s="21">
        <v>114.31249907052236</v>
      </c>
      <c r="AE275" s="21">
        <v>115.75688082773114</v>
      </c>
      <c r="AF275" s="21">
        <v>117.20126258493991</v>
      </c>
      <c r="AG275" s="22">
        <v>118.64564434214866</v>
      </c>
      <c r="AI275" s="20">
        <v>0</v>
      </c>
      <c r="AJ275" s="21">
        <v>5.2166744805659615</v>
      </c>
      <c r="AK275" s="21">
        <v>5.3216023247413169</v>
      </c>
      <c r="AL275" s="21">
        <v>5.4265301689166732</v>
      </c>
      <c r="AM275" s="21">
        <v>5.5063320831654474</v>
      </c>
      <c r="AN275" s="21">
        <v>5.5861339974142208</v>
      </c>
      <c r="AO275" s="21">
        <v>5.665935911662995</v>
      </c>
      <c r="AP275" s="21">
        <v>5.7457378259117702</v>
      </c>
      <c r="AQ275" s="21">
        <v>5.8255397401605462</v>
      </c>
      <c r="AR275" s="21">
        <v>5.9053416544093205</v>
      </c>
      <c r="AS275" s="21">
        <v>5.9851435686580947</v>
      </c>
      <c r="AT275" s="21">
        <v>6.0649454829068699</v>
      </c>
      <c r="AU275" s="21">
        <v>6.1447473971556432</v>
      </c>
      <c r="AV275" s="21">
        <v>6.2245493114044184</v>
      </c>
      <c r="AW275" s="21">
        <v>6.312953786990386</v>
      </c>
      <c r="AX275" s="21">
        <v>6.4013582625763545</v>
      </c>
      <c r="AY275" s="21">
        <v>6.4897627381623222</v>
      </c>
      <c r="AZ275" s="21">
        <v>6.5781672137482907</v>
      </c>
      <c r="BA275" s="21">
        <v>6.6665716893342575</v>
      </c>
      <c r="BB275" s="21">
        <v>6.7450019445028957</v>
      </c>
      <c r="BC275" s="21">
        <v>6.8234321996715348</v>
      </c>
      <c r="BD275" s="21">
        <v>6.901862454840173</v>
      </c>
      <c r="BE275" s="21">
        <v>6.9802927100088112</v>
      </c>
      <c r="BF275" s="21">
        <v>7.0587229651774486</v>
      </c>
      <c r="BG275" s="21">
        <v>7.1502249295408609</v>
      </c>
      <c r="BH275" s="21">
        <v>7.2417268939042723</v>
      </c>
      <c r="BI275" s="21">
        <v>7.3332288582676846</v>
      </c>
      <c r="BJ275" s="21">
        <v>7.424730822631096</v>
      </c>
      <c r="BK275" s="22">
        <v>7.5162327869945065</v>
      </c>
      <c r="BM275" s="163">
        <f>VLOOKUP(BM$6,'MonteCarlo Policy Paths'!$N$2:$S$31,$B275+1,FALSE)</f>
        <v>18.946072246720579</v>
      </c>
      <c r="BN275" s="21">
        <f>VLOOKUP(BN$6,'MonteCarlo Policy Paths'!$N$2:$S$31,$B275+1,FALSE)</f>
        <v>19.920985834119051</v>
      </c>
      <c r="BO275" s="21">
        <f>VLOOKUP(BO$6,'MonteCarlo Policy Paths'!$N$2:$S$31,$B275+1,FALSE)</f>
        <v>20.944710352814074</v>
      </c>
      <c r="BP275" s="21">
        <f>VLOOKUP(BP$6,'MonteCarlo Policy Paths'!$N$2:$S$31,$B275+1,FALSE)</f>
        <v>22.017919567056939</v>
      </c>
      <c r="BQ275" s="21">
        <f>VLOOKUP(BQ$6,'MonteCarlo Policy Paths'!$N$2:$S$31,$B275+1,FALSE)</f>
        <v>23.125382269476081</v>
      </c>
      <c r="BR275" s="21">
        <f>VLOOKUP(BR$6,'MonteCarlo Policy Paths'!$N$2:$S$31,$B275+1,FALSE)</f>
        <v>24.222533249319248</v>
      </c>
      <c r="BS275" s="21">
        <f>VLOOKUP(BS$6,'MonteCarlo Policy Paths'!$N$2:$S$31,$B275+1,FALSE)</f>
        <v>25.344600035724898</v>
      </c>
      <c r="BT275" s="21">
        <f>VLOOKUP(BT$6,'MonteCarlo Policy Paths'!$N$2:$S$31,$B275+1,FALSE)</f>
        <v>26.511875533452777</v>
      </c>
      <c r="BU275" s="21">
        <f>VLOOKUP(BU$6,'MonteCarlo Policy Paths'!$N$2:$S$31,$B275+1,FALSE)</f>
        <v>27.727543772426976</v>
      </c>
      <c r="BV275" s="21">
        <f>VLOOKUP(BV$6,'MonteCarlo Policy Paths'!$N$2:$S$31,$B275+1,FALSE)</f>
        <v>29.105872242644537</v>
      </c>
      <c r="BW275" s="21">
        <f>VLOOKUP(BW$6,'MonteCarlo Policy Paths'!$N$2:$S$31,$B275+1,FALSE)</f>
        <v>30.561165854776764</v>
      </c>
      <c r="BX275" s="21">
        <f>VLOOKUP(BX$6,'MonteCarlo Policy Paths'!$N$2:$S$31,$B275+1,FALSE)</f>
        <v>32.089224147515601</v>
      </c>
      <c r="BY275" s="21">
        <f>VLOOKUP(BY$6,'MonteCarlo Policy Paths'!$N$2:$S$31,$B275+1,FALSE)</f>
        <v>33.693685354891386</v>
      </c>
      <c r="BZ275" s="21">
        <f>VLOOKUP(BZ$6,'MonteCarlo Policy Paths'!$N$2:$S$31,$B275+1,FALSE)</f>
        <v>35.378369622635958</v>
      </c>
      <c r="CA275" s="21">
        <f>VLOOKUP(CA$6,'MonteCarlo Policy Paths'!$N$2:$S$31,$B275+1,FALSE)</f>
        <v>37.147288103767757</v>
      </c>
      <c r="CB275" s="21">
        <f>VLOOKUP(CB$6,'MonteCarlo Policy Paths'!$N$2:$S$31,$B275+1,FALSE)</f>
        <v>39.004652508956148</v>
      </c>
      <c r="CC275" s="21">
        <f>VLOOKUP(CC$6,'MonteCarlo Policy Paths'!$N$2:$S$31,$B275+1,FALSE)</f>
        <v>40.954885134403959</v>
      </c>
      <c r="CD275" s="21">
        <f>VLOOKUP(CD$6,'MonteCarlo Policy Paths'!$N$2:$S$31,$B275+1,FALSE)</f>
        <v>43.002629391124159</v>
      </c>
      <c r="CE275" s="21">
        <f>VLOOKUP(CE$6,'MonteCarlo Policy Paths'!$N$2:$S$31,$B275+1,FALSE)</f>
        <v>45.152760860680367</v>
      </c>
      <c r="CF275" s="21">
        <f>VLOOKUP(CF$6,'MonteCarlo Policy Paths'!$N$2:$S$31,$B275+1,FALSE)</f>
        <v>47.410398903714388</v>
      </c>
      <c r="CG275" s="21">
        <f>VLOOKUP(CG$6,'MonteCarlo Policy Paths'!$N$2:$S$31,$B275+1,FALSE)</f>
        <v>49.780918848900107</v>
      </c>
      <c r="CH275" s="21">
        <f>VLOOKUP(CH$6,'MonteCarlo Policy Paths'!$N$2:$S$31,$B275+1,FALSE)</f>
        <v>52.269964791345117</v>
      </c>
      <c r="CI275" s="21">
        <f>VLOOKUP(CI$6,'MonteCarlo Policy Paths'!$N$2:$S$31,$B275+1,FALSE)</f>
        <v>54.883463030912374</v>
      </c>
      <c r="CJ275" s="21">
        <f>VLOOKUP(CJ$6,'MonteCarlo Policy Paths'!$N$2:$S$31,$B275+1,FALSE)</f>
        <v>57.627636182457998</v>
      </c>
      <c r="CK275" s="21">
        <f>VLOOKUP(CK$6,'MonteCarlo Policy Paths'!$N$2:$S$31,$B275+1,FALSE)</f>
        <v>60.509017991580897</v>
      </c>
      <c r="CL275" s="21">
        <f>VLOOKUP(CL$6,'MonteCarlo Policy Paths'!$N$2:$S$31,$B275+1,FALSE)</f>
        <v>63.534468891159946</v>
      </c>
      <c r="CM275" s="21">
        <f>VLOOKUP(CM$6,'MonteCarlo Policy Paths'!$N$2:$S$31,$B275+1,FALSE)</f>
        <v>66.711192335717939</v>
      </c>
      <c r="CN275" s="21">
        <f>VLOOKUP(CN$6,'MonteCarlo Policy Paths'!$N$2:$S$31,$B275+1,FALSE)</f>
        <v>70.04675195250384</v>
      </c>
      <c r="CO275" s="164">
        <f>VLOOKUP(CO$6,'MonteCarlo Policy Paths'!$N$2:$S$31,$B275+1,FALSE)</f>
        <v>73.54908955012904</v>
      </c>
      <c r="CQ275" s="163">
        <f>BM275*VLOOKUP(AI$6,'Greenhouse Gas Costs Avoided'!$A$2:$I$32,9,FALSE)</f>
        <v>1.2002386619007086</v>
      </c>
      <c r="CR275" s="21">
        <f>BN275*VLOOKUP(AJ$6,'Greenhouse Gas Costs Avoided'!$A$2:$I$32,9,FALSE)</f>
        <v>1.2619996941806579</v>
      </c>
      <c r="CS275" s="21">
        <f>BO275*VLOOKUP(AK$6,'Greenhouse Gas Costs Avoided'!$A$2:$I$32,9,FALSE)</f>
        <v>1.3268529118013257</v>
      </c>
      <c r="CT275" s="21">
        <f>BP275*VLOOKUP(AL$6,'Greenhouse Gas Costs Avoided'!$A$2:$I$32,9,FALSE)</f>
        <v>1.3948409979053111</v>
      </c>
      <c r="CU275" s="21">
        <f>BQ275*VLOOKUP(AM$6,'Greenhouse Gas Costs Avoided'!$A$2:$I$32,9,FALSE)</f>
        <v>1.464999051498006</v>
      </c>
      <c r="CV275" s="21">
        <f>BR275*VLOOKUP(AN$6,'Greenhouse Gas Costs Avoided'!$A$2:$I$32,9,FALSE)</f>
        <v>1.5345038547523033</v>
      </c>
      <c r="CW275" s="21">
        <f>BS275*VLOOKUP(AO$6,'Greenhouse Gas Costs Avoided'!$A$2:$I$32,9,FALSE)</f>
        <v>1.6055870809081549</v>
      </c>
      <c r="CX275" s="21">
        <f>BT275*VLOOKUP(AP$6,'Greenhouse Gas Costs Avoided'!$A$2:$I$32,9,FALSE)</f>
        <v>1.6795342908215394</v>
      </c>
      <c r="CY275" s="21">
        <f>BU275*VLOOKUP(AQ$6,'Greenhouse Gas Costs Avoided'!$A$2:$I$32,9,FALSE)</f>
        <v>1.7565471936259263</v>
      </c>
      <c r="CZ275" s="21">
        <f>BV275*VLOOKUP(AR$6,'Greenhouse Gas Costs Avoided'!$A$2:$I$32,9,FALSE)</f>
        <v>1.8438646648785721</v>
      </c>
      <c r="DA275" s="21">
        <f>BW275*VLOOKUP(AS$6,'Greenhouse Gas Costs Avoided'!$A$2:$I$32,9,FALSE)</f>
        <v>1.9360578981225007</v>
      </c>
      <c r="DB275" s="21">
        <f>BX275*VLOOKUP(AT$6,'Greenhouse Gas Costs Avoided'!$A$2:$I$32,9,FALSE)</f>
        <v>2.0328607930286258</v>
      </c>
      <c r="DC275" s="21">
        <f>BY275*VLOOKUP(AU$6,'Greenhouse Gas Costs Avoided'!$A$2:$I$32,9,FALSE)</f>
        <v>2.1345038326800574</v>
      </c>
      <c r="DD275" s="21">
        <f>BZ275*VLOOKUP(AV$6,'Greenhouse Gas Costs Avoided'!$A$2:$I$32,9,FALSE)</f>
        <v>2.2412290243140602</v>
      </c>
      <c r="DE275" s="21">
        <f>CA275*VLOOKUP(AW$6,'Greenhouse Gas Costs Avoided'!$A$2:$I$32,9,FALSE)</f>
        <v>2.3532904755297634</v>
      </c>
      <c r="DF275" s="21">
        <f>CB275*VLOOKUP(AX$6,'Greenhouse Gas Costs Avoided'!$A$2:$I$32,9,FALSE)</f>
        <v>2.4709549993062518</v>
      </c>
      <c r="DG275" s="21">
        <f>CC275*VLOOKUP(AY$6,'Greenhouse Gas Costs Avoided'!$A$2:$I$32,9,FALSE)</f>
        <v>2.5945027492715647</v>
      </c>
      <c r="DH275" s="21">
        <f>CD275*VLOOKUP(AZ$6,'Greenhouse Gas Costs Avoided'!$A$2:$I$32,9,FALSE)</f>
        <v>2.724227886735143</v>
      </c>
      <c r="DI275" s="21">
        <f>CE275*VLOOKUP(BA$6,'Greenhouse Gas Costs Avoided'!$A$2:$I$32,9,FALSE)</f>
        <v>2.8604392810719004</v>
      </c>
      <c r="DJ275" s="21">
        <f>CF275*VLOOKUP(BB$6,'Greenhouse Gas Costs Avoided'!$A$2:$I$32,9,FALSE)</f>
        <v>3.0034612451254952</v>
      </c>
      <c r="DK275" s="21">
        <f>CG275*VLOOKUP(BC$6,'Greenhouse Gas Costs Avoided'!$A$2:$I$32,9,FALSE)</f>
        <v>3.1536343073817701</v>
      </c>
      <c r="DL275" s="21">
        <f>CH275*VLOOKUP(BD$6,'Greenhouse Gas Costs Avoided'!$A$2:$I$32,9,FALSE)</f>
        <v>3.3113160227508591</v>
      </c>
      <c r="DM275" s="21">
        <f>CI275*VLOOKUP(BE$6,'Greenhouse Gas Costs Avoided'!$A$2:$I$32,9,FALSE)</f>
        <v>3.4768818238884021</v>
      </c>
      <c r="DN275" s="21">
        <f>CJ275*VLOOKUP(BF$6,'Greenhouse Gas Costs Avoided'!$A$2:$I$32,9,FALSE)</f>
        <v>3.6507259150828224</v>
      </c>
      <c r="DO275" s="21">
        <f>CK275*VLOOKUP(BG$6,'Greenhouse Gas Costs Avoided'!$A$2:$I$32,9,FALSE)</f>
        <v>3.8332622108369634</v>
      </c>
      <c r="DP275" s="21">
        <f>CL275*VLOOKUP(BH$6,'Greenhouse Gas Costs Avoided'!$A$2:$I$32,9,FALSE)</f>
        <v>4.0249253213788121</v>
      </c>
      <c r="DQ275" s="21">
        <f>CM275*VLOOKUP(BI$6,'Greenhouse Gas Costs Avoided'!$A$2:$I$32,9,FALSE)</f>
        <v>4.2261715874477526</v>
      </c>
      <c r="DR275" s="21">
        <f>CN275*VLOOKUP(BJ$6,'Greenhouse Gas Costs Avoided'!$A$2:$I$32,9,FALSE)</f>
        <v>4.4374801668201398</v>
      </c>
      <c r="DS275" s="164">
        <f>CO275*VLOOKUP(BK$6,'Greenhouse Gas Costs Avoided'!$A$2:$I$32,9,FALSE)</f>
        <v>4.6593541751611474</v>
      </c>
    </row>
    <row r="276" spans="1:123" x14ac:dyDescent="0.35">
      <c r="A276" s="174">
        <v>270</v>
      </c>
      <c r="B276" s="12">
        <v>5</v>
      </c>
      <c r="C276" s="175">
        <v>2023</v>
      </c>
      <c r="E276" s="20">
        <v>0</v>
      </c>
      <c r="F276" s="21">
        <v>82.346532180449415</v>
      </c>
      <c r="G276" s="21">
        <v>84.002844861871253</v>
      </c>
      <c r="H276" s="21">
        <v>85.659157543293105</v>
      </c>
      <c r="I276" s="21">
        <v>86.918851036576825</v>
      </c>
      <c r="J276" s="21">
        <v>88.178544529860531</v>
      </c>
      <c r="K276" s="21">
        <v>89.438238023144251</v>
      </c>
      <c r="L276" s="21">
        <v>90.697931516427971</v>
      </c>
      <c r="M276" s="21">
        <v>91.95762500971172</v>
      </c>
      <c r="N276" s="21">
        <v>93.21731850299544</v>
      </c>
      <c r="O276" s="21">
        <v>94.47701199627916</v>
      </c>
      <c r="P276" s="21">
        <v>95.73670548956288</v>
      </c>
      <c r="Q276" s="21">
        <v>96.996398982846586</v>
      </c>
      <c r="R276" s="21">
        <v>99.874634841342697</v>
      </c>
      <c r="S276" s="21">
        <v>101.93553668931256</v>
      </c>
      <c r="T276" s="21">
        <v>104.04258519817796</v>
      </c>
      <c r="U276" s="21">
        <v>106.18472717196582</v>
      </c>
      <c r="V276" s="21">
        <v>108.36780972271322</v>
      </c>
      <c r="W276" s="21">
        <v>110.57648338650839</v>
      </c>
      <c r="X276" s="21">
        <v>112.7694544213079</v>
      </c>
      <c r="Y276" s="21">
        <v>114.98228749612761</v>
      </c>
      <c r="Z276" s="21">
        <v>117.22345778349788</v>
      </c>
      <c r="AA276" s="21">
        <v>119.50474742044912</v>
      </c>
      <c r="AB276" s="21">
        <v>121.83201137782079</v>
      </c>
      <c r="AC276" s="21">
        <v>124.30483685770574</v>
      </c>
      <c r="AD276" s="21">
        <v>126.81952160325447</v>
      </c>
      <c r="AE276" s="21">
        <v>129.37127756316897</v>
      </c>
      <c r="AF276" s="21">
        <v>131.96243899653103</v>
      </c>
      <c r="AG276" s="22">
        <v>135.47056479945655</v>
      </c>
      <c r="AI276" s="20">
        <v>0</v>
      </c>
      <c r="AJ276" s="21">
        <v>5.2166744805659615</v>
      </c>
      <c r="AK276" s="21">
        <v>5.3216023247413169</v>
      </c>
      <c r="AL276" s="21">
        <v>5.4265301689166732</v>
      </c>
      <c r="AM276" s="21">
        <v>5.5063320831654474</v>
      </c>
      <c r="AN276" s="21">
        <v>5.5861339974142208</v>
      </c>
      <c r="AO276" s="21">
        <v>5.665935911662995</v>
      </c>
      <c r="AP276" s="21">
        <v>5.7457378259117702</v>
      </c>
      <c r="AQ276" s="21">
        <v>5.8255397401605462</v>
      </c>
      <c r="AR276" s="21">
        <v>5.9053416544093205</v>
      </c>
      <c r="AS276" s="21">
        <v>5.9851435686580947</v>
      </c>
      <c r="AT276" s="21">
        <v>6.0649454829068699</v>
      </c>
      <c r="AU276" s="21">
        <v>6.1447473971556432</v>
      </c>
      <c r="AV276" s="21">
        <v>6.327084396109818</v>
      </c>
      <c r="AW276" s="21">
        <v>6.4576430704410743</v>
      </c>
      <c r="AX276" s="21">
        <v>6.5911251478821242</v>
      </c>
      <c r="AY276" s="21">
        <v>6.7268304055597685</v>
      </c>
      <c r="AZ276" s="21">
        <v>6.8651292595600424</v>
      </c>
      <c r="BA276" s="21">
        <v>7.0050493173053994</v>
      </c>
      <c r="BB276" s="21">
        <v>7.1439746093722221</v>
      </c>
      <c r="BC276" s="21">
        <v>7.2841581669004034</v>
      </c>
      <c r="BD276" s="21">
        <v>7.426136894299721</v>
      </c>
      <c r="BE276" s="21">
        <v>7.5706571930511553</v>
      </c>
      <c r="BF276" s="21">
        <v>7.7180899770979394</v>
      </c>
      <c r="BG276" s="21">
        <v>7.8747441218959366</v>
      </c>
      <c r="BH276" s="21">
        <v>8.0340500621877027</v>
      </c>
      <c r="BI276" s="21">
        <v>8.1957044736636782</v>
      </c>
      <c r="BJ276" s="21">
        <v>8.3598552322508848</v>
      </c>
      <c r="BK276" s="22">
        <v>8.5820959249206545</v>
      </c>
      <c r="BM276" s="163">
        <f>VLOOKUP(BM$6,'MonteCarlo Policy Paths'!$N$2:$S$31,$B276+1,FALSE)</f>
        <v>24.184299884200797</v>
      </c>
      <c r="BN276" s="21">
        <f>VLOOKUP(BN$6,'MonteCarlo Policy Paths'!$N$2:$S$31,$B276+1,FALSE)</f>
        <v>26.797135120393484</v>
      </c>
      <c r="BO276" s="21">
        <f>VLOOKUP(BO$6,'MonteCarlo Policy Paths'!$N$2:$S$31,$B276+1,FALSE)</f>
        <v>29.690826715826198</v>
      </c>
      <c r="BP276" s="21">
        <f>VLOOKUP(BP$6,'MonteCarlo Policy Paths'!$N$2:$S$31,$B276+1,FALSE)</f>
        <v>32.893001978364566</v>
      </c>
      <c r="BQ276" s="21">
        <f>VLOOKUP(BQ$6,'MonteCarlo Policy Paths'!$N$2:$S$31,$B276+1,FALSE)</f>
        <v>36.420098382625895</v>
      </c>
      <c r="BR276" s="21">
        <f>VLOOKUP(BR$6,'MonteCarlo Policy Paths'!$N$2:$S$31,$B276+1,FALSE)</f>
        <v>40.279471956541457</v>
      </c>
      <c r="BS276" s="21">
        <f>VLOOKUP(BS$6,'MonteCarlo Policy Paths'!$N$2:$S$31,$B276+1,FALSE)</f>
        <v>44.515635375675203</v>
      </c>
      <c r="BT276" s="21">
        <f>VLOOKUP(BT$6,'MonteCarlo Policy Paths'!$N$2:$S$31,$B276+1,FALSE)</f>
        <v>49.196171227791872</v>
      </c>
      <c r="BU276" s="21">
        <f>VLOOKUP(BU$6,'MonteCarlo Policy Paths'!$N$2:$S$31,$B276+1,FALSE)</f>
        <v>54.364766335209197</v>
      </c>
      <c r="BV276" s="21">
        <f>VLOOKUP(BV$6,'MonteCarlo Policy Paths'!$N$2:$S$31,$B276+1,FALSE)</f>
        <v>60.140596575631633</v>
      </c>
      <c r="BW276" s="21">
        <f>VLOOKUP(BW$6,'MonteCarlo Policy Paths'!$N$2:$S$31,$B276+1,FALSE)</f>
        <v>66.545116533046993</v>
      </c>
      <c r="BX276" s="21">
        <f>VLOOKUP(BX$6,'MonteCarlo Policy Paths'!$N$2:$S$31,$B276+1,FALSE)</f>
        <v>73.642612105771832</v>
      </c>
      <c r="BY276" s="21">
        <f>VLOOKUP(BY$6,'MonteCarlo Policy Paths'!$N$2:$S$31,$B276+1,FALSE)</f>
        <v>81.515240678665066</v>
      </c>
      <c r="BZ276" s="21">
        <f>VLOOKUP(BZ$6,'MonteCarlo Policy Paths'!$N$2:$S$31,$B276+1,FALSE)</f>
        <v>90.237354922369406</v>
      </c>
      <c r="CA276" s="21">
        <f>VLOOKUP(CA$6,'MonteCarlo Policy Paths'!$N$2:$S$31,$B276+1,FALSE)</f>
        <v>92.736092415362535</v>
      </c>
      <c r="CB276" s="21">
        <f>VLOOKUP(CB$6,'MonteCarlo Policy Paths'!$N$2:$S$31,$B276+1,FALSE)</f>
        <v>95.321073906264047</v>
      </c>
      <c r="CC276" s="21">
        <f>VLOOKUP(CC$6,'MonteCarlo Policy Paths'!$N$2:$S$31,$B276+1,FALSE)</f>
        <v>97.972807459231774</v>
      </c>
      <c r="CD276" s="21">
        <f>VLOOKUP(CD$6,'MonteCarlo Policy Paths'!$N$2:$S$31,$B276+1,FALSE)</f>
        <v>100.70188743091984</v>
      </c>
      <c r="CE276" s="21">
        <f>VLOOKUP(CE$6,'MonteCarlo Policy Paths'!$N$2:$S$31,$B276+1,FALSE)</f>
        <v>103.48109827693068</v>
      </c>
      <c r="CF276" s="21">
        <f>VLOOKUP(CF$6,'MonteCarlo Policy Paths'!$N$2:$S$31,$B276+1,FALSE)</f>
        <v>106.37744326160868</v>
      </c>
      <c r="CG276" s="21">
        <f>VLOOKUP(CG$6,'MonteCarlo Policy Paths'!$N$2:$S$31,$B276+1,FALSE)</f>
        <v>109.31402956265458</v>
      </c>
      <c r="CH276" s="21">
        <f>VLOOKUP(CH$6,'MonteCarlo Policy Paths'!$N$2:$S$31,$B276+1,FALSE)</f>
        <v>112.30612514839871</v>
      </c>
      <c r="CI276" s="21">
        <f>VLOOKUP(CI$6,'MonteCarlo Policy Paths'!$N$2:$S$31,$B276+1,FALSE)</f>
        <v>115.37497116076017</v>
      </c>
      <c r="CJ276" s="21">
        <f>VLOOKUP(CJ$6,'MonteCarlo Policy Paths'!$N$2:$S$31,$B276+1,FALSE)</f>
        <v>118.53125256657755</v>
      </c>
      <c r="CK276" s="21">
        <f>VLOOKUP(CK$6,'MonteCarlo Policy Paths'!$N$2:$S$31,$B276+1,FALSE)</f>
        <v>121.76875646902944</v>
      </c>
      <c r="CL276" s="21">
        <f>VLOOKUP(CL$6,'MonteCarlo Policy Paths'!$N$2:$S$31,$B276+1,FALSE)</f>
        <v>125.08672773594304</v>
      </c>
      <c r="CM276" s="21">
        <f>VLOOKUP(CM$6,'MonteCarlo Policy Paths'!$N$2:$S$31,$B276+1,FALSE)</f>
        <v>128.47676069968128</v>
      </c>
      <c r="CN276" s="21">
        <f>VLOOKUP(CN$6,'MonteCarlo Policy Paths'!$N$2:$S$31,$B276+1,FALSE)</f>
        <v>131.94323193005201</v>
      </c>
      <c r="CO276" s="164">
        <f>VLOOKUP(CO$6,'MonteCarlo Policy Paths'!$N$2:$S$31,$B276+1,FALSE)</f>
        <v>135.47056479945655</v>
      </c>
      <c r="CQ276" s="163">
        <f>BM276*VLOOKUP(AI$6,'Greenhouse Gas Costs Avoided'!$A$2:$I$32,9,FALSE)</f>
        <v>1.5320817610121258</v>
      </c>
      <c r="CR276" s="21">
        <f>BN276*VLOOKUP(AJ$6,'Greenhouse Gas Costs Avoided'!$A$2:$I$32,9,FALSE)</f>
        <v>1.6976055607114411</v>
      </c>
      <c r="CS276" s="21">
        <f>BO276*VLOOKUP(AK$6,'Greenhouse Gas Costs Avoided'!$A$2:$I$32,9,FALSE)</f>
        <v>1.8809216846672472</v>
      </c>
      <c r="CT276" s="21">
        <f>BP276*VLOOKUP(AL$6,'Greenhouse Gas Costs Avoided'!$A$2:$I$32,9,FALSE)</f>
        <v>2.0837803301021003</v>
      </c>
      <c r="CU276" s="21">
        <f>BQ276*VLOOKUP(AM$6,'Greenhouse Gas Costs Avoided'!$A$2:$I$32,9,FALSE)</f>
        <v>2.3072228153580183</v>
      </c>
      <c r="CV276" s="21">
        <f>BR276*VLOOKUP(AN$6,'Greenhouse Gas Costs Avoided'!$A$2:$I$32,9,FALSE)</f>
        <v>2.5517151467399573</v>
      </c>
      <c r="CW276" s="21">
        <f>BS276*VLOOKUP(AO$6,'Greenhouse Gas Costs Avoided'!$A$2:$I$32,9,FALSE)</f>
        <v>2.8200772139570236</v>
      </c>
      <c r="CX276" s="21">
        <f>BT276*VLOOKUP(AP$6,'Greenhouse Gas Costs Avoided'!$A$2:$I$32,9,FALSE)</f>
        <v>3.1165903917263735</v>
      </c>
      <c r="CY276" s="21">
        <f>BU276*VLOOKUP(AQ$6,'Greenhouse Gas Costs Avoided'!$A$2:$I$32,9,FALSE)</f>
        <v>3.444022251736667</v>
      </c>
      <c r="CZ276" s="21">
        <f>BV276*VLOOKUP(AR$6,'Greenhouse Gas Costs Avoided'!$A$2:$I$32,9,FALSE)</f>
        <v>3.8099226171979153</v>
      </c>
      <c r="DA276" s="21">
        <f>BW276*VLOOKUP(AS$6,'Greenhouse Gas Costs Avoided'!$A$2:$I$32,9,FALSE)</f>
        <v>4.2156506416508543</v>
      </c>
      <c r="DB276" s="21">
        <f>BX276*VLOOKUP(AT$6,'Greenhouse Gas Costs Avoided'!$A$2:$I$32,9,FALSE)</f>
        <v>4.6652788536686769</v>
      </c>
      <c r="DC276" s="21">
        <f>BY276*VLOOKUP(AU$6,'Greenhouse Gas Costs Avoided'!$A$2:$I$32,9,FALSE)</f>
        <v>5.1640119451993618</v>
      </c>
      <c r="DD276" s="21">
        <f>BZ276*VLOOKUP(AV$6,'Greenhouse Gas Costs Avoided'!$A$2:$I$32,9,FALSE)</f>
        <v>5.7165601774917221</v>
      </c>
      <c r="DE276" s="21">
        <f>CA276*VLOOKUP(AW$6,'Greenhouse Gas Costs Avoided'!$A$2:$I$32,9,FALSE)</f>
        <v>5.8748558551380645</v>
      </c>
      <c r="DF276" s="21">
        <f>CB276*VLOOKUP(AX$6,'Greenhouse Gas Costs Avoided'!$A$2:$I$32,9,FALSE)</f>
        <v>6.0386151127443357</v>
      </c>
      <c r="DG276" s="21">
        <f>CC276*VLOOKUP(AY$6,'Greenhouse Gas Costs Avoided'!$A$2:$I$32,9,FALSE)</f>
        <v>6.2066031310462346</v>
      </c>
      <c r="DH276" s="21">
        <f>CD276*VLOOKUP(AZ$6,'Greenhouse Gas Costs Avoided'!$A$2:$I$32,9,FALSE)</f>
        <v>6.3794910653253769</v>
      </c>
      <c r="DI276" s="21">
        <f>CE276*VLOOKUP(BA$6,'Greenhouse Gas Costs Avoided'!$A$2:$I$32,9,FALSE)</f>
        <v>6.5555548036832505</v>
      </c>
      <c r="DJ276" s="21">
        <f>CF276*VLOOKUP(BB$6,'Greenhouse Gas Costs Avoided'!$A$2:$I$32,9,FALSE)</f>
        <v>6.7390390205459019</v>
      </c>
      <c r="DK276" s="21">
        <f>CG276*VLOOKUP(BC$6,'Greenhouse Gas Costs Avoided'!$A$2:$I$32,9,FALSE)</f>
        <v>6.9250725353887148</v>
      </c>
      <c r="DL276" s="21">
        <f>CH276*VLOOKUP(BD$6,'Greenhouse Gas Costs Avoided'!$A$2:$I$32,9,FALSE)</f>
        <v>7.114622578022705</v>
      </c>
      <c r="DM276" s="21">
        <f>CI276*VLOOKUP(BE$6,'Greenhouse Gas Costs Avoided'!$A$2:$I$32,9,FALSE)</f>
        <v>7.309034780377397</v>
      </c>
      <c r="DN276" s="21">
        <f>CJ276*VLOOKUP(BF$6,'Greenhouse Gas Costs Avoided'!$A$2:$I$32,9,FALSE)</f>
        <v>7.5089860379134308</v>
      </c>
      <c r="DO276" s="21">
        <f>CK276*VLOOKUP(BG$6,'Greenhouse Gas Costs Avoided'!$A$2:$I$32,9,FALSE)</f>
        <v>7.714082761982441</v>
      </c>
      <c r="DP276" s="21">
        <f>CL276*VLOOKUP(BH$6,'Greenhouse Gas Costs Avoided'!$A$2:$I$32,9,FALSE)</f>
        <v>7.9242771147625906</v>
      </c>
      <c r="DQ276" s="21">
        <f>CM276*VLOOKUP(BI$6,'Greenhouse Gas Costs Avoided'!$A$2:$I$32,9,FALSE)</f>
        <v>8.1390365949973802</v>
      </c>
      <c r="DR276" s="21">
        <f>CN276*VLOOKUP(BJ$6,'Greenhouse Gas Costs Avoided'!$A$2:$I$32,9,FALSE)</f>
        <v>8.358638459535694</v>
      </c>
      <c r="DS276" s="164">
        <f>CO276*VLOOKUP(BK$6,'Greenhouse Gas Costs Avoided'!$A$2:$I$32,9,FALSE)</f>
        <v>8.5820959249206545</v>
      </c>
    </row>
    <row r="277" spans="1:123" x14ac:dyDescent="0.35">
      <c r="A277" s="174">
        <v>271</v>
      </c>
      <c r="B277" s="12">
        <v>4</v>
      </c>
      <c r="C277" s="175">
        <v>2023</v>
      </c>
      <c r="E277" s="20">
        <v>0</v>
      </c>
      <c r="F277" s="21">
        <v>82.346532180449415</v>
      </c>
      <c r="G277" s="21">
        <v>84.002844861871253</v>
      </c>
      <c r="H277" s="21">
        <v>85.659157543293105</v>
      </c>
      <c r="I277" s="21">
        <v>86.918851036576825</v>
      </c>
      <c r="J277" s="21">
        <v>88.178544529860531</v>
      </c>
      <c r="K277" s="21">
        <v>89.438238023144251</v>
      </c>
      <c r="L277" s="21">
        <v>90.697931516427971</v>
      </c>
      <c r="M277" s="21">
        <v>91.95762500971172</v>
      </c>
      <c r="N277" s="21">
        <v>93.21731850299544</v>
      </c>
      <c r="O277" s="21">
        <v>94.47701199627916</v>
      </c>
      <c r="P277" s="21">
        <v>95.73670548956288</v>
      </c>
      <c r="Q277" s="21">
        <v>96.996398982846586</v>
      </c>
      <c r="R277" s="21">
        <v>98.25609247613032</v>
      </c>
      <c r="S277" s="21">
        <v>99.65157958594628</v>
      </c>
      <c r="T277" s="21">
        <v>101.04706669576224</v>
      </c>
      <c r="U277" s="21">
        <v>102.4425538055782</v>
      </c>
      <c r="V277" s="21">
        <v>103.83804091539416</v>
      </c>
      <c r="W277" s="21">
        <v>105.23352802521011</v>
      </c>
      <c r="X277" s="21">
        <v>106.47156953138905</v>
      </c>
      <c r="Y277" s="21">
        <v>107.709611037568</v>
      </c>
      <c r="Z277" s="21">
        <v>108.94765254374694</v>
      </c>
      <c r="AA277" s="21">
        <v>110.18569404992589</v>
      </c>
      <c r="AB277" s="21">
        <v>111.42373555610482</v>
      </c>
      <c r="AC277" s="21">
        <v>112.86811731331359</v>
      </c>
      <c r="AD277" s="21">
        <v>114.31249907052236</v>
      </c>
      <c r="AE277" s="21">
        <v>115.75688082773114</v>
      </c>
      <c r="AF277" s="21">
        <v>117.20126258493991</v>
      </c>
      <c r="AG277" s="22">
        <v>119.5319620819439</v>
      </c>
      <c r="AI277" s="20">
        <v>0</v>
      </c>
      <c r="AJ277" s="21">
        <v>5.2166744805659615</v>
      </c>
      <c r="AK277" s="21">
        <v>5.3216023247413169</v>
      </c>
      <c r="AL277" s="21">
        <v>5.4265301689166732</v>
      </c>
      <c r="AM277" s="21">
        <v>5.5063320831654474</v>
      </c>
      <c r="AN277" s="21">
        <v>5.5861339974142208</v>
      </c>
      <c r="AO277" s="21">
        <v>5.665935911662995</v>
      </c>
      <c r="AP277" s="21">
        <v>5.7457378259117702</v>
      </c>
      <c r="AQ277" s="21">
        <v>5.8255397401605462</v>
      </c>
      <c r="AR277" s="21">
        <v>5.9053416544093205</v>
      </c>
      <c r="AS277" s="21">
        <v>5.9851435686580947</v>
      </c>
      <c r="AT277" s="21">
        <v>6.0649454829068699</v>
      </c>
      <c r="AU277" s="21">
        <v>6.1447473971556432</v>
      </c>
      <c r="AV277" s="21">
        <v>6.2245493114044184</v>
      </c>
      <c r="AW277" s="21">
        <v>6.312953786990386</v>
      </c>
      <c r="AX277" s="21">
        <v>6.4013582625763545</v>
      </c>
      <c r="AY277" s="21">
        <v>6.4897627381623222</v>
      </c>
      <c r="AZ277" s="21">
        <v>6.5781672137482907</v>
      </c>
      <c r="BA277" s="21">
        <v>6.6665716893342575</v>
      </c>
      <c r="BB277" s="21">
        <v>6.7450019445028957</v>
      </c>
      <c r="BC277" s="21">
        <v>6.8234321996715348</v>
      </c>
      <c r="BD277" s="21">
        <v>6.901862454840173</v>
      </c>
      <c r="BE277" s="21">
        <v>6.9802927100088112</v>
      </c>
      <c r="BF277" s="21">
        <v>7.0587229651774486</v>
      </c>
      <c r="BG277" s="21">
        <v>7.1502249295408609</v>
      </c>
      <c r="BH277" s="21">
        <v>7.2417268939042723</v>
      </c>
      <c r="BI277" s="21">
        <v>7.3332288582676846</v>
      </c>
      <c r="BJ277" s="21">
        <v>7.424730822631096</v>
      </c>
      <c r="BK277" s="22">
        <v>7.5723812490175435</v>
      </c>
      <c r="BM277" s="163">
        <f>VLOOKUP(BM$6,'MonteCarlo Policy Paths'!$N$2:$S$31,$B277+1,FALSE)</f>
        <v>21.456887556927661</v>
      </c>
      <c r="BN277" s="21">
        <f>VLOOKUP(BN$6,'MonteCarlo Policy Paths'!$N$2:$S$31,$B277+1,FALSE)</f>
        <v>23.119081894670884</v>
      </c>
      <c r="BO277" s="21">
        <f>VLOOKUP(BO$6,'MonteCarlo Policy Paths'!$N$2:$S$31,$B277+1,FALSE)</f>
        <v>24.918982795429599</v>
      </c>
      <c r="BP277" s="21">
        <f>VLOOKUP(BP$6,'MonteCarlo Policy Paths'!$N$2:$S$31,$B277+1,FALSE)</f>
        <v>26.866510906830612</v>
      </c>
      <c r="BQ277" s="21">
        <f>VLOOKUP(BQ$6,'MonteCarlo Policy Paths'!$N$2:$S$31,$B277+1,FALSE)</f>
        <v>28.957808063155838</v>
      </c>
      <c r="BR277" s="21">
        <f>VLOOKUP(BR$6,'MonteCarlo Policy Paths'!$N$2:$S$31,$B277+1,FALSE)</f>
        <v>31.169773267386955</v>
      </c>
      <c r="BS277" s="21">
        <f>VLOOKUP(BS$6,'MonteCarlo Policy Paths'!$N$2:$S$31,$B277+1,FALSE)</f>
        <v>33.536503079259326</v>
      </c>
      <c r="BT277" s="21">
        <f>VLOOKUP(BT$6,'MonteCarlo Policy Paths'!$N$2:$S$31,$B277+1,FALSE)</f>
        <v>36.094562758542168</v>
      </c>
      <c r="BU277" s="21">
        <f>VLOOKUP(BU$6,'MonteCarlo Policy Paths'!$N$2:$S$31,$B277+1,FALSE)</f>
        <v>38.859796339203925</v>
      </c>
      <c r="BV277" s="21">
        <f>VLOOKUP(BV$6,'MonteCarlo Policy Paths'!$N$2:$S$31,$B277+1,FALSE)</f>
        <v>41.937214526892696</v>
      </c>
      <c r="BW277" s="21">
        <f>VLOOKUP(BW$6,'MonteCarlo Policy Paths'!$N$2:$S$31,$B277+1,FALSE)</f>
        <v>45.285702034805901</v>
      </c>
      <c r="BX277" s="21">
        <f>VLOOKUP(BX$6,'MonteCarlo Policy Paths'!$N$2:$S$31,$B277+1,FALSE)</f>
        <v>48.923675973628832</v>
      </c>
      <c r="BY277" s="21">
        <f>VLOOKUP(BY$6,'MonteCarlo Policy Paths'!$N$2:$S$31,$B277+1,FALSE)</f>
        <v>52.880283256992421</v>
      </c>
      <c r="BZ277" s="21">
        <f>VLOOKUP(BZ$6,'MonteCarlo Policy Paths'!$N$2:$S$31,$B277+1,FALSE)</f>
        <v>57.179951130409847</v>
      </c>
      <c r="CA277" s="21">
        <f>VLOOKUP(CA$6,'MonteCarlo Policy Paths'!$N$2:$S$31,$B277+1,FALSE)</f>
        <v>59.199989570907007</v>
      </c>
      <c r="CB277" s="21">
        <f>VLOOKUP(CB$6,'MonteCarlo Policy Paths'!$N$2:$S$31,$B277+1,FALSE)</f>
        <v>61.304348310445278</v>
      </c>
      <c r="CC277" s="21">
        <f>VLOOKUP(CC$6,'MonteCarlo Policy Paths'!$N$2:$S$31,$B277+1,FALSE)</f>
        <v>63.486799757257046</v>
      </c>
      <c r="CD277" s="21">
        <f>VLOOKUP(CD$6,'MonteCarlo Policy Paths'!$N$2:$S$31,$B277+1,FALSE)</f>
        <v>65.754412861465767</v>
      </c>
      <c r="CE277" s="21">
        <f>VLOOKUP(CE$6,'MonteCarlo Policy Paths'!$N$2:$S$31,$B277+1,FALSE)</f>
        <v>68.097759333367534</v>
      </c>
      <c r="CF277" s="21">
        <f>VLOOKUP(CF$6,'MonteCarlo Policy Paths'!$N$2:$S$31,$B277+1,FALSE)</f>
        <v>70.548973057852507</v>
      </c>
      <c r="CG277" s="21">
        <f>VLOOKUP(CG$6,'MonteCarlo Policy Paths'!$N$2:$S$31,$B277+1,FALSE)</f>
        <v>73.077007009761019</v>
      </c>
      <c r="CH277" s="21">
        <f>VLOOKUP(CH$6,'MonteCarlo Policy Paths'!$N$2:$S$31,$B277+1,FALSE)</f>
        <v>75.691476032446857</v>
      </c>
      <c r="CI277" s="21">
        <f>VLOOKUP(CI$6,'MonteCarlo Policy Paths'!$N$2:$S$31,$B277+1,FALSE)</f>
        <v>78.404802280730166</v>
      </c>
      <c r="CJ277" s="21">
        <f>VLOOKUP(CJ$6,'MonteCarlo Policy Paths'!$N$2:$S$31,$B277+1,FALSE)</f>
        <v>81.224927058038162</v>
      </c>
      <c r="CK277" s="21">
        <f>VLOOKUP(CK$6,'MonteCarlo Policy Paths'!$N$2:$S$31,$B277+1,FALSE)</f>
        <v>84.152487263770951</v>
      </c>
      <c r="CL277" s="21">
        <f>VLOOKUP(CL$6,'MonteCarlo Policy Paths'!$N$2:$S$31,$B277+1,FALSE)</f>
        <v>87.19069011352974</v>
      </c>
      <c r="CM277" s="21">
        <f>VLOOKUP(CM$6,'MonteCarlo Policy Paths'!$N$2:$S$31,$B277+1,FALSE)</f>
        <v>90.339519718236858</v>
      </c>
      <c r="CN277" s="21">
        <f>VLOOKUP(CN$6,'MonteCarlo Policy Paths'!$N$2:$S$31,$B277+1,FALSE)</f>
        <v>93.604800202242828</v>
      </c>
      <c r="CO277" s="164">
        <f>VLOOKUP(CO$6,'MonteCarlo Policy Paths'!$N$2:$S$31,$B277+1,FALSE)</f>
        <v>96.983684685934094</v>
      </c>
      <c r="CQ277" s="163">
        <f>BM277*VLOOKUP(AI$6,'Greenhouse Gas Costs Avoided'!$A$2:$I$32,9,FALSE)</f>
        <v>1.3592994724454583</v>
      </c>
      <c r="CR277" s="21">
        <f>BN277*VLOOKUP(AJ$6,'Greenhouse Gas Costs Avoided'!$A$2:$I$32,9,FALSE)</f>
        <v>1.4645999210963487</v>
      </c>
      <c r="CS277" s="21">
        <f>BO277*VLOOKUP(AK$6,'Greenhouse Gas Costs Avoided'!$A$2:$I$32,9,FALSE)</f>
        <v>1.5786241167474793</v>
      </c>
      <c r="CT277" s="21">
        <f>BP277*VLOOKUP(AL$6,'Greenhouse Gas Costs Avoided'!$A$2:$I$32,9,FALSE)</f>
        <v>1.7020005350363183</v>
      </c>
      <c r="CU277" s="21">
        <f>BQ277*VLOOKUP(AM$6,'Greenhouse Gas Costs Avoided'!$A$2:$I$32,9,FALSE)</f>
        <v>1.8344847601494692</v>
      </c>
      <c r="CV277" s="21">
        <f>BR277*VLOOKUP(AN$6,'Greenhouse Gas Costs Avoided'!$A$2:$I$32,9,FALSE)</f>
        <v>1.9746133378475101</v>
      </c>
      <c r="CW277" s="21">
        <f>BS277*VLOOKUP(AO$6,'Greenhouse Gas Costs Avoided'!$A$2:$I$32,9,FALSE)</f>
        <v>2.1245462941611284</v>
      </c>
      <c r="CX277" s="21">
        <f>BT277*VLOOKUP(AP$6,'Greenhouse Gas Costs Avoided'!$A$2:$I$32,9,FALSE)</f>
        <v>2.2866000479177169</v>
      </c>
      <c r="CY277" s="21">
        <f>BU277*VLOOKUP(AQ$6,'Greenhouse Gas Costs Avoided'!$A$2:$I$32,9,FALSE)</f>
        <v>2.4617783228380428</v>
      </c>
      <c r="CZ277" s="21">
        <f>BV277*VLOOKUP(AR$6,'Greenhouse Gas Costs Avoided'!$A$2:$I$32,9,FALSE)</f>
        <v>2.6567335747552212</v>
      </c>
      <c r="DA277" s="21">
        <f>BW277*VLOOKUP(AS$6,'Greenhouse Gas Costs Avoided'!$A$2:$I$32,9,FALSE)</f>
        <v>2.8688611394320973</v>
      </c>
      <c r="DB277" s="21">
        <f>BX277*VLOOKUP(AT$6,'Greenhouse Gas Costs Avoided'!$A$2:$I$32,9,FALSE)</f>
        <v>3.099327745676475</v>
      </c>
      <c r="DC277" s="21">
        <f>BY277*VLOOKUP(AU$6,'Greenhouse Gas Costs Avoided'!$A$2:$I$32,9,FALSE)</f>
        <v>3.3499798581359799</v>
      </c>
      <c r="DD277" s="21">
        <f>BZ277*VLOOKUP(AV$6,'Greenhouse Gas Costs Avoided'!$A$2:$I$32,9,FALSE)</f>
        <v>3.6223649492411436</v>
      </c>
      <c r="DE277" s="21">
        <f>CA277*VLOOKUP(AW$6,'Greenhouse Gas Costs Avoided'!$A$2:$I$32,9,FALSE)</f>
        <v>3.7503349159570667</v>
      </c>
      <c r="DF277" s="21">
        <f>CB277*VLOOKUP(AX$6,'Greenhouse Gas Costs Avoided'!$A$2:$I$32,9,FALSE)</f>
        <v>3.8836465958035138</v>
      </c>
      <c r="DG277" s="21">
        <f>CC277*VLOOKUP(AY$6,'Greenhouse Gas Costs Avoided'!$A$2:$I$32,9,FALSE)</f>
        <v>4.0219054692034097</v>
      </c>
      <c r="DH277" s="21">
        <f>CD277*VLOOKUP(AZ$6,'Greenhouse Gas Costs Avoided'!$A$2:$I$32,9,FALSE)</f>
        <v>4.1655593560070496</v>
      </c>
      <c r="DI277" s="21">
        <f>CE277*VLOOKUP(BA$6,'Greenhouse Gas Costs Avoided'!$A$2:$I$32,9,FALSE)</f>
        <v>4.3140109715809301</v>
      </c>
      <c r="DJ277" s="21">
        <f>CF277*VLOOKUP(BB$6,'Greenhouse Gas Costs Avoided'!$A$2:$I$32,9,FALSE)</f>
        <v>4.4692960059878768</v>
      </c>
      <c r="DK277" s="21">
        <f>CG277*VLOOKUP(BC$6,'Greenhouse Gas Costs Avoided'!$A$2:$I$32,9,FALSE)</f>
        <v>4.629447622014963</v>
      </c>
      <c r="DL277" s="21">
        <f>CH277*VLOOKUP(BD$6,'Greenhouse Gas Costs Avoided'!$A$2:$I$32,9,FALSE)</f>
        <v>4.7950749225184994</v>
      </c>
      <c r="DM277" s="21">
        <f>CI277*VLOOKUP(BE$6,'Greenhouse Gas Costs Avoided'!$A$2:$I$32,9,FALSE)</f>
        <v>4.9669648542748472</v>
      </c>
      <c r="DN277" s="21">
        <f>CJ277*VLOOKUP(BF$6,'Greenhouse Gas Costs Avoided'!$A$2:$I$32,9,FALSE)</f>
        <v>5.1456205009456273</v>
      </c>
      <c r="DO277" s="21">
        <f>CK277*VLOOKUP(BG$6,'Greenhouse Gas Costs Avoided'!$A$2:$I$32,9,FALSE)</f>
        <v>5.331082210275417</v>
      </c>
      <c r="DP277" s="21">
        <f>CL277*VLOOKUP(BH$6,'Greenhouse Gas Costs Avoided'!$A$2:$I$32,9,FALSE)</f>
        <v>5.5235531602164318</v>
      </c>
      <c r="DQ277" s="21">
        <f>CM277*VLOOKUP(BI$6,'Greenhouse Gas Costs Avoided'!$A$2:$I$32,9,FALSE)</f>
        <v>5.723032344191421</v>
      </c>
      <c r="DR277" s="21">
        <f>CN277*VLOOKUP(BJ$6,'Greenhouse Gas Costs Avoided'!$A$2:$I$32,9,FALSE)</f>
        <v>5.9298887220104266</v>
      </c>
      <c r="DS277" s="164">
        <f>CO277*VLOOKUP(BK$6,'Greenhouse Gas Costs Avoided'!$A$2:$I$32,9,FALSE)</f>
        <v>6.1439419431008639</v>
      </c>
    </row>
    <row r="278" spans="1:123" x14ac:dyDescent="0.35">
      <c r="A278" s="174">
        <v>272</v>
      </c>
      <c r="B278" s="12">
        <v>1</v>
      </c>
      <c r="C278" s="175">
        <v>2023</v>
      </c>
      <c r="E278" s="20">
        <v>0</v>
      </c>
      <c r="F278" s="21">
        <v>82.346532180449415</v>
      </c>
      <c r="G278" s="21">
        <v>84.002844861871253</v>
      </c>
      <c r="H278" s="21">
        <v>85.659157543293105</v>
      </c>
      <c r="I278" s="21">
        <v>86.918851036576825</v>
      </c>
      <c r="J278" s="21">
        <v>88.178544529860531</v>
      </c>
      <c r="K278" s="21">
        <v>89.438238023144251</v>
      </c>
      <c r="L278" s="21">
        <v>90.697931516427971</v>
      </c>
      <c r="M278" s="21">
        <v>91.95762500971172</v>
      </c>
      <c r="N278" s="21">
        <v>93.21731850299544</v>
      </c>
      <c r="O278" s="21">
        <v>94.47701199627916</v>
      </c>
      <c r="P278" s="21">
        <v>95.73670548956288</v>
      </c>
      <c r="Q278" s="21">
        <v>96.996398982846586</v>
      </c>
      <c r="R278" s="21">
        <v>98.25609247613032</v>
      </c>
      <c r="S278" s="21">
        <v>99.65157958594628</v>
      </c>
      <c r="T278" s="21">
        <v>101.04706669576224</v>
      </c>
      <c r="U278" s="21">
        <v>102.4425538055782</v>
      </c>
      <c r="V278" s="21">
        <v>103.83804091539416</v>
      </c>
      <c r="W278" s="21">
        <v>105.23352802521011</v>
      </c>
      <c r="X278" s="21">
        <v>106.47156953138905</v>
      </c>
      <c r="Y278" s="21">
        <v>107.709611037568</v>
      </c>
      <c r="Z278" s="21">
        <v>108.94765254374694</v>
      </c>
      <c r="AA278" s="21">
        <v>110.18569404992589</v>
      </c>
      <c r="AB278" s="21">
        <v>111.42373555610482</v>
      </c>
      <c r="AC278" s="21">
        <v>112.86811731331359</v>
      </c>
      <c r="AD278" s="21">
        <v>114.31249907052236</v>
      </c>
      <c r="AE278" s="21">
        <v>115.75688082773114</v>
      </c>
      <c r="AF278" s="21">
        <v>117.20126258493991</v>
      </c>
      <c r="AG278" s="22">
        <v>118.64564434214866</v>
      </c>
      <c r="AI278" s="20">
        <v>0</v>
      </c>
      <c r="AJ278" s="21">
        <v>5.2166744805659615</v>
      </c>
      <c r="AK278" s="21">
        <v>5.3216023247413169</v>
      </c>
      <c r="AL278" s="21">
        <v>5.4265301689166732</v>
      </c>
      <c r="AM278" s="21">
        <v>5.5063320831654474</v>
      </c>
      <c r="AN278" s="21">
        <v>5.5861339974142208</v>
      </c>
      <c r="AO278" s="21">
        <v>5.665935911662995</v>
      </c>
      <c r="AP278" s="21">
        <v>5.7457378259117702</v>
      </c>
      <c r="AQ278" s="21">
        <v>5.8255397401605462</v>
      </c>
      <c r="AR278" s="21">
        <v>5.9053416544093205</v>
      </c>
      <c r="AS278" s="21">
        <v>5.9851435686580947</v>
      </c>
      <c r="AT278" s="21">
        <v>6.0649454829068699</v>
      </c>
      <c r="AU278" s="21">
        <v>6.1447473971556432</v>
      </c>
      <c r="AV278" s="21">
        <v>6.2245493114044184</v>
      </c>
      <c r="AW278" s="21">
        <v>6.312953786990386</v>
      </c>
      <c r="AX278" s="21">
        <v>6.4013582625763545</v>
      </c>
      <c r="AY278" s="21">
        <v>6.4897627381623222</v>
      </c>
      <c r="AZ278" s="21">
        <v>6.5781672137482907</v>
      </c>
      <c r="BA278" s="21">
        <v>6.6665716893342575</v>
      </c>
      <c r="BB278" s="21">
        <v>6.7450019445028957</v>
      </c>
      <c r="BC278" s="21">
        <v>6.8234321996715348</v>
      </c>
      <c r="BD278" s="21">
        <v>6.901862454840173</v>
      </c>
      <c r="BE278" s="21">
        <v>6.9802927100088112</v>
      </c>
      <c r="BF278" s="21">
        <v>7.0587229651774486</v>
      </c>
      <c r="BG278" s="21">
        <v>7.1502249295408609</v>
      </c>
      <c r="BH278" s="21">
        <v>7.2417268939042723</v>
      </c>
      <c r="BI278" s="21">
        <v>7.3332288582676846</v>
      </c>
      <c r="BJ278" s="21">
        <v>7.424730822631096</v>
      </c>
      <c r="BK278" s="22">
        <v>7.5162327869945065</v>
      </c>
      <c r="BM278" s="163">
        <f>VLOOKUP(BM$6,'MonteCarlo Policy Paths'!$N$2:$S$31,$B278+1,FALSE)</f>
        <v>18.946072246720579</v>
      </c>
      <c r="BN278" s="21">
        <f>VLOOKUP(BN$6,'MonteCarlo Policy Paths'!$N$2:$S$31,$B278+1,FALSE)</f>
        <v>19.920985834119051</v>
      </c>
      <c r="BO278" s="21">
        <f>VLOOKUP(BO$6,'MonteCarlo Policy Paths'!$N$2:$S$31,$B278+1,FALSE)</f>
        <v>20.944710352814074</v>
      </c>
      <c r="BP278" s="21">
        <f>VLOOKUP(BP$6,'MonteCarlo Policy Paths'!$N$2:$S$31,$B278+1,FALSE)</f>
        <v>22.017919567056939</v>
      </c>
      <c r="BQ278" s="21">
        <f>VLOOKUP(BQ$6,'MonteCarlo Policy Paths'!$N$2:$S$31,$B278+1,FALSE)</f>
        <v>23.125382269476081</v>
      </c>
      <c r="BR278" s="21">
        <f>VLOOKUP(BR$6,'MonteCarlo Policy Paths'!$N$2:$S$31,$B278+1,FALSE)</f>
        <v>24.222533249319248</v>
      </c>
      <c r="BS278" s="21">
        <f>VLOOKUP(BS$6,'MonteCarlo Policy Paths'!$N$2:$S$31,$B278+1,FALSE)</f>
        <v>25.344600035724898</v>
      </c>
      <c r="BT278" s="21">
        <f>VLOOKUP(BT$6,'MonteCarlo Policy Paths'!$N$2:$S$31,$B278+1,FALSE)</f>
        <v>26.511875533452777</v>
      </c>
      <c r="BU278" s="21">
        <f>VLOOKUP(BU$6,'MonteCarlo Policy Paths'!$N$2:$S$31,$B278+1,FALSE)</f>
        <v>27.727543772426976</v>
      </c>
      <c r="BV278" s="21">
        <f>VLOOKUP(BV$6,'MonteCarlo Policy Paths'!$N$2:$S$31,$B278+1,FALSE)</f>
        <v>29.105872242644537</v>
      </c>
      <c r="BW278" s="21">
        <f>VLOOKUP(BW$6,'MonteCarlo Policy Paths'!$N$2:$S$31,$B278+1,FALSE)</f>
        <v>30.561165854776764</v>
      </c>
      <c r="BX278" s="21">
        <f>VLOOKUP(BX$6,'MonteCarlo Policy Paths'!$N$2:$S$31,$B278+1,FALSE)</f>
        <v>32.089224147515601</v>
      </c>
      <c r="BY278" s="21">
        <f>VLOOKUP(BY$6,'MonteCarlo Policy Paths'!$N$2:$S$31,$B278+1,FALSE)</f>
        <v>33.693685354891386</v>
      </c>
      <c r="BZ278" s="21">
        <f>VLOOKUP(BZ$6,'MonteCarlo Policy Paths'!$N$2:$S$31,$B278+1,FALSE)</f>
        <v>35.378369622635958</v>
      </c>
      <c r="CA278" s="21">
        <f>VLOOKUP(CA$6,'MonteCarlo Policy Paths'!$N$2:$S$31,$B278+1,FALSE)</f>
        <v>37.147288103767757</v>
      </c>
      <c r="CB278" s="21">
        <f>VLOOKUP(CB$6,'MonteCarlo Policy Paths'!$N$2:$S$31,$B278+1,FALSE)</f>
        <v>39.004652508956148</v>
      </c>
      <c r="CC278" s="21">
        <f>VLOOKUP(CC$6,'MonteCarlo Policy Paths'!$N$2:$S$31,$B278+1,FALSE)</f>
        <v>40.954885134403959</v>
      </c>
      <c r="CD278" s="21">
        <f>VLOOKUP(CD$6,'MonteCarlo Policy Paths'!$N$2:$S$31,$B278+1,FALSE)</f>
        <v>43.002629391124159</v>
      </c>
      <c r="CE278" s="21">
        <f>VLOOKUP(CE$6,'MonteCarlo Policy Paths'!$N$2:$S$31,$B278+1,FALSE)</f>
        <v>45.152760860680367</v>
      </c>
      <c r="CF278" s="21">
        <f>VLOOKUP(CF$6,'MonteCarlo Policy Paths'!$N$2:$S$31,$B278+1,FALSE)</f>
        <v>47.410398903714388</v>
      </c>
      <c r="CG278" s="21">
        <f>VLOOKUP(CG$6,'MonteCarlo Policy Paths'!$N$2:$S$31,$B278+1,FALSE)</f>
        <v>49.780918848900107</v>
      </c>
      <c r="CH278" s="21">
        <f>VLOOKUP(CH$6,'MonteCarlo Policy Paths'!$N$2:$S$31,$B278+1,FALSE)</f>
        <v>52.269964791345117</v>
      </c>
      <c r="CI278" s="21">
        <f>VLOOKUP(CI$6,'MonteCarlo Policy Paths'!$N$2:$S$31,$B278+1,FALSE)</f>
        <v>54.883463030912374</v>
      </c>
      <c r="CJ278" s="21">
        <f>VLOOKUP(CJ$6,'MonteCarlo Policy Paths'!$N$2:$S$31,$B278+1,FALSE)</f>
        <v>57.627636182457998</v>
      </c>
      <c r="CK278" s="21">
        <f>VLOOKUP(CK$6,'MonteCarlo Policy Paths'!$N$2:$S$31,$B278+1,FALSE)</f>
        <v>60.509017991580897</v>
      </c>
      <c r="CL278" s="21">
        <f>VLOOKUP(CL$6,'MonteCarlo Policy Paths'!$N$2:$S$31,$B278+1,FALSE)</f>
        <v>63.534468891159946</v>
      </c>
      <c r="CM278" s="21">
        <f>VLOOKUP(CM$6,'MonteCarlo Policy Paths'!$N$2:$S$31,$B278+1,FALSE)</f>
        <v>66.711192335717939</v>
      </c>
      <c r="CN278" s="21">
        <f>VLOOKUP(CN$6,'MonteCarlo Policy Paths'!$N$2:$S$31,$B278+1,FALSE)</f>
        <v>70.04675195250384</v>
      </c>
      <c r="CO278" s="164">
        <f>VLOOKUP(CO$6,'MonteCarlo Policy Paths'!$N$2:$S$31,$B278+1,FALSE)</f>
        <v>73.54908955012904</v>
      </c>
      <c r="CQ278" s="163">
        <f>BM278*VLOOKUP(AI$6,'Greenhouse Gas Costs Avoided'!$A$2:$I$32,9,FALSE)</f>
        <v>1.2002386619007086</v>
      </c>
      <c r="CR278" s="21">
        <f>BN278*VLOOKUP(AJ$6,'Greenhouse Gas Costs Avoided'!$A$2:$I$32,9,FALSE)</f>
        <v>1.2619996941806579</v>
      </c>
      <c r="CS278" s="21">
        <f>BO278*VLOOKUP(AK$6,'Greenhouse Gas Costs Avoided'!$A$2:$I$32,9,FALSE)</f>
        <v>1.3268529118013257</v>
      </c>
      <c r="CT278" s="21">
        <f>BP278*VLOOKUP(AL$6,'Greenhouse Gas Costs Avoided'!$A$2:$I$32,9,FALSE)</f>
        <v>1.3948409979053111</v>
      </c>
      <c r="CU278" s="21">
        <f>BQ278*VLOOKUP(AM$6,'Greenhouse Gas Costs Avoided'!$A$2:$I$32,9,FALSE)</f>
        <v>1.464999051498006</v>
      </c>
      <c r="CV278" s="21">
        <f>BR278*VLOOKUP(AN$6,'Greenhouse Gas Costs Avoided'!$A$2:$I$32,9,FALSE)</f>
        <v>1.5345038547523033</v>
      </c>
      <c r="CW278" s="21">
        <f>BS278*VLOOKUP(AO$6,'Greenhouse Gas Costs Avoided'!$A$2:$I$32,9,FALSE)</f>
        <v>1.6055870809081549</v>
      </c>
      <c r="CX278" s="21">
        <f>BT278*VLOOKUP(AP$6,'Greenhouse Gas Costs Avoided'!$A$2:$I$32,9,FALSE)</f>
        <v>1.6795342908215394</v>
      </c>
      <c r="CY278" s="21">
        <f>BU278*VLOOKUP(AQ$6,'Greenhouse Gas Costs Avoided'!$A$2:$I$32,9,FALSE)</f>
        <v>1.7565471936259263</v>
      </c>
      <c r="CZ278" s="21">
        <f>BV278*VLOOKUP(AR$6,'Greenhouse Gas Costs Avoided'!$A$2:$I$32,9,FALSE)</f>
        <v>1.8438646648785721</v>
      </c>
      <c r="DA278" s="21">
        <f>BW278*VLOOKUP(AS$6,'Greenhouse Gas Costs Avoided'!$A$2:$I$32,9,FALSE)</f>
        <v>1.9360578981225007</v>
      </c>
      <c r="DB278" s="21">
        <f>BX278*VLOOKUP(AT$6,'Greenhouse Gas Costs Avoided'!$A$2:$I$32,9,FALSE)</f>
        <v>2.0328607930286258</v>
      </c>
      <c r="DC278" s="21">
        <f>BY278*VLOOKUP(AU$6,'Greenhouse Gas Costs Avoided'!$A$2:$I$32,9,FALSE)</f>
        <v>2.1345038326800574</v>
      </c>
      <c r="DD278" s="21">
        <f>BZ278*VLOOKUP(AV$6,'Greenhouse Gas Costs Avoided'!$A$2:$I$32,9,FALSE)</f>
        <v>2.2412290243140602</v>
      </c>
      <c r="DE278" s="21">
        <f>CA278*VLOOKUP(AW$6,'Greenhouse Gas Costs Avoided'!$A$2:$I$32,9,FALSE)</f>
        <v>2.3532904755297634</v>
      </c>
      <c r="DF278" s="21">
        <f>CB278*VLOOKUP(AX$6,'Greenhouse Gas Costs Avoided'!$A$2:$I$32,9,FALSE)</f>
        <v>2.4709549993062518</v>
      </c>
      <c r="DG278" s="21">
        <f>CC278*VLOOKUP(AY$6,'Greenhouse Gas Costs Avoided'!$A$2:$I$32,9,FALSE)</f>
        <v>2.5945027492715647</v>
      </c>
      <c r="DH278" s="21">
        <f>CD278*VLOOKUP(AZ$6,'Greenhouse Gas Costs Avoided'!$A$2:$I$32,9,FALSE)</f>
        <v>2.724227886735143</v>
      </c>
      <c r="DI278" s="21">
        <f>CE278*VLOOKUP(BA$6,'Greenhouse Gas Costs Avoided'!$A$2:$I$32,9,FALSE)</f>
        <v>2.8604392810719004</v>
      </c>
      <c r="DJ278" s="21">
        <f>CF278*VLOOKUP(BB$6,'Greenhouse Gas Costs Avoided'!$A$2:$I$32,9,FALSE)</f>
        <v>3.0034612451254952</v>
      </c>
      <c r="DK278" s="21">
        <f>CG278*VLOOKUP(BC$6,'Greenhouse Gas Costs Avoided'!$A$2:$I$32,9,FALSE)</f>
        <v>3.1536343073817701</v>
      </c>
      <c r="DL278" s="21">
        <f>CH278*VLOOKUP(BD$6,'Greenhouse Gas Costs Avoided'!$A$2:$I$32,9,FALSE)</f>
        <v>3.3113160227508591</v>
      </c>
      <c r="DM278" s="21">
        <f>CI278*VLOOKUP(BE$6,'Greenhouse Gas Costs Avoided'!$A$2:$I$32,9,FALSE)</f>
        <v>3.4768818238884021</v>
      </c>
      <c r="DN278" s="21">
        <f>CJ278*VLOOKUP(BF$6,'Greenhouse Gas Costs Avoided'!$A$2:$I$32,9,FALSE)</f>
        <v>3.6507259150828224</v>
      </c>
      <c r="DO278" s="21">
        <f>CK278*VLOOKUP(BG$6,'Greenhouse Gas Costs Avoided'!$A$2:$I$32,9,FALSE)</f>
        <v>3.8332622108369634</v>
      </c>
      <c r="DP278" s="21">
        <f>CL278*VLOOKUP(BH$6,'Greenhouse Gas Costs Avoided'!$A$2:$I$32,9,FALSE)</f>
        <v>4.0249253213788121</v>
      </c>
      <c r="DQ278" s="21">
        <f>CM278*VLOOKUP(BI$6,'Greenhouse Gas Costs Avoided'!$A$2:$I$32,9,FALSE)</f>
        <v>4.2261715874477526</v>
      </c>
      <c r="DR278" s="21">
        <f>CN278*VLOOKUP(BJ$6,'Greenhouse Gas Costs Avoided'!$A$2:$I$32,9,FALSE)</f>
        <v>4.4374801668201398</v>
      </c>
      <c r="DS278" s="164">
        <f>CO278*VLOOKUP(BK$6,'Greenhouse Gas Costs Avoided'!$A$2:$I$32,9,FALSE)</f>
        <v>4.6593541751611474</v>
      </c>
    </row>
    <row r="279" spans="1:123" x14ac:dyDescent="0.35">
      <c r="A279" s="174">
        <v>273</v>
      </c>
      <c r="B279" s="12">
        <v>2</v>
      </c>
      <c r="C279" s="175">
        <v>2023</v>
      </c>
      <c r="E279" s="20">
        <v>0</v>
      </c>
      <c r="F279" s="21">
        <v>82.346532180449415</v>
      </c>
      <c r="G279" s="21">
        <v>84.002844861871253</v>
      </c>
      <c r="H279" s="21">
        <v>85.659157543293105</v>
      </c>
      <c r="I279" s="21">
        <v>86.918851036576825</v>
      </c>
      <c r="J279" s="21">
        <v>88.178544529860531</v>
      </c>
      <c r="K279" s="21">
        <v>89.438238023144251</v>
      </c>
      <c r="L279" s="21">
        <v>90.697931516427971</v>
      </c>
      <c r="M279" s="21">
        <v>91.95762500971172</v>
      </c>
      <c r="N279" s="21">
        <v>93.21731850299544</v>
      </c>
      <c r="O279" s="21">
        <v>94.47701199627916</v>
      </c>
      <c r="P279" s="21">
        <v>95.73670548956288</v>
      </c>
      <c r="Q279" s="21">
        <v>96.996398982846586</v>
      </c>
      <c r="R279" s="21">
        <v>98.25609247613032</v>
      </c>
      <c r="S279" s="21">
        <v>99.65157958594628</v>
      </c>
      <c r="T279" s="21">
        <v>101.04706669576224</v>
      </c>
      <c r="U279" s="21">
        <v>102.4425538055782</v>
      </c>
      <c r="V279" s="21">
        <v>103.83804091539416</v>
      </c>
      <c r="W279" s="21">
        <v>105.23352802521011</v>
      </c>
      <c r="X279" s="21">
        <v>106.47156953138905</v>
      </c>
      <c r="Y279" s="21">
        <v>107.709611037568</v>
      </c>
      <c r="Z279" s="21">
        <v>108.94765254374694</v>
      </c>
      <c r="AA279" s="21">
        <v>110.18569404992589</v>
      </c>
      <c r="AB279" s="21">
        <v>111.42373555610482</v>
      </c>
      <c r="AC279" s="21">
        <v>112.86811731331359</v>
      </c>
      <c r="AD279" s="21">
        <v>114.31249907052236</v>
      </c>
      <c r="AE279" s="21">
        <v>115.75688082773114</v>
      </c>
      <c r="AF279" s="21">
        <v>117.20126258493991</v>
      </c>
      <c r="AG279" s="22">
        <v>120.41827982173916</v>
      </c>
      <c r="AI279" s="20">
        <v>0</v>
      </c>
      <c r="AJ279" s="21">
        <v>5.2166744805659615</v>
      </c>
      <c r="AK279" s="21">
        <v>5.3216023247413169</v>
      </c>
      <c r="AL279" s="21">
        <v>5.4265301689166732</v>
      </c>
      <c r="AM279" s="21">
        <v>5.5063320831654474</v>
      </c>
      <c r="AN279" s="21">
        <v>5.5861339974142208</v>
      </c>
      <c r="AO279" s="21">
        <v>5.665935911662995</v>
      </c>
      <c r="AP279" s="21">
        <v>5.7457378259117702</v>
      </c>
      <c r="AQ279" s="21">
        <v>5.8255397401605462</v>
      </c>
      <c r="AR279" s="21">
        <v>5.9053416544093205</v>
      </c>
      <c r="AS279" s="21">
        <v>5.9851435686580947</v>
      </c>
      <c r="AT279" s="21">
        <v>6.0649454829068699</v>
      </c>
      <c r="AU279" s="21">
        <v>6.1447473971556432</v>
      </c>
      <c r="AV279" s="21">
        <v>6.2245493114044184</v>
      </c>
      <c r="AW279" s="21">
        <v>6.312953786990386</v>
      </c>
      <c r="AX279" s="21">
        <v>6.4013582625763545</v>
      </c>
      <c r="AY279" s="21">
        <v>6.4897627381623222</v>
      </c>
      <c r="AZ279" s="21">
        <v>6.5781672137482907</v>
      </c>
      <c r="BA279" s="21">
        <v>6.6665716893342575</v>
      </c>
      <c r="BB279" s="21">
        <v>6.7450019445028957</v>
      </c>
      <c r="BC279" s="21">
        <v>6.8234321996715348</v>
      </c>
      <c r="BD279" s="21">
        <v>6.901862454840173</v>
      </c>
      <c r="BE279" s="21">
        <v>6.9802927100088112</v>
      </c>
      <c r="BF279" s="21">
        <v>7.0587229651774486</v>
      </c>
      <c r="BG279" s="21">
        <v>7.1502249295408609</v>
      </c>
      <c r="BH279" s="21">
        <v>7.2417268939042723</v>
      </c>
      <c r="BI279" s="21">
        <v>7.3332288582676846</v>
      </c>
      <c r="BJ279" s="21">
        <v>7.424730822631096</v>
      </c>
      <c r="BK279" s="22">
        <v>7.6285297110405814</v>
      </c>
      <c r="BM279" s="163">
        <f>VLOOKUP(BM$6,'MonteCarlo Policy Paths'!$N$2:$S$31,$B279+1,FALSE)</f>
        <v>23.967702867134744</v>
      </c>
      <c r="BN279" s="21">
        <f>VLOOKUP(BN$6,'MonteCarlo Policy Paths'!$N$2:$S$31,$B279+1,FALSE)</f>
        <v>26.317177955222718</v>
      </c>
      <c r="BO279" s="21">
        <f>VLOOKUP(BO$6,'MonteCarlo Policy Paths'!$N$2:$S$31,$B279+1,FALSE)</f>
        <v>28.893255238045125</v>
      </c>
      <c r="BP279" s="21">
        <f>VLOOKUP(BP$6,'MonteCarlo Policy Paths'!$N$2:$S$31,$B279+1,FALSE)</f>
        <v>31.715102246604285</v>
      </c>
      <c r="BQ279" s="21">
        <f>VLOOKUP(BQ$6,'MonteCarlo Policy Paths'!$N$2:$S$31,$B279+1,FALSE)</f>
        <v>34.790233856835599</v>
      </c>
      <c r="BR279" s="21">
        <f>VLOOKUP(BR$6,'MonteCarlo Policy Paths'!$N$2:$S$31,$B279+1,FALSE)</f>
        <v>38.117013285454661</v>
      </c>
      <c r="BS279" s="21">
        <f>VLOOKUP(BS$6,'MonteCarlo Policy Paths'!$N$2:$S$31,$B279+1,FALSE)</f>
        <v>41.72840612279375</v>
      </c>
      <c r="BT279" s="21">
        <f>VLOOKUP(BT$6,'MonteCarlo Policy Paths'!$N$2:$S$31,$B279+1,FALSE)</f>
        <v>45.677249983631562</v>
      </c>
      <c r="BU279" s="21">
        <f>VLOOKUP(BU$6,'MonteCarlo Policy Paths'!$N$2:$S$31,$B279+1,FALSE)</f>
        <v>49.99204890598088</v>
      </c>
      <c r="BV279" s="21">
        <f>VLOOKUP(BV$6,'MonteCarlo Policy Paths'!$N$2:$S$31,$B279+1,FALSE)</f>
        <v>54.768556811140854</v>
      </c>
      <c r="BW279" s="21">
        <f>VLOOKUP(BW$6,'MonteCarlo Policy Paths'!$N$2:$S$31,$B279+1,FALSE)</f>
        <v>60.010238214835042</v>
      </c>
      <c r="BX279" s="21">
        <f>VLOOKUP(BX$6,'MonteCarlo Policy Paths'!$N$2:$S$31,$B279+1,FALSE)</f>
        <v>65.75812779974207</v>
      </c>
      <c r="BY279" s="21">
        <f>VLOOKUP(BY$6,'MonteCarlo Policy Paths'!$N$2:$S$31,$B279+1,FALSE)</f>
        <v>72.066881159093455</v>
      </c>
      <c r="BZ279" s="21">
        <f>VLOOKUP(BZ$6,'MonteCarlo Policy Paths'!$N$2:$S$31,$B279+1,FALSE)</f>
        <v>78.981532638183737</v>
      </c>
      <c r="CA279" s="21">
        <f>VLOOKUP(CA$6,'MonteCarlo Policy Paths'!$N$2:$S$31,$B279+1,FALSE)</f>
        <v>81.252691038046251</v>
      </c>
      <c r="CB279" s="21">
        <f>VLOOKUP(CB$6,'MonteCarlo Policy Paths'!$N$2:$S$31,$B279+1,FALSE)</f>
        <v>83.604044111934414</v>
      </c>
      <c r="CC279" s="21">
        <f>VLOOKUP(CC$6,'MonteCarlo Policy Paths'!$N$2:$S$31,$B279+1,FALSE)</f>
        <v>86.018714380110126</v>
      </c>
      <c r="CD279" s="21">
        <f>VLOOKUP(CD$6,'MonteCarlo Policy Paths'!$N$2:$S$31,$B279+1,FALSE)</f>
        <v>88.506196331807388</v>
      </c>
      <c r="CE279" s="21">
        <f>VLOOKUP(CE$6,'MonteCarlo Policy Paths'!$N$2:$S$31,$B279+1,FALSE)</f>
        <v>91.042757806054695</v>
      </c>
      <c r="CF279" s="21">
        <f>VLOOKUP(CF$6,'MonteCarlo Policy Paths'!$N$2:$S$31,$B279+1,FALSE)</f>
        <v>93.687547211990633</v>
      </c>
      <c r="CG279" s="21">
        <f>VLOOKUP(CG$6,'MonteCarlo Policy Paths'!$N$2:$S$31,$B279+1,FALSE)</f>
        <v>96.373095170621937</v>
      </c>
      <c r="CH279" s="21">
        <f>VLOOKUP(CH$6,'MonteCarlo Policy Paths'!$N$2:$S$31,$B279+1,FALSE)</f>
        <v>99.112987273548597</v>
      </c>
      <c r="CI279" s="21">
        <f>VLOOKUP(CI$6,'MonteCarlo Policy Paths'!$N$2:$S$31,$B279+1,FALSE)</f>
        <v>101.92614153054797</v>
      </c>
      <c r="CJ279" s="21">
        <f>VLOOKUP(CJ$6,'MonteCarlo Policy Paths'!$N$2:$S$31,$B279+1,FALSE)</f>
        <v>104.82221793361833</v>
      </c>
      <c r="CK279" s="21">
        <f>VLOOKUP(CK$6,'MonteCarlo Policy Paths'!$N$2:$S$31,$B279+1,FALSE)</f>
        <v>107.79595653596101</v>
      </c>
      <c r="CL279" s="21">
        <f>VLOOKUP(CL$6,'MonteCarlo Policy Paths'!$N$2:$S$31,$B279+1,FALSE)</f>
        <v>110.84691133589952</v>
      </c>
      <c r="CM279" s="21">
        <f>VLOOKUP(CM$6,'MonteCarlo Policy Paths'!$N$2:$S$31,$B279+1,FALSE)</f>
        <v>113.96784710075578</v>
      </c>
      <c r="CN279" s="21">
        <f>VLOOKUP(CN$6,'MonteCarlo Policy Paths'!$N$2:$S$31,$B279+1,FALSE)</f>
        <v>117.16284845198182</v>
      </c>
      <c r="CO279" s="164">
        <f>VLOOKUP(CO$6,'MonteCarlo Policy Paths'!$N$2:$S$31,$B279+1,FALSE)</f>
        <v>120.41827982173916</v>
      </c>
      <c r="CQ279" s="163">
        <f>BM279*VLOOKUP(AI$6,'Greenhouse Gas Costs Avoided'!$A$2:$I$32,9,FALSE)</f>
        <v>1.5183602829902079</v>
      </c>
      <c r="CR279" s="21">
        <f>BN279*VLOOKUP(AJ$6,'Greenhouse Gas Costs Avoided'!$A$2:$I$32,9,FALSE)</f>
        <v>1.6672001480120395</v>
      </c>
      <c r="CS279" s="21">
        <f>BO279*VLOOKUP(AK$6,'Greenhouse Gas Costs Avoided'!$A$2:$I$32,9,FALSE)</f>
        <v>1.8303953216936328</v>
      </c>
      <c r="CT279" s="21">
        <f>BP279*VLOOKUP(AL$6,'Greenhouse Gas Costs Avoided'!$A$2:$I$32,9,FALSE)</f>
        <v>2.0091600721673259</v>
      </c>
      <c r="CU279" s="21">
        <f>BQ279*VLOOKUP(AM$6,'Greenhouse Gas Costs Avoided'!$A$2:$I$32,9,FALSE)</f>
        <v>2.2039704688009323</v>
      </c>
      <c r="CV279" s="21">
        <f>BR279*VLOOKUP(AN$6,'Greenhouse Gas Costs Avoided'!$A$2:$I$32,9,FALSE)</f>
        <v>2.4147228209427172</v>
      </c>
      <c r="CW279" s="21">
        <f>BS279*VLOOKUP(AO$6,'Greenhouse Gas Costs Avoided'!$A$2:$I$32,9,FALSE)</f>
        <v>2.6435055074141016</v>
      </c>
      <c r="CX279" s="21">
        <f>BT279*VLOOKUP(AP$6,'Greenhouse Gas Costs Avoided'!$A$2:$I$32,9,FALSE)</f>
        <v>2.8936658050138946</v>
      </c>
      <c r="CY279" s="21">
        <f>BU279*VLOOKUP(AQ$6,'Greenhouse Gas Costs Avoided'!$A$2:$I$32,9,FALSE)</f>
        <v>3.1670094520501597</v>
      </c>
      <c r="CZ279" s="21">
        <f>BV279*VLOOKUP(AR$6,'Greenhouse Gas Costs Avoided'!$A$2:$I$32,9,FALSE)</f>
        <v>3.4696024846318703</v>
      </c>
      <c r="DA279" s="21">
        <f>BW279*VLOOKUP(AS$6,'Greenhouse Gas Costs Avoided'!$A$2:$I$32,9,FALSE)</f>
        <v>3.8016643807416939</v>
      </c>
      <c r="DB279" s="21">
        <f>BX279*VLOOKUP(AT$6,'Greenhouse Gas Costs Avoided'!$A$2:$I$32,9,FALSE)</f>
        <v>4.1657946983243246</v>
      </c>
      <c r="DC279" s="21">
        <f>BY279*VLOOKUP(AU$6,'Greenhouse Gas Costs Avoided'!$A$2:$I$32,9,FALSE)</f>
        <v>4.5654558835919028</v>
      </c>
      <c r="DD279" s="21">
        <f>BZ279*VLOOKUP(AV$6,'Greenhouse Gas Costs Avoided'!$A$2:$I$32,9,FALSE)</f>
        <v>5.0035008741682265</v>
      </c>
      <c r="DE279" s="21">
        <f>CA279*VLOOKUP(AW$6,'Greenhouse Gas Costs Avoided'!$A$2:$I$32,9,FALSE)</f>
        <v>5.1473793563843691</v>
      </c>
      <c r="DF279" s="21">
        <f>CB279*VLOOKUP(AX$6,'Greenhouse Gas Costs Avoided'!$A$2:$I$32,9,FALSE)</f>
        <v>5.2963381923007766</v>
      </c>
      <c r="DG279" s="21">
        <f>CC279*VLOOKUP(AY$6,'Greenhouse Gas Costs Avoided'!$A$2:$I$32,9,FALSE)</f>
        <v>5.4493081891352544</v>
      </c>
      <c r="DH279" s="21">
        <f>CD279*VLOOKUP(AZ$6,'Greenhouse Gas Costs Avoided'!$A$2:$I$32,9,FALSE)</f>
        <v>5.606890825278958</v>
      </c>
      <c r="DI279" s="21">
        <f>CE279*VLOOKUP(BA$6,'Greenhouse Gas Costs Avoided'!$A$2:$I$32,9,FALSE)</f>
        <v>5.7675826620899597</v>
      </c>
      <c r="DJ279" s="21">
        <f>CF279*VLOOKUP(BB$6,'Greenhouse Gas Costs Avoided'!$A$2:$I$32,9,FALSE)</f>
        <v>5.935130766850258</v>
      </c>
      <c r="DK279" s="21">
        <f>CG279*VLOOKUP(BC$6,'Greenhouse Gas Costs Avoided'!$A$2:$I$32,9,FALSE)</f>
        <v>6.1052609366481567</v>
      </c>
      <c r="DL279" s="21">
        <f>CH279*VLOOKUP(BD$6,'Greenhouse Gas Costs Avoided'!$A$2:$I$32,9,FALSE)</f>
        <v>6.2788338222861402</v>
      </c>
      <c r="DM279" s="21">
        <f>CI279*VLOOKUP(BE$6,'Greenhouse Gas Costs Avoided'!$A$2:$I$32,9,FALSE)</f>
        <v>6.4570478846612929</v>
      </c>
      <c r="DN279" s="21">
        <f>CJ279*VLOOKUP(BF$6,'Greenhouse Gas Costs Avoided'!$A$2:$I$32,9,FALSE)</f>
        <v>6.6405150868084322</v>
      </c>
      <c r="DO279" s="21">
        <f>CK279*VLOOKUP(BG$6,'Greenhouse Gas Costs Avoided'!$A$2:$I$32,9,FALSE)</f>
        <v>6.8289022097138705</v>
      </c>
      <c r="DP279" s="21">
        <f>CL279*VLOOKUP(BH$6,'Greenhouse Gas Costs Avoided'!$A$2:$I$32,9,FALSE)</f>
        <v>7.0221809990540507</v>
      </c>
      <c r="DQ279" s="21">
        <f>CM279*VLOOKUP(BI$6,'Greenhouse Gas Costs Avoided'!$A$2:$I$32,9,FALSE)</f>
        <v>7.2198931009350886</v>
      </c>
      <c r="DR279" s="21">
        <f>CN279*VLOOKUP(BJ$6,'Greenhouse Gas Costs Avoided'!$A$2:$I$32,9,FALSE)</f>
        <v>7.4222972772007143</v>
      </c>
      <c r="DS279" s="164">
        <f>CO279*VLOOKUP(BK$6,'Greenhouse Gas Costs Avoided'!$A$2:$I$32,9,FALSE)</f>
        <v>7.6285297110405814</v>
      </c>
    </row>
    <row r="280" spans="1:123" x14ac:dyDescent="0.35">
      <c r="A280" s="174">
        <v>274</v>
      </c>
      <c r="B280" s="12">
        <v>2</v>
      </c>
      <c r="C280" s="175">
        <v>2023</v>
      </c>
      <c r="E280" s="20">
        <v>0</v>
      </c>
      <c r="F280" s="21">
        <v>82.346532180449415</v>
      </c>
      <c r="G280" s="21">
        <v>84.002844861871253</v>
      </c>
      <c r="H280" s="21">
        <v>85.659157543293105</v>
      </c>
      <c r="I280" s="21">
        <v>86.918851036576825</v>
      </c>
      <c r="J280" s="21">
        <v>88.178544529860531</v>
      </c>
      <c r="K280" s="21">
        <v>89.438238023144251</v>
      </c>
      <c r="L280" s="21">
        <v>90.697931516427971</v>
      </c>
      <c r="M280" s="21">
        <v>91.95762500971172</v>
      </c>
      <c r="N280" s="21">
        <v>93.21731850299544</v>
      </c>
      <c r="O280" s="21">
        <v>94.47701199627916</v>
      </c>
      <c r="P280" s="21">
        <v>95.73670548956288</v>
      </c>
      <c r="Q280" s="21">
        <v>96.996398982846586</v>
      </c>
      <c r="R280" s="21">
        <v>98.25609247613032</v>
      </c>
      <c r="S280" s="21">
        <v>99.65157958594628</v>
      </c>
      <c r="T280" s="21">
        <v>101.04706669576224</v>
      </c>
      <c r="U280" s="21">
        <v>102.4425538055782</v>
      </c>
      <c r="V280" s="21">
        <v>103.83804091539416</v>
      </c>
      <c r="W280" s="21">
        <v>105.23352802521011</v>
      </c>
      <c r="X280" s="21">
        <v>106.47156953138905</v>
      </c>
      <c r="Y280" s="21">
        <v>107.709611037568</v>
      </c>
      <c r="Z280" s="21">
        <v>108.94765254374694</v>
      </c>
      <c r="AA280" s="21">
        <v>110.18569404992589</v>
      </c>
      <c r="AB280" s="21">
        <v>111.42373555610482</v>
      </c>
      <c r="AC280" s="21">
        <v>112.86811731331359</v>
      </c>
      <c r="AD280" s="21">
        <v>114.31249907052236</v>
      </c>
      <c r="AE280" s="21">
        <v>115.75688082773114</v>
      </c>
      <c r="AF280" s="21">
        <v>117.20126258493991</v>
      </c>
      <c r="AG280" s="22">
        <v>120.41827982173916</v>
      </c>
      <c r="AI280" s="20">
        <v>0</v>
      </c>
      <c r="AJ280" s="21">
        <v>5.2166744805659615</v>
      </c>
      <c r="AK280" s="21">
        <v>5.3216023247413169</v>
      </c>
      <c r="AL280" s="21">
        <v>5.4265301689166732</v>
      </c>
      <c r="AM280" s="21">
        <v>5.5063320831654474</v>
      </c>
      <c r="AN280" s="21">
        <v>5.5861339974142208</v>
      </c>
      <c r="AO280" s="21">
        <v>5.665935911662995</v>
      </c>
      <c r="AP280" s="21">
        <v>5.7457378259117702</v>
      </c>
      <c r="AQ280" s="21">
        <v>5.8255397401605462</v>
      </c>
      <c r="AR280" s="21">
        <v>5.9053416544093205</v>
      </c>
      <c r="AS280" s="21">
        <v>5.9851435686580947</v>
      </c>
      <c r="AT280" s="21">
        <v>6.0649454829068699</v>
      </c>
      <c r="AU280" s="21">
        <v>6.1447473971556432</v>
      </c>
      <c r="AV280" s="21">
        <v>6.2245493114044184</v>
      </c>
      <c r="AW280" s="21">
        <v>6.312953786990386</v>
      </c>
      <c r="AX280" s="21">
        <v>6.4013582625763545</v>
      </c>
      <c r="AY280" s="21">
        <v>6.4897627381623222</v>
      </c>
      <c r="AZ280" s="21">
        <v>6.5781672137482907</v>
      </c>
      <c r="BA280" s="21">
        <v>6.6665716893342575</v>
      </c>
      <c r="BB280" s="21">
        <v>6.7450019445028957</v>
      </c>
      <c r="BC280" s="21">
        <v>6.8234321996715348</v>
      </c>
      <c r="BD280" s="21">
        <v>6.901862454840173</v>
      </c>
      <c r="BE280" s="21">
        <v>6.9802927100088112</v>
      </c>
      <c r="BF280" s="21">
        <v>7.0587229651774486</v>
      </c>
      <c r="BG280" s="21">
        <v>7.1502249295408609</v>
      </c>
      <c r="BH280" s="21">
        <v>7.2417268939042723</v>
      </c>
      <c r="BI280" s="21">
        <v>7.3332288582676846</v>
      </c>
      <c r="BJ280" s="21">
        <v>7.424730822631096</v>
      </c>
      <c r="BK280" s="22">
        <v>7.6285297110405814</v>
      </c>
      <c r="BM280" s="163">
        <f>VLOOKUP(BM$6,'MonteCarlo Policy Paths'!$N$2:$S$31,$B280+1,FALSE)</f>
        <v>23.967702867134744</v>
      </c>
      <c r="BN280" s="21">
        <f>VLOOKUP(BN$6,'MonteCarlo Policy Paths'!$N$2:$S$31,$B280+1,FALSE)</f>
        <v>26.317177955222718</v>
      </c>
      <c r="BO280" s="21">
        <f>VLOOKUP(BO$6,'MonteCarlo Policy Paths'!$N$2:$S$31,$B280+1,FALSE)</f>
        <v>28.893255238045125</v>
      </c>
      <c r="BP280" s="21">
        <f>VLOOKUP(BP$6,'MonteCarlo Policy Paths'!$N$2:$S$31,$B280+1,FALSE)</f>
        <v>31.715102246604285</v>
      </c>
      <c r="BQ280" s="21">
        <f>VLOOKUP(BQ$6,'MonteCarlo Policy Paths'!$N$2:$S$31,$B280+1,FALSE)</f>
        <v>34.790233856835599</v>
      </c>
      <c r="BR280" s="21">
        <f>VLOOKUP(BR$6,'MonteCarlo Policy Paths'!$N$2:$S$31,$B280+1,FALSE)</f>
        <v>38.117013285454661</v>
      </c>
      <c r="BS280" s="21">
        <f>VLOOKUP(BS$6,'MonteCarlo Policy Paths'!$N$2:$S$31,$B280+1,FALSE)</f>
        <v>41.72840612279375</v>
      </c>
      <c r="BT280" s="21">
        <f>VLOOKUP(BT$6,'MonteCarlo Policy Paths'!$N$2:$S$31,$B280+1,FALSE)</f>
        <v>45.677249983631562</v>
      </c>
      <c r="BU280" s="21">
        <f>VLOOKUP(BU$6,'MonteCarlo Policy Paths'!$N$2:$S$31,$B280+1,FALSE)</f>
        <v>49.99204890598088</v>
      </c>
      <c r="BV280" s="21">
        <f>VLOOKUP(BV$6,'MonteCarlo Policy Paths'!$N$2:$S$31,$B280+1,FALSE)</f>
        <v>54.768556811140854</v>
      </c>
      <c r="BW280" s="21">
        <f>VLOOKUP(BW$6,'MonteCarlo Policy Paths'!$N$2:$S$31,$B280+1,FALSE)</f>
        <v>60.010238214835042</v>
      </c>
      <c r="BX280" s="21">
        <f>VLOOKUP(BX$6,'MonteCarlo Policy Paths'!$N$2:$S$31,$B280+1,FALSE)</f>
        <v>65.75812779974207</v>
      </c>
      <c r="BY280" s="21">
        <f>VLOOKUP(BY$6,'MonteCarlo Policy Paths'!$N$2:$S$31,$B280+1,FALSE)</f>
        <v>72.066881159093455</v>
      </c>
      <c r="BZ280" s="21">
        <f>VLOOKUP(BZ$6,'MonteCarlo Policy Paths'!$N$2:$S$31,$B280+1,FALSE)</f>
        <v>78.981532638183737</v>
      </c>
      <c r="CA280" s="21">
        <f>VLOOKUP(CA$6,'MonteCarlo Policy Paths'!$N$2:$S$31,$B280+1,FALSE)</f>
        <v>81.252691038046251</v>
      </c>
      <c r="CB280" s="21">
        <f>VLOOKUP(CB$6,'MonteCarlo Policy Paths'!$N$2:$S$31,$B280+1,FALSE)</f>
        <v>83.604044111934414</v>
      </c>
      <c r="CC280" s="21">
        <f>VLOOKUP(CC$6,'MonteCarlo Policy Paths'!$N$2:$S$31,$B280+1,FALSE)</f>
        <v>86.018714380110126</v>
      </c>
      <c r="CD280" s="21">
        <f>VLOOKUP(CD$6,'MonteCarlo Policy Paths'!$N$2:$S$31,$B280+1,FALSE)</f>
        <v>88.506196331807388</v>
      </c>
      <c r="CE280" s="21">
        <f>VLOOKUP(CE$6,'MonteCarlo Policy Paths'!$N$2:$S$31,$B280+1,FALSE)</f>
        <v>91.042757806054695</v>
      </c>
      <c r="CF280" s="21">
        <f>VLOOKUP(CF$6,'MonteCarlo Policy Paths'!$N$2:$S$31,$B280+1,FALSE)</f>
        <v>93.687547211990633</v>
      </c>
      <c r="CG280" s="21">
        <f>VLOOKUP(CG$6,'MonteCarlo Policy Paths'!$N$2:$S$31,$B280+1,FALSE)</f>
        <v>96.373095170621937</v>
      </c>
      <c r="CH280" s="21">
        <f>VLOOKUP(CH$6,'MonteCarlo Policy Paths'!$N$2:$S$31,$B280+1,FALSE)</f>
        <v>99.112987273548597</v>
      </c>
      <c r="CI280" s="21">
        <f>VLOOKUP(CI$6,'MonteCarlo Policy Paths'!$N$2:$S$31,$B280+1,FALSE)</f>
        <v>101.92614153054797</v>
      </c>
      <c r="CJ280" s="21">
        <f>VLOOKUP(CJ$6,'MonteCarlo Policy Paths'!$N$2:$S$31,$B280+1,FALSE)</f>
        <v>104.82221793361833</v>
      </c>
      <c r="CK280" s="21">
        <f>VLOOKUP(CK$6,'MonteCarlo Policy Paths'!$N$2:$S$31,$B280+1,FALSE)</f>
        <v>107.79595653596101</v>
      </c>
      <c r="CL280" s="21">
        <f>VLOOKUP(CL$6,'MonteCarlo Policy Paths'!$N$2:$S$31,$B280+1,FALSE)</f>
        <v>110.84691133589952</v>
      </c>
      <c r="CM280" s="21">
        <f>VLOOKUP(CM$6,'MonteCarlo Policy Paths'!$N$2:$S$31,$B280+1,FALSE)</f>
        <v>113.96784710075578</v>
      </c>
      <c r="CN280" s="21">
        <f>VLOOKUP(CN$6,'MonteCarlo Policy Paths'!$N$2:$S$31,$B280+1,FALSE)</f>
        <v>117.16284845198182</v>
      </c>
      <c r="CO280" s="164">
        <f>VLOOKUP(CO$6,'MonteCarlo Policy Paths'!$N$2:$S$31,$B280+1,FALSE)</f>
        <v>120.41827982173916</v>
      </c>
      <c r="CQ280" s="163">
        <f>BM280*VLOOKUP(AI$6,'Greenhouse Gas Costs Avoided'!$A$2:$I$32,9,FALSE)</f>
        <v>1.5183602829902079</v>
      </c>
      <c r="CR280" s="21">
        <f>BN280*VLOOKUP(AJ$6,'Greenhouse Gas Costs Avoided'!$A$2:$I$32,9,FALSE)</f>
        <v>1.6672001480120395</v>
      </c>
      <c r="CS280" s="21">
        <f>BO280*VLOOKUP(AK$6,'Greenhouse Gas Costs Avoided'!$A$2:$I$32,9,FALSE)</f>
        <v>1.8303953216936328</v>
      </c>
      <c r="CT280" s="21">
        <f>BP280*VLOOKUP(AL$6,'Greenhouse Gas Costs Avoided'!$A$2:$I$32,9,FALSE)</f>
        <v>2.0091600721673259</v>
      </c>
      <c r="CU280" s="21">
        <f>BQ280*VLOOKUP(AM$6,'Greenhouse Gas Costs Avoided'!$A$2:$I$32,9,FALSE)</f>
        <v>2.2039704688009323</v>
      </c>
      <c r="CV280" s="21">
        <f>BR280*VLOOKUP(AN$6,'Greenhouse Gas Costs Avoided'!$A$2:$I$32,9,FALSE)</f>
        <v>2.4147228209427172</v>
      </c>
      <c r="CW280" s="21">
        <f>BS280*VLOOKUP(AO$6,'Greenhouse Gas Costs Avoided'!$A$2:$I$32,9,FALSE)</f>
        <v>2.6435055074141016</v>
      </c>
      <c r="CX280" s="21">
        <f>BT280*VLOOKUP(AP$6,'Greenhouse Gas Costs Avoided'!$A$2:$I$32,9,FALSE)</f>
        <v>2.8936658050138946</v>
      </c>
      <c r="CY280" s="21">
        <f>BU280*VLOOKUP(AQ$6,'Greenhouse Gas Costs Avoided'!$A$2:$I$32,9,FALSE)</f>
        <v>3.1670094520501597</v>
      </c>
      <c r="CZ280" s="21">
        <f>BV280*VLOOKUP(AR$6,'Greenhouse Gas Costs Avoided'!$A$2:$I$32,9,FALSE)</f>
        <v>3.4696024846318703</v>
      </c>
      <c r="DA280" s="21">
        <f>BW280*VLOOKUP(AS$6,'Greenhouse Gas Costs Avoided'!$A$2:$I$32,9,FALSE)</f>
        <v>3.8016643807416939</v>
      </c>
      <c r="DB280" s="21">
        <f>BX280*VLOOKUP(AT$6,'Greenhouse Gas Costs Avoided'!$A$2:$I$32,9,FALSE)</f>
        <v>4.1657946983243246</v>
      </c>
      <c r="DC280" s="21">
        <f>BY280*VLOOKUP(AU$6,'Greenhouse Gas Costs Avoided'!$A$2:$I$32,9,FALSE)</f>
        <v>4.5654558835919028</v>
      </c>
      <c r="DD280" s="21">
        <f>BZ280*VLOOKUP(AV$6,'Greenhouse Gas Costs Avoided'!$A$2:$I$32,9,FALSE)</f>
        <v>5.0035008741682265</v>
      </c>
      <c r="DE280" s="21">
        <f>CA280*VLOOKUP(AW$6,'Greenhouse Gas Costs Avoided'!$A$2:$I$32,9,FALSE)</f>
        <v>5.1473793563843691</v>
      </c>
      <c r="DF280" s="21">
        <f>CB280*VLOOKUP(AX$6,'Greenhouse Gas Costs Avoided'!$A$2:$I$32,9,FALSE)</f>
        <v>5.2963381923007766</v>
      </c>
      <c r="DG280" s="21">
        <f>CC280*VLOOKUP(AY$6,'Greenhouse Gas Costs Avoided'!$A$2:$I$32,9,FALSE)</f>
        <v>5.4493081891352544</v>
      </c>
      <c r="DH280" s="21">
        <f>CD280*VLOOKUP(AZ$6,'Greenhouse Gas Costs Avoided'!$A$2:$I$32,9,FALSE)</f>
        <v>5.606890825278958</v>
      </c>
      <c r="DI280" s="21">
        <f>CE280*VLOOKUP(BA$6,'Greenhouse Gas Costs Avoided'!$A$2:$I$32,9,FALSE)</f>
        <v>5.7675826620899597</v>
      </c>
      <c r="DJ280" s="21">
        <f>CF280*VLOOKUP(BB$6,'Greenhouse Gas Costs Avoided'!$A$2:$I$32,9,FALSE)</f>
        <v>5.935130766850258</v>
      </c>
      <c r="DK280" s="21">
        <f>CG280*VLOOKUP(BC$6,'Greenhouse Gas Costs Avoided'!$A$2:$I$32,9,FALSE)</f>
        <v>6.1052609366481567</v>
      </c>
      <c r="DL280" s="21">
        <f>CH280*VLOOKUP(BD$6,'Greenhouse Gas Costs Avoided'!$A$2:$I$32,9,FALSE)</f>
        <v>6.2788338222861402</v>
      </c>
      <c r="DM280" s="21">
        <f>CI280*VLOOKUP(BE$6,'Greenhouse Gas Costs Avoided'!$A$2:$I$32,9,FALSE)</f>
        <v>6.4570478846612929</v>
      </c>
      <c r="DN280" s="21">
        <f>CJ280*VLOOKUP(BF$6,'Greenhouse Gas Costs Avoided'!$A$2:$I$32,9,FALSE)</f>
        <v>6.6405150868084322</v>
      </c>
      <c r="DO280" s="21">
        <f>CK280*VLOOKUP(BG$6,'Greenhouse Gas Costs Avoided'!$A$2:$I$32,9,FALSE)</f>
        <v>6.8289022097138705</v>
      </c>
      <c r="DP280" s="21">
        <f>CL280*VLOOKUP(BH$6,'Greenhouse Gas Costs Avoided'!$A$2:$I$32,9,FALSE)</f>
        <v>7.0221809990540507</v>
      </c>
      <c r="DQ280" s="21">
        <f>CM280*VLOOKUP(BI$6,'Greenhouse Gas Costs Avoided'!$A$2:$I$32,9,FALSE)</f>
        <v>7.2198931009350886</v>
      </c>
      <c r="DR280" s="21">
        <f>CN280*VLOOKUP(BJ$6,'Greenhouse Gas Costs Avoided'!$A$2:$I$32,9,FALSE)</f>
        <v>7.4222972772007143</v>
      </c>
      <c r="DS280" s="164">
        <f>CO280*VLOOKUP(BK$6,'Greenhouse Gas Costs Avoided'!$A$2:$I$32,9,FALSE)</f>
        <v>7.6285297110405814</v>
      </c>
    </row>
    <row r="281" spans="1:123" x14ac:dyDescent="0.35">
      <c r="A281" s="174">
        <v>275</v>
      </c>
      <c r="B281" s="12">
        <v>2</v>
      </c>
      <c r="C281" s="175">
        <v>2023</v>
      </c>
      <c r="E281" s="20">
        <v>0</v>
      </c>
      <c r="F281" s="21">
        <v>82.346532180449415</v>
      </c>
      <c r="G281" s="21">
        <v>84.002844861871253</v>
      </c>
      <c r="H281" s="21">
        <v>85.659157543293105</v>
      </c>
      <c r="I281" s="21">
        <v>86.918851036576825</v>
      </c>
      <c r="J281" s="21">
        <v>88.178544529860531</v>
      </c>
      <c r="K281" s="21">
        <v>89.438238023144251</v>
      </c>
      <c r="L281" s="21">
        <v>90.697931516427971</v>
      </c>
      <c r="M281" s="21">
        <v>91.95762500971172</v>
      </c>
      <c r="N281" s="21">
        <v>93.21731850299544</v>
      </c>
      <c r="O281" s="21">
        <v>94.47701199627916</v>
      </c>
      <c r="P281" s="21">
        <v>95.73670548956288</v>
      </c>
      <c r="Q281" s="21">
        <v>96.996398982846586</v>
      </c>
      <c r="R281" s="21">
        <v>98.25609247613032</v>
      </c>
      <c r="S281" s="21">
        <v>99.65157958594628</v>
      </c>
      <c r="T281" s="21">
        <v>101.04706669576224</v>
      </c>
      <c r="U281" s="21">
        <v>102.4425538055782</v>
      </c>
      <c r="V281" s="21">
        <v>103.83804091539416</v>
      </c>
      <c r="W281" s="21">
        <v>105.23352802521011</v>
      </c>
      <c r="X281" s="21">
        <v>106.47156953138905</v>
      </c>
      <c r="Y281" s="21">
        <v>107.709611037568</v>
      </c>
      <c r="Z281" s="21">
        <v>108.94765254374694</v>
      </c>
      <c r="AA281" s="21">
        <v>110.18569404992589</v>
      </c>
      <c r="AB281" s="21">
        <v>111.42373555610482</v>
      </c>
      <c r="AC281" s="21">
        <v>112.86811731331359</v>
      </c>
      <c r="AD281" s="21">
        <v>114.31249907052236</v>
      </c>
      <c r="AE281" s="21">
        <v>115.75688082773114</v>
      </c>
      <c r="AF281" s="21">
        <v>117.20126258493991</v>
      </c>
      <c r="AG281" s="22">
        <v>120.41827982173916</v>
      </c>
      <c r="AI281" s="20">
        <v>0</v>
      </c>
      <c r="AJ281" s="21">
        <v>5.2166744805659615</v>
      </c>
      <c r="AK281" s="21">
        <v>5.3216023247413169</v>
      </c>
      <c r="AL281" s="21">
        <v>5.4265301689166732</v>
      </c>
      <c r="AM281" s="21">
        <v>5.5063320831654474</v>
      </c>
      <c r="AN281" s="21">
        <v>5.5861339974142208</v>
      </c>
      <c r="AO281" s="21">
        <v>5.665935911662995</v>
      </c>
      <c r="AP281" s="21">
        <v>5.7457378259117702</v>
      </c>
      <c r="AQ281" s="21">
        <v>5.8255397401605462</v>
      </c>
      <c r="AR281" s="21">
        <v>5.9053416544093205</v>
      </c>
      <c r="AS281" s="21">
        <v>5.9851435686580947</v>
      </c>
      <c r="AT281" s="21">
        <v>6.0649454829068699</v>
      </c>
      <c r="AU281" s="21">
        <v>6.1447473971556432</v>
      </c>
      <c r="AV281" s="21">
        <v>6.2245493114044184</v>
      </c>
      <c r="AW281" s="21">
        <v>6.312953786990386</v>
      </c>
      <c r="AX281" s="21">
        <v>6.4013582625763545</v>
      </c>
      <c r="AY281" s="21">
        <v>6.4897627381623222</v>
      </c>
      <c r="AZ281" s="21">
        <v>6.5781672137482907</v>
      </c>
      <c r="BA281" s="21">
        <v>6.6665716893342575</v>
      </c>
      <c r="BB281" s="21">
        <v>6.7450019445028957</v>
      </c>
      <c r="BC281" s="21">
        <v>6.8234321996715348</v>
      </c>
      <c r="BD281" s="21">
        <v>6.901862454840173</v>
      </c>
      <c r="BE281" s="21">
        <v>6.9802927100088112</v>
      </c>
      <c r="BF281" s="21">
        <v>7.0587229651774486</v>
      </c>
      <c r="BG281" s="21">
        <v>7.1502249295408609</v>
      </c>
      <c r="BH281" s="21">
        <v>7.2417268939042723</v>
      </c>
      <c r="BI281" s="21">
        <v>7.3332288582676846</v>
      </c>
      <c r="BJ281" s="21">
        <v>7.424730822631096</v>
      </c>
      <c r="BK281" s="22">
        <v>7.6285297110405814</v>
      </c>
      <c r="BM281" s="163">
        <f>VLOOKUP(BM$6,'MonteCarlo Policy Paths'!$N$2:$S$31,$B281+1,FALSE)</f>
        <v>23.967702867134744</v>
      </c>
      <c r="BN281" s="21">
        <f>VLOOKUP(BN$6,'MonteCarlo Policy Paths'!$N$2:$S$31,$B281+1,FALSE)</f>
        <v>26.317177955222718</v>
      </c>
      <c r="BO281" s="21">
        <f>VLOOKUP(BO$6,'MonteCarlo Policy Paths'!$N$2:$S$31,$B281+1,FALSE)</f>
        <v>28.893255238045125</v>
      </c>
      <c r="BP281" s="21">
        <f>VLOOKUP(BP$6,'MonteCarlo Policy Paths'!$N$2:$S$31,$B281+1,FALSE)</f>
        <v>31.715102246604285</v>
      </c>
      <c r="BQ281" s="21">
        <f>VLOOKUP(BQ$6,'MonteCarlo Policy Paths'!$N$2:$S$31,$B281+1,FALSE)</f>
        <v>34.790233856835599</v>
      </c>
      <c r="BR281" s="21">
        <f>VLOOKUP(BR$6,'MonteCarlo Policy Paths'!$N$2:$S$31,$B281+1,FALSE)</f>
        <v>38.117013285454661</v>
      </c>
      <c r="BS281" s="21">
        <f>VLOOKUP(BS$6,'MonteCarlo Policy Paths'!$N$2:$S$31,$B281+1,FALSE)</f>
        <v>41.72840612279375</v>
      </c>
      <c r="BT281" s="21">
        <f>VLOOKUP(BT$6,'MonteCarlo Policy Paths'!$N$2:$S$31,$B281+1,FALSE)</f>
        <v>45.677249983631562</v>
      </c>
      <c r="BU281" s="21">
        <f>VLOOKUP(BU$6,'MonteCarlo Policy Paths'!$N$2:$S$31,$B281+1,FALSE)</f>
        <v>49.99204890598088</v>
      </c>
      <c r="BV281" s="21">
        <f>VLOOKUP(BV$6,'MonteCarlo Policy Paths'!$N$2:$S$31,$B281+1,FALSE)</f>
        <v>54.768556811140854</v>
      </c>
      <c r="BW281" s="21">
        <f>VLOOKUP(BW$6,'MonteCarlo Policy Paths'!$N$2:$S$31,$B281+1,FALSE)</f>
        <v>60.010238214835042</v>
      </c>
      <c r="BX281" s="21">
        <f>VLOOKUP(BX$6,'MonteCarlo Policy Paths'!$N$2:$S$31,$B281+1,FALSE)</f>
        <v>65.75812779974207</v>
      </c>
      <c r="BY281" s="21">
        <f>VLOOKUP(BY$6,'MonteCarlo Policy Paths'!$N$2:$S$31,$B281+1,FALSE)</f>
        <v>72.066881159093455</v>
      </c>
      <c r="BZ281" s="21">
        <f>VLOOKUP(BZ$6,'MonteCarlo Policy Paths'!$N$2:$S$31,$B281+1,FALSE)</f>
        <v>78.981532638183737</v>
      </c>
      <c r="CA281" s="21">
        <f>VLOOKUP(CA$6,'MonteCarlo Policy Paths'!$N$2:$S$31,$B281+1,FALSE)</f>
        <v>81.252691038046251</v>
      </c>
      <c r="CB281" s="21">
        <f>VLOOKUP(CB$6,'MonteCarlo Policy Paths'!$N$2:$S$31,$B281+1,FALSE)</f>
        <v>83.604044111934414</v>
      </c>
      <c r="CC281" s="21">
        <f>VLOOKUP(CC$6,'MonteCarlo Policy Paths'!$N$2:$S$31,$B281+1,FALSE)</f>
        <v>86.018714380110126</v>
      </c>
      <c r="CD281" s="21">
        <f>VLOOKUP(CD$6,'MonteCarlo Policy Paths'!$N$2:$S$31,$B281+1,FALSE)</f>
        <v>88.506196331807388</v>
      </c>
      <c r="CE281" s="21">
        <f>VLOOKUP(CE$6,'MonteCarlo Policy Paths'!$N$2:$S$31,$B281+1,FALSE)</f>
        <v>91.042757806054695</v>
      </c>
      <c r="CF281" s="21">
        <f>VLOOKUP(CF$6,'MonteCarlo Policy Paths'!$N$2:$S$31,$B281+1,FALSE)</f>
        <v>93.687547211990633</v>
      </c>
      <c r="CG281" s="21">
        <f>VLOOKUP(CG$6,'MonteCarlo Policy Paths'!$N$2:$S$31,$B281+1,FALSE)</f>
        <v>96.373095170621937</v>
      </c>
      <c r="CH281" s="21">
        <f>VLOOKUP(CH$6,'MonteCarlo Policy Paths'!$N$2:$S$31,$B281+1,FALSE)</f>
        <v>99.112987273548597</v>
      </c>
      <c r="CI281" s="21">
        <f>VLOOKUP(CI$6,'MonteCarlo Policy Paths'!$N$2:$S$31,$B281+1,FALSE)</f>
        <v>101.92614153054797</v>
      </c>
      <c r="CJ281" s="21">
        <f>VLOOKUP(CJ$6,'MonteCarlo Policy Paths'!$N$2:$S$31,$B281+1,FALSE)</f>
        <v>104.82221793361833</v>
      </c>
      <c r="CK281" s="21">
        <f>VLOOKUP(CK$6,'MonteCarlo Policy Paths'!$N$2:$S$31,$B281+1,FALSE)</f>
        <v>107.79595653596101</v>
      </c>
      <c r="CL281" s="21">
        <f>VLOOKUP(CL$6,'MonteCarlo Policy Paths'!$N$2:$S$31,$B281+1,FALSE)</f>
        <v>110.84691133589952</v>
      </c>
      <c r="CM281" s="21">
        <f>VLOOKUP(CM$6,'MonteCarlo Policy Paths'!$N$2:$S$31,$B281+1,FALSE)</f>
        <v>113.96784710075578</v>
      </c>
      <c r="CN281" s="21">
        <f>VLOOKUP(CN$6,'MonteCarlo Policy Paths'!$N$2:$S$31,$B281+1,FALSE)</f>
        <v>117.16284845198182</v>
      </c>
      <c r="CO281" s="164">
        <f>VLOOKUP(CO$6,'MonteCarlo Policy Paths'!$N$2:$S$31,$B281+1,FALSE)</f>
        <v>120.41827982173916</v>
      </c>
      <c r="CQ281" s="163">
        <f>BM281*VLOOKUP(AI$6,'Greenhouse Gas Costs Avoided'!$A$2:$I$32,9,FALSE)</f>
        <v>1.5183602829902079</v>
      </c>
      <c r="CR281" s="21">
        <f>BN281*VLOOKUP(AJ$6,'Greenhouse Gas Costs Avoided'!$A$2:$I$32,9,FALSE)</f>
        <v>1.6672001480120395</v>
      </c>
      <c r="CS281" s="21">
        <f>BO281*VLOOKUP(AK$6,'Greenhouse Gas Costs Avoided'!$A$2:$I$32,9,FALSE)</f>
        <v>1.8303953216936328</v>
      </c>
      <c r="CT281" s="21">
        <f>BP281*VLOOKUP(AL$6,'Greenhouse Gas Costs Avoided'!$A$2:$I$32,9,FALSE)</f>
        <v>2.0091600721673259</v>
      </c>
      <c r="CU281" s="21">
        <f>BQ281*VLOOKUP(AM$6,'Greenhouse Gas Costs Avoided'!$A$2:$I$32,9,FALSE)</f>
        <v>2.2039704688009323</v>
      </c>
      <c r="CV281" s="21">
        <f>BR281*VLOOKUP(AN$6,'Greenhouse Gas Costs Avoided'!$A$2:$I$32,9,FALSE)</f>
        <v>2.4147228209427172</v>
      </c>
      <c r="CW281" s="21">
        <f>BS281*VLOOKUP(AO$6,'Greenhouse Gas Costs Avoided'!$A$2:$I$32,9,FALSE)</f>
        <v>2.6435055074141016</v>
      </c>
      <c r="CX281" s="21">
        <f>BT281*VLOOKUP(AP$6,'Greenhouse Gas Costs Avoided'!$A$2:$I$32,9,FALSE)</f>
        <v>2.8936658050138946</v>
      </c>
      <c r="CY281" s="21">
        <f>BU281*VLOOKUP(AQ$6,'Greenhouse Gas Costs Avoided'!$A$2:$I$32,9,FALSE)</f>
        <v>3.1670094520501597</v>
      </c>
      <c r="CZ281" s="21">
        <f>BV281*VLOOKUP(AR$6,'Greenhouse Gas Costs Avoided'!$A$2:$I$32,9,FALSE)</f>
        <v>3.4696024846318703</v>
      </c>
      <c r="DA281" s="21">
        <f>BW281*VLOOKUP(AS$6,'Greenhouse Gas Costs Avoided'!$A$2:$I$32,9,FALSE)</f>
        <v>3.8016643807416939</v>
      </c>
      <c r="DB281" s="21">
        <f>BX281*VLOOKUP(AT$6,'Greenhouse Gas Costs Avoided'!$A$2:$I$32,9,FALSE)</f>
        <v>4.1657946983243246</v>
      </c>
      <c r="DC281" s="21">
        <f>BY281*VLOOKUP(AU$6,'Greenhouse Gas Costs Avoided'!$A$2:$I$32,9,FALSE)</f>
        <v>4.5654558835919028</v>
      </c>
      <c r="DD281" s="21">
        <f>BZ281*VLOOKUP(AV$6,'Greenhouse Gas Costs Avoided'!$A$2:$I$32,9,FALSE)</f>
        <v>5.0035008741682265</v>
      </c>
      <c r="DE281" s="21">
        <f>CA281*VLOOKUP(AW$6,'Greenhouse Gas Costs Avoided'!$A$2:$I$32,9,FALSE)</f>
        <v>5.1473793563843691</v>
      </c>
      <c r="DF281" s="21">
        <f>CB281*VLOOKUP(AX$6,'Greenhouse Gas Costs Avoided'!$A$2:$I$32,9,FALSE)</f>
        <v>5.2963381923007766</v>
      </c>
      <c r="DG281" s="21">
        <f>CC281*VLOOKUP(AY$6,'Greenhouse Gas Costs Avoided'!$A$2:$I$32,9,FALSE)</f>
        <v>5.4493081891352544</v>
      </c>
      <c r="DH281" s="21">
        <f>CD281*VLOOKUP(AZ$6,'Greenhouse Gas Costs Avoided'!$A$2:$I$32,9,FALSE)</f>
        <v>5.606890825278958</v>
      </c>
      <c r="DI281" s="21">
        <f>CE281*VLOOKUP(BA$6,'Greenhouse Gas Costs Avoided'!$A$2:$I$32,9,FALSE)</f>
        <v>5.7675826620899597</v>
      </c>
      <c r="DJ281" s="21">
        <f>CF281*VLOOKUP(BB$6,'Greenhouse Gas Costs Avoided'!$A$2:$I$32,9,FALSE)</f>
        <v>5.935130766850258</v>
      </c>
      <c r="DK281" s="21">
        <f>CG281*VLOOKUP(BC$6,'Greenhouse Gas Costs Avoided'!$A$2:$I$32,9,FALSE)</f>
        <v>6.1052609366481567</v>
      </c>
      <c r="DL281" s="21">
        <f>CH281*VLOOKUP(BD$6,'Greenhouse Gas Costs Avoided'!$A$2:$I$32,9,FALSE)</f>
        <v>6.2788338222861402</v>
      </c>
      <c r="DM281" s="21">
        <f>CI281*VLOOKUP(BE$6,'Greenhouse Gas Costs Avoided'!$A$2:$I$32,9,FALSE)</f>
        <v>6.4570478846612929</v>
      </c>
      <c r="DN281" s="21">
        <f>CJ281*VLOOKUP(BF$6,'Greenhouse Gas Costs Avoided'!$A$2:$I$32,9,FALSE)</f>
        <v>6.6405150868084322</v>
      </c>
      <c r="DO281" s="21">
        <f>CK281*VLOOKUP(BG$6,'Greenhouse Gas Costs Avoided'!$A$2:$I$32,9,FALSE)</f>
        <v>6.8289022097138705</v>
      </c>
      <c r="DP281" s="21">
        <f>CL281*VLOOKUP(BH$6,'Greenhouse Gas Costs Avoided'!$A$2:$I$32,9,FALSE)</f>
        <v>7.0221809990540507</v>
      </c>
      <c r="DQ281" s="21">
        <f>CM281*VLOOKUP(BI$6,'Greenhouse Gas Costs Avoided'!$A$2:$I$32,9,FALSE)</f>
        <v>7.2198931009350886</v>
      </c>
      <c r="DR281" s="21">
        <f>CN281*VLOOKUP(BJ$6,'Greenhouse Gas Costs Avoided'!$A$2:$I$32,9,FALSE)</f>
        <v>7.4222972772007143</v>
      </c>
      <c r="DS281" s="164">
        <f>CO281*VLOOKUP(BK$6,'Greenhouse Gas Costs Avoided'!$A$2:$I$32,9,FALSE)</f>
        <v>7.6285297110405814</v>
      </c>
    </row>
    <row r="282" spans="1:123" x14ac:dyDescent="0.35">
      <c r="A282" s="174">
        <v>276</v>
      </c>
      <c r="B282" s="12">
        <v>1</v>
      </c>
      <c r="C282" s="175">
        <v>2023</v>
      </c>
      <c r="E282" s="20">
        <v>0</v>
      </c>
      <c r="F282" s="21">
        <v>82.346532180449415</v>
      </c>
      <c r="G282" s="21">
        <v>84.002844861871253</v>
      </c>
      <c r="H282" s="21">
        <v>85.659157543293105</v>
      </c>
      <c r="I282" s="21">
        <v>86.918851036576825</v>
      </c>
      <c r="J282" s="21">
        <v>88.178544529860531</v>
      </c>
      <c r="K282" s="21">
        <v>89.438238023144251</v>
      </c>
      <c r="L282" s="21">
        <v>90.697931516427971</v>
      </c>
      <c r="M282" s="21">
        <v>91.95762500971172</v>
      </c>
      <c r="N282" s="21">
        <v>93.21731850299544</v>
      </c>
      <c r="O282" s="21">
        <v>94.47701199627916</v>
      </c>
      <c r="P282" s="21">
        <v>95.73670548956288</v>
      </c>
      <c r="Q282" s="21">
        <v>96.996398982846586</v>
      </c>
      <c r="R282" s="21">
        <v>98.25609247613032</v>
      </c>
      <c r="S282" s="21">
        <v>99.65157958594628</v>
      </c>
      <c r="T282" s="21">
        <v>101.04706669576224</v>
      </c>
      <c r="U282" s="21">
        <v>102.4425538055782</v>
      </c>
      <c r="V282" s="21">
        <v>103.83804091539416</v>
      </c>
      <c r="W282" s="21">
        <v>105.23352802521011</v>
      </c>
      <c r="X282" s="21">
        <v>106.47156953138905</v>
      </c>
      <c r="Y282" s="21">
        <v>107.709611037568</v>
      </c>
      <c r="Z282" s="21">
        <v>108.94765254374694</v>
      </c>
      <c r="AA282" s="21">
        <v>110.18569404992589</v>
      </c>
      <c r="AB282" s="21">
        <v>111.42373555610482</v>
      </c>
      <c r="AC282" s="21">
        <v>112.86811731331359</v>
      </c>
      <c r="AD282" s="21">
        <v>114.31249907052236</v>
      </c>
      <c r="AE282" s="21">
        <v>115.75688082773114</v>
      </c>
      <c r="AF282" s="21">
        <v>117.20126258493991</v>
      </c>
      <c r="AG282" s="22">
        <v>118.64564434214866</v>
      </c>
      <c r="AI282" s="20">
        <v>0</v>
      </c>
      <c r="AJ282" s="21">
        <v>5.2166744805659615</v>
      </c>
      <c r="AK282" s="21">
        <v>5.3216023247413169</v>
      </c>
      <c r="AL282" s="21">
        <v>5.4265301689166732</v>
      </c>
      <c r="AM282" s="21">
        <v>5.5063320831654474</v>
      </c>
      <c r="AN282" s="21">
        <v>5.5861339974142208</v>
      </c>
      <c r="AO282" s="21">
        <v>5.665935911662995</v>
      </c>
      <c r="AP282" s="21">
        <v>5.7457378259117702</v>
      </c>
      <c r="AQ282" s="21">
        <v>5.8255397401605462</v>
      </c>
      <c r="AR282" s="21">
        <v>5.9053416544093205</v>
      </c>
      <c r="AS282" s="21">
        <v>5.9851435686580947</v>
      </c>
      <c r="AT282" s="21">
        <v>6.0649454829068699</v>
      </c>
      <c r="AU282" s="21">
        <v>6.1447473971556432</v>
      </c>
      <c r="AV282" s="21">
        <v>6.2245493114044184</v>
      </c>
      <c r="AW282" s="21">
        <v>6.312953786990386</v>
      </c>
      <c r="AX282" s="21">
        <v>6.4013582625763545</v>
      </c>
      <c r="AY282" s="21">
        <v>6.4897627381623222</v>
      </c>
      <c r="AZ282" s="21">
        <v>6.5781672137482907</v>
      </c>
      <c r="BA282" s="21">
        <v>6.6665716893342575</v>
      </c>
      <c r="BB282" s="21">
        <v>6.7450019445028957</v>
      </c>
      <c r="BC282" s="21">
        <v>6.8234321996715348</v>
      </c>
      <c r="BD282" s="21">
        <v>6.901862454840173</v>
      </c>
      <c r="BE282" s="21">
        <v>6.9802927100088112</v>
      </c>
      <c r="BF282" s="21">
        <v>7.0587229651774486</v>
      </c>
      <c r="BG282" s="21">
        <v>7.1502249295408609</v>
      </c>
      <c r="BH282" s="21">
        <v>7.2417268939042723</v>
      </c>
      <c r="BI282" s="21">
        <v>7.3332288582676846</v>
      </c>
      <c r="BJ282" s="21">
        <v>7.424730822631096</v>
      </c>
      <c r="BK282" s="22">
        <v>7.5162327869945065</v>
      </c>
      <c r="BM282" s="163">
        <f>VLOOKUP(BM$6,'MonteCarlo Policy Paths'!$N$2:$S$31,$B282+1,FALSE)</f>
        <v>18.946072246720579</v>
      </c>
      <c r="BN282" s="21">
        <f>VLOOKUP(BN$6,'MonteCarlo Policy Paths'!$N$2:$S$31,$B282+1,FALSE)</f>
        <v>19.920985834119051</v>
      </c>
      <c r="BO282" s="21">
        <f>VLOOKUP(BO$6,'MonteCarlo Policy Paths'!$N$2:$S$31,$B282+1,FALSE)</f>
        <v>20.944710352814074</v>
      </c>
      <c r="BP282" s="21">
        <f>VLOOKUP(BP$6,'MonteCarlo Policy Paths'!$N$2:$S$31,$B282+1,FALSE)</f>
        <v>22.017919567056939</v>
      </c>
      <c r="BQ282" s="21">
        <f>VLOOKUP(BQ$6,'MonteCarlo Policy Paths'!$N$2:$S$31,$B282+1,FALSE)</f>
        <v>23.125382269476081</v>
      </c>
      <c r="BR282" s="21">
        <f>VLOOKUP(BR$6,'MonteCarlo Policy Paths'!$N$2:$S$31,$B282+1,FALSE)</f>
        <v>24.222533249319248</v>
      </c>
      <c r="BS282" s="21">
        <f>VLOOKUP(BS$6,'MonteCarlo Policy Paths'!$N$2:$S$31,$B282+1,FALSE)</f>
        <v>25.344600035724898</v>
      </c>
      <c r="BT282" s="21">
        <f>VLOOKUP(BT$6,'MonteCarlo Policy Paths'!$N$2:$S$31,$B282+1,FALSE)</f>
        <v>26.511875533452777</v>
      </c>
      <c r="BU282" s="21">
        <f>VLOOKUP(BU$6,'MonteCarlo Policy Paths'!$N$2:$S$31,$B282+1,FALSE)</f>
        <v>27.727543772426976</v>
      </c>
      <c r="BV282" s="21">
        <f>VLOOKUP(BV$6,'MonteCarlo Policy Paths'!$N$2:$S$31,$B282+1,FALSE)</f>
        <v>29.105872242644537</v>
      </c>
      <c r="BW282" s="21">
        <f>VLOOKUP(BW$6,'MonteCarlo Policy Paths'!$N$2:$S$31,$B282+1,FALSE)</f>
        <v>30.561165854776764</v>
      </c>
      <c r="BX282" s="21">
        <f>VLOOKUP(BX$6,'MonteCarlo Policy Paths'!$N$2:$S$31,$B282+1,FALSE)</f>
        <v>32.089224147515601</v>
      </c>
      <c r="BY282" s="21">
        <f>VLOOKUP(BY$6,'MonteCarlo Policy Paths'!$N$2:$S$31,$B282+1,FALSE)</f>
        <v>33.693685354891386</v>
      </c>
      <c r="BZ282" s="21">
        <f>VLOOKUP(BZ$6,'MonteCarlo Policy Paths'!$N$2:$S$31,$B282+1,FALSE)</f>
        <v>35.378369622635958</v>
      </c>
      <c r="CA282" s="21">
        <f>VLOOKUP(CA$6,'MonteCarlo Policy Paths'!$N$2:$S$31,$B282+1,FALSE)</f>
        <v>37.147288103767757</v>
      </c>
      <c r="CB282" s="21">
        <f>VLOOKUP(CB$6,'MonteCarlo Policy Paths'!$N$2:$S$31,$B282+1,FALSE)</f>
        <v>39.004652508956148</v>
      </c>
      <c r="CC282" s="21">
        <f>VLOOKUP(CC$6,'MonteCarlo Policy Paths'!$N$2:$S$31,$B282+1,FALSE)</f>
        <v>40.954885134403959</v>
      </c>
      <c r="CD282" s="21">
        <f>VLOOKUP(CD$6,'MonteCarlo Policy Paths'!$N$2:$S$31,$B282+1,FALSE)</f>
        <v>43.002629391124159</v>
      </c>
      <c r="CE282" s="21">
        <f>VLOOKUP(CE$6,'MonteCarlo Policy Paths'!$N$2:$S$31,$B282+1,FALSE)</f>
        <v>45.152760860680367</v>
      </c>
      <c r="CF282" s="21">
        <f>VLOOKUP(CF$6,'MonteCarlo Policy Paths'!$N$2:$S$31,$B282+1,FALSE)</f>
        <v>47.410398903714388</v>
      </c>
      <c r="CG282" s="21">
        <f>VLOOKUP(CG$6,'MonteCarlo Policy Paths'!$N$2:$S$31,$B282+1,FALSE)</f>
        <v>49.780918848900107</v>
      </c>
      <c r="CH282" s="21">
        <f>VLOOKUP(CH$6,'MonteCarlo Policy Paths'!$N$2:$S$31,$B282+1,FALSE)</f>
        <v>52.269964791345117</v>
      </c>
      <c r="CI282" s="21">
        <f>VLOOKUP(CI$6,'MonteCarlo Policy Paths'!$N$2:$S$31,$B282+1,FALSE)</f>
        <v>54.883463030912374</v>
      </c>
      <c r="CJ282" s="21">
        <f>VLOOKUP(CJ$6,'MonteCarlo Policy Paths'!$N$2:$S$31,$B282+1,FALSE)</f>
        <v>57.627636182457998</v>
      </c>
      <c r="CK282" s="21">
        <f>VLOOKUP(CK$6,'MonteCarlo Policy Paths'!$N$2:$S$31,$B282+1,FALSE)</f>
        <v>60.509017991580897</v>
      </c>
      <c r="CL282" s="21">
        <f>VLOOKUP(CL$6,'MonteCarlo Policy Paths'!$N$2:$S$31,$B282+1,FALSE)</f>
        <v>63.534468891159946</v>
      </c>
      <c r="CM282" s="21">
        <f>VLOOKUP(CM$6,'MonteCarlo Policy Paths'!$N$2:$S$31,$B282+1,FALSE)</f>
        <v>66.711192335717939</v>
      </c>
      <c r="CN282" s="21">
        <f>VLOOKUP(CN$6,'MonteCarlo Policy Paths'!$N$2:$S$31,$B282+1,FALSE)</f>
        <v>70.04675195250384</v>
      </c>
      <c r="CO282" s="164">
        <f>VLOOKUP(CO$6,'MonteCarlo Policy Paths'!$N$2:$S$31,$B282+1,FALSE)</f>
        <v>73.54908955012904</v>
      </c>
      <c r="CQ282" s="163">
        <f>BM282*VLOOKUP(AI$6,'Greenhouse Gas Costs Avoided'!$A$2:$I$32,9,FALSE)</f>
        <v>1.2002386619007086</v>
      </c>
      <c r="CR282" s="21">
        <f>BN282*VLOOKUP(AJ$6,'Greenhouse Gas Costs Avoided'!$A$2:$I$32,9,FALSE)</f>
        <v>1.2619996941806579</v>
      </c>
      <c r="CS282" s="21">
        <f>BO282*VLOOKUP(AK$6,'Greenhouse Gas Costs Avoided'!$A$2:$I$32,9,FALSE)</f>
        <v>1.3268529118013257</v>
      </c>
      <c r="CT282" s="21">
        <f>BP282*VLOOKUP(AL$6,'Greenhouse Gas Costs Avoided'!$A$2:$I$32,9,FALSE)</f>
        <v>1.3948409979053111</v>
      </c>
      <c r="CU282" s="21">
        <f>BQ282*VLOOKUP(AM$6,'Greenhouse Gas Costs Avoided'!$A$2:$I$32,9,FALSE)</f>
        <v>1.464999051498006</v>
      </c>
      <c r="CV282" s="21">
        <f>BR282*VLOOKUP(AN$6,'Greenhouse Gas Costs Avoided'!$A$2:$I$32,9,FALSE)</f>
        <v>1.5345038547523033</v>
      </c>
      <c r="CW282" s="21">
        <f>BS282*VLOOKUP(AO$6,'Greenhouse Gas Costs Avoided'!$A$2:$I$32,9,FALSE)</f>
        <v>1.6055870809081549</v>
      </c>
      <c r="CX282" s="21">
        <f>BT282*VLOOKUP(AP$6,'Greenhouse Gas Costs Avoided'!$A$2:$I$32,9,FALSE)</f>
        <v>1.6795342908215394</v>
      </c>
      <c r="CY282" s="21">
        <f>BU282*VLOOKUP(AQ$6,'Greenhouse Gas Costs Avoided'!$A$2:$I$32,9,FALSE)</f>
        <v>1.7565471936259263</v>
      </c>
      <c r="CZ282" s="21">
        <f>BV282*VLOOKUP(AR$6,'Greenhouse Gas Costs Avoided'!$A$2:$I$32,9,FALSE)</f>
        <v>1.8438646648785721</v>
      </c>
      <c r="DA282" s="21">
        <f>BW282*VLOOKUP(AS$6,'Greenhouse Gas Costs Avoided'!$A$2:$I$32,9,FALSE)</f>
        <v>1.9360578981225007</v>
      </c>
      <c r="DB282" s="21">
        <f>BX282*VLOOKUP(AT$6,'Greenhouse Gas Costs Avoided'!$A$2:$I$32,9,FALSE)</f>
        <v>2.0328607930286258</v>
      </c>
      <c r="DC282" s="21">
        <f>BY282*VLOOKUP(AU$6,'Greenhouse Gas Costs Avoided'!$A$2:$I$32,9,FALSE)</f>
        <v>2.1345038326800574</v>
      </c>
      <c r="DD282" s="21">
        <f>BZ282*VLOOKUP(AV$6,'Greenhouse Gas Costs Avoided'!$A$2:$I$32,9,FALSE)</f>
        <v>2.2412290243140602</v>
      </c>
      <c r="DE282" s="21">
        <f>CA282*VLOOKUP(AW$6,'Greenhouse Gas Costs Avoided'!$A$2:$I$32,9,FALSE)</f>
        <v>2.3532904755297634</v>
      </c>
      <c r="DF282" s="21">
        <f>CB282*VLOOKUP(AX$6,'Greenhouse Gas Costs Avoided'!$A$2:$I$32,9,FALSE)</f>
        <v>2.4709549993062518</v>
      </c>
      <c r="DG282" s="21">
        <f>CC282*VLOOKUP(AY$6,'Greenhouse Gas Costs Avoided'!$A$2:$I$32,9,FALSE)</f>
        <v>2.5945027492715647</v>
      </c>
      <c r="DH282" s="21">
        <f>CD282*VLOOKUP(AZ$6,'Greenhouse Gas Costs Avoided'!$A$2:$I$32,9,FALSE)</f>
        <v>2.724227886735143</v>
      </c>
      <c r="DI282" s="21">
        <f>CE282*VLOOKUP(BA$6,'Greenhouse Gas Costs Avoided'!$A$2:$I$32,9,FALSE)</f>
        <v>2.8604392810719004</v>
      </c>
      <c r="DJ282" s="21">
        <f>CF282*VLOOKUP(BB$6,'Greenhouse Gas Costs Avoided'!$A$2:$I$32,9,FALSE)</f>
        <v>3.0034612451254952</v>
      </c>
      <c r="DK282" s="21">
        <f>CG282*VLOOKUP(BC$6,'Greenhouse Gas Costs Avoided'!$A$2:$I$32,9,FALSE)</f>
        <v>3.1536343073817701</v>
      </c>
      <c r="DL282" s="21">
        <f>CH282*VLOOKUP(BD$6,'Greenhouse Gas Costs Avoided'!$A$2:$I$32,9,FALSE)</f>
        <v>3.3113160227508591</v>
      </c>
      <c r="DM282" s="21">
        <f>CI282*VLOOKUP(BE$6,'Greenhouse Gas Costs Avoided'!$A$2:$I$32,9,FALSE)</f>
        <v>3.4768818238884021</v>
      </c>
      <c r="DN282" s="21">
        <f>CJ282*VLOOKUP(BF$6,'Greenhouse Gas Costs Avoided'!$A$2:$I$32,9,FALSE)</f>
        <v>3.6507259150828224</v>
      </c>
      <c r="DO282" s="21">
        <f>CK282*VLOOKUP(BG$6,'Greenhouse Gas Costs Avoided'!$A$2:$I$32,9,FALSE)</f>
        <v>3.8332622108369634</v>
      </c>
      <c r="DP282" s="21">
        <f>CL282*VLOOKUP(BH$6,'Greenhouse Gas Costs Avoided'!$A$2:$I$32,9,FALSE)</f>
        <v>4.0249253213788121</v>
      </c>
      <c r="DQ282" s="21">
        <f>CM282*VLOOKUP(BI$6,'Greenhouse Gas Costs Avoided'!$A$2:$I$32,9,FALSE)</f>
        <v>4.2261715874477526</v>
      </c>
      <c r="DR282" s="21">
        <f>CN282*VLOOKUP(BJ$6,'Greenhouse Gas Costs Avoided'!$A$2:$I$32,9,FALSE)</f>
        <v>4.4374801668201398</v>
      </c>
      <c r="DS282" s="164">
        <f>CO282*VLOOKUP(BK$6,'Greenhouse Gas Costs Avoided'!$A$2:$I$32,9,FALSE)</f>
        <v>4.6593541751611474</v>
      </c>
    </row>
    <row r="283" spans="1:123" x14ac:dyDescent="0.35">
      <c r="A283" s="174">
        <v>277</v>
      </c>
      <c r="B283" s="12">
        <v>2</v>
      </c>
      <c r="C283" s="175">
        <v>2023</v>
      </c>
      <c r="E283" s="20">
        <v>0</v>
      </c>
      <c r="F283" s="21">
        <v>82.346532180449415</v>
      </c>
      <c r="G283" s="21">
        <v>84.002844861871253</v>
      </c>
      <c r="H283" s="21">
        <v>85.659157543293105</v>
      </c>
      <c r="I283" s="21">
        <v>86.918851036576825</v>
      </c>
      <c r="J283" s="21">
        <v>88.178544529860531</v>
      </c>
      <c r="K283" s="21">
        <v>89.438238023144251</v>
      </c>
      <c r="L283" s="21">
        <v>90.697931516427971</v>
      </c>
      <c r="M283" s="21">
        <v>91.95762500971172</v>
      </c>
      <c r="N283" s="21">
        <v>93.21731850299544</v>
      </c>
      <c r="O283" s="21">
        <v>94.47701199627916</v>
      </c>
      <c r="P283" s="21">
        <v>95.73670548956288</v>
      </c>
      <c r="Q283" s="21">
        <v>96.996398982846586</v>
      </c>
      <c r="R283" s="21">
        <v>98.25609247613032</v>
      </c>
      <c r="S283" s="21">
        <v>99.65157958594628</v>
      </c>
      <c r="T283" s="21">
        <v>101.04706669576224</v>
      </c>
      <c r="U283" s="21">
        <v>102.4425538055782</v>
      </c>
      <c r="V283" s="21">
        <v>103.83804091539416</v>
      </c>
      <c r="W283" s="21">
        <v>105.23352802521011</v>
      </c>
      <c r="X283" s="21">
        <v>106.47156953138905</v>
      </c>
      <c r="Y283" s="21">
        <v>107.709611037568</v>
      </c>
      <c r="Z283" s="21">
        <v>108.94765254374694</v>
      </c>
      <c r="AA283" s="21">
        <v>110.18569404992589</v>
      </c>
      <c r="AB283" s="21">
        <v>111.42373555610482</v>
      </c>
      <c r="AC283" s="21">
        <v>112.86811731331359</v>
      </c>
      <c r="AD283" s="21">
        <v>114.31249907052236</v>
      </c>
      <c r="AE283" s="21">
        <v>115.75688082773114</v>
      </c>
      <c r="AF283" s="21">
        <v>117.20126258493991</v>
      </c>
      <c r="AG283" s="22">
        <v>120.41827982173916</v>
      </c>
      <c r="AI283" s="20">
        <v>0</v>
      </c>
      <c r="AJ283" s="21">
        <v>5.2166744805659615</v>
      </c>
      <c r="AK283" s="21">
        <v>5.3216023247413169</v>
      </c>
      <c r="AL283" s="21">
        <v>5.4265301689166732</v>
      </c>
      <c r="AM283" s="21">
        <v>5.5063320831654474</v>
      </c>
      <c r="AN283" s="21">
        <v>5.5861339974142208</v>
      </c>
      <c r="AO283" s="21">
        <v>5.665935911662995</v>
      </c>
      <c r="AP283" s="21">
        <v>5.7457378259117702</v>
      </c>
      <c r="AQ283" s="21">
        <v>5.8255397401605462</v>
      </c>
      <c r="AR283" s="21">
        <v>5.9053416544093205</v>
      </c>
      <c r="AS283" s="21">
        <v>5.9851435686580947</v>
      </c>
      <c r="AT283" s="21">
        <v>6.0649454829068699</v>
      </c>
      <c r="AU283" s="21">
        <v>6.1447473971556432</v>
      </c>
      <c r="AV283" s="21">
        <v>6.2245493114044184</v>
      </c>
      <c r="AW283" s="21">
        <v>6.312953786990386</v>
      </c>
      <c r="AX283" s="21">
        <v>6.4013582625763545</v>
      </c>
      <c r="AY283" s="21">
        <v>6.4897627381623222</v>
      </c>
      <c r="AZ283" s="21">
        <v>6.5781672137482907</v>
      </c>
      <c r="BA283" s="21">
        <v>6.6665716893342575</v>
      </c>
      <c r="BB283" s="21">
        <v>6.7450019445028957</v>
      </c>
      <c r="BC283" s="21">
        <v>6.8234321996715348</v>
      </c>
      <c r="BD283" s="21">
        <v>6.901862454840173</v>
      </c>
      <c r="BE283" s="21">
        <v>6.9802927100088112</v>
      </c>
      <c r="BF283" s="21">
        <v>7.0587229651774486</v>
      </c>
      <c r="BG283" s="21">
        <v>7.1502249295408609</v>
      </c>
      <c r="BH283" s="21">
        <v>7.2417268939042723</v>
      </c>
      <c r="BI283" s="21">
        <v>7.3332288582676846</v>
      </c>
      <c r="BJ283" s="21">
        <v>7.424730822631096</v>
      </c>
      <c r="BK283" s="22">
        <v>7.6285297110405814</v>
      </c>
      <c r="BM283" s="163">
        <f>VLOOKUP(BM$6,'MonteCarlo Policy Paths'!$N$2:$S$31,$B283+1,FALSE)</f>
        <v>23.967702867134744</v>
      </c>
      <c r="BN283" s="21">
        <f>VLOOKUP(BN$6,'MonteCarlo Policy Paths'!$N$2:$S$31,$B283+1,FALSE)</f>
        <v>26.317177955222718</v>
      </c>
      <c r="BO283" s="21">
        <f>VLOOKUP(BO$6,'MonteCarlo Policy Paths'!$N$2:$S$31,$B283+1,FALSE)</f>
        <v>28.893255238045125</v>
      </c>
      <c r="BP283" s="21">
        <f>VLOOKUP(BP$6,'MonteCarlo Policy Paths'!$N$2:$S$31,$B283+1,FALSE)</f>
        <v>31.715102246604285</v>
      </c>
      <c r="BQ283" s="21">
        <f>VLOOKUP(BQ$6,'MonteCarlo Policy Paths'!$N$2:$S$31,$B283+1,FALSE)</f>
        <v>34.790233856835599</v>
      </c>
      <c r="BR283" s="21">
        <f>VLOOKUP(BR$6,'MonteCarlo Policy Paths'!$N$2:$S$31,$B283+1,FALSE)</f>
        <v>38.117013285454661</v>
      </c>
      <c r="BS283" s="21">
        <f>VLOOKUP(BS$6,'MonteCarlo Policy Paths'!$N$2:$S$31,$B283+1,FALSE)</f>
        <v>41.72840612279375</v>
      </c>
      <c r="BT283" s="21">
        <f>VLOOKUP(BT$6,'MonteCarlo Policy Paths'!$N$2:$S$31,$B283+1,FALSE)</f>
        <v>45.677249983631562</v>
      </c>
      <c r="BU283" s="21">
        <f>VLOOKUP(BU$6,'MonteCarlo Policy Paths'!$N$2:$S$31,$B283+1,FALSE)</f>
        <v>49.99204890598088</v>
      </c>
      <c r="BV283" s="21">
        <f>VLOOKUP(BV$6,'MonteCarlo Policy Paths'!$N$2:$S$31,$B283+1,FALSE)</f>
        <v>54.768556811140854</v>
      </c>
      <c r="BW283" s="21">
        <f>VLOOKUP(BW$6,'MonteCarlo Policy Paths'!$N$2:$S$31,$B283+1,FALSE)</f>
        <v>60.010238214835042</v>
      </c>
      <c r="BX283" s="21">
        <f>VLOOKUP(BX$6,'MonteCarlo Policy Paths'!$N$2:$S$31,$B283+1,FALSE)</f>
        <v>65.75812779974207</v>
      </c>
      <c r="BY283" s="21">
        <f>VLOOKUP(BY$6,'MonteCarlo Policy Paths'!$N$2:$S$31,$B283+1,FALSE)</f>
        <v>72.066881159093455</v>
      </c>
      <c r="BZ283" s="21">
        <f>VLOOKUP(BZ$6,'MonteCarlo Policy Paths'!$N$2:$S$31,$B283+1,FALSE)</f>
        <v>78.981532638183737</v>
      </c>
      <c r="CA283" s="21">
        <f>VLOOKUP(CA$6,'MonteCarlo Policy Paths'!$N$2:$S$31,$B283+1,FALSE)</f>
        <v>81.252691038046251</v>
      </c>
      <c r="CB283" s="21">
        <f>VLOOKUP(CB$6,'MonteCarlo Policy Paths'!$N$2:$S$31,$B283+1,FALSE)</f>
        <v>83.604044111934414</v>
      </c>
      <c r="CC283" s="21">
        <f>VLOOKUP(CC$6,'MonteCarlo Policy Paths'!$N$2:$S$31,$B283+1,FALSE)</f>
        <v>86.018714380110126</v>
      </c>
      <c r="CD283" s="21">
        <f>VLOOKUP(CD$6,'MonteCarlo Policy Paths'!$N$2:$S$31,$B283+1,FALSE)</f>
        <v>88.506196331807388</v>
      </c>
      <c r="CE283" s="21">
        <f>VLOOKUP(CE$6,'MonteCarlo Policy Paths'!$N$2:$S$31,$B283+1,FALSE)</f>
        <v>91.042757806054695</v>
      </c>
      <c r="CF283" s="21">
        <f>VLOOKUP(CF$6,'MonteCarlo Policy Paths'!$N$2:$S$31,$B283+1,FALSE)</f>
        <v>93.687547211990633</v>
      </c>
      <c r="CG283" s="21">
        <f>VLOOKUP(CG$6,'MonteCarlo Policy Paths'!$N$2:$S$31,$B283+1,FALSE)</f>
        <v>96.373095170621937</v>
      </c>
      <c r="CH283" s="21">
        <f>VLOOKUP(CH$6,'MonteCarlo Policy Paths'!$N$2:$S$31,$B283+1,FALSE)</f>
        <v>99.112987273548597</v>
      </c>
      <c r="CI283" s="21">
        <f>VLOOKUP(CI$6,'MonteCarlo Policy Paths'!$N$2:$S$31,$B283+1,FALSE)</f>
        <v>101.92614153054797</v>
      </c>
      <c r="CJ283" s="21">
        <f>VLOOKUP(CJ$6,'MonteCarlo Policy Paths'!$N$2:$S$31,$B283+1,FALSE)</f>
        <v>104.82221793361833</v>
      </c>
      <c r="CK283" s="21">
        <f>VLOOKUP(CK$6,'MonteCarlo Policy Paths'!$N$2:$S$31,$B283+1,FALSE)</f>
        <v>107.79595653596101</v>
      </c>
      <c r="CL283" s="21">
        <f>VLOOKUP(CL$6,'MonteCarlo Policy Paths'!$N$2:$S$31,$B283+1,FALSE)</f>
        <v>110.84691133589952</v>
      </c>
      <c r="CM283" s="21">
        <f>VLOOKUP(CM$6,'MonteCarlo Policy Paths'!$N$2:$S$31,$B283+1,FALSE)</f>
        <v>113.96784710075578</v>
      </c>
      <c r="CN283" s="21">
        <f>VLOOKUP(CN$6,'MonteCarlo Policy Paths'!$N$2:$S$31,$B283+1,FALSE)</f>
        <v>117.16284845198182</v>
      </c>
      <c r="CO283" s="164">
        <f>VLOOKUP(CO$6,'MonteCarlo Policy Paths'!$N$2:$S$31,$B283+1,FALSE)</f>
        <v>120.41827982173916</v>
      </c>
      <c r="CQ283" s="163">
        <f>BM283*VLOOKUP(AI$6,'Greenhouse Gas Costs Avoided'!$A$2:$I$32,9,FALSE)</f>
        <v>1.5183602829902079</v>
      </c>
      <c r="CR283" s="21">
        <f>BN283*VLOOKUP(AJ$6,'Greenhouse Gas Costs Avoided'!$A$2:$I$32,9,FALSE)</f>
        <v>1.6672001480120395</v>
      </c>
      <c r="CS283" s="21">
        <f>BO283*VLOOKUP(AK$6,'Greenhouse Gas Costs Avoided'!$A$2:$I$32,9,FALSE)</f>
        <v>1.8303953216936328</v>
      </c>
      <c r="CT283" s="21">
        <f>BP283*VLOOKUP(AL$6,'Greenhouse Gas Costs Avoided'!$A$2:$I$32,9,FALSE)</f>
        <v>2.0091600721673259</v>
      </c>
      <c r="CU283" s="21">
        <f>BQ283*VLOOKUP(AM$6,'Greenhouse Gas Costs Avoided'!$A$2:$I$32,9,FALSE)</f>
        <v>2.2039704688009323</v>
      </c>
      <c r="CV283" s="21">
        <f>BR283*VLOOKUP(AN$6,'Greenhouse Gas Costs Avoided'!$A$2:$I$32,9,FALSE)</f>
        <v>2.4147228209427172</v>
      </c>
      <c r="CW283" s="21">
        <f>BS283*VLOOKUP(AO$6,'Greenhouse Gas Costs Avoided'!$A$2:$I$32,9,FALSE)</f>
        <v>2.6435055074141016</v>
      </c>
      <c r="CX283" s="21">
        <f>BT283*VLOOKUP(AP$6,'Greenhouse Gas Costs Avoided'!$A$2:$I$32,9,FALSE)</f>
        <v>2.8936658050138946</v>
      </c>
      <c r="CY283" s="21">
        <f>BU283*VLOOKUP(AQ$6,'Greenhouse Gas Costs Avoided'!$A$2:$I$32,9,FALSE)</f>
        <v>3.1670094520501597</v>
      </c>
      <c r="CZ283" s="21">
        <f>BV283*VLOOKUP(AR$6,'Greenhouse Gas Costs Avoided'!$A$2:$I$32,9,FALSE)</f>
        <v>3.4696024846318703</v>
      </c>
      <c r="DA283" s="21">
        <f>BW283*VLOOKUP(AS$6,'Greenhouse Gas Costs Avoided'!$A$2:$I$32,9,FALSE)</f>
        <v>3.8016643807416939</v>
      </c>
      <c r="DB283" s="21">
        <f>BX283*VLOOKUP(AT$6,'Greenhouse Gas Costs Avoided'!$A$2:$I$32,9,FALSE)</f>
        <v>4.1657946983243246</v>
      </c>
      <c r="DC283" s="21">
        <f>BY283*VLOOKUP(AU$6,'Greenhouse Gas Costs Avoided'!$A$2:$I$32,9,FALSE)</f>
        <v>4.5654558835919028</v>
      </c>
      <c r="DD283" s="21">
        <f>BZ283*VLOOKUP(AV$6,'Greenhouse Gas Costs Avoided'!$A$2:$I$32,9,FALSE)</f>
        <v>5.0035008741682265</v>
      </c>
      <c r="DE283" s="21">
        <f>CA283*VLOOKUP(AW$6,'Greenhouse Gas Costs Avoided'!$A$2:$I$32,9,FALSE)</f>
        <v>5.1473793563843691</v>
      </c>
      <c r="DF283" s="21">
        <f>CB283*VLOOKUP(AX$6,'Greenhouse Gas Costs Avoided'!$A$2:$I$32,9,FALSE)</f>
        <v>5.2963381923007766</v>
      </c>
      <c r="DG283" s="21">
        <f>CC283*VLOOKUP(AY$6,'Greenhouse Gas Costs Avoided'!$A$2:$I$32,9,FALSE)</f>
        <v>5.4493081891352544</v>
      </c>
      <c r="DH283" s="21">
        <f>CD283*VLOOKUP(AZ$6,'Greenhouse Gas Costs Avoided'!$A$2:$I$32,9,FALSE)</f>
        <v>5.606890825278958</v>
      </c>
      <c r="DI283" s="21">
        <f>CE283*VLOOKUP(BA$6,'Greenhouse Gas Costs Avoided'!$A$2:$I$32,9,FALSE)</f>
        <v>5.7675826620899597</v>
      </c>
      <c r="DJ283" s="21">
        <f>CF283*VLOOKUP(BB$6,'Greenhouse Gas Costs Avoided'!$A$2:$I$32,9,FALSE)</f>
        <v>5.935130766850258</v>
      </c>
      <c r="DK283" s="21">
        <f>CG283*VLOOKUP(BC$6,'Greenhouse Gas Costs Avoided'!$A$2:$I$32,9,FALSE)</f>
        <v>6.1052609366481567</v>
      </c>
      <c r="DL283" s="21">
        <f>CH283*VLOOKUP(BD$6,'Greenhouse Gas Costs Avoided'!$A$2:$I$32,9,FALSE)</f>
        <v>6.2788338222861402</v>
      </c>
      <c r="DM283" s="21">
        <f>CI283*VLOOKUP(BE$6,'Greenhouse Gas Costs Avoided'!$A$2:$I$32,9,FALSE)</f>
        <v>6.4570478846612929</v>
      </c>
      <c r="DN283" s="21">
        <f>CJ283*VLOOKUP(BF$6,'Greenhouse Gas Costs Avoided'!$A$2:$I$32,9,FALSE)</f>
        <v>6.6405150868084322</v>
      </c>
      <c r="DO283" s="21">
        <f>CK283*VLOOKUP(BG$6,'Greenhouse Gas Costs Avoided'!$A$2:$I$32,9,FALSE)</f>
        <v>6.8289022097138705</v>
      </c>
      <c r="DP283" s="21">
        <f>CL283*VLOOKUP(BH$6,'Greenhouse Gas Costs Avoided'!$A$2:$I$32,9,FALSE)</f>
        <v>7.0221809990540507</v>
      </c>
      <c r="DQ283" s="21">
        <f>CM283*VLOOKUP(BI$6,'Greenhouse Gas Costs Avoided'!$A$2:$I$32,9,FALSE)</f>
        <v>7.2198931009350886</v>
      </c>
      <c r="DR283" s="21">
        <f>CN283*VLOOKUP(BJ$6,'Greenhouse Gas Costs Avoided'!$A$2:$I$32,9,FALSE)</f>
        <v>7.4222972772007143</v>
      </c>
      <c r="DS283" s="164">
        <f>CO283*VLOOKUP(BK$6,'Greenhouse Gas Costs Avoided'!$A$2:$I$32,9,FALSE)</f>
        <v>7.6285297110405814</v>
      </c>
    </row>
    <row r="284" spans="1:123" x14ac:dyDescent="0.35">
      <c r="A284" s="174">
        <v>278</v>
      </c>
      <c r="B284" s="12">
        <v>1</v>
      </c>
      <c r="C284" s="175">
        <v>2023</v>
      </c>
      <c r="E284" s="20">
        <v>0</v>
      </c>
      <c r="F284" s="21">
        <v>82.346532180449415</v>
      </c>
      <c r="G284" s="21">
        <v>84.002844861871253</v>
      </c>
      <c r="H284" s="21">
        <v>85.659157543293105</v>
      </c>
      <c r="I284" s="21">
        <v>86.918851036576825</v>
      </c>
      <c r="J284" s="21">
        <v>88.178544529860531</v>
      </c>
      <c r="K284" s="21">
        <v>89.438238023144251</v>
      </c>
      <c r="L284" s="21">
        <v>90.697931516427971</v>
      </c>
      <c r="M284" s="21">
        <v>91.95762500971172</v>
      </c>
      <c r="N284" s="21">
        <v>93.21731850299544</v>
      </c>
      <c r="O284" s="21">
        <v>94.47701199627916</v>
      </c>
      <c r="P284" s="21">
        <v>95.73670548956288</v>
      </c>
      <c r="Q284" s="21">
        <v>96.996398982846586</v>
      </c>
      <c r="R284" s="21">
        <v>98.25609247613032</v>
      </c>
      <c r="S284" s="21">
        <v>99.65157958594628</v>
      </c>
      <c r="T284" s="21">
        <v>101.04706669576224</v>
      </c>
      <c r="U284" s="21">
        <v>102.4425538055782</v>
      </c>
      <c r="V284" s="21">
        <v>103.83804091539416</v>
      </c>
      <c r="W284" s="21">
        <v>105.23352802521011</v>
      </c>
      <c r="X284" s="21">
        <v>106.47156953138905</v>
      </c>
      <c r="Y284" s="21">
        <v>107.709611037568</v>
      </c>
      <c r="Z284" s="21">
        <v>108.94765254374694</v>
      </c>
      <c r="AA284" s="21">
        <v>110.18569404992589</v>
      </c>
      <c r="AB284" s="21">
        <v>111.42373555610482</v>
      </c>
      <c r="AC284" s="21">
        <v>112.86811731331359</v>
      </c>
      <c r="AD284" s="21">
        <v>114.31249907052236</v>
      </c>
      <c r="AE284" s="21">
        <v>115.75688082773114</v>
      </c>
      <c r="AF284" s="21">
        <v>117.20126258493991</v>
      </c>
      <c r="AG284" s="22">
        <v>118.64564434214866</v>
      </c>
      <c r="AI284" s="20">
        <v>0</v>
      </c>
      <c r="AJ284" s="21">
        <v>5.2166744805659615</v>
      </c>
      <c r="AK284" s="21">
        <v>5.3216023247413169</v>
      </c>
      <c r="AL284" s="21">
        <v>5.4265301689166732</v>
      </c>
      <c r="AM284" s="21">
        <v>5.5063320831654474</v>
      </c>
      <c r="AN284" s="21">
        <v>5.5861339974142208</v>
      </c>
      <c r="AO284" s="21">
        <v>5.665935911662995</v>
      </c>
      <c r="AP284" s="21">
        <v>5.7457378259117702</v>
      </c>
      <c r="AQ284" s="21">
        <v>5.8255397401605462</v>
      </c>
      <c r="AR284" s="21">
        <v>5.9053416544093205</v>
      </c>
      <c r="AS284" s="21">
        <v>5.9851435686580947</v>
      </c>
      <c r="AT284" s="21">
        <v>6.0649454829068699</v>
      </c>
      <c r="AU284" s="21">
        <v>6.1447473971556432</v>
      </c>
      <c r="AV284" s="21">
        <v>6.2245493114044184</v>
      </c>
      <c r="AW284" s="21">
        <v>6.312953786990386</v>
      </c>
      <c r="AX284" s="21">
        <v>6.4013582625763545</v>
      </c>
      <c r="AY284" s="21">
        <v>6.4897627381623222</v>
      </c>
      <c r="AZ284" s="21">
        <v>6.5781672137482907</v>
      </c>
      <c r="BA284" s="21">
        <v>6.6665716893342575</v>
      </c>
      <c r="BB284" s="21">
        <v>6.7450019445028957</v>
      </c>
      <c r="BC284" s="21">
        <v>6.8234321996715348</v>
      </c>
      <c r="BD284" s="21">
        <v>6.901862454840173</v>
      </c>
      <c r="BE284" s="21">
        <v>6.9802927100088112</v>
      </c>
      <c r="BF284" s="21">
        <v>7.0587229651774486</v>
      </c>
      <c r="BG284" s="21">
        <v>7.1502249295408609</v>
      </c>
      <c r="BH284" s="21">
        <v>7.2417268939042723</v>
      </c>
      <c r="BI284" s="21">
        <v>7.3332288582676846</v>
      </c>
      <c r="BJ284" s="21">
        <v>7.424730822631096</v>
      </c>
      <c r="BK284" s="22">
        <v>7.5162327869945065</v>
      </c>
      <c r="BM284" s="163">
        <f>VLOOKUP(BM$6,'MonteCarlo Policy Paths'!$N$2:$S$31,$B284+1,FALSE)</f>
        <v>18.946072246720579</v>
      </c>
      <c r="BN284" s="21">
        <f>VLOOKUP(BN$6,'MonteCarlo Policy Paths'!$N$2:$S$31,$B284+1,FALSE)</f>
        <v>19.920985834119051</v>
      </c>
      <c r="BO284" s="21">
        <f>VLOOKUP(BO$6,'MonteCarlo Policy Paths'!$N$2:$S$31,$B284+1,FALSE)</f>
        <v>20.944710352814074</v>
      </c>
      <c r="BP284" s="21">
        <f>VLOOKUP(BP$6,'MonteCarlo Policy Paths'!$N$2:$S$31,$B284+1,FALSE)</f>
        <v>22.017919567056939</v>
      </c>
      <c r="BQ284" s="21">
        <f>VLOOKUP(BQ$6,'MonteCarlo Policy Paths'!$N$2:$S$31,$B284+1,FALSE)</f>
        <v>23.125382269476081</v>
      </c>
      <c r="BR284" s="21">
        <f>VLOOKUP(BR$6,'MonteCarlo Policy Paths'!$N$2:$S$31,$B284+1,FALSE)</f>
        <v>24.222533249319248</v>
      </c>
      <c r="BS284" s="21">
        <f>VLOOKUP(BS$6,'MonteCarlo Policy Paths'!$N$2:$S$31,$B284+1,FALSE)</f>
        <v>25.344600035724898</v>
      </c>
      <c r="BT284" s="21">
        <f>VLOOKUP(BT$6,'MonteCarlo Policy Paths'!$N$2:$S$31,$B284+1,FALSE)</f>
        <v>26.511875533452777</v>
      </c>
      <c r="BU284" s="21">
        <f>VLOOKUP(BU$6,'MonteCarlo Policy Paths'!$N$2:$S$31,$B284+1,FALSE)</f>
        <v>27.727543772426976</v>
      </c>
      <c r="BV284" s="21">
        <f>VLOOKUP(BV$6,'MonteCarlo Policy Paths'!$N$2:$S$31,$B284+1,FALSE)</f>
        <v>29.105872242644537</v>
      </c>
      <c r="BW284" s="21">
        <f>VLOOKUP(BW$6,'MonteCarlo Policy Paths'!$N$2:$S$31,$B284+1,FALSE)</f>
        <v>30.561165854776764</v>
      </c>
      <c r="BX284" s="21">
        <f>VLOOKUP(BX$6,'MonteCarlo Policy Paths'!$N$2:$S$31,$B284+1,FALSE)</f>
        <v>32.089224147515601</v>
      </c>
      <c r="BY284" s="21">
        <f>VLOOKUP(BY$6,'MonteCarlo Policy Paths'!$N$2:$S$31,$B284+1,FALSE)</f>
        <v>33.693685354891386</v>
      </c>
      <c r="BZ284" s="21">
        <f>VLOOKUP(BZ$6,'MonteCarlo Policy Paths'!$N$2:$S$31,$B284+1,FALSE)</f>
        <v>35.378369622635958</v>
      </c>
      <c r="CA284" s="21">
        <f>VLOOKUP(CA$6,'MonteCarlo Policy Paths'!$N$2:$S$31,$B284+1,FALSE)</f>
        <v>37.147288103767757</v>
      </c>
      <c r="CB284" s="21">
        <f>VLOOKUP(CB$6,'MonteCarlo Policy Paths'!$N$2:$S$31,$B284+1,FALSE)</f>
        <v>39.004652508956148</v>
      </c>
      <c r="CC284" s="21">
        <f>VLOOKUP(CC$6,'MonteCarlo Policy Paths'!$N$2:$S$31,$B284+1,FALSE)</f>
        <v>40.954885134403959</v>
      </c>
      <c r="CD284" s="21">
        <f>VLOOKUP(CD$6,'MonteCarlo Policy Paths'!$N$2:$S$31,$B284+1,FALSE)</f>
        <v>43.002629391124159</v>
      </c>
      <c r="CE284" s="21">
        <f>VLOOKUP(CE$6,'MonteCarlo Policy Paths'!$N$2:$S$31,$B284+1,FALSE)</f>
        <v>45.152760860680367</v>
      </c>
      <c r="CF284" s="21">
        <f>VLOOKUP(CF$6,'MonteCarlo Policy Paths'!$N$2:$S$31,$B284+1,FALSE)</f>
        <v>47.410398903714388</v>
      </c>
      <c r="CG284" s="21">
        <f>VLOOKUP(CG$6,'MonteCarlo Policy Paths'!$N$2:$S$31,$B284+1,FALSE)</f>
        <v>49.780918848900107</v>
      </c>
      <c r="CH284" s="21">
        <f>VLOOKUP(CH$6,'MonteCarlo Policy Paths'!$N$2:$S$31,$B284+1,FALSE)</f>
        <v>52.269964791345117</v>
      </c>
      <c r="CI284" s="21">
        <f>VLOOKUP(CI$6,'MonteCarlo Policy Paths'!$N$2:$S$31,$B284+1,FALSE)</f>
        <v>54.883463030912374</v>
      </c>
      <c r="CJ284" s="21">
        <f>VLOOKUP(CJ$6,'MonteCarlo Policy Paths'!$N$2:$S$31,$B284+1,FALSE)</f>
        <v>57.627636182457998</v>
      </c>
      <c r="CK284" s="21">
        <f>VLOOKUP(CK$6,'MonteCarlo Policy Paths'!$N$2:$S$31,$B284+1,FALSE)</f>
        <v>60.509017991580897</v>
      </c>
      <c r="CL284" s="21">
        <f>VLOOKUP(CL$6,'MonteCarlo Policy Paths'!$N$2:$S$31,$B284+1,FALSE)</f>
        <v>63.534468891159946</v>
      </c>
      <c r="CM284" s="21">
        <f>VLOOKUP(CM$6,'MonteCarlo Policy Paths'!$N$2:$S$31,$B284+1,FALSE)</f>
        <v>66.711192335717939</v>
      </c>
      <c r="CN284" s="21">
        <f>VLOOKUP(CN$6,'MonteCarlo Policy Paths'!$N$2:$S$31,$B284+1,FALSE)</f>
        <v>70.04675195250384</v>
      </c>
      <c r="CO284" s="164">
        <f>VLOOKUP(CO$6,'MonteCarlo Policy Paths'!$N$2:$S$31,$B284+1,FALSE)</f>
        <v>73.54908955012904</v>
      </c>
      <c r="CQ284" s="163">
        <f>BM284*VLOOKUP(AI$6,'Greenhouse Gas Costs Avoided'!$A$2:$I$32,9,FALSE)</f>
        <v>1.2002386619007086</v>
      </c>
      <c r="CR284" s="21">
        <f>BN284*VLOOKUP(AJ$6,'Greenhouse Gas Costs Avoided'!$A$2:$I$32,9,FALSE)</f>
        <v>1.2619996941806579</v>
      </c>
      <c r="CS284" s="21">
        <f>BO284*VLOOKUP(AK$6,'Greenhouse Gas Costs Avoided'!$A$2:$I$32,9,FALSE)</f>
        <v>1.3268529118013257</v>
      </c>
      <c r="CT284" s="21">
        <f>BP284*VLOOKUP(AL$6,'Greenhouse Gas Costs Avoided'!$A$2:$I$32,9,FALSE)</f>
        <v>1.3948409979053111</v>
      </c>
      <c r="CU284" s="21">
        <f>BQ284*VLOOKUP(AM$6,'Greenhouse Gas Costs Avoided'!$A$2:$I$32,9,FALSE)</f>
        <v>1.464999051498006</v>
      </c>
      <c r="CV284" s="21">
        <f>BR284*VLOOKUP(AN$6,'Greenhouse Gas Costs Avoided'!$A$2:$I$32,9,FALSE)</f>
        <v>1.5345038547523033</v>
      </c>
      <c r="CW284" s="21">
        <f>BS284*VLOOKUP(AO$6,'Greenhouse Gas Costs Avoided'!$A$2:$I$32,9,FALSE)</f>
        <v>1.6055870809081549</v>
      </c>
      <c r="CX284" s="21">
        <f>BT284*VLOOKUP(AP$6,'Greenhouse Gas Costs Avoided'!$A$2:$I$32,9,FALSE)</f>
        <v>1.6795342908215394</v>
      </c>
      <c r="CY284" s="21">
        <f>BU284*VLOOKUP(AQ$6,'Greenhouse Gas Costs Avoided'!$A$2:$I$32,9,FALSE)</f>
        <v>1.7565471936259263</v>
      </c>
      <c r="CZ284" s="21">
        <f>BV284*VLOOKUP(AR$6,'Greenhouse Gas Costs Avoided'!$A$2:$I$32,9,FALSE)</f>
        <v>1.8438646648785721</v>
      </c>
      <c r="DA284" s="21">
        <f>BW284*VLOOKUP(AS$6,'Greenhouse Gas Costs Avoided'!$A$2:$I$32,9,FALSE)</f>
        <v>1.9360578981225007</v>
      </c>
      <c r="DB284" s="21">
        <f>BX284*VLOOKUP(AT$6,'Greenhouse Gas Costs Avoided'!$A$2:$I$32,9,FALSE)</f>
        <v>2.0328607930286258</v>
      </c>
      <c r="DC284" s="21">
        <f>BY284*VLOOKUP(AU$6,'Greenhouse Gas Costs Avoided'!$A$2:$I$32,9,FALSE)</f>
        <v>2.1345038326800574</v>
      </c>
      <c r="DD284" s="21">
        <f>BZ284*VLOOKUP(AV$6,'Greenhouse Gas Costs Avoided'!$A$2:$I$32,9,FALSE)</f>
        <v>2.2412290243140602</v>
      </c>
      <c r="DE284" s="21">
        <f>CA284*VLOOKUP(AW$6,'Greenhouse Gas Costs Avoided'!$A$2:$I$32,9,FALSE)</f>
        <v>2.3532904755297634</v>
      </c>
      <c r="DF284" s="21">
        <f>CB284*VLOOKUP(AX$6,'Greenhouse Gas Costs Avoided'!$A$2:$I$32,9,FALSE)</f>
        <v>2.4709549993062518</v>
      </c>
      <c r="DG284" s="21">
        <f>CC284*VLOOKUP(AY$6,'Greenhouse Gas Costs Avoided'!$A$2:$I$32,9,FALSE)</f>
        <v>2.5945027492715647</v>
      </c>
      <c r="DH284" s="21">
        <f>CD284*VLOOKUP(AZ$6,'Greenhouse Gas Costs Avoided'!$A$2:$I$32,9,FALSE)</f>
        <v>2.724227886735143</v>
      </c>
      <c r="DI284" s="21">
        <f>CE284*VLOOKUP(BA$6,'Greenhouse Gas Costs Avoided'!$A$2:$I$32,9,FALSE)</f>
        <v>2.8604392810719004</v>
      </c>
      <c r="DJ284" s="21">
        <f>CF284*VLOOKUP(BB$6,'Greenhouse Gas Costs Avoided'!$A$2:$I$32,9,FALSE)</f>
        <v>3.0034612451254952</v>
      </c>
      <c r="DK284" s="21">
        <f>CG284*VLOOKUP(BC$6,'Greenhouse Gas Costs Avoided'!$A$2:$I$32,9,FALSE)</f>
        <v>3.1536343073817701</v>
      </c>
      <c r="DL284" s="21">
        <f>CH284*VLOOKUP(BD$6,'Greenhouse Gas Costs Avoided'!$A$2:$I$32,9,FALSE)</f>
        <v>3.3113160227508591</v>
      </c>
      <c r="DM284" s="21">
        <f>CI284*VLOOKUP(BE$6,'Greenhouse Gas Costs Avoided'!$A$2:$I$32,9,FALSE)</f>
        <v>3.4768818238884021</v>
      </c>
      <c r="DN284" s="21">
        <f>CJ284*VLOOKUP(BF$6,'Greenhouse Gas Costs Avoided'!$A$2:$I$32,9,FALSE)</f>
        <v>3.6507259150828224</v>
      </c>
      <c r="DO284" s="21">
        <f>CK284*VLOOKUP(BG$6,'Greenhouse Gas Costs Avoided'!$A$2:$I$32,9,FALSE)</f>
        <v>3.8332622108369634</v>
      </c>
      <c r="DP284" s="21">
        <f>CL284*VLOOKUP(BH$6,'Greenhouse Gas Costs Avoided'!$A$2:$I$32,9,FALSE)</f>
        <v>4.0249253213788121</v>
      </c>
      <c r="DQ284" s="21">
        <f>CM284*VLOOKUP(BI$6,'Greenhouse Gas Costs Avoided'!$A$2:$I$32,9,FALSE)</f>
        <v>4.2261715874477526</v>
      </c>
      <c r="DR284" s="21">
        <f>CN284*VLOOKUP(BJ$6,'Greenhouse Gas Costs Avoided'!$A$2:$I$32,9,FALSE)</f>
        <v>4.4374801668201398</v>
      </c>
      <c r="DS284" s="164">
        <f>CO284*VLOOKUP(BK$6,'Greenhouse Gas Costs Avoided'!$A$2:$I$32,9,FALSE)</f>
        <v>4.6593541751611474</v>
      </c>
    </row>
    <row r="285" spans="1:123" x14ac:dyDescent="0.35">
      <c r="A285" s="174">
        <v>279</v>
      </c>
      <c r="B285" s="12">
        <v>3</v>
      </c>
      <c r="C285" s="175">
        <v>2023</v>
      </c>
      <c r="E285" s="20">
        <v>0</v>
      </c>
      <c r="F285" s="21">
        <v>82.346532180449415</v>
      </c>
      <c r="G285" s="21">
        <v>84.002844861871253</v>
      </c>
      <c r="H285" s="21">
        <v>85.659157543293105</v>
      </c>
      <c r="I285" s="21">
        <v>86.918851036576825</v>
      </c>
      <c r="J285" s="21">
        <v>88.178544529860531</v>
      </c>
      <c r="K285" s="21">
        <v>89.438238023144251</v>
      </c>
      <c r="L285" s="21">
        <v>90.697931516427971</v>
      </c>
      <c r="M285" s="21">
        <v>91.95762500971172</v>
      </c>
      <c r="N285" s="21">
        <v>93.21731850299544</v>
      </c>
      <c r="O285" s="21">
        <v>94.47701199627916</v>
      </c>
      <c r="P285" s="21">
        <v>95.73670548956288</v>
      </c>
      <c r="Q285" s="21">
        <v>96.996398982846586</v>
      </c>
      <c r="R285" s="21">
        <v>101.49317720655506</v>
      </c>
      <c r="S285" s="21">
        <v>104.21949379267882</v>
      </c>
      <c r="T285" s="21">
        <v>107.03810370059369</v>
      </c>
      <c r="U285" s="21">
        <v>109.92690053835344</v>
      </c>
      <c r="V285" s="21">
        <v>112.89757853003228</v>
      </c>
      <c r="W285" s="21">
        <v>115.91943874780665</v>
      </c>
      <c r="X285" s="21">
        <v>119.06733931122673</v>
      </c>
      <c r="Y285" s="21">
        <v>122.25496395468721</v>
      </c>
      <c r="Z285" s="21">
        <v>125.4992630232488</v>
      </c>
      <c r="AA285" s="21">
        <v>128.82380079097237</v>
      </c>
      <c r="AB285" s="21">
        <v>132.24028719953677</v>
      </c>
      <c r="AC285" s="21">
        <v>135.74155640209787</v>
      </c>
      <c r="AD285" s="21">
        <v>139.32654413598658</v>
      </c>
      <c r="AE285" s="21">
        <v>142.9856742986068</v>
      </c>
      <c r="AF285" s="21">
        <v>146.72361540812219</v>
      </c>
      <c r="AG285" s="22">
        <v>150.52284977717397</v>
      </c>
      <c r="AI285" s="20">
        <v>0</v>
      </c>
      <c r="AJ285" s="21">
        <v>5.2166744805659615</v>
      </c>
      <c r="AK285" s="21">
        <v>5.3216023247413169</v>
      </c>
      <c r="AL285" s="21">
        <v>5.4265301689166732</v>
      </c>
      <c r="AM285" s="21">
        <v>5.5063320831654474</v>
      </c>
      <c r="AN285" s="21">
        <v>5.5861339974142208</v>
      </c>
      <c r="AO285" s="21">
        <v>5.665935911662995</v>
      </c>
      <c r="AP285" s="21">
        <v>5.7457378259117702</v>
      </c>
      <c r="AQ285" s="21">
        <v>5.8255397401605462</v>
      </c>
      <c r="AR285" s="21">
        <v>5.9053416544093205</v>
      </c>
      <c r="AS285" s="21">
        <v>5.9851435686580947</v>
      </c>
      <c r="AT285" s="21">
        <v>6.0649454829068699</v>
      </c>
      <c r="AU285" s="21">
        <v>6.1447473971556432</v>
      </c>
      <c r="AV285" s="21">
        <v>6.4296194808152167</v>
      </c>
      <c r="AW285" s="21">
        <v>6.6023323538917609</v>
      </c>
      <c r="AX285" s="21">
        <v>6.7808920331878957</v>
      </c>
      <c r="AY285" s="21">
        <v>6.9638980729572149</v>
      </c>
      <c r="AZ285" s="21">
        <v>7.1520913053717949</v>
      </c>
      <c r="BA285" s="21">
        <v>7.3435269452765404</v>
      </c>
      <c r="BB285" s="21">
        <v>7.5429472742415475</v>
      </c>
      <c r="BC285" s="21">
        <v>7.744884134129272</v>
      </c>
      <c r="BD285" s="21">
        <v>7.950411333759269</v>
      </c>
      <c r="BE285" s="21">
        <v>8.161021676093501</v>
      </c>
      <c r="BF285" s="21">
        <v>8.3774569890184303</v>
      </c>
      <c r="BG285" s="21">
        <v>8.5992633142510115</v>
      </c>
      <c r="BH285" s="21">
        <v>8.8263732304711304</v>
      </c>
      <c r="BI285" s="21">
        <v>9.05818008905967</v>
      </c>
      <c r="BJ285" s="21">
        <v>9.2949796418706736</v>
      </c>
      <c r="BK285" s="22">
        <v>9.5356621388007277</v>
      </c>
      <c r="BM285" s="163">
        <f>VLOOKUP(BM$6,'MonteCarlo Policy Paths'!$N$2:$S$31,$B285+1,FALSE)</f>
        <v>24.400896901266854</v>
      </c>
      <c r="BN285" s="21">
        <f>VLOOKUP(BN$6,'MonteCarlo Policy Paths'!$N$2:$S$31,$B285+1,FALSE)</f>
        <v>27.277092285564247</v>
      </c>
      <c r="BO285" s="21">
        <f>VLOOKUP(BO$6,'MonteCarlo Policy Paths'!$N$2:$S$31,$B285+1,FALSE)</f>
        <v>30.488398193607274</v>
      </c>
      <c r="BP285" s="21">
        <f>VLOOKUP(BP$6,'MonteCarlo Policy Paths'!$N$2:$S$31,$B285+1,FALSE)</f>
        <v>34.070901710124843</v>
      </c>
      <c r="BQ285" s="21">
        <f>VLOOKUP(BQ$6,'MonteCarlo Policy Paths'!$N$2:$S$31,$B285+1,FALSE)</f>
        <v>38.049962908416198</v>
      </c>
      <c r="BR285" s="21">
        <f>VLOOKUP(BR$6,'MonteCarlo Policy Paths'!$N$2:$S$31,$B285+1,FALSE)</f>
        <v>42.441930627628253</v>
      </c>
      <c r="BS285" s="21">
        <f>VLOOKUP(BS$6,'MonteCarlo Policy Paths'!$N$2:$S$31,$B285+1,FALSE)</f>
        <v>47.302864628556662</v>
      </c>
      <c r="BT285" s="21">
        <f>VLOOKUP(BT$6,'MonteCarlo Policy Paths'!$N$2:$S$31,$B285+1,FALSE)</f>
        <v>52.715092471952183</v>
      </c>
      <c r="BU285" s="21">
        <f>VLOOKUP(BU$6,'MonteCarlo Policy Paths'!$N$2:$S$31,$B285+1,FALSE)</f>
        <v>58.737483764437521</v>
      </c>
      <c r="BV285" s="21">
        <f>VLOOKUP(BV$6,'MonteCarlo Policy Paths'!$N$2:$S$31,$B285+1,FALSE)</f>
        <v>65.512636340122413</v>
      </c>
      <c r="BW285" s="21">
        <f>VLOOKUP(BW$6,'MonteCarlo Policy Paths'!$N$2:$S$31,$B285+1,FALSE)</f>
        <v>73.079994851258945</v>
      </c>
      <c r="BX285" s="21">
        <f>VLOOKUP(BX$6,'MonteCarlo Policy Paths'!$N$2:$S$31,$B285+1,FALSE)</f>
        <v>81.527096411801594</v>
      </c>
      <c r="BY285" s="21">
        <f>VLOOKUP(BY$6,'MonteCarlo Policy Paths'!$N$2:$S$31,$B285+1,FALSE)</f>
        <v>90.963600198236662</v>
      </c>
      <c r="BZ285" s="21">
        <f>VLOOKUP(BZ$6,'MonteCarlo Policy Paths'!$N$2:$S$31,$B285+1,FALSE)</f>
        <v>101.49317720655506</v>
      </c>
      <c r="CA285" s="21">
        <f>VLOOKUP(CA$6,'MonteCarlo Policy Paths'!$N$2:$S$31,$B285+1,FALSE)</f>
        <v>104.21949379267882</v>
      </c>
      <c r="CB285" s="21">
        <f>VLOOKUP(CB$6,'MonteCarlo Policy Paths'!$N$2:$S$31,$B285+1,FALSE)</f>
        <v>107.03810370059369</v>
      </c>
      <c r="CC285" s="21">
        <f>VLOOKUP(CC$6,'MonteCarlo Policy Paths'!$N$2:$S$31,$B285+1,FALSE)</f>
        <v>109.92690053835344</v>
      </c>
      <c r="CD285" s="21">
        <f>VLOOKUP(CD$6,'MonteCarlo Policy Paths'!$N$2:$S$31,$B285+1,FALSE)</f>
        <v>112.89757853003228</v>
      </c>
      <c r="CE285" s="21">
        <f>VLOOKUP(CE$6,'MonteCarlo Policy Paths'!$N$2:$S$31,$B285+1,FALSE)</f>
        <v>115.91943874780665</v>
      </c>
      <c r="CF285" s="21">
        <f>VLOOKUP(CF$6,'MonteCarlo Policy Paths'!$N$2:$S$31,$B285+1,FALSE)</f>
        <v>119.06733931122673</v>
      </c>
      <c r="CG285" s="21">
        <f>VLOOKUP(CG$6,'MonteCarlo Policy Paths'!$N$2:$S$31,$B285+1,FALSE)</f>
        <v>122.25496395468721</v>
      </c>
      <c r="CH285" s="21">
        <f>VLOOKUP(CH$6,'MonteCarlo Policy Paths'!$N$2:$S$31,$B285+1,FALSE)</f>
        <v>125.4992630232488</v>
      </c>
      <c r="CI285" s="21">
        <f>VLOOKUP(CI$6,'MonteCarlo Policy Paths'!$N$2:$S$31,$B285+1,FALSE)</f>
        <v>128.82380079097237</v>
      </c>
      <c r="CJ285" s="21">
        <f>VLOOKUP(CJ$6,'MonteCarlo Policy Paths'!$N$2:$S$31,$B285+1,FALSE)</f>
        <v>132.24028719953677</v>
      </c>
      <c r="CK285" s="21">
        <f>VLOOKUP(CK$6,'MonteCarlo Policy Paths'!$N$2:$S$31,$B285+1,FALSE)</f>
        <v>135.74155640209787</v>
      </c>
      <c r="CL285" s="21">
        <f>VLOOKUP(CL$6,'MonteCarlo Policy Paths'!$N$2:$S$31,$B285+1,FALSE)</f>
        <v>139.32654413598658</v>
      </c>
      <c r="CM285" s="21">
        <f>VLOOKUP(CM$6,'MonteCarlo Policy Paths'!$N$2:$S$31,$B285+1,FALSE)</f>
        <v>142.9856742986068</v>
      </c>
      <c r="CN285" s="21">
        <f>VLOOKUP(CN$6,'MonteCarlo Policy Paths'!$N$2:$S$31,$B285+1,FALSE)</f>
        <v>146.72361540812219</v>
      </c>
      <c r="CO285" s="164">
        <f>VLOOKUP(CO$6,'MonteCarlo Policy Paths'!$N$2:$S$31,$B285+1,FALSE)</f>
        <v>150.52284977717397</v>
      </c>
      <c r="CQ285" s="163">
        <f>BM285*VLOOKUP(AI$6,'Greenhouse Gas Costs Avoided'!$A$2:$I$32,9,FALSE)</f>
        <v>1.5458032390340439</v>
      </c>
      <c r="CR285" s="21">
        <f>BN285*VLOOKUP(AJ$6,'Greenhouse Gas Costs Avoided'!$A$2:$I$32,9,FALSE)</f>
        <v>1.7280109734108424</v>
      </c>
      <c r="CS285" s="21">
        <f>BO285*VLOOKUP(AK$6,'Greenhouse Gas Costs Avoided'!$A$2:$I$32,9,FALSE)</f>
        <v>1.9314480476408618</v>
      </c>
      <c r="CT285" s="21">
        <f>BP285*VLOOKUP(AL$6,'Greenhouse Gas Costs Avoided'!$A$2:$I$32,9,FALSE)</f>
        <v>2.1584005880368746</v>
      </c>
      <c r="CU285" s="21">
        <f>BQ285*VLOOKUP(AM$6,'Greenhouse Gas Costs Avoided'!$A$2:$I$32,9,FALSE)</f>
        <v>2.4104751619151044</v>
      </c>
      <c r="CV285" s="21">
        <f>BR285*VLOOKUP(AN$6,'Greenhouse Gas Costs Avoided'!$A$2:$I$32,9,FALSE)</f>
        <v>2.6887074725371978</v>
      </c>
      <c r="CW285" s="21">
        <f>BS285*VLOOKUP(AO$6,'Greenhouse Gas Costs Avoided'!$A$2:$I$32,9,FALSE)</f>
        <v>2.996648920499946</v>
      </c>
      <c r="CX285" s="21">
        <f>BT285*VLOOKUP(AP$6,'Greenhouse Gas Costs Avoided'!$A$2:$I$32,9,FALSE)</f>
        <v>3.339514978438852</v>
      </c>
      <c r="CY285" s="21">
        <f>BU285*VLOOKUP(AQ$6,'Greenhouse Gas Costs Avoided'!$A$2:$I$32,9,FALSE)</f>
        <v>3.7210350514231747</v>
      </c>
      <c r="CZ285" s="21">
        <f>BV285*VLOOKUP(AR$6,'Greenhouse Gas Costs Avoided'!$A$2:$I$32,9,FALSE)</f>
        <v>4.1502427497639598</v>
      </c>
      <c r="DA285" s="21">
        <f>BW285*VLOOKUP(AS$6,'Greenhouse Gas Costs Avoided'!$A$2:$I$32,9,FALSE)</f>
        <v>4.6296369025600148</v>
      </c>
      <c r="DB285" s="21">
        <f>BX285*VLOOKUP(AT$6,'Greenhouse Gas Costs Avoided'!$A$2:$I$32,9,FALSE)</f>
        <v>5.1647630090130283</v>
      </c>
      <c r="DC285" s="21">
        <f>BY285*VLOOKUP(AU$6,'Greenhouse Gas Costs Avoided'!$A$2:$I$32,9,FALSE)</f>
        <v>5.7625680068068199</v>
      </c>
      <c r="DD285" s="21">
        <f>BZ285*VLOOKUP(AV$6,'Greenhouse Gas Costs Avoided'!$A$2:$I$32,9,FALSE)</f>
        <v>6.4296194808152167</v>
      </c>
      <c r="DE285" s="21">
        <f>CA285*VLOOKUP(AW$6,'Greenhouse Gas Costs Avoided'!$A$2:$I$32,9,FALSE)</f>
        <v>6.6023323538917609</v>
      </c>
      <c r="DF285" s="21">
        <f>CB285*VLOOKUP(AX$6,'Greenhouse Gas Costs Avoided'!$A$2:$I$32,9,FALSE)</f>
        <v>6.7808920331878957</v>
      </c>
      <c r="DG285" s="21">
        <f>CC285*VLOOKUP(AY$6,'Greenhouse Gas Costs Avoided'!$A$2:$I$32,9,FALSE)</f>
        <v>6.9638980729572149</v>
      </c>
      <c r="DH285" s="21">
        <f>CD285*VLOOKUP(AZ$6,'Greenhouse Gas Costs Avoided'!$A$2:$I$32,9,FALSE)</f>
        <v>7.1520913053717949</v>
      </c>
      <c r="DI285" s="21">
        <f>CE285*VLOOKUP(BA$6,'Greenhouse Gas Costs Avoided'!$A$2:$I$32,9,FALSE)</f>
        <v>7.3435269452765404</v>
      </c>
      <c r="DJ285" s="21">
        <f>CF285*VLOOKUP(BB$6,'Greenhouse Gas Costs Avoided'!$A$2:$I$32,9,FALSE)</f>
        <v>7.5429472742415475</v>
      </c>
      <c r="DK285" s="21">
        <f>CG285*VLOOKUP(BC$6,'Greenhouse Gas Costs Avoided'!$A$2:$I$32,9,FALSE)</f>
        <v>7.744884134129272</v>
      </c>
      <c r="DL285" s="21">
        <f>CH285*VLOOKUP(BD$6,'Greenhouse Gas Costs Avoided'!$A$2:$I$32,9,FALSE)</f>
        <v>7.950411333759269</v>
      </c>
      <c r="DM285" s="21">
        <f>CI285*VLOOKUP(BE$6,'Greenhouse Gas Costs Avoided'!$A$2:$I$32,9,FALSE)</f>
        <v>8.161021676093501</v>
      </c>
      <c r="DN285" s="21">
        <f>CJ285*VLOOKUP(BF$6,'Greenhouse Gas Costs Avoided'!$A$2:$I$32,9,FALSE)</f>
        <v>8.3774569890184303</v>
      </c>
      <c r="DO285" s="21">
        <f>CK285*VLOOKUP(BG$6,'Greenhouse Gas Costs Avoided'!$A$2:$I$32,9,FALSE)</f>
        <v>8.5992633142510115</v>
      </c>
      <c r="DP285" s="21">
        <f>CL285*VLOOKUP(BH$6,'Greenhouse Gas Costs Avoided'!$A$2:$I$32,9,FALSE)</f>
        <v>8.8263732304711304</v>
      </c>
      <c r="DQ285" s="21">
        <f>CM285*VLOOKUP(BI$6,'Greenhouse Gas Costs Avoided'!$A$2:$I$32,9,FALSE)</f>
        <v>9.05818008905967</v>
      </c>
      <c r="DR285" s="21">
        <f>CN285*VLOOKUP(BJ$6,'Greenhouse Gas Costs Avoided'!$A$2:$I$32,9,FALSE)</f>
        <v>9.2949796418706736</v>
      </c>
      <c r="DS285" s="164">
        <f>CO285*VLOOKUP(BK$6,'Greenhouse Gas Costs Avoided'!$A$2:$I$32,9,FALSE)</f>
        <v>9.5356621388007277</v>
      </c>
    </row>
    <row r="286" spans="1:123" x14ac:dyDescent="0.35">
      <c r="A286" s="174">
        <v>280</v>
      </c>
      <c r="B286" s="12">
        <v>4</v>
      </c>
      <c r="C286" s="175">
        <v>2023</v>
      </c>
      <c r="E286" s="20">
        <v>0</v>
      </c>
      <c r="F286" s="21">
        <v>82.346532180449415</v>
      </c>
      <c r="G286" s="21">
        <v>84.002844861871253</v>
      </c>
      <c r="H286" s="21">
        <v>85.659157543293105</v>
      </c>
      <c r="I286" s="21">
        <v>86.918851036576825</v>
      </c>
      <c r="J286" s="21">
        <v>88.178544529860531</v>
      </c>
      <c r="K286" s="21">
        <v>89.438238023144251</v>
      </c>
      <c r="L286" s="21">
        <v>90.697931516427971</v>
      </c>
      <c r="M286" s="21">
        <v>91.95762500971172</v>
      </c>
      <c r="N286" s="21">
        <v>93.21731850299544</v>
      </c>
      <c r="O286" s="21">
        <v>94.47701199627916</v>
      </c>
      <c r="P286" s="21">
        <v>95.73670548956288</v>
      </c>
      <c r="Q286" s="21">
        <v>96.996398982846586</v>
      </c>
      <c r="R286" s="21">
        <v>98.25609247613032</v>
      </c>
      <c r="S286" s="21">
        <v>99.65157958594628</v>
      </c>
      <c r="T286" s="21">
        <v>101.04706669576224</v>
      </c>
      <c r="U286" s="21">
        <v>102.4425538055782</v>
      </c>
      <c r="V286" s="21">
        <v>103.83804091539416</v>
      </c>
      <c r="W286" s="21">
        <v>105.23352802521011</v>
      </c>
      <c r="X286" s="21">
        <v>106.47156953138905</v>
      </c>
      <c r="Y286" s="21">
        <v>107.709611037568</v>
      </c>
      <c r="Z286" s="21">
        <v>108.94765254374694</v>
      </c>
      <c r="AA286" s="21">
        <v>110.18569404992589</v>
      </c>
      <c r="AB286" s="21">
        <v>111.42373555610482</v>
      </c>
      <c r="AC286" s="21">
        <v>112.86811731331359</v>
      </c>
      <c r="AD286" s="21">
        <v>114.31249907052236</v>
      </c>
      <c r="AE286" s="21">
        <v>115.75688082773114</v>
      </c>
      <c r="AF286" s="21">
        <v>117.20126258493991</v>
      </c>
      <c r="AG286" s="22">
        <v>119.5319620819439</v>
      </c>
      <c r="AI286" s="20">
        <v>0</v>
      </c>
      <c r="AJ286" s="21">
        <v>5.2166744805659615</v>
      </c>
      <c r="AK286" s="21">
        <v>5.3216023247413169</v>
      </c>
      <c r="AL286" s="21">
        <v>5.4265301689166732</v>
      </c>
      <c r="AM286" s="21">
        <v>5.5063320831654474</v>
      </c>
      <c r="AN286" s="21">
        <v>5.5861339974142208</v>
      </c>
      <c r="AO286" s="21">
        <v>5.665935911662995</v>
      </c>
      <c r="AP286" s="21">
        <v>5.7457378259117702</v>
      </c>
      <c r="AQ286" s="21">
        <v>5.8255397401605462</v>
      </c>
      <c r="AR286" s="21">
        <v>5.9053416544093205</v>
      </c>
      <c r="AS286" s="21">
        <v>5.9851435686580947</v>
      </c>
      <c r="AT286" s="21">
        <v>6.0649454829068699</v>
      </c>
      <c r="AU286" s="21">
        <v>6.1447473971556432</v>
      </c>
      <c r="AV286" s="21">
        <v>6.2245493114044184</v>
      </c>
      <c r="AW286" s="21">
        <v>6.312953786990386</v>
      </c>
      <c r="AX286" s="21">
        <v>6.4013582625763545</v>
      </c>
      <c r="AY286" s="21">
        <v>6.4897627381623222</v>
      </c>
      <c r="AZ286" s="21">
        <v>6.5781672137482907</v>
      </c>
      <c r="BA286" s="21">
        <v>6.6665716893342575</v>
      </c>
      <c r="BB286" s="21">
        <v>6.7450019445028957</v>
      </c>
      <c r="BC286" s="21">
        <v>6.8234321996715348</v>
      </c>
      <c r="BD286" s="21">
        <v>6.901862454840173</v>
      </c>
      <c r="BE286" s="21">
        <v>6.9802927100088112</v>
      </c>
      <c r="BF286" s="21">
        <v>7.0587229651774486</v>
      </c>
      <c r="BG286" s="21">
        <v>7.1502249295408609</v>
      </c>
      <c r="BH286" s="21">
        <v>7.2417268939042723</v>
      </c>
      <c r="BI286" s="21">
        <v>7.3332288582676846</v>
      </c>
      <c r="BJ286" s="21">
        <v>7.424730822631096</v>
      </c>
      <c r="BK286" s="22">
        <v>7.5723812490175435</v>
      </c>
      <c r="BM286" s="163">
        <f>VLOOKUP(BM$6,'MonteCarlo Policy Paths'!$N$2:$S$31,$B286+1,FALSE)</f>
        <v>21.456887556927661</v>
      </c>
      <c r="BN286" s="21">
        <f>VLOOKUP(BN$6,'MonteCarlo Policy Paths'!$N$2:$S$31,$B286+1,FALSE)</f>
        <v>23.119081894670884</v>
      </c>
      <c r="BO286" s="21">
        <f>VLOOKUP(BO$6,'MonteCarlo Policy Paths'!$N$2:$S$31,$B286+1,FALSE)</f>
        <v>24.918982795429599</v>
      </c>
      <c r="BP286" s="21">
        <f>VLOOKUP(BP$6,'MonteCarlo Policy Paths'!$N$2:$S$31,$B286+1,FALSE)</f>
        <v>26.866510906830612</v>
      </c>
      <c r="BQ286" s="21">
        <f>VLOOKUP(BQ$6,'MonteCarlo Policy Paths'!$N$2:$S$31,$B286+1,FALSE)</f>
        <v>28.957808063155838</v>
      </c>
      <c r="BR286" s="21">
        <f>VLOOKUP(BR$6,'MonteCarlo Policy Paths'!$N$2:$S$31,$B286+1,FALSE)</f>
        <v>31.169773267386955</v>
      </c>
      <c r="BS286" s="21">
        <f>VLOOKUP(BS$6,'MonteCarlo Policy Paths'!$N$2:$S$31,$B286+1,FALSE)</f>
        <v>33.536503079259326</v>
      </c>
      <c r="BT286" s="21">
        <f>VLOOKUP(BT$6,'MonteCarlo Policy Paths'!$N$2:$S$31,$B286+1,FALSE)</f>
        <v>36.094562758542168</v>
      </c>
      <c r="BU286" s="21">
        <f>VLOOKUP(BU$6,'MonteCarlo Policy Paths'!$N$2:$S$31,$B286+1,FALSE)</f>
        <v>38.859796339203925</v>
      </c>
      <c r="BV286" s="21">
        <f>VLOOKUP(BV$6,'MonteCarlo Policy Paths'!$N$2:$S$31,$B286+1,FALSE)</f>
        <v>41.937214526892696</v>
      </c>
      <c r="BW286" s="21">
        <f>VLOOKUP(BW$6,'MonteCarlo Policy Paths'!$N$2:$S$31,$B286+1,FALSE)</f>
        <v>45.285702034805901</v>
      </c>
      <c r="BX286" s="21">
        <f>VLOOKUP(BX$6,'MonteCarlo Policy Paths'!$N$2:$S$31,$B286+1,FALSE)</f>
        <v>48.923675973628832</v>
      </c>
      <c r="BY286" s="21">
        <f>VLOOKUP(BY$6,'MonteCarlo Policy Paths'!$N$2:$S$31,$B286+1,FALSE)</f>
        <v>52.880283256992421</v>
      </c>
      <c r="BZ286" s="21">
        <f>VLOOKUP(BZ$6,'MonteCarlo Policy Paths'!$N$2:$S$31,$B286+1,FALSE)</f>
        <v>57.179951130409847</v>
      </c>
      <c r="CA286" s="21">
        <f>VLOOKUP(CA$6,'MonteCarlo Policy Paths'!$N$2:$S$31,$B286+1,FALSE)</f>
        <v>59.199989570907007</v>
      </c>
      <c r="CB286" s="21">
        <f>VLOOKUP(CB$6,'MonteCarlo Policy Paths'!$N$2:$S$31,$B286+1,FALSE)</f>
        <v>61.304348310445278</v>
      </c>
      <c r="CC286" s="21">
        <f>VLOOKUP(CC$6,'MonteCarlo Policy Paths'!$N$2:$S$31,$B286+1,FALSE)</f>
        <v>63.486799757257046</v>
      </c>
      <c r="CD286" s="21">
        <f>VLOOKUP(CD$6,'MonteCarlo Policy Paths'!$N$2:$S$31,$B286+1,FALSE)</f>
        <v>65.754412861465767</v>
      </c>
      <c r="CE286" s="21">
        <f>VLOOKUP(CE$6,'MonteCarlo Policy Paths'!$N$2:$S$31,$B286+1,FALSE)</f>
        <v>68.097759333367534</v>
      </c>
      <c r="CF286" s="21">
        <f>VLOOKUP(CF$6,'MonteCarlo Policy Paths'!$N$2:$S$31,$B286+1,FALSE)</f>
        <v>70.548973057852507</v>
      </c>
      <c r="CG286" s="21">
        <f>VLOOKUP(CG$6,'MonteCarlo Policy Paths'!$N$2:$S$31,$B286+1,FALSE)</f>
        <v>73.077007009761019</v>
      </c>
      <c r="CH286" s="21">
        <f>VLOOKUP(CH$6,'MonteCarlo Policy Paths'!$N$2:$S$31,$B286+1,FALSE)</f>
        <v>75.691476032446857</v>
      </c>
      <c r="CI286" s="21">
        <f>VLOOKUP(CI$6,'MonteCarlo Policy Paths'!$N$2:$S$31,$B286+1,FALSE)</f>
        <v>78.404802280730166</v>
      </c>
      <c r="CJ286" s="21">
        <f>VLOOKUP(CJ$6,'MonteCarlo Policy Paths'!$N$2:$S$31,$B286+1,FALSE)</f>
        <v>81.224927058038162</v>
      </c>
      <c r="CK286" s="21">
        <f>VLOOKUP(CK$6,'MonteCarlo Policy Paths'!$N$2:$S$31,$B286+1,FALSE)</f>
        <v>84.152487263770951</v>
      </c>
      <c r="CL286" s="21">
        <f>VLOOKUP(CL$6,'MonteCarlo Policy Paths'!$N$2:$S$31,$B286+1,FALSE)</f>
        <v>87.19069011352974</v>
      </c>
      <c r="CM286" s="21">
        <f>VLOOKUP(CM$6,'MonteCarlo Policy Paths'!$N$2:$S$31,$B286+1,FALSE)</f>
        <v>90.339519718236858</v>
      </c>
      <c r="CN286" s="21">
        <f>VLOOKUP(CN$6,'MonteCarlo Policy Paths'!$N$2:$S$31,$B286+1,FALSE)</f>
        <v>93.604800202242828</v>
      </c>
      <c r="CO286" s="164">
        <f>VLOOKUP(CO$6,'MonteCarlo Policy Paths'!$N$2:$S$31,$B286+1,FALSE)</f>
        <v>96.983684685934094</v>
      </c>
      <c r="CQ286" s="163">
        <f>BM286*VLOOKUP(AI$6,'Greenhouse Gas Costs Avoided'!$A$2:$I$32,9,FALSE)</f>
        <v>1.3592994724454583</v>
      </c>
      <c r="CR286" s="21">
        <f>BN286*VLOOKUP(AJ$6,'Greenhouse Gas Costs Avoided'!$A$2:$I$32,9,FALSE)</f>
        <v>1.4645999210963487</v>
      </c>
      <c r="CS286" s="21">
        <f>BO286*VLOOKUP(AK$6,'Greenhouse Gas Costs Avoided'!$A$2:$I$32,9,FALSE)</f>
        <v>1.5786241167474793</v>
      </c>
      <c r="CT286" s="21">
        <f>BP286*VLOOKUP(AL$6,'Greenhouse Gas Costs Avoided'!$A$2:$I$32,9,FALSE)</f>
        <v>1.7020005350363183</v>
      </c>
      <c r="CU286" s="21">
        <f>BQ286*VLOOKUP(AM$6,'Greenhouse Gas Costs Avoided'!$A$2:$I$32,9,FALSE)</f>
        <v>1.8344847601494692</v>
      </c>
      <c r="CV286" s="21">
        <f>BR286*VLOOKUP(AN$6,'Greenhouse Gas Costs Avoided'!$A$2:$I$32,9,FALSE)</f>
        <v>1.9746133378475101</v>
      </c>
      <c r="CW286" s="21">
        <f>BS286*VLOOKUP(AO$6,'Greenhouse Gas Costs Avoided'!$A$2:$I$32,9,FALSE)</f>
        <v>2.1245462941611284</v>
      </c>
      <c r="CX286" s="21">
        <f>BT286*VLOOKUP(AP$6,'Greenhouse Gas Costs Avoided'!$A$2:$I$32,9,FALSE)</f>
        <v>2.2866000479177169</v>
      </c>
      <c r="CY286" s="21">
        <f>BU286*VLOOKUP(AQ$6,'Greenhouse Gas Costs Avoided'!$A$2:$I$32,9,FALSE)</f>
        <v>2.4617783228380428</v>
      </c>
      <c r="CZ286" s="21">
        <f>BV286*VLOOKUP(AR$6,'Greenhouse Gas Costs Avoided'!$A$2:$I$32,9,FALSE)</f>
        <v>2.6567335747552212</v>
      </c>
      <c r="DA286" s="21">
        <f>BW286*VLOOKUP(AS$6,'Greenhouse Gas Costs Avoided'!$A$2:$I$32,9,FALSE)</f>
        <v>2.8688611394320973</v>
      </c>
      <c r="DB286" s="21">
        <f>BX286*VLOOKUP(AT$6,'Greenhouse Gas Costs Avoided'!$A$2:$I$32,9,FALSE)</f>
        <v>3.099327745676475</v>
      </c>
      <c r="DC286" s="21">
        <f>BY286*VLOOKUP(AU$6,'Greenhouse Gas Costs Avoided'!$A$2:$I$32,9,FALSE)</f>
        <v>3.3499798581359799</v>
      </c>
      <c r="DD286" s="21">
        <f>BZ286*VLOOKUP(AV$6,'Greenhouse Gas Costs Avoided'!$A$2:$I$32,9,FALSE)</f>
        <v>3.6223649492411436</v>
      </c>
      <c r="DE286" s="21">
        <f>CA286*VLOOKUP(AW$6,'Greenhouse Gas Costs Avoided'!$A$2:$I$32,9,FALSE)</f>
        <v>3.7503349159570667</v>
      </c>
      <c r="DF286" s="21">
        <f>CB286*VLOOKUP(AX$6,'Greenhouse Gas Costs Avoided'!$A$2:$I$32,9,FALSE)</f>
        <v>3.8836465958035138</v>
      </c>
      <c r="DG286" s="21">
        <f>CC286*VLOOKUP(AY$6,'Greenhouse Gas Costs Avoided'!$A$2:$I$32,9,FALSE)</f>
        <v>4.0219054692034097</v>
      </c>
      <c r="DH286" s="21">
        <f>CD286*VLOOKUP(AZ$6,'Greenhouse Gas Costs Avoided'!$A$2:$I$32,9,FALSE)</f>
        <v>4.1655593560070496</v>
      </c>
      <c r="DI286" s="21">
        <f>CE286*VLOOKUP(BA$6,'Greenhouse Gas Costs Avoided'!$A$2:$I$32,9,FALSE)</f>
        <v>4.3140109715809301</v>
      </c>
      <c r="DJ286" s="21">
        <f>CF286*VLOOKUP(BB$6,'Greenhouse Gas Costs Avoided'!$A$2:$I$32,9,FALSE)</f>
        <v>4.4692960059878768</v>
      </c>
      <c r="DK286" s="21">
        <f>CG286*VLOOKUP(BC$6,'Greenhouse Gas Costs Avoided'!$A$2:$I$32,9,FALSE)</f>
        <v>4.629447622014963</v>
      </c>
      <c r="DL286" s="21">
        <f>CH286*VLOOKUP(BD$6,'Greenhouse Gas Costs Avoided'!$A$2:$I$32,9,FALSE)</f>
        <v>4.7950749225184994</v>
      </c>
      <c r="DM286" s="21">
        <f>CI286*VLOOKUP(BE$6,'Greenhouse Gas Costs Avoided'!$A$2:$I$32,9,FALSE)</f>
        <v>4.9669648542748472</v>
      </c>
      <c r="DN286" s="21">
        <f>CJ286*VLOOKUP(BF$6,'Greenhouse Gas Costs Avoided'!$A$2:$I$32,9,FALSE)</f>
        <v>5.1456205009456273</v>
      </c>
      <c r="DO286" s="21">
        <f>CK286*VLOOKUP(BG$6,'Greenhouse Gas Costs Avoided'!$A$2:$I$32,9,FALSE)</f>
        <v>5.331082210275417</v>
      </c>
      <c r="DP286" s="21">
        <f>CL286*VLOOKUP(BH$6,'Greenhouse Gas Costs Avoided'!$A$2:$I$32,9,FALSE)</f>
        <v>5.5235531602164318</v>
      </c>
      <c r="DQ286" s="21">
        <f>CM286*VLOOKUP(BI$6,'Greenhouse Gas Costs Avoided'!$A$2:$I$32,9,FALSE)</f>
        <v>5.723032344191421</v>
      </c>
      <c r="DR286" s="21">
        <f>CN286*VLOOKUP(BJ$6,'Greenhouse Gas Costs Avoided'!$A$2:$I$32,9,FALSE)</f>
        <v>5.9298887220104266</v>
      </c>
      <c r="DS286" s="164">
        <f>CO286*VLOOKUP(BK$6,'Greenhouse Gas Costs Avoided'!$A$2:$I$32,9,FALSE)</f>
        <v>6.1439419431008639</v>
      </c>
    </row>
    <row r="287" spans="1:123" x14ac:dyDescent="0.35">
      <c r="A287" s="174">
        <v>281</v>
      </c>
      <c r="B287" s="12">
        <v>4</v>
      </c>
      <c r="C287" s="175">
        <v>2023</v>
      </c>
      <c r="E287" s="20">
        <v>0</v>
      </c>
      <c r="F287" s="21">
        <v>82.346532180449415</v>
      </c>
      <c r="G287" s="21">
        <v>84.002844861871253</v>
      </c>
      <c r="H287" s="21">
        <v>85.659157543293105</v>
      </c>
      <c r="I287" s="21">
        <v>86.918851036576825</v>
      </c>
      <c r="J287" s="21">
        <v>88.178544529860531</v>
      </c>
      <c r="K287" s="21">
        <v>89.438238023144251</v>
      </c>
      <c r="L287" s="21">
        <v>90.697931516427971</v>
      </c>
      <c r="M287" s="21">
        <v>91.95762500971172</v>
      </c>
      <c r="N287" s="21">
        <v>93.21731850299544</v>
      </c>
      <c r="O287" s="21">
        <v>94.47701199627916</v>
      </c>
      <c r="P287" s="21">
        <v>95.73670548956288</v>
      </c>
      <c r="Q287" s="21">
        <v>96.996398982846586</v>
      </c>
      <c r="R287" s="21">
        <v>98.25609247613032</v>
      </c>
      <c r="S287" s="21">
        <v>99.65157958594628</v>
      </c>
      <c r="T287" s="21">
        <v>101.04706669576224</v>
      </c>
      <c r="U287" s="21">
        <v>102.4425538055782</v>
      </c>
      <c r="V287" s="21">
        <v>103.83804091539416</v>
      </c>
      <c r="W287" s="21">
        <v>105.23352802521011</v>
      </c>
      <c r="X287" s="21">
        <v>106.47156953138905</v>
      </c>
      <c r="Y287" s="21">
        <v>107.709611037568</v>
      </c>
      <c r="Z287" s="21">
        <v>108.94765254374694</v>
      </c>
      <c r="AA287" s="21">
        <v>110.18569404992589</v>
      </c>
      <c r="AB287" s="21">
        <v>111.42373555610482</v>
      </c>
      <c r="AC287" s="21">
        <v>112.86811731331359</v>
      </c>
      <c r="AD287" s="21">
        <v>114.31249907052236</v>
      </c>
      <c r="AE287" s="21">
        <v>115.75688082773114</v>
      </c>
      <c r="AF287" s="21">
        <v>117.20126258493991</v>
      </c>
      <c r="AG287" s="22">
        <v>119.5319620819439</v>
      </c>
      <c r="AI287" s="20">
        <v>0</v>
      </c>
      <c r="AJ287" s="21">
        <v>5.2166744805659615</v>
      </c>
      <c r="AK287" s="21">
        <v>5.3216023247413169</v>
      </c>
      <c r="AL287" s="21">
        <v>5.4265301689166732</v>
      </c>
      <c r="AM287" s="21">
        <v>5.5063320831654474</v>
      </c>
      <c r="AN287" s="21">
        <v>5.5861339974142208</v>
      </c>
      <c r="AO287" s="21">
        <v>5.665935911662995</v>
      </c>
      <c r="AP287" s="21">
        <v>5.7457378259117702</v>
      </c>
      <c r="AQ287" s="21">
        <v>5.8255397401605462</v>
      </c>
      <c r="AR287" s="21">
        <v>5.9053416544093205</v>
      </c>
      <c r="AS287" s="21">
        <v>5.9851435686580947</v>
      </c>
      <c r="AT287" s="21">
        <v>6.0649454829068699</v>
      </c>
      <c r="AU287" s="21">
        <v>6.1447473971556432</v>
      </c>
      <c r="AV287" s="21">
        <v>6.2245493114044184</v>
      </c>
      <c r="AW287" s="21">
        <v>6.312953786990386</v>
      </c>
      <c r="AX287" s="21">
        <v>6.4013582625763545</v>
      </c>
      <c r="AY287" s="21">
        <v>6.4897627381623222</v>
      </c>
      <c r="AZ287" s="21">
        <v>6.5781672137482907</v>
      </c>
      <c r="BA287" s="21">
        <v>6.6665716893342575</v>
      </c>
      <c r="BB287" s="21">
        <v>6.7450019445028957</v>
      </c>
      <c r="BC287" s="21">
        <v>6.8234321996715348</v>
      </c>
      <c r="BD287" s="21">
        <v>6.901862454840173</v>
      </c>
      <c r="BE287" s="21">
        <v>6.9802927100088112</v>
      </c>
      <c r="BF287" s="21">
        <v>7.0587229651774486</v>
      </c>
      <c r="BG287" s="21">
        <v>7.1502249295408609</v>
      </c>
      <c r="BH287" s="21">
        <v>7.2417268939042723</v>
      </c>
      <c r="BI287" s="21">
        <v>7.3332288582676846</v>
      </c>
      <c r="BJ287" s="21">
        <v>7.424730822631096</v>
      </c>
      <c r="BK287" s="22">
        <v>7.5723812490175435</v>
      </c>
      <c r="BM287" s="163">
        <f>VLOOKUP(BM$6,'MonteCarlo Policy Paths'!$N$2:$S$31,$B287+1,FALSE)</f>
        <v>21.456887556927661</v>
      </c>
      <c r="BN287" s="21">
        <f>VLOOKUP(BN$6,'MonteCarlo Policy Paths'!$N$2:$S$31,$B287+1,FALSE)</f>
        <v>23.119081894670884</v>
      </c>
      <c r="BO287" s="21">
        <f>VLOOKUP(BO$6,'MonteCarlo Policy Paths'!$N$2:$S$31,$B287+1,FALSE)</f>
        <v>24.918982795429599</v>
      </c>
      <c r="BP287" s="21">
        <f>VLOOKUP(BP$6,'MonteCarlo Policy Paths'!$N$2:$S$31,$B287+1,FALSE)</f>
        <v>26.866510906830612</v>
      </c>
      <c r="BQ287" s="21">
        <f>VLOOKUP(BQ$6,'MonteCarlo Policy Paths'!$N$2:$S$31,$B287+1,FALSE)</f>
        <v>28.957808063155838</v>
      </c>
      <c r="BR287" s="21">
        <f>VLOOKUP(BR$6,'MonteCarlo Policy Paths'!$N$2:$S$31,$B287+1,FALSE)</f>
        <v>31.169773267386955</v>
      </c>
      <c r="BS287" s="21">
        <f>VLOOKUP(BS$6,'MonteCarlo Policy Paths'!$N$2:$S$31,$B287+1,FALSE)</f>
        <v>33.536503079259326</v>
      </c>
      <c r="BT287" s="21">
        <f>VLOOKUP(BT$6,'MonteCarlo Policy Paths'!$N$2:$S$31,$B287+1,FALSE)</f>
        <v>36.094562758542168</v>
      </c>
      <c r="BU287" s="21">
        <f>VLOOKUP(BU$6,'MonteCarlo Policy Paths'!$N$2:$S$31,$B287+1,FALSE)</f>
        <v>38.859796339203925</v>
      </c>
      <c r="BV287" s="21">
        <f>VLOOKUP(BV$6,'MonteCarlo Policy Paths'!$N$2:$S$31,$B287+1,FALSE)</f>
        <v>41.937214526892696</v>
      </c>
      <c r="BW287" s="21">
        <f>VLOOKUP(BW$6,'MonteCarlo Policy Paths'!$N$2:$S$31,$B287+1,FALSE)</f>
        <v>45.285702034805901</v>
      </c>
      <c r="BX287" s="21">
        <f>VLOOKUP(BX$6,'MonteCarlo Policy Paths'!$N$2:$S$31,$B287+1,FALSE)</f>
        <v>48.923675973628832</v>
      </c>
      <c r="BY287" s="21">
        <f>VLOOKUP(BY$6,'MonteCarlo Policy Paths'!$N$2:$S$31,$B287+1,FALSE)</f>
        <v>52.880283256992421</v>
      </c>
      <c r="BZ287" s="21">
        <f>VLOOKUP(BZ$6,'MonteCarlo Policy Paths'!$N$2:$S$31,$B287+1,FALSE)</f>
        <v>57.179951130409847</v>
      </c>
      <c r="CA287" s="21">
        <f>VLOOKUP(CA$6,'MonteCarlo Policy Paths'!$N$2:$S$31,$B287+1,FALSE)</f>
        <v>59.199989570907007</v>
      </c>
      <c r="CB287" s="21">
        <f>VLOOKUP(CB$6,'MonteCarlo Policy Paths'!$N$2:$S$31,$B287+1,FALSE)</f>
        <v>61.304348310445278</v>
      </c>
      <c r="CC287" s="21">
        <f>VLOOKUP(CC$6,'MonteCarlo Policy Paths'!$N$2:$S$31,$B287+1,FALSE)</f>
        <v>63.486799757257046</v>
      </c>
      <c r="CD287" s="21">
        <f>VLOOKUP(CD$6,'MonteCarlo Policy Paths'!$N$2:$S$31,$B287+1,FALSE)</f>
        <v>65.754412861465767</v>
      </c>
      <c r="CE287" s="21">
        <f>VLOOKUP(CE$6,'MonteCarlo Policy Paths'!$N$2:$S$31,$B287+1,FALSE)</f>
        <v>68.097759333367534</v>
      </c>
      <c r="CF287" s="21">
        <f>VLOOKUP(CF$6,'MonteCarlo Policy Paths'!$N$2:$S$31,$B287+1,FALSE)</f>
        <v>70.548973057852507</v>
      </c>
      <c r="CG287" s="21">
        <f>VLOOKUP(CG$6,'MonteCarlo Policy Paths'!$N$2:$S$31,$B287+1,FALSE)</f>
        <v>73.077007009761019</v>
      </c>
      <c r="CH287" s="21">
        <f>VLOOKUP(CH$6,'MonteCarlo Policy Paths'!$N$2:$S$31,$B287+1,FALSE)</f>
        <v>75.691476032446857</v>
      </c>
      <c r="CI287" s="21">
        <f>VLOOKUP(CI$6,'MonteCarlo Policy Paths'!$N$2:$S$31,$B287+1,FALSE)</f>
        <v>78.404802280730166</v>
      </c>
      <c r="CJ287" s="21">
        <f>VLOOKUP(CJ$6,'MonteCarlo Policy Paths'!$N$2:$S$31,$B287+1,FALSE)</f>
        <v>81.224927058038162</v>
      </c>
      <c r="CK287" s="21">
        <f>VLOOKUP(CK$6,'MonteCarlo Policy Paths'!$N$2:$S$31,$B287+1,FALSE)</f>
        <v>84.152487263770951</v>
      </c>
      <c r="CL287" s="21">
        <f>VLOOKUP(CL$6,'MonteCarlo Policy Paths'!$N$2:$S$31,$B287+1,FALSE)</f>
        <v>87.19069011352974</v>
      </c>
      <c r="CM287" s="21">
        <f>VLOOKUP(CM$6,'MonteCarlo Policy Paths'!$N$2:$S$31,$B287+1,FALSE)</f>
        <v>90.339519718236858</v>
      </c>
      <c r="CN287" s="21">
        <f>VLOOKUP(CN$6,'MonteCarlo Policy Paths'!$N$2:$S$31,$B287+1,FALSE)</f>
        <v>93.604800202242828</v>
      </c>
      <c r="CO287" s="164">
        <f>VLOOKUP(CO$6,'MonteCarlo Policy Paths'!$N$2:$S$31,$B287+1,FALSE)</f>
        <v>96.983684685934094</v>
      </c>
      <c r="CQ287" s="163">
        <f>BM287*VLOOKUP(AI$6,'Greenhouse Gas Costs Avoided'!$A$2:$I$32,9,FALSE)</f>
        <v>1.3592994724454583</v>
      </c>
      <c r="CR287" s="21">
        <f>BN287*VLOOKUP(AJ$6,'Greenhouse Gas Costs Avoided'!$A$2:$I$32,9,FALSE)</f>
        <v>1.4645999210963487</v>
      </c>
      <c r="CS287" s="21">
        <f>BO287*VLOOKUP(AK$6,'Greenhouse Gas Costs Avoided'!$A$2:$I$32,9,FALSE)</f>
        <v>1.5786241167474793</v>
      </c>
      <c r="CT287" s="21">
        <f>BP287*VLOOKUP(AL$6,'Greenhouse Gas Costs Avoided'!$A$2:$I$32,9,FALSE)</f>
        <v>1.7020005350363183</v>
      </c>
      <c r="CU287" s="21">
        <f>BQ287*VLOOKUP(AM$6,'Greenhouse Gas Costs Avoided'!$A$2:$I$32,9,FALSE)</f>
        <v>1.8344847601494692</v>
      </c>
      <c r="CV287" s="21">
        <f>BR287*VLOOKUP(AN$6,'Greenhouse Gas Costs Avoided'!$A$2:$I$32,9,FALSE)</f>
        <v>1.9746133378475101</v>
      </c>
      <c r="CW287" s="21">
        <f>BS287*VLOOKUP(AO$6,'Greenhouse Gas Costs Avoided'!$A$2:$I$32,9,FALSE)</f>
        <v>2.1245462941611284</v>
      </c>
      <c r="CX287" s="21">
        <f>BT287*VLOOKUP(AP$6,'Greenhouse Gas Costs Avoided'!$A$2:$I$32,9,FALSE)</f>
        <v>2.2866000479177169</v>
      </c>
      <c r="CY287" s="21">
        <f>BU287*VLOOKUP(AQ$6,'Greenhouse Gas Costs Avoided'!$A$2:$I$32,9,FALSE)</f>
        <v>2.4617783228380428</v>
      </c>
      <c r="CZ287" s="21">
        <f>BV287*VLOOKUP(AR$6,'Greenhouse Gas Costs Avoided'!$A$2:$I$32,9,FALSE)</f>
        <v>2.6567335747552212</v>
      </c>
      <c r="DA287" s="21">
        <f>BW287*VLOOKUP(AS$6,'Greenhouse Gas Costs Avoided'!$A$2:$I$32,9,FALSE)</f>
        <v>2.8688611394320973</v>
      </c>
      <c r="DB287" s="21">
        <f>BX287*VLOOKUP(AT$6,'Greenhouse Gas Costs Avoided'!$A$2:$I$32,9,FALSE)</f>
        <v>3.099327745676475</v>
      </c>
      <c r="DC287" s="21">
        <f>BY287*VLOOKUP(AU$6,'Greenhouse Gas Costs Avoided'!$A$2:$I$32,9,FALSE)</f>
        <v>3.3499798581359799</v>
      </c>
      <c r="DD287" s="21">
        <f>BZ287*VLOOKUP(AV$6,'Greenhouse Gas Costs Avoided'!$A$2:$I$32,9,FALSE)</f>
        <v>3.6223649492411436</v>
      </c>
      <c r="DE287" s="21">
        <f>CA287*VLOOKUP(AW$6,'Greenhouse Gas Costs Avoided'!$A$2:$I$32,9,FALSE)</f>
        <v>3.7503349159570667</v>
      </c>
      <c r="DF287" s="21">
        <f>CB287*VLOOKUP(AX$6,'Greenhouse Gas Costs Avoided'!$A$2:$I$32,9,FALSE)</f>
        <v>3.8836465958035138</v>
      </c>
      <c r="DG287" s="21">
        <f>CC287*VLOOKUP(AY$6,'Greenhouse Gas Costs Avoided'!$A$2:$I$32,9,FALSE)</f>
        <v>4.0219054692034097</v>
      </c>
      <c r="DH287" s="21">
        <f>CD287*VLOOKUP(AZ$6,'Greenhouse Gas Costs Avoided'!$A$2:$I$32,9,FALSE)</f>
        <v>4.1655593560070496</v>
      </c>
      <c r="DI287" s="21">
        <f>CE287*VLOOKUP(BA$6,'Greenhouse Gas Costs Avoided'!$A$2:$I$32,9,FALSE)</f>
        <v>4.3140109715809301</v>
      </c>
      <c r="DJ287" s="21">
        <f>CF287*VLOOKUP(BB$6,'Greenhouse Gas Costs Avoided'!$A$2:$I$32,9,FALSE)</f>
        <v>4.4692960059878768</v>
      </c>
      <c r="DK287" s="21">
        <f>CG287*VLOOKUP(BC$6,'Greenhouse Gas Costs Avoided'!$A$2:$I$32,9,FALSE)</f>
        <v>4.629447622014963</v>
      </c>
      <c r="DL287" s="21">
        <f>CH287*VLOOKUP(BD$6,'Greenhouse Gas Costs Avoided'!$A$2:$I$32,9,FALSE)</f>
        <v>4.7950749225184994</v>
      </c>
      <c r="DM287" s="21">
        <f>CI287*VLOOKUP(BE$6,'Greenhouse Gas Costs Avoided'!$A$2:$I$32,9,FALSE)</f>
        <v>4.9669648542748472</v>
      </c>
      <c r="DN287" s="21">
        <f>CJ287*VLOOKUP(BF$6,'Greenhouse Gas Costs Avoided'!$A$2:$I$32,9,FALSE)</f>
        <v>5.1456205009456273</v>
      </c>
      <c r="DO287" s="21">
        <f>CK287*VLOOKUP(BG$6,'Greenhouse Gas Costs Avoided'!$A$2:$I$32,9,FALSE)</f>
        <v>5.331082210275417</v>
      </c>
      <c r="DP287" s="21">
        <f>CL287*VLOOKUP(BH$6,'Greenhouse Gas Costs Avoided'!$A$2:$I$32,9,FALSE)</f>
        <v>5.5235531602164318</v>
      </c>
      <c r="DQ287" s="21">
        <f>CM287*VLOOKUP(BI$6,'Greenhouse Gas Costs Avoided'!$A$2:$I$32,9,FALSE)</f>
        <v>5.723032344191421</v>
      </c>
      <c r="DR287" s="21">
        <f>CN287*VLOOKUP(BJ$6,'Greenhouse Gas Costs Avoided'!$A$2:$I$32,9,FALSE)</f>
        <v>5.9298887220104266</v>
      </c>
      <c r="DS287" s="164">
        <f>CO287*VLOOKUP(BK$6,'Greenhouse Gas Costs Avoided'!$A$2:$I$32,9,FALSE)</f>
        <v>6.1439419431008639</v>
      </c>
    </row>
    <row r="288" spans="1:123" x14ac:dyDescent="0.35">
      <c r="A288" s="174">
        <v>282</v>
      </c>
      <c r="B288" s="12">
        <v>3</v>
      </c>
      <c r="C288" s="175">
        <v>2023</v>
      </c>
      <c r="E288" s="20">
        <v>0</v>
      </c>
      <c r="F288" s="21">
        <v>82.346532180449415</v>
      </c>
      <c r="G288" s="21">
        <v>84.002844861871253</v>
      </c>
      <c r="H288" s="21">
        <v>85.659157543293105</v>
      </c>
      <c r="I288" s="21">
        <v>86.918851036576825</v>
      </c>
      <c r="J288" s="21">
        <v>88.178544529860531</v>
      </c>
      <c r="K288" s="21">
        <v>89.438238023144251</v>
      </c>
      <c r="L288" s="21">
        <v>90.697931516427971</v>
      </c>
      <c r="M288" s="21">
        <v>91.95762500971172</v>
      </c>
      <c r="N288" s="21">
        <v>93.21731850299544</v>
      </c>
      <c r="O288" s="21">
        <v>94.47701199627916</v>
      </c>
      <c r="P288" s="21">
        <v>95.73670548956288</v>
      </c>
      <c r="Q288" s="21">
        <v>96.996398982846586</v>
      </c>
      <c r="R288" s="21">
        <v>101.49317720655506</v>
      </c>
      <c r="S288" s="21">
        <v>104.21949379267882</v>
      </c>
      <c r="T288" s="21">
        <v>107.03810370059369</v>
      </c>
      <c r="U288" s="21">
        <v>109.92690053835344</v>
      </c>
      <c r="V288" s="21">
        <v>112.89757853003228</v>
      </c>
      <c r="W288" s="21">
        <v>115.91943874780665</v>
      </c>
      <c r="X288" s="21">
        <v>119.06733931122673</v>
      </c>
      <c r="Y288" s="21">
        <v>122.25496395468721</v>
      </c>
      <c r="Z288" s="21">
        <v>125.4992630232488</v>
      </c>
      <c r="AA288" s="21">
        <v>128.82380079097237</v>
      </c>
      <c r="AB288" s="21">
        <v>132.24028719953677</v>
      </c>
      <c r="AC288" s="21">
        <v>135.74155640209787</v>
      </c>
      <c r="AD288" s="21">
        <v>139.32654413598658</v>
      </c>
      <c r="AE288" s="21">
        <v>142.9856742986068</v>
      </c>
      <c r="AF288" s="21">
        <v>146.72361540812219</v>
      </c>
      <c r="AG288" s="22">
        <v>150.52284977717397</v>
      </c>
      <c r="AI288" s="20">
        <v>0</v>
      </c>
      <c r="AJ288" s="21">
        <v>5.2166744805659615</v>
      </c>
      <c r="AK288" s="21">
        <v>5.3216023247413169</v>
      </c>
      <c r="AL288" s="21">
        <v>5.4265301689166732</v>
      </c>
      <c r="AM288" s="21">
        <v>5.5063320831654474</v>
      </c>
      <c r="AN288" s="21">
        <v>5.5861339974142208</v>
      </c>
      <c r="AO288" s="21">
        <v>5.665935911662995</v>
      </c>
      <c r="AP288" s="21">
        <v>5.7457378259117702</v>
      </c>
      <c r="AQ288" s="21">
        <v>5.8255397401605462</v>
      </c>
      <c r="AR288" s="21">
        <v>5.9053416544093205</v>
      </c>
      <c r="AS288" s="21">
        <v>5.9851435686580947</v>
      </c>
      <c r="AT288" s="21">
        <v>6.0649454829068699</v>
      </c>
      <c r="AU288" s="21">
        <v>6.1447473971556432</v>
      </c>
      <c r="AV288" s="21">
        <v>6.4296194808152167</v>
      </c>
      <c r="AW288" s="21">
        <v>6.6023323538917609</v>
      </c>
      <c r="AX288" s="21">
        <v>6.7808920331878957</v>
      </c>
      <c r="AY288" s="21">
        <v>6.9638980729572149</v>
      </c>
      <c r="AZ288" s="21">
        <v>7.1520913053717949</v>
      </c>
      <c r="BA288" s="21">
        <v>7.3435269452765404</v>
      </c>
      <c r="BB288" s="21">
        <v>7.5429472742415475</v>
      </c>
      <c r="BC288" s="21">
        <v>7.744884134129272</v>
      </c>
      <c r="BD288" s="21">
        <v>7.950411333759269</v>
      </c>
      <c r="BE288" s="21">
        <v>8.161021676093501</v>
      </c>
      <c r="BF288" s="21">
        <v>8.3774569890184303</v>
      </c>
      <c r="BG288" s="21">
        <v>8.5992633142510115</v>
      </c>
      <c r="BH288" s="21">
        <v>8.8263732304711304</v>
      </c>
      <c r="BI288" s="21">
        <v>9.05818008905967</v>
      </c>
      <c r="BJ288" s="21">
        <v>9.2949796418706736</v>
      </c>
      <c r="BK288" s="22">
        <v>9.5356621388007277</v>
      </c>
      <c r="BM288" s="163">
        <f>VLOOKUP(BM$6,'MonteCarlo Policy Paths'!$N$2:$S$31,$B288+1,FALSE)</f>
        <v>24.400896901266854</v>
      </c>
      <c r="BN288" s="21">
        <f>VLOOKUP(BN$6,'MonteCarlo Policy Paths'!$N$2:$S$31,$B288+1,FALSE)</f>
        <v>27.277092285564247</v>
      </c>
      <c r="BO288" s="21">
        <f>VLOOKUP(BO$6,'MonteCarlo Policy Paths'!$N$2:$S$31,$B288+1,FALSE)</f>
        <v>30.488398193607274</v>
      </c>
      <c r="BP288" s="21">
        <f>VLOOKUP(BP$6,'MonteCarlo Policy Paths'!$N$2:$S$31,$B288+1,FALSE)</f>
        <v>34.070901710124843</v>
      </c>
      <c r="BQ288" s="21">
        <f>VLOOKUP(BQ$6,'MonteCarlo Policy Paths'!$N$2:$S$31,$B288+1,FALSE)</f>
        <v>38.049962908416198</v>
      </c>
      <c r="BR288" s="21">
        <f>VLOOKUP(BR$6,'MonteCarlo Policy Paths'!$N$2:$S$31,$B288+1,FALSE)</f>
        <v>42.441930627628253</v>
      </c>
      <c r="BS288" s="21">
        <f>VLOOKUP(BS$6,'MonteCarlo Policy Paths'!$N$2:$S$31,$B288+1,FALSE)</f>
        <v>47.302864628556662</v>
      </c>
      <c r="BT288" s="21">
        <f>VLOOKUP(BT$6,'MonteCarlo Policy Paths'!$N$2:$S$31,$B288+1,FALSE)</f>
        <v>52.715092471952183</v>
      </c>
      <c r="BU288" s="21">
        <f>VLOOKUP(BU$6,'MonteCarlo Policy Paths'!$N$2:$S$31,$B288+1,FALSE)</f>
        <v>58.737483764437521</v>
      </c>
      <c r="BV288" s="21">
        <f>VLOOKUP(BV$6,'MonteCarlo Policy Paths'!$N$2:$S$31,$B288+1,FALSE)</f>
        <v>65.512636340122413</v>
      </c>
      <c r="BW288" s="21">
        <f>VLOOKUP(BW$6,'MonteCarlo Policy Paths'!$N$2:$S$31,$B288+1,FALSE)</f>
        <v>73.079994851258945</v>
      </c>
      <c r="BX288" s="21">
        <f>VLOOKUP(BX$6,'MonteCarlo Policy Paths'!$N$2:$S$31,$B288+1,FALSE)</f>
        <v>81.527096411801594</v>
      </c>
      <c r="BY288" s="21">
        <f>VLOOKUP(BY$6,'MonteCarlo Policy Paths'!$N$2:$S$31,$B288+1,FALSE)</f>
        <v>90.963600198236662</v>
      </c>
      <c r="BZ288" s="21">
        <f>VLOOKUP(BZ$6,'MonteCarlo Policy Paths'!$N$2:$S$31,$B288+1,FALSE)</f>
        <v>101.49317720655506</v>
      </c>
      <c r="CA288" s="21">
        <f>VLOOKUP(CA$6,'MonteCarlo Policy Paths'!$N$2:$S$31,$B288+1,FALSE)</f>
        <v>104.21949379267882</v>
      </c>
      <c r="CB288" s="21">
        <f>VLOOKUP(CB$6,'MonteCarlo Policy Paths'!$N$2:$S$31,$B288+1,FALSE)</f>
        <v>107.03810370059369</v>
      </c>
      <c r="CC288" s="21">
        <f>VLOOKUP(CC$6,'MonteCarlo Policy Paths'!$N$2:$S$31,$B288+1,FALSE)</f>
        <v>109.92690053835344</v>
      </c>
      <c r="CD288" s="21">
        <f>VLOOKUP(CD$6,'MonteCarlo Policy Paths'!$N$2:$S$31,$B288+1,FALSE)</f>
        <v>112.89757853003228</v>
      </c>
      <c r="CE288" s="21">
        <f>VLOOKUP(CE$6,'MonteCarlo Policy Paths'!$N$2:$S$31,$B288+1,FALSE)</f>
        <v>115.91943874780665</v>
      </c>
      <c r="CF288" s="21">
        <f>VLOOKUP(CF$6,'MonteCarlo Policy Paths'!$N$2:$S$31,$B288+1,FALSE)</f>
        <v>119.06733931122673</v>
      </c>
      <c r="CG288" s="21">
        <f>VLOOKUP(CG$6,'MonteCarlo Policy Paths'!$N$2:$S$31,$B288+1,FALSE)</f>
        <v>122.25496395468721</v>
      </c>
      <c r="CH288" s="21">
        <f>VLOOKUP(CH$6,'MonteCarlo Policy Paths'!$N$2:$S$31,$B288+1,FALSE)</f>
        <v>125.4992630232488</v>
      </c>
      <c r="CI288" s="21">
        <f>VLOOKUP(CI$6,'MonteCarlo Policy Paths'!$N$2:$S$31,$B288+1,FALSE)</f>
        <v>128.82380079097237</v>
      </c>
      <c r="CJ288" s="21">
        <f>VLOOKUP(CJ$6,'MonteCarlo Policy Paths'!$N$2:$S$31,$B288+1,FALSE)</f>
        <v>132.24028719953677</v>
      </c>
      <c r="CK288" s="21">
        <f>VLOOKUP(CK$6,'MonteCarlo Policy Paths'!$N$2:$S$31,$B288+1,FALSE)</f>
        <v>135.74155640209787</v>
      </c>
      <c r="CL288" s="21">
        <f>VLOOKUP(CL$6,'MonteCarlo Policy Paths'!$N$2:$S$31,$B288+1,FALSE)</f>
        <v>139.32654413598658</v>
      </c>
      <c r="CM288" s="21">
        <f>VLOOKUP(CM$6,'MonteCarlo Policy Paths'!$N$2:$S$31,$B288+1,FALSE)</f>
        <v>142.9856742986068</v>
      </c>
      <c r="CN288" s="21">
        <f>VLOOKUP(CN$6,'MonteCarlo Policy Paths'!$N$2:$S$31,$B288+1,FALSE)</f>
        <v>146.72361540812219</v>
      </c>
      <c r="CO288" s="164">
        <f>VLOOKUP(CO$6,'MonteCarlo Policy Paths'!$N$2:$S$31,$B288+1,FALSE)</f>
        <v>150.52284977717397</v>
      </c>
      <c r="CQ288" s="163">
        <f>BM288*VLOOKUP(AI$6,'Greenhouse Gas Costs Avoided'!$A$2:$I$32,9,FALSE)</f>
        <v>1.5458032390340439</v>
      </c>
      <c r="CR288" s="21">
        <f>BN288*VLOOKUP(AJ$6,'Greenhouse Gas Costs Avoided'!$A$2:$I$32,9,FALSE)</f>
        <v>1.7280109734108424</v>
      </c>
      <c r="CS288" s="21">
        <f>BO288*VLOOKUP(AK$6,'Greenhouse Gas Costs Avoided'!$A$2:$I$32,9,FALSE)</f>
        <v>1.9314480476408618</v>
      </c>
      <c r="CT288" s="21">
        <f>BP288*VLOOKUP(AL$6,'Greenhouse Gas Costs Avoided'!$A$2:$I$32,9,FALSE)</f>
        <v>2.1584005880368746</v>
      </c>
      <c r="CU288" s="21">
        <f>BQ288*VLOOKUP(AM$6,'Greenhouse Gas Costs Avoided'!$A$2:$I$32,9,FALSE)</f>
        <v>2.4104751619151044</v>
      </c>
      <c r="CV288" s="21">
        <f>BR288*VLOOKUP(AN$6,'Greenhouse Gas Costs Avoided'!$A$2:$I$32,9,FALSE)</f>
        <v>2.6887074725371978</v>
      </c>
      <c r="CW288" s="21">
        <f>BS288*VLOOKUP(AO$6,'Greenhouse Gas Costs Avoided'!$A$2:$I$32,9,FALSE)</f>
        <v>2.996648920499946</v>
      </c>
      <c r="CX288" s="21">
        <f>BT288*VLOOKUP(AP$6,'Greenhouse Gas Costs Avoided'!$A$2:$I$32,9,FALSE)</f>
        <v>3.339514978438852</v>
      </c>
      <c r="CY288" s="21">
        <f>BU288*VLOOKUP(AQ$6,'Greenhouse Gas Costs Avoided'!$A$2:$I$32,9,FALSE)</f>
        <v>3.7210350514231747</v>
      </c>
      <c r="CZ288" s="21">
        <f>BV288*VLOOKUP(AR$6,'Greenhouse Gas Costs Avoided'!$A$2:$I$32,9,FALSE)</f>
        <v>4.1502427497639598</v>
      </c>
      <c r="DA288" s="21">
        <f>BW288*VLOOKUP(AS$6,'Greenhouse Gas Costs Avoided'!$A$2:$I$32,9,FALSE)</f>
        <v>4.6296369025600148</v>
      </c>
      <c r="DB288" s="21">
        <f>BX288*VLOOKUP(AT$6,'Greenhouse Gas Costs Avoided'!$A$2:$I$32,9,FALSE)</f>
        <v>5.1647630090130283</v>
      </c>
      <c r="DC288" s="21">
        <f>BY288*VLOOKUP(AU$6,'Greenhouse Gas Costs Avoided'!$A$2:$I$32,9,FALSE)</f>
        <v>5.7625680068068199</v>
      </c>
      <c r="DD288" s="21">
        <f>BZ288*VLOOKUP(AV$6,'Greenhouse Gas Costs Avoided'!$A$2:$I$32,9,FALSE)</f>
        <v>6.4296194808152167</v>
      </c>
      <c r="DE288" s="21">
        <f>CA288*VLOOKUP(AW$6,'Greenhouse Gas Costs Avoided'!$A$2:$I$32,9,FALSE)</f>
        <v>6.6023323538917609</v>
      </c>
      <c r="DF288" s="21">
        <f>CB288*VLOOKUP(AX$6,'Greenhouse Gas Costs Avoided'!$A$2:$I$32,9,FALSE)</f>
        <v>6.7808920331878957</v>
      </c>
      <c r="DG288" s="21">
        <f>CC288*VLOOKUP(AY$6,'Greenhouse Gas Costs Avoided'!$A$2:$I$32,9,FALSE)</f>
        <v>6.9638980729572149</v>
      </c>
      <c r="DH288" s="21">
        <f>CD288*VLOOKUP(AZ$6,'Greenhouse Gas Costs Avoided'!$A$2:$I$32,9,FALSE)</f>
        <v>7.1520913053717949</v>
      </c>
      <c r="DI288" s="21">
        <f>CE288*VLOOKUP(BA$6,'Greenhouse Gas Costs Avoided'!$A$2:$I$32,9,FALSE)</f>
        <v>7.3435269452765404</v>
      </c>
      <c r="DJ288" s="21">
        <f>CF288*VLOOKUP(BB$6,'Greenhouse Gas Costs Avoided'!$A$2:$I$32,9,FALSE)</f>
        <v>7.5429472742415475</v>
      </c>
      <c r="DK288" s="21">
        <f>CG288*VLOOKUP(BC$6,'Greenhouse Gas Costs Avoided'!$A$2:$I$32,9,FALSE)</f>
        <v>7.744884134129272</v>
      </c>
      <c r="DL288" s="21">
        <f>CH288*VLOOKUP(BD$6,'Greenhouse Gas Costs Avoided'!$A$2:$I$32,9,FALSE)</f>
        <v>7.950411333759269</v>
      </c>
      <c r="DM288" s="21">
        <f>CI288*VLOOKUP(BE$6,'Greenhouse Gas Costs Avoided'!$A$2:$I$32,9,FALSE)</f>
        <v>8.161021676093501</v>
      </c>
      <c r="DN288" s="21">
        <f>CJ288*VLOOKUP(BF$6,'Greenhouse Gas Costs Avoided'!$A$2:$I$32,9,FALSE)</f>
        <v>8.3774569890184303</v>
      </c>
      <c r="DO288" s="21">
        <f>CK288*VLOOKUP(BG$6,'Greenhouse Gas Costs Avoided'!$A$2:$I$32,9,FALSE)</f>
        <v>8.5992633142510115</v>
      </c>
      <c r="DP288" s="21">
        <f>CL288*VLOOKUP(BH$6,'Greenhouse Gas Costs Avoided'!$A$2:$I$32,9,FALSE)</f>
        <v>8.8263732304711304</v>
      </c>
      <c r="DQ288" s="21">
        <f>CM288*VLOOKUP(BI$6,'Greenhouse Gas Costs Avoided'!$A$2:$I$32,9,FALSE)</f>
        <v>9.05818008905967</v>
      </c>
      <c r="DR288" s="21">
        <f>CN288*VLOOKUP(BJ$6,'Greenhouse Gas Costs Avoided'!$A$2:$I$32,9,FALSE)</f>
        <v>9.2949796418706736</v>
      </c>
      <c r="DS288" s="164">
        <f>CO288*VLOOKUP(BK$6,'Greenhouse Gas Costs Avoided'!$A$2:$I$32,9,FALSE)</f>
        <v>9.5356621388007277</v>
      </c>
    </row>
    <row r="289" spans="1:123" x14ac:dyDescent="0.35">
      <c r="A289" s="174">
        <v>283</v>
      </c>
      <c r="B289" s="12">
        <v>4</v>
      </c>
      <c r="C289" s="175">
        <v>2023</v>
      </c>
      <c r="E289" s="20">
        <v>0</v>
      </c>
      <c r="F289" s="21">
        <v>82.346532180449415</v>
      </c>
      <c r="G289" s="21">
        <v>84.002844861871253</v>
      </c>
      <c r="H289" s="21">
        <v>85.659157543293105</v>
      </c>
      <c r="I289" s="21">
        <v>86.918851036576825</v>
      </c>
      <c r="J289" s="21">
        <v>88.178544529860531</v>
      </c>
      <c r="K289" s="21">
        <v>89.438238023144251</v>
      </c>
      <c r="L289" s="21">
        <v>90.697931516427971</v>
      </c>
      <c r="M289" s="21">
        <v>91.95762500971172</v>
      </c>
      <c r="N289" s="21">
        <v>93.21731850299544</v>
      </c>
      <c r="O289" s="21">
        <v>94.47701199627916</v>
      </c>
      <c r="P289" s="21">
        <v>95.73670548956288</v>
      </c>
      <c r="Q289" s="21">
        <v>96.996398982846586</v>
      </c>
      <c r="R289" s="21">
        <v>98.25609247613032</v>
      </c>
      <c r="S289" s="21">
        <v>99.65157958594628</v>
      </c>
      <c r="T289" s="21">
        <v>101.04706669576224</v>
      </c>
      <c r="U289" s="21">
        <v>102.4425538055782</v>
      </c>
      <c r="V289" s="21">
        <v>103.83804091539416</v>
      </c>
      <c r="W289" s="21">
        <v>105.23352802521011</v>
      </c>
      <c r="X289" s="21">
        <v>106.47156953138905</v>
      </c>
      <c r="Y289" s="21">
        <v>107.709611037568</v>
      </c>
      <c r="Z289" s="21">
        <v>108.94765254374694</v>
      </c>
      <c r="AA289" s="21">
        <v>110.18569404992589</v>
      </c>
      <c r="AB289" s="21">
        <v>111.42373555610482</v>
      </c>
      <c r="AC289" s="21">
        <v>112.86811731331359</v>
      </c>
      <c r="AD289" s="21">
        <v>114.31249907052236</v>
      </c>
      <c r="AE289" s="21">
        <v>115.75688082773114</v>
      </c>
      <c r="AF289" s="21">
        <v>117.20126258493991</v>
      </c>
      <c r="AG289" s="22">
        <v>119.5319620819439</v>
      </c>
      <c r="AI289" s="20">
        <v>0</v>
      </c>
      <c r="AJ289" s="21">
        <v>5.2166744805659615</v>
      </c>
      <c r="AK289" s="21">
        <v>5.3216023247413169</v>
      </c>
      <c r="AL289" s="21">
        <v>5.4265301689166732</v>
      </c>
      <c r="AM289" s="21">
        <v>5.5063320831654474</v>
      </c>
      <c r="AN289" s="21">
        <v>5.5861339974142208</v>
      </c>
      <c r="AO289" s="21">
        <v>5.665935911662995</v>
      </c>
      <c r="AP289" s="21">
        <v>5.7457378259117702</v>
      </c>
      <c r="AQ289" s="21">
        <v>5.8255397401605462</v>
      </c>
      <c r="AR289" s="21">
        <v>5.9053416544093205</v>
      </c>
      <c r="AS289" s="21">
        <v>5.9851435686580947</v>
      </c>
      <c r="AT289" s="21">
        <v>6.0649454829068699</v>
      </c>
      <c r="AU289" s="21">
        <v>6.1447473971556432</v>
      </c>
      <c r="AV289" s="21">
        <v>6.2245493114044184</v>
      </c>
      <c r="AW289" s="21">
        <v>6.312953786990386</v>
      </c>
      <c r="AX289" s="21">
        <v>6.4013582625763545</v>
      </c>
      <c r="AY289" s="21">
        <v>6.4897627381623222</v>
      </c>
      <c r="AZ289" s="21">
        <v>6.5781672137482907</v>
      </c>
      <c r="BA289" s="21">
        <v>6.6665716893342575</v>
      </c>
      <c r="BB289" s="21">
        <v>6.7450019445028957</v>
      </c>
      <c r="BC289" s="21">
        <v>6.8234321996715348</v>
      </c>
      <c r="BD289" s="21">
        <v>6.901862454840173</v>
      </c>
      <c r="BE289" s="21">
        <v>6.9802927100088112</v>
      </c>
      <c r="BF289" s="21">
        <v>7.0587229651774486</v>
      </c>
      <c r="BG289" s="21">
        <v>7.1502249295408609</v>
      </c>
      <c r="BH289" s="21">
        <v>7.2417268939042723</v>
      </c>
      <c r="BI289" s="21">
        <v>7.3332288582676846</v>
      </c>
      <c r="BJ289" s="21">
        <v>7.424730822631096</v>
      </c>
      <c r="BK289" s="22">
        <v>7.5723812490175435</v>
      </c>
      <c r="BM289" s="163">
        <f>VLOOKUP(BM$6,'MonteCarlo Policy Paths'!$N$2:$S$31,$B289+1,FALSE)</f>
        <v>21.456887556927661</v>
      </c>
      <c r="BN289" s="21">
        <f>VLOOKUP(BN$6,'MonteCarlo Policy Paths'!$N$2:$S$31,$B289+1,FALSE)</f>
        <v>23.119081894670884</v>
      </c>
      <c r="BO289" s="21">
        <f>VLOOKUP(BO$6,'MonteCarlo Policy Paths'!$N$2:$S$31,$B289+1,FALSE)</f>
        <v>24.918982795429599</v>
      </c>
      <c r="BP289" s="21">
        <f>VLOOKUP(BP$6,'MonteCarlo Policy Paths'!$N$2:$S$31,$B289+1,FALSE)</f>
        <v>26.866510906830612</v>
      </c>
      <c r="BQ289" s="21">
        <f>VLOOKUP(BQ$6,'MonteCarlo Policy Paths'!$N$2:$S$31,$B289+1,FALSE)</f>
        <v>28.957808063155838</v>
      </c>
      <c r="BR289" s="21">
        <f>VLOOKUP(BR$6,'MonteCarlo Policy Paths'!$N$2:$S$31,$B289+1,FALSE)</f>
        <v>31.169773267386955</v>
      </c>
      <c r="BS289" s="21">
        <f>VLOOKUP(BS$6,'MonteCarlo Policy Paths'!$N$2:$S$31,$B289+1,FALSE)</f>
        <v>33.536503079259326</v>
      </c>
      <c r="BT289" s="21">
        <f>VLOOKUP(BT$6,'MonteCarlo Policy Paths'!$N$2:$S$31,$B289+1,FALSE)</f>
        <v>36.094562758542168</v>
      </c>
      <c r="BU289" s="21">
        <f>VLOOKUP(BU$6,'MonteCarlo Policy Paths'!$N$2:$S$31,$B289+1,FALSE)</f>
        <v>38.859796339203925</v>
      </c>
      <c r="BV289" s="21">
        <f>VLOOKUP(BV$6,'MonteCarlo Policy Paths'!$N$2:$S$31,$B289+1,FALSE)</f>
        <v>41.937214526892696</v>
      </c>
      <c r="BW289" s="21">
        <f>VLOOKUP(BW$6,'MonteCarlo Policy Paths'!$N$2:$S$31,$B289+1,FALSE)</f>
        <v>45.285702034805901</v>
      </c>
      <c r="BX289" s="21">
        <f>VLOOKUP(BX$6,'MonteCarlo Policy Paths'!$N$2:$S$31,$B289+1,FALSE)</f>
        <v>48.923675973628832</v>
      </c>
      <c r="BY289" s="21">
        <f>VLOOKUP(BY$6,'MonteCarlo Policy Paths'!$N$2:$S$31,$B289+1,FALSE)</f>
        <v>52.880283256992421</v>
      </c>
      <c r="BZ289" s="21">
        <f>VLOOKUP(BZ$6,'MonteCarlo Policy Paths'!$N$2:$S$31,$B289+1,FALSE)</f>
        <v>57.179951130409847</v>
      </c>
      <c r="CA289" s="21">
        <f>VLOOKUP(CA$6,'MonteCarlo Policy Paths'!$N$2:$S$31,$B289+1,FALSE)</f>
        <v>59.199989570907007</v>
      </c>
      <c r="CB289" s="21">
        <f>VLOOKUP(CB$6,'MonteCarlo Policy Paths'!$N$2:$S$31,$B289+1,FALSE)</f>
        <v>61.304348310445278</v>
      </c>
      <c r="CC289" s="21">
        <f>VLOOKUP(CC$6,'MonteCarlo Policy Paths'!$N$2:$S$31,$B289+1,FALSE)</f>
        <v>63.486799757257046</v>
      </c>
      <c r="CD289" s="21">
        <f>VLOOKUP(CD$6,'MonteCarlo Policy Paths'!$N$2:$S$31,$B289+1,FALSE)</f>
        <v>65.754412861465767</v>
      </c>
      <c r="CE289" s="21">
        <f>VLOOKUP(CE$6,'MonteCarlo Policy Paths'!$N$2:$S$31,$B289+1,FALSE)</f>
        <v>68.097759333367534</v>
      </c>
      <c r="CF289" s="21">
        <f>VLOOKUP(CF$6,'MonteCarlo Policy Paths'!$N$2:$S$31,$B289+1,FALSE)</f>
        <v>70.548973057852507</v>
      </c>
      <c r="CG289" s="21">
        <f>VLOOKUP(CG$6,'MonteCarlo Policy Paths'!$N$2:$S$31,$B289+1,FALSE)</f>
        <v>73.077007009761019</v>
      </c>
      <c r="CH289" s="21">
        <f>VLOOKUP(CH$6,'MonteCarlo Policy Paths'!$N$2:$S$31,$B289+1,FALSE)</f>
        <v>75.691476032446857</v>
      </c>
      <c r="CI289" s="21">
        <f>VLOOKUP(CI$6,'MonteCarlo Policy Paths'!$N$2:$S$31,$B289+1,FALSE)</f>
        <v>78.404802280730166</v>
      </c>
      <c r="CJ289" s="21">
        <f>VLOOKUP(CJ$6,'MonteCarlo Policy Paths'!$N$2:$S$31,$B289+1,FALSE)</f>
        <v>81.224927058038162</v>
      </c>
      <c r="CK289" s="21">
        <f>VLOOKUP(CK$6,'MonteCarlo Policy Paths'!$N$2:$S$31,$B289+1,FALSE)</f>
        <v>84.152487263770951</v>
      </c>
      <c r="CL289" s="21">
        <f>VLOOKUP(CL$6,'MonteCarlo Policy Paths'!$N$2:$S$31,$B289+1,FALSE)</f>
        <v>87.19069011352974</v>
      </c>
      <c r="CM289" s="21">
        <f>VLOOKUP(CM$6,'MonteCarlo Policy Paths'!$N$2:$S$31,$B289+1,FALSE)</f>
        <v>90.339519718236858</v>
      </c>
      <c r="CN289" s="21">
        <f>VLOOKUP(CN$6,'MonteCarlo Policy Paths'!$N$2:$S$31,$B289+1,FALSE)</f>
        <v>93.604800202242828</v>
      </c>
      <c r="CO289" s="164">
        <f>VLOOKUP(CO$6,'MonteCarlo Policy Paths'!$N$2:$S$31,$B289+1,FALSE)</f>
        <v>96.983684685934094</v>
      </c>
      <c r="CQ289" s="163">
        <f>BM289*VLOOKUP(AI$6,'Greenhouse Gas Costs Avoided'!$A$2:$I$32,9,FALSE)</f>
        <v>1.3592994724454583</v>
      </c>
      <c r="CR289" s="21">
        <f>BN289*VLOOKUP(AJ$6,'Greenhouse Gas Costs Avoided'!$A$2:$I$32,9,FALSE)</f>
        <v>1.4645999210963487</v>
      </c>
      <c r="CS289" s="21">
        <f>BO289*VLOOKUP(AK$6,'Greenhouse Gas Costs Avoided'!$A$2:$I$32,9,FALSE)</f>
        <v>1.5786241167474793</v>
      </c>
      <c r="CT289" s="21">
        <f>BP289*VLOOKUP(AL$6,'Greenhouse Gas Costs Avoided'!$A$2:$I$32,9,FALSE)</f>
        <v>1.7020005350363183</v>
      </c>
      <c r="CU289" s="21">
        <f>BQ289*VLOOKUP(AM$6,'Greenhouse Gas Costs Avoided'!$A$2:$I$32,9,FALSE)</f>
        <v>1.8344847601494692</v>
      </c>
      <c r="CV289" s="21">
        <f>BR289*VLOOKUP(AN$6,'Greenhouse Gas Costs Avoided'!$A$2:$I$32,9,FALSE)</f>
        <v>1.9746133378475101</v>
      </c>
      <c r="CW289" s="21">
        <f>BS289*VLOOKUP(AO$6,'Greenhouse Gas Costs Avoided'!$A$2:$I$32,9,FALSE)</f>
        <v>2.1245462941611284</v>
      </c>
      <c r="CX289" s="21">
        <f>BT289*VLOOKUP(AP$6,'Greenhouse Gas Costs Avoided'!$A$2:$I$32,9,FALSE)</f>
        <v>2.2866000479177169</v>
      </c>
      <c r="CY289" s="21">
        <f>BU289*VLOOKUP(AQ$6,'Greenhouse Gas Costs Avoided'!$A$2:$I$32,9,FALSE)</f>
        <v>2.4617783228380428</v>
      </c>
      <c r="CZ289" s="21">
        <f>BV289*VLOOKUP(AR$6,'Greenhouse Gas Costs Avoided'!$A$2:$I$32,9,FALSE)</f>
        <v>2.6567335747552212</v>
      </c>
      <c r="DA289" s="21">
        <f>BW289*VLOOKUP(AS$6,'Greenhouse Gas Costs Avoided'!$A$2:$I$32,9,FALSE)</f>
        <v>2.8688611394320973</v>
      </c>
      <c r="DB289" s="21">
        <f>BX289*VLOOKUP(AT$6,'Greenhouse Gas Costs Avoided'!$A$2:$I$32,9,FALSE)</f>
        <v>3.099327745676475</v>
      </c>
      <c r="DC289" s="21">
        <f>BY289*VLOOKUP(AU$6,'Greenhouse Gas Costs Avoided'!$A$2:$I$32,9,FALSE)</f>
        <v>3.3499798581359799</v>
      </c>
      <c r="DD289" s="21">
        <f>BZ289*VLOOKUP(AV$6,'Greenhouse Gas Costs Avoided'!$A$2:$I$32,9,FALSE)</f>
        <v>3.6223649492411436</v>
      </c>
      <c r="DE289" s="21">
        <f>CA289*VLOOKUP(AW$6,'Greenhouse Gas Costs Avoided'!$A$2:$I$32,9,FALSE)</f>
        <v>3.7503349159570667</v>
      </c>
      <c r="DF289" s="21">
        <f>CB289*VLOOKUP(AX$6,'Greenhouse Gas Costs Avoided'!$A$2:$I$32,9,FALSE)</f>
        <v>3.8836465958035138</v>
      </c>
      <c r="DG289" s="21">
        <f>CC289*VLOOKUP(AY$6,'Greenhouse Gas Costs Avoided'!$A$2:$I$32,9,FALSE)</f>
        <v>4.0219054692034097</v>
      </c>
      <c r="DH289" s="21">
        <f>CD289*VLOOKUP(AZ$6,'Greenhouse Gas Costs Avoided'!$A$2:$I$32,9,FALSE)</f>
        <v>4.1655593560070496</v>
      </c>
      <c r="DI289" s="21">
        <f>CE289*VLOOKUP(BA$6,'Greenhouse Gas Costs Avoided'!$A$2:$I$32,9,FALSE)</f>
        <v>4.3140109715809301</v>
      </c>
      <c r="DJ289" s="21">
        <f>CF289*VLOOKUP(BB$6,'Greenhouse Gas Costs Avoided'!$A$2:$I$32,9,FALSE)</f>
        <v>4.4692960059878768</v>
      </c>
      <c r="DK289" s="21">
        <f>CG289*VLOOKUP(BC$6,'Greenhouse Gas Costs Avoided'!$A$2:$I$32,9,FALSE)</f>
        <v>4.629447622014963</v>
      </c>
      <c r="DL289" s="21">
        <f>CH289*VLOOKUP(BD$6,'Greenhouse Gas Costs Avoided'!$A$2:$I$32,9,FALSE)</f>
        <v>4.7950749225184994</v>
      </c>
      <c r="DM289" s="21">
        <f>CI289*VLOOKUP(BE$6,'Greenhouse Gas Costs Avoided'!$A$2:$I$32,9,FALSE)</f>
        <v>4.9669648542748472</v>
      </c>
      <c r="DN289" s="21">
        <f>CJ289*VLOOKUP(BF$6,'Greenhouse Gas Costs Avoided'!$A$2:$I$32,9,FALSE)</f>
        <v>5.1456205009456273</v>
      </c>
      <c r="DO289" s="21">
        <f>CK289*VLOOKUP(BG$6,'Greenhouse Gas Costs Avoided'!$A$2:$I$32,9,FALSE)</f>
        <v>5.331082210275417</v>
      </c>
      <c r="DP289" s="21">
        <f>CL289*VLOOKUP(BH$6,'Greenhouse Gas Costs Avoided'!$A$2:$I$32,9,FALSE)</f>
        <v>5.5235531602164318</v>
      </c>
      <c r="DQ289" s="21">
        <f>CM289*VLOOKUP(BI$6,'Greenhouse Gas Costs Avoided'!$A$2:$I$32,9,FALSE)</f>
        <v>5.723032344191421</v>
      </c>
      <c r="DR289" s="21">
        <f>CN289*VLOOKUP(BJ$6,'Greenhouse Gas Costs Avoided'!$A$2:$I$32,9,FALSE)</f>
        <v>5.9298887220104266</v>
      </c>
      <c r="DS289" s="164">
        <f>CO289*VLOOKUP(BK$6,'Greenhouse Gas Costs Avoided'!$A$2:$I$32,9,FALSE)</f>
        <v>6.1439419431008639</v>
      </c>
    </row>
    <row r="290" spans="1:123" x14ac:dyDescent="0.35">
      <c r="A290" s="174">
        <v>284</v>
      </c>
      <c r="B290" s="12">
        <v>2</v>
      </c>
      <c r="C290" s="175">
        <v>2023</v>
      </c>
      <c r="E290" s="20">
        <v>0</v>
      </c>
      <c r="F290" s="21">
        <v>82.346532180449415</v>
      </c>
      <c r="G290" s="21">
        <v>84.002844861871253</v>
      </c>
      <c r="H290" s="21">
        <v>85.659157543293105</v>
      </c>
      <c r="I290" s="21">
        <v>86.918851036576825</v>
      </c>
      <c r="J290" s="21">
        <v>88.178544529860531</v>
      </c>
      <c r="K290" s="21">
        <v>89.438238023144251</v>
      </c>
      <c r="L290" s="21">
        <v>90.697931516427971</v>
      </c>
      <c r="M290" s="21">
        <v>91.95762500971172</v>
      </c>
      <c r="N290" s="21">
        <v>93.21731850299544</v>
      </c>
      <c r="O290" s="21">
        <v>94.47701199627916</v>
      </c>
      <c r="P290" s="21">
        <v>95.73670548956288</v>
      </c>
      <c r="Q290" s="21">
        <v>96.996398982846586</v>
      </c>
      <c r="R290" s="21">
        <v>98.25609247613032</v>
      </c>
      <c r="S290" s="21">
        <v>99.65157958594628</v>
      </c>
      <c r="T290" s="21">
        <v>101.04706669576224</v>
      </c>
      <c r="U290" s="21">
        <v>102.4425538055782</v>
      </c>
      <c r="V290" s="21">
        <v>103.83804091539416</v>
      </c>
      <c r="W290" s="21">
        <v>105.23352802521011</v>
      </c>
      <c r="X290" s="21">
        <v>106.47156953138905</v>
      </c>
      <c r="Y290" s="21">
        <v>107.709611037568</v>
      </c>
      <c r="Z290" s="21">
        <v>108.94765254374694</v>
      </c>
      <c r="AA290" s="21">
        <v>110.18569404992589</v>
      </c>
      <c r="AB290" s="21">
        <v>111.42373555610482</v>
      </c>
      <c r="AC290" s="21">
        <v>112.86811731331359</v>
      </c>
      <c r="AD290" s="21">
        <v>114.31249907052236</v>
      </c>
      <c r="AE290" s="21">
        <v>115.75688082773114</v>
      </c>
      <c r="AF290" s="21">
        <v>117.20126258493991</v>
      </c>
      <c r="AG290" s="22">
        <v>120.41827982173916</v>
      </c>
      <c r="AI290" s="20">
        <v>0</v>
      </c>
      <c r="AJ290" s="21">
        <v>5.2166744805659615</v>
      </c>
      <c r="AK290" s="21">
        <v>5.3216023247413169</v>
      </c>
      <c r="AL290" s="21">
        <v>5.4265301689166732</v>
      </c>
      <c r="AM290" s="21">
        <v>5.5063320831654474</v>
      </c>
      <c r="AN290" s="21">
        <v>5.5861339974142208</v>
      </c>
      <c r="AO290" s="21">
        <v>5.665935911662995</v>
      </c>
      <c r="AP290" s="21">
        <v>5.7457378259117702</v>
      </c>
      <c r="AQ290" s="21">
        <v>5.8255397401605462</v>
      </c>
      <c r="AR290" s="21">
        <v>5.9053416544093205</v>
      </c>
      <c r="AS290" s="21">
        <v>5.9851435686580947</v>
      </c>
      <c r="AT290" s="21">
        <v>6.0649454829068699</v>
      </c>
      <c r="AU290" s="21">
        <v>6.1447473971556432</v>
      </c>
      <c r="AV290" s="21">
        <v>6.2245493114044184</v>
      </c>
      <c r="AW290" s="21">
        <v>6.312953786990386</v>
      </c>
      <c r="AX290" s="21">
        <v>6.4013582625763545</v>
      </c>
      <c r="AY290" s="21">
        <v>6.4897627381623222</v>
      </c>
      <c r="AZ290" s="21">
        <v>6.5781672137482907</v>
      </c>
      <c r="BA290" s="21">
        <v>6.6665716893342575</v>
      </c>
      <c r="BB290" s="21">
        <v>6.7450019445028957</v>
      </c>
      <c r="BC290" s="21">
        <v>6.8234321996715348</v>
      </c>
      <c r="BD290" s="21">
        <v>6.901862454840173</v>
      </c>
      <c r="BE290" s="21">
        <v>6.9802927100088112</v>
      </c>
      <c r="BF290" s="21">
        <v>7.0587229651774486</v>
      </c>
      <c r="BG290" s="21">
        <v>7.1502249295408609</v>
      </c>
      <c r="BH290" s="21">
        <v>7.2417268939042723</v>
      </c>
      <c r="BI290" s="21">
        <v>7.3332288582676846</v>
      </c>
      <c r="BJ290" s="21">
        <v>7.424730822631096</v>
      </c>
      <c r="BK290" s="22">
        <v>7.6285297110405814</v>
      </c>
      <c r="BM290" s="163">
        <f>VLOOKUP(BM$6,'MonteCarlo Policy Paths'!$N$2:$S$31,$B290+1,FALSE)</f>
        <v>23.967702867134744</v>
      </c>
      <c r="BN290" s="21">
        <f>VLOOKUP(BN$6,'MonteCarlo Policy Paths'!$N$2:$S$31,$B290+1,FALSE)</f>
        <v>26.317177955222718</v>
      </c>
      <c r="BO290" s="21">
        <f>VLOOKUP(BO$6,'MonteCarlo Policy Paths'!$N$2:$S$31,$B290+1,FALSE)</f>
        <v>28.893255238045125</v>
      </c>
      <c r="BP290" s="21">
        <f>VLOOKUP(BP$6,'MonteCarlo Policy Paths'!$N$2:$S$31,$B290+1,FALSE)</f>
        <v>31.715102246604285</v>
      </c>
      <c r="BQ290" s="21">
        <f>VLOOKUP(BQ$6,'MonteCarlo Policy Paths'!$N$2:$S$31,$B290+1,FALSE)</f>
        <v>34.790233856835599</v>
      </c>
      <c r="BR290" s="21">
        <f>VLOOKUP(BR$6,'MonteCarlo Policy Paths'!$N$2:$S$31,$B290+1,FALSE)</f>
        <v>38.117013285454661</v>
      </c>
      <c r="BS290" s="21">
        <f>VLOOKUP(BS$6,'MonteCarlo Policy Paths'!$N$2:$S$31,$B290+1,FALSE)</f>
        <v>41.72840612279375</v>
      </c>
      <c r="BT290" s="21">
        <f>VLOOKUP(BT$6,'MonteCarlo Policy Paths'!$N$2:$S$31,$B290+1,FALSE)</f>
        <v>45.677249983631562</v>
      </c>
      <c r="BU290" s="21">
        <f>VLOOKUP(BU$6,'MonteCarlo Policy Paths'!$N$2:$S$31,$B290+1,FALSE)</f>
        <v>49.99204890598088</v>
      </c>
      <c r="BV290" s="21">
        <f>VLOOKUP(BV$6,'MonteCarlo Policy Paths'!$N$2:$S$31,$B290+1,FALSE)</f>
        <v>54.768556811140854</v>
      </c>
      <c r="BW290" s="21">
        <f>VLOOKUP(BW$6,'MonteCarlo Policy Paths'!$N$2:$S$31,$B290+1,FALSE)</f>
        <v>60.010238214835042</v>
      </c>
      <c r="BX290" s="21">
        <f>VLOOKUP(BX$6,'MonteCarlo Policy Paths'!$N$2:$S$31,$B290+1,FALSE)</f>
        <v>65.75812779974207</v>
      </c>
      <c r="BY290" s="21">
        <f>VLOOKUP(BY$6,'MonteCarlo Policy Paths'!$N$2:$S$31,$B290+1,FALSE)</f>
        <v>72.066881159093455</v>
      </c>
      <c r="BZ290" s="21">
        <f>VLOOKUP(BZ$6,'MonteCarlo Policy Paths'!$N$2:$S$31,$B290+1,FALSE)</f>
        <v>78.981532638183737</v>
      </c>
      <c r="CA290" s="21">
        <f>VLOOKUP(CA$6,'MonteCarlo Policy Paths'!$N$2:$S$31,$B290+1,FALSE)</f>
        <v>81.252691038046251</v>
      </c>
      <c r="CB290" s="21">
        <f>VLOOKUP(CB$6,'MonteCarlo Policy Paths'!$N$2:$S$31,$B290+1,FALSE)</f>
        <v>83.604044111934414</v>
      </c>
      <c r="CC290" s="21">
        <f>VLOOKUP(CC$6,'MonteCarlo Policy Paths'!$N$2:$S$31,$B290+1,FALSE)</f>
        <v>86.018714380110126</v>
      </c>
      <c r="CD290" s="21">
        <f>VLOOKUP(CD$6,'MonteCarlo Policy Paths'!$N$2:$S$31,$B290+1,FALSE)</f>
        <v>88.506196331807388</v>
      </c>
      <c r="CE290" s="21">
        <f>VLOOKUP(CE$6,'MonteCarlo Policy Paths'!$N$2:$S$31,$B290+1,FALSE)</f>
        <v>91.042757806054695</v>
      </c>
      <c r="CF290" s="21">
        <f>VLOOKUP(CF$6,'MonteCarlo Policy Paths'!$N$2:$S$31,$B290+1,FALSE)</f>
        <v>93.687547211990633</v>
      </c>
      <c r="CG290" s="21">
        <f>VLOOKUP(CG$6,'MonteCarlo Policy Paths'!$N$2:$S$31,$B290+1,FALSE)</f>
        <v>96.373095170621937</v>
      </c>
      <c r="CH290" s="21">
        <f>VLOOKUP(CH$6,'MonteCarlo Policy Paths'!$N$2:$S$31,$B290+1,FALSE)</f>
        <v>99.112987273548597</v>
      </c>
      <c r="CI290" s="21">
        <f>VLOOKUP(CI$6,'MonteCarlo Policy Paths'!$N$2:$S$31,$B290+1,FALSE)</f>
        <v>101.92614153054797</v>
      </c>
      <c r="CJ290" s="21">
        <f>VLOOKUP(CJ$6,'MonteCarlo Policy Paths'!$N$2:$S$31,$B290+1,FALSE)</f>
        <v>104.82221793361833</v>
      </c>
      <c r="CK290" s="21">
        <f>VLOOKUP(CK$6,'MonteCarlo Policy Paths'!$N$2:$S$31,$B290+1,FALSE)</f>
        <v>107.79595653596101</v>
      </c>
      <c r="CL290" s="21">
        <f>VLOOKUP(CL$6,'MonteCarlo Policy Paths'!$N$2:$S$31,$B290+1,FALSE)</f>
        <v>110.84691133589952</v>
      </c>
      <c r="CM290" s="21">
        <f>VLOOKUP(CM$6,'MonteCarlo Policy Paths'!$N$2:$S$31,$B290+1,FALSE)</f>
        <v>113.96784710075578</v>
      </c>
      <c r="CN290" s="21">
        <f>VLOOKUP(CN$6,'MonteCarlo Policy Paths'!$N$2:$S$31,$B290+1,FALSE)</f>
        <v>117.16284845198182</v>
      </c>
      <c r="CO290" s="164">
        <f>VLOOKUP(CO$6,'MonteCarlo Policy Paths'!$N$2:$S$31,$B290+1,FALSE)</f>
        <v>120.41827982173916</v>
      </c>
      <c r="CQ290" s="163">
        <f>BM290*VLOOKUP(AI$6,'Greenhouse Gas Costs Avoided'!$A$2:$I$32,9,FALSE)</f>
        <v>1.5183602829902079</v>
      </c>
      <c r="CR290" s="21">
        <f>BN290*VLOOKUP(AJ$6,'Greenhouse Gas Costs Avoided'!$A$2:$I$32,9,FALSE)</f>
        <v>1.6672001480120395</v>
      </c>
      <c r="CS290" s="21">
        <f>BO290*VLOOKUP(AK$6,'Greenhouse Gas Costs Avoided'!$A$2:$I$32,9,FALSE)</f>
        <v>1.8303953216936328</v>
      </c>
      <c r="CT290" s="21">
        <f>BP290*VLOOKUP(AL$6,'Greenhouse Gas Costs Avoided'!$A$2:$I$32,9,FALSE)</f>
        <v>2.0091600721673259</v>
      </c>
      <c r="CU290" s="21">
        <f>BQ290*VLOOKUP(AM$6,'Greenhouse Gas Costs Avoided'!$A$2:$I$32,9,FALSE)</f>
        <v>2.2039704688009323</v>
      </c>
      <c r="CV290" s="21">
        <f>BR290*VLOOKUP(AN$6,'Greenhouse Gas Costs Avoided'!$A$2:$I$32,9,FALSE)</f>
        <v>2.4147228209427172</v>
      </c>
      <c r="CW290" s="21">
        <f>BS290*VLOOKUP(AO$6,'Greenhouse Gas Costs Avoided'!$A$2:$I$32,9,FALSE)</f>
        <v>2.6435055074141016</v>
      </c>
      <c r="CX290" s="21">
        <f>BT290*VLOOKUP(AP$6,'Greenhouse Gas Costs Avoided'!$A$2:$I$32,9,FALSE)</f>
        <v>2.8936658050138946</v>
      </c>
      <c r="CY290" s="21">
        <f>BU290*VLOOKUP(AQ$6,'Greenhouse Gas Costs Avoided'!$A$2:$I$32,9,FALSE)</f>
        <v>3.1670094520501597</v>
      </c>
      <c r="CZ290" s="21">
        <f>BV290*VLOOKUP(AR$6,'Greenhouse Gas Costs Avoided'!$A$2:$I$32,9,FALSE)</f>
        <v>3.4696024846318703</v>
      </c>
      <c r="DA290" s="21">
        <f>BW290*VLOOKUP(AS$6,'Greenhouse Gas Costs Avoided'!$A$2:$I$32,9,FALSE)</f>
        <v>3.8016643807416939</v>
      </c>
      <c r="DB290" s="21">
        <f>BX290*VLOOKUP(AT$6,'Greenhouse Gas Costs Avoided'!$A$2:$I$32,9,FALSE)</f>
        <v>4.1657946983243246</v>
      </c>
      <c r="DC290" s="21">
        <f>BY290*VLOOKUP(AU$6,'Greenhouse Gas Costs Avoided'!$A$2:$I$32,9,FALSE)</f>
        <v>4.5654558835919028</v>
      </c>
      <c r="DD290" s="21">
        <f>BZ290*VLOOKUP(AV$6,'Greenhouse Gas Costs Avoided'!$A$2:$I$32,9,FALSE)</f>
        <v>5.0035008741682265</v>
      </c>
      <c r="DE290" s="21">
        <f>CA290*VLOOKUP(AW$6,'Greenhouse Gas Costs Avoided'!$A$2:$I$32,9,FALSE)</f>
        <v>5.1473793563843691</v>
      </c>
      <c r="DF290" s="21">
        <f>CB290*VLOOKUP(AX$6,'Greenhouse Gas Costs Avoided'!$A$2:$I$32,9,FALSE)</f>
        <v>5.2963381923007766</v>
      </c>
      <c r="DG290" s="21">
        <f>CC290*VLOOKUP(AY$6,'Greenhouse Gas Costs Avoided'!$A$2:$I$32,9,FALSE)</f>
        <v>5.4493081891352544</v>
      </c>
      <c r="DH290" s="21">
        <f>CD290*VLOOKUP(AZ$6,'Greenhouse Gas Costs Avoided'!$A$2:$I$32,9,FALSE)</f>
        <v>5.606890825278958</v>
      </c>
      <c r="DI290" s="21">
        <f>CE290*VLOOKUP(BA$6,'Greenhouse Gas Costs Avoided'!$A$2:$I$32,9,FALSE)</f>
        <v>5.7675826620899597</v>
      </c>
      <c r="DJ290" s="21">
        <f>CF290*VLOOKUP(BB$6,'Greenhouse Gas Costs Avoided'!$A$2:$I$32,9,FALSE)</f>
        <v>5.935130766850258</v>
      </c>
      <c r="DK290" s="21">
        <f>CG290*VLOOKUP(BC$6,'Greenhouse Gas Costs Avoided'!$A$2:$I$32,9,FALSE)</f>
        <v>6.1052609366481567</v>
      </c>
      <c r="DL290" s="21">
        <f>CH290*VLOOKUP(BD$6,'Greenhouse Gas Costs Avoided'!$A$2:$I$32,9,FALSE)</f>
        <v>6.2788338222861402</v>
      </c>
      <c r="DM290" s="21">
        <f>CI290*VLOOKUP(BE$6,'Greenhouse Gas Costs Avoided'!$A$2:$I$32,9,FALSE)</f>
        <v>6.4570478846612929</v>
      </c>
      <c r="DN290" s="21">
        <f>CJ290*VLOOKUP(BF$6,'Greenhouse Gas Costs Avoided'!$A$2:$I$32,9,FALSE)</f>
        <v>6.6405150868084322</v>
      </c>
      <c r="DO290" s="21">
        <f>CK290*VLOOKUP(BG$6,'Greenhouse Gas Costs Avoided'!$A$2:$I$32,9,FALSE)</f>
        <v>6.8289022097138705</v>
      </c>
      <c r="DP290" s="21">
        <f>CL290*VLOOKUP(BH$6,'Greenhouse Gas Costs Avoided'!$A$2:$I$32,9,FALSE)</f>
        <v>7.0221809990540507</v>
      </c>
      <c r="DQ290" s="21">
        <f>CM290*VLOOKUP(BI$6,'Greenhouse Gas Costs Avoided'!$A$2:$I$32,9,FALSE)</f>
        <v>7.2198931009350886</v>
      </c>
      <c r="DR290" s="21">
        <f>CN290*VLOOKUP(BJ$6,'Greenhouse Gas Costs Avoided'!$A$2:$I$32,9,FALSE)</f>
        <v>7.4222972772007143</v>
      </c>
      <c r="DS290" s="164">
        <f>CO290*VLOOKUP(BK$6,'Greenhouse Gas Costs Avoided'!$A$2:$I$32,9,FALSE)</f>
        <v>7.6285297110405814</v>
      </c>
    </row>
    <row r="291" spans="1:123" x14ac:dyDescent="0.35">
      <c r="A291" s="174">
        <v>285</v>
      </c>
      <c r="B291" s="12">
        <v>5</v>
      </c>
      <c r="C291" s="175">
        <v>2023</v>
      </c>
      <c r="E291" s="20">
        <v>0</v>
      </c>
      <c r="F291" s="21">
        <v>82.346532180449415</v>
      </c>
      <c r="G291" s="21">
        <v>84.002844861871253</v>
      </c>
      <c r="H291" s="21">
        <v>85.659157543293105</v>
      </c>
      <c r="I291" s="21">
        <v>86.918851036576825</v>
      </c>
      <c r="J291" s="21">
        <v>88.178544529860531</v>
      </c>
      <c r="K291" s="21">
        <v>89.438238023144251</v>
      </c>
      <c r="L291" s="21">
        <v>90.697931516427971</v>
      </c>
      <c r="M291" s="21">
        <v>91.95762500971172</v>
      </c>
      <c r="N291" s="21">
        <v>93.21731850299544</v>
      </c>
      <c r="O291" s="21">
        <v>94.47701199627916</v>
      </c>
      <c r="P291" s="21">
        <v>95.73670548956288</v>
      </c>
      <c r="Q291" s="21">
        <v>96.996398982846586</v>
      </c>
      <c r="R291" s="21">
        <v>99.874634841342697</v>
      </c>
      <c r="S291" s="21">
        <v>101.93553668931256</v>
      </c>
      <c r="T291" s="21">
        <v>104.04258519817796</v>
      </c>
      <c r="U291" s="21">
        <v>106.18472717196582</v>
      </c>
      <c r="V291" s="21">
        <v>108.36780972271322</v>
      </c>
      <c r="W291" s="21">
        <v>110.57648338650839</v>
      </c>
      <c r="X291" s="21">
        <v>112.7694544213079</v>
      </c>
      <c r="Y291" s="21">
        <v>114.98228749612761</v>
      </c>
      <c r="Z291" s="21">
        <v>117.22345778349788</v>
      </c>
      <c r="AA291" s="21">
        <v>119.50474742044912</v>
      </c>
      <c r="AB291" s="21">
        <v>121.83201137782079</v>
      </c>
      <c r="AC291" s="21">
        <v>124.30483685770574</v>
      </c>
      <c r="AD291" s="21">
        <v>126.81952160325447</v>
      </c>
      <c r="AE291" s="21">
        <v>129.37127756316897</v>
      </c>
      <c r="AF291" s="21">
        <v>131.96243899653103</v>
      </c>
      <c r="AG291" s="22">
        <v>135.47056479945655</v>
      </c>
      <c r="AI291" s="20">
        <v>0</v>
      </c>
      <c r="AJ291" s="21">
        <v>5.2166744805659615</v>
      </c>
      <c r="AK291" s="21">
        <v>5.3216023247413169</v>
      </c>
      <c r="AL291" s="21">
        <v>5.4265301689166732</v>
      </c>
      <c r="AM291" s="21">
        <v>5.5063320831654474</v>
      </c>
      <c r="AN291" s="21">
        <v>5.5861339974142208</v>
      </c>
      <c r="AO291" s="21">
        <v>5.665935911662995</v>
      </c>
      <c r="AP291" s="21">
        <v>5.7457378259117702</v>
      </c>
      <c r="AQ291" s="21">
        <v>5.8255397401605462</v>
      </c>
      <c r="AR291" s="21">
        <v>5.9053416544093205</v>
      </c>
      <c r="AS291" s="21">
        <v>5.9851435686580947</v>
      </c>
      <c r="AT291" s="21">
        <v>6.0649454829068699</v>
      </c>
      <c r="AU291" s="21">
        <v>6.1447473971556432</v>
      </c>
      <c r="AV291" s="21">
        <v>6.327084396109818</v>
      </c>
      <c r="AW291" s="21">
        <v>6.4576430704410743</v>
      </c>
      <c r="AX291" s="21">
        <v>6.5911251478821242</v>
      </c>
      <c r="AY291" s="21">
        <v>6.7268304055597685</v>
      </c>
      <c r="AZ291" s="21">
        <v>6.8651292595600424</v>
      </c>
      <c r="BA291" s="21">
        <v>7.0050493173053994</v>
      </c>
      <c r="BB291" s="21">
        <v>7.1439746093722221</v>
      </c>
      <c r="BC291" s="21">
        <v>7.2841581669004034</v>
      </c>
      <c r="BD291" s="21">
        <v>7.426136894299721</v>
      </c>
      <c r="BE291" s="21">
        <v>7.5706571930511553</v>
      </c>
      <c r="BF291" s="21">
        <v>7.7180899770979394</v>
      </c>
      <c r="BG291" s="21">
        <v>7.8747441218959366</v>
      </c>
      <c r="BH291" s="21">
        <v>8.0340500621877027</v>
      </c>
      <c r="BI291" s="21">
        <v>8.1957044736636782</v>
      </c>
      <c r="BJ291" s="21">
        <v>8.3598552322508848</v>
      </c>
      <c r="BK291" s="22">
        <v>8.5820959249206545</v>
      </c>
      <c r="BM291" s="163">
        <f>VLOOKUP(BM$6,'MonteCarlo Policy Paths'!$N$2:$S$31,$B291+1,FALSE)</f>
        <v>24.184299884200797</v>
      </c>
      <c r="BN291" s="21">
        <f>VLOOKUP(BN$6,'MonteCarlo Policy Paths'!$N$2:$S$31,$B291+1,FALSE)</f>
        <v>26.797135120393484</v>
      </c>
      <c r="BO291" s="21">
        <f>VLOOKUP(BO$6,'MonteCarlo Policy Paths'!$N$2:$S$31,$B291+1,FALSE)</f>
        <v>29.690826715826198</v>
      </c>
      <c r="BP291" s="21">
        <f>VLOOKUP(BP$6,'MonteCarlo Policy Paths'!$N$2:$S$31,$B291+1,FALSE)</f>
        <v>32.893001978364566</v>
      </c>
      <c r="BQ291" s="21">
        <f>VLOOKUP(BQ$6,'MonteCarlo Policy Paths'!$N$2:$S$31,$B291+1,FALSE)</f>
        <v>36.420098382625895</v>
      </c>
      <c r="BR291" s="21">
        <f>VLOOKUP(BR$6,'MonteCarlo Policy Paths'!$N$2:$S$31,$B291+1,FALSE)</f>
        <v>40.279471956541457</v>
      </c>
      <c r="BS291" s="21">
        <f>VLOOKUP(BS$6,'MonteCarlo Policy Paths'!$N$2:$S$31,$B291+1,FALSE)</f>
        <v>44.515635375675203</v>
      </c>
      <c r="BT291" s="21">
        <f>VLOOKUP(BT$6,'MonteCarlo Policy Paths'!$N$2:$S$31,$B291+1,FALSE)</f>
        <v>49.196171227791872</v>
      </c>
      <c r="BU291" s="21">
        <f>VLOOKUP(BU$6,'MonteCarlo Policy Paths'!$N$2:$S$31,$B291+1,FALSE)</f>
        <v>54.364766335209197</v>
      </c>
      <c r="BV291" s="21">
        <f>VLOOKUP(BV$6,'MonteCarlo Policy Paths'!$N$2:$S$31,$B291+1,FALSE)</f>
        <v>60.140596575631633</v>
      </c>
      <c r="BW291" s="21">
        <f>VLOOKUP(BW$6,'MonteCarlo Policy Paths'!$N$2:$S$31,$B291+1,FALSE)</f>
        <v>66.545116533046993</v>
      </c>
      <c r="BX291" s="21">
        <f>VLOOKUP(BX$6,'MonteCarlo Policy Paths'!$N$2:$S$31,$B291+1,FALSE)</f>
        <v>73.642612105771832</v>
      </c>
      <c r="BY291" s="21">
        <f>VLOOKUP(BY$6,'MonteCarlo Policy Paths'!$N$2:$S$31,$B291+1,FALSE)</f>
        <v>81.515240678665066</v>
      </c>
      <c r="BZ291" s="21">
        <f>VLOOKUP(BZ$6,'MonteCarlo Policy Paths'!$N$2:$S$31,$B291+1,FALSE)</f>
        <v>90.237354922369406</v>
      </c>
      <c r="CA291" s="21">
        <f>VLOOKUP(CA$6,'MonteCarlo Policy Paths'!$N$2:$S$31,$B291+1,FALSE)</f>
        <v>92.736092415362535</v>
      </c>
      <c r="CB291" s="21">
        <f>VLOOKUP(CB$6,'MonteCarlo Policy Paths'!$N$2:$S$31,$B291+1,FALSE)</f>
        <v>95.321073906264047</v>
      </c>
      <c r="CC291" s="21">
        <f>VLOOKUP(CC$6,'MonteCarlo Policy Paths'!$N$2:$S$31,$B291+1,FALSE)</f>
        <v>97.972807459231774</v>
      </c>
      <c r="CD291" s="21">
        <f>VLOOKUP(CD$6,'MonteCarlo Policy Paths'!$N$2:$S$31,$B291+1,FALSE)</f>
        <v>100.70188743091984</v>
      </c>
      <c r="CE291" s="21">
        <f>VLOOKUP(CE$6,'MonteCarlo Policy Paths'!$N$2:$S$31,$B291+1,FALSE)</f>
        <v>103.48109827693068</v>
      </c>
      <c r="CF291" s="21">
        <f>VLOOKUP(CF$6,'MonteCarlo Policy Paths'!$N$2:$S$31,$B291+1,FALSE)</f>
        <v>106.37744326160868</v>
      </c>
      <c r="CG291" s="21">
        <f>VLOOKUP(CG$6,'MonteCarlo Policy Paths'!$N$2:$S$31,$B291+1,FALSE)</f>
        <v>109.31402956265458</v>
      </c>
      <c r="CH291" s="21">
        <f>VLOOKUP(CH$6,'MonteCarlo Policy Paths'!$N$2:$S$31,$B291+1,FALSE)</f>
        <v>112.30612514839871</v>
      </c>
      <c r="CI291" s="21">
        <f>VLOOKUP(CI$6,'MonteCarlo Policy Paths'!$N$2:$S$31,$B291+1,FALSE)</f>
        <v>115.37497116076017</v>
      </c>
      <c r="CJ291" s="21">
        <f>VLOOKUP(CJ$6,'MonteCarlo Policy Paths'!$N$2:$S$31,$B291+1,FALSE)</f>
        <v>118.53125256657755</v>
      </c>
      <c r="CK291" s="21">
        <f>VLOOKUP(CK$6,'MonteCarlo Policy Paths'!$N$2:$S$31,$B291+1,FALSE)</f>
        <v>121.76875646902944</v>
      </c>
      <c r="CL291" s="21">
        <f>VLOOKUP(CL$6,'MonteCarlo Policy Paths'!$N$2:$S$31,$B291+1,FALSE)</f>
        <v>125.08672773594304</v>
      </c>
      <c r="CM291" s="21">
        <f>VLOOKUP(CM$6,'MonteCarlo Policy Paths'!$N$2:$S$31,$B291+1,FALSE)</f>
        <v>128.47676069968128</v>
      </c>
      <c r="CN291" s="21">
        <f>VLOOKUP(CN$6,'MonteCarlo Policy Paths'!$N$2:$S$31,$B291+1,FALSE)</f>
        <v>131.94323193005201</v>
      </c>
      <c r="CO291" s="164">
        <f>VLOOKUP(CO$6,'MonteCarlo Policy Paths'!$N$2:$S$31,$B291+1,FALSE)</f>
        <v>135.47056479945655</v>
      </c>
      <c r="CQ291" s="163">
        <f>BM291*VLOOKUP(AI$6,'Greenhouse Gas Costs Avoided'!$A$2:$I$32,9,FALSE)</f>
        <v>1.5320817610121258</v>
      </c>
      <c r="CR291" s="21">
        <f>BN291*VLOOKUP(AJ$6,'Greenhouse Gas Costs Avoided'!$A$2:$I$32,9,FALSE)</f>
        <v>1.6976055607114411</v>
      </c>
      <c r="CS291" s="21">
        <f>BO291*VLOOKUP(AK$6,'Greenhouse Gas Costs Avoided'!$A$2:$I$32,9,FALSE)</f>
        <v>1.8809216846672472</v>
      </c>
      <c r="CT291" s="21">
        <f>BP291*VLOOKUP(AL$6,'Greenhouse Gas Costs Avoided'!$A$2:$I$32,9,FALSE)</f>
        <v>2.0837803301021003</v>
      </c>
      <c r="CU291" s="21">
        <f>BQ291*VLOOKUP(AM$6,'Greenhouse Gas Costs Avoided'!$A$2:$I$32,9,FALSE)</f>
        <v>2.3072228153580183</v>
      </c>
      <c r="CV291" s="21">
        <f>BR291*VLOOKUP(AN$6,'Greenhouse Gas Costs Avoided'!$A$2:$I$32,9,FALSE)</f>
        <v>2.5517151467399573</v>
      </c>
      <c r="CW291" s="21">
        <f>BS291*VLOOKUP(AO$6,'Greenhouse Gas Costs Avoided'!$A$2:$I$32,9,FALSE)</f>
        <v>2.8200772139570236</v>
      </c>
      <c r="CX291" s="21">
        <f>BT291*VLOOKUP(AP$6,'Greenhouse Gas Costs Avoided'!$A$2:$I$32,9,FALSE)</f>
        <v>3.1165903917263735</v>
      </c>
      <c r="CY291" s="21">
        <f>BU291*VLOOKUP(AQ$6,'Greenhouse Gas Costs Avoided'!$A$2:$I$32,9,FALSE)</f>
        <v>3.444022251736667</v>
      </c>
      <c r="CZ291" s="21">
        <f>BV291*VLOOKUP(AR$6,'Greenhouse Gas Costs Avoided'!$A$2:$I$32,9,FALSE)</f>
        <v>3.8099226171979153</v>
      </c>
      <c r="DA291" s="21">
        <f>BW291*VLOOKUP(AS$6,'Greenhouse Gas Costs Avoided'!$A$2:$I$32,9,FALSE)</f>
        <v>4.2156506416508543</v>
      </c>
      <c r="DB291" s="21">
        <f>BX291*VLOOKUP(AT$6,'Greenhouse Gas Costs Avoided'!$A$2:$I$32,9,FALSE)</f>
        <v>4.6652788536686769</v>
      </c>
      <c r="DC291" s="21">
        <f>BY291*VLOOKUP(AU$6,'Greenhouse Gas Costs Avoided'!$A$2:$I$32,9,FALSE)</f>
        <v>5.1640119451993618</v>
      </c>
      <c r="DD291" s="21">
        <f>BZ291*VLOOKUP(AV$6,'Greenhouse Gas Costs Avoided'!$A$2:$I$32,9,FALSE)</f>
        <v>5.7165601774917221</v>
      </c>
      <c r="DE291" s="21">
        <f>CA291*VLOOKUP(AW$6,'Greenhouse Gas Costs Avoided'!$A$2:$I$32,9,FALSE)</f>
        <v>5.8748558551380645</v>
      </c>
      <c r="DF291" s="21">
        <f>CB291*VLOOKUP(AX$6,'Greenhouse Gas Costs Avoided'!$A$2:$I$32,9,FALSE)</f>
        <v>6.0386151127443357</v>
      </c>
      <c r="DG291" s="21">
        <f>CC291*VLOOKUP(AY$6,'Greenhouse Gas Costs Avoided'!$A$2:$I$32,9,FALSE)</f>
        <v>6.2066031310462346</v>
      </c>
      <c r="DH291" s="21">
        <f>CD291*VLOOKUP(AZ$6,'Greenhouse Gas Costs Avoided'!$A$2:$I$32,9,FALSE)</f>
        <v>6.3794910653253769</v>
      </c>
      <c r="DI291" s="21">
        <f>CE291*VLOOKUP(BA$6,'Greenhouse Gas Costs Avoided'!$A$2:$I$32,9,FALSE)</f>
        <v>6.5555548036832505</v>
      </c>
      <c r="DJ291" s="21">
        <f>CF291*VLOOKUP(BB$6,'Greenhouse Gas Costs Avoided'!$A$2:$I$32,9,FALSE)</f>
        <v>6.7390390205459019</v>
      </c>
      <c r="DK291" s="21">
        <f>CG291*VLOOKUP(BC$6,'Greenhouse Gas Costs Avoided'!$A$2:$I$32,9,FALSE)</f>
        <v>6.9250725353887148</v>
      </c>
      <c r="DL291" s="21">
        <f>CH291*VLOOKUP(BD$6,'Greenhouse Gas Costs Avoided'!$A$2:$I$32,9,FALSE)</f>
        <v>7.114622578022705</v>
      </c>
      <c r="DM291" s="21">
        <f>CI291*VLOOKUP(BE$6,'Greenhouse Gas Costs Avoided'!$A$2:$I$32,9,FALSE)</f>
        <v>7.309034780377397</v>
      </c>
      <c r="DN291" s="21">
        <f>CJ291*VLOOKUP(BF$6,'Greenhouse Gas Costs Avoided'!$A$2:$I$32,9,FALSE)</f>
        <v>7.5089860379134308</v>
      </c>
      <c r="DO291" s="21">
        <f>CK291*VLOOKUP(BG$6,'Greenhouse Gas Costs Avoided'!$A$2:$I$32,9,FALSE)</f>
        <v>7.714082761982441</v>
      </c>
      <c r="DP291" s="21">
        <f>CL291*VLOOKUP(BH$6,'Greenhouse Gas Costs Avoided'!$A$2:$I$32,9,FALSE)</f>
        <v>7.9242771147625906</v>
      </c>
      <c r="DQ291" s="21">
        <f>CM291*VLOOKUP(BI$6,'Greenhouse Gas Costs Avoided'!$A$2:$I$32,9,FALSE)</f>
        <v>8.1390365949973802</v>
      </c>
      <c r="DR291" s="21">
        <f>CN291*VLOOKUP(BJ$6,'Greenhouse Gas Costs Avoided'!$A$2:$I$32,9,FALSE)</f>
        <v>8.358638459535694</v>
      </c>
      <c r="DS291" s="164">
        <f>CO291*VLOOKUP(BK$6,'Greenhouse Gas Costs Avoided'!$A$2:$I$32,9,FALSE)</f>
        <v>8.5820959249206545</v>
      </c>
    </row>
    <row r="292" spans="1:123" x14ac:dyDescent="0.35">
      <c r="A292" s="174">
        <v>286</v>
      </c>
      <c r="B292" s="12">
        <v>5</v>
      </c>
      <c r="C292" s="175">
        <v>2023</v>
      </c>
      <c r="E292" s="20">
        <v>0</v>
      </c>
      <c r="F292" s="21">
        <v>82.346532180449415</v>
      </c>
      <c r="G292" s="21">
        <v>84.002844861871253</v>
      </c>
      <c r="H292" s="21">
        <v>85.659157543293105</v>
      </c>
      <c r="I292" s="21">
        <v>86.918851036576825</v>
      </c>
      <c r="J292" s="21">
        <v>88.178544529860531</v>
      </c>
      <c r="K292" s="21">
        <v>89.438238023144251</v>
      </c>
      <c r="L292" s="21">
        <v>90.697931516427971</v>
      </c>
      <c r="M292" s="21">
        <v>91.95762500971172</v>
      </c>
      <c r="N292" s="21">
        <v>93.21731850299544</v>
      </c>
      <c r="O292" s="21">
        <v>94.47701199627916</v>
      </c>
      <c r="P292" s="21">
        <v>95.73670548956288</v>
      </c>
      <c r="Q292" s="21">
        <v>96.996398982846586</v>
      </c>
      <c r="R292" s="21">
        <v>99.874634841342697</v>
      </c>
      <c r="S292" s="21">
        <v>101.93553668931256</v>
      </c>
      <c r="T292" s="21">
        <v>104.04258519817796</v>
      </c>
      <c r="U292" s="21">
        <v>106.18472717196582</v>
      </c>
      <c r="V292" s="21">
        <v>108.36780972271322</v>
      </c>
      <c r="W292" s="21">
        <v>110.57648338650839</v>
      </c>
      <c r="X292" s="21">
        <v>112.7694544213079</v>
      </c>
      <c r="Y292" s="21">
        <v>114.98228749612761</v>
      </c>
      <c r="Z292" s="21">
        <v>117.22345778349788</v>
      </c>
      <c r="AA292" s="21">
        <v>119.50474742044912</v>
      </c>
      <c r="AB292" s="21">
        <v>121.83201137782079</v>
      </c>
      <c r="AC292" s="21">
        <v>124.30483685770574</v>
      </c>
      <c r="AD292" s="21">
        <v>126.81952160325447</v>
      </c>
      <c r="AE292" s="21">
        <v>129.37127756316897</v>
      </c>
      <c r="AF292" s="21">
        <v>131.96243899653103</v>
      </c>
      <c r="AG292" s="22">
        <v>135.47056479945655</v>
      </c>
      <c r="AI292" s="20">
        <v>0</v>
      </c>
      <c r="AJ292" s="21">
        <v>5.2166744805659615</v>
      </c>
      <c r="AK292" s="21">
        <v>5.3216023247413169</v>
      </c>
      <c r="AL292" s="21">
        <v>5.4265301689166732</v>
      </c>
      <c r="AM292" s="21">
        <v>5.5063320831654474</v>
      </c>
      <c r="AN292" s="21">
        <v>5.5861339974142208</v>
      </c>
      <c r="AO292" s="21">
        <v>5.665935911662995</v>
      </c>
      <c r="AP292" s="21">
        <v>5.7457378259117702</v>
      </c>
      <c r="AQ292" s="21">
        <v>5.8255397401605462</v>
      </c>
      <c r="AR292" s="21">
        <v>5.9053416544093205</v>
      </c>
      <c r="AS292" s="21">
        <v>5.9851435686580947</v>
      </c>
      <c r="AT292" s="21">
        <v>6.0649454829068699</v>
      </c>
      <c r="AU292" s="21">
        <v>6.1447473971556432</v>
      </c>
      <c r="AV292" s="21">
        <v>6.327084396109818</v>
      </c>
      <c r="AW292" s="21">
        <v>6.4576430704410743</v>
      </c>
      <c r="AX292" s="21">
        <v>6.5911251478821242</v>
      </c>
      <c r="AY292" s="21">
        <v>6.7268304055597685</v>
      </c>
      <c r="AZ292" s="21">
        <v>6.8651292595600424</v>
      </c>
      <c r="BA292" s="21">
        <v>7.0050493173053994</v>
      </c>
      <c r="BB292" s="21">
        <v>7.1439746093722221</v>
      </c>
      <c r="BC292" s="21">
        <v>7.2841581669004034</v>
      </c>
      <c r="BD292" s="21">
        <v>7.426136894299721</v>
      </c>
      <c r="BE292" s="21">
        <v>7.5706571930511553</v>
      </c>
      <c r="BF292" s="21">
        <v>7.7180899770979394</v>
      </c>
      <c r="BG292" s="21">
        <v>7.8747441218959366</v>
      </c>
      <c r="BH292" s="21">
        <v>8.0340500621877027</v>
      </c>
      <c r="BI292" s="21">
        <v>8.1957044736636782</v>
      </c>
      <c r="BJ292" s="21">
        <v>8.3598552322508848</v>
      </c>
      <c r="BK292" s="22">
        <v>8.5820959249206545</v>
      </c>
      <c r="BM292" s="163">
        <f>VLOOKUP(BM$6,'MonteCarlo Policy Paths'!$N$2:$S$31,$B292+1,FALSE)</f>
        <v>24.184299884200797</v>
      </c>
      <c r="BN292" s="21">
        <f>VLOOKUP(BN$6,'MonteCarlo Policy Paths'!$N$2:$S$31,$B292+1,FALSE)</f>
        <v>26.797135120393484</v>
      </c>
      <c r="BO292" s="21">
        <f>VLOOKUP(BO$6,'MonteCarlo Policy Paths'!$N$2:$S$31,$B292+1,FALSE)</f>
        <v>29.690826715826198</v>
      </c>
      <c r="BP292" s="21">
        <f>VLOOKUP(BP$6,'MonteCarlo Policy Paths'!$N$2:$S$31,$B292+1,FALSE)</f>
        <v>32.893001978364566</v>
      </c>
      <c r="BQ292" s="21">
        <f>VLOOKUP(BQ$6,'MonteCarlo Policy Paths'!$N$2:$S$31,$B292+1,FALSE)</f>
        <v>36.420098382625895</v>
      </c>
      <c r="BR292" s="21">
        <f>VLOOKUP(BR$6,'MonteCarlo Policy Paths'!$N$2:$S$31,$B292+1,FALSE)</f>
        <v>40.279471956541457</v>
      </c>
      <c r="BS292" s="21">
        <f>VLOOKUP(BS$6,'MonteCarlo Policy Paths'!$N$2:$S$31,$B292+1,FALSE)</f>
        <v>44.515635375675203</v>
      </c>
      <c r="BT292" s="21">
        <f>VLOOKUP(BT$6,'MonteCarlo Policy Paths'!$N$2:$S$31,$B292+1,FALSE)</f>
        <v>49.196171227791872</v>
      </c>
      <c r="BU292" s="21">
        <f>VLOOKUP(BU$6,'MonteCarlo Policy Paths'!$N$2:$S$31,$B292+1,FALSE)</f>
        <v>54.364766335209197</v>
      </c>
      <c r="BV292" s="21">
        <f>VLOOKUP(BV$6,'MonteCarlo Policy Paths'!$N$2:$S$31,$B292+1,FALSE)</f>
        <v>60.140596575631633</v>
      </c>
      <c r="BW292" s="21">
        <f>VLOOKUP(BW$6,'MonteCarlo Policy Paths'!$N$2:$S$31,$B292+1,FALSE)</f>
        <v>66.545116533046993</v>
      </c>
      <c r="BX292" s="21">
        <f>VLOOKUP(BX$6,'MonteCarlo Policy Paths'!$N$2:$S$31,$B292+1,FALSE)</f>
        <v>73.642612105771832</v>
      </c>
      <c r="BY292" s="21">
        <f>VLOOKUP(BY$6,'MonteCarlo Policy Paths'!$N$2:$S$31,$B292+1,FALSE)</f>
        <v>81.515240678665066</v>
      </c>
      <c r="BZ292" s="21">
        <f>VLOOKUP(BZ$6,'MonteCarlo Policy Paths'!$N$2:$S$31,$B292+1,FALSE)</f>
        <v>90.237354922369406</v>
      </c>
      <c r="CA292" s="21">
        <f>VLOOKUP(CA$6,'MonteCarlo Policy Paths'!$N$2:$S$31,$B292+1,FALSE)</f>
        <v>92.736092415362535</v>
      </c>
      <c r="CB292" s="21">
        <f>VLOOKUP(CB$6,'MonteCarlo Policy Paths'!$N$2:$S$31,$B292+1,FALSE)</f>
        <v>95.321073906264047</v>
      </c>
      <c r="CC292" s="21">
        <f>VLOOKUP(CC$6,'MonteCarlo Policy Paths'!$N$2:$S$31,$B292+1,FALSE)</f>
        <v>97.972807459231774</v>
      </c>
      <c r="CD292" s="21">
        <f>VLOOKUP(CD$6,'MonteCarlo Policy Paths'!$N$2:$S$31,$B292+1,FALSE)</f>
        <v>100.70188743091984</v>
      </c>
      <c r="CE292" s="21">
        <f>VLOOKUP(CE$6,'MonteCarlo Policy Paths'!$N$2:$S$31,$B292+1,FALSE)</f>
        <v>103.48109827693068</v>
      </c>
      <c r="CF292" s="21">
        <f>VLOOKUP(CF$6,'MonteCarlo Policy Paths'!$N$2:$S$31,$B292+1,FALSE)</f>
        <v>106.37744326160868</v>
      </c>
      <c r="CG292" s="21">
        <f>VLOOKUP(CG$6,'MonteCarlo Policy Paths'!$N$2:$S$31,$B292+1,FALSE)</f>
        <v>109.31402956265458</v>
      </c>
      <c r="CH292" s="21">
        <f>VLOOKUP(CH$6,'MonteCarlo Policy Paths'!$N$2:$S$31,$B292+1,FALSE)</f>
        <v>112.30612514839871</v>
      </c>
      <c r="CI292" s="21">
        <f>VLOOKUP(CI$6,'MonteCarlo Policy Paths'!$N$2:$S$31,$B292+1,FALSE)</f>
        <v>115.37497116076017</v>
      </c>
      <c r="CJ292" s="21">
        <f>VLOOKUP(CJ$6,'MonteCarlo Policy Paths'!$N$2:$S$31,$B292+1,FALSE)</f>
        <v>118.53125256657755</v>
      </c>
      <c r="CK292" s="21">
        <f>VLOOKUP(CK$6,'MonteCarlo Policy Paths'!$N$2:$S$31,$B292+1,FALSE)</f>
        <v>121.76875646902944</v>
      </c>
      <c r="CL292" s="21">
        <f>VLOOKUP(CL$6,'MonteCarlo Policy Paths'!$N$2:$S$31,$B292+1,FALSE)</f>
        <v>125.08672773594304</v>
      </c>
      <c r="CM292" s="21">
        <f>VLOOKUP(CM$6,'MonteCarlo Policy Paths'!$N$2:$S$31,$B292+1,FALSE)</f>
        <v>128.47676069968128</v>
      </c>
      <c r="CN292" s="21">
        <f>VLOOKUP(CN$6,'MonteCarlo Policy Paths'!$N$2:$S$31,$B292+1,FALSE)</f>
        <v>131.94323193005201</v>
      </c>
      <c r="CO292" s="164">
        <f>VLOOKUP(CO$6,'MonteCarlo Policy Paths'!$N$2:$S$31,$B292+1,FALSE)</f>
        <v>135.47056479945655</v>
      </c>
      <c r="CQ292" s="163">
        <f>BM292*VLOOKUP(AI$6,'Greenhouse Gas Costs Avoided'!$A$2:$I$32,9,FALSE)</f>
        <v>1.5320817610121258</v>
      </c>
      <c r="CR292" s="21">
        <f>BN292*VLOOKUP(AJ$6,'Greenhouse Gas Costs Avoided'!$A$2:$I$32,9,FALSE)</f>
        <v>1.6976055607114411</v>
      </c>
      <c r="CS292" s="21">
        <f>BO292*VLOOKUP(AK$6,'Greenhouse Gas Costs Avoided'!$A$2:$I$32,9,FALSE)</f>
        <v>1.8809216846672472</v>
      </c>
      <c r="CT292" s="21">
        <f>BP292*VLOOKUP(AL$6,'Greenhouse Gas Costs Avoided'!$A$2:$I$32,9,FALSE)</f>
        <v>2.0837803301021003</v>
      </c>
      <c r="CU292" s="21">
        <f>BQ292*VLOOKUP(AM$6,'Greenhouse Gas Costs Avoided'!$A$2:$I$32,9,FALSE)</f>
        <v>2.3072228153580183</v>
      </c>
      <c r="CV292" s="21">
        <f>BR292*VLOOKUP(AN$6,'Greenhouse Gas Costs Avoided'!$A$2:$I$32,9,FALSE)</f>
        <v>2.5517151467399573</v>
      </c>
      <c r="CW292" s="21">
        <f>BS292*VLOOKUP(AO$6,'Greenhouse Gas Costs Avoided'!$A$2:$I$32,9,FALSE)</f>
        <v>2.8200772139570236</v>
      </c>
      <c r="CX292" s="21">
        <f>BT292*VLOOKUP(AP$6,'Greenhouse Gas Costs Avoided'!$A$2:$I$32,9,FALSE)</f>
        <v>3.1165903917263735</v>
      </c>
      <c r="CY292" s="21">
        <f>BU292*VLOOKUP(AQ$6,'Greenhouse Gas Costs Avoided'!$A$2:$I$32,9,FALSE)</f>
        <v>3.444022251736667</v>
      </c>
      <c r="CZ292" s="21">
        <f>BV292*VLOOKUP(AR$6,'Greenhouse Gas Costs Avoided'!$A$2:$I$32,9,FALSE)</f>
        <v>3.8099226171979153</v>
      </c>
      <c r="DA292" s="21">
        <f>BW292*VLOOKUP(AS$6,'Greenhouse Gas Costs Avoided'!$A$2:$I$32,9,FALSE)</f>
        <v>4.2156506416508543</v>
      </c>
      <c r="DB292" s="21">
        <f>BX292*VLOOKUP(AT$6,'Greenhouse Gas Costs Avoided'!$A$2:$I$32,9,FALSE)</f>
        <v>4.6652788536686769</v>
      </c>
      <c r="DC292" s="21">
        <f>BY292*VLOOKUP(AU$6,'Greenhouse Gas Costs Avoided'!$A$2:$I$32,9,FALSE)</f>
        <v>5.1640119451993618</v>
      </c>
      <c r="DD292" s="21">
        <f>BZ292*VLOOKUP(AV$6,'Greenhouse Gas Costs Avoided'!$A$2:$I$32,9,FALSE)</f>
        <v>5.7165601774917221</v>
      </c>
      <c r="DE292" s="21">
        <f>CA292*VLOOKUP(AW$6,'Greenhouse Gas Costs Avoided'!$A$2:$I$32,9,FALSE)</f>
        <v>5.8748558551380645</v>
      </c>
      <c r="DF292" s="21">
        <f>CB292*VLOOKUP(AX$6,'Greenhouse Gas Costs Avoided'!$A$2:$I$32,9,FALSE)</f>
        <v>6.0386151127443357</v>
      </c>
      <c r="DG292" s="21">
        <f>CC292*VLOOKUP(AY$6,'Greenhouse Gas Costs Avoided'!$A$2:$I$32,9,FALSE)</f>
        <v>6.2066031310462346</v>
      </c>
      <c r="DH292" s="21">
        <f>CD292*VLOOKUP(AZ$6,'Greenhouse Gas Costs Avoided'!$A$2:$I$32,9,FALSE)</f>
        <v>6.3794910653253769</v>
      </c>
      <c r="DI292" s="21">
        <f>CE292*VLOOKUP(BA$6,'Greenhouse Gas Costs Avoided'!$A$2:$I$32,9,FALSE)</f>
        <v>6.5555548036832505</v>
      </c>
      <c r="DJ292" s="21">
        <f>CF292*VLOOKUP(BB$6,'Greenhouse Gas Costs Avoided'!$A$2:$I$32,9,FALSE)</f>
        <v>6.7390390205459019</v>
      </c>
      <c r="DK292" s="21">
        <f>CG292*VLOOKUP(BC$6,'Greenhouse Gas Costs Avoided'!$A$2:$I$32,9,FALSE)</f>
        <v>6.9250725353887148</v>
      </c>
      <c r="DL292" s="21">
        <f>CH292*VLOOKUP(BD$6,'Greenhouse Gas Costs Avoided'!$A$2:$I$32,9,FALSE)</f>
        <v>7.114622578022705</v>
      </c>
      <c r="DM292" s="21">
        <f>CI292*VLOOKUP(BE$6,'Greenhouse Gas Costs Avoided'!$A$2:$I$32,9,FALSE)</f>
        <v>7.309034780377397</v>
      </c>
      <c r="DN292" s="21">
        <f>CJ292*VLOOKUP(BF$6,'Greenhouse Gas Costs Avoided'!$A$2:$I$32,9,FALSE)</f>
        <v>7.5089860379134308</v>
      </c>
      <c r="DO292" s="21">
        <f>CK292*VLOOKUP(BG$6,'Greenhouse Gas Costs Avoided'!$A$2:$I$32,9,FALSE)</f>
        <v>7.714082761982441</v>
      </c>
      <c r="DP292" s="21">
        <f>CL292*VLOOKUP(BH$6,'Greenhouse Gas Costs Avoided'!$A$2:$I$32,9,FALSE)</f>
        <v>7.9242771147625906</v>
      </c>
      <c r="DQ292" s="21">
        <f>CM292*VLOOKUP(BI$6,'Greenhouse Gas Costs Avoided'!$A$2:$I$32,9,FALSE)</f>
        <v>8.1390365949973802</v>
      </c>
      <c r="DR292" s="21">
        <f>CN292*VLOOKUP(BJ$6,'Greenhouse Gas Costs Avoided'!$A$2:$I$32,9,FALSE)</f>
        <v>8.358638459535694</v>
      </c>
      <c r="DS292" s="164">
        <f>CO292*VLOOKUP(BK$6,'Greenhouse Gas Costs Avoided'!$A$2:$I$32,9,FALSE)</f>
        <v>8.5820959249206545</v>
      </c>
    </row>
    <row r="293" spans="1:123" x14ac:dyDescent="0.35">
      <c r="A293" s="174">
        <v>287</v>
      </c>
      <c r="B293" s="12">
        <v>1</v>
      </c>
      <c r="C293" s="175">
        <v>2023</v>
      </c>
      <c r="E293" s="20">
        <v>0</v>
      </c>
      <c r="F293" s="21">
        <v>82.346532180449415</v>
      </c>
      <c r="G293" s="21">
        <v>84.002844861871253</v>
      </c>
      <c r="H293" s="21">
        <v>85.659157543293105</v>
      </c>
      <c r="I293" s="21">
        <v>86.918851036576825</v>
      </c>
      <c r="J293" s="21">
        <v>88.178544529860531</v>
      </c>
      <c r="K293" s="21">
        <v>89.438238023144251</v>
      </c>
      <c r="L293" s="21">
        <v>90.697931516427971</v>
      </c>
      <c r="M293" s="21">
        <v>91.95762500971172</v>
      </c>
      <c r="N293" s="21">
        <v>93.21731850299544</v>
      </c>
      <c r="O293" s="21">
        <v>94.47701199627916</v>
      </c>
      <c r="P293" s="21">
        <v>95.73670548956288</v>
      </c>
      <c r="Q293" s="21">
        <v>96.996398982846586</v>
      </c>
      <c r="R293" s="21">
        <v>98.25609247613032</v>
      </c>
      <c r="S293" s="21">
        <v>99.65157958594628</v>
      </c>
      <c r="T293" s="21">
        <v>101.04706669576224</v>
      </c>
      <c r="U293" s="21">
        <v>102.4425538055782</v>
      </c>
      <c r="V293" s="21">
        <v>103.83804091539416</v>
      </c>
      <c r="W293" s="21">
        <v>105.23352802521011</v>
      </c>
      <c r="X293" s="21">
        <v>106.47156953138905</v>
      </c>
      <c r="Y293" s="21">
        <v>107.709611037568</v>
      </c>
      <c r="Z293" s="21">
        <v>108.94765254374694</v>
      </c>
      <c r="AA293" s="21">
        <v>110.18569404992589</v>
      </c>
      <c r="AB293" s="21">
        <v>111.42373555610482</v>
      </c>
      <c r="AC293" s="21">
        <v>112.86811731331359</v>
      </c>
      <c r="AD293" s="21">
        <v>114.31249907052236</v>
      </c>
      <c r="AE293" s="21">
        <v>115.75688082773114</v>
      </c>
      <c r="AF293" s="21">
        <v>117.20126258493991</v>
      </c>
      <c r="AG293" s="22">
        <v>118.64564434214866</v>
      </c>
      <c r="AI293" s="20">
        <v>0</v>
      </c>
      <c r="AJ293" s="21">
        <v>5.2166744805659615</v>
      </c>
      <c r="AK293" s="21">
        <v>5.3216023247413169</v>
      </c>
      <c r="AL293" s="21">
        <v>5.4265301689166732</v>
      </c>
      <c r="AM293" s="21">
        <v>5.5063320831654474</v>
      </c>
      <c r="AN293" s="21">
        <v>5.5861339974142208</v>
      </c>
      <c r="AO293" s="21">
        <v>5.665935911662995</v>
      </c>
      <c r="AP293" s="21">
        <v>5.7457378259117702</v>
      </c>
      <c r="AQ293" s="21">
        <v>5.8255397401605462</v>
      </c>
      <c r="AR293" s="21">
        <v>5.9053416544093205</v>
      </c>
      <c r="AS293" s="21">
        <v>5.9851435686580947</v>
      </c>
      <c r="AT293" s="21">
        <v>6.0649454829068699</v>
      </c>
      <c r="AU293" s="21">
        <v>6.1447473971556432</v>
      </c>
      <c r="AV293" s="21">
        <v>6.2245493114044184</v>
      </c>
      <c r="AW293" s="21">
        <v>6.312953786990386</v>
      </c>
      <c r="AX293" s="21">
        <v>6.4013582625763545</v>
      </c>
      <c r="AY293" s="21">
        <v>6.4897627381623222</v>
      </c>
      <c r="AZ293" s="21">
        <v>6.5781672137482907</v>
      </c>
      <c r="BA293" s="21">
        <v>6.6665716893342575</v>
      </c>
      <c r="BB293" s="21">
        <v>6.7450019445028957</v>
      </c>
      <c r="BC293" s="21">
        <v>6.8234321996715348</v>
      </c>
      <c r="BD293" s="21">
        <v>6.901862454840173</v>
      </c>
      <c r="BE293" s="21">
        <v>6.9802927100088112</v>
      </c>
      <c r="BF293" s="21">
        <v>7.0587229651774486</v>
      </c>
      <c r="BG293" s="21">
        <v>7.1502249295408609</v>
      </c>
      <c r="BH293" s="21">
        <v>7.2417268939042723</v>
      </c>
      <c r="BI293" s="21">
        <v>7.3332288582676846</v>
      </c>
      <c r="BJ293" s="21">
        <v>7.424730822631096</v>
      </c>
      <c r="BK293" s="22">
        <v>7.5162327869945065</v>
      </c>
      <c r="BM293" s="163">
        <f>VLOOKUP(BM$6,'MonteCarlo Policy Paths'!$N$2:$S$31,$B293+1,FALSE)</f>
        <v>18.946072246720579</v>
      </c>
      <c r="BN293" s="21">
        <f>VLOOKUP(BN$6,'MonteCarlo Policy Paths'!$N$2:$S$31,$B293+1,FALSE)</f>
        <v>19.920985834119051</v>
      </c>
      <c r="BO293" s="21">
        <f>VLOOKUP(BO$6,'MonteCarlo Policy Paths'!$N$2:$S$31,$B293+1,FALSE)</f>
        <v>20.944710352814074</v>
      </c>
      <c r="BP293" s="21">
        <f>VLOOKUP(BP$6,'MonteCarlo Policy Paths'!$N$2:$S$31,$B293+1,FALSE)</f>
        <v>22.017919567056939</v>
      </c>
      <c r="BQ293" s="21">
        <f>VLOOKUP(BQ$6,'MonteCarlo Policy Paths'!$N$2:$S$31,$B293+1,FALSE)</f>
        <v>23.125382269476081</v>
      </c>
      <c r="BR293" s="21">
        <f>VLOOKUP(BR$6,'MonteCarlo Policy Paths'!$N$2:$S$31,$B293+1,FALSE)</f>
        <v>24.222533249319248</v>
      </c>
      <c r="BS293" s="21">
        <f>VLOOKUP(BS$6,'MonteCarlo Policy Paths'!$N$2:$S$31,$B293+1,FALSE)</f>
        <v>25.344600035724898</v>
      </c>
      <c r="BT293" s="21">
        <f>VLOOKUP(BT$6,'MonteCarlo Policy Paths'!$N$2:$S$31,$B293+1,FALSE)</f>
        <v>26.511875533452777</v>
      </c>
      <c r="BU293" s="21">
        <f>VLOOKUP(BU$6,'MonteCarlo Policy Paths'!$N$2:$S$31,$B293+1,FALSE)</f>
        <v>27.727543772426976</v>
      </c>
      <c r="BV293" s="21">
        <f>VLOOKUP(BV$6,'MonteCarlo Policy Paths'!$N$2:$S$31,$B293+1,FALSE)</f>
        <v>29.105872242644537</v>
      </c>
      <c r="BW293" s="21">
        <f>VLOOKUP(BW$6,'MonteCarlo Policy Paths'!$N$2:$S$31,$B293+1,FALSE)</f>
        <v>30.561165854776764</v>
      </c>
      <c r="BX293" s="21">
        <f>VLOOKUP(BX$6,'MonteCarlo Policy Paths'!$N$2:$S$31,$B293+1,FALSE)</f>
        <v>32.089224147515601</v>
      </c>
      <c r="BY293" s="21">
        <f>VLOOKUP(BY$6,'MonteCarlo Policy Paths'!$N$2:$S$31,$B293+1,FALSE)</f>
        <v>33.693685354891386</v>
      </c>
      <c r="BZ293" s="21">
        <f>VLOOKUP(BZ$6,'MonteCarlo Policy Paths'!$N$2:$S$31,$B293+1,FALSE)</f>
        <v>35.378369622635958</v>
      </c>
      <c r="CA293" s="21">
        <f>VLOOKUP(CA$6,'MonteCarlo Policy Paths'!$N$2:$S$31,$B293+1,FALSE)</f>
        <v>37.147288103767757</v>
      </c>
      <c r="CB293" s="21">
        <f>VLOOKUP(CB$6,'MonteCarlo Policy Paths'!$N$2:$S$31,$B293+1,FALSE)</f>
        <v>39.004652508956148</v>
      </c>
      <c r="CC293" s="21">
        <f>VLOOKUP(CC$6,'MonteCarlo Policy Paths'!$N$2:$S$31,$B293+1,FALSE)</f>
        <v>40.954885134403959</v>
      </c>
      <c r="CD293" s="21">
        <f>VLOOKUP(CD$6,'MonteCarlo Policy Paths'!$N$2:$S$31,$B293+1,FALSE)</f>
        <v>43.002629391124159</v>
      </c>
      <c r="CE293" s="21">
        <f>VLOOKUP(CE$6,'MonteCarlo Policy Paths'!$N$2:$S$31,$B293+1,FALSE)</f>
        <v>45.152760860680367</v>
      </c>
      <c r="CF293" s="21">
        <f>VLOOKUP(CF$6,'MonteCarlo Policy Paths'!$N$2:$S$31,$B293+1,FALSE)</f>
        <v>47.410398903714388</v>
      </c>
      <c r="CG293" s="21">
        <f>VLOOKUP(CG$6,'MonteCarlo Policy Paths'!$N$2:$S$31,$B293+1,FALSE)</f>
        <v>49.780918848900107</v>
      </c>
      <c r="CH293" s="21">
        <f>VLOOKUP(CH$6,'MonteCarlo Policy Paths'!$N$2:$S$31,$B293+1,FALSE)</f>
        <v>52.269964791345117</v>
      </c>
      <c r="CI293" s="21">
        <f>VLOOKUP(CI$6,'MonteCarlo Policy Paths'!$N$2:$S$31,$B293+1,FALSE)</f>
        <v>54.883463030912374</v>
      </c>
      <c r="CJ293" s="21">
        <f>VLOOKUP(CJ$6,'MonteCarlo Policy Paths'!$N$2:$S$31,$B293+1,FALSE)</f>
        <v>57.627636182457998</v>
      </c>
      <c r="CK293" s="21">
        <f>VLOOKUP(CK$6,'MonteCarlo Policy Paths'!$N$2:$S$31,$B293+1,FALSE)</f>
        <v>60.509017991580897</v>
      </c>
      <c r="CL293" s="21">
        <f>VLOOKUP(CL$6,'MonteCarlo Policy Paths'!$N$2:$S$31,$B293+1,FALSE)</f>
        <v>63.534468891159946</v>
      </c>
      <c r="CM293" s="21">
        <f>VLOOKUP(CM$6,'MonteCarlo Policy Paths'!$N$2:$S$31,$B293+1,FALSE)</f>
        <v>66.711192335717939</v>
      </c>
      <c r="CN293" s="21">
        <f>VLOOKUP(CN$6,'MonteCarlo Policy Paths'!$N$2:$S$31,$B293+1,FALSE)</f>
        <v>70.04675195250384</v>
      </c>
      <c r="CO293" s="164">
        <f>VLOOKUP(CO$6,'MonteCarlo Policy Paths'!$N$2:$S$31,$B293+1,FALSE)</f>
        <v>73.54908955012904</v>
      </c>
      <c r="CQ293" s="163">
        <f>BM293*VLOOKUP(AI$6,'Greenhouse Gas Costs Avoided'!$A$2:$I$32,9,FALSE)</f>
        <v>1.2002386619007086</v>
      </c>
      <c r="CR293" s="21">
        <f>BN293*VLOOKUP(AJ$6,'Greenhouse Gas Costs Avoided'!$A$2:$I$32,9,FALSE)</f>
        <v>1.2619996941806579</v>
      </c>
      <c r="CS293" s="21">
        <f>BO293*VLOOKUP(AK$6,'Greenhouse Gas Costs Avoided'!$A$2:$I$32,9,FALSE)</f>
        <v>1.3268529118013257</v>
      </c>
      <c r="CT293" s="21">
        <f>BP293*VLOOKUP(AL$6,'Greenhouse Gas Costs Avoided'!$A$2:$I$32,9,FALSE)</f>
        <v>1.3948409979053111</v>
      </c>
      <c r="CU293" s="21">
        <f>BQ293*VLOOKUP(AM$6,'Greenhouse Gas Costs Avoided'!$A$2:$I$32,9,FALSE)</f>
        <v>1.464999051498006</v>
      </c>
      <c r="CV293" s="21">
        <f>BR293*VLOOKUP(AN$6,'Greenhouse Gas Costs Avoided'!$A$2:$I$32,9,FALSE)</f>
        <v>1.5345038547523033</v>
      </c>
      <c r="CW293" s="21">
        <f>BS293*VLOOKUP(AO$6,'Greenhouse Gas Costs Avoided'!$A$2:$I$32,9,FALSE)</f>
        <v>1.6055870809081549</v>
      </c>
      <c r="CX293" s="21">
        <f>BT293*VLOOKUP(AP$6,'Greenhouse Gas Costs Avoided'!$A$2:$I$32,9,FALSE)</f>
        <v>1.6795342908215394</v>
      </c>
      <c r="CY293" s="21">
        <f>BU293*VLOOKUP(AQ$6,'Greenhouse Gas Costs Avoided'!$A$2:$I$32,9,FALSE)</f>
        <v>1.7565471936259263</v>
      </c>
      <c r="CZ293" s="21">
        <f>BV293*VLOOKUP(AR$6,'Greenhouse Gas Costs Avoided'!$A$2:$I$32,9,FALSE)</f>
        <v>1.8438646648785721</v>
      </c>
      <c r="DA293" s="21">
        <f>BW293*VLOOKUP(AS$6,'Greenhouse Gas Costs Avoided'!$A$2:$I$32,9,FALSE)</f>
        <v>1.9360578981225007</v>
      </c>
      <c r="DB293" s="21">
        <f>BX293*VLOOKUP(AT$6,'Greenhouse Gas Costs Avoided'!$A$2:$I$32,9,FALSE)</f>
        <v>2.0328607930286258</v>
      </c>
      <c r="DC293" s="21">
        <f>BY293*VLOOKUP(AU$6,'Greenhouse Gas Costs Avoided'!$A$2:$I$32,9,FALSE)</f>
        <v>2.1345038326800574</v>
      </c>
      <c r="DD293" s="21">
        <f>BZ293*VLOOKUP(AV$6,'Greenhouse Gas Costs Avoided'!$A$2:$I$32,9,FALSE)</f>
        <v>2.2412290243140602</v>
      </c>
      <c r="DE293" s="21">
        <f>CA293*VLOOKUP(AW$6,'Greenhouse Gas Costs Avoided'!$A$2:$I$32,9,FALSE)</f>
        <v>2.3532904755297634</v>
      </c>
      <c r="DF293" s="21">
        <f>CB293*VLOOKUP(AX$6,'Greenhouse Gas Costs Avoided'!$A$2:$I$32,9,FALSE)</f>
        <v>2.4709549993062518</v>
      </c>
      <c r="DG293" s="21">
        <f>CC293*VLOOKUP(AY$6,'Greenhouse Gas Costs Avoided'!$A$2:$I$32,9,FALSE)</f>
        <v>2.5945027492715647</v>
      </c>
      <c r="DH293" s="21">
        <f>CD293*VLOOKUP(AZ$6,'Greenhouse Gas Costs Avoided'!$A$2:$I$32,9,FALSE)</f>
        <v>2.724227886735143</v>
      </c>
      <c r="DI293" s="21">
        <f>CE293*VLOOKUP(BA$6,'Greenhouse Gas Costs Avoided'!$A$2:$I$32,9,FALSE)</f>
        <v>2.8604392810719004</v>
      </c>
      <c r="DJ293" s="21">
        <f>CF293*VLOOKUP(BB$6,'Greenhouse Gas Costs Avoided'!$A$2:$I$32,9,FALSE)</f>
        <v>3.0034612451254952</v>
      </c>
      <c r="DK293" s="21">
        <f>CG293*VLOOKUP(BC$6,'Greenhouse Gas Costs Avoided'!$A$2:$I$32,9,FALSE)</f>
        <v>3.1536343073817701</v>
      </c>
      <c r="DL293" s="21">
        <f>CH293*VLOOKUP(BD$6,'Greenhouse Gas Costs Avoided'!$A$2:$I$32,9,FALSE)</f>
        <v>3.3113160227508591</v>
      </c>
      <c r="DM293" s="21">
        <f>CI293*VLOOKUP(BE$6,'Greenhouse Gas Costs Avoided'!$A$2:$I$32,9,FALSE)</f>
        <v>3.4768818238884021</v>
      </c>
      <c r="DN293" s="21">
        <f>CJ293*VLOOKUP(BF$6,'Greenhouse Gas Costs Avoided'!$A$2:$I$32,9,FALSE)</f>
        <v>3.6507259150828224</v>
      </c>
      <c r="DO293" s="21">
        <f>CK293*VLOOKUP(BG$6,'Greenhouse Gas Costs Avoided'!$A$2:$I$32,9,FALSE)</f>
        <v>3.8332622108369634</v>
      </c>
      <c r="DP293" s="21">
        <f>CL293*VLOOKUP(BH$6,'Greenhouse Gas Costs Avoided'!$A$2:$I$32,9,FALSE)</f>
        <v>4.0249253213788121</v>
      </c>
      <c r="DQ293" s="21">
        <f>CM293*VLOOKUP(BI$6,'Greenhouse Gas Costs Avoided'!$A$2:$I$32,9,FALSE)</f>
        <v>4.2261715874477526</v>
      </c>
      <c r="DR293" s="21">
        <f>CN293*VLOOKUP(BJ$6,'Greenhouse Gas Costs Avoided'!$A$2:$I$32,9,FALSE)</f>
        <v>4.4374801668201398</v>
      </c>
      <c r="DS293" s="164">
        <f>CO293*VLOOKUP(BK$6,'Greenhouse Gas Costs Avoided'!$A$2:$I$32,9,FALSE)</f>
        <v>4.6593541751611474</v>
      </c>
    </row>
    <row r="294" spans="1:123" x14ac:dyDescent="0.35">
      <c r="A294" s="174">
        <v>288</v>
      </c>
      <c r="B294" s="12">
        <v>4</v>
      </c>
      <c r="C294" s="175">
        <v>2023</v>
      </c>
      <c r="E294" s="20">
        <v>0</v>
      </c>
      <c r="F294" s="21">
        <v>82.346532180449415</v>
      </c>
      <c r="G294" s="21">
        <v>84.002844861871253</v>
      </c>
      <c r="H294" s="21">
        <v>85.659157543293105</v>
      </c>
      <c r="I294" s="21">
        <v>86.918851036576825</v>
      </c>
      <c r="J294" s="21">
        <v>88.178544529860531</v>
      </c>
      <c r="K294" s="21">
        <v>89.438238023144251</v>
      </c>
      <c r="L294" s="21">
        <v>90.697931516427971</v>
      </c>
      <c r="M294" s="21">
        <v>91.95762500971172</v>
      </c>
      <c r="N294" s="21">
        <v>93.21731850299544</v>
      </c>
      <c r="O294" s="21">
        <v>94.47701199627916</v>
      </c>
      <c r="P294" s="21">
        <v>95.73670548956288</v>
      </c>
      <c r="Q294" s="21">
        <v>96.996398982846586</v>
      </c>
      <c r="R294" s="21">
        <v>98.25609247613032</v>
      </c>
      <c r="S294" s="21">
        <v>99.65157958594628</v>
      </c>
      <c r="T294" s="21">
        <v>101.04706669576224</v>
      </c>
      <c r="U294" s="21">
        <v>102.4425538055782</v>
      </c>
      <c r="V294" s="21">
        <v>103.83804091539416</v>
      </c>
      <c r="W294" s="21">
        <v>105.23352802521011</v>
      </c>
      <c r="X294" s="21">
        <v>106.47156953138905</v>
      </c>
      <c r="Y294" s="21">
        <v>107.709611037568</v>
      </c>
      <c r="Z294" s="21">
        <v>108.94765254374694</v>
      </c>
      <c r="AA294" s="21">
        <v>110.18569404992589</v>
      </c>
      <c r="AB294" s="21">
        <v>111.42373555610482</v>
      </c>
      <c r="AC294" s="21">
        <v>112.86811731331359</v>
      </c>
      <c r="AD294" s="21">
        <v>114.31249907052236</v>
      </c>
      <c r="AE294" s="21">
        <v>115.75688082773114</v>
      </c>
      <c r="AF294" s="21">
        <v>117.20126258493991</v>
      </c>
      <c r="AG294" s="22">
        <v>119.5319620819439</v>
      </c>
      <c r="AI294" s="20">
        <v>0</v>
      </c>
      <c r="AJ294" s="21">
        <v>5.2166744805659615</v>
      </c>
      <c r="AK294" s="21">
        <v>5.3216023247413169</v>
      </c>
      <c r="AL294" s="21">
        <v>5.4265301689166732</v>
      </c>
      <c r="AM294" s="21">
        <v>5.5063320831654474</v>
      </c>
      <c r="AN294" s="21">
        <v>5.5861339974142208</v>
      </c>
      <c r="AO294" s="21">
        <v>5.665935911662995</v>
      </c>
      <c r="AP294" s="21">
        <v>5.7457378259117702</v>
      </c>
      <c r="AQ294" s="21">
        <v>5.8255397401605462</v>
      </c>
      <c r="AR294" s="21">
        <v>5.9053416544093205</v>
      </c>
      <c r="AS294" s="21">
        <v>5.9851435686580947</v>
      </c>
      <c r="AT294" s="21">
        <v>6.0649454829068699</v>
      </c>
      <c r="AU294" s="21">
        <v>6.1447473971556432</v>
      </c>
      <c r="AV294" s="21">
        <v>6.2245493114044184</v>
      </c>
      <c r="AW294" s="21">
        <v>6.312953786990386</v>
      </c>
      <c r="AX294" s="21">
        <v>6.4013582625763545</v>
      </c>
      <c r="AY294" s="21">
        <v>6.4897627381623222</v>
      </c>
      <c r="AZ294" s="21">
        <v>6.5781672137482907</v>
      </c>
      <c r="BA294" s="21">
        <v>6.6665716893342575</v>
      </c>
      <c r="BB294" s="21">
        <v>6.7450019445028957</v>
      </c>
      <c r="BC294" s="21">
        <v>6.8234321996715348</v>
      </c>
      <c r="BD294" s="21">
        <v>6.901862454840173</v>
      </c>
      <c r="BE294" s="21">
        <v>6.9802927100088112</v>
      </c>
      <c r="BF294" s="21">
        <v>7.0587229651774486</v>
      </c>
      <c r="BG294" s="21">
        <v>7.1502249295408609</v>
      </c>
      <c r="BH294" s="21">
        <v>7.2417268939042723</v>
      </c>
      <c r="BI294" s="21">
        <v>7.3332288582676846</v>
      </c>
      <c r="BJ294" s="21">
        <v>7.424730822631096</v>
      </c>
      <c r="BK294" s="22">
        <v>7.5723812490175435</v>
      </c>
      <c r="BM294" s="163">
        <f>VLOOKUP(BM$6,'MonteCarlo Policy Paths'!$N$2:$S$31,$B294+1,FALSE)</f>
        <v>21.456887556927661</v>
      </c>
      <c r="BN294" s="21">
        <f>VLOOKUP(BN$6,'MonteCarlo Policy Paths'!$N$2:$S$31,$B294+1,FALSE)</f>
        <v>23.119081894670884</v>
      </c>
      <c r="BO294" s="21">
        <f>VLOOKUP(BO$6,'MonteCarlo Policy Paths'!$N$2:$S$31,$B294+1,FALSE)</f>
        <v>24.918982795429599</v>
      </c>
      <c r="BP294" s="21">
        <f>VLOOKUP(BP$6,'MonteCarlo Policy Paths'!$N$2:$S$31,$B294+1,FALSE)</f>
        <v>26.866510906830612</v>
      </c>
      <c r="BQ294" s="21">
        <f>VLOOKUP(BQ$6,'MonteCarlo Policy Paths'!$N$2:$S$31,$B294+1,FALSE)</f>
        <v>28.957808063155838</v>
      </c>
      <c r="BR294" s="21">
        <f>VLOOKUP(BR$6,'MonteCarlo Policy Paths'!$N$2:$S$31,$B294+1,FALSE)</f>
        <v>31.169773267386955</v>
      </c>
      <c r="BS294" s="21">
        <f>VLOOKUP(BS$6,'MonteCarlo Policy Paths'!$N$2:$S$31,$B294+1,FALSE)</f>
        <v>33.536503079259326</v>
      </c>
      <c r="BT294" s="21">
        <f>VLOOKUP(BT$6,'MonteCarlo Policy Paths'!$N$2:$S$31,$B294+1,FALSE)</f>
        <v>36.094562758542168</v>
      </c>
      <c r="BU294" s="21">
        <f>VLOOKUP(BU$6,'MonteCarlo Policy Paths'!$N$2:$S$31,$B294+1,FALSE)</f>
        <v>38.859796339203925</v>
      </c>
      <c r="BV294" s="21">
        <f>VLOOKUP(BV$6,'MonteCarlo Policy Paths'!$N$2:$S$31,$B294+1,FALSE)</f>
        <v>41.937214526892696</v>
      </c>
      <c r="BW294" s="21">
        <f>VLOOKUP(BW$6,'MonteCarlo Policy Paths'!$N$2:$S$31,$B294+1,FALSE)</f>
        <v>45.285702034805901</v>
      </c>
      <c r="BX294" s="21">
        <f>VLOOKUP(BX$6,'MonteCarlo Policy Paths'!$N$2:$S$31,$B294+1,FALSE)</f>
        <v>48.923675973628832</v>
      </c>
      <c r="BY294" s="21">
        <f>VLOOKUP(BY$6,'MonteCarlo Policy Paths'!$N$2:$S$31,$B294+1,FALSE)</f>
        <v>52.880283256992421</v>
      </c>
      <c r="BZ294" s="21">
        <f>VLOOKUP(BZ$6,'MonteCarlo Policy Paths'!$N$2:$S$31,$B294+1,FALSE)</f>
        <v>57.179951130409847</v>
      </c>
      <c r="CA294" s="21">
        <f>VLOOKUP(CA$6,'MonteCarlo Policy Paths'!$N$2:$S$31,$B294+1,FALSE)</f>
        <v>59.199989570907007</v>
      </c>
      <c r="CB294" s="21">
        <f>VLOOKUP(CB$6,'MonteCarlo Policy Paths'!$N$2:$S$31,$B294+1,FALSE)</f>
        <v>61.304348310445278</v>
      </c>
      <c r="CC294" s="21">
        <f>VLOOKUP(CC$6,'MonteCarlo Policy Paths'!$N$2:$S$31,$B294+1,FALSE)</f>
        <v>63.486799757257046</v>
      </c>
      <c r="CD294" s="21">
        <f>VLOOKUP(CD$6,'MonteCarlo Policy Paths'!$N$2:$S$31,$B294+1,FALSE)</f>
        <v>65.754412861465767</v>
      </c>
      <c r="CE294" s="21">
        <f>VLOOKUP(CE$6,'MonteCarlo Policy Paths'!$N$2:$S$31,$B294+1,FALSE)</f>
        <v>68.097759333367534</v>
      </c>
      <c r="CF294" s="21">
        <f>VLOOKUP(CF$6,'MonteCarlo Policy Paths'!$N$2:$S$31,$B294+1,FALSE)</f>
        <v>70.548973057852507</v>
      </c>
      <c r="CG294" s="21">
        <f>VLOOKUP(CG$6,'MonteCarlo Policy Paths'!$N$2:$S$31,$B294+1,FALSE)</f>
        <v>73.077007009761019</v>
      </c>
      <c r="CH294" s="21">
        <f>VLOOKUP(CH$6,'MonteCarlo Policy Paths'!$N$2:$S$31,$B294+1,FALSE)</f>
        <v>75.691476032446857</v>
      </c>
      <c r="CI294" s="21">
        <f>VLOOKUP(CI$6,'MonteCarlo Policy Paths'!$N$2:$S$31,$B294+1,FALSE)</f>
        <v>78.404802280730166</v>
      </c>
      <c r="CJ294" s="21">
        <f>VLOOKUP(CJ$6,'MonteCarlo Policy Paths'!$N$2:$S$31,$B294+1,FALSE)</f>
        <v>81.224927058038162</v>
      </c>
      <c r="CK294" s="21">
        <f>VLOOKUP(CK$6,'MonteCarlo Policy Paths'!$N$2:$S$31,$B294+1,FALSE)</f>
        <v>84.152487263770951</v>
      </c>
      <c r="CL294" s="21">
        <f>VLOOKUP(CL$6,'MonteCarlo Policy Paths'!$N$2:$S$31,$B294+1,FALSE)</f>
        <v>87.19069011352974</v>
      </c>
      <c r="CM294" s="21">
        <f>VLOOKUP(CM$6,'MonteCarlo Policy Paths'!$N$2:$S$31,$B294+1,FALSE)</f>
        <v>90.339519718236858</v>
      </c>
      <c r="CN294" s="21">
        <f>VLOOKUP(CN$6,'MonteCarlo Policy Paths'!$N$2:$S$31,$B294+1,FALSE)</f>
        <v>93.604800202242828</v>
      </c>
      <c r="CO294" s="164">
        <f>VLOOKUP(CO$6,'MonteCarlo Policy Paths'!$N$2:$S$31,$B294+1,FALSE)</f>
        <v>96.983684685934094</v>
      </c>
      <c r="CQ294" s="163">
        <f>BM294*VLOOKUP(AI$6,'Greenhouse Gas Costs Avoided'!$A$2:$I$32,9,FALSE)</f>
        <v>1.3592994724454583</v>
      </c>
      <c r="CR294" s="21">
        <f>BN294*VLOOKUP(AJ$6,'Greenhouse Gas Costs Avoided'!$A$2:$I$32,9,FALSE)</f>
        <v>1.4645999210963487</v>
      </c>
      <c r="CS294" s="21">
        <f>BO294*VLOOKUP(AK$6,'Greenhouse Gas Costs Avoided'!$A$2:$I$32,9,FALSE)</f>
        <v>1.5786241167474793</v>
      </c>
      <c r="CT294" s="21">
        <f>BP294*VLOOKUP(AL$6,'Greenhouse Gas Costs Avoided'!$A$2:$I$32,9,FALSE)</f>
        <v>1.7020005350363183</v>
      </c>
      <c r="CU294" s="21">
        <f>BQ294*VLOOKUP(AM$6,'Greenhouse Gas Costs Avoided'!$A$2:$I$32,9,FALSE)</f>
        <v>1.8344847601494692</v>
      </c>
      <c r="CV294" s="21">
        <f>BR294*VLOOKUP(AN$6,'Greenhouse Gas Costs Avoided'!$A$2:$I$32,9,FALSE)</f>
        <v>1.9746133378475101</v>
      </c>
      <c r="CW294" s="21">
        <f>BS294*VLOOKUP(AO$6,'Greenhouse Gas Costs Avoided'!$A$2:$I$32,9,FALSE)</f>
        <v>2.1245462941611284</v>
      </c>
      <c r="CX294" s="21">
        <f>BT294*VLOOKUP(AP$6,'Greenhouse Gas Costs Avoided'!$A$2:$I$32,9,FALSE)</f>
        <v>2.2866000479177169</v>
      </c>
      <c r="CY294" s="21">
        <f>BU294*VLOOKUP(AQ$6,'Greenhouse Gas Costs Avoided'!$A$2:$I$32,9,FALSE)</f>
        <v>2.4617783228380428</v>
      </c>
      <c r="CZ294" s="21">
        <f>BV294*VLOOKUP(AR$6,'Greenhouse Gas Costs Avoided'!$A$2:$I$32,9,FALSE)</f>
        <v>2.6567335747552212</v>
      </c>
      <c r="DA294" s="21">
        <f>BW294*VLOOKUP(AS$6,'Greenhouse Gas Costs Avoided'!$A$2:$I$32,9,FALSE)</f>
        <v>2.8688611394320973</v>
      </c>
      <c r="DB294" s="21">
        <f>BX294*VLOOKUP(AT$6,'Greenhouse Gas Costs Avoided'!$A$2:$I$32,9,FALSE)</f>
        <v>3.099327745676475</v>
      </c>
      <c r="DC294" s="21">
        <f>BY294*VLOOKUP(AU$6,'Greenhouse Gas Costs Avoided'!$A$2:$I$32,9,FALSE)</f>
        <v>3.3499798581359799</v>
      </c>
      <c r="DD294" s="21">
        <f>BZ294*VLOOKUP(AV$6,'Greenhouse Gas Costs Avoided'!$A$2:$I$32,9,FALSE)</f>
        <v>3.6223649492411436</v>
      </c>
      <c r="DE294" s="21">
        <f>CA294*VLOOKUP(AW$6,'Greenhouse Gas Costs Avoided'!$A$2:$I$32,9,FALSE)</f>
        <v>3.7503349159570667</v>
      </c>
      <c r="DF294" s="21">
        <f>CB294*VLOOKUP(AX$6,'Greenhouse Gas Costs Avoided'!$A$2:$I$32,9,FALSE)</f>
        <v>3.8836465958035138</v>
      </c>
      <c r="DG294" s="21">
        <f>CC294*VLOOKUP(AY$6,'Greenhouse Gas Costs Avoided'!$A$2:$I$32,9,FALSE)</f>
        <v>4.0219054692034097</v>
      </c>
      <c r="DH294" s="21">
        <f>CD294*VLOOKUP(AZ$6,'Greenhouse Gas Costs Avoided'!$A$2:$I$32,9,FALSE)</f>
        <v>4.1655593560070496</v>
      </c>
      <c r="DI294" s="21">
        <f>CE294*VLOOKUP(BA$6,'Greenhouse Gas Costs Avoided'!$A$2:$I$32,9,FALSE)</f>
        <v>4.3140109715809301</v>
      </c>
      <c r="DJ294" s="21">
        <f>CF294*VLOOKUP(BB$6,'Greenhouse Gas Costs Avoided'!$A$2:$I$32,9,FALSE)</f>
        <v>4.4692960059878768</v>
      </c>
      <c r="DK294" s="21">
        <f>CG294*VLOOKUP(BC$6,'Greenhouse Gas Costs Avoided'!$A$2:$I$32,9,FALSE)</f>
        <v>4.629447622014963</v>
      </c>
      <c r="DL294" s="21">
        <f>CH294*VLOOKUP(BD$6,'Greenhouse Gas Costs Avoided'!$A$2:$I$32,9,FALSE)</f>
        <v>4.7950749225184994</v>
      </c>
      <c r="DM294" s="21">
        <f>CI294*VLOOKUP(BE$6,'Greenhouse Gas Costs Avoided'!$A$2:$I$32,9,FALSE)</f>
        <v>4.9669648542748472</v>
      </c>
      <c r="DN294" s="21">
        <f>CJ294*VLOOKUP(BF$6,'Greenhouse Gas Costs Avoided'!$A$2:$I$32,9,FALSE)</f>
        <v>5.1456205009456273</v>
      </c>
      <c r="DO294" s="21">
        <f>CK294*VLOOKUP(BG$6,'Greenhouse Gas Costs Avoided'!$A$2:$I$32,9,FALSE)</f>
        <v>5.331082210275417</v>
      </c>
      <c r="DP294" s="21">
        <f>CL294*VLOOKUP(BH$6,'Greenhouse Gas Costs Avoided'!$A$2:$I$32,9,FALSE)</f>
        <v>5.5235531602164318</v>
      </c>
      <c r="DQ294" s="21">
        <f>CM294*VLOOKUP(BI$6,'Greenhouse Gas Costs Avoided'!$A$2:$I$32,9,FALSE)</f>
        <v>5.723032344191421</v>
      </c>
      <c r="DR294" s="21">
        <f>CN294*VLOOKUP(BJ$6,'Greenhouse Gas Costs Avoided'!$A$2:$I$32,9,FALSE)</f>
        <v>5.9298887220104266</v>
      </c>
      <c r="DS294" s="164">
        <f>CO294*VLOOKUP(BK$6,'Greenhouse Gas Costs Avoided'!$A$2:$I$32,9,FALSE)</f>
        <v>6.1439419431008639</v>
      </c>
    </row>
    <row r="295" spans="1:123" x14ac:dyDescent="0.35">
      <c r="A295" s="174">
        <v>289</v>
      </c>
      <c r="B295" s="12">
        <v>1</v>
      </c>
      <c r="C295" s="175">
        <v>2023</v>
      </c>
      <c r="E295" s="20">
        <v>0</v>
      </c>
      <c r="F295" s="21">
        <v>82.346532180449415</v>
      </c>
      <c r="G295" s="21">
        <v>84.002844861871253</v>
      </c>
      <c r="H295" s="21">
        <v>85.659157543293105</v>
      </c>
      <c r="I295" s="21">
        <v>86.918851036576825</v>
      </c>
      <c r="J295" s="21">
        <v>88.178544529860531</v>
      </c>
      <c r="K295" s="21">
        <v>89.438238023144251</v>
      </c>
      <c r="L295" s="21">
        <v>90.697931516427971</v>
      </c>
      <c r="M295" s="21">
        <v>91.95762500971172</v>
      </c>
      <c r="N295" s="21">
        <v>93.21731850299544</v>
      </c>
      <c r="O295" s="21">
        <v>94.47701199627916</v>
      </c>
      <c r="P295" s="21">
        <v>95.73670548956288</v>
      </c>
      <c r="Q295" s="21">
        <v>96.996398982846586</v>
      </c>
      <c r="R295" s="21">
        <v>98.25609247613032</v>
      </c>
      <c r="S295" s="21">
        <v>99.65157958594628</v>
      </c>
      <c r="T295" s="21">
        <v>101.04706669576224</v>
      </c>
      <c r="U295" s="21">
        <v>102.4425538055782</v>
      </c>
      <c r="V295" s="21">
        <v>103.83804091539416</v>
      </c>
      <c r="W295" s="21">
        <v>105.23352802521011</v>
      </c>
      <c r="X295" s="21">
        <v>106.47156953138905</v>
      </c>
      <c r="Y295" s="21">
        <v>107.709611037568</v>
      </c>
      <c r="Z295" s="21">
        <v>108.94765254374694</v>
      </c>
      <c r="AA295" s="21">
        <v>110.18569404992589</v>
      </c>
      <c r="AB295" s="21">
        <v>111.42373555610482</v>
      </c>
      <c r="AC295" s="21">
        <v>112.86811731331359</v>
      </c>
      <c r="AD295" s="21">
        <v>114.31249907052236</v>
      </c>
      <c r="AE295" s="21">
        <v>115.75688082773114</v>
      </c>
      <c r="AF295" s="21">
        <v>117.20126258493991</v>
      </c>
      <c r="AG295" s="22">
        <v>118.64564434214866</v>
      </c>
      <c r="AI295" s="20">
        <v>0</v>
      </c>
      <c r="AJ295" s="21">
        <v>5.2166744805659615</v>
      </c>
      <c r="AK295" s="21">
        <v>5.3216023247413169</v>
      </c>
      <c r="AL295" s="21">
        <v>5.4265301689166732</v>
      </c>
      <c r="AM295" s="21">
        <v>5.5063320831654474</v>
      </c>
      <c r="AN295" s="21">
        <v>5.5861339974142208</v>
      </c>
      <c r="AO295" s="21">
        <v>5.665935911662995</v>
      </c>
      <c r="AP295" s="21">
        <v>5.7457378259117702</v>
      </c>
      <c r="AQ295" s="21">
        <v>5.8255397401605462</v>
      </c>
      <c r="AR295" s="21">
        <v>5.9053416544093205</v>
      </c>
      <c r="AS295" s="21">
        <v>5.9851435686580947</v>
      </c>
      <c r="AT295" s="21">
        <v>6.0649454829068699</v>
      </c>
      <c r="AU295" s="21">
        <v>6.1447473971556432</v>
      </c>
      <c r="AV295" s="21">
        <v>6.2245493114044184</v>
      </c>
      <c r="AW295" s="21">
        <v>6.312953786990386</v>
      </c>
      <c r="AX295" s="21">
        <v>6.4013582625763545</v>
      </c>
      <c r="AY295" s="21">
        <v>6.4897627381623222</v>
      </c>
      <c r="AZ295" s="21">
        <v>6.5781672137482907</v>
      </c>
      <c r="BA295" s="21">
        <v>6.6665716893342575</v>
      </c>
      <c r="BB295" s="21">
        <v>6.7450019445028957</v>
      </c>
      <c r="BC295" s="21">
        <v>6.8234321996715348</v>
      </c>
      <c r="BD295" s="21">
        <v>6.901862454840173</v>
      </c>
      <c r="BE295" s="21">
        <v>6.9802927100088112</v>
      </c>
      <c r="BF295" s="21">
        <v>7.0587229651774486</v>
      </c>
      <c r="BG295" s="21">
        <v>7.1502249295408609</v>
      </c>
      <c r="BH295" s="21">
        <v>7.2417268939042723</v>
      </c>
      <c r="BI295" s="21">
        <v>7.3332288582676846</v>
      </c>
      <c r="BJ295" s="21">
        <v>7.424730822631096</v>
      </c>
      <c r="BK295" s="22">
        <v>7.5162327869945065</v>
      </c>
      <c r="BM295" s="163">
        <f>VLOOKUP(BM$6,'MonteCarlo Policy Paths'!$N$2:$S$31,$B295+1,FALSE)</f>
        <v>18.946072246720579</v>
      </c>
      <c r="BN295" s="21">
        <f>VLOOKUP(BN$6,'MonteCarlo Policy Paths'!$N$2:$S$31,$B295+1,FALSE)</f>
        <v>19.920985834119051</v>
      </c>
      <c r="BO295" s="21">
        <f>VLOOKUP(BO$6,'MonteCarlo Policy Paths'!$N$2:$S$31,$B295+1,FALSE)</f>
        <v>20.944710352814074</v>
      </c>
      <c r="BP295" s="21">
        <f>VLOOKUP(BP$6,'MonteCarlo Policy Paths'!$N$2:$S$31,$B295+1,FALSE)</f>
        <v>22.017919567056939</v>
      </c>
      <c r="BQ295" s="21">
        <f>VLOOKUP(BQ$6,'MonteCarlo Policy Paths'!$N$2:$S$31,$B295+1,FALSE)</f>
        <v>23.125382269476081</v>
      </c>
      <c r="BR295" s="21">
        <f>VLOOKUP(BR$6,'MonteCarlo Policy Paths'!$N$2:$S$31,$B295+1,FALSE)</f>
        <v>24.222533249319248</v>
      </c>
      <c r="BS295" s="21">
        <f>VLOOKUP(BS$6,'MonteCarlo Policy Paths'!$N$2:$S$31,$B295+1,FALSE)</f>
        <v>25.344600035724898</v>
      </c>
      <c r="BT295" s="21">
        <f>VLOOKUP(BT$6,'MonteCarlo Policy Paths'!$N$2:$S$31,$B295+1,FALSE)</f>
        <v>26.511875533452777</v>
      </c>
      <c r="BU295" s="21">
        <f>VLOOKUP(BU$6,'MonteCarlo Policy Paths'!$N$2:$S$31,$B295+1,FALSE)</f>
        <v>27.727543772426976</v>
      </c>
      <c r="BV295" s="21">
        <f>VLOOKUP(BV$6,'MonteCarlo Policy Paths'!$N$2:$S$31,$B295+1,FALSE)</f>
        <v>29.105872242644537</v>
      </c>
      <c r="BW295" s="21">
        <f>VLOOKUP(BW$6,'MonteCarlo Policy Paths'!$N$2:$S$31,$B295+1,FALSE)</f>
        <v>30.561165854776764</v>
      </c>
      <c r="BX295" s="21">
        <f>VLOOKUP(BX$6,'MonteCarlo Policy Paths'!$N$2:$S$31,$B295+1,FALSE)</f>
        <v>32.089224147515601</v>
      </c>
      <c r="BY295" s="21">
        <f>VLOOKUP(BY$6,'MonteCarlo Policy Paths'!$N$2:$S$31,$B295+1,FALSE)</f>
        <v>33.693685354891386</v>
      </c>
      <c r="BZ295" s="21">
        <f>VLOOKUP(BZ$6,'MonteCarlo Policy Paths'!$N$2:$S$31,$B295+1,FALSE)</f>
        <v>35.378369622635958</v>
      </c>
      <c r="CA295" s="21">
        <f>VLOOKUP(CA$6,'MonteCarlo Policy Paths'!$N$2:$S$31,$B295+1,FALSE)</f>
        <v>37.147288103767757</v>
      </c>
      <c r="CB295" s="21">
        <f>VLOOKUP(CB$6,'MonteCarlo Policy Paths'!$N$2:$S$31,$B295+1,FALSE)</f>
        <v>39.004652508956148</v>
      </c>
      <c r="CC295" s="21">
        <f>VLOOKUP(CC$6,'MonteCarlo Policy Paths'!$N$2:$S$31,$B295+1,FALSE)</f>
        <v>40.954885134403959</v>
      </c>
      <c r="CD295" s="21">
        <f>VLOOKUP(CD$6,'MonteCarlo Policy Paths'!$N$2:$S$31,$B295+1,FALSE)</f>
        <v>43.002629391124159</v>
      </c>
      <c r="CE295" s="21">
        <f>VLOOKUP(CE$6,'MonteCarlo Policy Paths'!$N$2:$S$31,$B295+1,FALSE)</f>
        <v>45.152760860680367</v>
      </c>
      <c r="CF295" s="21">
        <f>VLOOKUP(CF$6,'MonteCarlo Policy Paths'!$N$2:$S$31,$B295+1,FALSE)</f>
        <v>47.410398903714388</v>
      </c>
      <c r="CG295" s="21">
        <f>VLOOKUP(CG$6,'MonteCarlo Policy Paths'!$N$2:$S$31,$B295+1,FALSE)</f>
        <v>49.780918848900107</v>
      </c>
      <c r="CH295" s="21">
        <f>VLOOKUP(CH$6,'MonteCarlo Policy Paths'!$N$2:$S$31,$B295+1,FALSE)</f>
        <v>52.269964791345117</v>
      </c>
      <c r="CI295" s="21">
        <f>VLOOKUP(CI$6,'MonteCarlo Policy Paths'!$N$2:$S$31,$B295+1,FALSE)</f>
        <v>54.883463030912374</v>
      </c>
      <c r="CJ295" s="21">
        <f>VLOOKUP(CJ$6,'MonteCarlo Policy Paths'!$N$2:$S$31,$B295+1,FALSE)</f>
        <v>57.627636182457998</v>
      </c>
      <c r="CK295" s="21">
        <f>VLOOKUP(CK$6,'MonteCarlo Policy Paths'!$N$2:$S$31,$B295+1,FALSE)</f>
        <v>60.509017991580897</v>
      </c>
      <c r="CL295" s="21">
        <f>VLOOKUP(CL$6,'MonteCarlo Policy Paths'!$N$2:$S$31,$B295+1,FALSE)</f>
        <v>63.534468891159946</v>
      </c>
      <c r="CM295" s="21">
        <f>VLOOKUP(CM$6,'MonteCarlo Policy Paths'!$N$2:$S$31,$B295+1,FALSE)</f>
        <v>66.711192335717939</v>
      </c>
      <c r="CN295" s="21">
        <f>VLOOKUP(CN$6,'MonteCarlo Policy Paths'!$N$2:$S$31,$B295+1,FALSE)</f>
        <v>70.04675195250384</v>
      </c>
      <c r="CO295" s="164">
        <f>VLOOKUP(CO$6,'MonteCarlo Policy Paths'!$N$2:$S$31,$B295+1,FALSE)</f>
        <v>73.54908955012904</v>
      </c>
      <c r="CQ295" s="163">
        <f>BM295*VLOOKUP(AI$6,'Greenhouse Gas Costs Avoided'!$A$2:$I$32,9,FALSE)</f>
        <v>1.2002386619007086</v>
      </c>
      <c r="CR295" s="21">
        <f>BN295*VLOOKUP(AJ$6,'Greenhouse Gas Costs Avoided'!$A$2:$I$32,9,FALSE)</f>
        <v>1.2619996941806579</v>
      </c>
      <c r="CS295" s="21">
        <f>BO295*VLOOKUP(AK$6,'Greenhouse Gas Costs Avoided'!$A$2:$I$32,9,FALSE)</f>
        <v>1.3268529118013257</v>
      </c>
      <c r="CT295" s="21">
        <f>BP295*VLOOKUP(AL$6,'Greenhouse Gas Costs Avoided'!$A$2:$I$32,9,FALSE)</f>
        <v>1.3948409979053111</v>
      </c>
      <c r="CU295" s="21">
        <f>BQ295*VLOOKUP(AM$6,'Greenhouse Gas Costs Avoided'!$A$2:$I$32,9,FALSE)</f>
        <v>1.464999051498006</v>
      </c>
      <c r="CV295" s="21">
        <f>BR295*VLOOKUP(AN$6,'Greenhouse Gas Costs Avoided'!$A$2:$I$32,9,FALSE)</f>
        <v>1.5345038547523033</v>
      </c>
      <c r="CW295" s="21">
        <f>BS295*VLOOKUP(AO$6,'Greenhouse Gas Costs Avoided'!$A$2:$I$32,9,FALSE)</f>
        <v>1.6055870809081549</v>
      </c>
      <c r="CX295" s="21">
        <f>BT295*VLOOKUP(AP$6,'Greenhouse Gas Costs Avoided'!$A$2:$I$32,9,FALSE)</f>
        <v>1.6795342908215394</v>
      </c>
      <c r="CY295" s="21">
        <f>BU295*VLOOKUP(AQ$6,'Greenhouse Gas Costs Avoided'!$A$2:$I$32,9,FALSE)</f>
        <v>1.7565471936259263</v>
      </c>
      <c r="CZ295" s="21">
        <f>BV295*VLOOKUP(AR$6,'Greenhouse Gas Costs Avoided'!$A$2:$I$32,9,FALSE)</f>
        <v>1.8438646648785721</v>
      </c>
      <c r="DA295" s="21">
        <f>BW295*VLOOKUP(AS$6,'Greenhouse Gas Costs Avoided'!$A$2:$I$32,9,FALSE)</f>
        <v>1.9360578981225007</v>
      </c>
      <c r="DB295" s="21">
        <f>BX295*VLOOKUP(AT$6,'Greenhouse Gas Costs Avoided'!$A$2:$I$32,9,FALSE)</f>
        <v>2.0328607930286258</v>
      </c>
      <c r="DC295" s="21">
        <f>BY295*VLOOKUP(AU$6,'Greenhouse Gas Costs Avoided'!$A$2:$I$32,9,FALSE)</f>
        <v>2.1345038326800574</v>
      </c>
      <c r="DD295" s="21">
        <f>BZ295*VLOOKUP(AV$6,'Greenhouse Gas Costs Avoided'!$A$2:$I$32,9,FALSE)</f>
        <v>2.2412290243140602</v>
      </c>
      <c r="DE295" s="21">
        <f>CA295*VLOOKUP(AW$6,'Greenhouse Gas Costs Avoided'!$A$2:$I$32,9,FALSE)</f>
        <v>2.3532904755297634</v>
      </c>
      <c r="DF295" s="21">
        <f>CB295*VLOOKUP(AX$6,'Greenhouse Gas Costs Avoided'!$A$2:$I$32,9,FALSE)</f>
        <v>2.4709549993062518</v>
      </c>
      <c r="DG295" s="21">
        <f>CC295*VLOOKUP(AY$6,'Greenhouse Gas Costs Avoided'!$A$2:$I$32,9,FALSE)</f>
        <v>2.5945027492715647</v>
      </c>
      <c r="DH295" s="21">
        <f>CD295*VLOOKUP(AZ$6,'Greenhouse Gas Costs Avoided'!$A$2:$I$32,9,FALSE)</f>
        <v>2.724227886735143</v>
      </c>
      <c r="DI295" s="21">
        <f>CE295*VLOOKUP(BA$6,'Greenhouse Gas Costs Avoided'!$A$2:$I$32,9,FALSE)</f>
        <v>2.8604392810719004</v>
      </c>
      <c r="DJ295" s="21">
        <f>CF295*VLOOKUP(BB$6,'Greenhouse Gas Costs Avoided'!$A$2:$I$32,9,FALSE)</f>
        <v>3.0034612451254952</v>
      </c>
      <c r="DK295" s="21">
        <f>CG295*VLOOKUP(BC$6,'Greenhouse Gas Costs Avoided'!$A$2:$I$32,9,FALSE)</f>
        <v>3.1536343073817701</v>
      </c>
      <c r="DL295" s="21">
        <f>CH295*VLOOKUP(BD$6,'Greenhouse Gas Costs Avoided'!$A$2:$I$32,9,FALSE)</f>
        <v>3.3113160227508591</v>
      </c>
      <c r="DM295" s="21">
        <f>CI295*VLOOKUP(BE$6,'Greenhouse Gas Costs Avoided'!$A$2:$I$32,9,FALSE)</f>
        <v>3.4768818238884021</v>
      </c>
      <c r="DN295" s="21">
        <f>CJ295*VLOOKUP(BF$6,'Greenhouse Gas Costs Avoided'!$A$2:$I$32,9,FALSE)</f>
        <v>3.6507259150828224</v>
      </c>
      <c r="DO295" s="21">
        <f>CK295*VLOOKUP(BG$6,'Greenhouse Gas Costs Avoided'!$A$2:$I$32,9,FALSE)</f>
        <v>3.8332622108369634</v>
      </c>
      <c r="DP295" s="21">
        <f>CL295*VLOOKUP(BH$6,'Greenhouse Gas Costs Avoided'!$A$2:$I$32,9,FALSE)</f>
        <v>4.0249253213788121</v>
      </c>
      <c r="DQ295" s="21">
        <f>CM295*VLOOKUP(BI$6,'Greenhouse Gas Costs Avoided'!$A$2:$I$32,9,FALSE)</f>
        <v>4.2261715874477526</v>
      </c>
      <c r="DR295" s="21">
        <f>CN295*VLOOKUP(BJ$6,'Greenhouse Gas Costs Avoided'!$A$2:$I$32,9,FALSE)</f>
        <v>4.4374801668201398</v>
      </c>
      <c r="DS295" s="164">
        <f>CO295*VLOOKUP(BK$6,'Greenhouse Gas Costs Avoided'!$A$2:$I$32,9,FALSE)</f>
        <v>4.6593541751611474</v>
      </c>
    </row>
    <row r="296" spans="1:123" x14ac:dyDescent="0.35">
      <c r="A296" s="174">
        <v>290</v>
      </c>
      <c r="B296" s="12">
        <v>2</v>
      </c>
      <c r="C296" s="175">
        <v>2023</v>
      </c>
      <c r="E296" s="20">
        <v>0</v>
      </c>
      <c r="F296" s="21">
        <v>82.346532180449415</v>
      </c>
      <c r="G296" s="21">
        <v>84.002844861871253</v>
      </c>
      <c r="H296" s="21">
        <v>85.659157543293105</v>
      </c>
      <c r="I296" s="21">
        <v>86.918851036576825</v>
      </c>
      <c r="J296" s="21">
        <v>88.178544529860531</v>
      </c>
      <c r="K296" s="21">
        <v>89.438238023144251</v>
      </c>
      <c r="L296" s="21">
        <v>90.697931516427971</v>
      </c>
      <c r="M296" s="21">
        <v>91.95762500971172</v>
      </c>
      <c r="N296" s="21">
        <v>93.21731850299544</v>
      </c>
      <c r="O296" s="21">
        <v>94.47701199627916</v>
      </c>
      <c r="P296" s="21">
        <v>95.73670548956288</v>
      </c>
      <c r="Q296" s="21">
        <v>96.996398982846586</v>
      </c>
      <c r="R296" s="21">
        <v>98.25609247613032</v>
      </c>
      <c r="S296" s="21">
        <v>99.65157958594628</v>
      </c>
      <c r="T296" s="21">
        <v>101.04706669576224</v>
      </c>
      <c r="U296" s="21">
        <v>102.4425538055782</v>
      </c>
      <c r="V296" s="21">
        <v>103.83804091539416</v>
      </c>
      <c r="W296" s="21">
        <v>105.23352802521011</v>
      </c>
      <c r="X296" s="21">
        <v>106.47156953138905</v>
      </c>
      <c r="Y296" s="21">
        <v>107.709611037568</v>
      </c>
      <c r="Z296" s="21">
        <v>108.94765254374694</v>
      </c>
      <c r="AA296" s="21">
        <v>110.18569404992589</v>
      </c>
      <c r="AB296" s="21">
        <v>111.42373555610482</v>
      </c>
      <c r="AC296" s="21">
        <v>112.86811731331359</v>
      </c>
      <c r="AD296" s="21">
        <v>114.31249907052236</v>
      </c>
      <c r="AE296" s="21">
        <v>115.75688082773114</v>
      </c>
      <c r="AF296" s="21">
        <v>117.20126258493991</v>
      </c>
      <c r="AG296" s="22">
        <v>120.41827982173916</v>
      </c>
      <c r="AI296" s="20">
        <v>0</v>
      </c>
      <c r="AJ296" s="21">
        <v>5.2166744805659615</v>
      </c>
      <c r="AK296" s="21">
        <v>5.3216023247413169</v>
      </c>
      <c r="AL296" s="21">
        <v>5.4265301689166732</v>
      </c>
      <c r="AM296" s="21">
        <v>5.5063320831654474</v>
      </c>
      <c r="AN296" s="21">
        <v>5.5861339974142208</v>
      </c>
      <c r="AO296" s="21">
        <v>5.665935911662995</v>
      </c>
      <c r="AP296" s="21">
        <v>5.7457378259117702</v>
      </c>
      <c r="AQ296" s="21">
        <v>5.8255397401605462</v>
      </c>
      <c r="AR296" s="21">
        <v>5.9053416544093205</v>
      </c>
      <c r="AS296" s="21">
        <v>5.9851435686580947</v>
      </c>
      <c r="AT296" s="21">
        <v>6.0649454829068699</v>
      </c>
      <c r="AU296" s="21">
        <v>6.1447473971556432</v>
      </c>
      <c r="AV296" s="21">
        <v>6.2245493114044184</v>
      </c>
      <c r="AW296" s="21">
        <v>6.312953786990386</v>
      </c>
      <c r="AX296" s="21">
        <v>6.4013582625763545</v>
      </c>
      <c r="AY296" s="21">
        <v>6.4897627381623222</v>
      </c>
      <c r="AZ296" s="21">
        <v>6.5781672137482907</v>
      </c>
      <c r="BA296" s="21">
        <v>6.6665716893342575</v>
      </c>
      <c r="BB296" s="21">
        <v>6.7450019445028957</v>
      </c>
      <c r="BC296" s="21">
        <v>6.8234321996715348</v>
      </c>
      <c r="BD296" s="21">
        <v>6.901862454840173</v>
      </c>
      <c r="BE296" s="21">
        <v>6.9802927100088112</v>
      </c>
      <c r="BF296" s="21">
        <v>7.0587229651774486</v>
      </c>
      <c r="BG296" s="21">
        <v>7.1502249295408609</v>
      </c>
      <c r="BH296" s="21">
        <v>7.2417268939042723</v>
      </c>
      <c r="BI296" s="21">
        <v>7.3332288582676846</v>
      </c>
      <c r="BJ296" s="21">
        <v>7.424730822631096</v>
      </c>
      <c r="BK296" s="22">
        <v>7.6285297110405814</v>
      </c>
      <c r="BM296" s="163">
        <f>VLOOKUP(BM$6,'MonteCarlo Policy Paths'!$N$2:$S$31,$B296+1,FALSE)</f>
        <v>23.967702867134744</v>
      </c>
      <c r="BN296" s="21">
        <f>VLOOKUP(BN$6,'MonteCarlo Policy Paths'!$N$2:$S$31,$B296+1,FALSE)</f>
        <v>26.317177955222718</v>
      </c>
      <c r="BO296" s="21">
        <f>VLOOKUP(BO$6,'MonteCarlo Policy Paths'!$N$2:$S$31,$B296+1,FALSE)</f>
        <v>28.893255238045125</v>
      </c>
      <c r="BP296" s="21">
        <f>VLOOKUP(BP$6,'MonteCarlo Policy Paths'!$N$2:$S$31,$B296+1,FALSE)</f>
        <v>31.715102246604285</v>
      </c>
      <c r="BQ296" s="21">
        <f>VLOOKUP(BQ$6,'MonteCarlo Policy Paths'!$N$2:$S$31,$B296+1,FALSE)</f>
        <v>34.790233856835599</v>
      </c>
      <c r="BR296" s="21">
        <f>VLOOKUP(BR$6,'MonteCarlo Policy Paths'!$N$2:$S$31,$B296+1,FALSE)</f>
        <v>38.117013285454661</v>
      </c>
      <c r="BS296" s="21">
        <f>VLOOKUP(BS$6,'MonteCarlo Policy Paths'!$N$2:$S$31,$B296+1,FALSE)</f>
        <v>41.72840612279375</v>
      </c>
      <c r="BT296" s="21">
        <f>VLOOKUP(BT$6,'MonteCarlo Policy Paths'!$N$2:$S$31,$B296+1,FALSE)</f>
        <v>45.677249983631562</v>
      </c>
      <c r="BU296" s="21">
        <f>VLOOKUP(BU$6,'MonteCarlo Policy Paths'!$N$2:$S$31,$B296+1,FALSE)</f>
        <v>49.99204890598088</v>
      </c>
      <c r="BV296" s="21">
        <f>VLOOKUP(BV$6,'MonteCarlo Policy Paths'!$N$2:$S$31,$B296+1,FALSE)</f>
        <v>54.768556811140854</v>
      </c>
      <c r="BW296" s="21">
        <f>VLOOKUP(BW$6,'MonteCarlo Policy Paths'!$N$2:$S$31,$B296+1,FALSE)</f>
        <v>60.010238214835042</v>
      </c>
      <c r="BX296" s="21">
        <f>VLOOKUP(BX$6,'MonteCarlo Policy Paths'!$N$2:$S$31,$B296+1,FALSE)</f>
        <v>65.75812779974207</v>
      </c>
      <c r="BY296" s="21">
        <f>VLOOKUP(BY$6,'MonteCarlo Policy Paths'!$N$2:$S$31,$B296+1,FALSE)</f>
        <v>72.066881159093455</v>
      </c>
      <c r="BZ296" s="21">
        <f>VLOOKUP(BZ$6,'MonteCarlo Policy Paths'!$N$2:$S$31,$B296+1,FALSE)</f>
        <v>78.981532638183737</v>
      </c>
      <c r="CA296" s="21">
        <f>VLOOKUP(CA$6,'MonteCarlo Policy Paths'!$N$2:$S$31,$B296+1,FALSE)</f>
        <v>81.252691038046251</v>
      </c>
      <c r="CB296" s="21">
        <f>VLOOKUP(CB$6,'MonteCarlo Policy Paths'!$N$2:$S$31,$B296+1,FALSE)</f>
        <v>83.604044111934414</v>
      </c>
      <c r="CC296" s="21">
        <f>VLOOKUP(CC$6,'MonteCarlo Policy Paths'!$N$2:$S$31,$B296+1,FALSE)</f>
        <v>86.018714380110126</v>
      </c>
      <c r="CD296" s="21">
        <f>VLOOKUP(CD$6,'MonteCarlo Policy Paths'!$N$2:$S$31,$B296+1,FALSE)</f>
        <v>88.506196331807388</v>
      </c>
      <c r="CE296" s="21">
        <f>VLOOKUP(CE$6,'MonteCarlo Policy Paths'!$N$2:$S$31,$B296+1,FALSE)</f>
        <v>91.042757806054695</v>
      </c>
      <c r="CF296" s="21">
        <f>VLOOKUP(CF$6,'MonteCarlo Policy Paths'!$N$2:$S$31,$B296+1,FALSE)</f>
        <v>93.687547211990633</v>
      </c>
      <c r="CG296" s="21">
        <f>VLOOKUP(CG$6,'MonteCarlo Policy Paths'!$N$2:$S$31,$B296+1,FALSE)</f>
        <v>96.373095170621937</v>
      </c>
      <c r="CH296" s="21">
        <f>VLOOKUP(CH$6,'MonteCarlo Policy Paths'!$N$2:$S$31,$B296+1,FALSE)</f>
        <v>99.112987273548597</v>
      </c>
      <c r="CI296" s="21">
        <f>VLOOKUP(CI$6,'MonteCarlo Policy Paths'!$N$2:$S$31,$B296+1,FALSE)</f>
        <v>101.92614153054797</v>
      </c>
      <c r="CJ296" s="21">
        <f>VLOOKUP(CJ$6,'MonteCarlo Policy Paths'!$N$2:$S$31,$B296+1,FALSE)</f>
        <v>104.82221793361833</v>
      </c>
      <c r="CK296" s="21">
        <f>VLOOKUP(CK$6,'MonteCarlo Policy Paths'!$N$2:$S$31,$B296+1,FALSE)</f>
        <v>107.79595653596101</v>
      </c>
      <c r="CL296" s="21">
        <f>VLOOKUP(CL$6,'MonteCarlo Policy Paths'!$N$2:$S$31,$B296+1,FALSE)</f>
        <v>110.84691133589952</v>
      </c>
      <c r="CM296" s="21">
        <f>VLOOKUP(CM$6,'MonteCarlo Policy Paths'!$N$2:$S$31,$B296+1,FALSE)</f>
        <v>113.96784710075578</v>
      </c>
      <c r="CN296" s="21">
        <f>VLOOKUP(CN$6,'MonteCarlo Policy Paths'!$N$2:$S$31,$B296+1,FALSE)</f>
        <v>117.16284845198182</v>
      </c>
      <c r="CO296" s="164">
        <f>VLOOKUP(CO$6,'MonteCarlo Policy Paths'!$N$2:$S$31,$B296+1,FALSE)</f>
        <v>120.41827982173916</v>
      </c>
      <c r="CQ296" s="163">
        <f>BM296*VLOOKUP(AI$6,'Greenhouse Gas Costs Avoided'!$A$2:$I$32,9,FALSE)</f>
        <v>1.5183602829902079</v>
      </c>
      <c r="CR296" s="21">
        <f>BN296*VLOOKUP(AJ$6,'Greenhouse Gas Costs Avoided'!$A$2:$I$32,9,FALSE)</f>
        <v>1.6672001480120395</v>
      </c>
      <c r="CS296" s="21">
        <f>BO296*VLOOKUP(AK$6,'Greenhouse Gas Costs Avoided'!$A$2:$I$32,9,FALSE)</f>
        <v>1.8303953216936328</v>
      </c>
      <c r="CT296" s="21">
        <f>BP296*VLOOKUP(AL$6,'Greenhouse Gas Costs Avoided'!$A$2:$I$32,9,FALSE)</f>
        <v>2.0091600721673259</v>
      </c>
      <c r="CU296" s="21">
        <f>BQ296*VLOOKUP(AM$6,'Greenhouse Gas Costs Avoided'!$A$2:$I$32,9,FALSE)</f>
        <v>2.2039704688009323</v>
      </c>
      <c r="CV296" s="21">
        <f>BR296*VLOOKUP(AN$6,'Greenhouse Gas Costs Avoided'!$A$2:$I$32,9,FALSE)</f>
        <v>2.4147228209427172</v>
      </c>
      <c r="CW296" s="21">
        <f>BS296*VLOOKUP(AO$6,'Greenhouse Gas Costs Avoided'!$A$2:$I$32,9,FALSE)</f>
        <v>2.6435055074141016</v>
      </c>
      <c r="CX296" s="21">
        <f>BT296*VLOOKUP(AP$6,'Greenhouse Gas Costs Avoided'!$A$2:$I$32,9,FALSE)</f>
        <v>2.8936658050138946</v>
      </c>
      <c r="CY296" s="21">
        <f>BU296*VLOOKUP(AQ$6,'Greenhouse Gas Costs Avoided'!$A$2:$I$32,9,FALSE)</f>
        <v>3.1670094520501597</v>
      </c>
      <c r="CZ296" s="21">
        <f>BV296*VLOOKUP(AR$6,'Greenhouse Gas Costs Avoided'!$A$2:$I$32,9,FALSE)</f>
        <v>3.4696024846318703</v>
      </c>
      <c r="DA296" s="21">
        <f>BW296*VLOOKUP(AS$6,'Greenhouse Gas Costs Avoided'!$A$2:$I$32,9,FALSE)</f>
        <v>3.8016643807416939</v>
      </c>
      <c r="DB296" s="21">
        <f>BX296*VLOOKUP(AT$6,'Greenhouse Gas Costs Avoided'!$A$2:$I$32,9,FALSE)</f>
        <v>4.1657946983243246</v>
      </c>
      <c r="DC296" s="21">
        <f>BY296*VLOOKUP(AU$6,'Greenhouse Gas Costs Avoided'!$A$2:$I$32,9,FALSE)</f>
        <v>4.5654558835919028</v>
      </c>
      <c r="DD296" s="21">
        <f>BZ296*VLOOKUP(AV$6,'Greenhouse Gas Costs Avoided'!$A$2:$I$32,9,FALSE)</f>
        <v>5.0035008741682265</v>
      </c>
      <c r="DE296" s="21">
        <f>CA296*VLOOKUP(AW$6,'Greenhouse Gas Costs Avoided'!$A$2:$I$32,9,FALSE)</f>
        <v>5.1473793563843691</v>
      </c>
      <c r="DF296" s="21">
        <f>CB296*VLOOKUP(AX$6,'Greenhouse Gas Costs Avoided'!$A$2:$I$32,9,FALSE)</f>
        <v>5.2963381923007766</v>
      </c>
      <c r="DG296" s="21">
        <f>CC296*VLOOKUP(AY$6,'Greenhouse Gas Costs Avoided'!$A$2:$I$32,9,FALSE)</f>
        <v>5.4493081891352544</v>
      </c>
      <c r="DH296" s="21">
        <f>CD296*VLOOKUP(AZ$6,'Greenhouse Gas Costs Avoided'!$A$2:$I$32,9,FALSE)</f>
        <v>5.606890825278958</v>
      </c>
      <c r="DI296" s="21">
        <f>CE296*VLOOKUP(BA$6,'Greenhouse Gas Costs Avoided'!$A$2:$I$32,9,FALSE)</f>
        <v>5.7675826620899597</v>
      </c>
      <c r="DJ296" s="21">
        <f>CF296*VLOOKUP(BB$6,'Greenhouse Gas Costs Avoided'!$A$2:$I$32,9,FALSE)</f>
        <v>5.935130766850258</v>
      </c>
      <c r="DK296" s="21">
        <f>CG296*VLOOKUP(BC$6,'Greenhouse Gas Costs Avoided'!$A$2:$I$32,9,FALSE)</f>
        <v>6.1052609366481567</v>
      </c>
      <c r="DL296" s="21">
        <f>CH296*VLOOKUP(BD$6,'Greenhouse Gas Costs Avoided'!$A$2:$I$32,9,FALSE)</f>
        <v>6.2788338222861402</v>
      </c>
      <c r="DM296" s="21">
        <f>CI296*VLOOKUP(BE$6,'Greenhouse Gas Costs Avoided'!$A$2:$I$32,9,FALSE)</f>
        <v>6.4570478846612929</v>
      </c>
      <c r="DN296" s="21">
        <f>CJ296*VLOOKUP(BF$6,'Greenhouse Gas Costs Avoided'!$A$2:$I$32,9,FALSE)</f>
        <v>6.6405150868084322</v>
      </c>
      <c r="DO296" s="21">
        <f>CK296*VLOOKUP(BG$6,'Greenhouse Gas Costs Avoided'!$A$2:$I$32,9,FALSE)</f>
        <v>6.8289022097138705</v>
      </c>
      <c r="DP296" s="21">
        <f>CL296*VLOOKUP(BH$6,'Greenhouse Gas Costs Avoided'!$A$2:$I$32,9,FALSE)</f>
        <v>7.0221809990540507</v>
      </c>
      <c r="DQ296" s="21">
        <f>CM296*VLOOKUP(BI$6,'Greenhouse Gas Costs Avoided'!$A$2:$I$32,9,FALSE)</f>
        <v>7.2198931009350886</v>
      </c>
      <c r="DR296" s="21">
        <f>CN296*VLOOKUP(BJ$6,'Greenhouse Gas Costs Avoided'!$A$2:$I$32,9,FALSE)</f>
        <v>7.4222972772007143</v>
      </c>
      <c r="DS296" s="164">
        <f>CO296*VLOOKUP(BK$6,'Greenhouse Gas Costs Avoided'!$A$2:$I$32,9,FALSE)</f>
        <v>7.6285297110405814</v>
      </c>
    </row>
    <row r="297" spans="1:123" x14ac:dyDescent="0.35">
      <c r="A297" s="174">
        <v>291</v>
      </c>
      <c r="B297" s="12">
        <v>5</v>
      </c>
      <c r="C297" s="175">
        <v>2023</v>
      </c>
      <c r="E297" s="20">
        <v>0</v>
      </c>
      <c r="F297" s="21">
        <v>82.346532180449415</v>
      </c>
      <c r="G297" s="21">
        <v>84.002844861871253</v>
      </c>
      <c r="H297" s="21">
        <v>85.659157543293105</v>
      </c>
      <c r="I297" s="21">
        <v>86.918851036576825</v>
      </c>
      <c r="J297" s="21">
        <v>88.178544529860531</v>
      </c>
      <c r="K297" s="21">
        <v>89.438238023144251</v>
      </c>
      <c r="L297" s="21">
        <v>90.697931516427971</v>
      </c>
      <c r="M297" s="21">
        <v>91.95762500971172</v>
      </c>
      <c r="N297" s="21">
        <v>93.21731850299544</v>
      </c>
      <c r="O297" s="21">
        <v>94.47701199627916</v>
      </c>
      <c r="P297" s="21">
        <v>95.73670548956288</v>
      </c>
      <c r="Q297" s="21">
        <v>96.996398982846586</v>
      </c>
      <c r="R297" s="21">
        <v>99.874634841342697</v>
      </c>
      <c r="S297" s="21">
        <v>101.93553668931256</v>
      </c>
      <c r="T297" s="21">
        <v>104.04258519817796</v>
      </c>
      <c r="U297" s="21">
        <v>106.18472717196582</v>
      </c>
      <c r="V297" s="21">
        <v>108.36780972271322</v>
      </c>
      <c r="W297" s="21">
        <v>110.57648338650839</v>
      </c>
      <c r="X297" s="21">
        <v>112.7694544213079</v>
      </c>
      <c r="Y297" s="21">
        <v>114.98228749612761</v>
      </c>
      <c r="Z297" s="21">
        <v>117.22345778349788</v>
      </c>
      <c r="AA297" s="21">
        <v>119.50474742044912</v>
      </c>
      <c r="AB297" s="21">
        <v>121.83201137782079</v>
      </c>
      <c r="AC297" s="21">
        <v>124.30483685770574</v>
      </c>
      <c r="AD297" s="21">
        <v>126.81952160325447</v>
      </c>
      <c r="AE297" s="21">
        <v>129.37127756316897</v>
      </c>
      <c r="AF297" s="21">
        <v>131.96243899653103</v>
      </c>
      <c r="AG297" s="22">
        <v>135.47056479945655</v>
      </c>
      <c r="AI297" s="20">
        <v>0</v>
      </c>
      <c r="AJ297" s="21">
        <v>5.2166744805659615</v>
      </c>
      <c r="AK297" s="21">
        <v>5.3216023247413169</v>
      </c>
      <c r="AL297" s="21">
        <v>5.4265301689166732</v>
      </c>
      <c r="AM297" s="21">
        <v>5.5063320831654474</v>
      </c>
      <c r="AN297" s="21">
        <v>5.5861339974142208</v>
      </c>
      <c r="AO297" s="21">
        <v>5.665935911662995</v>
      </c>
      <c r="AP297" s="21">
        <v>5.7457378259117702</v>
      </c>
      <c r="AQ297" s="21">
        <v>5.8255397401605462</v>
      </c>
      <c r="AR297" s="21">
        <v>5.9053416544093205</v>
      </c>
      <c r="AS297" s="21">
        <v>5.9851435686580947</v>
      </c>
      <c r="AT297" s="21">
        <v>6.0649454829068699</v>
      </c>
      <c r="AU297" s="21">
        <v>6.1447473971556432</v>
      </c>
      <c r="AV297" s="21">
        <v>6.327084396109818</v>
      </c>
      <c r="AW297" s="21">
        <v>6.4576430704410743</v>
      </c>
      <c r="AX297" s="21">
        <v>6.5911251478821242</v>
      </c>
      <c r="AY297" s="21">
        <v>6.7268304055597685</v>
      </c>
      <c r="AZ297" s="21">
        <v>6.8651292595600424</v>
      </c>
      <c r="BA297" s="21">
        <v>7.0050493173053994</v>
      </c>
      <c r="BB297" s="21">
        <v>7.1439746093722221</v>
      </c>
      <c r="BC297" s="21">
        <v>7.2841581669004034</v>
      </c>
      <c r="BD297" s="21">
        <v>7.426136894299721</v>
      </c>
      <c r="BE297" s="21">
        <v>7.5706571930511553</v>
      </c>
      <c r="BF297" s="21">
        <v>7.7180899770979394</v>
      </c>
      <c r="BG297" s="21">
        <v>7.8747441218959366</v>
      </c>
      <c r="BH297" s="21">
        <v>8.0340500621877027</v>
      </c>
      <c r="BI297" s="21">
        <v>8.1957044736636782</v>
      </c>
      <c r="BJ297" s="21">
        <v>8.3598552322508848</v>
      </c>
      <c r="BK297" s="22">
        <v>8.5820959249206545</v>
      </c>
      <c r="BM297" s="163">
        <f>VLOOKUP(BM$6,'MonteCarlo Policy Paths'!$N$2:$S$31,$B297+1,FALSE)</f>
        <v>24.184299884200797</v>
      </c>
      <c r="BN297" s="21">
        <f>VLOOKUP(BN$6,'MonteCarlo Policy Paths'!$N$2:$S$31,$B297+1,FALSE)</f>
        <v>26.797135120393484</v>
      </c>
      <c r="BO297" s="21">
        <f>VLOOKUP(BO$6,'MonteCarlo Policy Paths'!$N$2:$S$31,$B297+1,FALSE)</f>
        <v>29.690826715826198</v>
      </c>
      <c r="BP297" s="21">
        <f>VLOOKUP(BP$6,'MonteCarlo Policy Paths'!$N$2:$S$31,$B297+1,FALSE)</f>
        <v>32.893001978364566</v>
      </c>
      <c r="BQ297" s="21">
        <f>VLOOKUP(BQ$6,'MonteCarlo Policy Paths'!$N$2:$S$31,$B297+1,FALSE)</f>
        <v>36.420098382625895</v>
      </c>
      <c r="BR297" s="21">
        <f>VLOOKUP(BR$6,'MonteCarlo Policy Paths'!$N$2:$S$31,$B297+1,FALSE)</f>
        <v>40.279471956541457</v>
      </c>
      <c r="BS297" s="21">
        <f>VLOOKUP(BS$6,'MonteCarlo Policy Paths'!$N$2:$S$31,$B297+1,FALSE)</f>
        <v>44.515635375675203</v>
      </c>
      <c r="BT297" s="21">
        <f>VLOOKUP(BT$6,'MonteCarlo Policy Paths'!$N$2:$S$31,$B297+1,FALSE)</f>
        <v>49.196171227791872</v>
      </c>
      <c r="BU297" s="21">
        <f>VLOOKUP(BU$6,'MonteCarlo Policy Paths'!$N$2:$S$31,$B297+1,FALSE)</f>
        <v>54.364766335209197</v>
      </c>
      <c r="BV297" s="21">
        <f>VLOOKUP(BV$6,'MonteCarlo Policy Paths'!$N$2:$S$31,$B297+1,FALSE)</f>
        <v>60.140596575631633</v>
      </c>
      <c r="BW297" s="21">
        <f>VLOOKUP(BW$6,'MonteCarlo Policy Paths'!$N$2:$S$31,$B297+1,FALSE)</f>
        <v>66.545116533046993</v>
      </c>
      <c r="BX297" s="21">
        <f>VLOOKUP(BX$6,'MonteCarlo Policy Paths'!$N$2:$S$31,$B297+1,FALSE)</f>
        <v>73.642612105771832</v>
      </c>
      <c r="BY297" s="21">
        <f>VLOOKUP(BY$6,'MonteCarlo Policy Paths'!$N$2:$S$31,$B297+1,FALSE)</f>
        <v>81.515240678665066</v>
      </c>
      <c r="BZ297" s="21">
        <f>VLOOKUP(BZ$6,'MonteCarlo Policy Paths'!$N$2:$S$31,$B297+1,FALSE)</f>
        <v>90.237354922369406</v>
      </c>
      <c r="CA297" s="21">
        <f>VLOOKUP(CA$6,'MonteCarlo Policy Paths'!$N$2:$S$31,$B297+1,FALSE)</f>
        <v>92.736092415362535</v>
      </c>
      <c r="CB297" s="21">
        <f>VLOOKUP(CB$6,'MonteCarlo Policy Paths'!$N$2:$S$31,$B297+1,FALSE)</f>
        <v>95.321073906264047</v>
      </c>
      <c r="CC297" s="21">
        <f>VLOOKUP(CC$6,'MonteCarlo Policy Paths'!$N$2:$S$31,$B297+1,FALSE)</f>
        <v>97.972807459231774</v>
      </c>
      <c r="CD297" s="21">
        <f>VLOOKUP(CD$6,'MonteCarlo Policy Paths'!$N$2:$S$31,$B297+1,FALSE)</f>
        <v>100.70188743091984</v>
      </c>
      <c r="CE297" s="21">
        <f>VLOOKUP(CE$6,'MonteCarlo Policy Paths'!$N$2:$S$31,$B297+1,FALSE)</f>
        <v>103.48109827693068</v>
      </c>
      <c r="CF297" s="21">
        <f>VLOOKUP(CF$6,'MonteCarlo Policy Paths'!$N$2:$S$31,$B297+1,FALSE)</f>
        <v>106.37744326160868</v>
      </c>
      <c r="CG297" s="21">
        <f>VLOOKUP(CG$6,'MonteCarlo Policy Paths'!$N$2:$S$31,$B297+1,FALSE)</f>
        <v>109.31402956265458</v>
      </c>
      <c r="CH297" s="21">
        <f>VLOOKUP(CH$6,'MonteCarlo Policy Paths'!$N$2:$S$31,$B297+1,FALSE)</f>
        <v>112.30612514839871</v>
      </c>
      <c r="CI297" s="21">
        <f>VLOOKUP(CI$6,'MonteCarlo Policy Paths'!$N$2:$S$31,$B297+1,FALSE)</f>
        <v>115.37497116076017</v>
      </c>
      <c r="CJ297" s="21">
        <f>VLOOKUP(CJ$6,'MonteCarlo Policy Paths'!$N$2:$S$31,$B297+1,FALSE)</f>
        <v>118.53125256657755</v>
      </c>
      <c r="CK297" s="21">
        <f>VLOOKUP(CK$6,'MonteCarlo Policy Paths'!$N$2:$S$31,$B297+1,FALSE)</f>
        <v>121.76875646902944</v>
      </c>
      <c r="CL297" s="21">
        <f>VLOOKUP(CL$6,'MonteCarlo Policy Paths'!$N$2:$S$31,$B297+1,FALSE)</f>
        <v>125.08672773594304</v>
      </c>
      <c r="CM297" s="21">
        <f>VLOOKUP(CM$6,'MonteCarlo Policy Paths'!$N$2:$S$31,$B297+1,FALSE)</f>
        <v>128.47676069968128</v>
      </c>
      <c r="CN297" s="21">
        <f>VLOOKUP(CN$6,'MonteCarlo Policy Paths'!$N$2:$S$31,$B297+1,FALSE)</f>
        <v>131.94323193005201</v>
      </c>
      <c r="CO297" s="164">
        <f>VLOOKUP(CO$6,'MonteCarlo Policy Paths'!$N$2:$S$31,$B297+1,FALSE)</f>
        <v>135.47056479945655</v>
      </c>
      <c r="CQ297" s="163">
        <f>BM297*VLOOKUP(AI$6,'Greenhouse Gas Costs Avoided'!$A$2:$I$32,9,FALSE)</f>
        <v>1.5320817610121258</v>
      </c>
      <c r="CR297" s="21">
        <f>BN297*VLOOKUP(AJ$6,'Greenhouse Gas Costs Avoided'!$A$2:$I$32,9,FALSE)</f>
        <v>1.6976055607114411</v>
      </c>
      <c r="CS297" s="21">
        <f>BO297*VLOOKUP(AK$6,'Greenhouse Gas Costs Avoided'!$A$2:$I$32,9,FALSE)</f>
        <v>1.8809216846672472</v>
      </c>
      <c r="CT297" s="21">
        <f>BP297*VLOOKUP(AL$6,'Greenhouse Gas Costs Avoided'!$A$2:$I$32,9,FALSE)</f>
        <v>2.0837803301021003</v>
      </c>
      <c r="CU297" s="21">
        <f>BQ297*VLOOKUP(AM$6,'Greenhouse Gas Costs Avoided'!$A$2:$I$32,9,FALSE)</f>
        <v>2.3072228153580183</v>
      </c>
      <c r="CV297" s="21">
        <f>BR297*VLOOKUP(AN$6,'Greenhouse Gas Costs Avoided'!$A$2:$I$32,9,FALSE)</f>
        <v>2.5517151467399573</v>
      </c>
      <c r="CW297" s="21">
        <f>BS297*VLOOKUP(AO$6,'Greenhouse Gas Costs Avoided'!$A$2:$I$32,9,FALSE)</f>
        <v>2.8200772139570236</v>
      </c>
      <c r="CX297" s="21">
        <f>BT297*VLOOKUP(AP$6,'Greenhouse Gas Costs Avoided'!$A$2:$I$32,9,FALSE)</f>
        <v>3.1165903917263735</v>
      </c>
      <c r="CY297" s="21">
        <f>BU297*VLOOKUP(AQ$6,'Greenhouse Gas Costs Avoided'!$A$2:$I$32,9,FALSE)</f>
        <v>3.444022251736667</v>
      </c>
      <c r="CZ297" s="21">
        <f>BV297*VLOOKUP(AR$6,'Greenhouse Gas Costs Avoided'!$A$2:$I$32,9,FALSE)</f>
        <v>3.8099226171979153</v>
      </c>
      <c r="DA297" s="21">
        <f>BW297*VLOOKUP(AS$6,'Greenhouse Gas Costs Avoided'!$A$2:$I$32,9,FALSE)</f>
        <v>4.2156506416508543</v>
      </c>
      <c r="DB297" s="21">
        <f>BX297*VLOOKUP(AT$6,'Greenhouse Gas Costs Avoided'!$A$2:$I$32,9,FALSE)</f>
        <v>4.6652788536686769</v>
      </c>
      <c r="DC297" s="21">
        <f>BY297*VLOOKUP(AU$6,'Greenhouse Gas Costs Avoided'!$A$2:$I$32,9,FALSE)</f>
        <v>5.1640119451993618</v>
      </c>
      <c r="DD297" s="21">
        <f>BZ297*VLOOKUP(AV$6,'Greenhouse Gas Costs Avoided'!$A$2:$I$32,9,FALSE)</f>
        <v>5.7165601774917221</v>
      </c>
      <c r="DE297" s="21">
        <f>CA297*VLOOKUP(AW$6,'Greenhouse Gas Costs Avoided'!$A$2:$I$32,9,FALSE)</f>
        <v>5.8748558551380645</v>
      </c>
      <c r="DF297" s="21">
        <f>CB297*VLOOKUP(AX$6,'Greenhouse Gas Costs Avoided'!$A$2:$I$32,9,FALSE)</f>
        <v>6.0386151127443357</v>
      </c>
      <c r="DG297" s="21">
        <f>CC297*VLOOKUP(AY$6,'Greenhouse Gas Costs Avoided'!$A$2:$I$32,9,FALSE)</f>
        <v>6.2066031310462346</v>
      </c>
      <c r="DH297" s="21">
        <f>CD297*VLOOKUP(AZ$6,'Greenhouse Gas Costs Avoided'!$A$2:$I$32,9,FALSE)</f>
        <v>6.3794910653253769</v>
      </c>
      <c r="DI297" s="21">
        <f>CE297*VLOOKUP(BA$6,'Greenhouse Gas Costs Avoided'!$A$2:$I$32,9,FALSE)</f>
        <v>6.5555548036832505</v>
      </c>
      <c r="DJ297" s="21">
        <f>CF297*VLOOKUP(BB$6,'Greenhouse Gas Costs Avoided'!$A$2:$I$32,9,FALSE)</f>
        <v>6.7390390205459019</v>
      </c>
      <c r="DK297" s="21">
        <f>CG297*VLOOKUP(BC$6,'Greenhouse Gas Costs Avoided'!$A$2:$I$32,9,FALSE)</f>
        <v>6.9250725353887148</v>
      </c>
      <c r="DL297" s="21">
        <f>CH297*VLOOKUP(BD$6,'Greenhouse Gas Costs Avoided'!$A$2:$I$32,9,FALSE)</f>
        <v>7.114622578022705</v>
      </c>
      <c r="DM297" s="21">
        <f>CI297*VLOOKUP(BE$6,'Greenhouse Gas Costs Avoided'!$A$2:$I$32,9,FALSE)</f>
        <v>7.309034780377397</v>
      </c>
      <c r="DN297" s="21">
        <f>CJ297*VLOOKUP(BF$6,'Greenhouse Gas Costs Avoided'!$A$2:$I$32,9,FALSE)</f>
        <v>7.5089860379134308</v>
      </c>
      <c r="DO297" s="21">
        <f>CK297*VLOOKUP(BG$6,'Greenhouse Gas Costs Avoided'!$A$2:$I$32,9,FALSE)</f>
        <v>7.714082761982441</v>
      </c>
      <c r="DP297" s="21">
        <f>CL297*VLOOKUP(BH$6,'Greenhouse Gas Costs Avoided'!$A$2:$I$32,9,FALSE)</f>
        <v>7.9242771147625906</v>
      </c>
      <c r="DQ297" s="21">
        <f>CM297*VLOOKUP(BI$6,'Greenhouse Gas Costs Avoided'!$A$2:$I$32,9,FALSE)</f>
        <v>8.1390365949973802</v>
      </c>
      <c r="DR297" s="21">
        <f>CN297*VLOOKUP(BJ$6,'Greenhouse Gas Costs Avoided'!$A$2:$I$32,9,FALSE)</f>
        <v>8.358638459535694</v>
      </c>
      <c r="DS297" s="164">
        <f>CO297*VLOOKUP(BK$6,'Greenhouse Gas Costs Avoided'!$A$2:$I$32,9,FALSE)</f>
        <v>8.5820959249206545</v>
      </c>
    </row>
    <row r="298" spans="1:123" x14ac:dyDescent="0.35">
      <c r="A298" s="174">
        <v>292</v>
      </c>
      <c r="B298" s="12">
        <v>4</v>
      </c>
      <c r="C298" s="175">
        <v>2023</v>
      </c>
      <c r="E298" s="20">
        <v>0</v>
      </c>
      <c r="F298" s="21">
        <v>82.346532180449415</v>
      </c>
      <c r="G298" s="21">
        <v>84.002844861871253</v>
      </c>
      <c r="H298" s="21">
        <v>85.659157543293105</v>
      </c>
      <c r="I298" s="21">
        <v>86.918851036576825</v>
      </c>
      <c r="J298" s="21">
        <v>88.178544529860531</v>
      </c>
      <c r="K298" s="21">
        <v>89.438238023144251</v>
      </c>
      <c r="L298" s="21">
        <v>90.697931516427971</v>
      </c>
      <c r="M298" s="21">
        <v>91.95762500971172</v>
      </c>
      <c r="N298" s="21">
        <v>93.21731850299544</v>
      </c>
      <c r="O298" s="21">
        <v>94.47701199627916</v>
      </c>
      <c r="P298" s="21">
        <v>95.73670548956288</v>
      </c>
      <c r="Q298" s="21">
        <v>96.996398982846586</v>
      </c>
      <c r="R298" s="21">
        <v>98.25609247613032</v>
      </c>
      <c r="S298" s="21">
        <v>99.65157958594628</v>
      </c>
      <c r="T298" s="21">
        <v>101.04706669576224</v>
      </c>
      <c r="U298" s="21">
        <v>102.4425538055782</v>
      </c>
      <c r="V298" s="21">
        <v>103.83804091539416</v>
      </c>
      <c r="W298" s="21">
        <v>105.23352802521011</v>
      </c>
      <c r="X298" s="21">
        <v>106.47156953138905</v>
      </c>
      <c r="Y298" s="21">
        <v>107.709611037568</v>
      </c>
      <c r="Z298" s="21">
        <v>108.94765254374694</v>
      </c>
      <c r="AA298" s="21">
        <v>110.18569404992589</v>
      </c>
      <c r="AB298" s="21">
        <v>111.42373555610482</v>
      </c>
      <c r="AC298" s="21">
        <v>112.86811731331359</v>
      </c>
      <c r="AD298" s="21">
        <v>114.31249907052236</v>
      </c>
      <c r="AE298" s="21">
        <v>115.75688082773114</v>
      </c>
      <c r="AF298" s="21">
        <v>117.20126258493991</v>
      </c>
      <c r="AG298" s="22">
        <v>119.5319620819439</v>
      </c>
      <c r="AI298" s="20">
        <v>0</v>
      </c>
      <c r="AJ298" s="21">
        <v>5.2166744805659615</v>
      </c>
      <c r="AK298" s="21">
        <v>5.3216023247413169</v>
      </c>
      <c r="AL298" s="21">
        <v>5.4265301689166732</v>
      </c>
      <c r="AM298" s="21">
        <v>5.5063320831654474</v>
      </c>
      <c r="AN298" s="21">
        <v>5.5861339974142208</v>
      </c>
      <c r="AO298" s="21">
        <v>5.665935911662995</v>
      </c>
      <c r="AP298" s="21">
        <v>5.7457378259117702</v>
      </c>
      <c r="AQ298" s="21">
        <v>5.8255397401605462</v>
      </c>
      <c r="AR298" s="21">
        <v>5.9053416544093205</v>
      </c>
      <c r="AS298" s="21">
        <v>5.9851435686580947</v>
      </c>
      <c r="AT298" s="21">
        <v>6.0649454829068699</v>
      </c>
      <c r="AU298" s="21">
        <v>6.1447473971556432</v>
      </c>
      <c r="AV298" s="21">
        <v>6.2245493114044184</v>
      </c>
      <c r="AW298" s="21">
        <v>6.312953786990386</v>
      </c>
      <c r="AX298" s="21">
        <v>6.4013582625763545</v>
      </c>
      <c r="AY298" s="21">
        <v>6.4897627381623222</v>
      </c>
      <c r="AZ298" s="21">
        <v>6.5781672137482907</v>
      </c>
      <c r="BA298" s="21">
        <v>6.6665716893342575</v>
      </c>
      <c r="BB298" s="21">
        <v>6.7450019445028957</v>
      </c>
      <c r="BC298" s="21">
        <v>6.8234321996715348</v>
      </c>
      <c r="BD298" s="21">
        <v>6.901862454840173</v>
      </c>
      <c r="BE298" s="21">
        <v>6.9802927100088112</v>
      </c>
      <c r="BF298" s="21">
        <v>7.0587229651774486</v>
      </c>
      <c r="BG298" s="21">
        <v>7.1502249295408609</v>
      </c>
      <c r="BH298" s="21">
        <v>7.2417268939042723</v>
      </c>
      <c r="BI298" s="21">
        <v>7.3332288582676846</v>
      </c>
      <c r="BJ298" s="21">
        <v>7.424730822631096</v>
      </c>
      <c r="BK298" s="22">
        <v>7.5723812490175435</v>
      </c>
      <c r="BM298" s="163">
        <f>VLOOKUP(BM$6,'MonteCarlo Policy Paths'!$N$2:$S$31,$B298+1,FALSE)</f>
        <v>21.456887556927661</v>
      </c>
      <c r="BN298" s="21">
        <f>VLOOKUP(BN$6,'MonteCarlo Policy Paths'!$N$2:$S$31,$B298+1,FALSE)</f>
        <v>23.119081894670884</v>
      </c>
      <c r="BO298" s="21">
        <f>VLOOKUP(BO$6,'MonteCarlo Policy Paths'!$N$2:$S$31,$B298+1,FALSE)</f>
        <v>24.918982795429599</v>
      </c>
      <c r="BP298" s="21">
        <f>VLOOKUP(BP$6,'MonteCarlo Policy Paths'!$N$2:$S$31,$B298+1,FALSE)</f>
        <v>26.866510906830612</v>
      </c>
      <c r="BQ298" s="21">
        <f>VLOOKUP(BQ$6,'MonteCarlo Policy Paths'!$N$2:$S$31,$B298+1,FALSE)</f>
        <v>28.957808063155838</v>
      </c>
      <c r="BR298" s="21">
        <f>VLOOKUP(BR$6,'MonteCarlo Policy Paths'!$N$2:$S$31,$B298+1,FALSE)</f>
        <v>31.169773267386955</v>
      </c>
      <c r="BS298" s="21">
        <f>VLOOKUP(BS$6,'MonteCarlo Policy Paths'!$N$2:$S$31,$B298+1,FALSE)</f>
        <v>33.536503079259326</v>
      </c>
      <c r="BT298" s="21">
        <f>VLOOKUP(BT$6,'MonteCarlo Policy Paths'!$N$2:$S$31,$B298+1,FALSE)</f>
        <v>36.094562758542168</v>
      </c>
      <c r="BU298" s="21">
        <f>VLOOKUP(BU$6,'MonteCarlo Policy Paths'!$N$2:$S$31,$B298+1,FALSE)</f>
        <v>38.859796339203925</v>
      </c>
      <c r="BV298" s="21">
        <f>VLOOKUP(BV$6,'MonteCarlo Policy Paths'!$N$2:$S$31,$B298+1,FALSE)</f>
        <v>41.937214526892696</v>
      </c>
      <c r="BW298" s="21">
        <f>VLOOKUP(BW$6,'MonteCarlo Policy Paths'!$N$2:$S$31,$B298+1,FALSE)</f>
        <v>45.285702034805901</v>
      </c>
      <c r="BX298" s="21">
        <f>VLOOKUP(BX$6,'MonteCarlo Policy Paths'!$N$2:$S$31,$B298+1,FALSE)</f>
        <v>48.923675973628832</v>
      </c>
      <c r="BY298" s="21">
        <f>VLOOKUP(BY$6,'MonteCarlo Policy Paths'!$N$2:$S$31,$B298+1,FALSE)</f>
        <v>52.880283256992421</v>
      </c>
      <c r="BZ298" s="21">
        <f>VLOOKUP(BZ$6,'MonteCarlo Policy Paths'!$N$2:$S$31,$B298+1,FALSE)</f>
        <v>57.179951130409847</v>
      </c>
      <c r="CA298" s="21">
        <f>VLOOKUP(CA$6,'MonteCarlo Policy Paths'!$N$2:$S$31,$B298+1,FALSE)</f>
        <v>59.199989570907007</v>
      </c>
      <c r="CB298" s="21">
        <f>VLOOKUP(CB$6,'MonteCarlo Policy Paths'!$N$2:$S$31,$B298+1,FALSE)</f>
        <v>61.304348310445278</v>
      </c>
      <c r="CC298" s="21">
        <f>VLOOKUP(CC$6,'MonteCarlo Policy Paths'!$N$2:$S$31,$B298+1,FALSE)</f>
        <v>63.486799757257046</v>
      </c>
      <c r="CD298" s="21">
        <f>VLOOKUP(CD$6,'MonteCarlo Policy Paths'!$N$2:$S$31,$B298+1,FALSE)</f>
        <v>65.754412861465767</v>
      </c>
      <c r="CE298" s="21">
        <f>VLOOKUP(CE$6,'MonteCarlo Policy Paths'!$N$2:$S$31,$B298+1,FALSE)</f>
        <v>68.097759333367534</v>
      </c>
      <c r="CF298" s="21">
        <f>VLOOKUP(CF$6,'MonteCarlo Policy Paths'!$N$2:$S$31,$B298+1,FALSE)</f>
        <v>70.548973057852507</v>
      </c>
      <c r="CG298" s="21">
        <f>VLOOKUP(CG$6,'MonteCarlo Policy Paths'!$N$2:$S$31,$B298+1,FALSE)</f>
        <v>73.077007009761019</v>
      </c>
      <c r="CH298" s="21">
        <f>VLOOKUP(CH$6,'MonteCarlo Policy Paths'!$N$2:$S$31,$B298+1,FALSE)</f>
        <v>75.691476032446857</v>
      </c>
      <c r="CI298" s="21">
        <f>VLOOKUP(CI$6,'MonteCarlo Policy Paths'!$N$2:$S$31,$B298+1,FALSE)</f>
        <v>78.404802280730166</v>
      </c>
      <c r="CJ298" s="21">
        <f>VLOOKUP(CJ$6,'MonteCarlo Policy Paths'!$N$2:$S$31,$B298+1,FALSE)</f>
        <v>81.224927058038162</v>
      </c>
      <c r="CK298" s="21">
        <f>VLOOKUP(CK$6,'MonteCarlo Policy Paths'!$N$2:$S$31,$B298+1,FALSE)</f>
        <v>84.152487263770951</v>
      </c>
      <c r="CL298" s="21">
        <f>VLOOKUP(CL$6,'MonteCarlo Policy Paths'!$N$2:$S$31,$B298+1,FALSE)</f>
        <v>87.19069011352974</v>
      </c>
      <c r="CM298" s="21">
        <f>VLOOKUP(CM$6,'MonteCarlo Policy Paths'!$N$2:$S$31,$B298+1,FALSE)</f>
        <v>90.339519718236858</v>
      </c>
      <c r="CN298" s="21">
        <f>VLOOKUP(CN$6,'MonteCarlo Policy Paths'!$N$2:$S$31,$B298+1,FALSE)</f>
        <v>93.604800202242828</v>
      </c>
      <c r="CO298" s="164">
        <f>VLOOKUP(CO$6,'MonteCarlo Policy Paths'!$N$2:$S$31,$B298+1,FALSE)</f>
        <v>96.983684685934094</v>
      </c>
      <c r="CQ298" s="163">
        <f>BM298*VLOOKUP(AI$6,'Greenhouse Gas Costs Avoided'!$A$2:$I$32,9,FALSE)</f>
        <v>1.3592994724454583</v>
      </c>
      <c r="CR298" s="21">
        <f>BN298*VLOOKUP(AJ$6,'Greenhouse Gas Costs Avoided'!$A$2:$I$32,9,FALSE)</f>
        <v>1.4645999210963487</v>
      </c>
      <c r="CS298" s="21">
        <f>BO298*VLOOKUP(AK$6,'Greenhouse Gas Costs Avoided'!$A$2:$I$32,9,FALSE)</f>
        <v>1.5786241167474793</v>
      </c>
      <c r="CT298" s="21">
        <f>BP298*VLOOKUP(AL$6,'Greenhouse Gas Costs Avoided'!$A$2:$I$32,9,FALSE)</f>
        <v>1.7020005350363183</v>
      </c>
      <c r="CU298" s="21">
        <f>BQ298*VLOOKUP(AM$6,'Greenhouse Gas Costs Avoided'!$A$2:$I$32,9,FALSE)</f>
        <v>1.8344847601494692</v>
      </c>
      <c r="CV298" s="21">
        <f>BR298*VLOOKUP(AN$6,'Greenhouse Gas Costs Avoided'!$A$2:$I$32,9,FALSE)</f>
        <v>1.9746133378475101</v>
      </c>
      <c r="CW298" s="21">
        <f>BS298*VLOOKUP(AO$6,'Greenhouse Gas Costs Avoided'!$A$2:$I$32,9,FALSE)</f>
        <v>2.1245462941611284</v>
      </c>
      <c r="CX298" s="21">
        <f>BT298*VLOOKUP(AP$6,'Greenhouse Gas Costs Avoided'!$A$2:$I$32,9,FALSE)</f>
        <v>2.2866000479177169</v>
      </c>
      <c r="CY298" s="21">
        <f>BU298*VLOOKUP(AQ$6,'Greenhouse Gas Costs Avoided'!$A$2:$I$32,9,FALSE)</f>
        <v>2.4617783228380428</v>
      </c>
      <c r="CZ298" s="21">
        <f>BV298*VLOOKUP(AR$6,'Greenhouse Gas Costs Avoided'!$A$2:$I$32,9,FALSE)</f>
        <v>2.6567335747552212</v>
      </c>
      <c r="DA298" s="21">
        <f>BW298*VLOOKUP(AS$6,'Greenhouse Gas Costs Avoided'!$A$2:$I$32,9,FALSE)</f>
        <v>2.8688611394320973</v>
      </c>
      <c r="DB298" s="21">
        <f>BX298*VLOOKUP(AT$6,'Greenhouse Gas Costs Avoided'!$A$2:$I$32,9,FALSE)</f>
        <v>3.099327745676475</v>
      </c>
      <c r="DC298" s="21">
        <f>BY298*VLOOKUP(AU$6,'Greenhouse Gas Costs Avoided'!$A$2:$I$32,9,FALSE)</f>
        <v>3.3499798581359799</v>
      </c>
      <c r="DD298" s="21">
        <f>BZ298*VLOOKUP(AV$6,'Greenhouse Gas Costs Avoided'!$A$2:$I$32,9,FALSE)</f>
        <v>3.6223649492411436</v>
      </c>
      <c r="DE298" s="21">
        <f>CA298*VLOOKUP(AW$6,'Greenhouse Gas Costs Avoided'!$A$2:$I$32,9,FALSE)</f>
        <v>3.7503349159570667</v>
      </c>
      <c r="DF298" s="21">
        <f>CB298*VLOOKUP(AX$6,'Greenhouse Gas Costs Avoided'!$A$2:$I$32,9,FALSE)</f>
        <v>3.8836465958035138</v>
      </c>
      <c r="DG298" s="21">
        <f>CC298*VLOOKUP(AY$6,'Greenhouse Gas Costs Avoided'!$A$2:$I$32,9,FALSE)</f>
        <v>4.0219054692034097</v>
      </c>
      <c r="DH298" s="21">
        <f>CD298*VLOOKUP(AZ$6,'Greenhouse Gas Costs Avoided'!$A$2:$I$32,9,FALSE)</f>
        <v>4.1655593560070496</v>
      </c>
      <c r="DI298" s="21">
        <f>CE298*VLOOKUP(BA$6,'Greenhouse Gas Costs Avoided'!$A$2:$I$32,9,FALSE)</f>
        <v>4.3140109715809301</v>
      </c>
      <c r="DJ298" s="21">
        <f>CF298*VLOOKUP(BB$6,'Greenhouse Gas Costs Avoided'!$A$2:$I$32,9,FALSE)</f>
        <v>4.4692960059878768</v>
      </c>
      <c r="DK298" s="21">
        <f>CG298*VLOOKUP(BC$6,'Greenhouse Gas Costs Avoided'!$A$2:$I$32,9,FALSE)</f>
        <v>4.629447622014963</v>
      </c>
      <c r="DL298" s="21">
        <f>CH298*VLOOKUP(BD$6,'Greenhouse Gas Costs Avoided'!$A$2:$I$32,9,FALSE)</f>
        <v>4.7950749225184994</v>
      </c>
      <c r="DM298" s="21">
        <f>CI298*VLOOKUP(BE$6,'Greenhouse Gas Costs Avoided'!$A$2:$I$32,9,FALSE)</f>
        <v>4.9669648542748472</v>
      </c>
      <c r="DN298" s="21">
        <f>CJ298*VLOOKUP(BF$6,'Greenhouse Gas Costs Avoided'!$A$2:$I$32,9,FALSE)</f>
        <v>5.1456205009456273</v>
      </c>
      <c r="DO298" s="21">
        <f>CK298*VLOOKUP(BG$6,'Greenhouse Gas Costs Avoided'!$A$2:$I$32,9,FALSE)</f>
        <v>5.331082210275417</v>
      </c>
      <c r="DP298" s="21">
        <f>CL298*VLOOKUP(BH$6,'Greenhouse Gas Costs Avoided'!$A$2:$I$32,9,FALSE)</f>
        <v>5.5235531602164318</v>
      </c>
      <c r="DQ298" s="21">
        <f>CM298*VLOOKUP(BI$6,'Greenhouse Gas Costs Avoided'!$A$2:$I$32,9,FALSE)</f>
        <v>5.723032344191421</v>
      </c>
      <c r="DR298" s="21">
        <f>CN298*VLOOKUP(BJ$6,'Greenhouse Gas Costs Avoided'!$A$2:$I$32,9,FALSE)</f>
        <v>5.9298887220104266</v>
      </c>
      <c r="DS298" s="164">
        <f>CO298*VLOOKUP(BK$6,'Greenhouse Gas Costs Avoided'!$A$2:$I$32,9,FALSE)</f>
        <v>6.1439419431008639</v>
      </c>
    </row>
    <row r="299" spans="1:123" x14ac:dyDescent="0.35">
      <c r="A299" s="174">
        <v>293</v>
      </c>
      <c r="B299" s="12">
        <v>5</v>
      </c>
      <c r="C299" s="175">
        <v>2023</v>
      </c>
      <c r="E299" s="20">
        <v>0</v>
      </c>
      <c r="F299" s="21">
        <v>82.346532180449415</v>
      </c>
      <c r="G299" s="21">
        <v>84.002844861871253</v>
      </c>
      <c r="H299" s="21">
        <v>85.659157543293105</v>
      </c>
      <c r="I299" s="21">
        <v>86.918851036576825</v>
      </c>
      <c r="J299" s="21">
        <v>88.178544529860531</v>
      </c>
      <c r="K299" s="21">
        <v>89.438238023144251</v>
      </c>
      <c r="L299" s="21">
        <v>90.697931516427971</v>
      </c>
      <c r="M299" s="21">
        <v>91.95762500971172</v>
      </c>
      <c r="N299" s="21">
        <v>93.21731850299544</v>
      </c>
      <c r="O299" s="21">
        <v>94.47701199627916</v>
      </c>
      <c r="P299" s="21">
        <v>95.73670548956288</v>
      </c>
      <c r="Q299" s="21">
        <v>96.996398982846586</v>
      </c>
      <c r="R299" s="21">
        <v>99.874634841342697</v>
      </c>
      <c r="S299" s="21">
        <v>101.93553668931256</v>
      </c>
      <c r="T299" s="21">
        <v>104.04258519817796</v>
      </c>
      <c r="U299" s="21">
        <v>106.18472717196582</v>
      </c>
      <c r="V299" s="21">
        <v>108.36780972271322</v>
      </c>
      <c r="W299" s="21">
        <v>110.57648338650839</v>
      </c>
      <c r="X299" s="21">
        <v>112.7694544213079</v>
      </c>
      <c r="Y299" s="21">
        <v>114.98228749612761</v>
      </c>
      <c r="Z299" s="21">
        <v>117.22345778349788</v>
      </c>
      <c r="AA299" s="21">
        <v>119.50474742044912</v>
      </c>
      <c r="AB299" s="21">
        <v>121.83201137782079</v>
      </c>
      <c r="AC299" s="21">
        <v>124.30483685770574</v>
      </c>
      <c r="AD299" s="21">
        <v>126.81952160325447</v>
      </c>
      <c r="AE299" s="21">
        <v>129.37127756316897</v>
      </c>
      <c r="AF299" s="21">
        <v>131.96243899653103</v>
      </c>
      <c r="AG299" s="22">
        <v>135.47056479945655</v>
      </c>
      <c r="AI299" s="20">
        <v>0</v>
      </c>
      <c r="AJ299" s="21">
        <v>5.2166744805659615</v>
      </c>
      <c r="AK299" s="21">
        <v>5.3216023247413169</v>
      </c>
      <c r="AL299" s="21">
        <v>5.4265301689166732</v>
      </c>
      <c r="AM299" s="21">
        <v>5.5063320831654474</v>
      </c>
      <c r="AN299" s="21">
        <v>5.5861339974142208</v>
      </c>
      <c r="AO299" s="21">
        <v>5.665935911662995</v>
      </c>
      <c r="AP299" s="21">
        <v>5.7457378259117702</v>
      </c>
      <c r="AQ299" s="21">
        <v>5.8255397401605462</v>
      </c>
      <c r="AR299" s="21">
        <v>5.9053416544093205</v>
      </c>
      <c r="AS299" s="21">
        <v>5.9851435686580947</v>
      </c>
      <c r="AT299" s="21">
        <v>6.0649454829068699</v>
      </c>
      <c r="AU299" s="21">
        <v>6.1447473971556432</v>
      </c>
      <c r="AV299" s="21">
        <v>6.327084396109818</v>
      </c>
      <c r="AW299" s="21">
        <v>6.4576430704410743</v>
      </c>
      <c r="AX299" s="21">
        <v>6.5911251478821242</v>
      </c>
      <c r="AY299" s="21">
        <v>6.7268304055597685</v>
      </c>
      <c r="AZ299" s="21">
        <v>6.8651292595600424</v>
      </c>
      <c r="BA299" s="21">
        <v>7.0050493173053994</v>
      </c>
      <c r="BB299" s="21">
        <v>7.1439746093722221</v>
      </c>
      <c r="BC299" s="21">
        <v>7.2841581669004034</v>
      </c>
      <c r="BD299" s="21">
        <v>7.426136894299721</v>
      </c>
      <c r="BE299" s="21">
        <v>7.5706571930511553</v>
      </c>
      <c r="BF299" s="21">
        <v>7.7180899770979394</v>
      </c>
      <c r="BG299" s="21">
        <v>7.8747441218959366</v>
      </c>
      <c r="BH299" s="21">
        <v>8.0340500621877027</v>
      </c>
      <c r="BI299" s="21">
        <v>8.1957044736636782</v>
      </c>
      <c r="BJ299" s="21">
        <v>8.3598552322508848</v>
      </c>
      <c r="BK299" s="22">
        <v>8.5820959249206545</v>
      </c>
      <c r="BM299" s="163">
        <f>VLOOKUP(BM$6,'MonteCarlo Policy Paths'!$N$2:$S$31,$B299+1,FALSE)</f>
        <v>24.184299884200797</v>
      </c>
      <c r="BN299" s="21">
        <f>VLOOKUP(BN$6,'MonteCarlo Policy Paths'!$N$2:$S$31,$B299+1,FALSE)</f>
        <v>26.797135120393484</v>
      </c>
      <c r="BO299" s="21">
        <f>VLOOKUP(BO$6,'MonteCarlo Policy Paths'!$N$2:$S$31,$B299+1,FALSE)</f>
        <v>29.690826715826198</v>
      </c>
      <c r="BP299" s="21">
        <f>VLOOKUP(BP$6,'MonteCarlo Policy Paths'!$N$2:$S$31,$B299+1,FALSE)</f>
        <v>32.893001978364566</v>
      </c>
      <c r="BQ299" s="21">
        <f>VLOOKUP(BQ$6,'MonteCarlo Policy Paths'!$N$2:$S$31,$B299+1,FALSE)</f>
        <v>36.420098382625895</v>
      </c>
      <c r="BR299" s="21">
        <f>VLOOKUP(BR$6,'MonteCarlo Policy Paths'!$N$2:$S$31,$B299+1,FALSE)</f>
        <v>40.279471956541457</v>
      </c>
      <c r="BS299" s="21">
        <f>VLOOKUP(BS$6,'MonteCarlo Policy Paths'!$N$2:$S$31,$B299+1,FALSE)</f>
        <v>44.515635375675203</v>
      </c>
      <c r="BT299" s="21">
        <f>VLOOKUP(BT$6,'MonteCarlo Policy Paths'!$N$2:$S$31,$B299+1,FALSE)</f>
        <v>49.196171227791872</v>
      </c>
      <c r="BU299" s="21">
        <f>VLOOKUP(BU$6,'MonteCarlo Policy Paths'!$N$2:$S$31,$B299+1,FALSE)</f>
        <v>54.364766335209197</v>
      </c>
      <c r="BV299" s="21">
        <f>VLOOKUP(BV$6,'MonteCarlo Policy Paths'!$N$2:$S$31,$B299+1,FALSE)</f>
        <v>60.140596575631633</v>
      </c>
      <c r="BW299" s="21">
        <f>VLOOKUP(BW$6,'MonteCarlo Policy Paths'!$N$2:$S$31,$B299+1,FALSE)</f>
        <v>66.545116533046993</v>
      </c>
      <c r="BX299" s="21">
        <f>VLOOKUP(BX$6,'MonteCarlo Policy Paths'!$N$2:$S$31,$B299+1,FALSE)</f>
        <v>73.642612105771832</v>
      </c>
      <c r="BY299" s="21">
        <f>VLOOKUP(BY$6,'MonteCarlo Policy Paths'!$N$2:$S$31,$B299+1,FALSE)</f>
        <v>81.515240678665066</v>
      </c>
      <c r="BZ299" s="21">
        <f>VLOOKUP(BZ$6,'MonteCarlo Policy Paths'!$N$2:$S$31,$B299+1,FALSE)</f>
        <v>90.237354922369406</v>
      </c>
      <c r="CA299" s="21">
        <f>VLOOKUP(CA$6,'MonteCarlo Policy Paths'!$N$2:$S$31,$B299+1,FALSE)</f>
        <v>92.736092415362535</v>
      </c>
      <c r="CB299" s="21">
        <f>VLOOKUP(CB$6,'MonteCarlo Policy Paths'!$N$2:$S$31,$B299+1,FALSE)</f>
        <v>95.321073906264047</v>
      </c>
      <c r="CC299" s="21">
        <f>VLOOKUP(CC$6,'MonteCarlo Policy Paths'!$N$2:$S$31,$B299+1,FALSE)</f>
        <v>97.972807459231774</v>
      </c>
      <c r="CD299" s="21">
        <f>VLOOKUP(CD$6,'MonteCarlo Policy Paths'!$N$2:$S$31,$B299+1,FALSE)</f>
        <v>100.70188743091984</v>
      </c>
      <c r="CE299" s="21">
        <f>VLOOKUP(CE$6,'MonteCarlo Policy Paths'!$N$2:$S$31,$B299+1,FALSE)</f>
        <v>103.48109827693068</v>
      </c>
      <c r="CF299" s="21">
        <f>VLOOKUP(CF$6,'MonteCarlo Policy Paths'!$N$2:$S$31,$B299+1,FALSE)</f>
        <v>106.37744326160868</v>
      </c>
      <c r="CG299" s="21">
        <f>VLOOKUP(CG$6,'MonteCarlo Policy Paths'!$N$2:$S$31,$B299+1,FALSE)</f>
        <v>109.31402956265458</v>
      </c>
      <c r="CH299" s="21">
        <f>VLOOKUP(CH$6,'MonteCarlo Policy Paths'!$N$2:$S$31,$B299+1,FALSE)</f>
        <v>112.30612514839871</v>
      </c>
      <c r="CI299" s="21">
        <f>VLOOKUP(CI$6,'MonteCarlo Policy Paths'!$N$2:$S$31,$B299+1,FALSE)</f>
        <v>115.37497116076017</v>
      </c>
      <c r="CJ299" s="21">
        <f>VLOOKUP(CJ$6,'MonteCarlo Policy Paths'!$N$2:$S$31,$B299+1,FALSE)</f>
        <v>118.53125256657755</v>
      </c>
      <c r="CK299" s="21">
        <f>VLOOKUP(CK$6,'MonteCarlo Policy Paths'!$N$2:$S$31,$B299+1,FALSE)</f>
        <v>121.76875646902944</v>
      </c>
      <c r="CL299" s="21">
        <f>VLOOKUP(CL$6,'MonteCarlo Policy Paths'!$N$2:$S$31,$B299+1,FALSE)</f>
        <v>125.08672773594304</v>
      </c>
      <c r="CM299" s="21">
        <f>VLOOKUP(CM$6,'MonteCarlo Policy Paths'!$N$2:$S$31,$B299+1,FALSE)</f>
        <v>128.47676069968128</v>
      </c>
      <c r="CN299" s="21">
        <f>VLOOKUP(CN$6,'MonteCarlo Policy Paths'!$N$2:$S$31,$B299+1,FALSE)</f>
        <v>131.94323193005201</v>
      </c>
      <c r="CO299" s="164">
        <f>VLOOKUP(CO$6,'MonteCarlo Policy Paths'!$N$2:$S$31,$B299+1,FALSE)</f>
        <v>135.47056479945655</v>
      </c>
      <c r="CQ299" s="163">
        <f>BM299*VLOOKUP(AI$6,'Greenhouse Gas Costs Avoided'!$A$2:$I$32,9,FALSE)</f>
        <v>1.5320817610121258</v>
      </c>
      <c r="CR299" s="21">
        <f>BN299*VLOOKUP(AJ$6,'Greenhouse Gas Costs Avoided'!$A$2:$I$32,9,FALSE)</f>
        <v>1.6976055607114411</v>
      </c>
      <c r="CS299" s="21">
        <f>BO299*VLOOKUP(AK$6,'Greenhouse Gas Costs Avoided'!$A$2:$I$32,9,FALSE)</f>
        <v>1.8809216846672472</v>
      </c>
      <c r="CT299" s="21">
        <f>BP299*VLOOKUP(AL$6,'Greenhouse Gas Costs Avoided'!$A$2:$I$32,9,FALSE)</f>
        <v>2.0837803301021003</v>
      </c>
      <c r="CU299" s="21">
        <f>BQ299*VLOOKUP(AM$6,'Greenhouse Gas Costs Avoided'!$A$2:$I$32,9,FALSE)</f>
        <v>2.3072228153580183</v>
      </c>
      <c r="CV299" s="21">
        <f>BR299*VLOOKUP(AN$6,'Greenhouse Gas Costs Avoided'!$A$2:$I$32,9,FALSE)</f>
        <v>2.5517151467399573</v>
      </c>
      <c r="CW299" s="21">
        <f>BS299*VLOOKUP(AO$6,'Greenhouse Gas Costs Avoided'!$A$2:$I$32,9,FALSE)</f>
        <v>2.8200772139570236</v>
      </c>
      <c r="CX299" s="21">
        <f>BT299*VLOOKUP(AP$6,'Greenhouse Gas Costs Avoided'!$A$2:$I$32,9,FALSE)</f>
        <v>3.1165903917263735</v>
      </c>
      <c r="CY299" s="21">
        <f>BU299*VLOOKUP(AQ$6,'Greenhouse Gas Costs Avoided'!$A$2:$I$32,9,FALSE)</f>
        <v>3.444022251736667</v>
      </c>
      <c r="CZ299" s="21">
        <f>BV299*VLOOKUP(AR$6,'Greenhouse Gas Costs Avoided'!$A$2:$I$32,9,FALSE)</f>
        <v>3.8099226171979153</v>
      </c>
      <c r="DA299" s="21">
        <f>BW299*VLOOKUP(AS$6,'Greenhouse Gas Costs Avoided'!$A$2:$I$32,9,FALSE)</f>
        <v>4.2156506416508543</v>
      </c>
      <c r="DB299" s="21">
        <f>BX299*VLOOKUP(AT$6,'Greenhouse Gas Costs Avoided'!$A$2:$I$32,9,FALSE)</f>
        <v>4.6652788536686769</v>
      </c>
      <c r="DC299" s="21">
        <f>BY299*VLOOKUP(AU$6,'Greenhouse Gas Costs Avoided'!$A$2:$I$32,9,FALSE)</f>
        <v>5.1640119451993618</v>
      </c>
      <c r="DD299" s="21">
        <f>BZ299*VLOOKUP(AV$6,'Greenhouse Gas Costs Avoided'!$A$2:$I$32,9,FALSE)</f>
        <v>5.7165601774917221</v>
      </c>
      <c r="DE299" s="21">
        <f>CA299*VLOOKUP(AW$6,'Greenhouse Gas Costs Avoided'!$A$2:$I$32,9,FALSE)</f>
        <v>5.8748558551380645</v>
      </c>
      <c r="DF299" s="21">
        <f>CB299*VLOOKUP(AX$6,'Greenhouse Gas Costs Avoided'!$A$2:$I$32,9,FALSE)</f>
        <v>6.0386151127443357</v>
      </c>
      <c r="DG299" s="21">
        <f>CC299*VLOOKUP(AY$6,'Greenhouse Gas Costs Avoided'!$A$2:$I$32,9,FALSE)</f>
        <v>6.2066031310462346</v>
      </c>
      <c r="DH299" s="21">
        <f>CD299*VLOOKUP(AZ$6,'Greenhouse Gas Costs Avoided'!$A$2:$I$32,9,FALSE)</f>
        <v>6.3794910653253769</v>
      </c>
      <c r="DI299" s="21">
        <f>CE299*VLOOKUP(BA$6,'Greenhouse Gas Costs Avoided'!$A$2:$I$32,9,FALSE)</f>
        <v>6.5555548036832505</v>
      </c>
      <c r="DJ299" s="21">
        <f>CF299*VLOOKUP(BB$6,'Greenhouse Gas Costs Avoided'!$A$2:$I$32,9,FALSE)</f>
        <v>6.7390390205459019</v>
      </c>
      <c r="DK299" s="21">
        <f>CG299*VLOOKUP(BC$6,'Greenhouse Gas Costs Avoided'!$A$2:$I$32,9,FALSE)</f>
        <v>6.9250725353887148</v>
      </c>
      <c r="DL299" s="21">
        <f>CH299*VLOOKUP(BD$6,'Greenhouse Gas Costs Avoided'!$A$2:$I$32,9,FALSE)</f>
        <v>7.114622578022705</v>
      </c>
      <c r="DM299" s="21">
        <f>CI299*VLOOKUP(BE$6,'Greenhouse Gas Costs Avoided'!$A$2:$I$32,9,FALSE)</f>
        <v>7.309034780377397</v>
      </c>
      <c r="DN299" s="21">
        <f>CJ299*VLOOKUP(BF$6,'Greenhouse Gas Costs Avoided'!$A$2:$I$32,9,FALSE)</f>
        <v>7.5089860379134308</v>
      </c>
      <c r="DO299" s="21">
        <f>CK299*VLOOKUP(BG$6,'Greenhouse Gas Costs Avoided'!$A$2:$I$32,9,FALSE)</f>
        <v>7.714082761982441</v>
      </c>
      <c r="DP299" s="21">
        <f>CL299*VLOOKUP(BH$6,'Greenhouse Gas Costs Avoided'!$A$2:$I$32,9,FALSE)</f>
        <v>7.9242771147625906</v>
      </c>
      <c r="DQ299" s="21">
        <f>CM299*VLOOKUP(BI$6,'Greenhouse Gas Costs Avoided'!$A$2:$I$32,9,FALSE)</f>
        <v>8.1390365949973802</v>
      </c>
      <c r="DR299" s="21">
        <f>CN299*VLOOKUP(BJ$6,'Greenhouse Gas Costs Avoided'!$A$2:$I$32,9,FALSE)</f>
        <v>8.358638459535694</v>
      </c>
      <c r="DS299" s="164">
        <f>CO299*VLOOKUP(BK$6,'Greenhouse Gas Costs Avoided'!$A$2:$I$32,9,FALSE)</f>
        <v>8.5820959249206545</v>
      </c>
    </row>
    <row r="300" spans="1:123" x14ac:dyDescent="0.35">
      <c r="A300" s="174">
        <v>294</v>
      </c>
      <c r="B300" s="12">
        <v>4</v>
      </c>
      <c r="C300" s="175">
        <v>2023</v>
      </c>
      <c r="E300" s="20">
        <v>0</v>
      </c>
      <c r="F300" s="21">
        <v>82.346532180449415</v>
      </c>
      <c r="G300" s="21">
        <v>84.002844861871253</v>
      </c>
      <c r="H300" s="21">
        <v>85.659157543293105</v>
      </c>
      <c r="I300" s="21">
        <v>86.918851036576825</v>
      </c>
      <c r="J300" s="21">
        <v>88.178544529860531</v>
      </c>
      <c r="K300" s="21">
        <v>89.438238023144251</v>
      </c>
      <c r="L300" s="21">
        <v>90.697931516427971</v>
      </c>
      <c r="M300" s="21">
        <v>91.95762500971172</v>
      </c>
      <c r="N300" s="21">
        <v>93.21731850299544</v>
      </c>
      <c r="O300" s="21">
        <v>94.47701199627916</v>
      </c>
      <c r="P300" s="21">
        <v>95.73670548956288</v>
      </c>
      <c r="Q300" s="21">
        <v>96.996398982846586</v>
      </c>
      <c r="R300" s="21">
        <v>98.25609247613032</v>
      </c>
      <c r="S300" s="21">
        <v>99.65157958594628</v>
      </c>
      <c r="T300" s="21">
        <v>101.04706669576224</v>
      </c>
      <c r="U300" s="21">
        <v>102.4425538055782</v>
      </c>
      <c r="V300" s="21">
        <v>103.83804091539416</v>
      </c>
      <c r="W300" s="21">
        <v>105.23352802521011</v>
      </c>
      <c r="X300" s="21">
        <v>106.47156953138905</v>
      </c>
      <c r="Y300" s="21">
        <v>107.709611037568</v>
      </c>
      <c r="Z300" s="21">
        <v>108.94765254374694</v>
      </c>
      <c r="AA300" s="21">
        <v>110.18569404992589</v>
      </c>
      <c r="AB300" s="21">
        <v>111.42373555610482</v>
      </c>
      <c r="AC300" s="21">
        <v>112.86811731331359</v>
      </c>
      <c r="AD300" s="21">
        <v>114.31249907052236</v>
      </c>
      <c r="AE300" s="21">
        <v>115.75688082773114</v>
      </c>
      <c r="AF300" s="21">
        <v>117.20126258493991</v>
      </c>
      <c r="AG300" s="22">
        <v>119.5319620819439</v>
      </c>
      <c r="AI300" s="20">
        <v>0</v>
      </c>
      <c r="AJ300" s="21">
        <v>5.2166744805659615</v>
      </c>
      <c r="AK300" s="21">
        <v>5.3216023247413169</v>
      </c>
      <c r="AL300" s="21">
        <v>5.4265301689166732</v>
      </c>
      <c r="AM300" s="21">
        <v>5.5063320831654474</v>
      </c>
      <c r="AN300" s="21">
        <v>5.5861339974142208</v>
      </c>
      <c r="AO300" s="21">
        <v>5.665935911662995</v>
      </c>
      <c r="AP300" s="21">
        <v>5.7457378259117702</v>
      </c>
      <c r="AQ300" s="21">
        <v>5.8255397401605462</v>
      </c>
      <c r="AR300" s="21">
        <v>5.9053416544093205</v>
      </c>
      <c r="AS300" s="21">
        <v>5.9851435686580947</v>
      </c>
      <c r="AT300" s="21">
        <v>6.0649454829068699</v>
      </c>
      <c r="AU300" s="21">
        <v>6.1447473971556432</v>
      </c>
      <c r="AV300" s="21">
        <v>6.2245493114044184</v>
      </c>
      <c r="AW300" s="21">
        <v>6.312953786990386</v>
      </c>
      <c r="AX300" s="21">
        <v>6.4013582625763545</v>
      </c>
      <c r="AY300" s="21">
        <v>6.4897627381623222</v>
      </c>
      <c r="AZ300" s="21">
        <v>6.5781672137482907</v>
      </c>
      <c r="BA300" s="21">
        <v>6.6665716893342575</v>
      </c>
      <c r="BB300" s="21">
        <v>6.7450019445028957</v>
      </c>
      <c r="BC300" s="21">
        <v>6.8234321996715348</v>
      </c>
      <c r="BD300" s="21">
        <v>6.901862454840173</v>
      </c>
      <c r="BE300" s="21">
        <v>6.9802927100088112</v>
      </c>
      <c r="BF300" s="21">
        <v>7.0587229651774486</v>
      </c>
      <c r="BG300" s="21">
        <v>7.1502249295408609</v>
      </c>
      <c r="BH300" s="21">
        <v>7.2417268939042723</v>
      </c>
      <c r="BI300" s="21">
        <v>7.3332288582676846</v>
      </c>
      <c r="BJ300" s="21">
        <v>7.424730822631096</v>
      </c>
      <c r="BK300" s="22">
        <v>7.5723812490175435</v>
      </c>
      <c r="BM300" s="163">
        <f>VLOOKUP(BM$6,'MonteCarlo Policy Paths'!$N$2:$S$31,$B300+1,FALSE)</f>
        <v>21.456887556927661</v>
      </c>
      <c r="BN300" s="21">
        <f>VLOOKUP(BN$6,'MonteCarlo Policy Paths'!$N$2:$S$31,$B300+1,FALSE)</f>
        <v>23.119081894670884</v>
      </c>
      <c r="BO300" s="21">
        <f>VLOOKUP(BO$6,'MonteCarlo Policy Paths'!$N$2:$S$31,$B300+1,FALSE)</f>
        <v>24.918982795429599</v>
      </c>
      <c r="BP300" s="21">
        <f>VLOOKUP(BP$6,'MonteCarlo Policy Paths'!$N$2:$S$31,$B300+1,FALSE)</f>
        <v>26.866510906830612</v>
      </c>
      <c r="BQ300" s="21">
        <f>VLOOKUP(BQ$6,'MonteCarlo Policy Paths'!$N$2:$S$31,$B300+1,FALSE)</f>
        <v>28.957808063155838</v>
      </c>
      <c r="BR300" s="21">
        <f>VLOOKUP(BR$6,'MonteCarlo Policy Paths'!$N$2:$S$31,$B300+1,FALSE)</f>
        <v>31.169773267386955</v>
      </c>
      <c r="BS300" s="21">
        <f>VLOOKUP(BS$6,'MonteCarlo Policy Paths'!$N$2:$S$31,$B300+1,FALSE)</f>
        <v>33.536503079259326</v>
      </c>
      <c r="BT300" s="21">
        <f>VLOOKUP(BT$6,'MonteCarlo Policy Paths'!$N$2:$S$31,$B300+1,FALSE)</f>
        <v>36.094562758542168</v>
      </c>
      <c r="BU300" s="21">
        <f>VLOOKUP(BU$6,'MonteCarlo Policy Paths'!$N$2:$S$31,$B300+1,FALSE)</f>
        <v>38.859796339203925</v>
      </c>
      <c r="BV300" s="21">
        <f>VLOOKUP(BV$6,'MonteCarlo Policy Paths'!$N$2:$S$31,$B300+1,FALSE)</f>
        <v>41.937214526892696</v>
      </c>
      <c r="BW300" s="21">
        <f>VLOOKUP(BW$6,'MonteCarlo Policy Paths'!$N$2:$S$31,$B300+1,FALSE)</f>
        <v>45.285702034805901</v>
      </c>
      <c r="BX300" s="21">
        <f>VLOOKUP(BX$6,'MonteCarlo Policy Paths'!$N$2:$S$31,$B300+1,FALSE)</f>
        <v>48.923675973628832</v>
      </c>
      <c r="BY300" s="21">
        <f>VLOOKUP(BY$6,'MonteCarlo Policy Paths'!$N$2:$S$31,$B300+1,FALSE)</f>
        <v>52.880283256992421</v>
      </c>
      <c r="BZ300" s="21">
        <f>VLOOKUP(BZ$6,'MonteCarlo Policy Paths'!$N$2:$S$31,$B300+1,FALSE)</f>
        <v>57.179951130409847</v>
      </c>
      <c r="CA300" s="21">
        <f>VLOOKUP(CA$6,'MonteCarlo Policy Paths'!$N$2:$S$31,$B300+1,FALSE)</f>
        <v>59.199989570907007</v>
      </c>
      <c r="CB300" s="21">
        <f>VLOOKUP(CB$6,'MonteCarlo Policy Paths'!$N$2:$S$31,$B300+1,FALSE)</f>
        <v>61.304348310445278</v>
      </c>
      <c r="CC300" s="21">
        <f>VLOOKUP(CC$6,'MonteCarlo Policy Paths'!$N$2:$S$31,$B300+1,FALSE)</f>
        <v>63.486799757257046</v>
      </c>
      <c r="CD300" s="21">
        <f>VLOOKUP(CD$6,'MonteCarlo Policy Paths'!$N$2:$S$31,$B300+1,FALSE)</f>
        <v>65.754412861465767</v>
      </c>
      <c r="CE300" s="21">
        <f>VLOOKUP(CE$6,'MonteCarlo Policy Paths'!$N$2:$S$31,$B300+1,FALSE)</f>
        <v>68.097759333367534</v>
      </c>
      <c r="CF300" s="21">
        <f>VLOOKUP(CF$6,'MonteCarlo Policy Paths'!$N$2:$S$31,$B300+1,FALSE)</f>
        <v>70.548973057852507</v>
      </c>
      <c r="CG300" s="21">
        <f>VLOOKUP(CG$6,'MonteCarlo Policy Paths'!$N$2:$S$31,$B300+1,FALSE)</f>
        <v>73.077007009761019</v>
      </c>
      <c r="CH300" s="21">
        <f>VLOOKUP(CH$6,'MonteCarlo Policy Paths'!$N$2:$S$31,$B300+1,FALSE)</f>
        <v>75.691476032446857</v>
      </c>
      <c r="CI300" s="21">
        <f>VLOOKUP(CI$6,'MonteCarlo Policy Paths'!$N$2:$S$31,$B300+1,FALSE)</f>
        <v>78.404802280730166</v>
      </c>
      <c r="CJ300" s="21">
        <f>VLOOKUP(CJ$6,'MonteCarlo Policy Paths'!$N$2:$S$31,$B300+1,FALSE)</f>
        <v>81.224927058038162</v>
      </c>
      <c r="CK300" s="21">
        <f>VLOOKUP(CK$6,'MonteCarlo Policy Paths'!$N$2:$S$31,$B300+1,FALSE)</f>
        <v>84.152487263770951</v>
      </c>
      <c r="CL300" s="21">
        <f>VLOOKUP(CL$6,'MonteCarlo Policy Paths'!$N$2:$S$31,$B300+1,FALSE)</f>
        <v>87.19069011352974</v>
      </c>
      <c r="CM300" s="21">
        <f>VLOOKUP(CM$6,'MonteCarlo Policy Paths'!$N$2:$S$31,$B300+1,FALSE)</f>
        <v>90.339519718236858</v>
      </c>
      <c r="CN300" s="21">
        <f>VLOOKUP(CN$6,'MonteCarlo Policy Paths'!$N$2:$S$31,$B300+1,FALSE)</f>
        <v>93.604800202242828</v>
      </c>
      <c r="CO300" s="164">
        <f>VLOOKUP(CO$6,'MonteCarlo Policy Paths'!$N$2:$S$31,$B300+1,FALSE)</f>
        <v>96.983684685934094</v>
      </c>
      <c r="CQ300" s="163">
        <f>BM300*VLOOKUP(AI$6,'Greenhouse Gas Costs Avoided'!$A$2:$I$32,9,FALSE)</f>
        <v>1.3592994724454583</v>
      </c>
      <c r="CR300" s="21">
        <f>BN300*VLOOKUP(AJ$6,'Greenhouse Gas Costs Avoided'!$A$2:$I$32,9,FALSE)</f>
        <v>1.4645999210963487</v>
      </c>
      <c r="CS300" s="21">
        <f>BO300*VLOOKUP(AK$6,'Greenhouse Gas Costs Avoided'!$A$2:$I$32,9,FALSE)</f>
        <v>1.5786241167474793</v>
      </c>
      <c r="CT300" s="21">
        <f>BP300*VLOOKUP(AL$6,'Greenhouse Gas Costs Avoided'!$A$2:$I$32,9,FALSE)</f>
        <v>1.7020005350363183</v>
      </c>
      <c r="CU300" s="21">
        <f>BQ300*VLOOKUP(AM$6,'Greenhouse Gas Costs Avoided'!$A$2:$I$32,9,FALSE)</f>
        <v>1.8344847601494692</v>
      </c>
      <c r="CV300" s="21">
        <f>BR300*VLOOKUP(AN$6,'Greenhouse Gas Costs Avoided'!$A$2:$I$32,9,FALSE)</f>
        <v>1.9746133378475101</v>
      </c>
      <c r="CW300" s="21">
        <f>BS300*VLOOKUP(AO$6,'Greenhouse Gas Costs Avoided'!$A$2:$I$32,9,FALSE)</f>
        <v>2.1245462941611284</v>
      </c>
      <c r="CX300" s="21">
        <f>BT300*VLOOKUP(AP$6,'Greenhouse Gas Costs Avoided'!$A$2:$I$32,9,FALSE)</f>
        <v>2.2866000479177169</v>
      </c>
      <c r="CY300" s="21">
        <f>BU300*VLOOKUP(AQ$6,'Greenhouse Gas Costs Avoided'!$A$2:$I$32,9,FALSE)</f>
        <v>2.4617783228380428</v>
      </c>
      <c r="CZ300" s="21">
        <f>BV300*VLOOKUP(AR$6,'Greenhouse Gas Costs Avoided'!$A$2:$I$32,9,FALSE)</f>
        <v>2.6567335747552212</v>
      </c>
      <c r="DA300" s="21">
        <f>BW300*VLOOKUP(AS$6,'Greenhouse Gas Costs Avoided'!$A$2:$I$32,9,FALSE)</f>
        <v>2.8688611394320973</v>
      </c>
      <c r="DB300" s="21">
        <f>BX300*VLOOKUP(AT$6,'Greenhouse Gas Costs Avoided'!$A$2:$I$32,9,FALSE)</f>
        <v>3.099327745676475</v>
      </c>
      <c r="DC300" s="21">
        <f>BY300*VLOOKUP(AU$6,'Greenhouse Gas Costs Avoided'!$A$2:$I$32,9,FALSE)</f>
        <v>3.3499798581359799</v>
      </c>
      <c r="DD300" s="21">
        <f>BZ300*VLOOKUP(AV$6,'Greenhouse Gas Costs Avoided'!$A$2:$I$32,9,FALSE)</f>
        <v>3.6223649492411436</v>
      </c>
      <c r="DE300" s="21">
        <f>CA300*VLOOKUP(AW$6,'Greenhouse Gas Costs Avoided'!$A$2:$I$32,9,FALSE)</f>
        <v>3.7503349159570667</v>
      </c>
      <c r="DF300" s="21">
        <f>CB300*VLOOKUP(AX$6,'Greenhouse Gas Costs Avoided'!$A$2:$I$32,9,FALSE)</f>
        <v>3.8836465958035138</v>
      </c>
      <c r="DG300" s="21">
        <f>CC300*VLOOKUP(AY$6,'Greenhouse Gas Costs Avoided'!$A$2:$I$32,9,FALSE)</f>
        <v>4.0219054692034097</v>
      </c>
      <c r="DH300" s="21">
        <f>CD300*VLOOKUP(AZ$6,'Greenhouse Gas Costs Avoided'!$A$2:$I$32,9,FALSE)</f>
        <v>4.1655593560070496</v>
      </c>
      <c r="DI300" s="21">
        <f>CE300*VLOOKUP(BA$6,'Greenhouse Gas Costs Avoided'!$A$2:$I$32,9,FALSE)</f>
        <v>4.3140109715809301</v>
      </c>
      <c r="DJ300" s="21">
        <f>CF300*VLOOKUP(BB$6,'Greenhouse Gas Costs Avoided'!$A$2:$I$32,9,FALSE)</f>
        <v>4.4692960059878768</v>
      </c>
      <c r="DK300" s="21">
        <f>CG300*VLOOKUP(BC$6,'Greenhouse Gas Costs Avoided'!$A$2:$I$32,9,FALSE)</f>
        <v>4.629447622014963</v>
      </c>
      <c r="DL300" s="21">
        <f>CH300*VLOOKUP(BD$6,'Greenhouse Gas Costs Avoided'!$A$2:$I$32,9,FALSE)</f>
        <v>4.7950749225184994</v>
      </c>
      <c r="DM300" s="21">
        <f>CI300*VLOOKUP(BE$6,'Greenhouse Gas Costs Avoided'!$A$2:$I$32,9,FALSE)</f>
        <v>4.9669648542748472</v>
      </c>
      <c r="DN300" s="21">
        <f>CJ300*VLOOKUP(BF$6,'Greenhouse Gas Costs Avoided'!$A$2:$I$32,9,FALSE)</f>
        <v>5.1456205009456273</v>
      </c>
      <c r="DO300" s="21">
        <f>CK300*VLOOKUP(BG$6,'Greenhouse Gas Costs Avoided'!$A$2:$I$32,9,FALSE)</f>
        <v>5.331082210275417</v>
      </c>
      <c r="DP300" s="21">
        <f>CL300*VLOOKUP(BH$6,'Greenhouse Gas Costs Avoided'!$A$2:$I$32,9,FALSE)</f>
        <v>5.5235531602164318</v>
      </c>
      <c r="DQ300" s="21">
        <f>CM300*VLOOKUP(BI$6,'Greenhouse Gas Costs Avoided'!$A$2:$I$32,9,FALSE)</f>
        <v>5.723032344191421</v>
      </c>
      <c r="DR300" s="21">
        <f>CN300*VLOOKUP(BJ$6,'Greenhouse Gas Costs Avoided'!$A$2:$I$32,9,FALSE)</f>
        <v>5.9298887220104266</v>
      </c>
      <c r="DS300" s="164">
        <f>CO300*VLOOKUP(BK$6,'Greenhouse Gas Costs Avoided'!$A$2:$I$32,9,FALSE)</f>
        <v>6.1439419431008639</v>
      </c>
    </row>
    <row r="301" spans="1:123" x14ac:dyDescent="0.35">
      <c r="A301" s="174">
        <v>295</v>
      </c>
      <c r="B301" s="12">
        <v>1</v>
      </c>
      <c r="C301" s="175">
        <v>2023</v>
      </c>
      <c r="E301" s="20">
        <v>0</v>
      </c>
      <c r="F301" s="21">
        <v>82.346532180449415</v>
      </c>
      <c r="G301" s="21">
        <v>84.002844861871253</v>
      </c>
      <c r="H301" s="21">
        <v>85.659157543293105</v>
      </c>
      <c r="I301" s="21">
        <v>86.918851036576825</v>
      </c>
      <c r="J301" s="21">
        <v>88.178544529860531</v>
      </c>
      <c r="K301" s="21">
        <v>89.438238023144251</v>
      </c>
      <c r="L301" s="21">
        <v>90.697931516427971</v>
      </c>
      <c r="M301" s="21">
        <v>91.95762500971172</v>
      </c>
      <c r="N301" s="21">
        <v>93.21731850299544</v>
      </c>
      <c r="O301" s="21">
        <v>94.47701199627916</v>
      </c>
      <c r="P301" s="21">
        <v>95.73670548956288</v>
      </c>
      <c r="Q301" s="21">
        <v>96.996398982846586</v>
      </c>
      <c r="R301" s="21">
        <v>98.25609247613032</v>
      </c>
      <c r="S301" s="21">
        <v>99.65157958594628</v>
      </c>
      <c r="T301" s="21">
        <v>101.04706669576224</v>
      </c>
      <c r="U301" s="21">
        <v>102.4425538055782</v>
      </c>
      <c r="V301" s="21">
        <v>103.83804091539416</v>
      </c>
      <c r="W301" s="21">
        <v>105.23352802521011</v>
      </c>
      <c r="X301" s="21">
        <v>106.47156953138905</v>
      </c>
      <c r="Y301" s="21">
        <v>107.709611037568</v>
      </c>
      <c r="Z301" s="21">
        <v>108.94765254374694</v>
      </c>
      <c r="AA301" s="21">
        <v>110.18569404992589</v>
      </c>
      <c r="AB301" s="21">
        <v>111.42373555610482</v>
      </c>
      <c r="AC301" s="21">
        <v>112.86811731331359</v>
      </c>
      <c r="AD301" s="21">
        <v>114.31249907052236</v>
      </c>
      <c r="AE301" s="21">
        <v>115.75688082773114</v>
      </c>
      <c r="AF301" s="21">
        <v>117.20126258493991</v>
      </c>
      <c r="AG301" s="22">
        <v>118.64564434214866</v>
      </c>
      <c r="AI301" s="20">
        <v>0</v>
      </c>
      <c r="AJ301" s="21">
        <v>5.2166744805659615</v>
      </c>
      <c r="AK301" s="21">
        <v>5.3216023247413169</v>
      </c>
      <c r="AL301" s="21">
        <v>5.4265301689166732</v>
      </c>
      <c r="AM301" s="21">
        <v>5.5063320831654474</v>
      </c>
      <c r="AN301" s="21">
        <v>5.5861339974142208</v>
      </c>
      <c r="AO301" s="21">
        <v>5.665935911662995</v>
      </c>
      <c r="AP301" s="21">
        <v>5.7457378259117702</v>
      </c>
      <c r="AQ301" s="21">
        <v>5.8255397401605462</v>
      </c>
      <c r="AR301" s="21">
        <v>5.9053416544093205</v>
      </c>
      <c r="AS301" s="21">
        <v>5.9851435686580947</v>
      </c>
      <c r="AT301" s="21">
        <v>6.0649454829068699</v>
      </c>
      <c r="AU301" s="21">
        <v>6.1447473971556432</v>
      </c>
      <c r="AV301" s="21">
        <v>6.2245493114044184</v>
      </c>
      <c r="AW301" s="21">
        <v>6.312953786990386</v>
      </c>
      <c r="AX301" s="21">
        <v>6.4013582625763545</v>
      </c>
      <c r="AY301" s="21">
        <v>6.4897627381623222</v>
      </c>
      <c r="AZ301" s="21">
        <v>6.5781672137482907</v>
      </c>
      <c r="BA301" s="21">
        <v>6.6665716893342575</v>
      </c>
      <c r="BB301" s="21">
        <v>6.7450019445028957</v>
      </c>
      <c r="BC301" s="21">
        <v>6.8234321996715348</v>
      </c>
      <c r="BD301" s="21">
        <v>6.901862454840173</v>
      </c>
      <c r="BE301" s="21">
        <v>6.9802927100088112</v>
      </c>
      <c r="BF301" s="21">
        <v>7.0587229651774486</v>
      </c>
      <c r="BG301" s="21">
        <v>7.1502249295408609</v>
      </c>
      <c r="BH301" s="21">
        <v>7.2417268939042723</v>
      </c>
      <c r="BI301" s="21">
        <v>7.3332288582676846</v>
      </c>
      <c r="BJ301" s="21">
        <v>7.424730822631096</v>
      </c>
      <c r="BK301" s="22">
        <v>7.5162327869945065</v>
      </c>
      <c r="BM301" s="163">
        <f>VLOOKUP(BM$6,'MonteCarlo Policy Paths'!$N$2:$S$31,$B301+1,FALSE)</f>
        <v>18.946072246720579</v>
      </c>
      <c r="BN301" s="21">
        <f>VLOOKUP(BN$6,'MonteCarlo Policy Paths'!$N$2:$S$31,$B301+1,FALSE)</f>
        <v>19.920985834119051</v>
      </c>
      <c r="BO301" s="21">
        <f>VLOOKUP(BO$6,'MonteCarlo Policy Paths'!$N$2:$S$31,$B301+1,FALSE)</f>
        <v>20.944710352814074</v>
      </c>
      <c r="BP301" s="21">
        <f>VLOOKUP(BP$6,'MonteCarlo Policy Paths'!$N$2:$S$31,$B301+1,FALSE)</f>
        <v>22.017919567056939</v>
      </c>
      <c r="BQ301" s="21">
        <f>VLOOKUP(BQ$6,'MonteCarlo Policy Paths'!$N$2:$S$31,$B301+1,FALSE)</f>
        <v>23.125382269476081</v>
      </c>
      <c r="BR301" s="21">
        <f>VLOOKUP(BR$6,'MonteCarlo Policy Paths'!$N$2:$S$31,$B301+1,FALSE)</f>
        <v>24.222533249319248</v>
      </c>
      <c r="BS301" s="21">
        <f>VLOOKUP(BS$6,'MonteCarlo Policy Paths'!$N$2:$S$31,$B301+1,FALSE)</f>
        <v>25.344600035724898</v>
      </c>
      <c r="BT301" s="21">
        <f>VLOOKUP(BT$6,'MonteCarlo Policy Paths'!$N$2:$S$31,$B301+1,FALSE)</f>
        <v>26.511875533452777</v>
      </c>
      <c r="BU301" s="21">
        <f>VLOOKUP(BU$6,'MonteCarlo Policy Paths'!$N$2:$S$31,$B301+1,FALSE)</f>
        <v>27.727543772426976</v>
      </c>
      <c r="BV301" s="21">
        <f>VLOOKUP(BV$6,'MonteCarlo Policy Paths'!$N$2:$S$31,$B301+1,FALSE)</f>
        <v>29.105872242644537</v>
      </c>
      <c r="BW301" s="21">
        <f>VLOOKUP(BW$6,'MonteCarlo Policy Paths'!$N$2:$S$31,$B301+1,FALSE)</f>
        <v>30.561165854776764</v>
      </c>
      <c r="BX301" s="21">
        <f>VLOOKUP(BX$6,'MonteCarlo Policy Paths'!$N$2:$S$31,$B301+1,FALSE)</f>
        <v>32.089224147515601</v>
      </c>
      <c r="BY301" s="21">
        <f>VLOOKUP(BY$6,'MonteCarlo Policy Paths'!$N$2:$S$31,$B301+1,FALSE)</f>
        <v>33.693685354891386</v>
      </c>
      <c r="BZ301" s="21">
        <f>VLOOKUP(BZ$6,'MonteCarlo Policy Paths'!$N$2:$S$31,$B301+1,FALSE)</f>
        <v>35.378369622635958</v>
      </c>
      <c r="CA301" s="21">
        <f>VLOOKUP(CA$6,'MonteCarlo Policy Paths'!$N$2:$S$31,$B301+1,FALSE)</f>
        <v>37.147288103767757</v>
      </c>
      <c r="CB301" s="21">
        <f>VLOOKUP(CB$6,'MonteCarlo Policy Paths'!$N$2:$S$31,$B301+1,FALSE)</f>
        <v>39.004652508956148</v>
      </c>
      <c r="CC301" s="21">
        <f>VLOOKUP(CC$6,'MonteCarlo Policy Paths'!$N$2:$S$31,$B301+1,FALSE)</f>
        <v>40.954885134403959</v>
      </c>
      <c r="CD301" s="21">
        <f>VLOOKUP(CD$6,'MonteCarlo Policy Paths'!$N$2:$S$31,$B301+1,FALSE)</f>
        <v>43.002629391124159</v>
      </c>
      <c r="CE301" s="21">
        <f>VLOOKUP(CE$6,'MonteCarlo Policy Paths'!$N$2:$S$31,$B301+1,FALSE)</f>
        <v>45.152760860680367</v>
      </c>
      <c r="CF301" s="21">
        <f>VLOOKUP(CF$6,'MonteCarlo Policy Paths'!$N$2:$S$31,$B301+1,FALSE)</f>
        <v>47.410398903714388</v>
      </c>
      <c r="CG301" s="21">
        <f>VLOOKUP(CG$6,'MonteCarlo Policy Paths'!$N$2:$S$31,$B301+1,FALSE)</f>
        <v>49.780918848900107</v>
      </c>
      <c r="CH301" s="21">
        <f>VLOOKUP(CH$6,'MonteCarlo Policy Paths'!$N$2:$S$31,$B301+1,FALSE)</f>
        <v>52.269964791345117</v>
      </c>
      <c r="CI301" s="21">
        <f>VLOOKUP(CI$6,'MonteCarlo Policy Paths'!$N$2:$S$31,$B301+1,FALSE)</f>
        <v>54.883463030912374</v>
      </c>
      <c r="CJ301" s="21">
        <f>VLOOKUP(CJ$6,'MonteCarlo Policy Paths'!$N$2:$S$31,$B301+1,FALSE)</f>
        <v>57.627636182457998</v>
      </c>
      <c r="CK301" s="21">
        <f>VLOOKUP(CK$6,'MonteCarlo Policy Paths'!$N$2:$S$31,$B301+1,FALSE)</f>
        <v>60.509017991580897</v>
      </c>
      <c r="CL301" s="21">
        <f>VLOOKUP(CL$6,'MonteCarlo Policy Paths'!$N$2:$S$31,$B301+1,FALSE)</f>
        <v>63.534468891159946</v>
      </c>
      <c r="CM301" s="21">
        <f>VLOOKUP(CM$6,'MonteCarlo Policy Paths'!$N$2:$S$31,$B301+1,FALSE)</f>
        <v>66.711192335717939</v>
      </c>
      <c r="CN301" s="21">
        <f>VLOOKUP(CN$6,'MonteCarlo Policy Paths'!$N$2:$S$31,$B301+1,FALSE)</f>
        <v>70.04675195250384</v>
      </c>
      <c r="CO301" s="164">
        <f>VLOOKUP(CO$6,'MonteCarlo Policy Paths'!$N$2:$S$31,$B301+1,FALSE)</f>
        <v>73.54908955012904</v>
      </c>
      <c r="CQ301" s="163">
        <f>BM301*VLOOKUP(AI$6,'Greenhouse Gas Costs Avoided'!$A$2:$I$32,9,FALSE)</f>
        <v>1.2002386619007086</v>
      </c>
      <c r="CR301" s="21">
        <f>BN301*VLOOKUP(AJ$6,'Greenhouse Gas Costs Avoided'!$A$2:$I$32,9,FALSE)</f>
        <v>1.2619996941806579</v>
      </c>
      <c r="CS301" s="21">
        <f>BO301*VLOOKUP(AK$6,'Greenhouse Gas Costs Avoided'!$A$2:$I$32,9,FALSE)</f>
        <v>1.3268529118013257</v>
      </c>
      <c r="CT301" s="21">
        <f>BP301*VLOOKUP(AL$6,'Greenhouse Gas Costs Avoided'!$A$2:$I$32,9,FALSE)</f>
        <v>1.3948409979053111</v>
      </c>
      <c r="CU301" s="21">
        <f>BQ301*VLOOKUP(AM$6,'Greenhouse Gas Costs Avoided'!$A$2:$I$32,9,FALSE)</f>
        <v>1.464999051498006</v>
      </c>
      <c r="CV301" s="21">
        <f>BR301*VLOOKUP(AN$6,'Greenhouse Gas Costs Avoided'!$A$2:$I$32,9,FALSE)</f>
        <v>1.5345038547523033</v>
      </c>
      <c r="CW301" s="21">
        <f>BS301*VLOOKUP(AO$6,'Greenhouse Gas Costs Avoided'!$A$2:$I$32,9,FALSE)</f>
        <v>1.6055870809081549</v>
      </c>
      <c r="CX301" s="21">
        <f>BT301*VLOOKUP(AP$6,'Greenhouse Gas Costs Avoided'!$A$2:$I$32,9,FALSE)</f>
        <v>1.6795342908215394</v>
      </c>
      <c r="CY301" s="21">
        <f>BU301*VLOOKUP(AQ$6,'Greenhouse Gas Costs Avoided'!$A$2:$I$32,9,FALSE)</f>
        <v>1.7565471936259263</v>
      </c>
      <c r="CZ301" s="21">
        <f>BV301*VLOOKUP(AR$6,'Greenhouse Gas Costs Avoided'!$A$2:$I$32,9,FALSE)</f>
        <v>1.8438646648785721</v>
      </c>
      <c r="DA301" s="21">
        <f>BW301*VLOOKUP(AS$6,'Greenhouse Gas Costs Avoided'!$A$2:$I$32,9,FALSE)</f>
        <v>1.9360578981225007</v>
      </c>
      <c r="DB301" s="21">
        <f>BX301*VLOOKUP(AT$6,'Greenhouse Gas Costs Avoided'!$A$2:$I$32,9,FALSE)</f>
        <v>2.0328607930286258</v>
      </c>
      <c r="DC301" s="21">
        <f>BY301*VLOOKUP(AU$6,'Greenhouse Gas Costs Avoided'!$A$2:$I$32,9,FALSE)</f>
        <v>2.1345038326800574</v>
      </c>
      <c r="DD301" s="21">
        <f>BZ301*VLOOKUP(AV$6,'Greenhouse Gas Costs Avoided'!$A$2:$I$32,9,FALSE)</f>
        <v>2.2412290243140602</v>
      </c>
      <c r="DE301" s="21">
        <f>CA301*VLOOKUP(AW$6,'Greenhouse Gas Costs Avoided'!$A$2:$I$32,9,FALSE)</f>
        <v>2.3532904755297634</v>
      </c>
      <c r="DF301" s="21">
        <f>CB301*VLOOKUP(AX$6,'Greenhouse Gas Costs Avoided'!$A$2:$I$32,9,FALSE)</f>
        <v>2.4709549993062518</v>
      </c>
      <c r="DG301" s="21">
        <f>CC301*VLOOKUP(AY$6,'Greenhouse Gas Costs Avoided'!$A$2:$I$32,9,FALSE)</f>
        <v>2.5945027492715647</v>
      </c>
      <c r="DH301" s="21">
        <f>CD301*VLOOKUP(AZ$6,'Greenhouse Gas Costs Avoided'!$A$2:$I$32,9,FALSE)</f>
        <v>2.724227886735143</v>
      </c>
      <c r="DI301" s="21">
        <f>CE301*VLOOKUP(BA$6,'Greenhouse Gas Costs Avoided'!$A$2:$I$32,9,FALSE)</f>
        <v>2.8604392810719004</v>
      </c>
      <c r="DJ301" s="21">
        <f>CF301*VLOOKUP(BB$6,'Greenhouse Gas Costs Avoided'!$A$2:$I$32,9,FALSE)</f>
        <v>3.0034612451254952</v>
      </c>
      <c r="DK301" s="21">
        <f>CG301*VLOOKUP(BC$6,'Greenhouse Gas Costs Avoided'!$A$2:$I$32,9,FALSE)</f>
        <v>3.1536343073817701</v>
      </c>
      <c r="DL301" s="21">
        <f>CH301*VLOOKUP(BD$6,'Greenhouse Gas Costs Avoided'!$A$2:$I$32,9,FALSE)</f>
        <v>3.3113160227508591</v>
      </c>
      <c r="DM301" s="21">
        <f>CI301*VLOOKUP(BE$6,'Greenhouse Gas Costs Avoided'!$A$2:$I$32,9,FALSE)</f>
        <v>3.4768818238884021</v>
      </c>
      <c r="DN301" s="21">
        <f>CJ301*VLOOKUP(BF$6,'Greenhouse Gas Costs Avoided'!$A$2:$I$32,9,FALSE)</f>
        <v>3.6507259150828224</v>
      </c>
      <c r="DO301" s="21">
        <f>CK301*VLOOKUP(BG$6,'Greenhouse Gas Costs Avoided'!$A$2:$I$32,9,FALSE)</f>
        <v>3.8332622108369634</v>
      </c>
      <c r="DP301" s="21">
        <f>CL301*VLOOKUP(BH$6,'Greenhouse Gas Costs Avoided'!$A$2:$I$32,9,FALSE)</f>
        <v>4.0249253213788121</v>
      </c>
      <c r="DQ301" s="21">
        <f>CM301*VLOOKUP(BI$6,'Greenhouse Gas Costs Avoided'!$A$2:$I$32,9,FALSE)</f>
        <v>4.2261715874477526</v>
      </c>
      <c r="DR301" s="21">
        <f>CN301*VLOOKUP(BJ$6,'Greenhouse Gas Costs Avoided'!$A$2:$I$32,9,FALSE)</f>
        <v>4.4374801668201398</v>
      </c>
      <c r="DS301" s="164">
        <f>CO301*VLOOKUP(BK$6,'Greenhouse Gas Costs Avoided'!$A$2:$I$32,9,FALSE)</f>
        <v>4.6593541751611474</v>
      </c>
    </row>
    <row r="302" spans="1:123" x14ac:dyDescent="0.35">
      <c r="A302" s="174">
        <v>296</v>
      </c>
      <c r="B302" s="12">
        <v>1</v>
      </c>
      <c r="C302" s="175">
        <v>2023</v>
      </c>
      <c r="E302" s="20">
        <v>0</v>
      </c>
      <c r="F302" s="21">
        <v>82.346532180449415</v>
      </c>
      <c r="G302" s="21">
        <v>84.002844861871253</v>
      </c>
      <c r="H302" s="21">
        <v>85.659157543293105</v>
      </c>
      <c r="I302" s="21">
        <v>86.918851036576825</v>
      </c>
      <c r="J302" s="21">
        <v>88.178544529860531</v>
      </c>
      <c r="K302" s="21">
        <v>89.438238023144251</v>
      </c>
      <c r="L302" s="21">
        <v>90.697931516427971</v>
      </c>
      <c r="M302" s="21">
        <v>91.95762500971172</v>
      </c>
      <c r="N302" s="21">
        <v>93.21731850299544</v>
      </c>
      <c r="O302" s="21">
        <v>94.47701199627916</v>
      </c>
      <c r="P302" s="21">
        <v>95.73670548956288</v>
      </c>
      <c r="Q302" s="21">
        <v>96.996398982846586</v>
      </c>
      <c r="R302" s="21">
        <v>98.25609247613032</v>
      </c>
      <c r="S302" s="21">
        <v>99.65157958594628</v>
      </c>
      <c r="T302" s="21">
        <v>101.04706669576224</v>
      </c>
      <c r="U302" s="21">
        <v>102.4425538055782</v>
      </c>
      <c r="V302" s="21">
        <v>103.83804091539416</v>
      </c>
      <c r="W302" s="21">
        <v>105.23352802521011</v>
      </c>
      <c r="X302" s="21">
        <v>106.47156953138905</v>
      </c>
      <c r="Y302" s="21">
        <v>107.709611037568</v>
      </c>
      <c r="Z302" s="21">
        <v>108.94765254374694</v>
      </c>
      <c r="AA302" s="21">
        <v>110.18569404992589</v>
      </c>
      <c r="AB302" s="21">
        <v>111.42373555610482</v>
      </c>
      <c r="AC302" s="21">
        <v>112.86811731331359</v>
      </c>
      <c r="AD302" s="21">
        <v>114.31249907052236</v>
      </c>
      <c r="AE302" s="21">
        <v>115.75688082773114</v>
      </c>
      <c r="AF302" s="21">
        <v>117.20126258493991</v>
      </c>
      <c r="AG302" s="22">
        <v>118.64564434214866</v>
      </c>
      <c r="AI302" s="20">
        <v>0</v>
      </c>
      <c r="AJ302" s="21">
        <v>5.2166744805659615</v>
      </c>
      <c r="AK302" s="21">
        <v>5.3216023247413169</v>
      </c>
      <c r="AL302" s="21">
        <v>5.4265301689166732</v>
      </c>
      <c r="AM302" s="21">
        <v>5.5063320831654474</v>
      </c>
      <c r="AN302" s="21">
        <v>5.5861339974142208</v>
      </c>
      <c r="AO302" s="21">
        <v>5.665935911662995</v>
      </c>
      <c r="AP302" s="21">
        <v>5.7457378259117702</v>
      </c>
      <c r="AQ302" s="21">
        <v>5.8255397401605462</v>
      </c>
      <c r="AR302" s="21">
        <v>5.9053416544093205</v>
      </c>
      <c r="AS302" s="21">
        <v>5.9851435686580947</v>
      </c>
      <c r="AT302" s="21">
        <v>6.0649454829068699</v>
      </c>
      <c r="AU302" s="21">
        <v>6.1447473971556432</v>
      </c>
      <c r="AV302" s="21">
        <v>6.2245493114044184</v>
      </c>
      <c r="AW302" s="21">
        <v>6.312953786990386</v>
      </c>
      <c r="AX302" s="21">
        <v>6.4013582625763545</v>
      </c>
      <c r="AY302" s="21">
        <v>6.4897627381623222</v>
      </c>
      <c r="AZ302" s="21">
        <v>6.5781672137482907</v>
      </c>
      <c r="BA302" s="21">
        <v>6.6665716893342575</v>
      </c>
      <c r="BB302" s="21">
        <v>6.7450019445028957</v>
      </c>
      <c r="BC302" s="21">
        <v>6.8234321996715348</v>
      </c>
      <c r="BD302" s="21">
        <v>6.901862454840173</v>
      </c>
      <c r="BE302" s="21">
        <v>6.9802927100088112</v>
      </c>
      <c r="BF302" s="21">
        <v>7.0587229651774486</v>
      </c>
      <c r="BG302" s="21">
        <v>7.1502249295408609</v>
      </c>
      <c r="BH302" s="21">
        <v>7.2417268939042723</v>
      </c>
      <c r="BI302" s="21">
        <v>7.3332288582676846</v>
      </c>
      <c r="BJ302" s="21">
        <v>7.424730822631096</v>
      </c>
      <c r="BK302" s="22">
        <v>7.5162327869945065</v>
      </c>
      <c r="BM302" s="163">
        <f>VLOOKUP(BM$6,'MonteCarlo Policy Paths'!$N$2:$S$31,$B302+1,FALSE)</f>
        <v>18.946072246720579</v>
      </c>
      <c r="BN302" s="21">
        <f>VLOOKUP(BN$6,'MonteCarlo Policy Paths'!$N$2:$S$31,$B302+1,FALSE)</f>
        <v>19.920985834119051</v>
      </c>
      <c r="BO302" s="21">
        <f>VLOOKUP(BO$6,'MonteCarlo Policy Paths'!$N$2:$S$31,$B302+1,FALSE)</f>
        <v>20.944710352814074</v>
      </c>
      <c r="BP302" s="21">
        <f>VLOOKUP(BP$6,'MonteCarlo Policy Paths'!$N$2:$S$31,$B302+1,FALSE)</f>
        <v>22.017919567056939</v>
      </c>
      <c r="BQ302" s="21">
        <f>VLOOKUP(BQ$6,'MonteCarlo Policy Paths'!$N$2:$S$31,$B302+1,FALSE)</f>
        <v>23.125382269476081</v>
      </c>
      <c r="BR302" s="21">
        <f>VLOOKUP(BR$6,'MonteCarlo Policy Paths'!$N$2:$S$31,$B302+1,FALSE)</f>
        <v>24.222533249319248</v>
      </c>
      <c r="BS302" s="21">
        <f>VLOOKUP(BS$6,'MonteCarlo Policy Paths'!$N$2:$S$31,$B302+1,FALSE)</f>
        <v>25.344600035724898</v>
      </c>
      <c r="BT302" s="21">
        <f>VLOOKUP(BT$6,'MonteCarlo Policy Paths'!$N$2:$S$31,$B302+1,FALSE)</f>
        <v>26.511875533452777</v>
      </c>
      <c r="BU302" s="21">
        <f>VLOOKUP(BU$6,'MonteCarlo Policy Paths'!$N$2:$S$31,$B302+1,FALSE)</f>
        <v>27.727543772426976</v>
      </c>
      <c r="BV302" s="21">
        <f>VLOOKUP(BV$6,'MonteCarlo Policy Paths'!$N$2:$S$31,$B302+1,FALSE)</f>
        <v>29.105872242644537</v>
      </c>
      <c r="BW302" s="21">
        <f>VLOOKUP(BW$6,'MonteCarlo Policy Paths'!$N$2:$S$31,$B302+1,FALSE)</f>
        <v>30.561165854776764</v>
      </c>
      <c r="BX302" s="21">
        <f>VLOOKUP(BX$6,'MonteCarlo Policy Paths'!$N$2:$S$31,$B302+1,FALSE)</f>
        <v>32.089224147515601</v>
      </c>
      <c r="BY302" s="21">
        <f>VLOOKUP(BY$6,'MonteCarlo Policy Paths'!$N$2:$S$31,$B302+1,FALSE)</f>
        <v>33.693685354891386</v>
      </c>
      <c r="BZ302" s="21">
        <f>VLOOKUP(BZ$6,'MonteCarlo Policy Paths'!$N$2:$S$31,$B302+1,FALSE)</f>
        <v>35.378369622635958</v>
      </c>
      <c r="CA302" s="21">
        <f>VLOOKUP(CA$6,'MonteCarlo Policy Paths'!$N$2:$S$31,$B302+1,FALSE)</f>
        <v>37.147288103767757</v>
      </c>
      <c r="CB302" s="21">
        <f>VLOOKUP(CB$6,'MonteCarlo Policy Paths'!$N$2:$S$31,$B302+1,FALSE)</f>
        <v>39.004652508956148</v>
      </c>
      <c r="CC302" s="21">
        <f>VLOOKUP(CC$6,'MonteCarlo Policy Paths'!$N$2:$S$31,$B302+1,FALSE)</f>
        <v>40.954885134403959</v>
      </c>
      <c r="CD302" s="21">
        <f>VLOOKUP(CD$6,'MonteCarlo Policy Paths'!$N$2:$S$31,$B302+1,FALSE)</f>
        <v>43.002629391124159</v>
      </c>
      <c r="CE302" s="21">
        <f>VLOOKUP(CE$6,'MonteCarlo Policy Paths'!$N$2:$S$31,$B302+1,FALSE)</f>
        <v>45.152760860680367</v>
      </c>
      <c r="CF302" s="21">
        <f>VLOOKUP(CF$6,'MonteCarlo Policy Paths'!$N$2:$S$31,$B302+1,FALSE)</f>
        <v>47.410398903714388</v>
      </c>
      <c r="CG302" s="21">
        <f>VLOOKUP(CG$6,'MonteCarlo Policy Paths'!$N$2:$S$31,$B302+1,FALSE)</f>
        <v>49.780918848900107</v>
      </c>
      <c r="CH302" s="21">
        <f>VLOOKUP(CH$6,'MonteCarlo Policy Paths'!$N$2:$S$31,$B302+1,FALSE)</f>
        <v>52.269964791345117</v>
      </c>
      <c r="CI302" s="21">
        <f>VLOOKUP(CI$6,'MonteCarlo Policy Paths'!$N$2:$S$31,$B302+1,FALSE)</f>
        <v>54.883463030912374</v>
      </c>
      <c r="CJ302" s="21">
        <f>VLOOKUP(CJ$6,'MonteCarlo Policy Paths'!$N$2:$S$31,$B302+1,FALSE)</f>
        <v>57.627636182457998</v>
      </c>
      <c r="CK302" s="21">
        <f>VLOOKUP(CK$6,'MonteCarlo Policy Paths'!$N$2:$S$31,$B302+1,FALSE)</f>
        <v>60.509017991580897</v>
      </c>
      <c r="CL302" s="21">
        <f>VLOOKUP(CL$6,'MonteCarlo Policy Paths'!$N$2:$S$31,$B302+1,FALSE)</f>
        <v>63.534468891159946</v>
      </c>
      <c r="CM302" s="21">
        <f>VLOOKUP(CM$6,'MonteCarlo Policy Paths'!$N$2:$S$31,$B302+1,FALSE)</f>
        <v>66.711192335717939</v>
      </c>
      <c r="CN302" s="21">
        <f>VLOOKUP(CN$6,'MonteCarlo Policy Paths'!$N$2:$S$31,$B302+1,FALSE)</f>
        <v>70.04675195250384</v>
      </c>
      <c r="CO302" s="164">
        <f>VLOOKUP(CO$6,'MonteCarlo Policy Paths'!$N$2:$S$31,$B302+1,FALSE)</f>
        <v>73.54908955012904</v>
      </c>
      <c r="CQ302" s="163">
        <f>BM302*VLOOKUP(AI$6,'Greenhouse Gas Costs Avoided'!$A$2:$I$32,9,FALSE)</f>
        <v>1.2002386619007086</v>
      </c>
      <c r="CR302" s="21">
        <f>BN302*VLOOKUP(AJ$6,'Greenhouse Gas Costs Avoided'!$A$2:$I$32,9,FALSE)</f>
        <v>1.2619996941806579</v>
      </c>
      <c r="CS302" s="21">
        <f>BO302*VLOOKUP(AK$6,'Greenhouse Gas Costs Avoided'!$A$2:$I$32,9,FALSE)</f>
        <v>1.3268529118013257</v>
      </c>
      <c r="CT302" s="21">
        <f>BP302*VLOOKUP(AL$6,'Greenhouse Gas Costs Avoided'!$A$2:$I$32,9,FALSE)</f>
        <v>1.3948409979053111</v>
      </c>
      <c r="CU302" s="21">
        <f>BQ302*VLOOKUP(AM$6,'Greenhouse Gas Costs Avoided'!$A$2:$I$32,9,FALSE)</f>
        <v>1.464999051498006</v>
      </c>
      <c r="CV302" s="21">
        <f>BR302*VLOOKUP(AN$6,'Greenhouse Gas Costs Avoided'!$A$2:$I$32,9,FALSE)</f>
        <v>1.5345038547523033</v>
      </c>
      <c r="CW302" s="21">
        <f>BS302*VLOOKUP(AO$6,'Greenhouse Gas Costs Avoided'!$A$2:$I$32,9,FALSE)</f>
        <v>1.6055870809081549</v>
      </c>
      <c r="CX302" s="21">
        <f>BT302*VLOOKUP(AP$6,'Greenhouse Gas Costs Avoided'!$A$2:$I$32,9,FALSE)</f>
        <v>1.6795342908215394</v>
      </c>
      <c r="CY302" s="21">
        <f>BU302*VLOOKUP(AQ$6,'Greenhouse Gas Costs Avoided'!$A$2:$I$32,9,FALSE)</f>
        <v>1.7565471936259263</v>
      </c>
      <c r="CZ302" s="21">
        <f>BV302*VLOOKUP(AR$6,'Greenhouse Gas Costs Avoided'!$A$2:$I$32,9,FALSE)</f>
        <v>1.8438646648785721</v>
      </c>
      <c r="DA302" s="21">
        <f>BW302*VLOOKUP(AS$6,'Greenhouse Gas Costs Avoided'!$A$2:$I$32,9,FALSE)</f>
        <v>1.9360578981225007</v>
      </c>
      <c r="DB302" s="21">
        <f>BX302*VLOOKUP(AT$6,'Greenhouse Gas Costs Avoided'!$A$2:$I$32,9,FALSE)</f>
        <v>2.0328607930286258</v>
      </c>
      <c r="DC302" s="21">
        <f>BY302*VLOOKUP(AU$6,'Greenhouse Gas Costs Avoided'!$A$2:$I$32,9,FALSE)</f>
        <v>2.1345038326800574</v>
      </c>
      <c r="DD302" s="21">
        <f>BZ302*VLOOKUP(AV$6,'Greenhouse Gas Costs Avoided'!$A$2:$I$32,9,FALSE)</f>
        <v>2.2412290243140602</v>
      </c>
      <c r="DE302" s="21">
        <f>CA302*VLOOKUP(AW$6,'Greenhouse Gas Costs Avoided'!$A$2:$I$32,9,FALSE)</f>
        <v>2.3532904755297634</v>
      </c>
      <c r="DF302" s="21">
        <f>CB302*VLOOKUP(AX$6,'Greenhouse Gas Costs Avoided'!$A$2:$I$32,9,FALSE)</f>
        <v>2.4709549993062518</v>
      </c>
      <c r="DG302" s="21">
        <f>CC302*VLOOKUP(AY$6,'Greenhouse Gas Costs Avoided'!$A$2:$I$32,9,FALSE)</f>
        <v>2.5945027492715647</v>
      </c>
      <c r="DH302" s="21">
        <f>CD302*VLOOKUP(AZ$6,'Greenhouse Gas Costs Avoided'!$A$2:$I$32,9,FALSE)</f>
        <v>2.724227886735143</v>
      </c>
      <c r="DI302" s="21">
        <f>CE302*VLOOKUP(BA$6,'Greenhouse Gas Costs Avoided'!$A$2:$I$32,9,FALSE)</f>
        <v>2.8604392810719004</v>
      </c>
      <c r="DJ302" s="21">
        <f>CF302*VLOOKUP(BB$6,'Greenhouse Gas Costs Avoided'!$A$2:$I$32,9,FALSE)</f>
        <v>3.0034612451254952</v>
      </c>
      <c r="DK302" s="21">
        <f>CG302*VLOOKUP(BC$6,'Greenhouse Gas Costs Avoided'!$A$2:$I$32,9,FALSE)</f>
        <v>3.1536343073817701</v>
      </c>
      <c r="DL302" s="21">
        <f>CH302*VLOOKUP(BD$6,'Greenhouse Gas Costs Avoided'!$A$2:$I$32,9,FALSE)</f>
        <v>3.3113160227508591</v>
      </c>
      <c r="DM302" s="21">
        <f>CI302*VLOOKUP(BE$6,'Greenhouse Gas Costs Avoided'!$A$2:$I$32,9,FALSE)</f>
        <v>3.4768818238884021</v>
      </c>
      <c r="DN302" s="21">
        <f>CJ302*VLOOKUP(BF$6,'Greenhouse Gas Costs Avoided'!$A$2:$I$32,9,FALSE)</f>
        <v>3.6507259150828224</v>
      </c>
      <c r="DO302" s="21">
        <f>CK302*VLOOKUP(BG$6,'Greenhouse Gas Costs Avoided'!$A$2:$I$32,9,FALSE)</f>
        <v>3.8332622108369634</v>
      </c>
      <c r="DP302" s="21">
        <f>CL302*VLOOKUP(BH$6,'Greenhouse Gas Costs Avoided'!$A$2:$I$32,9,FALSE)</f>
        <v>4.0249253213788121</v>
      </c>
      <c r="DQ302" s="21">
        <f>CM302*VLOOKUP(BI$6,'Greenhouse Gas Costs Avoided'!$A$2:$I$32,9,FALSE)</f>
        <v>4.2261715874477526</v>
      </c>
      <c r="DR302" s="21">
        <f>CN302*VLOOKUP(BJ$6,'Greenhouse Gas Costs Avoided'!$A$2:$I$32,9,FALSE)</f>
        <v>4.4374801668201398</v>
      </c>
      <c r="DS302" s="164">
        <f>CO302*VLOOKUP(BK$6,'Greenhouse Gas Costs Avoided'!$A$2:$I$32,9,FALSE)</f>
        <v>4.6593541751611474</v>
      </c>
    </row>
    <row r="303" spans="1:123" x14ac:dyDescent="0.35">
      <c r="A303" s="174">
        <v>297</v>
      </c>
      <c r="B303" s="12">
        <v>2</v>
      </c>
      <c r="C303" s="175">
        <v>2023</v>
      </c>
      <c r="E303" s="20">
        <v>0</v>
      </c>
      <c r="F303" s="21">
        <v>82.346532180449415</v>
      </c>
      <c r="G303" s="21">
        <v>84.002844861871253</v>
      </c>
      <c r="H303" s="21">
        <v>85.659157543293105</v>
      </c>
      <c r="I303" s="21">
        <v>86.918851036576825</v>
      </c>
      <c r="J303" s="21">
        <v>88.178544529860531</v>
      </c>
      <c r="K303" s="21">
        <v>89.438238023144251</v>
      </c>
      <c r="L303" s="21">
        <v>90.697931516427971</v>
      </c>
      <c r="M303" s="21">
        <v>91.95762500971172</v>
      </c>
      <c r="N303" s="21">
        <v>93.21731850299544</v>
      </c>
      <c r="O303" s="21">
        <v>94.47701199627916</v>
      </c>
      <c r="P303" s="21">
        <v>95.73670548956288</v>
      </c>
      <c r="Q303" s="21">
        <v>96.996398982846586</v>
      </c>
      <c r="R303" s="21">
        <v>98.25609247613032</v>
      </c>
      <c r="S303" s="21">
        <v>99.65157958594628</v>
      </c>
      <c r="T303" s="21">
        <v>101.04706669576224</v>
      </c>
      <c r="U303" s="21">
        <v>102.4425538055782</v>
      </c>
      <c r="V303" s="21">
        <v>103.83804091539416</v>
      </c>
      <c r="W303" s="21">
        <v>105.23352802521011</v>
      </c>
      <c r="X303" s="21">
        <v>106.47156953138905</v>
      </c>
      <c r="Y303" s="21">
        <v>107.709611037568</v>
      </c>
      <c r="Z303" s="21">
        <v>108.94765254374694</v>
      </c>
      <c r="AA303" s="21">
        <v>110.18569404992589</v>
      </c>
      <c r="AB303" s="21">
        <v>111.42373555610482</v>
      </c>
      <c r="AC303" s="21">
        <v>112.86811731331359</v>
      </c>
      <c r="AD303" s="21">
        <v>114.31249907052236</v>
      </c>
      <c r="AE303" s="21">
        <v>115.75688082773114</v>
      </c>
      <c r="AF303" s="21">
        <v>117.20126258493991</v>
      </c>
      <c r="AG303" s="22">
        <v>120.41827982173916</v>
      </c>
      <c r="AI303" s="20">
        <v>0</v>
      </c>
      <c r="AJ303" s="21">
        <v>5.2166744805659615</v>
      </c>
      <c r="AK303" s="21">
        <v>5.3216023247413169</v>
      </c>
      <c r="AL303" s="21">
        <v>5.4265301689166732</v>
      </c>
      <c r="AM303" s="21">
        <v>5.5063320831654474</v>
      </c>
      <c r="AN303" s="21">
        <v>5.5861339974142208</v>
      </c>
      <c r="AO303" s="21">
        <v>5.665935911662995</v>
      </c>
      <c r="AP303" s="21">
        <v>5.7457378259117702</v>
      </c>
      <c r="AQ303" s="21">
        <v>5.8255397401605462</v>
      </c>
      <c r="AR303" s="21">
        <v>5.9053416544093205</v>
      </c>
      <c r="AS303" s="21">
        <v>5.9851435686580947</v>
      </c>
      <c r="AT303" s="21">
        <v>6.0649454829068699</v>
      </c>
      <c r="AU303" s="21">
        <v>6.1447473971556432</v>
      </c>
      <c r="AV303" s="21">
        <v>6.2245493114044184</v>
      </c>
      <c r="AW303" s="21">
        <v>6.312953786990386</v>
      </c>
      <c r="AX303" s="21">
        <v>6.4013582625763545</v>
      </c>
      <c r="AY303" s="21">
        <v>6.4897627381623222</v>
      </c>
      <c r="AZ303" s="21">
        <v>6.5781672137482907</v>
      </c>
      <c r="BA303" s="21">
        <v>6.6665716893342575</v>
      </c>
      <c r="BB303" s="21">
        <v>6.7450019445028957</v>
      </c>
      <c r="BC303" s="21">
        <v>6.8234321996715348</v>
      </c>
      <c r="BD303" s="21">
        <v>6.901862454840173</v>
      </c>
      <c r="BE303" s="21">
        <v>6.9802927100088112</v>
      </c>
      <c r="BF303" s="21">
        <v>7.0587229651774486</v>
      </c>
      <c r="BG303" s="21">
        <v>7.1502249295408609</v>
      </c>
      <c r="BH303" s="21">
        <v>7.2417268939042723</v>
      </c>
      <c r="BI303" s="21">
        <v>7.3332288582676846</v>
      </c>
      <c r="BJ303" s="21">
        <v>7.424730822631096</v>
      </c>
      <c r="BK303" s="22">
        <v>7.6285297110405814</v>
      </c>
      <c r="BM303" s="163">
        <f>VLOOKUP(BM$6,'MonteCarlo Policy Paths'!$N$2:$S$31,$B303+1,FALSE)</f>
        <v>23.967702867134744</v>
      </c>
      <c r="BN303" s="21">
        <f>VLOOKUP(BN$6,'MonteCarlo Policy Paths'!$N$2:$S$31,$B303+1,FALSE)</f>
        <v>26.317177955222718</v>
      </c>
      <c r="BO303" s="21">
        <f>VLOOKUP(BO$6,'MonteCarlo Policy Paths'!$N$2:$S$31,$B303+1,FALSE)</f>
        <v>28.893255238045125</v>
      </c>
      <c r="BP303" s="21">
        <f>VLOOKUP(BP$6,'MonteCarlo Policy Paths'!$N$2:$S$31,$B303+1,FALSE)</f>
        <v>31.715102246604285</v>
      </c>
      <c r="BQ303" s="21">
        <f>VLOOKUP(BQ$6,'MonteCarlo Policy Paths'!$N$2:$S$31,$B303+1,FALSE)</f>
        <v>34.790233856835599</v>
      </c>
      <c r="BR303" s="21">
        <f>VLOOKUP(BR$6,'MonteCarlo Policy Paths'!$N$2:$S$31,$B303+1,FALSE)</f>
        <v>38.117013285454661</v>
      </c>
      <c r="BS303" s="21">
        <f>VLOOKUP(BS$6,'MonteCarlo Policy Paths'!$N$2:$S$31,$B303+1,FALSE)</f>
        <v>41.72840612279375</v>
      </c>
      <c r="BT303" s="21">
        <f>VLOOKUP(BT$6,'MonteCarlo Policy Paths'!$N$2:$S$31,$B303+1,FALSE)</f>
        <v>45.677249983631562</v>
      </c>
      <c r="BU303" s="21">
        <f>VLOOKUP(BU$6,'MonteCarlo Policy Paths'!$N$2:$S$31,$B303+1,FALSE)</f>
        <v>49.99204890598088</v>
      </c>
      <c r="BV303" s="21">
        <f>VLOOKUP(BV$6,'MonteCarlo Policy Paths'!$N$2:$S$31,$B303+1,FALSE)</f>
        <v>54.768556811140854</v>
      </c>
      <c r="BW303" s="21">
        <f>VLOOKUP(BW$6,'MonteCarlo Policy Paths'!$N$2:$S$31,$B303+1,FALSE)</f>
        <v>60.010238214835042</v>
      </c>
      <c r="BX303" s="21">
        <f>VLOOKUP(BX$6,'MonteCarlo Policy Paths'!$N$2:$S$31,$B303+1,FALSE)</f>
        <v>65.75812779974207</v>
      </c>
      <c r="BY303" s="21">
        <f>VLOOKUP(BY$6,'MonteCarlo Policy Paths'!$N$2:$S$31,$B303+1,FALSE)</f>
        <v>72.066881159093455</v>
      </c>
      <c r="BZ303" s="21">
        <f>VLOOKUP(BZ$6,'MonteCarlo Policy Paths'!$N$2:$S$31,$B303+1,FALSE)</f>
        <v>78.981532638183737</v>
      </c>
      <c r="CA303" s="21">
        <f>VLOOKUP(CA$6,'MonteCarlo Policy Paths'!$N$2:$S$31,$B303+1,FALSE)</f>
        <v>81.252691038046251</v>
      </c>
      <c r="CB303" s="21">
        <f>VLOOKUP(CB$6,'MonteCarlo Policy Paths'!$N$2:$S$31,$B303+1,FALSE)</f>
        <v>83.604044111934414</v>
      </c>
      <c r="CC303" s="21">
        <f>VLOOKUP(CC$6,'MonteCarlo Policy Paths'!$N$2:$S$31,$B303+1,FALSE)</f>
        <v>86.018714380110126</v>
      </c>
      <c r="CD303" s="21">
        <f>VLOOKUP(CD$6,'MonteCarlo Policy Paths'!$N$2:$S$31,$B303+1,FALSE)</f>
        <v>88.506196331807388</v>
      </c>
      <c r="CE303" s="21">
        <f>VLOOKUP(CE$6,'MonteCarlo Policy Paths'!$N$2:$S$31,$B303+1,FALSE)</f>
        <v>91.042757806054695</v>
      </c>
      <c r="CF303" s="21">
        <f>VLOOKUP(CF$6,'MonteCarlo Policy Paths'!$N$2:$S$31,$B303+1,FALSE)</f>
        <v>93.687547211990633</v>
      </c>
      <c r="CG303" s="21">
        <f>VLOOKUP(CG$6,'MonteCarlo Policy Paths'!$N$2:$S$31,$B303+1,FALSE)</f>
        <v>96.373095170621937</v>
      </c>
      <c r="CH303" s="21">
        <f>VLOOKUP(CH$6,'MonteCarlo Policy Paths'!$N$2:$S$31,$B303+1,FALSE)</f>
        <v>99.112987273548597</v>
      </c>
      <c r="CI303" s="21">
        <f>VLOOKUP(CI$6,'MonteCarlo Policy Paths'!$N$2:$S$31,$B303+1,FALSE)</f>
        <v>101.92614153054797</v>
      </c>
      <c r="CJ303" s="21">
        <f>VLOOKUP(CJ$6,'MonteCarlo Policy Paths'!$N$2:$S$31,$B303+1,FALSE)</f>
        <v>104.82221793361833</v>
      </c>
      <c r="CK303" s="21">
        <f>VLOOKUP(CK$6,'MonteCarlo Policy Paths'!$N$2:$S$31,$B303+1,FALSE)</f>
        <v>107.79595653596101</v>
      </c>
      <c r="CL303" s="21">
        <f>VLOOKUP(CL$6,'MonteCarlo Policy Paths'!$N$2:$S$31,$B303+1,FALSE)</f>
        <v>110.84691133589952</v>
      </c>
      <c r="CM303" s="21">
        <f>VLOOKUP(CM$6,'MonteCarlo Policy Paths'!$N$2:$S$31,$B303+1,FALSE)</f>
        <v>113.96784710075578</v>
      </c>
      <c r="CN303" s="21">
        <f>VLOOKUP(CN$6,'MonteCarlo Policy Paths'!$N$2:$S$31,$B303+1,FALSE)</f>
        <v>117.16284845198182</v>
      </c>
      <c r="CO303" s="164">
        <f>VLOOKUP(CO$6,'MonteCarlo Policy Paths'!$N$2:$S$31,$B303+1,FALSE)</f>
        <v>120.41827982173916</v>
      </c>
      <c r="CQ303" s="163">
        <f>BM303*VLOOKUP(AI$6,'Greenhouse Gas Costs Avoided'!$A$2:$I$32,9,FALSE)</f>
        <v>1.5183602829902079</v>
      </c>
      <c r="CR303" s="21">
        <f>BN303*VLOOKUP(AJ$6,'Greenhouse Gas Costs Avoided'!$A$2:$I$32,9,FALSE)</f>
        <v>1.6672001480120395</v>
      </c>
      <c r="CS303" s="21">
        <f>BO303*VLOOKUP(AK$6,'Greenhouse Gas Costs Avoided'!$A$2:$I$32,9,FALSE)</f>
        <v>1.8303953216936328</v>
      </c>
      <c r="CT303" s="21">
        <f>BP303*VLOOKUP(AL$6,'Greenhouse Gas Costs Avoided'!$A$2:$I$32,9,FALSE)</f>
        <v>2.0091600721673259</v>
      </c>
      <c r="CU303" s="21">
        <f>BQ303*VLOOKUP(AM$6,'Greenhouse Gas Costs Avoided'!$A$2:$I$32,9,FALSE)</f>
        <v>2.2039704688009323</v>
      </c>
      <c r="CV303" s="21">
        <f>BR303*VLOOKUP(AN$6,'Greenhouse Gas Costs Avoided'!$A$2:$I$32,9,FALSE)</f>
        <v>2.4147228209427172</v>
      </c>
      <c r="CW303" s="21">
        <f>BS303*VLOOKUP(AO$6,'Greenhouse Gas Costs Avoided'!$A$2:$I$32,9,FALSE)</f>
        <v>2.6435055074141016</v>
      </c>
      <c r="CX303" s="21">
        <f>BT303*VLOOKUP(AP$6,'Greenhouse Gas Costs Avoided'!$A$2:$I$32,9,FALSE)</f>
        <v>2.8936658050138946</v>
      </c>
      <c r="CY303" s="21">
        <f>BU303*VLOOKUP(AQ$6,'Greenhouse Gas Costs Avoided'!$A$2:$I$32,9,FALSE)</f>
        <v>3.1670094520501597</v>
      </c>
      <c r="CZ303" s="21">
        <f>BV303*VLOOKUP(AR$6,'Greenhouse Gas Costs Avoided'!$A$2:$I$32,9,FALSE)</f>
        <v>3.4696024846318703</v>
      </c>
      <c r="DA303" s="21">
        <f>BW303*VLOOKUP(AS$6,'Greenhouse Gas Costs Avoided'!$A$2:$I$32,9,FALSE)</f>
        <v>3.8016643807416939</v>
      </c>
      <c r="DB303" s="21">
        <f>BX303*VLOOKUP(AT$6,'Greenhouse Gas Costs Avoided'!$A$2:$I$32,9,FALSE)</f>
        <v>4.1657946983243246</v>
      </c>
      <c r="DC303" s="21">
        <f>BY303*VLOOKUP(AU$6,'Greenhouse Gas Costs Avoided'!$A$2:$I$32,9,FALSE)</f>
        <v>4.5654558835919028</v>
      </c>
      <c r="DD303" s="21">
        <f>BZ303*VLOOKUP(AV$6,'Greenhouse Gas Costs Avoided'!$A$2:$I$32,9,FALSE)</f>
        <v>5.0035008741682265</v>
      </c>
      <c r="DE303" s="21">
        <f>CA303*VLOOKUP(AW$6,'Greenhouse Gas Costs Avoided'!$A$2:$I$32,9,FALSE)</f>
        <v>5.1473793563843691</v>
      </c>
      <c r="DF303" s="21">
        <f>CB303*VLOOKUP(AX$6,'Greenhouse Gas Costs Avoided'!$A$2:$I$32,9,FALSE)</f>
        <v>5.2963381923007766</v>
      </c>
      <c r="DG303" s="21">
        <f>CC303*VLOOKUP(AY$6,'Greenhouse Gas Costs Avoided'!$A$2:$I$32,9,FALSE)</f>
        <v>5.4493081891352544</v>
      </c>
      <c r="DH303" s="21">
        <f>CD303*VLOOKUP(AZ$6,'Greenhouse Gas Costs Avoided'!$A$2:$I$32,9,FALSE)</f>
        <v>5.606890825278958</v>
      </c>
      <c r="DI303" s="21">
        <f>CE303*VLOOKUP(BA$6,'Greenhouse Gas Costs Avoided'!$A$2:$I$32,9,FALSE)</f>
        <v>5.7675826620899597</v>
      </c>
      <c r="DJ303" s="21">
        <f>CF303*VLOOKUP(BB$6,'Greenhouse Gas Costs Avoided'!$A$2:$I$32,9,FALSE)</f>
        <v>5.935130766850258</v>
      </c>
      <c r="DK303" s="21">
        <f>CG303*VLOOKUP(BC$6,'Greenhouse Gas Costs Avoided'!$A$2:$I$32,9,FALSE)</f>
        <v>6.1052609366481567</v>
      </c>
      <c r="DL303" s="21">
        <f>CH303*VLOOKUP(BD$6,'Greenhouse Gas Costs Avoided'!$A$2:$I$32,9,FALSE)</f>
        <v>6.2788338222861402</v>
      </c>
      <c r="DM303" s="21">
        <f>CI303*VLOOKUP(BE$6,'Greenhouse Gas Costs Avoided'!$A$2:$I$32,9,FALSE)</f>
        <v>6.4570478846612929</v>
      </c>
      <c r="DN303" s="21">
        <f>CJ303*VLOOKUP(BF$6,'Greenhouse Gas Costs Avoided'!$A$2:$I$32,9,FALSE)</f>
        <v>6.6405150868084322</v>
      </c>
      <c r="DO303" s="21">
        <f>CK303*VLOOKUP(BG$6,'Greenhouse Gas Costs Avoided'!$A$2:$I$32,9,FALSE)</f>
        <v>6.8289022097138705</v>
      </c>
      <c r="DP303" s="21">
        <f>CL303*VLOOKUP(BH$6,'Greenhouse Gas Costs Avoided'!$A$2:$I$32,9,FALSE)</f>
        <v>7.0221809990540507</v>
      </c>
      <c r="DQ303" s="21">
        <f>CM303*VLOOKUP(BI$6,'Greenhouse Gas Costs Avoided'!$A$2:$I$32,9,FALSE)</f>
        <v>7.2198931009350886</v>
      </c>
      <c r="DR303" s="21">
        <f>CN303*VLOOKUP(BJ$6,'Greenhouse Gas Costs Avoided'!$A$2:$I$32,9,FALSE)</f>
        <v>7.4222972772007143</v>
      </c>
      <c r="DS303" s="164">
        <f>CO303*VLOOKUP(BK$6,'Greenhouse Gas Costs Avoided'!$A$2:$I$32,9,FALSE)</f>
        <v>7.6285297110405814</v>
      </c>
    </row>
    <row r="304" spans="1:123" x14ac:dyDescent="0.35">
      <c r="A304" s="174">
        <v>298</v>
      </c>
      <c r="B304" s="12">
        <v>4</v>
      </c>
      <c r="C304" s="175">
        <v>2023</v>
      </c>
      <c r="E304" s="20">
        <v>0</v>
      </c>
      <c r="F304" s="21">
        <v>82.346532180449415</v>
      </c>
      <c r="G304" s="21">
        <v>84.002844861871253</v>
      </c>
      <c r="H304" s="21">
        <v>85.659157543293105</v>
      </c>
      <c r="I304" s="21">
        <v>86.918851036576825</v>
      </c>
      <c r="J304" s="21">
        <v>88.178544529860531</v>
      </c>
      <c r="K304" s="21">
        <v>89.438238023144251</v>
      </c>
      <c r="L304" s="21">
        <v>90.697931516427971</v>
      </c>
      <c r="M304" s="21">
        <v>91.95762500971172</v>
      </c>
      <c r="N304" s="21">
        <v>93.21731850299544</v>
      </c>
      <c r="O304" s="21">
        <v>94.47701199627916</v>
      </c>
      <c r="P304" s="21">
        <v>95.73670548956288</v>
      </c>
      <c r="Q304" s="21">
        <v>96.996398982846586</v>
      </c>
      <c r="R304" s="21">
        <v>98.25609247613032</v>
      </c>
      <c r="S304" s="21">
        <v>99.65157958594628</v>
      </c>
      <c r="T304" s="21">
        <v>101.04706669576224</v>
      </c>
      <c r="U304" s="21">
        <v>102.4425538055782</v>
      </c>
      <c r="V304" s="21">
        <v>103.83804091539416</v>
      </c>
      <c r="W304" s="21">
        <v>105.23352802521011</v>
      </c>
      <c r="X304" s="21">
        <v>106.47156953138905</v>
      </c>
      <c r="Y304" s="21">
        <v>107.709611037568</v>
      </c>
      <c r="Z304" s="21">
        <v>108.94765254374694</v>
      </c>
      <c r="AA304" s="21">
        <v>110.18569404992589</v>
      </c>
      <c r="AB304" s="21">
        <v>111.42373555610482</v>
      </c>
      <c r="AC304" s="21">
        <v>112.86811731331359</v>
      </c>
      <c r="AD304" s="21">
        <v>114.31249907052236</v>
      </c>
      <c r="AE304" s="21">
        <v>115.75688082773114</v>
      </c>
      <c r="AF304" s="21">
        <v>117.20126258493991</v>
      </c>
      <c r="AG304" s="22">
        <v>119.5319620819439</v>
      </c>
      <c r="AI304" s="20">
        <v>0</v>
      </c>
      <c r="AJ304" s="21">
        <v>5.2166744805659615</v>
      </c>
      <c r="AK304" s="21">
        <v>5.3216023247413169</v>
      </c>
      <c r="AL304" s="21">
        <v>5.4265301689166732</v>
      </c>
      <c r="AM304" s="21">
        <v>5.5063320831654474</v>
      </c>
      <c r="AN304" s="21">
        <v>5.5861339974142208</v>
      </c>
      <c r="AO304" s="21">
        <v>5.665935911662995</v>
      </c>
      <c r="AP304" s="21">
        <v>5.7457378259117702</v>
      </c>
      <c r="AQ304" s="21">
        <v>5.8255397401605462</v>
      </c>
      <c r="AR304" s="21">
        <v>5.9053416544093205</v>
      </c>
      <c r="AS304" s="21">
        <v>5.9851435686580947</v>
      </c>
      <c r="AT304" s="21">
        <v>6.0649454829068699</v>
      </c>
      <c r="AU304" s="21">
        <v>6.1447473971556432</v>
      </c>
      <c r="AV304" s="21">
        <v>6.2245493114044184</v>
      </c>
      <c r="AW304" s="21">
        <v>6.312953786990386</v>
      </c>
      <c r="AX304" s="21">
        <v>6.4013582625763545</v>
      </c>
      <c r="AY304" s="21">
        <v>6.4897627381623222</v>
      </c>
      <c r="AZ304" s="21">
        <v>6.5781672137482907</v>
      </c>
      <c r="BA304" s="21">
        <v>6.6665716893342575</v>
      </c>
      <c r="BB304" s="21">
        <v>6.7450019445028957</v>
      </c>
      <c r="BC304" s="21">
        <v>6.8234321996715348</v>
      </c>
      <c r="BD304" s="21">
        <v>6.901862454840173</v>
      </c>
      <c r="BE304" s="21">
        <v>6.9802927100088112</v>
      </c>
      <c r="BF304" s="21">
        <v>7.0587229651774486</v>
      </c>
      <c r="BG304" s="21">
        <v>7.1502249295408609</v>
      </c>
      <c r="BH304" s="21">
        <v>7.2417268939042723</v>
      </c>
      <c r="BI304" s="21">
        <v>7.3332288582676846</v>
      </c>
      <c r="BJ304" s="21">
        <v>7.424730822631096</v>
      </c>
      <c r="BK304" s="22">
        <v>7.5723812490175435</v>
      </c>
      <c r="BM304" s="163">
        <f>VLOOKUP(BM$6,'MonteCarlo Policy Paths'!$N$2:$S$31,$B304+1,FALSE)</f>
        <v>21.456887556927661</v>
      </c>
      <c r="BN304" s="21">
        <f>VLOOKUP(BN$6,'MonteCarlo Policy Paths'!$N$2:$S$31,$B304+1,FALSE)</f>
        <v>23.119081894670884</v>
      </c>
      <c r="BO304" s="21">
        <f>VLOOKUP(BO$6,'MonteCarlo Policy Paths'!$N$2:$S$31,$B304+1,FALSE)</f>
        <v>24.918982795429599</v>
      </c>
      <c r="BP304" s="21">
        <f>VLOOKUP(BP$6,'MonteCarlo Policy Paths'!$N$2:$S$31,$B304+1,FALSE)</f>
        <v>26.866510906830612</v>
      </c>
      <c r="BQ304" s="21">
        <f>VLOOKUP(BQ$6,'MonteCarlo Policy Paths'!$N$2:$S$31,$B304+1,FALSE)</f>
        <v>28.957808063155838</v>
      </c>
      <c r="BR304" s="21">
        <f>VLOOKUP(BR$6,'MonteCarlo Policy Paths'!$N$2:$S$31,$B304+1,FALSE)</f>
        <v>31.169773267386955</v>
      </c>
      <c r="BS304" s="21">
        <f>VLOOKUP(BS$6,'MonteCarlo Policy Paths'!$N$2:$S$31,$B304+1,FALSE)</f>
        <v>33.536503079259326</v>
      </c>
      <c r="BT304" s="21">
        <f>VLOOKUP(BT$6,'MonteCarlo Policy Paths'!$N$2:$S$31,$B304+1,FALSE)</f>
        <v>36.094562758542168</v>
      </c>
      <c r="BU304" s="21">
        <f>VLOOKUP(BU$6,'MonteCarlo Policy Paths'!$N$2:$S$31,$B304+1,FALSE)</f>
        <v>38.859796339203925</v>
      </c>
      <c r="BV304" s="21">
        <f>VLOOKUP(BV$6,'MonteCarlo Policy Paths'!$N$2:$S$31,$B304+1,FALSE)</f>
        <v>41.937214526892696</v>
      </c>
      <c r="BW304" s="21">
        <f>VLOOKUP(BW$6,'MonteCarlo Policy Paths'!$N$2:$S$31,$B304+1,FALSE)</f>
        <v>45.285702034805901</v>
      </c>
      <c r="BX304" s="21">
        <f>VLOOKUP(BX$6,'MonteCarlo Policy Paths'!$N$2:$S$31,$B304+1,FALSE)</f>
        <v>48.923675973628832</v>
      </c>
      <c r="BY304" s="21">
        <f>VLOOKUP(BY$6,'MonteCarlo Policy Paths'!$N$2:$S$31,$B304+1,FALSE)</f>
        <v>52.880283256992421</v>
      </c>
      <c r="BZ304" s="21">
        <f>VLOOKUP(BZ$6,'MonteCarlo Policy Paths'!$N$2:$S$31,$B304+1,FALSE)</f>
        <v>57.179951130409847</v>
      </c>
      <c r="CA304" s="21">
        <f>VLOOKUP(CA$6,'MonteCarlo Policy Paths'!$N$2:$S$31,$B304+1,FALSE)</f>
        <v>59.199989570907007</v>
      </c>
      <c r="CB304" s="21">
        <f>VLOOKUP(CB$6,'MonteCarlo Policy Paths'!$N$2:$S$31,$B304+1,FALSE)</f>
        <v>61.304348310445278</v>
      </c>
      <c r="CC304" s="21">
        <f>VLOOKUP(CC$6,'MonteCarlo Policy Paths'!$N$2:$S$31,$B304+1,FALSE)</f>
        <v>63.486799757257046</v>
      </c>
      <c r="CD304" s="21">
        <f>VLOOKUP(CD$6,'MonteCarlo Policy Paths'!$N$2:$S$31,$B304+1,FALSE)</f>
        <v>65.754412861465767</v>
      </c>
      <c r="CE304" s="21">
        <f>VLOOKUP(CE$6,'MonteCarlo Policy Paths'!$N$2:$S$31,$B304+1,FALSE)</f>
        <v>68.097759333367534</v>
      </c>
      <c r="CF304" s="21">
        <f>VLOOKUP(CF$6,'MonteCarlo Policy Paths'!$N$2:$S$31,$B304+1,FALSE)</f>
        <v>70.548973057852507</v>
      </c>
      <c r="CG304" s="21">
        <f>VLOOKUP(CG$6,'MonteCarlo Policy Paths'!$N$2:$S$31,$B304+1,FALSE)</f>
        <v>73.077007009761019</v>
      </c>
      <c r="CH304" s="21">
        <f>VLOOKUP(CH$6,'MonteCarlo Policy Paths'!$N$2:$S$31,$B304+1,FALSE)</f>
        <v>75.691476032446857</v>
      </c>
      <c r="CI304" s="21">
        <f>VLOOKUP(CI$6,'MonteCarlo Policy Paths'!$N$2:$S$31,$B304+1,FALSE)</f>
        <v>78.404802280730166</v>
      </c>
      <c r="CJ304" s="21">
        <f>VLOOKUP(CJ$6,'MonteCarlo Policy Paths'!$N$2:$S$31,$B304+1,FALSE)</f>
        <v>81.224927058038162</v>
      </c>
      <c r="CK304" s="21">
        <f>VLOOKUP(CK$6,'MonteCarlo Policy Paths'!$N$2:$S$31,$B304+1,FALSE)</f>
        <v>84.152487263770951</v>
      </c>
      <c r="CL304" s="21">
        <f>VLOOKUP(CL$6,'MonteCarlo Policy Paths'!$N$2:$S$31,$B304+1,FALSE)</f>
        <v>87.19069011352974</v>
      </c>
      <c r="CM304" s="21">
        <f>VLOOKUP(CM$6,'MonteCarlo Policy Paths'!$N$2:$S$31,$B304+1,FALSE)</f>
        <v>90.339519718236858</v>
      </c>
      <c r="CN304" s="21">
        <f>VLOOKUP(CN$6,'MonteCarlo Policy Paths'!$N$2:$S$31,$B304+1,FALSE)</f>
        <v>93.604800202242828</v>
      </c>
      <c r="CO304" s="164">
        <f>VLOOKUP(CO$6,'MonteCarlo Policy Paths'!$N$2:$S$31,$B304+1,FALSE)</f>
        <v>96.983684685934094</v>
      </c>
      <c r="CQ304" s="163">
        <f>BM304*VLOOKUP(AI$6,'Greenhouse Gas Costs Avoided'!$A$2:$I$32,9,FALSE)</f>
        <v>1.3592994724454583</v>
      </c>
      <c r="CR304" s="21">
        <f>BN304*VLOOKUP(AJ$6,'Greenhouse Gas Costs Avoided'!$A$2:$I$32,9,FALSE)</f>
        <v>1.4645999210963487</v>
      </c>
      <c r="CS304" s="21">
        <f>BO304*VLOOKUP(AK$6,'Greenhouse Gas Costs Avoided'!$A$2:$I$32,9,FALSE)</f>
        <v>1.5786241167474793</v>
      </c>
      <c r="CT304" s="21">
        <f>BP304*VLOOKUP(AL$6,'Greenhouse Gas Costs Avoided'!$A$2:$I$32,9,FALSE)</f>
        <v>1.7020005350363183</v>
      </c>
      <c r="CU304" s="21">
        <f>BQ304*VLOOKUP(AM$6,'Greenhouse Gas Costs Avoided'!$A$2:$I$32,9,FALSE)</f>
        <v>1.8344847601494692</v>
      </c>
      <c r="CV304" s="21">
        <f>BR304*VLOOKUP(AN$6,'Greenhouse Gas Costs Avoided'!$A$2:$I$32,9,FALSE)</f>
        <v>1.9746133378475101</v>
      </c>
      <c r="CW304" s="21">
        <f>BS304*VLOOKUP(AO$6,'Greenhouse Gas Costs Avoided'!$A$2:$I$32,9,FALSE)</f>
        <v>2.1245462941611284</v>
      </c>
      <c r="CX304" s="21">
        <f>BT304*VLOOKUP(AP$6,'Greenhouse Gas Costs Avoided'!$A$2:$I$32,9,FALSE)</f>
        <v>2.2866000479177169</v>
      </c>
      <c r="CY304" s="21">
        <f>BU304*VLOOKUP(AQ$6,'Greenhouse Gas Costs Avoided'!$A$2:$I$32,9,FALSE)</f>
        <v>2.4617783228380428</v>
      </c>
      <c r="CZ304" s="21">
        <f>BV304*VLOOKUP(AR$6,'Greenhouse Gas Costs Avoided'!$A$2:$I$32,9,FALSE)</f>
        <v>2.6567335747552212</v>
      </c>
      <c r="DA304" s="21">
        <f>BW304*VLOOKUP(AS$6,'Greenhouse Gas Costs Avoided'!$A$2:$I$32,9,FALSE)</f>
        <v>2.8688611394320973</v>
      </c>
      <c r="DB304" s="21">
        <f>BX304*VLOOKUP(AT$6,'Greenhouse Gas Costs Avoided'!$A$2:$I$32,9,FALSE)</f>
        <v>3.099327745676475</v>
      </c>
      <c r="DC304" s="21">
        <f>BY304*VLOOKUP(AU$6,'Greenhouse Gas Costs Avoided'!$A$2:$I$32,9,FALSE)</f>
        <v>3.3499798581359799</v>
      </c>
      <c r="DD304" s="21">
        <f>BZ304*VLOOKUP(AV$6,'Greenhouse Gas Costs Avoided'!$A$2:$I$32,9,FALSE)</f>
        <v>3.6223649492411436</v>
      </c>
      <c r="DE304" s="21">
        <f>CA304*VLOOKUP(AW$6,'Greenhouse Gas Costs Avoided'!$A$2:$I$32,9,FALSE)</f>
        <v>3.7503349159570667</v>
      </c>
      <c r="DF304" s="21">
        <f>CB304*VLOOKUP(AX$6,'Greenhouse Gas Costs Avoided'!$A$2:$I$32,9,FALSE)</f>
        <v>3.8836465958035138</v>
      </c>
      <c r="DG304" s="21">
        <f>CC304*VLOOKUP(AY$6,'Greenhouse Gas Costs Avoided'!$A$2:$I$32,9,FALSE)</f>
        <v>4.0219054692034097</v>
      </c>
      <c r="DH304" s="21">
        <f>CD304*VLOOKUP(AZ$6,'Greenhouse Gas Costs Avoided'!$A$2:$I$32,9,FALSE)</f>
        <v>4.1655593560070496</v>
      </c>
      <c r="DI304" s="21">
        <f>CE304*VLOOKUP(BA$6,'Greenhouse Gas Costs Avoided'!$A$2:$I$32,9,FALSE)</f>
        <v>4.3140109715809301</v>
      </c>
      <c r="DJ304" s="21">
        <f>CF304*VLOOKUP(BB$6,'Greenhouse Gas Costs Avoided'!$A$2:$I$32,9,FALSE)</f>
        <v>4.4692960059878768</v>
      </c>
      <c r="DK304" s="21">
        <f>CG304*VLOOKUP(BC$6,'Greenhouse Gas Costs Avoided'!$A$2:$I$32,9,FALSE)</f>
        <v>4.629447622014963</v>
      </c>
      <c r="DL304" s="21">
        <f>CH304*VLOOKUP(BD$6,'Greenhouse Gas Costs Avoided'!$A$2:$I$32,9,FALSE)</f>
        <v>4.7950749225184994</v>
      </c>
      <c r="DM304" s="21">
        <f>CI304*VLOOKUP(BE$6,'Greenhouse Gas Costs Avoided'!$A$2:$I$32,9,FALSE)</f>
        <v>4.9669648542748472</v>
      </c>
      <c r="DN304" s="21">
        <f>CJ304*VLOOKUP(BF$6,'Greenhouse Gas Costs Avoided'!$A$2:$I$32,9,FALSE)</f>
        <v>5.1456205009456273</v>
      </c>
      <c r="DO304" s="21">
        <f>CK304*VLOOKUP(BG$6,'Greenhouse Gas Costs Avoided'!$A$2:$I$32,9,FALSE)</f>
        <v>5.331082210275417</v>
      </c>
      <c r="DP304" s="21">
        <f>CL304*VLOOKUP(BH$6,'Greenhouse Gas Costs Avoided'!$A$2:$I$32,9,FALSE)</f>
        <v>5.5235531602164318</v>
      </c>
      <c r="DQ304" s="21">
        <f>CM304*VLOOKUP(BI$6,'Greenhouse Gas Costs Avoided'!$A$2:$I$32,9,FALSE)</f>
        <v>5.723032344191421</v>
      </c>
      <c r="DR304" s="21">
        <f>CN304*VLOOKUP(BJ$6,'Greenhouse Gas Costs Avoided'!$A$2:$I$32,9,FALSE)</f>
        <v>5.9298887220104266</v>
      </c>
      <c r="DS304" s="164">
        <f>CO304*VLOOKUP(BK$6,'Greenhouse Gas Costs Avoided'!$A$2:$I$32,9,FALSE)</f>
        <v>6.1439419431008639</v>
      </c>
    </row>
    <row r="305" spans="1:123" x14ac:dyDescent="0.35">
      <c r="A305" s="174">
        <v>299</v>
      </c>
      <c r="B305" s="12">
        <v>2</v>
      </c>
      <c r="C305" s="175">
        <v>2023</v>
      </c>
      <c r="E305" s="20">
        <v>0</v>
      </c>
      <c r="F305" s="21">
        <v>82.346532180449415</v>
      </c>
      <c r="G305" s="21">
        <v>84.002844861871253</v>
      </c>
      <c r="H305" s="21">
        <v>85.659157543293105</v>
      </c>
      <c r="I305" s="21">
        <v>86.918851036576825</v>
      </c>
      <c r="J305" s="21">
        <v>88.178544529860531</v>
      </c>
      <c r="K305" s="21">
        <v>89.438238023144251</v>
      </c>
      <c r="L305" s="21">
        <v>90.697931516427971</v>
      </c>
      <c r="M305" s="21">
        <v>91.95762500971172</v>
      </c>
      <c r="N305" s="21">
        <v>93.21731850299544</v>
      </c>
      <c r="O305" s="21">
        <v>94.47701199627916</v>
      </c>
      <c r="P305" s="21">
        <v>95.73670548956288</v>
      </c>
      <c r="Q305" s="21">
        <v>96.996398982846586</v>
      </c>
      <c r="R305" s="21">
        <v>98.25609247613032</v>
      </c>
      <c r="S305" s="21">
        <v>99.65157958594628</v>
      </c>
      <c r="T305" s="21">
        <v>101.04706669576224</v>
      </c>
      <c r="U305" s="21">
        <v>102.4425538055782</v>
      </c>
      <c r="V305" s="21">
        <v>103.83804091539416</v>
      </c>
      <c r="W305" s="21">
        <v>105.23352802521011</v>
      </c>
      <c r="X305" s="21">
        <v>106.47156953138905</v>
      </c>
      <c r="Y305" s="21">
        <v>107.709611037568</v>
      </c>
      <c r="Z305" s="21">
        <v>108.94765254374694</v>
      </c>
      <c r="AA305" s="21">
        <v>110.18569404992589</v>
      </c>
      <c r="AB305" s="21">
        <v>111.42373555610482</v>
      </c>
      <c r="AC305" s="21">
        <v>112.86811731331359</v>
      </c>
      <c r="AD305" s="21">
        <v>114.31249907052236</v>
      </c>
      <c r="AE305" s="21">
        <v>115.75688082773114</v>
      </c>
      <c r="AF305" s="21">
        <v>117.20126258493991</v>
      </c>
      <c r="AG305" s="22">
        <v>120.41827982173916</v>
      </c>
      <c r="AI305" s="20">
        <v>0</v>
      </c>
      <c r="AJ305" s="21">
        <v>5.2166744805659615</v>
      </c>
      <c r="AK305" s="21">
        <v>5.3216023247413169</v>
      </c>
      <c r="AL305" s="21">
        <v>5.4265301689166732</v>
      </c>
      <c r="AM305" s="21">
        <v>5.5063320831654474</v>
      </c>
      <c r="AN305" s="21">
        <v>5.5861339974142208</v>
      </c>
      <c r="AO305" s="21">
        <v>5.665935911662995</v>
      </c>
      <c r="AP305" s="21">
        <v>5.7457378259117702</v>
      </c>
      <c r="AQ305" s="21">
        <v>5.8255397401605462</v>
      </c>
      <c r="AR305" s="21">
        <v>5.9053416544093205</v>
      </c>
      <c r="AS305" s="21">
        <v>5.9851435686580947</v>
      </c>
      <c r="AT305" s="21">
        <v>6.0649454829068699</v>
      </c>
      <c r="AU305" s="21">
        <v>6.1447473971556432</v>
      </c>
      <c r="AV305" s="21">
        <v>6.2245493114044184</v>
      </c>
      <c r="AW305" s="21">
        <v>6.312953786990386</v>
      </c>
      <c r="AX305" s="21">
        <v>6.4013582625763545</v>
      </c>
      <c r="AY305" s="21">
        <v>6.4897627381623222</v>
      </c>
      <c r="AZ305" s="21">
        <v>6.5781672137482907</v>
      </c>
      <c r="BA305" s="21">
        <v>6.6665716893342575</v>
      </c>
      <c r="BB305" s="21">
        <v>6.7450019445028957</v>
      </c>
      <c r="BC305" s="21">
        <v>6.8234321996715348</v>
      </c>
      <c r="BD305" s="21">
        <v>6.901862454840173</v>
      </c>
      <c r="BE305" s="21">
        <v>6.9802927100088112</v>
      </c>
      <c r="BF305" s="21">
        <v>7.0587229651774486</v>
      </c>
      <c r="BG305" s="21">
        <v>7.1502249295408609</v>
      </c>
      <c r="BH305" s="21">
        <v>7.2417268939042723</v>
      </c>
      <c r="BI305" s="21">
        <v>7.3332288582676846</v>
      </c>
      <c r="BJ305" s="21">
        <v>7.424730822631096</v>
      </c>
      <c r="BK305" s="22">
        <v>7.6285297110405814</v>
      </c>
      <c r="BM305" s="163">
        <f>VLOOKUP(BM$6,'MonteCarlo Policy Paths'!$N$2:$S$31,$B305+1,FALSE)</f>
        <v>23.967702867134744</v>
      </c>
      <c r="BN305" s="21">
        <f>VLOOKUP(BN$6,'MonteCarlo Policy Paths'!$N$2:$S$31,$B305+1,FALSE)</f>
        <v>26.317177955222718</v>
      </c>
      <c r="BO305" s="21">
        <f>VLOOKUP(BO$6,'MonteCarlo Policy Paths'!$N$2:$S$31,$B305+1,FALSE)</f>
        <v>28.893255238045125</v>
      </c>
      <c r="BP305" s="21">
        <f>VLOOKUP(BP$6,'MonteCarlo Policy Paths'!$N$2:$S$31,$B305+1,FALSE)</f>
        <v>31.715102246604285</v>
      </c>
      <c r="BQ305" s="21">
        <f>VLOOKUP(BQ$6,'MonteCarlo Policy Paths'!$N$2:$S$31,$B305+1,FALSE)</f>
        <v>34.790233856835599</v>
      </c>
      <c r="BR305" s="21">
        <f>VLOOKUP(BR$6,'MonteCarlo Policy Paths'!$N$2:$S$31,$B305+1,FALSE)</f>
        <v>38.117013285454661</v>
      </c>
      <c r="BS305" s="21">
        <f>VLOOKUP(BS$6,'MonteCarlo Policy Paths'!$N$2:$S$31,$B305+1,FALSE)</f>
        <v>41.72840612279375</v>
      </c>
      <c r="BT305" s="21">
        <f>VLOOKUP(BT$6,'MonteCarlo Policy Paths'!$N$2:$S$31,$B305+1,FALSE)</f>
        <v>45.677249983631562</v>
      </c>
      <c r="BU305" s="21">
        <f>VLOOKUP(BU$6,'MonteCarlo Policy Paths'!$N$2:$S$31,$B305+1,FALSE)</f>
        <v>49.99204890598088</v>
      </c>
      <c r="BV305" s="21">
        <f>VLOOKUP(BV$6,'MonteCarlo Policy Paths'!$N$2:$S$31,$B305+1,FALSE)</f>
        <v>54.768556811140854</v>
      </c>
      <c r="BW305" s="21">
        <f>VLOOKUP(BW$6,'MonteCarlo Policy Paths'!$N$2:$S$31,$B305+1,FALSE)</f>
        <v>60.010238214835042</v>
      </c>
      <c r="BX305" s="21">
        <f>VLOOKUP(BX$6,'MonteCarlo Policy Paths'!$N$2:$S$31,$B305+1,FALSE)</f>
        <v>65.75812779974207</v>
      </c>
      <c r="BY305" s="21">
        <f>VLOOKUP(BY$6,'MonteCarlo Policy Paths'!$N$2:$S$31,$B305+1,FALSE)</f>
        <v>72.066881159093455</v>
      </c>
      <c r="BZ305" s="21">
        <f>VLOOKUP(BZ$6,'MonteCarlo Policy Paths'!$N$2:$S$31,$B305+1,FALSE)</f>
        <v>78.981532638183737</v>
      </c>
      <c r="CA305" s="21">
        <f>VLOOKUP(CA$6,'MonteCarlo Policy Paths'!$N$2:$S$31,$B305+1,FALSE)</f>
        <v>81.252691038046251</v>
      </c>
      <c r="CB305" s="21">
        <f>VLOOKUP(CB$6,'MonteCarlo Policy Paths'!$N$2:$S$31,$B305+1,FALSE)</f>
        <v>83.604044111934414</v>
      </c>
      <c r="CC305" s="21">
        <f>VLOOKUP(CC$6,'MonteCarlo Policy Paths'!$N$2:$S$31,$B305+1,FALSE)</f>
        <v>86.018714380110126</v>
      </c>
      <c r="CD305" s="21">
        <f>VLOOKUP(CD$6,'MonteCarlo Policy Paths'!$N$2:$S$31,$B305+1,FALSE)</f>
        <v>88.506196331807388</v>
      </c>
      <c r="CE305" s="21">
        <f>VLOOKUP(CE$6,'MonteCarlo Policy Paths'!$N$2:$S$31,$B305+1,FALSE)</f>
        <v>91.042757806054695</v>
      </c>
      <c r="CF305" s="21">
        <f>VLOOKUP(CF$6,'MonteCarlo Policy Paths'!$N$2:$S$31,$B305+1,FALSE)</f>
        <v>93.687547211990633</v>
      </c>
      <c r="CG305" s="21">
        <f>VLOOKUP(CG$6,'MonteCarlo Policy Paths'!$N$2:$S$31,$B305+1,FALSE)</f>
        <v>96.373095170621937</v>
      </c>
      <c r="CH305" s="21">
        <f>VLOOKUP(CH$6,'MonteCarlo Policy Paths'!$N$2:$S$31,$B305+1,FALSE)</f>
        <v>99.112987273548597</v>
      </c>
      <c r="CI305" s="21">
        <f>VLOOKUP(CI$6,'MonteCarlo Policy Paths'!$N$2:$S$31,$B305+1,FALSE)</f>
        <v>101.92614153054797</v>
      </c>
      <c r="CJ305" s="21">
        <f>VLOOKUP(CJ$6,'MonteCarlo Policy Paths'!$N$2:$S$31,$B305+1,FALSE)</f>
        <v>104.82221793361833</v>
      </c>
      <c r="CK305" s="21">
        <f>VLOOKUP(CK$6,'MonteCarlo Policy Paths'!$N$2:$S$31,$B305+1,FALSE)</f>
        <v>107.79595653596101</v>
      </c>
      <c r="CL305" s="21">
        <f>VLOOKUP(CL$6,'MonteCarlo Policy Paths'!$N$2:$S$31,$B305+1,FALSE)</f>
        <v>110.84691133589952</v>
      </c>
      <c r="CM305" s="21">
        <f>VLOOKUP(CM$6,'MonteCarlo Policy Paths'!$N$2:$S$31,$B305+1,FALSE)</f>
        <v>113.96784710075578</v>
      </c>
      <c r="CN305" s="21">
        <f>VLOOKUP(CN$6,'MonteCarlo Policy Paths'!$N$2:$S$31,$B305+1,FALSE)</f>
        <v>117.16284845198182</v>
      </c>
      <c r="CO305" s="164">
        <f>VLOOKUP(CO$6,'MonteCarlo Policy Paths'!$N$2:$S$31,$B305+1,FALSE)</f>
        <v>120.41827982173916</v>
      </c>
      <c r="CQ305" s="163">
        <f>BM305*VLOOKUP(AI$6,'Greenhouse Gas Costs Avoided'!$A$2:$I$32,9,FALSE)</f>
        <v>1.5183602829902079</v>
      </c>
      <c r="CR305" s="21">
        <f>BN305*VLOOKUP(AJ$6,'Greenhouse Gas Costs Avoided'!$A$2:$I$32,9,FALSE)</f>
        <v>1.6672001480120395</v>
      </c>
      <c r="CS305" s="21">
        <f>BO305*VLOOKUP(AK$6,'Greenhouse Gas Costs Avoided'!$A$2:$I$32,9,FALSE)</f>
        <v>1.8303953216936328</v>
      </c>
      <c r="CT305" s="21">
        <f>BP305*VLOOKUP(AL$6,'Greenhouse Gas Costs Avoided'!$A$2:$I$32,9,FALSE)</f>
        <v>2.0091600721673259</v>
      </c>
      <c r="CU305" s="21">
        <f>BQ305*VLOOKUP(AM$6,'Greenhouse Gas Costs Avoided'!$A$2:$I$32,9,FALSE)</f>
        <v>2.2039704688009323</v>
      </c>
      <c r="CV305" s="21">
        <f>BR305*VLOOKUP(AN$6,'Greenhouse Gas Costs Avoided'!$A$2:$I$32,9,FALSE)</f>
        <v>2.4147228209427172</v>
      </c>
      <c r="CW305" s="21">
        <f>BS305*VLOOKUP(AO$6,'Greenhouse Gas Costs Avoided'!$A$2:$I$32,9,FALSE)</f>
        <v>2.6435055074141016</v>
      </c>
      <c r="CX305" s="21">
        <f>BT305*VLOOKUP(AP$6,'Greenhouse Gas Costs Avoided'!$A$2:$I$32,9,FALSE)</f>
        <v>2.8936658050138946</v>
      </c>
      <c r="CY305" s="21">
        <f>BU305*VLOOKUP(AQ$6,'Greenhouse Gas Costs Avoided'!$A$2:$I$32,9,FALSE)</f>
        <v>3.1670094520501597</v>
      </c>
      <c r="CZ305" s="21">
        <f>BV305*VLOOKUP(AR$6,'Greenhouse Gas Costs Avoided'!$A$2:$I$32,9,FALSE)</f>
        <v>3.4696024846318703</v>
      </c>
      <c r="DA305" s="21">
        <f>BW305*VLOOKUP(AS$6,'Greenhouse Gas Costs Avoided'!$A$2:$I$32,9,FALSE)</f>
        <v>3.8016643807416939</v>
      </c>
      <c r="DB305" s="21">
        <f>BX305*VLOOKUP(AT$6,'Greenhouse Gas Costs Avoided'!$A$2:$I$32,9,FALSE)</f>
        <v>4.1657946983243246</v>
      </c>
      <c r="DC305" s="21">
        <f>BY305*VLOOKUP(AU$6,'Greenhouse Gas Costs Avoided'!$A$2:$I$32,9,FALSE)</f>
        <v>4.5654558835919028</v>
      </c>
      <c r="DD305" s="21">
        <f>BZ305*VLOOKUP(AV$6,'Greenhouse Gas Costs Avoided'!$A$2:$I$32,9,FALSE)</f>
        <v>5.0035008741682265</v>
      </c>
      <c r="DE305" s="21">
        <f>CA305*VLOOKUP(AW$6,'Greenhouse Gas Costs Avoided'!$A$2:$I$32,9,FALSE)</f>
        <v>5.1473793563843691</v>
      </c>
      <c r="DF305" s="21">
        <f>CB305*VLOOKUP(AX$6,'Greenhouse Gas Costs Avoided'!$A$2:$I$32,9,FALSE)</f>
        <v>5.2963381923007766</v>
      </c>
      <c r="DG305" s="21">
        <f>CC305*VLOOKUP(AY$6,'Greenhouse Gas Costs Avoided'!$A$2:$I$32,9,FALSE)</f>
        <v>5.4493081891352544</v>
      </c>
      <c r="DH305" s="21">
        <f>CD305*VLOOKUP(AZ$6,'Greenhouse Gas Costs Avoided'!$A$2:$I$32,9,FALSE)</f>
        <v>5.606890825278958</v>
      </c>
      <c r="DI305" s="21">
        <f>CE305*VLOOKUP(BA$6,'Greenhouse Gas Costs Avoided'!$A$2:$I$32,9,FALSE)</f>
        <v>5.7675826620899597</v>
      </c>
      <c r="DJ305" s="21">
        <f>CF305*VLOOKUP(BB$6,'Greenhouse Gas Costs Avoided'!$A$2:$I$32,9,FALSE)</f>
        <v>5.935130766850258</v>
      </c>
      <c r="DK305" s="21">
        <f>CG305*VLOOKUP(BC$6,'Greenhouse Gas Costs Avoided'!$A$2:$I$32,9,FALSE)</f>
        <v>6.1052609366481567</v>
      </c>
      <c r="DL305" s="21">
        <f>CH305*VLOOKUP(BD$6,'Greenhouse Gas Costs Avoided'!$A$2:$I$32,9,FALSE)</f>
        <v>6.2788338222861402</v>
      </c>
      <c r="DM305" s="21">
        <f>CI305*VLOOKUP(BE$6,'Greenhouse Gas Costs Avoided'!$A$2:$I$32,9,FALSE)</f>
        <v>6.4570478846612929</v>
      </c>
      <c r="DN305" s="21">
        <f>CJ305*VLOOKUP(BF$6,'Greenhouse Gas Costs Avoided'!$A$2:$I$32,9,FALSE)</f>
        <v>6.6405150868084322</v>
      </c>
      <c r="DO305" s="21">
        <f>CK305*VLOOKUP(BG$6,'Greenhouse Gas Costs Avoided'!$A$2:$I$32,9,FALSE)</f>
        <v>6.8289022097138705</v>
      </c>
      <c r="DP305" s="21">
        <f>CL305*VLOOKUP(BH$6,'Greenhouse Gas Costs Avoided'!$A$2:$I$32,9,FALSE)</f>
        <v>7.0221809990540507</v>
      </c>
      <c r="DQ305" s="21">
        <f>CM305*VLOOKUP(BI$6,'Greenhouse Gas Costs Avoided'!$A$2:$I$32,9,FALSE)</f>
        <v>7.2198931009350886</v>
      </c>
      <c r="DR305" s="21">
        <f>CN305*VLOOKUP(BJ$6,'Greenhouse Gas Costs Avoided'!$A$2:$I$32,9,FALSE)</f>
        <v>7.4222972772007143</v>
      </c>
      <c r="DS305" s="164">
        <f>CO305*VLOOKUP(BK$6,'Greenhouse Gas Costs Avoided'!$A$2:$I$32,9,FALSE)</f>
        <v>7.6285297110405814</v>
      </c>
    </row>
    <row r="306" spans="1:123" x14ac:dyDescent="0.35">
      <c r="A306" s="174">
        <v>300</v>
      </c>
      <c r="B306" s="12">
        <v>1</v>
      </c>
      <c r="C306" s="175">
        <v>2023</v>
      </c>
      <c r="E306" s="20">
        <v>0</v>
      </c>
      <c r="F306" s="21">
        <v>82.346532180449415</v>
      </c>
      <c r="G306" s="21">
        <v>84.002844861871253</v>
      </c>
      <c r="H306" s="21">
        <v>85.659157543293105</v>
      </c>
      <c r="I306" s="21">
        <v>86.918851036576825</v>
      </c>
      <c r="J306" s="21">
        <v>88.178544529860531</v>
      </c>
      <c r="K306" s="21">
        <v>89.438238023144251</v>
      </c>
      <c r="L306" s="21">
        <v>90.697931516427971</v>
      </c>
      <c r="M306" s="21">
        <v>91.95762500971172</v>
      </c>
      <c r="N306" s="21">
        <v>93.21731850299544</v>
      </c>
      <c r="O306" s="21">
        <v>94.47701199627916</v>
      </c>
      <c r="P306" s="21">
        <v>95.73670548956288</v>
      </c>
      <c r="Q306" s="21">
        <v>96.996398982846586</v>
      </c>
      <c r="R306" s="21">
        <v>98.25609247613032</v>
      </c>
      <c r="S306" s="21">
        <v>99.65157958594628</v>
      </c>
      <c r="T306" s="21">
        <v>101.04706669576224</v>
      </c>
      <c r="U306" s="21">
        <v>102.4425538055782</v>
      </c>
      <c r="V306" s="21">
        <v>103.83804091539416</v>
      </c>
      <c r="W306" s="21">
        <v>105.23352802521011</v>
      </c>
      <c r="X306" s="21">
        <v>106.47156953138905</v>
      </c>
      <c r="Y306" s="21">
        <v>107.709611037568</v>
      </c>
      <c r="Z306" s="21">
        <v>108.94765254374694</v>
      </c>
      <c r="AA306" s="21">
        <v>110.18569404992589</v>
      </c>
      <c r="AB306" s="21">
        <v>111.42373555610482</v>
      </c>
      <c r="AC306" s="21">
        <v>112.86811731331359</v>
      </c>
      <c r="AD306" s="21">
        <v>114.31249907052236</v>
      </c>
      <c r="AE306" s="21">
        <v>115.75688082773114</v>
      </c>
      <c r="AF306" s="21">
        <v>117.20126258493991</v>
      </c>
      <c r="AG306" s="22">
        <v>118.64564434214866</v>
      </c>
      <c r="AI306" s="20">
        <v>0</v>
      </c>
      <c r="AJ306" s="21">
        <v>5.2166744805659615</v>
      </c>
      <c r="AK306" s="21">
        <v>5.3216023247413169</v>
      </c>
      <c r="AL306" s="21">
        <v>5.4265301689166732</v>
      </c>
      <c r="AM306" s="21">
        <v>5.5063320831654474</v>
      </c>
      <c r="AN306" s="21">
        <v>5.5861339974142208</v>
      </c>
      <c r="AO306" s="21">
        <v>5.665935911662995</v>
      </c>
      <c r="AP306" s="21">
        <v>5.7457378259117702</v>
      </c>
      <c r="AQ306" s="21">
        <v>5.8255397401605462</v>
      </c>
      <c r="AR306" s="21">
        <v>5.9053416544093205</v>
      </c>
      <c r="AS306" s="21">
        <v>5.9851435686580947</v>
      </c>
      <c r="AT306" s="21">
        <v>6.0649454829068699</v>
      </c>
      <c r="AU306" s="21">
        <v>6.1447473971556432</v>
      </c>
      <c r="AV306" s="21">
        <v>6.2245493114044184</v>
      </c>
      <c r="AW306" s="21">
        <v>6.312953786990386</v>
      </c>
      <c r="AX306" s="21">
        <v>6.4013582625763545</v>
      </c>
      <c r="AY306" s="21">
        <v>6.4897627381623222</v>
      </c>
      <c r="AZ306" s="21">
        <v>6.5781672137482907</v>
      </c>
      <c r="BA306" s="21">
        <v>6.6665716893342575</v>
      </c>
      <c r="BB306" s="21">
        <v>6.7450019445028957</v>
      </c>
      <c r="BC306" s="21">
        <v>6.8234321996715348</v>
      </c>
      <c r="BD306" s="21">
        <v>6.901862454840173</v>
      </c>
      <c r="BE306" s="21">
        <v>6.9802927100088112</v>
      </c>
      <c r="BF306" s="21">
        <v>7.0587229651774486</v>
      </c>
      <c r="BG306" s="21">
        <v>7.1502249295408609</v>
      </c>
      <c r="BH306" s="21">
        <v>7.2417268939042723</v>
      </c>
      <c r="BI306" s="21">
        <v>7.3332288582676846</v>
      </c>
      <c r="BJ306" s="21">
        <v>7.424730822631096</v>
      </c>
      <c r="BK306" s="22">
        <v>7.5162327869945065</v>
      </c>
      <c r="BM306" s="163">
        <f>VLOOKUP(BM$6,'MonteCarlo Policy Paths'!$N$2:$S$31,$B306+1,FALSE)</f>
        <v>18.946072246720579</v>
      </c>
      <c r="BN306" s="21">
        <f>VLOOKUP(BN$6,'MonteCarlo Policy Paths'!$N$2:$S$31,$B306+1,FALSE)</f>
        <v>19.920985834119051</v>
      </c>
      <c r="BO306" s="21">
        <f>VLOOKUP(BO$6,'MonteCarlo Policy Paths'!$N$2:$S$31,$B306+1,FALSE)</f>
        <v>20.944710352814074</v>
      </c>
      <c r="BP306" s="21">
        <f>VLOOKUP(BP$6,'MonteCarlo Policy Paths'!$N$2:$S$31,$B306+1,FALSE)</f>
        <v>22.017919567056939</v>
      </c>
      <c r="BQ306" s="21">
        <f>VLOOKUP(BQ$6,'MonteCarlo Policy Paths'!$N$2:$S$31,$B306+1,FALSE)</f>
        <v>23.125382269476081</v>
      </c>
      <c r="BR306" s="21">
        <f>VLOOKUP(BR$6,'MonteCarlo Policy Paths'!$N$2:$S$31,$B306+1,FALSE)</f>
        <v>24.222533249319248</v>
      </c>
      <c r="BS306" s="21">
        <f>VLOOKUP(BS$6,'MonteCarlo Policy Paths'!$N$2:$S$31,$B306+1,FALSE)</f>
        <v>25.344600035724898</v>
      </c>
      <c r="BT306" s="21">
        <f>VLOOKUP(BT$6,'MonteCarlo Policy Paths'!$N$2:$S$31,$B306+1,FALSE)</f>
        <v>26.511875533452777</v>
      </c>
      <c r="BU306" s="21">
        <f>VLOOKUP(BU$6,'MonteCarlo Policy Paths'!$N$2:$S$31,$B306+1,FALSE)</f>
        <v>27.727543772426976</v>
      </c>
      <c r="BV306" s="21">
        <f>VLOOKUP(BV$6,'MonteCarlo Policy Paths'!$N$2:$S$31,$B306+1,FALSE)</f>
        <v>29.105872242644537</v>
      </c>
      <c r="BW306" s="21">
        <f>VLOOKUP(BW$6,'MonteCarlo Policy Paths'!$N$2:$S$31,$B306+1,FALSE)</f>
        <v>30.561165854776764</v>
      </c>
      <c r="BX306" s="21">
        <f>VLOOKUP(BX$6,'MonteCarlo Policy Paths'!$N$2:$S$31,$B306+1,FALSE)</f>
        <v>32.089224147515601</v>
      </c>
      <c r="BY306" s="21">
        <f>VLOOKUP(BY$6,'MonteCarlo Policy Paths'!$N$2:$S$31,$B306+1,FALSE)</f>
        <v>33.693685354891386</v>
      </c>
      <c r="BZ306" s="21">
        <f>VLOOKUP(BZ$6,'MonteCarlo Policy Paths'!$N$2:$S$31,$B306+1,FALSE)</f>
        <v>35.378369622635958</v>
      </c>
      <c r="CA306" s="21">
        <f>VLOOKUP(CA$6,'MonteCarlo Policy Paths'!$N$2:$S$31,$B306+1,FALSE)</f>
        <v>37.147288103767757</v>
      </c>
      <c r="CB306" s="21">
        <f>VLOOKUP(CB$6,'MonteCarlo Policy Paths'!$N$2:$S$31,$B306+1,FALSE)</f>
        <v>39.004652508956148</v>
      </c>
      <c r="CC306" s="21">
        <f>VLOOKUP(CC$6,'MonteCarlo Policy Paths'!$N$2:$S$31,$B306+1,FALSE)</f>
        <v>40.954885134403959</v>
      </c>
      <c r="CD306" s="21">
        <f>VLOOKUP(CD$6,'MonteCarlo Policy Paths'!$N$2:$S$31,$B306+1,FALSE)</f>
        <v>43.002629391124159</v>
      </c>
      <c r="CE306" s="21">
        <f>VLOOKUP(CE$6,'MonteCarlo Policy Paths'!$N$2:$S$31,$B306+1,FALSE)</f>
        <v>45.152760860680367</v>
      </c>
      <c r="CF306" s="21">
        <f>VLOOKUP(CF$6,'MonteCarlo Policy Paths'!$N$2:$S$31,$B306+1,FALSE)</f>
        <v>47.410398903714388</v>
      </c>
      <c r="CG306" s="21">
        <f>VLOOKUP(CG$6,'MonteCarlo Policy Paths'!$N$2:$S$31,$B306+1,FALSE)</f>
        <v>49.780918848900107</v>
      </c>
      <c r="CH306" s="21">
        <f>VLOOKUP(CH$6,'MonteCarlo Policy Paths'!$N$2:$S$31,$B306+1,FALSE)</f>
        <v>52.269964791345117</v>
      </c>
      <c r="CI306" s="21">
        <f>VLOOKUP(CI$6,'MonteCarlo Policy Paths'!$N$2:$S$31,$B306+1,FALSE)</f>
        <v>54.883463030912374</v>
      </c>
      <c r="CJ306" s="21">
        <f>VLOOKUP(CJ$6,'MonteCarlo Policy Paths'!$N$2:$S$31,$B306+1,FALSE)</f>
        <v>57.627636182457998</v>
      </c>
      <c r="CK306" s="21">
        <f>VLOOKUP(CK$6,'MonteCarlo Policy Paths'!$N$2:$S$31,$B306+1,FALSE)</f>
        <v>60.509017991580897</v>
      </c>
      <c r="CL306" s="21">
        <f>VLOOKUP(CL$6,'MonteCarlo Policy Paths'!$N$2:$S$31,$B306+1,FALSE)</f>
        <v>63.534468891159946</v>
      </c>
      <c r="CM306" s="21">
        <f>VLOOKUP(CM$6,'MonteCarlo Policy Paths'!$N$2:$S$31,$B306+1,FALSE)</f>
        <v>66.711192335717939</v>
      </c>
      <c r="CN306" s="21">
        <f>VLOOKUP(CN$6,'MonteCarlo Policy Paths'!$N$2:$S$31,$B306+1,FALSE)</f>
        <v>70.04675195250384</v>
      </c>
      <c r="CO306" s="164">
        <f>VLOOKUP(CO$6,'MonteCarlo Policy Paths'!$N$2:$S$31,$B306+1,FALSE)</f>
        <v>73.54908955012904</v>
      </c>
      <c r="CQ306" s="163">
        <f>BM306*VLOOKUP(AI$6,'Greenhouse Gas Costs Avoided'!$A$2:$I$32,9,FALSE)</f>
        <v>1.2002386619007086</v>
      </c>
      <c r="CR306" s="21">
        <f>BN306*VLOOKUP(AJ$6,'Greenhouse Gas Costs Avoided'!$A$2:$I$32,9,FALSE)</f>
        <v>1.2619996941806579</v>
      </c>
      <c r="CS306" s="21">
        <f>BO306*VLOOKUP(AK$6,'Greenhouse Gas Costs Avoided'!$A$2:$I$32,9,FALSE)</f>
        <v>1.3268529118013257</v>
      </c>
      <c r="CT306" s="21">
        <f>BP306*VLOOKUP(AL$6,'Greenhouse Gas Costs Avoided'!$A$2:$I$32,9,FALSE)</f>
        <v>1.3948409979053111</v>
      </c>
      <c r="CU306" s="21">
        <f>BQ306*VLOOKUP(AM$6,'Greenhouse Gas Costs Avoided'!$A$2:$I$32,9,FALSE)</f>
        <v>1.464999051498006</v>
      </c>
      <c r="CV306" s="21">
        <f>BR306*VLOOKUP(AN$6,'Greenhouse Gas Costs Avoided'!$A$2:$I$32,9,FALSE)</f>
        <v>1.5345038547523033</v>
      </c>
      <c r="CW306" s="21">
        <f>BS306*VLOOKUP(AO$6,'Greenhouse Gas Costs Avoided'!$A$2:$I$32,9,FALSE)</f>
        <v>1.6055870809081549</v>
      </c>
      <c r="CX306" s="21">
        <f>BT306*VLOOKUP(AP$6,'Greenhouse Gas Costs Avoided'!$A$2:$I$32,9,FALSE)</f>
        <v>1.6795342908215394</v>
      </c>
      <c r="CY306" s="21">
        <f>BU306*VLOOKUP(AQ$6,'Greenhouse Gas Costs Avoided'!$A$2:$I$32,9,FALSE)</f>
        <v>1.7565471936259263</v>
      </c>
      <c r="CZ306" s="21">
        <f>BV306*VLOOKUP(AR$6,'Greenhouse Gas Costs Avoided'!$A$2:$I$32,9,FALSE)</f>
        <v>1.8438646648785721</v>
      </c>
      <c r="DA306" s="21">
        <f>BW306*VLOOKUP(AS$6,'Greenhouse Gas Costs Avoided'!$A$2:$I$32,9,FALSE)</f>
        <v>1.9360578981225007</v>
      </c>
      <c r="DB306" s="21">
        <f>BX306*VLOOKUP(AT$6,'Greenhouse Gas Costs Avoided'!$A$2:$I$32,9,FALSE)</f>
        <v>2.0328607930286258</v>
      </c>
      <c r="DC306" s="21">
        <f>BY306*VLOOKUP(AU$6,'Greenhouse Gas Costs Avoided'!$A$2:$I$32,9,FALSE)</f>
        <v>2.1345038326800574</v>
      </c>
      <c r="DD306" s="21">
        <f>BZ306*VLOOKUP(AV$6,'Greenhouse Gas Costs Avoided'!$A$2:$I$32,9,FALSE)</f>
        <v>2.2412290243140602</v>
      </c>
      <c r="DE306" s="21">
        <f>CA306*VLOOKUP(AW$6,'Greenhouse Gas Costs Avoided'!$A$2:$I$32,9,FALSE)</f>
        <v>2.3532904755297634</v>
      </c>
      <c r="DF306" s="21">
        <f>CB306*VLOOKUP(AX$6,'Greenhouse Gas Costs Avoided'!$A$2:$I$32,9,FALSE)</f>
        <v>2.4709549993062518</v>
      </c>
      <c r="DG306" s="21">
        <f>CC306*VLOOKUP(AY$6,'Greenhouse Gas Costs Avoided'!$A$2:$I$32,9,FALSE)</f>
        <v>2.5945027492715647</v>
      </c>
      <c r="DH306" s="21">
        <f>CD306*VLOOKUP(AZ$6,'Greenhouse Gas Costs Avoided'!$A$2:$I$32,9,FALSE)</f>
        <v>2.724227886735143</v>
      </c>
      <c r="DI306" s="21">
        <f>CE306*VLOOKUP(BA$6,'Greenhouse Gas Costs Avoided'!$A$2:$I$32,9,FALSE)</f>
        <v>2.8604392810719004</v>
      </c>
      <c r="DJ306" s="21">
        <f>CF306*VLOOKUP(BB$6,'Greenhouse Gas Costs Avoided'!$A$2:$I$32,9,FALSE)</f>
        <v>3.0034612451254952</v>
      </c>
      <c r="DK306" s="21">
        <f>CG306*VLOOKUP(BC$6,'Greenhouse Gas Costs Avoided'!$A$2:$I$32,9,FALSE)</f>
        <v>3.1536343073817701</v>
      </c>
      <c r="DL306" s="21">
        <f>CH306*VLOOKUP(BD$6,'Greenhouse Gas Costs Avoided'!$A$2:$I$32,9,FALSE)</f>
        <v>3.3113160227508591</v>
      </c>
      <c r="DM306" s="21">
        <f>CI306*VLOOKUP(BE$6,'Greenhouse Gas Costs Avoided'!$A$2:$I$32,9,FALSE)</f>
        <v>3.4768818238884021</v>
      </c>
      <c r="DN306" s="21">
        <f>CJ306*VLOOKUP(BF$6,'Greenhouse Gas Costs Avoided'!$A$2:$I$32,9,FALSE)</f>
        <v>3.6507259150828224</v>
      </c>
      <c r="DO306" s="21">
        <f>CK306*VLOOKUP(BG$6,'Greenhouse Gas Costs Avoided'!$A$2:$I$32,9,FALSE)</f>
        <v>3.8332622108369634</v>
      </c>
      <c r="DP306" s="21">
        <f>CL306*VLOOKUP(BH$6,'Greenhouse Gas Costs Avoided'!$A$2:$I$32,9,FALSE)</f>
        <v>4.0249253213788121</v>
      </c>
      <c r="DQ306" s="21">
        <f>CM306*VLOOKUP(BI$6,'Greenhouse Gas Costs Avoided'!$A$2:$I$32,9,FALSE)</f>
        <v>4.2261715874477526</v>
      </c>
      <c r="DR306" s="21">
        <f>CN306*VLOOKUP(BJ$6,'Greenhouse Gas Costs Avoided'!$A$2:$I$32,9,FALSE)</f>
        <v>4.4374801668201398</v>
      </c>
      <c r="DS306" s="164">
        <f>CO306*VLOOKUP(BK$6,'Greenhouse Gas Costs Avoided'!$A$2:$I$32,9,FALSE)</f>
        <v>4.6593541751611474</v>
      </c>
    </row>
    <row r="307" spans="1:123" x14ac:dyDescent="0.35">
      <c r="A307" s="174">
        <v>301</v>
      </c>
      <c r="B307" s="12">
        <v>4</v>
      </c>
      <c r="C307" s="175">
        <v>2023</v>
      </c>
      <c r="E307" s="20">
        <v>0</v>
      </c>
      <c r="F307" s="21">
        <v>82.346532180449415</v>
      </c>
      <c r="G307" s="21">
        <v>84.002844861871253</v>
      </c>
      <c r="H307" s="21">
        <v>85.659157543293105</v>
      </c>
      <c r="I307" s="21">
        <v>86.918851036576825</v>
      </c>
      <c r="J307" s="21">
        <v>88.178544529860531</v>
      </c>
      <c r="K307" s="21">
        <v>89.438238023144251</v>
      </c>
      <c r="L307" s="21">
        <v>90.697931516427971</v>
      </c>
      <c r="M307" s="21">
        <v>91.95762500971172</v>
      </c>
      <c r="N307" s="21">
        <v>93.21731850299544</v>
      </c>
      <c r="O307" s="21">
        <v>94.47701199627916</v>
      </c>
      <c r="P307" s="21">
        <v>95.73670548956288</v>
      </c>
      <c r="Q307" s="21">
        <v>96.996398982846586</v>
      </c>
      <c r="R307" s="21">
        <v>98.25609247613032</v>
      </c>
      <c r="S307" s="21">
        <v>99.65157958594628</v>
      </c>
      <c r="T307" s="21">
        <v>101.04706669576224</v>
      </c>
      <c r="U307" s="21">
        <v>102.4425538055782</v>
      </c>
      <c r="V307" s="21">
        <v>103.83804091539416</v>
      </c>
      <c r="W307" s="21">
        <v>105.23352802521011</v>
      </c>
      <c r="X307" s="21">
        <v>106.47156953138905</v>
      </c>
      <c r="Y307" s="21">
        <v>107.709611037568</v>
      </c>
      <c r="Z307" s="21">
        <v>108.94765254374694</v>
      </c>
      <c r="AA307" s="21">
        <v>110.18569404992589</v>
      </c>
      <c r="AB307" s="21">
        <v>111.42373555610482</v>
      </c>
      <c r="AC307" s="21">
        <v>112.86811731331359</v>
      </c>
      <c r="AD307" s="21">
        <v>114.31249907052236</v>
      </c>
      <c r="AE307" s="21">
        <v>115.75688082773114</v>
      </c>
      <c r="AF307" s="21">
        <v>117.20126258493991</v>
      </c>
      <c r="AG307" s="22">
        <v>119.5319620819439</v>
      </c>
      <c r="AI307" s="20">
        <v>0</v>
      </c>
      <c r="AJ307" s="21">
        <v>5.2166744805659615</v>
      </c>
      <c r="AK307" s="21">
        <v>5.3216023247413169</v>
      </c>
      <c r="AL307" s="21">
        <v>5.4265301689166732</v>
      </c>
      <c r="AM307" s="21">
        <v>5.5063320831654474</v>
      </c>
      <c r="AN307" s="21">
        <v>5.5861339974142208</v>
      </c>
      <c r="AO307" s="21">
        <v>5.665935911662995</v>
      </c>
      <c r="AP307" s="21">
        <v>5.7457378259117702</v>
      </c>
      <c r="AQ307" s="21">
        <v>5.8255397401605462</v>
      </c>
      <c r="AR307" s="21">
        <v>5.9053416544093205</v>
      </c>
      <c r="AS307" s="21">
        <v>5.9851435686580947</v>
      </c>
      <c r="AT307" s="21">
        <v>6.0649454829068699</v>
      </c>
      <c r="AU307" s="21">
        <v>6.1447473971556432</v>
      </c>
      <c r="AV307" s="21">
        <v>6.2245493114044184</v>
      </c>
      <c r="AW307" s="21">
        <v>6.312953786990386</v>
      </c>
      <c r="AX307" s="21">
        <v>6.4013582625763545</v>
      </c>
      <c r="AY307" s="21">
        <v>6.4897627381623222</v>
      </c>
      <c r="AZ307" s="21">
        <v>6.5781672137482907</v>
      </c>
      <c r="BA307" s="21">
        <v>6.6665716893342575</v>
      </c>
      <c r="BB307" s="21">
        <v>6.7450019445028957</v>
      </c>
      <c r="BC307" s="21">
        <v>6.8234321996715348</v>
      </c>
      <c r="BD307" s="21">
        <v>6.901862454840173</v>
      </c>
      <c r="BE307" s="21">
        <v>6.9802927100088112</v>
      </c>
      <c r="BF307" s="21">
        <v>7.0587229651774486</v>
      </c>
      <c r="BG307" s="21">
        <v>7.1502249295408609</v>
      </c>
      <c r="BH307" s="21">
        <v>7.2417268939042723</v>
      </c>
      <c r="BI307" s="21">
        <v>7.3332288582676846</v>
      </c>
      <c r="BJ307" s="21">
        <v>7.424730822631096</v>
      </c>
      <c r="BK307" s="22">
        <v>7.5723812490175435</v>
      </c>
      <c r="BM307" s="163">
        <f>VLOOKUP(BM$6,'MonteCarlo Policy Paths'!$N$2:$S$31,$B307+1,FALSE)</f>
        <v>21.456887556927661</v>
      </c>
      <c r="BN307" s="21">
        <f>VLOOKUP(BN$6,'MonteCarlo Policy Paths'!$N$2:$S$31,$B307+1,FALSE)</f>
        <v>23.119081894670884</v>
      </c>
      <c r="BO307" s="21">
        <f>VLOOKUP(BO$6,'MonteCarlo Policy Paths'!$N$2:$S$31,$B307+1,FALSE)</f>
        <v>24.918982795429599</v>
      </c>
      <c r="BP307" s="21">
        <f>VLOOKUP(BP$6,'MonteCarlo Policy Paths'!$N$2:$S$31,$B307+1,FALSE)</f>
        <v>26.866510906830612</v>
      </c>
      <c r="BQ307" s="21">
        <f>VLOOKUP(BQ$6,'MonteCarlo Policy Paths'!$N$2:$S$31,$B307+1,FALSE)</f>
        <v>28.957808063155838</v>
      </c>
      <c r="BR307" s="21">
        <f>VLOOKUP(BR$6,'MonteCarlo Policy Paths'!$N$2:$S$31,$B307+1,FALSE)</f>
        <v>31.169773267386955</v>
      </c>
      <c r="BS307" s="21">
        <f>VLOOKUP(BS$6,'MonteCarlo Policy Paths'!$N$2:$S$31,$B307+1,FALSE)</f>
        <v>33.536503079259326</v>
      </c>
      <c r="BT307" s="21">
        <f>VLOOKUP(BT$6,'MonteCarlo Policy Paths'!$N$2:$S$31,$B307+1,FALSE)</f>
        <v>36.094562758542168</v>
      </c>
      <c r="BU307" s="21">
        <f>VLOOKUP(BU$6,'MonteCarlo Policy Paths'!$N$2:$S$31,$B307+1,FALSE)</f>
        <v>38.859796339203925</v>
      </c>
      <c r="BV307" s="21">
        <f>VLOOKUP(BV$6,'MonteCarlo Policy Paths'!$N$2:$S$31,$B307+1,FALSE)</f>
        <v>41.937214526892696</v>
      </c>
      <c r="BW307" s="21">
        <f>VLOOKUP(BW$6,'MonteCarlo Policy Paths'!$N$2:$S$31,$B307+1,FALSE)</f>
        <v>45.285702034805901</v>
      </c>
      <c r="BX307" s="21">
        <f>VLOOKUP(BX$6,'MonteCarlo Policy Paths'!$N$2:$S$31,$B307+1,FALSE)</f>
        <v>48.923675973628832</v>
      </c>
      <c r="BY307" s="21">
        <f>VLOOKUP(BY$6,'MonteCarlo Policy Paths'!$N$2:$S$31,$B307+1,FALSE)</f>
        <v>52.880283256992421</v>
      </c>
      <c r="BZ307" s="21">
        <f>VLOOKUP(BZ$6,'MonteCarlo Policy Paths'!$N$2:$S$31,$B307+1,FALSE)</f>
        <v>57.179951130409847</v>
      </c>
      <c r="CA307" s="21">
        <f>VLOOKUP(CA$6,'MonteCarlo Policy Paths'!$N$2:$S$31,$B307+1,FALSE)</f>
        <v>59.199989570907007</v>
      </c>
      <c r="CB307" s="21">
        <f>VLOOKUP(CB$6,'MonteCarlo Policy Paths'!$N$2:$S$31,$B307+1,FALSE)</f>
        <v>61.304348310445278</v>
      </c>
      <c r="CC307" s="21">
        <f>VLOOKUP(CC$6,'MonteCarlo Policy Paths'!$N$2:$S$31,$B307+1,FALSE)</f>
        <v>63.486799757257046</v>
      </c>
      <c r="CD307" s="21">
        <f>VLOOKUP(CD$6,'MonteCarlo Policy Paths'!$N$2:$S$31,$B307+1,FALSE)</f>
        <v>65.754412861465767</v>
      </c>
      <c r="CE307" s="21">
        <f>VLOOKUP(CE$6,'MonteCarlo Policy Paths'!$N$2:$S$31,$B307+1,FALSE)</f>
        <v>68.097759333367534</v>
      </c>
      <c r="CF307" s="21">
        <f>VLOOKUP(CF$6,'MonteCarlo Policy Paths'!$N$2:$S$31,$B307+1,FALSE)</f>
        <v>70.548973057852507</v>
      </c>
      <c r="CG307" s="21">
        <f>VLOOKUP(CG$6,'MonteCarlo Policy Paths'!$N$2:$S$31,$B307+1,FALSE)</f>
        <v>73.077007009761019</v>
      </c>
      <c r="CH307" s="21">
        <f>VLOOKUP(CH$6,'MonteCarlo Policy Paths'!$N$2:$S$31,$B307+1,FALSE)</f>
        <v>75.691476032446857</v>
      </c>
      <c r="CI307" s="21">
        <f>VLOOKUP(CI$6,'MonteCarlo Policy Paths'!$N$2:$S$31,$B307+1,FALSE)</f>
        <v>78.404802280730166</v>
      </c>
      <c r="CJ307" s="21">
        <f>VLOOKUP(CJ$6,'MonteCarlo Policy Paths'!$N$2:$S$31,$B307+1,FALSE)</f>
        <v>81.224927058038162</v>
      </c>
      <c r="CK307" s="21">
        <f>VLOOKUP(CK$6,'MonteCarlo Policy Paths'!$N$2:$S$31,$B307+1,FALSE)</f>
        <v>84.152487263770951</v>
      </c>
      <c r="CL307" s="21">
        <f>VLOOKUP(CL$6,'MonteCarlo Policy Paths'!$N$2:$S$31,$B307+1,FALSE)</f>
        <v>87.19069011352974</v>
      </c>
      <c r="CM307" s="21">
        <f>VLOOKUP(CM$6,'MonteCarlo Policy Paths'!$N$2:$S$31,$B307+1,FALSE)</f>
        <v>90.339519718236858</v>
      </c>
      <c r="CN307" s="21">
        <f>VLOOKUP(CN$6,'MonteCarlo Policy Paths'!$N$2:$S$31,$B307+1,FALSE)</f>
        <v>93.604800202242828</v>
      </c>
      <c r="CO307" s="164">
        <f>VLOOKUP(CO$6,'MonteCarlo Policy Paths'!$N$2:$S$31,$B307+1,FALSE)</f>
        <v>96.983684685934094</v>
      </c>
      <c r="CQ307" s="163">
        <f>BM307*VLOOKUP(AI$6,'Greenhouse Gas Costs Avoided'!$A$2:$I$32,9,FALSE)</f>
        <v>1.3592994724454583</v>
      </c>
      <c r="CR307" s="21">
        <f>BN307*VLOOKUP(AJ$6,'Greenhouse Gas Costs Avoided'!$A$2:$I$32,9,FALSE)</f>
        <v>1.4645999210963487</v>
      </c>
      <c r="CS307" s="21">
        <f>BO307*VLOOKUP(AK$6,'Greenhouse Gas Costs Avoided'!$A$2:$I$32,9,FALSE)</f>
        <v>1.5786241167474793</v>
      </c>
      <c r="CT307" s="21">
        <f>BP307*VLOOKUP(AL$6,'Greenhouse Gas Costs Avoided'!$A$2:$I$32,9,FALSE)</f>
        <v>1.7020005350363183</v>
      </c>
      <c r="CU307" s="21">
        <f>BQ307*VLOOKUP(AM$6,'Greenhouse Gas Costs Avoided'!$A$2:$I$32,9,FALSE)</f>
        <v>1.8344847601494692</v>
      </c>
      <c r="CV307" s="21">
        <f>BR307*VLOOKUP(AN$6,'Greenhouse Gas Costs Avoided'!$A$2:$I$32,9,FALSE)</f>
        <v>1.9746133378475101</v>
      </c>
      <c r="CW307" s="21">
        <f>BS307*VLOOKUP(AO$6,'Greenhouse Gas Costs Avoided'!$A$2:$I$32,9,FALSE)</f>
        <v>2.1245462941611284</v>
      </c>
      <c r="CX307" s="21">
        <f>BT307*VLOOKUP(AP$6,'Greenhouse Gas Costs Avoided'!$A$2:$I$32,9,FALSE)</f>
        <v>2.2866000479177169</v>
      </c>
      <c r="CY307" s="21">
        <f>BU307*VLOOKUP(AQ$6,'Greenhouse Gas Costs Avoided'!$A$2:$I$32,9,FALSE)</f>
        <v>2.4617783228380428</v>
      </c>
      <c r="CZ307" s="21">
        <f>BV307*VLOOKUP(AR$6,'Greenhouse Gas Costs Avoided'!$A$2:$I$32,9,FALSE)</f>
        <v>2.6567335747552212</v>
      </c>
      <c r="DA307" s="21">
        <f>BW307*VLOOKUP(AS$6,'Greenhouse Gas Costs Avoided'!$A$2:$I$32,9,FALSE)</f>
        <v>2.8688611394320973</v>
      </c>
      <c r="DB307" s="21">
        <f>BX307*VLOOKUP(AT$6,'Greenhouse Gas Costs Avoided'!$A$2:$I$32,9,FALSE)</f>
        <v>3.099327745676475</v>
      </c>
      <c r="DC307" s="21">
        <f>BY307*VLOOKUP(AU$6,'Greenhouse Gas Costs Avoided'!$A$2:$I$32,9,FALSE)</f>
        <v>3.3499798581359799</v>
      </c>
      <c r="DD307" s="21">
        <f>BZ307*VLOOKUP(AV$6,'Greenhouse Gas Costs Avoided'!$A$2:$I$32,9,FALSE)</f>
        <v>3.6223649492411436</v>
      </c>
      <c r="DE307" s="21">
        <f>CA307*VLOOKUP(AW$6,'Greenhouse Gas Costs Avoided'!$A$2:$I$32,9,FALSE)</f>
        <v>3.7503349159570667</v>
      </c>
      <c r="DF307" s="21">
        <f>CB307*VLOOKUP(AX$6,'Greenhouse Gas Costs Avoided'!$A$2:$I$32,9,FALSE)</f>
        <v>3.8836465958035138</v>
      </c>
      <c r="DG307" s="21">
        <f>CC307*VLOOKUP(AY$6,'Greenhouse Gas Costs Avoided'!$A$2:$I$32,9,FALSE)</f>
        <v>4.0219054692034097</v>
      </c>
      <c r="DH307" s="21">
        <f>CD307*VLOOKUP(AZ$6,'Greenhouse Gas Costs Avoided'!$A$2:$I$32,9,FALSE)</f>
        <v>4.1655593560070496</v>
      </c>
      <c r="DI307" s="21">
        <f>CE307*VLOOKUP(BA$6,'Greenhouse Gas Costs Avoided'!$A$2:$I$32,9,FALSE)</f>
        <v>4.3140109715809301</v>
      </c>
      <c r="DJ307" s="21">
        <f>CF307*VLOOKUP(BB$6,'Greenhouse Gas Costs Avoided'!$A$2:$I$32,9,FALSE)</f>
        <v>4.4692960059878768</v>
      </c>
      <c r="DK307" s="21">
        <f>CG307*VLOOKUP(BC$6,'Greenhouse Gas Costs Avoided'!$A$2:$I$32,9,FALSE)</f>
        <v>4.629447622014963</v>
      </c>
      <c r="DL307" s="21">
        <f>CH307*VLOOKUP(BD$6,'Greenhouse Gas Costs Avoided'!$A$2:$I$32,9,FALSE)</f>
        <v>4.7950749225184994</v>
      </c>
      <c r="DM307" s="21">
        <f>CI307*VLOOKUP(BE$6,'Greenhouse Gas Costs Avoided'!$A$2:$I$32,9,FALSE)</f>
        <v>4.9669648542748472</v>
      </c>
      <c r="DN307" s="21">
        <f>CJ307*VLOOKUP(BF$6,'Greenhouse Gas Costs Avoided'!$A$2:$I$32,9,FALSE)</f>
        <v>5.1456205009456273</v>
      </c>
      <c r="DO307" s="21">
        <f>CK307*VLOOKUP(BG$6,'Greenhouse Gas Costs Avoided'!$A$2:$I$32,9,FALSE)</f>
        <v>5.331082210275417</v>
      </c>
      <c r="DP307" s="21">
        <f>CL307*VLOOKUP(BH$6,'Greenhouse Gas Costs Avoided'!$A$2:$I$32,9,FALSE)</f>
        <v>5.5235531602164318</v>
      </c>
      <c r="DQ307" s="21">
        <f>CM307*VLOOKUP(BI$6,'Greenhouse Gas Costs Avoided'!$A$2:$I$32,9,FALSE)</f>
        <v>5.723032344191421</v>
      </c>
      <c r="DR307" s="21">
        <f>CN307*VLOOKUP(BJ$6,'Greenhouse Gas Costs Avoided'!$A$2:$I$32,9,FALSE)</f>
        <v>5.9298887220104266</v>
      </c>
      <c r="DS307" s="164">
        <f>CO307*VLOOKUP(BK$6,'Greenhouse Gas Costs Avoided'!$A$2:$I$32,9,FALSE)</f>
        <v>6.1439419431008639</v>
      </c>
    </row>
    <row r="308" spans="1:123" x14ac:dyDescent="0.35">
      <c r="A308" s="174">
        <v>302</v>
      </c>
      <c r="B308" s="12">
        <v>5</v>
      </c>
      <c r="C308" s="175">
        <v>2023</v>
      </c>
      <c r="E308" s="20">
        <v>0</v>
      </c>
      <c r="F308" s="21">
        <v>82.346532180449415</v>
      </c>
      <c r="G308" s="21">
        <v>84.002844861871253</v>
      </c>
      <c r="H308" s="21">
        <v>85.659157543293105</v>
      </c>
      <c r="I308" s="21">
        <v>86.918851036576825</v>
      </c>
      <c r="J308" s="21">
        <v>88.178544529860531</v>
      </c>
      <c r="K308" s="21">
        <v>89.438238023144251</v>
      </c>
      <c r="L308" s="21">
        <v>90.697931516427971</v>
      </c>
      <c r="M308" s="21">
        <v>91.95762500971172</v>
      </c>
      <c r="N308" s="21">
        <v>93.21731850299544</v>
      </c>
      <c r="O308" s="21">
        <v>94.47701199627916</v>
      </c>
      <c r="P308" s="21">
        <v>95.73670548956288</v>
      </c>
      <c r="Q308" s="21">
        <v>96.996398982846586</v>
      </c>
      <c r="R308" s="21">
        <v>99.874634841342697</v>
      </c>
      <c r="S308" s="21">
        <v>101.93553668931256</v>
      </c>
      <c r="T308" s="21">
        <v>104.04258519817796</v>
      </c>
      <c r="U308" s="21">
        <v>106.18472717196582</v>
      </c>
      <c r="V308" s="21">
        <v>108.36780972271322</v>
      </c>
      <c r="W308" s="21">
        <v>110.57648338650839</v>
      </c>
      <c r="X308" s="21">
        <v>112.7694544213079</v>
      </c>
      <c r="Y308" s="21">
        <v>114.98228749612761</v>
      </c>
      <c r="Z308" s="21">
        <v>117.22345778349788</v>
      </c>
      <c r="AA308" s="21">
        <v>119.50474742044912</v>
      </c>
      <c r="AB308" s="21">
        <v>121.83201137782079</v>
      </c>
      <c r="AC308" s="21">
        <v>124.30483685770574</v>
      </c>
      <c r="AD308" s="21">
        <v>126.81952160325447</v>
      </c>
      <c r="AE308" s="21">
        <v>129.37127756316897</v>
      </c>
      <c r="AF308" s="21">
        <v>131.96243899653103</v>
      </c>
      <c r="AG308" s="22">
        <v>135.47056479945655</v>
      </c>
      <c r="AI308" s="20">
        <v>0</v>
      </c>
      <c r="AJ308" s="21">
        <v>5.2166744805659615</v>
      </c>
      <c r="AK308" s="21">
        <v>5.3216023247413169</v>
      </c>
      <c r="AL308" s="21">
        <v>5.4265301689166732</v>
      </c>
      <c r="AM308" s="21">
        <v>5.5063320831654474</v>
      </c>
      <c r="AN308" s="21">
        <v>5.5861339974142208</v>
      </c>
      <c r="AO308" s="21">
        <v>5.665935911662995</v>
      </c>
      <c r="AP308" s="21">
        <v>5.7457378259117702</v>
      </c>
      <c r="AQ308" s="21">
        <v>5.8255397401605462</v>
      </c>
      <c r="AR308" s="21">
        <v>5.9053416544093205</v>
      </c>
      <c r="AS308" s="21">
        <v>5.9851435686580947</v>
      </c>
      <c r="AT308" s="21">
        <v>6.0649454829068699</v>
      </c>
      <c r="AU308" s="21">
        <v>6.1447473971556432</v>
      </c>
      <c r="AV308" s="21">
        <v>6.327084396109818</v>
      </c>
      <c r="AW308" s="21">
        <v>6.4576430704410743</v>
      </c>
      <c r="AX308" s="21">
        <v>6.5911251478821242</v>
      </c>
      <c r="AY308" s="21">
        <v>6.7268304055597685</v>
      </c>
      <c r="AZ308" s="21">
        <v>6.8651292595600424</v>
      </c>
      <c r="BA308" s="21">
        <v>7.0050493173053994</v>
      </c>
      <c r="BB308" s="21">
        <v>7.1439746093722221</v>
      </c>
      <c r="BC308" s="21">
        <v>7.2841581669004034</v>
      </c>
      <c r="BD308" s="21">
        <v>7.426136894299721</v>
      </c>
      <c r="BE308" s="21">
        <v>7.5706571930511553</v>
      </c>
      <c r="BF308" s="21">
        <v>7.7180899770979394</v>
      </c>
      <c r="BG308" s="21">
        <v>7.8747441218959366</v>
      </c>
      <c r="BH308" s="21">
        <v>8.0340500621877027</v>
      </c>
      <c r="BI308" s="21">
        <v>8.1957044736636782</v>
      </c>
      <c r="BJ308" s="21">
        <v>8.3598552322508848</v>
      </c>
      <c r="BK308" s="22">
        <v>8.5820959249206545</v>
      </c>
      <c r="BM308" s="163">
        <f>VLOOKUP(BM$6,'MonteCarlo Policy Paths'!$N$2:$S$31,$B308+1,FALSE)</f>
        <v>24.184299884200797</v>
      </c>
      <c r="BN308" s="21">
        <f>VLOOKUP(BN$6,'MonteCarlo Policy Paths'!$N$2:$S$31,$B308+1,FALSE)</f>
        <v>26.797135120393484</v>
      </c>
      <c r="BO308" s="21">
        <f>VLOOKUP(BO$6,'MonteCarlo Policy Paths'!$N$2:$S$31,$B308+1,FALSE)</f>
        <v>29.690826715826198</v>
      </c>
      <c r="BP308" s="21">
        <f>VLOOKUP(BP$6,'MonteCarlo Policy Paths'!$N$2:$S$31,$B308+1,FALSE)</f>
        <v>32.893001978364566</v>
      </c>
      <c r="BQ308" s="21">
        <f>VLOOKUP(BQ$6,'MonteCarlo Policy Paths'!$N$2:$S$31,$B308+1,FALSE)</f>
        <v>36.420098382625895</v>
      </c>
      <c r="BR308" s="21">
        <f>VLOOKUP(BR$6,'MonteCarlo Policy Paths'!$N$2:$S$31,$B308+1,FALSE)</f>
        <v>40.279471956541457</v>
      </c>
      <c r="BS308" s="21">
        <f>VLOOKUP(BS$6,'MonteCarlo Policy Paths'!$N$2:$S$31,$B308+1,FALSE)</f>
        <v>44.515635375675203</v>
      </c>
      <c r="BT308" s="21">
        <f>VLOOKUP(BT$6,'MonteCarlo Policy Paths'!$N$2:$S$31,$B308+1,FALSE)</f>
        <v>49.196171227791872</v>
      </c>
      <c r="BU308" s="21">
        <f>VLOOKUP(BU$6,'MonteCarlo Policy Paths'!$N$2:$S$31,$B308+1,FALSE)</f>
        <v>54.364766335209197</v>
      </c>
      <c r="BV308" s="21">
        <f>VLOOKUP(BV$6,'MonteCarlo Policy Paths'!$N$2:$S$31,$B308+1,FALSE)</f>
        <v>60.140596575631633</v>
      </c>
      <c r="BW308" s="21">
        <f>VLOOKUP(BW$6,'MonteCarlo Policy Paths'!$N$2:$S$31,$B308+1,FALSE)</f>
        <v>66.545116533046993</v>
      </c>
      <c r="BX308" s="21">
        <f>VLOOKUP(BX$6,'MonteCarlo Policy Paths'!$N$2:$S$31,$B308+1,FALSE)</f>
        <v>73.642612105771832</v>
      </c>
      <c r="BY308" s="21">
        <f>VLOOKUP(BY$6,'MonteCarlo Policy Paths'!$N$2:$S$31,$B308+1,FALSE)</f>
        <v>81.515240678665066</v>
      </c>
      <c r="BZ308" s="21">
        <f>VLOOKUP(BZ$6,'MonteCarlo Policy Paths'!$N$2:$S$31,$B308+1,FALSE)</f>
        <v>90.237354922369406</v>
      </c>
      <c r="CA308" s="21">
        <f>VLOOKUP(CA$6,'MonteCarlo Policy Paths'!$N$2:$S$31,$B308+1,FALSE)</f>
        <v>92.736092415362535</v>
      </c>
      <c r="CB308" s="21">
        <f>VLOOKUP(CB$6,'MonteCarlo Policy Paths'!$N$2:$S$31,$B308+1,FALSE)</f>
        <v>95.321073906264047</v>
      </c>
      <c r="CC308" s="21">
        <f>VLOOKUP(CC$6,'MonteCarlo Policy Paths'!$N$2:$S$31,$B308+1,FALSE)</f>
        <v>97.972807459231774</v>
      </c>
      <c r="CD308" s="21">
        <f>VLOOKUP(CD$6,'MonteCarlo Policy Paths'!$N$2:$S$31,$B308+1,FALSE)</f>
        <v>100.70188743091984</v>
      </c>
      <c r="CE308" s="21">
        <f>VLOOKUP(CE$6,'MonteCarlo Policy Paths'!$N$2:$S$31,$B308+1,FALSE)</f>
        <v>103.48109827693068</v>
      </c>
      <c r="CF308" s="21">
        <f>VLOOKUP(CF$6,'MonteCarlo Policy Paths'!$N$2:$S$31,$B308+1,FALSE)</f>
        <v>106.37744326160868</v>
      </c>
      <c r="CG308" s="21">
        <f>VLOOKUP(CG$6,'MonteCarlo Policy Paths'!$N$2:$S$31,$B308+1,FALSE)</f>
        <v>109.31402956265458</v>
      </c>
      <c r="CH308" s="21">
        <f>VLOOKUP(CH$6,'MonteCarlo Policy Paths'!$N$2:$S$31,$B308+1,FALSE)</f>
        <v>112.30612514839871</v>
      </c>
      <c r="CI308" s="21">
        <f>VLOOKUP(CI$6,'MonteCarlo Policy Paths'!$N$2:$S$31,$B308+1,FALSE)</f>
        <v>115.37497116076017</v>
      </c>
      <c r="CJ308" s="21">
        <f>VLOOKUP(CJ$6,'MonteCarlo Policy Paths'!$N$2:$S$31,$B308+1,FALSE)</f>
        <v>118.53125256657755</v>
      </c>
      <c r="CK308" s="21">
        <f>VLOOKUP(CK$6,'MonteCarlo Policy Paths'!$N$2:$S$31,$B308+1,FALSE)</f>
        <v>121.76875646902944</v>
      </c>
      <c r="CL308" s="21">
        <f>VLOOKUP(CL$6,'MonteCarlo Policy Paths'!$N$2:$S$31,$B308+1,FALSE)</f>
        <v>125.08672773594304</v>
      </c>
      <c r="CM308" s="21">
        <f>VLOOKUP(CM$6,'MonteCarlo Policy Paths'!$N$2:$S$31,$B308+1,FALSE)</f>
        <v>128.47676069968128</v>
      </c>
      <c r="CN308" s="21">
        <f>VLOOKUP(CN$6,'MonteCarlo Policy Paths'!$N$2:$S$31,$B308+1,FALSE)</f>
        <v>131.94323193005201</v>
      </c>
      <c r="CO308" s="164">
        <f>VLOOKUP(CO$6,'MonteCarlo Policy Paths'!$N$2:$S$31,$B308+1,FALSE)</f>
        <v>135.47056479945655</v>
      </c>
      <c r="CQ308" s="163">
        <f>BM308*VLOOKUP(AI$6,'Greenhouse Gas Costs Avoided'!$A$2:$I$32,9,FALSE)</f>
        <v>1.5320817610121258</v>
      </c>
      <c r="CR308" s="21">
        <f>BN308*VLOOKUP(AJ$6,'Greenhouse Gas Costs Avoided'!$A$2:$I$32,9,FALSE)</f>
        <v>1.6976055607114411</v>
      </c>
      <c r="CS308" s="21">
        <f>BO308*VLOOKUP(AK$6,'Greenhouse Gas Costs Avoided'!$A$2:$I$32,9,FALSE)</f>
        <v>1.8809216846672472</v>
      </c>
      <c r="CT308" s="21">
        <f>BP308*VLOOKUP(AL$6,'Greenhouse Gas Costs Avoided'!$A$2:$I$32,9,FALSE)</f>
        <v>2.0837803301021003</v>
      </c>
      <c r="CU308" s="21">
        <f>BQ308*VLOOKUP(AM$6,'Greenhouse Gas Costs Avoided'!$A$2:$I$32,9,FALSE)</f>
        <v>2.3072228153580183</v>
      </c>
      <c r="CV308" s="21">
        <f>BR308*VLOOKUP(AN$6,'Greenhouse Gas Costs Avoided'!$A$2:$I$32,9,FALSE)</f>
        <v>2.5517151467399573</v>
      </c>
      <c r="CW308" s="21">
        <f>BS308*VLOOKUP(AO$6,'Greenhouse Gas Costs Avoided'!$A$2:$I$32,9,FALSE)</f>
        <v>2.8200772139570236</v>
      </c>
      <c r="CX308" s="21">
        <f>BT308*VLOOKUP(AP$6,'Greenhouse Gas Costs Avoided'!$A$2:$I$32,9,FALSE)</f>
        <v>3.1165903917263735</v>
      </c>
      <c r="CY308" s="21">
        <f>BU308*VLOOKUP(AQ$6,'Greenhouse Gas Costs Avoided'!$A$2:$I$32,9,FALSE)</f>
        <v>3.444022251736667</v>
      </c>
      <c r="CZ308" s="21">
        <f>BV308*VLOOKUP(AR$6,'Greenhouse Gas Costs Avoided'!$A$2:$I$32,9,FALSE)</f>
        <v>3.8099226171979153</v>
      </c>
      <c r="DA308" s="21">
        <f>BW308*VLOOKUP(AS$6,'Greenhouse Gas Costs Avoided'!$A$2:$I$32,9,FALSE)</f>
        <v>4.2156506416508543</v>
      </c>
      <c r="DB308" s="21">
        <f>BX308*VLOOKUP(AT$6,'Greenhouse Gas Costs Avoided'!$A$2:$I$32,9,FALSE)</f>
        <v>4.6652788536686769</v>
      </c>
      <c r="DC308" s="21">
        <f>BY308*VLOOKUP(AU$6,'Greenhouse Gas Costs Avoided'!$A$2:$I$32,9,FALSE)</f>
        <v>5.1640119451993618</v>
      </c>
      <c r="DD308" s="21">
        <f>BZ308*VLOOKUP(AV$6,'Greenhouse Gas Costs Avoided'!$A$2:$I$32,9,FALSE)</f>
        <v>5.7165601774917221</v>
      </c>
      <c r="DE308" s="21">
        <f>CA308*VLOOKUP(AW$6,'Greenhouse Gas Costs Avoided'!$A$2:$I$32,9,FALSE)</f>
        <v>5.8748558551380645</v>
      </c>
      <c r="DF308" s="21">
        <f>CB308*VLOOKUP(AX$6,'Greenhouse Gas Costs Avoided'!$A$2:$I$32,9,FALSE)</f>
        <v>6.0386151127443357</v>
      </c>
      <c r="DG308" s="21">
        <f>CC308*VLOOKUP(AY$6,'Greenhouse Gas Costs Avoided'!$A$2:$I$32,9,FALSE)</f>
        <v>6.2066031310462346</v>
      </c>
      <c r="DH308" s="21">
        <f>CD308*VLOOKUP(AZ$6,'Greenhouse Gas Costs Avoided'!$A$2:$I$32,9,FALSE)</f>
        <v>6.3794910653253769</v>
      </c>
      <c r="DI308" s="21">
        <f>CE308*VLOOKUP(BA$6,'Greenhouse Gas Costs Avoided'!$A$2:$I$32,9,FALSE)</f>
        <v>6.5555548036832505</v>
      </c>
      <c r="DJ308" s="21">
        <f>CF308*VLOOKUP(BB$6,'Greenhouse Gas Costs Avoided'!$A$2:$I$32,9,FALSE)</f>
        <v>6.7390390205459019</v>
      </c>
      <c r="DK308" s="21">
        <f>CG308*VLOOKUP(BC$6,'Greenhouse Gas Costs Avoided'!$A$2:$I$32,9,FALSE)</f>
        <v>6.9250725353887148</v>
      </c>
      <c r="DL308" s="21">
        <f>CH308*VLOOKUP(BD$6,'Greenhouse Gas Costs Avoided'!$A$2:$I$32,9,FALSE)</f>
        <v>7.114622578022705</v>
      </c>
      <c r="DM308" s="21">
        <f>CI308*VLOOKUP(BE$6,'Greenhouse Gas Costs Avoided'!$A$2:$I$32,9,FALSE)</f>
        <v>7.309034780377397</v>
      </c>
      <c r="DN308" s="21">
        <f>CJ308*VLOOKUP(BF$6,'Greenhouse Gas Costs Avoided'!$A$2:$I$32,9,FALSE)</f>
        <v>7.5089860379134308</v>
      </c>
      <c r="DO308" s="21">
        <f>CK308*VLOOKUP(BG$6,'Greenhouse Gas Costs Avoided'!$A$2:$I$32,9,FALSE)</f>
        <v>7.714082761982441</v>
      </c>
      <c r="DP308" s="21">
        <f>CL308*VLOOKUP(BH$6,'Greenhouse Gas Costs Avoided'!$A$2:$I$32,9,FALSE)</f>
        <v>7.9242771147625906</v>
      </c>
      <c r="DQ308" s="21">
        <f>CM308*VLOOKUP(BI$6,'Greenhouse Gas Costs Avoided'!$A$2:$I$32,9,FALSE)</f>
        <v>8.1390365949973802</v>
      </c>
      <c r="DR308" s="21">
        <f>CN308*VLOOKUP(BJ$6,'Greenhouse Gas Costs Avoided'!$A$2:$I$32,9,FALSE)</f>
        <v>8.358638459535694</v>
      </c>
      <c r="DS308" s="164">
        <f>CO308*VLOOKUP(BK$6,'Greenhouse Gas Costs Avoided'!$A$2:$I$32,9,FALSE)</f>
        <v>8.5820959249206545</v>
      </c>
    </row>
    <row r="309" spans="1:123" x14ac:dyDescent="0.35">
      <c r="A309" s="174">
        <v>303</v>
      </c>
      <c r="B309" s="12">
        <v>2</v>
      </c>
      <c r="C309" s="175">
        <v>2023</v>
      </c>
      <c r="E309" s="20">
        <v>0</v>
      </c>
      <c r="F309" s="21">
        <v>82.346532180449415</v>
      </c>
      <c r="G309" s="21">
        <v>84.002844861871253</v>
      </c>
      <c r="H309" s="21">
        <v>85.659157543293105</v>
      </c>
      <c r="I309" s="21">
        <v>86.918851036576825</v>
      </c>
      <c r="J309" s="21">
        <v>88.178544529860531</v>
      </c>
      <c r="K309" s="21">
        <v>89.438238023144251</v>
      </c>
      <c r="L309" s="21">
        <v>90.697931516427971</v>
      </c>
      <c r="M309" s="21">
        <v>91.95762500971172</v>
      </c>
      <c r="N309" s="21">
        <v>93.21731850299544</v>
      </c>
      <c r="O309" s="21">
        <v>94.47701199627916</v>
      </c>
      <c r="P309" s="21">
        <v>95.73670548956288</v>
      </c>
      <c r="Q309" s="21">
        <v>96.996398982846586</v>
      </c>
      <c r="R309" s="21">
        <v>98.25609247613032</v>
      </c>
      <c r="S309" s="21">
        <v>99.65157958594628</v>
      </c>
      <c r="T309" s="21">
        <v>101.04706669576224</v>
      </c>
      <c r="U309" s="21">
        <v>102.4425538055782</v>
      </c>
      <c r="V309" s="21">
        <v>103.83804091539416</v>
      </c>
      <c r="W309" s="21">
        <v>105.23352802521011</v>
      </c>
      <c r="X309" s="21">
        <v>106.47156953138905</v>
      </c>
      <c r="Y309" s="21">
        <v>107.709611037568</v>
      </c>
      <c r="Z309" s="21">
        <v>108.94765254374694</v>
      </c>
      <c r="AA309" s="21">
        <v>110.18569404992589</v>
      </c>
      <c r="AB309" s="21">
        <v>111.42373555610482</v>
      </c>
      <c r="AC309" s="21">
        <v>112.86811731331359</v>
      </c>
      <c r="AD309" s="21">
        <v>114.31249907052236</v>
      </c>
      <c r="AE309" s="21">
        <v>115.75688082773114</v>
      </c>
      <c r="AF309" s="21">
        <v>117.20126258493991</v>
      </c>
      <c r="AG309" s="22">
        <v>120.41827982173916</v>
      </c>
      <c r="AI309" s="20">
        <v>0</v>
      </c>
      <c r="AJ309" s="21">
        <v>5.2166744805659615</v>
      </c>
      <c r="AK309" s="21">
        <v>5.3216023247413169</v>
      </c>
      <c r="AL309" s="21">
        <v>5.4265301689166732</v>
      </c>
      <c r="AM309" s="21">
        <v>5.5063320831654474</v>
      </c>
      <c r="AN309" s="21">
        <v>5.5861339974142208</v>
      </c>
      <c r="AO309" s="21">
        <v>5.665935911662995</v>
      </c>
      <c r="AP309" s="21">
        <v>5.7457378259117702</v>
      </c>
      <c r="AQ309" s="21">
        <v>5.8255397401605462</v>
      </c>
      <c r="AR309" s="21">
        <v>5.9053416544093205</v>
      </c>
      <c r="AS309" s="21">
        <v>5.9851435686580947</v>
      </c>
      <c r="AT309" s="21">
        <v>6.0649454829068699</v>
      </c>
      <c r="AU309" s="21">
        <v>6.1447473971556432</v>
      </c>
      <c r="AV309" s="21">
        <v>6.2245493114044184</v>
      </c>
      <c r="AW309" s="21">
        <v>6.312953786990386</v>
      </c>
      <c r="AX309" s="21">
        <v>6.4013582625763545</v>
      </c>
      <c r="AY309" s="21">
        <v>6.4897627381623222</v>
      </c>
      <c r="AZ309" s="21">
        <v>6.5781672137482907</v>
      </c>
      <c r="BA309" s="21">
        <v>6.6665716893342575</v>
      </c>
      <c r="BB309" s="21">
        <v>6.7450019445028957</v>
      </c>
      <c r="BC309" s="21">
        <v>6.8234321996715348</v>
      </c>
      <c r="BD309" s="21">
        <v>6.901862454840173</v>
      </c>
      <c r="BE309" s="21">
        <v>6.9802927100088112</v>
      </c>
      <c r="BF309" s="21">
        <v>7.0587229651774486</v>
      </c>
      <c r="BG309" s="21">
        <v>7.1502249295408609</v>
      </c>
      <c r="BH309" s="21">
        <v>7.2417268939042723</v>
      </c>
      <c r="BI309" s="21">
        <v>7.3332288582676846</v>
      </c>
      <c r="BJ309" s="21">
        <v>7.424730822631096</v>
      </c>
      <c r="BK309" s="22">
        <v>7.6285297110405814</v>
      </c>
      <c r="BM309" s="163">
        <f>VLOOKUP(BM$6,'MonteCarlo Policy Paths'!$N$2:$S$31,$B309+1,FALSE)</f>
        <v>23.967702867134744</v>
      </c>
      <c r="BN309" s="21">
        <f>VLOOKUP(BN$6,'MonteCarlo Policy Paths'!$N$2:$S$31,$B309+1,FALSE)</f>
        <v>26.317177955222718</v>
      </c>
      <c r="BO309" s="21">
        <f>VLOOKUP(BO$6,'MonteCarlo Policy Paths'!$N$2:$S$31,$B309+1,FALSE)</f>
        <v>28.893255238045125</v>
      </c>
      <c r="BP309" s="21">
        <f>VLOOKUP(BP$6,'MonteCarlo Policy Paths'!$N$2:$S$31,$B309+1,FALSE)</f>
        <v>31.715102246604285</v>
      </c>
      <c r="BQ309" s="21">
        <f>VLOOKUP(BQ$6,'MonteCarlo Policy Paths'!$N$2:$S$31,$B309+1,FALSE)</f>
        <v>34.790233856835599</v>
      </c>
      <c r="BR309" s="21">
        <f>VLOOKUP(BR$6,'MonteCarlo Policy Paths'!$N$2:$S$31,$B309+1,FALSE)</f>
        <v>38.117013285454661</v>
      </c>
      <c r="BS309" s="21">
        <f>VLOOKUP(BS$6,'MonteCarlo Policy Paths'!$N$2:$S$31,$B309+1,FALSE)</f>
        <v>41.72840612279375</v>
      </c>
      <c r="BT309" s="21">
        <f>VLOOKUP(BT$6,'MonteCarlo Policy Paths'!$N$2:$S$31,$B309+1,FALSE)</f>
        <v>45.677249983631562</v>
      </c>
      <c r="BU309" s="21">
        <f>VLOOKUP(BU$6,'MonteCarlo Policy Paths'!$N$2:$S$31,$B309+1,FALSE)</f>
        <v>49.99204890598088</v>
      </c>
      <c r="BV309" s="21">
        <f>VLOOKUP(BV$6,'MonteCarlo Policy Paths'!$N$2:$S$31,$B309+1,FALSE)</f>
        <v>54.768556811140854</v>
      </c>
      <c r="BW309" s="21">
        <f>VLOOKUP(BW$6,'MonteCarlo Policy Paths'!$N$2:$S$31,$B309+1,FALSE)</f>
        <v>60.010238214835042</v>
      </c>
      <c r="BX309" s="21">
        <f>VLOOKUP(BX$6,'MonteCarlo Policy Paths'!$N$2:$S$31,$B309+1,FALSE)</f>
        <v>65.75812779974207</v>
      </c>
      <c r="BY309" s="21">
        <f>VLOOKUP(BY$6,'MonteCarlo Policy Paths'!$N$2:$S$31,$B309+1,FALSE)</f>
        <v>72.066881159093455</v>
      </c>
      <c r="BZ309" s="21">
        <f>VLOOKUP(BZ$6,'MonteCarlo Policy Paths'!$N$2:$S$31,$B309+1,FALSE)</f>
        <v>78.981532638183737</v>
      </c>
      <c r="CA309" s="21">
        <f>VLOOKUP(CA$6,'MonteCarlo Policy Paths'!$N$2:$S$31,$B309+1,FALSE)</f>
        <v>81.252691038046251</v>
      </c>
      <c r="CB309" s="21">
        <f>VLOOKUP(CB$6,'MonteCarlo Policy Paths'!$N$2:$S$31,$B309+1,FALSE)</f>
        <v>83.604044111934414</v>
      </c>
      <c r="CC309" s="21">
        <f>VLOOKUP(CC$6,'MonteCarlo Policy Paths'!$N$2:$S$31,$B309+1,FALSE)</f>
        <v>86.018714380110126</v>
      </c>
      <c r="CD309" s="21">
        <f>VLOOKUP(CD$6,'MonteCarlo Policy Paths'!$N$2:$S$31,$B309+1,FALSE)</f>
        <v>88.506196331807388</v>
      </c>
      <c r="CE309" s="21">
        <f>VLOOKUP(CE$6,'MonteCarlo Policy Paths'!$N$2:$S$31,$B309+1,FALSE)</f>
        <v>91.042757806054695</v>
      </c>
      <c r="CF309" s="21">
        <f>VLOOKUP(CF$6,'MonteCarlo Policy Paths'!$N$2:$S$31,$B309+1,FALSE)</f>
        <v>93.687547211990633</v>
      </c>
      <c r="CG309" s="21">
        <f>VLOOKUP(CG$6,'MonteCarlo Policy Paths'!$N$2:$S$31,$B309+1,FALSE)</f>
        <v>96.373095170621937</v>
      </c>
      <c r="CH309" s="21">
        <f>VLOOKUP(CH$6,'MonteCarlo Policy Paths'!$N$2:$S$31,$B309+1,FALSE)</f>
        <v>99.112987273548597</v>
      </c>
      <c r="CI309" s="21">
        <f>VLOOKUP(CI$6,'MonteCarlo Policy Paths'!$N$2:$S$31,$B309+1,FALSE)</f>
        <v>101.92614153054797</v>
      </c>
      <c r="CJ309" s="21">
        <f>VLOOKUP(CJ$6,'MonteCarlo Policy Paths'!$N$2:$S$31,$B309+1,FALSE)</f>
        <v>104.82221793361833</v>
      </c>
      <c r="CK309" s="21">
        <f>VLOOKUP(CK$6,'MonteCarlo Policy Paths'!$N$2:$S$31,$B309+1,FALSE)</f>
        <v>107.79595653596101</v>
      </c>
      <c r="CL309" s="21">
        <f>VLOOKUP(CL$6,'MonteCarlo Policy Paths'!$N$2:$S$31,$B309+1,FALSE)</f>
        <v>110.84691133589952</v>
      </c>
      <c r="CM309" s="21">
        <f>VLOOKUP(CM$6,'MonteCarlo Policy Paths'!$N$2:$S$31,$B309+1,FALSE)</f>
        <v>113.96784710075578</v>
      </c>
      <c r="CN309" s="21">
        <f>VLOOKUP(CN$6,'MonteCarlo Policy Paths'!$N$2:$S$31,$B309+1,FALSE)</f>
        <v>117.16284845198182</v>
      </c>
      <c r="CO309" s="164">
        <f>VLOOKUP(CO$6,'MonteCarlo Policy Paths'!$N$2:$S$31,$B309+1,FALSE)</f>
        <v>120.41827982173916</v>
      </c>
      <c r="CQ309" s="163">
        <f>BM309*VLOOKUP(AI$6,'Greenhouse Gas Costs Avoided'!$A$2:$I$32,9,FALSE)</f>
        <v>1.5183602829902079</v>
      </c>
      <c r="CR309" s="21">
        <f>BN309*VLOOKUP(AJ$6,'Greenhouse Gas Costs Avoided'!$A$2:$I$32,9,FALSE)</f>
        <v>1.6672001480120395</v>
      </c>
      <c r="CS309" s="21">
        <f>BO309*VLOOKUP(AK$6,'Greenhouse Gas Costs Avoided'!$A$2:$I$32,9,FALSE)</f>
        <v>1.8303953216936328</v>
      </c>
      <c r="CT309" s="21">
        <f>BP309*VLOOKUP(AL$6,'Greenhouse Gas Costs Avoided'!$A$2:$I$32,9,FALSE)</f>
        <v>2.0091600721673259</v>
      </c>
      <c r="CU309" s="21">
        <f>BQ309*VLOOKUP(AM$6,'Greenhouse Gas Costs Avoided'!$A$2:$I$32,9,FALSE)</f>
        <v>2.2039704688009323</v>
      </c>
      <c r="CV309" s="21">
        <f>BR309*VLOOKUP(AN$6,'Greenhouse Gas Costs Avoided'!$A$2:$I$32,9,FALSE)</f>
        <v>2.4147228209427172</v>
      </c>
      <c r="CW309" s="21">
        <f>BS309*VLOOKUP(AO$6,'Greenhouse Gas Costs Avoided'!$A$2:$I$32,9,FALSE)</f>
        <v>2.6435055074141016</v>
      </c>
      <c r="CX309" s="21">
        <f>BT309*VLOOKUP(AP$6,'Greenhouse Gas Costs Avoided'!$A$2:$I$32,9,FALSE)</f>
        <v>2.8936658050138946</v>
      </c>
      <c r="CY309" s="21">
        <f>BU309*VLOOKUP(AQ$6,'Greenhouse Gas Costs Avoided'!$A$2:$I$32,9,FALSE)</f>
        <v>3.1670094520501597</v>
      </c>
      <c r="CZ309" s="21">
        <f>BV309*VLOOKUP(AR$6,'Greenhouse Gas Costs Avoided'!$A$2:$I$32,9,FALSE)</f>
        <v>3.4696024846318703</v>
      </c>
      <c r="DA309" s="21">
        <f>BW309*VLOOKUP(AS$6,'Greenhouse Gas Costs Avoided'!$A$2:$I$32,9,FALSE)</f>
        <v>3.8016643807416939</v>
      </c>
      <c r="DB309" s="21">
        <f>BX309*VLOOKUP(AT$6,'Greenhouse Gas Costs Avoided'!$A$2:$I$32,9,FALSE)</f>
        <v>4.1657946983243246</v>
      </c>
      <c r="DC309" s="21">
        <f>BY309*VLOOKUP(AU$6,'Greenhouse Gas Costs Avoided'!$A$2:$I$32,9,FALSE)</f>
        <v>4.5654558835919028</v>
      </c>
      <c r="DD309" s="21">
        <f>BZ309*VLOOKUP(AV$6,'Greenhouse Gas Costs Avoided'!$A$2:$I$32,9,FALSE)</f>
        <v>5.0035008741682265</v>
      </c>
      <c r="DE309" s="21">
        <f>CA309*VLOOKUP(AW$6,'Greenhouse Gas Costs Avoided'!$A$2:$I$32,9,FALSE)</f>
        <v>5.1473793563843691</v>
      </c>
      <c r="DF309" s="21">
        <f>CB309*VLOOKUP(AX$6,'Greenhouse Gas Costs Avoided'!$A$2:$I$32,9,FALSE)</f>
        <v>5.2963381923007766</v>
      </c>
      <c r="DG309" s="21">
        <f>CC309*VLOOKUP(AY$6,'Greenhouse Gas Costs Avoided'!$A$2:$I$32,9,FALSE)</f>
        <v>5.4493081891352544</v>
      </c>
      <c r="DH309" s="21">
        <f>CD309*VLOOKUP(AZ$6,'Greenhouse Gas Costs Avoided'!$A$2:$I$32,9,FALSE)</f>
        <v>5.606890825278958</v>
      </c>
      <c r="DI309" s="21">
        <f>CE309*VLOOKUP(BA$6,'Greenhouse Gas Costs Avoided'!$A$2:$I$32,9,FALSE)</f>
        <v>5.7675826620899597</v>
      </c>
      <c r="DJ309" s="21">
        <f>CF309*VLOOKUP(BB$6,'Greenhouse Gas Costs Avoided'!$A$2:$I$32,9,FALSE)</f>
        <v>5.935130766850258</v>
      </c>
      <c r="DK309" s="21">
        <f>CG309*VLOOKUP(BC$6,'Greenhouse Gas Costs Avoided'!$A$2:$I$32,9,FALSE)</f>
        <v>6.1052609366481567</v>
      </c>
      <c r="DL309" s="21">
        <f>CH309*VLOOKUP(BD$6,'Greenhouse Gas Costs Avoided'!$A$2:$I$32,9,FALSE)</f>
        <v>6.2788338222861402</v>
      </c>
      <c r="DM309" s="21">
        <f>CI309*VLOOKUP(BE$6,'Greenhouse Gas Costs Avoided'!$A$2:$I$32,9,FALSE)</f>
        <v>6.4570478846612929</v>
      </c>
      <c r="DN309" s="21">
        <f>CJ309*VLOOKUP(BF$6,'Greenhouse Gas Costs Avoided'!$A$2:$I$32,9,FALSE)</f>
        <v>6.6405150868084322</v>
      </c>
      <c r="DO309" s="21">
        <f>CK309*VLOOKUP(BG$6,'Greenhouse Gas Costs Avoided'!$A$2:$I$32,9,FALSE)</f>
        <v>6.8289022097138705</v>
      </c>
      <c r="DP309" s="21">
        <f>CL309*VLOOKUP(BH$6,'Greenhouse Gas Costs Avoided'!$A$2:$I$32,9,FALSE)</f>
        <v>7.0221809990540507</v>
      </c>
      <c r="DQ309" s="21">
        <f>CM309*VLOOKUP(BI$6,'Greenhouse Gas Costs Avoided'!$A$2:$I$32,9,FALSE)</f>
        <v>7.2198931009350886</v>
      </c>
      <c r="DR309" s="21">
        <f>CN309*VLOOKUP(BJ$6,'Greenhouse Gas Costs Avoided'!$A$2:$I$32,9,FALSE)</f>
        <v>7.4222972772007143</v>
      </c>
      <c r="DS309" s="164">
        <f>CO309*VLOOKUP(BK$6,'Greenhouse Gas Costs Avoided'!$A$2:$I$32,9,FALSE)</f>
        <v>7.6285297110405814</v>
      </c>
    </row>
    <row r="310" spans="1:123" x14ac:dyDescent="0.35">
      <c r="A310" s="174">
        <v>304</v>
      </c>
      <c r="B310" s="12">
        <v>3</v>
      </c>
      <c r="C310" s="175">
        <v>2023</v>
      </c>
      <c r="E310" s="20">
        <v>0</v>
      </c>
      <c r="F310" s="21">
        <v>82.346532180449415</v>
      </c>
      <c r="G310" s="21">
        <v>84.002844861871253</v>
      </c>
      <c r="H310" s="21">
        <v>85.659157543293105</v>
      </c>
      <c r="I310" s="21">
        <v>86.918851036576825</v>
      </c>
      <c r="J310" s="21">
        <v>88.178544529860531</v>
      </c>
      <c r="K310" s="21">
        <v>89.438238023144251</v>
      </c>
      <c r="L310" s="21">
        <v>90.697931516427971</v>
      </c>
      <c r="M310" s="21">
        <v>91.95762500971172</v>
      </c>
      <c r="N310" s="21">
        <v>93.21731850299544</v>
      </c>
      <c r="O310" s="21">
        <v>94.47701199627916</v>
      </c>
      <c r="P310" s="21">
        <v>95.73670548956288</v>
      </c>
      <c r="Q310" s="21">
        <v>96.996398982846586</v>
      </c>
      <c r="R310" s="21">
        <v>101.49317720655506</v>
      </c>
      <c r="S310" s="21">
        <v>104.21949379267882</v>
      </c>
      <c r="T310" s="21">
        <v>107.03810370059369</v>
      </c>
      <c r="U310" s="21">
        <v>109.92690053835344</v>
      </c>
      <c r="V310" s="21">
        <v>112.89757853003228</v>
      </c>
      <c r="W310" s="21">
        <v>115.91943874780665</v>
      </c>
      <c r="X310" s="21">
        <v>119.06733931122673</v>
      </c>
      <c r="Y310" s="21">
        <v>122.25496395468721</v>
      </c>
      <c r="Z310" s="21">
        <v>125.4992630232488</v>
      </c>
      <c r="AA310" s="21">
        <v>128.82380079097237</v>
      </c>
      <c r="AB310" s="21">
        <v>132.24028719953677</v>
      </c>
      <c r="AC310" s="21">
        <v>135.74155640209787</v>
      </c>
      <c r="AD310" s="21">
        <v>139.32654413598658</v>
      </c>
      <c r="AE310" s="21">
        <v>142.9856742986068</v>
      </c>
      <c r="AF310" s="21">
        <v>146.72361540812219</v>
      </c>
      <c r="AG310" s="22">
        <v>150.52284977717397</v>
      </c>
      <c r="AI310" s="20">
        <v>0</v>
      </c>
      <c r="AJ310" s="21">
        <v>5.2166744805659615</v>
      </c>
      <c r="AK310" s="21">
        <v>5.3216023247413169</v>
      </c>
      <c r="AL310" s="21">
        <v>5.4265301689166732</v>
      </c>
      <c r="AM310" s="21">
        <v>5.5063320831654474</v>
      </c>
      <c r="AN310" s="21">
        <v>5.5861339974142208</v>
      </c>
      <c r="AO310" s="21">
        <v>5.665935911662995</v>
      </c>
      <c r="AP310" s="21">
        <v>5.7457378259117702</v>
      </c>
      <c r="AQ310" s="21">
        <v>5.8255397401605462</v>
      </c>
      <c r="AR310" s="21">
        <v>5.9053416544093205</v>
      </c>
      <c r="AS310" s="21">
        <v>5.9851435686580947</v>
      </c>
      <c r="AT310" s="21">
        <v>6.0649454829068699</v>
      </c>
      <c r="AU310" s="21">
        <v>6.1447473971556432</v>
      </c>
      <c r="AV310" s="21">
        <v>6.4296194808152167</v>
      </c>
      <c r="AW310" s="21">
        <v>6.6023323538917609</v>
      </c>
      <c r="AX310" s="21">
        <v>6.7808920331878957</v>
      </c>
      <c r="AY310" s="21">
        <v>6.9638980729572149</v>
      </c>
      <c r="AZ310" s="21">
        <v>7.1520913053717949</v>
      </c>
      <c r="BA310" s="21">
        <v>7.3435269452765404</v>
      </c>
      <c r="BB310" s="21">
        <v>7.5429472742415475</v>
      </c>
      <c r="BC310" s="21">
        <v>7.744884134129272</v>
      </c>
      <c r="BD310" s="21">
        <v>7.950411333759269</v>
      </c>
      <c r="BE310" s="21">
        <v>8.161021676093501</v>
      </c>
      <c r="BF310" s="21">
        <v>8.3774569890184303</v>
      </c>
      <c r="BG310" s="21">
        <v>8.5992633142510115</v>
      </c>
      <c r="BH310" s="21">
        <v>8.8263732304711304</v>
      </c>
      <c r="BI310" s="21">
        <v>9.05818008905967</v>
      </c>
      <c r="BJ310" s="21">
        <v>9.2949796418706736</v>
      </c>
      <c r="BK310" s="22">
        <v>9.5356621388007277</v>
      </c>
      <c r="BM310" s="163">
        <f>VLOOKUP(BM$6,'MonteCarlo Policy Paths'!$N$2:$S$31,$B310+1,FALSE)</f>
        <v>24.400896901266854</v>
      </c>
      <c r="BN310" s="21">
        <f>VLOOKUP(BN$6,'MonteCarlo Policy Paths'!$N$2:$S$31,$B310+1,FALSE)</f>
        <v>27.277092285564247</v>
      </c>
      <c r="BO310" s="21">
        <f>VLOOKUP(BO$6,'MonteCarlo Policy Paths'!$N$2:$S$31,$B310+1,FALSE)</f>
        <v>30.488398193607274</v>
      </c>
      <c r="BP310" s="21">
        <f>VLOOKUP(BP$6,'MonteCarlo Policy Paths'!$N$2:$S$31,$B310+1,FALSE)</f>
        <v>34.070901710124843</v>
      </c>
      <c r="BQ310" s="21">
        <f>VLOOKUP(BQ$6,'MonteCarlo Policy Paths'!$N$2:$S$31,$B310+1,FALSE)</f>
        <v>38.049962908416198</v>
      </c>
      <c r="BR310" s="21">
        <f>VLOOKUP(BR$6,'MonteCarlo Policy Paths'!$N$2:$S$31,$B310+1,FALSE)</f>
        <v>42.441930627628253</v>
      </c>
      <c r="BS310" s="21">
        <f>VLOOKUP(BS$6,'MonteCarlo Policy Paths'!$N$2:$S$31,$B310+1,FALSE)</f>
        <v>47.302864628556662</v>
      </c>
      <c r="BT310" s="21">
        <f>VLOOKUP(BT$6,'MonteCarlo Policy Paths'!$N$2:$S$31,$B310+1,FALSE)</f>
        <v>52.715092471952183</v>
      </c>
      <c r="BU310" s="21">
        <f>VLOOKUP(BU$6,'MonteCarlo Policy Paths'!$N$2:$S$31,$B310+1,FALSE)</f>
        <v>58.737483764437521</v>
      </c>
      <c r="BV310" s="21">
        <f>VLOOKUP(BV$6,'MonteCarlo Policy Paths'!$N$2:$S$31,$B310+1,FALSE)</f>
        <v>65.512636340122413</v>
      </c>
      <c r="BW310" s="21">
        <f>VLOOKUP(BW$6,'MonteCarlo Policy Paths'!$N$2:$S$31,$B310+1,FALSE)</f>
        <v>73.079994851258945</v>
      </c>
      <c r="BX310" s="21">
        <f>VLOOKUP(BX$6,'MonteCarlo Policy Paths'!$N$2:$S$31,$B310+1,FALSE)</f>
        <v>81.527096411801594</v>
      </c>
      <c r="BY310" s="21">
        <f>VLOOKUP(BY$6,'MonteCarlo Policy Paths'!$N$2:$S$31,$B310+1,FALSE)</f>
        <v>90.963600198236662</v>
      </c>
      <c r="BZ310" s="21">
        <f>VLOOKUP(BZ$6,'MonteCarlo Policy Paths'!$N$2:$S$31,$B310+1,FALSE)</f>
        <v>101.49317720655506</v>
      </c>
      <c r="CA310" s="21">
        <f>VLOOKUP(CA$6,'MonteCarlo Policy Paths'!$N$2:$S$31,$B310+1,FALSE)</f>
        <v>104.21949379267882</v>
      </c>
      <c r="CB310" s="21">
        <f>VLOOKUP(CB$6,'MonteCarlo Policy Paths'!$N$2:$S$31,$B310+1,FALSE)</f>
        <v>107.03810370059369</v>
      </c>
      <c r="CC310" s="21">
        <f>VLOOKUP(CC$6,'MonteCarlo Policy Paths'!$N$2:$S$31,$B310+1,FALSE)</f>
        <v>109.92690053835344</v>
      </c>
      <c r="CD310" s="21">
        <f>VLOOKUP(CD$6,'MonteCarlo Policy Paths'!$N$2:$S$31,$B310+1,FALSE)</f>
        <v>112.89757853003228</v>
      </c>
      <c r="CE310" s="21">
        <f>VLOOKUP(CE$6,'MonteCarlo Policy Paths'!$N$2:$S$31,$B310+1,FALSE)</f>
        <v>115.91943874780665</v>
      </c>
      <c r="CF310" s="21">
        <f>VLOOKUP(CF$6,'MonteCarlo Policy Paths'!$N$2:$S$31,$B310+1,FALSE)</f>
        <v>119.06733931122673</v>
      </c>
      <c r="CG310" s="21">
        <f>VLOOKUP(CG$6,'MonteCarlo Policy Paths'!$N$2:$S$31,$B310+1,FALSE)</f>
        <v>122.25496395468721</v>
      </c>
      <c r="CH310" s="21">
        <f>VLOOKUP(CH$6,'MonteCarlo Policy Paths'!$N$2:$S$31,$B310+1,FALSE)</f>
        <v>125.4992630232488</v>
      </c>
      <c r="CI310" s="21">
        <f>VLOOKUP(CI$6,'MonteCarlo Policy Paths'!$N$2:$S$31,$B310+1,FALSE)</f>
        <v>128.82380079097237</v>
      </c>
      <c r="CJ310" s="21">
        <f>VLOOKUP(CJ$6,'MonteCarlo Policy Paths'!$N$2:$S$31,$B310+1,FALSE)</f>
        <v>132.24028719953677</v>
      </c>
      <c r="CK310" s="21">
        <f>VLOOKUP(CK$6,'MonteCarlo Policy Paths'!$N$2:$S$31,$B310+1,FALSE)</f>
        <v>135.74155640209787</v>
      </c>
      <c r="CL310" s="21">
        <f>VLOOKUP(CL$6,'MonteCarlo Policy Paths'!$N$2:$S$31,$B310+1,FALSE)</f>
        <v>139.32654413598658</v>
      </c>
      <c r="CM310" s="21">
        <f>VLOOKUP(CM$6,'MonteCarlo Policy Paths'!$N$2:$S$31,$B310+1,FALSE)</f>
        <v>142.9856742986068</v>
      </c>
      <c r="CN310" s="21">
        <f>VLOOKUP(CN$6,'MonteCarlo Policy Paths'!$N$2:$S$31,$B310+1,FALSE)</f>
        <v>146.72361540812219</v>
      </c>
      <c r="CO310" s="164">
        <f>VLOOKUP(CO$6,'MonteCarlo Policy Paths'!$N$2:$S$31,$B310+1,FALSE)</f>
        <v>150.52284977717397</v>
      </c>
      <c r="CQ310" s="163">
        <f>BM310*VLOOKUP(AI$6,'Greenhouse Gas Costs Avoided'!$A$2:$I$32,9,FALSE)</f>
        <v>1.5458032390340439</v>
      </c>
      <c r="CR310" s="21">
        <f>BN310*VLOOKUP(AJ$6,'Greenhouse Gas Costs Avoided'!$A$2:$I$32,9,FALSE)</f>
        <v>1.7280109734108424</v>
      </c>
      <c r="CS310" s="21">
        <f>BO310*VLOOKUP(AK$6,'Greenhouse Gas Costs Avoided'!$A$2:$I$32,9,FALSE)</f>
        <v>1.9314480476408618</v>
      </c>
      <c r="CT310" s="21">
        <f>BP310*VLOOKUP(AL$6,'Greenhouse Gas Costs Avoided'!$A$2:$I$32,9,FALSE)</f>
        <v>2.1584005880368746</v>
      </c>
      <c r="CU310" s="21">
        <f>BQ310*VLOOKUP(AM$6,'Greenhouse Gas Costs Avoided'!$A$2:$I$32,9,FALSE)</f>
        <v>2.4104751619151044</v>
      </c>
      <c r="CV310" s="21">
        <f>BR310*VLOOKUP(AN$6,'Greenhouse Gas Costs Avoided'!$A$2:$I$32,9,FALSE)</f>
        <v>2.6887074725371978</v>
      </c>
      <c r="CW310" s="21">
        <f>BS310*VLOOKUP(AO$6,'Greenhouse Gas Costs Avoided'!$A$2:$I$32,9,FALSE)</f>
        <v>2.996648920499946</v>
      </c>
      <c r="CX310" s="21">
        <f>BT310*VLOOKUP(AP$6,'Greenhouse Gas Costs Avoided'!$A$2:$I$32,9,FALSE)</f>
        <v>3.339514978438852</v>
      </c>
      <c r="CY310" s="21">
        <f>BU310*VLOOKUP(AQ$6,'Greenhouse Gas Costs Avoided'!$A$2:$I$32,9,FALSE)</f>
        <v>3.7210350514231747</v>
      </c>
      <c r="CZ310" s="21">
        <f>BV310*VLOOKUP(AR$6,'Greenhouse Gas Costs Avoided'!$A$2:$I$32,9,FALSE)</f>
        <v>4.1502427497639598</v>
      </c>
      <c r="DA310" s="21">
        <f>BW310*VLOOKUP(AS$6,'Greenhouse Gas Costs Avoided'!$A$2:$I$32,9,FALSE)</f>
        <v>4.6296369025600148</v>
      </c>
      <c r="DB310" s="21">
        <f>BX310*VLOOKUP(AT$6,'Greenhouse Gas Costs Avoided'!$A$2:$I$32,9,FALSE)</f>
        <v>5.1647630090130283</v>
      </c>
      <c r="DC310" s="21">
        <f>BY310*VLOOKUP(AU$6,'Greenhouse Gas Costs Avoided'!$A$2:$I$32,9,FALSE)</f>
        <v>5.7625680068068199</v>
      </c>
      <c r="DD310" s="21">
        <f>BZ310*VLOOKUP(AV$6,'Greenhouse Gas Costs Avoided'!$A$2:$I$32,9,FALSE)</f>
        <v>6.4296194808152167</v>
      </c>
      <c r="DE310" s="21">
        <f>CA310*VLOOKUP(AW$6,'Greenhouse Gas Costs Avoided'!$A$2:$I$32,9,FALSE)</f>
        <v>6.6023323538917609</v>
      </c>
      <c r="DF310" s="21">
        <f>CB310*VLOOKUP(AX$6,'Greenhouse Gas Costs Avoided'!$A$2:$I$32,9,FALSE)</f>
        <v>6.7808920331878957</v>
      </c>
      <c r="DG310" s="21">
        <f>CC310*VLOOKUP(AY$6,'Greenhouse Gas Costs Avoided'!$A$2:$I$32,9,FALSE)</f>
        <v>6.9638980729572149</v>
      </c>
      <c r="DH310" s="21">
        <f>CD310*VLOOKUP(AZ$6,'Greenhouse Gas Costs Avoided'!$A$2:$I$32,9,FALSE)</f>
        <v>7.1520913053717949</v>
      </c>
      <c r="DI310" s="21">
        <f>CE310*VLOOKUP(BA$6,'Greenhouse Gas Costs Avoided'!$A$2:$I$32,9,FALSE)</f>
        <v>7.3435269452765404</v>
      </c>
      <c r="DJ310" s="21">
        <f>CF310*VLOOKUP(BB$6,'Greenhouse Gas Costs Avoided'!$A$2:$I$32,9,FALSE)</f>
        <v>7.5429472742415475</v>
      </c>
      <c r="DK310" s="21">
        <f>CG310*VLOOKUP(BC$6,'Greenhouse Gas Costs Avoided'!$A$2:$I$32,9,FALSE)</f>
        <v>7.744884134129272</v>
      </c>
      <c r="DL310" s="21">
        <f>CH310*VLOOKUP(BD$6,'Greenhouse Gas Costs Avoided'!$A$2:$I$32,9,FALSE)</f>
        <v>7.950411333759269</v>
      </c>
      <c r="DM310" s="21">
        <f>CI310*VLOOKUP(BE$6,'Greenhouse Gas Costs Avoided'!$A$2:$I$32,9,FALSE)</f>
        <v>8.161021676093501</v>
      </c>
      <c r="DN310" s="21">
        <f>CJ310*VLOOKUP(BF$6,'Greenhouse Gas Costs Avoided'!$A$2:$I$32,9,FALSE)</f>
        <v>8.3774569890184303</v>
      </c>
      <c r="DO310" s="21">
        <f>CK310*VLOOKUP(BG$6,'Greenhouse Gas Costs Avoided'!$A$2:$I$32,9,FALSE)</f>
        <v>8.5992633142510115</v>
      </c>
      <c r="DP310" s="21">
        <f>CL310*VLOOKUP(BH$6,'Greenhouse Gas Costs Avoided'!$A$2:$I$32,9,FALSE)</f>
        <v>8.8263732304711304</v>
      </c>
      <c r="DQ310" s="21">
        <f>CM310*VLOOKUP(BI$6,'Greenhouse Gas Costs Avoided'!$A$2:$I$32,9,FALSE)</f>
        <v>9.05818008905967</v>
      </c>
      <c r="DR310" s="21">
        <f>CN310*VLOOKUP(BJ$6,'Greenhouse Gas Costs Avoided'!$A$2:$I$32,9,FALSE)</f>
        <v>9.2949796418706736</v>
      </c>
      <c r="DS310" s="164">
        <f>CO310*VLOOKUP(BK$6,'Greenhouse Gas Costs Avoided'!$A$2:$I$32,9,FALSE)</f>
        <v>9.5356621388007277</v>
      </c>
    </row>
    <row r="311" spans="1:123" x14ac:dyDescent="0.35">
      <c r="A311" s="174">
        <v>305</v>
      </c>
      <c r="B311" s="12">
        <v>5</v>
      </c>
      <c r="C311" s="175">
        <v>2023</v>
      </c>
      <c r="E311" s="20">
        <v>0</v>
      </c>
      <c r="F311" s="21">
        <v>82.346532180449415</v>
      </c>
      <c r="G311" s="21">
        <v>84.002844861871253</v>
      </c>
      <c r="H311" s="21">
        <v>85.659157543293105</v>
      </c>
      <c r="I311" s="21">
        <v>86.918851036576825</v>
      </c>
      <c r="J311" s="21">
        <v>88.178544529860531</v>
      </c>
      <c r="K311" s="21">
        <v>89.438238023144251</v>
      </c>
      <c r="L311" s="21">
        <v>90.697931516427971</v>
      </c>
      <c r="M311" s="21">
        <v>91.95762500971172</v>
      </c>
      <c r="N311" s="21">
        <v>93.21731850299544</v>
      </c>
      <c r="O311" s="21">
        <v>94.47701199627916</v>
      </c>
      <c r="P311" s="21">
        <v>95.73670548956288</v>
      </c>
      <c r="Q311" s="21">
        <v>96.996398982846586</v>
      </c>
      <c r="R311" s="21">
        <v>99.874634841342697</v>
      </c>
      <c r="S311" s="21">
        <v>101.93553668931256</v>
      </c>
      <c r="T311" s="21">
        <v>104.04258519817796</v>
      </c>
      <c r="U311" s="21">
        <v>106.18472717196582</v>
      </c>
      <c r="V311" s="21">
        <v>108.36780972271322</v>
      </c>
      <c r="W311" s="21">
        <v>110.57648338650839</v>
      </c>
      <c r="X311" s="21">
        <v>112.7694544213079</v>
      </c>
      <c r="Y311" s="21">
        <v>114.98228749612761</v>
      </c>
      <c r="Z311" s="21">
        <v>117.22345778349788</v>
      </c>
      <c r="AA311" s="21">
        <v>119.50474742044912</v>
      </c>
      <c r="AB311" s="21">
        <v>121.83201137782079</v>
      </c>
      <c r="AC311" s="21">
        <v>124.30483685770574</v>
      </c>
      <c r="AD311" s="21">
        <v>126.81952160325447</v>
      </c>
      <c r="AE311" s="21">
        <v>129.37127756316897</v>
      </c>
      <c r="AF311" s="21">
        <v>131.96243899653103</v>
      </c>
      <c r="AG311" s="22">
        <v>135.47056479945655</v>
      </c>
      <c r="AI311" s="20">
        <v>0</v>
      </c>
      <c r="AJ311" s="21">
        <v>5.2166744805659615</v>
      </c>
      <c r="AK311" s="21">
        <v>5.3216023247413169</v>
      </c>
      <c r="AL311" s="21">
        <v>5.4265301689166732</v>
      </c>
      <c r="AM311" s="21">
        <v>5.5063320831654474</v>
      </c>
      <c r="AN311" s="21">
        <v>5.5861339974142208</v>
      </c>
      <c r="AO311" s="21">
        <v>5.665935911662995</v>
      </c>
      <c r="AP311" s="21">
        <v>5.7457378259117702</v>
      </c>
      <c r="AQ311" s="21">
        <v>5.8255397401605462</v>
      </c>
      <c r="AR311" s="21">
        <v>5.9053416544093205</v>
      </c>
      <c r="AS311" s="21">
        <v>5.9851435686580947</v>
      </c>
      <c r="AT311" s="21">
        <v>6.0649454829068699</v>
      </c>
      <c r="AU311" s="21">
        <v>6.1447473971556432</v>
      </c>
      <c r="AV311" s="21">
        <v>6.327084396109818</v>
      </c>
      <c r="AW311" s="21">
        <v>6.4576430704410743</v>
      </c>
      <c r="AX311" s="21">
        <v>6.5911251478821242</v>
      </c>
      <c r="AY311" s="21">
        <v>6.7268304055597685</v>
      </c>
      <c r="AZ311" s="21">
        <v>6.8651292595600424</v>
      </c>
      <c r="BA311" s="21">
        <v>7.0050493173053994</v>
      </c>
      <c r="BB311" s="21">
        <v>7.1439746093722221</v>
      </c>
      <c r="BC311" s="21">
        <v>7.2841581669004034</v>
      </c>
      <c r="BD311" s="21">
        <v>7.426136894299721</v>
      </c>
      <c r="BE311" s="21">
        <v>7.5706571930511553</v>
      </c>
      <c r="BF311" s="21">
        <v>7.7180899770979394</v>
      </c>
      <c r="BG311" s="21">
        <v>7.8747441218959366</v>
      </c>
      <c r="BH311" s="21">
        <v>8.0340500621877027</v>
      </c>
      <c r="BI311" s="21">
        <v>8.1957044736636782</v>
      </c>
      <c r="BJ311" s="21">
        <v>8.3598552322508848</v>
      </c>
      <c r="BK311" s="22">
        <v>8.5820959249206545</v>
      </c>
      <c r="BM311" s="163">
        <f>VLOOKUP(BM$6,'MonteCarlo Policy Paths'!$N$2:$S$31,$B311+1,FALSE)</f>
        <v>24.184299884200797</v>
      </c>
      <c r="BN311" s="21">
        <f>VLOOKUP(BN$6,'MonteCarlo Policy Paths'!$N$2:$S$31,$B311+1,FALSE)</f>
        <v>26.797135120393484</v>
      </c>
      <c r="BO311" s="21">
        <f>VLOOKUP(BO$6,'MonteCarlo Policy Paths'!$N$2:$S$31,$B311+1,FALSE)</f>
        <v>29.690826715826198</v>
      </c>
      <c r="BP311" s="21">
        <f>VLOOKUP(BP$6,'MonteCarlo Policy Paths'!$N$2:$S$31,$B311+1,FALSE)</f>
        <v>32.893001978364566</v>
      </c>
      <c r="BQ311" s="21">
        <f>VLOOKUP(BQ$6,'MonteCarlo Policy Paths'!$N$2:$S$31,$B311+1,FALSE)</f>
        <v>36.420098382625895</v>
      </c>
      <c r="BR311" s="21">
        <f>VLOOKUP(BR$6,'MonteCarlo Policy Paths'!$N$2:$S$31,$B311+1,FALSE)</f>
        <v>40.279471956541457</v>
      </c>
      <c r="BS311" s="21">
        <f>VLOOKUP(BS$6,'MonteCarlo Policy Paths'!$N$2:$S$31,$B311+1,FALSE)</f>
        <v>44.515635375675203</v>
      </c>
      <c r="BT311" s="21">
        <f>VLOOKUP(BT$6,'MonteCarlo Policy Paths'!$N$2:$S$31,$B311+1,FALSE)</f>
        <v>49.196171227791872</v>
      </c>
      <c r="BU311" s="21">
        <f>VLOOKUP(BU$6,'MonteCarlo Policy Paths'!$N$2:$S$31,$B311+1,FALSE)</f>
        <v>54.364766335209197</v>
      </c>
      <c r="BV311" s="21">
        <f>VLOOKUP(BV$6,'MonteCarlo Policy Paths'!$N$2:$S$31,$B311+1,FALSE)</f>
        <v>60.140596575631633</v>
      </c>
      <c r="BW311" s="21">
        <f>VLOOKUP(BW$6,'MonteCarlo Policy Paths'!$N$2:$S$31,$B311+1,FALSE)</f>
        <v>66.545116533046993</v>
      </c>
      <c r="BX311" s="21">
        <f>VLOOKUP(BX$6,'MonteCarlo Policy Paths'!$N$2:$S$31,$B311+1,FALSE)</f>
        <v>73.642612105771832</v>
      </c>
      <c r="BY311" s="21">
        <f>VLOOKUP(BY$6,'MonteCarlo Policy Paths'!$N$2:$S$31,$B311+1,FALSE)</f>
        <v>81.515240678665066</v>
      </c>
      <c r="BZ311" s="21">
        <f>VLOOKUP(BZ$6,'MonteCarlo Policy Paths'!$N$2:$S$31,$B311+1,FALSE)</f>
        <v>90.237354922369406</v>
      </c>
      <c r="CA311" s="21">
        <f>VLOOKUP(CA$6,'MonteCarlo Policy Paths'!$N$2:$S$31,$B311+1,FALSE)</f>
        <v>92.736092415362535</v>
      </c>
      <c r="CB311" s="21">
        <f>VLOOKUP(CB$6,'MonteCarlo Policy Paths'!$N$2:$S$31,$B311+1,FALSE)</f>
        <v>95.321073906264047</v>
      </c>
      <c r="CC311" s="21">
        <f>VLOOKUP(CC$6,'MonteCarlo Policy Paths'!$N$2:$S$31,$B311+1,FALSE)</f>
        <v>97.972807459231774</v>
      </c>
      <c r="CD311" s="21">
        <f>VLOOKUP(CD$6,'MonteCarlo Policy Paths'!$N$2:$S$31,$B311+1,FALSE)</f>
        <v>100.70188743091984</v>
      </c>
      <c r="CE311" s="21">
        <f>VLOOKUP(CE$6,'MonteCarlo Policy Paths'!$N$2:$S$31,$B311+1,FALSE)</f>
        <v>103.48109827693068</v>
      </c>
      <c r="CF311" s="21">
        <f>VLOOKUP(CF$6,'MonteCarlo Policy Paths'!$N$2:$S$31,$B311+1,FALSE)</f>
        <v>106.37744326160868</v>
      </c>
      <c r="CG311" s="21">
        <f>VLOOKUP(CG$6,'MonteCarlo Policy Paths'!$N$2:$S$31,$B311+1,FALSE)</f>
        <v>109.31402956265458</v>
      </c>
      <c r="CH311" s="21">
        <f>VLOOKUP(CH$6,'MonteCarlo Policy Paths'!$N$2:$S$31,$B311+1,FALSE)</f>
        <v>112.30612514839871</v>
      </c>
      <c r="CI311" s="21">
        <f>VLOOKUP(CI$6,'MonteCarlo Policy Paths'!$N$2:$S$31,$B311+1,FALSE)</f>
        <v>115.37497116076017</v>
      </c>
      <c r="CJ311" s="21">
        <f>VLOOKUP(CJ$6,'MonteCarlo Policy Paths'!$N$2:$S$31,$B311+1,FALSE)</f>
        <v>118.53125256657755</v>
      </c>
      <c r="CK311" s="21">
        <f>VLOOKUP(CK$6,'MonteCarlo Policy Paths'!$N$2:$S$31,$B311+1,FALSE)</f>
        <v>121.76875646902944</v>
      </c>
      <c r="CL311" s="21">
        <f>VLOOKUP(CL$6,'MonteCarlo Policy Paths'!$N$2:$S$31,$B311+1,FALSE)</f>
        <v>125.08672773594304</v>
      </c>
      <c r="CM311" s="21">
        <f>VLOOKUP(CM$6,'MonteCarlo Policy Paths'!$N$2:$S$31,$B311+1,FALSE)</f>
        <v>128.47676069968128</v>
      </c>
      <c r="CN311" s="21">
        <f>VLOOKUP(CN$6,'MonteCarlo Policy Paths'!$N$2:$S$31,$B311+1,FALSE)</f>
        <v>131.94323193005201</v>
      </c>
      <c r="CO311" s="164">
        <f>VLOOKUP(CO$6,'MonteCarlo Policy Paths'!$N$2:$S$31,$B311+1,FALSE)</f>
        <v>135.47056479945655</v>
      </c>
      <c r="CQ311" s="163">
        <f>BM311*VLOOKUP(AI$6,'Greenhouse Gas Costs Avoided'!$A$2:$I$32,9,FALSE)</f>
        <v>1.5320817610121258</v>
      </c>
      <c r="CR311" s="21">
        <f>BN311*VLOOKUP(AJ$6,'Greenhouse Gas Costs Avoided'!$A$2:$I$32,9,FALSE)</f>
        <v>1.6976055607114411</v>
      </c>
      <c r="CS311" s="21">
        <f>BO311*VLOOKUP(AK$6,'Greenhouse Gas Costs Avoided'!$A$2:$I$32,9,FALSE)</f>
        <v>1.8809216846672472</v>
      </c>
      <c r="CT311" s="21">
        <f>BP311*VLOOKUP(AL$6,'Greenhouse Gas Costs Avoided'!$A$2:$I$32,9,FALSE)</f>
        <v>2.0837803301021003</v>
      </c>
      <c r="CU311" s="21">
        <f>BQ311*VLOOKUP(AM$6,'Greenhouse Gas Costs Avoided'!$A$2:$I$32,9,FALSE)</f>
        <v>2.3072228153580183</v>
      </c>
      <c r="CV311" s="21">
        <f>BR311*VLOOKUP(AN$6,'Greenhouse Gas Costs Avoided'!$A$2:$I$32,9,FALSE)</f>
        <v>2.5517151467399573</v>
      </c>
      <c r="CW311" s="21">
        <f>BS311*VLOOKUP(AO$6,'Greenhouse Gas Costs Avoided'!$A$2:$I$32,9,FALSE)</f>
        <v>2.8200772139570236</v>
      </c>
      <c r="CX311" s="21">
        <f>BT311*VLOOKUP(AP$6,'Greenhouse Gas Costs Avoided'!$A$2:$I$32,9,FALSE)</f>
        <v>3.1165903917263735</v>
      </c>
      <c r="CY311" s="21">
        <f>BU311*VLOOKUP(AQ$6,'Greenhouse Gas Costs Avoided'!$A$2:$I$32,9,FALSE)</f>
        <v>3.444022251736667</v>
      </c>
      <c r="CZ311" s="21">
        <f>BV311*VLOOKUP(AR$6,'Greenhouse Gas Costs Avoided'!$A$2:$I$32,9,FALSE)</f>
        <v>3.8099226171979153</v>
      </c>
      <c r="DA311" s="21">
        <f>BW311*VLOOKUP(AS$6,'Greenhouse Gas Costs Avoided'!$A$2:$I$32,9,FALSE)</f>
        <v>4.2156506416508543</v>
      </c>
      <c r="DB311" s="21">
        <f>BX311*VLOOKUP(AT$6,'Greenhouse Gas Costs Avoided'!$A$2:$I$32,9,FALSE)</f>
        <v>4.6652788536686769</v>
      </c>
      <c r="DC311" s="21">
        <f>BY311*VLOOKUP(AU$6,'Greenhouse Gas Costs Avoided'!$A$2:$I$32,9,FALSE)</f>
        <v>5.1640119451993618</v>
      </c>
      <c r="DD311" s="21">
        <f>BZ311*VLOOKUP(AV$6,'Greenhouse Gas Costs Avoided'!$A$2:$I$32,9,FALSE)</f>
        <v>5.7165601774917221</v>
      </c>
      <c r="DE311" s="21">
        <f>CA311*VLOOKUP(AW$6,'Greenhouse Gas Costs Avoided'!$A$2:$I$32,9,FALSE)</f>
        <v>5.8748558551380645</v>
      </c>
      <c r="DF311" s="21">
        <f>CB311*VLOOKUP(AX$6,'Greenhouse Gas Costs Avoided'!$A$2:$I$32,9,FALSE)</f>
        <v>6.0386151127443357</v>
      </c>
      <c r="DG311" s="21">
        <f>CC311*VLOOKUP(AY$6,'Greenhouse Gas Costs Avoided'!$A$2:$I$32,9,FALSE)</f>
        <v>6.2066031310462346</v>
      </c>
      <c r="DH311" s="21">
        <f>CD311*VLOOKUP(AZ$6,'Greenhouse Gas Costs Avoided'!$A$2:$I$32,9,FALSE)</f>
        <v>6.3794910653253769</v>
      </c>
      <c r="DI311" s="21">
        <f>CE311*VLOOKUP(BA$6,'Greenhouse Gas Costs Avoided'!$A$2:$I$32,9,FALSE)</f>
        <v>6.5555548036832505</v>
      </c>
      <c r="DJ311" s="21">
        <f>CF311*VLOOKUP(BB$6,'Greenhouse Gas Costs Avoided'!$A$2:$I$32,9,FALSE)</f>
        <v>6.7390390205459019</v>
      </c>
      <c r="DK311" s="21">
        <f>CG311*VLOOKUP(BC$6,'Greenhouse Gas Costs Avoided'!$A$2:$I$32,9,FALSE)</f>
        <v>6.9250725353887148</v>
      </c>
      <c r="DL311" s="21">
        <f>CH311*VLOOKUP(BD$6,'Greenhouse Gas Costs Avoided'!$A$2:$I$32,9,FALSE)</f>
        <v>7.114622578022705</v>
      </c>
      <c r="DM311" s="21">
        <f>CI311*VLOOKUP(BE$6,'Greenhouse Gas Costs Avoided'!$A$2:$I$32,9,FALSE)</f>
        <v>7.309034780377397</v>
      </c>
      <c r="DN311" s="21">
        <f>CJ311*VLOOKUP(BF$6,'Greenhouse Gas Costs Avoided'!$A$2:$I$32,9,FALSE)</f>
        <v>7.5089860379134308</v>
      </c>
      <c r="DO311" s="21">
        <f>CK311*VLOOKUP(BG$6,'Greenhouse Gas Costs Avoided'!$A$2:$I$32,9,FALSE)</f>
        <v>7.714082761982441</v>
      </c>
      <c r="DP311" s="21">
        <f>CL311*VLOOKUP(BH$6,'Greenhouse Gas Costs Avoided'!$A$2:$I$32,9,FALSE)</f>
        <v>7.9242771147625906</v>
      </c>
      <c r="DQ311" s="21">
        <f>CM311*VLOOKUP(BI$6,'Greenhouse Gas Costs Avoided'!$A$2:$I$32,9,FALSE)</f>
        <v>8.1390365949973802</v>
      </c>
      <c r="DR311" s="21">
        <f>CN311*VLOOKUP(BJ$6,'Greenhouse Gas Costs Avoided'!$A$2:$I$32,9,FALSE)</f>
        <v>8.358638459535694</v>
      </c>
      <c r="DS311" s="164">
        <f>CO311*VLOOKUP(BK$6,'Greenhouse Gas Costs Avoided'!$A$2:$I$32,9,FALSE)</f>
        <v>8.5820959249206545</v>
      </c>
    </row>
    <row r="312" spans="1:123" x14ac:dyDescent="0.35">
      <c r="A312" s="174">
        <v>306</v>
      </c>
      <c r="B312" s="12">
        <v>3</v>
      </c>
      <c r="C312" s="175">
        <v>2023</v>
      </c>
      <c r="E312" s="20">
        <v>0</v>
      </c>
      <c r="F312" s="21">
        <v>82.346532180449415</v>
      </c>
      <c r="G312" s="21">
        <v>84.002844861871253</v>
      </c>
      <c r="H312" s="21">
        <v>85.659157543293105</v>
      </c>
      <c r="I312" s="21">
        <v>86.918851036576825</v>
      </c>
      <c r="J312" s="21">
        <v>88.178544529860531</v>
      </c>
      <c r="K312" s="21">
        <v>89.438238023144251</v>
      </c>
      <c r="L312" s="21">
        <v>90.697931516427971</v>
      </c>
      <c r="M312" s="21">
        <v>91.95762500971172</v>
      </c>
      <c r="N312" s="21">
        <v>93.21731850299544</v>
      </c>
      <c r="O312" s="21">
        <v>94.47701199627916</v>
      </c>
      <c r="P312" s="21">
        <v>95.73670548956288</v>
      </c>
      <c r="Q312" s="21">
        <v>96.996398982846586</v>
      </c>
      <c r="R312" s="21">
        <v>101.49317720655506</v>
      </c>
      <c r="S312" s="21">
        <v>104.21949379267882</v>
      </c>
      <c r="T312" s="21">
        <v>107.03810370059369</v>
      </c>
      <c r="U312" s="21">
        <v>109.92690053835344</v>
      </c>
      <c r="V312" s="21">
        <v>112.89757853003228</v>
      </c>
      <c r="W312" s="21">
        <v>115.91943874780665</v>
      </c>
      <c r="X312" s="21">
        <v>119.06733931122673</v>
      </c>
      <c r="Y312" s="21">
        <v>122.25496395468721</v>
      </c>
      <c r="Z312" s="21">
        <v>125.4992630232488</v>
      </c>
      <c r="AA312" s="21">
        <v>128.82380079097237</v>
      </c>
      <c r="AB312" s="21">
        <v>132.24028719953677</v>
      </c>
      <c r="AC312" s="21">
        <v>135.74155640209787</v>
      </c>
      <c r="AD312" s="21">
        <v>139.32654413598658</v>
      </c>
      <c r="AE312" s="21">
        <v>142.9856742986068</v>
      </c>
      <c r="AF312" s="21">
        <v>146.72361540812219</v>
      </c>
      <c r="AG312" s="22">
        <v>150.52284977717397</v>
      </c>
      <c r="AI312" s="20">
        <v>0</v>
      </c>
      <c r="AJ312" s="21">
        <v>5.2166744805659615</v>
      </c>
      <c r="AK312" s="21">
        <v>5.3216023247413169</v>
      </c>
      <c r="AL312" s="21">
        <v>5.4265301689166732</v>
      </c>
      <c r="AM312" s="21">
        <v>5.5063320831654474</v>
      </c>
      <c r="AN312" s="21">
        <v>5.5861339974142208</v>
      </c>
      <c r="AO312" s="21">
        <v>5.665935911662995</v>
      </c>
      <c r="AP312" s="21">
        <v>5.7457378259117702</v>
      </c>
      <c r="AQ312" s="21">
        <v>5.8255397401605462</v>
      </c>
      <c r="AR312" s="21">
        <v>5.9053416544093205</v>
      </c>
      <c r="AS312" s="21">
        <v>5.9851435686580947</v>
      </c>
      <c r="AT312" s="21">
        <v>6.0649454829068699</v>
      </c>
      <c r="AU312" s="21">
        <v>6.1447473971556432</v>
      </c>
      <c r="AV312" s="21">
        <v>6.4296194808152167</v>
      </c>
      <c r="AW312" s="21">
        <v>6.6023323538917609</v>
      </c>
      <c r="AX312" s="21">
        <v>6.7808920331878957</v>
      </c>
      <c r="AY312" s="21">
        <v>6.9638980729572149</v>
      </c>
      <c r="AZ312" s="21">
        <v>7.1520913053717949</v>
      </c>
      <c r="BA312" s="21">
        <v>7.3435269452765404</v>
      </c>
      <c r="BB312" s="21">
        <v>7.5429472742415475</v>
      </c>
      <c r="BC312" s="21">
        <v>7.744884134129272</v>
      </c>
      <c r="BD312" s="21">
        <v>7.950411333759269</v>
      </c>
      <c r="BE312" s="21">
        <v>8.161021676093501</v>
      </c>
      <c r="BF312" s="21">
        <v>8.3774569890184303</v>
      </c>
      <c r="BG312" s="21">
        <v>8.5992633142510115</v>
      </c>
      <c r="BH312" s="21">
        <v>8.8263732304711304</v>
      </c>
      <c r="BI312" s="21">
        <v>9.05818008905967</v>
      </c>
      <c r="BJ312" s="21">
        <v>9.2949796418706736</v>
      </c>
      <c r="BK312" s="22">
        <v>9.5356621388007277</v>
      </c>
      <c r="BM312" s="163">
        <f>VLOOKUP(BM$6,'MonteCarlo Policy Paths'!$N$2:$S$31,$B312+1,FALSE)</f>
        <v>24.400896901266854</v>
      </c>
      <c r="BN312" s="21">
        <f>VLOOKUP(BN$6,'MonteCarlo Policy Paths'!$N$2:$S$31,$B312+1,FALSE)</f>
        <v>27.277092285564247</v>
      </c>
      <c r="BO312" s="21">
        <f>VLOOKUP(BO$6,'MonteCarlo Policy Paths'!$N$2:$S$31,$B312+1,FALSE)</f>
        <v>30.488398193607274</v>
      </c>
      <c r="BP312" s="21">
        <f>VLOOKUP(BP$6,'MonteCarlo Policy Paths'!$N$2:$S$31,$B312+1,FALSE)</f>
        <v>34.070901710124843</v>
      </c>
      <c r="BQ312" s="21">
        <f>VLOOKUP(BQ$6,'MonteCarlo Policy Paths'!$N$2:$S$31,$B312+1,FALSE)</f>
        <v>38.049962908416198</v>
      </c>
      <c r="BR312" s="21">
        <f>VLOOKUP(BR$6,'MonteCarlo Policy Paths'!$N$2:$S$31,$B312+1,FALSE)</f>
        <v>42.441930627628253</v>
      </c>
      <c r="BS312" s="21">
        <f>VLOOKUP(BS$6,'MonteCarlo Policy Paths'!$N$2:$S$31,$B312+1,FALSE)</f>
        <v>47.302864628556662</v>
      </c>
      <c r="BT312" s="21">
        <f>VLOOKUP(BT$6,'MonteCarlo Policy Paths'!$N$2:$S$31,$B312+1,FALSE)</f>
        <v>52.715092471952183</v>
      </c>
      <c r="BU312" s="21">
        <f>VLOOKUP(BU$6,'MonteCarlo Policy Paths'!$N$2:$S$31,$B312+1,FALSE)</f>
        <v>58.737483764437521</v>
      </c>
      <c r="BV312" s="21">
        <f>VLOOKUP(BV$6,'MonteCarlo Policy Paths'!$N$2:$S$31,$B312+1,FALSE)</f>
        <v>65.512636340122413</v>
      </c>
      <c r="BW312" s="21">
        <f>VLOOKUP(BW$6,'MonteCarlo Policy Paths'!$N$2:$S$31,$B312+1,FALSE)</f>
        <v>73.079994851258945</v>
      </c>
      <c r="BX312" s="21">
        <f>VLOOKUP(BX$6,'MonteCarlo Policy Paths'!$N$2:$S$31,$B312+1,FALSE)</f>
        <v>81.527096411801594</v>
      </c>
      <c r="BY312" s="21">
        <f>VLOOKUP(BY$6,'MonteCarlo Policy Paths'!$N$2:$S$31,$B312+1,FALSE)</f>
        <v>90.963600198236662</v>
      </c>
      <c r="BZ312" s="21">
        <f>VLOOKUP(BZ$6,'MonteCarlo Policy Paths'!$N$2:$S$31,$B312+1,FALSE)</f>
        <v>101.49317720655506</v>
      </c>
      <c r="CA312" s="21">
        <f>VLOOKUP(CA$6,'MonteCarlo Policy Paths'!$N$2:$S$31,$B312+1,FALSE)</f>
        <v>104.21949379267882</v>
      </c>
      <c r="CB312" s="21">
        <f>VLOOKUP(CB$6,'MonteCarlo Policy Paths'!$N$2:$S$31,$B312+1,FALSE)</f>
        <v>107.03810370059369</v>
      </c>
      <c r="CC312" s="21">
        <f>VLOOKUP(CC$6,'MonteCarlo Policy Paths'!$N$2:$S$31,$B312+1,FALSE)</f>
        <v>109.92690053835344</v>
      </c>
      <c r="CD312" s="21">
        <f>VLOOKUP(CD$6,'MonteCarlo Policy Paths'!$N$2:$S$31,$B312+1,FALSE)</f>
        <v>112.89757853003228</v>
      </c>
      <c r="CE312" s="21">
        <f>VLOOKUP(CE$6,'MonteCarlo Policy Paths'!$N$2:$S$31,$B312+1,FALSE)</f>
        <v>115.91943874780665</v>
      </c>
      <c r="CF312" s="21">
        <f>VLOOKUP(CF$6,'MonteCarlo Policy Paths'!$N$2:$S$31,$B312+1,FALSE)</f>
        <v>119.06733931122673</v>
      </c>
      <c r="CG312" s="21">
        <f>VLOOKUP(CG$6,'MonteCarlo Policy Paths'!$N$2:$S$31,$B312+1,FALSE)</f>
        <v>122.25496395468721</v>
      </c>
      <c r="CH312" s="21">
        <f>VLOOKUP(CH$6,'MonteCarlo Policy Paths'!$N$2:$S$31,$B312+1,FALSE)</f>
        <v>125.4992630232488</v>
      </c>
      <c r="CI312" s="21">
        <f>VLOOKUP(CI$6,'MonteCarlo Policy Paths'!$N$2:$S$31,$B312+1,FALSE)</f>
        <v>128.82380079097237</v>
      </c>
      <c r="CJ312" s="21">
        <f>VLOOKUP(CJ$6,'MonteCarlo Policy Paths'!$N$2:$S$31,$B312+1,FALSE)</f>
        <v>132.24028719953677</v>
      </c>
      <c r="CK312" s="21">
        <f>VLOOKUP(CK$6,'MonteCarlo Policy Paths'!$N$2:$S$31,$B312+1,FALSE)</f>
        <v>135.74155640209787</v>
      </c>
      <c r="CL312" s="21">
        <f>VLOOKUP(CL$6,'MonteCarlo Policy Paths'!$N$2:$S$31,$B312+1,FALSE)</f>
        <v>139.32654413598658</v>
      </c>
      <c r="CM312" s="21">
        <f>VLOOKUP(CM$6,'MonteCarlo Policy Paths'!$N$2:$S$31,$B312+1,FALSE)</f>
        <v>142.9856742986068</v>
      </c>
      <c r="CN312" s="21">
        <f>VLOOKUP(CN$6,'MonteCarlo Policy Paths'!$N$2:$S$31,$B312+1,FALSE)</f>
        <v>146.72361540812219</v>
      </c>
      <c r="CO312" s="164">
        <f>VLOOKUP(CO$6,'MonteCarlo Policy Paths'!$N$2:$S$31,$B312+1,FALSE)</f>
        <v>150.52284977717397</v>
      </c>
      <c r="CQ312" s="163">
        <f>BM312*VLOOKUP(AI$6,'Greenhouse Gas Costs Avoided'!$A$2:$I$32,9,FALSE)</f>
        <v>1.5458032390340439</v>
      </c>
      <c r="CR312" s="21">
        <f>BN312*VLOOKUP(AJ$6,'Greenhouse Gas Costs Avoided'!$A$2:$I$32,9,FALSE)</f>
        <v>1.7280109734108424</v>
      </c>
      <c r="CS312" s="21">
        <f>BO312*VLOOKUP(AK$6,'Greenhouse Gas Costs Avoided'!$A$2:$I$32,9,FALSE)</f>
        <v>1.9314480476408618</v>
      </c>
      <c r="CT312" s="21">
        <f>BP312*VLOOKUP(AL$6,'Greenhouse Gas Costs Avoided'!$A$2:$I$32,9,FALSE)</f>
        <v>2.1584005880368746</v>
      </c>
      <c r="CU312" s="21">
        <f>BQ312*VLOOKUP(AM$6,'Greenhouse Gas Costs Avoided'!$A$2:$I$32,9,FALSE)</f>
        <v>2.4104751619151044</v>
      </c>
      <c r="CV312" s="21">
        <f>BR312*VLOOKUP(AN$6,'Greenhouse Gas Costs Avoided'!$A$2:$I$32,9,FALSE)</f>
        <v>2.6887074725371978</v>
      </c>
      <c r="CW312" s="21">
        <f>BS312*VLOOKUP(AO$6,'Greenhouse Gas Costs Avoided'!$A$2:$I$32,9,FALSE)</f>
        <v>2.996648920499946</v>
      </c>
      <c r="CX312" s="21">
        <f>BT312*VLOOKUP(AP$6,'Greenhouse Gas Costs Avoided'!$A$2:$I$32,9,FALSE)</f>
        <v>3.339514978438852</v>
      </c>
      <c r="CY312" s="21">
        <f>BU312*VLOOKUP(AQ$6,'Greenhouse Gas Costs Avoided'!$A$2:$I$32,9,FALSE)</f>
        <v>3.7210350514231747</v>
      </c>
      <c r="CZ312" s="21">
        <f>BV312*VLOOKUP(AR$6,'Greenhouse Gas Costs Avoided'!$A$2:$I$32,9,FALSE)</f>
        <v>4.1502427497639598</v>
      </c>
      <c r="DA312" s="21">
        <f>BW312*VLOOKUP(AS$6,'Greenhouse Gas Costs Avoided'!$A$2:$I$32,9,FALSE)</f>
        <v>4.6296369025600148</v>
      </c>
      <c r="DB312" s="21">
        <f>BX312*VLOOKUP(AT$6,'Greenhouse Gas Costs Avoided'!$A$2:$I$32,9,FALSE)</f>
        <v>5.1647630090130283</v>
      </c>
      <c r="DC312" s="21">
        <f>BY312*VLOOKUP(AU$6,'Greenhouse Gas Costs Avoided'!$A$2:$I$32,9,FALSE)</f>
        <v>5.7625680068068199</v>
      </c>
      <c r="DD312" s="21">
        <f>BZ312*VLOOKUP(AV$6,'Greenhouse Gas Costs Avoided'!$A$2:$I$32,9,FALSE)</f>
        <v>6.4296194808152167</v>
      </c>
      <c r="DE312" s="21">
        <f>CA312*VLOOKUP(AW$6,'Greenhouse Gas Costs Avoided'!$A$2:$I$32,9,FALSE)</f>
        <v>6.6023323538917609</v>
      </c>
      <c r="DF312" s="21">
        <f>CB312*VLOOKUP(AX$6,'Greenhouse Gas Costs Avoided'!$A$2:$I$32,9,FALSE)</f>
        <v>6.7808920331878957</v>
      </c>
      <c r="DG312" s="21">
        <f>CC312*VLOOKUP(AY$6,'Greenhouse Gas Costs Avoided'!$A$2:$I$32,9,FALSE)</f>
        <v>6.9638980729572149</v>
      </c>
      <c r="DH312" s="21">
        <f>CD312*VLOOKUP(AZ$6,'Greenhouse Gas Costs Avoided'!$A$2:$I$32,9,FALSE)</f>
        <v>7.1520913053717949</v>
      </c>
      <c r="DI312" s="21">
        <f>CE312*VLOOKUP(BA$6,'Greenhouse Gas Costs Avoided'!$A$2:$I$32,9,FALSE)</f>
        <v>7.3435269452765404</v>
      </c>
      <c r="DJ312" s="21">
        <f>CF312*VLOOKUP(BB$6,'Greenhouse Gas Costs Avoided'!$A$2:$I$32,9,FALSE)</f>
        <v>7.5429472742415475</v>
      </c>
      <c r="DK312" s="21">
        <f>CG312*VLOOKUP(BC$6,'Greenhouse Gas Costs Avoided'!$A$2:$I$32,9,FALSE)</f>
        <v>7.744884134129272</v>
      </c>
      <c r="DL312" s="21">
        <f>CH312*VLOOKUP(BD$6,'Greenhouse Gas Costs Avoided'!$A$2:$I$32,9,FALSE)</f>
        <v>7.950411333759269</v>
      </c>
      <c r="DM312" s="21">
        <f>CI312*VLOOKUP(BE$6,'Greenhouse Gas Costs Avoided'!$A$2:$I$32,9,FALSE)</f>
        <v>8.161021676093501</v>
      </c>
      <c r="DN312" s="21">
        <f>CJ312*VLOOKUP(BF$6,'Greenhouse Gas Costs Avoided'!$A$2:$I$32,9,FALSE)</f>
        <v>8.3774569890184303</v>
      </c>
      <c r="DO312" s="21">
        <f>CK312*VLOOKUP(BG$6,'Greenhouse Gas Costs Avoided'!$A$2:$I$32,9,FALSE)</f>
        <v>8.5992633142510115</v>
      </c>
      <c r="DP312" s="21">
        <f>CL312*VLOOKUP(BH$6,'Greenhouse Gas Costs Avoided'!$A$2:$I$32,9,FALSE)</f>
        <v>8.8263732304711304</v>
      </c>
      <c r="DQ312" s="21">
        <f>CM312*VLOOKUP(BI$6,'Greenhouse Gas Costs Avoided'!$A$2:$I$32,9,FALSE)</f>
        <v>9.05818008905967</v>
      </c>
      <c r="DR312" s="21">
        <f>CN312*VLOOKUP(BJ$6,'Greenhouse Gas Costs Avoided'!$A$2:$I$32,9,FALSE)</f>
        <v>9.2949796418706736</v>
      </c>
      <c r="DS312" s="164">
        <f>CO312*VLOOKUP(BK$6,'Greenhouse Gas Costs Avoided'!$A$2:$I$32,9,FALSE)</f>
        <v>9.5356621388007277</v>
      </c>
    </row>
    <row r="313" spans="1:123" x14ac:dyDescent="0.35">
      <c r="A313" s="174">
        <v>307</v>
      </c>
      <c r="B313" s="12">
        <v>1</v>
      </c>
      <c r="C313" s="175">
        <v>2023</v>
      </c>
      <c r="E313" s="20">
        <v>0</v>
      </c>
      <c r="F313" s="21">
        <v>82.346532180449415</v>
      </c>
      <c r="G313" s="21">
        <v>84.002844861871253</v>
      </c>
      <c r="H313" s="21">
        <v>85.659157543293105</v>
      </c>
      <c r="I313" s="21">
        <v>86.918851036576825</v>
      </c>
      <c r="J313" s="21">
        <v>88.178544529860531</v>
      </c>
      <c r="K313" s="21">
        <v>89.438238023144251</v>
      </c>
      <c r="L313" s="21">
        <v>90.697931516427971</v>
      </c>
      <c r="M313" s="21">
        <v>91.95762500971172</v>
      </c>
      <c r="N313" s="21">
        <v>93.21731850299544</v>
      </c>
      <c r="O313" s="21">
        <v>94.47701199627916</v>
      </c>
      <c r="P313" s="21">
        <v>95.73670548956288</v>
      </c>
      <c r="Q313" s="21">
        <v>96.996398982846586</v>
      </c>
      <c r="R313" s="21">
        <v>98.25609247613032</v>
      </c>
      <c r="S313" s="21">
        <v>99.65157958594628</v>
      </c>
      <c r="T313" s="21">
        <v>101.04706669576224</v>
      </c>
      <c r="U313" s="21">
        <v>102.4425538055782</v>
      </c>
      <c r="V313" s="21">
        <v>103.83804091539416</v>
      </c>
      <c r="W313" s="21">
        <v>105.23352802521011</v>
      </c>
      <c r="X313" s="21">
        <v>106.47156953138905</v>
      </c>
      <c r="Y313" s="21">
        <v>107.709611037568</v>
      </c>
      <c r="Z313" s="21">
        <v>108.94765254374694</v>
      </c>
      <c r="AA313" s="21">
        <v>110.18569404992589</v>
      </c>
      <c r="AB313" s="21">
        <v>111.42373555610482</v>
      </c>
      <c r="AC313" s="21">
        <v>112.86811731331359</v>
      </c>
      <c r="AD313" s="21">
        <v>114.31249907052236</v>
      </c>
      <c r="AE313" s="21">
        <v>115.75688082773114</v>
      </c>
      <c r="AF313" s="21">
        <v>117.20126258493991</v>
      </c>
      <c r="AG313" s="22">
        <v>118.64564434214866</v>
      </c>
      <c r="AI313" s="20">
        <v>0</v>
      </c>
      <c r="AJ313" s="21">
        <v>5.2166744805659615</v>
      </c>
      <c r="AK313" s="21">
        <v>5.3216023247413169</v>
      </c>
      <c r="AL313" s="21">
        <v>5.4265301689166732</v>
      </c>
      <c r="AM313" s="21">
        <v>5.5063320831654474</v>
      </c>
      <c r="AN313" s="21">
        <v>5.5861339974142208</v>
      </c>
      <c r="AO313" s="21">
        <v>5.665935911662995</v>
      </c>
      <c r="AP313" s="21">
        <v>5.7457378259117702</v>
      </c>
      <c r="AQ313" s="21">
        <v>5.8255397401605462</v>
      </c>
      <c r="AR313" s="21">
        <v>5.9053416544093205</v>
      </c>
      <c r="AS313" s="21">
        <v>5.9851435686580947</v>
      </c>
      <c r="AT313" s="21">
        <v>6.0649454829068699</v>
      </c>
      <c r="AU313" s="21">
        <v>6.1447473971556432</v>
      </c>
      <c r="AV313" s="21">
        <v>6.2245493114044184</v>
      </c>
      <c r="AW313" s="21">
        <v>6.312953786990386</v>
      </c>
      <c r="AX313" s="21">
        <v>6.4013582625763545</v>
      </c>
      <c r="AY313" s="21">
        <v>6.4897627381623222</v>
      </c>
      <c r="AZ313" s="21">
        <v>6.5781672137482907</v>
      </c>
      <c r="BA313" s="21">
        <v>6.6665716893342575</v>
      </c>
      <c r="BB313" s="21">
        <v>6.7450019445028957</v>
      </c>
      <c r="BC313" s="21">
        <v>6.8234321996715348</v>
      </c>
      <c r="BD313" s="21">
        <v>6.901862454840173</v>
      </c>
      <c r="BE313" s="21">
        <v>6.9802927100088112</v>
      </c>
      <c r="BF313" s="21">
        <v>7.0587229651774486</v>
      </c>
      <c r="BG313" s="21">
        <v>7.1502249295408609</v>
      </c>
      <c r="BH313" s="21">
        <v>7.2417268939042723</v>
      </c>
      <c r="BI313" s="21">
        <v>7.3332288582676846</v>
      </c>
      <c r="BJ313" s="21">
        <v>7.424730822631096</v>
      </c>
      <c r="BK313" s="22">
        <v>7.5162327869945065</v>
      </c>
      <c r="BM313" s="163">
        <f>VLOOKUP(BM$6,'MonteCarlo Policy Paths'!$N$2:$S$31,$B313+1,FALSE)</f>
        <v>18.946072246720579</v>
      </c>
      <c r="BN313" s="21">
        <f>VLOOKUP(BN$6,'MonteCarlo Policy Paths'!$N$2:$S$31,$B313+1,FALSE)</f>
        <v>19.920985834119051</v>
      </c>
      <c r="BO313" s="21">
        <f>VLOOKUP(BO$6,'MonteCarlo Policy Paths'!$N$2:$S$31,$B313+1,FALSE)</f>
        <v>20.944710352814074</v>
      </c>
      <c r="BP313" s="21">
        <f>VLOOKUP(BP$6,'MonteCarlo Policy Paths'!$N$2:$S$31,$B313+1,FALSE)</f>
        <v>22.017919567056939</v>
      </c>
      <c r="BQ313" s="21">
        <f>VLOOKUP(BQ$6,'MonteCarlo Policy Paths'!$N$2:$S$31,$B313+1,FALSE)</f>
        <v>23.125382269476081</v>
      </c>
      <c r="BR313" s="21">
        <f>VLOOKUP(BR$6,'MonteCarlo Policy Paths'!$N$2:$S$31,$B313+1,FALSE)</f>
        <v>24.222533249319248</v>
      </c>
      <c r="BS313" s="21">
        <f>VLOOKUP(BS$6,'MonteCarlo Policy Paths'!$N$2:$S$31,$B313+1,FALSE)</f>
        <v>25.344600035724898</v>
      </c>
      <c r="BT313" s="21">
        <f>VLOOKUP(BT$6,'MonteCarlo Policy Paths'!$N$2:$S$31,$B313+1,FALSE)</f>
        <v>26.511875533452777</v>
      </c>
      <c r="BU313" s="21">
        <f>VLOOKUP(BU$6,'MonteCarlo Policy Paths'!$N$2:$S$31,$B313+1,FALSE)</f>
        <v>27.727543772426976</v>
      </c>
      <c r="BV313" s="21">
        <f>VLOOKUP(BV$6,'MonteCarlo Policy Paths'!$N$2:$S$31,$B313+1,FALSE)</f>
        <v>29.105872242644537</v>
      </c>
      <c r="BW313" s="21">
        <f>VLOOKUP(BW$6,'MonteCarlo Policy Paths'!$N$2:$S$31,$B313+1,FALSE)</f>
        <v>30.561165854776764</v>
      </c>
      <c r="BX313" s="21">
        <f>VLOOKUP(BX$6,'MonteCarlo Policy Paths'!$N$2:$S$31,$B313+1,FALSE)</f>
        <v>32.089224147515601</v>
      </c>
      <c r="BY313" s="21">
        <f>VLOOKUP(BY$6,'MonteCarlo Policy Paths'!$N$2:$S$31,$B313+1,FALSE)</f>
        <v>33.693685354891386</v>
      </c>
      <c r="BZ313" s="21">
        <f>VLOOKUP(BZ$6,'MonteCarlo Policy Paths'!$N$2:$S$31,$B313+1,FALSE)</f>
        <v>35.378369622635958</v>
      </c>
      <c r="CA313" s="21">
        <f>VLOOKUP(CA$6,'MonteCarlo Policy Paths'!$N$2:$S$31,$B313+1,FALSE)</f>
        <v>37.147288103767757</v>
      </c>
      <c r="CB313" s="21">
        <f>VLOOKUP(CB$6,'MonteCarlo Policy Paths'!$N$2:$S$31,$B313+1,FALSE)</f>
        <v>39.004652508956148</v>
      </c>
      <c r="CC313" s="21">
        <f>VLOOKUP(CC$6,'MonteCarlo Policy Paths'!$N$2:$S$31,$B313+1,FALSE)</f>
        <v>40.954885134403959</v>
      </c>
      <c r="CD313" s="21">
        <f>VLOOKUP(CD$6,'MonteCarlo Policy Paths'!$N$2:$S$31,$B313+1,FALSE)</f>
        <v>43.002629391124159</v>
      </c>
      <c r="CE313" s="21">
        <f>VLOOKUP(CE$6,'MonteCarlo Policy Paths'!$N$2:$S$31,$B313+1,FALSE)</f>
        <v>45.152760860680367</v>
      </c>
      <c r="CF313" s="21">
        <f>VLOOKUP(CF$6,'MonteCarlo Policy Paths'!$N$2:$S$31,$B313+1,FALSE)</f>
        <v>47.410398903714388</v>
      </c>
      <c r="CG313" s="21">
        <f>VLOOKUP(CG$6,'MonteCarlo Policy Paths'!$N$2:$S$31,$B313+1,FALSE)</f>
        <v>49.780918848900107</v>
      </c>
      <c r="CH313" s="21">
        <f>VLOOKUP(CH$6,'MonteCarlo Policy Paths'!$N$2:$S$31,$B313+1,FALSE)</f>
        <v>52.269964791345117</v>
      </c>
      <c r="CI313" s="21">
        <f>VLOOKUP(CI$6,'MonteCarlo Policy Paths'!$N$2:$S$31,$B313+1,FALSE)</f>
        <v>54.883463030912374</v>
      </c>
      <c r="CJ313" s="21">
        <f>VLOOKUP(CJ$6,'MonteCarlo Policy Paths'!$N$2:$S$31,$B313+1,FALSE)</f>
        <v>57.627636182457998</v>
      </c>
      <c r="CK313" s="21">
        <f>VLOOKUP(CK$6,'MonteCarlo Policy Paths'!$N$2:$S$31,$B313+1,FALSE)</f>
        <v>60.509017991580897</v>
      </c>
      <c r="CL313" s="21">
        <f>VLOOKUP(CL$6,'MonteCarlo Policy Paths'!$N$2:$S$31,$B313+1,FALSE)</f>
        <v>63.534468891159946</v>
      </c>
      <c r="CM313" s="21">
        <f>VLOOKUP(CM$6,'MonteCarlo Policy Paths'!$N$2:$S$31,$B313+1,FALSE)</f>
        <v>66.711192335717939</v>
      </c>
      <c r="CN313" s="21">
        <f>VLOOKUP(CN$6,'MonteCarlo Policy Paths'!$N$2:$S$31,$B313+1,FALSE)</f>
        <v>70.04675195250384</v>
      </c>
      <c r="CO313" s="164">
        <f>VLOOKUP(CO$6,'MonteCarlo Policy Paths'!$N$2:$S$31,$B313+1,FALSE)</f>
        <v>73.54908955012904</v>
      </c>
      <c r="CQ313" s="163">
        <f>BM313*VLOOKUP(AI$6,'Greenhouse Gas Costs Avoided'!$A$2:$I$32,9,FALSE)</f>
        <v>1.2002386619007086</v>
      </c>
      <c r="CR313" s="21">
        <f>BN313*VLOOKUP(AJ$6,'Greenhouse Gas Costs Avoided'!$A$2:$I$32,9,FALSE)</f>
        <v>1.2619996941806579</v>
      </c>
      <c r="CS313" s="21">
        <f>BO313*VLOOKUP(AK$6,'Greenhouse Gas Costs Avoided'!$A$2:$I$32,9,FALSE)</f>
        <v>1.3268529118013257</v>
      </c>
      <c r="CT313" s="21">
        <f>BP313*VLOOKUP(AL$6,'Greenhouse Gas Costs Avoided'!$A$2:$I$32,9,FALSE)</f>
        <v>1.3948409979053111</v>
      </c>
      <c r="CU313" s="21">
        <f>BQ313*VLOOKUP(AM$6,'Greenhouse Gas Costs Avoided'!$A$2:$I$32,9,FALSE)</f>
        <v>1.464999051498006</v>
      </c>
      <c r="CV313" s="21">
        <f>BR313*VLOOKUP(AN$6,'Greenhouse Gas Costs Avoided'!$A$2:$I$32,9,FALSE)</f>
        <v>1.5345038547523033</v>
      </c>
      <c r="CW313" s="21">
        <f>BS313*VLOOKUP(AO$6,'Greenhouse Gas Costs Avoided'!$A$2:$I$32,9,FALSE)</f>
        <v>1.6055870809081549</v>
      </c>
      <c r="CX313" s="21">
        <f>BT313*VLOOKUP(AP$6,'Greenhouse Gas Costs Avoided'!$A$2:$I$32,9,FALSE)</f>
        <v>1.6795342908215394</v>
      </c>
      <c r="CY313" s="21">
        <f>BU313*VLOOKUP(AQ$6,'Greenhouse Gas Costs Avoided'!$A$2:$I$32,9,FALSE)</f>
        <v>1.7565471936259263</v>
      </c>
      <c r="CZ313" s="21">
        <f>BV313*VLOOKUP(AR$6,'Greenhouse Gas Costs Avoided'!$A$2:$I$32,9,FALSE)</f>
        <v>1.8438646648785721</v>
      </c>
      <c r="DA313" s="21">
        <f>BW313*VLOOKUP(AS$6,'Greenhouse Gas Costs Avoided'!$A$2:$I$32,9,FALSE)</f>
        <v>1.9360578981225007</v>
      </c>
      <c r="DB313" s="21">
        <f>BX313*VLOOKUP(AT$6,'Greenhouse Gas Costs Avoided'!$A$2:$I$32,9,FALSE)</f>
        <v>2.0328607930286258</v>
      </c>
      <c r="DC313" s="21">
        <f>BY313*VLOOKUP(AU$6,'Greenhouse Gas Costs Avoided'!$A$2:$I$32,9,FALSE)</f>
        <v>2.1345038326800574</v>
      </c>
      <c r="DD313" s="21">
        <f>BZ313*VLOOKUP(AV$6,'Greenhouse Gas Costs Avoided'!$A$2:$I$32,9,FALSE)</f>
        <v>2.2412290243140602</v>
      </c>
      <c r="DE313" s="21">
        <f>CA313*VLOOKUP(AW$6,'Greenhouse Gas Costs Avoided'!$A$2:$I$32,9,FALSE)</f>
        <v>2.3532904755297634</v>
      </c>
      <c r="DF313" s="21">
        <f>CB313*VLOOKUP(AX$6,'Greenhouse Gas Costs Avoided'!$A$2:$I$32,9,FALSE)</f>
        <v>2.4709549993062518</v>
      </c>
      <c r="DG313" s="21">
        <f>CC313*VLOOKUP(AY$6,'Greenhouse Gas Costs Avoided'!$A$2:$I$32,9,FALSE)</f>
        <v>2.5945027492715647</v>
      </c>
      <c r="DH313" s="21">
        <f>CD313*VLOOKUP(AZ$6,'Greenhouse Gas Costs Avoided'!$A$2:$I$32,9,FALSE)</f>
        <v>2.724227886735143</v>
      </c>
      <c r="DI313" s="21">
        <f>CE313*VLOOKUP(BA$6,'Greenhouse Gas Costs Avoided'!$A$2:$I$32,9,FALSE)</f>
        <v>2.8604392810719004</v>
      </c>
      <c r="DJ313" s="21">
        <f>CF313*VLOOKUP(BB$6,'Greenhouse Gas Costs Avoided'!$A$2:$I$32,9,FALSE)</f>
        <v>3.0034612451254952</v>
      </c>
      <c r="DK313" s="21">
        <f>CG313*VLOOKUP(BC$6,'Greenhouse Gas Costs Avoided'!$A$2:$I$32,9,FALSE)</f>
        <v>3.1536343073817701</v>
      </c>
      <c r="DL313" s="21">
        <f>CH313*VLOOKUP(BD$6,'Greenhouse Gas Costs Avoided'!$A$2:$I$32,9,FALSE)</f>
        <v>3.3113160227508591</v>
      </c>
      <c r="DM313" s="21">
        <f>CI313*VLOOKUP(BE$6,'Greenhouse Gas Costs Avoided'!$A$2:$I$32,9,FALSE)</f>
        <v>3.4768818238884021</v>
      </c>
      <c r="DN313" s="21">
        <f>CJ313*VLOOKUP(BF$6,'Greenhouse Gas Costs Avoided'!$A$2:$I$32,9,FALSE)</f>
        <v>3.6507259150828224</v>
      </c>
      <c r="DO313" s="21">
        <f>CK313*VLOOKUP(BG$6,'Greenhouse Gas Costs Avoided'!$A$2:$I$32,9,FALSE)</f>
        <v>3.8332622108369634</v>
      </c>
      <c r="DP313" s="21">
        <f>CL313*VLOOKUP(BH$6,'Greenhouse Gas Costs Avoided'!$A$2:$I$32,9,FALSE)</f>
        <v>4.0249253213788121</v>
      </c>
      <c r="DQ313" s="21">
        <f>CM313*VLOOKUP(BI$6,'Greenhouse Gas Costs Avoided'!$A$2:$I$32,9,FALSE)</f>
        <v>4.2261715874477526</v>
      </c>
      <c r="DR313" s="21">
        <f>CN313*VLOOKUP(BJ$6,'Greenhouse Gas Costs Avoided'!$A$2:$I$32,9,FALSE)</f>
        <v>4.4374801668201398</v>
      </c>
      <c r="DS313" s="164">
        <f>CO313*VLOOKUP(BK$6,'Greenhouse Gas Costs Avoided'!$A$2:$I$32,9,FALSE)</f>
        <v>4.6593541751611474</v>
      </c>
    </row>
    <row r="314" spans="1:123" x14ac:dyDescent="0.35">
      <c r="A314" s="174">
        <v>308</v>
      </c>
      <c r="B314" s="12">
        <v>5</v>
      </c>
      <c r="C314" s="175">
        <v>2023</v>
      </c>
      <c r="E314" s="20">
        <v>0</v>
      </c>
      <c r="F314" s="21">
        <v>82.346532180449415</v>
      </c>
      <c r="G314" s="21">
        <v>84.002844861871253</v>
      </c>
      <c r="H314" s="21">
        <v>85.659157543293105</v>
      </c>
      <c r="I314" s="21">
        <v>86.918851036576825</v>
      </c>
      <c r="J314" s="21">
        <v>88.178544529860531</v>
      </c>
      <c r="K314" s="21">
        <v>89.438238023144251</v>
      </c>
      <c r="L314" s="21">
        <v>90.697931516427971</v>
      </c>
      <c r="M314" s="21">
        <v>91.95762500971172</v>
      </c>
      <c r="N314" s="21">
        <v>93.21731850299544</v>
      </c>
      <c r="O314" s="21">
        <v>94.47701199627916</v>
      </c>
      <c r="P314" s="21">
        <v>95.73670548956288</v>
      </c>
      <c r="Q314" s="21">
        <v>96.996398982846586</v>
      </c>
      <c r="R314" s="21">
        <v>99.874634841342697</v>
      </c>
      <c r="S314" s="21">
        <v>101.93553668931256</v>
      </c>
      <c r="T314" s="21">
        <v>104.04258519817796</v>
      </c>
      <c r="U314" s="21">
        <v>106.18472717196582</v>
      </c>
      <c r="V314" s="21">
        <v>108.36780972271322</v>
      </c>
      <c r="W314" s="21">
        <v>110.57648338650839</v>
      </c>
      <c r="X314" s="21">
        <v>112.7694544213079</v>
      </c>
      <c r="Y314" s="21">
        <v>114.98228749612761</v>
      </c>
      <c r="Z314" s="21">
        <v>117.22345778349788</v>
      </c>
      <c r="AA314" s="21">
        <v>119.50474742044912</v>
      </c>
      <c r="AB314" s="21">
        <v>121.83201137782079</v>
      </c>
      <c r="AC314" s="21">
        <v>124.30483685770574</v>
      </c>
      <c r="AD314" s="21">
        <v>126.81952160325447</v>
      </c>
      <c r="AE314" s="21">
        <v>129.37127756316897</v>
      </c>
      <c r="AF314" s="21">
        <v>131.96243899653103</v>
      </c>
      <c r="AG314" s="22">
        <v>135.47056479945655</v>
      </c>
      <c r="AI314" s="20">
        <v>0</v>
      </c>
      <c r="AJ314" s="21">
        <v>5.2166744805659615</v>
      </c>
      <c r="AK314" s="21">
        <v>5.3216023247413169</v>
      </c>
      <c r="AL314" s="21">
        <v>5.4265301689166732</v>
      </c>
      <c r="AM314" s="21">
        <v>5.5063320831654474</v>
      </c>
      <c r="AN314" s="21">
        <v>5.5861339974142208</v>
      </c>
      <c r="AO314" s="21">
        <v>5.665935911662995</v>
      </c>
      <c r="AP314" s="21">
        <v>5.7457378259117702</v>
      </c>
      <c r="AQ314" s="21">
        <v>5.8255397401605462</v>
      </c>
      <c r="AR314" s="21">
        <v>5.9053416544093205</v>
      </c>
      <c r="AS314" s="21">
        <v>5.9851435686580947</v>
      </c>
      <c r="AT314" s="21">
        <v>6.0649454829068699</v>
      </c>
      <c r="AU314" s="21">
        <v>6.1447473971556432</v>
      </c>
      <c r="AV314" s="21">
        <v>6.327084396109818</v>
      </c>
      <c r="AW314" s="21">
        <v>6.4576430704410743</v>
      </c>
      <c r="AX314" s="21">
        <v>6.5911251478821242</v>
      </c>
      <c r="AY314" s="21">
        <v>6.7268304055597685</v>
      </c>
      <c r="AZ314" s="21">
        <v>6.8651292595600424</v>
      </c>
      <c r="BA314" s="21">
        <v>7.0050493173053994</v>
      </c>
      <c r="BB314" s="21">
        <v>7.1439746093722221</v>
      </c>
      <c r="BC314" s="21">
        <v>7.2841581669004034</v>
      </c>
      <c r="BD314" s="21">
        <v>7.426136894299721</v>
      </c>
      <c r="BE314" s="21">
        <v>7.5706571930511553</v>
      </c>
      <c r="BF314" s="21">
        <v>7.7180899770979394</v>
      </c>
      <c r="BG314" s="21">
        <v>7.8747441218959366</v>
      </c>
      <c r="BH314" s="21">
        <v>8.0340500621877027</v>
      </c>
      <c r="BI314" s="21">
        <v>8.1957044736636782</v>
      </c>
      <c r="BJ314" s="21">
        <v>8.3598552322508848</v>
      </c>
      <c r="BK314" s="22">
        <v>8.5820959249206545</v>
      </c>
      <c r="BM314" s="163">
        <f>VLOOKUP(BM$6,'MonteCarlo Policy Paths'!$N$2:$S$31,$B314+1,FALSE)</f>
        <v>24.184299884200797</v>
      </c>
      <c r="BN314" s="21">
        <f>VLOOKUP(BN$6,'MonteCarlo Policy Paths'!$N$2:$S$31,$B314+1,FALSE)</f>
        <v>26.797135120393484</v>
      </c>
      <c r="BO314" s="21">
        <f>VLOOKUP(BO$6,'MonteCarlo Policy Paths'!$N$2:$S$31,$B314+1,FALSE)</f>
        <v>29.690826715826198</v>
      </c>
      <c r="BP314" s="21">
        <f>VLOOKUP(BP$6,'MonteCarlo Policy Paths'!$N$2:$S$31,$B314+1,FALSE)</f>
        <v>32.893001978364566</v>
      </c>
      <c r="BQ314" s="21">
        <f>VLOOKUP(BQ$6,'MonteCarlo Policy Paths'!$N$2:$S$31,$B314+1,FALSE)</f>
        <v>36.420098382625895</v>
      </c>
      <c r="BR314" s="21">
        <f>VLOOKUP(BR$6,'MonteCarlo Policy Paths'!$N$2:$S$31,$B314+1,FALSE)</f>
        <v>40.279471956541457</v>
      </c>
      <c r="BS314" s="21">
        <f>VLOOKUP(BS$6,'MonteCarlo Policy Paths'!$N$2:$S$31,$B314+1,FALSE)</f>
        <v>44.515635375675203</v>
      </c>
      <c r="BT314" s="21">
        <f>VLOOKUP(BT$6,'MonteCarlo Policy Paths'!$N$2:$S$31,$B314+1,FALSE)</f>
        <v>49.196171227791872</v>
      </c>
      <c r="BU314" s="21">
        <f>VLOOKUP(BU$6,'MonteCarlo Policy Paths'!$N$2:$S$31,$B314+1,FALSE)</f>
        <v>54.364766335209197</v>
      </c>
      <c r="BV314" s="21">
        <f>VLOOKUP(BV$6,'MonteCarlo Policy Paths'!$N$2:$S$31,$B314+1,FALSE)</f>
        <v>60.140596575631633</v>
      </c>
      <c r="BW314" s="21">
        <f>VLOOKUP(BW$6,'MonteCarlo Policy Paths'!$N$2:$S$31,$B314+1,FALSE)</f>
        <v>66.545116533046993</v>
      </c>
      <c r="BX314" s="21">
        <f>VLOOKUP(BX$6,'MonteCarlo Policy Paths'!$N$2:$S$31,$B314+1,FALSE)</f>
        <v>73.642612105771832</v>
      </c>
      <c r="BY314" s="21">
        <f>VLOOKUP(BY$6,'MonteCarlo Policy Paths'!$N$2:$S$31,$B314+1,FALSE)</f>
        <v>81.515240678665066</v>
      </c>
      <c r="BZ314" s="21">
        <f>VLOOKUP(BZ$6,'MonteCarlo Policy Paths'!$N$2:$S$31,$B314+1,FALSE)</f>
        <v>90.237354922369406</v>
      </c>
      <c r="CA314" s="21">
        <f>VLOOKUP(CA$6,'MonteCarlo Policy Paths'!$N$2:$S$31,$B314+1,FALSE)</f>
        <v>92.736092415362535</v>
      </c>
      <c r="CB314" s="21">
        <f>VLOOKUP(CB$6,'MonteCarlo Policy Paths'!$N$2:$S$31,$B314+1,FALSE)</f>
        <v>95.321073906264047</v>
      </c>
      <c r="CC314" s="21">
        <f>VLOOKUP(CC$6,'MonteCarlo Policy Paths'!$N$2:$S$31,$B314+1,FALSE)</f>
        <v>97.972807459231774</v>
      </c>
      <c r="CD314" s="21">
        <f>VLOOKUP(CD$6,'MonteCarlo Policy Paths'!$N$2:$S$31,$B314+1,FALSE)</f>
        <v>100.70188743091984</v>
      </c>
      <c r="CE314" s="21">
        <f>VLOOKUP(CE$6,'MonteCarlo Policy Paths'!$N$2:$S$31,$B314+1,FALSE)</f>
        <v>103.48109827693068</v>
      </c>
      <c r="CF314" s="21">
        <f>VLOOKUP(CF$6,'MonteCarlo Policy Paths'!$N$2:$S$31,$B314+1,FALSE)</f>
        <v>106.37744326160868</v>
      </c>
      <c r="CG314" s="21">
        <f>VLOOKUP(CG$6,'MonteCarlo Policy Paths'!$N$2:$S$31,$B314+1,FALSE)</f>
        <v>109.31402956265458</v>
      </c>
      <c r="CH314" s="21">
        <f>VLOOKUP(CH$6,'MonteCarlo Policy Paths'!$N$2:$S$31,$B314+1,FALSE)</f>
        <v>112.30612514839871</v>
      </c>
      <c r="CI314" s="21">
        <f>VLOOKUP(CI$6,'MonteCarlo Policy Paths'!$N$2:$S$31,$B314+1,FALSE)</f>
        <v>115.37497116076017</v>
      </c>
      <c r="CJ314" s="21">
        <f>VLOOKUP(CJ$6,'MonteCarlo Policy Paths'!$N$2:$S$31,$B314+1,FALSE)</f>
        <v>118.53125256657755</v>
      </c>
      <c r="CK314" s="21">
        <f>VLOOKUP(CK$6,'MonteCarlo Policy Paths'!$N$2:$S$31,$B314+1,FALSE)</f>
        <v>121.76875646902944</v>
      </c>
      <c r="CL314" s="21">
        <f>VLOOKUP(CL$6,'MonteCarlo Policy Paths'!$N$2:$S$31,$B314+1,FALSE)</f>
        <v>125.08672773594304</v>
      </c>
      <c r="CM314" s="21">
        <f>VLOOKUP(CM$6,'MonteCarlo Policy Paths'!$N$2:$S$31,$B314+1,FALSE)</f>
        <v>128.47676069968128</v>
      </c>
      <c r="CN314" s="21">
        <f>VLOOKUP(CN$6,'MonteCarlo Policy Paths'!$N$2:$S$31,$B314+1,FALSE)</f>
        <v>131.94323193005201</v>
      </c>
      <c r="CO314" s="164">
        <f>VLOOKUP(CO$6,'MonteCarlo Policy Paths'!$N$2:$S$31,$B314+1,FALSE)</f>
        <v>135.47056479945655</v>
      </c>
      <c r="CQ314" s="163">
        <f>BM314*VLOOKUP(AI$6,'Greenhouse Gas Costs Avoided'!$A$2:$I$32,9,FALSE)</f>
        <v>1.5320817610121258</v>
      </c>
      <c r="CR314" s="21">
        <f>BN314*VLOOKUP(AJ$6,'Greenhouse Gas Costs Avoided'!$A$2:$I$32,9,FALSE)</f>
        <v>1.6976055607114411</v>
      </c>
      <c r="CS314" s="21">
        <f>BO314*VLOOKUP(AK$6,'Greenhouse Gas Costs Avoided'!$A$2:$I$32,9,FALSE)</f>
        <v>1.8809216846672472</v>
      </c>
      <c r="CT314" s="21">
        <f>BP314*VLOOKUP(AL$6,'Greenhouse Gas Costs Avoided'!$A$2:$I$32,9,FALSE)</f>
        <v>2.0837803301021003</v>
      </c>
      <c r="CU314" s="21">
        <f>BQ314*VLOOKUP(AM$6,'Greenhouse Gas Costs Avoided'!$A$2:$I$32,9,FALSE)</f>
        <v>2.3072228153580183</v>
      </c>
      <c r="CV314" s="21">
        <f>BR314*VLOOKUP(AN$6,'Greenhouse Gas Costs Avoided'!$A$2:$I$32,9,FALSE)</f>
        <v>2.5517151467399573</v>
      </c>
      <c r="CW314" s="21">
        <f>BS314*VLOOKUP(AO$6,'Greenhouse Gas Costs Avoided'!$A$2:$I$32,9,FALSE)</f>
        <v>2.8200772139570236</v>
      </c>
      <c r="CX314" s="21">
        <f>BT314*VLOOKUP(AP$6,'Greenhouse Gas Costs Avoided'!$A$2:$I$32,9,FALSE)</f>
        <v>3.1165903917263735</v>
      </c>
      <c r="CY314" s="21">
        <f>BU314*VLOOKUP(AQ$6,'Greenhouse Gas Costs Avoided'!$A$2:$I$32,9,FALSE)</f>
        <v>3.444022251736667</v>
      </c>
      <c r="CZ314" s="21">
        <f>BV314*VLOOKUP(AR$6,'Greenhouse Gas Costs Avoided'!$A$2:$I$32,9,FALSE)</f>
        <v>3.8099226171979153</v>
      </c>
      <c r="DA314" s="21">
        <f>BW314*VLOOKUP(AS$6,'Greenhouse Gas Costs Avoided'!$A$2:$I$32,9,FALSE)</f>
        <v>4.2156506416508543</v>
      </c>
      <c r="DB314" s="21">
        <f>BX314*VLOOKUP(AT$6,'Greenhouse Gas Costs Avoided'!$A$2:$I$32,9,FALSE)</f>
        <v>4.6652788536686769</v>
      </c>
      <c r="DC314" s="21">
        <f>BY314*VLOOKUP(AU$6,'Greenhouse Gas Costs Avoided'!$A$2:$I$32,9,FALSE)</f>
        <v>5.1640119451993618</v>
      </c>
      <c r="DD314" s="21">
        <f>BZ314*VLOOKUP(AV$6,'Greenhouse Gas Costs Avoided'!$A$2:$I$32,9,FALSE)</f>
        <v>5.7165601774917221</v>
      </c>
      <c r="DE314" s="21">
        <f>CA314*VLOOKUP(AW$6,'Greenhouse Gas Costs Avoided'!$A$2:$I$32,9,FALSE)</f>
        <v>5.8748558551380645</v>
      </c>
      <c r="DF314" s="21">
        <f>CB314*VLOOKUP(AX$6,'Greenhouse Gas Costs Avoided'!$A$2:$I$32,9,FALSE)</f>
        <v>6.0386151127443357</v>
      </c>
      <c r="DG314" s="21">
        <f>CC314*VLOOKUP(AY$6,'Greenhouse Gas Costs Avoided'!$A$2:$I$32,9,FALSE)</f>
        <v>6.2066031310462346</v>
      </c>
      <c r="DH314" s="21">
        <f>CD314*VLOOKUP(AZ$6,'Greenhouse Gas Costs Avoided'!$A$2:$I$32,9,FALSE)</f>
        <v>6.3794910653253769</v>
      </c>
      <c r="DI314" s="21">
        <f>CE314*VLOOKUP(BA$6,'Greenhouse Gas Costs Avoided'!$A$2:$I$32,9,FALSE)</f>
        <v>6.5555548036832505</v>
      </c>
      <c r="DJ314" s="21">
        <f>CF314*VLOOKUP(BB$6,'Greenhouse Gas Costs Avoided'!$A$2:$I$32,9,FALSE)</f>
        <v>6.7390390205459019</v>
      </c>
      <c r="DK314" s="21">
        <f>CG314*VLOOKUP(BC$6,'Greenhouse Gas Costs Avoided'!$A$2:$I$32,9,FALSE)</f>
        <v>6.9250725353887148</v>
      </c>
      <c r="DL314" s="21">
        <f>CH314*VLOOKUP(BD$6,'Greenhouse Gas Costs Avoided'!$A$2:$I$32,9,FALSE)</f>
        <v>7.114622578022705</v>
      </c>
      <c r="DM314" s="21">
        <f>CI314*VLOOKUP(BE$6,'Greenhouse Gas Costs Avoided'!$A$2:$I$32,9,FALSE)</f>
        <v>7.309034780377397</v>
      </c>
      <c r="DN314" s="21">
        <f>CJ314*VLOOKUP(BF$6,'Greenhouse Gas Costs Avoided'!$A$2:$I$32,9,FALSE)</f>
        <v>7.5089860379134308</v>
      </c>
      <c r="DO314" s="21">
        <f>CK314*VLOOKUP(BG$6,'Greenhouse Gas Costs Avoided'!$A$2:$I$32,9,FALSE)</f>
        <v>7.714082761982441</v>
      </c>
      <c r="DP314" s="21">
        <f>CL314*VLOOKUP(BH$6,'Greenhouse Gas Costs Avoided'!$A$2:$I$32,9,FALSE)</f>
        <v>7.9242771147625906</v>
      </c>
      <c r="DQ314" s="21">
        <f>CM314*VLOOKUP(BI$6,'Greenhouse Gas Costs Avoided'!$A$2:$I$32,9,FALSE)</f>
        <v>8.1390365949973802</v>
      </c>
      <c r="DR314" s="21">
        <f>CN314*VLOOKUP(BJ$6,'Greenhouse Gas Costs Avoided'!$A$2:$I$32,9,FALSE)</f>
        <v>8.358638459535694</v>
      </c>
      <c r="DS314" s="164">
        <f>CO314*VLOOKUP(BK$6,'Greenhouse Gas Costs Avoided'!$A$2:$I$32,9,FALSE)</f>
        <v>8.5820959249206545</v>
      </c>
    </row>
    <row r="315" spans="1:123" x14ac:dyDescent="0.35">
      <c r="A315" s="174">
        <v>309</v>
      </c>
      <c r="B315" s="12">
        <v>4</v>
      </c>
      <c r="C315" s="175">
        <v>2023</v>
      </c>
      <c r="E315" s="20">
        <v>0</v>
      </c>
      <c r="F315" s="21">
        <v>82.346532180449415</v>
      </c>
      <c r="G315" s="21">
        <v>84.002844861871253</v>
      </c>
      <c r="H315" s="21">
        <v>85.659157543293105</v>
      </c>
      <c r="I315" s="21">
        <v>86.918851036576825</v>
      </c>
      <c r="J315" s="21">
        <v>88.178544529860531</v>
      </c>
      <c r="K315" s="21">
        <v>89.438238023144251</v>
      </c>
      <c r="L315" s="21">
        <v>90.697931516427971</v>
      </c>
      <c r="M315" s="21">
        <v>91.95762500971172</v>
      </c>
      <c r="N315" s="21">
        <v>93.21731850299544</v>
      </c>
      <c r="O315" s="21">
        <v>94.47701199627916</v>
      </c>
      <c r="P315" s="21">
        <v>95.73670548956288</v>
      </c>
      <c r="Q315" s="21">
        <v>96.996398982846586</v>
      </c>
      <c r="R315" s="21">
        <v>98.25609247613032</v>
      </c>
      <c r="S315" s="21">
        <v>99.65157958594628</v>
      </c>
      <c r="T315" s="21">
        <v>101.04706669576224</v>
      </c>
      <c r="U315" s="21">
        <v>102.4425538055782</v>
      </c>
      <c r="V315" s="21">
        <v>103.83804091539416</v>
      </c>
      <c r="W315" s="21">
        <v>105.23352802521011</v>
      </c>
      <c r="X315" s="21">
        <v>106.47156953138905</v>
      </c>
      <c r="Y315" s="21">
        <v>107.709611037568</v>
      </c>
      <c r="Z315" s="21">
        <v>108.94765254374694</v>
      </c>
      <c r="AA315" s="21">
        <v>110.18569404992589</v>
      </c>
      <c r="AB315" s="21">
        <v>111.42373555610482</v>
      </c>
      <c r="AC315" s="21">
        <v>112.86811731331359</v>
      </c>
      <c r="AD315" s="21">
        <v>114.31249907052236</v>
      </c>
      <c r="AE315" s="21">
        <v>115.75688082773114</v>
      </c>
      <c r="AF315" s="21">
        <v>117.20126258493991</v>
      </c>
      <c r="AG315" s="22">
        <v>119.5319620819439</v>
      </c>
      <c r="AI315" s="20">
        <v>0</v>
      </c>
      <c r="AJ315" s="21">
        <v>5.2166744805659615</v>
      </c>
      <c r="AK315" s="21">
        <v>5.3216023247413169</v>
      </c>
      <c r="AL315" s="21">
        <v>5.4265301689166732</v>
      </c>
      <c r="AM315" s="21">
        <v>5.5063320831654474</v>
      </c>
      <c r="AN315" s="21">
        <v>5.5861339974142208</v>
      </c>
      <c r="AO315" s="21">
        <v>5.665935911662995</v>
      </c>
      <c r="AP315" s="21">
        <v>5.7457378259117702</v>
      </c>
      <c r="AQ315" s="21">
        <v>5.8255397401605462</v>
      </c>
      <c r="AR315" s="21">
        <v>5.9053416544093205</v>
      </c>
      <c r="AS315" s="21">
        <v>5.9851435686580947</v>
      </c>
      <c r="AT315" s="21">
        <v>6.0649454829068699</v>
      </c>
      <c r="AU315" s="21">
        <v>6.1447473971556432</v>
      </c>
      <c r="AV315" s="21">
        <v>6.2245493114044184</v>
      </c>
      <c r="AW315" s="21">
        <v>6.312953786990386</v>
      </c>
      <c r="AX315" s="21">
        <v>6.4013582625763545</v>
      </c>
      <c r="AY315" s="21">
        <v>6.4897627381623222</v>
      </c>
      <c r="AZ315" s="21">
        <v>6.5781672137482907</v>
      </c>
      <c r="BA315" s="21">
        <v>6.6665716893342575</v>
      </c>
      <c r="BB315" s="21">
        <v>6.7450019445028957</v>
      </c>
      <c r="BC315" s="21">
        <v>6.8234321996715348</v>
      </c>
      <c r="BD315" s="21">
        <v>6.901862454840173</v>
      </c>
      <c r="BE315" s="21">
        <v>6.9802927100088112</v>
      </c>
      <c r="BF315" s="21">
        <v>7.0587229651774486</v>
      </c>
      <c r="BG315" s="21">
        <v>7.1502249295408609</v>
      </c>
      <c r="BH315" s="21">
        <v>7.2417268939042723</v>
      </c>
      <c r="BI315" s="21">
        <v>7.3332288582676846</v>
      </c>
      <c r="BJ315" s="21">
        <v>7.424730822631096</v>
      </c>
      <c r="BK315" s="22">
        <v>7.5723812490175435</v>
      </c>
      <c r="BM315" s="163">
        <f>VLOOKUP(BM$6,'MonteCarlo Policy Paths'!$N$2:$S$31,$B315+1,FALSE)</f>
        <v>21.456887556927661</v>
      </c>
      <c r="BN315" s="21">
        <f>VLOOKUP(BN$6,'MonteCarlo Policy Paths'!$N$2:$S$31,$B315+1,FALSE)</f>
        <v>23.119081894670884</v>
      </c>
      <c r="BO315" s="21">
        <f>VLOOKUP(BO$6,'MonteCarlo Policy Paths'!$N$2:$S$31,$B315+1,FALSE)</f>
        <v>24.918982795429599</v>
      </c>
      <c r="BP315" s="21">
        <f>VLOOKUP(BP$6,'MonteCarlo Policy Paths'!$N$2:$S$31,$B315+1,FALSE)</f>
        <v>26.866510906830612</v>
      </c>
      <c r="BQ315" s="21">
        <f>VLOOKUP(BQ$6,'MonteCarlo Policy Paths'!$N$2:$S$31,$B315+1,FALSE)</f>
        <v>28.957808063155838</v>
      </c>
      <c r="BR315" s="21">
        <f>VLOOKUP(BR$6,'MonteCarlo Policy Paths'!$N$2:$S$31,$B315+1,FALSE)</f>
        <v>31.169773267386955</v>
      </c>
      <c r="BS315" s="21">
        <f>VLOOKUP(BS$6,'MonteCarlo Policy Paths'!$N$2:$S$31,$B315+1,FALSE)</f>
        <v>33.536503079259326</v>
      </c>
      <c r="BT315" s="21">
        <f>VLOOKUP(BT$6,'MonteCarlo Policy Paths'!$N$2:$S$31,$B315+1,FALSE)</f>
        <v>36.094562758542168</v>
      </c>
      <c r="BU315" s="21">
        <f>VLOOKUP(BU$6,'MonteCarlo Policy Paths'!$N$2:$S$31,$B315+1,FALSE)</f>
        <v>38.859796339203925</v>
      </c>
      <c r="BV315" s="21">
        <f>VLOOKUP(BV$6,'MonteCarlo Policy Paths'!$N$2:$S$31,$B315+1,FALSE)</f>
        <v>41.937214526892696</v>
      </c>
      <c r="BW315" s="21">
        <f>VLOOKUP(BW$6,'MonteCarlo Policy Paths'!$N$2:$S$31,$B315+1,FALSE)</f>
        <v>45.285702034805901</v>
      </c>
      <c r="BX315" s="21">
        <f>VLOOKUP(BX$6,'MonteCarlo Policy Paths'!$N$2:$S$31,$B315+1,FALSE)</f>
        <v>48.923675973628832</v>
      </c>
      <c r="BY315" s="21">
        <f>VLOOKUP(BY$6,'MonteCarlo Policy Paths'!$N$2:$S$31,$B315+1,FALSE)</f>
        <v>52.880283256992421</v>
      </c>
      <c r="BZ315" s="21">
        <f>VLOOKUP(BZ$6,'MonteCarlo Policy Paths'!$N$2:$S$31,$B315+1,FALSE)</f>
        <v>57.179951130409847</v>
      </c>
      <c r="CA315" s="21">
        <f>VLOOKUP(CA$6,'MonteCarlo Policy Paths'!$N$2:$S$31,$B315+1,FALSE)</f>
        <v>59.199989570907007</v>
      </c>
      <c r="CB315" s="21">
        <f>VLOOKUP(CB$6,'MonteCarlo Policy Paths'!$N$2:$S$31,$B315+1,FALSE)</f>
        <v>61.304348310445278</v>
      </c>
      <c r="CC315" s="21">
        <f>VLOOKUP(CC$6,'MonteCarlo Policy Paths'!$N$2:$S$31,$B315+1,FALSE)</f>
        <v>63.486799757257046</v>
      </c>
      <c r="CD315" s="21">
        <f>VLOOKUP(CD$6,'MonteCarlo Policy Paths'!$N$2:$S$31,$B315+1,FALSE)</f>
        <v>65.754412861465767</v>
      </c>
      <c r="CE315" s="21">
        <f>VLOOKUP(CE$6,'MonteCarlo Policy Paths'!$N$2:$S$31,$B315+1,FALSE)</f>
        <v>68.097759333367534</v>
      </c>
      <c r="CF315" s="21">
        <f>VLOOKUP(CF$6,'MonteCarlo Policy Paths'!$N$2:$S$31,$B315+1,FALSE)</f>
        <v>70.548973057852507</v>
      </c>
      <c r="CG315" s="21">
        <f>VLOOKUP(CG$6,'MonteCarlo Policy Paths'!$N$2:$S$31,$B315+1,FALSE)</f>
        <v>73.077007009761019</v>
      </c>
      <c r="CH315" s="21">
        <f>VLOOKUP(CH$6,'MonteCarlo Policy Paths'!$N$2:$S$31,$B315+1,FALSE)</f>
        <v>75.691476032446857</v>
      </c>
      <c r="CI315" s="21">
        <f>VLOOKUP(CI$6,'MonteCarlo Policy Paths'!$N$2:$S$31,$B315+1,FALSE)</f>
        <v>78.404802280730166</v>
      </c>
      <c r="CJ315" s="21">
        <f>VLOOKUP(CJ$6,'MonteCarlo Policy Paths'!$N$2:$S$31,$B315+1,FALSE)</f>
        <v>81.224927058038162</v>
      </c>
      <c r="CK315" s="21">
        <f>VLOOKUP(CK$6,'MonteCarlo Policy Paths'!$N$2:$S$31,$B315+1,FALSE)</f>
        <v>84.152487263770951</v>
      </c>
      <c r="CL315" s="21">
        <f>VLOOKUP(CL$6,'MonteCarlo Policy Paths'!$N$2:$S$31,$B315+1,FALSE)</f>
        <v>87.19069011352974</v>
      </c>
      <c r="CM315" s="21">
        <f>VLOOKUP(CM$6,'MonteCarlo Policy Paths'!$N$2:$S$31,$B315+1,FALSE)</f>
        <v>90.339519718236858</v>
      </c>
      <c r="CN315" s="21">
        <f>VLOOKUP(CN$6,'MonteCarlo Policy Paths'!$N$2:$S$31,$B315+1,FALSE)</f>
        <v>93.604800202242828</v>
      </c>
      <c r="CO315" s="164">
        <f>VLOOKUP(CO$6,'MonteCarlo Policy Paths'!$N$2:$S$31,$B315+1,FALSE)</f>
        <v>96.983684685934094</v>
      </c>
      <c r="CQ315" s="163">
        <f>BM315*VLOOKUP(AI$6,'Greenhouse Gas Costs Avoided'!$A$2:$I$32,9,FALSE)</f>
        <v>1.3592994724454583</v>
      </c>
      <c r="CR315" s="21">
        <f>BN315*VLOOKUP(AJ$6,'Greenhouse Gas Costs Avoided'!$A$2:$I$32,9,FALSE)</f>
        <v>1.4645999210963487</v>
      </c>
      <c r="CS315" s="21">
        <f>BO315*VLOOKUP(AK$6,'Greenhouse Gas Costs Avoided'!$A$2:$I$32,9,FALSE)</f>
        <v>1.5786241167474793</v>
      </c>
      <c r="CT315" s="21">
        <f>BP315*VLOOKUP(AL$6,'Greenhouse Gas Costs Avoided'!$A$2:$I$32,9,FALSE)</f>
        <v>1.7020005350363183</v>
      </c>
      <c r="CU315" s="21">
        <f>BQ315*VLOOKUP(AM$6,'Greenhouse Gas Costs Avoided'!$A$2:$I$32,9,FALSE)</f>
        <v>1.8344847601494692</v>
      </c>
      <c r="CV315" s="21">
        <f>BR315*VLOOKUP(AN$6,'Greenhouse Gas Costs Avoided'!$A$2:$I$32,9,FALSE)</f>
        <v>1.9746133378475101</v>
      </c>
      <c r="CW315" s="21">
        <f>BS315*VLOOKUP(AO$6,'Greenhouse Gas Costs Avoided'!$A$2:$I$32,9,FALSE)</f>
        <v>2.1245462941611284</v>
      </c>
      <c r="CX315" s="21">
        <f>BT315*VLOOKUP(AP$6,'Greenhouse Gas Costs Avoided'!$A$2:$I$32,9,FALSE)</f>
        <v>2.2866000479177169</v>
      </c>
      <c r="CY315" s="21">
        <f>BU315*VLOOKUP(AQ$6,'Greenhouse Gas Costs Avoided'!$A$2:$I$32,9,FALSE)</f>
        <v>2.4617783228380428</v>
      </c>
      <c r="CZ315" s="21">
        <f>BV315*VLOOKUP(AR$6,'Greenhouse Gas Costs Avoided'!$A$2:$I$32,9,FALSE)</f>
        <v>2.6567335747552212</v>
      </c>
      <c r="DA315" s="21">
        <f>BW315*VLOOKUP(AS$6,'Greenhouse Gas Costs Avoided'!$A$2:$I$32,9,FALSE)</f>
        <v>2.8688611394320973</v>
      </c>
      <c r="DB315" s="21">
        <f>BX315*VLOOKUP(AT$6,'Greenhouse Gas Costs Avoided'!$A$2:$I$32,9,FALSE)</f>
        <v>3.099327745676475</v>
      </c>
      <c r="DC315" s="21">
        <f>BY315*VLOOKUP(AU$6,'Greenhouse Gas Costs Avoided'!$A$2:$I$32,9,FALSE)</f>
        <v>3.3499798581359799</v>
      </c>
      <c r="DD315" s="21">
        <f>BZ315*VLOOKUP(AV$6,'Greenhouse Gas Costs Avoided'!$A$2:$I$32,9,FALSE)</f>
        <v>3.6223649492411436</v>
      </c>
      <c r="DE315" s="21">
        <f>CA315*VLOOKUP(AW$6,'Greenhouse Gas Costs Avoided'!$A$2:$I$32,9,FALSE)</f>
        <v>3.7503349159570667</v>
      </c>
      <c r="DF315" s="21">
        <f>CB315*VLOOKUP(AX$6,'Greenhouse Gas Costs Avoided'!$A$2:$I$32,9,FALSE)</f>
        <v>3.8836465958035138</v>
      </c>
      <c r="DG315" s="21">
        <f>CC315*VLOOKUP(AY$6,'Greenhouse Gas Costs Avoided'!$A$2:$I$32,9,FALSE)</f>
        <v>4.0219054692034097</v>
      </c>
      <c r="DH315" s="21">
        <f>CD315*VLOOKUP(AZ$6,'Greenhouse Gas Costs Avoided'!$A$2:$I$32,9,FALSE)</f>
        <v>4.1655593560070496</v>
      </c>
      <c r="DI315" s="21">
        <f>CE315*VLOOKUP(BA$6,'Greenhouse Gas Costs Avoided'!$A$2:$I$32,9,FALSE)</f>
        <v>4.3140109715809301</v>
      </c>
      <c r="DJ315" s="21">
        <f>CF315*VLOOKUP(BB$6,'Greenhouse Gas Costs Avoided'!$A$2:$I$32,9,FALSE)</f>
        <v>4.4692960059878768</v>
      </c>
      <c r="DK315" s="21">
        <f>CG315*VLOOKUP(BC$6,'Greenhouse Gas Costs Avoided'!$A$2:$I$32,9,FALSE)</f>
        <v>4.629447622014963</v>
      </c>
      <c r="DL315" s="21">
        <f>CH315*VLOOKUP(BD$6,'Greenhouse Gas Costs Avoided'!$A$2:$I$32,9,FALSE)</f>
        <v>4.7950749225184994</v>
      </c>
      <c r="DM315" s="21">
        <f>CI315*VLOOKUP(BE$6,'Greenhouse Gas Costs Avoided'!$A$2:$I$32,9,FALSE)</f>
        <v>4.9669648542748472</v>
      </c>
      <c r="DN315" s="21">
        <f>CJ315*VLOOKUP(BF$6,'Greenhouse Gas Costs Avoided'!$A$2:$I$32,9,FALSE)</f>
        <v>5.1456205009456273</v>
      </c>
      <c r="DO315" s="21">
        <f>CK315*VLOOKUP(BG$6,'Greenhouse Gas Costs Avoided'!$A$2:$I$32,9,FALSE)</f>
        <v>5.331082210275417</v>
      </c>
      <c r="DP315" s="21">
        <f>CL315*VLOOKUP(BH$6,'Greenhouse Gas Costs Avoided'!$A$2:$I$32,9,FALSE)</f>
        <v>5.5235531602164318</v>
      </c>
      <c r="DQ315" s="21">
        <f>CM315*VLOOKUP(BI$6,'Greenhouse Gas Costs Avoided'!$A$2:$I$32,9,FALSE)</f>
        <v>5.723032344191421</v>
      </c>
      <c r="DR315" s="21">
        <f>CN315*VLOOKUP(BJ$6,'Greenhouse Gas Costs Avoided'!$A$2:$I$32,9,FALSE)</f>
        <v>5.9298887220104266</v>
      </c>
      <c r="DS315" s="164">
        <f>CO315*VLOOKUP(BK$6,'Greenhouse Gas Costs Avoided'!$A$2:$I$32,9,FALSE)</f>
        <v>6.1439419431008639</v>
      </c>
    </row>
    <row r="316" spans="1:123" x14ac:dyDescent="0.35">
      <c r="A316" s="174">
        <v>310</v>
      </c>
      <c r="B316" s="12">
        <v>5</v>
      </c>
      <c r="C316" s="175">
        <v>2023</v>
      </c>
      <c r="E316" s="20">
        <v>0</v>
      </c>
      <c r="F316" s="21">
        <v>82.346532180449415</v>
      </c>
      <c r="G316" s="21">
        <v>84.002844861871253</v>
      </c>
      <c r="H316" s="21">
        <v>85.659157543293105</v>
      </c>
      <c r="I316" s="21">
        <v>86.918851036576825</v>
      </c>
      <c r="J316" s="21">
        <v>88.178544529860531</v>
      </c>
      <c r="K316" s="21">
        <v>89.438238023144251</v>
      </c>
      <c r="L316" s="21">
        <v>90.697931516427971</v>
      </c>
      <c r="M316" s="21">
        <v>91.95762500971172</v>
      </c>
      <c r="N316" s="21">
        <v>93.21731850299544</v>
      </c>
      <c r="O316" s="21">
        <v>94.47701199627916</v>
      </c>
      <c r="P316" s="21">
        <v>95.73670548956288</v>
      </c>
      <c r="Q316" s="21">
        <v>96.996398982846586</v>
      </c>
      <c r="R316" s="21">
        <v>99.874634841342697</v>
      </c>
      <c r="S316" s="21">
        <v>101.93553668931256</v>
      </c>
      <c r="T316" s="21">
        <v>104.04258519817796</v>
      </c>
      <c r="U316" s="21">
        <v>106.18472717196582</v>
      </c>
      <c r="V316" s="21">
        <v>108.36780972271322</v>
      </c>
      <c r="W316" s="21">
        <v>110.57648338650839</v>
      </c>
      <c r="X316" s="21">
        <v>112.7694544213079</v>
      </c>
      <c r="Y316" s="21">
        <v>114.98228749612761</v>
      </c>
      <c r="Z316" s="21">
        <v>117.22345778349788</v>
      </c>
      <c r="AA316" s="21">
        <v>119.50474742044912</v>
      </c>
      <c r="AB316" s="21">
        <v>121.83201137782079</v>
      </c>
      <c r="AC316" s="21">
        <v>124.30483685770574</v>
      </c>
      <c r="AD316" s="21">
        <v>126.81952160325447</v>
      </c>
      <c r="AE316" s="21">
        <v>129.37127756316897</v>
      </c>
      <c r="AF316" s="21">
        <v>131.96243899653103</v>
      </c>
      <c r="AG316" s="22">
        <v>135.47056479945655</v>
      </c>
      <c r="AI316" s="20">
        <v>0</v>
      </c>
      <c r="AJ316" s="21">
        <v>5.2166744805659615</v>
      </c>
      <c r="AK316" s="21">
        <v>5.3216023247413169</v>
      </c>
      <c r="AL316" s="21">
        <v>5.4265301689166732</v>
      </c>
      <c r="AM316" s="21">
        <v>5.5063320831654474</v>
      </c>
      <c r="AN316" s="21">
        <v>5.5861339974142208</v>
      </c>
      <c r="AO316" s="21">
        <v>5.665935911662995</v>
      </c>
      <c r="AP316" s="21">
        <v>5.7457378259117702</v>
      </c>
      <c r="AQ316" s="21">
        <v>5.8255397401605462</v>
      </c>
      <c r="AR316" s="21">
        <v>5.9053416544093205</v>
      </c>
      <c r="AS316" s="21">
        <v>5.9851435686580947</v>
      </c>
      <c r="AT316" s="21">
        <v>6.0649454829068699</v>
      </c>
      <c r="AU316" s="21">
        <v>6.1447473971556432</v>
      </c>
      <c r="AV316" s="21">
        <v>6.327084396109818</v>
      </c>
      <c r="AW316" s="21">
        <v>6.4576430704410743</v>
      </c>
      <c r="AX316" s="21">
        <v>6.5911251478821242</v>
      </c>
      <c r="AY316" s="21">
        <v>6.7268304055597685</v>
      </c>
      <c r="AZ316" s="21">
        <v>6.8651292595600424</v>
      </c>
      <c r="BA316" s="21">
        <v>7.0050493173053994</v>
      </c>
      <c r="BB316" s="21">
        <v>7.1439746093722221</v>
      </c>
      <c r="BC316" s="21">
        <v>7.2841581669004034</v>
      </c>
      <c r="BD316" s="21">
        <v>7.426136894299721</v>
      </c>
      <c r="BE316" s="21">
        <v>7.5706571930511553</v>
      </c>
      <c r="BF316" s="21">
        <v>7.7180899770979394</v>
      </c>
      <c r="BG316" s="21">
        <v>7.8747441218959366</v>
      </c>
      <c r="BH316" s="21">
        <v>8.0340500621877027</v>
      </c>
      <c r="BI316" s="21">
        <v>8.1957044736636782</v>
      </c>
      <c r="BJ316" s="21">
        <v>8.3598552322508848</v>
      </c>
      <c r="BK316" s="22">
        <v>8.5820959249206545</v>
      </c>
      <c r="BM316" s="163">
        <f>VLOOKUP(BM$6,'MonteCarlo Policy Paths'!$N$2:$S$31,$B316+1,FALSE)</f>
        <v>24.184299884200797</v>
      </c>
      <c r="BN316" s="21">
        <f>VLOOKUP(BN$6,'MonteCarlo Policy Paths'!$N$2:$S$31,$B316+1,FALSE)</f>
        <v>26.797135120393484</v>
      </c>
      <c r="BO316" s="21">
        <f>VLOOKUP(BO$6,'MonteCarlo Policy Paths'!$N$2:$S$31,$B316+1,FALSE)</f>
        <v>29.690826715826198</v>
      </c>
      <c r="BP316" s="21">
        <f>VLOOKUP(BP$6,'MonteCarlo Policy Paths'!$N$2:$S$31,$B316+1,FALSE)</f>
        <v>32.893001978364566</v>
      </c>
      <c r="BQ316" s="21">
        <f>VLOOKUP(BQ$6,'MonteCarlo Policy Paths'!$N$2:$S$31,$B316+1,FALSE)</f>
        <v>36.420098382625895</v>
      </c>
      <c r="BR316" s="21">
        <f>VLOOKUP(BR$6,'MonteCarlo Policy Paths'!$N$2:$S$31,$B316+1,FALSE)</f>
        <v>40.279471956541457</v>
      </c>
      <c r="BS316" s="21">
        <f>VLOOKUP(BS$6,'MonteCarlo Policy Paths'!$N$2:$S$31,$B316+1,FALSE)</f>
        <v>44.515635375675203</v>
      </c>
      <c r="BT316" s="21">
        <f>VLOOKUP(BT$6,'MonteCarlo Policy Paths'!$N$2:$S$31,$B316+1,FALSE)</f>
        <v>49.196171227791872</v>
      </c>
      <c r="BU316" s="21">
        <f>VLOOKUP(BU$6,'MonteCarlo Policy Paths'!$N$2:$S$31,$B316+1,FALSE)</f>
        <v>54.364766335209197</v>
      </c>
      <c r="BV316" s="21">
        <f>VLOOKUP(BV$6,'MonteCarlo Policy Paths'!$N$2:$S$31,$B316+1,FALSE)</f>
        <v>60.140596575631633</v>
      </c>
      <c r="BW316" s="21">
        <f>VLOOKUP(BW$6,'MonteCarlo Policy Paths'!$N$2:$S$31,$B316+1,FALSE)</f>
        <v>66.545116533046993</v>
      </c>
      <c r="BX316" s="21">
        <f>VLOOKUP(BX$6,'MonteCarlo Policy Paths'!$N$2:$S$31,$B316+1,FALSE)</f>
        <v>73.642612105771832</v>
      </c>
      <c r="BY316" s="21">
        <f>VLOOKUP(BY$6,'MonteCarlo Policy Paths'!$N$2:$S$31,$B316+1,FALSE)</f>
        <v>81.515240678665066</v>
      </c>
      <c r="BZ316" s="21">
        <f>VLOOKUP(BZ$6,'MonteCarlo Policy Paths'!$N$2:$S$31,$B316+1,FALSE)</f>
        <v>90.237354922369406</v>
      </c>
      <c r="CA316" s="21">
        <f>VLOOKUP(CA$6,'MonteCarlo Policy Paths'!$N$2:$S$31,$B316+1,FALSE)</f>
        <v>92.736092415362535</v>
      </c>
      <c r="CB316" s="21">
        <f>VLOOKUP(CB$6,'MonteCarlo Policy Paths'!$N$2:$S$31,$B316+1,FALSE)</f>
        <v>95.321073906264047</v>
      </c>
      <c r="CC316" s="21">
        <f>VLOOKUP(CC$6,'MonteCarlo Policy Paths'!$N$2:$S$31,$B316+1,FALSE)</f>
        <v>97.972807459231774</v>
      </c>
      <c r="CD316" s="21">
        <f>VLOOKUP(CD$6,'MonteCarlo Policy Paths'!$N$2:$S$31,$B316+1,FALSE)</f>
        <v>100.70188743091984</v>
      </c>
      <c r="CE316" s="21">
        <f>VLOOKUP(CE$6,'MonteCarlo Policy Paths'!$N$2:$S$31,$B316+1,FALSE)</f>
        <v>103.48109827693068</v>
      </c>
      <c r="CF316" s="21">
        <f>VLOOKUP(CF$6,'MonteCarlo Policy Paths'!$N$2:$S$31,$B316+1,FALSE)</f>
        <v>106.37744326160868</v>
      </c>
      <c r="CG316" s="21">
        <f>VLOOKUP(CG$6,'MonteCarlo Policy Paths'!$N$2:$S$31,$B316+1,FALSE)</f>
        <v>109.31402956265458</v>
      </c>
      <c r="CH316" s="21">
        <f>VLOOKUP(CH$6,'MonteCarlo Policy Paths'!$N$2:$S$31,$B316+1,FALSE)</f>
        <v>112.30612514839871</v>
      </c>
      <c r="CI316" s="21">
        <f>VLOOKUP(CI$6,'MonteCarlo Policy Paths'!$N$2:$S$31,$B316+1,FALSE)</f>
        <v>115.37497116076017</v>
      </c>
      <c r="CJ316" s="21">
        <f>VLOOKUP(CJ$6,'MonteCarlo Policy Paths'!$N$2:$S$31,$B316+1,FALSE)</f>
        <v>118.53125256657755</v>
      </c>
      <c r="CK316" s="21">
        <f>VLOOKUP(CK$6,'MonteCarlo Policy Paths'!$N$2:$S$31,$B316+1,FALSE)</f>
        <v>121.76875646902944</v>
      </c>
      <c r="CL316" s="21">
        <f>VLOOKUP(CL$6,'MonteCarlo Policy Paths'!$N$2:$S$31,$B316+1,FALSE)</f>
        <v>125.08672773594304</v>
      </c>
      <c r="CM316" s="21">
        <f>VLOOKUP(CM$6,'MonteCarlo Policy Paths'!$N$2:$S$31,$B316+1,FALSE)</f>
        <v>128.47676069968128</v>
      </c>
      <c r="CN316" s="21">
        <f>VLOOKUP(CN$6,'MonteCarlo Policy Paths'!$N$2:$S$31,$B316+1,FALSE)</f>
        <v>131.94323193005201</v>
      </c>
      <c r="CO316" s="164">
        <f>VLOOKUP(CO$6,'MonteCarlo Policy Paths'!$N$2:$S$31,$B316+1,FALSE)</f>
        <v>135.47056479945655</v>
      </c>
      <c r="CQ316" s="163">
        <f>BM316*VLOOKUP(AI$6,'Greenhouse Gas Costs Avoided'!$A$2:$I$32,9,FALSE)</f>
        <v>1.5320817610121258</v>
      </c>
      <c r="CR316" s="21">
        <f>BN316*VLOOKUP(AJ$6,'Greenhouse Gas Costs Avoided'!$A$2:$I$32,9,FALSE)</f>
        <v>1.6976055607114411</v>
      </c>
      <c r="CS316" s="21">
        <f>BO316*VLOOKUP(AK$6,'Greenhouse Gas Costs Avoided'!$A$2:$I$32,9,FALSE)</f>
        <v>1.8809216846672472</v>
      </c>
      <c r="CT316" s="21">
        <f>BP316*VLOOKUP(AL$6,'Greenhouse Gas Costs Avoided'!$A$2:$I$32,9,FALSE)</f>
        <v>2.0837803301021003</v>
      </c>
      <c r="CU316" s="21">
        <f>BQ316*VLOOKUP(AM$6,'Greenhouse Gas Costs Avoided'!$A$2:$I$32,9,FALSE)</f>
        <v>2.3072228153580183</v>
      </c>
      <c r="CV316" s="21">
        <f>BR316*VLOOKUP(AN$6,'Greenhouse Gas Costs Avoided'!$A$2:$I$32,9,FALSE)</f>
        <v>2.5517151467399573</v>
      </c>
      <c r="CW316" s="21">
        <f>BS316*VLOOKUP(AO$6,'Greenhouse Gas Costs Avoided'!$A$2:$I$32,9,FALSE)</f>
        <v>2.8200772139570236</v>
      </c>
      <c r="CX316" s="21">
        <f>BT316*VLOOKUP(AP$6,'Greenhouse Gas Costs Avoided'!$A$2:$I$32,9,FALSE)</f>
        <v>3.1165903917263735</v>
      </c>
      <c r="CY316" s="21">
        <f>BU316*VLOOKUP(AQ$6,'Greenhouse Gas Costs Avoided'!$A$2:$I$32,9,FALSE)</f>
        <v>3.444022251736667</v>
      </c>
      <c r="CZ316" s="21">
        <f>BV316*VLOOKUP(AR$6,'Greenhouse Gas Costs Avoided'!$A$2:$I$32,9,FALSE)</f>
        <v>3.8099226171979153</v>
      </c>
      <c r="DA316" s="21">
        <f>BW316*VLOOKUP(AS$6,'Greenhouse Gas Costs Avoided'!$A$2:$I$32,9,FALSE)</f>
        <v>4.2156506416508543</v>
      </c>
      <c r="DB316" s="21">
        <f>BX316*VLOOKUP(AT$6,'Greenhouse Gas Costs Avoided'!$A$2:$I$32,9,FALSE)</f>
        <v>4.6652788536686769</v>
      </c>
      <c r="DC316" s="21">
        <f>BY316*VLOOKUP(AU$6,'Greenhouse Gas Costs Avoided'!$A$2:$I$32,9,FALSE)</f>
        <v>5.1640119451993618</v>
      </c>
      <c r="DD316" s="21">
        <f>BZ316*VLOOKUP(AV$6,'Greenhouse Gas Costs Avoided'!$A$2:$I$32,9,FALSE)</f>
        <v>5.7165601774917221</v>
      </c>
      <c r="DE316" s="21">
        <f>CA316*VLOOKUP(AW$6,'Greenhouse Gas Costs Avoided'!$A$2:$I$32,9,FALSE)</f>
        <v>5.8748558551380645</v>
      </c>
      <c r="DF316" s="21">
        <f>CB316*VLOOKUP(AX$6,'Greenhouse Gas Costs Avoided'!$A$2:$I$32,9,FALSE)</f>
        <v>6.0386151127443357</v>
      </c>
      <c r="DG316" s="21">
        <f>CC316*VLOOKUP(AY$6,'Greenhouse Gas Costs Avoided'!$A$2:$I$32,9,FALSE)</f>
        <v>6.2066031310462346</v>
      </c>
      <c r="DH316" s="21">
        <f>CD316*VLOOKUP(AZ$6,'Greenhouse Gas Costs Avoided'!$A$2:$I$32,9,FALSE)</f>
        <v>6.3794910653253769</v>
      </c>
      <c r="DI316" s="21">
        <f>CE316*VLOOKUP(BA$6,'Greenhouse Gas Costs Avoided'!$A$2:$I$32,9,FALSE)</f>
        <v>6.5555548036832505</v>
      </c>
      <c r="DJ316" s="21">
        <f>CF316*VLOOKUP(BB$6,'Greenhouse Gas Costs Avoided'!$A$2:$I$32,9,FALSE)</f>
        <v>6.7390390205459019</v>
      </c>
      <c r="DK316" s="21">
        <f>CG316*VLOOKUP(BC$6,'Greenhouse Gas Costs Avoided'!$A$2:$I$32,9,FALSE)</f>
        <v>6.9250725353887148</v>
      </c>
      <c r="DL316" s="21">
        <f>CH316*VLOOKUP(BD$6,'Greenhouse Gas Costs Avoided'!$A$2:$I$32,9,FALSE)</f>
        <v>7.114622578022705</v>
      </c>
      <c r="DM316" s="21">
        <f>CI316*VLOOKUP(BE$6,'Greenhouse Gas Costs Avoided'!$A$2:$I$32,9,FALSE)</f>
        <v>7.309034780377397</v>
      </c>
      <c r="DN316" s="21">
        <f>CJ316*VLOOKUP(BF$6,'Greenhouse Gas Costs Avoided'!$A$2:$I$32,9,FALSE)</f>
        <v>7.5089860379134308</v>
      </c>
      <c r="DO316" s="21">
        <f>CK316*VLOOKUP(BG$6,'Greenhouse Gas Costs Avoided'!$A$2:$I$32,9,FALSE)</f>
        <v>7.714082761982441</v>
      </c>
      <c r="DP316" s="21">
        <f>CL316*VLOOKUP(BH$6,'Greenhouse Gas Costs Avoided'!$A$2:$I$32,9,FALSE)</f>
        <v>7.9242771147625906</v>
      </c>
      <c r="DQ316" s="21">
        <f>CM316*VLOOKUP(BI$6,'Greenhouse Gas Costs Avoided'!$A$2:$I$32,9,FALSE)</f>
        <v>8.1390365949973802</v>
      </c>
      <c r="DR316" s="21">
        <f>CN316*VLOOKUP(BJ$6,'Greenhouse Gas Costs Avoided'!$A$2:$I$32,9,FALSE)</f>
        <v>8.358638459535694</v>
      </c>
      <c r="DS316" s="164">
        <f>CO316*VLOOKUP(BK$6,'Greenhouse Gas Costs Avoided'!$A$2:$I$32,9,FALSE)</f>
        <v>8.5820959249206545</v>
      </c>
    </row>
    <row r="317" spans="1:123" x14ac:dyDescent="0.35">
      <c r="A317" s="174">
        <v>311</v>
      </c>
      <c r="B317" s="12">
        <v>5</v>
      </c>
      <c r="C317" s="175">
        <v>2023</v>
      </c>
      <c r="E317" s="20">
        <v>0</v>
      </c>
      <c r="F317" s="21">
        <v>82.346532180449415</v>
      </c>
      <c r="G317" s="21">
        <v>84.002844861871253</v>
      </c>
      <c r="H317" s="21">
        <v>85.659157543293105</v>
      </c>
      <c r="I317" s="21">
        <v>86.918851036576825</v>
      </c>
      <c r="J317" s="21">
        <v>88.178544529860531</v>
      </c>
      <c r="K317" s="21">
        <v>89.438238023144251</v>
      </c>
      <c r="L317" s="21">
        <v>90.697931516427971</v>
      </c>
      <c r="M317" s="21">
        <v>91.95762500971172</v>
      </c>
      <c r="N317" s="21">
        <v>93.21731850299544</v>
      </c>
      <c r="O317" s="21">
        <v>94.47701199627916</v>
      </c>
      <c r="P317" s="21">
        <v>95.73670548956288</v>
      </c>
      <c r="Q317" s="21">
        <v>96.996398982846586</v>
      </c>
      <c r="R317" s="21">
        <v>99.874634841342697</v>
      </c>
      <c r="S317" s="21">
        <v>101.93553668931256</v>
      </c>
      <c r="T317" s="21">
        <v>104.04258519817796</v>
      </c>
      <c r="U317" s="21">
        <v>106.18472717196582</v>
      </c>
      <c r="V317" s="21">
        <v>108.36780972271322</v>
      </c>
      <c r="W317" s="21">
        <v>110.57648338650839</v>
      </c>
      <c r="X317" s="21">
        <v>112.7694544213079</v>
      </c>
      <c r="Y317" s="21">
        <v>114.98228749612761</v>
      </c>
      <c r="Z317" s="21">
        <v>117.22345778349788</v>
      </c>
      <c r="AA317" s="21">
        <v>119.50474742044912</v>
      </c>
      <c r="AB317" s="21">
        <v>121.83201137782079</v>
      </c>
      <c r="AC317" s="21">
        <v>124.30483685770574</v>
      </c>
      <c r="AD317" s="21">
        <v>126.81952160325447</v>
      </c>
      <c r="AE317" s="21">
        <v>129.37127756316897</v>
      </c>
      <c r="AF317" s="21">
        <v>131.96243899653103</v>
      </c>
      <c r="AG317" s="22">
        <v>135.47056479945655</v>
      </c>
      <c r="AI317" s="20">
        <v>0</v>
      </c>
      <c r="AJ317" s="21">
        <v>5.2166744805659615</v>
      </c>
      <c r="AK317" s="21">
        <v>5.3216023247413169</v>
      </c>
      <c r="AL317" s="21">
        <v>5.4265301689166732</v>
      </c>
      <c r="AM317" s="21">
        <v>5.5063320831654474</v>
      </c>
      <c r="AN317" s="21">
        <v>5.5861339974142208</v>
      </c>
      <c r="AO317" s="21">
        <v>5.665935911662995</v>
      </c>
      <c r="AP317" s="21">
        <v>5.7457378259117702</v>
      </c>
      <c r="AQ317" s="21">
        <v>5.8255397401605462</v>
      </c>
      <c r="AR317" s="21">
        <v>5.9053416544093205</v>
      </c>
      <c r="AS317" s="21">
        <v>5.9851435686580947</v>
      </c>
      <c r="AT317" s="21">
        <v>6.0649454829068699</v>
      </c>
      <c r="AU317" s="21">
        <v>6.1447473971556432</v>
      </c>
      <c r="AV317" s="21">
        <v>6.327084396109818</v>
      </c>
      <c r="AW317" s="21">
        <v>6.4576430704410743</v>
      </c>
      <c r="AX317" s="21">
        <v>6.5911251478821242</v>
      </c>
      <c r="AY317" s="21">
        <v>6.7268304055597685</v>
      </c>
      <c r="AZ317" s="21">
        <v>6.8651292595600424</v>
      </c>
      <c r="BA317" s="21">
        <v>7.0050493173053994</v>
      </c>
      <c r="BB317" s="21">
        <v>7.1439746093722221</v>
      </c>
      <c r="BC317" s="21">
        <v>7.2841581669004034</v>
      </c>
      <c r="BD317" s="21">
        <v>7.426136894299721</v>
      </c>
      <c r="BE317" s="21">
        <v>7.5706571930511553</v>
      </c>
      <c r="BF317" s="21">
        <v>7.7180899770979394</v>
      </c>
      <c r="BG317" s="21">
        <v>7.8747441218959366</v>
      </c>
      <c r="BH317" s="21">
        <v>8.0340500621877027</v>
      </c>
      <c r="BI317" s="21">
        <v>8.1957044736636782</v>
      </c>
      <c r="BJ317" s="21">
        <v>8.3598552322508848</v>
      </c>
      <c r="BK317" s="22">
        <v>8.5820959249206545</v>
      </c>
      <c r="BM317" s="163">
        <f>VLOOKUP(BM$6,'MonteCarlo Policy Paths'!$N$2:$S$31,$B317+1,FALSE)</f>
        <v>24.184299884200797</v>
      </c>
      <c r="BN317" s="21">
        <f>VLOOKUP(BN$6,'MonteCarlo Policy Paths'!$N$2:$S$31,$B317+1,FALSE)</f>
        <v>26.797135120393484</v>
      </c>
      <c r="BO317" s="21">
        <f>VLOOKUP(BO$6,'MonteCarlo Policy Paths'!$N$2:$S$31,$B317+1,FALSE)</f>
        <v>29.690826715826198</v>
      </c>
      <c r="BP317" s="21">
        <f>VLOOKUP(BP$6,'MonteCarlo Policy Paths'!$N$2:$S$31,$B317+1,FALSE)</f>
        <v>32.893001978364566</v>
      </c>
      <c r="BQ317" s="21">
        <f>VLOOKUP(BQ$6,'MonteCarlo Policy Paths'!$N$2:$S$31,$B317+1,FALSE)</f>
        <v>36.420098382625895</v>
      </c>
      <c r="BR317" s="21">
        <f>VLOOKUP(BR$6,'MonteCarlo Policy Paths'!$N$2:$S$31,$B317+1,FALSE)</f>
        <v>40.279471956541457</v>
      </c>
      <c r="BS317" s="21">
        <f>VLOOKUP(BS$6,'MonteCarlo Policy Paths'!$N$2:$S$31,$B317+1,FALSE)</f>
        <v>44.515635375675203</v>
      </c>
      <c r="BT317" s="21">
        <f>VLOOKUP(BT$6,'MonteCarlo Policy Paths'!$N$2:$S$31,$B317+1,FALSE)</f>
        <v>49.196171227791872</v>
      </c>
      <c r="BU317" s="21">
        <f>VLOOKUP(BU$6,'MonteCarlo Policy Paths'!$N$2:$S$31,$B317+1,FALSE)</f>
        <v>54.364766335209197</v>
      </c>
      <c r="BV317" s="21">
        <f>VLOOKUP(BV$6,'MonteCarlo Policy Paths'!$N$2:$S$31,$B317+1,FALSE)</f>
        <v>60.140596575631633</v>
      </c>
      <c r="BW317" s="21">
        <f>VLOOKUP(BW$6,'MonteCarlo Policy Paths'!$N$2:$S$31,$B317+1,FALSE)</f>
        <v>66.545116533046993</v>
      </c>
      <c r="BX317" s="21">
        <f>VLOOKUP(BX$6,'MonteCarlo Policy Paths'!$N$2:$S$31,$B317+1,FALSE)</f>
        <v>73.642612105771832</v>
      </c>
      <c r="BY317" s="21">
        <f>VLOOKUP(BY$6,'MonteCarlo Policy Paths'!$N$2:$S$31,$B317+1,FALSE)</f>
        <v>81.515240678665066</v>
      </c>
      <c r="BZ317" s="21">
        <f>VLOOKUP(BZ$6,'MonteCarlo Policy Paths'!$N$2:$S$31,$B317+1,FALSE)</f>
        <v>90.237354922369406</v>
      </c>
      <c r="CA317" s="21">
        <f>VLOOKUP(CA$6,'MonteCarlo Policy Paths'!$N$2:$S$31,$B317+1,FALSE)</f>
        <v>92.736092415362535</v>
      </c>
      <c r="CB317" s="21">
        <f>VLOOKUP(CB$6,'MonteCarlo Policy Paths'!$N$2:$S$31,$B317+1,FALSE)</f>
        <v>95.321073906264047</v>
      </c>
      <c r="CC317" s="21">
        <f>VLOOKUP(CC$6,'MonteCarlo Policy Paths'!$N$2:$S$31,$B317+1,FALSE)</f>
        <v>97.972807459231774</v>
      </c>
      <c r="CD317" s="21">
        <f>VLOOKUP(CD$6,'MonteCarlo Policy Paths'!$N$2:$S$31,$B317+1,FALSE)</f>
        <v>100.70188743091984</v>
      </c>
      <c r="CE317" s="21">
        <f>VLOOKUP(CE$6,'MonteCarlo Policy Paths'!$N$2:$S$31,$B317+1,FALSE)</f>
        <v>103.48109827693068</v>
      </c>
      <c r="CF317" s="21">
        <f>VLOOKUP(CF$6,'MonteCarlo Policy Paths'!$N$2:$S$31,$B317+1,FALSE)</f>
        <v>106.37744326160868</v>
      </c>
      <c r="CG317" s="21">
        <f>VLOOKUP(CG$6,'MonteCarlo Policy Paths'!$N$2:$S$31,$B317+1,FALSE)</f>
        <v>109.31402956265458</v>
      </c>
      <c r="CH317" s="21">
        <f>VLOOKUP(CH$6,'MonteCarlo Policy Paths'!$N$2:$S$31,$B317+1,FALSE)</f>
        <v>112.30612514839871</v>
      </c>
      <c r="CI317" s="21">
        <f>VLOOKUP(CI$6,'MonteCarlo Policy Paths'!$N$2:$S$31,$B317+1,FALSE)</f>
        <v>115.37497116076017</v>
      </c>
      <c r="CJ317" s="21">
        <f>VLOOKUP(CJ$6,'MonteCarlo Policy Paths'!$N$2:$S$31,$B317+1,FALSE)</f>
        <v>118.53125256657755</v>
      </c>
      <c r="CK317" s="21">
        <f>VLOOKUP(CK$6,'MonteCarlo Policy Paths'!$N$2:$S$31,$B317+1,FALSE)</f>
        <v>121.76875646902944</v>
      </c>
      <c r="CL317" s="21">
        <f>VLOOKUP(CL$6,'MonteCarlo Policy Paths'!$N$2:$S$31,$B317+1,FALSE)</f>
        <v>125.08672773594304</v>
      </c>
      <c r="CM317" s="21">
        <f>VLOOKUP(CM$6,'MonteCarlo Policy Paths'!$N$2:$S$31,$B317+1,FALSE)</f>
        <v>128.47676069968128</v>
      </c>
      <c r="CN317" s="21">
        <f>VLOOKUP(CN$6,'MonteCarlo Policy Paths'!$N$2:$S$31,$B317+1,FALSE)</f>
        <v>131.94323193005201</v>
      </c>
      <c r="CO317" s="164">
        <f>VLOOKUP(CO$6,'MonteCarlo Policy Paths'!$N$2:$S$31,$B317+1,FALSE)</f>
        <v>135.47056479945655</v>
      </c>
      <c r="CQ317" s="163">
        <f>BM317*VLOOKUP(AI$6,'Greenhouse Gas Costs Avoided'!$A$2:$I$32,9,FALSE)</f>
        <v>1.5320817610121258</v>
      </c>
      <c r="CR317" s="21">
        <f>BN317*VLOOKUP(AJ$6,'Greenhouse Gas Costs Avoided'!$A$2:$I$32,9,FALSE)</f>
        <v>1.6976055607114411</v>
      </c>
      <c r="CS317" s="21">
        <f>BO317*VLOOKUP(AK$6,'Greenhouse Gas Costs Avoided'!$A$2:$I$32,9,FALSE)</f>
        <v>1.8809216846672472</v>
      </c>
      <c r="CT317" s="21">
        <f>BP317*VLOOKUP(AL$6,'Greenhouse Gas Costs Avoided'!$A$2:$I$32,9,FALSE)</f>
        <v>2.0837803301021003</v>
      </c>
      <c r="CU317" s="21">
        <f>BQ317*VLOOKUP(AM$6,'Greenhouse Gas Costs Avoided'!$A$2:$I$32,9,FALSE)</f>
        <v>2.3072228153580183</v>
      </c>
      <c r="CV317" s="21">
        <f>BR317*VLOOKUP(AN$6,'Greenhouse Gas Costs Avoided'!$A$2:$I$32,9,FALSE)</f>
        <v>2.5517151467399573</v>
      </c>
      <c r="CW317" s="21">
        <f>BS317*VLOOKUP(AO$6,'Greenhouse Gas Costs Avoided'!$A$2:$I$32,9,FALSE)</f>
        <v>2.8200772139570236</v>
      </c>
      <c r="CX317" s="21">
        <f>BT317*VLOOKUP(AP$6,'Greenhouse Gas Costs Avoided'!$A$2:$I$32,9,FALSE)</f>
        <v>3.1165903917263735</v>
      </c>
      <c r="CY317" s="21">
        <f>BU317*VLOOKUP(AQ$6,'Greenhouse Gas Costs Avoided'!$A$2:$I$32,9,FALSE)</f>
        <v>3.444022251736667</v>
      </c>
      <c r="CZ317" s="21">
        <f>BV317*VLOOKUP(AR$6,'Greenhouse Gas Costs Avoided'!$A$2:$I$32,9,FALSE)</f>
        <v>3.8099226171979153</v>
      </c>
      <c r="DA317" s="21">
        <f>BW317*VLOOKUP(AS$6,'Greenhouse Gas Costs Avoided'!$A$2:$I$32,9,FALSE)</f>
        <v>4.2156506416508543</v>
      </c>
      <c r="DB317" s="21">
        <f>BX317*VLOOKUP(AT$6,'Greenhouse Gas Costs Avoided'!$A$2:$I$32,9,FALSE)</f>
        <v>4.6652788536686769</v>
      </c>
      <c r="DC317" s="21">
        <f>BY317*VLOOKUP(AU$6,'Greenhouse Gas Costs Avoided'!$A$2:$I$32,9,FALSE)</f>
        <v>5.1640119451993618</v>
      </c>
      <c r="DD317" s="21">
        <f>BZ317*VLOOKUP(AV$6,'Greenhouse Gas Costs Avoided'!$A$2:$I$32,9,FALSE)</f>
        <v>5.7165601774917221</v>
      </c>
      <c r="DE317" s="21">
        <f>CA317*VLOOKUP(AW$6,'Greenhouse Gas Costs Avoided'!$A$2:$I$32,9,FALSE)</f>
        <v>5.8748558551380645</v>
      </c>
      <c r="DF317" s="21">
        <f>CB317*VLOOKUP(AX$6,'Greenhouse Gas Costs Avoided'!$A$2:$I$32,9,FALSE)</f>
        <v>6.0386151127443357</v>
      </c>
      <c r="DG317" s="21">
        <f>CC317*VLOOKUP(AY$6,'Greenhouse Gas Costs Avoided'!$A$2:$I$32,9,FALSE)</f>
        <v>6.2066031310462346</v>
      </c>
      <c r="DH317" s="21">
        <f>CD317*VLOOKUP(AZ$6,'Greenhouse Gas Costs Avoided'!$A$2:$I$32,9,FALSE)</f>
        <v>6.3794910653253769</v>
      </c>
      <c r="DI317" s="21">
        <f>CE317*VLOOKUP(BA$6,'Greenhouse Gas Costs Avoided'!$A$2:$I$32,9,FALSE)</f>
        <v>6.5555548036832505</v>
      </c>
      <c r="DJ317" s="21">
        <f>CF317*VLOOKUP(BB$6,'Greenhouse Gas Costs Avoided'!$A$2:$I$32,9,FALSE)</f>
        <v>6.7390390205459019</v>
      </c>
      <c r="DK317" s="21">
        <f>CG317*VLOOKUP(BC$6,'Greenhouse Gas Costs Avoided'!$A$2:$I$32,9,FALSE)</f>
        <v>6.9250725353887148</v>
      </c>
      <c r="DL317" s="21">
        <f>CH317*VLOOKUP(BD$6,'Greenhouse Gas Costs Avoided'!$A$2:$I$32,9,FALSE)</f>
        <v>7.114622578022705</v>
      </c>
      <c r="DM317" s="21">
        <f>CI317*VLOOKUP(BE$6,'Greenhouse Gas Costs Avoided'!$A$2:$I$32,9,FALSE)</f>
        <v>7.309034780377397</v>
      </c>
      <c r="DN317" s="21">
        <f>CJ317*VLOOKUP(BF$6,'Greenhouse Gas Costs Avoided'!$A$2:$I$32,9,FALSE)</f>
        <v>7.5089860379134308</v>
      </c>
      <c r="DO317" s="21">
        <f>CK317*VLOOKUP(BG$6,'Greenhouse Gas Costs Avoided'!$A$2:$I$32,9,FALSE)</f>
        <v>7.714082761982441</v>
      </c>
      <c r="DP317" s="21">
        <f>CL317*VLOOKUP(BH$6,'Greenhouse Gas Costs Avoided'!$A$2:$I$32,9,FALSE)</f>
        <v>7.9242771147625906</v>
      </c>
      <c r="DQ317" s="21">
        <f>CM317*VLOOKUP(BI$6,'Greenhouse Gas Costs Avoided'!$A$2:$I$32,9,FALSE)</f>
        <v>8.1390365949973802</v>
      </c>
      <c r="DR317" s="21">
        <f>CN317*VLOOKUP(BJ$6,'Greenhouse Gas Costs Avoided'!$A$2:$I$32,9,FALSE)</f>
        <v>8.358638459535694</v>
      </c>
      <c r="DS317" s="164">
        <f>CO317*VLOOKUP(BK$6,'Greenhouse Gas Costs Avoided'!$A$2:$I$32,9,FALSE)</f>
        <v>8.5820959249206545</v>
      </c>
    </row>
    <row r="318" spans="1:123" x14ac:dyDescent="0.35">
      <c r="A318" s="174">
        <v>312</v>
      </c>
      <c r="B318" s="12">
        <v>3</v>
      </c>
      <c r="C318" s="175">
        <v>2023</v>
      </c>
      <c r="E318" s="20">
        <v>0</v>
      </c>
      <c r="F318" s="21">
        <v>82.346532180449415</v>
      </c>
      <c r="G318" s="21">
        <v>84.002844861871253</v>
      </c>
      <c r="H318" s="21">
        <v>85.659157543293105</v>
      </c>
      <c r="I318" s="21">
        <v>86.918851036576825</v>
      </c>
      <c r="J318" s="21">
        <v>88.178544529860531</v>
      </c>
      <c r="K318" s="21">
        <v>89.438238023144251</v>
      </c>
      <c r="L318" s="21">
        <v>90.697931516427971</v>
      </c>
      <c r="M318" s="21">
        <v>91.95762500971172</v>
      </c>
      <c r="N318" s="21">
        <v>93.21731850299544</v>
      </c>
      <c r="O318" s="21">
        <v>94.47701199627916</v>
      </c>
      <c r="P318" s="21">
        <v>95.73670548956288</v>
      </c>
      <c r="Q318" s="21">
        <v>96.996398982846586</v>
      </c>
      <c r="R318" s="21">
        <v>101.49317720655506</v>
      </c>
      <c r="S318" s="21">
        <v>104.21949379267882</v>
      </c>
      <c r="T318" s="21">
        <v>107.03810370059369</v>
      </c>
      <c r="U318" s="21">
        <v>109.92690053835344</v>
      </c>
      <c r="V318" s="21">
        <v>112.89757853003228</v>
      </c>
      <c r="W318" s="21">
        <v>115.91943874780665</v>
      </c>
      <c r="X318" s="21">
        <v>119.06733931122673</v>
      </c>
      <c r="Y318" s="21">
        <v>122.25496395468721</v>
      </c>
      <c r="Z318" s="21">
        <v>125.4992630232488</v>
      </c>
      <c r="AA318" s="21">
        <v>128.82380079097237</v>
      </c>
      <c r="AB318" s="21">
        <v>132.24028719953677</v>
      </c>
      <c r="AC318" s="21">
        <v>135.74155640209787</v>
      </c>
      <c r="AD318" s="21">
        <v>139.32654413598658</v>
      </c>
      <c r="AE318" s="21">
        <v>142.9856742986068</v>
      </c>
      <c r="AF318" s="21">
        <v>146.72361540812219</v>
      </c>
      <c r="AG318" s="22">
        <v>150.52284977717397</v>
      </c>
      <c r="AI318" s="20">
        <v>0</v>
      </c>
      <c r="AJ318" s="21">
        <v>5.2166744805659615</v>
      </c>
      <c r="AK318" s="21">
        <v>5.3216023247413169</v>
      </c>
      <c r="AL318" s="21">
        <v>5.4265301689166732</v>
      </c>
      <c r="AM318" s="21">
        <v>5.5063320831654474</v>
      </c>
      <c r="AN318" s="21">
        <v>5.5861339974142208</v>
      </c>
      <c r="AO318" s="21">
        <v>5.665935911662995</v>
      </c>
      <c r="AP318" s="21">
        <v>5.7457378259117702</v>
      </c>
      <c r="AQ318" s="21">
        <v>5.8255397401605462</v>
      </c>
      <c r="AR318" s="21">
        <v>5.9053416544093205</v>
      </c>
      <c r="AS318" s="21">
        <v>5.9851435686580947</v>
      </c>
      <c r="AT318" s="21">
        <v>6.0649454829068699</v>
      </c>
      <c r="AU318" s="21">
        <v>6.1447473971556432</v>
      </c>
      <c r="AV318" s="21">
        <v>6.4296194808152167</v>
      </c>
      <c r="AW318" s="21">
        <v>6.6023323538917609</v>
      </c>
      <c r="AX318" s="21">
        <v>6.7808920331878957</v>
      </c>
      <c r="AY318" s="21">
        <v>6.9638980729572149</v>
      </c>
      <c r="AZ318" s="21">
        <v>7.1520913053717949</v>
      </c>
      <c r="BA318" s="21">
        <v>7.3435269452765404</v>
      </c>
      <c r="BB318" s="21">
        <v>7.5429472742415475</v>
      </c>
      <c r="BC318" s="21">
        <v>7.744884134129272</v>
      </c>
      <c r="BD318" s="21">
        <v>7.950411333759269</v>
      </c>
      <c r="BE318" s="21">
        <v>8.161021676093501</v>
      </c>
      <c r="BF318" s="21">
        <v>8.3774569890184303</v>
      </c>
      <c r="BG318" s="21">
        <v>8.5992633142510115</v>
      </c>
      <c r="BH318" s="21">
        <v>8.8263732304711304</v>
      </c>
      <c r="BI318" s="21">
        <v>9.05818008905967</v>
      </c>
      <c r="BJ318" s="21">
        <v>9.2949796418706736</v>
      </c>
      <c r="BK318" s="22">
        <v>9.5356621388007277</v>
      </c>
      <c r="BM318" s="163">
        <f>VLOOKUP(BM$6,'MonteCarlo Policy Paths'!$N$2:$S$31,$B318+1,FALSE)</f>
        <v>24.400896901266854</v>
      </c>
      <c r="BN318" s="21">
        <f>VLOOKUP(BN$6,'MonteCarlo Policy Paths'!$N$2:$S$31,$B318+1,FALSE)</f>
        <v>27.277092285564247</v>
      </c>
      <c r="BO318" s="21">
        <f>VLOOKUP(BO$6,'MonteCarlo Policy Paths'!$N$2:$S$31,$B318+1,FALSE)</f>
        <v>30.488398193607274</v>
      </c>
      <c r="BP318" s="21">
        <f>VLOOKUP(BP$6,'MonteCarlo Policy Paths'!$N$2:$S$31,$B318+1,FALSE)</f>
        <v>34.070901710124843</v>
      </c>
      <c r="BQ318" s="21">
        <f>VLOOKUP(BQ$6,'MonteCarlo Policy Paths'!$N$2:$S$31,$B318+1,FALSE)</f>
        <v>38.049962908416198</v>
      </c>
      <c r="BR318" s="21">
        <f>VLOOKUP(BR$6,'MonteCarlo Policy Paths'!$N$2:$S$31,$B318+1,FALSE)</f>
        <v>42.441930627628253</v>
      </c>
      <c r="BS318" s="21">
        <f>VLOOKUP(BS$6,'MonteCarlo Policy Paths'!$N$2:$S$31,$B318+1,FALSE)</f>
        <v>47.302864628556662</v>
      </c>
      <c r="BT318" s="21">
        <f>VLOOKUP(BT$6,'MonteCarlo Policy Paths'!$N$2:$S$31,$B318+1,FALSE)</f>
        <v>52.715092471952183</v>
      </c>
      <c r="BU318" s="21">
        <f>VLOOKUP(BU$6,'MonteCarlo Policy Paths'!$N$2:$S$31,$B318+1,FALSE)</f>
        <v>58.737483764437521</v>
      </c>
      <c r="BV318" s="21">
        <f>VLOOKUP(BV$6,'MonteCarlo Policy Paths'!$N$2:$S$31,$B318+1,FALSE)</f>
        <v>65.512636340122413</v>
      </c>
      <c r="BW318" s="21">
        <f>VLOOKUP(BW$6,'MonteCarlo Policy Paths'!$N$2:$S$31,$B318+1,FALSE)</f>
        <v>73.079994851258945</v>
      </c>
      <c r="BX318" s="21">
        <f>VLOOKUP(BX$6,'MonteCarlo Policy Paths'!$N$2:$S$31,$B318+1,FALSE)</f>
        <v>81.527096411801594</v>
      </c>
      <c r="BY318" s="21">
        <f>VLOOKUP(BY$6,'MonteCarlo Policy Paths'!$N$2:$S$31,$B318+1,FALSE)</f>
        <v>90.963600198236662</v>
      </c>
      <c r="BZ318" s="21">
        <f>VLOOKUP(BZ$6,'MonteCarlo Policy Paths'!$N$2:$S$31,$B318+1,FALSE)</f>
        <v>101.49317720655506</v>
      </c>
      <c r="CA318" s="21">
        <f>VLOOKUP(CA$6,'MonteCarlo Policy Paths'!$N$2:$S$31,$B318+1,FALSE)</f>
        <v>104.21949379267882</v>
      </c>
      <c r="CB318" s="21">
        <f>VLOOKUP(CB$6,'MonteCarlo Policy Paths'!$N$2:$S$31,$B318+1,FALSE)</f>
        <v>107.03810370059369</v>
      </c>
      <c r="CC318" s="21">
        <f>VLOOKUP(CC$6,'MonteCarlo Policy Paths'!$N$2:$S$31,$B318+1,FALSE)</f>
        <v>109.92690053835344</v>
      </c>
      <c r="CD318" s="21">
        <f>VLOOKUP(CD$6,'MonteCarlo Policy Paths'!$N$2:$S$31,$B318+1,FALSE)</f>
        <v>112.89757853003228</v>
      </c>
      <c r="CE318" s="21">
        <f>VLOOKUP(CE$6,'MonteCarlo Policy Paths'!$N$2:$S$31,$B318+1,FALSE)</f>
        <v>115.91943874780665</v>
      </c>
      <c r="CF318" s="21">
        <f>VLOOKUP(CF$6,'MonteCarlo Policy Paths'!$N$2:$S$31,$B318+1,FALSE)</f>
        <v>119.06733931122673</v>
      </c>
      <c r="CG318" s="21">
        <f>VLOOKUP(CG$6,'MonteCarlo Policy Paths'!$N$2:$S$31,$B318+1,FALSE)</f>
        <v>122.25496395468721</v>
      </c>
      <c r="CH318" s="21">
        <f>VLOOKUP(CH$6,'MonteCarlo Policy Paths'!$N$2:$S$31,$B318+1,FALSE)</f>
        <v>125.4992630232488</v>
      </c>
      <c r="CI318" s="21">
        <f>VLOOKUP(CI$6,'MonteCarlo Policy Paths'!$N$2:$S$31,$B318+1,FALSE)</f>
        <v>128.82380079097237</v>
      </c>
      <c r="CJ318" s="21">
        <f>VLOOKUP(CJ$6,'MonteCarlo Policy Paths'!$N$2:$S$31,$B318+1,FALSE)</f>
        <v>132.24028719953677</v>
      </c>
      <c r="CK318" s="21">
        <f>VLOOKUP(CK$6,'MonteCarlo Policy Paths'!$N$2:$S$31,$B318+1,FALSE)</f>
        <v>135.74155640209787</v>
      </c>
      <c r="CL318" s="21">
        <f>VLOOKUP(CL$6,'MonteCarlo Policy Paths'!$N$2:$S$31,$B318+1,FALSE)</f>
        <v>139.32654413598658</v>
      </c>
      <c r="CM318" s="21">
        <f>VLOOKUP(CM$6,'MonteCarlo Policy Paths'!$N$2:$S$31,$B318+1,FALSE)</f>
        <v>142.9856742986068</v>
      </c>
      <c r="CN318" s="21">
        <f>VLOOKUP(CN$6,'MonteCarlo Policy Paths'!$N$2:$S$31,$B318+1,FALSE)</f>
        <v>146.72361540812219</v>
      </c>
      <c r="CO318" s="164">
        <f>VLOOKUP(CO$6,'MonteCarlo Policy Paths'!$N$2:$S$31,$B318+1,FALSE)</f>
        <v>150.52284977717397</v>
      </c>
      <c r="CQ318" s="163">
        <f>BM318*VLOOKUP(AI$6,'Greenhouse Gas Costs Avoided'!$A$2:$I$32,9,FALSE)</f>
        <v>1.5458032390340439</v>
      </c>
      <c r="CR318" s="21">
        <f>BN318*VLOOKUP(AJ$6,'Greenhouse Gas Costs Avoided'!$A$2:$I$32,9,FALSE)</f>
        <v>1.7280109734108424</v>
      </c>
      <c r="CS318" s="21">
        <f>BO318*VLOOKUP(AK$6,'Greenhouse Gas Costs Avoided'!$A$2:$I$32,9,FALSE)</f>
        <v>1.9314480476408618</v>
      </c>
      <c r="CT318" s="21">
        <f>BP318*VLOOKUP(AL$6,'Greenhouse Gas Costs Avoided'!$A$2:$I$32,9,FALSE)</f>
        <v>2.1584005880368746</v>
      </c>
      <c r="CU318" s="21">
        <f>BQ318*VLOOKUP(AM$6,'Greenhouse Gas Costs Avoided'!$A$2:$I$32,9,FALSE)</f>
        <v>2.4104751619151044</v>
      </c>
      <c r="CV318" s="21">
        <f>BR318*VLOOKUP(AN$6,'Greenhouse Gas Costs Avoided'!$A$2:$I$32,9,FALSE)</f>
        <v>2.6887074725371978</v>
      </c>
      <c r="CW318" s="21">
        <f>BS318*VLOOKUP(AO$6,'Greenhouse Gas Costs Avoided'!$A$2:$I$32,9,FALSE)</f>
        <v>2.996648920499946</v>
      </c>
      <c r="CX318" s="21">
        <f>BT318*VLOOKUP(AP$6,'Greenhouse Gas Costs Avoided'!$A$2:$I$32,9,FALSE)</f>
        <v>3.339514978438852</v>
      </c>
      <c r="CY318" s="21">
        <f>BU318*VLOOKUP(AQ$6,'Greenhouse Gas Costs Avoided'!$A$2:$I$32,9,FALSE)</f>
        <v>3.7210350514231747</v>
      </c>
      <c r="CZ318" s="21">
        <f>BV318*VLOOKUP(AR$6,'Greenhouse Gas Costs Avoided'!$A$2:$I$32,9,FALSE)</f>
        <v>4.1502427497639598</v>
      </c>
      <c r="DA318" s="21">
        <f>BW318*VLOOKUP(AS$6,'Greenhouse Gas Costs Avoided'!$A$2:$I$32,9,FALSE)</f>
        <v>4.6296369025600148</v>
      </c>
      <c r="DB318" s="21">
        <f>BX318*VLOOKUP(AT$6,'Greenhouse Gas Costs Avoided'!$A$2:$I$32,9,FALSE)</f>
        <v>5.1647630090130283</v>
      </c>
      <c r="DC318" s="21">
        <f>BY318*VLOOKUP(AU$6,'Greenhouse Gas Costs Avoided'!$A$2:$I$32,9,FALSE)</f>
        <v>5.7625680068068199</v>
      </c>
      <c r="DD318" s="21">
        <f>BZ318*VLOOKUP(AV$6,'Greenhouse Gas Costs Avoided'!$A$2:$I$32,9,FALSE)</f>
        <v>6.4296194808152167</v>
      </c>
      <c r="DE318" s="21">
        <f>CA318*VLOOKUP(AW$6,'Greenhouse Gas Costs Avoided'!$A$2:$I$32,9,FALSE)</f>
        <v>6.6023323538917609</v>
      </c>
      <c r="DF318" s="21">
        <f>CB318*VLOOKUP(AX$6,'Greenhouse Gas Costs Avoided'!$A$2:$I$32,9,FALSE)</f>
        <v>6.7808920331878957</v>
      </c>
      <c r="DG318" s="21">
        <f>CC318*VLOOKUP(AY$6,'Greenhouse Gas Costs Avoided'!$A$2:$I$32,9,FALSE)</f>
        <v>6.9638980729572149</v>
      </c>
      <c r="DH318" s="21">
        <f>CD318*VLOOKUP(AZ$6,'Greenhouse Gas Costs Avoided'!$A$2:$I$32,9,FALSE)</f>
        <v>7.1520913053717949</v>
      </c>
      <c r="DI318" s="21">
        <f>CE318*VLOOKUP(BA$6,'Greenhouse Gas Costs Avoided'!$A$2:$I$32,9,FALSE)</f>
        <v>7.3435269452765404</v>
      </c>
      <c r="DJ318" s="21">
        <f>CF318*VLOOKUP(BB$6,'Greenhouse Gas Costs Avoided'!$A$2:$I$32,9,FALSE)</f>
        <v>7.5429472742415475</v>
      </c>
      <c r="DK318" s="21">
        <f>CG318*VLOOKUP(BC$6,'Greenhouse Gas Costs Avoided'!$A$2:$I$32,9,FALSE)</f>
        <v>7.744884134129272</v>
      </c>
      <c r="DL318" s="21">
        <f>CH318*VLOOKUP(BD$6,'Greenhouse Gas Costs Avoided'!$A$2:$I$32,9,FALSE)</f>
        <v>7.950411333759269</v>
      </c>
      <c r="DM318" s="21">
        <f>CI318*VLOOKUP(BE$6,'Greenhouse Gas Costs Avoided'!$A$2:$I$32,9,FALSE)</f>
        <v>8.161021676093501</v>
      </c>
      <c r="DN318" s="21">
        <f>CJ318*VLOOKUP(BF$6,'Greenhouse Gas Costs Avoided'!$A$2:$I$32,9,FALSE)</f>
        <v>8.3774569890184303</v>
      </c>
      <c r="DO318" s="21">
        <f>CK318*VLOOKUP(BG$6,'Greenhouse Gas Costs Avoided'!$A$2:$I$32,9,FALSE)</f>
        <v>8.5992633142510115</v>
      </c>
      <c r="DP318" s="21">
        <f>CL318*VLOOKUP(BH$6,'Greenhouse Gas Costs Avoided'!$A$2:$I$32,9,FALSE)</f>
        <v>8.8263732304711304</v>
      </c>
      <c r="DQ318" s="21">
        <f>CM318*VLOOKUP(BI$6,'Greenhouse Gas Costs Avoided'!$A$2:$I$32,9,FALSE)</f>
        <v>9.05818008905967</v>
      </c>
      <c r="DR318" s="21">
        <f>CN318*VLOOKUP(BJ$6,'Greenhouse Gas Costs Avoided'!$A$2:$I$32,9,FALSE)</f>
        <v>9.2949796418706736</v>
      </c>
      <c r="DS318" s="164">
        <f>CO318*VLOOKUP(BK$6,'Greenhouse Gas Costs Avoided'!$A$2:$I$32,9,FALSE)</f>
        <v>9.5356621388007277</v>
      </c>
    </row>
    <row r="319" spans="1:123" x14ac:dyDescent="0.35">
      <c r="A319" s="174">
        <v>313</v>
      </c>
      <c r="B319" s="12">
        <v>4</v>
      </c>
      <c r="C319" s="175">
        <v>2023</v>
      </c>
      <c r="E319" s="20">
        <v>0</v>
      </c>
      <c r="F319" s="21">
        <v>82.346532180449415</v>
      </c>
      <c r="G319" s="21">
        <v>84.002844861871253</v>
      </c>
      <c r="H319" s="21">
        <v>85.659157543293105</v>
      </c>
      <c r="I319" s="21">
        <v>86.918851036576825</v>
      </c>
      <c r="J319" s="21">
        <v>88.178544529860531</v>
      </c>
      <c r="K319" s="21">
        <v>89.438238023144251</v>
      </c>
      <c r="L319" s="21">
        <v>90.697931516427971</v>
      </c>
      <c r="M319" s="21">
        <v>91.95762500971172</v>
      </c>
      <c r="N319" s="21">
        <v>93.21731850299544</v>
      </c>
      <c r="O319" s="21">
        <v>94.47701199627916</v>
      </c>
      <c r="P319" s="21">
        <v>95.73670548956288</v>
      </c>
      <c r="Q319" s="21">
        <v>96.996398982846586</v>
      </c>
      <c r="R319" s="21">
        <v>98.25609247613032</v>
      </c>
      <c r="S319" s="21">
        <v>99.65157958594628</v>
      </c>
      <c r="T319" s="21">
        <v>101.04706669576224</v>
      </c>
      <c r="U319" s="21">
        <v>102.4425538055782</v>
      </c>
      <c r="V319" s="21">
        <v>103.83804091539416</v>
      </c>
      <c r="W319" s="21">
        <v>105.23352802521011</v>
      </c>
      <c r="X319" s="21">
        <v>106.47156953138905</v>
      </c>
      <c r="Y319" s="21">
        <v>107.709611037568</v>
      </c>
      <c r="Z319" s="21">
        <v>108.94765254374694</v>
      </c>
      <c r="AA319" s="21">
        <v>110.18569404992589</v>
      </c>
      <c r="AB319" s="21">
        <v>111.42373555610482</v>
      </c>
      <c r="AC319" s="21">
        <v>112.86811731331359</v>
      </c>
      <c r="AD319" s="21">
        <v>114.31249907052236</v>
      </c>
      <c r="AE319" s="21">
        <v>115.75688082773114</v>
      </c>
      <c r="AF319" s="21">
        <v>117.20126258493991</v>
      </c>
      <c r="AG319" s="22">
        <v>119.5319620819439</v>
      </c>
      <c r="AI319" s="20">
        <v>0</v>
      </c>
      <c r="AJ319" s="21">
        <v>5.2166744805659615</v>
      </c>
      <c r="AK319" s="21">
        <v>5.3216023247413169</v>
      </c>
      <c r="AL319" s="21">
        <v>5.4265301689166732</v>
      </c>
      <c r="AM319" s="21">
        <v>5.5063320831654474</v>
      </c>
      <c r="AN319" s="21">
        <v>5.5861339974142208</v>
      </c>
      <c r="AO319" s="21">
        <v>5.665935911662995</v>
      </c>
      <c r="AP319" s="21">
        <v>5.7457378259117702</v>
      </c>
      <c r="AQ319" s="21">
        <v>5.8255397401605462</v>
      </c>
      <c r="AR319" s="21">
        <v>5.9053416544093205</v>
      </c>
      <c r="AS319" s="21">
        <v>5.9851435686580947</v>
      </c>
      <c r="AT319" s="21">
        <v>6.0649454829068699</v>
      </c>
      <c r="AU319" s="21">
        <v>6.1447473971556432</v>
      </c>
      <c r="AV319" s="21">
        <v>6.2245493114044184</v>
      </c>
      <c r="AW319" s="21">
        <v>6.312953786990386</v>
      </c>
      <c r="AX319" s="21">
        <v>6.4013582625763545</v>
      </c>
      <c r="AY319" s="21">
        <v>6.4897627381623222</v>
      </c>
      <c r="AZ319" s="21">
        <v>6.5781672137482907</v>
      </c>
      <c r="BA319" s="21">
        <v>6.6665716893342575</v>
      </c>
      <c r="BB319" s="21">
        <v>6.7450019445028957</v>
      </c>
      <c r="BC319" s="21">
        <v>6.8234321996715348</v>
      </c>
      <c r="BD319" s="21">
        <v>6.901862454840173</v>
      </c>
      <c r="BE319" s="21">
        <v>6.9802927100088112</v>
      </c>
      <c r="BF319" s="21">
        <v>7.0587229651774486</v>
      </c>
      <c r="BG319" s="21">
        <v>7.1502249295408609</v>
      </c>
      <c r="BH319" s="21">
        <v>7.2417268939042723</v>
      </c>
      <c r="BI319" s="21">
        <v>7.3332288582676846</v>
      </c>
      <c r="BJ319" s="21">
        <v>7.424730822631096</v>
      </c>
      <c r="BK319" s="22">
        <v>7.5723812490175435</v>
      </c>
      <c r="BM319" s="163">
        <f>VLOOKUP(BM$6,'MonteCarlo Policy Paths'!$N$2:$S$31,$B319+1,FALSE)</f>
        <v>21.456887556927661</v>
      </c>
      <c r="BN319" s="21">
        <f>VLOOKUP(BN$6,'MonteCarlo Policy Paths'!$N$2:$S$31,$B319+1,FALSE)</f>
        <v>23.119081894670884</v>
      </c>
      <c r="BO319" s="21">
        <f>VLOOKUP(BO$6,'MonteCarlo Policy Paths'!$N$2:$S$31,$B319+1,FALSE)</f>
        <v>24.918982795429599</v>
      </c>
      <c r="BP319" s="21">
        <f>VLOOKUP(BP$6,'MonteCarlo Policy Paths'!$N$2:$S$31,$B319+1,FALSE)</f>
        <v>26.866510906830612</v>
      </c>
      <c r="BQ319" s="21">
        <f>VLOOKUP(BQ$6,'MonteCarlo Policy Paths'!$N$2:$S$31,$B319+1,FALSE)</f>
        <v>28.957808063155838</v>
      </c>
      <c r="BR319" s="21">
        <f>VLOOKUP(BR$6,'MonteCarlo Policy Paths'!$N$2:$S$31,$B319+1,FALSE)</f>
        <v>31.169773267386955</v>
      </c>
      <c r="BS319" s="21">
        <f>VLOOKUP(BS$6,'MonteCarlo Policy Paths'!$N$2:$S$31,$B319+1,FALSE)</f>
        <v>33.536503079259326</v>
      </c>
      <c r="BT319" s="21">
        <f>VLOOKUP(BT$6,'MonteCarlo Policy Paths'!$N$2:$S$31,$B319+1,FALSE)</f>
        <v>36.094562758542168</v>
      </c>
      <c r="BU319" s="21">
        <f>VLOOKUP(BU$6,'MonteCarlo Policy Paths'!$N$2:$S$31,$B319+1,FALSE)</f>
        <v>38.859796339203925</v>
      </c>
      <c r="BV319" s="21">
        <f>VLOOKUP(BV$6,'MonteCarlo Policy Paths'!$N$2:$S$31,$B319+1,FALSE)</f>
        <v>41.937214526892696</v>
      </c>
      <c r="BW319" s="21">
        <f>VLOOKUP(BW$6,'MonteCarlo Policy Paths'!$N$2:$S$31,$B319+1,FALSE)</f>
        <v>45.285702034805901</v>
      </c>
      <c r="BX319" s="21">
        <f>VLOOKUP(BX$6,'MonteCarlo Policy Paths'!$N$2:$S$31,$B319+1,FALSE)</f>
        <v>48.923675973628832</v>
      </c>
      <c r="BY319" s="21">
        <f>VLOOKUP(BY$6,'MonteCarlo Policy Paths'!$N$2:$S$31,$B319+1,FALSE)</f>
        <v>52.880283256992421</v>
      </c>
      <c r="BZ319" s="21">
        <f>VLOOKUP(BZ$6,'MonteCarlo Policy Paths'!$N$2:$S$31,$B319+1,FALSE)</f>
        <v>57.179951130409847</v>
      </c>
      <c r="CA319" s="21">
        <f>VLOOKUP(CA$6,'MonteCarlo Policy Paths'!$N$2:$S$31,$B319+1,FALSE)</f>
        <v>59.199989570907007</v>
      </c>
      <c r="CB319" s="21">
        <f>VLOOKUP(CB$6,'MonteCarlo Policy Paths'!$N$2:$S$31,$B319+1,FALSE)</f>
        <v>61.304348310445278</v>
      </c>
      <c r="CC319" s="21">
        <f>VLOOKUP(CC$6,'MonteCarlo Policy Paths'!$N$2:$S$31,$B319+1,FALSE)</f>
        <v>63.486799757257046</v>
      </c>
      <c r="CD319" s="21">
        <f>VLOOKUP(CD$6,'MonteCarlo Policy Paths'!$N$2:$S$31,$B319+1,FALSE)</f>
        <v>65.754412861465767</v>
      </c>
      <c r="CE319" s="21">
        <f>VLOOKUP(CE$6,'MonteCarlo Policy Paths'!$N$2:$S$31,$B319+1,FALSE)</f>
        <v>68.097759333367534</v>
      </c>
      <c r="CF319" s="21">
        <f>VLOOKUP(CF$6,'MonteCarlo Policy Paths'!$N$2:$S$31,$B319+1,FALSE)</f>
        <v>70.548973057852507</v>
      </c>
      <c r="CG319" s="21">
        <f>VLOOKUP(CG$6,'MonteCarlo Policy Paths'!$N$2:$S$31,$B319+1,FALSE)</f>
        <v>73.077007009761019</v>
      </c>
      <c r="CH319" s="21">
        <f>VLOOKUP(CH$6,'MonteCarlo Policy Paths'!$N$2:$S$31,$B319+1,FALSE)</f>
        <v>75.691476032446857</v>
      </c>
      <c r="CI319" s="21">
        <f>VLOOKUP(CI$6,'MonteCarlo Policy Paths'!$N$2:$S$31,$B319+1,FALSE)</f>
        <v>78.404802280730166</v>
      </c>
      <c r="CJ319" s="21">
        <f>VLOOKUP(CJ$6,'MonteCarlo Policy Paths'!$N$2:$S$31,$B319+1,FALSE)</f>
        <v>81.224927058038162</v>
      </c>
      <c r="CK319" s="21">
        <f>VLOOKUP(CK$6,'MonteCarlo Policy Paths'!$N$2:$S$31,$B319+1,FALSE)</f>
        <v>84.152487263770951</v>
      </c>
      <c r="CL319" s="21">
        <f>VLOOKUP(CL$6,'MonteCarlo Policy Paths'!$N$2:$S$31,$B319+1,FALSE)</f>
        <v>87.19069011352974</v>
      </c>
      <c r="CM319" s="21">
        <f>VLOOKUP(CM$6,'MonteCarlo Policy Paths'!$N$2:$S$31,$B319+1,FALSE)</f>
        <v>90.339519718236858</v>
      </c>
      <c r="CN319" s="21">
        <f>VLOOKUP(CN$6,'MonteCarlo Policy Paths'!$N$2:$S$31,$B319+1,FALSE)</f>
        <v>93.604800202242828</v>
      </c>
      <c r="CO319" s="164">
        <f>VLOOKUP(CO$6,'MonteCarlo Policy Paths'!$N$2:$S$31,$B319+1,FALSE)</f>
        <v>96.983684685934094</v>
      </c>
      <c r="CQ319" s="163">
        <f>BM319*VLOOKUP(AI$6,'Greenhouse Gas Costs Avoided'!$A$2:$I$32,9,FALSE)</f>
        <v>1.3592994724454583</v>
      </c>
      <c r="CR319" s="21">
        <f>BN319*VLOOKUP(AJ$6,'Greenhouse Gas Costs Avoided'!$A$2:$I$32,9,FALSE)</f>
        <v>1.4645999210963487</v>
      </c>
      <c r="CS319" s="21">
        <f>BO319*VLOOKUP(AK$6,'Greenhouse Gas Costs Avoided'!$A$2:$I$32,9,FALSE)</f>
        <v>1.5786241167474793</v>
      </c>
      <c r="CT319" s="21">
        <f>BP319*VLOOKUP(AL$6,'Greenhouse Gas Costs Avoided'!$A$2:$I$32,9,FALSE)</f>
        <v>1.7020005350363183</v>
      </c>
      <c r="CU319" s="21">
        <f>BQ319*VLOOKUP(AM$6,'Greenhouse Gas Costs Avoided'!$A$2:$I$32,9,FALSE)</f>
        <v>1.8344847601494692</v>
      </c>
      <c r="CV319" s="21">
        <f>BR319*VLOOKUP(AN$6,'Greenhouse Gas Costs Avoided'!$A$2:$I$32,9,FALSE)</f>
        <v>1.9746133378475101</v>
      </c>
      <c r="CW319" s="21">
        <f>BS319*VLOOKUP(AO$6,'Greenhouse Gas Costs Avoided'!$A$2:$I$32,9,FALSE)</f>
        <v>2.1245462941611284</v>
      </c>
      <c r="CX319" s="21">
        <f>BT319*VLOOKUP(AP$6,'Greenhouse Gas Costs Avoided'!$A$2:$I$32,9,FALSE)</f>
        <v>2.2866000479177169</v>
      </c>
      <c r="CY319" s="21">
        <f>BU319*VLOOKUP(AQ$6,'Greenhouse Gas Costs Avoided'!$A$2:$I$32,9,FALSE)</f>
        <v>2.4617783228380428</v>
      </c>
      <c r="CZ319" s="21">
        <f>BV319*VLOOKUP(AR$6,'Greenhouse Gas Costs Avoided'!$A$2:$I$32,9,FALSE)</f>
        <v>2.6567335747552212</v>
      </c>
      <c r="DA319" s="21">
        <f>BW319*VLOOKUP(AS$6,'Greenhouse Gas Costs Avoided'!$A$2:$I$32,9,FALSE)</f>
        <v>2.8688611394320973</v>
      </c>
      <c r="DB319" s="21">
        <f>BX319*VLOOKUP(AT$6,'Greenhouse Gas Costs Avoided'!$A$2:$I$32,9,FALSE)</f>
        <v>3.099327745676475</v>
      </c>
      <c r="DC319" s="21">
        <f>BY319*VLOOKUP(AU$6,'Greenhouse Gas Costs Avoided'!$A$2:$I$32,9,FALSE)</f>
        <v>3.3499798581359799</v>
      </c>
      <c r="DD319" s="21">
        <f>BZ319*VLOOKUP(AV$6,'Greenhouse Gas Costs Avoided'!$A$2:$I$32,9,FALSE)</f>
        <v>3.6223649492411436</v>
      </c>
      <c r="DE319" s="21">
        <f>CA319*VLOOKUP(AW$6,'Greenhouse Gas Costs Avoided'!$A$2:$I$32,9,FALSE)</f>
        <v>3.7503349159570667</v>
      </c>
      <c r="DF319" s="21">
        <f>CB319*VLOOKUP(AX$6,'Greenhouse Gas Costs Avoided'!$A$2:$I$32,9,FALSE)</f>
        <v>3.8836465958035138</v>
      </c>
      <c r="DG319" s="21">
        <f>CC319*VLOOKUP(AY$6,'Greenhouse Gas Costs Avoided'!$A$2:$I$32,9,FALSE)</f>
        <v>4.0219054692034097</v>
      </c>
      <c r="DH319" s="21">
        <f>CD319*VLOOKUP(AZ$6,'Greenhouse Gas Costs Avoided'!$A$2:$I$32,9,FALSE)</f>
        <v>4.1655593560070496</v>
      </c>
      <c r="DI319" s="21">
        <f>CE319*VLOOKUP(BA$6,'Greenhouse Gas Costs Avoided'!$A$2:$I$32,9,FALSE)</f>
        <v>4.3140109715809301</v>
      </c>
      <c r="DJ319" s="21">
        <f>CF319*VLOOKUP(BB$6,'Greenhouse Gas Costs Avoided'!$A$2:$I$32,9,FALSE)</f>
        <v>4.4692960059878768</v>
      </c>
      <c r="DK319" s="21">
        <f>CG319*VLOOKUP(BC$6,'Greenhouse Gas Costs Avoided'!$A$2:$I$32,9,FALSE)</f>
        <v>4.629447622014963</v>
      </c>
      <c r="DL319" s="21">
        <f>CH319*VLOOKUP(BD$6,'Greenhouse Gas Costs Avoided'!$A$2:$I$32,9,FALSE)</f>
        <v>4.7950749225184994</v>
      </c>
      <c r="DM319" s="21">
        <f>CI319*VLOOKUP(BE$6,'Greenhouse Gas Costs Avoided'!$A$2:$I$32,9,FALSE)</f>
        <v>4.9669648542748472</v>
      </c>
      <c r="DN319" s="21">
        <f>CJ319*VLOOKUP(BF$6,'Greenhouse Gas Costs Avoided'!$A$2:$I$32,9,FALSE)</f>
        <v>5.1456205009456273</v>
      </c>
      <c r="DO319" s="21">
        <f>CK319*VLOOKUP(BG$6,'Greenhouse Gas Costs Avoided'!$A$2:$I$32,9,FALSE)</f>
        <v>5.331082210275417</v>
      </c>
      <c r="DP319" s="21">
        <f>CL319*VLOOKUP(BH$6,'Greenhouse Gas Costs Avoided'!$A$2:$I$32,9,FALSE)</f>
        <v>5.5235531602164318</v>
      </c>
      <c r="DQ319" s="21">
        <f>CM319*VLOOKUP(BI$6,'Greenhouse Gas Costs Avoided'!$A$2:$I$32,9,FALSE)</f>
        <v>5.723032344191421</v>
      </c>
      <c r="DR319" s="21">
        <f>CN319*VLOOKUP(BJ$6,'Greenhouse Gas Costs Avoided'!$A$2:$I$32,9,FALSE)</f>
        <v>5.9298887220104266</v>
      </c>
      <c r="DS319" s="164">
        <f>CO319*VLOOKUP(BK$6,'Greenhouse Gas Costs Avoided'!$A$2:$I$32,9,FALSE)</f>
        <v>6.1439419431008639</v>
      </c>
    </row>
    <row r="320" spans="1:123" x14ac:dyDescent="0.35">
      <c r="A320" s="174">
        <v>314</v>
      </c>
      <c r="B320" s="12">
        <v>3</v>
      </c>
      <c r="C320" s="175">
        <v>2023</v>
      </c>
      <c r="E320" s="20">
        <v>0</v>
      </c>
      <c r="F320" s="21">
        <v>82.346532180449415</v>
      </c>
      <c r="G320" s="21">
        <v>84.002844861871253</v>
      </c>
      <c r="H320" s="21">
        <v>85.659157543293105</v>
      </c>
      <c r="I320" s="21">
        <v>86.918851036576825</v>
      </c>
      <c r="J320" s="21">
        <v>88.178544529860531</v>
      </c>
      <c r="K320" s="21">
        <v>89.438238023144251</v>
      </c>
      <c r="L320" s="21">
        <v>90.697931516427971</v>
      </c>
      <c r="M320" s="21">
        <v>91.95762500971172</v>
      </c>
      <c r="N320" s="21">
        <v>93.21731850299544</v>
      </c>
      <c r="O320" s="21">
        <v>94.47701199627916</v>
      </c>
      <c r="P320" s="21">
        <v>95.73670548956288</v>
      </c>
      <c r="Q320" s="21">
        <v>96.996398982846586</v>
      </c>
      <c r="R320" s="21">
        <v>101.49317720655506</v>
      </c>
      <c r="S320" s="21">
        <v>104.21949379267882</v>
      </c>
      <c r="T320" s="21">
        <v>107.03810370059369</v>
      </c>
      <c r="U320" s="21">
        <v>109.92690053835344</v>
      </c>
      <c r="V320" s="21">
        <v>112.89757853003228</v>
      </c>
      <c r="W320" s="21">
        <v>115.91943874780665</v>
      </c>
      <c r="X320" s="21">
        <v>119.06733931122673</v>
      </c>
      <c r="Y320" s="21">
        <v>122.25496395468721</v>
      </c>
      <c r="Z320" s="21">
        <v>125.4992630232488</v>
      </c>
      <c r="AA320" s="21">
        <v>128.82380079097237</v>
      </c>
      <c r="AB320" s="21">
        <v>132.24028719953677</v>
      </c>
      <c r="AC320" s="21">
        <v>135.74155640209787</v>
      </c>
      <c r="AD320" s="21">
        <v>139.32654413598658</v>
      </c>
      <c r="AE320" s="21">
        <v>142.9856742986068</v>
      </c>
      <c r="AF320" s="21">
        <v>146.72361540812219</v>
      </c>
      <c r="AG320" s="22">
        <v>150.52284977717397</v>
      </c>
      <c r="AI320" s="20">
        <v>0</v>
      </c>
      <c r="AJ320" s="21">
        <v>5.2166744805659615</v>
      </c>
      <c r="AK320" s="21">
        <v>5.3216023247413169</v>
      </c>
      <c r="AL320" s="21">
        <v>5.4265301689166732</v>
      </c>
      <c r="AM320" s="21">
        <v>5.5063320831654474</v>
      </c>
      <c r="AN320" s="21">
        <v>5.5861339974142208</v>
      </c>
      <c r="AO320" s="21">
        <v>5.665935911662995</v>
      </c>
      <c r="AP320" s="21">
        <v>5.7457378259117702</v>
      </c>
      <c r="AQ320" s="21">
        <v>5.8255397401605462</v>
      </c>
      <c r="AR320" s="21">
        <v>5.9053416544093205</v>
      </c>
      <c r="AS320" s="21">
        <v>5.9851435686580947</v>
      </c>
      <c r="AT320" s="21">
        <v>6.0649454829068699</v>
      </c>
      <c r="AU320" s="21">
        <v>6.1447473971556432</v>
      </c>
      <c r="AV320" s="21">
        <v>6.4296194808152167</v>
      </c>
      <c r="AW320" s="21">
        <v>6.6023323538917609</v>
      </c>
      <c r="AX320" s="21">
        <v>6.7808920331878957</v>
      </c>
      <c r="AY320" s="21">
        <v>6.9638980729572149</v>
      </c>
      <c r="AZ320" s="21">
        <v>7.1520913053717949</v>
      </c>
      <c r="BA320" s="21">
        <v>7.3435269452765404</v>
      </c>
      <c r="BB320" s="21">
        <v>7.5429472742415475</v>
      </c>
      <c r="BC320" s="21">
        <v>7.744884134129272</v>
      </c>
      <c r="BD320" s="21">
        <v>7.950411333759269</v>
      </c>
      <c r="BE320" s="21">
        <v>8.161021676093501</v>
      </c>
      <c r="BF320" s="21">
        <v>8.3774569890184303</v>
      </c>
      <c r="BG320" s="21">
        <v>8.5992633142510115</v>
      </c>
      <c r="BH320" s="21">
        <v>8.8263732304711304</v>
      </c>
      <c r="BI320" s="21">
        <v>9.05818008905967</v>
      </c>
      <c r="BJ320" s="21">
        <v>9.2949796418706736</v>
      </c>
      <c r="BK320" s="22">
        <v>9.5356621388007277</v>
      </c>
      <c r="BM320" s="163">
        <f>VLOOKUP(BM$6,'MonteCarlo Policy Paths'!$N$2:$S$31,$B320+1,FALSE)</f>
        <v>24.400896901266854</v>
      </c>
      <c r="BN320" s="21">
        <f>VLOOKUP(BN$6,'MonteCarlo Policy Paths'!$N$2:$S$31,$B320+1,FALSE)</f>
        <v>27.277092285564247</v>
      </c>
      <c r="BO320" s="21">
        <f>VLOOKUP(BO$6,'MonteCarlo Policy Paths'!$N$2:$S$31,$B320+1,FALSE)</f>
        <v>30.488398193607274</v>
      </c>
      <c r="BP320" s="21">
        <f>VLOOKUP(BP$6,'MonteCarlo Policy Paths'!$N$2:$S$31,$B320+1,FALSE)</f>
        <v>34.070901710124843</v>
      </c>
      <c r="BQ320" s="21">
        <f>VLOOKUP(BQ$6,'MonteCarlo Policy Paths'!$N$2:$S$31,$B320+1,FALSE)</f>
        <v>38.049962908416198</v>
      </c>
      <c r="BR320" s="21">
        <f>VLOOKUP(BR$6,'MonteCarlo Policy Paths'!$N$2:$S$31,$B320+1,FALSE)</f>
        <v>42.441930627628253</v>
      </c>
      <c r="BS320" s="21">
        <f>VLOOKUP(BS$6,'MonteCarlo Policy Paths'!$N$2:$S$31,$B320+1,FALSE)</f>
        <v>47.302864628556662</v>
      </c>
      <c r="BT320" s="21">
        <f>VLOOKUP(BT$6,'MonteCarlo Policy Paths'!$N$2:$S$31,$B320+1,FALSE)</f>
        <v>52.715092471952183</v>
      </c>
      <c r="BU320" s="21">
        <f>VLOOKUP(BU$6,'MonteCarlo Policy Paths'!$N$2:$S$31,$B320+1,FALSE)</f>
        <v>58.737483764437521</v>
      </c>
      <c r="BV320" s="21">
        <f>VLOOKUP(BV$6,'MonteCarlo Policy Paths'!$N$2:$S$31,$B320+1,FALSE)</f>
        <v>65.512636340122413</v>
      </c>
      <c r="BW320" s="21">
        <f>VLOOKUP(BW$6,'MonteCarlo Policy Paths'!$N$2:$S$31,$B320+1,FALSE)</f>
        <v>73.079994851258945</v>
      </c>
      <c r="BX320" s="21">
        <f>VLOOKUP(BX$6,'MonteCarlo Policy Paths'!$N$2:$S$31,$B320+1,FALSE)</f>
        <v>81.527096411801594</v>
      </c>
      <c r="BY320" s="21">
        <f>VLOOKUP(BY$6,'MonteCarlo Policy Paths'!$N$2:$S$31,$B320+1,FALSE)</f>
        <v>90.963600198236662</v>
      </c>
      <c r="BZ320" s="21">
        <f>VLOOKUP(BZ$6,'MonteCarlo Policy Paths'!$N$2:$S$31,$B320+1,FALSE)</f>
        <v>101.49317720655506</v>
      </c>
      <c r="CA320" s="21">
        <f>VLOOKUP(CA$6,'MonteCarlo Policy Paths'!$N$2:$S$31,$B320+1,FALSE)</f>
        <v>104.21949379267882</v>
      </c>
      <c r="CB320" s="21">
        <f>VLOOKUP(CB$6,'MonteCarlo Policy Paths'!$N$2:$S$31,$B320+1,FALSE)</f>
        <v>107.03810370059369</v>
      </c>
      <c r="CC320" s="21">
        <f>VLOOKUP(CC$6,'MonteCarlo Policy Paths'!$N$2:$S$31,$B320+1,FALSE)</f>
        <v>109.92690053835344</v>
      </c>
      <c r="CD320" s="21">
        <f>VLOOKUP(CD$6,'MonteCarlo Policy Paths'!$N$2:$S$31,$B320+1,FALSE)</f>
        <v>112.89757853003228</v>
      </c>
      <c r="CE320" s="21">
        <f>VLOOKUP(CE$6,'MonteCarlo Policy Paths'!$N$2:$S$31,$B320+1,FALSE)</f>
        <v>115.91943874780665</v>
      </c>
      <c r="CF320" s="21">
        <f>VLOOKUP(CF$6,'MonteCarlo Policy Paths'!$N$2:$S$31,$B320+1,FALSE)</f>
        <v>119.06733931122673</v>
      </c>
      <c r="CG320" s="21">
        <f>VLOOKUP(CG$6,'MonteCarlo Policy Paths'!$N$2:$S$31,$B320+1,FALSE)</f>
        <v>122.25496395468721</v>
      </c>
      <c r="CH320" s="21">
        <f>VLOOKUP(CH$6,'MonteCarlo Policy Paths'!$N$2:$S$31,$B320+1,FALSE)</f>
        <v>125.4992630232488</v>
      </c>
      <c r="CI320" s="21">
        <f>VLOOKUP(CI$6,'MonteCarlo Policy Paths'!$N$2:$S$31,$B320+1,FALSE)</f>
        <v>128.82380079097237</v>
      </c>
      <c r="CJ320" s="21">
        <f>VLOOKUP(CJ$6,'MonteCarlo Policy Paths'!$N$2:$S$31,$B320+1,FALSE)</f>
        <v>132.24028719953677</v>
      </c>
      <c r="CK320" s="21">
        <f>VLOOKUP(CK$6,'MonteCarlo Policy Paths'!$N$2:$S$31,$B320+1,FALSE)</f>
        <v>135.74155640209787</v>
      </c>
      <c r="CL320" s="21">
        <f>VLOOKUP(CL$6,'MonteCarlo Policy Paths'!$N$2:$S$31,$B320+1,FALSE)</f>
        <v>139.32654413598658</v>
      </c>
      <c r="CM320" s="21">
        <f>VLOOKUP(CM$6,'MonteCarlo Policy Paths'!$N$2:$S$31,$B320+1,FALSE)</f>
        <v>142.9856742986068</v>
      </c>
      <c r="CN320" s="21">
        <f>VLOOKUP(CN$6,'MonteCarlo Policy Paths'!$N$2:$S$31,$B320+1,FALSE)</f>
        <v>146.72361540812219</v>
      </c>
      <c r="CO320" s="164">
        <f>VLOOKUP(CO$6,'MonteCarlo Policy Paths'!$N$2:$S$31,$B320+1,FALSE)</f>
        <v>150.52284977717397</v>
      </c>
      <c r="CQ320" s="163">
        <f>BM320*VLOOKUP(AI$6,'Greenhouse Gas Costs Avoided'!$A$2:$I$32,9,FALSE)</f>
        <v>1.5458032390340439</v>
      </c>
      <c r="CR320" s="21">
        <f>BN320*VLOOKUP(AJ$6,'Greenhouse Gas Costs Avoided'!$A$2:$I$32,9,FALSE)</f>
        <v>1.7280109734108424</v>
      </c>
      <c r="CS320" s="21">
        <f>BO320*VLOOKUP(AK$6,'Greenhouse Gas Costs Avoided'!$A$2:$I$32,9,FALSE)</f>
        <v>1.9314480476408618</v>
      </c>
      <c r="CT320" s="21">
        <f>BP320*VLOOKUP(AL$6,'Greenhouse Gas Costs Avoided'!$A$2:$I$32,9,FALSE)</f>
        <v>2.1584005880368746</v>
      </c>
      <c r="CU320" s="21">
        <f>BQ320*VLOOKUP(AM$6,'Greenhouse Gas Costs Avoided'!$A$2:$I$32,9,FALSE)</f>
        <v>2.4104751619151044</v>
      </c>
      <c r="CV320" s="21">
        <f>BR320*VLOOKUP(AN$6,'Greenhouse Gas Costs Avoided'!$A$2:$I$32,9,FALSE)</f>
        <v>2.6887074725371978</v>
      </c>
      <c r="CW320" s="21">
        <f>BS320*VLOOKUP(AO$6,'Greenhouse Gas Costs Avoided'!$A$2:$I$32,9,FALSE)</f>
        <v>2.996648920499946</v>
      </c>
      <c r="CX320" s="21">
        <f>BT320*VLOOKUP(AP$6,'Greenhouse Gas Costs Avoided'!$A$2:$I$32,9,FALSE)</f>
        <v>3.339514978438852</v>
      </c>
      <c r="CY320" s="21">
        <f>BU320*VLOOKUP(AQ$6,'Greenhouse Gas Costs Avoided'!$A$2:$I$32,9,FALSE)</f>
        <v>3.7210350514231747</v>
      </c>
      <c r="CZ320" s="21">
        <f>BV320*VLOOKUP(AR$6,'Greenhouse Gas Costs Avoided'!$A$2:$I$32,9,FALSE)</f>
        <v>4.1502427497639598</v>
      </c>
      <c r="DA320" s="21">
        <f>BW320*VLOOKUP(AS$6,'Greenhouse Gas Costs Avoided'!$A$2:$I$32,9,FALSE)</f>
        <v>4.6296369025600148</v>
      </c>
      <c r="DB320" s="21">
        <f>BX320*VLOOKUP(AT$6,'Greenhouse Gas Costs Avoided'!$A$2:$I$32,9,FALSE)</f>
        <v>5.1647630090130283</v>
      </c>
      <c r="DC320" s="21">
        <f>BY320*VLOOKUP(AU$6,'Greenhouse Gas Costs Avoided'!$A$2:$I$32,9,FALSE)</f>
        <v>5.7625680068068199</v>
      </c>
      <c r="DD320" s="21">
        <f>BZ320*VLOOKUP(AV$6,'Greenhouse Gas Costs Avoided'!$A$2:$I$32,9,FALSE)</f>
        <v>6.4296194808152167</v>
      </c>
      <c r="DE320" s="21">
        <f>CA320*VLOOKUP(AW$6,'Greenhouse Gas Costs Avoided'!$A$2:$I$32,9,FALSE)</f>
        <v>6.6023323538917609</v>
      </c>
      <c r="DF320" s="21">
        <f>CB320*VLOOKUP(AX$6,'Greenhouse Gas Costs Avoided'!$A$2:$I$32,9,FALSE)</f>
        <v>6.7808920331878957</v>
      </c>
      <c r="DG320" s="21">
        <f>CC320*VLOOKUP(AY$6,'Greenhouse Gas Costs Avoided'!$A$2:$I$32,9,FALSE)</f>
        <v>6.9638980729572149</v>
      </c>
      <c r="DH320" s="21">
        <f>CD320*VLOOKUP(AZ$6,'Greenhouse Gas Costs Avoided'!$A$2:$I$32,9,FALSE)</f>
        <v>7.1520913053717949</v>
      </c>
      <c r="DI320" s="21">
        <f>CE320*VLOOKUP(BA$6,'Greenhouse Gas Costs Avoided'!$A$2:$I$32,9,FALSE)</f>
        <v>7.3435269452765404</v>
      </c>
      <c r="DJ320" s="21">
        <f>CF320*VLOOKUP(BB$6,'Greenhouse Gas Costs Avoided'!$A$2:$I$32,9,FALSE)</f>
        <v>7.5429472742415475</v>
      </c>
      <c r="DK320" s="21">
        <f>CG320*VLOOKUP(BC$6,'Greenhouse Gas Costs Avoided'!$A$2:$I$32,9,FALSE)</f>
        <v>7.744884134129272</v>
      </c>
      <c r="DL320" s="21">
        <f>CH320*VLOOKUP(BD$6,'Greenhouse Gas Costs Avoided'!$A$2:$I$32,9,FALSE)</f>
        <v>7.950411333759269</v>
      </c>
      <c r="DM320" s="21">
        <f>CI320*VLOOKUP(BE$6,'Greenhouse Gas Costs Avoided'!$A$2:$I$32,9,FALSE)</f>
        <v>8.161021676093501</v>
      </c>
      <c r="DN320" s="21">
        <f>CJ320*VLOOKUP(BF$6,'Greenhouse Gas Costs Avoided'!$A$2:$I$32,9,FALSE)</f>
        <v>8.3774569890184303</v>
      </c>
      <c r="DO320" s="21">
        <f>CK320*VLOOKUP(BG$6,'Greenhouse Gas Costs Avoided'!$A$2:$I$32,9,FALSE)</f>
        <v>8.5992633142510115</v>
      </c>
      <c r="DP320" s="21">
        <f>CL320*VLOOKUP(BH$6,'Greenhouse Gas Costs Avoided'!$A$2:$I$32,9,FALSE)</f>
        <v>8.8263732304711304</v>
      </c>
      <c r="DQ320" s="21">
        <f>CM320*VLOOKUP(BI$6,'Greenhouse Gas Costs Avoided'!$A$2:$I$32,9,FALSE)</f>
        <v>9.05818008905967</v>
      </c>
      <c r="DR320" s="21">
        <f>CN320*VLOOKUP(BJ$6,'Greenhouse Gas Costs Avoided'!$A$2:$I$32,9,FALSE)</f>
        <v>9.2949796418706736</v>
      </c>
      <c r="DS320" s="164">
        <f>CO320*VLOOKUP(BK$6,'Greenhouse Gas Costs Avoided'!$A$2:$I$32,9,FALSE)</f>
        <v>9.5356621388007277</v>
      </c>
    </row>
    <row r="321" spans="1:123" x14ac:dyDescent="0.35">
      <c r="A321" s="174">
        <v>315</v>
      </c>
      <c r="B321" s="12">
        <v>4</v>
      </c>
      <c r="C321" s="175">
        <v>2023</v>
      </c>
      <c r="E321" s="20">
        <v>0</v>
      </c>
      <c r="F321" s="21">
        <v>82.346532180449415</v>
      </c>
      <c r="G321" s="21">
        <v>84.002844861871253</v>
      </c>
      <c r="H321" s="21">
        <v>85.659157543293105</v>
      </c>
      <c r="I321" s="21">
        <v>86.918851036576825</v>
      </c>
      <c r="J321" s="21">
        <v>88.178544529860531</v>
      </c>
      <c r="K321" s="21">
        <v>89.438238023144251</v>
      </c>
      <c r="L321" s="21">
        <v>90.697931516427971</v>
      </c>
      <c r="M321" s="21">
        <v>91.95762500971172</v>
      </c>
      <c r="N321" s="21">
        <v>93.21731850299544</v>
      </c>
      <c r="O321" s="21">
        <v>94.47701199627916</v>
      </c>
      <c r="P321" s="21">
        <v>95.73670548956288</v>
      </c>
      <c r="Q321" s="21">
        <v>96.996398982846586</v>
      </c>
      <c r="R321" s="21">
        <v>98.25609247613032</v>
      </c>
      <c r="S321" s="21">
        <v>99.65157958594628</v>
      </c>
      <c r="T321" s="21">
        <v>101.04706669576224</v>
      </c>
      <c r="U321" s="21">
        <v>102.4425538055782</v>
      </c>
      <c r="V321" s="21">
        <v>103.83804091539416</v>
      </c>
      <c r="W321" s="21">
        <v>105.23352802521011</v>
      </c>
      <c r="X321" s="21">
        <v>106.47156953138905</v>
      </c>
      <c r="Y321" s="21">
        <v>107.709611037568</v>
      </c>
      <c r="Z321" s="21">
        <v>108.94765254374694</v>
      </c>
      <c r="AA321" s="21">
        <v>110.18569404992589</v>
      </c>
      <c r="AB321" s="21">
        <v>111.42373555610482</v>
      </c>
      <c r="AC321" s="21">
        <v>112.86811731331359</v>
      </c>
      <c r="AD321" s="21">
        <v>114.31249907052236</v>
      </c>
      <c r="AE321" s="21">
        <v>115.75688082773114</v>
      </c>
      <c r="AF321" s="21">
        <v>117.20126258493991</v>
      </c>
      <c r="AG321" s="22">
        <v>119.5319620819439</v>
      </c>
      <c r="AI321" s="20">
        <v>0</v>
      </c>
      <c r="AJ321" s="21">
        <v>5.2166744805659615</v>
      </c>
      <c r="AK321" s="21">
        <v>5.3216023247413169</v>
      </c>
      <c r="AL321" s="21">
        <v>5.4265301689166732</v>
      </c>
      <c r="AM321" s="21">
        <v>5.5063320831654474</v>
      </c>
      <c r="AN321" s="21">
        <v>5.5861339974142208</v>
      </c>
      <c r="AO321" s="21">
        <v>5.665935911662995</v>
      </c>
      <c r="AP321" s="21">
        <v>5.7457378259117702</v>
      </c>
      <c r="AQ321" s="21">
        <v>5.8255397401605462</v>
      </c>
      <c r="AR321" s="21">
        <v>5.9053416544093205</v>
      </c>
      <c r="AS321" s="21">
        <v>5.9851435686580947</v>
      </c>
      <c r="AT321" s="21">
        <v>6.0649454829068699</v>
      </c>
      <c r="AU321" s="21">
        <v>6.1447473971556432</v>
      </c>
      <c r="AV321" s="21">
        <v>6.2245493114044184</v>
      </c>
      <c r="AW321" s="21">
        <v>6.312953786990386</v>
      </c>
      <c r="AX321" s="21">
        <v>6.4013582625763545</v>
      </c>
      <c r="AY321" s="21">
        <v>6.4897627381623222</v>
      </c>
      <c r="AZ321" s="21">
        <v>6.5781672137482907</v>
      </c>
      <c r="BA321" s="21">
        <v>6.6665716893342575</v>
      </c>
      <c r="BB321" s="21">
        <v>6.7450019445028957</v>
      </c>
      <c r="BC321" s="21">
        <v>6.8234321996715348</v>
      </c>
      <c r="BD321" s="21">
        <v>6.901862454840173</v>
      </c>
      <c r="BE321" s="21">
        <v>6.9802927100088112</v>
      </c>
      <c r="BF321" s="21">
        <v>7.0587229651774486</v>
      </c>
      <c r="BG321" s="21">
        <v>7.1502249295408609</v>
      </c>
      <c r="BH321" s="21">
        <v>7.2417268939042723</v>
      </c>
      <c r="BI321" s="21">
        <v>7.3332288582676846</v>
      </c>
      <c r="BJ321" s="21">
        <v>7.424730822631096</v>
      </c>
      <c r="BK321" s="22">
        <v>7.5723812490175435</v>
      </c>
      <c r="BM321" s="163">
        <f>VLOOKUP(BM$6,'MonteCarlo Policy Paths'!$N$2:$S$31,$B321+1,FALSE)</f>
        <v>21.456887556927661</v>
      </c>
      <c r="BN321" s="21">
        <f>VLOOKUP(BN$6,'MonteCarlo Policy Paths'!$N$2:$S$31,$B321+1,FALSE)</f>
        <v>23.119081894670884</v>
      </c>
      <c r="BO321" s="21">
        <f>VLOOKUP(BO$6,'MonteCarlo Policy Paths'!$N$2:$S$31,$B321+1,FALSE)</f>
        <v>24.918982795429599</v>
      </c>
      <c r="BP321" s="21">
        <f>VLOOKUP(BP$6,'MonteCarlo Policy Paths'!$N$2:$S$31,$B321+1,FALSE)</f>
        <v>26.866510906830612</v>
      </c>
      <c r="BQ321" s="21">
        <f>VLOOKUP(BQ$6,'MonteCarlo Policy Paths'!$N$2:$S$31,$B321+1,FALSE)</f>
        <v>28.957808063155838</v>
      </c>
      <c r="BR321" s="21">
        <f>VLOOKUP(BR$6,'MonteCarlo Policy Paths'!$N$2:$S$31,$B321+1,FALSE)</f>
        <v>31.169773267386955</v>
      </c>
      <c r="BS321" s="21">
        <f>VLOOKUP(BS$6,'MonteCarlo Policy Paths'!$N$2:$S$31,$B321+1,FALSE)</f>
        <v>33.536503079259326</v>
      </c>
      <c r="BT321" s="21">
        <f>VLOOKUP(BT$6,'MonteCarlo Policy Paths'!$N$2:$S$31,$B321+1,FALSE)</f>
        <v>36.094562758542168</v>
      </c>
      <c r="BU321" s="21">
        <f>VLOOKUP(BU$6,'MonteCarlo Policy Paths'!$N$2:$S$31,$B321+1,FALSE)</f>
        <v>38.859796339203925</v>
      </c>
      <c r="BV321" s="21">
        <f>VLOOKUP(BV$6,'MonteCarlo Policy Paths'!$N$2:$S$31,$B321+1,FALSE)</f>
        <v>41.937214526892696</v>
      </c>
      <c r="BW321" s="21">
        <f>VLOOKUP(BW$6,'MonteCarlo Policy Paths'!$N$2:$S$31,$B321+1,FALSE)</f>
        <v>45.285702034805901</v>
      </c>
      <c r="BX321" s="21">
        <f>VLOOKUP(BX$6,'MonteCarlo Policy Paths'!$N$2:$S$31,$B321+1,FALSE)</f>
        <v>48.923675973628832</v>
      </c>
      <c r="BY321" s="21">
        <f>VLOOKUP(BY$6,'MonteCarlo Policy Paths'!$N$2:$S$31,$B321+1,FALSE)</f>
        <v>52.880283256992421</v>
      </c>
      <c r="BZ321" s="21">
        <f>VLOOKUP(BZ$6,'MonteCarlo Policy Paths'!$N$2:$S$31,$B321+1,FALSE)</f>
        <v>57.179951130409847</v>
      </c>
      <c r="CA321" s="21">
        <f>VLOOKUP(CA$6,'MonteCarlo Policy Paths'!$N$2:$S$31,$B321+1,FALSE)</f>
        <v>59.199989570907007</v>
      </c>
      <c r="CB321" s="21">
        <f>VLOOKUP(CB$6,'MonteCarlo Policy Paths'!$N$2:$S$31,$B321+1,FALSE)</f>
        <v>61.304348310445278</v>
      </c>
      <c r="CC321" s="21">
        <f>VLOOKUP(CC$6,'MonteCarlo Policy Paths'!$N$2:$S$31,$B321+1,FALSE)</f>
        <v>63.486799757257046</v>
      </c>
      <c r="CD321" s="21">
        <f>VLOOKUP(CD$6,'MonteCarlo Policy Paths'!$N$2:$S$31,$B321+1,FALSE)</f>
        <v>65.754412861465767</v>
      </c>
      <c r="CE321" s="21">
        <f>VLOOKUP(CE$6,'MonteCarlo Policy Paths'!$N$2:$S$31,$B321+1,FALSE)</f>
        <v>68.097759333367534</v>
      </c>
      <c r="CF321" s="21">
        <f>VLOOKUP(CF$6,'MonteCarlo Policy Paths'!$N$2:$S$31,$B321+1,FALSE)</f>
        <v>70.548973057852507</v>
      </c>
      <c r="CG321" s="21">
        <f>VLOOKUP(CG$6,'MonteCarlo Policy Paths'!$N$2:$S$31,$B321+1,FALSE)</f>
        <v>73.077007009761019</v>
      </c>
      <c r="CH321" s="21">
        <f>VLOOKUP(CH$6,'MonteCarlo Policy Paths'!$N$2:$S$31,$B321+1,FALSE)</f>
        <v>75.691476032446857</v>
      </c>
      <c r="CI321" s="21">
        <f>VLOOKUP(CI$6,'MonteCarlo Policy Paths'!$N$2:$S$31,$B321+1,FALSE)</f>
        <v>78.404802280730166</v>
      </c>
      <c r="CJ321" s="21">
        <f>VLOOKUP(CJ$6,'MonteCarlo Policy Paths'!$N$2:$S$31,$B321+1,FALSE)</f>
        <v>81.224927058038162</v>
      </c>
      <c r="CK321" s="21">
        <f>VLOOKUP(CK$6,'MonteCarlo Policy Paths'!$N$2:$S$31,$B321+1,FALSE)</f>
        <v>84.152487263770951</v>
      </c>
      <c r="CL321" s="21">
        <f>VLOOKUP(CL$6,'MonteCarlo Policy Paths'!$N$2:$S$31,$B321+1,FALSE)</f>
        <v>87.19069011352974</v>
      </c>
      <c r="CM321" s="21">
        <f>VLOOKUP(CM$6,'MonteCarlo Policy Paths'!$N$2:$S$31,$B321+1,FALSE)</f>
        <v>90.339519718236858</v>
      </c>
      <c r="CN321" s="21">
        <f>VLOOKUP(CN$6,'MonteCarlo Policy Paths'!$N$2:$S$31,$B321+1,FALSE)</f>
        <v>93.604800202242828</v>
      </c>
      <c r="CO321" s="164">
        <f>VLOOKUP(CO$6,'MonteCarlo Policy Paths'!$N$2:$S$31,$B321+1,FALSE)</f>
        <v>96.983684685934094</v>
      </c>
      <c r="CQ321" s="163">
        <f>BM321*VLOOKUP(AI$6,'Greenhouse Gas Costs Avoided'!$A$2:$I$32,9,FALSE)</f>
        <v>1.3592994724454583</v>
      </c>
      <c r="CR321" s="21">
        <f>BN321*VLOOKUP(AJ$6,'Greenhouse Gas Costs Avoided'!$A$2:$I$32,9,FALSE)</f>
        <v>1.4645999210963487</v>
      </c>
      <c r="CS321" s="21">
        <f>BO321*VLOOKUP(AK$6,'Greenhouse Gas Costs Avoided'!$A$2:$I$32,9,FALSE)</f>
        <v>1.5786241167474793</v>
      </c>
      <c r="CT321" s="21">
        <f>BP321*VLOOKUP(AL$6,'Greenhouse Gas Costs Avoided'!$A$2:$I$32,9,FALSE)</f>
        <v>1.7020005350363183</v>
      </c>
      <c r="CU321" s="21">
        <f>BQ321*VLOOKUP(AM$6,'Greenhouse Gas Costs Avoided'!$A$2:$I$32,9,FALSE)</f>
        <v>1.8344847601494692</v>
      </c>
      <c r="CV321" s="21">
        <f>BR321*VLOOKUP(AN$6,'Greenhouse Gas Costs Avoided'!$A$2:$I$32,9,FALSE)</f>
        <v>1.9746133378475101</v>
      </c>
      <c r="CW321" s="21">
        <f>BS321*VLOOKUP(AO$6,'Greenhouse Gas Costs Avoided'!$A$2:$I$32,9,FALSE)</f>
        <v>2.1245462941611284</v>
      </c>
      <c r="CX321" s="21">
        <f>BT321*VLOOKUP(AP$6,'Greenhouse Gas Costs Avoided'!$A$2:$I$32,9,FALSE)</f>
        <v>2.2866000479177169</v>
      </c>
      <c r="CY321" s="21">
        <f>BU321*VLOOKUP(AQ$6,'Greenhouse Gas Costs Avoided'!$A$2:$I$32,9,FALSE)</f>
        <v>2.4617783228380428</v>
      </c>
      <c r="CZ321" s="21">
        <f>BV321*VLOOKUP(AR$6,'Greenhouse Gas Costs Avoided'!$A$2:$I$32,9,FALSE)</f>
        <v>2.6567335747552212</v>
      </c>
      <c r="DA321" s="21">
        <f>BW321*VLOOKUP(AS$6,'Greenhouse Gas Costs Avoided'!$A$2:$I$32,9,FALSE)</f>
        <v>2.8688611394320973</v>
      </c>
      <c r="DB321" s="21">
        <f>BX321*VLOOKUP(AT$6,'Greenhouse Gas Costs Avoided'!$A$2:$I$32,9,FALSE)</f>
        <v>3.099327745676475</v>
      </c>
      <c r="DC321" s="21">
        <f>BY321*VLOOKUP(AU$6,'Greenhouse Gas Costs Avoided'!$A$2:$I$32,9,FALSE)</f>
        <v>3.3499798581359799</v>
      </c>
      <c r="DD321" s="21">
        <f>BZ321*VLOOKUP(AV$6,'Greenhouse Gas Costs Avoided'!$A$2:$I$32,9,FALSE)</f>
        <v>3.6223649492411436</v>
      </c>
      <c r="DE321" s="21">
        <f>CA321*VLOOKUP(AW$6,'Greenhouse Gas Costs Avoided'!$A$2:$I$32,9,FALSE)</f>
        <v>3.7503349159570667</v>
      </c>
      <c r="DF321" s="21">
        <f>CB321*VLOOKUP(AX$6,'Greenhouse Gas Costs Avoided'!$A$2:$I$32,9,FALSE)</f>
        <v>3.8836465958035138</v>
      </c>
      <c r="DG321" s="21">
        <f>CC321*VLOOKUP(AY$6,'Greenhouse Gas Costs Avoided'!$A$2:$I$32,9,FALSE)</f>
        <v>4.0219054692034097</v>
      </c>
      <c r="DH321" s="21">
        <f>CD321*VLOOKUP(AZ$6,'Greenhouse Gas Costs Avoided'!$A$2:$I$32,9,FALSE)</f>
        <v>4.1655593560070496</v>
      </c>
      <c r="DI321" s="21">
        <f>CE321*VLOOKUP(BA$6,'Greenhouse Gas Costs Avoided'!$A$2:$I$32,9,FALSE)</f>
        <v>4.3140109715809301</v>
      </c>
      <c r="DJ321" s="21">
        <f>CF321*VLOOKUP(BB$6,'Greenhouse Gas Costs Avoided'!$A$2:$I$32,9,FALSE)</f>
        <v>4.4692960059878768</v>
      </c>
      <c r="DK321" s="21">
        <f>CG321*VLOOKUP(BC$6,'Greenhouse Gas Costs Avoided'!$A$2:$I$32,9,FALSE)</f>
        <v>4.629447622014963</v>
      </c>
      <c r="DL321" s="21">
        <f>CH321*VLOOKUP(BD$6,'Greenhouse Gas Costs Avoided'!$A$2:$I$32,9,FALSE)</f>
        <v>4.7950749225184994</v>
      </c>
      <c r="DM321" s="21">
        <f>CI321*VLOOKUP(BE$6,'Greenhouse Gas Costs Avoided'!$A$2:$I$32,9,FALSE)</f>
        <v>4.9669648542748472</v>
      </c>
      <c r="DN321" s="21">
        <f>CJ321*VLOOKUP(BF$6,'Greenhouse Gas Costs Avoided'!$A$2:$I$32,9,FALSE)</f>
        <v>5.1456205009456273</v>
      </c>
      <c r="DO321" s="21">
        <f>CK321*VLOOKUP(BG$6,'Greenhouse Gas Costs Avoided'!$A$2:$I$32,9,FALSE)</f>
        <v>5.331082210275417</v>
      </c>
      <c r="DP321" s="21">
        <f>CL321*VLOOKUP(BH$6,'Greenhouse Gas Costs Avoided'!$A$2:$I$32,9,FALSE)</f>
        <v>5.5235531602164318</v>
      </c>
      <c r="DQ321" s="21">
        <f>CM321*VLOOKUP(BI$6,'Greenhouse Gas Costs Avoided'!$A$2:$I$32,9,FALSE)</f>
        <v>5.723032344191421</v>
      </c>
      <c r="DR321" s="21">
        <f>CN321*VLOOKUP(BJ$6,'Greenhouse Gas Costs Avoided'!$A$2:$I$32,9,FALSE)</f>
        <v>5.9298887220104266</v>
      </c>
      <c r="DS321" s="164">
        <f>CO321*VLOOKUP(BK$6,'Greenhouse Gas Costs Avoided'!$A$2:$I$32,9,FALSE)</f>
        <v>6.1439419431008639</v>
      </c>
    </row>
    <row r="322" spans="1:123" x14ac:dyDescent="0.35">
      <c r="A322" s="174">
        <v>316</v>
      </c>
      <c r="B322" s="12">
        <v>1</v>
      </c>
      <c r="C322" s="175">
        <v>2023</v>
      </c>
      <c r="E322" s="20">
        <v>0</v>
      </c>
      <c r="F322" s="21">
        <v>82.346532180449415</v>
      </c>
      <c r="G322" s="21">
        <v>84.002844861871253</v>
      </c>
      <c r="H322" s="21">
        <v>85.659157543293105</v>
      </c>
      <c r="I322" s="21">
        <v>86.918851036576825</v>
      </c>
      <c r="J322" s="21">
        <v>88.178544529860531</v>
      </c>
      <c r="K322" s="21">
        <v>89.438238023144251</v>
      </c>
      <c r="L322" s="21">
        <v>90.697931516427971</v>
      </c>
      <c r="M322" s="21">
        <v>91.95762500971172</v>
      </c>
      <c r="N322" s="21">
        <v>93.21731850299544</v>
      </c>
      <c r="O322" s="21">
        <v>94.47701199627916</v>
      </c>
      <c r="P322" s="21">
        <v>95.73670548956288</v>
      </c>
      <c r="Q322" s="21">
        <v>96.996398982846586</v>
      </c>
      <c r="R322" s="21">
        <v>98.25609247613032</v>
      </c>
      <c r="S322" s="21">
        <v>99.65157958594628</v>
      </c>
      <c r="T322" s="21">
        <v>101.04706669576224</v>
      </c>
      <c r="U322" s="21">
        <v>102.4425538055782</v>
      </c>
      <c r="V322" s="21">
        <v>103.83804091539416</v>
      </c>
      <c r="W322" s="21">
        <v>105.23352802521011</v>
      </c>
      <c r="X322" s="21">
        <v>106.47156953138905</v>
      </c>
      <c r="Y322" s="21">
        <v>107.709611037568</v>
      </c>
      <c r="Z322" s="21">
        <v>108.94765254374694</v>
      </c>
      <c r="AA322" s="21">
        <v>110.18569404992589</v>
      </c>
      <c r="AB322" s="21">
        <v>111.42373555610482</v>
      </c>
      <c r="AC322" s="21">
        <v>112.86811731331359</v>
      </c>
      <c r="AD322" s="21">
        <v>114.31249907052236</v>
      </c>
      <c r="AE322" s="21">
        <v>115.75688082773114</v>
      </c>
      <c r="AF322" s="21">
        <v>117.20126258493991</v>
      </c>
      <c r="AG322" s="22">
        <v>118.64564434214866</v>
      </c>
      <c r="AI322" s="20">
        <v>0</v>
      </c>
      <c r="AJ322" s="21">
        <v>5.2166744805659615</v>
      </c>
      <c r="AK322" s="21">
        <v>5.3216023247413169</v>
      </c>
      <c r="AL322" s="21">
        <v>5.4265301689166732</v>
      </c>
      <c r="AM322" s="21">
        <v>5.5063320831654474</v>
      </c>
      <c r="AN322" s="21">
        <v>5.5861339974142208</v>
      </c>
      <c r="AO322" s="21">
        <v>5.665935911662995</v>
      </c>
      <c r="AP322" s="21">
        <v>5.7457378259117702</v>
      </c>
      <c r="AQ322" s="21">
        <v>5.8255397401605462</v>
      </c>
      <c r="AR322" s="21">
        <v>5.9053416544093205</v>
      </c>
      <c r="AS322" s="21">
        <v>5.9851435686580947</v>
      </c>
      <c r="AT322" s="21">
        <v>6.0649454829068699</v>
      </c>
      <c r="AU322" s="21">
        <v>6.1447473971556432</v>
      </c>
      <c r="AV322" s="21">
        <v>6.2245493114044184</v>
      </c>
      <c r="AW322" s="21">
        <v>6.312953786990386</v>
      </c>
      <c r="AX322" s="21">
        <v>6.4013582625763545</v>
      </c>
      <c r="AY322" s="21">
        <v>6.4897627381623222</v>
      </c>
      <c r="AZ322" s="21">
        <v>6.5781672137482907</v>
      </c>
      <c r="BA322" s="21">
        <v>6.6665716893342575</v>
      </c>
      <c r="BB322" s="21">
        <v>6.7450019445028957</v>
      </c>
      <c r="BC322" s="21">
        <v>6.8234321996715348</v>
      </c>
      <c r="BD322" s="21">
        <v>6.901862454840173</v>
      </c>
      <c r="BE322" s="21">
        <v>6.9802927100088112</v>
      </c>
      <c r="BF322" s="21">
        <v>7.0587229651774486</v>
      </c>
      <c r="BG322" s="21">
        <v>7.1502249295408609</v>
      </c>
      <c r="BH322" s="21">
        <v>7.2417268939042723</v>
      </c>
      <c r="BI322" s="21">
        <v>7.3332288582676846</v>
      </c>
      <c r="BJ322" s="21">
        <v>7.424730822631096</v>
      </c>
      <c r="BK322" s="22">
        <v>7.5162327869945065</v>
      </c>
      <c r="BM322" s="163">
        <f>VLOOKUP(BM$6,'MonteCarlo Policy Paths'!$N$2:$S$31,$B322+1,FALSE)</f>
        <v>18.946072246720579</v>
      </c>
      <c r="BN322" s="21">
        <f>VLOOKUP(BN$6,'MonteCarlo Policy Paths'!$N$2:$S$31,$B322+1,FALSE)</f>
        <v>19.920985834119051</v>
      </c>
      <c r="BO322" s="21">
        <f>VLOOKUP(BO$6,'MonteCarlo Policy Paths'!$N$2:$S$31,$B322+1,FALSE)</f>
        <v>20.944710352814074</v>
      </c>
      <c r="BP322" s="21">
        <f>VLOOKUP(BP$6,'MonteCarlo Policy Paths'!$N$2:$S$31,$B322+1,FALSE)</f>
        <v>22.017919567056939</v>
      </c>
      <c r="BQ322" s="21">
        <f>VLOOKUP(BQ$6,'MonteCarlo Policy Paths'!$N$2:$S$31,$B322+1,FALSE)</f>
        <v>23.125382269476081</v>
      </c>
      <c r="BR322" s="21">
        <f>VLOOKUP(BR$6,'MonteCarlo Policy Paths'!$N$2:$S$31,$B322+1,FALSE)</f>
        <v>24.222533249319248</v>
      </c>
      <c r="BS322" s="21">
        <f>VLOOKUP(BS$6,'MonteCarlo Policy Paths'!$N$2:$S$31,$B322+1,FALSE)</f>
        <v>25.344600035724898</v>
      </c>
      <c r="BT322" s="21">
        <f>VLOOKUP(BT$6,'MonteCarlo Policy Paths'!$N$2:$S$31,$B322+1,FALSE)</f>
        <v>26.511875533452777</v>
      </c>
      <c r="BU322" s="21">
        <f>VLOOKUP(BU$6,'MonteCarlo Policy Paths'!$N$2:$S$31,$B322+1,FALSE)</f>
        <v>27.727543772426976</v>
      </c>
      <c r="BV322" s="21">
        <f>VLOOKUP(BV$6,'MonteCarlo Policy Paths'!$N$2:$S$31,$B322+1,FALSE)</f>
        <v>29.105872242644537</v>
      </c>
      <c r="BW322" s="21">
        <f>VLOOKUP(BW$6,'MonteCarlo Policy Paths'!$N$2:$S$31,$B322+1,FALSE)</f>
        <v>30.561165854776764</v>
      </c>
      <c r="BX322" s="21">
        <f>VLOOKUP(BX$6,'MonteCarlo Policy Paths'!$N$2:$S$31,$B322+1,FALSE)</f>
        <v>32.089224147515601</v>
      </c>
      <c r="BY322" s="21">
        <f>VLOOKUP(BY$6,'MonteCarlo Policy Paths'!$N$2:$S$31,$B322+1,FALSE)</f>
        <v>33.693685354891386</v>
      </c>
      <c r="BZ322" s="21">
        <f>VLOOKUP(BZ$6,'MonteCarlo Policy Paths'!$N$2:$S$31,$B322+1,FALSE)</f>
        <v>35.378369622635958</v>
      </c>
      <c r="CA322" s="21">
        <f>VLOOKUP(CA$6,'MonteCarlo Policy Paths'!$N$2:$S$31,$B322+1,FALSE)</f>
        <v>37.147288103767757</v>
      </c>
      <c r="CB322" s="21">
        <f>VLOOKUP(CB$6,'MonteCarlo Policy Paths'!$N$2:$S$31,$B322+1,FALSE)</f>
        <v>39.004652508956148</v>
      </c>
      <c r="CC322" s="21">
        <f>VLOOKUP(CC$6,'MonteCarlo Policy Paths'!$N$2:$S$31,$B322+1,FALSE)</f>
        <v>40.954885134403959</v>
      </c>
      <c r="CD322" s="21">
        <f>VLOOKUP(CD$6,'MonteCarlo Policy Paths'!$N$2:$S$31,$B322+1,FALSE)</f>
        <v>43.002629391124159</v>
      </c>
      <c r="CE322" s="21">
        <f>VLOOKUP(CE$6,'MonteCarlo Policy Paths'!$N$2:$S$31,$B322+1,FALSE)</f>
        <v>45.152760860680367</v>
      </c>
      <c r="CF322" s="21">
        <f>VLOOKUP(CF$6,'MonteCarlo Policy Paths'!$N$2:$S$31,$B322+1,FALSE)</f>
        <v>47.410398903714388</v>
      </c>
      <c r="CG322" s="21">
        <f>VLOOKUP(CG$6,'MonteCarlo Policy Paths'!$N$2:$S$31,$B322+1,FALSE)</f>
        <v>49.780918848900107</v>
      </c>
      <c r="CH322" s="21">
        <f>VLOOKUP(CH$6,'MonteCarlo Policy Paths'!$N$2:$S$31,$B322+1,FALSE)</f>
        <v>52.269964791345117</v>
      </c>
      <c r="CI322" s="21">
        <f>VLOOKUP(CI$6,'MonteCarlo Policy Paths'!$N$2:$S$31,$B322+1,FALSE)</f>
        <v>54.883463030912374</v>
      </c>
      <c r="CJ322" s="21">
        <f>VLOOKUP(CJ$6,'MonteCarlo Policy Paths'!$N$2:$S$31,$B322+1,FALSE)</f>
        <v>57.627636182457998</v>
      </c>
      <c r="CK322" s="21">
        <f>VLOOKUP(CK$6,'MonteCarlo Policy Paths'!$N$2:$S$31,$B322+1,FALSE)</f>
        <v>60.509017991580897</v>
      </c>
      <c r="CL322" s="21">
        <f>VLOOKUP(CL$6,'MonteCarlo Policy Paths'!$N$2:$S$31,$B322+1,FALSE)</f>
        <v>63.534468891159946</v>
      </c>
      <c r="CM322" s="21">
        <f>VLOOKUP(CM$6,'MonteCarlo Policy Paths'!$N$2:$S$31,$B322+1,FALSE)</f>
        <v>66.711192335717939</v>
      </c>
      <c r="CN322" s="21">
        <f>VLOOKUP(CN$6,'MonteCarlo Policy Paths'!$N$2:$S$31,$B322+1,FALSE)</f>
        <v>70.04675195250384</v>
      </c>
      <c r="CO322" s="164">
        <f>VLOOKUP(CO$6,'MonteCarlo Policy Paths'!$N$2:$S$31,$B322+1,FALSE)</f>
        <v>73.54908955012904</v>
      </c>
      <c r="CQ322" s="163">
        <f>BM322*VLOOKUP(AI$6,'Greenhouse Gas Costs Avoided'!$A$2:$I$32,9,FALSE)</f>
        <v>1.2002386619007086</v>
      </c>
      <c r="CR322" s="21">
        <f>BN322*VLOOKUP(AJ$6,'Greenhouse Gas Costs Avoided'!$A$2:$I$32,9,FALSE)</f>
        <v>1.2619996941806579</v>
      </c>
      <c r="CS322" s="21">
        <f>BO322*VLOOKUP(AK$6,'Greenhouse Gas Costs Avoided'!$A$2:$I$32,9,FALSE)</f>
        <v>1.3268529118013257</v>
      </c>
      <c r="CT322" s="21">
        <f>BP322*VLOOKUP(AL$6,'Greenhouse Gas Costs Avoided'!$A$2:$I$32,9,FALSE)</f>
        <v>1.3948409979053111</v>
      </c>
      <c r="CU322" s="21">
        <f>BQ322*VLOOKUP(AM$6,'Greenhouse Gas Costs Avoided'!$A$2:$I$32,9,FALSE)</f>
        <v>1.464999051498006</v>
      </c>
      <c r="CV322" s="21">
        <f>BR322*VLOOKUP(AN$6,'Greenhouse Gas Costs Avoided'!$A$2:$I$32,9,FALSE)</f>
        <v>1.5345038547523033</v>
      </c>
      <c r="CW322" s="21">
        <f>BS322*VLOOKUP(AO$6,'Greenhouse Gas Costs Avoided'!$A$2:$I$32,9,FALSE)</f>
        <v>1.6055870809081549</v>
      </c>
      <c r="CX322" s="21">
        <f>BT322*VLOOKUP(AP$6,'Greenhouse Gas Costs Avoided'!$A$2:$I$32,9,FALSE)</f>
        <v>1.6795342908215394</v>
      </c>
      <c r="CY322" s="21">
        <f>BU322*VLOOKUP(AQ$6,'Greenhouse Gas Costs Avoided'!$A$2:$I$32,9,FALSE)</f>
        <v>1.7565471936259263</v>
      </c>
      <c r="CZ322" s="21">
        <f>BV322*VLOOKUP(AR$6,'Greenhouse Gas Costs Avoided'!$A$2:$I$32,9,FALSE)</f>
        <v>1.8438646648785721</v>
      </c>
      <c r="DA322" s="21">
        <f>BW322*VLOOKUP(AS$6,'Greenhouse Gas Costs Avoided'!$A$2:$I$32,9,FALSE)</f>
        <v>1.9360578981225007</v>
      </c>
      <c r="DB322" s="21">
        <f>BX322*VLOOKUP(AT$6,'Greenhouse Gas Costs Avoided'!$A$2:$I$32,9,FALSE)</f>
        <v>2.0328607930286258</v>
      </c>
      <c r="DC322" s="21">
        <f>BY322*VLOOKUP(AU$6,'Greenhouse Gas Costs Avoided'!$A$2:$I$32,9,FALSE)</f>
        <v>2.1345038326800574</v>
      </c>
      <c r="DD322" s="21">
        <f>BZ322*VLOOKUP(AV$6,'Greenhouse Gas Costs Avoided'!$A$2:$I$32,9,FALSE)</f>
        <v>2.2412290243140602</v>
      </c>
      <c r="DE322" s="21">
        <f>CA322*VLOOKUP(AW$6,'Greenhouse Gas Costs Avoided'!$A$2:$I$32,9,FALSE)</f>
        <v>2.3532904755297634</v>
      </c>
      <c r="DF322" s="21">
        <f>CB322*VLOOKUP(AX$6,'Greenhouse Gas Costs Avoided'!$A$2:$I$32,9,FALSE)</f>
        <v>2.4709549993062518</v>
      </c>
      <c r="DG322" s="21">
        <f>CC322*VLOOKUP(AY$6,'Greenhouse Gas Costs Avoided'!$A$2:$I$32,9,FALSE)</f>
        <v>2.5945027492715647</v>
      </c>
      <c r="DH322" s="21">
        <f>CD322*VLOOKUP(AZ$6,'Greenhouse Gas Costs Avoided'!$A$2:$I$32,9,FALSE)</f>
        <v>2.724227886735143</v>
      </c>
      <c r="DI322" s="21">
        <f>CE322*VLOOKUP(BA$6,'Greenhouse Gas Costs Avoided'!$A$2:$I$32,9,FALSE)</f>
        <v>2.8604392810719004</v>
      </c>
      <c r="DJ322" s="21">
        <f>CF322*VLOOKUP(BB$6,'Greenhouse Gas Costs Avoided'!$A$2:$I$32,9,FALSE)</f>
        <v>3.0034612451254952</v>
      </c>
      <c r="DK322" s="21">
        <f>CG322*VLOOKUP(BC$6,'Greenhouse Gas Costs Avoided'!$A$2:$I$32,9,FALSE)</f>
        <v>3.1536343073817701</v>
      </c>
      <c r="DL322" s="21">
        <f>CH322*VLOOKUP(BD$6,'Greenhouse Gas Costs Avoided'!$A$2:$I$32,9,FALSE)</f>
        <v>3.3113160227508591</v>
      </c>
      <c r="DM322" s="21">
        <f>CI322*VLOOKUP(BE$6,'Greenhouse Gas Costs Avoided'!$A$2:$I$32,9,FALSE)</f>
        <v>3.4768818238884021</v>
      </c>
      <c r="DN322" s="21">
        <f>CJ322*VLOOKUP(BF$6,'Greenhouse Gas Costs Avoided'!$A$2:$I$32,9,FALSE)</f>
        <v>3.6507259150828224</v>
      </c>
      <c r="DO322" s="21">
        <f>CK322*VLOOKUP(BG$6,'Greenhouse Gas Costs Avoided'!$A$2:$I$32,9,FALSE)</f>
        <v>3.8332622108369634</v>
      </c>
      <c r="DP322" s="21">
        <f>CL322*VLOOKUP(BH$6,'Greenhouse Gas Costs Avoided'!$A$2:$I$32,9,FALSE)</f>
        <v>4.0249253213788121</v>
      </c>
      <c r="DQ322" s="21">
        <f>CM322*VLOOKUP(BI$6,'Greenhouse Gas Costs Avoided'!$A$2:$I$32,9,FALSE)</f>
        <v>4.2261715874477526</v>
      </c>
      <c r="DR322" s="21">
        <f>CN322*VLOOKUP(BJ$6,'Greenhouse Gas Costs Avoided'!$A$2:$I$32,9,FALSE)</f>
        <v>4.4374801668201398</v>
      </c>
      <c r="DS322" s="164">
        <f>CO322*VLOOKUP(BK$6,'Greenhouse Gas Costs Avoided'!$A$2:$I$32,9,FALSE)</f>
        <v>4.6593541751611474</v>
      </c>
    </row>
    <row r="323" spans="1:123" x14ac:dyDescent="0.35">
      <c r="A323" s="174">
        <v>317</v>
      </c>
      <c r="B323" s="12">
        <v>5</v>
      </c>
      <c r="C323" s="175">
        <v>2023</v>
      </c>
      <c r="E323" s="20">
        <v>0</v>
      </c>
      <c r="F323" s="21">
        <v>82.346532180449415</v>
      </c>
      <c r="G323" s="21">
        <v>84.002844861871253</v>
      </c>
      <c r="H323" s="21">
        <v>85.659157543293105</v>
      </c>
      <c r="I323" s="21">
        <v>86.918851036576825</v>
      </c>
      <c r="J323" s="21">
        <v>88.178544529860531</v>
      </c>
      <c r="K323" s="21">
        <v>89.438238023144251</v>
      </c>
      <c r="L323" s="21">
        <v>90.697931516427971</v>
      </c>
      <c r="M323" s="21">
        <v>91.95762500971172</v>
      </c>
      <c r="N323" s="21">
        <v>93.21731850299544</v>
      </c>
      <c r="O323" s="21">
        <v>94.47701199627916</v>
      </c>
      <c r="P323" s="21">
        <v>95.73670548956288</v>
      </c>
      <c r="Q323" s="21">
        <v>96.996398982846586</v>
      </c>
      <c r="R323" s="21">
        <v>99.874634841342697</v>
      </c>
      <c r="S323" s="21">
        <v>101.93553668931256</v>
      </c>
      <c r="T323" s="21">
        <v>104.04258519817796</v>
      </c>
      <c r="U323" s="21">
        <v>106.18472717196582</v>
      </c>
      <c r="V323" s="21">
        <v>108.36780972271322</v>
      </c>
      <c r="W323" s="21">
        <v>110.57648338650839</v>
      </c>
      <c r="X323" s="21">
        <v>112.7694544213079</v>
      </c>
      <c r="Y323" s="21">
        <v>114.98228749612761</v>
      </c>
      <c r="Z323" s="21">
        <v>117.22345778349788</v>
      </c>
      <c r="AA323" s="21">
        <v>119.50474742044912</v>
      </c>
      <c r="AB323" s="21">
        <v>121.83201137782079</v>
      </c>
      <c r="AC323" s="21">
        <v>124.30483685770574</v>
      </c>
      <c r="AD323" s="21">
        <v>126.81952160325447</v>
      </c>
      <c r="AE323" s="21">
        <v>129.37127756316897</v>
      </c>
      <c r="AF323" s="21">
        <v>131.96243899653103</v>
      </c>
      <c r="AG323" s="22">
        <v>135.47056479945655</v>
      </c>
      <c r="AI323" s="20">
        <v>0</v>
      </c>
      <c r="AJ323" s="21">
        <v>5.2166744805659615</v>
      </c>
      <c r="AK323" s="21">
        <v>5.3216023247413169</v>
      </c>
      <c r="AL323" s="21">
        <v>5.4265301689166732</v>
      </c>
      <c r="AM323" s="21">
        <v>5.5063320831654474</v>
      </c>
      <c r="AN323" s="21">
        <v>5.5861339974142208</v>
      </c>
      <c r="AO323" s="21">
        <v>5.665935911662995</v>
      </c>
      <c r="AP323" s="21">
        <v>5.7457378259117702</v>
      </c>
      <c r="AQ323" s="21">
        <v>5.8255397401605462</v>
      </c>
      <c r="AR323" s="21">
        <v>5.9053416544093205</v>
      </c>
      <c r="AS323" s="21">
        <v>5.9851435686580947</v>
      </c>
      <c r="AT323" s="21">
        <v>6.0649454829068699</v>
      </c>
      <c r="AU323" s="21">
        <v>6.1447473971556432</v>
      </c>
      <c r="AV323" s="21">
        <v>6.327084396109818</v>
      </c>
      <c r="AW323" s="21">
        <v>6.4576430704410743</v>
      </c>
      <c r="AX323" s="21">
        <v>6.5911251478821242</v>
      </c>
      <c r="AY323" s="21">
        <v>6.7268304055597685</v>
      </c>
      <c r="AZ323" s="21">
        <v>6.8651292595600424</v>
      </c>
      <c r="BA323" s="21">
        <v>7.0050493173053994</v>
      </c>
      <c r="BB323" s="21">
        <v>7.1439746093722221</v>
      </c>
      <c r="BC323" s="21">
        <v>7.2841581669004034</v>
      </c>
      <c r="BD323" s="21">
        <v>7.426136894299721</v>
      </c>
      <c r="BE323" s="21">
        <v>7.5706571930511553</v>
      </c>
      <c r="BF323" s="21">
        <v>7.7180899770979394</v>
      </c>
      <c r="BG323" s="21">
        <v>7.8747441218959366</v>
      </c>
      <c r="BH323" s="21">
        <v>8.0340500621877027</v>
      </c>
      <c r="BI323" s="21">
        <v>8.1957044736636782</v>
      </c>
      <c r="BJ323" s="21">
        <v>8.3598552322508848</v>
      </c>
      <c r="BK323" s="22">
        <v>8.5820959249206545</v>
      </c>
      <c r="BM323" s="163">
        <f>VLOOKUP(BM$6,'MonteCarlo Policy Paths'!$N$2:$S$31,$B323+1,FALSE)</f>
        <v>24.184299884200797</v>
      </c>
      <c r="BN323" s="21">
        <f>VLOOKUP(BN$6,'MonteCarlo Policy Paths'!$N$2:$S$31,$B323+1,FALSE)</f>
        <v>26.797135120393484</v>
      </c>
      <c r="BO323" s="21">
        <f>VLOOKUP(BO$6,'MonteCarlo Policy Paths'!$N$2:$S$31,$B323+1,FALSE)</f>
        <v>29.690826715826198</v>
      </c>
      <c r="BP323" s="21">
        <f>VLOOKUP(BP$6,'MonteCarlo Policy Paths'!$N$2:$S$31,$B323+1,FALSE)</f>
        <v>32.893001978364566</v>
      </c>
      <c r="BQ323" s="21">
        <f>VLOOKUP(BQ$6,'MonteCarlo Policy Paths'!$N$2:$S$31,$B323+1,FALSE)</f>
        <v>36.420098382625895</v>
      </c>
      <c r="BR323" s="21">
        <f>VLOOKUP(BR$6,'MonteCarlo Policy Paths'!$N$2:$S$31,$B323+1,FALSE)</f>
        <v>40.279471956541457</v>
      </c>
      <c r="BS323" s="21">
        <f>VLOOKUP(BS$6,'MonteCarlo Policy Paths'!$N$2:$S$31,$B323+1,FALSE)</f>
        <v>44.515635375675203</v>
      </c>
      <c r="BT323" s="21">
        <f>VLOOKUP(BT$6,'MonteCarlo Policy Paths'!$N$2:$S$31,$B323+1,FALSE)</f>
        <v>49.196171227791872</v>
      </c>
      <c r="BU323" s="21">
        <f>VLOOKUP(BU$6,'MonteCarlo Policy Paths'!$N$2:$S$31,$B323+1,FALSE)</f>
        <v>54.364766335209197</v>
      </c>
      <c r="BV323" s="21">
        <f>VLOOKUP(BV$6,'MonteCarlo Policy Paths'!$N$2:$S$31,$B323+1,FALSE)</f>
        <v>60.140596575631633</v>
      </c>
      <c r="BW323" s="21">
        <f>VLOOKUP(BW$6,'MonteCarlo Policy Paths'!$N$2:$S$31,$B323+1,FALSE)</f>
        <v>66.545116533046993</v>
      </c>
      <c r="BX323" s="21">
        <f>VLOOKUP(BX$6,'MonteCarlo Policy Paths'!$N$2:$S$31,$B323+1,FALSE)</f>
        <v>73.642612105771832</v>
      </c>
      <c r="BY323" s="21">
        <f>VLOOKUP(BY$6,'MonteCarlo Policy Paths'!$N$2:$S$31,$B323+1,FALSE)</f>
        <v>81.515240678665066</v>
      </c>
      <c r="BZ323" s="21">
        <f>VLOOKUP(BZ$6,'MonteCarlo Policy Paths'!$N$2:$S$31,$B323+1,FALSE)</f>
        <v>90.237354922369406</v>
      </c>
      <c r="CA323" s="21">
        <f>VLOOKUP(CA$6,'MonteCarlo Policy Paths'!$N$2:$S$31,$B323+1,FALSE)</f>
        <v>92.736092415362535</v>
      </c>
      <c r="CB323" s="21">
        <f>VLOOKUP(CB$6,'MonteCarlo Policy Paths'!$N$2:$S$31,$B323+1,FALSE)</f>
        <v>95.321073906264047</v>
      </c>
      <c r="CC323" s="21">
        <f>VLOOKUP(CC$6,'MonteCarlo Policy Paths'!$N$2:$S$31,$B323+1,FALSE)</f>
        <v>97.972807459231774</v>
      </c>
      <c r="CD323" s="21">
        <f>VLOOKUP(CD$6,'MonteCarlo Policy Paths'!$N$2:$S$31,$B323+1,FALSE)</f>
        <v>100.70188743091984</v>
      </c>
      <c r="CE323" s="21">
        <f>VLOOKUP(CE$6,'MonteCarlo Policy Paths'!$N$2:$S$31,$B323+1,FALSE)</f>
        <v>103.48109827693068</v>
      </c>
      <c r="CF323" s="21">
        <f>VLOOKUP(CF$6,'MonteCarlo Policy Paths'!$N$2:$S$31,$B323+1,FALSE)</f>
        <v>106.37744326160868</v>
      </c>
      <c r="CG323" s="21">
        <f>VLOOKUP(CG$6,'MonteCarlo Policy Paths'!$N$2:$S$31,$B323+1,FALSE)</f>
        <v>109.31402956265458</v>
      </c>
      <c r="CH323" s="21">
        <f>VLOOKUP(CH$6,'MonteCarlo Policy Paths'!$N$2:$S$31,$B323+1,FALSE)</f>
        <v>112.30612514839871</v>
      </c>
      <c r="CI323" s="21">
        <f>VLOOKUP(CI$6,'MonteCarlo Policy Paths'!$N$2:$S$31,$B323+1,FALSE)</f>
        <v>115.37497116076017</v>
      </c>
      <c r="CJ323" s="21">
        <f>VLOOKUP(CJ$6,'MonteCarlo Policy Paths'!$N$2:$S$31,$B323+1,FALSE)</f>
        <v>118.53125256657755</v>
      </c>
      <c r="CK323" s="21">
        <f>VLOOKUP(CK$6,'MonteCarlo Policy Paths'!$N$2:$S$31,$B323+1,FALSE)</f>
        <v>121.76875646902944</v>
      </c>
      <c r="CL323" s="21">
        <f>VLOOKUP(CL$6,'MonteCarlo Policy Paths'!$N$2:$S$31,$B323+1,FALSE)</f>
        <v>125.08672773594304</v>
      </c>
      <c r="CM323" s="21">
        <f>VLOOKUP(CM$6,'MonteCarlo Policy Paths'!$N$2:$S$31,$B323+1,FALSE)</f>
        <v>128.47676069968128</v>
      </c>
      <c r="CN323" s="21">
        <f>VLOOKUP(CN$6,'MonteCarlo Policy Paths'!$N$2:$S$31,$B323+1,FALSE)</f>
        <v>131.94323193005201</v>
      </c>
      <c r="CO323" s="164">
        <f>VLOOKUP(CO$6,'MonteCarlo Policy Paths'!$N$2:$S$31,$B323+1,FALSE)</f>
        <v>135.47056479945655</v>
      </c>
      <c r="CQ323" s="163">
        <f>BM323*VLOOKUP(AI$6,'Greenhouse Gas Costs Avoided'!$A$2:$I$32,9,FALSE)</f>
        <v>1.5320817610121258</v>
      </c>
      <c r="CR323" s="21">
        <f>BN323*VLOOKUP(AJ$6,'Greenhouse Gas Costs Avoided'!$A$2:$I$32,9,FALSE)</f>
        <v>1.6976055607114411</v>
      </c>
      <c r="CS323" s="21">
        <f>BO323*VLOOKUP(AK$6,'Greenhouse Gas Costs Avoided'!$A$2:$I$32,9,FALSE)</f>
        <v>1.8809216846672472</v>
      </c>
      <c r="CT323" s="21">
        <f>BP323*VLOOKUP(AL$6,'Greenhouse Gas Costs Avoided'!$A$2:$I$32,9,FALSE)</f>
        <v>2.0837803301021003</v>
      </c>
      <c r="CU323" s="21">
        <f>BQ323*VLOOKUP(AM$6,'Greenhouse Gas Costs Avoided'!$A$2:$I$32,9,FALSE)</f>
        <v>2.3072228153580183</v>
      </c>
      <c r="CV323" s="21">
        <f>BR323*VLOOKUP(AN$6,'Greenhouse Gas Costs Avoided'!$A$2:$I$32,9,FALSE)</f>
        <v>2.5517151467399573</v>
      </c>
      <c r="CW323" s="21">
        <f>BS323*VLOOKUP(AO$6,'Greenhouse Gas Costs Avoided'!$A$2:$I$32,9,FALSE)</f>
        <v>2.8200772139570236</v>
      </c>
      <c r="CX323" s="21">
        <f>BT323*VLOOKUP(AP$6,'Greenhouse Gas Costs Avoided'!$A$2:$I$32,9,FALSE)</f>
        <v>3.1165903917263735</v>
      </c>
      <c r="CY323" s="21">
        <f>BU323*VLOOKUP(AQ$6,'Greenhouse Gas Costs Avoided'!$A$2:$I$32,9,FALSE)</f>
        <v>3.444022251736667</v>
      </c>
      <c r="CZ323" s="21">
        <f>BV323*VLOOKUP(AR$6,'Greenhouse Gas Costs Avoided'!$A$2:$I$32,9,FALSE)</f>
        <v>3.8099226171979153</v>
      </c>
      <c r="DA323" s="21">
        <f>BW323*VLOOKUP(AS$6,'Greenhouse Gas Costs Avoided'!$A$2:$I$32,9,FALSE)</f>
        <v>4.2156506416508543</v>
      </c>
      <c r="DB323" s="21">
        <f>BX323*VLOOKUP(AT$6,'Greenhouse Gas Costs Avoided'!$A$2:$I$32,9,FALSE)</f>
        <v>4.6652788536686769</v>
      </c>
      <c r="DC323" s="21">
        <f>BY323*VLOOKUP(AU$6,'Greenhouse Gas Costs Avoided'!$A$2:$I$32,9,FALSE)</f>
        <v>5.1640119451993618</v>
      </c>
      <c r="DD323" s="21">
        <f>BZ323*VLOOKUP(AV$6,'Greenhouse Gas Costs Avoided'!$A$2:$I$32,9,FALSE)</f>
        <v>5.7165601774917221</v>
      </c>
      <c r="DE323" s="21">
        <f>CA323*VLOOKUP(AW$6,'Greenhouse Gas Costs Avoided'!$A$2:$I$32,9,FALSE)</f>
        <v>5.8748558551380645</v>
      </c>
      <c r="DF323" s="21">
        <f>CB323*VLOOKUP(AX$6,'Greenhouse Gas Costs Avoided'!$A$2:$I$32,9,FALSE)</f>
        <v>6.0386151127443357</v>
      </c>
      <c r="DG323" s="21">
        <f>CC323*VLOOKUP(AY$6,'Greenhouse Gas Costs Avoided'!$A$2:$I$32,9,FALSE)</f>
        <v>6.2066031310462346</v>
      </c>
      <c r="DH323" s="21">
        <f>CD323*VLOOKUP(AZ$6,'Greenhouse Gas Costs Avoided'!$A$2:$I$32,9,FALSE)</f>
        <v>6.3794910653253769</v>
      </c>
      <c r="DI323" s="21">
        <f>CE323*VLOOKUP(BA$6,'Greenhouse Gas Costs Avoided'!$A$2:$I$32,9,FALSE)</f>
        <v>6.5555548036832505</v>
      </c>
      <c r="DJ323" s="21">
        <f>CF323*VLOOKUP(BB$6,'Greenhouse Gas Costs Avoided'!$A$2:$I$32,9,FALSE)</f>
        <v>6.7390390205459019</v>
      </c>
      <c r="DK323" s="21">
        <f>CG323*VLOOKUP(BC$6,'Greenhouse Gas Costs Avoided'!$A$2:$I$32,9,FALSE)</f>
        <v>6.9250725353887148</v>
      </c>
      <c r="DL323" s="21">
        <f>CH323*VLOOKUP(BD$6,'Greenhouse Gas Costs Avoided'!$A$2:$I$32,9,FALSE)</f>
        <v>7.114622578022705</v>
      </c>
      <c r="DM323" s="21">
        <f>CI323*VLOOKUP(BE$6,'Greenhouse Gas Costs Avoided'!$A$2:$I$32,9,FALSE)</f>
        <v>7.309034780377397</v>
      </c>
      <c r="DN323" s="21">
        <f>CJ323*VLOOKUP(BF$6,'Greenhouse Gas Costs Avoided'!$A$2:$I$32,9,FALSE)</f>
        <v>7.5089860379134308</v>
      </c>
      <c r="DO323" s="21">
        <f>CK323*VLOOKUP(BG$6,'Greenhouse Gas Costs Avoided'!$A$2:$I$32,9,FALSE)</f>
        <v>7.714082761982441</v>
      </c>
      <c r="DP323" s="21">
        <f>CL323*VLOOKUP(BH$6,'Greenhouse Gas Costs Avoided'!$A$2:$I$32,9,FALSE)</f>
        <v>7.9242771147625906</v>
      </c>
      <c r="DQ323" s="21">
        <f>CM323*VLOOKUP(BI$6,'Greenhouse Gas Costs Avoided'!$A$2:$I$32,9,FALSE)</f>
        <v>8.1390365949973802</v>
      </c>
      <c r="DR323" s="21">
        <f>CN323*VLOOKUP(BJ$6,'Greenhouse Gas Costs Avoided'!$A$2:$I$32,9,FALSE)</f>
        <v>8.358638459535694</v>
      </c>
      <c r="DS323" s="164">
        <f>CO323*VLOOKUP(BK$6,'Greenhouse Gas Costs Avoided'!$A$2:$I$32,9,FALSE)</f>
        <v>8.5820959249206545</v>
      </c>
    </row>
    <row r="324" spans="1:123" x14ac:dyDescent="0.35">
      <c r="A324" s="174">
        <v>318</v>
      </c>
      <c r="B324" s="12">
        <v>4</v>
      </c>
      <c r="C324" s="175">
        <v>2023</v>
      </c>
      <c r="E324" s="20">
        <v>0</v>
      </c>
      <c r="F324" s="21">
        <v>82.346532180449415</v>
      </c>
      <c r="G324" s="21">
        <v>84.002844861871253</v>
      </c>
      <c r="H324" s="21">
        <v>85.659157543293105</v>
      </c>
      <c r="I324" s="21">
        <v>86.918851036576825</v>
      </c>
      <c r="J324" s="21">
        <v>88.178544529860531</v>
      </c>
      <c r="K324" s="21">
        <v>89.438238023144251</v>
      </c>
      <c r="L324" s="21">
        <v>90.697931516427971</v>
      </c>
      <c r="M324" s="21">
        <v>91.95762500971172</v>
      </c>
      <c r="N324" s="21">
        <v>93.21731850299544</v>
      </c>
      <c r="O324" s="21">
        <v>94.47701199627916</v>
      </c>
      <c r="P324" s="21">
        <v>95.73670548956288</v>
      </c>
      <c r="Q324" s="21">
        <v>96.996398982846586</v>
      </c>
      <c r="R324" s="21">
        <v>98.25609247613032</v>
      </c>
      <c r="S324" s="21">
        <v>99.65157958594628</v>
      </c>
      <c r="T324" s="21">
        <v>101.04706669576224</v>
      </c>
      <c r="U324" s="21">
        <v>102.4425538055782</v>
      </c>
      <c r="V324" s="21">
        <v>103.83804091539416</v>
      </c>
      <c r="W324" s="21">
        <v>105.23352802521011</v>
      </c>
      <c r="X324" s="21">
        <v>106.47156953138905</v>
      </c>
      <c r="Y324" s="21">
        <v>107.709611037568</v>
      </c>
      <c r="Z324" s="21">
        <v>108.94765254374694</v>
      </c>
      <c r="AA324" s="21">
        <v>110.18569404992589</v>
      </c>
      <c r="AB324" s="21">
        <v>111.42373555610482</v>
      </c>
      <c r="AC324" s="21">
        <v>112.86811731331359</v>
      </c>
      <c r="AD324" s="21">
        <v>114.31249907052236</v>
      </c>
      <c r="AE324" s="21">
        <v>115.75688082773114</v>
      </c>
      <c r="AF324" s="21">
        <v>117.20126258493991</v>
      </c>
      <c r="AG324" s="22">
        <v>119.5319620819439</v>
      </c>
      <c r="AI324" s="20">
        <v>0</v>
      </c>
      <c r="AJ324" s="21">
        <v>5.2166744805659615</v>
      </c>
      <c r="AK324" s="21">
        <v>5.3216023247413169</v>
      </c>
      <c r="AL324" s="21">
        <v>5.4265301689166732</v>
      </c>
      <c r="AM324" s="21">
        <v>5.5063320831654474</v>
      </c>
      <c r="AN324" s="21">
        <v>5.5861339974142208</v>
      </c>
      <c r="AO324" s="21">
        <v>5.665935911662995</v>
      </c>
      <c r="AP324" s="21">
        <v>5.7457378259117702</v>
      </c>
      <c r="AQ324" s="21">
        <v>5.8255397401605462</v>
      </c>
      <c r="AR324" s="21">
        <v>5.9053416544093205</v>
      </c>
      <c r="AS324" s="21">
        <v>5.9851435686580947</v>
      </c>
      <c r="AT324" s="21">
        <v>6.0649454829068699</v>
      </c>
      <c r="AU324" s="21">
        <v>6.1447473971556432</v>
      </c>
      <c r="AV324" s="21">
        <v>6.2245493114044184</v>
      </c>
      <c r="AW324" s="21">
        <v>6.312953786990386</v>
      </c>
      <c r="AX324" s="21">
        <v>6.4013582625763545</v>
      </c>
      <c r="AY324" s="21">
        <v>6.4897627381623222</v>
      </c>
      <c r="AZ324" s="21">
        <v>6.5781672137482907</v>
      </c>
      <c r="BA324" s="21">
        <v>6.6665716893342575</v>
      </c>
      <c r="BB324" s="21">
        <v>6.7450019445028957</v>
      </c>
      <c r="BC324" s="21">
        <v>6.8234321996715348</v>
      </c>
      <c r="BD324" s="21">
        <v>6.901862454840173</v>
      </c>
      <c r="BE324" s="21">
        <v>6.9802927100088112</v>
      </c>
      <c r="BF324" s="21">
        <v>7.0587229651774486</v>
      </c>
      <c r="BG324" s="21">
        <v>7.1502249295408609</v>
      </c>
      <c r="BH324" s="21">
        <v>7.2417268939042723</v>
      </c>
      <c r="BI324" s="21">
        <v>7.3332288582676846</v>
      </c>
      <c r="BJ324" s="21">
        <v>7.424730822631096</v>
      </c>
      <c r="BK324" s="22">
        <v>7.5723812490175435</v>
      </c>
      <c r="BM324" s="163">
        <f>VLOOKUP(BM$6,'MonteCarlo Policy Paths'!$N$2:$S$31,$B324+1,FALSE)</f>
        <v>21.456887556927661</v>
      </c>
      <c r="BN324" s="21">
        <f>VLOOKUP(BN$6,'MonteCarlo Policy Paths'!$N$2:$S$31,$B324+1,FALSE)</f>
        <v>23.119081894670884</v>
      </c>
      <c r="BO324" s="21">
        <f>VLOOKUP(BO$6,'MonteCarlo Policy Paths'!$N$2:$S$31,$B324+1,FALSE)</f>
        <v>24.918982795429599</v>
      </c>
      <c r="BP324" s="21">
        <f>VLOOKUP(BP$6,'MonteCarlo Policy Paths'!$N$2:$S$31,$B324+1,FALSE)</f>
        <v>26.866510906830612</v>
      </c>
      <c r="BQ324" s="21">
        <f>VLOOKUP(BQ$6,'MonteCarlo Policy Paths'!$N$2:$S$31,$B324+1,FALSE)</f>
        <v>28.957808063155838</v>
      </c>
      <c r="BR324" s="21">
        <f>VLOOKUP(BR$6,'MonteCarlo Policy Paths'!$N$2:$S$31,$B324+1,FALSE)</f>
        <v>31.169773267386955</v>
      </c>
      <c r="BS324" s="21">
        <f>VLOOKUP(BS$6,'MonteCarlo Policy Paths'!$N$2:$S$31,$B324+1,FALSE)</f>
        <v>33.536503079259326</v>
      </c>
      <c r="BT324" s="21">
        <f>VLOOKUP(BT$6,'MonteCarlo Policy Paths'!$N$2:$S$31,$B324+1,FALSE)</f>
        <v>36.094562758542168</v>
      </c>
      <c r="BU324" s="21">
        <f>VLOOKUP(BU$6,'MonteCarlo Policy Paths'!$N$2:$S$31,$B324+1,FALSE)</f>
        <v>38.859796339203925</v>
      </c>
      <c r="BV324" s="21">
        <f>VLOOKUP(BV$6,'MonteCarlo Policy Paths'!$N$2:$S$31,$B324+1,FALSE)</f>
        <v>41.937214526892696</v>
      </c>
      <c r="BW324" s="21">
        <f>VLOOKUP(BW$6,'MonteCarlo Policy Paths'!$N$2:$S$31,$B324+1,FALSE)</f>
        <v>45.285702034805901</v>
      </c>
      <c r="BX324" s="21">
        <f>VLOOKUP(BX$6,'MonteCarlo Policy Paths'!$N$2:$S$31,$B324+1,FALSE)</f>
        <v>48.923675973628832</v>
      </c>
      <c r="BY324" s="21">
        <f>VLOOKUP(BY$6,'MonteCarlo Policy Paths'!$N$2:$S$31,$B324+1,FALSE)</f>
        <v>52.880283256992421</v>
      </c>
      <c r="BZ324" s="21">
        <f>VLOOKUP(BZ$6,'MonteCarlo Policy Paths'!$N$2:$S$31,$B324+1,FALSE)</f>
        <v>57.179951130409847</v>
      </c>
      <c r="CA324" s="21">
        <f>VLOOKUP(CA$6,'MonteCarlo Policy Paths'!$N$2:$S$31,$B324+1,FALSE)</f>
        <v>59.199989570907007</v>
      </c>
      <c r="CB324" s="21">
        <f>VLOOKUP(CB$6,'MonteCarlo Policy Paths'!$N$2:$S$31,$B324+1,FALSE)</f>
        <v>61.304348310445278</v>
      </c>
      <c r="CC324" s="21">
        <f>VLOOKUP(CC$6,'MonteCarlo Policy Paths'!$N$2:$S$31,$B324+1,FALSE)</f>
        <v>63.486799757257046</v>
      </c>
      <c r="CD324" s="21">
        <f>VLOOKUP(CD$6,'MonteCarlo Policy Paths'!$N$2:$S$31,$B324+1,FALSE)</f>
        <v>65.754412861465767</v>
      </c>
      <c r="CE324" s="21">
        <f>VLOOKUP(CE$6,'MonteCarlo Policy Paths'!$N$2:$S$31,$B324+1,FALSE)</f>
        <v>68.097759333367534</v>
      </c>
      <c r="CF324" s="21">
        <f>VLOOKUP(CF$6,'MonteCarlo Policy Paths'!$N$2:$S$31,$B324+1,FALSE)</f>
        <v>70.548973057852507</v>
      </c>
      <c r="CG324" s="21">
        <f>VLOOKUP(CG$6,'MonteCarlo Policy Paths'!$N$2:$S$31,$B324+1,FALSE)</f>
        <v>73.077007009761019</v>
      </c>
      <c r="CH324" s="21">
        <f>VLOOKUP(CH$6,'MonteCarlo Policy Paths'!$N$2:$S$31,$B324+1,FALSE)</f>
        <v>75.691476032446857</v>
      </c>
      <c r="CI324" s="21">
        <f>VLOOKUP(CI$6,'MonteCarlo Policy Paths'!$N$2:$S$31,$B324+1,FALSE)</f>
        <v>78.404802280730166</v>
      </c>
      <c r="CJ324" s="21">
        <f>VLOOKUP(CJ$6,'MonteCarlo Policy Paths'!$N$2:$S$31,$B324+1,FALSE)</f>
        <v>81.224927058038162</v>
      </c>
      <c r="CK324" s="21">
        <f>VLOOKUP(CK$6,'MonteCarlo Policy Paths'!$N$2:$S$31,$B324+1,FALSE)</f>
        <v>84.152487263770951</v>
      </c>
      <c r="CL324" s="21">
        <f>VLOOKUP(CL$6,'MonteCarlo Policy Paths'!$N$2:$S$31,$B324+1,FALSE)</f>
        <v>87.19069011352974</v>
      </c>
      <c r="CM324" s="21">
        <f>VLOOKUP(CM$6,'MonteCarlo Policy Paths'!$N$2:$S$31,$B324+1,FALSE)</f>
        <v>90.339519718236858</v>
      </c>
      <c r="CN324" s="21">
        <f>VLOOKUP(CN$6,'MonteCarlo Policy Paths'!$N$2:$S$31,$B324+1,FALSE)</f>
        <v>93.604800202242828</v>
      </c>
      <c r="CO324" s="164">
        <f>VLOOKUP(CO$6,'MonteCarlo Policy Paths'!$N$2:$S$31,$B324+1,FALSE)</f>
        <v>96.983684685934094</v>
      </c>
      <c r="CQ324" s="163">
        <f>BM324*VLOOKUP(AI$6,'Greenhouse Gas Costs Avoided'!$A$2:$I$32,9,FALSE)</f>
        <v>1.3592994724454583</v>
      </c>
      <c r="CR324" s="21">
        <f>BN324*VLOOKUP(AJ$6,'Greenhouse Gas Costs Avoided'!$A$2:$I$32,9,FALSE)</f>
        <v>1.4645999210963487</v>
      </c>
      <c r="CS324" s="21">
        <f>BO324*VLOOKUP(AK$6,'Greenhouse Gas Costs Avoided'!$A$2:$I$32,9,FALSE)</f>
        <v>1.5786241167474793</v>
      </c>
      <c r="CT324" s="21">
        <f>BP324*VLOOKUP(AL$6,'Greenhouse Gas Costs Avoided'!$A$2:$I$32,9,FALSE)</f>
        <v>1.7020005350363183</v>
      </c>
      <c r="CU324" s="21">
        <f>BQ324*VLOOKUP(AM$6,'Greenhouse Gas Costs Avoided'!$A$2:$I$32,9,FALSE)</f>
        <v>1.8344847601494692</v>
      </c>
      <c r="CV324" s="21">
        <f>BR324*VLOOKUP(AN$6,'Greenhouse Gas Costs Avoided'!$A$2:$I$32,9,FALSE)</f>
        <v>1.9746133378475101</v>
      </c>
      <c r="CW324" s="21">
        <f>BS324*VLOOKUP(AO$6,'Greenhouse Gas Costs Avoided'!$A$2:$I$32,9,FALSE)</f>
        <v>2.1245462941611284</v>
      </c>
      <c r="CX324" s="21">
        <f>BT324*VLOOKUP(AP$6,'Greenhouse Gas Costs Avoided'!$A$2:$I$32,9,FALSE)</f>
        <v>2.2866000479177169</v>
      </c>
      <c r="CY324" s="21">
        <f>BU324*VLOOKUP(AQ$6,'Greenhouse Gas Costs Avoided'!$A$2:$I$32,9,FALSE)</f>
        <v>2.4617783228380428</v>
      </c>
      <c r="CZ324" s="21">
        <f>BV324*VLOOKUP(AR$6,'Greenhouse Gas Costs Avoided'!$A$2:$I$32,9,FALSE)</f>
        <v>2.6567335747552212</v>
      </c>
      <c r="DA324" s="21">
        <f>BW324*VLOOKUP(AS$6,'Greenhouse Gas Costs Avoided'!$A$2:$I$32,9,FALSE)</f>
        <v>2.8688611394320973</v>
      </c>
      <c r="DB324" s="21">
        <f>BX324*VLOOKUP(AT$6,'Greenhouse Gas Costs Avoided'!$A$2:$I$32,9,FALSE)</f>
        <v>3.099327745676475</v>
      </c>
      <c r="DC324" s="21">
        <f>BY324*VLOOKUP(AU$6,'Greenhouse Gas Costs Avoided'!$A$2:$I$32,9,FALSE)</f>
        <v>3.3499798581359799</v>
      </c>
      <c r="DD324" s="21">
        <f>BZ324*VLOOKUP(AV$6,'Greenhouse Gas Costs Avoided'!$A$2:$I$32,9,FALSE)</f>
        <v>3.6223649492411436</v>
      </c>
      <c r="DE324" s="21">
        <f>CA324*VLOOKUP(AW$6,'Greenhouse Gas Costs Avoided'!$A$2:$I$32,9,FALSE)</f>
        <v>3.7503349159570667</v>
      </c>
      <c r="DF324" s="21">
        <f>CB324*VLOOKUP(AX$6,'Greenhouse Gas Costs Avoided'!$A$2:$I$32,9,FALSE)</f>
        <v>3.8836465958035138</v>
      </c>
      <c r="DG324" s="21">
        <f>CC324*VLOOKUP(AY$6,'Greenhouse Gas Costs Avoided'!$A$2:$I$32,9,FALSE)</f>
        <v>4.0219054692034097</v>
      </c>
      <c r="DH324" s="21">
        <f>CD324*VLOOKUP(AZ$6,'Greenhouse Gas Costs Avoided'!$A$2:$I$32,9,FALSE)</f>
        <v>4.1655593560070496</v>
      </c>
      <c r="DI324" s="21">
        <f>CE324*VLOOKUP(BA$6,'Greenhouse Gas Costs Avoided'!$A$2:$I$32,9,FALSE)</f>
        <v>4.3140109715809301</v>
      </c>
      <c r="DJ324" s="21">
        <f>CF324*VLOOKUP(BB$6,'Greenhouse Gas Costs Avoided'!$A$2:$I$32,9,FALSE)</f>
        <v>4.4692960059878768</v>
      </c>
      <c r="DK324" s="21">
        <f>CG324*VLOOKUP(BC$6,'Greenhouse Gas Costs Avoided'!$A$2:$I$32,9,FALSE)</f>
        <v>4.629447622014963</v>
      </c>
      <c r="DL324" s="21">
        <f>CH324*VLOOKUP(BD$6,'Greenhouse Gas Costs Avoided'!$A$2:$I$32,9,FALSE)</f>
        <v>4.7950749225184994</v>
      </c>
      <c r="DM324" s="21">
        <f>CI324*VLOOKUP(BE$6,'Greenhouse Gas Costs Avoided'!$A$2:$I$32,9,FALSE)</f>
        <v>4.9669648542748472</v>
      </c>
      <c r="DN324" s="21">
        <f>CJ324*VLOOKUP(BF$6,'Greenhouse Gas Costs Avoided'!$A$2:$I$32,9,FALSE)</f>
        <v>5.1456205009456273</v>
      </c>
      <c r="DO324" s="21">
        <f>CK324*VLOOKUP(BG$6,'Greenhouse Gas Costs Avoided'!$A$2:$I$32,9,FALSE)</f>
        <v>5.331082210275417</v>
      </c>
      <c r="DP324" s="21">
        <f>CL324*VLOOKUP(BH$6,'Greenhouse Gas Costs Avoided'!$A$2:$I$32,9,FALSE)</f>
        <v>5.5235531602164318</v>
      </c>
      <c r="DQ324" s="21">
        <f>CM324*VLOOKUP(BI$6,'Greenhouse Gas Costs Avoided'!$A$2:$I$32,9,FALSE)</f>
        <v>5.723032344191421</v>
      </c>
      <c r="DR324" s="21">
        <f>CN324*VLOOKUP(BJ$6,'Greenhouse Gas Costs Avoided'!$A$2:$I$32,9,FALSE)</f>
        <v>5.9298887220104266</v>
      </c>
      <c r="DS324" s="164">
        <f>CO324*VLOOKUP(BK$6,'Greenhouse Gas Costs Avoided'!$A$2:$I$32,9,FALSE)</f>
        <v>6.1439419431008639</v>
      </c>
    </row>
    <row r="325" spans="1:123" x14ac:dyDescent="0.35">
      <c r="A325" s="174">
        <v>319</v>
      </c>
      <c r="B325" s="12">
        <v>1</v>
      </c>
      <c r="C325" s="175">
        <v>2023</v>
      </c>
      <c r="E325" s="20">
        <v>0</v>
      </c>
      <c r="F325" s="21">
        <v>82.346532180449415</v>
      </c>
      <c r="G325" s="21">
        <v>84.002844861871253</v>
      </c>
      <c r="H325" s="21">
        <v>85.659157543293105</v>
      </c>
      <c r="I325" s="21">
        <v>86.918851036576825</v>
      </c>
      <c r="J325" s="21">
        <v>88.178544529860531</v>
      </c>
      <c r="K325" s="21">
        <v>89.438238023144251</v>
      </c>
      <c r="L325" s="21">
        <v>90.697931516427971</v>
      </c>
      <c r="M325" s="21">
        <v>91.95762500971172</v>
      </c>
      <c r="N325" s="21">
        <v>93.21731850299544</v>
      </c>
      <c r="O325" s="21">
        <v>94.47701199627916</v>
      </c>
      <c r="P325" s="21">
        <v>95.73670548956288</v>
      </c>
      <c r="Q325" s="21">
        <v>96.996398982846586</v>
      </c>
      <c r="R325" s="21">
        <v>98.25609247613032</v>
      </c>
      <c r="S325" s="21">
        <v>99.65157958594628</v>
      </c>
      <c r="T325" s="21">
        <v>101.04706669576224</v>
      </c>
      <c r="U325" s="21">
        <v>102.4425538055782</v>
      </c>
      <c r="V325" s="21">
        <v>103.83804091539416</v>
      </c>
      <c r="W325" s="21">
        <v>105.23352802521011</v>
      </c>
      <c r="X325" s="21">
        <v>106.47156953138905</v>
      </c>
      <c r="Y325" s="21">
        <v>107.709611037568</v>
      </c>
      <c r="Z325" s="21">
        <v>108.94765254374694</v>
      </c>
      <c r="AA325" s="21">
        <v>110.18569404992589</v>
      </c>
      <c r="AB325" s="21">
        <v>111.42373555610482</v>
      </c>
      <c r="AC325" s="21">
        <v>112.86811731331359</v>
      </c>
      <c r="AD325" s="21">
        <v>114.31249907052236</v>
      </c>
      <c r="AE325" s="21">
        <v>115.75688082773114</v>
      </c>
      <c r="AF325" s="21">
        <v>117.20126258493991</v>
      </c>
      <c r="AG325" s="22">
        <v>118.64564434214866</v>
      </c>
      <c r="AI325" s="20">
        <v>0</v>
      </c>
      <c r="AJ325" s="21">
        <v>5.2166744805659615</v>
      </c>
      <c r="AK325" s="21">
        <v>5.3216023247413169</v>
      </c>
      <c r="AL325" s="21">
        <v>5.4265301689166732</v>
      </c>
      <c r="AM325" s="21">
        <v>5.5063320831654474</v>
      </c>
      <c r="AN325" s="21">
        <v>5.5861339974142208</v>
      </c>
      <c r="AO325" s="21">
        <v>5.665935911662995</v>
      </c>
      <c r="AP325" s="21">
        <v>5.7457378259117702</v>
      </c>
      <c r="AQ325" s="21">
        <v>5.8255397401605462</v>
      </c>
      <c r="AR325" s="21">
        <v>5.9053416544093205</v>
      </c>
      <c r="AS325" s="21">
        <v>5.9851435686580947</v>
      </c>
      <c r="AT325" s="21">
        <v>6.0649454829068699</v>
      </c>
      <c r="AU325" s="21">
        <v>6.1447473971556432</v>
      </c>
      <c r="AV325" s="21">
        <v>6.2245493114044184</v>
      </c>
      <c r="AW325" s="21">
        <v>6.312953786990386</v>
      </c>
      <c r="AX325" s="21">
        <v>6.4013582625763545</v>
      </c>
      <c r="AY325" s="21">
        <v>6.4897627381623222</v>
      </c>
      <c r="AZ325" s="21">
        <v>6.5781672137482907</v>
      </c>
      <c r="BA325" s="21">
        <v>6.6665716893342575</v>
      </c>
      <c r="BB325" s="21">
        <v>6.7450019445028957</v>
      </c>
      <c r="BC325" s="21">
        <v>6.8234321996715348</v>
      </c>
      <c r="BD325" s="21">
        <v>6.901862454840173</v>
      </c>
      <c r="BE325" s="21">
        <v>6.9802927100088112</v>
      </c>
      <c r="BF325" s="21">
        <v>7.0587229651774486</v>
      </c>
      <c r="BG325" s="21">
        <v>7.1502249295408609</v>
      </c>
      <c r="BH325" s="21">
        <v>7.2417268939042723</v>
      </c>
      <c r="BI325" s="21">
        <v>7.3332288582676846</v>
      </c>
      <c r="BJ325" s="21">
        <v>7.424730822631096</v>
      </c>
      <c r="BK325" s="22">
        <v>7.5162327869945065</v>
      </c>
      <c r="BM325" s="163">
        <f>VLOOKUP(BM$6,'MonteCarlo Policy Paths'!$N$2:$S$31,$B325+1,FALSE)</f>
        <v>18.946072246720579</v>
      </c>
      <c r="BN325" s="21">
        <f>VLOOKUP(BN$6,'MonteCarlo Policy Paths'!$N$2:$S$31,$B325+1,FALSE)</f>
        <v>19.920985834119051</v>
      </c>
      <c r="BO325" s="21">
        <f>VLOOKUP(BO$6,'MonteCarlo Policy Paths'!$N$2:$S$31,$B325+1,FALSE)</f>
        <v>20.944710352814074</v>
      </c>
      <c r="BP325" s="21">
        <f>VLOOKUP(BP$6,'MonteCarlo Policy Paths'!$N$2:$S$31,$B325+1,FALSE)</f>
        <v>22.017919567056939</v>
      </c>
      <c r="BQ325" s="21">
        <f>VLOOKUP(BQ$6,'MonteCarlo Policy Paths'!$N$2:$S$31,$B325+1,FALSE)</f>
        <v>23.125382269476081</v>
      </c>
      <c r="BR325" s="21">
        <f>VLOOKUP(BR$6,'MonteCarlo Policy Paths'!$N$2:$S$31,$B325+1,FALSE)</f>
        <v>24.222533249319248</v>
      </c>
      <c r="BS325" s="21">
        <f>VLOOKUP(BS$6,'MonteCarlo Policy Paths'!$N$2:$S$31,$B325+1,FALSE)</f>
        <v>25.344600035724898</v>
      </c>
      <c r="BT325" s="21">
        <f>VLOOKUP(BT$6,'MonteCarlo Policy Paths'!$N$2:$S$31,$B325+1,FALSE)</f>
        <v>26.511875533452777</v>
      </c>
      <c r="BU325" s="21">
        <f>VLOOKUP(BU$6,'MonteCarlo Policy Paths'!$N$2:$S$31,$B325+1,FALSE)</f>
        <v>27.727543772426976</v>
      </c>
      <c r="BV325" s="21">
        <f>VLOOKUP(BV$6,'MonteCarlo Policy Paths'!$N$2:$S$31,$B325+1,FALSE)</f>
        <v>29.105872242644537</v>
      </c>
      <c r="BW325" s="21">
        <f>VLOOKUP(BW$6,'MonteCarlo Policy Paths'!$N$2:$S$31,$B325+1,FALSE)</f>
        <v>30.561165854776764</v>
      </c>
      <c r="BX325" s="21">
        <f>VLOOKUP(BX$6,'MonteCarlo Policy Paths'!$N$2:$S$31,$B325+1,FALSE)</f>
        <v>32.089224147515601</v>
      </c>
      <c r="BY325" s="21">
        <f>VLOOKUP(BY$6,'MonteCarlo Policy Paths'!$N$2:$S$31,$B325+1,FALSE)</f>
        <v>33.693685354891386</v>
      </c>
      <c r="BZ325" s="21">
        <f>VLOOKUP(BZ$6,'MonteCarlo Policy Paths'!$N$2:$S$31,$B325+1,FALSE)</f>
        <v>35.378369622635958</v>
      </c>
      <c r="CA325" s="21">
        <f>VLOOKUP(CA$6,'MonteCarlo Policy Paths'!$N$2:$S$31,$B325+1,FALSE)</f>
        <v>37.147288103767757</v>
      </c>
      <c r="CB325" s="21">
        <f>VLOOKUP(CB$6,'MonteCarlo Policy Paths'!$N$2:$S$31,$B325+1,FALSE)</f>
        <v>39.004652508956148</v>
      </c>
      <c r="CC325" s="21">
        <f>VLOOKUP(CC$6,'MonteCarlo Policy Paths'!$N$2:$S$31,$B325+1,FALSE)</f>
        <v>40.954885134403959</v>
      </c>
      <c r="CD325" s="21">
        <f>VLOOKUP(CD$6,'MonteCarlo Policy Paths'!$N$2:$S$31,$B325+1,FALSE)</f>
        <v>43.002629391124159</v>
      </c>
      <c r="CE325" s="21">
        <f>VLOOKUP(CE$6,'MonteCarlo Policy Paths'!$N$2:$S$31,$B325+1,FALSE)</f>
        <v>45.152760860680367</v>
      </c>
      <c r="CF325" s="21">
        <f>VLOOKUP(CF$6,'MonteCarlo Policy Paths'!$N$2:$S$31,$B325+1,FALSE)</f>
        <v>47.410398903714388</v>
      </c>
      <c r="CG325" s="21">
        <f>VLOOKUP(CG$6,'MonteCarlo Policy Paths'!$N$2:$S$31,$B325+1,FALSE)</f>
        <v>49.780918848900107</v>
      </c>
      <c r="CH325" s="21">
        <f>VLOOKUP(CH$6,'MonteCarlo Policy Paths'!$N$2:$S$31,$B325+1,FALSE)</f>
        <v>52.269964791345117</v>
      </c>
      <c r="CI325" s="21">
        <f>VLOOKUP(CI$6,'MonteCarlo Policy Paths'!$N$2:$S$31,$B325+1,FALSE)</f>
        <v>54.883463030912374</v>
      </c>
      <c r="CJ325" s="21">
        <f>VLOOKUP(CJ$6,'MonteCarlo Policy Paths'!$N$2:$S$31,$B325+1,FALSE)</f>
        <v>57.627636182457998</v>
      </c>
      <c r="CK325" s="21">
        <f>VLOOKUP(CK$6,'MonteCarlo Policy Paths'!$N$2:$S$31,$B325+1,FALSE)</f>
        <v>60.509017991580897</v>
      </c>
      <c r="CL325" s="21">
        <f>VLOOKUP(CL$6,'MonteCarlo Policy Paths'!$N$2:$S$31,$B325+1,FALSE)</f>
        <v>63.534468891159946</v>
      </c>
      <c r="CM325" s="21">
        <f>VLOOKUP(CM$6,'MonteCarlo Policy Paths'!$N$2:$S$31,$B325+1,FALSE)</f>
        <v>66.711192335717939</v>
      </c>
      <c r="CN325" s="21">
        <f>VLOOKUP(CN$6,'MonteCarlo Policy Paths'!$N$2:$S$31,$B325+1,FALSE)</f>
        <v>70.04675195250384</v>
      </c>
      <c r="CO325" s="164">
        <f>VLOOKUP(CO$6,'MonteCarlo Policy Paths'!$N$2:$S$31,$B325+1,FALSE)</f>
        <v>73.54908955012904</v>
      </c>
      <c r="CQ325" s="163">
        <f>BM325*VLOOKUP(AI$6,'Greenhouse Gas Costs Avoided'!$A$2:$I$32,9,FALSE)</f>
        <v>1.2002386619007086</v>
      </c>
      <c r="CR325" s="21">
        <f>BN325*VLOOKUP(AJ$6,'Greenhouse Gas Costs Avoided'!$A$2:$I$32,9,FALSE)</f>
        <v>1.2619996941806579</v>
      </c>
      <c r="CS325" s="21">
        <f>BO325*VLOOKUP(AK$6,'Greenhouse Gas Costs Avoided'!$A$2:$I$32,9,FALSE)</f>
        <v>1.3268529118013257</v>
      </c>
      <c r="CT325" s="21">
        <f>BP325*VLOOKUP(AL$6,'Greenhouse Gas Costs Avoided'!$A$2:$I$32,9,FALSE)</f>
        <v>1.3948409979053111</v>
      </c>
      <c r="CU325" s="21">
        <f>BQ325*VLOOKUP(AM$6,'Greenhouse Gas Costs Avoided'!$A$2:$I$32,9,FALSE)</f>
        <v>1.464999051498006</v>
      </c>
      <c r="CV325" s="21">
        <f>BR325*VLOOKUP(AN$6,'Greenhouse Gas Costs Avoided'!$A$2:$I$32,9,FALSE)</f>
        <v>1.5345038547523033</v>
      </c>
      <c r="CW325" s="21">
        <f>BS325*VLOOKUP(AO$6,'Greenhouse Gas Costs Avoided'!$A$2:$I$32,9,FALSE)</f>
        <v>1.6055870809081549</v>
      </c>
      <c r="CX325" s="21">
        <f>BT325*VLOOKUP(AP$6,'Greenhouse Gas Costs Avoided'!$A$2:$I$32,9,FALSE)</f>
        <v>1.6795342908215394</v>
      </c>
      <c r="CY325" s="21">
        <f>BU325*VLOOKUP(AQ$6,'Greenhouse Gas Costs Avoided'!$A$2:$I$32,9,FALSE)</f>
        <v>1.7565471936259263</v>
      </c>
      <c r="CZ325" s="21">
        <f>BV325*VLOOKUP(AR$6,'Greenhouse Gas Costs Avoided'!$A$2:$I$32,9,FALSE)</f>
        <v>1.8438646648785721</v>
      </c>
      <c r="DA325" s="21">
        <f>BW325*VLOOKUP(AS$6,'Greenhouse Gas Costs Avoided'!$A$2:$I$32,9,FALSE)</f>
        <v>1.9360578981225007</v>
      </c>
      <c r="DB325" s="21">
        <f>BX325*VLOOKUP(AT$6,'Greenhouse Gas Costs Avoided'!$A$2:$I$32,9,FALSE)</f>
        <v>2.0328607930286258</v>
      </c>
      <c r="DC325" s="21">
        <f>BY325*VLOOKUP(AU$6,'Greenhouse Gas Costs Avoided'!$A$2:$I$32,9,FALSE)</f>
        <v>2.1345038326800574</v>
      </c>
      <c r="DD325" s="21">
        <f>BZ325*VLOOKUP(AV$6,'Greenhouse Gas Costs Avoided'!$A$2:$I$32,9,FALSE)</f>
        <v>2.2412290243140602</v>
      </c>
      <c r="DE325" s="21">
        <f>CA325*VLOOKUP(AW$6,'Greenhouse Gas Costs Avoided'!$A$2:$I$32,9,FALSE)</f>
        <v>2.3532904755297634</v>
      </c>
      <c r="DF325" s="21">
        <f>CB325*VLOOKUP(AX$6,'Greenhouse Gas Costs Avoided'!$A$2:$I$32,9,FALSE)</f>
        <v>2.4709549993062518</v>
      </c>
      <c r="DG325" s="21">
        <f>CC325*VLOOKUP(AY$6,'Greenhouse Gas Costs Avoided'!$A$2:$I$32,9,FALSE)</f>
        <v>2.5945027492715647</v>
      </c>
      <c r="DH325" s="21">
        <f>CD325*VLOOKUP(AZ$6,'Greenhouse Gas Costs Avoided'!$A$2:$I$32,9,FALSE)</f>
        <v>2.724227886735143</v>
      </c>
      <c r="DI325" s="21">
        <f>CE325*VLOOKUP(BA$6,'Greenhouse Gas Costs Avoided'!$A$2:$I$32,9,FALSE)</f>
        <v>2.8604392810719004</v>
      </c>
      <c r="DJ325" s="21">
        <f>CF325*VLOOKUP(BB$6,'Greenhouse Gas Costs Avoided'!$A$2:$I$32,9,FALSE)</f>
        <v>3.0034612451254952</v>
      </c>
      <c r="DK325" s="21">
        <f>CG325*VLOOKUP(BC$6,'Greenhouse Gas Costs Avoided'!$A$2:$I$32,9,FALSE)</f>
        <v>3.1536343073817701</v>
      </c>
      <c r="DL325" s="21">
        <f>CH325*VLOOKUP(BD$6,'Greenhouse Gas Costs Avoided'!$A$2:$I$32,9,FALSE)</f>
        <v>3.3113160227508591</v>
      </c>
      <c r="DM325" s="21">
        <f>CI325*VLOOKUP(BE$6,'Greenhouse Gas Costs Avoided'!$A$2:$I$32,9,FALSE)</f>
        <v>3.4768818238884021</v>
      </c>
      <c r="DN325" s="21">
        <f>CJ325*VLOOKUP(BF$6,'Greenhouse Gas Costs Avoided'!$A$2:$I$32,9,FALSE)</f>
        <v>3.6507259150828224</v>
      </c>
      <c r="DO325" s="21">
        <f>CK325*VLOOKUP(BG$6,'Greenhouse Gas Costs Avoided'!$A$2:$I$32,9,FALSE)</f>
        <v>3.8332622108369634</v>
      </c>
      <c r="DP325" s="21">
        <f>CL325*VLOOKUP(BH$6,'Greenhouse Gas Costs Avoided'!$A$2:$I$32,9,FALSE)</f>
        <v>4.0249253213788121</v>
      </c>
      <c r="DQ325" s="21">
        <f>CM325*VLOOKUP(BI$6,'Greenhouse Gas Costs Avoided'!$A$2:$I$32,9,FALSE)</f>
        <v>4.2261715874477526</v>
      </c>
      <c r="DR325" s="21">
        <f>CN325*VLOOKUP(BJ$6,'Greenhouse Gas Costs Avoided'!$A$2:$I$32,9,FALSE)</f>
        <v>4.4374801668201398</v>
      </c>
      <c r="DS325" s="164">
        <f>CO325*VLOOKUP(BK$6,'Greenhouse Gas Costs Avoided'!$A$2:$I$32,9,FALSE)</f>
        <v>4.6593541751611474</v>
      </c>
    </row>
    <row r="326" spans="1:123" x14ac:dyDescent="0.35">
      <c r="A326" s="174">
        <v>320</v>
      </c>
      <c r="B326" s="12">
        <v>2</v>
      </c>
      <c r="C326" s="175">
        <v>2023</v>
      </c>
      <c r="E326" s="20">
        <v>0</v>
      </c>
      <c r="F326" s="21">
        <v>82.346532180449415</v>
      </c>
      <c r="G326" s="21">
        <v>84.002844861871253</v>
      </c>
      <c r="H326" s="21">
        <v>85.659157543293105</v>
      </c>
      <c r="I326" s="21">
        <v>86.918851036576825</v>
      </c>
      <c r="J326" s="21">
        <v>88.178544529860531</v>
      </c>
      <c r="K326" s="21">
        <v>89.438238023144251</v>
      </c>
      <c r="L326" s="21">
        <v>90.697931516427971</v>
      </c>
      <c r="M326" s="21">
        <v>91.95762500971172</v>
      </c>
      <c r="N326" s="21">
        <v>93.21731850299544</v>
      </c>
      <c r="O326" s="21">
        <v>94.47701199627916</v>
      </c>
      <c r="P326" s="21">
        <v>95.73670548956288</v>
      </c>
      <c r="Q326" s="21">
        <v>96.996398982846586</v>
      </c>
      <c r="R326" s="21">
        <v>98.25609247613032</v>
      </c>
      <c r="S326" s="21">
        <v>99.65157958594628</v>
      </c>
      <c r="T326" s="21">
        <v>101.04706669576224</v>
      </c>
      <c r="U326" s="21">
        <v>102.4425538055782</v>
      </c>
      <c r="V326" s="21">
        <v>103.83804091539416</v>
      </c>
      <c r="W326" s="21">
        <v>105.23352802521011</v>
      </c>
      <c r="X326" s="21">
        <v>106.47156953138905</v>
      </c>
      <c r="Y326" s="21">
        <v>107.709611037568</v>
      </c>
      <c r="Z326" s="21">
        <v>108.94765254374694</v>
      </c>
      <c r="AA326" s="21">
        <v>110.18569404992589</v>
      </c>
      <c r="AB326" s="21">
        <v>111.42373555610482</v>
      </c>
      <c r="AC326" s="21">
        <v>112.86811731331359</v>
      </c>
      <c r="AD326" s="21">
        <v>114.31249907052236</v>
      </c>
      <c r="AE326" s="21">
        <v>115.75688082773114</v>
      </c>
      <c r="AF326" s="21">
        <v>117.20126258493991</v>
      </c>
      <c r="AG326" s="22">
        <v>120.41827982173916</v>
      </c>
      <c r="AI326" s="20">
        <v>0</v>
      </c>
      <c r="AJ326" s="21">
        <v>5.2166744805659615</v>
      </c>
      <c r="AK326" s="21">
        <v>5.3216023247413169</v>
      </c>
      <c r="AL326" s="21">
        <v>5.4265301689166732</v>
      </c>
      <c r="AM326" s="21">
        <v>5.5063320831654474</v>
      </c>
      <c r="AN326" s="21">
        <v>5.5861339974142208</v>
      </c>
      <c r="AO326" s="21">
        <v>5.665935911662995</v>
      </c>
      <c r="AP326" s="21">
        <v>5.7457378259117702</v>
      </c>
      <c r="AQ326" s="21">
        <v>5.8255397401605462</v>
      </c>
      <c r="AR326" s="21">
        <v>5.9053416544093205</v>
      </c>
      <c r="AS326" s="21">
        <v>5.9851435686580947</v>
      </c>
      <c r="AT326" s="21">
        <v>6.0649454829068699</v>
      </c>
      <c r="AU326" s="21">
        <v>6.1447473971556432</v>
      </c>
      <c r="AV326" s="21">
        <v>6.2245493114044184</v>
      </c>
      <c r="AW326" s="21">
        <v>6.312953786990386</v>
      </c>
      <c r="AX326" s="21">
        <v>6.4013582625763545</v>
      </c>
      <c r="AY326" s="21">
        <v>6.4897627381623222</v>
      </c>
      <c r="AZ326" s="21">
        <v>6.5781672137482907</v>
      </c>
      <c r="BA326" s="21">
        <v>6.6665716893342575</v>
      </c>
      <c r="BB326" s="21">
        <v>6.7450019445028957</v>
      </c>
      <c r="BC326" s="21">
        <v>6.8234321996715348</v>
      </c>
      <c r="BD326" s="21">
        <v>6.901862454840173</v>
      </c>
      <c r="BE326" s="21">
        <v>6.9802927100088112</v>
      </c>
      <c r="BF326" s="21">
        <v>7.0587229651774486</v>
      </c>
      <c r="BG326" s="21">
        <v>7.1502249295408609</v>
      </c>
      <c r="BH326" s="21">
        <v>7.2417268939042723</v>
      </c>
      <c r="BI326" s="21">
        <v>7.3332288582676846</v>
      </c>
      <c r="BJ326" s="21">
        <v>7.424730822631096</v>
      </c>
      <c r="BK326" s="22">
        <v>7.6285297110405814</v>
      </c>
      <c r="BM326" s="163">
        <f>VLOOKUP(BM$6,'MonteCarlo Policy Paths'!$N$2:$S$31,$B326+1,FALSE)</f>
        <v>23.967702867134744</v>
      </c>
      <c r="BN326" s="21">
        <f>VLOOKUP(BN$6,'MonteCarlo Policy Paths'!$N$2:$S$31,$B326+1,FALSE)</f>
        <v>26.317177955222718</v>
      </c>
      <c r="BO326" s="21">
        <f>VLOOKUP(BO$6,'MonteCarlo Policy Paths'!$N$2:$S$31,$B326+1,FALSE)</f>
        <v>28.893255238045125</v>
      </c>
      <c r="BP326" s="21">
        <f>VLOOKUP(BP$6,'MonteCarlo Policy Paths'!$N$2:$S$31,$B326+1,FALSE)</f>
        <v>31.715102246604285</v>
      </c>
      <c r="BQ326" s="21">
        <f>VLOOKUP(BQ$6,'MonteCarlo Policy Paths'!$N$2:$S$31,$B326+1,FALSE)</f>
        <v>34.790233856835599</v>
      </c>
      <c r="BR326" s="21">
        <f>VLOOKUP(BR$6,'MonteCarlo Policy Paths'!$N$2:$S$31,$B326+1,FALSE)</f>
        <v>38.117013285454661</v>
      </c>
      <c r="BS326" s="21">
        <f>VLOOKUP(BS$6,'MonteCarlo Policy Paths'!$N$2:$S$31,$B326+1,FALSE)</f>
        <v>41.72840612279375</v>
      </c>
      <c r="BT326" s="21">
        <f>VLOOKUP(BT$6,'MonteCarlo Policy Paths'!$N$2:$S$31,$B326+1,FALSE)</f>
        <v>45.677249983631562</v>
      </c>
      <c r="BU326" s="21">
        <f>VLOOKUP(BU$6,'MonteCarlo Policy Paths'!$N$2:$S$31,$B326+1,FALSE)</f>
        <v>49.99204890598088</v>
      </c>
      <c r="BV326" s="21">
        <f>VLOOKUP(BV$6,'MonteCarlo Policy Paths'!$N$2:$S$31,$B326+1,FALSE)</f>
        <v>54.768556811140854</v>
      </c>
      <c r="BW326" s="21">
        <f>VLOOKUP(BW$6,'MonteCarlo Policy Paths'!$N$2:$S$31,$B326+1,FALSE)</f>
        <v>60.010238214835042</v>
      </c>
      <c r="BX326" s="21">
        <f>VLOOKUP(BX$6,'MonteCarlo Policy Paths'!$N$2:$S$31,$B326+1,FALSE)</f>
        <v>65.75812779974207</v>
      </c>
      <c r="BY326" s="21">
        <f>VLOOKUP(BY$6,'MonteCarlo Policy Paths'!$N$2:$S$31,$B326+1,FALSE)</f>
        <v>72.066881159093455</v>
      </c>
      <c r="BZ326" s="21">
        <f>VLOOKUP(BZ$6,'MonteCarlo Policy Paths'!$N$2:$S$31,$B326+1,FALSE)</f>
        <v>78.981532638183737</v>
      </c>
      <c r="CA326" s="21">
        <f>VLOOKUP(CA$6,'MonteCarlo Policy Paths'!$N$2:$S$31,$B326+1,FALSE)</f>
        <v>81.252691038046251</v>
      </c>
      <c r="CB326" s="21">
        <f>VLOOKUP(CB$6,'MonteCarlo Policy Paths'!$N$2:$S$31,$B326+1,FALSE)</f>
        <v>83.604044111934414</v>
      </c>
      <c r="CC326" s="21">
        <f>VLOOKUP(CC$6,'MonteCarlo Policy Paths'!$N$2:$S$31,$B326+1,FALSE)</f>
        <v>86.018714380110126</v>
      </c>
      <c r="CD326" s="21">
        <f>VLOOKUP(CD$6,'MonteCarlo Policy Paths'!$N$2:$S$31,$B326+1,FALSE)</f>
        <v>88.506196331807388</v>
      </c>
      <c r="CE326" s="21">
        <f>VLOOKUP(CE$6,'MonteCarlo Policy Paths'!$N$2:$S$31,$B326+1,FALSE)</f>
        <v>91.042757806054695</v>
      </c>
      <c r="CF326" s="21">
        <f>VLOOKUP(CF$6,'MonteCarlo Policy Paths'!$N$2:$S$31,$B326+1,FALSE)</f>
        <v>93.687547211990633</v>
      </c>
      <c r="CG326" s="21">
        <f>VLOOKUP(CG$6,'MonteCarlo Policy Paths'!$N$2:$S$31,$B326+1,FALSE)</f>
        <v>96.373095170621937</v>
      </c>
      <c r="CH326" s="21">
        <f>VLOOKUP(CH$6,'MonteCarlo Policy Paths'!$N$2:$S$31,$B326+1,FALSE)</f>
        <v>99.112987273548597</v>
      </c>
      <c r="CI326" s="21">
        <f>VLOOKUP(CI$6,'MonteCarlo Policy Paths'!$N$2:$S$31,$B326+1,FALSE)</f>
        <v>101.92614153054797</v>
      </c>
      <c r="CJ326" s="21">
        <f>VLOOKUP(CJ$6,'MonteCarlo Policy Paths'!$N$2:$S$31,$B326+1,FALSE)</f>
        <v>104.82221793361833</v>
      </c>
      <c r="CK326" s="21">
        <f>VLOOKUP(CK$6,'MonteCarlo Policy Paths'!$N$2:$S$31,$B326+1,FALSE)</f>
        <v>107.79595653596101</v>
      </c>
      <c r="CL326" s="21">
        <f>VLOOKUP(CL$6,'MonteCarlo Policy Paths'!$N$2:$S$31,$B326+1,FALSE)</f>
        <v>110.84691133589952</v>
      </c>
      <c r="CM326" s="21">
        <f>VLOOKUP(CM$6,'MonteCarlo Policy Paths'!$N$2:$S$31,$B326+1,FALSE)</f>
        <v>113.96784710075578</v>
      </c>
      <c r="CN326" s="21">
        <f>VLOOKUP(CN$6,'MonteCarlo Policy Paths'!$N$2:$S$31,$B326+1,FALSE)</f>
        <v>117.16284845198182</v>
      </c>
      <c r="CO326" s="164">
        <f>VLOOKUP(CO$6,'MonteCarlo Policy Paths'!$N$2:$S$31,$B326+1,FALSE)</f>
        <v>120.41827982173916</v>
      </c>
      <c r="CQ326" s="163">
        <f>BM326*VLOOKUP(AI$6,'Greenhouse Gas Costs Avoided'!$A$2:$I$32,9,FALSE)</f>
        <v>1.5183602829902079</v>
      </c>
      <c r="CR326" s="21">
        <f>BN326*VLOOKUP(AJ$6,'Greenhouse Gas Costs Avoided'!$A$2:$I$32,9,FALSE)</f>
        <v>1.6672001480120395</v>
      </c>
      <c r="CS326" s="21">
        <f>BO326*VLOOKUP(AK$6,'Greenhouse Gas Costs Avoided'!$A$2:$I$32,9,FALSE)</f>
        <v>1.8303953216936328</v>
      </c>
      <c r="CT326" s="21">
        <f>BP326*VLOOKUP(AL$6,'Greenhouse Gas Costs Avoided'!$A$2:$I$32,9,FALSE)</f>
        <v>2.0091600721673259</v>
      </c>
      <c r="CU326" s="21">
        <f>BQ326*VLOOKUP(AM$6,'Greenhouse Gas Costs Avoided'!$A$2:$I$32,9,FALSE)</f>
        <v>2.2039704688009323</v>
      </c>
      <c r="CV326" s="21">
        <f>BR326*VLOOKUP(AN$6,'Greenhouse Gas Costs Avoided'!$A$2:$I$32,9,FALSE)</f>
        <v>2.4147228209427172</v>
      </c>
      <c r="CW326" s="21">
        <f>BS326*VLOOKUP(AO$6,'Greenhouse Gas Costs Avoided'!$A$2:$I$32,9,FALSE)</f>
        <v>2.6435055074141016</v>
      </c>
      <c r="CX326" s="21">
        <f>BT326*VLOOKUP(AP$6,'Greenhouse Gas Costs Avoided'!$A$2:$I$32,9,FALSE)</f>
        <v>2.8936658050138946</v>
      </c>
      <c r="CY326" s="21">
        <f>BU326*VLOOKUP(AQ$6,'Greenhouse Gas Costs Avoided'!$A$2:$I$32,9,FALSE)</f>
        <v>3.1670094520501597</v>
      </c>
      <c r="CZ326" s="21">
        <f>BV326*VLOOKUP(AR$6,'Greenhouse Gas Costs Avoided'!$A$2:$I$32,9,FALSE)</f>
        <v>3.4696024846318703</v>
      </c>
      <c r="DA326" s="21">
        <f>BW326*VLOOKUP(AS$6,'Greenhouse Gas Costs Avoided'!$A$2:$I$32,9,FALSE)</f>
        <v>3.8016643807416939</v>
      </c>
      <c r="DB326" s="21">
        <f>BX326*VLOOKUP(AT$6,'Greenhouse Gas Costs Avoided'!$A$2:$I$32,9,FALSE)</f>
        <v>4.1657946983243246</v>
      </c>
      <c r="DC326" s="21">
        <f>BY326*VLOOKUP(AU$6,'Greenhouse Gas Costs Avoided'!$A$2:$I$32,9,FALSE)</f>
        <v>4.5654558835919028</v>
      </c>
      <c r="DD326" s="21">
        <f>BZ326*VLOOKUP(AV$6,'Greenhouse Gas Costs Avoided'!$A$2:$I$32,9,FALSE)</f>
        <v>5.0035008741682265</v>
      </c>
      <c r="DE326" s="21">
        <f>CA326*VLOOKUP(AW$6,'Greenhouse Gas Costs Avoided'!$A$2:$I$32,9,FALSE)</f>
        <v>5.1473793563843691</v>
      </c>
      <c r="DF326" s="21">
        <f>CB326*VLOOKUP(AX$6,'Greenhouse Gas Costs Avoided'!$A$2:$I$32,9,FALSE)</f>
        <v>5.2963381923007766</v>
      </c>
      <c r="DG326" s="21">
        <f>CC326*VLOOKUP(AY$6,'Greenhouse Gas Costs Avoided'!$A$2:$I$32,9,FALSE)</f>
        <v>5.4493081891352544</v>
      </c>
      <c r="DH326" s="21">
        <f>CD326*VLOOKUP(AZ$6,'Greenhouse Gas Costs Avoided'!$A$2:$I$32,9,FALSE)</f>
        <v>5.606890825278958</v>
      </c>
      <c r="DI326" s="21">
        <f>CE326*VLOOKUP(BA$6,'Greenhouse Gas Costs Avoided'!$A$2:$I$32,9,FALSE)</f>
        <v>5.7675826620899597</v>
      </c>
      <c r="DJ326" s="21">
        <f>CF326*VLOOKUP(BB$6,'Greenhouse Gas Costs Avoided'!$A$2:$I$32,9,FALSE)</f>
        <v>5.935130766850258</v>
      </c>
      <c r="DK326" s="21">
        <f>CG326*VLOOKUP(BC$6,'Greenhouse Gas Costs Avoided'!$A$2:$I$32,9,FALSE)</f>
        <v>6.1052609366481567</v>
      </c>
      <c r="DL326" s="21">
        <f>CH326*VLOOKUP(BD$6,'Greenhouse Gas Costs Avoided'!$A$2:$I$32,9,FALSE)</f>
        <v>6.2788338222861402</v>
      </c>
      <c r="DM326" s="21">
        <f>CI326*VLOOKUP(BE$6,'Greenhouse Gas Costs Avoided'!$A$2:$I$32,9,FALSE)</f>
        <v>6.4570478846612929</v>
      </c>
      <c r="DN326" s="21">
        <f>CJ326*VLOOKUP(BF$6,'Greenhouse Gas Costs Avoided'!$A$2:$I$32,9,FALSE)</f>
        <v>6.6405150868084322</v>
      </c>
      <c r="DO326" s="21">
        <f>CK326*VLOOKUP(BG$6,'Greenhouse Gas Costs Avoided'!$A$2:$I$32,9,FALSE)</f>
        <v>6.8289022097138705</v>
      </c>
      <c r="DP326" s="21">
        <f>CL326*VLOOKUP(BH$6,'Greenhouse Gas Costs Avoided'!$A$2:$I$32,9,FALSE)</f>
        <v>7.0221809990540507</v>
      </c>
      <c r="DQ326" s="21">
        <f>CM326*VLOOKUP(BI$6,'Greenhouse Gas Costs Avoided'!$A$2:$I$32,9,FALSE)</f>
        <v>7.2198931009350886</v>
      </c>
      <c r="DR326" s="21">
        <f>CN326*VLOOKUP(BJ$6,'Greenhouse Gas Costs Avoided'!$A$2:$I$32,9,FALSE)</f>
        <v>7.4222972772007143</v>
      </c>
      <c r="DS326" s="164">
        <f>CO326*VLOOKUP(BK$6,'Greenhouse Gas Costs Avoided'!$A$2:$I$32,9,FALSE)</f>
        <v>7.6285297110405814</v>
      </c>
    </row>
    <row r="327" spans="1:123" x14ac:dyDescent="0.35">
      <c r="A327" s="174">
        <v>321</v>
      </c>
      <c r="B327" s="12">
        <v>3</v>
      </c>
      <c r="C327" s="175">
        <v>2023</v>
      </c>
      <c r="E327" s="20">
        <v>0</v>
      </c>
      <c r="F327" s="21">
        <v>82.346532180449415</v>
      </c>
      <c r="G327" s="21">
        <v>84.002844861871253</v>
      </c>
      <c r="H327" s="21">
        <v>85.659157543293105</v>
      </c>
      <c r="I327" s="21">
        <v>86.918851036576825</v>
      </c>
      <c r="J327" s="21">
        <v>88.178544529860531</v>
      </c>
      <c r="K327" s="21">
        <v>89.438238023144251</v>
      </c>
      <c r="L327" s="21">
        <v>90.697931516427971</v>
      </c>
      <c r="M327" s="21">
        <v>91.95762500971172</v>
      </c>
      <c r="N327" s="21">
        <v>93.21731850299544</v>
      </c>
      <c r="O327" s="21">
        <v>94.47701199627916</v>
      </c>
      <c r="P327" s="21">
        <v>95.73670548956288</v>
      </c>
      <c r="Q327" s="21">
        <v>96.996398982846586</v>
      </c>
      <c r="R327" s="21">
        <v>101.49317720655506</v>
      </c>
      <c r="S327" s="21">
        <v>104.21949379267882</v>
      </c>
      <c r="T327" s="21">
        <v>107.03810370059369</v>
      </c>
      <c r="U327" s="21">
        <v>109.92690053835344</v>
      </c>
      <c r="V327" s="21">
        <v>112.89757853003228</v>
      </c>
      <c r="W327" s="21">
        <v>115.91943874780665</v>
      </c>
      <c r="X327" s="21">
        <v>119.06733931122673</v>
      </c>
      <c r="Y327" s="21">
        <v>122.25496395468721</v>
      </c>
      <c r="Z327" s="21">
        <v>125.4992630232488</v>
      </c>
      <c r="AA327" s="21">
        <v>128.82380079097237</v>
      </c>
      <c r="AB327" s="21">
        <v>132.24028719953677</v>
      </c>
      <c r="AC327" s="21">
        <v>135.74155640209787</v>
      </c>
      <c r="AD327" s="21">
        <v>139.32654413598658</v>
      </c>
      <c r="AE327" s="21">
        <v>142.9856742986068</v>
      </c>
      <c r="AF327" s="21">
        <v>146.72361540812219</v>
      </c>
      <c r="AG327" s="22">
        <v>150.52284977717397</v>
      </c>
      <c r="AI327" s="20">
        <v>0</v>
      </c>
      <c r="AJ327" s="21">
        <v>5.2166744805659615</v>
      </c>
      <c r="AK327" s="21">
        <v>5.3216023247413169</v>
      </c>
      <c r="AL327" s="21">
        <v>5.4265301689166732</v>
      </c>
      <c r="AM327" s="21">
        <v>5.5063320831654474</v>
      </c>
      <c r="AN327" s="21">
        <v>5.5861339974142208</v>
      </c>
      <c r="AO327" s="21">
        <v>5.665935911662995</v>
      </c>
      <c r="AP327" s="21">
        <v>5.7457378259117702</v>
      </c>
      <c r="AQ327" s="21">
        <v>5.8255397401605462</v>
      </c>
      <c r="AR327" s="21">
        <v>5.9053416544093205</v>
      </c>
      <c r="AS327" s="21">
        <v>5.9851435686580947</v>
      </c>
      <c r="AT327" s="21">
        <v>6.0649454829068699</v>
      </c>
      <c r="AU327" s="21">
        <v>6.1447473971556432</v>
      </c>
      <c r="AV327" s="21">
        <v>6.4296194808152167</v>
      </c>
      <c r="AW327" s="21">
        <v>6.6023323538917609</v>
      </c>
      <c r="AX327" s="21">
        <v>6.7808920331878957</v>
      </c>
      <c r="AY327" s="21">
        <v>6.9638980729572149</v>
      </c>
      <c r="AZ327" s="21">
        <v>7.1520913053717949</v>
      </c>
      <c r="BA327" s="21">
        <v>7.3435269452765404</v>
      </c>
      <c r="BB327" s="21">
        <v>7.5429472742415475</v>
      </c>
      <c r="BC327" s="21">
        <v>7.744884134129272</v>
      </c>
      <c r="BD327" s="21">
        <v>7.950411333759269</v>
      </c>
      <c r="BE327" s="21">
        <v>8.161021676093501</v>
      </c>
      <c r="BF327" s="21">
        <v>8.3774569890184303</v>
      </c>
      <c r="BG327" s="21">
        <v>8.5992633142510115</v>
      </c>
      <c r="BH327" s="21">
        <v>8.8263732304711304</v>
      </c>
      <c r="BI327" s="21">
        <v>9.05818008905967</v>
      </c>
      <c r="BJ327" s="21">
        <v>9.2949796418706736</v>
      </c>
      <c r="BK327" s="22">
        <v>9.5356621388007277</v>
      </c>
      <c r="BM327" s="163">
        <f>VLOOKUP(BM$6,'MonteCarlo Policy Paths'!$N$2:$S$31,$B327+1,FALSE)</f>
        <v>24.400896901266854</v>
      </c>
      <c r="BN327" s="21">
        <f>VLOOKUP(BN$6,'MonteCarlo Policy Paths'!$N$2:$S$31,$B327+1,FALSE)</f>
        <v>27.277092285564247</v>
      </c>
      <c r="BO327" s="21">
        <f>VLOOKUP(BO$6,'MonteCarlo Policy Paths'!$N$2:$S$31,$B327+1,FALSE)</f>
        <v>30.488398193607274</v>
      </c>
      <c r="BP327" s="21">
        <f>VLOOKUP(BP$6,'MonteCarlo Policy Paths'!$N$2:$S$31,$B327+1,FALSE)</f>
        <v>34.070901710124843</v>
      </c>
      <c r="BQ327" s="21">
        <f>VLOOKUP(BQ$6,'MonteCarlo Policy Paths'!$N$2:$S$31,$B327+1,FALSE)</f>
        <v>38.049962908416198</v>
      </c>
      <c r="BR327" s="21">
        <f>VLOOKUP(BR$6,'MonteCarlo Policy Paths'!$N$2:$S$31,$B327+1,FALSE)</f>
        <v>42.441930627628253</v>
      </c>
      <c r="BS327" s="21">
        <f>VLOOKUP(BS$6,'MonteCarlo Policy Paths'!$N$2:$S$31,$B327+1,FALSE)</f>
        <v>47.302864628556662</v>
      </c>
      <c r="BT327" s="21">
        <f>VLOOKUP(BT$6,'MonteCarlo Policy Paths'!$N$2:$S$31,$B327+1,FALSE)</f>
        <v>52.715092471952183</v>
      </c>
      <c r="BU327" s="21">
        <f>VLOOKUP(BU$6,'MonteCarlo Policy Paths'!$N$2:$S$31,$B327+1,FALSE)</f>
        <v>58.737483764437521</v>
      </c>
      <c r="BV327" s="21">
        <f>VLOOKUP(BV$6,'MonteCarlo Policy Paths'!$N$2:$S$31,$B327+1,FALSE)</f>
        <v>65.512636340122413</v>
      </c>
      <c r="BW327" s="21">
        <f>VLOOKUP(BW$6,'MonteCarlo Policy Paths'!$N$2:$S$31,$B327+1,FALSE)</f>
        <v>73.079994851258945</v>
      </c>
      <c r="BX327" s="21">
        <f>VLOOKUP(BX$6,'MonteCarlo Policy Paths'!$N$2:$S$31,$B327+1,FALSE)</f>
        <v>81.527096411801594</v>
      </c>
      <c r="BY327" s="21">
        <f>VLOOKUP(BY$6,'MonteCarlo Policy Paths'!$N$2:$S$31,$B327+1,FALSE)</f>
        <v>90.963600198236662</v>
      </c>
      <c r="BZ327" s="21">
        <f>VLOOKUP(BZ$6,'MonteCarlo Policy Paths'!$N$2:$S$31,$B327+1,FALSE)</f>
        <v>101.49317720655506</v>
      </c>
      <c r="CA327" s="21">
        <f>VLOOKUP(CA$6,'MonteCarlo Policy Paths'!$N$2:$S$31,$B327+1,FALSE)</f>
        <v>104.21949379267882</v>
      </c>
      <c r="CB327" s="21">
        <f>VLOOKUP(CB$6,'MonteCarlo Policy Paths'!$N$2:$S$31,$B327+1,FALSE)</f>
        <v>107.03810370059369</v>
      </c>
      <c r="CC327" s="21">
        <f>VLOOKUP(CC$6,'MonteCarlo Policy Paths'!$N$2:$S$31,$B327+1,FALSE)</f>
        <v>109.92690053835344</v>
      </c>
      <c r="CD327" s="21">
        <f>VLOOKUP(CD$6,'MonteCarlo Policy Paths'!$N$2:$S$31,$B327+1,FALSE)</f>
        <v>112.89757853003228</v>
      </c>
      <c r="CE327" s="21">
        <f>VLOOKUP(CE$6,'MonteCarlo Policy Paths'!$N$2:$S$31,$B327+1,FALSE)</f>
        <v>115.91943874780665</v>
      </c>
      <c r="CF327" s="21">
        <f>VLOOKUP(CF$6,'MonteCarlo Policy Paths'!$N$2:$S$31,$B327+1,FALSE)</f>
        <v>119.06733931122673</v>
      </c>
      <c r="CG327" s="21">
        <f>VLOOKUP(CG$6,'MonteCarlo Policy Paths'!$N$2:$S$31,$B327+1,FALSE)</f>
        <v>122.25496395468721</v>
      </c>
      <c r="CH327" s="21">
        <f>VLOOKUP(CH$6,'MonteCarlo Policy Paths'!$N$2:$S$31,$B327+1,FALSE)</f>
        <v>125.4992630232488</v>
      </c>
      <c r="CI327" s="21">
        <f>VLOOKUP(CI$6,'MonteCarlo Policy Paths'!$N$2:$S$31,$B327+1,FALSE)</f>
        <v>128.82380079097237</v>
      </c>
      <c r="CJ327" s="21">
        <f>VLOOKUP(CJ$6,'MonteCarlo Policy Paths'!$N$2:$S$31,$B327+1,FALSE)</f>
        <v>132.24028719953677</v>
      </c>
      <c r="CK327" s="21">
        <f>VLOOKUP(CK$6,'MonteCarlo Policy Paths'!$N$2:$S$31,$B327+1,FALSE)</f>
        <v>135.74155640209787</v>
      </c>
      <c r="CL327" s="21">
        <f>VLOOKUP(CL$6,'MonteCarlo Policy Paths'!$N$2:$S$31,$B327+1,FALSE)</f>
        <v>139.32654413598658</v>
      </c>
      <c r="CM327" s="21">
        <f>VLOOKUP(CM$6,'MonteCarlo Policy Paths'!$N$2:$S$31,$B327+1,FALSE)</f>
        <v>142.9856742986068</v>
      </c>
      <c r="CN327" s="21">
        <f>VLOOKUP(CN$6,'MonteCarlo Policy Paths'!$N$2:$S$31,$B327+1,FALSE)</f>
        <v>146.72361540812219</v>
      </c>
      <c r="CO327" s="164">
        <f>VLOOKUP(CO$6,'MonteCarlo Policy Paths'!$N$2:$S$31,$B327+1,FALSE)</f>
        <v>150.52284977717397</v>
      </c>
      <c r="CQ327" s="163">
        <f>BM327*VLOOKUP(AI$6,'Greenhouse Gas Costs Avoided'!$A$2:$I$32,9,FALSE)</f>
        <v>1.5458032390340439</v>
      </c>
      <c r="CR327" s="21">
        <f>BN327*VLOOKUP(AJ$6,'Greenhouse Gas Costs Avoided'!$A$2:$I$32,9,FALSE)</f>
        <v>1.7280109734108424</v>
      </c>
      <c r="CS327" s="21">
        <f>BO327*VLOOKUP(AK$6,'Greenhouse Gas Costs Avoided'!$A$2:$I$32,9,FALSE)</f>
        <v>1.9314480476408618</v>
      </c>
      <c r="CT327" s="21">
        <f>BP327*VLOOKUP(AL$6,'Greenhouse Gas Costs Avoided'!$A$2:$I$32,9,FALSE)</f>
        <v>2.1584005880368746</v>
      </c>
      <c r="CU327" s="21">
        <f>BQ327*VLOOKUP(AM$6,'Greenhouse Gas Costs Avoided'!$A$2:$I$32,9,FALSE)</f>
        <v>2.4104751619151044</v>
      </c>
      <c r="CV327" s="21">
        <f>BR327*VLOOKUP(AN$6,'Greenhouse Gas Costs Avoided'!$A$2:$I$32,9,FALSE)</f>
        <v>2.6887074725371978</v>
      </c>
      <c r="CW327" s="21">
        <f>BS327*VLOOKUP(AO$6,'Greenhouse Gas Costs Avoided'!$A$2:$I$32,9,FALSE)</f>
        <v>2.996648920499946</v>
      </c>
      <c r="CX327" s="21">
        <f>BT327*VLOOKUP(AP$6,'Greenhouse Gas Costs Avoided'!$A$2:$I$32,9,FALSE)</f>
        <v>3.339514978438852</v>
      </c>
      <c r="CY327" s="21">
        <f>BU327*VLOOKUP(AQ$6,'Greenhouse Gas Costs Avoided'!$A$2:$I$32,9,FALSE)</f>
        <v>3.7210350514231747</v>
      </c>
      <c r="CZ327" s="21">
        <f>BV327*VLOOKUP(AR$6,'Greenhouse Gas Costs Avoided'!$A$2:$I$32,9,FALSE)</f>
        <v>4.1502427497639598</v>
      </c>
      <c r="DA327" s="21">
        <f>BW327*VLOOKUP(AS$6,'Greenhouse Gas Costs Avoided'!$A$2:$I$32,9,FALSE)</f>
        <v>4.6296369025600148</v>
      </c>
      <c r="DB327" s="21">
        <f>BX327*VLOOKUP(AT$6,'Greenhouse Gas Costs Avoided'!$A$2:$I$32,9,FALSE)</f>
        <v>5.1647630090130283</v>
      </c>
      <c r="DC327" s="21">
        <f>BY327*VLOOKUP(AU$6,'Greenhouse Gas Costs Avoided'!$A$2:$I$32,9,FALSE)</f>
        <v>5.7625680068068199</v>
      </c>
      <c r="DD327" s="21">
        <f>BZ327*VLOOKUP(AV$6,'Greenhouse Gas Costs Avoided'!$A$2:$I$32,9,FALSE)</f>
        <v>6.4296194808152167</v>
      </c>
      <c r="DE327" s="21">
        <f>CA327*VLOOKUP(AW$6,'Greenhouse Gas Costs Avoided'!$A$2:$I$32,9,FALSE)</f>
        <v>6.6023323538917609</v>
      </c>
      <c r="DF327" s="21">
        <f>CB327*VLOOKUP(AX$6,'Greenhouse Gas Costs Avoided'!$A$2:$I$32,9,FALSE)</f>
        <v>6.7808920331878957</v>
      </c>
      <c r="DG327" s="21">
        <f>CC327*VLOOKUP(AY$6,'Greenhouse Gas Costs Avoided'!$A$2:$I$32,9,FALSE)</f>
        <v>6.9638980729572149</v>
      </c>
      <c r="DH327" s="21">
        <f>CD327*VLOOKUP(AZ$6,'Greenhouse Gas Costs Avoided'!$A$2:$I$32,9,FALSE)</f>
        <v>7.1520913053717949</v>
      </c>
      <c r="DI327" s="21">
        <f>CE327*VLOOKUP(BA$6,'Greenhouse Gas Costs Avoided'!$A$2:$I$32,9,FALSE)</f>
        <v>7.3435269452765404</v>
      </c>
      <c r="DJ327" s="21">
        <f>CF327*VLOOKUP(BB$6,'Greenhouse Gas Costs Avoided'!$A$2:$I$32,9,FALSE)</f>
        <v>7.5429472742415475</v>
      </c>
      <c r="DK327" s="21">
        <f>CG327*VLOOKUP(BC$6,'Greenhouse Gas Costs Avoided'!$A$2:$I$32,9,FALSE)</f>
        <v>7.744884134129272</v>
      </c>
      <c r="DL327" s="21">
        <f>CH327*VLOOKUP(BD$6,'Greenhouse Gas Costs Avoided'!$A$2:$I$32,9,FALSE)</f>
        <v>7.950411333759269</v>
      </c>
      <c r="DM327" s="21">
        <f>CI327*VLOOKUP(BE$6,'Greenhouse Gas Costs Avoided'!$A$2:$I$32,9,FALSE)</f>
        <v>8.161021676093501</v>
      </c>
      <c r="DN327" s="21">
        <f>CJ327*VLOOKUP(BF$6,'Greenhouse Gas Costs Avoided'!$A$2:$I$32,9,FALSE)</f>
        <v>8.3774569890184303</v>
      </c>
      <c r="DO327" s="21">
        <f>CK327*VLOOKUP(BG$6,'Greenhouse Gas Costs Avoided'!$A$2:$I$32,9,FALSE)</f>
        <v>8.5992633142510115</v>
      </c>
      <c r="DP327" s="21">
        <f>CL327*VLOOKUP(BH$6,'Greenhouse Gas Costs Avoided'!$A$2:$I$32,9,FALSE)</f>
        <v>8.8263732304711304</v>
      </c>
      <c r="DQ327" s="21">
        <f>CM327*VLOOKUP(BI$6,'Greenhouse Gas Costs Avoided'!$A$2:$I$32,9,FALSE)</f>
        <v>9.05818008905967</v>
      </c>
      <c r="DR327" s="21">
        <f>CN327*VLOOKUP(BJ$6,'Greenhouse Gas Costs Avoided'!$A$2:$I$32,9,FALSE)</f>
        <v>9.2949796418706736</v>
      </c>
      <c r="DS327" s="164">
        <f>CO327*VLOOKUP(BK$6,'Greenhouse Gas Costs Avoided'!$A$2:$I$32,9,FALSE)</f>
        <v>9.5356621388007277</v>
      </c>
    </row>
    <row r="328" spans="1:123" x14ac:dyDescent="0.35">
      <c r="A328" s="174">
        <v>322</v>
      </c>
      <c r="B328" s="12">
        <v>5</v>
      </c>
      <c r="C328" s="175">
        <v>2023</v>
      </c>
      <c r="E328" s="20">
        <v>0</v>
      </c>
      <c r="F328" s="21">
        <v>82.346532180449415</v>
      </c>
      <c r="G328" s="21">
        <v>84.002844861871253</v>
      </c>
      <c r="H328" s="21">
        <v>85.659157543293105</v>
      </c>
      <c r="I328" s="21">
        <v>86.918851036576825</v>
      </c>
      <c r="J328" s="21">
        <v>88.178544529860531</v>
      </c>
      <c r="K328" s="21">
        <v>89.438238023144251</v>
      </c>
      <c r="L328" s="21">
        <v>90.697931516427971</v>
      </c>
      <c r="M328" s="21">
        <v>91.95762500971172</v>
      </c>
      <c r="N328" s="21">
        <v>93.21731850299544</v>
      </c>
      <c r="O328" s="21">
        <v>94.47701199627916</v>
      </c>
      <c r="P328" s="21">
        <v>95.73670548956288</v>
      </c>
      <c r="Q328" s="21">
        <v>96.996398982846586</v>
      </c>
      <c r="R328" s="21">
        <v>99.874634841342697</v>
      </c>
      <c r="S328" s="21">
        <v>101.93553668931256</v>
      </c>
      <c r="T328" s="21">
        <v>104.04258519817796</v>
      </c>
      <c r="U328" s="21">
        <v>106.18472717196582</v>
      </c>
      <c r="V328" s="21">
        <v>108.36780972271322</v>
      </c>
      <c r="W328" s="21">
        <v>110.57648338650839</v>
      </c>
      <c r="X328" s="21">
        <v>112.7694544213079</v>
      </c>
      <c r="Y328" s="21">
        <v>114.98228749612761</v>
      </c>
      <c r="Z328" s="21">
        <v>117.22345778349788</v>
      </c>
      <c r="AA328" s="21">
        <v>119.50474742044912</v>
      </c>
      <c r="AB328" s="21">
        <v>121.83201137782079</v>
      </c>
      <c r="AC328" s="21">
        <v>124.30483685770574</v>
      </c>
      <c r="AD328" s="21">
        <v>126.81952160325447</v>
      </c>
      <c r="AE328" s="21">
        <v>129.37127756316897</v>
      </c>
      <c r="AF328" s="21">
        <v>131.96243899653103</v>
      </c>
      <c r="AG328" s="22">
        <v>135.47056479945655</v>
      </c>
      <c r="AI328" s="20">
        <v>0</v>
      </c>
      <c r="AJ328" s="21">
        <v>5.2166744805659615</v>
      </c>
      <c r="AK328" s="21">
        <v>5.3216023247413169</v>
      </c>
      <c r="AL328" s="21">
        <v>5.4265301689166732</v>
      </c>
      <c r="AM328" s="21">
        <v>5.5063320831654474</v>
      </c>
      <c r="AN328" s="21">
        <v>5.5861339974142208</v>
      </c>
      <c r="AO328" s="21">
        <v>5.665935911662995</v>
      </c>
      <c r="AP328" s="21">
        <v>5.7457378259117702</v>
      </c>
      <c r="AQ328" s="21">
        <v>5.8255397401605462</v>
      </c>
      <c r="AR328" s="21">
        <v>5.9053416544093205</v>
      </c>
      <c r="AS328" s="21">
        <v>5.9851435686580947</v>
      </c>
      <c r="AT328" s="21">
        <v>6.0649454829068699</v>
      </c>
      <c r="AU328" s="21">
        <v>6.1447473971556432</v>
      </c>
      <c r="AV328" s="21">
        <v>6.327084396109818</v>
      </c>
      <c r="AW328" s="21">
        <v>6.4576430704410743</v>
      </c>
      <c r="AX328" s="21">
        <v>6.5911251478821242</v>
      </c>
      <c r="AY328" s="21">
        <v>6.7268304055597685</v>
      </c>
      <c r="AZ328" s="21">
        <v>6.8651292595600424</v>
      </c>
      <c r="BA328" s="21">
        <v>7.0050493173053994</v>
      </c>
      <c r="BB328" s="21">
        <v>7.1439746093722221</v>
      </c>
      <c r="BC328" s="21">
        <v>7.2841581669004034</v>
      </c>
      <c r="BD328" s="21">
        <v>7.426136894299721</v>
      </c>
      <c r="BE328" s="21">
        <v>7.5706571930511553</v>
      </c>
      <c r="BF328" s="21">
        <v>7.7180899770979394</v>
      </c>
      <c r="BG328" s="21">
        <v>7.8747441218959366</v>
      </c>
      <c r="BH328" s="21">
        <v>8.0340500621877027</v>
      </c>
      <c r="BI328" s="21">
        <v>8.1957044736636782</v>
      </c>
      <c r="BJ328" s="21">
        <v>8.3598552322508848</v>
      </c>
      <c r="BK328" s="22">
        <v>8.5820959249206545</v>
      </c>
      <c r="BM328" s="163">
        <f>VLOOKUP(BM$6,'MonteCarlo Policy Paths'!$N$2:$S$31,$B328+1,FALSE)</f>
        <v>24.184299884200797</v>
      </c>
      <c r="BN328" s="21">
        <f>VLOOKUP(BN$6,'MonteCarlo Policy Paths'!$N$2:$S$31,$B328+1,FALSE)</f>
        <v>26.797135120393484</v>
      </c>
      <c r="BO328" s="21">
        <f>VLOOKUP(BO$6,'MonteCarlo Policy Paths'!$N$2:$S$31,$B328+1,FALSE)</f>
        <v>29.690826715826198</v>
      </c>
      <c r="BP328" s="21">
        <f>VLOOKUP(BP$6,'MonteCarlo Policy Paths'!$N$2:$S$31,$B328+1,FALSE)</f>
        <v>32.893001978364566</v>
      </c>
      <c r="BQ328" s="21">
        <f>VLOOKUP(BQ$6,'MonteCarlo Policy Paths'!$N$2:$S$31,$B328+1,FALSE)</f>
        <v>36.420098382625895</v>
      </c>
      <c r="BR328" s="21">
        <f>VLOOKUP(BR$6,'MonteCarlo Policy Paths'!$N$2:$S$31,$B328+1,FALSE)</f>
        <v>40.279471956541457</v>
      </c>
      <c r="BS328" s="21">
        <f>VLOOKUP(BS$6,'MonteCarlo Policy Paths'!$N$2:$S$31,$B328+1,FALSE)</f>
        <v>44.515635375675203</v>
      </c>
      <c r="BT328" s="21">
        <f>VLOOKUP(BT$6,'MonteCarlo Policy Paths'!$N$2:$S$31,$B328+1,FALSE)</f>
        <v>49.196171227791872</v>
      </c>
      <c r="BU328" s="21">
        <f>VLOOKUP(BU$6,'MonteCarlo Policy Paths'!$N$2:$S$31,$B328+1,FALSE)</f>
        <v>54.364766335209197</v>
      </c>
      <c r="BV328" s="21">
        <f>VLOOKUP(BV$6,'MonteCarlo Policy Paths'!$N$2:$S$31,$B328+1,FALSE)</f>
        <v>60.140596575631633</v>
      </c>
      <c r="BW328" s="21">
        <f>VLOOKUP(BW$6,'MonteCarlo Policy Paths'!$N$2:$S$31,$B328+1,FALSE)</f>
        <v>66.545116533046993</v>
      </c>
      <c r="BX328" s="21">
        <f>VLOOKUP(BX$6,'MonteCarlo Policy Paths'!$N$2:$S$31,$B328+1,FALSE)</f>
        <v>73.642612105771832</v>
      </c>
      <c r="BY328" s="21">
        <f>VLOOKUP(BY$6,'MonteCarlo Policy Paths'!$N$2:$S$31,$B328+1,FALSE)</f>
        <v>81.515240678665066</v>
      </c>
      <c r="BZ328" s="21">
        <f>VLOOKUP(BZ$6,'MonteCarlo Policy Paths'!$N$2:$S$31,$B328+1,FALSE)</f>
        <v>90.237354922369406</v>
      </c>
      <c r="CA328" s="21">
        <f>VLOOKUP(CA$6,'MonteCarlo Policy Paths'!$N$2:$S$31,$B328+1,FALSE)</f>
        <v>92.736092415362535</v>
      </c>
      <c r="CB328" s="21">
        <f>VLOOKUP(CB$6,'MonteCarlo Policy Paths'!$N$2:$S$31,$B328+1,FALSE)</f>
        <v>95.321073906264047</v>
      </c>
      <c r="CC328" s="21">
        <f>VLOOKUP(CC$6,'MonteCarlo Policy Paths'!$N$2:$S$31,$B328+1,FALSE)</f>
        <v>97.972807459231774</v>
      </c>
      <c r="CD328" s="21">
        <f>VLOOKUP(CD$6,'MonteCarlo Policy Paths'!$N$2:$S$31,$B328+1,FALSE)</f>
        <v>100.70188743091984</v>
      </c>
      <c r="CE328" s="21">
        <f>VLOOKUP(CE$6,'MonteCarlo Policy Paths'!$N$2:$S$31,$B328+1,FALSE)</f>
        <v>103.48109827693068</v>
      </c>
      <c r="CF328" s="21">
        <f>VLOOKUP(CF$6,'MonteCarlo Policy Paths'!$N$2:$S$31,$B328+1,FALSE)</f>
        <v>106.37744326160868</v>
      </c>
      <c r="CG328" s="21">
        <f>VLOOKUP(CG$6,'MonteCarlo Policy Paths'!$N$2:$S$31,$B328+1,FALSE)</f>
        <v>109.31402956265458</v>
      </c>
      <c r="CH328" s="21">
        <f>VLOOKUP(CH$6,'MonteCarlo Policy Paths'!$N$2:$S$31,$B328+1,FALSE)</f>
        <v>112.30612514839871</v>
      </c>
      <c r="CI328" s="21">
        <f>VLOOKUP(CI$6,'MonteCarlo Policy Paths'!$N$2:$S$31,$B328+1,FALSE)</f>
        <v>115.37497116076017</v>
      </c>
      <c r="CJ328" s="21">
        <f>VLOOKUP(CJ$6,'MonteCarlo Policy Paths'!$N$2:$S$31,$B328+1,FALSE)</f>
        <v>118.53125256657755</v>
      </c>
      <c r="CK328" s="21">
        <f>VLOOKUP(CK$6,'MonteCarlo Policy Paths'!$N$2:$S$31,$B328+1,FALSE)</f>
        <v>121.76875646902944</v>
      </c>
      <c r="CL328" s="21">
        <f>VLOOKUP(CL$6,'MonteCarlo Policy Paths'!$N$2:$S$31,$B328+1,FALSE)</f>
        <v>125.08672773594304</v>
      </c>
      <c r="CM328" s="21">
        <f>VLOOKUP(CM$6,'MonteCarlo Policy Paths'!$N$2:$S$31,$B328+1,FALSE)</f>
        <v>128.47676069968128</v>
      </c>
      <c r="CN328" s="21">
        <f>VLOOKUP(CN$6,'MonteCarlo Policy Paths'!$N$2:$S$31,$B328+1,FALSE)</f>
        <v>131.94323193005201</v>
      </c>
      <c r="CO328" s="164">
        <f>VLOOKUP(CO$6,'MonteCarlo Policy Paths'!$N$2:$S$31,$B328+1,FALSE)</f>
        <v>135.47056479945655</v>
      </c>
      <c r="CQ328" s="163">
        <f>BM328*VLOOKUP(AI$6,'Greenhouse Gas Costs Avoided'!$A$2:$I$32,9,FALSE)</f>
        <v>1.5320817610121258</v>
      </c>
      <c r="CR328" s="21">
        <f>BN328*VLOOKUP(AJ$6,'Greenhouse Gas Costs Avoided'!$A$2:$I$32,9,FALSE)</f>
        <v>1.6976055607114411</v>
      </c>
      <c r="CS328" s="21">
        <f>BO328*VLOOKUP(AK$6,'Greenhouse Gas Costs Avoided'!$A$2:$I$32,9,FALSE)</f>
        <v>1.8809216846672472</v>
      </c>
      <c r="CT328" s="21">
        <f>BP328*VLOOKUP(AL$6,'Greenhouse Gas Costs Avoided'!$A$2:$I$32,9,FALSE)</f>
        <v>2.0837803301021003</v>
      </c>
      <c r="CU328" s="21">
        <f>BQ328*VLOOKUP(AM$6,'Greenhouse Gas Costs Avoided'!$A$2:$I$32,9,FALSE)</f>
        <v>2.3072228153580183</v>
      </c>
      <c r="CV328" s="21">
        <f>BR328*VLOOKUP(AN$6,'Greenhouse Gas Costs Avoided'!$A$2:$I$32,9,FALSE)</f>
        <v>2.5517151467399573</v>
      </c>
      <c r="CW328" s="21">
        <f>BS328*VLOOKUP(AO$6,'Greenhouse Gas Costs Avoided'!$A$2:$I$32,9,FALSE)</f>
        <v>2.8200772139570236</v>
      </c>
      <c r="CX328" s="21">
        <f>BT328*VLOOKUP(AP$6,'Greenhouse Gas Costs Avoided'!$A$2:$I$32,9,FALSE)</f>
        <v>3.1165903917263735</v>
      </c>
      <c r="CY328" s="21">
        <f>BU328*VLOOKUP(AQ$6,'Greenhouse Gas Costs Avoided'!$A$2:$I$32,9,FALSE)</f>
        <v>3.444022251736667</v>
      </c>
      <c r="CZ328" s="21">
        <f>BV328*VLOOKUP(AR$6,'Greenhouse Gas Costs Avoided'!$A$2:$I$32,9,FALSE)</f>
        <v>3.8099226171979153</v>
      </c>
      <c r="DA328" s="21">
        <f>BW328*VLOOKUP(AS$6,'Greenhouse Gas Costs Avoided'!$A$2:$I$32,9,FALSE)</f>
        <v>4.2156506416508543</v>
      </c>
      <c r="DB328" s="21">
        <f>BX328*VLOOKUP(AT$6,'Greenhouse Gas Costs Avoided'!$A$2:$I$32,9,FALSE)</f>
        <v>4.6652788536686769</v>
      </c>
      <c r="DC328" s="21">
        <f>BY328*VLOOKUP(AU$6,'Greenhouse Gas Costs Avoided'!$A$2:$I$32,9,FALSE)</f>
        <v>5.1640119451993618</v>
      </c>
      <c r="DD328" s="21">
        <f>BZ328*VLOOKUP(AV$6,'Greenhouse Gas Costs Avoided'!$A$2:$I$32,9,FALSE)</f>
        <v>5.7165601774917221</v>
      </c>
      <c r="DE328" s="21">
        <f>CA328*VLOOKUP(AW$6,'Greenhouse Gas Costs Avoided'!$A$2:$I$32,9,FALSE)</f>
        <v>5.8748558551380645</v>
      </c>
      <c r="DF328" s="21">
        <f>CB328*VLOOKUP(AX$6,'Greenhouse Gas Costs Avoided'!$A$2:$I$32,9,FALSE)</f>
        <v>6.0386151127443357</v>
      </c>
      <c r="DG328" s="21">
        <f>CC328*VLOOKUP(AY$6,'Greenhouse Gas Costs Avoided'!$A$2:$I$32,9,FALSE)</f>
        <v>6.2066031310462346</v>
      </c>
      <c r="DH328" s="21">
        <f>CD328*VLOOKUP(AZ$6,'Greenhouse Gas Costs Avoided'!$A$2:$I$32,9,FALSE)</f>
        <v>6.3794910653253769</v>
      </c>
      <c r="DI328" s="21">
        <f>CE328*VLOOKUP(BA$6,'Greenhouse Gas Costs Avoided'!$A$2:$I$32,9,FALSE)</f>
        <v>6.5555548036832505</v>
      </c>
      <c r="DJ328" s="21">
        <f>CF328*VLOOKUP(BB$6,'Greenhouse Gas Costs Avoided'!$A$2:$I$32,9,FALSE)</f>
        <v>6.7390390205459019</v>
      </c>
      <c r="DK328" s="21">
        <f>CG328*VLOOKUP(BC$6,'Greenhouse Gas Costs Avoided'!$A$2:$I$32,9,FALSE)</f>
        <v>6.9250725353887148</v>
      </c>
      <c r="DL328" s="21">
        <f>CH328*VLOOKUP(BD$6,'Greenhouse Gas Costs Avoided'!$A$2:$I$32,9,FALSE)</f>
        <v>7.114622578022705</v>
      </c>
      <c r="DM328" s="21">
        <f>CI328*VLOOKUP(BE$6,'Greenhouse Gas Costs Avoided'!$A$2:$I$32,9,FALSE)</f>
        <v>7.309034780377397</v>
      </c>
      <c r="DN328" s="21">
        <f>CJ328*VLOOKUP(BF$6,'Greenhouse Gas Costs Avoided'!$A$2:$I$32,9,FALSE)</f>
        <v>7.5089860379134308</v>
      </c>
      <c r="DO328" s="21">
        <f>CK328*VLOOKUP(BG$6,'Greenhouse Gas Costs Avoided'!$A$2:$I$32,9,FALSE)</f>
        <v>7.714082761982441</v>
      </c>
      <c r="DP328" s="21">
        <f>CL328*VLOOKUP(BH$6,'Greenhouse Gas Costs Avoided'!$A$2:$I$32,9,FALSE)</f>
        <v>7.9242771147625906</v>
      </c>
      <c r="DQ328" s="21">
        <f>CM328*VLOOKUP(BI$6,'Greenhouse Gas Costs Avoided'!$A$2:$I$32,9,FALSE)</f>
        <v>8.1390365949973802</v>
      </c>
      <c r="DR328" s="21">
        <f>CN328*VLOOKUP(BJ$6,'Greenhouse Gas Costs Avoided'!$A$2:$I$32,9,FALSE)</f>
        <v>8.358638459535694</v>
      </c>
      <c r="DS328" s="164">
        <f>CO328*VLOOKUP(BK$6,'Greenhouse Gas Costs Avoided'!$A$2:$I$32,9,FALSE)</f>
        <v>8.5820959249206545</v>
      </c>
    </row>
    <row r="329" spans="1:123" x14ac:dyDescent="0.35">
      <c r="A329" s="174">
        <v>323</v>
      </c>
      <c r="B329" s="12">
        <v>3</v>
      </c>
      <c r="C329" s="175">
        <v>2023</v>
      </c>
      <c r="E329" s="20">
        <v>0</v>
      </c>
      <c r="F329" s="21">
        <v>82.346532180449415</v>
      </c>
      <c r="G329" s="21">
        <v>84.002844861871253</v>
      </c>
      <c r="H329" s="21">
        <v>85.659157543293105</v>
      </c>
      <c r="I329" s="21">
        <v>86.918851036576825</v>
      </c>
      <c r="J329" s="21">
        <v>88.178544529860531</v>
      </c>
      <c r="K329" s="21">
        <v>89.438238023144251</v>
      </c>
      <c r="L329" s="21">
        <v>90.697931516427971</v>
      </c>
      <c r="M329" s="21">
        <v>91.95762500971172</v>
      </c>
      <c r="N329" s="21">
        <v>93.21731850299544</v>
      </c>
      <c r="O329" s="21">
        <v>94.47701199627916</v>
      </c>
      <c r="P329" s="21">
        <v>95.73670548956288</v>
      </c>
      <c r="Q329" s="21">
        <v>96.996398982846586</v>
      </c>
      <c r="R329" s="21">
        <v>101.49317720655506</v>
      </c>
      <c r="S329" s="21">
        <v>104.21949379267882</v>
      </c>
      <c r="T329" s="21">
        <v>107.03810370059369</v>
      </c>
      <c r="U329" s="21">
        <v>109.92690053835344</v>
      </c>
      <c r="V329" s="21">
        <v>112.89757853003228</v>
      </c>
      <c r="W329" s="21">
        <v>115.91943874780665</v>
      </c>
      <c r="X329" s="21">
        <v>119.06733931122673</v>
      </c>
      <c r="Y329" s="21">
        <v>122.25496395468721</v>
      </c>
      <c r="Z329" s="21">
        <v>125.4992630232488</v>
      </c>
      <c r="AA329" s="21">
        <v>128.82380079097237</v>
      </c>
      <c r="AB329" s="21">
        <v>132.24028719953677</v>
      </c>
      <c r="AC329" s="21">
        <v>135.74155640209787</v>
      </c>
      <c r="AD329" s="21">
        <v>139.32654413598658</v>
      </c>
      <c r="AE329" s="21">
        <v>142.9856742986068</v>
      </c>
      <c r="AF329" s="21">
        <v>146.72361540812219</v>
      </c>
      <c r="AG329" s="22">
        <v>150.52284977717397</v>
      </c>
      <c r="AI329" s="20">
        <v>0</v>
      </c>
      <c r="AJ329" s="21">
        <v>5.2166744805659615</v>
      </c>
      <c r="AK329" s="21">
        <v>5.3216023247413169</v>
      </c>
      <c r="AL329" s="21">
        <v>5.4265301689166732</v>
      </c>
      <c r="AM329" s="21">
        <v>5.5063320831654474</v>
      </c>
      <c r="AN329" s="21">
        <v>5.5861339974142208</v>
      </c>
      <c r="AO329" s="21">
        <v>5.665935911662995</v>
      </c>
      <c r="AP329" s="21">
        <v>5.7457378259117702</v>
      </c>
      <c r="AQ329" s="21">
        <v>5.8255397401605462</v>
      </c>
      <c r="AR329" s="21">
        <v>5.9053416544093205</v>
      </c>
      <c r="AS329" s="21">
        <v>5.9851435686580947</v>
      </c>
      <c r="AT329" s="21">
        <v>6.0649454829068699</v>
      </c>
      <c r="AU329" s="21">
        <v>6.1447473971556432</v>
      </c>
      <c r="AV329" s="21">
        <v>6.4296194808152167</v>
      </c>
      <c r="AW329" s="21">
        <v>6.6023323538917609</v>
      </c>
      <c r="AX329" s="21">
        <v>6.7808920331878957</v>
      </c>
      <c r="AY329" s="21">
        <v>6.9638980729572149</v>
      </c>
      <c r="AZ329" s="21">
        <v>7.1520913053717949</v>
      </c>
      <c r="BA329" s="21">
        <v>7.3435269452765404</v>
      </c>
      <c r="BB329" s="21">
        <v>7.5429472742415475</v>
      </c>
      <c r="BC329" s="21">
        <v>7.744884134129272</v>
      </c>
      <c r="BD329" s="21">
        <v>7.950411333759269</v>
      </c>
      <c r="BE329" s="21">
        <v>8.161021676093501</v>
      </c>
      <c r="BF329" s="21">
        <v>8.3774569890184303</v>
      </c>
      <c r="BG329" s="21">
        <v>8.5992633142510115</v>
      </c>
      <c r="BH329" s="21">
        <v>8.8263732304711304</v>
      </c>
      <c r="BI329" s="21">
        <v>9.05818008905967</v>
      </c>
      <c r="BJ329" s="21">
        <v>9.2949796418706736</v>
      </c>
      <c r="BK329" s="22">
        <v>9.5356621388007277</v>
      </c>
      <c r="BM329" s="163">
        <f>VLOOKUP(BM$6,'MonteCarlo Policy Paths'!$N$2:$S$31,$B329+1,FALSE)</f>
        <v>24.400896901266854</v>
      </c>
      <c r="BN329" s="21">
        <f>VLOOKUP(BN$6,'MonteCarlo Policy Paths'!$N$2:$S$31,$B329+1,FALSE)</f>
        <v>27.277092285564247</v>
      </c>
      <c r="BO329" s="21">
        <f>VLOOKUP(BO$6,'MonteCarlo Policy Paths'!$N$2:$S$31,$B329+1,FALSE)</f>
        <v>30.488398193607274</v>
      </c>
      <c r="BP329" s="21">
        <f>VLOOKUP(BP$6,'MonteCarlo Policy Paths'!$N$2:$S$31,$B329+1,FALSE)</f>
        <v>34.070901710124843</v>
      </c>
      <c r="BQ329" s="21">
        <f>VLOOKUP(BQ$6,'MonteCarlo Policy Paths'!$N$2:$S$31,$B329+1,FALSE)</f>
        <v>38.049962908416198</v>
      </c>
      <c r="BR329" s="21">
        <f>VLOOKUP(BR$6,'MonteCarlo Policy Paths'!$N$2:$S$31,$B329+1,FALSE)</f>
        <v>42.441930627628253</v>
      </c>
      <c r="BS329" s="21">
        <f>VLOOKUP(BS$6,'MonteCarlo Policy Paths'!$N$2:$S$31,$B329+1,FALSE)</f>
        <v>47.302864628556662</v>
      </c>
      <c r="BT329" s="21">
        <f>VLOOKUP(BT$6,'MonteCarlo Policy Paths'!$N$2:$S$31,$B329+1,FALSE)</f>
        <v>52.715092471952183</v>
      </c>
      <c r="BU329" s="21">
        <f>VLOOKUP(BU$6,'MonteCarlo Policy Paths'!$N$2:$S$31,$B329+1,FALSE)</f>
        <v>58.737483764437521</v>
      </c>
      <c r="BV329" s="21">
        <f>VLOOKUP(BV$6,'MonteCarlo Policy Paths'!$N$2:$S$31,$B329+1,FALSE)</f>
        <v>65.512636340122413</v>
      </c>
      <c r="BW329" s="21">
        <f>VLOOKUP(BW$6,'MonteCarlo Policy Paths'!$N$2:$S$31,$B329+1,FALSE)</f>
        <v>73.079994851258945</v>
      </c>
      <c r="BX329" s="21">
        <f>VLOOKUP(BX$6,'MonteCarlo Policy Paths'!$N$2:$S$31,$B329+1,FALSE)</f>
        <v>81.527096411801594</v>
      </c>
      <c r="BY329" s="21">
        <f>VLOOKUP(BY$6,'MonteCarlo Policy Paths'!$N$2:$S$31,$B329+1,FALSE)</f>
        <v>90.963600198236662</v>
      </c>
      <c r="BZ329" s="21">
        <f>VLOOKUP(BZ$6,'MonteCarlo Policy Paths'!$N$2:$S$31,$B329+1,FALSE)</f>
        <v>101.49317720655506</v>
      </c>
      <c r="CA329" s="21">
        <f>VLOOKUP(CA$6,'MonteCarlo Policy Paths'!$N$2:$S$31,$B329+1,FALSE)</f>
        <v>104.21949379267882</v>
      </c>
      <c r="CB329" s="21">
        <f>VLOOKUP(CB$6,'MonteCarlo Policy Paths'!$N$2:$S$31,$B329+1,FALSE)</f>
        <v>107.03810370059369</v>
      </c>
      <c r="CC329" s="21">
        <f>VLOOKUP(CC$6,'MonteCarlo Policy Paths'!$N$2:$S$31,$B329+1,FALSE)</f>
        <v>109.92690053835344</v>
      </c>
      <c r="CD329" s="21">
        <f>VLOOKUP(CD$6,'MonteCarlo Policy Paths'!$N$2:$S$31,$B329+1,FALSE)</f>
        <v>112.89757853003228</v>
      </c>
      <c r="CE329" s="21">
        <f>VLOOKUP(CE$6,'MonteCarlo Policy Paths'!$N$2:$S$31,$B329+1,FALSE)</f>
        <v>115.91943874780665</v>
      </c>
      <c r="CF329" s="21">
        <f>VLOOKUP(CF$6,'MonteCarlo Policy Paths'!$N$2:$S$31,$B329+1,FALSE)</f>
        <v>119.06733931122673</v>
      </c>
      <c r="CG329" s="21">
        <f>VLOOKUP(CG$6,'MonteCarlo Policy Paths'!$N$2:$S$31,$B329+1,FALSE)</f>
        <v>122.25496395468721</v>
      </c>
      <c r="CH329" s="21">
        <f>VLOOKUP(CH$6,'MonteCarlo Policy Paths'!$N$2:$S$31,$B329+1,FALSE)</f>
        <v>125.4992630232488</v>
      </c>
      <c r="CI329" s="21">
        <f>VLOOKUP(CI$6,'MonteCarlo Policy Paths'!$N$2:$S$31,$B329+1,FALSE)</f>
        <v>128.82380079097237</v>
      </c>
      <c r="CJ329" s="21">
        <f>VLOOKUP(CJ$6,'MonteCarlo Policy Paths'!$N$2:$S$31,$B329+1,FALSE)</f>
        <v>132.24028719953677</v>
      </c>
      <c r="CK329" s="21">
        <f>VLOOKUP(CK$6,'MonteCarlo Policy Paths'!$N$2:$S$31,$B329+1,FALSE)</f>
        <v>135.74155640209787</v>
      </c>
      <c r="CL329" s="21">
        <f>VLOOKUP(CL$6,'MonteCarlo Policy Paths'!$N$2:$S$31,$B329+1,FALSE)</f>
        <v>139.32654413598658</v>
      </c>
      <c r="CM329" s="21">
        <f>VLOOKUP(CM$6,'MonteCarlo Policy Paths'!$N$2:$S$31,$B329+1,FALSE)</f>
        <v>142.9856742986068</v>
      </c>
      <c r="CN329" s="21">
        <f>VLOOKUP(CN$6,'MonteCarlo Policy Paths'!$N$2:$S$31,$B329+1,FALSE)</f>
        <v>146.72361540812219</v>
      </c>
      <c r="CO329" s="164">
        <f>VLOOKUP(CO$6,'MonteCarlo Policy Paths'!$N$2:$S$31,$B329+1,FALSE)</f>
        <v>150.52284977717397</v>
      </c>
      <c r="CQ329" s="163">
        <f>BM329*VLOOKUP(AI$6,'Greenhouse Gas Costs Avoided'!$A$2:$I$32,9,FALSE)</f>
        <v>1.5458032390340439</v>
      </c>
      <c r="CR329" s="21">
        <f>BN329*VLOOKUP(AJ$6,'Greenhouse Gas Costs Avoided'!$A$2:$I$32,9,FALSE)</f>
        <v>1.7280109734108424</v>
      </c>
      <c r="CS329" s="21">
        <f>BO329*VLOOKUP(AK$6,'Greenhouse Gas Costs Avoided'!$A$2:$I$32,9,FALSE)</f>
        <v>1.9314480476408618</v>
      </c>
      <c r="CT329" s="21">
        <f>BP329*VLOOKUP(AL$6,'Greenhouse Gas Costs Avoided'!$A$2:$I$32,9,FALSE)</f>
        <v>2.1584005880368746</v>
      </c>
      <c r="CU329" s="21">
        <f>BQ329*VLOOKUP(AM$6,'Greenhouse Gas Costs Avoided'!$A$2:$I$32,9,FALSE)</f>
        <v>2.4104751619151044</v>
      </c>
      <c r="CV329" s="21">
        <f>BR329*VLOOKUP(AN$6,'Greenhouse Gas Costs Avoided'!$A$2:$I$32,9,FALSE)</f>
        <v>2.6887074725371978</v>
      </c>
      <c r="CW329" s="21">
        <f>BS329*VLOOKUP(AO$6,'Greenhouse Gas Costs Avoided'!$A$2:$I$32,9,FALSE)</f>
        <v>2.996648920499946</v>
      </c>
      <c r="CX329" s="21">
        <f>BT329*VLOOKUP(AP$6,'Greenhouse Gas Costs Avoided'!$A$2:$I$32,9,FALSE)</f>
        <v>3.339514978438852</v>
      </c>
      <c r="CY329" s="21">
        <f>BU329*VLOOKUP(AQ$6,'Greenhouse Gas Costs Avoided'!$A$2:$I$32,9,FALSE)</f>
        <v>3.7210350514231747</v>
      </c>
      <c r="CZ329" s="21">
        <f>BV329*VLOOKUP(AR$6,'Greenhouse Gas Costs Avoided'!$A$2:$I$32,9,FALSE)</f>
        <v>4.1502427497639598</v>
      </c>
      <c r="DA329" s="21">
        <f>BW329*VLOOKUP(AS$6,'Greenhouse Gas Costs Avoided'!$A$2:$I$32,9,FALSE)</f>
        <v>4.6296369025600148</v>
      </c>
      <c r="DB329" s="21">
        <f>BX329*VLOOKUP(AT$6,'Greenhouse Gas Costs Avoided'!$A$2:$I$32,9,FALSE)</f>
        <v>5.1647630090130283</v>
      </c>
      <c r="DC329" s="21">
        <f>BY329*VLOOKUP(AU$6,'Greenhouse Gas Costs Avoided'!$A$2:$I$32,9,FALSE)</f>
        <v>5.7625680068068199</v>
      </c>
      <c r="DD329" s="21">
        <f>BZ329*VLOOKUP(AV$6,'Greenhouse Gas Costs Avoided'!$A$2:$I$32,9,FALSE)</f>
        <v>6.4296194808152167</v>
      </c>
      <c r="DE329" s="21">
        <f>CA329*VLOOKUP(AW$6,'Greenhouse Gas Costs Avoided'!$A$2:$I$32,9,FALSE)</f>
        <v>6.6023323538917609</v>
      </c>
      <c r="DF329" s="21">
        <f>CB329*VLOOKUP(AX$6,'Greenhouse Gas Costs Avoided'!$A$2:$I$32,9,FALSE)</f>
        <v>6.7808920331878957</v>
      </c>
      <c r="DG329" s="21">
        <f>CC329*VLOOKUP(AY$6,'Greenhouse Gas Costs Avoided'!$A$2:$I$32,9,FALSE)</f>
        <v>6.9638980729572149</v>
      </c>
      <c r="DH329" s="21">
        <f>CD329*VLOOKUP(AZ$6,'Greenhouse Gas Costs Avoided'!$A$2:$I$32,9,FALSE)</f>
        <v>7.1520913053717949</v>
      </c>
      <c r="DI329" s="21">
        <f>CE329*VLOOKUP(BA$6,'Greenhouse Gas Costs Avoided'!$A$2:$I$32,9,FALSE)</f>
        <v>7.3435269452765404</v>
      </c>
      <c r="DJ329" s="21">
        <f>CF329*VLOOKUP(BB$6,'Greenhouse Gas Costs Avoided'!$A$2:$I$32,9,FALSE)</f>
        <v>7.5429472742415475</v>
      </c>
      <c r="DK329" s="21">
        <f>CG329*VLOOKUP(BC$6,'Greenhouse Gas Costs Avoided'!$A$2:$I$32,9,FALSE)</f>
        <v>7.744884134129272</v>
      </c>
      <c r="DL329" s="21">
        <f>CH329*VLOOKUP(BD$6,'Greenhouse Gas Costs Avoided'!$A$2:$I$32,9,FALSE)</f>
        <v>7.950411333759269</v>
      </c>
      <c r="DM329" s="21">
        <f>CI329*VLOOKUP(BE$6,'Greenhouse Gas Costs Avoided'!$A$2:$I$32,9,FALSE)</f>
        <v>8.161021676093501</v>
      </c>
      <c r="DN329" s="21">
        <f>CJ329*VLOOKUP(BF$6,'Greenhouse Gas Costs Avoided'!$A$2:$I$32,9,FALSE)</f>
        <v>8.3774569890184303</v>
      </c>
      <c r="DO329" s="21">
        <f>CK329*VLOOKUP(BG$6,'Greenhouse Gas Costs Avoided'!$A$2:$I$32,9,FALSE)</f>
        <v>8.5992633142510115</v>
      </c>
      <c r="DP329" s="21">
        <f>CL329*VLOOKUP(BH$6,'Greenhouse Gas Costs Avoided'!$A$2:$I$32,9,FALSE)</f>
        <v>8.8263732304711304</v>
      </c>
      <c r="DQ329" s="21">
        <f>CM329*VLOOKUP(BI$6,'Greenhouse Gas Costs Avoided'!$A$2:$I$32,9,FALSE)</f>
        <v>9.05818008905967</v>
      </c>
      <c r="DR329" s="21">
        <f>CN329*VLOOKUP(BJ$6,'Greenhouse Gas Costs Avoided'!$A$2:$I$32,9,FALSE)</f>
        <v>9.2949796418706736</v>
      </c>
      <c r="DS329" s="164">
        <f>CO329*VLOOKUP(BK$6,'Greenhouse Gas Costs Avoided'!$A$2:$I$32,9,FALSE)</f>
        <v>9.5356621388007277</v>
      </c>
    </row>
    <row r="330" spans="1:123" x14ac:dyDescent="0.35">
      <c r="A330" s="174">
        <v>324</v>
      </c>
      <c r="B330" s="12">
        <v>4</v>
      </c>
      <c r="C330" s="175">
        <v>2023</v>
      </c>
      <c r="E330" s="20">
        <v>0</v>
      </c>
      <c r="F330" s="21">
        <v>82.346532180449415</v>
      </c>
      <c r="G330" s="21">
        <v>84.002844861871253</v>
      </c>
      <c r="H330" s="21">
        <v>85.659157543293105</v>
      </c>
      <c r="I330" s="21">
        <v>86.918851036576825</v>
      </c>
      <c r="J330" s="21">
        <v>88.178544529860531</v>
      </c>
      <c r="K330" s="21">
        <v>89.438238023144251</v>
      </c>
      <c r="L330" s="21">
        <v>90.697931516427971</v>
      </c>
      <c r="M330" s="21">
        <v>91.95762500971172</v>
      </c>
      <c r="N330" s="21">
        <v>93.21731850299544</v>
      </c>
      <c r="O330" s="21">
        <v>94.47701199627916</v>
      </c>
      <c r="P330" s="21">
        <v>95.73670548956288</v>
      </c>
      <c r="Q330" s="21">
        <v>96.996398982846586</v>
      </c>
      <c r="R330" s="21">
        <v>98.25609247613032</v>
      </c>
      <c r="S330" s="21">
        <v>99.65157958594628</v>
      </c>
      <c r="T330" s="21">
        <v>101.04706669576224</v>
      </c>
      <c r="U330" s="21">
        <v>102.4425538055782</v>
      </c>
      <c r="V330" s="21">
        <v>103.83804091539416</v>
      </c>
      <c r="W330" s="21">
        <v>105.23352802521011</v>
      </c>
      <c r="X330" s="21">
        <v>106.47156953138905</v>
      </c>
      <c r="Y330" s="21">
        <v>107.709611037568</v>
      </c>
      <c r="Z330" s="21">
        <v>108.94765254374694</v>
      </c>
      <c r="AA330" s="21">
        <v>110.18569404992589</v>
      </c>
      <c r="AB330" s="21">
        <v>111.42373555610482</v>
      </c>
      <c r="AC330" s="21">
        <v>112.86811731331359</v>
      </c>
      <c r="AD330" s="21">
        <v>114.31249907052236</v>
      </c>
      <c r="AE330" s="21">
        <v>115.75688082773114</v>
      </c>
      <c r="AF330" s="21">
        <v>117.20126258493991</v>
      </c>
      <c r="AG330" s="22">
        <v>119.5319620819439</v>
      </c>
      <c r="AI330" s="20">
        <v>0</v>
      </c>
      <c r="AJ330" s="21">
        <v>5.2166744805659615</v>
      </c>
      <c r="AK330" s="21">
        <v>5.3216023247413169</v>
      </c>
      <c r="AL330" s="21">
        <v>5.4265301689166732</v>
      </c>
      <c r="AM330" s="21">
        <v>5.5063320831654474</v>
      </c>
      <c r="AN330" s="21">
        <v>5.5861339974142208</v>
      </c>
      <c r="AO330" s="21">
        <v>5.665935911662995</v>
      </c>
      <c r="AP330" s="21">
        <v>5.7457378259117702</v>
      </c>
      <c r="AQ330" s="21">
        <v>5.8255397401605462</v>
      </c>
      <c r="AR330" s="21">
        <v>5.9053416544093205</v>
      </c>
      <c r="AS330" s="21">
        <v>5.9851435686580947</v>
      </c>
      <c r="AT330" s="21">
        <v>6.0649454829068699</v>
      </c>
      <c r="AU330" s="21">
        <v>6.1447473971556432</v>
      </c>
      <c r="AV330" s="21">
        <v>6.2245493114044184</v>
      </c>
      <c r="AW330" s="21">
        <v>6.312953786990386</v>
      </c>
      <c r="AX330" s="21">
        <v>6.4013582625763545</v>
      </c>
      <c r="AY330" s="21">
        <v>6.4897627381623222</v>
      </c>
      <c r="AZ330" s="21">
        <v>6.5781672137482907</v>
      </c>
      <c r="BA330" s="21">
        <v>6.6665716893342575</v>
      </c>
      <c r="BB330" s="21">
        <v>6.7450019445028957</v>
      </c>
      <c r="BC330" s="21">
        <v>6.8234321996715348</v>
      </c>
      <c r="BD330" s="21">
        <v>6.901862454840173</v>
      </c>
      <c r="BE330" s="21">
        <v>6.9802927100088112</v>
      </c>
      <c r="BF330" s="21">
        <v>7.0587229651774486</v>
      </c>
      <c r="BG330" s="21">
        <v>7.1502249295408609</v>
      </c>
      <c r="BH330" s="21">
        <v>7.2417268939042723</v>
      </c>
      <c r="BI330" s="21">
        <v>7.3332288582676846</v>
      </c>
      <c r="BJ330" s="21">
        <v>7.424730822631096</v>
      </c>
      <c r="BK330" s="22">
        <v>7.5723812490175435</v>
      </c>
      <c r="BM330" s="163">
        <f>VLOOKUP(BM$6,'MonteCarlo Policy Paths'!$N$2:$S$31,$B330+1,FALSE)</f>
        <v>21.456887556927661</v>
      </c>
      <c r="BN330" s="21">
        <f>VLOOKUP(BN$6,'MonteCarlo Policy Paths'!$N$2:$S$31,$B330+1,FALSE)</f>
        <v>23.119081894670884</v>
      </c>
      <c r="BO330" s="21">
        <f>VLOOKUP(BO$6,'MonteCarlo Policy Paths'!$N$2:$S$31,$B330+1,FALSE)</f>
        <v>24.918982795429599</v>
      </c>
      <c r="BP330" s="21">
        <f>VLOOKUP(BP$6,'MonteCarlo Policy Paths'!$N$2:$S$31,$B330+1,FALSE)</f>
        <v>26.866510906830612</v>
      </c>
      <c r="BQ330" s="21">
        <f>VLOOKUP(BQ$6,'MonteCarlo Policy Paths'!$N$2:$S$31,$B330+1,FALSE)</f>
        <v>28.957808063155838</v>
      </c>
      <c r="BR330" s="21">
        <f>VLOOKUP(BR$6,'MonteCarlo Policy Paths'!$N$2:$S$31,$B330+1,FALSE)</f>
        <v>31.169773267386955</v>
      </c>
      <c r="BS330" s="21">
        <f>VLOOKUP(BS$6,'MonteCarlo Policy Paths'!$N$2:$S$31,$B330+1,FALSE)</f>
        <v>33.536503079259326</v>
      </c>
      <c r="BT330" s="21">
        <f>VLOOKUP(BT$6,'MonteCarlo Policy Paths'!$N$2:$S$31,$B330+1,FALSE)</f>
        <v>36.094562758542168</v>
      </c>
      <c r="BU330" s="21">
        <f>VLOOKUP(BU$6,'MonteCarlo Policy Paths'!$N$2:$S$31,$B330+1,FALSE)</f>
        <v>38.859796339203925</v>
      </c>
      <c r="BV330" s="21">
        <f>VLOOKUP(BV$6,'MonteCarlo Policy Paths'!$N$2:$S$31,$B330+1,FALSE)</f>
        <v>41.937214526892696</v>
      </c>
      <c r="BW330" s="21">
        <f>VLOOKUP(BW$6,'MonteCarlo Policy Paths'!$N$2:$S$31,$B330+1,FALSE)</f>
        <v>45.285702034805901</v>
      </c>
      <c r="BX330" s="21">
        <f>VLOOKUP(BX$6,'MonteCarlo Policy Paths'!$N$2:$S$31,$B330+1,FALSE)</f>
        <v>48.923675973628832</v>
      </c>
      <c r="BY330" s="21">
        <f>VLOOKUP(BY$6,'MonteCarlo Policy Paths'!$N$2:$S$31,$B330+1,FALSE)</f>
        <v>52.880283256992421</v>
      </c>
      <c r="BZ330" s="21">
        <f>VLOOKUP(BZ$6,'MonteCarlo Policy Paths'!$N$2:$S$31,$B330+1,FALSE)</f>
        <v>57.179951130409847</v>
      </c>
      <c r="CA330" s="21">
        <f>VLOOKUP(CA$6,'MonteCarlo Policy Paths'!$N$2:$S$31,$B330+1,FALSE)</f>
        <v>59.199989570907007</v>
      </c>
      <c r="CB330" s="21">
        <f>VLOOKUP(CB$6,'MonteCarlo Policy Paths'!$N$2:$S$31,$B330+1,FALSE)</f>
        <v>61.304348310445278</v>
      </c>
      <c r="CC330" s="21">
        <f>VLOOKUP(CC$6,'MonteCarlo Policy Paths'!$N$2:$S$31,$B330+1,FALSE)</f>
        <v>63.486799757257046</v>
      </c>
      <c r="CD330" s="21">
        <f>VLOOKUP(CD$6,'MonteCarlo Policy Paths'!$N$2:$S$31,$B330+1,FALSE)</f>
        <v>65.754412861465767</v>
      </c>
      <c r="CE330" s="21">
        <f>VLOOKUP(CE$6,'MonteCarlo Policy Paths'!$N$2:$S$31,$B330+1,FALSE)</f>
        <v>68.097759333367534</v>
      </c>
      <c r="CF330" s="21">
        <f>VLOOKUP(CF$6,'MonteCarlo Policy Paths'!$N$2:$S$31,$B330+1,FALSE)</f>
        <v>70.548973057852507</v>
      </c>
      <c r="CG330" s="21">
        <f>VLOOKUP(CG$6,'MonteCarlo Policy Paths'!$N$2:$S$31,$B330+1,FALSE)</f>
        <v>73.077007009761019</v>
      </c>
      <c r="CH330" s="21">
        <f>VLOOKUP(CH$6,'MonteCarlo Policy Paths'!$N$2:$S$31,$B330+1,FALSE)</f>
        <v>75.691476032446857</v>
      </c>
      <c r="CI330" s="21">
        <f>VLOOKUP(CI$6,'MonteCarlo Policy Paths'!$N$2:$S$31,$B330+1,FALSE)</f>
        <v>78.404802280730166</v>
      </c>
      <c r="CJ330" s="21">
        <f>VLOOKUP(CJ$6,'MonteCarlo Policy Paths'!$N$2:$S$31,$B330+1,FALSE)</f>
        <v>81.224927058038162</v>
      </c>
      <c r="CK330" s="21">
        <f>VLOOKUP(CK$6,'MonteCarlo Policy Paths'!$N$2:$S$31,$B330+1,FALSE)</f>
        <v>84.152487263770951</v>
      </c>
      <c r="CL330" s="21">
        <f>VLOOKUP(CL$6,'MonteCarlo Policy Paths'!$N$2:$S$31,$B330+1,FALSE)</f>
        <v>87.19069011352974</v>
      </c>
      <c r="CM330" s="21">
        <f>VLOOKUP(CM$6,'MonteCarlo Policy Paths'!$N$2:$S$31,$B330+1,FALSE)</f>
        <v>90.339519718236858</v>
      </c>
      <c r="CN330" s="21">
        <f>VLOOKUP(CN$6,'MonteCarlo Policy Paths'!$N$2:$S$31,$B330+1,FALSE)</f>
        <v>93.604800202242828</v>
      </c>
      <c r="CO330" s="164">
        <f>VLOOKUP(CO$6,'MonteCarlo Policy Paths'!$N$2:$S$31,$B330+1,FALSE)</f>
        <v>96.983684685934094</v>
      </c>
      <c r="CQ330" s="163">
        <f>BM330*VLOOKUP(AI$6,'Greenhouse Gas Costs Avoided'!$A$2:$I$32,9,FALSE)</f>
        <v>1.3592994724454583</v>
      </c>
      <c r="CR330" s="21">
        <f>BN330*VLOOKUP(AJ$6,'Greenhouse Gas Costs Avoided'!$A$2:$I$32,9,FALSE)</f>
        <v>1.4645999210963487</v>
      </c>
      <c r="CS330" s="21">
        <f>BO330*VLOOKUP(AK$6,'Greenhouse Gas Costs Avoided'!$A$2:$I$32,9,FALSE)</f>
        <v>1.5786241167474793</v>
      </c>
      <c r="CT330" s="21">
        <f>BP330*VLOOKUP(AL$6,'Greenhouse Gas Costs Avoided'!$A$2:$I$32,9,FALSE)</f>
        <v>1.7020005350363183</v>
      </c>
      <c r="CU330" s="21">
        <f>BQ330*VLOOKUP(AM$6,'Greenhouse Gas Costs Avoided'!$A$2:$I$32,9,FALSE)</f>
        <v>1.8344847601494692</v>
      </c>
      <c r="CV330" s="21">
        <f>BR330*VLOOKUP(AN$6,'Greenhouse Gas Costs Avoided'!$A$2:$I$32,9,FALSE)</f>
        <v>1.9746133378475101</v>
      </c>
      <c r="CW330" s="21">
        <f>BS330*VLOOKUP(AO$6,'Greenhouse Gas Costs Avoided'!$A$2:$I$32,9,FALSE)</f>
        <v>2.1245462941611284</v>
      </c>
      <c r="CX330" s="21">
        <f>BT330*VLOOKUP(AP$6,'Greenhouse Gas Costs Avoided'!$A$2:$I$32,9,FALSE)</f>
        <v>2.2866000479177169</v>
      </c>
      <c r="CY330" s="21">
        <f>BU330*VLOOKUP(AQ$6,'Greenhouse Gas Costs Avoided'!$A$2:$I$32,9,FALSE)</f>
        <v>2.4617783228380428</v>
      </c>
      <c r="CZ330" s="21">
        <f>BV330*VLOOKUP(AR$6,'Greenhouse Gas Costs Avoided'!$A$2:$I$32,9,FALSE)</f>
        <v>2.6567335747552212</v>
      </c>
      <c r="DA330" s="21">
        <f>BW330*VLOOKUP(AS$6,'Greenhouse Gas Costs Avoided'!$A$2:$I$32,9,FALSE)</f>
        <v>2.8688611394320973</v>
      </c>
      <c r="DB330" s="21">
        <f>BX330*VLOOKUP(AT$6,'Greenhouse Gas Costs Avoided'!$A$2:$I$32,9,FALSE)</f>
        <v>3.099327745676475</v>
      </c>
      <c r="DC330" s="21">
        <f>BY330*VLOOKUP(AU$6,'Greenhouse Gas Costs Avoided'!$A$2:$I$32,9,FALSE)</f>
        <v>3.3499798581359799</v>
      </c>
      <c r="DD330" s="21">
        <f>BZ330*VLOOKUP(AV$6,'Greenhouse Gas Costs Avoided'!$A$2:$I$32,9,FALSE)</f>
        <v>3.6223649492411436</v>
      </c>
      <c r="DE330" s="21">
        <f>CA330*VLOOKUP(AW$6,'Greenhouse Gas Costs Avoided'!$A$2:$I$32,9,FALSE)</f>
        <v>3.7503349159570667</v>
      </c>
      <c r="DF330" s="21">
        <f>CB330*VLOOKUP(AX$6,'Greenhouse Gas Costs Avoided'!$A$2:$I$32,9,FALSE)</f>
        <v>3.8836465958035138</v>
      </c>
      <c r="DG330" s="21">
        <f>CC330*VLOOKUP(AY$6,'Greenhouse Gas Costs Avoided'!$A$2:$I$32,9,FALSE)</f>
        <v>4.0219054692034097</v>
      </c>
      <c r="DH330" s="21">
        <f>CD330*VLOOKUP(AZ$6,'Greenhouse Gas Costs Avoided'!$A$2:$I$32,9,FALSE)</f>
        <v>4.1655593560070496</v>
      </c>
      <c r="DI330" s="21">
        <f>CE330*VLOOKUP(BA$6,'Greenhouse Gas Costs Avoided'!$A$2:$I$32,9,FALSE)</f>
        <v>4.3140109715809301</v>
      </c>
      <c r="DJ330" s="21">
        <f>CF330*VLOOKUP(BB$6,'Greenhouse Gas Costs Avoided'!$A$2:$I$32,9,FALSE)</f>
        <v>4.4692960059878768</v>
      </c>
      <c r="DK330" s="21">
        <f>CG330*VLOOKUP(BC$6,'Greenhouse Gas Costs Avoided'!$A$2:$I$32,9,FALSE)</f>
        <v>4.629447622014963</v>
      </c>
      <c r="DL330" s="21">
        <f>CH330*VLOOKUP(BD$6,'Greenhouse Gas Costs Avoided'!$A$2:$I$32,9,FALSE)</f>
        <v>4.7950749225184994</v>
      </c>
      <c r="DM330" s="21">
        <f>CI330*VLOOKUP(BE$6,'Greenhouse Gas Costs Avoided'!$A$2:$I$32,9,FALSE)</f>
        <v>4.9669648542748472</v>
      </c>
      <c r="DN330" s="21">
        <f>CJ330*VLOOKUP(BF$6,'Greenhouse Gas Costs Avoided'!$A$2:$I$32,9,FALSE)</f>
        <v>5.1456205009456273</v>
      </c>
      <c r="DO330" s="21">
        <f>CK330*VLOOKUP(BG$6,'Greenhouse Gas Costs Avoided'!$A$2:$I$32,9,FALSE)</f>
        <v>5.331082210275417</v>
      </c>
      <c r="DP330" s="21">
        <f>CL330*VLOOKUP(BH$6,'Greenhouse Gas Costs Avoided'!$A$2:$I$32,9,FALSE)</f>
        <v>5.5235531602164318</v>
      </c>
      <c r="DQ330" s="21">
        <f>CM330*VLOOKUP(BI$6,'Greenhouse Gas Costs Avoided'!$A$2:$I$32,9,FALSE)</f>
        <v>5.723032344191421</v>
      </c>
      <c r="DR330" s="21">
        <f>CN330*VLOOKUP(BJ$6,'Greenhouse Gas Costs Avoided'!$A$2:$I$32,9,FALSE)</f>
        <v>5.9298887220104266</v>
      </c>
      <c r="DS330" s="164">
        <f>CO330*VLOOKUP(BK$6,'Greenhouse Gas Costs Avoided'!$A$2:$I$32,9,FALSE)</f>
        <v>6.1439419431008639</v>
      </c>
    </row>
    <row r="331" spans="1:123" x14ac:dyDescent="0.35">
      <c r="A331" s="174">
        <v>325</v>
      </c>
      <c r="B331" s="12">
        <v>3</v>
      </c>
      <c r="C331" s="175">
        <v>2023</v>
      </c>
      <c r="E331" s="20">
        <v>0</v>
      </c>
      <c r="F331" s="21">
        <v>82.346532180449415</v>
      </c>
      <c r="G331" s="21">
        <v>84.002844861871253</v>
      </c>
      <c r="H331" s="21">
        <v>85.659157543293105</v>
      </c>
      <c r="I331" s="21">
        <v>86.918851036576825</v>
      </c>
      <c r="J331" s="21">
        <v>88.178544529860531</v>
      </c>
      <c r="K331" s="21">
        <v>89.438238023144251</v>
      </c>
      <c r="L331" s="21">
        <v>90.697931516427971</v>
      </c>
      <c r="M331" s="21">
        <v>91.95762500971172</v>
      </c>
      <c r="N331" s="21">
        <v>93.21731850299544</v>
      </c>
      <c r="O331" s="21">
        <v>94.47701199627916</v>
      </c>
      <c r="P331" s="21">
        <v>95.73670548956288</v>
      </c>
      <c r="Q331" s="21">
        <v>96.996398982846586</v>
      </c>
      <c r="R331" s="21">
        <v>101.49317720655506</v>
      </c>
      <c r="S331" s="21">
        <v>104.21949379267882</v>
      </c>
      <c r="T331" s="21">
        <v>107.03810370059369</v>
      </c>
      <c r="U331" s="21">
        <v>109.92690053835344</v>
      </c>
      <c r="V331" s="21">
        <v>112.89757853003228</v>
      </c>
      <c r="W331" s="21">
        <v>115.91943874780665</v>
      </c>
      <c r="X331" s="21">
        <v>119.06733931122673</v>
      </c>
      <c r="Y331" s="21">
        <v>122.25496395468721</v>
      </c>
      <c r="Z331" s="21">
        <v>125.4992630232488</v>
      </c>
      <c r="AA331" s="21">
        <v>128.82380079097237</v>
      </c>
      <c r="AB331" s="21">
        <v>132.24028719953677</v>
      </c>
      <c r="AC331" s="21">
        <v>135.74155640209787</v>
      </c>
      <c r="AD331" s="21">
        <v>139.32654413598658</v>
      </c>
      <c r="AE331" s="21">
        <v>142.9856742986068</v>
      </c>
      <c r="AF331" s="21">
        <v>146.72361540812219</v>
      </c>
      <c r="AG331" s="22">
        <v>150.52284977717397</v>
      </c>
      <c r="AI331" s="20">
        <v>0</v>
      </c>
      <c r="AJ331" s="21">
        <v>5.2166744805659615</v>
      </c>
      <c r="AK331" s="21">
        <v>5.3216023247413169</v>
      </c>
      <c r="AL331" s="21">
        <v>5.4265301689166732</v>
      </c>
      <c r="AM331" s="21">
        <v>5.5063320831654474</v>
      </c>
      <c r="AN331" s="21">
        <v>5.5861339974142208</v>
      </c>
      <c r="AO331" s="21">
        <v>5.665935911662995</v>
      </c>
      <c r="AP331" s="21">
        <v>5.7457378259117702</v>
      </c>
      <c r="AQ331" s="21">
        <v>5.8255397401605462</v>
      </c>
      <c r="AR331" s="21">
        <v>5.9053416544093205</v>
      </c>
      <c r="AS331" s="21">
        <v>5.9851435686580947</v>
      </c>
      <c r="AT331" s="21">
        <v>6.0649454829068699</v>
      </c>
      <c r="AU331" s="21">
        <v>6.1447473971556432</v>
      </c>
      <c r="AV331" s="21">
        <v>6.4296194808152167</v>
      </c>
      <c r="AW331" s="21">
        <v>6.6023323538917609</v>
      </c>
      <c r="AX331" s="21">
        <v>6.7808920331878957</v>
      </c>
      <c r="AY331" s="21">
        <v>6.9638980729572149</v>
      </c>
      <c r="AZ331" s="21">
        <v>7.1520913053717949</v>
      </c>
      <c r="BA331" s="21">
        <v>7.3435269452765404</v>
      </c>
      <c r="BB331" s="21">
        <v>7.5429472742415475</v>
      </c>
      <c r="BC331" s="21">
        <v>7.744884134129272</v>
      </c>
      <c r="BD331" s="21">
        <v>7.950411333759269</v>
      </c>
      <c r="BE331" s="21">
        <v>8.161021676093501</v>
      </c>
      <c r="BF331" s="21">
        <v>8.3774569890184303</v>
      </c>
      <c r="BG331" s="21">
        <v>8.5992633142510115</v>
      </c>
      <c r="BH331" s="21">
        <v>8.8263732304711304</v>
      </c>
      <c r="BI331" s="21">
        <v>9.05818008905967</v>
      </c>
      <c r="BJ331" s="21">
        <v>9.2949796418706736</v>
      </c>
      <c r="BK331" s="22">
        <v>9.5356621388007277</v>
      </c>
      <c r="BM331" s="163">
        <f>VLOOKUP(BM$6,'MonteCarlo Policy Paths'!$N$2:$S$31,$B331+1,FALSE)</f>
        <v>24.400896901266854</v>
      </c>
      <c r="BN331" s="21">
        <f>VLOOKUP(BN$6,'MonteCarlo Policy Paths'!$N$2:$S$31,$B331+1,FALSE)</f>
        <v>27.277092285564247</v>
      </c>
      <c r="BO331" s="21">
        <f>VLOOKUP(BO$6,'MonteCarlo Policy Paths'!$N$2:$S$31,$B331+1,FALSE)</f>
        <v>30.488398193607274</v>
      </c>
      <c r="BP331" s="21">
        <f>VLOOKUP(BP$6,'MonteCarlo Policy Paths'!$N$2:$S$31,$B331+1,FALSE)</f>
        <v>34.070901710124843</v>
      </c>
      <c r="BQ331" s="21">
        <f>VLOOKUP(BQ$6,'MonteCarlo Policy Paths'!$N$2:$S$31,$B331+1,FALSE)</f>
        <v>38.049962908416198</v>
      </c>
      <c r="BR331" s="21">
        <f>VLOOKUP(BR$6,'MonteCarlo Policy Paths'!$N$2:$S$31,$B331+1,FALSE)</f>
        <v>42.441930627628253</v>
      </c>
      <c r="BS331" s="21">
        <f>VLOOKUP(BS$6,'MonteCarlo Policy Paths'!$N$2:$S$31,$B331+1,FALSE)</f>
        <v>47.302864628556662</v>
      </c>
      <c r="BT331" s="21">
        <f>VLOOKUP(BT$6,'MonteCarlo Policy Paths'!$N$2:$S$31,$B331+1,FALSE)</f>
        <v>52.715092471952183</v>
      </c>
      <c r="BU331" s="21">
        <f>VLOOKUP(BU$6,'MonteCarlo Policy Paths'!$N$2:$S$31,$B331+1,FALSE)</f>
        <v>58.737483764437521</v>
      </c>
      <c r="BV331" s="21">
        <f>VLOOKUP(BV$6,'MonteCarlo Policy Paths'!$N$2:$S$31,$B331+1,FALSE)</f>
        <v>65.512636340122413</v>
      </c>
      <c r="BW331" s="21">
        <f>VLOOKUP(BW$6,'MonteCarlo Policy Paths'!$N$2:$S$31,$B331+1,FALSE)</f>
        <v>73.079994851258945</v>
      </c>
      <c r="BX331" s="21">
        <f>VLOOKUP(BX$6,'MonteCarlo Policy Paths'!$N$2:$S$31,$B331+1,FALSE)</f>
        <v>81.527096411801594</v>
      </c>
      <c r="BY331" s="21">
        <f>VLOOKUP(BY$6,'MonteCarlo Policy Paths'!$N$2:$S$31,$B331+1,FALSE)</f>
        <v>90.963600198236662</v>
      </c>
      <c r="BZ331" s="21">
        <f>VLOOKUP(BZ$6,'MonteCarlo Policy Paths'!$N$2:$S$31,$B331+1,FALSE)</f>
        <v>101.49317720655506</v>
      </c>
      <c r="CA331" s="21">
        <f>VLOOKUP(CA$6,'MonteCarlo Policy Paths'!$N$2:$S$31,$B331+1,FALSE)</f>
        <v>104.21949379267882</v>
      </c>
      <c r="CB331" s="21">
        <f>VLOOKUP(CB$6,'MonteCarlo Policy Paths'!$N$2:$S$31,$B331+1,FALSE)</f>
        <v>107.03810370059369</v>
      </c>
      <c r="CC331" s="21">
        <f>VLOOKUP(CC$6,'MonteCarlo Policy Paths'!$N$2:$S$31,$B331+1,FALSE)</f>
        <v>109.92690053835344</v>
      </c>
      <c r="CD331" s="21">
        <f>VLOOKUP(CD$6,'MonteCarlo Policy Paths'!$N$2:$S$31,$B331+1,FALSE)</f>
        <v>112.89757853003228</v>
      </c>
      <c r="CE331" s="21">
        <f>VLOOKUP(CE$6,'MonteCarlo Policy Paths'!$N$2:$S$31,$B331+1,FALSE)</f>
        <v>115.91943874780665</v>
      </c>
      <c r="CF331" s="21">
        <f>VLOOKUP(CF$6,'MonteCarlo Policy Paths'!$N$2:$S$31,$B331+1,FALSE)</f>
        <v>119.06733931122673</v>
      </c>
      <c r="CG331" s="21">
        <f>VLOOKUP(CG$6,'MonteCarlo Policy Paths'!$N$2:$S$31,$B331+1,FALSE)</f>
        <v>122.25496395468721</v>
      </c>
      <c r="CH331" s="21">
        <f>VLOOKUP(CH$6,'MonteCarlo Policy Paths'!$N$2:$S$31,$B331+1,FALSE)</f>
        <v>125.4992630232488</v>
      </c>
      <c r="CI331" s="21">
        <f>VLOOKUP(CI$6,'MonteCarlo Policy Paths'!$N$2:$S$31,$B331+1,FALSE)</f>
        <v>128.82380079097237</v>
      </c>
      <c r="CJ331" s="21">
        <f>VLOOKUP(CJ$6,'MonteCarlo Policy Paths'!$N$2:$S$31,$B331+1,FALSE)</f>
        <v>132.24028719953677</v>
      </c>
      <c r="CK331" s="21">
        <f>VLOOKUP(CK$6,'MonteCarlo Policy Paths'!$N$2:$S$31,$B331+1,FALSE)</f>
        <v>135.74155640209787</v>
      </c>
      <c r="CL331" s="21">
        <f>VLOOKUP(CL$6,'MonteCarlo Policy Paths'!$N$2:$S$31,$B331+1,FALSE)</f>
        <v>139.32654413598658</v>
      </c>
      <c r="CM331" s="21">
        <f>VLOOKUP(CM$6,'MonteCarlo Policy Paths'!$N$2:$S$31,$B331+1,FALSE)</f>
        <v>142.9856742986068</v>
      </c>
      <c r="CN331" s="21">
        <f>VLOOKUP(CN$6,'MonteCarlo Policy Paths'!$N$2:$S$31,$B331+1,FALSE)</f>
        <v>146.72361540812219</v>
      </c>
      <c r="CO331" s="164">
        <f>VLOOKUP(CO$6,'MonteCarlo Policy Paths'!$N$2:$S$31,$B331+1,FALSE)</f>
        <v>150.52284977717397</v>
      </c>
      <c r="CQ331" s="163">
        <f>BM331*VLOOKUP(AI$6,'Greenhouse Gas Costs Avoided'!$A$2:$I$32,9,FALSE)</f>
        <v>1.5458032390340439</v>
      </c>
      <c r="CR331" s="21">
        <f>BN331*VLOOKUP(AJ$6,'Greenhouse Gas Costs Avoided'!$A$2:$I$32,9,FALSE)</f>
        <v>1.7280109734108424</v>
      </c>
      <c r="CS331" s="21">
        <f>BO331*VLOOKUP(AK$6,'Greenhouse Gas Costs Avoided'!$A$2:$I$32,9,FALSE)</f>
        <v>1.9314480476408618</v>
      </c>
      <c r="CT331" s="21">
        <f>BP331*VLOOKUP(AL$6,'Greenhouse Gas Costs Avoided'!$A$2:$I$32,9,FALSE)</f>
        <v>2.1584005880368746</v>
      </c>
      <c r="CU331" s="21">
        <f>BQ331*VLOOKUP(AM$6,'Greenhouse Gas Costs Avoided'!$A$2:$I$32,9,FALSE)</f>
        <v>2.4104751619151044</v>
      </c>
      <c r="CV331" s="21">
        <f>BR331*VLOOKUP(AN$6,'Greenhouse Gas Costs Avoided'!$A$2:$I$32,9,FALSE)</f>
        <v>2.6887074725371978</v>
      </c>
      <c r="CW331" s="21">
        <f>BS331*VLOOKUP(AO$6,'Greenhouse Gas Costs Avoided'!$A$2:$I$32,9,FALSE)</f>
        <v>2.996648920499946</v>
      </c>
      <c r="CX331" s="21">
        <f>BT331*VLOOKUP(AP$6,'Greenhouse Gas Costs Avoided'!$A$2:$I$32,9,FALSE)</f>
        <v>3.339514978438852</v>
      </c>
      <c r="CY331" s="21">
        <f>BU331*VLOOKUP(AQ$6,'Greenhouse Gas Costs Avoided'!$A$2:$I$32,9,FALSE)</f>
        <v>3.7210350514231747</v>
      </c>
      <c r="CZ331" s="21">
        <f>BV331*VLOOKUP(AR$6,'Greenhouse Gas Costs Avoided'!$A$2:$I$32,9,FALSE)</f>
        <v>4.1502427497639598</v>
      </c>
      <c r="DA331" s="21">
        <f>BW331*VLOOKUP(AS$6,'Greenhouse Gas Costs Avoided'!$A$2:$I$32,9,FALSE)</f>
        <v>4.6296369025600148</v>
      </c>
      <c r="DB331" s="21">
        <f>BX331*VLOOKUP(AT$6,'Greenhouse Gas Costs Avoided'!$A$2:$I$32,9,FALSE)</f>
        <v>5.1647630090130283</v>
      </c>
      <c r="DC331" s="21">
        <f>BY331*VLOOKUP(AU$6,'Greenhouse Gas Costs Avoided'!$A$2:$I$32,9,FALSE)</f>
        <v>5.7625680068068199</v>
      </c>
      <c r="DD331" s="21">
        <f>BZ331*VLOOKUP(AV$6,'Greenhouse Gas Costs Avoided'!$A$2:$I$32,9,FALSE)</f>
        <v>6.4296194808152167</v>
      </c>
      <c r="DE331" s="21">
        <f>CA331*VLOOKUP(AW$6,'Greenhouse Gas Costs Avoided'!$A$2:$I$32,9,FALSE)</f>
        <v>6.6023323538917609</v>
      </c>
      <c r="DF331" s="21">
        <f>CB331*VLOOKUP(AX$6,'Greenhouse Gas Costs Avoided'!$A$2:$I$32,9,FALSE)</f>
        <v>6.7808920331878957</v>
      </c>
      <c r="DG331" s="21">
        <f>CC331*VLOOKUP(AY$6,'Greenhouse Gas Costs Avoided'!$A$2:$I$32,9,FALSE)</f>
        <v>6.9638980729572149</v>
      </c>
      <c r="DH331" s="21">
        <f>CD331*VLOOKUP(AZ$6,'Greenhouse Gas Costs Avoided'!$A$2:$I$32,9,FALSE)</f>
        <v>7.1520913053717949</v>
      </c>
      <c r="DI331" s="21">
        <f>CE331*VLOOKUP(BA$6,'Greenhouse Gas Costs Avoided'!$A$2:$I$32,9,FALSE)</f>
        <v>7.3435269452765404</v>
      </c>
      <c r="DJ331" s="21">
        <f>CF331*VLOOKUP(BB$6,'Greenhouse Gas Costs Avoided'!$A$2:$I$32,9,FALSE)</f>
        <v>7.5429472742415475</v>
      </c>
      <c r="DK331" s="21">
        <f>CG331*VLOOKUP(BC$6,'Greenhouse Gas Costs Avoided'!$A$2:$I$32,9,FALSE)</f>
        <v>7.744884134129272</v>
      </c>
      <c r="DL331" s="21">
        <f>CH331*VLOOKUP(BD$6,'Greenhouse Gas Costs Avoided'!$A$2:$I$32,9,FALSE)</f>
        <v>7.950411333759269</v>
      </c>
      <c r="DM331" s="21">
        <f>CI331*VLOOKUP(BE$6,'Greenhouse Gas Costs Avoided'!$A$2:$I$32,9,FALSE)</f>
        <v>8.161021676093501</v>
      </c>
      <c r="DN331" s="21">
        <f>CJ331*VLOOKUP(BF$6,'Greenhouse Gas Costs Avoided'!$A$2:$I$32,9,FALSE)</f>
        <v>8.3774569890184303</v>
      </c>
      <c r="DO331" s="21">
        <f>CK331*VLOOKUP(BG$6,'Greenhouse Gas Costs Avoided'!$A$2:$I$32,9,FALSE)</f>
        <v>8.5992633142510115</v>
      </c>
      <c r="DP331" s="21">
        <f>CL331*VLOOKUP(BH$6,'Greenhouse Gas Costs Avoided'!$A$2:$I$32,9,FALSE)</f>
        <v>8.8263732304711304</v>
      </c>
      <c r="DQ331" s="21">
        <f>CM331*VLOOKUP(BI$6,'Greenhouse Gas Costs Avoided'!$A$2:$I$32,9,FALSE)</f>
        <v>9.05818008905967</v>
      </c>
      <c r="DR331" s="21">
        <f>CN331*VLOOKUP(BJ$6,'Greenhouse Gas Costs Avoided'!$A$2:$I$32,9,FALSE)</f>
        <v>9.2949796418706736</v>
      </c>
      <c r="DS331" s="164">
        <f>CO331*VLOOKUP(BK$6,'Greenhouse Gas Costs Avoided'!$A$2:$I$32,9,FALSE)</f>
        <v>9.5356621388007277</v>
      </c>
    </row>
    <row r="332" spans="1:123" x14ac:dyDescent="0.35">
      <c r="A332" s="174">
        <v>326</v>
      </c>
      <c r="B332" s="12">
        <v>2</v>
      </c>
      <c r="C332" s="175">
        <v>2023</v>
      </c>
      <c r="E332" s="20">
        <v>0</v>
      </c>
      <c r="F332" s="21">
        <v>82.346532180449415</v>
      </c>
      <c r="G332" s="21">
        <v>84.002844861871253</v>
      </c>
      <c r="H332" s="21">
        <v>85.659157543293105</v>
      </c>
      <c r="I332" s="21">
        <v>86.918851036576825</v>
      </c>
      <c r="J332" s="21">
        <v>88.178544529860531</v>
      </c>
      <c r="K332" s="21">
        <v>89.438238023144251</v>
      </c>
      <c r="L332" s="21">
        <v>90.697931516427971</v>
      </c>
      <c r="M332" s="21">
        <v>91.95762500971172</v>
      </c>
      <c r="N332" s="21">
        <v>93.21731850299544</v>
      </c>
      <c r="O332" s="21">
        <v>94.47701199627916</v>
      </c>
      <c r="P332" s="21">
        <v>95.73670548956288</v>
      </c>
      <c r="Q332" s="21">
        <v>96.996398982846586</v>
      </c>
      <c r="R332" s="21">
        <v>98.25609247613032</v>
      </c>
      <c r="S332" s="21">
        <v>99.65157958594628</v>
      </c>
      <c r="T332" s="21">
        <v>101.04706669576224</v>
      </c>
      <c r="U332" s="21">
        <v>102.4425538055782</v>
      </c>
      <c r="V332" s="21">
        <v>103.83804091539416</v>
      </c>
      <c r="W332" s="21">
        <v>105.23352802521011</v>
      </c>
      <c r="X332" s="21">
        <v>106.47156953138905</v>
      </c>
      <c r="Y332" s="21">
        <v>107.709611037568</v>
      </c>
      <c r="Z332" s="21">
        <v>108.94765254374694</v>
      </c>
      <c r="AA332" s="21">
        <v>110.18569404992589</v>
      </c>
      <c r="AB332" s="21">
        <v>111.42373555610482</v>
      </c>
      <c r="AC332" s="21">
        <v>112.86811731331359</v>
      </c>
      <c r="AD332" s="21">
        <v>114.31249907052236</v>
      </c>
      <c r="AE332" s="21">
        <v>115.75688082773114</v>
      </c>
      <c r="AF332" s="21">
        <v>117.20126258493991</v>
      </c>
      <c r="AG332" s="22">
        <v>120.41827982173916</v>
      </c>
      <c r="AI332" s="20">
        <v>0</v>
      </c>
      <c r="AJ332" s="21">
        <v>5.2166744805659615</v>
      </c>
      <c r="AK332" s="21">
        <v>5.3216023247413169</v>
      </c>
      <c r="AL332" s="21">
        <v>5.4265301689166732</v>
      </c>
      <c r="AM332" s="21">
        <v>5.5063320831654474</v>
      </c>
      <c r="AN332" s="21">
        <v>5.5861339974142208</v>
      </c>
      <c r="AO332" s="21">
        <v>5.665935911662995</v>
      </c>
      <c r="AP332" s="21">
        <v>5.7457378259117702</v>
      </c>
      <c r="AQ332" s="21">
        <v>5.8255397401605462</v>
      </c>
      <c r="AR332" s="21">
        <v>5.9053416544093205</v>
      </c>
      <c r="AS332" s="21">
        <v>5.9851435686580947</v>
      </c>
      <c r="AT332" s="21">
        <v>6.0649454829068699</v>
      </c>
      <c r="AU332" s="21">
        <v>6.1447473971556432</v>
      </c>
      <c r="AV332" s="21">
        <v>6.2245493114044184</v>
      </c>
      <c r="AW332" s="21">
        <v>6.312953786990386</v>
      </c>
      <c r="AX332" s="21">
        <v>6.4013582625763545</v>
      </c>
      <c r="AY332" s="21">
        <v>6.4897627381623222</v>
      </c>
      <c r="AZ332" s="21">
        <v>6.5781672137482907</v>
      </c>
      <c r="BA332" s="21">
        <v>6.6665716893342575</v>
      </c>
      <c r="BB332" s="21">
        <v>6.7450019445028957</v>
      </c>
      <c r="BC332" s="21">
        <v>6.8234321996715348</v>
      </c>
      <c r="BD332" s="21">
        <v>6.901862454840173</v>
      </c>
      <c r="BE332" s="21">
        <v>6.9802927100088112</v>
      </c>
      <c r="BF332" s="21">
        <v>7.0587229651774486</v>
      </c>
      <c r="BG332" s="21">
        <v>7.1502249295408609</v>
      </c>
      <c r="BH332" s="21">
        <v>7.2417268939042723</v>
      </c>
      <c r="BI332" s="21">
        <v>7.3332288582676846</v>
      </c>
      <c r="BJ332" s="21">
        <v>7.424730822631096</v>
      </c>
      <c r="BK332" s="22">
        <v>7.6285297110405814</v>
      </c>
      <c r="BM332" s="163">
        <f>VLOOKUP(BM$6,'MonteCarlo Policy Paths'!$N$2:$S$31,$B332+1,FALSE)</f>
        <v>23.967702867134744</v>
      </c>
      <c r="BN332" s="21">
        <f>VLOOKUP(BN$6,'MonteCarlo Policy Paths'!$N$2:$S$31,$B332+1,FALSE)</f>
        <v>26.317177955222718</v>
      </c>
      <c r="BO332" s="21">
        <f>VLOOKUP(BO$6,'MonteCarlo Policy Paths'!$N$2:$S$31,$B332+1,FALSE)</f>
        <v>28.893255238045125</v>
      </c>
      <c r="BP332" s="21">
        <f>VLOOKUP(BP$6,'MonteCarlo Policy Paths'!$N$2:$S$31,$B332+1,FALSE)</f>
        <v>31.715102246604285</v>
      </c>
      <c r="BQ332" s="21">
        <f>VLOOKUP(BQ$6,'MonteCarlo Policy Paths'!$N$2:$S$31,$B332+1,FALSE)</f>
        <v>34.790233856835599</v>
      </c>
      <c r="BR332" s="21">
        <f>VLOOKUP(BR$6,'MonteCarlo Policy Paths'!$N$2:$S$31,$B332+1,FALSE)</f>
        <v>38.117013285454661</v>
      </c>
      <c r="BS332" s="21">
        <f>VLOOKUP(BS$6,'MonteCarlo Policy Paths'!$N$2:$S$31,$B332+1,FALSE)</f>
        <v>41.72840612279375</v>
      </c>
      <c r="BT332" s="21">
        <f>VLOOKUP(BT$6,'MonteCarlo Policy Paths'!$N$2:$S$31,$B332+1,FALSE)</f>
        <v>45.677249983631562</v>
      </c>
      <c r="BU332" s="21">
        <f>VLOOKUP(BU$6,'MonteCarlo Policy Paths'!$N$2:$S$31,$B332+1,FALSE)</f>
        <v>49.99204890598088</v>
      </c>
      <c r="BV332" s="21">
        <f>VLOOKUP(BV$6,'MonteCarlo Policy Paths'!$N$2:$S$31,$B332+1,FALSE)</f>
        <v>54.768556811140854</v>
      </c>
      <c r="BW332" s="21">
        <f>VLOOKUP(BW$6,'MonteCarlo Policy Paths'!$N$2:$S$31,$B332+1,FALSE)</f>
        <v>60.010238214835042</v>
      </c>
      <c r="BX332" s="21">
        <f>VLOOKUP(BX$6,'MonteCarlo Policy Paths'!$N$2:$S$31,$B332+1,FALSE)</f>
        <v>65.75812779974207</v>
      </c>
      <c r="BY332" s="21">
        <f>VLOOKUP(BY$6,'MonteCarlo Policy Paths'!$N$2:$S$31,$B332+1,FALSE)</f>
        <v>72.066881159093455</v>
      </c>
      <c r="BZ332" s="21">
        <f>VLOOKUP(BZ$6,'MonteCarlo Policy Paths'!$N$2:$S$31,$B332+1,FALSE)</f>
        <v>78.981532638183737</v>
      </c>
      <c r="CA332" s="21">
        <f>VLOOKUP(CA$6,'MonteCarlo Policy Paths'!$N$2:$S$31,$B332+1,FALSE)</f>
        <v>81.252691038046251</v>
      </c>
      <c r="CB332" s="21">
        <f>VLOOKUP(CB$6,'MonteCarlo Policy Paths'!$N$2:$S$31,$B332+1,FALSE)</f>
        <v>83.604044111934414</v>
      </c>
      <c r="CC332" s="21">
        <f>VLOOKUP(CC$6,'MonteCarlo Policy Paths'!$N$2:$S$31,$B332+1,FALSE)</f>
        <v>86.018714380110126</v>
      </c>
      <c r="CD332" s="21">
        <f>VLOOKUP(CD$6,'MonteCarlo Policy Paths'!$N$2:$S$31,$B332+1,FALSE)</f>
        <v>88.506196331807388</v>
      </c>
      <c r="CE332" s="21">
        <f>VLOOKUP(CE$6,'MonteCarlo Policy Paths'!$N$2:$S$31,$B332+1,FALSE)</f>
        <v>91.042757806054695</v>
      </c>
      <c r="CF332" s="21">
        <f>VLOOKUP(CF$6,'MonteCarlo Policy Paths'!$N$2:$S$31,$B332+1,FALSE)</f>
        <v>93.687547211990633</v>
      </c>
      <c r="CG332" s="21">
        <f>VLOOKUP(CG$6,'MonteCarlo Policy Paths'!$N$2:$S$31,$B332+1,FALSE)</f>
        <v>96.373095170621937</v>
      </c>
      <c r="CH332" s="21">
        <f>VLOOKUP(CH$6,'MonteCarlo Policy Paths'!$N$2:$S$31,$B332+1,FALSE)</f>
        <v>99.112987273548597</v>
      </c>
      <c r="CI332" s="21">
        <f>VLOOKUP(CI$6,'MonteCarlo Policy Paths'!$N$2:$S$31,$B332+1,FALSE)</f>
        <v>101.92614153054797</v>
      </c>
      <c r="CJ332" s="21">
        <f>VLOOKUP(CJ$6,'MonteCarlo Policy Paths'!$N$2:$S$31,$B332+1,FALSE)</f>
        <v>104.82221793361833</v>
      </c>
      <c r="CK332" s="21">
        <f>VLOOKUP(CK$6,'MonteCarlo Policy Paths'!$N$2:$S$31,$B332+1,FALSE)</f>
        <v>107.79595653596101</v>
      </c>
      <c r="CL332" s="21">
        <f>VLOOKUP(CL$6,'MonteCarlo Policy Paths'!$N$2:$S$31,$B332+1,FALSE)</f>
        <v>110.84691133589952</v>
      </c>
      <c r="CM332" s="21">
        <f>VLOOKUP(CM$6,'MonteCarlo Policy Paths'!$N$2:$S$31,$B332+1,FALSE)</f>
        <v>113.96784710075578</v>
      </c>
      <c r="CN332" s="21">
        <f>VLOOKUP(CN$6,'MonteCarlo Policy Paths'!$N$2:$S$31,$B332+1,FALSE)</f>
        <v>117.16284845198182</v>
      </c>
      <c r="CO332" s="164">
        <f>VLOOKUP(CO$6,'MonteCarlo Policy Paths'!$N$2:$S$31,$B332+1,FALSE)</f>
        <v>120.41827982173916</v>
      </c>
      <c r="CQ332" s="163">
        <f>BM332*VLOOKUP(AI$6,'Greenhouse Gas Costs Avoided'!$A$2:$I$32,9,FALSE)</f>
        <v>1.5183602829902079</v>
      </c>
      <c r="CR332" s="21">
        <f>BN332*VLOOKUP(AJ$6,'Greenhouse Gas Costs Avoided'!$A$2:$I$32,9,FALSE)</f>
        <v>1.6672001480120395</v>
      </c>
      <c r="CS332" s="21">
        <f>BO332*VLOOKUP(AK$6,'Greenhouse Gas Costs Avoided'!$A$2:$I$32,9,FALSE)</f>
        <v>1.8303953216936328</v>
      </c>
      <c r="CT332" s="21">
        <f>BP332*VLOOKUP(AL$6,'Greenhouse Gas Costs Avoided'!$A$2:$I$32,9,FALSE)</f>
        <v>2.0091600721673259</v>
      </c>
      <c r="CU332" s="21">
        <f>BQ332*VLOOKUP(AM$6,'Greenhouse Gas Costs Avoided'!$A$2:$I$32,9,FALSE)</f>
        <v>2.2039704688009323</v>
      </c>
      <c r="CV332" s="21">
        <f>BR332*VLOOKUP(AN$6,'Greenhouse Gas Costs Avoided'!$A$2:$I$32,9,FALSE)</f>
        <v>2.4147228209427172</v>
      </c>
      <c r="CW332" s="21">
        <f>BS332*VLOOKUP(AO$6,'Greenhouse Gas Costs Avoided'!$A$2:$I$32,9,FALSE)</f>
        <v>2.6435055074141016</v>
      </c>
      <c r="CX332" s="21">
        <f>BT332*VLOOKUP(AP$6,'Greenhouse Gas Costs Avoided'!$A$2:$I$32,9,FALSE)</f>
        <v>2.8936658050138946</v>
      </c>
      <c r="CY332" s="21">
        <f>BU332*VLOOKUP(AQ$6,'Greenhouse Gas Costs Avoided'!$A$2:$I$32,9,FALSE)</f>
        <v>3.1670094520501597</v>
      </c>
      <c r="CZ332" s="21">
        <f>BV332*VLOOKUP(AR$6,'Greenhouse Gas Costs Avoided'!$A$2:$I$32,9,FALSE)</f>
        <v>3.4696024846318703</v>
      </c>
      <c r="DA332" s="21">
        <f>BW332*VLOOKUP(AS$6,'Greenhouse Gas Costs Avoided'!$A$2:$I$32,9,FALSE)</f>
        <v>3.8016643807416939</v>
      </c>
      <c r="DB332" s="21">
        <f>BX332*VLOOKUP(AT$6,'Greenhouse Gas Costs Avoided'!$A$2:$I$32,9,FALSE)</f>
        <v>4.1657946983243246</v>
      </c>
      <c r="DC332" s="21">
        <f>BY332*VLOOKUP(AU$6,'Greenhouse Gas Costs Avoided'!$A$2:$I$32,9,FALSE)</f>
        <v>4.5654558835919028</v>
      </c>
      <c r="DD332" s="21">
        <f>BZ332*VLOOKUP(AV$6,'Greenhouse Gas Costs Avoided'!$A$2:$I$32,9,FALSE)</f>
        <v>5.0035008741682265</v>
      </c>
      <c r="DE332" s="21">
        <f>CA332*VLOOKUP(AW$6,'Greenhouse Gas Costs Avoided'!$A$2:$I$32,9,FALSE)</f>
        <v>5.1473793563843691</v>
      </c>
      <c r="DF332" s="21">
        <f>CB332*VLOOKUP(AX$6,'Greenhouse Gas Costs Avoided'!$A$2:$I$32,9,FALSE)</f>
        <v>5.2963381923007766</v>
      </c>
      <c r="DG332" s="21">
        <f>CC332*VLOOKUP(AY$6,'Greenhouse Gas Costs Avoided'!$A$2:$I$32,9,FALSE)</f>
        <v>5.4493081891352544</v>
      </c>
      <c r="DH332" s="21">
        <f>CD332*VLOOKUP(AZ$6,'Greenhouse Gas Costs Avoided'!$A$2:$I$32,9,FALSE)</f>
        <v>5.606890825278958</v>
      </c>
      <c r="DI332" s="21">
        <f>CE332*VLOOKUP(BA$6,'Greenhouse Gas Costs Avoided'!$A$2:$I$32,9,FALSE)</f>
        <v>5.7675826620899597</v>
      </c>
      <c r="DJ332" s="21">
        <f>CF332*VLOOKUP(BB$6,'Greenhouse Gas Costs Avoided'!$A$2:$I$32,9,FALSE)</f>
        <v>5.935130766850258</v>
      </c>
      <c r="DK332" s="21">
        <f>CG332*VLOOKUP(BC$6,'Greenhouse Gas Costs Avoided'!$A$2:$I$32,9,FALSE)</f>
        <v>6.1052609366481567</v>
      </c>
      <c r="DL332" s="21">
        <f>CH332*VLOOKUP(BD$6,'Greenhouse Gas Costs Avoided'!$A$2:$I$32,9,FALSE)</f>
        <v>6.2788338222861402</v>
      </c>
      <c r="DM332" s="21">
        <f>CI332*VLOOKUP(BE$6,'Greenhouse Gas Costs Avoided'!$A$2:$I$32,9,FALSE)</f>
        <v>6.4570478846612929</v>
      </c>
      <c r="DN332" s="21">
        <f>CJ332*VLOOKUP(BF$6,'Greenhouse Gas Costs Avoided'!$A$2:$I$32,9,FALSE)</f>
        <v>6.6405150868084322</v>
      </c>
      <c r="DO332" s="21">
        <f>CK332*VLOOKUP(BG$6,'Greenhouse Gas Costs Avoided'!$A$2:$I$32,9,FALSE)</f>
        <v>6.8289022097138705</v>
      </c>
      <c r="DP332" s="21">
        <f>CL332*VLOOKUP(BH$6,'Greenhouse Gas Costs Avoided'!$A$2:$I$32,9,FALSE)</f>
        <v>7.0221809990540507</v>
      </c>
      <c r="DQ332" s="21">
        <f>CM332*VLOOKUP(BI$6,'Greenhouse Gas Costs Avoided'!$A$2:$I$32,9,FALSE)</f>
        <v>7.2198931009350886</v>
      </c>
      <c r="DR332" s="21">
        <f>CN332*VLOOKUP(BJ$6,'Greenhouse Gas Costs Avoided'!$A$2:$I$32,9,FALSE)</f>
        <v>7.4222972772007143</v>
      </c>
      <c r="DS332" s="164">
        <f>CO332*VLOOKUP(BK$6,'Greenhouse Gas Costs Avoided'!$A$2:$I$32,9,FALSE)</f>
        <v>7.6285297110405814</v>
      </c>
    </row>
    <row r="333" spans="1:123" x14ac:dyDescent="0.35">
      <c r="A333" s="174">
        <v>327</v>
      </c>
      <c r="B333" s="12">
        <v>4</v>
      </c>
      <c r="C333" s="175">
        <v>2023</v>
      </c>
      <c r="E333" s="20">
        <v>0</v>
      </c>
      <c r="F333" s="21">
        <v>82.346532180449415</v>
      </c>
      <c r="G333" s="21">
        <v>84.002844861871253</v>
      </c>
      <c r="H333" s="21">
        <v>85.659157543293105</v>
      </c>
      <c r="I333" s="21">
        <v>86.918851036576825</v>
      </c>
      <c r="J333" s="21">
        <v>88.178544529860531</v>
      </c>
      <c r="K333" s="21">
        <v>89.438238023144251</v>
      </c>
      <c r="L333" s="21">
        <v>90.697931516427971</v>
      </c>
      <c r="M333" s="21">
        <v>91.95762500971172</v>
      </c>
      <c r="N333" s="21">
        <v>93.21731850299544</v>
      </c>
      <c r="O333" s="21">
        <v>94.47701199627916</v>
      </c>
      <c r="P333" s="21">
        <v>95.73670548956288</v>
      </c>
      <c r="Q333" s="21">
        <v>96.996398982846586</v>
      </c>
      <c r="R333" s="21">
        <v>98.25609247613032</v>
      </c>
      <c r="S333" s="21">
        <v>99.65157958594628</v>
      </c>
      <c r="T333" s="21">
        <v>101.04706669576224</v>
      </c>
      <c r="U333" s="21">
        <v>102.4425538055782</v>
      </c>
      <c r="V333" s="21">
        <v>103.83804091539416</v>
      </c>
      <c r="W333" s="21">
        <v>105.23352802521011</v>
      </c>
      <c r="X333" s="21">
        <v>106.47156953138905</v>
      </c>
      <c r="Y333" s="21">
        <v>107.709611037568</v>
      </c>
      <c r="Z333" s="21">
        <v>108.94765254374694</v>
      </c>
      <c r="AA333" s="21">
        <v>110.18569404992589</v>
      </c>
      <c r="AB333" s="21">
        <v>111.42373555610482</v>
      </c>
      <c r="AC333" s="21">
        <v>112.86811731331359</v>
      </c>
      <c r="AD333" s="21">
        <v>114.31249907052236</v>
      </c>
      <c r="AE333" s="21">
        <v>115.75688082773114</v>
      </c>
      <c r="AF333" s="21">
        <v>117.20126258493991</v>
      </c>
      <c r="AG333" s="22">
        <v>119.5319620819439</v>
      </c>
      <c r="AI333" s="20">
        <v>0</v>
      </c>
      <c r="AJ333" s="21">
        <v>5.2166744805659615</v>
      </c>
      <c r="AK333" s="21">
        <v>5.3216023247413169</v>
      </c>
      <c r="AL333" s="21">
        <v>5.4265301689166732</v>
      </c>
      <c r="AM333" s="21">
        <v>5.5063320831654474</v>
      </c>
      <c r="AN333" s="21">
        <v>5.5861339974142208</v>
      </c>
      <c r="AO333" s="21">
        <v>5.665935911662995</v>
      </c>
      <c r="AP333" s="21">
        <v>5.7457378259117702</v>
      </c>
      <c r="AQ333" s="21">
        <v>5.8255397401605462</v>
      </c>
      <c r="AR333" s="21">
        <v>5.9053416544093205</v>
      </c>
      <c r="AS333" s="21">
        <v>5.9851435686580947</v>
      </c>
      <c r="AT333" s="21">
        <v>6.0649454829068699</v>
      </c>
      <c r="AU333" s="21">
        <v>6.1447473971556432</v>
      </c>
      <c r="AV333" s="21">
        <v>6.2245493114044184</v>
      </c>
      <c r="AW333" s="21">
        <v>6.312953786990386</v>
      </c>
      <c r="AX333" s="21">
        <v>6.4013582625763545</v>
      </c>
      <c r="AY333" s="21">
        <v>6.4897627381623222</v>
      </c>
      <c r="AZ333" s="21">
        <v>6.5781672137482907</v>
      </c>
      <c r="BA333" s="21">
        <v>6.6665716893342575</v>
      </c>
      <c r="BB333" s="21">
        <v>6.7450019445028957</v>
      </c>
      <c r="BC333" s="21">
        <v>6.8234321996715348</v>
      </c>
      <c r="BD333" s="21">
        <v>6.901862454840173</v>
      </c>
      <c r="BE333" s="21">
        <v>6.9802927100088112</v>
      </c>
      <c r="BF333" s="21">
        <v>7.0587229651774486</v>
      </c>
      <c r="BG333" s="21">
        <v>7.1502249295408609</v>
      </c>
      <c r="BH333" s="21">
        <v>7.2417268939042723</v>
      </c>
      <c r="BI333" s="21">
        <v>7.3332288582676846</v>
      </c>
      <c r="BJ333" s="21">
        <v>7.424730822631096</v>
      </c>
      <c r="BK333" s="22">
        <v>7.5723812490175435</v>
      </c>
      <c r="BM333" s="163">
        <f>VLOOKUP(BM$6,'MonteCarlo Policy Paths'!$N$2:$S$31,$B333+1,FALSE)</f>
        <v>21.456887556927661</v>
      </c>
      <c r="BN333" s="21">
        <f>VLOOKUP(BN$6,'MonteCarlo Policy Paths'!$N$2:$S$31,$B333+1,FALSE)</f>
        <v>23.119081894670884</v>
      </c>
      <c r="BO333" s="21">
        <f>VLOOKUP(BO$6,'MonteCarlo Policy Paths'!$N$2:$S$31,$B333+1,FALSE)</f>
        <v>24.918982795429599</v>
      </c>
      <c r="BP333" s="21">
        <f>VLOOKUP(BP$6,'MonteCarlo Policy Paths'!$N$2:$S$31,$B333+1,FALSE)</f>
        <v>26.866510906830612</v>
      </c>
      <c r="BQ333" s="21">
        <f>VLOOKUP(BQ$6,'MonteCarlo Policy Paths'!$N$2:$S$31,$B333+1,FALSE)</f>
        <v>28.957808063155838</v>
      </c>
      <c r="BR333" s="21">
        <f>VLOOKUP(BR$6,'MonteCarlo Policy Paths'!$N$2:$S$31,$B333+1,FALSE)</f>
        <v>31.169773267386955</v>
      </c>
      <c r="BS333" s="21">
        <f>VLOOKUP(BS$6,'MonteCarlo Policy Paths'!$N$2:$S$31,$B333+1,FALSE)</f>
        <v>33.536503079259326</v>
      </c>
      <c r="BT333" s="21">
        <f>VLOOKUP(BT$6,'MonteCarlo Policy Paths'!$N$2:$S$31,$B333+1,FALSE)</f>
        <v>36.094562758542168</v>
      </c>
      <c r="BU333" s="21">
        <f>VLOOKUP(BU$6,'MonteCarlo Policy Paths'!$N$2:$S$31,$B333+1,FALSE)</f>
        <v>38.859796339203925</v>
      </c>
      <c r="BV333" s="21">
        <f>VLOOKUP(BV$6,'MonteCarlo Policy Paths'!$N$2:$S$31,$B333+1,FALSE)</f>
        <v>41.937214526892696</v>
      </c>
      <c r="BW333" s="21">
        <f>VLOOKUP(BW$6,'MonteCarlo Policy Paths'!$N$2:$S$31,$B333+1,FALSE)</f>
        <v>45.285702034805901</v>
      </c>
      <c r="BX333" s="21">
        <f>VLOOKUP(BX$6,'MonteCarlo Policy Paths'!$N$2:$S$31,$B333+1,FALSE)</f>
        <v>48.923675973628832</v>
      </c>
      <c r="BY333" s="21">
        <f>VLOOKUP(BY$6,'MonteCarlo Policy Paths'!$N$2:$S$31,$B333+1,FALSE)</f>
        <v>52.880283256992421</v>
      </c>
      <c r="BZ333" s="21">
        <f>VLOOKUP(BZ$6,'MonteCarlo Policy Paths'!$N$2:$S$31,$B333+1,FALSE)</f>
        <v>57.179951130409847</v>
      </c>
      <c r="CA333" s="21">
        <f>VLOOKUP(CA$6,'MonteCarlo Policy Paths'!$N$2:$S$31,$B333+1,FALSE)</f>
        <v>59.199989570907007</v>
      </c>
      <c r="CB333" s="21">
        <f>VLOOKUP(CB$6,'MonteCarlo Policy Paths'!$N$2:$S$31,$B333+1,FALSE)</f>
        <v>61.304348310445278</v>
      </c>
      <c r="CC333" s="21">
        <f>VLOOKUP(CC$6,'MonteCarlo Policy Paths'!$N$2:$S$31,$B333+1,FALSE)</f>
        <v>63.486799757257046</v>
      </c>
      <c r="CD333" s="21">
        <f>VLOOKUP(CD$6,'MonteCarlo Policy Paths'!$N$2:$S$31,$B333+1,FALSE)</f>
        <v>65.754412861465767</v>
      </c>
      <c r="CE333" s="21">
        <f>VLOOKUP(CE$6,'MonteCarlo Policy Paths'!$N$2:$S$31,$B333+1,FALSE)</f>
        <v>68.097759333367534</v>
      </c>
      <c r="CF333" s="21">
        <f>VLOOKUP(CF$6,'MonteCarlo Policy Paths'!$N$2:$S$31,$B333+1,FALSE)</f>
        <v>70.548973057852507</v>
      </c>
      <c r="CG333" s="21">
        <f>VLOOKUP(CG$6,'MonteCarlo Policy Paths'!$N$2:$S$31,$B333+1,FALSE)</f>
        <v>73.077007009761019</v>
      </c>
      <c r="CH333" s="21">
        <f>VLOOKUP(CH$6,'MonteCarlo Policy Paths'!$N$2:$S$31,$B333+1,FALSE)</f>
        <v>75.691476032446857</v>
      </c>
      <c r="CI333" s="21">
        <f>VLOOKUP(CI$6,'MonteCarlo Policy Paths'!$N$2:$S$31,$B333+1,FALSE)</f>
        <v>78.404802280730166</v>
      </c>
      <c r="CJ333" s="21">
        <f>VLOOKUP(CJ$6,'MonteCarlo Policy Paths'!$N$2:$S$31,$B333+1,FALSE)</f>
        <v>81.224927058038162</v>
      </c>
      <c r="CK333" s="21">
        <f>VLOOKUP(CK$6,'MonteCarlo Policy Paths'!$N$2:$S$31,$B333+1,FALSE)</f>
        <v>84.152487263770951</v>
      </c>
      <c r="CL333" s="21">
        <f>VLOOKUP(CL$6,'MonteCarlo Policy Paths'!$N$2:$S$31,$B333+1,FALSE)</f>
        <v>87.19069011352974</v>
      </c>
      <c r="CM333" s="21">
        <f>VLOOKUP(CM$6,'MonteCarlo Policy Paths'!$N$2:$S$31,$B333+1,FALSE)</f>
        <v>90.339519718236858</v>
      </c>
      <c r="CN333" s="21">
        <f>VLOOKUP(CN$6,'MonteCarlo Policy Paths'!$N$2:$S$31,$B333+1,FALSE)</f>
        <v>93.604800202242828</v>
      </c>
      <c r="CO333" s="164">
        <f>VLOOKUP(CO$6,'MonteCarlo Policy Paths'!$N$2:$S$31,$B333+1,FALSE)</f>
        <v>96.983684685934094</v>
      </c>
      <c r="CQ333" s="163">
        <f>BM333*VLOOKUP(AI$6,'Greenhouse Gas Costs Avoided'!$A$2:$I$32,9,FALSE)</f>
        <v>1.3592994724454583</v>
      </c>
      <c r="CR333" s="21">
        <f>BN333*VLOOKUP(AJ$6,'Greenhouse Gas Costs Avoided'!$A$2:$I$32,9,FALSE)</f>
        <v>1.4645999210963487</v>
      </c>
      <c r="CS333" s="21">
        <f>BO333*VLOOKUP(AK$6,'Greenhouse Gas Costs Avoided'!$A$2:$I$32,9,FALSE)</f>
        <v>1.5786241167474793</v>
      </c>
      <c r="CT333" s="21">
        <f>BP333*VLOOKUP(AL$6,'Greenhouse Gas Costs Avoided'!$A$2:$I$32,9,FALSE)</f>
        <v>1.7020005350363183</v>
      </c>
      <c r="CU333" s="21">
        <f>BQ333*VLOOKUP(AM$6,'Greenhouse Gas Costs Avoided'!$A$2:$I$32,9,FALSE)</f>
        <v>1.8344847601494692</v>
      </c>
      <c r="CV333" s="21">
        <f>BR333*VLOOKUP(AN$6,'Greenhouse Gas Costs Avoided'!$A$2:$I$32,9,FALSE)</f>
        <v>1.9746133378475101</v>
      </c>
      <c r="CW333" s="21">
        <f>BS333*VLOOKUP(AO$6,'Greenhouse Gas Costs Avoided'!$A$2:$I$32,9,FALSE)</f>
        <v>2.1245462941611284</v>
      </c>
      <c r="CX333" s="21">
        <f>BT333*VLOOKUP(AP$6,'Greenhouse Gas Costs Avoided'!$A$2:$I$32,9,FALSE)</f>
        <v>2.2866000479177169</v>
      </c>
      <c r="CY333" s="21">
        <f>BU333*VLOOKUP(AQ$6,'Greenhouse Gas Costs Avoided'!$A$2:$I$32,9,FALSE)</f>
        <v>2.4617783228380428</v>
      </c>
      <c r="CZ333" s="21">
        <f>BV333*VLOOKUP(AR$6,'Greenhouse Gas Costs Avoided'!$A$2:$I$32,9,FALSE)</f>
        <v>2.6567335747552212</v>
      </c>
      <c r="DA333" s="21">
        <f>BW333*VLOOKUP(AS$6,'Greenhouse Gas Costs Avoided'!$A$2:$I$32,9,FALSE)</f>
        <v>2.8688611394320973</v>
      </c>
      <c r="DB333" s="21">
        <f>BX333*VLOOKUP(AT$6,'Greenhouse Gas Costs Avoided'!$A$2:$I$32,9,FALSE)</f>
        <v>3.099327745676475</v>
      </c>
      <c r="DC333" s="21">
        <f>BY333*VLOOKUP(AU$6,'Greenhouse Gas Costs Avoided'!$A$2:$I$32,9,FALSE)</f>
        <v>3.3499798581359799</v>
      </c>
      <c r="DD333" s="21">
        <f>BZ333*VLOOKUP(AV$6,'Greenhouse Gas Costs Avoided'!$A$2:$I$32,9,FALSE)</f>
        <v>3.6223649492411436</v>
      </c>
      <c r="DE333" s="21">
        <f>CA333*VLOOKUP(AW$6,'Greenhouse Gas Costs Avoided'!$A$2:$I$32,9,FALSE)</f>
        <v>3.7503349159570667</v>
      </c>
      <c r="DF333" s="21">
        <f>CB333*VLOOKUP(AX$6,'Greenhouse Gas Costs Avoided'!$A$2:$I$32,9,FALSE)</f>
        <v>3.8836465958035138</v>
      </c>
      <c r="DG333" s="21">
        <f>CC333*VLOOKUP(AY$6,'Greenhouse Gas Costs Avoided'!$A$2:$I$32,9,FALSE)</f>
        <v>4.0219054692034097</v>
      </c>
      <c r="DH333" s="21">
        <f>CD333*VLOOKUP(AZ$6,'Greenhouse Gas Costs Avoided'!$A$2:$I$32,9,FALSE)</f>
        <v>4.1655593560070496</v>
      </c>
      <c r="DI333" s="21">
        <f>CE333*VLOOKUP(BA$6,'Greenhouse Gas Costs Avoided'!$A$2:$I$32,9,FALSE)</f>
        <v>4.3140109715809301</v>
      </c>
      <c r="DJ333" s="21">
        <f>CF333*VLOOKUP(BB$6,'Greenhouse Gas Costs Avoided'!$A$2:$I$32,9,FALSE)</f>
        <v>4.4692960059878768</v>
      </c>
      <c r="DK333" s="21">
        <f>CG333*VLOOKUP(BC$6,'Greenhouse Gas Costs Avoided'!$A$2:$I$32,9,FALSE)</f>
        <v>4.629447622014963</v>
      </c>
      <c r="DL333" s="21">
        <f>CH333*VLOOKUP(BD$6,'Greenhouse Gas Costs Avoided'!$A$2:$I$32,9,FALSE)</f>
        <v>4.7950749225184994</v>
      </c>
      <c r="DM333" s="21">
        <f>CI333*VLOOKUP(BE$6,'Greenhouse Gas Costs Avoided'!$A$2:$I$32,9,FALSE)</f>
        <v>4.9669648542748472</v>
      </c>
      <c r="DN333" s="21">
        <f>CJ333*VLOOKUP(BF$6,'Greenhouse Gas Costs Avoided'!$A$2:$I$32,9,FALSE)</f>
        <v>5.1456205009456273</v>
      </c>
      <c r="DO333" s="21">
        <f>CK333*VLOOKUP(BG$6,'Greenhouse Gas Costs Avoided'!$A$2:$I$32,9,FALSE)</f>
        <v>5.331082210275417</v>
      </c>
      <c r="DP333" s="21">
        <f>CL333*VLOOKUP(BH$6,'Greenhouse Gas Costs Avoided'!$A$2:$I$32,9,FALSE)</f>
        <v>5.5235531602164318</v>
      </c>
      <c r="DQ333" s="21">
        <f>CM333*VLOOKUP(BI$6,'Greenhouse Gas Costs Avoided'!$A$2:$I$32,9,FALSE)</f>
        <v>5.723032344191421</v>
      </c>
      <c r="DR333" s="21">
        <f>CN333*VLOOKUP(BJ$6,'Greenhouse Gas Costs Avoided'!$A$2:$I$32,9,FALSE)</f>
        <v>5.9298887220104266</v>
      </c>
      <c r="DS333" s="164">
        <f>CO333*VLOOKUP(BK$6,'Greenhouse Gas Costs Avoided'!$A$2:$I$32,9,FALSE)</f>
        <v>6.1439419431008639</v>
      </c>
    </row>
    <row r="334" spans="1:123" x14ac:dyDescent="0.35">
      <c r="A334" s="174">
        <v>328</v>
      </c>
      <c r="B334" s="12">
        <v>1</v>
      </c>
      <c r="C334" s="175">
        <v>2023</v>
      </c>
      <c r="E334" s="20">
        <v>0</v>
      </c>
      <c r="F334" s="21">
        <v>82.346532180449415</v>
      </c>
      <c r="G334" s="21">
        <v>84.002844861871253</v>
      </c>
      <c r="H334" s="21">
        <v>85.659157543293105</v>
      </c>
      <c r="I334" s="21">
        <v>86.918851036576825</v>
      </c>
      <c r="J334" s="21">
        <v>88.178544529860531</v>
      </c>
      <c r="K334" s="21">
        <v>89.438238023144251</v>
      </c>
      <c r="L334" s="21">
        <v>90.697931516427971</v>
      </c>
      <c r="M334" s="21">
        <v>91.95762500971172</v>
      </c>
      <c r="N334" s="21">
        <v>93.21731850299544</v>
      </c>
      <c r="O334" s="21">
        <v>94.47701199627916</v>
      </c>
      <c r="P334" s="21">
        <v>95.73670548956288</v>
      </c>
      <c r="Q334" s="21">
        <v>96.996398982846586</v>
      </c>
      <c r="R334" s="21">
        <v>98.25609247613032</v>
      </c>
      <c r="S334" s="21">
        <v>99.65157958594628</v>
      </c>
      <c r="T334" s="21">
        <v>101.04706669576224</v>
      </c>
      <c r="U334" s="21">
        <v>102.4425538055782</v>
      </c>
      <c r="V334" s="21">
        <v>103.83804091539416</v>
      </c>
      <c r="W334" s="21">
        <v>105.23352802521011</v>
      </c>
      <c r="X334" s="21">
        <v>106.47156953138905</v>
      </c>
      <c r="Y334" s="21">
        <v>107.709611037568</v>
      </c>
      <c r="Z334" s="21">
        <v>108.94765254374694</v>
      </c>
      <c r="AA334" s="21">
        <v>110.18569404992589</v>
      </c>
      <c r="AB334" s="21">
        <v>111.42373555610482</v>
      </c>
      <c r="AC334" s="21">
        <v>112.86811731331359</v>
      </c>
      <c r="AD334" s="21">
        <v>114.31249907052236</v>
      </c>
      <c r="AE334" s="21">
        <v>115.75688082773114</v>
      </c>
      <c r="AF334" s="21">
        <v>117.20126258493991</v>
      </c>
      <c r="AG334" s="22">
        <v>118.64564434214866</v>
      </c>
      <c r="AI334" s="20">
        <v>0</v>
      </c>
      <c r="AJ334" s="21">
        <v>5.2166744805659615</v>
      </c>
      <c r="AK334" s="21">
        <v>5.3216023247413169</v>
      </c>
      <c r="AL334" s="21">
        <v>5.4265301689166732</v>
      </c>
      <c r="AM334" s="21">
        <v>5.5063320831654474</v>
      </c>
      <c r="AN334" s="21">
        <v>5.5861339974142208</v>
      </c>
      <c r="AO334" s="21">
        <v>5.665935911662995</v>
      </c>
      <c r="AP334" s="21">
        <v>5.7457378259117702</v>
      </c>
      <c r="AQ334" s="21">
        <v>5.8255397401605462</v>
      </c>
      <c r="AR334" s="21">
        <v>5.9053416544093205</v>
      </c>
      <c r="AS334" s="21">
        <v>5.9851435686580947</v>
      </c>
      <c r="AT334" s="21">
        <v>6.0649454829068699</v>
      </c>
      <c r="AU334" s="21">
        <v>6.1447473971556432</v>
      </c>
      <c r="AV334" s="21">
        <v>6.2245493114044184</v>
      </c>
      <c r="AW334" s="21">
        <v>6.312953786990386</v>
      </c>
      <c r="AX334" s="21">
        <v>6.4013582625763545</v>
      </c>
      <c r="AY334" s="21">
        <v>6.4897627381623222</v>
      </c>
      <c r="AZ334" s="21">
        <v>6.5781672137482907</v>
      </c>
      <c r="BA334" s="21">
        <v>6.6665716893342575</v>
      </c>
      <c r="BB334" s="21">
        <v>6.7450019445028957</v>
      </c>
      <c r="BC334" s="21">
        <v>6.8234321996715348</v>
      </c>
      <c r="BD334" s="21">
        <v>6.901862454840173</v>
      </c>
      <c r="BE334" s="21">
        <v>6.9802927100088112</v>
      </c>
      <c r="BF334" s="21">
        <v>7.0587229651774486</v>
      </c>
      <c r="BG334" s="21">
        <v>7.1502249295408609</v>
      </c>
      <c r="BH334" s="21">
        <v>7.2417268939042723</v>
      </c>
      <c r="BI334" s="21">
        <v>7.3332288582676846</v>
      </c>
      <c r="BJ334" s="21">
        <v>7.424730822631096</v>
      </c>
      <c r="BK334" s="22">
        <v>7.5162327869945065</v>
      </c>
      <c r="BM334" s="163">
        <f>VLOOKUP(BM$6,'MonteCarlo Policy Paths'!$N$2:$S$31,$B334+1,FALSE)</f>
        <v>18.946072246720579</v>
      </c>
      <c r="BN334" s="21">
        <f>VLOOKUP(BN$6,'MonteCarlo Policy Paths'!$N$2:$S$31,$B334+1,FALSE)</f>
        <v>19.920985834119051</v>
      </c>
      <c r="BO334" s="21">
        <f>VLOOKUP(BO$6,'MonteCarlo Policy Paths'!$N$2:$S$31,$B334+1,FALSE)</f>
        <v>20.944710352814074</v>
      </c>
      <c r="BP334" s="21">
        <f>VLOOKUP(BP$6,'MonteCarlo Policy Paths'!$N$2:$S$31,$B334+1,FALSE)</f>
        <v>22.017919567056939</v>
      </c>
      <c r="BQ334" s="21">
        <f>VLOOKUP(BQ$6,'MonteCarlo Policy Paths'!$N$2:$S$31,$B334+1,FALSE)</f>
        <v>23.125382269476081</v>
      </c>
      <c r="BR334" s="21">
        <f>VLOOKUP(BR$6,'MonteCarlo Policy Paths'!$N$2:$S$31,$B334+1,FALSE)</f>
        <v>24.222533249319248</v>
      </c>
      <c r="BS334" s="21">
        <f>VLOOKUP(BS$6,'MonteCarlo Policy Paths'!$N$2:$S$31,$B334+1,FALSE)</f>
        <v>25.344600035724898</v>
      </c>
      <c r="BT334" s="21">
        <f>VLOOKUP(BT$6,'MonteCarlo Policy Paths'!$N$2:$S$31,$B334+1,FALSE)</f>
        <v>26.511875533452777</v>
      </c>
      <c r="BU334" s="21">
        <f>VLOOKUP(BU$6,'MonteCarlo Policy Paths'!$N$2:$S$31,$B334+1,FALSE)</f>
        <v>27.727543772426976</v>
      </c>
      <c r="BV334" s="21">
        <f>VLOOKUP(BV$6,'MonteCarlo Policy Paths'!$N$2:$S$31,$B334+1,FALSE)</f>
        <v>29.105872242644537</v>
      </c>
      <c r="BW334" s="21">
        <f>VLOOKUP(BW$6,'MonteCarlo Policy Paths'!$N$2:$S$31,$B334+1,FALSE)</f>
        <v>30.561165854776764</v>
      </c>
      <c r="BX334" s="21">
        <f>VLOOKUP(BX$6,'MonteCarlo Policy Paths'!$N$2:$S$31,$B334+1,FALSE)</f>
        <v>32.089224147515601</v>
      </c>
      <c r="BY334" s="21">
        <f>VLOOKUP(BY$6,'MonteCarlo Policy Paths'!$N$2:$S$31,$B334+1,FALSE)</f>
        <v>33.693685354891386</v>
      </c>
      <c r="BZ334" s="21">
        <f>VLOOKUP(BZ$6,'MonteCarlo Policy Paths'!$N$2:$S$31,$B334+1,FALSE)</f>
        <v>35.378369622635958</v>
      </c>
      <c r="CA334" s="21">
        <f>VLOOKUP(CA$6,'MonteCarlo Policy Paths'!$N$2:$S$31,$B334+1,FALSE)</f>
        <v>37.147288103767757</v>
      </c>
      <c r="CB334" s="21">
        <f>VLOOKUP(CB$6,'MonteCarlo Policy Paths'!$N$2:$S$31,$B334+1,FALSE)</f>
        <v>39.004652508956148</v>
      </c>
      <c r="CC334" s="21">
        <f>VLOOKUP(CC$6,'MonteCarlo Policy Paths'!$N$2:$S$31,$B334+1,FALSE)</f>
        <v>40.954885134403959</v>
      </c>
      <c r="CD334" s="21">
        <f>VLOOKUP(CD$6,'MonteCarlo Policy Paths'!$N$2:$S$31,$B334+1,FALSE)</f>
        <v>43.002629391124159</v>
      </c>
      <c r="CE334" s="21">
        <f>VLOOKUP(CE$6,'MonteCarlo Policy Paths'!$N$2:$S$31,$B334+1,FALSE)</f>
        <v>45.152760860680367</v>
      </c>
      <c r="CF334" s="21">
        <f>VLOOKUP(CF$6,'MonteCarlo Policy Paths'!$N$2:$S$31,$B334+1,FALSE)</f>
        <v>47.410398903714388</v>
      </c>
      <c r="CG334" s="21">
        <f>VLOOKUP(CG$6,'MonteCarlo Policy Paths'!$N$2:$S$31,$B334+1,FALSE)</f>
        <v>49.780918848900107</v>
      </c>
      <c r="CH334" s="21">
        <f>VLOOKUP(CH$6,'MonteCarlo Policy Paths'!$N$2:$S$31,$B334+1,FALSE)</f>
        <v>52.269964791345117</v>
      </c>
      <c r="CI334" s="21">
        <f>VLOOKUP(CI$6,'MonteCarlo Policy Paths'!$N$2:$S$31,$B334+1,FALSE)</f>
        <v>54.883463030912374</v>
      </c>
      <c r="CJ334" s="21">
        <f>VLOOKUP(CJ$6,'MonteCarlo Policy Paths'!$N$2:$S$31,$B334+1,FALSE)</f>
        <v>57.627636182457998</v>
      </c>
      <c r="CK334" s="21">
        <f>VLOOKUP(CK$6,'MonteCarlo Policy Paths'!$N$2:$S$31,$B334+1,FALSE)</f>
        <v>60.509017991580897</v>
      </c>
      <c r="CL334" s="21">
        <f>VLOOKUP(CL$6,'MonteCarlo Policy Paths'!$N$2:$S$31,$B334+1,FALSE)</f>
        <v>63.534468891159946</v>
      </c>
      <c r="CM334" s="21">
        <f>VLOOKUP(CM$6,'MonteCarlo Policy Paths'!$N$2:$S$31,$B334+1,FALSE)</f>
        <v>66.711192335717939</v>
      </c>
      <c r="CN334" s="21">
        <f>VLOOKUP(CN$6,'MonteCarlo Policy Paths'!$N$2:$S$31,$B334+1,FALSE)</f>
        <v>70.04675195250384</v>
      </c>
      <c r="CO334" s="164">
        <f>VLOOKUP(CO$6,'MonteCarlo Policy Paths'!$N$2:$S$31,$B334+1,FALSE)</f>
        <v>73.54908955012904</v>
      </c>
      <c r="CQ334" s="163">
        <f>BM334*VLOOKUP(AI$6,'Greenhouse Gas Costs Avoided'!$A$2:$I$32,9,FALSE)</f>
        <v>1.2002386619007086</v>
      </c>
      <c r="CR334" s="21">
        <f>BN334*VLOOKUP(AJ$6,'Greenhouse Gas Costs Avoided'!$A$2:$I$32,9,FALSE)</f>
        <v>1.2619996941806579</v>
      </c>
      <c r="CS334" s="21">
        <f>BO334*VLOOKUP(AK$6,'Greenhouse Gas Costs Avoided'!$A$2:$I$32,9,FALSE)</f>
        <v>1.3268529118013257</v>
      </c>
      <c r="CT334" s="21">
        <f>BP334*VLOOKUP(AL$6,'Greenhouse Gas Costs Avoided'!$A$2:$I$32,9,FALSE)</f>
        <v>1.3948409979053111</v>
      </c>
      <c r="CU334" s="21">
        <f>BQ334*VLOOKUP(AM$6,'Greenhouse Gas Costs Avoided'!$A$2:$I$32,9,FALSE)</f>
        <v>1.464999051498006</v>
      </c>
      <c r="CV334" s="21">
        <f>BR334*VLOOKUP(AN$6,'Greenhouse Gas Costs Avoided'!$A$2:$I$32,9,FALSE)</f>
        <v>1.5345038547523033</v>
      </c>
      <c r="CW334" s="21">
        <f>BS334*VLOOKUP(AO$6,'Greenhouse Gas Costs Avoided'!$A$2:$I$32,9,FALSE)</f>
        <v>1.6055870809081549</v>
      </c>
      <c r="CX334" s="21">
        <f>BT334*VLOOKUP(AP$6,'Greenhouse Gas Costs Avoided'!$A$2:$I$32,9,FALSE)</f>
        <v>1.6795342908215394</v>
      </c>
      <c r="CY334" s="21">
        <f>BU334*VLOOKUP(AQ$6,'Greenhouse Gas Costs Avoided'!$A$2:$I$32,9,FALSE)</f>
        <v>1.7565471936259263</v>
      </c>
      <c r="CZ334" s="21">
        <f>BV334*VLOOKUP(AR$6,'Greenhouse Gas Costs Avoided'!$A$2:$I$32,9,FALSE)</f>
        <v>1.8438646648785721</v>
      </c>
      <c r="DA334" s="21">
        <f>BW334*VLOOKUP(AS$6,'Greenhouse Gas Costs Avoided'!$A$2:$I$32,9,FALSE)</f>
        <v>1.9360578981225007</v>
      </c>
      <c r="DB334" s="21">
        <f>BX334*VLOOKUP(AT$6,'Greenhouse Gas Costs Avoided'!$A$2:$I$32,9,FALSE)</f>
        <v>2.0328607930286258</v>
      </c>
      <c r="DC334" s="21">
        <f>BY334*VLOOKUP(AU$6,'Greenhouse Gas Costs Avoided'!$A$2:$I$32,9,FALSE)</f>
        <v>2.1345038326800574</v>
      </c>
      <c r="DD334" s="21">
        <f>BZ334*VLOOKUP(AV$6,'Greenhouse Gas Costs Avoided'!$A$2:$I$32,9,FALSE)</f>
        <v>2.2412290243140602</v>
      </c>
      <c r="DE334" s="21">
        <f>CA334*VLOOKUP(AW$6,'Greenhouse Gas Costs Avoided'!$A$2:$I$32,9,FALSE)</f>
        <v>2.3532904755297634</v>
      </c>
      <c r="DF334" s="21">
        <f>CB334*VLOOKUP(AX$6,'Greenhouse Gas Costs Avoided'!$A$2:$I$32,9,FALSE)</f>
        <v>2.4709549993062518</v>
      </c>
      <c r="DG334" s="21">
        <f>CC334*VLOOKUP(AY$6,'Greenhouse Gas Costs Avoided'!$A$2:$I$32,9,FALSE)</f>
        <v>2.5945027492715647</v>
      </c>
      <c r="DH334" s="21">
        <f>CD334*VLOOKUP(AZ$6,'Greenhouse Gas Costs Avoided'!$A$2:$I$32,9,FALSE)</f>
        <v>2.724227886735143</v>
      </c>
      <c r="DI334" s="21">
        <f>CE334*VLOOKUP(BA$6,'Greenhouse Gas Costs Avoided'!$A$2:$I$32,9,FALSE)</f>
        <v>2.8604392810719004</v>
      </c>
      <c r="DJ334" s="21">
        <f>CF334*VLOOKUP(BB$6,'Greenhouse Gas Costs Avoided'!$A$2:$I$32,9,FALSE)</f>
        <v>3.0034612451254952</v>
      </c>
      <c r="DK334" s="21">
        <f>CG334*VLOOKUP(BC$6,'Greenhouse Gas Costs Avoided'!$A$2:$I$32,9,FALSE)</f>
        <v>3.1536343073817701</v>
      </c>
      <c r="DL334" s="21">
        <f>CH334*VLOOKUP(BD$6,'Greenhouse Gas Costs Avoided'!$A$2:$I$32,9,FALSE)</f>
        <v>3.3113160227508591</v>
      </c>
      <c r="DM334" s="21">
        <f>CI334*VLOOKUP(BE$6,'Greenhouse Gas Costs Avoided'!$A$2:$I$32,9,FALSE)</f>
        <v>3.4768818238884021</v>
      </c>
      <c r="DN334" s="21">
        <f>CJ334*VLOOKUP(BF$6,'Greenhouse Gas Costs Avoided'!$A$2:$I$32,9,FALSE)</f>
        <v>3.6507259150828224</v>
      </c>
      <c r="DO334" s="21">
        <f>CK334*VLOOKUP(BG$6,'Greenhouse Gas Costs Avoided'!$A$2:$I$32,9,FALSE)</f>
        <v>3.8332622108369634</v>
      </c>
      <c r="DP334" s="21">
        <f>CL334*VLOOKUP(BH$6,'Greenhouse Gas Costs Avoided'!$A$2:$I$32,9,FALSE)</f>
        <v>4.0249253213788121</v>
      </c>
      <c r="DQ334" s="21">
        <f>CM334*VLOOKUP(BI$6,'Greenhouse Gas Costs Avoided'!$A$2:$I$32,9,FALSE)</f>
        <v>4.2261715874477526</v>
      </c>
      <c r="DR334" s="21">
        <f>CN334*VLOOKUP(BJ$6,'Greenhouse Gas Costs Avoided'!$A$2:$I$32,9,FALSE)</f>
        <v>4.4374801668201398</v>
      </c>
      <c r="DS334" s="164">
        <f>CO334*VLOOKUP(BK$6,'Greenhouse Gas Costs Avoided'!$A$2:$I$32,9,FALSE)</f>
        <v>4.6593541751611474</v>
      </c>
    </row>
    <row r="335" spans="1:123" x14ac:dyDescent="0.35">
      <c r="A335" s="174">
        <v>329</v>
      </c>
      <c r="B335" s="12">
        <v>1</v>
      </c>
      <c r="C335" s="175">
        <v>2023</v>
      </c>
      <c r="E335" s="20">
        <v>0</v>
      </c>
      <c r="F335" s="21">
        <v>82.346532180449415</v>
      </c>
      <c r="G335" s="21">
        <v>84.002844861871253</v>
      </c>
      <c r="H335" s="21">
        <v>85.659157543293105</v>
      </c>
      <c r="I335" s="21">
        <v>86.918851036576825</v>
      </c>
      <c r="J335" s="21">
        <v>88.178544529860531</v>
      </c>
      <c r="K335" s="21">
        <v>89.438238023144251</v>
      </c>
      <c r="L335" s="21">
        <v>90.697931516427971</v>
      </c>
      <c r="M335" s="21">
        <v>91.95762500971172</v>
      </c>
      <c r="N335" s="21">
        <v>93.21731850299544</v>
      </c>
      <c r="O335" s="21">
        <v>94.47701199627916</v>
      </c>
      <c r="P335" s="21">
        <v>95.73670548956288</v>
      </c>
      <c r="Q335" s="21">
        <v>96.996398982846586</v>
      </c>
      <c r="R335" s="21">
        <v>98.25609247613032</v>
      </c>
      <c r="S335" s="21">
        <v>99.65157958594628</v>
      </c>
      <c r="T335" s="21">
        <v>101.04706669576224</v>
      </c>
      <c r="U335" s="21">
        <v>102.4425538055782</v>
      </c>
      <c r="V335" s="21">
        <v>103.83804091539416</v>
      </c>
      <c r="W335" s="21">
        <v>105.23352802521011</v>
      </c>
      <c r="X335" s="21">
        <v>106.47156953138905</v>
      </c>
      <c r="Y335" s="21">
        <v>107.709611037568</v>
      </c>
      <c r="Z335" s="21">
        <v>108.94765254374694</v>
      </c>
      <c r="AA335" s="21">
        <v>110.18569404992589</v>
      </c>
      <c r="AB335" s="21">
        <v>111.42373555610482</v>
      </c>
      <c r="AC335" s="21">
        <v>112.86811731331359</v>
      </c>
      <c r="AD335" s="21">
        <v>114.31249907052236</v>
      </c>
      <c r="AE335" s="21">
        <v>115.75688082773114</v>
      </c>
      <c r="AF335" s="21">
        <v>117.20126258493991</v>
      </c>
      <c r="AG335" s="22">
        <v>118.64564434214866</v>
      </c>
      <c r="AI335" s="20">
        <v>0</v>
      </c>
      <c r="AJ335" s="21">
        <v>5.2166744805659615</v>
      </c>
      <c r="AK335" s="21">
        <v>5.3216023247413169</v>
      </c>
      <c r="AL335" s="21">
        <v>5.4265301689166732</v>
      </c>
      <c r="AM335" s="21">
        <v>5.5063320831654474</v>
      </c>
      <c r="AN335" s="21">
        <v>5.5861339974142208</v>
      </c>
      <c r="AO335" s="21">
        <v>5.665935911662995</v>
      </c>
      <c r="AP335" s="21">
        <v>5.7457378259117702</v>
      </c>
      <c r="AQ335" s="21">
        <v>5.8255397401605462</v>
      </c>
      <c r="AR335" s="21">
        <v>5.9053416544093205</v>
      </c>
      <c r="AS335" s="21">
        <v>5.9851435686580947</v>
      </c>
      <c r="AT335" s="21">
        <v>6.0649454829068699</v>
      </c>
      <c r="AU335" s="21">
        <v>6.1447473971556432</v>
      </c>
      <c r="AV335" s="21">
        <v>6.2245493114044184</v>
      </c>
      <c r="AW335" s="21">
        <v>6.312953786990386</v>
      </c>
      <c r="AX335" s="21">
        <v>6.4013582625763545</v>
      </c>
      <c r="AY335" s="21">
        <v>6.4897627381623222</v>
      </c>
      <c r="AZ335" s="21">
        <v>6.5781672137482907</v>
      </c>
      <c r="BA335" s="21">
        <v>6.6665716893342575</v>
      </c>
      <c r="BB335" s="21">
        <v>6.7450019445028957</v>
      </c>
      <c r="BC335" s="21">
        <v>6.8234321996715348</v>
      </c>
      <c r="BD335" s="21">
        <v>6.901862454840173</v>
      </c>
      <c r="BE335" s="21">
        <v>6.9802927100088112</v>
      </c>
      <c r="BF335" s="21">
        <v>7.0587229651774486</v>
      </c>
      <c r="BG335" s="21">
        <v>7.1502249295408609</v>
      </c>
      <c r="BH335" s="21">
        <v>7.2417268939042723</v>
      </c>
      <c r="BI335" s="21">
        <v>7.3332288582676846</v>
      </c>
      <c r="BJ335" s="21">
        <v>7.424730822631096</v>
      </c>
      <c r="BK335" s="22">
        <v>7.5162327869945065</v>
      </c>
      <c r="BM335" s="163">
        <f>VLOOKUP(BM$6,'MonteCarlo Policy Paths'!$N$2:$S$31,$B335+1,FALSE)</f>
        <v>18.946072246720579</v>
      </c>
      <c r="BN335" s="21">
        <f>VLOOKUP(BN$6,'MonteCarlo Policy Paths'!$N$2:$S$31,$B335+1,FALSE)</f>
        <v>19.920985834119051</v>
      </c>
      <c r="BO335" s="21">
        <f>VLOOKUP(BO$6,'MonteCarlo Policy Paths'!$N$2:$S$31,$B335+1,FALSE)</f>
        <v>20.944710352814074</v>
      </c>
      <c r="BP335" s="21">
        <f>VLOOKUP(BP$6,'MonteCarlo Policy Paths'!$N$2:$S$31,$B335+1,FALSE)</f>
        <v>22.017919567056939</v>
      </c>
      <c r="BQ335" s="21">
        <f>VLOOKUP(BQ$6,'MonteCarlo Policy Paths'!$N$2:$S$31,$B335+1,FALSE)</f>
        <v>23.125382269476081</v>
      </c>
      <c r="BR335" s="21">
        <f>VLOOKUP(BR$6,'MonteCarlo Policy Paths'!$N$2:$S$31,$B335+1,FALSE)</f>
        <v>24.222533249319248</v>
      </c>
      <c r="BS335" s="21">
        <f>VLOOKUP(BS$6,'MonteCarlo Policy Paths'!$N$2:$S$31,$B335+1,FALSE)</f>
        <v>25.344600035724898</v>
      </c>
      <c r="BT335" s="21">
        <f>VLOOKUP(BT$6,'MonteCarlo Policy Paths'!$N$2:$S$31,$B335+1,FALSE)</f>
        <v>26.511875533452777</v>
      </c>
      <c r="BU335" s="21">
        <f>VLOOKUP(BU$6,'MonteCarlo Policy Paths'!$N$2:$S$31,$B335+1,FALSE)</f>
        <v>27.727543772426976</v>
      </c>
      <c r="BV335" s="21">
        <f>VLOOKUP(BV$6,'MonteCarlo Policy Paths'!$N$2:$S$31,$B335+1,FALSE)</f>
        <v>29.105872242644537</v>
      </c>
      <c r="BW335" s="21">
        <f>VLOOKUP(BW$6,'MonteCarlo Policy Paths'!$N$2:$S$31,$B335+1,FALSE)</f>
        <v>30.561165854776764</v>
      </c>
      <c r="BX335" s="21">
        <f>VLOOKUP(BX$6,'MonteCarlo Policy Paths'!$N$2:$S$31,$B335+1,FALSE)</f>
        <v>32.089224147515601</v>
      </c>
      <c r="BY335" s="21">
        <f>VLOOKUP(BY$6,'MonteCarlo Policy Paths'!$N$2:$S$31,$B335+1,FALSE)</f>
        <v>33.693685354891386</v>
      </c>
      <c r="BZ335" s="21">
        <f>VLOOKUP(BZ$6,'MonteCarlo Policy Paths'!$N$2:$S$31,$B335+1,FALSE)</f>
        <v>35.378369622635958</v>
      </c>
      <c r="CA335" s="21">
        <f>VLOOKUP(CA$6,'MonteCarlo Policy Paths'!$N$2:$S$31,$B335+1,FALSE)</f>
        <v>37.147288103767757</v>
      </c>
      <c r="CB335" s="21">
        <f>VLOOKUP(CB$6,'MonteCarlo Policy Paths'!$N$2:$S$31,$B335+1,FALSE)</f>
        <v>39.004652508956148</v>
      </c>
      <c r="CC335" s="21">
        <f>VLOOKUP(CC$6,'MonteCarlo Policy Paths'!$N$2:$S$31,$B335+1,FALSE)</f>
        <v>40.954885134403959</v>
      </c>
      <c r="CD335" s="21">
        <f>VLOOKUP(CD$6,'MonteCarlo Policy Paths'!$N$2:$S$31,$B335+1,FALSE)</f>
        <v>43.002629391124159</v>
      </c>
      <c r="CE335" s="21">
        <f>VLOOKUP(CE$6,'MonteCarlo Policy Paths'!$N$2:$S$31,$B335+1,FALSE)</f>
        <v>45.152760860680367</v>
      </c>
      <c r="CF335" s="21">
        <f>VLOOKUP(CF$6,'MonteCarlo Policy Paths'!$N$2:$S$31,$B335+1,FALSE)</f>
        <v>47.410398903714388</v>
      </c>
      <c r="CG335" s="21">
        <f>VLOOKUP(CG$6,'MonteCarlo Policy Paths'!$N$2:$S$31,$B335+1,FALSE)</f>
        <v>49.780918848900107</v>
      </c>
      <c r="CH335" s="21">
        <f>VLOOKUP(CH$6,'MonteCarlo Policy Paths'!$N$2:$S$31,$B335+1,FALSE)</f>
        <v>52.269964791345117</v>
      </c>
      <c r="CI335" s="21">
        <f>VLOOKUP(CI$6,'MonteCarlo Policy Paths'!$N$2:$S$31,$B335+1,FALSE)</f>
        <v>54.883463030912374</v>
      </c>
      <c r="CJ335" s="21">
        <f>VLOOKUP(CJ$6,'MonteCarlo Policy Paths'!$N$2:$S$31,$B335+1,FALSE)</f>
        <v>57.627636182457998</v>
      </c>
      <c r="CK335" s="21">
        <f>VLOOKUP(CK$6,'MonteCarlo Policy Paths'!$N$2:$S$31,$B335+1,FALSE)</f>
        <v>60.509017991580897</v>
      </c>
      <c r="CL335" s="21">
        <f>VLOOKUP(CL$6,'MonteCarlo Policy Paths'!$N$2:$S$31,$B335+1,FALSE)</f>
        <v>63.534468891159946</v>
      </c>
      <c r="CM335" s="21">
        <f>VLOOKUP(CM$6,'MonteCarlo Policy Paths'!$N$2:$S$31,$B335+1,FALSE)</f>
        <v>66.711192335717939</v>
      </c>
      <c r="CN335" s="21">
        <f>VLOOKUP(CN$6,'MonteCarlo Policy Paths'!$N$2:$S$31,$B335+1,FALSE)</f>
        <v>70.04675195250384</v>
      </c>
      <c r="CO335" s="164">
        <f>VLOOKUP(CO$6,'MonteCarlo Policy Paths'!$N$2:$S$31,$B335+1,FALSE)</f>
        <v>73.54908955012904</v>
      </c>
      <c r="CQ335" s="163">
        <f>BM335*VLOOKUP(AI$6,'Greenhouse Gas Costs Avoided'!$A$2:$I$32,9,FALSE)</f>
        <v>1.2002386619007086</v>
      </c>
      <c r="CR335" s="21">
        <f>BN335*VLOOKUP(AJ$6,'Greenhouse Gas Costs Avoided'!$A$2:$I$32,9,FALSE)</f>
        <v>1.2619996941806579</v>
      </c>
      <c r="CS335" s="21">
        <f>BO335*VLOOKUP(AK$6,'Greenhouse Gas Costs Avoided'!$A$2:$I$32,9,FALSE)</f>
        <v>1.3268529118013257</v>
      </c>
      <c r="CT335" s="21">
        <f>BP335*VLOOKUP(AL$6,'Greenhouse Gas Costs Avoided'!$A$2:$I$32,9,FALSE)</f>
        <v>1.3948409979053111</v>
      </c>
      <c r="CU335" s="21">
        <f>BQ335*VLOOKUP(AM$6,'Greenhouse Gas Costs Avoided'!$A$2:$I$32,9,FALSE)</f>
        <v>1.464999051498006</v>
      </c>
      <c r="CV335" s="21">
        <f>BR335*VLOOKUP(AN$6,'Greenhouse Gas Costs Avoided'!$A$2:$I$32,9,FALSE)</f>
        <v>1.5345038547523033</v>
      </c>
      <c r="CW335" s="21">
        <f>BS335*VLOOKUP(AO$6,'Greenhouse Gas Costs Avoided'!$A$2:$I$32,9,FALSE)</f>
        <v>1.6055870809081549</v>
      </c>
      <c r="CX335" s="21">
        <f>BT335*VLOOKUP(AP$6,'Greenhouse Gas Costs Avoided'!$A$2:$I$32,9,FALSE)</f>
        <v>1.6795342908215394</v>
      </c>
      <c r="CY335" s="21">
        <f>BU335*VLOOKUP(AQ$6,'Greenhouse Gas Costs Avoided'!$A$2:$I$32,9,FALSE)</f>
        <v>1.7565471936259263</v>
      </c>
      <c r="CZ335" s="21">
        <f>BV335*VLOOKUP(AR$6,'Greenhouse Gas Costs Avoided'!$A$2:$I$32,9,FALSE)</f>
        <v>1.8438646648785721</v>
      </c>
      <c r="DA335" s="21">
        <f>BW335*VLOOKUP(AS$6,'Greenhouse Gas Costs Avoided'!$A$2:$I$32,9,FALSE)</f>
        <v>1.9360578981225007</v>
      </c>
      <c r="DB335" s="21">
        <f>BX335*VLOOKUP(AT$6,'Greenhouse Gas Costs Avoided'!$A$2:$I$32,9,FALSE)</f>
        <v>2.0328607930286258</v>
      </c>
      <c r="DC335" s="21">
        <f>BY335*VLOOKUP(AU$6,'Greenhouse Gas Costs Avoided'!$A$2:$I$32,9,FALSE)</f>
        <v>2.1345038326800574</v>
      </c>
      <c r="DD335" s="21">
        <f>BZ335*VLOOKUP(AV$6,'Greenhouse Gas Costs Avoided'!$A$2:$I$32,9,FALSE)</f>
        <v>2.2412290243140602</v>
      </c>
      <c r="DE335" s="21">
        <f>CA335*VLOOKUP(AW$6,'Greenhouse Gas Costs Avoided'!$A$2:$I$32,9,FALSE)</f>
        <v>2.3532904755297634</v>
      </c>
      <c r="DF335" s="21">
        <f>CB335*VLOOKUP(AX$6,'Greenhouse Gas Costs Avoided'!$A$2:$I$32,9,FALSE)</f>
        <v>2.4709549993062518</v>
      </c>
      <c r="DG335" s="21">
        <f>CC335*VLOOKUP(AY$6,'Greenhouse Gas Costs Avoided'!$A$2:$I$32,9,FALSE)</f>
        <v>2.5945027492715647</v>
      </c>
      <c r="DH335" s="21">
        <f>CD335*VLOOKUP(AZ$6,'Greenhouse Gas Costs Avoided'!$A$2:$I$32,9,FALSE)</f>
        <v>2.724227886735143</v>
      </c>
      <c r="DI335" s="21">
        <f>CE335*VLOOKUP(BA$6,'Greenhouse Gas Costs Avoided'!$A$2:$I$32,9,FALSE)</f>
        <v>2.8604392810719004</v>
      </c>
      <c r="DJ335" s="21">
        <f>CF335*VLOOKUP(BB$6,'Greenhouse Gas Costs Avoided'!$A$2:$I$32,9,FALSE)</f>
        <v>3.0034612451254952</v>
      </c>
      <c r="DK335" s="21">
        <f>CG335*VLOOKUP(BC$6,'Greenhouse Gas Costs Avoided'!$A$2:$I$32,9,FALSE)</f>
        <v>3.1536343073817701</v>
      </c>
      <c r="DL335" s="21">
        <f>CH335*VLOOKUP(BD$6,'Greenhouse Gas Costs Avoided'!$A$2:$I$32,9,FALSE)</f>
        <v>3.3113160227508591</v>
      </c>
      <c r="DM335" s="21">
        <f>CI335*VLOOKUP(BE$6,'Greenhouse Gas Costs Avoided'!$A$2:$I$32,9,FALSE)</f>
        <v>3.4768818238884021</v>
      </c>
      <c r="DN335" s="21">
        <f>CJ335*VLOOKUP(BF$6,'Greenhouse Gas Costs Avoided'!$A$2:$I$32,9,FALSE)</f>
        <v>3.6507259150828224</v>
      </c>
      <c r="DO335" s="21">
        <f>CK335*VLOOKUP(BG$6,'Greenhouse Gas Costs Avoided'!$A$2:$I$32,9,FALSE)</f>
        <v>3.8332622108369634</v>
      </c>
      <c r="DP335" s="21">
        <f>CL335*VLOOKUP(BH$6,'Greenhouse Gas Costs Avoided'!$A$2:$I$32,9,FALSE)</f>
        <v>4.0249253213788121</v>
      </c>
      <c r="DQ335" s="21">
        <f>CM335*VLOOKUP(BI$6,'Greenhouse Gas Costs Avoided'!$A$2:$I$32,9,FALSE)</f>
        <v>4.2261715874477526</v>
      </c>
      <c r="DR335" s="21">
        <f>CN335*VLOOKUP(BJ$6,'Greenhouse Gas Costs Avoided'!$A$2:$I$32,9,FALSE)</f>
        <v>4.4374801668201398</v>
      </c>
      <c r="DS335" s="164">
        <f>CO335*VLOOKUP(BK$6,'Greenhouse Gas Costs Avoided'!$A$2:$I$32,9,FALSE)</f>
        <v>4.6593541751611474</v>
      </c>
    </row>
    <row r="336" spans="1:123" x14ac:dyDescent="0.35">
      <c r="A336" s="174">
        <v>330</v>
      </c>
      <c r="B336" s="12">
        <v>4</v>
      </c>
      <c r="C336" s="175">
        <v>2023</v>
      </c>
      <c r="E336" s="20">
        <v>0</v>
      </c>
      <c r="F336" s="21">
        <v>82.346532180449415</v>
      </c>
      <c r="G336" s="21">
        <v>84.002844861871253</v>
      </c>
      <c r="H336" s="21">
        <v>85.659157543293105</v>
      </c>
      <c r="I336" s="21">
        <v>86.918851036576825</v>
      </c>
      <c r="J336" s="21">
        <v>88.178544529860531</v>
      </c>
      <c r="K336" s="21">
        <v>89.438238023144251</v>
      </c>
      <c r="L336" s="21">
        <v>90.697931516427971</v>
      </c>
      <c r="M336" s="21">
        <v>91.95762500971172</v>
      </c>
      <c r="N336" s="21">
        <v>93.21731850299544</v>
      </c>
      <c r="O336" s="21">
        <v>94.47701199627916</v>
      </c>
      <c r="P336" s="21">
        <v>95.73670548956288</v>
      </c>
      <c r="Q336" s="21">
        <v>96.996398982846586</v>
      </c>
      <c r="R336" s="21">
        <v>98.25609247613032</v>
      </c>
      <c r="S336" s="21">
        <v>99.65157958594628</v>
      </c>
      <c r="T336" s="21">
        <v>101.04706669576224</v>
      </c>
      <c r="U336" s="21">
        <v>102.4425538055782</v>
      </c>
      <c r="V336" s="21">
        <v>103.83804091539416</v>
      </c>
      <c r="W336" s="21">
        <v>105.23352802521011</v>
      </c>
      <c r="X336" s="21">
        <v>106.47156953138905</v>
      </c>
      <c r="Y336" s="21">
        <v>107.709611037568</v>
      </c>
      <c r="Z336" s="21">
        <v>108.94765254374694</v>
      </c>
      <c r="AA336" s="21">
        <v>110.18569404992589</v>
      </c>
      <c r="AB336" s="21">
        <v>111.42373555610482</v>
      </c>
      <c r="AC336" s="21">
        <v>112.86811731331359</v>
      </c>
      <c r="AD336" s="21">
        <v>114.31249907052236</v>
      </c>
      <c r="AE336" s="21">
        <v>115.75688082773114</v>
      </c>
      <c r="AF336" s="21">
        <v>117.20126258493991</v>
      </c>
      <c r="AG336" s="22">
        <v>119.5319620819439</v>
      </c>
      <c r="AI336" s="20">
        <v>0</v>
      </c>
      <c r="AJ336" s="21">
        <v>5.2166744805659615</v>
      </c>
      <c r="AK336" s="21">
        <v>5.3216023247413169</v>
      </c>
      <c r="AL336" s="21">
        <v>5.4265301689166732</v>
      </c>
      <c r="AM336" s="21">
        <v>5.5063320831654474</v>
      </c>
      <c r="AN336" s="21">
        <v>5.5861339974142208</v>
      </c>
      <c r="AO336" s="21">
        <v>5.665935911662995</v>
      </c>
      <c r="AP336" s="21">
        <v>5.7457378259117702</v>
      </c>
      <c r="AQ336" s="21">
        <v>5.8255397401605462</v>
      </c>
      <c r="AR336" s="21">
        <v>5.9053416544093205</v>
      </c>
      <c r="AS336" s="21">
        <v>5.9851435686580947</v>
      </c>
      <c r="AT336" s="21">
        <v>6.0649454829068699</v>
      </c>
      <c r="AU336" s="21">
        <v>6.1447473971556432</v>
      </c>
      <c r="AV336" s="21">
        <v>6.2245493114044184</v>
      </c>
      <c r="AW336" s="21">
        <v>6.312953786990386</v>
      </c>
      <c r="AX336" s="21">
        <v>6.4013582625763545</v>
      </c>
      <c r="AY336" s="21">
        <v>6.4897627381623222</v>
      </c>
      <c r="AZ336" s="21">
        <v>6.5781672137482907</v>
      </c>
      <c r="BA336" s="21">
        <v>6.6665716893342575</v>
      </c>
      <c r="BB336" s="21">
        <v>6.7450019445028957</v>
      </c>
      <c r="BC336" s="21">
        <v>6.8234321996715348</v>
      </c>
      <c r="BD336" s="21">
        <v>6.901862454840173</v>
      </c>
      <c r="BE336" s="21">
        <v>6.9802927100088112</v>
      </c>
      <c r="BF336" s="21">
        <v>7.0587229651774486</v>
      </c>
      <c r="BG336" s="21">
        <v>7.1502249295408609</v>
      </c>
      <c r="BH336" s="21">
        <v>7.2417268939042723</v>
      </c>
      <c r="BI336" s="21">
        <v>7.3332288582676846</v>
      </c>
      <c r="BJ336" s="21">
        <v>7.424730822631096</v>
      </c>
      <c r="BK336" s="22">
        <v>7.5723812490175435</v>
      </c>
      <c r="BM336" s="163">
        <f>VLOOKUP(BM$6,'MonteCarlo Policy Paths'!$N$2:$S$31,$B336+1,FALSE)</f>
        <v>21.456887556927661</v>
      </c>
      <c r="BN336" s="21">
        <f>VLOOKUP(BN$6,'MonteCarlo Policy Paths'!$N$2:$S$31,$B336+1,FALSE)</f>
        <v>23.119081894670884</v>
      </c>
      <c r="BO336" s="21">
        <f>VLOOKUP(BO$6,'MonteCarlo Policy Paths'!$N$2:$S$31,$B336+1,FALSE)</f>
        <v>24.918982795429599</v>
      </c>
      <c r="BP336" s="21">
        <f>VLOOKUP(BP$6,'MonteCarlo Policy Paths'!$N$2:$S$31,$B336+1,FALSE)</f>
        <v>26.866510906830612</v>
      </c>
      <c r="BQ336" s="21">
        <f>VLOOKUP(BQ$6,'MonteCarlo Policy Paths'!$N$2:$S$31,$B336+1,FALSE)</f>
        <v>28.957808063155838</v>
      </c>
      <c r="BR336" s="21">
        <f>VLOOKUP(BR$6,'MonteCarlo Policy Paths'!$N$2:$S$31,$B336+1,FALSE)</f>
        <v>31.169773267386955</v>
      </c>
      <c r="BS336" s="21">
        <f>VLOOKUP(BS$6,'MonteCarlo Policy Paths'!$N$2:$S$31,$B336+1,FALSE)</f>
        <v>33.536503079259326</v>
      </c>
      <c r="BT336" s="21">
        <f>VLOOKUP(BT$6,'MonteCarlo Policy Paths'!$N$2:$S$31,$B336+1,FALSE)</f>
        <v>36.094562758542168</v>
      </c>
      <c r="BU336" s="21">
        <f>VLOOKUP(BU$6,'MonteCarlo Policy Paths'!$N$2:$S$31,$B336+1,FALSE)</f>
        <v>38.859796339203925</v>
      </c>
      <c r="BV336" s="21">
        <f>VLOOKUP(BV$6,'MonteCarlo Policy Paths'!$N$2:$S$31,$B336+1,FALSE)</f>
        <v>41.937214526892696</v>
      </c>
      <c r="BW336" s="21">
        <f>VLOOKUP(BW$6,'MonteCarlo Policy Paths'!$N$2:$S$31,$B336+1,FALSE)</f>
        <v>45.285702034805901</v>
      </c>
      <c r="BX336" s="21">
        <f>VLOOKUP(BX$6,'MonteCarlo Policy Paths'!$N$2:$S$31,$B336+1,FALSE)</f>
        <v>48.923675973628832</v>
      </c>
      <c r="BY336" s="21">
        <f>VLOOKUP(BY$6,'MonteCarlo Policy Paths'!$N$2:$S$31,$B336+1,FALSE)</f>
        <v>52.880283256992421</v>
      </c>
      <c r="BZ336" s="21">
        <f>VLOOKUP(BZ$6,'MonteCarlo Policy Paths'!$N$2:$S$31,$B336+1,FALSE)</f>
        <v>57.179951130409847</v>
      </c>
      <c r="CA336" s="21">
        <f>VLOOKUP(CA$6,'MonteCarlo Policy Paths'!$N$2:$S$31,$B336+1,FALSE)</f>
        <v>59.199989570907007</v>
      </c>
      <c r="CB336" s="21">
        <f>VLOOKUP(CB$6,'MonteCarlo Policy Paths'!$N$2:$S$31,$B336+1,FALSE)</f>
        <v>61.304348310445278</v>
      </c>
      <c r="CC336" s="21">
        <f>VLOOKUP(CC$6,'MonteCarlo Policy Paths'!$N$2:$S$31,$B336+1,FALSE)</f>
        <v>63.486799757257046</v>
      </c>
      <c r="CD336" s="21">
        <f>VLOOKUP(CD$6,'MonteCarlo Policy Paths'!$N$2:$S$31,$B336+1,FALSE)</f>
        <v>65.754412861465767</v>
      </c>
      <c r="CE336" s="21">
        <f>VLOOKUP(CE$6,'MonteCarlo Policy Paths'!$N$2:$S$31,$B336+1,FALSE)</f>
        <v>68.097759333367534</v>
      </c>
      <c r="CF336" s="21">
        <f>VLOOKUP(CF$6,'MonteCarlo Policy Paths'!$N$2:$S$31,$B336+1,FALSE)</f>
        <v>70.548973057852507</v>
      </c>
      <c r="CG336" s="21">
        <f>VLOOKUP(CG$6,'MonteCarlo Policy Paths'!$N$2:$S$31,$B336+1,FALSE)</f>
        <v>73.077007009761019</v>
      </c>
      <c r="CH336" s="21">
        <f>VLOOKUP(CH$6,'MonteCarlo Policy Paths'!$N$2:$S$31,$B336+1,FALSE)</f>
        <v>75.691476032446857</v>
      </c>
      <c r="CI336" s="21">
        <f>VLOOKUP(CI$6,'MonteCarlo Policy Paths'!$N$2:$S$31,$B336+1,FALSE)</f>
        <v>78.404802280730166</v>
      </c>
      <c r="CJ336" s="21">
        <f>VLOOKUP(CJ$6,'MonteCarlo Policy Paths'!$N$2:$S$31,$B336+1,FALSE)</f>
        <v>81.224927058038162</v>
      </c>
      <c r="CK336" s="21">
        <f>VLOOKUP(CK$6,'MonteCarlo Policy Paths'!$N$2:$S$31,$B336+1,FALSE)</f>
        <v>84.152487263770951</v>
      </c>
      <c r="CL336" s="21">
        <f>VLOOKUP(CL$6,'MonteCarlo Policy Paths'!$N$2:$S$31,$B336+1,FALSE)</f>
        <v>87.19069011352974</v>
      </c>
      <c r="CM336" s="21">
        <f>VLOOKUP(CM$6,'MonteCarlo Policy Paths'!$N$2:$S$31,$B336+1,FALSE)</f>
        <v>90.339519718236858</v>
      </c>
      <c r="CN336" s="21">
        <f>VLOOKUP(CN$6,'MonteCarlo Policy Paths'!$N$2:$S$31,$B336+1,FALSE)</f>
        <v>93.604800202242828</v>
      </c>
      <c r="CO336" s="164">
        <f>VLOOKUP(CO$6,'MonteCarlo Policy Paths'!$N$2:$S$31,$B336+1,FALSE)</f>
        <v>96.983684685934094</v>
      </c>
      <c r="CQ336" s="163">
        <f>BM336*VLOOKUP(AI$6,'Greenhouse Gas Costs Avoided'!$A$2:$I$32,9,FALSE)</f>
        <v>1.3592994724454583</v>
      </c>
      <c r="CR336" s="21">
        <f>BN336*VLOOKUP(AJ$6,'Greenhouse Gas Costs Avoided'!$A$2:$I$32,9,FALSE)</f>
        <v>1.4645999210963487</v>
      </c>
      <c r="CS336" s="21">
        <f>BO336*VLOOKUP(AK$6,'Greenhouse Gas Costs Avoided'!$A$2:$I$32,9,FALSE)</f>
        <v>1.5786241167474793</v>
      </c>
      <c r="CT336" s="21">
        <f>BP336*VLOOKUP(AL$6,'Greenhouse Gas Costs Avoided'!$A$2:$I$32,9,FALSE)</f>
        <v>1.7020005350363183</v>
      </c>
      <c r="CU336" s="21">
        <f>BQ336*VLOOKUP(AM$6,'Greenhouse Gas Costs Avoided'!$A$2:$I$32,9,FALSE)</f>
        <v>1.8344847601494692</v>
      </c>
      <c r="CV336" s="21">
        <f>BR336*VLOOKUP(AN$6,'Greenhouse Gas Costs Avoided'!$A$2:$I$32,9,FALSE)</f>
        <v>1.9746133378475101</v>
      </c>
      <c r="CW336" s="21">
        <f>BS336*VLOOKUP(AO$6,'Greenhouse Gas Costs Avoided'!$A$2:$I$32,9,FALSE)</f>
        <v>2.1245462941611284</v>
      </c>
      <c r="CX336" s="21">
        <f>BT336*VLOOKUP(AP$6,'Greenhouse Gas Costs Avoided'!$A$2:$I$32,9,FALSE)</f>
        <v>2.2866000479177169</v>
      </c>
      <c r="CY336" s="21">
        <f>BU336*VLOOKUP(AQ$6,'Greenhouse Gas Costs Avoided'!$A$2:$I$32,9,FALSE)</f>
        <v>2.4617783228380428</v>
      </c>
      <c r="CZ336" s="21">
        <f>BV336*VLOOKUP(AR$6,'Greenhouse Gas Costs Avoided'!$A$2:$I$32,9,FALSE)</f>
        <v>2.6567335747552212</v>
      </c>
      <c r="DA336" s="21">
        <f>BW336*VLOOKUP(AS$6,'Greenhouse Gas Costs Avoided'!$A$2:$I$32,9,FALSE)</f>
        <v>2.8688611394320973</v>
      </c>
      <c r="DB336" s="21">
        <f>BX336*VLOOKUP(AT$6,'Greenhouse Gas Costs Avoided'!$A$2:$I$32,9,FALSE)</f>
        <v>3.099327745676475</v>
      </c>
      <c r="DC336" s="21">
        <f>BY336*VLOOKUP(AU$6,'Greenhouse Gas Costs Avoided'!$A$2:$I$32,9,FALSE)</f>
        <v>3.3499798581359799</v>
      </c>
      <c r="DD336" s="21">
        <f>BZ336*VLOOKUP(AV$6,'Greenhouse Gas Costs Avoided'!$A$2:$I$32,9,FALSE)</f>
        <v>3.6223649492411436</v>
      </c>
      <c r="DE336" s="21">
        <f>CA336*VLOOKUP(AW$6,'Greenhouse Gas Costs Avoided'!$A$2:$I$32,9,FALSE)</f>
        <v>3.7503349159570667</v>
      </c>
      <c r="DF336" s="21">
        <f>CB336*VLOOKUP(AX$6,'Greenhouse Gas Costs Avoided'!$A$2:$I$32,9,FALSE)</f>
        <v>3.8836465958035138</v>
      </c>
      <c r="DG336" s="21">
        <f>CC336*VLOOKUP(AY$6,'Greenhouse Gas Costs Avoided'!$A$2:$I$32,9,FALSE)</f>
        <v>4.0219054692034097</v>
      </c>
      <c r="DH336" s="21">
        <f>CD336*VLOOKUP(AZ$6,'Greenhouse Gas Costs Avoided'!$A$2:$I$32,9,FALSE)</f>
        <v>4.1655593560070496</v>
      </c>
      <c r="DI336" s="21">
        <f>CE336*VLOOKUP(BA$6,'Greenhouse Gas Costs Avoided'!$A$2:$I$32,9,FALSE)</f>
        <v>4.3140109715809301</v>
      </c>
      <c r="DJ336" s="21">
        <f>CF336*VLOOKUP(BB$6,'Greenhouse Gas Costs Avoided'!$A$2:$I$32,9,FALSE)</f>
        <v>4.4692960059878768</v>
      </c>
      <c r="DK336" s="21">
        <f>CG336*VLOOKUP(BC$6,'Greenhouse Gas Costs Avoided'!$A$2:$I$32,9,FALSE)</f>
        <v>4.629447622014963</v>
      </c>
      <c r="DL336" s="21">
        <f>CH336*VLOOKUP(BD$6,'Greenhouse Gas Costs Avoided'!$A$2:$I$32,9,FALSE)</f>
        <v>4.7950749225184994</v>
      </c>
      <c r="DM336" s="21">
        <f>CI336*VLOOKUP(BE$6,'Greenhouse Gas Costs Avoided'!$A$2:$I$32,9,FALSE)</f>
        <v>4.9669648542748472</v>
      </c>
      <c r="DN336" s="21">
        <f>CJ336*VLOOKUP(BF$6,'Greenhouse Gas Costs Avoided'!$A$2:$I$32,9,FALSE)</f>
        <v>5.1456205009456273</v>
      </c>
      <c r="DO336" s="21">
        <f>CK336*VLOOKUP(BG$6,'Greenhouse Gas Costs Avoided'!$A$2:$I$32,9,FALSE)</f>
        <v>5.331082210275417</v>
      </c>
      <c r="DP336" s="21">
        <f>CL336*VLOOKUP(BH$6,'Greenhouse Gas Costs Avoided'!$A$2:$I$32,9,FALSE)</f>
        <v>5.5235531602164318</v>
      </c>
      <c r="DQ336" s="21">
        <f>CM336*VLOOKUP(BI$6,'Greenhouse Gas Costs Avoided'!$A$2:$I$32,9,FALSE)</f>
        <v>5.723032344191421</v>
      </c>
      <c r="DR336" s="21">
        <f>CN336*VLOOKUP(BJ$6,'Greenhouse Gas Costs Avoided'!$A$2:$I$32,9,FALSE)</f>
        <v>5.9298887220104266</v>
      </c>
      <c r="DS336" s="164">
        <f>CO336*VLOOKUP(BK$6,'Greenhouse Gas Costs Avoided'!$A$2:$I$32,9,FALSE)</f>
        <v>6.1439419431008639</v>
      </c>
    </row>
    <row r="337" spans="1:123" x14ac:dyDescent="0.35">
      <c r="A337" s="174">
        <v>331</v>
      </c>
      <c r="B337" s="12">
        <v>1</v>
      </c>
      <c r="C337" s="175">
        <v>2023</v>
      </c>
      <c r="E337" s="20">
        <v>0</v>
      </c>
      <c r="F337" s="21">
        <v>82.346532180449415</v>
      </c>
      <c r="G337" s="21">
        <v>84.002844861871253</v>
      </c>
      <c r="H337" s="21">
        <v>85.659157543293105</v>
      </c>
      <c r="I337" s="21">
        <v>86.918851036576825</v>
      </c>
      <c r="J337" s="21">
        <v>88.178544529860531</v>
      </c>
      <c r="K337" s="21">
        <v>89.438238023144251</v>
      </c>
      <c r="L337" s="21">
        <v>90.697931516427971</v>
      </c>
      <c r="M337" s="21">
        <v>91.95762500971172</v>
      </c>
      <c r="N337" s="21">
        <v>93.21731850299544</v>
      </c>
      <c r="O337" s="21">
        <v>94.47701199627916</v>
      </c>
      <c r="P337" s="21">
        <v>95.73670548956288</v>
      </c>
      <c r="Q337" s="21">
        <v>96.996398982846586</v>
      </c>
      <c r="R337" s="21">
        <v>98.25609247613032</v>
      </c>
      <c r="S337" s="21">
        <v>99.65157958594628</v>
      </c>
      <c r="T337" s="21">
        <v>101.04706669576224</v>
      </c>
      <c r="U337" s="21">
        <v>102.4425538055782</v>
      </c>
      <c r="V337" s="21">
        <v>103.83804091539416</v>
      </c>
      <c r="W337" s="21">
        <v>105.23352802521011</v>
      </c>
      <c r="X337" s="21">
        <v>106.47156953138905</v>
      </c>
      <c r="Y337" s="21">
        <v>107.709611037568</v>
      </c>
      <c r="Z337" s="21">
        <v>108.94765254374694</v>
      </c>
      <c r="AA337" s="21">
        <v>110.18569404992589</v>
      </c>
      <c r="AB337" s="21">
        <v>111.42373555610482</v>
      </c>
      <c r="AC337" s="21">
        <v>112.86811731331359</v>
      </c>
      <c r="AD337" s="21">
        <v>114.31249907052236</v>
      </c>
      <c r="AE337" s="21">
        <v>115.75688082773114</v>
      </c>
      <c r="AF337" s="21">
        <v>117.20126258493991</v>
      </c>
      <c r="AG337" s="22">
        <v>118.64564434214866</v>
      </c>
      <c r="AI337" s="20">
        <v>0</v>
      </c>
      <c r="AJ337" s="21">
        <v>5.2166744805659615</v>
      </c>
      <c r="AK337" s="21">
        <v>5.3216023247413169</v>
      </c>
      <c r="AL337" s="21">
        <v>5.4265301689166732</v>
      </c>
      <c r="AM337" s="21">
        <v>5.5063320831654474</v>
      </c>
      <c r="AN337" s="21">
        <v>5.5861339974142208</v>
      </c>
      <c r="AO337" s="21">
        <v>5.665935911662995</v>
      </c>
      <c r="AP337" s="21">
        <v>5.7457378259117702</v>
      </c>
      <c r="AQ337" s="21">
        <v>5.8255397401605462</v>
      </c>
      <c r="AR337" s="21">
        <v>5.9053416544093205</v>
      </c>
      <c r="AS337" s="21">
        <v>5.9851435686580947</v>
      </c>
      <c r="AT337" s="21">
        <v>6.0649454829068699</v>
      </c>
      <c r="AU337" s="21">
        <v>6.1447473971556432</v>
      </c>
      <c r="AV337" s="21">
        <v>6.2245493114044184</v>
      </c>
      <c r="AW337" s="21">
        <v>6.312953786990386</v>
      </c>
      <c r="AX337" s="21">
        <v>6.4013582625763545</v>
      </c>
      <c r="AY337" s="21">
        <v>6.4897627381623222</v>
      </c>
      <c r="AZ337" s="21">
        <v>6.5781672137482907</v>
      </c>
      <c r="BA337" s="21">
        <v>6.6665716893342575</v>
      </c>
      <c r="BB337" s="21">
        <v>6.7450019445028957</v>
      </c>
      <c r="BC337" s="21">
        <v>6.8234321996715348</v>
      </c>
      <c r="BD337" s="21">
        <v>6.901862454840173</v>
      </c>
      <c r="BE337" s="21">
        <v>6.9802927100088112</v>
      </c>
      <c r="BF337" s="21">
        <v>7.0587229651774486</v>
      </c>
      <c r="BG337" s="21">
        <v>7.1502249295408609</v>
      </c>
      <c r="BH337" s="21">
        <v>7.2417268939042723</v>
      </c>
      <c r="BI337" s="21">
        <v>7.3332288582676846</v>
      </c>
      <c r="BJ337" s="21">
        <v>7.424730822631096</v>
      </c>
      <c r="BK337" s="22">
        <v>7.5162327869945065</v>
      </c>
      <c r="BM337" s="163">
        <f>VLOOKUP(BM$6,'MonteCarlo Policy Paths'!$N$2:$S$31,$B337+1,FALSE)</f>
        <v>18.946072246720579</v>
      </c>
      <c r="BN337" s="21">
        <f>VLOOKUP(BN$6,'MonteCarlo Policy Paths'!$N$2:$S$31,$B337+1,FALSE)</f>
        <v>19.920985834119051</v>
      </c>
      <c r="BO337" s="21">
        <f>VLOOKUP(BO$6,'MonteCarlo Policy Paths'!$N$2:$S$31,$B337+1,FALSE)</f>
        <v>20.944710352814074</v>
      </c>
      <c r="BP337" s="21">
        <f>VLOOKUP(BP$6,'MonteCarlo Policy Paths'!$N$2:$S$31,$B337+1,FALSE)</f>
        <v>22.017919567056939</v>
      </c>
      <c r="BQ337" s="21">
        <f>VLOOKUP(BQ$6,'MonteCarlo Policy Paths'!$N$2:$S$31,$B337+1,FALSE)</f>
        <v>23.125382269476081</v>
      </c>
      <c r="BR337" s="21">
        <f>VLOOKUP(BR$6,'MonteCarlo Policy Paths'!$N$2:$S$31,$B337+1,FALSE)</f>
        <v>24.222533249319248</v>
      </c>
      <c r="BS337" s="21">
        <f>VLOOKUP(BS$6,'MonteCarlo Policy Paths'!$N$2:$S$31,$B337+1,FALSE)</f>
        <v>25.344600035724898</v>
      </c>
      <c r="BT337" s="21">
        <f>VLOOKUP(BT$6,'MonteCarlo Policy Paths'!$N$2:$S$31,$B337+1,FALSE)</f>
        <v>26.511875533452777</v>
      </c>
      <c r="BU337" s="21">
        <f>VLOOKUP(BU$6,'MonteCarlo Policy Paths'!$N$2:$S$31,$B337+1,FALSE)</f>
        <v>27.727543772426976</v>
      </c>
      <c r="BV337" s="21">
        <f>VLOOKUP(BV$6,'MonteCarlo Policy Paths'!$N$2:$S$31,$B337+1,FALSE)</f>
        <v>29.105872242644537</v>
      </c>
      <c r="BW337" s="21">
        <f>VLOOKUP(BW$6,'MonteCarlo Policy Paths'!$N$2:$S$31,$B337+1,FALSE)</f>
        <v>30.561165854776764</v>
      </c>
      <c r="BX337" s="21">
        <f>VLOOKUP(BX$6,'MonteCarlo Policy Paths'!$N$2:$S$31,$B337+1,FALSE)</f>
        <v>32.089224147515601</v>
      </c>
      <c r="BY337" s="21">
        <f>VLOOKUP(BY$6,'MonteCarlo Policy Paths'!$N$2:$S$31,$B337+1,FALSE)</f>
        <v>33.693685354891386</v>
      </c>
      <c r="BZ337" s="21">
        <f>VLOOKUP(BZ$6,'MonteCarlo Policy Paths'!$N$2:$S$31,$B337+1,FALSE)</f>
        <v>35.378369622635958</v>
      </c>
      <c r="CA337" s="21">
        <f>VLOOKUP(CA$6,'MonteCarlo Policy Paths'!$N$2:$S$31,$B337+1,FALSE)</f>
        <v>37.147288103767757</v>
      </c>
      <c r="CB337" s="21">
        <f>VLOOKUP(CB$6,'MonteCarlo Policy Paths'!$N$2:$S$31,$B337+1,FALSE)</f>
        <v>39.004652508956148</v>
      </c>
      <c r="CC337" s="21">
        <f>VLOOKUP(CC$6,'MonteCarlo Policy Paths'!$N$2:$S$31,$B337+1,FALSE)</f>
        <v>40.954885134403959</v>
      </c>
      <c r="CD337" s="21">
        <f>VLOOKUP(CD$6,'MonteCarlo Policy Paths'!$N$2:$S$31,$B337+1,FALSE)</f>
        <v>43.002629391124159</v>
      </c>
      <c r="CE337" s="21">
        <f>VLOOKUP(CE$6,'MonteCarlo Policy Paths'!$N$2:$S$31,$B337+1,FALSE)</f>
        <v>45.152760860680367</v>
      </c>
      <c r="CF337" s="21">
        <f>VLOOKUP(CF$6,'MonteCarlo Policy Paths'!$N$2:$S$31,$B337+1,FALSE)</f>
        <v>47.410398903714388</v>
      </c>
      <c r="CG337" s="21">
        <f>VLOOKUP(CG$6,'MonteCarlo Policy Paths'!$N$2:$S$31,$B337+1,FALSE)</f>
        <v>49.780918848900107</v>
      </c>
      <c r="CH337" s="21">
        <f>VLOOKUP(CH$6,'MonteCarlo Policy Paths'!$N$2:$S$31,$B337+1,FALSE)</f>
        <v>52.269964791345117</v>
      </c>
      <c r="CI337" s="21">
        <f>VLOOKUP(CI$6,'MonteCarlo Policy Paths'!$N$2:$S$31,$B337+1,FALSE)</f>
        <v>54.883463030912374</v>
      </c>
      <c r="CJ337" s="21">
        <f>VLOOKUP(CJ$6,'MonteCarlo Policy Paths'!$N$2:$S$31,$B337+1,FALSE)</f>
        <v>57.627636182457998</v>
      </c>
      <c r="CK337" s="21">
        <f>VLOOKUP(CK$6,'MonteCarlo Policy Paths'!$N$2:$S$31,$B337+1,FALSE)</f>
        <v>60.509017991580897</v>
      </c>
      <c r="CL337" s="21">
        <f>VLOOKUP(CL$6,'MonteCarlo Policy Paths'!$N$2:$S$31,$B337+1,FALSE)</f>
        <v>63.534468891159946</v>
      </c>
      <c r="CM337" s="21">
        <f>VLOOKUP(CM$6,'MonteCarlo Policy Paths'!$N$2:$S$31,$B337+1,FALSE)</f>
        <v>66.711192335717939</v>
      </c>
      <c r="CN337" s="21">
        <f>VLOOKUP(CN$6,'MonteCarlo Policy Paths'!$N$2:$S$31,$B337+1,FALSE)</f>
        <v>70.04675195250384</v>
      </c>
      <c r="CO337" s="164">
        <f>VLOOKUP(CO$6,'MonteCarlo Policy Paths'!$N$2:$S$31,$B337+1,FALSE)</f>
        <v>73.54908955012904</v>
      </c>
      <c r="CQ337" s="163">
        <f>BM337*VLOOKUP(AI$6,'Greenhouse Gas Costs Avoided'!$A$2:$I$32,9,FALSE)</f>
        <v>1.2002386619007086</v>
      </c>
      <c r="CR337" s="21">
        <f>BN337*VLOOKUP(AJ$6,'Greenhouse Gas Costs Avoided'!$A$2:$I$32,9,FALSE)</f>
        <v>1.2619996941806579</v>
      </c>
      <c r="CS337" s="21">
        <f>BO337*VLOOKUP(AK$6,'Greenhouse Gas Costs Avoided'!$A$2:$I$32,9,FALSE)</f>
        <v>1.3268529118013257</v>
      </c>
      <c r="CT337" s="21">
        <f>BP337*VLOOKUP(AL$6,'Greenhouse Gas Costs Avoided'!$A$2:$I$32,9,FALSE)</f>
        <v>1.3948409979053111</v>
      </c>
      <c r="CU337" s="21">
        <f>BQ337*VLOOKUP(AM$6,'Greenhouse Gas Costs Avoided'!$A$2:$I$32,9,FALSE)</f>
        <v>1.464999051498006</v>
      </c>
      <c r="CV337" s="21">
        <f>BR337*VLOOKUP(AN$6,'Greenhouse Gas Costs Avoided'!$A$2:$I$32,9,FALSE)</f>
        <v>1.5345038547523033</v>
      </c>
      <c r="CW337" s="21">
        <f>BS337*VLOOKUP(AO$6,'Greenhouse Gas Costs Avoided'!$A$2:$I$32,9,FALSE)</f>
        <v>1.6055870809081549</v>
      </c>
      <c r="CX337" s="21">
        <f>BT337*VLOOKUP(AP$6,'Greenhouse Gas Costs Avoided'!$A$2:$I$32,9,FALSE)</f>
        <v>1.6795342908215394</v>
      </c>
      <c r="CY337" s="21">
        <f>BU337*VLOOKUP(AQ$6,'Greenhouse Gas Costs Avoided'!$A$2:$I$32,9,FALSE)</f>
        <v>1.7565471936259263</v>
      </c>
      <c r="CZ337" s="21">
        <f>BV337*VLOOKUP(AR$6,'Greenhouse Gas Costs Avoided'!$A$2:$I$32,9,FALSE)</f>
        <v>1.8438646648785721</v>
      </c>
      <c r="DA337" s="21">
        <f>BW337*VLOOKUP(AS$6,'Greenhouse Gas Costs Avoided'!$A$2:$I$32,9,FALSE)</f>
        <v>1.9360578981225007</v>
      </c>
      <c r="DB337" s="21">
        <f>BX337*VLOOKUP(AT$6,'Greenhouse Gas Costs Avoided'!$A$2:$I$32,9,FALSE)</f>
        <v>2.0328607930286258</v>
      </c>
      <c r="DC337" s="21">
        <f>BY337*VLOOKUP(AU$6,'Greenhouse Gas Costs Avoided'!$A$2:$I$32,9,FALSE)</f>
        <v>2.1345038326800574</v>
      </c>
      <c r="DD337" s="21">
        <f>BZ337*VLOOKUP(AV$6,'Greenhouse Gas Costs Avoided'!$A$2:$I$32,9,FALSE)</f>
        <v>2.2412290243140602</v>
      </c>
      <c r="DE337" s="21">
        <f>CA337*VLOOKUP(AW$6,'Greenhouse Gas Costs Avoided'!$A$2:$I$32,9,FALSE)</f>
        <v>2.3532904755297634</v>
      </c>
      <c r="DF337" s="21">
        <f>CB337*VLOOKUP(AX$6,'Greenhouse Gas Costs Avoided'!$A$2:$I$32,9,FALSE)</f>
        <v>2.4709549993062518</v>
      </c>
      <c r="DG337" s="21">
        <f>CC337*VLOOKUP(AY$6,'Greenhouse Gas Costs Avoided'!$A$2:$I$32,9,FALSE)</f>
        <v>2.5945027492715647</v>
      </c>
      <c r="DH337" s="21">
        <f>CD337*VLOOKUP(AZ$6,'Greenhouse Gas Costs Avoided'!$A$2:$I$32,9,FALSE)</f>
        <v>2.724227886735143</v>
      </c>
      <c r="DI337" s="21">
        <f>CE337*VLOOKUP(BA$6,'Greenhouse Gas Costs Avoided'!$A$2:$I$32,9,FALSE)</f>
        <v>2.8604392810719004</v>
      </c>
      <c r="DJ337" s="21">
        <f>CF337*VLOOKUP(BB$6,'Greenhouse Gas Costs Avoided'!$A$2:$I$32,9,FALSE)</f>
        <v>3.0034612451254952</v>
      </c>
      <c r="DK337" s="21">
        <f>CG337*VLOOKUP(BC$6,'Greenhouse Gas Costs Avoided'!$A$2:$I$32,9,FALSE)</f>
        <v>3.1536343073817701</v>
      </c>
      <c r="DL337" s="21">
        <f>CH337*VLOOKUP(BD$6,'Greenhouse Gas Costs Avoided'!$A$2:$I$32,9,FALSE)</f>
        <v>3.3113160227508591</v>
      </c>
      <c r="DM337" s="21">
        <f>CI337*VLOOKUP(BE$6,'Greenhouse Gas Costs Avoided'!$A$2:$I$32,9,FALSE)</f>
        <v>3.4768818238884021</v>
      </c>
      <c r="DN337" s="21">
        <f>CJ337*VLOOKUP(BF$6,'Greenhouse Gas Costs Avoided'!$A$2:$I$32,9,FALSE)</f>
        <v>3.6507259150828224</v>
      </c>
      <c r="DO337" s="21">
        <f>CK337*VLOOKUP(BG$6,'Greenhouse Gas Costs Avoided'!$A$2:$I$32,9,FALSE)</f>
        <v>3.8332622108369634</v>
      </c>
      <c r="DP337" s="21">
        <f>CL337*VLOOKUP(BH$6,'Greenhouse Gas Costs Avoided'!$A$2:$I$32,9,FALSE)</f>
        <v>4.0249253213788121</v>
      </c>
      <c r="DQ337" s="21">
        <f>CM337*VLOOKUP(BI$6,'Greenhouse Gas Costs Avoided'!$A$2:$I$32,9,FALSE)</f>
        <v>4.2261715874477526</v>
      </c>
      <c r="DR337" s="21">
        <f>CN337*VLOOKUP(BJ$6,'Greenhouse Gas Costs Avoided'!$A$2:$I$32,9,FALSE)</f>
        <v>4.4374801668201398</v>
      </c>
      <c r="DS337" s="164">
        <f>CO337*VLOOKUP(BK$6,'Greenhouse Gas Costs Avoided'!$A$2:$I$32,9,FALSE)</f>
        <v>4.6593541751611474</v>
      </c>
    </row>
    <row r="338" spans="1:123" x14ac:dyDescent="0.35">
      <c r="A338" s="174">
        <v>332</v>
      </c>
      <c r="B338" s="12">
        <v>4</v>
      </c>
      <c r="C338" s="175">
        <v>2023</v>
      </c>
      <c r="E338" s="20">
        <v>0</v>
      </c>
      <c r="F338" s="21">
        <v>82.346532180449415</v>
      </c>
      <c r="G338" s="21">
        <v>84.002844861871253</v>
      </c>
      <c r="H338" s="21">
        <v>85.659157543293105</v>
      </c>
      <c r="I338" s="21">
        <v>86.918851036576825</v>
      </c>
      <c r="J338" s="21">
        <v>88.178544529860531</v>
      </c>
      <c r="K338" s="21">
        <v>89.438238023144251</v>
      </c>
      <c r="L338" s="21">
        <v>90.697931516427971</v>
      </c>
      <c r="M338" s="21">
        <v>91.95762500971172</v>
      </c>
      <c r="N338" s="21">
        <v>93.21731850299544</v>
      </c>
      <c r="O338" s="21">
        <v>94.47701199627916</v>
      </c>
      <c r="P338" s="21">
        <v>95.73670548956288</v>
      </c>
      <c r="Q338" s="21">
        <v>96.996398982846586</v>
      </c>
      <c r="R338" s="21">
        <v>98.25609247613032</v>
      </c>
      <c r="S338" s="21">
        <v>99.65157958594628</v>
      </c>
      <c r="T338" s="21">
        <v>101.04706669576224</v>
      </c>
      <c r="U338" s="21">
        <v>102.4425538055782</v>
      </c>
      <c r="V338" s="21">
        <v>103.83804091539416</v>
      </c>
      <c r="W338" s="21">
        <v>105.23352802521011</v>
      </c>
      <c r="X338" s="21">
        <v>106.47156953138905</v>
      </c>
      <c r="Y338" s="21">
        <v>107.709611037568</v>
      </c>
      <c r="Z338" s="21">
        <v>108.94765254374694</v>
      </c>
      <c r="AA338" s="21">
        <v>110.18569404992589</v>
      </c>
      <c r="AB338" s="21">
        <v>111.42373555610482</v>
      </c>
      <c r="AC338" s="21">
        <v>112.86811731331359</v>
      </c>
      <c r="AD338" s="21">
        <v>114.31249907052236</v>
      </c>
      <c r="AE338" s="21">
        <v>115.75688082773114</v>
      </c>
      <c r="AF338" s="21">
        <v>117.20126258493991</v>
      </c>
      <c r="AG338" s="22">
        <v>119.5319620819439</v>
      </c>
      <c r="AI338" s="20">
        <v>0</v>
      </c>
      <c r="AJ338" s="21">
        <v>5.2166744805659615</v>
      </c>
      <c r="AK338" s="21">
        <v>5.3216023247413169</v>
      </c>
      <c r="AL338" s="21">
        <v>5.4265301689166732</v>
      </c>
      <c r="AM338" s="21">
        <v>5.5063320831654474</v>
      </c>
      <c r="AN338" s="21">
        <v>5.5861339974142208</v>
      </c>
      <c r="AO338" s="21">
        <v>5.665935911662995</v>
      </c>
      <c r="AP338" s="21">
        <v>5.7457378259117702</v>
      </c>
      <c r="AQ338" s="21">
        <v>5.8255397401605462</v>
      </c>
      <c r="AR338" s="21">
        <v>5.9053416544093205</v>
      </c>
      <c r="AS338" s="21">
        <v>5.9851435686580947</v>
      </c>
      <c r="AT338" s="21">
        <v>6.0649454829068699</v>
      </c>
      <c r="AU338" s="21">
        <v>6.1447473971556432</v>
      </c>
      <c r="AV338" s="21">
        <v>6.2245493114044184</v>
      </c>
      <c r="AW338" s="21">
        <v>6.312953786990386</v>
      </c>
      <c r="AX338" s="21">
        <v>6.4013582625763545</v>
      </c>
      <c r="AY338" s="21">
        <v>6.4897627381623222</v>
      </c>
      <c r="AZ338" s="21">
        <v>6.5781672137482907</v>
      </c>
      <c r="BA338" s="21">
        <v>6.6665716893342575</v>
      </c>
      <c r="BB338" s="21">
        <v>6.7450019445028957</v>
      </c>
      <c r="BC338" s="21">
        <v>6.8234321996715348</v>
      </c>
      <c r="BD338" s="21">
        <v>6.901862454840173</v>
      </c>
      <c r="BE338" s="21">
        <v>6.9802927100088112</v>
      </c>
      <c r="BF338" s="21">
        <v>7.0587229651774486</v>
      </c>
      <c r="BG338" s="21">
        <v>7.1502249295408609</v>
      </c>
      <c r="BH338" s="21">
        <v>7.2417268939042723</v>
      </c>
      <c r="BI338" s="21">
        <v>7.3332288582676846</v>
      </c>
      <c r="BJ338" s="21">
        <v>7.424730822631096</v>
      </c>
      <c r="BK338" s="22">
        <v>7.5723812490175435</v>
      </c>
      <c r="BM338" s="163">
        <f>VLOOKUP(BM$6,'MonteCarlo Policy Paths'!$N$2:$S$31,$B338+1,FALSE)</f>
        <v>21.456887556927661</v>
      </c>
      <c r="BN338" s="21">
        <f>VLOOKUP(BN$6,'MonteCarlo Policy Paths'!$N$2:$S$31,$B338+1,FALSE)</f>
        <v>23.119081894670884</v>
      </c>
      <c r="BO338" s="21">
        <f>VLOOKUP(BO$6,'MonteCarlo Policy Paths'!$N$2:$S$31,$B338+1,FALSE)</f>
        <v>24.918982795429599</v>
      </c>
      <c r="BP338" s="21">
        <f>VLOOKUP(BP$6,'MonteCarlo Policy Paths'!$N$2:$S$31,$B338+1,FALSE)</f>
        <v>26.866510906830612</v>
      </c>
      <c r="BQ338" s="21">
        <f>VLOOKUP(BQ$6,'MonteCarlo Policy Paths'!$N$2:$S$31,$B338+1,FALSE)</f>
        <v>28.957808063155838</v>
      </c>
      <c r="BR338" s="21">
        <f>VLOOKUP(BR$6,'MonteCarlo Policy Paths'!$N$2:$S$31,$B338+1,FALSE)</f>
        <v>31.169773267386955</v>
      </c>
      <c r="BS338" s="21">
        <f>VLOOKUP(BS$6,'MonteCarlo Policy Paths'!$N$2:$S$31,$B338+1,FALSE)</f>
        <v>33.536503079259326</v>
      </c>
      <c r="BT338" s="21">
        <f>VLOOKUP(BT$6,'MonteCarlo Policy Paths'!$N$2:$S$31,$B338+1,FALSE)</f>
        <v>36.094562758542168</v>
      </c>
      <c r="BU338" s="21">
        <f>VLOOKUP(BU$6,'MonteCarlo Policy Paths'!$N$2:$S$31,$B338+1,FALSE)</f>
        <v>38.859796339203925</v>
      </c>
      <c r="BV338" s="21">
        <f>VLOOKUP(BV$6,'MonteCarlo Policy Paths'!$N$2:$S$31,$B338+1,FALSE)</f>
        <v>41.937214526892696</v>
      </c>
      <c r="BW338" s="21">
        <f>VLOOKUP(BW$6,'MonteCarlo Policy Paths'!$N$2:$S$31,$B338+1,FALSE)</f>
        <v>45.285702034805901</v>
      </c>
      <c r="BX338" s="21">
        <f>VLOOKUP(BX$6,'MonteCarlo Policy Paths'!$N$2:$S$31,$B338+1,FALSE)</f>
        <v>48.923675973628832</v>
      </c>
      <c r="BY338" s="21">
        <f>VLOOKUP(BY$6,'MonteCarlo Policy Paths'!$N$2:$S$31,$B338+1,FALSE)</f>
        <v>52.880283256992421</v>
      </c>
      <c r="BZ338" s="21">
        <f>VLOOKUP(BZ$6,'MonteCarlo Policy Paths'!$N$2:$S$31,$B338+1,FALSE)</f>
        <v>57.179951130409847</v>
      </c>
      <c r="CA338" s="21">
        <f>VLOOKUP(CA$6,'MonteCarlo Policy Paths'!$N$2:$S$31,$B338+1,FALSE)</f>
        <v>59.199989570907007</v>
      </c>
      <c r="CB338" s="21">
        <f>VLOOKUP(CB$6,'MonteCarlo Policy Paths'!$N$2:$S$31,$B338+1,FALSE)</f>
        <v>61.304348310445278</v>
      </c>
      <c r="CC338" s="21">
        <f>VLOOKUP(CC$6,'MonteCarlo Policy Paths'!$N$2:$S$31,$B338+1,FALSE)</f>
        <v>63.486799757257046</v>
      </c>
      <c r="CD338" s="21">
        <f>VLOOKUP(CD$6,'MonteCarlo Policy Paths'!$N$2:$S$31,$B338+1,FALSE)</f>
        <v>65.754412861465767</v>
      </c>
      <c r="CE338" s="21">
        <f>VLOOKUP(CE$6,'MonteCarlo Policy Paths'!$N$2:$S$31,$B338+1,FALSE)</f>
        <v>68.097759333367534</v>
      </c>
      <c r="CF338" s="21">
        <f>VLOOKUP(CF$6,'MonteCarlo Policy Paths'!$N$2:$S$31,$B338+1,FALSE)</f>
        <v>70.548973057852507</v>
      </c>
      <c r="CG338" s="21">
        <f>VLOOKUP(CG$6,'MonteCarlo Policy Paths'!$N$2:$S$31,$B338+1,FALSE)</f>
        <v>73.077007009761019</v>
      </c>
      <c r="CH338" s="21">
        <f>VLOOKUP(CH$6,'MonteCarlo Policy Paths'!$N$2:$S$31,$B338+1,FALSE)</f>
        <v>75.691476032446857</v>
      </c>
      <c r="CI338" s="21">
        <f>VLOOKUP(CI$6,'MonteCarlo Policy Paths'!$N$2:$S$31,$B338+1,FALSE)</f>
        <v>78.404802280730166</v>
      </c>
      <c r="CJ338" s="21">
        <f>VLOOKUP(CJ$6,'MonteCarlo Policy Paths'!$N$2:$S$31,$B338+1,FALSE)</f>
        <v>81.224927058038162</v>
      </c>
      <c r="CK338" s="21">
        <f>VLOOKUP(CK$6,'MonteCarlo Policy Paths'!$N$2:$S$31,$B338+1,FALSE)</f>
        <v>84.152487263770951</v>
      </c>
      <c r="CL338" s="21">
        <f>VLOOKUP(CL$6,'MonteCarlo Policy Paths'!$N$2:$S$31,$B338+1,FALSE)</f>
        <v>87.19069011352974</v>
      </c>
      <c r="CM338" s="21">
        <f>VLOOKUP(CM$6,'MonteCarlo Policy Paths'!$N$2:$S$31,$B338+1,FALSE)</f>
        <v>90.339519718236858</v>
      </c>
      <c r="CN338" s="21">
        <f>VLOOKUP(CN$6,'MonteCarlo Policy Paths'!$N$2:$S$31,$B338+1,FALSE)</f>
        <v>93.604800202242828</v>
      </c>
      <c r="CO338" s="164">
        <f>VLOOKUP(CO$6,'MonteCarlo Policy Paths'!$N$2:$S$31,$B338+1,FALSE)</f>
        <v>96.983684685934094</v>
      </c>
      <c r="CQ338" s="163">
        <f>BM338*VLOOKUP(AI$6,'Greenhouse Gas Costs Avoided'!$A$2:$I$32,9,FALSE)</f>
        <v>1.3592994724454583</v>
      </c>
      <c r="CR338" s="21">
        <f>BN338*VLOOKUP(AJ$6,'Greenhouse Gas Costs Avoided'!$A$2:$I$32,9,FALSE)</f>
        <v>1.4645999210963487</v>
      </c>
      <c r="CS338" s="21">
        <f>BO338*VLOOKUP(AK$6,'Greenhouse Gas Costs Avoided'!$A$2:$I$32,9,FALSE)</f>
        <v>1.5786241167474793</v>
      </c>
      <c r="CT338" s="21">
        <f>BP338*VLOOKUP(AL$6,'Greenhouse Gas Costs Avoided'!$A$2:$I$32,9,FALSE)</f>
        <v>1.7020005350363183</v>
      </c>
      <c r="CU338" s="21">
        <f>BQ338*VLOOKUP(AM$6,'Greenhouse Gas Costs Avoided'!$A$2:$I$32,9,FALSE)</f>
        <v>1.8344847601494692</v>
      </c>
      <c r="CV338" s="21">
        <f>BR338*VLOOKUP(AN$6,'Greenhouse Gas Costs Avoided'!$A$2:$I$32,9,FALSE)</f>
        <v>1.9746133378475101</v>
      </c>
      <c r="CW338" s="21">
        <f>BS338*VLOOKUP(AO$6,'Greenhouse Gas Costs Avoided'!$A$2:$I$32,9,FALSE)</f>
        <v>2.1245462941611284</v>
      </c>
      <c r="CX338" s="21">
        <f>BT338*VLOOKUP(AP$6,'Greenhouse Gas Costs Avoided'!$A$2:$I$32,9,FALSE)</f>
        <v>2.2866000479177169</v>
      </c>
      <c r="CY338" s="21">
        <f>BU338*VLOOKUP(AQ$6,'Greenhouse Gas Costs Avoided'!$A$2:$I$32,9,FALSE)</f>
        <v>2.4617783228380428</v>
      </c>
      <c r="CZ338" s="21">
        <f>BV338*VLOOKUP(AR$6,'Greenhouse Gas Costs Avoided'!$A$2:$I$32,9,FALSE)</f>
        <v>2.6567335747552212</v>
      </c>
      <c r="DA338" s="21">
        <f>BW338*VLOOKUP(AS$6,'Greenhouse Gas Costs Avoided'!$A$2:$I$32,9,FALSE)</f>
        <v>2.8688611394320973</v>
      </c>
      <c r="DB338" s="21">
        <f>BX338*VLOOKUP(AT$6,'Greenhouse Gas Costs Avoided'!$A$2:$I$32,9,FALSE)</f>
        <v>3.099327745676475</v>
      </c>
      <c r="DC338" s="21">
        <f>BY338*VLOOKUP(AU$6,'Greenhouse Gas Costs Avoided'!$A$2:$I$32,9,FALSE)</f>
        <v>3.3499798581359799</v>
      </c>
      <c r="DD338" s="21">
        <f>BZ338*VLOOKUP(AV$6,'Greenhouse Gas Costs Avoided'!$A$2:$I$32,9,FALSE)</f>
        <v>3.6223649492411436</v>
      </c>
      <c r="DE338" s="21">
        <f>CA338*VLOOKUP(AW$6,'Greenhouse Gas Costs Avoided'!$A$2:$I$32,9,FALSE)</f>
        <v>3.7503349159570667</v>
      </c>
      <c r="DF338" s="21">
        <f>CB338*VLOOKUP(AX$6,'Greenhouse Gas Costs Avoided'!$A$2:$I$32,9,FALSE)</f>
        <v>3.8836465958035138</v>
      </c>
      <c r="DG338" s="21">
        <f>CC338*VLOOKUP(AY$6,'Greenhouse Gas Costs Avoided'!$A$2:$I$32,9,FALSE)</f>
        <v>4.0219054692034097</v>
      </c>
      <c r="DH338" s="21">
        <f>CD338*VLOOKUP(AZ$6,'Greenhouse Gas Costs Avoided'!$A$2:$I$32,9,FALSE)</f>
        <v>4.1655593560070496</v>
      </c>
      <c r="DI338" s="21">
        <f>CE338*VLOOKUP(BA$6,'Greenhouse Gas Costs Avoided'!$A$2:$I$32,9,FALSE)</f>
        <v>4.3140109715809301</v>
      </c>
      <c r="DJ338" s="21">
        <f>CF338*VLOOKUP(BB$6,'Greenhouse Gas Costs Avoided'!$A$2:$I$32,9,FALSE)</f>
        <v>4.4692960059878768</v>
      </c>
      <c r="DK338" s="21">
        <f>CG338*VLOOKUP(BC$6,'Greenhouse Gas Costs Avoided'!$A$2:$I$32,9,FALSE)</f>
        <v>4.629447622014963</v>
      </c>
      <c r="DL338" s="21">
        <f>CH338*VLOOKUP(BD$6,'Greenhouse Gas Costs Avoided'!$A$2:$I$32,9,FALSE)</f>
        <v>4.7950749225184994</v>
      </c>
      <c r="DM338" s="21">
        <f>CI338*VLOOKUP(BE$6,'Greenhouse Gas Costs Avoided'!$A$2:$I$32,9,FALSE)</f>
        <v>4.9669648542748472</v>
      </c>
      <c r="DN338" s="21">
        <f>CJ338*VLOOKUP(BF$6,'Greenhouse Gas Costs Avoided'!$A$2:$I$32,9,FALSE)</f>
        <v>5.1456205009456273</v>
      </c>
      <c r="DO338" s="21">
        <f>CK338*VLOOKUP(BG$6,'Greenhouse Gas Costs Avoided'!$A$2:$I$32,9,FALSE)</f>
        <v>5.331082210275417</v>
      </c>
      <c r="DP338" s="21">
        <f>CL338*VLOOKUP(BH$6,'Greenhouse Gas Costs Avoided'!$A$2:$I$32,9,FALSE)</f>
        <v>5.5235531602164318</v>
      </c>
      <c r="DQ338" s="21">
        <f>CM338*VLOOKUP(BI$6,'Greenhouse Gas Costs Avoided'!$A$2:$I$32,9,FALSE)</f>
        <v>5.723032344191421</v>
      </c>
      <c r="DR338" s="21">
        <f>CN338*VLOOKUP(BJ$6,'Greenhouse Gas Costs Avoided'!$A$2:$I$32,9,FALSE)</f>
        <v>5.9298887220104266</v>
      </c>
      <c r="DS338" s="164">
        <f>CO338*VLOOKUP(BK$6,'Greenhouse Gas Costs Avoided'!$A$2:$I$32,9,FALSE)</f>
        <v>6.1439419431008639</v>
      </c>
    </row>
    <row r="339" spans="1:123" x14ac:dyDescent="0.35">
      <c r="A339" s="174">
        <v>333</v>
      </c>
      <c r="B339" s="12">
        <v>3</v>
      </c>
      <c r="C339" s="175">
        <v>2023</v>
      </c>
      <c r="E339" s="20">
        <v>0</v>
      </c>
      <c r="F339" s="21">
        <v>82.346532180449415</v>
      </c>
      <c r="G339" s="21">
        <v>84.002844861871253</v>
      </c>
      <c r="H339" s="21">
        <v>85.659157543293105</v>
      </c>
      <c r="I339" s="21">
        <v>86.918851036576825</v>
      </c>
      <c r="J339" s="21">
        <v>88.178544529860531</v>
      </c>
      <c r="K339" s="21">
        <v>89.438238023144251</v>
      </c>
      <c r="L339" s="21">
        <v>90.697931516427971</v>
      </c>
      <c r="M339" s="21">
        <v>91.95762500971172</v>
      </c>
      <c r="N339" s="21">
        <v>93.21731850299544</v>
      </c>
      <c r="O339" s="21">
        <v>94.47701199627916</v>
      </c>
      <c r="P339" s="21">
        <v>95.73670548956288</v>
      </c>
      <c r="Q339" s="21">
        <v>96.996398982846586</v>
      </c>
      <c r="R339" s="21">
        <v>101.49317720655506</v>
      </c>
      <c r="S339" s="21">
        <v>104.21949379267882</v>
      </c>
      <c r="T339" s="21">
        <v>107.03810370059369</v>
      </c>
      <c r="U339" s="21">
        <v>109.92690053835344</v>
      </c>
      <c r="V339" s="21">
        <v>112.89757853003228</v>
      </c>
      <c r="W339" s="21">
        <v>115.91943874780665</v>
      </c>
      <c r="X339" s="21">
        <v>119.06733931122673</v>
      </c>
      <c r="Y339" s="21">
        <v>122.25496395468721</v>
      </c>
      <c r="Z339" s="21">
        <v>125.4992630232488</v>
      </c>
      <c r="AA339" s="21">
        <v>128.82380079097237</v>
      </c>
      <c r="AB339" s="21">
        <v>132.24028719953677</v>
      </c>
      <c r="AC339" s="21">
        <v>135.74155640209787</v>
      </c>
      <c r="AD339" s="21">
        <v>139.32654413598658</v>
      </c>
      <c r="AE339" s="21">
        <v>142.9856742986068</v>
      </c>
      <c r="AF339" s="21">
        <v>146.72361540812219</v>
      </c>
      <c r="AG339" s="22">
        <v>150.52284977717397</v>
      </c>
      <c r="AI339" s="20">
        <v>0</v>
      </c>
      <c r="AJ339" s="21">
        <v>5.2166744805659615</v>
      </c>
      <c r="AK339" s="21">
        <v>5.3216023247413169</v>
      </c>
      <c r="AL339" s="21">
        <v>5.4265301689166732</v>
      </c>
      <c r="AM339" s="21">
        <v>5.5063320831654474</v>
      </c>
      <c r="AN339" s="21">
        <v>5.5861339974142208</v>
      </c>
      <c r="AO339" s="21">
        <v>5.665935911662995</v>
      </c>
      <c r="AP339" s="21">
        <v>5.7457378259117702</v>
      </c>
      <c r="AQ339" s="21">
        <v>5.8255397401605462</v>
      </c>
      <c r="AR339" s="21">
        <v>5.9053416544093205</v>
      </c>
      <c r="AS339" s="21">
        <v>5.9851435686580947</v>
      </c>
      <c r="AT339" s="21">
        <v>6.0649454829068699</v>
      </c>
      <c r="AU339" s="21">
        <v>6.1447473971556432</v>
      </c>
      <c r="AV339" s="21">
        <v>6.4296194808152167</v>
      </c>
      <c r="AW339" s="21">
        <v>6.6023323538917609</v>
      </c>
      <c r="AX339" s="21">
        <v>6.7808920331878957</v>
      </c>
      <c r="AY339" s="21">
        <v>6.9638980729572149</v>
      </c>
      <c r="AZ339" s="21">
        <v>7.1520913053717949</v>
      </c>
      <c r="BA339" s="21">
        <v>7.3435269452765404</v>
      </c>
      <c r="BB339" s="21">
        <v>7.5429472742415475</v>
      </c>
      <c r="BC339" s="21">
        <v>7.744884134129272</v>
      </c>
      <c r="BD339" s="21">
        <v>7.950411333759269</v>
      </c>
      <c r="BE339" s="21">
        <v>8.161021676093501</v>
      </c>
      <c r="BF339" s="21">
        <v>8.3774569890184303</v>
      </c>
      <c r="BG339" s="21">
        <v>8.5992633142510115</v>
      </c>
      <c r="BH339" s="21">
        <v>8.8263732304711304</v>
      </c>
      <c r="BI339" s="21">
        <v>9.05818008905967</v>
      </c>
      <c r="BJ339" s="21">
        <v>9.2949796418706736</v>
      </c>
      <c r="BK339" s="22">
        <v>9.5356621388007277</v>
      </c>
      <c r="BM339" s="163">
        <f>VLOOKUP(BM$6,'MonteCarlo Policy Paths'!$N$2:$S$31,$B339+1,FALSE)</f>
        <v>24.400896901266854</v>
      </c>
      <c r="BN339" s="21">
        <f>VLOOKUP(BN$6,'MonteCarlo Policy Paths'!$N$2:$S$31,$B339+1,FALSE)</f>
        <v>27.277092285564247</v>
      </c>
      <c r="BO339" s="21">
        <f>VLOOKUP(BO$6,'MonteCarlo Policy Paths'!$N$2:$S$31,$B339+1,FALSE)</f>
        <v>30.488398193607274</v>
      </c>
      <c r="BP339" s="21">
        <f>VLOOKUP(BP$6,'MonteCarlo Policy Paths'!$N$2:$S$31,$B339+1,FALSE)</f>
        <v>34.070901710124843</v>
      </c>
      <c r="BQ339" s="21">
        <f>VLOOKUP(BQ$6,'MonteCarlo Policy Paths'!$N$2:$S$31,$B339+1,FALSE)</f>
        <v>38.049962908416198</v>
      </c>
      <c r="BR339" s="21">
        <f>VLOOKUP(BR$6,'MonteCarlo Policy Paths'!$N$2:$S$31,$B339+1,FALSE)</f>
        <v>42.441930627628253</v>
      </c>
      <c r="BS339" s="21">
        <f>VLOOKUP(BS$6,'MonteCarlo Policy Paths'!$N$2:$S$31,$B339+1,FALSE)</f>
        <v>47.302864628556662</v>
      </c>
      <c r="BT339" s="21">
        <f>VLOOKUP(BT$6,'MonteCarlo Policy Paths'!$N$2:$S$31,$B339+1,FALSE)</f>
        <v>52.715092471952183</v>
      </c>
      <c r="BU339" s="21">
        <f>VLOOKUP(BU$6,'MonteCarlo Policy Paths'!$N$2:$S$31,$B339+1,FALSE)</f>
        <v>58.737483764437521</v>
      </c>
      <c r="BV339" s="21">
        <f>VLOOKUP(BV$6,'MonteCarlo Policy Paths'!$N$2:$S$31,$B339+1,FALSE)</f>
        <v>65.512636340122413</v>
      </c>
      <c r="BW339" s="21">
        <f>VLOOKUP(BW$6,'MonteCarlo Policy Paths'!$N$2:$S$31,$B339+1,FALSE)</f>
        <v>73.079994851258945</v>
      </c>
      <c r="BX339" s="21">
        <f>VLOOKUP(BX$6,'MonteCarlo Policy Paths'!$N$2:$S$31,$B339+1,FALSE)</f>
        <v>81.527096411801594</v>
      </c>
      <c r="BY339" s="21">
        <f>VLOOKUP(BY$6,'MonteCarlo Policy Paths'!$N$2:$S$31,$B339+1,FALSE)</f>
        <v>90.963600198236662</v>
      </c>
      <c r="BZ339" s="21">
        <f>VLOOKUP(BZ$6,'MonteCarlo Policy Paths'!$N$2:$S$31,$B339+1,FALSE)</f>
        <v>101.49317720655506</v>
      </c>
      <c r="CA339" s="21">
        <f>VLOOKUP(CA$6,'MonteCarlo Policy Paths'!$N$2:$S$31,$B339+1,FALSE)</f>
        <v>104.21949379267882</v>
      </c>
      <c r="CB339" s="21">
        <f>VLOOKUP(CB$6,'MonteCarlo Policy Paths'!$N$2:$S$31,$B339+1,FALSE)</f>
        <v>107.03810370059369</v>
      </c>
      <c r="CC339" s="21">
        <f>VLOOKUP(CC$6,'MonteCarlo Policy Paths'!$N$2:$S$31,$B339+1,FALSE)</f>
        <v>109.92690053835344</v>
      </c>
      <c r="CD339" s="21">
        <f>VLOOKUP(CD$6,'MonteCarlo Policy Paths'!$N$2:$S$31,$B339+1,FALSE)</f>
        <v>112.89757853003228</v>
      </c>
      <c r="CE339" s="21">
        <f>VLOOKUP(CE$6,'MonteCarlo Policy Paths'!$N$2:$S$31,$B339+1,FALSE)</f>
        <v>115.91943874780665</v>
      </c>
      <c r="CF339" s="21">
        <f>VLOOKUP(CF$6,'MonteCarlo Policy Paths'!$N$2:$S$31,$B339+1,FALSE)</f>
        <v>119.06733931122673</v>
      </c>
      <c r="CG339" s="21">
        <f>VLOOKUP(CG$6,'MonteCarlo Policy Paths'!$N$2:$S$31,$B339+1,FALSE)</f>
        <v>122.25496395468721</v>
      </c>
      <c r="CH339" s="21">
        <f>VLOOKUP(CH$6,'MonteCarlo Policy Paths'!$N$2:$S$31,$B339+1,FALSE)</f>
        <v>125.4992630232488</v>
      </c>
      <c r="CI339" s="21">
        <f>VLOOKUP(CI$6,'MonteCarlo Policy Paths'!$N$2:$S$31,$B339+1,FALSE)</f>
        <v>128.82380079097237</v>
      </c>
      <c r="CJ339" s="21">
        <f>VLOOKUP(CJ$6,'MonteCarlo Policy Paths'!$N$2:$S$31,$B339+1,FALSE)</f>
        <v>132.24028719953677</v>
      </c>
      <c r="CK339" s="21">
        <f>VLOOKUP(CK$6,'MonteCarlo Policy Paths'!$N$2:$S$31,$B339+1,FALSE)</f>
        <v>135.74155640209787</v>
      </c>
      <c r="CL339" s="21">
        <f>VLOOKUP(CL$6,'MonteCarlo Policy Paths'!$N$2:$S$31,$B339+1,FALSE)</f>
        <v>139.32654413598658</v>
      </c>
      <c r="CM339" s="21">
        <f>VLOOKUP(CM$6,'MonteCarlo Policy Paths'!$N$2:$S$31,$B339+1,FALSE)</f>
        <v>142.9856742986068</v>
      </c>
      <c r="CN339" s="21">
        <f>VLOOKUP(CN$6,'MonteCarlo Policy Paths'!$N$2:$S$31,$B339+1,FALSE)</f>
        <v>146.72361540812219</v>
      </c>
      <c r="CO339" s="164">
        <f>VLOOKUP(CO$6,'MonteCarlo Policy Paths'!$N$2:$S$31,$B339+1,FALSE)</f>
        <v>150.52284977717397</v>
      </c>
      <c r="CQ339" s="163">
        <f>BM339*VLOOKUP(AI$6,'Greenhouse Gas Costs Avoided'!$A$2:$I$32,9,FALSE)</f>
        <v>1.5458032390340439</v>
      </c>
      <c r="CR339" s="21">
        <f>BN339*VLOOKUP(AJ$6,'Greenhouse Gas Costs Avoided'!$A$2:$I$32,9,FALSE)</f>
        <v>1.7280109734108424</v>
      </c>
      <c r="CS339" s="21">
        <f>BO339*VLOOKUP(AK$6,'Greenhouse Gas Costs Avoided'!$A$2:$I$32,9,FALSE)</f>
        <v>1.9314480476408618</v>
      </c>
      <c r="CT339" s="21">
        <f>BP339*VLOOKUP(AL$6,'Greenhouse Gas Costs Avoided'!$A$2:$I$32,9,FALSE)</f>
        <v>2.1584005880368746</v>
      </c>
      <c r="CU339" s="21">
        <f>BQ339*VLOOKUP(AM$6,'Greenhouse Gas Costs Avoided'!$A$2:$I$32,9,FALSE)</f>
        <v>2.4104751619151044</v>
      </c>
      <c r="CV339" s="21">
        <f>BR339*VLOOKUP(AN$6,'Greenhouse Gas Costs Avoided'!$A$2:$I$32,9,FALSE)</f>
        <v>2.6887074725371978</v>
      </c>
      <c r="CW339" s="21">
        <f>BS339*VLOOKUP(AO$6,'Greenhouse Gas Costs Avoided'!$A$2:$I$32,9,FALSE)</f>
        <v>2.996648920499946</v>
      </c>
      <c r="CX339" s="21">
        <f>BT339*VLOOKUP(AP$6,'Greenhouse Gas Costs Avoided'!$A$2:$I$32,9,FALSE)</f>
        <v>3.339514978438852</v>
      </c>
      <c r="CY339" s="21">
        <f>BU339*VLOOKUP(AQ$6,'Greenhouse Gas Costs Avoided'!$A$2:$I$32,9,FALSE)</f>
        <v>3.7210350514231747</v>
      </c>
      <c r="CZ339" s="21">
        <f>BV339*VLOOKUP(AR$6,'Greenhouse Gas Costs Avoided'!$A$2:$I$32,9,FALSE)</f>
        <v>4.1502427497639598</v>
      </c>
      <c r="DA339" s="21">
        <f>BW339*VLOOKUP(AS$6,'Greenhouse Gas Costs Avoided'!$A$2:$I$32,9,FALSE)</f>
        <v>4.6296369025600148</v>
      </c>
      <c r="DB339" s="21">
        <f>BX339*VLOOKUP(AT$6,'Greenhouse Gas Costs Avoided'!$A$2:$I$32,9,FALSE)</f>
        <v>5.1647630090130283</v>
      </c>
      <c r="DC339" s="21">
        <f>BY339*VLOOKUP(AU$6,'Greenhouse Gas Costs Avoided'!$A$2:$I$32,9,FALSE)</f>
        <v>5.7625680068068199</v>
      </c>
      <c r="DD339" s="21">
        <f>BZ339*VLOOKUP(AV$6,'Greenhouse Gas Costs Avoided'!$A$2:$I$32,9,FALSE)</f>
        <v>6.4296194808152167</v>
      </c>
      <c r="DE339" s="21">
        <f>CA339*VLOOKUP(AW$6,'Greenhouse Gas Costs Avoided'!$A$2:$I$32,9,FALSE)</f>
        <v>6.6023323538917609</v>
      </c>
      <c r="DF339" s="21">
        <f>CB339*VLOOKUP(AX$6,'Greenhouse Gas Costs Avoided'!$A$2:$I$32,9,FALSE)</f>
        <v>6.7808920331878957</v>
      </c>
      <c r="DG339" s="21">
        <f>CC339*VLOOKUP(AY$6,'Greenhouse Gas Costs Avoided'!$A$2:$I$32,9,FALSE)</f>
        <v>6.9638980729572149</v>
      </c>
      <c r="DH339" s="21">
        <f>CD339*VLOOKUP(AZ$6,'Greenhouse Gas Costs Avoided'!$A$2:$I$32,9,FALSE)</f>
        <v>7.1520913053717949</v>
      </c>
      <c r="DI339" s="21">
        <f>CE339*VLOOKUP(BA$6,'Greenhouse Gas Costs Avoided'!$A$2:$I$32,9,FALSE)</f>
        <v>7.3435269452765404</v>
      </c>
      <c r="DJ339" s="21">
        <f>CF339*VLOOKUP(BB$6,'Greenhouse Gas Costs Avoided'!$A$2:$I$32,9,FALSE)</f>
        <v>7.5429472742415475</v>
      </c>
      <c r="DK339" s="21">
        <f>CG339*VLOOKUP(BC$6,'Greenhouse Gas Costs Avoided'!$A$2:$I$32,9,FALSE)</f>
        <v>7.744884134129272</v>
      </c>
      <c r="DL339" s="21">
        <f>CH339*VLOOKUP(BD$6,'Greenhouse Gas Costs Avoided'!$A$2:$I$32,9,FALSE)</f>
        <v>7.950411333759269</v>
      </c>
      <c r="DM339" s="21">
        <f>CI339*VLOOKUP(BE$6,'Greenhouse Gas Costs Avoided'!$A$2:$I$32,9,FALSE)</f>
        <v>8.161021676093501</v>
      </c>
      <c r="DN339" s="21">
        <f>CJ339*VLOOKUP(BF$6,'Greenhouse Gas Costs Avoided'!$A$2:$I$32,9,FALSE)</f>
        <v>8.3774569890184303</v>
      </c>
      <c r="DO339" s="21">
        <f>CK339*VLOOKUP(BG$6,'Greenhouse Gas Costs Avoided'!$A$2:$I$32,9,FALSE)</f>
        <v>8.5992633142510115</v>
      </c>
      <c r="DP339" s="21">
        <f>CL339*VLOOKUP(BH$6,'Greenhouse Gas Costs Avoided'!$A$2:$I$32,9,FALSE)</f>
        <v>8.8263732304711304</v>
      </c>
      <c r="DQ339" s="21">
        <f>CM339*VLOOKUP(BI$6,'Greenhouse Gas Costs Avoided'!$A$2:$I$32,9,FALSE)</f>
        <v>9.05818008905967</v>
      </c>
      <c r="DR339" s="21">
        <f>CN339*VLOOKUP(BJ$6,'Greenhouse Gas Costs Avoided'!$A$2:$I$32,9,FALSE)</f>
        <v>9.2949796418706736</v>
      </c>
      <c r="DS339" s="164">
        <f>CO339*VLOOKUP(BK$6,'Greenhouse Gas Costs Avoided'!$A$2:$I$32,9,FALSE)</f>
        <v>9.5356621388007277</v>
      </c>
    </row>
    <row r="340" spans="1:123" x14ac:dyDescent="0.35">
      <c r="A340" s="174">
        <v>334</v>
      </c>
      <c r="B340" s="12">
        <v>2</v>
      </c>
      <c r="C340" s="175">
        <v>2023</v>
      </c>
      <c r="E340" s="20">
        <v>0</v>
      </c>
      <c r="F340" s="21">
        <v>82.346532180449415</v>
      </c>
      <c r="G340" s="21">
        <v>84.002844861871253</v>
      </c>
      <c r="H340" s="21">
        <v>85.659157543293105</v>
      </c>
      <c r="I340" s="21">
        <v>86.918851036576825</v>
      </c>
      <c r="J340" s="21">
        <v>88.178544529860531</v>
      </c>
      <c r="K340" s="21">
        <v>89.438238023144251</v>
      </c>
      <c r="L340" s="21">
        <v>90.697931516427971</v>
      </c>
      <c r="M340" s="21">
        <v>91.95762500971172</v>
      </c>
      <c r="N340" s="21">
        <v>93.21731850299544</v>
      </c>
      <c r="O340" s="21">
        <v>94.47701199627916</v>
      </c>
      <c r="P340" s="21">
        <v>95.73670548956288</v>
      </c>
      <c r="Q340" s="21">
        <v>96.996398982846586</v>
      </c>
      <c r="R340" s="21">
        <v>98.25609247613032</v>
      </c>
      <c r="S340" s="21">
        <v>99.65157958594628</v>
      </c>
      <c r="T340" s="21">
        <v>101.04706669576224</v>
      </c>
      <c r="U340" s="21">
        <v>102.4425538055782</v>
      </c>
      <c r="V340" s="21">
        <v>103.83804091539416</v>
      </c>
      <c r="W340" s="21">
        <v>105.23352802521011</v>
      </c>
      <c r="X340" s="21">
        <v>106.47156953138905</v>
      </c>
      <c r="Y340" s="21">
        <v>107.709611037568</v>
      </c>
      <c r="Z340" s="21">
        <v>108.94765254374694</v>
      </c>
      <c r="AA340" s="21">
        <v>110.18569404992589</v>
      </c>
      <c r="AB340" s="21">
        <v>111.42373555610482</v>
      </c>
      <c r="AC340" s="21">
        <v>112.86811731331359</v>
      </c>
      <c r="AD340" s="21">
        <v>114.31249907052236</v>
      </c>
      <c r="AE340" s="21">
        <v>115.75688082773114</v>
      </c>
      <c r="AF340" s="21">
        <v>117.20126258493991</v>
      </c>
      <c r="AG340" s="22">
        <v>120.41827982173916</v>
      </c>
      <c r="AI340" s="20">
        <v>0</v>
      </c>
      <c r="AJ340" s="21">
        <v>5.2166744805659615</v>
      </c>
      <c r="AK340" s="21">
        <v>5.3216023247413169</v>
      </c>
      <c r="AL340" s="21">
        <v>5.4265301689166732</v>
      </c>
      <c r="AM340" s="21">
        <v>5.5063320831654474</v>
      </c>
      <c r="AN340" s="21">
        <v>5.5861339974142208</v>
      </c>
      <c r="AO340" s="21">
        <v>5.665935911662995</v>
      </c>
      <c r="AP340" s="21">
        <v>5.7457378259117702</v>
      </c>
      <c r="AQ340" s="21">
        <v>5.8255397401605462</v>
      </c>
      <c r="AR340" s="21">
        <v>5.9053416544093205</v>
      </c>
      <c r="AS340" s="21">
        <v>5.9851435686580947</v>
      </c>
      <c r="AT340" s="21">
        <v>6.0649454829068699</v>
      </c>
      <c r="AU340" s="21">
        <v>6.1447473971556432</v>
      </c>
      <c r="AV340" s="21">
        <v>6.2245493114044184</v>
      </c>
      <c r="AW340" s="21">
        <v>6.312953786990386</v>
      </c>
      <c r="AX340" s="21">
        <v>6.4013582625763545</v>
      </c>
      <c r="AY340" s="21">
        <v>6.4897627381623222</v>
      </c>
      <c r="AZ340" s="21">
        <v>6.5781672137482907</v>
      </c>
      <c r="BA340" s="21">
        <v>6.6665716893342575</v>
      </c>
      <c r="BB340" s="21">
        <v>6.7450019445028957</v>
      </c>
      <c r="BC340" s="21">
        <v>6.8234321996715348</v>
      </c>
      <c r="BD340" s="21">
        <v>6.901862454840173</v>
      </c>
      <c r="BE340" s="21">
        <v>6.9802927100088112</v>
      </c>
      <c r="BF340" s="21">
        <v>7.0587229651774486</v>
      </c>
      <c r="BG340" s="21">
        <v>7.1502249295408609</v>
      </c>
      <c r="BH340" s="21">
        <v>7.2417268939042723</v>
      </c>
      <c r="BI340" s="21">
        <v>7.3332288582676846</v>
      </c>
      <c r="BJ340" s="21">
        <v>7.424730822631096</v>
      </c>
      <c r="BK340" s="22">
        <v>7.6285297110405814</v>
      </c>
      <c r="BM340" s="163">
        <f>VLOOKUP(BM$6,'MonteCarlo Policy Paths'!$N$2:$S$31,$B340+1,FALSE)</f>
        <v>23.967702867134744</v>
      </c>
      <c r="BN340" s="21">
        <f>VLOOKUP(BN$6,'MonteCarlo Policy Paths'!$N$2:$S$31,$B340+1,FALSE)</f>
        <v>26.317177955222718</v>
      </c>
      <c r="BO340" s="21">
        <f>VLOOKUP(BO$6,'MonteCarlo Policy Paths'!$N$2:$S$31,$B340+1,FALSE)</f>
        <v>28.893255238045125</v>
      </c>
      <c r="BP340" s="21">
        <f>VLOOKUP(BP$6,'MonteCarlo Policy Paths'!$N$2:$S$31,$B340+1,FALSE)</f>
        <v>31.715102246604285</v>
      </c>
      <c r="BQ340" s="21">
        <f>VLOOKUP(BQ$6,'MonteCarlo Policy Paths'!$N$2:$S$31,$B340+1,FALSE)</f>
        <v>34.790233856835599</v>
      </c>
      <c r="BR340" s="21">
        <f>VLOOKUP(BR$6,'MonteCarlo Policy Paths'!$N$2:$S$31,$B340+1,FALSE)</f>
        <v>38.117013285454661</v>
      </c>
      <c r="BS340" s="21">
        <f>VLOOKUP(BS$6,'MonteCarlo Policy Paths'!$N$2:$S$31,$B340+1,FALSE)</f>
        <v>41.72840612279375</v>
      </c>
      <c r="BT340" s="21">
        <f>VLOOKUP(BT$6,'MonteCarlo Policy Paths'!$N$2:$S$31,$B340+1,FALSE)</f>
        <v>45.677249983631562</v>
      </c>
      <c r="BU340" s="21">
        <f>VLOOKUP(BU$6,'MonteCarlo Policy Paths'!$N$2:$S$31,$B340+1,FALSE)</f>
        <v>49.99204890598088</v>
      </c>
      <c r="BV340" s="21">
        <f>VLOOKUP(BV$6,'MonteCarlo Policy Paths'!$N$2:$S$31,$B340+1,FALSE)</f>
        <v>54.768556811140854</v>
      </c>
      <c r="BW340" s="21">
        <f>VLOOKUP(BW$6,'MonteCarlo Policy Paths'!$N$2:$S$31,$B340+1,FALSE)</f>
        <v>60.010238214835042</v>
      </c>
      <c r="BX340" s="21">
        <f>VLOOKUP(BX$6,'MonteCarlo Policy Paths'!$N$2:$S$31,$B340+1,FALSE)</f>
        <v>65.75812779974207</v>
      </c>
      <c r="BY340" s="21">
        <f>VLOOKUP(BY$6,'MonteCarlo Policy Paths'!$N$2:$S$31,$B340+1,FALSE)</f>
        <v>72.066881159093455</v>
      </c>
      <c r="BZ340" s="21">
        <f>VLOOKUP(BZ$6,'MonteCarlo Policy Paths'!$N$2:$S$31,$B340+1,FALSE)</f>
        <v>78.981532638183737</v>
      </c>
      <c r="CA340" s="21">
        <f>VLOOKUP(CA$6,'MonteCarlo Policy Paths'!$N$2:$S$31,$B340+1,FALSE)</f>
        <v>81.252691038046251</v>
      </c>
      <c r="CB340" s="21">
        <f>VLOOKUP(CB$6,'MonteCarlo Policy Paths'!$N$2:$S$31,$B340+1,FALSE)</f>
        <v>83.604044111934414</v>
      </c>
      <c r="CC340" s="21">
        <f>VLOOKUP(CC$6,'MonteCarlo Policy Paths'!$N$2:$S$31,$B340+1,FALSE)</f>
        <v>86.018714380110126</v>
      </c>
      <c r="CD340" s="21">
        <f>VLOOKUP(CD$6,'MonteCarlo Policy Paths'!$N$2:$S$31,$B340+1,FALSE)</f>
        <v>88.506196331807388</v>
      </c>
      <c r="CE340" s="21">
        <f>VLOOKUP(CE$6,'MonteCarlo Policy Paths'!$N$2:$S$31,$B340+1,FALSE)</f>
        <v>91.042757806054695</v>
      </c>
      <c r="CF340" s="21">
        <f>VLOOKUP(CF$6,'MonteCarlo Policy Paths'!$N$2:$S$31,$B340+1,FALSE)</f>
        <v>93.687547211990633</v>
      </c>
      <c r="CG340" s="21">
        <f>VLOOKUP(CG$6,'MonteCarlo Policy Paths'!$N$2:$S$31,$B340+1,FALSE)</f>
        <v>96.373095170621937</v>
      </c>
      <c r="CH340" s="21">
        <f>VLOOKUP(CH$6,'MonteCarlo Policy Paths'!$N$2:$S$31,$B340+1,FALSE)</f>
        <v>99.112987273548597</v>
      </c>
      <c r="CI340" s="21">
        <f>VLOOKUP(CI$6,'MonteCarlo Policy Paths'!$N$2:$S$31,$B340+1,FALSE)</f>
        <v>101.92614153054797</v>
      </c>
      <c r="CJ340" s="21">
        <f>VLOOKUP(CJ$6,'MonteCarlo Policy Paths'!$N$2:$S$31,$B340+1,FALSE)</f>
        <v>104.82221793361833</v>
      </c>
      <c r="CK340" s="21">
        <f>VLOOKUP(CK$6,'MonteCarlo Policy Paths'!$N$2:$S$31,$B340+1,FALSE)</f>
        <v>107.79595653596101</v>
      </c>
      <c r="CL340" s="21">
        <f>VLOOKUP(CL$6,'MonteCarlo Policy Paths'!$N$2:$S$31,$B340+1,FALSE)</f>
        <v>110.84691133589952</v>
      </c>
      <c r="CM340" s="21">
        <f>VLOOKUP(CM$6,'MonteCarlo Policy Paths'!$N$2:$S$31,$B340+1,FALSE)</f>
        <v>113.96784710075578</v>
      </c>
      <c r="CN340" s="21">
        <f>VLOOKUP(CN$6,'MonteCarlo Policy Paths'!$N$2:$S$31,$B340+1,FALSE)</f>
        <v>117.16284845198182</v>
      </c>
      <c r="CO340" s="164">
        <f>VLOOKUP(CO$6,'MonteCarlo Policy Paths'!$N$2:$S$31,$B340+1,FALSE)</f>
        <v>120.41827982173916</v>
      </c>
      <c r="CQ340" s="163">
        <f>BM340*VLOOKUP(AI$6,'Greenhouse Gas Costs Avoided'!$A$2:$I$32,9,FALSE)</f>
        <v>1.5183602829902079</v>
      </c>
      <c r="CR340" s="21">
        <f>BN340*VLOOKUP(AJ$6,'Greenhouse Gas Costs Avoided'!$A$2:$I$32,9,FALSE)</f>
        <v>1.6672001480120395</v>
      </c>
      <c r="CS340" s="21">
        <f>BO340*VLOOKUP(AK$6,'Greenhouse Gas Costs Avoided'!$A$2:$I$32,9,FALSE)</f>
        <v>1.8303953216936328</v>
      </c>
      <c r="CT340" s="21">
        <f>BP340*VLOOKUP(AL$6,'Greenhouse Gas Costs Avoided'!$A$2:$I$32,9,FALSE)</f>
        <v>2.0091600721673259</v>
      </c>
      <c r="CU340" s="21">
        <f>BQ340*VLOOKUP(AM$6,'Greenhouse Gas Costs Avoided'!$A$2:$I$32,9,FALSE)</f>
        <v>2.2039704688009323</v>
      </c>
      <c r="CV340" s="21">
        <f>BR340*VLOOKUP(AN$6,'Greenhouse Gas Costs Avoided'!$A$2:$I$32,9,FALSE)</f>
        <v>2.4147228209427172</v>
      </c>
      <c r="CW340" s="21">
        <f>BS340*VLOOKUP(AO$6,'Greenhouse Gas Costs Avoided'!$A$2:$I$32,9,FALSE)</f>
        <v>2.6435055074141016</v>
      </c>
      <c r="CX340" s="21">
        <f>BT340*VLOOKUP(AP$6,'Greenhouse Gas Costs Avoided'!$A$2:$I$32,9,FALSE)</f>
        <v>2.8936658050138946</v>
      </c>
      <c r="CY340" s="21">
        <f>BU340*VLOOKUP(AQ$6,'Greenhouse Gas Costs Avoided'!$A$2:$I$32,9,FALSE)</f>
        <v>3.1670094520501597</v>
      </c>
      <c r="CZ340" s="21">
        <f>BV340*VLOOKUP(AR$6,'Greenhouse Gas Costs Avoided'!$A$2:$I$32,9,FALSE)</f>
        <v>3.4696024846318703</v>
      </c>
      <c r="DA340" s="21">
        <f>BW340*VLOOKUP(AS$6,'Greenhouse Gas Costs Avoided'!$A$2:$I$32,9,FALSE)</f>
        <v>3.8016643807416939</v>
      </c>
      <c r="DB340" s="21">
        <f>BX340*VLOOKUP(AT$6,'Greenhouse Gas Costs Avoided'!$A$2:$I$32,9,FALSE)</f>
        <v>4.1657946983243246</v>
      </c>
      <c r="DC340" s="21">
        <f>BY340*VLOOKUP(AU$6,'Greenhouse Gas Costs Avoided'!$A$2:$I$32,9,FALSE)</f>
        <v>4.5654558835919028</v>
      </c>
      <c r="DD340" s="21">
        <f>BZ340*VLOOKUP(AV$6,'Greenhouse Gas Costs Avoided'!$A$2:$I$32,9,FALSE)</f>
        <v>5.0035008741682265</v>
      </c>
      <c r="DE340" s="21">
        <f>CA340*VLOOKUP(AW$6,'Greenhouse Gas Costs Avoided'!$A$2:$I$32,9,FALSE)</f>
        <v>5.1473793563843691</v>
      </c>
      <c r="DF340" s="21">
        <f>CB340*VLOOKUP(AX$6,'Greenhouse Gas Costs Avoided'!$A$2:$I$32,9,FALSE)</f>
        <v>5.2963381923007766</v>
      </c>
      <c r="DG340" s="21">
        <f>CC340*VLOOKUP(AY$6,'Greenhouse Gas Costs Avoided'!$A$2:$I$32,9,FALSE)</f>
        <v>5.4493081891352544</v>
      </c>
      <c r="DH340" s="21">
        <f>CD340*VLOOKUP(AZ$6,'Greenhouse Gas Costs Avoided'!$A$2:$I$32,9,FALSE)</f>
        <v>5.606890825278958</v>
      </c>
      <c r="DI340" s="21">
        <f>CE340*VLOOKUP(BA$6,'Greenhouse Gas Costs Avoided'!$A$2:$I$32,9,FALSE)</f>
        <v>5.7675826620899597</v>
      </c>
      <c r="DJ340" s="21">
        <f>CF340*VLOOKUP(BB$6,'Greenhouse Gas Costs Avoided'!$A$2:$I$32,9,FALSE)</f>
        <v>5.935130766850258</v>
      </c>
      <c r="DK340" s="21">
        <f>CG340*VLOOKUP(BC$6,'Greenhouse Gas Costs Avoided'!$A$2:$I$32,9,FALSE)</f>
        <v>6.1052609366481567</v>
      </c>
      <c r="DL340" s="21">
        <f>CH340*VLOOKUP(BD$6,'Greenhouse Gas Costs Avoided'!$A$2:$I$32,9,FALSE)</f>
        <v>6.2788338222861402</v>
      </c>
      <c r="DM340" s="21">
        <f>CI340*VLOOKUP(BE$6,'Greenhouse Gas Costs Avoided'!$A$2:$I$32,9,FALSE)</f>
        <v>6.4570478846612929</v>
      </c>
      <c r="DN340" s="21">
        <f>CJ340*VLOOKUP(BF$6,'Greenhouse Gas Costs Avoided'!$A$2:$I$32,9,FALSE)</f>
        <v>6.6405150868084322</v>
      </c>
      <c r="DO340" s="21">
        <f>CK340*VLOOKUP(BG$6,'Greenhouse Gas Costs Avoided'!$A$2:$I$32,9,FALSE)</f>
        <v>6.8289022097138705</v>
      </c>
      <c r="DP340" s="21">
        <f>CL340*VLOOKUP(BH$6,'Greenhouse Gas Costs Avoided'!$A$2:$I$32,9,FALSE)</f>
        <v>7.0221809990540507</v>
      </c>
      <c r="DQ340" s="21">
        <f>CM340*VLOOKUP(BI$6,'Greenhouse Gas Costs Avoided'!$A$2:$I$32,9,FALSE)</f>
        <v>7.2198931009350886</v>
      </c>
      <c r="DR340" s="21">
        <f>CN340*VLOOKUP(BJ$6,'Greenhouse Gas Costs Avoided'!$A$2:$I$32,9,FALSE)</f>
        <v>7.4222972772007143</v>
      </c>
      <c r="DS340" s="164">
        <f>CO340*VLOOKUP(BK$6,'Greenhouse Gas Costs Avoided'!$A$2:$I$32,9,FALSE)</f>
        <v>7.6285297110405814</v>
      </c>
    </row>
    <row r="341" spans="1:123" x14ac:dyDescent="0.35">
      <c r="A341" s="174">
        <v>335</v>
      </c>
      <c r="B341" s="12">
        <v>1</v>
      </c>
      <c r="C341" s="175">
        <v>2023</v>
      </c>
      <c r="E341" s="20">
        <v>0</v>
      </c>
      <c r="F341" s="21">
        <v>82.346532180449415</v>
      </c>
      <c r="G341" s="21">
        <v>84.002844861871253</v>
      </c>
      <c r="H341" s="21">
        <v>85.659157543293105</v>
      </c>
      <c r="I341" s="21">
        <v>86.918851036576825</v>
      </c>
      <c r="J341" s="21">
        <v>88.178544529860531</v>
      </c>
      <c r="K341" s="21">
        <v>89.438238023144251</v>
      </c>
      <c r="L341" s="21">
        <v>90.697931516427971</v>
      </c>
      <c r="M341" s="21">
        <v>91.95762500971172</v>
      </c>
      <c r="N341" s="21">
        <v>93.21731850299544</v>
      </c>
      <c r="O341" s="21">
        <v>94.47701199627916</v>
      </c>
      <c r="P341" s="21">
        <v>95.73670548956288</v>
      </c>
      <c r="Q341" s="21">
        <v>96.996398982846586</v>
      </c>
      <c r="R341" s="21">
        <v>98.25609247613032</v>
      </c>
      <c r="S341" s="21">
        <v>99.65157958594628</v>
      </c>
      <c r="T341" s="21">
        <v>101.04706669576224</v>
      </c>
      <c r="U341" s="21">
        <v>102.4425538055782</v>
      </c>
      <c r="V341" s="21">
        <v>103.83804091539416</v>
      </c>
      <c r="W341" s="21">
        <v>105.23352802521011</v>
      </c>
      <c r="X341" s="21">
        <v>106.47156953138905</v>
      </c>
      <c r="Y341" s="21">
        <v>107.709611037568</v>
      </c>
      <c r="Z341" s="21">
        <v>108.94765254374694</v>
      </c>
      <c r="AA341" s="21">
        <v>110.18569404992589</v>
      </c>
      <c r="AB341" s="21">
        <v>111.42373555610482</v>
      </c>
      <c r="AC341" s="21">
        <v>112.86811731331359</v>
      </c>
      <c r="AD341" s="21">
        <v>114.31249907052236</v>
      </c>
      <c r="AE341" s="21">
        <v>115.75688082773114</v>
      </c>
      <c r="AF341" s="21">
        <v>117.20126258493991</v>
      </c>
      <c r="AG341" s="22">
        <v>118.64564434214866</v>
      </c>
      <c r="AI341" s="20">
        <v>0</v>
      </c>
      <c r="AJ341" s="21">
        <v>5.2166744805659615</v>
      </c>
      <c r="AK341" s="21">
        <v>5.3216023247413169</v>
      </c>
      <c r="AL341" s="21">
        <v>5.4265301689166732</v>
      </c>
      <c r="AM341" s="21">
        <v>5.5063320831654474</v>
      </c>
      <c r="AN341" s="21">
        <v>5.5861339974142208</v>
      </c>
      <c r="AO341" s="21">
        <v>5.665935911662995</v>
      </c>
      <c r="AP341" s="21">
        <v>5.7457378259117702</v>
      </c>
      <c r="AQ341" s="21">
        <v>5.8255397401605462</v>
      </c>
      <c r="AR341" s="21">
        <v>5.9053416544093205</v>
      </c>
      <c r="AS341" s="21">
        <v>5.9851435686580947</v>
      </c>
      <c r="AT341" s="21">
        <v>6.0649454829068699</v>
      </c>
      <c r="AU341" s="21">
        <v>6.1447473971556432</v>
      </c>
      <c r="AV341" s="21">
        <v>6.2245493114044184</v>
      </c>
      <c r="AW341" s="21">
        <v>6.312953786990386</v>
      </c>
      <c r="AX341" s="21">
        <v>6.4013582625763545</v>
      </c>
      <c r="AY341" s="21">
        <v>6.4897627381623222</v>
      </c>
      <c r="AZ341" s="21">
        <v>6.5781672137482907</v>
      </c>
      <c r="BA341" s="21">
        <v>6.6665716893342575</v>
      </c>
      <c r="BB341" s="21">
        <v>6.7450019445028957</v>
      </c>
      <c r="BC341" s="21">
        <v>6.8234321996715348</v>
      </c>
      <c r="BD341" s="21">
        <v>6.901862454840173</v>
      </c>
      <c r="BE341" s="21">
        <v>6.9802927100088112</v>
      </c>
      <c r="BF341" s="21">
        <v>7.0587229651774486</v>
      </c>
      <c r="BG341" s="21">
        <v>7.1502249295408609</v>
      </c>
      <c r="BH341" s="21">
        <v>7.2417268939042723</v>
      </c>
      <c r="BI341" s="21">
        <v>7.3332288582676846</v>
      </c>
      <c r="BJ341" s="21">
        <v>7.424730822631096</v>
      </c>
      <c r="BK341" s="22">
        <v>7.5162327869945065</v>
      </c>
      <c r="BM341" s="163">
        <f>VLOOKUP(BM$6,'MonteCarlo Policy Paths'!$N$2:$S$31,$B341+1,FALSE)</f>
        <v>18.946072246720579</v>
      </c>
      <c r="BN341" s="21">
        <f>VLOOKUP(BN$6,'MonteCarlo Policy Paths'!$N$2:$S$31,$B341+1,FALSE)</f>
        <v>19.920985834119051</v>
      </c>
      <c r="BO341" s="21">
        <f>VLOOKUP(BO$6,'MonteCarlo Policy Paths'!$N$2:$S$31,$B341+1,FALSE)</f>
        <v>20.944710352814074</v>
      </c>
      <c r="BP341" s="21">
        <f>VLOOKUP(BP$6,'MonteCarlo Policy Paths'!$N$2:$S$31,$B341+1,FALSE)</f>
        <v>22.017919567056939</v>
      </c>
      <c r="BQ341" s="21">
        <f>VLOOKUP(BQ$6,'MonteCarlo Policy Paths'!$N$2:$S$31,$B341+1,FALSE)</f>
        <v>23.125382269476081</v>
      </c>
      <c r="BR341" s="21">
        <f>VLOOKUP(BR$6,'MonteCarlo Policy Paths'!$N$2:$S$31,$B341+1,FALSE)</f>
        <v>24.222533249319248</v>
      </c>
      <c r="BS341" s="21">
        <f>VLOOKUP(BS$6,'MonteCarlo Policy Paths'!$N$2:$S$31,$B341+1,FALSE)</f>
        <v>25.344600035724898</v>
      </c>
      <c r="BT341" s="21">
        <f>VLOOKUP(BT$6,'MonteCarlo Policy Paths'!$N$2:$S$31,$B341+1,FALSE)</f>
        <v>26.511875533452777</v>
      </c>
      <c r="BU341" s="21">
        <f>VLOOKUP(BU$6,'MonteCarlo Policy Paths'!$N$2:$S$31,$B341+1,FALSE)</f>
        <v>27.727543772426976</v>
      </c>
      <c r="BV341" s="21">
        <f>VLOOKUP(BV$6,'MonteCarlo Policy Paths'!$N$2:$S$31,$B341+1,FALSE)</f>
        <v>29.105872242644537</v>
      </c>
      <c r="BW341" s="21">
        <f>VLOOKUP(BW$6,'MonteCarlo Policy Paths'!$N$2:$S$31,$B341+1,FALSE)</f>
        <v>30.561165854776764</v>
      </c>
      <c r="BX341" s="21">
        <f>VLOOKUP(BX$6,'MonteCarlo Policy Paths'!$N$2:$S$31,$B341+1,FALSE)</f>
        <v>32.089224147515601</v>
      </c>
      <c r="BY341" s="21">
        <f>VLOOKUP(BY$6,'MonteCarlo Policy Paths'!$N$2:$S$31,$B341+1,FALSE)</f>
        <v>33.693685354891386</v>
      </c>
      <c r="BZ341" s="21">
        <f>VLOOKUP(BZ$6,'MonteCarlo Policy Paths'!$N$2:$S$31,$B341+1,FALSE)</f>
        <v>35.378369622635958</v>
      </c>
      <c r="CA341" s="21">
        <f>VLOOKUP(CA$6,'MonteCarlo Policy Paths'!$N$2:$S$31,$B341+1,FALSE)</f>
        <v>37.147288103767757</v>
      </c>
      <c r="CB341" s="21">
        <f>VLOOKUP(CB$6,'MonteCarlo Policy Paths'!$N$2:$S$31,$B341+1,FALSE)</f>
        <v>39.004652508956148</v>
      </c>
      <c r="CC341" s="21">
        <f>VLOOKUP(CC$6,'MonteCarlo Policy Paths'!$N$2:$S$31,$B341+1,FALSE)</f>
        <v>40.954885134403959</v>
      </c>
      <c r="CD341" s="21">
        <f>VLOOKUP(CD$6,'MonteCarlo Policy Paths'!$N$2:$S$31,$B341+1,FALSE)</f>
        <v>43.002629391124159</v>
      </c>
      <c r="CE341" s="21">
        <f>VLOOKUP(CE$6,'MonteCarlo Policy Paths'!$N$2:$S$31,$B341+1,FALSE)</f>
        <v>45.152760860680367</v>
      </c>
      <c r="CF341" s="21">
        <f>VLOOKUP(CF$6,'MonteCarlo Policy Paths'!$N$2:$S$31,$B341+1,FALSE)</f>
        <v>47.410398903714388</v>
      </c>
      <c r="CG341" s="21">
        <f>VLOOKUP(CG$6,'MonteCarlo Policy Paths'!$N$2:$S$31,$B341+1,FALSE)</f>
        <v>49.780918848900107</v>
      </c>
      <c r="CH341" s="21">
        <f>VLOOKUP(CH$6,'MonteCarlo Policy Paths'!$N$2:$S$31,$B341+1,FALSE)</f>
        <v>52.269964791345117</v>
      </c>
      <c r="CI341" s="21">
        <f>VLOOKUP(CI$6,'MonteCarlo Policy Paths'!$N$2:$S$31,$B341+1,FALSE)</f>
        <v>54.883463030912374</v>
      </c>
      <c r="CJ341" s="21">
        <f>VLOOKUP(CJ$6,'MonteCarlo Policy Paths'!$N$2:$S$31,$B341+1,FALSE)</f>
        <v>57.627636182457998</v>
      </c>
      <c r="CK341" s="21">
        <f>VLOOKUP(CK$6,'MonteCarlo Policy Paths'!$N$2:$S$31,$B341+1,FALSE)</f>
        <v>60.509017991580897</v>
      </c>
      <c r="CL341" s="21">
        <f>VLOOKUP(CL$6,'MonteCarlo Policy Paths'!$N$2:$S$31,$B341+1,FALSE)</f>
        <v>63.534468891159946</v>
      </c>
      <c r="CM341" s="21">
        <f>VLOOKUP(CM$6,'MonteCarlo Policy Paths'!$N$2:$S$31,$B341+1,FALSE)</f>
        <v>66.711192335717939</v>
      </c>
      <c r="CN341" s="21">
        <f>VLOOKUP(CN$6,'MonteCarlo Policy Paths'!$N$2:$S$31,$B341+1,FALSE)</f>
        <v>70.04675195250384</v>
      </c>
      <c r="CO341" s="164">
        <f>VLOOKUP(CO$6,'MonteCarlo Policy Paths'!$N$2:$S$31,$B341+1,FALSE)</f>
        <v>73.54908955012904</v>
      </c>
      <c r="CQ341" s="163">
        <f>BM341*VLOOKUP(AI$6,'Greenhouse Gas Costs Avoided'!$A$2:$I$32,9,FALSE)</f>
        <v>1.2002386619007086</v>
      </c>
      <c r="CR341" s="21">
        <f>BN341*VLOOKUP(AJ$6,'Greenhouse Gas Costs Avoided'!$A$2:$I$32,9,FALSE)</f>
        <v>1.2619996941806579</v>
      </c>
      <c r="CS341" s="21">
        <f>BO341*VLOOKUP(AK$6,'Greenhouse Gas Costs Avoided'!$A$2:$I$32,9,FALSE)</f>
        <v>1.3268529118013257</v>
      </c>
      <c r="CT341" s="21">
        <f>BP341*VLOOKUP(AL$6,'Greenhouse Gas Costs Avoided'!$A$2:$I$32,9,FALSE)</f>
        <v>1.3948409979053111</v>
      </c>
      <c r="CU341" s="21">
        <f>BQ341*VLOOKUP(AM$6,'Greenhouse Gas Costs Avoided'!$A$2:$I$32,9,FALSE)</f>
        <v>1.464999051498006</v>
      </c>
      <c r="CV341" s="21">
        <f>BR341*VLOOKUP(AN$6,'Greenhouse Gas Costs Avoided'!$A$2:$I$32,9,FALSE)</f>
        <v>1.5345038547523033</v>
      </c>
      <c r="CW341" s="21">
        <f>BS341*VLOOKUP(AO$6,'Greenhouse Gas Costs Avoided'!$A$2:$I$32,9,FALSE)</f>
        <v>1.6055870809081549</v>
      </c>
      <c r="CX341" s="21">
        <f>BT341*VLOOKUP(AP$6,'Greenhouse Gas Costs Avoided'!$A$2:$I$32,9,FALSE)</f>
        <v>1.6795342908215394</v>
      </c>
      <c r="CY341" s="21">
        <f>BU341*VLOOKUP(AQ$6,'Greenhouse Gas Costs Avoided'!$A$2:$I$32,9,FALSE)</f>
        <v>1.7565471936259263</v>
      </c>
      <c r="CZ341" s="21">
        <f>BV341*VLOOKUP(AR$6,'Greenhouse Gas Costs Avoided'!$A$2:$I$32,9,FALSE)</f>
        <v>1.8438646648785721</v>
      </c>
      <c r="DA341" s="21">
        <f>BW341*VLOOKUP(AS$6,'Greenhouse Gas Costs Avoided'!$A$2:$I$32,9,FALSE)</f>
        <v>1.9360578981225007</v>
      </c>
      <c r="DB341" s="21">
        <f>BX341*VLOOKUP(AT$6,'Greenhouse Gas Costs Avoided'!$A$2:$I$32,9,FALSE)</f>
        <v>2.0328607930286258</v>
      </c>
      <c r="DC341" s="21">
        <f>BY341*VLOOKUP(AU$6,'Greenhouse Gas Costs Avoided'!$A$2:$I$32,9,FALSE)</f>
        <v>2.1345038326800574</v>
      </c>
      <c r="DD341" s="21">
        <f>BZ341*VLOOKUP(AV$6,'Greenhouse Gas Costs Avoided'!$A$2:$I$32,9,FALSE)</f>
        <v>2.2412290243140602</v>
      </c>
      <c r="DE341" s="21">
        <f>CA341*VLOOKUP(AW$6,'Greenhouse Gas Costs Avoided'!$A$2:$I$32,9,FALSE)</f>
        <v>2.3532904755297634</v>
      </c>
      <c r="DF341" s="21">
        <f>CB341*VLOOKUP(AX$6,'Greenhouse Gas Costs Avoided'!$A$2:$I$32,9,FALSE)</f>
        <v>2.4709549993062518</v>
      </c>
      <c r="DG341" s="21">
        <f>CC341*VLOOKUP(AY$6,'Greenhouse Gas Costs Avoided'!$A$2:$I$32,9,FALSE)</f>
        <v>2.5945027492715647</v>
      </c>
      <c r="DH341" s="21">
        <f>CD341*VLOOKUP(AZ$6,'Greenhouse Gas Costs Avoided'!$A$2:$I$32,9,FALSE)</f>
        <v>2.724227886735143</v>
      </c>
      <c r="DI341" s="21">
        <f>CE341*VLOOKUP(BA$6,'Greenhouse Gas Costs Avoided'!$A$2:$I$32,9,FALSE)</f>
        <v>2.8604392810719004</v>
      </c>
      <c r="DJ341" s="21">
        <f>CF341*VLOOKUP(BB$6,'Greenhouse Gas Costs Avoided'!$A$2:$I$32,9,FALSE)</f>
        <v>3.0034612451254952</v>
      </c>
      <c r="DK341" s="21">
        <f>CG341*VLOOKUP(BC$6,'Greenhouse Gas Costs Avoided'!$A$2:$I$32,9,FALSE)</f>
        <v>3.1536343073817701</v>
      </c>
      <c r="DL341" s="21">
        <f>CH341*VLOOKUP(BD$6,'Greenhouse Gas Costs Avoided'!$A$2:$I$32,9,FALSE)</f>
        <v>3.3113160227508591</v>
      </c>
      <c r="DM341" s="21">
        <f>CI341*VLOOKUP(BE$6,'Greenhouse Gas Costs Avoided'!$A$2:$I$32,9,FALSE)</f>
        <v>3.4768818238884021</v>
      </c>
      <c r="DN341" s="21">
        <f>CJ341*VLOOKUP(BF$6,'Greenhouse Gas Costs Avoided'!$A$2:$I$32,9,FALSE)</f>
        <v>3.6507259150828224</v>
      </c>
      <c r="DO341" s="21">
        <f>CK341*VLOOKUP(BG$6,'Greenhouse Gas Costs Avoided'!$A$2:$I$32,9,FALSE)</f>
        <v>3.8332622108369634</v>
      </c>
      <c r="DP341" s="21">
        <f>CL341*VLOOKUP(BH$6,'Greenhouse Gas Costs Avoided'!$A$2:$I$32,9,FALSE)</f>
        <v>4.0249253213788121</v>
      </c>
      <c r="DQ341" s="21">
        <f>CM341*VLOOKUP(BI$6,'Greenhouse Gas Costs Avoided'!$A$2:$I$32,9,FALSE)</f>
        <v>4.2261715874477526</v>
      </c>
      <c r="DR341" s="21">
        <f>CN341*VLOOKUP(BJ$6,'Greenhouse Gas Costs Avoided'!$A$2:$I$32,9,FALSE)</f>
        <v>4.4374801668201398</v>
      </c>
      <c r="DS341" s="164">
        <f>CO341*VLOOKUP(BK$6,'Greenhouse Gas Costs Avoided'!$A$2:$I$32,9,FALSE)</f>
        <v>4.6593541751611474</v>
      </c>
    </row>
    <row r="342" spans="1:123" x14ac:dyDescent="0.35">
      <c r="A342" s="174">
        <v>336</v>
      </c>
      <c r="B342" s="12">
        <v>3</v>
      </c>
      <c r="C342" s="175">
        <v>2023</v>
      </c>
      <c r="E342" s="20">
        <v>0</v>
      </c>
      <c r="F342" s="21">
        <v>82.346532180449415</v>
      </c>
      <c r="G342" s="21">
        <v>84.002844861871253</v>
      </c>
      <c r="H342" s="21">
        <v>85.659157543293105</v>
      </c>
      <c r="I342" s="21">
        <v>86.918851036576825</v>
      </c>
      <c r="J342" s="21">
        <v>88.178544529860531</v>
      </c>
      <c r="K342" s="21">
        <v>89.438238023144251</v>
      </c>
      <c r="L342" s="21">
        <v>90.697931516427971</v>
      </c>
      <c r="M342" s="21">
        <v>91.95762500971172</v>
      </c>
      <c r="N342" s="21">
        <v>93.21731850299544</v>
      </c>
      <c r="O342" s="21">
        <v>94.47701199627916</v>
      </c>
      <c r="P342" s="21">
        <v>95.73670548956288</v>
      </c>
      <c r="Q342" s="21">
        <v>96.996398982846586</v>
      </c>
      <c r="R342" s="21">
        <v>101.49317720655506</v>
      </c>
      <c r="S342" s="21">
        <v>104.21949379267882</v>
      </c>
      <c r="T342" s="21">
        <v>107.03810370059369</v>
      </c>
      <c r="U342" s="21">
        <v>109.92690053835344</v>
      </c>
      <c r="V342" s="21">
        <v>112.89757853003228</v>
      </c>
      <c r="W342" s="21">
        <v>115.91943874780665</v>
      </c>
      <c r="X342" s="21">
        <v>119.06733931122673</v>
      </c>
      <c r="Y342" s="21">
        <v>122.25496395468721</v>
      </c>
      <c r="Z342" s="21">
        <v>125.4992630232488</v>
      </c>
      <c r="AA342" s="21">
        <v>128.82380079097237</v>
      </c>
      <c r="AB342" s="21">
        <v>132.24028719953677</v>
      </c>
      <c r="AC342" s="21">
        <v>135.74155640209787</v>
      </c>
      <c r="AD342" s="21">
        <v>139.32654413598658</v>
      </c>
      <c r="AE342" s="21">
        <v>142.9856742986068</v>
      </c>
      <c r="AF342" s="21">
        <v>146.72361540812219</v>
      </c>
      <c r="AG342" s="22">
        <v>150.52284977717397</v>
      </c>
      <c r="AI342" s="20">
        <v>0</v>
      </c>
      <c r="AJ342" s="21">
        <v>5.2166744805659615</v>
      </c>
      <c r="AK342" s="21">
        <v>5.3216023247413169</v>
      </c>
      <c r="AL342" s="21">
        <v>5.4265301689166732</v>
      </c>
      <c r="AM342" s="21">
        <v>5.5063320831654474</v>
      </c>
      <c r="AN342" s="21">
        <v>5.5861339974142208</v>
      </c>
      <c r="AO342" s="21">
        <v>5.665935911662995</v>
      </c>
      <c r="AP342" s="21">
        <v>5.7457378259117702</v>
      </c>
      <c r="AQ342" s="21">
        <v>5.8255397401605462</v>
      </c>
      <c r="AR342" s="21">
        <v>5.9053416544093205</v>
      </c>
      <c r="AS342" s="21">
        <v>5.9851435686580947</v>
      </c>
      <c r="AT342" s="21">
        <v>6.0649454829068699</v>
      </c>
      <c r="AU342" s="21">
        <v>6.1447473971556432</v>
      </c>
      <c r="AV342" s="21">
        <v>6.4296194808152167</v>
      </c>
      <c r="AW342" s="21">
        <v>6.6023323538917609</v>
      </c>
      <c r="AX342" s="21">
        <v>6.7808920331878957</v>
      </c>
      <c r="AY342" s="21">
        <v>6.9638980729572149</v>
      </c>
      <c r="AZ342" s="21">
        <v>7.1520913053717949</v>
      </c>
      <c r="BA342" s="21">
        <v>7.3435269452765404</v>
      </c>
      <c r="BB342" s="21">
        <v>7.5429472742415475</v>
      </c>
      <c r="BC342" s="21">
        <v>7.744884134129272</v>
      </c>
      <c r="BD342" s="21">
        <v>7.950411333759269</v>
      </c>
      <c r="BE342" s="21">
        <v>8.161021676093501</v>
      </c>
      <c r="BF342" s="21">
        <v>8.3774569890184303</v>
      </c>
      <c r="BG342" s="21">
        <v>8.5992633142510115</v>
      </c>
      <c r="BH342" s="21">
        <v>8.8263732304711304</v>
      </c>
      <c r="BI342" s="21">
        <v>9.05818008905967</v>
      </c>
      <c r="BJ342" s="21">
        <v>9.2949796418706736</v>
      </c>
      <c r="BK342" s="22">
        <v>9.5356621388007277</v>
      </c>
      <c r="BM342" s="163">
        <f>VLOOKUP(BM$6,'MonteCarlo Policy Paths'!$N$2:$S$31,$B342+1,FALSE)</f>
        <v>24.400896901266854</v>
      </c>
      <c r="BN342" s="21">
        <f>VLOOKUP(BN$6,'MonteCarlo Policy Paths'!$N$2:$S$31,$B342+1,FALSE)</f>
        <v>27.277092285564247</v>
      </c>
      <c r="BO342" s="21">
        <f>VLOOKUP(BO$6,'MonteCarlo Policy Paths'!$N$2:$S$31,$B342+1,FALSE)</f>
        <v>30.488398193607274</v>
      </c>
      <c r="BP342" s="21">
        <f>VLOOKUP(BP$6,'MonteCarlo Policy Paths'!$N$2:$S$31,$B342+1,FALSE)</f>
        <v>34.070901710124843</v>
      </c>
      <c r="BQ342" s="21">
        <f>VLOOKUP(BQ$6,'MonteCarlo Policy Paths'!$N$2:$S$31,$B342+1,FALSE)</f>
        <v>38.049962908416198</v>
      </c>
      <c r="BR342" s="21">
        <f>VLOOKUP(BR$6,'MonteCarlo Policy Paths'!$N$2:$S$31,$B342+1,FALSE)</f>
        <v>42.441930627628253</v>
      </c>
      <c r="BS342" s="21">
        <f>VLOOKUP(BS$6,'MonteCarlo Policy Paths'!$N$2:$S$31,$B342+1,FALSE)</f>
        <v>47.302864628556662</v>
      </c>
      <c r="BT342" s="21">
        <f>VLOOKUP(BT$6,'MonteCarlo Policy Paths'!$N$2:$S$31,$B342+1,FALSE)</f>
        <v>52.715092471952183</v>
      </c>
      <c r="BU342" s="21">
        <f>VLOOKUP(BU$6,'MonteCarlo Policy Paths'!$N$2:$S$31,$B342+1,FALSE)</f>
        <v>58.737483764437521</v>
      </c>
      <c r="BV342" s="21">
        <f>VLOOKUP(BV$6,'MonteCarlo Policy Paths'!$N$2:$S$31,$B342+1,FALSE)</f>
        <v>65.512636340122413</v>
      </c>
      <c r="BW342" s="21">
        <f>VLOOKUP(BW$6,'MonteCarlo Policy Paths'!$N$2:$S$31,$B342+1,FALSE)</f>
        <v>73.079994851258945</v>
      </c>
      <c r="BX342" s="21">
        <f>VLOOKUP(BX$6,'MonteCarlo Policy Paths'!$N$2:$S$31,$B342+1,FALSE)</f>
        <v>81.527096411801594</v>
      </c>
      <c r="BY342" s="21">
        <f>VLOOKUP(BY$6,'MonteCarlo Policy Paths'!$N$2:$S$31,$B342+1,FALSE)</f>
        <v>90.963600198236662</v>
      </c>
      <c r="BZ342" s="21">
        <f>VLOOKUP(BZ$6,'MonteCarlo Policy Paths'!$N$2:$S$31,$B342+1,FALSE)</f>
        <v>101.49317720655506</v>
      </c>
      <c r="CA342" s="21">
        <f>VLOOKUP(CA$6,'MonteCarlo Policy Paths'!$N$2:$S$31,$B342+1,FALSE)</f>
        <v>104.21949379267882</v>
      </c>
      <c r="CB342" s="21">
        <f>VLOOKUP(CB$6,'MonteCarlo Policy Paths'!$N$2:$S$31,$B342+1,FALSE)</f>
        <v>107.03810370059369</v>
      </c>
      <c r="CC342" s="21">
        <f>VLOOKUP(CC$6,'MonteCarlo Policy Paths'!$N$2:$S$31,$B342+1,FALSE)</f>
        <v>109.92690053835344</v>
      </c>
      <c r="CD342" s="21">
        <f>VLOOKUP(CD$6,'MonteCarlo Policy Paths'!$N$2:$S$31,$B342+1,FALSE)</f>
        <v>112.89757853003228</v>
      </c>
      <c r="CE342" s="21">
        <f>VLOOKUP(CE$6,'MonteCarlo Policy Paths'!$N$2:$S$31,$B342+1,FALSE)</f>
        <v>115.91943874780665</v>
      </c>
      <c r="CF342" s="21">
        <f>VLOOKUP(CF$6,'MonteCarlo Policy Paths'!$N$2:$S$31,$B342+1,FALSE)</f>
        <v>119.06733931122673</v>
      </c>
      <c r="CG342" s="21">
        <f>VLOOKUP(CG$6,'MonteCarlo Policy Paths'!$N$2:$S$31,$B342+1,FALSE)</f>
        <v>122.25496395468721</v>
      </c>
      <c r="CH342" s="21">
        <f>VLOOKUP(CH$6,'MonteCarlo Policy Paths'!$N$2:$S$31,$B342+1,FALSE)</f>
        <v>125.4992630232488</v>
      </c>
      <c r="CI342" s="21">
        <f>VLOOKUP(CI$6,'MonteCarlo Policy Paths'!$N$2:$S$31,$B342+1,FALSE)</f>
        <v>128.82380079097237</v>
      </c>
      <c r="CJ342" s="21">
        <f>VLOOKUP(CJ$6,'MonteCarlo Policy Paths'!$N$2:$S$31,$B342+1,FALSE)</f>
        <v>132.24028719953677</v>
      </c>
      <c r="CK342" s="21">
        <f>VLOOKUP(CK$6,'MonteCarlo Policy Paths'!$N$2:$S$31,$B342+1,FALSE)</f>
        <v>135.74155640209787</v>
      </c>
      <c r="CL342" s="21">
        <f>VLOOKUP(CL$6,'MonteCarlo Policy Paths'!$N$2:$S$31,$B342+1,FALSE)</f>
        <v>139.32654413598658</v>
      </c>
      <c r="CM342" s="21">
        <f>VLOOKUP(CM$6,'MonteCarlo Policy Paths'!$N$2:$S$31,$B342+1,FALSE)</f>
        <v>142.9856742986068</v>
      </c>
      <c r="CN342" s="21">
        <f>VLOOKUP(CN$6,'MonteCarlo Policy Paths'!$N$2:$S$31,$B342+1,FALSE)</f>
        <v>146.72361540812219</v>
      </c>
      <c r="CO342" s="164">
        <f>VLOOKUP(CO$6,'MonteCarlo Policy Paths'!$N$2:$S$31,$B342+1,FALSE)</f>
        <v>150.52284977717397</v>
      </c>
      <c r="CQ342" s="163">
        <f>BM342*VLOOKUP(AI$6,'Greenhouse Gas Costs Avoided'!$A$2:$I$32,9,FALSE)</f>
        <v>1.5458032390340439</v>
      </c>
      <c r="CR342" s="21">
        <f>BN342*VLOOKUP(AJ$6,'Greenhouse Gas Costs Avoided'!$A$2:$I$32,9,FALSE)</f>
        <v>1.7280109734108424</v>
      </c>
      <c r="CS342" s="21">
        <f>BO342*VLOOKUP(AK$6,'Greenhouse Gas Costs Avoided'!$A$2:$I$32,9,FALSE)</f>
        <v>1.9314480476408618</v>
      </c>
      <c r="CT342" s="21">
        <f>BP342*VLOOKUP(AL$6,'Greenhouse Gas Costs Avoided'!$A$2:$I$32,9,FALSE)</f>
        <v>2.1584005880368746</v>
      </c>
      <c r="CU342" s="21">
        <f>BQ342*VLOOKUP(AM$6,'Greenhouse Gas Costs Avoided'!$A$2:$I$32,9,FALSE)</f>
        <v>2.4104751619151044</v>
      </c>
      <c r="CV342" s="21">
        <f>BR342*VLOOKUP(AN$6,'Greenhouse Gas Costs Avoided'!$A$2:$I$32,9,FALSE)</f>
        <v>2.6887074725371978</v>
      </c>
      <c r="CW342" s="21">
        <f>BS342*VLOOKUP(AO$6,'Greenhouse Gas Costs Avoided'!$A$2:$I$32,9,FALSE)</f>
        <v>2.996648920499946</v>
      </c>
      <c r="CX342" s="21">
        <f>BT342*VLOOKUP(AP$6,'Greenhouse Gas Costs Avoided'!$A$2:$I$32,9,FALSE)</f>
        <v>3.339514978438852</v>
      </c>
      <c r="CY342" s="21">
        <f>BU342*VLOOKUP(AQ$6,'Greenhouse Gas Costs Avoided'!$A$2:$I$32,9,FALSE)</f>
        <v>3.7210350514231747</v>
      </c>
      <c r="CZ342" s="21">
        <f>BV342*VLOOKUP(AR$6,'Greenhouse Gas Costs Avoided'!$A$2:$I$32,9,FALSE)</f>
        <v>4.1502427497639598</v>
      </c>
      <c r="DA342" s="21">
        <f>BW342*VLOOKUP(AS$6,'Greenhouse Gas Costs Avoided'!$A$2:$I$32,9,FALSE)</f>
        <v>4.6296369025600148</v>
      </c>
      <c r="DB342" s="21">
        <f>BX342*VLOOKUP(AT$6,'Greenhouse Gas Costs Avoided'!$A$2:$I$32,9,FALSE)</f>
        <v>5.1647630090130283</v>
      </c>
      <c r="DC342" s="21">
        <f>BY342*VLOOKUP(AU$6,'Greenhouse Gas Costs Avoided'!$A$2:$I$32,9,FALSE)</f>
        <v>5.7625680068068199</v>
      </c>
      <c r="DD342" s="21">
        <f>BZ342*VLOOKUP(AV$6,'Greenhouse Gas Costs Avoided'!$A$2:$I$32,9,FALSE)</f>
        <v>6.4296194808152167</v>
      </c>
      <c r="DE342" s="21">
        <f>CA342*VLOOKUP(AW$6,'Greenhouse Gas Costs Avoided'!$A$2:$I$32,9,FALSE)</f>
        <v>6.6023323538917609</v>
      </c>
      <c r="DF342" s="21">
        <f>CB342*VLOOKUP(AX$6,'Greenhouse Gas Costs Avoided'!$A$2:$I$32,9,FALSE)</f>
        <v>6.7808920331878957</v>
      </c>
      <c r="DG342" s="21">
        <f>CC342*VLOOKUP(AY$6,'Greenhouse Gas Costs Avoided'!$A$2:$I$32,9,FALSE)</f>
        <v>6.9638980729572149</v>
      </c>
      <c r="DH342" s="21">
        <f>CD342*VLOOKUP(AZ$6,'Greenhouse Gas Costs Avoided'!$A$2:$I$32,9,FALSE)</f>
        <v>7.1520913053717949</v>
      </c>
      <c r="DI342" s="21">
        <f>CE342*VLOOKUP(BA$6,'Greenhouse Gas Costs Avoided'!$A$2:$I$32,9,FALSE)</f>
        <v>7.3435269452765404</v>
      </c>
      <c r="DJ342" s="21">
        <f>CF342*VLOOKUP(BB$6,'Greenhouse Gas Costs Avoided'!$A$2:$I$32,9,FALSE)</f>
        <v>7.5429472742415475</v>
      </c>
      <c r="DK342" s="21">
        <f>CG342*VLOOKUP(BC$6,'Greenhouse Gas Costs Avoided'!$A$2:$I$32,9,FALSE)</f>
        <v>7.744884134129272</v>
      </c>
      <c r="DL342" s="21">
        <f>CH342*VLOOKUP(BD$6,'Greenhouse Gas Costs Avoided'!$A$2:$I$32,9,FALSE)</f>
        <v>7.950411333759269</v>
      </c>
      <c r="DM342" s="21">
        <f>CI342*VLOOKUP(BE$6,'Greenhouse Gas Costs Avoided'!$A$2:$I$32,9,FALSE)</f>
        <v>8.161021676093501</v>
      </c>
      <c r="DN342" s="21">
        <f>CJ342*VLOOKUP(BF$6,'Greenhouse Gas Costs Avoided'!$A$2:$I$32,9,FALSE)</f>
        <v>8.3774569890184303</v>
      </c>
      <c r="DO342" s="21">
        <f>CK342*VLOOKUP(BG$6,'Greenhouse Gas Costs Avoided'!$A$2:$I$32,9,FALSE)</f>
        <v>8.5992633142510115</v>
      </c>
      <c r="DP342" s="21">
        <f>CL342*VLOOKUP(BH$6,'Greenhouse Gas Costs Avoided'!$A$2:$I$32,9,FALSE)</f>
        <v>8.8263732304711304</v>
      </c>
      <c r="DQ342" s="21">
        <f>CM342*VLOOKUP(BI$6,'Greenhouse Gas Costs Avoided'!$A$2:$I$32,9,FALSE)</f>
        <v>9.05818008905967</v>
      </c>
      <c r="DR342" s="21">
        <f>CN342*VLOOKUP(BJ$6,'Greenhouse Gas Costs Avoided'!$A$2:$I$32,9,FALSE)</f>
        <v>9.2949796418706736</v>
      </c>
      <c r="DS342" s="164">
        <f>CO342*VLOOKUP(BK$6,'Greenhouse Gas Costs Avoided'!$A$2:$I$32,9,FALSE)</f>
        <v>9.5356621388007277</v>
      </c>
    </row>
    <row r="343" spans="1:123" x14ac:dyDescent="0.35">
      <c r="A343" s="174">
        <v>337</v>
      </c>
      <c r="B343" s="12">
        <v>5</v>
      </c>
      <c r="C343" s="175">
        <v>2023</v>
      </c>
      <c r="E343" s="20">
        <v>0</v>
      </c>
      <c r="F343" s="21">
        <v>82.346532180449415</v>
      </c>
      <c r="G343" s="21">
        <v>84.002844861871253</v>
      </c>
      <c r="H343" s="21">
        <v>85.659157543293105</v>
      </c>
      <c r="I343" s="21">
        <v>86.918851036576825</v>
      </c>
      <c r="J343" s="21">
        <v>88.178544529860531</v>
      </c>
      <c r="K343" s="21">
        <v>89.438238023144251</v>
      </c>
      <c r="L343" s="21">
        <v>90.697931516427971</v>
      </c>
      <c r="M343" s="21">
        <v>91.95762500971172</v>
      </c>
      <c r="N343" s="21">
        <v>93.21731850299544</v>
      </c>
      <c r="O343" s="21">
        <v>94.47701199627916</v>
      </c>
      <c r="P343" s="21">
        <v>95.73670548956288</v>
      </c>
      <c r="Q343" s="21">
        <v>96.996398982846586</v>
      </c>
      <c r="R343" s="21">
        <v>99.874634841342697</v>
      </c>
      <c r="S343" s="21">
        <v>101.93553668931256</v>
      </c>
      <c r="T343" s="21">
        <v>104.04258519817796</v>
      </c>
      <c r="U343" s="21">
        <v>106.18472717196582</v>
      </c>
      <c r="V343" s="21">
        <v>108.36780972271322</v>
      </c>
      <c r="W343" s="21">
        <v>110.57648338650839</v>
      </c>
      <c r="X343" s="21">
        <v>112.7694544213079</v>
      </c>
      <c r="Y343" s="21">
        <v>114.98228749612761</v>
      </c>
      <c r="Z343" s="21">
        <v>117.22345778349788</v>
      </c>
      <c r="AA343" s="21">
        <v>119.50474742044912</v>
      </c>
      <c r="AB343" s="21">
        <v>121.83201137782079</v>
      </c>
      <c r="AC343" s="21">
        <v>124.30483685770574</v>
      </c>
      <c r="AD343" s="21">
        <v>126.81952160325447</v>
      </c>
      <c r="AE343" s="21">
        <v>129.37127756316897</v>
      </c>
      <c r="AF343" s="21">
        <v>131.96243899653103</v>
      </c>
      <c r="AG343" s="22">
        <v>135.47056479945655</v>
      </c>
      <c r="AI343" s="20">
        <v>0</v>
      </c>
      <c r="AJ343" s="21">
        <v>5.2166744805659615</v>
      </c>
      <c r="AK343" s="21">
        <v>5.3216023247413169</v>
      </c>
      <c r="AL343" s="21">
        <v>5.4265301689166732</v>
      </c>
      <c r="AM343" s="21">
        <v>5.5063320831654474</v>
      </c>
      <c r="AN343" s="21">
        <v>5.5861339974142208</v>
      </c>
      <c r="AO343" s="21">
        <v>5.665935911662995</v>
      </c>
      <c r="AP343" s="21">
        <v>5.7457378259117702</v>
      </c>
      <c r="AQ343" s="21">
        <v>5.8255397401605462</v>
      </c>
      <c r="AR343" s="21">
        <v>5.9053416544093205</v>
      </c>
      <c r="AS343" s="21">
        <v>5.9851435686580947</v>
      </c>
      <c r="AT343" s="21">
        <v>6.0649454829068699</v>
      </c>
      <c r="AU343" s="21">
        <v>6.1447473971556432</v>
      </c>
      <c r="AV343" s="21">
        <v>6.327084396109818</v>
      </c>
      <c r="AW343" s="21">
        <v>6.4576430704410743</v>
      </c>
      <c r="AX343" s="21">
        <v>6.5911251478821242</v>
      </c>
      <c r="AY343" s="21">
        <v>6.7268304055597685</v>
      </c>
      <c r="AZ343" s="21">
        <v>6.8651292595600424</v>
      </c>
      <c r="BA343" s="21">
        <v>7.0050493173053994</v>
      </c>
      <c r="BB343" s="21">
        <v>7.1439746093722221</v>
      </c>
      <c r="BC343" s="21">
        <v>7.2841581669004034</v>
      </c>
      <c r="BD343" s="21">
        <v>7.426136894299721</v>
      </c>
      <c r="BE343" s="21">
        <v>7.5706571930511553</v>
      </c>
      <c r="BF343" s="21">
        <v>7.7180899770979394</v>
      </c>
      <c r="BG343" s="21">
        <v>7.8747441218959366</v>
      </c>
      <c r="BH343" s="21">
        <v>8.0340500621877027</v>
      </c>
      <c r="BI343" s="21">
        <v>8.1957044736636782</v>
      </c>
      <c r="BJ343" s="21">
        <v>8.3598552322508848</v>
      </c>
      <c r="BK343" s="22">
        <v>8.5820959249206545</v>
      </c>
      <c r="BM343" s="163">
        <f>VLOOKUP(BM$6,'MonteCarlo Policy Paths'!$N$2:$S$31,$B343+1,FALSE)</f>
        <v>24.184299884200797</v>
      </c>
      <c r="BN343" s="21">
        <f>VLOOKUP(BN$6,'MonteCarlo Policy Paths'!$N$2:$S$31,$B343+1,FALSE)</f>
        <v>26.797135120393484</v>
      </c>
      <c r="BO343" s="21">
        <f>VLOOKUP(BO$6,'MonteCarlo Policy Paths'!$N$2:$S$31,$B343+1,FALSE)</f>
        <v>29.690826715826198</v>
      </c>
      <c r="BP343" s="21">
        <f>VLOOKUP(BP$6,'MonteCarlo Policy Paths'!$N$2:$S$31,$B343+1,FALSE)</f>
        <v>32.893001978364566</v>
      </c>
      <c r="BQ343" s="21">
        <f>VLOOKUP(BQ$6,'MonteCarlo Policy Paths'!$N$2:$S$31,$B343+1,FALSE)</f>
        <v>36.420098382625895</v>
      </c>
      <c r="BR343" s="21">
        <f>VLOOKUP(BR$6,'MonteCarlo Policy Paths'!$N$2:$S$31,$B343+1,FALSE)</f>
        <v>40.279471956541457</v>
      </c>
      <c r="BS343" s="21">
        <f>VLOOKUP(BS$6,'MonteCarlo Policy Paths'!$N$2:$S$31,$B343+1,FALSE)</f>
        <v>44.515635375675203</v>
      </c>
      <c r="BT343" s="21">
        <f>VLOOKUP(BT$6,'MonteCarlo Policy Paths'!$N$2:$S$31,$B343+1,FALSE)</f>
        <v>49.196171227791872</v>
      </c>
      <c r="BU343" s="21">
        <f>VLOOKUP(BU$6,'MonteCarlo Policy Paths'!$N$2:$S$31,$B343+1,FALSE)</f>
        <v>54.364766335209197</v>
      </c>
      <c r="BV343" s="21">
        <f>VLOOKUP(BV$6,'MonteCarlo Policy Paths'!$N$2:$S$31,$B343+1,FALSE)</f>
        <v>60.140596575631633</v>
      </c>
      <c r="BW343" s="21">
        <f>VLOOKUP(BW$6,'MonteCarlo Policy Paths'!$N$2:$S$31,$B343+1,FALSE)</f>
        <v>66.545116533046993</v>
      </c>
      <c r="BX343" s="21">
        <f>VLOOKUP(BX$6,'MonteCarlo Policy Paths'!$N$2:$S$31,$B343+1,FALSE)</f>
        <v>73.642612105771832</v>
      </c>
      <c r="BY343" s="21">
        <f>VLOOKUP(BY$6,'MonteCarlo Policy Paths'!$N$2:$S$31,$B343+1,FALSE)</f>
        <v>81.515240678665066</v>
      </c>
      <c r="BZ343" s="21">
        <f>VLOOKUP(BZ$6,'MonteCarlo Policy Paths'!$N$2:$S$31,$B343+1,FALSE)</f>
        <v>90.237354922369406</v>
      </c>
      <c r="CA343" s="21">
        <f>VLOOKUP(CA$6,'MonteCarlo Policy Paths'!$N$2:$S$31,$B343+1,FALSE)</f>
        <v>92.736092415362535</v>
      </c>
      <c r="CB343" s="21">
        <f>VLOOKUP(CB$6,'MonteCarlo Policy Paths'!$N$2:$S$31,$B343+1,FALSE)</f>
        <v>95.321073906264047</v>
      </c>
      <c r="CC343" s="21">
        <f>VLOOKUP(CC$6,'MonteCarlo Policy Paths'!$N$2:$S$31,$B343+1,FALSE)</f>
        <v>97.972807459231774</v>
      </c>
      <c r="CD343" s="21">
        <f>VLOOKUP(CD$6,'MonteCarlo Policy Paths'!$N$2:$S$31,$B343+1,FALSE)</f>
        <v>100.70188743091984</v>
      </c>
      <c r="CE343" s="21">
        <f>VLOOKUP(CE$6,'MonteCarlo Policy Paths'!$N$2:$S$31,$B343+1,FALSE)</f>
        <v>103.48109827693068</v>
      </c>
      <c r="CF343" s="21">
        <f>VLOOKUP(CF$6,'MonteCarlo Policy Paths'!$N$2:$S$31,$B343+1,FALSE)</f>
        <v>106.37744326160868</v>
      </c>
      <c r="CG343" s="21">
        <f>VLOOKUP(CG$6,'MonteCarlo Policy Paths'!$N$2:$S$31,$B343+1,FALSE)</f>
        <v>109.31402956265458</v>
      </c>
      <c r="CH343" s="21">
        <f>VLOOKUP(CH$6,'MonteCarlo Policy Paths'!$N$2:$S$31,$B343+1,FALSE)</f>
        <v>112.30612514839871</v>
      </c>
      <c r="CI343" s="21">
        <f>VLOOKUP(CI$6,'MonteCarlo Policy Paths'!$N$2:$S$31,$B343+1,FALSE)</f>
        <v>115.37497116076017</v>
      </c>
      <c r="CJ343" s="21">
        <f>VLOOKUP(CJ$6,'MonteCarlo Policy Paths'!$N$2:$S$31,$B343+1,FALSE)</f>
        <v>118.53125256657755</v>
      </c>
      <c r="CK343" s="21">
        <f>VLOOKUP(CK$6,'MonteCarlo Policy Paths'!$N$2:$S$31,$B343+1,FALSE)</f>
        <v>121.76875646902944</v>
      </c>
      <c r="CL343" s="21">
        <f>VLOOKUP(CL$6,'MonteCarlo Policy Paths'!$N$2:$S$31,$B343+1,FALSE)</f>
        <v>125.08672773594304</v>
      </c>
      <c r="CM343" s="21">
        <f>VLOOKUP(CM$6,'MonteCarlo Policy Paths'!$N$2:$S$31,$B343+1,FALSE)</f>
        <v>128.47676069968128</v>
      </c>
      <c r="CN343" s="21">
        <f>VLOOKUP(CN$6,'MonteCarlo Policy Paths'!$N$2:$S$31,$B343+1,FALSE)</f>
        <v>131.94323193005201</v>
      </c>
      <c r="CO343" s="164">
        <f>VLOOKUP(CO$6,'MonteCarlo Policy Paths'!$N$2:$S$31,$B343+1,FALSE)</f>
        <v>135.47056479945655</v>
      </c>
      <c r="CQ343" s="163">
        <f>BM343*VLOOKUP(AI$6,'Greenhouse Gas Costs Avoided'!$A$2:$I$32,9,FALSE)</f>
        <v>1.5320817610121258</v>
      </c>
      <c r="CR343" s="21">
        <f>BN343*VLOOKUP(AJ$6,'Greenhouse Gas Costs Avoided'!$A$2:$I$32,9,FALSE)</f>
        <v>1.6976055607114411</v>
      </c>
      <c r="CS343" s="21">
        <f>BO343*VLOOKUP(AK$6,'Greenhouse Gas Costs Avoided'!$A$2:$I$32,9,FALSE)</f>
        <v>1.8809216846672472</v>
      </c>
      <c r="CT343" s="21">
        <f>BP343*VLOOKUP(AL$6,'Greenhouse Gas Costs Avoided'!$A$2:$I$32,9,FALSE)</f>
        <v>2.0837803301021003</v>
      </c>
      <c r="CU343" s="21">
        <f>BQ343*VLOOKUP(AM$6,'Greenhouse Gas Costs Avoided'!$A$2:$I$32,9,FALSE)</f>
        <v>2.3072228153580183</v>
      </c>
      <c r="CV343" s="21">
        <f>BR343*VLOOKUP(AN$6,'Greenhouse Gas Costs Avoided'!$A$2:$I$32,9,FALSE)</f>
        <v>2.5517151467399573</v>
      </c>
      <c r="CW343" s="21">
        <f>BS343*VLOOKUP(AO$6,'Greenhouse Gas Costs Avoided'!$A$2:$I$32,9,FALSE)</f>
        <v>2.8200772139570236</v>
      </c>
      <c r="CX343" s="21">
        <f>BT343*VLOOKUP(AP$6,'Greenhouse Gas Costs Avoided'!$A$2:$I$32,9,FALSE)</f>
        <v>3.1165903917263735</v>
      </c>
      <c r="CY343" s="21">
        <f>BU343*VLOOKUP(AQ$6,'Greenhouse Gas Costs Avoided'!$A$2:$I$32,9,FALSE)</f>
        <v>3.444022251736667</v>
      </c>
      <c r="CZ343" s="21">
        <f>BV343*VLOOKUP(AR$6,'Greenhouse Gas Costs Avoided'!$A$2:$I$32,9,FALSE)</f>
        <v>3.8099226171979153</v>
      </c>
      <c r="DA343" s="21">
        <f>BW343*VLOOKUP(AS$6,'Greenhouse Gas Costs Avoided'!$A$2:$I$32,9,FALSE)</f>
        <v>4.2156506416508543</v>
      </c>
      <c r="DB343" s="21">
        <f>BX343*VLOOKUP(AT$6,'Greenhouse Gas Costs Avoided'!$A$2:$I$32,9,FALSE)</f>
        <v>4.6652788536686769</v>
      </c>
      <c r="DC343" s="21">
        <f>BY343*VLOOKUP(AU$6,'Greenhouse Gas Costs Avoided'!$A$2:$I$32,9,FALSE)</f>
        <v>5.1640119451993618</v>
      </c>
      <c r="DD343" s="21">
        <f>BZ343*VLOOKUP(AV$6,'Greenhouse Gas Costs Avoided'!$A$2:$I$32,9,FALSE)</f>
        <v>5.7165601774917221</v>
      </c>
      <c r="DE343" s="21">
        <f>CA343*VLOOKUP(AW$6,'Greenhouse Gas Costs Avoided'!$A$2:$I$32,9,FALSE)</f>
        <v>5.8748558551380645</v>
      </c>
      <c r="DF343" s="21">
        <f>CB343*VLOOKUP(AX$6,'Greenhouse Gas Costs Avoided'!$A$2:$I$32,9,FALSE)</f>
        <v>6.0386151127443357</v>
      </c>
      <c r="DG343" s="21">
        <f>CC343*VLOOKUP(AY$6,'Greenhouse Gas Costs Avoided'!$A$2:$I$32,9,FALSE)</f>
        <v>6.2066031310462346</v>
      </c>
      <c r="DH343" s="21">
        <f>CD343*VLOOKUP(AZ$6,'Greenhouse Gas Costs Avoided'!$A$2:$I$32,9,FALSE)</f>
        <v>6.3794910653253769</v>
      </c>
      <c r="DI343" s="21">
        <f>CE343*VLOOKUP(BA$6,'Greenhouse Gas Costs Avoided'!$A$2:$I$32,9,FALSE)</f>
        <v>6.5555548036832505</v>
      </c>
      <c r="DJ343" s="21">
        <f>CF343*VLOOKUP(BB$6,'Greenhouse Gas Costs Avoided'!$A$2:$I$32,9,FALSE)</f>
        <v>6.7390390205459019</v>
      </c>
      <c r="DK343" s="21">
        <f>CG343*VLOOKUP(BC$6,'Greenhouse Gas Costs Avoided'!$A$2:$I$32,9,FALSE)</f>
        <v>6.9250725353887148</v>
      </c>
      <c r="DL343" s="21">
        <f>CH343*VLOOKUP(BD$6,'Greenhouse Gas Costs Avoided'!$A$2:$I$32,9,FALSE)</f>
        <v>7.114622578022705</v>
      </c>
      <c r="DM343" s="21">
        <f>CI343*VLOOKUP(BE$6,'Greenhouse Gas Costs Avoided'!$A$2:$I$32,9,FALSE)</f>
        <v>7.309034780377397</v>
      </c>
      <c r="DN343" s="21">
        <f>CJ343*VLOOKUP(BF$6,'Greenhouse Gas Costs Avoided'!$A$2:$I$32,9,FALSE)</f>
        <v>7.5089860379134308</v>
      </c>
      <c r="DO343" s="21">
        <f>CK343*VLOOKUP(BG$6,'Greenhouse Gas Costs Avoided'!$A$2:$I$32,9,FALSE)</f>
        <v>7.714082761982441</v>
      </c>
      <c r="DP343" s="21">
        <f>CL343*VLOOKUP(BH$6,'Greenhouse Gas Costs Avoided'!$A$2:$I$32,9,FALSE)</f>
        <v>7.9242771147625906</v>
      </c>
      <c r="DQ343" s="21">
        <f>CM343*VLOOKUP(BI$6,'Greenhouse Gas Costs Avoided'!$A$2:$I$32,9,FALSE)</f>
        <v>8.1390365949973802</v>
      </c>
      <c r="DR343" s="21">
        <f>CN343*VLOOKUP(BJ$6,'Greenhouse Gas Costs Avoided'!$A$2:$I$32,9,FALSE)</f>
        <v>8.358638459535694</v>
      </c>
      <c r="DS343" s="164">
        <f>CO343*VLOOKUP(BK$6,'Greenhouse Gas Costs Avoided'!$A$2:$I$32,9,FALSE)</f>
        <v>8.5820959249206545</v>
      </c>
    </row>
    <row r="344" spans="1:123" x14ac:dyDescent="0.35">
      <c r="A344" s="174">
        <v>338</v>
      </c>
      <c r="B344" s="12">
        <v>1</v>
      </c>
      <c r="C344" s="175">
        <v>2023</v>
      </c>
      <c r="E344" s="20">
        <v>0</v>
      </c>
      <c r="F344" s="21">
        <v>82.346532180449415</v>
      </c>
      <c r="G344" s="21">
        <v>84.002844861871253</v>
      </c>
      <c r="H344" s="21">
        <v>85.659157543293105</v>
      </c>
      <c r="I344" s="21">
        <v>86.918851036576825</v>
      </c>
      <c r="J344" s="21">
        <v>88.178544529860531</v>
      </c>
      <c r="K344" s="21">
        <v>89.438238023144251</v>
      </c>
      <c r="L344" s="21">
        <v>90.697931516427971</v>
      </c>
      <c r="M344" s="21">
        <v>91.95762500971172</v>
      </c>
      <c r="N344" s="21">
        <v>93.21731850299544</v>
      </c>
      <c r="O344" s="21">
        <v>94.47701199627916</v>
      </c>
      <c r="P344" s="21">
        <v>95.73670548956288</v>
      </c>
      <c r="Q344" s="21">
        <v>96.996398982846586</v>
      </c>
      <c r="R344" s="21">
        <v>98.25609247613032</v>
      </c>
      <c r="S344" s="21">
        <v>99.65157958594628</v>
      </c>
      <c r="T344" s="21">
        <v>101.04706669576224</v>
      </c>
      <c r="U344" s="21">
        <v>102.4425538055782</v>
      </c>
      <c r="V344" s="21">
        <v>103.83804091539416</v>
      </c>
      <c r="W344" s="21">
        <v>105.23352802521011</v>
      </c>
      <c r="X344" s="21">
        <v>106.47156953138905</v>
      </c>
      <c r="Y344" s="21">
        <v>107.709611037568</v>
      </c>
      <c r="Z344" s="21">
        <v>108.94765254374694</v>
      </c>
      <c r="AA344" s="21">
        <v>110.18569404992589</v>
      </c>
      <c r="AB344" s="21">
        <v>111.42373555610482</v>
      </c>
      <c r="AC344" s="21">
        <v>112.86811731331359</v>
      </c>
      <c r="AD344" s="21">
        <v>114.31249907052236</v>
      </c>
      <c r="AE344" s="21">
        <v>115.75688082773114</v>
      </c>
      <c r="AF344" s="21">
        <v>117.20126258493991</v>
      </c>
      <c r="AG344" s="22">
        <v>118.64564434214866</v>
      </c>
      <c r="AI344" s="20">
        <v>0</v>
      </c>
      <c r="AJ344" s="21">
        <v>5.2166744805659615</v>
      </c>
      <c r="AK344" s="21">
        <v>5.3216023247413169</v>
      </c>
      <c r="AL344" s="21">
        <v>5.4265301689166732</v>
      </c>
      <c r="AM344" s="21">
        <v>5.5063320831654474</v>
      </c>
      <c r="AN344" s="21">
        <v>5.5861339974142208</v>
      </c>
      <c r="AO344" s="21">
        <v>5.665935911662995</v>
      </c>
      <c r="AP344" s="21">
        <v>5.7457378259117702</v>
      </c>
      <c r="AQ344" s="21">
        <v>5.8255397401605462</v>
      </c>
      <c r="AR344" s="21">
        <v>5.9053416544093205</v>
      </c>
      <c r="AS344" s="21">
        <v>5.9851435686580947</v>
      </c>
      <c r="AT344" s="21">
        <v>6.0649454829068699</v>
      </c>
      <c r="AU344" s="21">
        <v>6.1447473971556432</v>
      </c>
      <c r="AV344" s="21">
        <v>6.2245493114044184</v>
      </c>
      <c r="AW344" s="21">
        <v>6.312953786990386</v>
      </c>
      <c r="AX344" s="21">
        <v>6.4013582625763545</v>
      </c>
      <c r="AY344" s="21">
        <v>6.4897627381623222</v>
      </c>
      <c r="AZ344" s="21">
        <v>6.5781672137482907</v>
      </c>
      <c r="BA344" s="21">
        <v>6.6665716893342575</v>
      </c>
      <c r="BB344" s="21">
        <v>6.7450019445028957</v>
      </c>
      <c r="BC344" s="21">
        <v>6.8234321996715348</v>
      </c>
      <c r="BD344" s="21">
        <v>6.901862454840173</v>
      </c>
      <c r="BE344" s="21">
        <v>6.9802927100088112</v>
      </c>
      <c r="BF344" s="21">
        <v>7.0587229651774486</v>
      </c>
      <c r="BG344" s="21">
        <v>7.1502249295408609</v>
      </c>
      <c r="BH344" s="21">
        <v>7.2417268939042723</v>
      </c>
      <c r="BI344" s="21">
        <v>7.3332288582676846</v>
      </c>
      <c r="BJ344" s="21">
        <v>7.424730822631096</v>
      </c>
      <c r="BK344" s="22">
        <v>7.5162327869945065</v>
      </c>
      <c r="BM344" s="163">
        <f>VLOOKUP(BM$6,'MonteCarlo Policy Paths'!$N$2:$S$31,$B344+1,FALSE)</f>
        <v>18.946072246720579</v>
      </c>
      <c r="BN344" s="21">
        <f>VLOOKUP(BN$6,'MonteCarlo Policy Paths'!$N$2:$S$31,$B344+1,FALSE)</f>
        <v>19.920985834119051</v>
      </c>
      <c r="BO344" s="21">
        <f>VLOOKUP(BO$6,'MonteCarlo Policy Paths'!$N$2:$S$31,$B344+1,FALSE)</f>
        <v>20.944710352814074</v>
      </c>
      <c r="BP344" s="21">
        <f>VLOOKUP(BP$6,'MonteCarlo Policy Paths'!$N$2:$S$31,$B344+1,FALSE)</f>
        <v>22.017919567056939</v>
      </c>
      <c r="BQ344" s="21">
        <f>VLOOKUP(BQ$6,'MonteCarlo Policy Paths'!$N$2:$S$31,$B344+1,FALSE)</f>
        <v>23.125382269476081</v>
      </c>
      <c r="BR344" s="21">
        <f>VLOOKUP(BR$6,'MonteCarlo Policy Paths'!$N$2:$S$31,$B344+1,FALSE)</f>
        <v>24.222533249319248</v>
      </c>
      <c r="BS344" s="21">
        <f>VLOOKUP(BS$6,'MonteCarlo Policy Paths'!$N$2:$S$31,$B344+1,FALSE)</f>
        <v>25.344600035724898</v>
      </c>
      <c r="BT344" s="21">
        <f>VLOOKUP(BT$6,'MonteCarlo Policy Paths'!$N$2:$S$31,$B344+1,FALSE)</f>
        <v>26.511875533452777</v>
      </c>
      <c r="BU344" s="21">
        <f>VLOOKUP(BU$6,'MonteCarlo Policy Paths'!$N$2:$S$31,$B344+1,FALSE)</f>
        <v>27.727543772426976</v>
      </c>
      <c r="BV344" s="21">
        <f>VLOOKUP(BV$6,'MonteCarlo Policy Paths'!$N$2:$S$31,$B344+1,FALSE)</f>
        <v>29.105872242644537</v>
      </c>
      <c r="BW344" s="21">
        <f>VLOOKUP(BW$6,'MonteCarlo Policy Paths'!$N$2:$S$31,$B344+1,FALSE)</f>
        <v>30.561165854776764</v>
      </c>
      <c r="BX344" s="21">
        <f>VLOOKUP(BX$6,'MonteCarlo Policy Paths'!$N$2:$S$31,$B344+1,FALSE)</f>
        <v>32.089224147515601</v>
      </c>
      <c r="BY344" s="21">
        <f>VLOOKUP(BY$6,'MonteCarlo Policy Paths'!$N$2:$S$31,$B344+1,FALSE)</f>
        <v>33.693685354891386</v>
      </c>
      <c r="BZ344" s="21">
        <f>VLOOKUP(BZ$6,'MonteCarlo Policy Paths'!$N$2:$S$31,$B344+1,FALSE)</f>
        <v>35.378369622635958</v>
      </c>
      <c r="CA344" s="21">
        <f>VLOOKUP(CA$6,'MonteCarlo Policy Paths'!$N$2:$S$31,$B344+1,FALSE)</f>
        <v>37.147288103767757</v>
      </c>
      <c r="CB344" s="21">
        <f>VLOOKUP(CB$6,'MonteCarlo Policy Paths'!$N$2:$S$31,$B344+1,FALSE)</f>
        <v>39.004652508956148</v>
      </c>
      <c r="CC344" s="21">
        <f>VLOOKUP(CC$6,'MonteCarlo Policy Paths'!$N$2:$S$31,$B344+1,FALSE)</f>
        <v>40.954885134403959</v>
      </c>
      <c r="CD344" s="21">
        <f>VLOOKUP(CD$6,'MonteCarlo Policy Paths'!$N$2:$S$31,$B344+1,FALSE)</f>
        <v>43.002629391124159</v>
      </c>
      <c r="CE344" s="21">
        <f>VLOOKUP(CE$6,'MonteCarlo Policy Paths'!$N$2:$S$31,$B344+1,FALSE)</f>
        <v>45.152760860680367</v>
      </c>
      <c r="CF344" s="21">
        <f>VLOOKUP(CF$6,'MonteCarlo Policy Paths'!$N$2:$S$31,$B344+1,FALSE)</f>
        <v>47.410398903714388</v>
      </c>
      <c r="CG344" s="21">
        <f>VLOOKUP(CG$6,'MonteCarlo Policy Paths'!$N$2:$S$31,$B344+1,FALSE)</f>
        <v>49.780918848900107</v>
      </c>
      <c r="CH344" s="21">
        <f>VLOOKUP(CH$6,'MonteCarlo Policy Paths'!$N$2:$S$31,$B344+1,FALSE)</f>
        <v>52.269964791345117</v>
      </c>
      <c r="CI344" s="21">
        <f>VLOOKUP(CI$6,'MonteCarlo Policy Paths'!$N$2:$S$31,$B344+1,FALSE)</f>
        <v>54.883463030912374</v>
      </c>
      <c r="CJ344" s="21">
        <f>VLOOKUP(CJ$6,'MonteCarlo Policy Paths'!$N$2:$S$31,$B344+1,FALSE)</f>
        <v>57.627636182457998</v>
      </c>
      <c r="CK344" s="21">
        <f>VLOOKUP(CK$6,'MonteCarlo Policy Paths'!$N$2:$S$31,$B344+1,FALSE)</f>
        <v>60.509017991580897</v>
      </c>
      <c r="CL344" s="21">
        <f>VLOOKUP(CL$6,'MonteCarlo Policy Paths'!$N$2:$S$31,$B344+1,FALSE)</f>
        <v>63.534468891159946</v>
      </c>
      <c r="CM344" s="21">
        <f>VLOOKUP(CM$6,'MonteCarlo Policy Paths'!$N$2:$S$31,$B344+1,FALSE)</f>
        <v>66.711192335717939</v>
      </c>
      <c r="CN344" s="21">
        <f>VLOOKUP(CN$6,'MonteCarlo Policy Paths'!$N$2:$S$31,$B344+1,FALSE)</f>
        <v>70.04675195250384</v>
      </c>
      <c r="CO344" s="164">
        <f>VLOOKUP(CO$6,'MonteCarlo Policy Paths'!$N$2:$S$31,$B344+1,FALSE)</f>
        <v>73.54908955012904</v>
      </c>
      <c r="CQ344" s="163">
        <f>BM344*VLOOKUP(AI$6,'Greenhouse Gas Costs Avoided'!$A$2:$I$32,9,FALSE)</f>
        <v>1.2002386619007086</v>
      </c>
      <c r="CR344" s="21">
        <f>BN344*VLOOKUP(AJ$6,'Greenhouse Gas Costs Avoided'!$A$2:$I$32,9,FALSE)</f>
        <v>1.2619996941806579</v>
      </c>
      <c r="CS344" s="21">
        <f>BO344*VLOOKUP(AK$6,'Greenhouse Gas Costs Avoided'!$A$2:$I$32,9,FALSE)</f>
        <v>1.3268529118013257</v>
      </c>
      <c r="CT344" s="21">
        <f>BP344*VLOOKUP(AL$6,'Greenhouse Gas Costs Avoided'!$A$2:$I$32,9,FALSE)</f>
        <v>1.3948409979053111</v>
      </c>
      <c r="CU344" s="21">
        <f>BQ344*VLOOKUP(AM$6,'Greenhouse Gas Costs Avoided'!$A$2:$I$32,9,FALSE)</f>
        <v>1.464999051498006</v>
      </c>
      <c r="CV344" s="21">
        <f>BR344*VLOOKUP(AN$6,'Greenhouse Gas Costs Avoided'!$A$2:$I$32,9,FALSE)</f>
        <v>1.5345038547523033</v>
      </c>
      <c r="CW344" s="21">
        <f>BS344*VLOOKUP(AO$6,'Greenhouse Gas Costs Avoided'!$A$2:$I$32,9,FALSE)</f>
        <v>1.6055870809081549</v>
      </c>
      <c r="CX344" s="21">
        <f>BT344*VLOOKUP(AP$6,'Greenhouse Gas Costs Avoided'!$A$2:$I$32,9,FALSE)</f>
        <v>1.6795342908215394</v>
      </c>
      <c r="CY344" s="21">
        <f>BU344*VLOOKUP(AQ$6,'Greenhouse Gas Costs Avoided'!$A$2:$I$32,9,FALSE)</f>
        <v>1.7565471936259263</v>
      </c>
      <c r="CZ344" s="21">
        <f>BV344*VLOOKUP(AR$6,'Greenhouse Gas Costs Avoided'!$A$2:$I$32,9,FALSE)</f>
        <v>1.8438646648785721</v>
      </c>
      <c r="DA344" s="21">
        <f>BW344*VLOOKUP(AS$6,'Greenhouse Gas Costs Avoided'!$A$2:$I$32,9,FALSE)</f>
        <v>1.9360578981225007</v>
      </c>
      <c r="DB344" s="21">
        <f>BX344*VLOOKUP(AT$6,'Greenhouse Gas Costs Avoided'!$A$2:$I$32,9,FALSE)</f>
        <v>2.0328607930286258</v>
      </c>
      <c r="DC344" s="21">
        <f>BY344*VLOOKUP(AU$6,'Greenhouse Gas Costs Avoided'!$A$2:$I$32,9,FALSE)</f>
        <v>2.1345038326800574</v>
      </c>
      <c r="DD344" s="21">
        <f>BZ344*VLOOKUP(AV$6,'Greenhouse Gas Costs Avoided'!$A$2:$I$32,9,FALSE)</f>
        <v>2.2412290243140602</v>
      </c>
      <c r="DE344" s="21">
        <f>CA344*VLOOKUP(AW$6,'Greenhouse Gas Costs Avoided'!$A$2:$I$32,9,FALSE)</f>
        <v>2.3532904755297634</v>
      </c>
      <c r="DF344" s="21">
        <f>CB344*VLOOKUP(AX$6,'Greenhouse Gas Costs Avoided'!$A$2:$I$32,9,FALSE)</f>
        <v>2.4709549993062518</v>
      </c>
      <c r="DG344" s="21">
        <f>CC344*VLOOKUP(AY$6,'Greenhouse Gas Costs Avoided'!$A$2:$I$32,9,FALSE)</f>
        <v>2.5945027492715647</v>
      </c>
      <c r="DH344" s="21">
        <f>CD344*VLOOKUP(AZ$6,'Greenhouse Gas Costs Avoided'!$A$2:$I$32,9,FALSE)</f>
        <v>2.724227886735143</v>
      </c>
      <c r="DI344" s="21">
        <f>CE344*VLOOKUP(BA$6,'Greenhouse Gas Costs Avoided'!$A$2:$I$32,9,FALSE)</f>
        <v>2.8604392810719004</v>
      </c>
      <c r="DJ344" s="21">
        <f>CF344*VLOOKUP(BB$6,'Greenhouse Gas Costs Avoided'!$A$2:$I$32,9,FALSE)</f>
        <v>3.0034612451254952</v>
      </c>
      <c r="DK344" s="21">
        <f>CG344*VLOOKUP(BC$6,'Greenhouse Gas Costs Avoided'!$A$2:$I$32,9,FALSE)</f>
        <v>3.1536343073817701</v>
      </c>
      <c r="DL344" s="21">
        <f>CH344*VLOOKUP(BD$6,'Greenhouse Gas Costs Avoided'!$A$2:$I$32,9,FALSE)</f>
        <v>3.3113160227508591</v>
      </c>
      <c r="DM344" s="21">
        <f>CI344*VLOOKUP(BE$6,'Greenhouse Gas Costs Avoided'!$A$2:$I$32,9,FALSE)</f>
        <v>3.4768818238884021</v>
      </c>
      <c r="DN344" s="21">
        <f>CJ344*VLOOKUP(BF$6,'Greenhouse Gas Costs Avoided'!$A$2:$I$32,9,FALSE)</f>
        <v>3.6507259150828224</v>
      </c>
      <c r="DO344" s="21">
        <f>CK344*VLOOKUP(BG$6,'Greenhouse Gas Costs Avoided'!$A$2:$I$32,9,FALSE)</f>
        <v>3.8332622108369634</v>
      </c>
      <c r="DP344" s="21">
        <f>CL344*VLOOKUP(BH$6,'Greenhouse Gas Costs Avoided'!$A$2:$I$32,9,FALSE)</f>
        <v>4.0249253213788121</v>
      </c>
      <c r="DQ344" s="21">
        <f>CM344*VLOOKUP(BI$6,'Greenhouse Gas Costs Avoided'!$A$2:$I$32,9,FALSE)</f>
        <v>4.2261715874477526</v>
      </c>
      <c r="DR344" s="21">
        <f>CN344*VLOOKUP(BJ$6,'Greenhouse Gas Costs Avoided'!$A$2:$I$32,9,FALSE)</f>
        <v>4.4374801668201398</v>
      </c>
      <c r="DS344" s="164">
        <f>CO344*VLOOKUP(BK$6,'Greenhouse Gas Costs Avoided'!$A$2:$I$32,9,FALSE)</f>
        <v>4.6593541751611474</v>
      </c>
    </row>
    <row r="345" spans="1:123" x14ac:dyDescent="0.35">
      <c r="A345" s="174">
        <v>339</v>
      </c>
      <c r="B345" s="12">
        <v>1</v>
      </c>
      <c r="C345" s="175">
        <v>2023</v>
      </c>
      <c r="E345" s="20">
        <v>0</v>
      </c>
      <c r="F345" s="21">
        <v>82.346532180449415</v>
      </c>
      <c r="G345" s="21">
        <v>84.002844861871253</v>
      </c>
      <c r="H345" s="21">
        <v>85.659157543293105</v>
      </c>
      <c r="I345" s="21">
        <v>86.918851036576825</v>
      </c>
      <c r="J345" s="21">
        <v>88.178544529860531</v>
      </c>
      <c r="K345" s="21">
        <v>89.438238023144251</v>
      </c>
      <c r="L345" s="21">
        <v>90.697931516427971</v>
      </c>
      <c r="M345" s="21">
        <v>91.95762500971172</v>
      </c>
      <c r="N345" s="21">
        <v>93.21731850299544</v>
      </c>
      <c r="O345" s="21">
        <v>94.47701199627916</v>
      </c>
      <c r="P345" s="21">
        <v>95.73670548956288</v>
      </c>
      <c r="Q345" s="21">
        <v>96.996398982846586</v>
      </c>
      <c r="R345" s="21">
        <v>98.25609247613032</v>
      </c>
      <c r="S345" s="21">
        <v>99.65157958594628</v>
      </c>
      <c r="T345" s="21">
        <v>101.04706669576224</v>
      </c>
      <c r="U345" s="21">
        <v>102.4425538055782</v>
      </c>
      <c r="V345" s="21">
        <v>103.83804091539416</v>
      </c>
      <c r="W345" s="21">
        <v>105.23352802521011</v>
      </c>
      <c r="X345" s="21">
        <v>106.47156953138905</v>
      </c>
      <c r="Y345" s="21">
        <v>107.709611037568</v>
      </c>
      <c r="Z345" s="21">
        <v>108.94765254374694</v>
      </c>
      <c r="AA345" s="21">
        <v>110.18569404992589</v>
      </c>
      <c r="AB345" s="21">
        <v>111.42373555610482</v>
      </c>
      <c r="AC345" s="21">
        <v>112.86811731331359</v>
      </c>
      <c r="AD345" s="21">
        <v>114.31249907052236</v>
      </c>
      <c r="AE345" s="21">
        <v>115.75688082773114</v>
      </c>
      <c r="AF345" s="21">
        <v>117.20126258493991</v>
      </c>
      <c r="AG345" s="22">
        <v>118.64564434214866</v>
      </c>
      <c r="AI345" s="20">
        <v>0</v>
      </c>
      <c r="AJ345" s="21">
        <v>5.2166744805659615</v>
      </c>
      <c r="AK345" s="21">
        <v>5.3216023247413169</v>
      </c>
      <c r="AL345" s="21">
        <v>5.4265301689166732</v>
      </c>
      <c r="AM345" s="21">
        <v>5.5063320831654474</v>
      </c>
      <c r="AN345" s="21">
        <v>5.5861339974142208</v>
      </c>
      <c r="AO345" s="21">
        <v>5.665935911662995</v>
      </c>
      <c r="AP345" s="21">
        <v>5.7457378259117702</v>
      </c>
      <c r="AQ345" s="21">
        <v>5.8255397401605462</v>
      </c>
      <c r="AR345" s="21">
        <v>5.9053416544093205</v>
      </c>
      <c r="AS345" s="21">
        <v>5.9851435686580947</v>
      </c>
      <c r="AT345" s="21">
        <v>6.0649454829068699</v>
      </c>
      <c r="AU345" s="21">
        <v>6.1447473971556432</v>
      </c>
      <c r="AV345" s="21">
        <v>6.2245493114044184</v>
      </c>
      <c r="AW345" s="21">
        <v>6.312953786990386</v>
      </c>
      <c r="AX345" s="21">
        <v>6.4013582625763545</v>
      </c>
      <c r="AY345" s="21">
        <v>6.4897627381623222</v>
      </c>
      <c r="AZ345" s="21">
        <v>6.5781672137482907</v>
      </c>
      <c r="BA345" s="21">
        <v>6.6665716893342575</v>
      </c>
      <c r="BB345" s="21">
        <v>6.7450019445028957</v>
      </c>
      <c r="BC345" s="21">
        <v>6.8234321996715348</v>
      </c>
      <c r="BD345" s="21">
        <v>6.901862454840173</v>
      </c>
      <c r="BE345" s="21">
        <v>6.9802927100088112</v>
      </c>
      <c r="BF345" s="21">
        <v>7.0587229651774486</v>
      </c>
      <c r="BG345" s="21">
        <v>7.1502249295408609</v>
      </c>
      <c r="BH345" s="21">
        <v>7.2417268939042723</v>
      </c>
      <c r="BI345" s="21">
        <v>7.3332288582676846</v>
      </c>
      <c r="BJ345" s="21">
        <v>7.424730822631096</v>
      </c>
      <c r="BK345" s="22">
        <v>7.5162327869945065</v>
      </c>
      <c r="BM345" s="163">
        <f>VLOOKUP(BM$6,'MonteCarlo Policy Paths'!$N$2:$S$31,$B345+1,FALSE)</f>
        <v>18.946072246720579</v>
      </c>
      <c r="BN345" s="21">
        <f>VLOOKUP(BN$6,'MonteCarlo Policy Paths'!$N$2:$S$31,$B345+1,FALSE)</f>
        <v>19.920985834119051</v>
      </c>
      <c r="BO345" s="21">
        <f>VLOOKUP(BO$6,'MonteCarlo Policy Paths'!$N$2:$S$31,$B345+1,FALSE)</f>
        <v>20.944710352814074</v>
      </c>
      <c r="BP345" s="21">
        <f>VLOOKUP(BP$6,'MonteCarlo Policy Paths'!$N$2:$S$31,$B345+1,FALSE)</f>
        <v>22.017919567056939</v>
      </c>
      <c r="BQ345" s="21">
        <f>VLOOKUP(BQ$6,'MonteCarlo Policy Paths'!$N$2:$S$31,$B345+1,FALSE)</f>
        <v>23.125382269476081</v>
      </c>
      <c r="BR345" s="21">
        <f>VLOOKUP(BR$6,'MonteCarlo Policy Paths'!$N$2:$S$31,$B345+1,FALSE)</f>
        <v>24.222533249319248</v>
      </c>
      <c r="BS345" s="21">
        <f>VLOOKUP(BS$6,'MonteCarlo Policy Paths'!$N$2:$S$31,$B345+1,FALSE)</f>
        <v>25.344600035724898</v>
      </c>
      <c r="BT345" s="21">
        <f>VLOOKUP(BT$6,'MonteCarlo Policy Paths'!$N$2:$S$31,$B345+1,FALSE)</f>
        <v>26.511875533452777</v>
      </c>
      <c r="BU345" s="21">
        <f>VLOOKUP(BU$6,'MonteCarlo Policy Paths'!$N$2:$S$31,$B345+1,FALSE)</f>
        <v>27.727543772426976</v>
      </c>
      <c r="BV345" s="21">
        <f>VLOOKUP(BV$6,'MonteCarlo Policy Paths'!$N$2:$S$31,$B345+1,FALSE)</f>
        <v>29.105872242644537</v>
      </c>
      <c r="BW345" s="21">
        <f>VLOOKUP(BW$6,'MonteCarlo Policy Paths'!$N$2:$S$31,$B345+1,FALSE)</f>
        <v>30.561165854776764</v>
      </c>
      <c r="BX345" s="21">
        <f>VLOOKUP(BX$6,'MonteCarlo Policy Paths'!$N$2:$S$31,$B345+1,FALSE)</f>
        <v>32.089224147515601</v>
      </c>
      <c r="BY345" s="21">
        <f>VLOOKUP(BY$6,'MonteCarlo Policy Paths'!$N$2:$S$31,$B345+1,FALSE)</f>
        <v>33.693685354891386</v>
      </c>
      <c r="BZ345" s="21">
        <f>VLOOKUP(BZ$6,'MonteCarlo Policy Paths'!$N$2:$S$31,$B345+1,FALSE)</f>
        <v>35.378369622635958</v>
      </c>
      <c r="CA345" s="21">
        <f>VLOOKUP(CA$6,'MonteCarlo Policy Paths'!$N$2:$S$31,$B345+1,FALSE)</f>
        <v>37.147288103767757</v>
      </c>
      <c r="CB345" s="21">
        <f>VLOOKUP(CB$6,'MonteCarlo Policy Paths'!$N$2:$S$31,$B345+1,FALSE)</f>
        <v>39.004652508956148</v>
      </c>
      <c r="CC345" s="21">
        <f>VLOOKUP(CC$6,'MonteCarlo Policy Paths'!$N$2:$S$31,$B345+1,FALSE)</f>
        <v>40.954885134403959</v>
      </c>
      <c r="CD345" s="21">
        <f>VLOOKUP(CD$6,'MonteCarlo Policy Paths'!$N$2:$S$31,$B345+1,FALSE)</f>
        <v>43.002629391124159</v>
      </c>
      <c r="CE345" s="21">
        <f>VLOOKUP(CE$6,'MonteCarlo Policy Paths'!$N$2:$S$31,$B345+1,FALSE)</f>
        <v>45.152760860680367</v>
      </c>
      <c r="CF345" s="21">
        <f>VLOOKUP(CF$6,'MonteCarlo Policy Paths'!$N$2:$S$31,$B345+1,FALSE)</f>
        <v>47.410398903714388</v>
      </c>
      <c r="CG345" s="21">
        <f>VLOOKUP(CG$6,'MonteCarlo Policy Paths'!$N$2:$S$31,$B345+1,FALSE)</f>
        <v>49.780918848900107</v>
      </c>
      <c r="CH345" s="21">
        <f>VLOOKUP(CH$6,'MonteCarlo Policy Paths'!$N$2:$S$31,$B345+1,FALSE)</f>
        <v>52.269964791345117</v>
      </c>
      <c r="CI345" s="21">
        <f>VLOOKUP(CI$6,'MonteCarlo Policy Paths'!$N$2:$S$31,$B345+1,FALSE)</f>
        <v>54.883463030912374</v>
      </c>
      <c r="CJ345" s="21">
        <f>VLOOKUP(CJ$6,'MonteCarlo Policy Paths'!$N$2:$S$31,$B345+1,FALSE)</f>
        <v>57.627636182457998</v>
      </c>
      <c r="CK345" s="21">
        <f>VLOOKUP(CK$6,'MonteCarlo Policy Paths'!$N$2:$S$31,$B345+1,FALSE)</f>
        <v>60.509017991580897</v>
      </c>
      <c r="CL345" s="21">
        <f>VLOOKUP(CL$6,'MonteCarlo Policy Paths'!$N$2:$S$31,$B345+1,FALSE)</f>
        <v>63.534468891159946</v>
      </c>
      <c r="CM345" s="21">
        <f>VLOOKUP(CM$6,'MonteCarlo Policy Paths'!$N$2:$S$31,$B345+1,FALSE)</f>
        <v>66.711192335717939</v>
      </c>
      <c r="CN345" s="21">
        <f>VLOOKUP(CN$6,'MonteCarlo Policy Paths'!$N$2:$S$31,$B345+1,FALSE)</f>
        <v>70.04675195250384</v>
      </c>
      <c r="CO345" s="164">
        <f>VLOOKUP(CO$6,'MonteCarlo Policy Paths'!$N$2:$S$31,$B345+1,FALSE)</f>
        <v>73.54908955012904</v>
      </c>
      <c r="CQ345" s="163">
        <f>BM345*VLOOKUP(AI$6,'Greenhouse Gas Costs Avoided'!$A$2:$I$32,9,FALSE)</f>
        <v>1.2002386619007086</v>
      </c>
      <c r="CR345" s="21">
        <f>BN345*VLOOKUP(AJ$6,'Greenhouse Gas Costs Avoided'!$A$2:$I$32,9,FALSE)</f>
        <v>1.2619996941806579</v>
      </c>
      <c r="CS345" s="21">
        <f>BO345*VLOOKUP(AK$6,'Greenhouse Gas Costs Avoided'!$A$2:$I$32,9,FALSE)</f>
        <v>1.3268529118013257</v>
      </c>
      <c r="CT345" s="21">
        <f>BP345*VLOOKUP(AL$6,'Greenhouse Gas Costs Avoided'!$A$2:$I$32,9,FALSE)</f>
        <v>1.3948409979053111</v>
      </c>
      <c r="CU345" s="21">
        <f>BQ345*VLOOKUP(AM$6,'Greenhouse Gas Costs Avoided'!$A$2:$I$32,9,FALSE)</f>
        <v>1.464999051498006</v>
      </c>
      <c r="CV345" s="21">
        <f>BR345*VLOOKUP(AN$6,'Greenhouse Gas Costs Avoided'!$A$2:$I$32,9,FALSE)</f>
        <v>1.5345038547523033</v>
      </c>
      <c r="CW345" s="21">
        <f>BS345*VLOOKUP(AO$6,'Greenhouse Gas Costs Avoided'!$A$2:$I$32,9,FALSE)</f>
        <v>1.6055870809081549</v>
      </c>
      <c r="CX345" s="21">
        <f>BT345*VLOOKUP(AP$6,'Greenhouse Gas Costs Avoided'!$A$2:$I$32,9,FALSE)</f>
        <v>1.6795342908215394</v>
      </c>
      <c r="CY345" s="21">
        <f>BU345*VLOOKUP(AQ$6,'Greenhouse Gas Costs Avoided'!$A$2:$I$32,9,FALSE)</f>
        <v>1.7565471936259263</v>
      </c>
      <c r="CZ345" s="21">
        <f>BV345*VLOOKUP(AR$6,'Greenhouse Gas Costs Avoided'!$A$2:$I$32,9,FALSE)</f>
        <v>1.8438646648785721</v>
      </c>
      <c r="DA345" s="21">
        <f>BW345*VLOOKUP(AS$6,'Greenhouse Gas Costs Avoided'!$A$2:$I$32,9,FALSE)</f>
        <v>1.9360578981225007</v>
      </c>
      <c r="DB345" s="21">
        <f>BX345*VLOOKUP(AT$6,'Greenhouse Gas Costs Avoided'!$A$2:$I$32,9,FALSE)</f>
        <v>2.0328607930286258</v>
      </c>
      <c r="DC345" s="21">
        <f>BY345*VLOOKUP(AU$6,'Greenhouse Gas Costs Avoided'!$A$2:$I$32,9,FALSE)</f>
        <v>2.1345038326800574</v>
      </c>
      <c r="DD345" s="21">
        <f>BZ345*VLOOKUP(AV$6,'Greenhouse Gas Costs Avoided'!$A$2:$I$32,9,FALSE)</f>
        <v>2.2412290243140602</v>
      </c>
      <c r="DE345" s="21">
        <f>CA345*VLOOKUP(AW$6,'Greenhouse Gas Costs Avoided'!$A$2:$I$32,9,FALSE)</f>
        <v>2.3532904755297634</v>
      </c>
      <c r="DF345" s="21">
        <f>CB345*VLOOKUP(AX$6,'Greenhouse Gas Costs Avoided'!$A$2:$I$32,9,FALSE)</f>
        <v>2.4709549993062518</v>
      </c>
      <c r="DG345" s="21">
        <f>CC345*VLOOKUP(AY$6,'Greenhouse Gas Costs Avoided'!$A$2:$I$32,9,FALSE)</f>
        <v>2.5945027492715647</v>
      </c>
      <c r="DH345" s="21">
        <f>CD345*VLOOKUP(AZ$6,'Greenhouse Gas Costs Avoided'!$A$2:$I$32,9,FALSE)</f>
        <v>2.724227886735143</v>
      </c>
      <c r="DI345" s="21">
        <f>CE345*VLOOKUP(BA$6,'Greenhouse Gas Costs Avoided'!$A$2:$I$32,9,FALSE)</f>
        <v>2.8604392810719004</v>
      </c>
      <c r="DJ345" s="21">
        <f>CF345*VLOOKUP(BB$6,'Greenhouse Gas Costs Avoided'!$A$2:$I$32,9,FALSE)</f>
        <v>3.0034612451254952</v>
      </c>
      <c r="DK345" s="21">
        <f>CG345*VLOOKUP(BC$6,'Greenhouse Gas Costs Avoided'!$A$2:$I$32,9,FALSE)</f>
        <v>3.1536343073817701</v>
      </c>
      <c r="DL345" s="21">
        <f>CH345*VLOOKUP(BD$6,'Greenhouse Gas Costs Avoided'!$A$2:$I$32,9,FALSE)</f>
        <v>3.3113160227508591</v>
      </c>
      <c r="DM345" s="21">
        <f>CI345*VLOOKUP(BE$6,'Greenhouse Gas Costs Avoided'!$A$2:$I$32,9,FALSE)</f>
        <v>3.4768818238884021</v>
      </c>
      <c r="DN345" s="21">
        <f>CJ345*VLOOKUP(BF$6,'Greenhouse Gas Costs Avoided'!$A$2:$I$32,9,FALSE)</f>
        <v>3.6507259150828224</v>
      </c>
      <c r="DO345" s="21">
        <f>CK345*VLOOKUP(BG$6,'Greenhouse Gas Costs Avoided'!$A$2:$I$32,9,FALSE)</f>
        <v>3.8332622108369634</v>
      </c>
      <c r="DP345" s="21">
        <f>CL345*VLOOKUP(BH$6,'Greenhouse Gas Costs Avoided'!$A$2:$I$32,9,FALSE)</f>
        <v>4.0249253213788121</v>
      </c>
      <c r="DQ345" s="21">
        <f>CM345*VLOOKUP(BI$6,'Greenhouse Gas Costs Avoided'!$A$2:$I$32,9,FALSE)</f>
        <v>4.2261715874477526</v>
      </c>
      <c r="DR345" s="21">
        <f>CN345*VLOOKUP(BJ$6,'Greenhouse Gas Costs Avoided'!$A$2:$I$32,9,FALSE)</f>
        <v>4.4374801668201398</v>
      </c>
      <c r="DS345" s="164">
        <f>CO345*VLOOKUP(BK$6,'Greenhouse Gas Costs Avoided'!$A$2:$I$32,9,FALSE)</f>
        <v>4.6593541751611474</v>
      </c>
    </row>
    <row r="346" spans="1:123" x14ac:dyDescent="0.35">
      <c r="A346" s="174">
        <v>340</v>
      </c>
      <c r="B346" s="12">
        <v>2</v>
      </c>
      <c r="C346" s="175">
        <v>2023</v>
      </c>
      <c r="E346" s="20">
        <v>0</v>
      </c>
      <c r="F346" s="21">
        <v>82.346532180449415</v>
      </c>
      <c r="G346" s="21">
        <v>84.002844861871253</v>
      </c>
      <c r="H346" s="21">
        <v>85.659157543293105</v>
      </c>
      <c r="I346" s="21">
        <v>86.918851036576825</v>
      </c>
      <c r="J346" s="21">
        <v>88.178544529860531</v>
      </c>
      <c r="K346" s="21">
        <v>89.438238023144251</v>
      </c>
      <c r="L346" s="21">
        <v>90.697931516427971</v>
      </c>
      <c r="M346" s="21">
        <v>91.95762500971172</v>
      </c>
      <c r="N346" s="21">
        <v>93.21731850299544</v>
      </c>
      <c r="O346" s="21">
        <v>94.47701199627916</v>
      </c>
      <c r="P346" s="21">
        <v>95.73670548956288</v>
      </c>
      <c r="Q346" s="21">
        <v>96.996398982846586</v>
      </c>
      <c r="R346" s="21">
        <v>98.25609247613032</v>
      </c>
      <c r="S346" s="21">
        <v>99.65157958594628</v>
      </c>
      <c r="T346" s="21">
        <v>101.04706669576224</v>
      </c>
      <c r="U346" s="21">
        <v>102.4425538055782</v>
      </c>
      <c r="V346" s="21">
        <v>103.83804091539416</v>
      </c>
      <c r="W346" s="21">
        <v>105.23352802521011</v>
      </c>
      <c r="X346" s="21">
        <v>106.47156953138905</v>
      </c>
      <c r="Y346" s="21">
        <v>107.709611037568</v>
      </c>
      <c r="Z346" s="21">
        <v>108.94765254374694</v>
      </c>
      <c r="AA346" s="21">
        <v>110.18569404992589</v>
      </c>
      <c r="AB346" s="21">
        <v>111.42373555610482</v>
      </c>
      <c r="AC346" s="21">
        <v>112.86811731331359</v>
      </c>
      <c r="AD346" s="21">
        <v>114.31249907052236</v>
      </c>
      <c r="AE346" s="21">
        <v>115.75688082773114</v>
      </c>
      <c r="AF346" s="21">
        <v>117.20126258493991</v>
      </c>
      <c r="AG346" s="22">
        <v>120.41827982173916</v>
      </c>
      <c r="AI346" s="20">
        <v>0</v>
      </c>
      <c r="AJ346" s="21">
        <v>5.2166744805659615</v>
      </c>
      <c r="AK346" s="21">
        <v>5.3216023247413169</v>
      </c>
      <c r="AL346" s="21">
        <v>5.4265301689166732</v>
      </c>
      <c r="AM346" s="21">
        <v>5.5063320831654474</v>
      </c>
      <c r="AN346" s="21">
        <v>5.5861339974142208</v>
      </c>
      <c r="AO346" s="21">
        <v>5.665935911662995</v>
      </c>
      <c r="AP346" s="21">
        <v>5.7457378259117702</v>
      </c>
      <c r="AQ346" s="21">
        <v>5.8255397401605462</v>
      </c>
      <c r="AR346" s="21">
        <v>5.9053416544093205</v>
      </c>
      <c r="AS346" s="21">
        <v>5.9851435686580947</v>
      </c>
      <c r="AT346" s="21">
        <v>6.0649454829068699</v>
      </c>
      <c r="AU346" s="21">
        <v>6.1447473971556432</v>
      </c>
      <c r="AV346" s="21">
        <v>6.2245493114044184</v>
      </c>
      <c r="AW346" s="21">
        <v>6.312953786990386</v>
      </c>
      <c r="AX346" s="21">
        <v>6.4013582625763545</v>
      </c>
      <c r="AY346" s="21">
        <v>6.4897627381623222</v>
      </c>
      <c r="AZ346" s="21">
        <v>6.5781672137482907</v>
      </c>
      <c r="BA346" s="21">
        <v>6.6665716893342575</v>
      </c>
      <c r="BB346" s="21">
        <v>6.7450019445028957</v>
      </c>
      <c r="BC346" s="21">
        <v>6.8234321996715348</v>
      </c>
      <c r="BD346" s="21">
        <v>6.901862454840173</v>
      </c>
      <c r="BE346" s="21">
        <v>6.9802927100088112</v>
      </c>
      <c r="BF346" s="21">
        <v>7.0587229651774486</v>
      </c>
      <c r="BG346" s="21">
        <v>7.1502249295408609</v>
      </c>
      <c r="BH346" s="21">
        <v>7.2417268939042723</v>
      </c>
      <c r="BI346" s="21">
        <v>7.3332288582676846</v>
      </c>
      <c r="BJ346" s="21">
        <v>7.424730822631096</v>
      </c>
      <c r="BK346" s="22">
        <v>7.6285297110405814</v>
      </c>
      <c r="BM346" s="163">
        <f>VLOOKUP(BM$6,'MonteCarlo Policy Paths'!$N$2:$S$31,$B346+1,FALSE)</f>
        <v>23.967702867134744</v>
      </c>
      <c r="BN346" s="21">
        <f>VLOOKUP(BN$6,'MonteCarlo Policy Paths'!$N$2:$S$31,$B346+1,FALSE)</f>
        <v>26.317177955222718</v>
      </c>
      <c r="BO346" s="21">
        <f>VLOOKUP(BO$6,'MonteCarlo Policy Paths'!$N$2:$S$31,$B346+1,FALSE)</f>
        <v>28.893255238045125</v>
      </c>
      <c r="BP346" s="21">
        <f>VLOOKUP(BP$6,'MonteCarlo Policy Paths'!$N$2:$S$31,$B346+1,FALSE)</f>
        <v>31.715102246604285</v>
      </c>
      <c r="BQ346" s="21">
        <f>VLOOKUP(BQ$6,'MonteCarlo Policy Paths'!$N$2:$S$31,$B346+1,FALSE)</f>
        <v>34.790233856835599</v>
      </c>
      <c r="BR346" s="21">
        <f>VLOOKUP(BR$6,'MonteCarlo Policy Paths'!$N$2:$S$31,$B346+1,FALSE)</f>
        <v>38.117013285454661</v>
      </c>
      <c r="BS346" s="21">
        <f>VLOOKUP(BS$6,'MonteCarlo Policy Paths'!$N$2:$S$31,$B346+1,FALSE)</f>
        <v>41.72840612279375</v>
      </c>
      <c r="BT346" s="21">
        <f>VLOOKUP(BT$6,'MonteCarlo Policy Paths'!$N$2:$S$31,$B346+1,FALSE)</f>
        <v>45.677249983631562</v>
      </c>
      <c r="BU346" s="21">
        <f>VLOOKUP(BU$6,'MonteCarlo Policy Paths'!$N$2:$S$31,$B346+1,FALSE)</f>
        <v>49.99204890598088</v>
      </c>
      <c r="BV346" s="21">
        <f>VLOOKUP(BV$6,'MonteCarlo Policy Paths'!$N$2:$S$31,$B346+1,FALSE)</f>
        <v>54.768556811140854</v>
      </c>
      <c r="BW346" s="21">
        <f>VLOOKUP(BW$6,'MonteCarlo Policy Paths'!$N$2:$S$31,$B346+1,FALSE)</f>
        <v>60.010238214835042</v>
      </c>
      <c r="BX346" s="21">
        <f>VLOOKUP(BX$6,'MonteCarlo Policy Paths'!$N$2:$S$31,$B346+1,FALSE)</f>
        <v>65.75812779974207</v>
      </c>
      <c r="BY346" s="21">
        <f>VLOOKUP(BY$6,'MonteCarlo Policy Paths'!$N$2:$S$31,$B346+1,FALSE)</f>
        <v>72.066881159093455</v>
      </c>
      <c r="BZ346" s="21">
        <f>VLOOKUP(BZ$6,'MonteCarlo Policy Paths'!$N$2:$S$31,$B346+1,FALSE)</f>
        <v>78.981532638183737</v>
      </c>
      <c r="CA346" s="21">
        <f>VLOOKUP(CA$6,'MonteCarlo Policy Paths'!$N$2:$S$31,$B346+1,FALSE)</f>
        <v>81.252691038046251</v>
      </c>
      <c r="CB346" s="21">
        <f>VLOOKUP(CB$6,'MonteCarlo Policy Paths'!$N$2:$S$31,$B346+1,FALSE)</f>
        <v>83.604044111934414</v>
      </c>
      <c r="CC346" s="21">
        <f>VLOOKUP(CC$6,'MonteCarlo Policy Paths'!$N$2:$S$31,$B346+1,FALSE)</f>
        <v>86.018714380110126</v>
      </c>
      <c r="CD346" s="21">
        <f>VLOOKUP(CD$6,'MonteCarlo Policy Paths'!$N$2:$S$31,$B346+1,FALSE)</f>
        <v>88.506196331807388</v>
      </c>
      <c r="CE346" s="21">
        <f>VLOOKUP(CE$6,'MonteCarlo Policy Paths'!$N$2:$S$31,$B346+1,FALSE)</f>
        <v>91.042757806054695</v>
      </c>
      <c r="CF346" s="21">
        <f>VLOOKUP(CF$6,'MonteCarlo Policy Paths'!$N$2:$S$31,$B346+1,FALSE)</f>
        <v>93.687547211990633</v>
      </c>
      <c r="CG346" s="21">
        <f>VLOOKUP(CG$6,'MonteCarlo Policy Paths'!$N$2:$S$31,$B346+1,FALSE)</f>
        <v>96.373095170621937</v>
      </c>
      <c r="CH346" s="21">
        <f>VLOOKUP(CH$6,'MonteCarlo Policy Paths'!$N$2:$S$31,$B346+1,FALSE)</f>
        <v>99.112987273548597</v>
      </c>
      <c r="CI346" s="21">
        <f>VLOOKUP(CI$6,'MonteCarlo Policy Paths'!$N$2:$S$31,$B346+1,FALSE)</f>
        <v>101.92614153054797</v>
      </c>
      <c r="CJ346" s="21">
        <f>VLOOKUP(CJ$6,'MonteCarlo Policy Paths'!$N$2:$S$31,$B346+1,FALSE)</f>
        <v>104.82221793361833</v>
      </c>
      <c r="CK346" s="21">
        <f>VLOOKUP(CK$6,'MonteCarlo Policy Paths'!$N$2:$S$31,$B346+1,FALSE)</f>
        <v>107.79595653596101</v>
      </c>
      <c r="CL346" s="21">
        <f>VLOOKUP(CL$6,'MonteCarlo Policy Paths'!$N$2:$S$31,$B346+1,FALSE)</f>
        <v>110.84691133589952</v>
      </c>
      <c r="CM346" s="21">
        <f>VLOOKUP(CM$6,'MonteCarlo Policy Paths'!$N$2:$S$31,$B346+1,FALSE)</f>
        <v>113.96784710075578</v>
      </c>
      <c r="CN346" s="21">
        <f>VLOOKUP(CN$6,'MonteCarlo Policy Paths'!$N$2:$S$31,$B346+1,FALSE)</f>
        <v>117.16284845198182</v>
      </c>
      <c r="CO346" s="164">
        <f>VLOOKUP(CO$6,'MonteCarlo Policy Paths'!$N$2:$S$31,$B346+1,FALSE)</f>
        <v>120.41827982173916</v>
      </c>
      <c r="CQ346" s="163">
        <f>BM346*VLOOKUP(AI$6,'Greenhouse Gas Costs Avoided'!$A$2:$I$32,9,FALSE)</f>
        <v>1.5183602829902079</v>
      </c>
      <c r="CR346" s="21">
        <f>BN346*VLOOKUP(AJ$6,'Greenhouse Gas Costs Avoided'!$A$2:$I$32,9,FALSE)</f>
        <v>1.6672001480120395</v>
      </c>
      <c r="CS346" s="21">
        <f>BO346*VLOOKUP(AK$6,'Greenhouse Gas Costs Avoided'!$A$2:$I$32,9,FALSE)</f>
        <v>1.8303953216936328</v>
      </c>
      <c r="CT346" s="21">
        <f>BP346*VLOOKUP(AL$6,'Greenhouse Gas Costs Avoided'!$A$2:$I$32,9,FALSE)</f>
        <v>2.0091600721673259</v>
      </c>
      <c r="CU346" s="21">
        <f>BQ346*VLOOKUP(AM$6,'Greenhouse Gas Costs Avoided'!$A$2:$I$32,9,FALSE)</f>
        <v>2.2039704688009323</v>
      </c>
      <c r="CV346" s="21">
        <f>BR346*VLOOKUP(AN$6,'Greenhouse Gas Costs Avoided'!$A$2:$I$32,9,FALSE)</f>
        <v>2.4147228209427172</v>
      </c>
      <c r="CW346" s="21">
        <f>BS346*VLOOKUP(AO$6,'Greenhouse Gas Costs Avoided'!$A$2:$I$32,9,FALSE)</f>
        <v>2.6435055074141016</v>
      </c>
      <c r="CX346" s="21">
        <f>BT346*VLOOKUP(AP$6,'Greenhouse Gas Costs Avoided'!$A$2:$I$32,9,FALSE)</f>
        <v>2.8936658050138946</v>
      </c>
      <c r="CY346" s="21">
        <f>BU346*VLOOKUP(AQ$6,'Greenhouse Gas Costs Avoided'!$A$2:$I$32,9,FALSE)</f>
        <v>3.1670094520501597</v>
      </c>
      <c r="CZ346" s="21">
        <f>BV346*VLOOKUP(AR$6,'Greenhouse Gas Costs Avoided'!$A$2:$I$32,9,FALSE)</f>
        <v>3.4696024846318703</v>
      </c>
      <c r="DA346" s="21">
        <f>BW346*VLOOKUP(AS$6,'Greenhouse Gas Costs Avoided'!$A$2:$I$32,9,FALSE)</f>
        <v>3.8016643807416939</v>
      </c>
      <c r="DB346" s="21">
        <f>BX346*VLOOKUP(AT$6,'Greenhouse Gas Costs Avoided'!$A$2:$I$32,9,FALSE)</f>
        <v>4.1657946983243246</v>
      </c>
      <c r="DC346" s="21">
        <f>BY346*VLOOKUP(AU$6,'Greenhouse Gas Costs Avoided'!$A$2:$I$32,9,FALSE)</f>
        <v>4.5654558835919028</v>
      </c>
      <c r="DD346" s="21">
        <f>BZ346*VLOOKUP(AV$6,'Greenhouse Gas Costs Avoided'!$A$2:$I$32,9,FALSE)</f>
        <v>5.0035008741682265</v>
      </c>
      <c r="DE346" s="21">
        <f>CA346*VLOOKUP(AW$6,'Greenhouse Gas Costs Avoided'!$A$2:$I$32,9,FALSE)</f>
        <v>5.1473793563843691</v>
      </c>
      <c r="DF346" s="21">
        <f>CB346*VLOOKUP(AX$6,'Greenhouse Gas Costs Avoided'!$A$2:$I$32,9,FALSE)</f>
        <v>5.2963381923007766</v>
      </c>
      <c r="DG346" s="21">
        <f>CC346*VLOOKUP(AY$6,'Greenhouse Gas Costs Avoided'!$A$2:$I$32,9,FALSE)</f>
        <v>5.4493081891352544</v>
      </c>
      <c r="DH346" s="21">
        <f>CD346*VLOOKUP(AZ$6,'Greenhouse Gas Costs Avoided'!$A$2:$I$32,9,FALSE)</f>
        <v>5.606890825278958</v>
      </c>
      <c r="DI346" s="21">
        <f>CE346*VLOOKUP(BA$6,'Greenhouse Gas Costs Avoided'!$A$2:$I$32,9,FALSE)</f>
        <v>5.7675826620899597</v>
      </c>
      <c r="DJ346" s="21">
        <f>CF346*VLOOKUP(BB$6,'Greenhouse Gas Costs Avoided'!$A$2:$I$32,9,FALSE)</f>
        <v>5.935130766850258</v>
      </c>
      <c r="DK346" s="21">
        <f>CG346*VLOOKUP(BC$6,'Greenhouse Gas Costs Avoided'!$A$2:$I$32,9,FALSE)</f>
        <v>6.1052609366481567</v>
      </c>
      <c r="DL346" s="21">
        <f>CH346*VLOOKUP(BD$6,'Greenhouse Gas Costs Avoided'!$A$2:$I$32,9,FALSE)</f>
        <v>6.2788338222861402</v>
      </c>
      <c r="DM346" s="21">
        <f>CI346*VLOOKUP(BE$6,'Greenhouse Gas Costs Avoided'!$A$2:$I$32,9,FALSE)</f>
        <v>6.4570478846612929</v>
      </c>
      <c r="DN346" s="21">
        <f>CJ346*VLOOKUP(BF$6,'Greenhouse Gas Costs Avoided'!$A$2:$I$32,9,FALSE)</f>
        <v>6.6405150868084322</v>
      </c>
      <c r="DO346" s="21">
        <f>CK346*VLOOKUP(BG$6,'Greenhouse Gas Costs Avoided'!$A$2:$I$32,9,FALSE)</f>
        <v>6.8289022097138705</v>
      </c>
      <c r="DP346" s="21">
        <f>CL346*VLOOKUP(BH$6,'Greenhouse Gas Costs Avoided'!$A$2:$I$32,9,FALSE)</f>
        <v>7.0221809990540507</v>
      </c>
      <c r="DQ346" s="21">
        <f>CM346*VLOOKUP(BI$6,'Greenhouse Gas Costs Avoided'!$A$2:$I$32,9,FALSE)</f>
        <v>7.2198931009350886</v>
      </c>
      <c r="DR346" s="21">
        <f>CN346*VLOOKUP(BJ$6,'Greenhouse Gas Costs Avoided'!$A$2:$I$32,9,FALSE)</f>
        <v>7.4222972772007143</v>
      </c>
      <c r="DS346" s="164">
        <f>CO346*VLOOKUP(BK$6,'Greenhouse Gas Costs Avoided'!$A$2:$I$32,9,FALSE)</f>
        <v>7.6285297110405814</v>
      </c>
    </row>
    <row r="347" spans="1:123" x14ac:dyDescent="0.35">
      <c r="A347" s="174">
        <v>341</v>
      </c>
      <c r="B347" s="12">
        <v>3</v>
      </c>
      <c r="C347" s="175">
        <v>2023</v>
      </c>
      <c r="E347" s="20">
        <v>0</v>
      </c>
      <c r="F347" s="21">
        <v>82.346532180449415</v>
      </c>
      <c r="G347" s="21">
        <v>84.002844861871253</v>
      </c>
      <c r="H347" s="21">
        <v>85.659157543293105</v>
      </c>
      <c r="I347" s="21">
        <v>86.918851036576825</v>
      </c>
      <c r="J347" s="21">
        <v>88.178544529860531</v>
      </c>
      <c r="K347" s="21">
        <v>89.438238023144251</v>
      </c>
      <c r="L347" s="21">
        <v>90.697931516427971</v>
      </c>
      <c r="M347" s="21">
        <v>91.95762500971172</v>
      </c>
      <c r="N347" s="21">
        <v>93.21731850299544</v>
      </c>
      <c r="O347" s="21">
        <v>94.47701199627916</v>
      </c>
      <c r="P347" s="21">
        <v>95.73670548956288</v>
      </c>
      <c r="Q347" s="21">
        <v>96.996398982846586</v>
      </c>
      <c r="R347" s="21">
        <v>101.49317720655506</v>
      </c>
      <c r="S347" s="21">
        <v>104.21949379267882</v>
      </c>
      <c r="T347" s="21">
        <v>107.03810370059369</v>
      </c>
      <c r="U347" s="21">
        <v>109.92690053835344</v>
      </c>
      <c r="V347" s="21">
        <v>112.89757853003228</v>
      </c>
      <c r="W347" s="21">
        <v>115.91943874780665</v>
      </c>
      <c r="X347" s="21">
        <v>119.06733931122673</v>
      </c>
      <c r="Y347" s="21">
        <v>122.25496395468721</v>
      </c>
      <c r="Z347" s="21">
        <v>125.4992630232488</v>
      </c>
      <c r="AA347" s="21">
        <v>128.82380079097237</v>
      </c>
      <c r="AB347" s="21">
        <v>132.24028719953677</v>
      </c>
      <c r="AC347" s="21">
        <v>135.74155640209787</v>
      </c>
      <c r="AD347" s="21">
        <v>139.32654413598658</v>
      </c>
      <c r="AE347" s="21">
        <v>142.9856742986068</v>
      </c>
      <c r="AF347" s="21">
        <v>146.72361540812219</v>
      </c>
      <c r="AG347" s="22">
        <v>150.52284977717397</v>
      </c>
      <c r="AI347" s="20">
        <v>0</v>
      </c>
      <c r="AJ347" s="21">
        <v>5.2166744805659615</v>
      </c>
      <c r="AK347" s="21">
        <v>5.3216023247413169</v>
      </c>
      <c r="AL347" s="21">
        <v>5.4265301689166732</v>
      </c>
      <c r="AM347" s="21">
        <v>5.5063320831654474</v>
      </c>
      <c r="AN347" s="21">
        <v>5.5861339974142208</v>
      </c>
      <c r="AO347" s="21">
        <v>5.665935911662995</v>
      </c>
      <c r="AP347" s="21">
        <v>5.7457378259117702</v>
      </c>
      <c r="AQ347" s="21">
        <v>5.8255397401605462</v>
      </c>
      <c r="AR347" s="21">
        <v>5.9053416544093205</v>
      </c>
      <c r="AS347" s="21">
        <v>5.9851435686580947</v>
      </c>
      <c r="AT347" s="21">
        <v>6.0649454829068699</v>
      </c>
      <c r="AU347" s="21">
        <v>6.1447473971556432</v>
      </c>
      <c r="AV347" s="21">
        <v>6.4296194808152167</v>
      </c>
      <c r="AW347" s="21">
        <v>6.6023323538917609</v>
      </c>
      <c r="AX347" s="21">
        <v>6.7808920331878957</v>
      </c>
      <c r="AY347" s="21">
        <v>6.9638980729572149</v>
      </c>
      <c r="AZ347" s="21">
        <v>7.1520913053717949</v>
      </c>
      <c r="BA347" s="21">
        <v>7.3435269452765404</v>
      </c>
      <c r="BB347" s="21">
        <v>7.5429472742415475</v>
      </c>
      <c r="BC347" s="21">
        <v>7.744884134129272</v>
      </c>
      <c r="BD347" s="21">
        <v>7.950411333759269</v>
      </c>
      <c r="BE347" s="21">
        <v>8.161021676093501</v>
      </c>
      <c r="BF347" s="21">
        <v>8.3774569890184303</v>
      </c>
      <c r="BG347" s="21">
        <v>8.5992633142510115</v>
      </c>
      <c r="BH347" s="21">
        <v>8.8263732304711304</v>
      </c>
      <c r="BI347" s="21">
        <v>9.05818008905967</v>
      </c>
      <c r="BJ347" s="21">
        <v>9.2949796418706736</v>
      </c>
      <c r="BK347" s="22">
        <v>9.5356621388007277</v>
      </c>
      <c r="BM347" s="163">
        <f>VLOOKUP(BM$6,'MonteCarlo Policy Paths'!$N$2:$S$31,$B347+1,FALSE)</f>
        <v>24.400896901266854</v>
      </c>
      <c r="BN347" s="21">
        <f>VLOOKUP(BN$6,'MonteCarlo Policy Paths'!$N$2:$S$31,$B347+1,FALSE)</f>
        <v>27.277092285564247</v>
      </c>
      <c r="BO347" s="21">
        <f>VLOOKUP(BO$6,'MonteCarlo Policy Paths'!$N$2:$S$31,$B347+1,FALSE)</f>
        <v>30.488398193607274</v>
      </c>
      <c r="BP347" s="21">
        <f>VLOOKUP(BP$6,'MonteCarlo Policy Paths'!$N$2:$S$31,$B347+1,FALSE)</f>
        <v>34.070901710124843</v>
      </c>
      <c r="BQ347" s="21">
        <f>VLOOKUP(BQ$6,'MonteCarlo Policy Paths'!$N$2:$S$31,$B347+1,FALSE)</f>
        <v>38.049962908416198</v>
      </c>
      <c r="BR347" s="21">
        <f>VLOOKUP(BR$6,'MonteCarlo Policy Paths'!$N$2:$S$31,$B347+1,FALSE)</f>
        <v>42.441930627628253</v>
      </c>
      <c r="BS347" s="21">
        <f>VLOOKUP(BS$6,'MonteCarlo Policy Paths'!$N$2:$S$31,$B347+1,FALSE)</f>
        <v>47.302864628556662</v>
      </c>
      <c r="BT347" s="21">
        <f>VLOOKUP(BT$6,'MonteCarlo Policy Paths'!$N$2:$S$31,$B347+1,FALSE)</f>
        <v>52.715092471952183</v>
      </c>
      <c r="BU347" s="21">
        <f>VLOOKUP(BU$6,'MonteCarlo Policy Paths'!$N$2:$S$31,$B347+1,FALSE)</f>
        <v>58.737483764437521</v>
      </c>
      <c r="BV347" s="21">
        <f>VLOOKUP(BV$6,'MonteCarlo Policy Paths'!$N$2:$S$31,$B347+1,FALSE)</f>
        <v>65.512636340122413</v>
      </c>
      <c r="BW347" s="21">
        <f>VLOOKUP(BW$6,'MonteCarlo Policy Paths'!$N$2:$S$31,$B347+1,FALSE)</f>
        <v>73.079994851258945</v>
      </c>
      <c r="BX347" s="21">
        <f>VLOOKUP(BX$6,'MonteCarlo Policy Paths'!$N$2:$S$31,$B347+1,FALSE)</f>
        <v>81.527096411801594</v>
      </c>
      <c r="BY347" s="21">
        <f>VLOOKUP(BY$6,'MonteCarlo Policy Paths'!$N$2:$S$31,$B347+1,FALSE)</f>
        <v>90.963600198236662</v>
      </c>
      <c r="BZ347" s="21">
        <f>VLOOKUP(BZ$6,'MonteCarlo Policy Paths'!$N$2:$S$31,$B347+1,FALSE)</f>
        <v>101.49317720655506</v>
      </c>
      <c r="CA347" s="21">
        <f>VLOOKUP(CA$6,'MonteCarlo Policy Paths'!$N$2:$S$31,$B347+1,FALSE)</f>
        <v>104.21949379267882</v>
      </c>
      <c r="CB347" s="21">
        <f>VLOOKUP(CB$6,'MonteCarlo Policy Paths'!$N$2:$S$31,$B347+1,FALSE)</f>
        <v>107.03810370059369</v>
      </c>
      <c r="CC347" s="21">
        <f>VLOOKUP(CC$6,'MonteCarlo Policy Paths'!$N$2:$S$31,$B347+1,FALSE)</f>
        <v>109.92690053835344</v>
      </c>
      <c r="CD347" s="21">
        <f>VLOOKUP(CD$6,'MonteCarlo Policy Paths'!$N$2:$S$31,$B347+1,FALSE)</f>
        <v>112.89757853003228</v>
      </c>
      <c r="CE347" s="21">
        <f>VLOOKUP(CE$6,'MonteCarlo Policy Paths'!$N$2:$S$31,$B347+1,FALSE)</f>
        <v>115.91943874780665</v>
      </c>
      <c r="CF347" s="21">
        <f>VLOOKUP(CF$6,'MonteCarlo Policy Paths'!$N$2:$S$31,$B347+1,FALSE)</f>
        <v>119.06733931122673</v>
      </c>
      <c r="CG347" s="21">
        <f>VLOOKUP(CG$6,'MonteCarlo Policy Paths'!$N$2:$S$31,$B347+1,FALSE)</f>
        <v>122.25496395468721</v>
      </c>
      <c r="CH347" s="21">
        <f>VLOOKUP(CH$6,'MonteCarlo Policy Paths'!$N$2:$S$31,$B347+1,FALSE)</f>
        <v>125.4992630232488</v>
      </c>
      <c r="CI347" s="21">
        <f>VLOOKUP(CI$6,'MonteCarlo Policy Paths'!$N$2:$S$31,$B347+1,FALSE)</f>
        <v>128.82380079097237</v>
      </c>
      <c r="CJ347" s="21">
        <f>VLOOKUP(CJ$6,'MonteCarlo Policy Paths'!$N$2:$S$31,$B347+1,FALSE)</f>
        <v>132.24028719953677</v>
      </c>
      <c r="CK347" s="21">
        <f>VLOOKUP(CK$6,'MonteCarlo Policy Paths'!$N$2:$S$31,$B347+1,FALSE)</f>
        <v>135.74155640209787</v>
      </c>
      <c r="CL347" s="21">
        <f>VLOOKUP(CL$6,'MonteCarlo Policy Paths'!$N$2:$S$31,$B347+1,FALSE)</f>
        <v>139.32654413598658</v>
      </c>
      <c r="CM347" s="21">
        <f>VLOOKUP(CM$6,'MonteCarlo Policy Paths'!$N$2:$S$31,$B347+1,FALSE)</f>
        <v>142.9856742986068</v>
      </c>
      <c r="CN347" s="21">
        <f>VLOOKUP(CN$6,'MonteCarlo Policy Paths'!$N$2:$S$31,$B347+1,FALSE)</f>
        <v>146.72361540812219</v>
      </c>
      <c r="CO347" s="164">
        <f>VLOOKUP(CO$6,'MonteCarlo Policy Paths'!$N$2:$S$31,$B347+1,FALSE)</f>
        <v>150.52284977717397</v>
      </c>
      <c r="CQ347" s="163">
        <f>BM347*VLOOKUP(AI$6,'Greenhouse Gas Costs Avoided'!$A$2:$I$32,9,FALSE)</f>
        <v>1.5458032390340439</v>
      </c>
      <c r="CR347" s="21">
        <f>BN347*VLOOKUP(AJ$6,'Greenhouse Gas Costs Avoided'!$A$2:$I$32,9,FALSE)</f>
        <v>1.7280109734108424</v>
      </c>
      <c r="CS347" s="21">
        <f>BO347*VLOOKUP(AK$6,'Greenhouse Gas Costs Avoided'!$A$2:$I$32,9,FALSE)</f>
        <v>1.9314480476408618</v>
      </c>
      <c r="CT347" s="21">
        <f>BP347*VLOOKUP(AL$6,'Greenhouse Gas Costs Avoided'!$A$2:$I$32,9,FALSE)</f>
        <v>2.1584005880368746</v>
      </c>
      <c r="CU347" s="21">
        <f>BQ347*VLOOKUP(AM$6,'Greenhouse Gas Costs Avoided'!$A$2:$I$32,9,FALSE)</f>
        <v>2.4104751619151044</v>
      </c>
      <c r="CV347" s="21">
        <f>BR347*VLOOKUP(AN$6,'Greenhouse Gas Costs Avoided'!$A$2:$I$32,9,FALSE)</f>
        <v>2.6887074725371978</v>
      </c>
      <c r="CW347" s="21">
        <f>BS347*VLOOKUP(AO$6,'Greenhouse Gas Costs Avoided'!$A$2:$I$32,9,FALSE)</f>
        <v>2.996648920499946</v>
      </c>
      <c r="CX347" s="21">
        <f>BT347*VLOOKUP(AP$6,'Greenhouse Gas Costs Avoided'!$A$2:$I$32,9,FALSE)</f>
        <v>3.339514978438852</v>
      </c>
      <c r="CY347" s="21">
        <f>BU347*VLOOKUP(AQ$6,'Greenhouse Gas Costs Avoided'!$A$2:$I$32,9,FALSE)</f>
        <v>3.7210350514231747</v>
      </c>
      <c r="CZ347" s="21">
        <f>BV347*VLOOKUP(AR$6,'Greenhouse Gas Costs Avoided'!$A$2:$I$32,9,FALSE)</f>
        <v>4.1502427497639598</v>
      </c>
      <c r="DA347" s="21">
        <f>BW347*VLOOKUP(AS$6,'Greenhouse Gas Costs Avoided'!$A$2:$I$32,9,FALSE)</f>
        <v>4.6296369025600148</v>
      </c>
      <c r="DB347" s="21">
        <f>BX347*VLOOKUP(AT$6,'Greenhouse Gas Costs Avoided'!$A$2:$I$32,9,FALSE)</f>
        <v>5.1647630090130283</v>
      </c>
      <c r="DC347" s="21">
        <f>BY347*VLOOKUP(AU$6,'Greenhouse Gas Costs Avoided'!$A$2:$I$32,9,FALSE)</f>
        <v>5.7625680068068199</v>
      </c>
      <c r="DD347" s="21">
        <f>BZ347*VLOOKUP(AV$6,'Greenhouse Gas Costs Avoided'!$A$2:$I$32,9,FALSE)</f>
        <v>6.4296194808152167</v>
      </c>
      <c r="DE347" s="21">
        <f>CA347*VLOOKUP(AW$6,'Greenhouse Gas Costs Avoided'!$A$2:$I$32,9,FALSE)</f>
        <v>6.6023323538917609</v>
      </c>
      <c r="DF347" s="21">
        <f>CB347*VLOOKUP(AX$6,'Greenhouse Gas Costs Avoided'!$A$2:$I$32,9,FALSE)</f>
        <v>6.7808920331878957</v>
      </c>
      <c r="DG347" s="21">
        <f>CC347*VLOOKUP(AY$6,'Greenhouse Gas Costs Avoided'!$A$2:$I$32,9,FALSE)</f>
        <v>6.9638980729572149</v>
      </c>
      <c r="DH347" s="21">
        <f>CD347*VLOOKUP(AZ$6,'Greenhouse Gas Costs Avoided'!$A$2:$I$32,9,FALSE)</f>
        <v>7.1520913053717949</v>
      </c>
      <c r="DI347" s="21">
        <f>CE347*VLOOKUP(BA$6,'Greenhouse Gas Costs Avoided'!$A$2:$I$32,9,FALSE)</f>
        <v>7.3435269452765404</v>
      </c>
      <c r="DJ347" s="21">
        <f>CF347*VLOOKUP(BB$6,'Greenhouse Gas Costs Avoided'!$A$2:$I$32,9,FALSE)</f>
        <v>7.5429472742415475</v>
      </c>
      <c r="DK347" s="21">
        <f>CG347*VLOOKUP(BC$6,'Greenhouse Gas Costs Avoided'!$A$2:$I$32,9,FALSE)</f>
        <v>7.744884134129272</v>
      </c>
      <c r="DL347" s="21">
        <f>CH347*VLOOKUP(BD$6,'Greenhouse Gas Costs Avoided'!$A$2:$I$32,9,FALSE)</f>
        <v>7.950411333759269</v>
      </c>
      <c r="DM347" s="21">
        <f>CI347*VLOOKUP(BE$6,'Greenhouse Gas Costs Avoided'!$A$2:$I$32,9,FALSE)</f>
        <v>8.161021676093501</v>
      </c>
      <c r="DN347" s="21">
        <f>CJ347*VLOOKUP(BF$6,'Greenhouse Gas Costs Avoided'!$A$2:$I$32,9,FALSE)</f>
        <v>8.3774569890184303</v>
      </c>
      <c r="DO347" s="21">
        <f>CK347*VLOOKUP(BG$6,'Greenhouse Gas Costs Avoided'!$A$2:$I$32,9,FALSE)</f>
        <v>8.5992633142510115</v>
      </c>
      <c r="DP347" s="21">
        <f>CL347*VLOOKUP(BH$6,'Greenhouse Gas Costs Avoided'!$A$2:$I$32,9,FALSE)</f>
        <v>8.8263732304711304</v>
      </c>
      <c r="DQ347" s="21">
        <f>CM347*VLOOKUP(BI$6,'Greenhouse Gas Costs Avoided'!$A$2:$I$32,9,FALSE)</f>
        <v>9.05818008905967</v>
      </c>
      <c r="DR347" s="21">
        <f>CN347*VLOOKUP(BJ$6,'Greenhouse Gas Costs Avoided'!$A$2:$I$32,9,FALSE)</f>
        <v>9.2949796418706736</v>
      </c>
      <c r="DS347" s="164">
        <f>CO347*VLOOKUP(BK$6,'Greenhouse Gas Costs Avoided'!$A$2:$I$32,9,FALSE)</f>
        <v>9.5356621388007277</v>
      </c>
    </row>
    <row r="348" spans="1:123" x14ac:dyDescent="0.35">
      <c r="A348" s="174">
        <v>342</v>
      </c>
      <c r="B348" s="12">
        <v>5</v>
      </c>
      <c r="C348" s="175">
        <v>2023</v>
      </c>
      <c r="E348" s="20">
        <v>0</v>
      </c>
      <c r="F348" s="21">
        <v>82.346532180449415</v>
      </c>
      <c r="G348" s="21">
        <v>84.002844861871253</v>
      </c>
      <c r="H348" s="21">
        <v>85.659157543293105</v>
      </c>
      <c r="I348" s="21">
        <v>86.918851036576825</v>
      </c>
      <c r="J348" s="21">
        <v>88.178544529860531</v>
      </c>
      <c r="K348" s="21">
        <v>89.438238023144251</v>
      </c>
      <c r="L348" s="21">
        <v>90.697931516427971</v>
      </c>
      <c r="M348" s="21">
        <v>91.95762500971172</v>
      </c>
      <c r="N348" s="21">
        <v>93.21731850299544</v>
      </c>
      <c r="O348" s="21">
        <v>94.47701199627916</v>
      </c>
      <c r="P348" s="21">
        <v>95.73670548956288</v>
      </c>
      <c r="Q348" s="21">
        <v>96.996398982846586</v>
      </c>
      <c r="R348" s="21">
        <v>99.874634841342697</v>
      </c>
      <c r="S348" s="21">
        <v>101.93553668931256</v>
      </c>
      <c r="T348" s="21">
        <v>104.04258519817796</v>
      </c>
      <c r="U348" s="21">
        <v>106.18472717196582</v>
      </c>
      <c r="V348" s="21">
        <v>108.36780972271322</v>
      </c>
      <c r="W348" s="21">
        <v>110.57648338650839</v>
      </c>
      <c r="X348" s="21">
        <v>112.7694544213079</v>
      </c>
      <c r="Y348" s="21">
        <v>114.98228749612761</v>
      </c>
      <c r="Z348" s="21">
        <v>117.22345778349788</v>
      </c>
      <c r="AA348" s="21">
        <v>119.50474742044912</v>
      </c>
      <c r="AB348" s="21">
        <v>121.83201137782079</v>
      </c>
      <c r="AC348" s="21">
        <v>124.30483685770574</v>
      </c>
      <c r="AD348" s="21">
        <v>126.81952160325447</v>
      </c>
      <c r="AE348" s="21">
        <v>129.37127756316897</v>
      </c>
      <c r="AF348" s="21">
        <v>131.96243899653103</v>
      </c>
      <c r="AG348" s="22">
        <v>135.47056479945655</v>
      </c>
      <c r="AI348" s="20">
        <v>0</v>
      </c>
      <c r="AJ348" s="21">
        <v>5.2166744805659615</v>
      </c>
      <c r="AK348" s="21">
        <v>5.3216023247413169</v>
      </c>
      <c r="AL348" s="21">
        <v>5.4265301689166732</v>
      </c>
      <c r="AM348" s="21">
        <v>5.5063320831654474</v>
      </c>
      <c r="AN348" s="21">
        <v>5.5861339974142208</v>
      </c>
      <c r="AO348" s="21">
        <v>5.665935911662995</v>
      </c>
      <c r="AP348" s="21">
        <v>5.7457378259117702</v>
      </c>
      <c r="AQ348" s="21">
        <v>5.8255397401605462</v>
      </c>
      <c r="AR348" s="21">
        <v>5.9053416544093205</v>
      </c>
      <c r="AS348" s="21">
        <v>5.9851435686580947</v>
      </c>
      <c r="AT348" s="21">
        <v>6.0649454829068699</v>
      </c>
      <c r="AU348" s="21">
        <v>6.1447473971556432</v>
      </c>
      <c r="AV348" s="21">
        <v>6.327084396109818</v>
      </c>
      <c r="AW348" s="21">
        <v>6.4576430704410743</v>
      </c>
      <c r="AX348" s="21">
        <v>6.5911251478821242</v>
      </c>
      <c r="AY348" s="21">
        <v>6.7268304055597685</v>
      </c>
      <c r="AZ348" s="21">
        <v>6.8651292595600424</v>
      </c>
      <c r="BA348" s="21">
        <v>7.0050493173053994</v>
      </c>
      <c r="BB348" s="21">
        <v>7.1439746093722221</v>
      </c>
      <c r="BC348" s="21">
        <v>7.2841581669004034</v>
      </c>
      <c r="BD348" s="21">
        <v>7.426136894299721</v>
      </c>
      <c r="BE348" s="21">
        <v>7.5706571930511553</v>
      </c>
      <c r="BF348" s="21">
        <v>7.7180899770979394</v>
      </c>
      <c r="BG348" s="21">
        <v>7.8747441218959366</v>
      </c>
      <c r="BH348" s="21">
        <v>8.0340500621877027</v>
      </c>
      <c r="BI348" s="21">
        <v>8.1957044736636782</v>
      </c>
      <c r="BJ348" s="21">
        <v>8.3598552322508848</v>
      </c>
      <c r="BK348" s="22">
        <v>8.5820959249206545</v>
      </c>
      <c r="BM348" s="163">
        <f>VLOOKUP(BM$6,'MonteCarlo Policy Paths'!$N$2:$S$31,$B348+1,FALSE)</f>
        <v>24.184299884200797</v>
      </c>
      <c r="BN348" s="21">
        <f>VLOOKUP(BN$6,'MonteCarlo Policy Paths'!$N$2:$S$31,$B348+1,FALSE)</f>
        <v>26.797135120393484</v>
      </c>
      <c r="BO348" s="21">
        <f>VLOOKUP(BO$6,'MonteCarlo Policy Paths'!$N$2:$S$31,$B348+1,FALSE)</f>
        <v>29.690826715826198</v>
      </c>
      <c r="BP348" s="21">
        <f>VLOOKUP(BP$6,'MonteCarlo Policy Paths'!$N$2:$S$31,$B348+1,FALSE)</f>
        <v>32.893001978364566</v>
      </c>
      <c r="BQ348" s="21">
        <f>VLOOKUP(BQ$6,'MonteCarlo Policy Paths'!$N$2:$S$31,$B348+1,FALSE)</f>
        <v>36.420098382625895</v>
      </c>
      <c r="BR348" s="21">
        <f>VLOOKUP(BR$6,'MonteCarlo Policy Paths'!$N$2:$S$31,$B348+1,FALSE)</f>
        <v>40.279471956541457</v>
      </c>
      <c r="BS348" s="21">
        <f>VLOOKUP(BS$6,'MonteCarlo Policy Paths'!$N$2:$S$31,$B348+1,FALSE)</f>
        <v>44.515635375675203</v>
      </c>
      <c r="BT348" s="21">
        <f>VLOOKUP(BT$6,'MonteCarlo Policy Paths'!$N$2:$S$31,$B348+1,FALSE)</f>
        <v>49.196171227791872</v>
      </c>
      <c r="BU348" s="21">
        <f>VLOOKUP(BU$6,'MonteCarlo Policy Paths'!$N$2:$S$31,$B348+1,FALSE)</f>
        <v>54.364766335209197</v>
      </c>
      <c r="BV348" s="21">
        <f>VLOOKUP(BV$6,'MonteCarlo Policy Paths'!$N$2:$S$31,$B348+1,FALSE)</f>
        <v>60.140596575631633</v>
      </c>
      <c r="BW348" s="21">
        <f>VLOOKUP(BW$6,'MonteCarlo Policy Paths'!$N$2:$S$31,$B348+1,FALSE)</f>
        <v>66.545116533046993</v>
      </c>
      <c r="BX348" s="21">
        <f>VLOOKUP(BX$6,'MonteCarlo Policy Paths'!$N$2:$S$31,$B348+1,FALSE)</f>
        <v>73.642612105771832</v>
      </c>
      <c r="BY348" s="21">
        <f>VLOOKUP(BY$6,'MonteCarlo Policy Paths'!$N$2:$S$31,$B348+1,FALSE)</f>
        <v>81.515240678665066</v>
      </c>
      <c r="BZ348" s="21">
        <f>VLOOKUP(BZ$6,'MonteCarlo Policy Paths'!$N$2:$S$31,$B348+1,FALSE)</f>
        <v>90.237354922369406</v>
      </c>
      <c r="CA348" s="21">
        <f>VLOOKUP(CA$6,'MonteCarlo Policy Paths'!$N$2:$S$31,$B348+1,FALSE)</f>
        <v>92.736092415362535</v>
      </c>
      <c r="CB348" s="21">
        <f>VLOOKUP(CB$6,'MonteCarlo Policy Paths'!$N$2:$S$31,$B348+1,FALSE)</f>
        <v>95.321073906264047</v>
      </c>
      <c r="CC348" s="21">
        <f>VLOOKUP(CC$6,'MonteCarlo Policy Paths'!$N$2:$S$31,$B348+1,FALSE)</f>
        <v>97.972807459231774</v>
      </c>
      <c r="CD348" s="21">
        <f>VLOOKUP(CD$6,'MonteCarlo Policy Paths'!$N$2:$S$31,$B348+1,FALSE)</f>
        <v>100.70188743091984</v>
      </c>
      <c r="CE348" s="21">
        <f>VLOOKUP(CE$6,'MonteCarlo Policy Paths'!$N$2:$S$31,$B348+1,FALSE)</f>
        <v>103.48109827693068</v>
      </c>
      <c r="CF348" s="21">
        <f>VLOOKUP(CF$6,'MonteCarlo Policy Paths'!$N$2:$S$31,$B348+1,FALSE)</f>
        <v>106.37744326160868</v>
      </c>
      <c r="CG348" s="21">
        <f>VLOOKUP(CG$6,'MonteCarlo Policy Paths'!$N$2:$S$31,$B348+1,FALSE)</f>
        <v>109.31402956265458</v>
      </c>
      <c r="CH348" s="21">
        <f>VLOOKUP(CH$6,'MonteCarlo Policy Paths'!$N$2:$S$31,$B348+1,FALSE)</f>
        <v>112.30612514839871</v>
      </c>
      <c r="CI348" s="21">
        <f>VLOOKUP(CI$6,'MonteCarlo Policy Paths'!$N$2:$S$31,$B348+1,FALSE)</f>
        <v>115.37497116076017</v>
      </c>
      <c r="CJ348" s="21">
        <f>VLOOKUP(CJ$6,'MonteCarlo Policy Paths'!$N$2:$S$31,$B348+1,FALSE)</f>
        <v>118.53125256657755</v>
      </c>
      <c r="CK348" s="21">
        <f>VLOOKUP(CK$6,'MonteCarlo Policy Paths'!$N$2:$S$31,$B348+1,FALSE)</f>
        <v>121.76875646902944</v>
      </c>
      <c r="CL348" s="21">
        <f>VLOOKUP(CL$6,'MonteCarlo Policy Paths'!$N$2:$S$31,$B348+1,FALSE)</f>
        <v>125.08672773594304</v>
      </c>
      <c r="CM348" s="21">
        <f>VLOOKUP(CM$6,'MonteCarlo Policy Paths'!$N$2:$S$31,$B348+1,FALSE)</f>
        <v>128.47676069968128</v>
      </c>
      <c r="CN348" s="21">
        <f>VLOOKUP(CN$6,'MonteCarlo Policy Paths'!$N$2:$S$31,$B348+1,FALSE)</f>
        <v>131.94323193005201</v>
      </c>
      <c r="CO348" s="164">
        <f>VLOOKUP(CO$6,'MonteCarlo Policy Paths'!$N$2:$S$31,$B348+1,FALSE)</f>
        <v>135.47056479945655</v>
      </c>
      <c r="CQ348" s="163">
        <f>BM348*VLOOKUP(AI$6,'Greenhouse Gas Costs Avoided'!$A$2:$I$32,9,FALSE)</f>
        <v>1.5320817610121258</v>
      </c>
      <c r="CR348" s="21">
        <f>BN348*VLOOKUP(AJ$6,'Greenhouse Gas Costs Avoided'!$A$2:$I$32,9,FALSE)</f>
        <v>1.6976055607114411</v>
      </c>
      <c r="CS348" s="21">
        <f>BO348*VLOOKUP(AK$6,'Greenhouse Gas Costs Avoided'!$A$2:$I$32,9,FALSE)</f>
        <v>1.8809216846672472</v>
      </c>
      <c r="CT348" s="21">
        <f>BP348*VLOOKUP(AL$6,'Greenhouse Gas Costs Avoided'!$A$2:$I$32,9,FALSE)</f>
        <v>2.0837803301021003</v>
      </c>
      <c r="CU348" s="21">
        <f>BQ348*VLOOKUP(AM$6,'Greenhouse Gas Costs Avoided'!$A$2:$I$32,9,FALSE)</f>
        <v>2.3072228153580183</v>
      </c>
      <c r="CV348" s="21">
        <f>BR348*VLOOKUP(AN$6,'Greenhouse Gas Costs Avoided'!$A$2:$I$32,9,FALSE)</f>
        <v>2.5517151467399573</v>
      </c>
      <c r="CW348" s="21">
        <f>BS348*VLOOKUP(AO$6,'Greenhouse Gas Costs Avoided'!$A$2:$I$32,9,FALSE)</f>
        <v>2.8200772139570236</v>
      </c>
      <c r="CX348" s="21">
        <f>BT348*VLOOKUP(AP$6,'Greenhouse Gas Costs Avoided'!$A$2:$I$32,9,FALSE)</f>
        <v>3.1165903917263735</v>
      </c>
      <c r="CY348" s="21">
        <f>BU348*VLOOKUP(AQ$6,'Greenhouse Gas Costs Avoided'!$A$2:$I$32,9,FALSE)</f>
        <v>3.444022251736667</v>
      </c>
      <c r="CZ348" s="21">
        <f>BV348*VLOOKUP(AR$6,'Greenhouse Gas Costs Avoided'!$A$2:$I$32,9,FALSE)</f>
        <v>3.8099226171979153</v>
      </c>
      <c r="DA348" s="21">
        <f>BW348*VLOOKUP(AS$6,'Greenhouse Gas Costs Avoided'!$A$2:$I$32,9,FALSE)</f>
        <v>4.2156506416508543</v>
      </c>
      <c r="DB348" s="21">
        <f>BX348*VLOOKUP(AT$6,'Greenhouse Gas Costs Avoided'!$A$2:$I$32,9,FALSE)</f>
        <v>4.6652788536686769</v>
      </c>
      <c r="DC348" s="21">
        <f>BY348*VLOOKUP(AU$6,'Greenhouse Gas Costs Avoided'!$A$2:$I$32,9,FALSE)</f>
        <v>5.1640119451993618</v>
      </c>
      <c r="DD348" s="21">
        <f>BZ348*VLOOKUP(AV$6,'Greenhouse Gas Costs Avoided'!$A$2:$I$32,9,FALSE)</f>
        <v>5.7165601774917221</v>
      </c>
      <c r="DE348" s="21">
        <f>CA348*VLOOKUP(AW$6,'Greenhouse Gas Costs Avoided'!$A$2:$I$32,9,FALSE)</f>
        <v>5.8748558551380645</v>
      </c>
      <c r="DF348" s="21">
        <f>CB348*VLOOKUP(AX$6,'Greenhouse Gas Costs Avoided'!$A$2:$I$32,9,FALSE)</f>
        <v>6.0386151127443357</v>
      </c>
      <c r="DG348" s="21">
        <f>CC348*VLOOKUP(AY$6,'Greenhouse Gas Costs Avoided'!$A$2:$I$32,9,FALSE)</f>
        <v>6.2066031310462346</v>
      </c>
      <c r="DH348" s="21">
        <f>CD348*VLOOKUP(AZ$6,'Greenhouse Gas Costs Avoided'!$A$2:$I$32,9,FALSE)</f>
        <v>6.3794910653253769</v>
      </c>
      <c r="DI348" s="21">
        <f>CE348*VLOOKUP(BA$6,'Greenhouse Gas Costs Avoided'!$A$2:$I$32,9,FALSE)</f>
        <v>6.5555548036832505</v>
      </c>
      <c r="DJ348" s="21">
        <f>CF348*VLOOKUP(BB$6,'Greenhouse Gas Costs Avoided'!$A$2:$I$32,9,FALSE)</f>
        <v>6.7390390205459019</v>
      </c>
      <c r="DK348" s="21">
        <f>CG348*VLOOKUP(BC$6,'Greenhouse Gas Costs Avoided'!$A$2:$I$32,9,FALSE)</f>
        <v>6.9250725353887148</v>
      </c>
      <c r="DL348" s="21">
        <f>CH348*VLOOKUP(BD$6,'Greenhouse Gas Costs Avoided'!$A$2:$I$32,9,FALSE)</f>
        <v>7.114622578022705</v>
      </c>
      <c r="DM348" s="21">
        <f>CI348*VLOOKUP(BE$6,'Greenhouse Gas Costs Avoided'!$A$2:$I$32,9,FALSE)</f>
        <v>7.309034780377397</v>
      </c>
      <c r="DN348" s="21">
        <f>CJ348*VLOOKUP(BF$6,'Greenhouse Gas Costs Avoided'!$A$2:$I$32,9,FALSE)</f>
        <v>7.5089860379134308</v>
      </c>
      <c r="DO348" s="21">
        <f>CK348*VLOOKUP(BG$6,'Greenhouse Gas Costs Avoided'!$A$2:$I$32,9,FALSE)</f>
        <v>7.714082761982441</v>
      </c>
      <c r="DP348" s="21">
        <f>CL348*VLOOKUP(BH$6,'Greenhouse Gas Costs Avoided'!$A$2:$I$32,9,FALSE)</f>
        <v>7.9242771147625906</v>
      </c>
      <c r="DQ348" s="21">
        <f>CM348*VLOOKUP(BI$6,'Greenhouse Gas Costs Avoided'!$A$2:$I$32,9,FALSE)</f>
        <v>8.1390365949973802</v>
      </c>
      <c r="DR348" s="21">
        <f>CN348*VLOOKUP(BJ$6,'Greenhouse Gas Costs Avoided'!$A$2:$I$32,9,FALSE)</f>
        <v>8.358638459535694</v>
      </c>
      <c r="DS348" s="164">
        <f>CO348*VLOOKUP(BK$6,'Greenhouse Gas Costs Avoided'!$A$2:$I$32,9,FALSE)</f>
        <v>8.5820959249206545</v>
      </c>
    </row>
    <row r="349" spans="1:123" x14ac:dyDescent="0.35">
      <c r="A349" s="174">
        <v>343</v>
      </c>
      <c r="B349" s="12">
        <v>1</v>
      </c>
      <c r="C349" s="175">
        <v>2023</v>
      </c>
      <c r="E349" s="20">
        <v>0</v>
      </c>
      <c r="F349" s="21">
        <v>82.346532180449415</v>
      </c>
      <c r="G349" s="21">
        <v>84.002844861871253</v>
      </c>
      <c r="H349" s="21">
        <v>85.659157543293105</v>
      </c>
      <c r="I349" s="21">
        <v>86.918851036576825</v>
      </c>
      <c r="J349" s="21">
        <v>88.178544529860531</v>
      </c>
      <c r="K349" s="21">
        <v>89.438238023144251</v>
      </c>
      <c r="L349" s="21">
        <v>90.697931516427971</v>
      </c>
      <c r="M349" s="21">
        <v>91.95762500971172</v>
      </c>
      <c r="N349" s="21">
        <v>93.21731850299544</v>
      </c>
      <c r="O349" s="21">
        <v>94.47701199627916</v>
      </c>
      <c r="P349" s="21">
        <v>95.73670548956288</v>
      </c>
      <c r="Q349" s="21">
        <v>96.996398982846586</v>
      </c>
      <c r="R349" s="21">
        <v>98.25609247613032</v>
      </c>
      <c r="S349" s="21">
        <v>99.65157958594628</v>
      </c>
      <c r="T349" s="21">
        <v>101.04706669576224</v>
      </c>
      <c r="U349" s="21">
        <v>102.4425538055782</v>
      </c>
      <c r="V349" s="21">
        <v>103.83804091539416</v>
      </c>
      <c r="W349" s="21">
        <v>105.23352802521011</v>
      </c>
      <c r="X349" s="21">
        <v>106.47156953138905</v>
      </c>
      <c r="Y349" s="21">
        <v>107.709611037568</v>
      </c>
      <c r="Z349" s="21">
        <v>108.94765254374694</v>
      </c>
      <c r="AA349" s="21">
        <v>110.18569404992589</v>
      </c>
      <c r="AB349" s="21">
        <v>111.42373555610482</v>
      </c>
      <c r="AC349" s="21">
        <v>112.86811731331359</v>
      </c>
      <c r="AD349" s="21">
        <v>114.31249907052236</v>
      </c>
      <c r="AE349" s="21">
        <v>115.75688082773114</v>
      </c>
      <c r="AF349" s="21">
        <v>117.20126258493991</v>
      </c>
      <c r="AG349" s="22">
        <v>118.64564434214866</v>
      </c>
      <c r="AI349" s="20">
        <v>0</v>
      </c>
      <c r="AJ349" s="21">
        <v>5.2166744805659615</v>
      </c>
      <c r="AK349" s="21">
        <v>5.3216023247413169</v>
      </c>
      <c r="AL349" s="21">
        <v>5.4265301689166732</v>
      </c>
      <c r="AM349" s="21">
        <v>5.5063320831654474</v>
      </c>
      <c r="AN349" s="21">
        <v>5.5861339974142208</v>
      </c>
      <c r="AO349" s="21">
        <v>5.665935911662995</v>
      </c>
      <c r="AP349" s="21">
        <v>5.7457378259117702</v>
      </c>
      <c r="AQ349" s="21">
        <v>5.8255397401605462</v>
      </c>
      <c r="AR349" s="21">
        <v>5.9053416544093205</v>
      </c>
      <c r="AS349" s="21">
        <v>5.9851435686580947</v>
      </c>
      <c r="AT349" s="21">
        <v>6.0649454829068699</v>
      </c>
      <c r="AU349" s="21">
        <v>6.1447473971556432</v>
      </c>
      <c r="AV349" s="21">
        <v>6.2245493114044184</v>
      </c>
      <c r="AW349" s="21">
        <v>6.312953786990386</v>
      </c>
      <c r="AX349" s="21">
        <v>6.4013582625763545</v>
      </c>
      <c r="AY349" s="21">
        <v>6.4897627381623222</v>
      </c>
      <c r="AZ349" s="21">
        <v>6.5781672137482907</v>
      </c>
      <c r="BA349" s="21">
        <v>6.6665716893342575</v>
      </c>
      <c r="BB349" s="21">
        <v>6.7450019445028957</v>
      </c>
      <c r="BC349" s="21">
        <v>6.8234321996715348</v>
      </c>
      <c r="BD349" s="21">
        <v>6.901862454840173</v>
      </c>
      <c r="BE349" s="21">
        <v>6.9802927100088112</v>
      </c>
      <c r="BF349" s="21">
        <v>7.0587229651774486</v>
      </c>
      <c r="BG349" s="21">
        <v>7.1502249295408609</v>
      </c>
      <c r="BH349" s="21">
        <v>7.2417268939042723</v>
      </c>
      <c r="BI349" s="21">
        <v>7.3332288582676846</v>
      </c>
      <c r="BJ349" s="21">
        <v>7.424730822631096</v>
      </c>
      <c r="BK349" s="22">
        <v>7.5162327869945065</v>
      </c>
      <c r="BM349" s="163">
        <f>VLOOKUP(BM$6,'MonteCarlo Policy Paths'!$N$2:$S$31,$B349+1,FALSE)</f>
        <v>18.946072246720579</v>
      </c>
      <c r="BN349" s="21">
        <f>VLOOKUP(BN$6,'MonteCarlo Policy Paths'!$N$2:$S$31,$B349+1,FALSE)</f>
        <v>19.920985834119051</v>
      </c>
      <c r="BO349" s="21">
        <f>VLOOKUP(BO$6,'MonteCarlo Policy Paths'!$N$2:$S$31,$B349+1,FALSE)</f>
        <v>20.944710352814074</v>
      </c>
      <c r="BP349" s="21">
        <f>VLOOKUP(BP$6,'MonteCarlo Policy Paths'!$N$2:$S$31,$B349+1,FALSE)</f>
        <v>22.017919567056939</v>
      </c>
      <c r="BQ349" s="21">
        <f>VLOOKUP(BQ$6,'MonteCarlo Policy Paths'!$N$2:$S$31,$B349+1,FALSE)</f>
        <v>23.125382269476081</v>
      </c>
      <c r="BR349" s="21">
        <f>VLOOKUP(BR$6,'MonteCarlo Policy Paths'!$N$2:$S$31,$B349+1,FALSE)</f>
        <v>24.222533249319248</v>
      </c>
      <c r="BS349" s="21">
        <f>VLOOKUP(BS$6,'MonteCarlo Policy Paths'!$N$2:$S$31,$B349+1,FALSE)</f>
        <v>25.344600035724898</v>
      </c>
      <c r="BT349" s="21">
        <f>VLOOKUP(BT$6,'MonteCarlo Policy Paths'!$N$2:$S$31,$B349+1,FALSE)</f>
        <v>26.511875533452777</v>
      </c>
      <c r="BU349" s="21">
        <f>VLOOKUP(BU$6,'MonteCarlo Policy Paths'!$N$2:$S$31,$B349+1,FALSE)</f>
        <v>27.727543772426976</v>
      </c>
      <c r="BV349" s="21">
        <f>VLOOKUP(BV$6,'MonteCarlo Policy Paths'!$N$2:$S$31,$B349+1,FALSE)</f>
        <v>29.105872242644537</v>
      </c>
      <c r="BW349" s="21">
        <f>VLOOKUP(BW$6,'MonteCarlo Policy Paths'!$N$2:$S$31,$B349+1,FALSE)</f>
        <v>30.561165854776764</v>
      </c>
      <c r="BX349" s="21">
        <f>VLOOKUP(BX$6,'MonteCarlo Policy Paths'!$N$2:$S$31,$B349+1,FALSE)</f>
        <v>32.089224147515601</v>
      </c>
      <c r="BY349" s="21">
        <f>VLOOKUP(BY$6,'MonteCarlo Policy Paths'!$N$2:$S$31,$B349+1,FALSE)</f>
        <v>33.693685354891386</v>
      </c>
      <c r="BZ349" s="21">
        <f>VLOOKUP(BZ$6,'MonteCarlo Policy Paths'!$N$2:$S$31,$B349+1,FALSE)</f>
        <v>35.378369622635958</v>
      </c>
      <c r="CA349" s="21">
        <f>VLOOKUP(CA$6,'MonteCarlo Policy Paths'!$N$2:$S$31,$B349+1,FALSE)</f>
        <v>37.147288103767757</v>
      </c>
      <c r="CB349" s="21">
        <f>VLOOKUP(CB$6,'MonteCarlo Policy Paths'!$N$2:$S$31,$B349+1,FALSE)</f>
        <v>39.004652508956148</v>
      </c>
      <c r="CC349" s="21">
        <f>VLOOKUP(CC$6,'MonteCarlo Policy Paths'!$N$2:$S$31,$B349+1,FALSE)</f>
        <v>40.954885134403959</v>
      </c>
      <c r="CD349" s="21">
        <f>VLOOKUP(CD$6,'MonteCarlo Policy Paths'!$N$2:$S$31,$B349+1,FALSE)</f>
        <v>43.002629391124159</v>
      </c>
      <c r="CE349" s="21">
        <f>VLOOKUP(CE$6,'MonteCarlo Policy Paths'!$N$2:$S$31,$B349+1,FALSE)</f>
        <v>45.152760860680367</v>
      </c>
      <c r="CF349" s="21">
        <f>VLOOKUP(CF$6,'MonteCarlo Policy Paths'!$N$2:$S$31,$B349+1,FALSE)</f>
        <v>47.410398903714388</v>
      </c>
      <c r="CG349" s="21">
        <f>VLOOKUP(CG$6,'MonteCarlo Policy Paths'!$N$2:$S$31,$B349+1,FALSE)</f>
        <v>49.780918848900107</v>
      </c>
      <c r="CH349" s="21">
        <f>VLOOKUP(CH$6,'MonteCarlo Policy Paths'!$N$2:$S$31,$B349+1,FALSE)</f>
        <v>52.269964791345117</v>
      </c>
      <c r="CI349" s="21">
        <f>VLOOKUP(CI$6,'MonteCarlo Policy Paths'!$N$2:$S$31,$B349+1,FALSE)</f>
        <v>54.883463030912374</v>
      </c>
      <c r="CJ349" s="21">
        <f>VLOOKUP(CJ$6,'MonteCarlo Policy Paths'!$N$2:$S$31,$B349+1,FALSE)</f>
        <v>57.627636182457998</v>
      </c>
      <c r="CK349" s="21">
        <f>VLOOKUP(CK$6,'MonteCarlo Policy Paths'!$N$2:$S$31,$B349+1,FALSE)</f>
        <v>60.509017991580897</v>
      </c>
      <c r="CL349" s="21">
        <f>VLOOKUP(CL$6,'MonteCarlo Policy Paths'!$N$2:$S$31,$B349+1,FALSE)</f>
        <v>63.534468891159946</v>
      </c>
      <c r="CM349" s="21">
        <f>VLOOKUP(CM$6,'MonteCarlo Policy Paths'!$N$2:$S$31,$B349+1,FALSE)</f>
        <v>66.711192335717939</v>
      </c>
      <c r="CN349" s="21">
        <f>VLOOKUP(CN$6,'MonteCarlo Policy Paths'!$N$2:$S$31,$B349+1,FALSE)</f>
        <v>70.04675195250384</v>
      </c>
      <c r="CO349" s="164">
        <f>VLOOKUP(CO$6,'MonteCarlo Policy Paths'!$N$2:$S$31,$B349+1,FALSE)</f>
        <v>73.54908955012904</v>
      </c>
      <c r="CQ349" s="163">
        <f>BM349*VLOOKUP(AI$6,'Greenhouse Gas Costs Avoided'!$A$2:$I$32,9,FALSE)</f>
        <v>1.2002386619007086</v>
      </c>
      <c r="CR349" s="21">
        <f>BN349*VLOOKUP(AJ$6,'Greenhouse Gas Costs Avoided'!$A$2:$I$32,9,FALSE)</f>
        <v>1.2619996941806579</v>
      </c>
      <c r="CS349" s="21">
        <f>BO349*VLOOKUP(AK$6,'Greenhouse Gas Costs Avoided'!$A$2:$I$32,9,FALSE)</f>
        <v>1.3268529118013257</v>
      </c>
      <c r="CT349" s="21">
        <f>BP349*VLOOKUP(AL$6,'Greenhouse Gas Costs Avoided'!$A$2:$I$32,9,FALSE)</f>
        <v>1.3948409979053111</v>
      </c>
      <c r="CU349" s="21">
        <f>BQ349*VLOOKUP(AM$6,'Greenhouse Gas Costs Avoided'!$A$2:$I$32,9,FALSE)</f>
        <v>1.464999051498006</v>
      </c>
      <c r="CV349" s="21">
        <f>BR349*VLOOKUP(AN$6,'Greenhouse Gas Costs Avoided'!$A$2:$I$32,9,FALSE)</f>
        <v>1.5345038547523033</v>
      </c>
      <c r="CW349" s="21">
        <f>BS349*VLOOKUP(AO$6,'Greenhouse Gas Costs Avoided'!$A$2:$I$32,9,FALSE)</f>
        <v>1.6055870809081549</v>
      </c>
      <c r="CX349" s="21">
        <f>BT349*VLOOKUP(AP$6,'Greenhouse Gas Costs Avoided'!$A$2:$I$32,9,FALSE)</f>
        <v>1.6795342908215394</v>
      </c>
      <c r="CY349" s="21">
        <f>BU349*VLOOKUP(AQ$6,'Greenhouse Gas Costs Avoided'!$A$2:$I$32,9,FALSE)</f>
        <v>1.7565471936259263</v>
      </c>
      <c r="CZ349" s="21">
        <f>BV349*VLOOKUP(AR$6,'Greenhouse Gas Costs Avoided'!$A$2:$I$32,9,FALSE)</f>
        <v>1.8438646648785721</v>
      </c>
      <c r="DA349" s="21">
        <f>BW349*VLOOKUP(AS$6,'Greenhouse Gas Costs Avoided'!$A$2:$I$32,9,FALSE)</f>
        <v>1.9360578981225007</v>
      </c>
      <c r="DB349" s="21">
        <f>BX349*VLOOKUP(AT$6,'Greenhouse Gas Costs Avoided'!$A$2:$I$32,9,FALSE)</f>
        <v>2.0328607930286258</v>
      </c>
      <c r="DC349" s="21">
        <f>BY349*VLOOKUP(AU$6,'Greenhouse Gas Costs Avoided'!$A$2:$I$32,9,FALSE)</f>
        <v>2.1345038326800574</v>
      </c>
      <c r="DD349" s="21">
        <f>BZ349*VLOOKUP(AV$6,'Greenhouse Gas Costs Avoided'!$A$2:$I$32,9,FALSE)</f>
        <v>2.2412290243140602</v>
      </c>
      <c r="DE349" s="21">
        <f>CA349*VLOOKUP(AW$6,'Greenhouse Gas Costs Avoided'!$A$2:$I$32,9,FALSE)</f>
        <v>2.3532904755297634</v>
      </c>
      <c r="DF349" s="21">
        <f>CB349*VLOOKUP(AX$6,'Greenhouse Gas Costs Avoided'!$A$2:$I$32,9,FALSE)</f>
        <v>2.4709549993062518</v>
      </c>
      <c r="DG349" s="21">
        <f>CC349*VLOOKUP(AY$6,'Greenhouse Gas Costs Avoided'!$A$2:$I$32,9,FALSE)</f>
        <v>2.5945027492715647</v>
      </c>
      <c r="DH349" s="21">
        <f>CD349*VLOOKUP(AZ$6,'Greenhouse Gas Costs Avoided'!$A$2:$I$32,9,FALSE)</f>
        <v>2.724227886735143</v>
      </c>
      <c r="DI349" s="21">
        <f>CE349*VLOOKUP(BA$6,'Greenhouse Gas Costs Avoided'!$A$2:$I$32,9,FALSE)</f>
        <v>2.8604392810719004</v>
      </c>
      <c r="DJ349" s="21">
        <f>CF349*VLOOKUP(BB$6,'Greenhouse Gas Costs Avoided'!$A$2:$I$32,9,FALSE)</f>
        <v>3.0034612451254952</v>
      </c>
      <c r="DK349" s="21">
        <f>CG349*VLOOKUP(BC$6,'Greenhouse Gas Costs Avoided'!$A$2:$I$32,9,FALSE)</f>
        <v>3.1536343073817701</v>
      </c>
      <c r="DL349" s="21">
        <f>CH349*VLOOKUP(BD$6,'Greenhouse Gas Costs Avoided'!$A$2:$I$32,9,FALSE)</f>
        <v>3.3113160227508591</v>
      </c>
      <c r="DM349" s="21">
        <f>CI349*VLOOKUP(BE$6,'Greenhouse Gas Costs Avoided'!$A$2:$I$32,9,FALSE)</f>
        <v>3.4768818238884021</v>
      </c>
      <c r="DN349" s="21">
        <f>CJ349*VLOOKUP(BF$6,'Greenhouse Gas Costs Avoided'!$A$2:$I$32,9,FALSE)</f>
        <v>3.6507259150828224</v>
      </c>
      <c r="DO349" s="21">
        <f>CK349*VLOOKUP(BG$6,'Greenhouse Gas Costs Avoided'!$A$2:$I$32,9,FALSE)</f>
        <v>3.8332622108369634</v>
      </c>
      <c r="DP349" s="21">
        <f>CL349*VLOOKUP(BH$6,'Greenhouse Gas Costs Avoided'!$A$2:$I$32,9,FALSE)</f>
        <v>4.0249253213788121</v>
      </c>
      <c r="DQ349" s="21">
        <f>CM349*VLOOKUP(BI$6,'Greenhouse Gas Costs Avoided'!$A$2:$I$32,9,FALSE)</f>
        <v>4.2261715874477526</v>
      </c>
      <c r="DR349" s="21">
        <f>CN349*VLOOKUP(BJ$6,'Greenhouse Gas Costs Avoided'!$A$2:$I$32,9,FALSE)</f>
        <v>4.4374801668201398</v>
      </c>
      <c r="DS349" s="164">
        <f>CO349*VLOOKUP(BK$6,'Greenhouse Gas Costs Avoided'!$A$2:$I$32,9,FALSE)</f>
        <v>4.6593541751611474</v>
      </c>
    </row>
    <row r="350" spans="1:123" x14ac:dyDescent="0.35">
      <c r="A350" s="174">
        <v>344</v>
      </c>
      <c r="B350" s="12">
        <v>4</v>
      </c>
      <c r="C350" s="175">
        <v>2023</v>
      </c>
      <c r="E350" s="20">
        <v>0</v>
      </c>
      <c r="F350" s="21">
        <v>82.346532180449415</v>
      </c>
      <c r="G350" s="21">
        <v>84.002844861871253</v>
      </c>
      <c r="H350" s="21">
        <v>85.659157543293105</v>
      </c>
      <c r="I350" s="21">
        <v>86.918851036576825</v>
      </c>
      <c r="J350" s="21">
        <v>88.178544529860531</v>
      </c>
      <c r="K350" s="21">
        <v>89.438238023144251</v>
      </c>
      <c r="L350" s="21">
        <v>90.697931516427971</v>
      </c>
      <c r="M350" s="21">
        <v>91.95762500971172</v>
      </c>
      <c r="N350" s="21">
        <v>93.21731850299544</v>
      </c>
      <c r="O350" s="21">
        <v>94.47701199627916</v>
      </c>
      <c r="P350" s="21">
        <v>95.73670548956288</v>
      </c>
      <c r="Q350" s="21">
        <v>96.996398982846586</v>
      </c>
      <c r="R350" s="21">
        <v>98.25609247613032</v>
      </c>
      <c r="S350" s="21">
        <v>99.65157958594628</v>
      </c>
      <c r="T350" s="21">
        <v>101.04706669576224</v>
      </c>
      <c r="U350" s="21">
        <v>102.4425538055782</v>
      </c>
      <c r="V350" s="21">
        <v>103.83804091539416</v>
      </c>
      <c r="W350" s="21">
        <v>105.23352802521011</v>
      </c>
      <c r="X350" s="21">
        <v>106.47156953138905</v>
      </c>
      <c r="Y350" s="21">
        <v>107.709611037568</v>
      </c>
      <c r="Z350" s="21">
        <v>108.94765254374694</v>
      </c>
      <c r="AA350" s="21">
        <v>110.18569404992589</v>
      </c>
      <c r="AB350" s="21">
        <v>111.42373555610482</v>
      </c>
      <c r="AC350" s="21">
        <v>112.86811731331359</v>
      </c>
      <c r="AD350" s="21">
        <v>114.31249907052236</v>
      </c>
      <c r="AE350" s="21">
        <v>115.75688082773114</v>
      </c>
      <c r="AF350" s="21">
        <v>117.20126258493991</v>
      </c>
      <c r="AG350" s="22">
        <v>119.5319620819439</v>
      </c>
      <c r="AI350" s="20">
        <v>0</v>
      </c>
      <c r="AJ350" s="21">
        <v>5.2166744805659615</v>
      </c>
      <c r="AK350" s="21">
        <v>5.3216023247413169</v>
      </c>
      <c r="AL350" s="21">
        <v>5.4265301689166732</v>
      </c>
      <c r="AM350" s="21">
        <v>5.5063320831654474</v>
      </c>
      <c r="AN350" s="21">
        <v>5.5861339974142208</v>
      </c>
      <c r="AO350" s="21">
        <v>5.665935911662995</v>
      </c>
      <c r="AP350" s="21">
        <v>5.7457378259117702</v>
      </c>
      <c r="AQ350" s="21">
        <v>5.8255397401605462</v>
      </c>
      <c r="AR350" s="21">
        <v>5.9053416544093205</v>
      </c>
      <c r="AS350" s="21">
        <v>5.9851435686580947</v>
      </c>
      <c r="AT350" s="21">
        <v>6.0649454829068699</v>
      </c>
      <c r="AU350" s="21">
        <v>6.1447473971556432</v>
      </c>
      <c r="AV350" s="21">
        <v>6.2245493114044184</v>
      </c>
      <c r="AW350" s="21">
        <v>6.312953786990386</v>
      </c>
      <c r="AX350" s="21">
        <v>6.4013582625763545</v>
      </c>
      <c r="AY350" s="21">
        <v>6.4897627381623222</v>
      </c>
      <c r="AZ350" s="21">
        <v>6.5781672137482907</v>
      </c>
      <c r="BA350" s="21">
        <v>6.6665716893342575</v>
      </c>
      <c r="BB350" s="21">
        <v>6.7450019445028957</v>
      </c>
      <c r="BC350" s="21">
        <v>6.8234321996715348</v>
      </c>
      <c r="BD350" s="21">
        <v>6.901862454840173</v>
      </c>
      <c r="BE350" s="21">
        <v>6.9802927100088112</v>
      </c>
      <c r="BF350" s="21">
        <v>7.0587229651774486</v>
      </c>
      <c r="BG350" s="21">
        <v>7.1502249295408609</v>
      </c>
      <c r="BH350" s="21">
        <v>7.2417268939042723</v>
      </c>
      <c r="BI350" s="21">
        <v>7.3332288582676846</v>
      </c>
      <c r="BJ350" s="21">
        <v>7.424730822631096</v>
      </c>
      <c r="BK350" s="22">
        <v>7.5723812490175435</v>
      </c>
      <c r="BM350" s="163">
        <f>VLOOKUP(BM$6,'MonteCarlo Policy Paths'!$N$2:$S$31,$B350+1,FALSE)</f>
        <v>21.456887556927661</v>
      </c>
      <c r="BN350" s="21">
        <f>VLOOKUP(BN$6,'MonteCarlo Policy Paths'!$N$2:$S$31,$B350+1,FALSE)</f>
        <v>23.119081894670884</v>
      </c>
      <c r="BO350" s="21">
        <f>VLOOKUP(BO$6,'MonteCarlo Policy Paths'!$N$2:$S$31,$B350+1,FALSE)</f>
        <v>24.918982795429599</v>
      </c>
      <c r="BP350" s="21">
        <f>VLOOKUP(BP$6,'MonteCarlo Policy Paths'!$N$2:$S$31,$B350+1,FALSE)</f>
        <v>26.866510906830612</v>
      </c>
      <c r="BQ350" s="21">
        <f>VLOOKUP(BQ$6,'MonteCarlo Policy Paths'!$N$2:$S$31,$B350+1,FALSE)</f>
        <v>28.957808063155838</v>
      </c>
      <c r="BR350" s="21">
        <f>VLOOKUP(BR$6,'MonteCarlo Policy Paths'!$N$2:$S$31,$B350+1,FALSE)</f>
        <v>31.169773267386955</v>
      </c>
      <c r="BS350" s="21">
        <f>VLOOKUP(BS$6,'MonteCarlo Policy Paths'!$N$2:$S$31,$B350+1,FALSE)</f>
        <v>33.536503079259326</v>
      </c>
      <c r="BT350" s="21">
        <f>VLOOKUP(BT$6,'MonteCarlo Policy Paths'!$N$2:$S$31,$B350+1,FALSE)</f>
        <v>36.094562758542168</v>
      </c>
      <c r="BU350" s="21">
        <f>VLOOKUP(BU$6,'MonteCarlo Policy Paths'!$N$2:$S$31,$B350+1,FALSE)</f>
        <v>38.859796339203925</v>
      </c>
      <c r="BV350" s="21">
        <f>VLOOKUP(BV$6,'MonteCarlo Policy Paths'!$N$2:$S$31,$B350+1,FALSE)</f>
        <v>41.937214526892696</v>
      </c>
      <c r="BW350" s="21">
        <f>VLOOKUP(BW$6,'MonteCarlo Policy Paths'!$N$2:$S$31,$B350+1,FALSE)</f>
        <v>45.285702034805901</v>
      </c>
      <c r="BX350" s="21">
        <f>VLOOKUP(BX$6,'MonteCarlo Policy Paths'!$N$2:$S$31,$B350+1,FALSE)</f>
        <v>48.923675973628832</v>
      </c>
      <c r="BY350" s="21">
        <f>VLOOKUP(BY$6,'MonteCarlo Policy Paths'!$N$2:$S$31,$B350+1,FALSE)</f>
        <v>52.880283256992421</v>
      </c>
      <c r="BZ350" s="21">
        <f>VLOOKUP(BZ$6,'MonteCarlo Policy Paths'!$N$2:$S$31,$B350+1,FALSE)</f>
        <v>57.179951130409847</v>
      </c>
      <c r="CA350" s="21">
        <f>VLOOKUP(CA$6,'MonteCarlo Policy Paths'!$N$2:$S$31,$B350+1,FALSE)</f>
        <v>59.199989570907007</v>
      </c>
      <c r="CB350" s="21">
        <f>VLOOKUP(CB$6,'MonteCarlo Policy Paths'!$N$2:$S$31,$B350+1,FALSE)</f>
        <v>61.304348310445278</v>
      </c>
      <c r="CC350" s="21">
        <f>VLOOKUP(CC$6,'MonteCarlo Policy Paths'!$N$2:$S$31,$B350+1,FALSE)</f>
        <v>63.486799757257046</v>
      </c>
      <c r="CD350" s="21">
        <f>VLOOKUP(CD$6,'MonteCarlo Policy Paths'!$N$2:$S$31,$B350+1,FALSE)</f>
        <v>65.754412861465767</v>
      </c>
      <c r="CE350" s="21">
        <f>VLOOKUP(CE$6,'MonteCarlo Policy Paths'!$N$2:$S$31,$B350+1,FALSE)</f>
        <v>68.097759333367534</v>
      </c>
      <c r="CF350" s="21">
        <f>VLOOKUP(CF$6,'MonteCarlo Policy Paths'!$N$2:$S$31,$B350+1,FALSE)</f>
        <v>70.548973057852507</v>
      </c>
      <c r="CG350" s="21">
        <f>VLOOKUP(CG$6,'MonteCarlo Policy Paths'!$N$2:$S$31,$B350+1,FALSE)</f>
        <v>73.077007009761019</v>
      </c>
      <c r="CH350" s="21">
        <f>VLOOKUP(CH$6,'MonteCarlo Policy Paths'!$N$2:$S$31,$B350+1,FALSE)</f>
        <v>75.691476032446857</v>
      </c>
      <c r="CI350" s="21">
        <f>VLOOKUP(CI$6,'MonteCarlo Policy Paths'!$N$2:$S$31,$B350+1,FALSE)</f>
        <v>78.404802280730166</v>
      </c>
      <c r="CJ350" s="21">
        <f>VLOOKUP(CJ$6,'MonteCarlo Policy Paths'!$N$2:$S$31,$B350+1,FALSE)</f>
        <v>81.224927058038162</v>
      </c>
      <c r="CK350" s="21">
        <f>VLOOKUP(CK$6,'MonteCarlo Policy Paths'!$N$2:$S$31,$B350+1,FALSE)</f>
        <v>84.152487263770951</v>
      </c>
      <c r="CL350" s="21">
        <f>VLOOKUP(CL$6,'MonteCarlo Policy Paths'!$N$2:$S$31,$B350+1,FALSE)</f>
        <v>87.19069011352974</v>
      </c>
      <c r="CM350" s="21">
        <f>VLOOKUP(CM$6,'MonteCarlo Policy Paths'!$N$2:$S$31,$B350+1,FALSE)</f>
        <v>90.339519718236858</v>
      </c>
      <c r="CN350" s="21">
        <f>VLOOKUP(CN$6,'MonteCarlo Policy Paths'!$N$2:$S$31,$B350+1,FALSE)</f>
        <v>93.604800202242828</v>
      </c>
      <c r="CO350" s="164">
        <f>VLOOKUP(CO$6,'MonteCarlo Policy Paths'!$N$2:$S$31,$B350+1,FALSE)</f>
        <v>96.983684685934094</v>
      </c>
      <c r="CQ350" s="163">
        <f>BM350*VLOOKUP(AI$6,'Greenhouse Gas Costs Avoided'!$A$2:$I$32,9,FALSE)</f>
        <v>1.3592994724454583</v>
      </c>
      <c r="CR350" s="21">
        <f>BN350*VLOOKUP(AJ$6,'Greenhouse Gas Costs Avoided'!$A$2:$I$32,9,FALSE)</f>
        <v>1.4645999210963487</v>
      </c>
      <c r="CS350" s="21">
        <f>BO350*VLOOKUP(AK$6,'Greenhouse Gas Costs Avoided'!$A$2:$I$32,9,FALSE)</f>
        <v>1.5786241167474793</v>
      </c>
      <c r="CT350" s="21">
        <f>BP350*VLOOKUP(AL$6,'Greenhouse Gas Costs Avoided'!$A$2:$I$32,9,FALSE)</f>
        <v>1.7020005350363183</v>
      </c>
      <c r="CU350" s="21">
        <f>BQ350*VLOOKUP(AM$6,'Greenhouse Gas Costs Avoided'!$A$2:$I$32,9,FALSE)</f>
        <v>1.8344847601494692</v>
      </c>
      <c r="CV350" s="21">
        <f>BR350*VLOOKUP(AN$6,'Greenhouse Gas Costs Avoided'!$A$2:$I$32,9,FALSE)</f>
        <v>1.9746133378475101</v>
      </c>
      <c r="CW350" s="21">
        <f>BS350*VLOOKUP(AO$6,'Greenhouse Gas Costs Avoided'!$A$2:$I$32,9,FALSE)</f>
        <v>2.1245462941611284</v>
      </c>
      <c r="CX350" s="21">
        <f>BT350*VLOOKUP(AP$6,'Greenhouse Gas Costs Avoided'!$A$2:$I$32,9,FALSE)</f>
        <v>2.2866000479177169</v>
      </c>
      <c r="CY350" s="21">
        <f>BU350*VLOOKUP(AQ$6,'Greenhouse Gas Costs Avoided'!$A$2:$I$32,9,FALSE)</f>
        <v>2.4617783228380428</v>
      </c>
      <c r="CZ350" s="21">
        <f>BV350*VLOOKUP(AR$6,'Greenhouse Gas Costs Avoided'!$A$2:$I$32,9,FALSE)</f>
        <v>2.6567335747552212</v>
      </c>
      <c r="DA350" s="21">
        <f>BW350*VLOOKUP(AS$6,'Greenhouse Gas Costs Avoided'!$A$2:$I$32,9,FALSE)</f>
        <v>2.8688611394320973</v>
      </c>
      <c r="DB350" s="21">
        <f>BX350*VLOOKUP(AT$6,'Greenhouse Gas Costs Avoided'!$A$2:$I$32,9,FALSE)</f>
        <v>3.099327745676475</v>
      </c>
      <c r="DC350" s="21">
        <f>BY350*VLOOKUP(AU$6,'Greenhouse Gas Costs Avoided'!$A$2:$I$32,9,FALSE)</f>
        <v>3.3499798581359799</v>
      </c>
      <c r="DD350" s="21">
        <f>BZ350*VLOOKUP(AV$6,'Greenhouse Gas Costs Avoided'!$A$2:$I$32,9,FALSE)</f>
        <v>3.6223649492411436</v>
      </c>
      <c r="DE350" s="21">
        <f>CA350*VLOOKUP(AW$6,'Greenhouse Gas Costs Avoided'!$A$2:$I$32,9,FALSE)</f>
        <v>3.7503349159570667</v>
      </c>
      <c r="DF350" s="21">
        <f>CB350*VLOOKUP(AX$6,'Greenhouse Gas Costs Avoided'!$A$2:$I$32,9,FALSE)</f>
        <v>3.8836465958035138</v>
      </c>
      <c r="DG350" s="21">
        <f>CC350*VLOOKUP(AY$6,'Greenhouse Gas Costs Avoided'!$A$2:$I$32,9,FALSE)</f>
        <v>4.0219054692034097</v>
      </c>
      <c r="DH350" s="21">
        <f>CD350*VLOOKUP(AZ$6,'Greenhouse Gas Costs Avoided'!$A$2:$I$32,9,FALSE)</f>
        <v>4.1655593560070496</v>
      </c>
      <c r="DI350" s="21">
        <f>CE350*VLOOKUP(BA$6,'Greenhouse Gas Costs Avoided'!$A$2:$I$32,9,FALSE)</f>
        <v>4.3140109715809301</v>
      </c>
      <c r="DJ350" s="21">
        <f>CF350*VLOOKUP(BB$6,'Greenhouse Gas Costs Avoided'!$A$2:$I$32,9,FALSE)</f>
        <v>4.4692960059878768</v>
      </c>
      <c r="DK350" s="21">
        <f>CG350*VLOOKUP(BC$6,'Greenhouse Gas Costs Avoided'!$A$2:$I$32,9,FALSE)</f>
        <v>4.629447622014963</v>
      </c>
      <c r="DL350" s="21">
        <f>CH350*VLOOKUP(BD$6,'Greenhouse Gas Costs Avoided'!$A$2:$I$32,9,FALSE)</f>
        <v>4.7950749225184994</v>
      </c>
      <c r="DM350" s="21">
        <f>CI350*VLOOKUP(BE$6,'Greenhouse Gas Costs Avoided'!$A$2:$I$32,9,FALSE)</f>
        <v>4.9669648542748472</v>
      </c>
      <c r="DN350" s="21">
        <f>CJ350*VLOOKUP(BF$6,'Greenhouse Gas Costs Avoided'!$A$2:$I$32,9,FALSE)</f>
        <v>5.1456205009456273</v>
      </c>
      <c r="DO350" s="21">
        <f>CK350*VLOOKUP(BG$6,'Greenhouse Gas Costs Avoided'!$A$2:$I$32,9,FALSE)</f>
        <v>5.331082210275417</v>
      </c>
      <c r="DP350" s="21">
        <f>CL350*VLOOKUP(BH$6,'Greenhouse Gas Costs Avoided'!$A$2:$I$32,9,FALSE)</f>
        <v>5.5235531602164318</v>
      </c>
      <c r="DQ350" s="21">
        <f>CM350*VLOOKUP(BI$6,'Greenhouse Gas Costs Avoided'!$A$2:$I$32,9,FALSE)</f>
        <v>5.723032344191421</v>
      </c>
      <c r="DR350" s="21">
        <f>CN350*VLOOKUP(BJ$6,'Greenhouse Gas Costs Avoided'!$A$2:$I$32,9,FALSE)</f>
        <v>5.9298887220104266</v>
      </c>
      <c r="DS350" s="164">
        <f>CO350*VLOOKUP(BK$6,'Greenhouse Gas Costs Avoided'!$A$2:$I$32,9,FALSE)</f>
        <v>6.1439419431008639</v>
      </c>
    </row>
    <row r="351" spans="1:123" x14ac:dyDescent="0.35">
      <c r="A351" s="174">
        <v>345</v>
      </c>
      <c r="B351" s="12">
        <v>3</v>
      </c>
      <c r="C351" s="175">
        <v>2023</v>
      </c>
      <c r="E351" s="20">
        <v>0</v>
      </c>
      <c r="F351" s="21">
        <v>82.346532180449415</v>
      </c>
      <c r="G351" s="21">
        <v>84.002844861871253</v>
      </c>
      <c r="H351" s="21">
        <v>85.659157543293105</v>
      </c>
      <c r="I351" s="21">
        <v>86.918851036576825</v>
      </c>
      <c r="J351" s="21">
        <v>88.178544529860531</v>
      </c>
      <c r="K351" s="21">
        <v>89.438238023144251</v>
      </c>
      <c r="L351" s="21">
        <v>90.697931516427971</v>
      </c>
      <c r="M351" s="21">
        <v>91.95762500971172</v>
      </c>
      <c r="N351" s="21">
        <v>93.21731850299544</v>
      </c>
      <c r="O351" s="21">
        <v>94.47701199627916</v>
      </c>
      <c r="P351" s="21">
        <v>95.73670548956288</v>
      </c>
      <c r="Q351" s="21">
        <v>96.996398982846586</v>
      </c>
      <c r="R351" s="21">
        <v>101.49317720655506</v>
      </c>
      <c r="S351" s="21">
        <v>104.21949379267882</v>
      </c>
      <c r="T351" s="21">
        <v>107.03810370059369</v>
      </c>
      <c r="U351" s="21">
        <v>109.92690053835344</v>
      </c>
      <c r="V351" s="21">
        <v>112.89757853003228</v>
      </c>
      <c r="W351" s="21">
        <v>115.91943874780665</v>
      </c>
      <c r="X351" s="21">
        <v>119.06733931122673</v>
      </c>
      <c r="Y351" s="21">
        <v>122.25496395468721</v>
      </c>
      <c r="Z351" s="21">
        <v>125.4992630232488</v>
      </c>
      <c r="AA351" s="21">
        <v>128.82380079097237</v>
      </c>
      <c r="AB351" s="21">
        <v>132.24028719953677</v>
      </c>
      <c r="AC351" s="21">
        <v>135.74155640209787</v>
      </c>
      <c r="AD351" s="21">
        <v>139.32654413598658</v>
      </c>
      <c r="AE351" s="21">
        <v>142.9856742986068</v>
      </c>
      <c r="AF351" s="21">
        <v>146.72361540812219</v>
      </c>
      <c r="AG351" s="22">
        <v>150.52284977717397</v>
      </c>
      <c r="AI351" s="20">
        <v>0</v>
      </c>
      <c r="AJ351" s="21">
        <v>5.2166744805659615</v>
      </c>
      <c r="AK351" s="21">
        <v>5.3216023247413169</v>
      </c>
      <c r="AL351" s="21">
        <v>5.4265301689166732</v>
      </c>
      <c r="AM351" s="21">
        <v>5.5063320831654474</v>
      </c>
      <c r="AN351" s="21">
        <v>5.5861339974142208</v>
      </c>
      <c r="AO351" s="21">
        <v>5.665935911662995</v>
      </c>
      <c r="AP351" s="21">
        <v>5.7457378259117702</v>
      </c>
      <c r="AQ351" s="21">
        <v>5.8255397401605462</v>
      </c>
      <c r="AR351" s="21">
        <v>5.9053416544093205</v>
      </c>
      <c r="AS351" s="21">
        <v>5.9851435686580947</v>
      </c>
      <c r="AT351" s="21">
        <v>6.0649454829068699</v>
      </c>
      <c r="AU351" s="21">
        <v>6.1447473971556432</v>
      </c>
      <c r="AV351" s="21">
        <v>6.4296194808152167</v>
      </c>
      <c r="AW351" s="21">
        <v>6.6023323538917609</v>
      </c>
      <c r="AX351" s="21">
        <v>6.7808920331878957</v>
      </c>
      <c r="AY351" s="21">
        <v>6.9638980729572149</v>
      </c>
      <c r="AZ351" s="21">
        <v>7.1520913053717949</v>
      </c>
      <c r="BA351" s="21">
        <v>7.3435269452765404</v>
      </c>
      <c r="BB351" s="21">
        <v>7.5429472742415475</v>
      </c>
      <c r="BC351" s="21">
        <v>7.744884134129272</v>
      </c>
      <c r="BD351" s="21">
        <v>7.950411333759269</v>
      </c>
      <c r="BE351" s="21">
        <v>8.161021676093501</v>
      </c>
      <c r="BF351" s="21">
        <v>8.3774569890184303</v>
      </c>
      <c r="BG351" s="21">
        <v>8.5992633142510115</v>
      </c>
      <c r="BH351" s="21">
        <v>8.8263732304711304</v>
      </c>
      <c r="BI351" s="21">
        <v>9.05818008905967</v>
      </c>
      <c r="BJ351" s="21">
        <v>9.2949796418706736</v>
      </c>
      <c r="BK351" s="22">
        <v>9.5356621388007277</v>
      </c>
      <c r="BM351" s="163">
        <f>VLOOKUP(BM$6,'MonteCarlo Policy Paths'!$N$2:$S$31,$B351+1,FALSE)</f>
        <v>24.400896901266854</v>
      </c>
      <c r="BN351" s="21">
        <f>VLOOKUP(BN$6,'MonteCarlo Policy Paths'!$N$2:$S$31,$B351+1,FALSE)</f>
        <v>27.277092285564247</v>
      </c>
      <c r="BO351" s="21">
        <f>VLOOKUP(BO$6,'MonteCarlo Policy Paths'!$N$2:$S$31,$B351+1,FALSE)</f>
        <v>30.488398193607274</v>
      </c>
      <c r="BP351" s="21">
        <f>VLOOKUP(BP$6,'MonteCarlo Policy Paths'!$N$2:$S$31,$B351+1,FALSE)</f>
        <v>34.070901710124843</v>
      </c>
      <c r="BQ351" s="21">
        <f>VLOOKUP(BQ$6,'MonteCarlo Policy Paths'!$N$2:$S$31,$B351+1,FALSE)</f>
        <v>38.049962908416198</v>
      </c>
      <c r="BR351" s="21">
        <f>VLOOKUP(BR$6,'MonteCarlo Policy Paths'!$N$2:$S$31,$B351+1,FALSE)</f>
        <v>42.441930627628253</v>
      </c>
      <c r="BS351" s="21">
        <f>VLOOKUP(BS$6,'MonteCarlo Policy Paths'!$N$2:$S$31,$B351+1,FALSE)</f>
        <v>47.302864628556662</v>
      </c>
      <c r="BT351" s="21">
        <f>VLOOKUP(BT$6,'MonteCarlo Policy Paths'!$N$2:$S$31,$B351+1,FALSE)</f>
        <v>52.715092471952183</v>
      </c>
      <c r="BU351" s="21">
        <f>VLOOKUP(BU$6,'MonteCarlo Policy Paths'!$N$2:$S$31,$B351+1,FALSE)</f>
        <v>58.737483764437521</v>
      </c>
      <c r="BV351" s="21">
        <f>VLOOKUP(BV$6,'MonteCarlo Policy Paths'!$N$2:$S$31,$B351+1,FALSE)</f>
        <v>65.512636340122413</v>
      </c>
      <c r="BW351" s="21">
        <f>VLOOKUP(BW$6,'MonteCarlo Policy Paths'!$N$2:$S$31,$B351+1,FALSE)</f>
        <v>73.079994851258945</v>
      </c>
      <c r="BX351" s="21">
        <f>VLOOKUP(BX$6,'MonteCarlo Policy Paths'!$N$2:$S$31,$B351+1,FALSE)</f>
        <v>81.527096411801594</v>
      </c>
      <c r="BY351" s="21">
        <f>VLOOKUP(BY$6,'MonteCarlo Policy Paths'!$N$2:$S$31,$B351+1,FALSE)</f>
        <v>90.963600198236662</v>
      </c>
      <c r="BZ351" s="21">
        <f>VLOOKUP(BZ$6,'MonteCarlo Policy Paths'!$N$2:$S$31,$B351+1,FALSE)</f>
        <v>101.49317720655506</v>
      </c>
      <c r="CA351" s="21">
        <f>VLOOKUP(CA$6,'MonteCarlo Policy Paths'!$N$2:$S$31,$B351+1,FALSE)</f>
        <v>104.21949379267882</v>
      </c>
      <c r="CB351" s="21">
        <f>VLOOKUP(CB$6,'MonteCarlo Policy Paths'!$N$2:$S$31,$B351+1,FALSE)</f>
        <v>107.03810370059369</v>
      </c>
      <c r="CC351" s="21">
        <f>VLOOKUP(CC$6,'MonteCarlo Policy Paths'!$N$2:$S$31,$B351+1,FALSE)</f>
        <v>109.92690053835344</v>
      </c>
      <c r="CD351" s="21">
        <f>VLOOKUP(CD$6,'MonteCarlo Policy Paths'!$N$2:$S$31,$B351+1,FALSE)</f>
        <v>112.89757853003228</v>
      </c>
      <c r="CE351" s="21">
        <f>VLOOKUP(CE$6,'MonteCarlo Policy Paths'!$N$2:$S$31,$B351+1,FALSE)</f>
        <v>115.91943874780665</v>
      </c>
      <c r="CF351" s="21">
        <f>VLOOKUP(CF$6,'MonteCarlo Policy Paths'!$N$2:$S$31,$B351+1,FALSE)</f>
        <v>119.06733931122673</v>
      </c>
      <c r="CG351" s="21">
        <f>VLOOKUP(CG$6,'MonteCarlo Policy Paths'!$N$2:$S$31,$B351+1,FALSE)</f>
        <v>122.25496395468721</v>
      </c>
      <c r="CH351" s="21">
        <f>VLOOKUP(CH$6,'MonteCarlo Policy Paths'!$N$2:$S$31,$B351+1,FALSE)</f>
        <v>125.4992630232488</v>
      </c>
      <c r="CI351" s="21">
        <f>VLOOKUP(CI$6,'MonteCarlo Policy Paths'!$N$2:$S$31,$B351+1,FALSE)</f>
        <v>128.82380079097237</v>
      </c>
      <c r="CJ351" s="21">
        <f>VLOOKUP(CJ$6,'MonteCarlo Policy Paths'!$N$2:$S$31,$B351+1,FALSE)</f>
        <v>132.24028719953677</v>
      </c>
      <c r="CK351" s="21">
        <f>VLOOKUP(CK$6,'MonteCarlo Policy Paths'!$N$2:$S$31,$B351+1,FALSE)</f>
        <v>135.74155640209787</v>
      </c>
      <c r="CL351" s="21">
        <f>VLOOKUP(CL$6,'MonteCarlo Policy Paths'!$N$2:$S$31,$B351+1,FALSE)</f>
        <v>139.32654413598658</v>
      </c>
      <c r="CM351" s="21">
        <f>VLOOKUP(CM$6,'MonteCarlo Policy Paths'!$N$2:$S$31,$B351+1,FALSE)</f>
        <v>142.9856742986068</v>
      </c>
      <c r="CN351" s="21">
        <f>VLOOKUP(CN$6,'MonteCarlo Policy Paths'!$N$2:$S$31,$B351+1,FALSE)</f>
        <v>146.72361540812219</v>
      </c>
      <c r="CO351" s="164">
        <f>VLOOKUP(CO$6,'MonteCarlo Policy Paths'!$N$2:$S$31,$B351+1,FALSE)</f>
        <v>150.52284977717397</v>
      </c>
      <c r="CQ351" s="163">
        <f>BM351*VLOOKUP(AI$6,'Greenhouse Gas Costs Avoided'!$A$2:$I$32,9,FALSE)</f>
        <v>1.5458032390340439</v>
      </c>
      <c r="CR351" s="21">
        <f>BN351*VLOOKUP(AJ$6,'Greenhouse Gas Costs Avoided'!$A$2:$I$32,9,FALSE)</f>
        <v>1.7280109734108424</v>
      </c>
      <c r="CS351" s="21">
        <f>BO351*VLOOKUP(AK$6,'Greenhouse Gas Costs Avoided'!$A$2:$I$32,9,FALSE)</f>
        <v>1.9314480476408618</v>
      </c>
      <c r="CT351" s="21">
        <f>BP351*VLOOKUP(AL$6,'Greenhouse Gas Costs Avoided'!$A$2:$I$32,9,FALSE)</f>
        <v>2.1584005880368746</v>
      </c>
      <c r="CU351" s="21">
        <f>BQ351*VLOOKUP(AM$6,'Greenhouse Gas Costs Avoided'!$A$2:$I$32,9,FALSE)</f>
        <v>2.4104751619151044</v>
      </c>
      <c r="CV351" s="21">
        <f>BR351*VLOOKUP(AN$6,'Greenhouse Gas Costs Avoided'!$A$2:$I$32,9,FALSE)</f>
        <v>2.6887074725371978</v>
      </c>
      <c r="CW351" s="21">
        <f>BS351*VLOOKUP(AO$6,'Greenhouse Gas Costs Avoided'!$A$2:$I$32,9,FALSE)</f>
        <v>2.996648920499946</v>
      </c>
      <c r="CX351" s="21">
        <f>BT351*VLOOKUP(AP$6,'Greenhouse Gas Costs Avoided'!$A$2:$I$32,9,FALSE)</f>
        <v>3.339514978438852</v>
      </c>
      <c r="CY351" s="21">
        <f>BU351*VLOOKUP(AQ$6,'Greenhouse Gas Costs Avoided'!$A$2:$I$32,9,FALSE)</f>
        <v>3.7210350514231747</v>
      </c>
      <c r="CZ351" s="21">
        <f>BV351*VLOOKUP(AR$6,'Greenhouse Gas Costs Avoided'!$A$2:$I$32,9,FALSE)</f>
        <v>4.1502427497639598</v>
      </c>
      <c r="DA351" s="21">
        <f>BW351*VLOOKUP(AS$6,'Greenhouse Gas Costs Avoided'!$A$2:$I$32,9,FALSE)</f>
        <v>4.6296369025600148</v>
      </c>
      <c r="DB351" s="21">
        <f>BX351*VLOOKUP(AT$6,'Greenhouse Gas Costs Avoided'!$A$2:$I$32,9,FALSE)</f>
        <v>5.1647630090130283</v>
      </c>
      <c r="DC351" s="21">
        <f>BY351*VLOOKUP(AU$6,'Greenhouse Gas Costs Avoided'!$A$2:$I$32,9,FALSE)</f>
        <v>5.7625680068068199</v>
      </c>
      <c r="DD351" s="21">
        <f>BZ351*VLOOKUP(AV$6,'Greenhouse Gas Costs Avoided'!$A$2:$I$32,9,FALSE)</f>
        <v>6.4296194808152167</v>
      </c>
      <c r="DE351" s="21">
        <f>CA351*VLOOKUP(AW$6,'Greenhouse Gas Costs Avoided'!$A$2:$I$32,9,FALSE)</f>
        <v>6.6023323538917609</v>
      </c>
      <c r="DF351" s="21">
        <f>CB351*VLOOKUP(AX$6,'Greenhouse Gas Costs Avoided'!$A$2:$I$32,9,FALSE)</f>
        <v>6.7808920331878957</v>
      </c>
      <c r="DG351" s="21">
        <f>CC351*VLOOKUP(AY$6,'Greenhouse Gas Costs Avoided'!$A$2:$I$32,9,FALSE)</f>
        <v>6.9638980729572149</v>
      </c>
      <c r="DH351" s="21">
        <f>CD351*VLOOKUP(AZ$6,'Greenhouse Gas Costs Avoided'!$A$2:$I$32,9,FALSE)</f>
        <v>7.1520913053717949</v>
      </c>
      <c r="DI351" s="21">
        <f>CE351*VLOOKUP(BA$6,'Greenhouse Gas Costs Avoided'!$A$2:$I$32,9,FALSE)</f>
        <v>7.3435269452765404</v>
      </c>
      <c r="DJ351" s="21">
        <f>CF351*VLOOKUP(BB$6,'Greenhouse Gas Costs Avoided'!$A$2:$I$32,9,FALSE)</f>
        <v>7.5429472742415475</v>
      </c>
      <c r="DK351" s="21">
        <f>CG351*VLOOKUP(BC$6,'Greenhouse Gas Costs Avoided'!$A$2:$I$32,9,FALSE)</f>
        <v>7.744884134129272</v>
      </c>
      <c r="DL351" s="21">
        <f>CH351*VLOOKUP(BD$6,'Greenhouse Gas Costs Avoided'!$A$2:$I$32,9,FALSE)</f>
        <v>7.950411333759269</v>
      </c>
      <c r="DM351" s="21">
        <f>CI351*VLOOKUP(BE$6,'Greenhouse Gas Costs Avoided'!$A$2:$I$32,9,FALSE)</f>
        <v>8.161021676093501</v>
      </c>
      <c r="DN351" s="21">
        <f>CJ351*VLOOKUP(BF$6,'Greenhouse Gas Costs Avoided'!$A$2:$I$32,9,FALSE)</f>
        <v>8.3774569890184303</v>
      </c>
      <c r="DO351" s="21">
        <f>CK351*VLOOKUP(BG$6,'Greenhouse Gas Costs Avoided'!$A$2:$I$32,9,FALSE)</f>
        <v>8.5992633142510115</v>
      </c>
      <c r="DP351" s="21">
        <f>CL351*VLOOKUP(BH$6,'Greenhouse Gas Costs Avoided'!$A$2:$I$32,9,FALSE)</f>
        <v>8.8263732304711304</v>
      </c>
      <c r="DQ351" s="21">
        <f>CM351*VLOOKUP(BI$6,'Greenhouse Gas Costs Avoided'!$A$2:$I$32,9,FALSE)</f>
        <v>9.05818008905967</v>
      </c>
      <c r="DR351" s="21">
        <f>CN351*VLOOKUP(BJ$6,'Greenhouse Gas Costs Avoided'!$A$2:$I$32,9,FALSE)</f>
        <v>9.2949796418706736</v>
      </c>
      <c r="DS351" s="164">
        <f>CO351*VLOOKUP(BK$6,'Greenhouse Gas Costs Avoided'!$A$2:$I$32,9,FALSE)</f>
        <v>9.5356621388007277</v>
      </c>
    </row>
    <row r="352" spans="1:123" x14ac:dyDescent="0.35">
      <c r="A352" s="174">
        <v>346</v>
      </c>
      <c r="B352" s="12">
        <v>4</v>
      </c>
      <c r="C352" s="175">
        <v>2023</v>
      </c>
      <c r="E352" s="20">
        <v>0</v>
      </c>
      <c r="F352" s="21">
        <v>82.346532180449415</v>
      </c>
      <c r="G352" s="21">
        <v>84.002844861871253</v>
      </c>
      <c r="H352" s="21">
        <v>85.659157543293105</v>
      </c>
      <c r="I352" s="21">
        <v>86.918851036576825</v>
      </c>
      <c r="J352" s="21">
        <v>88.178544529860531</v>
      </c>
      <c r="K352" s="21">
        <v>89.438238023144251</v>
      </c>
      <c r="L352" s="21">
        <v>90.697931516427971</v>
      </c>
      <c r="M352" s="21">
        <v>91.95762500971172</v>
      </c>
      <c r="N352" s="21">
        <v>93.21731850299544</v>
      </c>
      <c r="O352" s="21">
        <v>94.47701199627916</v>
      </c>
      <c r="P352" s="21">
        <v>95.73670548956288</v>
      </c>
      <c r="Q352" s="21">
        <v>96.996398982846586</v>
      </c>
      <c r="R352" s="21">
        <v>98.25609247613032</v>
      </c>
      <c r="S352" s="21">
        <v>99.65157958594628</v>
      </c>
      <c r="T352" s="21">
        <v>101.04706669576224</v>
      </c>
      <c r="U352" s="21">
        <v>102.4425538055782</v>
      </c>
      <c r="V352" s="21">
        <v>103.83804091539416</v>
      </c>
      <c r="W352" s="21">
        <v>105.23352802521011</v>
      </c>
      <c r="X352" s="21">
        <v>106.47156953138905</v>
      </c>
      <c r="Y352" s="21">
        <v>107.709611037568</v>
      </c>
      <c r="Z352" s="21">
        <v>108.94765254374694</v>
      </c>
      <c r="AA352" s="21">
        <v>110.18569404992589</v>
      </c>
      <c r="AB352" s="21">
        <v>111.42373555610482</v>
      </c>
      <c r="AC352" s="21">
        <v>112.86811731331359</v>
      </c>
      <c r="AD352" s="21">
        <v>114.31249907052236</v>
      </c>
      <c r="AE352" s="21">
        <v>115.75688082773114</v>
      </c>
      <c r="AF352" s="21">
        <v>117.20126258493991</v>
      </c>
      <c r="AG352" s="22">
        <v>119.5319620819439</v>
      </c>
      <c r="AI352" s="20">
        <v>0</v>
      </c>
      <c r="AJ352" s="21">
        <v>5.2166744805659615</v>
      </c>
      <c r="AK352" s="21">
        <v>5.3216023247413169</v>
      </c>
      <c r="AL352" s="21">
        <v>5.4265301689166732</v>
      </c>
      <c r="AM352" s="21">
        <v>5.5063320831654474</v>
      </c>
      <c r="AN352" s="21">
        <v>5.5861339974142208</v>
      </c>
      <c r="AO352" s="21">
        <v>5.665935911662995</v>
      </c>
      <c r="AP352" s="21">
        <v>5.7457378259117702</v>
      </c>
      <c r="AQ352" s="21">
        <v>5.8255397401605462</v>
      </c>
      <c r="AR352" s="21">
        <v>5.9053416544093205</v>
      </c>
      <c r="AS352" s="21">
        <v>5.9851435686580947</v>
      </c>
      <c r="AT352" s="21">
        <v>6.0649454829068699</v>
      </c>
      <c r="AU352" s="21">
        <v>6.1447473971556432</v>
      </c>
      <c r="AV352" s="21">
        <v>6.2245493114044184</v>
      </c>
      <c r="AW352" s="21">
        <v>6.312953786990386</v>
      </c>
      <c r="AX352" s="21">
        <v>6.4013582625763545</v>
      </c>
      <c r="AY352" s="21">
        <v>6.4897627381623222</v>
      </c>
      <c r="AZ352" s="21">
        <v>6.5781672137482907</v>
      </c>
      <c r="BA352" s="21">
        <v>6.6665716893342575</v>
      </c>
      <c r="BB352" s="21">
        <v>6.7450019445028957</v>
      </c>
      <c r="BC352" s="21">
        <v>6.8234321996715348</v>
      </c>
      <c r="BD352" s="21">
        <v>6.901862454840173</v>
      </c>
      <c r="BE352" s="21">
        <v>6.9802927100088112</v>
      </c>
      <c r="BF352" s="21">
        <v>7.0587229651774486</v>
      </c>
      <c r="BG352" s="21">
        <v>7.1502249295408609</v>
      </c>
      <c r="BH352" s="21">
        <v>7.2417268939042723</v>
      </c>
      <c r="BI352" s="21">
        <v>7.3332288582676846</v>
      </c>
      <c r="BJ352" s="21">
        <v>7.424730822631096</v>
      </c>
      <c r="BK352" s="22">
        <v>7.5723812490175435</v>
      </c>
      <c r="BM352" s="163">
        <f>VLOOKUP(BM$6,'MonteCarlo Policy Paths'!$N$2:$S$31,$B352+1,FALSE)</f>
        <v>21.456887556927661</v>
      </c>
      <c r="BN352" s="21">
        <f>VLOOKUP(BN$6,'MonteCarlo Policy Paths'!$N$2:$S$31,$B352+1,FALSE)</f>
        <v>23.119081894670884</v>
      </c>
      <c r="BO352" s="21">
        <f>VLOOKUP(BO$6,'MonteCarlo Policy Paths'!$N$2:$S$31,$B352+1,FALSE)</f>
        <v>24.918982795429599</v>
      </c>
      <c r="BP352" s="21">
        <f>VLOOKUP(BP$6,'MonteCarlo Policy Paths'!$N$2:$S$31,$B352+1,FALSE)</f>
        <v>26.866510906830612</v>
      </c>
      <c r="BQ352" s="21">
        <f>VLOOKUP(BQ$6,'MonteCarlo Policy Paths'!$N$2:$S$31,$B352+1,FALSE)</f>
        <v>28.957808063155838</v>
      </c>
      <c r="BR352" s="21">
        <f>VLOOKUP(BR$6,'MonteCarlo Policy Paths'!$N$2:$S$31,$B352+1,FALSE)</f>
        <v>31.169773267386955</v>
      </c>
      <c r="BS352" s="21">
        <f>VLOOKUP(BS$6,'MonteCarlo Policy Paths'!$N$2:$S$31,$B352+1,FALSE)</f>
        <v>33.536503079259326</v>
      </c>
      <c r="BT352" s="21">
        <f>VLOOKUP(BT$6,'MonteCarlo Policy Paths'!$N$2:$S$31,$B352+1,FALSE)</f>
        <v>36.094562758542168</v>
      </c>
      <c r="BU352" s="21">
        <f>VLOOKUP(BU$6,'MonteCarlo Policy Paths'!$N$2:$S$31,$B352+1,FALSE)</f>
        <v>38.859796339203925</v>
      </c>
      <c r="BV352" s="21">
        <f>VLOOKUP(BV$6,'MonteCarlo Policy Paths'!$N$2:$S$31,$B352+1,FALSE)</f>
        <v>41.937214526892696</v>
      </c>
      <c r="BW352" s="21">
        <f>VLOOKUP(BW$6,'MonteCarlo Policy Paths'!$N$2:$S$31,$B352+1,FALSE)</f>
        <v>45.285702034805901</v>
      </c>
      <c r="BX352" s="21">
        <f>VLOOKUP(BX$6,'MonteCarlo Policy Paths'!$N$2:$S$31,$B352+1,FALSE)</f>
        <v>48.923675973628832</v>
      </c>
      <c r="BY352" s="21">
        <f>VLOOKUP(BY$6,'MonteCarlo Policy Paths'!$N$2:$S$31,$B352+1,FALSE)</f>
        <v>52.880283256992421</v>
      </c>
      <c r="BZ352" s="21">
        <f>VLOOKUP(BZ$6,'MonteCarlo Policy Paths'!$N$2:$S$31,$B352+1,FALSE)</f>
        <v>57.179951130409847</v>
      </c>
      <c r="CA352" s="21">
        <f>VLOOKUP(CA$6,'MonteCarlo Policy Paths'!$N$2:$S$31,$B352+1,FALSE)</f>
        <v>59.199989570907007</v>
      </c>
      <c r="CB352" s="21">
        <f>VLOOKUP(CB$6,'MonteCarlo Policy Paths'!$N$2:$S$31,$B352+1,FALSE)</f>
        <v>61.304348310445278</v>
      </c>
      <c r="CC352" s="21">
        <f>VLOOKUP(CC$6,'MonteCarlo Policy Paths'!$N$2:$S$31,$B352+1,FALSE)</f>
        <v>63.486799757257046</v>
      </c>
      <c r="CD352" s="21">
        <f>VLOOKUP(CD$6,'MonteCarlo Policy Paths'!$N$2:$S$31,$B352+1,FALSE)</f>
        <v>65.754412861465767</v>
      </c>
      <c r="CE352" s="21">
        <f>VLOOKUP(CE$6,'MonteCarlo Policy Paths'!$N$2:$S$31,$B352+1,FALSE)</f>
        <v>68.097759333367534</v>
      </c>
      <c r="CF352" s="21">
        <f>VLOOKUP(CF$6,'MonteCarlo Policy Paths'!$N$2:$S$31,$B352+1,FALSE)</f>
        <v>70.548973057852507</v>
      </c>
      <c r="CG352" s="21">
        <f>VLOOKUP(CG$6,'MonteCarlo Policy Paths'!$N$2:$S$31,$B352+1,FALSE)</f>
        <v>73.077007009761019</v>
      </c>
      <c r="CH352" s="21">
        <f>VLOOKUP(CH$6,'MonteCarlo Policy Paths'!$N$2:$S$31,$B352+1,FALSE)</f>
        <v>75.691476032446857</v>
      </c>
      <c r="CI352" s="21">
        <f>VLOOKUP(CI$6,'MonteCarlo Policy Paths'!$N$2:$S$31,$B352+1,FALSE)</f>
        <v>78.404802280730166</v>
      </c>
      <c r="CJ352" s="21">
        <f>VLOOKUP(CJ$6,'MonteCarlo Policy Paths'!$N$2:$S$31,$B352+1,FALSE)</f>
        <v>81.224927058038162</v>
      </c>
      <c r="CK352" s="21">
        <f>VLOOKUP(CK$6,'MonteCarlo Policy Paths'!$N$2:$S$31,$B352+1,FALSE)</f>
        <v>84.152487263770951</v>
      </c>
      <c r="CL352" s="21">
        <f>VLOOKUP(CL$6,'MonteCarlo Policy Paths'!$N$2:$S$31,$B352+1,FALSE)</f>
        <v>87.19069011352974</v>
      </c>
      <c r="CM352" s="21">
        <f>VLOOKUP(CM$6,'MonteCarlo Policy Paths'!$N$2:$S$31,$B352+1,FALSE)</f>
        <v>90.339519718236858</v>
      </c>
      <c r="CN352" s="21">
        <f>VLOOKUP(CN$6,'MonteCarlo Policy Paths'!$N$2:$S$31,$B352+1,FALSE)</f>
        <v>93.604800202242828</v>
      </c>
      <c r="CO352" s="164">
        <f>VLOOKUP(CO$6,'MonteCarlo Policy Paths'!$N$2:$S$31,$B352+1,FALSE)</f>
        <v>96.983684685934094</v>
      </c>
      <c r="CQ352" s="163">
        <f>BM352*VLOOKUP(AI$6,'Greenhouse Gas Costs Avoided'!$A$2:$I$32,9,FALSE)</f>
        <v>1.3592994724454583</v>
      </c>
      <c r="CR352" s="21">
        <f>BN352*VLOOKUP(AJ$6,'Greenhouse Gas Costs Avoided'!$A$2:$I$32,9,FALSE)</f>
        <v>1.4645999210963487</v>
      </c>
      <c r="CS352" s="21">
        <f>BO352*VLOOKUP(AK$6,'Greenhouse Gas Costs Avoided'!$A$2:$I$32,9,FALSE)</f>
        <v>1.5786241167474793</v>
      </c>
      <c r="CT352" s="21">
        <f>BP352*VLOOKUP(AL$6,'Greenhouse Gas Costs Avoided'!$A$2:$I$32,9,FALSE)</f>
        <v>1.7020005350363183</v>
      </c>
      <c r="CU352" s="21">
        <f>BQ352*VLOOKUP(AM$6,'Greenhouse Gas Costs Avoided'!$A$2:$I$32,9,FALSE)</f>
        <v>1.8344847601494692</v>
      </c>
      <c r="CV352" s="21">
        <f>BR352*VLOOKUP(AN$6,'Greenhouse Gas Costs Avoided'!$A$2:$I$32,9,FALSE)</f>
        <v>1.9746133378475101</v>
      </c>
      <c r="CW352" s="21">
        <f>BS352*VLOOKUP(AO$6,'Greenhouse Gas Costs Avoided'!$A$2:$I$32,9,FALSE)</f>
        <v>2.1245462941611284</v>
      </c>
      <c r="CX352" s="21">
        <f>BT352*VLOOKUP(AP$6,'Greenhouse Gas Costs Avoided'!$A$2:$I$32,9,FALSE)</f>
        <v>2.2866000479177169</v>
      </c>
      <c r="CY352" s="21">
        <f>BU352*VLOOKUP(AQ$6,'Greenhouse Gas Costs Avoided'!$A$2:$I$32,9,FALSE)</f>
        <v>2.4617783228380428</v>
      </c>
      <c r="CZ352" s="21">
        <f>BV352*VLOOKUP(AR$6,'Greenhouse Gas Costs Avoided'!$A$2:$I$32,9,FALSE)</f>
        <v>2.6567335747552212</v>
      </c>
      <c r="DA352" s="21">
        <f>BW352*VLOOKUP(AS$6,'Greenhouse Gas Costs Avoided'!$A$2:$I$32,9,FALSE)</f>
        <v>2.8688611394320973</v>
      </c>
      <c r="DB352" s="21">
        <f>BX352*VLOOKUP(AT$6,'Greenhouse Gas Costs Avoided'!$A$2:$I$32,9,FALSE)</f>
        <v>3.099327745676475</v>
      </c>
      <c r="DC352" s="21">
        <f>BY352*VLOOKUP(AU$6,'Greenhouse Gas Costs Avoided'!$A$2:$I$32,9,FALSE)</f>
        <v>3.3499798581359799</v>
      </c>
      <c r="DD352" s="21">
        <f>BZ352*VLOOKUP(AV$6,'Greenhouse Gas Costs Avoided'!$A$2:$I$32,9,FALSE)</f>
        <v>3.6223649492411436</v>
      </c>
      <c r="DE352" s="21">
        <f>CA352*VLOOKUP(AW$6,'Greenhouse Gas Costs Avoided'!$A$2:$I$32,9,FALSE)</f>
        <v>3.7503349159570667</v>
      </c>
      <c r="DF352" s="21">
        <f>CB352*VLOOKUP(AX$6,'Greenhouse Gas Costs Avoided'!$A$2:$I$32,9,FALSE)</f>
        <v>3.8836465958035138</v>
      </c>
      <c r="DG352" s="21">
        <f>CC352*VLOOKUP(AY$6,'Greenhouse Gas Costs Avoided'!$A$2:$I$32,9,FALSE)</f>
        <v>4.0219054692034097</v>
      </c>
      <c r="DH352" s="21">
        <f>CD352*VLOOKUP(AZ$6,'Greenhouse Gas Costs Avoided'!$A$2:$I$32,9,FALSE)</f>
        <v>4.1655593560070496</v>
      </c>
      <c r="DI352" s="21">
        <f>CE352*VLOOKUP(BA$6,'Greenhouse Gas Costs Avoided'!$A$2:$I$32,9,FALSE)</f>
        <v>4.3140109715809301</v>
      </c>
      <c r="DJ352" s="21">
        <f>CF352*VLOOKUP(BB$6,'Greenhouse Gas Costs Avoided'!$A$2:$I$32,9,FALSE)</f>
        <v>4.4692960059878768</v>
      </c>
      <c r="DK352" s="21">
        <f>CG352*VLOOKUP(BC$6,'Greenhouse Gas Costs Avoided'!$A$2:$I$32,9,FALSE)</f>
        <v>4.629447622014963</v>
      </c>
      <c r="DL352" s="21">
        <f>CH352*VLOOKUP(BD$6,'Greenhouse Gas Costs Avoided'!$A$2:$I$32,9,FALSE)</f>
        <v>4.7950749225184994</v>
      </c>
      <c r="DM352" s="21">
        <f>CI352*VLOOKUP(BE$6,'Greenhouse Gas Costs Avoided'!$A$2:$I$32,9,FALSE)</f>
        <v>4.9669648542748472</v>
      </c>
      <c r="DN352" s="21">
        <f>CJ352*VLOOKUP(BF$6,'Greenhouse Gas Costs Avoided'!$A$2:$I$32,9,FALSE)</f>
        <v>5.1456205009456273</v>
      </c>
      <c r="DO352" s="21">
        <f>CK352*VLOOKUP(BG$6,'Greenhouse Gas Costs Avoided'!$A$2:$I$32,9,FALSE)</f>
        <v>5.331082210275417</v>
      </c>
      <c r="DP352" s="21">
        <f>CL352*VLOOKUP(BH$6,'Greenhouse Gas Costs Avoided'!$A$2:$I$32,9,FALSE)</f>
        <v>5.5235531602164318</v>
      </c>
      <c r="DQ352" s="21">
        <f>CM352*VLOOKUP(BI$6,'Greenhouse Gas Costs Avoided'!$A$2:$I$32,9,FALSE)</f>
        <v>5.723032344191421</v>
      </c>
      <c r="DR352" s="21">
        <f>CN352*VLOOKUP(BJ$6,'Greenhouse Gas Costs Avoided'!$A$2:$I$32,9,FALSE)</f>
        <v>5.9298887220104266</v>
      </c>
      <c r="DS352" s="164">
        <f>CO352*VLOOKUP(BK$6,'Greenhouse Gas Costs Avoided'!$A$2:$I$32,9,FALSE)</f>
        <v>6.1439419431008639</v>
      </c>
    </row>
    <row r="353" spans="1:123" x14ac:dyDescent="0.35">
      <c r="A353" s="174">
        <v>347</v>
      </c>
      <c r="B353" s="12">
        <v>3</v>
      </c>
      <c r="C353" s="175">
        <v>2023</v>
      </c>
      <c r="E353" s="20">
        <v>0</v>
      </c>
      <c r="F353" s="21">
        <v>82.346532180449415</v>
      </c>
      <c r="G353" s="21">
        <v>84.002844861871253</v>
      </c>
      <c r="H353" s="21">
        <v>85.659157543293105</v>
      </c>
      <c r="I353" s="21">
        <v>86.918851036576825</v>
      </c>
      <c r="J353" s="21">
        <v>88.178544529860531</v>
      </c>
      <c r="K353" s="21">
        <v>89.438238023144251</v>
      </c>
      <c r="L353" s="21">
        <v>90.697931516427971</v>
      </c>
      <c r="M353" s="21">
        <v>91.95762500971172</v>
      </c>
      <c r="N353" s="21">
        <v>93.21731850299544</v>
      </c>
      <c r="O353" s="21">
        <v>94.47701199627916</v>
      </c>
      <c r="P353" s="21">
        <v>95.73670548956288</v>
      </c>
      <c r="Q353" s="21">
        <v>96.996398982846586</v>
      </c>
      <c r="R353" s="21">
        <v>101.49317720655506</v>
      </c>
      <c r="S353" s="21">
        <v>104.21949379267882</v>
      </c>
      <c r="T353" s="21">
        <v>107.03810370059369</v>
      </c>
      <c r="U353" s="21">
        <v>109.92690053835344</v>
      </c>
      <c r="V353" s="21">
        <v>112.89757853003228</v>
      </c>
      <c r="W353" s="21">
        <v>115.91943874780665</v>
      </c>
      <c r="X353" s="21">
        <v>119.06733931122673</v>
      </c>
      <c r="Y353" s="21">
        <v>122.25496395468721</v>
      </c>
      <c r="Z353" s="21">
        <v>125.4992630232488</v>
      </c>
      <c r="AA353" s="21">
        <v>128.82380079097237</v>
      </c>
      <c r="AB353" s="21">
        <v>132.24028719953677</v>
      </c>
      <c r="AC353" s="21">
        <v>135.74155640209787</v>
      </c>
      <c r="AD353" s="21">
        <v>139.32654413598658</v>
      </c>
      <c r="AE353" s="21">
        <v>142.9856742986068</v>
      </c>
      <c r="AF353" s="21">
        <v>146.72361540812219</v>
      </c>
      <c r="AG353" s="22">
        <v>150.52284977717397</v>
      </c>
      <c r="AI353" s="20">
        <v>0</v>
      </c>
      <c r="AJ353" s="21">
        <v>5.2166744805659615</v>
      </c>
      <c r="AK353" s="21">
        <v>5.3216023247413169</v>
      </c>
      <c r="AL353" s="21">
        <v>5.4265301689166732</v>
      </c>
      <c r="AM353" s="21">
        <v>5.5063320831654474</v>
      </c>
      <c r="AN353" s="21">
        <v>5.5861339974142208</v>
      </c>
      <c r="AO353" s="21">
        <v>5.665935911662995</v>
      </c>
      <c r="AP353" s="21">
        <v>5.7457378259117702</v>
      </c>
      <c r="AQ353" s="21">
        <v>5.8255397401605462</v>
      </c>
      <c r="AR353" s="21">
        <v>5.9053416544093205</v>
      </c>
      <c r="AS353" s="21">
        <v>5.9851435686580947</v>
      </c>
      <c r="AT353" s="21">
        <v>6.0649454829068699</v>
      </c>
      <c r="AU353" s="21">
        <v>6.1447473971556432</v>
      </c>
      <c r="AV353" s="21">
        <v>6.4296194808152167</v>
      </c>
      <c r="AW353" s="21">
        <v>6.6023323538917609</v>
      </c>
      <c r="AX353" s="21">
        <v>6.7808920331878957</v>
      </c>
      <c r="AY353" s="21">
        <v>6.9638980729572149</v>
      </c>
      <c r="AZ353" s="21">
        <v>7.1520913053717949</v>
      </c>
      <c r="BA353" s="21">
        <v>7.3435269452765404</v>
      </c>
      <c r="BB353" s="21">
        <v>7.5429472742415475</v>
      </c>
      <c r="BC353" s="21">
        <v>7.744884134129272</v>
      </c>
      <c r="BD353" s="21">
        <v>7.950411333759269</v>
      </c>
      <c r="BE353" s="21">
        <v>8.161021676093501</v>
      </c>
      <c r="BF353" s="21">
        <v>8.3774569890184303</v>
      </c>
      <c r="BG353" s="21">
        <v>8.5992633142510115</v>
      </c>
      <c r="BH353" s="21">
        <v>8.8263732304711304</v>
      </c>
      <c r="BI353" s="21">
        <v>9.05818008905967</v>
      </c>
      <c r="BJ353" s="21">
        <v>9.2949796418706736</v>
      </c>
      <c r="BK353" s="22">
        <v>9.5356621388007277</v>
      </c>
      <c r="BM353" s="163">
        <f>VLOOKUP(BM$6,'MonteCarlo Policy Paths'!$N$2:$S$31,$B353+1,FALSE)</f>
        <v>24.400896901266854</v>
      </c>
      <c r="BN353" s="21">
        <f>VLOOKUP(BN$6,'MonteCarlo Policy Paths'!$N$2:$S$31,$B353+1,FALSE)</f>
        <v>27.277092285564247</v>
      </c>
      <c r="BO353" s="21">
        <f>VLOOKUP(BO$6,'MonteCarlo Policy Paths'!$N$2:$S$31,$B353+1,FALSE)</f>
        <v>30.488398193607274</v>
      </c>
      <c r="BP353" s="21">
        <f>VLOOKUP(BP$6,'MonteCarlo Policy Paths'!$N$2:$S$31,$B353+1,FALSE)</f>
        <v>34.070901710124843</v>
      </c>
      <c r="BQ353" s="21">
        <f>VLOOKUP(BQ$6,'MonteCarlo Policy Paths'!$N$2:$S$31,$B353+1,FALSE)</f>
        <v>38.049962908416198</v>
      </c>
      <c r="BR353" s="21">
        <f>VLOOKUP(BR$6,'MonteCarlo Policy Paths'!$N$2:$S$31,$B353+1,FALSE)</f>
        <v>42.441930627628253</v>
      </c>
      <c r="BS353" s="21">
        <f>VLOOKUP(BS$6,'MonteCarlo Policy Paths'!$N$2:$S$31,$B353+1,FALSE)</f>
        <v>47.302864628556662</v>
      </c>
      <c r="BT353" s="21">
        <f>VLOOKUP(BT$6,'MonteCarlo Policy Paths'!$N$2:$S$31,$B353+1,FALSE)</f>
        <v>52.715092471952183</v>
      </c>
      <c r="BU353" s="21">
        <f>VLOOKUP(BU$6,'MonteCarlo Policy Paths'!$N$2:$S$31,$B353+1,FALSE)</f>
        <v>58.737483764437521</v>
      </c>
      <c r="BV353" s="21">
        <f>VLOOKUP(BV$6,'MonteCarlo Policy Paths'!$N$2:$S$31,$B353+1,FALSE)</f>
        <v>65.512636340122413</v>
      </c>
      <c r="BW353" s="21">
        <f>VLOOKUP(BW$6,'MonteCarlo Policy Paths'!$N$2:$S$31,$B353+1,FALSE)</f>
        <v>73.079994851258945</v>
      </c>
      <c r="BX353" s="21">
        <f>VLOOKUP(BX$6,'MonteCarlo Policy Paths'!$N$2:$S$31,$B353+1,FALSE)</f>
        <v>81.527096411801594</v>
      </c>
      <c r="BY353" s="21">
        <f>VLOOKUP(BY$6,'MonteCarlo Policy Paths'!$N$2:$S$31,$B353+1,FALSE)</f>
        <v>90.963600198236662</v>
      </c>
      <c r="BZ353" s="21">
        <f>VLOOKUP(BZ$6,'MonteCarlo Policy Paths'!$N$2:$S$31,$B353+1,FALSE)</f>
        <v>101.49317720655506</v>
      </c>
      <c r="CA353" s="21">
        <f>VLOOKUP(CA$6,'MonteCarlo Policy Paths'!$N$2:$S$31,$B353+1,FALSE)</f>
        <v>104.21949379267882</v>
      </c>
      <c r="CB353" s="21">
        <f>VLOOKUP(CB$6,'MonteCarlo Policy Paths'!$N$2:$S$31,$B353+1,FALSE)</f>
        <v>107.03810370059369</v>
      </c>
      <c r="CC353" s="21">
        <f>VLOOKUP(CC$6,'MonteCarlo Policy Paths'!$N$2:$S$31,$B353+1,FALSE)</f>
        <v>109.92690053835344</v>
      </c>
      <c r="CD353" s="21">
        <f>VLOOKUP(CD$6,'MonteCarlo Policy Paths'!$N$2:$S$31,$B353+1,FALSE)</f>
        <v>112.89757853003228</v>
      </c>
      <c r="CE353" s="21">
        <f>VLOOKUP(CE$6,'MonteCarlo Policy Paths'!$N$2:$S$31,$B353+1,FALSE)</f>
        <v>115.91943874780665</v>
      </c>
      <c r="CF353" s="21">
        <f>VLOOKUP(CF$6,'MonteCarlo Policy Paths'!$N$2:$S$31,$B353+1,FALSE)</f>
        <v>119.06733931122673</v>
      </c>
      <c r="CG353" s="21">
        <f>VLOOKUP(CG$6,'MonteCarlo Policy Paths'!$N$2:$S$31,$B353+1,FALSE)</f>
        <v>122.25496395468721</v>
      </c>
      <c r="CH353" s="21">
        <f>VLOOKUP(CH$6,'MonteCarlo Policy Paths'!$N$2:$S$31,$B353+1,FALSE)</f>
        <v>125.4992630232488</v>
      </c>
      <c r="CI353" s="21">
        <f>VLOOKUP(CI$6,'MonteCarlo Policy Paths'!$N$2:$S$31,$B353+1,FALSE)</f>
        <v>128.82380079097237</v>
      </c>
      <c r="CJ353" s="21">
        <f>VLOOKUP(CJ$6,'MonteCarlo Policy Paths'!$N$2:$S$31,$B353+1,FALSE)</f>
        <v>132.24028719953677</v>
      </c>
      <c r="CK353" s="21">
        <f>VLOOKUP(CK$6,'MonteCarlo Policy Paths'!$N$2:$S$31,$B353+1,FALSE)</f>
        <v>135.74155640209787</v>
      </c>
      <c r="CL353" s="21">
        <f>VLOOKUP(CL$6,'MonteCarlo Policy Paths'!$N$2:$S$31,$B353+1,FALSE)</f>
        <v>139.32654413598658</v>
      </c>
      <c r="CM353" s="21">
        <f>VLOOKUP(CM$6,'MonteCarlo Policy Paths'!$N$2:$S$31,$B353+1,FALSE)</f>
        <v>142.9856742986068</v>
      </c>
      <c r="CN353" s="21">
        <f>VLOOKUP(CN$6,'MonteCarlo Policy Paths'!$N$2:$S$31,$B353+1,FALSE)</f>
        <v>146.72361540812219</v>
      </c>
      <c r="CO353" s="164">
        <f>VLOOKUP(CO$6,'MonteCarlo Policy Paths'!$N$2:$S$31,$B353+1,FALSE)</f>
        <v>150.52284977717397</v>
      </c>
      <c r="CQ353" s="163">
        <f>BM353*VLOOKUP(AI$6,'Greenhouse Gas Costs Avoided'!$A$2:$I$32,9,FALSE)</f>
        <v>1.5458032390340439</v>
      </c>
      <c r="CR353" s="21">
        <f>BN353*VLOOKUP(AJ$6,'Greenhouse Gas Costs Avoided'!$A$2:$I$32,9,FALSE)</f>
        <v>1.7280109734108424</v>
      </c>
      <c r="CS353" s="21">
        <f>BO353*VLOOKUP(AK$6,'Greenhouse Gas Costs Avoided'!$A$2:$I$32,9,FALSE)</f>
        <v>1.9314480476408618</v>
      </c>
      <c r="CT353" s="21">
        <f>BP353*VLOOKUP(AL$6,'Greenhouse Gas Costs Avoided'!$A$2:$I$32,9,FALSE)</f>
        <v>2.1584005880368746</v>
      </c>
      <c r="CU353" s="21">
        <f>BQ353*VLOOKUP(AM$6,'Greenhouse Gas Costs Avoided'!$A$2:$I$32,9,FALSE)</f>
        <v>2.4104751619151044</v>
      </c>
      <c r="CV353" s="21">
        <f>BR353*VLOOKUP(AN$6,'Greenhouse Gas Costs Avoided'!$A$2:$I$32,9,FALSE)</f>
        <v>2.6887074725371978</v>
      </c>
      <c r="CW353" s="21">
        <f>BS353*VLOOKUP(AO$6,'Greenhouse Gas Costs Avoided'!$A$2:$I$32,9,FALSE)</f>
        <v>2.996648920499946</v>
      </c>
      <c r="CX353" s="21">
        <f>BT353*VLOOKUP(AP$6,'Greenhouse Gas Costs Avoided'!$A$2:$I$32,9,FALSE)</f>
        <v>3.339514978438852</v>
      </c>
      <c r="CY353" s="21">
        <f>BU353*VLOOKUP(AQ$6,'Greenhouse Gas Costs Avoided'!$A$2:$I$32,9,FALSE)</f>
        <v>3.7210350514231747</v>
      </c>
      <c r="CZ353" s="21">
        <f>BV353*VLOOKUP(AR$6,'Greenhouse Gas Costs Avoided'!$A$2:$I$32,9,FALSE)</f>
        <v>4.1502427497639598</v>
      </c>
      <c r="DA353" s="21">
        <f>BW353*VLOOKUP(AS$6,'Greenhouse Gas Costs Avoided'!$A$2:$I$32,9,FALSE)</f>
        <v>4.6296369025600148</v>
      </c>
      <c r="DB353" s="21">
        <f>BX353*VLOOKUP(AT$6,'Greenhouse Gas Costs Avoided'!$A$2:$I$32,9,FALSE)</f>
        <v>5.1647630090130283</v>
      </c>
      <c r="DC353" s="21">
        <f>BY353*VLOOKUP(AU$6,'Greenhouse Gas Costs Avoided'!$A$2:$I$32,9,FALSE)</f>
        <v>5.7625680068068199</v>
      </c>
      <c r="DD353" s="21">
        <f>BZ353*VLOOKUP(AV$6,'Greenhouse Gas Costs Avoided'!$A$2:$I$32,9,FALSE)</f>
        <v>6.4296194808152167</v>
      </c>
      <c r="DE353" s="21">
        <f>CA353*VLOOKUP(AW$6,'Greenhouse Gas Costs Avoided'!$A$2:$I$32,9,FALSE)</f>
        <v>6.6023323538917609</v>
      </c>
      <c r="DF353" s="21">
        <f>CB353*VLOOKUP(AX$6,'Greenhouse Gas Costs Avoided'!$A$2:$I$32,9,FALSE)</f>
        <v>6.7808920331878957</v>
      </c>
      <c r="DG353" s="21">
        <f>CC353*VLOOKUP(AY$6,'Greenhouse Gas Costs Avoided'!$A$2:$I$32,9,FALSE)</f>
        <v>6.9638980729572149</v>
      </c>
      <c r="DH353" s="21">
        <f>CD353*VLOOKUP(AZ$6,'Greenhouse Gas Costs Avoided'!$A$2:$I$32,9,FALSE)</f>
        <v>7.1520913053717949</v>
      </c>
      <c r="DI353" s="21">
        <f>CE353*VLOOKUP(BA$6,'Greenhouse Gas Costs Avoided'!$A$2:$I$32,9,FALSE)</f>
        <v>7.3435269452765404</v>
      </c>
      <c r="DJ353" s="21">
        <f>CF353*VLOOKUP(BB$6,'Greenhouse Gas Costs Avoided'!$A$2:$I$32,9,FALSE)</f>
        <v>7.5429472742415475</v>
      </c>
      <c r="DK353" s="21">
        <f>CG353*VLOOKUP(BC$6,'Greenhouse Gas Costs Avoided'!$A$2:$I$32,9,FALSE)</f>
        <v>7.744884134129272</v>
      </c>
      <c r="DL353" s="21">
        <f>CH353*VLOOKUP(BD$6,'Greenhouse Gas Costs Avoided'!$A$2:$I$32,9,FALSE)</f>
        <v>7.950411333759269</v>
      </c>
      <c r="DM353" s="21">
        <f>CI353*VLOOKUP(BE$6,'Greenhouse Gas Costs Avoided'!$A$2:$I$32,9,FALSE)</f>
        <v>8.161021676093501</v>
      </c>
      <c r="DN353" s="21">
        <f>CJ353*VLOOKUP(BF$6,'Greenhouse Gas Costs Avoided'!$A$2:$I$32,9,FALSE)</f>
        <v>8.3774569890184303</v>
      </c>
      <c r="DO353" s="21">
        <f>CK353*VLOOKUP(BG$6,'Greenhouse Gas Costs Avoided'!$A$2:$I$32,9,FALSE)</f>
        <v>8.5992633142510115</v>
      </c>
      <c r="DP353" s="21">
        <f>CL353*VLOOKUP(BH$6,'Greenhouse Gas Costs Avoided'!$A$2:$I$32,9,FALSE)</f>
        <v>8.8263732304711304</v>
      </c>
      <c r="DQ353" s="21">
        <f>CM353*VLOOKUP(BI$6,'Greenhouse Gas Costs Avoided'!$A$2:$I$32,9,FALSE)</f>
        <v>9.05818008905967</v>
      </c>
      <c r="DR353" s="21">
        <f>CN353*VLOOKUP(BJ$6,'Greenhouse Gas Costs Avoided'!$A$2:$I$32,9,FALSE)</f>
        <v>9.2949796418706736</v>
      </c>
      <c r="DS353" s="164">
        <f>CO353*VLOOKUP(BK$6,'Greenhouse Gas Costs Avoided'!$A$2:$I$32,9,FALSE)</f>
        <v>9.5356621388007277</v>
      </c>
    </row>
    <row r="354" spans="1:123" x14ac:dyDescent="0.35">
      <c r="A354" s="174">
        <v>348</v>
      </c>
      <c r="B354" s="12">
        <v>2</v>
      </c>
      <c r="C354" s="175">
        <v>2023</v>
      </c>
      <c r="E354" s="20">
        <v>0</v>
      </c>
      <c r="F354" s="21">
        <v>82.346532180449415</v>
      </c>
      <c r="G354" s="21">
        <v>84.002844861871253</v>
      </c>
      <c r="H354" s="21">
        <v>85.659157543293105</v>
      </c>
      <c r="I354" s="21">
        <v>86.918851036576825</v>
      </c>
      <c r="J354" s="21">
        <v>88.178544529860531</v>
      </c>
      <c r="K354" s="21">
        <v>89.438238023144251</v>
      </c>
      <c r="L354" s="21">
        <v>90.697931516427971</v>
      </c>
      <c r="M354" s="21">
        <v>91.95762500971172</v>
      </c>
      <c r="N354" s="21">
        <v>93.21731850299544</v>
      </c>
      <c r="O354" s="21">
        <v>94.47701199627916</v>
      </c>
      <c r="P354" s="21">
        <v>95.73670548956288</v>
      </c>
      <c r="Q354" s="21">
        <v>96.996398982846586</v>
      </c>
      <c r="R354" s="21">
        <v>98.25609247613032</v>
      </c>
      <c r="S354" s="21">
        <v>99.65157958594628</v>
      </c>
      <c r="T354" s="21">
        <v>101.04706669576224</v>
      </c>
      <c r="U354" s="21">
        <v>102.4425538055782</v>
      </c>
      <c r="V354" s="21">
        <v>103.83804091539416</v>
      </c>
      <c r="W354" s="21">
        <v>105.23352802521011</v>
      </c>
      <c r="X354" s="21">
        <v>106.47156953138905</v>
      </c>
      <c r="Y354" s="21">
        <v>107.709611037568</v>
      </c>
      <c r="Z354" s="21">
        <v>108.94765254374694</v>
      </c>
      <c r="AA354" s="21">
        <v>110.18569404992589</v>
      </c>
      <c r="AB354" s="21">
        <v>111.42373555610482</v>
      </c>
      <c r="AC354" s="21">
        <v>112.86811731331359</v>
      </c>
      <c r="AD354" s="21">
        <v>114.31249907052236</v>
      </c>
      <c r="AE354" s="21">
        <v>115.75688082773114</v>
      </c>
      <c r="AF354" s="21">
        <v>117.20126258493991</v>
      </c>
      <c r="AG354" s="22">
        <v>120.41827982173916</v>
      </c>
      <c r="AI354" s="20">
        <v>0</v>
      </c>
      <c r="AJ354" s="21">
        <v>5.2166744805659615</v>
      </c>
      <c r="AK354" s="21">
        <v>5.3216023247413169</v>
      </c>
      <c r="AL354" s="21">
        <v>5.4265301689166732</v>
      </c>
      <c r="AM354" s="21">
        <v>5.5063320831654474</v>
      </c>
      <c r="AN354" s="21">
        <v>5.5861339974142208</v>
      </c>
      <c r="AO354" s="21">
        <v>5.665935911662995</v>
      </c>
      <c r="AP354" s="21">
        <v>5.7457378259117702</v>
      </c>
      <c r="AQ354" s="21">
        <v>5.8255397401605462</v>
      </c>
      <c r="AR354" s="21">
        <v>5.9053416544093205</v>
      </c>
      <c r="AS354" s="21">
        <v>5.9851435686580947</v>
      </c>
      <c r="AT354" s="21">
        <v>6.0649454829068699</v>
      </c>
      <c r="AU354" s="21">
        <v>6.1447473971556432</v>
      </c>
      <c r="AV354" s="21">
        <v>6.2245493114044184</v>
      </c>
      <c r="AW354" s="21">
        <v>6.312953786990386</v>
      </c>
      <c r="AX354" s="21">
        <v>6.4013582625763545</v>
      </c>
      <c r="AY354" s="21">
        <v>6.4897627381623222</v>
      </c>
      <c r="AZ354" s="21">
        <v>6.5781672137482907</v>
      </c>
      <c r="BA354" s="21">
        <v>6.6665716893342575</v>
      </c>
      <c r="BB354" s="21">
        <v>6.7450019445028957</v>
      </c>
      <c r="BC354" s="21">
        <v>6.8234321996715348</v>
      </c>
      <c r="BD354" s="21">
        <v>6.901862454840173</v>
      </c>
      <c r="BE354" s="21">
        <v>6.9802927100088112</v>
      </c>
      <c r="BF354" s="21">
        <v>7.0587229651774486</v>
      </c>
      <c r="BG354" s="21">
        <v>7.1502249295408609</v>
      </c>
      <c r="BH354" s="21">
        <v>7.2417268939042723</v>
      </c>
      <c r="BI354" s="21">
        <v>7.3332288582676846</v>
      </c>
      <c r="BJ354" s="21">
        <v>7.424730822631096</v>
      </c>
      <c r="BK354" s="22">
        <v>7.6285297110405814</v>
      </c>
      <c r="BM354" s="163">
        <f>VLOOKUP(BM$6,'MonteCarlo Policy Paths'!$N$2:$S$31,$B354+1,FALSE)</f>
        <v>23.967702867134744</v>
      </c>
      <c r="BN354" s="21">
        <f>VLOOKUP(BN$6,'MonteCarlo Policy Paths'!$N$2:$S$31,$B354+1,FALSE)</f>
        <v>26.317177955222718</v>
      </c>
      <c r="BO354" s="21">
        <f>VLOOKUP(BO$6,'MonteCarlo Policy Paths'!$N$2:$S$31,$B354+1,FALSE)</f>
        <v>28.893255238045125</v>
      </c>
      <c r="BP354" s="21">
        <f>VLOOKUP(BP$6,'MonteCarlo Policy Paths'!$N$2:$S$31,$B354+1,FALSE)</f>
        <v>31.715102246604285</v>
      </c>
      <c r="BQ354" s="21">
        <f>VLOOKUP(BQ$6,'MonteCarlo Policy Paths'!$N$2:$S$31,$B354+1,FALSE)</f>
        <v>34.790233856835599</v>
      </c>
      <c r="BR354" s="21">
        <f>VLOOKUP(BR$6,'MonteCarlo Policy Paths'!$N$2:$S$31,$B354+1,FALSE)</f>
        <v>38.117013285454661</v>
      </c>
      <c r="BS354" s="21">
        <f>VLOOKUP(BS$6,'MonteCarlo Policy Paths'!$N$2:$S$31,$B354+1,FALSE)</f>
        <v>41.72840612279375</v>
      </c>
      <c r="BT354" s="21">
        <f>VLOOKUP(BT$6,'MonteCarlo Policy Paths'!$N$2:$S$31,$B354+1,FALSE)</f>
        <v>45.677249983631562</v>
      </c>
      <c r="BU354" s="21">
        <f>VLOOKUP(BU$6,'MonteCarlo Policy Paths'!$N$2:$S$31,$B354+1,FALSE)</f>
        <v>49.99204890598088</v>
      </c>
      <c r="BV354" s="21">
        <f>VLOOKUP(BV$6,'MonteCarlo Policy Paths'!$N$2:$S$31,$B354+1,FALSE)</f>
        <v>54.768556811140854</v>
      </c>
      <c r="BW354" s="21">
        <f>VLOOKUP(BW$6,'MonteCarlo Policy Paths'!$N$2:$S$31,$B354+1,FALSE)</f>
        <v>60.010238214835042</v>
      </c>
      <c r="BX354" s="21">
        <f>VLOOKUP(BX$6,'MonteCarlo Policy Paths'!$N$2:$S$31,$B354+1,FALSE)</f>
        <v>65.75812779974207</v>
      </c>
      <c r="BY354" s="21">
        <f>VLOOKUP(BY$6,'MonteCarlo Policy Paths'!$N$2:$S$31,$B354+1,FALSE)</f>
        <v>72.066881159093455</v>
      </c>
      <c r="BZ354" s="21">
        <f>VLOOKUP(BZ$6,'MonteCarlo Policy Paths'!$N$2:$S$31,$B354+1,FALSE)</f>
        <v>78.981532638183737</v>
      </c>
      <c r="CA354" s="21">
        <f>VLOOKUP(CA$6,'MonteCarlo Policy Paths'!$N$2:$S$31,$B354+1,FALSE)</f>
        <v>81.252691038046251</v>
      </c>
      <c r="CB354" s="21">
        <f>VLOOKUP(CB$6,'MonteCarlo Policy Paths'!$N$2:$S$31,$B354+1,FALSE)</f>
        <v>83.604044111934414</v>
      </c>
      <c r="CC354" s="21">
        <f>VLOOKUP(CC$6,'MonteCarlo Policy Paths'!$N$2:$S$31,$B354+1,FALSE)</f>
        <v>86.018714380110126</v>
      </c>
      <c r="CD354" s="21">
        <f>VLOOKUP(CD$6,'MonteCarlo Policy Paths'!$N$2:$S$31,$B354+1,FALSE)</f>
        <v>88.506196331807388</v>
      </c>
      <c r="CE354" s="21">
        <f>VLOOKUP(CE$6,'MonteCarlo Policy Paths'!$N$2:$S$31,$B354+1,FALSE)</f>
        <v>91.042757806054695</v>
      </c>
      <c r="CF354" s="21">
        <f>VLOOKUP(CF$6,'MonteCarlo Policy Paths'!$N$2:$S$31,$B354+1,FALSE)</f>
        <v>93.687547211990633</v>
      </c>
      <c r="CG354" s="21">
        <f>VLOOKUP(CG$6,'MonteCarlo Policy Paths'!$N$2:$S$31,$B354+1,FALSE)</f>
        <v>96.373095170621937</v>
      </c>
      <c r="CH354" s="21">
        <f>VLOOKUP(CH$6,'MonteCarlo Policy Paths'!$N$2:$S$31,$B354+1,FALSE)</f>
        <v>99.112987273548597</v>
      </c>
      <c r="CI354" s="21">
        <f>VLOOKUP(CI$6,'MonteCarlo Policy Paths'!$N$2:$S$31,$B354+1,FALSE)</f>
        <v>101.92614153054797</v>
      </c>
      <c r="CJ354" s="21">
        <f>VLOOKUP(CJ$6,'MonteCarlo Policy Paths'!$N$2:$S$31,$B354+1,FALSE)</f>
        <v>104.82221793361833</v>
      </c>
      <c r="CK354" s="21">
        <f>VLOOKUP(CK$6,'MonteCarlo Policy Paths'!$N$2:$S$31,$B354+1,FALSE)</f>
        <v>107.79595653596101</v>
      </c>
      <c r="CL354" s="21">
        <f>VLOOKUP(CL$6,'MonteCarlo Policy Paths'!$N$2:$S$31,$B354+1,FALSE)</f>
        <v>110.84691133589952</v>
      </c>
      <c r="CM354" s="21">
        <f>VLOOKUP(CM$6,'MonteCarlo Policy Paths'!$N$2:$S$31,$B354+1,FALSE)</f>
        <v>113.96784710075578</v>
      </c>
      <c r="CN354" s="21">
        <f>VLOOKUP(CN$6,'MonteCarlo Policy Paths'!$N$2:$S$31,$B354+1,FALSE)</f>
        <v>117.16284845198182</v>
      </c>
      <c r="CO354" s="164">
        <f>VLOOKUP(CO$6,'MonteCarlo Policy Paths'!$N$2:$S$31,$B354+1,FALSE)</f>
        <v>120.41827982173916</v>
      </c>
      <c r="CQ354" s="163">
        <f>BM354*VLOOKUP(AI$6,'Greenhouse Gas Costs Avoided'!$A$2:$I$32,9,FALSE)</f>
        <v>1.5183602829902079</v>
      </c>
      <c r="CR354" s="21">
        <f>BN354*VLOOKUP(AJ$6,'Greenhouse Gas Costs Avoided'!$A$2:$I$32,9,FALSE)</f>
        <v>1.6672001480120395</v>
      </c>
      <c r="CS354" s="21">
        <f>BO354*VLOOKUP(AK$6,'Greenhouse Gas Costs Avoided'!$A$2:$I$32,9,FALSE)</f>
        <v>1.8303953216936328</v>
      </c>
      <c r="CT354" s="21">
        <f>BP354*VLOOKUP(AL$6,'Greenhouse Gas Costs Avoided'!$A$2:$I$32,9,FALSE)</f>
        <v>2.0091600721673259</v>
      </c>
      <c r="CU354" s="21">
        <f>BQ354*VLOOKUP(AM$6,'Greenhouse Gas Costs Avoided'!$A$2:$I$32,9,FALSE)</f>
        <v>2.2039704688009323</v>
      </c>
      <c r="CV354" s="21">
        <f>BR354*VLOOKUP(AN$6,'Greenhouse Gas Costs Avoided'!$A$2:$I$32,9,FALSE)</f>
        <v>2.4147228209427172</v>
      </c>
      <c r="CW354" s="21">
        <f>BS354*VLOOKUP(AO$6,'Greenhouse Gas Costs Avoided'!$A$2:$I$32,9,FALSE)</f>
        <v>2.6435055074141016</v>
      </c>
      <c r="CX354" s="21">
        <f>BT354*VLOOKUP(AP$6,'Greenhouse Gas Costs Avoided'!$A$2:$I$32,9,FALSE)</f>
        <v>2.8936658050138946</v>
      </c>
      <c r="CY354" s="21">
        <f>BU354*VLOOKUP(AQ$6,'Greenhouse Gas Costs Avoided'!$A$2:$I$32,9,FALSE)</f>
        <v>3.1670094520501597</v>
      </c>
      <c r="CZ354" s="21">
        <f>BV354*VLOOKUP(AR$6,'Greenhouse Gas Costs Avoided'!$A$2:$I$32,9,FALSE)</f>
        <v>3.4696024846318703</v>
      </c>
      <c r="DA354" s="21">
        <f>BW354*VLOOKUP(AS$6,'Greenhouse Gas Costs Avoided'!$A$2:$I$32,9,FALSE)</f>
        <v>3.8016643807416939</v>
      </c>
      <c r="DB354" s="21">
        <f>BX354*VLOOKUP(AT$6,'Greenhouse Gas Costs Avoided'!$A$2:$I$32,9,FALSE)</f>
        <v>4.1657946983243246</v>
      </c>
      <c r="DC354" s="21">
        <f>BY354*VLOOKUP(AU$6,'Greenhouse Gas Costs Avoided'!$A$2:$I$32,9,FALSE)</f>
        <v>4.5654558835919028</v>
      </c>
      <c r="DD354" s="21">
        <f>BZ354*VLOOKUP(AV$6,'Greenhouse Gas Costs Avoided'!$A$2:$I$32,9,FALSE)</f>
        <v>5.0035008741682265</v>
      </c>
      <c r="DE354" s="21">
        <f>CA354*VLOOKUP(AW$6,'Greenhouse Gas Costs Avoided'!$A$2:$I$32,9,FALSE)</f>
        <v>5.1473793563843691</v>
      </c>
      <c r="DF354" s="21">
        <f>CB354*VLOOKUP(AX$6,'Greenhouse Gas Costs Avoided'!$A$2:$I$32,9,FALSE)</f>
        <v>5.2963381923007766</v>
      </c>
      <c r="DG354" s="21">
        <f>CC354*VLOOKUP(AY$6,'Greenhouse Gas Costs Avoided'!$A$2:$I$32,9,FALSE)</f>
        <v>5.4493081891352544</v>
      </c>
      <c r="DH354" s="21">
        <f>CD354*VLOOKUP(AZ$6,'Greenhouse Gas Costs Avoided'!$A$2:$I$32,9,FALSE)</f>
        <v>5.606890825278958</v>
      </c>
      <c r="DI354" s="21">
        <f>CE354*VLOOKUP(BA$6,'Greenhouse Gas Costs Avoided'!$A$2:$I$32,9,FALSE)</f>
        <v>5.7675826620899597</v>
      </c>
      <c r="DJ354" s="21">
        <f>CF354*VLOOKUP(BB$6,'Greenhouse Gas Costs Avoided'!$A$2:$I$32,9,FALSE)</f>
        <v>5.935130766850258</v>
      </c>
      <c r="DK354" s="21">
        <f>CG354*VLOOKUP(BC$6,'Greenhouse Gas Costs Avoided'!$A$2:$I$32,9,FALSE)</f>
        <v>6.1052609366481567</v>
      </c>
      <c r="DL354" s="21">
        <f>CH354*VLOOKUP(BD$6,'Greenhouse Gas Costs Avoided'!$A$2:$I$32,9,FALSE)</f>
        <v>6.2788338222861402</v>
      </c>
      <c r="DM354" s="21">
        <f>CI354*VLOOKUP(BE$6,'Greenhouse Gas Costs Avoided'!$A$2:$I$32,9,FALSE)</f>
        <v>6.4570478846612929</v>
      </c>
      <c r="DN354" s="21">
        <f>CJ354*VLOOKUP(BF$6,'Greenhouse Gas Costs Avoided'!$A$2:$I$32,9,FALSE)</f>
        <v>6.6405150868084322</v>
      </c>
      <c r="DO354" s="21">
        <f>CK354*VLOOKUP(BG$6,'Greenhouse Gas Costs Avoided'!$A$2:$I$32,9,FALSE)</f>
        <v>6.8289022097138705</v>
      </c>
      <c r="DP354" s="21">
        <f>CL354*VLOOKUP(BH$6,'Greenhouse Gas Costs Avoided'!$A$2:$I$32,9,FALSE)</f>
        <v>7.0221809990540507</v>
      </c>
      <c r="DQ354" s="21">
        <f>CM354*VLOOKUP(BI$6,'Greenhouse Gas Costs Avoided'!$A$2:$I$32,9,FALSE)</f>
        <v>7.2198931009350886</v>
      </c>
      <c r="DR354" s="21">
        <f>CN354*VLOOKUP(BJ$6,'Greenhouse Gas Costs Avoided'!$A$2:$I$32,9,FALSE)</f>
        <v>7.4222972772007143</v>
      </c>
      <c r="DS354" s="164">
        <f>CO354*VLOOKUP(BK$6,'Greenhouse Gas Costs Avoided'!$A$2:$I$32,9,FALSE)</f>
        <v>7.6285297110405814</v>
      </c>
    </row>
    <row r="355" spans="1:123" x14ac:dyDescent="0.35">
      <c r="A355" s="174">
        <v>349</v>
      </c>
      <c r="B355" s="12">
        <v>1</v>
      </c>
      <c r="C355" s="175">
        <v>2023</v>
      </c>
      <c r="E355" s="20">
        <v>0</v>
      </c>
      <c r="F355" s="21">
        <v>82.346532180449415</v>
      </c>
      <c r="G355" s="21">
        <v>84.002844861871253</v>
      </c>
      <c r="H355" s="21">
        <v>85.659157543293105</v>
      </c>
      <c r="I355" s="21">
        <v>86.918851036576825</v>
      </c>
      <c r="J355" s="21">
        <v>88.178544529860531</v>
      </c>
      <c r="K355" s="21">
        <v>89.438238023144251</v>
      </c>
      <c r="L355" s="21">
        <v>90.697931516427971</v>
      </c>
      <c r="M355" s="21">
        <v>91.95762500971172</v>
      </c>
      <c r="N355" s="21">
        <v>93.21731850299544</v>
      </c>
      <c r="O355" s="21">
        <v>94.47701199627916</v>
      </c>
      <c r="P355" s="21">
        <v>95.73670548956288</v>
      </c>
      <c r="Q355" s="21">
        <v>96.996398982846586</v>
      </c>
      <c r="R355" s="21">
        <v>98.25609247613032</v>
      </c>
      <c r="S355" s="21">
        <v>99.65157958594628</v>
      </c>
      <c r="T355" s="21">
        <v>101.04706669576224</v>
      </c>
      <c r="U355" s="21">
        <v>102.4425538055782</v>
      </c>
      <c r="V355" s="21">
        <v>103.83804091539416</v>
      </c>
      <c r="W355" s="21">
        <v>105.23352802521011</v>
      </c>
      <c r="X355" s="21">
        <v>106.47156953138905</v>
      </c>
      <c r="Y355" s="21">
        <v>107.709611037568</v>
      </c>
      <c r="Z355" s="21">
        <v>108.94765254374694</v>
      </c>
      <c r="AA355" s="21">
        <v>110.18569404992589</v>
      </c>
      <c r="AB355" s="21">
        <v>111.42373555610482</v>
      </c>
      <c r="AC355" s="21">
        <v>112.86811731331359</v>
      </c>
      <c r="AD355" s="21">
        <v>114.31249907052236</v>
      </c>
      <c r="AE355" s="21">
        <v>115.75688082773114</v>
      </c>
      <c r="AF355" s="21">
        <v>117.20126258493991</v>
      </c>
      <c r="AG355" s="22">
        <v>118.64564434214866</v>
      </c>
      <c r="AI355" s="20">
        <v>0</v>
      </c>
      <c r="AJ355" s="21">
        <v>5.2166744805659615</v>
      </c>
      <c r="AK355" s="21">
        <v>5.3216023247413169</v>
      </c>
      <c r="AL355" s="21">
        <v>5.4265301689166732</v>
      </c>
      <c r="AM355" s="21">
        <v>5.5063320831654474</v>
      </c>
      <c r="AN355" s="21">
        <v>5.5861339974142208</v>
      </c>
      <c r="AO355" s="21">
        <v>5.665935911662995</v>
      </c>
      <c r="AP355" s="21">
        <v>5.7457378259117702</v>
      </c>
      <c r="AQ355" s="21">
        <v>5.8255397401605462</v>
      </c>
      <c r="AR355" s="21">
        <v>5.9053416544093205</v>
      </c>
      <c r="AS355" s="21">
        <v>5.9851435686580947</v>
      </c>
      <c r="AT355" s="21">
        <v>6.0649454829068699</v>
      </c>
      <c r="AU355" s="21">
        <v>6.1447473971556432</v>
      </c>
      <c r="AV355" s="21">
        <v>6.2245493114044184</v>
      </c>
      <c r="AW355" s="21">
        <v>6.312953786990386</v>
      </c>
      <c r="AX355" s="21">
        <v>6.4013582625763545</v>
      </c>
      <c r="AY355" s="21">
        <v>6.4897627381623222</v>
      </c>
      <c r="AZ355" s="21">
        <v>6.5781672137482907</v>
      </c>
      <c r="BA355" s="21">
        <v>6.6665716893342575</v>
      </c>
      <c r="BB355" s="21">
        <v>6.7450019445028957</v>
      </c>
      <c r="BC355" s="21">
        <v>6.8234321996715348</v>
      </c>
      <c r="BD355" s="21">
        <v>6.901862454840173</v>
      </c>
      <c r="BE355" s="21">
        <v>6.9802927100088112</v>
      </c>
      <c r="BF355" s="21">
        <v>7.0587229651774486</v>
      </c>
      <c r="BG355" s="21">
        <v>7.1502249295408609</v>
      </c>
      <c r="BH355" s="21">
        <v>7.2417268939042723</v>
      </c>
      <c r="BI355" s="21">
        <v>7.3332288582676846</v>
      </c>
      <c r="BJ355" s="21">
        <v>7.424730822631096</v>
      </c>
      <c r="BK355" s="22">
        <v>7.5162327869945065</v>
      </c>
      <c r="BM355" s="163">
        <f>VLOOKUP(BM$6,'MonteCarlo Policy Paths'!$N$2:$S$31,$B355+1,FALSE)</f>
        <v>18.946072246720579</v>
      </c>
      <c r="BN355" s="21">
        <f>VLOOKUP(BN$6,'MonteCarlo Policy Paths'!$N$2:$S$31,$B355+1,FALSE)</f>
        <v>19.920985834119051</v>
      </c>
      <c r="BO355" s="21">
        <f>VLOOKUP(BO$6,'MonteCarlo Policy Paths'!$N$2:$S$31,$B355+1,FALSE)</f>
        <v>20.944710352814074</v>
      </c>
      <c r="BP355" s="21">
        <f>VLOOKUP(BP$6,'MonteCarlo Policy Paths'!$N$2:$S$31,$B355+1,FALSE)</f>
        <v>22.017919567056939</v>
      </c>
      <c r="BQ355" s="21">
        <f>VLOOKUP(BQ$6,'MonteCarlo Policy Paths'!$N$2:$S$31,$B355+1,FALSE)</f>
        <v>23.125382269476081</v>
      </c>
      <c r="BR355" s="21">
        <f>VLOOKUP(BR$6,'MonteCarlo Policy Paths'!$N$2:$S$31,$B355+1,FALSE)</f>
        <v>24.222533249319248</v>
      </c>
      <c r="BS355" s="21">
        <f>VLOOKUP(BS$6,'MonteCarlo Policy Paths'!$N$2:$S$31,$B355+1,FALSE)</f>
        <v>25.344600035724898</v>
      </c>
      <c r="BT355" s="21">
        <f>VLOOKUP(BT$6,'MonteCarlo Policy Paths'!$N$2:$S$31,$B355+1,FALSE)</f>
        <v>26.511875533452777</v>
      </c>
      <c r="BU355" s="21">
        <f>VLOOKUP(BU$6,'MonteCarlo Policy Paths'!$N$2:$S$31,$B355+1,FALSE)</f>
        <v>27.727543772426976</v>
      </c>
      <c r="BV355" s="21">
        <f>VLOOKUP(BV$6,'MonteCarlo Policy Paths'!$N$2:$S$31,$B355+1,FALSE)</f>
        <v>29.105872242644537</v>
      </c>
      <c r="BW355" s="21">
        <f>VLOOKUP(BW$6,'MonteCarlo Policy Paths'!$N$2:$S$31,$B355+1,FALSE)</f>
        <v>30.561165854776764</v>
      </c>
      <c r="BX355" s="21">
        <f>VLOOKUP(BX$6,'MonteCarlo Policy Paths'!$N$2:$S$31,$B355+1,FALSE)</f>
        <v>32.089224147515601</v>
      </c>
      <c r="BY355" s="21">
        <f>VLOOKUP(BY$6,'MonteCarlo Policy Paths'!$N$2:$S$31,$B355+1,FALSE)</f>
        <v>33.693685354891386</v>
      </c>
      <c r="BZ355" s="21">
        <f>VLOOKUP(BZ$6,'MonteCarlo Policy Paths'!$N$2:$S$31,$B355+1,FALSE)</f>
        <v>35.378369622635958</v>
      </c>
      <c r="CA355" s="21">
        <f>VLOOKUP(CA$6,'MonteCarlo Policy Paths'!$N$2:$S$31,$B355+1,FALSE)</f>
        <v>37.147288103767757</v>
      </c>
      <c r="CB355" s="21">
        <f>VLOOKUP(CB$6,'MonteCarlo Policy Paths'!$N$2:$S$31,$B355+1,FALSE)</f>
        <v>39.004652508956148</v>
      </c>
      <c r="CC355" s="21">
        <f>VLOOKUP(CC$6,'MonteCarlo Policy Paths'!$N$2:$S$31,$B355+1,FALSE)</f>
        <v>40.954885134403959</v>
      </c>
      <c r="CD355" s="21">
        <f>VLOOKUP(CD$6,'MonteCarlo Policy Paths'!$N$2:$S$31,$B355+1,FALSE)</f>
        <v>43.002629391124159</v>
      </c>
      <c r="CE355" s="21">
        <f>VLOOKUP(CE$6,'MonteCarlo Policy Paths'!$N$2:$S$31,$B355+1,FALSE)</f>
        <v>45.152760860680367</v>
      </c>
      <c r="CF355" s="21">
        <f>VLOOKUP(CF$6,'MonteCarlo Policy Paths'!$N$2:$S$31,$B355+1,FALSE)</f>
        <v>47.410398903714388</v>
      </c>
      <c r="CG355" s="21">
        <f>VLOOKUP(CG$6,'MonteCarlo Policy Paths'!$N$2:$S$31,$B355+1,FALSE)</f>
        <v>49.780918848900107</v>
      </c>
      <c r="CH355" s="21">
        <f>VLOOKUP(CH$6,'MonteCarlo Policy Paths'!$N$2:$S$31,$B355+1,FALSE)</f>
        <v>52.269964791345117</v>
      </c>
      <c r="CI355" s="21">
        <f>VLOOKUP(CI$6,'MonteCarlo Policy Paths'!$N$2:$S$31,$B355+1,FALSE)</f>
        <v>54.883463030912374</v>
      </c>
      <c r="CJ355" s="21">
        <f>VLOOKUP(CJ$6,'MonteCarlo Policy Paths'!$N$2:$S$31,$B355+1,FALSE)</f>
        <v>57.627636182457998</v>
      </c>
      <c r="CK355" s="21">
        <f>VLOOKUP(CK$6,'MonteCarlo Policy Paths'!$N$2:$S$31,$B355+1,FALSE)</f>
        <v>60.509017991580897</v>
      </c>
      <c r="CL355" s="21">
        <f>VLOOKUP(CL$6,'MonteCarlo Policy Paths'!$N$2:$S$31,$B355+1,FALSE)</f>
        <v>63.534468891159946</v>
      </c>
      <c r="CM355" s="21">
        <f>VLOOKUP(CM$6,'MonteCarlo Policy Paths'!$N$2:$S$31,$B355+1,FALSE)</f>
        <v>66.711192335717939</v>
      </c>
      <c r="CN355" s="21">
        <f>VLOOKUP(CN$6,'MonteCarlo Policy Paths'!$N$2:$S$31,$B355+1,FALSE)</f>
        <v>70.04675195250384</v>
      </c>
      <c r="CO355" s="164">
        <f>VLOOKUP(CO$6,'MonteCarlo Policy Paths'!$N$2:$S$31,$B355+1,FALSE)</f>
        <v>73.54908955012904</v>
      </c>
      <c r="CQ355" s="163">
        <f>BM355*VLOOKUP(AI$6,'Greenhouse Gas Costs Avoided'!$A$2:$I$32,9,FALSE)</f>
        <v>1.2002386619007086</v>
      </c>
      <c r="CR355" s="21">
        <f>BN355*VLOOKUP(AJ$6,'Greenhouse Gas Costs Avoided'!$A$2:$I$32,9,FALSE)</f>
        <v>1.2619996941806579</v>
      </c>
      <c r="CS355" s="21">
        <f>BO355*VLOOKUP(AK$6,'Greenhouse Gas Costs Avoided'!$A$2:$I$32,9,FALSE)</f>
        <v>1.3268529118013257</v>
      </c>
      <c r="CT355" s="21">
        <f>BP355*VLOOKUP(AL$6,'Greenhouse Gas Costs Avoided'!$A$2:$I$32,9,FALSE)</f>
        <v>1.3948409979053111</v>
      </c>
      <c r="CU355" s="21">
        <f>BQ355*VLOOKUP(AM$6,'Greenhouse Gas Costs Avoided'!$A$2:$I$32,9,FALSE)</f>
        <v>1.464999051498006</v>
      </c>
      <c r="CV355" s="21">
        <f>BR355*VLOOKUP(AN$6,'Greenhouse Gas Costs Avoided'!$A$2:$I$32,9,FALSE)</f>
        <v>1.5345038547523033</v>
      </c>
      <c r="CW355" s="21">
        <f>BS355*VLOOKUP(AO$6,'Greenhouse Gas Costs Avoided'!$A$2:$I$32,9,FALSE)</f>
        <v>1.6055870809081549</v>
      </c>
      <c r="CX355" s="21">
        <f>BT355*VLOOKUP(AP$6,'Greenhouse Gas Costs Avoided'!$A$2:$I$32,9,FALSE)</f>
        <v>1.6795342908215394</v>
      </c>
      <c r="CY355" s="21">
        <f>BU355*VLOOKUP(AQ$6,'Greenhouse Gas Costs Avoided'!$A$2:$I$32,9,FALSE)</f>
        <v>1.7565471936259263</v>
      </c>
      <c r="CZ355" s="21">
        <f>BV355*VLOOKUP(AR$6,'Greenhouse Gas Costs Avoided'!$A$2:$I$32,9,FALSE)</f>
        <v>1.8438646648785721</v>
      </c>
      <c r="DA355" s="21">
        <f>BW355*VLOOKUP(AS$6,'Greenhouse Gas Costs Avoided'!$A$2:$I$32,9,FALSE)</f>
        <v>1.9360578981225007</v>
      </c>
      <c r="DB355" s="21">
        <f>BX355*VLOOKUP(AT$6,'Greenhouse Gas Costs Avoided'!$A$2:$I$32,9,FALSE)</f>
        <v>2.0328607930286258</v>
      </c>
      <c r="DC355" s="21">
        <f>BY355*VLOOKUP(AU$6,'Greenhouse Gas Costs Avoided'!$A$2:$I$32,9,FALSE)</f>
        <v>2.1345038326800574</v>
      </c>
      <c r="DD355" s="21">
        <f>BZ355*VLOOKUP(AV$6,'Greenhouse Gas Costs Avoided'!$A$2:$I$32,9,FALSE)</f>
        <v>2.2412290243140602</v>
      </c>
      <c r="DE355" s="21">
        <f>CA355*VLOOKUP(AW$6,'Greenhouse Gas Costs Avoided'!$A$2:$I$32,9,FALSE)</f>
        <v>2.3532904755297634</v>
      </c>
      <c r="DF355" s="21">
        <f>CB355*VLOOKUP(AX$6,'Greenhouse Gas Costs Avoided'!$A$2:$I$32,9,FALSE)</f>
        <v>2.4709549993062518</v>
      </c>
      <c r="DG355" s="21">
        <f>CC355*VLOOKUP(AY$6,'Greenhouse Gas Costs Avoided'!$A$2:$I$32,9,FALSE)</f>
        <v>2.5945027492715647</v>
      </c>
      <c r="DH355" s="21">
        <f>CD355*VLOOKUP(AZ$6,'Greenhouse Gas Costs Avoided'!$A$2:$I$32,9,FALSE)</f>
        <v>2.724227886735143</v>
      </c>
      <c r="DI355" s="21">
        <f>CE355*VLOOKUP(BA$6,'Greenhouse Gas Costs Avoided'!$A$2:$I$32,9,FALSE)</f>
        <v>2.8604392810719004</v>
      </c>
      <c r="DJ355" s="21">
        <f>CF355*VLOOKUP(BB$6,'Greenhouse Gas Costs Avoided'!$A$2:$I$32,9,FALSE)</f>
        <v>3.0034612451254952</v>
      </c>
      <c r="DK355" s="21">
        <f>CG355*VLOOKUP(BC$6,'Greenhouse Gas Costs Avoided'!$A$2:$I$32,9,FALSE)</f>
        <v>3.1536343073817701</v>
      </c>
      <c r="DL355" s="21">
        <f>CH355*VLOOKUP(BD$6,'Greenhouse Gas Costs Avoided'!$A$2:$I$32,9,FALSE)</f>
        <v>3.3113160227508591</v>
      </c>
      <c r="DM355" s="21">
        <f>CI355*VLOOKUP(BE$6,'Greenhouse Gas Costs Avoided'!$A$2:$I$32,9,FALSE)</f>
        <v>3.4768818238884021</v>
      </c>
      <c r="DN355" s="21">
        <f>CJ355*VLOOKUP(BF$6,'Greenhouse Gas Costs Avoided'!$A$2:$I$32,9,FALSE)</f>
        <v>3.6507259150828224</v>
      </c>
      <c r="DO355" s="21">
        <f>CK355*VLOOKUP(BG$6,'Greenhouse Gas Costs Avoided'!$A$2:$I$32,9,FALSE)</f>
        <v>3.8332622108369634</v>
      </c>
      <c r="DP355" s="21">
        <f>CL355*VLOOKUP(BH$6,'Greenhouse Gas Costs Avoided'!$A$2:$I$32,9,FALSE)</f>
        <v>4.0249253213788121</v>
      </c>
      <c r="DQ355" s="21">
        <f>CM355*VLOOKUP(BI$6,'Greenhouse Gas Costs Avoided'!$A$2:$I$32,9,FALSE)</f>
        <v>4.2261715874477526</v>
      </c>
      <c r="DR355" s="21">
        <f>CN355*VLOOKUP(BJ$6,'Greenhouse Gas Costs Avoided'!$A$2:$I$32,9,FALSE)</f>
        <v>4.4374801668201398</v>
      </c>
      <c r="DS355" s="164">
        <f>CO355*VLOOKUP(BK$6,'Greenhouse Gas Costs Avoided'!$A$2:$I$32,9,FALSE)</f>
        <v>4.6593541751611474</v>
      </c>
    </row>
    <row r="356" spans="1:123" x14ac:dyDescent="0.35">
      <c r="A356" s="174">
        <v>350</v>
      </c>
      <c r="B356" s="12">
        <v>4</v>
      </c>
      <c r="C356" s="175">
        <v>2023</v>
      </c>
      <c r="E356" s="20">
        <v>0</v>
      </c>
      <c r="F356" s="21">
        <v>82.346532180449415</v>
      </c>
      <c r="G356" s="21">
        <v>84.002844861871253</v>
      </c>
      <c r="H356" s="21">
        <v>85.659157543293105</v>
      </c>
      <c r="I356" s="21">
        <v>86.918851036576825</v>
      </c>
      <c r="J356" s="21">
        <v>88.178544529860531</v>
      </c>
      <c r="K356" s="21">
        <v>89.438238023144251</v>
      </c>
      <c r="L356" s="21">
        <v>90.697931516427971</v>
      </c>
      <c r="M356" s="21">
        <v>91.95762500971172</v>
      </c>
      <c r="N356" s="21">
        <v>93.21731850299544</v>
      </c>
      <c r="O356" s="21">
        <v>94.47701199627916</v>
      </c>
      <c r="P356" s="21">
        <v>95.73670548956288</v>
      </c>
      <c r="Q356" s="21">
        <v>96.996398982846586</v>
      </c>
      <c r="R356" s="21">
        <v>98.25609247613032</v>
      </c>
      <c r="S356" s="21">
        <v>99.65157958594628</v>
      </c>
      <c r="T356" s="21">
        <v>101.04706669576224</v>
      </c>
      <c r="U356" s="21">
        <v>102.4425538055782</v>
      </c>
      <c r="V356" s="21">
        <v>103.83804091539416</v>
      </c>
      <c r="W356" s="21">
        <v>105.23352802521011</v>
      </c>
      <c r="X356" s="21">
        <v>106.47156953138905</v>
      </c>
      <c r="Y356" s="21">
        <v>107.709611037568</v>
      </c>
      <c r="Z356" s="21">
        <v>108.94765254374694</v>
      </c>
      <c r="AA356" s="21">
        <v>110.18569404992589</v>
      </c>
      <c r="AB356" s="21">
        <v>111.42373555610482</v>
      </c>
      <c r="AC356" s="21">
        <v>112.86811731331359</v>
      </c>
      <c r="AD356" s="21">
        <v>114.31249907052236</v>
      </c>
      <c r="AE356" s="21">
        <v>115.75688082773114</v>
      </c>
      <c r="AF356" s="21">
        <v>117.20126258493991</v>
      </c>
      <c r="AG356" s="22">
        <v>119.5319620819439</v>
      </c>
      <c r="AI356" s="20">
        <v>0</v>
      </c>
      <c r="AJ356" s="21">
        <v>5.2166744805659615</v>
      </c>
      <c r="AK356" s="21">
        <v>5.3216023247413169</v>
      </c>
      <c r="AL356" s="21">
        <v>5.4265301689166732</v>
      </c>
      <c r="AM356" s="21">
        <v>5.5063320831654474</v>
      </c>
      <c r="AN356" s="21">
        <v>5.5861339974142208</v>
      </c>
      <c r="AO356" s="21">
        <v>5.665935911662995</v>
      </c>
      <c r="AP356" s="21">
        <v>5.7457378259117702</v>
      </c>
      <c r="AQ356" s="21">
        <v>5.8255397401605462</v>
      </c>
      <c r="AR356" s="21">
        <v>5.9053416544093205</v>
      </c>
      <c r="AS356" s="21">
        <v>5.9851435686580947</v>
      </c>
      <c r="AT356" s="21">
        <v>6.0649454829068699</v>
      </c>
      <c r="AU356" s="21">
        <v>6.1447473971556432</v>
      </c>
      <c r="AV356" s="21">
        <v>6.2245493114044184</v>
      </c>
      <c r="AW356" s="21">
        <v>6.312953786990386</v>
      </c>
      <c r="AX356" s="21">
        <v>6.4013582625763545</v>
      </c>
      <c r="AY356" s="21">
        <v>6.4897627381623222</v>
      </c>
      <c r="AZ356" s="21">
        <v>6.5781672137482907</v>
      </c>
      <c r="BA356" s="21">
        <v>6.6665716893342575</v>
      </c>
      <c r="BB356" s="21">
        <v>6.7450019445028957</v>
      </c>
      <c r="BC356" s="21">
        <v>6.8234321996715348</v>
      </c>
      <c r="BD356" s="21">
        <v>6.901862454840173</v>
      </c>
      <c r="BE356" s="21">
        <v>6.9802927100088112</v>
      </c>
      <c r="BF356" s="21">
        <v>7.0587229651774486</v>
      </c>
      <c r="BG356" s="21">
        <v>7.1502249295408609</v>
      </c>
      <c r="BH356" s="21">
        <v>7.2417268939042723</v>
      </c>
      <c r="BI356" s="21">
        <v>7.3332288582676846</v>
      </c>
      <c r="BJ356" s="21">
        <v>7.424730822631096</v>
      </c>
      <c r="BK356" s="22">
        <v>7.5723812490175435</v>
      </c>
      <c r="BM356" s="163">
        <f>VLOOKUP(BM$6,'MonteCarlo Policy Paths'!$N$2:$S$31,$B356+1,FALSE)</f>
        <v>21.456887556927661</v>
      </c>
      <c r="BN356" s="21">
        <f>VLOOKUP(BN$6,'MonteCarlo Policy Paths'!$N$2:$S$31,$B356+1,FALSE)</f>
        <v>23.119081894670884</v>
      </c>
      <c r="BO356" s="21">
        <f>VLOOKUP(BO$6,'MonteCarlo Policy Paths'!$N$2:$S$31,$B356+1,FALSE)</f>
        <v>24.918982795429599</v>
      </c>
      <c r="BP356" s="21">
        <f>VLOOKUP(BP$6,'MonteCarlo Policy Paths'!$N$2:$S$31,$B356+1,FALSE)</f>
        <v>26.866510906830612</v>
      </c>
      <c r="BQ356" s="21">
        <f>VLOOKUP(BQ$6,'MonteCarlo Policy Paths'!$N$2:$S$31,$B356+1,FALSE)</f>
        <v>28.957808063155838</v>
      </c>
      <c r="BR356" s="21">
        <f>VLOOKUP(BR$6,'MonteCarlo Policy Paths'!$N$2:$S$31,$B356+1,FALSE)</f>
        <v>31.169773267386955</v>
      </c>
      <c r="BS356" s="21">
        <f>VLOOKUP(BS$6,'MonteCarlo Policy Paths'!$N$2:$S$31,$B356+1,FALSE)</f>
        <v>33.536503079259326</v>
      </c>
      <c r="BT356" s="21">
        <f>VLOOKUP(BT$6,'MonteCarlo Policy Paths'!$N$2:$S$31,$B356+1,FALSE)</f>
        <v>36.094562758542168</v>
      </c>
      <c r="BU356" s="21">
        <f>VLOOKUP(BU$6,'MonteCarlo Policy Paths'!$N$2:$S$31,$B356+1,FALSE)</f>
        <v>38.859796339203925</v>
      </c>
      <c r="BV356" s="21">
        <f>VLOOKUP(BV$6,'MonteCarlo Policy Paths'!$N$2:$S$31,$B356+1,FALSE)</f>
        <v>41.937214526892696</v>
      </c>
      <c r="BW356" s="21">
        <f>VLOOKUP(BW$6,'MonteCarlo Policy Paths'!$N$2:$S$31,$B356+1,FALSE)</f>
        <v>45.285702034805901</v>
      </c>
      <c r="BX356" s="21">
        <f>VLOOKUP(BX$6,'MonteCarlo Policy Paths'!$N$2:$S$31,$B356+1,FALSE)</f>
        <v>48.923675973628832</v>
      </c>
      <c r="BY356" s="21">
        <f>VLOOKUP(BY$6,'MonteCarlo Policy Paths'!$N$2:$S$31,$B356+1,FALSE)</f>
        <v>52.880283256992421</v>
      </c>
      <c r="BZ356" s="21">
        <f>VLOOKUP(BZ$6,'MonteCarlo Policy Paths'!$N$2:$S$31,$B356+1,FALSE)</f>
        <v>57.179951130409847</v>
      </c>
      <c r="CA356" s="21">
        <f>VLOOKUP(CA$6,'MonteCarlo Policy Paths'!$N$2:$S$31,$B356+1,FALSE)</f>
        <v>59.199989570907007</v>
      </c>
      <c r="CB356" s="21">
        <f>VLOOKUP(CB$6,'MonteCarlo Policy Paths'!$N$2:$S$31,$B356+1,FALSE)</f>
        <v>61.304348310445278</v>
      </c>
      <c r="CC356" s="21">
        <f>VLOOKUP(CC$6,'MonteCarlo Policy Paths'!$N$2:$S$31,$B356+1,FALSE)</f>
        <v>63.486799757257046</v>
      </c>
      <c r="CD356" s="21">
        <f>VLOOKUP(CD$6,'MonteCarlo Policy Paths'!$N$2:$S$31,$B356+1,FALSE)</f>
        <v>65.754412861465767</v>
      </c>
      <c r="CE356" s="21">
        <f>VLOOKUP(CE$6,'MonteCarlo Policy Paths'!$N$2:$S$31,$B356+1,FALSE)</f>
        <v>68.097759333367534</v>
      </c>
      <c r="CF356" s="21">
        <f>VLOOKUP(CF$6,'MonteCarlo Policy Paths'!$N$2:$S$31,$B356+1,FALSE)</f>
        <v>70.548973057852507</v>
      </c>
      <c r="CG356" s="21">
        <f>VLOOKUP(CG$6,'MonteCarlo Policy Paths'!$N$2:$S$31,$B356+1,FALSE)</f>
        <v>73.077007009761019</v>
      </c>
      <c r="CH356" s="21">
        <f>VLOOKUP(CH$6,'MonteCarlo Policy Paths'!$N$2:$S$31,$B356+1,FALSE)</f>
        <v>75.691476032446857</v>
      </c>
      <c r="CI356" s="21">
        <f>VLOOKUP(CI$6,'MonteCarlo Policy Paths'!$N$2:$S$31,$B356+1,FALSE)</f>
        <v>78.404802280730166</v>
      </c>
      <c r="CJ356" s="21">
        <f>VLOOKUP(CJ$6,'MonteCarlo Policy Paths'!$N$2:$S$31,$B356+1,FALSE)</f>
        <v>81.224927058038162</v>
      </c>
      <c r="CK356" s="21">
        <f>VLOOKUP(CK$6,'MonteCarlo Policy Paths'!$N$2:$S$31,$B356+1,FALSE)</f>
        <v>84.152487263770951</v>
      </c>
      <c r="CL356" s="21">
        <f>VLOOKUP(CL$6,'MonteCarlo Policy Paths'!$N$2:$S$31,$B356+1,FALSE)</f>
        <v>87.19069011352974</v>
      </c>
      <c r="CM356" s="21">
        <f>VLOOKUP(CM$6,'MonteCarlo Policy Paths'!$N$2:$S$31,$B356+1,FALSE)</f>
        <v>90.339519718236858</v>
      </c>
      <c r="CN356" s="21">
        <f>VLOOKUP(CN$6,'MonteCarlo Policy Paths'!$N$2:$S$31,$B356+1,FALSE)</f>
        <v>93.604800202242828</v>
      </c>
      <c r="CO356" s="164">
        <f>VLOOKUP(CO$6,'MonteCarlo Policy Paths'!$N$2:$S$31,$B356+1,FALSE)</f>
        <v>96.983684685934094</v>
      </c>
      <c r="CQ356" s="163">
        <f>BM356*VLOOKUP(AI$6,'Greenhouse Gas Costs Avoided'!$A$2:$I$32,9,FALSE)</f>
        <v>1.3592994724454583</v>
      </c>
      <c r="CR356" s="21">
        <f>BN356*VLOOKUP(AJ$6,'Greenhouse Gas Costs Avoided'!$A$2:$I$32,9,FALSE)</f>
        <v>1.4645999210963487</v>
      </c>
      <c r="CS356" s="21">
        <f>BO356*VLOOKUP(AK$6,'Greenhouse Gas Costs Avoided'!$A$2:$I$32,9,FALSE)</f>
        <v>1.5786241167474793</v>
      </c>
      <c r="CT356" s="21">
        <f>BP356*VLOOKUP(AL$6,'Greenhouse Gas Costs Avoided'!$A$2:$I$32,9,FALSE)</f>
        <v>1.7020005350363183</v>
      </c>
      <c r="CU356" s="21">
        <f>BQ356*VLOOKUP(AM$6,'Greenhouse Gas Costs Avoided'!$A$2:$I$32,9,FALSE)</f>
        <v>1.8344847601494692</v>
      </c>
      <c r="CV356" s="21">
        <f>BR356*VLOOKUP(AN$6,'Greenhouse Gas Costs Avoided'!$A$2:$I$32,9,FALSE)</f>
        <v>1.9746133378475101</v>
      </c>
      <c r="CW356" s="21">
        <f>BS356*VLOOKUP(AO$6,'Greenhouse Gas Costs Avoided'!$A$2:$I$32,9,FALSE)</f>
        <v>2.1245462941611284</v>
      </c>
      <c r="CX356" s="21">
        <f>BT356*VLOOKUP(AP$6,'Greenhouse Gas Costs Avoided'!$A$2:$I$32,9,FALSE)</f>
        <v>2.2866000479177169</v>
      </c>
      <c r="CY356" s="21">
        <f>BU356*VLOOKUP(AQ$6,'Greenhouse Gas Costs Avoided'!$A$2:$I$32,9,FALSE)</f>
        <v>2.4617783228380428</v>
      </c>
      <c r="CZ356" s="21">
        <f>BV356*VLOOKUP(AR$6,'Greenhouse Gas Costs Avoided'!$A$2:$I$32,9,FALSE)</f>
        <v>2.6567335747552212</v>
      </c>
      <c r="DA356" s="21">
        <f>BW356*VLOOKUP(AS$6,'Greenhouse Gas Costs Avoided'!$A$2:$I$32,9,FALSE)</f>
        <v>2.8688611394320973</v>
      </c>
      <c r="DB356" s="21">
        <f>BX356*VLOOKUP(AT$6,'Greenhouse Gas Costs Avoided'!$A$2:$I$32,9,FALSE)</f>
        <v>3.099327745676475</v>
      </c>
      <c r="DC356" s="21">
        <f>BY356*VLOOKUP(AU$6,'Greenhouse Gas Costs Avoided'!$A$2:$I$32,9,FALSE)</f>
        <v>3.3499798581359799</v>
      </c>
      <c r="DD356" s="21">
        <f>BZ356*VLOOKUP(AV$6,'Greenhouse Gas Costs Avoided'!$A$2:$I$32,9,FALSE)</f>
        <v>3.6223649492411436</v>
      </c>
      <c r="DE356" s="21">
        <f>CA356*VLOOKUP(AW$6,'Greenhouse Gas Costs Avoided'!$A$2:$I$32,9,FALSE)</f>
        <v>3.7503349159570667</v>
      </c>
      <c r="DF356" s="21">
        <f>CB356*VLOOKUP(AX$6,'Greenhouse Gas Costs Avoided'!$A$2:$I$32,9,FALSE)</f>
        <v>3.8836465958035138</v>
      </c>
      <c r="DG356" s="21">
        <f>CC356*VLOOKUP(AY$6,'Greenhouse Gas Costs Avoided'!$A$2:$I$32,9,FALSE)</f>
        <v>4.0219054692034097</v>
      </c>
      <c r="DH356" s="21">
        <f>CD356*VLOOKUP(AZ$6,'Greenhouse Gas Costs Avoided'!$A$2:$I$32,9,FALSE)</f>
        <v>4.1655593560070496</v>
      </c>
      <c r="DI356" s="21">
        <f>CE356*VLOOKUP(BA$6,'Greenhouse Gas Costs Avoided'!$A$2:$I$32,9,FALSE)</f>
        <v>4.3140109715809301</v>
      </c>
      <c r="DJ356" s="21">
        <f>CF356*VLOOKUP(BB$6,'Greenhouse Gas Costs Avoided'!$A$2:$I$32,9,FALSE)</f>
        <v>4.4692960059878768</v>
      </c>
      <c r="DK356" s="21">
        <f>CG356*VLOOKUP(BC$6,'Greenhouse Gas Costs Avoided'!$A$2:$I$32,9,FALSE)</f>
        <v>4.629447622014963</v>
      </c>
      <c r="DL356" s="21">
        <f>CH356*VLOOKUP(BD$6,'Greenhouse Gas Costs Avoided'!$A$2:$I$32,9,FALSE)</f>
        <v>4.7950749225184994</v>
      </c>
      <c r="DM356" s="21">
        <f>CI356*VLOOKUP(BE$6,'Greenhouse Gas Costs Avoided'!$A$2:$I$32,9,FALSE)</f>
        <v>4.9669648542748472</v>
      </c>
      <c r="DN356" s="21">
        <f>CJ356*VLOOKUP(BF$6,'Greenhouse Gas Costs Avoided'!$A$2:$I$32,9,FALSE)</f>
        <v>5.1456205009456273</v>
      </c>
      <c r="DO356" s="21">
        <f>CK356*VLOOKUP(BG$6,'Greenhouse Gas Costs Avoided'!$A$2:$I$32,9,FALSE)</f>
        <v>5.331082210275417</v>
      </c>
      <c r="DP356" s="21">
        <f>CL356*VLOOKUP(BH$6,'Greenhouse Gas Costs Avoided'!$A$2:$I$32,9,FALSE)</f>
        <v>5.5235531602164318</v>
      </c>
      <c r="DQ356" s="21">
        <f>CM356*VLOOKUP(BI$6,'Greenhouse Gas Costs Avoided'!$A$2:$I$32,9,FALSE)</f>
        <v>5.723032344191421</v>
      </c>
      <c r="DR356" s="21">
        <f>CN356*VLOOKUP(BJ$6,'Greenhouse Gas Costs Avoided'!$A$2:$I$32,9,FALSE)</f>
        <v>5.9298887220104266</v>
      </c>
      <c r="DS356" s="164">
        <f>CO356*VLOOKUP(BK$6,'Greenhouse Gas Costs Avoided'!$A$2:$I$32,9,FALSE)</f>
        <v>6.1439419431008639</v>
      </c>
    </row>
    <row r="357" spans="1:123" x14ac:dyDescent="0.35">
      <c r="A357" s="174">
        <v>351</v>
      </c>
      <c r="B357" s="12">
        <v>5</v>
      </c>
      <c r="C357" s="175">
        <v>2023</v>
      </c>
      <c r="E357" s="20">
        <v>0</v>
      </c>
      <c r="F357" s="21">
        <v>82.346532180449415</v>
      </c>
      <c r="G357" s="21">
        <v>84.002844861871253</v>
      </c>
      <c r="H357" s="21">
        <v>85.659157543293105</v>
      </c>
      <c r="I357" s="21">
        <v>86.918851036576825</v>
      </c>
      <c r="J357" s="21">
        <v>88.178544529860531</v>
      </c>
      <c r="K357" s="21">
        <v>89.438238023144251</v>
      </c>
      <c r="L357" s="21">
        <v>90.697931516427971</v>
      </c>
      <c r="M357" s="21">
        <v>91.95762500971172</v>
      </c>
      <c r="N357" s="21">
        <v>93.21731850299544</v>
      </c>
      <c r="O357" s="21">
        <v>94.47701199627916</v>
      </c>
      <c r="P357" s="21">
        <v>95.73670548956288</v>
      </c>
      <c r="Q357" s="21">
        <v>96.996398982846586</v>
      </c>
      <c r="R357" s="21">
        <v>99.874634841342697</v>
      </c>
      <c r="S357" s="21">
        <v>101.93553668931256</v>
      </c>
      <c r="T357" s="21">
        <v>104.04258519817796</v>
      </c>
      <c r="U357" s="21">
        <v>106.18472717196582</v>
      </c>
      <c r="V357" s="21">
        <v>108.36780972271322</v>
      </c>
      <c r="W357" s="21">
        <v>110.57648338650839</v>
      </c>
      <c r="X357" s="21">
        <v>112.7694544213079</v>
      </c>
      <c r="Y357" s="21">
        <v>114.98228749612761</v>
      </c>
      <c r="Z357" s="21">
        <v>117.22345778349788</v>
      </c>
      <c r="AA357" s="21">
        <v>119.50474742044912</v>
      </c>
      <c r="AB357" s="21">
        <v>121.83201137782079</v>
      </c>
      <c r="AC357" s="21">
        <v>124.30483685770574</v>
      </c>
      <c r="AD357" s="21">
        <v>126.81952160325447</v>
      </c>
      <c r="AE357" s="21">
        <v>129.37127756316897</v>
      </c>
      <c r="AF357" s="21">
        <v>131.96243899653103</v>
      </c>
      <c r="AG357" s="22">
        <v>135.47056479945655</v>
      </c>
      <c r="AI357" s="20">
        <v>0</v>
      </c>
      <c r="AJ357" s="21">
        <v>5.2166744805659615</v>
      </c>
      <c r="AK357" s="21">
        <v>5.3216023247413169</v>
      </c>
      <c r="AL357" s="21">
        <v>5.4265301689166732</v>
      </c>
      <c r="AM357" s="21">
        <v>5.5063320831654474</v>
      </c>
      <c r="AN357" s="21">
        <v>5.5861339974142208</v>
      </c>
      <c r="AO357" s="21">
        <v>5.665935911662995</v>
      </c>
      <c r="AP357" s="21">
        <v>5.7457378259117702</v>
      </c>
      <c r="AQ357" s="21">
        <v>5.8255397401605462</v>
      </c>
      <c r="AR357" s="21">
        <v>5.9053416544093205</v>
      </c>
      <c r="AS357" s="21">
        <v>5.9851435686580947</v>
      </c>
      <c r="AT357" s="21">
        <v>6.0649454829068699</v>
      </c>
      <c r="AU357" s="21">
        <v>6.1447473971556432</v>
      </c>
      <c r="AV357" s="21">
        <v>6.327084396109818</v>
      </c>
      <c r="AW357" s="21">
        <v>6.4576430704410743</v>
      </c>
      <c r="AX357" s="21">
        <v>6.5911251478821242</v>
      </c>
      <c r="AY357" s="21">
        <v>6.7268304055597685</v>
      </c>
      <c r="AZ357" s="21">
        <v>6.8651292595600424</v>
      </c>
      <c r="BA357" s="21">
        <v>7.0050493173053994</v>
      </c>
      <c r="BB357" s="21">
        <v>7.1439746093722221</v>
      </c>
      <c r="BC357" s="21">
        <v>7.2841581669004034</v>
      </c>
      <c r="BD357" s="21">
        <v>7.426136894299721</v>
      </c>
      <c r="BE357" s="21">
        <v>7.5706571930511553</v>
      </c>
      <c r="BF357" s="21">
        <v>7.7180899770979394</v>
      </c>
      <c r="BG357" s="21">
        <v>7.8747441218959366</v>
      </c>
      <c r="BH357" s="21">
        <v>8.0340500621877027</v>
      </c>
      <c r="BI357" s="21">
        <v>8.1957044736636782</v>
      </c>
      <c r="BJ357" s="21">
        <v>8.3598552322508848</v>
      </c>
      <c r="BK357" s="22">
        <v>8.5820959249206545</v>
      </c>
      <c r="BM357" s="163">
        <f>VLOOKUP(BM$6,'MonteCarlo Policy Paths'!$N$2:$S$31,$B357+1,FALSE)</f>
        <v>24.184299884200797</v>
      </c>
      <c r="BN357" s="21">
        <f>VLOOKUP(BN$6,'MonteCarlo Policy Paths'!$N$2:$S$31,$B357+1,FALSE)</f>
        <v>26.797135120393484</v>
      </c>
      <c r="BO357" s="21">
        <f>VLOOKUP(BO$6,'MonteCarlo Policy Paths'!$N$2:$S$31,$B357+1,FALSE)</f>
        <v>29.690826715826198</v>
      </c>
      <c r="BP357" s="21">
        <f>VLOOKUP(BP$6,'MonteCarlo Policy Paths'!$N$2:$S$31,$B357+1,FALSE)</f>
        <v>32.893001978364566</v>
      </c>
      <c r="BQ357" s="21">
        <f>VLOOKUP(BQ$6,'MonteCarlo Policy Paths'!$N$2:$S$31,$B357+1,FALSE)</f>
        <v>36.420098382625895</v>
      </c>
      <c r="BR357" s="21">
        <f>VLOOKUP(BR$6,'MonteCarlo Policy Paths'!$N$2:$S$31,$B357+1,FALSE)</f>
        <v>40.279471956541457</v>
      </c>
      <c r="BS357" s="21">
        <f>VLOOKUP(BS$6,'MonteCarlo Policy Paths'!$N$2:$S$31,$B357+1,FALSE)</f>
        <v>44.515635375675203</v>
      </c>
      <c r="BT357" s="21">
        <f>VLOOKUP(BT$6,'MonteCarlo Policy Paths'!$N$2:$S$31,$B357+1,FALSE)</f>
        <v>49.196171227791872</v>
      </c>
      <c r="BU357" s="21">
        <f>VLOOKUP(BU$6,'MonteCarlo Policy Paths'!$N$2:$S$31,$B357+1,FALSE)</f>
        <v>54.364766335209197</v>
      </c>
      <c r="BV357" s="21">
        <f>VLOOKUP(BV$6,'MonteCarlo Policy Paths'!$N$2:$S$31,$B357+1,FALSE)</f>
        <v>60.140596575631633</v>
      </c>
      <c r="BW357" s="21">
        <f>VLOOKUP(BW$6,'MonteCarlo Policy Paths'!$N$2:$S$31,$B357+1,FALSE)</f>
        <v>66.545116533046993</v>
      </c>
      <c r="BX357" s="21">
        <f>VLOOKUP(BX$6,'MonteCarlo Policy Paths'!$N$2:$S$31,$B357+1,FALSE)</f>
        <v>73.642612105771832</v>
      </c>
      <c r="BY357" s="21">
        <f>VLOOKUP(BY$6,'MonteCarlo Policy Paths'!$N$2:$S$31,$B357+1,FALSE)</f>
        <v>81.515240678665066</v>
      </c>
      <c r="BZ357" s="21">
        <f>VLOOKUP(BZ$6,'MonteCarlo Policy Paths'!$N$2:$S$31,$B357+1,FALSE)</f>
        <v>90.237354922369406</v>
      </c>
      <c r="CA357" s="21">
        <f>VLOOKUP(CA$6,'MonteCarlo Policy Paths'!$N$2:$S$31,$B357+1,FALSE)</f>
        <v>92.736092415362535</v>
      </c>
      <c r="CB357" s="21">
        <f>VLOOKUP(CB$6,'MonteCarlo Policy Paths'!$N$2:$S$31,$B357+1,FALSE)</f>
        <v>95.321073906264047</v>
      </c>
      <c r="CC357" s="21">
        <f>VLOOKUP(CC$6,'MonteCarlo Policy Paths'!$N$2:$S$31,$B357+1,FALSE)</f>
        <v>97.972807459231774</v>
      </c>
      <c r="CD357" s="21">
        <f>VLOOKUP(CD$6,'MonteCarlo Policy Paths'!$N$2:$S$31,$B357+1,FALSE)</f>
        <v>100.70188743091984</v>
      </c>
      <c r="CE357" s="21">
        <f>VLOOKUP(CE$6,'MonteCarlo Policy Paths'!$N$2:$S$31,$B357+1,FALSE)</f>
        <v>103.48109827693068</v>
      </c>
      <c r="CF357" s="21">
        <f>VLOOKUP(CF$6,'MonteCarlo Policy Paths'!$N$2:$S$31,$B357+1,FALSE)</f>
        <v>106.37744326160868</v>
      </c>
      <c r="CG357" s="21">
        <f>VLOOKUP(CG$6,'MonteCarlo Policy Paths'!$N$2:$S$31,$B357+1,FALSE)</f>
        <v>109.31402956265458</v>
      </c>
      <c r="CH357" s="21">
        <f>VLOOKUP(CH$6,'MonteCarlo Policy Paths'!$N$2:$S$31,$B357+1,FALSE)</f>
        <v>112.30612514839871</v>
      </c>
      <c r="CI357" s="21">
        <f>VLOOKUP(CI$6,'MonteCarlo Policy Paths'!$N$2:$S$31,$B357+1,FALSE)</f>
        <v>115.37497116076017</v>
      </c>
      <c r="CJ357" s="21">
        <f>VLOOKUP(CJ$6,'MonteCarlo Policy Paths'!$N$2:$S$31,$B357+1,FALSE)</f>
        <v>118.53125256657755</v>
      </c>
      <c r="CK357" s="21">
        <f>VLOOKUP(CK$6,'MonteCarlo Policy Paths'!$N$2:$S$31,$B357+1,FALSE)</f>
        <v>121.76875646902944</v>
      </c>
      <c r="CL357" s="21">
        <f>VLOOKUP(CL$6,'MonteCarlo Policy Paths'!$N$2:$S$31,$B357+1,FALSE)</f>
        <v>125.08672773594304</v>
      </c>
      <c r="CM357" s="21">
        <f>VLOOKUP(CM$6,'MonteCarlo Policy Paths'!$N$2:$S$31,$B357+1,FALSE)</f>
        <v>128.47676069968128</v>
      </c>
      <c r="CN357" s="21">
        <f>VLOOKUP(CN$6,'MonteCarlo Policy Paths'!$N$2:$S$31,$B357+1,FALSE)</f>
        <v>131.94323193005201</v>
      </c>
      <c r="CO357" s="164">
        <f>VLOOKUP(CO$6,'MonteCarlo Policy Paths'!$N$2:$S$31,$B357+1,FALSE)</f>
        <v>135.47056479945655</v>
      </c>
      <c r="CQ357" s="163">
        <f>BM357*VLOOKUP(AI$6,'Greenhouse Gas Costs Avoided'!$A$2:$I$32,9,FALSE)</f>
        <v>1.5320817610121258</v>
      </c>
      <c r="CR357" s="21">
        <f>BN357*VLOOKUP(AJ$6,'Greenhouse Gas Costs Avoided'!$A$2:$I$32,9,FALSE)</f>
        <v>1.6976055607114411</v>
      </c>
      <c r="CS357" s="21">
        <f>BO357*VLOOKUP(AK$6,'Greenhouse Gas Costs Avoided'!$A$2:$I$32,9,FALSE)</f>
        <v>1.8809216846672472</v>
      </c>
      <c r="CT357" s="21">
        <f>BP357*VLOOKUP(AL$6,'Greenhouse Gas Costs Avoided'!$A$2:$I$32,9,FALSE)</f>
        <v>2.0837803301021003</v>
      </c>
      <c r="CU357" s="21">
        <f>BQ357*VLOOKUP(AM$6,'Greenhouse Gas Costs Avoided'!$A$2:$I$32,9,FALSE)</f>
        <v>2.3072228153580183</v>
      </c>
      <c r="CV357" s="21">
        <f>BR357*VLOOKUP(AN$6,'Greenhouse Gas Costs Avoided'!$A$2:$I$32,9,FALSE)</f>
        <v>2.5517151467399573</v>
      </c>
      <c r="CW357" s="21">
        <f>BS357*VLOOKUP(AO$6,'Greenhouse Gas Costs Avoided'!$A$2:$I$32,9,FALSE)</f>
        <v>2.8200772139570236</v>
      </c>
      <c r="CX357" s="21">
        <f>BT357*VLOOKUP(AP$6,'Greenhouse Gas Costs Avoided'!$A$2:$I$32,9,FALSE)</f>
        <v>3.1165903917263735</v>
      </c>
      <c r="CY357" s="21">
        <f>BU357*VLOOKUP(AQ$6,'Greenhouse Gas Costs Avoided'!$A$2:$I$32,9,FALSE)</f>
        <v>3.444022251736667</v>
      </c>
      <c r="CZ357" s="21">
        <f>BV357*VLOOKUP(AR$6,'Greenhouse Gas Costs Avoided'!$A$2:$I$32,9,FALSE)</f>
        <v>3.8099226171979153</v>
      </c>
      <c r="DA357" s="21">
        <f>BW357*VLOOKUP(AS$6,'Greenhouse Gas Costs Avoided'!$A$2:$I$32,9,FALSE)</f>
        <v>4.2156506416508543</v>
      </c>
      <c r="DB357" s="21">
        <f>BX357*VLOOKUP(AT$6,'Greenhouse Gas Costs Avoided'!$A$2:$I$32,9,FALSE)</f>
        <v>4.6652788536686769</v>
      </c>
      <c r="DC357" s="21">
        <f>BY357*VLOOKUP(AU$6,'Greenhouse Gas Costs Avoided'!$A$2:$I$32,9,FALSE)</f>
        <v>5.1640119451993618</v>
      </c>
      <c r="DD357" s="21">
        <f>BZ357*VLOOKUP(AV$6,'Greenhouse Gas Costs Avoided'!$A$2:$I$32,9,FALSE)</f>
        <v>5.7165601774917221</v>
      </c>
      <c r="DE357" s="21">
        <f>CA357*VLOOKUP(AW$6,'Greenhouse Gas Costs Avoided'!$A$2:$I$32,9,FALSE)</f>
        <v>5.8748558551380645</v>
      </c>
      <c r="DF357" s="21">
        <f>CB357*VLOOKUP(AX$6,'Greenhouse Gas Costs Avoided'!$A$2:$I$32,9,FALSE)</f>
        <v>6.0386151127443357</v>
      </c>
      <c r="DG357" s="21">
        <f>CC357*VLOOKUP(AY$6,'Greenhouse Gas Costs Avoided'!$A$2:$I$32,9,FALSE)</f>
        <v>6.2066031310462346</v>
      </c>
      <c r="DH357" s="21">
        <f>CD357*VLOOKUP(AZ$6,'Greenhouse Gas Costs Avoided'!$A$2:$I$32,9,FALSE)</f>
        <v>6.3794910653253769</v>
      </c>
      <c r="DI357" s="21">
        <f>CE357*VLOOKUP(BA$6,'Greenhouse Gas Costs Avoided'!$A$2:$I$32,9,FALSE)</f>
        <v>6.5555548036832505</v>
      </c>
      <c r="DJ357" s="21">
        <f>CF357*VLOOKUP(BB$6,'Greenhouse Gas Costs Avoided'!$A$2:$I$32,9,FALSE)</f>
        <v>6.7390390205459019</v>
      </c>
      <c r="DK357" s="21">
        <f>CG357*VLOOKUP(BC$6,'Greenhouse Gas Costs Avoided'!$A$2:$I$32,9,FALSE)</f>
        <v>6.9250725353887148</v>
      </c>
      <c r="DL357" s="21">
        <f>CH357*VLOOKUP(BD$6,'Greenhouse Gas Costs Avoided'!$A$2:$I$32,9,FALSE)</f>
        <v>7.114622578022705</v>
      </c>
      <c r="DM357" s="21">
        <f>CI357*VLOOKUP(BE$6,'Greenhouse Gas Costs Avoided'!$A$2:$I$32,9,FALSE)</f>
        <v>7.309034780377397</v>
      </c>
      <c r="DN357" s="21">
        <f>CJ357*VLOOKUP(BF$6,'Greenhouse Gas Costs Avoided'!$A$2:$I$32,9,FALSE)</f>
        <v>7.5089860379134308</v>
      </c>
      <c r="DO357" s="21">
        <f>CK357*VLOOKUP(BG$6,'Greenhouse Gas Costs Avoided'!$A$2:$I$32,9,FALSE)</f>
        <v>7.714082761982441</v>
      </c>
      <c r="DP357" s="21">
        <f>CL357*VLOOKUP(BH$6,'Greenhouse Gas Costs Avoided'!$A$2:$I$32,9,FALSE)</f>
        <v>7.9242771147625906</v>
      </c>
      <c r="DQ357" s="21">
        <f>CM357*VLOOKUP(BI$6,'Greenhouse Gas Costs Avoided'!$A$2:$I$32,9,FALSE)</f>
        <v>8.1390365949973802</v>
      </c>
      <c r="DR357" s="21">
        <f>CN357*VLOOKUP(BJ$6,'Greenhouse Gas Costs Avoided'!$A$2:$I$32,9,FALSE)</f>
        <v>8.358638459535694</v>
      </c>
      <c r="DS357" s="164">
        <f>CO357*VLOOKUP(BK$6,'Greenhouse Gas Costs Avoided'!$A$2:$I$32,9,FALSE)</f>
        <v>8.5820959249206545</v>
      </c>
    </row>
    <row r="358" spans="1:123" x14ac:dyDescent="0.35">
      <c r="A358" s="174">
        <v>352</v>
      </c>
      <c r="B358" s="12">
        <v>4</v>
      </c>
      <c r="C358" s="175">
        <v>2023</v>
      </c>
      <c r="E358" s="20">
        <v>0</v>
      </c>
      <c r="F358" s="21">
        <v>82.346532180449415</v>
      </c>
      <c r="G358" s="21">
        <v>84.002844861871253</v>
      </c>
      <c r="H358" s="21">
        <v>85.659157543293105</v>
      </c>
      <c r="I358" s="21">
        <v>86.918851036576825</v>
      </c>
      <c r="J358" s="21">
        <v>88.178544529860531</v>
      </c>
      <c r="K358" s="21">
        <v>89.438238023144251</v>
      </c>
      <c r="L358" s="21">
        <v>90.697931516427971</v>
      </c>
      <c r="M358" s="21">
        <v>91.95762500971172</v>
      </c>
      <c r="N358" s="21">
        <v>93.21731850299544</v>
      </c>
      <c r="O358" s="21">
        <v>94.47701199627916</v>
      </c>
      <c r="P358" s="21">
        <v>95.73670548956288</v>
      </c>
      <c r="Q358" s="21">
        <v>96.996398982846586</v>
      </c>
      <c r="R358" s="21">
        <v>98.25609247613032</v>
      </c>
      <c r="S358" s="21">
        <v>99.65157958594628</v>
      </c>
      <c r="T358" s="21">
        <v>101.04706669576224</v>
      </c>
      <c r="U358" s="21">
        <v>102.4425538055782</v>
      </c>
      <c r="V358" s="21">
        <v>103.83804091539416</v>
      </c>
      <c r="W358" s="21">
        <v>105.23352802521011</v>
      </c>
      <c r="X358" s="21">
        <v>106.47156953138905</v>
      </c>
      <c r="Y358" s="21">
        <v>107.709611037568</v>
      </c>
      <c r="Z358" s="21">
        <v>108.94765254374694</v>
      </c>
      <c r="AA358" s="21">
        <v>110.18569404992589</v>
      </c>
      <c r="AB358" s="21">
        <v>111.42373555610482</v>
      </c>
      <c r="AC358" s="21">
        <v>112.86811731331359</v>
      </c>
      <c r="AD358" s="21">
        <v>114.31249907052236</v>
      </c>
      <c r="AE358" s="21">
        <v>115.75688082773114</v>
      </c>
      <c r="AF358" s="21">
        <v>117.20126258493991</v>
      </c>
      <c r="AG358" s="22">
        <v>119.5319620819439</v>
      </c>
      <c r="AI358" s="20">
        <v>0</v>
      </c>
      <c r="AJ358" s="21">
        <v>5.2166744805659615</v>
      </c>
      <c r="AK358" s="21">
        <v>5.3216023247413169</v>
      </c>
      <c r="AL358" s="21">
        <v>5.4265301689166732</v>
      </c>
      <c r="AM358" s="21">
        <v>5.5063320831654474</v>
      </c>
      <c r="AN358" s="21">
        <v>5.5861339974142208</v>
      </c>
      <c r="AO358" s="21">
        <v>5.665935911662995</v>
      </c>
      <c r="AP358" s="21">
        <v>5.7457378259117702</v>
      </c>
      <c r="AQ358" s="21">
        <v>5.8255397401605462</v>
      </c>
      <c r="AR358" s="21">
        <v>5.9053416544093205</v>
      </c>
      <c r="AS358" s="21">
        <v>5.9851435686580947</v>
      </c>
      <c r="AT358" s="21">
        <v>6.0649454829068699</v>
      </c>
      <c r="AU358" s="21">
        <v>6.1447473971556432</v>
      </c>
      <c r="AV358" s="21">
        <v>6.2245493114044184</v>
      </c>
      <c r="AW358" s="21">
        <v>6.312953786990386</v>
      </c>
      <c r="AX358" s="21">
        <v>6.4013582625763545</v>
      </c>
      <c r="AY358" s="21">
        <v>6.4897627381623222</v>
      </c>
      <c r="AZ358" s="21">
        <v>6.5781672137482907</v>
      </c>
      <c r="BA358" s="21">
        <v>6.6665716893342575</v>
      </c>
      <c r="BB358" s="21">
        <v>6.7450019445028957</v>
      </c>
      <c r="BC358" s="21">
        <v>6.8234321996715348</v>
      </c>
      <c r="BD358" s="21">
        <v>6.901862454840173</v>
      </c>
      <c r="BE358" s="21">
        <v>6.9802927100088112</v>
      </c>
      <c r="BF358" s="21">
        <v>7.0587229651774486</v>
      </c>
      <c r="BG358" s="21">
        <v>7.1502249295408609</v>
      </c>
      <c r="BH358" s="21">
        <v>7.2417268939042723</v>
      </c>
      <c r="BI358" s="21">
        <v>7.3332288582676846</v>
      </c>
      <c r="BJ358" s="21">
        <v>7.424730822631096</v>
      </c>
      <c r="BK358" s="22">
        <v>7.5723812490175435</v>
      </c>
      <c r="BM358" s="163">
        <f>VLOOKUP(BM$6,'MonteCarlo Policy Paths'!$N$2:$S$31,$B358+1,FALSE)</f>
        <v>21.456887556927661</v>
      </c>
      <c r="BN358" s="21">
        <f>VLOOKUP(BN$6,'MonteCarlo Policy Paths'!$N$2:$S$31,$B358+1,FALSE)</f>
        <v>23.119081894670884</v>
      </c>
      <c r="BO358" s="21">
        <f>VLOOKUP(BO$6,'MonteCarlo Policy Paths'!$N$2:$S$31,$B358+1,FALSE)</f>
        <v>24.918982795429599</v>
      </c>
      <c r="BP358" s="21">
        <f>VLOOKUP(BP$6,'MonteCarlo Policy Paths'!$N$2:$S$31,$B358+1,FALSE)</f>
        <v>26.866510906830612</v>
      </c>
      <c r="BQ358" s="21">
        <f>VLOOKUP(BQ$6,'MonteCarlo Policy Paths'!$N$2:$S$31,$B358+1,FALSE)</f>
        <v>28.957808063155838</v>
      </c>
      <c r="BR358" s="21">
        <f>VLOOKUP(BR$6,'MonteCarlo Policy Paths'!$N$2:$S$31,$B358+1,FALSE)</f>
        <v>31.169773267386955</v>
      </c>
      <c r="BS358" s="21">
        <f>VLOOKUP(BS$6,'MonteCarlo Policy Paths'!$N$2:$S$31,$B358+1,FALSE)</f>
        <v>33.536503079259326</v>
      </c>
      <c r="BT358" s="21">
        <f>VLOOKUP(BT$6,'MonteCarlo Policy Paths'!$N$2:$S$31,$B358+1,FALSE)</f>
        <v>36.094562758542168</v>
      </c>
      <c r="BU358" s="21">
        <f>VLOOKUP(BU$6,'MonteCarlo Policy Paths'!$N$2:$S$31,$B358+1,FALSE)</f>
        <v>38.859796339203925</v>
      </c>
      <c r="BV358" s="21">
        <f>VLOOKUP(BV$6,'MonteCarlo Policy Paths'!$N$2:$S$31,$B358+1,FALSE)</f>
        <v>41.937214526892696</v>
      </c>
      <c r="BW358" s="21">
        <f>VLOOKUP(BW$6,'MonteCarlo Policy Paths'!$N$2:$S$31,$B358+1,FALSE)</f>
        <v>45.285702034805901</v>
      </c>
      <c r="BX358" s="21">
        <f>VLOOKUP(BX$6,'MonteCarlo Policy Paths'!$N$2:$S$31,$B358+1,FALSE)</f>
        <v>48.923675973628832</v>
      </c>
      <c r="BY358" s="21">
        <f>VLOOKUP(BY$6,'MonteCarlo Policy Paths'!$N$2:$S$31,$B358+1,FALSE)</f>
        <v>52.880283256992421</v>
      </c>
      <c r="BZ358" s="21">
        <f>VLOOKUP(BZ$6,'MonteCarlo Policy Paths'!$N$2:$S$31,$B358+1,FALSE)</f>
        <v>57.179951130409847</v>
      </c>
      <c r="CA358" s="21">
        <f>VLOOKUP(CA$6,'MonteCarlo Policy Paths'!$N$2:$S$31,$B358+1,FALSE)</f>
        <v>59.199989570907007</v>
      </c>
      <c r="CB358" s="21">
        <f>VLOOKUP(CB$6,'MonteCarlo Policy Paths'!$N$2:$S$31,$B358+1,FALSE)</f>
        <v>61.304348310445278</v>
      </c>
      <c r="CC358" s="21">
        <f>VLOOKUP(CC$6,'MonteCarlo Policy Paths'!$N$2:$S$31,$B358+1,FALSE)</f>
        <v>63.486799757257046</v>
      </c>
      <c r="CD358" s="21">
        <f>VLOOKUP(CD$6,'MonteCarlo Policy Paths'!$N$2:$S$31,$B358+1,FALSE)</f>
        <v>65.754412861465767</v>
      </c>
      <c r="CE358" s="21">
        <f>VLOOKUP(CE$6,'MonteCarlo Policy Paths'!$N$2:$S$31,$B358+1,FALSE)</f>
        <v>68.097759333367534</v>
      </c>
      <c r="CF358" s="21">
        <f>VLOOKUP(CF$6,'MonteCarlo Policy Paths'!$N$2:$S$31,$B358+1,FALSE)</f>
        <v>70.548973057852507</v>
      </c>
      <c r="CG358" s="21">
        <f>VLOOKUP(CG$6,'MonteCarlo Policy Paths'!$N$2:$S$31,$B358+1,FALSE)</f>
        <v>73.077007009761019</v>
      </c>
      <c r="CH358" s="21">
        <f>VLOOKUP(CH$6,'MonteCarlo Policy Paths'!$N$2:$S$31,$B358+1,FALSE)</f>
        <v>75.691476032446857</v>
      </c>
      <c r="CI358" s="21">
        <f>VLOOKUP(CI$6,'MonteCarlo Policy Paths'!$N$2:$S$31,$B358+1,FALSE)</f>
        <v>78.404802280730166</v>
      </c>
      <c r="CJ358" s="21">
        <f>VLOOKUP(CJ$6,'MonteCarlo Policy Paths'!$N$2:$S$31,$B358+1,FALSE)</f>
        <v>81.224927058038162</v>
      </c>
      <c r="CK358" s="21">
        <f>VLOOKUP(CK$6,'MonteCarlo Policy Paths'!$N$2:$S$31,$B358+1,FALSE)</f>
        <v>84.152487263770951</v>
      </c>
      <c r="CL358" s="21">
        <f>VLOOKUP(CL$6,'MonteCarlo Policy Paths'!$N$2:$S$31,$B358+1,FALSE)</f>
        <v>87.19069011352974</v>
      </c>
      <c r="CM358" s="21">
        <f>VLOOKUP(CM$6,'MonteCarlo Policy Paths'!$N$2:$S$31,$B358+1,FALSE)</f>
        <v>90.339519718236858</v>
      </c>
      <c r="CN358" s="21">
        <f>VLOOKUP(CN$6,'MonteCarlo Policy Paths'!$N$2:$S$31,$B358+1,FALSE)</f>
        <v>93.604800202242828</v>
      </c>
      <c r="CO358" s="164">
        <f>VLOOKUP(CO$6,'MonteCarlo Policy Paths'!$N$2:$S$31,$B358+1,FALSE)</f>
        <v>96.983684685934094</v>
      </c>
      <c r="CQ358" s="163">
        <f>BM358*VLOOKUP(AI$6,'Greenhouse Gas Costs Avoided'!$A$2:$I$32,9,FALSE)</f>
        <v>1.3592994724454583</v>
      </c>
      <c r="CR358" s="21">
        <f>BN358*VLOOKUP(AJ$6,'Greenhouse Gas Costs Avoided'!$A$2:$I$32,9,FALSE)</f>
        <v>1.4645999210963487</v>
      </c>
      <c r="CS358" s="21">
        <f>BO358*VLOOKUP(AK$6,'Greenhouse Gas Costs Avoided'!$A$2:$I$32,9,FALSE)</f>
        <v>1.5786241167474793</v>
      </c>
      <c r="CT358" s="21">
        <f>BP358*VLOOKUP(AL$6,'Greenhouse Gas Costs Avoided'!$A$2:$I$32,9,FALSE)</f>
        <v>1.7020005350363183</v>
      </c>
      <c r="CU358" s="21">
        <f>BQ358*VLOOKUP(AM$6,'Greenhouse Gas Costs Avoided'!$A$2:$I$32,9,FALSE)</f>
        <v>1.8344847601494692</v>
      </c>
      <c r="CV358" s="21">
        <f>BR358*VLOOKUP(AN$6,'Greenhouse Gas Costs Avoided'!$A$2:$I$32,9,FALSE)</f>
        <v>1.9746133378475101</v>
      </c>
      <c r="CW358" s="21">
        <f>BS358*VLOOKUP(AO$6,'Greenhouse Gas Costs Avoided'!$A$2:$I$32,9,FALSE)</f>
        <v>2.1245462941611284</v>
      </c>
      <c r="CX358" s="21">
        <f>BT358*VLOOKUP(AP$6,'Greenhouse Gas Costs Avoided'!$A$2:$I$32,9,FALSE)</f>
        <v>2.2866000479177169</v>
      </c>
      <c r="CY358" s="21">
        <f>BU358*VLOOKUP(AQ$6,'Greenhouse Gas Costs Avoided'!$A$2:$I$32,9,FALSE)</f>
        <v>2.4617783228380428</v>
      </c>
      <c r="CZ358" s="21">
        <f>BV358*VLOOKUP(AR$6,'Greenhouse Gas Costs Avoided'!$A$2:$I$32,9,FALSE)</f>
        <v>2.6567335747552212</v>
      </c>
      <c r="DA358" s="21">
        <f>BW358*VLOOKUP(AS$6,'Greenhouse Gas Costs Avoided'!$A$2:$I$32,9,FALSE)</f>
        <v>2.8688611394320973</v>
      </c>
      <c r="DB358" s="21">
        <f>BX358*VLOOKUP(AT$6,'Greenhouse Gas Costs Avoided'!$A$2:$I$32,9,FALSE)</f>
        <v>3.099327745676475</v>
      </c>
      <c r="DC358" s="21">
        <f>BY358*VLOOKUP(AU$6,'Greenhouse Gas Costs Avoided'!$A$2:$I$32,9,FALSE)</f>
        <v>3.3499798581359799</v>
      </c>
      <c r="DD358" s="21">
        <f>BZ358*VLOOKUP(AV$6,'Greenhouse Gas Costs Avoided'!$A$2:$I$32,9,FALSE)</f>
        <v>3.6223649492411436</v>
      </c>
      <c r="DE358" s="21">
        <f>CA358*VLOOKUP(AW$6,'Greenhouse Gas Costs Avoided'!$A$2:$I$32,9,FALSE)</f>
        <v>3.7503349159570667</v>
      </c>
      <c r="DF358" s="21">
        <f>CB358*VLOOKUP(AX$6,'Greenhouse Gas Costs Avoided'!$A$2:$I$32,9,FALSE)</f>
        <v>3.8836465958035138</v>
      </c>
      <c r="DG358" s="21">
        <f>CC358*VLOOKUP(AY$6,'Greenhouse Gas Costs Avoided'!$A$2:$I$32,9,FALSE)</f>
        <v>4.0219054692034097</v>
      </c>
      <c r="DH358" s="21">
        <f>CD358*VLOOKUP(AZ$6,'Greenhouse Gas Costs Avoided'!$A$2:$I$32,9,FALSE)</f>
        <v>4.1655593560070496</v>
      </c>
      <c r="DI358" s="21">
        <f>CE358*VLOOKUP(BA$6,'Greenhouse Gas Costs Avoided'!$A$2:$I$32,9,FALSE)</f>
        <v>4.3140109715809301</v>
      </c>
      <c r="DJ358" s="21">
        <f>CF358*VLOOKUP(BB$6,'Greenhouse Gas Costs Avoided'!$A$2:$I$32,9,FALSE)</f>
        <v>4.4692960059878768</v>
      </c>
      <c r="DK358" s="21">
        <f>CG358*VLOOKUP(BC$6,'Greenhouse Gas Costs Avoided'!$A$2:$I$32,9,FALSE)</f>
        <v>4.629447622014963</v>
      </c>
      <c r="DL358" s="21">
        <f>CH358*VLOOKUP(BD$6,'Greenhouse Gas Costs Avoided'!$A$2:$I$32,9,FALSE)</f>
        <v>4.7950749225184994</v>
      </c>
      <c r="DM358" s="21">
        <f>CI358*VLOOKUP(BE$6,'Greenhouse Gas Costs Avoided'!$A$2:$I$32,9,FALSE)</f>
        <v>4.9669648542748472</v>
      </c>
      <c r="DN358" s="21">
        <f>CJ358*VLOOKUP(BF$6,'Greenhouse Gas Costs Avoided'!$A$2:$I$32,9,FALSE)</f>
        <v>5.1456205009456273</v>
      </c>
      <c r="DO358" s="21">
        <f>CK358*VLOOKUP(BG$6,'Greenhouse Gas Costs Avoided'!$A$2:$I$32,9,FALSE)</f>
        <v>5.331082210275417</v>
      </c>
      <c r="DP358" s="21">
        <f>CL358*VLOOKUP(BH$6,'Greenhouse Gas Costs Avoided'!$A$2:$I$32,9,FALSE)</f>
        <v>5.5235531602164318</v>
      </c>
      <c r="DQ358" s="21">
        <f>CM358*VLOOKUP(BI$6,'Greenhouse Gas Costs Avoided'!$A$2:$I$32,9,FALSE)</f>
        <v>5.723032344191421</v>
      </c>
      <c r="DR358" s="21">
        <f>CN358*VLOOKUP(BJ$6,'Greenhouse Gas Costs Avoided'!$A$2:$I$32,9,FALSE)</f>
        <v>5.9298887220104266</v>
      </c>
      <c r="DS358" s="164">
        <f>CO358*VLOOKUP(BK$6,'Greenhouse Gas Costs Avoided'!$A$2:$I$32,9,FALSE)</f>
        <v>6.1439419431008639</v>
      </c>
    </row>
    <row r="359" spans="1:123" x14ac:dyDescent="0.35">
      <c r="A359" s="174">
        <v>353</v>
      </c>
      <c r="B359" s="12">
        <v>3</v>
      </c>
      <c r="C359" s="175">
        <v>2023</v>
      </c>
      <c r="E359" s="20">
        <v>0</v>
      </c>
      <c r="F359" s="21">
        <v>82.346532180449415</v>
      </c>
      <c r="G359" s="21">
        <v>84.002844861871253</v>
      </c>
      <c r="H359" s="21">
        <v>85.659157543293105</v>
      </c>
      <c r="I359" s="21">
        <v>86.918851036576825</v>
      </c>
      <c r="J359" s="21">
        <v>88.178544529860531</v>
      </c>
      <c r="K359" s="21">
        <v>89.438238023144251</v>
      </c>
      <c r="L359" s="21">
        <v>90.697931516427971</v>
      </c>
      <c r="M359" s="21">
        <v>91.95762500971172</v>
      </c>
      <c r="N359" s="21">
        <v>93.21731850299544</v>
      </c>
      <c r="O359" s="21">
        <v>94.47701199627916</v>
      </c>
      <c r="P359" s="21">
        <v>95.73670548956288</v>
      </c>
      <c r="Q359" s="21">
        <v>96.996398982846586</v>
      </c>
      <c r="R359" s="21">
        <v>101.49317720655506</v>
      </c>
      <c r="S359" s="21">
        <v>104.21949379267882</v>
      </c>
      <c r="T359" s="21">
        <v>107.03810370059369</v>
      </c>
      <c r="U359" s="21">
        <v>109.92690053835344</v>
      </c>
      <c r="V359" s="21">
        <v>112.89757853003228</v>
      </c>
      <c r="W359" s="21">
        <v>115.91943874780665</v>
      </c>
      <c r="X359" s="21">
        <v>119.06733931122673</v>
      </c>
      <c r="Y359" s="21">
        <v>122.25496395468721</v>
      </c>
      <c r="Z359" s="21">
        <v>125.4992630232488</v>
      </c>
      <c r="AA359" s="21">
        <v>128.82380079097237</v>
      </c>
      <c r="AB359" s="21">
        <v>132.24028719953677</v>
      </c>
      <c r="AC359" s="21">
        <v>135.74155640209787</v>
      </c>
      <c r="AD359" s="21">
        <v>139.32654413598658</v>
      </c>
      <c r="AE359" s="21">
        <v>142.9856742986068</v>
      </c>
      <c r="AF359" s="21">
        <v>146.72361540812219</v>
      </c>
      <c r="AG359" s="22">
        <v>150.52284977717397</v>
      </c>
      <c r="AI359" s="20">
        <v>0</v>
      </c>
      <c r="AJ359" s="21">
        <v>5.2166744805659615</v>
      </c>
      <c r="AK359" s="21">
        <v>5.3216023247413169</v>
      </c>
      <c r="AL359" s="21">
        <v>5.4265301689166732</v>
      </c>
      <c r="AM359" s="21">
        <v>5.5063320831654474</v>
      </c>
      <c r="AN359" s="21">
        <v>5.5861339974142208</v>
      </c>
      <c r="AO359" s="21">
        <v>5.665935911662995</v>
      </c>
      <c r="AP359" s="21">
        <v>5.7457378259117702</v>
      </c>
      <c r="AQ359" s="21">
        <v>5.8255397401605462</v>
      </c>
      <c r="AR359" s="21">
        <v>5.9053416544093205</v>
      </c>
      <c r="AS359" s="21">
        <v>5.9851435686580947</v>
      </c>
      <c r="AT359" s="21">
        <v>6.0649454829068699</v>
      </c>
      <c r="AU359" s="21">
        <v>6.1447473971556432</v>
      </c>
      <c r="AV359" s="21">
        <v>6.4296194808152167</v>
      </c>
      <c r="AW359" s="21">
        <v>6.6023323538917609</v>
      </c>
      <c r="AX359" s="21">
        <v>6.7808920331878957</v>
      </c>
      <c r="AY359" s="21">
        <v>6.9638980729572149</v>
      </c>
      <c r="AZ359" s="21">
        <v>7.1520913053717949</v>
      </c>
      <c r="BA359" s="21">
        <v>7.3435269452765404</v>
      </c>
      <c r="BB359" s="21">
        <v>7.5429472742415475</v>
      </c>
      <c r="BC359" s="21">
        <v>7.744884134129272</v>
      </c>
      <c r="BD359" s="21">
        <v>7.950411333759269</v>
      </c>
      <c r="BE359" s="21">
        <v>8.161021676093501</v>
      </c>
      <c r="BF359" s="21">
        <v>8.3774569890184303</v>
      </c>
      <c r="BG359" s="21">
        <v>8.5992633142510115</v>
      </c>
      <c r="BH359" s="21">
        <v>8.8263732304711304</v>
      </c>
      <c r="BI359" s="21">
        <v>9.05818008905967</v>
      </c>
      <c r="BJ359" s="21">
        <v>9.2949796418706736</v>
      </c>
      <c r="BK359" s="22">
        <v>9.5356621388007277</v>
      </c>
      <c r="BM359" s="163">
        <f>VLOOKUP(BM$6,'MonteCarlo Policy Paths'!$N$2:$S$31,$B359+1,FALSE)</f>
        <v>24.400896901266854</v>
      </c>
      <c r="BN359" s="21">
        <f>VLOOKUP(BN$6,'MonteCarlo Policy Paths'!$N$2:$S$31,$B359+1,FALSE)</f>
        <v>27.277092285564247</v>
      </c>
      <c r="BO359" s="21">
        <f>VLOOKUP(BO$6,'MonteCarlo Policy Paths'!$N$2:$S$31,$B359+1,FALSE)</f>
        <v>30.488398193607274</v>
      </c>
      <c r="BP359" s="21">
        <f>VLOOKUP(BP$6,'MonteCarlo Policy Paths'!$N$2:$S$31,$B359+1,FALSE)</f>
        <v>34.070901710124843</v>
      </c>
      <c r="BQ359" s="21">
        <f>VLOOKUP(BQ$6,'MonteCarlo Policy Paths'!$N$2:$S$31,$B359+1,FALSE)</f>
        <v>38.049962908416198</v>
      </c>
      <c r="BR359" s="21">
        <f>VLOOKUP(BR$6,'MonteCarlo Policy Paths'!$N$2:$S$31,$B359+1,FALSE)</f>
        <v>42.441930627628253</v>
      </c>
      <c r="BS359" s="21">
        <f>VLOOKUP(BS$6,'MonteCarlo Policy Paths'!$N$2:$S$31,$B359+1,FALSE)</f>
        <v>47.302864628556662</v>
      </c>
      <c r="BT359" s="21">
        <f>VLOOKUP(BT$6,'MonteCarlo Policy Paths'!$N$2:$S$31,$B359+1,FALSE)</f>
        <v>52.715092471952183</v>
      </c>
      <c r="BU359" s="21">
        <f>VLOOKUP(BU$6,'MonteCarlo Policy Paths'!$N$2:$S$31,$B359+1,FALSE)</f>
        <v>58.737483764437521</v>
      </c>
      <c r="BV359" s="21">
        <f>VLOOKUP(BV$6,'MonteCarlo Policy Paths'!$N$2:$S$31,$B359+1,FALSE)</f>
        <v>65.512636340122413</v>
      </c>
      <c r="BW359" s="21">
        <f>VLOOKUP(BW$6,'MonteCarlo Policy Paths'!$N$2:$S$31,$B359+1,FALSE)</f>
        <v>73.079994851258945</v>
      </c>
      <c r="BX359" s="21">
        <f>VLOOKUP(BX$6,'MonteCarlo Policy Paths'!$N$2:$S$31,$B359+1,FALSE)</f>
        <v>81.527096411801594</v>
      </c>
      <c r="BY359" s="21">
        <f>VLOOKUP(BY$6,'MonteCarlo Policy Paths'!$N$2:$S$31,$B359+1,FALSE)</f>
        <v>90.963600198236662</v>
      </c>
      <c r="BZ359" s="21">
        <f>VLOOKUP(BZ$6,'MonteCarlo Policy Paths'!$N$2:$S$31,$B359+1,FALSE)</f>
        <v>101.49317720655506</v>
      </c>
      <c r="CA359" s="21">
        <f>VLOOKUP(CA$6,'MonteCarlo Policy Paths'!$N$2:$S$31,$B359+1,FALSE)</f>
        <v>104.21949379267882</v>
      </c>
      <c r="CB359" s="21">
        <f>VLOOKUP(CB$6,'MonteCarlo Policy Paths'!$N$2:$S$31,$B359+1,FALSE)</f>
        <v>107.03810370059369</v>
      </c>
      <c r="CC359" s="21">
        <f>VLOOKUP(CC$6,'MonteCarlo Policy Paths'!$N$2:$S$31,$B359+1,FALSE)</f>
        <v>109.92690053835344</v>
      </c>
      <c r="CD359" s="21">
        <f>VLOOKUP(CD$6,'MonteCarlo Policy Paths'!$N$2:$S$31,$B359+1,FALSE)</f>
        <v>112.89757853003228</v>
      </c>
      <c r="CE359" s="21">
        <f>VLOOKUP(CE$6,'MonteCarlo Policy Paths'!$N$2:$S$31,$B359+1,FALSE)</f>
        <v>115.91943874780665</v>
      </c>
      <c r="CF359" s="21">
        <f>VLOOKUP(CF$6,'MonteCarlo Policy Paths'!$N$2:$S$31,$B359+1,FALSE)</f>
        <v>119.06733931122673</v>
      </c>
      <c r="CG359" s="21">
        <f>VLOOKUP(CG$6,'MonteCarlo Policy Paths'!$N$2:$S$31,$B359+1,FALSE)</f>
        <v>122.25496395468721</v>
      </c>
      <c r="CH359" s="21">
        <f>VLOOKUP(CH$6,'MonteCarlo Policy Paths'!$N$2:$S$31,$B359+1,FALSE)</f>
        <v>125.4992630232488</v>
      </c>
      <c r="CI359" s="21">
        <f>VLOOKUP(CI$6,'MonteCarlo Policy Paths'!$N$2:$S$31,$B359+1,FALSE)</f>
        <v>128.82380079097237</v>
      </c>
      <c r="CJ359" s="21">
        <f>VLOOKUP(CJ$6,'MonteCarlo Policy Paths'!$N$2:$S$31,$B359+1,FALSE)</f>
        <v>132.24028719953677</v>
      </c>
      <c r="CK359" s="21">
        <f>VLOOKUP(CK$6,'MonteCarlo Policy Paths'!$N$2:$S$31,$B359+1,FALSE)</f>
        <v>135.74155640209787</v>
      </c>
      <c r="CL359" s="21">
        <f>VLOOKUP(CL$6,'MonteCarlo Policy Paths'!$N$2:$S$31,$B359+1,FALSE)</f>
        <v>139.32654413598658</v>
      </c>
      <c r="CM359" s="21">
        <f>VLOOKUP(CM$6,'MonteCarlo Policy Paths'!$N$2:$S$31,$B359+1,FALSE)</f>
        <v>142.9856742986068</v>
      </c>
      <c r="CN359" s="21">
        <f>VLOOKUP(CN$6,'MonteCarlo Policy Paths'!$N$2:$S$31,$B359+1,FALSE)</f>
        <v>146.72361540812219</v>
      </c>
      <c r="CO359" s="164">
        <f>VLOOKUP(CO$6,'MonteCarlo Policy Paths'!$N$2:$S$31,$B359+1,FALSE)</f>
        <v>150.52284977717397</v>
      </c>
      <c r="CQ359" s="163">
        <f>BM359*VLOOKUP(AI$6,'Greenhouse Gas Costs Avoided'!$A$2:$I$32,9,FALSE)</f>
        <v>1.5458032390340439</v>
      </c>
      <c r="CR359" s="21">
        <f>BN359*VLOOKUP(AJ$6,'Greenhouse Gas Costs Avoided'!$A$2:$I$32,9,FALSE)</f>
        <v>1.7280109734108424</v>
      </c>
      <c r="CS359" s="21">
        <f>BO359*VLOOKUP(AK$6,'Greenhouse Gas Costs Avoided'!$A$2:$I$32,9,FALSE)</f>
        <v>1.9314480476408618</v>
      </c>
      <c r="CT359" s="21">
        <f>BP359*VLOOKUP(AL$6,'Greenhouse Gas Costs Avoided'!$A$2:$I$32,9,FALSE)</f>
        <v>2.1584005880368746</v>
      </c>
      <c r="CU359" s="21">
        <f>BQ359*VLOOKUP(AM$6,'Greenhouse Gas Costs Avoided'!$A$2:$I$32,9,FALSE)</f>
        <v>2.4104751619151044</v>
      </c>
      <c r="CV359" s="21">
        <f>BR359*VLOOKUP(AN$6,'Greenhouse Gas Costs Avoided'!$A$2:$I$32,9,FALSE)</f>
        <v>2.6887074725371978</v>
      </c>
      <c r="CW359" s="21">
        <f>BS359*VLOOKUP(AO$6,'Greenhouse Gas Costs Avoided'!$A$2:$I$32,9,FALSE)</f>
        <v>2.996648920499946</v>
      </c>
      <c r="CX359" s="21">
        <f>BT359*VLOOKUP(AP$6,'Greenhouse Gas Costs Avoided'!$A$2:$I$32,9,FALSE)</f>
        <v>3.339514978438852</v>
      </c>
      <c r="CY359" s="21">
        <f>BU359*VLOOKUP(AQ$6,'Greenhouse Gas Costs Avoided'!$A$2:$I$32,9,FALSE)</f>
        <v>3.7210350514231747</v>
      </c>
      <c r="CZ359" s="21">
        <f>BV359*VLOOKUP(AR$6,'Greenhouse Gas Costs Avoided'!$A$2:$I$32,9,FALSE)</f>
        <v>4.1502427497639598</v>
      </c>
      <c r="DA359" s="21">
        <f>BW359*VLOOKUP(AS$6,'Greenhouse Gas Costs Avoided'!$A$2:$I$32,9,FALSE)</f>
        <v>4.6296369025600148</v>
      </c>
      <c r="DB359" s="21">
        <f>BX359*VLOOKUP(AT$6,'Greenhouse Gas Costs Avoided'!$A$2:$I$32,9,FALSE)</f>
        <v>5.1647630090130283</v>
      </c>
      <c r="DC359" s="21">
        <f>BY359*VLOOKUP(AU$6,'Greenhouse Gas Costs Avoided'!$A$2:$I$32,9,FALSE)</f>
        <v>5.7625680068068199</v>
      </c>
      <c r="DD359" s="21">
        <f>BZ359*VLOOKUP(AV$6,'Greenhouse Gas Costs Avoided'!$A$2:$I$32,9,FALSE)</f>
        <v>6.4296194808152167</v>
      </c>
      <c r="DE359" s="21">
        <f>CA359*VLOOKUP(AW$6,'Greenhouse Gas Costs Avoided'!$A$2:$I$32,9,FALSE)</f>
        <v>6.6023323538917609</v>
      </c>
      <c r="DF359" s="21">
        <f>CB359*VLOOKUP(AX$6,'Greenhouse Gas Costs Avoided'!$A$2:$I$32,9,FALSE)</f>
        <v>6.7808920331878957</v>
      </c>
      <c r="DG359" s="21">
        <f>CC359*VLOOKUP(AY$6,'Greenhouse Gas Costs Avoided'!$A$2:$I$32,9,FALSE)</f>
        <v>6.9638980729572149</v>
      </c>
      <c r="DH359" s="21">
        <f>CD359*VLOOKUP(AZ$6,'Greenhouse Gas Costs Avoided'!$A$2:$I$32,9,FALSE)</f>
        <v>7.1520913053717949</v>
      </c>
      <c r="DI359" s="21">
        <f>CE359*VLOOKUP(BA$6,'Greenhouse Gas Costs Avoided'!$A$2:$I$32,9,FALSE)</f>
        <v>7.3435269452765404</v>
      </c>
      <c r="DJ359" s="21">
        <f>CF359*VLOOKUP(BB$6,'Greenhouse Gas Costs Avoided'!$A$2:$I$32,9,FALSE)</f>
        <v>7.5429472742415475</v>
      </c>
      <c r="DK359" s="21">
        <f>CG359*VLOOKUP(BC$6,'Greenhouse Gas Costs Avoided'!$A$2:$I$32,9,FALSE)</f>
        <v>7.744884134129272</v>
      </c>
      <c r="DL359" s="21">
        <f>CH359*VLOOKUP(BD$6,'Greenhouse Gas Costs Avoided'!$A$2:$I$32,9,FALSE)</f>
        <v>7.950411333759269</v>
      </c>
      <c r="DM359" s="21">
        <f>CI359*VLOOKUP(BE$6,'Greenhouse Gas Costs Avoided'!$A$2:$I$32,9,FALSE)</f>
        <v>8.161021676093501</v>
      </c>
      <c r="DN359" s="21">
        <f>CJ359*VLOOKUP(BF$6,'Greenhouse Gas Costs Avoided'!$A$2:$I$32,9,FALSE)</f>
        <v>8.3774569890184303</v>
      </c>
      <c r="DO359" s="21">
        <f>CK359*VLOOKUP(BG$6,'Greenhouse Gas Costs Avoided'!$A$2:$I$32,9,FALSE)</f>
        <v>8.5992633142510115</v>
      </c>
      <c r="DP359" s="21">
        <f>CL359*VLOOKUP(BH$6,'Greenhouse Gas Costs Avoided'!$A$2:$I$32,9,FALSE)</f>
        <v>8.8263732304711304</v>
      </c>
      <c r="DQ359" s="21">
        <f>CM359*VLOOKUP(BI$6,'Greenhouse Gas Costs Avoided'!$A$2:$I$32,9,FALSE)</f>
        <v>9.05818008905967</v>
      </c>
      <c r="DR359" s="21">
        <f>CN359*VLOOKUP(BJ$6,'Greenhouse Gas Costs Avoided'!$A$2:$I$32,9,FALSE)</f>
        <v>9.2949796418706736</v>
      </c>
      <c r="DS359" s="164">
        <f>CO359*VLOOKUP(BK$6,'Greenhouse Gas Costs Avoided'!$A$2:$I$32,9,FALSE)</f>
        <v>9.5356621388007277</v>
      </c>
    </row>
    <row r="360" spans="1:123" x14ac:dyDescent="0.35">
      <c r="A360" s="174">
        <v>354</v>
      </c>
      <c r="B360" s="12">
        <v>2</v>
      </c>
      <c r="C360" s="175">
        <v>2023</v>
      </c>
      <c r="E360" s="20">
        <v>0</v>
      </c>
      <c r="F360" s="21">
        <v>82.346532180449415</v>
      </c>
      <c r="G360" s="21">
        <v>84.002844861871253</v>
      </c>
      <c r="H360" s="21">
        <v>85.659157543293105</v>
      </c>
      <c r="I360" s="21">
        <v>86.918851036576825</v>
      </c>
      <c r="J360" s="21">
        <v>88.178544529860531</v>
      </c>
      <c r="K360" s="21">
        <v>89.438238023144251</v>
      </c>
      <c r="L360" s="21">
        <v>90.697931516427971</v>
      </c>
      <c r="M360" s="21">
        <v>91.95762500971172</v>
      </c>
      <c r="N360" s="21">
        <v>93.21731850299544</v>
      </c>
      <c r="O360" s="21">
        <v>94.47701199627916</v>
      </c>
      <c r="P360" s="21">
        <v>95.73670548956288</v>
      </c>
      <c r="Q360" s="21">
        <v>96.996398982846586</v>
      </c>
      <c r="R360" s="21">
        <v>98.25609247613032</v>
      </c>
      <c r="S360" s="21">
        <v>99.65157958594628</v>
      </c>
      <c r="T360" s="21">
        <v>101.04706669576224</v>
      </c>
      <c r="U360" s="21">
        <v>102.4425538055782</v>
      </c>
      <c r="V360" s="21">
        <v>103.83804091539416</v>
      </c>
      <c r="W360" s="21">
        <v>105.23352802521011</v>
      </c>
      <c r="X360" s="21">
        <v>106.47156953138905</v>
      </c>
      <c r="Y360" s="21">
        <v>107.709611037568</v>
      </c>
      <c r="Z360" s="21">
        <v>108.94765254374694</v>
      </c>
      <c r="AA360" s="21">
        <v>110.18569404992589</v>
      </c>
      <c r="AB360" s="21">
        <v>111.42373555610482</v>
      </c>
      <c r="AC360" s="21">
        <v>112.86811731331359</v>
      </c>
      <c r="AD360" s="21">
        <v>114.31249907052236</v>
      </c>
      <c r="AE360" s="21">
        <v>115.75688082773114</v>
      </c>
      <c r="AF360" s="21">
        <v>117.20126258493991</v>
      </c>
      <c r="AG360" s="22">
        <v>120.41827982173916</v>
      </c>
      <c r="AI360" s="20">
        <v>0</v>
      </c>
      <c r="AJ360" s="21">
        <v>5.2166744805659615</v>
      </c>
      <c r="AK360" s="21">
        <v>5.3216023247413169</v>
      </c>
      <c r="AL360" s="21">
        <v>5.4265301689166732</v>
      </c>
      <c r="AM360" s="21">
        <v>5.5063320831654474</v>
      </c>
      <c r="AN360" s="21">
        <v>5.5861339974142208</v>
      </c>
      <c r="AO360" s="21">
        <v>5.665935911662995</v>
      </c>
      <c r="AP360" s="21">
        <v>5.7457378259117702</v>
      </c>
      <c r="AQ360" s="21">
        <v>5.8255397401605462</v>
      </c>
      <c r="AR360" s="21">
        <v>5.9053416544093205</v>
      </c>
      <c r="AS360" s="21">
        <v>5.9851435686580947</v>
      </c>
      <c r="AT360" s="21">
        <v>6.0649454829068699</v>
      </c>
      <c r="AU360" s="21">
        <v>6.1447473971556432</v>
      </c>
      <c r="AV360" s="21">
        <v>6.2245493114044184</v>
      </c>
      <c r="AW360" s="21">
        <v>6.312953786990386</v>
      </c>
      <c r="AX360" s="21">
        <v>6.4013582625763545</v>
      </c>
      <c r="AY360" s="21">
        <v>6.4897627381623222</v>
      </c>
      <c r="AZ360" s="21">
        <v>6.5781672137482907</v>
      </c>
      <c r="BA360" s="21">
        <v>6.6665716893342575</v>
      </c>
      <c r="BB360" s="21">
        <v>6.7450019445028957</v>
      </c>
      <c r="BC360" s="21">
        <v>6.8234321996715348</v>
      </c>
      <c r="BD360" s="21">
        <v>6.901862454840173</v>
      </c>
      <c r="BE360" s="21">
        <v>6.9802927100088112</v>
      </c>
      <c r="BF360" s="21">
        <v>7.0587229651774486</v>
      </c>
      <c r="BG360" s="21">
        <v>7.1502249295408609</v>
      </c>
      <c r="BH360" s="21">
        <v>7.2417268939042723</v>
      </c>
      <c r="BI360" s="21">
        <v>7.3332288582676846</v>
      </c>
      <c r="BJ360" s="21">
        <v>7.424730822631096</v>
      </c>
      <c r="BK360" s="22">
        <v>7.6285297110405814</v>
      </c>
      <c r="BM360" s="163">
        <f>VLOOKUP(BM$6,'MonteCarlo Policy Paths'!$N$2:$S$31,$B360+1,FALSE)</f>
        <v>23.967702867134744</v>
      </c>
      <c r="BN360" s="21">
        <f>VLOOKUP(BN$6,'MonteCarlo Policy Paths'!$N$2:$S$31,$B360+1,FALSE)</f>
        <v>26.317177955222718</v>
      </c>
      <c r="BO360" s="21">
        <f>VLOOKUP(BO$6,'MonteCarlo Policy Paths'!$N$2:$S$31,$B360+1,FALSE)</f>
        <v>28.893255238045125</v>
      </c>
      <c r="BP360" s="21">
        <f>VLOOKUP(BP$6,'MonteCarlo Policy Paths'!$N$2:$S$31,$B360+1,FALSE)</f>
        <v>31.715102246604285</v>
      </c>
      <c r="BQ360" s="21">
        <f>VLOOKUP(BQ$6,'MonteCarlo Policy Paths'!$N$2:$S$31,$B360+1,FALSE)</f>
        <v>34.790233856835599</v>
      </c>
      <c r="BR360" s="21">
        <f>VLOOKUP(BR$6,'MonteCarlo Policy Paths'!$N$2:$S$31,$B360+1,FALSE)</f>
        <v>38.117013285454661</v>
      </c>
      <c r="BS360" s="21">
        <f>VLOOKUP(BS$6,'MonteCarlo Policy Paths'!$N$2:$S$31,$B360+1,FALSE)</f>
        <v>41.72840612279375</v>
      </c>
      <c r="BT360" s="21">
        <f>VLOOKUP(BT$6,'MonteCarlo Policy Paths'!$N$2:$S$31,$B360+1,FALSE)</f>
        <v>45.677249983631562</v>
      </c>
      <c r="BU360" s="21">
        <f>VLOOKUP(BU$6,'MonteCarlo Policy Paths'!$N$2:$S$31,$B360+1,FALSE)</f>
        <v>49.99204890598088</v>
      </c>
      <c r="BV360" s="21">
        <f>VLOOKUP(BV$6,'MonteCarlo Policy Paths'!$N$2:$S$31,$B360+1,FALSE)</f>
        <v>54.768556811140854</v>
      </c>
      <c r="BW360" s="21">
        <f>VLOOKUP(BW$6,'MonteCarlo Policy Paths'!$N$2:$S$31,$B360+1,FALSE)</f>
        <v>60.010238214835042</v>
      </c>
      <c r="BX360" s="21">
        <f>VLOOKUP(BX$6,'MonteCarlo Policy Paths'!$N$2:$S$31,$B360+1,FALSE)</f>
        <v>65.75812779974207</v>
      </c>
      <c r="BY360" s="21">
        <f>VLOOKUP(BY$6,'MonteCarlo Policy Paths'!$N$2:$S$31,$B360+1,FALSE)</f>
        <v>72.066881159093455</v>
      </c>
      <c r="BZ360" s="21">
        <f>VLOOKUP(BZ$6,'MonteCarlo Policy Paths'!$N$2:$S$31,$B360+1,FALSE)</f>
        <v>78.981532638183737</v>
      </c>
      <c r="CA360" s="21">
        <f>VLOOKUP(CA$6,'MonteCarlo Policy Paths'!$N$2:$S$31,$B360+1,FALSE)</f>
        <v>81.252691038046251</v>
      </c>
      <c r="CB360" s="21">
        <f>VLOOKUP(CB$6,'MonteCarlo Policy Paths'!$N$2:$S$31,$B360+1,FALSE)</f>
        <v>83.604044111934414</v>
      </c>
      <c r="CC360" s="21">
        <f>VLOOKUP(CC$6,'MonteCarlo Policy Paths'!$N$2:$S$31,$B360+1,FALSE)</f>
        <v>86.018714380110126</v>
      </c>
      <c r="CD360" s="21">
        <f>VLOOKUP(CD$6,'MonteCarlo Policy Paths'!$N$2:$S$31,$B360+1,FALSE)</f>
        <v>88.506196331807388</v>
      </c>
      <c r="CE360" s="21">
        <f>VLOOKUP(CE$6,'MonteCarlo Policy Paths'!$N$2:$S$31,$B360+1,FALSE)</f>
        <v>91.042757806054695</v>
      </c>
      <c r="CF360" s="21">
        <f>VLOOKUP(CF$6,'MonteCarlo Policy Paths'!$N$2:$S$31,$B360+1,FALSE)</f>
        <v>93.687547211990633</v>
      </c>
      <c r="CG360" s="21">
        <f>VLOOKUP(CG$6,'MonteCarlo Policy Paths'!$N$2:$S$31,$B360+1,FALSE)</f>
        <v>96.373095170621937</v>
      </c>
      <c r="CH360" s="21">
        <f>VLOOKUP(CH$6,'MonteCarlo Policy Paths'!$N$2:$S$31,$B360+1,FALSE)</f>
        <v>99.112987273548597</v>
      </c>
      <c r="CI360" s="21">
        <f>VLOOKUP(CI$6,'MonteCarlo Policy Paths'!$N$2:$S$31,$B360+1,FALSE)</f>
        <v>101.92614153054797</v>
      </c>
      <c r="CJ360" s="21">
        <f>VLOOKUP(CJ$6,'MonteCarlo Policy Paths'!$N$2:$S$31,$B360+1,FALSE)</f>
        <v>104.82221793361833</v>
      </c>
      <c r="CK360" s="21">
        <f>VLOOKUP(CK$6,'MonteCarlo Policy Paths'!$N$2:$S$31,$B360+1,FALSE)</f>
        <v>107.79595653596101</v>
      </c>
      <c r="CL360" s="21">
        <f>VLOOKUP(CL$6,'MonteCarlo Policy Paths'!$N$2:$S$31,$B360+1,FALSE)</f>
        <v>110.84691133589952</v>
      </c>
      <c r="CM360" s="21">
        <f>VLOOKUP(CM$6,'MonteCarlo Policy Paths'!$N$2:$S$31,$B360+1,FALSE)</f>
        <v>113.96784710075578</v>
      </c>
      <c r="CN360" s="21">
        <f>VLOOKUP(CN$6,'MonteCarlo Policy Paths'!$N$2:$S$31,$B360+1,FALSE)</f>
        <v>117.16284845198182</v>
      </c>
      <c r="CO360" s="164">
        <f>VLOOKUP(CO$6,'MonteCarlo Policy Paths'!$N$2:$S$31,$B360+1,FALSE)</f>
        <v>120.41827982173916</v>
      </c>
      <c r="CQ360" s="163">
        <f>BM360*VLOOKUP(AI$6,'Greenhouse Gas Costs Avoided'!$A$2:$I$32,9,FALSE)</f>
        <v>1.5183602829902079</v>
      </c>
      <c r="CR360" s="21">
        <f>BN360*VLOOKUP(AJ$6,'Greenhouse Gas Costs Avoided'!$A$2:$I$32,9,FALSE)</f>
        <v>1.6672001480120395</v>
      </c>
      <c r="CS360" s="21">
        <f>BO360*VLOOKUP(AK$6,'Greenhouse Gas Costs Avoided'!$A$2:$I$32,9,FALSE)</f>
        <v>1.8303953216936328</v>
      </c>
      <c r="CT360" s="21">
        <f>BP360*VLOOKUP(AL$6,'Greenhouse Gas Costs Avoided'!$A$2:$I$32,9,FALSE)</f>
        <v>2.0091600721673259</v>
      </c>
      <c r="CU360" s="21">
        <f>BQ360*VLOOKUP(AM$6,'Greenhouse Gas Costs Avoided'!$A$2:$I$32,9,FALSE)</f>
        <v>2.2039704688009323</v>
      </c>
      <c r="CV360" s="21">
        <f>BR360*VLOOKUP(AN$6,'Greenhouse Gas Costs Avoided'!$A$2:$I$32,9,FALSE)</f>
        <v>2.4147228209427172</v>
      </c>
      <c r="CW360" s="21">
        <f>BS360*VLOOKUP(AO$6,'Greenhouse Gas Costs Avoided'!$A$2:$I$32,9,FALSE)</f>
        <v>2.6435055074141016</v>
      </c>
      <c r="CX360" s="21">
        <f>BT360*VLOOKUP(AP$6,'Greenhouse Gas Costs Avoided'!$A$2:$I$32,9,FALSE)</f>
        <v>2.8936658050138946</v>
      </c>
      <c r="CY360" s="21">
        <f>BU360*VLOOKUP(AQ$6,'Greenhouse Gas Costs Avoided'!$A$2:$I$32,9,FALSE)</f>
        <v>3.1670094520501597</v>
      </c>
      <c r="CZ360" s="21">
        <f>BV360*VLOOKUP(AR$6,'Greenhouse Gas Costs Avoided'!$A$2:$I$32,9,FALSE)</f>
        <v>3.4696024846318703</v>
      </c>
      <c r="DA360" s="21">
        <f>BW360*VLOOKUP(AS$6,'Greenhouse Gas Costs Avoided'!$A$2:$I$32,9,FALSE)</f>
        <v>3.8016643807416939</v>
      </c>
      <c r="DB360" s="21">
        <f>BX360*VLOOKUP(AT$6,'Greenhouse Gas Costs Avoided'!$A$2:$I$32,9,FALSE)</f>
        <v>4.1657946983243246</v>
      </c>
      <c r="DC360" s="21">
        <f>BY360*VLOOKUP(AU$6,'Greenhouse Gas Costs Avoided'!$A$2:$I$32,9,FALSE)</f>
        <v>4.5654558835919028</v>
      </c>
      <c r="DD360" s="21">
        <f>BZ360*VLOOKUP(AV$6,'Greenhouse Gas Costs Avoided'!$A$2:$I$32,9,FALSE)</f>
        <v>5.0035008741682265</v>
      </c>
      <c r="DE360" s="21">
        <f>CA360*VLOOKUP(AW$6,'Greenhouse Gas Costs Avoided'!$A$2:$I$32,9,FALSE)</f>
        <v>5.1473793563843691</v>
      </c>
      <c r="DF360" s="21">
        <f>CB360*VLOOKUP(AX$6,'Greenhouse Gas Costs Avoided'!$A$2:$I$32,9,FALSE)</f>
        <v>5.2963381923007766</v>
      </c>
      <c r="DG360" s="21">
        <f>CC360*VLOOKUP(AY$6,'Greenhouse Gas Costs Avoided'!$A$2:$I$32,9,FALSE)</f>
        <v>5.4493081891352544</v>
      </c>
      <c r="DH360" s="21">
        <f>CD360*VLOOKUP(AZ$6,'Greenhouse Gas Costs Avoided'!$A$2:$I$32,9,FALSE)</f>
        <v>5.606890825278958</v>
      </c>
      <c r="DI360" s="21">
        <f>CE360*VLOOKUP(BA$6,'Greenhouse Gas Costs Avoided'!$A$2:$I$32,9,FALSE)</f>
        <v>5.7675826620899597</v>
      </c>
      <c r="DJ360" s="21">
        <f>CF360*VLOOKUP(BB$6,'Greenhouse Gas Costs Avoided'!$A$2:$I$32,9,FALSE)</f>
        <v>5.935130766850258</v>
      </c>
      <c r="DK360" s="21">
        <f>CG360*VLOOKUP(BC$6,'Greenhouse Gas Costs Avoided'!$A$2:$I$32,9,FALSE)</f>
        <v>6.1052609366481567</v>
      </c>
      <c r="DL360" s="21">
        <f>CH360*VLOOKUP(BD$6,'Greenhouse Gas Costs Avoided'!$A$2:$I$32,9,FALSE)</f>
        <v>6.2788338222861402</v>
      </c>
      <c r="DM360" s="21">
        <f>CI360*VLOOKUP(BE$6,'Greenhouse Gas Costs Avoided'!$A$2:$I$32,9,FALSE)</f>
        <v>6.4570478846612929</v>
      </c>
      <c r="DN360" s="21">
        <f>CJ360*VLOOKUP(BF$6,'Greenhouse Gas Costs Avoided'!$A$2:$I$32,9,FALSE)</f>
        <v>6.6405150868084322</v>
      </c>
      <c r="DO360" s="21">
        <f>CK360*VLOOKUP(BG$6,'Greenhouse Gas Costs Avoided'!$A$2:$I$32,9,FALSE)</f>
        <v>6.8289022097138705</v>
      </c>
      <c r="DP360" s="21">
        <f>CL360*VLOOKUP(BH$6,'Greenhouse Gas Costs Avoided'!$A$2:$I$32,9,FALSE)</f>
        <v>7.0221809990540507</v>
      </c>
      <c r="DQ360" s="21">
        <f>CM360*VLOOKUP(BI$6,'Greenhouse Gas Costs Avoided'!$A$2:$I$32,9,FALSE)</f>
        <v>7.2198931009350886</v>
      </c>
      <c r="DR360" s="21">
        <f>CN360*VLOOKUP(BJ$6,'Greenhouse Gas Costs Avoided'!$A$2:$I$32,9,FALSE)</f>
        <v>7.4222972772007143</v>
      </c>
      <c r="DS360" s="164">
        <f>CO360*VLOOKUP(BK$6,'Greenhouse Gas Costs Avoided'!$A$2:$I$32,9,FALSE)</f>
        <v>7.6285297110405814</v>
      </c>
    </row>
    <row r="361" spans="1:123" x14ac:dyDescent="0.35">
      <c r="A361" s="174">
        <v>355</v>
      </c>
      <c r="B361" s="12">
        <v>5</v>
      </c>
      <c r="C361" s="175">
        <v>2023</v>
      </c>
      <c r="E361" s="20">
        <v>0</v>
      </c>
      <c r="F361" s="21">
        <v>82.346532180449415</v>
      </c>
      <c r="G361" s="21">
        <v>84.002844861871253</v>
      </c>
      <c r="H361" s="21">
        <v>85.659157543293105</v>
      </c>
      <c r="I361" s="21">
        <v>86.918851036576825</v>
      </c>
      <c r="J361" s="21">
        <v>88.178544529860531</v>
      </c>
      <c r="K361" s="21">
        <v>89.438238023144251</v>
      </c>
      <c r="L361" s="21">
        <v>90.697931516427971</v>
      </c>
      <c r="M361" s="21">
        <v>91.95762500971172</v>
      </c>
      <c r="N361" s="21">
        <v>93.21731850299544</v>
      </c>
      <c r="O361" s="21">
        <v>94.47701199627916</v>
      </c>
      <c r="P361" s="21">
        <v>95.73670548956288</v>
      </c>
      <c r="Q361" s="21">
        <v>96.996398982846586</v>
      </c>
      <c r="R361" s="21">
        <v>99.874634841342697</v>
      </c>
      <c r="S361" s="21">
        <v>101.93553668931256</v>
      </c>
      <c r="T361" s="21">
        <v>104.04258519817796</v>
      </c>
      <c r="U361" s="21">
        <v>106.18472717196582</v>
      </c>
      <c r="V361" s="21">
        <v>108.36780972271322</v>
      </c>
      <c r="W361" s="21">
        <v>110.57648338650839</v>
      </c>
      <c r="X361" s="21">
        <v>112.7694544213079</v>
      </c>
      <c r="Y361" s="21">
        <v>114.98228749612761</v>
      </c>
      <c r="Z361" s="21">
        <v>117.22345778349788</v>
      </c>
      <c r="AA361" s="21">
        <v>119.50474742044912</v>
      </c>
      <c r="AB361" s="21">
        <v>121.83201137782079</v>
      </c>
      <c r="AC361" s="21">
        <v>124.30483685770574</v>
      </c>
      <c r="AD361" s="21">
        <v>126.81952160325447</v>
      </c>
      <c r="AE361" s="21">
        <v>129.37127756316897</v>
      </c>
      <c r="AF361" s="21">
        <v>131.96243899653103</v>
      </c>
      <c r="AG361" s="22">
        <v>135.47056479945655</v>
      </c>
      <c r="AI361" s="20">
        <v>0</v>
      </c>
      <c r="AJ361" s="21">
        <v>5.2166744805659615</v>
      </c>
      <c r="AK361" s="21">
        <v>5.3216023247413169</v>
      </c>
      <c r="AL361" s="21">
        <v>5.4265301689166732</v>
      </c>
      <c r="AM361" s="21">
        <v>5.5063320831654474</v>
      </c>
      <c r="AN361" s="21">
        <v>5.5861339974142208</v>
      </c>
      <c r="AO361" s="21">
        <v>5.665935911662995</v>
      </c>
      <c r="AP361" s="21">
        <v>5.7457378259117702</v>
      </c>
      <c r="AQ361" s="21">
        <v>5.8255397401605462</v>
      </c>
      <c r="AR361" s="21">
        <v>5.9053416544093205</v>
      </c>
      <c r="AS361" s="21">
        <v>5.9851435686580947</v>
      </c>
      <c r="AT361" s="21">
        <v>6.0649454829068699</v>
      </c>
      <c r="AU361" s="21">
        <v>6.1447473971556432</v>
      </c>
      <c r="AV361" s="21">
        <v>6.327084396109818</v>
      </c>
      <c r="AW361" s="21">
        <v>6.4576430704410743</v>
      </c>
      <c r="AX361" s="21">
        <v>6.5911251478821242</v>
      </c>
      <c r="AY361" s="21">
        <v>6.7268304055597685</v>
      </c>
      <c r="AZ361" s="21">
        <v>6.8651292595600424</v>
      </c>
      <c r="BA361" s="21">
        <v>7.0050493173053994</v>
      </c>
      <c r="BB361" s="21">
        <v>7.1439746093722221</v>
      </c>
      <c r="BC361" s="21">
        <v>7.2841581669004034</v>
      </c>
      <c r="BD361" s="21">
        <v>7.426136894299721</v>
      </c>
      <c r="BE361" s="21">
        <v>7.5706571930511553</v>
      </c>
      <c r="BF361" s="21">
        <v>7.7180899770979394</v>
      </c>
      <c r="BG361" s="21">
        <v>7.8747441218959366</v>
      </c>
      <c r="BH361" s="21">
        <v>8.0340500621877027</v>
      </c>
      <c r="BI361" s="21">
        <v>8.1957044736636782</v>
      </c>
      <c r="BJ361" s="21">
        <v>8.3598552322508848</v>
      </c>
      <c r="BK361" s="22">
        <v>8.5820959249206545</v>
      </c>
      <c r="BM361" s="163">
        <f>VLOOKUP(BM$6,'MonteCarlo Policy Paths'!$N$2:$S$31,$B361+1,FALSE)</f>
        <v>24.184299884200797</v>
      </c>
      <c r="BN361" s="21">
        <f>VLOOKUP(BN$6,'MonteCarlo Policy Paths'!$N$2:$S$31,$B361+1,FALSE)</f>
        <v>26.797135120393484</v>
      </c>
      <c r="BO361" s="21">
        <f>VLOOKUP(BO$6,'MonteCarlo Policy Paths'!$N$2:$S$31,$B361+1,FALSE)</f>
        <v>29.690826715826198</v>
      </c>
      <c r="BP361" s="21">
        <f>VLOOKUP(BP$6,'MonteCarlo Policy Paths'!$N$2:$S$31,$B361+1,FALSE)</f>
        <v>32.893001978364566</v>
      </c>
      <c r="BQ361" s="21">
        <f>VLOOKUP(BQ$6,'MonteCarlo Policy Paths'!$N$2:$S$31,$B361+1,FALSE)</f>
        <v>36.420098382625895</v>
      </c>
      <c r="BR361" s="21">
        <f>VLOOKUP(BR$6,'MonteCarlo Policy Paths'!$N$2:$S$31,$B361+1,FALSE)</f>
        <v>40.279471956541457</v>
      </c>
      <c r="BS361" s="21">
        <f>VLOOKUP(BS$6,'MonteCarlo Policy Paths'!$N$2:$S$31,$B361+1,FALSE)</f>
        <v>44.515635375675203</v>
      </c>
      <c r="BT361" s="21">
        <f>VLOOKUP(BT$6,'MonteCarlo Policy Paths'!$N$2:$S$31,$B361+1,FALSE)</f>
        <v>49.196171227791872</v>
      </c>
      <c r="BU361" s="21">
        <f>VLOOKUP(BU$6,'MonteCarlo Policy Paths'!$N$2:$S$31,$B361+1,FALSE)</f>
        <v>54.364766335209197</v>
      </c>
      <c r="BV361" s="21">
        <f>VLOOKUP(BV$6,'MonteCarlo Policy Paths'!$N$2:$S$31,$B361+1,FALSE)</f>
        <v>60.140596575631633</v>
      </c>
      <c r="BW361" s="21">
        <f>VLOOKUP(BW$6,'MonteCarlo Policy Paths'!$N$2:$S$31,$B361+1,FALSE)</f>
        <v>66.545116533046993</v>
      </c>
      <c r="BX361" s="21">
        <f>VLOOKUP(BX$6,'MonteCarlo Policy Paths'!$N$2:$S$31,$B361+1,FALSE)</f>
        <v>73.642612105771832</v>
      </c>
      <c r="BY361" s="21">
        <f>VLOOKUP(BY$6,'MonteCarlo Policy Paths'!$N$2:$S$31,$B361+1,FALSE)</f>
        <v>81.515240678665066</v>
      </c>
      <c r="BZ361" s="21">
        <f>VLOOKUP(BZ$6,'MonteCarlo Policy Paths'!$N$2:$S$31,$B361+1,FALSE)</f>
        <v>90.237354922369406</v>
      </c>
      <c r="CA361" s="21">
        <f>VLOOKUP(CA$6,'MonteCarlo Policy Paths'!$N$2:$S$31,$B361+1,FALSE)</f>
        <v>92.736092415362535</v>
      </c>
      <c r="CB361" s="21">
        <f>VLOOKUP(CB$6,'MonteCarlo Policy Paths'!$N$2:$S$31,$B361+1,FALSE)</f>
        <v>95.321073906264047</v>
      </c>
      <c r="CC361" s="21">
        <f>VLOOKUP(CC$6,'MonteCarlo Policy Paths'!$N$2:$S$31,$B361+1,FALSE)</f>
        <v>97.972807459231774</v>
      </c>
      <c r="CD361" s="21">
        <f>VLOOKUP(CD$6,'MonteCarlo Policy Paths'!$N$2:$S$31,$B361+1,FALSE)</f>
        <v>100.70188743091984</v>
      </c>
      <c r="CE361" s="21">
        <f>VLOOKUP(CE$6,'MonteCarlo Policy Paths'!$N$2:$S$31,$B361+1,FALSE)</f>
        <v>103.48109827693068</v>
      </c>
      <c r="CF361" s="21">
        <f>VLOOKUP(CF$6,'MonteCarlo Policy Paths'!$N$2:$S$31,$B361+1,FALSE)</f>
        <v>106.37744326160868</v>
      </c>
      <c r="CG361" s="21">
        <f>VLOOKUP(CG$6,'MonteCarlo Policy Paths'!$N$2:$S$31,$B361+1,FALSE)</f>
        <v>109.31402956265458</v>
      </c>
      <c r="CH361" s="21">
        <f>VLOOKUP(CH$6,'MonteCarlo Policy Paths'!$N$2:$S$31,$B361+1,FALSE)</f>
        <v>112.30612514839871</v>
      </c>
      <c r="CI361" s="21">
        <f>VLOOKUP(CI$6,'MonteCarlo Policy Paths'!$N$2:$S$31,$B361+1,FALSE)</f>
        <v>115.37497116076017</v>
      </c>
      <c r="CJ361" s="21">
        <f>VLOOKUP(CJ$6,'MonteCarlo Policy Paths'!$N$2:$S$31,$B361+1,FALSE)</f>
        <v>118.53125256657755</v>
      </c>
      <c r="CK361" s="21">
        <f>VLOOKUP(CK$6,'MonteCarlo Policy Paths'!$N$2:$S$31,$B361+1,FALSE)</f>
        <v>121.76875646902944</v>
      </c>
      <c r="CL361" s="21">
        <f>VLOOKUP(CL$6,'MonteCarlo Policy Paths'!$N$2:$S$31,$B361+1,FALSE)</f>
        <v>125.08672773594304</v>
      </c>
      <c r="CM361" s="21">
        <f>VLOOKUP(CM$6,'MonteCarlo Policy Paths'!$N$2:$S$31,$B361+1,FALSE)</f>
        <v>128.47676069968128</v>
      </c>
      <c r="CN361" s="21">
        <f>VLOOKUP(CN$6,'MonteCarlo Policy Paths'!$N$2:$S$31,$B361+1,FALSE)</f>
        <v>131.94323193005201</v>
      </c>
      <c r="CO361" s="164">
        <f>VLOOKUP(CO$6,'MonteCarlo Policy Paths'!$N$2:$S$31,$B361+1,FALSE)</f>
        <v>135.47056479945655</v>
      </c>
      <c r="CQ361" s="163">
        <f>BM361*VLOOKUP(AI$6,'Greenhouse Gas Costs Avoided'!$A$2:$I$32,9,FALSE)</f>
        <v>1.5320817610121258</v>
      </c>
      <c r="CR361" s="21">
        <f>BN361*VLOOKUP(AJ$6,'Greenhouse Gas Costs Avoided'!$A$2:$I$32,9,FALSE)</f>
        <v>1.6976055607114411</v>
      </c>
      <c r="CS361" s="21">
        <f>BO361*VLOOKUP(AK$6,'Greenhouse Gas Costs Avoided'!$A$2:$I$32,9,FALSE)</f>
        <v>1.8809216846672472</v>
      </c>
      <c r="CT361" s="21">
        <f>BP361*VLOOKUP(AL$6,'Greenhouse Gas Costs Avoided'!$A$2:$I$32,9,FALSE)</f>
        <v>2.0837803301021003</v>
      </c>
      <c r="CU361" s="21">
        <f>BQ361*VLOOKUP(AM$6,'Greenhouse Gas Costs Avoided'!$A$2:$I$32,9,FALSE)</f>
        <v>2.3072228153580183</v>
      </c>
      <c r="CV361" s="21">
        <f>BR361*VLOOKUP(AN$6,'Greenhouse Gas Costs Avoided'!$A$2:$I$32,9,FALSE)</f>
        <v>2.5517151467399573</v>
      </c>
      <c r="CW361" s="21">
        <f>BS361*VLOOKUP(AO$6,'Greenhouse Gas Costs Avoided'!$A$2:$I$32,9,FALSE)</f>
        <v>2.8200772139570236</v>
      </c>
      <c r="CX361" s="21">
        <f>BT361*VLOOKUP(AP$6,'Greenhouse Gas Costs Avoided'!$A$2:$I$32,9,FALSE)</f>
        <v>3.1165903917263735</v>
      </c>
      <c r="CY361" s="21">
        <f>BU361*VLOOKUP(AQ$6,'Greenhouse Gas Costs Avoided'!$A$2:$I$32,9,FALSE)</f>
        <v>3.444022251736667</v>
      </c>
      <c r="CZ361" s="21">
        <f>BV361*VLOOKUP(AR$6,'Greenhouse Gas Costs Avoided'!$A$2:$I$32,9,FALSE)</f>
        <v>3.8099226171979153</v>
      </c>
      <c r="DA361" s="21">
        <f>BW361*VLOOKUP(AS$6,'Greenhouse Gas Costs Avoided'!$A$2:$I$32,9,FALSE)</f>
        <v>4.2156506416508543</v>
      </c>
      <c r="DB361" s="21">
        <f>BX361*VLOOKUP(AT$6,'Greenhouse Gas Costs Avoided'!$A$2:$I$32,9,FALSE)</f>
        <v>4.6652788536686769</v>
      </c>
      <c r="DC361" s="21">
        <f>BY361*VLOOKUP(AU$6,'Greenhouse Gas Costs Avoided'!$A$2:$I$32,9,FALSE)</f>
        <v>5.1640119451993618</v>
      </c>
      <c r="DD361" s="21">
        <f>BZ361*VLOOKUP(AV$6,'Greenhouse Gas Costs Avoided'!$A$2:$I$32,9,FALSE)</f>
        <v>5.7165601774917221</v>
      </c>
      <c r="DE361" s="21">
        <f>CA361*VLOOKUP(AW$6,'Greenhouse Gas Costs Avoided'!$A$2:$I$32,9,FALSE)</f>
        <v>5.8748558551380645</v>
      </c>
      <c r="DF361" s="21">
        <f>CB361*VLOOKUP(AX$6,'Greenhouse Gas Costs Avoided'!$A$2:$I$32,9,FALSE)</f>
        <v>6.0386151127443357</v>
      </c>
      <c r="DG361" s="21">
        <f>CC361*VLOOKUP(AY$6,'Greenhouse Gas Costs Avoided'!$A$2:$I$32,9,FALSE)</f>
        <v>6.2066031310462346</v>
      </c>
      <c r="DH361" s="21">
        <f>CD361*VLOOKUP(AZ$6,'Greenhouse Gas Costs Avoided'!$A$2:$I$32,9,FALSE)</f>
        <v>6.3794910653253769</v>
      </c>
      <c r="DI361" s="21">
        <f>CE361*VLOOKUP(BA$6,'Greenhouse Gas Costs Avoided'!$A$2:$I$32,9,FALSE)</f>
        <v>6.5555548036832505</v>
      </c>
      <c r="DJ361" s="21">
        <f>CF361*VLOOKUP(BB$6,'Greenhouse Gas Costs Avoided'!$A$2:$I$32,9,FALSE)</f>
        <v>6.7390390205459019</v>
      </c>
      <c r="DK361" s="21">
        <f>CG361*VLOOKUP(BC$6,'Greenhouse Gas Costs Avoided'!$A$2:$I$32,9,FALSE)</f>
        <v>6.9250725353887148</v>
      </c>
      <c r="DL361" s="21">
        <f>CH361*VLOOKUP(BD$6,'Greenhouse Gas Costs Avoided'!$A$2:$I$32,9,FALSE)</f>
        <v>7.114622578022705</v>
      </c>
      <c r="DM361" s="21">
        <f>CI361*VLOOKUP(BE$6,'Greenhouse Gas Costs Avoided'!$A$2:$I$32,9,FALSE)</f>
        <v>7.309034780377397</v>
      </c>
      <c r="DN361" s="21">
        <f>CJ361*VLOOKUP(BF$6,'Greenhouse Gas Costs Avoided'!$A$2:$I$32,9,FALSE)</f>
        <v>7.5089860379134308</v>
      </c>
      <c r="DO361" s="21">
        <f>CK361*VLOOKUP(BG$6,'Greenhouse Gas Costs Avoided'!$A$2:$I$32,9,FALSE)</f>
        <v>7.714082761982441</v>
      </c>
      <c r="DP361" s="21">
        <f>CL361*VLOOKUP(BH$6,'Greenhouse Gas Costs Avoided'!$A$2:$I$32,9,FALSE)</f>
        <v>7.9242771147625906</v>
      </c>
      <c r="DQ361" s="21">
        <f>CM361*VLOOKUP(BI$6,'Greenhouse Gas Costs Avoided'!$A$2:$I$32,9,FALSE)</f>
        <v>8.1390365949973802</v>
      </c>
      <c r="DR361" s="21">
        <f>CN361*VLOOKUP(BJ$6,'Greenhouse Gas Costs Avoided'!$A$2:$I$32,9,FALSE)</f>
        <v>8.358638459535694</v>
      </c>
      <c r="DS361" s="164">
        <f>CO361*VLOOKUP(BK$6,'Greenhouse Gas Costs Avoided'!$A$2:$I$32,9,FALSE)</f>
        <v>8.5820959249206545</v>
      </c>
    </row>
    <row r="362" spans="1:123" x14ac:dyDescent="0.35">
      <c r="A362" s="174">
        <v>356</v>
      </c>
      <c r="B362" s="12">
        <v>4</v>
      </c>
      <c r="C362" s="175">
        <v>2023</v>
      </c>
      <c r="E362" s="20">
        <v>0</v>
      </c>
      <c r="F362" s="21">
        <v>82.346532180449415</v>
      </c>
      <c r="G362" s="21">
        <v>84.002844861871253</v>
      </c>
      <c r="H362" s="21">
        <v>85.659157543293105</v>
      </c>
      <c r="I362" s="21">
        <v>86.918851036576825</v>
      </c>
      <c r="J362" s="21">
        <v>88.178544529860531</v>
      </c>
      <c r="K362" s="21">
        <v>89.438238023144251</v>
      </c>
      <c r="L362" s="21">
        <v>90.697931516427971</v>
      </c>
      <c r="M362" s="21">
        <v>91.95762500971172</v>
      </c>
      <c r="N362" s="21">
        <v>93.21731850299544</v>
      </c>
      <c r="O362" s="21">
        <v>94.47701199627916</v>
      </c>
      <c r="P362" s="21">
        <v>95.73670548956288</v>
      </c>
      <c r="Q362" s="21">
        <v>96.996398982846586</v>
      </c>
      <c r="R362" s="21">
        <v>98.25609247613032</v>
      </c>
      <c r="S362" s="21">
        <v>99.65157958594628</v>
      </c>
      <c r="T362" s="21">
        <v>101.04706669576224</v>
      </c>
      <c r="U362" s="21">
        <v>102.4425538055782</v>
      </c>
      <c r="V362" s="21">
        <v>103.83804091539416</v>
      </c>
      <c r="W362" s="21">
        <v>105.23352802521011</v>
      </c>
      <c r="X362" s="21">
        <v>106.47156953138905</v>
      </c>
      <c r="Y362" s="21">
        <v>107.709611037568</v>
      </c>
      <c r="Z362" s="21">
        <v>108.94765254374694</v>
      </c>
      <c r="AA362" s="21">
        <v>110.18569404992589</v>
      </c>
      <c r="AB362" s="21">
        <v>111.42373555610482</v>
      </c>
      <c r="AC362" s="21">
        <v>112.86811731331359</v>
      </c>
      <c r="AD362" s="21">
        <v>114.31249907052236</v>
      </c>
      <c r="AE362" s="21">
        <v>115.75688082773114</v>
      </c>
      <c r="AF362" s="21">
        <v>117.20126258493991</v>
      </c>
      <c r="AG362" s="22">
        <v>119.5319620819439</v>
      </c>
      <c r="AI362" s="20">
        <v>0</v>
      </c>
      <c r="AJ362" s="21">
        <v>5.2166744805659615</v>
      </c>
      <c r="AK362" s="21">
        <v>5.3216023247413169</v>
      </c>
      <c r="AL362" s="21">
        <v>5.4265301689166732</v>
      </c>
      <c r="AM362" s="21">
        <v>5.5063320831654474</v>
      </c>
      <c r="AN362" s="21">
        <v>5.5861339974142208</v>
      </c>
      <c r="AO362" s="21">
        <v>5.665935911662995</v>
      </c>
      <c r="AP362" s="21">
        <v>5.7457378259117702</v>
      </c>
      <c r="AQ362" s="21">
        <v>5.8255397401605462</v>
      </c>
      <c r="AR362" s="21">
        <v>5.9053416544093205</v>
      </c>
      <c r="AS362" s="21">
        <v>5.9851435686580947</v>
      </c>
      <c r="AT362" s="21">
        <v>6.0649454829068699</v>
      </c>
      <c r="AU362" s="21">
        <v>6.1447473971556432</v>
      </c>
      <c r="AV362" s="21">
        <v>6.2245493114044184</v>
      </c>
      <c r="AW362" s="21">
        <v>6.312953786990386</v>
      </c>
      <c r="AX362" s="21">
        <v>6.4013582625763545</v>
      </c>
      <c r="AY362" s="21">
        <v>6.4897627381623222</v>
      </c>
      <c r="AZ362" s="21">
        <v>6.5781672137482907</v>
      </c>
      <c r="BA362" s="21">
        <v>6.6665716893342575</v>
      </c>
      <c r="BB362" s="21">
        <v>6.7450019445028957</v>
      </c>
      <c r="BC362" s="21">
        <v>6.8234321996715348</v>
      </c>
      <c r="BD362" s="21">
        <v>6.901862454840173</v>
      </c>
      <c r="BE362" s="21">
        <v>6.9802927100088112</v>
      </c>
      <c r="BF362" s="21">
        <v>7.0587229651774486</v>
      </c>
      <c r="BG362" s="21">
        <v>7.1502249295408609</v>
      </c>
      <c r="BH362" s="21">
        <v>7.2417268939042723</v>
      </c>
      <c r="BI362" s="21">
        <v>7.3332288582676846</v>
      </c>
      <c r="BJ362" s="21">
        <v>7.424730822631096</v>
      </c>
      <c r="BK362" s="22">
        <v>7.5723812490175435</v>
      </c>
      <c r="BM362" s="163">
        <f>VLOOKUP(BM$6,'MonteCarlo Policy Paths'!$N$2:$S$31,$B362+1,FALSE)</f>
        <v>21.456887556927661</v>
      </c>
      <c r="BN362" s="21">
        <f>VLOOKUP(BN$6,'MonteCarlo Policy Paths'!$N$2:$S$31,$B362+1,FALSE)</f>
        <v>23.119081894670884</v>
      </c>
      <c r="BO362" s="21">
        <f>VLOOKUP(BO$6,'MonteCarlo Policy Paths'!$N$2:$S$31,$B362+1,FALSE)</f>
        <v>24.918982795429599</v>
      </c>
      <c r="BP362" s="21">
        <f>VLOOKUP(BP$6,'MonteCarlo Policy Paths'!$N$2:$S$31,$B362+1,FALSE)</f>
        <v>26.866510906830612</v>
      </c>
      <c r="BQ362" s="21">
        <f>VLOOKUP(BQ$6,'MonteCarlo Policy Paths'!$N$2:$S$31,$B362+1,FALSE)</f>
        <v>28.957808063155838</v>
      </c>
      <c r="BR362" s="21">
        <f>VLOOKUP(BR$6,'MonteCarlo Policy Paths'!$N$2:$S$31,$B362+1,FALSE)</f>
        <v>31.169773267386955</v>
      </c>
      <c r="BS362" s="21">
        <f>VLOOKUP(BS$6,'MonteCarlo Policy Paths'!$N$2:$S$31,$B362+1,FALSE)</f>
        <v>33.536503079259326</v>
      </c>
      <c r="BT362" s="21">
        <f>VLOOKUP(BT$6,'MonteCarlo Policy Paths'!$N$2:$S$31,$B362+1,FALSE)</f>
        <v>36.094562758542168</v>
      </c>
      <c r="BU362" s="21">
        <f>VLOOKUP(BU$6,'MonteCarlo Policy Paths'!$N$2:$S$31,$B362+1,FALSE)</f>
        <v>38.859796339203925</v>
      </c>
      <c r="BV362" s="21">
        <f>VLOOKUP(BV$6,'MonteCarlo Policy Paths'!$N$2:$S$31,$B362+1,FALSE)</f>
        <v>41.937214526892696</v>
      </c>
      <c r="BW362" s="21">
        <f>VLOOKUP(BW$6,'MonteCarlo Policy Paths'!$N$2:$S$31,$B362+1,FALSE)</f>
        <v>45.285702034805901</v>
      </c>
      <c r="BX362" s="21">
        <f>VLOOKUP(BX$6,'MonteCarlo Policy Paths'!$N$2:$S$31,$B362+1,FALSE)</f>
        <v>48.923675973628832</v>
      </c>
      <c r="BY362" s="21">
        <f>VLOOKUP(BY$6,'MonteCarlo Policy Paths'!$N$2:$S$31,$B362+1,FALSE)</f>
        <v>52.880283256992421</v>
      </c>
      <c r="BZ362" s="21">
        <f>VLOOKUP(BZ$6,'MonteCarlo Policy Paths'!$N$2:$S$31,$B362+1,FALSE)</f>
        <v>57.179951130409847</v>
      </c>
      <c r="CA362" s="21">
        <f>VLOOKUP(CA$6,'MonteCarlo Policy Paths'!$N$2:$S$31,$B362+1,FALSE)</f>
        <v>59.199989570907007</v>
      </c>
      <c r="CB362" s="21">
        <f>VLOOKUP(CB$6,'MonteCarlo Policy Paths'!$N$2:$S$31,$B362+1,FALSE)</f>
        <v>61.304348310445278</v>
      </c>
      <c r="CC362" s="21">
        <f>VLOOKUP(CC$6,'MonteCarlo Policy Paths'!$N$2:$S$31,$B362+1,FALSE)</f>
        <v>63.486799757257046</v>
      </c>
      <c r="CD362" s="21">
        <f>VLOOKUP(CD$6,'MonteCarlo Policy Paths'!$N$2:$S$31,$B362+1,FALSE)</f>
        <v>65.754412861465767</v>
      </c>
      <c r="CE362" s="21">
        <f>VLOOKUP(CE$6,'MonteCarlo Policy Paths'!$N$2:$S$31,$B362+1,FALSE)</f>
        <v>68.097759333367534</v>
      </c>
      <c r="CF362" s="21">
        <f>VLOOKUP(CF$6,'MonteCarlo Policy Paths'!$N$2:$S$31,$B362+1,FALSE)</f>
        <v>70.548973057852507</v>
      </c>
      <c r="CG362" s="21">
        <f>VLOOKUP(CG$6,'MonteCarlo Policy Paths'!$N$2:$S$31,$B362+1,FALSE)</f>
        <v>73.077007009761019</v>
      </c>
      <c r="CH362" s="21">
        <f>VLOOKUP(CH$6,'MonteCarlo Policy Paths'!$N$2:$S$31,$B362+1,FALSE)</f>
        <v>75.691476032446857</v>
      </c>
      <c r="CI362" s="21">
        <f>VLOOKUP(CI$6,'MonteCarlo Policy Paths'!$N$2:$S$31,$B362+1,FALSE)</f>
        <v>78.404802280730166</v>
      </c>
      <c r="CJ362" s="21">
        <f>VLOOKUP(CJ$6,'MonteCarlo Policy Paths'!$N$2:$S$31,$B362+1,FALSE)</f>
        <v>81.224927058038162</v>
      </c>
      <c r="CK362" s="21">
        <f>VLOOKUP(CK$6,'MonteCarlo Policy Paths'!$N$2:$S$31,$B362+1,FALSE)</f>
        <v>84.152487263770951</v>
      </c>
      <c r="CL362" s="21">
        <f>VLOOKUP(CL$6,'MonteCarlo Policy Paths'!$N$2:$S$31,$B362+1,FALSE)</f>
        <v>87.19069011352974</v>
      </c>
      <c r="CM362" s="21">
        <f>VLOOKUP(CM$6,'MonteCarlo Policy Paths'!$N$2:$S$31,$B362+1,FALSE)</f>
        <v>90.339519718236858</v>
      </c>
      <c r="CN362" s="21">
        <f>VLOOKUP(CN$6,'MonteCarlo Policy Paths'!$N$2:$S$31,$B362+1,FALSE)</f>
        <v>93.604800202242828</v>
      </c>
      <c r="CO362" s="164">
        <f>VLOOKUP(CO$6,'MonteCarlo Policy Paths'!$N$2:$S$31,$B362+1,FALSE)</f>
        <v>96.983684685934094</v>
      </c>
      <c r="CQ362" s="163">
        <f>BM362*VLOOKUP(AI$6,'Greenhouse Gas Costs Avoided'!$A$2:$I$32,9,FALSE)</f>
        <v>1.3592994724454583</v>
      </c>
      <c r="CR362" s="21">
        <f>BN362*VLOOKUP(AJ$6,'Greenhouse Gas Costs Avoided'!$A$2:$I$32,9,FALSE)</f>
        <v>1.4645999210963487</v>
      </c>
      <c r="CS362" s="21">
        <f>BO362*VLOOKUP(AK$6,'Greenhouse Gas Costs Avoided'!$A$2:$I$32,9,FALSE)</f>
        <v>1.5786241167474793</v>
      </c>
      <c r="CT362" s="21">
        <f>BP362*VLOOKUP(AL$6,'Greenhouse Gas Costs Avoided'!$A$2:$I$32,9,FALSE)</f>
        <v>1.7020005350363183</v>
      </c>
      <c r="CU362" s="21">
        <f>BQ362*VLOOKUP(AM$6,'Greenhouse Gas Costs Avoided'!$A$2:$I$32,9,FALSE)</f>
        <v>1.8344847601494692</v>
      </c>
      <c r="CV362" s="21">
        <f>BR362*VLOOKUP(AN$6,'Greenhouse Gas Costs Avoided'!$A$2:$I$32,9,FALSE)</f>
        <v>1.9746133378475101</v>
      </c>
      <c r="CW362" s="21">
        <f>BS362*VLOOKUP(AO$6,'Greenhouse Gas Costs Avoided'!$A$2:$I$32,9,FALSE)</f>
        <v>2.1245462941611284</v>
      </c>
      <c r="CX362" s="21">
        <f>BT362*VLOOKUP(AP$6,'Greenhouse Gas Costs Avoided'!$A$2:$I$32,9,FALSE)</f>
        <v>2.2866000479177169</v>
      </c>
      <c r="CY362" s="21">
        <f>BU362*VLOOKUP(AQ$6,'Greenhouse Gas Costs Avoided'!$A$2:$I$32,9,FALSE)</f>
        <v>2.4617783228380428</v>
      </c>
      <c r="CZ362" s="21">
        <f>BV362*VLOOKUP(AR$6,'Greenhouse Gas Costs Avoided'!$A$2:$I$32,9,FALSE)</f>
        <v>2.6567335747552212</v>
      </c>
      <c r="DA362" s="21">
        <f>BW362*VLOOKUP(AS$6,'Greenhouse Gas Costs Avoided'!$A$2:$I$32,9,FALSE)</f>
        <v>2.8688611394320973</v>
      </c>
      <c r="DB362" s="21">
        <f>BX362*VLOOKUP(AT$6,'Greenhouse Gas Costs Avoided'!$A$2:$I$32,9,FALSE)</f>
        <v>3.099327745676475</v>
      </c>
      <c r="DC362" s="21">
        <f>BY362*VLOOKUP(AU$6,'Greenhouse Gas Costs Avoided'!$A$2:$I$32,9,FALSE)</f>
        <v>3.3499798581359799</v>
      </c>
      <c r="DD362" s="21">
        <f>BZ362*VLOOKUP(AV$6,'Greenhouse Gas Costs Avoided'!$A$2:$I$32,9,FALSE)</f>
        <v>3.6223649492411436</v>
      </c>
      <c r="DE362" s="21">
        <f>CA362*VLOOKUP(AW$6,'Greenhouse Gas Costs Avoided'!$A$2:$I$32,9,FALSE)</f>
        <v>3.7503349159570667</v>
      </c>
      <c r="DF362" s="21">
        <f>CB362*VLOOKUP(AX$6,'Greenhouse Gas Costs Avoided'!$A$2:$I$32,9,FALSE)</f>
        <v>3.8836465958035138</v>
      </c>
      <c r="DG362" s="21">
        <f>CC362*VLOOKUP(AY$6,'Greenhouse Gas Costs Avoided'!$A$2:$I$32,9,FALSE)</f>
        <v>4.0219054692034097</v>
      </c>
      <c r="DH362" s="21">
        <f>CD362*VLOOKUP(AZ$6,'Greenhouse Gas Costs Avoided'!$A$2:$I$32,9,FALSE)</f>
        <v>4.1655593560070496</v>
      </c>
      <c r="DI362" s="21">
        <f>CE362*VLOOKUP(BA$6,'Greenhouse Gas Costs Avoided'!$A$2:$I$32,9,FALSE)</f>
        <v>4.3140109715809301</v>
      </c>
      <c r="DJ362" s="21">
        <f>CF362*VLOOKUP(BB$6,'Greenhouse Gas Costs Avoided'!$A$2:$I$32,9,FALSE)</f>
        <v>4.4692960059878768</v>
      </c>
      <c r="DK362" s="21">
        <f>CG362*VLOOKUP(BC$6,'Greenhouse Gas Costs Avoided'!$A$2:$I$32,9,FALSE)</f>
        <v>4.629447622014963</v>
      </c>
      <c r="DL362" s="21">
        <f>CH362*VLOOKUP(BD$6,'Greenhouse Gas Costs Avoided'!$A$2:$I$32,9,FALSE)</f>
        <v>4.7950749225184994</v>
      </c>
      <c r="DM362" s="21">
        <f>CI362*VLOOKUP(BE$6,'Greenhouse Gas Costs Avoided'!$A$2:$I$32,9,FALSE)</f>
        <v>4.9669648542748472</v>
      </c>
      <c r="DN362" s="21">
        <f>CJ362*VLOOKUP(BF$6,'Greenhouse Gas Costs Avoided'!$A$2:$I$32,9,FALSE)</f>
        <v>5.1456205009456273</v>
      </c>
      <c r="DO362" s="21">
        <f>CK362*VLOOKUP(BG$6,'Greenhouse Gas Costs Avoided'!$A$2:$I$32,9,FALSE)</f>
        <v>5.331082210275417</v>
      </c>
      <c r="DP362" s="21">
        <f>CL362*VLOOKUP(BH$6,'Greenhouse Gas Costs Avoided'!$A$2:$I$32,9,FALSE)</f>
        <v>5.5235531602164318</v>
      </c>
      <c r="DQ362" s="21">
        <f>CM362*VLOOKUP(BI$6,'Greenhouse Gas Costs Avoided'!$A$2:$I$32,9,FALSE)</f>
        <v>5.723032344191421</v>
      </c>
      <c r="DR362" s="21">
        <f>CN362*VLOOKUP(BJ$6,'Greenhouse Gas Costs Avoided'!$A$2:$I$32,9,FALSE)</f>
        <v>5.9298887220104266</v>
      </c>
      <c r="DS362" s="164">
        <f>CO362*VLOOKUP(BK$6,'Greenhouse Gas Costs Avoided'!$A$2:$I$32,9,FALSE)</f>
        <v>6.1439419431008639</v>
      </c>
    </row>
    <row r="363" spans="1:123" x14ac:dyDescent="0.35">
      <c r="A363" s="174">
        <v>357</v>
      </c>
      <c r="B363" s="12">
        <v>2</v>
      </c>
      <c r="C363" s="175">
        <v>2023</v>
      </c>
      <c r="E363" s="20">
        <v>0</v>
      </c>
      <c r="F363" s="21">
        <v>82.346532180449415</v>
      </c>
      <c r="G363" s="21">
        <v>84.002844861871253</v>
      </c>
      <c r="H363" s="21">
        <v>85.659157543293105</v>
      </c>
      <c r="I363" s="21">
        <v>86.918851036576825</v>
      </c>
      <c r="J363" s="21">
        <v>88.178544529860531</v>
      </c>
      <c r="K363" s="21">
        <v>89.438238023144251</v>
      </c>
      <c r="L363" s="21">
        <v>90.697931516427971</v>
      </c>
      <c r="M363" s="21">
        <v>91.95762500971172</v>
      </c>
      <c r="N363" s="21">
        <v>93.21731850299544</v>
      </c>
      <c r="O363" s="21">
        <v>94.47701199627916</v>
      </c>
      <c r="P363" s="21">
        <v>95.73670548956288</v>
      </c>
      <c r="Q363" s="21">
        <v>96.996398982846586</v>
      </c>
      <c r="R363" s="21">
        <v>98.25609247613032</v>
      </c>
      <c r="S363" s="21">
        <v>99.65157958594628</v>
      </c>
      <c r="T363" s="21">
        <v>101.04706669576224</v>
      </c>
      <c r="U363" s="21">
        <v>102.4425538055782</v>
      </c>
      <c r="V363" s="21">
        <v>103.83804091539416</v>
      </c>
      <c r="W363" s="21">
        <v>105.23352802521011</v>
      </c>
      <c r="X363" s="21">
        <v>106.47156953138905</v>
      </c>
      <c r="Y363" s="21">
        <v>107.709611037568</v>
      </c>
      <c r="Z363" s="21">
        <v>108.94765254374694</v>
      </c>
      <c r="AA363" s="21">
        <v>110.18569404992589</v>
      </c>
      <c r="AB363" s="21">
        <v>111.42373555610482</v>
      </c>
      <c r="AC363" s="21">
        <v>112.86811731331359</v>
      </c>
      <c r="AD363" s="21">
        <v>114.31249907052236</v>
      </c>
      <c r="AE363" s="21">
        <v>115.75688082773114</v>
      </c>
      <c r="AF363" s="21">
        <v>117.20126258493991</v>
      </c>
      <c r="AG363" s="22">
        <v>120.41827982173916</v>
      </c>
      <c r="AI363" s="20">
        <v>0</v>
      </c>
      <c r="AJ363" s="21">
        <v>5.2166744805659615</v>
      </c>
      <c r="AK363" s="21">
        <v>5.3216023247413169</v>
      </c>
      <c r="AL363" s="21">
        <v>5.4265301689166732</v>
      </c>
      <c r="AM363" s="21">
        <v>5.5063320831654474</v>
      </c>
      <c r="AN363" s="21">
        <v>5.5861339974142208</v>
      </c>
      <c r="AO363" s="21">
        <v>5.665935911662995</v>
      </c>
      <c r="AP363" s="21">
        <v>5.7457378259117702</v>
      </c>
      <c r="AQ363" s="21">
        <v>5.8255397401605462</v>
      </c>
      <c r="AR363" s="21">
        <v>5.9053416544093205</v>
      </c>
      <c r="AS363" s="21">
        <v>5.9851435686580947</v>
      </c>
      <c r="AT363" s="21">
        <v>6.0649454829068699</v>
      </c>
      <c r="AU363" s="21">
        <v>6.1447473971556432</v>
      </c>
      <c r="AV363" s="21">
        <v>6.2245493114044184</v>
      </c>
      <c r="AW363" s="21">
        <v>6.312953786990386</v>
      </c>
      <c r="AX363" s="21">
        <v>6.4013582625763545</v>
      </c>
      <c r="AY363" s="21">
        <v>6.4897627381623222</v>
      </c>
      <c r="AZ363" s="21">
        <v>6.5781672137482907</v>
      </c>
      <c r="BA363" s="21">
        <v>6.6665716893342575</v>
      </c>
      <c r="BB363" s="21">
        <v>6.7450019445028957</v>
      </c>
      <c r="BC363" s="21">
        <v>6.8234321996715348</v>
      </c>
      <c r="BD363" s="21">
        <v>6.901862454840173</v>
      </c>
      <c r="BE363" s="21">
        <v>6.9802927100088112</v>
      </c>
      <c r="BF363" s="21">
        <v>7.0587229651774486</v>
      </c>
      <c r="BG363" s="21">
        <v>7.1502249295408609</v>
      </c>
      <c r="BH363" s="21">
        <v>7.2417268939042723</v>
      </c>
      <c r="BI363" s="21">
        <v>7.3332288582676846</v>
      </c>
      <c r="BJ363" s="21">
        <v>7.424730822631096</v>
      </c>
      <c r="BK363" s="22">
        <v>7.6285297110405814</v>
      </c>
      <c r="BM363" s="163">
        <f>VLOOKUP(BM$6,'MonteCarlo Policy Paths'!$N$2:$S$31,$B363+1,FALSE)</f>
        <v>23.967702867134744</v>
      </c>
      <c r="BN363" s="21">
        <f>VLOOKUP(BN$6,'MonteCarlo Policy Paths'!$N$2:$S$31,$B363+1,FALSE)</f>
        <v>26.317177955222718</v>
      </c>
      <c r="BO363" s="21">
        <f>VLOOKUP(BO$6,'MonteCarlo Policy Paths'!$N$2:$S$31,$B363+1,FALSE)</f>
        <v>28.893255238045125</v>
      </c>
      <c r="BP363" s="21">
        <f>VLOOKUP(BP$6,'MonteCarlo Policy Paths'!$N$2:$S$31,$B363+1,FALSE)</f>
        <v>31.715102246604285</v>
      </c>
      <c r="BQ363" s="21">
        <f>VLOOKUP(BQ$6,'MonteCarlo Policy Paths'!$N$2:$S$31,$B363+1,FALSE)</f>
        <v>34.790233856835599</v>
      </c>
      <c r="BR363" s="21">
        <f>VLOOKUP(BR$6,'MonteCarlo Policy Paths'!$N$2:$S$31,$B363+1,FALSE)</f>
        <v>38.117013285454661</v>
      </c>
      <c r="BS363" s="21">
        <f>VLOOKUP(BS$6,'MonteCarlo Policy Paths'!$N$2:$S$31,$B363+1,FALSE)</f>
        <v>41.72840612279375</v>
      </c>
      <c r="BT363" s="21">
        <f>VLOOKUP(BT$6,'MonteCarlo Policy Paths'!$N$2:$S$31,$B363+1,FALSE)</f>
        <v>45.677249983631562</v>
      </c>
      <c r="BU363" s="21">
        <f>VLOOKUP(BU$6,'MonteCarlo Policy Paths'!$N$2:$S$31,$B363+1,FALSE)</f>
        <v>49.99204890598088</v>
      </c>
      <c r="BV363" s="21">
        <f>VLOOKUP(BV$6,'MonteCarlo Policy Paths'!$N$2:$S$31,$B363+1,FALSE)</f>
        <v>54.768556811140854</v>
      </c>
      <c r="BW363" s="21">
        <f>VLOOKUP(BW$6,'MonteCarlo Policy Paths'!$N$2:$S$31,$B363+1,FALSE)</f>
        <v>60.010238214835042</v>
      </c>
      <c r="BX363" s="21">
        <f>VLOOKUP(BX$6,'MonteCarlo Policy Paths'!$N$2:$S$31,$B363+1,FALSE)</f>
        <v>65.75812779974207</v>
      </c>
      <c r="BY363" s="21">
        <f>VLOOKUP(BY$6,'MonteCarlo Policy Paths'!$N$2:$S$31,$B363+1,FALSE)</f>
        <v>72.066881159093455</v>
      </c>
      <c r="BZ363" s="21">
        <f>VLOOKUP(BZ$6,'MonteCarlo Policy Paths'!$N$2:$S$31,$B363+1,FALSE)</f>
        <v>78.981532638183737</v>
      </c>
      <c r="CA363" s="21">
        <f>VLOOKUP(CA$6,'MonteCarlo Policy Paths'!$N$2:$S$31,$B363+1,FALSE)</f>
        <v>81.252691038046251</v>
      </c>
      <c r="CB363" s="21">
        <f>VLOOKUP(CB$6,'MonteCarlo Policy Paths'!$N$2:$S$31,$B363+1,FALSE)</f>
        <v>83.604044111934414</v>
      </c>
      <c r="CC363" s="21">
        <f>VLOOKUP(CC$6,'MonteCarlo Policy Paths'!$N$2:$S$31,$B363+1,FALSE)</f>
        <v>86.018714380110126</v>
      </c>
      <c r="CD363" s="21">
        <f>VLOOKUP(CD$6,'MonteCarlo Policy Paths'!$N$2:$S$31,$B363+1,FALSE)</f>
        <v>88.506196331807388</v>
      </c>
      <c r="CE363" s="21">
        <f>VLOOKUP(CE$6,'MonteCarlo Policy Paths'!$N$2:$S$31,$B363+1,FALSE)</f>
        <v>91.042757806054695</v>
      </c>
      <c r="CF363" s="21">
        <f>VLOOKUP(CF$6,'MonteCarlo Policy Paths'!$N$2:$S$31,$B363+1,FALSE)</f>
        <v>93.687547211990633</v>
      </c>
      <c r="CG363" s="21">
        <f>VLOOKUP(CG$6,'MonteCarlo Policy Paths'!$N$2:$S$31,$B363+1,FALSE)</f>
        <v>96.373095170621937</v>
      </c>
      <c r="CH363" s="21">
        <f>VLOOKUP(CH$6,'MonteCarlo Policy Paths'!$N$2:$S$31,$B363+1,FALSE)</f>
        <v>99.112987273548597</v>
      </c>
      <c r="CI363" s="21">
        <f>VLOOKUP(CI$6,'MonteCarlo Policy Paths'!$N$2:$S$31,$B363+1,FALSE)</f>
        <v>101.92614153054797</v>
      </c>
      <c r="CJ363" s="21">
        <f>VLOOKUP(CJ$6,'MonteCarlo Policy Paths'!$N$2:$S$31,$B363+1,FALSE)</f>
        <v>104.82221793361833</v>
      </c>
      <c r="CK363" s="21">
        <f>VLOOKUP(CK$6,'MonteCarlo Policy Paths'!$N$2:$S$31,$B363+1,FALSE)</f>
        <v>107.79595653596101</v>
      </c>
      <c r="CL363" s="21">
        <f>VLOOKUP(CL$6,'MonteCarlo Policy Paths'!$N$2:$S$31,$B363+1,FALSE)</f>
        <v>110.84691133589952</v>
      </c>
      <c r="CM363" s="21">
        <f>VLOOKUP(CM$6,'MonteCarlo Policy Paths'!$N$2:$S$31,$B363+1,FALSE)</f>
        <v>113.96784710075578</v>
      </c>
      <c r="CN363" s="21">
        <f>VLOOKUP(CN$6,'MonteCarlo Policy Paths'!$N$2:$S$31,$B363+1,FALSE)</f>
        <v>117.16284845198182</v>
      </c>
      <c r="CO363" s="164">
        <f>VLOOKUP(CO$6,'MonteCarlo Policy Paths'!$N$2:$S$31,$B363+1,FALSE)</f>
        <v>120.41827982173916</v>
      </c>
      <c r="CQ363" s="163">
        <f>BM363*VLOOKUP(AI$6,'Greenhouse Gas Costs Avoided'!$A$2:$I$32,9,FALSE)</f>
        <v>1.5183602829902079</v>
      </c>
      <c r="CR363" s="21">
        <f>BN363*VLOOKUP(AJ$6,'Greenhouse Gas Costs Avoided'!$A$2:$I$32,9,FALSE)</f>
        <v>1.6672001480120395</v>
      </c>
      <c r="CS363" s="21">
        <f>BO363*VLOOKUP(AK$6,'Greenhouse Gas Costs Avoided'!$A$2:$I$32,9,FALSE)</f>
        <v>1.8303953216936328</v>
      </c>
      <c r="CT363" s="21">
        <f>BP363*VLOOKUP(AL$6,'Greenhouse Gas Costs Avoided'!$A$2:$I$32,9,FALSE)</f>
        <v>2.0091600721673259</v>
      </c>
      <c r="CU363" s="21">
        <f>BQ363*VLOOKUP(AM$6,'Greenhouse Gas Costs Avoided'!$A$2:$I$32,9,FALSE)</f>
        <v>2.2039704688009323</v>
      </c>
      <c r="CV363" s="21">
        <f>BR363*VLOOKUP(AN$6,'Greenhouse Gas Costs Avoided'!$A$2:$I$32,9,FALSE)</f>
        <v>2.4147228209427172</v>
      </c>
      <c r="CW363" s="21">
        <f>BS363*VLOOKUP(AO$6,'Greenhouse Gas Costs Avoided'!$A$2:$I$32,9,FALSE)</f>
        <v>2.6435055074141016</v>
      </c>
      <c r="CX363" s="21">
        <f>BT363*VLOOKUP(AP$6,'Greenhouse Gas Costs Avoided'!$A$2:$I$32,9,FALSE)</f>
        <v>2.8936658050138946</v>
      </c>
      <c r="CY363" s="21">
        <f>BU363*VLOOKUP(AQ$6,'Greenhouse Gas Costs Avoided'!$A$2:$I$32,9,FALSE)</f>
        <v>3.1670094520501597</v>
      </c>
      <c r="CZ363" s="21">
        <f>BV363*VLOOKUP(AR$6,'Greenhouse Gas Costs Avoided'!$A$2:$I$32,9,FALSE)</f>
        <v>3.4696024846318703</v>
      </c>
      <c r="DA363" s="21">
        <f>BW363*VLOOKUP(AS$6,'Greenhouse Gas Costs Avoided'!$A$2:$I$32,9,FALSE)</f>
        <v>3.8016643807416939</v>
      </c>
      <c r="DB363" s="21">
        <f>BX363*VLOOKUP(AT$6,'Greenhouse Gas Costs Avoided'!$A$2:$I$32,9,FALSE)</f>
        <v>4.1657946983243246</v>
      </c>
      <c r="DC363" s="21">
        <f>BY363*VLOOKUP(AU$6,'Greenhouse Gas Costs Avoided'!$A$2:$I$32,9,FALSE)</f>
        <v>4.5654558835919028</v>
      </c>
      <c r="DD363" s="21">
        <f>BZ363*VLOOKUP(AV$6,'Greenhouse Gas Costs Avoided'!$A$2:$I$32,9,FALSE)</f>
        <v>5.0035008741682265</v>
      </c>
      <c r="DE363" s="21">
        <f>CA363*VLOOKUP(AW$6,'Greenhouse Gas Costs Avoided'!$A$2:$I$32,9,FALSE)</f>
        <v>5.1473793563843691</v>
      </c>
      <c r="DF363" s="21">
        <f>CB363*VLOOKUP(AX$6,'Greenhouse Gas Costs Avoided'!$A$2:$I$32,9,FALSE)</f>
        <v>5.2963381923007766</v>
      </c>
      <c r="DG363" s="21">
        <f>CC363*VLOOKUP(AY$6,'Greenhouse Gas Costs Avoided'!$A$2:$I$32,9,FALSE)</f>
        <v>5.4493081891352544</v>
      </c>
      <c r="DH363" s="21">
        <f>CD363*VLOOKUP(AZ$6,'Greenhouse Gas Costs Avoided'!$A$2:$I$32,9,FALSE)</f>
        <v>5.606890825278958</v>
      </c>
      <c r="DI363" s="21">
        <f>CE363*VLOOKUP(BA$6,'Greenhouse Gas Costs Avoided'!$A$2:$I$32,9,FALSE)</f>
        <v>5.7675826620899597</v>
      </c>
      <c r="DJ363" s="21">
        <f>CF363*VLOOKUP(BB$6,'Greenhouse Gas Costs Avoided'!$A$2:$I$32,9,FALSE)</f>
        <v>5.935130766850258</v>
      </c>
      <c r="DK363" s="21">
        <f>CG363*VLOOKUP(BC$6,'Greenhouse Gas Costs Avoided'!$A$2:$I$32,9,FALSE)</f>
        <v>6.1052609366481567</v>
      </c>
      <c r="DL363" s="21">
        <f>CH363*VLOOKUP(BD$6,'Greenhouse Gas Costs Avoided'!$A$2:$I$32,9,FALSE)</f>
        <v>6.2788338222861402</v>
      </c>
      <c r="DM363" s="21">
        <f>CI363*VLOOKUP(BE$6,'Greenhouse Gas Costs Avoided'!$A$2:$I$32,9,FALSE)</f>
        <v>6.4570478846612929</v>
      </c>
      <c r="DN363" s="21">
        <f>CJ363*VLOOKUP(BF$6,'Greenhouse Gas Costs Avoided'!$A$2:$I$32,9,FALSE)</f>
        <v>6.6405150868084322</v>
      </c>
      <c r="DO363" s="21">
        <f>CK363*VLOOKUP(BG$6,'Greenhouse Gas Costs Avoided'!$A$2:$I$32,9,FALSE)</f>
        <v>6.8289022097138705</v>
      </c>
      <c r="DP363" s="21">
        <f>CL363*VLOOKUP(BH$6,'Greenhouse Gas Costs Avoided'!$A$2:$I$32,9,FALSE)</f>
        <v>7.0221809990540507</v>
      </c>
      <c r="DQ363" s="21">
        <f>CM363*VLOOKUP(BI$6,'Greenhouse Gas Costs Avoided'!$A$2:$I$32,9,FALSE)</f>
        <v>7.2198931009350886</v>
      </c>
      <c r="DR363" s="21">
        <f>CN363*VLOOKUP(BJ$6,'Greenhouse Gas Costs Avoided'!$A$2:$I$32,9,FALSE)</f>
        <v>7.4222972772007143</v>
      </c>
      <c r="DS363" s="164">
        <f>CO363*VLOOKUP(BK$6,'Greenhouse Gas Costs Avoided'!$A$2:$I$32,9,FALSE)</f>
        <v>7.6285297110405814</v>
      </c>
    </row>
    <row r="364" spans="1:123" x14ac:dyDescent="0.35">
      <c r="A364" s="174">
        <v>358</v>
      </c>
      <c r="B364" s="12">
        <v>2</v>
      </c>
      <c r="C364" s="175">
        <v>2023</v>
      </c>
      <c r="E364" s="20">
        <v>0</v>
      </c>
      <c r="F364" s="21">
        <v>82.346532180449415</v>
      </c>
      <c r="G364" s="21">
        <v>84.002844861871253</v>
      </c>
      <c r="H364" s="21">
        <v>85.659157543293105</v>
      </c>
      <c r="I364" s="21">
        <v>86.918851036576825</v>
      </c>
      <c r="J364" s="21">
        <v>88.178544529860531</v>
      </c>
      <c r="K364" s="21">
        <v>89.438238023144251</v>
      </c>
      <c r="L364" s="21">
        <v>90.697931516427971</v>
      </c>
      <c r="M364" s="21">
        <v>91.95762500971172</v>
      </c>
      <c r="N364" s="21">
        <v>93.21731850299544</v>
      </c>
      <c r="O364" s="21">
        <v>94.47701199627916</v>
      </c>
      <c r="P364" s="21">
        <v>95.73670548956288</v>
      </c>
      <c r="Q364" s="21">
        <v>96.996398982846586</v>
      </c>
      <c r="R364" s="21">
        <v>98.25609247613032</v>
      </c>
      <c r="S364" s="21">
        <v>99.65157958594628</v>
      </c>
      <c r="T364" s="21">
        <v>101.04706669576224</v>
      </c>
      <c r="U364" s="21">
        <v>102.4425538055782</v>
      </c>
      <c r="V364" s="21">
        <v>103.83804091539416</v>
      </c>
      <c r="W364" s="21">
        <v>105.23352802521011</v>
      </c>
      <c r="X364" s="21">
        <v>106.47156953138905</v>
      </c>
      <c r="Y364" s="21">
        <v>107.709611037568</v>
      </c>
      <c r="Z364" s="21">
        <v>108.94765254374694</v>
      </c>
      <c r="AA364" s="21">
        <v>110.18569404992589</v>
      </c>
      <c r="AB364" s="21">
        <v>111.42373555610482</v>
      </c>
      <c r="AC364" s="21">
        <v>112.86811731331359</v>
      </c>
      <c r="AD364" s="21">
        <v>114.31249907052236</v>
      </c>
      <c r="AE364" s="21">
        <v>115.75688082773114</v>
      </c>
      <c r="AF364" s="21">
        <v>117.20126258493991</v>
      </c>
      <c r="AG364" s="22">
        <v>120.41827982173916</v>
      </c>
      <c r="AI364" s="20">
        <v>0</v>
      </c>
      <c r="AJ364" s="21">
        <v>5.2166744805659615</v>
      </c>
      <c r="AK364" s="21">
        <v>5.3216023247413169</v>
      </c>
      <c r="AL364" s="21">
        <v>5.4265301689166732</v>
      </c>
      <c r="AM364" s="21">
        <v>5.5063320831654474</v>
      </c>
      <c r="AN364" s="21">
        <v>5.5861339974142208</v>
      </c>
      <c r="AO364" s="21">
        <v>5.665935911662995</v>
      </c>
      <c r="AP364" s="21">
        <v>5.7457378259117702</v>
      </c>
      <c r="AQ364" s="21">
        <v>5.8255397401605462</v>
      </c>
      <c r="AR364" s="21">
        <v>5.9053416544093205</v>
      </c>
      <c r="AS364" s="21">
        <v>5.9851435686580947</v>
      </c>
      <c r="AT364" s="21">
        <v>6.0649454829068699</v>
      </c>
      <c r="AU364" s="21">
        <v>6.1447473971556432</v>
      </c>
      <c r="AV364" s="21">
        <v>6.2245493114044184</v>
      </c>
      <c r="AW364" s="21">
        <v>6.312953786990386</v>
      </c>
      <c r="AX364" s="21">
        <v>6.4013582625763545</v>
      </c>
      <c r="AY364" s="21">
        <v>6.4897627381623222</v>
      </c>
      <c r="AZ364" s="21">
        <v>6.5781672137482907</v>
      </c>
      <c r="BA364" s="21">
        <v>6.6665716893342575</v>
      </c>
      <c r="BB364" s="21">
        <v>6.7450019445028957</v>
      </c>
      <c r="BC364" s="21">
        <v>6.8234321996715348</v>
      </c>
      <c r="BD364" s="21">
        <v>6.901862454840173</v>
      </c>
      <c r="BE364" s="21">
        <v>6.9802927100088112</v>
      </c>
      <c r="BF364" s="21">
        <v>7.0587229651774486</v>
      </c>
      <c r="BG364" s="21">
        <v>7.1502249295408609</v>
      </c>
      <c r="BH364" s="21">
        <v>7.2417268939042723</v>
      </c>
      <c r="BI364" s="21">
        <v>7.3332288582676846</v>
      </c>
      <c r="BJ364" s="21">
        <v>7.424730822631096</v>
      </c>
      <c r="BK364" s="22">
        <v>7.6285297110405814</v>
      </c>
      <c r="BM364" s="163">
        <f>VLOOKUP(BM$6,'MonteCarlo Policy Paths'!$N$2:$S$31,$B364+1,FALSE)</f>
        <v>23.967702867134744</v>
      </c>
      <c r="BN364" s="21">
        <f>VLOOKUP(BN$6,'MonteCarlo Policy Paths'!$N$2:$S$31,$B364+1,FALSE)</f>
        <v>26.317177955222718</v>
      </c>
      <c r="BO364" s="21">
        <f>VLOOKUP(BO$6,'MonteCarlo Policy Paths'!$N$2:$S$31,$B364+1,FALSE)</f>
        <v>28.893255238045125</v>
      </c>
      <c r="BP364" s="21">
        <f>VLOOKUP(BP$6,'MonteCarlo Policy Paths'!$N$2:$S$31,$B364+1,FALSE)</f>
        <v>31.715102246604285</v>
      </c>
      <c r="BQ364" s="21">
        <f>VLOOKUP(BQ$6,'MonteCarlo Policy Paths'!$N$2:$S$31,$B364+1,FALSE)</f>
        <v>34.790233856835599</v>
      </c>
      <c r="BR364" s="21">
        <f>VLOOKUP(BR$6,'MonteCarlo Policy Paths'!$N$2:$S$31,$B364+1,FALSE)</f>
        <v>38.117013285454661</v>
      </c>
      <c r="BS364" s="21">
        <f>VLOOKUP(BS$6,'MonteCarlo Policy Paths'!$N$2:$S$31,$B364+1,FALSE)</f>
        <v>41.72840612279375</v>
      </c>
      <c r="BT364" s="21">
        <f>VLOOKUP(BT$6,'MonteCarlo Policy Paths'!$N$2:$S$31,$B364+1,FALSE)</f>
        <v>45.677249983631562</v>
      </c>
      <c r="BU364" s="21">
        <f>VLOOKUP(BU$6,'MonteCarlo Policy Paths'!$N$2:$S$31,$B364+1,FALSE)</f>
        <v>49.99204890598088</v>
      </c>
      <c r="BV364" s="21">
        <f>VLOOKUP(BV$6,'MonteCarlo Policy Paths'!$N$2:$S$31,$B364+1,FALSE)</f>
        <v>54.768556811140854</v>
      </c>
      <c r="BW364" s="21">
        <f>VLOOKUP(BW$6,'MonteCarlo Policy Paths'!$N$2:$S$31,$B364+1,FALSE)</f>
        <v>60.010238214835042</v>
      </c>
      <c r="BX364" s="21">
        <f>VLOOKUP(BX$6,'MonteCarlo Policy Paths'!$N$2:$S$31,$B364+1,FALSE)</f>
        <v>65.75812779974207</v>
      </c>
      <c r="BY364" s="21">
        <f>VLOOKUP(BY$6,'MonteCarlo Policy Paths'!$N$2:$S$31,$B364+1,FALSE)</f>
        <v>72.066881159093455</v>
      </c>
      <c r="BZ364" s="21">
        <f>VLOOKUP(BZ$6,'MonteCarlo Policy Paths'!$N$2:$S$31,$B364+1,FALSE)</f>
        <v>78.981532638183737</v>
      </c>
      <c r="CA364" s="21">
        <f>VLOOKUP(CA$6,'MonteCarlo Policy Paths'!$N$2:$S$31,$B364+1,FALSE)</f>
        <v>81.252691038046251</v>
      </c>
      <c r="CB364" s="21">
        <f>VLOOKUP(CB$6,'MonteCarlo Policy Paths'!$N$2:$S$31,$B364+1,FALSE)</f>
        <v>83.604044111934414</v>
      </c>
      <c r="CC364" s="21">
        <f>VLOOKUP(CC$6,'MonteCarlo Policy Paths'!$N$2:$S$31,$B364+1,FALSE)</f>
        <v>86.018714380110126</v>
      </c>
      <c r="CD364" s="21">
        <f>VLOOKUP(CD$6,'MonteCarlo Policy Paths'!$N$2:$S$31,$B364+1,FALSE)</f>
        <v>88.506196331807388</v>
      </c>
      <c r="CE364" s="21">
        <f>VLOOKUP(CE$6,'MonteCarlo Policy Paths'!$N$2:$S$31,$B364+1,FALSE)</f>
        <v>91.042757806054695</v>
      </c>
      <c r="CF364" s="21">
        <f>VLOOKUP(CF$6,'MonteCarlo Policy Paths'!$N$2:$S$31,$B364+1,FALSE)</f>
        <v>93.687547211990633</v>
      </c>
      <c r="CG364" s="21">
        <f>VLOOKUP(CG$6,'MonteCarlo Policy Paths'!$N$2:$S$31,$B364+1,FALSE)</f>
        <v>96.373095170621937</v>
      </c>
      <c r="CH364" s="21">
        <f>VLOOKUP(CH$6,'MonteCarlo Policy Paths'!$N$2:$S$31,$B364+1,FALSE)</f>
        <v>99.112987273548597</v>
      </c>
      <c r="CI364" s="21">
        <f>VLOOKUP(CI$6,'MonteCarlo Policy Paths'!$N$2:$S$31,$B364+1,FALSE)</f>
        <v>101.92614153054797</v>
      </c>
      <c r="CJ364" s="21">
        <f>VLOOKUP(CJ$6,'MonteCarlo Policy Paths'!$N$2:$S$31,$B364+1,FALSE)</f>
        <v>104.82221793361833</v>
      </c>
      <c r="CK364" s="21">
        <f>VLOOKUP(CK$6,'MonteCarlo Policy Paths'!$N$2:$S$31,$B364+1,FALSE)</f>
        <v>107.79595653596101</v>
      </c>
      <c r="CL364" s="21">
        <f>VLOOKUP(CL$6,'MonteCarlo Policy Paths'!$N$2:$S$31,$B364+1,FALSE)</f>
        <v>110.84691133589952</v>
      </c>
      <c r="CM364" s="21">
        <f>VLOOKUP(CM$6,'MonteCarlo Policy Paths'!$N$2:$S$31,$B364+1,FALSE)</f>
        <v>113.96784710075578</v>
      </c>
      <c r="CN364" s="21">
        <f>VLOOKUP(CN$6,'MonteCarlo Policy Paths'!$N$2:$S$31,$B364+1,FALSE)</f>
        <v>117.16284845198182</v>
      </c>
      <c r="CO364" s="164">
        <f>VLOOKUP(CO$6,'MonteCarlo Policy Paths'!$N$2:$S$31,$B364+1,FALSE)</f>
        <v>120.41827982173916</v>
      </c>
      <c r="CQ364" s="163">
        <f>BM364*VLOOKUP(AI$6,'Greenhouse Gas Costs Avoided'!$A$2:$I$32,9,FALSE)</f>
        <v>1.5183602829902079</v>
      </c>
      <c r="CR364" s="21">
        <f>BN364*VLOOKUP(AJ$6,'Greenhouse Gas Costs Avoided'!$A$2:$I$32,9,FALSE)</f>
        <v>1.6672001480120395</v>
      </c>
      <c r="CS364" s="21">
        <f>BO364*VLOOKUP(AK$6,'Greenhouse Gas Costs Avoided'!$A$2:$I$32,9,FALSE)</f>
        <v>1.8303953216936328</v>
      </c>
      <c r="CT364" s="21">
        <f>BP364*VLOOKUP(AL$6,'Greenhouse Gas Costs Avoided'!$A$2:$I$32,9,FALSE)</f>
        <v>2.0091600721673259</v>
      </c>
      <c r="CU364" s="21">
        <f>BQ364*VLOOKUP(AM$6,'Greenhouse Gas Costs Avoided'!$A$2:$I$32,9,FALSE)</f>
        <v>2.2039704688009323</v>
      </c>
      <c r="CV364" s="21">
        <f>BR364*VLOOKUP(AN$6,'Greenhouse Gas Costs Avoided'!$A$2:$I$32,9,FALSE)</f>
        <v>2.4147228209427172</v>
      </c>
      <c r="CW364" s="21">
        <f>BS364*VLOOKUP(AO$6,'Greenhouse Gas Costs Avoided'!$A$2:$I$32,9,FALSE)</f>
        <v>2.6435055074141016</v>
      </c>
      <c r="CX364" s="21">
        <f>BT364*VLOOKUP(AP$6,'Greenhouse Gas Costs Avoided'!$A$2:$I$32,9,FALSE)</f>
        <v>2.8936658050138946</v>
      </c>
      <c r="CY364" s="21">
        <f>BU364*VLOOKUP(AQ$6,'Greenhouse Gas Costs Avoided'!$A$2:$I$32,9,FALSE)</f>
        <v>3.1670094520501597</v>
      </c>
      <c r="CZ364" s="21">
        <f>BV364*VLOOKUP(AR$6,'Greenhouse Gas Costs Avoided'!$A$2:$I$32,9,FALSE)</f>
        <v>3.4696024846318703</v>
      </c>
      <c r="DA364" s="21">
        <f>BW364*VLOOKUP(AS$6,'Greenhouse Gas Costs Avoided'!$A$2:$I$32,9,FALSE)</f>
        <v>3.8016643807416939</v>
      </c>
      <c r="DB364" s="21">
        <f>BX364*VLOOKUP(AT$6,'Greenhouse Gas Costs Avoided'!$A$2:$I$32,9,FALSE)</f>
        <v>4.1657946983243246</v>
      </c>
      <c r="DC364" s="21">
        <f>BY364*VLOOKUP(AU$6,'Greenhouse Gas Costs Avoided'!$A$2:$I$32,9,FALSE)</f>
        <v>4.5654558835919028</v>
      </c>
      <c r="DD364" s="21">
        <f>BZ364*VLOOKUP(AV$6,'Greenhouse Gas Costs Avoided'!$A$2:$I$32,9,FALSE)</f>
        <v>5.0035008741682265</v>
      </c>
      <c r="DE364" s="21">
        <f>CA364*VLOOKUP(AW$6,'Greenhouse Gas Costs Avoided'!$A$2:$I$32,9,FALSE)</f>
        <v>5.1473793563843691</v>
      </c>
      <c r="DF364" s="21">
        <f>CB364*VLOOKUP(AX$6,'Greenhouse Gas Costs Avoided'!$A$2:$I$32,9,FALSE)</f>
        <v>5.2963381923007766</v>
      </c>
      <c r="DG364" s="21">
        <f>CC364*VLOOKUP(AY$6,'Greenhouse Gas Costs Avoided'!$A$2:$I$32,9,FALSE)</f>
        <v>5.4493081891352544</v>
      </c>
      <c r="DH364" s="21">
        <f>CD364*VLOOKUP(AZ$6,'Greenhouse Gas Costs Avoided'!$A$2:$I$32,9,FALSE)</f>
        <v>5.606890825278958</v>
      </c>
      <c r="DI364" s="21">
        <f>CE364*VLOOKUP(BA$6,'Greenhouse Gas Costs Avoided'!$A$2:$I$32,9,FALSE)</f>
        <v>5.7675826620899597</v>
      </c>
      <c r="DJ364" s="21">
        <f>CF364*VLOOKUP(BB$6,'Greenhouse Gas Costs Avoided'!$A$2:$I$32,9,FALSE)</f>
        <v>5.935130766850258</v>
      </c>
      <c r="DK364" s="21">
        <f>CG364*VLOOKUP(BC$6,'Greenhouse Gas Costs Avoided'!$A$2:$I$32,9,FALSE)</f>
        <v>6.1052609366481567</v>
      </c>
      <c r="DL364" s="21">
        <f>CH364*VLOOKUP(BD$6,'Greenhouse Gas Costs Avoided'!$A$2:$I$32,9,FALSE)</f>
        <v>6.2788338222861402</v>
      </c>
      <c r="DM364" s="21">
        <f>CI364*VLOOKUP(BE$6,'Greenhouse Gas Costs Avoided'!$A$2:$I$32,9,FALSE)</f>
        <v>6.4570478846612929</v>
      </c>
      <c r="DN364" s="21">
        <f>CJ364*VLOOKUP(BF$6,'Greenhouse Gas Costs Avoided'!$A$2:$I$32,9,FALSE)</f>
        <v>6.6405150868084322</v>
      </c>
      <c r="DO364" s="21">
        <f>CK364*VLOOKUP(BG$6,'Greenhouse Gas Costs Avoided'!$A$2:$I$32,9,FALSE)</f>
        <v>6.8289022097138705</v>
      </c>
      <c r="DP364" s="21">
        <f>CL364*VLOOKUP(BH$6,'Greenhouse Gas Costs Avoided'!$A$2:$I$32,9,FALSE)</f>
        <v>7.0221809990540507</v>
      </c>
      <c r="DQ364" s="21">
        <f>CM364*VLOOKUP(BI$6,'Greenhouse Gas Costs Avoided'!$A$2:$I$32,9,FALSE)</f>
        <v>7.2198931009350886</v>
      </c>
      <c r="DR364" s="21">
        <f>CN364*VLOOKUP(BJ$6,'Greenhouse Gas Costs Avoided'!$A$2:$I$32,9,FALSE)</f>
        <v>7.4222972772007143</v>
      </c>
      <c r="DS364" s="164">
        <f>CO364*VLOOKUP(BK$6,'Greenhouse Gas Costs Avoided'!$A$2:$I$32,9,FALSE)</f>
        <v>7.6285297110405814</v>
      </c>
    </row>
    <row r="365" spans="1:123" x14ac:dyDescent="0.35">
      <c r="A365" s="174">
        <v>359</v>
      </c>
      <c r="B365" s="12">
        <v>5</v>
      </c>
      <c r="C365" s="175">
        <v>2023</v>
      </c>
      <c r="E365" s="20">
        <v>0</v>
      </c>
      <c r="F365" s="21">
        <v>82.346532180449415</v>
      </c>
      <c r="G365" s="21">
        <v>84.002844861871253</v>
      </c>
      <c r="H365" s="21">
        <v>85.659157543293105</v>
      </c>
      <c r="I365" s="21">
        <v>86.918851036576825</v>
      </c>
      <c r="J365" s="21">
        <v>88.178544529860531</v>
      </c>
      <c r="K365" s="21">
        <v>89.438238023144251</v>
      </c>
      <c r="L365" s="21">
        <v>90.697931516427971</v>
      </c>
      <c r="M365" s="21">
        <v>91.95762500971172</v>
      </c>
      <c r="N365" s="21">
        <v>93.21731850299544</v>
      </c>
      <c r="O365" s="21">
        <v>94.47701199627916</v>
      </c>
      <c r="P365" s="21">
        <v>95.73670548956288</v>
      </c>
      <c r="Q365" s="21">
        <v>96.996398982846586</v>
      </c>
      <c r="R365" s="21">
        <v>99.874634841342697</v>
      </c>
      <c r="S365" s="21">
        <v>101.93553668931256</v>
      </c>
      <c r="T365" s="21">
        <v>104.04258519817796</v>
      </c>
      <c r="U365" s="21">
        <v>106.18472717196582</v>
      </c>
      <c r="V365" s="21">
        <v>108.36780972271322</v>
      </c>
      <c r="W365" s="21">
        <v>110.57648338650839</v>
      </c>
      <c r="X365" s="21">
        <v>112.7694544213079</v>
      </c>
      <c r="Y365" s="21">
        <v>114.98228749612761</v>
      </c>
      <c r="Z365" s="21">
        <v>117.22345778349788</v>
      </c>
      <c r="AA365" s="21">
        <v>119.50474742044912</v>
      </c>
      <c r="AB365" s="21">
        <v>121.83201137782079</v>
      </c>
      <c r="AC365" s="21">
        <v>124.30483685770574</v>
      </c>
      <c r="AD365" s="21">
        <v>126.81952160325447</v>
      </c>
      <c r="AE365" s="21">
        <v>129.37127756316897</v>
      </c>
      <c r="AF365" s="21">
        <v>131.96243899653103</v>
      </c>
      <c r="AG365" s="22">
        <v>135.47056479945655</v>
      </c>
      <c r="AI365" s="20">
        <v>0</v>
      </c>
      <c r="AJ365" s="21">
        <v>5.2166744805659615</v>
      </c>
      <c r="AK365" s="21">
        <v>5.3216023247413169</v>
      </c>
      <c r="AL365" s="21">
        <v>5.4265301689166732</v>
      </c>
      <c r="AM365" s="21">
        <v>5.5063320831654474</v>
      </c>
      <c r="AN365" s="21">
        <v>5.5861339974142208</v>
      </c>
      <c r="AO365" s="21">
        <v>5.665935911662995</v>
      </c>
      <c r="AP365" s="21">
        <v>5.7457378259117702</v>
      </c>
      <c r="AQ365" s="21">
        <v>5.8255397401605462</v>
      </c>
      <c r="AR365" s="21">
        <v>5.9053416544093205</v>
      </c>
      <c r="AS365" s="21">
        <v>5.9851435686580947</v>
      </c>
      <c r="AT365" s="21">
        <v>6.0649454829068699</v>
      </c>
      <c r="AU365" s="21">
        <v>6.1447473971556432</v>
      </c>
      <c r="AV365" s="21">
        <v>6.327084396109818</v>
      </c>
      <c r="AW365" s="21">
        <v>6.4576430704410743</v>
      </c>
      <c r="AX365" s="21">
        <v>6.5911251478821242</v>
      </c>
      <c r="AY365" s="21">
        <v>6.7268304055597685</v>
      </c>
      <c r="AZ365" s="21">
        <v>6.8651292595600424</v>
      </c>
      <c r="BA365" s="21">
        <v>7.0050493173053994</v>
      </c>
      <c r="BB365" s="21">
        <v>7.1439746093722221</v>
      </c>
      <c r="BC365" s="21">
        <v>7.2841581669004034</v>
      </c>
      <c r="BD365" s="21">
        <v>7.426136894299721</v>
      </c>
      <c r="BE365" s="21">
        <v>7.5706571930511553</v>
      </c>
      <c r="BF365" s="21">
        <v>7.7180899770979394</v>
      </c>
      <c r="BG365" s="21">
        <v>7.8747441218959366</v>
      </c>
      <c r="BH365" s="21">
        <v>8.0340500621877027</v>
      </c>
      <c r="BI365" s="21">
        <v>8.1957044736636782</v>
      </c>
      <c r="BJ365" s="21">
        <v>8.3598552322508848</v>
      </c>
      <c r="BK365" s="22">
        <v>8.5820959249206545</v>
      </c>
      <c r="BM365" s="163">
        <f>VLOOKUP(BM$6,'MonteCarlo Policy Paths'!$N$2:$S$31,$B365+1,FALSE)</f>
        <v>24.184299884200797</v>
      </c>
      <c r="BN365" s="21">
        <f>VLOOKUP(BN$6,'MonteCarlo Policy Paths'!$N$2:$S$31,$B365+1,FALSE)</f>
        <v>26.797135120393484</v>
      </c>
      <c r="BO365" s="21">
        <f>VLOOKUP(BO$6,'MonteCarlo Policy Paths'!$N$2:$S$31,$B365+1,FALSE)</f>
        <v>29.690826715826198</v>
      </c>
      <c r="BP365" s="21">
        <f>VLOOKUP(BP$6,'MonteCarlo Policy Paths'!$N$2:$S$31,$B365+1,FALSE)</f>
        <v>32.893001978364566</v>
      </c>
      <c r="BQ365" s="21">
        <f>VLOOKUP(BQ$6,'MonteCarlo Policy Paths'!$N$2:$S$31,$B365+1,FALSE)</f>
        <v>36.420098382625895</v>
      </c>
      <c r="BR365" s="21">
        <f>VLOOKUP(BR$6,'MonteCarlo Policy Paths'!$N$2:$S$31,$B365+1,FALSE)</f>
        <v>40.279471956541457</v>
      </c>
      <c r="BS365" s="21">
        <f>VLOOKUP(BS$6,'MonteCarlo Policy Paths'!$N$2:$S$31,$B365+1,FALSE)</f>
        <v>44.515635375675203</v>
      </c>
      <c r="BT365" s="21">
        <f>VLOOKUP(BT$6,'MonteCarlo Policy Paths'!$N$2:$S$31,$B365+1,FALSE)</f>
        <v>49.196171227791872</v>
      </c>
      <c r="BU365" s="21">
        <f>VLOOKUP(BU$6,'MonteCarlo Policy Paths'!$N$2:$S$31,$B365+1,FALSE)</f>
        <v>54.364766335209197</v>
      </c>
      <c r="BV365" s="21">
        <f>VLOOKUP(BV$6,'MonteCarlo Policy Paths'!$N$2:$S$31,$B365+1,FALSE)</f>
        <v>60.140596575631633</v>
      </c>
      <c r="BW365" s="21">
        <f>VLOOKUP(BW$6,'MonteCarlo Policy Paths'!$N$2:$S$31,$B365+1,FALSE)</f>
        <v>66.545116533046993</v>
      </c>
      <c r="BX365" s="21">
        <f>VLOOKUP(BX$6,'MonteCarlo Policy Paths'!$N$2:$S$31,$B365+1,FALSE)</f>
        <v>73.642612105771832</v>
      </c>
      <c r="BY365" s="21">
        <f>VLOOKUP(BY$6,'MonteCarlo Policy Paths'!$N$2:$S$31,$B365+1,FALSE)</f>
        <v>81.515240678665066</v>
      </c>
      <c r="BZ365" s="21">
        <f>VLOOKUP(BZ$6,'MonteCarlo Policy Paths'!$N$2:$S$31,$B365+1,FALSE)</f>
        <v>90.237354922369406</v>
      </c>
      <c r="CA365" s="21">
        <f>VLOOKUP(CA$6,'MonteCarlo Policy Paths'!$N$2:$S$31,$B365+1,FALSE)</f>
        <v>92.736092415362535</v>
      </c>
      <c r="CB365" s="21">
        <f>VLOOKUP(CB$6,'MonteCarlo Policy Paths'!$N$2:$S$31,$B365+1,FALSE)</f>
        <v>95.321073906264047</v>
      </c>
      <c r="CC365" s="21">
        <f>VLOOKUP(CC$6,'MonteCarlo Policy Paths'!$N$2:$S$31,$B365+1,FALSE)</f>
        <v>97.972807459231774</v>
      </c>
      <c r="CD365" s="21">
        <f>VLOOKUP(CD$6,'MonteCarlo Policy Paths'!$N$2:$S$31,$B365+1,FALSE)</f>
        <v>100.70188743091984</v>
      </c>
      <c r="CE365" s="21">
        <f>VLOOKUP(CE$6,'MonteCarlo Policy Paths'!$N$2:$S$31,$B365+1,FALSE)</f>
        <v>103.48109827693068</v>
      </c>
      <c r="CF365" s="21">
        <f>VLOOKUP(CF$6,'MonteCarlo Policy Paths'!$N$2:$S$31,$B365+1,FALSE)</f>
        <v>106.37744326160868</v>
      </c>
      <c r="CG365" s="21">
        <f>VLOOKUP(CG$6,'MonteCarlo Policy Paths'!$N$2:$S$31,$B365+1,FALSE)</f>
        <v>109.31402956265458</v>
      </c>
      <c r="CH365" s="21">
        <f>VLOOKUP(CH$6,'MonteCarlo Policy Paths'!$N$2:$S$31,$B365+1,FALSE)</f>
        <v>112.30612514839871</v>
      </c>
      <c r="CI365" s="21">
        <f>VLOOKUP(CI$6,'MonteCarlo Policy Paths'!$N$2:$S$31,$B365+1,FALSE)</f>
        <v>115.37497116076017</v>
      </c>
      <c r="CJ365" s="21">
        <f>VLOOKUP(CJ$6,'MonteCarlo Policy Paths'!$N$2:$S$31,$B365+1,FALSE)</f>
        <v>118.53125256657755</v>
      </c>
      <c r="CK365" s="21">
        <f>VLOOKUP(CK$6,'MonteCarlo Policy Paths'!$N$2:$S$31,$B365+1,FALSE)</f>
        <v>121.76875646902944</v>
      </c>
      <c r="CL365" s="21">
        <f>VLOOKUP(CL$6,'MonteCarlo Policy Paths'!$N$2:$S$31,$B365+1,FALSE)</f>
        <v>125.08672773594304</v>
      </c>
      <c r="CM365" s="21">
        <f>VLOOKUP(CM$6,'MonteCarlo Policy Paths'!$N$2:$S$31,$B365+1,FALSE)</f>
        <v>128.47676069968128</v>
      </c>
      <c r="CN365" s="21">
        <f>VLOOKUP(CN$6,'MonteCarlo Policy Paths'!$N$2:$S$31,$B365+1,FALSE)</f>
        <v>131.94323193005201</v>
      </c>
      <c r="CO365" s="164">
        <f>VLOOKUP(CO$6,'MonteCarlo Policy Paths'!$N$2:$S$31,$B365+1,FALSE)</f>
        <v>135.47056479945655</v>
      </c>
      <c r="CQ365" s="163">
        <f>BM365*VLOOKUP(AI$6,'Greenhouse Gas Costs Avoided'!$A$2:$I$32,9,FALSE)</f>
        <v>1.5320817610121258</v>
      </c>
      <c r="CR365" s="21">
        <f>BN365*VLOOKUP(AJ$6,'Greenhouse Gas Costs Avoided'!$A$2:$I$32,9,FALSE)</f>
        <v>1.6976055607114411</v>
      </c>
      <c r="CS365" s="21">
        <f>BO365*VLOOKUP(AK$6,'Greenhouse Gas Costs Avoided'!$A$2:$I$32,9,FALSE)</f>
        <v>1.8809216846672472</v>
      </c>
      <c r="CT365" s="21">
        <f>BP365*VLOOKUP(AL$6,'Greenhouse Gas Costs Avoided'!$A$2:$I$32,9,FALSE)</f>
        <v>2.0837803301021003</v>
      </c>
      <c r="CU365" s="21">
        <f>BQ365*VLOOKUP(AM$6,'Greenhouse Gas Costs Avoided'!$A$2:$I$32,9,FALSE)</f>
        <v>2.3072228153580183</v>
      </c>
      <c r="CV365" s="21">
        <f>BR365*VLOOKUP(AN$6,'Greenhouse Gas Costs Avoided'!$A$2:$I$32,9,FALSE)</f>
        <v>2.5517151467399573</v>
      </c>
      <c r="CW365" s="21">
        <f>BS365*VLOOKUP(AO$6,'Greenhouse Gas Costs Avoided'!$A$2:$I$32,9,FALSE)</f>
        <v>2.8200772139570236</v>
      </c>
      <c r="CX365" s="21">
        <f>BT365*VLOOKUP(AP$6,'Greenhouse Gas Costs Avoided'!$A$2:$I$32,9,FALSE)</f>
        <v>3.1165903917263735</v>
      </c>
      <c r="CY365" s="21">
        <f>BU365*VLOOKUP(AQ$6,'Greenhouse Gas Costs Avoided'!$A$2:$I$32,9,FALSE)</f>
        <v>3.444022251736667</v>
      </c>
      <c r="CZ365" s="21">
        <f>BV365*VLOOKUP(AR$6,'Greenhouse Gas Costs Avoided'!$A$2:$I$32,9,FALSE)</f>
        <v>3.8099226171979153</v>
      </c>
      <c r="DA365" s="21">
        <f>BW365*VLOOKUP(AS$6,'Greenhouse Gas Costs Avoided'!$A$2:$I$32,9,FALSE)</f>
        <v>4.2156506416508543</v>
      </c>
      <c r="DB365" s="21">
        <f>BX365*VLOOKUP(AT$6,'Greenhouse Gas Costs Avoided'!$A$2:$I$32,9,FALSE)</f>
        <v>4.6652788536686769</v>
      </c>
      <c r="DC365" s="21">
        <f>BY365*VLOOKUP(AU$6,'Greenhouse Gas Costs Avoided'!$A$2:$I$32,9,FALSE)</f>
        <v>5.1640119451993618</v>
      </c>
      <c r="DD365" s="21">
        <f>BZ365*VLOOKUP(AV$6,'Greenhouse Gas Costs Avoided'!$A$2:$I$32,9,FALSE)</f>
        <v>5.7165601774917221</v>
      </c>
      <c r="DE365" s="21">
        <f>CA365*VLOOKUP(AW$6,'Greenhouse Gas Costs Avoided'!$A$2:$I$32,9,FALSE)</f>
        <v>5.8748558551380645</v>
      </c>
      <c r="DF365" s="21">
        <f>CB365*VLOOKUP(AX$6,'Greenhouse Gas Costs Avoided'!$A$2:$I$32,9,FALSE)</f>
        <v>6.0386151127443357</v>
      </c>
      <c r="DG365" s="21">
        <f>CC365*VLOOKUP(AY$6,'Greenhouse Gas Costs Avoided'!$A$2:$I$32,9,FALSE)</f>
        <v>6.2066031310462346</v>
      </c>
      <c r="DH365" s="21">
        <f>CD365*VLOOKUP(AZ$6,'Greenhouse Gas Costs Avoided'!$A$2:$I$32,9,FALSE)</f>
        <v>6.3794910653253769</v>
      </c>
      <c r="DI365" s="21">
        <f>CE365*VLOOKUP(BA$6,'Greenhouse Gas Costs Avoided'!$A$2:$I$32,9,FALSE)</f>
        <v>6.5555548036832505</v>
      </c>
      <c r="DJ365" s="21">
        <f>CF365*VLOOKUP(BB$6,'Greenhouse Gas Costs Avoided'!$A$2:$I$32,9,FALSE)</f>
        <v>6.7390390205459019</v>
      </c>
      <c r="DK365" s="21">
        <f>CG365*VLOOKUP(BC$6,'Greenhouse Gas Costs Avoided'!$A$2:$I$32,9,FALSE)</f>
        <v>6.9250725353887148</v>
      </c>
      <c r="DL365" s="21">
        <f>CH365*VLOOKUP(BD$6,'Greenhouse Gas Costs Avoided'!$A$2:$I$32,9,FALSE)</f>
        <v>7.114622578022705</v>
      </c>
      <c r="DM365" s="21">
        <f>CI365*VLOOKUP(BE$6,'Greenhouse Gas Costs Avoided'!$A$2:$I$32,9,FALSE)</f>
        <v>7.309034780377397</v>
      </c>
      <c r="DN365" s="21">
        <f>CJ365*VLOOKUP(BF$6,'Greenhouse Gas Costs Avoided'!$A$2:$I$32,9,FALSE)</f>
        <v>7.5089860379134308</v>
      </c>
      <c r="DO365" s="21">
        <f>CK365*VLOOKUP(BG$6,'Greenhouse Gas Costs Avoided'!$A$2:$I$32,9,FALSE)</f>
        <v>7.714082761982441</v>
      </c>
      <c r="DP365" s="21">
        <f>CL365*VLOOKUP(BH$6,'Greenhouse Gas Costs Avoided'!$A$2:$I$32,9,FALSE)</f>
        <v>7.9242771147625906</v>
      </c>
      <c r="DQ365" s="21">
        <f>CM365*VLOOKUP(BI$6,'Greenhouse Gas Costs Avoided'!$A$2:$I$32,9,FALSE)</f>
        <v>8.1390365949973802</v>
      </c>
      <c r="DR365" s="21">
        <f>CN365*VLOOKUP(BJ$6,'Greenhouse Gas Costs Avoided'!$A$2:$I$32,9,FALSE)</f>
        <v>8.358638459535694</v>
      </c>
      <c r="DS365" s="164">
        <f>CO365*VLOOKUP(BK$6,'Greenhouse Gas Costs Avoided'!$A$2:$I$32,9,FALSE)</f>
        <v>8.5820959249206545</v>
      </c>
    </row>
    <row r="366" spans="1:123" x14ac:dyDescent="0.35">
      <c r="A366" s="174">
        <v>360</v>
      </c>
      <c r="B366" s="12">
        <v>3</v>
      </c>
      <c r="C366" s="175">
        <v>2023</v>
      </c>
      <c r="E366" s="20">
        <v>0</v>
      </c>
      <c r="F366" s="21">
        <v>82.346532180449415</v>
      </c>
      <c r="G366" s="21">
        <v>84.002844861871253</v>
      </c>
      <c r="H366" s="21">
        <v>85.659157543293105</v>
      </c>
      <c r="I366" s="21">
        <v>86.918851036576825</v>
      </c>
      <c r="J366" s="21">
        <v>88.178544529860531</v>
      </c>
      <c r="K366" s="21">
        <v>89.438238023144251</v>
      </c>
      <c r="L366" s="21">
        <v>90.697931516427971</v>
      </c>
      <c r="M366" s="21">
        <v>91.95762500971172</v>
      </c>
      <c r="N366" s="21">
        <v>93.21731850299544</v>
      </c>
      <c r="O366" s="21">
        <v>94.47701199627916</v>
      </c>
      <c r="P366" s="21">
        <v>95.73670548956288</v>
      </c>
      <c r="Q366" s="21">
        <v>96.996398982846586</v>
      </c>
      <c r="R366" s="21">
        <v>101.49317720655506</v>
      </c>
      <c r="S366" s="21">
        <v>104.21949379267882</v>
      </c>
      <c r="T366" s="21">
        <v>107.03810370059369</v>
      </c>
      <c r="U366" s="21">
        <v>109.92690053835344</v>
      </c>
      <c r="V366" s="21">
        <v>112.89757853003228</v>
      </c>
      <c r="W366" s="21">
        <v>115.91943874780665</v>
      </c>
      <c r="X366" s="21">
        <v>119.06733931122673</v>
      </c>
      <c r="Y366" s="21">
        <v>122.25496395468721</v>
      </c>
      <c r="Z366" s="21">
        <v>125.4992630232488</v>
      </c>
      <c r="AA366" s="21">
        <v>128.82380079097237</v>
      </c>
      <c r="AB366" s="21">
        <v>132.24028719953677</v>
      </c>
      <c r="AC366" s="21">
        <v>135.74155640209787</v>
      </c>
      <c r="AD366" s="21">
        <v>139.32654413598658</v>
      </c>
      <c r="AE366" s="21">
        <v>142.9856742986068</v>
      </c>
      <c r="AF366" s="21">
        <v>146.72361540812219</v>
      </c>
      <c r="AG366" s="22">
        <v>150.52284977717397</v>
      </c>
      <c r="AI366" s="20">
        <v>0</v>
      </c>
      <c r="AJ366" s="21">
        <v>5.2166744805659615</v>
      </c>
      <c r="AK366" s="21">
        <v>5.3216023247413169</v>
      </c>
      <c r="AL366" s="21">
        <v>5.4265301689166732</v>
      </c>
      <c r="AM366" s="21">
        <v>5.5063320831654474</v>
      </c>
      <c r="AN366" s="21">
        <v>5.5861339974142208</v>
      </c>
      <c r="AO366" s="21">
        <v>5.665935911662995</v>
      </c>
      <c r="AP366" s="21">
        <v>5.7457378259117702</v>
      </c>
      <c r="AQ366" s="21">
        <v>5.8255397401605462</v>
      </c>
      <c r="AR366" s="21">
        <v>5.9053416544093205</v>
      </c>
      <c r="AS366" s="21">
        <v>5.9851435686580947</v>
      </c>
      <c r="AT366" s="21">
        <v>6.0649454829068699</v>
      </c>
      <c r="AU366" s="21">
        <v>6.1447473971556432</v>
      </c>
      <c r="AV366" s="21">
        <v>6.4296194808152167</v>
      </c>
      <c r="AW366" s="21">
        <v>6.6023323538917609</v>
      </c>
      <c r="AX366" s="21">
        <v>6.7808920331878957</v>
      </c>
      <c r="AY366" s="21">
        <v>6.9638980729572149</v>
      </c>
      <c r="AZ366" s="21">
        <v>7.1520913053717949</v>
      </c>
      <c r="BA366" s="21">
        <v>7.3435269452765404</v>
      </c>
      <c r="BB366" s="21">
        <v>7.5429472742415475</v>
      </c>
      <c r="BC366" s="21">
        <v>7.744884134129272</v>
      </c>
      <c r="BD366" s="21">
        <v>7.950411333759269</v>
      </c>
      <c r="BE366" s="21">
        <v>8.161021676093501</v>
      </c>
      <c r="BF366" s="21">
        <v>8.3774569890184303</v>
      </c>
      <c r="BG366" s="21">
        <v>8.5992633142510115</v>
      </c>
      <c r="BH366" s="21">
        <v>8.8263732304711304</v>
      </c>
      <c r="BI366" s="21">
        <v>9.05818008905967</v>
      </c>
      <c r="BJ366" s="21">
        <v>9.2949796418706736</v>
      </c>
      <c r="BK366" s="22">
        <v>9.5356621388007277</v>
      </c>
      <c r="BM366" s="163">
        <f>VLOOKUP(BM$6,'MonteCarlo Policy Paths'!$N$2:$S$31,$B366+1,FALSE)</f>
        <v>24.400896901266854</v>
      </c>
      <c r="BN366" s="21">
        <f>VLOOKUP(BN$6,'MonteCarlo Policy Paths'!$N$2:$S$31,$B366+1,FALSE)</f>
        <v>27.277092285564247</v>
      </c>
      <c r="BO366" s="21">
        <f>VLOOKUP(BO$6,'MonteCarlo Policy Paths'!$N$2:$S$31,$B366+1,FALSE)</f>
        <v>30.488398193607274</v>
      </c>
      <c r="BP366" s="21">
        <f>VLOOKUP(BP$6,'MonteCarlo Policy Paths'!$N$2:$S$31,$B366+1,FALSE)</f>
        <v>34.070901710124843</v>
      </c>
      <c r="BQ366" s="21">
        <f>VLOOKUP(BQ$6,'MonteCarlo Policy Paths'!$N$2:$S$31,$B366+1,FALSE)</f>
        <v>38.049962908416198</v>
      </c>
      <c r="BR366" s="21">
        <f>VLOOKUP(BR$6,'MonteCarlo Policy Paths'!$N$2:$S$31,$B366+1,FALSE)</f>
        <v>42.441930627628253</v>
      </c>
      <c r="BS366" s="21">
        <f>VLOOKUP(BS$6,'MonteCarlo Policy Paths'!$N$2:$S$31,$B366+1,FALSE)</f>
        <v>47.302864628556662</v>
      </c>
      <c r="BT366" s="21">
        <f>VLOOKUP(BT$6,'MonteCarlo Policy Paths'!$N$2:$S$31,$B366+1,FALSE)</f>
        <v>52.715092471952183</v>
      </c>
      <c r="BU366" s="21">
        <f>VLOOKUP(BU$6,'MonteCarlo Policy Paths'!$N$2:$S$31,$B366+1,FALSE)</f>
        <v>58.737483764437521</v>
      </c>
      <c r="BV366" s="21">
        <f>VLOOKUP(BV$6,'MonteCarlo Policy Paths'!$N$2:$S$31,$B366+1,FALSE)</f>
        <v>65.512636340122413</v>
      </c>
      <c r="BW366" s="21">
        <f>VLOOKUP(BW$6,'MonteCarlo Policy Paths'!$N$2:$S$31,$B366+1,FALSE)</f>
        <v>73.079994851258945</v>
      </c>
      <c r="BX366" s="21">
        <f>VLOOKUP(BX$6,'MonteCarlo Policy Paths'!$N$2:$S$31,$B366+1,FALSE)</f>
        <v>81.527096411801594</v>
      </c>
      <c r="BY366" s="21">
        <f>VLOOKUP(BY$6,'MonteCarlo Policy Paths'!$N$2:$S$31,$B366+1,FALSE)</f>
        <v>90.963600198236662</v>
      </c>
      <c r="BZ366" s="21">
        <f>VLOOKUP(BZ$6,'MonteCarlo Policy Paths'!$N$2:$S$31,$B366+1,FALSE)</f>
        <v>101.49317720655506</v>
      </c>
      <c r="CA366" s="21">
        <f>VLOOKUP(CA$6,'MonteCarlo Policy Paths'!$N$2:$S$31,$B366+1,FALSE)</f>
        <v>104.21949379267882</v>
      </c>
      <c r="CB366" s="21">
        <f>VLOOKUP(CB$6,'MonteCarlo Policy Paths'!$N$2:$S$31,$B366+1,FALSE)</f>
        <v>107.03810370059369</v>
      </c>
      <c r="CC366" s="21">
        <f>VLOOKUP(CC$6,'MonteCarlo Policy Paths'!$N$2:$S$31,$B366+1,FALSE)</f>
        <v>109.92690053835344</v>
      </c>
      <c r="CD366" s="21">
        <f>VLOOKUP(CD$6,'MonteCarlo Policy Paths'!$N$2:$S$31,$B366+1,FALSE)</f>
        <v>112.89757853003228</v>
      </c>
      <c r="CE366" s="21">
        <f>VLOOKUP(CE$6,'MonteCarlo Policy Paths'!$N$2:$S$31,$B366+1,FALSE)</f>
        <v>115.91943874780665</v>
      </c>
      <c r="CF366" s="21">
        <f>VLOOKUP(CF$6,'MonteCarlo Policy Paths'!$N$2:$S$31,$B366+1,FALSE)</f>
        <v>119.06733931122673</v>
      </c>
      <c r="CG366" s="21">
        <f>VLOOKUP(CG$6,'MonteCarlo Policy Paths'!$N$2:$S$31,$B366+1,FALSE)</f>
        <v>122.25496395468721</v>
      </c>
      <c r="CH366" s="21">
        <f>VLOOKUP(CH$6,'MonteCarlo Policy Paths'!$N$2:$S$31,$B366+1,FALSE)</f>
        <v>125.4992630232488</v>
      </c>
      <c r="CI366" s="21">
        <f>VLOOKUP(CI$6,'MonteCarlo Policy Paths'!$N$2:$S$31,$B366+1,FALSE)</f>
        <v>128.82380079097237</v>
      </c>
      <c r="CJ366" s="21">
        <f>VLOOKUP(CJ$6,'MonteCarlo Policy Paths'!$N$2:$S$31,$B366+1,FALSE)</f>
        <v>132.24028719953677</v>
      </c>
      <c r="CK366" s="21">
        <f>VLOOKUP(CK$6,'MonteCarlo Policy Paths'!$N$2:$S$31,$B366+1,FALSE)</f>
        <v>135.74155640209787</v>
      </c>
      <c r="CL366" s="21">
        <f>VLOOKUP(CL$6,'MonteCarlo Policy Paths'!$N$2:$S$31,$B366+1,FALSE)</f>
        <v>139.32654413598658</v>
      </c>
      <c r="CM366" s="21">
        <f>VLOOKUP(CM$6,'MonteCarlo Policy Paths'!$N$2:$S$31,$B366+1,FALSE)</f>
        <v>142.9856742986068</v>
      </c>
      <c r="CN366" s="21">
        <f>VLOOKUP(CN$6,'MonteCarlo Policy Paths'!$N$2:$S$31,$B366+1,FALSE)</f>
        <v>146.72361540812219</v>
      </c>
      <c r="CO366" s="164">
        <f>VLOOKUP(CO$6,'MonteCarlo Policy Paths'!$N$2:$S$31,$B366+1,FALSE)</f>
        <v>150.52284977717397</v>
      </c>
      <c r="CQ366" s="163">
        <f>BM366*VLOOKUP(AI$6,'Greenhouse Gas Costs Avoided'!$A$2:$I$32,9,FALSE)</f>
        <v>1.5458032390340439</v>
      </c>
      <c r="CR366" s="21">
        <f>BN366*VLOOKUP(AJ$6,'Greenhouse Gas Costs Avoided'!$A$2:$I$32,9,FALSE)</f>
        <v>1.7280109734108424</v>
      </c>
      <c r="CS366" s="21">
        <f>BO366*VLOOKUP(AK$6,'Greenhouse Gas Costs Avoided'!$A$2:$I$32,9,FALSE)</f>
        <v>1.9314480476408618</v>
      </c>
      <c r="CT366" s="21">
        <f>BP366*VLOOKUP(AL$6,'Greenhouse Gas Costs Avoided'!$A$2:$I$32,9,FALSE)</f>
        <v>2.1584005880368746</v>
      </c>
      <c r="CU366" s="21">
        <f>BQ366*VLOOKUP(AM$6,'Greenhouse Gas Costs Avoided'!$A$2:$I$32,9,FALSE)</f>
        <v>2.4104751619151044</v>
      </c>
      <c r="CV366" s="21">
        <f>BR366*VLOOKUP(AN$6,'Greenhouse Gas Costs Avoided'!$A$2:$I$32,9,FALSE)</f>
        <v>2.6887074725371978</v>
      </c>
      <c r="CW366" s="21">
        <f>BS366*VLOOKUP(AO$6,'Greenhouse Gas Costs Avoided'!$A$2:$I$32,9,FALSE)</f>
        <v>2.996648920499946</v>
      </c>
      <c r="CX366" s="21">
        <f>BT366*VLOOKUP(AP$6,'Greenhouse Gas Costs Avoided'!$A$2:$I$32,9,FALSE)</f>
        <v>3.339514978438852</v>
      </c>
      <c r="CY366" s="21">
        <f>BU366*VLOOKUP(AQ$6,'Greenhouse Gas Costs Avoided'!$A$2:$I$32,9,FALSE)</f>
        <v>3.7210350514231747</v>
      </c>
      <c r="CZ366" s="21">
        <f>BV366*VLOOKUP(AR$6,'Greenhouse Gas Costs Avoided'!$A$2:$I$32,9,FALSE)</f>
        <v>4.1502427497639598</v>
      </c>
      <c r="DA366" s="21">
        <f>BW366*VLOOKUP(AS$6,'Greenhouse Gas Costs Avoided'!$A$2:$I$32,9,FALSE)</f>
        <v>4.6296369025600148</v>
      </c>
      <c r="DB366" s="21">
        <f>BX366*VLOOKUP(AT$6,'Greenhouse Gas Costs Avoided'!$A$2:$I$32,9,FALSE)</f>
        <v>5.1647630090130283</v>
      </c>
      <c r="DC366" s="21">
        <f>BY366*VLOOKUP(AU$6,'Greenhouse Gas Costs Avoided'!$A$2:$I$32,9,FALSE)</f>
        <v>5.7625680068068199</v>
      </c>
      <c r="DD366" s="21">
        <f>BZ366*VLOOKUP(AV$6,'Greenhouse Gas Costs Avoided'!$A$2:$I$32,9,FALSE)</f>
        <v>6.4296194808152167</v>
      </c>
      <c r="DE366" s="21">
        <f>CA366*VLOOKUP(AW$6,'Greenhouse Gas Costs Avoided'!$A$2:$I$32,9,FALSE)</f>
        <v>6.6023323538917609</v>
      </c>
      <c r="DF366" s="21">
        <f>CB366*VLOOKUP(AX$6,'Greenhouse Gas Costs Avoided'!$A$2:$I$32,9,FALSE)</f>
        <v>6.7808920331878957</v>
      </c>
      <c r="DG366" s="21">
        <f>CC366*VLOOKUP(AY$6,'Greenhouse Gas Costs Avoided'!$A$2:$I$32,9,FALSE)</f>
        <v>6.9638980729572149</v>
      </c>
      <c r="DH366" s="21">
        <f>CD366*VLOOKUP(AZ$6,'Greenhouse Gas Costs Avoided'!$A$2:$I$32,9,FALSE)</f>
        <v>7.1520913053717949</v>
      </c>
      <c r="DI366" s="21">
        <f>CE366*VLOOKUP(BA$6,'Greenhouse Gas Costs Avoided'!$A$2:$I$32,9,FALSE)</f>
        <v>7.3435269452765404</v>
      </c>
      <c r="DJ366" s="21">
        <f>CF366*VLOOKUP(BB$6,'Greenhouse Gas Costs Avoided'!$A$2:$I$32,9,FALSE)</f>
        <v>7.5429472742415475</v>
      </c>
      <c r="DK366" s="21">
        <f>CG366*VLOOKUP(BC$6,'Greenhouse Gas Costs Avoided'!$A$2:$I$32,9,FALSE)</f>
        <v>7.744884134129272</v>
      </c>
      <c r="DL366" s="21">
        <f>CH366*VLOOKUP(BD$6,'Greenhouse Gas Costs Avoided'!$A$2:$I$32,9,FALSE)</f>
        <v>7.950411333759269</v>
      </c>
      <c r="DM366" s="21">
        <f>CI366*VLOOKUP(BE$6,'Greenhouse Gas Costs Avoided'!$A$2:$I$32,9,FALSE)</f>
        <v>8.161021676093501</v>
      </c>
      <c r="DN366" s="21">
        <f>CJ366*VLOOKUP(BF$6,'Greenhouse Gas Costs Avoided'!$A$2:$I$32,9,FALSE)</f>
        <v>8.3774569890184303</v>
      </c>
      <c r="DO366" s="21">
        <f>CK366*VLOOKUP(BG$6,'Greenhouse Gas Costs Avoided'!$A$2:$I$32,9,FALSE)</f>
        <v>8.5992633142510115</v>
      </c>
      <c r="DP366" s="21">
        <f>CL366*VLOOKUP(BH$6,'Greenhouse Gas Costs Avoided'!$A$2:$I$32,9,FALSE)</f>
        <v>8.8263732304711304</v>
      </c>
      <c r="DQ366" s="21">
        <f>CM366*VLOOKUP(BI$6,'Greenhouse Gas Costs Avoided'!$A$2:$I$32,9,FALSE)</f>
        <v>9.05818008905967</v>
      </c>
      <c r="DR366" s="21">
        <f>CN366*VLOOKUP(BJ$6,'Greenhouse Gas Costs Avoided'!$A$2:$I$32,9,FALSE)</f>
        <v>9.2949796418706736</v>
      </c>
      <c r="DS366" s="164">
        <f>CO366*VLOOKUP(BK$6,'Greenhouse Gas Costs Avoided'!$A$2:$I$32,9,FALSE)</f>
        <v>9.5356621388007277</v>
      </c>
    </row>
    <row r="367" spans="1:123" x14ac:dyDescent="0.35">
      <c r="A367" s="174">
        <v>361</v>
      </c>
      <c r="B367" s="12">
        <v>2</v>
      </c>
      <c r="C367" s="175">
        <v>2023</v>
      </c>
      <c r="E367" s="20">
        <v>0</v>
      </c>
      <c r="F367" s="21">
        <v>82.346532180449415</v>
      </c>
      <c r="G367" s="21">
        <v>84.002844861871253</v>
      </c>
      <c r="H367" s="21">
        <v>85.659157543293105</v>
      </c>
      <c r="I367" s="21">
        <v>86.918851036576825</v>
      </c>
      <c r="J367" s="21">
        <v>88.178544529860531</v>
      </c>
      <c r="K367" s="21">
        <v>89.438238023144251</v>
      </c>
      <c r="L367" s="21">
        <v>90.697931516427971</v>
      </c>
      <c r="M367" s="21">
        <v>91.95762500971172</v>
      </c>
      <c r="N367" s="21">
        <v>93.21731850299544</v>
      </c>
      <c r="O367" s="21">
        <v>94.47701199627916</v>
      </c>
      <c r="P367" s="21">
        <v>95.73670548956288</v>
      </c>
      <c r="Q367" s="21">
        <v>96.996398982846586</v>
      </c>
      <c r="R367" s="21">
        <v>98.25609247613032</v>
      </c>
      <c r="S367" s="21">
        <v>99.65157958594628</v>
      </c>
      <c r="T367" s="21">
        <v>101.04706669576224</v>
      </c>
      <c r="U367" s="21">
        <v>102.4425538055782</v>
      </c>
      <c r="V367" s="21">
        <v>103.83804091539416</v>
      </c>
      <c r="W367" s="21">
        <v>105.23352802521011</v>
      </c>
      <c r="X367" s="21">
        <v>106.47156953138905</v>
      </c>
      <c r="Y367" s="21">
        <v>107.709611037568</v>
      </c>
      <c r="Z367" s="21">
        <v>108.94765254374694</v>
      </c>
      <c r="AA367" s="21">
        <v>110.18569404992589</v>
      </c>
      <c r="AB367" s="21">
        <v>111.42373555610482</v>
      </c>
      <c r="AC367" s="21">
        <v>112.86811731331359</v>
      </c>
      <c r="AD367" s="21">
        <v>114.31249907052236</v>
      </c>
      <c r="AE367" s="21">
        <v>115.75688082773114</v>
      </c>
      <c r="AF367" s="21">
        <v>117.20126258493991</v>
      </c>
      <c r="AG367" s="22">
        <v>120.41827982173916</v>
      </c>
      <c r="AI367" s="20">
        <v>0</v>
      </c>
      <c r="AJ367" s="21">
        <v>5.2166744805659615</v>
      </c>
      <c r="AK367" s="21">
        <v>5.3216023247413169</v>
      </c>
      <c r="AL367" s="21">
        <v>5.4265301689166732</v>
      </c>
      <c r="AM367" s="21">
        <v>5.5063320831654474</v>
      </c>
      <c r="AN367" s="21">
        <v>5.5861339974142208</v>
      </c>
      <c r="AO367" s="21">
        <v>5.665935911662995</v>
      </c>
      <c r="AP367" s="21">
        <v>5.7457378259117702</v>
      </c>
      <c r="AQ367" s="21">
        <v>5.8255397401605462</v>
      </c>
      <c r="AR367" s="21">
        <v>5.9053416544093205</v>
      </c>
      <c r="AS367" s="21">
        <v>5.9851435686580947</v>
      </c>
      <c r="AT367" s="21">
        <v>6.0649454829068699</v>
      </c>
      <c r="AU367" s="21">
        <v>6.1447473971556432</v>
      </c>
      <c r="AV367" s="21">
        <v>6.2245493114044184</v>
      </c>
      <c r="AW367" s="21">
        <v>6.312953786990386</v>
      </c>
      <c r="AX367" s="21">
        <v>6.4013582625763545</v>
      </c>
      <c r="AY367" s="21">
        <v>6.4897627381623222</v>
      </c>
      <c r="AZ367" s="21">
        <v>6.5781672137482907</v>
      </c>
      <c r="BA367" s="21">
        <v>6.6665716893342575</v>
      </c>
      <c r="BB367" s="21">
        <v>6.7450019445028957</v>
      </c>
      <c r="BC367" s="21">
        <v>6.8234321996715348</v>
      </c>
      <c r="BD367" s="21">
        <v>6.901862454840173</v>
      </c>
      <c r="BE367" s="21">
        <v>6.9802927100088112</v>
      </c>
      <c r="BF367" s="21">
        <v>7.0587229651774486</v>
      </c>
      <c r="BG367" s="21">
        <v>7.1502249295408609</v>
      </c>
      <c r="BH367" s="21">
        <v>7.2417268939042723</v>
      </c>
      <c r="BI367" s="21">
        <v>7.3332288582676846</v>
      </c>
      <c r="BJ367" s="21">
        <v>7.424730822631096</v>
      </c>
      <c r="BK367" s="22">
        <v>7.6285297110405814</v>
      </c>
      <c r="BM367" s="163">
        <f>VLOOKUP(BM$6,'MonteCarlo Policy Paths'!$N$2:$S$31,$B367+1,FALSE)</f>
        <v>23.967702867134744</v>
      </c>
      <c r="BN367" s="21">
        <f>VLOOKUP(BN$6,'MonteCarlo Policy Paths'!$N$2:$S$31,$B367+1,FALSE)</f>
        <v>26.317177955222718</v>
      </c>
      <c r="BO367" s="21">
        <f>VLOOKUP(BO$6,'MonteCarlo Policy Paths'!$N$2:$S$31,$B367+1,FALSE)</f>
        <v>28.893255238045125</v>
      </c>
      <c r="BP367" s="21">
        <f>VLOOKUP(BP$6,'MonteCarlo Policy Paths'!$N$2:$S$31,$B367+1,FALSE)</f>
        <v>31.715102246604285</v>
      </c>
      <c r="BQ367" s="21">
        <f>VLOOKUP(BQ$6,'MonteCarlo Policy Paths'!$N$2:$S$31,$B367+1,FALSE)</f>
        <v>34.790233856835599</v>
      </c>
      <c r="BR367" s="21">
        <f>VLOOKUP(BR$6,'MonteCarlo Policy Paths'!$N$2:$S$31,$B367+1,FALSE)</f>
        <v>38.117013285454661</v>
      </c>
      <c r="BS367" s="21">
        <f>VLOOKUP(BS$6,'MonteCarlo Policy Paths'!$N$2:$S$31,$B367+1,FALSE)</f>
        <v>41.72840612279375</v>
      </c>
      <c r="BT367" s="21">
        <f>VLOOKUP(BT$6,'MonteCarlo Policy Paths'!$N$2:$S$31,$B367+1,FALSE)</f>
        <v>45.677249983631562</v>
      </c>
      <c r="BU367" s="21">
        <f>VLOOKUP(BU$6,'MonteCarlo Policy Paths'!$N$2:$S$31,$B367+1,FALSE)</f>
        <v>49.99204890598088</v>
      </c>
      <c r="BV367" s="21">
        <f>VLOOKUP(BV$6,'MonteCarlo Policy Paths'!$N$2:$S$31,$B367+1,FALSE)</f>
        <v>54.768556811140854</v>
      </c>
      <c r="BW367" s="21">
        <f>VLOOKUP(BW$6,'MonteCarlo Policy Paths'!$N$2:$S$31,$B367+1,FALSE)</f>
        <v>60.010238214835042</v>
      </c>
      <c r="BX367" s="21">
        <f>VLOOKUP(BX$6,'MonteCarlo Policy Paths'!$N$2:$S$31,$B367+1,FALSE)</f>
        <v>65.75812779974207</v>
      </c>
      <c r="BY367" s="21">
        <f>VLOOKUP(BY$6,'MonteCarlo Policy Paths'!$N$2:$S$31,$B367+1,FALSE)</f>
        <v>72.066881159093455</v>
      </c>
      <c r="BZ367" s="21">
        <f>VLOOKUP(BZ$6,'MonteCarlo Policy Paths'!$N$2:$S$31,$B367+1,FALSE)</f>
        <v>78.981532638183737</v>
      </c>
      <c r="CA367" s="21">
        <f>VLOOKUP(CA$6,'MonteCarlo Policy Paths'!$N$2:$S$31,$B367+1,FALSE)</f>
        <v>81.252691038046251</v>
      </c>
      <c r="CB367" s="21">
        <f>VLOOKUP(CB$6,'MonteCarlo Policy Paths'!$N$2:$S$31,$B367+1,FALSE)</f>
        <v>83.604044111934414</v>
      </c>
      <c r="CC367" s="21">
        <f>VLOOKUP(CC$6,'MonteCarlo Policy Paths'!$N$2:$S$31,$B367+1,FALSE)</f>
        <v>86.018714380110126</v>
      </c>
      <c r="CD367" s="21">
        <f>VLOOKUP(CD$6,'MonteCarlo Policy Paths'!$N$2:$S$31,$B367+1,FALSE)</f>
        <v>88.506196331807388</v>
      </c>
      <c r="CE367" s="21">
        <f>VLOOKUP(CE$6,'MonteCarlo Policy Paths'!$N$2:$S$31,$B367+1,FALSE)</f>
        <v>91.042757806054695</v>
      </c>
      <c r="CF367" s="21">
        <f>VLOOKUP(CF$6,'MonteCarlo Policy Paths'!$N$2:$S$31,$B367+1,FALSE)</f>
        <v>93.687547211990633</v>
      </c>
      <c r="CG367" s="21">
        <f>VLOOKUP(CG$6,'MonteCarlo Policy Paths'!$N$2:$S$31,$B367+1,FALSE)</f>
        <v>96.373095170621937</v>
      </c>
      <c r="CH367" s="21">
        <f>VLOOKUP(CH$6,'MonteCarlo Policy Paths'!$N$2:$S$31,$B367+1,FALSE)</f>
        <v>99.112987273548597</v>
      </c>
      <c r="CI367" s="21">
        <f>VLOOKUP(CI$6,'MonteCarlo Policy Paths'!$N$2:$S$31,$B367+1,FALSE)</f>
        <v>101.92614153054797</v>
      </c>
      <c r="CJ367" s="21">
        <f>VLOOKUP(CJ$6,'MonteCarlo Policy Paths'!$N$2:$S$31,$B367+1,FALSE)</f>
        <v>104.82221793361833</v>
      </c>
      <c r="CK367" s="21">
        <f>VLOOKUP(CK$6,'MonteCarlo Policy Paths'!$N$2:$S$31,$B367+1,FALSE)</f>
        <v>107.79595653596101</v>
      </c>
      <c r="CL367" s="21">
        <f>VLOOKUP(CL$6,'MonteCarlo Policy Paths'!$N$2:$S$31,$B367+1,FALSE)</f>
        <v>110.84691133589952</v>
      </c>
      <c r="CM367" s="21">
        <f>VLOOKUP(CM$6,'MonteCarlo Policy Paths'!$N$2:$S$31,$B367+1,FALSE)</f>
        <v>113.96784710075578</v>
      </c>
      <c r="CN367" s="21">
        <f>VLOOKUP(CN$6,'MonteCarlo Policy Paths'!$N$2:$S$31,$B367+1,FALSE)</f>
        <v>117.16284845198182</v>
      </c>
      <c r="CO367" s="164">
        <f>VLOOKUP(CO$6,'MonteCarlo Policy Paths'!$N$2:$S$31,$B367+1,FALSE)</f>
        <v>120.41827982173916</v>
      </c>
      <c r="CQ367" s="163">
        <f>BM367*VLOOKUP(AI$6,'Greenhouse Gas Costs Avoided'!$A$2:$I$32,9,FALSE)</f>
        <v>1.5183602829902079</v>
      </c>
      <c r="CR367" s="21">
        <f>BN367*VLOOKUP(AJ$6,'Greenhouse Gas Costs Avoided'!$A$2:$I$32,9,FALSE)</f>
        <v>1.6672001480120395</v>
      </c>
      <c r="CS367" s="21">
        <f>BO367*VLOOKUP(AK$6,'Greenhouse Gas Costs Avoided'!$A$2:$I$32,9,FALSE)</f>
        <v>1.8303953216936328</v>
      </c>
      <c r="CT367" s="21">
        <f>BP367*VLOOKUP(AL$6,'Greenhouse Gas Costs Avoided'!$A$2:$I$32,9,FALSE)</f>
        <v>2.0091600721673259</v>
      </c>
      <c r="CU367" s="21">
        <f>BQ367*VLOOKUP(AM$6,'Greenhouse Gas Costs Avoided'!$A$2:$I$32,9,FALSE)</f>
        <v>2.2039704688009323</v>
      </c>
      <c r="CV367" s="21">
        <f>BR367*VLOOKUP(AN$6,'Greenhouse Gas Costs Avoided'!$A$2:$I$32,9,FALSE)</f>
        <v>2.4147228209427172</v>
      </c>
      <c r="CW367" s="21">
        <f>BS367*VLOOKUP(AO$6,'Greenhouse Gas Costs Avoided'!$A$2:$I$32,9,FALSE)</f>
        <v>2.6435055074141016</v>
      </c>
      <c r="CX367" s="21">
        <f>BT367*VLOOKUP(AP$6,'Greenhouse Gas Costs Avoided'!$A$2:$I$32,9,FALSE)</f>
        <v>2.8936658050138946</v>
      </c>
      <c r="CY367" s="21">
        <f>BU367*VLOOKUP(AQ$6,'Greenhouse Gas Costs Avoided'!$A$2:$I$32,9,FALSE)</f>
        <v>3.1670094520501597</v>
      </c>
      <c r="CZ367" s="21">
        <f>BV367*VLOOKUP(AR$6,'Greenhouse Gas Costs Avoided'!$A$2:$I$32,9,FALSE)</f>
        <v>3.4696024846318703</v>
      </c>
      <c r="DA367" s="21">
        <f>BW367*VLOOKUP(AS$6,'Greenhouse Gas Costs Avoided'!$A$2:$I$32,9,FALSE)</f>
        <v>3.8016643807416939</v>
      </c>
      <c r="DB367" s="21">
        <f>BX367*VLOOKUP(AT$6,'Greenhouse Gas Costs Avoided'!$A$2:$I$32,9,FALSE)</f>
        <v>4.1657946983243246</v>
      </c>
      <c r="DC367" s="21">
        <f>BY367*VLOOKUP(AU$6,'Greenhouse Gas Costs Avoided'!$A$2:$I$32,9,FALSE)</f>
        <v>4.5654558835919028</v>
      </c>
      <c r="DD367" s="21">
        <f>BZ367*VLOOKUP(AV$6,'Greenhouse Gas Costs Avoided'!$A$2:$I$32,9,FALSE)</f>
        <v>5.0035008741682265</v>
      </c>
      <c r="DE367" s="21">
        <f>CA367*VLOOKUP(AW$6,'Greenhouse Gas Costs Avoided'!$A$2:$I$32,9,FALSE)</f>
        <v>5.1473793563843691</v>
      </c>
      <c r="DF367" s="21">
        <f>CB367*VLOOKUP(AX$6,'Greenhouse Gas Costs Avoided'!$A$2:$I$32,9,FALSE)</f>
        <v>5.2963381923007766</v>
      </c>
      <c r="DG367" s="21">
        <f>CC367*VLOOKUP(AY$6,'Greenhouse Gas Costs Avoided'!$A$2:$I$32,9,FALSE)</f>
        <v>5.4493081891352544</v>
      </c>
      <c r="DH367" s="21">
        <f>CD367*VLOOKUP(AZ$6,'Greenhouse Gas Costs Avoided'!$A$2:$I$32,9,FALSE)</f>
        <v>5.606890825278958</v>
      </c>
      <c r="DI367" s="21">
        <f>CE367*VLOOKUP(BA$6,'Greenhouse Gas Costs Avoided'!$A$2:$I$32,9,FALSE)</f>
        <v>5.7675826620899597</v>
      </c>
      <c r="DJ367" s="21">
        <f>CF367*VLOOKUP(BB$6,'Greenhouse Gas Costs Avoided'!$A$2:$I$32,9,FALSE)</f>
        <v>5.935130766850258</v>
      </c>
      <c r="DK367" s="21">
        <f>CG367*VLOOKUP(BC$6,'Greenhouse Gas Costs Avoided'!$A$2:$I$32,9,FALSE)</f>
        <v>6.1052609366481567</v>
      </c>
      <c r="DL367" s="21">
        <f>CH367*VLOOKUP(BD$6,'Greenhouse Gas Costs Avoided'!$A$2:$I$32,9,FALSE)</f>
        <v>6.2788338222861402</v>
      </c>
      <c r="DM367" s="21">
        <f>CI367*VLOOKUP(BE$6,'Greenhouse Gas Costs Avoided'!$A$2:$I$32,9,FALSE)</f>
        <v>6.4570478846612929</v>
      </c>
      <c r="DN367" s="21">
        <f>CJ367*VLOOKUP(BF$6,'Greenhouse Gas Costs Avoided'!$A$2:$I$32,9,FALSE)</f>
        <v>6.6405150868084322</v>
      </c>
      <c r="DO367" s="21">
        <f>CK367*VLOOKUP(BG$6,'Greenhouse Gas Costs Avoided'!$A$2:$I$32,9,FALSE)</f>
        <v>6.8289022097138705</v>
      </c>
      <c r="DP367" s="21">
        <f>CL367*VLOOKUP(BH$6,'Greenhouse Gas Costs Avoided'!$A$2:$I$32,9,FALSE)</f>
        <v>7.0221809990540507</v>
      </c>
      <c r="DQ367" s="21">
        <f>CM367*VLOOKUP(BI$6,'Greenhouse Gas Costs Avoided'!$A$2:$I$32,9,FALSE)</f>
        <v>7.2198931009350886</v>
      </c>
      <c r="DR367" s="21">
        <f>CN367*VLOOKUP(BJ$6,'Greenhouse Gas Costs Avoided'!$A$2:$I$32,9,FALSE)</f>
        <v>7.4222972772007143</v>
      </c>
      <c r="DS367" s="164">
        <f>CO367*VLOOKUP(BK$6,'Greenhouse Gas Costs Avoided'!$A$2:$I$32,9,FALSE)</f>
        <v>7.6285297110405814</v>
      </c>
    </row>
    <row r="368" spans="1:123" x14ac:dyDescent="0.35">
      <c r="A368" s="174">
        <v>362</v>
      </c>
      <c r="B368" s="12">
        <v>1</v>
      </c>
      <c r="C368" s="175">
        <v>2023</v>
      </c>
      <c r="E368" s="20">
        <v>0</v>
      </c>
      <c r="F368" s="21">
        <v>82.346532180449415</v>
      </c>
      <c r="G368" s="21">
        <v>84.002844861871253</v>
      </c>
      <c r="H368" s="21">
        <v>85.659157543293105</v>
      </c>
      <c r="I368" s="21">
        <v>86.918851036576825</v>
      </c>
      <c r="J368" s="21">
        <v>88.178544529860531</v>
      </c>
      <c r="K368" s="21">
        <v>89.438238023144251</v>
      </c>
      <c r="L368" s="21">
        <v>90.697931516427971</v>
      </c>
      <c r="M368" s="21">
        <v>91.95762500971172</v>
      </c>
      <c r="N368" s="21">
        <v>93.21731850299544</v>
      </c>
      <c r="O368" s="21">
        <v>94.47701199627916</v>
      </c>
      <c r="P368" s="21">
        <v>95.73670548956288</v>
      </c>
      <c r="Q368" s="21">
        <v>96.996398982846586</v>
      </c>
      <c r="R368" s="21">
        <v>98.25609247613032</v>
      </c>
      <c r="S368" s="21">
        <v>99.65157958594628</v>
      </c>
      <c r="T368" s="21">
        <v>101.04706669576224</v>
      </c>
      <c r="U368" s="21">
        <v>102.4425538055782</v>
      </c>
      <c r="V368" s="21">
        <v>103.83804091539416</v>
      </c>
      <c r="W368" s="21">
        <v>105.23352802521011</v>
      </c>
      <c r="X368" s="21">
        <v>106.47156953138905</v>
      </c>
      <c r="Y368" s="21">
        <v>107.709611037568</v>
      </c>
      <c r="Z368" s="21">
        <v>108.94765254374694</v>
      </c>
      <c r="AA368" s="21">
        <v>110.18569404992589</v>
      </c>
      <c r="AB368" s="21">
        <v>111.42373555610482</v>
      </c>
      <c r="AC368" s="21">
        <v>112.86811731331359</v>
      </c>
      <c r="AD368" s="21">
        <v>114.31249907052236</v>
      </c>
      <c r="AE368" s="21">
        <v>115.75688082773114</v>
      </c>
      <c r="AF368" s="21">
        <v>117.20126258493991</v>
      </c>
      <c r="AG368" s="22">
        <v>118.64564434214866</v>
      </c>
      <c r="AI368" s="20">
        <v>0</v>
      </c>
      <c r="AJ368" s="21">
        <v>5.2166744805659615</v>
      </c>
      <c r="AK368" s="21">
        <v>5.3216023247413169</v>
      </c>
      <c r="AL368" s="21">
        <v>5.4265301689166732</v>
      </c>
      <c r="AM368" s="21">
        <v>5.5063320831654474</v>
      </c>
      <c r="AN368" s="21">
        <v>5.5861339974142208</v>
      </c>
      <c r="AO368" s="21">
        <v>5.665935911662995</v>
      </c>
      <c r="AP368" s="21">
        <v>5.7457378259117702</v>
      </c>
      <c r="AQ368" s="21">
        <v>5.8255397401605462</v>
      </c>
      <c r="AR368" s="21">
        <v>5.9053416544093205</v>
      </c>
      <c r="AS368" s="21">
        <v>5.9851435686580947</v>
      </c>
      <c r="AT368" s="21">
        <v>6.0649454829068699</v>
      </c>
      <c r="AU368" s="21">
        <v>6.1447473971556432</v>
      </c>
      <c r="AV368" s="21">
        <v>6.2245493114044184</v>
      </c>
      <c r="AW368" s="21">
        <v>6.312953786990386</v>
      </c>
      <c r="AX368" s="21">
        <v>6.4013582625763545</v>
      </c>
      <c r="AY368" s="21">
        <v>6.4897627381623222</v>
      </c>
      <c r="AZ368" s="21">
        <v>6.5781672137482907</v>
      </c>
      <c r="BA368" s="21">
        <v>6.6665716893342575</v>
      </c>
      <c r="BB368" s="21">
        <v>6.7450019445028957</v>
      </c>
      <c r="BC368" s="21">
        <v>6.8234321996715348</v>
      </c>
      <c r="BD368" s="21">
        <v>6.901862454840173</v>
      </c>
      <c r="BE368" s="21">
        <v>6.9802927100088112</v>
      </c>
      <c r="BF368" s="21">
        <v>7.0587229651774486</v>
      </c>
      <c r="BG368" s="21">
        <v>7.1502249295408609</v>
      </c>
      <c r="BH368" s="21">
        <v>7.2417268939042723</v>
      </c>
      <c r="BI368" s="21">
        <v>7.3332288582676846</v>
      </c>
      <c r="BJ368" s="21">
        <v>7.424730822631096</v>
      </c>
      <c r="BK368" s="22">
        <v>7.5162327869945065</v>
      </c>
      <c r="BM368" s="163">
        <f>VLOOKUP(BM$6,'MonteCarlo Policy Paths'!$N$2:$S$31,$B368+1,FALSE)</f>
        <v>18.946072246720579</v>
      </c>
      <c r="BN368" s="21">
        <f>VLOOKUP(BN$6,'MonteCarlo Policy Paths'!$N$2:$S$31,$B368+1,FALSE)</f>
        <v>19.920985834119051</v>
      </c>
      <c r="BO368" s="21">
        <f>VLOOKUP(BO$6,'MonteCarlo Policy Paths'!$N$2:$S$31,$B368+1,FALSE)</f>
        <v>20.944710352814074</v>
      </c>
      <c r="BP368" s="21">
        <f>VLOOKUP(BP$6,'MonteCarlo Policy Paths'!$N$2:$S$31,$B368+1,FALSE)</f>
        <v>22.017919567056939</v>
      </c>
      <c r="BQ368" s="21">
        <f>VLOOKUP(BQ$6,'MonteCarlo Policy Paths'!$N$2:$S$31,$B368+1,FALSE)</f>
        <v>23.125382269476081</v>
      </c>
      <c r="BR368" s="21">
        <f>VLOOKUP(BR$6,'MonteCarlo Policy Paths'!$N$2:$S$31,$B368+1,FALSE)</f>
        <v>24.222533249319248</v>
      </c>
      <c r="BS368" s="21">
        <f>VLOOKUP(BS$6,'MonteCarlo Policy Paths'!$N$2:$S$31,$B368+1,FALSE)</f>
        <v>25.344600035724898</v>
      </c>
      <c r="BT368" s="21">
        <f>VLOOKUP(BT$6,'MonteCarlo Policy Paths'!$N$2:$S$31,$B368+1,FALSE)</f>
        <v>26.511875533452777</v>
      </c>
      <c r="BU368" s="21">
        <f>VLOOKUP(BU$6,'MonteCarlo Policy Paths'!$N$2:$S$31,$B368+1,FALSE)</f>
        <v>27.727543772426976</v>
      </c>
      <c r="BV368" s="21">
        <f>VLOOKUP(BV$6,'MonteCarlo Policy Paths'!$N$2:$S$31,$B368+1,FALSE)</f>
        <v>29.105872242644537</v>
      </c>
      <c r="BW368" s="21">
        <f>VLOOKUP(BW$6,'MonteCarlo Policy Paths'!$N$2:$S$31,$B368+1,FALSE)</f>
        <v>30.561165854776764</v>
      </c>
      <c r="BX368" s="21">
        <f>VLOOKUP(BX$6,'MonteCarlo Policy Paths'!$N$2:$S$31,$B368+1,FALSE)</f>
        <v>32.089224147515601</v>
      </c>
      <c r="BY368" s="21">
        <f>VLOOKUP(BY$6,'MonteCarlo Policy Paths'!$N$2:$S$31,$B368+1,FALSE)</f>
        <v>33.693685354891386</v>
      </c>
      <c r="BZ368" s="21">
        <f>VLOOKUP(BZ$6,'MonteCarlo Policy Paths'!$N$2:$S$31,$B368+1,FALSE)</f>
        <v>35.378369622635958</v>
      </c>
      <c r="CA368" s="21">
        <f>VLOOKUP(CA$6,'MonteCarlo Policy Paths'!$N$2:$S$31,$B368+1,FALSE)</f>
        <v>37.147288103767757</v>
      </c>
      <c r="CB368" s="21">
        <f>VLOOKUP(CB$6,'MonteCarlo Policy Paths'!$N$2:$S$31,$B368+1,FALSE)</f>
        <v>39.004652508956148</v>
      </c>
      <c r="CC368" s="21">
        <f>VLOOKUP(CC$6,'MonteCarlo Policy Paths'!$N$2:$S$31,$B368+1,FALSE)</f>
        <v>40.954885134403959</v>
      </c>
      <c r="CD368" s="21">
        <f>VLOOKUP(CD$6,'MonteCarlo Policy Paths'!$N$2:$S$31,$B368+1,FALSE)</f>
        <v>43.002629391124159</v>
      </c>
      <c r="CE368" s="21">
        <f>VLOOKUP(CE$6,'MonteCarlo Policy Paths'!$N$2:$S$31,$B368+1,FALSE)</f>
        <v>45.152760860680367</v>
      </c>
      <c r="CF368" s="21">
        <f>VLOOKUP(CF$6,'MonteCarlo Policy Paths'!$N$2:$S$31,$B368+1,FALSE)</f>
        <v>47.410398903714388</v>
      </c>
      <c r="CG368" s="21">
        <f>VLOOKUP(CG$6,'MonteCarlo Policy Paths'!$N$2:$S$31,$B368+1,FALSE)</f>
        <v>49.780918848900107</v>
      </c>
      <c r="CH368" s="21">
        <f>VLOOKUP(CH$6,'MonteCarlo Policy Paths'!$N$2:$S$31,$B368+1,FALSE)</f>
        <v>52.269964791345117</v>
      </c>
      <c r="CI368" s="21">
        <f>VLOOKUP(CI$6,'MonteCarlo Policy Paths'!$N$2:$S$31,$B368+1,FALSE)</f>
        <v>54.883463030912374</v>
      </c>
      <c r="CJ368" s="21">
        <f>VLOOKUP(CJ$6,'MonteCarlo Policy Paths'!$N$2:$S$31,$B368+1,FALSE)</f>
        <v>57.627636182457998</v>
      </c>
      <c r="CK368" s="21">
        <f>VLOOKUP(CK$6,'MonteCarlo Policy Paths'!$N$2:$S$31,$B368+1,FALSE)</f>
        <v>60.509017991580897</v>
      </c>
      <c r="CL368" s="21">
        <f>VLOOKUP(CL$6,'MonteCarlo Policy Paths'!$N$2:$S$31,$B368+1,FALSE)</f>
        <v>63.534468891159946</v>
      </c>
      <c r="CM368" s="21">
        <f>VLOOKUP(CM$6,'MonteCarlo Policy Paths'!$N$2:$S$31,$B368+1,FALSE)</f>
        <v>66.711192335717939</v>
      </c>
      <c r="CN368" s="21">
        <f>VLOOKUP(CN$6,'MonteCarlo Policy Paths'!$N$2:$S$31,$B368+1,FALSE)</f>
        <v>70.04675195250384</v>
      </c>
      <c r="CO368" s="164">
        <f>VLOOKUP(CO$6,'MonteCarlo Policy Paths'!$N$2:$S$31,$B368+1,FALSE)</f>
        <v>73.54908955012904</v>
      </c>
      <c r="CQ368" s="163">
        <f>BM368*VLOOKUP(AI$6,'Greenhouse Gas Costs Avoided'!$A$2:$I$32,9,FALSE)</f>
        <v>1.2002386619007086</v>
      </c>
      <c r="CR368" s="21">
        <f>BN368*VLOOKUP(AJ$6,'Greenhouse Gas Costs Avoided'!$A$2:$I$32,9,FALSE)</f>
        <v>1.2619996941806579</v>
      </c>
      <c r="CS368" s="21">
        <f>BO368*VLOOKUP(AK$6,'Greenhouse Gas Costs Avoided'!$A$2:$I$32,9,FALSE)</f>
        <v>1.3268529118013257</v>
      </c>
      <c r="CT368" s="21">
        <f>BP368*VLOOKUP(AL$6,'Greenhouse Gas Costs Avoided'!$A$2:$I$32,9,FALSE)</f>
        <v>1.3948409979053111</v>
      </c>
      <c r="CU368" s="21">
        <f>BQ368*VLOOKUP(AM$6,'Greenhouse Gas Costs Avoided'!$A$2:$I$32,9,FALSE)</f>
        <v>1.464999051498006</v>
      </c>
      <c r="CV368" s="21">
        <f>BR368*VLOOKUP(AN$6,'Greenhouse Gas Costs Avoided'!$A$2:$I$32,9,FALSE)</f>
        <v>1.5345038547523033</v>
      </c>
      <c r="CW368" s="21">
        <f>BS368*VLOOKUP(AO$6,'Greenhouse Gas Costs Avoided'!$A$2:$I$32,9,FALSE)</f>
        <v>1.6055870809081549</v>
      </c>
      <c r="CX368" s="21">
        <f>BT368*VLOOKUP(AP$6,'Greenhouse Gas Costs Avoided'!$A$2:$I$32,9,FALSE)</f>
        <v>1.6795342908215394</v>
      </c>
      <c r="CY368" s="21">
        <f>BU368*VLOOKUP(AQ$6,'Greenhouse Gas Costs Avoided'!$A$2:$I$32,9,FALSE)</f>
        <v>1.7565471936259263</v>
      </c>
      <c r="CZ368" s="21">
        <f>BV368*VLOOKUP(AR$6,'Greenhouse Gas Costs Avoided'!$A$2:$I$32,9,FALSE)</f>
        <v>1.8438646648785721</v>
      </c>
      <c r="DA368" s="21">
        <f>BW368*VLOOKUP(AS$6,'Greenhouse Gas Costs Avoided'!$A$2:$I$32,9,FALSE)</f>
        <v>1.9360578981225007</v>
      </c>
      <c r="DB368" s="21">
        <f>BX368*VLOOKUP(AT$6,'Greenhouse Gas Costs Avoided'!$A$2:$I$32,9,FALSE)</f>
        <v>2.0328607930286258</v>
      </c>
      <c r="DC368" s="21">
        <f>BY368*VLOOKUP(AU$6,'Greenhouse Gas Costs Avoided'!$A$2:$I$32,9,FALSE)</f>
        <v>2.1345038326800574</v>
      </c>
      <c r="DD368" s="21">
        <f>BZ368*VLOOKUP(AV$6,'Greenhouse Gas Costs Avoided'!$A$2:$I$32,9,FALSE)</f>
        <v>2.2412290243140602</v>
      </c>
      <c r="DE368" s="21">
        <f>CA368*VLOOKUP(AW$6,'Greenhouse Gas Costs Avoided'!$A$2:$I$32,9,FALSE)</f>
        <v>2.3532904755297634</v>
      </c>
      <c r="DF368" s="21">
        <f>CB368*VLOOKUP(AX$6,'Greenhouse Gas Costs Avoided'!$A$2:$I$32,9,FALSE)</f>
        <v>2.4709549993062518</v>
      </c>
      <c r="DG368" s="21">
        <f>CC368*VLOOKUP(AY$6,'Greenhouse Gas Costs Avoided'!$A$2:$I$32,9,FALSE)</f>
        <v>2.5945027492715647</v>
      </c>
      <c r="DH368" s="21">
        <f>CD368*VLOOKUP(AZ$6,'Greenhouse Gas Costs Avoided'!$A$2:$I$32,9,FALSE)</f>
        <v>2.724227886735143</v>
      </c>
      <c r="DI368" s="21">
        <f>CE368*VLOOKUP(BA$6,'Greenhouse Gas Costs Avoided'!$A$2:$I$32,9,FALSE)</f>
        <v>2.8604392810719004</v>
      </c>
      <c r="DJ368" s="21">
        <f>CF368*VLOOKUP(BB$6,'Greenhouse Gas Costs Avoided'!$A$2:$I$32,9,FALSE)</f>
        <v>3.0034612451254952</v>
      </c>
      <c r="DK368" s="21">
        <f>CG368*VLOOKUP(BC$6,'Greenhouse Gas Costs Avoided'!$A$2:$I$32,9,FALSE)</f>
        <v>3.1536343073817701</v>
      </c>
      <c r="DL368" s="21">
        <f>CH368*VLOOKUP(BD$6,'Greenhouse Gas Costs Avoided'!$A$2:$I$32,9,FALSE)</f>
        <v>3.3113160227508591</v>
      </c>
      <c r="DM368" s="21">
        <f>CI368*VLOOKUP(BE$6,'Greenhouse Gas Costs Avoided'!$A$2:$I$32,9,FALSE)</f>
        <v>3.4768818238884021</v>
      </c>
      <c r="DN368" s="21">
        <f>CJ368*VLOOKUP(BF$6,'Greenhouse Gas Costs Avoided'!$A$2:$I$32,9,FALSE)</f>
        <v>3.6507259150828224</v>
      </c>
      <c r="DO368" s="21">
        <f>CK368*VLOOKUP(BG$6,'Greenhouse Gas Costs Avoided'!$A$2:$I$32,9,FALSE)</f>
        <v>3.8332622108369634</v>
      </c>
      <c r="DP368" s="21">
        <f>CL368*VLOOKUP(BH$6,'Greenhouse Gas Costs Avoided'!$A$2:$I$32,9,FALSE)</f>
        <v>4.0249253213788121</v>
      </c>
      <c r="DQ368" s="21">
        <f>CM368*VLOOKUP(BI$6,'Greenhouse Gas Costs Avoided'!$A$2:$I$32,9,FALSE)</f>
        <v>4.2261715874477526</v>
      </c>
      <c r="DR368" s="21">
        <f>CN368*VLOOKUP(BJ$6,'Greenhouse Gas Costs Avoided'!$A$2:$I$32,9,FALSE)</f>
        <v>4.4374801668201398</v>
      </c>
      <c r="DS368" s="164">
        <f>CO368*VLOOKUP(BK$6,'Greenhouse Gas Costs Avoided'!$A$2:$I$32,9,FALSE)</f>
        <v>4.6593541751611474</v>
      </c>
    </row>
    <row r="369" spans="1:123" x14ac:dyDescent="0.35">
      <c r="A369" s="174">
        <v>363</v>
      </c>
      <c r="B369" s="12">
        <v>3</v>
      </c>
      <c r="C369" s="175">
        <v>2023</v>
      </c>
      <c r="E369" s="20">
        <v>0</v>
      </c>
      <c r="F369" s="21">
        <v>82.346532180449415</v>
      </c>
      <c r="G369" s="21">
        <v>84.002844861871253</v>
      </c>
      <c r="H369" s="21">
        <v>85.659157543293105</v>
      </c>
      <c r="I369" s="21">
        <v>86.918851036576825</v>
      </c>
      <c r="J369" s="21">
        <v>88.178544529860531</v>
      </c>
      <c r="K369" s="21">
        <v>89.438238023144251</v>
      </c>
      <c r="L369" s="21">
        <v>90.697931516427971</v>
      </c>
      <c r="M369" s="21">
        <v>91.95762500971172</v>
      </c>
      <c r="N369" s="21">
        <v>93.21731850299544</v>
      </c>
      <c r="O369" s="21">
        <v>94.47701199627916</v>
      </c>
      <c r="P369" s="21">
        <v>95.73670548956288</v>
      </c>
      <c r="Q369" s="21">
        <v>96.996398982846586</v>
      </c>
      <c r="R369" s="21">
        <v>101.49317720655506</v>
      </c>
      <c r="S369" s="21">
        <v>104.21949379267882</v>
      </c>
      <c r="T369" s="21">
        <v>107.03810370059369</v>
      </c>
      <c r="U369" s="21">
        <v>109.92690053835344</v>
      </c>
      <c r="V369" s="21">
        <v>112.89757853003228</v>
      </c>
      <c r="W369" s="21">
        <v>115.91943874780665</v>
      </c>
      <c r="X369" s="21">
        <v>119.06733931122673</v>
      </c>
      <c r="Y369" s="21">
        <v>122.25496395468721</v>
      </c>
      <c r="Z369" s="21">
        <v>125.4992630232488</v>
      </c>
      <c r="AA369" s="21">
        <v>128.82380079097237</v>
      </c>
      <c r="AB369" s="21">
        <v>132.24028719953677</v>
      </c>
      <c r="AC369" s="21">
        <v>135.74155640209787</v>
      </c>
      <c r="AD369" s="21">
        <v>139.32654413598658</v>
      </c>
      <c r="AE369" s="21">
        <v>142.9856742986068</v>
      </c>
      <c r="AF369" s="21">
        <v>146.72361540812219</v>
      </c>
      <c r="AG369" s="22">
        <v>150.52284977717397</v>
      </c>
      <c r="AI369" s="20">
        <v>0</v>
      </c>
      <c r="AJ369" s="21">
        <v>5.2166744805659615</v>
      </c>
      <c r="AK369" s="21">
        <v>5.3216023247413169</v>
      </c>
      <c r="AL369" s="21">
        <v>5.4265301689166732</v>
      </c>
      <c r="AM369" s="21">
        <v>5.5063320831654474</v>
      </c>
      <c r="AN369" s="21">
        <v>5.5861339974142208</v>
      </c>
      <c r="AO369" s="21">
        <v>5.665935911662995</v>
      </c>
      <c r="AP369" s="21">
        <v>5.7457378259117702</v>
      </c>
      <c r="AQ369" s="21">
        <v>5.8255397401605462</v>
      </c>
      <c r="AR369" s="21">
        <v>5.9053416544093205</v>
      </c>
      <c r="AS369" s="21">
        <v>5.9851435686580947</v>
      </c>
      <c r="AT369" s="21">
        <v>6.0649454829068699</v>
      </c>
      <c r="AU369" s="21">
        <v>6.1447473971556432</v>
      </c>
      <c r="AV369" s="21">
        <v>6.4296194808152167</v>
      </c>
      <c r="AW369" s="21">
        <v>6.6023323538917609</v>
      </c>
      <c r="AX369" s="21">
        <v>6.7808920331878957</v>
      </c>
      <c r="AY369" s="21">
        <v>6.9638980729572149</v>
      </c>
      <c r="AZ369" s="21">
        <v>7.1520913053717949</v>
      </c>
      <c r="BA369" s="21">
        <v>7.3435269452765404</v>
      </c>
      <c r="BB369" s="21">
        <v>7.5429472742415475</v>
      </c>
      <c r="BC369" s="21">
        <v>7.744884134129272</v>
      </c>
      <c r="BD369" s="21">
        <v>7.950411333759269</v>
      </c>
      <c r="BE369" s="21">
        <v>8.161021676093501</v>
      </c>
      <c r="BF369" s="21">
        <v>8.3774569890184303</v>
      </c>
      <c r="BG369" s="21">
        <v>8.5992633142510115</v>
      </c>
      <c r="BH369" s="21">
        <v>8.8263732304711304</v>
      </c>
      <c r="BI369" s="21">
        <v>9.05818008905967</v>
      </c>
      <c r="BJ369" s="21">
        <v>9.2949796418706736</v>
      </c>
      <c r="BK369" s="22">
        <v>9.5356621388007277</v>
      </c>
      <c r="BM369" s="163">
        <f>VLOOKUP(BM$6,'MonteCarlo Policy Paths'!$N$2:$S$31,$B369+1,FALSE)</f>
        <v>24.400896901266854</v>
      </c>
      <c r="BN369" s="21">
        <f>VLOOKUP(BN$6,'MonteCarlo Policy Paths'!$N$2:$S$31,$B369+1,FALSE)</f>
        <v>27.277092285564247</v>
      </c>
      <c r="BO369" s="21">
        <f>VLOOKUP(BO$6,'MonteCarlo Policy Paths'!$N$2:$S$31,$B369+1,FALSE)</f>
        <v>30.488398193607274</v>
      </c>
      <c r="BP369" s="21">
        <f>VLOOKUP(BP$6,'MonteCarlo Policy Paths'!$N$2:$S$31,$B369+1,FALSE)</f>
        <v>34.070901710124843</v>
      </c>
      <c r="BQ369" s="21">
        <f>VLOOKUP(BQ$6,'MonteCarlo Policy Paths'!$N$2:$S$31,$B369+1,FALSE)</f>
        <v>38.049962908416198</v>
      </c>
      <c r="BR369" s="21">
        <f>VLOOKUP(BR$6,'MonteCarlo Policy Paths'!$N$2:$S$31,$B369+1,FALSE)</f>
        <v>42.441930627628253</v>
      </c>
      <c r="BS369" s="21">
        <f>VLOOKUP(BS$6,'MonteCarlo Policy Paths'!$N$2:$S$31,$B369+1,FALSE)</f>
        <v>47.302864628556662</v>
      </c>
      <c r="BT369" s="21">
        <f>VLOOKUP(BT$6,'MonteCarlo Policy Paths'!$N$2:$S$31,$B369+1,FALSE)</f>
        <v>52.715092471952183</v>
      </c>
      <c r="BU369" s="21">
        <f>VLOOKUP(BU$6,'MonteCarlo Policy Paths'!$N$2:$S$31,$B369+1,FALSE)</f>
        <v>58.737483764437521</v>
      </c>
      <c r="BV369" s="21">
        <f>VLOOKUP(BV$6,'MonteCarlo Policy Paths'!$N$2:$S$31,$B369+1,FALSE)</f>
        <v>65.512636340122413</v>
      </c>
      <c r="BW369" s="21">
        <f>VLOOKUP(BW$6,'MonteCarlo Policy Paths'!$N$2:$S$31,$B369+1,FALSE)</f>
        <v>73.079994851258945</v>
      </c>
      <c r="BX369" s="21">
        <f>VLOOKUP(BX$6,'MonteCarlo Policy Paths'!$N$2:$S$31,$B369+1,FALSE)</f>
        <v>81.527096411801594</v>
      </c>
      <c r="BY369" s="21">
        <f>VLOOKUP(BY$6,'MonteCarlo Policy Paths'!$N$2:$S$31,$B369+1,FALSE)</f>
        <v>90.963600198236662</v>
      </c>
      <c r="BZ369" s="21">
        <f>VLOOKUP(BZ$6,'MonteCarlo Policy Paths'!$N$2:$S$31,$B369+1,FALSE)</f>
        <v>101.49317720655506</v>
      </c>
      <c r="CA369" s="21">
        <f>VLOOKUP(CA$6,'MonteCarlo Policy Paths'!$N$2:$S$31,$B369+1,FALSE)</f>
        <v>104.21949379267882</v>
      </c>
      <c r="CB369" s="21">
        <f>VLOOKUP(CB$6,'MonteCarlo Policy Paths'!$N$2:$S$31,$B369+1,FALSE)</f>
        <v>107.03810370059369</v>
      </c>
      <c r="CC369" s="21">
        <f>VLOOKUP(CC$6,'MonteCarlo Policy Paths'!$N$2:$S$31,$B369+1,FALSE)</f>
        <v>109.92690053835344</v>
      </c>
      <c r="CD369" s="21">
        <f>VLOOKUP(CD$6,'MonteCarlo Policy Paths'!$N$2:$S$31,$B369+1,FALSE)</f>
        <v>112.89757853003228</v>
      </c>
      <c r="CE369" s="21">
        <f>VLOOKUP(CE$6,'MonteCarlo Policy Paths'!$N$2:$S$31,$B369+1,FALSE)</f>
        <v>115.91943874780665</v>
      </c>
      <c r="CF369" s="21">
        <f>VLOOKUP(CF$6,'MonteCarlo Policy Paths'!$N$2:$S$31,$B369+1,FALSE)</f>
        <v>119.06733931122673</v>
      </c>
      <c r="CG369" s="21">
        <f>VLOOKUP(CG$6,'MonteCarlo Policy Paths'!$N$2:$S$31,$B369+1,FALSE)</f>
        <v>122.25496395468721</v>
      </c>
      <c r="CH369" s="21">
        <f>VLOOKUP(CH$6,'MonteCarlo Policy Paths'!$N$2:$S$31,$B369+1,FALSE)</f>
        <v>125.4992630232488</v>
      </c>
      <c r="CI369" s="21">
        <f>VLOOKUP(CI$6,'MonteCarlo Policy Paths'!$N$2:$S$31,$B369+1,FALSE)</f>
        <v>128.82380079097237</v>
      </c>
      <c r="CJ369" s="21">
        <f>VLOOKUP(CJ$6,'MonteCarlo Policy Paths'!$N$2:$S$31,$B369+1,FALSE)</f>
        <v>132.24028719953677</v>
      </c>
      <c r="CK369" s="21">
        <f>VLOOKUP(CK$6,'MonteCarlo Policy Paths'!$N$2:$S$31,$B369+1,FALSE)</f>
        <v>135.74155640209787</v>
      </c>
      <c r="CL369" s="21">
        <f>VLOOKUP(CL$6,'MonteCarlo Policy Paths'!$N$2:$S$31,$B369+1,FALSE)</f>
        <v>139.32654413598658</v>
      </c>
      <c r="CM369" s="21">
        <f>VLOOKUP(CM$6,'MonteCarlo Policy Paths'!$N$2:$S$31,$B369+1,FALSE)</f>
        <v>142.9856742986068</v>
      </c>
      <c r="CN369" s="21">
        <f>VLOOKUP(CN$6,'MonteCarlo Policy Paths'!$N$2:$S$31,$B369+1,FALSE)</f>
        <v>146.72361540812219</v>
      </c>
      <c r="CO369" s="164">
        <f>VLOOKUP(CO$6,'MonteCarlo Policy Paths'!$N$2:$S$31,$B369+1,FALSE)</f>
        <v>150.52284977717397</v>
      </c>
      <c r="CQ369" s="163">
        <f>BM369*VLOOKUP(AI$6,'Greenhouse Gas Costs Avoided'!$A$2:$I$32,9,FALSE)</f>
        <v>1.5458032390340439</v>
      </c>
      <c r="CR369" s="21">
        <f>BN369*VLOOKUP(AJ$6,'Greenhouse Gas Costs Avoided'!$A$2:$I$32,9,FALSE)</f>
        <v>1.7280109734108424</v>
      </c>
      <c r="CS369" s="21">
        <f>BO369*VLOOKUP(AK$6,'Greenhouse Gas Costs Avoided'!$A$2:$I$32,9,FALSE)</f>
        <v>1.9314480476408618</v>
      </c>
      <c r="CT369" s="21">
        <f>BP369*VLOOKUP(AL$6,'Greenhouse Gas Costs Avoided'!$A$2:$I$32,9,FALSE)</f>
        <v>2.1584005880368746</v>
      </c>
      <c r="CU369" s="21">
        <f>BQ369*VLOOKUP(AM$6,'Greenhouse Gas Costs Avoided'!$A$2:$I$32,9,FALSE)</f>
        <v>2.4104751619151044</v>
      </c>
      <c r="CV369" s="21">
        <f>BR369*VLOOKUP(AN$6,'Greenhouse Gas Costs Avoided'!$A$2:$I$32,9,FALSE)</f>
        <v>2.6887074725371978</v>
      </c>
      <c r="CW369" s="21">
        <f>BS369*VLOOKUP(AO$6,'Greenhouse Gas Costs Avoided'!$A$2:$I$32,9,FALSE)</f>
        <v>2.996648920499946</v>
      </c>
      <c r="CX369" s="21">
        <f>BT369*VLOOKUP(AP$6,'Greenhouse Gas Costs Avoided'!$A$2:$I$32,9,FALSE)</f>
        <v>3.339514978438852</v>
      </c>
      <c r="CY369" s="21">
        <f>BU369*VLOOKUP(AQ$6,'Greenhouse Gas Costs Avoided'!$A$2:$I$32,9,FALSE)</f>
        <v>3.7210350514231747</v>
      </c>
      <c r="CZ369" s="21">
        <f>BV369*VLOOKUP(AR$6,'Greenhouse Gas Costs Avoided'!$A$2:$I$32,9,FALSE)</f>
        <v>4.1502427497639598</v>
      </c>
      <c r="DA369" s="21">
        <f>BW369*VLOOKUP(AS$6,'Greenhouse Gas Costs Avoided'!$A$2:$I$32,9,FALSE)</f>
        <v>4.6296369025600148</v>
      </c>
      <c r="DB369" s="21">
        <f>BX369*VLOOKUP(AT$6,'Greenhouse Gas Costs Avoided'!$A$2:$I$32,9,FALSE)</f>
        <v>5.1647630090130283</v>
      </c>
      <c r="DC369" s="21">
        <f>BY369*VLOOKUP(AU$6,'Greenhouse Gas Costs Avoided'!$A$2:$I$32,9,FALSE)</f>
        <v>5.7625680068068199</v>
      </c>
      <c r="DD369" s="21">
        <f>BZ369*VLOOKUP(AV$6,'Greenhouse Gas Costs Avoided'!$A$2:$I$32,9,FALSE)</f>
        <v>6.4296194808152167</v>
      </c>
      <c r="DE369" s="21">
        <f>CA369*VLOOKUP(AW$6,'Greenhouse Gas Costs Avoided'!$A$2:$I$32,9,FALSE)</f>
        <v>6.6023323538917609</v>
      </c>
      <c r="DF369" s="21">
        <f>CB369*VLOOKUP(AX$6,'Greenhouse Gas Costs Avoided'!$A$2:$I$32,9,FALSE)</f>
        <v>6.7808920331878957</v>
      </c>
      <c r="DG369" s="21">
        <f>CC369*VLOOKUP(AY$6,'Greenhouse Gas Costs Avoided'!$A$2:$I$32,9,FALSE)</f>
        <v>6.9638980729572149</v>
      </c>
      <c r="DH369" s="21">
        <f>CD369*VLOOKUP(AZ$6,'Greenhouse Gas Costs Avoided'!$A$2:$I$32,9,FALSE)</f>
        <v>7.1520913053717949</v>
      </c>
      <c r="DI369" s="21">
        <f>CE369*VLOOKUP(BA$6,'Greenhouse Gas Costs Avoided'!$A$2:$I$32,9,FALSE)</f>
        <v>7.3435269452765404</v>
      </c>
      <c r="DJ369" s="21">
        <f>CF369*VLOOKUP(BB$6,'Greenhouse Gas Costs Avoided'!$A$2:$I$32,9,FALSE)</f>
        <v>7.5429472742415475</v>
      </c>
      <c r="DK369" s="21">
        <f>CG369*VLOOKUP(BC$6,'Greenhouse Gas Costs Avoided'!$A$2:$I$32,9,FALSE)</f>
        <v>7.744884134129272</v>
      </c>
      <c r="DL369" s="21">
        <f>CH369*VLOOKUP(BD$6,'Greenhouse Gas Costs Avoided'!$A$2:$I$32,9,FALSE)</f>
        <v>7.950411333759269</v>
      </c>
      <c r="DM369" s="21">
        <f>CI369*VLOOKUP(BE$6,'Greenhouse Gas Costs Avoided'!$A$2:$I$32,9,FALSE)</f>
        <v>8.161021676093501</v>
      </c>
      <c r="DN369" s="21">
        <f>CJ369*VLOOKUP(BF$6,'Greenhouse Gas Costs Avoided'!$A$2:$I$32,9,FALSE)</f>
        <v>8.3774569890184303</v>
      </c>
      <c r="DO369" s="21">
        <f>CK369*VLOOKUP(BG$6,'Greenhouse Gas Costs Avoided'!$A$2:$I$32,9,FALSE)</f>
        <v>8.5992633142510115</v>
      </c>
      <c r="DP369" s="21">
        <f>CL369*VLOOKUP(BH$6,'Greenhouse Gas Costs Avoided'!$A$2:$I$32,9,FALSE)</f>
        <v>8.8263732304711304</v>
      </c>
      <c r="DQ369" s="21">
        <f>CM369*VLOOKUP(BI$6,'Greenhouse Gas Costs Avoided'!$A$2:$I$32,9,FALSE)</f>
        <v>9.05818008905967</v>
      </c>
      <c r="DR369" s="21">
        <f>CN369*VLOOKUP(BJ$6,'Greenhouse Gas Costs Avoided'!$A$2:$I$32,9,FALSE)</f>
        <v>9.2949796418706736</v>
      </c>
      <c r="DS369" s="164">
        <f>CO369*VLOOKUP(BK$6,'Greenhouse Gas Costs Avoided'!$A$2:$I$32,9,FALSE)</f>
        <v>9.5356621388007277</v>
      </c>
    </row>
    <row r="370" spans="1:123" x14ac:dyDescent="0.35">
      <c r="A370" s="174">
        <v>364</v>
      </c>
      <c r="B370" s="12">
        <v>2</v>
      </c>
      <c r="C370" s="175">
        <v>2023</v>
      </c>
      <c r="E370" s="20">
        <v>0</v>
      </c>
      <c r="F370" s="21">
        <v>82.346532180449415</v>
      </c>
      <c r="G370" s="21">
        <v>84.002844861871253</v>
      </c>
      <c r="H370" s="21">
        <v>85.659157543293105</v>
      </c>
      <c r="I370" s="21">
        <v>86.918851036576825</v>
      </c>
      <c r="J370" s="21">
        <v>88.178544529860531</v>
      </c>
      <c r="K370" s="21">
        <v>89.438238023144251</v>
      </c>
      <c r="L370" s="21">
        <v>90.697931516427971</v>
      </c>
      <c r="M370" s="21">
        <v>91.95762500971172</v>
      </c>
      <c r="N370" s="21">
        <v>93.21731850299544</v>
      </c>
      <c r="O370" s="21">
        <v>94.47701199627916</v>
      </c>
      <c r="P370" s="21">
        <v>95.73670548956288</v>
      </c>
      <c r="Q370" s="21">
        <v>96.996398982846586</v>
      </c>
      <c r="R370" s="21">
        <v>98.25609247613032</v>
      </c>
      <c r="S370" s="21">
        <v>99.65157958594628</v>
      </c>
      <c r="T370" s="21">
        <v>101.04706669576224</v>
      </c>
      <c r="U370" s="21">
        <v>102.4425538055782</v>
      </c>
      <c r="V370" s="21">
        <v>103.83804091539416</v>
      </c>
      <c r="W370" s="21">
        <v>105.23352802521011</v>
      </c>
      <c r="X370" s="21">
        <v>106.47156953138905</v>
      </c>
      <c r="Y370" s="21">
        <v>107.709611037568</v>
      </c>
      <c r="Z370" s="21">
        <v>108.94765254374694</v>
      </c>
      <c r="AA370" s="21">
        <v>110.18569404992589</v>
      </c>
      <c r="AB370" s="21">
        <v>111.42373555610482</v>
      </c>
      <c r="AC370" s="21">
        <v>112.86811731331359</v>
      </c>
      <c r="AD370" s="21">
        <v>114.31249907052236</v>
      </c>
      <c r="AE370" s="21">
        <v>115.75688082773114</v>
      </c>
      <c r="AF370" s="21">
        <v>117.20126258493991</v>
      </c>
      <c r="AG370" s="22">
        <v>120.41827982173916</v>
      </c>
      <c r="AI370" s="20">
        <v>0</v>
      </c>
      <c r="AJ370" s="21">
        <v>5.2166744805659615</v>
      </c>
      <c r="AK370" s="21">
        <v>5.3216023247413169</v>
      </c>
      <c r="AL370" s="21">
        <v>5.4265301689166732</v>
      </c>
      <c r="AM370" s="21">
        <v>5.5063320831654474</v>
      </c>
      <c r="AN370" s="21">
        <v>5.5861339974142208</v>
      </c>
      <c r="AO370" s="21">
        <v>5.665935911662995</v>
      </c>
      <c r="AP370" s="21">
        <v>5.7457378259117702</v>
      </c>
      <c r="AQ370" s="21">
        <v>5.8255397401605462</v>
      </c>
      <c r="AR370" s="21">
        <v>5.9053416544093205</v>
      </c>
      <c r="AS370" s="21">
        <v>5.9851435686580947</v>
      </c>
      <c r="AT370" s="21">
        <v>6.0649454829068699</v>
      </c>
      <c r="AU370" s="21">
        <v>6.1447473971556432</v>
      </c>
      <c r="AV370" s="21">
        <v>6.2245493114044184</v>
      </c>
      <c r="AW370" s="21">
        <v>6.312953786990386</v>
      </c>
      <c r="AX370" s="21">
        <v>6.4013582625763545</v>
      </c>
      <c r="AY370" s="21">
        <v>6.4897627381623222</v>
      </c>
      <c r="AZ370" s="21">
        <v>6.5781672137482907</v>
      </c>
      <c r="BA370" s="21">
        <v>6.6665716893342575</v>
      </c>
      <c r="BB370" s="21">
        <v>6.7450019445028957</v>
      </c>
      <c r="BC370" s="21">
        <v>6.8234321996715348</v>
      </c>
      <c r="BD370" s="21">
        <v>6.901862454840173</v>
      </c>
      <c r="BE370" s="21">
        <v>6.9802927100088112</v>
      </c>
      <c r="BF370" s="21">
        <v>7.0587229651774486</v>
      </c>
      <c r="BG370" s="21">
        <v>7.1502249295408609</v>
      </c>
      <c r="BH370" s="21">
        <v>7.2417268939042723</v>
      </c>
      <c r="BI370" s="21">
        <v>7.3332288582676846</v>
      </c>
      <c r="BJ370" s="21">
        <v>7.424730822631096</v>
      </c>
      <c r="BK370" s="22">
        <v>7.6285297110405814</v>
      </c>
      <c r="BM370" s="163">
        <f>VLOOKUP(BM$6,'MonteCarlo Policy Paths'!$N$2:$S$31,$B370+1,FALSE)</f>
        <v>23.967702867134744</v>
      </c>
      <c r="BN370" s="21">
        <f>VLOOKUP(BN$6,'MonteCarlo Policy Paths'!$N$2:$S$31,$B370+1,FALSE)</f>
        <v>26.317177955222718</v>
      </c>
      <c r="BO370" s="21">
        <f>VLOOKUP(BO$6,'MonteCarlo Policy Paths'!$N$2:$S$31,$B370+1,FALSE)</f>
        <v>28.893255238045125</v>
      </c>
      <c r="BP370" s="21">
        <f>VLOOKUP(BP$6,'MonteCarlo Policy Paths'!$N$2:$S$31,$B370+1,FALSE)</f>
        <v>31.715102246604285</v>
      </c>
      <c r="BQ370" s="21">
        <f>VLOOKUP(BQ$6,'MonteCarlo Policy Paths'!$N$2:$S$31,$B370+1,FALSE)</f>
        <v>34.790233856835599</v>
      </c>
      <c r="BR370" s="21">
        <f>VLOOKUP(BR$6,'MonteCarlo Policy Paths'!$N$2:$S$31,$B370+1,FALSE)</f>
        <v>38.117013285454661</v>
      </c>
      <c r="BS370" s="21">
        <f>VLOOKUP(BS$6,'MonteCarlo Policy Paths'!$N$2:$S$31,$B370+1,FALSE)</f>
        <v>41.72840612279375</v>
      </c>
      <c r="BT370" s="21">
        <f>VLOOKUP(BT$6,'MonteCarlo Policy Paths'!$N$2:$S$31,$B370+1,FALSE)</f>
        <v>45.677249983631562</v>
      </c>
      <c r="BU370" s="21">
        <f>VLOOKUP(BU$6,'MonteCarlo Policy Paths'!$N$2:$S$31,$B370+1,FALSE)</f>
        <v>49.99204890598088</v>
      </c>
      <c r="BV370" s="21">
        <f>VLOOKUP(BV$6,'MonteCarlo Policy Paths'!$N$2:$S$31,$B370+1,FALSE)</f>
        <v>54.768556811140854</v>
      </c>
      <c r="BW370" s="21">
        <f>VLOOKUP(BW$6,'MonteCarlo Policy Paths'!$N$2:$S$31,$B370+1,FALSE)</f>
        <v>60.010238214835042</v>
      </c>
      <c r="BX370" s="21">
        <f>VLOOKUP(BX$6,'MonteCarlo Policy Paths'!$N$2:$S$31,$B370+1,FALSE)</f>
        <v>65.75812779974207</v>
      </c>
      <c r="BY370" s="21">
        <f>VLOOKUP(BY$6,'MonteCarlo Policy Paths'!$N$2:$S$31,$B370+1,FALSE)</f>
        <v>72.066881159093455</v>
      </c>
      <c r="BZ370" s="21">
        <f>VLOOKUP(BZ$6,'MonteCarlo Policy Paths'!$N$2:$S$31,$B370+1,FALSE)</f>
        <v>78.981532638183737</v>
      </c>
      <c r="CA370" s="21">
        <f>VLOOKUP(CA$6,'MonteCarlo Policy Paths'!$N$2:$S$31,$B370+1,FALSE)</f>
        <v>81.252691038046251</v>
      </c>
      <c r="CB370" s="21">
        <f>VLOOKUP(CB$6,'MonteCarlo Policy Paths'!$N$2:$S$31,$B370+1,FALSE)</f>
        <v>83.604044111934414</v>
      </c>
      <c r="CC370" s="21">
        <f>VLOOKUP(CC$6,'MonteCarlo Policy Paths'!$N$2:$S$31,$B370+1,FALSE)</f>
        <v>86.018714380110126</v>
      </c>
      <c r="CD370" s="21">
        <f>VLOOKUP(CD$6,'MonteCarlo Policy Paths'!$N$2:$S$31,$B370+1,FALSE)</f>
        <v>88.506196331807388</v>
      </c>
      <c r="CE370" s="21">
        <f>VLOOKUP(CE$6,'MonteCarlo Policy Paths'!$N$2:$S$31,$B370+1,FALSE)</f>
        <v>91.042757806054695</v>
      </c>
      <c r="CF370" s="21">
        <f>VLOOKUP(CF$6,'MonteCarlo Policy Paths'!$N$2:$S$31,$B370+1,FALSE)</f>
        <v>93.687547211990633</v>
      </c>
      <c r="CG370" s="21">
        <f>VLOOKUP(CG$6,'MonteCarlo Policy Paths'!$N$2:$S$31,$B370+1,FALSE)</f>
        <v>96.373095170621937</v>
      </c>
      <c r="CH370" s="21">
        <f>VLOOKUP(CH$6,'MonteCarlo Policy Paths'!$N$2:$S$31,$B370+1,FALSE)</f>
        <v>99.112987273548597</v>
      </c>
      <c r="CI370" s="21">
        <f>VLOOKUP(CI$6,'MonteCarlo Policy Paths'!$N$2:$S$31,$B370+1,FALSE)</f>
        <v>101.92614153054797</v>
      </c>
      <c r="CJ370" s="21">
        <f>VLOOKUP(CJ$6,'MonteCarlo Policy Paths'!$N$2:$S$31,$B370+1,FALSE)</f>
        <v>104.82221793361833</v>
      </c>
      <c r="CK370" s="21">
        <f>VLOOKUP(CK$6,'MonteCarlo Policy Paths'!$N$2:$S$31,$B370+1,FALSE)</f>
        <v>107.79595653596101</v>
      </c>
      <c r="CL370" s="21">
        <f>VLOOKUP(CL$6,'MonteCarlo Policy Paths'!$N$2:$S$31,$B370+1,FALSE)</f>
        <v>110.84691133589952</v>
      </c>
      <c r="CM370" s="21">
        <f>VLOOKUP(CM$6,'MonteCarlo Policy Paths'!$N$2:$S$31,$B370+1,FALSE)</f>
        <v>113.96784710075578</v>
      </c>
      <c r="CN370" s="21">
        <f>VLOOKUP(CN$6,'MonteCarlo Policy Paths'!$N$2:$S$31,$B370+1,FALSE)</f>
        <v>117.16284845198182</v>
      </c>
      <c r="CO370" s="164">
        <f>VLOOKUP(CO$6,'MonteCarlo Policy Paths'!$N$2:$S$31,$B370+1,FALSE)</f>
        <v>120.41827982173916</v>
      </c>
      <c r="CQ370" s="163">
        <f>BM370*VLOOKUP(AI$6,'Greenhouse Gas Costs Avoided'!$A$2:$I$32,9,FALSE)</f>
        <v>1.5183602829902079</v>
      </c>
      <c r="CR370" s="21">
        <f>BN370*VLOOKUP(AJ$6,'Greenhouse Gas Costs Avoided'!$A$2:$I$32,9,FALSE)</f>
        <v>1.6672001480120395</v>
      </c>
      <c r="CS370" s="21">
        <f>BO370*VLOOKUP(AK$6,'Greenhouse Gas Costs Avoided'!$A$2:$I$32,9,FALSE)</f>
        <v>1.8303953216936328</v>
      </c>
      <c r="CT370" s="21">
        <f>BP370*VLOOKUP(AL$6,'Greenhouse Gas Costs Avoided'!$A$2:$I$32,9,FALSE)</f>
        <v>2.0091600721673259</v>
      </c>
      <c r="CU370" s="21">
        <f>BQ370*VLOOKUP(AM$6,'Greenhouse Gas Costs Avoided'!$A$2:$I$32,9,FALSE)</f>
        <v>2.2039704688009323</v>
      </c>
      <c r="CV370" s="21">
        <f>BR370*VLOOKUP(AN$6,'Greenhouse Gas Costs Avoided'!$A$2:$I$32,9,FALSE)</f>
        <v>2.4147228209427172</v>
      </c>
      <c r="CW370" s="21">
        <f>BS370*VLOOKUP(AO$6,'Greenhouse Gas Costs Avoided'!$A$2:$I$32,9,FALSE)</f>
        <v>2.6435055074141016</v>
      </c>
      <c r="CX370" s="21">
        <f>BT370*VLOOKUP(AP$6,'Greenhouse Gas Costs Avoided'!$A$2:$I$32,9,FALSE)</f>
        <v>2.8936658050138946</v>
      </c>
      <c r="CY370" s="21">
        <f>BU370*VLOOKUP(AQ$6,'Greenhouse Gas Costs Avoided'!$A$2:$I$32,9,FALSE)</f>
        <v>3.1670094520501597</v>
      </c>
      <c r="CZ370" s="21">
        <f>BV370*VLOOKUP(AR$6,'Greenhouse Gas Costs Avoided'!$A$2:$I$32,9,FALSE)</f>
        <v>3.4696024846318703</v>
      </c>
      <c r="DA370" s="21">
        <f>BW370*VLOOKUP(AS$6,'Greenhouse Gas Costs Avoided'!$A$2:$I$32,9,FALSE)</f>
        <v>3.8016643807416939</v>
      </c>
      <c r="DB370" s="21">
        <f>BX370*VLOOKUP(AT$6,'Greenhouse Gas Costs Avoided'!$A$2:$I$32,9,FALSE)</f>
        <v>4.1657946983243246</v>
      </c>
      <c r="DC370" s="21">
        <f>BY370*VLOOKUP(AU$6,'Greenhouse Gas Costs Avoided'!$A$2:$I$32,9,FALSE)</f>
        <v>4.5654558835919028</v>
      </c>
      <c r="DD370" s="21">
        <f>BZ370*VLOOKUP(AV$6,'Greenhouse Gas Costs Avoided'!$A$2:$I$32,9,FALSE)</f>
        <v>5.0035008741682265</v>
      </c>
      <c r="DE370" s="21">
        <f>CA370*VLOOKUP(AW$6,'Greenhouse Gas Costs Avoided'!$A$2:$I$32,9,FALSE)</f>
        <v>5.1473793563843691</v>
      </c>
      <c r="DF370" s="21">
        <f>CB370*VLOOKUP(AX$6,'Greenhouse Gas Costs Avoided'!$A$2:$I$32,9,FALSE)</f>
        <v>5.2963381923007766</v>
      </c>
      <c r="DG370" s="21">
        <f>CC370*VLOOKUP(AY$6,'Greenhouse Gas Costs Avoided'!$A$2:$I$32,9,FALSE)</f>
        <v>5.4493081891352544</v>
      </c>
      <c r="DH370" s="21">
        <f>CD370*VLOOKUP(AZ$6,'Greenhouse Gas Costs Avoided'!$A$2:$I$32,9,FALSE)</f>
        <v>5.606890825278958</v>
      </c>
      <c r="DI370" s="21">
        <f>CE370*VLOOKUP(BA$6,'Greenhouse Gas Costs Avoided'!$A$2:$I$32,9,FALSE)</f>
        <v>5.7675826620899597</v>
      </c>
      <c r="DJ370" s="21">
        <f>CF370*VLOOKUP(BB$6,'Greenhouse Gas Costs Avoided'!$A$2:$I$32,9,FALSE)</f>
        <v>5.935130766850258</v>
      </c>
      <c r="DK370" s="21">
        <f>CG370*VLOOKUP(BC$6,'Greenhouse Gas Costs Avoided'!$A$2:$I$32,9,FALSE)</f>
        <v>6.1052609366481567</v>
      </c>
      <c r="DL370" s="21">
        <f>CH370*VLOOKUP(BD$6,'Greenhouse Gas Costs Avoided'!$A$2:$I$32,9,FALSE)</f>
        <v>6.2788338222861402</v>
      </c>
      <c r="DM370" s="21">
        <f>CI370*VLOOKUP(BE$6,'Greenhouse Gas Costs Avoided'!$A$2:$I$32,9,FALSE)</f>
        <v>6.4570478846612929</v>
      </c>
      <c r="DN370" s="21">
        <f>CJ370*VLOOKUP(BF$6,'Greenhouse Gas Costs Avoided'!$A$2:$I$32,9,FALSE)</f>
        <v>6.6405150868084322</v>
      </c>
      <c r="DO370" s="21">
        <f>CK370*VLOOKUP(BG$6,'Greenhouse Gas Costs Avoided'!$A$2:$I$32,9,FALSE)</f>
        <v>6.8289022097138705</v>
      </c>
      <c r="DP370" s="21">
        <f>CL370*VLOOKUP(BH$6,'Greenhouse Gas Costs Avoided'!$A$2:$I$32,9,FALSE)</f>
        <v>7.0221809990540507</v>
      </c>
      <c r="DQ370" s="21">
        <f>CM370*VLOOKUP(BI$6,'Greenhouse Gas Costs Avoided'!$A$2:$I$32,9,FALSE)</f>
        <v>7.2198931009350886</v>
      </c>
      <c r="DR370" s="21">
        <f>CN370*VLOOKUP(BJ$6,'Greenhouse Gas Costs Avoided'!$A$2:$I$32,9,FALSE)</f>
        <v>7.4222972772007143</v>
      </c>
      <c r="DS370" s="164">
        <f>CO370*VLOOKUP(BK$6,'Greenhouse Gas Costs Avoided'!$A$2:$I$32,9,FALSE)</f>
        <v>7.6285297110405814</v>
      </c>
    </row>
    <row r="371" spans="1:123" x14ac:dyDescent="0.35">
      <c r="A371" s="174">
        <v>365</v>
      </c>
      <c r="B371" s="12">
        <v>4</v>
      </c>
      <c r="C371" s="175">
        <v>2023</v>
      </c>
      <c r="E371" s="20">
        <v>0</v>
      </c>
      <c r="F371" s="21">
        <v>82.346532180449415</v>
      </c>
      <c r="G371" s="21">
        <v>84.002844861871253</v>
      </c>
      <c r="H371" s="21">
        <v>85.659157543293105</v>
      </c>
      <c r="I371" s="21">
        <v>86.918851036576825</v>
      </c>
      <c r="J371" s="21">
        <v>88.178544529860531</v>
      </c>
      <c r="K371" s="21">
        <v>89.438238023144251</v>
      </c>
      <c r="L371" s="21">
        <v>90.697931516427971</v>
      </c>
      <c r="M371" s="21">
        <v>91.95762500971172</v>
      </c>
      <c r="N371" s="21">
        <v>93.21731850299544</v>
      </c>
      <c r="O371" s="21">
        <v>94.47701199627916</v>
      </c>
      <c r="P371" s="21">
        <v>95.73670548956288</v>
      </c>
      <c r="Q371" s="21">
        <v>96.996398982846586</v>
      </c>
      <c r="R371" s="21">
        <v>98.25609247613032</v>
      </c>
      <c r="S371" s="21">
        <v>99.65157958594628</v>
      </c>
      <c r="T371" s="21">
        <v>101.04706669576224</v>
      </c>
      <c r="U371" s="21">
        <v>102.4425538055782</v>
      </c>
      <c r="V371" s="21">
        <v>103.83804091539416</v>
      </c>
      <c r="W371" s="21">
        <v>105.23352802521011</v>
      </c>
      <c r="X371" s="21">
        <v>106.47156953138905</v>
      </c>
      <c r="Y371" s="21">
        <v>107.709611037568</v>
      </c>
      <c r="Z371" s="21">
        <v>108.94765254374694</v>
      </c>
      <c r="AA371" s="21">
        <v>110.18569404992589</v>
      </c>
      <c r="AB371" s="21">
        <v>111.42373555610482</v>
      </c>
      <c r="AC371" s="21">
        <v>112.86811731331359</v>
      </c>
      <c r="AD371" s="21">
        <v>114.31249907052236</v>
      </c>
      <c r="AE371" s="21">
        <v>115.75688082773114</v>
      </c>
      <c r="AF371" s="21">
        <v>117.20126258493991</v>
      </c>
      <c r="AG371" s="22">
        <v>119.5319620819439</v>
      </c>
      <c r="AI371" s="20">
        <v>0</v>
      </c>
      <c r="AJ371" s="21">
        <v>5.2166744805659615</v>
      </c>
      <c r="AK371" s="21">
        <v>5.3216023247413169</v>
      </c>
      <c r="AL371" s="21">
        <v>5.4265301689166732</v>
      </c>
      <c r="AM371" s="21">
        <v>5.5063320831654474</v>
      </c>
      <c r="AN371" s="21">
        <v>5.5861339974142208</v>
      </c>
      <c r="AO371" s="21">
        <v>5.665935911662995</v>
      </c>
      <c r="AP371" s="21">
        <v>5.7457378259117702</v>
      </c>
      <c r="AQ371" s="21">
        <v>5.8255397401605462</v>
      </c>
      <c r="AR371" s="21">
        <v>5.9053416544093205</v>
      </c>
      <c r="AS371" s="21">
        <v>5.9851435686580947</v>
      </c>
      <c r="AT371" s="21">
        <v>6.0649454829068699</v>
      </c>
      <c r="AU371" s="21">
        <v>6.1447473971556432</v>
      </c>
      <c r="AV371" s="21">
        <v>6.2245493114044184</v>
      </c>
      <c r="AW371" s="21">
        <v>6.312953786990386</v>
      </c>
      <c r="AX371" s="21">
        <v>6.4013582625763545</v>
      </c>
      <c r="AY371" s="21">
        <v>6.4897627381623222</v>
      </c>
      <c r="AZ371" s="21">
        <v>6.5781672137482907</v>
      </c>
      <c r="BA371" s="21">
        <v>6.6665716893342575</v>
      </c>
      <c r="BB371" s="21">
        <v>6.7450019445028957</v>
      </c>
      <c r="BC371" s="21">
        <v>6.8234321996715348</v>
      </c>
      <c r="BD371" s="21">
        <v>6.901862454840173</v>
      </c>
      <c r="BE371" s="21">
        <v>6.9802927100088112</v>
      </c>
      <c r="BF371" s="21">
        <v>7.0587229651774486</v>
      </c>
      <c r="BG371" s="21">
        <v>7.1502249295408609</v>
      </c>
      <c r="BH371" s="21">
        <v>7.2417268939042723</v>
      </c>
      <c r="BI371" s="21">
        <v>7.3332288582676846</v>
      </c>
      <c r="BJ371" s="21">
        <v>7.424730822631096</v>
      </c>
      <c r="BK371" s="22">
        <v>7.5723812490175435</v>
      </c>
      <c r="BM371" s="163">
        <f>VLOOKUP(BM$6,'MonteCarlo Policy Paths'!$N$2:$S$31,$B371+1,FALSE)</f>
        <v>21.456887556927661</v>
      </c>
      <c r="BN371" s="21">
        <f>VLOOKUP(BN$6,'MonteCarlo Policy Paths'!$N$2:$S$31,$B371+1,FALSE)</f>
        <v>23.119081894670884</v>
      </c>
      <c r="BO371" s="21">
        <f>VLOOKUP(BO$6,'MonteCarlo Policy Paths'!$N$2:$S$31,$B371+1,FALSE)</f>
        <v>24.918982795429599</v>
      </c>
      <c r="BP371" s="21">
        <f>VLOOKUP(BP$6,'MonteCarlo Policy Paths'!$N$2:$S$31,$B371+1,FALSE)</f>
        <v>26.866510906830612</v>
      </c>
      <c r="BQ371" s="21">
        <f>VLOOKUP(BQ$6,'MonteCarlo Policy Paths'!$N$2:$S$31,$B371+1,FALSE)</f>
        <v>28.957808063155838</v>
      </c>
      <c r="BR371" s="21">
        <f>VLOOKUP(BR$6,'MonteCarlo Policy Paths'!$N$2:$S$31,$B371+1,FALSE)</f>
        <v>31.169773267386955</v>
      </c>
      <c r="BS371" s="21">
        <f>VLOOKUP(BS$6,'MonteCarlo Policy Paths'!$N$2:$S$31,$B371+1,FALSE)</f>
        <v>33.536503079259326</v>
      </c>
      <c r="BT371" s="21">
        <f>VLOOKUP(BT$6,'MonteCarlo Policy Paths'!$N$2:$S$31,$B371+1,FALSE)</f>
        <v>36.094562758542168</v>
      </c>
      <c r="BU371" s="21">
        <f>VLOOKUP(BU$6,'MonteCarlo Policy Paths'!$N$2:$S$31,$B371+1,FALSE)</f>
        <v>38.859796339203925</v>
      </c>
      <c r="BV371" s="21">
        <f>VLOOKUP(BV$6,'MonteCarlo Policy Paths'!$N$2:$S$31,$B371+1,FALSE)</f>
        <v>41.937214526892696</v>
      </c>
      <c r="BW371" s="21">
        <f>VLOOKUP(BW$6,'MonteCarlo Policy Paths'!$N$2:$S$31,$B371+1,FALSE)</f>
        <v>45.285702034805901</v>
      </c>
      <c r="BX371" s="21">
        <f>VLOOKUP(BX$6,'MonteCarlo Policy Paths'!$N$2:$S$31,$B371+1,FALSE)</f>
        <v>48.923675973628832</v>
      </c>
      <c r="BY371" s="21">
        <f>VLOOKUP(BY$6,'MonteCarlo Policy Paths'!$N$2:$S$31,$B371+1,FALSE)</f>
        <v>52.880283256992421</v>
      </c>
      <c r="BZ371" s="21">
        <f>VLOOKUP(BZ$6,'MonteCarlo Policy Paths'!$N$2:$S$31,$B371+1,FALSE)</f>
        <v>57.179951130409847</v>
      </c>
      <c r="CA371" s="21">
        <f>VLOOKUP(CA$6,'MonteCarlo Policy Paths'!$N$2:$S$31,$B371+1,FALSE)</f>
        <v>59.199989570907007</v>
      </c>
      <c r="CB371" s="21">
        <f>VLOOKUP(CB$6,'MonteCarlo Policy Paths'!$N$2:$S$31,$B371+1,FALSE)</f>
        <v>61.304348310445278</v>
      </c>
      <c r="CC371" s="21">
        <f>VLOOKUP(CC$6,'MonteCarlo Policy Paths'!$N$2:$S$31,$B371+1,FALSE)</f>
        <v>63.486799757257046</v>
      </c>
      <c r="CD371" s="21">
        <f>VLOOKUP(CD$6,'MonteCarlo Policy Paths'!$N$2:$S$31,$B371+1,FALSE)</f>
        <v>65.754412861465767</v>
      </c>
      <c r="CE371" s="21">
        <f>VLOOKUP(CE$6,'MonteCarlo Policy Paths'!$N$2:$S$31,$B371+1,FALSE)</f>
        <v>68.097759333367534</v>
      </c>
      <c r="CF371" s="21">
        <f>VLOOKUP(CF$6,'MonteCarlo Policy Paths'!$N$2:$S$31,$B371+1,FALSE)</f>
        <v>70.548973057852507</v>
      </c>
      <c r="CG371" s="21">
        <f>VLOOKUP(CG$6,'MonteCarlo Policy Paths'!$N$2:$S$31,$B371+1,FALSE)</f>
        <v>73.077007009761019</v>
      </c>
      <c r="CH371" s="21">
        <f>VLOOKUP(CH$6,'MonteCarlo Policy Paths'!$N$2:$S$31,$B371+1,FALSE)</f>
        <v>75.691476032446857</v>
      </c>
      <c r="CI371" s="21">
        <f>VLOOKUP(CI$6,'MonteCarlo Policy Paths'!$N$2:$S$31,$B371+1,FALSE)</f>
        <v>78.404802280730166</v>
      </c>
      <c r="CJ371" s="21">
        <f>VLOOKUP(CJ$6,'MonteCarlo Policy Paths'!$N$2:$S$31,$B371+1,FALSE)</f>
        <v>81.224927058038162</v>
      </c>
      <c r="CK371" s="21">
        <f>VLOOKUP(CK$6,'MonteCarlo Policy Paths'!$N$2:$S$31,$B371+1,FALSE)</f>
        <v>84.152487263770951</v>
      </c>
      <c r="CL371" s="21">
        <f>VLOOKUP(CL$6,'MonteCarlo Policy Paths'!$N$2:$S$31,$B371+1,FALSE)</f>
        <v>87.19069011352974</v>
      </c>
      <c r="CM371" s="21">
        <f>VLOOKUP(CM$6,'MonteCarlo Policy Paths'!$N$2:$S$31,$B371+1,FALSE)</f>
        <v>90.339519718236858</v>
      </c>
      <c r="CN371" s="21">
        <f>VLOOKUP(CN$6,'MonteCarlo Policy Paths'!$N$2:$S$31,$B371+1,FALSE)</f>
        <v>93.604800202242828</v>
      </c>
      <c r="CO371" s="164">
        <f>VLOOKUP(CO$6,'MonteCarlo Policy Paths'!$N$2:$S$31,$B371+1,FALSE)</f>
        <v>96.983684685934094</v>
      </c>
      <c r="CQ371" s="163">
        <f>BM371*VLOOKUP(AI$6,'Greenhouse Gas Costs Avoided'!$A$2:$I$32,9,FALSE)</f>
        <v>1.3592994724454583</v>
      </c>
      <c r="CR371" s="21">
        <f>BN371*VLOOKUP(AJ$6,'Greenhouse Gas Costs Avoided'!$A$2:$I$32,9,FALSE)</f>
        <v>1.4645999210963487</v>
      </c>
      <c r="CS371" s="21">
        <f>BO371*VLOOKUP(AK$6,'Greenhouse Gas Costs Avoided'!$A$2:$I$32,9,FALSE)</f>
        <v>1.5786241167474793</v>
      </c>
      <c r="CT371" s="21">
        <f>BP371*VLOOKUP(AL$6,'Greenhouse Gas Costs Avoided'!$A$2:$I$32,9,FALSE)</f>
        <v>1.7020005350363183</v>
      </c>
      <c r="CU371" s="21">
        <f>BQ371*VLOOKUP(AM$6,'Greenhouse Gas Costs Avoided'!$A$2:$I$32,9,FALSE)</f>
        <v>1.8344847601494692</v>
      </c>
      <c r="CV371" s="21">
        <f>BR371*VLOOKUP(AN$6,'Greenhouse Gas Costs Avoided'!$A$2:$I$32,9,FALSE)</f>
        <v>1.9746133378475101</v>
      </c>
      <c r="CW371" s="21">
        <f>BS371*VLOOKUP(AO$6,'Greenhouse Gas Costs Avoided'!$A$2:$I$32,9,FALSE)</f>
        <v>2.1245462941611284</v>
      </c>
      <c r="CX371" s="21">
        <f>BT371*VLOOKUP(AP$6,'Greenhouse Gas Costs Avoided'!$A$2:$I$32,9,FALSE)</f>
        <v>2.2866000479177169</v>
      </c>
      <c r="CY371" s="21">
        <f>BU371*VLOOKUP(AQ$6,'Greenhouse Gas Costs Avoided'!$A$2:$I$32,9,FALSE)</f>
        <v>2.4617783228380428</v>
      </c>
      <c r="CZ371" s="21">
        <f>BV371*VLOOKUP(AR$6,'Greenhouse Gas Costs Avoided'!$A$2:$I$32,9,FALSE)</f>
        <v>2.6567335747552212</v>
      </c>
      <c r="DA371" s="21">
        <f>BW371*VLOOKUP(AS$6,'Greenhouse Gas Costs Avoided'!$A$2:$I$32,9,FALSE)</f>
        <v>2.8688611394320973</v>
      </c>
      <c r="DB371" s="21">
        <f>BX371*VLOOKUP(AT$6,'Greenhouse Gas Costs Avoided'!$A$2:$I$32,9,FALSE)</f>
        <v>3.099327745676475</v>
      </c>
      <c r="DC371" s="21">
        <f>BY371*VLOOKUP(AU$6,'Greenhouse Gas Costs Avoided'!$A$2:$I$32,9,FALSE)</f>
        <v>3.3499798581359799</v>
      </c>
      <c r="DD371" s="21">
        <f>BZ371*VLOOKUP(AV$6,'Greenhouse Gas Costs Avoided'!$A$2:$I$32,9,FALSE)</f>
        <v>3.6223649492411436</v>
      </c>
      <c r="DE371" s="21">
        <f>CA371*VLOOKUP(AW$6,'Greenhouse Gas Costs Avoided'!$A$2:$I$32,9,FALSE)</f>
        <v>3.7503349159570667</v>
      </c>
      <c r="DF371" s="21">
        <f>CB371*VLOOKUP(AX$6,'Greenhouse Gas Costs Avoided'!$A$2:$I$32,9,FALSE)</f>
        <v>3.8836465958035138</v>
      </c>
      <c r="DG371" s="21">
        <f>CC371*VLOOKUP(AY$6,'Greenhouse Gas Costs Avoided'!$A$2:$I$32,9,FALSE)</f>
        <v>4.0219054692034097</v>
      </c>
      <c r="DH371" s="21">
        <f>CD371*VLOOKUP(AZ$6,'Greenhouse Gas Costs Avoided'!$A$2:$I$32,9,FALSE)</f>
        <v>4.1655593560070496</v>
      </c>
      <c r="DI371" s="21">
        <f>CE371*VLOOKUP(BA$6,'Greenhouse Gas Costs Avoided'!$A$2:$I$32,9,FALSE)</f>
        <v>4.3140109715809301</v>
      </c>
      <c r="DJ371" s="21">
        <f>CF371*VLOOKUP(BB$6,'Greenhouse Gas Costs Avoided'!$A$2:$I$32,9,FALSE)</f>
        <v>4.4692960059878768</v>
      </c>
      <c r="DK371" s="21">
        <f>CG371*VLOOKUP(BC$6,'Greenhouse Gas Costs Avoided'!$A$2:$I$32,9,FALSE)</f>
        <v>4.629447622014963</v>
      </c>
      <c r="DL371" s="21">
        <f>CH371*VLOOKUP(BD$6,'Greenhouse Gas Costs Avoided'!$A$2:$I$32,9,FALSE)</f>
        <v>4.7950749225184994</v>
      </c>
      <c r="DM371" s="21">
        <f>CI371*VLOOKUP(BE$6,'Greenhouse Gas Costs Avoided'!$A$2:$I$32,9,FALSE)</f>
        <v>4.9669648542748472</v>
      </c>
      <c r="DN371" s="21">
        <f>CJ371*VLOOKUP(BF$6,'Greenhouse Gas Costs Avoided'!$A$2:$I$32,9,FALSE)</f>
        <v>5.1456205009456273</v>
      </c>
      <c r="DO371" s="21">
        <f>CK371*VLOOKUP(BG$6,'Greenhouse Gas Costs Avoided'!$A$2:$I$32,9,FALSE)</f>
        <v>5.331082210275417</v>
      </c>
      <c r="DP371" s="21">
        <f>CL371*VLOOKUP(BH$6,'Greenhouse Gas Costs Avoided'!$A$2:$I$32,9,FALSE)</f>
        <v>5.5235531602164318</v>
      </c>
      <c r="DQ371" s="21">
        <f>CM371*VLOOKUP(BI$6,'Greenhouse Gas Costs Avoided'!$A$2:$I$32,9,FALSE)</f>
        <v>5.723032344191421</v>
      </c>
      <c r="DR371" s="21">
        <f>CN371*VLOOKUP(BJ$6,'Greenhouse Gas Costs Avoided'!$A$2:$I$32,9,FALSE)</f>
        <v>5.9298887220104266</v>
      </c>
      <c r="DS371" s="164">
        <f>CO371*VLOOKUP(BK$6,'Greenhouse Gas Costs Avoided'!$A$2:$I$32,9,FALSE)</f>
        <v>6.1439419431008639</v>
      </c>
    </row>
    <row r="372" spans="1:123" x14ac:dyDescent="0.35">
      <c r="A372" s="174">
        <v>366</v>
      </c>
      <c r="B372" s="12">
        <v>2</v>
      </c>
      <c r="C372" s="175">
        <v>2023</v>
      </c>
      <c r="E372" s="20">
        <v>0</v>
      </c>
      <c r="F372" s="21">
        <v>82.346532180449415</v>
      </c>
      <c r="G372" s="21">
        <v>84.002844861871253</v>
      </c>
      <c r="H372" s="21">
        <v>85.659157543293105</v>
      </c>
      <c r="I372" s="21">
        <v>86.918851036576825</v>
      </c>
      <c r="J372" s="21">
        <v>88.178544529860531</v>
      </c>
      <c r="K372" s="21">
        <v>89.438238023144251</v>
      </c>
      <c r="L372" s="21">
        <v>90.697931516427971</v>
      </c>
      <c r="M372" s="21">
        <v>91.95762500971172</v>
      </c>
      <c r="N372" s="21">
        <v>93.21731850299544</v>
      </c>
      <c r="O372" s="21">
        <v>94.47701199627916</v>
      </c>
      <c r="P372" s="21">
        <v>95.73670548956288</v>
      </c>
      <c r="Q372" s="21">
        <v>96.996398982846586</v>
      </c>
      <c r="R372" s="21">
        <v>98.25609247613032</v>
      </c>
      <c r="S372" s="21">
        <v>99.65157958594628</v>
      </c>
      <c r="T372" s="21">
        <v>101.04706669576224</v>
      </c>
      <c r="U372" s="21">
        <v>102.4425538055782</v>
      </c>
      <c r="V372" s="21">
        <v>103.83804091539416</v>
      </c>
      <c r="W372" s="21">
        <v>105.23352802521011</v>
      </c>
      <c r="X372" s="21">
        <v>106.47156953138905</v>
      </c>
      <c r="Y372" s="21">
        <v>107.709611037568</v>
      </c>
      <c r="Z372" s="21">
        <v>108.94765254374694</v>
      </c>
      <c r="AA372" s="21">
        <v>110.18569404992589</v>
      </c>
      <c r="AB372" s="21">
        <v>111.42373555610482</v>
      </c>
      <c r="AC372" s="21">
        <v>112.86811731331359</v>
      </c>
      <c r="AD372" s="21">
        <v>114.31249907052236</v>
      </c>
      <c r="AE372" s="21">
        <v>115.75688082773114</v>
      </c>
      <c r="AF372" s="21">
        <v>117.20126258493991</v>
      </c>
      <c r="AG372" s="22">
        <v>120.41827982173916</v>
      </c>
      <c r="AI372" s="20">
        <v>0</v>
      </c>
      <c r="AJ372" s="21">
        <v>5.2166744805659615</v>
      </c>
      <c r="AK372" s="21">
        <v>5.3216023247413169</v>
      </c>
      <c r="AL372" s="21">
        <v>5.4265301689166732</v>
      </c>
      <c r="AM372" s="21">
        <v>5.5063320831654474</v>
      </c>
      <c r="AN372" s="21">
        <v>5.5861339974142208</v>
      </c>
      <c r="AO372" s="21">
        <v>5.665935911662995</v>
      </c>
      <c r="AP372" s="21">
        <v>5.7457378259117702</v>
      </c>
      <c r="AQ372" s="21">
        <v>5.8255397401605462</v>
      </c>
      <c r="AR372" s="21">
        <v>5.9053416544093205</v>
      </c>
      <c r="AS372" s="21">
        <v>5.9851435686580947</v>
      </c>
      <c r="AT372" s="21">
        <v>6.0649454829068699</v>
      </c>
      <c r="AU372" s="21">
        <v>6.1447473971556432</v>
      </c>
      <c r="AV372" s="21">
        <v>6.2245493114044184</v>
      </c>
      <c r="AW372" s="21">
        <v>6.312953786990386</v>
      </c>
      <c r="AX372" s="21">
        <v>6.4013582625763545</v>
      </c>
      <c r="AY372" s="21">
        <v>6.4897627381623222</v>
      </c>
      <c r="AZ372" s="21">
        <v>6.5781672137482907</v>
      </c>
      <c r="BA372" s="21">
        <v>6.6665716893342575</v>
      </c>
      <c r="BB372" s="21">
        <v>6.7450019445028957</v>
      </c>
      <c r="BC372" s="21">
        <v>6.8234321996715348</v>
      </c>
      <c r="BD372" s="21">
        <v>6.901862454840173</v>
      </c>
      <c r="BE372" s="21">
        <v>6.9802927100088112</v>
      </c>
      <c r="BF372" s="21">
        <v>7.0587229651774486</v>
      </c>
      <c r="BG372" s="21">
        <v>7.1502249295408609</v>
      </c>
      <c r="BH372" s="21">
        <v>7.2417268939042723</v>
      </c>
      <c r="BI372" s="21">
        <v>7.3332288582676846</v>
      </c>
      <c r="BJ372" s="21">
        <v>7.424730822631096</v>
      </c>
      <c r="BK372" s="22">
        <v>7.6285297110405814</v>
      </c>
      <c r="BM372" s="163">
        <f>VLOOKUP(BM$6,'MonteCarlo Policy Paths'!$N$2:$S$31,$B372+1,FALSE)</f>
        <v>23.967702867134744</v>
      </c>
      <c r="BN372" s="21">
        <f>VLOOKUP(BN$6,'MonteCarlo Policy Paths'!$N$2:$S$31,$B372+1,FALSE)</f>
        <v>26.317177955222718</v>
      </c>
      <c r="BO372" s="21">
        <f>VLOOKUP(BO$6,'MonteCarlo Policy Paths'!$N$2:$S$31,$B372+1,FALSE)</f>
        <v>28.893255238045125</v>
      </c>
      <c r="BP372" s="21">
        <f>VLOOKUP(BP$6,'MonteCarlo Policy Paths'!$N$2:$S$31,$B372+1,FALSE)</f>
        <v>31.715102246604285</v>
      </c>
      <c r="BQ372" s="21">
        <f>VLOOKUP(BQ$6,'MonteCarlo Policy Paths'!$N$2:$S$31,$B372+1,FALSE)</f>
        <v>34.790233856835599</v>
      </c>
      <c r="BR372" s="21">
        <f>VLOOKUP(BR$6,'MonteCarlo Policy Paths'!$N$2:$S$31,$B372+1,FALSE)</f>
        <v>38.117013285454661</v>
      </c>
      <c r="BS372" s="21">
        <f>VLOOKUP(BS$6,'MonteCarlo Policy Paths'!$N$2:$S$31,$B372+1,FALSE)</f>
        <v>41.72840612279375</v>
      </c>
      <c r="BT372" s="21">
        <f>VLOOKUP(BT$6,'MonteCarlo Policy Paths'!$N$2:$S$31,$B372+1,FALSE)</f>
        <v>45.677249983631562</v>
      </c>
      <c r="BU372" s="21">
        <f>VLOOKUP(BU$6,'MonteCarlo Policy Paths'!$N$2:$S$31,$B372+1,FALSE)</f>
        <v>49.99204890598088</v>
      </c>
      <c r="BV372" s="21">
        <f>VLOOKUP(BV$6,'MonteCarlo Policy Paths'!$N$2:$S$31,$B372+1,FALSE)</f>
        <v>54.768556811140854</v>
      </c>
      <c r="BW372" s="21">
        <f>VLOOKUP(BW$6,'MonteCarlo Policy Paths'!$N$2:$S$31,$B372+1,FALSE)</f>
        <v>60.010238214835042</v>
      </c>
      <c r="BX372" s="21">
        <f>VLOOKUP(BX$6,'MonteCarlo Policy Paths'!$N$2:$S$31,$B372+1,FALSE)</f>
        <v>65.75812779974207</v>
      </c>
      <c r="BY372" s="21">
        <f>VLOOKUP(BY$6,'MonteCarlo Policy Paths'!$N$2:$S$31,$B372+1,FALSE)</f>
        <v>72.066881159093455</v>
      </c>
      <c r="BZ372" s="21">
        <f>VLOOKUP(BZ$6,'MonteCarlo Policy Paths'!$N$2:$S$31,$B372+1,FALSE)</f>
        <v>78.981532638183737</v>
      </c>
      <c r="CA372" s="21">
        <f>VLOOKUP(CA$6,'MonteCarlo Policy Paths'!$N$2:$S$31,$B372+1,FALSE)</f>
        <v>81.252691038046251</v>
      </c>
      <c r="CB372" s="21">
        <f>VLOOKUP(CB$6,'MonteCarlo Policy Paths'!$N$2:$S$31,$B372+1,FALSE)</f>
        <v>83.604044111934414</v>
      </c>
      <c r="CC372" s="21">
        <f>VLOOKUP(CC$6,'MonteCarlo Policy Paths'!$N$2:$S$31,$B372+1,FALSE)</f>
        <v>86.018714380110126</v>
      </c>
      <c r="CD372" s="21">
        <f>VLOOKUP(CD$6,'MonteCarlo Policy Paths'!$N$2:$S$31,$B372+1,FALSE)</f>
        <v>88.506196331807388</v>
      </c>
      <c r="CE372" s="21">
        <f>VLOOKUP(CE$6,'MonteCarlo Policy Paths'!$N$2:$S$31,$B372+1,FALSE)</f>
        <v>91.042757806054695</v>
      </c>
      <c r="CF372" s="21">
        <f>VLOOKUP(CF$6,'MonteCarlo Policy Paths'!$N$2:$S$31,$B372+1,FALSE)</f>
        <v>93.687547211990633</v>
      </c>
      <c r="CG372" s="21">
        <f>VLOOKUP(CG$6,'MonteCarlo Policy Paths'!$N$2:$S$31,$B372+1,FALSE)</f>
        <v>96.373095170621937</v>
      </c>
      <c r="CH372" s="21">
        <f>VLOOKUP(CH$6,'MonteCarlo Policy Paths'!$N$2:$S$31,$B372+1,FALSE)</f>
        <v>99.112987273548597</v>
      </c>
      <c r="CI372" s="21">
        <f>VLOOKUP(CI$6,'MonteCarlo Policy Paths'!$N$2:$S$31,$B372+1,FALSE)</f>
        <v>101.92614153054797</v>
      </c>
      <c r="CJ372" s="21">
        <f>VLOOKUP(CJ$6,'MonteCarlo Policy Paths'!$N$2:$S$31,$B372+1,FALSE)</f>
        <v>104.82221793361833</v>
      </c>
      <c r="CK372" s="21">
        <f>VLOOKUP(CK$6,'MonteCarlo Policy Paths'!$N$2:$S$31,$B372+1,FALSE)</f>
        <v>107.79595653596101</v>
      </c>
      <c r="CL372" s="21">
        <f>VLOOKUP(CL$6,'MonteCarlo Policy Paths'!$N$2:$S$31,$B372+1,FALSE)</f>
        <v>110.84691133589952</v>
      </c>
      <c r="CM372" s="21">
        <f>VLOOKUP(CM$6,'MonteCarlo Policy Paths'!$N$2:$S$31,$B372+1,FALSE)</f>
        <v>113.96784710075578</v>
      </c>
      <c r="CN372" s="21">
        <f>VLOOKUP(CN$6,'MonteCarlo Policy Paths'!$N$2:$S$31,$B372+1,FALSE)</f>
        <v>117.16284845198182</v>
      </c>
      <c r="CO372" s="164">
        <f>VLOOKUP(CO$6,'MonteCarlo Policy Paths'!$N$2:$S$31,$B372+1,FALSE)</f>
        <v>120.41827982173916</v>
      </c>
      <c r="CQ372" s="163">
        <f>BM372*VLOOKUP(AI$6,'Greenhouse Gas Costs Avoided'!$A$2:$I$32,9,FALSE)</f>
        <v>1.5183602829902079</v>
      </c>
      <c r="CR372" s="21">
        <f>BN372*VLOOKUP(AJ$6,'Greenhouse Gas Costs Avoided'!$A$2:$I$32,9,FALSE)</f>
        <v>1.6672001480120395</v>
      </c>
      <c r="CS372" s="21">
        <f>BO372*VLOOKUP(AK$6,'Greenhouse Gas Costs Avoided'!$A$2:$I$32,9,FALSE)</f>
        <v>1.8303953216936328</v>
      </c>
      <c r="CT372" s="21">
        <f>BP372*VLOOKUP(AL$6,'Greenhouse Gas Costs Avoided'!$A$2:$I$32,9,FALSE)</f>
        <v>2.0091600721673259</v>
      </c>
      <c r="CU372" s="21">
        <f>BQ372*VLOOKUP(AM$6,'Greenhouse Gas Costs Avoided'!$A$2:$I$32,9,FALSE)</f>
        <v>2.2039704688009323</v>
      </c>
      <c r="CV372" s="21">
        <f>BR372*VLOOKUP(AN$6,'Greenhouse Gas Costs Avoided'!$A$2:$I$32,9,FALSE)</f>
        <v>2.4147228209427172</v>
      </c>
      <c r="CW372" s="21">
        <f>BS372*VLOOKUP(AO$6,'Greenhouse Gas Costs Avoided'!$A$2:$I$32,9,FALSE)</f>
        <v>2.6435055074141016</v>
      </c>
      <c r="CX372" s="21">
        <f>BT372*VLOOKUP(AP$6,'Greenhouse Gas Costs Avoided'!$A$2:$I$32,9,FALSE)</f>
        <v>2.8936658050138946</v>
      </c>
      <c r="CY372" s="21">
        <f>BU372*VLOOKUP(AQ$6,'Greenhouse Gas Costs Avoided'!$A$2:$I$32,9,FALSE)</f>
        <v>3.1670094520501597</v>
      </c>
      <c r="CZ372" s="21">
        <f>BV372*VLOOKUP(AR$6,'Greenhouse Gas Costs Avoided'!$A$2:$I$32,9,FALSE)</f>
        <v>3.4696024846318703</v>
      </c>
      <c r="DA372" s="21">
        <f>BW372*VLOOKUP(AS$6,'Greenhouse Gas Costs Avoided'!$A$2:$I$32,9,FALSE)</f>
        <v>3.8016643807416939</v>
      </c>
      <c r="DB372" s="21">
        <f>BX372*VLOOKUP(AT$6,'Greenhouse Gas Costs Avoided'!$A$2:$I$32,9,FALSE)</f>
        <v>4.1657946983243246</v>
      </c>
      <c r="DC372" s="21">
        <f>BY372*VLOOKUP(AU$6,'Greenhouse Gas Costs Avoided'!$A$2:$I$32,9,FALSE)</f>
        <v>4.5654558835919028</v>
      </c>
      <c r="DD372" s="21">
        <f>BZ372*VLOOKUP(AV$6,'Greenhouse Gas Costs Avoided'!$A$2:$I$32,9,FALSE)</f>
        <v>5.0035008741682265</v>
      </c>
      <c r="DE372" s="21">
        <f>CA372*VLOOKUP(AW$6,'Greenhouse Gas Costs Avoided'!$A$2:$I$32,9,FALSE)</f>
        <v>5.1473793563843691</v>
      </c>
      <c r="DF372" s="21">
        <f>CB372*VLOOKUP(AX$6,'Greenhouse Gas Costs Avoided'!$A$2:$I$32,9,FALSE)</f>
        <v>5.2963381923007766</v>
      </c>
      <c r="DG372" s="21">
        <f>CC372*VLOOKUP(AY$6,'Greenhouse Gas Costs Avoided'!$A$2:$I$32,9,FALSE)</f>
        <v>5.4493081891352544</v>
      </c>
      <c r="DH372" s="21">
        <f>CD372*VLOOKUP(AZ$6,'Greenhouse Gas Costs Avoided'!$A$2:$I$32,9,FALSE)</f>
        <v>5.606890825278958</v>
      </c>
      <c r="DI372" s="21">
        <f>CE372*VLOOKUP(BA$6,'Greenhouse Gas Costs Avoided'!$A$2:$I$32,9,FALSE)</f>
        <v>5.7675826620899597</v>
      </c>
      <c r="DJ372" s="21">
        <f>CF372*VLOOKUP(BB$6,'Greenhouse Gas Costs Avoided'!$A$2:$I$32,9,FALSE)</f>
        <v>5.935130766850258</v>
      </c>
      <c r="DK372" s="21">
        <f>CG372*VLOOKUP(BC$6,'Greenhouse Gas Costs Avoided'!$A$2:$I$32,9,FALSE)</f>
        <v>6.1052609366481567</v>
      </c>
      <c r="DL372" s="21">
        <f>CH372*VLOOKUP(BD$6,'Greenhouse Gas Costs Avoided'!$A$2:$I$32,9,FALSE)</f>
        <v>6.2788338222861402</v>
      </c>
      <c r="DM372" s="21">
        <f>CI372*VLOOKUP(BE$6,'Greenhouse Gas Costs Avoided'!$A$2:$I$32,9,FALSE)</f>
        <v>6.4570478846612929</v>
      </c>
      <c r="DN372" s="21">
        <f>CJ372*VLOOKUP(BF$6,'Greenhouse Gas Costs Avoided'!$A$2:$I$32,9,FALSE)</f>
        <v>6.6405150868084322</v>
      </c>
      <c r="DO372" s="21">
        <f>CK372*VLOOKUP(BG$6,'Greenhouse Gas Costs Avoided'!$A$2:$I$32,9,FALSE)</f>
        <v>6.8289022097138705</v>
      </c>
      <c r="DP372" s="21">
        <f>CL372*VLOOKUP(BH$6,'Greenhouse Gas Costs Avoided'!$A$2:$I$32,9,FALSE)</f>
        <v>7.0221809990540507</v>
      </c>
      <c r="DQ372" s="21">
        <f>CM372*VLOOKUP(BI$6,'Greenhouse Gas Costs Avoided'!$A$2:$I$32,9,FALSE)</f>
        <v>7.2198931009350886</v>
      </c>
      <c r="DR372" s="21">
        <f>CN372*VLOOKUP(BJ$6,'Greenhouse Gas Costs Avoided'!$A$2:$I$32,9,FALSE)</f>
        <v>7.4222972772007143</v>
      </c>
      <c r="DS372" s="164">
        <f>CO372*VLOOKUP(BK$6,'Greenhouse Gas Costs Avoided'!$A$2:$I$32,9,FALSE)</f>
        <v>7.6285297110405814</v>
      </c>
    </row>
    <row r="373" spans="1:123" x14ac:dyDescent="0.35">
      <c r="A373" s="174">
        <v>367</v>
      </c>
      <c r="B373" s="12">
        <v>3</v>
      </c>
      <c r="C373" s="175">
        <v>2023</v>
      </c>
      <c r="E373" s="20">
        <v>0</v>
      </c>
      <c r="F373" s="21">
        <v>82.346532180449415</v>
      </c>
      <c r="G373" s="21">
        <v>84.002844861871253</v>
      </c>
      <c r="H373" s="21">
        <v>85.659157543293105</v>
      </c>
      <c r="I373" s="21">
        <v>86.918851036576825</v>
      </c>
      <c r="J373" s="21">
        <v>88.178544529860531</v>
      </c>
      <c r="K373" s="21">
        <v>89.438238023144251</v>
      </c>
      <c r="L373" s="21">
        <v>90.697931516427971</v>
      </c>
      <c r="M373" s="21">
        <v>91.95762500971172</v>
      </c>
      <c r="N373" s="21">
        <v>93.21731850299544</v>
      </c>
      <c r="O373" s="21">
        <v>94.47701199627916</v>
      </c>
      <c r="P373" s="21">
        <v>95.73670548956288</v>
      </c>
      <c r="Q373" s="21">
        <v>96.996398982846586</v>
      </c>
      <c r="R373" s="21">
        <v>101.49317720655506</v>
      </c>
      <c r="S373" s="21">
        <v>104.21949379267882</v>
      </c>
      <c r="T373" s="21">
        <v>107.03810370059369</v>
      </c>
      <c r="U373" s="21">
        <v>109.92690053835344</v>
      </c>
      <c r="V373" s="21">
        <v>112.89757853003228</v>
      </c>
      <c r="W373" s="21">
        <v>115.91943874780665</v>
      </c>
      <c r="X373" s="21">
        <v>119.06733931122673</v>
      </c>
      <c r="Y373" s="21">
        <v>122.25496395468721</v>
      </c>
      <c r="Z373" s="21">
        <v>125.4992630232488</v>
      </c>
      <c r="AA373" s="21">
        <v>128.82380079097237</v>
      </c>
      <c r="AB373" s="21">
        <v>132.24028719953677</v>
      </c>
      <c r="AC373" s="21">
        <v>135.74155640209787</v>
      </c>
      <c r="AD373" s="21">
        <v>139.32654413598658</v>
      </c>
      <c r="AE373" s="21">
        <v>142.9856742986068</v>
      </c>
      <c r="AF373" s="21">
        <v>146.72361540812219</v>
      </c>
      <c r="AG373" s="22">
        <v>150.52284977717397</v>
      </c>
      <c r="AI373" s="20">
        <v>0</v>
      </c>
      <c r="AJ373" s="21">
        <v>5.2166744805659615</v>
      </c>
      <c r="AK373" s="21">
        <v>5.3216023247413169</v>
      </c>
      <c r="AL373" s="21">
        <v>5.4265301689166732</v>
      </c>
      <c r="AM373" s="21">
        <v>5.5063320831654474</v>
      </c>
      <c r="AN373" s="21">
        <v>5.5861339974142208</v>
      </c>
      <c r="AO373" s="21">
        <v>5.665935911662995</v>
      </c>
      <c r="AP373" s="21">
        <v>5.7457378259117702</v>
      </c>
      <c r="AQ373" s="21">
        <v>5.8255397401605462</v>
      </c>
      <c r="AR373" s="21">
        <v>5.9053416544093205</v>
      </c>
      <c r="AS373" s="21">
        <v>5.9851435686580947</v>
      </c>
      <c r="AT373" s="21">
        <v>6.0649454829068699</v>
      </c>
      <c r="AU373" s="21">
        <v>6.1447473971556432</v>
      </c>
      <c r="AV373" s="21">
        <v>6.4296194808152167</v>
      </c>
      <c r="AW373" s="21">
        <v>6.6023323538917609</v>
      </c>
      <c r="AX373" s="21">
        <v>6.7808920331878957</v>
      </c>
      <c r="AY373" s="21">
        <v>6.9638980729572149</v>
      </c>
      <c r="AZ373" s="21">
        <v>7.1520913053717949</v>
      </c>
      <c r="BA373" s="21">
        <v>7.3435269452765404</v>
      </c>
      <c r="BB373" s="21">
        <v>7.5429472742415475</v>
      </c>
      <c r="BC373" s="21">
        <v>7.744884134129272</v>
      </c>
      <c r="BD373" s="21">
        <v>7.950411333759269</v>
      </c>
      <c r="BE373" s="21">
        <v>8.161021676093501</v>
      </c>
      <c r="BF373" s="21">
        <v>8.3774569890184303</v>
      </c>
      <c r="BG373" s="21">
        <v>8.5992633142510115</v>
      </c>
      <c r="BH373" s="21">
        <v>8.8263732304711304</v>
      </c>
      <c r="BI373" s="21">
        <v>9.05818008905967</v>
      </c>
      <c r="BJ373" s="21">
        <v>9.2949796418706736</v>
      </c>
      <c r="BK373" s="22">
        <v>9.5356621388007277</v>
      </c>
      <c r="BM373" s="163">
        <f>VLOOKUP(BM$6,'MonteCarlo Policy Paths'!$N$2:$S$31,$B373+1,FALSE)</f>
        <v>24.400896901266854</v>
      </c>
      <c r="BN373" s="21">
        <f>VLOOKUP(BN$6,'MonteCarlo Policy Paths'!$N$2:$S$31,$B373+1,FALSE)</f>
        <v>27.277092285564247</v>
      </c>
      <c r="BO373" s="21">
        <f>VLOOKUP(BO$6,'MonteCarlo Policy Paths'!$N$2:$S$31,$B373+1,FALSE)</f>
        <v>30.488398193607274</v>
      </c>
      <c r="BP373" s="21">
        <f>VLOOKUP(BP$6,'MonteCarlo Policy Paths'!$N$2:$S$31,$B373+1,FALSE)</f>
        <v>34.070901710124843</v>
      </c>
      <c r="BQ373" s="21">
        <f>VLOOKUP(BQ$6,'MonteCarlo Policy Paths'!$N$2:$S$31,$B373+1,FALSE)</f>
        <v>38.049962908416198</v>
      </c>
      <c r="BR373" s="21">
        <f>VLOOKUP(BR$6,'MonteCarlo Policy Paths'!$N$2:$S$31,$B373+1,FALSE)</f>
        <v>42.441930627628253</v>
      </c>
      <c r="BS373" s="21">
        <f>VLOOKUP(BS$6,'MonteCarlo Policy Paths'!$N$2:$S$31,$B373+1,FALSE)</f>
        <v>47.302864628556662</v>
      </c>
      <c r="BT373" s="21">
        <f>VLOOKUP(BT$6,'MonteCarlo Policy Paths'!$N$2:$S$31,$B373+1,FALSE)</f>
        <v>52.715092471952183</v>
      </c>
      <c r="BU373" s="21">
        <f>VLOOKUP(BU$6,'MonteCarlo Policy Paths'!$N$2:$S$31,$B373+1,FALSE)</f>
        <v>58.737483764437521</v>
      </c>
      <c r="BV373" s="21">
        <f>VLOOKUP(BV$6,'MonteCarlo Policy Paths'!$N$2:$S$31,$B373+1,FALSE)</f>
        <v>65.512636340122413</v>
      </c>
      <c r="BW373" s="21">
        <f>VLOOKUP(BW$6,'MonteCarlo Policy Paths'!$N$2:$S$31,$B373+1,FALSE)</f>
        <v>73.079994851258945</v>
      </c>
      <c r="BX373" s="21">
        <f>VLOOKUP(BX$6,'MonteCarlo Policy Paths'!$N$2:$S$31,$B373+1,FALSE)</f>
        <v>81.527096411801594</v>
      </c>
      <c r="BY373" s="21">
        <f>VLOOKUP(BY$6,'MonteCarlo Policy Paths'!$N$2:$S$31,$B373+1,FALSE)</f>
        <v>90.963600198236662</v>
      </c>
      <c r="BZ373" s="21">
        <f>VLOOKUP(BZ$6,'MonteCarlo Policy Paths'!$N$2:$S$31,$B373+1,FALSE)</f>
        <v>101.49317720655506</v>
      </c>
      <c r="CA373" s="21">
        <f>VLOOKUP(CA$6,'MonteCarlo Policy Paths'!$N$2:$S$31,$B373+1,FALSE)</f>
        <v>104.21949379267882</v>
      </c>
      <c r="CB373" s="21">
        <f>VLOOKUP(CB$6,'MonteCarlo Policy Paths'!$N$2:$S$31,$B373+1,FALSE)</f>
        <v>107.03810370059369</v>
      </c>
      <c r="CC373" s="21">
        <f>VLOOKUP(CC$6,'MonteCarlo Policy Paths'!$N$2:$S$31,$B373+1,FALSE)</f>
        <v>109.92690053835344</v>
      </c>
      <c r="CD373" s="21">
        <f>VLOOKUP(CD$6,'MonteCarlo Policy Paths'!$N$2:$S$31,$B373+1,FALSE)</f>
        <v>112.89757853003228</v>
      </c>
      <c r="CE373" s="21">
        <f>VLOOKUP(CE$6,'MonteCarlo Policy Paths'!$N$2:$S$31,$B373+1,FALSE)</f>
        <v>115.91943874780665</v>
      </c>
      <c r="CF373" s="21">
        <f>VLOOKUP(CF$6,'MonteCarlo Policy Paths'!$N$2:$S$31,$B373+1,FALSE)</f>
        <v>119.06733931122673</v>
      </c>
      <c r="CG373" s="21">
        <f>VLOOKUP(CG$6,'MonteCarlo Policy Paths'!$N$2:$S$31,$B373+1,FALSE)</f>
        <v>122.25496395468721</v>
      </c>
      <c r="CH373" s="21">
        <f>VLOOKUP(CH$6,'MonteCarlo Policy Paths'!$N$2:$S$31,$B373+1,FALSE)</f>
        <v>125.4992630232488</v>
      </c>
      <c r="CI373" s="21">
        <f>VLOOKUP(CI$6,'MonteCarlo Policy Paths'!$N$2:$S$31,$B373+1,FALSE)</f>
        <v>128.82380079097237</v>
      </c>
      <c r="CJ373" s="21">
        <f>VLOOKUP(CJ$6,'MonteCarlo Policy Paths'!$N$2:$S$31,$B373+1,FALSE)</f>
        <v>132.24028719953677</v>
      </c>
      <c r="CK373" s="21">
        <f>VLOOKUP(CK$6,'MonteCarlo Policy Paths'!$N$2:$S$31,$B373+1,FALSE)</f>
        <v>135.74155640209787</v>
      </c>
      <c r="CL373" s="21">
        <f>VLOOKUP(CL$6,'MonteCarlo Policy Paths'!$N$2:$S$31,$B373+1,FALSE)</f>
        <v>139.32654413598658</v>
      </c>
      <c r="CM373" s="21">
        <f>VLOOKUP(CM$6,'MonteCarlo Policy Paths'!$N$2:$S$31,$B373+1,FALSE)</f>
        <v>142.9856742986068</v>
      </c>
      <c r="CN373" s="21">
        <f>VLOOKUP(CN$6,'MonteCarlo Policy Paths'!$N$2:$S$31,$B373+1,FALSE)</f>
        <v>146.72361540812219</v>
      </c>
      <c r="CO373" s="164">
        <f>VLOOKUP(CO$6,'MonteCarlo Policy Paths'!$N$2:$S$31,$B373+1,FALSE)</f>
        <v>150.52284977717397</v>
      </c>
      <c r="CQ373" s="163">
        <f>BM373*VLOOKUP(AI$6,'Greenhouse Gas Costs Avoided'!$A$2:$I$32,9,FALSE)</f>
        <v>1.5458032390340439</v>
      </c>
      <c r="CR373" s="21">
        <f>BN373*VLOOKUP(AJ$6,'Greenhouse Gas Costs Avoided'!$A$2:$I$32,9,FALSE)</f>
        <v>1.7280109734108424</v>
      </c>
      <c r="CS373" s="21">
        <f>BO373*VLOOKUP(AK$6,'Greenhouse Gas Costs Avoided'!$A$2:$I$32,9,FALSE)</f>
        <v>1.9314480476408618</v>
      </c>
      <c r="CT373" s="21">
        <f>BP373*VLOOKUP(AL$6,'Greenhouse Gas Costs Avoided'!$A$2:$I$32,9,FALSE)</f>
        <v>2.1584005880368746</v>
      </c>
      <c r="CU373" s="21">
        <f>BQ373*VLOOKUP(AM$6,'Greenhouse Gas Costs Avoided'!$A$2:$I$32,9,FALSE)</f>
        <v>2.4104751619151044</v>
      </c>
      <c r="CV373" s="21">
        <f>BR373*VLOOKUP(AN$6,'Greenhouse Gas Costs Avoided'!$A$2:$I$32,9,FALSE)</f>
        <v>2.6887074725371978</v>
      </c>
      <c r="CW373" s="21">
        <f>BS373*VLOOKUP(AO$6,'Greenhouse Gas Costs Avoided'!$A$2:$I$32,9,FALSE)</f>
        <v>2.996648920499946</v>
      </c>
      <c r="CX373" s="21">
        <f>BT373*VLOOKUP(AP$6,'Greenhouse Gas Costs Avoided'!$A$2:$I$32,9,FALSE)</f>
        <v>3.339514978438852</v>
      </c>
      <c r="CY373" s="21">
        <f>BU373*VLOOKUP(AQ$6,'Greenhouse Gas Costs Avoided'!$A$2:$I$32,9,FALSE)</f>
        <v>3.7210350514231747</v>
      </c>
      <c r="CZ373" s="21">
        <f>BV373*VLOOKUP(AR$6,'Greenhouse Gas Costs Avoided'!$A$2:$I$32,9,FALSE)</f>
        <v>4.1502427497639598</v>
      </c>
      <c r="DA373" s="21">
        <f>BW373*VLOOKUP(AS$6,'Greenhouse Gas Costs Avoided'!$A$2:$I$32,9,FALSE)</f>
        <v>4.6296369025600148</v>
      </c>
      <c r="DB373" s="21">
        <f>BX373*VLOOKUP(AT$6,'Greenhouse Gas Costs Avoided'!$A$2:$I$32,9,FALSE)</f>
        <v>5.1647630090130283</v>
      </c>
      <c r="DC373" s="21">
        <f>BY373*VLOOKUP(AU$6,'Greenhouse Gas Costs Avoided'!$A$2:$I$32,9,FALSE)</f>
        <v>5.7625680068068199</v>
      </c>
      <c r="DD373" s="21">
        <f>BZ373*VLOOKUP(AV$6,'Greenhouse Gas Costs Avoided'!$A$2:$I$32,9,FALSE)</f>
        <v>6.4296194808152167</v>
      </c>
      <c r="DE373" s="21">
        <f>CA373*VLOOKUP(AW$6,'Greenhouse Gas Costs Avoided'!$A$2:$I$32,9,FALSE)</f>
        <v>6.6023323538917609</v>
      </c>
      <c r="DF373" s="21">
        <f>CB373*VLOOKUP(AX$6,'Greenhouse Gas Costs Avoided'!$A$2:$I$32,9,FALSE)</f>
        <v>6.7808920331878957</v>
      </c>
      <c r="DG373" s="21">
        <f>CC373*VLOOKUP(AY$6,'Greenhouse Gas Costs Avoided'!$A$2:$I$32,9,FALSE)</f>
        <v>6.9638980729572149</v>
      </c>
      <c r="DH373" s="21">
        <f>CD373*VLOOKUP(AZ$6,'Greenhouse Gas Costs Avoided'!$A$2:$I$32,9,FALSE)</f>
        <v>7.1520913053717949</v>
      </c>
      <c r="DI373" s="21">
        <f>CE373*VLOOKUP(BA$6,'Greenhouse Gas Costs Avoided'!$A$2:$I$32,9,FALSE)</f>
        <v>7.3435269452765404</v>
      </c>
      <c r="DJ373" s="21">
        <f>CF373*VLOOKUP(BB$6,'Greenhouse Gas Costs Avoided'!$A$2:$I$32,9,FALSE)</f>
        <v>7.5429472742415475</v>
      </c>
      <c r="DK373" s="21">
        <f>CG373*VLOOKUP(BC$6,'Greenhouse Gas Costs Avoided'!$A$2:$I$32,9,FALSE)</f>
        <v>7.744884134129272</v>
      </c>
      <c r="DL373" s="21">
        <f>CH373*VLOOKUP(BD$6,'Greenhouse Gas Costs Avoided'!$A$2:$I$32,9,FALSE)</f>
        <v>7.950411333759269</v>
      </c>
      <c r="DM373" s="21">
        <f>CI373*VLOOKUP(BE$6,'Greenhouse Gas Costs Avoided'!$A$2:$I$32,9,FALSE)</f>
        <v>8.161021676093501</v>
      </c>
      <c r="DN373" s="21">
        <f>CJ373*VLOOKUP(BF$6,'Greenhouse Gas Costs Avoided'!$A$2:$I$32,9,FALSE)</f>
        <v>8.3774569890184303</v>
      </c>
      <c r="DO373" s="21">
        <f>CK373*VLOOKUP(BG$6,'Greenhouse Gas Costs Avoided'!$A$2:$I$32,9,FALSE)</f>
        <v>8.5992633142510115</v>
      </c>
      <c r="DP373" s="21">
        <f>CL373*VLOOKUP(BH$6,'Greenhouse Gas Costs Avoided'!$A$2:$I$32,9,FALSE)</f>
        <v>8.8263732304711304</v>
      </c>
      <c r="DQ373" s="21">
        <f>CM373*VLOOKUP(BI$6,'Greenhouse Gas Costs Avoided'!$A$2:$I$32,9,FALSE)</f>
        <v>9.05818008905967</v>
      </c>
      <c r="DR373" s="21">
        <f>CN373*VLOOKUP(BJ$6,'Greenhouse Gas Costs Avoided'!$A$2:$I$32,9,FALSE)</f>
        <v>9.2949796418706736</v>
      </c>
      <c r="DS373" s="164">
        <f>CO373*VLOOKUP(BK$6,'Greenhouse Gas Costs Avoided'!$A$2:$I$32,9,FALSE)</f>
        <v>9.5356621388007277</v>
      </c>
    </row>
    <row r="374" spans="1:123" x14ac:dyDescent="0.35">
      <c r="A374" s="174">
        <v>368</v>
      </c>
      <c r="B374" s="12">
        <v>4</v>
      </c>
      <c r="C374" s="175">
        <v>2023</v>
      </c>
      <c r="E374" s="20">
        <v>0</v>
      </c>
      <c r="F374" s="21">
        <v>82.346532180449415</v>
      </c>
      <c r="G374" s="21">
        <v>84.002844861871253</v>
      </c>
      <c r="H374" s="21">
        <v>85.659157543293105</v>
      </c>
      <c r="I374" s="21">
        <v>86.918851036576825</v>
      </c>
      <c r="J374" s="21">
        <v>88.178544529860531</v>
      </c>
      <c r="K374" s="21">
        <v>89.438238023144251</v>
      </c>
      <c r="L374" s="21">
        <v>90.697931516427971</v>
      </c>
      <c r="M374" s="21">
        <v>91.95762500971172</v>
      </c>
      <c r="N374" s="21">
        <v>93.21731850299544</v>
      </c>
      <c r="O374" s="21">
        <v>94.47701199627916</v>
      </c>
      <c r="P374" s="21">
        <v>95.73670548956288</v>
      </c>
      <c r="Q374" s="21">
        <v>96.996398982846586</v>
      </c>
      <c r="R374" s="21">
        <v>98.25609247613032</v>
      </c>
      <c r="S374" s="21">
        <v>99.65157958594628</v>
      </c>
      <c r="T374" s="21">
        <v>101.04706669576224</v>
      </c>
      <c r="U374" s="21">
        <v>102.4425538055782</v>
      </c>
      <c r="V374" s="21">
        <v>103.83804091539416</v>
      </c>
      <c r="W374" s="21">
        <v>105.23352802521011</v>
      </c>
      <c r="X374" s="21">
        <v>106.47156953138905</v>
      </c>
      <c r="Y374" s="21">
        <v>107.709611037568</v>
      </c>
      <c r="Z374" s="21">
        <v>108.94765254374694</v>
      </c>
      <c r="AA374" s="21">
        <v>110.18569404992589</v>
      </c>
      <c r="AB374" s="21">
        <v>111.42373555610482</v>
      </c>
      <c r="AC374" s="21">
        <v>112.86811731331359</v>
      </c>
      <c r="AD374" s="21">
        <v>114.31249907052236</v>
      </c>
      <c r="AE374" s="21">
        <v>115.75688082773114</v>
      </c>
      <c r="AF374" s="21">
        <v>117.20126258493991</v>
      </c>
      <c r="AG374" s="22">
        <v>119.5319620819439</v>
      </c>
      <c r="AI374" s="20">
        <v>0</v>
      </c>
      <c r="AJ374" s="21">
        <v>5.2166744805659615</v>
      </c>
      <c r="AK374" s="21">
        <v>5.3216023247413169</v>
      </c>
      <c r="AL374" s="21">
        <v>5.4265301689166732</v>
      </c>
      <c r="AM374" s="21">
        <v>5.5063320831654474</v>
      </c>
      <c r="AN374" s="21">
        <v>5.5861339974142208</v>
      </c>
      <c r="AO374" s="21">
        <v>5.665935911662995</v>
      </c>
      <c r="AP374" s="21">
        <v>5.7457378259117702</v>
      </c>
      <c r="AQ374" s="21">
        <v>5.8255397401605462</v>
      </c>
      <c r="AR374" s="21">
        <v>5.9053416544093205</v>
      </c>
      <c r="AS374" s="21">
        <v>5.9851435686580947</v>
      </c>
      <c r="AT374" s="21">
        <v>6.0649454829068699</v>
      </c>
      <c r="AU374" s="21">
        <v>6.1447473971556432</v>
      </c>
      <c r="AV374" s="21">
        <v>6.2245493114044184</v>
      </c>
      <c r="AW374" s="21">
        <v>6.312953786990386</v>
      </c>
      <c r="AX374" s="21">
        <v>6.4013582625763545</v>
      </c>
      <c r="AY374" s="21">
        <v>6.4897627381623222</v>
      </c>
      <c r="AZ374" s="21">
        <v>6.5781672137482907</v>
      </c>
      <c r="BA374" s="21">
        <v>6.6665716893342575</v>
      </c>
      <c r="BB374" s="21">
        <v>6.7450019445028957</v>
      </c>
      <c r="BC374" s="21">
        <v>6.8234321996715348</v>
      </c>
      <c r="BD374" s="21">
        <v>6.901862454840173</v>
      </c>
      <c r="BE374" s="21">
        <v>6.9802927100088112</v>
      </c>
      <c r="BF374" s="21">
        <v>7.0587229651774486</v>
      </c>
      <c r="BG374" s="21">
        <v>7.1502249295408609</v>
      </c>
      <c r="BH374" s="21">
        <v>7.2417268939042723</v>
      </c>
      <c r="BI374" s="21">
        <v>7.3332288582676846</v>
      </c>
      <c r="BJ374" s="21">
        <v>7.424730822631096</v>
      </c>
      <c r="BK374" s="22">
        <v>7.5723812490175435</v>
      </c>
      <c r="BM374" s="163">
        <f>VLOOKUP(BM$6,'MonteCarlo Policy Paths'!$N$2:$S$31,$B374+1,FALSE)</f>
        <v>21.456887556927661</v>
      </c>
      <c r="BN374" s="21">
        <f>VLOOKUP(BN$6,'MonteCarlo Policy Paths'!$N$2:$S$31,$B374+1,FALSE)</f>
        <v>23.119081894670884</v>
      </c>
      <c r="BO374" s="21">
        <f>VLOOKUP(BO$6,'MonteCarlo Policy Paths'!$N$2:$S$31,$B374+1,FALSE)</f>
        <v>24.918982795429599</v>
      </c>
      <c r="BP374" s="21">
        <f>VLOOKUP(BP$6,'MonteCarlo Policy Paths'!$N$2:$S$31,$B374+1,FALSE)</f>
        <v>26.866510906830612</v>
      </c>
      <c r="BQ374" s="21">
        <f>VLOOKUP(BQ$6,'MonteCarlo Policy Paths'!$N$2:$S$31,$B374+1,FALSE)</f>
        <v>28.957808063155838</v>
      </c>
      <c r="BR374" s="21">
        <f>VLOOKUP(BR$6,'MonteCarlo Policy Paths'!$N$2:$S$31,$B374+1,FALSE)</f>
        <v>31.169773267386955</v>
      </c>
      <c r="BS374" s="21">
        <f>VLOOKUP(BS$6,'MonteCarlo Policy Paths'!$N$2:$S$31,$B374+1,FALSE)</f>
        <v>33.536503079259326</v>
      </c>
      <c r="BT374" s="21">
        <f>VLOOKUP(BT$6,'MonteCarlo Policy Paths'!$N$2:$S$31,$B374+1,FALSE)</f>
        <v>36.094562758542168</v>
      </c>
      <c r="BU374" s="21">
        <f>VLOOKUP(BU$6,'MonteCarlo Policy Paths'!$N$2:$S$31,$B374+1,FALSE)</f>
        <v>38.859796339203925</v>
      </c>
      <c r="BV374" s="21">
        <f>VLOOKUP(BV$6,'MonteCarlo Policy Paths'!$N$2:$S$31,$B374+1,FALSE)</f>
        <v>41.937214526892696</v>
      </c>
      <c r="BW374" s="21">
        <f>VLOOKUP(BW$6,'MonteCarlo Policy Paths'!$N$2:$S$31,$B374+1,FALSE)</f>
        <v>45.285702034805901</v>
      </c>
      <c r="BX374" s="21">
        <f>VLOOKUP(BX$6,'MonteCarlo Policy Paths'!$N$2:$S$31,$B374+1,FALSE)</f>
        <v>48.923675973628832</v>
      </c>
      <c r="BY374" s="21">
        <f>VLOOKUP(BY$6,'MonteCarlo Policy Paths'!$N$2:$S$31,$B374+1,FALSE)</f>
        <v>52.880283256992421</v>
      </c>
      <c r="BZ374" s="21">
        <f>VLOOKUP(BZ$6,'MonteCarlo Policy Paths'!$N$2:$S$31,$B374+1,FALSE)</f>
        <v>57.179951130409847</v>
      </c>
      <c r="CA374" s="21">
        <f>VLOOKUP(CA$6,'MonteCarlo Policy Paths'!$N$2:$S$31,$B374+1,FALSE)</f>
        <v>59.199989570907007</v>
      </c>
      <c r="CB374" s="21">
        <f>VLOOKUP(CB$6,'MonteCarlo Policy Paths'!$N$2:$S$31,$B374+1,FALSE)</f>
        <v>61.304348310445278</v>
      </c>
      <c r="CC374" s="21">
        <f>VLOOKUP(CC$6,'MonteCarlo Policy Paths'!$N$2:$S$31,$B374+1,FALSE)</f>
        <v>63.486799757257046</v>
      </c>
      <c r="CD374" s="21">
        <f>VLOOKUP(CD$6,'MonteCarlo Policy Paths'!$N$2:$S$31,$B374+1,FALSE)</f>
        <v>65.754412861465767</v>
      </c>
      <c r="CE374" s="21">
        <f>VLOOKUP(CE$6,'MonteCarlo Policy Paths'!$N$2:$S$31,$B374+1,FALSE)</f>
        <v>68.097759333367534</v>
      </c>
      <c r="CF374" s="21">
        <f>VLOOKUP(CF$6,'MonteCarlo Policy Paths'!$N$2:$S$31,$B374+1,FALSE)</f>
        <v>70.548973057852507</v>
      </c>
      <c r="CG374" s="21">
        <f>VLOOKUP(CG$6,'MonteCarlo Policy Paths'!$N$2:$S$31,$B374+1,FALSE)</f>
        <v>73.077007009761019</v>
      </c>
      <c r="CH374" s="21">
        <f>VLOOKUP(CH$6,'MonteCarlo Policy Paths'!$N$2:$S$31,$B374+1,FALSE)</f>
        <v>75.691476032446857</v>
      </c>
      <c r="CI374" s="21">
        <f>VLOOKUP(CI$6,'MonteCarlo Policy Paths'!$N$2:$S$31,$B374+1,FALSE)</f>
        <v>78.404802280730166</v>
      </c>
      <c r="CJ374" s="21">
        <f>VLOOKUP(CJ$6,'MonteCarlo Policy Paths'!$N$2:$S$31,$B374+1,FALSE)</f>
        <v>81.224927058038162</v>
      </c>
      <c r="CK374" s="21">
        <f>VLOOKUP(CK$6,'MonteCarlo Policy Paths'!$N$2:$S$31,$B374+1,FALSE)</f>
        <v>84.152487263770951</v>
      </c>
      <c r="CL374" s="21">
        <f>VLOOKUP(CL$6,'MonteCarlo Policy Paths'!$N$2:$S$31,$B374+1,FALSE)</f>
        <v>87.19069011352974</v>
      </c>
      <c r="CM374" s="21">
        <f>VLOOKUP(CM$6,'MonteCarlo Policy Paths'!$N$2:$S$31,$B374+1,FALSE)</f>
        <v>90.339519718236858</v>
      </c>
      <c r="CN374" s="21">
        <f>VLOOKUP(CN$6,'MonteCarlo Policy Paths'!$N$2:$S$31,$B374+1,FALSE)</f>
        <v>93.604800202242828</v>
      </c>
      <c r="CO374" s="164">
        <f>VLOOKUP(CO$6,'MonteCarlo Policy Paths'!$N$2:$S$31,$B374+1,FALSE)</f>
        <v>96.983684685934094</v>
      </c>
      <c r="CQ374" s="163">
        <f>BM374*VLOOKUP(AI$6,'Greenhouse Gas Costs Avoided'!$A$2:$I$32,9,FALSE)</f>
        <v>1.3592994724454583</v>
      </c>
      <c r="CR374" s="21">
        <f>BN374*VLOOKUP(AJ$6,'Greenhouse Gas Costs Avoided'!$A$2:$I$32,9,FALSE)</f>
        <v>1.4645999210963487</v>
      </c>
      <c r="CS374" s="21">
        <f>BO374*VLOOKUP(AK$6,'Greenhouse Gas Costs Avoided'!$A$2:$I$32,9,FALSE)</f>
        <v>1.5786241167474793</v>
      </c>
      <c r="CT374" s="21">
        <f>BP374*VLOOKUP(AL$6,'Greenhouse Gas Costs Avoided'!$A$2:$I$32,9,FALSE)</f>
        <v>1.7020005350363183</v>
      </c>
      <c r="CU374" s="21">
        <f>BQ374*VLOOKUP(AM$6,'Greenhouse Gas Costs Avoided'!$A$2:$I$32,9,FALSE)</f>
        <v>1.8344847601494692</v>
      </c>
      <c r="CV374" s="21">
        <f>BR374*VLOOKUP(AN$6,'Greenhouse Gas Costs Avoided'!$A$2:$I$32,9,FALSE)</f>
        <v>1.9746133378475101</v>
      </c>
      <c r="CW374" s="21">
        <f>BS374*VLOOKUP(AO$6,'Greenhouse Gas Costs Avoided'!$A$2:$I$32,9,FALSE)</f>
        <v>2.1245462941611284</v>
      </c>
      <c r="CX374" s="21">
        <f>BT374*VLOOKUP(AP$6,'Greenhouse Gas Costs Avoided'!$A$2:$I$32,9,FALSE)</f>
        <v>2.2866000479177169</v>
      </c>
      <c r="CY374" s="21">
        <f>BU374*VLOOKUP(AQ$6,'Greenhouse Gas Costs Avoided'!$A$2:$I$32,9,FALSE)</f>
        <v>2.4617783228380428</v>
      </c>
      <c r="CZ374" s="21">
        <f>BV374*VLOOKUP(AR$6,'Greenhouse Gas Costs Avoided'!$A$2:$I$32,9,FALSE)</f>
        <v>2.6567335747552212</v>
      </c>
      <c r="DA374" s="21">
        <f>BW374*VLOOKUP(AS$6,'Greenhouse Gas Costs Avoided'!$A$2:$I$32,9,FALSE)</f>
        <v>2.8688611394320973</v>
      </c>
      <c r="DB374" s="21">
        <f>BX374*VLOOKUP(AT$6,'Greenhouse Gas Costs Avoided'!$A$2:$I$32,9,FALSE)</f>
        <v>3.099327745676475</v>
      </c>
      <c r="DC374" s="21">
        <f>BY374*VLOOKUP(AU$6,'Greenhouse Gas Costs Avoided'!$A$2:$I$32,9,FALSE)</f>
        <v>3.3499798581359799</v>
      </c>
      <c r="DD374" s="21">
        <f>BZ374*VLOOKUP(AV$6,'Greenhouse Gas Costs Avoided'!$A$2:$I$32,9,FALSE)</f>
        <v>3.6223649492411436</v>
      </c>
      <c r="DE374" s="21">
        <f>CA374*VLOOKUP(AW$6,'Greenhouse Gas Costs Avoided'!$A$2:$I$32,9,FALSE)</f>
        <v>3.7503349159570667</v>
      </c>
      <c r="DF374" s="21">
        <f>CB374*VLOOKUP(AX$6,'Greenhouse Gas Costs Avoided'!$A$2:$I$32,9,FALSE)</f>
        <v>3.8836465958035138</v>
      </c>
      <c r="DG374" s="21">
        <f>CC374*VLOOKUP(AY$6,'Greenhouse Gas Costs Avoided'!$A$2:$I$32,9,FALSE)</f>
        <v>4.0219054692034097</v>
      </c>
      <c r="DH374" s="21">
        <f>CD374*VLOOKUP(AZ$6,'Greenhouse Gas Costs Avoided'!$A$2:$I$32,9,FALSE)</f>
        <v>4.1655593560070496</v>
      </c>
      <c r="DI374" s="21">
        <f>CE374*VLOOKUP(BA$6,'Greenhouse Gas Costs Avoided'!$A$2:$I$32,9,FALSE)</f>
        <v>4.3140109715809301</v>
      </c>
      <c r="DJ374" s="21">
        <f>CF374*VLOOKUP(BB$6,'Greenhouse Gas Costs Avoided'!$A$2:$I$32,9,FALSE)</f>
        <v>4.4692960059878768</v>
      </c>
      <c r="DK374" s="21">
        <f>CG374*VLOOKUP(BC$6,'Greenhouse Gas Costs Avoided'!$A$2:$I$32,9,FALSE)</f>
        <v>4.629447622014963</v>
      </c>
      <c r="DL374" s="21">
        <f>CH374*VLOOKUP(BD$6,'Greenhouse Gas Costs Avoided'!$A$2:$I$32,9,FALSE)</f>
        <v>4.7950749225184994</v>
      </c>
      <c r="DM374" s="21">
        <f>CI374*VLOOKUP(BE$6,'Greenhouse Gas Costs Avoided'!$A$2:$I$32,9,FALSE)</f>
        <v>4.9669648542748472</v>
      </c>
      <c r="DN374" s="21">
        <f>CJ374*VLOOKUP(BF$6,'Greenhouse Gas Costs Avoided'!$A$2:$I$32,9,FALSE)</f>
        <v>5.1456205009456273</v>
      </c>
      <c r="DO374" s="21">
        <f>CK374*VLOOKUP(BG$6,'Greenhouse Gas Costs Avoided'!$A$2:$I$32,9,FALSE)</f>
        <v>5.331082210275417</v>
      </c>
      <c r="DP374" s="21">
        <f>CL374*VLOOKUP(BH$6,'Greenhouse Gas Costs Avoided'!$A$2:$I$32,9,FALSE)</f>
        <v>5.5235531602164318</v>
      </c>
      <c r="DQ374" s="21">
        <f>CM374*VLOOKUP(BI$6,'Greenhouse Gas Costs Avoided'!$A$2:$I$32,9,FALSE)</f>
        <v>5.723032344191421</v>
      </c>
      <c r="DR374" s="21">
        <f>CN374*VLOOKUP(BJ$6,'Greenhouse Gas Costs Avoided'!$A$2:$I$32,9,FALSE)</f>
        <v>5.9298887220104266</v>
      </c>
      <c r="DS374" s="164">
        <f>CO374*VLOOKUP(BK$6,'Greenhouse Gas Costs Avoided'!$A$2:$I$32,9,FALSE)</f>
        <v>6.1439419431008639</v>
      </c>
    </row>
    <row r="375" spans="1:123" x14ac:dyDescent="0.35">
      <c r="A375" s="174">
        <v>369</v>
      </c>
      <c r="B375" s="12">
        <v>4</v>
      </c>
      <c r="C375" s="175">
        <v>2023</v>
      </c>
      <c r="E375" s="20">
        <v>0</v>
      </c>
      <c r="F375" s="21">
        <v>82.346532180449415</v>
      </c>
      <c r="G375" s="21">
        <v>84.002844861871253</v>
      </c>
      <c r="H375" s="21">
        <v>85.659157543293105</v>
      </c>
      <c r="I375" s="21">
        <v>86.918851036576825</v>
      </c>
      <c r="J375" s="21">
        <v>88.178544529860531</v>
      </c>
      <c r="K375" s="21">
        <v>89.438238023144251</v>
      </c>
      <c r="L375" s="21">
        <v>90.697931516427971</v>
      </c>
      <c r="M375" s="21">
        <v>91.95762500971172</v>
      </c>
      <c r="N375" s="21">
        <v>93.21731850299544</v>
      </c>
      <c r="O375" s="21">
        <v>94.47701199627916</v>
      </c>
      <c r="P375" s="21">
        <v>95.73670548956288</v>
      </c>
      <c r="Q375" s="21">
        <v>96.996398982846586</v>
      </c>
      <c r="R375" s="21">
        <v>98.25609247613032</v>
      </c>
      <c r="S375" s="21">
        <v>99.65157958594628</v>
      </c>
      <c r="T375" s="21">
        <v>101.04706669576224</v>
      </c>
      <c r="U375" s="21">
        <v>102.4425538055782</v>
      </c>
      <c r="V375" s="21">
        <v>103.83804091539416</v>
      </c>
      <c r="W375" s="21">
        <v>105.23352802521011</v>
      </c>
      <c r="X375" s="21">
        <v>106.47156953138905</v>
      </c>
      <c r="Y375" s="21">
        <v>107.709611037568</v>
      </c>
      <c r="Z375" s="21">
        <v>108.94765254374694</v>
      </c>
      <c r="AA375" s="21">
        <v>110.18569404992589</v>
      </c>
      <c r="AB375" s="21">
        <v>111.42373555610482</v>
      </c>
      <c r="AC375" s="21">
        <v>112.86811731331359</v>
      </c>
      <c r="AD375" s="21">
        <v>114.31249907052236</v>
      </c>
      <c r="AE375" s="21">
        <v>115.75688082773114</v>
      </c>
      <c r="AF375" s="21">
        <v>117.20126258493991</v>
      </c>
      <c r="AG375" s="22">
        <v>119.5319620819439</v>
      </c>
      <c r="AI375" s="20">
        <v>0</v>
      </c>
      <c r="AJ375" s="21">
        <v>5.2166744805659615</v>
      </c>
      <c r="AK375" s="21">
        <v>5.3216023247413169</v>
      </c>
      <c r="AL375" s="21">
        <v>5.4265301689166732</v>
      </c>
      <c r="AM375" s="21">
        <v>5.5063320831654474</v>
      </c>
      <c r="AN375" s="21">
        <v>5.5861339974142208</v>
      </c>
      <c r="AO375" s="21">
        <v>5.665935911662995</v>
      </c>
      <c r="AP375" s="21">
        <v>5.7457378259117702</v>
      </c>
      <c r="AQ375" s="21">
        <v>5.8255397401605462</v>
      </c>
      <c r="AR375" s="21">
        <v>5.9053416544093205</v>
      </c>
      <c r="AS375" s="21">
        <v>5.9851435686580947</v>
      </c>
      <c r="AT375" s="21">
        <v>6.0649454829068699</v>
      </c>
      <c r="AU375" s="21">
        <v>6.1447473971556432</v>
      </c>
      <c r="AV375" s="21">
        <v>6.2245493114044184</v>
      </c>
      <c r="AW375" s="21">
        <v>6.312953786990386</v>
      </c>
      <c r="AX375" s="21">
        <v>6.4013582625763545</v>
      </c>
      <c r="AY375" s="21">
        <v>6.4897627381623222</v>
      </c>
      <c r="AZ375" s="21">
        <v>6.5781672137482907</v>
      </c>
      <c r="BA375" s="21">
        <v>6.6665716893342575</v>
      </c>
      <c r="BB375" s="21">
        <v>6.7450019445028957</v>
      </c>
      <c r="BC375" s="21">
        <v>6.8234321996715348</v>
      </c>
      <c r="BD375" s="21">
        <v>6.901862454840173</v>
      </c>
      <c r="BE375" s="21">
        <v>6.9802927100088112</v>
      </c>
      <c r="BF375" s="21">
        <v>7.0587229651774486</v>
      </c>
      <c r="BG375" s="21">
        <v>7.1502249295408609</v>
      </c>
      <c r="BH375" s="21">
        <v>7.2417268939042723</v>
      </c>
      <c r="BI375" s="21">
        <v>7.3332288582676846</v>
      </c>
      <c r="BJ375" s="21">
        <v>7.424730822631096</v>
      </c>
      <c r="BK375" s="22">
        <v>7.5723812490175435</v>
      </c>
      <c r="BM375" s="163">
        <f>VLOOKUP(BM$6,'MonteCarlo Policy Paths'!$N$2:$S$31,$B375+1,FALSE)</f>
        <v>21.456887556927661</v>
      </c>
      <c r="BN375" s="21">
        <f>VLOOKUP(BN$6,'MonteCarlo Policy Paths'!$N$2:$S$31,$B375+1,FALSE)</f>
        <v>23.119081894670884</v>
      </c>
      <c r="BO375" s="21">
        <f>VLOOKUP(BO$6,'MonteCarlo Policy Paths'!$N$2:$S$31,$B375+1,FALSE)</f>
        <v>24.918982795429599</v>
      </c>
      <c r="BP375" s="21">
        <f>VLOOKUP(BP$6,'MonteCarlo Policy Paths'!$N$2:$S$31,$B375+1,FALSE)</f>
        <v>26.866510906830612</v>
      </c>
      <c r="BQ375" s="21">
        <f>VLOOKUP(BQ$6,'MonteCarlo Policy Paths'!$N$2:$S$31,$B375+1,FALSE)</f>
        <v>28.957808063155838</v>
      </c>
      <c r="BR375" s="21">
        <f>VLOOKUP(BR$6,'MonteCarlo Policy Paths'!$N$2:$S$31,$B375+1,FALSE)</f>
        <v>31.169773267386955</v>
      </c>
      <c r="BS375" s="21">
        <f>VLOOKUP(BS$6,'MonteCarlo Policy Paths'!$N$2:$S$31,$B375+1,FALSE)</f>
        <v>33.536503079259326</v>
      </c>
      <c r="BT375" s="21">
        <f>VLOOKUP(BT$6,'MonteCarlo Policy Paths'!$N$2:$S$31,$B375+1,FALSE)</f>
        <v>36.094562758542168</v>
      </c>
      <c r="BU375" s="21">
        <f>VLOOKUP(BU$6,'MonteCarlo Policy Paths'!$N$2:$S$31,$B375+1,FALSE)</f>
        <v>38.859796339203925</v>
      </c>
      <c r="BV375" s="21">
        <f>VLOOKUP(BV$6,'MonteCarlo Policy Paths'!$N$2:$S$31,$B375+1,FALSE)</f>
        <v>41.937214526892696</v>
      </c>
      <c r="BW375" s="21">
        <f>VLOOKUP(BW$6,'MonteCarlo Policy Paths'!$N$2:$S$31,$B375+1,FALSE)</f>
        <v>45.285702034805901</v>
      </c>
      <c r="BX375" s="21">
        <f>VLOOKUP(BX$6,'MonteCarlo Policy Paths'!$N$2:$S$31,$B375+1,FALSE)</f>
        <v>48.923675973628832</v>
      </c>
      <c r="BY375" s="21">
        <f>VLOOKUP(BY$6,'MonteCarlo Policy Paths'!$N$2:$S$31,$B375+1,FALSE)</f>
        <v>52.880283256992421</v>
      </c>
      <c r="BZ375" s="21">
        <f>VLOOKUP(BZ$6,'MonteCarlo Policy Paths'!$N$2:$S$31,$B375+1,FALSE)</f>
        <v>57.179951130409847</v>
      </c>
      <c r="CA375" s="21">
        <f>VLOOKUP(CA$6,'MonteCarlo Policy Paths'!$N$2:$S$31,$B375+1,FALSE)</f>
        <v>59.199989570907007</v>
      </c>
      <c r="CB375" s="21">
        <f>VLOOKUP(CB$6,'MonteCarlo Policy Paths'!$N$2:$S$31,$B375+1,FALSE)</f>
        <v>61.304348310445278</v>
      </c>
      <c r="CC375" s="21">
        <f>VLOOKUP(CC$6,'MonteCarlo Policy Paths'!$N$2:$S$31,$B375+1,FALSE)</f>
        <v>63.486799757257046</v>
      </c>
      <c r="CD375" s="21">
        <f>VLOOKUP(CD$6,'MonteCarlo Policy Paths'!$N$2:$S$31,$B375+1,FALSE)</f>
        <v>65.754412861465767</v>
      </c>
      <c r="CE375" s="21">
        <f>VLOOKUP(CE$6,'MonteCarlo Policy Paths'!$N$2:$S$31,$B375+1,FALSE)</f>
        <v>68.097759333367534</v>
      </c>
      <c r="CF375" s="21">
        <f>VLOOKUP(CF$6,'MonteCarlo Policy Paths'!$N$2:$S$31,$B375+1,FALSE)</f>
        <v>70.548973057852507</v>
      </c>
      <c r="CG375" s="21">
        <f>VLOOKUP(CG$6,'MonteCarlo Policy Paths'!$N$2:$S$31,$B375+1,FALSE)</f>
        <v>73.077007009761019</v>
      </c>
      <c r="CH375" s="21">
        <f>VLOOKUP(CH$6,'MonteCarlo Policy Paths'!$N$2:$S$31,$B375+1,FALSE)</f>
        <v>75.691476032446857</v>
      </c>
      <c r="CI375" s="21">
        <f>VLOOKUP(CI$6,'MonteCarlo Policy Paths'!$N$2:$S$31,$B375+1,FALSE)</f>
        <v>78.404802280730166</v>
      </c>
      <c r="CJ375" s="21">
        <f>VLOOKUP(CJ$6,'MonteCarlo Policy Paths'!$N$2:$S$31,$B375+1,FALSE)</f>
        <v>81.224927058038162</v>
      </c>
      <c r="CK375" s="21">
        <f>VLOOKUP(CK$6,'MonteCarlo Policy Paths'!$N$2:$S$31,$B375+1,FALSE)</f>
        <v>84.152487263770951</v>
      </c>
      <c r="CL375" s="21">
        <f>VLOOKUP(CL$6,'MonteCarlo Policy Paths'!$N$2:$S$31,$B375+1,FALSE)</f>
        <v>87.19069011352974</v>
      </c>
      <c r="CM375" s="21">
        <f>VLOOKUP(CM$6,'MonteCarlo Policy Paths'!$N$2:$S$31,$B375+1,FALSE)</f>
        <v>90.339519718236858</v>
      </c>
      <c r="CN375" s="21">
        <f>VLOOKUP(CN$6,'MonteCarlo Policy Paths'!$N$2:$S$31,$B375+1,FALSE)</f>
        <v>93.604800202242828</v>
      </c>
      <c r="CO375" s="164">
        <f>VLOOKUP(CO$6,'MonteCarlo Policy Paths'!$N$2:$S$31,$B375+1,FALSE)</f>
        <v>96.983684685934094</v>
      </c>
      <c r="CQ375" s="163">
        <f>BM375*VLOOKUP(AI$6,'Greenhouse Gas Costs Avoided'!$A$2:$I$32,9,FALSE)</f>
        <v>1.3592994724454583</v>
      </c>
      <c r="CR375" s="21">
        <f>BN375*VLOOKUP(AJ$6,'Greenhouse Gas Costs Avoided'!$A$2:$I$32,9,FALSE)</f>
        <v>1.4645999210963487</v>
      </c>
      <c r="CS375" s="21">
        <f>BO375*VLOOKUP(AK$6,'Greenhouse Gas Costs Avoided'!$A$2:$I$32,9,FALSE)</f>
        <v>1.5786241167474793</v>
      </c>
      <c r="CT375" s="21">
        <f>BP375*VLOOKUP(AL$6,'Greenhouse Gas Costs Avoided'!$A$2:$I$32,9,FALSE)</f>
        <v>1.7020005350363183</v>
      </c>
      <c r="CU375" s="21">
        <f>BQ375*VLOOKUP(AM$6,'Greenhouse Gas Costs Avoided'!$A$2:$I$32,9,FALSE)</f>
        <v>1.8344847601494692</v>
      </c>
      <c r="CV375" s="21">
        <f>BR375*VLOOKUP(AN$6,'Greenhouse Gas Costs Avoided'!$A$2:$I$32,9,FALSE)</f>
        <v>1.9746133378475101</v>
      </c>
      <c r="CW375" s="21">
        <f>BS375*VLOOKUP(AO$6,'Greenhouse Gas Costs Avoided'!$A$2:$I$32,9,FALSE)</f>
        <v>2.1245462941611284</v>
      </c>
      <c r="CX375" s="21">
        <f>BT375*VLOOKUP(AP$6,'Greenhouse Gas Costs Avoided'!$A$2:$I$32,9,FALSE)</f>
        <v>2.2866000479177169</v>
      </c>
      <c r="CY375" s="21">
        <f>BU375*VLOOKUP(AQ$6,'Greenhouse Gas Costs Avoided'!$A$2:$I$32,9,FALSE)</f>
        <v>2.4617783228380428</v>
      </c>
      <c r="CZ375" s="21">
        <f>BV375*VLOOKUP(AR$6,'Greenhouse Gas Costs Avoided'!$A$2:$I$32,9,FALSE)</f>
        <v>2.6567335747552212</v>
      </c>
      <c r="DA375" s="21">
        <f>BW375*VLOOKUP(AS$6,'Greenhouse Gas Costs Avoided'!$A$2:$I$32,9,FALSE)</f>
        <v>2.8688611394320973</v>
      </c>
      <c r="DB375" s="21">
        <f>BX375*VLOOKUP(AT$6,'Greenhouse Gas Costs Avoided'!$A$2:$I$32,9,FALSE)</f>
        <v>3.099327745676475</v>
      </c>
      <c r="DC375" s="21">
        <f>BY375*VLOOKUP(AU$6,'Greenhouse Gas Costs Avoided'!$A$2:$I$32,9,FALSE)</f>
        <v>3.3499798581359799</v>
      </c>
      <c r="DD375" s="21">
        <f>BZ375*VLOOKUP(AV$6,'Greenhouse Gas Costs Avoided'!$A$2:$I$32,9,FALSE)</f>
        <v>3.6223649492411436</v>
      </c>
      <c r="DE375" s="21">
        <f>CA375*VLOOKUP(AW$6,'Greenhouse Gas Costs Avoided'!$A$2:$I$32,9,FALSE)</f>
        <v>3.7503349159570667</v>
      </c>
      <c r="DF375" s="21">
        <f>CB375*VLOOKUP(AX$6,'Greenhouse Gas Costs Avoided'!$A$2:$I$32,9,FALSE)</f>
        <v>3.8836465958035138</v>
      </c>
      <c r="DG375" s="21">
        <f>CC375*VLOOKUP(AY$6,'Greenhouse Gas Costs Avoided'!$A$2:$I$32,9,FALSE)</f>
        <v>4.0219054692034097</v>
      </c>
      <c r="DH375" s="21">
        <f>CD375*VLOOKUP(AZ$6,'Greenhouse Gas Costs Avoided'!$A$2:$I$32,9,FALSE)</f>
        <v>4.1655593560070496</v>
      </c>
      <c r="DI375" s="21">
        <f>CE375*VLOOKUP(BA$6,'Greenhouse Gas Costs Avoided'!$A$2:$I$32,9,FALSE)</f>
        <v>4.3140109715809301</v>
      </c>
      <c r="DJ375" s="21">
        <f>CF375*VLOOKUP(BB$6,'Greenhouse Gas Costs Avoided'!$A$2:$I$32,9,FALSE)</f>
        <v>4.4692960059878768</v>
      </c>
      <c r="DK375" s="21">
        <f>CG375*VLOOKUP(BC$6,'Greenhouse Gas Costs Avoided'!$A$2:$I$32,9,FALSE)</f>
        <v>4.629447622014963</v>
      </c>
      <c r="DL375" s="21">
        <f>CH375*VLOOKUP(BD$6,'Greenhouse Gas Costs Avoided'!$A$2:$I$32,9,FALSE)</f>
        <v>4.7950749225184994</v>
      </c>
      <c r="DM375" s="21">
        <f>CI375*VLOOKUP(BE$6,'Greenhouse Gas Costs Avoided'!$A$2:$I$32,9,FALSE)</f>
        <v>4.9669648542748472</v>
      </c>
      <c r="DN375" s="21">
        <f>CJ375*VLOOKUP(BF$6,'Greenhouse Gas Costs Avoided'!$A$2:$I$32,9,FALSE)</f>
        <v>5.1456205009456273</v>
      </c>
      <c r="DO375" s="21">
        <f>CK375*VLOOKUP(BG$6,'Greenhouse Gas Costs Avoided'!$A$2:$I$32,9,FALSE)</f>
        <v>5.331082210275417</v>
      </c>
      <c r="DP375" s="21">
        <f>CL375*VLOOKUP(BH$6,'Greenhouse Gas Costs Avoided'!$A$2:$I$32,9,FALSE)</f>
        <v>5.5235531602164318</v>
      </c>
      <c r="DQ375" s="21">
        <f>CM375*VLOOKUP(BI$6,'Greenhouse Gas Costs Avoided'!$A$2:$I$32,9,FALSE)</f>
        <v>5.723032344191421</v>
      </c>
      <c r="DR375" s="21">
        <f>CN375*VLOOKUP(BJ$6,'Greenhouse Gas Costs Avoided'!$A$2:$I$32,9,FALSE)</f>
        <v>5.9298887220104266</v>
      </c>
      <c r="DS375" s="164">
        <f>CO375*VLOOKUP(BK$6,'Greenhouse Gas Costs Avoided'!$A$2:$I$32,9,FALSE)</f>
        <v>6.1439419431008639</v>
      </c>
    </row>
    <row r="376" spans="1:123" x14ac:dyDescent="0.35">
      <c r="A376" s="174">
        <v>370</v>
      </c>
      <c r="B376" s="12">
        <v>1</v>
      </c>
      <c r="C376" s="175">
        <v>2023</v>
      </c>
      <c r="E376" s="20">
        <v>0</v>
      </c>
      <c r="F376" s="21">
        <v>82.346532180449415</v>
      </c>
      <c r="G376" s="21">
        <v>84.002844861871253</v>
      </c>
      <c r="H376" s="21">
        <v>85.659157543293105</v>
      </c>
      <c r="I376" s="21">
        <v>86.918851036576825</v>
      </c>
      <c r="J376" s="21">
        <v>88.178544529860531</v>
      </c>
      <c r="K376" s="21">
        <v>89.438238023144251</v>
      </c>
      <c r="L376" s="21">
        <v>90.697931516427971</v>
      </c>
      <c r="M376" s="21">
        <v>91.95762500971172</v>
      </c>
      <c r="N376" s="21">
        <v>93.21731850299544</v>
      </c>
      <c r="O376" s="21">
        <v>94.47701199627916</v>
      </c>
      <c r="P376" s="21">
        <v>95.73670548956288</v>
      </c>
      <c r="Q376" s="21">
        <v>96.996398982846586</v>
      </c>
      <c r="R376" s="21">
        <v>98.25609247613032</v>
      </c>
      <c r="S376" s="21">
        <v>99.65157958594628</v>
      </c>
      <c r="T376" s="21">
        <v>101.04706669576224</v>
      </c>
      <c r="U376" s="21">
        <v>102.4425538055782</v>
      </c>
      <c r="V376" s="21">
        <v>103.83804091539416</v>
      </c>
      <c r="W376" s="21">
        <v>105.23352802521011</v>
      </c>
      <c r="X376" s="21">
        <v>106.47156953138905</v>
      </c>
      <c r="Y376" s="21">
        <v>107.709611037568</v>
      </c>
      <c r="Z376" s="21">
        <v>108.94765254374694</v>
      </c>
      <c r="AA376" s="21">
        <v>110.18569404992589</v>
      </c>
      <c r="AB376" s="21">
        <v>111.42373555610482</v>
      </c>
      <c r="AC376" s="21">
        <v>112.86811731331359</v>
      </c>
      <c r="AD376" s="21">
        <v>114.31249907052236</v>
      </c>
      <c r="AE376" s="21">
        <v>115.75688082773114</v>
      </c>
      <c r="AF376" s="21">
        <v>117.20126258493991</v>
      </c>
      <c r="AG376" s="22">
        <v>118.64564434214866</v>
      </c>
      <c r="AI376" s="20">
        <v>0</v>
      </c>
      <c r="AJ376" s="21">
        <v>5.2166744805659615</v>
      </c>
      <c r="AK376" s="21">
        <v>5.3216023247413169</v>
      </c>
      <c r="AL376" s="21">
        <v>5.4265301689166732</v>
      </c>
      <c r="AM376" s="21">
        <v>5.5063320831654474</v>
      </c>
      <c r="AN376" s="21">
        <v>5.5861339974142208</v>
      </c>
      <c r="AO376" s="21">
        <v>5.665935911662995</v>
      </c>
      <c r="AP376" s="21">
        <v>5.7457378259117702</v>
      </c>
      <c r="AQ376" s="21">
        <v>5.8255397401605462</v>
      </c>
      <c r="AR376" s="21">
        <v>5.9053416544093205</v>
      </c>
      <c r="AS376" s="21">
        <v>5.9851435686580947</v>
      </c>
      <c r="AT376" s="21">
        <v>6.0649454829068699</v>
      </c>
      <c r="AU376" s="21">
        <v>6.1447473971556432</v>
      </c>
      <c r="AV376" s="21">
        <v>6.2245493114044184</v>
      </c>
      <c r="AW376" s="21">
        <v>6.312953786990386</v>
      </c>
      <c r="AX376" s="21">
        <v>6.4013582625763545</v>
      </c>
      <c r="AY376" s="21">
        <v>6.4897627381623222</v>
      </c>
      <c r="AZ376" s="21">
        <v>6.5781672137482907</v>
      </c>
      <c r="BA376" s="21">
        <v>6.6665716893342575</v>
      </c>
      <c r="BB376" s="21">
        <v>6.7450019445028957</v>
      </c>
      <c r="BC376" s="21">
        <v>6.8234321996715348</v>
      </c>
      <c r="BD376" s="21">
        <v>6.901862454840173</v>
      </c>
      <c r="BE376" s="21">
        <v>6.9802927100088112</v>
      </c>
      <c r="BF376" s="21">
        <v>7.0587229651774486</v>
      </c>
      <c r="BG376" s="21">
        <v>7.1502249295408609</v>
      </c>
      <c r="BH376" s="21">
        <v>7.2417268939042723</v>
      </c>
      <c r="BI376" s="21">
        <v>7.3332288582676846</v>
      </c>
      <c r="BJ376" s="21">
        <v>7.424730822631096</v>
      </c>
      <c r="BK376" s="22">
        <v>7.5162327869945065</v>
      </c>
      <c r="BM376" s="163">
        <f>VLOOKUP(BM$6,'MonteCarlo Policy Paths'!$N$2:$S$31,$B376+1,FALSE)</f>
        <v>18.946072246720579</v>
      </c>
      <c r="BN376" s="21">
        <f>VLOOKUP(BN$6,'MonteCarlo Policy Paths'!$N$2:$S$31,$B376+1,FALSE)</f>
        <v>19.920985834119051</v>
      </c>
      <c r="BO376" s="21">
        <f>VLOOKUP(BO$6,'MonteCarlo Policy Paths'!$N$2:$S$31,$B376+1,FALSE)</f>
        <v>20.944710352814074</v>
      </c>
      <c r="BP376" s="21">
        <f>VLOOKUP(BP$6,'MonteCarlo Policy Paths'!$N$2:$S$31,$B376+1,FALSE)</f>
        <v>22.017919567056939</v>
      </c>
      <c r="BQ376" s="21">
        <f>VLOOKUP(BQ$6,'MonteCarlo Policy Paths'!$N$2:$S$31,$B376+1,FALSE)</f>
        <v>23.125382269476081</v>
      </c>
      <c r="BR376" s="21">
        <f>VLOOKUP(BR$6,'MonteCarlo Policy Paths'!$N$2:$S$31,$B376+1,FALSE)</f>
        <v>24.222533249319248</v>
      </c>
      <c r="BS376" s="21">
        <f>VLOOKUP(BS$6,'MonteCarlo Policy Paths'!$N$2:$S$31,$B376+1,FALSE)</f>
        <v>25.344600035724898</v>
      </c>
      <c r="BT376" s="21">
        <f>VLOOKUP(BT$6,'MonteCarlo Policy Paths'!$N$2:$S$31,$B376+1,FALSE)</f>
        <v>26.511875533452777</v>
      </c>
      <c r="BU376" s="21">
        <f>VLOOKUP(BU$6,'MonteCarlo Policy Paths'!$N$2:$S$31,$B376+1,FALSE)</f>
        <v>27.727543772426976</v>
      </c>
      <c r="BV376" s="21">
        <f>VLOOKUP(BV$6,'MonteCarlo Policy Paths'!$N$2:$S$31,$B376+1,FALSE)</f>
        <v>29.105872242644537</v>
      </c>
      <c r="BW376" s="21">
        <f>VLOOKUP(BW$6,'MonteCarlo Policy Paths'!$N$2:$S$31,$B376+1,FALSE)</f>
        <v>30.561165854776764</v>
      </c>
      <c r="BX376" s="21">
        <f>VLOOKUP(BX$6,'MonteCarlo Policy Paths'!$N$2:$S$31,$B376+1,FALSE)</f>
        <v>32.089224147515601</v>
      </c>
      <c r="BY376" s="21">
        <f>VLOOKUP(BY$6,'MonteCarlo Policy Paths'!$N$2:$S$31,$B376+1,FALSE)</f>
        <v>33.693685354891386</v>
      </c>
      <c r="BZ376" s="21">
        <f>VLOOKUP(BZ$6,'MonteCarlo Policy Paths'!$N$2:$S$31,$B376+1,FALSE)</f>
        <v>35.378369622635958</v>
      </c>
      <c r="CA376" s="21">
        <f>VLOOKUP(CA$6,'MonteCarlo Policy Paths'!$N$2:$S$31,$B376+1,FALSE)</f>
        <v>37.147288103767757</v>
      </c>
      <c r="CB376" s="21">
        <f>VLOOKUP(CB$6,'MonteCarlo Policy Paths'!$N$2:$S$31,$B376+1,FALSE)</f>
        <v>39.004652508956148</v>
      </c>
      <c r="CC376" s="21">
        <f>VLOOKUP(CC$6,'MonteCarlo Policy Paths'!$N$2:$S$31,$B376+1,FALSE)</f>
        <v>40.954885134403959</v>
      </c>
      <c r="CD376" s="21">
        <f>VLOOKUP(CD$6,'MonteCarlo Policy Paths'!$N$2:$S$31,$B376+1,FALSE)</f>
        <v>43.002629391124159</v>
      </c>
      <c r="CE376" s="21">
        <f>VLOOKUP(CE$6,'MonteCarlo Policy Paths'!$N$2:$S$31,$B376+1,FALSE)</f>
        <v>45.152760860680367</v>
      </c>
      <c r="CF376" s="21">
        <f>VLOOKUP(CF$6,'MonteCarlo Policy Paths'!$N$2:$S$31,$B376+1,FALSE)</f>
        <v>47.410398903714388</v>
      </c>
      <c r="CG376" s="21">
        <f>VLOOKUP(CG$6,'MonteCarlo Policy Paths'!$N$2:$S$31,$B376+1,FALSE)</f>
        <v>49.780918848900107</v>
      </c>
      <c r="CH376" s="21">
        <f>VLOOKUP(CH$6,'MonteCarlo Policy Paths'!$N$2:$S$31,$B376+1,FALSE)</f>
        <v>52.269964791345117</v>
      </c>
      <c r="CI376" s="21">
        <f>VLOOKUP(CI$6,'MonteCarlo Policy Paths'!$N$2:$S$31,$B376+1,FALSE)</f>
        <v>54.883463030912374</v>
      </c>
      <c r="CJ376" s="21">
        <f>VLOOKUP(CJ$6,'MonteCarlo Policy Paths'!$N$2:$S$31,$B376+1,FALSE)</f>
        <v>57.627636182457998</v>
      </c>
      <c r="CK376" s="21">
        <f>VLOOKUP(CK$6,'MonteCarlo Policy Paths'!$N$2:$S$31,$B376+1,FALSE)</f>
        <v>60.509017991580897</v>
      </c>
      <c r="CL376" s="21">
        <f>VLOOKUP(CL$6,'MonteCarlo Policy Paths'!$N$2:$S$31,$B376+1,FALSE)</f>
        <v>63.534468891159946</v>
      </c>
      <c r="CM376" s="21">
        <f>VLOOKUP(CM$6,'MonteCarlo Policy Paths'!$N$2:$S$31,$B376+1,FALSE)</f>
        <v>66.711192335717939</v>
      </c>
      <c r="CN376" s="21">
        <f>VLOOKUP(CN$6,'MonteCarlo Policy Paths'!$N$2:$S$31,$B376+1,FALSE)</f>
        <v>70.04675195250384</v>
      </c>
      <c r="CO376" s="164">
        <f>VLOOKUP(CO$6,'MonteCarlo Policy Paths'!$N$2:$S$31,$B376+1,FALSE)</f>
        <v>73.54908955012904</v>
      </c>
      <c r="CQ376" s="163">
        <f>BM376*VLOOKUP(AI$6,'Greenhouse Gas Costs Avoided'!$A$2:$I$32,9,FALSE)</f>
        <v>1.2002386619007086</v>
      </c>
      <c r="CR376" s="21">
        <f>BN376*VLOOKUP(AJ$6,'Greenhouse Gas Costs Avoided'!$A$2:$I$32,9,FALSE)</f>
        <v>1.2619996941806579</v>
      </c>
      <c r="CS376" s="21">
        <f>BO376*VLOOKUP(AK$6,'Greenhouse Gas Costs Avoided'!$A$2:$I$32,9,FALSE)</f>
        <v>1.3268529118013257</v>
      </c>
      <c r="CT376" s="21">
        <f>BP376*VLOOKUP(AL$6,'Greenhouse Gas Costs Avoided'!$A$2:$I$32,9,FALSE)</f>
        <v>1.3948409979053111</v>
      </c>
      <c r="CU376" s="21">
        <f>BQ376*VLOOKUP(AM$6,'Greenhouse Gas Costs Avoided'!$A$2:$I$32,9,FALSE)</f>
        <v>1.464999051498006</v>
      </c>
      <c r="CV376" s="21">
        <f>BR376*VLOOKUP(AN$6,'Greenhouse Gas Costs Avoided'!$A$2:$I$32,9,FALSE)</f>
        <v>1.5345038547523033</v>
      </c>
      <c r="CW376" s="21">
        <f>BS376*VLOOKUP(AO$6,'Greenhouse Gas Costs Avoided'!$A$2:$I$32,9,FALSE)</f>
        <v>1.6055870809081549</v>
      </c>
      <c r="CX376" s="21">
        <f>BT376*VLOOKUP(AP$6,'Greenhouse Gas Costs Avoided'!$A$2:$I$32,9,FALSE)</f>
        <v>1.6795342908215394</v>
      </c>
      <c r="CY376" s="21">
        <f>BU376*VLOOKUP(AQ$6,'Greenhouse Gas Costs Avoided'!$A$2:$I$32,9,FALSE)</f>
        <v>1.7565471936259263</v>
      </c>
      <c r="CZ376" s="21">
        <f>BV376*VLOOKUP(AR$6,'Greenhouse Gas Costs Avoided'!$A$2:$I$32,9,FALSE)</f>
        <v>1.8438646648785721</v>
      </c>
      <c r="DA376" s="21">
        <f>BW376*VLOOKUP(AS$6,'Greenhouse Gas Costs Avoided'!$A$2:$I$32,9,FALSE)</f>
        <v>1.9360578981225007</v>
      </c>
      <c r="DB376" s="21">
        <f>BX376*VLOOKUP(AT$6,'Greenhouse Gas Costs Avoided'!$A$2:$I$32,9,FALSE)</f>
        <v>2.0328607930286258</v>
      </c>
      <c r="DC376" s="21">
        <f>BY376*VLOOKUP(AU$6,'Greenhouse Gas Costs Avoided'!$A$2:$I$32,9,FALSE)</f>
        <v>2.1345038326800574</v>
      </c>
      <c r="DD376" s="21">
        <f>BZ376*VLOOKUP(AV$6,'Greenhouse Gas Costs Avoided'!$A$2:$I$32,9,FALSE)</f>
        <v>2.2412290243140602</v>
      </c>
      <c r="DE376" s="21">
        <f>CA376*VLOOKUP(AW$6,'Greenhouse Gas Costs Avoided'!$A$2:$I$32,9,FALSE)</f>
        <v>2.3532904755297634</v>
      </c>
      <c r="DF376" s="21">
        <f>CB376*VLOOKUP(AX$6,'Greenhouse Gas Costs Avoided'!$A$2:$I$32,9,FALSE)</f>
        <v>2.4709549993062518</v>
      </c>
      <c r="DG376" s="21">
        <f>CC376*VLOOKUP(AY$6,'Greenhouse Gas Costs Avoided'!$A$2:$I$32,9,FALSE)</f>
        <v>2.5945027492715647</v>
      </c>
      <c r="DH376" s="21">
        <f>CD376*VLOOKUP(AZ$6,'Greenhouse Gas Costs Avoided'!$A$2:$I$32,9,FALSE)</f>
        <v>2.724227886735143</v>
      </c>
      <c r="DI376" s="21">
        <f>CE376*VLOOKUP(BA$6,'Greenhouse Gas Costs Avoided'!$A$2:$I$32,9,FALSE)</f>
        <v>2.8604392810719004</v>
      </c>
      <c r="DJ376" s="21">
        <f>CF376*VLOOKUP(BB$6,'Greenhouse Gas Costs Avoided'!$A$2:$I$32,9,FALSE)</f>
        <v>3.0034612451254952</v>
      </c>
      <c r="DK376" s="21">
        <f>CG376*VLOOKUP(BC$6,'Greenhouse Gas Costs Avoided'!$A$2:$I$32,9,FALSE)</f>
        <v>3.1536343073817701</v>
      </c>
      <c r="DL376" s="21">
        <f>CH376*VLOOKUP(BD$6,'Greenhouse Gas Costs Avoided'!$A$2:$I$32,9,FALSE)</f>
        <v>3.3113160227508591</v>
      </c>
      <c r="DM376" s="21">
        <f>CI376*VLOOKUP(BE$6,'Greenhouse Gas Costs Avoided'!$A$2:$I$32,9,FALSE)</f>
        <v>3.4768818238884021</v>
      </c>
      <c r="DN376" s="21">
        <f>CJ376*VLOOKUP(BF$6,'Greenhouse Gas Costs Avoided'!$A$2:$I$32,9,FALSE)</f>
        <v>3.6507259150828224</v>
      </c>
      <c r="DO376" s="21">
        <f>CK376*VLOOKUP(BG$6,'Greenhouse Gas Costs Avoided'!$A$2:$I$32,9,FALSE)</f>
        <v>3.8332622108369634</v>
      </c>
      <c r="DP376" s="21">
        <f>CL376*VLOOKUP(BH$6,'Greenhouse Gas Costs Avoided'!$A$2:$I$32,9,FALSE)</f>
        <v>4.0249253213788121</v>
      </c>
      <c r="DQ376" s="21">
        <f>CM376*VLOOKUP(BI$6,'Greenhouse Gas Costs Avoided'!$A$2:$I$32,9,FALSE)</f>
        <v>4.2261715874477526</v>
      </c>
      <c r="DR376" s="21">
        <f>CN376*VLOOKUP(BJ$6,'Greenhouse Gas Costs Avoided'!$A$2:$I$32,9,FALSE)</f>
        <v>4.4374801668201398</v>
      </c>
      <c r="DS376" s="164">
        <f>CO376*VLOOKUP(BK$6,'Greenhouse Gas Costs Avoided'!$A$2:$I$32,9,FALSE)</f>
        <v>4.6593541751611474</v>
      </c>
    </row>
    <row r="377" spans="1:123" x14ac:dyDescent="0.35">
      <c r="A377" s="174">
        <v>371</v>
      </c>
      <c r="B377" s="12">
        <v>4</v>
      </c>
      <c r="C377" s="175">
        <v>2023</v>
      </c>
      <c r="E377" s="20">
        <v>0</v>
      </c>
      <c r="F377" s="21">
        <v>82.346532180449415</v>
      </c>
      <c r="G377" s="21">
        <v>84.002844861871253</v>
      </c>
      <c r="H377" s="21">
        <v>85.659157543293105</v>
      </c>
      <c r="I377" s="21">
        <v>86.918851036576825</v>
      </c>
      <c r="J377" s="21">
        <v>88.178544529860531</v>
      </c>
      <c r="K377" s="21">
        <v>89.438238023144251</v>
      </c>
      <c r="L377" s="21">
        <v>90.697931516427971</v>
      </c>
      <c r="M377" s="21">
        <v>91.95762500971172</v>
      </c>
      <c r="N377" s="21">
        <v>93.21731850299544</v>
      </c>
      <c r="O377" s="21">
        <v>94.47701199627916</v>
      </c>
      <c r="P377" s="21">
        <v>95.73670548956288</v>
      </c>
      <c r="Q377" s="21">
        <v>96.996398982846586</v>
      </c>
      <c r="R377" s="21">
        <v>98.25609247613032</v>
      </c>
      <c r="S377" s="21">
        <v>99.65157958594628</v>
      </c>
      <c r="T377" s="21">
        <v>101.04706669576224</v>
      </c>
      <c r="U377" s="21">
        <v>102.4425538055782</v>
      </c>
      <c r="V377" s="21">
        <v>103.83804091539416</v>
      </c>
      <c r="W377" s="21">
        <v>105.23352802521011</v>
      </c>
      <c r="X377" s="21">
        <v>106.47156953138905</v>
      </c>
      <c r="Y377" s="21">
        <v>107.709611037568</v>
      </c>
      <c r="Z377" s="21">
        <v>108.94765254374694</v>
      </c>
      <c r="AA377" s="21">
        <v>110.18569404992589</v>
      </c>
      <c r="AB377" s="21">
        <v>111.42373555610482</v>
      </c>
      <c r="AC377" s="21">
        <v>112.86811731331359</v>
      </c>
      <c r="AD377" s="21">
        <v>114.31249907052236</v>
      </c>
      <c r="AE377" s="21">
        <v>115.75688082773114</v>
      </c>
      <c r="AF377" s="21">
        <v>117.20126258493991</v>
      </c>
      <c r="AG377" s="22">
        <v>119.5319620819439</v>
      </c>
      <c r="AI377" s="20">
        <v>0</v>
      </c>
      <c r="AJ377" s="21">
        <v>5.2166744805659615</v>
      </c>
      <c r="AK377" s="21">
        <v>5.3216023247413169</v>
      </c>
      <c r="AL377" s="21">
        <v>5.4265301689166732</v>
      </c>
      <c r="AM377" s="21">
        <v>5.5063320831654474</v>
      </c>
      <c r="AN377" s="21">
        <v>5.5861339974142208</v>
      </c>
      <c r="AO377" s="21">
        <v>5.665935911662995</v>
      </c>
      <c r="AP377" s="21">
        <v>5.7457378259117702</v>
      </c>
      <c r="AQ377" s="21">
        <v>5.8255397401605462</v>
      </c>
      <c r="AR377" s="21">
        <v>5.9053416544093205</v>
      </c>
      <c r="AS377" s="21">
        <v>5.9851435686580947</v>
      </c>
      <c r="AT377" s="21">
        <v>6.0649454829068699</v>
      </c>
      <c r="AU377" s="21">
        <v>6.1447473971556432</v>
      </c>
      <c r="AV377" s="21">
        <v>6.2245493114044184</v>
      </c>
      <c r="AW377" s="21">
        <v>6.312953786990386</v>
      </c>
      <c r="AX377" s="21">
        <v>6.4013582625763545</v>
      </c>
      <c r="AY377" s="21">
        <v>6.4897627381623222</v>
      </c>
      <c r="AZ377" s="21">
        <v>6.5781672137482907</v>
      </c>
      <c r="BA377" s="21">
        <v>6.6665716893342575</v>
      </c>
      <c r="BB377" s="21">
        <v>6.7450019445028957</v>
      </c>
      <c r="BC377" s="21">
        <v>6.8234321996715348</v>
      </c>
      <c r="BD377" s="21">
        <v>6.901862454840173</v>
      </c>
      <c r="BE377" s="21">
        <v>6.9802927100088112</v>
      </c>
      <c r="BF377" s="21">
        <v>7.0587229651774486</v>
      </c>
      <c r="BG377" s="21">
        <v>7.1502249295408609</v>
      </c>
      <c r="BH377" s="21">
        <v>7.2417268939042723</v>
      </c>
      <c r="BI377" s="21">
        <v>7.3332288582676846</v>
      </c>
      <c r="BJ377" s="21">
        <v>7.424730822631096</v>
      </c>
      <c r="BK377" s="22">
        <v>7.5723812490175435</v>
      </c>
      <c r="BM377" s="163">
        <f>VLOOKUP(BM$6,'MonteCarlo Policy Paths'!$N$2:$S$31,$B377+1,FALSE)</f>
        <v>21.456887556927661</v>
      </c>
      <c r="BN377" s="21">
        <f>VLOOKUP(BN$6,'MonteCarlo Policy Paths'!$N$2:$S$31,$B377+1,FALSE)</f>
        <v>23.119081894670884</v>
      </c>
      <c r="BO377" s="21">
        <f>VLOOKUP(BO$6,'MonteCarlo Policy Paths'!$N$2:$S$31,$B377+1,FALSE)</f>
        <v>24.918982795429599</v>
      </c>
      <c r="BP377" s="21">
        <f>VLOOKUP(BP$6,'MonteCarlo Policy Paths'!$N$2:$S$31,$B377+1,FALSE)</f>
        <v>26.866510906830612</v>
      </c>
      <c r="BQ377" s="21">
        <f>VLOOKUP(BQ$6,'MonteCarlo Policy Paths'!$N$2:$S$31,$B377+1,FALSE)</f>
        <v>28.957808063155838</v>
      </c>
      <c r="BR377" s="21">
        <f>VLOOKUP(BR$6,'MonteCarlo Policy Paths'!$N$2:$S$31,$B377+1,FALSE)</f>
        <v>31.169773267386955</v>
      </c>
      <c r="BS377" s="21">
        <f>VLOOKUP(BS$6,'MonteCarlo Policy Paths'!$N$2:$S$31,$B377+1,FALSE)</f>
        <v>33.536503079259326</v>
      </c>
      <c r="BT377" s="21">
        <f>VLOOKUP(BT$6,'MonteCarlo Policy Paths'!$N$2:$S$31,$B377+1,FALSE)</f>
        <v>36.094562758542168</v>
      </c>
      <c r="BU377" s="21">
        <f>VLOOKUP(BU$6,'MonteCarlo Policy Paths'!$N$2:$S$31,$B377+1,FALSE)</f>
        <v>38.859796339203925</v>
      </c>
      <c r="BV377" s="21">
        <f>VLOOKUP(BV$6,'MonteCarlo Policy Paths'!$N$2:$S$31,$B377+1,FALSE)</f>
        <v>41.937214526892696</v>
      </c>
      <c r="BW377" s="21">
        <f>VLOOKUP(BW$6,'MonteCarlo Policy Paths'!$N$2:$S$31,$B377+1,FALSE)</f>
        <v>45.285702034805901</v>
      </c>
      <c r="BX377" s="21">
        <f>VLOOKUP(BX$6,'MonteCarlo Policy Paths'!$N$2:$S$31,$B377+1,FALSE)</f>
        <v>48.923675973628832</v>
      </c>
      <c r="BY377" s="21">
        <f>VLOOKUP(BY$6,'MonteCarlo Policy Paths'!$N$2:$S$31,$B377+1,FALSE)</f>
        <v>52.880283256992421</v>
      </c>
      <c r="BZ377" s="21">
        <f>VLOOKUP(BZ$6,'MonteCarlo Policy Paths'!$N$2:$S$31,$B377+1,FALSE)</f>
        <v>57.179951130409847</v>
      </c>
      <c r="CA377" s="21">
        <f>VLOOKUP(CA$6,'MonteCarlo Policy Paths'!$N$2:$S$31,$B377+1,FALSE)</f>
        <v>59.199989570907007</v>
      </c>
      <c r="CB377" s="21">
        <f>VLOOKUP(CB$6,'MonteCarlo Policy Paths'!$N$2:$S$31,$B377+1,FALSE)</f>
        <v>61.304348310445278</v>
      </c>
      <c r="CC377" s="21">
        <f>VLOOKUP(CC$6,'MonteCarlo Policy Paths'!$N$2:$S$31,$B377+1,FALSE)</f>
        <v>63.486799757257046</v>
      </c>
      <c r="CD377" s="21">
        <f>VLOOKUP(CD$6,'MonteCarlo Policy Paths'!$N$2:$S$31,$B377+1,FALSE)</f>
        <v>65.754412861465767</v>
      </c>
      <c r="CE377" s="21">
        <f>VLOOKUP(CE$6,'MonteCarlo Policy Paths'!$N$2:$S$31,$B377+1,FALSE)</f>
        <v>68.097759333367534</v>
      </c>
      <c r="CF377" s="21">
        <f>VLOOKUP(CF$6,'MonteCarlo Policy Paths'!$N$2:$S$31,$B377+1,FALSE)</f>
        <v>70.548973057852507</v>
      </c>
      <c r="CG377" s="21">
        <f>VLOOKUP(CG$6,'MonteCarlo Policy Paths'!$N$2:$S$31,$B377+1,FALSE)</f>
        <v>73.077007009761019</v>
      </c>
      <c r="CH377" s="21">
        <f>VLOOKUP(CH$6,'MonteCarlo Policy Paths'!$N$2:$S$31,$B377+1,FALSE)</f>
        <v>75.691476032446857</v>
      </c>
      <c r="CI377" s="21">
        <f>VLOOKUP(CI$6,'MonteCarlo Policy Paths'!$N$2:$S$31,$B377+1,FALSE)</f>
        <v>78.404802280730166</v>
      </c>
      <c r="CJ377" s="21">
        <f>VLOOKUP(CJ$6,'MonteCarlo Policy Paths'!$N$2:$S$31,$B377+1,FALSE)</f>
        <v>81.224927058038162</v>
      </c>
      <c r="CK377" s="21">
        <f>VLOOKUP(CK$6,'MonteCarlo Policy Paths'!$N$2:$S$31,$B377+1,FALSE)</f>
        <v>84.152487263770951</v>
      </c>
      <c r="CL377" s="21">
        <f>VLOOKUP(CL$6,'MonteCarlo Policy Paths'!$N$2:$S$31,$B377+1,FALSE)</f>
        <v>87.19069011352974</v>
      </c>
      <c r="CM377" s="21">
        <f>VLOOKUP(CM$6,'MonteCarlo Policy Paths'!$N$2:$S$31,$B377+1,FALSE)</f>
        <v>90.339519718236858</v>
      </c>
      <c r="CN377" s="21">
        <f>VLOOKUP(CN$6,'MonteCarlo Policy Paths'!$N$2:$S$31,$B377+1,FALSE)</f>
        <v>93.604800202242828</v>
      </c>
      <c r="CO377" s="164">
        <f>VLOOKUP(CO$6,'MonteCarlo Policy Paths'!$N$2:$S$31,$B377+1,FALSE)</f>
        <v>96.983684685934094</v>
      </c>
      <c r="CQ377" s="163">
        <f>BM377*VLOOKUP(AI$6,'Greenhouse Gas Costs Avoided'!$A$2:$I$32,9,FALSE)</f>
        <v>1.3592994724454583</v>
      </c>
      <c r="CR377" s="21">
        <f>BN377*VLOOKUP(AJ$6,'Greenhouse Gas Costs Avoided'!$A$2:$I$32,9,FALSE)</f>
        <v>1.4645999210963487</v>
      </c>
      <c r="CS377" s="21">
        <f>BO377*VLOOKUP(AK$6,'Greenhouse Gas Costs Avoided'!$A$2:$I$32,9,FALSE)</f>
        <v>1.5786241167474793</v>
      </c>
      <c r="CT377" s="21">
        <f>BP377*VLOOKUP(AL$6,'Greenhouse Gas Costs Avoided'!$A$2:$I$32,9,FALSE)</f>
        <v>1.7020005350363183</v>
      </c>
      <c r="CU377" s="21">
        <f>BQ377*VLOOKUP(AM$6,'Greenhouse Gas Costs Avoided'!$A$2:$I$32,9,FALSE)</f>
        <v>1.8344847601494692</v>
      </c>
      <c r="CV377" s="21">
        <f>BR377*VLOOKUP(AN$6,'Greenhouse Gas Costs Avoided'!$A$2:$I$32,9,FALSE)</f>
        <v>1.9746133378475101</v>
      </c>
      <c r="CW377" s="21">
        <f>BS377*VLOOKUP(AO$6,'Greenhouse Gas Costs Avoided'!$A$2:$I$32,9,FALSE)</f>
        <v>2.1245462941611284</v>
      </c>
      <c r="CX377" s="21">
        <f>BT377*VLOOKUP(AP$6,'Greenhouse Gas Costs Avoided'!$A$2:$I$32,9,FALSE)</f>
        <v>2.2866000479177169</v>
      </c>
      <c r="CY377" s="21">
        <f>BU377*VLOOKUP(AQ$6,'Greenhouse Gas Costs Avoided'!$A$2:$I$32,9,FALSE)</f>
        <v>2.4617783228380428</v>
      </c>
      <c r="CZ377" s="21">
        <f>BV377*VLOOKUP(AR$6,'Greenhouse Gas Costs Avoided'!$A$2:$I$32,9,FALSE)</f>
        <v>2.6567335747552212</v>
      </c>
      <c r="DA377" s="21">
        <f>BW377*VLOOKUP(AS$6,'Greenhouse Gas Costs Avoided'!$A$2:$I$32,9,FALSE)</f>
        <v>2.8688611394320973</v>
      </c>
      <c r="DB377" s="21">
        <f>BX377*VLOOKUP(AT$6,'Greenhouse Gas Costs Avoided'!$A$2:$I$32,9,FALSE)</f>
        <v>3.099327745676475</v>
      </c>
      <c r="DC377" s="21">
        <f>BY377*VLOOKUP(AU$6,'Greenhouse Gas Costs Avoided'!$A$2:$I$32,9,FALSE)</f>
        <v>3.3499798581359799</v>
      </c>
      <c r="DD377" s="21">
        <f>BZ377*VLOOKUP(AV$6,'Greenhouse Gas Costs Avoided'!$A$2:$I$32,9,FALSE)</f>
        <v>3.6223649492411436</v>
      </c>
      <c r="DE377" s="21">
        <f>CA377*VLOOKUP(AW$6,'Greenhouse Gas Costs Avoided'!$A$2:$I$32,9,FALSE)</f>
        <v>3.7503349159570667</v>
      </c>
      <c r="DF377" s="21">
        <f>CB377*VLOOKUP(AX$6,'Greenhouse Gas Costs Avoided'!$A$2:$I$32,9,FALSE)</f>
        <v>3.8836465958035138</v>
      </c>
      <c r="DG377" s="21">
        <f>CC377*VLOOKUP(AY$6,'Greenhouse Gas Costs Avoided'!$A$2:$I$32,9,FALSE)</f>
        <v>4.0219054692034097</v>
      </c>
      <c r="DH377" s="21">
        <f>CD377*VLOOKUP(AZ$6,'Greenhouse Gas Costs Avoided'!$A$2:$I$32,9,FALSE)</f>
        <v>4.1655593560070496</v>
      </c>
      <c r="DI377" s="21">
        <f>CE377*VLOOKUP(BA$6,'Greenhouse Gas Costs Avoided'!$A$2:$I$32,9,FALSE)</f>
        <v>4.3140109715809301</v>
      </c>
      <c r="DJ377" s="21">
        <f>CF377*VLOOKUP(BB$6,'Greenhouse Gas Costs Avoided'!$A$2:$I$32,9,FALSE)</f>
        <v>4.4692960059878768</v>
      </c>
      <c r="DK377" s="21">
        <f>CG377*VLOOKUP(BC$6,'Greenhouse Gas Costs Avoided'!$A$2:$I$32,9,FALSE)</f>
        <v>4.629447622014963</v>
      </c>
      <c r="DL377" s="21">
        <f>CH377*VLOOKUP(BD$6,'Greenhouse Gas Costs Avoided'!$A$2:$I$32,9,FALSE)</f>
        <v>4.7950749225184994</v>
      </c>
      <c r="DM377" s="21">
        <f>CI377*VLOOKUP(BE$6,'Greenhouse Gas Costs Avoided'!$A$2:$I$32,9,FALSE)</f>
        <v>4.9669648542748472</v>
      </c>
      <c r="DN377" s="21">
        <f>CJ377*VLOOKUP(BF$6,'Greenhouse Gas Costs Avoided'!$A$2:$I$32,9,FALSE)</f>
        <v>5.1456205009456273</v>
      </c>
      <c r="DO377" s="21">
        <f>CK377*VLOOKUP(BG$6,'Greenhouse Gas Costs Avoided'!$A$2:$I$32,9,FALSE)</f>
        <v>5.331082210275417</v>
      </c>
      <c r="DP377" s="21">
        <f>CL377*VLOOKUP(BH$6,'Greenhouse Gas Costs Avoided'!$A$2:$I$32,9,FALSE)</f>
        <v>5.5235531602164318</v>
      </c>
      <c r="DQ377" s="21">
        <f>CM377*VLOOKUP(BI$6,'Greenhouse Gas Costs Avoided'!$A$2:$I$32,9,FALSE)</f>
        <v>5.723032344191421</v>
      </c>
      <c r="DR377" s="21">
        <f>CN377*VLOOKUP(BJ$6,'Greenhouse Gas Costs Avoided'!$A$2:$I$32,9,FALSE)</f>
        <v>5.9298887220104266</v>
      </c>
      <c r="DS377" s="164">
        <f>CO377*VLOOKUP(BK$6,'Greenhouse Gas Costs Avoided'!$A$2:$I$32,9,FALSE)</f>
        <v>6.1439419431008639</v>
      </c>
    </row>
    <row r="378" spans="1:123" x14ac:dyDescent="0.35">
      <c r="A378" s="174">
        <v>372</v>
      </c>
      <c r="B378" s="12">
        <v>5</v>
      </c>
      <c r="C378" s="175">
        <v>2023</v>
      </c>
      <c r="E378" s="20">
        <v>0</v>
      </c>
      <c r="F378" s="21">
        <v>82.346532180449415</v>
      </c>
      <c r="G378" s="21">
        <v>84.002844861871253</v>
      </c>
      <c r="H378" s="21">
        <v>85.659157543293105</v>
      </c>
      <c r="I378" s="21">
        <v>86.918851036576825</v>
      </c>
      <c r="J378" s="21">
        <v>88.178544529860531</v>
      </c>
      <c r="K378" s="21">
        <v>89.438238023144251</v>
      </c>
      <c r="L378" s="21">
        <v>90.697931516427971</v>
      </c>
      <c r="M378" s="21">
        <v>91.95762500971172</v>
      </c>
      <c r="N378" s="21">
        <v>93.21731850299544</v>
      </c>
      <c r="O378" s="21">
        <v>94.47701199627916</v>
      </c>
      <c r="P378" s="21">
        <v>95.73670548956288</v>
      </c>
      <c r="Q378" s="21">
        <v>96.996398982846586</v>
      </c>
      <c r="R378" s="21">
        <v>99.874634841342697</v>
      </c>
      <c r="S378" s="21">
        <v>101.93553668931256</v>
      </c>
      <c r="T378" s="21">
        <v>104.04258519817796</v>
      </c>
      <c r="U378" s="21">
        <v>106.18472717196582</v>
      </c>
      <c r="V378" s="21">
        <v>108.36780972271322</v>
      </c>
      <c r="W378" s="21">
        <v>110.57648338650839</v>
      </c>
      <c r="X378" s="21">
        <v>112.7694544213079</v>
      </c>
      <c r="Y378" s="21">
        <v>114.98228749612761</v>
      </c>
      <c r="Z378" s="21">
        <v>117.22345778349788</v>
      </c>
      <c r="AA378" s="21">
        <v>119.50474742044912</v>
      </c>
      <c r="AB378" s="21">
        <v>121.83201137782079</v>
      </c>
      <c r="AC378" s="21">
        <v>124.30483685770574</v>
      </c>
      <c r="AD378" s="21">
        <v>126.81952160325447</v>
      </c>
      <c r="AE378" s="21">
        <v>129.37127756316897</v>
      </c>
      <c r="AF378" s="21">
        <v>131.96243899653103</v>
      </c>
      <c r="AG378" s="22">
        <v>135.47056479945655</v>
      </c>
      <c r="AI378" s="20">
        <v>0</v>
      </c>
      <c r="AJ378" s="21">
        <v>5.2166744805659615</v>
      </c>
      <c r="AK378" s="21">
        <v>5.3216023247413169</v>
      </c>
      <c r="AL378" s="21">
        <v>5.4265301689166732</v>
      </c>
      <c r="AM378" s="21">
        <v>5.5063320831654474</v>
      </c>
      <c r="AN378" s="21">
        <v>5.5861339974142208</v>
      </c>
      <c r="AO378" s="21">
        <v>5.665935911662995</v>
      </c>
      <c r="AP378" s="21">
        <v>5.7457378259117702</v>
      </c>
      <c r="AQ378" s="21">
        <v>5.8255397401605462</v>
      </c>
      <c r="AR378" s="21">
        <v>5.9053416544093205</v>
      </c>
      <c r="AS378" s="21">
        <v>5.9851435686580947</v>
      </c>
      <c r="AT378" s="21">
        <v>6.0649454829068699</v>
      </c>
      <c r="AU378" s="21">
        <v>6.1447473971556432</v>
      </c>
      <c r="AV378" s="21">
        <v>6.327084396109818</v>
      </c>
      <c r="AW378" s="21">
        <v>6.4576430704410743</v>
      </c>
      <c r="AX378" s="21">
        <v>6.5911251478821242</v>
      </c>
      <c r="AY378" s="21">
        <v>6.7268304055597685</v>
      </c>
      <c r="AZ378" s="21">
        <v>6.8651292595600424</v>
      </c>
      <c r="BA378" s="21">
        <v>7.0050493173053994</v>
      </c>
      <c r="BB378" s="21">
        <v>7.1439746093722221</v>
      </c>
      <c r="BC378" s="21">
        <v>7.2841581669004034</v>
      </c>
      <c r="BD378" s="21">
        <v>7.426136894299721</v>
      </c>
      <c r="BE378" s="21">
        <v>7.5706571930511553</v>
      </c>
      <c r="BF378" s="21">
        <v>7.7180899770979394</v>
      </c>
      <c r="BG378" s="21">
        <v>7.8747441218959366</v>
      </c>
      <c r="BH378" s="21">
        <v>8.0340500621877027</v>
      </c>
      <c r="BI378" s="21">
        <v>8.1957044736636782</v>
      </c>
      <c r="BJ378" s="21">
        <v>8.3598552322508848</v>
      </c>
      <c r="BK378" s="22">
        <v>8.5820959249206545</v>
      </c>
      <c r="BM378" s="163">
        <f>VLOOKUP(BM$6,'MonteCarlo Policy Paths'!$N$2:$S$31,$B378+1,FALSE)</f>
        <v>24.184299884200797</v>
      </c>
      <c r="BN378" s="21">
        <f>VLOOKUP(BN$6,'MonteCarlo Policy Paths'!$N$2:$S$31,$B378+1,FALSE)</f>
        <v>26.797135120393484</v>
      </c>
      <c r="BO378" s="21">
        <f>VLOOKUP(BO$6,'MonteCarlo Policy Paths'!$N$2:$S$31,$B378+1,FALSE)</f>
        <v>29.690826715826198</v>
      </c>
      <c r="BP378" s="21">
        <f>VLOOKUP(BP$6,'MonteCarlo Policy Paths'!$N$2:$S$31,$B378+1,FALSE)</f>
        <v>32.893001978364566</v>
      </c>
      <c r="BQ378" s="21">
        <f>VLOOKUP(BQ$6,'MonteCarlo Policy Paths'!$N$2:$S$31,$B378+1,FALSE)</f>
        <v>36.420098382625895</v>
      </c>
      <c r="BR378" s="21">
        <f>VLOOKUP(BR$6,'MonteCarlo Policy Paths'!$N$2:$S$31,$B378+1,FALSE)</f>
        <v>40.279471956541457</v>
      </c>
      <c r="BS378" s="21">
        <f>VLOOKUP(BS$6,'MonteCarlo Policy Paths'!$N$2:$S$31,$B378+1,FALSE)</f>
        <v>44.515635375675203</v>
      </c>
      <c r="BT378" s="21">
        <f>VLOOKUP(BT$6,'MonteCarlo Policy Paths'!$N$2:$S$31,$B378+1,FALSE)</f>
        <v>49.196171227791872</v>
      </c>
      <c r="BU378" s="21">
        <f>VLOOKUP(BU$6,'MonteCarlo Policy Paths'!$N$2:$S$31,$B378+1,FALSE)</f>
        <v>54.364766335209197</v>
      </c>
      <c r="BV378" s="21">
        <f>VLOOKUP(BV$6,'MonteCarlo Policy Paths'!$N$2:$S$31,$B378+1,FALSE)</f>
        <v>60.140596575631633</v>
      </c>
      <c r="BW378" s="21">
        <f>VLOOKUP(BW$6,'MonteCarlo Policy Paths'!$N$2:$S$31,$B378+1,FALSE)</f>
        <v>66.545116533046993</v>
      </c>
      <c r="BX378" s="21">
        <f>VLOOKUP(BX$6,'MonteCarlo Policy Paths'!$N$2:$S$31,$B378+1,FALSE)</f>
        <v>73.642612105771832</v>
      </c>
      <c r="BY378" s="21">
        <f>VLOOKUP(BY$6,'MonteCarlo Policy Paths'!$N$2:$S$31,$B378+1,FALSE)</f>
        <v>81.515240678665066</v>
      </c>
      <c r="BZ378" s="21">
        <f>VLOOKUP(BZ$6,'MonteCarlo Policy Paths'!$N$2:$S$31,$B378+1,FALSE)</f>
        <v>90.237354922369406</v>
      </c>
      <c r="CA378" s="21">
        <f>VLOOKUP(CA$6,'MonteCarlo Policy Paths'!$N$2:$S$31,$B378+1,FALSE)</f>
        <v>92.736092415362535</v>
      </c>
      <c r="CB378" s="21">
        <f>VLOOKUP(CB$6,'MonteCarlo Policy Paths'!$N$2:$S$31,$B378+1,FALSE)</f>
        <v>95.321073906264047</v>
      </c>
      <c r="CC378" s="21">
        <f>VLOOKUP(CC$6,'MonteCarlo Policy Paths'!$N$2:$S$31,$B378+1,FALSE)</f>
        <v>97.972807459231774</v>
      </c>
      <c r="CD378" s="21">
        <f>VLOOKUP(CD$6,'MonteCarlo Policy Paths'!$N$2:$S$31,$B378+1,FALSE)</f>
        <v>100.70188743091984</v>
      </c>
      <c r="CE378" s="21">
        <f>VLOOKUP(CE$6,'MonteCarlo Policy Paths'!$N$2:$S$31,$B378+1,FALSE)</f>
        <v>103.48109827693068</v>
      </c>
      <c r="CF378" s="21">
        <f>VLOOKUP(CF$6,'MonteCarlo Policy Paths'!$N$2:$S$31,$B378+1,FALSE)</f>
        <v>106.37744326160868</v>
      </c>
      <c r="CG378" s="21">
        <f>VLOOKUP(CG$6,'MonteCarlo Policy Paths'!$N$2:$S$31,$B378+1,FALSE)</f>
        <v>109.31402956265458</v>
      </c>
      <c r="CH378" s="21">
        <f>VLOOKUP(CH$6,'MonteCarlo Policy Paths'!$N$2:$S$31,$B378+1,FALSE)</f>
        <v>112.30612514839871</v>
      </c>
      <c r="CI378" s="21">
        <f>VLOOKUP(CI$6,'MonteCarlo Policy Paths'!$N$2:$S$31,$B378+1,FALSE)</f>
        <v>115.37497116076017</v>
      </c>
      <c r="CJ378" s="21">
        <f>VLOOKUP(CJ$6,'MonteCarlo Policy Paths'!$N$2:$S$31,$B378+1,FALSE)</f>
        <v>118.53125256657755</v>
      </c>
      <c r="CK378" s="21">
        <f>VLOOKUP(CK$6,'MonteCarlo Policy Paths'!$N$2:$S$31,$B378+1,FALSE)</f>
        <v>121.76875646902944</v>
      </c>
      <c r="CL378" s="21">
        <f>VLOOKUP(CL$6,'MonteCarlo Policy Paths'!$N$2:$S$31,$B378+1,FALSE)</f>
        <v>125.08672773594304</v>
      </c>
      <c r="CM378" s="21">
        <f>VLOOKUP(CM$6,'MonteCarlo Policy Paths'!$N$2:$S$31,$B378+1,FALSE)</f>
        <v>128.47676069968128</v>
      </c>
      <c r="CN378" s="21">
        <f>VLOOKUP(CN$6,'MonteCarlo Policy Paths'!$N$2:$S$31,$B378+1,FALSE)</f>
        <v>131.94323193005201</v>
      </c>
      <c r="CO378" s="164">
        <f>VLOOKUP(CO$6,'MonteCarlo Policy Paths'!$N$2:$S$31,$B378+1,FALSE)</f>
        <v>135.47056479945655</v>
      </c>
      <c r="CQ378" s="163">
        <f>BM378*VLOOKUP(AI$6,'Greenhouse Gas Costs Avoided'!$A$2:$I$32,9,FALSE)</f>
        <v>1.5320817610121258</v>
      </c>
      <c r="CR378" s="21">
        <f>BN378*VLOOKUP(AJ$6,'Greenhouse Gas Costs Avoided'!$A$2:$I$32,9,FALSE)</f>
        <v>1.6976055607114411</v>
      </c>
      <c r="CS378" s="21">
        <f>BO378*VLOOKUP(AK$6,'Greenhouse Gas Costs Avoided'!$A$2:$I$32,9,FALSE)</f>
        <v>1.8809216846672472</v>
      </c>
      <c r="CT378" s="21">
        <f>BP378*VLOOKUP(AL$6,'Greenhouse Gas Costs Avoided'!$A$2:$I$32,9,FALSE)</f>
        <v>2.0837803301021003</v>
      </c>
      <c r="CU378" s="21">
        <f>BQ378*VLOOKUP(AM$6,'Greenhouse Gas Costs Avoided'!$A$2:$I$32,9,FALSE)</f>
        <v>2.3072228153580183</v>
      </c>
      <c r="CV378" s="21">
        <f>BR378*VLOOKUP(AN$6,'Greenhouse Gas Costs Avoided'!$A$2:$I$32,9,FALSE)</f>
        <v>2.5517151467399573</v>
      </c>
      <c r="CW378" s="21">
        <f>BS378*VLOOKUP(AO$6,'Greenhouse Gas Costs Avoided'!$A$2:$I$32,9,FALSE)</f>
        <v>2.8200772139570236</v>
      </c>
      <c r="CX378" s="21">
        <f>BT378*VLOOKUP(AP$6,'Greenhouse Gas Costs Avoided'!$A$2:$I$32,9,FALSE)</f>
        <v>3.1165903917263735</v>
      </c>
      <c r="CY378" s="21">
        <f>BU378*VLOOKUP(AQ$6,'Greenhouse Gas Costs Avoided'!$A$2:$I$32,9,FALSE)</f>
        <v>3.444022251736667</v>
      </c>
      <c r="CZ378" s="21">
        <f>BV378*VLOOKUP(AR$6,'Greenhouse Gas Costs Avoided'!$A$2:$I$32,9,FALSE)</f>
        <v>3.8099226171979153</v>
      </c>
      <c r="DA378" s="21">
        <f>BW378*VLOOKUP(AS$6,'Greenhouse Gas Costs Avoided'!$A$2:$I$32,9,FALSE)</f>
        <v>4.2156506416508543</v>
      </c>
      <c r="DB378" s="21">
        <f>BX378*VLOOKUP(AT$6,'Greenhouse Gas Costs Avoided'!$A$2:$I$32,9,FALSE)</f>
        <v>4.6652788536686769</v>
      </c>
      <c r="DC378" s="21">
        <f>BY378*VLOOKUP(AU$6,'Greenhouse Gas Costs Avoided'!$A$2:$I$32,9,FALSE)</f>
        <v>5.1640119451993618</v>
      </c>
      <c r="DD378" s="21">
        <f>BZ378*VLOOKUP(AV$6,'Greenhouse Gas Costs Avoided'!$A$2:$I$32,9,FALSE)</f>
        <v>5.7165601774917221</v>
      </c>
      <c r="DE378" s="21">
        <f>CA378*VLOOKUP(AW$6,'Greenhouse Gas Costs Avoided'!$A$2:$I$32,9,FALSE)</f>
        <v>5.8748558551380645</v>
      </c>
      <c r="DF378" s="21">
        <f>CB378*VLOOKUP(AX$6,'Greenhouse Gas Costs Avoided'!$A$2:$I$32,9,FALSE)</f>
        <v>6.0386151127443357</v>
      </c>
      <c r="DG378" s="21">
        <f>CC378*VLOOKUP(AY$6,'Greenhouse Gas Costs Avoided'!$A$2:$I$32,9,FALSE)</f>
        <v>6.2066031310462346</v>
      </c>
      <c r="DH378" s="21">
        <f>CD378*VLOOKUP(AZ$6,'Greenhouse Gas Costs Avoided'!$A$2:$I$32,9,FALSE)</f>
        <v>6.3794910653253769</v>
      </c>
      <c r="DI378" s="21">
        <f>CE378*VLOOKUP(BA$6,'Greenhouse Gas Costs Avoided'!$A$2:$I$32,9,FALSE)</f>
        <v>6.5555548036832505</v>
      </c>
      <c r="DJ378" s="21">
        <f>CF378*VLOOKUP(BB$6,'Greenhouse Gas Costs Avoided'!$A$2:$I$32,9,FALSE)</f>
        <v>6.7390390205459019</v>
      </c>
      <c r="DK378" s="21">
        <f>CG378*VLOOKUP(BC$6,'Greenhouse Gas Costs Avoided'!$A$2:$I$32,9,FALSE)</f>
        <v>6.9250725353887148</v>
      </c>
      <c r="DL378" s="21">
        <f>CH378*VLOOKUP(BD$6,'Greenhouse Gas Costs Avoided'!$A$2:$I$32,9,FALSE)</f>
        <v>7.114622578022705</v>
      </c>
      <c r="DM378" s="21">
        <f>CI378*VLOOKUP(BE$6,'Greenhouse Gas Costs Avoided'!$A$2:$I$32,9,FALSE)</f>
        <v>7.309034780377397</v>
      </c>
      <c r="DN378" s="21">
        <f>CJ378*VLOOKUP(BF$6,'Greenhouse Gas Costs Avoided'!$A$2:$I$32,9,FALSE)</f>
        <v>7.5089860379134308</v>
      </c>
      <c r="DO378" s="21">
        <f>CK378*VLOOKUP(BG$6,'Greenhouse Gas Costs Avoided'!$A$2:$I$32,9,FALSE)</f>
        <v>7.714082761982441</v>
      </c>
      <c r="DP378" s="21">
        <f>CL378*VLOOKUP(BH$6,'Greenhouse Gas Costs Avoided'!$A$2:$I$32,9,FALSE)</f>
        <v>7.9242771147625906</v>
      </c>
      <c r="DQ378" s="21">
        <f>CM378*VLOOKUP(BI$6,'Greenhouse Gas Costs Avoided'!$A$2:$I$32,9,FALSE)</f>
        <v>8.1390365949973802</v>
      </c>
      <c r="DR378" s="21">
        <f>CN378*VLOOKUP(BJ$6,'Greenhouse Gas Costs Avoided'!$A$2:$I$32,9,FALSE)</f>
        <v>8.358638459535694</v>
      </c>
      <c r="DS378" s="164">
        <f>CO378*VLOOKUP(BK$6,'Greenhouse Gas Costs Avoided'!$A$2:$I$32,9,FALSE)</f>
        <v>8.5820959249206545</v>
      </c>
    </row>
    <row r="379" spans="1:123" x14ac:dyDescent="0.35">
      <c r="A379" s="174">
        <v>373</v>
      </c>
      <c r="B379" s="12">
        <v>1</v>
      </c>
      <c r="C379" s="175">
        <v>2023</v>
      </c>
      <c r="E379" s="20">
        <v>0</v>
      </c>
      <c r="F379" s="21">
        <v>82.346532180449415</v>
      </c>
      <c r="G379" s="21">
        <v>84.002844861871253</v>
      </c>
      <c r="H379" s="21">
        <v>85.659157543293105</v>
      </c>
      <c r="I379" s="21">
        <v>86.918851036576825</v>
      </c>
      <c r="J379" s="21">
        <v>88.178544529860531</v>
      </c>
      <c r="K379" s="21">
        <v>89.438238023144251</v>
      </c>
      <c r="L379" s="21">
        <v>90.697931516427971</v>
      </c>
      <c r="M379" s="21">
        <v>91.95762500971172</v>
      </c>
      <c r="N379" s="21">
        <v>93.21731850299544</v>
      </c>
      <c r="O379" s="21">
        <v>94.47701199627916</v>
      </c>
      <c r="P379" s="21">
        <v>95.73670548956288</v>
      </c>
      <c r="Q379" s="21">
        <v>96.996398982846586</v>
      </c>
      <c r="R379" s="21">
        <v>98.25609247613032</v>
      </c>
      <c r="S379" s="21">
        <v>99.65157958594628</v>
      </c>
      <c r="T379" s="21">
        <v>101.04706669576224</v>
      </c>
      <c r="U379" s="21">
        <v>102.4425538055782</v>
      </c>
      <c r="V379" s="21">
        <v>103.83804091539416</v>
      </c>
      <c r="W379" s="21">
        <v>105.23352802521011</v>
      </c>
      <c r="X379" s="21">
        <v>106.47156953138905</v>
      </c>
      <c r="Y379" s="21">
        <v>107.709611037568</v>
      </c>
      <c r="Z379" s="21">
        <v>108.94765254374694</v>
      </c>
      <c r="AA379" s="21">
        <v>110.18569404992589</v>
      </c>
      <c r="AB379" s="21">
        <v>111.42373555610482</v>
      </c>
      <c r="AC379" s="21">
        <v>112.86811731331359</v>
      </c>
      <c r="AD379" s="21">
        <v>114.31249907052236</v>
      </c>
      <c r="AE379" s="21">
        <v>115.75688082773114</v>
      </c>
      <c r="AF379" s="21">
        <v>117.20126258493991</v>
      </c>
      <c r="AG379" s="22">
        <v>118.64564434214866</v>
      </c>
      <c r="AI379" s="20">
        <v>0</v>
      </c>
      <c r="AJ379" s="21">
        <v>5.2166744805659615</v>
      </c>
      <c r="AK379" s="21">
        <v>5.3216023247413169</v>
      </c>
      <c r="AL379" s="21">
        <v>5.4265301689166732</v>
      </c>
      <c r="AM379" s="21">
        <v>5.5063320831654474</v>
      </c>
      <c r="AN379" s="21">
        <v>5.5861339974142208</v>
      </c>
      <c r="AO379" s="21">
        <v>5.665935911662995</v>
      </c>
      <c r="AP379" s="21">
        <v>5.7457378259117702</v>
      </c>
      <c r="AQ379" s="21">
        <v>5.8255397401605462</v>
      </c>
      <c r="AR379" s="21">
        <v>5.9053416544093205</v>
      </c>
      <c r="AS379" s="21">
        <v>5.9851435686580947</v>
      </c>
      <c r="AT379" s="21">
        <v>6.0649454829068699</v>
      </c>
      <c r="AU379" s="21">
        <v>6.1447473971556432</v>
      </c>
      <c r="AV379" s="21">
        <v>6.2245493114044184</v>
      </c>
      <c r="AW379" s="21">
        <v>6.312953786990386</v>
      </c>
      <c r="AX379" s="21">
        <v>6.4013582625763545</v>
      </c>
      <c r="AY379" s="21">
        <v>6.4897627381623222</v>
      </c>
      <c r="AZ379" s="21">
        <v>6.5781672137482907</v>
      </c>
      <c r="BA379" s="21">
        <v>6.6665716893342575</v>
      </c>
      <c r="BB379" s="21">
        <v>6.7450019445028957</v>
      </c>
      <c r="BC379" s="21">
        <v>6.8234321996715348</v>
      </c>
      <c r="BD379" s="21">
        <v>6.901862454840173</v>
      </c>
      <c r="BE379" s="21">
        <v>6.9802927100088112</v>
      </c>
      <c r="BF379" s="21">
        <v>7.0587229651774486</v>
      </c>
      <c r="BG379" s="21">
        <v>7.1502249295408609</v>
      </c>
      <c r="BH379" s="21">
        <v>7.2417268939042723</v>
      </c>
      <c r="BI379" s="21">
        <v>7.3332288582676846</v>
      </c>
      <c r="BJ379" s="21">
        <v>7.424730822631096</v>
      </c>
      <c r="BK379" s="22">
        <v>7.5162327869945065</v>
      </c>
      <c r="BM379" s="163">
        <f>VLOOKUP(BM$6,'MonteCarlo Policy Paths'!$N$2:$S$31,$B379+1,FALSE)</f>
        <v>18.946072246720579</v>
      </c>
      <c r="BN379" s="21">
        <f>VLOOKUP(BN$6,'MonteCarlo Policy Paths'!$N$2:$S$31,$B379+1,FALSE)</f>
        <v>19.920985834119051</v>
      </c>
      <c r="BO379" s="21">
        <f>VLOOKUP(BO$6,'MonteCarlo Policy Paths'!$N$2:$S$31,$B379+1,FALSE)</f>
        <v>20.944710352814074</v>
      </c>
      <c r="BP379" s="21">
        <f>VLOOKUP(BP$6,'MonteCarlo Policy Paths'!$N$2:$S$31,$B379+1,FALSE)</f>
        <v>22.017919567056939</v>
      </c>
      <c r="BQ379" s="21">
        <f>VLOOKUP(BQ$6,'MonteCarlo Policy Paths'!$N$2:$S$31,$B379+1,FALSE)</f>
        <v>23.125382269476081</v>
      </c>
      <c r="BR379" s="21">
        <f>VLOOKUP(BR$6,'MonteCarlo Policy Paths'!$N$2:$S$31,$B379+1,FALSE)</f>
        <v>24.222533249319248</v>
      </c>
      <c r="BS379" s="21">
        <f>VLOOKUP(BS$6,'MonteCarlo Policy Paths'!$N$2:$S$31,$B379+1,FALSE)</f>
        <v>25.344600035724898</v>
      </c>
      <c r="BT379" s="21">
        <f>VLOOKUP(BT$6,'MonteCarlo Policy Paths'!$N$2:$S$31,$B379+1,FALSE)</f>
        <v>26.511875533452777</v>
      </c>
      <c r="BU379" s="21">
        <f>VLOOKUP(BU$6,'MonteCarlo Policy Paths'!$N$2:$S$31,$B379+1,FALSE)</f>
        <v>27.727543772426976</v>
      </c>
      <c r="BV379" s="21">
        <f>VLOOKUP(BV$6,'MonteCarlo Policy Paths'!$N$2:$S$31,$B379+1,FALSE)</f>
        <v>29.105872242644537</v>
      </c>
      <c r="BW379" s="21">
        <f>VLOOKUP(BW$6,'MonteCarlo Policy Paths'!$N$2:$S$31,$B379+1,FALSE)</f>
        <v>30.561165854776764</v>
      </c>
      <c r="BX379" s="21">
        <f>VLOOKUP(BX$6,'MonteCarlo Policy Paths'!$N$2:$S$31,$B379+1,FALSE)</f>
        <v>32.089224147515601</v>
      </c>
      <c r="BY379" s="21">
        <f>VLOOKUP(BY$6,'MonteCarlo Policy Paths'!$N$2:$S$31,$B379+1,FALSE)</f>
        <v>33.693685354891386</v>
      </c>
      <c r="BZ379" s="21">
        <f>VLOOKUP(BZ$6,'MonteCarlo Policy Paths'!$N$2:$S$31,$B379+1,FALSE)</f>
        <v>35.378369622635958</v>
      </c>
      <c r="CA379" s="21">
        <f>VLOOKUP(CA$6,'MonteCarlo Policy Paths'!$N$2:$S$31,$B379+1,FALSE)</f>
        <v>37.147288103767757</v>
      </c>
      <c r="CB379" s="21">
        <f>VLOOKUP(CB$6,'MonteCarlo Policy Paths'!$N$2:$S$31,$B379+1,FALSE)</f>
        <v>39.004652508956148</v>
      </c>
      <c r="CC379" s="21">
        <f>VLOOKUP(CC$6,'MonteCarlo Policy Paths'!$N$2:$S$31,$B379+1,FALSE)</f>
        <v>40.954885134403959</v>
      </c>
      <c r="CD379" s="21">
        <f>VLOOKUP(CD$6,'MonteCarlo Policy Paths'!$N$2:$S$31,$B379+1,FALSE)</f>
        <v>43.002629391124159</v>
      </c>
      <c r="CE379" s="21">
        <f>VLOOKUP(CE$6,'MonteCarlo Policy Paths'!$N$2:$S$31,$B379+1,FALSE)</f>
        <v>45.152760860680367</v>
      </c>
      <c r="CF379" s="21">
        <f>VLOOKUP(CF$6,'MonteCarlo Policy Paths'!$N$2:$S$31,$B379+1,FALSE)</f>
        <v>47.410398903714388</v>
      </c>
      <c r="CG379" s="21">
        <f>VLOOKUP(CG$6,'MonteCarlo Policy Paths'!$N$2:$S$31,$B379+1,FALSE)</f>
        <v>49.780918848900107</v>
      </c>
      <c r="CH379" s="21">
        <f>VLOOKUP(CH$6,'MonteCarlo Policy Paths'!$N$2:$S$31,$B379+1,FALSE)</f>
        <v>52.269964791345117</v>
      </c>
      <c r="CI379" s="21">
        <f>VLOOKUP(CI$6,'MonteCarlo Policy Paths'!$N$2:$S$31,$B379+1,FALSE)</f>
        <v>54.883463030912374</v>
      </c>
      <c r="CJ379" s="21">
        <f>VLOOKUP(CJ$6,'MonteCarlo Policy Paths'!$N$2:$S$31,$B379+1,FALSE)</f>
        <v>57.627636182457998</v>
      </c>
      <c r="CK379" s="21">
        <f>VLOOKUP(CK$6,'MonteCarlo Policy Paths'!$N$2:$S$31,$B379+1,FALSE)</f>
        <v>60.509017991580897</v>
      </c>
      <c r="CL379" s="21">
        <f>VLOOKUP(CL$6,'MonteCarlo Policy Paths'!$N$2:$S$31,$B379+1,FALSE)</f>
        <v>63.534468891159946</v>
      </c>
      <c r="CM379" s="21">
        <f>VLOOKUP(CM$6,'MonteCarlo Policy Paths'!$N$2:$S$31,$B379+1,FALSE)</f>
        <v>66.711192335717939</v>
      </c>
      <c r="CN379" s="21">
        <f>VLOOKUP(CN$6,'MonteCarlo Policy Paths'!$N$2:$S$31,$B379+1,FALSE)</f>
        <v>70.04675195250384</v>
      </c>
      <c r="CO379" s="164">
        <f>VLOOKUP(CO$6,'MonteCarlo Policy Paths'!$N$2:$S$31,$B379+1,FALSE)</f>
        <v>73.54908955012904</v>
      </c>
      <c r="CQ379" s="163">
        <f>BM379*VLOOKUP(AI$6,'Greenhouse Gas Costs Avoided'!$A$2:$I$32,9,FALSE)</f>
        <v>1.2002386619007086</v>
      </c>
      <c r="CR379" s="21">
        <f>BN379*VLOOKUP(AJ$6,'Greenhouse Gas Costs Avoided'!$A$2:$I$32,9,FALSE)</f>
        <v>1.2619996941806579</v>
      </c>
      <c r="CS379" s="21">
        <f>BO379*VLOOKUP(AK$6,'Greenhouse Gas Costs Avoided'!$A$2:$I$32,9,FALSE)</f>
        <v>1.3268529118013257</v>
      </c>
      <c r="CT379" s="21">
        <f>BP379*VLOOKUP(AL$6,'Greenhouse Gas Costs Avoided'!$A$2:$I$32,9,FALSE)</f>
        <v>1.3948409979053111</v>
      </c>
      <c r="CU379" s="21">
        <f>BQ379*VLOOKUP(AM$6,'Greenhouse Gas Costs Avoided'!$A$2:$I$32,9,FALSE)</f>
        <v>1.464999051498006</v>
      </c>
      <c r="CV379" s="21">
        <f>BR379*VLOOKUP(AN$6,'Greenhouse Gas Costs Avoided'!$A$2:$I$32,9,FALSE)</f>
        <v>1.5345038547523033</v>
      </c>
      <c r="CW379" s="21">
        <f>BS379*VLOOKUP(AO$6,'Greenhouse Gas Costs Avoided'!$A$2:$I$32,9,FALSE)</f>
        <v>1.6055870809081549</v>
      </c>
      <c r="CX379" s="21">
        <f>BT379*VLOOKUP(AP$6,'Greenhouse Gas Costs Avoided'!$A$2:$I$32,9,FALSE)</f>
        <v>1.6795342908215394</v>
      </c>
      <c r="CY379" s="21">
        <f>BU379*VLOOKUP(AQ$6,'Greenhouse Gas Costs Avoided'!$A$2:$I$32,9,FALSE)</f>
        <v>1.7565471936259263</v>
      </c>
      <c r="CZ379" s="21">
        <f>BV379*VLOOKUP(AR$6,'Greenhouse Gas Costs Avoided'!$A$2:$I$32,9,FALSE)</f>
        <v>1.8438646648785721</v>
      </c>
      <c r="DA379" s="21">
        <f>BW379*VLOOKUP(AS$6,'Greenhouse Gas Costs Avoided'!$A$2:$I$32,9,FALSE)</f>
        <v>1.9360578981225007</v>
      </c>
      <c r="DB379" s="21">
        <f>BX379*VLOOKUP(AT$6,'Greenhouse Gas Costs Avoided'!$A$2:$I$32,9,FALSE)</f>
        <v>2.0328607930286258</v>
      </c>
      <c r="DC379" s="21">
        <f>BY379*VLOOKUP(AU$6,'Greenhouse Gas Costs Avoided'!$A$2:$I$32,9,FALSE)</f>
        <v>2.1345038326800574</v>
      </c>
      <c r="DD379" s="21">
        <f>BZ379*VLOOKUP(AV$6,'Greenhouse Gas Costs Avoided'!$A$2:$I$32,9,FALSE)</f>
        <v>2.2412290243140602</v>
      </c>
      <c r="DE379" s="21">
        <f>CA379*VLOOKUP(AW$6,'Greenhouse Gas Costs Avoided'!$A$2:$I$32,9,FALSE)</f>
        <v>2.3532904755297634</v>
      </c>
      <c r="DF379" s="21">
        <f>CB379*VLOOKUP(AX$6,'Greenhouse Gas Costs Avoided'!$A$2:$I$32,9,FALSE)</f>
        <v>2.4709549993062518</v>
      </c>
      <c r="DG379" s="21">
        <f>CC379*VLOOKUP(AY$6,'Greenhouse Gas Costs Avoided'!$A$2:$I$32,9,FALSE)</f>
        <v>2.5945027492715647</v>
      </c>
      <c r="DH379" s="21">
        <f>CD379*VLOOKUP(AZ$6,'Greenhouse Gas Costs Avoided'!$A$2:$I$32,9,FALSE)</f>
        <v>2.724227886735143</v>
      </c>
      <c r="DI379" s="21">
        <f>CE379*VLOOKUP(BA$6,'Greenhouse Gas Costs Avoided'!$A$2:$I$32,9,FALSE)</f>
        <v>2.8604392810719004</v>
      </c>
      <c r="DJ379" s="21">
        <f>CF379*VLOOKUP(BB$6,'Greenhouse Gas Costs Avoided'!$A$2:$I$32,9,FALSE)</f>
        <v>3.0034612451254952</v>
      </c>
      <c r="DK379" s="21">
        <f>CG379*VLOOKUP(BC$6,'Greenhouse Gas Costs Avoided'!$A$2:$I$32,9,FALSE)</f>
        <v>3.1536343073817701</v>
      </c>
      <c r="DL379" s="21">
        <f>CH379*VLOOKUP(BD$6,'Greenhouse Gas Costs Avoided'!$A$2:$I$32,9,FALSE)</f>
        <v>3.3113160227508591</v>
      </c>
      <c r="DM379" s="21">
        <f>CI379*VLOOKUP(BE$6,'Greenhouse Gas Costs Avoided'!$A$2:$I$32,9,FALSE)</f>
        <v>3.4768818238884021</v>
      </c>
      <c r="DN379" s="21">
        <f>CJ379*VLOOKUP(BF$6,'Greenhouse Gas Costs Avoided'!$A$2:$I$32,9,FALSE)</f>
        <v>3.6507259150828224</v>
      </c>
      <c r="DO379" s="21">
        <f>CK379*VLOOKUP(BG$6,'Greenhouse Gas Costs Avoided'!$A$2:$I$32,9,FALSE)</f>
        <v>3.8332622108369634</v>
      </c>
      <c r="DP379" s="21">
        <f>CL379*VLOOKUP(BH$6,'Greenhouse Gas Costs Avoided'!$A$2:$I$32,9,FALSE)</f>
        <v>4.0249253213788121</v>
      </c>
      <c r="DQ379" s="21">
        <f>CM379*VLOOKUP(BI$6,'Greenhouse Gas Costs Avoided'!$A$2:$I$32,9,FALSE)</f>
        <v>4.2261715874477526</v>
      </c>
      <c r="DR379" s="21">
        <f>CN379*VLOOKUP(BJ$6,'Greenhouse Gas Costs Avoided'!$A$2:$I$32,9,FALSE)</f>
        <v>4.4374801668201398</v>
      </c>
      <c r="DS379" s="164">
        <f>CO379*VLOOKUP(BK$6,'Greenhouse Gas Costs Avoided'!$A$2:$I$32,9,FALSE)</f>
        <v>4.6593541751611474</v>
      </c>
    </row>
    <row r="380" spans="1:123" x14ac:dyDescent="0.35">
      <c r="A380" s="174">
        <v>374</v>
      </c>
      <c r="B380" s="12">
        <v>5</v>
      </c>
      <c r="C380" s="175">
        <v>2023</v>
      </c>
      <c r="E380" s="20">
        <v>0</v>
      </c>
      <c r="F380" s="21">
        <v>82.346532180449415</v>
      </c>
      <c r="G380" s="21">
        <v>84.002844861871253</v>
      </c>
      <c r="H380" s="21">
        <v>85.659157543293105</v>
      </c>
      <c r="I380" s="21">
        <v>86.918851036576825</v>
      </c>
      <c r="J380" s="21">
        <v>88.178544529860531</v>
      </c>
      <c r="K380" s="21">
        <v>89.438238023144251</v>
      </c>
      <c r="L380" s="21">
        <v>90.697931516427971</v>
      </c>
      <c r="M380" s="21">
        <v>91.95762500971172</v>
      </c>
      <c r="N380" s="21">
        <v>93.21731850299544</v>
      </c>
      <c r="O380" s="21">
        <v>94.47701199627916</v>
      </c>
      <c r="P380" s="21">
        <v>95.73670548956288</v>
      </c>
      <c r="Q380" s="21">
        <v>96.996398982846586</v>
      </c>
      <c r="R380" s="21">
        <v>99.874634841342697</v>
      </c>
      <c r="S380" s="21">
        <v>101.93553668931256</v>
      </c>
      <c r="T380" s="21">
        <v>104.04258519817796</v>
      </c>
      <c r="U380" s="21">
        <v>106.18472717196582</v>
      </c>
      <c r="V380" s="21">
        <v>108.36780972271322</v>
      </c>
      <c r="W380" s="21">
        <v>110.57648338650839</v>
      </c>
      <c r="X380" s="21">
        <v>112.7694544213079</v>
      </c>
      <c r="Y380" s="21">
        <v>114.98228749612761</v>
      </c>
      <c r="Z380" s="21">
        <v>117.22345778349788</v>
      </c>
      <c r="AA380" s="21">
        <v>119.50474742044912</v>
      </c>
      <c r="AB380" s="21">
        <v>121.83201137782079</v>
      </c>
      <c r="AC380" s="21">
        <v>124.30483685770574</v>
      </c>
      <c r="AD380" s="21">
        <v>126.81952160325447</v>
      </c>
      <c r="AE380" s="21">
        <v>129.37127756316897</v>
      </c>
      <c r="AF380" s="21">
        <v>131.96243899653103</v>
      </c>
      <c r="AG380" s="22">
        <v>135.47056479945655</v>
      </c>
      <c r="AI380" s="20">
        <v>0</v>
      </c>
      <c r="AJ380" s="21">
        <v>5.2166744805659615</v>
      </c>
      <c r="AK380" s="21">
        <v>5.3216023247413169</v>
      </c>
      <c r="AL380" s="21">
        <v>5.4265301689166732</v>
      </c>
      <c r="AM380" s="21">
        <v>5.5063320831654474</v>
      </c>
      <c r="AN380" s="21">
        <v>5.5861339974142208</v>
      </c>
      <c r="AO380" s="21">
        <v>5.665935911662995</v>
      </c>
      <c r="AP380" s="21">
        <v>5.7457378259117702</v>
      </c>
      <c r="AQ380" s="21">
        <v>5.8255397401605462</v>
      </c>
      <c r="AR380" s="21">
        <v>5.9053416544093205</v>
      </c>
      <c r="AS380" s="21">
        <v>5.9851435686580947</v>
      </c>
      <c r="AT380" s="21">
        <v>6.0649454829068699</v>
      </c>
      <c r="AU380" s="21">
        <v>6.1447473971556432</v>
      </c>
      <c r="AV380" s="21">
        <v>6.327084396109818</v>
      </c>
      <c r="AW380" s="21">
        <v>6.4576430704410743</v>
      </c>
      <c r="AX380" s="21">
        <v>6.5911251478821242</v>
      </c>
      <c r="AY380" s="21">
        <v>6.7268304055597685</v>
      </c>
      <c r="AZ380" s="21">
        <v>6.8651292595600424</v>
      </c>
      <c r="BA380" s="21">
        <v>7.0050493173053994</v>
      </c>
      <c r="BB380" s="21">
        <v>7.1439746093722221</v>
      </c>
      <c r="BC380" s="21">
        <v>7.2841581669004034</v>
      </c>
      <c r="BD380" s="21">
        <v>7.426136894299721</v>
      </c>
      <c r="BE380" s="21">
        <v>7.5706571930511553</v>
      </c>
      <c r="BF380" s="21">
        <v>7.7180899770979394</v>
      </c>
      <c r="BG380" s="21">
        <v>7.8747441218959366</v>
      </c>
      <c r="BH380" s="21">
        <v>8.0340500621877027</v>
      </c>
      <c r="BI380" s="21">
        <v>8.1957044736636782</v>
      </c>
      <c r="BJ380" s="21">
        <v>8.3598552322508848</v>
      </c>
      <c r="BK380" s="22">
        <v>8.5820959249206545</v>
      </c>
      <c r="BM380" s="163">
        <f>VLOOKUP(BM$6,'MonteCarlo Policy Paths'!$N$2:$S$31,$B380+1,FALSE)</f>
        <v>24.184299884200797</v>
      </c>
      <c r="BN380" s="21">
        <f>VLOOKUP(BN$6,'MonteCarlo Policy Paths'!$N$2:$S$31,$B380+1,FALSE)</f>
        <v>26.797135120393484</v>
      </c>
      <c r="BO380" s="21">
        <f>VLOOKUP(BO$6,'MonteCarlo Policy Paths'!$N$2:$S$31,$B380+1,FALSE)</f>
        <v>29.690826715826198</v>
      </c>
      <c r="BP380" s="21">
        <f>VLOOKUP(BP$6,'MonteCarlo Policy Paths'!$N$2:$S$31,$B380+1,FALSE)</f>
        <v>32.893001978364566</v>
      </c>
      <c r="BQ380" s="21">
        <f>VLOOKUP(BQ$6,'MonteCarlo Policy Paths'!$N$2:$S$31,$B380+1,FALSE)</f>
        <v>36.420098382625895</v>
      </c>
      <c r="BR380" s="21">
        <f>VLOOKUP(BR$6,'MonteCarlo Policy Paths'!$N$2:$S$31,$B380+1,FALSE)</f>
        <v>40.279471956541457</v>
      </c>
      <c r="BS380" s="21">
        <f>VLOOKUP(BS$6,'MonteCarlo Policy Paths'!$N$2:$S$31,$B380+1,FALSE)</f>
        <v>44.515635375675203</v>
      </c>
      <c r="BT380" s="21">
        <f>VLOOKUP(BT$6,'MonteCarlo Policy Paths'!$N$2:$S$31,$B380+1,FALSE)</f>
        <v>49.196171227791872</v>
      </c>
      <c r="BU380" s="21">
        <f>VLOOKUP(BU$6,'MonteCarlo Policy Paths'!$N$2:$S$31,$B380+1,FALSE)</f>
        <v>54.364766335209197</v>
      </c>
      <c r="BV380" s="21">
        <f>VLOOKUP(BV$6,'MonteCarlo Policy Paths'!$N$2:$S$31,$B380+1,FALSE)</f>
        <v>60.140596575631633</v>
      </c>
      <c r="BW380" s="21">
        <f>VLOOKUP(BW$6,'MonteCarlo Policy Paths'!$N$2:$S$31,$B380+1,FALSE)</f>
        <v>66.545116533046993</v>
      </c>
      <c r="BX380" s="21">
        <f>VLOOKUP(BX$6,'MonteCarlo Policy Paths'!$N$2:$S$31,$B380+1,FALSE)</f>
        <v>73.642612105771832</v>
      </c>
      <c r="BY380" s="21">
        <f>VLOOKUP(BY$6,'MonteCarlo Policy Paths'!$N$2:$S$31,$B380+1,FALSE)</f>
        <v>81.515240678665066</v>
      </c>
      <c r="BZ380" s="21">
        <f>VLOOKUP(BZ$6,'MonteCarlo Policy Paths'!$N$2:$S$31,$B380+1,FALSE)</f>
        <v>90.237354922369406</v>
      </c>
      <c r="CA380" s="21">
        <f>VLOOKUP(CA$6,'MonteCarlo Policy Paths'!$N$2:$S$31,$B380+1,FALSE)</f>
        <v>92.736092415362535</v>
      </c>
      <c r="CB380" s="21">
        <f>VLOOKUP(CB$6,'MonteCarlo Policy Paths'!$N$2:$S$31,$B380+1,FALSE)</f>
        <v>95.321073906264047</v>
      </c>
      <c r="CC380" s="21">
        <f>VLOOKUP(CC$6,'MonteCarlo Policy Paths'!$N$2:$S$31,$B380+1,FALSE)</f>
        <v>97.972807459231774</v>
      </c>
      <c r="CD380" s="21">
        <f>VLOOKUP(CD$6,'MonteCarlo Policy Paths'!$N$2:$S$31,$B380+1,FALSE)</f>
        <v>100.70188743091984</v>
      </c>
      <c r="CE380" s="21">
        <f>VLOOKUP(CE$6,'MonteCarlo Policy Paths'!$N$2:$S$31,$B380+1,FALSE)</f>
        <v>103.48109827693068</v>
      </c>
      <c r="CF380" s="21">
        <f>VLOOKUP(CF$6,'MonteCarlo Policy Paths'!$N$2:$S$31,$B380+1,FALSE)</f>
        <v>106.37744326160868</v>
      </c>
      <c r="CG380" s="21">
        <f>VLOOKUP(CG$6,'MonteCarlo Policy Paths'!$N$2:$S$31,$B380+1,FALSE)</f>
        <v>109.31402956265458</v>
      </c>
      <c r="CH380" s="21">
        <f>VLOOKUP(CH$6,'MonteCarlo Policy Paths'!$N$2:$S$31,$B380+1,FALSE)</f>
        <v>112.30612514839871</v>
      </c>
      <c r="CI380" s="21">
        <f>VLOOKUP(CI$6,'MonteCarlo Policy Paths'!$N$2:$S$31,$B380+1,FALSE)</f>
        <v>115.37497116076017</v>
      </c>
      <c r="CJ380" s="21">
        <f>VLOOKUP(CJ$6,'MonteCarlo Policy Paths'!$N$2:$S$31,$B380+1,FALSE)</f>
        <v>118.53125256657755</v>
      </c>
      <c r="CK380" s="21">
        <f>VLOOKUP(CK$6,'MonteCarlo Policy Paths'!$N$2:$S$31,$B380+1,FALSE)</f>
        <v>121.76875646902944</v>
      </c>
      <c r="CL380" s="21">
        <f>VLOOKUP(CL$6,'MonteCarlo Policy Paths'!$N$2:$S$31,$B380+1,FALSE)</f>
        <v>125.08672773594304</v>
      </c>
      <c r="CM380" s="21">
        <f>VLOOKUP(CM$6,'MonteCarlo Policy Paths'!$N$2:$S$31,$B380+1,FALSE)</f>
        <v>128.47676069968128</v>
      </c>
      <c r="CN380" s="21">
        <f>VLOOKUP(CN$6,'MonteCarlo Policy Paths'!$N$2:$S$31,$B380+1,FALSE)</f>
        <v>131.94323193005201</v>
      </c>
      <c r="CO380" s="164">
        <f>VLOOKUP(CO$6,'MonteCarlo Policy Paths'!$N$2:$S$31,$B380+1,FALSE)</f>
        <v>135.47056479945655</v>
      </c>
      <c r="CQ380" s="163">
        <f>BM380*VLOOKUP(AI$6,'Greenhouse Gas Costs Avoided'!$A$2:$I$32,9,FALSE)</f>
        <v>1.5320817610121258</v>
      </c>
      <c r="CR380" s="21">
        <f>BN380*VLOOKUP(AJ$6,'Greenhouse Gas Costs Avoided'!$A$2:$I$32,9,FALSE)</f>
        <v>1.6976055607114411</v>
      </c>
      <c r="CS380" s="21">
        <f>BO380*VLOOKUP(AK$6,'Greenhouse Gas Costs Avoided'!$A$2:$I$32,9,FALSE)</f>
        <v>1.8809216846672472</v>
      </c>
      <c r="CT380" s="21">
        <f>BP380*VLOOKUP(AL$6,'Greenhouse Gas Costs Avoided'!$A$2:$I$32,9,FALSE)</f>
        <v>2.0837803301021003</v>
      </c>
      <c r="CU380" s="21">
        <f>BQ380*VLOOKUP(AM$6,'Greenhouse Gas Costs Avoided'!$A$2:$I$32,9,FALSE)</f>
        <v>2.3072228153580183</v>
      </c>
      <c r="CV380" s="21">
        <f>BR380*VLOOKUP(AN$6,'Greenhouse Gas Costs Avoided'!$A$2:$I$32,9,FALSE)</f>
        <v>2.5517151467399573</v>
      </c>
      <c r="CW380" s="21">
        <f>BS380*VLOOKUP(AO$6,'Greenhouse Gas Costs Avoided'!$A$2:$I$32,9,FALSE)</f>
        <v>2.8200772139570236</v>
      </c>
      <c r="CX380" s="21">
        <f>BT380*VLOOKUP(AP$6,'Greenhouse Gas Costs Avoided'!$A$2:$I$32,9,FALSE)</f>
        <v>3.1165903917263735</v>
      </c>
      <c r="CY380" s="21">
        <f>BU380*VLOOKUP(AQ$6,'Greenhouse Gas Costs Avoided'!$A$2:$I$32,9,FALSE)</f>
        <v>3.444022251736667</v>
      </c>
      <c r="CZ380" s="21">
        <f>BV380*VLOOKUP(AR$6,'Greenhouse Gas Costs Avoided'!$A$2:$I$32,9,FALSE)</f>
        <v>3.8099226171979153</v>
      </c>
      <c r="DA380" s="21">
        <f>BW380*VLOOKUP(AS$6,'Greenhouse Gas Costs Avoided'!$A$2:$I$32,9,FALSE)</f>
        <v>4.2156506416508543</v>
      </c>
      <c r="DB380" s="21">
        <f>BX380*VLOOKUP(AT$6,'Greenhouse Gas Costs Avoided'!$A$2:$I$32,9,FALSE)</f>
        <v>4.6652788536686769</v>
      </c>
      <c r="DC380" s="21">
        <f>BY380*VLOOKUP(AU$6,'Greenhouse Gas Costs Avoided'!$A$2:$I$32,9,FALSE)</f>
        <v>5.1640119451993618</v>
      </c>
      <c r="DD380" s="21">
        <f>BZ380*VLOOKUP(AV$6,'Greenhouse Gas Costs Avoided'!$A$2:$I$32,9,FALSE)</f>
        <v>5.7165601774917221</v>
      </c>
      <c r="DE380" s="21">
        <f>CA380*VLOOKUP(AW$6,'Greenhouse Gas Costs Avoided'!$A$2:$I$32,9,FALSE)</f>
        <v>5.8748558551380645</v>
      </c>
      <c r="DF380" s="21">
        <f>CB380*VLOOKUP(AX$6,'Greenhouse Gas Costs Avoided'!$A$2:$I$32,9,FALSE)</f>
        <v>6.0386151127443357</v>
      </c>
      <c r="DG380" s="21">
        <f>CC380*VLOOKUP(AY$6,'Greenhouse Gas Costs Avoided'!$A$2:$I$32,9,FALSE)</f>
        <v>6.2066031310462346</v>
      </c>
      <c r="DH380" s="21">
        <f>CD380*VLOOKUP(AZ$6,'Greenhouse Gas Costs Avoided'!$A$2:$I$32,9,FALSE)</f>
        <v>6.3794910653253769</v>
      </c>
      <c r="DI380" s="21">
        <f>CE380*VLOOKUP(BA$6,'Greenhouse Gas Costs Avoided'!$A$2:$I$32,9,FALSE)</f>
        <v>6.5555548036832505</v>
      </c>
      <c r="DJ380" s="21">
        <f>CF380*VLOOKUP(BB$6,'Greenhouse Gas Costs Avoided'!$A$2:$I$32,9,FALSE)</f>
        <v>6.7390390205459019</v>
      </c>
      <c r="DK380" s="21">
        <f>CG380*VLOOKUP(BC$6,'Greenhouse Gas Costs Avoided'!$A$2:$I$32,9,FALSE)</f>
        <v>6.9250725353887148</v>
      </c>
      <c r="DL380" s="21">
        <f>CH380*VLOOKUP(BD$6,'Greenhouse Gas Costs Avoided'!$A$2:$I$32,9,FALSE)</f>
        <v>7.114622578022705</v>
      </c>
      <c r="DM380" s="21">
        <f>CI380*VLOOKUP(BE$6,'Greenhouse Gas Costs Avoided'!$A$2:$I$32,9,FALSE)</f>
        <v>7.309034780377397</v>
      </c>
      <c r="DN380" s="21">
        <f>CJ380*VLOOKUP(BF$6,'Greenhouse Gas Costs Avoided'!$A$2:$I$32,9,FALSE)</f>
        <v>7.5089860379134308</v>
      </c>
      <c r="DO380" s="21">
        <f>CK380*VLOOKUP(BG$6,'Greenhouse Gas Costs Avoided'!$A$2:$I$32,9,FALSE)</f>
        <v>7.714082761982441</v>
      </c>
      <c r="DP380" s="21">
        <f>CL380*VLOOKUP(BH$6,'Greenhouse Gas Costs Avoided'!$A$2:$I$32,9,FALSE)</f>
        <v>7.9242771147625906</v>
      </c>
      <c r="DQ380" s="21">
        <f>CM380*VLOOKUP(BI$6,'Greenhouse Gas Costs Avoided'!$A$2:$I$32,9,FALSE)</f>
        <v>8.1390365949973802</v>
      </c>
      <c r="DR380" s="21">
        <f>CN380*VLOOKUP(BJ$6,'Greenhouse Gas Costs Avoided'!$A$2:$I$32,9,FALSE)</f>
        <v>8.358638459535694</v>
      </c>
      <c r="DS380" s="164">
        <f>CO380*VLOOKUP(BK$6,'Greenhouse Gas Costs Avoided'!$A$2:$I$32,9,FALSE)</f>
        <v>8.5820959249206545</v>
      </c>
    </row>
    <row r="381" spans="1:123" x14ac:dyDescent="0.35">
      <c r="A381" s="174">
        <v>375</v>
      </c>
      <c r="B381" s="12">
        <v>3</v>
      </c>
      <c r="C381" s="175">
        <v>2023</v>
      </c>
      <c r="E381" s="20">
        <v>0</v>
      </c>
      <c r="F381" s="21">
        <v>82.346532180449415</v>
      </c>
      <c r="G381" s="21">
        <v>84.002844861871253</v>
      </c>
      <c r="H381" s="21">
        <v>85.659157543293105</v>
      </c>
      <c r="I381" s="21">
        <v>86.918851036576825</v>
      </c>
      <c r="J381" s="21">
        <v>88.178544529860531</v>
      </c>
      <c r="K381" s="21">
        <v>89.438238023144251</v>
      </c>
      <c r="L381" s="21">
        <v>90.697931516427971</v>
      </c>
      <c r="M381" s="21">
        <v>91.95762500971172</v>
      </c>
      <c r="N381" s="21">
        <v>93.21731850299544</v>
      </c>
      <c r="O381" s="21">
        <v>94.47701199627916</v>
      </c>
      <c r="P381" s="21">
        <v>95.73670548956288</v>
      </c>
      <c r="Q381" s="21">
        <v>96.996398982846586</v>
      </c>
      <c r="R381" s="21">
        <v>101.49317720655506</v>
      </c>
      <c r="S381" s="21">
        <v>104.21949379267882</v>
      </c>
      <c r="T381" s="21">
        <v>107.03810370059369</v>
      </c>
      <c r="U381" s="21">
        <v>109.92690053835344</v>
      </c>
      <c r="V381" s="21">
        <v>112.89757853003228</v>
      </c>
      <c r="W381" s="21">
        <v>115.91943874780665</v>
      </c>
      <c r="X381" s="21">
        <v>119.06733931122673</v>
      </c>
      <c r="Y381" s="21">
        <v>122.25496395468721</v>
      </c>
      <c r="Z381" s="21">
        <v>125.4992630232488</v>
      </c>
      <c r="AA381" s="21">
        <v>128.82380079097237</v>
      </c>
      <c r="AB381" s="21">
        <v>132.24028719953677</v>
      </c>
      <c r="AC381" s="21">
        <v>135.74155640209787</v>
      </c>
      <c r="AD381" s="21">
        <v>139.32654413598658</v>
      </c>
      <c r="AE381" s="21">
        <v>142.9856742986068</v>
      </c>
      <c r="AF381" s="21">
        <v>146.72361540812219</v>
      </c>
      <c r="AG381" s="22">
        <v>150.52284977717397</v>
      </c>
      <c r="AI381" s="20">
        <v>0</v>
      </c>
      <c r="AJ381" s="21">
        <v>5.2166744805659615</v>
      </c>
      <c r="AK381" s="21">
        <v>5.3216023247413169</v>
      </c>
      <c r="AL381" s="21">
        <v>5.4265301689166732</v>
      </c>
      <c r="AM381" s="21">
        <v>5.5063320831654474</v>
      </c>
      <c r="AN381" s="21">
        <v>5.5861339974142208</v>
      </c>
      <c r="AO381" s="21">
        <v>5.665935911662995</v>
      </c>
      <c r="AP381" s="21">
        <v>5.7457378259117702</v>
      </c>
      <c r="AQ381" s="21">
        <v>5.8255397401605462</v>
      </c>
      <c r="AR381" s="21">
        <v>5.9053416544093205</v>
      </c>
      <c r="AS381" s="21">
        <v>5.9851435686580947</v>
      </c>
      <c r="AT381" s="21">
        <v>6.0649454829068699</v>
      </c>
      <c r="AU381" s="21">
        <v>6.1447473971556432</v>
      </c>
      <c r="AV381" s="21">
        <v>6.4296194808152167</v>
      </c>
      <c r="AW381" s="21">
        <v>6.6023323538917609</v>
      </c>
      <c r="AX381" s="21">
        <v>6.7808920331878957</v>
      </c>
      <c r="AY381" s="21">
        <v>6.9638980729572149</v>
      </c>
      <c r="AZ381" s="21">
        <v>7.1520913053717949</v>
      </c>
      <c r="BA381" s="21">
        <v>7.3435269452765404</v>
      </c>
      <c r="BB381" s="21">
        <v>7.5429472742415475</v>
      </c>
      <c r="BC381" s="21">
        <v>7.744884134129272</v>
      </c>
      <c r="BD381" s="21">
        <v>7.950411333759269</v>
      </c>
      <c r="BE381" s="21">
        <v>8.161021676093501</v>
      </c>
      <c r="BF381" s="21">
        <v>8.3774569890184303</v>
      </c>
      <c r="BG381" s="21">
        <v>8.5992633142510115</v>
      </c>
      <c r="BH381" s="21">
        <v>8.8263732304711304</v>
      </c>
      <c r="BI381" s="21">
        <v>9.05818008905967</v>
      </c>
      <c r="BJ381" s="21">
        <v>9.2949796418706736</v>
      </c>
      <c r="BK381" s="22">
        <v>9.5356621388007277</v>
      </c>
      <c r="BM381" s="163">
        <f>VLOOKUP(BM$6,'MonteCarlo Policy Paths'!$N$2:$S$31,$B381+1,FALSE)</f>
        <v>24.400896901266854</v>
      </c>
      <c r="BN381" s="21">
        <f>VLOOKUP(BN$6,'MonteCarlo Policy Paths'!$N$2:$S$31,$B381+1,FALSE)</f>
        <v>27.277092285564247</v>
      </c>
      <c r="BO381" s="21">
        <f>VLOOKUP(BO$6,'MonteCarlo Policy Paths'!$N$2:$S$31,$B381+1,FALSE)</f>
        <v>30.488398193607274</v>
      </c>
      <c r="BP381" s="21">
        <f>VLOOKUP(BP$6,'MonteCarlo Policy Paths'!$N$2:$S$31,$B381+1,FALSE)</f>
        <v>34.070901710124843</v>
      </c>
      <c r="BQ381" s="21">
        <f>VLOOKUP(BQ$6,'MonteCarlo Policy Paths'!$N$2:$S$31,$B381+1,FALSE)</f>
        <v>38.049962908416198</v>
      </c>
      <c r="BR381" s="21">
        <f>VLOOKUP(BR$6,'MonteCarlo Policy Paths'!$N$2:$S$31,$B381+1,FALSE)</f>
        <v>42.441930627628253</v>
      </c>
      <c r="BS381" s="21">
        <f>VLOOKUP(BS$6,'MonteCarlo Policy Paths'!$N$2:$S$31,$B381+1,FALSE)</f>
        <v>47.302864628556662</v>
      </c>
      <c r="BT381" s="21">
        <f>VLOOKUP(BT$6,'MonteCarlo Policy Paths'!$N$2:$S$31,$B381+1,FALSE)</f>
        <v>52.715092471952183</v>
      </c>
      <c r="BU381" s="21">
        <f>VLOOKUP(BU$6,'MonteCarlo Policy Paths'!$N$2:$S$31,$B381+1,FALSE)</f>
        <v>58.737483764437521</v>
      </c>
      <c r="BV381" s="21">
        <f>VLOOKUP(BV$6,'MonteCarlo Policy Paths'!$N$2:$S$31,$B381+1,FALSE)</f>
        <v>65.512636340122413</v>
      </c>
      <c r="BW381" s="21">
        <f>VLOOKUP(BW$6,'MonteCarlo Policy Paths'!$N$2:$S$31,$B381+1,FALSE)</f>
        <v>73.079994851258945</v>
      </c>
      <c r="BX381" s="21">
        <f>VLOOKUP(BX$6,'MonteCarlo Policy Paths'!$N$2:$S$31,$B381+1,FALSE)</f>
        <v>81.527096411801594</v>
      </c>
      <c r="BY381" s="21">
        <f>VLOOKUP(BY$6,'MonteCarlo Policy Paths'!$N$2:$S$31,$B381+1,FALSE)</f>
        <v>90.963600198236662</v>
      </c>
      <c r="BZ381" s="21">
        <f>VLOOKUP(BZ$6,'MonteCarlo Policy Paths'!$N$2:$S$31,$B381+1,FALSE)</f>
        <v>101.49317720655506</v>
      </c>
      <c r="CA381" s="21">
        <f>VLOOKUP(CA$6,'MonteCarlo Policy Paths'!$N$2:$S$31,$B381+1,FALSE)</f>
        <v>104.21949379267882</v>
      </c>
      <c r="CB381" s="21">
        <f>VLOOKUP(CB$6,'MonteCarlo Policy Paths'!$N$2:$S$31,$B381+1,FALSE)</f>
        <v>107.03810370059369</v>
      </c>
      <c r="CC381" s="21">
        <f>VLOOKUP(CC$6,'MonteCarlo Policy Paths'!$N$2:$S$31,$B381+1,FALSE)</f>
        <v>109.92690053835344</v>
      </c>
      <c r="CD381" s="21">
        <f>VLOOKUP(CD$6,'MonteCarlo Policy Paths'!$N$2:$S$31,$B381+1,FALSE)</f>
        <v>112.89757853003228</v>
      </c>
      <c r="CE381" s="21">
        <f>VLOOKUP(CE$6,'MonteCarlo Policy Paths'!$N$2:$S$31,$B381+1,FALSE)</f>
        <v>115.91943874780665</v>
      </c>
      <c r="CF381" s="21">
        <f>VLOOKUP(CF$6,'MonteCarlo Policy Paths'!$N$2:$S$31,$B381+1,FALSE)</f>
        <v>119.06733931122673</v>
      </c>
      <c r="CG381" s="21">
        <f>VLOOKUP(CG$6,'MonteCarlo Policy Paths'!$N$2:$S$31,$B381+1,FALSE)</f>
        <v>122.25496395468721</v>
      </c>
      <c r="CH381" s="21">
        <f>VLOOKUP(CH$6,'MonteCarlo Policy Paths'!$N$2:$S$31,$B381+1,FALSE)</f>
        <v>125.4992630232488</v>
      </c>
      <c r="CI381" s="21">
        <f>VLOOKUP(CI$6,'MonteCarlo Policy Paths'!$N$2:$S$31,$B381+1,FALSE)</f>
        <v>128.82380079097237</v>
      </c>
      <c r="CJ381" s="21">
        <f>VLOOKUP(CJ$6,'MonteCarlo Policy Paths'!$N$2:$S$31,$B381+1,FALSE)</f>
        <v>132.24028719953677</v>
      </c>
      <c r="CK381" s="21">
        <f>VLOOKUP(CK$6,'MonteCarlo Policy Paths'!$N$2:$S$31,$B381+1,FALSE)</f>
        <v>135.74155640209787</v>
      </c>
      <c r="CL381" s="21">
        <f>VLOOKUP(CL$6,'MonteCarlo Policy Paths'!$N$2:$S$31,$B381+1,FALSE)</f>
        <v>139.32654413598658</v>
      </c>
      <c r="CM381" s="21">
        <f>VLOOKUP(CM$6,'MonteCarlo Policy Paths'!$N$2:$S$31,$B381+1,FALSE)</f>
        <v>142.9856742986068</v>
      </c>
      <c r="CN381" s="21">
        <f>VLOOKUP(CN$6,'MonteCarlo Policy Paths'!$N$2:$S$31,$B381+1,FALSE)</f>
        <v>146.72361540812219</v>
      </c>
      <c r="CO381" s="164">
        <f>VLOOKUP(CO$6,'MonteCarlo Policy Paths'!$N$2:$S$31,$B381+1,FALSE)</f>
        <v>150.52284977717397</v>
      </c>
      <c r="CQ381" s="163">
        <f>BM381*VLOOKUP(AI$6,'Greenhouse Gas Costs Avoided'!$A$2:$I$32,9,FALSE)</f>
        <v>1.5458032390340439</v>
      </c>
      <c r="CR381" s="21">
        <f>BN381*VLOOKUP(AJ$6,'Greenhouse Gas Costs Avoided'!$A$2:$I$32,9,FALSE)</f>
        <v>1.7280109734108424</v>
      </c>
      <c r="CS381" s="21">
        <f>BO381*VLOOKUP(AK$6,'Greenhouse Gas Costs Avoided'!$A$2:$I$32,9,FALSE)</f>
        <v>1.9314480476408618</v>
      </c>
      <c r="CT381" s="21">
        <f>BP381*VLOOKUP(AL$6,'Greenhouse Gas Costs Avoided'!$A$2:$I$32,9,FALSE)</f>
        <v>2.1584005880368746</v>
      </c>
      <c r="CU381" s="21">
        <f>BQ381*VLOOKUP(AM$6,'Greenhouse Gas Costs Avoided'!$A$2:$I$32,9,FALSE)</f>
        <v>2.4104751619151044</v>
      </c>
      <c r="CV381" s="21">
        <f>BR381*VLOOKUP(AN$6,'Greenhouse Gas Costs Avoided'!$A$2:$I$32,9,FALSE)</f>
        <v>2.6887074725371978</v>
      </c>
      <c r="CW381" s="21">
        <f>BS381*VLOOKUP(AO$6,'Greenhouse Gas Costs Avoided'!$A$2:$I$32,9,FALSE)</f>
        <v>2.996648920499946</v>
      </c>
      <c r="CX381" s="21">
        <f>BT381*VLOOKUP(AP$6,'Greenhouse Gas Costs Avoided'!$A$2:$I$32,9,FALSE)</f>
        <v>3.339514978438852</v>
      </c>
      <c r="CY381" s="21">
        <f>BU381*VLOOKUP(AQ$6,'Greenhouse Gas Costs Avoided'!$A$2:$I$32,9,FALSE)</f>
        <v>3.7210350514231747</v>
      </c>
      <c r="CZ381" s="21">
        <f>BV381*VLOOKUP(AR$6,'Greenhouse Gas Costs Avoided'!$A$2:$I$32,9,FALSE)</f>
        <v>4.1502427497639598</v>
      </c>
      <c r="DA381" s="21">
        <f>BW381*VLOOKUP(AS$6,'Greenhouse Gas Costs Avoided'!$A$2:$I$32,9,FALSE)</f>
        <v>4.6296369025600148</v>
      </c>
      <c r="DB381" s="21">
        <f>BX381*VLOOKUP(AT$6,'Greenhouse Gas Costs Avoided'!$A$2:$I$32,9,FALSE)</f>
        <v>5.1647630090130283</v>
      </c>
      <c r="DC381" s="21">
        <f>BY381*VLOOKUP(AU$6,'Greenhouse Gas Costs Avoided'!$A$2:$I$32,9,FALSE)</f>
        <v>5.7625680068068199</v>
      </c>
      <c r="DD381" s="21">
        <f>BZ381*VLOOKUP(AV$6,'Greenhouse Gas Costs Avoided'!$A$2:$I$32,9,FALSE)</f>
        <v>6.4296194808152167</v>
      </c>
      <c r="DE381" s="21">
        <f>CA381*VLOOKUP(AW$6,'Greenhouse Gas Costs Avoided'!$A$2:$I$32,9,FALSE)</f>
        <v>6.6023323538917609</v>
      </c>
      <c r="DF381" s="21">
        <f>CB381*VLOOKUP(AX$6,'Greenhouse Gas Costs Avoided'!$A$2:$I$32,9,FALSE)</f>
        <v>6.7808920331878957</v>
      </c>
      <c r="DG381" s="21">
        <f>CC381*VLOOKUP(AY$6,'Greenhouse Gas Costs Avoided'!$A$2:$I$32,9,FALSE)</f>
        <v>6.9638980729572149</v>
      </c>
      <c r="DH381" s="21">
        <f>CD381*VLOOKUP(AZ$6,'Greenhouse Gas Costs Avoided'!$A$2:$I$32,9,FALSE)</f>
        <v>7.1520913053717949</v>
      </c>
      <c r="DI381" s="21">
        <f>CE381*VLOOKUP(BA$6,'Greenhouse Gas Costs Avoided'!$A$2:$I$32,9,FALSE)</f>
        <v>7.3435269452765404</v>
      </c>
      <c r="DJ381" s="21">
        <f>CF381*VLOOKUP(BB$6,'Greenhouse Gas Costs Avoided'!$A$2:$I$32,9,FALSE)</f>
        <v>7.5429472742415475</v>
      </c>
      <c r="DK381" s="21">
        <f>CG381*VLOOKUP(BC$6,'Greenhouse Gas Costs Avoided'!$A$2:$I$32,9,FALSE)</f>
        <v>7.744884134129272</v>
      </c>
      <c r="DL381" s="21">
        <f>CH381*VLOOKUP(BD$6,'Greenhouse Gas Costs Avoided'!$A$2:$I$32,9,FALSE)</f>
        <v>7.950411333759269</v>
      </c>
      <c r="DM381" s="21">
        <f>CI381*VLOOKUP(BE$6,'Greenhouse Gas Costs Avoided'!$A$2:$I$32,9,FALSE)</f>
        <v>8.161021676093501</v>
      </c>
      <c r="DN381" s="21">
        <f>CJ381*VLOOKUP(BF$6,'Greenhouse Gas Costs Avoided'!$A$2:$I$32,9,FALSE)</f>
        <v>8.3774569890184303</v>
      </c>
      <c r="DO381" s="21">
        <f>CK381*VLOOKUP(BG$6,'Greenhouse Gas Costs Avoided'!$A$2:$I$32,9,FALSE)</f>
        <v>8.5992633142510115</v>
      </c>
      <c r="DP381" s="21">
        <f>CL381*VLOOKUP(BH$6,'Greenhouse Gas Costs Avoided'!$A$2:$I$32,9,FALSE)</f>
        <v>8.8263732304711304</v>
      </c>
      <c r="DQ381" s="21">
        <f>CM381*VLOOKUP(BI$6,'Greenhouse Gas Costs Avoided'!$A$2:$I$32,9,FALSE)</f>
        <v>9.05818008905967</v>
      </c>
      <c r="DR381" s="21">
        <f>CN381*VLOOKUP(BJ$6,'Greenhouse Gas Costs Avoided'!$A$2:$I$32,9,FALSE)</f>
        <v>9.2949796418706736</v>
      </c>
      <c r="DS381" s="164">
        <f>CO381*VLOOKUP(BK$6,'Greenhouse Gas Costs Avoided'!$A$2:$I$32,9,FALSE)</f>
        <v>9.5356621388007277</v>
      </c>
    </row>
    <row r="382" spans="1:123" x14ac:dyDescent="0.35">
      <c r="A382" s="174">
        <v>376</v>
      </c>
      <c r="B382" s="12">
        <v>1</v>
      </c>
      <c r="C382" s="175">
        <v>2023</v>
      </c>
      <c r="E382" s="20">
        <v>0</v>
      </c>
      <c r="F382" s="21">
        <v>82.346532180449415</v>
      </c>
      <c r="G382" s="21">
        <v>84.002844861871253</v>
      </c>
      <c r="H382" s="21">
        <v>85.659157543293105</v>
      </c>
      <c r="I382" s="21">
        <v>86.918851036576825</v>
      </c>
      <c r="J382" s="21">
        <v>88.178544529860531</v>
      </c>
      <c r="K382" s="21">
        <v>89.438238023144251</v>
      </c>
      <c r="L382" s="21">
        <v>90.697931516427971</v>
      </c>
      <c r="M382" s="21">
        <v>91.95762500971172</v>
      </c>
      <c r="N382" s="21">
        <v>93.21731850299544</v>
      </c>
      <c r="O382" s="21">
        <v>94.47701199627916</v>
      </c>
      <c r="P382" s="21">
        <v>95.73670548956288</v>
      </c>
      <c r="Q382" s="21">
        <v>96.996398982846586</v>
      </c>
      <c r="R382" s="21">
        <v>98.25609247613032</v>
      </c>
      <c r="S382" s="21">
        <v>99.65157958594628</v>
      </c>
      <c r="T382" s="21">
        <v>101.04706669576224</v>
      </c>
      <c r="U382" s="21">
        <v>102.4425538055782</v>
      </c>
      <c r="V382" s="21">
        <v>103.83804091539416</v>
      </c>
      <c r="W382" s="21">
        <v>105.23352802521011</v>
      </c>
      <c r="X382" s="21">
        <v>106.47156953138905</v>
      </c>
      <c r="Y382" s="21">
        <v>107.709611037568</v>
      </c>
      <c r="Z382" s="21">
        <v>108.94765254374694</v>
      </c>
      <c r="AA382" s="21">
        <v>110.18569404992589</v>
      </c>
      <c r="AB382" s="21">
        <v>111.42373555610482</v>
      </c>
      <c r="AC382" s="21">
        <v>112.86811731331359</v>
      </c>
      <c r="AD382" s="21">
        <v>114.31249907052236</v>
      </c>
      <c r="AE382" s="21">
        <v>115.75688082773114</v>
      </c>
      <c r="AF382" s="21">
        <v>117.20126258493991</v>
      </c>
      <c r="AG382" s="22">
        <v>118.64564434214866</v>
      </c>
      <c r="AI382" s="20">
        <v>0</v>
      </c>
      <c r="AJ382" s="21">
        <v>5.2166744805659615</v>
      </c>
      <c r="AK382" s="21">
        <v>5.3216023247413169</v>
      </c>
      <c r="AL382" s="21">
        <v>5.4265301689166732</v>
      </c>
      <c r="AM382" s="21">
        <v>5.5063320831654474</v>
      </c>
      <c r="AN382" s="21">
        <v>5.5861339974142208</v>
      </c>
      <c r="AO382" s="21">
        <v>5.665935911662995</v>
      </c>
      <c r="AP382" s="21">
        <v>5.7457378259117702</v>
      </c>
      <c r="AQ382" s="21">
        <v>5.8255397401605462</v>
      </c>
      <c r="AR382" s="21">
        <v>5.9053416544093205</v>
      </c>
      <c r="AS382" s="21">
        <v>5.9851435686580947</v>
      </c>
      <c r="AT382" s="21">
        <v>6.0649454829068699</v>
      </c>
      <c r="AU382" s="21">
        <v>6.1447473971556432</v>
      </c>
      <c r="AV382" s="21">
        <v>6.2245493114044184</v>
      </c>
      <c r="AW382" s="21">
        <v>6.312953786990386</v>
      </c>
      <c r="AX382" s="21">
        <v>6.4013582625763545</v>
      </c>
      <c r="AY382" s="21">
        <v>6.4897627381623222</v>
      </c>
      <c r="AZ382" s="21">
        <v>6.5781672137482907</v>
      </c>
      <c r="BA382" s="21">
        <v>6.6665716893342575</v>
      </c>
      <c r="BB382" s="21">
        <v>6.7450019445028957</v>
      </c>
      <c r="BC382" s="21">
        <v>6.8234321996715348</v>
      </c>
      <c r="BD382" s="21">
        <v>6.901862454840173</v>
      </c>
      <c r="BE382" s="21">
        <v>6.9802927100088112</v>
      </c>
      <c r="BF382" s="21">
        <v>7.0587229651774486</v>
      </c>
      <c r="BG382" s="21">
        <v>7.1502249295408609</v>
      </c>
      <c r="BH382" s="21">
        <v>7.2417268939042723</v>
      </c>
      <c r="BI382" s="21">
        <v>7.3332288582676846</v>
      </c>
      <c r="BJ382" s="21">
        <v>7.424730822631096</v>
      </c>
      <c r="BK382" s="22">
        <v>7.5162327869945065</v>
      </c>
      <c r="BM382" s="163">
        <f>VLOOKUP(BM$6,'MonteCarlo Policy Paths'!$N$2:$S$31,$B382+1,FALSE)</f>
        <v>18.946072246720579</v>
      </c>
      <c r="BN382" s="21">
        <f>VLOOKUP(BN$6,'MonteCarlo Policy Paths'!$N$2:$S$31,$B382+1,FALSE)</f>
        <v>19.920985834119051</v>
      </c>
      <c r="BO382" s="21">
        <f>VLOOKUP(BO$6,'MonteCarlo Policy Paths'!$N$2:$S$31,$B382+1,FALSE)</f>
        <v>20.944710352814074</v>
      </c>
      <c r="BP382" s="21">
        <f>VLOOKUP(BP$6,'MonteCarlo Policy Paths'!$N$2:$S$31,$B382+1,FALSE)</f>
        <v>22.017919567056939</v>
      </c>
      <c r="BQ382" s="21">
        <f>VLOOKUP(BQ$6,'MonteCarlo Policy Paths'!$N$2:$S$31,$B382+1,FALSE)</f>
        <v>23.125382269476081</v>
      </c>
      <c r="BR382" s="21">
        <f>VLOOKUP(BR$6,'MonteCarlo Policy Paths'!$N$2:$S$31,$B382+1,FALSE)</f>
        <v>24.222533249319248</v>
      </c>
      <c r="BS382" s="21">
        <f>VLOOKUP(BS$6,'MonteCarlo Policy Paths'!$N$2:$S$31,$B382+1,FALSE)</f>
        <v>25.344600035724898</v>
      </c>
      <c r="BT382" s="21">
        <f>VLOOKUP(BT$6,'MonteCarlo Policy Paths'!$N$2:$S$31,$B382+1,FALSE)</f>
        <v>26.511875533452777</v>
      </c>
      <c r="BU382" s="21">
        <f>VLOOKUP(BU$6,'MonteCarlo Policy Paths'!$N$2:$S$31,$B382+1,FALSE)</f>
        <v>27.727543772426976</v>
      </c>
      <c r="BV382" s="21">
        <f>VLOOKUP(BV$6,'MonteCarlo Policy Paths'!$N$2:$S$31,$B382+1,FALSE)</f>
        <v>29.105872242644537</v>
      </c>
      <c r="BW382" s="21">
        <f>VLOOKUP(BW$6,'MonteCarlo Policy Paths'!$N$2:$S$31,$B382+1,FALSE)</f>
        <v>30.561165854776764</v>
      </c>
      <c r="BX382" s="21">
        <f>VLOOKUP(BX$6,'MonteCarlo Policy Paths'!$N$2:$S$31,$B382+1,FALSE)</f>
        <v>32.089224147515601</v>
      </c>
      <c r="BY382" s="21">
        <f>VLOOKUP(BY$6,'MonteCarlo Policy Paths'!$N$2:$S$31,$B382+1,FALSE)</f>
        <v>33.693685354891386</v>
      </c>
      <c r="BZ382" s="21">
        <f>VLOOKUP(BZ$6,'MonteCarlo Policy Paths'!$N$2:$S$31,$B382+1,FALSE)</f>
        <v>35.378369622635958</v>
      </c>
      <c r="CA382" s="21">
        <f>VLOOKUP(CA$6,'MonteCarlo Policy Paths'!$N$2:$S$31,$B382+1,FALSE)</f>
        <v>37.147288103767757</v>
      </c>
      <c r="CB382" s="21">
        <f>VLOOKUP(CB$6,'MonteCarlo Policy Paths'!$N$2:$S$31,$B382+1,FALSE)</f>
        <v>39.004652508956148</v>
      </c>
      <c r="CC382" s="21">
        <f>VLOOKUP(CC$6,'MonteCarlo Policy Paths'!$N$2:$S$31,$B382+1,FALSE)</f>
        <v>40.954885134403959</v>
      </c>
      <c r="CD382" s="21">
        <f>VLOOKUP(CD$6,'MonteCarlo Policy Paths'!$N$2:$S$31,$B382+1,FALSE)</f>
        <v>43.002629391124159</v>
      </c>
      <c r="CE382" s="21">
        <f>VLOOKUP(CE$6,'MonteCarlo Policy Paths'!$N$2:$S$31,$B382+1,FALSE)</f>
        <v>45.152760860680367</v>
      </c>
      <c r="CF382" s="21">
        <f>VLOOKUP(CF$6,'MonteCarlo Policy Paths'!$N$2:$S$31,$B382+1,FALSE)</f>
        <v>47.410398903714388</v>
      </c>
      <c r="CG382" s="21">
        <f>VLOOKUP(CG$6,'MonteCarlo Policy Paths'!$N$2:$S$31,$B382+1,FALSE)</f>
        <v>49.780918848900107</v>
      </c>
      <c r="CH382" s="21">
        <f>VLOOKUP(CH$6,'MonteCarlo Policy Paths'!$N$2:$S$31,$B382+1,FALSE)</f>
        <v>52.269964791345117</v>
      </c>
      <c r="CI382" s="21">
        <f>VLOOKUP(CI$6,'MonteCarlo Policy Paths'!$N$2:$S$31,$B382+1,FALSE)</f>
        <v>54.883463030912374</v>
      </c>
      <c r="CJ382" s="21">
        <f>VLOOKUP(CJ$6,'MonteCarlo Policy Paths'!$N$2:$S$31,$B382+1,FALSE)</f>
        <v>57.627636182457998</v>
      </c>
      <c r="CK382" s="21">
        <f>VLOOKUP(CK$6,'MonteCarlo Policy Paths'!$N$2:$S$31,$B382+1,FALSE)</f>
        <v>60.509017991580897</v>
      </c>
      <c r="CL382" s="21">
        <f>VLOOKUP(CL$6,'MonteCarlo Policy Paths'!$N$2:$S$31,$B382+1,FALSE)</f>
        <v>63.534468891159946</v>
      </c>
      <c r="CM382" s="21">
        <f>VLOOKUP(CM$6,'MonteCarlo Policy Paths'!$N$2:$S$31,$B382+1,FALSE)</f>
        <v>66.711192335717939</v>
      </c>
      <c r="CN382" s="21">
        <f>VLOOKUP(CN$6,'MonteCarlo Policy Paths'!$N$2:$S$31,$B382+1,FALSE)</f>
        <v>70.04675195250384</v>
      </c>
      <c r="CO382" s="164">
        <f>VLOOKUP(CO$6,'MonteCarlo Policy Paths'!$N$2:$S$31,$B382+1,FALSE)</f>
        <v>73.54908955012904</v>
      </c>
      <c r="CQ382" s="163">
        <f>BM382*VLOOKUP(AI$6,'Greenhouse Gas Costs Avoided'!$A$2:$I$32,9,FALSE)</f>
        <v>1.2002386619007086</v>
      </c>
      <c r="CR382" s="21">
        <f>BN382*VLOOKUP(AJ$6,'Greenhouse Gas Costs Avoided'!$A$2:$I$32,9,FALSE)</f>
        <v>1.2619996941806579</v>
      </c>
      <c r="CS382" s="21">
        <f>BO382*VLOOKUP(AK$6,'Greenhouse Gas Costs Avoided'!$A$2:$I$32,9,FALSE)</f>
        <v>1.3268529118013257</v>
      </c>
      <c r="CT382" s="21">
        <f>BP382*VLOOKUP(AL$6,'Greenhouse Gas Costs Avoided'!$A$2:$I$32,9,FALSE)</f>
        <v>1.3948409979053111</v>
      </c>
      <c r="CU382" s="21">
        <f>BQ382*VLOOKUP(AM$6,'Greenhouse Gas Costs Avoided'!$A$2:$I$32,9,FALSE)</f>
        <v>1.464999051498006</v>
      </c>
      <c r="CV382" s="21">
        <f>BR382*VLOOKUP(AN$6,'Greenhouse Gas Costs Avoided'!$A$2:$I$32,9,FALSE)</f>
        <v>1.5345038547523033</v>
      </c>
      <c r="CW382" s="21">
        <f>BS382*VLOOKUP(AO$6,'Greenhouse Gas Costs Avoided'!$A$2:$I$32,9,FALSE)</f>
        <v>1.6055870809081549</v>
      </c>
      <c r="CX382" s="21">
        <f>BT382*VLOOKUP(AP$6,'Greenhouse Gas Costs Avoided'!$A$2:$I$32,9,FALSE)</f>
        <v>1.6795342908215394</v>
      </c>
      <c r="CY382" s="21">
        <f>BU382*VLOOKUP(AQ$6,'Greenhouse Gas Costs Avoided'!$A$2:$I$32,9,FALSE)</f>
        <v>1.7565471936259263</v>
      </c>
      <c r="CZ382" s="21">
        <f>BV382*VLOOKUP(AR$6,'Greenhouse Gas Costs Avoided'!$A$2:$I$32,9,FALSE)</f>
        <v>1.8438646648785721</v>
      </c>
      <c r="DA382" s="21">
        <f>BW382*VLOOKUP(AS$6,'Greenhouse Gas Costs Avoided'!$A$2:$I$32,9,FALSE)</f>
        <v>1.9360578981225007</v>
      </c>
      <c r="DB382" s="21">
        <f>BX382*VLOOKUP(AT$6,'Greenhouse Gas Costs Avoided'!$A$2:$I$32,9,FALSE)</f>
        <v>2.0328607930286258</v>
      </c>
      <c r="DC382" s="21">
        <f>BY382*VLOOKUP(AU$6,'Greenhouse Gas Costs Avoided'!$A$2:$I$32,9,FALSE)</f>
        <v>2.1345038326800574</v>
      </c>
      <c r="DD382" s="21">
        <f>BZ382*VLOOKUP(AV$6,'Greenhouse Gas Costs Avoided'!$A$2:$I$32,9,FALSE)</f>
        <v>2.2412290243140602</v>
      </c>
      <c r="DE382" s="21">
        <f>CA382*VLOOKUP(AW$6,'Greenhouse Gas Costs Avoided'!$A$2:$I$32,9,FALSE)</f>
        <v>2.3532904755297634</v>
      </c>
      <c r="DF382" s="21">
        <f>CB382*VLOOKUP(AX$6,'Greenhouse Gas Costs Avoided'!$A$2:$I$32,9,FALSE)</f>
        <v>2.4709549993062518</v>
      </c>
      <c r="DG382" s="21">
        <f>CC382*VLOOKUP(AY$6,'Greenhouse Gas Costs Avoided'!$A$2:$I$32,9,FALSE)</f>
        <v>2.5945027492715647</v>
      </c>
      <c r="DH382" s="21">
        <f>CD382*VLOOKUP(AZ$6,'Greenhouse Gas Costs Avoided'!$A$2:$I$32,9,FALSE)</f>
        <v>2.724227886735143</v>
      </c>
      <c r="DI382" s="21">
        <f>CE382*VLOOKUP(BA$6,'Greenhouse Gas Costs Avoided'!$A$2:$I$32,9,FALSE)</f>
        <v>2.8604392810719004</v>
      </c>
      <c r="DJ382" s="21">
        <f>CF382*VLOOKUP(BB$6,'Greenhouse Gas Costs Avoided'!$A$2:$I$32,9,FALSE)</f>
        <v>3.0034612451254952</v>
      </c>
      <c r="DK382" s="21">
        <f>CG382*VLOOKUP(BC$6,'Greenhouse Gas Costs Avoided'!$A$2:$I$32,9,FALSE)</f>
        <v>3.1536343073817701</v>
      </c>
      <c r="DL382" s="21">
        <f>CH382*VLOOKUP(BD$6,'Greenhouse Gas Costs Avoided'!$A$2:$I$32,9,FALSE)</f>
        <v>3.3113160227508591</v>
      </c>
      <c r="DM382" s="21">
        <f>CI382*VLOOKUP(BE$6,'Greenhouse Gas Costs Avoided'!$A$2:$I$32,9,FALSE)</f>
        <v>3.4768818238884021</v>
      </c>
      <c r="DN382" s="21">
        <f>CJ382*VLOOKUP(BF$6,'Greenhouse Gas Costs Avoided'!$A$2:$I$32,9,FALSE)</f>
        <v>3.6507259150828224</v>
      </c>
      <c r="DO382" s="21">
        <f>CK382*VLOOKUP(BG$6,'Greenhouse Gas Costs Avoided'!$A$2:$I$32,9,FALSE)</f>
        <v>3.8332622108369634</v>
      </c>
      <c r="DP382" s="21">
        <f>CL382*VLOOKUP(BH$6,'Greenhouse Gas Costs Avoided'!$A$2:$I$32,9,FALSE)</f>
        <v>4.0249253213788121</v>
      </c>
      <c r="DQ382" s="21">
        <f>CM382*VLOOKUP(BI$6,'Greenhouse Gas Costs Avoided'!$A$2:$I$32,9,FALSE)</f>
        <v>4.2261715874477526</v>
      </c>
      <c r="DR382" s="21">
        <f>CN382*VLOOKUP(BJ$6,'Greenhouse Gas Costs Avoided'!$A$2:$I$32,9,FALSE)</f>
        <v>4.4374801668201398</v>
      </c>
      <c r="DS382" s="164">
        <f>CO382*VLOOKUP(BK$6,'Greenhouse Gas Costs Avoided'!$A$2:$I$32,9,FALSE)</f>
        <v>4.6593541751611474</v>
      </c>
    </row>
    <row r="383" spans="1:123" x14ac:dyDescent="0.35">
      <c r="A383" s="174">
        <v>377</v>
      </c>
      <c r="B383" s="12">
        <v>2</v>
      </c>
      <c r="C383" s="175">
        <v>2023</v>
      </c>
      <c r="E383" s="20">
        <v>0</v>
      </c>
      <c r="F383" s="21">
        <v>82.346532180449415</v>
      </c>
      <c r="G383" s="21">
        <v>84.002844861871253</v>
      </c>
      <c r="H383" s="21">
        <v>85.659157543293105</v>
      </c>
      <c r="I383" s="21">
        <v>86.918851036576825</v>
      </c>
      <c r="J383" s="21">
        <v>88.178544529860531</v>
      </c>
      <c r="K383" s="21">
        <v>89.438238023144251</v>
      </c>
      <c r="L383" s="21">
        <v>90.697931516427971</v>
      </c>
      <c r="M383" s="21">
        <v>91.95762500971172</v>
      </c>
      <c r="N383" s="21">
        <v>93.21731850299544</v>
      </c>
      <c r="O383" s="21">
        <v>94.47701199627916</v>
      </c>
      <c r="P383" s="21">
        <v>95.73670548956288</v>
      </c>
      <c r="Q383" s="21">
        <v>96.996398982846586</v>
      </c>
      <c r="R383" s="21">
        <v>98.25609247613032</v>
      </c>
      <c r="S383" s="21">
        <v>99.65157958594628</v>
      </c>
      <c r="T383" s="21">
        <v>101.04706669576224</v>
      </c>
      <c r="U383" s="21">
        <v>102.4425538055782</v>
      </c>
      <c r="V383" s="21">
        <v>103.83804091539416</v>
      </c>
      <c r="W383" s="21">
        <v>105.23352802521011</v>
      </c>
      <c r="X383" s="21">
        <v>106.47156953138905</v>
      </c>
      <c r="Y383" s="21">
        <v>107.709611037568</v>
      </c>
      <c r="Z383" s="21">
        <v>108.94765254374694</v>
      </c>
      <c r="AA383" s="21">
        <v>110.18569404992589</v>
      </c>
      <c r="AB383" s="21">
        <v>111.42373555610482</v>
      </c>
      <c r="AC383" s="21">
        <v>112.86811731331359</v>
      </c>
      <c r="AD383" s="21">
        <v>114.31249907052236</v>
      </c>
      <c r="AE383" s="21">
        <v>115.75688082773114</v>
      </c>
      <c r="AF383" s="21">
        <v>117.20126258493991</v>
      </c>
      <c r="AG383" s="22">
        <v>120.41827982173916</v>
      </c>
      <c r="AI383" s="20">
        <v>0</v>
      </c>
      <c r="AJ383" s="21">
        <v>5.2166744805659615</v>
      </c>
      <c r="AK383" s="21">
        <v>5.3216023247413169</v>
      </c>
      <c r="AL383" s="21">
        <v>5.4265301689166732</v>
      </c>
      <c r="AM383" s="21">
        <v>5.5063320831654474</v>
      </c>
      <c r="AN383" s="21">
        <v>5.5861339974142208</v>
      </c>
      <c r="AO383" s="21">
        <v>5.665935911662995</v>
      </c>
      <c r="AP383" s="21">
        <v>5.7457378259117702</v>
      </c>
      <c r="AQ383" s="21">
        <v>5.8255397401605462</v>
      </c>
      <c r="AR383" s="21">
        <v>5.9053416544093205</v>
      </c>
      <c r="AS383" s="21">
        <v>5.9851435686580947</v>
      </c>
      <c r="AT383" s="21">
        <v>6.0649454829068699</v>
      </c>
      <c r="AU383" s="21">
        <v>6.1447473971556432</v>
      </c>
      <c r="AV383" s="21">
        <v>6.2245493114044184</v>
      </c>
      <c r="AW383" s="21">
        <v>6.312953786990386</v>
      </c>
      <c r="AX383" s="21">
        <v>6.4013582625763545</v>
      </c>
      <c r="AY383" s="21">
        <v>6.4897627381623222</v>
      </c>
      <c r="AZ383" s="21">
        <v>6.5781672137482907</v>
      </c>
      <c r="BA383" s="21">
        <v>6.6665716893342575</v>
      </c>
      <c r="BB383" s="21">
        <v>6.7450019445028957</v>
      </c>
      <c r="BC383" s="21">
        <v>6.8234321996715348</v>
      </c>
      <c r="BD383" s="21">
        <v>6.901862454840173</v>
      </c>
      <c r="BE383" s="21">
        <v>6.9802927100088112</v>
      </c>
      <c r="BF383" s="21">
        <v>7.0587229651774486</v>
      </c>
      <c r="BG383" s="21">
        <v>7.1502249295408609</v>
      </c>
      <c r="BH383" s="21">
        <v>7.2417268939042723</v>
      </c>
      <c r="BI383" s="21">
        <v>7.3332288582676846</v>
      </c>
      <c r="BJ383" s="21">
        <v>7.424730822631096</v>
      </c>
      <c r="BK383" s="22">
        <v>7.6285297110405814</v>
      </c>
      <c r="BM383" s="163">
        <f>VLOOKUP(BM$6,'MonteCarlo Policy Paths'!$N$2:$S$31,$B383+1,FALSE)</f>
        <v>23.967702867134744</v>
      </c>
      <c r="BN383" s="21">
        <f>VLOOKUP(BN$6,'MonteCarlo Policy Paths'!$N$2:$S$31,$B383+1,FALSE)</f>
        <v>26.317177955222718</v>
      </c>
      <c r="BO383" s="21">
        <f>VLOOKUP(BO$6,'MonteCarlo Policy Paths'!$N$2:$S$31,$B383+1,FALSE)</f>
        <v>28.893255238045125</v>
      </c>
      <c r="BP383" s="21">
        <f>VLOOKUP(BP$6,'MonteCarlo Policy Paths'!$N$2:$S$31,$B383+1,FALSE)</f>
        <v>31.715102246604285</v>
      </c>
      <c r="BQ383" s="21">
        <f>VLOOKUP(BQ$6,'MonteCarlo Policy Paths'!$N$2:$S$31,$B383+1,FALSE)</f>
        <v>34.790233856835599</v>
      </c>
      <c r="BR383" s="21">
        <f>VLOOKUP(BR$6,'MonteCarlo Policy Paths'!$N$2:$S$31,$B383+1,FALSE)</f>
        <v>38.117013285454661</v>
      </c>
      <c r="BS383" s="21">
        <f>VLOOKUP(BS$6,'MonteCarlo Policy Paths'!$N$2:$S$31,$B383+1,FALSE)</f>
        <v>41.72840612279375</v>
      </c>
      <c r="BT383" s="21">
        <f>VLOOKUP(BT$6,'MonteCarlo Policy Paths'!$N$2:$S$31,$B383+1,FALSE)</f>
        <v>45.677249983631562</v>
      </c>
      <c r="BU383" s="21">
        <f>VLOOKUP(BU$6,'MonteCarlo Policy Paths'!$N$2:$S$31,$B383+1,FALSE)</f>
        <v>49.99204890598088</v>
      </c>
      <c r="BV383" s="21">
        <f>VLOOKUP(BV$6,'MonteCarlo Policy Paths'!$N$2:$S$31,$B383+1,FALSE)</f>
        <v>54.768556811140854</v>
      </c>
      <c r="BW383" s="21">
        <f>VLOOKUP(BW$6,'MonteCarlo Policy Paths'!$N$2:$S$31,$B383+1,FALSE)</f>
        <v>60.010238214835042</v>
      </c>
      <c r="BX383" s="21">
        <f>VLOOKUP(BX$6,'MonteCarlo Policy Paths'!$N$2:$S$31,$B383+1,FALSE)</f>
        <v>65.75812779974207</v>
      </c>
      <c r="BY383" s="21">
        <f>VLOOKUP(BY$6,'MonteCarlo Policy Paths'!$N$2:$S$31,$B383+1,FALSE)</f>
        <v>72.066881159093455</v>
      </c>
      <c r="BZ383" s="21">
        <f>VLOOKUP(BZ$6,'MonteCarlo Policy Paths'!$N$2:$S$31,$B383+1,FALSE)</f>
        <v>78.981532638183737</v>
      </c>
      <c r="CA383" s="21">
        <f>VLOOKUP(CA$6,'MonteCarlo Policy Paths'!$N$2:$S$31,$B383+1,FALSE)</f>
        <v>81.252691038046251</v>
      </c>
      <c r="CB383" s="21">
        <f>VLOOKUP(CB$6,'MonteCarlo Policy Paths'!$N$2:$S$31,$B383+1,FALSE)</f>
        <v>83.604044111934414</v>
      </c>
      <c r="CC383" s="21">
        <f>VLOOKUP(CC$6,'MonteCarlo Policy Paths'!$N$2:$S$31,$B383+1,FALSE)</f>
        <v>86.018714380110126</v>
      </c>
      <c r="CD383" s="21">
        <f>VLOOKUP(CD$6,'MonteCarlo Policy Paths'!$N$2:$S$31,$B383+1,FALSE)</f>
        <v>88.506196331807388</v>
      </c>
      <c r="CE383" s="21">
        <f>VLOOKUP(CE$6,'MonteCarlo Policy Paths'!$N$2:$S$31,$B383+1,FALSE)</f>
        <v>91.042757806054695</v>
      </c>
      <c r="CF383" s="21">
        <f>VLOOKUP(CF$6,'MonteCarlo Policy Paths'!$N$2:$S$31,$B383+1,FALSE)</f>
        <v>93.687547211990633</v>
      </c>
      <c r="CG383" s="21">
        <f>VLOOKUP(CG$6,'MonteCarlo Policy Paths'!$N$2:$S$31,$B383+1,FALSE)</f>
        <v>96.373095170621937</v>
      </c>
      <c r="CH383" s="21">
        <f>VLOOKUP(CH$6,'MonteCarlo Policy Paths'!$N$2:$S$31,$B383+1,FALSE)</f>
        <v>99.112987273548597</v>
      </c>
      <c r="CI383" s="21">
        <f>VLOOKUP(CI$6,'MonteCarlo Policy Paths'!$N$2:$S$31,$B383+1,FALSE)</f>
        <v>101.92614153054797</v>
      </c>
      <c r="CJ383" s="21">
        <f>VLOOKUP(CJ$6,'MonteCarlo Policy Paths'!$N$2:$S$31,$B383+1,FALSE)</f>
        <v>104.82221793361833</v>
      </c>
      <c r="CK383" s="21">
        <f>VLOOKUP(CK$6,'MonteCarlo Policy Paths'!$N$2:$S$31,$B383+1,FALSE)</f>
        <v>107.79595653596101</v>
      </c>
      <c r="CL383" s="21">
        <f>VLOOKUP(CL$6,'MonteCarlo Policy Paths'!$N$2:$S$31,$B383+1,FALSE)</f>
        <v>110.84691133589952</v>
      </c>
      <c r="CM383" s="21">
        <f>VLOOKUP(CM$6,'MonteCarlo Policy Paths'!$N$2:$S$31,$B383+1,FALSE)</f>
        <v>113.96784710075578</v>
      </c>
      <c r="CN383" s="21">
        <f>VLOOKUP(CN$6,'MonteCarlo Policy Paths'!$N$2:$S$31,$B383+1,FALSE)</f>
        <v>117.16284845198182</v>
      </c>
      <c r="CO383" s="164">
        <f>VLOOKUP(CO$6,'MonteCarlo Policy Paths'!$N$2:$S$31,$B383+1,FALSE)</f>
        <v>120.41827982173916</v>
      </c>
      <c r="CQ383" s="163">
        <f>BM383*VLOOKUP(AI$6,'Greenhouse Gas Costs Avoided'!$A$2:$I$32,9,FALSE)</f>
        <v>1.5183602829902079</v>
      </c>
      <c r="CR383" s="21">
        <f>BN383*VLOOKUP(AJ$6,'Greenhouse Gas Costs Avoided'!$A$2:$I$32,9,FALSE)</f>
        <v>1.6672001480120395</v>
      </c>
      <c r="CS383" s="21">
        <f>BO383*VLOOKUP(AK$6,'Greenhouse Gas Costs Avoided'!$A$2:$I$32,9,FALSE)</f>
        <v>1.8303953216936328</v>
      </c>
      <c r="CT383" s="21">
        <f>BP383*VLOOKUP(AL$6,'Greenhouse Gas Costs Avoided'!$A$2:$I$32,9,FALSE)</f>
        <v>2.0091600721673259</v>
      </c>
      <c r="CU383" s="21">
        <f>BQ383*VLOOKUP(AM$6,'Greenhouse Gas Costs Avoided'!$A$2:$I$32,9,FALSE)</f>
        <v>2.2039704688009323</v>
      </c>
      <c r="CV383" s="21">
        <f>BR383*VLOOKUP(AN$6,'Greenhouse Gas Costs Avoided'!$A$2:$I$32,9,FALSE)</f>
        <v>2.4147228209427172</v>
      </c>
      <c r="CW383" s="21">
        <f>BS383*VLOOKUP(AO$6,'Greenhouse Gas Costs Avoided'!$A$2:$I$32,9,FALSE)</f>
        <v>2.6435055074141016</v>
      </c>
      <c r="CX383" s="21">
        <f>BT383*VLOOKUP(AP$6,'Greenhouse Gas Costs Avoided'!$A$2:$I$32,9,FALSE)</f>
        <v>2.8936658050138946</v>
      </c>
      <c r="CY383" s="21">
        <f>BU383*VLOOKUP(AQ$6,'Greenhouse Gas Costs Avoided'!$A$2:$I$32,9,FALSE)</f>
        <v>3.1670094520501597</v>
      </c>
      <c r="CZ383" s="21">
        <f>BV383*VLOOKUP(AR$6,'Greenhouse Gas Costs Avoided'!$A$2:$I$32,9,FALSE)</f>
        <v>3.4696024846318703</v>
      </c>
      <c r="DA383" s="21">
        <f>BW383*VLOOKUP(AS$6,'Greenhouse Gas Costs Avoided'!$A$2:$I$32,9,FALSE)</f>
        <v>3.8016643807416939</v>
      </c>
      <c r="DB383" s="21">
        <f>BX383*VLOOKUP(AT$6,'Greenhouse Gas Costs Avoided'!$A$2:$I$32,9,FALSE)</f>
        <v>4.1657946983243246</v>
      </c>
      <c r="DC383" s="21">
        <f>BY383*VLOOKUP(AU$6,'Greenhouse Gas Costs Avoided'!$A$2:$I$32,9,FALSE)</f>
        <v>4.5654558835919028</v>
      </c>
      <c r="DD383" s="21">
        <f>BZ383*VLOOKUP(AV$6,'Greenhouse Gas Costs Avoided'!$A$2:$I$32,9,FALSE)</f>
        <v>5.0035008741682265</v>
      </c>
      <c r="DE383" s="21">
        <f>CA383*VLOOKUP(AW$6,'Greenhouse Gas Costs Avoided'!$A$2:$I$32,9,FALSE)</f>
        <v>5.1473793563843691</v>
      </c>
      <c r="DF383" s="21">
        <f>CB383*VLOOKUP(AX$6,'Greenhouse Gas Costs Avoided'!$A$2:$I$32,9,FALSE)</f>
        <v>5.2963381923007766</v>
      </c>
      <c r="DG383" s="21">
        <f>CC383*VLOOKUP(AY$6,'Greenhouse Gas Costs Avoided'!$A$2:$I$32,9,FALSE)</f>
        <v>5.4493081891352544</v>
      </c>
      <c r="DH383" s="21">
        <f>CD383*VLOOKUP(AZ$6,'Greenhouse Gas Costs Avoided'!$A$2:$I$32,9,FALSE)</f>
        <v>5.606890825278958</v>
      </c>
      <c r="DI383" s="21">
        <f>CE383*VLOOKUP(BA$6,'Greenhouse Gas Costs Avoided'!$A$2:$I$32,9,FALSE)</f>
        <v>5.7675826620899597</v>
      </c>
      <c r="DJ383" s="21">
        <f>CF383*VLOOKUP(BB$6,'Greenhouse Gas Costs Avoided'!$A$2:$I$32,9,FALSE)</f>
        <v>5.935130766850258</v>
      </c>
      <c r="DK383" s="21">
        <f>CG383*VLOOKUP(BC$6,'Greenhouse Gas Costs Avoided'!$A$2:$I$32,9,FALSE)</f>
        <v>6.1052609366481567</v>
      </c>
      <c r="DL383" s="21">
        <f>CH383*VLOOKUP(BD$6,'Greenhouse Gas Costs Avoided'!$A$2:$I$32,9,FALSE)</f>
        <v>6.2788338222861402</v>
      </c>
      <c r="DM383" s="21">
        <f>CI383*VLOOKUP(BE$6,'Greenhouse Gas Costs Avoided'!$A$2:$I$32,9,FALSE)</f>
        <v>6.4570478846612929</v>
      </c>
      <c r="DN383" s="21">
        <f>CJ383*VLOOKUP(BF$6,'Greenhouse Gas Costs Avoided'!$A$2:$I$32,9,FALSE)</f>
        <v>6.6405150868084322</v>
      </c>
      <c r="DO383" s="21">
        <f>CK383*VLOOKUP(BG$6,'Greenhouse Gas Costs Avoided'!$A$2:$I$32,9,FALSE)</f>
        <v>6.8289022097138705</v>
      </c>
      <c r="DP383" s="21">
        <f>CL383*VLOOKUP(BH$6,'Greenhouse Gas Costs Avoided'!$A$2:$I$32,9,FALSE)</f>
        <v>7.0221809990540507</v>
      </c>
      <c r="DQ383" s="21">
        <f>CM383*VLOOKUP(BI$6,'Greenhouse Gas Costs Avoided'!$A$2:$I$32,9,FALSE)</f>
        <v>7.2198931009350886</v>
      </c>
      <c r="DR383" s="21">
        <f>CN383*VLOOKUP(BJ$6,'Greenhouse Gas Costs Avoided'!$A$2:$I$32,9,FALSE)</f>
        <v>7.4222972772007143</v>
      </c>
      <c r="DS383" s="164">
        <f>CO383*VLOOKUP(BK$6,'Greenhouse Gas Costs Avoided'!$A$2:$I$32,9,FALSE)</f>
        <v>7.6285297110405814</v>
      </c>
    </row>
    <row r="384" spans="1:123" x14ac:dyDescent="0.35">
      <c r="A384" s="174">
        <v>378</v>
      </c>
      <c r="B384" s="12">
        <v>1</v>
      </c>
      <c r="C384" s="175">
        <v>2023</v>
      </c>
      <c r="E384" s="20">
        <v>0</v>
      </c>
      <c r="F384" s="21">
        <v>82.346532180449415</v>
      </c>
      <c r="G384" s="21">
        <v>84.002844861871253</v>
      </c>
      <c r="H384" s="21">
        <v>85.659157543293105</v>
      </c>
      <c r="I384" s="21">
        <v>86.918851036576825</v>
      </c>
      <c r="J384" s="21">
        <v>88.178544529860531</v>
      </c>
      <c r="K384" s="21">
        <v>89.438238023144251</v>
      </c>
      <c r="L384" s="21">
        <v>90.697931516427971</v>
      </c>
      <c r="M384" s="21">
        <v>91.95762500971172</v>
      </c>
      <c r="N384" s="21">
        <v>93.21731850299544</v>
      </c>
      <c r="O384" s="21">
        <v>94.47701199627916</v>
      </c>
      <c r="P384" s="21">
        <v>95.73670548956288</v>
      </c>
      <c r="Q384" s="21">
        <v>96.996398982846586</v>
      </c>
      <c r="R384" s="21">
        <v>98.25609247613032</v>
      </c>
      <c r="S384" s="21">
        <v>99.65157958594628</v>
      </c>
      <c r="T384" s="21">
        <v>101.04706669576224</v>
      </c>
      <c r="U384" s="21">
        <v>102.4425538055782</v>
      </c>
      <c r="V384" s="21">
        <v>103.83804091539416</v>
      </c>
      <c r="W384" s="21">
        <v>105.23352802521011</v>
      </c>
      <c r="X384" s="21">
        <v>106.47156953138905</v>
      </c>
      <c r="Y384" s="21">
        <v>107.709611037568</v>
      </c>
      <c r="Z384" s="21">
        <v>108.94765254374694</v>
      </c>
      <c r="AA384" s="21">
        <v>110.18569404992589</v>
      </c>
      <c r="AB384" s="21">
        <v>111.42373555610482</v>
      </c>
      <c r="AC384" s="21">
        <v>112.86811731331359</v>
      </c>
      <c r="AD384" s="21">
        <v>114.31249907052236</v>
      </c>
      <c r="AE384" s="21">
        <v>115.75688082773114</v>
      </c>
      <c r="AF384" s="21">
        <v>117.20126258493991</v>
      </c>
      <c r="AG384" s="22">
        <v>118.64564434214866</v>
      </c>
      <c r="AI384" s="20">
        <v>0</v>
      </c>
      <c r="AJ384" s="21">
        <v>5.2166744805659615</v>
      </c>
      <c r="AK384" s="21">
        <v>5.3216023247413169</v>
      </c>
      <c r="AL384" s="21">
        <v>5.4265301689166732</v>
      </c>
      <c r="AM384" s="21">
        <v>5.5063320831654474</v>
      </c>
      <c r="AN384" s="21">
        <v>5.5861339974142208</v>
      </c>
      <c r="AO384" s="21">
        <v>5.665935911662995</v>
      </c>
      <c r="AP384" s="21">
        <v>5.7457378259117702</v>
      </c>
      <c r="AQ384" s="21">
        <v>5.8255397401605462</v>
      </c>
      <c r="AR384" s="21">
        <v>5.9053416544093205</v>
      </c>
      <c r="AS384" s="21">
        <v>5.9851435686580947</v>
      </c>
      <c r="AT384" s="21">
        <v>6.0649454829068699</v>
      </c>
      <c r="AU384" s="21">
        <v>6.1447473971556432</v>
      </c>
      <c r="AV384" s="21">
        <v>6.2245493114044184</v>
      </c>
      <c r="AW384" s="21">
        <v>6.312953786990386</v>
      </c>
      <c r="AX384" s="21">
        <v>6.4013582625763545</v>
      </c>
      <c r="AY384" s="21">
        <v>6.4897627381623222</v>
      </c>
      <c r="AZ384" s="21">
        <v>6.5781672137482907</v>
      </c>
      <c r="BA384" s="21">
        <v>6.6665716893342575</v>
      </c>
      <c r="BB384" s="21">
        <v>6.7450019445028957</v>
      </c>
      <c r="BC384" s="21">
        <v>6.8234321996715348</v>
      </c>
      <c r="BD384" s="21">
        <v>6.901862454840173</v>
      </c>
      <c r="BE384" s="21">
        <v>6.9802927100088112</v>
      </c>
      <c r="BF384" s="21">
        <v>7.0587229651774486</v>
      </c>
      <c r="BG384" s="21">
        <v>7.1502249295408609</v>
      </c>
      <c r="BH384" s="21">
        <v>7.2417268939042723</v>
      </c>
      <c r="BI384" s="21">
        <v>7.3332288582676846</v>
      </c>
      <c r="BJ384" s="21">
        <v>7.424730822631096</v>
      </c>
      <c r="BK384" s="22">
        <v>7.5162327869945065</v>
      </c>
      <c r="BM384" s="163">
        <f>VLOOKUP(BM$6,'MonteCarlo Policy Paths'!$N$2:$S$31,$B384+1,FALSE)</f>
        <v>18.946072246720579</v>
      </c>
      <c r="BN384" s="21">
        <f>VLOOKUP(BN$6,'MonteCarlo Policy Paths'!$N$2:$S$31,$B384+1,FALSE)</f>
        <v>19.920985834119051</v>
      </c>
      <c r="BO384" s="21">
        <f>VLOOKUP(BO$6,'MonteCarlo Policy Paths'!$N$2:$S$31,$B384+1,FALSE)</f>
        <v>20.944710352814074</v>
      </c>
      <c r="BP384" s="21">
        <f>VLOOKUP(BP$6,'MonteCarlo Policy Paths'!$N$2:$S$31,$B384+1,FALSE)</f>
        <v>22.017919567056939</v>
      </c>
      <c r="BQ384" s="21">
        <f>VLOOKUP(BQ$6,'MonteCarlo Policy Paths'!$N$2:$S$31,$B384+1,FALSE)</f>
        <v>23.125382269476081</v>
      </c>
      <c r="BR384" s="21">
        <f>VLOOKUP(BR$6,'MonteCarlo Policy Paths'!$N$2:$S$31,$B384+1,FALSE)</f>
        <v>24.222533249319248</v>
      </c>
      <c r="BS384" s="21">
        <f>VLOOKUP(BS$6,'MonteCarlo Policy Paths'!$N$2:$S$31,$B384+1,FALSE)</f>
        <v>25.344600035724898</v>
      </c>
      <c r="BT384" s="21">
        <f>VLOOKUP(BT$6,'MonteCarlo Policy Paths'!$N$2:$S$31,$B384+1,FALSE)</f>
        <v>26.511875533452777</v>
      </c>
      <c r="BU384" s="21">
        <f>VLOOKUP(BU$6,'MonteCarlo Policy Paths'!$N$2:$S$31,$B384+1,FALSE)</f>
        <v>27.727543772426976</v>
      </c>
      <c r="BV384" s="21">
        <f>VLOOKUP(BV$6,'MonteCarlo Policy Paths'!$N$2:$S$31,$B384+1,FALSE)</f>
        <v>29.105872242644537</v>
      </c>
      <c r="BW384" s="21">
        <f>VLOOKUP(BW$6,'MonteCarlo Policy Paths'!$N$2:$S$31,$B384+1,FALSE)</f>
        <v>30.561165854776764</v>
      </c>
      <c r="BX384" s="21">
        <f>VLOOKUP(BX$6,'MonteCarlo Policy Paths'!$N$2:$S$31,$B384+1,FALSE)</f>
        <v>32.089224147515601</v>
      </c>
      <c r="BY384" s="21">
        <f>VLOOKUP(BY$6,'MonteCarlo Policy Paths'!$N$2:$S$31,$B384+1,FALSE)</f>
        <v>33.693685354891386</v>
      </c>
      <c r="BZ384" s="21">
        <f>VLOOKUP(BZ$6,'MonteCarlo Policy Paths'!$N$2:$S$31,$B384+1,FALSE)</f>
        <v>35.378369622635958</v>
      </c>
      <c r="CA384" s="21">
        <f>VLOOKUP(CA$6,'MonteCarlo Policy Paths'!$N$2:$S$31,$B384+1,FALSE)</f>
        <v>37.147288103767757</v>
      </c>
      <c r="CB384" s="21">
        <f>VLOOKUP(CB$6,'MonteCarlo Policy Paths'!$N$2:$S$31,$B384+1,FALSE)</f>
        <v>39.004652508956148</v>
      </c>
      <c r="CC384" s="21">
        <f>VLOOKUP(CC$6,'MonteCarlo Policy Paths'!$N$2:$S$31,$B384+1,FALSE)</f>
        <v>40.954885134403959</v>
      </c>
      <c r="CD384" s="21">
        <f>VLOOKUP(CD$6,'MonteCarlo Policy Paths'!$N$2:$S$31,$B384+1,FALSE)</f>
        <v>43.002629391124159</v>
      </c>
      <c r="CE384" s="21">
        <f>VLOOKUP(CE$6,'MonteCarlo Policy Paths'!$N$2:$S$31,$B384+1,FALSE)</f>
        <v>45.152760860680367</v>
      </c>
      <c r="CF384" s="21">
        <f>VLOOKUP(CF$6,'MonteCarlo Policy Paths'!$N$2:$S$31,$B384+1,FALSE)</f>
        <v>47.410398903714388</v>
      </c>
      <c r="CG384" s="21">
        <f>VLOOKUP(CG$6,'MonteCarlo Policy Paths'!$N$2:$S$31,$B384+1,FALSE)</f>
        <v>49.780918848900107</v>
      </c>
      <c r="CH384" s="21">
        <f>VLOOKUP(CH$6,'MonteCarlo Policy Paths'!$N$2:$S$31,$B384+1,FALSE)</f>
        <v>52.269964791345117</v>
      </c>
      <c r="CI384" s="21">
        <f>VLOOKUP(CI$6,'MonteCarlo Policy Paths'!$N$2:$S$31,$B384+1,FALSE)</f>
        <v>54.883463030912374</v>
      </c>
      <c r="CJ384" s="21">
        <f>VLOOKUP(CJ$6,'MonteCarlo Policy Paths'!$N$2:$S$31,$B384+1,FALSE)</f>
        <v>57.627636182457998</v>
      </c>
      <c r="CK384" s="21">
        <f>VLOOKUP(CK$6,'MonteCarlo Policy Paths'!$N$2:$S$31,$B384+1,FALSE)</f>
        <v>60.509017991580897</v>
      </c>
      <c r="CL384" s="21">
        <f>VLOOKUP(CL$6,'MonteCarlo Policy Paths'!$N$2:$S$31,$B384+1,FALSE)</f>
        <v>63.534468891159946</v>
      </c>
      <c r="CM384" s="21">
        <f>VLOOKUP(CM$6,'MonteCarlo Policy Paths'!$N$2:$S$31,$B384+1,FALSE)</f>
        <v>66.711192335717939</v>
      </c>
      <c r="CN384" s="21">
        <f>VLOOKUP(CN$6,'MonteCarlo Policy Paths'!$N$2:$S$31,$B384+1,FALSE)</f>
        <v>70.04675195250384</v>
      </c>
      <c r="CO384" s="164">
        <f>VLOOKUP(CO$6,'MonteCarlo Policy Paths'!$N$2:$S$31,$B384+1,FALSE)</f>
        <v>73.54908955012904</v>
      </c>
      <c r="CQ384" s="163">
        <f>BM384*VLOOKUP(AI$6,'Greenhouse Gas Costs Avoided'!$A$2:$I$32,9,FALSE)</f>
        <v>1.2002386619007086</v>
      </c>
      <c r="CR384" s="21">
        <f>BN384*VLOOKUP(AJ$6,'Greenhouse Gas Costs Avoided'!$A$2:$I$32,9,FALSE)</f>
        <v>1.2619996941806579</v>
      </c>
      <c r="CS384" s="21">
        <f>BO384*VLOOKUP(AK$6,'Greenhouse Gas Costs Avoided'!$A$2:$I$32,9,FALSE)</f>
        <v>1.3268529118013257</v>
      </c>
      <c r="CT384" s="21">
        <f>BP384*VLOOKUP(AL$6,'Greenhouse Gas Costs Avoided'!$A$2:$I$32,9,FALSE)</f>
        <v>1.3948409979053111</v>
      </c>
      <c r="CU384" s="21">
        <f>BQ384*VLOOKUP(AM$6,'Greenhouse Gas Costs Avoided'!$A$2:$I$32,9,FALSE)</f>
        <v>1.464999051498006</v>
      </c>
      <c r="CV384" s="21">
        <f>BR384*VLOOKUP(AN$6,'Greenhouse Gas Costs Avoided'!$A$2:$I$32,9,FALSE)</f>
        <v>1.5345038547523033</v>
      </c>
      <c r="CW384" s="21">
        <f>BS384*VLOOKUP(AO$6,'Greenhouse Gas Costs Avoided'!$A$2:$I$32,9,FALSE)</f>
        <v>1.6055870809081549</v>
      </c>
      <c r="CX384" s="21">
        <f>BT384*VLOOKUP(AP$6,'Greenhouse Gas Costs Avoided'!$A$2:$I$32,9,FALSE)</f>
        <v>1.6795342908215394</v>
      </c>
      <c r="CY384" s="21">
        <f>BU384*VLOOKUP(AQ$6,'Greenhouse Gas Costs Avoided'!$A$2:$I$32,9,FALSE)</f>
        <v>1.7565471936259263</v>
      </c>
      <c r="CZ384" s="21">
        <f>BV384*VLOOKUP(AR$6,'Greenhouse Gas Costs Avoided'!$A$2:$I$32,9,FALSE)</f>
        <v>1.8438646648785721</v>
      </c>
      <c r="DA384" s="21">
        <f>BW384*VLOOKUP(AS$6,'Greenhouse Gas Costs Avoided'!$A$2:$I$32,9,FALSE)</f>
        <v>1.9360578981225007</v>
      </c>
      <c r="DB384" s="21">
        <f>BX384*VLOOKUP(AT$6,'Greenhouse Gas Costs Avoided'!$A$2:$I$32,9,FALSE)</f>
        <v>2.0328607930286258</v>
      </c>
      <c r="DC384" s="21">
        <f>BY384*VLOOKUP(AU$6,'Greenhouse Gas Costs Avoided'!$A$2:$I$32,9,FALSE)</f>
        <v>2.1345038326800574</v>
      </c>
      <c r="DD384" s="21">
        <f>BZ384*VLOOKUP(AV$6,'Greenhouse Gas Costs Avoided'!$A$2:$I$32,9,FALSE)</f>
        <v>2.2412290243140602</v>
      </c>
      <c r="DE384" s="21">
        <f>CA384*VLOOKUP(AW$6,'Greenhouse Gas Costs Avoided'!$A$2:$I$32,9,FALSE)</f>
        <v>2.3532904755297634</v>
      </c>
      <c r="DF384" s="21">
        <f>CB384*VLOOKUP(AX$6,'Greenhouse Gas Costs Avoided'!$A$2:$I$32,9,FALSE)</f>
        <v>2.4709549993062518</v>
      </c>
      <c r="DG384" s="21">
        <f>CC384*VLOOKUP(AY$6,'Greenhouse Gas Costs Avoided'!$A$2:$I$32,9,FALSE)</f>
        <v>2.5945027492715647</v>
      </c>
      <c r="DH384" s="21">
        <f>CD384*VLOOKUP(AZ$6,'Greenhouse Gas Costs Avoided'!$A$2:$I$32,9,FALSE)</f>
        <v>2.724227886735143</v>
      </c>
      <c r="DI384" s="21">
        <f>CE384*VLOOKUP(BA$6,'Greenhouse Gas Costs Avoided'!$A$2:$I$32,9,FALSE)</f>
        <v>2.8604392810719004</v>
      </c>
      <c r="DJ384" s="21">
        <f>CF384*VLOOKUP(BB$6,'Greenhouse Gas Costs Avoided'!$A$2:$I$32,9,FALSE)</f>
        <v>3.0034612451254952</v>
      </c>
      <c r="DK384" s="21">
        <f>CG384*VLOOKUP(BC$6,'Greenhouse Gas Costs Avoided'!$A$2:$I$32,9,FALSE)</f>
        <v>3.1536343073817701</v>
      </c>
      <c r="DL384" s="21">
        <f>CH384*VLOOKUP(BD$6,'Greenhouse Gas Costs Avoided'!$A$2:$I$32,9,FALSE)</f>
        <v>3.3113160227508591</v>
      </c>
      <c r="DM384" s="21">
        <f>CI384*VLOOKUP(BE$6,'Greenhouse Gas Costs Avoided'!$A$2:$I$32,9,FALSE)</f>
        <v>3.4768818238884021</v>
      </c>
      <c r="DN384" s="21">
        <f>CJ384*VLOOKUP(BF$6,'Greenhouse Gas Costs Avoided'!$A$2:$I$32,9,FALSE)</f>
        <v>3.6507259150828224</v>
      </c>
      <c r="DO384" s="21">
        <f>CK384*VLOOKUP(BG$6,'Greenhouse Gas Costs Avoided'!$A$2:$I$32,9,FALSE)</f>
        <v>3.8332622108369634</v>
      </c>
      <c r="DP384" s="21">
        <f>CL384*VLOOKUP(BH$6,'Greenhouse Gas Costs Avoided'!$A$2:$I$32,9,FALSE)</f>
        <v>4.0249253213788121</v>
      </c>
      <c r="DQ384" s="21">
        <f>CM384*VLOOKUP(BI$6,'Greenhouse Gas Costs Avoided'!$A$2:$I$32,9,FALSE)</f>
        <v>4.2261715874477526</v>
      </c>
      <c r="DR384" s="21">
        <f>CN384*VLOOKUP(BJ$6,'Greenhouse Gas Costs Avoided'!$A$2:$I$32,9,FALSE)</f>
        <v>4.4374801668201398</v>
      </c>
      <c r="DS384" s="164">
        <f>CO384*VLOOKUP(BK$6,'Greenhouse Gas Costs Avoided'!$A$2:$I$32,9,FALSE)</f>
        <v>4.6593541751611474</v>
      </c>
    </row>
    <row r="385" spans="1:123" x14ac:dyDescent="0.35">
      <c r="A385" s="174">
        <v>379</v>
      </c>
      <c r="B385" s="12">
        <v>1</v>
      </c>
      <c r="C385" s="175">
        <v>2023</v>
      </c>
      <c r="E385" s="20">
        <v>0</v>
      </c>
      <c r="F385" s="21">
        <v>82.346532180449415</v>
      </c>
      <c r="G385" s="21">
        <v>84.002844861871253</v>
      </c>
      <c r="H385" s="21">
        <v>85.659157543293105</v>
      </c>
      <c r="I385" s="21">
        <v>86.918851036576825</v>
      </c>
      <c r="J385" s="21">
        <v>88.178544529860531</v>
      </c>
      <c r="K385" s="21">
        <v>89.438238023144251</v>
      </c>
      <c r="L385" s="21">
        <v>90.697931516427971</v>
      </c>
      <c r="M385" s="21">
        <v>91.95762500971172</v>
      </c>
      <c r="N385" s="21">
        <v>93.21731850299544</v>
      </c>
      <c r="O385" s="21">
        <v>94.47701199627916</v>
      </c>
      <c r="P385" s="21">
        <v>95.73670548956288</v>
      </c>
      <c r="Q385" s="21">
        <v>96.996398982846586</v>
      </c>
      <c r="R385" s="21">
        <v>98.25609247613032</v>
      </c>
      <c r="S385" s="21">
        <v>99.65157958594628</v>
      </c>
      <c r="T385" s="21">
        <v>101.04706669576224</v>
      </c>
      <c r="U385" s="21">
        <v>102.4425538055782</v>
      </c>
      <c r="V385" s="21">
        <v>103.83804091539416</v>
      </c>
      <c r="W385" s="21">
        <v>105.23352802521011</v>
      </c>
      <c r="X385" s="21">
        <v>106.47156953138905</v>
      </c>
      <c r="Y385" s="21">
        <v>107.709611037568</v>
      </c>
      <c r="Z385" s="21">
        <v>108.94765254374694</v>
      </c>
      <c r="AA385" s="21">
        <v>110.18569404992589</v>
      </c>
      <c r="AB385" s="21">
        <v>111.42373555610482</v>
      </c>
      <c r="AC385" s="21">
        <v>112.86811731331359</v>
      </c>
      <c r="AD385" s="21">
        <v>114.31249907052236</v>
      </c>
      <c r="AE385" s="21">
        <v>115.75688082773114</v>
      </c>
      <c r="AF385" s="21">
        <v>117.20126258493991</v>
      </c>
      <c r="AG385" s="22">
        <v>118.64564434214866</v>
      </c>
      <c r="AI385" s="20">
        <v>0</v>
      </c>
      <c r="AJ385" s="21">
        <v>5.2166744805659615</v>
      </c>
      <c r="AK385" s="21">
        <v>5.3216023247413169</v>
      </c>
      <c r="AL385" s="21">
        <v>5.4265301689166732</v>
      </c>
      <c r="AM385" s="21">
        <v>5.5063320831654474</v>
      </c>
      <c r="AN385" s="21">
        <v>5.5861339974142208</v>
      </c>
      <c r="AO385" s="21">
        <v>5.665935911662995</v>
      </c>
      <c r="AP385" s="21">
        <v>5.7457378259117702</v>
      </c>
      <c r="AQ385" s="21">
        <v>5.8255397401605462</v>
      </c>
      <c r="AR385" s="21">
        <v>5.9053416544093205</v>
      </c>
      <c r="AS385" s="21">
        <v>5.9851435686580947</v>
      </c>
      <c r="AT385" s="21">
        <v>6.0649454829068699</v>
      </c>
      <c r="AU385" s="21">
        <v>6.1447473971556432</v>
      </c>
      <c r="AV385" s="21">
        <v>6.2245493114044184</v>
      </c>
      <c r="AW385" s="21">
        <v>6.312953786990386</v>
      </c>
      <c r="AX385" s="21">
        <v>6.4013582625763545</v>
      </c>
      <c r="AY385" s="21">
        <v>6.4897627381623222</v>
      </c>
      <c r="AZ385" s="21">
        <v>6.5781672137482907</v>
      </c>
      <c r="BA385" s="21">
        <v>6.6665716893342575</v>
      </c>
      <c r="BB385" s="21">
        <v>6.7450019445028957</v>
      </c>
      <c r="BC385" s="21">
        <v>6.8234321996715348</v>
      </c>
      <c r="BD385" s="21">
        <v>6.901862454840173</v>
      </c>
      <c r="BE385" s="21">
        <v>6.9802927100088112</v>
      </c>
      <c r="BF385" s="21">
        <v>7.0587229651774486</v>
      </c>
      <c r="BG385" s="21">
        <v>7.1502249295408609</v>
      </c>
      <c r="BH385" s="21">
        <v>7.2417268939042723</v>
      </c>
      <c r="BI385" s="21">
        <v>7.3332288582676846</v>
      </c>
      <c r="BJ385" s="21">
        <v>7.424730822631096</v>
      </c>
      <c r="BK385" s="22">
        <v>7.5162327869945065</v>
      </c>
      <c r="BM385" s="163">
        <f>VLOOKUP(BM$6,'MonteCarlo Policy Paths'!$N$2:$S$31,$B385+1,FALSE)</f>
        <v>18.946072246720579</v>
      </c>
      <c r="BN385" s="21">
        <f>VLOOKUP(BN$6,'MonteCarlo Policy Paths'!$N$2:$S$31,$B385+1,FALSE)</f>
        <v>19.920985834119051</v>
      </c>
      <c r="BO385" s="21">
        <f>VLOOKUP(BO$6,'MonteCarlo Policy Paths'!$N$2:$S$31,$B385+1,FALSE)</f>
        <v>20.944710352814074</v>
      </c>
      <c r="BP385" s="21">
        <f>VLOOKUP(BP$6,'MonteCarlo Policy Paths'!$N$2:$S$31,$B385+1,FALSE)</f>
        <v>22.017919567056939</v>
      </c>
      <c r="BQ385" s="21">
        <f>VLOOKUP(BQ$6,'MonteCarlo Policy Paths'!$N$2:$S$31,$B385+1,FALSE)</f>
        <v>23.125382269476081</v>
      </c>
      <c r="BR385" s="21">
        <f>VLOOKUP(BR$6,'MonteCarlo Policy Paths'!$N$2:$S$31,$B385+1,FALSE)</f>
        <v>24.222533249319248</v>
      </c>
      <c r="BS385" s="21">
        <f>VLOOKUP(BS$6,'MonteCarlo Policy Paths'!$N$2:$S$31,$B385+1,FALSE)</f>
        <v>25.344600035724898</v>
      </c>
      <c r="BT385" s="21">
        <f>VLOOKUP(BT$6,'MonteCarlo Policy Paths'!$N$2:$S$31,$B385+1,FALSE)</f>
        <v>26.511875533452777</v>
      </c>
      <c r="BU385" s="21">
        <f>VLOOKUP(BU$6,'MonteCarlo Policy Paths'!$N$2:$S$31,$B385+1,FALSE)</f>
        <v>27.727543772426976</v>
      </c>
      <c r="BV385" s="21">
        <f>VLOOKUP(BV$6,'MonteCarlo Policy Paths'!$N$2:$S$31,$B385+1,FALSE)</f>
        <v>29.105872242644537</v>
      </c>
      <c r="BW385" s="21">
        <f>VLOOKUP(BW$6,'MonteCarlo Policy Paths'!$N$2:$S$31,$B385+1,FALSE)</f>
        <v>30.561165854776764</v>
      </c>
      <c r="BX385" s="21">
        <f>VLOOKUP(BX$6,'MonteCarlo Policy Paths'!$N$2:$S$31,$B385+1,FALSE)</f>
        <v>32.089224147515601</v>
      </c>
      <c r="BY385" s="21">
        <f>VLOOKUP(BY$6,'MonteCarlo Policy Paths'!$N$2:$S$31,$B385+1,FALSE)</f>
        <v>33.693685354891386</v>
      </c>
      <c r="BZ385" s="21">
        <f>VLOOKUP(BZ$6,'MonteCarlo Policy Paths'!$N$2:$S$31,$B385+1,FALSE)</f>
        <v>35.378369622635958</v>
      </c>
      <c r="CA385" s="21">
        <f>VLOOKUP(CA$6,'MonteCarlo Policy Paths'!$N$2:$S$31,$B385+1,FALSE)</f>
        <v>37.147288103767757</v>
      </c>
      <c r="CB385" s="21">
        <f>VLOOKUP(CB$6,'MonteCarlo Policy Paths'!$N$2:$S$31,$B385+1,FALSE)</f>
        <v>39.004652508956148</v>
      </c>
      <c r="CC385" s="21">
        <f>VLOOKUP(CC$6,'MonteCarlo Policy Paths'!$N$2:$S$31,$B385+1,FALSE)</f>
        <v>40.954885134403959</v>
      </c>
      <c r="CD385" s="21">
        <f>VLOOKUP(CD$6,'MonteCarlo Policy Paths'!$N$2:$S$31,$B385+1,FALSE)</f>
        <v>43.002629391124159</v>
      </c>
      <c r="CE385" s="21">
        <f>VLOOKUP(CE$6,'MonteCarlo Policy Paths'!$N$2:$S$31,$B385+1,FALSE)</f>
        <v>45.152760860680367</v>
      </c>
      <c r="CF385" s="21">
        <f>VLOOKUP(CF$6,'MonteCarlo Policy Paths'!$N$2:$S$31,$B385+1,FALSE)</f>
        <v>47.410398903714388</v>
      </c>
      <c r="CG385" s="21">
        <f>VLOOKUP(CG$6,'MonteCarlo Policy Paths'!$N$2:$S$31,$B385+1,FALSE)</f>
        <v>49.780918848900107</v>
      </c>
      <c r="CH385" s="21">
        <f>VLOOKUP(CH$6,'MonteCarlo Policy Paths'!$N$2:$S$31,$B385+1,FALSE)</f>
        <v>52.269964791345117</v>
      </c>
      <c r="CI385" s="21">
        <f>VLOOKUP(CI$6,'MonteCarlo Policy Paths'!$N$2:$S$31,$B385+1,FALSE)</f>
        <v>54.883463030912374</v>
      </c>
      <c r="CJ385" s="21">
        <f>VLOOKUP(CJ$6,'MonteCarlo Policy Paths'!$N$2:$S$31,$B385+1,FALSE)</f>
        <v>57.627636182457998</v>
      </c>
      <c r="CK385" s="21">
        <f>VLOOKUP(CK$6,'MonteCarlo Policy Paths'!$N$2:$S$31,$B385+1,FALSE)</f>
        <v>60.509017991580897</v>
      </c>
      <c r="CL385" s="21">
        <f>VLOOKUP(CL$6,'MonteCarlo Policy Paths'!$N$2:$S$31,$B385+1,FALSE)</f>
        <v>63.534468891159946</v>
      </c>
      <c r="CM385" s="21">
        <f>VLOOKUP(CM$6,'MonteCarlo Policy Paths'!$N$2:$S$31,$B385+1,FALSE)</f>
        <v>66.711192335717939</v>
      </c>
      <c r="CN385" s="21">
        <f>VLOOKUP(CN$6,'MonteCarlo Policy Paths'!$N$2:$S$31,$B385+1,FALSE)</f>
        <v>70.04675195250384</v>
      </c>
      <c r="CO385" s="164">
        <f>VLOOKUP(CO$6,'MonteCarlo Policy Paths'!$N$2:$S$31,$B385+1,FALSE)</f>
        <v>73.54908955012904</v>
      </c>
      <c r="CQ385" s="163">
        <f>BM385*VLOOKUP(AI$6,'Greenhouse Gas Costs Avoided'!$A$2:$I$32,9,FALSE)</f>
        <v>1.2002386619007086</v>
      </c>
      <c r="CR385" s="21">
        <f>BN385*VLOOKUP(AJ$6,'Greenhouse Gas Costs Avoided'!$A$2:$I$32,9,FALSE)</f>
        <v>1.2619996941806579</v>
      </c>
      <c r="CS385" s="21">
        <f>BO385*VLOOKUP(AK$6,'Greenhouse Gas Costs Avoided'!$A$2:$I$32,9,FALSE)</f>
        <v>1.3268529118013257</v>
      </c>
      <c r="CT385" s="21">
        <f>BP385*VLOOKUP(AL$6,'Greenhouse Gas Costs Avoided'!$A$2:$I$32,9,FALSE)</f>
        <v>1.3948409979053111</v>
      </c>
      <c r="CU385" s="21">
        <f>BQ385*VLOOKUP(AM$6,'Greenhouse Gas Costs Avoided'!$A$2:$I$32,9,FALSE)</f>
        <v>1.464999051498006</v>
      </c>
      <c r="CV385" s="21">
        <f>BR385*VLOOKUP(AN$6,'Greenhouse Gas Costs Avoided'!$A$2:$I$32,9,FALSE)</f>
        <v>1.5345038547523033</v>
      </c>
      <c r="CW385" s="21">
        <f>BS385*VLOOKUP(AO$6,'Greenhouse Gas Costs Avoided'!$A$2:$I$32,9,FALSE)</f>
        <v>1.6055870809081549</v>
      </c>
      <c r="CX385" s="21">
        <f>BT385*VLOOKUP(AP$6,'Greenhouse Gas Costs Avoided'!$A$2:$I$32,9,FALSE)</f>
        <v>1.6795342908215394</v>
      </c>
      <c r="CY385" s="21">
        <f>BU385*VLOOKUP(AQ$6,'Greenhouse Gas Costs Avoided'!$A$2:$I$32,9,FALSE)</f>
        <v>1.7565471936259263</v>
      </c>
      <c r="CZ385" s="21">
        <f>BV385*VLOOKUP(AR$6,'Greenhouse Gas Costs Avoided'!$A$2:$I$32,9,FALSE)</f>
        <v>1.8438646648785721</v>
      </c>
      <c r="DA385" s="21">
        <f>BW385*VLOOKUP(AS$6,'Greenhouse Gas Costs Avoided'!$A$2:$I$32,9,FALSE)</f>
        <v>1.9360578981225007</v>
      </c>
      <c r="DB385" s="21">
        <f>BX385*VLOOKUP(AT$6,'Greenhouse Gas Costs Avoided'!$A$2:$I$32,9,FALSE)</f>
        <v>2.0328607930286258</v>
      </c>
      <c r="DC385" s="21">
        <f>BY385*VLOOKUP(AU$6,'Greenhouse Gas Costs Avoided'!$A$2:$I$32,9,FALSE)</f>
        <v>2.1345038326800574</v>
      </c>
      <c r="DD385" s="21">
        <f>BZ385*VLOOKUP(AV$6,'Greenhouse Gas Costs Avoided'!$A$2:$I$32,9,FALSE)</f>
        <v>2.2412290243140602</v>
      </c>
      <c r="DE385" s="21">
        <f>CA385*VLOOKUP(AW$6,'Greenhouse Gas Costs Avoided'!$A$2:$I$32,9,FALSE)</f>
        <v>2.3532904755297634</v>
      </c>
      <c r="DF385" s="21">
        <f>CB385*VLOOKUP(AX$6,'Greenhouse Gas Costs Avoided'!$A$2:$I$32,9,FALSE)</f>
        <v>2.4709549993062518</v>
      </c>
      <c r="DG385" s="21">
        <f>CC385*VLOOKUP(AY$6,'Greenhouse Gas Costs Avoided'!$A$2:$I$32,9,FALSE)</f>
        <v>2.5945027492715647</v>
      </c>
      <c r="DH385" s="21">
        <f>CD385*VLOOKUP(AZ$6,'Greenhouse Gas Costs Avoided'!$A$2:$I$32,9,FALSE)</f>
        <v>2.724227886735143</v>
      </c>
      <c r="DI385" s="21">
        <f>CE385*VLOOKUP(BA$6,'Greenhouse Gas Costs Avoided'!$A$2:$I$32,9,FALSE)</f>
        <v>2.8604392810719004</v>
      </c>
      <c r="DJ385" s="21">
        <f>CF385*VLOOKUP(BB$6,'Greenhouse Gas Costs Avoided'!$A$2:$I$32,9,FALSE)</f>
        <v>3.0034612451254952</v>
      </c>
      <c r="DK385" s="21">
        <f>CG385*VLOOKUP(BC$6,'Greenhouse Gas Costs Avoided'!$A$2:$I$32,9,FALSE)</f>
        <v>3.1536343073817701</v>
      </c>
      <c r="DL385" s="21">
        <f>CH385*VLOOKUP(BD$6,'Greenhouse Gas Costs Avoided'!$A$2:$I$32,9,FALSE)</f>
        <v>3.3113160227508591</v>
      </c>
      <c r="DM385" s="21">
        <f>CI385*VLOOKUP(BE$6,'Greenhouse Gas Costs Avoided'!$A$2:$I$32,9,FALSE)</f>
        <v>3.4768818238884021</v>
      </c>
      <c r="DN385" s="21">
        <f>CJ385*VLOOKUP(BF$6,'Greenhouse Gas Costs Avoided'!$A$2:$I$32,9,FALSE)</f>
        <v>3.6507259150828224</v>
      </c>
      <c r="DO385" s="21">
        <f>CK385*VLOOKUP(BG$6,'Greenhouse Gas Costs Avoided'!$A$2:$I$32,9,FALSE)</f>
        <v>3.8332622108369634</v>
      </c>
      <c r="DP385" s="21">
        <f>CL385*VLOOKUP(BH$6,'Greenhouse Gas Costs Avoided'!$A$2:$I$32,9,FALSE)</f>
        <v>4.0249253213788121</v>
      </c>
      <c r="DQ385" s="21">
        <f>CM385*VLOOKUP(BI$6,'Greenhouse Gas Costs Avoided'!$A$2:$I$32,9,FALSE)</f>
        <v>4.2261715874477526</v>
      </c>
      <c r="DR385" s="21">
        <f>CN385*VLOOKUP(BJ$6,'Greenhouse Gas Costs Avoided'!$A$2:$I$32,9,FALSE)</f>
        <v>4.4374801668201398</v>
      </c>
      <c r="DS385" s="164">
        <f>CO385*VLOOKUP(BK$6,'Greenhouse Gas Costs Avoided'!$A$2:$I$32,9,FALSE)</f>
        <v>4.6593541751611474</v>
      </c>
    </row>
    <row r="386" spans="1:123" x14ac:dyDescent="0.35">
      <c r="A386" s="174">
        <v>380</v>
      </c>
      <c r="B386" s="12">
        <v>5</v>
      </c>
      <c r="C386" s="175">
        <v>2023</v>
      </c>
      <c r="E386" s="20">
        <v>0</v>
      </c>
      <c r="F386" s="21">
        <v>82.346532180449415</v>
      </c>
      <c r="G386" s="21">
        <v>84.002844861871253</v>
      </c>
      <c r="H386" s="21">
        <v>85.659157543293105</v>
      </c>
      <c r="I386" s="21">
        <v>86.918851036576825</v>
      </c>
      <c r="J386" s="21">
        <v>88.178544529860531</v>
      </c>
      <c r="K386" s="21">
        <v>89.438238023144251</v>
      </c>
      <c r="L386" s="21">
        <v>90.697931516427971</v>
      </c>
      <c r="M386" s="21">
        <v>91.95762500971172</v>
      </c>
      <c r="N386" s="21">
        <v>93.21731850299544</v>
      </c>
      <c r="O386" s="21">
        <v>94.47701199627916</v>
      </c>
      <c r="P386" s="21">
        <v>95.73670548956288</v>
      </c>
      <c r="Q386" s="21">
        <v>96.996398982846586</v>
      </c>
      <c r="R386" s="21">
        <v>99.874634841342697</v>
      </c>
      <c r="S386" s="21">
        <v>101.93553668931256</v>
      </c>
      <c r="T386" s="21">
        <v>104.04258519817796</v>
      </c>
      <c r="U386" s="21">
        <v>106.18472717196582</v>
      </c>
      <c r="V386" s="21">
        <v>108.36780972271322</v>
      </c>
      <c r="W386" s="21">
        <v>110.57648338650839</v>
      </c>
      <c r="X386" s="21">
        <v>112.7694544213079</v>
      </c>
      <c r="Y386" s="21">
        <v>114.98228749612761</v>
      </c>
      <c r="Z386" s="21">
        <v>117.22345778349788</v>
      </c>
      <c r="AA386" s="21">
        <v>119.50474742044912</v>
      </c>
      <c r="AB386" s="21">
        <v>121.83201137782079</v>
      </c>
      <c r="AC386" s="21">
        <v>124.30483685770574</v>
      </c>
      <c r="AD386" s="21">
        <v>126.81952160325447</v>
      </c>
      <c r="AE386" s="21">
        <v>129.37127756316897</v>
      </c>
      <c r="AF386" s="21">
        <v>131.96243899653103</v>
      </c>
      <c r="AG386" s="22">
        <v>135.47056479945655</v>
      </c>
      <c r="AI386" s="20">
        <v>0</v>
      </c>
      <c r="AJ386" s="21">
        <v>5.2166744805659615</v>
      </c>
      <c r="AK386" s="21">
        <v>5.3216023247413169</v>
      </c>
      <c r="AL386" s="21">
        <v>5.4265301689166732</v>
      </c>
      <c r="AM386" s="21">
        <v>5.5063320831654474</v>
      </c>
      <c r="AN386" s="21">
        <v>5.5861339974142208</v>
      </c>
      <c r="AO386" s="21">
        <v>5.665935911662995</v>
      </c>
      <c r="AP386" s="21">
        <v>5.7457378259117702</v>
      </c>
      <c r="AQ386" s="21">
        <v>5.8255397401605462</v>
      </c>
      <c r="AR386" s="21">
        <v>5.9053416544093205</v>
      </c>
      <c r="AS386" s="21">
        <v>5.9851435686580947</v>
      </c>
      <c r="AT386" s="21">
        <v>6.0649454829068699</v>
      </c>
      <c r="AU386" s="21">
        <v>6.1447473971556432</v>
      </c>
      <c r="AV386" s="21">
        <v>6.327084396109818</v>
      </c>
      <c r="AW386" s="21">
        <v>6.4576430704410743</v>
      </c>
      <c r="AX386" s="21">
        <v>6.5911251478821242</v>
      </c>
      <c r="AY386" s="21">
        <v>6.7268304055597685</v>
      </c>
      <c r="AZ386" s="21">
        <v>6.8651292595600424</v>
      </c>
      <c r="BA386" s="21">
        <v>7.0050493173053994</v>
      </c>
      <c r="BB386" s="21">
        <v>7.1439746093722221</v>
      </c>
      <c r="BC386" s="21">
        <v>7.2841581669004034</v>
      </c>
      <c r="BD386" s="21">
        <v>7.426136894299721</v>
      </c>
      <c r="BE386" s="21">
        <v>7.5706571930511553</v>
      </c>
      <c r="BF386" s="21">
        <v>7.7180899770979394</v>
      </c>
      <c r="BG386" s="21">
        <v>7.8747441218959366</v>
      </c>
      <c r="BH386" s="21">
        <v>8.0340500621877027</v>
      </c>
      <c r="BI386" s="21">
        <v>8.1957044736636782</v>
      </c>
      <c r="BJ386" s="21">
        <v>8.3598552322508848</v>
      </c>
      <c r="BK386" s="22">
        <v>8.5820959249206545</v>
      </c>
      <c r="BM386" s="163">
        <f>VLOOKUP(BM$6,'MonteCarlo Policy Paths'!$N$2:$S$31,$B386+1,FALSE)</f>
        <v>24.184299884200797</v>
      </c>
      <c r="BN386" s="21">
        <f>VLOOKUP(BN$6,'MonteCarlo Policy Paths'!$N$2:$S$31,$B386+1,FALSE)</f>
        <v>26.797135120393484</v>
      </c>
      <c r="BO386" s="21">
        <f>VLOOKUP(BO$6,'MonteCarlo Policy Paths'!$N$2:$S$31,$B386+1,FALSE)</f>
        <v>29.690826715826198</v>
      </c>
      <c r="BP386" s="21">
        <f>VLOOKUP(BP$6,'MonteCarlo Policy Paths'!$N$2:$S$31,$B386+1,FALSE)</f>
        <v>32.893001978364566</v>
      </c>
      <c r="BQ386" s="21">
        <f>VLOOKUP(BQ$6,'MonteCarlo Policy Paths'!$N$2:$S$31,$B386+1,FALSE)</f>
        <v>36.420098382625895</v>
      </c>
      <c r="BR386" s="21">
        <f>VLOOKUP(BR$6,'MonteCarlo Policy Paths'!$N$2:$S$31,$B386+1,FALSE)</f>
        <v>40.279471956541457</v>
      </c>
      <c r="BS386" s="21">
        <f>VLOOKUP(BS$6,'MonteCarlo Policy Paths'!$N$2:$S$31,$B386+1,FALSE)</f>
        <v>44.515635375675203</v>
      </c>
      <c r="BT386" s="21">
        <f>VLOOKUP(BT$6,'MonteCarlo Policy Paths'!$N$2:$S$31,$B386+1,FALSE)</f>
        <v>49.196171227791872</v>
      </c>
      <c r="BU386" s="21">
        <f>VLOOKUP(BU$6,'MonteCarlo Policy Paths'!$N$2:$S$31,$B386+1,FALSE)</f>
        <v>54.364766335209197</v>
      </c>
      <c r="BV386" s="21">
        <f>VLOOKUP(BV$6,'MonteCarlo Policy Paths'!$N$2:$S$31,$B386+1,FALSE)</f>
        <v>60.140596575631633</v>
      </c>
      <c r="BW386" s="21">
        <f>VLOOKUP(BW$6,'MonteCarlo Policy Paths'!$N$2:$S$31,$B386+1,FALSE)</f>
        <v>66.545116533046993</v>
      </c>
      <c r="BX386" s="21">
        <f>VLOOKUP(BX$6,'MonteCarlo Policy Paths'!$N$2:$S$31,$B386+1,FALSE)</f>
        <v>73.642612105771832</v>
      </c>
      <c r="BY386" s="21">
        <f>VLOOKUP(BY$6,'MonteCarlo Policy Paths'!$N$2:$S$31,$B386+1,FALSE)</f>
        <v>81.515240678665066</v>
      </c>
      <c r="BZ386" s="21">
        <f>VLOOKUP(BZ$6,'MonteCarlo Policy Paths'!$N$2:$S$31,$B386+1,FALSE)</f>
        <v>90.237354922369406</v>
      </c>
      <c r="CA386" s="21">
        <f>VLOOKUP(CA$6,'MonteCarlo Policy Paths'!$N$2:$S$31,$B386+1,FALSE)</f>
        <v>92.736092415362535</v>
      </c>
      <c r="CB386" s="21">
        <f>VLOOKUP(CB$6,'MonteCarlo Policy Paths'!$N$2:$S$31,$B386+1,FALSE)</f>
        <v>95.321073906264047</v>
      </c>
      <c r="CC386" s="21">
        <f>VLOOKUP(CC$6,'MonteCarlo Policy Paths'!$N$2:$S$31,$B386+1,FALSE)</f>
        <v>97.972807459231774</v>
      </c>
      <c r="CD386" s="21">
        <f>VLOOKUP(CD$6,'MonteCarlo Policy Paths'!$N$2:$S$31,$B386+1,FALSE)</f>
        <v>100.70188743091984</v>
      </c>
      <c r="CE386" s="21">
        <f>VLOOKUP(CE$6,'MonteCarlo Policy Paths'!$N$2:$S$31,$B386+1,FALSE)</f>
        <v>103.48109827693068</v>
      </c>
      <c r="CF386" s="21">
        <f>VLOOKUP(CF$6,'MonteCarlo Policy Paths'!$N$2:$S$31,$B386+1,FALSE)</f>
        <v>106.37744326160868</v>
      </c>
      <c r="CG386" s="21">
        <f>VLOOKUP(CG$6,'MonteCarlo Policy Paths'!$N$2:$S$31,$B386+1,FALSE)</f>
        <v>109.31402956265458</v>
      </c>
      <c r="CH386" s="21">
        <f>VLOOKUP(CH$6,'MonteCarlo Policy Paths'!$N$2:$S$31,$B386+1,FALSE)</f>
        <v>112.30612514839871</v>
      </c>
      <c r="CI386" s="21">
        <f>VLOOKUP(CI$6,'MonteCarlo Policy Paths'!$N$2:$S$31,$B386+1,FALSE)</f>
        <v>115.37497116076017</v>
      </c>
      <c r="CJ386" s="21">
        <f>VLOOKUP(CJ$6,'MonteCarlo Policy Paths'!$N$2:$S$31,$B386+1,FALSE)</f>
        <v>118.53125256657755</v>
      </c>
      <c r="CK386" s="21">
        <f>VLOOKUP(CK$6,'MonteCarlo Policy Paths'!$N$2:$S$31,$B386+1,FALSE)</f>
        <v>121.76875646902944</v>
      </c>
      <c r="CL386" s="21">
        <f>VLOOKUP(CL$6,'MonteCarlo Policy Paths'!$N$2:$S$31,$B386+1,FALSE)</f>
        <v>125.08672773594304</v>
      </c>
      <c r="CM386" s="21">
        <f>VLOOKUP(CM$6,'MonteCarlo Policy Paths'!$N$2:$S$31,$B386+1,FALSE)</f>
        <v>128.47676069968128</v>
      </c>
      <c r="CN386" s="21">
        <f>VLOOKUP(CN$6,'MonteCarlo Policy Paths'!$N$2:$S$31,$B386+1,FALSE)</f>
        <v>131.94323193005201</v>
      </c>
      <c r="CO386" s="164">
        <f>VLOOKUP(CO$6,'MonteCarlo Policy Paths'!$N$2:$S$31,$B386+1,FALSE)</f>
        <v>135.47056479945655</v>
      </c>
      <c r="CQ386" s="163">
        <f>BM386*VLOOKUP(AI$6,'Greenhouse Gas Costs Avoided'!$A$2:$I$32,9,FALSE)</f>
        <v>1.5320817610121258</v>
      </c>
      <c r="CR386" s="21">
        <f>BN386*VLOOKUP(AJ$6,'Greenhouse Gas Costs Avoided'!$A$2:$I$32,9,FALSE)</f>
        <v>1.6976055607114411</v>
      </c>
      <c r="CS386" s="21">
        <f>BO386*VLOOKUP(AK$6,'Greenhouse Gas Costs Avoided'!$A$2:$I$32,9,FALSE)</f>
        <v>1.8809216846672472</v>
      </c>
      <c r="CT386" s="21">
        <f>BP386*VLOOKUP(AL$6,'Greenhouse Gas Costs Avoided'!$A$2:$I$32,9,FALSE)</f>
        <v>2.0837803301021003</v>
      </c>
      <c r="CU386" s="21">
        <f>BQ386*VLOOKUP(AM$6,'Greenhouse Gas Costs Avoided'!$A$2:$I$32,9,FALSE)</f>
        <v>2.3072228153580183</v>
      </c>
      <c r="CV386" s="21">
        <f>BR386*VLOOKUP(AN$6,'Greenhouse Gas Costs Avoided'!$A$2:$I$32,9,FALSE)</f>
        <v>2.5517151467399573</v>
      </c>
      <c r="CW386" s="21">
        <f>BS386*VLOOKUP(AO$6,'Greenhouse Gas Costs Avoided'!$A$2:$I$32,9,FALSE)</f>
        <v>2.8200772139570236</v>
      </c>
      <c r="CX386" s="21">
        <f>BT386*VLOOKUP(AP$6,'Greenhouse Gas Costs Avoided'!$A$2:$I$32,9,FALSE)</f>
        <v>3.1165903917263735</v>
      </c>
      <c r="CY386" s="21">
        <f>BU386*VLOOKUP(AQ$6,'Greenhouse Gas Costs Avoided'!$A$2:$I$32,9,FALSE)</f>
        <v>3.444022251736667</v>
      </c>
      <c r="CZ386" s="21">
        <f>BV386*VLOOKUP(AR$6,'Greenhouse Gas Costs Avoided'!$A$2:$I$32,9,FALSE)</f>
        <v>3.8099226171979153</v>
      </c>
      <c r="DA386" s="21">
        <f>BW386*VLOOKUP(AS$6,'Greenhouse Gas Costs Avoided'!$A$2:$I$32,9,FALSE)</f>
        <v>4.2156506416508543</v>
      </c>
      <c r="DB386" s="21">
        <f>BX386*VLOOKUP(AT$6,'Greenhouse Gas Costs Avoided'!$A$2:$I$32,9,FALSE)</f>
        <v>4.6652788536686769</v>
      </c>
      <c r="DC386" s="21">
        <f>BY386*VLOOKUP(AU$6,'Greenhouse Gas Costs Avoided'!$A$2:$I$32,9,FALSE)</f>
        <v>5.1640119451993618</v>
      </c>
      <c r="DD386" s="21">
        <f>BZ386*VLOOKUP(AV$6,'Greenhouse Gas Costs Avoided'!$A$2:$I$32,9,FALSE)</f>
        <v>5.7165601774917221</v>
      </c>
      <c r="DE386" s="21">
        <f>CA386*VLOOKUP(AW$6,'Greenhouse Gas Costs Avoided'!$A$2:$I$32,9,FALSE)</f>
        <v>5.8748558551380645</v>
      </c>
      <c r="DF386" s="21">
        <f>CB386*VLOOKUP(AX$6,'Greenhouse Gas Costs Avoided'!$A$2:$I$32,9,FALSE)</f>
        <v>6.0386151127443357</v>
      </c>
      <c r="DG386" s="21">
        <f>CC386*VLOOKUP(AY$6,'Greenhouse Gas Costs Avoided'!$A$2:$I$32,9,FALSE)</f>
        <v>6.2066031310462346</v>
      </c>
      <c r="DH386" s="21">
        <f>CD386*VLOOKUP(AZ$6,'Greenhouse Gas Costs Avoided'!$A$2:$I$32,9,FALSE)</f>
        <v>6.3794910653253769</v>
      </c>
      <c r="DI386" s="21">
        <f>CE386*VLOOKUP(BA$6,'Greenhouse Gas Costs Avoided'!$A$2:$I$32,9,FALSE)</f>
        <v>6.5555548036832505</v>
      </c>
      <c r="DJ386" s="21">
        <f>CF386*VLOOKUP(BB$6,'Greenhouse Gas Costs Avoided'!$A$2:$I$32,9,FALSE)</f>
        <v>6.7390390205459019</v>
      </c>
      <c r="DK386" s="21">
        <f>CG386*VLOOKUP(BC$6,'Greenhouse Gas Costs Avoided'!$A$2:$I$32,9,FALSE)</f>
        <v>6.9250725353887148</v>
      </c>
      <c r="DL386" s="21">
        <f>CH386*VLOOKUP(BD$6,'Greenhouse Gas Costs Avoided'!$A$2:$I$32,9,FALSE)</f>
        <v>7.114622578022705</v>
      </c>
      <c r="DM386" s="21">
        <f>CI386*VLOOKUP(BE$6,'Greenhouse Gas Costs Avoided'!$A$2:$I$32,9,FALSE)</f>
        <v>7.309034780377397</v>
      </c>
      <c r="DN386" s="21">
        <f>CJ386*VLOOKUP(BF$6,'Greenhouse Gas Costs Avoided'!$A$2:$I$32,9,FALSE)</f>
        <v>7.5089860379134308</v>
      </c>
      <c r="DO386" s="21">
        <f>CK386*VLOOKUP(BG$6,'Greenhouse Gas Costs Avoided'!$A$2:$I$32,9,FALSE)</f>
        <v>7.714082761982441</v>
      </c>
      <c r="DP386" s="21">
        <f>CL386*VLOOKUP(BH$6,'Greenhouse Gas Costs Avoided'!$A$2:$I$32,9,FALSE)</f>
        <v>7.9242771147625906</v>
      </c>
      <c r="DQ386" s="21">
        <f>CM386*VLOOKUP(BI$6,'Greenhouse Gas Costs Avoided'!$A$2:$I$32,9,FALSE)</f>
        <v>8.1390365949973802</v>
      </c>
      <c r="DR386" s="21">
        <f>CN386*VLOOKUP(BJ$6,'Greenhouse Gas Costs Avoided'!$A$2:$I$32,9,FALSE)</f>
        <v>8.358638459535694</v>
      </c>
      <c r="DS386" s="164">
        <f>CO386*VLOOKUP(BK$6,'Greenhouse Gas Costs Avoided'!$A$2:$I$32,9,FALSE)</f>
        <v>8.5820959249206545</v>
      </c>
    </row>
    <row r="387" spans="1:123" x14ac:dyDescent="0.35">
      <c r="A387" s="174">
        <v>381</v>
      </c>
      <c r="B387" s="12">
        <v>5</v>
      </c>
      <c r="C387" s="175">
        <v>2023</v>
      </c>
      <c r="E387" s="20">
        <v>0</v>
      </c>
      <c r="F387" s="21">
        <v>82.346532180449415</v>
      </c>
      <c r="G387" s="21">
        <v>84.002844861871253</v>
      </c>
      <c r="H387" s="21">
        <v>85.659157543293105</v>
      </c>
      <c r="I387" s="21">
        <v>86.918851036576825</v>
      </c>
      <c r="J387" s="21">
        <v>88.178544529860531</v>
      </c>
      <c r="K387" s="21">
        <v>89.438238023144251</v>
      </c>
      <c r="L387" s="21">
        <v>90.697931516427971</v>
      </c>
      <c r="M387" s="21">
        <v>91.95762500971172</v>
      </c>
      <c r="N387" s="21">
        <v>93.21731850299544</v>
      </c>
      <c r="O387" s="21">
        <v>94.47701199627916</v>
      </c>
      <c r="P387" s="21">
        <v>95.73670548956288</v>
      </c>
      <c r="Q387" s="21">
        <v>96.996398982846586</v>
      </c>
      <c r="R387" s="21">
        <v>99.874634841342697</v>
      </c>
      <c r="S387" s="21">
        <v>101.93553668931256</v>
      </c>
      <c r="T387" s="21">
        <v>104.04258519817796</v>
      </c>
      <c r="U387" s="21">
        <v>106.18472717196582</v>
      </c>
      <c r="V387" s="21">
        <v>108.36780972271322</v>
      </c>
      <c r="W387" s="21">
        <v>110.57648338650839</v>
      </c>
      <c r="X387" s="21">
        <v>112.7694544213079</v>
      </c>
      <c r="Y387" s="21">
        <v>114.98228749612761</v>
      </c>
      <c r="Z387" s="21">
        <v>117.22345778349788</v>
      </c>
      <c r="AA387" s="21">
        <v>119.50474742044912</v>
      </c>
      <c r="AB387" s="21">
        <v>121.83201137782079</v>
      </c>
      <c r="AC387" s="21">
        <v>124.30483685770574</v>
      </c>
      <c r="AD387" s="21">
        <v>126.81952160325447</v>
      </c>
      <c r="AE387" s="21">
        <v>129.37127756316897</v>
      </c>
      <c r="AF387" s="21">
        <v>131.96243899653103</v>
      </c>
      <c r="AG387" s="22">
        <v>135.47056479945655</v>
      </c>
      <c r="AI387" s="20">
        <v>0</v>
      </c>
      <c r="AJ387" s="21">
        <v>5.2166744805659615</v>
      </c>
      <c r="AK387" s="21">
        <v>5.3216023247413169</v>
      </c>
      <c r="AL387" s="21">
        <v>5.4265301689166732</v>
      </c>
      <c r="AM387" s="21">
        <v>5.5063320831654474</v>
      </c>
      <c r="AN387" s="21">
        <v>5.5861339974142208</v>
      </c>
      <c r="AO387" s="21">
        <v>5.665935911662995</v>
      </c>
      <c r="AP387" s="21">
        <v>5.7457378259117702</v>
      </c>
      <c r="AQ387" s="21">
        <v>5.8255397401605462</v>
      </c>
      <c r="AR387" s="21">
        <v>5.9053416544093205</v>
      </c>
      <c r="AS387" s="21">
        <v>5.9851435686580947</v>
      </c>
      <c r="AT387" s="21">
        <v>6.0649454829068699</v>
      </c>
      <c r="AU387" s="21">
        <v>6.1447473971556432</v>
      </c>
      <c r="AV387" s="21">
        <v>6.327084396109818</v>
      </c>
      <c r="AW387" s="21">
        <v>6.4576430704410743</v>
      </c>
      <c r="AX387" s="21">
        <v>6.5911251478821242</v>
      </c>
      <c r="AY387" s="21">
        <v>6.7268304055597685</v>
      </c>
      <c r="AZ387" s="21">
        <v>6.8651292595600424</v>
      </c>
      <c r="BA387" s="21">
        <v>7.0050493173053994</v>
      </c>
      <c r="BB387" s="21">
        <v>7.1439746093722221</v>
      </c>
      <c r="BC387" s="21">
        <v>7.2841581669004034</v>
      </c>
      <c r="BD387" s="21">
        <v>7.426136894299721</v>
      </c>
      <c r="BE387" s="21">
        <v>7.5706571930511553</v>
      </c>
      <c r="BF387" s="21">
        <v>7.7180899770979394</v>
      </c>
      <c r="BG387" s="21">
        <v>7.8747441218959366</v>
      </c>
      <c r="BH387" s="21">
        <v>8.0340500621877027</v>
      </c>
      <c r="BI387" s="21">
        <v>8.1957044736636782</v>
      </c>
      <c r="BJ387" s="21">
        <v>8.3598552322508848</v>
      </c>
      <c r="BK387" s="22">
        <v>8.5820959249206545</v>
      </c>
      <c r="BM387" s="163">
        <f>VLOOKUP(BM$6,'MonteCarlo Policy Paths'!$N$2:$S$31,$B387+1,FALSE)</f>
        <v>24.184299884200797</v>
      </c>
      <c r="BN387" s="21">
        <f>VLOOKUP(BN$6,'MonteCarlo Policy Paths'!$N$2:$S$31,$B387+1,FALSE)</f>
        <v>26.797135120393484</v>
      </c>
      <c r="BO387" s="21">
        <f>VLOOKUP(BO$6,'MonteCarlo Policy Paths'!$N$2:$S$31,$B387+1,FALSE)</f>
        <v>29.690826715826198</v>
      </c>
      <c r="BP387" s="21">
        <f>VLOOKUP(BP$6,'MonteCarlo Policy Paths'!$N$2:$S$31,$B387+1,FALSE)</f>
        <v>32.893001978364566</v>
      </c>
      <c r="BQ387" s="21">
        <f>VLOOKUP(BQ$6,'MonteCarlo Policy Paths'!$N$2:$S$31,$B387+1,FALSE)</f>
        <v>36.420098382625895</v>
      </c>
      <c r="BR387" s="21">
        <f>VLOOKUP(BR$6,'MonteCarlo Policy Paths'!$N$2:$S$31,$B387+1,FALSE)</f>
        <v>40.279471956541457</v>
      </c>
      <c r="BS387" s="21">
        <f>VLOOKUP(BS$6,'MonteCarlo Policy Paths'!$N$2:$S$31,$B387+1,FALSE)</f>
        <v>44.515635375675203</v>
      </c>
      <c r="BT387" s="21">
        <f>VLOOKUP(BT$6,'MonteCarlo Policy Paths'!$N$2:$S$31,$B387+1,FALSE)</f>
        <v>49.196171227791872</v>
      </c>
      <c r="BU387" s="21">
        <f>VLOOKUP(BU$6,'MonteCarlo Policy Paths'!$N$2:$S$31,$B387+1,FALSE)</f>
        <v>54.364766335209197</v>
      </c>
      <c r="BV387" s="21">
        <f>VLOOKUP(BV$6,'MonteCarlo Policy Paths'!$N$2:$S$31,$B387+1,FALSE)</f>
        <v>60.140596575631633</v>
      </c>
      <c r="BW387" s="21">
        <f>VLOOKUP(BW$6,'MonteCarlo Policy Paths'!$N$2:$S$31,$B387+1,FALSE)</f>
        <v>66.545116533046993</v>
      </c>
      <c r="BX387" s="21">
        <f>VLOOKUP(BX$6,'MonteCarlo Policy Paths'!$N$2:$S$31,$B387+1,FALSE)</f>
        <v>73.642612105771832</v>
      </c>
      <c r="BY387" s="21">
        <f>VLOOKUP(BY$6,'MonteCarlo Policy Paths'!$N$2:$S$31,$B387+1,FALSE)</f>
        <v>81.515240678665066</v>
      </c>
      <c r="BZ387" s="21">
        <f>VLOOKUP(BZ$6,'MonteCarlo Policy Paths'!$N$2:$S$31,$B387+1,FALSE)</f>
        <v>90.237354922369406</v>
      </c>
      <c r="CA387" s="21">
        <f>VLOOKUP(CA$6,'MonteCarlo Policy Paths'!$N$2:$S$31,$B387+1,FALSE)</f>
        <v>92.736092415362535</v>
      </c>
      <c r="CB387" s="21">
        <f>VLOOKUP(CB$6,'MonteCarlo Policy Paths'!$N$2:$S$31,$B387+1,FALSE)</f>
        <v>95.321073906264047</v>
      </c>
      <c r="CC387" s="21">
        <f>VLOOKUP(CC$6,'MonteCarlo Policy Paths'!$N$2:$S$31,$B387+1,FALSE)</f>
        <v>97.972807459231774</v>
      </c>
      <c r="CD387" s="21">
        <f>VLOOKUP(CD$6,'MonteCarlo Policy Paths'!$N$2:$S$31,$B387+1,FALSE)</f>
        <v>100.70188743091984</v>
      </c>
      <c r="CE387" s="21">
        <f>VLOOKUP(CE$6,'MonteCarlo Policy Paths'!$N$2:$S$31,$B387+1,FALSE)</f>
        <v>103.48109827693068</v>
      </c>
      <c r="CF387" s="21">
        <f>VLOOKUP(CF$6,'MonteCarlo Policy Paths'!$N$2:$S$31,$B387+1,FALSE)</f>
        <v>106.37744326160868</v>
      </c>
      <c r="CG387" s="21">
        <f>VLOOKUP(CG$6,'MonteCarlo Policy Paths'!$N$2:$S$31,$B387+1,FALSE)</f>
        <v>109.31402956265458</v>
      </c>
      <c r="CH387" s="21">
        <f>VLOOKUP(CH$6,'MonteCarlo Policy Paths'!$N$2:$S$31,$B387+1,FALSE)</f>
        <v>112.30612514839871</v>
      </c>
      <c r="CI387" s="21">
        <f>VLOOKUP(CI$6,'MonteCarlo Policy Paths'!$N$2:$S$31,$B387+1,FALSE)</f>
        <v>115.37497116076017</v>
      </c>
      <c r="CJ387" s="21">
        <f>VLOOKUP(CJ$6,'MonteCarlo Policy Paths'!$N$2:$S$31,$B387+1,FALSE)</f>
        <v>118.53125256657755</v>
      </c>
      <c r="CK387" s="21">
        <f>VLOOKUP(CK$6,'MonteCarlo Policy Paths'!$N$2:$S$31,$B387+1,FALSE)</f>
        <v>121.76875646902944</v>
      </c>
      <c r="CL387" s="21">
        <f>VLOOKUP(CL$6,'MonteCarlo Policy Paths'!$N$2:$S$31,$B387+1,FALSE)</f>
        <v>125.08672773594304</v>
      </c>
      <c r="CM387" s="21">
        <f>VLOOKUP(CM$6,'MonteCarlo Policy Paths'!$N$2:$S$31,$B387+1,FALSE)</f>
        <v>128.47676069968128</v>
      </c>
      <c r="CN387" s="21">
        <f>VLOOKUP(CN$6,'MonteCarlo Policy Paths'!$N$2:$S$31,$B387+1,FALSE)</f>
        <v>131.94323193005201</v>
      </c>
      <c r="CO387" s="164">
        <f>VLOOKUP(CO$6,'MonteCarlo Policy Paths'!$N$2:$S$31,$B387+1,FALSE)</f>
        <v>135.47056479945655</v>
      </c>
      <c r="CQ387" s="163">
        <f>BM387*VLOOKUP(AI$6,'Greenhouse Gas Costs Avoided'!$A$2:$I$32,9,FALSE)</f>
        <v>1.5320817610121258</v>
      </c>
      <c r="CR387" s="21">
        <f>BN387*VLOOKUP(AJ$6,'Greenhouse Gas Costs Avoided'!$A$2:$I$32,9,FALSE)</f>
        <v>1.6976055607114411</v>
      </c>
      <c r="CS387" s="21">
        <f>BO387*VLOOKUP(AK$6,'Greenhouse Gas Costs Avoided'!$A$2:$I$32,9,FALSE)</f>
        <v>1.8809216846672472</v>
      </c>
      <c r="CT387" s="21">
        <f>BP387*VLOOKUP(AL$6,'Greenhouse Gas Costs Avoided'!$A$2:$I$32,9,FALSE)</f>
        <v>2.0837803301021003</v>
      </c>
      <c r="CU387" s="21">
        <f>BQ387*VLOOKUP(AM$6,'Greenhouse Gas Costs Avoided'!$A$2:$I$32,9,FALSE)</f>
        <v>2.3072228153580183</v>
      </c>
      <c r="CV387" s="21">
        <f>BR387*VLOOKUP(AN$6,'Greenhouse Gas Costs Avoided'!$A$2:$I$32,9,FALSE)</f>
        <v>2.5517151467399573</v>
      </c>
      <c r="CW387" s="21">
        <f>BS387*VLOOKUP(AO$6,'Greenhouse Gas Costs Avoided'!$A$2:$I$32,9,FALSE)</f>
        <v>2.8200772139570236</v>
      </c>
      <c r="CX387" s="21">
        <f>BT387*VLOOKUP(AP$6,'Greenhouse Gas Costs Avoided'!$A$2:$I$32,9,FALSE)</f>
        <v>3.1165903917263735</v>
      </c>
      <c r="CY387" s="21">
        <f>BU387*VLOOKUP(AQ$6,'Greenhouse Gas Costs Avoided'!$A$2:$I$32,9,FALSE)</f>
        <v>3.444022251736667</v>
      </c>
      <c r="CZ387" s="21">
        <f>BV387*VLOOKUP(AR$6,'Greenhouse Gas Costs Avoided'!$A$2:$I$32,9,FALSE)</f>
        <v>3.8099226171979153</v>
      </c>
      <c r="DA387" s="21">
        <f>BW387*VLOOKUP(AS$6,'Greenhouse Gas Costs Avoided'!$A$2:$I$32,9,FALSE)</f>
        <v>4.2156506416508543</v>
      </c>
      <c r="DB387" s="21">
        <f>BX387*VLOOKUP(AT$6,'Greenhouse Gas Costs Avoided'!$A$2:$I$32,9,FALSE)</f>
        <v>4.6652788536686769</v>
      </c>
      <c r="DC387" s="21">
        <f>BY387*VLOOKUP(AU$6,'Greenhouse Gas Costs Avoided'!$A$2:$I$32,9,FALSE)</f>
        <v>5.1640119451993618</v>
      </c>
      <c r="DD387" s="21">
        <f>BZ387*VLOOKUP(AV$6,'Greenhouse Gas Costs Avoided'!$A$2:$I$32,9,FALSE)</f>
        <v>5.7165601774917221</v>
      </c>
      <c r="DE387" s="21">
        <f>CA387*VLOOKUP(AW$6,'Greenhouse Gas Costs Avoided'!$A$2:$I$32,9,FALSE)</f>
        <v>5.8748558551380645</v>
      </c>
      <c r="DF387" s="21">
        <f>CB387*VLOOKUP(AX$6,'Greenhouse Gas Costs Avoided'!$A$2:$I$32,9,FALSE)</f>
        <v>6.0386151127443357</v>
      </c>
      <c r="DG387" s="21">
        <f>CC387*VLOOKUP(AY$6,'Greenhouse Gas Costs Avoided'!$A$2:$I$32,9,FALSE)</f>
        <v>6.2066031310462346</v>
      </c>
      <c r="DH387" s="21">
        <f>CD387*VLOOKUP(AZ$6,'Greenhouse Gas Costs Avoided'!$A$2:$I$32,9,FALSE)</f>
        <v>6.3794910653253769</v>
      </c>
      <c r="DI387" s="21">
        <f>CE387*VLOOKUP(BA$6,'Greenhouse Gas Costs Avoided'!$A$2:$I$32,9,FALSE)</f>
        <v>6.5555548036832505</v>
      </c>
      <c r="DJ387" s="21">
        <f>CF387*VLOOKUP(BB$6,'Greenhouse Gas Costs Avoided'!$A$2:$I$32,9,FALSE)</f>
        <v>6.7390390205459019</v>
      </c>
      <c r="DK387" s="21">
        <f>CG387*VLOOKUP(BC$6,'Greenhouse Gas Costs Avoided'!$A$2:$I$32,9,FALSE)</f>
        <v>6.9250725353887148</v>
      </c>
      <c r="DL387" s="21">
        <f>CH387*VLOOKUP(BD$6,'Greenhouse Gas Costs Avoided'!$A$2:$I$32,9,FALSE)</f>
        <v>7.114622578022705</v>
      </c>
      <c r="DM387" s="21">
        <f>CI387*VLOOKUP(BE$6,'Greenhouse Gas Costs Avoided'!$A$2:$I$32,9,FALSE)</f>
        <v>7.309034780377397</v>
      </c>
      <c r="DN387" s="21">
        <f>CJ387*VLOOKUP(BF$6,'Greenhouse Gas Costs Avoided'!$A$2:$I$32,9,FALSE)</f>
        <v>7.5089860379134308</v>
      </c>
      <c r="DO387" s="21">
        <f>CK387*VLOOKUP(BG$6,'Greenhouse Gas Costs Avoided'!$A$2:$I$32,9,FALSE)</f>
        <v>7.714082761982441</v>
      </c>
      <c r="DP387" s="21">
        <f>CL387*VLOOKUP(BH$6,'Greenhouse Gas Costs Avoided'!$A$2:$I$32,9,FALSE)</f>
        <v>7.9242771147625906</v>
      </c>
      <c r="DQ387" s="21">
        <f>CM387*VLOOKUP(BI$6,'Greenhouse Gas Costs Avoided'!$A$2:$I$32,9,FALSE)</f>
        <v>8.1390365949973802</v>
      </c>
      <c r="DR387" s="21">
        <f>CN387*VLOOKUP(BJ$6,'Greenhouse Gas Costs Avoided'!$A$2:$I$32,9,FALSE)</f>
        <v>8.358638459535694</v>
      </c>
      <c r="DS387" s="164">
        <f>CO387*VLOOKUP(BK$6,'Greenhouse Gas Costs Avoided'!$A$2:$I$32,9,FALSE)</f>
        <v>8.5820959249206545</v>
      </c>
    </row>
    <row r="388" spans="1:123" x14ac:dyDescent="0.35">
      <c r="A388" s="174">
        <v>382</v>
      </c>
      <c r="B388" s="12">
        <v>4</v>
      </c>
      <c r="C388" s="175">
        <v>2023</v>
      </c>
      <c r="E388" s="20">
        <v>0</v>
      </c>
      <c r="F388" s="21">
        <v>82.346532180449415</v>
      </c>
      <c r="G388" s="21">
        <v>84.002844861871253</v>
      </c>
      <c r="H388" s="21">
        <v>85.659157543293105</v>
      </c>
      <c r="I388" s="21">
        <v>86.918851036576825</v>
      </c>
      <c r="J388" s="21">
        <v>88.178544529860531</v>
      </c>
      <c r="K388" s="21">
        <v>89.438238023144251</v>
      </c>
      <c r="L388" s="21">
        <v>90.697931516427971</v>
      </c>
      <c r="M388" s="21">
        <v>91.95762500971172</v>
      </c>
      <c r="N388" s="21">
        <v>93.21731850299544</v>
      </c>
      <c r="O388" s="21">
        <v>94.47701199627916</v>
      </c>
      <c r="P388" s="21">
        <v>95.73670548956288</v>
      </c>
      <c r="Q388" s="21">
        <v>96.996398982846586</v>
      </c>
      <c r="R388" s="21">
        <v>98.25609247613032</v>
      </c>
      <c r="S388" s="21">
        <v>99.65157958594628</v>
      </c>
      <c r="T388" s="21">
        <v>101.04706669576224</v>
      </c>
      <c r="U388" s="21">
        <v>102.4425538055782</v>
      </c>
      <c r="V388" s="21">
        <v>103.83804091539416</v>
      </c>
      <c r="W388" s="21">
        <v>105.23352802521011</v>
      </c>
      <c r="X388" s="21">
        <v>106.47156953138905</v>
      </c>
      <c r="Y388" s="21">
        <v>107.709611037568</v>
      </c>
      <c r="Z388" s="21">
        <v>108.94765254374694</v>
      </c>
      <c r="AA388" s="21">
        <v>110.18569404992589</v>
      </c>
      <c r="AB388" s="21">
        <v>111.42373555610482</v>
      </c>
      <c r="AC388" s="21">
        <v>112.86811731331359</v>
      </c>
      <c r="AD388" s="21">
        <v>114.31249907052236</v>
      </c>
      <c r="AE388" s="21">
        <v>115.75688082773114</v>
      </c>
      <c r="AF388" s="21">
        <v>117.20126258493991</v>
      </c>
      <c r="AG388" s="22">
        <v>119.5319620819439</v>
      </c>
      <c r="AI388" s="20">
        <v>0</v>
      </c>
      <c r="AJ388" s="21">
        <v>5.2166744805659615</v>
      </c>
      <c r="AK388" s="21">
        <v>5.3216023247413169</v>
      </c>
      <c r="AL388" s="21">
        <v>5.4265301689166732</v>
      </c>
      <c r="AM388" s="21">
        <v>5.5063320831654474</v>
      </c>
      <c r="AN388" s="21">
        <v>5.5861339974142208</v>
      </c>
      <c r="AO388" s="21">
        <v>5.665935911662995</v>
      </c>
      <c r="AP388" s="21">
        <v>5.7457378259117702</v>
      </c>
      <c r="AQ388" s="21">
        <v>5.8255397401605462</v>
      </c>
      <c r="AR388" s="21">
        <v>5.9053416544093205</v>
      </c>
      <c r="AS388" s="21">
        <v>5.9851435686580947</v>
      </c>
      <c r="AT388" s="21">
        <v>6.0649454829068699</v>
      </c>
      <c r="AU388" s="21">
        <v>6.1447473971556432</v>
      </c>
      <c r="AV388" s="21">
        <v>6.2245493114044184</v>
      </c>
      <c r="AW388" s="21">
        <v>6.312953786990386</v>
      </c>
      <c r="AX388" s="21">
        <v>6.4013582625763545</v>
      </c>
      <c r="AY388" s="21">
        <v>6.4897627381623222</v>
      </c>
      <c r="AZ388" s="21">
        <v>6.5781672137482907</v>
      </c>
      <c r="BA388" s="21">
        <v>6.6665716893342575</v>
      </c>
      <c r="BB388" s="21">
        <v>6.7450019445028957</v>
      </c>
      <c r="BC388" s="21">
        <v>6.8234321996715348</v>
      </c>
      <c r="BD388" s="21">
        <v>6.901862454840173</v>
      </c>
      <c r="BE388" s="21">
        <v>6.9802927100088112</v>
      </c>
      <c r="BF388" s="21">
        <v>7.0587229651774486</v>
      </c>
      <c r="BG388" s="21">
        <v>7.1502249295408609</v>
      </c>
      <c r="BH388" s="21">
        <v>7.2417268939042723</v>
      </c>
      <c r="BI388" s="21">
        <v>7.3332288582676846</v>
      </c>
      <c r="BJ388" s="21">
        <v>7.424730822631096</v>
      </c>
      <c r="BK388" s="22">
        <v>7.5723812490175435</v>
      </c>
      <c r="BM388" s="163">
        <f>VLOOKUP(BM$6,'MonteCarlo Policy Paths'!$N$2:$S$31,$B388+1,FALSE)</f>
        <v>21.456887556927661</v>
      </c>
      <c r="BN388" s="21">
        <f>VLOOKUP(BN$6,'MonteCarlo Policy Paths'!$N$2:$S$31,$B388+1,FALSE)</f>
        <v>23.119081894670884</v>
      </c>
      <c r="BO388" s="21">
        <f>VLOOKUP(BO$6,'MonteCarlo Policy Paths'!$N$2:$S$31,$B388+1,FALSE)</f>
        <v>24.918982795429599</v>
      </c>
      <c r="BP388" s="21">
        <f>VLOOKUP(BP$6,'MonteCarlo Policy Paths'!$N$2:$S$31,$B388+1,FALSE)</f>
        <v>26.866510906830612</v>
      </c>
      <c r="BQ388" s="21">
        <f>VLOOKUP(BQ$6,'MonteCarlo Policy Paths'!$N$2:$S$31,$B388+1,FALSE)</f>
        <v>28.957808063155838</v>
      </c>
      <c r="BR388" s="21">
        <f>VLOOKUP(BR$6,'MonteCarlo Policy Paths'!$N$2:$S$31,$B388+1,FALSE)</f>
        <v>31.169773267386955</v>
      </c>
      <c r="BS388" s="21">
        <f>VLOOKUP(BS$6,'MonteCarlo Policy Paths'!$N$2:$S$31,$B388+1,FALSE)</f>
        <v>33.536503079259326</v>
      </c>
      <c r="BT388" s="21">
        <f>VLOOKUP(BT$6,'MonteCarlo Policy Paths'!$N$2:$S$31,$B388+1,FALSE)</f>
        <v>36.094562758542168</v>
      </c>
      <c r="BU388" s="21">
        <f>VLOOKUP(BU$6,'MonteCarlo Policy Paths'!$N$2:$S$31,$B388+1,FALSE)</f>
        <v>38.859796339203925</v>
      </c>
      <c r="BV388" s="21">
        <f>VLOOKUP(BV$6,'MonteCarlo Policy Paths'!$N$2:$S$31,$B388+1,FALSE)</f>
        <v>41.937214526892696</v>
      </c>
      <c r="BW388" s="21">
        <f>VLOOKUP(BW$6,'MonteCarlo Policy Paths'!$N$2:$S$31,$B388+1,FALSE)</f>
        <v>45.285702034805901</v>
      </c>
      <c r="BX388" s="21">
        <f>VLOOKUP(BX$6,'MonteCarlo Policy Paths'!$N$2:$S$31,$B388+1,FALSE)</f>
        <v>48.923675973628832</v>
      </c>
      <c r="BY388" s="21">
        <f>VLOOKUP(BY$6,'MonteCarlo Policy Paths'!$N$2:$S$31,$B388+1,FALSE)</f>
        <v>52.880283256992421</v>
      </c>
      <c r="BZ388" s="21">
        <f>VLOOKUP(BZ$6,'MonteCarlo Policy Paths'!$N$2:$S$31,$B388+1,FALSE)</f>
        <v>57.179951130409847</v>
      </c>
      <c r="CA388" s="21">
        <f>VLOOKUP(CA$6,'MonteCarlo Policy Paths'!$N$2:$S$31,$B388+1,FALSE)</f>
        <v>59.199989570907007</v>
      </c>
      <c r="CB388" s="21">
        <f>VLOOKUP(CB$6,'MonteCarlo Policy Paths'!$N$2:$S$31,$B388+1,FALSE)</f>
        <v>61.304348310445278</v>
      </c>
      <c r="CC388" s="21">
        <f>VLOOKUP(CC$6,'MonteCarlo Policy Paths'!$N$2:$S$31,$B388+1,FALSE)</f>
        <v>63.486799757257046</v>
      </c>
      <c r="CD388" s="21">
        <f>VLOOKUP(CD$6,'MonteCarlo Policy Paths'!$N$2:$S$31,$B388+1,FALSE)</f>
        <v>65.754412861465767</v>
      </c>
      <c r="CE388" s="21">
        <f>VLOOKUP(CE$6,'MonteCarlo Policy Paths'!$N$2:$S$31,$B388+1,FALSE)</f>
        <v>68.097759333367534</v>
      </c>
      <c r="CF388" s="21">
        <f>VLOOKUP(CF$6,'MonteCarlo Policy Paths'!$N$2:$S$31,$B388+1,FALSE)</f>
        <v>70.548973057852507</v>
      </c>
      <c r="CG388" s="21">
        <f>VLOOKUP(CG$6,'MonteCarlo Policy Paths'!$N$2:$S$31,$B388+1,FALSE)</f>
        <v>73.077007009761019</v>
      </c>
      <c r="CH388" s="21">
        <f>VLOOKUP(CH$6,'MonteCarlo Policy Paths'!$N$2:$S$31,$B388+1,FALSE)</f>
        <v>75.691476032446857</v>
      </c>
      <c r="CI388" s="21">
        <f>VLOOKUP(CI$6,'MonteCarlo Policy Paths'!$N$2:$S$31,$B388+1,FALSE)</f>
        <v>78.404802280730166</v>
      </c>
      <c r="CJ388" s="21">
        <f>VLOOKUP(CJ$6,'MonteCarlo Policy Paths'!$N$2:$S$31,$B388+1,FALSE)</f>
        <v>81.224927058038162</v>
      </c>
      <c r="CK388" s="21">
        <f>VLOOKUP(CK$6,'MonteCarlo Policy Paths'!$N$2:$S$31,$B388+1,FALSE)</f>
        <v>84.152487263770951</v>
      </c>
      <c r="CL388" s="21">
        <f>VLOOKUP(CL$6,'MonteCarlo Policy Paths'!$N$2:$S$31,$B388+1,FALSE)</f>
        <v>87.19069011352974</v>
      </c>
      <c r="CM388" s="21">
        <f>VLOOKUP(CM$6,'MonteCarlo Policy Paths'!$N$2:$S$31,$B388+1,FALSE)</f>
        <v>90.339519718236858</v>
      </c>
      <c r="CN388" s="21">
        <f>VLOOKUP(CN$6,'MonteCarlo Policy Paths'!$N$2:$S$31,$B388+1,FALSE)</f>
        <v>93.604800202242828</v>
      </c>
      <c r="CO388" s="164">
        <f>VLOOKUP(CO$6,'MonteCarlo Policy Paths'!$N$2:$S$31,$B388+1,FALSE)</f>
        <v>96.983684685934094</v>
      </c>
      <c r="CQ388" s="163">
        <f>BM388*VLOOKUP(AI$6,'Greenhouse Gas Costs Avoided'!$A$2:$I$32,9,FALSE)</f>
        <v>1.3592994724454583</v>
      </c>
      <c r="CR388" s="21">
        <f>BN388*VLOOKUP(AJ$6,'Greenhouse Gas Costs Avoided'!$A$2:$I$32,9,FALSE)</f>
        <v>1.4645999210963487</v>
      </c>
      <c r="CS388" s="21">
        <f>BO388*VLOOKUP(AK$6,'Greenhouse Gas Costs Avoided'!$A$2:$I$32,9,FALSE)</f>
        <v>1.5786241167474793</v>
      </c>
      <c r="CT388" s="21">
        <f>BP388*VLOOKUP(AL$6,'Greenhouse Gas Costs Avoided'!$A$2:$I$32,9,FALSE)</f>
        <v>1.7020005350363183</v>
      </c>
      <c r="CU388" s="21">
        <f>BQ388*VLOOKUP(AM$6,'Greenhouse Gas Costs Avoided'!$A$2:$I$32,9,FALSE)</f>
        <v>1.8344847601494692</v>
      </c>
      <c r="CV388" s="21">
        <f>BR388*VLOOKUP(AN$6,'Greenhouse Gas Costs Avoided'!$A$2:$I$32,9,FALSE)</f>
        <v>1.9746133378475101</v>
      </c>
      <c r="CW388" s="21">
        <f>BS388*VLOOKUP(AO$6,'Greenhouse Gas Costs Avoided'!$A$2:$I$32,9,FALSE)</f>
        <v>2.1245462941611284</v>
      </c>
      <c r="CX388" s="21">
        <f>BT388*VLOOKUP(AP$6,'Greenhouse Gas Costs Avoided'!$A$2:$I$32,9,FALSE)</f>
        <v>2.2866000479177169</v>
      </c>
      <c r="CY388" s="21">
        <f>BU388*VLOOKUP(AQ$6,'Greenhouse Gas Costs Avoided'!$A$2:$I$32,9,FALSE)</f>
        <v>2.4617783228380428</v>
      </c>
      <c r="CZ388" s="21">
        <f>BV388*VLOOKUP(AR$6,'Greenhouse Gas Costs Avoided'!$A$2:$I$32,9,FALSE)</f>
        <v>2.6567335747552212</v>
      </c>
      <c r="DA388" s="21">
        <f>BW388*VLOOKUP(AS$6,'Greenhouse Gas Costs Avoided'!$A$2:$I$32,9,FALSE)</f>
        <v>2.8688611394320973</v>
      </c>
      <c r="DB388" s="21">
        <f>BX388*VLOOKUP(AT$6,'Greenhouse Gas Costs Avoided'!$A$2:$I$32,9,FALSE)</f>
        <v>3.099327745676475</v>
      </c>
      <c r="DC388" s="21">
        <f>BY388*VLOOKUP(AU$6,'Greenhouse Gas Costs Avoided'!$A$2:$I$32,9,FALSE)</f>
        <v>3.3499798581359799</v>
      </c>
      <c r="DD388" s="21">
        <f>BZ388*VLOOKUP(AV$6,'Greenhouse Gas Costs Avoided'!$A$2:$I$32,9,FALSE)</f>
        <v>3.6223649492411436</v>
      </c>
      <c r="DE388" s="21">
        <f>CA388*VLOOKUP(AW$6,'Greenhouse Gas Costs Avoided'!$A$2:$I$32,9,FALSE)</f>
        <v>3.7503349159570667</v>
      </c>
      <c r="DF388" s="21">
        <f>CB388*VLOOKUP(AX$6,'Greenhouse Gas Costs Avoided'!$A$2:$I$32,9,FALSE)</f>
        <v>3.8836465958035138</v>
      </c>
      <c r="DG388" s="21">
        <f>CC388*VLOOKUP(AY$6,'Greenhouse Gas Costs Avoided'!$A$2:$I$32,9,FALSE)</f>
        <v>4.0219054692034097</v>
      </c>
      <c r="DH388" s="21">
        <f>CD388*VLOOKUP(AZ$6,'Greenhouse Gas Costs Avoided'!$A$2:$I$32,9,FALSE)</f>
        <v>4.1655593560070496</v>
      </c>
      <c r="DI388" s="21">
        <f>CE388*VLOOKUP(BA$6,'Greenhouse Gas Costs Avoided'!$A$2:$I$32,9,FALSE)</f>
        <v>4.3140109715809301</v>
      </c>
      <c r="DJ388" s="21">
        <f>CF388*VLOOKUP(BB$6,'Greenhouse Gas Costs Avoided'!$A$2:$I$32,9,FALSE)</f>
        <v>4.4692960059878768</v>
      </c>
      <c r="DK388" s="21">
        <f>CG388*VLOOKUP(BC$6,'Greenhouse Gas Costs Avoided'!$A$2:$I$32,9,FALSE)</f>
        <v>4.629447622014963</v>
      </c>
      <c r="DL388" s="21">
        <f>CH388*VLOOKUP(BD$6,'Greenhouse Gas Costs Avoided'!$A$2:$I$32,9,FALSE)</f>
        <v>4.7950749225184994</v>
      </c>
      <c r="DM388" s="21">
        <f>CI388*VLOOKUP(BE$6,'Greenhouse Gas Costs Avoided'!$A$2:$I$32,9,FALSE)</f>
        <v>4.9669648542748472</v>
      </c>
      <c r="DN388" s="21">
        <f>CJ388*VLOOKUP(BF$6,'Greenhouse Gas Costs Avoided'!$A$2:$I$32,9,FALSE)</f>
        <v>5.1456205009456273</v>
      </c>
      <c r="DO388" s="21">
        <f>CK388*VLOOKUP(BG$6,'Greenhouse Gas Costs Avoided'!$A$2:$I$32,9,FALSE)</f>
        <v>5.331082210275417</v>
      </c>
      <c r="DP388" s="21">
        <f>CL388*VLOOKUP(BH$6,'Greenhouse Gas Costs Avoided'!$A$2:$I$32,9,FALSE)</f>
        <v>5.5235531602164318</v>
      </c>
      <c r="DQ388" s="21">
        <f>CM388*VLOOKUP(BI$6,'Greenhouse Gas Costs Avoided'!$A$2:$I$32,9,FALSE)</f>
        <v>5.723032344191421</v>
      </c>
      <c r="DR388" s="21">
        <f>CN388*VLOOKUP(BJ$6,'Greenhouse Gas Costs Avoided'!$A$2:$I$32,9,FALSE)</f>
        <v>5.9298887220104266</v>
      </c>
      <c r="DS388" s="164">
        <f>CO388*VLOOKUP(BK$6,'Greenhouse Gas Costs Avoided'!$A$2:$I$32,9,FALSE)</f>
        <v>6.1439419431008639</v>
      </c>
    </row>
    <row r="389" spans="1:123" x14ac:dyDescent="0.35">
      <c r="A389" s="174">
        <v>383</v>
      </c>
      <c r="B389" s="12">
        <v>1</v>
      </c>
      <c r="C389" s="175">
        <v>2023</v>
      </c>
      <c r="E389" s="20">
        <v>0</v>
      </c>
      <c r="F389" s="21">
        <v>82.346532180449415</v>
      </c>
      <c r="G389" s="21">
        <v>84.002844861871253</v>
      </c>
      <c r="H389" s="21">
        <v>85.659157543293105</v>
      </c>
      <c r="I389" s="21">
        <v>86.918851036576825</v>
      </c>
      <c r="J389" s="21">
        <v>88.178544529860531</v>
      </c>
      <c r="K389" s="21">
        <v>89.438238023144251</v>
      </c>
      <c r="L389" s="21">
        <v>90.697931516427971</v>
      </c>
      <c r="M389" s="21">
        <v>91.95762500971172</v>
      </c>
      <c r="N389" s="21">
        <v>93.21731850299544</v>
      </c>
      <c r="O389" s="21">
        <v>94.47701199627916</v>
      </c>
      <c r="P389" s="21">
        <v>95.73670548956288</v>
      </c>
      <c r="Q389" s="21">
        <v>96.996398982846586</v>
      </c>
      <c r="R389" s="21">
        <v>98.25609247613032</v>
      </c>
      <c r="S389" s="21">
        <v>99.65157958594628</v>
      </c>
      <c r="T389" s="21">
        <v>101.04706669576224</v>
      </c>
      <c r="U389" s="21">
        <v>102.4425538055782</v>
      </c>
      <c r="V389" s="21">
        <v>103.83804091539416</v>
      </c>
      <c r="W389" s="21">
        <v>105.23352802521011</v>
      </c>
      <c r="X389" s="21">
        <v>106.47156953138905</v>
      </c>
      <c r="Y389" s="21">
        <v>107.709611037568</v>
      </c>
      <c r="Z389" s="21">
        <v>108.94765254374694</v>
      </c>
      <c r="AA389" s="21">
        <v>110.18569404992589</v>
      </c>
      <c r="AB389" s="21">
        <v>111.42373555610482</v>
      </c>
      <c r="AC389" s="21">
        <v>112.86811731331359</v>
      </c>
      <c r="AD389" s="21">
        <v>114.31249907052236</v>
      </c>
      <c r="AE389" s="21">
        <v>115.75688082773114</v>
      </c>
      <c r="AF389" s="21">
        <v>117.20126258493991</v>
      </c>
      <c r="AG389" s="22">
        <v>118.64564434214866</v>
      </c>
      <c r="AI389" s="20">
        <v>0</v>
      </c>
      <c r="AJ389" s="21">
        <v>5.2166744805659615</v>
      </c>
      <c r="AK389" s="21">
        <v>5.3216023247413169</v>
      </c>
      <c r="AL389" s="21">
        <v>5.4265301689166732</v>
      </c>
      <c r="AM389" s="21">
        <v>5.5063320831654474</v>
      </c>
      <c r="AN389" s="21">
        <v>5.5861339974142208</v>
      </c>
      <c r="AO389" s="21">
        <v>5.665935911662995</v>
      </c>
      <c r="AP389" s="21">
        <v>5.7457378259117702</v>
      </c>
      <c r="AQ389" s="21">
        <v>5.8255397401605462</v>
      </c>
      <c r="AR389" s="21">
        <v>5.9053416544093205</v>
      </c>
      <c r="AS389" s="21">
        <v>5.9851435686580947</v>
      </c>
      <c r="AT389" s="21">
        <v>6.0649454829068699</v>
      </c>
      <c r="AU389" s="21">
        <v>6.1447473971556432</v>
      </c>
      <c r="AV389" s="21">
        <v>6.2245493114044184</v>
      </c>
      <c r="AW389" s="21">
        <v>6.312953786990386</v>
      </c>
      <c r="AX389" s="21">
        <v>6.4013582625763545</v>
      </c>
      <c r="AY389" s="21">
        <v>6.4897627381623222</v>
      </c>
      <c r="AZ389" s="21">
        <v>6.5781672137482907</v>
      </c>
      <c r="BA389" s="21">
        <v>6.6665716893342575</v>
      </c>
      <c r="BB389" s="21">
        <v>6.7450019445028957</v>
      </c>
      <c r="BC389" s="21">
        <v>6.8234321996715348</v>
      </c>
      <c r="BD389" s="21">
        <v>6.901862454840173</v>
      </c>
      <c r="BE389" s="21">
        <v>6.9802927100088112</v>
      </c>
      <c r="BF389" s="21">
        <v>7.0587229651774486</v>
      </c>
      <c r="BG389" s="21">
        <v>7.1502249295408609</v>
      </c>
      <c r="BH389" s="21">
        <v>7.2417268939042723</v>
      </c>
      <c r="BI389" s="21">
        <v>7.3332288582676846</v>
      </c>
      <c r="BJ389" s="21">
        <v>7.424730822631096</v>
      </c>
      <c r="BK389" s="22">
        <v>7.5162327869945065</v>
      </c>
      <c r="BM389" s="163">
        <f>VLOOKUP(BM$6,'MonteCarlo Policy Paths'!$N$2:$S$31,$B389+1,FALSE)</f>
        <v>18.946072246720579</v>
      </c>
      <c r="BN389" s="21">
        <f>VLOOKUP(BN$6,'MonteCarlo Policy Paths'!$N$2:$S$31,$B389+1,FALSE)</f>
        <v>19.920985834119051</v>
      </c>
      <c r="BO389" s="21">
        <f>VLOOKUP(BO$6,'MonteCarlo Policy Paths'!$N$2:$S$31,$B389+1,FALSE)</f>
        <v>20.944710352814074</v>
      </c>
      <c r="BP389" s="21">
        <f>VLOOKUP(BP$6,'MonteCarlo Policy Paths'!$N$2:$S$31,$B389+1,FALSE)</f>
        <v>22.017919567056939</v>
      </c>
      <c r="BQ389" s="21">
        <f>VLOOKUP(BQ$6,'MonteCarlo Policy Paths'!$N$2:$S$31,$B389+1,FALSE)</f>
        <v>23.125382269476081</v>
      </c>
      <c r="BR389" s="21">
        <f>VLOOKUP(BR$6,'MonteCarlo Policy Paths'!$N$2:$S$31,$B389+1,FALSE)</f>
        <v>24.222533249319248</v>
      </c>
      <c r="BS389" s="21">
        <f>VLOOKUP(BS$6,'MonteCarlo Policy Paths'!$N$2:$S$31,$B389+1,FALSE)</f>
        <v>25.344600035724898</v>
      </c>
      <c r="BT389" s="21">
        <f>VLOOKUP(BT$6,'MonteCarlo Policy Paths'!$N$2:$S$31,$B389+1,FALSE)</f>
        <v>26.511875533452777</v>
      </c>
      <c r="BU389" s="21">
        <f>VLOOKUP(BU$6,'MonteCarlo Policy Paths'!$N$2:$S$31,$B389+1,FALSE)</f>
        <v>27.727543772426976</v>
      </c>
      <c r="BV389" s="21">
        <f>VLOOKUP(BV$6,'MonteCarlo Policy Paths'!$N$2:$S$31,$B389+1,FALSE)</f>
        <v>29.105872242644537</v>
      </c>
      <c r="BW389" s="21">
        <f>VLOOKUP(BW$6,'MonteCarlo Policy Paths'!$N$2:$S$31,$B389+1,FALSE)</f>
        <v>30.561165854776764</v>
      </c>
      <c r="BX389" s="21">
        <f>VLOOKUP(BX$6,'MonteCarlo Policy Paths'!$N$2:$S$31,$B389+1,FALSE)</f>
        <v>32.089224147515601</v>
      </c>
      <c r="BY389" s="21">
        <f>VLOOKUP(BY$6,'MonteCarlo Policy Paths'!$N$2:$S$31,$B389+1,FALSE)</f>
        <v>33.693685354891386</v>
      </c>
      <c r="BZ389" s="21">
        <f>VLOOKUP(BZ$6,'MonteCarlo Policy Paths'!$N$2:$S$31,$B389+1,FALSE)</f>
        <v>35.378369622635958</v>
      </c>
      <c r="CA389" s="21">
        <f>VLOOKUP(CA$6,'MonteCarlo Policy Paths'!$N$2:$S$31,$B389+1,FALSE)</f>
        <v>37.147288103767757</v>
      </c>
      <c r="CB389" s="21">
        <f>VLOOKUP(CB$6,'MonteCarlo Policy Paths'!$N$2:$S$31,$B389+1,FALSE)</f>
        <v>39.004652508956148</v>
      </c>
      <c r="CC389" s="21">
        <f>VLOOKUP(CC$6,'MonteCarlo Policy Paths'!$N$2:$S$31,$B389+1,FALSE)</f>
        <v>40.954885134403959</v>
      </c>
      <c r="CD389" s="21">
        <f>VLOOKUP(CD$6,'MonteCarlo Policy Paths'!$N$2:$S$31,$B389+1,FALSE)</f>
        <v>43.002629391124159</v>
      </c>
      <c r="CE389" s="21">
        <f>VLOOKUP(CE$6,'MonteCarlo Policy Paths'!$N$2:$S$31,$B389+1,FALSE)</f>
        <v>45.152760860680367</v>
      </c>
      <c r="CF389" s="21">
        <f>VLOOKUP(CF$6,'MonteCarlo Policy Paths'!$N$2:$S$31,$B389+1,FALSE)</f>
        <v>47.410398903714388</v>
      </c>
      <c r="CG389" s="21">
        <f>VLOOKUP(CG$6,'MonteCarlo Policy Paths'!$N$2:$S$31,$B389+1,FALSE)</f>
        <v>49.780918848900107</v>
      </c>
      <c r="CH389" s="21">
        <f>VLOOKUP(CH$6,'MonteCarlo Policy Paths'!$N$2:$S$31,$B389+1,FALSE)</f>
        <v>52.269964791345117</v>
      </c>
      <c r="CI389" s="21">
        <f>VLOOKUP(CI$6,'MonteCarlo Policy Paths'!$N$2:$S$31,$B389+1,FALSE)</f>
        <v>54.883463030912374</v>
      </c>
      <c r="CJ389" s="21">
        <f>VLOOKUP(CJ$6,'MonteCarlo Policy Paths'!$N$2:$S$31,$B389+1,FALSE)</f>
        <v>57.627636182457998</v>
      </c>
      <c r="CK389" s="21">
        <f>VLOOKUP(CK$6,'MonteCarlo Policy Paths'!$N$2:$S$31,$B389+1,FALSE)</f>
        <v>60.509017991580897</v>
      </c>
      <c r="CL389" s="21">
        <f>VLOOKUP(CL$6,'MonteCarlo Policy Paths'!$N$2:$S$31,$B389+1,FALSE)</f>
        <v>63.534468891159946</v>
      </c>
      <c r="CM389" s="21">
        <f>VLOOKUP(CM$6,'MonteCarlo Policy Paths'!$N$2:$S$31,$B389+1,FALSE)</f>
        <v>66.711192335717939</v>
      </c>
      <c r="CN389" s="21">
        <f>VLOOKUP(CN$6,'MonteCarlo Policy Paths'!$N$2:$S$31,$B389+1,FALSE)</f>
        <v>70.04675195250384</v>
      </c>
      <c r="CO389" s="164">
        <f>VLOOKUP(CO$6,'MonteCarlo Policy Paths'!$N$2:$S$31,$B389+1,FALSE)</f>
        <v>73.54908955012904</v>
      </c>
      <c r="CQ389" s="163">
        <f>BM389*VLOOKUP(AI$6,'Greenhouse Gas Costs Avoided'!$A$2:$I$32,9,FALSE)</f>
        <v>1.2002386619007086</v>
      </c>
      <c r="CR389" s="21">
        <f>BN389*VLOOKUP(AJ$6,'Greenhouse Gas Costs Avoided'!$A$2:$I$32,9,FALSE)</f>
        <v>1.2619996941806579</v>
      </c>
      <c r="CS389" s="21">
        <f>BO389*VLOOKUP(AK$6,'Greenhouse Gas Costs Avoided'!$A$2:$I$32,9,FALSE)</f>
        <v>1.3268529118013257</v>
      </c>
      <c r="CT389" s="21">
        <f>BP389*VLOOKUP(AL$6,'Greenhouse Gas Costs Avoided'!$A$2:$I$32,9,FALSE)</f>
        <v>1.3948409979053111</v>
      </c>
      <c r="CU389" s="21">
        <f>BQ389*VLOOKUP(AM$6,'Greenhouse Gas Costs Avoided'!$A$2:$I$32,9,FALSE)</f>
        <v>1.464999051498006</v>
      </c>
      <c r="CV389" s="21">
        <f>BR389*VLOOKUP(AN$6,'Greenhouse Gas Costs Avoided'!$A$2:$I$32,9,FALSE)</f>
        <v>1.5345038547523033</v>
      </c>
      <c r="CW389" s="21">
        <f>BS389*VLOOKUP(AO$6,'Greenhouse Gas Costs Avoided'!$A$2:$I$32,9,FALSE)</f>
        <v>1.6055870809081549</v>
      </c>
      <c r="CX389" s="21">
        <f>BT389*VLOOKUP(AP$6,'Greenhouse Gas Costs Avoided'!$A$2:$I$32,9,FALSE)</f>
        <v>1.6795342908215394</v>
      </c>
      <c r="CY389" s="21">
        <f>BU389*VLOOKUP(AQ$6,'Greenhouse Gas Costs Avoided'!$A$2:$I$32,9,FALSE)</f>
        <v>1.7565471936259263</v>
      </c>
      <c r="CZ389" s="21">
        <f>BV389*VLOOKUP(AR$6,'Greenhouse Gas Costs Avoided'!$A$2:$I$32,9,FALSE)</f>
        <v>1.8438646648785721</v>
      </c>
      <c r="DA389" s="21">
        <f>BW389*VLOOKUP(AS$6,'Greenhouse Gas Costs Avoided'!$A$2:$I$32,9,FALSE)</f>
        <v>1.9360578981225007</v>
      </c>
      <c r="DB389" s="21">
        <f>BX389*VLOOKUP(AT$6,'Greenhouse Gas Costs Avoided'!$A$2:$I$32,9,FALSE)</f>
        <v>2.0328607930286258</v>
      </c>
      <c r="DC389" s="21">
        <f>BY389*VLOOKUP(AU$6,'Greenhouse Gas Costs Avoided'!$A$2:$I$32,9,FALSE)</f>
        <v>2.1345038326800574</v>
      </c>
      <c r="DD389" s="21">
        <f>BZ389*VLOOKUP(AV$6,'Greenhouse Gas Costs Avoided'!$A$2:$I$32,9,FALSE)</f>
        <v>2.2412290243140602</v>
      </c>
      <c r="DE389" s="21">
        <f>CA389*VLOOKUP(AW$6,'Greenhouse Gas Costs Avoided'!$A$2:$I$32,9,FALSE)</f>
        <v>2.3532904755297634</v>
      </c>
      <c r="DF389" s="21">
        <f>CB389*VLOOKUP(AX$6,'Greenhouse Gas Costs Avoided'!$A$2:$I$32,9,FALSE)</f>
        <v>2.4709549993062518</v>
      </c>
      <c r="DG389" s="21">
        <f>CC389*VLOOKUP(AY$6,'Greenhouse Gas Costs Avoided'!$A$2:$I$32,9,FALSE)</f>
        <v>2.5945027492715647</v>
      </c>
      <c r="DH389" s="21">
        <f>CD389*VLOOKUP(AZ$6,'Greenhouse Gas Costs Avoided'!$A$2:$I$32,9,FALSE)</f>
        <v>2.724227886735143</v>
      </c>
      <c r="DI389" s="21">
        <f>CE389*VLOOKUP(BA$6,'Greenhouse Gas Costs Avoided'!$A$2:$I$32,9,FALSE)</f>
        <v>2.8604392810719004</v>
      </c>
      <c r="DJ389" s="21">
        <f>CF389*VLOOKUP(BB$6,'Greenhouse Gas Costs Avoided'!$A$2:$I$32,9,FALSE)</f>
        <v>3.0034612451254952</v>
      </c>
      <c r="DK389" s="21">
        <f>CG389*VLOOKUP(BC$6,'Greenhouse Gas Costs Avoided'!$A$2:$I$32,9,FALSE)</f>
        <v>3.1536343073817701</v>
      </c>
      <c r="DL389" s="21">
        <f>CH389*VLOOKUP(BD$6,'Greenhouse Gas Costs Avoided'!$A$2:$I$32,9,FALSE)</f>
        <v>3.3113160227508591</v>
      </c>
      <c r="DM389" s="21">
        <f>CI389*VLOOKUP(BE$6,'Greenhouse Gas Costs Avoided'!$A$2:$I$32,9,FALSE)</f>
        <v>3.4768818238884021</v>
      </c>
      <c r="DN389" s="21">
        <f>CJ389*VLOOKUP(BF$6,'Greenhouse Gas Costs Avoided'!$A$2:$I$32,9,FALSE)</f>
        <v>3.6507259150828224</v>
      </c>
      <c r="DO389" s="21">
        <f>CK389*VLOOKUP(BG$6,'Greenhouse Gas Costs Avoided'!$A$2:$I$32,9,FALSE)</f>
        <v>3.8332622108369634</v>
      </c>
      <c r="DP389" s="21">
        <f>CL389*VLOOKUP(BH$6,'Greenhouse Gas Costs Avoided'!$A$2:$I$32,9,FALSE)</f>
        <v>4.0249253213788121</v>
      </c>
      <c r="DQ389" s="21">
        <f>CM389*VLOOKUP(BI$6,'Greenhouse Gas Costs Avoided'!$A$2:$I$32,9,FALSE)</f>
        <v>4.2261715874477526</v>
      </c>
      <c r="DR389" s="21">
        <f>CN389*VLOOKUP(BJ$6,'Greenhouse Gas Costs Avoided'!$A$2:$I$32,9,FALSE)</f>
        <v>4.4374801668201398</v>
      </c>
      <c r="DS389" s="164">
        <f>CO389*VLOOKUP(BK$6,'Greenhouse Gas Costs Avoided'!$A$2:$I$32,9,FALSE)</f>
        <v>4.6593541751611474</v>
      </c>
    </row>
    <row r="390" spans="1:123" x14ac:dyDescent="0.35">
      <c r="A390" s="174">
        <v>384</v>
      </c>
      <c r="B390" s="12">
        <v>1</v>
      </c>
      <c r="C390" s="175">
        <v>2023</v>
      </c>
      <c r="E390" s="20">
        <v>0</v>
      </c>
      <c r="F390" s="21">
        <v>82.346532180449415</v>
      </c>
      <c r="G390" s="21">
        <v>84.002844861871253</v>
      </c>
      <c r="H390" s="21">
        <v>85.659157543293105</v>
      </c>
      <c r="I390" s="21">
        <v>86.918851036576825</v>
      </c>
      <c r="J390" s="21">
        <v>88.178544529860531</v>
      </c>
      <c r="K390" s="21">
        <v>89.438238023144251</v>
      </c>
      <c r="L390" s="21">
        <v>90.697931516427971</v>
      </c>
      <c r="M390" s="21">
        <v>91.95762500971172</v>
      </c>
      <c r="N390" s="21">
        <v>93.21731850299544</v>
      </c>
      <c r="O390" s="21">
        <v>94.47701199627916</v>
      </c>
      <c r="P390" s="21">
        <v>95.73670548956288</v>
      </c>
      <c r="Q390" s="21">
        <v>96.996398982846586</v>
      </c>
      <c r="R390" s="21">
        <v>98.25609247613032</v>
      </c>
      <c r="S390" s="21">
        <v>99.65157958594628</v>
      </c>
      <c r="T390" s="21">
        <v>101.04706669576224</v>
      </c>
      <c r="U390" s="21">
        <v>102.4425538055782</v>
      </c>
      <c r="V390" s="21">
        <v>103.83804091539416</v>
      </c>
      <c r="W390" s="21">
        <v>105.23352802521011</v>
      </c>
      <c r="X390" s="21">
        <v>106.47156953138905</v>
      </c>
      <c r="Y390" s="21">
        <v>107.709611037568</v>
      </c>
      <c r="Z390" s="21">
        <v>108.94765254374694</v>
      </c>
      <c r="AA390" s="21">
        <v>110.18569404992589</v>
      </c>
      <c r="AB390" s="21">
        <v>111.42373555610482</v>
      </c>
      <c r="AC390" s="21">
        <v>112.86811731331359</v>
      </c>
      <c r="AD390" s="21">
        <v>114.31249907052236</v>
      </c>
      <c r="AE390" s="21">
        <v>115.75688082773114</v>
      </c>
      <c r="AF390" s="21">
        <v>117.20126258493991</v>
      </c>
      <c r="AG390" s="22">
        <v>118.64564434214866</v>
      </c>
      <c r="AI390" s="20">
        <v>0</v>
      </c>
      <c r="AJ390" s="21">
        <v>5.2166744805659615</v>
      </c>
      <c r="AK390" s="21">
        <v>5.3216023247413169</v>
      </c>
      <c r="AL390" s="21">
        <v>5.4265301689166732</v>
      </c>
      <c r="AM390" s="21">
        <v>5.5063320831654474</v>
      </c>
      <c r="AN390" s="21">
        <v>5.5861339974142208</v>
      </c>
      <c r="AO390" s="21">
        <v>5.665935911662995</v>
      </c>
      <c r="AP390" s="21">
        <v>5.7457378259117702</v>
      </c>
      <c r="AQ390" s="21">
        <v>5.8255397401605462</v>
      </c>
      <c r="AR390" s="21">
        <v>5.9053416544093205</v>
      </c>
      <c r="AS390" s="21">
        <v>5.9851435686580947</v>
      </c>
      <c r="AT390" s="21">
        <v>6.0649454829068699</v>
      </c>
      <c r="AU390" s="21">
        <v>6.1447473971556432</v>
      </c>
      <c r="AV390" s="21">
        <v>6.2245493114044184</v>
      </c>
      <c r="AW390" s="21">
        <v>6.312953786990386</v>
      </c>
      <c r="AX390" s="21">
        <v>6.4013582625763545</v>
      </c>
      <c r="AY390" s="21">
        <v>6.4897627381623222</v>
      </c>
      <c r="AZ390" s="21">
        <v>6.5781672137482907</v>
      </c>
      <c r="BA390" s="21">
        <v>6.6665716893342575</v>
      </c>
      <c r="BB390" s="21">
        <v>6.7450019445028957</v>
      </c>
      <c r="BC390" s="21">
        <v>6.8234321996715348</v>
      </c>
      <c r="BD390" s="21">
        <v>6.901862454840173</v>
      </c>
      <c r="BE390" s="21">
        <v>6.9802927100088112</v>
      </c>
      <c r="BF390" s="21">
        <v>7.0587229651774486</v>
      </c>
      <c r="BG390" s="21">
        <v>7.1502249295408609</v>
      </c>
      <c r="BH390" s="21">
        <v>7.2417268939042723</v>
      </c>
      <c r="BI390" s="21">
        <v>7.3332288582676846</v>
      </c>
      <c r="BJ390" s="21">
        <v>7.424730822631096</v>
      </c>
      <c r="BK390" s="22">
        <v>7.5162327869945065</v>
      </c>
      <c r="BM390" s="163">
        <f>VLOOKUP(BM$6,'MonteCarlo Policy Paths'!$N$2:$S$31,$B390+1,FALSE)</f>
        <v>18.946072246720579</v>
      </c>
      <c r="BN390" s="21">
        <f>VLOOKUP(BN$6,'MonteCarlo Policy Paths'!$N$2:$S$31,$B390+1,FALSE)</f>
        <v>19.920985834119051</v>
      </c>
      <c r="BO390" s="21">
        <f>VLOOKUP(BO$6,'MonteCarlo Policy Paths'!$N$2:$S$31,$B390+1,FALSE)</f>
        <v>20.944710352814074</v>
      </c>
      <c r="BP390" s="21">
        <f>VLOOKUP(BP$6,'MonteCarlo Policy Paths'!$N$2:$S$31,$B390+1,FALSE)</f>
        <v>22.017919567056939</v>
      </c>
      <c r="BQ390" s="21">
        <f>VLOOKUP(BQ$6,'MonteCarlo Policy Paths'!$N$2:$S$31,$B390+1,FALSE)</f>
        <v>23.125382269476081</v>
      </c>
      <c r="BR390" s="21">
        <f>VLOOKUP(BR$6,'MonteCarlo Policy Paths'!$N$2:$S$31,$B390+1,FALSE)</f>
        <v>24.222533249319248</v>
      </c>
      <c r="BS390" s="21">
        <f>VLOOKUP(BS$6,'MonteCarlo Policy Paths'!$N$2:$S$31,$B390+1,FALSE)</f>
        <v>25.344600035724898</v>
      </c>
      <c r="BT390" s="21">
        <f>VLOOKUP(BT$6,'MonteCarlo Policy Paths'!$N$2:$S$31,$B390+1,FALSE)</f>
        <v>26.511875533452777</v>
      </c>
      <c r="BU390" s="21">
        <f>VLOOKUP(BU$6,'MonteCarlo Policy Paths'!$N$2:$S$31,$B390+1,FALSE)</f>
        <v>27.727543772426976</v>
      </c>
      <c r="BV390" s="21">
        <f>VLOOKUP(BV$6,'MonteCarlo Policy Paths'!$N$2:$S$31,$B390+1,FALSE)</f>
        <v>29.105872242644537</v>
      </c>
      <c r="BW390" s="21">
        <f>VLOOKUP(BW$6,'MonteCarlo Policy Paths'!$N$2:$S$31,$B390+1,FALSE)</f>
        <v>30.561165854776764</v>
      </c>
      <c r="BX390" s="21">
        <f>VLOOKUP(BX$6,'MonteCarlo Policy Paths'!$N$2:$S$31,$B390+1,FALSE)</f>
        <v>32.089224147515601</v>
      </c>
      <c r="BY390" s="21">
        <f>VLOOKUP(BY$6,'MonteCarlo Policy Paths'!$N$2:$S$31,$B390+1,FALSE)</f>
        <v>33.693685354891386</v>
      </c>
      <c r="BZ390" s="21">
        <f>VLOOKUP(BZ$6,'MonteCarlo Policy Paths'!$N$2:$S$31,$B390+1,FALSE)</f>
        <v>35.378369622635958</v>
      </c>
      <c r="CA390" s="21">
        <f>VLOOKUP(CA$6,'MonteCarlo Policy Paths'!$N$2:$S$31,$B390+1,FALSE)</f>
        <v>37.147288103767757</v>
      </c>
      <c r="CB390" s="21">
        <f>VLOOKUP(CB$6,'MonteCarlo Policy Paths'!$N$2:$S$31,$B390+1,FALSE)</f>
        <v>39.004652508956148</v>
      </c>
      <c r="CC390" s="21">
        <f>VLOOKUP(CC$6,'MonteCarlo Policy Paths'!$N$2:$S$31,$B390+1,FALSE)</f>
        <v>40.954885134403959</v>
      </c>
      <c r="CD390" s="21">
        <f>VLOOKUP(CD$6,'MonteCarlo Policy Paths'!$N$2:$S$31,$B390+1,FALSE)</f>
        <v>43.002629391124159</v>
      </c>
      <c r="CE390" s="21">
        <f>VLOOKUP(CE$6,'MonteCarlo Policy Paths'!$N$2:$S$31,$B390+1,FALSE)</f>
        <v>45.152760860680367</v>
      </c>
      <c r="CF390" s="21">
        <f>VLOOKUP(CF$6,'MonteCarlo Policy Paths'!$N$2:$S$31,$B390+1,FALSE)</f>
        <v>47.410398903714388</v>
      </c>
      <c r="CG390" s="21">
        <f>VLOOKUP(CG$6,'MonteCarlo Policy Paths'!$N$2:$S$31,$B390+1,FALSE)</f>
        <v>49.780918848900107</v>
      </c>
      <c r="CH390" s="21">
        <f>VLOOKUP(CH$6,'MonteCarlo Policy Paths'!$N$2:$S$31,$B390+1,FALSE)</f>
        <v>52.269964791345117</v>
      </c>
      <c r="CI390" s="21">
        <f>VLOOKUP(CI$6,'MonteCarlo Policy Paths'!$N$2:$S$31,$B390+1,FALSE)</f>
        <v>54.883463030912374</v>
      </c>
      <c r="CJ390" s="21">
        <f>VLOOKUP(CJ$6,'MonteCarlo Policy Paths'!$N$2:$S$31,$B390+1,FALSE)</f>
        <v>57.627636182457998</v>
      </c>
      <c r="CK390" s="21">
        <f>VLOOKUP(CK$6,'MonteCarlo Policy Paths'!$N$2:$S$31,$B390+1,FALSE)</f>
        <v>60.509017991580897</v>
      </c>
      <c r="CL390" s="21">
        <f>VLOOKUP(CL$6,'MonteCarlo Policy Paths'!$N$2:$S$31,$B390+1,FALSE)</f>
        <v>63.534468891159946</v>
      </c>
      <c r="CM390" s="21">
        <f>VLOOKUP(CM$6,'MonteCarlo Policy Paths'!$N$2:$S$31,$B390+1,FALSE)</f>
        <v>66.711192335717939</v>
      </c>
      <c r="CN390" s="21">
        <f>VLOOKUP(CN$6,'MonteCarlo Policy Paths'!$N$2:$S$31,$B390+1,FALSE)</f>
        <v>70.04675195250384</v>
      </c>
      <c r="CO390" s="164">
        <f>VLOOKUP(CO$6,'MonteCarlo Policy Paths'!$N$2:$S$31,$B390+1,FALSE)</f>
        <v>73.54908955012904</v>
      </c>
      <c r="CQ390" s="163">
        <f>BM390*VLOOKUP(AI$6,'Greenhouse Gas Costs Avoided'!$A$2:$I$32,9,FALSE)</f>
        <v>1.2002386619007086</v>
      </c>
      <c r="CR390" s="21">
        <f>BN390*VLOOKUP(AJ$6,'Greenhouse Gas Costs Avoided'!$A$2:$I$32,9,FALSE)</f>
        <v>1.2619996941806579</v>
      </c>
      <c r="CS390" s="21">
        <f>BO390*VLOOKUP(AK$6,'Greenhouse Gas Costs Avoided'!$A$2:$I$32,9,FALSE)</f>
        <v>1.3268529118013257</v>
      </c>
      <c r="CT390" s="21">
        <f>BP390*VLOOKUP(AL$6,'Greenhouse Gas Costs Avoided'!$A$2:$I$32,9,FALSE)</f>
        <v>1.3948409979053111</v>
      </c>
      <c r="CU390" s="21">
        <f>BQ390*VLOOKUP(AM$6,'Greenhouse Gas Costs Avoided'!$A$2:$I$32,9,FALSE)</f>
        <v>1.464999051498006</v>
      </c>
      <c r="CV390" s="21">
        <f>BR390*VLOOKUP(AN$6,'Greenhouse Gas Costs Avoided'!$A$2:$I$32,9,FALSE)</f>
        <v>1.5345038547523033</v>
      </c>
      <c r="CW390" s="21">
        <f>BS390*VLOOKUP(AO$6,'Greenhouse Gas Costs Avoided'!$A$2:$I$32,9,FALSE)</f>
        <v>1.6055870809081549</v>
      </c>
      <c r="CX390" s="21">
        <f>BT390*VLOOKUP(AP$6,'Greenhouse Gas Costs Avoided'!$A$2:$I$32,9,FALSE)</f>
        <v>1.6795342908215394</v>
      </c>
      <c r="CY390" s="21">
        <f>BU390*VLOOKUP(AQ$6,'Greenhouse Gas Costs Avoided'!$A$2:$I$32,9,FALSE)</f>
        <v>1.7565471936259263</v>
      </c>
      <c r="CZ390" s="21">
        <f>BV390*VLOOKUP(AR$6,'Greenhouse Gas Costs Avoided'!$A$2:$I$32,9,FALSE)</f>
        <v>1.8438646648785721</v>
      </c>
      <c r="DA390" s="21">
        <f>BW390*VLOOKUP(AS$6,'Greenhouse Gas Costs Avoided'!$A$2:$I$32,9,FALSE)</f>
        <v>1.9360578981225007</v>
      </c>
      <c r="DB390" s="21">
        <f>BX390*VLOOKUP(AT$6,'Greenhouse Gas Costs Avoided'!$A$2:$I$32,9,FALSE)</f>
        <v>2.0328607930286258</v>
      </c>
      <c r="DC390" s="21">
        <f>BY390*VLOOKUP(AU$6,'Greenhouse Gas Costs Avoided'!$A$2:$I$32,9,FALSE)</f>
        <v>2.1345038326800574</v>
      </c>
      <c r="DD390" s="21">
        <f>BZ390*VLOOKUP(AV$6,'Greenhouse Gas Costs Avoided'!$A$2:$I$32,9,FALSE)</f>
        <v>2.2412290243140602</v>
      </c>
      <c r="DE390" s="21">
        <f>CA390*VLOOKUP(AW$6,'Greenhouse Gas Costs Avoided'!$A$2:$I$32,9,FALSE)</f>
        <v>2.3532904755297634</v>
      </c>
      <c r="DF390" s="21">
        <f>CB390*VLOOKUP(AX$6,'Greenhouse Gas Costs Avoided'!$A$2:$I$32,9,FALSE)</f>
        <v>2.4709549993062518</v>
      </c>
      <c r="DG390" s="21">
        <f>CC390*VLOOKUP(AY$6,'Greenhouse Gas Costs Avoided'!$A$2:$I$32,9,FALSE)</f>
        <v>2.5945027492715647</v>
      </c>
      <c r="DH390" s="21">
        <f>CD390*VLOOKUP(AZ$6,'Greenhouse Gas Costs Avoided'!$A$2:$I$32,9,FALSE)</f>
        <v>2.724227886735143</v>
      </c>
      <c r="DI390" s="21">
        <f>CE390*VLOOKUP(BA$6,'Greenhouse Gas Costs Avoided'!$A$2:$I$32,9,FALSE)</f>
        <v>2.8604392810719004</v>
      </c>
      <c r="DJ390" s="21">
        <f>CF390*VLOOKUP(BB$6,'Greenhouse Gas Costs Avoided'!$A$2:$I$32,9,FALSE)</f>
        <v>3.0034612451254952</v>
      </c>
      <c r="DK390" s="21">
        <f>CG390*VLOOKUP(BC$6,'Greenhouse Gas Costs Avoided'!$A$2:$I$32,9,FALSE)</f>
        <v>3.1536343073817701</v>
      </c>
      <c r="DL390" s="21">
        <f>CH390*VLOOKUP(BD$6,'Greenhouse Gas Costs Avoided'!$A$2:$I$32,9,FALSE)</f>
        <v>3.3113160227508591</v>
      </c>
      <c r="DM390" s="21">
        <f>CI390*VLOOKUP(BE$6,'Greenhouse Gas Costs Avoided'!$A$2:$I$32,9,FALSE)</f>
        <v>3.4768818238884021</v>
      </c>
      <c r="DN390" s="21">
        <f>CJ390*VLOOKUP(BF$6,'Greenhouse Gas Costs Avoided'!$A$2:$I$32,9,FALSE)</f>
        <v>3.6507259150828224</v>
      </c>
      <c r="DO390" s="21">
        <f>CK390*VLOOKUP(BG$6,'Greenhouse Gas Costs Avoided'!$A$2:$I$32,9,FALSE)</f>
        <v>3.8332622108369634</v>
      </c>
      <c r="DP390" s="21">
        <f>CL390*VLOOKUP(BH$6,'Greenhouse Gas Costs Avoided'!$A$2:$I$32,9,FALSE)</f>
        <v>4.0249253213788121</v>
      </c>
      <c r="DQ390" s="21">
        <f>CM390*VLOOKUP(BI$6,'Greenhouse Gas Costs Avoided'!$A$2:$I$32,9,FALSE)</f>
        <v>4.2261715874477526</v>
      </c>
      <c r="DR390" s="21">
        <f>CN390*VLOOKUP(BJ$6,'Greenhouse Gas Costs Avoided'!$A$2:$I$32,9,FALSE)</f>
        <v>4.4374801668201398</v>
      </c>
      <c r="DS390" s="164">
        <f>CO390*VLOOKUP(BK$6,'Greenhouse Gas Costs Avoided'!$A$2:$I$32,9,FALSE)</f>
        <v>4.6593541751611474</v>
      </c>
    </row>
    <row r="391" spans="1:123" x14ac:dyDescent="0.35">
      <c r="A391" s="174">
        <v>385</v>
      </c>
      <c r="B391" s="12">
        <v>3</v>
      </c>
      <c r="C391" s="175">
        <v>2023</v>
      </c>
      <c r="E391" s="20">
        <v>0</v>
      </c>
      <c r="F391" s="21">
        <v>82.346532180449415</v>
      </c>
      <c r="G391" s="21">
        <v>84.002844861871253</v>
      </c>
      <c r="H391" s="21">
        <v>85.659157543293105</v>
      </c>
      <c r="I391" s="21">
        <v>86.918851036576825</v>
      </c>
      <c r="J391" s="21">
        <v>88.178544529860531</v>
      </c>
      <c r="K391" s="21">
        <v>89.438238023144251</v>
      </c>
      <c r="L391" s="21">
        <v>90.697931516427971</v>
      </c>
      <c r="M391" s="21">
        <v>91.95762500971172</v>
      </c>
      <c r="N391" s="21">
        <v>93.21731850299544</v>
      </c>
      <c r="O391" s="21">
        <v>94.47701199627916</v>
      </c>
      <c r="P391" s="21">
        <v>95.73670548956288</v>
      </c>
      <c r="Q391" s="21">
        <v>96.996398982846586</v>
      </c>
      <c r="R391" s="21">
        <v>101.49317720655506</v>
      </c>
      <c r="S391" s="21">
        <v>104.21949379267882</v>
      </c>
      <c r="T391" s="21">
        <v>107.03810370059369</v>
      </c>
      <c r="U391" s="21">
        <v>109.92690053835344</v>
      </c>
      <c r="V391" s="21">
        <v>112.89757853003228</v>
      </c>
      <c r="W391" s="21">
        <v>115.91943874780665</v>
      </c>
      <c r="X391" s="21">
        <v>119.06733931122673</v>
      </c>
      <c r="Y391" s="21">
        <v>122.25496395468721</v>
      </c>
      <c r="Z391" s="21">
        <v>125.4992630232488</v>
      </c>
      <c r="AA391" s="21">
        <v>128.82380079097237</v>
      </c>
      <c r="AB391" s="21">
        <v>132.24028719953677</v>
      </c>
      <c r="AC391" s="21">
        <v>135.74155640209787</v>
      </c>
      <c r="AD391" s="21">
        <v>139.32654413598658</v>
      </c>
      <c r="AE391" s="21">
        <v>142.9856742986068</v>
      </c>
      <c r="AF391" s="21">
        <v>146.72361540812219</v>
      </c>
      <c r="AG391" s="22">
        <v>150.52284977717397</v>
      </c>
      <c r="AI391" s="20">
        <v>0</v>
      </c>
      <c r="AJ391" s="21">
        <v>5.2166744805659615</v>
      </c>
      <c r="AK391" s="21">
        <v>5.3216023247413169</v>
      </c>
      <c r="AL391" s="21">
        <v>5.4265301689166732</v>
      </c>
      <c r="AM391" s="21">
        <v>5.5063320831654474</v>
      </c>
      <c r="AN391" s="21">
        <v>5.5861339974142208</v>
      </c>
      <c r="AO391" s="21">
        <v>5.665935911662995</v>
      </c>
      <c r="AP391" s="21">
        <v>5.7457378259117702</v>
      </c>
      <c r="AQ391" s="21">
        <v>5.8255397401605462</v>
      </c>
      <c r="AR391" s="21">
        <v>5.9053416544093205</v>
      </c>
      <c r="AS391" s="21">
        <v>5.9851435686580947</v>
      </c>
      <c r="AT391" s="21">
        <v>6.0649454829068699</v>
      </c>
      <c r="AU391" s="21">
        <v>6.1447473971556432</v>
      </c>
      <c r="AV391" s="21">
        <v>6.4296194808152167</v>
      </c>
      <c r="AW391" s="21">
        <v>6.6023323538917609</v>
      </c>
      <c r="AX391" s="21">
        <v>6.7808920331878957</v>
      </c>
      <c r="AY391" s="21">
        <v>6.9638980729572149</v>
      </c>
      <c r="AZ391" s="21">
        <v>7.1520913053717949</v>
      </c>
      <c r="BA391" s="21">
        <v>7.3435269452765404</v>
      </c>
      <c r="BB391" s="21">
        <v>7.5429472742415475</v>
      </c>
      <c r="BC391" s="21">
        <v>7.744884134129272</v>
      </c>
      <c r="BD391" s="21">
        <v>7.950411333759269</v>
      </c>
      <c r="BE391" s="21">
        <v>8.161021676093501</v>
      </c>
      <c r="BF391" s="21">
        <v>8.3774569890184303</v>
      </c>
      <c r="BG391" s="21">
        <v>8.5992633142510115</v>
      </c>
      <c r="BH391" s="21">
        <v>8.8263732304711304</v>
      </c>
      <c r="BI391" s="21">
        <v>9.05818008905967</v>
      </c>
      <c r="BJ391" s="21">
        <v>9.2949796418706736</v>
      </c>
      <c r="BK391" s="22">
        <v>9.5356621388007277</v>
      </c>
      <c r="BM391" s="163">
        <f>VLOOKUP(BM$6,'MonteCarlo Policy Paths'!$N$2:$S$31,$B391+1,FALSE)</f>
        <v>24.400896901266854</v>
      </c>
      <c r="BN391" s="21">
        <f>VLOOKUP(BN$6,'MonteCarlo Policy Paths'!$N$2:$S$31,$B391+1,FALSE)</f>
        <v>27.277092285564247</v>
      </c>
      <c r="BO391" s="21">
        <f>VLOOKUP(BO$6,'MonteCarlo Policy Paths'!$N$2:$S$31,$B391+1,FALSE)</f>
        <v>30.488398193607274</v>
      </c>
      <c r="BP391" s="21">
        <f>VLOOKUP(BP$6,'MonteCarlo Policy Paths'!$N$2:$S$31,$B391+1,FALSE)</f>
        <v>34.070901710124843</v>
      </c>
      <c r="BQ391" s="21">
        <f>VLOOKUP(BQ$6,'MonteCarlo Policy Paths'!$N$2:$S$31,$B391+1,FALSE)</f>
        <v>38.049962908416198</v>
      </c>
      <c r="BR391" s="21">
        <f>VLOOKUP(BR$6,'MonteCarlo Policy Paths'!$N$2:$S$31,$B391+1,FALSE)</f>
        <v>42.441930627628253</v>
      </c>
      <c r="BS391" s="21">
        <f>VLOOKUP(BS$6,'MonteCarlo Policy Paths'!$N$2:$S$31,$B391+1,FALSE)</f>
        <v>47.302864628556662</v>
      </c>
      <c r="BT391" s="21">
        <f>VLOOKUP(BT$6,'MonteCarlo Policy Paths'!$N$2:$S$31,$B391+1,FALSE)</f>
        <v>52.715092471952183</v>
      </c>
      <c r="BU391" s="21">
        <f>VLOOKUP(BU$6,'MonteCarlo Policy Paths'!$N$2:$S$31,$B391+1,FALSE)</f>
        <v>58.737483764437521</v>
      </c>
      <c r="BV391" s="21">
        <f>VLOOKUP(BV$6,'MonteCarlo Policy Paths'!$N$2:$S$31,$B391+1,FALSE)</f>
        <v>65.512636340122413</v>
      </c>
      <c r="BW391" s="21">
        <f>VLOOKUP(BW$6,'MonteCarlo Policy Paths'!$N$2:$S$31,$B391+1,FALSE)</f>
        <v>73.079994851258945</v>
      </c>
      <c r="BX391" s="21">
        <f>VLOOKUP(BX$6,'MonteCarlo Policy Paths'!$N$2:$S$31,$B391+1,FALSE)</f>
        <v>81.527096411801594</v>
      </c>
      <c r="BY391" s="21">
        <f>VLOOKUP(BY$6,'MonteCarlo Policy Paths'!$N$2:$S$31,$B391+1,FALSE)</f>
        <v>90.963600198236662</v>
      </c>
      <c r="BZ391" s="21">
        <f>VLOOKUP(BZ$6,'MonteCarlo Policy Paths'!$N$2:$S$31,$B391+1,FALSE)</f>
        <v>101.49317720655506</v>
      </c>
      <c r="CA391" s="21">
        <f>VLOOKUP(CA$6,'MonteCarlo Policy Paths'!$N$2:$S$31,$B391+1,FALSE)</f>
        <v>104.21949379267882</v>
      </c>
      <c r="CB391" s="21">
        <f>VLOOKUP(CB$6,'MonteCarlo Policy Paths'!$N$2:$S$31,$B391+1,FALSE)</f>
        <v>107.03810370059369</v>
      </c>
      <c r="CC391" s="21">
        <f>VLOOKUP(CC$6,'MonteCarlo Policy Paths'!$N$2:$S$31,$B391+1,FALSE)</f>
        <v>109.92690053835344</v>
      </c>
      <c r="CD391" s="21">
        <f>VLOOKUP(CD$6,'MonteCarlo Policy Paths'!$N$2:$S$31,$B391+1,FALSE)</f>
        <v>112.89757853003228</v>
      </c>
      <c r="CE391" s="21">
        <f>VLOOKUP(CE$6,'MonteCarlo Policy Paths'!$N$2:$S$31,$B391+1,FALSE)</f>
        <v>115.91943874780665</v>
      </c>
      <c r="CF391" s="21">
        <f>VLOOKUP(CF$6,'MonteCarlo Policy Paths'!$N$2:$S$31,$B391+1,FALSE)</f>
        <v>119.06733931122673</v>
      </c>
      <c r="CG391" s="21">
        <f>VLOOKUP(CG$6,'MonteCarlo Policy Paths'!$N$2:$S$31,$B391+1,FALSE)</f>
        <v>122.25496395468721</v>
      </c>
      <c r="CH391" s="21">
        <f>VLOOKUP(CH$6,'MonteCarlo Policy Paths'!$N$2:$S$31,$B391+1,FALSE)</f>
        <v>125.4992630232488</v>
      </c>
      <c r="CI391" s="21">
        <f>VLOOKUP(CI$6,'MonteCarlo Policy Paths'!$N$2:$S$31,$B391+1,FALSE)</f>
        <v>128.82380079097237</v>
      </c>
      <c r="CJ391" s="21">
        <f>VLOOKUP(CJ$6,'MonteCarlo Policy Paths'!$N$2:$S$31,$B391+1,FALSE)</f>
        <v>132.24028719953677</v>
      </c>
      <c r="CK391" s="21">
        <f>VLOOKUP(CK$6,'MonteCarlo Policy Paths'!$N$2:$S$31,$B391+1,FALSE)</f>
        <v>135.74155640209787</v>
      </c>
      <c r="CL391" s="21">
        <f>VLOOKUP(CL$6,'MonteCarlo Policy Paths'!$N$2:$S$31,$B391+1,FALSE)</f>
        <v>139.32654413598658</v>
      </c>
      <c r="CM391" s="21">
        <f>VLOOKUP(CM$6,'MonteCarlo Policy Paths'!$N$2:$S$31,$B391+1,FALSE)</f>
        <v>142.9856742986068</v>
      </c>
      <c r="CN391" s="21">
        <f>VLOOKUP(CN$6,'MonteCarlo Policy Paths'!$N$2:$S$31,$B391+1,FALSE)</f>
        <v>146.72361540812219</v>
      </c>
      <c r="CO391" s="164">
        <f>VLOOKUP(CO$6,'MonteCarlo Policy Paths'!$N$2:$S$31,$B391+1,FALSE)</f>
        <v>150.52284977717397</v>
      </c>
      <c r="CQ391" s="163">
        <f>BM391*VLOOKUP(AI$6,'Greenhouse Gas Costs Avoided'!$A$2:$I$32,9,FALSE)</f>
        <v>1.5458032390340439</v>
      </c>
      <c r="CR391" s="21">
        <f>BN391*VLOOKUP(AJ$6,'Greenhouse Gas Costs Avoided'!$A$2:$I$32,9,FALSE)</f>
        <v>1.7280109734108424</v>
      </c>
      <c r="CS391" s="21">
        <f>BO391*VLOOKUP(AK$6,'Greenhouse Gas Costs Avoided'!$A$2:$I$32,9,FALSE)</f>
        <v>1.9314480476408618</v>
      </c>
      <c r="CT391" s="21">
        <f>BP391*VLOOKUP(AL$6,'Greenhouse Gas Costs Avoided'!$A$2:$I$32,9,FALSE)</f>
        <v>2.1584005880368746</v>
      </c>
      <c r="CU391" s="21">
        <f>BQ391*VLOOKUP(AM$6,'Greenhouse Gas Costs Avoided'!$A$2:$I$32,9,FALSE)</f>
        <v>2.4104751619151044</v>
      </c>
      <c r="CV391" s="21">
        <f>BR391*VLOOKUP(AN$6,'Greenhouse Gas Costs Avoided'!$A$2:$I$32,9,FALSE)</f>
        <v>2.6887074725371978</v>
      </c>
      <c r="CW391" s="21">
        <f>BS391*VLOOKUP(AO$6,'Greenhouse Gas Costs Avoided'!$A$2:$I$32,9,FALSE)</f>
        <v>2.996648920499946</v>
      </c>
      <c r="CX391" s="21">
        <f>BT391*VLOOKUP(AP$6,'Greenhouse Gas Costs Avoided'!$A$2:$I$32,9,FALSE)</f>
        <v>3.339514978438852</v>
      </c>
      <c r="CY391" s="21">
        <f>BU391*VLOOKUP(AQ$6,'Greenhouse Gas Costs Avoided'!$A$2:$I$32,9,FALSE)</f>
        <v>3.7210350514231747</v>
      </c>
      <c r="CZ391" s="21">
        <f>BV391*VLOOKUP(AR$6,'Greenhouse Gas Costs Avoided'!$A$2:$I$32,9,FALSE)</f>
        <v>4.1502427497639598</v>
      </c>
      <c r="DA391" s="21">
        <f>BW391*VLOOKUP(AS$6,'Greenhouse Gas Costs Avoided'!$A$2:$I$32,9,FALSE)</f>
        <v>4.6296369025600148</v>
      </c>
      <c r="DB391" s="21">
        <f>BX391*VLOOKUP(AT$6,'Greenhouse Gas Costs Avoided'!$A$2:$I$32,9,FALSE)</f>
        <v>5.1647630090130283</v>
      </c>
      <c r="DC391" s="21">
        <f>BY391*VLOOKUP(AU$6,'Greenhouse Gas Costs Avoided'!$A$2:$I$32,9,FALSE)</f>
        <v>5.7625680068068199</v>
      </c>
      <c r="DD391" s="21">
        <f>BZ391*VLOOKUP(AV$6,'Greenhouse Gas Costs Avoided'!$A$2:$I$32,9,FALSE)</f>
        <v>6.4296194808152167</v>
      </c>
      <c r="DE391" s="21">
        <f>CA391*VLOOKUP(AW$6,'Greenhouse Gas Costs Avoided'!$A$2:$I$32,9,FALSE)</f>
        <v>6.6023323538917609</v>
      </c>
      <c r="DF391" s="21">
        <f>CB391*VLOOKUP(AX$6,'Greenhouse Gas Costs Avoided'!$A$2:$I$32,9,FALSE)</f>
        <v>6.7808920331878957</v>
      </c>
      <c r="DG391" s="21">
        <f>CC391*VLOOKUP(AY$6,'Greenhouse Gas Costs Avoided'!$A$2:$I$32,9,FALSE)</f>
        <v>6.9638980729572149</v>
      </c>
      <c r="DH391" s="21">
        <f>CD391*VLOOKUP(AZ$6,'Greenhouse Gas Costs Avoided'!$A$2:$I$32,9,FALSE)</f>
        <v>7.1520913053717949</v>
      </c>
      <c r="DI391" s="21">
        <f>CE391*VLOOKUP(BA$6,'Greenhouse Gas Costs Avoided'!$A$2:$I$32,9,FALSE)</f>
        <v>7.3435269452765404</v>
      </c>
      <c r="DJ391" s="21">
        <f>CF391*VLOOKUP(BB$6,'Greenhouse Gas Costs Avoided'!$A$2:$I$32,9,FALSE)</f>
        <v>7.5429472742415475</v>
      </c>
      <c r="DK391" s="21">
        <f>CG391*VLOOKUP(BC$6,'Greenhouse Gas Costs Avoided'!$A$2:$I$32,9,FALSE)</f>
        <v>7.744884134129272</v>
      </c>
      <c r="DL391" s="21">
        <f>CH391*VLOOKUP(BD$6,'Greenhouse Gas Costs Avoided'!$A$2:$I$32,9,FALSE)</f>
        <v>7.950411333759269</v>
      </c>
      <c r="DM391" s="21">
        <f>CI391*VLOOKUP(BE$6,'Greenhouse Gas Costs Avoided'!$A$2:$I$32,9,FALSE)</f>
        <v>8.161021676093501</v>
      </c>
      <c r="DN391" s="21">
        <f>CJ391*VLOOKUP(BF$6,'Greenhouse Gas Costs Avoided'!$A$2:$I$32,9,FALSE)</f>
        <v>8.3774569890184303</v>
      </c>
      <c r="DO391" s="21">
        <f>CK391*VLOOKUP(BG$6,'Greenhouse Gas Costs Avoided'!$A$2:$I$32,9,FALSE)</f>
        <v>8.5992633142510115</v>
      </c>
      <c r="DP391" s="21">
        <f>CL391*VLOOKUP(BH$6,'Greenhouse Gas Costs Avoided'!$A$2:$I$32,9,FALSE)</f>
        <v>8.8263732304711304</v>
      </c>
      <c r="DQ391" s="21">
        <f>CM391*VLOOKUP(BI$6,'Greenhouse Gas Costs Avoided'!$A$2:$I$32,9,FALSE)</f>
        <v>9.05818008905967</v>
      </c>
      <c r="DR391" s="21">
        <f>CN391*VLOOKUP(BJ$6,'Greenhouse Gas Costs Avoided'!$A$2:$I$32,9,FALSE)</f>
        <v>9.2949796418706736</v>
      </c>
      <c r="DS391" s="164">
        <f>CO391*VLOOKUP(BK$6,'Greenhouse Gas Costs Avoided'!$A$2:$I$32,9,FALSE)</f>
        <v>9.5356621388007277</v>
      </c>
    </row>
    <row r="392" spans="1:123" x14ac:dyDescent="0.35">
      <c r="A392" s="174">
        <v>386</v>
      </c>
      <c r="B392" s="12">
        <v>4</v>
      </c>
      <c r="C392" s="175">
        <v>2023</v>
      </c>
      <c r="E392" s="20">
        <v>0</v>
      </c>
      <c r="F392" s="21">
        <v>82.346532180449415</v>
      </c>
      <c r="G392" s="21">
        <v>84.002844861871253</v>
      </c>
      <c r="H392" s="21">
        <v>85.659157543293105</v>
      </c>
      <c r="I392" s="21">
        <v>86.918851036576825</v>
      </c>
      <c r="J392" s="21">
        <v>88.178544529860531</v>
      </c>
      <c r="K392" s="21">
        <v>89.438238023144251</v>
      </c>
      <c r="L392" s="21">
        <v>90.697931516427971</v>
      </c>
      <c r="M392" s="21">
        <v>91.95762500971172</v>
      </c>
      <c r="N392" s="21">
        <v>93.21731850299544</v>
      </c>
      <c r="O392" s="21">
        <v>94.47701199627916</v>
      </c>
      <c r="P392" s="21">
        <v>95.73670548956288</v>
      </c>
      <c r="Q392" s="21">
        <v>96.996398982846586</v>
      </c>
      <c r="R392" s="21">
        <v>98.25609247613032</v>
      </c>
      <c r="S392" s="21">
        <v>99.65157958594628</v>
      </c>
      <c r="T392" s="21">
        <v>101.04706669576224</v>
      </c>
      <c r="U392" s="21">
        <v>102.4425538055782</v>
      </c>
      <c r="V392" s="21">
        <v>103.83804091539416</v>
      </c>
      <c r="W392" s="21">
        <v>105.23352802521011</v>
      </c>
      <c r="X392" s="21">
        <v>106.47156953138905</v>
      </c>
      <c r="Y392" s="21">
        <v>107.709611037568</v>
      </c>
      <c r="Z392" s="21">
        <v>108.94765254374694</v>
      </c>
      <c r="AA392" s="21">
        <v>110.18569404992589</v>
      </c>
      <c r="AB392" s="21">
        <v>111.42373555610482</v>
      </c>
      <c r="AC392" s="21">
        <v>112.86811731331359</v>
      </c>
      <c r="AD392" s="21">
        <v>114.31249907052236</v>
      </c>
      <c r="AE392" s="21">
        <v>115.75688082773114</v>
      </c>
      <c r="AF392" s="21">
        <v>117.20126258493991</v>
      </c>
      <c r="AG392" s="22">
        <v>119.5319620819439</v>
      </c>
      <c r="AI392" s="20">
        <v>0</v>
      </c>
      <c r="AJ392" s="21">
        <v>5.2166744805659615</v>
      </c>
      <c r="AK392" s="21">
        <v>5.3216023247413169</v>
      </c>
      <c r="AL392" s="21">
        <v>5.4265301689166732</v>
      </c>
      <c r="AM392" s="21">
        <v>5.5063320831654474</v>
      </c>
      <c r="AN392" s="21">
        <v>5.5861339974142208</v>
      </c>
      <c r="AO392" s="21">
        <v>5.665935911662995</v>
      </c>
      <c r="AP392" s="21">
        <v>5.7457378259117702</v>
      </c>
      <c r="AQ392" s="21">
        <v>5.8255397401605462</v>
      </c>
      <c r="AR392" s="21">
        <v>5.9053416544093205</v>
      </c>
      <c r="AS392" s="21">
        <v>5.9851435686580947</v>
      </c>
      <c r="AT392" s="21">
        <v>6.0649454829068699</v>
      </c>
      <c r="AU392" s="21">
        <v>6.1447473971556432</v>
      </c>
      <c r="AV392" s="21">
        <v>6.2245493114044184</v>
      </c>
      <c r="AW392" s="21">
        <v>6.312953786990386</v>
      </c>
      <c r="AX392" s="21">
        <v>6.4013582625763545</v>
      </c>
      <c r="AY392" s="21">
        <v>6.4897627381623222</v>
      </c>
      <c r="AZ392" s="21">
        <v>6.5781672137482907</v>
      </c>
      <c r="BA392" s="21">
        <v>6.6665716893342575</v>
      </c>
      <c r="BB392" s="21">
        <v>6.7450019445028957</v>
      </c>
      <c r="BC392" s="21">
        <v>6.8234321996715348</v>
      </c>
      <c r="BD392" s="21">
        <v>6.901862454840173</v>
      </c>
      <c r="BE392" s="21">
        <v>6.9802927100088112</v>
      </c>
      <c r="BF392" s="21">
        <v>7.0587229651774486</v>
      </c>
      <c r="BG392" s="21">
        <v>7.1502249295408609</v>
      </c>
      <c r="BH392" s="21">
        <v>7.2417268939042723</v>
      </c>
      <c r="BI392" s="21">
        <v>7.3332288582676846</v>
      </c>
      <c r="BJ392" s="21">
        <v>7.424730822631096</v>
      </c>
      <c r="BK392" s="22">
        <v>7.5723812490175435</v>
      </c>
      <c r="BM392" s="163">
        <f>VLOOKUP(BM$6,'MonteCarlo Policy Paths'!$N$2:$S$31,$B392+1,FALSE)</f>
        <v>21.456887556927661</v>
      </c>
      <c r="BN392" s="21">
        <f>VLOOKUP(BN$6,'MonteCarlo Policy Paths'!$N$2:$S$31,$B392+1,FALSE)</f>
        <v>23.119081894670884</v>
      </c>
      <c r="BO392" s="21">
        <f>VLOOKUP(BO$6,'MonteCarlo Policy Paths'!$N$2:$S$31,$B392+1,FALSE)</f>
        <v>24.918982795429599</v>
      </c>
      <c r="BP392" s="21">
        <f>VLOOKUP(BP$6,'MonteCarlo Policy Paths'!$N$2:$S$31,$B392+1,FALSE)</f>
        <v>26.866510906830612</v>
      </c>
      <c r="BQ392" s="21">
        <f>VLOOKUP(BQ$6,'MonteCarlo Policy Paths'!$N$2:$S$31,$B392+1,FALSE)</f>
        <v>28.957808063155838</v>
      </c>
      <c r="BR392" s="21">
        <f>VLOOKUP(BR$6,'MonteCarlo Policy Paths'!$N$2:$S$31,$B392+1,FALSE)</f>
        <v>31.169773267386955</v>
      </c>
      <c r="BS392" s="21">
        <f>VLOOKUP(BS$6,'MonteCarlo Policy Paths'!$N$2:$S$31,$B392+1,FALSE)</f>
        <v>33.536503079259326</v>
      </c>
      <c r="BT392" s="21">
        <f>VLOOKUP(BT$6,'MonteCarlo Policy Paths'!$N$2:$S$31,$B392+1,FALSE)</f>
        <v>36.094562758542168</v>
      </c>
      <c r="BU392" s="21">
        <f>VLOOKUP(BU$6,'MonteCarlo Policy Paths'!$N$2:$S$31,$B392+1,FALSE)</f>
        <v>38.859796339203925</v>
      </c>
      <c r="BV392" s="21">
        <f>VLOOKUP(BV$6,'MonteCarlo Policy Paths'!$N$2:$S$31,$B392+1,FALSE)</f>
        <v>41.937214526892696</v>
      </c>
      <c r="BW392" s="21">
        <f>VLOOKUP(BW$6,'MonteCarlo Policy Paths'!$N$2:$S$31,$B392+1,FALSE)</f>
        <v>45.285702034805901</v>
      </c>
      <c r="BX392" s="21">
        <f>VLOOKUP(BX$6,'MonteCarlo Policy Paths'!$N$2:$S$31,$B392+1,FALSE)</f>
        <v>48.923675973628832</v>
      </c>
      <c r="BY392" s="21">
        <f>VLOOKUP(BY$6,'MonteCarlo Policy Paths'!$N$2:$S$31,$B392+1,FALSE)</f>
        <v>52.880283256992421</v>
      </c>
      <c r="BZ392" s="21">
        <f>VLOOKUP(BZ$6,'MonteCarlo Policy Paths'!$N$2:$S$31,$B392+1,FALSE)</f>
        <v>57.179951130409847</v>
      </c>
      <c r="CA392" s="21">
        <f>VLOOKUP(CA$6,'MonteCarlo Policy Paths'!$N$2:$S$31,$B392+1,FALSE)</f>
        <v>59.199989570907007</v>
      </c>
      <c r="CB392" s="21">
        <f>VLOOKUP(CB$6,'MonteCarlo Policy Paths'!$N$2:$S$31,$B392+1,FALSE)</f>
        <v>61.304348310445278</v>
      </c>
      <c r="CC392" s="21">
        <f>VLOOKUP(CC$6,'MonteCarlo Policy Paths'!$N$2:$S$31,$B392+1,FALSE)</f>
        <v>63.486799757257046</v>
      </c>
      <c r="CD392" s="21">
        <f>VLOOKUP(CD$6,'MonteCarlo Policy Paths'!$N$2:$S$31,$B392+1,FALSE)</f>
        <v>65.754412861465767</v>
      </c>
      <c r="CE392" s="21">
        <f>VLOOKUP(CE$6,'MonteCarlo Policy Paths'!$N$2:$S$31,$B392+1,FALSE)</f>
        <v>68.097759333367534</v>
      </c>
      <c r="CF392" s="21">
        <f>VLOOKUP(CF$6,'MonteCarlo Policy Paths'!$N$2:$S$31,$B392+1,FALSE)</f>
        <v>70.548973057852507</v>
      </c>
      <c r="CG392" s="21">
        <f>VLOOKUP(CG$6,'MonteCarlo Policy Paths'!$N$2:$S$31,$B392+1,FALSE)</f>
        <v>73.077007009761019</v>
      </c>
      <c r="CH392" s="21">
        <f>VLOOKUP(CH$6,'MonteCarlo Policy Paths'!$N$2:$S$31,$B392+1,FALSE)</f>
        <v>75.691476032446857</v>
      </c>
      <c r="CI392" s="21">
        <f>VLOOKUP(CI$6,'MonteCarlo Policy Paths'!$N$2:$S$31,$B392+1,FALSE)</f>
        <v>78.404802280730166</v>
      </c>
      <c r="CJ392" s="21">
        <f>VLOOKUP(CJ$6,'MonteCarlo Policy Paths'!$N$2:$S$31,$B392+1,FALSE)</f>
        <v>81.224927058038162</v>
      </c>
      <c r="CK392" s="21">
        <f>VLOOKUP(CK$6,'MonteCarlo Policy Paths'!$N$2:$S$31,$B392+1,FALSE)</f>
        <v>84.152487263770951</v>
      </c>
      <c r="CL392" s="21">
        <f>VLOOKUP(CL$6,'MonteCarlo Policy Paths'!$N$2:$S$31,$B392+1,FALSE)</f>
        <v>87.19069011352974</v>
      </c>
      <c r="CM392" s="21">
        <f>VLOOKUP(CM$6,'MonteCarlo Policy Paths'!$N$2:$S$31,$B392+1,FALSE)</f>
        <v>90.339519718236858</v>
      </c>
      <c r="CN392" s="21">
        <f>VLOOKUP(CN$6,'MonteCarlo Policy Paths'!$N$2:$S$31,$B392+1,FALSE)</f>
        <v>93.604800202242828</v>
      </c>
      <c r="CO392" s="164">
        <f>VLOOKUP(CO$6,'MonteCarlo Policy Paths'!$N$2:$S$31,$B392+1,FALSE)</f>
        <v>96.983684685934094</v>
      </c>
      <c r="CQ392" s="163">
        <f>BM392*VLOOKUP(AI$6,'Greenhouse Gas Costs Avoided'!$A$2:$I$32,9,FALSE)</f>
        <v>1.3592994724454583</v>
      </c>
      <c r="CR392" s="21">
        <f>BN392*VLOOKUP(AJ$6,'Greenhouse Gas Costs Avoided'!$A$2:$I$32,9,FALSE)</f>
        <v>1.4645999210963487</v>
      </c>
      <c r="CS392" s="21">
        <f>BO392*VLOOKUP(AK$6,'Greenhouse Gas Costs Avoided'!$A$2:$I$32,9,FALSE)</f>
        <v>1.5786241167474793</v>
      </c>
      <c r="CT392" s="21">
        <f>BP392*VLOOKUP(AL$6,'Greenhouse Gas Costs Avoided'!$A$2:$I$32,9,FALSE)</f>
        <v>1.7020005350363183</v>
      </c>
      <c r="CU392" s="21">
        <f>BQ392*VLOOKUP(AM$6,'Greenhouse Gas Costs Avoided'!$A$2:$I$32,9,FALSE)</f>
        <v>1.8344847601494692</v>
      </c>
      <c r="CV392" s="21">
        <f>BR392*VLOOKUP(AN$6,'Greenhouse Gas Costs Avoided'!$A$2:$I$32,9,FALSE)</f>
        <v>1.9746133378475101</v>
      </c>
      <c r="CW392" s="21">
        <f>BS392*VLOOKUP(AO$6,'Greenhouse Gas Costs Avoided'!$A$2:$I$32,9,FALSE)</f>
        <v>2.1245462941611284</v>
      </c>
      <c r="CX392" s="21">
        <f>BT392*VLOOKUP(AP$6,'Greenhouse Gas Costs Avoided'!$A$2:$I$32,9,FALSE)</f>
        <v>2.2866000479177169</v>
      </c>
      <c r="CY392" s="21">
        <f>BU392*VLOOKUP(AQ$6,'Greenhouse Gas Costs Avoided'!$A$2:$I$32,9,FALSE)</f>
        <v>2.4617783228380428</v>
      </c>
      <c r="CZ392" s="21">
        <f>BV392*VLOOKUP(AR$6,'Greenhouse Gas Costs Avoided'!$A$2:$I$32,9,FALSE)</f>
        <v>2.6567335747552212</v>
      </c>
      <c r="DA392" s="21">
        <f>BW392*VLOOKUP(AS$6,'Greenhouse Gas Costs Avoided'!$A$2:$I$32,9,FALSE)</f>
        <v>2.8688611394320973</v>
      </c>
      <c r="DB392" s="21">
        <f>BX392*VLOOKUP(AT$6,'Greenhouse Gas Costs Avoided'!$A$2:$I$32,9,FALSE)</f>
        <v>3.099327745676475</v>
      </c>
      <c r="DC392" s="21">
        <f>BY392*VLOOKUP(AU$6,'Greenhouse Gas Costs Avoided'!$A$2:$I$32,9,FALSE)</f>
        <v>3.3499798581359799</v>
      </c>
      <c r="DD392" s="21">
        <f>BZ392*VLOOKUP(AV$6,'Greenhouse Gas Costs Avoided'!$A$2:$I$32,9,FALSE)</f>
        <v>3.6223649492411436</v>
      </c>
      <c r="DE392" s="21">
        <f>CA392*VLOOKUP(AW$6,'Greenhouse Gas Costs Avoided'!$A$2:$I$32,9,FALSE)</f>
        <v>3.7503349159570667</v>
      </c>
      <c r="DF392" s="21">
        <f>CB392*VLOOKUP(AX$6,'Greenhouse Gas Costs Avoided'!$A$2:$I$32,9,FALSE)</f>
        <v>3.8836465958035138</v>
      </c>
      <c r="DG392" s="21">
        <f>CC392*VLOOKUP(AY$6,'Greenhouse Gas Costs Avoided'!$A$2:$I$32,9,FALSE)</f>
        <v>4.0219054692034097</v>
      </c>
      <c r="DH392" s="21">
        <f>CD392*VLOOKUP(AZ$6,'Greenhouse Gas Costs Avoided'!$A$2:$I$32,9,FALSE)</f>
        <v>4.1655593560070496</v>
      </c>
      <c r="DI392" s="21">
        <f>CE392*VLOOKUP(BA$6,'Greenhouse Gas Costs Avoided'!$A$2:$I$32,9,FALSE)</f>
        <v>4.3140109715809301</v>
      </c>
      <c r="DJ392" s="21">
        <f>CF392*VLOOKUP(BB$6,'Greenhouse Gas Costs Avoided'!$A$2:$I$32,9,FALSE)</f>
        <v>4.4692960059878768</v>
      </c>
      <c r="DK392" s="21">
        <f>CG392*VLOOKUP(BC$6,'Greenhouse Gas Costs Avoided'!$A$2:$I$32,9,FALSE)</f>
        <v>4.629447622014963</v>
      </c>
      <c r="DL392" s="21">
        <f>CH392*VLOOKUP(BD$6,'Greenhouse Gas Costs Avoided'!$A$2:$I$32,9,FALSE)</f>
        <v>4.7950749225184994</v>
      </c>
      <c r="DM392" s="21">
        <f>CI392*VLOOKUP(BE$6,'Greenhouse Gas Costs Avoided'!$A$2:$I$32,9,FALSE)</f>
        <v>4.9669648542748472</v>
      </c>
      <c r="DN392" s="21">
        <f>CJ392*VLOOKUP(BF$6,'Greenhouse Gas Costs Avoided'!$A$2:$I$32,9,FALSE)</f>
        <v>5.1456205009456273</v>
      </c>
      <c r="DO392" s="21">
        <f>CK392*VLOOKUP(BG$6,'Greenhouse Gas Costs Avoided'!$A$2:$I$32,9,FALSE)</f>
        <v>5.331082210275417</v>
      </c>
      <c r="DP392" s="21">
        <f>CL392*VLOOKUP(BH$6,'Greenhouse Gas Costs Avoided'!$A$2:$I$32,9,FALSE)</f>
        <v>5.5235531602164318</v>
      </c>
      <c r="DQ392" s="21">
        <f>CM392*VLOOKUP(BI$6,'Greenhouse Gas Costs Avoided'!$A$2:$I$32,9,FALSE)</f>
        <v>5.723032344191421</v>
      </c>
      <c r="DR392" s="21">
        <f>CN392*VLOOKUP(BJ$6,'Greenhouse Gas Costs Avoided'!$A$2:$I$32,9,FALSE)</f>
        <v>5.9298887220104266</v>
      </c>
      <c r="DS392" s="164">
        <f>CO392*VLOOKUP(BK$6,'Greenhouse Gas Costs Avoided'!$A$2:$I$32,9,FALSE)</f>
        <v>6.1439419431008639</v>
      </c>
    </row>
    <row r="393" spans="1:123" x14ac:dyDescent="0.35">
      <c r="A393" s="174">
        <v>387</v>
      </c>
      <c r="B393" s="12">
        <v>1</v>
      </c>
      <c r="C393" s="175">
        <v>2023</v>
      </c>
      <c r="E393" s="20">
        <v>0</v>
      </c>
      <c r="F393" s="21">
        <v>82.346532180449415</v>
      </c>
      <c r="G393" s="21">
        <v>84.002844861871253</v>
      </c>
      <c r="H393" s="21">
        <v>85.659157543293105</v>
      </c>
      <c r="I393" s="21">
        <v>86.918851036576825</v>
      </c>
      <c r="J393" s="21">
        <v>88.178544529860531</v>
      </c>
      <c r="K393" s="21">
        <v>89.438238023144251</v>
      </c>
      <c r="L393" s="21">
        <v>90.697931516427971</v>
      </c>
      <c r="M393" s="21">
        <v>91.95762500971172</v>
      </c>
      <c r="N393" s="21">
        <v>93.21731850299544</v>
      </c>
      <c r="O393" s="21">
        <v>94.47701199627916</v>
      </c>
      <c r="P393" s="21">
        <v>95.73670548956288</v>
      </c>
      <c r="Q393" s="21">
        <v>96.996398982846586</v>
      </c>
      <c r="R393" s="21">
        <v>98.25609247613032</v>
      </c>
      <c r="S393" s="21">
        <v>99.65157958594628</v>
      </c>
      <c r="T393" s="21">
        <v>101.04706669576224</v>
      </c>
      <c r="U393" s="21">
        <v>102.4425538055782</v>
      </c>
      <c r="V393" s="21">
        <v>103.83804091539416</v>
      </c>
      <c r="W393" s="21">
        <v>105.23352802521011</v>
      </c>
      <c r="X393" s="21">
        <v>106.47156953138905</v>
      </c>
      <c r="Y393" s="21">
        <v>107.709611037568</v>
      </c>
      <c r="Z393" s="21">
        <v>108.94765254374694</v>
      </c>
      <c r="AA393" s="21">
        <v>110.18569404992589</v>
      </c>
      <c r="AB393" s="21">
        <v>111.42373555610482</v>
      </c>
      <c r="AC393" s="21">
        <v>112.86811731331359</v>
      </c>
      <c r="AD393" s="21">
        <v>114.31249907052236</v>
      </c>
      <c r="AE393" s="21">
        <v>115.75688082773114</v>
      </c>
      <c r="AF393" s="21">
        <v>117.20126258493991</v>
      </c>
      <c r="AG393" s="22">
        <v>118.64564434214866</v>
      </c>
      <c r="AI393" s="20">
        <v>0</v>
      </c>
      <c r="AJ393" s="21">
        <v>5.2166744805659615</v>
      </c>
      <c r="AK393" s="21">
        <v>5.3216023247413169</v>
      </c>
      <c r="AL393" s="21">
        <v>5.4265301689166732</v>
      </c>
      <c r="AM393" s="21">
        <v>5.5063320831654474</v>
      </c>
      <c r="AN393" s="21">
        <v>5.5861339974142208</v>
      </c>
      <c r="AO393" s="21">
        <v>5.665935911662995</v>
      </c>
      <c r="AP393" s="21">
        <v>5.7457378259117702</v>
      </c>
      <c r="AQ393" s="21">
        <v>5.8255397401605462</v>
      </c>
      <c r="AR393" s="21">
        <v>5.9053416544093205</v>
      </c>
      <c r="AS393" s="21">
        <v>5.9851435686580947</v>
      </c>
      <c r="AT393" s="21">
        <v>6.0649454829068699</v>
      </c>
      <c r="AU393" s="21">
        <v>6.1447473971556432</v>
      </c>
      <c r="AV393" s="21">
        <v>6.2245493114044184</v>
      </c>
      <c r="AW393" s="21">
        <v>6.312953786990386</v>
      </c>
      <c r="AX393" s="21">
        <v>6.4013582625763545</v>
      </c>
      <c r="AY393" s="21">
        <v>6.4897627381623222</v>
      </c>
      <c r="AZ393" s="21">
        <v>6.5781672137482907</v>
      </c>
      <c r="BA393" s="21">
        <v>6.6665716893342575</v>
      </c>
      <c r="BB393" s="21">
        <v>6.7450019445028957</v>
      </c>
      <c r="BC393" s="21">
        <v>6.8234321996715348</v>
      </c>
      <c r="BD393" s="21">
        <v>6.901862454840173</v>
      </c>
      <c r="BE393" s="21">
        <v>6.9802927100088112</v>
      </c>
      <c r="BF393" s="21">
        <v>7.0587229651774486</v>
      </c>
      <c r="BG393" s="21">
        <v>7.1502249295408609</v>
      </c>
      <c r="BH393" s="21">
        <v>7.2417268939042723</v>
      </c>
      <c r="BI393" s="21">
        <v>7.3332288582676846</v>
      </c>
      <c r="BJ393" s="21">
        <v>7.424730822631096</v>
      </c>
      <c r="BK393" s="22">
        <v>7.5162327869945065</v>
      </c>
      <c r="BM393" s="163">
        <f>VLOOKUP(BM$6,'MonteCarlo Policy Paths'!$N$2:$S$31,$B393+1,FALSE)</f>
        <v>18.946072246720579</v>
      </c>
      <c r="BN393" s="21">
        <f>VLOOKUP(BN$6,'MonteCarlo Policy Paths'!$N$2:$S$31,$B393+1,FALSE)</f>
        <v>19.920985834119051</v>
      </c>
      <c r="BO393" s="21">
        <f>VLOOKUP(BO$6,'MonteCarlo Policy Paths'!$N$2:$S$31,$B393+1,FALSE)</f>
        <v>20.944710352814074</v>
      </c>
      <c r="BP393" s="21">
        <f>VLOOKUP(BP$6,'MonteCarlo Policy Paths'!$N$2:$S$31,$B393+1,FALSE)</f>
        <v>22.017919567056939</v>
      </c>
      <c r="BQ393" s="21">
        <f>VLOOKUP(BQ$6,'MonteCarlo Policy Paths'!$N$2:$S$31,$B393+1,FALSE)</f>
        <v>23.125382269476081</v>
      </c>
      <c r="BR393" s="21">
        <f>VLOOKUP(BR$6,'MonteCarlo Policy Paths'!$N$2:$S$31,$B393+1,FALSE)</f>
        <v>24.222533249319248</v>
      </c>
      <c r="BS393" s="21">
        <f>VLOOKUP(BS$6,'MonteCarlo Policy Paths'!$N$2:$S$31,$B393+1,FALSE)</f>
        <v>25.344600035724898</v>
      </c>
      <c r="BT393" s="21">
        <f>VLOOKUP(BT$6,'MonteCarlo Policy Paths'!$N$2:$S$31,$B393+1,FALSE)</f>
        <v>26.511875533452777</v>
      </c>
      <c r="BU393" s="21">
        <f>VLOOKUP(BU$6,'MonteCarlo Policy Paths'!$N$2:$S$31,$B393+1,FALSE)</f>
        <v>27.727543772426976</v>
      </c>
      <c r="BV393" s="21">
        <f>VLOOKUP(BV$6,'MonteCarlo Policy Paths'!$N$2:$S$31,$B393+1,FALSE)</f>
        <v>29.105872242644537</v>
      </c>
      <c r="BW393" s="21">
        <f>VLOOKUP(BW$6,'MonteCarlo Policy Paths'!$N$2:$S$31,$B393+1,FALSE)</f>
        <v>30.561165854776764</v>
      </c>
      <c r="BX393" s="21">
        <f>VLOOKUP(BX$6,'MonteCarlo Policy Paths'!$N$2:$S$31,$B393+1,FALSE)</f>
        <v>32.089224147515601</v>
      </c>
      <c r="BY393" s="21">
        <f>VLOOKUP(BY$6,'MonteCarlo Policy Paths'!$N$2:$S$31,$B393+1,FALSE)</f>
        <v>33.693685354891386</v>
      </c>
      <c r="BZ393" s="21">
        <f>VLOOKUP(BZ$6,'MonteCarlo Policy Paths'!$N$2:$S$31,$B393+1,FALSE)</f>
        <v>35.378369622635958</v>
      </c>
      <c r="CA393" s="21">
        <f>VLOOKUP(CA$6,'MonteCarlo Policy Paths'!$N$2:$S$31,$B393+1,FALSE)</f>
        <v>37.147288103767757</v>
      </c>
      <c r="CB393" s="21">
        <f>VLOOKUP(CB$6,'MonteCarlo Policy Paths'!$N$2:$S$31,$B393+1,FALSE)</f>
        <v>39.004652508956148</v>
      </c>
      <c r="CC393" s="21">
        <f>VLOOKUP(CC$6,'MonteCarlo Policy Paths'!$N$2:$S$31,$B393+1,FALSE)</f>
        <v>40.954885134403959</v>
      </c>
      <c r="CD393" s="21">
        <f>VLOOKUP(CD$6,'MonteCarlo Policy Paths'!$N$2:$S$31,$B393+1,FALSE)</f>
        <v>43.002629391124159</v>
      </c>
      <c r="CE393" s="21">
        <f>VLOOKUP(CE$6,'MonteCarlo Policy Paths'!$N$2:$S$31,$B393+1,FALSE)</f>
        <v>45.152760860680367</v>
      </c>
      <c r="CF393" s="21">
        <f>VLOOKUP(CF$6,'MonteCarlo Policy Paths'!$N$2:$S$31,$B393+1,FALSE)</f>
        <v>47.410398903714388</v>
      </c>
      <c r="CG393" s="21">
        <f>VLOOKUP(CG$6,'MonteCarlo Policy Paths'!$N$2:$S$31,$B393+1,FALSE)</f>
        <v>49.780918848900107</v>
      </c>
      <c r="CH393" s="21">
        <f>VLOOKUP(CH$6,'MonteCarlo Policy Paths'!$N$2:$S$31,$B393+1,FALSE)</f>
        <v>52.269964791345117</v>
      </c>
      <c r="CI393" s="21">
        <f>VLOOKUP(CI$6,'MonteCarlo Policy Paths'!$N$2:$S$31,$B393+1,FALSE)</f>
        <v>54.883463030912374</v>
      </c>
      <c r="CJ393" s="21">
        <f>VLOOKUP(CJ$6,'MonteCarlo Policy Paths'!$N$2:$S$31,$B393+1,FALSE)</f>
        <v>57.627636182457998</v>
      </c>
      <c r="CK393" s="21">
        <f>VLOOKUP(CK$6,'MonteCarlo Policy Paths'!$N$2:$S$31,$B393+1,FALSE)</f>
        <v>60.509017991580897</v>
      </c>
      <c r="CL393" s="21">
        <f>VLOOKUP(CL$6,'MonteCarlo Policy Paths'!$N$2:$S$31,$B393+1,FALSE)</f>
        <v>63.534468891159946</v>
      </c>
      <c r="CM393" s="21">
        <f>VLOOKUP(CM$6,'MonteCarlo Policy Paths'!$N$2:$S$31,$B393+1,FALSE)</f>
        <v>66.711192335717939</v>
      </c>
      <c r="CN393" s="21">
        <f>VLOOKUP(CN$6,'MonteCarlo Policy Paths'!$N$2:$S$31,$B393+1,FALSE)</f>
        <v>70.04675195250384</v>
      </c>
      <c r="CO393" s="164">
        <f>VLOOKUP(CO$6,'MonteCarlo Policy Paths'!$N$2:$S$31,$B393+1,FALSE)</f>
        <v>73.54908955012904</v>
      </c>
      <c r="CQ393" s="163">
        <f>BM393*VLOOKUP(AI$6,'Greenhouse Gas Costs Avoided'!$A$2:$I$32,9,FALSE)</f>
        <v>1.2002386619007086</v>
      </c>
      <c r="CR393" s="21">
        <f>BN393*VLOOKUP(AJ$6,'Greenhouse Gas Costs Avoided'!$A$2:$I$32,9,FALSE)</f>
        <v>1.2619996941806579</v>
      </c>
      <c r="CS393" s="21">
        <f>BO393*VLOOKUP(AK$6,'Greenhouse Gas Costs Avoided'!$A$2:$I$32,9,FALSE)</f>
        <v>1.3268529118013257</v>
      </c>
      <c r="CT393" s="21">
        <f>BP393*VLOOKUP(AL$6,'Greenhouse Gas Costs Avoided'!$A$2:$I$32,9,FALSE)</f>
        <v>1.3948409979053111</v>
      </c>
      <c r="CU393" s="21">
        <f>BQ393*VLOOKUP(AM$6,'Greenhouse Gas Costs Avoided'!$A$2:$I$32,9,FALSE)</f>
        <v>1.464999051498006</v>
      </c>
      <c r="CV393" s="21">
        <f>BR393*VLOOKUP(AN$6,'Greenhouse Gas Costs Avoided'!$A$2:$I$32,9,FALSE)</f>
        <v>1.5345038547523033</v>
      </c>
      <c r="CW393" s="21">
        <f>BS393*VLOOKUP(AO$6,'Greenhouse Gas Costs Avoided'!$A$2:$I$32,9,FALSE)</f>
        <v>1.6055870809081549</v>
      </c>
      <c r="CX393" s="21">
        <f>BT393*VLOOKUP(AP$6,'Greenhouse Gas Costs Avoided'!$A$2:$I$32,9,FALSE)</f>
        <v>1.6795342908215394</v>
      </c>
      <c r="CY393" s="21">
        <f>BU393*VLOOKUP(AQ$6,'Greenhouse Gas Costs Avoided'!$A$2:$I$32,9,FALSE)</f>
        <v>1.7565471936259263</v>
      </c>
      <c r="CZ393" s="21">
        <f>BV393*VLOOKUP(AR$6,'Greenhouse Gas Costs Avoided'!$A$2:$I$32,9,FALSE)</f>
        <v>1.8438646648785721</v>
      </c>
      <c r="DA393" s="21">
        <f>BW393*VLOOKUP(AS$6,'Greenhouse Gas Costs Avoided'!$A$2:$I$32,9,FALSE)</f>
        <v>1.9360578981225007</v>
      </c>
      <c r="DB393" s="21">
        <f>BX393*VLOOKUP(AT$6,'Greenhouse Gas Costs Avoided'!$A$2:$I$32,9,FALSE)</f>
        <v>2.0328607930286258</v>
      </c>
      <c r="DC393" s="21">
        <f>BY393*VLOOKUP(AU$6,'Greenhouse Gas Costs Avoided'!$A$2:$I$32,9,FALSE)</f>
        <v>2.1345038326800574</v>
      </c>
      <c r="DD393" s="21">
        <f>BZ393*VLOOKUP(AV$6,'Greenhouse Gas Costs Avoided'!$A$2:$I$32,9,FALSE)</f>
        <v>2.2412290243140602</v>
      </c>
      <c r="DE393" s="21">
        <f>CA393*VLOOKUP(AW$6,'Greenhouse Gas Costs Avoided'!$A$2:$I$32,9,FALSE)</f>
        <v>2.3532904755297634</v>
      </c>
      <c r="DF393" s="21">
        <f>CB393*VLOOKUP(AX$6,'Greenhouse Gas Costs Avoided'!$A$2:$I$32,9,FALSE)</f>
        <v>2.4709549993062518</v>
      </c>
      <c r="DG393" s="21">
        <f>CC393*VLOOKUP(AY$6,'Greenhouse Gas Costs Avoided'!$A$2:$I$32,9,FALSE)</f>
        <v>2.5945027492715647</v>
      </c>
      <c r="DH393" s="21">
        <f>CD393*VLOOKUP(AZ$6,'Greenhouse Gas Costs Avoided'!$A$2:$I$32,9,FALSE)</f>
        <v>2.724227886735143</v>
      </c>
      <c r="DI393" s="21">
        <f>CE393*VLOOKUP(BA$6,'Greenhouse Gas Costs Avoided'!$A$2:$I$32,9,FALSE)</f>
        <v>2.8604392810719004</v>
      </c>
      <c r="DJ393" s="21">
        <f>CF393*VLOOKUP(BB$6,'Greenhouse Gas Costs Avoided'!$A$2:$I$32,9,FALSE)</f>
        <v>3.0034612451254952</v>
      </c>
      <c r="DK393" s="21">
        <f>CG393*VLOOKUP(BC$6,'Greenhouse Gas Costs Avoided'!$A$2:$I$32,9,FALSE)</f>
        <v>3.1536343073817701</v>
      </c>
      <c r="DL393" s="21">
        <f>CH393*VLOOKUP(BD$6,'Greenhouse Gas Costs Avoided'!$A$2:$I$32,9,FALSE)</f>
        <v>3.3113160227508591</v>
      </c>
      <c r="DM393" s="21">
        <f>CI393*VLOOKUP(BE$6,'Greenhouse Gas Costs Avoided'!$A$2:$I$32,9,FALSE)</f>
        <v>3.4768818238884021</v>
      </c>
      <c r="DN393" s="21">
        <f>CJ393*VLOOKUP(BF$6,'Greenhouse Gas Costs Avoided'!$A$2:$I$32,9,FALSE)</f>
        <v>3.6507259150828224</v>
      </c>
      <c r="DO393" s="21">
        <f>CK393*VLOOKUP(BG$6,'Greenhouse Gas Costs Avoided'!$A$2:$I$32,9,FALSE)</f>
        <v>3.8332622108369634</v>
      </c>
      <c r="DP393" s="21">
        <f>CL393*VLOOKUP(BH$6,'Greenhouse Gas Costs Avoided'!$A$2:$I$32,9,FALSE)</f>
        <v>4.0249253213788121</v>
      </c>
      <c r="DQ393" s="21">
        <f>CM393*VLOOKUP(BI$6,'Greenhouse Gas Costs Avoided'!$A$2:$I$32,9,FALSE)</f>
        <v>4.2261715874477526</v>
      </c>
      <c r="DR393" s="21">
        <f>CN393*VLOOKUP(BJ$6,'Greenhouse Gas Costs Avoided'!$A$2:$I$32,9,FALSE)</f>
        <v>4.4374801668201398</v>
      </c>
      <c r="DS393" s="164">
        <f>CO393*VLOOKUP(BK$6,'Greenhouse Gas Costs Avoided'!$A$2:$I$32,9,FALSE)</f>
        <v>4.6593541751611474</v>
      </c>
    </row>
    <row r="394" spans="1:123" x14ac:dyDescent="0.35">
      <c r="A394" s="174">
        <v>388</v>
      </c>
      <c r="B394" s="12">
        <v>4</v>
      </c>
      <c r="C394" s="175">
        <v>2023</v>
      </c>
      <c r="E394" s="20">
        <v>0</v>
      </c>
      <c r="F394" s="21">
        <v>82.346532180449415</v>
      </c>
      <c r="G394" s="21">
        <v>84.002844861871253</v>
      </c>
      <c r="H394" s="21">
        <v>85.659157543293105</v>
      </c>
      <c r="I394" s="21">
        <v>86.918851036576825</v>
      </c>
      <c r="J394" s="21">
        <v>88.178544529860531</v>
      </c>
      <c r="K394" s="21">
        <v>89.438238023144251</v>
      </c>
      <c r="L394" s="21">
        <v>90.697931516427971</v>
      </c>
      <c r="M394" s="21">
        <v>91.95762500971172</v>
      </c>
      <c r="N394" s="21">
        <v>93.21731850299544</v>
      </c>
      <c r="O394" s="21">
        <v>94.47701199627916</v>
      </c>
      <c r="P394" s="21">
        <v>95.73670548956288</v>
      </c>
      <c r="Q394" s="21">
        <v>96.996398982846586</v>
      </c>
      <c r="R394" s="21">
        <v>98.25609247613032</v>
      </c>
      <c r="S394" s="21">
        <v>99.65157958594628</v>
      </c>
      <c r="T394" s="21">
        <v>101.04706669576224</v>
      </c>
      <c r="U394" s="21">
        <v>102.4425538055782</v>
      </c>
      <c r="V394" s="21">
        <v>103.83804091539416</v>
      </c>
      <c r="W394" s="21">
        <v>105.23352802521011</v>
      </c>
      <c r="X394" s="21">
        <v>106.47156953138905</v>
      </c>
      <c r="Y394" s="21">
        <v>107.709611037568</v>
      </c>
      <c r="Z394" s="21">
        <v>108.94765254374694</v>
      </c>
      <c r="AA394" s="21">
        <v>110.18569404992589</v>
      </c>
      <c r="AB394" s="21">
        <v>111.42373555610482</v>
      </c>
      <c r="AC394" s="21">
        <v>112.86811731331359</v>
      </c>
      <c r="AD394" s="21">
        <v>114.31249907052236</v>
      </c>
      <c r="AE394" s="21">
        <v>115.75688082773114</v>
      </c>
      <c r="AF394" s="21">
        <v>117.20126258493991</v>
      </c>
      <c r="AG394" s="22">
        <v>119.5319620819439</v>
      </c>
      <c r="AI394" s="20">
        <v>0</v>
      </c>
      <c r="AJ394" s="21">
        <v>5.2166744805659615</v>
      </c>
      <c r="AK394" s="21">
        <v>5.3216023247413169</v>
      </c>
      <c r="AL394" s="21">
        <v>5.4265301689166732</v>
      </c>
      <c r="AM394" s="21">
        <v>5.5063320831654474</v>
      </c>
      <c r="AN394" s="21">
        <v>5.5861339974142208</v>
      </c>
      <c r="AO394" s="21">
        <v>5.665935911662995</v>
      </c>
      <c r="AP394" s="21">
        <v>5.7457378259117702</v>
      </c>
      <c r="AQ394" s="21">
        <v>5.8255397401605462</v>
      </c>
      <c r="AR394" s="21">
        <v>5.9053416544093205</v>
      </c>
      <c r="AS394" s="21">
        <v>5.9851435686580947</v>
      </c>
      <c r="AT394" s="21">
        <v>6.0649454829068699</v>
      </c>
      <c r="AU394" s="21">
        <v>6.1447473971556432</v>
      </c>
      <c r="AV394" s="21">
        <v>6.2245493114044184</v>
      </c>
      <c r="AW394" s="21">
        <v>6.312953786990386</v>
      </c>
      <c r="AX394" s="21">
        <v>6.4013582625763545</v>
      </c>
      <c r="AY394" s="21">
        <v>6.4897627381623222</v>
      </c>
      <c r="AZ394" s="21">
        <v>6.5781672137482907</v>
      </c>
      <c r="BA394" s="21">
        <v>6.6665716893342575</v>
      </c>
      <c r="BB394" s="21">
        <v>6.7450019445028957</v>
      </c>
      <c r="BC394" s="21">
        <v>6.8234321996715348</v>
      </c>
      <c r="BD394" s="21">
        <v>6.901862454840173</v>
      </c>
      <c r="BE394" s="21">
        <v>6.9802927100088112</v>
      </c>
      <c r="BF394" s="21">
        <v>7.0587229651774486</v>
      </c>
      <c r="BG394" s="21">
        <v>7.1502249295408609</v>
      </c>
      <c r="BH394" s="21">
        <v>7.2417268939042723</v>
      </c>
      <c r="BI394" s="21">
        <v>7.3332288582676846</v>
      </c>
      <c r="BJ394" s="21">
        <v>7.424730822631096</v>
      </c>
      <c r="BK394" s="22">
        <v>7.5723812490175435</v>
      </c>
      <c r="BM394" s="163">
        <f>VLOOKUP(BM$6,'MonteCarlo Policy Paths'!$N$2:$S$31,$B394+1,FALSE)</f>
        <v>21.456887556927661</v>
      </c>
      <c r="BN394" s="21">
        <f>VLOOKUP(BN$6,'MonteCarlo Policy Paths'!$N$2:$S$31,$B394+1,FALSE)</f>
        <v>23.119081894670884</v>
      </c>
      <c r="BO394" s="21">
        <f>VLOOKUP(BO$6,'MonteCarlo Policy Paths'!$N$2:$S$31,$B394+1,FALSE)</f>
        <v>24.918982795429599</v>
      </c>
      <c r="BP394" s="21">
        <f>VLOOKUP(BP$6,'MonteCarlo Policy Paths'!$N$2:$S$31,$B394+1,FALSE)</f>
        <v>26.866510906830612</v>
      </c>
      <c r="BQ394" s="21">
        <f>VLOOKUP(BQ$6,'MonteCarlo Policy Paths'!$N$2:$S$31,$B394+1,FALSE)</f>
        <v>28.957808063155838</v>
      </c>
      <c r="BR394" s="21">
        <f>VLOOKUP(BR$6,'MonteCarlo Policy Paths'!$N$2:$S$31,$B394+1,FALSE)</f>
        <v>31.169773267386955</v>
      </c>
      <c r="BS394" s="21">
        <f>VLOOKUP(BS$6,'MonteCarlo Policy Paths'!$N$2:$S$31,$B394+1,FALSE)</f>
        <v>33.536503079259326</v>
      </c>
      <c r="BT394" s="21">
        <f>VLOOKUP(BT$6,'MonteCarlo Policy Paths'!$N$2:$S$31,$B394+1,FALSE)</f>
        <v>36.094562758542168</v>
      </c>
      <c r="BU394" s="21">
        <f>VLOOKUP(BU$6,'MonteCarlo Policy Paths'!$N$2:$S$31,$B394+1,FALSE)</f>
        <v>38.859796339203925</v>
      </c>
      <c r="BV394" s="21">
        <f>VLOOKUP(BV$6,'MonteCarlo Policy Paths'!$N$2:$S$31,$B394+1,FALSE)</f>
        <v>41.937214526892696</v>
      </c>
      <c r="BW394" s="21">
        <f>VLOOKUP(BW$6,'MonteCarlo Policy Paths'!$N$2:$S$31,$B394+1,FALSE)</f>
        <v>45.285702034805901</v>
      </c>
      <c r="BX394" s="21">
        <f>VLOOKUP(BX$6,'MonteCarlo Policy Paths'!$N$2:$S$31,$B394+1,FALSE)</f>
        <v>48.923675973628832</v>
      </c>
      <c r="BY394" s="21">
        <f>VLOOKUP(BY$6,'MonteCarlo Policy Paths'!$N$2:$S$31,$B394+1,FALSE)</f>
        <v>52.880283256992421</v>
      </c>
      <c r="BZ394" s="21">
        <f>VLOOKUP(BZ$6,'MonteCarlo Policy Paths'!$N$2:$S$31,$B394+1,FALSE)</f>
        <v>57.179951130409847</v>
      </c>
      <c r="CA394" s="21">
        <f>VLOOKUP(CA$6,'MonteCarlo Policy Paths'!$N$2:$S$31,$B394+1,FALSE)</f>
        <v>59.199989570907007</v>
      </c>
      <c r="CB394" s="21">
        <f>VLOOKUP(CB$6,'MonteCarlo Policy Paths'!$N$2:$S$31,$B394+1,FALSE)</f>
        <v>61.304348310445278</v>
      </c>
      <c r="CC394" s="21">
        <f>VLOOKUP(CC$6,'MonteCarlo Policy Paths'!$N$2:$S$31,$B394+1,FALSE)</f>
        <v>63.486799757257046</v>
      </c>
      <c r="CD394" s="21">
        <f>VLOOKUP(CD$6,'MonteCarlo Policy Paths'!$N$2:$S$31,$B394+1,FALSE)</f>
        <v>65.754412861465767</v>
      </c>
      <c r="CE394" s="21">
        <f>VLOOKUP(CE$6,'MonteCarlo Policy Paths'!$N$2:$S$31,$B394+1,FALSE)</f>
        <v>68.097759333367534</v>
      </c>
      <c r="CF394" s="21">
        <f>VLOOKUP(CF$6,'MonteCarlo Policy Paths'!$N$2:$S$31,$B394+1,FALSE)</f>
        <v>70.548973057852507</v>
      </c>
      <c r="CG394" s="21">
        <f>VLOOKUP(CG$6,'MonteCarlo Policy Paths'!$N$2:$S$31,$B394+1,FALSE)</f>
        <v>73.077007009761019</v>
      </c>
      <c r="CH394" s="21">
        <f>VLOOKUP(CH$6,'MonteCarlo Policy Paths'!$N$2:$S$31,$B394+1,FALSE)</f>
        <v>75.691476032446857</v>
      </c>
      <c r="CI394" s="21">
        <f>VLOOKUP(CI$6,'MonteCarlo Policy Paths'!$N$2:$S$31,$B394+1,FALSE)</f>
        <v>78.404802280730166</v>
      </c>
      <c r="CJ394" s="21">
        <f>VLOOKUP(CJ$6,'MonteCarlo Policy Paths'!$N$2:$S$31,$B394+1,FALSE)</f>
        <v>81.224927058038162</v>
      </c>
      <c r="CK394" s="21">
        <f>VLOOKUP(CK$6,'MonteCarlo Policy Paths'!$N$2:$S$31,$B394+1,FALSE)</f>
        <v>84.152487263770951</v>
      </c>
      <c r="CL394" s="21">
        <f>VLOOKUP(CL$6,'MonteCarlo Policy Paths'!$N$2:$S$31,$B394+1,FALSE)</f>
        <v>87.19069011352974</v>
      </c>
      <c r="CM394" s="21">
        <f>VLOOKUP(CM$6,'MonteCarlo Policy Paths'!$N$2:$S$31,$B394+1,FALSE)</f>
        <v>90.339519718236858</v>
      </c>
      <c r="CN394" s="21">
        <f>VLOOKUP(CN$6,'MonteCarlo Policy Paths'!$N$2:$S$31,$B394+1,FALSE)</f>
        <v>93.604800202242828</v>
      </c>
      <c r="CO394" s="164">
        <f>VLOOKUP(CO$6,'MonteCarlo Policy Paths'!$N$2:$S$31,$B394+1,FALSE)</f>
        <v>96.983684685934094</v>
      </c>
      <c r="CQ394" s="163">
        <f>BM394*VLOOKUP(AI$6,'Greenhouse Gas Costs Avoided'!$A$2:$I$32,9,FALSE)</f>
        <v>1.3592994724454583</v>
      </c>
      <c r="CR394" s="21">
        <f>BN394*VLOOKUP(AJ$6,'Greenhouse Gas Costs Avoided'!$A$2:$I$32,9,FALSE)</f>
        <v>1.4645999210963487</v>
      </c>
      <c r="CS394" s="21">
        <f>BO394*VLOOKUP(AK$6,'Greenhouse Gas Costs Avoided'!$A$2:$I$32,9,FALSE)</f>
        <v>1.5786241167474793</v>
      </c>
      <c r="CT394" s="21">
        <f>BP394*VLOOKUP(AL$6,'Greenhouse Gas Costs Avoided'!$A$2:$I$32,9,FALSE)</f>
        <v>1.7020005350363183</v>
      </c>
      <c r="CU394" s="21">
        <f>BQ394*VLOOKUP(AM$6,'Greenhouse Gas Costs Avoided'!$A$2:$I$32,9,FALSE)</f>
        <v>1.8344847601494692</v>
      </c>
      <c r="CV394" s="21">
        <f>BR394*VLOOKUP(AN$6,'Greenhouse Gas Costs Avoided'!$A$2:$I$32,9,FALSE)</f>
        <v>1.9746133378475101</v>
      </c>
      <c r="CW394" s="21">
        <f>BS394*VLOOKUP(AO$6,'Greenhouse Gas Costs Avoided'!$A$2:$I$32,9,FALSE)</f>
        <v>2.1245462941611284</v>
      </c>
      <c r="CX394" s="21">
        <f>BT394*VLOOKUP(AP$6,'Greenhouse Gas Costs Avoided'!$A$2:$I$32,9,FALSE)</f>
        <v>2.2866000479177169</v>
      </c>
      <c r="CY394" s="21">
        <f>BU394*VLOOKUP(AQ$6,'Greenhouse Gas Costs Avoided'!$A$2:$I$32,9,FALSE)</f>
        <v>2.4617783228380428</v>
      </c>
      <c r="CZ394" s="21">
        <f>BV394*VLOOKUP(AR$6,'Greenhouse Gas Costs Avoided'!$A$2:$I$32,9,FALSE)</f>
        <v>2.6567335747552212</v>
      </c>
      <c r="DA394" s="21">
        <f>BW394*VLOOKUP(AS$6,'Greenhouse Gas Costs Avoided'!$A$2:$I$32,9,FALSE)</f>
        <v>2.8688611394320973</v>
      </c>
      <c r="DB394" s="21">
        <f>BX394*VLOOKUP(AT$6,'Greenhouse Gas Costs Avoided'!$A$2:$I$32,9,FALSE)</f>
        <v>3.099327745676475</v>
      </c>
      <c r="DC394" s="21">
        <f>BY394*VLOOKUP(AU$6,'Greenhouse Gas Costs Avoided'!$A$2:$I$32,9,FALSE)</f>
        <v>3.3499798581359799</v>
      </c>
      <c r="DD394" s="21">
        <f>BZ394*VLOOKUP(AV$6,'Greenhouse Gas Costs Avoided'!$A$2:$I$32,9,FALSE)</f>
        <v>3.6223649492411436</v>
      </c>
      <c r="DE394" s="21">
        <f>CA394*VLOOKUP(AW$6,'Greenhouse Gas Costs Avoided'!$A$2:$I$32,9,FALSE)</f>
        <v>3.7503349159570667</v>
      </c>
      <c r="DF394" s="21">
        <f>CB394*VLOOKUP(AX$6,'Greenhouse Gas Costs Avoided'!$A$2:$I$32,9,FALSE)</f>
        <v>3.8836465958035138</v>
      </c>
      <c r="DG394" s="21">
        <f>CC394*VLOOKUP(AY$6,'Greenhouse Gas Costs Avoided'!$A$2:$I$32,9,FALSE)</f>
        <v>4.0219054692034097</v>
      </c>
      <c r="DH394" s="21">
        <f>CD394*VLOOKUP(AZ$6,'Greenhouse Gas Costs Avoided'!$A$2:$I$32,9,FALSE)</f>
        <v>4.1655593560070496</v>
      </c>
      <c r="DI394" s="21">
        <f>CE394*VLOOKUP(BA$6,'Greenhouse Gas Costs Avoided'!$A$2:$I$32,9,FALSE)</f>
        <v>4.3140109715809301</v>
      </c>
      <c r="DJ394" s="21">
        <f>CF394*VLOOKUP(BB$6,'Greenhouse Gas Costs Avoided'!$A$2:$I$32,9,FALSE)</f>
        <v>4.4692960059878768</v>
      </c>
      <c r="DK394" s="21">
        <f>CG394*VLOOKUP(BC$6,'Greenhouse Gas Costs Avoided'!$A$2:$I$32,9,FALSE)</f>
        <v>4.629447622014963</v>
      </c>
      <c r="DL394" s="21">
        <f>CH394*VLOOKUP(BD$6,'Greenhouse Gas Costs Avoided'!$A$2:$I$32,9,FALSE)</f>
        <v>4.7950749225184994</v>
      </c>
      <c r="DM394" s="21">
        <f>CI394*VLOOKUP(BE$6,'Greenhouse Gas Costs Avoided'!$A$2:$I$32,9,FALSE)</f>
        <v>4.9669648542748472</v>
      </c>
      <c r="DN394" s="21">
        <f>CJ394*VLOOKUP(BF$6,'Greenhouse Gas Costs Avoided'!$A$2:$I$32,9,FALSE)</f>
        <v>5.1456205009456273</v>
      </c>
      <c r="DO394" s="21">
        <f>CK394*VLOOKUP(BG$6,'Greenhouse Gas Costs Avoided'!$A$2:$I$32,9,FALSE)</f>
        <v>5.331082210275417</v>
      </c>
      <c r="DP394" s="21">
        <f>CL394*VLOOKUP(BH$6,'Greenhouse Gas Costs Avoided'!$A$2:$I$32,9,FALSE)</f>
        <v>5.5235531602164318</v>
      </c>
      <c r="DQ394" s="21">
        <f>CM394*VLOOKUP(BI$6,'Greenhouse Gas Costs Avoided'!$A$2:$I$32,9,FALSE)</f>
        <v>5.723032344191421</v>
      </c>
      <c r="DR394" s="21">
        <f>CN394*VLOOKUP(BJ$6,'Greenhouse Gas Costs Avoided'!$A$2:$I$32,9,FALSE)</f>
        <v>5.9298887220104266</v>
      </c>
      <c r="DS394" s="164">
        <f>CO394*VLOOKUP(BK$6,'Greenhouse Gas Costs Avoided'!$A$2:$I$32,9,FALSE)</f>
        <v>6.1439419431008639</v>
      </c>
    </row>
    <row r="395" spans="1:123" x14ac:dyDescent="0.35">
      <c r="A395" s="174">
        <v>389</v>
      </c>
      <c r="B395" s="12">
        <v>5</v>
      </c>
      <c r="C395" s="175">
        <v>2023</v>
      </c>
      <c r="E395" s="20">
        <v>0</v>
      </c>
      <c r="F395" s="21">
        <v>82.346532180449415</v>
      </c>
      <c r="G395" s="21">
        <v>84.002844861871253</v>
      </c>
      <c r="H395" s="21">
        <v>85.659157543293105</v>
      </c>
      <c r="I395" s="21">
        <v>86.918851036576825</v>
      </c>
      <c r="J395" s="21">
        <v>88.178544529860531</v>
      </c>
      <c r="K395" s="21">
        <v>89.438238023144251</v>
      </c>
      <c r="L395" s="21">
        <v>90.697931516427971</v>
      </c>
      <c r="M395" s="21">
        <v>91.95762500971172</v>
      </c>
      <c r="N395" s="21">
        <v>93.21731850299544</v>
      </c>
      <c r="O395" s="21">
        <v>94.47701199627916</v>
      </c>
      <c r="P395" s="21">
        <v>95.73670548956288</v>
      </c>
      <c r="Q395" s="21">
        <v>96.996398982846586</v>
      </c>
      <c r="R395" s="21">
        <v>99.874634841342697</v>
      </c>
      <c r="S395" s="21">
        <v>101.93553668931256</v>
      </c>
      <c r="T395" s="21">
        <v>104.04258519817796</v>
      </c>
      <c r="U395" s="21">
        <v>106.18472717196582</v>
      </c>
      <c r="V395" s="21">
        <v>108.36780972271322</v>
      </c>
      <c r="W395" s="21">
        <v>110.57648338650839</v>
      </c>
      <c r="X395" s="21">
        <v>112.7694544213079</v>
      </c>
      <c r="Y395" s="21">
        <v>114.98228749612761</v>
      </c>
      <c r="Z395" s="21">
        <v>117.22345778349788</v>
      </c>
      <c r="AA395" s="21">
        <v>119.50474742044912</v>
      </c>
      <c r="AB395" s="21">
        <v>121.83201137782079</v>
      </c>
      <c r="AC395" s="21">
        <v>124.30483685770574</v>
      </c>
      <c r="AD395" s="21">
        <v>126.81952160325447</v>
      </c>
      <c r="AE395" s="21">
        <v>129.37127756316897</v>
      </c>
      <c r="AF395" s="21">
        <v>131.96243899653103</v>
      </c>
      <c r="AG395" s="22">
        <v>135.47056479945655</v>
      </c>
      <c r="AI395" s="20">
        <v>0</v>
      </c>
      <c r="AJ395" s="21">
        <v>5.2166744805659615</v>
      </c>
      <c r="AK395" s="21">
        <v>5.3216023247413169</v>
      </c>
      <c r="AL395" s="21">
        <v>5.4265301689166732</v>
      </c>
      <c r="AM395" s="21">
        <v>5.5063320831654474</v>
      </c>
      <c r="AN395" s="21">
        <v>5.5861339974142208</v>
      </c>
      <c r="AO395" s="21">
        <v>5.665935911662995</v>
      </c>
      <c r="AP395" s="21">
        <v>5.7457378259117702</v>
      </c>
      <c r="AQ395" s="21">
        <v>5.8255397401605462</v>
      </c>
      <c r="AR395" s="21">
        <v>5.9053416544093205</v>
      </c>
      <c r="AS395" s="21">
        <v>5.9851435686580947</v>
      </c>
      <c r="AT395" s="21">
        <v>6.0649454829068699</v>
      </c>
      <c r="AU395" s="21">
        <v>6.1447473971556432</v>
      </c>
      <c r="AV395" s="21">
        <v>6.327084396109818</v>
      </c>
      <c r="AW395" s="21">
        <v>6.4576430704410743</v>
      </c>
      <c r="AX395" s="21">
        <v>6.5911251478821242</v>
      </c>
      <c r="AY395" s="21">
        <v>6.7268304055597685</v>
      </c>
      <c r="AZ395" s="21">
        <v>6.8651292595600424</v>
      </c>
      <c r="BA395" s="21">
        <v>7.0050493173053994</v>
      </c>
      <c r="BB395" s="21">
        <v>7.1439746093722221</v>
      </c>
      <c r="BC395" s="21">
        <v>7.2841581669004034</v>
      </c>
      <c r="BD395" s="21">
        <v>7.426136894299721</v>
      </c>
      <c r="BE395" s="21">
        <v>7.5706571930511553</v>
      </c>
      <c r="BF395" s="21">
        <v>7.7180899770979394</v>
      </c>
      <c r="BG395" s="21">
        <v>7.8747441218959366</v>
      </c>
      <c r="BH395" s="21">
        <v>8.0340500621877027</v>
      </c>
      <c r="BI395" s="21">
        <v>8.1957044736636782</v>
      </c>
      <c r="BJ395" s="21">
        <v>8.3598552322508848</v>
      </c>
      <c r="BK395" s="22">
        <v>8.5820959249206545</v>
      </c>
      <c r="BM395" s="163">
        <f>VLOOKUP(BM$6,'MonteCarlo Policy Paths'!$N$2:$S$31,$B395+1,FALSE)</f>
        <v>24.184299884200797</v>
      </c>
      <c r="BN395" s="21">
        <f>VLOOKUP(BN$6,'MonteCarlo Policy Paths'!$N$2:$S$31,$B395+1,FALSE)</f>
        <v>26.797135120393484</v>
      </c>
      <c r="BO395" s="21">
        <f>VLOOKUP(BO$6,'MonteCarlo Policy Paths'!$N$2:$S$31,$B395+1,FALSE)</f>
        <v>29.690826715826198</v>
      </c>
      <c r="BP395" s="21">
        <f>VLOOKUP(BP$6,'MonteCarlo Policy Paths'!$N$2:$S$31,$B395+1,FALSE)</f>
        <v>32.893001978364566</v>
      </c>
      <c r="BQ395" s="21">
        <f>VLOOKUP(BQ$6,'MonteCarlo Policy Paths'!$N$2:$S$31,$B395+1,FALSE)</f>
        <v>36.420098382625895</v>
      </c>
      <c r="BR395" s="21">
        <f>VLOOKUP(BR$6,'MonteCarlo Policy Paths'!$N$2:$S$31,$B395+1,FALSE)</f>
        <v>40.279471956541457</v>
      </c>
      <c r="BS395" s="21">
        <f>VLOOKUP(BS$6,'MonteCarlo Policy Paths'!$N$2:$S$31,$B395+1,FALSE)</f>
        <v>44.515635375675203</v>
      </c>
      <c r="BT395" s="21">
        <f>VLOOKUP(BT$6,'MonteCarlo Policy Paths'!$N$2:$S$31,$B395+1,FALSE)</f>
        <v>49.196171227791872</v>
      </c>
      <c r="BU395" s="21">
        <f>VLOOKUP(BU$6,'MonteCarlo Policy Paths'!$N$2:$S$31,$B395+1,FALSE)</f>
        <v>54.364766335209197</v>
      </c>
      <c r="BV395" s="21">
        <f>VLOOKUP(BV$6,'MonteCarlo Policy Paths'!$N$2:$S$31,$B395+1,FALSE)</f>
        <v>60.140596575631633</v>
      </c>
      <c r="BW395" s="21">
        <f>VLOOKUP(BW$6,'MonteCarlo Policy Paths'!$N$2:$S$31,$B395+1,FALSE)</f>
        <v>66.545116533046993</v>
      </c>
      <c r="BX395" s="21">
        <f>VLOOKUP(BX$6,'MonteCarlo Policy Paths'!$N$2:$S$31,$B395+1,FALSE)</f>
        <v>73.642612105771832</v>
      </c>
      <c r="BY395" s="21">
        <f>VLOOKUP(BY$6,'MonteCarlo Policy Paths'!$N$2:$S$31,$B395+1,FALSE)</f>
        <v>81.515240678665066</v>
      </c>
      <c r="BZ395" s="21">
        <f>VLOOKUP(BZ$6,'MonteCarlo Policy Paths'!$N$2:$S$31,$B395+1,FALSE)</f>
        <v>90.237354922369406</v>
      </c>
      <c r="CA395" s="21">
        <f>VLOOKUP(CA$6,'MonteCarlo Policy Paths'!$N$2:$S$31,$B395+1,FALSE)</f>
        <v>92.736092415362535</v>
      </c>
      <c r="CB395" s="21">
        <f>VLOOKUP(CB$6,'MonteCarlo Policy Paths'!$N$2:$S$31,$B395+1,FALSE)</f>
        <v>95.321073906264047</v>
      </c>
      <c r="CC395" s="21">
        <f>VLOOKUP(CC$6,'MonteCarlo Policy Paths'!$N$2:$S$31,$B395+1,FALSE)</f>
        <v>97.972807459231774</v>
      </c>
      <c r="CD395" s="21">
        <f>VLOOKUP(CD$6,'MonteCarlo Policy Paths'!$N$2:$S$31,$B395+1,FALSE)</f>
        <v>100.70188743091984</v>
      </c>
      <c r="CE395" s="21">
        <f>VLOOKUP(CE$6,'MonteCarlo Policy Paths'!$N$2:$S$31,$B395+1,FALSE)</f>
        <v>103.48109827693068</v>
      </c>
      <c r="CF395" s="21">
        <f>VLOOKUP(CF$6,'MonteCarlo Policy Paths'!$N$2:$S$31,$B395+1,FALSE)</f>
        <v>106.37744326160868</v>
      </c>
      <c r="CG395" s="21">
        <f>VLOOKUP(CG$6,'MonteCarlo Policy Paths'!$N$2:$S$31,$B395+1,FALSE)</f>
        <v>109.31402956265458</v>
      </c>
      <c r="CH395" s="21">
        <f>VLOOKUP(CH$6,'MonteCarlo Policy Paths'!$N$2:$S$31,$B395+1,FALSE)</f>
        <v>112.30612514839871</v>
      </c>
      <c r="CI395" s="21">
        <f>VLOOKUP(CI$6,'MonteCarlo Policy Paths'!$N$2:$S$31,$B395+1,FALSE)</f>
        <v>115.37497116076017</v>
      </c>
      <c r="CJ395" s="21">
        <f>VLOOKUP(CJ$6,'MonteCarlo Policy Paths'!$N$2:$S$31,$B395+1,FALSE)</f>
        <v>118.53125256657755</v>
      </c>
      <c r="CK395" s="21">
        <f>VLOOKUP(CK$6,'MonteCarlo Policy Paths'!$N$2:$S$31,$B395+1,FALSE)</f>
        <v>121.76875646902944</v>
      </c>
      <c r="CL395" s="21">
        <f>VLOOKUP(CL$6,'MonteCarlo Policy Paths'!$N$2:$S$31,$B395+1,FALSE)</f>
        <v>125.08672773594304</v>
      </c>
      <c r="CM395" s="21">
        <f>VLOOKUP(CM$6,'MonteCarlo Policy Paths'!$N$2:$S$31,$B395+1,FALSE)</f>
        <v>128.47676069968128</v>
      </c>
      <c r="CN395" s="21">
        <f>VLOOKUP(CN$6,'MonteCarlo Policy Paths'!$N$2:$S$31,$B395+1,FALSE)</f>
        <v>131.94323193005201</v>
      </c>
      <c r="CO395" s="164">
        <f>VLOOKUP(CO$6,'MonteCarlo Policy Paths'!$N$2:$S$31,$B395+1,FALSE)</f>
        <v>135.47056479945655</v>
      </c>
      <c r="CQ395" s="163">
        <f>BM395*VLOOKUP(AI$6,'Greenhouse Gas Costs Avoided'!$A$2:$I$32,9,FALSE)</f>
        <v>1.5320817610121258</v>
      </c>
      <c r="CR395" s="21">
        <f>BN395*VLOOKUP(AJ$6,'Greenhouse Gas Costs Avoided'!$A$2:$I$32,9,FALSE)</f>
        <v>1.6976055607114411</v>
      </c>
      <c r="CS395" s="21">
        <f>BO395*VLOOKUP(AK$6,'Greenhouse Gas Costs Avoided'!$A$2:$I$32,9,FALSE)</f>
        <v>1.8809216846672472</v>
      </c>
      <c r="CT395" s="21">
        <f>BP395*VLOOKUP(AL$6,'Greenhouse Gas Costs Avoided'!$A$2:$I$32,9,FALSE)</f>
        <v>2.0837803301021003</v>
      </c>
      <c r="CU395" s="21">
        <f>BQ395*VLOOKUP(AM$6,'Greenhouse Gas Costs Avoided'!$A$2:$I$32,9,FALSE)</f>
        <v>2.3072228153580183</v>
      </c>
      <c r="CV395" s="21">
        <f>BR395*VLOOKUP(AN$6,'Greenhouse Gas Costs Avoided'!$A$2:$I$32,9,FALSE)</f>
        <v>2.5517151467399573</v>
      </c>
      <c r="CW395" s="21">
        <f>BS395*VLOOKUP(AO$6,'Greenhouse Gas Costs Avoided'!$A$2:$I$32,9,FALSE)</f>
        <v>2.8200772139570236</v>
      </c>
      <c r="CX395" s="21">
        <f>BT395*VLOOKUP(AP$6,'Greenhouse Gas Costs Avoided'!$A$2:$I$32,9,FALSE)</f>
        <v>3.1165903917263735</v>
      </c>
      <c r="CY395" s="21">
        <f>BU395*VLOOKUP(AQ$6,'Greenhouse Gas Costs Avoided'!$A$2:$I$32,9,FALSE)</f>
        <v>3.444022251736667</v>
      </c>
      <c r="CZ395" s="21">
        <f>BV395*VLOOKUP(AR$6,'Greenhouse Gas Costs Avoided'!$A$2:$I$32,9,FALSE)</f>
        <v>3.8099226171979153</v>
      </c>
      <c r="DA395" s="21">
        <f>BW395*VLOOKUP(AS$6,'Greenhouse Gas Costs Avoided'!$A$2:$I$32,9,FALSE)</f>
        <v>4.2156506416508543</v>
      </c>
      <c r="DB395" s="21">
        <f>BX395*VLOOKUP(AT$6,'Greenhouse Gas Costs Avoided'!$A$2:$I$32,9,FALSE)</f>
        <v>4.6652788536686769</v>
      </c>
      <c r="DC395" s="21">
        <f>BY395*VLOOKUP(AU$6,'Greenhouse Gas Costs Avoided'!$A$2:$I$32,9,FALSE)</f>
        <v>5.1640119451993618</v>
      </c>
      <c r="DD395" s="21">
        <f>BZ395*VLOOKUP(AV$6,'Greenhouse Gas Costs Avoided'!$A$2:$I$32,9,FALSE)</f>
        <v>5.7165601774917221</v>
      </c>
      <c r="DE395" s="21">
        <f>CA395*VLOOKUP(AW$6,'Greenhouse Gas Costs Avoided'!$A$2:$I$32,9,FALSE)</f>
        <v>5.8748558551380645</v>
      </c>
      <c r="DF395" s="21">
        <f>CB395*VLOOKUP(AX$6,'Greenhouse Gas Costs Avoided'!$A$2:$I$32,9,FALSE)</f>
        <v>6.0386151127443357</v>
      </c>
      <c r="DG395" s="21">
        <f>CC395*VLOOKUP(AY$6,'Greenhouse Gas Costs Avoided'!$A$2:$I$32,9,FALSE)</f>
        <v>6.2066031310462346</v>
      </c>
      <c r="DH395" s="21">
        <f>CD395*VLOOKUP(AZ$6,'Greenhouse Gas Costs Avoided'!$A$2:$I$32,9,FALSE)</f>
        <v>6.3794910653253769</v>
      </c>
      <c r="DI395" s="21">
        <f>CE395*VLOOKUP(BA$6,'Greenhouse Gas Costs Avoided'!$A$2:$I$32,9,FALSE)</f>
        <v>6.5555548036832505</v>
      </c>
      <c r="DJ395" s="21">
        <f>CF395*VLOOKUP(BB$6,'Greenhouse Gas Costs Avoided'!$A$2:$I$32,9,FALSE)</f>
        <v>6.7390390205459019</v>
      </c>
      <c r="DK395" s="21">
        <f>CG395*VLOOKUP(BC$6,'Greenhouse Gas Costs Avoided'!$A$2:$I$32,9,FALSE)</f>
        <v>6.9250725353887148</v>
      </c>
      <c r="DL395" s="21">
        <f>CH395*VLOOKUP(BD$6,'Greenhouse Gas Costs Avoided'!$A$2:$I$32,9,FALSE)</f>
        <v>7.114622578022705</v>
      </c>
      <c r="DM395" s="21">
        <f>CI395*VLOOKUP(BE$6,'Greenhouse Gas Costs Avoided'!$A$2:$I$32,9,FALSE)</f>
        <v>7.309034780377397</v>
      </c>
      <c r="DN395" s="21">
        <f>CJ395*VLOOKUP(BF$6,'Greenhouse Gas Costs Avoided'!$A$2:$I$32,9,FALSE)</f>
        <v>7.5089860379134308</v>
      </c>
      <c r="DO395" s="21">
        <f>CK395*VLOOKUP(BG$6,'Greenhouse Gas Costs Avoided'!$A$2:$I$32,9,FALSE)</f>
        <v>7.714082761982441</v>
      </c>
      <c r="DP395" s="21">
        <f>CL395*VLOOKUP(BH$6,'Greenhouse Gas Costs Avoided'!$A$2:$I$32,9,FALSE)</f>
        <v>7.9242771147625906</v>
      </c>
      <c r="DQ395" s="21">
        <f>CM395*VLOOKUP(BI$6,'Greenhouse Gas Costs Avoided'!$A$2:$I$32,9,FALSE)</f>
        <v>8.1390365949973802</v>
      </c>
      <c r="DR395" s="21">
        <f>CN395*VLOOKUP(BJ$6,'Greenhouse Gas Costs Avoided'!$A$2:$I$32,9,FALSE)</f>
        <v>8.358638459535694</v>
      </c>
      <c r="DS395" s="164">
        <f>CO395*VLOOKUP(BK$6,'Greenhouse Gas Costs Avoided'!$A$2:$I$32,9,FALSE)</f>
        <v>8.5820959249206545</v>
      </c>
    </row>
    <row r="396" spans="1:123" x14ac:dyDescent="0.35">
      <c r="A396" s="174">
        <v>390</v>
      </c>
      <c r="B396" s="12">
        <v>5</v>
      </c>
      <c r="C396" s="175">
        <v>2023</v>
      </c>
      <c r="E396" s="20">
        <v>0</v>
      </c>
      <c r="F396" s="21">
        <v>82.346532180449415</v>
      </c>
      <c r="G396" s="21">
        <v>84.002844861871253</v>
      </c>
      <c r="H396" s="21">
        <v>85.659157543293105</v>
      </c>
      <c r="I396" s="21">
        <v>86.918851036576825</v>
      </c>
      <c r="J396" s="21">
        <v>88.178544529860531</v>
      </c>
      <c r="K396" s="21">
        <v>89.438238023144251</v>
      </c>
      <c r="L396" s="21">
        <v>90.697931516427971</v>
      </c>
      <c r="M396" s="21">
        <v>91.95762500971172</v>
      </c>
      <c r="N396" s="21">
        <v>93.21731850299544</v>
      </c>
      <c r="O396" s="21">
        <v>94.47701199627916</v>
      </c>
      <c r="P396" s="21">
        <v>95.73670548956288</v>
      </c>
      <c r="Q396" s="21">
        <v>96.996398982846586</v>
      </c>
      <c r="R396" s="21">
        <v>99.874634841342697</v>
      </c>
      <c r="S396" s="21">
        <v>101.93553668931256</v>
      </c>
      <c r="T396" s="21">
        <v>104.04258519817796</v>
      </c>
      <c r="U396" s="21">
        <v>106.18472717196582</v>
      </c>
      <c r="V396" s="21">
        <v>108.36780972271322</v>
      </c>
      <c r="W396" s="21">
        <v>110.57648338650839</v>
      </c>
      <c r="X396" s="21">
        <v>112.7694544213079</v>
      </c>
      <c r="Y396" s="21">
        <v>114.98228749612761</v>
      </c>
      <c r="Z396" s="21">
        <v>117.22345778349788</v>
      </c>
      <c r="AA396" s="21">
        <v>119.50474742044912</v>
      </c>
      <c r="AB396" s="21">
        <v>121.83201137782079</v>
      </c>
      <c r="AC396" s="21">
        <v>124.30483685770574</v>
      </c>
      <c r="AD396" s="21">
        <v>126.81952160325447</v>
      </c>
      <c r="AE396" s="21">
        <v>129.37127756316897</v>
      </c>
      <c r="AF396" s="21">
        <v>131.96243899653103</v>
      </c>
      <c r="AG396" s="22">
        <v>135.47056479945655</v>
      </c>
      <c r="AI396" s="20">
        <v>0</v>
      </c>
      <c r="AJ396" s="21">
        <v>5.2166744805659615</v>
      </c>
      <c r="AK396" s="21">
        <v>5.3216023247413169</v>
      </c>
      <c r="AL396" s="21">
        <v>5.4265301689166732</v>
      </c>
      <c r="AM396" s="21">
        <v>5.5063320831654474</v>
      </c>
      <c r="AN396" s="21">
        <v>5.5861339974142208</v>
      </c>
      <c r="AO396" s="21">
        <v>5.665935911662995</v>
      </c>
      <c r="AP396" s="21">
        <v>5.7457378259117702</v>
      </c>
      <c r="AQ396" s="21">
        <v>5.8255397401605462</v>
      </c>
      <c r="AR396" s="21">
        <v>5.9053416544093205</v>
      </c>
      <c r="AS396" s="21">
        <v>5.9851435686580947</v>
      </c>
      <c r="AT396" s="21">
        <v>6.0649454829068699</v>
      </c>
      <c r="AU396" s="21">
        <v>6.1447473971556432</v>
      </c>
      <c r="AV396" s="21">
        <v>6.327084396109818</v>
      </c>
      <c r="AW396" s="21">
        <v>6.4576430704410743</v>
      </c>
      <c r="AX396" s="21">
        <v>6.5911251478821242</v>
      </c>
      <c r="AY396" s="21">
        <v>6.7268304055597685</v>
      </c>
      <c r="AZ396" s="21">
        <v>6.8651292595600424</v>
      </c>
      <c r="BA396" s="21">
        <v>7.0050493173053994</v>
      </c>
      <c r="BB396" s="21">
        <v>7.1439746093722221</v>
      </c>
      <c r="BC396" s="21">
        <v>7.2841581669004034</v>
      </c>
      <c r="BD396" s="21">
        <v>7.426136894299721</v>
      </c>
      <c r="BE396" s="21">
        <v>7.5706571930511553</v>
      </c>
      <c r="BF396" s="21">
        <v>7.7180899770979394</v>
      </c>
      <c r="BG396" s="21">
        <v>7.8747441218959366</v>
      </c>
      <c r="BH396" s="21">
        <v>8.0340500621877027</v>
      </c>
      <c r="BI396" s="21">
        <v>8.1957044736636782</v>
      </c>
      <c r="BJ396" s="21">
        <v>8.3598552322508848</v>
      </c>
      <c r="BK396" s="22">
        <v>8.5820959249206545</v>
      </c>
      <c r="BM396" s="163">
        <f>VLOOKUP(BM$6,'MonteCarlo Policy Paths'!$N$2:$S$31,$B396+1,FALSE)</f>
        <v>24.184299884200797</v>
      </c>
      <c r="BN396" s="21">
        <f>VLOOKUP(BN$6,'MonteCarlo Policy Paths'!$N$2:$S$31,$B396+1,FALSE)</f>
        <v>26.797135120393484</v>
      </c>
      <c r="BO396" s="21">
        <f>VLOOKUP(BO$6,'MonteCarlo Policy Paths'!$N$2:$S$31,$B396+1,FALSE)</f>
        <v>29.690826715826198</v>
      </c>
      <c r="BP396" s="21">
        <f>VLOOKUP(BP$6,'MonteCarlo Policy Paths'!$N$2:$S$31,$B396+1,FALSE)</f>
        <v>32.893001978364566</v>
      </c>
      <c r="BQ396" s="21">
        <f>VLOOKUP(BQ$6,'MonteCarlo Policy Paths'!$N$2:$S$31,$B396+1,FALSE)</f>
        <v>36.420098382625895</v>
      </c>
      <c r="BR396" s="21">
        <f>VLOOKUP(BR$6,'MonteCarlo Policy Paths'!$N$2:$S$31,$B396+1,FALSE)</f>
        <v>40.279471956541457</v>
      </c>
      <c r="BS396" s="21">
        <f>VLOOKUP(BS$6,'MonteCarlo Policy Paths'!$N$2:$S$31,$B396+1,FALSE)</f>
        <v>44.515635375675203</v>
      </c>
      <c r="BT396" s="21">
        <f>VLOOKUP(BT$6,'MonteCarlo Policy Paths'!$N$2:$S$31,$B396+1,FALSE)</f>
        <v>49.196171227791872</v>
      </c>
      <c r="BU396" s="21">
        <f>VLOOKUP(BU$6,'MonteCarlo Policy Paths'!$N$2:$S$31,$B396+1,FALSE)</f>
        <v>54.364766335209197</v>
      </c>
      <c r="BV396" s="21">
        <f>VLOOKUP(BV$6,'MonteCarlo Policy Paths'!$N$2:$S$31,$B396+1,FALSE)</f>
        <v>60.140596575631633</v>
      </c>
      <c r="BW396" s="21">
        <f>VLOOKUP(BW$6,'MonteCarlo Policy Paths'!$N$2:$S$31,$B396+1,FALSE)</f>
        <v>66.545116533046993</v>
      </c>
      <c r="BX396" s="21">
        <f>VLOOKUP(BX$6,'MonteCarlo Policy Paths'!$N$2:$S$31,$B396+1,FALSE)</f>
        <v>73.642612105771832</v>
      </c>
      <c r="BY396" s="21">
        <f>VLOOKUP(BY$6,'MonteCarlo Policy Paths'!$N$2:$S$31,$B396+1,FALSE)</f>
        <v>81.515240678665066</v>
      </c>
      <c r="BZ396" s="21">
        <f>VLOOKUP(BZ$6,'MonteCarlo Policy Paths'!$N$2:$S$31,$B396+1,FALSE)</f>
        <v>90.237354922369406</v>
      </c>
      <c r="CA396" s="21">
        <f>VLOOKUP(CA$6,'MonteCarlo Policy Paths'!$N$2:$S$31,$B396+1,FALSE)</f>
        <v>92.736092415362535</v>
      </c>
      <c r="CB396" s="21">
        <f>VLOOKUP(CB$6,'MonteCarlo Policy Paths'!$N$2:$S$31,$B396+1,FALSE)</f>
        <v>95.321073906264047</v>
      </c>
      <c r="CC396" s="21">
        <f>VLOOKUP(CC$6,'MonteCarlo Policy Paths'!$N$2:$S$31,$B396+1,FALSE)</f>
        <v>97.972807459231774</v>
      </c>
      <c r="CD396" s="21">
        <f>VLOOKUP(CD$6,'MonteCarlo Policy Paths'!$N$2:$S$31,$B396+1,FALSE)</f>
        <v>100.70188743091984</v>
      </c>
      <c r="CE396" s="21">
        <f>VLOOKUP(CE$6,'MonteCarlo Policy Paths'!$N$2:$S$31,$B396+1,FALSE)</f>
        <v>103.48109827693068</v>
      </c>
      <c r="CF396" s="21">
        <f>VLOOKUP(CF$6,'MonteCarlo Policy Paths'!$N$2:$S$31,$B396+1,FALSE)</f>
        <v>106.37744326160868</v>
      </c>
      <c r="CG396" s="21">
        <f>VLOOKUP(CG$6,'MonteCarlo Policy Paths'!$N$2:$S$31,$B396+1,FALSE)</f>
        <v>109.31402956265458</v>
      </c>
      <c r="CH396" s="21">
        <f>VLOOKUP(CH$6,'MonteCarlo Policy Paths'!$N$2:$S$31,$B396+1,FALSE)</f>
        <v>112.30612514839871</v>
      </c>
      <c r="CI396" s="21">
        <f>VLOOKUP(CI$6,'MonteCarlo Policy Paths'!$N$2:$S$31,$B396+1,FALSE)</f>
        <v>115.37497116076017</v>
      </c>
      <c r="CJ396" s="21">
        <f>VLOOKUP(CJ$6,'MonteCarlo Policy Paths'!$N$2:$S$31,$B396+1,FALSE)</f>
        <v>118.53125256657755</v>
      </c>
      <c r="CK396" s="21">
        <f>VLOOKUP(CK$6,'MonteCarlo Policy Paths'!$N$2:$S$31,$B396+1,FALSE)</f>
        <v>121.76875646902944</v>
      </c>
      <c r="CL396" s="21">
        <f>VLOOKUP(CL$6,'MonteCarlo Policy Paths'!$N$2:$S$31,$B396+1,FALSE)</f>
        <v>125.08672773594304</v>
      </c>
      <c r="CM396" s="21">
        <f>VLOOKUP(CM$6,'MonteCarlo Policy Paths'!$N$2:$S$31,$B396+1,FALSE)</f>
        <v>128.47676069968128</v>
      </c>
      <c r="CN396" s="21">
        <f>VLOOKUP(CN$6,'MonteCarlo Policy Paths'!$N$2:$S$31,$B396+1,FALSE)</f>
        <v>131.94323193005201</v>
      </c>
      <c r="CO396" s="164">
        <f>VLOOKUP(CO$6,'MonteCarlo Policy Paths'!$N$2:$S$31,$B396+1,FALSE)</f>
        <v>135.47056479945655</v>
      </c>
      <c r="CQ396" s="163">
        <f>BM396*VLOOKUP(AI$6,'Greenhouse Gas Costs Avoided'!$A$2:$I$32,9,FALSE)</f>
        <v>1.5320817610121258</v>
      </c>
      <c r="CR396" s="21">
        <f>BN396*VLOOKUP(AJ$6,'Greenhouse Gas Costs Avoided'!$A$2:$I$32,9,FALSE)</f>
        <v>1.6976055607114411</v>
      </c>
      <c r="CS396" s="21">
        <f>BO396*VLOOKUP(AK$6,'Greenhouse Gas Costs Avoided'!$A$2:$I$32,9,FALSE)</f>
        <v>1.8809216846672472</v>
      </c>
      <c r="CT396" s="21">
        <f>BP396*VLOOKUP(AL$6,'Greenhouse Gas Costs Avoided'!$A$2:$I$32,9,FALSE)</f>
        <v>2.0837803301021003</v>
      </c>
      <c r="CU396" s="21">
        <f>BQ396*VLOOKUP(AM$6,'Greenhouse Gas Costs Avoided'!$A$2:$I$32,9,FALSE)</f>
        <v>2.3072228153580183</v>
      </c>
      <c r="CV396" s="21">
        <f>BR396*VLOOKUP(AN$6,'Greenhouse Gas Costs Avoided'!$A$2:$I$32,9,FALSE)</f>
        <v>2.5517151467399573</v>
      </c>
      <c r="CW396" s="21">
        <f>BS396*VLOOKUP(AO$6,'Greenhouse Gas Costs Avoided'!$A$2:$I$32,9,FALSE)</f>
        <v>2.8200772139570236</v>
      </c>
      <c r="CX396" s="21">
        <f>BT396*VLOOKUP(AP$6,'Greenhouse Gas Costs Avoided'!$A$2:$I$32,9,FALSE)</f>
        <v>3.1165903917263735</v>
      </c>
      <c r="CY396" s="21">
        <f>BU396*VLOOKUP(AQ$6,'Greenhouse Gas Costs Avoided'!$A$2:$I$32,9,FALSE)</f>
        <v>3.444022251736667</v>
      </c>
      <c r="CZ396" s="21">
        <f>BV396*VLOOKUP(AR$6,'Greenhouse Gas Costs Avoided'!$A$2:$I$32,9,FALSE)</f>
        <v>3.8099226171979153</v>
      </c>
      <c r="DA396" s="21">
        <f>BW396*VLOOKUP(AS$6,'Greenhouse Gas Costs Avoided'!$A$2:$I$32,9,FALSE)</f>
        <v>4.2156506416508543</v>
      </c>
      <c r="DB396" s="21">
        <f>BX396*VLOOKUP(AT$6,'Greenhouse Gas Costs Avoided'!$A$2:$I$32,9,FALSE)</f>
        <v>4.6652788536686769</v>
      </c>
      <c r="DC396" s="21">
        <f>BY396*VLOOKUP(AU$6,'Greenhouse Gas Costs Avoided'!$A$2:$I$32,9,FALSE)</f>
        <v>5.1640119451993618</v>
      </c>
      <c r="DD396" s="21">
        <f>BZ396*VLOOKUP(AV$6,'Greenhouse Gas Costs Avoided'!$A$2:$I$32,9,FALSE)</f>
        <v>5.7165601774917221</v>
      </c>
      <c r="DE396" s="21">
        <f>CA396*VLOOKUP(AW$6,'Greenhouse Gas Costs Avoided'!$A$2:$I$32,9,FALSE)</f>
        <v>5.8748558551380645</v>
      </c>
      <c r="DF396" s="21">
        <f>CB396*VLOOKUP(AX$6,'Greenhouse Gas Costs Avoided'!$A$2:$I$32,9,FALSE)</f>
        <v>6.0386151127443357</v>
      </c>
      <c r="DG396" s="21">
        <f>CC396*VLOOKUP(AY$6,'Greenhouse Gas Costs Avoided'!$A$2:$I$32,9,FALSE)</f>
        <v>6.2066031310462346</v>
      </c>
      <c r="DH396" s="21">
        <f>CD396*VLOOKUP(AZ$6,'Greenhouse Gas Costs Avoided'!$A$2:$I$32,9,FALSE)</f>
        <v>6.3794910653253769</v>
      </c>
      <c r="DI396" s="21">
        <f>CE396*VLOOKUP(BA$6,'Greenhouse Gas Costs Avoided'!$A$2:$I$32,9,FALSE)</f>
        <v>6.5555548036832505</v>
      </c>
      <c r="DJ396" s="21">
        <f>CF396*VLOOKUP(BB$6,'Greenhouse Gas Costs Avoided'!$A$2:$I$32,9,FALSE)</f>
        <v>6.7390390205459019</v>
      </c>
      <c r="DK396" s="21">
        <f>CG396*VLOOKUP(BC$6,'Greenhouse Gas Costs Avoided'!$A$2:$I$32,9,FALSE)</f>
        <v>6.9250725353887148</v>
      </c>
      <c r="DL396" s="21">
        <f>CH396*VLOOKUP(BD$6,'Greenhouse Gas Costs Avoided'!$A$2:$I$32,9,FALSE)</f>
        <v>7.114622578022705</v>
      </c>
      <c r="DM396" s="21">
        <f>CI396*VLOOKUP(BE$6,'Greenhouse Gas Costs Avoided'!$A$2:$I$32,9,FALSE)</f>
        <v>7.309034780377397</v>
      </c>
      <c r="DN396" s="21">
        <f>CJ396*VLOOKUP(BF$6,'Greenhouse Gas Costs Avoided'!$A$2:$I$32,9,FALSE)</f>
        <v>7.5089860379134308</v>
      </c>
      <c r="DO396" s="21">
        <f>CK396*VLOOKUP(BG$6,'Greenhouse Gas Costs Avoided'!$A$2:$I$32,9,FALSE)</f>
        <v>7.714082761982441</v>
      </c>
      <c r="DP396" s="21">
        <f>CL396*VLOOKUP(BH$6,'Greenhouse Gas Costs Avoided'!$A$2:$I$32,9,FALSE)</f>
        <v>7.9242771147625906</v>
      </c>
      <c r="DQ396" s="21">
        <f>CM396*VLOOKUP(BI$6,'Greenhouse Gas Costs Avoided'!$A$2:$I$32,9,FALSE)</f>
        <v>8.1390365949973802</v>
      </c>
      <c r="DR396" s="21">
        <f>CN396*VLOOKUP(BJ$6,'Greenhouse Gas Costs Avoided'!$A$2:$I$32,9,FALSE)</f>
        <v>8.358638459535694</v>
      </c>
      <c r="DS396" s="164">
        <f>CO396*VLOOKUP(BK$6,'Greenhouse Gas Costs Avoided'!$A$2:$I$32,9,FALSE)</f>
        <v>8.5820959249206545</v>
      </c>
    </row>
    <row r="397" spans="1:123" x14ac:dyDescent="0.35">
      <c r="A397" s="174">
        <v>391</v>
      </c>
      <c r="B397" s="12">
        <v>1</v>
      </c>
      <c r="C397" s="175">
        <v>2023</v>
      </c>
      <c r="E397" s="20">
        <v>0</v>
      </c>
      <c r="F397" s="21">
        <v>82.346532180449415</v>
      </c>
      <c r="G397" s="21">
        <v>84.002844861871253</v>
      </c>
      <c r="H397" s="21">
        <v>85.659157543293105</v>
      </c>
      <c r="I397" s="21">
        <v>86.918851036576825</v>
      </c>
      <c r="J397" s="21">
        <v>88.178544529860531</v>
      </c>
      <c r="K397" s="21">
        <v>89.438238023144251</v>
      </c>
      <c r="L397" s="21">
        <v>90.697931516427971</v>
      </c>
      <c r="M397" s="21">
        <v>91.95762500971172</v>
      </c>
      <c r="N397" s="21">
        <v>93.21731850299544</v>
      </c>
      <c r="O397" s="21">
        <v>94.47701199627916</v>
      </c>
      <c r="P397" s="21">
        <v>95.73670548956288</v>
      </c>
      <c r="Q397" s="21">
        <v>96.996398982846586</v>
      </c>
      <c r="R397" s="21">
        <v>98.25609247613032</v>
      </c>
      <c r="S397" s="21">
        <v>99.65157958594628</v>
      </c>
      <c r="T397" s="21">
        <v>101.04706669576224</v>
      </c>
      <c r="U397" s="21">
        <v>102.4425538055782</v>
      </c>
      <c r="V397" s="21">
        <v>103.83804091539416</v>
      </c>
      <c r="W397" s="21">
        <v>105.23352802521011</v>
      </c>
      <c r="X397" s="21">
        <v>106.47156953138905</v>
      </c>
      <c r="Y397" s="21">
        <v>107.709611037568</v>
      </c>
      <c r="Z397" s="21">
        <v>108.94765254374694</v>
      </c>
      <c r="AA397" s="21">
        <v>110.18569404992589</v>
      </c>
      <c r="AB397" s="21">
        <v>111.42373555610482</v>
      </c>
      <c r="AC397" s="21">
        <v>112.86811731331359</v>
      </c>
      <c r="AD397" s="21">
        <v>114.31249907052236</v>
      </c>
      <c r="AE397" s="21">
        <v>115.75688082773114</v>
      </c>
      <c r="AF397" s="21">
        <v>117.20126258493991</v>
      </c>
      <c r="AG397" s="22">
        <v>118.64564434214866</v>
      </c>
      <c r="AI397" s="20">
        <v>0</v>
      </c>
      <c r="AJ397" s="21">
        <v>5.2166744805659615</v>
      </c>
      <c r="AK397" s="21">
        <v>5.3216023247413169</v>
      </c>
      <c r="AL397" s="21">
        <v>5.4265301689166732</v>
      </c>
      <c r="AM397" s="21">
        <v>5.5063320831654474</v>
      </c>
      <c r="AN397" s="21">
        <v>5.5861339974142208</v>
      </c>
      <c r="AO397" s="21">
        <v>5.665935911662995</v>
      </c>
      <c r="AP397" s="21">
        <v>5.7457378259117702</v>
      </c>
      <c r="AQ397" s="21">
        <v>5.8255397401605462</v>
      </c>
      <c r="AR397" s="21">
        <v>5.9053416544093205</v>
      </c>
      <c r="AS397" s="21">
        <v>5.9851435686580947</v>
      </c>
      <c r="AT397" s="21">
        <v>6.0649454829068699</v>
      </c>
      <c r="AU397" s="21">
        <v>6.1447473971556432</v>
      </c>
      <c r="AV397" s="21">
        <v>6.2245493114044184</v>
      </c>
      <c r="AW397" s="21">
        <v>6.312953786990386</v>
      </c>
      <c r="AX397" s="21">
        <v>6.4013582625763545</v>
      </c>
      <c r="AY397" s="21">
        <v>6.4897627381623222</v>
      </c>
      <c r="AZ397" s="21">
        <v>6.5781672137482907</v>
      </c>
      <c r="BA397" s="21">
        <v>6.6665716893342575</v>
      </c>
      <c r="BB397" s="21">
        <v>6.7450019445028957</v>
      </c>
      <c r="BC397" s="21">
        <v>6.8234321996715348</v>
      </c>
      <c r="BD397" s="21">
        <v>6.901862454840173</v>
      </c>
      <c r="BE397" s="21">
        <v>6.9802927100088112</v>
      </c>
      <c r="BF397" s="21">
        <v>7.0587229651774486</v>
      </c>
      <c r="BG397" s="21">
        <v>7.1502249295408609</v>
      </c>
      <c r="BH397" s="21">
        <v>7.2417268939042723</v>
      </c>
      <c r="BI397" s="21">
        <v>7.3332288582676846</v>
      </c>
      <c r="BJ397" s="21">
        <v>7.424730822631096</v>
      </c>
      <c r="BK397" s="22">
        <v>7.5162327869945065</v>
      </c>
      <c r="BM397" s="163">
        <f>VLOOKUP(BM$6,'MonteCarlo Policy Paths'!$N$2:$S$31,$B397+1,FALSE)</f>
        <v>18.946072246720579</v>
      </c>
      <c r="BN397" s="21">
        <f>VLOOKUP(BN$6,'MonteCarlo Policy Paths'!$N$2:$S$31,$B397+1,FALSE)</f>
        <v>19.920985834119051</v>
      </c>
      <c r="BO397" s="21">
        <f>VLOOKUP(BO$6,'MonteCarlo Policy Paths'!$N$2:$S$31,$B397+1,FALSE)</f>
        <v>20.944710352814074</v>
      </c>
      <c r="BP397" s="21">
        <f>VLOOKUP(BP$6,'MonteCarlo Policy Paths'!$N$2:$S$31,$B397+1,FALSE)</f>
        <v>22.017919567056939</v>
      </c>
      <c r="BQ397" s="21">
        <f>VLOOKUP(BQ$6,'MonteCarlo Policy Paths'!$N$2:$S$31,$B397+1,FALSE)</f>
        <v>23.125382269476081</v>
      </c>
      <c r="BR397" s="21">
        <f>VLOOKUP(BR$6,'MonteCarlo Policy Paths'!$N$2:$S$31,$B397+1,FALSE)</f>
        <v>24.222533249319248</v>
      </c>
      <c r="BS397" s="21">
        <f>VLOOKUP(BS$6,'MonteCarlo Policy Paths'!$N$2:$S$31,$B397+1,FALSE)</f>
        <v>25.344600035724898</v>
      </c>
      <c r="BT397" s="21">
        <f>VLOOKUP(BT$6,'MonteCarlo Policy Paths'!$N$2:$S$31,$B397+1,FALSE)</f>
        <v>26.511875533452777</v>
      </c>
      <c r="BU397" s="21">
        <f>VLOOKUP(BU$6,'MonteCarlo Policy Paths'!$N$2:$S$31,$B397+1,FALSE)</f>
        <v>27.727543772426976</v>
      </c>
      <c r="BV397" s="21">
        <f>VLOOKUP(BV$6,'MonteCarlo Policy Paths'!$N$2:$S$31,$B397+1,FALSE)</f>
        <v>29.105872242644537</v>
      </c>
      <c r="BW397" s="21">
        <f>VLOOKUP(BW$6,'MonteCarlo Policy Paths'!$N$2:$S$31,$B397+1,FALSE)</f>
        <v>30.561165854776764</v>
      </c>
      <c r="BX397" s="21">
        <f>VLOOKUP(BX$6,'MonteCarlo Policy Paths'!$N$2:$S$31,$B397+1,FALSE)</f>
        <v>32.089224147515601</v>
      </c>
      <c r="BY397" s="21">
        <f>VLOOKUP(BY$6,'MonteCarlo Policy Paths'!$N$2:$S$31,$B397+1,FALSE)</f>
        <v>33.693685354891386</v>
      </c>
      <c r="BZ397" s="21">
        <f>VLOOKUP(BZ$6,'MonteCarlo Policy Paths'!$N$2:$S$31,$B397+1,FALSE)</f>
        <v>35.378369622635958</v>
      </c>
      <c r="CA397" s="21">
        <f>VLOOKUP(CA$6,'MonteCarlo Policy Paths'!$N$2:$S$31,$B397+1,FALSE)</f>
        <v>37.147288103767757</v>
      </c>
      <c r="CB397" s="21">
        <f>VLOOKUP(CB$6,'MonteCarlo Policy Paths'!$N$2:$S$31,$B397+1,FALSE)</f>
        <v>39.004652508956148</v>
      </c>
      <c r="CC397" s="21">
        <f>VLOOKUP(CC$6,'MonteCarlo Policy Paths'!$N$2:$S$31,$B397+1,FALSE)</f>
        <v>40.954885134403959</v>
      </c>
      <c r="CD397" s="21">
        <f>VLOOKUP(CD$6,'MonteCarlo Policy Paths'!$N$2:$S$31,$B397+1,FALSE)</f>
        <v>43.002629391124159</v>
      </c>
      <c r="CE397" s="21">
        <f>VLOOKUP(CE$6,'MonteCarlo Policy Paths'!$N$2:$S$31,$B397+1,FALSE)</f>
        <v>45.152760860680367</v>
      </c>
      <c r="CF397" s="21">
        <f>VLOOKUP(CF$6,'MonteCarlo Policy Paths'!$N$2:$S$31,$B397+1,FALSE)</f>
        <v>47.410398903714388</v>
      </c>
      <c r="CG397" s="21">
        <f>VLOOKUP(CG$6,'MonteCarlo Policy Paths'!$N$2:$S$31,$B397+1,FALSE)</f>
        <v>49.780918848900107</v>
      </c>
      <c r="CH397" s="21">
        <f>VLOOKUP(CH$6,'MonteCarlo Policy Paths'!$N$2:$S$31,$B397+1,FALSE)</f>
        <v>52.269964791345117</v>
      </c>
      <c r="CI397" s="21">
        <f>VLOOKUP(CI$6,'MonteCarlo Policy Paths'!$N$2:$S$31,$B397+1,FALSE)</f>
        <v>54.883463030912374</v>
      </c>
      <c r="CJ397" s="21">
        <f>VLOOKUP(CJ$6,'MonteCarlo Policy Paths'!$N$2:$S$31,$B397+1,FALSE)</f>
        <v>57.627636182457998</v>
      </c>
      <c r="CK397" s="21">
        <f>VLOOKUP(CK$6,'MonteCarlo Policy Paths'!$N$2:$S$31,$B397+1,FALSE)</f>
        <v>60.509017991580897</v>
      </c>
      <c r="CL397" s="21">
        <f>VLOOKUP(CL$6,'MonteCarlo Policy Paths'!$N$2:$S$31,$B397+1,FALSE)</f>
        <v>63.534468891159946</v>
      </c>
      <c r="CM397" s="21">
        <f>VLOOKUP(CM$6,'MonteCarlo Policy Paths'!$N$2:$S$31,$B397+1,FALSE)</f>
        <v>66.711192335717939</v>
      </c>
      <c r="CN397" s="21">
        <f>VLOOKUP(CN$6,'MonteCarlo Policy Paths'!$N$2:$S$31,$B397+1,FALSE)</f>
        <v>70.04675195250384</v>
      </c>
      <c r="CO397" s="164">
        <f>VLOOKUP(CO$6,'MonteCarlo Policy Paths'!$N$2:$S$31,$B397+1,FALSE)</f>
        <v>73.54908955012904</v>
      </c>
      <c r="CQ397" s="163">
        <f>BM397*VLOOKUP(AI$6,'Greenhouse Gas Costs Avoided'!$A$2:$I$32,9,FALSE)</f>
        <v>1.2002386619007086</v>
      </c>
      <c r="CR397" s="21">
        <f>BN397*VLOOKUP(AJ$6,'Greenhouse Gas Costs Avoided'!$A$2:$I$32,9,FALSE)</f>
        <v>1.2619996941806579</v>
      </c>
      <c r="CS397" s="21">
        <f>BO397*VLOOKUP(AK$6,'Greenhouse Gas Costs Avoided'!$A$2:$I$32,9,FALSE)</f>
        <v>1.3268529118013257</v>
      </c>
      <c r="CT397" s="21">
        <f>BP397*VLOOKUP(AL$6,'Greenhouse Gas Costs Avoided'!$A$2:$I$32,9,FALSE)</f>
        <v>1.3948409979053111</v>
      </c>
      <c r="CU397" s="21">
        <f>BQ397*VLOOKUP(AM$6,'Greenhouse Gas Costs Avoided'!$A$2:$I$32,9,FALSE)</f>
        <v>1.464999051498006</v>
      </c>
      <c r="CV397" s="21">
        <f>BR397*VLOOKUP(AN$6,'Greenhouse Gas Costs Avoided'!$A$2:$I$32,9,FALSE)</f>
        <v>1.5345038547523033</v>
      </c>
      <c r="CW397" s="21">
        <f>BS397*VLOOKUP(AO$6,'Greenhouse Gas Costs Avoided'!$A$2:$I$32,9,FALSE)</f>
        <v>1.6055870809081549</v>
      </c>
      <c r="CX397" s="21">
        <f>BT397*VLOOKUP(AP$6,'Greenhouse Gas Costs Avoided'!$A$2:$I$32,9,FALSE)</f>
        <v>1.6795342908215394</v>
      </c>
      <c r="CY397" s="21">
        <f>BU397*VLOOKUP(AQ$6,'Greenhouse Gas Costs Avoided'!$A$2:$I$32,9,FALSE)</f>
        <v>1.7565471936259263</v>
      </c>
      <c r="CZ397" s="21">
        <f>BV397*VLOOKUP(AR$6,'Greenhouse Gas Costs Avoided'!$A$2:$I$32,9,FALSE)</f>
        <v>1.8438646648785721</v>
      </c>
      <c r="DA397" s="21">
        <f>BW397*VLOOKUP(AS$6,'Greenhouse Gas Costs Avoided'!$A$2:$I$32,9,FALSE)</f>
        <v>1.9360578981225007</v>
      </c>
      <c r="DB397" s="21">
        <f>BX397*VLOOKUP(AT$6,'Greenhouse Gas Costs Avoided'!$A$2:$I$32,9,FALSE)</f>
        <v>2.0328607930286258</v>
      </c>
      <c r="DC397" s="21">
        <f>BY397*VLOOKUP(AU$6,'Greenhouse Gas Costs Avoided'!$A$2:$I$32,9,FALSE)</f>
        <v>2.1345038326800574</v>
      </c>
      <c r="DD397" s="21">
        <f>BZ397*VLOOKUP(AV$6,'Greenhouse Gas Costs Avoided'!$A$2:$I$32,9,FALSE)</f>
        <v>2.2412290243140602</v>
      </c>
      <c r="DE397" s="21">
        <f>CA397*VLOOKUP(AW$6,'Greenhouse Gas Costs Avoided'!$A$2:$I$32,9,FALSE)</f>
        <v>2.3532904755297634</v>
      </c>
      <c r="DF397" s="21">
        <f>CB397*VLOOKUP(AX$6,'Greenhouse Gas Costs Avoided'!$A$2:$I$32,9,FALSE)</f>
        <v>2.4709549993062518</v>
      </c>
      <c r="DG397" s="21">
        <f>CC397*VLOOKUP(AY$6,'Greenhouse Gas Costs Avoided'!$A$2:$I$32,9,FALSE)</f>
        <v>2.5945027492715647</v>
      </c>
      <c r="DH397" s="21">
        <f>CD397*VLOOKUP(AZ$6,'Greenhouse Gas Costs Avoided'!$A$2:$I$32,9,FALSE)</f>
        <v>2.724227886735143</v>
      </c>
      <c r="DI397" s="21">
        <f>CE397*VLOOKUP(BA$6,'Greenhouse Gas Costs Avoided'!$A$2:$I$32,9,FALSE)</f>
        <v>2.8604392810719004</v>
      </c>
      <c r="DJ397" s="21">
        <f>CF397*VLOOKUP(BB$6,'Greenhouse Gas Costs Avoided'!$A$2:$I$32,9,FALSE)</f>
        <v>3.0034612451254952</v>
      </c>
      <c r="DK397" s="21">
        <f>CG397*VLOOKUP(BC$6,'Greenhouse Gas Costs Avoided'!$A$2:$I$32,9,FALSE)</f>
        <v>3.1536343073817701</v>
      </c>
      <c r="DL397" s="21">
        <f>CH397*VLOOKUP(BD$6,'Greenhouse Gas Costs Avoided'!$A$2:$I$32,9,FALSE)</f>
        <v>3.3113160227508591</v>
      </c>
      <c r="DM397" s="21">
        <f>CI397*VLOOKUP(BE$6,'Greenhouse Gas Costs Avoided'!$A$2:$I$32,9,FALSE)</f>
        <v>3.4768818238884021</v>
      </c>
      <c r="DN397" s="21">
        <f>CJ397*VLOOKUP(BF$6,'Greenhouse Gas Costs Avoided'!$A$2:$I$32,9,FALSE)</f>
        <v>3.6507259150828224</v>
      </c>
      <c r="DO397" s="21">
        <f>CK397*VLOOKUP(BG$6,'Greenhouse Gas Costs Avoided'!$A$2:$I$32,9,FALSE)</f>
        <v>3.8332622108369634</v>
      </c>
      <c r="DP397" s="21">
        <f>CL397*VLOOKUP(BH$6,'Greenhouse Gas Costs Avoided'!$A$2:$I$32,9,FALSE)</f>
        <v>4.0249253213788121</v>
      </c>
      <c r="DQ397" s="21">
        <f>CM397*VLOOKUP(BI$6,'Greenhouse Gas Costs Avoided'!$A$2:$I$32,9,FALSE)</f>
        <v>4.2261715874477526</v>
      </c>
      <c r="DR397" s="21">
        <f>CN397*VLOOKUP(BJ$6,'Greenhouse Gas Costs Avoided'!$A$2:$I$32,9,FALSE)</f>
        <v>4.4374801668201398</v>
      </c>
      <c r="DS397" s="164">
        <f>CO397*VLOOKUP(BK$6,'Greenhouse Gas Costs Avoided'!$A$2:$I$32,9,FALSE)</f>
        <v>4.6593541751611474</v>
      </c>
    </row>
    <row r="398" spans="1:123" x14ac:dyDescent="0.35">
      <c r="A398" s="174">
        <v>392</v>
      </c>
      <c r="B398" s="12">
        <v>1</v>
      </c>
      <c r="C398" s="175">
        <v>2023</v>
      </c>
      <c r="E398" s="20">
        <v>0</v>
      </c>
      <c r="F398" s="21">
        <v>82.346532180449415</v>
      </c>
      <c r="G398" s="21">
        <v>84.002844861871253</v>
      </c>
      <c r="H398" s="21">
        <v>85.659157543293105</v>
      </c>
      <c r="I398" s="21">
        <v>86.918851036576825</v>
      </c>
      <c r="J398" s="21">
        <v>88.178544529860531</v>
      </c>
      <c r="K398" s="21">
        <v>89.438238023144251</v>
      </c>
      <c r="L398" s="21">
        <v>90.697931516427971</v>
      </c>
      <c r="M398" s="21">
        <v>91.95762500971172</v>
      </c>
      <c r="N398" s="21">
        <v>93.21731850299544</v>
      </c>
      <c r="O398" s="21">
        <v>94.47701199627916</v>
      </c>
      <c r="P398" s="21">
        <v>95.73670548956288</v>
      </c>
      <c r="Q398" s="21">
        <v>96.996398982846586</v>
      </c>
      <c r="R398" s="21">
        <v>98.25609247613032</v>
      </c>
      <c r="S398" s="21">
        <v>99.65157958594628</v>
      </c>
      <c r="T398" s="21">
        <v>101.04706669576224</v>
      </c>
      <c r="U398" s="21">
        <v>102.4425538055782</v>
      </c>
      <c r="V398" s="21">
        <v>103.83804091539416</v>
      </c>
      <c r="W398" s="21">
        <v>105.23352802521011</v>
      </c>
      <c r="X398" s="21">
        <v>106.47156953138905</v>
      </c>
      <c r="Y398" s="21">
        <v>107.709611037568</v>
      </c>
      <c r="Z398" s="21">
        <v>108.94765254374694</v>
      </c>
      <c r="AA398" s="21">
        <v>110.18569404992589</v>
      </c>
      <c r="AB398" s="21">
        <v>111.42373555610482</v>
      </c>
      <c r="AC398" s="21">
        <v>112.86811731331359</v>
      </c>
      <c r="AD398" s="21">
        <v>114.31249907052236</v>
      </c>
      <c r="AE398" s="21">
        <v>115.75688082773114</v>
      </c>
      <c r="AF398" s="21">
        <v>117.20126258493991</v>
      </c>
      <c r="AG398" s="22">
        <v>118.64564434214866</v>
      </c>
      <c r="AI398" s="20">
        <v>0</v>
      </c>
      <c r="AJ398" s="21">
        <v>5.2166744805659615</v>
      </c>
      <c r="AK398" s="21">
        <v>5.3216023247413169</v>
      </c>
      <c r="AL398" s="21">
        <v>5.4265301689166732</v>
      </c>
      <c r="AM398" s="21">
        <v>5.5063320831654474</v>
      </c>
      <c r="AN398" s="21">
        <v>5.5861339974142208</v>
      </c>
      <c r="AO398" s="21">
        <v>5.665935911662995</v>
      </c>
      <c r="AP398" s="21">
        <v>5.7457378259117702</v>
      </c>
      <c r="AQ398" s="21">
        <v>5.8255397401605462</v>
      </c>
      <c r="AR398" s="21">
        <v>5.9053416544093205</v>
      </c>
      <c r="AS398" s="21">
        <v>5.9851435686580947</v>
      </c>
      <c r="AT398" s="21">
        <v>6.0649454829068699</v>
      </c>
      <c r="AU398" s="21">
        <v>6.1447473971556432</v>
      </c>
      <c r="AV398" s="21">
        <v>6.2245493114044184</v>
      </c>
      <c r="AW398" s="21">
        <v>6.312953786990386</v>
      </c>
      <c r="AX398" s="21">
        <v>6.4013582625763545</v>
      </c>
      <c r="AY398" s="21">
        <v>6.4897627381623222</v>
      </c>
      <c r="AZ398" s="21">
        <v>6.5781672137482907</v>
      </c>
      <c r="BA398" s="21">
        <v>6.6665716893342575</v>
      </c>
      <c r="BB398" s="21">
        <v>6.7450019445028957</v>
      </c>
      <c r="BC398" s="21">
        <v>6.8234321996715348</v>
      </c>
      <c r="BD398" s="21">
        <v>6.901862454840173</v>
      </c>
      <c r="BE398" s="21">
        <v>6.9802927100088112</v>
      </c>
      <c r="BF398" s="21">
        <v>7.0587229651774486</v>
      </c>
      <c r="BG398" s="21">
        <v>7.1502249295408609</v>
      </c>
      <c r="BH398" s="21">
        <v>7.2417268939042723</v>
      </c>
      <c r="BI398" s="21">
        <v>7.3332288582676846</v>
      </c>
      <c r="BJ398" s="21">
        <v>7.424730822631096</v>
      </c>
      <c r="BK398" s="22">
        <v>7.5162327869945065</v>
      </c>
      <c r="BM398" s="163">
        <f>VLOOKUP(BM$6,'MonteCarlo Policy Paths'!$N$2:$S$31,$B398+1,FALSE)</f>
        <v>18.946072246720579</v>
      </c>
      <c r="BN398" s="21">
        <f>VLOOKUP(BN$6,'MonteCarlo Policy Paths'!$N$2:$S$31,$B398+1,FALSE)</f>
        <v>19.920985834119051</v>
      </c>
      <c r="BO398" s="21">
        <f>VLOOKUP(BO$6,'MonteCarlo Policy Paths'!$N$2:$S$31,$B398+1,FALSE)</f>
        <v>20.944710352814074</v>
      </c>
      <c r="BP398" s="21">
        <f>VLOOKUP(BP$6,'MonteCarlo Policy Paths'!$N$2:$S$31,$B398+1,FALSE)</f>
        <v>22.017919567056939</v>
      </c>
      <c r="BQ398" s="21">
        <f>VLOOKUP(BQ$6,'MonteCarlo Policy Paths'!$N$2:$S$31,$B398+1,FALSE)</f>
        <v>23.125382269476081</v>
      </c>
      <c r="BR398" s="21">
        <f>VLOOKUP(BR$6,'MonteCarlo Policy Paths'!$N$2:$S$31,$B398+1,FALSE)</f>
        <v>24.222533249319248</v>
      </c>
      <c r="BS398" s="21">
        <f>VLOOKUP(BS$6,'MonteCarlo Policy Paths'!$N$2:$S$31,$B398+1,FALSE)</f>
        <v>25.344600035724898</v>
      </c>
      <c r="BT398" s="21">
        <f>VLOOKUP(BT$6,'MonteCarlo Policy Paths'!$N$2:$S$31,$B398+1,FALSE)</f>
        <v>26.511875533452777</v>
      </c>
      <c r="BU398" s="21">
        <f>VLOOKUP(BU$6,'MonteCarlo Policy Paths'!$N$2:$S$31,$B398+1,FALSE)</f>
        <v>27.727543772426976</v>
      </c>
      <c r="BV398" s="21">
        <f>VLOOKUP(BV$6,'MonteCarlo Policy Paths'!$N$2:$S$31,$B398+1,FALSE)</f>
        <v>29.105872242644537</v>
      </c>
      <c r="BW398" s="21">
        <f>VLOOKUP(BW$6,'MonteCarlo Policy Paths'!$N$2:$S$31,$B398+1,FALSE)</f>
        <v>30.561165854776764</v>
      </c>
      <c r="BX398" s="21">
        <f>VLOOKUP(BX$6,'MonteCarlo Policy Paths'!$N$2:$S$31,$B398+1,FALSE)</f>
        <v>32.089224147515601</v>
      </c>
      <c r="BY398" s="21">
        <f>VLOOKUP(BY$6,'MonteCarlo Policy Paths'!$N$2:$S$31,$B398+1,FALSE)</f>
        <v>33.693685354891386</v>
      </c>
      <c r="BZ398" s="21">
        <f>VLOOKUP(BZ$6,'MonteCarlo Policy Paths'!$N$2:$S$31,$B398+1,FALSE)</f>
        <v>35.378369622635958</v>
      </c>
      <c r="CA398" s="21">
        <f>VLOOKUP(CA$6,'MonteCarlo Policy Paths'!$N$2:$S$31,$B398+1,FALSE)</f>
        <v>37.147288103767757</v>
      </c>
      <c r="CB398" s="21">
        <f>VLOOKUP(CB$6,'MonteCarlo Policy Paths'!$N$2:$S$31,$B398+1,FALSE)</f>
        <v>39.004652508956148</v>
      </c>
      <c r="CC398" s="21">
        <f>VLOOKUP(CC$6,'MonteCarlo Policy Paths'!$N$2:$S$31,$B398+1,FALSE)</f>
        <v>40.954885134403959</v>
      </c>
      <c r="CD398" s="21">
        <f>VLOOKUP(CD$6,'MonteCarlo Policy Paths'!$N$2:$S$31,$B398+1,FALSE)</f>
        <v>43.002629391124159</v>
      </c>
      <c r="CE398" s="21">
        <f>VLOOKUP(CE$6,'MonteCarlo Policy Paths'!$N$2:$S$31,$B398+1,FALSE)</f>
        <v>45.152760860680367</v>
      </c>
      <c r="CF398" s="21">
        <f>VLOOKUP(CF$6,'MonteCarlo Policy Paths'!$N$2:$S$31,$B398+1,FALSE)</f>
        <v>47.410398903714388</v>
      </c>
      <c r="CG398" s="21">
        <f>VLOOKUP(CG$6,'MonteCarlo Policy Paths'!$N$2:$S$31,$B398+1,FALSE)</f>
        <v>49.780918848900107</v>
      </c>
      <c r="CH398" s="21">
        <f>VLOOKUP(CH$6,'MonteCarlo Policy Paths'!$N$2:$S$31,$B398+1,FALSE)</f>
        <v>52.269964791345117</v>
      </c>
      <c r="CI398" s="21">
        <f>VLOOKUP(CI$6,'MonteCarlo Policy Paths'!$N$2:$S$31,$B398+1,FALSE)</f>
        <v>54.883463030912374</v>
      </c>
      <c r="CJ398" s="21">
        <f>VLOOKUP(CJ$6,'MonteCarlo Policy Paths'!$N$2:$S$31,$B398+1,FALSE)</f>
        <v>57.627636182457998</v>
      </c>
      <c r="CK398" s="21">
        <f>VLOOKUP(CK$6,'MonteCarlo Policy Paths'!$N$2:$S$31,$B398+1,FALSE)</f>
        <v>60.509017991580897</v>
      </c>
      <c r="CL398" s="21">
        <f>VLOOKUP(CL$6,'MonteCarlo Policy Paths'!$N$2:$S$31,$B398+1,FALSE)</f>
        <v>63.534468891159946</v>
      </c>
      <c r="CM398" s="21">
        <f>VLOOKUP(CM$6,'MonteCarlo Policy Paths'!$N$2:$S$31,$B398+1,FALSE)</f>
        <v>66.711192335717939</v>
      </c>
      <c r="CN398" s="21">
        <f>VLOOKUP(CN$6,'MonteCarlo Policy Paths'!$N$2:$S$31,$B398+1,FALSE)</f>
        <v>70.04675195250384</v>
      </c>
      <c r="CO398" s="164">
        <f>VLOOKUP(CO$6,'MonteCarlo Policy Paths'!$N$2:$S$31,$B398+1,FALSE)</f>
        <v>73.54908955012904</v>
      </c>
      <c r="CQ398" s="163">
        <f>BM398*VLOOKUP(AI$6,'Greenhouse Gas Costs Avoided'!$A$2:$I$32,9,FALSE)</f>
        <v>1.2002386619007086</v>
      </c>
      <c r="CR398" s="21">
        <f>BN398*VLOOKUP(AJ$6,'Greenhouse Gas Costs Avoided'!$A$2:$I$32,9,FALSE)</f>
        <v>1.2619996941806579</v>
      </c>
      <c r="CS398" s="21">
        <f>BO398*VLOOKUP(AK$6,'Greenhouse Gas Costs Avoided'!$A$2:$I$32,9,FALSE)</f>
        <v>1.3268529118013257</v>
      </c>
      <c r="CT398" s="21">
        <f>BP398*VLOOKUP(AL$6,'Greenhouse Gas Costs Avoided'!$A$2:$I$32,9,FALSE)</f>
        <v>1.3948409979053111</v>
      </c>
      <c r="CU398" s="21">
        <f>BQ398*VLOOKUP(AM$6,'Greenhouse Gas Costs Avoided'!$A$2:$I$32,9,FALSE)</f>
        <v>1.464999051498006</v>
      </c>
      <c r="CV398" s="21">
        <f>BR398*VLOOKUP(AN$6,'Greenhouse Gas Costs Avoided'!$A$2:$I$32,9,FALSE)</f>
        <v>1.5345038547523033</v>
      </c>
      <c r="CW398" s="21">
        <f>BS398*VLOOKUP(AO$6,'Greenhouse Gas Costs Avoided'!$A$2:$I$32,9,FALSE)</f>
        <v>1.6055870809081549</v>
      </c>
      <c r="CX398" s="21">
        <f>BT398*VLOOKUP(AP$6,'Greenhouse Gas Costs Avoided'!$A$2:$I$32,9,FALSE)</f>
        <v>1.6795342908215394</v>
      </c>
      <c r="CY398" s="21">
        <f>BU398*VLOOKUP(AQ$6,'Greenhouse Gas Costs Avoided'!$A$2:$I$32,9,FALSE)</f>
        <v>1.7565471936259263</v>
      </c>
      <c r="CZ398" s="21">
        <f>BV398*VLOOKUP(AR$6,'Greenhouse Gas Costs Avoided'!$A$2:$I$32,9,FALSE)</f>
        <v>1.8438646648785721</v>
      </c>
      <c r="DA398" s="21">
        <f>BW398*VLOOKUP(AS$6,'Greenhouse Gas Costs Avoided'!$A$2:$I$32,9,FALSE)</f>
        <v>1.9360578981225007</v>
      </c>
      <c r="DB398" s="21">
        <f>BX398*VLOOKUP(AT$6,'Greenhouse Gas Costs Avoided'!$A$2:$I$32,9,FALSE)</f>
        <v>2.0328607930286258</v>
      </c>
      <c r="DC398" s="21">
        <f>BY398*VLOOKUP(AU$6,'Greenhouse Gas Costs Avoided'!$A$2:$I$32,9,FALSE)</f>
        <v>2.1345038326800574</v>
      </c>
      <c r="DD398" s="21">
        <f>BZ398*VLOOKUP(AV$6,'Greenhouse Gas Costs Avoided'!$A$2:$I$32,9,FALSE)</f>
        <v>2.2412290243140602</v>
      </c>
      <c r="DE398" s="21">
        <f>CA398*VLOOKUP(AW$6,'Greenhouse Gas Costs Avoided'!$A$2:$I$32,9,FALSE)</f>
        <v>2.3532904755297634</v>
      </c>
      <c r="DF398" s="21">
        <f>CB398*VLOOKUP(AX$6,'Greenhouse Gas Costs Avoided'!$A$2:$I$32,9,FALSE)</f>
        <v>2.4709549993062518</v>
      </c>
      <c r="DG398" s="21">
        <f>CC398*VLOOKUP(AY$6,'Greenhouse Gas Costs Avoided'!$A$2:$I$32,9,FALSE)</f>
        <v>2.5945027492715647</v>
      </c>
      <c r="DH398" s="21">
        <f>CD398*VLOOKUP(AZ$6,'Greenhouse Gas Costs Avoided'!$A$2:$I$32,9,FALSE)</f>
        <v>2.724227886735143</v>
      </c>
      <c r="DI398" s="21">
        <f>CE398*VLOOKUP(BA$6,'Greenhouse Gas Costs Avoided'!$A$2:$I$32,9,FALSE)</f>
        <v>2.8604392810719004</v>
      </c>
      <c r="DJ398" s="21">
        <f>CF398*VLOOKUP(BB$6,'Greenhouse Gas Costs Avoided'!$A$2:$I$32,9,FALSE)</f>
        <v>3.0034612451254952</v>
      </c>
      <c r="DK398" s="21">
        <f>CG398*VLOOKUP(BC$6,'Greenhouse Gas Costs Avoided'!$A$2:$I$32,9,FALSE)</f>
        <v>3.1536343073817701</v>
      </c>
      <c r="DL398" s="21">
        <f>CH398*VLOOKUP(BD$6,'Greenhouse Gas Costs Avoided'!$A$2:$I$32,9,FALSE)</f>
        <v>3.3113160227508591</v>
      </c>
      <c r="DM398" s="21">
        <f>CI398*VLOOKUP(BE$6,'Greenhouse Gas Costs Avoided'!$A$2:$I$32,9,FALSE)</f>
        <v>3.4768818238884021</v>
      </c>
      <c r="DN398" s="21">
        <f>CJ398*VLOOKUP(BF$6,'Greenhouse Gas Costs Avoided'!$A$2:$I$32,9,FALSE)</f>
        <v>3.6507259150828224</v>
      </c>
      <c r="DO398" s="21">
        <f>CK398*VLOOKUP(BG$6,'Greenhouse Gas Costs Avoided'!$A$2:$I$32,9,FALSE)</f>
        <v>3.8332622108369634</v>
      </c>
      <c r="DP398" s="21">
        <f>CL398*VLOOKUP(BH$6,'Greenhouse Gas Costs Avoided'!$A$2:$I$32,9,FALSE)</f>
        <v>4.0249253213788121</v>
      </c>
      <c r="DQ398" s="21">
        <f>CM398*VLOOKUP(BI$6,'Greenhouse Gas Costs Avoided'!$A$2:$I$32,9,FALSE)</f>
        <v>4.2261715874477526</v>
      </c>
      <c r="DR398" s="21">
        <f>CN398*VLOOKUP(BJ$6,'Greenhouse Gas Costs Avoided'!$A$2:$I$32,9,FALSE)</f>
        <v>4.4374801668201398</v>
      </c>
      <c r="DS398" s="164">
        <f>CO398*VLOOKUP(BK$6,'Greenhouse Gas Costs Avoided'!$A$2:$I$32,9,FALSE)</f>
        <v>4.6593541751611474</v>
      </c>
    </row>
    <row r="399" spans="1:123" x14ac:dyDescent="0.35">
      <c r="A399" s="174">
        <v>393</v>
      </c>
      <c r="B399" s="12">
        <v>3</v>
      </c>
      <c r="C399" s="175">
        <v>2023</v>
      </c>
      <c r="E399" s="20">
        <v>0</v>
      </c>
      <c r="F399" s="21">
        <v>82.346532180449415</v>
      </c>
      <c r="G399" s="21">
        <v>84.002844861871253</v>
      </c>
      <c r="H399" s="21">
        <v>85.659157543293105</v>
      </c>
      <c r="I399" s="21">
        <v>86.918851036576825</v>
      </c>
      <c r="J399" s="21">
        <v>88.178544529860531</v>
      </c>
      <c r="K399" s="21">
        <v>89.438238023144251</v>
      </c>
      <c r="L399" s="21">
        <v>90.697931516427971</v>
      </c>
      <c r="M399" s="21">
        <v>91.95762500971172</v>
      </c>
      <c r="N399" s="21">
        <v>93.21731850299544</v>
      </c>
      <c r="O399" s="21">
        <v>94.47701199627916</v>
      </c>
      <c r="P399" s="21">
        <v>95.73670548956288</v>
      </c>
      <c r="Q399" s="21">
        <v>96.996398982846586</v>
      </c>
      <c r="R399" s="21">
        <v>101.49317720655506</v>
      </c>
      <c r="S399" s="21">
        <v>104.21949379267882</v>
      </c>
      <c r="T399" s="21">
        <v>107.03810370059369</v>
      </c>
      <c r="U399" s="21">
        <v>109.92690053835344</v>
      </c>
      <c r="V399" s="21">
        <v>112.89757853003228</v>
      </c>
      <c r="W399" s="21">
        <v>115.91943874780665</v>
      </c>
      <c r="X399" s="21">
        <v>119.06733931122673</v>
      </c>
      <c r="Y399" s="21">
        <v>122.25496395468721</v>
      </c>
      <c r="Z399" s="21">
        <v>125.4992630232488</v>
      </c>
      <c r="AA399" s="21">
        <v>128.82380079097237</v>
      </c>
      <c r="AB399" s="21">
        <v>132.24028719953677</v>
      </c>
      <c r="AC399" s="21">
        <v>135.74155640209787</v>
      </c>
      <c r="AD399" s="21">
        <v>139.32654413598658</v>
      </c>
      <c r="AE399" s="21">
        <v>142.9856742986068</v>
      </c>
      <c r="AF399" s="21">
        <v>146.72361540812219</v>
      </c>
      <c r="AG399" s="22">
        <v>150.52284977717397</v>
      </c>
      <c r="AI399" s="20">
        <v>0</v>
      </c>
      <c r="AJ399" s="21">
        <v>5.2166744805659615</v>
      </c>
      <c r="AK399" s="21">
        <v>5.3216023247413169</v>
      </c>
      <c r="AL399" s="21">
        <v>5.4265301689166732</v>
      </c>
      <c r="AM399" s="21">
        <v>5.5063320831654474</v>
      </c>
      <c r="AN399" s="21">
        <v>5.5861339974142208</v>
      </c>
      <c r="AO399" s="21">
        <v>5.665935911662995</v>
      </c>
      <c r="AP399" s="21">
        <v>5.7457378259117702</v>
      </c>
      <c r="AQ399" s="21">
        <v>5.8255397401605462</v>
      </c>
      <c r="AR399" s="21">
        <v>5.9053416544093205</v>
      </c>
      <c r="AS399" s="21">
        <v>5.9851435686580947</v>
      </c>
      <c r="AT399" s="21">
        <v>6.0649454829068699</v>
      </c>
      <c r="AU399" s="21">
        <v>6.1447473971556432</v>
      </c>
      <c r="AV399" s="21">
        <v>6.4296194808152167</v>
      </c>
      <c r="AW399" s="21">
        <v>6.6023323538917609</v>
      </c>
      <c r="AX399" s="21">
        <v>6.7808920331878957</v>
      </c>
      <c r="AY399" s="21">
        <v>6.9638980729572149</v>
      </c>
      <c r="AZ399" s="21">
        <v>7.1520913053717949</v>
      </c>
      <c r="BA399" s="21">
        <v>7.3435269452765404</v>
      </c>
      <c r="BB399" s="21">
        <v>7.5429472742415475</v>
      </c>
      <c r="BC399" s="21">
        <v>7.744884134129272</v>
      </c>
      <c r="BD399" s="21">
        <v>7.950411333759269</v>
      </c>
      <c r="BE399" s="21">
        <v>8.161021676093501</v>
      </c>
      <c r="BF399" s="21">
        <v>8.3774569890184303</v>
      </c>
      <c r="BG399" s="21">
        <v>8.5992633142510115</v>
      </c>
      <c r="BH399" s="21">
        <v>8.8263732304711304</v>
      </c>
      <c r="BI399" s="21">
        <v>9.05818008905967</v>
      </c>
      <c r="BJ399" s="21">
        <v>9.2949796418706736</v>
      </c>
      <c r="BK399" s="22">
        <v>9.5356621388007277</v>
      </c>
      <c r="BM399" s="163">
        <f>VLOOKUP(BM$6,'MonteCarlo Policy Paths'!$N$2:$S$31,$B399+1,FALSE)</f>
        <v>24.400896901266854</v>
      </c>
      <c r="BN399" s="21">
        <f>VLOOKUP(BN$6,'MonteCarlo Policy Paths'!$N$2:$S$31,$B399+1,FALSE)</f>
        <v>27.277092285564247</v>
      </c>
      <c r="BO399" s="21">
        <f>VLOOKUP(BO$6,'MonteCarlo Policy Paths'!$N$2:$S$31,$B399+1,FALSE)</f>
        <v>30.488398193607274</v>
      </c>
      <c r="BP399" s="21">
        <f>VLOOKUP(BP$6,'MonteCarlo Policy Paths'!$N$2:$S$31,$B399+1,FALSE)</f>
        <v>34.070901710124843</v>
      </c>
      <c r="BQ399" s="21">
        <f>VLOOKUP(BQ$6,'MonteCarlo Policy Paths'!$N$2:$S$31,$B399+1,FALSE)</f>
        <v>38.049962908416198</v>
      </c>
      <c r="BR399" s="21">
        <f>VLOOKUP(BR$6,'MonteCarlo Policy Paths'!$N$2:$S$31,$B399+1,FALSE)</f>
        <v>42.441930627628253</v>
      </c>
      <c r="BS399" s="21">
        <f>VLOOKUP(BS$6,'MonteCarlo Policy Paths'!$N$2:$S$31,$B399+1,FALSE)</f>
        <v>47.302864628556662</v>
      </c>
      <c r="BT399" s="21">
        <f>VLOOKUP(BT$6,'MonteCarlo Policy Paths'!$N$2:$S$31,$B399+1,FALSE)</f>
        <v>52.715092471952183</v>
      </c>
      <c r="BU399" s="21">
        <f>VLOOKUP(BU$6,'MonteCarlo Policy Paths'!$N$2:$S$31,$B399+1,FALSE)</f>
        <v>58.737483764437521</v>
      </c>
      <c r="BV399" s="21">
        <f>VLOOKUP(BV$6,'MonteCarlo Policy Paths'!$N$2:$S$31,$B399+1,FALSE)</f>
        <v>65.512636340122413</v>
      </c>
      <c r="BW399" s="21">
        <f>VLOOKUP(BW$6,'MonteCarlo Policy Paths'!$N$2:$S$31,$B399+1,FALSE)</f>
        <v>73.079994851258945</v>
      </c>
      <c r="BX399" s="21">
        <f>VLOOKUP(BX$6,'MonteCarlo Policy Paths'!$N$2:$S$31,$B399+1,FALSE)</f>
        <v>81.527096411801594</v>
      </c>
      <c r="BY399" s="21">
        <f>VLOOKUP(BY$6,'MonteCarlo Policy Paths'!$N$2:$S$31,$B399+1,FALSE)</f>
        <v>90.963600198236662</v>
      </c>
      <c r="BZ399" s="21">
        <f>VLOOKUP(BZ$6,'MonteCarlo Policy Paths'!$N$2:$S$31,$B399+1,FALSE)</f>
        <v>101.49317720655506</v>
      </c>
      <c r="CA399" s="21">
        <f>VLOOKUP(CA$6,'MonteCarlo Policy Paths'!$N$2:$S$31,$B399+1,FALSE)</f>
        <v>104.21949379267882</v>
      </c>
      <c r="CB399" s="21">
        <f>VLOOKUP(CB$6,'MonteCarlo Policy Paths'!$N$2:$S$31,$B399+1,FALSE)</f>
        <v>107.03810370059369</v>
      </c>
      <c r="CC399" s="21">
        <f>VLOOKUP(CC$6,'MonteCarlo Policy Paths'!$N$2:$S$31,$B399+1,FALSE)</f>
        <v>109.92690053835344</v>
      </c>
      <c r="CD399" s="21">
        <f>VLOOKUP(CD$6,'MonteCarlo Policy Paths'!$N$2:$S$31,$B399+1,FALSE)</f>
        <v>112.89757853003228</v>
      </c>
      <c r="CE399" s="21">
        <f>VLOOKUP(CE$6,'MonteCarlo Policy Paths'!$N$2:$S$31,$B399+1,FALSE)</f>
        <v>115.91943874780665</v>
      </c>
      <c r="CF399" s="21">
        <f>VLOOKUP(CF$6,'MonteCarlo Policy Paths'!$N$2:$S$31,$B399+1,FALSE)</f>
        <v>119.06733931122673</v>
      </c>
      <c r="CG399" s="21">
        <f>VLOOKUP(CG$6,'MonteCarlo Policy Paths'!$N$2:$S$31,$B399+1,FALSE)</f>
        <v>122.25496395468721</v>
      </c>
      <c r="CH399" s="21">
        <f>VLOOKUP(CH$6,'MonteCarlo Policy Paths'!$N$2:$S$31,$B399+1,FALSE)</f>
        <v>125.4992630232488</v>
      </c>
      <c r="CI399" s="21">
        <f>VLOOKUP(CI$6,'MonteCarlo Policy Paths'!$N$2:$S$31,$B399+1,FALSE)</f>
        <v>128.82380079097237</v>
      </c>
      <c r="CJ399" s="21">
        <f>VLOOKUP(CJ$6,'MonteCarlo Policy Paths'!$N$2:$S$31,$B399+1,FALSE)</f>
        <v>132.24028719953677</v>
      </c>
      <c r="CK399" s="21">
        <f>VLOOKUP(CK$6,'MonteCarlo Policy Paths'!$N$2:$S$31,$B399+1,FALSE)</f>
        <v>135.74155640209787</v>
      </c>
      <c r="CL399" s="21">
        <f>VLOOKUP(CL$6,'MonteCarlo Policy Paths'!$N$2:$S$31,$B399+1,FALSE)</f>
        <v>139.32654413598658</v>
      </c>
      <c r="CM399" s="21">
        <f>VLOOKUP(CM$6,'MonteCarlo Policy Paths'!$N$2:$S$31,$B399+1,FALSE)</f>
        <v>142.9856742986068</v>
      </c>
      <c r="CN399" s="21">
        <f>VLOOKUP(CN$6,'MonteCarlo Policy Paths'!$N$2:$S$31,$B399+1,FALSE)</f>
        <v>146.72361540812219</v>
      </c>
      <c r="CO399" s="164">
        <f>VLOOKUP(CO$6,'MonteCarlo Policy Paths'!$N$2:$S$31,$B399+1,FALSE)</f>
        <v>150.52284977717397</v>
      </c>
      <c r="CQ399" s="163">
        <f>BM399*VLOOKUP(AI$6,'Greenhouse Gas Costs Avoided'!$A$2:$I$32,9,FALSE)</f>
        <v>1.5458032390340439</v>
      </c>
      <c r="CR399" s="21">
        <f>BN399*VLOOKUP(AJ$6,'Greenhouse Gas Costs Avoided'!$A$2:$I$32,9,FALSE)</f>
        <v>1.7280109734108424</v>
      </c>
      <c r="CS399" s="21">
        <f>BO399*VLOOKUP(AK$6,'Greenhouse Gas Costs Avoided'!$A$2:$I$32,9,FALSE)</f>
        <v>1.9314480476408618</v>
      </c>
      <c r="CT399" s="21">
        <f>BP399*VLOOKUP(AL$6,'Greenhouse Gas Costs Avoided'!$A$2:$I$32,9,FALSE)</f>
        <v>2.1584005880368746</v>
      </c>
      <c r="CU399" s="21">
        <f>BQ399*VLOOKUP(AM$6,'Greenhouse Gas Costs Avoided'!$A$2:$I$32,9,FALSE)</f>
        <v>2.4104751619151044</v>
      </c>
      <c r="CV399" s="21">
        <f>BR399*VLOOKUP(AN$6,'Greenhouse Gas Costs Avoided'!$A$2:$I$32,9,FALSE)</f>
        <v>2.6887074725371978</v>
      </c>
      <c r="CW399" s="21">
        <f>BS399*VLOOKUP(AO$6,'Greenhouse Gas Costs Avoided'!$A$2:$I$32,9,FALSE)</f>
        <v>2.996648920499946</v>
      </c>
      <c r="CX399" s="21">
        <f>BT399*VLOOKUP(AP$6,'Greenhouse Gas Costs Avoided'!$A$2:$I$32,9,FALSE)</f>
        <v>3.339514978438852</v>
      </c>
      <c r="CY399" s="21">
        <f>BU399*VLOOKUP(AQ$6,'Greenhouse Gas Costs Avoided'!$A$2:$I$32,9,FALSE)</f>
        <v>3.7210350514231747</v>
      </c>
      <c r="CZ399" s="21">
        <f>BV399*VLOOKUP(AR$6,'Greenhouse Gas Costs Avoided'!$A$2:$I$32,9,FALSE)</f>
        <v>4.1502427497639598</v>
      </c>
      <c r="DA399" s="21">
        <f>BW399*VLOOKUP(AS$6,'Greenhouse Gas Costs Avoided'!$A$2:$I$32,9,FALSE)</f>
        <v>4.6296369025600148</v>
      </c>
      <c r="DB399" s="21">
        <f>BX399*VLOOKUP(AT$6,'Greenhouse Gas Costs Avoided'!$A$2:$I$32,9,FALSE)</f>
        <v>5.1647630090130283</v>
      </c>
      <c r="DC399" s="21">
        <f>BY399*VLOOKUP(AU$6,'Greenhouse Gas Costs Avoided'!$A$2:$I$32,9,FALSE)</f>
        <v>5.7625680068068199</v>
      </c>
      <c r="DD399" s="21">
        <f>BZ399*VLOOKUP(AV$6,'Greenhouse Gas Costs Avoided'!$A$2:$I$32,9,FALSE)</f>
        <v>6.4296194808152167</v>
      </c>
      <c r="DE399" s="21">
        <f>CA399*VLOOKUP(AW$6,'Greenhouse Gas Costs Avoided'!$A$2:$I$32,9,FALSE)</f>
        <v>6.6023323538917609</v>
      </c>
      <c r="DF399" s="21">
        <f>CB399*VLOOKUP(AX$6,'Greenhouse Gas Costs Avoided'!$A$2:$I$32,9,FALSE)</f>
        <v>6.7808920331878957</v>
      </c>
      <c r="DG399" s="21">
        <f>CC399*VLOOKUP(AY$6,'Greenhouse Gas Costs Avoided'!$A$2:$I$32,9,FALSE)</f>
        <v>6.9638980729572149</v>
      </c>
      <c r="DH399" s="21">
        <f>CD399*VLOOKUP(AZ$6,'Greenhouse Gas Costs Avoided'!$A$2:$I$32,9,FALSE)</f>
        <v>7.1520913053717949</v>
      </c>
      <c r="DI399" s="21">
        <f>CE399*VLOOKUP(BA$6,'Greenhouse Gas Costs Avoided'!$A$2:$I$32,9,FALSE)</f>
        <v>7.3435269452765404</v>
      </c>
      <c r="DJ399" s="21">
        <f>CF399*VLOOKUP(BB$6,'Greenhouse Gas Costs Avoided'!$A$2:$I$32,9,FALSE)</f>
        <v>7.5429472742415475</v>
      </c>
      <c r="DK399" s="21">
        <f>CG399*VLOOKUP(BC$6,'Greenhouse Gas Costs Avoided'!$A$2:$I$32,9,FALSE)</f>
        <v>7.744884134129272</v>
      </c>
      <c r="DL399" s="21">
        <f>CH399*VLOOKUP(BD$6,'Greenhouse Gas Costs Avoided'!$A$2:$I$32,9,FALSE)</f>
        <v>7.950411333759269</v>
      </c>
      <c r="DM399" s="21">
        <f>CI399*VLOOKUP(BE$6,'Greenhouse Gas Costs Avoided'!$A$2:$I$32,9,FALSE)</f>
        <v>8.161021676093501</v>
      </c>
      <c r="DN399" s="21">
        <f>CJ399*VLOOKUP(BF$6,'Greenhouse Gas Costs Avoided'!$A$2:$I$32,9,FALSE)</f>
        <v>8.3774569890184303</v>
      </c>
      <c r="DO399" s="21">
        <f>CK399*VLOOKUP(BG$6,'Greenhouse Gas Costs Avoided'!$A$2:$I$32,9,FALSE)</f>
        <v>8.5992633142510115</v>
      </c>
      <c r="DP399" s="21">
        <f>CL399*VLOOKUP(BH$6,'Greenhouse Gas Costs Avoided'!$A$2:$I$32,9,FALSE)</f>
        <v>8.8263732304711304</v>
      </c>
      <c r="DQ399" s="21">
        <f>CM399*VLOOKUP(BI$6,'Greenhouse Gas Costs Avoided'!$A$2:$I$32,9,FALSE)</f>
        <v>9.05818008905967</v>
      </c>
      <c r="DR399" s="21">
        <f>CN399*VLOOKUP(BJ$6,'Greenhouse Gas Costs Avoided'!$A$2:$I$32,9,FALSE)</f>
        <v>9.2949796418706736</v>
      </c>
      <c r="DS399" s="164">
        <f>CO399*VLOOKUP(BK$6,'Greenhouse Gas Costs Avoided'!$A$2:$I$32,9,FALSE)</f>
        <v>9.5356621388007277</v>
      </c>
    </row>
    <row r="400" spans="1:123" x14ac:dyDescent="0.35">
      <c r="A400" s="174">
        <v>394</v>
      </c>
      <c r="B400" s="12">
        <v>2</v>
      </c>
      <c r="C400" s="175">
        <v>2023</v>
      </c>
      <c r="E400" s="20">
        <v>0</v>
      </c>
      <c r="F400" s="21">
        <v>82.346532180449415</v>
      </c>
      <c r="G400" s="21">
        <v>84.002844861871253</v>
      </c>
      <c r="H400" s="21">
        <v>85.659157543293105</v>
      </c>
      <c r="I400" s="21">
        <v>86.918851036576825</v>
      </c>
      <c r="J400" s="21">
        <v>88.178544529860531</v>
      </c>
      <c r="K400" s="21">
        <v>89.438238023144251</v>
      </c>
      <c r="L400" s="21">
        <v>90.697931516427971</v>
      </c>
      <c r="M400" s="21">
        <v>91.95762500971172</v>
      </c>
      <c r="N400" s="21">
        <v>93.21731850299544</v>
      </c>
      <c r="O400" s="21">
        <v>94.47701199627916</v>
      </c>
      <c r="P400" s="21">
        <v>95.73670548956288</v>
      </c>
      <c r="Q400" s="21">
        <v>96.996398982846586</v>
      </c>
      <c r="R400" s="21">
        <v>98.25609247613032</v>
      </c>
      <c r="S400" s="21">
        <v>99.65157958594628</v>
      </c>
      <c r="T400" s="21">
        <v>101.04706669576224</v>
      </c>
      <c r="U400" s="21">
        <v>102.4425538055782</v>
      </c>
      <c r="V400" s="21">
        <v>103.83804091539416</v>
      </c>
      <c r="W400" s="21">
        <v>105.23352802521011</v>
      </c>
      <c r="X400" s="21">
        <v>106.47156953138905</v>
      </c>
      <c r="Y400" s="21">
        <v>107.709611037568</v>
      </c>
      <c r="Z400" s="21">
        <v>108.94765254374694</v>
      </c>
      <c r="AA400" s="21">
        <v>110.18569404992589</v>
      </c>
      <c r="AB400" s="21">
        <v>111.42373555610482</v>
      </c>
      <c r="AC400" s="21">
        <v>112.86811731331359</v>
      </c>
      <c r="AD400" s="21">
        <v>114.31249907052236</v>
      </c>
      <c r="AE400" s="21">
        <v>115.75688082773114</v>
      </c>
      <c r="AF400" s="21">
        <v>117.20126258493991</v>
      </c>
      <c r="AG400" s="22">
        <v>120.41827982173916</v>
      </c>
      <c r="AI400" s="20">
        <v>0</v>
      </c>
      <c r="AJ400" s="21">
        <v>5.2166744805659615</v>
      </c>
      <c r="AK400" s="21">
        <v>5.3216023247413169</v>
      </c>
      <c r="AL400" s="21">
        <v>5.4265301689166732</v>
      </c>
      <c r="AM400" s="21">
        <v>5.5063320831654474</v>
      </c>
      <c r="AN400" s="21">
        <v>5.5861339974142208</v>
      </c>
      <c r="AO400" s="21">
        <v>5.665935911662995</v>
      </c>
      <c r="AP400" s="21">
        <v>5.7457378259117702</v>
      </c>
      <c r="AQ400" s="21">
        <v>5.8255397401605462</v>
      </c>
      <c r="AR400" s="21">
        <v>5.9053416544093205</v>
      </c>
      <c r="AS400" s="21">
        <v>5.9851435686580947</v>
      </c>
      <c r="AT400" s="21">
        <v>6.0649454829068699</v>
      </c>
      <c r="AU400" s="21">
        <v>6.1447473971556432</v>
      </c>
      <c r="AV400" s="21">
        <v>6.2245493114044184</v>
      </c>
      <c r="AW400" s="21">
        <v>6.312953786990386</v>
      </c>
      <c r="AX400" s="21">
        <v>6.4013582625763545</v>
      </c>
      <c r="AY400" s="21">
        <v>6.4897627381623222</v>
      </c>
      <c r="AZ400" s="21">
        <v>6.5781672137482907</v>
      </c>
      <c r="BA400" s="21">
        <v>6.6665716893342575</v>
      </c>
      <c r="BB400" s="21">
        <v>6.7450019445028957</v>
      </c>
      <c r="BC400" s="21">
        <v>6.8234321996715348</v>
      </c>
      <c r="BD400" s="21">
        <v>6.901862454840173</v>
      </c>
      <c r="BE400" s="21">
        <v>6.9802927100088112</v>
      </c>
      <c r="BF400" s="21">
        <v>7.0587229651774486</v>
      </c>
      <c r="BG400" s="21">
        <v>7.1502249295408609</v>
      </c>
      <c r="BH400" s="21">
        <v>7.2417268939042723</v>
      </c>
      <c r="BI400" s="21">
        <v>7.3332288582676846</v>
      </c>
      <c r="BJ400" s="21">
        <v>7.424730822631096</v>
      </c>
      <c r="BK400" s="22">
        <v>7.6285297110405814</v>
      </c>
      <c r="BM400" s="163">
        <f>VLOOKUP(BM$6,'MonteCarlo Policy Paths'!$N$2:$S$31,$B400+1,FALSE)</f>
        <v>23.967702867134744</v>
      </c>
      <c r="BN400" s="21">
        <f>VLOOKUP(BN$6,'MonteCarlo Policy Paths'!$N$2:$S$31,$B400+1,FALSE)</f>
        <v>26.317177955222718</v>
      </c>
      <c r="BO400" s="21">
        <f>VLOOKUP(BO$6,'MonteCarlo Policy Paths'!$N$2:$S$31,$B400+1,FALSE)</f>
        <v>28.893255238045125</v>
      </c>
      <c r="BP400" s="21">
        <f>VLOOKUP(BP$6,'MonteCarlo Policy Paths'!$N$2:$S$31,$B400+1,FALSE)</f>
        <v>31.715102246604285</v>
      </c>
      <c r="BQ400" s="21">
        <f>VLOOKUP(BQ$6,'MonteCarlo Policy Paths'!$N$2:$S$31,$B400+1,FALSE)</f>
        <v>34.790233856835599</v>
      </c>
      <c r="BR400" s="21">
        <f>VLOOKUP(BR$6,'MonteCarlo Policy Paths'!$N$2:$S$31,$B400+1,FALSE)</f>
        <v>38.117013285454661</v>
      </c>
      <c r="BS400" s="21">
        <f>VLOOKUP(BS$6,'MonteCarlo Policy Paths'!$N$2:$S$31,$B400+1,FALSE)</f>
        <v>41.72840612279375</v>
      </c>
      <c r="BT400" s="21">
        <f>VLOOKUP(BT$6,'MonteCarlo Policy Paths'!$N$2:$S$31,$B400+1,FALSE)</f>
        <v>45.677249983631562</v>
      </c>
      <c r="BU400" s="21">
        <f>VLOOKUP(BU$6,'MonteCarlo Policy Paths'!$N$2:$S$31,$B400+1,FALSE)</f>
        <v>49.99204890598088</v>
      </c>
      <c r="BV400" s="21">
        <f>VLOOKUP(BV$6,'MonteCarlo Policy Paths'!$N$2:$S$31,$B400+1,FALSE)</f>
        <v>54.768556811140854</v>
      </c>
      <c r="BW400" s="21">
        <f>VLOOKUP(BW$6,'MonteCarlo Policy Paths'!$N$2:$S$31,$B400+1,FALSE)</f>
        <v>60.010238214835042</v>
      </c>
      <c r="BX400" s="21">
        <f>VLOOKUP(BX$6,'MonteCarlo Policy Paths'!$N$2:$S$31,$B400+1,FALSE)</f>
        <v>65.75812779974207</v>
      </c>
      <c r="BY400" s="21">
        <f>VLOOKUP(BY$6,'MonteCarlo Policy Paths'!$N$2:$S$31,$B400+1,FALSE)</f>
        <v>72.066881159093455</v>
      </c>
      <c r="BZ400" s="21">
        <f>VLOOKUP(BZ$6,'MonteCarlo Policy Paths'!$N$2:$S$31,$B400+1,FALSE)</f>
        <v>78.981532638183737</v>
      </c>
      <c r="CA400" s="21">
        <f>VLOOKUP(CA$6,'MonteCarlo Policy Paths'!$N$2:$S$31,$B400+1,FALSE)</f>
        <v>81.252691038046251</v>
      </c>
      <c r="CB400" s="21">
        <f>VLOOKUP(CB$6,'MonteCarlo Policy Paths'!$N$2:$S$31,$B400+1,FALSE)</f>
        <v>83.604044111934414</v>
      </c>
      <c r="CC400" s="21">
        <f>VLOOKUP(CC$6,'MonteCarlo Policy Paths'!$N$2:$S$31,$B400+1,FALSE)</f>
        <v>86.018714380110126</v>
      </c>
      <c r="CD400" s="21">
        <f>VLOOKUP(CD$6,'MonteCarlo Policy Paths'!$N$2:$S$31,$B400+1,FALSE)</f>
        <v>88.506196331807388</v>
      </c>
      <c r="CE400" s="21">
        <f>VLOOKUP(CE$6,'MonteCarlo Policy Paths'!$N$2:$S$31,$B400+1,FALSE)</f>
        <v>91.042757806054695</v>
      </c>
      <c r="CF400" s="21">
        <f>VLOOKUP(CF$6,'MonteCarlo Policy Paths'!$N$2:$S$31,$B400+1,FALSE)</f>
        <v>93.687547211990633</v>
      </c>
      <c r="CG400" s="21">
        <f>VLOOKUP(CG$6,'MonteCarlo Policy Paths'!$N$2:$S$31,$B400+1,FALSE)</f>
        <v>96.373095170621937</v>
      </c>
      <c r="CH400" s="21">
        <f>VLOOKUP(CH$6,'MonteCarlo Policy Paths'!$N$2:$S$31,$B400+1,FALSE)</f>
        <v>99.112987273548597</v>
      </c>
      <c r="CI400" s="21">
        <f>VLOOKUP(CI$6,'MonteCarlo Policy Paths'!$N$2:$S$31,$B400+1,FALSE)</f>
        <v>101.92614153054797</v>
      </c>
      <c r="CJ400" s="21">
        <f>VLOOKUP(CJ$6,'MonteCarlo Policy Paths'!$N$2:$S$31,$B400+1,FALSE)</f>
        <v>104.82221793361833</v>
      </c>
      <c r="CK400" s="21">
        <f>VLOOKUP(CK$6,'MonteCarlo Policy Paths'!$N$2:$S$31,$B400+1,FALSE)</f>
        <v>107.79595653596101</v>
      </c>
      <c r="CL400" s="21">
        <f>VLOOKUP(CL$6,'MonteCarlo Policy Paths'!$N$2:$S$31,$B400+1,FALSE)</f>
        <v>110.84691133589952</v>
      </c>
      <c r="CM400" s="21">
        <f>VLOOKUP(CM$6,'MonteCarlo Policy Paths'!$N$2:$S$31,$B400+1,FALSE)</f>
        <v>113.96784710075578</v>
      </c>
      <c r="CN400" s="21">
        <f>VLOOKUP(CN$6,'MonteCarlo Policy Paths'!$N$2:$S$31,$B400+1,FALSE)</f>
        <v>117.16284845198182</v>
      </c>
      <c r="CO400" s="164">
        <f>VLOOKUP(CO$6,'MonteCarlo Policy Paths'!$N$2:$S$31,$B400+1,FALSE)</f>
        <v>120.41827982173916</v>
      </c>
      <c r="CQ400" s="163">
        <f>BM400*VLOOKUP(AI$6,'Greenhouse Gas Costs Avoided'!$A$2:$I$32,9,FALSE)</f>
        <v>1.5183602829902079</v>
      </c>
      <c r="CR400" s="21">
        <f>BN400*VLOOKUP(AJ$6,'Greenhouse Gas Costs Avoided'!$A$2:$I$32,9,FALSE)</f>
        <v>1.6672001480120395</v>
      </c>
      <c r="CS400" s="21">
        <f>BO400*VLOOKUP(AK$6,'Greenhouse Gas Costs Avoided'!$A$2:$I$32,9,FALSE)</f>
        <v>1.8303953216936328</v>
      </c>
      <c r="CT400" s="21">
        <f>BP400*VLOOKUP(AL$6,'Greenhouse Gas Costs Avoided'!$A$2:$I$32,9,FALSE)</f>
        <v>2.0091600721673259</v>
      </c>
      <c r="CU400" s="21">
        <f>BQ400*VLOOKUP(AM$6,'Greenhouse Gas Costs Avoided'!$A$2:$I$32,9,FALSE)</f>
        <v>2.2039704688009323</v>
      </c>
      <c r="CV400" s="21">
        <f>BR400*VLOOKUP(AN$6,'Greenhouse Gas Costs Avoided'!$A$2:$I$32,9,FALSE)</f>
        <v>2.4147228209427172</v>
      </c>
      <c r="CW400" s="21">
        <f>BS400*VLOOKUP(AO$6,'Greenhouse Gas Costs Avoided'!$A$2:$I$32,9,FALSE)</f>
        <v>2.6435055074141016</v>
      </c>
      <c r="CX400" s="21">
        <f>BT400*VLOOKUP(AP$6,'Greenhouse Gas Costs Avoided'!$A$2:$I$32,9,FALSE)</f>
        <v>2.8936658050138946</v>
      </c>
      <c r="CY400" s="21">
        <f>BU400*VLOOKUP(AQ$6,'Greenhouse Gas Costs Avoided'!$A$2:$I$32,9,FALSE)</f>
        <v>3.1670094520501597</v>
      </c>
      <c r="CZ400" s="21">
        <f>BV400*VLOOKUP(AR$6,'Greenhouse Gas Costs Avoided'!$A$2:$I$32,9,FALSE)</f>
        <v>3.4696024846318703</v>
      </c>
      <c r="DA400" s="21">
        <f>BW400*VLOOKUP(AS$6,'Greenhouse Gas Costs Avoided'!$A$2:$I$32,9,FALSE)</f>
        <v>3.8016643807416939</v>
      </c>
      <c r="DB400" s="21">
        <f>BX400*VLOOKUP(AT$6,'Greenhouse Gas Costs Avoided'!$A$2:$I$32,9,FALSE)</f>
        <v>4.1657946983243246</v>
      </c>
      <c r="DC400" s="21">
        <f>BY400*VLOOKUP(AU$6,'Greenhouse Gas Costs Avoided'!$A$2:$I$32,9,FALSE)</f>
        <v>4.5654558835919028</v>
      </c>
      <c r="DD400" s="21">
        <f>BZ400*VLOOKUP(AV$6,'Greenhouse Gas Costs Avoided'!$A$2:$I$32,9,FALSE)</f>
        <v>5.0035008741682265</v>
      </c>
      <c r="DE400" s="21">
        <f>CA400*VLOOKUP(AW$6,'Greenhouse Gas Costs Avoided'!$A$2:$I$32,9,FALSE)</f>
        <v>5.1473793563843691</v>
      </c>
      <c r="DF400" s="21">
        <f>CB400*VLOOKUP(AX$6,'Greenhouse Gas Costs Avoided'!$A$2:$I$32,9,FALSE)</f>
        <v>5.2963381923007766</v>
      </c>
      <c r="DG400" s="21">
        <f>CC400*VLOOKUP(AY$6,'Greenhouse Gas Costs Avoided'!$A$2:$I$32,9,FALSE)</f>
        <v>5.4493081891352544</v>
      </c>
      <c r="DH400" s="21">
        <f>CD400*VLOOKUP(AZ$6,'Greenhouse Gas Costs Avoided'!$A$2:$I$32,9,FALSE)</f>
        <v>5.606890825278958</v>
      </c>
      <c r="DI400" s="21">
        <f>CE400*VLOOKUP(BA$6,'Greenhouse Gas Costs Avoided'!$A$2:$I$32,9,FALSE)</f>
        <v>5.7675826620899597</v>
      </c>
      <c r="DJ400" s="21">
        <f>CF400*VLOOKUP(BB$6,'Greenhouse Gas Costs Avoided'!$A$2:$I$32,9,FALSE)</f>
        <v>5.935130766850258</v>
      </c>
      <c r="DK400" s="21">
        <f>CG400*VLOOKUP(BC$6,'Greenhouse Gas Costs Avoided'!$A$2:$I$32,9,FALSE)</f>
        <v>6.1052609366481567</v>
      </c>
      <c r="DL400" s="21">
        <f>CH400*VLOOKUP(BD$6,'Greenhouse Gas Costs Avoided'!$A$2:$I$32,9,FALSE)</f>
        <v>6.2788338222861402</v>
      </c>
      <c r="DM400" s="21">
        <f>CI400*VLOOKUP(BE$6,'Greenhouse Gas Costs Avoided'!$A$2:$I$32,9,FALSE)</f>
        <v>6.4570478846612929</v>
      </c>
      <c r="DN400" s="21">
        <f>CJ400*VLOOKUP(BF$6,'Greenhouse Gas Costs Avoided'!$A$2:$I$32,9,FALSE)</f>
        <v>6.6405150868084322</v>
      </c>
      <c r="DO400" s="21">
        <f>CK400*VLOOKUP(BG$6,'Greenhouse Gas Costs Avoided'!$A$2:$I$32,9,FALSE)</f>
        <v>6.8289022097138705</v>
      </c>
      <c r="DP400" s="21">
        <f>CL400*VLOOKUP(BH$6,'Greenhouse Gas Costs Avoided'!$A$2:$I$32,9,FALSE)</f>
        <v>7.0221809990540507</v>
      </c>
      <c r="DQ400" s="21">
        <f>CM400*VLOOKUP(BI$6,'Greenhouse Gas Costs Avoided'!$A$2:$I$32,9,FALSE)</f>
        <v>7.2198931009350886</v>
      </c>
      <c r="DR400" s="21">
        <f>CN400*VLOOKUP(BJ$6,'Greenhouse Gas Costs Avoided'!$A$2:$I$32,9,FALSE)</f>
        <v>7.4222972772007143</v>
      </c>
      <c r="DS400" s="164">
        <f>CO400*VLOOKUP(BK$6,'Greenhouse Gas Costs Avoided'!$A$2:$I$32,9,FALSE)</f>
        <v>7.6285297110405814</v>
      </c>
    </row>
    <row r="401" spans="1:123" x14ac:dyDescent="0.35">
      <c r="A401" s="174">
        <v>395</v>
      </c>
      <c r="B401" s="12">
        <v>5</v>
      </c>
      <c r="C401" s="175">
        <v>2023</v>
      </c>
      <c r="E401" s="20">
        <v>0</v>
      </c>
      <c r="F401" s="21">
        <v>82.346532180449415</v>
      </c>
      <c r="G401" s="21">
        <v>84.002844861871253</v>
      </c>
      <c r="H401" s="21">
        <v>85.659157543293105</v>
      </c>
      <c r="I401" s="21">
        <v>86.918851036576825</v>
      </c>
      <c r="J401" s="21">
        <v>88.178544529860531</v>
      </c>
      <c r="K401" s="21">
        <v>89.438238023144251</v>
      </c>
      <c r="L401" s="21">
        <v>90.697931516427971</v>
      </c>
      <c r="M401" s="21">
        <v>91.95762500971172</v>
      </c>
      <c r="N401" s="21">
        <v>93.21731850299544</v>
      </c>
      <c r="O401" s="21">
        <v>94.47701199627916</v>
      </c>
      <c r="P401" s="21">
        <v>95.73670548956288</v>
      </c>
      <c r="Q401" s="21">
        <v>96.996398982846586</v>
      </c>
      <c r="R401" s="21">
        <v>99.874634841342697</v>
      </c>
      <c r="S401" s="21">
        <v>101.93553668931256</v>
      </c>
      <c r="T401" s="21">
        <v>104.04258519817796</v>
      </c>
      <c r="U401" s="21">
        <v>106.18472717196582</v>
      </c>
      <c r="V401" s="21">
        <v>108.36780972271322</v>
      </c>
      <c r="W401" s="21">
        <v>110.57648338650839</v>
      </c>
      <c r="X401" s="21">
        <v>112.7694544213079</v>
      </c>
      <c r="Y401" s="21">
        <v>114.98228749612761</v>
      </c>
      <c r="Z401" s="21">
        <v>117.22345778349788</v>
      </c>
      <c r="AA401" s="21">
        <v>119.50474742044912</v>
      </c>
      <c r="AB401" s="21">
        <v>121.83201137782079</v>
      </c>
      <c r="AC401" s="21">
        <v>124.30483685770574</v>
      </c>
      <c r="AD401" s="21">
        <v>126.81952160325447</v>
      </c>
      <c r="AE401" s="21">
        <v>129.37127756316897</v>
      </c>
      <c r="AF401" s="21">
        <v>131.96243899653103</v>
      </c>
      <c r="AG401" s="22">
        <v>135.47056479945655</v>
      </c>
      <c r="AI401" s="20">
        <v>0</v>
      </c>
      <c r="AJ401" s="21">
        <v>5.2166744805659615</v>
      </c>
      <c r="AK401" s="21">
        <v>5.3216023247413169</v>
      </c>
      <c r="AL401" s="21">
        <v>5.4265301689166732</v>
      </c>
      <c r="AM401" s="21">
        <v>5.5063320831654474</v>
      </c>
      <c r="AN401" s="21">
        <v>5.5861339974142208</v>
      </c>
      <c r="AO401" s="21">
        <v>5.665935911662995</v>
      </c>
      <c r="AP401" s="21">
        <v>5.7457378259117702</v>
      </c>
      <c r="AQ401" s="21">
        <v>5.8255397401605462</v>
      </c>
      <c r="AR401" s="21">
        <v>5.9053416544093205</v>
      </c>
      <c r="AS401" s="21">
        <v>5.9851435686580947</v>
      </c>
      <c r="AT401" s="21">
        <v>6.0649454829068699</v>
      </c>
      <c r="AU401" s="21">
        <v>6.1447473971556432</v>
      </c>
      <c r="AV401" s="21">
        <v>6.327084396109818</v>
      </c>
      <c r="AW401" s="21">
        <v>6.4576430704410743</v>
      </c>
      <c r="AX401" s="21">
        <v>6.5911251478821242</v>
      </c>
      <c r="AY401" s="21">
        <v>6.7268304055597685</v>
      </c>
      <c r="AZ401" s="21">
        <v>6.8651292595600424</v>
      </c>
      <c r="BA401" s="21">
        <v>7.0050493173053994</v>
      </c>
      <c r="BB401" s="21">
        <v>7.1439746093722221</v>
      </c>
      <c r="BC401" s="21">
        <v>7.2841581669004034</v>
      </c>
      <c r="BD401" s="21">
        <v>7.426136894299721</v>
      </c>
      <c r="BE401" s="21">
        <v>7.5706571930511553</v>
      </c>
      <c r="BF401" s="21">
        <v>7.7180899770979394</v>
      </c>
      <c r="BG401" s="21">
        <v>7.8747441218959366</v>
      </c>
      <c r="BH401" s="21">
        <v>8.0340500621877027</v>
      </c>
      <c r="BI401" s="21">
        <v>8.1957044736636782</v>
      </c>
      <c r="BJ401" s="21">
        <v>8.3598552322508848</v>
      </c>
      <c r="BK401" s="22">
        <v>8.5820959249206545</v>
      </c>
      <c r="BM401" s="163">
        <f>VLOOKUP(BM$6,'MonteCarlo Policy Paths'!$N$2:$S$31,$B401+1,FALSE)</f>
        <v>24.184299884200797</v>
      </c>
      <c r="BN401" s="21">
        <f>VLOOKUP(BN$6,'MonteCarlo Policy Paths'!$N$2:$S$31,$B401+1,FALSE)</f>
        <v>26.797135120393484</v>
      </c>
      <c r="BO401" s="21">
        <f>VLOOKUP(BO$6,'MonteCarlo Policy Paths'!$N$2:$S$31,$B401+1,FALSE)</f>
        <v>29.690826715826198</v>
      </c>
      <c r="BP401" s="21">
        <f>VLOOKUP(BP$6,'MonteCarlo Policy Paths'!$N$2:$S$31,$B401+1,FALSE)</f>
        <v>32.893001978364566</v>
      </c>
      <c r="BQ401" s="21">
        <f>VLOOKUP(BQ$6,'MonteCarlo Policy Paths'!$N$2:$S$31,$B401+1,FALSE)</f>
        <v>36.420098382625895</v>
      </c>
      <c r="BR401" s="21">
        <f>VLOOKUP(BR$6,'MonteCarlo Policy Paths'!$N$2:$S$31,$B401+1,FALSE)</f>
        <v>40.279471956541457</v>
      </c>
      <c r="BS401" s="21">
        <f>VLOOKUP(BS$6,'MonteCarlo Policy Paths'!$N$2:$S$31,$B401+1,FALSE)</f>
        <v>44.515635375675203</v>
      </c>
      <c r="BT401" s="21">
        <f>VLOOKUP(BT$6,'MonteCarlo Policy Paths'!$N$2:$S$31,$B401+1,FALSE)</f>
        <v>49.196171227791872</v>
      </c>
      <c r="BU401" s="21">
        <f>VLOOKUP(BU$6,'MonteCarlo Policy Paths'!$N$2:$S$31,$B401+1,FALSE)</f>
        <v>54.364766335209197</v>
      </c>
      <c r="BV401" s="21">
        <f>VLOOKUP(BV$6,'MonteCarlo Policy Paths'!$N$2:$S$31,$B401+1,FALSE)</f>
        <v>60.140596575631633</v>
      </c>
      <c r="BW401" s="21">
        <f>VLOOKUP(BW$6,'MonteCarlo Policy Paths'!$N$2:$S$31,$B401+1,FALSE)</f>
        <v>66.545116533046993</v>
      </c>
      <c r="BX401" s="21">
        <f>VLOOKUP(BX$6,'MonteCarlo Policy Paths'!$N$2:$S$31,$B401+1,FALSE)</f>
        <v>73.642612105771832</v>
      </c>
      <c r="BY401" s="21">
        <f>VLOOKUP(BY$6,'MonteCarlo Policy Paths'!$N$2:$S$31,$B401+1,FALSE)</f>
        <v>81.515240678665066</v>
      </c>
      <c r="BZ401" s="21">
        <f>VLOOKUP(BZ$6,'MonteCarlo Policy Paths'!$N$2:$S$31,$B401+1,FALSE)</f>
        <v>90.237354922369406</v>
      </c>
      <c r="CA401" s="21">
        <f>VLOOKUP(CA$6,'MonteCarlo Policy Paths'!$N$2:$S$31,$B401+1,FALSE)</f>
        <v>92.736092415362535</v>
      </c>
      <c r="CB401" s="21">
        <f>VLOOKUP(CB$6,'MonteCarlo Policy Paths'!$N$2:$S$31,$B401+1,FALSE)</f>
        <v>95.321073906264047</v>
      </c>
      <c r="CC401" s="21">
        <f>VLOOKUP(CC$6,'MonteCarlo Policy Paths'!$N$2:$S$31,$B401+1,FALSE)</f>
        <v>97.972807459231774</v>
      </c>
      <c r="CD401" s="21">
        <f>VLOOKUP(CD$6,'MonteCarlo Policy Paths'!$N$2:$S$31,$B401+1,FALSE)</f>
        <v>100.70188743091984</v>
      </c>
      <c r="CE401" s="21">
        <f>VLOOKUP(CE$6,'MonteCarlo Policy Paths'!$N$2:$S$31,$B401+1,FALSE)</f>
        <v>103.48109827693068</v>
      </c>
      <c r="CF401" s="21">
        <f>VLOOKUP(CF$6,'MonteCarlo Policy Paths'!$N$2:$S$31,$B401+1,FALSE)</f>
        <v>106.37744326160868</v>
      </c>
      <c r="CG401" s="21">
        <f>VLOOKUP(CG$6,'MonteCarlo Policy Paths'!$N$2:$S$31,$B401+1,FALSE)</f>
        <v>109.31402956265458</v>
      </c>
      <c r="CH401" s="21">
        <f>VLOOKUP(CH$6,'MonteCarlo Policy Paths'!$N$2:$S$31,$B401+1,FALSE)</f>
        <v>112.30612514839871</v>
      </c>
      <c r="CI401" s="21">
        <f>VLOOKUP(CI$6,'MonteCarlo Policy Paths'!$N$2:$S$31,$B401+1,FALSE)</f>
        <v>115.37497116076017</v>
      </c>
      <c r="CJ401" s="21">
        <f>VLOOKUP(CJ$6,'MonteCarlo Policy Paths'!$N$2:$S$31,$B401+1,FALSE)</f>
        <v>118.53125256657755</v>
      </c>
      <c r="CK401" s="21">
        <f>VLOOKUP(CK$6,'MonteCarlo Policy Paths'!$N$2:$S$31,$B401+1,FALSE)</f>
        <v>121.76875646902944</v>
      </c>
      <c r="CL401" s="21">
        <f>VLOOKUP(CL$6,'MonteCarlo Policy Paths'!$N$2:$S$31,$B401+1,FALSE)</f>
        <v>125.08672773594304</v>
      </c>
      <c r="CM401" s="21">
        <f>VLOOKUP(CM$6,'MonteCarlo Policy Paths'!$N$2:$S$31,$B401+1,FALSE)</f>
        <v>128.47676069968128</v>
      </c>
      <c r="CN401" s="21">
        <f>VLOOKUP(CN$6,'MonteCarlo Policy Paths'!$N$2:$S$31,$B401+1,FALSE)</f>
        <v>131.94323193005201</v>
      </c>
      <c r="CO401" s="164">
        <f>VLOOKUP(CO$6,'MonteCarlo Policy Paths'!$N$2:$S$31,$B401+1,FALSE)</f>
        <v>135.47056479945655</v>
      </c>
      <c r="CQ401" s="163">
        <f>BM401*VLOOKUP(AI$6,'Greenhouse Gas Costs Avoided'!$A$2:$I$32,9,FALSE)</f>
        <v>1.5320817610121258</v>
      </c>
      <c r="CR401" s="21">
        <f>BN401*VLOOKUP(AJ$6,'Greenhouse Gas Costs Avoided'!$A$2:$I$32,9,FALSE)</f>
        <v>1.6976055607114411</v>
      </c>
      <c r="CS401" s="21">
        <f>BO401*VLOOKUP(AK$6,'Greenhouse Gas Costs Avoided'!$A$2:$I$32,9,FALSE)</f>
        <v>1.8809216846672472</v>
      </c>
      <c r="CT401" s="21">
        <f>BP401*VLOOKUP(AL$6,'Greenhouse Gas Costs Avoided'!$A$2:$I$32,9,FALSE)</f>
        <v>2.0837803301021003</v>
      </c>
      <c r="CU401" s="21">
        <f>BQ401*VLOOKUP(AM$6,'Greenhouse Gas Costs Avoided'!$A$2:$I$32,9,FALSE)</f>
        <v>2.3072228153580183</v>
      </c>
      <c r="CV401" s="21">
        <f>BR401*VLOOKUP(AN$6,'Greenhouse Gas Costs Avoided'!$A$2:$I$32,9,FALSE)</f>
        <v>2.5517151467399573</v>
      </c>
      <c r="CW401" s="21">
        <f>BS401*VLOOKUP(AO$6,'Greenhouse Gas Costs Avoided'!$A$2:$I$32,9,FALSE)</f>
        <v>2.8200772139570236</v>
      </c>
      <c r="CX401" s="21">
        <f>BT401*VLOOKUP(AP$6,'Greenhouse Gas Costs Avoided'!$A$2:$I$32,9,FALSE)</f>
        <v>3.1165903917263735</v>
      </c>
      <c r="CY401" s="21">
        <f>BU401*VLOOKUP(AQ$6,'Greenhouse Gas Costs Avoided'!$A$2:$I$32,9,FALSE)</f>
        <v>3.444022251736667</v>
      </c>
      <c r="CZ401" s="21">
        <f>BV401*VLOOKUP(AR$6,'Greenhouse Gas Costs Avoided'!$A$2:$I$32,9,FALSE)</f>
        <v>3.8099226171979153</v>
      </c>
      <c r="DA401" s="21">
        <f>BW401*VLOOKUP(AS$6,'Greenhouse Gas Costs Avoided'!$A$2:$I$32,9,FALSE)</f>
        <v>4.2156506416508543</v>
      </c>
      <c r="DB401" s="21">
        <f>BX401*VLOOKUP(AT$6,'Greenhouse Gas Costs Avoided'!$A$2:$I$32,9,FALSE)</f>
        <v>4.6652788536686769</v>
      </c>
      <c r="DC401" s="21">
        <f>BY401*VLOOKUP(AU$6,'Greenhouse Gas Costs Avoided'!$A$2:$I$32,9,FALSE)</f>
        <v>5.1640119451993618</v>
      </c>
      <c r="DD401" s="21">
        <f>BZ401*VLOOKUP(AV$6,'Greenhouse Gas Costs Avoided'!$A$2:$I$32,9,FALSE)</f>
        <v>5.7165601774917221</v>
      </c>
      <c r="DE401" s="21">
        <f>CA401*VLOOKUP(AW$6,'Greenhouse Gas Costs Avoided'!$A$2:$I$32,9,FALSE)</f>
        <v>5.8748558551380645</v>
      </c>
      <c r="DF401" s="21">
        <f>CB401*VLOOKUP(AX$6,'Greenhouse Gas Costs Avoided'!$A$2:$I$32,9,FALSE)</f>
        <v>6.0386151127443357</v>
      </c>
      <c r="DG401" s="21">
        <f>CC401*VLOOKUP(AY$6,'Greenhouse Gas Costs Avoided'!$A$2:$I$32,9,FALSE)</f>
        <v>6.2066031310462346</v>
      </c>
      <c r="DH401" s="21">
        <f>CD401*VLOOKUP(AZ$6,'Greenhouse Gas Costs Avoided'!$A$2:$I$32,9,FALSE)</f>
        <v>6.3794910653253769</v>
      </c>
      <c r="DI401" s="21">
        <f>CE401*VLOOKUP(BA$6,'Greenhouse Gas Costs Avoided'!$A$2:$I$32,9,FALSE)</f>
        <v>6.5555548036832505</v>
      </c>
      <c r="DJ401" s="21">
        <f>CF401*VLOOKUP(BB$6,'Greenhouse Gas Costs Avoided'!$A$2:$I$32,9,FALSE)</f>
        <v>6.7390390205459019</v>
      </c>
      <c r="DK401" s="21">
        <f>CG401*VLOOKUP(BC$6,'Greenhouse Gas Costs Avoided'!$A$2:$I$32,9,FALSE)</f>
        <v>6.9250725353887148</v>
      </c>
      <c r="DL401" s="21">
        <f>CH401*VLOOKUP(BD$6,'Greenhouse Gas Costs Avoided'!$A$2:$I$32,9,FALSE)</f>
        <v>7.114622578022705</v>
      </c>
      <c r="DM401" s="21">
        <f>CI401*VLOOKUP(BE$6,'Greenhouse Gas Costs Avoided'!$A$2:$I$32,9,FALSE)</f>
        <v>7.309034780377397</v>
      </c>
      <c r="DN401" s="21">
        <f>CJ401*VLOOKUP(BF$6,'Greenhouse Gas Costs Avoided'!$A$2:$I$32,9,FALSE)</f>
        <v>7.5089860379134308</v>
      </c>
      <c r="DO401" s="21">
        <f>CK401*VLOOKUP(BG$6,'Greenhouse Gas Costs Avoided'!$A$2:$I$32,9,FALSE)</f>
        <v>7.714082761982441</v>
      </c>
      <c r="DP401" s="21">
        <f>CL401*VLOOKUP(BH$6,'Greenhouse Gas Costs Avoided'!$A$2:$I$32,9,FALSE)</f>
        <v>7.9242771147625906</v>
      </c>
      <c r="DQ401" s="21">
        <f>CM401*VLOOKUP(BI$6,'Greenhouse Gas Costs Avoided'!$A$2:$I$32,9,FALSE)</f>
        <v>8.1390365949973802</v>
      </c>
      <c r="DR401" s="21">
        <f>CN401*VLOOKUP(BJ$6,'Greenhouse Gas Costs Avoided'!$A$2:$I$32,9,FALSE)</f>
        <v>8.358638459535694</v>
      </c>
      <c r="DS401" s="164">
        <f>CO401*VLOOKUP(BK$6,'Greenhouse Gas Costs Avoided'!$A$2:$I$32,9,FALSE)</f>
        <v>8.5820959249206545</v>
      </c>
    </row>
    <row r="402" spans="1:123" x14ac:dyDescent="0.35">
      <c r="A402" s="174">
        <v>396</v>
      </c>
      <c r="B402" s="12">
        <v>1</v>
      </c>
      <c r="C402" s="175">
        <v>2023</v>
      </c>
      <c r="E402" s="20">
        <v>0</v>
      </c>
      <c r="F402" s="21">
        <v>82.346532180449415</v>
      </c>
      <c r="G402" s="21">
        <v>84.002844861871253</v>
      </c>
      <c r="H402" s="21">
        <v>85.659157543293105</v>
      </c>
      <c r="I402" s="21">
        <v>86.918851036576825</v>
      </c>
      <c r="J402" s="21">
        <v>88.178544529860531</v>
      </c>
      <c r="K402" s="21">
        <v>89.438238023144251</v>
      </c>
      <c r="L402" s="21">
        <v>90.697931516427971</v>
      </c>
      <c r="M402" s="21">
        <v>91.95762500971172</v>
      </c>
      <c r="N402" s="21">
        <v>93.21731850299544</v>
      </c>
      <c r="O402" s="21">
        <v>94.47701199627916</v>
      </c>
      <c r="P402" s="21">
        <v>95.73670548956288</v>
      </c>
      <c r="Q402" s="21">
        <v>96.996398982846586</v>
      </c>
      <c r="R402" s="21">
        <v>98.25609247613032</v>
      </c>
      <c r="S402" s="21">
        <v>99.65157958594628</v>
      </c>
      <c r="T402" s="21">
        <v>101.04706669576224</v>
      </c>
      <c r="U402" s="21">
        <v>102.4425538055782</v>
      </c>
      <c r="V402" s="21">
        <v>103.83804091539416</v>
      </c>
      <c r="W402" s="21">
        <v>105.23352802521011</v>
      </c>
      <c r="X402" s="21">
        <v>106.47156953138905</v>
      </c>
      <c r="Y402" s="21">
        <v>107.709611037568</v>
      </c>
      <c r="Z402" s="21">
        <v>108.94765254374694</v>
      </c>
      <c r="AA402" s="21">
        <v>110.18569404992589</v>
      </c>
      <c r="AB402" s="21">
        <v>111.42373555610482</v>
      </c>
      <c r="AC402" s="21">
        <v>112.86811731331359</v>
      </c>
      <c r="AD402" s="21">
        <v>114.31249907052236</v>
      </c>
      <c r="AE402" s="21">
        <v>115.75688082773114</v>
      </c>
      <c r="AF402" s="21">
        <v>117.20126258493991</v>
      </c>
      <c r="AG402" s="22">
        <v>118.64564434214866</v>
      </c>
      <c r="AI402" s="20">
        <v>0</v>
      </c>
      <c r="AJ402" s="21">
        <v>5.2166744805659615</v>
      </c>
      <c r="AK402" s="21">
        <v>5.3216023247413169</v>
      </c>
      <c r="AL402" s="21">
        <v>5.4265301689166732</v>
      </c>
      <c r="AM402" s="21">
        <v>5.5063320831654474</v>
      </c>
      <c r="AN402" s="21">
        <v>5.5861339974142208</v>
      </c>
      <c r="AO402" s="21">
        <v>5.665935911662995</v>
      </c>
      <c r="AP402" s="21">
        <v>5.7457378259117702</v>
      </c>
      <c r="AQ402" s="21">
        <v>5.8255397401605462</v>
      </c>
      <c r="AR402" s="21">
        <v>5.9053416544093205</v>
      </c>
      <c r="AS402" s="21">
        <v>5.9851435686580947</v>
      </c>
      <c r="AT402" s="21">
        <v>6.0649454829068699</v>
      </c>
      <c r="AU402" s="21">
        <v>6.1447473971556432</v>
      </c>
      <c r="AV402" s="21">
        <v>6.2245493114044184</v>
      </c>
      <c r="AW402" s="21">
        <v>6.312953786990386</v>
      </c>
      <c r="AX402" s="21">
        <v>6.4013582625763545</v>
      </c>
      <c r="AY402" s="21">
        <v>6.4897627381623222</v>
      </c>
      <c r="AZ402" s="21">
        <v>6.5781672137482907</v>
      </c>
      <c r="BA402" s="21">
        <v>6.6665716893342575</v>
      </c>
      <c r="BB402" s="21">
        <v>6.7450019445028957</v>
      </c>
      <c r="BC402" s="21">
        <v>6.8234321996715348</v>
      </c>
      <c r="BD402" s="21">
        <v>6.901862454840173</v>
      </c>
      <c r="BE402" s="21">
        <v>6.9802927100088112</v>
      </c>
      <c r="BF402" s="21">
        <v>7.0587229651774486</v>
      </c>
      <c r="BG402" s="21">
        <v>7.1502249295408609</v>
      </c>
      <c r="BH402" s="21">
        <v>7.2417268939042723</v>
      </c>
      <c r="BI402" s="21">
        <v>7.3332288582676846</v>
      </c>
      <c r="BJ402" s="21">
        <v>7.424730822631096</v>
      </c>
      <c r="BK402" s="22">
        <v>7.5162327869945065</v>
      </c>
      <c r="BM402" s="163">
        <f>VLOOKUP(BM$6,'MonteCarlo Policy Paths'!$N$2:$S$31,$B402+1,FALSE)</f>
        <v>18.946072246720579</v>
      </c>
      <c r="BN402" s="21">
        <f>VLOOKUP(BN$6,'MonteCarlo Policy Paths'!$N$2:$S$31,$B402+1,FALSE)</f>
        <v>19.920985834119051</v>
      </c>
      <c r="BO402" s="21">
        <f>VLOOKUP(BO$6,'MonteCarlo Policy Paths'!$N$2:$S$31,$B402+1,FALSE)</f>
        <v>20.944710352814074</v>
      </c>
      <c r="BP402" s="21">
        <f>VLOOKUP(BP$6,'MonteCarlo Policy Paths'!$N$2:$S$31,$B402+1,FALSE)</f>
        <v>22.017919567056939</v>
      </c>
      <c r="BQ402" s="21">
        <f>VLOOKUP(BQ$6,'MonteCarlo Policy Paths'!$N$2:$S$31,$B402+1,FALSE)</f>
        <v>23.125382269476081</v>
      </c>
      <c r="BR402" s="21">
        <f>VLOOKUP(BR$6,'MonteCarlo Policy Paths'!$N$2:$S$31,$B402+1,FALSE)</f>
        <v>24.222533249319248</v>
      </c>
      <c r="BS402" s="21">
        <f>VLOOKUP(BS$6,'MonteCarlo Policy Paths'!$N$2:$S$31,$B402+1,FALSE)</f>
        <v>25.344600035724898</v>
      </c>
      <c r="BT402" s="21">
        <f>VLOOKUP(BT$6,'MonteCarlo Policy Paths'!$N$2:$S$31,$B402+1,FALSE)</f>
        <v>26.511875533452777</v>
      </c>
      <c r="BU402" s="21">
        <f>VLOOKUP(BU$6,'MonteCarlo Policy Paths'!$N$2:$S$31,$B402+1,FALSE)</f>
        <v>27.727543772426976</v>
      </c>
      <c r="BV402" s="21">
        <f>VLOOKUP(BV$6,'MonteCarlo Policy Paths'!$N$2:$S$31,$B402+1,FALSE)</f>
        <v>29.105872242644537</v>
      </c>
      <c r="BW402" s="21">
        <f>VLOOKUP(BW$6,'MonteCarlo Policy Paths'!$N$2:$S$31,$B402+1,FALSE)</f>
        <v>30.561165854776764</v>
      </c>
      <c r="BX402" s="21">
        <f>VLOOKUP(BX$6,'MonteCarlo Policy Paths'!$N$2:$S$31,$B402+1,FALSE)</f>
        <v>32.089224147515601</v>
      </c>
      <c r="BY402" s="21">
        <f>VLOOKUP(BY$6,'MonteCarlo Policy Paths'!$N$2:$S$31,$B402+1,FALSE)</f>
        <v>33.693685354891386</v>
      </c>
      <c r="BZ402" s="21">
        <f>VLOOKUP(BZ$6,'MonteCarlo Policy Paths'!$N$2:$S$31,$B402+1,FALSE)</f>
        <v>35.378369622635958</v>
      </c>
      <c r="CA402" s="21">
        <f>VLOOKUP(CA$6,'MonteCarlo Policy Paths'!$N$2:$S$31,$B402+1,FALSE)</f>
        <v>37.147288103767757</v>
      </c>
      <c r="CB402" s="21">
        <f>VLOOKUP(CB$6,'MonteCarlo Policy Paths'!$N$2:$S$31,$B402+1,FALSE)</f>
        <v>39.004652508956148</v>
      </c>
      <c r="CC402" s="21">
        <f>VLOOKUP(CC$6,'MonteCarlo Policy Paths'!$N$2:$S$31,$B402+1,FALSE)</f>
        <v>40.954885134403959</v>
      </c>
      <c r="CD402" s="21">
        <f>VLOOKUP(CD$6,'MonteCarlo Policy Paths'!$N$2:$S$31,$B402+1,FALSE)</f>
        <v>43.002629391124159</v>
      </c>
      <c r="CE402" s="21">
        <f>VLOOKUP(CE$6,'MonteCarlo Policy Paths'!$N$2:$S$31,$B402+1,FALSE)</f>
        <v>45.152760860680367</v>
      </c>
      <c r="CF402" s="21">
        <f>VLOOKUP(CF$6,'MonteCarlo Policy Paths'!$N$2:$S$31,$B402+1,FALSE)</f>
        <v>47.410398903714388</v>
      </c>
      <c r="CG402" s="21">
        <f>VLOOKUP(CG$6,'MonteCarlo Policy Paths'!$N$2:$S$31,$B402+1,FALSE)</f>
        <v>49.780918848900107</v>
      </c>
      <c r="CH402" s="21">
        <f>VLOOKUP(CH$6,'MonteCarlo Policy Paths'!$N$2:$S$31,$B402+1,FALSE)</f>
        <v>52.269964791345117</v>
      </c>
      <c r="CI402" s="21">
        <f>VLOOKUP(CI$6,'MonteCarlo Policy Paths'!$N$2:$S$31,$B402+1,FALSE)</f>
        <v>54.883463030912374</v>
      </c>
      <c r="CJ402" s="21">
        <f>VLOOKUP(CJ$6,'MonteCarlo Policy Paths'!$N$2:$S$31,$B402+1,FALSE)</f>
        <v>57.627636182457998</v>
      </c>
      <c r="CK402" s="21">
        <f>VLOOKUP(CK$6,'MonteCarlo Policy Paths'!$N$2:$S$31,$B402+1,FALSE)</f>
        <v>60.509017991580897</v>
      </c>
      <c r="CL402" s="21">
        <f>VLOOKUP(CL$6,'MonteCarlo Policy Paths'!$N$2:$S$31,$B402+1,FALSE)</f>
        <v>63.534468891159946</v>
      </c>
      <c r="CM402" s="21">
        <f>VLOOKUP(CM$6,'MonteCarlo Policy Paths'!$N$2:$S$31,$B402+1,FALSE)</f>
        <v>66.711192335717939</v>
      </c>
      <c r="CN402" s="21">
        <f>VLOOKUP(CN$6,'MonteCarlo Policy Paths'!$N$2:$S$31,$B402+1,FALSE)</f>
        <v>70.04675195250384</v>
      </c>
      <c r="CO402" s="164">
        <f>VLOOKUP(CO$6,'MonteCarlo Policy Paths'!$N$2:$S$31,$B402+1,FALSE)</f>
        <v>73.54908955012904</v>
      </c>
      <c r="CQ402" s="163">
        <f>BM402*VLOOKUP(AI$6,'Greenhouse Gas Costs Avoided'!$A$2:$I$32,9,FALSE)</f>
        <v>1.2002386619007086</v>
      </c>
      <c r="CR402" s="21">
        <f>BN402*VLOOKUP(AJ$6,'Greenhouse Gas Costs Avoided'!$A$2:$I$32,9,FALSE)</f>
        <v>1.2619996941806579</v>
      </c>
      <c r="CS402" s="21">
        <f>BO402*VLOOKUP(AK$6,'Greenhouse Gas Costs Avoided'!$A$2:$I$32,9,FALSE)</f>
        <v>1.3268529118013257</v>
      </c>
      <c r="CT402" s="21">
        <f>BP402*VLOOKUP(AL$6,'Greenhouse Gas Costs Avoided'!$A$2:$I$32,9,FALSE)</f>
        <v>1.3948409979053111</v>
      </c>
      <c r="CU402" s="21">
        <f>BQ402*VLOOKUP(AM$6,'Greenhouse Gas Costs Avoided'!$A$2:$I$32,9,FALSE)</f>
        <v>1.464999051498006</v>
      </c>
      <c r="CV402" s="21">
        <f>BR402*VLOOKUP(AN$6,'Greenhouse Gas Costs Avoided'!$A$2:$I$32,9,FALSE)</f>
        <v>1.5345038547523033</v>
      </c>
      <c r="CW402" s="21">
        <f>BS402*VLOOKUP(AO$6,'Greenhouse Gas Costs Avoided'!$A$2:$I$32,9,FALSE)</f>
        <v>1.6055870809081549</v>
      </c>
      <c r="CX402" s="21">
        <f>BT402*VLOOKUP(AP$6,'Greenhouse Gas Costs Avoided'!$A$2:$I$32,9,FALSE)</f>
        <v>1.6795342908215394</v>
      </c>
      <c r="CY402" s="21">
        <f>BU402*VLOOKUP(AQ$6,'Greenhouse Gas Costs Avoided'!$A$2:$I$32,9,FALSE)</f>
        <v>1.7565471936259263</v>
      </c>
      <c r="CZ402" s="21">
        <f>BV402*VLOOKUP(AR$6,'Greenhouse Gas Costs Avoided'!$A$2:$I$32,9,FALSE)</f>
        <v>1.8438646648785721</v>
      </c>
      <c r="DA402" s="21">
        <f>BW402*VLOOKUP(AS$6,'Greenhouse Gas Costs Avoided'!$A$2:$I$32,9,FALSE)</f>
        <v>1.9360578981225007</v>
      </c>
      <c r="DB402" s="21">
        <f>BX402*VLOOKUP(AT$6,'Greenhouse Gas Costs Avoided'!$A$2:$I$32,9,FALSE)</f>
        <v>2.0328607930286258</v>
      </c>
      <c r="DC402" s="21">
        <f>BY402*VLOOKUP(AU$6,'Greenhouse Gas Costs Avoided'!$A$2:$I$32,9,FALSE)</f>
        <v>2.1345038326800574</v>
      </c>
      <c r="DD402" s="21">
        <f>BZ402*VLOOKUP(AV$6,'Greenhouse Gas Costs Avoided'!$A$2:$I$32,9,FALSE)</f>
        <v>2.2412290243140602</v>
      </c>
      <c r="DE402" s="21">
        <f>CA402*VLOOKUP(AW$6,'Greenhouse Gas Costs Avoided'!$A$2:$I$32,9,FALSE)</f>
        <v>2.3532904755297634</v>
      </c>
      <c r="DF402" s="21">
        <f>CB402*VLOOKUP(AX$6,'Greenhouse Gas Costs Avoided'!$A$2:$I$32,9,FALSE)</f>
        <v>2.4709549993062518</v>
      </c>
      <c r="DG402" s="21">
        <f>CC402*VLOOKUP(AY$6,'Greenhouse Gas Costs Avoided'!$A$2:$I$32,9,FALSE)</f>
        <v>2.5945027492715647</v>
      </c>
      <c r="DH402" s="21">
        <f>CD402*VLOOKUP(AZ$6,'Greenhouse Gas Costs Avoided'!$A$2:$I$32,9,FALSE)</f>
        <v>2.724227886735143</v>
      </c>
      <c r="DI402" s="21">
        <f>CE402*VLOOKUP(BA$6,'Greenhouse Gas Costs Avoided'!$A$2:$I$32,9,FALSE)</f>
        <v>2.8604392810719004</v>
      </c>
      <c r="DJ402" s="21">
        <f>CF402*VLOOKUP(BB$6,'Greenhouse Gas Costs Avoided'!$A$2:$I$32,9,FALSE)</f>
        <v>3.0034612451254952</v>
      </c>
      <c r="DK402" s="21">
        <f>CG402*VLOOKUP(BC$6,'Greenhouse Gas Costs Avoided'!$A$2:$I$32,9,FALSE)</f>
        <v>3.1536343073817701</v>
      </c>
      <c r="DL402" s="21">
        <f>CH402*VLOOKUP(BD$6,'Greenhouse Gas Costs Avoided'!$A$2:$I$32,9,FALSE)</f>
        <v>3.3113160227508591</v>
      </c>
      <c r="DM402" s="21">
        <f>CI402*VLOOKUP(BE$6,'Greenhouse Gas Costs Avoided'!$A$2:$I$32,9,FALSE)</f>
        <v>3.4768818238884021</v>
      </c>
      <c r="DN402" s="21">
        <f>CJ402*VLOOKUP(BF$6,'Greenhouse Gas Costs Avoided'!$A$2:$I$32,9,FALSE)</f>
        <v>3.6507259150828224</v>
      </c>
      <c r="DO402" s="21">
        <f>CK402*VLOOKUP(BG$6,'Greenhouse Gas Costs Avoided'!$A$2:$I$32,9,FALSE)</f>
        <v>3.8332622108369634</v>
      </c>
      <c r="DP402" s="21">
        <f>CL402*VLOOKUP(BH$6,'Greenhouse Gas Costs Avoided'!$A$2:$I$32,9,FALSE)</f>
        <v>4.0249253213788121</v>
      </c>
      <c r="DQ402" s="21">
        <f>CM402*VLOOKUP(BI$6,'Greenhouse Gas Costs Avoided'!$A$2:$I$32,9,FALSE)</f>
        <v>4.2261715874477526</v>
      </c>
      <c r="DR402" s="21">
        <f>CN402*VLOOKUP(BJ$6,'Greenhouse Gas Costs Avoided'!$A$2:$I$32,9,FALSE)</f>
        <v>4.4374801668201398</v>
      </c>
      <c r="DS402" s="164">
        <f>CO402*VLOOKUP(BK$6,'Greenhouse Gas Costs Avoided'!$A$2:$I$32,9,FALSE)</f>
        <v>4.6593541751611474</v>
      </c>
    </row>
    <row r="403" spans="1:123" x14ac:dyDescent="0.35">
      <c r="A403" s="174">
        <v>397</v>
      </c>
      <c r="B403" s="12">
        <v>2</v>
      </c>
      <c r="C403" s="175">
        <v>2023</v>
      </c>
      <c r="E403" s="20">
        <v>0</v>
      </c>
      <c r="F403" s="21">
        <v>82.346532180449415</v>
      </c>
      <c r="G403" s="21">
        <v>84.002844861871253</v>
      </c>
      <c r="H403" s="21">
        <v>85.659157543293105</v>
      </c>
      <c r="I403" s="21">
        <v>86.918851036576825</v>
      </c>
      <c r="J403" s="21">
        <v>88.178544529860531</v>
      </c>
      <c r="K403" s="21">
        <v>89.438238023144251</v>
      </c>
      <c r="L403" s="21">
        <v>90.697931516427971</v>
      </c>
      <c r="M403" s="21">
        <v>91.95762500971172</v>
      </c>
      <c r="N403" s="21">
        <v>93.21731850299544</v>
      </c>
      <c r="O403" s="21">
        <v>94.47701199627916</v>
      </c>
      <c r="P403" s="21">
        <v>95.73670548956288</v>
      </c>
      <c r="Q403" s="21">
        <v>96.996398982846586</v>
      </c>
      <c r="R403" s="21">
        <v>98.25609247613032</v>
      </c>
      <c r="S403" s="21">
        <v>99.65157958594628</v>
      </c>
      <c r="T403" s="21">
        <v>101.04706669576224</v>
      </c>
      <c r="U403" s="21">
        <v>102.4425538055782</v>
      </c>
      <c r="V403" s="21">
        <v>103.83804091539416</v>
      </c>
      <c r="W403" s="21">
        <v>105.23352802521011</v>
      </c>
      <c r="X403" s="21">
        <v>106.47156953138905</v>
      </c>
      <c r="Y403" s="21">
        <v>107.709611037568</v>
      </c>
      <c r="Z403" s="21">
        <v>108.94765254374694</v>
      </c>
      <c r="AA403" s="21">
        <v>110.18569404992589</v>
      </c>
      <c r="AB403" s="21">
        <v>111.42373555610482</v>
      </c>
      <c r="AC403" s="21">
        <v>112.86811731331359</v>
      </c>
      <c r="AD403" s="21">
        <v>114.31249907052236</v>
      </c>
      <c r="AE403" s="21">
        <v>115.75688082773114</v>
      </c>
      <c r="AF403" s="21">
        <v>117.20126258493991</v>
      </c>
      <c r="AG403" s="22">
        <v>120.41827982173916</v>
      </c>
      <c r="AI403" s="20">
        <v>0</v>
      </c>
      <c r="AJ403" s="21">
        <v>5.2166744805659615</v>
      </c>
      <c r="AK403" s="21">
        <v>5.3216023247413169</v>
      </c>
      <c r="AL403" s="21">
        <v>5.4265301689166732</v>
      </c>
      <c r="AM403" s="21">
        <v>5.5063320831654474</v>
      </c>
      <c r="AN403" s="21">
        <v>5.5861339974142208</v>
      </c>
      <c r="AO403" s="21">
        <v>5.665935911662995</v>
      </c>
      <c r="AP403" s="21">
        <v>5.7457378259117702</v>
      </c>
      <c r="AQ403" s="21">
        <v>5.8255397401605462</v>
      </c>
      <c r="AR403" s="21">
        <v>5.9053416544093205</v>
      </c>
      <c r="AS403" s="21">
        <v>5.9851435686580947</v>
      </c>
      <c r="AT403" s="21">
        <v>6.0649454829068699</v>
      </c>
      <c r="AU403" s="21">
        <v>6.1447473971556432</v>
      </c>
      <c r="AV403" s="21">
        <v>6.2245493114044184</v>
      </c>
      <c r="AW403" s="21">
        <v>6.312953786990386</v>
      </c>
      <c r="AX403" s="21">
        <v>6.4013582625763545</v>
      </c>
      <c r="AY403" s="21">
        <v>6.4897627381623222</v>
      </c>
      <c r="AZ403" s="21">
        <v>6.5781672137482907</v>
      </c>
      <c r="BA403" s="21">
        <v>6.6665716893342575</v>
      </c>
      <c r="BB403" s="21">
        <v>6.7450019445028957</v>
      </c>
      <c r="BC403" s="21">
        <v>6.8234321996715348</v>
      </c>
      <c r="BD403" s="21">
        <v>6.901862454840173</v>
      </c>
      <c r="BE403" s="21">
        <v>6.9802927100088112</v>
      </c>
      <c r="BF403" s="21">
        <v>7.0587229651774486</v>
      </c>
      <c r="BG403" s="21">
        <v>7.1502249295408609</v>
      </c>
      <c r="BH403" s="21">
        <v>7.2417268939042723</v>
      </c>
      <c r="BI403" s="21">
        <v>7.3332288582676846</v>
      </c>
      <c r="BJ403" s="21">
        <v>7.424730822631096</v>
      </c>
      <c r="BK403" s="22">
        <v>7.6285297110405814</v>
      </c>
      <c r="BM403" s="163">
        <f>VLOOKUP(BM$6,'MonteCarlo Policy Paths'!$N$2:$S$31,$B403+1,FALSE)</f>
        <v>23.967702867134744</v>
      </c>
      <c r="BN403" s="21">
        <f>VLOOKUP(BN$6,'MonteCarlo Policy Paths'!$N$2:$S$31,$B403+1,FALSE)</f>
        <v>26.317177955222718</v>
      </c>
      <c r="BO403" s="21">
        <f>VLOOKUP(BO$6,'MonteCarlo Policy Paths'!$N$2:$S$31,$B403+1,FALSE)</f>
        <v>28.893255238045125</v>
      </c>
      <c r="BP403" s="21">
        <f>VLOOKUP(BP$6,'MonteCarlo Policy Paths'!$N$2:$S$31,$B403+1,FALSE)</f>
        <v>31.715102246604285</v>
      </c>
      <c r="BQ403" s="21">
        <f>VLOOKUP(BQ$6,'MonteCarlo Policy Paths'!$N$2:$S$31,$B403+1,FALSE)</f>
        <v>34.790233856835599</v>
      </c>
      <c r="BR403" s="21">
        <f>VLOOKUP(BR$6,'MonteCarlo Policy Paths'!$N$2:$S$31,$B403+1,FALSE)</f>
        <v>38.117013285454661</v>
      </c>
      <c r="BS403" s="21">
        <f>VLOOKUP(BS$6,'MonteCarlo Policy Paths'!$N$2:$S$31,$B403+1,FALSE)</f>
        <v>41.72840612279375</v>
      </c>
      <c r="BT403" s="21">
        <f>VLOOKUP(BT$6,'MonteCarlo Policy Paths'!$N$2:$S$31,$B403+1,FALSE)</f>
        <v>45.677249983631562</v>
      </c>
      <c r="BU403" s="21">
        <f>VLOOKUP(BU$6,'MonteCarlo Policy Paths'!$N$2:$S$31,$B403+1,FALSE)</f>
        <v>49.99204890598088</v>
      </c>
      <c r="BV403" s="21">
        <f>VLOOKUP(BV$6,'MonteCarlo Policy Paths'!$N$2:$S$31,$B403+1,FALSE)</f>
        <v>54.768556811140854</v>
      </c>
      <c r="BW403" s="21">
        <f>VLOOKUP(BW$6,'MonteCarlo Policy Paths'!$N$2:$S$31,$B403+1,FALSE)</f>
        <v>60.010238214835042</v>
      </c>
      <c r="BX403" s="21">
        <f>VLOOKUP(BX$6,'MonteCarlo Policy Paths'!$N$2:$S$31,$B403+1,FALSE)</f>
        <v>65.75812779974207</v>
      </c>
      <c r="BY403" s="21">
        <f>VLOOKUP(BY$6,'MonteCarlo Policy Paths'!$N$2:$S$31,$B403+1,FALSE)</f>
        <v>72.066881159093455</v>
      </c>
      <c r="BZ403" s="21">
        <f>VLOOKUP(BZ$6,'MonteCarlo Policy Paths'!$N$2:$S$31,$B403+1,FALSE)</f>
        <v>78.981532638183737</v>
      </c>
      <c r="CA403" s="21">
        <f>VLOOKUP(CA$6,'MonteCarlo Policy Paths'!$N$2:$S$31,$B403+1,FALSE)</f>
        <v>81.252691038046251</v>
      </c>
      <c r="CB403" s="21">
        <f>VLOOKUP(CB$6,'MonteCarlo Policy Paths'!$N$2:$S$31,$B403+1,FALSE)</f>
        <v>83.604044111934414</v>
      </c>
      <c r="CC403" s="21">
        <f>VLOOKUP(CC$6,'MonteCarlo Policy Paths'!$N$2:$S$31,$B403+1,FALSE)</f>
        <v>86.018714380110126</v>
      </c>
      <c r="CD403" s="21">
        <f>VLOOKUP(CD$6,'MonteCarlo Policy Paths'!$N$2:$S$31,$B403+1,FALSE)</f>
        <v>88.506196331807388</v>
      </c>
      <c r="CE403" s="21">
        <f>VLOOKUP(CE$6,'MonteCarlo Policy Paths'!$N$2:$S$31,$B403+1,FALSE)</f>
        <v>91.042757806054695</v>
      </c>
      <c r="CF403" s="21">
        <f>VLOOKUP(CF$6,'MonteCarlo Policy Paths'!$N$2:$S$31,$B403+1,FALSE)</f>
        <v>93.687547211990633</v>
      </c>
      <c r="CG403" s="21">
        <f>VLOOKUP(CG$6,'MonteCarlo Policy Paths'!$N$2:$S$31,$B403+1,FALSE)</f>
        <v>96.373095170621937</v>
      </c>
      <c r="CH403" s="21">
        <f>VLOOKUP(CH$6,'MonteCarlo Policy Paths'!$N$2:$S$31,$B403+1,FALSE)</f>
        <v>99.112987273548597</v>
      </c>
      <c r="CI403" s="21">
        <f>VLOOKUP(CI$6,'MonteCarlo Policy Paths'!$N$2:$S$31,$B403+1,FALSE)</f>
        <v>101.92614153054797</v>
      </c>
      <c r="CJ403" s="21">
        <f>VLOOKUP(CJ$6,'MonteCarlo Policy Paths'!$N$2:$S$31,$B403+1,FALSE)</f>
        <v>104.82221793361833</v>
      </c>
      <c r="CK403" s="21">
        <f>VLOOKUP(CK$6,'MonteCarlo Policy Paths'!$N$2:$S$31,$B403+1,FALSE)</f>
        <v>107.79595653596101</v>
      </c>
      <c r="CL403" s="21">
        <f>VLOOKUP(CL$6,'MonteCarlo Policy Paths'!$N$2:$S$31,$B403+1,FALSE)</f>
        <v>110.84691133589952</v>
      </c>
      <c r="CM403" s="21">
        <f>VLOOKUP(CM$6,'MonteCarlo Policy Paths'!$N$2:$S$31,$B403+1,FALSE)</f>
        <v>113.96784710075578</v>
      </c>
      <c r="CN403" s="21">
        <f>VLOOKUP(CN$6,'MonteCarlo Policy Paths'!$N$2:$S$31,$B403+1,FALSE)</f>
        <v>117.16284845198182</v>
      </c>
      <c r="CO403" s="164">
        <f>VLOOKUP(CO$6,'MonteCarlo Policy Paths'!$N$2:$S$31,$B403+1,FALSE)</f>
        <v>120.41827982173916</v>
      </c>
      <c r="CQ403" s="163">
        <f>BM403*VLOOKUP(AI$6,'Greenhouse Gas Costs Avoided'!$A$2:$I$32,9,FALSE)</f>
        <v>1.5183602829902079</v>
      </c>
      <c r="CR403" s="21">
        <f>BN403*VLOOKUP(AJ$6,'Greenhouse Gas Costs Avoided'!$A$2:$I$32,9,FALSE)</f>
        <v>1.6672001480120395</v>
      </c>
      <c r="CS403" s="21">
        <f>BO403*VLOOKUP(AK$6,'Greenhouse Gas Costs Avoided'!$A$2:$I$32,9,FALSE)</f>
        <v>1.8303953216936328</v>
      </c>
      <c r="CT403" s="21">
        <f>BP403*VLOOKUP(AL$6,'Greenhouse Gas Costs Avoided'!$A$2:$I$32,9,FALSE)</f>
        <v>2.0091600721673259</v>
      </c>
      <c r="CU403" s="21">
        <f>BQ403*VLOOKUP(AM$6,'Greenhouse Gas Costs Avoided'!$A$2:$I$32,9,FALSE)</f>
        <v>2.2039704688009323</v>
      </c>
      <c r="CV403" s="21">
        <f>BR403*VLOOKUP(AN$6,'Greenhouse Gas Costs Avoided'!$A$2:$I$32,9,FALSE)</f>
        <v>2.4147228209427172</v>
      </c>
      <c r="CW403" s="21">
        <f>BS403*VLOOKUP(AO$6,'Greenhouse Gas Costs Avoided'!$A$2:$I$32,9,FALSE)</f>
        <v>2.6435055074141016</v>
      </c>
      <c r="CX403" s="21">
        <f>BT403*VLOOKUP(AP$6,'Greenhouse Gas Costs Avoided'!$A$2:$I$32,9,FALSE)</f>
        <v>2.8936658050138946</v>
      </c>
      <c r="CY403" s="21">
        <f>BU403*VLOOKUP(AQ$6,'Greenhouse Gas Costs Avoided'!$A$2:$I$32,9,FALSE)</f>
        <v>3.1670094520501597</v>
      </c>
      <c r="CZ403" s="21">
        <f>BV403*VLOOKUP(AR$6,'Greenhouse Gas Costs Avoided'!$A$2:$I$32,9,FALSE)</f>
        <v>3.4696024846318703</v>
      </c>
      <c r="DA403" s="21">
        <f>BW403*VLOOKUP(AS$6,'Greenhouse Gas Costs Avoided'!$A$2:$I$32,9,FALSE)</f>
        <v>3.8016643807416939</v>
      </c>
      <c r="DB403" s="21">
        <f>BX403*VLOOKUP(AT$6,'Greenhouse Gas Costs Avoided'!$A$2:$I$32,9,FALSE)</f>
        <v>4.1657946983243246</v>
      </c>
      <c r="DC403" s="21">
        <f>BY403*VLOOKUP(AU$6,'Greenhouse Gas Costs Avoided'!$A$2:$I$32,9,FALSE)</f>
        <v>4.5654558835919028</v>
      </c>
      <c r="DD403" s="21">
        <f>BZ403*VLOOKUP(AV$6,'Greenhouse Gas Costs Avoided'!$A$2:$I$32,9,FALSE)</f>
        <v>5.0035008741682265</v>
      </c>
      <c r="DE403" s="21">
        <f>CA403*VLOOKUP(AW$6,'Greenhouse Gas Costs Avoided'!$A$2:$I$32,9,FALSE)</f>
        <v>5.1473793563843691</v>
      </c>
      <c r="DF403" s="21">
        <f>CB403*VLOOKUP(AX$6,'Greenhouse Gas Costs Avoided'!$A$2:$I$32,9,FALSE)</f>
        <v>5.2963381923007766</v>
      </c>
      <c r="DG403" s="21">
        <f>CC403*VLOOKUP(AY$6,'Greenhouse Gas Costs Avoided'!$A$2:$I$32,9,FALSE)</f>
        <v>5.4493081891352544</v>
      </c>
      <c r="DH403" s="21">
        <f>CD403*VLOOKUP(AZ$6,'Greenhouse Gas Costs Avoided'!$A$2:$I$32,9,FALSE)</f>
        <v>5.606890825278958</v>
      </c>
      <c r="DI403" s="21">
        <f>CE403*VLOOKUP(BA$6,'Greenhouse Gas Costs Avoided'!$A$2:$I$32,9,FALSE)</f>
        <v>5.7675826620899597</v>
      </c>
      <c r="DJ403" s="21">
        <f>CF403*VLOOKUP(BB$6,'Greenhouse Gas Costs Avoided'!$A$2:$I$32,9,FALSE)</f>
        <v>5.935130766850258</v>
      </c>
      <c r="DK403" s="21">
        <f>CG403*VLOOKUP(BC$6,'Greenhouse Gas Costs Avoided'!$A$2:$I$32,9,FALSE)</f>
        <v>6.1052609366481567</v>
      </c>
      <c r="DL403" s="21">
        <f>CH403*VLOOKUP(BD$6,'Greenhouse Gas Costs Avoided'!$A$2:$I$32,9,FALSE)</f>
        <v>6.2788338222861402</v>
      </c>
      <c r="DM403" s="21">
        <f>CI403*VLOOKUP(BE$6,'Greenhouse Gas Costs Avoided'!$A$2:$I$32,9,FALSE)</f>
        <v>6.4570478846612929</v>
      </c>
      <c r="DN403" s="21">
        <f>CJ403*VLOOKUP(BF$6,'Greenhouse Gas Costs Avoided'!$A$2:$I$32,9,FALSE)</f>
        <v>6.6405150868084322</v>
      </c>
      <c r="DO403" s="21">
        <f>CK403*VLOOKUP(BG$6,'Greenhouse Gas Costs Avoided'!$A$2:$I$32,9,FALSE)</f>
        <v>6.8289022097138705</v>
      </c>
      <c r="DP403" s="21">
        <f>CL403*VLOOKUP(BH$6,'Greenhouse Gas Costs Avoided'!$A$2:$I$32,9,FALSE)</f>
        <v>7.0221809990540507</v>
      </c>
      <c r="DQ403" s="21">
        <f>CM403*VLOOKUP(BI$6,'Greenhouse Gas Costs Avoided'!$A$2:$I$32,9,FALSE)</f>
        <v>7.2198931009350886</v>
      </c>
      <c r="DR403" s="21">
        <f>CN403*VLOOKUP(BJ$6,'Greenhouse Gas Costs Avoided'!$A$2:$I$32,9,FALSE)</f>
        <v>7.4222972772007143</v>
      </c>
      <c r="DS403" s="164">
        <f>CO403*VLOOKUP(BK$6,'Greenhouse Gas Costs Avoided'!$A$2:$I$32,9,FALSE)</f>
        <v>7.6285297110405814</v>
      </c>
    </row>
    <row r="404" spans="1:123" x14ac:dyDescent="0.35">
      <c r="A404" s="174">
        <v>398</v>
      </c>
      <c r="B404" s="12">
        <v>4</v>
      </c>
      <c r="C404" s="175">
        <v>2023</v>
      </c>
      <c r="E404" s="20">
        <v>0</v>
      </c>
      <c r="F404" s="21">
        <v>82.346532180449415</v>
      </c>
      <c r="G404" s="21">
        <v>84.002844861871253</v>
      </c>
      <c r="H404" s="21">
        <v>85.659157543293105</v>
      </c>
      <c r="I404" s="21">
        <v>86.918851036576825</v>
      </c>
      <c r="J404" s="21">
        <v>88.178544529860531</v>
      </c>
      <c r="K404" s="21">
        <v>89.438238023144251</v>
      </c>
      <c r="L404" s="21">
        <v>90.697931516427971</v>
      </c>
      <c r="M404" s="21">
        <v>91.95762500971172</v>
      </c>
      <c r="N404" s="21">
        <v>93.21731850299544</v>
      </c>
      <c r="O404" s="21">
        <v>94.47701199627916</v>
      </c>
      <c r="P404" s="21">
        <v>95.73670548956288</v>
      </c>
      <c r="Q404" s="21">
        <v>96.996398982846586</v>
      </c>
      <c r="R404" s="21">
        <v>98.25609247613032</v>
      </c>
      <c r="S404" s="21">
        <v>99.65157958594628</v>
      </c>
      <c r="T404" s="21">
        <v>101.04706669576224</v>
      </c>
      <c r="U404" s="21">
        <v>102.4425538055782</v>
      </c>
      <c r="V404" s="21">
        <v>103.83804091539416</v>
      </c>
      <c r="W404" s="21">
        <v>105.23352802521011</v>
      </c>
      <c r="X404" s="21">
        <v>106.47156953138905</v>
      </c>
      <c r="Y404" s="21">
        <v>107.709611037568</v>
      </c>
      <c r="Z404" s="21">
        <v>108.94765254374694</v>
      </c>
      <c r="AA404" s="21">
        <v>110.18569404992589</v>
      </c>
      <c r="AB404" s="21">
        <v>111.42373555610482</v>
      </c>
      <c r="AC404" s="21">
        <v>112.86811731331359</v>
      </c>
      <c r="AD404" s="21">
        <v>114.31249907052236</v>
      </c>
      <c r="AE404" s="21">
        <v>115.75688082773114</v>
      </c>
      <c r="AF404" s="21">
        <v>117.20126258493991</v>
      </c>
      <c r="AG404" s="22">
        <v>119.5319620819439</v>
      </c>
      <c r="AI404" s="20">
        <v>0</v>
      </c>
      <c r="AJ404" s="21">
        <v>5.2166744805659615</v>
      </c>
      <c r="AK404" s="21">
        <v>5.3216023247413169</v>
      </c>
      <c r="AL404" s="21">
        <v>5.4265301689166732</v>
      </c>
      <c r="AM404" s="21">
        <v>5.5063320831654474</v>
      </c>
      <c r="AN404" s="21">
        <v>5.5861339974142208</v>
      </c>
      <c r="AO404" s="21">
        <v>5.665935911662995</v>
      </c>
      <c r="AP404" s="21">
        <v>5.7457378259117702</v>
      </c>
      <c r="AQ404" s="21">
        <v>5.8255397401605462</v>
      </c>
      <c r="AR404" s="21">
        <v>5.9053416544093205</v>
      </c>
      <c r="AS404" s="21">
        <v>5.9851435686580947</v>
      </c>
      <c r="AT404" s="21">
        <v>6.0649454829068699</v>
      </c>
      <c r="AU404" s="21">
        <v>6.1447473971556432</v>
      </c>
      <c r="AV404" s="21">
        <v>6.2245493114044184</v>
      </c>
      <c r="AW404" s="21">
        <v>6.312953786990386</v>
      </c>
      <c r="AX404" s="21">
        <v>6.4013582625763545</v>
      </c>
      <c r="AY404" s="21">
        <v>6.4897627381623222</v>
      </c>
      <c r="AZ404" s="21">
        <v>6.5781672137482907</v>
      </c>
      <c r="BA404" s="21">
        <v>6.6665716893342575</v>
      </c>
      <c r="BB404" s="21">
        <v>6.7450019445028957</v>
      </c>
      <c r="BC404" s="21">
        <v>6.8234321996715348</v>
      </c>
      <c r="BD404" s="21">
        <v>6.901862454840173</v>
      </c>
      <c r="BE404" s="21">
        <v>6.9802927100088112</v>
      </c>
      <c r="BF404" s="21">
        <v>7.0587229651774486</v>
      </c>
      <c r="BG404" s="21">
        <v>7.1502249295408609</v>
      </c>
      <c r="BH404" s="21">
        <v>7.2417268939042723</v>
      </c>
      <c r="BI404" s="21">
        <v>7.3332288582676846</v>
      </c>
      <c r="BJ404" s="21">
        <v>7.424730822631096</v>
      </c>
      <c r="BK404" s="22">
        <v>7.5723812490175435</v>
      </c>
      <c r="BM404" s="163">
        <f>VLOOKUP(BM$6,'MonteCarlo Policy Paths'!$N$2:$S$31,$B404+1,FALSE)</f>
        <v>21.456887556927661</v>
      </c>
      <c r="BN404" s="21">
        <f>VLOOKUP(BN$6,'MonteCarlo Policy Paths'!$N$2:$S$31,$B404+1,FALSE)</f>
        <v>23.119081894670884</v>
      </c>
      <c r="BO404" s="21">
        <f>VLOOKUP(BO$6,'MonteCarlo Policy Paths'!$N$2:$S$31,$B404+1,FALSE)</f>
        <v>24.918982795429599</v>
      </c>
      <c r="BP404" s="21">
        <f>VLOOKUP(BP$6,'MonteCarlo Policy Paths'!$N$2:$S$31,$B404+1,FALSE)</f>
        <v>26.866510906830612</v>
      </c>
      <c r="BQ404" s="21">
        <f>VLOOKUP(BQ$6,'MonteCarlo Policy Paths'!$N$2:$S$31,$B404+1,FALSE)</f>
        <v>28.957808063155838</v>
      </c>
      <c r="BR404" s="21">
        <f>VLOOKUP(BR$6,'MonteCarlo Policy Paths'!$N$2:$S$31,$B404+1,FALSE)</f>
        <v>31.169773267386955</v>
      </c>
      <c r="BS404" s="21">
        <f>VLOOKUP(BS$6,'MonteCarlo Policy Paths'!$N$2:$S$31,$B404+1,FALSE)</f>
        <v>33.536503079259326</v>
      </c>
      <c r="BT404" s="21">
        <f>VLOOKUP(BT$6,'MonteCarlo Policy Paths'!$N$2:$S$31,$B404+1,FALSE)</f>
        <v>36.094562758542168</v>
      </c>
      <c r="BU404" s="21">
        <f>VLOOKUP(BU$6,'MonteCarlo Policy Paths'!$N$2:$S$31,$B404+1,FALSE)</f>
        <v>38.859796339203925</v>
      </c>
      <c r="BV404" s="21">
        <f>VLOOKUP(BV$6,'MonteCarlo Policy Paths'!$N$2:$S$31,$B404+1,FALSE)</f>
        <v>41.937214526892696</v>
      </c>
      <c r="BW404" s="21">
        <f>VLOOKUP(BW$6,'MonteCarlo Policy Paths'!$N$2:$S$31,$B404+1,FALSE)</f>
        <v>45.285702034805901</v>
      </c>
      <c r="BX404" s="21">
        <f>VLOOKUP(BX$6,'MonteCarlo Policy Paths'!$N$2:$S$31,$B404+1,FALSE)</f>
        <v>48.923675973628832</v>
      </c>
      <c r="BY404" s="21">
        <f>VLOOKUP(BY$6,'MonteCarlo Policy Paths'!$N$2:$S$31,$B404+1,FALSE)</f>
        <v>52.880283256992421</v>
      </c>
      <c r="BZ404" s="21">
        <f>VLOOKUP(BZ$6,'MonteCarlo Policy Paths'!$N$2:$S$31,$B404+1,FALSE)</f>
        <v>57.179951130409847</v>
      </c>
      <c r="CA404" s="21">
        <f>VLOOKUP(CA$6,'MonteCarlo Policy Paths'!$N$2:$S$31,$B404+1,FALSE)</f>
        <v>59.199989570907007</v>
      </c>
      <c r="CB404" s="21">
        <f>VLOOKUP(CB$6,'MonteCarlo Policy Paths'!$N$2:$S$31,$B404+1,FALSE)</f>
        <v>61.304348310445278</v>
      </c>
      <c r="CC404" s="21">
        <f>VLOOKUP(CC$6,'MonteCarlo Policy Paths'!$N$2:$S$31,$B404+1,FALSE)</f>
        <v>63.486799757257046</v>
      </c>
      <c r="CD404" s="21">
        <f>VLOOKUP(CD$6,'MonteCarlo Policy Paths'!$N$2:$S$31,$B404+1,FALSE)</f>
        <v>65.754412861465767</v>
      </c>
      <c r="CE404" s="21">
        <f>VLOOKUP(CE$6,'MonteCarlo Policy Paths'!$N$2:$S$31,$B404+1,FALSE)</f>
        <v>68.097759333367534</v>
      </c>
      <c r="CF404" s="21">
        <f>VLOOKUP(CF$6,'MonteCarlo Policy Paths'!$N$2:$S$31,$B404+1,FALSE)</f>
        <v>70.548973057852507</v>
      </c>
      <c r="CG404" s="21">
        <f>VLOOKUP(CG$6,'MonteCarlo Policy Paths'!$N$2:$S$31,$B404+1,FALSE)</f>
        <v>73.077007009761019</v>
      </c>
      <c r="CH404" s="21">
        <f>VLOOKUP(CH$6,'MonteCarlo Policy Paths'!$N$2:$S$31,$B404+1,FALSE)</f>
        <v>75.691476032446857</v>
      </c>
      <c r="CI404" s="21">
        <f>VLOOKUP(CI$6,'MonteCarlo Policy Paths'!$N$2:$S$31,$B404+1,FALSE)</f>
        <v>78.404802280730166</v>
      </c>
      <c r="CJ404" s="21">
        <f>VLOOKUP(CJ$6,'MonteCarlo Policy Paths'!$N$2:$S$31,$B404+1,FALSE)</f>
        <v>81.224927058038162</v>
      </c>
      <c r="CK404" s="21">
        <f>VLOOKUP(CK$6,'MonteCarlo Policy Paths'!$N$2:$S$31,$B404+1,FALSE)</f>
        <v>84.152487263770951</v>
      </c>
      <c r="CL404" s="21">
        <f>VLOOKUP(CL$6,'MonteCarlo Policy Paths'!$N$2:$S$31,$B404+1,FALSE)</f>
        <v>87.19069011352974</v>
      </c>
      <c r="CM404" s="21">
        <f>VLOOKUP(CM$6,'MonteCarlo Policy Paths'!$N$2:$S$31,$B404+1,FALSE)</f>
        <v>90.339519718236858</v>
      </c>
      <c r="CN404" s="21">
        <f>VLOOKUP(CN$6,'MonteCarlo Policy Paths'!$N$2:$S$31,$B404+1,FALSE)</f>
        <v>93.604800202242828</v>
      </c>
      <c r="CO404" s="164">
        <f>VLOOKUP(CO$6,'MonteCarlo Policy Paths'!$N$2:$S$31,$B404+1,FALSE)</f>
        <v>96.983684685934094</v>
      </c>
      <c r="CQ404" s="163">
        <f>BM404*VLOOKUP(AI$6,'Greenhouse Gas Costs Avoided'!$A$2:$I$32,9,FALSE)</f>
        <v>1.3592994724454583</v>
      </c>
      <c r="CR404" s="21">
        <f>BN404*VLOOKUP(AJ$6,'Greenhouse Gas Costs Avoided'!$A$2:$I$32,9,FALSE)</f>
        <v>1.4645999210963487</v>
      </c>
      <c r="CS404" s="21">
        <f>BO404*VLOOKUP(AK$6,'Greenhouse Gas Costs Avoided'!$A$2:$I$32,9,FALSE)</f>
        <v>1.5786241167474793</v>
      </c>
      <c r="CT404" s="21">
        <f>BP404*VLOOKUP(AL$6,'Greenhouse Gas Costs Avoided'!$A$2:$I$32,9,FALSE)</f>
        <v>1.7020005350363183</v>
      </c>
      <c r="CU404" s="21">
        <f>BQ404*VLOOKUP(AM$6,'Greenhouse Gas Costs Avoided'!$A$2:$I$32,9,FALSE)</f>
        <v>1.8344847601494692</v>
      </c>
      <c r="CV404" s="21">
        <f>BR404*VLOOKUP(AN$6,'Greenhouse Gas Costs Avoided'!$A$2:$I$32,9,FALSE)</f>
        <v>1.9746133378475101</v>
      </c>
      <c r="CW404" s="21">
        <f>BS404*VLOOKUP(AO$6,'Greenhouse Gas Costs Avoided'!$A$2:$I$32,9,FALSE)</f>
        <v>2.1245462941611284</v>
      </c>
      <c r="CX404" s="21">
        <f>BT404*VLOOKUP(AP$6,'Greenhouse Gas Costs Avoided'!$A$2:$I$32,9,FALSE)</f>
        <v>2.2866000479177169</v>
      </c>
      <c r="CY404" s="21">
        <f>BU404*VLOOKUP(AQ$6,'Greenhouse Gas Costs Avoided'!$A$2:$I$32,9,FALSE)</f>
        <v>2.4617783228380428</v>
      </c>
      <c r="CZ404" s="21">
        <f>BV404*VLOOKUP(AR$6,'Greenhouse Gas Costs Avoided'!$A$2:$I$32,9,FALSE)</f>
        <v>2.6567335747552212</v>
      </c>
      <c r="DA404" s="21">
        <f>BW404*VLOOKUP(AS$6,'Greenhouse Gas Costs Avoided'!$A$2:$I$32,9,FALSE)</f>
        <v>2.8688611394320973</v>
      </c>
      <c r="DB404" s="21">
        <f>BX404*VLOOKUP(AT$6,'Greenhouse Gas Costs Avoided'!$A$2:$I$32,9,FALSE)</f>
        <v>3.099327745676475</v>
      </c>
      <c r="DC404" s="21">
        <f>BY404*VLOOKUP(AU$6,'Greenhouse Gas Costs Avoided'!$A$2:$I$32,9,FALSE)</f>
        <v>3.3499798581359799</v>
      </c>
      <c r="DD404" s="21">
        <f>BZ404*VLOOKUP(AV$6,'Greenhouse Gas Costs Avoided'!$A$2:$I$32,9,FALSE)</f>
        <v>3.6223649492411436</v>
      </c>
      <c r="DE404" s="21">
        <f>CA404*VLOOKUP(AW$6,'Greenhouse Gas Costs Avoided'!$A$2:$I$32,9,FALSE)</f>
        <v>3.7503349159570667</v>
      </c>
      <c r="DF404" s="21">
        <f>CB404*VLOOKUP(AX$6,'Greenhouse Gas Costs Avoided'!$A$2:$I$32,9,FALSE)</f>
        <v>3.8836465958035138</v>
      </c>
      <c r="DG404" s="21">
        <f>CC404*VLOOKUP(AY$6,'Greenhouse Gas Costs Avoided'!$A$2:$I$32,9,FALSE)</f>
        <v>4.0219054692034097</v>
      </c>
      <c r="DH404" s="21">
        <f>CD404*VLOOKUP(AZ$6,'Greenhouse Gas Costs Avoided'!$A$2:$I$32,9,FALSE)</f>
        <v>4.1655593560070496</v>
      </c>
      <c r="DI404" s="21">
        <f>CE404*VLOOKUP(BA$6,'Greenhouse Gas Costs Avoided'!$A$2:$I$32,9,FALSE)</f>
        <v>4.3140109715809301</v>
      </c>
      <c r="DJ404" s="21">
        <f>CF404*VLOOKUP(BB$6,'Greenhouse Gas Costs Avoided'!$A$2:$I$32,9,FALSE)</f>
        <v>4.4692960059878768</v>
      </c>
      <c r="DK404" s="21">
        <f>CG404*VLOOKUP(BC$6,'Greenhouse Gas Costs Avoided'!$A$2:$I$32,9,FALSE)</f>
        <v>4.629447622014963</v>
      </c>
      <c r="DL404" s="21">
        <f>CH404*VLOOKUP(BD$6,'Greenhouse Gas Costs Avoided'!$A$2:$I$32,9,FALSE)</f>
        <v>4.7950749225184994</v>
      </c>
      <c r="DM404" s="21">
        <f>CI404*VLOOKUP(BE$6,'Greenhouse Gas Costs Avoided'!$A$2:$I$32,9,FALSE)</f>
        <v>4.9669648542748472</v>
      </c>
      <c r="DN404" s="21">
        <f>CJ404*VLOOKUP(BF$6,'Greenhouse Gas Costs Avoided'!$A$2:$I$32,9,FALSE)</f>
        <v>5.1456205009456273</v>
      </c>
      <c r="DO404" s="21">
        <f>CK404*VLOOKUP(BG$6,'Greenhouse Gas Costs Avoided'!$A$2:$I$32,9,FALSE)</f>
        <v>5.331082210275417</v>
      </c>
      <c r="DP404" s="21">
        <f>CL404*VLOOKUP(BH$6,'Greenhouse Gas Costs Avoided'!$A$2:$I$32,9,FALSE)</f>
        <v>5.5235531602164318</v>
      </c>
      <c r="DQ404" s="21">
        <f>CM404*VLOOKUP(BI$6,'Greenhouse Gas Costs Avoided'!$A$2:$I$32,9,FALSE)</f>
        <v>5.723032344191421</v>
      </c>
      <c r="DR404" s="21">
        <f>CN404*VLOOKUP(BJ$6,'Greenhouse Gas Costs Avoided'!$A$2:$I$32,9,FALSE)</f>
        <v>5.9298887220104266</v>
      </c>
      <c r="DS404" s="164">
        <f>CO404*VLOOKUP(BK$6,'Greenhouse Gas Costs Avoided'!$A$2:$I$32,9,FALSE)</f>
        <v>6.1439419431008639</v>
      </c>
    </row>
    <row r="405" spans="1:123" x14ac:dyDescent="0.35">
      <c r="A405" s="174">
        <v>399</v>
      </c>
      <c r="B405" s="12">
        <v>5</v>
      </c>
      <c r="C405" s="175">
        <v>2023</v>
      </c>
      <c r="E405" s="20">
        <v>0</v>
      </c>
      <c r="F405" s="21">
        <v>82.346532180449415</v>
      </c>
      <c r="G405" s="21">
        <v>84.002844861871253</v>
      </c>
      <c r="H405" s="21">
        <v>85.659157543293105</v>
      </c>
      <c r="I405" s="21">
        <v>86.918851036576825</v>
      </c>
      <c r="J405" s="21">
        <v>88.178544529860531</v>
      </c>
      <c r="K405" s="21">
        <v>89.438238023144251</v>
      </c>
      <c r="L405" s="21">
        <v>90.697931516427971</v>
      </c>
      <c r="M405" s="21">
        <v>91.95762500971172</v>
      </c>
      <c r="N405" s="21">
        <v>93.21731850299544</v>
      </c>
      <c r="O405" s="21">
        <v>94.47701199627916</v>
      </c>
      <c r="P405" s="21">
        <v>95.73670548956288</v>
      </c>
      <c r="Q405" s="21">
        <v>96.996398982846586</v>
      </c>
      <c r="R405" s="21">
        <v>99.874634841342697</v>
      </c>
      <c r="S405" s="21">
        <v>101.93553668931256</v>
      </c>
      <c r="T405" s="21">
        <v>104.04258519817796</v>
      </c>
      <c r="U405" s="21">
        <v>106.18472717196582</v>
      </c>
      <c r="V405" s="21">
        <v>108.36780972271322</v>
      </c>
      <c r="W405" s="21">
        <v>110.57648338650839</v>
      </c>
      <c r="X405" s="21">
        <v>112.7694544213079</v>
      </c>
      <c r="Y405" s="21">
        <v>114.98228749612761</v>
      </c>
      <c r="Z405" s="21">
        <v>117.22345778349788</v>
      </c>
      <c r="AA405" s="21">
        <v>119.50474742044912</v>
      </c>
      <c r="AB405" s="21">
        <v>121.83201137782079</v>
      </c>
      <c r="AC405" s="21">
        <v>124.30483685770574</v>
      </c>
      <c r="AD405" s="21">
        <v>126.81952160325447</v>
      </c>
      <c r="AE405" s="21">
        <v>129.37127756316897</v>
      </c>
      <c r="AF405" s="21">
        <v>131.96243899653103</v>
      </c>
      <c r="AG405" s="22">
        <v>135.47056479945655</v>
      </c>
      <c r="AI405" s="20">
        <v>0</v>
      </c>
      <c r="AJ405" s="21">
        <v>5.2166744805659615</v>
      </c>
      <c r="AK405" s="21">
        <v>5.3216023247413169</v>
      </c>
      <c r="AL405" s="21">
        <v>5.4265301689166732</v>
      </c>
      <c r="AM405" s="21">
        <v>5.5063320831654474</v>
      </c>
      <c r="AN405" s="21">
        <v>5.5861339974142208</v>
      </c>
      <c r="AO405" s="21">
        <v>5.665935911662995</v>
      </c>
      <c r="AP405" s="21">
        <v>5.7457378259117702</v>
      </c>
      <c r="AQ405" s="21">
        <v>5.8255397401605462</v>
      </c>
      <c r="AR405" s="21">
        <v>5.9053416544093205</v>
      </c>
      <c r="AS405" s="21">
        <v>5.9851435686580947</v>
      </c>
      <c r="AT405" s="21">
        <v>6.0649454829068699</v>
      </c>
      <c r="AU405" s="21">
        <v>6.1447473971556432</v>
      </c>
      <c r="AV405" s="21">
        <v>6.327084396109818</v>
      </c>
      <c r="AW405" s="21">
        <v>6.4576430704410743</v>
      </c>
      <c r="AX405" s="21">
        <v>6.5911251478821242</v>
      </c>
      <c r="AY405" s="21">
        <v>6.7268304055597685</v>
      </c>
      <c r="AZ405" s="21">
        <v>6.8651292595600424</v>
      </c>
      <c r="BA405" s="21">
        <v>7.0050493173053994</v>
      </c>
      <c r="BB405" s="21">
        <v>7.1439746093722221</v>
      </c>
      <c r="BC405" s="21">
        <v>7.2841581669004034</v>
      </c>
      <c r="BD405" s="21">
        <v>7.426136894299721</v>
      </c>
      <c r="BE405" s="21">
        <v>7.5706571930511553</v>
      </c>
      <c r="BF405" s="21">
        <v>7.7180899770979394</v>
      </c>
      <c r="BG405" s="21">
        <v>7.8747441218959366</v>
      </c>
      <c r="BH405" s="21">
        <v>8.0340500621877027</v>
      </c>
      <c r="BI405" s="21">
        <v>8.1957044736636782</v>
      </c>
      <c r="BJ405" s="21">
        <v>8.3598552322508848</v>
      </c>
      <c r="BK405" s="22">
        <v>8.5820959249206545</v>
      </c>
      <c r="BM405" s="163">
        <f>VLOOKUP(BM$6,'MonteCarlo Policy Paths'!$N$2:$S$31,$B405+1,FALSE)</f>
        <v>24.184299884200797</v>
      </c>
      <c r="BN405" s="21">
        <f>VLOOKUP(BN$6,'MonteCarlo Policy Paths'!$N$2:$S$31,$B405+1,FALSE)</f>
        <v>26.797135120393484</v>
      </c>
      <c r="BO405" s="21">
        <f>VLOOKUP(BO$6,'MonteCarlo Policy Paths'!$N$2:$S$31,$B405+1,FALSE)</f>
        <v>29.690826715826198</v>
      </c>
      <c r="BP405" s="21">
        <f>VLOOKUP(BP$6,'MonteCarlo Policy Paths'!$N$2:$S$31,$B405+1,FALSE)</f>
        <v>32.893001978364566</v>
      </c>
      <c r="BQ405" s="21">
        <f>VLOOKUP(BQ$6,'MonteCarlo Policy Paths'!$N$2:$S$31,$B405+1,FALSE)</f>
        <v>36.420098382625895</v>
      </c>
      <c r="BR405" s="21">
        <f>VLOOKUP(BR$6,'MonteCarlo Policy Paths'!$N$2:$S$31,$B405+1,FALSE)</f>
        <v>40.279471956541457</v>
      </c>
      <c r="BS405" s="21">
        <f>VLOOKUP(BS$6,'MonteCarlo Policy Paths'!$N$2:$S$31,$B405+1,FALSE)</f>
        <v>44.515635375675203</v>
      </c>
      <c r="BT405" s="21">
        <f>VLOOKUP(BT$6,'MonteCarlo Policy Paths'!$N$2:$S$31,$B405+1,FALSE)</f>
        <v>49.196171227791872</v>
      </c>
      <c r="BU405" s="21">
        <f>VLOOKUP(BU$6,'MonteCarlo Policy Paths'!$N$2:$S$31,$B405+1,FALSE)</f>
        <v>54.364766335209197</v>
      </c>
      <c r="BV405" s="21">
        <f>VLOOKUP(BV$6,'MonteCarlo Policy Paths'!$N$2:$S$31,$B405+1,FALSE)</f>
        <v>60.140596575631633</v>
      </c>
      <c r="BW405" s="21">
        <f>VLOOKUP(BW$6,'MonteCarlo Policy Paths'!$N$2:$S$31,$B405+1,FALSE)</f>
        <v>66.545116533046993</v>
      </c>
      <c r="BX405" s="21">
        <f>VLOOKUP(BX$6,'MonteCarlo Policy Paths'!$N$2:$S$31,$B405+1,FALSE)</f>
        <v>73.642612105771832</v>
      </c>
      <c r="BY405" s="21">
        <f>VLOOKUP(BY$6,'MonteCarlo Policy Paths'!$N$2:$S$31,$B405+1,FALSE)</f>
        <v>81.515240678665066</v>
      </c>
      <c r="BZ405" s="21">
        <f>VLOOKUP(BZ$6,'MonteCarlo Policy Paths'!$N$2:$S$31,$B405+1,FALSE)</f>
        <v>90.237354922369406</v>
      </c>
      <c r="CA405" s="21">
        <f>VLOOKUP(CA$6,'MonteCarlo Policy Paths'!$N$2:$S$31,$B405+1,FALSE)</f>
        <v>92.736092415362535</v>
      </c>
      <c r="CB405" s="21">
        <f>VLOOKUP(CB$6,'MonteCarlo Policy Paths'!$N$2:$S$31,$B405+1,FALSE)</f>
        <v>95.321073906264047</v>
      </c>
      <c r="CC405" s="21">
        <f>VLOOKUP(CC$6,'MonteCarlo Policy Paths'!$N$2:$S$31,$B405+1,FALSE)</f>
        <v>97.972807459231774</v>
      </c>
      <c r="CD405" s="21">
        <f>VLOOKUP(CD$6,'MonteCarlo Policy Paths'!$N$2:$S$31,$B405+1,FALSE)</f>
        <v>100.70188743091984</v>
      </c>
      <c r="CE405" s="21">
        <f>VLOOKUP(CE$6,'MonteCarlo Policy Paths'!$N$2:$S$31,$B405+1,FALSE)</f>
        <v>103.48109827693068</v>
      </c>
      <c r="CF405" s="21">
        <f>VLOOKUP(CF$6,'MonteCarlo Policy Paths'!$N$2:$S$31,$B405+1,FALSE)</f>
        <v>106.37744326160868</v>
      </c>
      <c r="CG405" s="21">
        <f>VLOOKUP(CG$6,'MonteCarlo Policy Paths'!$N$2:$S$31,$B405+1,FALSE)</f>
        <v>109.31402956265458</v>
      </c>
      <c r="CH405" s="21">
        <f>VLOOKUP(CH$6,'MonteCarlo Policy Paths'!$N$2:$S$31,$B405+1,FALSE)</f>
        <v>112.30612514839871</v>
      </c>
      <c r="CI405" s="21">
        <f>VLOOKUP(CI$6,'MonteCarlo Policy Paths'!$N$2:$S$31,$B405+1,FALSE)</f>
        <v>115.37497116076017</v>
      </c>
      <c r="CJ405" s="21">
        <f>VLOOKUP(CJ$6,'MonteCarlo Policy Paths'!$N$2:$S$31,$B405+1,FALSE)</f>
        <v>118.53125256657755</v>
      </c>
      <c r="CK405" s="21">
        <f>VLOOKUP(CK$6,'MonteCarlo Policy Paths'!$N$2:$S$31,$B405+1,FALSE)</f>
        <v>121.76875646902944</v>
      </c>
      <c r="CL405" s="21">
        <f>VLOOKUP(CL$6,'MonteCarlo Policy Paths'!$N$2:$S$31,$B405+1,FALSE)</f>
        <v>125.08672773594304</v>
      </c>
      <c r="CM405" s="21">
        <f>VLOOKUP(CM$6,'MonteCarlo Policy Paths'!$N$2:$S$31,$B405+1,FALSE)</f>
        <v>128.47676069968128</v>
      </c>
      <c r="CN405" s="21">
        <f>VLOOKUP(CN$6,'MonteCarlo Policy Paths'!$N$2:$S$31,$B405+1,FALSE)</f>
        <v>131.94323193005201</v>
      </c>
      <c r="CO405" s="164">
        <f>VLOOKUP(CO$6,'MonteCarlo Policy Paths'!$N$2:$S$31,$B405+1,FALSE)</f>
        <v>135.47056479945655</v>
      </c>
      <c r="CQ405" s="163">
        <f>BM405*VLOOKUP(AI$6,'Greenhouse Gas Costs Avoided'!$A$2:$I$32,9,FALSE)</f>
        <v>1.5320817610121258</v>
      </c>
      <c r="CR405" s="21">
        <f>BN405*VLOOKUP(AJ$6,'Greenhouse Gas Costs Avoided'!$A$2:$I$32,9,FALSE)</f>
        <v>1.6976055607114411</v>
      </c>
      <c r="CS405" s="21">
        <f>BO405*VLOOKUP(AK$6,'Greenhouse Gas Costs Avoided'!$A$2:$I$32,9,FALSE)</f>
        <v>1.8809216846672472</v>
      </c>
      <c r="CT405" s="21">
        <f>BP405*VLOOKUP(AL$6,'Greenhouse Gas Costs Avoided'!$A$2:$I$32,9,FALSE)</f>
        <v>2.0837803301021003</v>
      </c>
      <c r="CU405" s="21">
        <f>BQ405*VLOOKUP(AM$6,'Greenhouse Gas Costs Avoided'!$A$2:$I$32,9,FALSE)</f>
        <v>2.3072228153580183</v>
      </c>
      <c r="CV405" s="21">
        <f>BR405*VLOOKUP(AN$6,'Greenhouse Gas Costs Avoided'!$A$2:$I$32,9,FALSE)</f>
        <v>2.5517151467399573</v>
      </c>
      <c r="CW405" s="21">
        <f>BS405*VLOOKUP(AO$6,'Greenhouse Gas Costs Avoided'!$A$2:$I$32,9,FALSE)</f>
        <v>2.8200772139570236</v>
      </c>
      <c r="CX405" s="21">
        <f>BT405*VLOOKUP(AP$6,'Greenhouse Gas Costs Avoided'!$A$2:$I$32,9,FALSE)</f>
        <v>3.1165903917263735</v>
      </c>
      <c r="CY405" s="21">
        <f>BU405*VLOOKUP(AQ$6,'Greenhouse Gas Costs Avoided'!$A$2:$I$32,9,FALSE)</f>
        <v>3.444022251736667</v>
      </c>
      <c r="CZ405" s="21">
        <f>BV405*VLOOKUP(AR$6,'Greenhouse Gas Costs Avoided'!$A$2:$I$32,9,FALSE)</f>
        <v>3.8099226171979153</v>
      </c>
      <c r="DA405" s="21">
        <f>BW405*VLOOKUP(AS$6,'Greenhouse Gas Costs Avoided'!$A$2:$I$32,9,FALSE)</f>
        <v>4.2156506416508543</v>
      </c>
      <c r="DB405" s="21">
        <f>BX405*VLOOKUP(AT$6,'Greenhouse Gas Costs Avoided'!$A$2:$I$32,9,FALSE)</f>
        <v>4.6652788536686769</v>
      </c>
      <c r="DC405" s="21">
        <f>BY405*VLOOKUP(AU$6,'Greenhouse Gas Costs Avoided'!$A$2:$I$32,9,FALSE)</f>
        <v>5.1640119451993618</v>
      </c>
      <c r="DD405" s="21">
        <f>BZ405*VLOOKUP(AV$6,'Greenhouse Gas Costs Avoided'!$A$2:$I$32,9,FALSE)</f>
        <v>5.7165601774917221</v>
      </c>
      <c r="DE405" s="21">
        <f>CA405*VLOOKUP(AW$6,'Greenhouse Gas Costs Avoided'!$A$2:$I$32,9,FALSE)</f>
        <v>5.8748558551380645</v>
      </c>
      <c r="DF405" s="21">
        <f>CB405*VLOOKUP(AX$6,'Greenhouse Gas Costs Avoided'!$A$2:$I$32,9,FALSE)</f>
        <v>6.0386151127443357</v>
      </c>
      <c r="DG405" s="21">
        <f>CC405*VLOOKUP(AY$6,'Greenhouse Gas Costs Avoided'!$A$2:$I$32,9,FALSE)</f>
        <v>6.2066031310462346</v>
      </c>
      <c r="DH405" s="21">
        <f>CD405*VLOOKUP(AZ$6,'Greenhouse Gas Costs Avoided'!$A$2:$I$32,9,FALSE)</f>
        <v>6.3794910653253769</v>
      </c>
      <c r="DI405" s="21">
        <f>CE405*VLOOKUP(BA$6,'Greenhouse Gas Costs Avoided'!$A$2:$I$32,9,FALSE)</f>
        <v>6.5555548036832505</v>
      </c>
      <c r="DJ405" s="21">
        <f>CF405*VLOOKUP(BB$6,'Greenhouse Gas Costs Avoided'!$A$2:$I$32,9,FALSE)</f>
        <v>6.7390390205459019</v>
      </c>
      <c r="DK405" s="21">
        <f>CG405*VLOOKUP(BC$6,'Greenhouse Gas Costs Avoided'!$A$2:$I$32,9,FALSE)</f>
        <v>6.9250725353887148</v>
      </c>
      <c r="DL405" s="21">
        <f>CH405*VLOOKUP(BD$6,'Greenhouse Gas Costs Avoided'!$A$2:$I$32,9,FALSE)</f>
        <v>7.114622578022705</v>
      </c>
      <c r="DM405" s="21">
        <f>CI405*VLOOKUP(BE$6,'Greenhouse Gas Costs Avoided'!$A$2:$I$32,9,FALSE)</f>
        <v>7.309034780377397</v>
      </c>
      <c r="DN405" s="21">
        <f>CJ405*VLOOKUP(BF$6,'Greenhouse Gas Costs Avoided'!$A$2:$I$32,9,FALSE)</f>
        <v>7.5089860379134308</v>
      </c>
      <c r="DO405" s="21">
        <f>CK405*VLOOKUP(BG$6,'Greenhouse Gas Costs Avoided'!$A$2:$I$32,9,FALSE)</f>
        <v>7.714082761982441</v>
      </c>
      <c r="DP405" s="21">
        <f>CL405*VLOOKUP(BH$6,'Greenhouse Gas Costs Avoided'!$A$2:$I$32,9,FALSE)</f>
        <v>7.9242771147625906</v>
      </c>
      <c r="DQ405" s="21">
        <f>CM405*VLOOKUP(BI$6,'Greenhouse Gas Costs Avoided'!$A$2:$I$32,9,FALSE)</f>
        <v>8.1390365949973802</v>
      </c>
      <c r="DR405" s="21">
        <f>CN405*VLOOKUP(BJ$6,'Greenhouse Gas Costs Avoided'!$A$2:$I$32,9,FALSE)</f>
        <v>8.358638459535694</v>
      </c>
      <c r="DS405" s="164">
        <f>CO405*VLOOKUP(BK$6,'Greenhouse Gas Costs Avoided'!$A$2:$I$32,9,FALSE)</f>
        <v>8.5820959249206545</v>
      </c>
    </row>
    <row r="406" spans="1:123" x14ac:dyDescent="0.35">
      <c r="A406" s="174">
        <v>400</v>
      </c>
      <c r="B406" s="12">
        <v>2</v>
      </c>
      <c r="C406" s="175">
        <v>2023</v>
      </c>
      <c r="E406" s="20">
        <v>0</v>
      </c>
      <c r="F406" s="21">
        <v>82.346532180449415</v>
      </c>
      <c r="G406" s="21">
        <v>84.002844861871253</v>
      </c>
      <c r="H406" s="21">
        <v>85.659157543293105</v>
      </c>
      <c r="I406" s="21">
        <v>86.918851036576825</v>
      </c>
      <c r="J406" s="21">
        <v>88.178544529860531</v>
      </c>
      <c r="K406" s="21">
        <v>89.438238023144251</v>
      </c>
      <c r="L406" s="21">
        <v>90.697931516427971</v>
      </c>
      <c r="M406" s="21">
        <v>91.95762500971172</v>
      </c>
      <c r="N406" s="21">
        <v>93.21731850299544</v>
      </c>
      <c r="O406" s="21">
        <v>94.47701199627916</v>
      </c>
      <c r="P406" s="21">
        <v>95.73670548956288</v>
      </c>
      <c r="Q406" s="21">
        <v>96.996398982846586</v>
      </c>
      <c r="R406" s="21">
        <v>98.25609247613032</v>
      </c>
      <c r="S406" s="21">
        <v>99.65157958594628</v>
      </c>
      <c r="T406" s="21">
        <v>101.04706669576224</v>
      </c>
      <c r="U406" s="21">
        <v>102.4425538055782</v>
      </c>
      <c r="V406" s="21">
        <v>103.83804091539416</v>
      </c>
      <c r="W406" s="21">
        <v>105.23352802521011</v>
      </c>
      <c r="X406" s="21">
        <v>106.47156953138905</v>
      </c>
      <c r="Y406" s="21">
        <v>107.709611037568</v>
      </c>
      <c r="Z406" s="21">
        <v>108.94765254374694</v>
      </c>
      <c r="AA406" s="21">
        <v>110.18569404992589</v>
      </c>
      <c r="AB406" s="21">
        <v>111.42373555610482</v>
      </c>
      <c r="AC406" s="21">
        <v>112.86811731331359</v>
      </c>
      <c r="AD406" s="21">
        <v>114.31249907052236</v>
      </c>
      <c r="AE406" s="21">
        <v>115.75688082773114</v>
      </c>
      <c r="AF406" s="21">
        <v>117.20126258493991</v>
      </c>
      <c r="AG406" s="22">
        <v>120.41827982173916</v>
      </c>
      <c r="AI406" s="20">
        <v>0</v>
      </c>
      <c r="AJ406" s="21">
        <v>5.2166744805659615</v>
      </c>
      <c r="AK406" s="21">
        <v>5.3216023247413169</v>
      </c>
      <c r="AL406" s="21">
        <v>5.4265301689166732</v>
      </c>
      <c r="AM406" s="21">
        <v>5.5063320831654474</v>
      </c>
      <c r="AN406" s="21">
        <v>5.5861339974142208</v>
      </c>
      <c r="AO406" s="21">
        <v>5.665935911662995</v>
      </c>
      <c r="AP406" s="21">
        <v>5.7457378259117702</v>
      </c>
      <c r="AQ406" s="21">
        <v>5.8255397401605462</v>
      </c>
      <c r="AR406" s="21">
        <v>5.9053416544093205</v>
      </c>
      <c r="AS406" s="21">
        <v>5.9851435686580947</v>
      </c>
      <c r="AT406" s="21">
        <v>6.0649454829068699</v>
      </c>
      <c r="AU406" s="21">
        <v>6.1447473971556432</v>
      </c>
      <c r="AV406" s="21">
        <v>6.2245493114044184</v>
      </c>
      <c r="AW406" s="21">
        <v>6.312953786990386</v>
      </c>
      <c r="AX406" s="21">
        <v>6.4013582625763545</v>
      </c>
      <c r="AY406" s="21">
        <v>6.4897627381623222</v>
      </c>
      <c r="AZ406" s="21">
        <v>6.5781672137482907</v>
      </c>
      <c r="BA406" s="21">
        <v>6.6665716893342575</v>
      </c>
      <c r="BB406" s="21">
        <v>6.7450019445028957</v>
      </c>
      <c r="BC406" s="21">
        <v>6.8234321996715348</v>
      </c>
      <c r="BD406" s="21">
        <v>6.901862454840173</v>
      </c>
      <c r="BE406" s="21">
        <v>6.9802927100088112</v>
      </c>
      <c r="BF406" s="21">
        <v>7.0587229651774486</v>
      </c>
      <c r="BG406" s="21">
        <v>7.1502249295408609</v>
      </c>
      <c r="BH406" s="21">
        <v>7.2417268939042723</v>
      </c>
      <c r="BI406" s="21">
        <v>7.3332288582676846</v>
      </c>
      <c r="BJ406" s="21">
        <v>7.424730822631096</v>
      </c>
      <c r="BK406" s="22">
        <v>7.6285297110405814</v>
      </c>
      <c r="BM406" s="163">
        <f>VLOOKUP(BM$6,'MonteCarlo Policy Paths'!$N$2:$S$31,$B406+1,FALSE)</f>
        <v>23.967702867134744</v>
      </c>
      <c r="BN406" s="21">
        <f>VLOOKUP(BN$6,'MonteCarlo Policy Paths'!$N$2:$S$31,$B406+1,FALSE)</f>
        <v>26.317177955222718</v>
      </c>
      <c r="BO406" s="21">
        <f>VLOOKUP(BO$6,'MonteCarlo Policy Paths'!$N$2:$S$31,$B406+1,FALSE)</f>
        <v>28.893255238045125</v>
      </c>
      <c r="BP406" s="21">
        <f>VLOOKUP(BP$6,'MonteCarlo Policy Paths'!$N$2:$S$31,$B406+1,FALSE)</f>
        <v>31.715102246604285</v>
      </c>
      <c r="BQ406" s="21">
        <f>VLOOKUP(BQ$6,'MonteCarlo Policy Paths'!$N$2:$S$31,$B406+1,FALSE)</f>
        <v>34.790233856835599</v>
      </c>
      <c r="BR406" s="21">
        <f>VLOOKUP(BR$6,'MonteCarlo Policy Paths'!$N$2:$S$31,$B406+1,FALSE)</f>
        <v>38.117013285454661</v>
      </c>
      <c r="BS406" s="21">
        <f>VLOOKUP(BS$6,'MonteCarlo Policy Paths'!$N$2:$S$31,$B406+1,FALSE)</f>
        <v>41.72840612279375</v>
      </c>
      <c r="BT406" s="21">
        <f>VLOOKUP(BT$6,'MonteCarlo Policy Paths'!$N$2:$S$31,$B406+1,FALSE)</f>
        <v>45.677249983631562</v>
      </c>
      <c r="BU406" s="21">
        <f>VLOOKUP(BU$6,'MonteCarlo Policy Paths'!$N$2:$S$31,$B406+1,FALSE)</f>
        <v>49.99204890598088</v>
      </c>
      <c r="BV406" s="21">
        <f>VLOOKUP(BV$6,'MonteCarlo Policy Paths'!$N$2:$S$31,$B406+1,FALSE)</f>
        <v>54.768556811140854</v>
      </c>
      <c r="BW406" s="21">
        <f>VLOOKUP(BW$6,'MonteCarlo Policy Paths'!$N$2:$S$31,$B406+1,FALSE)</f>
        <v>60.010238214835042</v>
      </c>
      <c r="BX406" s="21">
        <f>VLOOKUP(BX$6,'MonteCarlo Policy Paths'!$N$2:$S$31,$B406+1,FALSE)</f>
        <v>65.75812779974207</v>
      </c>
      <c r="BY406" s="21">
        <f>VLOOKUP(BY$6,'MonteCarlo Policy Paths'!$N$2:$S$31,$B406+1,FALSE)</f>
        <v>72.066881159093455</v>
      </c>
      <c r="BZ406" s="21">
        <f>VLOOKUP(BZ$6,'MonteCarlo Policy Paths'!$N$2:$S$31,$B406+1,FALSE)</f>
        <v>78.981532638183737</v>
      </c>
      <c r="CA406" s="21">
        <f>VLOOKUP(CA$6,'MonteCarlo Policy Paths'!$N$2:$S$31,$B406+1,FALSE)</f>
        <v>81.252691038046251</v>
      </c>
      <c r="CB406" s="21">
        <f>VLOOKUP(CB$6,'MonteCarlo Policy Paths'!$N$2:$S$31,$B406+1,FALSE)</f>
        <v>83.604044111934414</v>
      </c>
      <c r="CC406" s="21">
        <f>VLOOKUP(CC$6,'MonteCarlo Policy Paths'!$N$2:$S$31,$B406+1,FALSE)</f>
        <v>86.018714380110126</v>
      </c>
      <c r="CD406" s="21">
        <f>VLOOKUP(CD$6,'MonteCarlo Policy Paths'!$N$2:$S$31,$B406+1,FALSE)</f>
        <v>88.506196331807388</v>
      </c>
      <c r="CE406" s="21">
        <f>VLOOKUP(CE$6,'MonteCarlo Policy Paths'!$N$2:$S$31,$B406+1,FALSE)</f>
        <v>91.042757806054695</v>
      </c>
      <c r="CF406" s="21">
        <f>VLOOKUP(CF$6,'MonteCarlo Policy Paths'!$N$2:$S$31,$B406+1,FALSE)</f>
        <v>93.687547211990633</v>
      </c>
      <c r="CG406" s="21">
        <f>VLOOKUP(CG$6,'MonteCarlo Policy Paths'!$N$2:$S$31,$B406+1,FALSE)</f>
        <v>96.373095170621937</v>
      </c>
      <c r="CH406" s="21">
        <f>VLOOKUP(CH$6,'MonteCarlo Policy Paths'!$N$2:$S$31,$B406+1,FALSE)</f>
        <v>99.112987273548597</v>
      </c>
      <c r="CI406" s="21">
        <f>VLOOKUP(CI$6,'MonteCarlo Policy Paths'!$N$2:$S$31,$B406+1,FALSE)</f>
        <v>101.92614153054797</v>
      </c>
      <c r="CJ406" s="21">
        <f>VLOOKUP(CJ$6,'MonteCarlo Policy Paths'!$N$2:$S$31,$B406+1,FALSE)</f>
        <v>104.82221793361833</v>
      </c>
      <c r="CK406" s="21">
        <f>VLOOKUP(CK$6,'MonteCarlo Policy Paths'!$N$2:$S$31,$B406+1,FALSE)</f>
        <v>107.79595653596101</v>
      </c>
      <c r="CL406" s="21">
        <f>VLOOKUP(CL$6,'MonteCarlo Policy Paths'!$N$2:$S$31,$B406+1,FALSE)</f>
        <v>110.84691133589952</v>
      </c>
      <c r="CM406" s="21">
        <f>VLOOKUP(CM$6,'MonteCarlo Policy Paths'!$N$2:$S$31,$B406+1,FALSE)</f>
        <v>113.96784710075578</v>
      </c>
      <c r="CN406" s="21">
        <f>VLOOKUP(CN$6,'MonteCarlo Policy Paths'!$N$2:$S$31,$B406+1,FALSE)</f>
        <v>117.16284845198182</v>
      </c>
      <c r="CO406" s="164">
        <f>VLOOKUP(CO$6,'MonteCarlo Policy Paths'!$N$2:$S$31,$B406+1,FALSE)</f>
        <v>120.41827982173916</v>
      </c>
      <c r="CQ406" s="163">
        <f>BM406*VLOOKUP(AI$6,'Greenhouse Gas Costs Avoided'!$A$2:$I$32,9,FALSE)</f>
        <v>1.5183602829902079</v>
      </c>
      <c r="CR406" s="21">
        <f>BN406*VLOOKUP(AJ$6,'Greenhouse Gas Costs Avoided'!$A$2:$I$32,9,FALSE)</f>
        <v>1.6672001480120395</v>
      </c>
      <c r="CS406" s="21">
        <f>BO406*VLOOKUP(AK$6,'Greenhouse Gas Costs Avoided'!$A$2:$I$32,9,FALSE)</f>
        <v>1.8303953216936328</v>
      </c>
      <c r="CT406" s="21">
        <f>BP406*VLOOKUP(AL$6,'Greenhouse Gas Costs Avoided'!$A$2:$I$32,9,FALSE)</f>
        <v>2.0091600721673259</v>
      </c>
      <c r="CU406" s="21">
        <f>BQ406*VLOOKUP(AM$6,'Greenhouse Gas Costs Avoided'!$A$2:$I$32,9,FALSE)</f>
        <v>2.2039704688009323</v>
      </c>
      <c r="CV406" s="21">
        <f>BR406*VLOOKUP(AN$6,'Greenhouse Gas Costs Avoided'!$A$2:$I$32,9,FALSE)</f>
        <v>2.4147228209427172</v>
      </c>
      <c r="CW406" s="21">
        <f>BS406*VLOOKUP(AO$6,'Greenhouse Gas Costs Avoided'!$A$2:$I$32,9,FALSE)</f>
        <v>2.6435055074141016</v>
      </c>
      <c r="CX406" s="21">
        <f>BT406*VLOOKUP(AP$6,'Greenhouse Gas Costs Avoided'!$A$2:$I$32,9,FALSE)</f>
        <v>2.8936658050138946</v>
      </c>
      <c r="CY406" s="21">
        <f>BU406*VLOOKUP(AQ$6,'Greenhouse Gas Costs Avoided'!$A$2:$I$32,9,FALSE)</f>
        <v>3.1670094520501597</v>
      </c>
      <c r="CZ406" s="21">
        <f>BV406*VLOOKUP(AR$6,'Greenhouse Gas Costs Avoided'!$A$2:$I$32,9,FALSE)</f>
        <v>3.4696024846318703</v>
      </c>
      <c r="DA406" s="21">
        <f>BW406*VLOOKUP(AS$6,'Greenhouse Gas Costs Avoided'!$A$2:$I$32,9,FALSE)</f>
        <v>3.8016643807416939</v>
      </c>
      <c r="DB406" s="21">
        <f>BX406*VLOOKUP(AT$6,'Greenhouse Gas Costs Avoided'!$A$2:$I$32,9,FALSE)</f>
        <v>4.1657946983243246</v>
      </c>
      <c r="DC406" s="21">
        <f>BY406*VLOOKUP(AU$6,'Greenhouse Gas Costs Avoided'!$A$2:$I$32,9,FALSE)</f>
        <v>4.5654558835919028</v>
      </c>
      <c r="DD406" s="21">
        <f>BZ406*VLOOKUP(AV$6,'Greenhouse Gas Costs Avoided'!$A$2:$I$32,9,FALSE)</f>
        <v>5.0035008741682265</v>
      </c>
      <c r="DE406" s="21">
        <f>CA406*VLOOKUP(AW$6,'Greenhouse Gas Costs Avoided'!$A$2:$I$32,9,FALSE)</f>
        <v>5.1473793563843691</v>
      </c>
      <c r="DF406" s="21">
        <f>CB406*VLOOKUP(AX$6,'Greenhouse Gas Costs Avoided'!$A$2:$I$32,9,FALSE)</f>
        <v>5.2963381923007766</v>
      </c>
      <c r="DG406" s="21">
        <f>CC406*VLOOKUP(AY$6,'Greenhouse Gas Costs Avoided'!$A$2:$I$32,9,FALSE)</f>
        <v>5.4493081891352544</v>
      </c>
      <c r="DH406" s="21">
        <f>CD406*VLOOKUP(AZ$6,'Greenhouse Gas Costs Avoided'!$A$2:$I$32,9,FALSE)</f>
        <v>5.606890825278958</v>
      </c>
      <c r="DI406" s="21">
        <f>CE406*VLOOKUP(BA$6,'Greenhouse Gas Costs Avoided'!$A$2:$I$32,9,FALSE)</f>
        <v>5.7675826620899597</v>
      </c>
      <c r="DJ406" s="21">
        <f>CF406*VLOOKUP(BB$6,'Greenhouse Gas Costs Avoided'!$A$2:$I$32,9,FALSE)</f>
        <v>5.935130766850258</v>
      </c>
      <c r="DK406" s="21">
        <f>CG406*VLOOKUP(BC$6,'Greenhouse Gas Costs Avoided'!$A$2:$I$32,9,FALSE)</f>
        <v>6.1052609366481567</v>
      </c>
      <c r="DL406" s="21">
        <f>CH406*VLOOKUP(BD$6,'Greenhouse Gas Costs Avoided'!$A$2:$I$32,9,FALSE)</f>
        <v>6.2788338222861402</v>
      </c>
      <c r="DM406" s="21">
        <f>CI406*VLOOKUP(BE$6,'Greenhouse Gas Costs Avoided'!$A$2:$I$32,9,FALSE)</f>
        <v>6.4570478846612929</v>
      </c>
      <c r="DN406" s="21">
        <f>CJ406*VLOOKUP(BF$6,'Greenhouse Gas Costs Avoided'!$A$2:$I$32,9,FALSE)</f>
        <v>6.6405150868084322</v>
      </c>
      <c r="DO406" s="21">
        <f>CK406*VLOOKUP(BG$6,'Greenhouse Gas Costs Avoided'!$A$2:$I$32,9,FALSE)</f>
        <v>6.8289022097138705</v>
      </c>
      <c r="DP406" s="21">
        <f>CL406*VLOOKUP(BH$6,'Greenhouse Gas Costs Avoided'!$A$2:$I$32,9,FALSE)</f>
        <v>7.0221809990540507</v>
      </c>
      <c r="DQ406" s="21">
        <f>CM406*VLOOKUP(BI$6,'Greenhouse Gas Costs Avoided'!$A$2:$I$32,9,FALSE)</f>
        <v>7.2198931009350886</v>
      </c>
      <c r="DR406" s="21">
        <f>CN406*VLOOKUP(BJ$6,'Greenhouse Gas Costs Avoided'!$A$2:$I$32,9,FALSE)</f>
        <v>7.4222972772007143</v>
      </c>
      <c r="DS406" s="164">
        <f>CO406*VLOOKUP(BK$6,'Greenhouse Gas Costs Avoided'!$A$2:$I$32,9,FALSE)</f>
        <v>7.6285297110405814</v>
      </c>
    </row>
    <row r="407" spans="1:123" x14ac:dyDescent="0.35">
      <c r="A407" s="174">
        <v>401</v>
      </c>
      <c r="B407" s="12">
        <v>1</v>
      </c>
      <c r="C407" s="175">
        <v>2023</v>
      </c>
      <c r="E407" s="20">
        <v>0</v>
      </c>
      <c r="F407" s="21">
        <v>82.346532180449415</v>
      </c>
      <c r="G407" s="21">
        <v>84.002844861871253</v>
      </c>
      <c r="H407" s="21">
        <v>85.659157543293105</v>
      </c>
      <c r="I407" s="21">
        <v>86.918851036576825</v>
      </c>
      <c r="J407" s="21">
        <v>88.178544529860531</v>
      </c>
      <c r="K407" s="21">
        <v>89.438238023144251</v>
      </c>
      <c r="L407" s="21">
        <v>90.697931516427971</v>
      </c>
      <c r="M407" s="21">
        <v>91.95762500971172</v>
      </c>
      <c r="N407" s="21">
        <v>93.21731850299544</v>
      </c>
      <c r="O407" s="21">
        <v>94.47701199627916</v>
      </c>
      <c r="P407" s="21">
        <v>95.73670548956288</v>
      </c>
      <c r="Q407" s="21">
        <v>96.996398982846586</v>
      </c>
      <c r="R407" s="21">
        <v>98.25609247613032</v>
      </c>
      <c r="S407" s="21">
        <v>99.65157958594628</v>
      </c>
      <c r="T407" s="21">
        <v>101.04706669576224</v>
      </c>
      <c r="U407" s="21">
        <v>102.4425538055782</v>
      </c>
      <c r="V407" s="21">
        <v>103.83804091539416</v>
      </c>
      <c r="W407" s="21">
        <v>105.23352802521011</v>
      </c>
      <c r="X407" s="21">
        <v>106.47156953138905</v>
      </c>
      <c r="Y407" s="21">
        <v>107.709611037568</v>
      </c>
      <c r="Z407" s="21">
        <v>108.94765254374694</v>
      </c>
      <c r="AA407" s="21">
        <v>110.18569404992589</v>
      </c>
      <c r="AB407" s="21">
        <v>111.42373555610482</v>
      </c>
      <c r="AC407" s="21">
        <v>112.86811731331359</v>
      </c>
      <c r="AD407" s="21">
        <v>114.31249907052236</v>
      </c>
      <c r="AE407" s="21">
        <v>115.75688082773114</v>
      </c>
      <c r="AF407" s="21">
        <v>117.20126258493991</v>
      </c>
      <c r="AG407" s="22">
        <v>118.64564434214866</v>
      </c>
      <c r="AI407" s="20">
        <v>0</v>
      </c>
      <c r="AJ407" s="21">
        <v>5.2166744805659615</v>
      </c>
      <c r="AK407" s="21">
        <v>5.3216023247413169</v>
      </c>
      <c r="AL407" s="21">
        <v>5.4265301689166732</v>
      </c>
      <c r="AM407" s="21">
        <v>5.5063320831654474</v>
      </c>
      <c r="AN407" s="21">
        <v>5.5861339974142208</v>
      </c>
      <c r="AO407" s="21">
        <v>5.665935911662995</v>
      </c>
      <c r="AP407" s="21">
        <v>5.7457378259117702</v>
      </c>
      <c r="AQ407" s="21">
        <v>5.8255397401605462</v>
      </c>
      <c r="AR407" s="21">
        <v>5.9053416544093205</v>
      </c>
      <c r="AS407" s="21">
        <v>5.9851435686580947</v>
      </c>
      <c r="AT407" s="21">
        <v>6.0649454829068699</v>
      </c>
      <c r="AU407" s="21">
        <v>6.1447473971556432</v>
      </c>
      <c r="AV407" s="21">
        <v>6.2245493114044184</v>
      </c>
      <c r="AW407" s="21">
        <v>6.312953786990386</v>
      </c>
      <c r="AX407" s="21">
        <v>6.4013582625763545</v>
      </c>
      <c r="AY407" s="21">
        <v>6.4897627381623222</v>
      </c>
      <c r="AZ407" s="21">
        <v>6.5781672137482907</v>
      </c>
      <c r="BA407" s="21">
        <v>6.6665716893342575</v>
      </c>
      <c r="BB407" s="21">
        <v>6.7450019445028957</v>
      </c>
      <c r="BC407" s="21">
        <v>6.8234321996715348</v>
      </c>
      <c r="BD407" s="21">
        <v>6.901862454840173</v>
      </c>
      <c r="BE407" s="21">
        <v>6.9802927100088112</v>
      </c>
      <c r="BF407" s="21">
        <v>7.0587229651774486</v>
      </c>
      <c r="BG407" s="21">
        <v>7.1502249295408609</v>
      </c>
      <c r="BH407" s="21">
        <v>7.2417268939042723</v>
      </c>
      <c r="BI407" s="21">
        <v>7.3332288582676846</v>
      </c>
      <c r="BJ407" s="21">
        <v>7.424730822631096</v>
      </c>
      <c r="BK407" s="22">
        <v>7.5162327869945065</v>
      </c>
      <c r="BM407" s="163">
        <f>VLOOKUP(BM$6,'MonteCarlo Policy Paths'!$N$2:$S$31,$B407+1,FALSE)</f>
        <v>18.946072246720579</v>
      </c>
      <c r="BN407" s="21">
        <f>VLOOKUP(BN$6,'MonteCarlo Policy Paths'!$N$2:$S$31,$B407+1,FALSE)</f>
        <v>19.920985834119051</v>
      </c>
      <c r="BO407" s="21">
        <f>VLOOKUP(BO$6,'MonteCarlo Policy Paths'!$N$2:$S$31,$B407+1,FALSE)</f>
        <v>20.944710352814074</v>
      </c>
      <c r="BP407" s="21">
        <f>VLOOKUP(BP$6,'MonteCarlo Policy Paths'!$N$2:$S$31,$B407+1,FALSE)</f>
        <v>22.017919567056939</v>
      </c>
      <c r="BQ407" s="21">
        <f>VLOOKUP(BQ$6,'MonteCarlo Policy Paths'!$N$2:$S$31,$B407+1,FALSE)</f>
        <v>23.125382269476081</v>
      </c>
      <c r="BR407" s="21">
        <f>VLOOKUP(BR$6,'MonteCarlo Policy Paths'!$N$2:$S$31,$B407+1,FALSE)</f>
        <v>24.222533249319248</v>
      </c>
      <c r="BS407" s="21">
        <f>VLOOKUP(BS$6,'MonteCarlo Policy Paths'!$N$2:$S$31,$B407+1,FALSE)</f>
        <v>25.344600035724898</v>
      </c>
      <c r="BT407" s="21">
        <f>VLOOKUP(BT$6,'MonteCarlo Policy Paths'!$N$2:$S$31,$B407+1,FALSE)</f>
        <v>26.511875533452777</v>
      </c>
      <c r="BU407" s="21">
        <f>VLOOKUP(BU$6,'MonteCarlo Policy Paths'!$N$2:$S$31,$B407+1,FALSE)</f>
        <v>27.727543772426976</v>
      </c>
      <c r="BV407" s="21">
        <f>VLOOKUP(BV$6,'MonteCarlo Policy Paths'!$N$2:$S$31,$B407+1,FALSE)</f>
        <v>29.105872242644537</v>
      </c>
      <c r="BW407" s="21">
        <f>VLOOKUP(BW$6,'MonteCarlo Policy Paths'!$N$2:$S$31,$B407+1,FALSE)</f>
        <v>30.561165854776764</v>
      </c>
      <c r="BX407" s="21">
        <f>VLOOKUP(BX$6,'MonteCarlo Policy Paths'!$N$2:$S$31,$B407+1,FALSE)</f>
        <v>32.089224147515601</v>
      </c>
      <c r="BY407" s="21">
        <f>VLOOKUP(BY$6,'MonteCarlo Policy Paths'!$N$2:$S$31,$B407+1,FALSE)</f>
        <v>33.693685354891386</v>
      </c>
      <c r="BZ407" s="21">
        <f>VLOOKUP(BZ$6,'MonteCarlo Policy Paths'!$N$2:$S$31,$B407+1,FALSE)</f>
        <v>35.378369622635958</v>
      </c>
      <c r="CA407" s="21">
        <f>VLOOKUP(CA$6,'MonteCarlo Policy Paths'!$N$2:$S$31,$B407+1,FALSE)</f>
        <v>37.147288103767757</v>
      </c>
      <c r="CB407" s="21">
        <f>VLOOKUP(CB$6,'MonteCarlo Policy Paths'!$N$2:$S$31,$B407+1,FALSE)</f>
        <v>39.004652508956148</v>
      </c>
      <c r="CC407" s="21">
        <f>VLOOKUP(CC$6,'MonteCarlo Policy Paths'!$N$2:$S$31,$B407+1,FALSE)</f>
        <v>40.954885134403959</v>
      </c>
      <c r="CD407" s="21">
        <f>VLOOKUP(CD$6,'MonteCarlo Policy Paths'!$N$2:$S$31,$B407+1,FALSE)</f>
        <v>43.002629391124159</v>
      </c>
      <c r="CE407" s="21">
        <f>VLOOKUP(CE$6,'MonteCarlo Policy Paths'!$N$2:$S$31,$B407+1,FALSE)</f>
        <v>45.152760860680367</v>
      </c>
      <c r="CF407" s="21">
        <f>VLOOKUP(CF$6,'MonteCarlo Policy Paths'!$N$2:$S$31,$B407+1,FALSE)</f>
        <v>47.410398903714388</v>
      </c>
      <c r="CG407" s="21">
        <f>VLOOKUP(CG$6,'MonteCarlo Policy Paths'!$N$2:$S$31,$B407+1,FALSE)</f>
        <v>49.780918848900107</v>
      </c>
      <c r="CH407" s="21">
        <f>VLOOKUP(CH$6,'MonteCarlo Policy Paths'!$N$2:$S$31,$B407+1,FALSE)</f>
        <v>52.269964791345117</v>
      </c>
      <c r="CI407" s="21">
        <f>VLOOKUP(CI$6,'MonteCarlo Policy Paths'!$N$2:$S$31,$B407+1,FALSE)</f>
        <v>54.883463030912374</v>
      </c>
      <c r="CJ407" s="21">
        <f>VLOOKUP(CJ$6,'MonteCarlo Policy Paths'!$N$2:$S$31,$B407+1,FALSE)</f>
        <v>57.627636182457998</v>
      </c>
      <c r="CK407" s="21">
        <f>VLOOKUP(CK$6,'MonteCarlo Policy Paths'!$N$2:$S$31,$B407+1,FALSE)</f>
        <v>60.509017991580897</v>
      </c>
      <c r="CL407" s="21">
        <f>VLOOKUP(CL$6,'MonteCarlo Policy Paths'!$N$2:$S$31,$B407+1,FALSE)</f>
        <v>63.534468891159946</v>
      </c>
      <c r="CM407" s="21">
        <f>VLOOKUP(CM$6,'MonteCarlo Policy Paths'!$N$2:$S$31,$B407+1,FALSE)</f>
        <v>66.711192335717939</v>
      </c>
      <c r="CN407" s="21">
        <f>VLOOKUP(CN$6,'MonteCarlo Policy Paths'!$N$2:$S$31,$B407+1,FALSE)</f>
        <v>70.04675195250384</v>
      </c>
      <c r="CO407" s="164">
        <f>VLOOKUP(CO$6,'MonteCarlo Policy Paths'!$N$2:$S$31,$B407+1,FALSE)</f>
        <v>73.54908955012904</v>
      </c>
      <c r="CQ407" s="163">
        <f>BM407*VLOOKUP(AI$6,'Greenhouse Gas Costs Avoided'!$A$2:$I$32,9,FALSE)</f>
        <v>1.2002386619007086</v>
      </c>
      <c r="CR407" s="21">
        <f>BN407*VLOOKUP(AJ$6,'Greenhouse Gas Costs Avoided'!$A$2:$I$32,9,FALSE)</f>
        <v>1.2619996941806579</v>
      </c>
      <c r="CS407" s="21">
        <f>BO407*VLOOKUP(AK$6,'Greenhouse Gas Costs Avoided'!$A$2:$I$32,9,FALSE)</f>
        <v>1.3268529118013257</v>
      </c>
      <c r="CT407" s="21">
        <f>BP407*VLOOKUP(AL$6,'Greenhouse Gas Costs Avoided'!$A$2:$I$32,9,FALSE)</f>
        <v>1.3948409979053111</v>
      </c>
      <c r="CU407" s="21">
        <f>BQ407*VLOOKUP(AM$6,'Greenhouse Gas Costs Avoided'!$A$2:$I$32,9,FALSE)</f>
        <v>1.464999051498006</v>
      </c>
      <c r="CV407" s="21">
        <f>BR407*VLOOKUP(AN$6,'Greenhouse Gas Costs Avoided'!$A$2:$I$32,9,FALSE)</f>
        <v>1.5345038547523033</v>
      </c>
      <c r="CW407" s="21">
        <f>BS407*VLOOKUP(AO$6,'Greenhouse Gas Costs Avoided'!$A$2:$I$32,9,FALSE)</f>
        <v>1.6055870809081549</v>
      </c>
      <c r="CX407" s="21">
        <f>BT407*VLOOKUP(AP$6,'Greenhouse Gas Costs Avoided'!$A$2:$I$32,9,FALSE)</f>
        <v>1.6795342908215394</v>
      </c>
      <c r="CY407" s="21">
        <f>BU407*VLOOKUP(AQ$6,'Greenhouse Gas Costs Avoided'!$A$2:$I$32,9,FALSE)</f>
        <v>1.7565471936259263</v>
      </c>
      <c r="CZ407" s="21">
        <f>BV407*VLOOKUP(AR$6,'Greenhouse Gas Costs Avoided'!$A$2:$I$32,9,FALSE)</f>
        <v>1.8438646648785721</v>
      </c>
      <c r="DA407" s="21">
        <f>BW407*VLOOKUP(AS$6,'Greenhouse Gas Costs Avoided'!$A$2:$I$32,9,FALSE)</f>
        <v>1.9360578981225007</v>
      </c>
      <c r="DB407" s="21">
        <f>BX407*VLOOKUP(AT$6,'Greenhouse Gas Costs Avoided'!$A$2:$I$32,9,FALSE)</f>
        <v>2.0328607930286258</v>
      </c>
      <c r="DC407" s="21">
        <f>BY407*VLOOKUP(AU$6,'Greenhouse Gas Costs Avoided'!$A$2:$I$32,9,FALSE)</f>
        <v>2.1345038326800574</v>
      </c>
      <c r="DD407" s="21">
        <f>BZ407*VLOOKUP(AV$6,'Greenhouse Gas Costs Avoided'!$A$2:$I$32,9,FALSE)</f>
        <v>2.2412290243140602</v>
      </c>
      <c r="DE407" s="21">
        <f>CA407*VLOOKUP(AW$6,'Greenhouse Gas Costs Avoided'!$A$2:$I$32,9,FALSE)</f>
        <v>2.3532904755297634</v>
      </c>
      <c r="DF407" s="21">
        <f>CB407*VLOOKUP(AX$6,'Greenhouse Gas Costs Avoided'!$A$2:$I$32,9,FALSE)</f>
        <v>2.4709549993062518</v>
      </c>
      <c r="DG407" s="21">
        <f>CC407*VLOOKUP(AY$6,'Greenhouse Gas Costs Avoided'!$A$2:$I$32,9,FALSE)</f>
        <v>2.5945027492715647</v>
      </c>
      <c r="DH407" s="21">
        <f>CD407*VLOOKUP(AZ$6,'Greenhouse Gas Costs Avoided'!$A$2:$I$32,9,FALSE)</f>
        <v>2.724227886735143</v>
      </c>
      <c r="DI407" s="21">
        <f>CE407*VLOOKUP(BA$6,'Greenhouse Gas Costs Avoided'!$A$2:$I$32,9,FALSE)</f>
        <v>2.8604392810719004</v>
      </c>
      <c r="DJ407" s="21">
        <f>CF407*VLOOKUP(BB$6,'Greenhouse Gas Costs Avoided'!$A$2:$I$32,9,FALSE)</f>
        <v>3.0034612451254952</v>
      </c>
      <c r="DK407" s="21">
        <f>CG407*VLOOKUP(BC$6,'Greenhouse Gas Costs Avoided'!$A$2:$I$32,9,FALSE)</f>
        <v>3.1536343073817701</v>
      </c>
      <c r="DL407" s="21">
        <f>CH407*VLOOKUP(BD$6,'Greenhouse Gas Costs Avoided'!$A$2:$I$32,9,FALSE)</f>
        <v>3.3113160227508591</v>
      </c>
      <c r="DM407" s="21">
        <f>CI407*VLOOKUP(BE$6,'Greenhouse Gas Costs Avoided'!$A$2:$I$32,9,FALSE)</f>
        <v>3.4768818238884021</v>
      </c>
      <c r="DN407" s="21">
        <f>CJ407*VLOOKUP(BF$6,'Greenhouse Gas Costs Avoided'!$A$2:$I$32,9,FALSE)</f>
        <v>3.6507259150828224</v>
      </c>
      <c r="DO407" s="21">
        <f>CK407*VLOOKUP(BG$6,'Greenhouse Gas Costs Avoided'!$A$2:$I$32,9,FALSE)</f>
        <v>3.8332622108369634</v>
      </c>
      <c r="DP407" s="21">
        <f>CL407*VLOOKUP(BH$6,'Greenhouse Gas Costs Avoided'!$A$2:$I$32,9,FALSE)</f>
        <v>4.0249253213788121</v>
      </c>
      <c r="DQ407" s="21">
        <f>CM407*VLOOKUP(BI$6,'Greenhouse Gas Costs Avoided'!$A$2:$I$32,9,FALSE)</f>
        <v>4.2261715874477526</v>
      </c>
      <c r="DR407" s="21">
        <f>CN407*VLOOKUP(BJ$6,'Greenhouse Gas Costs Avoided'!$A$2:$I$32,9,FALSE)</f>
        <v>4.4374801668201398</v>
      </c>
      <c r="DS407" s="164">
        <f>CO407*VLOOKUP(BK$6,'Greenhouse Gas Costs Avoided'!$A$2:$I$32,9,FALSE)</f>
        <v>4.6593541751611474</v>
      </c>
    </row>
    <row r="408" spans="1:123" x14ac:dyDescent="0.35">
      <c r="A408" s="174">
        <v>402</v>
      </c>
      <c r="B408" s="12">
        <v>5</v>
      </c>
      <c r="C408" s="175">
        <v>2023</v>
      </c>
      <c r="E408" s="20">
        <v>0</v>
      </c>
      <c r="F408" s="21">
        <v>82.346532180449415</v>
      </c>
      <c r="G408" s="21">
        <v>84.002844861871253</v>
      </c>
      <c r="H408" s="21">
        <v>85.659157543293105</v>
      </c>
      <c r="I408" s="21">
        <v>86.918851036576825</v>
      </c>
      <c r="J408" s="21">
        <v>88.178544529860531</v>
      </c>
      <c r="K408" s="21">
        <v>89.438238023144251</v>
      </c>
      <c r="L408" s="21">
        <v>90.697931516427971</v>
      </c>
      <c r="M408" s="21">
        <v>91.95762500971172</v>
      </c>
      <c r="N408" s="21">
        <v>93.21731850299544</v>
      </c>
      <c r="O408" s="21">
        <v>94.47701199627916</v>
      </c>
      <c r="P408" s="21">
        <v>95.73670548956288</v>
      </c>
      <c r="Q408" s="21">
        <v>96.996398982846586</v>
      </c>
      <c r="R408" s="21">
        <v>99.874634841342697</v>
      </c>
      <c r="S408" s="21">
        <v>101.93553668931256</v>
      </c>
      <c r="T408" s="21">
        <v>104.04258519817796</v>
      </c>
      <c r="U408" s="21">
        <v>106.18472717196582</v>
      </c>
      <c r="V408" s="21">
        <v>108.36780972271322</v>
      </c>
      <c r="W408" s="21">
        <v>110.57648338650839</v>
      </c>
      <c r="X408" s="21">
        <v>112.7694544213079</v>
      </c>
      <c r="Y408" s="21">
        <v>114.98228749612761</v>
      </c>
      <c r="Z408" s="21">
        <v>117.22345778349788</v>
      </c>
      <c r="AA408" s="21">
        <v>119.50474742044912</v>
      </c>
      <c r="AB408" s="21">
        <v>121.83201137782079</v>
      </c>
      <c r="AC408" s="21">
        <v>124.30483685770574</v>
      </c>
      <c r="AD408" s="21">
        <v>126.81952160325447</v>
      </c>
      <c r="AE408" s="21">
        <v>129.37127756316897</v>
      </c>
      <c r="AF408" s="21">
        <v>131.96243899653103</v>
      </c>
      <c r="AG408" s="22">
        <v>135.47056479945655</v>
      </c>
      <c r="AI408" s="20">
        <v>0</v>
      </c>
      <c r="AJ408" s="21">
        <v>5.2166744805659615</v>
      </c>
      <c r="AK408" s="21">
        <v>5.3216023247413169</v>
      </c>
      <c r="AL408" s="21">
        <v>5.4265301689166732</v>
      </c>
      <c r="AM408" s="21">
        <v>5.5063320831654474</v>
      </c>
      <c r="AN408" s="21">
        <v>5.5861339974142208</v>
      </c>
      <c r="AO408" s="21">
        <v>5.665935911662995</v>
      </c>
      <c r="AP408" s="21">
        <v>5.7457378259117702</v>
      </c>
      <c r="AQ408" s="21">
        <v>5.8255397401605462</v>
      </c>
      <c r="AR408" s="21">
        <v>5.9053416544093205</v>
      </c>
      <c r="AS408" s="21">
        <v>5.9851435686580947</v>
      </c>
      <c r="AT408" s="21">
        <v>6.0649454829068699</v>
      </c>
      <c r="AU408" s="21">
        <v>6.1447473971556432</v>
      </c>
      <c r="AV408" s="21">
        <v>6.327084396109818</v>
      </c>
      <c r="AW408" s="21">
        <v>6.4576430704410743</v>
      </c>
      <c r="AX408" s="21">
        <v>6.5911251478821242</v>
      </c>
      <c r="AY408" s="21">
        <v>6.7268304055597685</v>
      </c>
      <c r="AZ408" s="21">
        <v>6.8651292595600424</v>
      </c>
      <c r="BA408" s="21">
        <v>7.0050493173053994</v>
      </c>
      <c r="BB408" s="21">
        <v>7.1439746093722221</v>
      </c>
      <c r="BC408" s="21">
        <v>7.2841581669004034</v>
      </c>
      <c r="BD408" s="21">
        <v>7.426136894299721</v>
      </c>
      <c r="BE408" s="21">
        <v>7.5706571930511553</v>
      </c>
      <c r="BF408" s="21">
        <v>7.7180899770979394</v>
      </c>
      <c r="BG408" s="21">
        <v>7.8747441218959366</v>
      </c>
      <c r="BH408" s="21">
        <v>8.0340500621877027</v>
      </c>
      <c r="BI408" s="21">
        <v>8.1957044736636782</v>
      </c>
      <c r="BJ408" s="21">
        <v>8.3598552322508848</v>
      </c>
      <c r="BK408" s="22">
        <v>8.5820959249206545</v>
      </c>
      <c r="BM408" s="163">
        <f>VLOOKUP(BM$6,'MonteCarlo Policy Paths'!$N$2:$S$31,$B408+1,FALSE)</f>
        <v>24.184299884200797</v>
      </c>
      <c r="BN408" s="21">
        <f>VLOOKUP(BN$6,'MonteCarlo Policy Paths'!$N$2:$S$31,$B408+1,FALSE)</f>
        <v>26.797135120393484</v>
      </c>
      <c r="BO408" s="21">
        <f>VLOOKUP(BO$6,'MonteCarlo Policy Paths'!$N$2:$S$31,$B408+1,FALSE)</f>
        <v>29.690826715826198</v>
      </c>
      <c r="BP408" s="21">
        <f>VLOOKUP(BP$6,'MonteCarlo Policy Paths'!$N$2:$S$31,$B408+1,FALSE)</f>
        <v>32.893001978364566</v>
      </c>
      <c r="BQ408" s="21">
        <f>VLOOKUP(BQ$6,'MonteCarlo Policy Paths'!$N$2:$S$31,$B408+1,FALSE)</f>
        <v>36.420098382625895</v>
      </c>
      <c r="BR408" s="21">
        <f>VLOOKUP(BR$6,'MonteCarlo Policy Paths'!$N$2:$S$31,$B408+1,FALSE)</f>
        <v>40.279471956541457</v>
      </c>
      <c r="BS408" s="21">
        <f>VLOOKUP(BS$6,'MonteCarlo Policy Paths'!$N$2:$S$31,$B408+1,FALSE)</f>
        <v>44.515635375675203</v>
      </c>
      <c r="BT408" s="21">
        <f>VLOOKUP(BT$6,'MonteCarlo Policy Paths'!$N$2:$S$31,$B408+1,FALSE)</f>
        <v>49.196171227791872</v>
      </c>
      <c r="BU408" s="21">
        <f>VLOOKUP(BU$6,'MonteCarlo Policy Paths'!$N$2:$S$31,$B408+1,FALSE)</f>
        <v>54.364766335209197</v>
      </c>
      <c r="BV408" s="21">
        <f>VLOOKUP(BV$6,'MonteCarlo Policy Paths'!$N$2:$S$31,$B408+1,FALSE)</f>
        <v>60.140596575631633</v>
      </c>
      <c r="BW408" s="21">
        <f>VLOOKUP(BW$6,'MonteCarlo Policy Paths'!$N$2:$S$31,$B408+1,FALSE)</f>
        <v>66.545116533046993</v>
      </c>
      <c r="BX408" s="21">
        <f>VLOOKUP(BX$6,'MonteCarlo Policy Paths'!$N$2:$S$31,$B408+1,FALSE)</f>
        <v>73.642612105771832</v>
      </c>
      <c r="BY408" s="21">
        <f>VLOOKUP(BY$6,'MonteCarlo Policy Paths'!$N$2:$S$31,$B408+1,FALSE)</f>
        <v>81.515240678665066</v>
      </c>
      <c r="BZ408" s="21">
        <f>VLOOKUP(BZ$6,'MonteCarlo Policy Paths'!$N$2:$S$31,$B408+1,FALSE)</f>
        <v>90.237354922369406</v>
      </c>
      <c r="CA408" s="21">
        <f>VLOOKUP(CA$6,'MonteCarlo Policy Paths'!$N$2:$S$31,$B408+1,FALSE)</f>
        <v>92.736092415362535</v>
      </c>
      <c r="CB408" s="21">
        <f>VLOOKUP(CB$6,'MonteCarlo Policy Paths'!$N$2:$S$31,$B408+1,FALSE)</f>
        <v>95.321073906264047</v>
      </c>
      <c r="CC408" s="21">
        <f>VLOOKUP(CC$6,'MonteCarlo Policy Paths'!$N$2:$S$31,$B408+1,FALSE)</f>
        <v>97.972807459231774</v>
      </c>
      <c r="CD408" s="21">
        <f>VLOOKUP(CD$6,'MonteCarlo Policy Paths'!$N$2:$S$31,$B408+1,FALSE)</f>
        <v>100.70188743091984</v>
      </c>
      <c r="CE408" s="21">
        <f>VLOOKUP(CE$6,'MonteCarlo Policy Paths'!$N$2:$S$31,$B408+1,FALSE)</f>
        <v>103.48109827693068</v>
      </c>
      <c r="CF408" s="21">
        <f>VLOOKUP(CF$6,'MonteCarlo Policy Paths'!$N$2:$S$31,$B408+1,FALSE)</f>
        <v>106.37744326160868</v>
      </c>
      <c r="CG408" s="21">
        <f>VLOOKUP(CG$6,'MonteCarlo Policy Paths'!$N$2:$S$31,$B408+1,FALSE)</f>
        <v>109.31402956265458</v>
      </c>
      <c r="CH408" s="21">
        <f>VLOOKUP(CH$6,'MonteCarlo Policy Paths'!$N$2:$S$31,$B408+1,FALSE)</f>
        <v>112.30612514839871</v>
      </c>
      <c r="CI408" s="21">
        <f>VLOOKUP(CI$6,'MonteCarlo Policy Paths'!$N$2:$S$31,$B408+1,FALSE)</f>
        <v>115.37497116076017</v>
      </c>
      <c r="CJ408" s="21">
        <f>VLOOKUP(CJ$6,'MonteCarlo Policy Paths'!$N$2:$S$31,$B408+1,FALSE)</f>
        <v>118.53125256657755</v>
      </c>
      <c r="CK408" s="21">
        <f>VLOOKUP(CK$6,'MonteCarlo Policy Paths'!$N$2:$S$31,$B408+1,FALSE)</f>
        <v>121.76875646902944</v>
      </c>
      <c r="CL408" s="21">
        <f>VLOOKUP(CL$6,'MonteCarlo Policy Paths'!$N$2:$S$31,$B408+1,FALSE)</f>
        <v>125.08672773594304</v>
      </c>
      <c r="CM408" s="21">
        <f>VLOOKUP(CM$6,'MonteCarlo Policy Paths'!$N$2:$S$31,$B408+1,FALSE)</f>
        <v>128.47676069968128</v>
      </c>
      <c r="CN408" s="21">
        <f>VLOOKUP(CN$6,'MonteCarlo Policy Paths'!$N$2:$S$31,$B408+1,FALSE)</f>
        <v>131.94323193005201</v>
      </c>
      <c r="CO408" s="164">
        <f>VLOOKUP(CO$6,'MonteCarlo Policy Paths'!$N$2:$S$31,$B408+1,FALSE)</f>
        <v>135.47056479945655</v>
      </c>
      <c r="CQ408" s="163">
        <f>BM408*VLOOKUP(AI$6,'Greenhouse Gas Costs Avoided'!$A$2:$I$32,9,FALSE)</f>
        <v>1.5320817610121258</v>
      </c>
      <c r="CR408" s="21">
        <f>BN408*VLOOKUP(AJ$6,'Greenhouse Gas Costs Avoided'!$A$2:$I$32,9,FALSE)</f>
        <v>1.6976055607114411</v>
      </c>
      <c r="CS408" s="21">
        <f>BO408*VLOOKUP(AK$6,'Greenhouse Gas Costs Avoided'!$A$2:$I$32,9,FALSE)</f>
        <v>1.8809216846672472</v>
      </c>
      <c r="CT408" s="21">
        <f>BP408*VLOOKUP(AL$6,'Greenhouse Gas Costs Avoided'!$A$2:$I$32,9,FALSE)</f>
        <v>2.0837803301021003</v>
      </c>
      <c r="CU408" s="21">
        <f>BQ408*VLOOKUP(AM$6,'Greenhouse Gas Costs Avoided'!$A$2:$I$32,9,FALSE)</f>
        <v>2.3072228153580183</v>
      </c>
      <c r="CV408" s="21">
        <f>BR408*VLOOKUP(AN$6,'Greenhouse Gas Costs Avoided'!$A$2:$I$32,9,FALSE)</f>
        <v>2.5517151467399573</v>
      </c>
      <c r="CW408" s="21">
        <f>BS408*VLOOKUP(AO$6,'Greenhouse Gas Costs Avoided'!$A$2:$I$32,9,FALSE)</f>
        <v>2.8200772139570236</v>
      </c>
      <c r="CX408" s="21">
        <f>BT408*VLOOKUP(AP$6,'Greenhouse Gas Costs Avoided'!$A$2:$I$32,9,FALSE)</f>
        <v>3.1165903917263735</v>
      </c>
      <c r="CY408" s="21">
        <f>BU408*VLOOKUP(AQ$6,'Greenhouse Gas Costs Avoided'!$A$2:$I$32,9,FALSE)</f>
        <v>3.444022251736667</v>
      </c>
      <c r="CZ408" s="21">
        <f>BV408*VLOOKUP(AR$6,'Greenhouse Gas Costs Avoided'!$A$2:$I$32,9,FALSE)</f>
        <v>3.8099226171979153</v>
      </c>
      <c r="DA408" s="21">
        <f>BW408*VLOOKUP(AS$6,'Greenhouse Gas Costs Avoided'!$A$2:$I$32,9,FALSE)</f>
        <v>4.2156506416508543</v>
      </c>
      <c r="DB408" s="21">
        <f>BX408*VLOOKUP(AT$6,'Greenhouse Gas Costs Avoided'!$A$2:$I$32,9,FALSE)</f>
        <v>4.6652788536686769</v>
      </c>
      <c r="DC408" s="21">
        <f>BY408*VLOOKUP(AU$6,'Greenhouse Gas Costs Avoided'!$A$2:$I$32,9,FALSE)</f>
        <v>5.1640119451993618</v>
      </c>
      <c r="DD408" s="21">
        <f>BZ408*VLOOKUP(AV$6,'Greenhouse Gas Costs Avoided'!$A$2:$I$32,9,FALSE)</f>
        <v>5.7165601774917221</v>
      </c>
      <c r="DE408" s="21">
        <f>CA408*VLOOKUP(AW$6,'Greenhouse Gas Costs Avoided'!$A$2:$I$32,9,FALSE)</f>
        <v>5.8748558551380645</v>
      </c>
      <c r="DF408" s="21">
        <f>CB408*VLOOKUP(AX$6,'Greenhouse Gas Costs Avoided'!$A$2:$I$32,9,FALSE)</f>
        <v>6.0386151127443357</v>
      </c>
      <c r="DG408" s="21">
        <f>CC408*VLOOKUP(AY$6,'Greenhouse Gas Costs Avoided'!$A$2:$I$32,9,FALSE)</f>
        <v>6.2066031310462346</v>
      </c>
      <c r="DH408" s="21">
        <f>CD408*VLOOKUP(AZ$6,'Greenhouse Gas Costs Avoided'!$A$2:$I$32,9,FALSE)</f>
        <v>6.3794910653253769</v>
      </c>
      <c r="DI408" s="21">
        <f>CE408*VLOOKUP(BA$6,'Greenhouse Gas Costs Avoided'!$A$2:$I$32,9,FALSE)</f>
        <v>6.5555548036832505</v>
      </c>
      <c r="DJ408" s="21">
        <f>CF408*VLOOKUP(BB$6,'Greenhouse Gas Costs Avoided'!$A$2:$I$32,9,FALSE)</f>
        <v>6.7390390205459019</v>
      </c>
      <c r="DK408" s="21">
        <f>CG408*VLOOKUP(BC$6,'Greenhouse Gas Costs Avoided'!$A$2:$I$32,9,FALSE)</f>
        <v>6.9250725353887148</v>
      </c>
      <c r="DL408" s="21">
        <f>CH408*VLOOKUP(BD$6,'Greenhouse Gas Costs Avoided'!$A$2:$I$32,9,FALSE)</f>
        <v>7.114622578022705</v>
      </c>
      <c r="DM408" s="21">
        <f>CI408*VLOOKUP(BE$6,'Greenhouse Gas Costs Avoided'!$A$2:$I$32,9,FALSE)</f>
        <v>7.309034780377397</v>
      </c>
      <c r="DN408" s="21">
        <f>CJ408*VLOOKUP(BF$6,'Greenhouse Gas Costs Avoided'!$A$2:$I$32,9,FALSE)</f>
        <v>7.5089860379134308</v>
      </c>
      <c r="DO408" s="21">
        <f>CK408*VLOOKUP(BG$6,'Greenhouse Gas Costs Avoided'!$A$2:$I$32,9,FALSE)</f>
        <v>7.714082761982441</v>
      </c>
      <c r="DP408" s="21">
        <f>CL408*VLOOKUP(BH$6,'Greenhouse Gas Costs Avoided'!$A$2:$I$32,9,FALSE)</f>
        <v>7.9242771147625906</v>
      </c>
      <c r="DQ408" s="21">
        <f>CM408*VLOOKUP(BI$6,'Greenhouse Gas Costs Avoided'!$A$2:$I$32,9,FALSE)</f>
        <v>8.1390365949973802</v>
      </c>
      <c r="DR408" s="21">
        <f>CN408*VLOOKUP(BJ$6,'Greenhouse Gas Costs Avoided'!$A$2:$I$32,9,FALSE)</f>
        <v>8.358638459535694</v>
      </c>
      <c r="DS408" s="164">
        <f>CO408*VLOOKUP(BK$6,'Greenhouse Gas Costs Avoided'!$A$2:$I$32,9,FALSE)</f>
        <v>8.5820959249206545</v>
      </c>
    </row>
    <row r="409" spans="1:123" x14ac:dyDescent="0.35">
      <c r="A409" s="174">
        <v>403</v>
      </c>
      <c r="B409" s="12">
        <v>1</v>
      </c>
      <c r="C409" s="175">
        <v>2023</v>
      </c>
      <c r="E409" s="20">
        <v>0</v>
      </c>
      <c r="F409" s="21">
        <v>82.346532180449415</v>
      </c>
      <c r="G409" s="21">
        <v>84.002844861871253</v>
      </c>
      <c r="H409" s="21">
        <v>85.659157543293105</v>
      </c>
      <c r="I409" s="21">
        <v>86.918851036576825</v>
      </c>
      <c r="J409" s="21">
        <v>88.178544529860531</v>
      </c>
      <c r="K409" s="21">
        <v>89.438238023144251</v>
      </c>
      <c r="L409" s="21">
        <v>90.697931516427971</v>
      </c>
      <c r="M409" s="21">
        <v>91.95762500971172</v>
      </c>
      <c r="N409" s="21">
        <v>93.21731850299544</v>
      </c>
      <c r="O409" s="21">
        <v>94.47701199627916</v>
      </c>
      <c r="P409" s="21">
        <v>95.73670548956288</v>
      </c>
      <c r="Q409" s="21">
        <v>96.996398982846586</v>
      </c>
      <c r="R409" s="21">
        <v>98.25609247613032</v>
      </c>
      <c r="S409" s="21">
        <v>99.65157958594628</v>
      </c>
      <c r="T409" s="21">
        <v>101.04706669576224</v>
      </c>
      <c r="U409" s="21">
        <v>102.4425538055782</v>
      </c>
      <c r="V409" s="21">
        <v>103.83804091539416</v>
      </c>
      <c r="W409" s="21">
        <v>105.23352802521011</v>
      </c>
      <c r="X409" s="21">
        <v>106.47156953138905</v>
      </c>
      <c r="Y409" s="21">
        <v>107.709611037568</v>
      </c>
      <c r="Z409" s="21">
        <v>108.94765254374694</v>
      </c>
      <c r="AA409" s="21">
        <v>110.18569404992589</v>
      </c>
      <c r="AB409" s="21">
        <v>111.42373555610482</v>
      </c>
      <c r="AC409" s="21">
        <v>112.86811731331359</v>
      </c>
      <c r="AD409" s="21">
        <v>114.31249907052236</v>
      </c>
      <c r="AE409" s="21">
        <v>115.75688082773114</v>
      </c>
      <c r="AF409" s="21">
        <v>117.20126258493991</v>
      </c>
      <c r="AG409" s="22">
        <v>118.64564434214866</v>
      </c>
      <c r="AI409" s="20">
        <v>0</v>
      </c>
      <c r="AJ409" s="21">
        <v>5.2166744805659615</v>
      </c>
      <c r="AK409" s="21">
        <v>5.3216023247413169</v>
      </c>
      <c r="AL409" s="21">
        <v>5.4265301689166732</v>
      </c>
      <c r="AM409" s="21">
        <v>5.5063320831654474</v>
      </c>
      <c r="AN409" s="21">
        <v>5.5861339974142208</v>
      </c>
      <c r="AO409" s="21">
        <v>5.665935911662995</v>
      </c>
      <c r="AP409" s="21">
        <v>5.7457378259117702</v>
      </c>
      <c r="AQ409" s="21">
        <v>5.8255397401605462</v>
      </c>
      <c r="AR409" s="21">
        <v>5.9053416544093205</v>
      </c>
      <c r="AS409" s="21">
        <v>5.9851435686580947</v>
      </c>
      <c r="AT409" s="21">
        <v>6.0649454829068699</v>
      </c>
      <c r="AU409" s="21">
        <v>6.1447473971556432</v>
      </c>
      <c r="AV409" s="21">
        <v>6.2245493114044184</v>
      </c>
      <c r="AW409" s="21">
        <v>6.312953786990386</v>
      </c>
      <c r="AX409" s="21">
        <v>6.4013582625763545</v>
      </c>
      <c r="AY409" s="21">
        <v>6.4897627381623222</v>
      </c>
      <c r="AZ409" s="21">
        <v>6.5781672137482907</v>
      </c>
      <c r="BA409" s="21">
        <v>6.6665716893342575</v>
      </c>
      <c r="BB409" s="21">
        <v>6.7450019445028957</v>
      </c>
      <c r="BC409" s="21">
        <v>6.8234321996715348</v>
      </c>
      <c r="BD409" s="21">
        <v>6.901862454840173</v>
      </c>
      <c r="BE409" s="21">
        <v>6.9802927100088112</v>
      </c>
      <c r="BF409" s="21">
        <v>7.0587229651774486</v>
      </c>
      <c r="BG409" s="21">
        <v>7.1502249295408609</v>
      </c>
      <c r="BH409" s="21">
        <v>7.2417268939042723</v>
      </c>
      <c r="BI409" s="21">
        <v>7.3332288582676846</v>
      </c>
      <c r="BJ409" s="21">
        <v>7.424730822631096</v>
      </c>
      <c r="BK409" s="22">
        <v>7.5162327869945065</v>
      </c>
      <c r="BM409" s="163">
        <f>VLOOKUP(BM$6,'MonteCarlo Policy Paths'!$N$2:$S$31,$B409+1,FALSE)</f>
        <v>18.946072246720579</v>
      </c>
      <c r="BN409" s="21">
        <f>VLOOKUP(BN$6,'MonteCarlo Policy Paths'!$N$2:$S$31,$B409+1,FALSE)</f>
        <v>19.920985834119051</v>
      </c>
      <c r="BO409" s="21">
        <f>VLOOKUP(BO$6,'MonteCarlo Policy Paths'!$N$2:$S$31,$B409+1,FALSE)</f>
        <v>20.944710352814074</v>
      </c>
      <c r="BP409" s="21">
        <f>VLOOKUP(BP$6,'MonteCarlo Policy Paths'!$N$2:$S$31,$B409+1,FALSE)</f>
        <v>22.017919567056939</v>
      </c>
      <c r="BQ409" s="21">
        <f>VLOOKUP(BQ$6,'MonteCarlo Policy Paths'!$N$2:$S$31,$B409+1,FALSE)</f>
        <v>23.125382269476081</v>
      </c>
      <c r="BR409" s="21">
        <f>VLOOKUP(BR$6,'MonteCarlo Policy Paths'!$N$2:$S$31,$B409+1,FALSE)</f>
        <v>24.222533249319248</v>
      </c>
      <c r="BS409" s="21">
        <f>VLOOKUP(BS$6,'MonteCarlo Policy Paths'!$N$2:$S$31,$B409+1,FALSE)</f>
        <v>25.344600035724898</v>
      </c>
      <c r="BT409" s="21">
        <f>VLOOKUP(BT$6,'MonteCarlo Policy Paths'!$N$2:$S$31,$B409+1,FALSE)</f>
        <v>26.511875533452777</v>
      </c>
      <c r="BU409" s="21">
        <f>VLOOKUP(BU$6,'MonteCarlo Policy Paths'!$N$2:$S$31,$B409+1,FALSE)</f>
        <v>27.727543772426976</v>
      </c>
      <c r="BV409" s="21">
        <f>VLOOKUP(BV$6,'MonteCarlo Policy Paths'!$N$2:$S$31,$B409+1,FALSE)</f>
        <v>29.105872242644537</v>
      </c>
      <c r="BW409" s="21">
        <f>VLOOKUP(BW$6,'MonteCarlo Policy Paths'!$N$2:$S$31,$B409+1,FALSE)</f>
        <v>30.561165854776764</v>
      </c>
      <c r="BX409" s="21">
        <f>VLOOKUP(BX$6,'MonteCarlo Policy Paths'!$N$2:$S$31,$B409+1,FALSE)</f>
        <v>32.089224147515601</v>
      </c>
      <c r="BY409" s="21">
        <f>VLOOKUP(BY$6,'MonteCarlo Policy Paths'!$N$2:$S$31,$B409+1,FALSE)</f>
        <v>33.693685354891386</v>
      </c>
      <c r="BZ409" s="21">
        <f>VLOOKUP(BZ$6,'MonteCarlo Policy Paths'!$N$2:$S$31,$B409+1,FALSE)</f>
        <v>35.378369622635958</v>
      </c>
      <c r="CA409" s="21">
        <f>VLOOKUP(CA$6,'MonteCarlo Policy Paths'!$N$2:$S$31,$B409+1,FALSE)</f>
        <v>37.147288103767757</v>
      </c>
      <c r="CB409" s="21">
        <f>VLOOKUP(CB$6,'MonteCarlo Policy Paths'!$N$2:$S$31,$B409+1,FALSE)</f>
        <v>39.004652508956148</v>
      </c>
      <c r="CC409" s="21">
        <f>VLOOKUP(CC$6,'MonteCarlo Policy Paths'!$N$2:$S$31,$B409+1,FALSE)</f>
        <v>40.954885134403959</v>
      </c>
      <c r="CD409" s="21">
        <f>VLOOKUP(CD$6,'MonteCarlo Policy Paths'!$N$2:$S$31,$B409+1,FALSE)</f>
        <v>43.002629391124159</v>
      </c>
      <c r="CE409" s="21">
        <f>VLOOKUP(CE$6,'MonteCarlo Policy Paths'!$N$2:$S$31,$B409+1,FALSE)</f>
        <v>45.152760860680367</v>
      </c>
      <c r="CF409" s="21">
        <f>VLOOKUP(CF$6,'MonteCarlo Policy Paths'!$N$2:$S$31,$B409+1,FALSE)</f>
        <v>47.410398903714388</v>
      </c>
      <c r="CG409" s="21">
        <f>VLOOKUP(CG$6,'MonteCarlo Policy Paths'!$N$2:$S$31,$B409+1,FALSE)</f>
        <v>49.780918848900107</v>
      </c>
      <c r="CH409" s="21">
        <f>VLOOKUP(CH$6,'MonteCarlo Policy Paths'!$N$2:$S$31,$B409+1,FALSE)</f>
        <v>52.269964791345117</v>
      </c>
      <c r="CI409" s="21">
        <f>VLOOKUP(CI$6,'MonteCarlo Policy Paths'!$N$2:$S$31,$B409+1,FALSE)</f>
        <v>54.883463030912374</v>
      </c>
      <c r="CJ409" s="21">
        <f>VLOOKUP(CJ$6,'MonteCarlo Policy Paths'!$N$2:$S$31,$B409+1,FALSE)</f>
        <v>57.627636182457998</v>
      </c>
      <c r="CK409" s="21">
        <f>VLOOKUP(CK$6,'MonteCarlo Policy Paths'!$N$2:$S$31,$B409+1,FALSE)</f>
        <v>60.509017991580897</v>
      </c>
      <c r="CL409" s="21">
        <f>VLOOKUP(CL$6,'MonteCarlo Policy Paths'!$N$2:$S$31,$B409+1,FALSE)</f>
        <v>63.534468891159946</v>
      </c>
      <c r="CM409" s="21">
        <f>VLOOKUP(CM$6,'MonteCarlo Policy Paths'!$N$2:$S$31,$B409+1,FALSE)</f>
        <v>66.711192335717939</v>
      </c>
      <c r="CN409" s="21">
        <f>VLOOKUP(CN$6,'MonteCarlo Policy Paths'!$N$2:$S$31,$B409+1,FALSE)</f>
        <v>70.04675195250384</v>
      </c>
      <c r="CO409" s="164">
        <f>VLOOKUP(CO$6,'MonteCarlo Policy Paths'!$N$2:$S$31,$B409+1,FALSE)</f>
        <v>73.54908955012904</v>
      </c>
      <c r="CQ409" s="163">
        <f>BM409*VLOOKUP(AI$6,'Greenhouse Gas Costs Avoided'!$A$2:$I$32,9,FALSE)</f>
        <v>1.2002386619007086</v>
      </c>
      <c r="CR409" s="21">
        <f>BN409*VLOOKUP(AJ$6,'Greenhouse Gas Costs Avoided'!$A$2:$I$32,9,FALSE)</f>
        <v>1.2619996941806579</v>
      </c>
      <c r="CS409" s="21">
        <f>BO409*VLOOKUP(AK$6,'Greenhouse Gas Costs Avoided'!$A$2:$I$32,9,FALSE)</f>
        <v>1.3268529118013257</v>
      </c>
      <c r="CT409" s="21">
        <f>BP409*VLOOKUP(AL$6,'Greenhouse Gas Costs Avoided'!$A$2:$I$32,9,FALSE)</f>
        <v>1.3948409979053111</v>
      </c>
      <c r="CU409" s="21">
        <f>BQ409*VLOOKUP(AM$6,'Greenhouse Gas Costs Avoided'!$A$2:$I$32,9,FALSE)</f>
        <v>1.464999051498006</v>
      </c>
      <c r="CV409" s="21">
        <f>BR409*VLOOKUP(AN$6,'Greenhouse Gas Costs Avoided'!$A$2:$I$32,9,FALSE)</f>
        <v>1.5345038547523033</v>
      </c>
      <c r="CW409" s="21">
        <f>BS409*VLOOKUP(AO$6,'Greenhouse Gas Costs Avoided'!$A$2:$I$32,9,FALSE)</f>
        <v>1.6055870809081549</v>
      </c>
      <c r="CX409" s="21">
        <f>BT409*VLOOKUP(AP$6,'Greenhouse Gas Costs Avoided'!$A$2:$I$32,9,FALSE)</f>
        <v>1.6795342908215394</v>
      </c>
      <c r="CY409" s="21">
        <f>BU409*VLOOKUP(AQ$6,'Greenhouse Gas Costs Avoided'!$A$2:$I$32,9,FALSE)</f>
        <v>1.7565471936259263</v>
      </c>
      <c r="CZ409" s="21">
        <f>BV409*VLOOKUP(AR$6,'Greenhouse Gas Costs Avoided'!$A$2:$I$32,9,FALSE)</f>
        <v>1.8438646648785721</v>
      </c>
      <c r="DA409" s="21">
        <f>BW409*VLOOKUP(AS$6,'Greenhouse Gas Costs Avoided'!$A$2:$I$32,9,FALSE)</f>
        <v>1.9360578981225007</v>
      </c>
      <c r="DB409" s="21">
        <f>BX409*VLOOKUP(AT$6,'Greenhouse Gas Costs Avoided'!$A$2:$I$32,9,FALSE)</f>
        <v>2.0328607930286258</v>
      </c>
      <c r="DC409" s="21">
        <f>BY409*VLOOKUP(AU$6,'Greenhouse Gas Costs Avoided'!$A$2:$I$32,9,FALSE)</f>
        <v>2.1345038326800574</v>
      </c>
      <c r="DD409" s="21">
        <f>BZ409*VLOOKUP(AV$6,'Greenhouse Gas Costs Avoided'!$A$2:$I$32,9,FALSE)</f>
        <v>2.2412290243140602</v>
      </c>
      <c r="DE409" s="21">
        <f>CA409*VLOOKUP(AW$6,'Greenhouse Gas Costs Avoided'!$A$2:$I$32,9,FALSE)</f>
        <v>2.3532904755297634</v>
      </c>
      <c r="DF409" s="21">
        <f>CB409*VLOOKUP(AX$6,'Greenhouse Gas Costs Avoided'!$A$2:$I$32,9,FALSE)</f>
        <v>2.4709549993062518</v>
      </c>
      <c r="DG409" s="21">
        <f>CC409*VLOOKUP(AY$6,'Greenhouse Gas Costs Avoided'!$A$2:$I$32,9,FALSE)</f>
        <v>2.5945027492715647</v>
      </c>
      <c r="DH409" s="21">
        <f>CD409*VLOOKUP(AZ$6,'Greenhouse Gas Costs Avoided'!$A$2:$I$32,9,FALSE)</f>
        <v>2.724227886735143</v>
      </c>
      <c r="DI409" s="21">
        <f>CE409*VLOOKUP(BA$6,'Greenhouse Gas Costs Avoided'!$A$2:$I$32,9,FALSE)</f>
        <v>2.8604392810719004</v>
      </c>
      <c r="DJ409" s="21">
        <f>CF409*VLOOKUP(BB$6,'Greenhouse Gas Costs Avoided'!$A$2:$I$32,9,FALSE)</f>
        <v>3.0034612451254952</v>
      </c>
      <c r="DK409" s="21">
        <f>CG409*VLOOKUP(BC$6,'Greenhouse Gas Costs Avoided'!$A$2:$I$32,9,FALSE)</f>
        <v>3.1536343073817701</v>
      </c>
      <c r="DL409" s="21">
        <f>CH409*VLOOKUP(BD$6,'Greenhouse Gas Costs Avoided'!$A$2:$I$32,9,FALSE)</f>
        <v>3.3113160227508591</v>
      </c>
      <c r="DM409" s="21">
        <f>CI409*VLOOKUP(BE$6,'Greenhouse Gas Costs Avoided'!$A$2:$I$32,9,FALSE)</f>
        <v>3.4768818238884021</v>
      </c>
      <c r="DN409" s="21">
        <f>CJ409*VLOOKUP(BF$6,'Greenhouse Gas Costs Avoided'!$A$2:$I$32,9,FALSE)</f>
        <v>3.6507259150828224</v>
      </c>
      <c r="DO409" s="21">
        <f>CK409*VLOOKUP(BG$6,'Greenhouse Gas Costs Avoided'!$A$2:$I$32,9,FALSE)</f>
        <v>3.8332622108369634</v>
      </c>
      <c r="DP409" s="21">
        <f>CL409*VLOOKUP(BH$6,'Greenhouse Gas Costs Avoided'!$A$2:$I$32,9,FALSE)</f>
        <v>4.0249253213788121</v>
      </c>
      <c r="DQ409" s="21">
        <f>CM409*VLOOKUP(BI$6,'Greenhouse Gas Costs Avoided'!$A$2:$I$32,9,FALSE)</f>
        <v>4.2261715874477526</v>
      </c>
      <c r="DR409" s="21">
        <f>CN409*VLOOKUP(BJ$6,'Greenhouse Gas Costs Avoided'!$A$2:$I$32,9,FALSE)</f>
        <v>4.4374801668201398</v>
      </c>
      <c r="DS409" s="164">
        <f>CO409*VLOOKUP(BK$6,'Greenhouse Gas Costs Avoided'!$A$2:$I$32,9,FALSE)</f>
        <v>4.6593541751611474</v>
      </c>
    </row>
    <row r="410" spans="1:123" x14ac:dyDescent="0.35">
      <c r="A410" s="174">
        <v>404</v>
      </c>
      <c r="B410" s="12">
        <v>2</v>
      </c>
      <c r="C410" s="175">
        <v>2023</v>
      </c>
      <c r="E410" s="20">
        <v>0</v>
      </c>
      <c r="F410" s="21">
        <v>82.346532180449415</v>
      </c>
      <c r="G410" s="21">
        <v>84.002844861871253</v>
      </c>
      <c r="H410" s="21">
        <v>85.659157543293105</v>
      </c>
      <c r="I410" s="21">
        <v>86.918851036576825</v>
      </c>
      <c r="J410" s="21">
        <v>88.178544529860531</v>
      </c>
      <c r="K410" s="21">
        <v>89.438238023144251</v>
      </c>
      <c r="L410" s="21">
        <v>90.697931516427971</v>
      </c>
      <c r="M410" s="21">
        <v>91.95762500971172</v>
      </c>
      <c r="N410" s="21">
        <v>93.21731850299544</v>
      </c>
      <c r="O410" s="21">
        <v>94.47701199627916</v>
      </c>
      <c r="P410" s="21">
        <v>95.73670548956288</v>
      </c>
      <c r="Q410" s="21">
        <v>96.996398982846586</v>
      </c>
      <c r="R410" s="21">
        <v>98.25609247613032</v>
      </c>
      <c r="S410" s="21">
        <v>99.65157958594628</v>
      </c>
      <c r="T410" s="21">
        <v>101.04706669576224</v>
      </c>
      <c r="U410" s="21">
        <v>102.4425538055782</v>
      </c>
      <c r="V410" s="21">
        <v>103.83804091539416</v>
      </c>
      <c r="W410" s="21">
        <v>105.23352802521011</v>
      </c>
      <c r="X410" s="21">
        <v>106.47156953138905</v>
      </c>
      <c r="Y410" s="21">
        <v>107.709611037568</v>
      </c>
      <c r="Z410" s="21">
        <v>108.94765254374694</v>
      </c>
      <c r="AA410" s="21">
        <v>110.18569404992589</v>
      </c>
      <c r="AB410" s="21">
        <v>111.42373555610482</v>
      </c>
      <c r="AC410" s="21">
        <v>112.86811731331359</v>
      </c>
      <c r="AD410" s="21">
        <v>114.31249907052236</v>
      </c>
      <c r="AE410" s="21">
        <v>115.75688082773114</v>
      </c>
      <c r="AF410" s="21">
        <v>117.20126258493991</v>
      </c>
      <c r="AG410" s="22">
        <v>120.41827982173916</v>
      </c>
      <c r="AI410" s="20">
        <v>0</v>
      </c>
      <c r="AJ410" s="21">
        <v>5.2166744805659615</v>
      </c>
      <c r="AK410" s="21">
        <v>5.3216023247413169</v>
      </c>
      <c r="AL410" s="21">
        <v>5.4265301689166732</v>
      </c>
      <c r="AM410" s="21">
        <v>5.5063320831654474</v>
      </c>
      <c r="AN410" s="21">
        <v>5.5861339974142208</v>
      </c>
      <c r="AO410" s="21">
        <v>5.665935911662995</v>
      </c>
      <c r="AP410" s="21">
        <v>5.7457378259117702</v>
      </c>
      <c r="AQ410" s="21">
        <v>5.8255397401605462</v>
      </c>
      <c r="AR410" s="21">
        <v>5.9053416544093205</v>
      </c>
      <c r="AS410" s="21">
        <v>5.9851435686580947</v>
      </c>
      <c r="AT410" s="21">
        <v>6.0649454829068699</v>
      </c>
      <c r="AU410" s="21">
        <v>6.1447473971556432</v>
      </c>
      <c r="AV410" s="21">
        <v>6.2245493114044184</v>
      </c>
      <c r="AW410" s="21">
        <v>6.312953786990386</v>
      </c>
      <c r="AX410" s="21">
        <v>6.4013582625763545</v>
      </c>
      <c r="AY410" s="21">
        <v>6.4897627381623222</v>
      </c>
      <c r="AZ410" s="21">
        <v>6.5781672137482907</v>
      </c>
      <c r="BA410" s="21">
        <v>6.6665716893342575</v>
      </c>
      <c r="BB410" s="21">
        <v>6.7450019445028957</v>
      </c>
      <c r="BC410" s="21">
        <v>6.8234321996715348</v>
      </c>
      <c r="BD410" s="21">
        <v>6.901862454840173</v>
      </c>
      <c r="BE410" s="21">
        <v>6.9802927100088112</v>
      </c>
      <c r="BF410" s="21">
        <v>7.0587229651774486</v>
      </c>
      <c r="BG410" s="21">
        <v>7.1502249295408609</v>
      </c>
      <c r="BH410" s="21">
        <v>7.2417268939042723</v>
      </c>
      <c r="BI410" s="21">
        <v>7.3332288582676846</v>
      </c>
      <c r="BJ410" s="21">
        <v>7.424730822631096</v>
      </c>
      <c r="BK410" s="22">
        <v>7.6285297110405814</v>
      </c>
      <c r="BM410" s="163">
        <f>VLOOKUP(BM$6,'MonteCarlo Policy Paths'!$N$2:$S$31,$B410+1,FALSE)</f>
        <v>23.967702867134744</v>
      </c>
      <c r="BN410" s="21">
        <f>VLOOKUP(BN$6,'MonteCarlo Policy Paths'!$N$2:$S$31,$B410+1,FALSE)</f>
        <v>26.317177955222718</v>
      </c>
      <c r="BO410" s="21">
        <f>VLOOKUP(BO$6,'MonteCarlo Policy Paths'!$N$2:$S$31,$B410+1,FALSE)</f>
        <v>28.893255238045125</v>
      </c>
      <c r="BP410" s="21">
        <f>VLOOKUP(BP$6,'MonteCarlo Policy Paths'!$N$2:$S$31,$B410+1,FALSE)</f>
        <v>31.715102246604285</v>
      </c>
      <c r="BQ410" s="21">
        <f>VLOOKUP(BQ$6,'MonteCarlo Policy Paths'!$N$2:$S$31,$B410+1,FALSE)</f>
        <v>34.790233856835599</v>
      </c>
      <c r="BR410" s="21">
        <f>VLOOKUP(BR$6,'MonteCarlo Policy Paths'!$N$2:$S$31,$B410+1,FALSE)</f>
        <v>38.117013285454661</v>
      </c>
      <c r="BS410" s="21">
        <f>VLOOKUP(BS$6,'MonteCarlo Policy Paths'!$N$2:$S$31,$B410+1,FALSE)</f>
        <v>41.72840612279375</v>
      </c>
      <c r="BT410" s="21">
        <f>VLOOKUP(BT$6,'MonteCarlo Policy Paths'!$N$2:$S$31,$B410+1,FALSE)</f>
        <v>45.677249983631562</v>
      </c>
      <c r="BU410" s="21">
        <f>VLOOKUP(BU$6,'MonteCarlo Policy Paths'!$N$2:$S$31,$B410+1,FALSE)</f>
        <v>49.99204890598088</v>
      </c>
      <c r="BV410" s="21">
        <f>VLOOKUP(BV$6,'MonteCarlo Policy Paths'!$N$2:$S$31,$B410+1,FALSE)</f>
        <v>54.768556811140854</v>
      </c>
      <c r="BW410" s="21">
        <f>VLOOKUP(BW$6,'MonteCarlo Policy Paths'!$N$2:$S$31,$B410+1,FALSE)</f>
        <v>60.010238214835042</v>
      </c>
      <c r="BX410" s="21">
        <f>VLOOKUP(BX$6,'MonteCarlo Policy Paths'!$N$2:$S$31,$B410+1,FALSE)</f>
        <v>65.75812779974207</v>
      </c>
      <c r="BY410" s="21">
        <f>VLOOKUP(BY$6,'MonteCarlo Policy Paths'!$N$2:$S$31,$B410+1,FALSE)</f>
        <v>72.066881159093455</v>
      </c>
      <c r="BZ410" s="21">
        <f>VLOOKUP(BZ$6,'MonteCarlo Policy Paths'!$N$2:$S$31,$B410+1,FALSE)</f>
        <v>78.981532638183737</v>
      </c>
      <c r="CA410" s="21">
        <f>VLOOKUP(CA$6,'MonteCarlo Policy Paths'!$N$2:$S$31,$B410+1,FALSE)</f>
        <v>81.252691038046251</v>
      </c>
      <c r="CB410" s="21">
        <f>VLOOKUP(CB$6,'MonteCarlo Policy Paths'!$N$2:$S$31,$B410+1,FALSE)</f>
        <v>83.604044111934414</v>
      </c>
      <c r="CC410" s="21">
        <f>VLOOKUP(CC$6,'MonteCarlo Policy Paths'!$N$2:$S$31,$B410+1,FALSE)</f>
        <v>86.018714380110126</v>
      </c>
      <c r="CD410" s="21">
        <f>VLOOKUP(CD$6,'MonteCarlo Policy Paths'!$N$2:$S$31,$B410+1,FALSE)</f>
        <v>88.506196331807388</v>
      </c>
      <c r="CE410" s="21">
        <f>VLOOKUP(CE$6,'MonteCarlo Policy Paths'!$N$2:$S$31,$B410+1,FALSE)</f>
        <v>91.042757806054695</v>
      </c>
      <c r="CF410" s="21">
        <f>VLOOKUP(CF$6,'MonteCarlo Policy Paths'!$N$2:$S$31,$B410+1,FALSE)</f>
        <v>93.687547211990633</v>
      </c>
      <c r="CG410" s="21">
        <f>VLOOKUP(CG$6,'MonteCarlo Policy Paths'!$N$2:$S$31,$B410+1,FALSE)</f>
        <v>96.373095170621937</v>
      </c>
      <c r="CH410" s="21">
        <f>VLOOKUP(CH$6,'MonteCarlo Policy Paths'!$N$2:$S$31,$B410+1,FALSE)</f>
        <v>99.112987273548597</v>
      </c>
      <c r="CI410" s="21">
        <f>VLOOKUP(CI$6,'MonteCarlo Policy Paths'!$N$2:$S$31,$B410+1,FALSE)</f>
        <v>101.92614153054797</v>
      </c>
      <c r="CJ410" s="21">
        <f>VLOOKUP(CJ$6,'MonteCarlo Policy Paths'!$N$2:$S$31,$B410+1,FALSE)</f>
        <v>104.82221793361833</v>
      </c>
      <c r="CK410" s="21">
        <f>VLOOKUP(CK$6,'MonteCarlo Policy Paths'!$N$2:$S$31,$B410+1,FALSE)</f>
        <v>107.79595653596101</v>
      </c>
      <c r="CL410" s="21">
        <f>VLOOKUP(CL$6,'MonteCarlo Policy Paths'!$N$2:$S$31,$B410+1,FALSE)</f>
        <v>110.84691133589952</v>
      </c>
      <c r="CM410" s="21">
        <f>VLOOKUP(CM$6,'MonteCarlo Policy Paths'!$N$2:$S$31,$B410+1,FALSE)</f>
        <v>113.96784710075578</v>
      </c>
      <c r="CN410" s="21">
        <f>VLOOKUP(CN$6,'MonteCarlo Policy Paths'!$N$2:$S$31,$B410+1,FALSE)</f>
        <v>117.16284845198182</v>
      </c>
      <c r="CO410" s="164">
        <f>VLOOKUP(CO$6,'MonteCarlo Policy Paths'!$N$2:$S$31,$B410+1,FALSE)</f>
        <v>120.41827982173916</v>
      </c>
      <c r="CQ410" s="163">
        <f>BM410*VLOOKUP(AI$6,'Greenhouse Gas Costs Avoided'!$A$2:$I$32,9,FALSE)</f>
        <v>1.5183602829902079</v>
      </c>
      <c r="CR410" s="21">
        <f>BN410*VLOOKUP(AJ$6,'Greenhouse Gas Costs Avoided'!$A$2:$I$32,9,FALSE)</f>
        <v>1.6672001480120395</v>
      </c>
      <c r="CS410" s="21">
        <f>BO410*VLOOKUP(AK$6,'Greenhouse Gas Costs Avoided'!$A$2:$I$32,9,FALSE)</f>
        <v>1.8303953216936328</v>
      </c>
      <c r="CT410" s="21">
        <f>BP410*VLOOKUP(AL$6,'Greenhouse Gas Costs Avoided'!$A$2:$I$32,9,FALSE)</f>
        <v>2.0091600721673259</v>
      </c>
      <c r="CU410" s="21">
        <f>BQ410*VLOOKUP(AM$6,'Greenhouse Gas Costs Avoided'!$A$2:$I$32,9,FALSE)</f>
        <v>2.2039704688009323</v>
      </c>
      <c r="CV410" s="21">
        <f>BR410*VLOOKUP(AN$6,'Greenhouse Gas Costs Avoided'!$A$2:$I$32,9,FALSE)</f>
        <v>2.4147228209427172</v>
      </c>
      <c r="CW410" s="21">
        <f>BS410*VLOOKUP(AO$6,'Greenhouse Gas Costs Avoided'!$A$2:$I$32,9,FALSE)</f>
        <v>2.6435055074141016</v>
      </c>
      <c r="CX410" s="21">
        <f>BT410*VLOOKUP(AP$6,'Greenhouse Gas Costs Avoided'!$A$2:$I$32,9,FALSE)</f>
        <v>2.8936658050138946</v>
      </c>
      <c r="CY410" s="21">
        <f>BU410*VLOOKUP(AQ$6,'Greenhouse Gas Costs Avoided'!$A$2:$I$32,9,FALSE)</f>
        <v>3.1670094520501597</v>
      </c>
      <c r="CZ410" s="21">
        <f>BV410*VLOOKUP(AR$6,'Greenhouse Gas Costs Avoided'!$A$2:$I$32,9,FALSE)</f>
        <v>3.4696024846318703</v>
      </c>
      <c r="DA410" s="21">
        <f>BW410*VLOOKUP(AS$6,'Greenhouse Gas Costs Avoided'!$A$2:$I$32,9,FALSE)</f>
        <v>3.8016643807416939</v>
      </c>
      <c r="DB410" s="21">
        <f>BX410*VLOOKUP(AT$6,'Greenhouse Gas Costs Avoided'!$A$2:$I$32,9,FALSE)</f>
        <v>4.1657946983243246</v>
      </c>
      <c r="DC410" s="21">
        <f>BY410*VLOOKUP(AU$6,'Greenhouse Gas Costs Avoided'!$A$2:$I$32,9,FALSE)</f>
        <v>4.5654558835919028</v>
      </c>
      <c r="DD410" s="21">
        <f>BZ410*VLOOKUP(AV$6,'Greenhouse Gas Costs Avoided'!$A$2:$I$32,9,FALSE)</f>
        <v>5.0035008741682265</v>
      </c>
      <c r="DE410" s="21">
        <f>CA410*VLOOKUP(AW$6,'Greenhouse Gas Costs Avoided'!$A$2:$I$32,9,FALSE)</f>
        <v>5.1473793563843691</v>
      </c>
      <c r="DF410" s="21">
        <f>CB410*VLOOKUP(AX$6,'Greenhouse Gas Costs Avoided'!$A$2:$I$32,9,FALSE)</f>
        <v>5.2963381923007766</v>
      </c>
      <c r="DG410" s="21">
        <f>CC410*VLOOKUP(AY$6,'Greenhouse Gas Costs Avoided'!$A$2:$I$32,9,FALSE)</f>
        <v>5.4493081891352544</v>
      </c>
      <c r="DH410" s="21">
        <f>CD410*VLOOKUP(AZ$6,'Greenhouse Gas Costs Avoided'!$A$2:$I$32,9,FALSE)</f>
        <v>5.606890825278958</v>
      </c>
      <c r="DI410" s="21">
        <f>CE410*VLOOKUP(BA$6,'Greenhouse Gas Costs Avoided'!$A$2:$I$32,9,FALSE)</f>
        <v>5.7675826620899597</v>
      </c>
      <c r="DJ410" s="21">
        <f>CF410*VLOOKUP(BB$6,'Greenhouse Gas Costs Avoided'!$A$2:$I$32,9,FALSE)</f>
        <v>5.935130766850258</v>
      </c>
      <c r="DK410" s="21">
        <f>CG410*VLOOKUP(BC$6,'Greenhouse Gas Costs Avoided'!$A$2:$I$32,9,FALSE)</f>
        <v>6.1052609366481567</v>
      </c>
      <c r="DL410" s="21">
        <f>CH410*VLOOKUP(BD$6,'Greenhouse Gas Costs Avoided'!$A$2:$I$32,9,FALSE)</f>
        <v>6.2788338222861402</v>
      </c>
      <c r="DM410" s="21">
        <f>CI410*VLOOKUP(BE$6,'Greenhouse Gas Costs Avoided'!$A$2:$I$32,9,FALSE)</f>
        <v>6.4570478846612929</v>
      </c>
      <c r="DN410" s="21">
        <f>CJ410*VLOOKUP(BF$6,'Greenhouse Gas Costs Avoided'!$A$2:$I$32,9,FALSE)</f>
        <v>6.6405150868084322</v>
      </c>
      <c r="DO410" s="21">
        <f>CK410*VLOOKUP(BG$6,'Greenhouse Gas Costs Avoided'!$A$2:$I$32,9,FALSE)</f>
        <v>6.8289022097138705</v>
      </c>
      <c r="DP410" s="21">
        <f>CL410*VLOOKUP(BH$6,'Greenhouse Gas Costs Avoided'!$A$2:$I$32,9,FALSE)</f>
        <v>7.0221809990540507</v>
      </c>
      <c r="DQ410" s="21">
        <f>CM410*VLOOKUP(BI$6,'Greenhouse Gas Costs Avoided'!$A$2:$I$32,9,FALSE)</f>
        <v>7.2198931009350886</v>
      </c>
      <c r="DR410" s="21">
        <f>CN410*VLOOKUP(BJ$6,'Greenhouse Gas Costs Avoided'!$A$2:$I$32,9,FALSE)</f>
        <v>7.4222972772007143</v>
      </c>
      <c r="DS410" s="164">
        <f>CO410*VLOOKUP(BK$6,'Greenhouse Gas Costs Avoided'!$A$2:$I$32,9,FALSE)</f>
        <v>7.6285297110405814</v>
      </c>
    </row>
    <row r="411" spans="1:123" x14ac:dyDescent="0.35">
      <c r="A411" s="174">
        <v>405</v>
      </c>
      <c r="B411" s="12">
        <v>3</v>
      </c>
      <c r="C411" s="175">
        <v>2023</v>
      </c>
      <c r="E411" s="20">
        <v>0</v>
      </c>
      <c r="F411" s="21">
        <v>82.346532180449415</v>
      </c>
      <c r="G411" s="21">
        <v>84.002844861871253</v>
      </c>
      <c r="H411" s="21">
        <v>85.659157543293105</v>
      </c>
      <c r="I411" s="21">
        <v>86.918851036576825</v>
      </c>
      <c r="J411" s="21">
        <v>88.178544529860531</v>
      </c>
      <c r="K411" s="21">
        <v>89.438238023144251</v>
      </c>
      <c r="L411" s="21">
        <v>90.697931516427971</v>
      </c>
      <c r="M411" s="21">
        <v>91.95762500971172</v>
      </c>
      <c r="N411" s="21">
        <v>93.21731850299544</v>
      </c>
      <c r="O411" s="21">
        <v>94.47701199627916</v>
      </c>
      <c r="P411" s="21">
        <v>95.73670548956288</v>
      </c>
      <c r="Q411" s="21">
        <v>96.996398982846586</v>
      </c>
      <c r="R411" s="21">
        <v>101.49317720655506</v>
      </c>
      <c r="S411" s="21">
        <v>104.21949379267882</v>
      </c>
      <c r="T411" s="21">
        <v>107.03810370059369</v>
      </c>
      <c r="U411" s="21">
        <v>109.92690053835344</v>
      </c>
      <c r="V411" s="21">
        <v>112.89757853003228</v>
      </c>
      <c r="W411" s="21">
        <v>115.91943874780665</v>
      </c>
      <c r="X411" s="21">
        <v>119.06733931122673</v>
      </c>
      <c r="Y411" s="21">
        <v>122.25496395468721</v>
      </c>
      <c r="Z411" s="21">
        <v>125.4992630232488</v>
      </c>
      <c r="AA411" s="21">
        <v>128.82380079097237</v>
      </c>
      <c r="AB411" s="21">
        <v>132.24028719953677</v>
      </c>
      <c r="AC411" s="21">
        <v>135.74155640209787</v>
      </c>
      <c r="AD411" s="21">
        <v>139.32654413598658</v>
      </c>
      <c r="AE411" s="21">
        <v>142.9856742986068</v>
      </c>
      <c r="AF411" s="21">
        <v>146.72361540812219</v>
      </c>
      <c r="AG411" s="22">
        <v>150.52284977717397</v>
      </c>
      <c r="AI411" s="20">
        <v>0</v>
      </c>
      <c r="AJ411" s="21">
        <v>5.2166744805659615</v>
      </c>
      <c r="AK411" s="21">
        <v>5.3216023247413169</v>
      </c>
      <c r="AL411" s="21">
        <v>5.4265301689166732</v>
      </c>
      <c r="AM411" s="21">
        <v>5.5063320831654474</v>
      </c>
      <c r="AN411" s="21">
        <v>5.5861339974142208</v>
      </c>
      <c r="AO411" s="21">
        <v>5.665935911662995</v>
      </c>
      <c r="AP411" s="21">
        <v>5.7457378259117702</v>
      </c>
      <c r="AQ411" s="21">
        <v>5.8255397401605462</v>
      </c>
      <c r="AR411" s="21">
        <v>5.9053416544093205</v>
      </c>
      <c r="AS411" s="21">
        <v>5.9851435686580947</v>
      </c>
      <c r="AT411" s="21">
        <v>6.0649454829068699</v>
      </c>
      <c r="AU411" s="21">
        <v>6.1447473971556432</v>
      </c>
      <c r="AV411" s="21">
        <v>6.4296194808152167</v>
      </c>
      <c r="AW411" s="21">
        <v>6.6023323538917609</v>
      </c>
      <c r="AX411" s="21">
        <v>6.7808920331878957</v>
      </c>
      <c r="AY411" s="21">
        <v>6.9638980729572149</v>
      </c>
      <c r="AZ411" s="21">
        <v>7.1520913053717949</v>
      </c>
      <c r="BA411" s="21">
        <v>7.3435269452765404</v>
      </c>
      <c r="BB411" s="21">
        <v>7.5429472742415475</v>
      </c>
      <c r="BC411" s="21">
        <v>7.744884134129272</v>
      </c>
      <c r="BD411" s="21">
        <v>7.950411333759269</v>
      </c>
      <c r="BE411" s="21">
        <v>8.161021676093501</v>
      </c>
      <c r="BF411" s="21">
        <v>8.3774569890184303</v>
      </c>
      <c r="BG411" s="21">
        <v>8.5992633142510115</v>
      </c>
      <c r="BH411" s="21">
        <v>8.8263732304711304</v>
      </c>
      <c r="BI411" s="21">
        <v>9.05818008905967</v>
      </c>
      <c r="BJ411" s="21">
        <v>9.2949796418706736</v>
      </c>
      <c r="BK411" s="22">
        <v>9.5356621388007277</v>
      </c>
      <c r="BM411" s="163">
        <f>VLOOKUP(BM$6,'MonteCarlo Policy Paths'!$N$2:$S$31,$B411+1,FALSE)</f>
        <v>24.400896901266854</v>
      </c>
      <c r="BN411" s="21">
        <f>VLOOKUP(BN$6,'MonteCarlo Policy Paths'!$N$2:$S$31,$B411+1,FALSE)</f>
        <v>27.277092285564247</v>
      </c>
      <c r="BO411" s="21">
        <f>VLOOKUP(BO$6,'MonteCarlo Policy Paths'!$N$2:$S$31,$B411+1,FALSE)</f>
        <v>30.488398193607274</v>
      </c>
      <c r="BP411" s="21">
        <f>VLOOKUP(BP$6,'MonteCarlo Policy Paths'!$N$2:$S$31,$B411+1,FALSE)</f>
        <v>34.070901710124843</v>
      </c>
      <c r="BQ411" s="21">
        <f>VLOOKUP(BQ$6,'MonteCarlo Policy Paths'!$N$2:$S$31,$B411+1,FALSE)</f>
        <v>38.049962908416198</v>
      </c>
      <c r="BR411" s="21">
        <f>VLOOKUP(BR$6,'MonteCarlo Policy Paths'!$N$2:$S$31,$B411+1,FALSE)</f>
        <v>42.441930627628253</v>
      </c>
      <c r="BS411" s="21">
        <f>VLOOKUP(BS$6,'MonteCarlo Policy Paths'!$N$2:$S$31,$B411+1,FALSE)</f>
        <v>47.302864628556662</v>
      </c>
      <c r="BT411" s="21">
        <f>VLOOKUP(BT$6,'MonteCarlo Policy Paths'!$N$2:$S$31,$B411+1,FALSE)</f>
        <v>52.715092471952183</v>
      </c>
      <c r="BU411" s="21">
        <f>VLOOKUP(BU$6,'MonteCarlo Policy Paths'!$N$2:$S$31,$B411+1,FALSE)</f>
        <v>58.737483764437521</v>
      </c>
      <c r="BV411" s="21">
        <f>VLOOKUP(BV$6,'MonteCarlo Policy Paths'!$N$2:$S$31,$B411+1,FALSE)</f>
        <v>65.512636340122413</v>
      </c>
      <c r="BW411" s="21">
        <f>VLOOKUP(BW$6,'MonteCarlo Policy Paths'!$N$2:$S$31,$B411+1,FALSE)</f>
        <v>73.079994851258945</v>
      </c>
      <c r="BX411" s="21">
        <f>VLOOKUP(BX$6,'MonteCarlo Policy Paths'!$N$2:$S$31,$B411+1,FALSE)</f>
        <v>81.527096411801594</v>
      </c>
      <c r="BY411" s="21">
        <f>VLOOKUP(BY$6,'MonteCarlo Policy Paths'!$N$2:$S$31,$B411+1,FALSE)</f>
        <v>90.963600198236662</v>
      </c>
      <c r="BZ411" s="21">
        <f>VLOOKUP(BZ$6,'MonteCarlo Policy Paths'!$N$2:$S$31,$B411+1,FALSE)</f>
        <v>101.49317720655506</v>
      </c>
      <c r="CA411" s="21">
        <f>VLOOKUP(CA$6,'MonteCarlo Policy Paths'!$N$2:$S$31,$B411+1,FALSE)</f>
        <v>104.21949379267882</v>
      </c>
      <c r="CB411" s="21">
        <f>VLOOKUP(CB$6,'MonteCarlo Policy Paths'!$N$2:$S$31,$B411+1,FALSE)</f>
        <v>107.03810370059369</v>
      </c>
      <c r="CC411" s="21">
        <f>VLOOKUP(CC$6,'MonteCarlo Policy Paths'!$N$2:$S$31,$B411+1,FALSE)</f>
        <v>109.92690053835344</v>
      </c>
      <c r="CD411" s="21">
        <f>VLOOKUP(CD$6,'MonteCarlo Policy Paths'!$N$2:$S$31,$B411+1,FALSE)</f>
        <v>112.89757853003228</v>
      </c>
      <c r="CE411" s="21">
        <f>VLOOKUP(CE$6,'MonteCarlo Policy Paths'!$N$2:$S$31,$B411+1,FALSE)</f>
        <v>115.91943874780665</v>
      </c>
      <c r="CF411" s="21">
        <f>VLOOKUP(CF$6,'MonteCarlo Policy Paths'!$N$2:$S$31,$B411+1,FALSE)</f>
        <v>119.06733931122673</v>
      </c>
      <c r="CG411" s="21">
        <f>VLOOKUP(CG$6,'MonteCarlo Policy Paths'!$N$2:$S$31,$B411+1,FALSE)</f>
        <v>122.25496395468721</v>
      </c>
      <c r="CH411" s="21">
        <f>VLOOKUP(CH$6,'MonteCarlo Policy Paths'!$N$2:$S$31,$B411+1,FALSE)</f>
        <v>125.4992630232488</v>
      </c>
      <c r="CI411" s="21">
        <f>VLOOKUP(CI$6,'MonteCarlo Policy Paths'!$N$2:$S$31,$B411+1,FALSE)</f>
        <v>128.82380079097237</v>
      </c>
      <c r="CJ411" s="21">
        <f>VLOOKUP(CJ$6,'MonteCarlo Policy Paths'!$N$2:$S$31,$B411+1,FALSE)</f>
        <v>132.24028719953677</v>
      </c>
      <c r="CK411" s="21">
        <f>VLOOKUP(CK$6,'MonteCarlo Policy Paths'!$N$2:$S$31,$B411+1,FALSE)</f>
        <v>135.74155640209787</v>
      </c>
      <c r="CL411" s="21">
        <f>VLOOKUP(CL$6,'MonteCarlo Policy Paths'!$N$2:$S$31,$B411+1,FALSE)</f>
        <v>139.32654413598658</v>
      </c>
      <c r="CM411" s="21">
        <f>VLOOKUP(CM$6,'MonteCarlo Policy Paths'!$N$2:$S$31,$B411+1,FALSE)</f>
        <v>142.9856742986068</v>
      </c>
      <c r="CN411" s="21">
        <f>VLOOKUP(CN$6,'MonteCarlo Policy Paths'!$N$2:$S$31,$B411+1,FALSE)</f>
        <v>146.72361540812219</v>
      </c>
      <c r="CO411" s="164">
        <f>VLOOKUP(CO$6,'MonteCarlo Policy Paths'!$N$2:$S$31,$B411+1,FALSE)</f>
        <v>150.52284977717397</v>
      </c>
      <c r="CQ411" s="163">
        <f>BM411*VLOOKUP(AI$6,'Greenhouse Gas Costs Avoided'!$A$2:$I$32,9,FALSE)</f>
        <v>1.5458032390340439</v>
      </c>
      <c r="CR411" s="21">
        <f>BN411*VLOOKUP(AJ$6,'Greenhouse Gas Costs Avoided'!$A$2:$I$32,9,FALSE)</f>
        <v>1.7280109734108424</v>
      </c>
      <c r="CS411" s="21">
        <f>BO411*VLOOKUP(AK$6,'Greenhouse Gas Costs Avoided'!$A$2:$I$32,9,FALSE)</f>
        <v>1.9314480476408618</v>
      </c>
      <c r="CT411" s="21">
        <f>BP411*VLOOKUP(AL$6,'Greenhouse Gas Costs Avoided'!$A$2:$I$32,9,FALSE)</f>
        <v>2.1584005880368746</v>
      </c>
      <c r="CU411" s="21">
        <f>BQ411*VLOOKUP(AM$6,'Greenhouse Gas Costs Avoided'!$A$2:$I$32,9,FALSE)</f>
        <v>2.4104751619151044</v>
      </c>
      <c r="CV411" s="21">
        <f>BR411*VLOOKUP(AN$6,'Greenhouse Gas Costs Avoided'!$A$2:$I$32,9,FALSE)</f>
        <v>2.6887074725371978</v>
      </c>
      <c r="CW411" s="21">
        <f>BS411*VLOOKUP(AO$6,'Greenhouse Gas Costs Avoided'!$A$2:$I$32,9,FALSE)</f>
        <v>2.996648920499946</v>
      </c>
      <c r="CX411" s="21">
        <f>BT411*VLOOKUP(AP$6,'Greenhouse Gas Costs Avoided'!$A$2:$I$32,9,FALSE)</f>
        <v>3.339514978438852</v>
      </c>
      <c r="CY411" s="21">
        <f>BU411*VLOOKUP(AQ$6,'Greenhouse Gas Costs Avoided'!$A$2:$I$32,9,FALSE)</f>
        <v>3.7210350514231747</v>
      </c>
      <c r="CZ411" s="21">
        <f>BV411*VLOOKUP(AR$6,'Greenhouse Gas Costs Avoided'!$A$2:$I$32,9,FALSE)</f>
        <v>4.1502427497639598</v>
      </c>
      <c r="DA411" s="21">
        <f>BW411*VLOOKUP(AS$6,'Greenhouse Gas Costs Avoided'!$A$2:$I$32,9,FALSE)</f>
        <v>4.6296369025600148</v>
      </c>
      <c r="DB411" s="21">
        <f>BX411*VLOOKUP(AT$6,'Greenhouse Gas Costs Avoided'!$A$2:$I$32,9,FALSE)</f>
        <v>5.1647630090130283</v>
      </c>
      <c r="DC411" s="21">
        <f>BY411*VLOOKUP(AU$6,'Greenhouse Gas Costs Avoided'!$A$2:$I$32,9,FALSE)</f>
        <v>5.7625680068068199</v>
      </c>
      <c r="DD411" s="21">
        <f>BZ411*VLOOKUP(AV$6,'Greenhouse Gas Costs Avoided'!$A$2:$I$32,9,FALSE)</f>
        <v>6.4296194808152167</v>
      </c>
      <c r="DE411" s="21">
        <f>CA411*VLOOKUP(AW$6,'Greenhouse Gas Costs Avoided'!$A$2:$I$32,9,FALSE)</f>
        <v>6.6023323538917609</v>
      </c>
      <c r="DF411" s="21">
        <f>CB411*VLOOKUP(AX$6,'Greenhouse Gas Costs Avoided'!$A$2:$I$32,9,FALSE)</f>
        <v>6.7808920331878957</v>
      </c>
      <c r="DG411" s="21">
        <f>CC411*VLOOKUP(AY$6,'Greenhouse Gas Costs Avoided'!$A$2:$I$32,9,FALSE)</f>
        <v>6.9638980729572149</v>
      </c>
      <c r="DH411" s="21">
        <f>CD411*VLOOKUP(AZ$6,'Greenhouse Gas Costs Avoided'!$A$2:$I$32,9,FALSE)</f>
        <v>7.1520913053717949</v>
      </c>
      <c r="DI411" s="21">
        <f>CE411*VLOOKUP(BA$6,'Greenhouse Gas Costs Avoided'!$A$2:$I$32,9,FALSE)</f>
        <v>7.3435269452765404</v>
      </c>
      <c r="DJ411" s="21">
        <f>CF411*VLOOKUP(BB$6,'Greenhouse Gas Costs Avoided'!$A$2:$I$32,9,FALSE)</f>
        <v>7.5429472742415475</v>
      </c>
      <c r="DK411" s="21">
        <f>CG411*VLOOKUP(BC$6,'Greenhouse Gas Costs Avoided'!$A$2:$I$32,9,FALSE)</f>
        <v>7.744884134129272</v>
      </c>
      <c r="DL411" s="21">
        <f>CH411*VLOOKUP(BD$6,'Greenhouse Gas Costs Avoided'!$A$2:$I$32,9,FALSE)</f>
        <v>7.950411333759269</v>
      </c>
      <c r="DM411" s="21">
        <f>CI411*VLOOKUP(BE$6,'Greenhouse Gas Costs Avoided'!$A$2:$I$32,9,FALSE)</f>
        <v>8.161021676093501</v>
      </c>
      <c r="DN411" s="21">
        <f>CJ411*VLOOKUP(BF$6,'Greenhouse Gas Costs Avoided'!$A$2:$I$32,9,FALSE)</f>
        <v>8.3774569890184303</v>
      </c>
      <c r="DO411" s="21">
        <f>CK411*VLOOKUP(BG$6,'Greenhouse Gas Costs Avoided'!$A$2:$I$32,9,FALSE)</f>
        <v>8.5992633142510115</v>
      </c>
      <c r="DP411" s="21">
        <f>CL411*VLOOKUP(BH$6,'Greenhouse Gas Costs Avoided'!$A$2:$I$32,9,FALSE)</f>
        <v>8.8263732304711304</v>
      </c>
      <c r="DQ411" s="21">
        <f>CM411*VLOOKUP(BI$6,'Greenhouse Gas Costs Avoided'!$A$2:$I$32,9,FALSE)</f>
        <v>9.05818008905967</v>
      </c>
      <c r="DR411" s="21">
        <f>CN411*VLOOKUP(BJ$6,'Greenhouse Gas Costs Avoided'!$A$2:$I$32,9,FALSE)</f>
        <v>9.2949796418706736</v>
      </c>
      <c r="DS411" s="164">
        <f>CO411*VLOOKUP(BK$6,'Greenhouse Gas Costs Avoided'!$A$2:$I$32,9,FALSE)</f>
        <v>9.5356621388007277</v>
      </c>
    </row>
    <row r="412" spans="1:123" x14ac:dyDescent="0.35">
      <c r="A412" s="174">
        <v>406</v>
      </c>
      <c r="B412" s="12">
        <v>2</v>
      </c>
      <c r="C412" s="175">
        <v>2023</v>
      </c>
      <c r="E412" s="20">
        <v>0</v>
      </c>
      <c r="F412" s="21">
        <v>82.346532180449415</v>
      </c>
      <c r="G412" s="21">
        <v>84.002844861871253</v>
      </c>
      <c r="H412" s="21">
        <v>85.659157543293105</v>
      </c>
      <c r="I412" s="21">
        <v>86.918851036576825</v>
      </c>
      <c r="J412" s="21">
        <v>88.178544529860531</v>
      </c>
      <c r="K412" s="21">
        <v>89.438238023144251</v>
      </c>
      <c r="L412" s="21">
        <v>90.697931516427971</v>
      </c>
      <c r="M412" s="21">
        <v>91.95762500971172</v>
      </c>
      <c r="N412" s="21">
        <v>93.21731850299544</v>
      </c>
      <c r="O412" s="21">
        <v>94.47701199627916</v>
      </c>
      <c r="P412" s="21">
        <v>95.73670548956288</v>
      </c>
      <c r="Q412" s="21">
        <v>96.996398982846586</v>
      </c>
      <c r="R412" s="21">
        <v>98.25609247613032</v>
      </c>
      <c r="S412" s="21">
        <v>99.65157958594628</v>
      </c>
      <c r="T412" s="21">
        <v>101.04706669576224</v>
      </c>
      <c r="U412" s="21">
        <v>102.4425538055782</v>
      </c>
      <c r="V412" s="21">
        <v>103.83804091539416</v>
      </c>
      <c r="W412" s="21">
        <v>105.23352802521011</v>
      </c>
      <c r="X412" s="21">
        <v>106.47156953138905</v>
      </c>
      <c r="Y412" s="21">
        <v>107.709611037568</v>
      </c>
      <c r="Z412" s="21">
        <v>108.94765254374694</v>
      </c>
      <c r="AA412" s="21">
        <v>110.18569404992589</v>
      </c>
      <c r="AB412" s="21">
        <v>111.42373555610482</v>
      </c>
      <c r="AC412" s="21">
        <v>112.86811731331359</v>
      </c>
      <c r="AD412" s="21">
        <v>114.31249907052236</v>
      </c>
      <c r="AE412" s="21">
        <v>115.75688082773114</v>
      </c>
      <c r="AF412" s="21">
        <v>117.20126258493991</v>
      </c>
      <c r="AG412" s="22">
        <v>120.41827982173916</v>
      </c>
      <c r="AI412" s="20">
        <v>0</v>
      </c>
      <c r="AJ412" s="21">
        <v>5.2166744805659615</v>
      </c>
      <c r="AK412" s="21">
        <v>5.3216023247413169</v>
      </c>
      <c r="AL412" s="21">
        <v>5.4265301689166732</v>
      </c>
      <c r="AM412" s="21">
        <v>5.5063320831654474</v>
      </c>
      <c r="AN412" s="21">
        <v>5.5861339974142208</v>
      </c>
      <c r="AO412" s="21">
        <v>5.665935911662995</v>
      </c>
      <c r="AP412" s="21">
        <v>5.7457378259117702</v>
      </c>
      <c r="AQ412" s="21">
        <v>5.8255397401605462</v>
      </c>
      <c r="AR412" s="21">
        <v>5.9053416544093205</v>
      </c>
      <c r="AS412" s="21">
        <v>5.9851435686580947</v>
      </c>
      <c r="AT412" s="21">
        <v>6.0649454829068699</v>
      </c>
      <c r="AU412" s="21">
        <v>6.1447473971556432</v>
      </c>
      <c r="AV412" s="21">
        <v>6.2245493114044184</v>
      </c>
      <c r="AW412" s="21">
        <v>6.312953786990386</v>
      </c>
      <c r="AX412" s="21">
        <v>6.4013582625763545</v>
      </c>
      <c r="AY412" s="21">
        <v>6.4897627381623222</v>
      </c>
      <c r="AZ412" s="21">
        <v>6.5781672137482907</v>
      </c>
      <c r="BA412" s="21">
        <v>6.6665716893342575</v>
      </c>
      <c r="BB412" s="21">
        <v>6.7450019445028957</v>
      </c>
      <c r="BC412" s="21">
        <v>6.8234321996715348</v>
      </c>
      <c r="BD412" s="21">
        <v>6.901862454840173</v>
      </c>
      <c r="BE412" s="21">
        <v>6.9802927100088112</v>
      </c>
      <c r="BF412" s="21">
        <v>7.0587229651774486</v>
      </c>
      <c r="BG412" s="21">
        <v>7.1502249295408609</v>
      </c>
      <c r="BH412" s="21">
        <v>7.2417268939042723</v>
      </c>
      <c r="BI412" s="21">
        <v>7.3332288582676846</v>
      </c>
      <c r="BJ412" s="21">
        <v>7.424730822631096</v>
      </c>
      <c r="BK412" s="22">
        <v>7.6285297110405814</v>
      </c>
      <c r="BM412" s="163">
        <f>VLOOKUP(BM$6,'MonteCarlo Policy Paths'!$N$2:$S$31,$B412+1,FALSE)</f>
        <v>23.967702867134744</v>
      </c>
      <c r="BN412" s="21">
        <f>VLOOKUP(BN$6,'MonteCarlo Policy Paths'!$N$2:$S$31,$B412+1,FALSE)</f>
        <v>26.317177955222718</v>
      </c>
      <c r="BO412" s="21">
        <f>VLOOKUP(BO$6,'MonteCarlo Policy Paths'!$N$2:$S$31,$B412+1,FALSE)</f>
        <v>28.893255238045125</v>
      </c>
      <c r="BP412" s="21">
        <f>VLOOKUP(BP$6,'MonteCarlo Policy Paths'!$N$2:$S$31,$B412+1,FALSE)</f>
        <v>31.715102246604285</v>
      </c>
      <c r="BQ412" s="21">
        <f>VLOOKUP(BQ$6,'MonteCarlo Policy Paths'!$N$2:$S$31,$B412+1,FALSE)</f>
        <v>34.790233856835599</v>
      </c>
      <c r="BR412" s="21">
        <f>VLOOKUP(BR$6,'MonteCarlo Policy Paths'!$N$2:$S$31,$B412+1,FALSE)</f>
        <v>38.117013285454661</v>
      </c>
      <c r="BS412" s="21">
        <f>VLOOKUP(BS$6,'MonteCarlo Policy Paths'!$N$2:$S$31,$B412+1,FALSE)</f>
        <v>41.72840612279375</v>
      </c>
      <c r="BT412" s="21">
        <f>VLOOKUP(BT$6,'MonteCarlo Policy Paths'!$N$2:$S$31,$B412+1,FALSE)</f>
        <v>45.677249983631562</v>
      </c>
      <c r="BU412" s="21">
        <f>VLOOKUP(BU$6,'MonteCarlo Policy Paths'!$N$2:$S$31,$B412+1,FALSE)</f>
        <v>49.99204890598088</v>
      </c>
      <c r="BV412" s="21">
        <f>VLOOKUP(BV$6,'MonteCarlo Policy Paths'!$N$2:$S$31,$B412+1,FALSE)</f>
        <v>54.768556811140854</v>
      </c>
      <c r="BW412" s="21">
        <f>VLOOKUP(BW$6,'MonteCarlo Policy Paths'!$N$2:$S$31,$B412+1,FALSE)</f>
        <v>60.010238214835042</v>
      </c>
      <c r="BX412" s="21">
        <f>VLOOKUP(BX$6,'MonteCarlo Policy Paths'!$N$2:$S$31,$B412+1,FALSE)</f>
        <v>65.75812779974207</v>
      </c>
      <c r="BY412" s="21">
        <f>VLOOKUP(BY$6,'MonteCarlo Policy Paths'!$N$2:$S$31,$B412+1,FALSE)</f>
        <v>72.066881159093455</v>
      </c>
      <c r="BZ412" s="21">
        <f>VLOOKUP(BZ$6,'MonteCarlo Policy Paths'!$N$2:$S$31,$B412+1,FALSE)</f>
        <v>78.981532638183737</v>
      </c>
      <c r="CA412" s="21">
        <f>VLOOKUP(CA$6,'MonteCarlo Policy Paths'!$N$2:$S$31,$B412+1,FALSE)</f>
        <v>81.252691038046251</v>
      </c>
      <c r="CB412" s="21">
        <f>VLOOKUP(CB$6,'MonteCarlo Policy Paths'!$N$2:$S$31,$B412+1,FALSE)</f>
        <v>83.604044111934414</v>
      </c>
      <c r="CC412" s="21">
        <f>VLOOKUP(CC$6,'MonteCarlo Policy Paths'!$N$2:$S$31,$B412+1,FALSE)</f>
        <v>86.018714380110126</v>
      </c>
      <c r="CD412" s="21">
        <f>VLOOKUP(CD$6,'MonteCarlo Policy Paths'!$N$2:$S$31,$B412+1,FALSE)</f>
        <v>88.506196331807388</v>
      </c>
      <c r="CE412" s="21">
        <f>VLOOKUP(CE$6,'MonteCarlo Policy Paths'!$N$2:$S$31,$B412+1,FALSE)</f>
        <v>91.042757806054695</v>
      </c>
      <c r="CF412" s="21">
        <f>VLOOKUP(CF$6,'MonteCarlo Policy Paths'!$N$2:$S$31,$B412+1,FALSE)</f>
        <v>93.687547211990633</v>
      </c>
      <c r="CG412" s="21">
        <f>VLOOKUP(CG$6,'MonteCarlo Policy Paths'!$N$2:$S$31,$B412+1,FALSE)</f>
        <v>96.373095170621937</v>
      </c>
      <c r="CH412" s="21">
        <f>VLOOKUP(CH$6,'MonteCarlo Policy Paths'!$N$2:$S$31,$B412+1,FALSE)</f>
        <v>99.112987273548597</v>
      </c>
      <c r="CI412" s="21">
        <f>VLOOKUP(CI$6,'MonteCarlo Policy Paths'!$N$2:$S$31,$B412+1,FALSE)</f>
        <v>101.92614153054797</v>
      </c>
      <c r="CJ412" s="21">
        <f>VLOOKUP(CJ$6,'MonteCarlo Policy Paths'!$N$2:$S$31,$B412+1,FALSE)</f>
        <v>104.82221793361833</v>
      </c>
      <c r="CK412" s="21">
        <f>VLOOKUP(CK$6,'MonteCarlo Policy Paths'!$N$2:$S$31,$B412+1,FALSE)</f>
        <v>107.79595653596101</v>
      </c>
      <c r="CL412" s="21">
        <f>VLOOKUP(CL$6,'MonteCarlo Policy Paths'!$N$2:$S$31,$B412+1,FALSE)</f>
        <v>110.84691133589952</v>
      </c>
      <c r="CM412" s="21">
        <f>VLOOKUP(CM$6,'MonteCarlo Policy Paths'!$N$2:$S$31,$B412+1,FALSE)</f>
        <v>113.96784710075578</v>
      </c>
      <c r="CN412" s="21">
        <f>VLOOKUP(CN$6,'MonteCarlo Policy Paths'!$N$2:$S$31,$B412+1,FALSE)</f>
        <v>117.16284845198182</v>
      </c>
      <c r="CO412" s="164">
        <f>VLOOKUP(CO$6,'MonteCarlo Policy Paths'!$N$2:$S$31,$B412+1,FALSE)</f>
        <v>120.41827982173916</v>
      </c>
      <c r="CQ412" s="163">
        <f>BM412*VLOOKUP(AI$6,'Greenhouse Gas Costs Avoided'!$A$2:$I$32,9,FALSE)</f>
        <v>1.5183602829902079</v>
      </c>
      <c r="CR412" s="21">
        <f>BN412*VLOOKUP(AJ$6,'Greenhouse Gas Costs Avoided'!$A$2:$I$32,9,FALSE)</f>
        <v>1.6672001480120395</v>
      </c>
      <c r="CS412" s="21">
        <f>BO412*VLOOKUP(AK$6,'Greenhouse Gas Costs Avoided'!$A$2:$I$32,9,FALSE)</f>
        <v>1.8303953216936328</v>
      </c>
      <c r="CT412" s="21">
        <f>BP412*VLOOKUP(AL$6,'Greenhouse Gas Costs Avoided'!$A$2:$I$32,9,FALSE)</f>
        <v>2.0091600721673259</v>
      </c>
      <c r="CU412" s="21">
        <f>BQ412*VLOOKUP(AM$6,'Greenhouse Gas Costs Avoided'!$A$2:$I$32,9,FALSE)</f>
        <v>2.2039704688009323</v>
      </c>
      <c r="CV412" s="21">
        <f>BR412*VLOOKUP(AN$6,'Greenhouse Gas Costs Avoided'!$A$2:$I$32,9,FALSE)</f>
        <v>2.4147228209427172</v>
      </c>
      <c r="CW412" s="21">
        <f>BS412*VLOOKUP(AO$6,'Greenhouse Gas Costs Avoided'!$A$2:$I$32,9,FALSE)</f>
        <v>2.6435055074141016</v>
      </c>
      <c r="CX412" s="21">
        <f>BT412*VLOOKUP(AP$6,'Greenhouse Gas Costs Avoided'!$A$2:$I$32,9,FALSE)</f>
        <v>2.8936658050138946</v>
      </c>
      <c r="CY412" s="21">
        <f>BU412*VLOOKUP(AQ$6,'Greenhouse Gas Costs Avoided'!$A$2:$I$32,9,FALSE)</f>
        <v>3.1670094520501597</v>
      </c>
      <c r="CZ412" s="21">
        <f>BV412*VLOOKUP(AR$6,'Greenhouse Gas Costs Avoided'!$A$2:$I$32,9,FALSE)</f>
        <v>3.4696024846318703</v>
      </c>
      <c r="DA412" s="21">
        <f>BW412*VLOOKUP(AS$6,'Greenhouse Gas Costs Avoided'!$A$2:$I$32,9,FALSE)</f>
        <v>3.8016643807416939</v>
      </c>
      <c r="DB412" s="21">
        <f>BX412*VLOOKUP(AT$6,'Greenhouse Gas Costs Avoided'!$A$2:$I$32,9,FALSE)</f>
        <v>4.1657946983243246</v>
      </c>
      <c r="DC412" s="21">
        <f>BY412*VLOOKUP(AU$6,'Greenhouse Gas Costs Avoided'!$A$2:$I$32,9,FALSE)</f>
        <v>4.5654558835919028</v>
      </c>
      <c r="DD412" s="21">
        <f>BZ412*VLOOKUP(AV$6,'Greenhouse Gas Costs Avoided'!$A$2:$I$32,9,FALSE)</f>
        <v>5.0035008741682265</v>
      </c>
      <c r="DE412" s="21">
        <f>CA412*VLOOKUP(AW$6,'Greenhouse Gas Costs Avoided'!$A$2:$I$32,9,FALSE)</f>
        <v>5.1473793563843691</v>
      </c>
      <c r="DF412" s="21">
        <f>CB412*VLOOKUP(AX$6,'Greenhouse Gas Costs Avoided'!$A$2:$I$32,9,FALSE)</f>
        <v>5.2963381923007766</v>
      </c>
      <c r="DG412" s="21">
        <f>CC412*VLOOKUP(AY$6,'Greenhouse Gas Costs Avoided'!$A$2:$I$32,9,FALSE)</f>
        <v>5.4493081891352544</v>
      </c>
      <c r="DH412" s="21">
        <f>CD412*VLOOKUP(AZ$6,'Greenhouse Gas Costs Avoided'!$A$2:$I$32,9,FALSE)</f>
        <v>5.606890825278958</v>
      </c>
      <c r="DI412" s="21">
        <f>CE412*VLOOKUP(BA$6,'Greenhouse Gas Costs Avoided'!$A$2:$I$32,9,FALSE)</f>
        <v>5.7675826620899597</v>
      </c>
      <c r="DJ412" s="21">
        <f>CF412*VLOOKUP(BB$6,'Greenhouse Gas Costs Avoided'!$A$2:$I$32,9,FALSE)</f>
        <v>5.935130766850258</v>
      </c>
      <c r="DK412" s="21">
        <f>CG412*VLOOKUP(BC$6,'Greenhouse Gas Costs Avoided'!$A$2:$I$32,9,FALSE)</f>
        <v>6.1052609366481567</v>
      </c>
      <c r="DL412" s="21">
        <f>CH412*VLOOKUP(BD$6,'Greenhouse Gas Costs Avoided'!$A$2:$I$32,9,FALSE)</f>
        <v>6.2788338222861402</v>
      </c>
      <c r="DM412" s="21">
        <f>CI412*VLOOKUP(BE$6,'Greenhouse Gas Costs Avoided'!$A$2:$I$32,9,FALSE)</f>
        <v>6.4570478846612929</v>
      </c>
      <c r="DN412" s="21">
        <f>CJ412*VLOOKUP(BF$6,'Greenhouse Gas Costs Avoided'!$A$2:$I$32,9,FALSE)</f>
        <v>6.6405150868084322</v>
      </c>
      <c r="DO412" s="21">
        <f>CK412*VLOOKUP(BG$6,'Greenhouse Gas Costs Avoided'!$A$2:$I$32,9,FALSE)</f>
        <v>6.8289022097138705</v>
      </c>
      <c r="DP412" s="21">
        <f>CL412*VLOOKUP(BH$6,'Greenhouse Gas Costs Avoided'!$A$2:$I$32,9,FALSE)</f>
        <v>7.0221809990540507</v>
      </c>
      <c r="DQ412" s="21">
        <f>CM412*VLOOKUP(BI$6,'Greenhouse Gas Costs Avoided'!$A$2:$I$32,9,FALSE)</f>
        <v>7.2198931009350886</v>
      </c>
      <c r="DR412" s="21">
        <f>CN412*VLOOKUP(BJ$6,'Greenhouse Gas Costs Avoided'!$A$2:$I$32,9,FALSE)</f>
        <v>7.4222972772007143</v>
      </c>
      <c r="DS412" s="164">
        <f>CO412*VLOOKUP(BK$6,'Greenhouse Gas Costs Avoided'!$A$2:$I$32,9,FALSE)</f>
        <v>7.6285297110405814</v>
      </c>
    </row>
    <row r="413" spans="1:123" x14ac:dyDescent="0.35">
      <c r="A413" s="174">
        <v>407</v>
      </c>
      <c r="B413" s="12">
        <v>5</v>
      </c>
      <c r="C413" s="175">
        <v>2023</v>
      </c>
      <c r="E413" s="20">
        <v>0</v>
      </c>
      <c r="F413" s="21">
        <v>82.346532180449415</v>
      </c>
      <c r="G413" s="21">
        <v>84.002844861871253</v>
      </c>
      <c r="H413" s="21">
        <v>85.659157543293105</v>
      </c>
      <c r="I413" s="21">
        <v>86.918851036576825</v>
      </c>
      <c r="J413" s="21">
        <v>88.178544529860531</v>
      </c>
      <c r="K413" s="21">
        <v>89.438238023144251</v>
      </c>
      <c r="L413" s="21">
        <v>90.697931516427971</v>
      </c>
      <c r="M413" s="21">
        <v>91.95762500971172</v>
      </c>
      <c r="N413" s="21">
        <v>93.21731850299544</v>
      </c>
      <c r="O413" s="21">
        <v>94.47701199627916</v>
      </c>
      <c r="P413" s="21">
        <v>95.73670548956288</v>
      </c>
      <c r="Q413" s="21">
        <v>96.996398982846586</v>
      </c>
      <c r="R413" s="21">
        <v>99.874634841342697</v>
      </c>
      <c r="S413" s="21">
        <v>101.93553668931256</v>
      </c>
      <c r="T413" s="21">
        <v>104.04258519817796</v>
      </c>
      <c r="U413" s="21">
        <v>106.18472717196582</v>
      </c>
      <c r="V413" s="21">
        <v>108.36780972271322</v>
      </c>
      <c r="W413" s="21">
        <v>110.57648338650839</v>
      </c>
      <c r="X413" s="21">
        <v>112.7694544213079</v>
      </c>
      <c r="Y413" s="21">
        <v>114.98228749612761</v>
      </c>
      <c r="Z413" s="21">
        <v>117.22345778349788</v>
      </c>
      <c r="AA413" s="21">
        <v>119.50474742044912</v>
      </c>
      <c r="AB413" s="21">
        <v>121.83201137782079</v>
      </c>
      <c r="AC413" s="21">
        <v>124.30483685770574</v>
      </c>
      <c r="AD413" s="21">
        <v>126.81952160325447</v>
      </c>
      <c r="AE413" s="21">
        <v>129.37127756316897</v>
      </c>
      <c r="AF413" s="21">
        <v>131.96243899653103</v>
      </c>
      <c r="AG413" s="22">
        <v>135.47056479945655</v>
      </c>
      <c r="AI413" s="20">
        <v>0</v>
      </c>
      <c r="AJ413" s="21">
        <v>5.2166744805659615</v>
      </c>
      <c r="AK413" s="21">
        <v>5.3216023247413169</v>
      </c>
      <c r="AL413" s="21">
        <v>5.4265301689166732</v>
      </c>
      <c r="AM413" s="21">
        <v>5.5063320831654474</v>
      </c>
      <c r="AN413" s="21">
        <v>5.5861339974142208</v>
      </c>
      <c r="AO413" s="21">
        <v>5.665935911662995</v>
      </c>
      <c r="AP413" s="21">
        <v>5.7457378259117702</v>
      </c>
      <c r="AQ413" s="21">
        <v>5.8255397401605462</v>
      </c>
      <c r="AR413" s="21">
        <v>5.9053416544093205</v>
      </c>
      <c r="AS413" s="21">
        <v>5.9851435686580947</v>
      </c>
      <c r="AT413" s="21">
        <v>6.0649454829068699</v>
      </c>
      <c r="AU413" s="21">
        <v>6.1447473971556432</v>
      </c>
      <c r="AV413" s="21">
        <v>6.327084396109818</v>
      </c>
      <c r="AW413" s="21">
        <v>6.4576430704410743</v>
      </c>
      <c r="AX413" s="21">
        <v>6.5911251478821242</v>
      </c>
      <c r="AY413" s="21">
        <v>6.7268304055597685</v>
      </c>
      <c r="AZ413" s="21">
        <v>6.8651292595600424</v>
      </c>
      <c r="BA413" s="21">
        <v>7.0050493173053994</v>
      </c>
      <c r="BB413" s="21">
        <v>7.1439746093722221</v>
      </c>
      <c r="BC413" s="21">
        <v>7.2841581669004034</v>
      </c>
      <c r="BD413" s="21">
        <v>7.426136894299721</v>
      </c>
      <c r="BE413" s="21">
        <v>7.5706571930511553</v>
      </c>
      <c r="BF413" s="21">
        <v>7.7180899770979394</v>
      </c>
      <c r="BG413" s="21">
        <v>7.8747441218959366</v>
      </c>
      <c r="BH413" s="21">
        <v>8.0340500621877027</v>
      </c>
      <c r="BI413" s="21">
        <v>8.1957044736636782</v>
      </c>
      <c r="BJ413" s="21">
        <v>8.3598552322508848</v>
      </c>
      <c r="BK413" s="22">
        <v>8.5820959249206545</v>
      </c>
      <c r="BM413" s="163">
        <f>VLOOKUP(BM$6,'MonteCarlo Policy Paths'!$N$2:$S$31,$B413+1,FALSE)</f>
        <v>24.184299884200797</v>
      </c>
      <c r="BN413" s="21">
        <f>VLOOKUP(BN$6,'MonteCarlo Policy Paths'!$N$2:$S$31,$B413+1,FALSE)</f>
        <v>26.797135120393484</v>
      </c>
      <c r="BO413" s="21">
        <f>VLOOKUP(BO$6,'MonteCarlo Policy Paths'!$N$2:$S$31,$B413+1,FALSE)</f>
        <v>29.690826715826198</v>
      </c>
      <c r="BP413" s="21">
        <f>VLOOKUP(BP$6,'MonteCarlo Policy Paths'!$N$2:$S$31,$B413+1,FALSE)</f>
        <v>32.893001978364566</v>
      </c>
      <c r="BQ413" s="21">
        <f>VLOOKUP(BQ$6,'MonteCarlo Policy Paths'!$N$2:$S$31,$B413+1,FALSE)</f>
        <v>36.420098382625895</v>
      </c>
      <c r="BR413" s="21">
        <f>VLOOKUP(BR$6,'MonteCarlo Policy Paths'!$N$2:$S$31,$B413+1,FALSE)</f>
        <v>40.279471956541457</v>
      </c>
      <c r="BS413" s="21">
        <f>VLOOKUP(BS$6,'MonteCarlo Policy Paths'!$N$2:$S$31,$B413+1,FALSE)</f>
        <v>44.515635375675203</v>
      </c>
      <c r="BT413" s="21">
        <f>VLOOKUP(BT$6,'MonteCarlo Policy Paths'!$N$2:$S$31,$B413+1,FALSE)</f>
        <v>49.196171227791872</v>
      </c>
      <c r="BU413" s="21">
        <f>VLOOKUP(BU$6,'MonteCarlo Policy Paths'!$N$2:$S$31,$B413+1,FALSE)</f>
        <v>54.364766335209197</v>
      </c>
      <c r="BV413" s="21">
        <f>VLOOKUP(BV$6,'MonteCarlo Policy Paths'!$N$2:$S$31,$B413+1,FALSE)</f>
        <v>60.140596575631633</v>
      </c>
      <c r="BW413" s="21">
        <f>VLOOKUP(BW$6,'MonteCarlo Policy Paths'!$N$2:$S$31,$B413+1,FALSE)</f>
        <v>66.545116533046993</v>
      </c>
      <c r="BX413" s="21">
        <f>VLOOKUP(BX$6,'MonteCarlo Policy Paths'!$N$2:$S$31,$B413+1,FALSE)</f>
        <v>73.642612105771832</v>
      </c>
      <c r="BY413" s="21">
        <f>VLOOKUP(BY$6,'MonteCarlo Policy Paths'!$N$2:$S$31,$B413+1,FALSE)</f>
        <v>81.515240678665066</v>
      </c>
      <c r="BZ413" s="21">
        <f>VLOOKUP(BZ$6,'MonteCarlo Policy Paths'!$N$2:$S$31,$B413+1,FALSE)</f>
        <v>90.237354922369406</v>
      </c>
      <c r="CA413" s="21">
        <f>VLOOKUP(CA$6,'MonteCarlo Policy Paths'!$N$2:$S$31,$B413+1,FALSE)</f>
        <v>92.736092415362535</v>
      </c>
      <c r="CB413" s="21">
        <f>VLOOKUP(CB$6,'MonteCarlo Policy Paths'!$N$2:$S$31,$B413+1,FALSE)</f>
        <v>95.321073906264047</v>
      </c>
      <c r="CC413" s="21">
        <f>VLOOKUP(CC$6,'MonteCarlo Policy Paths'!$N$2:$S$31,$B413+1,FALSE)</f>
        <v>97.972807459231774</v>
      </c>
      <c r="CD413" s="21">
        <f>VLOOKUP(CD$6,'MonteCarlo Policy Paths'!$N$2:$S$31,$B413+1,FALSE)</f>
        <v>100.70188743091984</v>
      </c>
      <c r="CE413" s="21">
        <f>VLOOKUP(CE$6,'MonteCarlo Policy Paths'!$N$2:$S$31,$B413+1,FALSE)</f>
        <v>103.48109827693068</v>
      </c>
      <c r="CF413" s="21">
        <f>VLOOKUP(CF$6,'MonteCarlo Policy Paths'!$N$2:$S$31,$B413+1,FALSE)</f>
        <v>106.37744326160868</v>
      </c>
      <c r="CG413" s="21">
        <f>VLOOKUP(CG$6,'MonteCarlo Policy Paths'!$N$2:$S$31,$B413+1,FALSE)</f>
        <v>109.31402956265458</v>
      </c>
      <c r="CH413" s="21">
        <f>VLOOKUP(CH$6,'MonteCarlo Policy Paths'!$N$2:$S$31,$B413+1,FALSE)</f>
        <v>112.30612514839871</v>
      </c>
      <c r="CI413" s="21">
        <f>VLOOKUP(CI$6,'MonteCarlo Policy Paths'!$N$2:$S$31,$B413+1,FALSE)</f>
        <v>115.37497116076017</v>
      </c>
      <c r="CJ413" s="21">
        <f>VLOOKUP(CJ$6,'MonteCarlo Policy Paths'!$N$2:$S$31,$B413+1,FALSE)</f>
        <v>118.53125256657755</v>
      </c>
      <c r="CK413" s="21">
        <f>VLOOKUP(CK$6,'MonteCarlo Policy Paths'!$N$2:$S$31,$B413+1,FALSE)</f>
        <v>121.76875646902944</v>
      </c>
      <c r="CL413" s="21">
        <f>VLOOKUP(CL$6,'MonteCarlo Policy Paths'!$N$2:$S$31,$B413+1,FALSE)</f>
        <v>125.08672773594304</v>
      </c>
      <c r="CM413" s="21">
        <f>VLOOKUP(CM$6,'MonteCarlo Policy Paths'!$N$2:$S$31,$B413+1,FALSE)</f>
        <v>128.47676069968128</v>
      </c>
      <c r="CN413" s="21">
        <f>VLOOKUP(CN$6,'MonteCarlo Policy Paths'!$N$2:$S$31,$B413+1,FALSE)</f>
        <v>131.94323193005201</v>
      </c>
      <c r="CO413" s="164">
        <f>VLOOKUP(CO$6,'MonteCarlo Policy Paths'!$N$2:$S$31,$B413+1,FALSE)</f>
        <v>135.47056479945655</v>
      </c>
      <c r="CQ413" s="163">
        <f>BM413*VLOOKUP(AI$6,'Greenhouse Gas Costs Avoided'!$A$2:$I$32,9,FALSE)</f>
        <v>1.5320817610121258</v>
      </c>
      <c r="CR413" s="21">
        <f>BN413*VLOOKUP(AJ$6,'Greenhouse Gas Costs Avoided'!$A$2:$I$32,9,FALSE)</f>
        <v>1.6976055607114411</v>
      </c>
      <c r="CS413" s="21">
        <f>BO413*VLOOKUP(AK$6,'Greenhouse Gas Costs Avoided'!$A$2:$I$32,9,FALSE)</f>
        <v>1.8809216846672472</v>
      </c>
      <c r="CT413" s="21">
        <f>BP413*VLOOKUP(AL$6,'Greenhouse Gas Costs Avoided'!$A$2:$I$32,9,FALSE)</f>
        <v>2.0837803301021003</v>
      </c>
      <c r="CU413" s="21">
        <f>BQ413*VLOOKUP(AM$6,'Greenhouse Gas Costs Avoided'!$A$2:$I$32,9,FALSE)</f>
        <v>2.3072228153580183</v>
      </c>
      <c r="CV413" s="21">
        <f>BR413*VLOOKUP(AN$6,'Greenhouse Gas Costs Avoided'!$A$2:$I$32,9,FALSE)</f>
        <v>2.5517151467399573</v>
      </c>
      <c r="CW413" s="21">
        <f>BS413*VLOOKUP(AO$6,'Greenhouse Gas Costs Avoided'!$A$2:$I$32,9,FALSE)</f>
        <v>2.8200772139570236</v>
      </c>
      <c r="CX413" s="21">
        <f>BT413*VLOOKUP(AP$6,'Greenhouse Gas Costs Avoided'!$A$2:$I$32,9,FALSE)</f>
        <v>3.1165903917263735</v>
      </c>
      <c r="CY413" s="21">
        <f>BU413*VLOOKUP(AQ$6,'Greenhouse Gas Costs Avoided'!$A$2:$I$32,9,FALSE)</f>
        <v>3.444022251736667</v>
      </c>
      <c r="CZ413" s="21">
        <f>BV413*VLOOKUP(AR$6,'Greenhouse Gas Costs Avoided'!$A$2:$I$32,9,FALSE)</f>
        <v>3.8099226171979153</v>
      </c>
      <c r="DA413" s="21">
        <f>BW413*VLOOKUP(AS$6,'Greenhouse Gas Costs Avoided'!$A$2:$I$32,9,FALSE)</f>
        <v>4.2156506416508543</v>
      </c>
      <c r="DB413" s="21">
        <f>BX413*VLOOKUP(AT$6,'Greenhouse Gas Costs Avoided'!$A$2:$I$32,9,FALSE)</f>
        <v>4.6652788536686769</v>
      </c>
      <c r="DC413" s="21">
        <f>BY413*VLOOKUP(AU$6,'Greenhouse Gas Costs Avoided'!$A$2:$I$32,9,FALSE)</f>
        <v>5.1640119451993618</v>
      </c>
      <c r="DD413" s="21">
        <f>BZ413*VLOOKUP(AV$6,'Greenhouse Gas Costs Avoided'!$A$2:$I$32,9,FALSE)</f>
        <v>5.7165601774917221</v>
      </c>
      <c r="DE413" s="21">
        <f>CA413*VLOOKUP(AW$6,'Greenhouse Gas Costs Avoided'!$A$2:$I$32,9,FALSE)</f>
        <v>5.8748558551380645</v>
      </c>
      <c r="DF413" s="21">
        <f>CB413*VLOOKUP(AX$6,'Greenhouse Gas Costs Avoided'!$A$2:$I$32,9,FALSE)</f>
        <v>6.0386151127443357</v>
      </c>
      <c r="DG413" s="21">
        <f>CC413*VLOOKUP(AY$6,'Greenhouse Gas Costs Avoided'!$A$2:$I$32,9,FALSE)</f>
        <v>6.2066031310462346</v>
      </c>
      <c r="DH413" s="21">
        <f>CD413*VLOOKUP(AZ$6,'Greenhouse Gas Costs Avoided'!$A$2:$I$32,9,FALSE)</f>
        <v>6.3794910653253769</v>
      </c>
      <c r="DI413" s="21">
        <f>CE413*VLOOKUP(BA$6,'Greenhouse Gas Costs Avoided'!$A$2:$I$32,9,FALSE)</f>
        <v>6.5555548036832505</v>
      </c>
      <c r="DJ413" s="21">
        <f>CF413*VLOOKUP(BB$6,'Greenhouse Gas Costs Avoided'!$A$2:$I$32,9,FALSE)</f>
        <v>6.7390390205459019</v>
      </c>
      <c r="DK413" s="21">
        <f>CG413*VLOOKUP(BC$6,'Greenhouse Gas Costs Avoided'!$A$2:$I$32,9,FALSE)</f>
        <v>6.9250725353887148</v>
      </c>
      <c r="DL413" s="21">
        <f>CH413*VLOOKUP(BD$6,'Greenhouse Gas Costs Avoided'!$A$2:$I$32,9,FALSE)</f>
        <v>7.114622578022705</v>
      </c>
      <c r="DM413" s="21">
        <f>CI413*VLOOKUP(BE$6,'Greenhouse Gas Costs Avoided'!$A$2:$I$32,9,FALSE)</f>
        <v>7.309034780377397</v>
      </c>
      <c r="DN413" s="21">
        <f>CJ413*VLOOKUP(BF$6,'Greenhouse Gas Costs Avoided'!$A$2:$I$32,9,FALSE)</f>
        <v>7.5089860379134308</v>
      </c>
      <c r="DO413" s="21">
        <f>CK413*VLOOKUP(BG$6,'Greenhouse Gas Costs Avoided'!$A$2:$I$32,9,FALSE)</f>
        <v>7.714082761982441</v>
      </c>
      <c r="DP413" s="21">
        <f>CL413*VLOOKUP(BH$6,'Greenhouse Gas Costs Avoided'!$A$2:$I$32,9,FALSE)</f>
        <v>7.9242771147625906</v>
      </c>
      <c r="DQ413" s="21">
        <f>CM413*VLOOKUP(BI$6,'Greenhouse Gas Costs Avoided'!$A$2:$I$32,9,FALSE)</f>
        <v>8.1390365949973802</v>
      </c>
      <c r="DR413" s="21">
        <f>CN413*VLOOKUP(BJ$6,'Greenhouse Gas Costs Avoided'!$A$2:$I$32,9,FALSE)</f>
        <v>8.358638459535694</v>
      </c>
      <c r="DS413" s="164">
        <f>CO413*VLOOKUP(BK$6,'Greenhouse Gas Costs Avoided'!$A$2:$I$32,9,FALSE)</f>
        <v>8.5820959249206545</v>
      </c>
    </row>
    <row r="414" spans="1:123" x14ac:dyDescent="0.35">
      <c r="A414" s="174">
        <v>408</v>
      </c>
      <c r="B414" s="12">
        <v>1</v>
      </c>
      <c r="C414" s="175">
        <v>2023</v>
      </c>
      <c r="E414" s="20">
        <v>0</v>
      </c>
      <c r="F414" s="21">
        <v>82.346532180449415</v>
      </c>
      <c r="G414" s="21">
        <v>84.002844861871253</v>
      </c>
      <c r="H414" s="21">
        <v>85.659157543293105</v>
      </c>
      <c r="I414" s="21">
        <v>86.918851036576825</v>
      </c>
      <c r="J414" s="21">
        <v>88.178544529860531</v>
      </c>
      <c r="K414" s="21">
        <v>89.438238023144251</v>
      </c>
      <c r="L414" s="21">
        <v>90.697931516427971</v>
      </c>
      <c r="M414" s="21">
        <v>91.95762500971172</v>
      </c>
      <c r="N414" s="21">
        <v>93.21731850299544</v>
      </c>
      <c r="O414" s="21">
        <v>94.47701199627916</v>
      </c>
      <c r="P414" s="21">
        <v>95.73670548956288</v>
      </c>
      <c r="Q414" s="21">
        <v>96.996398982846586</v>
      </c>
      <c r="R414" s="21">
        <v>98.25609247613032</v>
      </c>
      <c r="S414" s="21">
        <v>99.65157958594628</v>
      </c>
      <c r="T414" s="21">
        <v>101.04706669576224</v>
      </c>
      <c r="U414" s="21">
        <v>102.4425538055782</v>
      </c>
      <c r="V414" s="21">
        <v>103.83804091539416</v>
      </c>
      <c r="W414" s="21">
        <v>105.23352802521011</v>
      </c>
      <c r="X414" s="21">
        <v>106.47156953138905</v>
      </c>
      <c r="Y414" s="21">
        <v>107.709611037568</v>
      </c>
      <c r="Z414" s="21">
        <v>108.94765254374694</v>
      </c>
      <c r="AA414" s="21">
        <v>110.18569404992589</v>
      </c>
      <c r="AB414" s="21">
        <v>111.42373555610482</v>
      </c>
      <c r="AC414" s="21">
        <v>112.86811731331359</v>
      </c>
      <c r="AD414" s="21">
        <v>114.31249907052236</v>
      </c>
      <c r="AE414" s="21">
        <v>115.75688082773114</v>
      </c>
      <c r="AF414" s="21">
        <v>117.20126258493991</v>
      </c>
      <c r="AG414" s="22">
        <v>118.64564434214866</v>
      </c>
      <c r="AI414" s="20">
        <v>0</v>
      </c>
      <c r="AJ414" s="21">
        <v>5.2166744805659615</v>
      </c>
      <c r="AK414" s="21">
        <v>5.3216023247413169</v>
      </c>
      <c r="AL414" s="21">
        <v>5.4265301689166732</v>
      </c>
      <c r="AM414" s="21">
        <v>5.5063320831654474</v>
      </c>
      <c r="AN414" s="21">
        <v>5.5861339974142208</v>
      </c>
      <c r="AO414" s="21">
        <v>5.665935911662995</v>
      </c>
      <c r="AP414" s="21">
        <v>5.7457378259117702</v>
      </c>
      <c r="AQ414" s="21">
        <v>5.8255397401605462</v>
      </c>
      <c r="AR414" s="21">
        <v>5.9053416544093205</v>
      </c>
      <c r="AS414" s="21">
        <v>5.9851435686580947</v>
      </c>
      <c r="AT414" s="21">
        <v>6.0649454829068699</v>
      </c>
      <c r="AU414" s="21">
        <v>6.1447473971556432</v>
      </c>
      <c r="AV414" s="21">
        <v>6.2245493114044184</v>
      </c>
      <c r="AW414" s="21">
        <v>6.312953786990386</v>
      </c>
      <c r="AX414" s="21">
        <v>6.4013582625763545</v>
      </c>
      <c r="AY414" s="21">
        <v>6.4897627381623222</v>
      </c>
      <c r="AZ414" s="21">
        <v>6.5781672137482907</v>
      </c>
      <c r="BA414" s="21">
        <v>6.6665716893342575</v>
      </c>
      <c r="BB414" s="21">
        <v>6.7450019445028957</v>
      </c>
      <c r="BC414" s="21">
        <v>6.8234321996715348</v>
      </c>
      <c r="BD414" s="21">
        <v>6.901862454840173</v>
      </c>
      <c r="BE414" s="21">
        <v>6.9802927100088112</v>
      </c>
      <c r="BF414" s="21">
        <v>7.0587229651774486</v>
      </c>
      <c r="BG414" s="21">
        <v>7.1502249295408609</v>
      </c>
      <c r="BH414" s="21">
        <v>7.2417268939042723</v>
      </c>
      <c r="BI414" s="21">
        <v>7.3332288582676846</v>
      </c>
      <c r="BJ414" s="21">
        <v>7.424730822631096</v>
      </c>
      <c r="BK414" s="22">
        <v>7.5162327869945065</v>
      </c>
      <c r="BM414" s="163">
        <f>VLOOKUP(BM$6,'MonteCarlo Policy Paths'!$N$2:$S$31,$B414+1,FALSE)</f>
        <v>18.946072246720579</v>
      </c>
      <c r="BN414" s="21">
        <f>VLOOKUP(BN$6,'MonteCarlo Policy Paths'!$N$2:$S$31,$B414+1,FALSE)</f>
        <v>19.920985834119051</v>
      </c>
      <c r="BO414" s="21">
        <f>VLOOKUP(BO$6,'MonteCarlo Policy Paths'!$N$2:$S$31,$B414+1,FALSE)</f>
        <v>20.944710352814074</v>
      </c>
      <c r="BP414" s="21">
        <f>VLOOKUP(BP$6,'MonteCarlo Policy Paths'!$N$2:$S$31,$B414+1,FALSE)</f>
        <v>22.017919567056939</v>
      </c>
      <c r="BQ414" s="21">
        <f>VLOOKUP(BQ$6,'MonteCarlo Policy Paths'!$N$2:$S$31,$B414+1,FALSE)</f>
        <v>23.125382269476081</v>
      </c>
      <c r="BR414" s="21">
        <f>VLOOKUP(BR$6,'MonteCarlo Policy Paths'!$N$2:$S$31,$B414+1,FALSE)</f>
        <v>24.222533249319248</v>
      </c>
      <c r="BS414" s="21">
        <f>VLOOKUP(BS$6,'MonteCarlo Policy Paths'!$N$2:$S$31,$B414+1,FALSE)</f>
        <v>25.344600035724898</v>
      </c>
      <c r="BT414" s="21">
        <f>VLOOKUP(BT$6,'MonteCarlo Policy Paths'!$N$2:$S$31,$B414+1,FALSE)</f>
        <v>26.511875533452777</v>
      </c>
      <c r="BU414" s="21">
        <f>VLOOKUP(BU$6,'MonteCarlo Policy Paths'!$N$2:$S$31,$B414+1,FALSE)</f>
        <v>27.727543772426976</v>
      </c>
      <c r="BV414" s="21">
        <f>VLOOKUP(BV$6,'MonteCarlo Policy Paths'!$N$2:$S$31,$B414+1,FALSE)</f>
        <v>29.105872242644537</v>
      </c>
      <c r="BW414" s="21">
        <f>VLOOKUP(BW$6,'MonteCarlo Policy Paths'!$N$2:$S$31,$B414+1,FALSE)</f>
        <v>30.561165854776764</v>
      </c>
      <c r="BX414" s="21">
        <f>VLOOKUP(BX$6,'MonteCarlo Policy Paths'!$N$2:$S$31,$B414+1,FALSE)</f>
        <v>32.089224147515601</v>
      </c>
      <c r="BY414" s="21">
        <f>VLOOKUP(BY$6,'MonteCarlo Policy Paths'!$N$2:$S$31,$B414+1,FALSE)</f>
        <v>33.693685354891386</v>
      </c>
      <c r="BZ414" s="21">
        <f>VLOOKUP(BZ$6,'MonteCarlo Policy Paths'!$N$2:$S$31,$B414+1,FALSE)</f>
        <v>35.378369622635958</v>
      </c>
      <c r="CA414" s="21">
        <f>VLOOKUP(CA$6,'MonteCarlo Policy Paths'!$N$2:$S$31,$B414+1,FALSE)</f>
        <v>37.147288103767757</v>
      </c>
      <c r="CB414" s="21">
        <f>VLOOKUP(CB$6,'MonteCarlo Policy Paths'!$N$2:$S$31,$B414+1,FALSE)</f>
        <v>39.004652508956148</v>
      </c>
      <c r="CC414" s="21">
        <f>VLOOKUP(CC$6,'MonteCarlo Policy Paths'!$N$2:$S$31,$B414+1,FALSE)</f>
        <v>40.954885134403959</v>
      </c>
      <c r="CD414" s="21">
        <f>VLOOKUP(CD$6,'MonteCarlo Policy Paths'!$N$2:$S$31,$B414+1,FALSE)</f>
        <v>43.002629391124159</v>
      </c>
      <c r="CE414" s="21">
        <f>VLOOKUP(CE$6,'MonteCarlo Policy Paths'!$N$2:$S$31,$B414+1,FALSE)</f>
        <v>45.152760860680367</v>
      </c>
      <c r="CF414" s="21">
        <f>VLOOKUP(CF$6,'MonteCarlo Policy Paths'!$N$2:$S$31,$B414+1,FALSE)</f>
        <v>47.410398903714388</v>
      </c>
      <c r="CG414" s="21">
        <f>VLOOKUP(CG$6,'MonteCarlo Policy Paths'!$N$2:$S$31,$B414+1,FALSE)</f>
        <v>49.780918848900107</v>
      </c>
      <c r="CH414" s="21">
        <f>VLOOKUP(CH$6,'MonteCarlo Policy Paths'!$N$2:$S$31,$B414+1,FALSE)</f>
        <v>52.269964791345117</v>
      </c>
      <c r="CI414" s="21">
        <f>VLOOKUP(CI$6,'MonteCarlo Policy Paths'!$N$2:$S$31,$B414+1,FALSE)</f>
        <v>54.883463030912374</v>
      </c>
      <c r="CJ414" s="21">
        <f>VLOOKUP(CJ$6,'MonteCarlo Policy Paths'!$N$2:$S$31,$B414+1,FALSE)</f>
        <v>57.627636182457998</v>
      </c>
      <c r="CK414" s="21">
        <f>VLOOKUP(CK$6,'MonteCarlo Policy Paths'!$N$2:$S$31,$B414+1,FALSE)</f>
        <v>60.509017991580897</v>
      </c>
      <c r="CL414" s="21">
        <f>VLOOKUP(CL$6,'MonteCarlo Policy Paths'!$N$2:$S$31,$B414+1,FALSE)</f>
        <v>63.534468891159946</v>
      </c>
      <c r="CM414" s="21">
        <f>VLOOKUP(CM$6,'MonteCarlo Policy Paths'!$N$2:$S$31,$B414+1,FALSE)</f>
        <v>66.711192335717939</v>
      </c>
      <c r="CN414" s="21">
        <f>VLOOKUP(CN$6,'MonteCarlo Policy Paths'!$N$2:$S$31,$B414+1,FALSE)</f>
        <v>70.04675195250384</v>
      </c>
      <c r="CO414" s="164">
        <f>VLOOKUP(CO$6,'MonteCarlo Policy Paths'!$N$2:$S$31,$B414+1,FALSE)</f>
        <v>73.54908955012904</v>
      </c>
      <c r="CQ414" s="163">
        <f>BM414*VLOOKUP(AI$6,'Greenhouse Gas Costs Avoided'!$A$2:$I$32,9,FALSE)</f>
        <v>1.2002386619007086</v>
      </c>
      <c r="CR414" s="21">
        <f>BN414*VLOOKUP(AJ$6,'Greenhouse Gas Costs Avoided'!$A$2:$I$32,9,FALSE)</f>
        <v>1.2619996941806579</v>
      </c>
      <c r="CS414" s="21">
        <f>BO414*VLOOKUP(AK$6,'Greenhouse Gas Costs Avoided'!$A$2:$I$32,9,FALSE)</f>
        <v>1.3268529118013257</v>
      </c>
      <c r="CT414" s="21">
        <f>BP414*VLOOKUP(AL$6,'Greenhouse Gas Costs Avoided'!$A$2:$I$32,9,FALSE)</f>
        <v>1.3948409979053111</v>
      </c>
      <c r="CU414" s="21">
        <f>BQ414*VLOOKUP(AM$6,'Greenhouse Gas Costs Avoided'!$A$2:$I$32,9,FALSE)</f>
        <v>1.464999051498006</v>
      </c>
      <c r="CV414" s="21">
        <f>BR414*VLOOKUP(AN$6,'Greenhouse Gas Costs Avoided'!$A$2:$I$32,9,FALSE)</f>
        <v>1.5345038547523033</v>
      </c>
      <c r="CW414" s="21">
        <f>BS414*VLOOKUP(AO$6,'Greenhouse Gas Costs Avoided'!$A$2:$I$32,9,FALSE)</f>
        <v>1.6055870809081549</v>
      </c>
      <c r="CX414" s="21">
        <f>BT414*VLOOKUP(AP$6,'Greenhouse Gas Costs Avoided'!$A$2:$I$32,9,FALSE)</f>
        <v>1.6795342908215394</v>
      </c>
      <c r="CY414" s="21">
        <f>BU414*VLOOKUP(AQ$6,'Greenhouse Gas Costs Avoided'!$A$2:$I$32,9,FALSE)</f>
        <v>1.7565471936259263</v>
      </c>
      <c r="CZ414" s="21">
        <f>BV414*VLOOKUP(AR$6,'Greenhouse Gas Costs Avoided'!$A$2:$I$32,9,FALSE)</f>
        <v>1.8438646648785721</v>
      </c>
      <c r="DA414" s="21">
        <f>BW414*VLOOKUP(AS$6,'Greenhouse Gas Costs Avoided'!$A$2:$I$32,9,FALSE)</f>
        <v>1.9360578981225007</v>
      </c>
      <c r="DB414" s="21">
        <f>BX414*VLOOKUP(AT$6,'Greenhouse Gas Costs Avoided'!$A$2:$I$32,9,FALSE)</f>
        <v>2.0328607930286258</v>
      </c>
      <c r="DC414" s="21">
        <f>BY414*VLOOKUP(AU$6,'Greenhouse Gas Costs Avoided'!$A$2:$I$32,9,FALSE)</f>
        <v>2.1345038326800574</v>
      </c>
      <c r="DD414" s="21">
        <f>BZ414*VLOOKUP(AV$6,'Greenhouse Gas Costs Avoided'!$A$2:$I$32,9,FALSE)</f>
        <v>2.2412290243140602</v>
      </c>
      <c r="DE414" s="21">
        <f>CA414*VLOOKUP(AW$6,'Greenhouse Gas Costs Avoided'!$A$2:$I$32,9,FALSE)</f>
        <v>2.3532904755297634</v>
      </c>
      <c r="DF414" s="21">
        <f>CB414*VLOOKUP(AX$6,'Greenhouse Gas Costs Avoided'!$A$2:$I$32,9,FALSE)</f>
        <v>2.4709549993062518</v>
      </c>
      <c r="DG414" s="21">
        <f>CC414*VLOOKUP(AY$6,'Greenhouse Gas Costs Avoided'!$A$2:$I$32,9,FALSE)</f>
        <v>2.5945027492715647</v>
      </c>
      <c r="DH414" s="21">
        <f>CD414*VLOOKUP(AZ$6,'Greenhouse Gas Costs Avoided'!$A$2:$I$32,9,FALSE)</f>
        <v>2.724227886735143</v>
      </c>
      <c r="DI414" s="21">
        <f>CE414*VLOOKUP(BA$6,'Greenhouse Gas Costs Avoided'!$A$2:$I$32,9,FALSE)</f>
        <v>2.8604392810719004</v>
      </c>
      <c r="DJ414" s="21">
        <f>CF414*VLOOKUP(BB$6,'Greenhouse Gas Costs Avoided'!$A$2:$I$32,9,FALSE)</f>
        <v>3.0034612451254952</v>
      </c>
      <c r="DK414" s="21">
        <f>CG414*VLOOKUP(BC$6,'Greenhouse Gas Costs Avoided'!$A$2:$I$32,9,FALSE)</f>
        <v>3.1536343073817701</v>
      </c>
      <c r="DL414" s="21">
        <f>CH414*VLOOKUP(BD$6,'Greenhouse Gas Costs Avoided'!$A$2:$I$32,9,FALSE)</f>
        <v>3.3113160227508591</v>
      </c>
      <c r="DM414" s="21">
        <f>CI414*VLOOKUP(BE$6,'Greenhouse Gas Costs Avoided'!$A$2:$I$32,9,FALSE)</f>
        <v>3.4768818238884021</v>
      </c>
      <c r="DN414" s="21">
        <f>CJ414*VLOOKUP(BF$6,'Greenhouse Gas Costs Avoided'!$A$2:$I$32,9,FALSE)</f>
        <v>3.6507259150828224</v>
      </c>
      <c r="DO414" s="21">
        <f>CK414*VLOOKUP(BG$6,'Greenhouse Gas Costs Avoided'!$A$2:$I$32,9,FALSE)</f>
        <v>3.8332622108369634</v>
      </c>
      <c r="DP414" s="21">
        <f>CL414*VLOOKUP(BH$6,'Greenhouse Gas Costs Avoided'!$A$2:$I$32,9,FALSE)</f>
        <v>4.0249253213788121</v>
      </c>
      <c r="DQ414" s="21">
        <f>CM414*VLOOKUP(BI$6,'Greenhouse Gas Costs Avoided'!$A$2:$I$32,9,FALSE)</f>
        <v>4.2261715874477526</v>
      </c>
      <c r="DR414" s="21">
        <f>CN414*VLOOKUP(BJ$6,'Greenhouse Gas Costs Avoided'!$A$2:$I$32,9,FALSE)</f>
        <v>4.4374801668201398</v>
      </c>
      <c r="DS414" s="164">
        <f>CO414*VLOOKUP(BK$6,'Greenhouse Gas Costs Avoided'!$A$2:$I$32,9,FALSE)</f>
        <v>4.6593541751611474</v>
      </c>
    </row>
    <row r="415" spans="1:123" x14ac:dyDescent="0.35">
      <c r="A415" s="174">
        <v>409</v>
      </c>
      <c r="B415" s="12">
        <v>2</v>
      </c>
      <c r="C415" s="175">
        <v>2023</v>
      </c>
      <c r="E415" s="20">
        <v>0</v>
      </c>
      <c r="F415" s="21">
        <v>82.346532180449415</v>
      </c>
      <c r="G415" s="21">
        <v>84.002844861871253</v>
      </c>
      <c r="H415" s="21">
        <v>85.659157543293105</v>
      </c>
      <c r="I415" s="21">
        <v>86.918851036576825</v>
      </c>
      <c r="J415" s="21">
        <v>88.178544529860531</v>
      </c>
      <c r="K415" s="21">
        <v>89.438238023144251</v>
      </c>
      <c r="L415" s="21">
        <v>90.697931516427971</v>
      </c>
      <c r="M415" s="21">
        <v>91.95762500971172</v>
      </c>
      <c r="N415" s="21">
        <v>93.21731850299544</v>
      </c>
      <c r="O415" s="21">
        <v>94.47701199627916</v>
      </c>
      <c r="P415" s="21">
        <v>95.73670548956288</v>
      </c>
      <c r="Q415" s="21">
        <v>96.996398982846586</v>
      </c>
      <c r="R415" s="21">
        <v>98.25609247613032</v>
      </c>
      <c r="S415" s="21">
        <v>99.65157958594628</v>
      </c>
      <c r="T415" s="21">
        <v>101.04706669576224</v>
      </c>
      <c r="U415" s="21">
        <v>102.4425538055782</v>
      </c>
      <c r="V415" s="21">
        <v>103.83804091539416</v>
      </c>
      <c r="W415" s="21">
        <v>105.23352802521011</v>
      </c>
      <c r="X415" s="21">
        <v>106.47156953138905</v>
      </c>
      <c r="Y415" s="21">
        <v>107.709611037568</v>
      </c>
      <c r="Z415" s="21">
        <v>108.94765254374694</v>
      </c>
      <c r="AA415" s="21">
        <v>110.18569404992589</v>
      </c>
      <c r="AB415" s="21">
        <v>111.42373555610482</v>
      </c>
      <c r="AC415" s="21">
        <v>112.86811731331359</v>
      </c>
      <c r="AD415" s="21">
        <v>114.31249907052236</v>
      </c>
      <c r="AE415" s="21">
        <v>115.75688082773114</v>
      </c>
      <c r="AF415" s="21">
        <v>117.20126258493991</v>
      </c>
      <c r="AG415" s="22">
        <v>120.41827982173916</v>
      </c>
      <c r="AI415" s="20">
        <v>0</v>
      </c>
      <c r="AJ415" s="21">
        <v>5.2166744805659615</v>
      </c>
      <c r="AK415" s="21">
        <v>5.3216023247413169</v>
      </c>
      <c r="AL415" s="21">
        <v>5.4265301689166732</v>
      </c>
      <c r="AM415" s="21">
        <v>5.5063320831654474</v>
      </c>
      <c r="AN415" s="21">
        <v>5.5861339974142208</v>
      </c>
      <c r="AO415" s="21">
        <v>5.665935911662995</v>
      </c>
      <c r="AP415" s="21">
        <v>5.7457378259117702</v>
      </c>
      <c r="AQ415" s="21">
        <v>5.8255397401605462</v>
      </c>
      <c r="AR415" s="21">
        <v>5.9053416544093205</v>
      </c>
      <c r="AS415" s="21">
        <v>5.9851435686580947</v>
      </c>
      <c r="AT415" s="21">
        <v>6.0649454829068699</v>
      </c>
      <c r="AU415" s="21">
        <v>6.1447473971556432</v>
      </c>
      <c r="AV415" s="21">
        <v>6.2245493114044184</v>
      </c>
      <c r="AW415" s="21">
        <v>6.312953786990386</v>
      </c>
      <c r="AX415" s="21">
        <v>6.4013582625763545</v>
      </c>
      <c r="AY415" s="21">
        <v>6.4897627381623222</v>
      </c>
      <c r="AZ415" s="21">
        <v>6.5781672137482907</v>
      </c>
      <c r="BA415" s="21">
        <v>6.6665716893342575</v>
      </c>
      <c r="BB415" s="21">
        <v>6.7450019445028957</v>
      </c>
      <c r="BC415" s="21">
        <v>6.8234321996715348</v>
      </c>
      <c r="BD415" s="21">
        <v>6.901862454840173</v>
      </c>
      <c r="BE415" s="21">
        <v>6.9802927100088112</v>
      </c>
      <c r="BF415" s="21">
        <v>7.0587229651774486</v>
      </c>
      <c r="BG415" s="21">
        <v>7.1502249295408609</v>
      </c>
      <c r="BH415" s="21">
        <v>7.2417268939042723</v>
      </c>
      <c r="BI415" s="21">
        <v>7.3332288582676846</v>
      </c>
      <c r="BJ415" s="21">
        <v>7.424730822631096</v>
      </c>
      <c r="BK415" s="22">
        <v>7.6285297110405814</v>
      </c>
      <c r="BM415" s="163">
        <f>VLOOKUP(BM$6,'MonteCarlo Policy Paths'!$N$2:$S$31,$B415+1,FALSE)</f>
        <v>23.967702867134744</v>
      </c>
      <c r="BN415" s="21">
        <f>VLOOKUP(BN$6,'MonteCarlo Policy Paths'!$N$2:$S$31,$B415+1,FALSE)</f>
        <v>26.317177955222718</v>
      </c>
      <c r="BO415" s="21">
        <f>VLOOKUP(BO$6,'MonteCarlo Policy Paths'!$N$2:$S$31,$B415+1,FALSE)</f>
        <v>28.893255238045125</v>
      </c>
      <c r="BP415" s="21">
        <f>VLOOKUP(BP$6,'MonteCarlo Policy Paths'!$N$2:$S$31,$B415+1,FALSE)</f>
        <v>31.715102246604285</v>
      </c>
      <c r="BQ415" s="21">
        <f>VLOOKUP(BQ$6,'MonteCarlo Policy Paths'!$N$2:$S$31,$B415+1,FALSE)</f>
        <v>34.790233856835599</v>
      </c>
      <c r="BR415" s="21">
        <f>VLOOKUP(BR$6,'MonteCarlo Policy Paths'!$N$2:$S$31,$B415+1,FALSE)</f>
        <v>38.117013285454661</v>
      </c>
      <c r="BS415" s="21">
        <f>VLOOKUP(BS$6,'MonteCarlo Policy Paths'!$N$2:$S$31,$B415+1,FALSE)</f>
        <v>41.72840612279375</v>
      </c>
      <c r="BT415" s="21">
        <f>VLOOKUP(BT$6,'MonteCarlo Policy Paths'!$N$2:$S$31,$B415+1,FALSE)</f>
        <v>45.677249983631562</v>
      </c>
      <c r="BU415" s="21">
        <f>VLOOKUP(BU$6,'MonteCarlo Policy Paths'!$N$2:$S$31,$B415+1,FALSE)</f>
        <v>49.99204890598088</v>
      </c>
      <c r="BV415" s="21">
        <f>VLOOKUP(BV$6,'MonteCarlo Policy Paths'!$N$2:$S$31,$B415+1,FALSE)</f>
        <v>54.768556811140854</v>
      </c>
      <c r="BW415" s="21">
        <f>VLOOKUP(BW$6,'MonteCarlo Policy Paths'!$N$2:$S$31,$B415+1,FALSE)</f>
        <v>60.010238214835042</v>
      </c>
      <c r="BX415" s="21">
        <f>VLOOKUP(BX$6,'MonteCarlo Policy Paths'!$N$2:$S$31,$B415+1,FALSE)</f>
        <v>65.75812779974207</v>
      </c>
      <c r="BY415" s="21">
        <f>VLOOKUP(BY$6,'MonteCarlo Policy Paths'!$N$2:$S$31,$B415+1,FALSE)</f>
        <v>72.066881159093455</v>
      </c>
      <c r="BZ415" s="21">
        <f>VLOOKUP(BZ$6,'MonteCarlo Policy Paths'!$N$2:$S$31,$B415+1,FALSE)</f>
        <v>78.981532638183737</v>
      </c>
      <c r="CA415" s="21">
        <f>VLOOKUP(CA$6,'MonteCarlo Policy Paths'!$N$2:$S$31,$B415+1,FALSE)</f>
        <v>81.252691038046251</v>
      </c>
      <c r="CB415" s="21">
        <f>VLOOKUP(CB$6,'MonteCarlo Policy Paths'!$N$2:$S$31,$B415+1,FALSE)</f>
        <v>83.604044111934414</v>
      </c>
      <c r="CC415" s="21">
        <f>VLOOKUP(CC$6,'MonteCarlo Policy Paths'!$N$2:$S$31,$B415+1,FALSE)</f>
        <v>86.018714380110126</v>
      </c>
      <c r="CD415" s="21">
        <f>VLOOKUP(CD$6,'MonteCarlo Policy Paths'!$N$2:$S$31,$B415+1,FALSE)</f>
        <v>88.506196331807388</v>
      </c>
      <c r="CE415" s="21">
        <f>VLOOKUP(CE$6,'MonteCarlo Policy Paths'!$N$2:$S$31,$B415+1,FALSE)</f>
        <v>91.042757806054695</v>
      </c>
      <c r="CF415" s="21">
        <f>VLOOKUP(CF$6,'MonteCarlo Policy Paths'!$N$2:$S$31,$B415+1,FALSE)</f>
        <v>93.687547211990633</v>
      </c>
      <c r="CG415" s="21">
        <f>VLOOKUP(CG$6,'MonteCarlo Policy Paths'!$N$2:$S$31,$B415+1,FALSE)</f>
        <v>96.373095170621937</v>
      </c>
      <c r="CH415" s="21">
        <f>VLOOKUP(CH$6,'MonteCarlo Policy Paths'!$N$2:$S$31,$B415+1,FALSE)</f>
        <v>99.112987273548597</v>
      </c>
      <c r="CI415" s="21">
        <f>VLOOKUP(CI$6,'MonteCarlo Policy Paths'!$N$2:$S$31,$B415+1,FALSE)</f>
        <v>101.92614153054797</v>
      </c>
      <c r="CJ415" s="21">
        <f>VLOOKUP(CJ$6,'MonteCarlo Policy Paths'!$N$2:$S$31,$B415+1,FALSE)</f>
        <v>104.82221793361833</v>
      </c>
      <c r="CK415" s="21">
        <f>VLOOKUP(CK$6,'MonteCarlo Policy Paths'!$N$2:$S$31,$B415+1,FALSE)</f>
        <v>107.79595653596101</v>
      </c>
      <c r="CL415" s="21">
        <f>VLOOKUP(CL$6,'MonteCarlo Policy Paths'!$N$2:$S$31,$B415+1,FALSE)</f>
        <v>110.84691133589952</v>
      </c>
      <c r="CM415" s="21">
        <f>VLOOKUP(CM$6,'MonteCarlo Policy Paths'!$N$2:$S$31,$B415+1,FALSE)</f>
        <v>113.96784710075578</v>
      </c>
      <c r="CN415" s="21">
        <f>VLOOKUP(CN$6,'MonteCarlo Policy Paths'!$N$2:$S$31,$B415+1,FALSE)</f>
        <v>117.16284845198182</v>
      </c>
      <c r="CO415" s="164">
        <f>VLOOKUP(CO$6,'MonteCarlo Policy Paths'!$N$2:$S$31,$B415+1,FALSE)</f>
        <v>120.41827982173916</v>
      </c>
      <c r="CQ415" s="163">
        <f>BM415*VLOOKUP(AI$6,'Greenhouse Gas Costs Avoided'!$A$2:$I$32,9,FALSE)</f>
        <v>1.5183602829902079</v>
      </c>
      <c r="CR415" s="21">
        <f>BN415*VLOOKUP(AJ$6,'Greenhouse Gas Costs Avoided'!$A$2:$I$32,9,FALSE)</f>
        <v>1.6672001480120395</v>
      </c>
      <c r="CS415" s="21">
        <f>BO415*VLOOKUP(AK$6,'Greenhouse Gas Costs Avoided'!$A$2:$I$32,9,FALSE)</f>
        <v>1.8303953216936328</v>
      </c>
      <c r="CT415" s="21">
        <f>BP415*VLOOKUP(AL$6,'Greenhouse Gas Costs Avoided'!$A$2:$I$32,9,FALSE)</f>
        <v>2.0091600721673259</v>
      </c>
      <c r="CU415" s="21">
        <f>BQ415*VLOOKUP(AM$6,'Greenhouse Gas Costs Avoided'!$A$2:$I$32,9,FALSE)</f>
        <v>2.2039704688009323</v>
      </c>
      <c r="CV415" s="21">
        <f>BR415*VLOOKUP(AN$6,'Greenhouse Gas Costs Avoided'!$A$2:$I$32,9,FALSE)</f>
        <v>2.4147228209427172</v>
      </c>
      <c r="CW415" s="21">
        <f>BS415*VLOOKUP(AO$6,'Greenhouse Gas Costs Avoided'!$A$2:$I$32,9,FALSE)</f>
        <v>2.6435055074141016</v>
      </c>
      <c r="CX415" s="21">
        <f>BT415*VLOOKUP(AP$6,'Greenhouse Gas Costs Avoided'!$A$2:$I$32,9,FALSE)</f>
        <v>2.8936658050138946</v>
      </c>
      <c r="CY415" s="21">
        <f>BU415*VLOOKUP(AQ$6,'Greenhouse Gas Costs Avoided'!$A$2:$I$32,9,FALSE)</f>
        <v>3.1670094520501597</v>
      </c>
      <c r="CZ415" s="21">
        <f>BV415*VLOOKUP(AR$6,'Greenhouse Gas Costs Avoided'!$A$2:$I$32,9,FALSE)</f>
        <v>3.4696024846318703</v>
      </c>
      <c r="DA415" s="21">
        <f>BW415*VLOOKUP(AS$6,'Greenhouse Gas Costs Avoided'!$A$2:$I$32,9,FALSE)</f>
        <v>3.8016643807416939</v>
      </c>
      <c r="DB415" s="21">
        <f>BX415*VLOOKUP(AT$6,'Greenhouse Gas Costs Avoided'!$A$2:$I$32,9,FALSE)</f>
        <v>4.1657946983243246</v>
      </c>
      <c r="DC415" s="21">
        <f>BY415*VLOOKUP(AU$6,'Greenhouse Gas Costs Avoided'!$A$2:$I$32,9,FALSE)</f>
        <v>4.5654558835919028</v>
      </c>
      <c r="DD415" s="21">
        <f>BZ415*VLOOKUP(AV$6,'Greenhouse Gas Costs Avoided'!$A$2:$I$32,9,FALSE)</f>
        <v>5.0035008741682265</v>
      </c>
      <c r="DE415" s="21">
        <f>CA415*VLOOKUP(AW$6,'Greenhouse Gas Costs Avoided'!$A$2:$I$32,9,FALSE)</f>
        <v>5.1473793563843691</v>
      </c>
      <c r="DF415" s="21">
        <f>CB415*VLOOKUP(AX$6,'Greenhouse Gas Costs Avoided'!$A$2:$I$32,9,FALSE)</f>
        <v>5.2963381923007766</v>
      </c>
      <c r="DG415" s="21">
        <f>CC415*VLOOKUP(AY$6,'Greenhouse Gas Costs Avoided'!$A$2:$I$32,9,FALSE)</f>
        <v>5.4493081891352544</v>
      </c>
      <c r="DH415" s="21">
        <f>CD415*VLOOKUP(AZ$6,'Greenhouse Gas Costs Avoided'!$A$2:$I$32,9,FALSE)</f>
        <v>5.606890825278958</v>
      </c>
      <c r="DI415" s="21">
        <f>CE415*VLOOKUP(BA$6,'Greenhouse Gas Costs Avoided'!$A$2:$I$32,9,FALSE)</f>
        <v>5.7675826620899597</v>
      </c>
      <c r="DJ415" s="21">
        <f>CF415*VLOOKUP(BB$6,'Greenhouse Gas Costs Avoided'!$A$2:$I$32,9,FALSE)</f>
        <v>5.935130766850258</v>
      </c>
      <c r="DK415" s="21">
        <f>CG415*VLOOKUP(BC$6,'Greenhouse Gas Costs Avoided'!$A$2:$I$32,9,FALSE)</f>
        <v>6.1052609366481567</v>
      </c>
      <c r="DL415" s="21">
        <f>CH415*VLOOKUP(BD$6,'Greenhouse Gas Costs Avoided'!$A$2:$I$32,9,FALSE)</f>
        <v>6.2788338222861402</v>
      </c>
      <c r="DM415" s="21">
        <f>CI415*VLOOKUP(BE$6,'Greenhouse Gas Costs Avoided'!$A$2:$I$32,9,FALSE)</f>
        <v>6.4570478846612929</v>
      </c>
      <c r="DN415" s="21">
        <f>CJ415*VLOOKUP(BF$6,'Greenhouse Gas Costs Avoided'!$A$2:$I$32,9,FALSE)</f>
        <v>6.6405150868084322</v>
      </c>
      <c r="DO415" s="21">
        <f>CK415*VLOOKUP(BG$6,'Greenhouse Gas Costs Avoided'!$A$2:$I$32,9,FALSE)</f>
        <v>6.8289022097138705</v>
      </c>
      <c r="DP415" s="21">
        <f>CL415*VLOOKUP(BH$6,'Greenhouse Gas Costs Avoided'!$A$2:$I$32,9,FALSE)</f>
        <v>7.0221809990540507</v>
      </c>
      <c r="DQ415" s="21">
        <f>CM415*VLOOKUP(BI$6,'Greenhouse Gas Costs Avoided'!$A$2:$I$32,9,FALSE)</f>
        <v>7.2198931009350886</v>
      </c>
      <c r="DR415" s="21">
        <f>CN415*VLOOKUP(BJ$6,'Greenhouse Gas Costs Avoided'!$A$2:$I$32,9,FALSE)</f>
        <v>7.4222972772007143</v>
      </c>
      <c r="DS415" s="164">
        <f>CO415*VLOOKUP(BK$6,'Greenhouse Gas Costs Avoided'!$A$2:$I$32,9,FALSE)</f>
        <v>7.6285297110405814</v>
      </c>
    </row>
    <row r="416" spans="1:123" x14ac:dyDescent="0.35">
      <c r="A416" s="174">
        <v>410</v>
      </c>
      <c r="B416" s="12">
        <v>5</v>
      </c>
      <c r="C416" s="175">
        <v>2023</v>
      </c>
      <c r="E416" s="20">
        <v>0</v>
      </c>
      <c r="F416" s="21">
        <v>82.346532180449415</v>
      </c>
      <c r="G416" s="21">
        <v>84.002844861871253</v>
      </c>
      <c r="H416" s="21">
        <v>85.659157543293105</v>
      </c>
      <c r="I416" s="21">
        <v>86.918851036576825</v>
      </c>
      <c r="J416" s="21">
        <v>88.178544529860531</v>
      </c>
      <c r="K416" s="21">
        <v>89.438238023144251</v>
      </c>
      <c r="L416" s="21">
        <v>90.697931516427971</v>
      </c>
      <c r="M416" s="21">
        <v>91.95762500971172</v>
      </c>
      <c r="N416" s="21">
        <v>93.21731850299544</v>
      </c>
      <c r="O416" s="21">
        <v>94.47701199627916</v>
      </c>
      <c r="P416" s="21">
        <v>95.73670548956288</v>
      </c>
      <c r="Q416" s="21">
        <v>96.996398982846586</v>
      </c>
      <c r="R416" s="21">
        <v>99.874634841342697</v>
      </c>
      <c r="S416" s="21">
        <v>101.93553668931256</v>
      </c>
      <c r="T416" s="21">
        <v>104.04258519817796</v>
      </c>
      <c r="U416" s="21">
        <v>106.18472717196582</v>
      </c>
      <c r="V416" s="21">
        <v>108.36780972271322</v>
      </c>
      <c r="W416" s="21">
        <v>110.57648338650839</v>
      </c>
      <c r="X416" s="21">
        <v>112.7694544213079</v>
      </c>
      <c r="Y416" s="21">
        <v>114.98228749612761</v>
      </c>
      <c r="Z416" s="21">
        <v>117.22345778349788</v>
      </c>
      <c r="AA416" s="21">
        <v>119.50474742044912</v>
      </c>
      <c r="AB416" s="21">
        <v>121.83201137782079</v>
      </c>
      <c r="AC416" s="21">
        <v>124.30483685770574</v>
      </c>
      <c r="AD416" s="21">
        <v>126.81952160325447</v>
      </c>
      <c r="AE416" s="21">
        <v>129.37127756316897</v>
      </c>
      <c r="AF416" s="21">
        <v>131.96243899653103</v>
      </c>
      <c r="AG416" s="22">
        <v>135.47056479945655</v>
      </c>
      <c r="AI416" s="20">
        <v>0</v>
      </c>
      <c r="AJ416" s="21">
        <v>5.2166744805659615</v>
      </c>
      <c r="AK416" s="21">
        <v>5.3216023247413169</v>
      </c>
      <c r="AL416" s="21">
        <v>5.4265301689166732</v>
      </c>
      <c r="AM416" s="21">
        <v>5.5063320831654474</v>
      </c>
      <c r="AN416" s="21">
        <v>5.5861339974142208</v>
      </c>
      <c r="AO416" s="21">
        <v>5.665935911662995</v>
      </c>
      <c r="AP416" s="21">
        <v>5.7457378259117702</v>
      </c>
      <c r="AQ416" s="21">
        <v>5.8255397401605462</v>
      </c>
      <c r="AR416" s="21">
        <v>5.9053416544093205</v>
      </c>
      <c r="AS416" s="21">
        <v>5.9851435686580947</v>
      </c>
      <c r="AT416" s="21">
        <v>6.0649454829068699</v>
      </c>
      <c r="AU416" s="21">
        <v>6.1447473971556432</v>
      </c>
      <c r="AV416" s="21">
        <v>6.327084396109818</v>
      </c>
      <c r="AW416" s="21">
        <v>6.4576430704410743</v>
      </c>
      <c r="AX416" s="21">
        <v>6.5911251478821242</v>
      </c>
      <c r="AY416" s="21">
        <v>6.7268304055597685</v>
      </c>
      <c r="AZ416" s="21">
        <v>6.8651292595600424</v>
      </c>
      <c r="BA416" s="21">
        <v>7.0050493173053994</v>
      </c>
      <c r="BB416" s="21">
        <v>7.1439746093722221</v>
      </c>
      <c r="BC416" s="21">
        <v>7.2841581669004034</v>
      </c>
      <c r="BD416" s="21">
        <v>7.426136894299721</v>
      </c>
      <c r="BE416" s="21">
        <v>7.5706571930511553</v>
      </c>
      <c r="BF416" s="21">
        <v>7.7180899770979394</v>
      </c>
      <c r="BG416" s="21">
        <v>7.8747441218959366</v>
      </c>
      <c r="BH416" s="21">
        <v>8.0340500621877027</v>
      </c>
      <c r="BI416" s="21">
        <v>8.1957044736636782</v>
      </c>
      <c r="BJ416" s="21">
        <v>8.3598552322508848</v>
      </c>
      <c r="BK416" s="22">
        <v>8.5820959249206545</v>
      </c>
      <c r="BM416" s="163">
        <f>VLOOKUP(BM$6,'MonteCarlo Policy Paths'!$N$2:$S$31,$B416+1,FALSE)</f>
        <v>24.184299884200797</v>
      </c>
      <c r="BN416" s="21">
        <f>VLOOKUP(BN$6,'MonteCarlo Policy Paths'!$N$2:$S$31,$B416+1,FALSE)</f>
        <v>26.797135120393484</v>
      </c>
      <c r="BO416" s="21">
        <f>VLOOKUP(BO$6,'MonteCarlo Policy Paths'!$N$2:$S$31,$B416+1,FALSE)</f>
        <v>29.690826715826198</v>
      </c>
      <c r="BP416" s="21">
        <f>VLOOKUP(BP$6,'MonteCarlo Policy Paths'!$N$2:$S$31,$B416+1,FALSE)</f>
        <v>32.893001978364566</v>
      </c>
      <c r="BQ416" s="21">
        <f>VLOOKUP(BQ$6,'MonteCarlo Policy Paths'!$N$2:$S$31,$B416+1,FALSE)</f>
        <v>36.420098382625895</v>
      </c>
      <c r="BR416" s="21">
        <f>VLOOKUP(BR$6,'MonteCarlo Policy Paths'!$N$2:$S$31,$B416+1,FALSE)</f>
        <v>40.279471956541457</v>
      </c>
      <c r="BS416" s="21">
        <f>VLOOKUP(BS$6,'MonteCarlo Policy Paths'!$N$2:$S$31,$B416+1,FALSE)</f>
        <v>44.515635375675203</v>
      </c>
      <c r="BT416" s="21">
        <f>VLOOKUP(BT$6,'MonteCarlo Policy Paths'!$N$2:$S$31,$B416+1,FALSE)</f>
        <v>49.196171227791872</v>
      </c>
      <c r="BU416" s="21">
        <f>VLOOKUP(BU$6,'MonteCarlo Policy Paths'!$N$2:$S$31,$B416+1,FALSE)</f>
        <v>54.364766335209197</v>
      </c>
      <c r="BV416" s="21">
        <f>VLOOKUP(BV$6,'MonteCarlo Policy Paths'!$N$2:$S$31,$B416+1,FALSE)</f>
        <v>60.140596575631633</v>
      </c>
      <c r="BW416" s="21">
        <f>VLOOKUP(BW$6,'MonteCarlo Policy Paths'!$N$2:$S$31,$B416+1,FALSE)</f>
        <v>66.545116533046993</v>
      </c>
      <c r="BX416" s="21">
        <f>VLOOKUP(BX$6,'MonteCarlo Policy Paths'!$N$2:$S$31,$B416+1,FALSE)</f>
        <v>73.642612105771832</v>
      </c>
      <c r="BY416" s="21">
        <f>VLOOKUP(BY$6,'MonteCarlo Policy Paths'!$N$2:$S$31,$B416+1,FALSE)</f>
        <v>81.515240678665066</v>
      </c>
      <c r="BZ416" s="21">
        <f>VLOOKUP(BZ$6,'MonteCarlo Policy Paths'!$N$2:$S$31,$B416+1,FALSE)</f>
        <v>90.237354922369406</v>
      </c>
      <c r="CA416" s="21">
        <f>VLOOKUP(CA$6,'MonteCarlo Policy Paths'!$N$2:$S$31,$B416+1,FALSE)</f>
        <v>92.736092415362535</v>
      </c>
      <c r="CB416" s="21">
        <f>VLOOKUP(CB$6,'MonteCarlo Policy Paths'!$N$2:$S$31,$B416+1,FALSE)</f>
        <v>95.321073906264047</v>
      </c>
      <c r="CC416" s="21">
        <f>VLOOKUP(CC$6,'MonteCarlo Policy Paths'!$N$2:$S$31,$B416+1,FALSE)</f>
        <v>97.972807459231774</v>
      </c>
      <c r="CD416" s="21">
        <f>VLOOKUP(CD$6,'MonteCarlo Policy Paths'!$N$2:$S$31,$B416+1,FALSE)</f>
        <v>100.70188743091984</v>
      </c>
      <c r="CE416" s="21">
        <f>VLOOKUP(CE$6,'MonteCarlo Policy Paths'!$N$2:$S$31,$B416+1,FALSE)</f>
        <v>103.48109827693068</v>
      </c>
      <c r="CF416" s="21">
        <f>VLOOKUP(CF$6,'MonteCarlo Policy Paths'!$N$2:$S$31,$B416+1,FALSE)</f>
        <v>106.37744326160868</v>
      </c>
      <c r="CG416" s="21">
        <f>VLOOKUP(CG$6,'MonteCarlo Policy Paths'!$N$2:$S$31,$B416+1,FALSE)</f>
        <v>109.31402956265458</v>
      </c>
      <c r="CH416" s="21">
        <f>VLOOKUP(CH$6,'MonteCarlo Policy Paths'!$N$2:$S$31,$B416+1,FALSE)</f>
        <v>112.30612514839871</v>
      </c>
      <c r="CI416" s="21">
        <f>VLOOKUP(CI$6,'MonteCarlo Policy Paths'!$N$2:$S$31,$B416+1,FALSE)</f>
        <v>115.37497116076017</v>
      </c>
      <c r="CJ416" s="21">
        <f>VLOOKUP(CJ$6,'MonteCarlo Policy Paths'!$N$2:$S$31,$B416+1,FALSE)</f>
        <v>118.53125256657755</v>
      </c>
      <c r="CK416" s="21">
        <f>VLOOKUP(CK$6,'MonteCarlo Policy Paths'!$N$2:$S$31,$B416+1,FALSE)</f>
        <v>121.76875646902944</v>
      </c>
      <c r="CL416" s="21">
        <f>VLOOKUP(CL$6,'MonteCarlo Policy Paths'!$N$2:$S$31,$B416+1,FALSE)</f>
        <v>125.08672773594304</v>
      </c>
      <c r="CM416" s="21">
        <f>VLOOKUP(CM$6,'MonteCarlo Policy Paths'!$N$2:$S$31,$B416+1,FALSE)</f>
        <v>128.47676069968128</v>
      </c>
      <c r="CN416" s="21">
        <f>VLOOKUP(CN$6,'MonteCarlo Policy Paths'!$N$2:$S$31,$B416+1,FALSE)</f>
        <v>131.94323193005201</v>
      </c>
      <c r="CO416" s="164">
        <f>VLOOKUP(CO$6,'MonteCarlo Policy Paths'!$N$2:$S$31,$B416+1,FALSE)</f>
        <v>135.47056479945655</v>
      </c>
      <c r="CQ416" s="163">
        <f>BM416*VLOOKUP(AI$6,'Greenhouse Gas Costs Avoided'!$A$2:$I$32,9,FALSE)</f>
        <v>1.5320817610121258</v>
      </c>
      <c r="CR416" s="21">
        <f>BN416*VLOOKUP(AJ$6,'Greenhouse Gas Costs Avoided'!$A$2:$I$32,9,FALSE)</f>
        <v>1.6976055607114411</v>
      </c>
      <c r="CS416" s="21">
        <f>BO416*VLOOKUP(AK$6,'Greenhouse Gas Costs Avoided'!$A$2:$I$32,9,FALSE)</f>
        <v>1.8809216846672472</v>
      </c>
      <c r="CT416" s="21">
        <f>BP416*VLOOKUP(AL$6,'Greenhouse Gas Costs Avoided'!$A$2:$I$32,9,FALSE)</f>
        <v>2.0837803301021003</v>
      </c>
      <c r="CU416" s="21">
        <f>BQ416*VLOOKUP(AM$6,'Greenhouse Gas Costs Avoided'!$A$2:$I$32,9,FALSE)</f>
        <v>2.3072228153580183</v>
      </c>
      <c r="CV416" s="21">
        <f>BR416*VLOOKUP(AN$6,'Greenhouse Gas Costs Avoided'!$A$2:$I$32,9,FALSE)</f>
        <v>2.5517151467399573</v>
      </c>
      <c r="CW416" s="21">
        <f>BS416*VLOOKUP(AO$6,'Greenhouse Gas Costs Avoided'!$A$2:$I$32,9,FALSE)</f>
        <v>2.8200772139570236</v>
      </c>
      <c r="CX416" s="21">
        <f>BT416*VLOOKUP(AP$6,'Greenhouse Gas Costs Avoided'!$A$2:$I$32,9,FALSE)</f>
        <v>3.1165903917263735</v>
      </c>
      <c r="CY416" s="21">
        <f>BU416*VLOOKUP(AQ$6,'Greenhouse Gas Costs Avoided'!$A$2:$I$32,9,FALSE)</f>
        <v>3.444022251736667</v>
      </c>
      <c r="CZ416" s="21">
        <f>BV416*VLOOKUP(AR$6,'Greenhouse Gas Costs Avoided'!$A$2:$I$32,9,FALSE)</f>
        <v>3.8099226171979153</v>
      </c>
      <c r="DA416" s="21">
        <f>BW416*VLOOKUP(AS$6,'Greenhouse Gas Costs Avoided'!$A$2:$I$32,9,FALSE)</f>
        <v>4.2156506416508543</v>
      </c>
      <c r="DB416" s="21">
        <f>BX416*VLOOKUP(AT$6,'Greenhouse Gas Costs Avoided'!$A$2:$I$32,9,FALSE)</f>
        <v>4.6652788536686769</v>
      </c>
      <c r="DC416" s="21">
        <f>BY416*VLOOKUP(AU$6,'Greenhouse Gas Costs Avoided'!$A$2:$I$32,9,FALSE)</f>
        <v>5.1640119451993618</v>
      </c>
      <c r="DD416" s="21">
        <f>BZ416*VLOOKUP(AV$6,'Greenhouse Gas Costs Avoided'!$A$2:$I$32,9,FALSE)</f>
        <v>5.7165601774917221</v>
      </c>
      <c r="DE416" s="21">
        <f>CA416*VLOOKUP(AW$6,'Greenhouse Gas Costs Avoided'!$A$2:$I$32,9,FALSE)</f>
        <v>5.8748558551380645</v>
      </c>
      <c r="DF416" s="21">
        <f>CB416*VLOOKUP(AX$6,'Greenhouse Gas Costs Avoided'!$A$2:$I$32,9,FALSE)</f>
        <v>6.0386151127443357</v>
      </c>
      <c r="DG416" s="21">
        <f>CC416*VLOOKUP(AY$6,'Greenhouse Gas Costs Avoided'!$A$2:$I$32,9,FALSE)</f>
        <v>6.2066031310462346</v>
      </c>
      <c r="DH416" s="21">
        <f>CD416*VLOOKUP(AZ$6,'Greenhouse Gas Costs Avoided'!$A$2:$I$32,9,FALSE)</f>
        <v>6.3794910653253769</v>
      </c>
      <c r="DI416" s="21">
        <f>CE416*VLOOKUP(BA$6,'Greenhouse Gas Costs Avoided'!$A$2:$I$32,9,FALSE)</f>
        <v>6.5555548036832505</v>
      </c>
      <c r="DJ416" s="21">
        <f>CF416*VLOOKUP(BB$6,'Greenhouse Gas Costs Avoided'!$A$2:$I$32,9,FALSE)</f>
        <v>6.7390390205459019</v>
      </c>
      <c r="DK416" s="21">
        <f>CG416*VLOOKUP(BC$6,'Greenhouse Gas Costs Avoided'!$A$2:$I$32,9,FALSE)</f>
        <v>6.9250725353887148</v>
      </c>
      <c r="DL416" s="21">
        <f>CH416*VLOOKUP(BD$6,'Greenhouse Gas Costs Avoided'!$A$2:$I$32,9,FALSE)</f>
        <v>7.114622578022705</v>
      </c>
      <c r="DM416" s="21">
        <f>CI416*VLOOKUP(BE$6,'Greenhouse Gas Costs Avoided'!$A$2:$I$32,9,FALSE)</f>
        <v>7.309034780377397</v>
      </c>
      <c r="DN416" s="21">
        <f>CJ416*VLOOKUP(BF$6,'Greenhouse Gas Costs Avoided'!$A$2:$I$32,9,FALSE)</f>
        <v>7.5089860379134308</v>
      </c>
      <c r="DO416" s="21">
        <f>CK416*VLOOKUP(BG$6,'Greenhouse Gas Costs Avoided'!$A$2:$I$32,9,FALSE)</f>
        <v>7.714082761982441</v>
      </c>
      <c r="DP416" s="21">
        <f>CL416*VLOOKUP(BH$6,'Greenhouse Gas Costs Avoided'!$A$2:$I$32,9,FALSE)</f>
        <v>7.9242771147625906</v>
      </c>
      <c r="DQ416" s="21">
        <f>CM416*VLOOKUP(BI$6,'Greenhouse Gas Costs Avoided'!$A$2:$I$32,9,FALSE)</f>
        <v>8.1390365949973802</v>
      </c>
      <c r="DR416" s="21">
        <f>CN416*VLOOKUP(BJ$6,'Greenhouse Gas Costs Avoided'!$A$2:$I$32,9,FALSE)</f>
        <v>8.358638459535694</v>
      </c>
      <c r="DS416" s="164">
        <f>CO416*VLOOKUP(BK$6,'Greenhouse Gas Costs Avoided'!$A$2:$I$32,9,FALSE)</f>
        <v>8.5820959249206545</v>
      </c>
    </row>
    <row r="417" spans="1:123" x14ac:dyDescent="0.35">
      <c r="A417" s="174">
        <v>411</v>
      </c>
      <c r="B417" s="12">
        <v>3</v>
      </c>
      <c r="C417" s="175">
        <v>2023</v>
      </c>
      <c r="E417" s="20">
        <v>0</v>
      </c>
      <c r="F417" s="21">
        <v>82.346532180449415</v>
      </c>
      <c r="G417" s="21">
        <v>84.002844861871253</v>
      </c>
      <c r="H417" s="21">
        <v>85.659157543293105</v>
      </c>
      <c r="I417" s="21">
        <v>86.918851036576825</v>
      </c>
      <c r="J417" s="21">
        <v>88.178544529860531</v>
      </c>
      <c r="K417" s="21">
        <v>89.438238023144251</v>
      </c>
      <c r="L417" s="21">
        <v>90.697931516427971</v>
      </c>
      <c r="M417" s="21">
        <v>91.95762500971172</v>
      </c>
      <c r="N417" s="21">
        <v>93.21731850299544</v>
      </c>
      <c r="O417" s="21">
        <v>94.47701199627916</v>
      </c>
      <c r="P417" s="21">
        <v>95.73670548956288</v>
      </c>
      <c r="Q417" s="21">
        <v>96.996398982846586</v>
      </c>
      <c r="R417" s="21">
        <v>101.49317720655506</v>
      </c>
      <c r="S417" s="21">
        <v>104.21949379267882</v>
      </c>
      <c r="T417" s="21">
        <v>107.03810370059369</v>
      </c>
      <c r="U417" s="21">
        <v>109.92690053835344</v>
      </c>
      <c r="V417" s="21">
        <v>112.89757853003228</v>
      </c>
      <c r="W417" s="21">
        <v>115.91943874780665</v>
      </c>
      <c r="X417" s="21">
        <v>119.06733931122673</v>
      </c>
      <c r="Y417" s="21">
        <v>122.25496395468721</v>
      </c>
      <c r="Z417" s="21">
        <v>125.4992630232488</v>
      </c>
      <c r="AA417" s="21">
        <v>128.82380079097237</v>
      </c>
      <c r="AB417" s="21">
        <v>132.24028719953677</v>
      </c>
      <c r="AC417" s="21">
        <v>135.74155640209787</v>
      </c>
      <c r="AD417" s="21">
        <v>139.32654413598658</v>
      </c>
      <c r="AE417" s="21">
        <v>142.9856742986068</v>
      </c>
      <c r="AF417" s="21">
        <v>146.72361540812219</v>
      </c>
      <c r="AG417" s="22">
        <v>150.52284977717397</v>
      </c>
      <c r="AI417" s="20">
        <v>0</v>
      </c>
      <c r="AJ417" s="21">
        <v>5.2166744805659615</v>
      </c>
      <c r="AK417" s="21">
        <v>5.3216023247413169</v>
      </c>
      <c r="AL417" s="21">
        <v>5.4265301689166732</v>
      </c>
      <c r="AM417" s="21">
        <v>5.5063320831654474</v>
      </c>
      <c r="AN417" s="21">
        <v>5.5861339974142208</v>
      </c>
      <c r="AO417" s="21">
        <v>5.665935911662995</v>
      </c>
      <c r="AP417" s="21">
        <v>5.7457378259117702</v>
      </c>
      <c r="AQ417" s="21">
        <v>5.8255397401605462</v>
      </c>
      <c r="AR417" s="21">
        <v>5.9053416544093205</v>
      </c>
      <c r="AS417" s="21">
        <v>5.9851435686580947</v>
      </c>
      <c r="AT417" s="21">
        <v>6.0649454829068699</v>
      </c>
      <c r="AU417" s="21">
        <v>6.1447473971556432</v>
      </c>
      <c r="AV417" s="21">
        <v>6.4296194808152167</v>
      </c>
      <c r="AW417" s="21">
        <v>6.6023323538917609</v>
      </c>
      <c r="AX417" s="21">
        <v>6.7808920331878957</v>
      </c>
      <c r="AY417" s="21">
        <v>6.9638980729572149</v>
      </c>
      <c r="AZ417" s="21">
        <v>7.1520913053717949</v>
      </c>
      <c r="BA417" s="21">
        <v>7.3435269452765404</v>
      </c>
      <c r="BB417" s="21">
        <v>7.5429472742415475</v>
      </c>
      <c r="BC417" s="21">
        <v>7.744884134129272</v>
      </c>
      <c r="BD417" s="21">
        <v>7.950411333759269</v>
      </c>
      <c r="BE417" s="21">
        <v>8.161021676093501</v>
      </c>
      <c r="BF417" s="21">
        <v>8.3774569890184303</v>
      </c>
      <c r="BG417" s="21">
        <v>8.5992633142510115</v>
      </c>
      <c r="BH417" s="21">
        <v>8.8263732304711304</v>
      </c>
      <c r="BI417" s="21">
        <v>9.05818008905967</v>
      </c>
      <c r="BJ417" s="21">
        <v>9.2949796418706736</v>
      </c>
      <c r="BK417" s="22">
        <v>9.5356621388007277</v>
      </c>
      <c r="BM417" s="163">
        <f>VLOOKUP(BM$6,'MonteCarlo Policy Paths'!$N$2:$S$31,$B417+1,FALSE)</f>
        <v>24.400896901266854</v>
      </c>
      <c r="BN417" s="21">
        <f>VLOOKUP(BN$6,'MonteCarlo Policy Paths'!$N$2:$S$31,$B417+1,FALSE)</f>
        <v>27.277092285564247</v>
      </c>
      <c r="BO417" s="21">
        <f>VLOOKUP(BO$6,'MonteCarlo Policy Paths'!$N$2:$S$31,$B417+1,FALSE)</f>
        <v>30.488398193607274</v>
      </c>
      <c r="BP417" s="21">
        <f>VLOOKUP(BP$6,'MonteCarlo Policy Paths'!$N$2:$S$31,$B417+1,FALSE)</f>
        <v>34.070901710124843</v>
      </c>
      <c r="BQ417" s="21">
        <f>VLOOKUP(BQ$6,'MonteCarlo Policy Paths'!$N$2:$S$31,$B417+1,FALSE)</f>
        <v>38.049962908416198</v>
      </c>
      <c r="BR417" s="21">
        <f>VLOOKUP(BR$6,'MonteCarlo Policy Paths'!$N$2:$S$31,$B417+1,FALSE)</f>
        <v>42.441930627628253</v>
      </c>
      <c r="BS417" s="21">
        <f>VLOOKUP(BS$6,'MonteCarlo Policy Paths'!$N$2:$S$31,$B417+1,FALSE)</f>
        <v>47.302864628556662</v>
      </c>
      <c r="BT417" s="21">
        <f>VLOOKUP(BT$6,'MonteCarlo Policy Paths'!$N$2:$S$31,$B417+1,FALSE)</f>
        <v>52.715092471952183</v>
      </c>
      <c r="BU417" s="21">
        <f>VLOOKUP(BU$6,'MonteCarlo Policy Paths'!$N$2:$S$31,$B417+1,FALSE)</f>
        <v>58.737483764437521</v>
      </c>
      <c r="BV417" s="21">
        <f>VLOOKUP(BV$6,'MonteCarlo Policy Paths'!$N$2:$S$31,$B417+1,FALSE)</f>
        <v>65.512636340122413</v>
      </c>
      <c r="BW417" s="21">
        <f>VLOOKUP(BW$6,'MonteCarlo Policy Paths'!$N$2:$S$31,$B417+1,FALSE)</f>
        <v>73.079994851258945</v>
      </c>
      <c r="BX417" s="21">
        <f>VLOOKUP(BX$6,'MonteCarlo Policy Paths'!$N$2:$S$31,$B417+1,FALSE)</f>
        <v>81.527096411801594</v>
      </c>
      <c r="BY417" s="21">
        <f>VLOOKUP(BY$6,'MonteCarlo Policy Paths'!$N$2:$S$31,$B417+1,FALSE)</f>
        <v>90.963600198236662</v>
      </c>
      <c r="BZ417" s="21">
        <f>VLOOKUP(BZ$6,'MonteCarlo Policy Paths'!$N$2:$S$31,$B417+1,FALSE)</f>
        <v>101.49317720655506</v>
      </c>
      <c r="CA417" s="21">
        <f>VLOOKUP(CA$6,'MonteCarlo Policy Paths'!$N$2:$S$31,$B417+1,FALSE)</f>
        <v>104.21949379267882</v>
      </c>
      <c r="CB417" s="21">
        <f>VLOOKUP(CB$6,'MonteCarlo Policy Paths'!$N$2:$S$31,$B417+1,FALSE)</f>
        <v>107.03810370059369</v>
      </c>
      <c r="CC417" s="21">
        <f>VLOOKUP(CC$6,'MonteCarlo Policy Paths'!$N$2:$S$31,$B417+1,FALSE)</f>
        <v>109.92690053835344</v>
      </c>
      <c r="CD417" s="21">
        <f>VLOOKUP(CD$6,'MonteCarlo Policy Paths'!$N$2:$S$31,$B417+1,FALSE)</f>
        <v>112.89757853003228</v>
      </c>
      <c r="CE417" s="21">
        <f>VLOOKUP(CE$6,'MonteCarlo Policy Paths'!$N$2:$S$31,$B417+1,FALSE)</f>
        <v>115.91943874780665</v>
      </c>
      <c r="CF417" s="21">
        <f>VLOOKUP(CF$6,'MonteCarlo Policy Paths'!$N$2:$S$31,$B417+1,FALSE)</f>
        <v>119.06733931122673</v>
      </c>
      <c r="CG417" s="21">
        <f>VLOOKUP(CG$6,'MonteCarlo Policy Paths'!$N$2:$S$31,$B417+1,FALSE)</f>
        <v>122.25496395468721</v>
      </c>
      <c r="CH417" s="21">
        <f>VLOOKUP(CH$6,'MonteCarlo Policy Paths'!$N$2:$S$31,$B417+1,FALSE)</f>
        <v>125.4992630232488</v>
      </c>
      <c r="CI417" s="21">
        <f>VLOOKUP(CI$6,'MonteCarlo Policy Paths'!$N$2:$S$31,$B417+1,FALSE)</f>
        <v>128.82380079097237</v>
      </c>
      <c r="CJ417" s="21">
        <f>VLOOKUP(CJ$6,'MonteCarlo Policy Paths'!$N$2:$S$31,$B417+1,FALSE)</f>
        <v>132.24028719953677</v>
      </c>
      <c r="CK417" s="21">
        <f>VLOOKUP(CK$6,'MonteCarlo Policy Paths'!$N$2:$S$31,$B417+1,FALSE)</f>
        <v>135.74155640209787</v>
      </c>
      <c r="CL417" s="21">
        <f>VLOOKUP(CL$6,'MonteCarlo Policy Paths'!$N$2:$S$31,$B417+1,FALSE)</f>
        <v>139.32654413598658</v>
      </c>
      <c r="CM417" s="21">
        <f>VLOOKUP(CM$6,'MonteCarlo Policy Paths'!$N$2:$S$31,$B417+1,FALSE)</f>
        <v>142.9856742986068</v>
      </c>
      <c r="CN417" s="21">
        <f>VLOOKUP(CN$6,'MonteCarlo Policy Paths'!$N$2:$S$31,$B417+1,FALSE)</f>
        <v>146.72361540812219</v>
      </c>
      <c r="CO417" s="164">
        <f>VLOOKUP(CO$6,'MonteCarlo Policy Paths'!$N$2:$S$31,$B417+1,FALSE)</f>
        <v>150.52284977717397</v>
      </c>
      <c r="CQ417" s="163">
        <f>BM417*VLOOKUP(AI$6,'Greenhouse Gas Costs Avoided'!$A$2:$I$32,9,FALSE)</f>
        <v>1.5458032390340439</v>
      </c>
      <c r="CR417" s="21">
        <f>BN417*VLOOKUP(AJ$6,'Greenhouse Gas Costs Avoided'!$A$2:$I$32,9,FALSE)</f>
        <v>1.7280109734108424</v>
      </c>
      <c r="CS417" s="21">
        <f>BO417*VLOOKUP(AK$6,'Greenhouse Gas Costs Avoided'!$A$2:$I$32,9,FALSE)</f>
        <v>1.9314480476408618</v>
      </c>
      <c r="CT417" s="21">
        <f>BP417*VLOOKUP(AL$6,'Greenhouse Gas Costs Avoided'!$A$2:$I$32,9,FALSE)</f>
        <v>2.1584005880368746</v>
      </c>
      <c r="CU417" s="21">
        <f>BQ417*VLOOKUP(AM$6,'Greenhouse Gas Costs Avoided'!$A$2:$I$32,9,FALSE)</f>
        <v>2.4104751619151044</v>
      </c>
      <c r="CV417" s="21">
        <f>BR417*VLOOKUP(AN$6,'Greenhouse Gas Costs Avoided'!$A$2:$I$32,9,FALSE)</f>
        <v>2.6887074725371978</v>
      </c>
      <c r="CW417" s="21">
        <f>BS417*VLOOKUP(AO$6,'Greenhouse Gas Costs Avoided'!$A$2:$I$32,9,FALSE)</f>
        <v>2.996648920499946</v>
      </c>
      <c r="CX417" s="21">
        <f>BT417*VLOOKUP(AP$6,'Greenhouse Gas Costs Avoided'!$A$2:$I$32,9,FALSE)</f>
        <v>3.339514978438852</v>
      </c>
      <c r="CY417" s="21">
        <f>BU417*VLOOKUP(AQ$6,'Greenhouse Gas Costs Avoided'!$A$2:$I$32,9,FALSE)</f>
        <v>3.7210350514231747</v>
      </c>
      <c r="CZ417" s="21">
        <f>BV417*VLOOKUP(AR$6,'Greenhouse Gas Costs Avoided'!$A$2:$I$32,9,FALSE)</f>
        <v>4.1502427497639598</v>
      </c>
      <c r="DA417" s="21">
        <f>BW417*VLOOKUP(AS$6,'Greenhouse Gas Costs Avoided'!$A$2:$I$32,9,FALSE)</f>
        <v>4.6296369025600148</v>
      </c>
      <c r="DB417" s="21">
        <f>BX417*VLOOKUP(AT$6,'Greenhouse Gas Costs Avoided'!$A$2:$I$32,9,FALSE)</f>
        <v>5.1647630090130283</v>
      </c>
      <c r="DC417" s="21">
        <f>BY417*VLOOKUP(AU$6,'Greenhouse Gas Costs Avoided'!$A$2:$I$32,9,FALSE)</f>
        <v>5.7625680068068199</v>
      </c>
      <c r="DD417" s="21">
        <f>BZ417*VLOOKUP(AV$6,'Greenhouse Gas Costs Avoided'!$A$2:$I$32,9,FALSE)</f>
        <v>6.4296194808152167</v>
      </c>
      <c r="DE417" s="21">
        <f>CA417*VLOOKUP(AW$6,'Greenhouse Gas Costs Avoided'!$A$2:$I$32,9,FALSE)</f>
        <v>6.6023323538917609</v>
      </c>
      <c r="DF417" s="21">
        <f>CB417*VLOOKUP(AX$6,'Greenhouse Gas Costs Avoided'!$A$2:$I$32,9,FALSE)</f>
        <v>6.7808920331878957</v>
      </c>
      <c r="DG417" s="21">
        <f>CC417*VLOOKUP(AY$6,'Greenhouse Gas Costs Avoided'!$A$2:$I$32,9,FALSE)</f>
        <v>6.9638980729572149</v>
      </c>
      <c r="DH417" s="21">
        <f>CD417*VLOOKUP(AZ$6,'Greenhouse Gas Costs Avoided'!$A$2:$I$32,9,FALSE)</f>
        <v>7.1520913053717949</v>
      </c>
      <c r="DI417" s="21">
        <f>CE417*VLOOKUP(BA$6,'Greenhouse Gas Costs Avoided'!$A$2:$I$32,9,FALSE)</f>
        <v>7.3435269452765404</v>
      </c>
      <c r="DJ417" s="21">
        <f>CF417*VLOOKUP(BB$6,'Greenhouse Gas Costs Avoided'!$A$2:$I$32,9,FALSE)</f>
        <v>7.5429472742415475</v>
      </c>
      <c r="DK417" s="21">
        <f>CG417*VLOOKUP(BC$6,'Greenhouse Gas Costs Avoided'!$A$2:$I$32,9,FALSE)</f>
        <v>7.744884134129272</v>
      </c>
      <c r="DL417" s="21">
        <f>CH417*VLOOKUP(BD$6,'Greenhouse Gas Costs Avoided'!$A$2:$I$32,9,FALSE)</f>
        <v>7.950411333759269</v>
      </c>
      <c r="DM417" s="21">
        <f>CI417*VLOOKUP(BE$6,'Greenhouse Gas Costs Avoided'!$A$2:$I$32,9,FALSE)</f>
        <v>8.161021676093501</v>
      </c>
      <c r="DN417" s="21">
        <f>CJ417*VLOOKUP(BF$6,'Greenhouse Gas Costs Avoided'!$A$2:$I$32,9,FALSE)</f>
        <v>8.3774569890184303</v>
      </c>
      <c r="DO417" s="21">
        <f>CK417*VLOOKUP(BG$6,'Greenhouse Gas Costs Avoided'!$A$2:$I$32,9,FALSE)</f>
        <v>8.5992633142510115</v>
      </c>
      <c r="DP417" s="21">
        <f>CL417*VLOOKUP(BH$6,'Greenhouse Gas Costs Avoided'!$A$2:$I$32,9,FALSE)</f>
        <v>8.8263732304711304</v>
      </c>
      <c r="DQ417" s="21">
        <f>CM417*VLOOKUP(BI$6,'Greenhouse Gas Costs Avoided'!$A$2:$I$32,9,FALSE)</f>
        <v>9.05818008905967</v>
      </c>
      <c r="DR417" s="21">
        <f>CN417*VLOOKUP(BJ$6,'Greenhouse Gas Costs Avoided'!$A$2:$I$32,9,FALSE)</f>
        <v>9.2949796418706736</v>
      </c>
      <c r="DS417" s="164">
        <f>CO417*VLOOKUP(BK$6,'Greenhouse Gas Costs Avoided'!$A$2:$I$32,9,FALSE)</f>
        <v>9.5356621388007277</v>
      </c>
    </row>
    <row r="418" spans="1:123" x14ac:dyDescent="0.35">
      <c r="A418" s="174">
        <v>412</v>
      </c>
      <c r="B418" s="12">
        <v>2</v>
      </c>
      <c r="C418" s="175">
        <v>2023</v>
      </c>
      <c r="E418" s="20">
        <v>0</v>
      </c>
      <c r="F418" s="21">
        <v>82.346532180449415</v>
      </c>
      <c r="G418" s="21">
        <v>84.002844861871253</v>
      </c>
      <c r="H418" s="21">
        <v>85.659157543293105</v>
      </c>
      <c r="I418" s="21">
        <v>86.918851036576825</v>
      </c>
      <c r="J418" s="21">
        <v>88.178544529860531</v>
      </c>
      <c r="K418" s="21">
        <v>89.438238023144251</v>
      </c>
      <c r="L418" s="21">
        <v>90.697931516427971</v>
      </c>
      <c r="M418" s="21">
        <v>91.95762500971172</v>
      </c>
      <c r="N418" s="21">
        <v>93.21731850299544</v>
      </c>
      <c r="O418" s="21">
        <v>94.47701199627916</v>
      </c>
      <c r="P418" s="21">
        <v>95.73670548956288</v>
      </c>
      <c r="Q418" s="21">
        <v>96.996398982846586</v>
      </c>
      <c r="R418" s="21">
        <v>98.25609247613032</v>
      </c>
      <c r="S418" s="21">
        <v>99.65157958594628</v>
      </c>
      <c r="T418" s="21">
        <v>101.04706669576224</v>
      </c>
      <c r="U418" s="21">
        <v>102.4425538055782</v>
      </c>
      <c r="V418" s="21">
        <v>103.83804091539416</v>
      </c>
      <c r="W418" s="21">
        <v>105.23352802521011</v>
      </c>
      <c r="X418" s="21">
        <v>106.47156953138905</v>
      </c>
      <c r="Y418" s="21">
        <v>107.709611037568</v>
      </c>
      <c r="Z418" s="21">
        <v>108.94765254374694</v>
      </c>
      <c r="AA418" s="21">
        <v>110.18569404992589</v>
      </c>
      <c r="AB418" s="21">
        <v>111.42373555610482</v>
      </c>
      <c r="AC418" s="21">
        <v>112.86811731331359</v>
      </c>
      <c r="AD418" s="21">
        <v>114.31249907052236</v>
      </c>
      <c r="AE418" s="21">
        <v>115.75688082773114</v>
      </c>
      <c r="AF418" s="21">
        <v>117.20126258493991</v>
      </c>
      <c r="AG418" s="22">
        <v>120.41827982173916</v>
      </c>
      <c r="AI418" s="20">
        <v>0</v>
      </c>
      <c r="AJ418" s="21">
        <v>5.2166744805659615</v>
      </c>
      <c r="AK418" s="21">
        <v>5.3216023247413169</v>
      </c>
      <c r="AL418" s="21">
        <v>5.4265301689166732</v>
      </c>
      <c r="AM418" s="21">
        <v>5.5063320831654474</v>
      </c>
      <c r="AN418" s="21">
        <v>5.5861339974142208</v>
      </c>
      <c r="AO418" s="21">
        <v>5.665935911662995</v>
      </c>
      <c r="AP418" s="21">
        <v>5.7457378259117702</v>
      </c>
      <c r="AQ418" s="21">
        <v>5.8255397401605462</v>
      </c>
      <c r="AR418" s="21">
        <v>5.9053416544093205</v>
      </c>
      <c r="AS418" s="21">
        <v>5.9851435686580947</v>
      </c>
      <c r="AT418" s="21">
        <v>6.0649454829068699</v>
      </c>
      <c r="AU418" s="21">
        <v>6.1447473971556432</v>
      </c>
      <c r="AV418" s="21">
        <v>6.2245493114044184</v>
      </c>
      <c r="AW418" s="21">
        <v>6.312953786990386</v>
      </c>
      <c r="AX418" s="21">
        <v>6.4013582625763545</v>
      </c>
      <c r="AY418" s="21">
        <v>6.4897627381623222</v>
      </c>
      <c r="AZ418" s="21">
        <v>6.5781672137482907</v>
      </c>
      <c r="BA418" s="21">
        <v>6.6665716893342575</v>
      </c>
      <c r="BB418" s="21">
        <v>6.7450019445028957</v>
      </c>
      <c r="BC418" s="21">
        <v>6.8234321996715348</v>
      </c>
      <c r="BD418" s="21">
        <v>6.901862454840173</v>
      </c>
      <c r="BE418" s="21">
        <v>6.9802927100088112</v>
      </c>
      <c r="BF418" s="21">
        <v>7.0587229651774486</v>
      </c>
      <c r="BG418" s="21">
        <v>7.1502249295408609</v>
      </c>
      <c r="BH418" s="21">
        <v>7.2417268939042723</v>
      </c>
      <c r="BI418" s="21">
        <v>7.3332288582676846</v>
      </c>
      <c r="BJ418" s="21">
        <v>7.424730822631096</v>
      </c>
      <c r="BK418" s="22">
        <v>7.6285297110405814</v>
      </c>
      <c r="BM418" s="163">
        <f>VLOOKUP(BM$6,'MonteCarlo Policy Paths'!$N$2:$S$31,$B418+1,FALSE)</f>
        <v>23.967702867134744</v>
      </c>
      <c r="BN418" s="21">
        <f>VLOOKUP(BN$6,'MonteCarlo Policy Paths'!$N$2:$S$31,$B418+1,FALSE)</f>
        <v>26.317177955222718</v>
      </c>
      <c r="BO418" s="21">
        <f>VLOOKUP(BO$6,'MonteCarlo Policy Paths'!$N$2:$S$31,$B418+1,FALSE)</f>
        <v>28.893255238045125</v>
      </c>
      <c r="BP418" s="21">
        <f>VLOOKUP(BP$6,'MonteCarlo Policy Paths'!$N$2:$S$31,$B418+1,FALSE)</f>
        <v>31.715102246604285</v>
      </c>
      <c r="BQ418" s="21">
        <f>VLOOKUP(BQ$6,'MonteCarlo Policy Paths'!$N$2:$S$31,$B418+1,FALSE)</f>
        <v>34.790233856835599</v>
      </c>
      <c r="BR418" s="21">
        <f>VLOOKUP(BR$6,'MonteCarlo Policy Paths'!$N$2:$S$31,$B418+1,FALSE)</f>
        <v>38.117013285454661</v>
      </c>
      <c r="BS418" s="21">
        <f>VLOOKUP(BS$6,'MonteCarlo Policy Paths'!$N$2:$S$31,$B418+1,FALSE)</f>
        <v>41.72840612279375</v>
      </c>
      <c r="BT418" s="21">
        <f>VLOOKUP(BT$6,'MonteCarlo Policy Paths'!$N$2:$S$31,$B418+1,FALSE)</f>
        <v>45.677249983631562</v>
      </c>
      <c r="BU418" s="21">
        <f>VLOOKUP(BU$6,'MonteCarlo Policy Paths'!$N$2:$S$31,$B418+1,FALSE)</f>
        <v>49.99204890598088</v>
      </c>
      <c r="BV418" s="21">
        <f>VLOOKUP(BV$6,'MonteCarlo Policy Paths'!$N$2:$S$31,$B418+1,FALSE)</f>
        <v>54.768556811140854</v>
      </c>
      <c r="BW418" s="21">
        <f>VLOOKUP(BW$6,'MonteCarlo Policy Paths'!$N$2:$S$31,$B418+1,FALSE)</f>
        <v>60.010238214835042</v>
      </c>
      <c r="BX418" s="21">
        <f>VLOOKUP(BX$6,'MonteCarlo Policy Paths'!$N$2:$S$31,$B418+1,FALSE)</f>
        <v>65.75812779974207</v>
      </c>
      <c r="BY418" s="21">
        <f>VLOOKUP(BY$6,'MonteCarlo Policy Paths'!$N$2:$S$31,$B418+1,FALSE)</f>
        <v>72.066881159093455</v>
      </c>
      <c r="BZ418" s="21">
        <f>VLOOKUP(BZ$6,'MonteCarlo Policy Paths'!$N$2:$S$31,$B418+1,FALSE)</f>
        <v>78.981532638183737</v>
      </c>
      <c r="CA418" s="21">
        <f>VLOOKUP(CA$6,'MonteCarlo Policy Paths'!$N$2:$S$31,$B418+1,FALSE)</f>
        <v>81.252691038046251</v>
      </c>
      <c r="CB418" s="21">
        <f>VLOOKUP(CB$6,'MonteCarlo Policy Paths'!$N$2:$S$31,$B418+1,FALSE)</f>
        <v>83.604044111934414</v>
      </c>
      <c r="CC418" s="21">
        <f>VLOOKUP(CC$6,'MonteCarlo Policy Paths'!$N$2:$S$31,$B418+1,FALSE)</f>
        <v>86.018714380110126</v>
      </c>
      <c r="CD418" s="21">
        <f>VLOOKUP(CD$6,'MonteCarlo Policy Paths'!$N$2:$S$31,$B418+1,FALSE)</f>
        <v>88.506196331807388</v>
      </c>
      <c r="CE418" s="21">
        <f>VLOOKUP(CE$6,'MonteCarlo Policy Paths'!$N$2:$S$31,$B418+1,FALSE)</f>
        <v>91.042757806054695</v>
      </c>
      <c r="CF418" s="21">
        <f>VLOOKUP(CF$6,'MonteCarlo Policy Paths'!$N$2:$S$31,$B418+1,FALSE)</f>
        <v>93.687547211990633</v>
      </c>
      <c r="CG418" s="21">
        <f>VLOOKUP(CG$6,'MonteCarlo Policy Paths'!$N$2:$S$31,$B418+1,FALSE)</f>
        <v>96.373095170621937</v>
      </c>
      <c r="CH418" s="21">
        <f>VLOOKUP(CH$6,'MonteCarlo Policy Paths'!$N$2:$S$31,$B418+1,FALSE)</f>
        <v>99.112987273548597</v>
      </c>
      <c r="CI418" s="21">
        <f>VLOOKUP(CI$6,'MonteCarlo Policy Paths'!$N$2:$S$31,$B418+1,FALSE)</f>
        <v>101.92614153054797</v>
      </c>
      <c r="CJ418" s="21">
        <f>VLOOKUP(CJ$6,'MonteCarlo Policy Paths'!$N$2:$S$31,$B418+1,FALSE)</f>
        <v>104.82221793361833</v>
      </c>
      <c r="CK418" s="21">
        <f>VLOOKUP(CK$6,'MonteCarlo Policy Paths'!$N$2:$S$31,$B418+1,FALSE)</f>
        <v>107.79595653596101</v>
      </c>
      <c r="CL418" s="21">
        <f>VLOOKUP(CL$6,'MonteCarlo Policy Paths'!$N$2:$S$31,$B418+1,FALSE)</f>
        <v>110.84691133589952</v>
      </c>
      <c r="CM418" s="21">
        <f>VLOOKUP(CM$6,'MonteCarlo Policy Paths'!$N$2:$S$31,$B418+1,FALSE)</f>
        <v>113.96784710075578</v>
      </c>
      <c r="CN418" s="21">
        <f>VLOOKUP(CN$6,'MonteCarlo Policy Paths'!$N$2:$S$31,$B418+1,FALSE)</f>
        <v>117.16284845198182</v>
      </c>
      <c r="CO418" s="164">
        <f>VLOOKUP(CO$6,'MonteCarlo Policy Paths'!$N$2:$S$31,$B418+1,FALSE)</f>
        <v>120.41827982173916</v>
      </c>
      <c r="CQ418" s="163">
        <f>BM418*VLOOKUP(AI$6,'Greenhouse Gas Costs Avoided'!$A$2:$I$32,9,FALSE)</f>
        <v>1.5183602829902079</v>
      </c>
      <c r="CR418" s="21">
        <f>BN418*VLOOKUP(AJ$6,'Greenhouse Gas Costs Avoided'!$A$2:$I$32,9,FALSE)</f>
        <v>1.6672001480120395</v>
      </c>
      <c r="CS418" s="21">
        <f>BO418*VLOOKUP(AK$6,'Greenhouse Gas Costs Avoided'!$A$2:$I$32,9,FALSE)</f>
        <v>1.8303953216936328</v>
      </c>
      <c r="CT418" s="21">
        <f>BP418*VLOOKUP(AL$6,'Greenhouse Gas Costs Avoided'!$A$2:$I$32,9,FALSE)</f>
        <v>2.0091600721673259</v>
      </c>
      <c r="CU418" s="21">
        <f>BQ418*VLOOKUP(AM$6,'Greenhouse Gas Costs Avoided'!$A$2:$I$32,9,FALSE)</f>
        <v>2.2039704688009323</v>
      </c>
      <c r="CV418" s="21">
        <f>BR418*VLOOKUP(AN$6,'Greenhouse Gas Costs Avoided'!$A$2:$I$32,9,FALSE)</f>
        <v>2.4147228209427172</v>
      </c>
      <c r="CW418" s="21">
        <f>BS418*VLOOKUP(AO$6,'Greenhouse Gas Costs Avoided'!$A$2:$I$32,9,FALSE)</f>
        <v>2.6435055074141016</v>
      </c>
      <c r="CX418" s="21">
        <f>BT418*VLOOKUP(AP$6,'Greenhouse Gas Costs Avoided'!$A$2:$I$32,9,FALSE)</f>
        <v>2.8936658050138946</v>
      </c>
      <c r="CY418" s="21">
        <f>BU418*VLOOKUP(AQ$6,'Greenhouse Gas Costs Avoided'!$A$2:$I$32,9,FALSE)</f>
        <v>3.1670094520501597</v>
      </c>
      <c r="CZ418" s="21">
        <f>BV418*VLOOKUP(AR$6,'Greenhouse Gas Costs Avoided'!$A$2:$I$32,9,FALSE)</f>
        <v>3.4696024846318703</v>
      </c>
      <c r="DA418" s="21">
        <f>BW418*VLOOKUP(AS$6,'Greenhouse Gas Costs Avoided'!$A$2:$I$32,9,FALSE)</f>
        <v>3.8016643807416939</v>
      </c>
      <c r="DB418" s="21">
        <f>BX418*VLOOKUP(AT$6,'Greenhouse Gas Costs Avoided'!$A$2:$I$32,9,FALSE)</f>
        <v>4.1657946983243246</v>
      </c>
      <c r="DC418" s="21">
        <f>BY418*VLOOKUP(AU$6,'Greenhouse Gas Costs Avoided'!$A$2:$I$32,9,FALSE)</f>
        <v>4.5654558835919028</v>
      </c>
      <c r="DD418" s="21">
        <f>BZ418*VLOOKUP(AV$6,'Greenhouse Gas Costs Avoided'!$A$2:$I$32,9,FALSE)</f>
        <v>5.0035008741682265</v>
      </c>
      <c r="DE418" s="21">
        <f>CA418*VLOOKUP(AW$6,'Greenhouse Gas Costs Avoided'!$A$2:$I$32,9,FALSE)</f>
        <v>5.1473793563843691</v>
      </c>
      <c r="DF418" s="21">
        <f>CB418*VLOOKUP(AX$6,'Greenhouse Gas Costs Avoided'!$A$2:$I$32,9,FALSE)</f>
        <v>5.2963381923007766</v>
      </c>
      <c r="DG418" s="21">
        <f>CC418*VLOOKUP(AY$6,'Greenhouse Gas Costs Avoided'!$A$2:$I$32,9,FALSE)</f>
        <v>5.4493081891352544</v>
      </c>
      <c r="DH418" s="21">
        <f>CD418*VLOOKUP(AZ$6,'Greenhouse Gas Costs Avoided'!$A$2:$I$32,9,FALSE)</f>
        <v>5.606890825278958</v>
      </c>
      <c r="DI418" s="21">
        <f>CE418*VLOOKUP(BA$6,'Greenhouse Gas Costs Avoided'!$A$2:$I$32,9,FALSE)</f>
        <v>5.7675826620899597</v>
      </c>
      <c r="DJ418" s="21">
        <f>CF418*VLOOKUP(BB$6,'Greenhouse Gas Costs Avoided'!$A$2:$I$32,9,FALSE)</f>
        <v>5.935130766850258</v>
      </c>
      <c r="DK418" s="21">
        <f>CG418*VLOOKUP(BC$6,'Greenhouse Gas Costs Avoided'!$A$2:$I$32,9,FALSE)</f>
        <v>6.1052609366481567</v>
      </c>
      <c r="DL418" s="21">
        <f>CH418*VLOOKUP(BD$6,'Greenhouse Gas Costs Avoided'!$A$2:$I$32,9,FALSE)</f>
        <v>6.2788338222861402</v>
      </c>
      <c r="DM418" s="21">
        <f>CI418*VLOOKUP(BE$6,'Greenhouse Gas Costs Avoided'!$A$2:$I$32,9,FALSE)</f>
        <v>6.4570478846612929</v>
      </c>
      <c r="DN418" s="21">
        <f>CJ418*VLOOKUP(BF$6,'Greenhouse Gas Costs Avoided'!$A$2:$I$32,9,FALSE)</f>
        <v>6.6405150868084322</v>
      </c>
      <c r="DO418" s="21">
        <f>CK418*VLOOKUP(BG$6,'Greenhouse Gas Costs Avoided'!$A$2:$I$32,9,FALSE)</f>
        <v>6.8289022097138705</v>
      </c>
      <c r="DP418" s="21">
        <f>CL418*VLOOKUP(BH$6,'Greenhouse Gas Costs Avoided'!$A$2:$I$32,9,FALSE)</f>
        <v>7.0221809990540507</v>
      </c>
      <c r="DQ418" s="21">
        <f>CM418*VLOOKUP(BI$6,'Greenhouse Gas Costs Avoided'!$A$2:$I$32,9,FALSE)</f>
        <v>7.2198931009350886</v>
      </c>
      <c r="DR418" s="21">
        <f>CN418*VLOOKUP(BJ$6,'Greenhouse Gas Costs Avoided'!$A$2:$I$32,9,FALSE)</f>
        <v>7.4222972772007143</v>
      </c>
      <c r="DS418" s="164">
        <f>CO418*VLOOKUP(BK$6,'Greenhouse Gas Costs Avoided'!$A$2:$I$32,9,FALSE)</f>
        <v>7.6285297110405814</v>
      </c>
    </row>
    <row r="419" spans="1:123" x14ac:dyDescent="0.35">
      <c r="A419" s="174">
        <v>413</v>
      </c>
      <c r="B419" s="12">
        <v>5</v>
      </c>
      <c r="C419" s="175">
        <v>2023</v>
      </c>
      <c r="E419" s="20">
        <v>0</v>
      </c>
      <c r="F419" s="21">
        <v>82.346532180449415</v>
      </c>
      <c r="G419" s="21">
        <v>84.002844861871253</v>
      </c>
      <c r="H419" s="21">
        <v>85.659157543293105</v>
      </c>
      <c r="I419" s="21">
        <v>86.918851036576825</v>
      </c>
      <c r="J419" s="21">
        <v>88.178544529860531</v>
      </c>
      <c r="K419" s="21">
        <v>89.438238023144251</v>
      </c>
      <c r="L419" s="21">
        <v>90.697931516427971</v>
      </c>
      <c r="M419" s="21">
        <v>91.95762500971172</v>
      </c>
      <c r="N419" s="21">
        <v>93.21731850299544</v>
      </c>
      <c r="O419" s="21">
        <v>94.47701199627916</v>
      </c>
      <c r="P419" s="21">
        <v>95.73670548956288</v>
      </c>
      <c r="Q419" s="21">
        <v>96.996398982846586</v>
      </c>
      <c r="R419" s="21">
        <v>99.874634841342697</v>
      </c>
      <c r="S419" s="21">
        <v>101.93553668931256</v>
      </c>
      <c r="T419" s="21">
        <v>104.04258519817796</v>
      </c>
      <c r="U419" s="21">
        <v>106.18472717196582</v>
      </c>
      <c r="V419" s="21">
        <v>108.36780972271322</v>
      </c>
      <c r="W419" s="21">
        <v>110.57648338650839</v>
      </c>
      <c r="X419" s="21">
        <v>112.7694544213079</v>
      </c>
      <c r="Y419" s="21">
        <v>114.98228749612761</v>
      </c>
      <c r="Z419" s="21">
        <v>117.22345778349788</v>
      </c>
      <c r="AA419" s="21">
        <v>119.50474742044912</v>
      </c>
      <c r="AB419" s="21">
        <v>121.83201137782079</v>
      </c>
      <c r="AC419" s="21">
        <v>124.30483685770574</v>
      </c>
      <c r="AD419" s="21">
        <v>126.81952160325447</v>
      </c>
      <c r="AE419" s="21">
        <v>129.37127756316897</v>
      </c>
      <c r="AF419" s="21">
        <v>131.96243899653103</v>
      </c>
      <c r="AG419" s="22">
        <v>135.47056479945655</v>
      </c>
      <c r="AI419" s="20">
        <v>0</v>
      </c>
      <c r="AJ419" s="21">
        <v>5.2166744805659615</v>
      </c>
      <c r="AK419" s="21">
        <v>5.3216023247413169</v>
      </c>
      <c r="AL419" s="21">
        <v>5.4265301689166732</v>
      </c>
      <c r="AM419" s="21">
        <v>5.5063320831654474</v>
      </c>
      <c r="AN419" s="21">
        <v>5.5861339974142208</v>
      </c>
      <c r="AO419" s="21">
        <v>5.665935911662995</v>
      </c>
      <c r="AP419" s="21">
        <v>5.7457378259117702</v>
      </c>
      <c r="AQ419" s="21">
        <v>5.8255397401605462</v>
      </c>
      <c r="AR419" s="21">
        <v>5.9053416544093205</v>
      </c>
      <c r="AS419" s="21">
        <v>5.9851435686580947</v>
      </c>
      <c r="AT419" s="21">
        <v>6.0649454829068699</v>
      </c>
      <c r="AU419" s="21">
        <v>6.1447473971556432</v>
      </c>
      <c r="AV419" s="21">
        <v>6.327084396109818</v>
      </c>
      <c r="AW419" s="21">
        <v>6.4576430704410743</v>
      </c>
      <c r="AX419" s="21">
        <v>6.5911251478821242</v>
      </c>
      <c r="AY419" s="21">
        <v>6.7268304055597685</v>
      </c>
      <c r="AZ419" s="21">
        <v>6.8651292595600424</v>
      </c>
      <c r="BA419" s="21">
        <v>7.0050493173053994</v>
      </c>
      <c r="BB419" s="21">
        <v>7.1439746093722221</v>
      </c>
      <c r="BC419" s="21">
        <v>7.2841581669004034</v>
      </c>
      <c r="BD419" s="21">
        <v>7.426136894299721</v>
      </c>
      <c r="BE419" s="21">
        <v>7.5706571930511553</v>
      </c>
      <c r="BF419" s="21">
        <v>7.7180899770979394</v>
      </c>
      <c r="BG419" s="21">
        <v>7.8747441218959366</v>
      </c>
      <c r="BH419" s="21">
        <v>8.0340500621877027</v>
      </c>
      <c r="BI419" s="21">
        <v>8.1957044736636782</v>
      </c>
      <c r="BJ419" s="21">
        <v>8.3598552322508848</v>
      </c>
      <c r="BK419" s="22">
        <v>8.5820959249206545</v>
      </c>
      <c r="BM419" s="163">
        <f>VLOOKUP(BM$6,'MonteCarlo Policy Paths'!$N$2:$S$31,$B419+1,FALSE)</f>
        <v>24.184299884200797</v>
      </c>
      <c r="BN419" s="21">
        <f>VLOOKUP(BN$6,'MonteCarlo Policy Paths'!$N$2:$S$31,$B419+1,FALSE)</f>
        <v>26.797135120393484</v>
      </c>
      <c r="BO419" s="21">
        <f>VLOOKUP(BO$6,'MonteCarlo Policy Paths'!$N$2:$S$31,$B419+1,FALSE)</f>
        <v>29.690826715826198</v>
      </c>
      <c r="BP419" s="21">
        <f>VLOOKUP(BP$6,'MonteCarlo Policy Paths'!$N$2:$S$31,$B419+1,FALSE)</f>
        <v>32.893001978364566</v>
      </c>
      <c r="BQ419" s="21">
        <f>VLOOKUP(BQ$6,'MonteCarlo Policy Paths'!$N$2:$S$31,$B419+1,FALSE)</f>
        <v>36.420098382625895</v>
      </c>
      <c r="BR419" s="21">
        <f>VLOOKUP(BR$6,'MonteCarlo Policy Paths'!$N$2:$S$31,$B419+1,FALSE)</f>
        <v>40.279471956541457</v>
      </c>
      <c r="BS419" s="21">
        <f>VLOOKUP(BS$6,'MonteCarlo Policy Paths'!$N$2:$S$31,$B419+1,FALSE)</f>
        <v>44.515635375675203</v>
      </c>
      <c r="BT419" s="21">
        <f>VLOOKUP(BT$6,'MonteCarlo Policy Paths'!$N$2:$S$31,$B419+1,FALSE)</f>
        <v>49.196171227791872</v>
      </c>
      <c r="BU419" s="21">
        <f>VLOOKUP(BU$6,'MonteCarlo Policy Paths'!$N$2:$S$31,$B419+1,FALSE)</f>
        <v>54.364766335209197</v>
      </c>
      <c r="BV419" s="21">
        <f>VLOOKUP(BV$6,'MonteCarlo Policy Paths'!$N$2:$S$31,$B419+1,FALSE)</f>
        <v>60.140596575631633</v>
      </c>
      <c r="BW419" s="21">
        <f>VLOOKUP(BW$6,'MonteCarlo Policy Paths'!$N$2:$S$31,$B419+1,FALSE)</f>
        <v>66.545116533046993</v>
      </c>
      <c r="BX419" s="21">
        <f>VLOOKUP(BX$6,'MonteCarlo Policy Paths'!$N$2:$S$31,$B419+1,FALSE)</f>
        <v>73.642612105771832</v>
      </c>
      <c r="BY419" s="21">
        <f>VLOOKUP(BY$6,'MonteCarlo Policy Paths'!$N$2:$S$31,$B419+1,FALSE)</f>
        <v>81.515240678665066</v>
      </c>
      <c r="BZ419" s="21">
        <f>VLOOKUP(BZ$6,'MonteCarlo Policy Paths'!$N$2:$S$31,$B419+1,FALSE)</f>
        <v>90.237354922369406</v>
      </c>
      <c r="CA419" s="21">
        <f>VLOOKUP(CA$6,'MonteCarlo Policy Paths'!$N$2:$S$31,$B419+1,FALSE)</f>
        <v>92.736092415362535</v>
      </c>
      <c r="CB419" s="21">
        <f>VLOOKUP(CB$6,'MonteCarlo Policy Paths'!$N$2:$S$31,$B419+1,FALSE)</f>
        <v>95.321073906264047</v>
      </c>
      <c r="CC419" s="21">
        <f>VLOOKUP(CC$6,'MonteCarlo Policy Paths'!$N$2:$S$31,$B419+1,FALSE)</f>
        <v>97.972807459231774</v>
      </c>
      <c r="CD419" s="21">
        <f>VLOOKUP(CD$6,'MonteCarlo Policy Paths'!$N$2:$S$31,$B419+1,FALSE)</f>
        <v>100.70188743091984</v>
      </c>
      <c r="CE419" s="21">
        <f>VLOOKUP(CE$6,'MonteCarlo Policy Paths'!$N$2:$S$31,$B419+1,FALSE)</f>
        <v>103.48109827693068</v>
      </c>
      <c r="CF419" s="21">
        <f>VLOOKUP(CF$6,'MonteCarlo Policy Paths'!$N$2:$S$31,$B419+1,FALSE)</f>
        <v>106.37744326160868</v>
      </c>
      <c r="CG419" s="21">
        <f>VLOOKUP(CG$6,'MonteCarlo Policy Paths'!$N$2:$S$31,$B419+1,FALSE)</f>
        <v>109.31402956265458</v>
      </c>
      <c r="CH419" s="21">
        <f>VLOOKUP(CH$6,'MonteCarlo Policy Paths'!$N$2:$S$31,$B419+1,FALSE)</f>
        <v>112.30612514839871</v>
      </c>
      <c r="CI419" s="21">
        <f>VLOOKUP(CI$6,'MonteCarlo Policy Paths'!$N$2:$S$31,$B419+1,FALSE)</f>
        <v>115.37497116076017</v>
      </c>
      <c r="CJ419" s="21">
        <f>VLOOKUP(CJ$6,'MonteCarlo Policy Paths'!$N$2:$S$31,$B419+1,FALSE)</f>
        <v>118.53125256657755</v>
      </c>
      <c r="CK419" s="21">
        <f>VLOOKUP(CK$6,'MonteCarlo Policy Paths'!$N$2:$S$31,$B419+1,FALSE)</f>
        <v>121.76875646902944</v>
      </c>
      <c r="CL419" s="21">
        <f>VLOOKUP(CL$6,'MonteCarlo Policy Paths'!$N$2:$S$31,$B419+1,FALSE)</f>
        <v>125.08672773594304</v>
      </c>
      <c r="CM419" s="21">
        <f>VLOOKUP(CM$6,'MonteCarlo Policy Paths'!$N$2:$S$31,$B419+1,FALSE)</f>
        <v>128.47676069968128</v>
      </c>
      <c r="CN419" s="21">
        <f>VLOOKUP(CN$6,'MonteCarlo Policy Paths'!$N$2:$S$31,$B419+1,FALSE)</f>
        <v>131.94323193005201</v>
      </c>
      <c r="CO419" s="164">
        <f>VLOOKUP(CO$6,'MonteCarlo Policy Paths'!$N$2:$S$31,$B419+1,FALSE)</f>
        <v>135.47056479945655</v>
      </c>
      <c r="CQ419" s="163">
        <f>BM419*VLOOKUP(AI$6,'Greenhouse Gas Costs Avoided'!$A$2:$I$32,9,FALSE)</f>
        <v>1.5320817610121258</v>
      </c>
      <c r="CR419" s="21">
        <f>BN419*VLOOKUP(AJ$6,'Greenhouse Gas Costs Avoided'!$A$2:$I$32,9,FALSE)</f>
        <v>1.6976055607114411</v>
      </c>
      <c r="CS419" s="21">
        <f>BO419*VLOOKUP(AK$6,'Greenhouse Gas Costs Avoided'!$A$2:$I$32,9,FALSE)</f>
        <v>1.8809216846672472</v>
      </c>
      <c r="CT419" s="21">
        <f>BP419*VLOOKUP(AL$6,'Greenhouse Gas Costs Avoided'!$A$2:$I$32,9,FALSE)</f>
        <v>2.0837803301021003</v>
      </c>
      <c r="CU419" s="21">
        <f>BQ419*VLOOKUP(AM$6,'Greenhouse Gas Costs Avoided'!$A$2:$I$32,9,FALSE)</f>
        <v>2.3072228153580183</v>
      </c>
      <c r="CV419" s="21">
        <f>BR419*VLOOKUP(AN$6,'Greenhouse Gas Costs Avoided'!$A$2:$I$32,9,FALSE)</f>
        <v>2.5517151467399573</v>
      </c>
      <c r="CW419" s="21">
        <f>BS419*VLOOKUP(AO$6,'Greenhouse Gas Costs Avoided'!$A$2:$I$32,9,FALSE)</f>
        <v>2.8200772139570236</v>
      </c>
      <c r="CX419" s="21">
        <f>BT419*VLOOKUP(AP$6,'Greenhouse Gas Costs Avoided'!$A$2:$I$32,9,FALSE)</f>
        <v>3.1165903917263735</v>
      </c>
      <c r="CY419" s="21">
        <f>BU419*VLOOKUP(AQ$6,'Greenhouse Gas Costs Avoided'!$A$2:$I$32,9,FALSE)</f>
        <v>3.444022251736667</v>
      </c>
      <c r="CZ419" s="21">
        <f>BV419*VLOOKUP(AR$6,'Greenhouse Gas Costs Avoided'!$A$2:$I$32,9,FALSE)</f>
        <v>3.8099226171979153</v>
      </c>
      <c r="DA419" s="21">
        <f>BW419*VLOOKUP(AS$6,'Greenhouse Gas Costs Avoided'!$A$2:$I$32,9,FALSE)</f>
        <v>4.2156506416508543</v>
      </c>
      <c r="DB419" s="21">
        <f>BX419*VLOOKUP(AT$6,'Greenhouse Gas Costs Avoided'!$A$2:$I$32,9,FALSE)</f>
        <v>4.6652788536686769</v>
      </c>
      <c r="DC419" s="21">
        <f>BY419*VLOOKUP(AU$6,'Greenhouse Gas Costs Avoided'!$A$2:$I$32,9,FALSE)</f>
        <v>5.1640119451993618</v>
      </c>
      <c r="DD419" s="21">
        <f>BZ419*VLOOKUP(AV$6,'Greenhouse Gas Costs Avoided'!$A$2:$I$32,9,FALSE)</f>
        <v>5.7165601774917221</v>
      </c>
      <c r="DE419" s="21">
        <f>CA419*VLOOKUP(AW$6,'Greenhouse Gas Costs Avoided'!$A$2:$I$32,9,FALSE)</f>
        <v>5.8748558551380645</v>
      </c>
      <c r="DF419" s="21">
        <f>CB419*VLOOKUP(AX$6,'Greenhouse Gas Costs Avoided'!$A$2:$I$32,9,FALSE)</f>
        <v>6.0386151127443357</v>
      </c>
      <c r="DG419" s="21">
        <f>CC419*VLOOKUP(AY$6,'Greenhouse Gas Costs Avoided'!$A$2:$I$32,9,FALSE)</f>
        <v>6.2066031310462346</v>
      </c>
      <c r="DH419" s="21">
        <f>CD419*VLOOKUP(AZ$6,'Greenhouse Gas Costs Avoided'!$A$2:$I$32,9,FALSE)</f>
        <v>6.3794910653253769</v>
      </c>
      <c r="DI419" s="21">
        <f>CE419*VLOOKUP(BA$6,'Greenhouse Gas Costs Avoided'!$A$2:$I$32,9,FALSE)</f>
        <v>6.5555548036832505</v>
      </c>
      <c r="DJ419" s="21">
        <f>CF419*VLOOKUP(BB$6,'Greenhouse Gas Costs Avoided'!$A$2:$I$32,9,FALSE)</f>
        <v>6.7390390205459019</v>
      </c>
      <c r="DK419" s="21">
        <f>CG419*VLOOKUP(BC$6,'Greenhouse Gas Costs Avoided'!$A$2:$I$32,9,FALSE)</f>
        <v>6.9250725353887148</v>
      </c>
      <c r="DL419" s="21">
        <f>CH419*VLOOKUP(BD$6,'Greenhouse Gas Costs Avoided'!$A$2:$I$32,9,FALSE)</f>
        <v>7.114622578022705</v>
      </c>
      <c r="DM419" s="21">
        <f>CI419*VLOOKUP(BE$6,'Greenhouse Gas Costs Avoided'!$A$2:$I$32,9,FALSE)</f>
        <v>7.309034780377397</v>
      </c>
      <c r="DN419" s="21">
        <f>CJ419*VLOOKUP(BF$6,'Greenhouse Gas Costs Avoided'!$A$2:$I$32,9,FALSE)</f>
        <v>7.5089860379134308</v>
      </c>
      <c r="DO419" s="21">
        <f>CK419*VLOOKUP(BG$6,'Greenhouse Gas Costs Avoided'!$A$2:$I$32,9,FALSE)</f>
        <v>7.714082761982441</v>
      </c>
      <c r="DP419" s="21">
        <f>CL419*VLOOKUP(BH$6,'Greenhouse Gas Costs Avoided'!$A$2:$I$32,9,FALSE)</f>
        <v>7.9242771147625906</v>
      </c>
      <c r="DQ419" s="21">
        <f>CM419*VLOOKUP(BI$6,'Greenhouse Gas Costs Avoided'!$A$2:$I$32,9,FALSE)</f>
        <v>8.1390365949973802</v>
      </c>
      <c r="DR419" s="21">
        <f>CN419*VLOOKUP(BJ$6,'Greenhouse Gas Costs Avoided'!$A$2:$I$32,9,FALSE)</f>
        <v>8.358638459535694</v>
      </c>
      <c r="DS419" s="164">
        <f>CO419*VLOOKUP(BK$6,'Greenhouse Gas Costs Avoided'!$A$2:$I$32,9,FALSE)</f>
        <v>8.5820959249206545</v>
      </c>
    </row>
    <row r="420" spans="1:123" x14ac:dyDescent="0.35">
      <c r="A420" s="174">
        <v>414</v>
      </c>
      <c r="B420" s="12">
        <v>2</v>
      </c>
      <c r="C420" s="175">
        <v>2023</v>
      </c>
      <c r="E420" s="20">
        <v>0</v>
      </c>
      <c r="F420" s="21">
        <v>82.346532180449415</v>
      </c>
      <c r="G420" s="21">
        <v>84.002844861871253</v>
      </c>
      <c r="H420" s="21">
        <v>85.659157543293105</v>
      </c>
      <c r="I420" s="21">
        <v>86.918851036576825</v>
      </c>
      <c r="J420" s="21">
        <v>88.178544529860531</v>
      </c>
      <c r="K420" s="21">
        <v>89.438238023144251</v>
      </c>
      <c r="L420" s="21">
        <v>90.697931516427971</v>
      </c>
      <c r="M420" s="21">
        <v>91.95762500971172</v>
      </c>
      <c r="N420" s="21">
        <v>93.21731850299544</v>
      </c>
      <c r="O420" s="21">
        <v>94.47701199627916</v>
      </c>
      <c r="P420" s="21">
        <v>95.73670548956288</v>
      </c>
      <c r="Q420" s="21">
        <v>96.996398982846586</v>
      </c>
      <c r="R420" s="21">
        <v>98.25609247613032</v>
      </c>
      <c r="S420" s="21">
        <v>99.65157958594628</v>
      </c>
      <c r="T420" s="21">
        <v>101.04706669576224</v>
      </c>
      <c r="U420" s="21">
        <v>102.4425538055782</v>
      </c>
      <c r="V420" s="21">
        <v>103.83804091539416</v>
      </c>
      <c r="W420" s="21">
        <v>105.23352802521011</v>
      </c>
      <c r="X420" s="21">
        <v>106.47156953138905</v>
      </c>
      <c r="Y420" s="21">
        <v>107.709611037568</v>
      </c>
      <c r="Z420" s="21">
        <v>108.94765254374694</v>
      </c>
      <c r="AA420" s="21">
        <v>110.18569404992589</v>
      </c>
      <c r="AB420" s="21">
        <v>111.42373555610482</v>
      </c>
      <c r="AC420" s="21">
        <v>112.86811731331359</v>
      </c>
      <c r="AD420" s="21">
        <v>114.31249907052236</v>
      </c>
      <c r="AE420" s="21">
        <v>115.75688082773114</v>
      </c>
      <c r="AF420" s="21">
        <v>117.20126258493991</v>
      </c>
      <c r="AG420" s="22">
        <v>120.41827982173916</v>
      </c>
      <c r="AI420" s="20">
        <v>0</v>
      </c>
      <c r="AJ420" s="21">
        <v>5.2166744805659615</v>
      </c>
      <c r="AK420" s="21">
        <v>5.3216023247413169</v>
      </c>
      <c r="AL420" s="21">
        <v>5.4265301689166732</v>
      </c>
      <c r="AM420" s="21">
        <v>5.5063320831654474</v>
      </c>
      <c r="AN420" s="21">
        <v>5.5861339974142208</v>
      </c>
      <c r="AO420" s="21">
        <v>5.665935911662995</v>
      </c>
      <c r="AP420" s="21">
        <v>5.7457378259117702</v>
      </c>
      <c r="AQ420" s="21">
        <v>5.8255397401605462</v>
      </c>
      <c r="AR420" s="21">
        <v>5.9053416544093205</v>
      </c>
      <c r="AS420" s="21">
        <v>5.9851435686580947</v>
      </c>
      <c r="AT420" s="21">
        <v>6.0649454829068699</v>
      </c>
      <c r="AU420" s="21">
        <v>6.1447473971556432</v>
      </c>
      <c r="AV420" s="21">
        <v>6.2245493114044184</v>
      </c>
      <c r="AW420" s="21">
        <v>6.312953786990386</v>
      </c>
      <c r="AX420" s="21">
        <v>6.4013582625763545</v>
      </c>
      <c r="AY420" s="21">
        <v>6.4897627381623222</v>
      </c>
      <c r="AZ420" s="21">
        <v>6.5781672137482907</v>
      </c>
      <c r="BA420" s="21">
        <v>6.6665716893342575</v>
      </c>
      <c r="BB420" s="21">
        <v>6.7450019445028957</v>
      </c>
      <c r="BC420" s="21">
        <v>6.8234321996715348</v>
      </c>
      <c r="BD420" s="21">
        <v>6.901862454840173</v>
      </c>
      <c r="BE420" s="21">
        <v>6.9802927100088112</v>
      </c>
      <c r="BF420" s="21">
        <v>7.0587229651774486</v>
      </c>
      <c r="BG420" s="21">
        <v>7.1502249295408609</v>
      </c>
      <c r="BH420" s="21">
        <v>7.2417268939042723</v>
      </c>
      <c r="BI420" s="21">
        <v>7.3332288582676846</v>
      </c>
      <c r="BJ420" s="21">
        <v>7.424730822631096</v>
      </c>
      <c r="BK420" s="22">
        <v>7.6285297110405814</v>
      </c>
      <c r="BM420" s="163">
        <f>VLOOKUP(BM$6,'MonteCarlo Policy Paths'!$N$2:$S$31,$B420+1,FALSE)</f>
        <v>23.967702867134744</v>
      </c>
      <c r="BN420" s="21">
        <f>VLOOKUP(BN$6,'MonteCarlo Policy Paths'!$N$2:$S$31,$B420+1,FALSE)</f>
        <v>26.317177955222718</v>
      </c>
      <c r="BO420" s="21">
        <f>VLOOKUP(BO$6,'MonteCarlo Policy Paths'!$N$2:$S$31,$B420+1,FALSE)</f>
        <v>28.893255238045125</v>
      </c>
      <c r="BP420" s="21">
        <f>VLOOKUP(BP$6,'MonteCarlo Policy Paths'!$N$2:$S$31,$B420+1,FALSE)</f>
        <v>31.715102246604285</v>
      </c>
      <c r="BQ420" s="21">
        <f>VLOOKUP(BQ$6,'MonteCarlo Policy Paths'!$N$2:$S$31,$B420+1,FALSE)</f>
        <v>34.790233856835599</v>
      </c>
      <c r="BR420" s="21">
        <f>VLOOKUP(BR$6,'MonteCarlo Policy Paths'!$N$2:$S$31,$B420+1,FALSE)</f>
        <v>38.117013285454661</v>
      </c>
      <c r="BS420" s="21">
        <f>VLOOKUP(BS$6,'MonteCarlo Policy Paths'!$N$2:$S$31,$B420+1,FALSE)</f>
        <v>41.72840612279375</v>
      </c>
      <c r="BT420" s="21">
        <f>VLOOKUP(BT$6,'MonteCarlo Policy Paths'!$N$2:$S$31,$B420+1,FALSE)</f>
        <v>45.677249983631562</v>
      </c>
      <c r="BU420" s="21">
        <f>VLOOKUP(BU$6,'MonteCarlo Policy Paths'!$N$2:$S$31,$B420+1,FALSE)</f>
        <v>49.99204890598088</v>
      </c>
      <c r="BV420" s="21">
        <f>VLOOKUP(BV$6,'MonteCarlo Policy Paths'!$N$2:$S$31,$B420+1,FALSE)</f>
        <v>54.768556811140854</v>
      </c>
      <c r="BW420" s="21">
        <f>VLOOKUP(BW$6,'MonteCarlo Policy Paths'!$N$2:$S$31,$B420+1,FALSE)</f>
        <v>60.010238214835042</v>
      </c>
      <c r="BX420" s="21">
        <f>VLOOKUP(BX$6,'MonteCarlo Policy Paths'!$N$2:$S$31,$B420+1,FALSE)</f>
        <v>65.75812779974207</v>
      </c>
      <c r="BY420" s="21">
        <f>VLOOKUP(BY$6,'MonteCarlo Policy Paths'!$N$2:$S$31,$B420+1,FALSE)</f>
        <v>72.066881159093455</v>
      </c>
      <c r="BZ420" s="21">
        <f>VLOOKUP(BZ$6,'MonteCarlo Policy Paths'!$N$2:$S$31,$B420+1,FALSE)</f>
        <v>78.981532638183737</v>
      </c>
      <c r="CA420" s="21">
        <f>VLOOKUP(CA$6,'MonteCarlo Policy Paths'!$N$2:$S$31,$B420+1,FALSE)</f>
        <v>81.252691038046251</v>
      </c>
      <c r="CB420" s="21">
        <f>VLOOKUP(CB$6,'MonteCarlo Policy Paths'!$N$2:$S$31,$B420+1,FALSE)</f>
        <v>83.604044111934414</v>
      </c>
      <c r="CC420" s="21">
        <f>VLOOKUP(CC$6,'MonteCarlo Policy Paths'!$N$2:$S$31,$B420+1,FALSE)</f>
        <v>86.018714380110126</v>
      </c>
      <c r="CD420" s="21">
        <f>VLOOKUP(CD$6,'MonteCarlo Policy Paths'!$N$2:$S$31,$B420+1,FALSE)</f>
        <v>88.506196331807388</v>
      </c>
      <c r="CE420" s="21">
        <f>VLOOKUP(CE$6,'MonteCarlo Policy Paths'!$N$2:$S$31,$B420+1,FALSE)</f>
        <v>91.042757806054695</v>
      </c>
      <c r="CF420" s="21">
        <f>VLOOKUP(CF$6,'MonteCarlo Policy Paths'!$N$2:$S$31,$B420+1,FALSE)</f>
        <v>93.687547211990633</v>
      </c>
      <c r="CG420" s="21">
        <f>VLOOKUP(CG$6,'MonteCarlo Policy Paths'!$N$2:$S$31,$B420+1,FALSE)</f>
        <v>96.373095170621937</v>
      </c>
      <c r="CH420" s="21">
        <f>VLOOKUP(CH$6,'MonteCarlo Policy Paths'!$N$2:$S$31,$B420+1,FALSE)</f>
        <v>99.112987273548597</v>
      </c>
      <c r="CI420" s="21">
        <f>VLOOKUP(CI$6,'MonteCarlo Policy Paths'!$N$2:$S$31,$B420+1,FALSE)</f>
        <v>101.92614153054797</v>
      </c>
      <c r="CJ420" s="21">
        <f>VLOOKUP(CJ$6,'MonteCarlo Policy Paths'!$N$2:$S$31,$B420+1,FALSE)</f>
        <v>104.82221793361833</v>
      </c>
      <c r="CK420" s="21">
        <f>VLOOKUP(CK$6,'MonteCarlo Policy Paths'!$N$2:$S$31,$B420+1,FALSE)</f>
        <v>107.79595653596101</v>
      </c>
      <c r="CL420" s="21">
        <f>VLOOKUP(CL$6,'MonteCarlo Policy Paths'!$N$2:$S$31,$B420+1,FALSE)</f>
        <v>110.84691133589952</v>
      </c>
      <c r="CM420" s="21">
        <f>VLOOKUP(CM$6,'MonteCarlo Policy Paths'!$N$2:$S$31,$B420+1,FALSE)</f>
        <v>113.96784710075578</v>
      </c>
      <c r="CN420" s="21">
        <f>VLOOKUP(CN$6,'MonteCarlo Policy Paths'!$N$2:$S$31,$B420+1,FALSE)</f>
        <v>117.16284845198182</v>
      </c>
      <c r="CO420" s="164">
        <f>VLOOKUP(CO$6,'MonteCarlo Policy Paths'!$N$2:$S$31,$B420+1,FALSE)</f>
        <v>120.41827982173916</v>
      </c>
      <c r="CQ420" s="163">
        <f>BM420*VLOOKUP(AI$6,'Greenhouse Gas Costs Avoided'!$A$2:$I$32,9,FALSE)</f>
        <v>1.5183602829902079</v>
      </c>
      <c r="CR420" s="21">
        <f>BN420*VLOOKUP(AJ$6,'Greenhouse Gas Costs Avoided'!$A$2:$I$32,9,FALSE)</f>
        <v>1.6672001480120395</v>
      </c>
      <c r="CS420" s="21">
        <f>BO420*VLOOKUP(AK$6,'Greenhouse Gas Costs Avoided'!$A$2:$I$32,9,FALSE)</f>
        <v>1.8303953216936328</v>
      </c>
      <c r="CT420" s="21">
        <f>BP420*VLOOKUP(AL$6,'Greenhouse Gas Costs Avoided'!$A$2:$I$32,9,FALSE)</f>
        <v>2.0091600721673259</v>
      </c>
      <c r="CU420" s="21">
        <f>BQ420*VLOOKUP(AM$6,'Greenhouse Gas Costs Avoided'!$A$2:$I$32,9,FALSE)</f>
        <v>2.2039704688009323</v>
      </c>
      <c r="CV420" s="21">
        <f>BR420*VLOOKUP(AN$6,'Greenhouse Gas Costs Avoided'!$A$2:$I$32,9,FALSE)</f>
        <v>2.4147228209427172</v>
      </c>
      <c r="CW420" s="21">
        <f>BS420*VLOOKUP(AO$6,'Greenhouse Gas Costs Avoided'!$A$2:$I$32,9,FALSE)</f>
        <v>2.6435055074141016</v>
      </c>
      <c r="CX420" s="21">
        <f>BT420*VLOOKUP(AP$6,'Greenhouse Gas Costs Avoided'!$A$2:$I$32,9,FALSE)</f>
        <v>2.8936658050138946</v>
      </c>
      <c r="CY420" s="21">
        <f>BU420*VLOOKUP(AQ$6,'Greenhouse Gas Costs Avoided'!$A$2:$I$32,9,FALSE)</f>
        <v>3.1670094520501597</v>
      </c>
      <c r="CZ420" s="21">
        <f>BV420*VLOOKUP(AR$6,'Greenhouse Gas Costs Avoided'!$A$2:$I$32,9,FALSE)</f>
        <v>3.4696024846318703</v>
      </c>
      <c r="DA420" s="21">
        <f>BW420*VLOOKUP(AS$6,'Greenhouse Gas Costs Avoided'!$A$2:$I$32,9,FALSE)</f>
        <v>3.8016643807416939</v>
      </c>
      <c r="DB420" s="21">
        <f>BX420*VLOOKUP(AT$6,'Greenhouse Gas Costs Avoided'!$A$2:$I$32,9,FALSE)</f>
        <v>4.1657946983243246</v>
      </c>
      <c r="DC420" s="21">
        <f>BY420*VLOOKUP(AU$6,'Greenhouse Gas Costs Avoided'!$A$2:$I$32,9,FALSE)</f>
        <v>4.5654558835919028</v>
      </c>
      <c r="DD420" s="21">
        <f>BZ420*VLOOKUP(AV$6,'Greenhouse Gas Costs Avoided'!$A$2:$I$32,9,FALSE)</f>
        <v>5.0035008741682265</v>
      </c>
      <c r="DE420" s="21">
        <f>CA420*VLOOKUP(AW$6,'Greenhouse Gas Costs Avoided'!$A$2:$I$32,9,FALSE)</f>
        <v>5.1473793563843691</v>
      </c>
      <c r="DF420" s="21">
        <f>CB420*VLOOKUP(AX$6,'Greenhouse Gas Costs Avoided'!$A$2:$I$32,9,FALSE)</f>
        <v>5.2963381923007766</v>
      </c>
      <c r="DG420" s="21">
        <f>CC420*VLOOKUP(AY$6,'Greenhouse Gas Costs Avoided'!$A$2:$I$32,9,FALSE)</f>
        <v>5.4493081891352544</v>
      </c>
      <c r="DH420" s="21">
        <f>CD420*VLOOKUP(AZ$6,'Greenhouse Gas Costs Avoided'!$A$2:$I$32,9,FALSE)</f>
        <v>5.606890825278958</v>
      </c>
      <c r="DI420" s="21">
        <f>CE420*VLOOKUP(BA$6,'Greenhouse Gas Costs Avoided'!$A$2:$I$32,9,FALSE)</f>
        <v>5.7675826620899597</v>
      </c>
      <c r="DJ420" s="21">
        <f>CF420*VLOOKUP(BB$6,'Greenhouse Gas Costs Avoided'!$A$2:$I$32,9,FALSE)</f>
        <v>5.935130766850258</v>
      </c>
      <c r="DK420" s="21">
        <f>CG420*VLOOKUP(BC$6,'Greenhouse Gas Costs Avoided'!$A$2:$I$32,9,FALSE)</f>
        <v>6.1052609366481567</v>
      </c>
      <c r="DL420" s="21">
        <f>CH420*VLOOKUP(BD$6,'Greenhouse Gas Costs Avoided'!$A$2:$I$32,9,FALSE)</f>
        <v>6.2788338222861402</v>
      </c>
      <c r="DM420" s="21">
        <f>CI420*VLOOKUP(BE$6,'Greenhouse Gas Costs Avoided'!$A$2:$I$32,9,FALSE)</f>
        <v>6.4570478846612929</v>
      </c>
      <c r="DN420" s="21">
        <f>CJ420*VLOOKUP(BF$6,'Greenhouse Gas Costs Avoided'!$A$2:$I$32,9,FALSE)</f>
        <v>6.6405150868084322</v>
      </c>
      <c r="DO420" s="21">
        <f>CK420*VLOOKUP(BG$6,'Greenhouse Gas Costs Avoided'!$A$2:$I$32,9,FALSE)</f>
        <v>6.8289022097138705</v>
      </c>
      <c r="DP420" s="21">
        <f>CL420*VLOOKUP(BH$6,'Greenhouse Gas Costs Avoided'!$A$2:$I$32,9,FALSE)</f>
        <v>7.0221809990540507</v>
      </c>
      <c r="DQ420" s="21">
        <f>CM420*VLOOKUP(BI$6,'Greenhouse Gas Costs Avoided'!$A$2:$I$32,9,FALSE)</f>
        <v>7.2198931009350886</v>
      </c>
      <c r="DR420" s="21">
        <f>CN420*VLOOKUP(BJ$6,'Greenhouse Gas Costs Avoided'!$A$2:$I$32,9,FALSE)</f>
        <v>7.4222972772007143</v>
      </c>
      <c r="DS420" s="164">
        <f>CO420*VLOOKUP(BK$6,'Greenhouse Gas Costs Avoided'!$A$2:$I$32,9,FALSE)</f>
        <v>7.6285297110405814</v>
      </c>
    </row>
    <row r="421" spans="1:123" x14ac:dyDescent="0.35">
      <c r="A421" s="174">
        <v>415</v>
      </c>
      <c r="B421" s="12">
        <v>3</v>
      </c>
      <c r="C421" s="175">
        <v>2023</v>
      </c>
      <c r="E421" s="20">
        <v>0</v>
      </c>
      <c r="F421" s="21">
        <v>82.346532180449415</v>
      </c>
      <c r="G421" s="21">
        <v>84.002844861871253</v>
      </c>
      <c r="H421" s="21">
        <v>85.659157543293105</v>
      </c>
      <c r="I421" s="21">
        <v>86.918851036576825</v>
      </c>
      <c r="J421" s="21">
        <v>88.178544529860531</v>
      </c>
      <c r="K421" s="21">
        <v>89.438238023144251</v>
      </c>
      <c r="L421" s="21">
        <v>90.697931516427971</v>
      </c>
      <c r="M421" s="21">
        <v>91.95762500971172</v>
      </c>
      <c r="N421" s="21">
        <v>93.21731850299544</v>
      </c>
      <c r="O421" s="21">
        <v>94.47701199627916</v>
      </c>
      <c r="P421" s="21">
        <v>95.73670548956288</v>
      </c>
      <c r="Q421" s="21">
        <v>96.996398982846586</v>
      </c>
      <c r="R421" s="21">
        <v>101.49317720655506</v>
      </c>
      <c r="S421" s="21">
        <v>104.21949379267882</v>
      </c>
      <c r="T421" s="21">
        <v>107.03810370059369</v>
      </c>
      <c r="U421" s="21">
        <v>109.92690053835344</v>
      </c>
      <c r="V421" s="21">
        <v>112.89757853003228</v>
      </c>
      <c r="W421" s="21">
        <v>115.91943874780665</v>
      </c>
      <c r="X421" s="21">
        <v>119.06733931122673</v>
      </c>
      <c r="Y421" s="21">
        <v>122.25496395468721</v>
      </c>
      <c r="Z421" s="21">
        <v>125.4992630232488</v>
      </c>
      <c r="AA421" s="21">
        <v>128.82380079097237</v>
      </c>
      <c r="AB421" s="21">
        <v>132.24028719953677</v>
      </c>
      <c r="AC421" s="21">
        <v>135.74155640209787</v>
      </c>
      <c r="AD421" s="21">
        <v>139.32654413598658</v>
      </c>
      <c r="AE421" s="21">
        <v>142.9856742986068</v>
      </c>
      <c r="AF421" s="21">
        <v>146.72361540812219</v>
      </c>
      <c r="AG421" s="22">
        <v>150.52284977717397</v>
      </c>
      <c r="AI421" s="20">
        <v>0</v>
      </c>
      <c r="AJ421" s="21">
        <v>5.2166744805659615</v>
      </c>
      <c r="AK421" s="21">
        <v>5.3216023247413169</v>
      </c>
      <c r="AL421" s="21">
        <v>5.4265301689166732</v>
      </c>
      <c r="AM421" s="21">
        <v>5.5063320831654474</v>
      </c>
      <c r="AN421" s="21">
        <v>5.5861339974142208</v>
      </c>
      <c r="AO421" s="21">
        <v>5.665935911662995</v>
      </c>
      <c r="AP421" s="21">
        <v>5.7457378259117702</v>
      </c>
      <c r="AQ421" s="21">
        <v>5.8255397401605462</v>
      </c>
      <c r="AR421" s="21">
        <v>5.9053416544093205</v>
      </c>
      <c r="AS421" s="21">
        <v>5.9851435686580947</v>
      </c>
      <c r="AT421" s="21">
        <v>6.0649454829068699</v>
      </c>
      <c r="AU421" s="21">
        <v>6.1447473971556432</v>
      </c>
      <c r="AV421" s="21">
        <v>6.4296194808152167</v>
      </c>
      <c r="AW421" s="21">
        <v>6.6023323538917609</v>
      </c>
      <c r="AX421" s="21">
        <v>6.7808920331878957</v>
      </c>
      <c r="AY421" s="21">
        <v>6.9638980729572149</v>
      </c>
      <c r="AZ421" s="21">
        <v>7.1520913053717949</v>
      </c>
      <c r="BA421" s="21">
        <v>7.3435269452765404</v>
      </c>
      <c r="BB421" s="21">
        <v>7.5429472742415475</v>
      </c>
      <c r="BC421" s="21">
        <v>7.744884134129272</v>
      </c>
      <c r="BD421" s="21">
        <v>7.950411333759269</v>
      </c>
      <c r="BE421" s="21">
        <v>8.161021676093501</v>
      </c>
      <c r="BF421" s="21">
        <v>8.3774569890184303</v>
      </c>
      <c r="BG421" s="21">
        <v>8.5992633142510115</v>
      </c>
      <c r="BH421" s="21">
        <v>8.8263732304711304</v>
      </c>
      <c r="BI421" s="21">
        <v>9.05818008905967</v>
      </c>
      <c r="BJ421" s="21">
        <v>9.2949796418706736</v>
      </c>
      <c r="BK421" s="22">
        <v>9.5356621388007277</v>
      </c>
      <c r="BM421" s="163">
        <f>VLOOKUP(BM$6,'MonteCarlo Policy Paths'!$N$2:$S$31,$B421+1,FALSE)</f>
        <v>24.400896901266854</v>
      </c>
      <c r="BN421" s="21">
        <f>VLOOKUP(BN$6,'MonteCarlo Policy Paths'!$N$2:$S$31,$B421+1,FALSE)</f>
        <v>27.277092285564247</v>
      </c>
      <c r="BO421" s="21">
        <f>VLOOKUP(BO$6,'MonteCarlo Policy Paths'!$N$2:$S$31,$B421+1,FALSE)</f>
        <v>30.488398193607274</v>
      </c>
      <c r="BP421" s="21">
        <f>VLOOKUP(BP$6,'MonteCarlo Policy Paths'!$N$2:$S$31,$B421+1,FALSE)</f>
        <v>34.070901710124843</v>
      </c>
      <c r="BQ421" s="21">
        <f>VLOOKUP(BQ$6,'MonteCarlo Policy Paths'!$N$2:$S$31,$B421+1,FALSE)</f>
        <v>38.049962908416198</v>
      </c>
      <c r="BR421" s="21">
        <f>VLOOKUP(BR$6,'MonteCarlo Policy Paths'!$N$2:$S$31,$B421+1,FALSE)</f>
        <v>42.441930627628253</v>
      </c>
      <c r="BS421" s="21">
        <f>VLOOKUP(BS$6,'MonteCarlo Policy Paths'!$N$2:$S$31,$B421+1,FALSE)</f>
        <v>47.302864628556662</v>
      </c>
      <c r="BT421" s="21">
        <f>VLOOKUP(BT$6,'MonteCarlo Policy Paths'!$N$2:$S$31,$B421+1,FALSE)</f>
        <v>52.715092471952183</v>
      </c>
      <c r="BU421" s="21">
        <f>VLOOKUP(BU$6,'MonteCarlo Policy Paths'!$N$2:$S$31,$B421+1,FALSE)</f>
        <v>58.737483764437521</v>
      </c>
      <c r="BV421" s="21">
        <f>VLOOKUP(BV$6,'MonteCarlo Policy Paths'!$N$2:$S$31,$B421+1,FALSE)</f>
        <v>65.512636340122413</v>
      </c>
      <c r="BW421" s="21">
        <f>VLOOKUP(BW$6,'MonteCarlo Policy Paths'!$N$2:$S$31,$B421+1,FALSE)</f>
        <v>73.079994851258945</v>
      </c>
      <c r="BX421" s="21">
        <f>VLOOKUP(BX$6,'MonteCarlo Policy Paths'!$N$2:$S$31,$B421+1,FALSE)</f>
        <v>81.527096411801594</v>
      </c>
      <c r="BY421" s="21">
        <f>VLOOKUP(BY$6,'MonteCarlo Policy Paths'!$N$2:$S$31,$B421+1,FALSE)</f>
        <v>90.963600198236662</v>
      </c>
      <c r="BZ421" s="21">
        <f>VLOOKUP(BZ$6,'MonteCarlo Policy Paths'!$N$2:$S$31,$B421+1,FALSE)</f>
        <v>101.49317720655506</v>
      </c>
      <c r="CA421" s="21">
        <f>VLOOKUP(CA$6,'MonteCarlo Policy Paths'!$N$2:$S$31,$B421+1,FALSE)</f>
        <v>104.21949379267882</v>
      </c>
      <c r="CB421" s="21">
        <f>VLOOKUP(CB$6,'MonteCarlo Policy Paths'!$N$2:$S$31,$B421+1,FALSE)</f>
        <v>107.03810370059369</v>
      </c>
      <c r="CC421" s="21">
        <f>VLOOKUP(CC$6,'MonteCarlo Policy Paths'!$N$2:$S$31,$B421+1,FALSE)</f>
        <v>109.92690053835344</v>
      </c>
      <c r="CD421" s="21">
        <f>VLOOKUP(CD$6,'MonteCarlo Policy Paths'!$N$2:$S$31,$B421+1,FALSE)</f>
        <v>112.89757853003228</v>
      </c>
      <c r="CE421" s="21">
        <f>VLOOKUP(CE$6,'MonteCarlo Policy Paths'!$N$2:$S$31,$B421+1,FALSE)</f>
        <v>115.91943874780665</v>
      </c>
      <c r="CF421" s="21">
        <f>VLOOKUP(CF$6,'MonteCarlo Policy Paths'!$N$2:$S$31,$B421+1,FALSE)</f>
        <v>119.06733931122673</v>
      </c>
      <c r="CG421" s="21">
        <f>VLOOKUP(CG$6,'MonteCarlo Policy Paths'!$N$2:$S$31,$B421+1,FALSE)</f>
        <v>122.25496395468721</v>
      </c>
      <c r="CH421" s="21">
        <f>VLOOKUP(CH$6,'MonteCarlo Policy Paths'!$N$2:$S$31,$B421+1,FALSE)</f>
        <v>125.4992630232488</v>
      </c>
      <c r="CI421" s="21">
        <f>VLOOKUP(CI$6,'MonteCarlo Policy Paths'!$N$2:$S$31,$B421+1,FALSE)</f>
        <v>128.82380079097237</v>
      </c>
      <c r="CJ421" s="21">
        <f>VLOOKUP(CJ$6,'MonteCarlo Policy Paths'!$N$2:$S$31,$B421+1,FALSE)</f>
        <v>132.24028719953677</v>
      </c>
      <c r="CK421" s="21">
        <f>VLOOKUP(CK$6,'MonteCarlo Policy Paths'!$N$2:$S$31,$B421+1,FALSE)</f>
        <v>135.74155640209787</v>
      </c>
      <c r="CL421" s="21">
        <f>VLOOKUP(CL$6,'MonteCarlo Policy Paths'!$N$2:$S$31,$B421+1,FALSE)</f>
        <v>139.32654413598658</v>
      </c>
      <c r="CM421" s="21">
        <f>VLOOKUP(CM$6,'MonteCarlo Policy Paths'!$N$2:$S$31,$B421+1,FALSE)</f>
        <v>142.9856742986068</v>
      </c>
      <c r="CN421" s="21">
        <f>VLOOKUP(CN$6,'MonteCarlo Policy Paths'!$N$2:$S$31,$B421+1,FALSE)</f>
        <v>146.72361540812219</v>
      </c>
      <c r="CO421" s="164">
        <f>VLOOKUP(CO$6,'MonteCarlo Policy Paths'!$N$2:$S$31,$B421+1,FALSE)</f>
        <v>150.52284977717397</v>
      </c>
      <c r="CQ421" s="163">
        <f>BM421*VLOOKUP(AI$6,'Greenhouse Gas Costs Avoided'!$A$2:$I$32,9,FALSE)</f>
        <v>1.5458032390340439</v>
      </c>
      <c r="CR421" s="21">
        <f>BN421*VLOOKUP(AJ$6,'Greenhouse Gas Costs Avoided'!$A$2:$I$32,9,FALSE)</f>
        <v>1.7280109734108424</v>
      </c>
      <c r="CS421" s="21">
        <f>BO421*VLOOKUP(AK$6,'Greenhouse Gas Costs Avoided'!$A$2:$I$32,9,FALSE)</f>
        <v>1.9314480476408618</v>
      </c>
      <c r="CT421" s="21">
        <f>BP421*VLOOKUP(AL$6,'Greenhouse Gas Costs Avoided'!$A$2:$I$32,9,FALSE)</f>
        <v>2.1584005880368746</v>
      </c>
      <c r="CU421" s="21">
        <f>BQ421*VLOOKUP(AM$6,'Greenhouse Gas Costs Avoided'!$A$2:$I$32,9,FALSE)</f>
        <v>2.4104751619151044</v>
      </c>
      <c r="CV421" s="21">
        <f>BR421*VLOOKUP(AN$6,'Greenhouse Gas Costs Avoided'!$A$2:$I$32,9,FALSE)</f>
        <v>2.6887074725371978</v>
      </c>
      <c r="CW421" s="21">
        <f>BS421*VLOOKUP(AO$6,'Greenhouse Gas Costs Avoided'!$A$2:$I$32,9,FALSE)</f>
        <v>2.996648920499946</v>
      </c>
      <c r="CX421" s="21">
        <f>BT421*VLOOKUP(AP$6,'Greenhouse Gas Costs Avoided'!$A$2:$I$32,9,FALSE)</f>
        <v>3.339514978438852</v>
      </c>
      <c r="CY421" s="21">
        <f>BU421*VLOOKUP(AQ$6,'Greenhouse Gas Costs Avoided'!$A$2:$I$32,9,FALSE)</f>
        <v>3.7210350514231747</v>
      </c>
      <c r="CZ421" s="21">
        <f>BV421*VLOOKUP(AR$6,'Greenhouse Gas Costs Avoided'!$A$2:$I$32,9,FALSE)</f>
        <v>4.1502427497639598</v>
      </c>
      <c r="DA421" s="21">
        <f>BW421*VLOOKUP(AS$6,'Greenhouse Gas Costs Avoided'!$A$2:$I$32,9,FALSE)</f>
        <v>4.6296369025600148</v>
      </c>
      <c r="DB421" s="21">
        <f>BX421*VLOOKUP(AT$6,'Greenhouse Gas Costs Avoided'!$A$2:$I$32,9,FALSE)</f>
        <v>5.1647630090130283</v>
      </c>
      <c r="DC421" s="21">
        <f>BY421*VLOOKUP(AU$6,'Greenhouse Gas Costs Avoided'!$A$2:$I$32,9,FALSE)</f>
        <v>5.7625680068068199</v>
      </c>
      <c r="DD421" s="21">
        <f>BZ421*VLOOKUP(AV$6,'Greenhouse Gas Costs Avoided'!$A$2:$I$32,9,FALSE)</f>
        <v>6.4296194808152167</v>
      </c>
      <c r="DE421" s="21">
        <f>CA421*VLOOKUP(AW$6,'Greenhouse Gas Costs Avoided'!$A$2:$I$32,9,FALSE)</f>
        <v>6.6023323538917609</v>
      </c>
      <c r="DF421" s="21">
        <f>CB421*VLOOKUP(AX$6,'Greenhouse Gas Costs Avoided'!$A$2:$I$32,9,FALSE)</f>
        <v>6.7808920331878957</v>
      </c>
      <c r="DG421" s="21">
        <f>CC421*VLOOKUP(AY$6,'Greenhouse Gas Costs Avoided'!$A$2:$I$32,9,FALSE)</f>
        <v>6.9638980729572149</v>
      </c>
      <c r="DH421" s="21">
        <f>CD421*VLOOKUP(AZ$6,'Greenhouse Gas Costs Avoided'!$A$2:$I$32,9,FALSE)</f>
        <v>7.1520913053717949</v>
      </c>
      <c r="DI421" s="21">
        <f>CE421*VLOOKUP(BA$6,'Greenhouse Gas Costs Avoided'!$A$2:$I$32,9,FALSE)</f>
        <v>7.3435269452765404</v>
      </c>
      <c r="DJ421" s="21">
        <f>CF421*VLOOKUP(BB$6,'Greenhouse Gas Costs Avoided'!$A$2:$I$32,9,FALSE)</f>
        <v>7.5429472742415475</v>
      </c>
      <c r="DK421" s="21">
        <f>CG421*VLOOKUP(BC$6,'Greenhouse Gas Costs Avoided'!$A$2:$I$32,9,FALSE)</f>
        <v>7.744884134129272</v>
      </c>
      <c r="DL421" s="21">
        <f>CH421*VLOOKUP(BD$6,'Greenhouse Gas Costs Avoided'!$A$2:$I$32,9,FALSE)</f>
        <v>7.950411333759269</v>
      </c>
      <c r="DM421" s="21">
        <f>CI421*VLOOKUP(BE$6,'Greenhouse Gas Costs Avoided'!$A$2:$I$32,9,FALSE)</f>
        <v>8.161021676093501</v>
      </c>
      <c r="DN421" s="21">
        <f>CJ421*VLOOKUP(BF$6,'Greenhouse Gas Costs Avoided'!$A$2:$I$32,9,FALSE)</f>
        <v>8.3774569890184303</v>
      </c>
      <c r="DO421" s="21">
        <f>CK421*VLOOKUP(BG$6,'Greenhouse Gas Costs Avoided'!$A$2:$I$32,9,FALSE)</f>
        <v>8.5992633142510115</v>
      </c>
      <c r="DP421" s="21">
        <f>CL421*VLOOKUP(BH$6,'Greenhouse Gas Costs Avoided'!$A$2:$I$32,9,FALSE)</f>
        <v>8.8263732304711304</v>
      </c>
      <c r="DQ421" s="21">
        <f>CM421*VLOOKUP(BI$6,'Greenhouse Gas Costs Avoided'!$A$2:$I$32,9,FALSE)</f>
        <v>9.05818008905967</v>
      </c>
      <c r="DR421" s="21">
        <f>CN421*VLOOKUP(BJ$6,'Greenhouse Gas Costs Avoided'!$A$2:$I$32,9,FALSE)</f>
        <v>9.2949796418706736</v>
      </c>
      <c r="DS421" s="164">
        <f>CO421*VLOOKUP(BK$6,'Greenhouse Gas Costs Avoided'!$A$2:$I$32,9,FALSE)</f>
        <v>9.5356621388007277</v>
      </c>
    </row>
    <row r="422" spans="1:123" x14ac:dyDescent="0.35">
      <c r="A422" s="174">
        <v>416</v>
      </c>
      <c r="B422" s="12">
        <v>5</v>
      </c>
      <c r="C422" s="175">
        <v>2023</v>
      </c>
      <c r="E422" s="20">
        <v>0</v>
      </c>
      <c r="F422" s="21">
        <v>82.346532180449415</v>
      </c>
      <c r="G422" s="21">
        <v>84.002844861871253</v>
      </c>
      <c r="H422" s="21">
        <v>85.659157543293105</v>
      </c>
      <c r="I422" s="21">
        <v>86.918851036576825</v>
      </c>
      <c r="J422" s="21">
        <v>88.178544529860531</v>
      </c>
      <c r="K422" s="21">
        <v>89.438238023144251</v>
      </c>
      <c r="L422" s="21">
        <v>90.697931516427971</v>
      </c>
      <c r="M422" s="21">
        <v>91.95762500971172</v>
      </c>
      <c r="N422" s="21">
        <v>93.21731850299544</v>
      </c>
      <c r="O422" s="21">
        <v>94.47701199627916</v>
      </c>
      <c r="P422" s="21">
        <v>95.73670548956288</v>
      </c>
      <c r="Q422" s="21">
        <v>96.996398982846586</v>
      </c>
      <c r="R422" s="21">
        <v>99.874634841342697</v>
      </c>
      <c r="S422" s="21">
        <v>101.93553668931256</v>
      </c>
      <c r="T422" s="21">
        <v>104.04258519817796</v>
      </c>
      <c r="U422" s="21">
        <v>106.18472717196582</v>
      </c>
      <c r="V422" s="21">
        <v>108.36780972271322</v>
      </c>
      <c r="W422" s="21">
        <v>110.57648338650839</v>
      </c>
      <c r="X422" s="21">
        <v>112.7694544213079</v>
      </c>
      <c r="Y422" s="21">
        <v>114.98228749612761</v>
      </c>
      <c r="Z422" s="21">
        <v>117.22345778349788</v>
      </c>
      <c r="AA422" s="21">
        <v>119.50474742044912</v>
      </c>
      <c r="AB422" s="21">
        <v>121.83201137782079</v>
      </c>
      <c r="AC422" s="21">
        <v>124.30483685770574</v>
      </c>
      <c r="AD422" s="21">
        <v>126.81952160325447</v>
      </c>
      <c r="AE422" s="21">
        <v>129.37127756316897</v>
      </c>
      <c r="AF422" s="21">
        <v>131.96243899653103</v>
      </c>
      <c r="AG422" s="22">
        <v>135.47056479945655</v>
      </c>
      <c r="AI422" s="20">
        <v>0</v>
      </c>
      <c r="AJ422" s="21">
        <v>5.2166744805659615</v>
      </c>
      <c r="AK422" s="21">
        <v>5.3216023247413169</v>
      </c>
      <c r="AL422" s="21">
        <v>5.4265301689166732</v>
      </c>
      <c r="AM422" s="21">
        <v>5.5063320831654474</v>
      </c>
      <c r="AN422" s="21">
        <v>5.5861339974142208</v>
      </c>
      <c r="AO422" s="21">
        <v>5.665935911662995</v>
      </c>
      <c r="AP422" s="21">
        <v>5.7457378259117702</v>
      </c>
      <c r="AQ422" s="21">
        <v>5.8255397401605462</v>
      </c>
      <c r="AR422" s="21">
        <v>5.9053416544093205</v>
      </c>
      <c r="AS422" s="21">
        <v>5.9851435686580947</v>
      </c>
      <c r="AT422" s="21">
        <v>6.0649454829068699</v>
      </c>
      <c r="AU422" s="21">
        <v>6.1447473971556432</v>
      </c>
      <c r="AV422" s="21">
        <v>6.327084396109818</v>
      </c>
      <c r="AW422" s="21">
        <v>6.4576430704410743</v>
      </c>
      <c r="AX422" s="21">
        <v>6.5911251478821242</v>
      </c>
      <c r="AY422" s="21">
        <v>6.7268304055597685</v>
      </c>
      <c r="AZ422" s="21">
        <v>6.8651292595600424</v>
      </c>
      <c r="BA422" s="21">
        <v>7.0050493173053994</v>
      </c>
      <c r="BB422" s="21">
        <v>7.1439746093722221</v>
      </c>
      <c r="BC422" s="21">
        <v>7.2841581669004034</v>
      </c>
      <c r="BD422" s="21">
        <v>7.426136894299721</v>
      </c>
      <c r="BE422" s="21">
        <v>7.5706571930511553</v>
      </c>
      <c r="BF422" s="21">
        <v>7.7180899770979394</v>
      </c>
      <c r="BG422" s="21">
        <v>7.8747441218959366</v>
      </c>
      <c r="BH422" s="21">
        <v>8.0340500621877027</v>
      </c>
      <c r="BI422" s="21">
        <v>8.1957044736636782</v>
      </c>
      <c r="BJ422" s="21">
        <v>8.3598552322508848</v>
      </c>
      <c r="BK422" s="22">
        <v>8.5820959249206545</v>
      </c>
      <c r="BM422" s="163">
        <f>VLOOKUP(BM$6,'MonteCarlo Policy Paths'!$N$2:$S$31,$B422+1,FALSE)</f>
        <v>24.184299884200797</v>
      </c>
      <c r="BN422" s="21">
        <f>VLOOKUP(BN$6,'MonteCarlo Policy Paths'!$N$2:$S$31,$B422+1,FALSE)</f>
        <v>26.797135120393484</v>
      </c>
      <c r="BO422" s="21">
        <f>VLOOKUP(BO$6,'MonteCarlo Policy Paths'!$N$2:$S$31,$B422+1,FALSE)</f>
        <v>29.690826715826198</v>
      </c>
      <c r="BP422" s="21">
        <f>VLOOKUP(BP$6,'MonteCarlo Policy Paths'!$N$2:$S$31,$B422+1,FALSE)</f>
        <v>32.893001978364566</v>
      </c>
      <c r="BQ422" s="21">
        <f>VLOOKUP(BQ$6,'MonteCarlo Policy Paths'!$N$2:$S$31,$B422+1,FALSE)</f>
        <v>36.420098382625895</v>
      </c>
      <c r="BR422" s="21">
        <f>VLOOKUP(BR$6,'MonteCarlo Policy Paths'!$N$2:$S$31,$B422+1,FALSE)</f>
        <v>40.279471956541457</v>
      </c>
      <c r="BS422" s="21">
        <f>VLOOKUP(BS$6,'MonteCarlo Policy Paths'!$N$2:$S$31,$B422+1,FALSE)</f>
        <v>44.515635375675203</v>
      </c>
      <c r="BT422" s="21">
        <f>VLOOKUP(BT$6,'MonteCarlo Policy Paths'!$N$2:$S$31,$B422+1,FALSE)</f>
        <v>49.196171227791872</v>
      </c>
      <c r="BU422" s="21">
        <f>VLOOKUP(BU$6,'MonteCarlo Policy Paths'!$N$2:$S$31,$B422+1,FALSE)</f>
        <v>54.364766335209197</v>
      </c>
      <c r="BV422" s="21">
        <f>VLOOKUP(BV$6,'MonteCarlo Policy Paths'!$N$2:$S$31,$B422+1,FALSE)</f>
        <v>60.140596575631633</v>
      </c>
      <c r="BW422" s="21">
        <f>VLOOKUP(BW$6,'MonteCarlo Policy Paths'!$N$2:$S$31,$B422+1,FALSE)</f>
        <v>66.545116533046993</v>
      </c>
      <c r="BX422" s="21">
        <f>VLOOKUP(BX$6,'MonteCarlo Policy Paths'!$N$2:$S$31,$B422+1,FALSE)</f>
        <v>73.642612105771832</v>
      </c>
      <c r="BY422" s="21">
        <f>VLOOKUP(BY$6,'MonteCarlo Policy Paths'!$N$2:$S$31,$B422+1,FALSE)</f>
        <v>81.515240678665066</v>
      </c>
      <c r="BZ422" s="21">
        <f>VLOOKUP(BZ$6,'MonteCarlo Policy Paths'!$N$2:$S$31,$B422+1,FALSE)</f>
        <v>90.237354922369406</v>
      </c>
      <c r="CA422" s="21">
        <f>VLOOKUP(CA$6,'MonteCarlo Policy Paths'!$N$2:$S$31,$B422+1,FALSE)</f>
        <v>92.736092415362535</v>
      </c>
      <c r="CB422" s="21">
        <f>VLOOKUP(CB$6,'MonteCarlo Policy Paths'!$N$2:$S$31,$B422+1,FALSE)</f>
        <v>95.321073906264047</v>
      </c>
      <c r="CC422" s="21">
        <f>VLOOKUP(CC$6,'MonteCarlo Policy Paths'!$N$2:$S$31,$B422+1,FALSE)</f>
        <v>97.972807459231774</v>
      </c>
      <c r="CD422" s="21">
        <f>VLOOKUP(CD$6,'MonteCarlo Policy Paths'!$N$2:$S$31,$B422+1,FALSE)</f>
        <v>100.70188743091984</v>
      </c>
      <c r="CE422" s="21">
        <f>VLOOKUP(CE$6,'MonteCarlo Policy Paths'!$N$2:$S$31,$B422+1,FALSE)</f>
        <v>103.48109827693068</v>
      </c>
      <c r="CF422" s="21">
        <f>VLOOKUP(CF$6,'MonteCarlo Policy Paths'!$N$2:$S$31,$B422+1,FALSE)</f>
        <v>106.37744326160868</v>
      </c>
      <c r="CG422" s="21">
        <f>VLOOKUP(CG$6,'MonteCarlo Policy Paths'!$N$2:$S$31,$B422+1,FALSE)</f>
        <v>109.31402956265458</v>
      </c>
      <c r="CH422" s="21">
        <f>VLOOKUP(CH$6,'MonteCarlo Policy Paths'!$N$2:$S$31,$B422+1,FALSE)</f>
        <v>112.30612514839871</v>
      </c>
      <c r="CI422" s="21">
        <f>VLOOKUP(CI$6,'MonteCarlo Policy Paths'!$N$2:$S$31,$B422+1,FALSE)</f>
        <v>115.37497116076017</v>
      </c>
      <c r="CJ422" s="21">
        <f>VLOOKUP(CJ$6,'MonteCarlo Policy Paths'!$N$2:$S$31,$B422+1,FALSE)</f>
        <v>118.53125256657755</v>
      </c>
      <c r="CK422" s="21">
        <f>VLOOKUP(CK$6,'MonteCarlo Policy Paths'!$N$2:$S$31,$B422+1,FALSE)</f>
        <v>121.76875646902944</v>
      </c>
      <c r="CL422" s="21">
        <f>VLOOKUP(CL$6,'MonteCarlo Policy Paths'!$N$2:$S$31,$B422+1,FALSE)</f>
        <v>125.08672773594304</v>
      </c>
      <c r="CM422" s="21">
        <f>VLOOKUP(CM$6,'MonteCarlo Policy Paths'!$N$2:$S$31,$B422+1,FALSE)</f>
        <v>128.47676069968128</v>
      </c>
      <c r="CN422" s="21">
        <f>VLOOKUP(CN$6,'MonteCarlo Policy Paths'!$N$2:$S$31,$B422+1,FALSE)</f>
        <v>131.94323193005201</v>
      </c>
      <c r="CO422" s="164">
        <f>VLOOKUP(CO$6,'MonteCarlo Policy Paths'!$N$2:$S$31,$B422+1,FALSE)</f>
        <v>135.47056479945655</v>
      </c>
      <c r="CQ422" s="163">
        <f>BM422*VLOOKUP(AI$6,'Greenhouse Gas Costs Avoided'!$A$2:$I$32,9,FALSE)</f>
        <v>1.5320817610121258</v>
      </c>
      <c r="CR422" s="21">
        <f>BN422*VLOOKUP(AJ$6,'Greenhouse Gas Costs Avoided'!$A$2:$I$32,9,FALSE)</f>
        <v>1.6976055607114411</v>
      </c>
      <c r="CS422" s="21">
        <f>BO422*VLOOKUP(AK$6,'Greenhouse Gas Costs Avoided'!$A$2:$I$32,9,FALSE)</f>
        <v>1.8809216846672472</v>
      </c>
      <c r="CT422" s="21">
        <f>BP422*VLOOKUP(AL$6,'Greenhouse Gas Costs Avoided'!$A$2:$I$32,9,FALSE)</f>
        <v>2.0837803301021003</v>
      </c>
      <c r="CU422" s="21">
        <f>BQ422*VLOOKUP(AM$6,'Greenhouse Gas Costs Avoided'!$A$2:$I$32,9,FALSE)</f>
        <v>2.3072228153580183</v>
      </c>
      <c r="CV422" s="21">
        <f>BR422*VLOOKUP(AN$6,'Greenhouse Gas Costs Avoided'!$A$2:$I$32,9,FALSE)</f>
        <v>2.5517151467399573</v>
      </c>
      <c r="CW422" s="21">
        <f>BS422*VLOOKUP(AO$6,'Greenhouse Gas Costs Avoided'!$A$2:$I$32,9,FALSE)</f>
        <v>2.8200772139570236</v>
      </c>
      <c r="CX422" s="21">
        <f>BT422*VLOOKUP(AP$6,'Greenhouse Gas Costs Avoided'!$A$2:$I$32,9,FALSE)</f>
        <v>3.1165903917263735</v>
      </c>
      <c r="CY422" s="21">
        <f>BU422*VLOOKUP(AQ$6,'Greenhouse Gas Costs Avoided'!$A$2:$I$32,9,FALSE)</f>
        <v>3.444022251736667</v>
      </c>
      <c r="CZ422" s="21">
        <f>BV422*VLOOKUP(AR$6,'Greenhouse Gas Costs Avoided'!$A$2:$I$32,9,FALSE)</f>
        <v>3.8099226171979153</v>
      </c>
      <c r="DA422" s="21">
        <f>BW422*VLOOKUP(AS$6,'Greenhouse Gas Costs Avoided'!$A$2:$I$32,9,FALSE)</f>
        <v>4.2156506416508543</v>
      </c>
      <c r="DB422" s="21">
        <f>BX422*VLOOKUP(AT$6,'Greenhouse Gas Costs Avoided'!$A$2:$I$32,9,FALSE)</f>
        <v>4.6652788536686769</v>
      </c>
      <c r="DC422" s="21">
        <f>BY422*VLOOKUP(AU$6,'Greenhouse Gas Costs Avoided'!$A$2:$I$32,9,FALSE)</f>
        <v>5.1640119451993618</v>
      </c>
      <c r="DD422" s="21">
        <f>BZ422*VLOOKUP(AV$6,'Greenhouse Gas Costs Avoided'!$A$2:$I$32,9,FALSE)</f>
        <v>5.7165601774917221</v>
      </c>
      <c r="DE422" s="21">
        <f>CA422*VLOOKUP(AW$6,'Greenhouse Gas Costs Avoided'!$A$2:$I$32,9,FALSE)</f>
        <v>5.8748558551380645</v>
      </c>
      <c r="DF422" s="21">
        <f>CB422*VLOOKUP(AX$6,'Greenhouse Gas Costs Avoided'!$A$2:$I$32,9,FALSE)</f>
        <v>6.0386151127443357</v>
      </c>
      <c r="DG422" s="21">
        <f>CC422*VLOOKUP(AY$6,'Greenhouse Gas Costs Avoided'!$A$2:$I$32,9,FALSE)</f>
        <v>6.2066031310462346</v>
      </c>
      <c r="DH422" s="21">
        <f>CD422*VLOOKUP(AZ$6,'Greenhouse Gas Costs Avoided'!$A$2:$I$32,9,FALSE)</f>
        <v>6.3794910653253769</v>
      </c>
      <c r="DI422" s="21">
        <f>CE422*VLOOKUP(BA$6,'Greenhouse Gas Costs Avoided'!$A$2:$I$32,9,FALSE)</f>
        <v>6.5555548036832505</v>
      </c>
      <c r="DJ422" s="21">
        <f>CF422*VLOOKUP(BB$6,'Greenhouse Gas Costs Avoided'!$A$2:$I$32,9,FALSE)</f>
        <v>6.7390390205459019</v>
      </c>
      <c r="DK422" s="21">
        <f>CG422*VLOOKUP(BC$6,'Greenhouse Gas Costs Avoided'!$A$2:$I$32,9,FALSE)</f>
        <v>6.9250725353887148</v>
      </c>
      <c r="DL422" s="21">
        <f>CH422*VLOOKUP(BD$6,'Greenhouse Gas Costs Avoided'!$A$2:$I$32,9,FALSE)</f>
        <v>7.114622578022705</v>
      </c>
      <c r="DM422" s="21">
        <f>CI422*VLOOKUP(BE$6,'Greenhouse Gas Costs Avoided'!$A$2:$I$32,9,FALSE)</f>
        <v>7.309034780377397</v>
      </c>
      <c r="DN422" s="21">
        <f>CJ422*VLOOKUP(BF$6,'Greenhouse Gas Costs Avoided'!$A$2:$I$32,9,FALSE)</f>
        <v>7.5089860379134308</v>
      </c>
      <c r="DO422" s="21">
        <f>CK422*VLOOKUP(BG$6,'Greenhouse Gas Costs Avoided'!$A$2:$I$32,9,FALSE)</f>
        <v>7.714082761982441</v>
      </c>
      <c r="DP422" s="21">
        <f>CL422*VLOOKUP(BH$6,'Greenhouse Gas Costs Avoided'!$A$2:$I$32,9,FALSE)</f>
        <v>7.9242771147625906</v>
      </c>
      <c r="DQ422" s="21">
        <f>CM422*VLOOKUP(BI$6,'Greenhouse Gas Costs Avoided'!$A$2:$I$32,9,FALSE)</f>
        <v>8.1390365949973802</v>
      </c>
      <c r="DR422" s="21">
        <f>CN422*VLOOKUP(BJ$6,'Greenhouse Gas Costs Avoided'!$A$2:$I$32,9,FALSE)</f>
        <v>8.358638459535694</v>
      </c>
      <c r="DS422" s="164">
        <f>CO422*VLOOKUP(BK$6,'Greenhouse Gas Costs Avoided'!$A$2:$I$32,9,FALSE)</f>
        <v>8.5820959249206545</v>
      </c>
    </row>
    <row r="423" spans="1:123" x14ac:dyDescent="0.35">
      <c r="A423" s="174">
        <v>417</v>
      </c>
      <c r="B423" s="12">
        <v>4</v>
      </c>
      <c r="C423" s="175">
        <v>2023</v>
      </c>
      <c r="E423" s="20">
        <v>0</v>
      </c>
      <c r="F423" s="21">
        <v>82.346532180449415</v>
      </c>
      <c r="G423" s="21">
        <v>84.002844861871253</v>
      </c>
      <c r="H423" s="21">
        <v>85.659157543293105</v>
      </c>
      <c r="I423" s="21">
        <v>86.918851036576825</v>
      </c>
      <c r="J423" s="21">
        <v>88.178544529860531</v>
      </c>
      <c r="K423" s="21">
        <v>89.438238023144251</v>
      </c>
      <c r="L423" s="21">
        <v>90.697931516427971</v>
      </c>
      <c r="M423" s="21">
        <v>91.95762500971172</v>
      </c>
      <c r="N423" s="21">
        <v>93.21731850299544</v>
      </c>
      <c r="O423" s="21">
        <v>94.47701199627916</v>
      </c>
      <c r="P423" s="21">
        <v>95.73670548956288</v>
      </c>
      <c r="Q423" s="21">
        <v>96.996398982846586</v>
      </c>
      <c r="R423" s="21">
        <v>98.25609247613032</v>
      </c>
      <c r="S423" s="21">
        <v>99.65157958594628</v>
      </c>
      <c r="T423" s="21">
        <v>101.04706669576224</v>
      </c>
      <c r="U423" s="21">
        <v>102.4425538055782</v>
      </c>
      <c r="V423" s="21">
        <v>103.83804091539416</v>
      </c>
      <c r="W423" s="21">
        <v>105.23352802521011</v>
      </c>
      <c r="X423" s="21">
        <v>106.47156953138905</v>
      </c>
      <c r="Y423" s="21">
        <v>107.709611037568</v>
      </c>
      <c r="Z423" s="21">
        <v>108.94765254374694</v>
      </c>
      <c r="AA423" s="21">
        <v>110.18569404992589</v>
      </c>
      <c r="AB423" s="21">
        <v>111.42373555610482</v>
      </c>
      <c r="AC423" s="21">
        <v>112.86811731331359</v>
      </c>
      <c r="AD423" s="21">
        <v>114.31249907052236</v>
      </c>
      <c r="AE423" s="21">
        <v>115.75688082773114</v>
      </c>
      <c r="AF423" s="21">
        <v>117.20126258493991</v>
      </c>
      <c r="AG423" s="22">
        <v>119.5319620819439</v>
      </c>
      <c r="AI423" s="20">
        <v>0</v>
      </c>
      <c r="AJ423" s="21">
        <v>5.2166744805659615</v>
      </c>
      <c r="AK423" s="21">
        <v>5.3216023247413169</v>
      </c>
      <c r="AL423" s="21">
        <v>5.4265301689166732</v>
      </c>
      <c r="AM423" s="21">
        <v>5.5063320831654474</v>
      </c>
      <c r="AN423" s="21">
        <v>5.5861339974142208</v>
      </c>
      <c r="AO423" s="21">
        <v>5.665935911662995</v>
      </c>
      <c r="AP423" s="21">
        <v>5.7457378259117702</v>
      </c>
      <c r="AQ423" s="21">
        <v>5.8255397401605462</v>
      </c>
      <c r="AR423" s="21">
        <v>5.9053416544093205</v>
      </c>
      <c r="AS423" s="21">
        <v>5.9851435686580947</v>
      </c>
      <c r="AT423" s="21">
        <v>6.0649454829068699</v>
      </c>
      <c r="AU423" s="21">
        <v>6.1447473971556432</v>
      </c>
      <c r="AV423" s="21">
        <v>6.2245493114044184</v>
      </c>
      <c r="AW423" s="21">
        <v>6.312953786990386</v>
      </c>
      <c r="AX423" s="21">
        <v>6.4013582625763545</v>
      </c>
      <c r="AY423" s="21">
        <v>6.4897627381623222</v>
      </c>
      <c r="AZ423" s="21">
        <v>6.5781672137482907</v>
      </c>
      <c r="BA423" s="21">
        <v>6.6665716893342575</v>
      </c>
      <c r="BB423" s="21">
        <v>6.7450019445028957</v>
      </c>
      <c r="BC423" s="21">
        <v>6.8234321996715348</v>
      </c>
      <c r="BD423" s="21">
        <v>6.901862454840173</v>
      </c>
      <c r="BE423" s="21">
        <v>6.9802927100088112</v>
      </c>
      <c r="BF423" s="21">
        <v>7.0587229651774486</v>
      </c>
      <c r="BG423" s="21">
        <v>7.1502249295408609</v>
      </c>
      <c r="BH423" s="21">
        <v>7.2417268939042723</v>
      </c>
      <c r="BI423" s="21">
        <v>7.3332288582676846</v>
      </c>
      <c r="BJ423" s="21">
        <v>7.424730822631096</v>
      </c>
      <c r="BK423" s="22">
        <v>7.5723812490175435</v>
      </c>
      <c r="BM423" s="163">
        <f>VLOOKUP(BM$6,'MonteCarlo Policy Paths'!$N$2:$S$31,$B423+1,FALSE)</f>
        <v>21.456887556927661</v>
      </c>
      <c r="BN423" s="21">
        <f>VLOOKUP(BN$6,'MonteCarlo Policy Paths'!$N$2:$S$31,$B423+1,FALSE)</f>
        <v>23.119081894670884</v>
      </c>
      <c r="BO423" s="21">
        <f>VLOOKUP(BO$6,'MonteCarlo Policy Paths'!$N$2:$S$31,$B423+1,FALSE)</f>
        <v>24.918982795429599</v>
      </c>
      <c r="BP423" s="21">
        <f>VLOOKUP(BP$6,'MonteCarlo Policy Paths'!$N$2:$S$31,$B423+1,FALSE)</f>
        <v>26.866510906830612</v>
      </c>
      <c r="BQ423" s="21">
        <f>VLOOKUP(BQ$6,'MonteCarlo Policy Paths'!$N$2:$S$31,$B423+1,FALSE)</f>
        <v>28.957808063155838</v>
      </c>
      <c r="BR423" s="21">
        <f>VLOOKUP(BR$6,'MonteCarlo Policy Paths'!$N$2:$S$31,$B423+1,FALSE)</f>
        <v>31.169773267386955</v>
      </c>
      <c r="BS423" s="21">
        <f>VLOOKUP(BS$6,'MonteCarlo Policy Paths'!$N$2:$S$31,$B423+1,FALSE)</f>
        <v>33.536503079259326</v>
      </c>
      <c r="BT423" s="21">
        <f>VLOOKUP(BT$6,'MonteCarlo Policy Paths'!$N$2:$S$31,$B423+1,FALSE)</f>
        <v>36.094562758542168</v>
      </c>
      <c r="BU423" s="21">
        <f>VLOOKUP(BU$6,'MonteCarlo Policy Paths'!$N$2:$S$31,$B423+1,FALSE)</f>
        <v>38.859796339203925</v>
      </c>
      <c r="BV423" s="21">
        <f>VLOOKUP(BV$6,'MonteCarlo Policy Paths'!$N$2:$S$31,$B423+1,FALSE)</f>
        <v>41.937214526892696</v>
      </c>
      <c r="BW423" s="21">
        <f>VLOOKUP(BW$6,'MonteCarlo Policy Paths'!$N$2:$S$31,$B423+1,FALSE)</f>
        <v>45.285702034805901</v>
      </c>
      <c r="BX423" s="21">
        <f>VLOOKUP(BX$6,'MonteCarlo Policy Paths'!$N$2:$S$31,$B423+1,FALSE)</f>
        <v>48.923675973628832</v>
      </c>
      <c r="BY423" s="21">
        <f>VLOOKUP(BY$6,'MonteCarlo Policy Paths'!$N$2:$S$31,$B423+1,FALSE)</f>
        <v>52.880283256992421</v>
      </c>
      <c r="BZ423" s="21">
        <f>VLOOKUP(BZ$6,'MonteCarlo Policy Paths'!$N$2:$S$31,$B423+1,FALSE)</f>
        <v>57.179951130409847</v>
      </c>
      <c r="CA423" s="21">
        <f>VLOOKUP(CA$6,'MonteCarlo Policy Paths'!$N$2:$S$31,$B423+1,FALSE)</f>
        <v>59.199989570907007</v>
      </c>
      <c r="CB423" s="21">
        <f>VLOOKUP(CB$6,'MonteCarlo Policy Paths'!$N$2:$S$31,$B423+1,FALSE)</f>
        <v>61.304348310445278</v>
      </c>
      <c r="CC423" s="21">
        <f>VLOOKUP(CC$6,'MonteCarlo Policy Paths'!$N$2:$S$31,$B423+1,FALSE)</f>
        <v>63.486799757257046</v>
      </c>
      <c r="CD423" s="21">
        <f>VLOOKUP(CD$6,'MonteCarlo Policy Paths'!$N$2:$S$31,$B423+1,FALSE)</f>
        <v>65.754412861465767</v>
      </c>
      <c r="CE423" s="21">
        <f>VLOOKUP(CE$6,'MonteCarlo Policy Paths'!$N$2:$S$31,$B423+1,FALSE)</f>
        <v>68.097759333367534</v>
      </c>
      <c r="CF423" s="21">
        <f>VLOOKUP(CF$6,'MonteCarlo Policy Paths'!$N$2:$S$31,$B423+1,FALSE)</f>
        <v>70.548973057852507</v>
      </c>
      <c r="CG423" s="21">
        <f>VLOOKUP(CG$6,'MonteCarlo Policy Paths'!$N$2:$S$31,$B423+1,FALSE)</f>
        <v>73.077007009761019</v>
      </c>
      <c r="CH423" s="21">
        <f>VLOOKUP(CH$6,'MonteCarlo Policy Paths'!$N$2:$S$31,$B423+1,FALSE)</f>
        <v>75.691476032446857</v>
      </c>
      <c r="CI423" s="21">
        <f>VLOOKUP(CI$6,'MonteCarlo Policy Paths'!$N$2:$S$31,$B423+1,FALSE)</f>
        <v>78.404802280730166</v>
      </c>
      <c r="CJ423" s="21">
        <f>VLOOKUP(CJ$6,'MonteCarlo Policy Paths'!$N$2:$S$31,$B423+1,FALSE)</f>
        <v>81.224927058038162</v>
      </c>
      <c r="CK423" s="21">
        <f>VLOOKUP(CK$6,'MonteCarlo Policy Paths'!$N$2:$S$31,$B423+1,FALSE)</f>
        <v>84.152487263770951</v>
      </c>
      <c r="CL423" s="21">
        <f>VLOOKUP(CL$6,'MonteCarlo Policy Paths'!$N$2:$S$31,$B423+1,FALSE)</f>
        <v>87.19069011352974</v>
      </c>
      <c r="CM423" s="21">
        <f>VLOOKUP(CM$6,'MonteCarlo Policy Paths'!$N$2:$S$31,$B423+1,FALSE)</f>
        <v>90.339519718236858</v>
      </c>
      <c r="CN423" s="21">
        <f>VLOOKUP(CN$6,'MonteCarlo Policy Paths'!$N$2:$S$31,$B423+1,FALSE)</f>
        <v>93.604800202242828</v>
      </c>
      <c r="CO423" s="164">
        <f>VLOOKUP(CO$6,'MonteCarlo Policy Paths'!$N$2:$S$31,$B423+1,FALSE)</f>
        <v>96.983684685934094</v>
      </c>
      <c r="CQ423" s="163">
        <f>BM423*VLOOKUP(AI$6,'Greenhouse Gas Costs Avoided'!$A$2:$I$32,9,FALSE)</f>
        <v>1.3592994724454583</v>
      </c>
      <c r="CR423" s="21">
        <f>BN423*VLOOKUP(AJ$6,'Greenhouse Gas Costs Avoided'!$A$2:$I$32,9,FALSE)</f>
        <v>1.4645999210963487</v>
      </c>
      <c r="CS423" s="21">
        <f>BO423*VLOOKUP(AK$6,'Greenhouse Gas Costs Avoided'!$A$2:$I$32,9,FALSE)</f>
        <v>1.5786241167474793</v>
      </c>
      <c r="CT423" s="21">
        <f>BP423*VLOOKUP(AL$6,'Greenhouse Gas Costs Avoided'!$A$2:$I$32,9,FALSE)</f>
        <v>1.7020005350363183</v>
      </c>
      <c r="CU423" s="21">
        <f>BQ423*VLOOKUP(AM$6,'Greenhouse Gas Costs Avoided'!$A$2:$I$32,9,FALSE)</f>
        <v>1.8344847601494692</v>
      </c>
      <c r="CV423" s="21">
        <f>BR423*VLOOKUP(AN$6,'Greenhouse Gas Costs Avoided'!$A$2:$I$32,9,FALSE)</f>
        <v>1.9746133378475101</v>
      </c>
      <c r="CW423" s="21">
        <f>BS423*VLOOKUP(AO$6,'Greenhouse Gas Costs Avoided'!$A$2:$I$32,9,FALSE)</f>
        <v>2.1245462941611284</v>
      </c>
      <c r="CX423" s="21">
        <f>BT423*VLOOKUP(AP$6,'Greenhouse Gas Costs Avoided'!$A$2:$I$32,9,FALSE)</f>
        <v>2.2866000479177169</v>
      </c>
      <c r="CY423" s="21">
        <f>BU423*VLOOKUP(AQ$6,'Greenhouse Gas Costs Avoided'!$A$2:$I$32,9,FALSE)</f>
        <v>2.4617783228380428</v>
      </c>
      <c r="CZ423" s="21">
        <f>BV423*VLOOKUP(AR$6,'Greenhouse Gas Costs Avoided'!$A$2:$I$32,9,FALSE)</f>
        <v>2.6567335747552212</v>
      </c>
      <c r="DA423" s="21">
        <f>BW423*VLOOKUP(AS$6,'Greenhouse Gas Costs Avoided'!$A$2:$I$32,9,FALSE)</f>
        <v>2.8688611394320973</v>
      </c>
      <c r="DB423" s="21">
        <f>BX423*VLOOKUP(AT$6,'Greenhouse Gas Costs Avoided'!$A$2:$I$32,9,FALSE)</f>
        <v>3.099327745676475</v>
      </c>
      <c r="DC423" s="21">
        <f>BY423*VLOOKUP(AU$6,'Greenhouse Gas Costs Avoided'!$A$2:$I$32,9,FALSE)</f>
        <v>3.3499798581359799</v>
      </c>
      <c r="DD423" s="21">
        <f>BZ423*VLOOKUP(AV$6,'Greenhouse Gas Costs Avoided'!$A$2:$I$32,9,FALSE)</f>
        <v>3.6223649492411436</v>
      </c>
      <c r="DE423" s="21">
        <f>CA423*VLOOKUP(AW$6,'Greenhouse Gas Costs Avoided'!$A$2:$I$32,9,FALSE)</f>
        <v>3.7503349159570667</v>
      </c>
      <c r="DF423" s="21">
        <f>CB423*VLOOKUP(AX$6,'Greenhouse Gas Costs Avoided'!$A$2:$I$32,9,FALSE)</f>
        <v>3.8836465958035138</v>
      </c>
      <c r="DG423" s="21">
        <f>CC423*VLOOKUP(AY$6,'Greenhouse Gas Costs Avoided'!$A$2:$I$32,9,FALSE)</f>
        <v>4.0219054692034097</v>
      </c>
      <c r="DH423" s="21">
        <f>CD423*VLOOKUP(AZ$6,'Greenhouse Gas Costs Avoided'!$A$2:$I$32,9,FALSE)</f>
        <v>4.1655593560070496</v>
      </c>
      <c r="DI423" s="21">
        <f>CE423*VLOOKUP(BA$6,'Greenhouse Gas Costs Avoided'!$A$2:$I$32,9,FALSE)</f>
        <v>4.3140109715809301</v>
      </c>
      <c r="DJ423" s="21">
        <f>CF423*VLOOKUP(BB$6,'Greenhouse Gas Costs Avoided'!$A$2:$I$32,9,FALSE)</f>
        <v>4.4692960059878768</v>
      </c>
      <c r="DK423" s="21">
        <f>CG423*VLOOKUP(BC$6,'Greenhouse Gas Costs Avoided'!$A$2:$I$32,9,FALSE)</f>
        <v>4.629447622014963</v>
      </c>
      <c r="DL423" s="21">
        <f>CH423*VLOOKUP(BD$6,'Greenhouse Gas Costs Avoided'!$A$2:$I$32,9,FALSE)</f>
        <v>4.7950749225184994</v>
      </c>
      <c r="DM423" s="21">
        <f>CI423*VLOOKUP(BE$6,'Greenhouse Gas Costs Avoided'!$A$2:$I$32,9,FALSE)</f>
        <v>4.9669648542748472</v>
      </c>
      <c r="DN423" s="21">
        <f>CJ423*VLOOKUP(BF$6,'Greenhouse Gas Costs Avoided'!$A$2:$I$32,9,FALSE)</f>
        <v>5.1456205009456273</v>
      </c>
      <c r="DO423" s="21">
        <f>CK423*VLOOKUP(BG$6,'Greenhouse Gas Costs Avoided'!$A$2:$I$32,9,FALSE)</f>
        <v>5.331082210275417</v>
      </c>
      <c r="DP423" s="21">
        <f>CL423*VLOOKUP(BH$6,'Greenhouse Gas Costs Avoided'!$A$2:$I$32,9,FALSE)</f>
        <v>5.5235531602164318</v>
      </c>
      <c r="DQ423" s="21">
        <f>CM423*VLOOKUP(BI$6,'Greenhouse Gas Costs Avoided'!$A$2:$I$32,9,FALSE)</f>
        <v>5.723032344191421</v>
      </c>
      <c r="DR423" s="21">
        <f>CN423*VLOOKUP(BJ$6,'Greenhouse Gas Costs Avoided'!$A$2:$I$32,9,FALSE)</f>
        <v>5.9298887220104266</v>
      </c>
      <c r="DS423" s="164">
        <f>CO423*VLOOKUP(BK$6,'Greenhouse Gas Costs Avoided'!$A$2:$I$32,9,FALSE)</f>
        <v>6.1439419431008639</v>
      </c>
    </row>
    <row r="424" spans="1:123" x14ac:dyDescent="0.35">
      <c r="A424" s="174">
        <v>418</v>
      </c>
      <c r="B424" s="12">
        <v>1</v>
      </c>
      <c r="C424" s="175">
        <v>2023</v>
      </c>
      <c r="E424" s="20">
        <v>0</v>
      </c>
      <c r="F424" s="21">
        <v>82.346532180449415</v>
      </c>
      <c r="G424" s="21">
        <v>84.002844861871253</v>
      </c>
      <c r="H424" s="21">
        <v>85.659157543293105</v>
      </c>
      <c r="I424" s="21">
        <v>86.918851036576825</v>
      </c>
      <c r="J424" s="21">
        <v>88.178544529860531</v>
      </c>
      <c r="K424" s="21">
        <v>89.438238023144251</v>
      </c>
      <c r="L424" s="21">
        <v>90.697931516427971</v>
      </c>
      <c r="M424" s="21">
        <v>91.95762500971172</v>
      </c>
      <c r="N424" s="21">
        <v>93.21731850299544</v>
      </c>
      <c r="O424" s="21">
        <v>94.47701199627916</v>
      </c>
      <c r="P424" s="21">
        <v>95.73670548956288</v>
      </c>
      <c r="Q424" s="21">
        <v>96.996398982846586</v>
      </c>
      <c r="R424" s="21">
        <v>98.25609247613032</v>
      </c>
      <c r="S424" s="21">
        <v>99.65157958594628</v>
      </c>
      <c r="T424" s="21">
        <v>101.04706669576224</v>
      </c>
      <c r="U424" s="21">
        <v>102.4425538055782</v>
      </c>
      <c r="V424" s="21">
        <v>103.83804091539416</v>
      </c>
      <c r="W424" s="21">
        <v>105.23352802521011</v>
      </c>
      <c r="X424" s="21">
        <v>106.47156953138905</v>
      </c>
      <c r="Y424" s="21">
        <v>107.709611037568</v>
      </c>
      <c r="Z424" s="21">
        <v>108.94765254374694</v>
      </c>
      <c r="AA424" s="21">
        <v>110.18569404992589</v>
      </c>
      <c r="AB424" s="21">
        <v>111.42373555610482</v>
      </c>
      <c r="AC424" s="21">
        <v>112.86811731331359</v>
      </c>
      <c r="AD424" s="21">
        <v>114.31249907052236</v>
      </c>
      <c r="AE424" s="21">
        <v>115.75688082773114</v>
      </c>
      <c r="AF424" s="21">
        <v>117.20126258493991</v>
      </c>
      <c r="AG424" s="22">
        <v>118.64564434214866</v>
      </c>
      <c r="AI424" s="20">
        <v>0</v>
      </c>
      <c r="AJ424" s="21">
        <v>5.2166744805659615</v>
      </c>
      <c r="AK424" s="21">
        <v>5.3216023247413169</v>
      </c>
      <c r="AL424" s="21">
        <v>5.4265301689166732</v>
      </c>
      <c r="AM424" s="21">
        <v>5.5063320831654474</v>
      </c>
      <c r="AN424" s="21">
        <v>5.5861339974142208</v>
      </c>
      <c r="AO424" s="21">
        <v>5.665935911662995</v>
      </c>
      <c r="AP424" s="21">
        <v>5.7457378259117702</v>
      </c>
      <c r="AQ424" s="21">
        <v>5.8255397401605462</v>
      </c>
      <c r="AR424" s="21">
        <v>5.9053416544093205</v>
      </c>
      <c r="AS424" s="21">
        <v>5.9851435686580947</v>
      </c>
      <c r="AT424" s="21">
        <v>6.0649454829068699</v>
      </c>
      <c r="AU424" s="21">
        <v>6.1447473971556432</v>
      </c>
      <c r="AV424" s="21">
        <v>6.2245493114044184</v>
      </c>
      <c r="AW424" s="21">
        <v>6.312953786990386</v>
      </c>
      <c r="AX424" s="21">
        <v>6.4013582625763545</v>
      </c>
      <c r="AY424" s="21">
        <v>6.4897627381623222</v>
      </c>
      <c r="AZ424" s="21">
        <v>6.5781672137482907</v>
      </c>
      <c r="BA424" s="21">
        <v>6.6665716893342575</v>
      </c>
      <c r="BB424" s="21">
        <v>6.7450019445028957</v>
      </c>
      <c r="BC424" s="21">
        <v>6.8234321996715348</v>
      </c>
      <c r="BD424" s="21">
        <v>6.901862454840173</v>
      </c>
      <c r="BE424" s="21">
        <v>6.9802927100088112</v>
      </c>
      <c r="BF424" s="21">
        <v>7.0587229651774486</v>
      </c>
      <c r="BG424" s="21">
        <v>7.1502249295408609</v>
      </c>
      <c r="BH424" s="21">
        <v>7.2417268939042723</v>
      </c>
      <c r="BI424" s="21">
        <v>7.3332288582676846</v>
      </c>
      <c r="BJ424" s="21">
        <v>7.424730822631096</v>
      </c>
      <c r="BK424" s="22">
        <v>7.5162327869945065</v>
      </c>
      <c r="BM424" s="163">
        <f>VLOOKUP(BM$6,'MonteCarlo Policy Paths'!$N$2:$S$31,$B424+1,FALSE)</f>
        <v>18.946072246720579</v>
      </c>
      <c r="BN424" s="21">
        <f>VLOOKUP(BN$6,'MonteCarlo Policy Paths'!$N$2:$S$31,$B424+1,FALSE)</f>
        <v>19.920985834119051</v>
      </c>
      <c r="BO424" s="21">
        <f>VLOOKUP(BO$6,'MonteCarlo Policy Paths'!$N$2:$S$31,$B424+1,FALSE)</f>
        <v>20.944710352814074</v>
      </c>
      <c r="BP424" s="21">
        <f>VLOOKUP(BP$6,'MonteCarlo Policy Paths'!$N$2:$S$31,$B424+1,FALSE)</f>
        <v>22.017919567056939</v>
      </c>
      <c r="BQ424" s="21">
        <f>VLOOKUP(BQ$6,'MonteCarlo Policy Paths'!$N$2:$S$31,$B424+1,FALSE)</f>
        <v>23.125382269476081</v>
      </c>
      <c r="BR424" s="21">
        <f>VLOOKUP(BR$6,'MonteCarlo Policy Paths'!$N$2:$S$31,$B424+1,FALSE)</f>
        <v>24.222533249319248</v>
      </c>
      <c r="BS424" s="21">
        <f>VLOOKUP(BS$6,'MonteCarlo Policy Paths'!$N$2:$S$31,$B424+1,FALSE)</f>
        <v>25.344600035724898</v>
      </c>
      <c r="BT424" s="21">
        <f>VLOOKUP(BT$6,'MonteCarlo Policy Paths'!$N$2:$S$31,$B424+1,FALSE)</f>
        <v>26.511875533452777</v>
      </c>
      <c r="BU424" s="21">
        <f>VLOOKUP(BU$6,'MonteCarlo Policy Paths'!$N$2:$S$31,$B424+1,FALSE)</f>
        <v>27.727543772426976</v>
      </c>
      <c r="BV424" s="21">
        <f>VLOOKUP(BV$6,'MonteCarlo Policy Paths'!$N$2:$S$31,$B424+1,FALSE)</f>
        <v>29.105872242644537</v>
      </c>
      <c r="BW424" s="21">
        <f>VLOOKUP(BW$6,'MonteCarlo Policy Paths'!$N$2:$S$31,$B424+1,FALSE)</f>
        <v>30.561165854776764</v>
      </c>
      <c r="BX424" s="21">
        <f>VLOOKUP(BX$6,'MonteCarlo Policy Paths'!$N$2:$S$31,$B424+1,FALSE)</f>
        <v>32.089224147515601</v>
      </c>
      <c r="BY424" s="21">
        <f>VLOOKUP(BY$6,'MonteCarlo Policy Paths'!$N$2:$S$31,$B424+1,FALSE)</f>
        <v>33.693685354891386</v>
      </c>
      <c r="BZ424" s="21">
        <f>VLOOKUP(BZ$6,'MonteCarlo Policy Paths'!$N$2:$S$31,$B424+1,FALSE)</f>
        <v>35.378369622635958</v>
      </c>
      <c r="CA424" s="21">
        <f>VLOOKUP(CA$6,'MonteCarlo Policy Paths'!$N$2:$S$31,$B424+1,FALSE)</f>
        <v>37.147288103767757</v>
      </c>
      <c r="CB424" s="21">
        <f>VLOOKUP(CB$6,'MonteCarlo Policy Paths'!$N$2:$S$31,$B424+1,FALSE)</f>
        <v>39.004652508956148</v>
      </c>
      <c r="CC424" s="21">
        <f>VLOOKUP(CC$6,'MonteCarlo Policy Paths'!$N$2:$S$31,$B424+1,FALSE)</f>
        <v>40.954885134403959</v>
      </c>
      <c r="CD424" s="21">
        <f>VLOOKUP(CD$6,'MonteCarlo Policy Paths'!$N$2:$S$31,$B424+1,FALSE)</f>
        <v>43.002629391124159</v>
      </c>
      <c r="CE424" s="21">
        <f>VLOOKUP(CE$6,'MonteCarlo Policy Paths'!$N$2:$S$31,$B424+1,FALSE)</f>
        <v>45.152760860680367</v>
      </c>
      <c r="CF424" s="21">
        <f>VLOOKUP(CF$6,'MonteCarlo Policy Paths'!$N$2:$S$31,$B424+1,FALSE)</f>
        <v>47.410398903714388</v>
      </c>
      <c r="CG424" s="21">
        <f>VLOOKUP(CG$6,'MonteCarlo Policy Paths'!$N$2:$S$31,$B424+1,FALSE)</f>
        <v>49.780918848900107</v>
      </c>
      <c r="CH424" s="21">
        <f>VLOOKUP(CH$6,'MonteCarlo Policy Paths'!$N$2:$S$31,$B424+1,FALSE)</f>
        <v>52.269964791345117</v>
      </c>
      <c r="CI424" s="21">
        <f>VLOOKUP(CI$6,'MonteCarlo Policy Paths'!$N$2:$S$31,$B424+1,FALSE)</f>
        <v>54.883463030912374</v>
      </c>
      <c r="CJ424" s="21">
        <f>VLOOKUP(CJ$6,'MonteCarlo Policy Paths'!$N$2:$S$31,$B424+1,FALSE)</f>
        <v>57.627636182457998</v>
      </c>
      <c r="CK424" s="21">
        <f>VLOOKUP(CK$6,'MonteCarlo Policy Paths'!$N$2:$S$31,$B424+1,FALSE)</f>
        <v>60.509017991580897</v>
      </c>
      <c r="CL424" s="21">
        <f>VLOOKUP(CL$6,'MonteCarlo Policy Paths'!$N$2:$S$31,$B424+1,FALSE)</f>
        <v>63.534468891159946</v>
      </c>
      <c r="CM424" s="21">
        <f>VLOOKUP(CM$6,'MonteCarlo Policy Paths'!$N$2:$S$31,$B424+1,FALSE)</f>
        <v>66.711192335717939</v>
      </c>
      <c r="CN424" s="21">
        <f>VLOOKUP(CN$6,'MonteCarlo Policy Paths'!$N$2:$S$31,$B424+1,FALSE)</f>
        <v>70.04675195250384</v>
      </c>
      <c r="CO424" s="164">
        <f>VLOOKUP(CO$6,'MonteCarlo Policy Paths'!$N$2:$S$31,$B424+1,FALSE)</f>
        <v>73.54908955012904</v>
      </c>
      <c r="CQ424" s="163">
        <f>BM424*VLOOKUP(AI$6,'Greenhouse Gas Costs Avoided'!$A$2:$I$32,9,FALSE)</f>
        <v>1.2002386619007086</v>
      </c>
      <c r="CR424" s="21">
        <f>BN424*VLOOKUP(AJ$6,'Greenhouse Gas Costs Avoided'!$A$2:$I$32,9,FALSE)</f>
        <v>1.2619996941806579</v>
      </c>
      <c r="CS424" s="21">
        <f>BO424*VLOOKUP(AK$6,'Greenhouse Gas Costs Avoided'!$A$2:$I$32,9,FALSE)</f>
        <v>1.3268529118013257</v>
      </c>
      <c r="CT424" s="21">
        <f>BP424*VLOOKUP(AL$6,'Greenhouse Gas Costs Avoided'!$A$2:$I$32,9,FALSE)</f>
        <v>1.3948409979053111</v>
      </c>
      <c r="CU424" s="21">
        <f>BQ424*VLOOKUP(AM$6,'Greenhouse Gas Costs Avoided'!$A$2:$I$32,9,FALSE)</f>
        <v>1.464999051498006</v>
      </c>
      <c r="CV424" s="21">
        <f>BR424*VLOOKUP(AN$6,'Greenhouse Gas Costs Avoided'!$A$2:$I$32,9,FALSE)</f>
        <v>1.5345038547523033</v>
      </c>
      <c r="CW424" s="21">
        <f>BS424*VLOOKUP(AO$6,'Greenhouse Gas Costs Avoided'!$A$2:$I$32,9,FALSE)</f>
        <v>1.6055870809081549</v>
      </c>
      <c r="CX424" s="21">
        <f>BT424*VLOOKUP(AP$6,'Greenhouse Gas Costs Avoided'!$A$2:$I$32,9,FALSE)</f>
        <v>1.6795342908215394</v>
      </c>
      <c r="CY424" s="21">
        <f>BU424*VLOOKUP(AQ$6,'Greenhouse Gas Costs Avoided'!$A$2:$I$32,9,FALSE)</f>
        <v>1.7565471936259263</v>
      </c>
      <c r="CZ424" s="21">
        <f>BV424*VLOOKUP(AR$6,'Greenhouse Gas Costs Avoided'!$A$2:$I$32,9,FALSE)</f>
        <v>1.8438646648785721</v>
      </c>
      <c r="DA424" s="21">
        <f>BW424*VLOOKUP(AS$6,'Greenhouse Gas Costs Avoided'!$A$2:$I$32,9,FALSE)</f>
        <v>1.9360578981225007</v>
      </c>
      <c r="DB424" s="21">
        <f>BX424*VLOOKUP(AT$6,'Greenhouse Gas Costs Avoided'!$A$2:$I$32,9,FALSE)</f>
        <v>2.0328607930286258</v>
      </c>
      <c r="DC424" s="21">
        <f>BY424*VLOOKUP(AU$6,'Greenhouse Gas Costs Avoided'!$A$2:$I$32,9,FALSE)</f>
        <v>2.1345038326800574</v>
      </c>
      <c r="DD424" s="21">
        <f>BZ424*VLOOKUP(AV$6,'Greenhouse Gas Costs Avoided'!$A$2:$I$32,9,FALSE)</f>
        <v>2.2412290243140602</v>
      </c>
      <c r="DE424" s="21">
        <f>CA424*VLOOKUP(AW$6,'Greenhouse Gas Costs Avoided'!$A$2:$I$32,9,FALSE)</f>
        <v>2.3532904755297634</v>
      </c>
      <c r="DF424" s="21">
        <f>CB424*VLOOKUP(AX$6,'Greenhouse Gas Costs Avoided'!$A$2:$I$32,9,FALSE)</f>
        <v>2.4709549993062518</v>
      </c>
      <c r="DG424" s="21">
        <f>CC424*VLOOKUP(AY$6,'Greenhouse Gas Costs Avoided'!$A$2:$I$32,9,FALSE)</f>
        <v>2.5945027492715647</v>
      </c>
      <c r="DH424" s="21">
        <f>CD424*VLOOKUP(AZ$6,'Greenhouse Gas Costs Avoided'!$A$2:$I$32,9,FALSE)</f>
        <v>2.724227886735143</v>
      </c>
      <c r="DI424" s="21">
        <f>CE424*VLOOKUP(BA$6,'Greenhouse Gas Costs Avoided'!$A$2:$I$32,9,FALSE)</f>
        <v>2.8604392810719004</v>
      </c>
      <c r="DJ424" s="21">
        <f>CF424*VLOOKUP(BB$6,'Greenhouse Gas Costs Avoided'!$A$2:$I$32,9,FALSE)</f>
        <v>3.0034612451254952</v>
      </c>
      <c r="DK424" s="21">
        <f>CG424*VLOOKUP(BC$6,'Greenhouse Gas Costs Avoided'!$A$2:$I$32,9,FALSE)</f>
        <v>3.1536343073817701</v>
      </c>
      <c r="DL424" s="21">
        <f>CH424*VLOOKUP(BD$6,'Greenhouse Gas Costs Avoided'!$A$2:$I$32,9,FALSE)</f>
        <v>3.3113160227508591</v>
      </c>
      <c r="DM424" s="21">
        <f>CI424*VLOOKUP(BE$6,'Greenhouse Gas Costs Avoided'!$A$2:$I$32,9,FALSE)</f>
        <v>3.4768818238884021</v>
      </c>
      <c r="DN424" s="21">
        <f>CJ424*VLOOKUP(BF$6,'Greenhouse Gas Costs Avoided'!$A$2:$I$32,9,FALSE)</f>
        <v>3.6507259150828224</v>
      </c>
      <c r="DO424" s="21">
        <f>CK424*VLOOKUP(BG$6,'Greenhouse Gas Costs Avoided'!$A$2:$I$32,9,FALSE)</f>
        <v>3.8332622108369634</v>
      </c>
      <c r="DP424" s="21">
        <f>CL424*VLOOKUP(BH$6,'Greenhouse Gas Costs Avoided'!$A$2:$I$32,9,FALSE)</f>
        <v>4.0249253213788121</v>
      </c>
      <c r="DQ424" s="21">
        <f>CM424*VLOOKUP(BI$6,'Greenhouse Gas Costs Avoided'!$A$2:$I$32,9,FALSE)</f>
        <v>4.2261715874477526</v>
      </c>
      <c r="DR424" s="21">
        <f>CN424*VLOOKUP(BJ$6,'Greenhouse Gas Costs Avoided'!$A$2:$I$32,9,FALSE)</f>
        <v>4.4374801668201398</v>
      </c>
      <c r="DS424" s="164">
        <f>CO424*VLOOKUP(BK$6,'Greenhouse Gas Costs Avoided'!$A$2:$I$32,9,FALSE)</f>
        <v>4.6593541751611474</v>
      </c>
    </row>
    <row r="425" spans="1:123" x14ac:dyDescent="0.35">
      <c r="A425" s="174">
        <v>419</v>
      </c>
      <c r="B425" s="12">
        <v>4</v>
      </c>
      <c r="C425" s="175">
        <v>2023</v>
      </c>
      <c r="E425" s="20">
        <v>0</v>
      </c>
      <c r="F425" s="21">
        <v>82.346532180449415</v>
      </c>
      <c r="G425" s="21">
        <v>84.002844861871253</v>
      </c>
      <c r="H425" s="21">
        <v>85.659157543293105</v>
      </c>
      <c r="I425" s="21">
        <v>86.918851036576825</v>
      </c>
      <c r="J425" s="21">
        <v>88.178544529860531</v>
      </c>
      <c r="K425" s="21">
        <v>89.438238023144251</v>
      </c>
      <c r="L425" s="21">
        <v>90.697931516427971</v>
      </c>
      <c r="M425" s="21">
        <v>91.95762500971172</v>
      </c>
      <c r="N425" s="21">
        <v>93.21731850299544</v>
      </c>
      <c r="O425" s="21">
        <v>94.47701199627916</v>
      </c>
      <c r="P425" s="21">
        <v>95.73670548956288</v>
      </c>
      <c r="Q425" s="21">
        <v>96.996398982846586</v>
      </c>
      <c r="R425" s="21">
        <v>98.25609247613032</v>
      </c>
      <c r="S425" s="21">
        <v>99.65157958594628</v>
      </c>
      <c r="T425" s="21">
        <v>101.04706669576224</v>
      </c>
      <c r="U425" s="21">
        <v>102.4425538055782</v>
      </c>
      <c r="V425" s="21">
        <v>103.83804091539416</v>
      </c>
      <c r="W425" s="21">
        <v>105.23352802521011</v>
      </c>
      <c r="X425" s="21">
        <v>106.47156953138905</v>
      </c>
      <c r="Y425" s="21">
        <v>107.709611037568</v>
      </c>
      <c r="Z425" s="21">
        <v>108.94765254374694</v>
      </c>
      <c r="AA425" s="21">
        <v>110.18569404992589</v>
      </c>
      <c r="AB425" s="21">
        <v>111.42373555610482</v>
      </c>
      <c r="AC425" s="21">
        <v>112.86811731331359</v>
      </c>
      <c r="AD425" s="21">
        <v>114.31249907052236</v>
      </c>
      <c r="AE425" s="21">
        <v>115.75688082773114</v>
      </c>
      <c r="AF425" s="21">
        <v>117.20126258493991</v>
      </c>
      <c r="AG425" s="22">
        <v>119.5319620819439</v>
      </c>
      <c r="AI425" s="20">
        <v>0</v>
      </c>
      <c r="AJ425" s="21">
        <v>5.2166744805659615</v>
      </c>
      <c r="AK425" s="21">
        <v>5.3216023247413169</v>
      </c>
      <c r="AL425" s="21">
        <v>5.4265301689166732</v>
      </c>
      <c r="AM425" s="21">
        <v>5.5063320831654474</v>
      </c>
      <c r="AN425" s="21">
        <v>5.5861339974142208</v>
      </c>
      <c r="AO425" s="21">
        <v>5.665935911662995</v>
      </c>
      <c r="AP425" s="21">
        <v>5.7457378259117702</v>
      </c>
      <c r="AQ425" s="21">
        <v>5.8255397401605462</v>
      </c>
      <c r="AR425" s="21">
        <v>5.9053416544093205</v>
      </c>
      <c r="AS425" s="21">
        <v>5.9851435686580947</v>
      </c>
      <c r="AT425" s="21">
        <v>6.0649454829068699</v>
      </c>
      <c r="AU425" s="21">
        <v>6.1447473971556432</v>
      </c>
      <c r="AV425" s="21">
        <v>6.2245493114044184</v>
      </c>
      <c r="AW425" s="21">
        <v>6.312953786990386</v>
      </c>
      <c r="AX425" s="21">
        <v>6.4013582625763545</v>
      </c>
      <c r="AY425" s="21">
        <v>6.4897627381623222</v>
      </c>
      <c r="AZ425" s="21">
        <v>6.5781672137482907</v>
      </c>
      <c r="BA425" s="21">
        <v>6.6665716893342575</v>
      </c>
      <c r="BB425" s="21">
        <v>6.7450019445028957</v>
      </c>
      <c r="BC425" s="21">
        <v>6.8234321996715348</v>
      </c>
      <c r="BD425" s="21">
        <v>6.901862454840173</v>
      </c>
      <c r="BE425" s="21">
        <v>6.9802927100088112</v>
      </c>
      <c r="BF425" s="21">
        <v>7.0587229651774486</v>
      </c>
      <c r="BG425" s="21">
        <v>7.1502249295408609</v>
      </c>
      <c r="BH425" s="21">
        <v>7.2417268939042723</v>
      </c>
      <c r="BI425" s="21">
        <v>7.3332288582676846</v>
      </c>
      <c r="BJ425" s="21">
        <v>7.424730822631096</v>
      </c>
      <c r="BK425" s="22">
        <v>7.5723812490175435</v>
      </c>
      <c r="BM425" s="163">
        <f>VLOOKUP(BM$6,'MonteCarlo Policy Paths'!$N$2:$S$31,$B425+1,FALSE)</f>
        <v>21.456887556927661</v>
      </c>
      <c r="BN425" s="21">
        <f>VLOOKUP(BN$6,'MonteCarlo Policy Paths'!$N$2:$S$31,$B425+1,FALSE)</f>
        <v>23.119081894670884</v>
      </c>
      <c r="BO425" s="21">
        <f>VLOOKUP(BO$6,'MonteCarlo Policy Paths'!$N$2:$S$31,$B425+1,FALSE)</f>
        <v>24.918982795429599</v>
      </c>
      <c r="BP425" s="21">
        <f>VLOOKUP(BP$6,'MonteCarlo Policy Paths'!$N$2:$S$31,$B425+1,FALSE)</f>
        <v>26.866510906830612</v>
      </c>
      <c r="BQ425" s="21">
        <f>VLOOKUP(BQ$6,'MonteCarlo Policy Paths'!$N$2:$S$31,$B425+1,FALSE)</f>
        <v>28.957808063155838</v>
      </c>
      <c r="BR425" s="21">
        <f>VLOOKUP(BR$6,'MonteCarlo Policy Paths'!$N$2:$S$31,$B425+1,FALSE)</f>
        <v>31.169773267386955</v>
      </c>
      <c r="BS425" s="21">
        <f>VLOOKUP(BS$6,'MonteCarlo Policy Paths'!$N$2:$S$31,$B425+1,FALSE)</f>
        <v>33.536503079259326</v>
      </c>
      <c r="BT425" s="21">
        <f>VLOOKUP(BT$6,'MonteCarlo Policy Paths'!$N$2:$S$31,$B425+1,FALSE)</f>
        <v>36.094562758542168</v>
      </c>
      <c r="BU425" s="21">
        <f>VLOOKUP(BU$6,'MonteCarlo Policy Paths'!$N$2:$S$31,$B425+1,FALSE)</f>
        <v>38.859796339203925</v>
      </c>
      <c r="BV425" s="21">
        <f>VLOOKUP(BV$6,'MonteCarlo Policy Paths'!$N$2:$S$31,$B425+1,FALSE)</f>
        <v>41.937214526892696</v>
      </c>
      <c r="BW425" s="21">
        <f>VLOOKUP(BW$6,'MonteCarlo Policy Paths'!$N$2:$S$31,$B425+1,FALSE)</f>
        <v>45.285702034805901</v>
      </c>
      <c r="BX425" s="21">
        <f>VLOOKUP(BX$6,'MonteCarlo Policy Paths'!$N$2:$S$31,$B425+1,FALSE)</f>
        <v>48.923675973628832</v>
      </c>
      <c r="BY425" s="21">
        <f>VLOOKUP(BY$6,'MonteCarlo Policy Paths'!$N$2:$S$31,$B425+1,FALSE)</f>
        <v>52.880283256992421</v>
      </c>
      <c r="BZ425" s="21">
        <f>VLOOKUP(BZ$6,'MonteCarlo Policy Paths'!$N$2:$S$31,$B425+1,FALSE)</f>
        <v>57.179951130409847</v>
      </c>
      <c r="CA425" s="21">
        <f>VLOOKUP(CA$6,'MonteCarlo Policy Paths'!$N$2:$S$31,$B425+1,FALSE)</f>
        <v>59.199989570907007</v>
      </c>
      <c r="CB425" s="21">
        <f>VLOOKUP(CB$6,'MonteCarlo Policy Paths'!$N$2:$S$31,$B425+1,FALSE)</f>
        <v>61.304348310445278</v>
      </c>
      <c r="CC425" s="21">
        <f>VLOOKUP(CC$6,'MonteCarlo Policy Paths'!$N$2:$S$31,$B425+1,FALSE)</f>
        <v>63.486799757257046</v>
      </c>
      <c r="CD425" s="21">
        <f>VLOOKUP(CD$6,'MonteCarlo Policy Paths'!$N$2:$S$31,$B425+1,FALSE)</f>
        <v>65.754412861465767</v>
      </c>
      <c r="CE425" s="21">
        <f>VLOOKUP(CE$6,'MonteCarlo Policy Paths'!$N$2:$S$31,$B425+1,FALSE)</f>
        <v>68.097759333367534</v>
      </c>
      <c r="CF425" s="21">
        <f>VLOOKUP(CF$6,'MonteCarlo Policy Paths'!$N$2:$S$31,$B425+1,FALSE)</f>
        <v>70.548973057852507</v>
      </c>
      <c r="CG425" s="21">
        <f>VLOOKUP(CG$6,'MonteCarlo Policy Paths'!$N$2:$S$31,$B425+1,FALSE)</f>
        <v>73.077007009761019</v>
      </c>
      <c r="CH425" s="21">
        <f>VLOOKUP(CH$6,'MonteCarlo Policy Paths'!$N$2:$S$31,$B425+1,FALSE)</f>
        <v>75.691476032446857</v>
      </c>
      <c r="CI425" s="21">
        <f>VLOOKUP(CI$6,'MonteCarlo Policy Paths'!$N$2:$S$31,$B425+1,FALSE)</f>
        <v>78.404802280730166</v>
      </c>
      <c r="CJ425" s="21">
        <f>VLOOKUP(CJ$6,'MonteCarlo Policy Paths'!$N$2:$S$31,$B425+1,FALSE)</f>
        <v>81.224927058038162</v>
      </c>
      <c r="CK425" s="21">
        <f>VLOOKUP(CK$6,'MonteCarlo Policy Paths'!$N$2:$S$31,$B425+1,FALSE)</f>
        <v>84.152487263770951</v>
      </c>
      <c r="CL425" s="21">
        <f>VLOOKUP(CL$6,'MonteCarlo Policy Paths'!$N$2:$S$31,$B425+1,FALSE)</f>
        <v>87.19069011352974</v>
      </c>
      <c r="CM425" s="21">
        <f>VLOOKUP(CM$6,'MonteCarlo Policy Paths'!$N$2:$S$31,$B425+1,FALSE)</f>
        <v>90.339519718236858</v>
      </c>
      <c r="CN425" s="21">
        <f>VLOOKUP(CN$6,'MonteCarlo Policy Paths'!$N$2:$S$31,$B425+1,FALSE)</f>
        <v>93.604800202242828</v>
      </c>
      <c r="CO425" s="164">
        <f>VLOOKUP(CO$6,'MonteCarlo Policy Paths'!$N$2:$S$31,$B425+1,FALSE)</f>
        <v>96.983684685934094</v>
      </c>
      <c r="CQ425" s="163">
        <f>BM425*VLOOKUP(AI$6,'Greenhouse Gas Costs Avoided'!$A$2:$I$32,9,FALSE)</f>
        <v>1.3592994724454583</v>
      </c>
      <c r="CR425" s="21">
        <f>BN425*VLOOKUP(AJ$6,'Greenhouse Gas Costs Avoided'!$A$2:$I$32,9,FALSE)</f>
        <v>1.4645999210963487</v>
      </c>
      <c r="CS425" s="21">
        <f>BO425*VLOOKUP(AK$6,'Greenhouse Gas Costs Avoided'!$A$2:$I$32,9,FALSE)</f>
        <v>1.5786241167474793</v>
      </c>
      <c r="CT425" s="21">
        <f>BP425*VLOOKUP(AL$6,'Greenhouse Gas Costs Avoided'!$A$2:$I$32,9,FALSE)</f>
        <v>1.7020005350363183</v>
      </c>
      <c r="CU425" s="21">
        <f>BQ425*VLOOKUP(AM$6,'Greenhouse Gas Costs Avoided'!$A$2:$I$32,9,FALSE)</f>
        <v>1.8344847601494692</v>
      </c>
      <c r="CV425" s="21">
        <f>BR425*VLOOKUP(AN$6,'Greenhouse Gas Costs Avoided'!$A$2:$I$32,9,FALSE)</f>
        <v>1.9746133378475101</v>
      </c>
      <c r="CW425" s="21">
        <f>BS425*VLOOKUP(AO$6,'Greenhouse Gas Costs Avoided'!$A$2:$I$32,9,FALSE)</f>
        <v>2.1245462941611284</v>
      </c>
      <c r="CX425" s="21">
        <f>BT425*VLOOKUP(AP$6,'Greenhouse Gas Costs Avoided'!$A$2:$I$32,9,FALSE)</f>
        <v>2.2866000479177169</v>
      </c>
      <c r="CY425" s="21">
        <f>BU425*VLOOKUP(AQ$6,'Greenhouse Gas Costs Avoided'!$A$2:$I$32,9,FALSE)</f>
        <v>2.4617783228380428</v>
      </c>
      <c r="CZ425" s="21">
        <f>BV425*VLOOKUP(AR$6,'Greenhouse Gas Costs Avoided'!$A$2:$I$32,9,FALSE)</f>
        <v>2.6567335747552212</v>
      </c>
      <c r="DA425" s="21">
        <f>BW425*VLOOKUP(AS$6,'Greenhouse Gas Costs Avoided'!$A$2:$I$32,9,FALSE)</f>
        <v>2.8688611394320973</v>
      </c>
      <c r="DB425" s="21">
        <f>BX425*VLOOKUP(AT$6,'Greenhouse Gas Costs Avoided'!$A$2:$I$32,9,FALSE)</f>
        <v>3.099327745676475</v>
      </c>
      <c r="DC425" s="21">
        <f>BY425*VLOOKUP(AU$6,'Greenhouse Gas Costs Avoided'!$A$2:$I$32,9,FALSE)</f>
        <v>3.3499798581359799</v>
      </c>
      <c r="DD425" s="21">
        <f>BZ425*VLOOKUP(AV$6,'Greenhouse Gas Costs Avoided'!$A$2:$I$32,9,FALSE)</f>
        <v>3.6223649492411436</v>
      </c>
      <c r="DE425" s="21">
        <f>CA425*VLOOKUP(AW$6,'Greenhouse Gas Costs Avoided'!$A$2:$I$32,9,FALSE)</f>
        <v>3.7503349159570667</v>
      </c>
      <c r="DF425" s="21">
        <f>CB425*VLOOKUP(AX$6,'Greenhouse Gas Costs Avoided'!$A$2:$I$32,9,FALSE)</f>
        <v>3.8836465958035138</v>
      </c>
      <c r="DG425" s="21">
        <f>CC425*VLOOKUP(AY$6,'Greenhouse Gas Costs Avoided'!$A$2:$I$32,9,FALSE)</f>
        <v>4.0219054692034097</v>
      </c>
      <c r="DH425" s="21">
        <f>CD425*VLOOKUP(AZ$6,'Greenhouse Gas Costs Avoided'!$A$2:$I$32,9,FALSE)</f>
        <v>4.1655593560070496</v>
      </c>
      <c r="DI425" s="21">
        <f>CE425*VLOOKUP(BA$6,'Greenhouse Gas Costs Avoided'!$A$2:$I$32,9,FALSE)</f>
        <v>4.3140109715809301</v>
      </c>
      <c r="DJ425" s="21">
        <f>CF425*VLOOKUP(BB$6,'Greenhouse Gas Costs Avoided'!$A$2:$I$32,9,FALSE)</f>
        <v>4.4692960059878768</v>
      </c>
      <c r="DK425" s="21">
        <f>CG425*VLOOKUP(BC$6,'Greenhouse Gas Costs Avoided'!$A$2:$I$32,9,FALSE)</f>
        <v>4.629447622014963</v>
      </c>
      <c r="DL425" s="21">
        <f>CH425*VLOOKUP(BD$6,'Greenhouse Gas Costs Avoided'!$A$2:$I$32,9,FALSE)</f>
        <v>4.7950749225184994</v>
      </c>
      <c r="DM425" s="21">
        <f>CI425*VLOOKUP(BE$6,'Greenhouse Gas Costs Avoided'!$A$2:$I$32,9,FALSE)</f>
        <v>4.9669648542748472</v>
      </c>
      <c r="DN425" s="21">
        <f>CJ425*VLOOKUP(BF$6,'Greenhouse Gas Costs Avoided'!$A$2:$I$32,9,FALSE)</f>
        <v>5.1456205009456273</v>
      </c>
      <c r="DO425" s="21">
        <f>CK425*VLOOKUP(BG$6,'Greenhouse Gas Costs Avoided'!$A$2:$I$32,9,FALSE)</f>
        <v>5.331082210275417</v>
      </c>
      <c r="DP425" s="21">
        <f>CL425*VLOOKUP(BH$6,'Greenhouse Gas Costs Avoided'!$A$2:$I$32,9,FALSE)</f>
        <v>5.5235531602164318</v>
      </c>
      <c r="DQ425" s="21">
        <f>CM425*VLOOKUP(BI$6,'Greenhouse Gas Costs Avoided'!$A$2:$I$32,9,FALSE)</f>
        <v>5.723032344191421</v>
      </c>
      <c r="DR425" s="21">
        <f>CN425*VLOOKUP(BJ$6,'Greenhouse Gas Costs Avoided'!$A$2:$I$32,9,FALSE)</f>
        <v>5.9298887220104266</v>
      </c>
      <c r="DS425" s="164">
        <f>CO425*VLOOKUP(BK$6,'Greenhouse Gas Costs Avoided'!$A$2:$I$32,9,FALSE)</f>
        <v>6.1439419431008639</v>
      </c>
    </row>
    <row r="426" spans="1:123" x14ac:dyDescent="0.35">
      <c r="A426" s="174">
        <v>420</v>
      </c>
      <c r="B426" s="12">
        <v>5</v>
      </c>
      <c r="C426" s="175">
        <v>2023</v>
      </c>
      <c r="E426" s="20">
        <v>0</v>
      </c>
      <c r="F426" s="21">
        <v>82.346532180449415</v>
      </c>
      <c r="G426" s="21">
        <v>84.002844861871253</v>
      </c>
      <c r="H426" s="21">
        <v>85.659157543293105</v>
      </c>
      <c r="I426" s="21">
        <v>86.918851036576825</v>
      </c>
      <c r="J426" s="21">
        <v>88.178544529860531</v>
      </c>
      <c r="K426" s="21">
        <v>89.438238023144251</v>
      </c>
      <c r="L426" s="21">
        <v>90.697931516427971</v>
      </c>
      <c r="M426" s="21">
        <v>91.95762500971172</v>
      </c>
      <c r="N426" s="21">
        <v>93.21731850299544</v>
      </c>
      <c r="O426" s="21">
        <v>94.47701199627916</v>
      </c>
      <c r="P426" s="21">
        <v>95.73670548956288</v>
      </c>
      <c r="Q426" s="21">
        <v>96.996398982846586</v>
      </c>
      <c r="R426" s="21">
        <v>99.874634841342697</v>
      </c>
      <c r="S426" s="21">
        <v>101.93553668931256</v>
      </c>
      <c r="T426" s="21">
        <v>104.04258519817796</v>
      </c>
      <c r="U426" s="21">
        <v>106.18472717196582</v>
      </c>
      <c r="V426" s="21">
        <v>108.36780972271322</v>
      </c>
      <c r="W426" s="21">
        <v>110.57648338650839</v>
      </c>
      <c r="X426" s="21">
        <v>112.7694544213079</v>
      </c>
      <c r="Y426" s="21">
        <v>114.98228749612761</v>
      </c>
      <c r="Z426" s="21">
        <v>117.22345778349788</v>
      </c>
      <c r="AA426" s="21">
        <v>119.50474742044912</v>
      </c>
      <c r="AB426" s="21">
        <v>121.83201137782079</v>
      </c>
      <c r="AC426" s="21">
        <v>124.30483685770574</v>
      </c>
      <c r="AD426" s="21">
        <v>126.81952160325447</v>
      </c>
      <c r="AE426" s="21">
        <v>129.37127756316897</v>
      </c>
      <c r="AF426" s="21">
        <v>131.96243899653103</v>
      </c>
      <c r="AG426" s="22">
        <v>135.47056479945655</v>
      </c>
      <c r="AI426" s="20">
        <v>0</v>
      </c>
      <c r="AJ426" s="21">
        <v>5.2166744805659615</v>
      </c>
      <c r="AK426" s="21">
        <v>5.3216023247413169</v>
      </c>
      <c r="AL426" s="21">
        <v>5.4265301689166732</v>
      </c>
      <c r="AM426" s="21">
        <v>5.5063320831654474</v>
      </c>
      <c r="AN426" s="21">
        <v>5.5861339974142208</v>
      </c>
      <c r="AO426" s="21">
        <v>5.665935911662995</v>
      </c>
      <c r="AP426" s="21">
        <v>5.7457378259117702</v>
      </c>
      <c r="AQ426" s="21">
        <v>5.8255397401605462</v>
      </c>
      <c r="AR426" s="21">
        <v>5.9053416544093205</v>
      </c>
      <c r="AS426" s="21">
        <v>5.9851435686580947</v>
      </c>
      <c r="AT426" s="21">
        <v>6.0649454829068699</v>
      </c>
      <c r="AU426" s="21">
        <v>6.1447473971556432</v>
      </c>
      <c r="AV426" s="21">
        <v>6.327084396109818</v>
      </c>
      <c r="AW426" s="21">
        <v>6.4576430704410743</v>
      </c>
      <c r="AX426" s="21">
        <v>6.5911251478821242</v>
      </c>
      <c r="AY426" s="21">
        <v>6.7268304055597685</v>
      </c>
      <c r="AZ426" s="21">
        <v>6.8651292595600424</v>
      </c>
      <c r="BA426" s="21">
        <v>7.0050493173053994</v>
      </c>
      <c r="BB426" s="21">
        <v>7.1439746093722221</v>
      </c>
      <c r="BC426" s="21">
        <v>7.2841581669004034</v>
      </c>
      <c r="BD426" s="21">
        <v>7.426136894299721</v>
      </c>
      <c r="BE426" s="21">
        <v>7.5706571930511553</v>
      </c>
      <c r="BF426" s="21">
        <v>7.7180899770979394</v>
      </c>
      <c r="BG426" s="21">
        <v>7.8747441218959366</v>
      </c>
      <c r="BH426" s="21">
        <v>8.0340500621877027</v>
      </c>
      <c r="BI426" s="21">
        <v>8.1957044736636782</v>
      </c>
      <c r="BJ426" s="21">
        <v>8.3598552322508848</v>
      </c>
      <c r="BK426" s="22">
        <v>8.5820959249206545</v>
      </c>
      <c r="BM426" s="163">
        <f>VLOOKUP(BM$6,'MonteCarlo Policy Paths'!$N$2:$S$31,$B426+1,FALSE)</f>
        <v>24.184299884200797</v>
      </c>
      <c r="BN426" s="21">
        <f>VLOOKUP(BN$6,'MonteCarlo Policy Paths'!$N$2:$S$31,$B426+1,FALSE)</f>
        <v>26.797135120393484</v>
      </c>
      <c r="BO426" s="21">
        <f>VLOOKUP(BO$6,'MonteCarlo Policy Paths'!$N$2:$S$31,$B426+1,FALSE)</f>
        <v>29.690826715826198</v>
      </c>
      <c r="BP426" s="21">
        <f>VLOOKUP(BP$6,'MonteCarlo Policy Paths'!$N$2:$S$31,$B426+1,FALSE)</f>
        <v>32.893001978364566</v>
      </c>
      <c r="BQ426" s="21">
        <f>VLOOKUP(BQ$6,'MonteCarlo Policy Paths'!$N$2:$S$31,$B426+1,FALSE)</f>
        <v>36.420098382625895</v>
      </c>
      <c r="BR426" s="21">
        <f>VLOOKUP(BR$6,'MonteCarlo Policy Paths'!$N$2:$S$31,$B426+1,FALSE)</f>
        <v>40.279471956541457</v>
      </c>
      <c r="BS426" s="21">
        <f>VLOOKUP(BS$6,'MonteCarlo Policy Paths'!$N$2:$S$31,$B426+1,FALSE)</f>
        <v>44.515635375675203</v>
      </c>
      <c r="BT426" s="21">
        <f>VLOOKUP(BT$6,'MonteCarlo Policy Paths'!$N$2:$S$31,$B426+1,FALSE)</f>
        <v>49.196171227791872</v>
      </c>
      <c r="BU426" s="21">
        <f>VLOOKUP(BU$6,'MonteCarlo Policy Paths'!$N$2:$S$31,$B426+1,FALSE)</f>
        <v>54.364766335209197</v>
      </c>
      <c r="BV426" s="21">
        <f>VLOOKUP(BV$6,'MonteCarlo Policy Paths'!$N$2:$S$31,$B426+1,FALSE)</f>
        <v>60.140596575631633</v>
      </c>
      <c r="BW426" s="21">
        <f>VLOOKUP(BW$6,'MonteCarlo Policy Paths'!$N$2:$S$31,$B426+1,FALSE)</f>
        <v>66.545116533046993</v>
      </c>
      <c r="BX426" s="21">
        <f>VLOOKUP(BX$6,'MonteCarlo Policy Paths'!$N$2:$S$31,$B426+1,FALSE)</f>
        <v>73.642612105771832</v>
      </c>
      <c r="BY426" s="21">
        <f>VLOOKUP(BY$6,'MonteCarlo Policy Paths'!$N$2:$S$31,$B426+1,FALSE)</f>
        <v>81.515240678665066</v>
      </c>
      <c r="BZ426" s="21">
        <f>VLOOKUP(BZ$6,'MonteCarlo Policy Paths'!$N$2:$S$31,$B426+1,FALSE)</f>
        <v>90.237354922369406</v>
      </c>
      <c r="CA426" s="21">
        <f>VLOOKUP(CA$6,'MonteCarlo Policy Paths'!$N$2:$S$31,$B426+1,FALSE)</f>
        <v>92.736092415362535</v>
      </c>
      <c r="CB426" s="21">
        <f>VLOOKUP(CB$6,'MonteCarlo Policy Paths'!$N$2:$S$31,$B426+1,FALSE)</f>
        <v>95.321073906264047</v>
      </c>
      <c r="CC426" s="21">
        <f>VLOOKUP(CC$6,'MonteCarlo Policy Paths'!$N$2:$S$31,$B426+1,FALSE)</f>
        <v>97.972807459231774</v>
      </c>
      <c r="CD426" s="21">
        <f>VLOOKUP(CD$6,'MonteCarlo Policy Paths'!$N$2:$S$31,$B426+1,FALSE)</f>
        <v>100.70188743091984</v>
      </c>
      <c r="CE426" s="21">
        <f>VLOOKUP(CE$6,'MonteCarlo Policy Paths'!$N$2:$S$31,$B426+1,FALSE)</f>
        <v>103.48109827693068</v>
      </c>
      <c r="CF426" s="21">
        <f>VLOOKUP(CF$6,'MonteCarlo Policy Paths'!$N$2:$S$31,$B426+1,FALSE)</f>
        <v>106.37744326160868</v>
      </c>
      <c r="CG426" s="21">
        <f>VLOOKUP(CG$6,'MonteCarlo Policy Paths'!$N$2:$S$31,$B426+1,FALSE)</f>
        <v>109.31402956265458</v>
      </c>
      <c r="CH426" s="21">
        <f>VLOOKUP(CH$6,'MonteCarlo Policy Paths'!$N$2:$S$31,$B426+1,FALSE)</f>
        <v>112.30612514839871</v>
      </c>
      <c r="CI426" s="21">
        <f>VLOOKUP(CI$6,'MonteCarlo Policy Paths'!$N$2:$S$31,$B426+1,FALSE)</f>
        <v>115.37497116076017</v>
      </c>
      <c r="CJ426" s="21">
        <f>VLOOKUP(CJ$6,'MonteCarlo Policy Paths'!$N$2:$S$31,$B426+1,FALSE)</f>
        <v>118.53125256657755</v>
      </c>
      <c r="CK426" s="21">
        <f>VLOOKUP(CK$6,'MonteCarlo Policy Paths'!$N$2:$S$31,$B426+1,FALSE)</f>
        <v>121.76875646902944</v>
      </c>
      <c r="CL426" s="21">
        <f>VLOOKUP(CL$6,'MonteCarlo Policy Paths'!$N$2:$S$31,$B426+1,FALSE)</f>
        <v>125.08672773594304</v>
      </c>
      <c r="CM426" s="21">
        <f>VLOOKUP(CM$6,'MonteCarlo Policy Paths'!$N$2:$S$31,$B426+1,FALSE)</f>
        <v>128.47676069968128</v>
      </c>
      <c r="CN426" s="21">
        <f>VLOOKUP(CN$6,'MonteCarlo Policy Paths'!$N$2:$S$31,$B426+1,FALSE)</f>
        <v>131.94323193005201</v>
      </c>
      <c r="CO426" s="164">
        <f>VLOOKUP(CO$6,'MonteCarlo Policy Paths'!$N$2:$S$31,$B426+1,FALSE)</f>
        <v>135.47056479945655</v>
      </c>
      <c r="CQ426" s="163">
        <f>BM426*VLOOKUP(AI$6,'Greenhouse Gas Costs Avoided'!$A$2:$I$32,9,FALSE)</f>
        <v>1.5320817610121258</v>
      </c>
      <c r="CR426" s="21">
        <f>BN426*VLOOKUP(AJ$6,'Greenhouse Gas Costs Avoided'!$A$2:$I$32,9,FALSE)</f>
        <v>1.6976055607114411</v>
      </c>
      <c r="CS426" s="21">
        <f>BO426*VLOOKUP(AK$6,'Greenhouse Gas Costs Avoided'!$A$2:$I$32,9,FALSE)</f>
        <v>1.8809216846672472</v>
      </c>
      <c r="CT426" s="21">
        <f>BP426*VLOOKUP(AL$6,'Greenhouse Gas Costs Avoided'!$A$2:$I$32,9,FALSE)</f>
        <v>2.0837803301021003</v>
      </c>
      <c r="CU426" s="21">
        <f>BQ426*VLOOKUP(AM$6,'Greenhouse Gas Costs Avoided'!$A$2:$I$32,9,FALSE)</f>
        <v>2.3072228153580183</v>
      </c>
      <c r="CV426" s="21">
        <f>BR426*VLOOKUP(AN$6,'Greenhouse Gas Costs Avoided'!$A$2:$I$32,9,FALSE)</f>
        <v>2.5517151467399573</v>
      </c>
      <c r="CW426" s="21">
        <f>BS426*VLOOKUP(AO$6,'Greenhouse Gas Costs Avoided'!$A$2:$I$32,9,FALSE)</f>
        <v>2.8200772139570236</v>
      </c>
      <c r="CX426" s="21">
        <f>BT426*VLOOKUP(AP$6,'Greenhouse Gas Costs Avoided'!$A$2:$I$32,9,FALSE)</f>
        <v>3.1165903917263735</v>
      </c>
      <c r="CY426" s="21">
        <f>BU426*VLOOKUP(AQ$6,'Greenhouse Gas Costs Avoided'!$A$2:$I$32,9,FALSE)</f>
        <v>3.444022251736667</v>
      </c>
      <c r="CZ426" s="21">
        <f>BV426*VLOOKUP(AR$6,'Greenhouse Gas Costs Avoided'!$A$2:$I$32,9,FALSE)</f>
        <v>3.8099226171979153</v>
      </c>
      <c r="DA426" s="21">
        <f>BW426*VLOOKUP(AS$6,'Greenhouse Gas Costs Avoided'!$A$2:$I$32,9,FALSE)</f>
        <v>4.2156506416508543</v>
      </c>
      <c r="DB426" s="21">
        <f>BX426*VLOOKUP(AT$6,'Greenhouse Gas Costs Avoided'!$A$2:$I$32,9,FALSE)</f>
        <v>4.6652788536686769</v>
      </c>
      <c r="DC426" s="21">
        <f>BY426*VLOOKUP(AU$6,'Greenhouse Gas Costs Avoided'!$A$2:$I$32,9,FALSE)</f>
        <v>5.1640119451993618</v>
      </c>
      <c r="DD426" s="21">
        <f>BZ426*VLOOKUP(AV$6,'Greenhouse Gas Costs Avoided'!$A$2:$I$32,9,FALSE)</f>
        <v>5.7165601774917221</v>
      </c>
      <c r="DE426" s="21">
        <f>CA426*VLOOKUP(AW$6,'Greenhouse Gas Costs Avoided'!$A$2:$I$32,9,FALSE)</f>
        <v>5.8748558551380645</v>
      </c>
      <c r="DF426" s="21">
        <f>CB426*VLOOKUP(AX$6,'Greenhouse Gas Costs Avoided'!$A$2:$I$32,9,FALSE)</f>
        <v>6.0386151127443357</v>
      </c>
      <c r="DG426" s="21">
        <f>CC426*VLOOKUP(AY$6,'Greenhouse Gas Costs Avoided'!$A$2:$I$32,9,FALSE)</f>
        <v>6.2066031310462346</v>
      </c>
      <c r="DH426" s="21">
        <f>CD426*VLOOKUP(AZ$6,'Greenhouse Gas Costs Avoided'!$A$2:$I$32,9,FALSE)</f>
        <v>6.3794910653253769</v>
      </c>
      <c r="DI426" s="21">
        <f>CE426*VLOOKUP(BA$6,'Greenhouse Gas Costs Avoided'!$A$2:$I$32,9,FALSE)</f>
        <v>6.5555548036832505</v>
      </c>
      <c r="DJ426" s="21">
        <f>CF426*VLOOKUP(BB$6,'Greenhouse Gas Costs Avoided'!$A$2:$I$32,9,FALSE)</f>
        <v>6.7390390205459019</v>
      </c>
      <c r="DK426" s="21">
        <f>CG426*VLOOKUP(BC$6,'Greenhouse Gas Costs Avoided'!$A$2:$I$32,9,FALSE)</f>
        <v>6.9250725353887148</v>
      </c>
      <c r="DL426" s="21">
        <f>CH426*VLOOKUP(BD$6,'Greenhouse Gas Costs Avoided'!$A$2:$I$32,9,FALSE)</f>
        <v>7.114622578022705</v>
      </c>
      <c r="DM426" s="21">
        <f>CI426*VLOOKUP(BE$6,'Greenhouse Gas Costs Avoided'!$A$2:$I$32,9,FALSE)</f>
        <v>7.309034780377397</v>
      </c>
      <c r="DN426" s="21">
        <f>CJ426*VLOOKUP(BF$6,'Greenhouse Gas Costs Avoided'!$A$2:$I$32,9,FALSE)</f>
        <v>7.5089860379134308</v>
      </c>
      <c r="DO426" s="21">
        <f>CK426*VLOOKUP(BG$6,'Greenhouse Gas Costs Avoided'!$A$2:$I$32,9,FALSE)</f>
        <v>7.714082761982441</v>
      </c>
      <c r="DP426" s="21">
        <f>CL426*VLOOKUP(BH$6,'Greenhouse Gas Costs Avoided'!$A$2:$I$32,9,FALSE)</f>
        <v>7.9242771147625906</v>
      </c>
      <c r="DQ426" s="21">
        <f>CM426*VLOOKUP(BI$6,'Greenhouse Gas Costs Avoided'!$A$2:$I$32,9,FALSE)</f>
        <v>8.1390365949973802</v>
      </c>
      <c r="DR426" s="21">
        <f>CN426*VLOOKUP(BJ$6,'Greenhouse Gas Costs Avoided'!$A$2:$I$32,9,FALSE)</f>
        <v>8.358638459535694</v>
      </c>
      <c r="DS426" s="164">
        <f>CO426*VLOOKUP(BK$6,'Greenhouse Gas Costs Avoided'!$A$2:$I$32,9,FALSE)</f>
        <v>8.5820959249206545</v>
      </c>
    </row>
    <row r="427" spans="1:123" x14ac:dyDescent="0.35">
      <c r="A427" s="174">
        <v>421</v>
      </c>
      <c r="B427" s="12">
        <v>4</v>
      </c>
      <c r="C427" s="175">
        <v>2023</v>
      </c>
      <c r="E427" s="20">
        <v>0</v>
      </c>
      <c r="F427" s="21">
        <v>82.346532180449415</v>
      </c>
      <c r="G427" s="21">
        <v>84.002844861871253</v>
      </c>
      <c r="H427" s="21">
        <v>85.659157543293105</v>
      </c>
      <c r="I427" s="21">
        <v>86.918851036576825</v>
      </c>
      <c r="J427" s="21">
        <v>88.178544529860531</v>
      </c>
      <c r="K427" s="21">
        <v>89.438238023144251</v>
      </c>
      <c r="L427" s="21">
        <v>90.697931516427971</v>
      </c>
      <c r="M427" s="21">
        <v>91.95762500971172</v>
      </c>
      <c r="N427" s="21">
        <v>93.21731850299544</v>
      </c>
      <c r="O427" s="21">
        <v>94.47701199627916</v>
      </c>
      <c r="P427" s="21">
        <v>95.73670548956288</v>
      </c>
      <c r="Q427" s="21">
        <v>96.996398982846586</v>
      </c>
      <c r="R427" s="21">
        <v>98.25609247613032</v>
      </c>
      <c r="S427" s="21">
        <v>99.65157958594628</v>
      </c>
      <c r="T427" s="21">
        <v>101.04706669576224</v>
      </c>
      <c r="U427" s="21">
        <v>102.4425538055782</v>
      </c>
      <c r="V427" s="21">
        <v>103.83804091539416</v>
      </c>
      <c r="W427" s="21">
        <v>105.23352802521011</v>
      </c>
      <c r="X427" s="21">
        <v>106.47156953138905</v>
      </c>
      <c r="Y427" s="21">
        <v>107.709611037568</v>
      </c>
      <c r="Z427" s="21">
        <v>108.94765254374694</v>
      </c>
      <c r="AA427" s="21">
        <v>110.18569404992589</v>
      </c>
      <c r="AB427" s="21">
        <v>111.42373555610482</v>
      </c>
      <c r="AC427" s="21">
        <v>112.86811731331359</v>
      </c>
      <c r="AD427" s="21">
        <v>114.31249907052236</v>
      </c>
      <c r="AE427" s="21">
        <v>115.75688082773114</v>
      </c>
      <c r="AF427" s="21">
        <v>117.20126258493991</v>
      </c>
      <c r="AG427" s="22">
        <v>119.5319620819439</v>
      </c>
      <c r="AI427" s="20">
        <v>0</v>
      </c>
      <c r="AJ427" s="21">
        <v>5.2166744805659615</v>
      </c>
      <c r="AK427" s="21">
        <v>5.3216023247413169</v>
      </c>
      <c r="AL427" s="21">
        <v>5.4265301689166732</v>
      </c>
      <c r="AM427" s="21">
        <v>5.5063320831654474</v>
      </c>
      <c r="AN427" s="21">
        <v>5.5861339974142208</v>
      </c>
      <c r="AO427" s="21">
        <v>5.665935911662995</v>
      </c>
      <c r="AP427" s="21">
        <v>5.7457378259117702</v>
      </c>
      <c r="AQ427" s="21">
        <v>5.8255397401605462</v>
      </c>
      <c r="AR427" s="21">
        <v>5.9053416544093205</v>
      </c>
      <c r="AS427" s="21">
        <v>5.9851435686580947</v>
      </c>
      <c r="AT427" s="21">
        <v>6.0649454829068699</v>
      </c>
      <c r="AU427" s="21">
        <v>6.1447473971556432</v>
      </c>
      <c r="AV427" s="21">
        <v>6.2245493114044184</v>
      </c>
      <c r="AW427" s="21">
        <v>6.312953786990386</v>
      </c>
      <c r="AX427" s="21">
        <v>6.4013582625763545</v>
      </c>
      <c r="AY427" s="21">
        <v>6.4897627381623222</v>
      </c>
      <c r="AZ427" s="21">
        <v>6.5781672137482907</v>
      </c>
      <c r="BA427" s="21">
        <v>6.6665716893342575</v>
      </c>
      <c r="BB427" s="21">
        <v>6.7450019445028957</v>
      </c>
      <c r="BC427" s="21">
        <v>6.8234321996715348</v>
      </c>
      <c r="BD427" s="21">
        <v>6.901862454840173</v>
      </c>
      <c r="BE427" s="21">
        <v>6.9802927100088112</v>
      </c>
      <c r="BF427" s="21">
        <v>7.0587229651774486</v>
      </c>
      <c r="BG427" s="21">
        <v>7.1502249295408609</v>
      </c>
      <c r="BH427" s="21">
        <v>7.2417268939042723</v>
      </c>
      <c r="BI427" s="21">
        <v>7.3332288582676846</v>
      </c>
      <c r="BJ427" s="21">
        <v>7.424730822631096</v>
      </c>
      <c r="BK427" s="22">
        <v>7.5723812490175435</v>
      </c>
      <c r="BM427" s="163">
        <f>VLOOKUP(BM$6,'MonteCarlo Policy Paths'!$N$2:$S$31,$B427+1,FALSE)</f>
        <v>21.456887556927661</v>
      </c>
      <c r="BN427" s="21">
        <f>VLOOKUP(BN$6,'MonteCarlo Policy Paths'!$N$2:$S$31,$B427+1,FALSE)</f>
        <v>23.119081894670884</v>
      </c>
      <c r="BO427" s="21">
        <f>VLOOKUP(BO$6,'MonteCarlo Policy Paths'!$N$2:$S$31,$B427+1,FALSE)</f>
        <v>24.918982795429599</v>
      </c>
      <c r="BP427" s="21">
        <f>VLOOKUP(BP$6,'MonteCarlo Policy Paths'!$N$2:$S$31,$B427+1,FALSE)</f>
        <v>26.866510906830612</v>
      </c>
      <c r="BQ427" s="21">
        <f>VLOOKUP(BQ$6,'MonteCarlo Policy Paths'!$N$2:$S$31,$B427+1,FALSE)</f>
        <v>28.957808063155838</v>
      </c>
      <c r="BR427" s="21">
        <f>VLOOKUP(BR$6,'MonteCarlo Policy Paths'!$N$2:$S$31,$B427+1,FALSE)</f>
        <v>31.169773267386955</v>
      </c>
      <c r="BS427" s="21">
        <f>VLOOKUP(BS$6,'MonteCarlo Policy Paths'!$N$2:$S$31,$B427+1,FALSE)</f>
        <v>33.536503079259326</v>
      </c>
      <c r="BT427" s="21">
        <f>VLOOKUP(BT$6,'MonteCarlo Policy Paths'!$N$2:$S$31,$B427+1,FALSE)</f>
        <v>36.094562758542168</v>
      </c>
      <c r="BU427" s="21">
        <f>VLOOKUP(BU$6,'MonteCarlo Policy Paths'!$N$2:$S$31,$B427+1,FALSE)</f>
        <v>38.859796339203925</v>
      </c>
      <c r="BV427" s="21">
        <f>VLOOKUP(BV$6,'MonteCarlo Policy Paths'!$N$2:$S$31,$B427+1,FALSE)</f>
        <v>41.937214526892696</v>
      </c>
      <c r="BW427" s="21">
        <f>VLOOKUP(BW$6,'MonteCarlo Policy Paths'!$N$2:$S$31,$B427+1,FALSE)</f>
        <v>45.285702034805901</v>
      </c>
      <c r="BX427" s="21">
        <f>VLOOKUP(BX$6,'MonteCarlo Policy Paths'!$N$2:$S$31,$B427+1,FALSE)</f>
        <v>48.923675973628832</v>
      </c>
      <c r="BY427" s="21">
        <f>VLOOKUP(BY$6,'MonteCarlo Policy Paths'!$N$2:$S$31,$B427+1,FALSE)</f>
        <v>52.880283256992421</v>
      </c>
      <c r="BZ427" s="21">
        <f>VLOOKUP(BZ$6,'MonteCarlo Policy Paths'!$N$2:$S$31,$B427+1,FALSE)</f>
        <v>57.179951130409847</v>
      </c>
      <c r="CA427" s="21">
        <f>VLOOKUP(CA$6,'MonteCarlo Policy Paths'!$N$2:$S$31,$B427+1,FALSE)</f>
        <v>59.199989570907007</v>
      </c>
      <c r="CB427" s="21">
        <f>VLOOKUP(CB$6,'MonteCarlo Policy Paths'!$N$2:$S$31,$B427+1,FALSE)</f>
        <v>61.304348310445278</v>
      </c>
      <c r="CC427" s="21">
        <f>VLOOKUP(CC$6,'MonteCarlo Policy Paths'!$N$2:$S$31,$B427+1,FALSE)</f>
        <v>63.486799757257046</v>
      </c>
      <c r="CD427" s="21">
        <f>VLOOKUP(CD$6,'MonteCarlo Policy Paths'!$N$2:$S$31,$B427+1,FALSE)</f>
        <v>65.754412861465767</v>
      </c>
      <c r="CE427" s="21">
        <f>VLOOKUP(CE$6,'MonteCarlo Policy Paths'!$N$2:$S$31,$B427+1,FALSE)</f>
        <v>68.097759333367534</v>
      </c>
      <c r="CF427" s="21">
        <f>VLOOKUP(CF$6,'MonteCarlo Policy Paths'!$N$2:$S$31,$B427+1,FALSE)</f>
        <v>70.548973057852507</v>
      </c>
      <c r="CG427" s="21">
        <f>VLOOKUP(CG$6,'MonteCarlo Policy Paths'!$N$2:$S$31,$B427+1,FALSE)</f>
        <v>73.077007009761019</v>
      </c>
      <c r="CH427" s="21">
        <f>VLOOKUP(CH$6,'MonteCarlo Policy Paths'!$N$2:$S$31,$B427+1,FALSE)</f>
        <v>75.691476032446857</v>
      </c>
      <c r="CI427" s="21">
        <f>VLOOKUP(CI$6,'MonteCarlo Policy Paths'!$N$2:$S$31,$B427+1,FALSE)</f>
        <v>78.404802280730166</v>
      </c>
      <c r="CJ427" s="21">
        <f>VLOOKUP(CJ$6,'MonteCarlo Policy Paths'!$N$2:$S$31,$B427+1,FALSE)</f>
        <v>81.224927058038162</v>
      </c>
      <c r="CK427" s="21">
        <f>VLOOKUP(CK$6,'MonteCarlo Policy Paths'!$N$2:$S$31,$B427+1,FALSE)</f>
        <v>84.152487263770951</v>
      </c>
      <c r="CL427" s="21">
        <f>VLOOKUP(CL$6,'MonteCarlo Policy Paths'!$N$2:$S$31,$B427+1,FALSE)</f>
        <v>87.19069011352974</v>
      </c>
      <c r="CM427" s="21">
        <f>VLOOKUP(CM$6,'MonteCarlo Policy Paths'!$N$2:$S$31,$B427+1,FALSE)</f>
        <v>90.339519718236858</v>
      </c>
      <c r="CN427" s="21">
        <f>VLOOKUP(CN$6,'MonteCarlo Policy Paths'!$N$2:$S$31,$B427+1,FALSE)</f>
        <v>93.604800202242828</v>
      </c>
      <c r="CO427" s="164">
        <f>VLOOKUP(CO$6,'MonteCarlo Policy Paths'!$N$2:$S$31,$B427+1,FALSE)</f>
        <v>96.983684685934094</v>
      </c>
      <c r="CQ427" s="163">
        <f>BM427*VLOOKUP(AI$6,'Greenhouse Gas Costs Avoided'!$A$2:$I$32,9,FALSE)</f>
        <v>1.3592994724454583</v>
      </c>
      <c r="CR427" s="21">
        <f>BN427*VLOOKUP(AJ$6,'Greenhouse Gas Costs Avoided'!$A$2:$I$32,9,FALSE)</f>
        <v>1.4645999210963487</v>
      </c>
      <c r="CS427" s="21">
        <f>BO427*VLOOKUP(AK$6,'Greenhouse Gas Costs Avoided'!$A$2:$I$32,9,FALSE)</f>
        <v>1.5786241167474793</v>
      </c>
      <c r="CT427" s="21">
        <f>BP427*VLOOKUP(AL$6,'Greenhouse Gas Costs Avoided'!$A$2:$I$32,9,FALSE)</f>
        <v>1.7020005350363183</v>
      </c>
      <c r="CU427" s="21">
        <f>BQ427*VLOOKUP(AM$6,'Greenhouse Gas Costs Avoided'!$A$2:$I$32,9,FALSE)</f>
        <v>1.8344847601494692</v>
      </c>
      <c r="CV427" s="21">
        <f>BR427*VLOOKUP(AN$6,'Greenhouse Gas Costs Avoided'!$A$2:$I$32,9,FALSE)</f>
        <v>1.9746133378475101</v>
      </c>
      <c r="CW427" s="21">
        <f>BS427*VLOOKUP(AO$6,'Greenhouse Gas Costs Avoided'!$A$2:$I$32,9,FALSE)</f>
        <v>2.1245462941611284</v>
      </c>
      <c r="CX427" s="21">
        <f>BT427*VLOOKUP(AP$6,'Greenhouse Gas Costs Avoided'!$A$2:$I$32,9,FALSE)</f>
        <v>2.2866000479177169</v>
      </c>
      <c r="CY427" s="21">
        <f>BU427*VLOOKUP(AQ$6,'Greenhouse Gas Costs Avoided'!$A$2:$I$32,9,FALSE)</f>
        <v>2.4617783228380428</v>
      </c>
      <c r="CZ427" s="21">
        <f>BV427*VLOOKUP(AR$6,'Greenhouse Gas Costs Avoided'!$A$2:$I$32,9,FALSE)</f>
        <v>2.6567335747552212</v>
      </c>
      <c r="DA427" s="21">
        <f>BW427*VLOOKUP(AS$6,'Greenhouse Gas Costs Avoided'!$A$2:$I$32,9,FALSE)</f>
        <v>2.8688611394320973</v>
      </c>
      <c r="DB427" s="21">
        <f>BX427*VLOOKUP(AT$6,'Greenhouse Gas Costs Avoided'!$A$2:$I$32,9,FALSE)</f>
        <v>3.099327745676475</v>
      </c>
      <c r="DC427" s="21">
        <f>BY427*VLOOKUP(AU$6,'Greenhouse Gas Costs Avoided'!$A$2:$I$32,9,FALSE)</f>
        <v>3.3499798581359799</v>
      </c>
      <c r="DD427" s="21">
        <f>BZ427*VLOOKUP(AV$6,'Greenhouse Gas Costs Avoided'!$A$2:$I$32,9,FALSE)</f>
        <v>3.6223649492411436</v>
      </c>
      <c r="DE427" s="21">
        <f>CA427*VLOOKUP(AW$6,'Greenhouse Gas Costs Avoided'!$A$2:$I$32,9,FALSE)</f>
        <v>3.7503349159570667</v>
      </c>
      <c r="DF427" s="21">
        <f>CB427*VLOOKUP(AX$6,'Greenhouse Gas Costs Avoided'!$A$2:$I$32,9,FALSE)</f>
        <v>3.8836465958035138</v>
      </c>
      <c r="DG427" s="21">
        <f>CC427*VLOOKUP(AY$6,'Greenhouse Gas Costs Avoided'!$A$2:$I$32,9,FALSE)</f>
        <v>4.0219054692034097</v>
      </c>
      <c r="DH427" s="21">
        <f>CD427*VLOOKUP(AZ$6,'Greenhouse Gas Costs Avoided'!$A$2:$I$32,9,FALSE)</f>
        <v>4.1655593560070496</v>
      </c>
      <c r="DI427" s="21">
        <f>CE427*VLOOKUP(BA$6,'Greenhouse Gas Costs Avoided'!$A$2:$I$32,9,FALSE)</f>
        <v>4.3140109715809301</v>
      </c>
      <c r="DJ427" s="21">
        <f>CF427*VLOOKUP(BB$6,'Greenhouse Gas Costs Avoided'!$A$2:$I$32,9,FALSE)</f>
        <v>4.4692960059878768</v>
      </c>
      <c r="DK427" s="21">
        <f>CG427*VLOOKUP(BC$6,'Greenhouse Gas Costs Avoided'!$A$2:$I$32,9,FALSE)</f>
        <v>4.629447622014963</v>
      </c>
      <c r="DL427" s="21">
        <f>CH427*VLOOKUP(BD$6,'Greenhouse Gas Costs Avoided'!$A$2:$I$32,9,FALSE)</f>
        <v>4.7950749225184994</v>
      </c>
      <c r="DM427" s="21">
        <f>CI427*VLOOKUP(BE$6,'Greenhouse Gas Costs Avoided'!$A$2:$I$32,9,FALSE)</f>
        <v>4.9669648542748472</v>
      </c>
      <c r="DN427" s="21">
        <f>CJ427*VLOOKUP(BF$6,'Greenhouse Gas Costs Avoided'!$A$2:$I$32,9,FALSE)</f>
        <v>5.1456205009456273</v>
      </c>
      <c r="DO427" s="21">
        <f>CK427*VLOOKUP(BG$6,'Greenhouse Gas Costs Avoided'!$A$2:$I$32,9,FALSE)</f>
        <v>5.331082210275417</v>
      </c>
      <c r="DP427" s="21">
        <f>CL427*VLOOKUP(BH$6,'Greenhouse Gas Costs Avoided'!$A$2:$I$32,9,FALSE)</f>
        <v>5.5235531602164318</v>
      </c>
      <c r="DQ427" s="21">
        <f>CM427*VLOOKUP(BI$6,'Greenhouse Gas Costs Avoided'!$A$2:$I$32,9,FALSE)</f>
        <v>5.723032344191421</v>
      </c>
      <c r="DR427" s="21">
        <f>CN427*VLOOKUP(BJ$6,'Greenhouse Gas Costs Avoided'!$A$2:$I$32,9,FALSE)</f>
        <v>5.9298887220104266</v>
      </c>
      <c r="DS427" s="164">
        <f>CO427*VLOOKUP(BK$6,'Greenhouse Gas Costs Avoided'!$A$2:$I$32,9,FALSE)</f>
        <v>6.1439419431008639</v>
      </c>
    </row>
    <row r="428" spans="1:123" x14ac:dyDescent="0.35">
      <c r="A428" s="174">
        <v>422</v>
      </c>
      <c r="B428" s="12">
        <v>3</v>
      </c>
      <c r="C428" s="175">
        <v>2023</v>
      </c>
      <c r="E428" s="20">
        <v>0</v>
      </c>
      <c r="F428" s="21">
        <v>82.346532180449415</v>
      </c>
      <c r="G428" s="21">
        <v>84.002844861871253</v>
      </c>
      <c r="H428" s="21">
        <v>85.659157543293105</v>
      </c>
      <c r="I428" s="21">
        <v>86.918851036576825</v>
      </c>
      <c r="J428" s="21">
        <v>88.178544529860531</v>
      </c>
      <c r="K428" s="21">
        <v>89.438238023144251</v>
      </c>
      <c r="L428" s="21">
        <v>90.697931516427971</v>
      </c>
      <c r="M428" s="21">
        <v>91.95762500971172</v>
      </c>
      <c r="N428" s="21">
        <v>93.21731850299544</v>
      </c>
      <c r="O428" s="21">
        <v>94.47701199627916</v>
      </c>
      <c r="P428" s="21">
        <v>95.73670548956288</v>
      </c>
      <c r="Q428" s="21">
        <v>96.996398982846586</v>
      </c>
      <c r="R428" s="21">
        <v>101.49317720655506</v>
      </c>
      <c r="S428" s="21">
        <v>104.21949379267882</v>
      </c>
      <c r="T428" s="21">
        <v>107.03810370059369</v>
      </c>
      <c r="U428" s="21">
        <v>109.92690053835344</v>
      </c>
      <c r="V428" s="21">
        <v>112.89757853003228</v>
      </c>
      <c r="W428" s="21">
        <v>115.91943874780665</v>
      </c>
      <c r="X428" s="21">
        <v>119.06733931122673</v>
      </c>
      <c r="Y428" s="21">
        <v>122.25496395468721</v>
      </c>
      <c r="Z428" s="21">
        <v>125.4992630232488</v>
      </c>
      <c r="AA428" s="21">
        <v>128.82380079097237</v>
      </c>
      <c r="AB428" s="21">
        <v>132.24028719953677</v>
      </c>
      <c r="AC428" s="21">
        <v>135.74155640209787</v>
      </c>
      <c r="AD428" s="21">
        <v>139.32654413598658</v>
      </c>
      <c r="AE428" s="21">
        <v>142.9856742986068</v>
      </c>
      <c r="AF428" s="21">
        <v>146.72361540812219</v>
      </c>
      <c r="AG428" s="22">
        <v>150.52284977717397</v>
      </c>
      <c r="AI428" s="20">
        <v>0</v>
      </c>
      <c r="AJ428" s="21">
        <v>5.2166744805659615</v>
      </c>
      <c r="AK428" s="21">
        <v>5.3216023247413169</v>
      </c>
      <c r="AL428" s="21">
        <v>5.4265301689166732</v>
      </c>
      <c r="AM428" s="21">
        <v>5.5063320831654474</v>
      </c>
      <c r="AN428" s="21">
        <v>5.5861339974142208</v>
      </c>
      <c r="AO428" s="21">
        <v>5.665935911662995</v>
      </c>
      <c r="AP428" s="21">
        <v>5.7457378259117702</v>
      </c>
      <c r="AQ428" s="21">
        <v>5.8255397401605462</v>
      </c>
      <c r="AR428" s="21">
        <v>5.9053416544093205</v>
      </c>
      <c r="AS428" s="21">
        <v>5.9851435686580947</v>
      </c>
      <c r="AT428" s="21">
        <v>6.0649454829068699</v>
      </c>
      <c r="AU428" s="21">
        <v>6.1447473971556432</v>
      </c>
      <c r="AV428" s="21">
        <v>6.4296194808152167</v>
      </c>
      <c r="AW428" s="21">
        <v>6.6023323538917609</v>
      </c>
      <c r="AX428" s="21">
        <v>6.7808920331878957</v>
      </c>
      <c r="AY428" s="21">
        <v>6.9638980729572149</v>
      </c>
      <c r="AZ428" s="21">
        <v>7.1520913053717949</v>
      </c>
      <c r="BA428" s="21">
        <v>7.3435269452765404</v>
      </c>
      <c r="BB428" s="21">
        <v>7.5429472742415475</v>
      </c>
      <c r="BC428" s="21">
        <v>7.744884134129272</v>
      </c>
      <c r="BD428" s="21">
        <v>7.950411333759269</v>
      </c>
      <c r="BE428" s="21">
        <v>8.161021676093501</v>
      </c>
      <c r="BF428" s="21">
        <v>8.3774569890184303</v>
      </c>
      <c r="BG428" s="21">
        <v>8.5992633142510115</v>
      </c>
      <c r="BH428" s="21">
        <v>8.8263732304711304</v>
      </c>
      <c r="BI428" s="21">
        <v>9.05818008905967</v>
      </c>
      <c r="BJ428" s="21">
        <v>9.2949796418706736</v>
      </c>
      <c r="BK428" s="22">
        <v>9.5356621388007277</v>
      </c>
      <c r="BM428" s="163">
        <f>VLOOKUP(BM$6,'MonteCarlo Policy Paths'!$N$2:$S$31,$B428+1,FALSE)</f>
        <v>24.400896901266854</v>
      </c>
      <c r="BN428" s="21">
        <f>VLOOKUP(BN$6,'MonteCarlo Policy Paths'!$N$2:$S$31,$B428+1,FALSE)</f>
        <v>27.277092285564247</v>
      </c>
      <c r="BO428" s="21">
        <f>VLOOKUP(BO$6,'MonteCarlo Policy Paths'!$N$2:$S$31,$B428+1,FALSE)</f>
        <v>30.488398193607274</v>
      </c>
      <c r="BP428" s="21">
        <f>VLOOKUP(BP$6,'MonteCarlo Policy Paths'!$N$2:$S$31,$B428+1,FALSE)</f>
        <v>34.070901710124843</v>
      </c>
      <c r="BQ428" s="21">
        <f>VLOOKUP(BQ$6,'MonteCarlo Policy Paths'!$N$2:$S$31,$B428+1,FALSE)</f>
        <v>38.049962908416198</v>
      </c>
      <c r="BR428" s="21">
        <f>VLOOKUP(BR$6,'MonteCarlo Policy Paths'!$N$2:$S$31,$B428+1,FALSE)</f>
        <v>42.441930627628253</v>
      </c>
      <c r="BS428" s="21">
        <f>VLOOKUP(BS$6,'MonteCarlo Policy Paths'!$N$2:$S$31,$B428+1,FALSE)</f>
        <v>47.302864628556662</v>
      </c>
      <c r="BT428" s="21">
        <f>VLOOKUP(BT$6,'MonteCarlo Policy Paths'!$N$2:$S$31,$B428+1,FALSE)</f>
        <v>52.715092471952183</v>
      </c>
      <c r="BU428" s="21">
        <f>VLOOKUP(BU$6,'MonteCarlo Policy Paths'!$N$2:$S$31,$B428+1,FALSE)</f>
        <v>58.737483764437521</v>
      </c>
      <c r="BV428" s="21">
        <f>VLOOKUP(BV$6,'MonteCarlo Policy Paths'!$N$2:$S$31,$B428+1,FALSE)</f>
        <v>65.512636340122413</v>
      </c>
      <c r="BW428" s="21">
        <f>VLOOKUP(BW$6,'MonteCarlo Policy Paths'!$N$2:$S$31,$B428+1,FALSE)</f>
        <v>73.079994851258945</v>
      </c>
      <c r="BX428" s="21">
        <f>VLOOKUP(BX$6,'MonteCarlo Policy Paths'!$N$2:$S$31,$B428+1,FALSE)</f>
        <v>81.527096411801594</v>
      </c>
      <c r="BY428" s="21">
        <f>VLOOKUP(BY$6,'MonteCarlo Policy Paths'!$N$2:$S$31,$B428+1,FALSE)</f>
        <v>90.963600198236662</v>
      </c>
      <c r="BZ428" s="21">
        <f>VLOOKUP(BZ$6,'MonteCarlo Policy Paths'!$N$2:$S$31,$B428+1,FALSE)</f>
        <v>101.49317720655506</v>
      </c>
      <c r="CA428" s="21">
        <f>VLOOKUP(CA$6,'MonteCarlo Policy Paths'!$N$2:$S$31,$B428+1,FALSE)</f>
        <v>104.21949379267882</v>
      </c>
      <c r="CB428" s="21">
        <f>VLOOKUP(CB$6,'MonteCarlo Policy Paths'!$N$2:$S$31,$B428+1,FALSE)</f>
        <v>107.03810370059369</v>
      </c>
      <c r="CC428" s="21">
        <f>VLOOKUP(CC$6,'MonteCarlo Policy Paths'!$N$2:$S$31,$B428+1,FALSE)</f>
        <v>109.92690053835344</v>
      </c>
      <c r="CD428" s="21">
        <f>VLOOKUP(CD$6,'MonteCarlo Policy Paths'!$N$2:$S$31,$B428+1,FALSE)</f>
        <v>112.89757853003228</v>
      </c>
      <c r="CE428" s="21">
        <f>VLOOKUP(CE$6,'MonteCarlo Policy Paths'!$N$2:$S$31,$B428+1,FALSE)</f>
        <v>115.91943874780665</v>
      </c>
      <c r="CF428" s="21">
        <f>VLOOKUP(CF$6,'MonteCarlo Policy Paths'!$N$2:$S$31,$B428+1,FALSE)</f>
        <v>119.06733931122673</v>
      </c>
      <c r="CG428" s="21">
        <f>VLOOKUP(CG$6,'MonteCarlo Policy Paths'!$N$2:$S$31,$B428+1,FALSE)</f>
        <v>122.25496395468721</v>
      </c>
      <c r="CH428" s="21">
        <f>VLOOKUP(CH$6,'MonteCarlo Policy Paths'!$N$2:$S$31,$B428+1,FALSE)</f>
        <v>125.4992630232488</v>
      </c>
      <c r="CI428" s="21">
        <f>VLOOKUP(CI$6,'MonteCarlo Policy Paths'!$N$2:$S$31,$B428+1,FALSE)</f>
        <v>128.82380079097237</v>
      </c>
      <c r="CJ428" s="21">
        <f>VLOOKUP(CJ$6,'MonteCarlo Policy Paths'!$N$2:$S$31,$B428+1,FALSE)</f>
        <v>132.24028719953677</v>
      </c>
      <c r="CK428" s="21">
        <f>VLOOKUP(CK$6,'MonteCarlo Policy Paths'!$N$2:$S$31,$B428+1,FALSE)</f>
        <v>135.74155640209787</v>
      </c>
      <c r="CL428" s="21">
        <f>VLOOKUP(CL$6,'MonteCarlo Policy Paths'!$N$2:$S$31,$B428+1,FALSE)</f>
        <v>139.32654413598658</v>
      </c>
      <c r="CM428" s="21">
        <f>VLOOKUP(CM$6,'MonteCarlo Policy Paths'!$N$2:$S$31,$B428+1,FALSE)</f>
        <v>142.9856742986068</v>
      </c>
      <c r="CN428" s="21">
        <f>VLOOKUP(CN$6,'MonteCarlo Policy Paths'!$N$2:$S$31,$B428+1,FALSE)</f>
        <v>146.72361540812219</v>
      </c>
      <c r="CO428" s="164">
        <f>VLOOKUP(CO$6,'MonteCarlo Policy Paths'!$N$2:$S$31,$B428+1,FALSE)</f>
        <v>150.52284977717397</v>
      </c>
      <c r="CQ428" s="163">
        <f>BM428*VLOOKUP(AI$6,'Greenhouse Gas Costs Avoided'!$A$2:$I$32,9,FALSE)</f>
        <v>1.5458032390340439</v>
      </c>
      <c r="CR428" s="21">
        <f>BN428*VLOOKUP(AJ$6,'Greenhouse Gas Costs Avoided'!$A$2:$I$32,9,FALSE)</f>
        <v>1.7280109734108424</v>
      </c>
      <c r="CS428" s="21">
        <f>BO428*VLOOKUP(AK$6,'Greenhouse Gas Costs Avoided'!$A$2:$I$32,9,FALSE)</f>
        <v>1.9314480476408618</v>
      </c>
      <c r="CT428" s="21">
        <f>BP428*VLOOKUP(AL$6,'Greenhouse Gas Costs Avoided'!$A$2:$I$32,9,FALSE)</f>
        <v>2.1584005880368746</v>
      </c>
      <c r="CU428" s="21">
        <f>BQ428*VLOOKUP(AM$6,'Greenhouse Gas Costs Avoided'!$A$2:$I$32,9,FALSE)</f>
        <v>2.4104751619151044</v>
      </c>
      <c r="CV428" s="21">
        <f>BR428*VLOOKUP(AN$6,'Greenhouse Gas Costs Avoided'!$A$2:$I$32,9,FALSE)</f>
        <v>2.6887074725371978</v>
      </c>
      <c r="CW428" s="21">
        <f>BS428*VLOOKUP(AO$6,'Greenhouse Gas Costs Avoided'!$A$2:$I$32,9,FALSE)</f>
        <v>2.996648920499946</v>
      </c>
      <c r="CX428" s="21">
        <f>BT428*VLOOKUP(AP$6,'Greenhouse Gas Costs Avoided'!$A$2:$I$32,9,FALSE)</f>
        <v>3.339514978438852</v>
      </c>
      <c r="CY428" s="21">
        <f>BU428*VLOOKUP(AQ$6,'Greenhouse Gas Costs Avoided'!$A$2:$I$32,9,FALSE)</f>
        <v>3.7210350514231747</v>
      </c>
      <c r="CZ428" s="21">
        <f>BV428*VLOOKUP(AR$6,'Greenhouse Gas Costs Avoided'!$A$2:$I$32,9,FALSE)</f>
        <v>4.1502427497639598</v>
      </c>
      <c r="DA428" s="21">
        <f>BW428*VLOOKUP(AS$6,'Greenhouse Gas Costs Avoided'!$A$2:$I$32,9,FALSE)</f>
        <v>4.6296369025600148</v>
      </c>
      <c r="DB428" s="21">
        <f>BX428*VLOOKUP(AT$6,'Greenhouse Gas Costs Avoided'!$A$2:$I$32,9,FALSE)</f>
        <v>5.1647630090130283</v>
      </c>
      <c r="DC428" s="21">
        <f>BY428*VLOOKUP(AU$6,'Greenhouse Gas Costs Avoided'!$A$2:$I$32,9,FALSE)</f>
        <v>5.7625680068068199</v>
      </c>
      <c r="DD428" s="21">
        <f>BZ428*VLOOKUP(AV$6,'Greenhouse Gas Costs Avoided'!$A$2:$I$32,9,FALSE)</f>
        <v>6.4296194808152167</v>
      </c>
      <c r="DE428" s="21">
        <f>CA428*VLOOKUP(AW$6,'Greenhouse Gas Costs Avoided'!$A$2:$I$32,9,FALSE)</f>
        <v>6.6023323538917609</v>
      </c>
      <c r="DF428" s="21">
        <f>CB428*VLOOKUP(AX$6,'Greenhouse Gas Costs Avoided'!$A$2:$I$32,9,FALSE)</f>
        <v>6.7808920331878957</v>
      </c>
      <c r="DG428" s="21">
        <f>CC428*VLOOKUP(AY$6,'Greenhouse Gas Costs Avoided'!$A$2:$I$32,9,FALSE)</f>
        <v>6.9638980729572149</v>
      </c>
      <c r="DH428" s="21">
        <f>CD428*VLOOKUP(AZ$6,'Greenhouse Gas Costs Avoided'!$A$2:$I$32,9,FALSE)</f>
        <v>7.1520913053717949</v>
      </c>
      <c r="DI428" s="21">
        <f>CE428*VLOOKUP(BA$6,'Greenhouse Gas Costs Avoided'!$A$2:$I$32,9,FALSE)</f>
        <v>7.3435269452765404</v>
      </c>
      <c r="DJ428" s="21">
        <f>CF428*VLOOKUP(BB$6,'Greenhouse Gas Costs Avoided'!$A$2:$I$32,9,FALSE)</f>
        <v>7.5429472742415475</v>
      </c>
      <c r="DK428" s="21">
        <f>CG428*VLOOKUP(BC$6,'Greenhouse Gas Costs Avoided'!$A$2:$I$32,9,FALSE)</f>
        <v>7.744884134129272</v>
      </c>
      <c r="DL428" s="21">
        <f>CH428*VLOOKUP(BD$6,'Greenhouse Gas Costs Avoided'!$A$2:$I$32,9,FALSE)</f>
        <v>7.950411333759269</v>
      </c>
      <c r="DM428" s="21">
        <f>CI428*VLOOKUP(BE$6,'Greenhouse Gas Costs Avoided'!$A$2:$I$32,9,FALSE)</f>
        <v>8.161021676093501</v>
      </c>
      <c r="DN428" s="21">
        <f>CJ428*VLOOKUP(BF$6,'Greenhouse Gas Costs Avoided'!$A$2:$I$32,9,FALSE)</f>
        <v>8.3774569890184303</v>
      </c>
      <c r="DO428" s="21">
        <f>CK428*VLOOKUP(BG$6,'Greenhouse Gas Costs Avoided'!$A$2:$I$32,9,FALSE)</f>
        <v>8.5992633142510115</v>
      </c>
      <c r="DP428" s="21">
        <f>CL428*VLOOKUP(BH$6,'Greenhouse Gas Costs Avoided'!$A$2:$I$32,9,FALSE)</f>
        <v>8.8263732304711304</v>
      </c>
      <c r="DQ428" s="21">
        <f>CM428*VLOOKUP(BI$6,'Greenhouse Gas Costs Avoided'!$A$2:$I$32,9,FALSE)</f>
        <v>9.05818008905967</v>
      </c>
      <c r="DR428" s="21">
        <f>CN428*VLOOKUP(BJ$6,'Greenhouse Gas Costs Avoided'!$A$2:$I$32,9,FALSE)</f>
        <v>9.2949796418706736</v>
      </c>
      <c r="DS428" s="164">
        <f>CO428*VLOOKUP(BK$6,'Greenhouse Gas Costs Avoided'!$A$2:$I$32,9,FALSE)</f>
        <v>9.5356621388007277</v>
      </c>
    </row>
    <row r="429" spans="1:123" x14ac:dyDescent="0.35">
      <c r="A429" s="174">
        <v>423</v>
      </c>
      <c r="B429" s="12">
        <v>3</v>
      </c>
      <c r="C429" s="175">
        <v>2023</v>
      </c>
      <c r="E429" s="20">
        <v>0</v>
      </c>
      <c r="F429" s="21">
        <v>82.346532180449415</v>
      </c>
      <c r="G429" s="21">
        <v>84.002844861871253</v>
      </c>
      <c r="H429" s="21">
        <v>85.659157543293105</v>
      </c>
      <c r="I429" s="21">
        <v>86.918851036576825</v>
      </c>
      <c r="J429" s="21">
        <v>88.178544529860531</v>
      </c>
      <c r="K429" s="21">
        <v>89.438238023144251</v>
      </c>
      <c r="L429" s="21">
        <v>90.697931516427971</v>
      </c>
      <c r="M429" s="21">
        <v>91.95762500971172</v>
      </c>
      <c r="N429" s="21">
        <v>93.21731850299544</v>
      </c>
      <c r="O429" s="21">
        <v>94.47701199627916</v>
      </c>
      <c r="P429" s="21">
        <v>95.73670548956288</v>
      </c>
      <c r="Q429" s="21">
        <v>96.996398982846586</v>
      </c>
      <c r="R429" s="21">
        <v>101.49317720655506</v>
      </c>
      <c r="S429" s="21">
        <v>104.21949379267882</v>
      </c>
      <c r="T429" s="21">
        <v>107.03810370059369</v>
      </c>
      <c r="U429" s="21">
        <v>109.92690053835344</v>
      </c>
      <c r="V429" s="21">
        <v>112.89757853003228</v>
      </c>
      <c r="W429" s="21">
        <v>115.91943874780665</v>
      </c>
      <c r="X429" s="21">
        <v>119.06733931122673</v>
      </c>
      <c r="Y429" s="21">
        <v>122.25496395468721</v>
      </c>
      <c r="Z429" s="21">
        <v>125.4992630232488</v>
      </c>
      <c r="AA429" s="21">
        <v>128.82380079097237</v>
      </c>
      <c r="AB429" s="21">
        <v>132.24028719953677</v>
      </c>
      <c r="AC429" s="21">
        <v>135.74155640209787</v>
      </c>
      <c r="AD429" s="21">
        <v>139.32654413598658</v>
      </c>
      <c r="AE429" s="21">
        <v>142.9856742986068</v>
      </c>
      <c r="AF429" s="21">
        <v>146.72361540812219</v>
      </c>
      <c r="AG429" s="22">
        <v>150.52284977717397</v>
      </c>
      <c r="AI429" s="20">
        <v>0</v>
      </c>
      <c r="AJ429" s="21">
        <v>5.2166744805659615</v>
      </c>
      <c r="AK429" s="21">
        <v>5.3216023247413169</v>
      </c>
      <c r="AL429" s="21">
        <v>5.4265301689166732</v>
      </c>
      <c r="AM429" s="21">
        <v>5.5063320831654474</v>
      </c>
      <c r="AN429" s="21">
        <v>5.5861339974142208</v>
      </c>
      <c r="AO429" s="21">
        <v>5.665935911662995</v>
      </c>
      <c r="AP429" s="21">
        <v>5.7457378259117702</v>
      </c>
      <c r="AQ429" s="21">
        <v>5.8255397401605462</v>
      </c>
      <c r="AR429" s="21">
        <v>5.9053416544093205</v>
      </c>
      <c r="AS429" s="21">
        <v>5.9851435686580947</v>
      </c>
      <c r="AT429" s="21">
        <v>6.0649454829068699</v>
      </c>
      <c r="AU429" s="21">
        <v>6.1447473971556432</v>
      </c>
      <c r="AV429" s="21">
        <v>6.4296194808152167</v>
      </c>
      <c r="AW429" s="21">
        <v>6.6023323538917609</v>
      </c>
      <c r="AX429" s="21">
        <v>6.7808920331878957</v>
      </c>
      <c r="AY429" s="21">
        <v>6.9638980729572149</v>
      </c>
      <c r="AZ429" s="21">
        <v>7.1520913053717949</v>
      </c>
      <c r="BA429" s="21">
        <v>7.3435269452765404</v>
      </c>
      <c r="BB429" s="21">
        <v>7.5429472742415475</v>
      </c>
      <c r="BC429" s="21">
        <v>7.744884134129272</v>
      </c>
      <c r="BD429" s="21">
        <v>7.950411333759269</v>
      </c>
      <c r="BE429" s="21">
        <v>8.161021676093501</v>
      </c>
      <c r="BF429" s="21">
        <v>8.3774569890184303</v>
      </c>
      <c r="BG429" s="21">
        <v>8.5992633142510115</v>
      </c>
      <c r="BH429" s="21">
        <v>8.8263732304711304</v>
      </c>
      <c r="BI429" s="21">
        <v>9.05818008905967</v>
      </c>
      <c r="BJ429" s="21">
        <v>9.2949796418706736</v>
      </c>
      <c r="BK429" s="22">
        <v>9.5356621388007277</v>
      </c>
      <c r="BM429" s="163">
        <f>VLOOKUP(BM$6,'MonteCarlo Policy Paths'!$N$2:$S$31,$B429+1,FALSE)</f>
        <v>24.400896901266854</v>
      </c>
      <c r="BN429" s="21">
        <f>VLOOKUP(BN$6,'MonteCarlo Policy Paths'!$N$2:$S$31,$B429+1,FALSE)</f>
        <v>27.277092285564247</v>
      </c>
      <c r="BO429" s="21">
        <f>VLOOKUP(BO$6,'MonteCarlo Policy Paths'!$N$2:$S$31,$B429+1,FALSE)</f>
        <v>30.488398193607274</v>
      </c>
      <c r="BP429" s="21">
        <f>VLOOKUP(BP$6,'MonteCarlo Policy Paths'!$N$2:$S$31,$B429+1,FALSE)</f>
        <v>34.070901710124843</v>
      </c>
      <c r="BQ429" s="21">
        <f>VLOOKUP(BQ$6,'MonteCarlo Policy Paths'!$N$2:$S$31,$B429+1,FALSE)</f>
        <v>38.049962908416198</v>
      </c>
      <c r="BR429" s="21">
        <f>VLOOKUP(BR$6,'MonteCarlo Policy Paths'!$N$2:$S$31,$B429+1,FALSE)</f>
        <v>42.441930627628253</v>
      </c>
      <c r="BS429" s="21">
        <f>VLOOKUP(BS$6,'MonteCarlo Policy Paths'!$N$2:$S$31,$B429+1,FALSE)</f>
        <v>47.302864628556662</v>
      </c>
      <c r="BT429" s="21">
        <f>VLOOKUP(BT$6,'MonteCarlo Policy Paths'!$N$2:$S$31,$B429+1,FALSE)</f>
        <v>52.715092471952183</v>
      </c>
      <c r="BU429" s="21">
        <f>VLOOKUP(BU$6,'MonteCarlo Policy Paths'!$N$2:$S$31,$B429+1,FALSE)</f>
        <v>58.737483764437521</v>
      </c>
      <c r="BV429" s="21">
        <f>VLOOKUP(BV$6,'MonteCarlo Policy Paths'!$N$2:$S$31,$B429+1,FALSE)</f>
        <v>65.512636340122413</v>
      </c>
      <c r="BW429" s="21">
        <f>VLOOKUP(BW$6,'MonteCarlo Policy Paths'!$N$2:$S$31,$B429+1,FALSE)</f>
        <v>73.079994851258945</v>
      </c>
      <c r="BX429" s="21">
        <f>VLOOKUP(BX$6,'MonteCarlo Policy Paths'!$N$2:$S$31,$B429+1,FALSE)</f>
        <v>81.527096411801594</v>
      </c>
      <c r="BY429" s="21">
        <f>VLOOKUP(BY$6,'MonteCarlo Policy Paths'!$N$2:$S$31,$B429+1,FALSE)</f>
        <v>90.963600198236662</v>
      </c>
      <c r="BZ429" s="21">
        <f>VLOOKUP(BZ$6,'MonteCarlo Policy Paths'!$N$2:$S$31,$B429+1,FALSE)</f>
        <v>101.49317720655506</v>
      </c>
      <c r="CA429" s="21">
        <f>VLOOKUP(CA$6,'MonteCarlo Policy Paths'!$N$2:$S$31,$B429+1,FALSE)</f>
        <v>104.21949379267882</v>
      </c>
      <c r="CB429" s="21">
        <f>VLOOKUP(CB$6,'MonteCarlo Policy Paths'!$N$2:$S$31,$B429+1,FALSE)</f>
        <v>107.03810370059369</v>
      </c>
      <c r="CC429" s="21">
        <f>VLOOKUP(CC$6,'MonteCarlo Policy Paths'!$N$2:$S$31,$B429+1,FALSE)</f>
        <v>109.92690053835344</v>
      </c>
      <c r="CD429" s="21">
        <f>VLOOKUP(CD$6,'MonteCarlo Policy Paths'!$N$2:$S$31,$B429+1,FALSE)</f>
        <v>112.89757853003228</v>
      </c>
      <c r="CE429" s="21">
        <f>VLOOKUP(CE$6,'MonteCarlo Policy Paths'!$N$2:$S$31,$B429+1,FALSE)</f>
        <v>115.91943874780665</v>
      </c>
      <c r="CF429" s="21">
        <f>VLOOKUP(CF$6,'MonteCarlo Policy Paths'!$N$2:$S$31,$B429+1,FALSE)</f>
        <v>119.06733931122673</v>
      </c>
      <c r="CG429" s="21">
        <f>VLOOKUP(CG$6,'MonteCarlo Policy Paths'!$N$2:$S$31,$B429+1,FALSE)</f>
        <v>122.25496395468721</v>
      </c>
      <c r="CH429" s="21">
        <f>VLOOKUP(CH$6,'MonteCarlo Policy Paths'!$N$2:$S$31,$B429+1,FALSE)</f>
        <v>125.4992630232488</v>
      </c>
      <c r="CI429" s="21">
        <f>VLOOKUP(CI$6,'MonteCarlo Policy Paths'!$N$2:$S$31,$B429+1,FALSE)</f>
        <v>128.82380079097237</v>
      </c>
      <c r="CJ429" s="21">
        <f>VLOOKUP(CJ$6,'MonteCarlo Policy Paths'!$N$2:$S$31,$B429+1,FALSE)</f>
        <v>132.24028719953677</v>
      </c>
      <c r="CK429" s="21">
        <f>VLOOKUP(CK$6,'MonteCarlo Policy Paths'!$N$2:$S$31,$B429+1,FALSE)</f>
        <v>135.74155640209787</v>
      </c>
      <c r="CL429" s="21">
        <f>VLOOKUP(CL$6,'MonteCarlo Policy Paths'!$N$2:$S$31,$B429+1,FALSE)</f>
        <v>139.32654413598658</v>
      </c>
      <c r="CM429" s="21">
        <f>VLOOKUP(CM$6,'MonteCarlo Policy Paths'!$N$2:$S$31,$B429+1,FALSE)</f>
        <v>142.9856742986068</v>
      </c>
      <c r="CN429" s="21">
        <f>VLOOKUP(CN$6,'MonteCarlo Policy Paths'!$N$2:$S$31,$B429+1,FALSE)</f>
        <v>146.72361540812219</v>
      </c>
      <c r="CO429" s="164">
        <f>VLOOKUP(CO$6,'MonteCarlo Policy Paths'!$N$2:$S$31,$B429+1,FALSE)</f>
        <v>150.52284977717397</v>
      </c>
      <c r="CQ429" s="163">
        <f>BM429*VLOOKUP(AI$6,'Greenhouse Gas Costs Avoided'!$A$2:$I$32,9,FALSE)</f>
        <v>1.5458032390340439</v>
      </c>
      <c r="CR429" s="21">
        <f>BN429*VLOOKUP(AJ$6,'Greenhouse Gas Costs Avoided'!$A$2:$I$32,9,FALSE)</f>
        <v>1.7280109734108424</v>
      </c>
      <c r="CS429" s="21">
        <f>BO429*VLOOKUP(AK$6,'Greenhouse Gas Costs Avoided'!$A$2:$I$32,9,FALSE)</f>
        <v>1.9314480476408618</v>
      </c>
      <c r="CT429" s="21">
        <f>BP429*VLOOKUP(AL$6,'Greenhouse Gas Costs Avoided'!$A$2:$I$32,9,FALSE)</f>
        <v>2.1584005880368746</v>
      </c>
      <c r="CU429" s="21">
        <f>BQ429*VLOOKUP(AM$6,'Greenhouse Gas Costs Avoided'!$A$2:$I$32,9,FALSE)</f>
        <v>2.4104751619151044</v>
      </c>
      <c r="CV429" s="21">
        <f>BR429*VLOOKUP(AN$6,'Greenhouse Gas Costs Avoided'!$A$2:$I$32,9,FALSE)</f>
        <v>2.6887074725371978</v>
      </c>
      <c r="CW429" s="21">
        <f>BS429*VLOOKUP(AO$6,'Greenhouse Gas Costs Avoided'!$A$2:$I$32,9,FALSE)</f>
        <v>2.996648920499946</v>
      </c>
      <c r="CX429" s="21">
        <f>BT429*VLOOKUP(AP$6,'Greenhouse Gas Costs Avoided'!$A$2:$I$32,9,FALSE)</f>
        <v>3.339514978438852</v>
      </c>
      <c r="CY429" s="21">
        <f>BU429*VLOOKUP(AQ$6,'Greenhouse Gas Costs Avoided'!$A$2:$I$32,9,FALSE)</f>
        <v>3.7210350514231747</v>
      </c>
      <c r="CZ429" s="21">
        <f>BV429*VLOOKUP(AR$6,'Greenhouse Gas Costs Avoided'!$A$2:$I$32,9,FALSE)</f>
        <v>4.1502427497639598</v>
      </c>
      <c r="DA429" s="21">
        <f>BW429*VLOOKUP(AS$6,'Greenhouse Gas Costs Avoided'!$A$2:$I$32,9,FALSE)</f>
        <v>4.6296369025600148</v>
      </c>
      <c r="DB429" s="21">
        <f>BX429*VLOOKUP(AT$6,'Greenhouse Gas Costs Avoided'!$A$2:$I$32,9,FALSE)</f>
        <v>5.1647630090130283</v>
      </c>
      <c r="DC429" s="21">
        <f>BY429*VLOOKUP(AU$6,'Greenhouse Gas Costs Avoided'!$A$2:$I$32,9,FALSE)</f>
        <v>5.7625680068068199</v>
      </c>
      <c r="DD429" s="21">
        <f>BZ429*VLOOKUP(AV$6,'Greenhouse Gas Costs Avoided'!$A$2:$I$32,9,FALSE)</f>
        <v>6.4296194808152167</v>
      </c>
      <c r="DE429" s="21">
        <f>CA429*VLOOKUP(AW$6,'Greenhouse Gas Costs Avoided'!$A$2:$I$32,9,FALSE)</f>
        <v>6.6023323538917609</v>
      </c>
      <c r="DF429" s="21">
        <f>CB429*VLOOKUP(AX$6,'Greenhouse Gas Costs Avoided'!$A$2:$I$32,9,FALSE)</f>
        <v>6.7808920331878957</v>
      </c>
      <c r="DG429" s="21">
        <f>CC429*VLOOKUP(AY$6,'Greenhouse Gas Costs Avoided'!$A$2:$I$32,9,FALSE)</f>
        <v>6.9638980729572149</v>
      </c>
      <c r="DH429" s="21">
        <f>CD429*VLOOKUP(AZ$6,'Greenhouse Gas Costs Avoided'!$A$2:$I$32,9,FALSE)</f>
        <v>7.1520913053717949</v>
      </c>
      <c r="DI429" s="21">
        <f>CE429*VLOOKUP(BA$6,'Greenhouse Gas Costs Avoided'!$A$2:$I$32,9,FALSE)</f>
        <v>7.3435269452765404</v>
      </c>
      <c r="DJ429" s="21">
        <f>CF429*VLOOKUP(BB$6,'Greenhouse Gas Costs Avoided'!$A$2:$I$32,9,FALSE)</f>
        <v>7.5429472742415475</v>
      </c>
      <c r="DK429" s="21">
        <f>CG429*VLOOKUP(BC$6,'Greenhouse Gas Costs Avoided'!$A$2:$I$32,9,FALSE)</f>
        <v>7.744884134129272</v>
      </c>
      <c r="DL429" s="21">
        <f>CH429*VLOOKUP(BD$6,'Greenhouse Gas Costs Avoided'!$A$2:$I$32,9,FALSE)</f>
        <v>7.950411333759269</v>
      </c>
      <c r="DM429" s="21">
        <f>CI429*VLOOKUP(BE$6,'Greenhouse Gas Costs Avoided'!$A$2:$I$32,9,FALSE)</f>
        <v>8.161021676093501</v>
      </c>
      <c r="DN429" s="21">
        <f>CJ429*VLOOKUP(BF$6,'Greenhouse Gas Costs Avoided'!$A$2:$I$32,9,FALSE)</f>
        <v>8.3774569890184303</v>
      </c>
      <c r="DO429" s="21">
        <f>CK429*VLOOKUP(BG$6,'Greenhouse Gas Costs Avoided'!$A$2:$I$32,9,FALSE)</f>
        <v>8.5992633142510115</v>
      </c>
      <c r="DP429" s="21">
        <f>CL429*VLOOKUP(BH$6,'Greenhouse Gas Costs Avoided'!$A$2:$I$32,9,FALSE)</f>
        <v>8.8263732304711304</v>
      </c>
      <c r="DQ429" s="21">
        <f>CM429*VLOOKUP(BI$6,'Greenhouse Gas Costs Avoided'!$A$2:$I$32,9,FALSE)</f>
        <v>9.05818008905967</v>
      </c>
      <c r="DR429" s="21">
        <f>CN429*VLOOKUP(BJ$6,'Greenhouse Gas Costs Avoided'!$A$2:$I$32,9,FALSE)</f>
        <v>9.2949796418706736</v>
      </c>
      <c r="DS429" s="164">
        <f>CO429*VLOOKUP(BK$6,'Greenhouse Gas Costs Avoided'!$A$2:$I$32,9,FALSE)</f>
        <v>9.5356621388007277</v>
      </c>
    </row>
    <row r="430" spans="1:123" x14ac:dyDescent="0.35">
      <c r="A430" s="174">
        <v>424</v>
      </c>
      <c r="B430" s="12">
        <v>1</v>
      </c>
      <c r="C430" s="175">
        <v>2023</v>
      </c>
      <c r="E430" s="20">
        <v>0</v>
      </c>
      <c r="F430" s="21">
        <v>82.346532180449415</v>
      </c>
      <c r="G430" s="21">
        <v>84.002844861871253</v>
      </c>
      <c r="H430" s="21">
        <v>85.659157543293105</v>
      </c>
      <c r="I430" s="21">
        <v>86.918851036576825</v>
      </c>
      <c r="J430" s="21">
        <v>88.178544529860531</v>
      </c>
      <c r="K430" s="21">
        <v>89.438238023144251</v>
      </c>
      <c r="L430" s="21">
        <v>90.697931516427971</v>
      </c>
      <c r="M430" s="21">
        <v>91.95762500971172</v>
      </c>
      <c r="N430" s="21">
        <v>93.21731850299544</v>
      </c>
      <c r="O430" s="21">
        <v>94.47701199627916</v>
      </c>
      <c r="P430" s="21">
        <v>95.73670548956288</v>
      </c>
      <c r="Q430" s="21">
        <v>96.996398982846586</v>
      </c>
      <c r="R430" s="21">
        <v>98.25609247613032</v>
      </c>
      <c r="S430" s="21">
        <v>99.65157958594628</v>
      </c>
      <c r="T430" s="21">
        <v>101.04706669576224</v>
      </c>
      <c r="U430" s="21">
        <v>102.4425538055782</v>
      </c>
      <c r="V430" s="21">
        <v>103.83804091539416</v>
      </c>
      <c r="W430" s="21">
        <v>105.23352802521011</v>
      </c>
      <c r="X430" s="21">
        <v>106.47156953138905</v>
      </c>
      <c r="Y430" s="21">
        <v>107.709611037568</v>
      </c>
      <c r="Z430" s="21">
        <v>108.94765254374694</v>
      </c>
      <c r="AA430" s="21">
        <v>110.18569404992589</v>
      </c>
      <c r="AB430" s="21">
        <v>111.42373555610482</v>
      </c>
      <c r="AC430" s="21">
        <v>112.86811731331359</v>
      </c>
      <c r="AD430" s="21">
        <v>114.31249907052236</v>
      </c>
      <c r="AE430" s="21">
        <v>115.75688082773114</v>
      </c>
      <c r="AF430" s="21">
        <v>117.20126258493991</v>
      </c>
      <c r="AG430" s="22">
        <v>118.64564434214866</v>
      </c>
      <c r="AI430" s="20">
        <v>0</v>
      </c>
      <c r="AJ430" s="21">
        <v>5.2166744805659615</v>
      </c>
      <c r="AK430" s="21">
        <v>5.3216023247413169</v>
      </c>
      <c r="AL430" s="21">
        <v>5.4265301689166732</v>
      </c>
      <c r="AM430" s="21">
        <v>5.5063320831654474</v>
      </c>
      <c r="AN430" s="21">
        <v>5.5861339974142208</v>
      </c>
      <c r="AO430" s="21">
        <v>5.665935911662995</v>
      </c>
      <c r="AP430" s="21">
        <v>5.7457378259117702</v>
      </c>
      <c r="AQ430" s="21">
        <v>5.8255397401605462</v>
      </c>
      <c r="AR430" s="21">
        <v>5.9053416544093205</v>
      </c>
      <c r="AS430" s="21">
        <v>5.9851435686580947</v>
      </c>
      <c r="AT430" s="21">
        <v>6.0649454829068699</v>
      </c>
      <c r="AU430" s="21">
        <v>6.1447473971556432</v>
      </c>
      <c r="AV430" s="21">
        <v>6.2245493114044184</v>
      </c>
      <c r="AW430" s="21">
        <v>6.312953786990386</v>
      </c>
      <c r="AX430" s="21">
        <v>6.4013582625763545</v>
      </c>
      <c r="AY430" s="21">
        <v>6.4897627381623222</v>
      </c>
      <c r="AZ430" s="21">
        <v>6.5781672137482907</v>
      </c>
      <c r="BA430" s="21">
        <v>6.6665716893342575</v>
      </c>
      <c r="BB430" s="21">
        <v>6.7450019445028957</v>
      </c>
      <c r="BC430" s="21">
        <v>6.8234321996715348</v>
      </c>
      <c r="BD430" s="21">
        <v>6.901862454840173</v>
      </c>
      <c r="BE430" s="21">
        <v>6.9802927100088112</v>
      </c>
      <c r="BF430" s="21">
        <v>7.0587229651774486</v>
      </c>
      <c r="BG430" s="21">
        <v>7.1502249295408609</v>
      </c>
      <c r="BH430" s="21">
        <v>7.2417268939042723</v>
      </c>
      <c r="BI430" s="21">
        <v>7.3332288582676846</v>
      </c>
      <c r="BJ430" s="21">
        <v>7.424730822631096</v>
      </c>
      <c r="BK430" s="22">
        <v>7.5162327869945065</v>
      </c>
      <c r="BM430" s="163">
        <f>VLOOKUP(BM$6,'MonteCarlo Policy Paths'!$N$2:$S$31,$B430+1,FALSE)</f>
        <v>18.946072246720579</v>
      </c>
      <c r="BN430" s="21">
        <f>VLOOKUP(BN$6,'MonteCarlo Policy Paths'!$N$2:$S$31,$B430+1,FALSE)</f>
        <v>19.920985834119051</v>
      </c>
      <c r="BO430" s="21">
        <f>VLOOKUP(BO$6,'MonteCarlo Policy Paths'!$N$2:$S$31,$B430+1,FALSE)</f>
        <v>20.944710352814074</v>
      </c>
      <c r="BP430" s="21">
        <f>VLOOKUP(BP$6,'MonteCarlo Policy Paths'!$N$2:$S$31,$B430+1,FALSE)</f>
        <v>22.017919567056939</v>
      </c>
      <c r="BQ430" s="21">
        <f>VLOOKUP(BQ$6,'MonteCarlo Policy Paths'!$N$2:$S$31,$B430+1,FALSE)</f>
        <v>23.125382269476081</v>
      </c>
      <c r="BR430" s="21">
        <f>VLOOKUP(BR$6,'MonteCarlo Policy Paths'!$N$2:$S$31,$B430+1,FALSE)</f>
        <v>24.222533249319248</v>
      </c>
      <c r="BS430" s="21">
        <f>VLOOKUP(BS$6,'MonteCarlo Policy Paths'!$N$2:$S$31,$B430+1,FALSE)</f>
        <v>25.344600035724898</v>
      </c>
      <c r="BT430" s="21">
        <f>VLOOKUP(BT$6,'MonteCarlo Policy Paths'!$N$2:$S$31,$B430+1,FALSE)</f>
        <v>26.511875533452777</v>
      </c>
      <c r="BU430" s="21">
        <f>VLOOKUP(BU$6,'MonteCarlo Policy Paths'!$N$2:$S$31,$B430+1,FALSE)</f>
        <v>27.727543772426976</v>
      </c>
      <c r="BV430" s="21">
        <f>VLOOKUP(BV$6,'MonteCarlo Policy Paths'!$N$2:$S$31,$B430+1,FALSE)</f>
        <v>29.105872242644537</v>
      </c>
      <c r="BW430" s="21">
        <f>VLOOKUP(BW$6,'MonteCarlo Policy Paths'!$N$2:$S$31,$B430+1,FALSE)</f>
        <v>30.561165854776764</v>
      </c>
      <c r="BX430" s="21">
        <f>VLOOKUP(BX$6,'MonteCarlo Policy Paths'!$N$2:$S$31,$B430+1,FALSE)</f>
        <v>32.089224147515601</v>
      </c>
      <c r="BY430" s="21">
        <f>VLOOKUP(BY$6,'MonteCarlo Policy Paths'!$N$2:$S$31,$B430+1,FALSE)</f>
        <v>33.693685354891386</v>
      </c>
      <c r="BZ430" s="21">
        <f>VLOOKUP(BZ$6,'MonteCarlo Policy Paths'!$N$2:$S$31,$B430+1,FALSE)</f>
        <v>35.378369622635958</v>
      </c>
      <c r="CA430" s="21">
        <f>VLOOKUP(CA$6,'MonteCarlo Policy Paths'!$N$2:$S$31,$B430+1,FALSE)</f>
        <v>37.147288103767757</v>
      </c>
      <c r="CB430" s="21">
        <f>VLOOKUP(CB$6,'MonteCarlo Policy Paths'!$N$2:$S$31,$B430+1,FALSE)</f>
        <v>39.004652508956148</v>
      </c>
      <c r="CC430" s="21">
        <f>VLOOKUP(CC$6,'MonteCarlo Policy Paths'!$N$2:$S$31,$B430+1,FALSE)</f>
        <v>40.954885134403959</v>
      </c>
      <c r="CD430" s="21">
        <f>VLOOKUP(CD$6,'MonteCarlo Policy Paths'!$N$2:$S$31,$B430+1,FALSE)</f>
        <v>43.002629391124159</v>
      </c>
      <c r="CE430" s="21">
        <f>VLOOKUP(CE$6,'MonteCarlo Policy Paths'!$N$2:$S$31,$B430+1,FALSE)</f>
        <v>45.152760860680367</v>
      </c>
      <c r="CF430" s="21">
        <f>VLOOKUP(CF$6,'MonteCarlo Policy Paths'!$N$2:$S$31,$B430+1,FALSE)</f>
        <v>47.410398903714388</v>
      </c>
      <c r="CG430" s="21">
        <f>VLOOKUP(CG$6,'MonteCarlo Policy Paths'!$N$2:$S$31,$B430+1,FALSE)</f>
        <v>49.780918848900107</v>
      </c>
      <c r="CH430" s="21">
        <f>VLOOKUP(CH$6,'MonteCarlo Policy Paths'!$N$2:$S$31,$B430+1,FALSE)</f>
        <v>52.269964791345117</v>
      </c>
      <c r="CI430" s="21">
        <f>VLOOKUP(CI$6,'MonteCarlo Policy Paths'!$N$2:$S$31,$B430+1,FALSE)</f>
        <v>54.883463030912374</v>
      </c>
      <c r="CJ430" s="21">
        <f>VLOOKUP(CJ$6,'MonteCarlo Policy Paths'!$N$2:$S$31,$B430+1,FALSE)</f>
        <v>57.627636182457998</v>
      </c>
      <c r="CK430" s="21">
        <f>VLOOKUP(CK$6,'MonteCarlo Policy Paths'!$N$2:$S$31,$B430+1,FALSE)</f>
        <v>60.509017991580897</v>
      </c>
      <c r="CL430" s="21">
        <f>VLOOKUP(CL$6,'MonteCarlo Policy Paths'!$N$2:$S$31,$B430+1,FALSE)</f>
        <v>63.534468891159946</v>
      </c>
      <c r="CM430" s="21">
        <f>VLOOKUP(CM$6,'MonteCarlo Policy Paths'!$N$2:$S$31,$B430+1,FALSE)</f>
        <v>66.711192335717939</v>
      </c>
      <c r="CN430" s="21">
        <f>VLOOKUP(CN$6,'MonteCarlo Policy Paths'!$N$2:$S$31,$B430+1,FALSE)</f>
        <v>70.04675195250384</v>
      </c>
      <c r="CO430" s="164">
        <f>VLOOKUP(CO$6,'MonteCarlo Policy Paths'!$N$2:$S$31,$B430+1,FALSE)</f>
        <v>73.54908955012904</v>
      </c>
      <c r="CQ430" s="163">
        <f>BM430*VLOOKUP(AI$6,'Greenhouse Gas Costs Avoided'!$A$2:$I$32,9,FALSE)</f>
        <v>1.2002386619007086</v>
      </c>
      <c r="CR430" s="21">
        <f>BN430*VLOOKUP(AJ$6,'Greenhouse Gas Costs Avoided'!$A$2:$I$32,9,FALSE)</f>
        <v>1.2619996941806579</v>
      </c>
      <c r="CS430" s="21">
        <f>BO430*VLOOKUP(AK$6,'Greenhouse Gas Costs Avoided'!$A$2:$I$32,9,FALSE)</f>
        <v>1.3268529118013257</v>
      </c>
      <c r="CT430" s="21">
        <f>BP430*VLOOKUP(AL$6,'Greenhouse Gas Costs Avoided'!$A$2:$I$32,9,FALSE)</f>
        <v>1.3948409979053111</v>
      </c>
      <c r="CU430" s="21">
        <f>BQ430*VLOOKUP(AM$6,'Greenhouse Gas Costs Avoided'!$A$2:$I$32,9,FALSE)</f>
        <v>1.464999051498006</v>
      </c>
      <c r="CV430" s="21">
        <f>BR430*VLOOKUP(AN$6,'Greenhouse Gas Costs Avoided'!$A$2:$I$32,9,FALSE)</f>
        <v>1.5345038547523033</v>
      </c>
      <c r="CW430" s="21">
        <f>BS430*VLOOKUP(AO$6,'Greenhouse Gas Costs Avoided'!$A$2:$I$32,9,FALSE)</f>
        <v>1.6055870809081549</v>
      </c>
      <c r="CX430" s="21">
        <f>BT430*VLOOKUP(AP$6,'Greenhouse Gas Costs Avoided'!$A$2:$I$32,9,FALSE)</f>
        <v>1.6795342908215394</v>
      </c>
      <c r="CY430" s="21">
        <f>BU430*VLOOKUP(AQ$6,'Greenhouse Gas Costs Avoided'!$A$2:$I$32,9,FALSE)</f>
        <v>1.7565471936259263</v>
      </c>
      <c r="CZ430" s="21">
        <f>BV430*VLOOKUP(AR$6,'Greenhouse Gas Costs Avoided'!$A$2:$I$32,9,FALSE)</f>
        <v>1.8438646648785721</v>
      </c>
      <c r="DA430" s="21">
        <f>BW430*VLOOKUP(AS$6,'Greenhouse Gas Costs Avoided'!$A$2:$I$32,9,FALSE)</f>
        <v>1.9360578981225007</v>
      </c>
      <c r="DB430" s="21">
        <f>BX430*VLOOKUP(AT$6,'Greenhouse Gas Costs Avoided'!$A$2:$I$32,9,FALSE)</f>
        <v>2.0328607930286258</v>
      </c>
      <c r="DC430" s="21">
        <f>BY430*VLOOKUP(AU$6,'Greenhouse Gas Costs Avoided'!$A$2:$I$32,9,FALSE)</f>
        <v>2.1345038326800574</v>
      </c>
      <c r="DD430" s="21">
        <f>BZ430*VLOOKUP(AV$6,'Greenhouse Gas Costs Avoided'!$A$2:$I$32,9,FALSE)</f>
        <v>2.2412290243140602</v>
      </c>
      <c r="DE430" s="21">
        <f>CA430*VLOOKUP(AW$6,'Greenhouse Gas Costs Avoided'!$A$2:$I$32,9,FALSE)</f>
        <v>2.3532904755297634</v>
      </c>
      <c r="DF430" s="21">
        <f>CB430*VLOOKUP(AX$6,'Greenhouse Gas Costs Avoided'!$A$2:$I$32,9,FALSE)</f>
        <v>2.4709549993062518</v>
      </c>
      <c r="DG430" s="21">
        <f>CC430*VLOOKUP(AY$6,'Greenhouse Gas Costs Avoided'!$A$2:$I$32,9,FALSE)</f>
        <v>2.5945027492715647</v>
      </c>
      <c r="DH430" s="21">
        <f>CD430*VLOOKUP(AZ$6,'Greenhouse Gas Costs Avoided'!$A$2:$I$32,9,FALSE)</f>
        <v>2.724227886735143</v>
      </c>
      <c r="DI430" s="21">
        <f>CE430*VLOOKUP(BA$6,'Greenhouse Gas Costs Avoided'!$A$2:$I$32,9,FALSE)</f>
        <v>2.8604392810719004</v>
      </c>
      <c r="DJ430" s="21">
        <f>CF430*VLOOKUP(BB$6,'Greenhouse Gas Costs Avoided'!$A$2:$I$32,9,FALSE)</f>
        <v>3.0034612451254952</v>
      </c>
      <c r="DK430" s="21">
        <f>CG430*VLOOKUP(BC$6,'Greenhouse Gas Costs Avoided'!$A$2:$I$32,9,FALSE)</f>
        <v>3.1536343073817701</v>
      </c>
      <c r="DL430" s="21">
        <f>CH430*VLOOKUP(BD$6,'Greenhouse Gas Costs Avoided'!$A$2:$I$32,9,FALSE)</f>
        <v>3.3113160227508591</v>
      </c>
      <c r="DM430" s="21">
        <f>CI430*VLOOKUP(BE$6,'Greenhouse Gas Costs Avoided'!$A$2:$I$32,9,FALSE)</f>
        <v>3.4768818238884021</v>
      </c>
      <c r="DN430" s="21">
        <f>CJ430*VLOOKUP(BF$6,'Greenhouse Gas Costs Avoided'!$A$2:$I$32,9,FALSE)</f>
        <v>3.6507259150828224</v>
      </c>
      <c r="DO430" s="21">
        <f>CK430*VLOOKUP(BG$6,'Greenhouse Gas Costs Avoided'!$A$2:$I$32,9,FALSE)</f>
        <v>3.8332622108369634</v>
      </c>
      <c r="DP430" s="21">
        <f>CL430*VLOOKUP(BH$6,'Greenhouse Gas Costs Avoided'!$A$2:$I$32,9,FALSE)</f>
        <v>4.0249253213788121</v>
      </c>
      <c r="DQ430" s="21">
        <f>CM430*VLOOKUP(BI$6,'Greenhouse Gas Costs Avoided'!$A$2:$I$32,9,FALSE)</f>
        <v>4.2261715874477526</v>
      </c>
      <c r="DR430" s="21">
        <f>CN430*VLOOKUP(BJ$6,'Greenhouse Gas Costs Avoided'!$A$2:$I$32,9,FALSE)</f>
        <v>4.4374801668201398</v>
      </c>
      <c r="DS430" s="164">
        <f>CO430*VLOOKUP(BK$6,'Greenhouse Gas Costs Avoided'!$A$2:$I$32,9,FALSE)</f>
        <v>4.6593541751611474</v>
      </c>
    </row>
    <row r="431" spans="1:123" x14ac:dyDescent="0.35">
      <c r="A431" s="174">
        <v>425</v>
      </c>
      <c r="B431" s="12">
        <v>5</v>
      </c>
      <c r="C431" s="175">
        <v>2023</v>
      </c>
      <c r="E431" s="20">
        <v>0</v>
      </c>
      <c r="F431" s="21">
        <v>82.346532180449415</v>
      </c>
      <c r="G431" s="21">
        <v>84.002844861871253</v>
      </c>
      <c r="H431" s="21">
        <v>85.659157543293105</v>
      </c>
      <c r="I431" s="21">
        <v>86.918851036576825</v>
      </c>
      <c r="J431" s="21">
        <v>88.178544529860531</v>
      </c>
      <c r="K431" s="21">
        <v>89.438238023144251</v>
      </c>
      <c r="L431" s="21">
        <v>90.697931516427971</v>
      </c>
      <c r="M431" s="21">
        <v>91.95762500971172</v>
      </c>
      <c r="N431" s="21">
        <v>93.21731850299544</v>
      </c>
      <c r="O431" s="21">
        <v>94.47701199627916</v>
      </c>
      <c r="P431" s="21">
        <v>95.73670548956288</v>
      </c>
      <c r="Q431" s="21">
        <v>96.996398982846586</v>
      </c>
      <c r="R431" s="21">
        <v>99.874634841342697</v>
      </c>
      <c r="S431" s="21">
        <v>101.93553668931256</v>
      </c>
      <c r="T431" s="21">
        <v>104.04258519817796</v>
      </c>
      <c r="U431" s="21">
        <v>106.18472717196582</v>
      </c>
      <c r="V431" s="21">
        <v>108.36780972271322</v>
      </c>
      <c r="W431" s="21">
        <v>110.57648338650839</v>
      </c>
      <c r="X431" s="21">
        <v>112.7694544213079</v>
      </c>
      <c r="Y431" s="21">
        <v>114.98228749612761</v>
      </c>
      <c r="Z431" s="21">
        <v>117.22345778349788</v>
      </c>
      <c r="AA431" s="21">
        <v>119.50474742044912</v>
      </c>
      <c r="AB431" s="21">
        <v>121.83201137782079</v>
      </c>
      <c r="AC431" s="21">
        <v>124.30483685770574</v>
      </c>
      <c r="AD431" s="21">
        <v>126.81952160325447</v>
      </c>
      <c r="AE431" s="21">
        <v>129.37127756316897</v>
      </c>
      <c r="AF431" s="21">
        <v>131.96243899653103</v>
      </c>
      <c r="AG431" s="22">
        <v>135.47056479945655</v>
      </c>
      <c r="AI431" s="20">
        <v>0</v>
      </c>
      <c r="AJ431" s="21">
        <v>5.2166744805659615</v>
      </c>
      <c r="AK431" s="21">
        <v>5.3216023247413169</v>
      </c>
      <c r="AL431" s="21">
        <v>5.4265301689166732</v>
      </c>
      <c r="AM431" s="21">
        <v>5.5063320831654474</v>
      </c>
      <c r="AN431" s="21">
        <v>5.5861339974142208</v>
      </c>
      <c r="AO431" s="21">
        <v>5.665935911662995</v>
      </c>
      <c r="AP431" s="21">
        <v>5.7457378259117702</v>
      </c>
      <c r="AQ431" s="21">
        <v>5.8255397401605462</v>
      </c>
      <c r="AR431" s="21">
        <v>5.9053416544093205</v>
      </c>
      <c r="AS431" s="21">
        <v>5.9851435686580947</v>
      </c>
      <c r="AT431" s="21">
        <v>6.0649454829068699</v>
      </c>
      <c r="AU431" s="21">
        <v>6.1447473971556432</v>
      </c>
      <c r="AV431" s="21">
        <v>6.327084396109818</v>
      </c>
      <c r="AW431" s="21">
        <v>6.4576430704410743</v>
      </c>
      <c r="AX431" s="21">
        <v>6.5911251478821242</v>
      </c>
      <c r="AY431" s="21">
        <v>6.7268304055597685</v>
      </c>
      <c r="AZ431" s="21">
        <v>6.8651292595600424</v>
      </c>
      <c r="BA431" s="21">
        <v>7.0050493173053994</v>
      </c>
      <c r="BB431" s="21">
        <v>7.1439746093722221</v>
      </c>
      <c r="BC431" s="21">
        <v>7.2841581669004034</v>
      </c>
      <c r="BD431" s="21">
        <v>7.426136894299721</v>
      </c>
      <c r="BE431" s="21">
        <v>7.5706571930511553</v>
      </c>
      <c r="BF431" s="21">
        <v>7.7180899770979394</v>
      </c>
      <c r="BG431" s="21">
        <v>7.8747441218959366</v>
      </c>
      <c r="BH431" s="21">
        <v>8.0340500621877027</v>
      </c>
      <c r="BI431" s="21">
        <v>8.1957044736636782</v>
      </c>
      <c r="BJ431" s="21">
        <v>8.3598552322508848</v>
      </c>
      <c r="BK431" s="22">
        <v>8.5820959249206545</v>
      </c>
      <c r="BM431" s="163">
        <f>VLOOKUP(BM$6,'MonteCarlo Policy Paths'!$N$2:$S$31,$B431+1,FALSE)</f>
        <v>24.184299884200797</v>
      </c>
      <c r="BN431" s="21">
        <f>VLOOKUP(BN$6,'MonteCarlo Policy Paths'!$N$2:$S$31,$B431+1,FALSE)</f>
        <v>26.797135120393484</v>
      </c>
      <c r="BO431" s="21">
        <f>VLOOKUP(BO$6,'MonteCarlo Policy Paths'!$N$2:$S$31,$B431+1,FALSE)</f>
        <v>29.690826715826198</v>
      </c>
      <c r="BP431" s="21">
        <f>VLOOKUP(BP$6,'MonteCarlo Policy Paths'!$N$2:$S$31,$B431+1,FALSE)</f>
        <v>32.893001978364566</v>
      </c>
      <c r="BQ431" s="21">
        <f>VLOOKUP(BQ$6,'MonteCarlo Policy Paths'!$N$2:$S$31,$B431+1,FALSE)</f>
        <v>36.420098382625895</v>
      </c>
      <c r="BR431" s="21">
        <f>VLOOKUP(BR$6,'MonteCarlo Policy Paths'!$N$2:$S$31,$B431+1,FALSE)</f>
        <v>40.279471956541457</v>
      </c>
      <c r="BS431" s="21">
        <f>VLOOKUP(BS$6,'MonteCarlo Policy Paths'!$N$2:$S$31,$B431+1,FALSE)</f>
        <v>44.515635375675203</v>
      </c>
      <c r="BT431" s="21">
        <f>VLOOKUP(BT$6,'MonteCarlo Policy Paths'!$N$2:$S$31,$B431+1,FALSE)</f>
        <v>49.196171227791872</v>
      </c>
      <c r="BU431" s="21">
        <f>VLOOKUP(BU$6,'MonteCarlo Policy Paths'!$N$2:$S$31,$B431+1,FALSE)</f>
        <v>54.364766335209197</v>
      </c>
      <c r="BV431" s="21">
        <f>VLOOKUP(BV$6,'MonteCarlo Policy Paths'!$N$2:$S$31,$B431+1,FALSE)</f>
        <v>60.140596575631633</v>
      </c>
      <c r="BW431" s="21">
        <f>VLOOKUP(BW$6,'MonteCarlo Policy Paths'!$N$2:$S$31,$B431+1,FALSE)</f>
        <v>66.545116533046993</v>
      </c>
      <c r="BX431" s="21">
        <f>VLOOKUP(BX$6,'MonteCarlo Policy Paths'!$N$2:$S$31,$B431+1,FALSE)</f>
        <v>73.642612105771832</v>
      </c>
      <c r="BY431" s="21">
        <f>VLOOKUP(BY$6,'MonteCarlo Policy Paths'!$N$2:$S$31,$B431+1,FALSE)</f>
        <v>81.515240678665066</v>
      </c>
      <c r="BZ431" s="21">
        <f>VLOOKUP(BZ$6,'MonteCarlo Policy Paths'!$N$2:$S$31,$B431+1,FALSE)</f>
        <v>90.237354922369406</v>
      </c>
      <c r="CA431" s="21">
        <f>VLOOKUP(CA$6,'MonteCarlo Policy Paths'!$N$2:$S$31,$B431+1,FALSE)</f>
        <v>92.736092415362535</v>
      </c>
      <c r="CB431" s="21">
        <f>VLOOKUP(CB$6,'MonteCarlo Policy Paths'!$N$2:$S$31,$B431+1,FALSE)</f>
        <v>95.321073906264047</v>
      </c>
      <c r="CC431" s="21">
        <f>VLOOKUP(CC$6,'MonteCarlo Policy Paths'!$N$2:$S$31,$B431+1,FALSE)</f>
        <v>97.972807459231774</v>
      </c>
      <c r="CD431" s="21">
        <f>VLOOKUP(CD$6,'MonteCarlo Policy Paths'!$N$2:$S$31,$B431+1,FALSE)</f>
        <v>100.70188743091984</v>
      </c>
      <c r="CE431" s="21">
        <f>VLOOKUP(CE$6,'MonteCarlo Policy Paths'!$N$2:$S$31,$B431+1,FALSE)</f>
        <v>103.48109827693068</v>
      </c>
      <c r="CF431" s="21">
        <f>VLOOKUP(CF$6,'MonteCarlo Policy Paths'!$N$2:$S$31,$B431+1,FALSE)</f>
        <v>106.37744326160868</v>
      </c>
      <c r="CG431" s="21">
        <f>VLOOKUP(CG$6,'MonteCarlo Policy Paths'!$N$2:$S$31,$B431+1,FALSE)</f>
        <v>109.31402956265458</v>
      </c>
      <c r="CH431" s="21">
        <f>VLOOKUP(CH$6,'MonteCarlo Policy Paths'!$N$2:$S$31,$B431+1,FALSE)</f>
        <v>112.30612514839871</v>
      </c>
      <c r="CI431" s="21">
        <f>VLOOKUP(CI$6,'MonteCarlo Policy Paths'!$N$2:$S$31,$B431+1,FALSE)</f>
        <v>115.37497116076017</v>
      </c>
      <c r="CJ431" s="21">
        <f>VLOOKUP(CJ$6,'MonteCarlo Policy Paths'!$N$2:$S$31,$B431+1,FALSE)</f>
        <v>118.53125256657755</v>
      </c>
      <c r="CK431" s="21">
        <f>VLOOKUP(CK$6,'MonteCarlo Policy Paths'!$N$2:$S$31,$B431+1,FALSE)</f>
        <v>121.76875646902944</v>
      </c>
      <c r="CL431" s="21">
        <f>VLOOKUP(CL$6,'MonteCarlo Policy Paths'!$N$2:$S$31,$B431+1,FALSE)</f>
        <v>125.08672773594304</v>
      </c>
      <c r="CM431" s="21">
        <f>VLOOKUP(CM$6,'MonteCarlo Policy Paths'!$N$2:$S$31,$B431+1,FALSE)</f>
        <v>128.47676069968128</v>
      </c>
      <c r="CN431" s="21">
        <f>VLOOKUP(CN$6,'MonteCarlo Policy Paths'!$N$2:$S$31,$B431+1,FALSE)</f>
        <v>131.94323193005201</v>
      </c>
      <c r="CO431" s="164">
        <f>VLOOKUP(CO$6,'MonteCarlo Policy Paths'!$N$2:$S$31,$B431+1,FALSE)</f>
        <v>135.47056479945655</v>
      </c>
      <c r="CQ431" s="163">
        <f>BM431*VLOOKUP(AI$6,'Greenhouse Gas Costs Avoided'!$A$2:$I$32,9,FALSE)</f>
        <v>1.5320817610121258</v>
      </c>
      <c r="CR431" s="21">
        <f>BN431*VLOOKUP(AJ$6,'Greenhouse Gas Costs Avoided'!$A$2:$I$32,9,FALSE)</f>
        <v>1.6976055607114411</v>
      </c>
      <c r="CS431" s="21">
        <f>BO431*VLOOKUP(AK$6,'Greenhouse Gas Costs Avoided'!$A$2:$I$32,9,FALSE)</f>
        <v>1.8809216846672472</v>
      </c>
      <c r="CT431" s="21">
        <f>BP431*VLOOKUP(AL$6,'Greenhouse Gas Costs Avoided'!$A$2:$I$32,9,FALSE)</f>
        <v>2.0837803301021003</v>
      </c>
      <c r="CU431" s="21">
        <f>BQ431*VLOOKUP(AM$6,'Greenhouse Gas Costs Avoided'!$A$2:$I$32,9,FALSE)</f>
        <v>2.3072228153580183</v>
      </c>
      <c r="CV431" s="21">
        <f>BR431*VLOOKUP(AN$6,'Greenhouse Gas Costs Avoided'!$A$2:$I$32,9,FALSE)</f>
        <v>2.5517151467399573</v>
      </c>
      <c r="CW431" s="21">
        <f>BS431*VLOOKUP(AO$6,'Greenhouse Gas Costs Avoided'!$A$2:$I$32,9,FALSE)</f>
        <v>2.8200772139570236</v>
      </c>
      <c r="CX431" s="21">
        <f>BT431*VLOOKUP(AP$6,'Greenhouse Gas Costs Avoided'!$A$2:$I$32,9,FALSE)</f>
        <v>3.1165903917263735</v>
      </c>
      <c r="CY431" s="21">
        <f>BU431*VLOOKUP(AQ$6,'Greenhouse Gas Costs Avoided'!$A$2:$I$32,9,FALSE)</f>
        <v>3.444022251736667</v>
      </c>
      <c r="CZ431" s="21">
        <f>BV431*VLOOKUP(AR$6,'Greenhouse Gas Costs Avoided'!$A$2:$I$32,9,FALSE)</f>
        <v>3.8099226171979153</v>
      </c>
      <c r="DA431" s="21">
        <f>BW431*VLOOKUP(AS$6,'Greenhouse Gas Costs Avoided'!$A$2:$I$32,9,FALSE)</f>
        <v>4.2156506416508543</v>
      </c>
      <c r="DB431" s="21">
        <f>BX431*VLOOKUP(AT$6,'Greenhouse Gas Costs Avoided'!$A$2:$I$32,9,FALSE)</f>
        <v>4.6652788536686769</v>
      </c>
      <c r="DC431" s="21">
        <f>BY431*VLOOKUP(AU$6,'Greenhouse Gas Costs Avoided'!$A$2:$I$32,9,FALSE)</f>
        <v>5.1640119451993618</v>
      </c>
      <c r="DD431" s="21">
        <f>BZ431*VLOOKUP(AV$6,'Greenhouse Gas Costs Avoided'!$A$2:$I$32,9,FALSE)</f>
        <v>5.7165601774917221</v>
      </c>
      <c r="DE431" s="21">
        <f>CA431*VLOOKUP(AW$6,'Greenhouse Gas Costs Avoided'!$A$2:$I$32,9,FALSE)</f>
        <v>5.8748558551380645</v>
      </c>
      <c r="DF431" s="21">
        <f>CB431*VLOOKUP(AX$6,'Greenhouse Gas Costs Avoided'!$A$2:$I$32,9,FALSE)</f>
        <v>6.0386151127443357</v>
      </c>
      <c r="DG431" s="21">
        <f>CC431*VLOOKUP(AY$6,'Greenhouse Gas Costs Avoided'!$A$2:$I$32,9,FALSE)</f>
        <v>6.2066031310462346</v>
      </c>
      <c r="DH431" s="21">
        <f>CD431*VLOOKUP(AZ$6,'Greenhouse Gas Costs Avoided'!$A$2:$I$32,9,FALSE)</f>
        <v>6.3794910653253769</v>
      </c>
      <c r="DI431" s="21">
        <f>CE431*VLOOKUP(BA$6,'Greenhouse Gas Costs Avoided'!$A$2:$I$32,9,FALSE)</f>
        <v>6.5555548036832505</v>
      </c>
      <c r="DJ431" s="21">
        <f>CF431*VLOOKUP(BB$6,'Greenhouse Gas Costs Avoided'!$A$2:$I$32,9,FALSE)</f>
        <v>6.7390390205459019</v>
      </c>
      <c r="DK431" s="21">
        <f>CG431*VLOOKUP(BC$6,'Greenhouse Gas Costs Avoided'!$A$2:$I$32,9,FALSE)</f>
        <v>6.9250725353887148</v>
      </c>
      <c r="DL431" s="21">
        <f>CH431*VLOOKUP(BD$6,'Greenhouse Gas Costs Avoided'!$A$2:$I$32,9,FALSE)</f>
        <v>7.114622578022705</v>
      </c>
      <c r="DM431" s="21">
        <f>CI431*VLOOKUP(BE$6,'Greenhouse Gas Costs Avoided'!$A$2:$I$32,9,FALSE)</f>
        <v>7.309034780377397</v>
      </c>
      <c r="DN431" s="21">
        <f>CJ431*VLOOKUP(BF$6,'Greenhouse Gas Costs Avoided'!$A$2:$I$32,9,FALSE)</f>
        <v>7.5089860379134308</v>
      </c>
      <c r="DO431" s="21">
        <f>CK431*VLOOKUP(BG$6,'Greenhouse Gas Costs Avoided'!$A$2:$I$32,9,FALSE)</f>
        <v>7.714082761982441</v>
      </c>
      <c r="DP431" s="21">
        <f>CL431*VLOOKUP(BH$6,'Greenhouse Gas Costs Avoided'!$A$2:$I$32,9,FALSE)</f>
        <v>7.9242771147625906</v>
      </c>
      <c r="DQ431" s="21">
        <f>CM431*VLOOKUP(BI$6,'Greenhouse Gas Costs Avoided'!$A$2:$I$32,9,FALSE)</f>
        <v>8.1390365949973802</v>
      </c>
      <c r="DR431" s="21">
        <f>CN431*VLOOKUP(BJ$6,'Greenhouse Gas Costs Avoided'!$A$2:$I$32,9,FALSE)</f>
        <v>8.358638459535694</v>
      </c>
      <c r="DS431" s="164">
        <f>CO431*VLOOKUP(BK$6,'Greenhouse Gas Costs Avoided'!$A$2:$I$32,9,FALSE)</f>
        <v>8.5820959249206545</v>
      </c>
    </row>
    <row r="432" spans="1:123" x14ac:dyDescent="0.35">
      <c r="A432" s="174">
        <v>426</v>
      </c>
      <c r="B432" s="12">
        <v>5</v>
      </c>
      <c r="C432" s="175">
        <v>2023</v>
      </c>
      <c r="E432" s="20">
        <v>0</v>
      </c>
      <c r="F432" s="21">
        <v>82.346532180449415</v>
      </c>
      <c r="G432" s="21">
        <v>84.002844861871253</v>
      </c>
      <c r="H432" s="21">
        <v>85.659157543293105</v>
      </c>
      <c r="I432" s="21">
        <v>86.918851036576825</v>
      </c>
      <c r="J432" s="21">
        <v>88.178544529860531</v>
      </c>
      <c r="K432" s="21">
        <v>89.438238023144251</v>
      </c>
      <c r="L432" s="21">
        <v>90.697931516427971</v>
      </c>
      <c r="M432" s="21">
        <v>91.95762500971172</v>
      </c>
      <c r="N432" s="21">
        <v>93.21731850299544</v>
      </c>
      <c r="O432" s="21">
        <v>94.47701199627916</v>
      </c>
      <c r="P432" s="21">
        <v>95.73670548956288</v>
      </c>
      <c r="Q432" s="21">
        <v>96.996398982846586</v>
      </c>
      <c r="R432" s="21">
        <v>99.874634841342697</v>
      </c>
      <c r="S432" s="21">
        <v>101.93553668931256</v>
      </c>
      <c r="T432" s="21">
        <v>104.04258519817796</v>
      </c>
      <c r="U432" s="21">
        <v>106.18472717196582</v>
      </c>
      <c r="V432" s="21">
        <v>108.36780972271322</v>
      </c>
      <c r="W432" s="21">
        <v>110.57648338650839</v>
      </c>
      <c r="X432" s="21">
        <v>112.7694544213079</v>
      </c>
      <c r="Y432" s="21">
        <v>114.98228749612761</v>
      </c>
      <c r="Z432" s="21">
        <v>117.22345778349788</v>
      </c>
      <c r="AA432" s="21">
        <v>119.50474742044912</v>
      </c>
      <c r="AB432" s="21">
        <v>121.83201137782079</v>
      </c>
      <c r="AC432" s="21">
        <v>124.30483685770574</v>
      </c>
      <c r="AD432" s="21">
        <v>126.81952160325447</v>
      </c>
      <c r="AE432" s="21">
        <v>129.37127756316897</v>
      </c>
      <c r="AF432" s="21">
        <v>131.96243899653103</v>
      </c>
      <c r="AG432" s="22">
        <v>135.47056479945655</v>
      </c>
      <c r="AI432" s="20">
        <v>0</v>
      </c>
      <c r="AJ432" s="21">
        <v>5.2166744805659615</v>
      </c>
      <c r="AK432" s="21">
        <v>5.3216023247413169</v>
      </c>
      <c r="AL432" s="21">
        <v>5.4265301689166732</v>
      </c>
      <c r="AM432" s="21">
        <v>5.5063320831654474</v>
      </c>
      <c r="AN432" s="21">
        <v>5.5861339974142208</v>
      </c>
      <c r="AO432" s="21">
        <v>5.665935911662995</v>
      </c>
      <c r="AP432" s="21">
        <v>5.7457378259117702</v>
      </c>
      <c r="AQ432" s="21">
        <v>5.8255397401605462</v>
      </c>
      <c r="AR432" s="21">
        <v>5.9053416544093205</v>
      </c>
      <c r="AS432" s="21">
        <v>5.9851435686580947</v>
      </c>
      <c r="AT432" s="21">
        <v>6.0649454829068699</v>
      </c>
      <c r="AU432" s="21">
        <v>6.1447473971556432</v>
      </c>
      <c r="AV432" s="21">
        <v>6.327084396109818</v>
      </c>
      <c r="AW432" s="21">
        <v>6.4576430704410743</v>
      </c>
      <c r="AX432" s="21">
        <v>6.5911251478821242</v>
      </c>
      <c r="AY432" s="21">
        <v>6.7268304055597685</v>
      </c>
      <c r="AZ432" s="21">
        <v>6.8651292595600424</v>
      </c>
      <c r="BA432" s="21">
        <v>7.0050493173053994</v>
      </c>
      <c r="BB432" s="21">
        <v>7.1439746093722221</v>
      </c>
      <c r="BC432" s="21">
        <v>7.2841581669004034</v>
      </c>
      <c r="BD432" s="21">
        <v>7.426136894299721</v>
      </c>
      <c r="BE432" s="21">
        <v>7.5706571930511553</v>
      </c>
      <c r="BF432" s="21">
        <v>7.7180899770979394</v>
      </c>
      <c r="BG432" s="21">
        <v>7.8747441218959366</v>
      </c>
      <c r="BH432" s="21">
        <v>8.0340500621877027</v>
      </c>
      <c r="BI432" s="21">
        <v>8.1957044736636782</v>
      </c>
      <c r="BJ432" s="21">
        <v>8.3598552322508848</v>
      </c>
      <c r="BK432" s="22">
        <v>8.5820959249206545</v>
      </c>
      <c r="BM432" s="163">
        <f>VLOOKUP(BM$6,'MonteCarlo Policy Paths'!$N$2:$S$31,$B432+1,FALSE)</f>
        <v>24.184299884200797</v>
      </c>
      <c r="BN432" s="21">
        <f>VLOOKUP(BN$6,'MonteCarlo Policy Paths'!$N$2:$S$31,$B432+1,FALSE)</f>
        <v>26.797135120393484</v>
      </c>
      <c r="BO432" s="21">
        <f>VLOOKUP(BO$6,'MonteCarlo Policy Paths'!$N$2:$S$31,$B432+1,FALSE)</f>
        <v>29.690826715826198</v>
      </c>
      <c r="BP432" s="21">
        <f>VLOOKUP(BP$6,'MonteCarlo Policy Paths'!$N$2:$S$31,$B432+1,FALSE)</f>
        <v>32.893001978364566</v>
      </c>
      <c r="BQ432" s="21">
        <f>VLOOKUP(BQ$6,'MonteCarlo Policy Paths'!$N$2:$S$31,$B432+1,FALSE)</f>
        <v>36.420098382625895</v>
      </c>
      <c r="BR432" s="21">
        <f>VLOOKUP(BR$6,'MonteCarlo Policy Paths'!$N$2:$S$31,$B432+1,FALSE)</f>
        <v>40.279471956541457</v>
      </c>
      <c r="BS432" s="21">
        <f>VLOOKUP(BS$6,'MonteCarlo Policy Paths'!$N$2:$S$31,$B432+1,FALSE)</f>
        <v>44.515635375675203</v>
      </c>
      <c r="BT432" s="21">
        <f>VLOOKUP(BT$6,'MonteCarlo Policy Paths'!$N$2:$S$31,$B432+1,FALSE)</f>
        <v>49.196171227791872</v>
      </c>
      <c r="BU432" s="21">
        <f>VLOOKUP(BU$6,'MonteCarlo Policy Paths'!$N$2:$S$31,$B432+1,FALSE)</f>
        <v>54.364766335209197</v>
      </c>
      <c r="BV432" s="21">
        <f>VLOOKUP(BV$6,'MonteCarlo Policy Paths'!$N$2:$S$31,$B432+1,FALSE)</f>
        <v>60.140596575631633</v>
      </c>
      <c r="BW432" s="21">
        <f>VLOOKUP(BW$6,'MonteCarlo Policy Paths'!$N$2:$S$31,$B432+1,FALSE)</f>
        <v>66.545116533046993</v>
      </c>
      <c r="BX432" s="21">
        <f>VLOOKUP(BX$6,'MonteCarlo Policy Paths'!$N$2:$S$31,$B432+1,FALSE)</f>
        <v>73.642612105771832</v>
      </c>
      <c r="BY432" s="21">
        <f>VLOOKUP(BY$6,'MonteCarlo Policy Paths'!$N$2:$S$31,$B432+1,FALSE)</f>
        <v>81.515240678665066</v>
      </c>
      <c r="BZ432" s="21">
        <f>VLOOKUP(BZ$6,'MonteCarlo Policy Paths'!$N$2:$S$31,$B432+1,FALSE)</f>
        <v>90.237354922369406</v>
      </c>
      <c r="CA432" s="21">
        <f>VLOOKUP(CA$6,'MonteCarlo Policy Paths'!$N$2:$S$31,$B432+1,FALSE)</f>
        <v>92.736092415362535</v>
      </c>
      <c r="CB432" s="21">
        <f>VLOOKUP(CB$6,'MonteCarlo Policy Paths'!$N$2:$S$31,$B432+1,FALSE)</f>
        <v>95.321073906264047</v>
      </c>
      <c r="CC432" s="21">
        <f>VLOOKUP(CC$6,'MonteCarlo Policy Paths'!$N$2:$S$31,$B432+1,FALSE)</f>
        <v>97.972807459231774</v>
      </c>
      <c r="CD432" s="21">
        <f>VLOOKUP(CD$6,'MonteCarlo Policy Paths'!$N$2:$S$31,$B432+1,FALSE)</f>
        <v>100.70188743091984</v>
      </c>
      <c r="CE432" s="21">
        <f>VLOOKUP(CE$6,'MonteCarlo Policy Paths'!$N$2:$S$31,$B432+1,FALSE)</f>
        <v>103.48109827693068</v>
      </c>
      <c r="CF432" s="21">
        <f>VLOOKUP(CF$6,'MonteCarlo Policy Paths'!$N$2:$S$31,$B432+1,FALSE)</f>
        <v>106.37744326160868</v>
      </c>
      <c r="CG432" s="21">
        <f>VLOOKUP(CG$6,'MonteCarlo Policy Paths'!$N$2:$S$31,$B432+1,FALSE)</f>
        <v>109.31402956265458</v>
      </c>
      <c r="CH432" s="21">
        <f>VLOOKUP(CH$6,'MonteCarlo Policy Paths'!$N$2:$S$31,$B432+1,FALSE)</f>
        <v>112.30612514839871</v>
      </c>
      <c r="CI432" s="21">
        <f>VLOOKUP(CI$6,'MonteCarlo Policy Paths'!$N$2:$S$31,$B432+1,FALSE)</f>
        <v>115.37497116076017</v>
      </c>
      <c r="CJ432" s="21">
        <f>VLOOKUP(CJ$6,'MonteCarlo Policy Paths'!$N$2:$S$31,$B432+1,FALSE)</f>
        <v>118.53125256657755</v>
      </c>
      <c r="CK432" s="21">
        <f>VLOOKUP(CK$6,'MonteCarlo Policy Paths'!$N$2:$S$31,$B432+1,FALSE)</f>
        <v>121.76875646902944</v>
      </c>
      <c r="CL432" s="21">
        <f>VLOOKUP(CL$6,'MonteCarlo Policy Paths'!$N$2:$S$31,$B432+1,FALSE)</f>
        <v>125.08672773594304</v>
      </c>
      <c r="CM432" s="21">
        <f>VLOOKUP(CM$6,'MonteCarlo Policy Paths'!$N$2:$S$31,$B432+1,FALSE)</f>
        <v>128.47676069968128</v>
      </c>
      <c r="CN432" s="21">
        <f>VLOOKUP(CN$6,'MonteCarlo Policy Paths'!$N$2:$S$31,$B432+1,FALSE)</f>
        <v>131.94323193005201</v>
      </c>
      <c r="CO432" s="164">
        <f>VLOOKUP(CO$6,'MonteCarlo Policy Paths'!$N$2:$S$31,$B432+1,FALSE)</f>
        <v>135.47056479945655</v>
      </c>
      <c r="CQ432" s="163">
        <f>BM432*VLOOKUP(AI$6,'Greenhouse Gas Costs Avoided'!$A$2:$I$32,9,FALSE)</f>
        <v>1.5320817610121258</v>
      </c>
      <c r="CR432" s="21">
        <f>BN432*VLOOKUP(AJ$6,'Greenhouse Gas Costs Avoided'!$A$2:$I$32,9,FALSE)</f>
        <v>1.6976055607114411</v>
      </c>
      <c r="CS432" s="21">
        <f>BO432*VLOOKUP(AK$6,'Greenhouse Gas Costs Avoided'!$A$2:$I$32,9,FALSE)</f>
        <v>1.8809216846672472</v>
      </c>
      <c r="CT432" s="21">
        <f>BP432*VLOOKUP(AL$6,'Greenhouse Gas Costs Avoided'!$A$2:$I$32,9,FALSE)</f>
        <v>2.0837803301021003</v>
      </c>
      <c r="CU432" s="21">
        <f>BQ432*VLOOKUP(AM$6,'Greenhouse Gas Costs Avoided'!$A$2:$I$32,9,FALSE)</f>
        <v>2.3072228153580183</v>
      </c>
      <c r="CV432" s="21">
        <f>BR432*VLOOKUP(AN$6,'Greenhouse Gas Costs Avoided'!$A$2:$I$32,9,FALSE)</f>
        <v>2.5517151467399573</v>
      </c>
      <c r="CW432" s="21">
        <f>BS432*VLOOKUP(AO$6,'Greenhouse Gas Costs Avoided'!$A$2:$I$32,9,FALSE)</f>
        <v>2.8200772139570236</v>
      </c>
      <c r="CX432" s="21">
        <f>BT432*VLOOKUP(AP$6,'Greenhouse Gas Costs Avoided'!$A$2:$I$32,9,FALSE)</f>
        <v>3.1165903917263735</v>
      </c>
      <c r="CY432" s="21">
        <f>BU432*VLOOKUP(AQ$6,'Greenhouse Gas Costs Avoided'!$A$2:$I$32,9,FALSE)</f>
        <v>3.444022251736667</v>
      </c>
      <c r="CZ432" s="21">
        <f>BV432*VLOOKUP(AR$6,'Greenhouse Gas Costs Avoided'!$A$2:$I$32,9,FALSE)</f>
        <v>3.8099226171979153</v>
      </c>
      <c r="DA432" s="21">
        <f>BW432*VLOOKUP(AS$6,'Greenhouse Gas Costs Avoided'!$A$2:$I$32,9,FALSE)</f>
        <v>4.2156506416508543</v>
      </c>
      <c r="DB432" s="21">
        <f>BX432*VLOOKUP(AT$6,'Greenhouse Gas Costs Avoided'!$A$2:$I$32,9,FALSE)</f>
        <v>4.6652788536686769</v>
      </c>
      <c r="DC432" s="21">
        <f>BY432*VLOOKUP(AU$6,'Greenhouse Gas Costs Avoided'!$A$2:$I$32,9,FALSE)</f>
        <v>5.1640119451993618</v>
      </c>
      <c r="DD432" s="21">
        <f>BZ432*VLOOKUP(AV$6,'Greenhouse Gas Costs Avoided'!$A$2:$I$32,9,FALSE)</f>
        <v>5.7165601774917221</v>
      </c>
      <c r="DE432" s="21">
        <f>CA432*VLOOKUP(AW$6,'Greenhouse Gas Costs Avoided'!$A$2:$I$32,9,FALSE)</f>
        <v>5.8748558551380645</v>
      </c>
      <c r="DF432" s="21">
        <f>CB432*VLOOKUP(AX$6,'Greenhouse Gas Costs Avoided'!$A$2:$I$32,9,FALSE)</f>
        <v>6.0386151127443357</v>
      </c>
      <c r="DG432" s="21">
        <f>CC432*VLOOKUP(AY$6,'Greenhouse Gas Costs Avoided'!$A$2:$I$32,9,FALSE)</f>
        <v>6.2066031310462346</v>
      </c>
      <c r="DH432" s="21">
        <f>CD432*VLOOKUP(AZ$6,'Greenhouse Gas Costs Avoided'!$A$2:$I$32,9,FALSE)</f>
        <v>6.3794910653253769</v>
      </c>
      <c r="DI432" s="21">
        <f>CE432*VLOOKUP(BA$6,'Greenhouse Gas Costs Avoided'!$A$2:$I$32,9,FALSE)</f>
        <v>6.5555548036832505</v>
      </c>
      <c r="DJ432" s="21">
        <f>CF432*VLOOKUP(BB$6,'Greenhouse Gas Costs Avoided'!$A$2:$I$32,9,FALSE)</f>
        <v>6.7390390205459019</v>
      </c>
      <c r="DK432" s="21">
        <f>CG432*VLOOKUP(BC$6,'Greenhouse Gas Costs Avoided'!$A$2:$I$32,9,FALSE)</f>
        <v>6.9250725353887148</v>
      </c>
      <c r="DL432" s="21">
        <f>CH432*VLOOKUP(BD$6,'Greenhouse Gas Costs Avoided'!$A$2:$I$32,9,FALSE)</f>
        <v>7.114622578022705</v>
      </c>
      <c r="DM432" s="21">
        <f>CI432*VLOOKUP(BE$6,'Greenhouse Gas Costs Avoided'!$A$2:$I$32,9,FALSE)</f>
        <v>7.309034780377397</v>
      </c>
      <c r="DN432" s="21">
        <f>CJ432*VLOOKUP(BF$6,'Greenhouse Gas Costs Avoided'!$A$2:$I$32,9,FALSE)</f>
        <v>7.5089860379134308</v>
      </c>
      <c r="DO432" s="21">
        <f>CK432*VLOOKUP(BG$6,'Greenhouse Gas Costs Avoided'!$A$2:$I$32,9,FALSE)</f>
        <v>7.714082761982441</v>
      </c>
      <c r="DP432" s="21">
        <f>CL432*VLOOKUP(BH$6,'Greenhouse Gas Costs Avoided'!$A$2:$I$32,9,FALSE)</f>
        <v>7.9242771147625906</v>
      </c>
      <c r="DQ432" s="21">
        <f>CM432*VLOOKUP(BI$6,'Greenhouse Gas Costs Avoided'!$A$2:$I$32,9,FALSE)</f>
        <v>8.1390365949973802</v>
      </c>
      <c r="DR432" s="21">
        <f>CN432*VLOOKUP(BJ$6,'Greenhouse Gas Costs Avoided'!$A$2:$I$32,9,FALSE)</f>
        <v>8.358638459535694</v>
      </c>
      <c r="DS432" s="164">
        <f>CO432*VLOOKUP(BK$6,'Greenhouse Gas Costs Avoided'!$A$2:$I$32,9,FALSE)</f>
        <v>8.5820959249206545</v>
      </c>
    </row>
    <row r="433" spans="1:123" x14ac:dyDescent="0.35">
      <c r="A433" s="174">
        <v>427</v>
      </c>
      <c r="B433" s="12">
        <v>3</v>
      </c>
      <c r="C433" s="175">
        <v>2023</v>
      </c>
      <c r="E433" s="20">
        <v>0</v>
      </c>
      <c r="F433" s="21">
        <v>82.346532180449415</v>
      </c>
      <c r="G433" s="21">
        <v>84.002844861871253</v>
      </c>
      <c r="H433" s="21">
        <v>85.659157543293105</v>
      </c>
      <c r="I433" s="21">
        <v>86.918851036576825</v>
      </c>
      <c r="J433" s="21">
        <v>88.178544529860531</v>
      </c>
      <c r="K433" s="21">
        <v>89.438238023144251</v>
      </c>
      <c r="L433" s="21">
        <v>90.697931516427971</v>
      </c>
      <c r="M433" s="21">
        <v>91.95762500971172</v>
      </c>
      <c r="N433" s="21">
        <v>93.21731850299544</v>
      </c>
      <c r="O433" s="21">
        <v>94.47701199627916</v>
      </c>
      <c r="P433" s="21">
        <v>95.73670548956288</v>
      </c>
      <c r="Q433" s="21">
        <v>96.996398982846586</v>
      </c>
      <c r="R433" s="21">
        <v>101.49317720655506</v>
      </c>
      <c r="S433" s="21">
        <v>104.21949379267882</v>
      </c>
      <c r="T433" s="21">
        <v>107.03810370059369</v>
      </c>
      <c r="U433" s="21">
        <v>109.92690053835344</v>
      </c>
      <c r="V433" s="21">
        <v>112.89757853003228</v>
      </c>
      <c r="W433" s="21">
        <v>115.91943874780665</v>
      </c>
      <c r="X433" s="21">
        <v>119.06733931122673</v>
      </c>
      <c r="Y433" s="21">
        <v>122.25496395468721</v>
      </c>
      <c r="Z433" s="21">
        <v>125.4992630232488</v>
      </c>
      <c r="AA433" s="21">
        <v>128.82380079097237</v>
      </c>
      <c r="AB433" s="21">
        <v>132.24028719953677</v>
      </c>
      <c r="AC433" s="21">
        <v>135.74155640209787</v>
      </c>
      <c r="AD433" s="21">
        <v>139.32654413598658</v>
      </c>
      <c r="AE433" s="21">
        <v>142.9856742986068</v>
      </c>
      <c r="AF433" s="21">
        <v>146.72361540812219</v>
      </c>
      <c r="AG433" s="22">
        <v>150.52284977717397</v>
      </c>
      <c r="AI433" s="20">
        <v>0</v>
      </c>
      <c r="AJ433" s="21">
        <v>5.2166744805659615</v>
      </c>
      <c r="AK433" s="21">
        <v>5.3216023247413169</v>
      </c>
      <c r="AL433" s="21">
        <v>5.4265301689166732</v>
      </c>
      <c r="AM433" s="21">
        <v>5.5063320831654474</v>
      </c>
      <c r="AN433" s="21">
        <v>5.5861339974142208</v>
      </c>
      <c r="AO433" s="21">
        <v>5.665935911662995</v>
      </c>
      <c r="AP433" s="21">
        <v>5.7457378259117702</v>
      </c>
      <c r="AQ433" s="21">
        <v>5.8255397401605462</v>
      </c>
      <c r="AR433" s="21">
        <v>5.9053416544093205</v>
      </c>
      <c r="AS433" s="21">
        <v>5.9851435686580947</v>
      </c>
      <c r="AT433" s="21">
        <v>6.0649454829068699</v>
      </c>
      <c r="AU433" s="21">
        <v>6.1447473971556432</v>
      </c>
      <c r="AV433" s="21">
        <v>6.4296194808152167</v>
      </c>
      <c r="AW433" s="21">
        <v>6.6023323538917609</v>
      </c>
      <c r="AX433" s="21">
        <v>6.7808920331878957</v>
      </c>
      <c r="AY433" s="21">
        <v>6.9638980729572149</v>
      </c>
      <c r="AZ433" s="21">
        <v>7.1520913053717949</v>
      </c>
      <c r="BA433" s="21">
        <v>7.3435269452765404</v>
      </c>
      <c r="BB433" s="21">
        <v>7.5429472742415475</v>
      </c>
      <c r="BC433" s="21">
        <v>7.744884134129272</v>
      </c>
      <c r="BD433" s="21">
        <v>7.950411333759269</v>
      </c>
      <c r="BE433" s="21">
        <v>8.161021676093501</v>
      </c>
      <c r="BF433" s="21">
        <v>8.3774569890184303</v>
      </c>
      <c r="BG433" s="21">
        <v>8.5992633142510115</v>
      </c>
      <c r="BH433" s="21">
        <v>8.8263732304711304</v>
      </c>
      <c r="BI433" s="21">
        <v>9.05818008905967</v>
      </c>
      <c r="BJ433" s="21">
        <v>9.2949796418706736</v>
      </c>
      <c r="BK433" s="22">
        <v>9.5356621388007277</v>
      </c>
      <c r="BM433" s="163">
        <f>VLOOKUP(BM$6,'MonteCarlo Policy Paths'!$N$2:$S$31,$B433+1,FALSE)</f>
        <v>24.400896901266854</v>
      </c>
      <c r="BN433" s="21">
        <f>VLOOKUP(BN$6,'MonteCarlo Policy Paths'!$N$2:$S$31,$B433+1,FALSE)</f>
        <v>27.277092285564247</v>
      </c>
      <c r="BO433" s="21">
        <f>VLOOKUP(BO$6,'MonteCarlo Policy Paths'!$N$2:$S$31,$B433+1,FALSE)</f>
        <v>30.488398193607274</v>
      </c>
      <c r="BP433" s="21">
        <f>VLOOKUP(BP$6,'MonteCarlo Policy Paths'!$N$2:$S$31,$B433+1,FALSE)</f>
        <v>34.070901710124843</v>
      </c>
      <c r="BQ433" s="21">
        <f>VLOOKUP(BQ$6,'MonteCarlo Policy Paths'!$N$2:$S$31,$B433+1,FALSE)</f>
        <v>38.049962908416198</v>
      </c>
      <c r="BR433" s="21">
        <f>VLOOKUP(BR$6,'MonteCarlo Policy Paths'!$N$2:$S$31,$B433+1,FALSE)</f>
        <v>42.441930627628253</v>
      </c>
      <c r="BS433" s="21">
        <f>VLOOKUP(BS$6,'MonteCarlo Policy Paths'!$N$2:$S$31,$B433+1,FALSE)</f>
        <v>47.302864628556662</v>
      </c>
      <c r="BT433" s="21">
        <f>VLOOKUP(BT$6,'MonteCarlo Policy Paths'!$N$2:$S$31,$B433+1,FALSE)</f>
        <v>52.715092471952183</v>
      </c>
      <c r="BU433" s="21">
        <f>VLOOKUP(BU$6,'MonteCarlo Policy Paths'!$N$2:$S$31,$B433+1,FALSE)</f>
        <v>58.737483764437521</v>
      </c>
      <c r="BV433" s="21">
        <f>VLOOKUP(BV$6,'MonteCarlo Policy Paths'!$N$2:$S$31,$B433+1,FALSE)</f>
        <v>65.512636340122413</v>
      </c>
      <c r="BW433" s="21">
        <f>VLOOKUP(BW$6,'MonteCarlo Policy Paths'!$N$2:$S$31,$B433+1,FALSE)</f>
        <v>73.079994851258945</v>
      </c>
      <c r="BX433" s="21">
        <f>VLOOKUP(BX$6,'MonteCarlo Policy Paths'!$N$2:$S$31,$B433+1,FALSE)</f>
        <v>81.527096411801594</v>
      </c>
      <c r="BY433" s="21">
        <f>VLOOKUP(BY$6,'MonteCarlo Policy Paths'!$N$2:$S$31,$B433+1,FALSE)</f>
        <v>90.963600198236662</v>
      </c>
      <c r="BZ433" s="21">
        <f>VLOOKUP(BZ$6,'MonteCarlo Policy Paths'!$N$2:$S$31,$B433+1,FALSE)</f>
        <v>101.49317720655506</v>
      </c>
      <c r="CA433" s="21">
        <f>VLOOKUP(CA$6,'MonteCarlo Policy Paths'!$N$2:$S$31,$B433+1,FALSE)</f>
        <v>104.21949379267882</v>
      </c>
      <c r="CB433" s="21">
        <f>VLOOKUP(CB$6,'MonteCarlo Policy Paths'!$N$2:$S$31,$B433+1,FALSE)</f>
        <v>107.03810370059369</v>
      </c>
      <c r="CC433" s="21">
        <f>VLOOKUP(CC$6,'MonteCarlo Policy Paths'!$N$2:$S$31,$B433+1,FALSE)</f>
        <v>109.92690053835344</v>
      </c>
      <c r="CD433" s="21">
        <f>VLOOKUP(CD$6,'MonteCarlo Policy Paths'!$N$2:$S$31,$B433+1,FALSE)</f>
        <v>112.89757853003228</v>
      </c>
      <c r="CE433" s="21">
        <f>VLOOKUP(CE$6,'MonteCarlo Policy Paths'!$N$2:$S$31,$B433+1,FALSE)</f>
        <v>115.91943874780665</v>
      </c>
      <c r="CF433" s="21">
        <f>VLOOKUP(CF$6,'MonteCarlo Policy Paths'!$N$2:$S$31,$B433+1,FALSE)</f>
        <v>119.06733931122673</v>
      </c>
      <c r="CG433" s="21">
        <f>VLOOKUP(CG$6,'MonteCarlo Policy Paths'!$N$2:$S$31,$B433+1,FALSE)</f>
        <v>122.25496395468721</v>
      </c>
      <c r="CH433" s="21">
        <f>VLOOKUP(CH$6,'MonteCarlo Policy Paths'!$N$2:$S$31,$B433+1,FALSE)</f>
        <v>125.4992630232488</v>
      </c>
      <c r="CI433" s="21">
        <f>VLOOKUP(CI$6,'MonteCarlo Policy Paths'!$N$2:$S$31,$B433+1,FALSE)</f>
        <v>128.82380079097237</v>
      </c>
      <c r="CJ433" s="21">
        <f>VLOOKUP(CJ$6,'MonteCarlo Policy Paths'!$N$2:$S$31,$B433+1,FALSE)</f>
        <v>132.24028719953677</v>
      </c>
      <c r="CK433" s="21">
        <f>VLOOKUP(CK$6,'MonteCarlo Policy Paths'!$N$2:$S$31,$B433+1,FALSE)</f>
        <v>135.74155640209787</v>
      </c>
      <c r="CL433" s="21">
        <f>VLOOKUP(CL$6,'MonteCarlo Policy Paths'!$N$2:$S$31,$B433+1,FALSE)</f>
        <v>139.32654413598658</v>
      </c>
      <c r="CM433" s="21">
        <f>VLOOKUP(CM$6,'MonteCarlo Policy Paths'!$N$2:$S$31,$B433+1,FALSE)</f>
        <v>142.9856742986068</v>
      </c>
      <c r="CN433" s="21">
        <f>VLOOKUP(CN$6,'MonteCarlo Policy Paths'!$N$2:$S$31,$B433+1,FALSE)</f>
        <v>146.72361540812219</v>
      </c>
      <c r="CO433" s="164">
        <f>VLOOKUP(CO$6,'MonteCarlo Policy Paths'!$N$2:$S$31,$B433+1,FALSE)</f>
        <v>150.52284977717397</v>
      </c>
      <c r="CQ433" s="163">
        <f>BM433*VLOOKUP(AI$6,'Greenhouse Gas Costs Avoided'!$A$2:$I$32,9,FALSE)</f>
        <v>1.5458032390340439</v>
      </c>
      <c r="CR433" s="21">
        <f>BN433*VLOOKUP(AJ$6,'Greenhouse Gas Costs Avoided'!$A$2:$I$32,9,FALSE)</f>
        <v>1.7280109734108424</v>
      </c>
      <c r="CS433" s="21">
        <f>BO433*VLOOKUP(AK$6,'Greenhouse Gas Costs Avoided'!$A$2:$I$32,9,FALSE)</f>
        <v>1.9314480476408618</v>
      </c>
      <c r="CT433" s="21">
        <f>BP433*VLOOKUP(AL$6,'Greenhouse Gas Costs Avoided'!$A$2:$I$32,9,FALSE)</f>
        <v>2.1584005880368746</v>
      </c>
      <c r="CU433" s="21">
        <f>BQ433*VLOOKUP(AM$6,'Greenhouse Gas Costs Avoided'!$A$2:$I$32,9,FALSE)</f>
        <v>2.4104751619151044</v>
      </c>
      <c r="CV433" s="21">
        <f>BR433*VLOOKUP(AN$6,'Greenhouse Gas Costs Avoided'!$A$2:$I$32,9,FALSE)</f>
        <v>2.6887074725371978</v>
      </c>
      <c r="CW433" s="21">
        <f>BS433*VLOOKUP(AO$6,'Greenhouse Gas Costs Avoided'!$A$2:$I$32,9,FALSE)</f>
        <v>2.996648920499946</v>
      </c>
      <c r="CX433" s="21">
        <f>BT433*VLOOKUP(AP$6,'Greenhouse Gas Costs Avoided'!$A$2:$I$32,9,FALSE)</f>
        <v>3.339514978438852</v>
      </c>
      <c r="CY433" s="21">
        <f>BU433*VLOOKUP(AQ$6,'Greenhouse Gas Costs Avoided'!$A$2:$I$32,9,FALSE)</f>
        <v>3.7210350514231747</v>
      </c>
      <c r="CZ433" s="21">
        <f>BV433*VLOOKUP(AR$6,'Greenhouse Gas Costs Avoided'!$A$2:$I$32,9,FALSE)</f>
        <v>4.1502427497639598</v>
      </c>
      <c r="DA433" s="21">
        <f>BW433*VLOOKUP(AS$6,'Greenhouse Gas Costs Avoided'!$A$2:$I$32,9,FALSE)</f>
        <v>4.6296369025600148</v>
      </c>
      <c r="DB433" s="21">
        <f>BX433*VLOOKUP(AT$6,'Greenhouse Gas Costs Avoided'!$A$2:$I$32,9,FALSE)</f>
        <v>5.1647630090130283</v>
      </c>
      <c r="DC433" s="21">
        <f>BY433*VLOOKUP(AU$6,'Greenhouse Gas Costs Avoided'!$A$2:$I$32,9,FALSE)</f>
        <v>5.7625680068068199</v>
      </c>
      <c r="DD433" s="21">
        <f>BZ433*VLOOKUP(AV$6,'Greenhouse Gas Costs Avoided'!$A$2:$I$32,9,FALSE)</f>
        <v>6.4296194808152167</v>
      </c>
      <c r="DE433" s="21">
        <f>CA433*VLOOKUP(AW$6,'Greenhouse Gas Costs Avoided'!$A$2:$I$32,9,FALSE)</f>
        <v>6.6023323538917609</v>
      </c>
      <c r="DF433" s="21">
        <f>CB433*VLOOKUP(AX$6,'Greenhouse Gas Costs Avoided'!$A$2:$I$32,9,FALSE)</f>
        <v>6.7808920331878957</v>
      </c>
      <c r="DG433" s="21">
        <f>CC433*VLOOKUP(AY$6,'Greenhouse Gas Costs Avoided'!$A$2:$I$32,9,FALSE)</f>
        <v>6.9638980729572149</v>
      </c>
      <c r="DH433" s="21">
        <f>CD433*VLOOKUP(AZ$6,'Greenhouse Gas Costs Avoided'!$A$2:$I$32,9,FALSE)</f>
        <v>7.1520913053717949</v>
      </c>
      <c r="DI433" s="21">
        <f>CE433*VLOOKUP(BA$6,'Greenhouse Gas Costs Avoided'!$A$2:$I$32,9,FALSE)</f>
        <v>7.3435269452765404</v>
      </c>
      <c r="DJ433" s="21">
        <f>CF433*VLOOKUP(BB$6,'Greenhouse Gas Costs Avoided'!$A$2:$I$32,9,FALSE)</f>
        <v>7.5429472742415475</v>
      </c>
      <c r="DK433" s="21">
        <f>CG433*VLOOKUP(BC$6,'Greenhouse Gas Costs Avoided'!$A$2:$I$32,9,FALSE)</f>
        <v>7.744884134129272</v>
      </c>
      <c r="DL433" s="21">
        <f>CH433*VLOOKUP(BD$6,'Greenhouse Gas Costs Avoided'!$A$2:$I$32,9,FALSE)</f>
        <v>7.950411333759269</v>
      </c>
      <c r="DM433" s="21">
        <f>CI433*VLOOKUP(BE$6,'Greenhouse Gas Costs Avoided'!$A$2:$I$32,9,FALSE)</f>
        <v>8.161021676093501</v>
      </c>
      <c r="DN433" s="21">
        <f>CJ433*VLOOKUP(BF$6,'Greenhouse Gas Costs Avoided'!$A$2:$I$32,9,FALSE)</f>
        <v>8.3774569890184303</v>
      </c>
      <c r="DO433" s="21">
        <f>CK433*VLOOKUP(BG$6,'Greenhouse Gas Costs Avoided'!$A$2:$I$32,9,FALSE)</f>
        <v>8.5992633142510115</v>
      </c>
      <c r="DP433" s="21">
        <f>CL433*VLOOKUP(BH$6,'Greenhouse Gas Costs Avoided'!$A$2:$I$32,9,FALSE)</f>
        <v>8.8263732304711304</v>
      </c>
      <c r="DQ433" s="21">
        <f>CM433*VLOOKUP(BI$6,'Greenhouse Gas Costs Avoided'!$A$2:$I$32,9,FALSE)</f>
        <v>9.05818008905967</v>
      </c>
      <c r="DR433" s="21">
        <f>CN433*VLOOKUP(BJ$6,'Greenhouse Gas Costs Avoided'!$A$2:$I$32,9,FALSE)</f>
        <v>9.2949796418706736</v>
      </c>
      <c r="DS433" s="164">
        <f>CO433*VLOOKUP(BK$6,'Greenhouse Gas Costs Avoided'!$A$2:$I$32,9,FALSE)</f>
        <v>9.5356621388007277</v>
      </c>
    </row>
    <row r="434" spans="1:123" x14ac:dyDescent="0.35">
      <c r="A434" s="174">
        <v>428</v>
      </c>
      <c r="B434" s="12">
        <v>1</v>
      </c>
      <c r="C434" s="175">
        <v>2023</v>
      </c>
      <c r="E434" s="20">
        <v>0</v>
      </c>
      <c r="F434" s="21">
        <v>82.346532180449415</v>
      </c>
      <c r="G434" s="21">
        <v>84.002844861871253</v>
      </c>
      <c r="H434" s="21">
        <v>85.659157543293105</v>
      </c>
      <c r="I434" s="21">
        <v>86.918851036576825</v>
      </c>
      <c r="J434" s="21">
        <v>88.178544529860531</v>
      </c>
      <c r="K434" s="21">
        <v>89.438238023144251</v>
      </c>
      <c r="L434" s="21">
        <v>90.697931516427971</v>
      </c>
      <c r="M434" s="21">
        <v>91.95762500971172</v>
      </c>
      <c r="N434" s="21">
        <v>93.21731850299544</v>
      </c>
      <c r="O434" s="21">
        <v>94.47701199627916</v>
      </c>
      <c r="P434" s="21">
        <v>95.73670548956288</v>
      </c>
      <c r="Q434" s="21">
        <v>96.996398982846586</v>
      </c>
      <c r="R434" s="21">
        <v>98.25609247613032</v>
      </c>
      <c r="S434" s="21">
        <v>99.65157958594628</v>
      </c>
      <c r="T434" s="21">
        <v>101.04706669576224</v>
      </c>
      <c r="U434" s="21">
        <v>102.4425538055782</v>
      </c>
      <c r="V434" s="21">
        <v>103.83804091539416</v>
      </c>
      <c r="W434" s="21">
        <v>105.23352802521011</v>
      </c>
      <c r="X434" s="21">
        <v>106.47156953138905</v>
      </c>
      <c r="Y434" s="21">
        <v>107.709611037568</v>
      </c>
      <c r="Z434" s="21">
        <v>108.94765254374694</v>
      </c>
      <c r="AA434" s="21">
        <v>110.18569404992589</v>
      </c>
      <c r="AB434" s="21">
        <v>111.42373555610482</v>
      </c>
      <c r="AC434" s="21">
        <v>112.86811731331359</v>
      </c>
      <c r="AD434" s="21">
        <v>114.31249907052236</v>
      </c>
      <c r="AE434" s="21">
        <v>115.75688082773114</v>
      </c>
      <c r="AF434" s="21">
        <v>117.20126258493991</v>
      </c>
      <c r="AG434" s="22">
        <v>118.64564434214866</v>
      </c>
      <c r="AI434" s="20">
        <v>0</v>
      </c>
      <c r="AJ434" s="21">
        <v>5.2166744805659615</v>
      </c>
      <c r="AK434" s="21">
        <v>5.3216023247413169</v>
      </c>
      <c r="AL434" s="21">
        <v>5.4265301689166732</v>
      </c>
      <c r="AM434" s="21">
        <v>5.5063320831654474</v>
      </c>
      <c r="AN434" s="21">
        <v>5.5861339974142208</v>
      </c>
      <c r="AO434" s="21">
        <v>5.665935911662995</v>
      </c>
      <c r="AP434" s="21">
        <v>5.7457378259117702</v>
      </c>
      <c r="AQ434" s="21">
        <v>5.8255397401605462</v>
      </c>
      <c r="AR434" s="21">
        <v>5.9053416544093205</v>
      </c>
      <c r="AS434" s="21">
        <v>5.9851435686580947</v>
      </c>
      <c r="AT434" s="21">
        <v>6.0649454829068699</v>
      </c>
      <c r="AU434" s="21">
        <v>6.1447473971556432</v>
      </c>
      <c r="AV434" s="21">
        <v>6.2245493114044184</v>
      </c>
      <c r="AW434" s="21">
        <v>6.312953786990386</v>
      </c>
      <c r="AX434" s="21">
        <v>6.4013582625763545</v>
      </c>
      <c r="AY434" s="21">
        <v>6.4897627381623222</v>
      </c>
      <c r="AZ434" s="21">
        <v>6.5781672137482907</v>
      </c>
      <c r="BA434" s="21">
        <v>6.6665716893342575</v>
      </c>
      <c r="BB434" s="21">
        <v>6.7450019445028957</v>
      </c>
      <c r="BC434" s="21">
        <v>6.8234321996715348</v>
      </c>
      <c r="BD434" s="21">
        <v>6.901862454840173</v>
      </c>
      <c r="BE434" s="21">
        <v>6.9802927100088112</v>
      </c>
      <c r="BF434" s="21">
        <v>7.0587229651774486</v>
      </c>
      <c r="BG434" s="21">
        <v>7.1502249295408609</v>
      </c>
      <c r="BH434" s="21">
        <v>7.2417268939042723</v>
      </c>
      <c r="BI434" s="21">
        <v>7.3332288582676846</v>
      </c>
      <c r="BJ434" s="21">
        <v>7.424730822631096</v>
      </c>
      <c r="BK434" s="22">
        <v>7.5162327869945065</v>
      </c>
      <c r="BM434" s="163">
        <f>VLOOKUP(BM$6,'MonteCarlo Policy Paths'!$N$2:$S$31,$B434+1,FALSE)</f>
        <v>18.946072246720579</v>
      </c>
      <c r="BN434" s="21">
        <f>VLOOKUP(BN$6,'MonteCarlo Policy Paths'!$N$2:$S$31,$B434+1,FALSE)</f>
        <v>19.920985834119051</v>
      </c>
      <c r="BO434" s="21">
        <f>VLOOKUP(BO$6,'MonteCarlo Policy Paths'!$N$2:$S$31,$B434+1,FALSE)</f>
        <v>20.944710352814074</v>
      </c>
      <c r="BP434" s="21">
        <f>VLOOKUP(BP$6,'MonteCarlo Policy Paths'!$N$2:$S$31,$B434+1,FALSE)</f>
        <v>22.017919567056939</v>
      </c>
      <c r="BQ434" s="21">
        <f>VLOOKUP(BQ$6,'MonteCarlo Policy Paths'!$N$2:$S$31,$B434+1,FALSE)</f>
        <v>23.125382269476081</v>
      </c>
      <c r="BR434" s="21">
        <f>VLOOKUP(BR$6,'MonteCarlo Policy Paths'!$N$2:$S$31,$B434+1,FALSE)</f>
        <v>24.222533249319248</v>
      </c>
      <c r="BS434" s="21">
        <f>VLOOKUP(BS$6,'MonteCarlo Policy Paths'!$N$2:$S$31,$B434+1,FALSE)</f>
        <v>25.344600035724898</v>
      </c>
      <c r="BT434" s="21">
        <f>VLOOKUP(BT$6,'MonteCarlo Policy Paths'!$N$2:$S$31,$B434+1,FALSE)</f>
        <v>26.511875533452777</v>
      </c>
      <c r="BU434" s="21">
        <f>VLOOKUP(BU$6,'MonteCarlo Policy Paths'!$N$2:$S$31,$B434+1,FALSE)</f>
        <v>27.727543772426976</v>
      </c>
      <c r="BV434" s="21">
        <f>VLOOKUP(BV$6,'MonteCarlo Policy Paths'!$N$2:$S$31,$B434+1,FALSE)</f>
        <v>29.105872242644537</v>
      </c>
      <c r="BW434" s="21">
        <f>VLOOKUP(BW$6,'MonteCarlo Policy Paths'!$N$2:$S$31,$B434+1,FALSE)</f>
        <v>30.561165854776764</v>
      </c>
      <c r="BX434" s="21">
        <f>VLOOKUP(BX$6,'MonteCarlo Policy Paths'!$N$2:$S$31,$B434+1,FALSE)</f>
        <v>32.089224147515601</v>
      </c>
      <c r="BY434" s="21">
        <f>VLOOKUP(BY$6,'MonteCarlo Policy Paths'!$N$2:$S$31,$B434+1,FALSE)</f>
        <v>33.693685354891386</v>
      </c>
      <c r="BZ434" s="21">
        <f>VLOOKUP(BZ$6,'MonteCarlo Policy Paths'!$N$2:$S$31,$B434+1,FALSE)</f>
        <v>35.378369622635958</v>
      </c>
      <c r="CA434" s="21">
        <f>VLOOKUP(CA$6,'MonteCarlo Policy Paths'!$N$2:$S$31,$B434+1,FALSE)</f>
        <v>37.147288103767757</v>
      </c>
      <c r="CB434" s="21">
        <f>VLOOKUP(CB$6,'MonteCarlo Policy Paths'!$N$2:$S$31,$B434+1,FALSE)</f>
        <v>39.004652508956148</v>
      </c>
      <c r="CC434" s="21">
        <f>VLOOKUP(CC$6,'MonteCarlo Policy Paths'!$N$2:$S$31,$B434+1,FALSE)</f>
        <v>40.954885134403959</v>
      </c>
      <c r="CD434" s="21">
        <f>VLOOKUP(CD$6,'MonteCarlo Policy Paths'!$N$2:$S$31,$B434+1,FALSE)</f>
        <v>43.002629391124159</v>
      </c>
      <c r="CE434" s="21">
        <f>VLOOKUP(CE$6,'MonteCarlo Policy Paths'!$N$2:$S$31,$B434+1,FALSE)</f>
        <v>45.152760860680367</v>
      </c>
      <c r="CF434" s="21">
        <f>VLOOKUP(CF$6,'MonteCarlo Policy Paths'!$N$2:$S$31,$B434+1,FALSE)</f>
        <v>47.410398903714388</v>
      </c>
      <c r="CG434" s="21">
        <f>VLOOKUP(CG$6,'MonteCarlo Policy Paths'!$N$2:$S$31,$B434+1,FALSE)</f>
        <v>49.780918848900107</v>
      </c>
      <c r="CH434" s="21">
        <f>VLOOKUP(CH$6,'MonteCarlo Policy Paths'!$N$2:$S$31,$B434+1,FALSE)</f>
        <v>52.269964791345117</v>
      </c>
      <c r="CI434" s="21">
        <f>VLOOKUP(CI$6,'MonteCarlo Policy Paths'!$N$2:$S$31,$B434+1,FALSE)</f>
        <v>54.883463030912374</v>
      </c>
      <c r="CJ434" s="21">
        <f>VLOOKUP(CJ$6,'MonteCarlo Policy Paths'!$N$2:$S$31,$B434+1,FALSE)</f>
        <v>57.627636182457998</v>
      </c>
      <c r="CK434" s="21">
        <f>VLOOKUP(CK$6,'MonteCarlo Policy Paths'!$N$2:$S$31,$B434+1,FALSE)</f>
        <v>60.509017991580897</v>
      </c>
      <c r="CL434" s="21">
        <f>VLOOKUP(CL$6,'MonteCarlo Policy Paths'!$N$2:$S$31,$B434+1,FALSE)</f>
        <v>63.534468891159946</v>
      </c>
      <c r="CM434" s="21">
        <f>VLOOKUP(CM$6,'MonteCarlo Policy Paths'!$N$2:$S$31,$B434+1,FALSE)</f>
        <v>66.711192335717939</v>
      </c>
      <c r="CN434" s="21">
        <f>VLOOKUP(CN$6,'MonteCarlo Policy Paths'!$N$2:$S$31,$B434+1,FALSE)</f>
        <v>70.04675195250384</v>
      </c>
      <c r="CO434" s="164">
        <f>VLOOKUP(CO$6,'MonteCarlo Policy Paths'!$N$2:$S$31,$B434+1,FALSE)</f>
        <v>73.54908955012904</v>
      </c>
      <c r="CQ434" s="163">
        <f>BM434*VLOOKUP(AI$6,'Greenhouse Gas Costs Avoided'!$A$2:$I$32,9,FALSE)</f>
        <v>1.2002386619007086</v>
      </c>
      <c r="CR434" s="21">
        <f>BN434*VLOOKUP(AJ$6,'Greenhouse Gas Costs Avoided'!$A$2:$I$32,9,FALSE)</f>
        <v>1.2619996941806579</v>
      </c>
      <c r="CS434" s="21">
        <f>BO434*VLOOKUP(AK$6,'Greenhouse Gas Costs Avoided'!$A$2:$I$32,9,FALSE)</f>
        <v>1.3268529118013257</v>
      </c>
      <c r="CT434" s="21">
        <f>BP434*VLOOKUP(AL$6,'Greenhouse Gas Costs Avoided'!$A$2:$I$32,9,FALSE)</f>
        <v>1.3948409979053111</v>
      </c>
      <c r="CU434" s="21">
        <f>BQ434*VLOOKUP(AM$6,'Greenhouse Gas Costs Avoided'!$A$2:$I$32,9,FALSE)</f>
        <v>1.464999051498006</v>
      </c>
      <c r="CV434" s="21">
        <f>BR434*VLOOKUP(AN$6,'Greenhouse Gas Costs Avoided'!$A$2:$I$32,9,FALSE)</f>
        <v>1.5345038547523033</v>
      </c>
      <c r="CW434" s="21">
        <f>BS434*VLOOKUP(AO$6,'Greenhouse Gas Costs Avoided'!$A$2:$I$32,9,FALSE)</f>
        <v>1.6055870809081549</v>
      </c>
      <c r="CX434" s="21">
        <f>BT434*VLOOKUP(AP$6,'Greenhouse Gas Costs Avoided'!$A$2:$I$32,9,FALSE)</f>
        <v>1.6795342908215394</v>
      </c>
      <c r="CY434" s="21">
        <f>BU434*VLOOKUP(AQ$6,'Greenhouse Gas Costs Avoided'!$A$2:$I$32,9,FALSE)</f>
        <v>1.7565471936259263</v>
      </c>
      <c r="CZ434" s="21">
        <f>BV434*VLOOKUP(AR$6,'Greenhouse Gas Costs Avoided'!$A$2:$I$32,9,FALSE)</f>
        <v>1.8438646648785721</v>
      </c>
      <c r="DA434" s="21">
        <f>BW434*VLOOKUP(AS$6,'Greenhouse Gas Costs Avoided'!$A$2:$I$32,9,FALSE)</f>
        <v>1.9360578981225007</v>
      </c>
      <c r="DB434" s="21">
        <f>BX434*VLOOKUP(AT$6,'Greenhouse Gas Costs Avoided'!$A$2:$I$32,9,FALSE)</f>
        <v>2.0328607930286258</v>
      </c>
      <c r="DC434" s="21">
        <f>BY434*VLOOKUP(AU$6,'Greenhouse Gas Costs Avoided'!$A$2:$I$32,9,FALSE)</f>
        <v>2.1345038326800574</v>
      </c>
      <c r="DD434" s="21">
        <f>BZ434*VLOOKUP(AV$6,'Greenhouse Gas Costs Avoided'!$A$2:$I$32,9,FALSE)</f>
        <v>2.2412290243140602</v>
      </c>
      <c r="DE434" s="21">
        <f>CA434*VLOOKUP(AW$6,'Greenhouse Gas Costs Avoided'!$A$2:$I$32,9,FALSE)</f>
        <v>2.3532904755297634</v>
      </c>
      <c r="DF434" s="21">
        <f>CB434*VLOOKUP(AX$6,'Greenhouse Gas Costs Avoided'!$A$2:$I$32,9,FALSE)</f>
        <v>2.4709549993062518</v>
      </c>
      <c r="DG434" s="21">
        <f>CC434*VLOOKUP(AY$6,'Greenhouse Gas Costs Avoided'!$A$2:$I$32,9,FALSE)</f>
        <v>2.5945027492715647</v>
      </c>
      <c r="DH434" s="21">
        <f>CD434*VLOOKUP(AZ$6,'Greenhouse Gas Costs Avoided'!$A$2:$I$32,9,FALSE)</f>
        <v>2.724227886735143</v>
      </c>
      <c r="DI434" s="21">
        <f>CE434*VLOOKUP(BA$6,'Greenhouse Gas Costs Avoided'!$A$2:$I$32,9,FALSE)</f>
        <v>2.8604392810719004</v>
      </c>
      <c r="DJ434" s="21">
        <f>CF434*VLOOKUP(BB$6,'Greenhouse Gas Costs Avoided'!$A$2:$I$32,9,FALSE)</f>
        <v>3.0034612451254952</v>
      </c>
      <c r="DK434" s="21">
        <f>CG434*VLOOKUP(BC$6,'Greenhouse Gas Costs Avoided'!$A$2:$I$32,9,FALSE)</f>
        <v>3.1536343073817701</v>
      </c>
      <c r="DL434" s="21">
        <f>CH434*VLOOKUP(BD$6,'Greenhouse Gas Costs Avoided'!$A$2:$I$32,9,FALSE)</f>
        <v>3.3113160227508591</v>
      </c>
      <c r="DM434" s="21">
        <f>CI434*VLOOKUP(BE$6,'Greenhouse Gas Costs Avoided'!$A$2:$I$32,9,FALSE)</f>
        <v>3.4768818238884021</v>
      </c>
      <c r="DN434" s="21">
        <f>CJ434*VLOOKUP(BF$6,'Greenhouse Gas Costs Avoided'!$A$2:$I$32,9,FALSE)</f>
        <v>3.6507259150828224</v>
      </c>
      <c r="DO434" s="21">
        <f>CK434*VLOOKUP(BG$6,'Greenhouse Gas Costs Avoided'!$A$2:$I$32,9,FALSE)</f>
        <v>3.8332622108369634</v>
      </c>
      <c r="DP434" s="21">
        <f>CL434*VLOOKUP(BH$6,'Greenhouse Gas Costs Avoided'!$A$2:$I$32,9,FALSE)</f>
        <v>4.0249253213788121</v>
      </c>
      <c r="DQ434" s="21">
        <f>CM434*VLOOKUP(BI$6,'Greenhouse Gas Costs Avoided'!$A$2:$I$32,9,FALSE)</f>
        <v>4.2261715874477526</v>
      </c>
      <c r="DR434" s="21">
        <f>CN434*VLOOKUP(BJ$6,'Greenhouse Gas Costs Avoided'!$A$2:$I$32,9,FALSE)</f>
        <v>4.4374801668201398</v>
      </c>
      <c r="DS434" s="164">
        <f>CO434*VLOOKUP(BK$6,'Greenhouse Gas Costs Avoided'!$A$2:$I$32,9,FALSE)</f>
        <v>4.6593541751611474</v>
      </c>
    </row>
    <row r="435" spans="1:123" x14ac:dyDescent="0.35">
      <c r="A435" s="174">
        <v>429</v>
      </c>
      <c r="B435" s="12">
        <v>5</v>
      </c>
      <c r="C435" s="175">
        <v>2023</v>
      </c>
      <c r="E435" s="20">
        <v>0</v>
      </c>
      <c r="F435" s="21">
        <v>82.346532180449415</v>
      </c>
      <c r="G435" s="21">
        <v>84.002844861871253</v>
      </c>
      <c r="H435" s="21">
        <v>85.659157543293105</v>
      </c>
      <c r="I435" s="21">
        <v>86.918851036576825</v>
      </c>
      <c r="J435" s="21">
        <v>88.178544529860531</v>
      </c>
      <c r="K435" s="21">
        <v>89.438238023144251</v>
      </c>
      <c r="L435" s="21">
        <v>90.697931516427971</v>
      </c>
      <c r="M435" s="21">
        <v>91.95762500971172</v>
      </c>
      <c r="N435" s="21">
        <v>93.21731850299544</v>
      </c>
      <c r="O435" s="21">
        <v>94.47701199627916</v>
      </c>
      <c r="P435" s="21">
        <v>95.73670548956288</v>
      </c>
      <c r="Q435" s="21">
        <v>96.996398982846586</v>
      </c>
      <c r="R435" s="21">
        <v>99.874634841342697</v>
      </c>
      <c r="S435" s="21">
        <v>101.93553668931256</v>
      </c>
      <c r="T435" s="21">
        <v>104.04258519817796</v>
      </c>
      <c r="U435" s="21">
        <v>106.18472717196582</v>
      </c>
      <c r="V435" s="21">
        <v>108.36780972271322</v>
      </c>
      <c r="W435" s="21">
        <v>110.57648338650839</v>
      </c>
      <c r="X435" s="21">
        <v>112.7694544213079</v>
      </c>
      <c r="Y435" s="21">
        <v>114.98228749612761</v>
      </c>
      <c r="Z435" s="21">
        <v>117.22345778349788</v>
      </c>
      <c r="AA435" s="21">
        <v>119.50474742044912</v>
      </c>
      <c r="AB435" s="21">
        <v>121.83201137782079</v>
      </c>
      <c r="AC435" s="21">
        <v>124.30483685770574</v>
      </c>
      <c r="AD435" s="21">
        <v>126.81952160325447</v>
      </c>
      <c r="AE435" s="21">
        <v>129.37127756316897</v>
      </c>
      <c r="AF435" s="21">
        <v>131.96243899653103</v>
      </c>
      <c r="AG435" s="22">
        <v>135.47056479945655</v>
      </c>
      <c r="AI435" s="20">
        <v>0</v>
      </c>
      <c r="AJ435" s="21">
        <v>5.2166744805659615</v>
      </c>
      <c r="AK435" s="21">
        <v>5.3216023247413169</v>
      </c>
      <c r="AL435" s="21">
        <v>5.4265301689166732</v>
      </c>
      <c r="AM435" s="21">
        <v>5.5063320831654474</v>
      </c>
      <c r="AN435" s="21">
        <v>5.5861339974142208</v>
      </c>
      <c r="AO435" s="21">
        <v>5.665935911662995</v>
      </c>
      <c r="AP435" s="21">
        <v>5.7457378259117702</v>
      </c>
      <c r="AQ435" s="21">
        <v>5.8255397401605462</v>
      </c>
      <c r="AR435" s="21">
        <v>5.9053416544093205</v>
      </c>
      <c r="AS435" s="21">
        <v>5.9851435686580947</v>
      </c>
      <c r="AT435" s="21">
        <v>6.0649454829068699</v>
      </c>
      <c r="AU435" s="21">
        <v>6.1447473971556432</v>
      </c>
      <c r="AV435" s="21">
        <v>6.327084396109818</v>
      </c>
      <c r="AW435" s="21">
        <v>6.4576430704410743</v>
      </c>
      <c r="AX435" s="21">
        <v>6.5911251478821242</v>
      </c>
      <c r="AY435" s="21">
        <v>6.7268304055597685</v>
      </c>
      <c r="AZ435" s="21">
        <v>6.8651292595600424</v>
      </c>
      <c r="BA435" s="21">
        <v>7.0050493173053994</v>
      </c>
      <c r="BB435" s="21">
        <v>7.1439746093722221</v>
      </c>
      <c r="BC435" s="21">
        <v>7.2841581669004034</v>
      </c>
      <c r="BD435" s="21">
        <v>7.426136894299721</v>
      </c>
      <c r="BE435" s="21">
        <v>7.5706571930511553</v>
      </c>
      <c r="BF435" s="21">
        <v>7.7180899770979394</v>
      </c>
      <c r="BG435" s="21">
        <v>7.8747441218959366</v>
      </c>
      <c r="BH435" s="21">
        <v>8.0340500621877027</v>
      </c>
      <c r="BI435" s="21">
        <v>8.1957044736636782</v>
      </c>
      <c r="BJ435" s="21">
        <v>8.3598552322508848</v>
      </c>
      <c r="BK435" s="22">
        <v>8.5820959249206545</v>
      </c>
      <c r="BM435" s="163">
        <f>VLOOKUP(BM$6,'MonteCarlo Policy Paths'!$N$2:$S$31,$B435+1,FALSE)</f>
        <v>24.184299884200797</v>
      </c>
      <c r="BN435" s="21">
        <f>VLOOKUP(BN$6,'MonteCarlo Policy Paths'!$N$2:$S$31,$B435+1,FALSE)</f>
        <v>26.797135120393484</v>
      </c>
      <c r="BO435" s="21">
        <f>VLOOKUP(BO$6,'MonteCarlo Policy Paths'!$N$2:$S$31,$B435+1,FALSE)</f>
        <v>29.690826715826198</v>
      </c>
      <c r="BP435" s="21">
        <f>VLOOKUP(BP$6,'MonteCarlo Policy Paths'!$N$2:$S$31,$B435+1,FALSE)</f>
        <v>32.893001978364566</v>
      </c>
      <c r="BQ435" s="21">
        <f>VLOOKUP(BQ$6,'MonteCarlo Policy Paths'!$N$2:$S$31,$B435+1,FALSE)</f>
        <v>36.420098382625895</v>
      </c>
      <c r="BR435" s="21">
        <f>VLOOKUP(BR$6,'MonteCarlo Policy Paths'!$N$2:$S$31,$B435+1,FALSE)</f>
        <v>40.279471956541457</v>
      </c>
      <c r="BS435" s="21">
        <f>VLOOKUP(BS$6,'MonteCarlo Policy Paths'!$N$2:$S$31,$B435+1,FALSE)</f>
        <v>44.515635375675203</v>
      </c>
      <c r="BT435" s="21">
        <f>VLOOKUP(BT$6,'MonteCarlo Policy Paths'!$N$2:$S$31,$B435+1,FALSE)</f>
        <v>49.196171227791872</v>
      </c>
      <c r="BU435" s="21">
        <f>VLOOKUP(BU$6,'MonteCarlo Policy Paths'!$N$2:$S$31,$B435+1,FALSE)</f>
        <v>54.364766335209197</v>
      </c>
      <c r="BV435" s="21">
        <f>VLOOKUP(BV$6,'MonteCarlo Policy Paths'!$N$2:$S$31,$B435+1,FALSE)</f>
        <v>60.140596575631633</v>
      </c>
      <c r="BW435" s="21">
        <f>VLOOKUP(BW$6,'MonteCarlo Policy Paths'!$N$2:$S$31,$B435+1,FALSE)</f>
        <v>66.545116533046993</v>
      </c>
      <c r="BX435" s="21">
        <f>VLOOKUP(BX$6,'MonteCarlo Policy Paths'!$N$2:$S$31,$B435+1,FALSE)</f>
        <v>73.642612105771832</v>
      </c>
      <c r="BY435" s="21">
        <f>VLOOKUP(BY$6,'MonteCarlo Policy Paths'!$N$2:$S$31,$B435+1,FALSE)</f>
        <v>81.515240678665066</v>
      </c>
      <c r="BZ435" s="21">
        <f>VLOOKUP(BZ$6,'MonteCarlo Policy Paths'!$N$2:$S$31,$B435+1,FALSE)</f>
        <v>90.237354922369406</v>
      </c>
      <c r="CA435" s="21">
        <f>VLOOKUP(CA$6,'MonteCarlo Policy Paths'!$N$2:$S$31,$B435+1,FALSE)</f>
        <v>92.736092415362535</v>
      </c>
      <c r="CB435" s="21">
        <f>VLOOKUP(CB$6,'MonteCarlo Policy Paths'!$N$2:$S$31,$B435+1,FALSE)</f>
        <v>95.321073906264047</v>
      </c>
      <c r="CC435" s="21">
        <f>VLOOKUP(CC$6,'MonteCarlo Policy Paths'!$N$2:$S$31,$B435+1,FALSE)</f>
        <v>97.972807459231774</v>
      </c>
      <c r="CD435" s="21">
        <f>VLOOKUP(CD$6,'MonteCarlo Policy Paths'!$N$2:$S$31,$B435+1,FALSE)</f>
        <v>100.70188743091984</v>
      </c>
      <c r="CE435" s="21">
        <f>VLOOKUP(CE$6,'MonteCarlo Policy Paths'!$N$2:$S$31,$B435+1,FALSE)</f>
        <v>103.48109827693068</v>
      </c>
      <c r="CF435" s="21">
        <f>VLOOKUP(CF$6,'MonteCarlo Policy Paths'!$N$2:$S$31,$B435+1,FALSE)</f>
        <v>106.37744326160868</v>
      </c>
      <c r="CG435" s="21">
        <f>VLOOKUP(CG$6,'MonteCarlo Policy Paths'!$N$2:$S$31,$B435+1,FALSE)</f>
        <v>109.31402956265458</v>
      </c>
      <c r="CH435" s="21">
        <f>VLOOKUP(CH$6,'MonteCarlo Policy Paths'!$N$2:$S$31,$B435+1,FALSE)</f>
        <v>112.30612514839871</v>
      </c>
      <c r="CI435" s="21">
        <f>VLOOKUP(CI$6,'MonteCarlo Policy Paths'!$N$2:$S$31,$B435+1,FALSE)</f>
        <v>115.37497116076017</v>
      </c>
      <c r="CJ435" s="21">
        <f>VLOOKUP(CJ$6,'MonteCarlo Policy Paths'!$N$2:$S$31,$B435+1,FALSE)</f>
        <v>118.53125256657755</v>
      </c>
      <c r="CK435" s="21">
        <f>VLOOKUP(CK$6,'MonteCarlo Policy Paths'!$N$2:$S$31,$B435+1,FALSE)</f>
        <v>121.76875646902944</v>
      </c>
      <c r="CL435" s="21">
        <f>VLOOKUP(CL$6,'MonteCarlo Policy Paths'!$N$2:$S$31,$B435+1,FALSE)</f>
        <v>125.08672773594304</v>
      </c>
      <c r="CM435" s="21">
        <f>VLOOKUP(CM$6,'MonteCarlo Policy Paths'!$N$2:$S$31,$B435+1,FALSE)</f>
        <v>128.47676069968128</v>
      </c>
      <c r="CN435" s="21">
        <f>VLOOKUP(CN$6,'MonteCarlo Policy Paths'!$N$2:$S$31,$B435+1,FALSE)</f>
        <v>131.94323193005201</v>
      </c>
      <c r="CO435" s="164">
        <f>VLOOKUP(CO$6,'MonteCarlo Policy Paths'!$N$2:$S$31,$B435+1,FALSE)</f>
        <v>135.47056479945655</v>
      </c>
      <c r="CQ435" s="163">
        <f>BM435*VLOOKUP(AI$6,'Greenhouse Gas Costs Avoided'!$A$2:$I$32,9,FALSE)</f>
        <v>1.5320817610121258</v>
      </c>
      <c r="CR435" s="21">
        <f>BN435*VLOOKUP(AJ$6,'Greenhouse Gas Costs Avoided'!$A$2:$I$32,9,FALSE)</f>
        <v>1.6976055607114411</v>
      </c>
      <c r="CS435" s="21">
        <f>BO435*VLOOKUP(AK$6,'Greenhouse Gas Costs Avoided'!$A$2:$I$32,9,FALSE)</f>
        <v>1.8809216846672472</v>
      </c>
      <c r="CT435" s="21">
        <f>BP435*VLOOKUP(AL$6,'Greenhouse Gas Costs Avoided'!$A$2:$I$32,9,FALSE)</f>
        <v>2.0837803301021003</v>
      </c>
      <c r="CU435" s="21">
        <f>BQ435*VLOOKUP(AM$6,'Greenhouse Gas Costs Avoided'!$A$2:$I$32,9,FALSE)</f>
        <v>2.3072228153580183</v>
      </c>
      <c r="CV435" s="21">
        <f>BR435*VLOOKUP(AN$6,'Greenhouse Gas Costs Avoided'!$A$2:$I$32,9,FALSE)</f>
        <v>2.5517151467399573</v>
      </c>
      <c r="CW435" s="21">
        <f>BS435*VLOOKUP(AO$6,'Greenhouse Gas Costs Avoided'!$A$2:$I$32,9,FALSE)</f>
        <v>2.8200772139570236</v>
      </c>
      <c r="CX435" s="21">
        <f>BT435*VLOOKUP(AP$6,'Greenhouse Gas Costs Avoided'!$A$2:$I$32,9,FALSE)</f>
        <v>3.1165903917263735</v>
      </c>
      <c r="CY435" s="21">
        <f>BU435*VLOOKUP(AQ$6,'Greenhouse Gas Costs Avoided'!$A$2:$I$32,9,FALSE)</f>
        <v>3.444022251736667</v>
      </c>
      <c r="CZ435" s="21">
        <f>BV435*VLOOKUP(AR$6,'Greenhouse Gas Costs Avoided'!$A$2:$I$32,9,FALSE)</f>
        <v>3.8099226171979153</v>
      </c>
      <c r="DA435" s="21">
        <f>BW435*VLOOKUP(AS$6,'Greenhouse Gas Costs Avoided'!$A$2:$I$32,9,FALSE)</f>
        <v>4.2156506416508543</v>
      </c>
      <c r="DB435" s="21">
        <f>BX435*VLOOKUP(AT$6,'Greenhouse Gas Costs Avoided'!$A$2:$I$32,9,FALSE)</f>
        <v>4.6652788536686769</v>
      </c>
      <c r="DC435" s="21">
        <f>BY435*VLOOKUP(AU$6,'Greenhouse Gas Costs Avoided'!$A$2:$I$32,9,FALSE)</f>
        <v>5.1640119451993618</v>
      </c>
      <c r="DD435" s="21">
        <f>BZ435*VLOOKUP(AV$6,'Greenhouse Gas Costs Avoided'!$A$2:$I$32,9,FALSE)</f>
        <v>5.7165601774917221</v>
      </c>
      <c r="DE435" s="21">
        <f>CA435*VLOOKUP(AW$6,'Greenhouse Gas Costs Avoided'!$A$2:$I$32,9,FALSE)</f>
        <v>5.8748558551380645</v>
      </c>
      <c r="DF435" s="21">
        <f>CB435*VLOOKUP(AX$6,'Greenhouse Gas Costs Avoided'!$A$2:$I$32,9,FALSE)</f>
        <v>6.0386151127443357</v>
      </c>
      <c r="DG435" s="21">
        <f>CC435*VLOOKUP(AY$6,'Greenhouse Gas Costs Avoided'!$A$2:$I$32,9,FALSE)</f>
        <v>6.2066031310462346</v>
      </c>
      <c r="DH435" s="21">
        <f>CD435*VLOOKUP(AZ$6,'Greenhouse Gas Costs Avoided'!$A$2:$I$32,9,FALSE)</f>
        <v>6.3794910653253769</v>
      </c>
      <c r="DI435" s="21">
        <f>CE435*VLOOKUP(BA$6,'Greenhouse Gas Costs Avoided'!$A$2:$I$32,9,FALSE)</f>
        <v>6.5555548036832505</v>
      </c>
      <c r="DJ435" s="21">
        <f>CF435*VLOOKUP(BB$6,'Greenhouse Gas Costs Avoided'!$A$2:$I$32,9,FALSE)</f>
        <v>6.7390390205459019</v>
      </c>
      <c r="DK435" s="21">
        <f>CG435*VLOOKUP(BC$6,'Greenhouse Gas Costs Avoided'!$A$2:$I$32,9,FALSE)</f>
        <v>6.9250725353887148</v>
      </c>
      <c r="DL435" s="21">
        <f>CH435*VLOOKUP(BD$6,'Greenhouse Gas Costs Avoided'!$A$2:$I$32,9,FALSE)</f>
        <v>7.114622578022705</v>
      </c>
      <c r="DM435" s="21">
        <f>CI435*VLOOKUP(BE$6,'Greenhouse Gas Costs Avoided'!$A$2:$I$32,9,FALSE)</f>
        <v>7.309034780377397</v>
      </c>
      <c r="DN435" s="21">
        <f>CJ435*VLOOKUP(BF$6,'Greenhouse Gas Costs Avoided'!$A$2:$I$32,9,FALSE)</f>
        <v>7.5089860379134308</v>
      </c>
      <c r="DO435" s="21">
        <f>CK435*VLOOKUP(BG$6,'Greenhouse Gas Costs Avoided'!$A$2:$I$32,9,FALSE)</f>
        <v>7.714082761982441</v>
      </c>
      <c r="DP435" s="21">
        <f>CL435*VLOOKUP(BH$6,'Greenhouse Gas Costs Avoided'!$A$2:$I$32,9,FALSE)</f>
        <v>7.9242771147625906</v>
      </c>
      <c r="DQ435" s="21">
        <f>CM435*VLOOKUP(BI$6,'Greenhouse Gas Costs Avoided'!$A$2:$I$32,9,FALSE)</f>
        <v>8.1390365949973802</v>
      </c>
      <c r="DR435" s="21">
        <f>CN435*VLOOKUP(BJ$6,'Greenhouse Gas Costs Avoided'!$A$2:$I$32,9,FALSE)</f>
        <v>8.358638459535694</v>
      </c>
      <c r="DS435" s="164">
        <f>CO435*VLOOKUP(BK$6,'Greenhouse Gas Costs Avoided'!$A$2:$I$32,9,FALSE)</f>
        <v>8.5820959249206545</v>
      </c>
    </row>
    <row r="436" spans="1:123" x14ac:dyDescent="0.35">
      <c r="A436" s="174">
        <v>430</v>
      </c>
      <c r="B436" s="12">
        <v>5</v>
      </c>
      <c r="C436" s="175">
        <v>2023</v>
      </c>
      <c r="E436" s="20">
        <v>0</v>
      </c>
      <c r="F436" s="21">
        <v>82.346532180449415</v>
      </c>
      <c r="G436" s="21">
        <v>84.002844861871253</v>
      </c>
      <c r="H436" s="21">
        <v>85.659157543293105</v>
      </c>
      <c r="I436" s="21">
        <v>86.918851036576825</v>
      </c>
      <c r="J436" s="21">
        <v>88.178544529860531</v>
      </c>
      <c r="K436" s="21">
        <v>89.438238023144251</v>
      </c>
      <c r="L436" s="21">
        <v>90.697931516427971</v>
      </c>
      <c r="M436" s="21">
        <v>91.95762500971172</v>
      </c>
      <c r="N436" s="21">
        <v>93.21731850299544</v>
      </c>
      <c r="O436" s="21">
        <v>94.47701199627916</v>
      </c>
      <c r="P436" s="21">
        <v>95.73670548956288</v>
      </c>
      <c r="Q436" s="21">
        <v>96.996398982846586</v>
      </c>
      <c r="R436" s="21">
        <v>99.874634841342697</v>
      </c>
      <c r="S436" s="21">
        <v>101.93553668931256</v>
      </c>
      <c r="T436" s="21">
        <v>104.04258519817796</v>
      </c>
      <c r="U436" s="21">
        <v>106.18472717196582</v>
      </c>
      <c r="V436" s="21">
        <v>108.36780972271322</v>
      </c>
      <c r="W436" s="21">
        <v>110.57648338650839</v>
      </c>
      <c r="X436" s="21">
        <v>112.7694544213079</v>
      </c>
      <c r="Y436" s="21">
        <v>114.98228749612761</v>
      </c>
      <c r="Z436" s="21">
        <v>117.22345778349788</v>
      </c>
      <c r="AA436" s="21">
        <v>119.50474742044912</v>
      </c>
      <c r="AB436" s="21">
        <v>121.83201137782079</v>
      </c>
      <c r="AC436" s="21">
        <v>124.30483685770574</v>
      </c>
      <c r="AD436" s="21">
        <v>126.81952160325447</v>
      </c>
      <c r="AE436" s="21">
        <v>129.37127756316897</v>
      </c>
      <c r="AF436" s="21">
        <v>131.96243899653103</v>
      </c>
      <c r="AG436" s="22">
        <v>135.47056479945655</v>
      </c>
      <c r="AI436" s="20">
        <v>0</v>
      </c>
      <c r="AJ436" s="21">
        <v>5.2166744805659615</v>
      </c>
      <c r="AK436" s="21">
        <v>5.3216023247413169</v>
      </c>
      <c r="AL436" s="21">
        <v>5.4265301689166732</v>
      </c>
      <c r="AM436" s="21">
        <v>5.5063320831654474</v>
      </c>
      <c r="AN436" s="21">
        <v>5.5861339974142208</v>
      </c>
      <c r="AO436" s="21">
        <v>5.665935911662995</v>
      </c>
      <c r="AP436" s="21">
        <v>5.7457378259117702</v>
      </c>
      <c r="AQ436" s="21">
        <v>5.8255397401605462</v>
      </c>
      <c r="AR436" s="21">
        <v>5.9053416544093205</v>
      </c>
      <c r="AS436" s="21">
        <v>5.9851435686580947</v>
      </c>
      <c r="AT436" s="21">
        <v>6.0649454829068699</v>
      </c>
      <c r="AU436" s="21">
        <v>6.1447473971556432</v>
      </c>
      <c r="AV436" s="21">
        <v>6.327084396109818</v>
      </c>
      <c r="AW436" s="21">
        <v>6.4576430704410743</v>
      </c>
      <c r="AX436" s="21">
        <v>6.5911251478821242</v>
      </c>
      <c r="AY436" s="21">
        <v>6.7268304055597685</v>
      </c>
      <c r="AZ436" s="21">
        <v>6.8651292595600424</v>
      </c>
      <c r="BA436" s="21">
        <v>7.0050493173053994</v>
      </c>
      <c r="BB436" s="21">
        <v>7.1439746093722221</v>
      </c>
      <c r="BC436" s="21">
        <v>7.2841581669004034</v>
      </c>
      <c r="BD436" s="21">
        <v>7.426136894299721</v>
      </c>
      <c r="BE436" s="21">
        <v>7.5706571930511553</v>
      </c>
      <c r="BF436" s="21">
        <v>7.7180899770979394</v>
      </c>
      <c r="BG436" s="21">
        <v>7.8747441218959366</v>
      </c>
      <c r="BH436" s="21">
        <v>8.0340500621877027</v>
      </c>
      <c r="BI436" s="21">
        <v>8.1957044736636782</v>
      </c>
      <c r="BJ436" s="21">
        <v>8.3598552322508848</v>
      </c>
      <c r="BK436" s="22">
        <v>8.5820959249206545</v>
      </c>
      <c r="BM436" s="163">
        <f>VLOOKUP(BM$6,'MonteCarlo Policy Paths'!$N$2:$S$31,$B436+1,FALSE)</f>
        <v>24.184299884200797</v>
      </c>
      <c r="BN436" s="21">
        <f>VLOOKUP(BN$6,'MonteCarlo Policy Paths'!$N$2:$S$31,$B436+1,FALSE)</f>
        <v>26.797135120393484</v>
      </c>
      <c r="BO436" s="21">
        <f>VLOOKUP(BO$6,'MonteCarlo Policy Paths'!$N$2:$S$31,$B436+1,FALSE)</f>
        <v>29.690826715826198</v>
      </c>
      <c r="BP436" s="21">
        <f>VLOOKUP(BP$6,'MonteCarlo Policy Paths'!$N$2:$S$31,$B436+1,FALSE)</f>
        <v>32.893001978364566</v>
      </c>
      <c r="BQ436" s="21">
        <f>VLOOKUP(BQ$6,'MonteCarlo Policy Paths'!$N$2:$S$31,$B436+1,FALSE)</f>
        <v>36.420098382625895</v>
      </c>
      <c r="BR436" s="21">
        <f>VLOOKUP(BR$6,'MonteCarlo Policy Paths'!$N$2:$S$31,$B436+1,FALSE)</f>
        <v>40.279471956541457</v>
      </c>
      <c r="BS436" s="21">
        <f>VLOOKUP(BS$6,'MonteCarlo Policy Paths'!$N$2:$S$31,$B436+1,FALSE)</f>
        <v>44.515635375675203</v>
      </c>
      <c r="BT436" s="21">
        <f>VLOOKUP(BT$6,'MonteCarlo Policy Paths'!$N$2:$S$31,$B436+1,FALSE)</f>
        <v>49.196171227791872</v>
      </c>
      <c r="BU436" s="21">
        <f>VLOOKUP(BU$6,'MonteCarlo Policy Paths'!$N$2:$S$31,$B436+1,FALSE)</f>
        <v>54.364766335209197</v>
      </c>
      <c r="BV436" s="21">
        <f>VLOOKUP(BV$6,'MonteCarlo Policy Paths'!$N$2:$S$31,$B436+1,FALSE)</f>
        <v>60.140596575631633</v>
      </c>
      <c r="BW436" s="21">
        <f>VLOOKUP(BW$6,'MonteCarlo Policy Paths'!$N$2:$S$31,$B436+1,FALSE)</f>
        <v>66.545116533046993</v>
      </c>
      <c r="BX436" s="21">
        <f>VLOOKUP(BX$6,'MonteCarlo Policy Paths'!$N$2:$S$31,$B436+1,FALSE)</f>
        <v>73.642612105771832</v>
      </c>
      <c r="BY436" s="21">
        <f>VLOOKUP(BY$6,'MonteCarlo Policy Paths'!$N$2:$S$31,$B436+1,FALSE)</f>
        <v>81.515240678665066</v>
      </c>
      <c r="BZ436" s="21">
        <f>VLOOKUP(BZ$6,'MonteCarlo Policy Paths'!$N$2:$S$31,$B436+1,FALSE)</f>
        <v>90.237354922369406</v>
      </c>
      <c r="CA436" s="21">
        <f>VLOOKUP(CA$6,'MonteCarlo Policy Paths'!$N$2:$S$31,$B436+1,FALSE)</f>
        <v>92.736092415362535</v>
      </c>
      <c r="CB436" s="21">
        <f>VLOOKUP(CB$6,'MonteCarlo Policy Paths'!$N$2:$S$31,$B436+1,FALSE)</f>
        <v>95.321073906264047</v>
      </c>
      <c r="CC436" s="21">
        <f>VLOOKUP(CC$6,'MonteCarlo Policy Paths'!$N$2:$S$31,$B436+1,FALSE)</f>
        <v>97.972807459231774</v>
      </c>
      <c r="CD436" s="21">
        <f>VLOOKUP(CD$6,'MonteCarlo Policy Paths'!$N$2:$S$31,$B436+1,FALSE)</f>
        <v>100.70188743091984</v>
      </c>
      <c r="CE436" s="21">
        <f>VLOOKUP(CE$6,'MonteCarlo Policy Paths'!$N$2:$S$31,$B436+1,FALSE)</f>
        <v>103.48109827693068</v>
      </c>
      <c r="CF436" s="21">
        <f>VLOOKUP(CF$6,'MonteCarlo Policy Paths'!$N$2:$S$31,$B436+1,FALSE)</f>
        <v>106.37744326160868</v>
      </c>
      <c r="CG436" s="21">
        <f>VLOOKUP(CG$6,'MonteCarlo Policy Paths'!$N$2:$S$31,$B436+1,FALSE)</f>
        <v>109.31402956265458</v>
      </c>
      <c r="CH436" s="21">
        <f>VLOOKUP(CH$6,'MonteCarlo Policy Paths'!$N$2:$S$31,$B436+1,FALSE)</f>
        <v>112.30612514839871</v>
      </c>
      <c r="CI436" s="21">
        <f>VLOOKUP(CI$6,'MonteCarlo Policy Paths'!$N$2:$S$31,$B436+1,FALSE)</f>
        <v>115.37497116076017</v>
      </c>
      <c r="CJ436" s="21">
        <f>VLOOKUP(CJ$6,'MonteCarlo Policy Paths'!$N$2:$S$31,$B436+1,FALSE)</f>
        <v>118.53125256657755</v>
      </c>
      <c r="CK436" s="21">
        <f>VLOOKUP(CK$6,'MonteCarlo Policy Paths'!$N$2:$S$31,$B436+1,FALSE)</f>
        <v>121.76875646902944</v>
      </c>
      <c r="CL436" s="21">
        <f>VLOOKUP(CL$6,'MonteCarlo Policy Paths'!$N$2:$S$31,$B436+1,FALSE)</f>
        <v>125.08672773594304</v>
      </c>
      <c r="CM436" s="21">
        <f>VLOOKUP(CM$6,'MonteCarlo Policy Paths'!$N$2:$S$31,$B436+1,FALSE)</f>
        <v>128.47676069968128</v>
      </c>
      <c r="CN436" s="21">
        <f>VLOOKUP(CN$6,'MonteCarlo Policy Paths'!$N$2:$S$31,$B436+1,FALSE)</f>
        <v>131.94323193005201</v>
      </c>
      <c r="CO436" s="164">
        <f>VLOOKUP(CO$6,'MonteCarlo Policy Paths'!$N$2:$S$31,$B436+1,FALSE)</f>
        <v>135.47056479945655</v>
      </c>
      <c r="CQ436" s="163">
        <f>BM436*VLOOKUP(AI$6,'Greenhouse Gas Costs Avoided'!$A$2:$I$32,9,FALSE)</f>
        <v>1.5320817610121258</v>
      </c>
      <c r="CR436" s="21">
        <f>BN436*VLOOKUP(AJ$6,'Greenhouse Gas Costs Avoided'!$A$2:$I$32,9,FALSE)</f>
        <v>1.6976055607114411</v>
      </c>
      <c r="CS436" s="21">
        <f>BO436*VLOOKUP(AK$6,'Greenhouse Gas Costs Avoided'!$A$2:$I$32,9,FALSE)</f>
        <v>1.8809216846672472</v>
      </c>
      <c r="CT436" s="21">
        <f>BP436*VLOOKUP(AL$6,'Greenhouse Gas Costs Avoided'!$A$2:$I$32,9,FALSE)</f>
        <v>2.0837803301021003</v>
      </c>
      <c r="CU436" s="21">
        <f>BQ436*VLOOKUP(AM$6,'Greenhouse Gas Costs Avoided'!$A$2:$I$32,9,FALSE)</f>
        <v>2.3072228153580183</v>
      </c>
      <c r="CV436" s="21">
        <f>BR436*VLOOKUP(AN$6,'Greenhouse Gas Costs Avoided'!$A$2:$I$32,9,FALSE)</f>
        <v>2.5517151467399573</v>
      </c>
      <c r="CW436" s="21">
        <f>BS436*VLOOKUP(AO$6,'Greenhouse Gas Costs Avoided'!$A$2:$I$32,9,FALSE)</f>
        <v>2.8200772139570236</v>
      </c>
      <c r="CX436" s="21">
        <f>BT436*VLOOKUP(AP$6,'Greenhouse Gas Costs Avoided'!$A$2:$I$32,9,FALSE)</f>
        <v>3.1165903917263735</v>
      </c>
      <c r="CY436" s="21">
        <f>BU436*VLOOKUP(AQ$6,'Greenhouse Gas Costs Avoided'!$A$2:$I$32,9,FALSE)</f>
        <v>3.444022251736667</v>
      </c>
      <c r="CZ436" s="21">
        <f>BV436*VLOOKUP(AR$6,'Greenhouse Gas Costs Avoided'!$A$2:$I$32,9,FALSE)</f>
        <v>3.8099226171979153</v>
      </c>
      <c r="DA436" s="21">
        <f>BW436*VLOOKUP(AS$6,'Greenhouse Gas Costs Avoided'!$A$2:$I$32,9,FALSE)</f>
        <v>4.2156506416508543</v>
      </c>
      <c r="DB436" s="21">
        <f>BX436*VLOOKUP(AT$6,'Greenhouse Gas Costs Avoided'!$A$2:$I$32,9,FALSE)</f>
        <v>4.6652788536686769</v>
      </c>
      <c r="DC436" s="21">
        <f>BY436*VLOOKUP(AU$6,'Greenhouse Gas Costs Avoided'!$A$2:$I$32,9,FALSE)</f>
        <v>5.1640119451993618</v>
      </c>
      <c r="DD436" s="21">
        <f>BZ436*VLOOKUP(AV$6,'Greenhouse Gas Costs Avoided'!$A$2:$I$32,9,FALSE)</f>
        <v>5.7165601774917221</v>
      </c>
      <c r="DE436" s="21">
        <f>CA436*VLOOKUP(AW$6,'Greenhouse Gas Costs Avoided'!$A$2:$I$32,9,FALSE)</f>
        <v>5.8748558551380645</v>
      </c>
      <c r="DF436" s="21">
        <f>CB436*VLOOKUP(AX$6,'Greenhouse Gas Costs Avoided'!$A$2:$I$32,9,FALSE)</f>
        <v>6.0386151127443357</v>
      </c>
      <c r="DG436" s="21">
        <f>CC436*VLOOKUP(AY$6,'Greenhouse Gas Costs Avoided'!$A$2:$I$32,9,FALSE)</f>
        <v>6.2066031310462346</v>
      </c>
      <c r="DH436" s="21">
        <f>CD436*VLOOKUP(AZ$6,'Greenhouse Gas Costs Avoided'!$A$2:$I$32,9,FALSE)</f>
        <v>6.3794910653253769</v>
      </c>
      <c r="DI436" s="21">
        <f>CE436*VLOOKUP(BA$6,'Greenhouse Gas Costs Avoided'!$A$2:$I$32,9,FALSE)</f>
        <v>6.5555548036832505</v>
      </c>
      <c r="DJ436" s="21">
        <f>CF436*VLOOKUP(BB$6,'Greenhouse Gas Costs Avoided'!$A$2:$I$32,9,FALSE)</f>
        <v>6.7390390205459019</v>
      </c>
      <c r="DK436" s="21">
        <f>CG436*VLOOKUP(BC$6,'Greenhouse Gas Costs Avoided'!$A$2:$I$32,9,FALSE)</f>
        <v>6.9250725353887148</v>
      </c>
      <c r="DL436" s="21">
        <f>CH436*VLOOKUP(BD$6,'Greenhouse Gas Costs Avoided'!$A$2:$I$32,9,FALSE)</f>
        <v>7.114622578022705</v>
      </c>
      <c r="DM436" s="21">
        <f>CI436*VLOOKUP(BE$6,'Greenhouse Gas Costs Avoided'!$A$2:$I$32,9,FALSE)</f>
        <v>7.309034780377397</v>
      </c>
      <c r="DN436" s="21">
        <f>CJ436*VLOOKUP(BF$6,'Greenhouse Gas Costs Avoided'!$A$2:$I$32,9,FALSE)</f>
        <v>7.5089860379134308</v>
      </c>
      <c r="DO436" s="21">
        <f>CK436*VLOOKUP(BG$6,'Greenhouse Gas Costs Avoided'!$A$2:$I$32,9,FALSE)</f>
        <v>7.714082761982441</v>
      </c>
      <c r="DP436" s="21">
        <f>CL436*VLOOKUP(BH$6,'Greenhouse Gas Costs Avoided'!$A$2:$I$32,9,FALSE)</f>
        <v>7.9242771147625906</v>
      </c>
      <c r="DQ436" s="21">
        <f>CM436*VLOOKUP(BI$6,'Greenhouse Gas Costs Avoided'!$A$2:$I$32,9,FALSE)</f>
        <v>8.1390365949973802</v>
      </c>
      <c r="DR436" s="21">
        <f>CN436*VLOOKUP(BJ$6,'Greenhouse Gas Costs Avoided'!$A$2:$I$32,9,FALSE)</f>
        <v>8.358638459535694</v>
      </c>
      <c r="DS436" s="164">
        <f>CO436*VLOOKUP(BK$6,'Greenhouse Gas Costs Avoided'!$A$2:$I$32,9,FALSE)</f>
        <v>8.5820959249206545</v>
      </c>
    </row>
    <row r="437" spans="1:123" x14ac:dyDescent="0.35">
      <c r="A437" s="174">
        <v>431</v>
      </c>
      <c r="B437" s="12">
        <v>2</v>
      </c>
      <c r="C437" s="175">
        <v>2023</v>
      </c>
      <c r="E437" s="20">
        <v>0</v>
      </c>
      <c r="F437" s="21">
        <v>82.346532180449415</v>
      </c>
      <c r="G437" s="21">
        <v>84.002844861871253</v>
      </c>
      <c r="H437" s="21">
        <v>85.659157543293105</v>
      </c>
      <c r="I437" s="21">
        <v>86.918851036576825</v>
      </c>
      <c r="J437" s="21">
        <v>88.178544529860531</v>
      </c>
      <c r="K437" s="21">
        <v>89.438238023144251</v>
      </c>
      <c r="L437" s="21">
        <v>90.697931516427971</v>
      </c>
      <c r="M437" s="21">
        <v>91.95762500971172</v>
      </c>
      <c r="N437" s="21">
        <v>93.21731850299544</v>
      </c>
      <c r="O437" s="21">
        <v>94.47701199627916</v>
      </c>
      <c r="P437" s="21">
        <v>95.73670548956288</v>
      </c>
      <c r="Q437" s="21">
        <v>96.996398982846586</v>
      </c>
      <c r="R437" s="21">
        <v>98.25609247613032</v>
      </c>
      <c r="S437" s="21">
        <v>99.65157958594628</v>
      </c>
      <c r="T437" s="21">
        <v>101.04706669576224</v>
      </c>
      <c r="U437" s="21">
        <v>102.4425538055782</v>
      </c>
      <c r="V437" s="21">
        <v>103.83804091539416</v>
      </c>
      <c r="W437" s="21">
        <v>105.23352802521011</v>
      </c>
      <c r="X437" s="21">
        <v>106.47156953138905</v>
      </c>
      <c r="Y437" s="21">
        <v>107.709611037568</v>
      </c>
      <c r="Z437" s="21">
        <v>108.94765254374694</v>
      </c>
      <c r="AA437" s="21">
        <v>110.18569404992589</v>
      </c>
      <c r="AB437" s="21">
        <v>111.42373555610482</v>
      </c>
      <c r="AC437" s="21">
        <v>112.86811731331359</v>
      </c>
      <c r="AD437" s="21">
        <v>114.31249907052236</v>
      </c>
      <c r="AE437" s="21">
        <v>115.75688082773114</v>
      </c>
      <c r="AF437" s="21">
        <v>117.20126258493991</v>
      </c>
      <c r="AG437" s="22">
        <v>120.41827982173916</v>
      </c>
      <c r="AI437" s="20">
        <v>0</v>
      </c>
      <c r="AJ437" s="21">
        <v>5.2166744805659615</v>
      </c>
      <c r="AK437" s="21">
        <v>5.3216023247413169</v>
      </c>
      <c r="AL437" s="21">
        <v>5.4265301689166732</v>
      </c>
      <c r="AM437" s="21">
        <v>5.5063320831654474</v>
      </c>
      <c r="AN437" s="21">
        <v>5.5861339974142208</v>
      </c>
      <c r="AO437" s="21">
        <v>5.665935911662995</v>
      </c>
      <c r="AP437" s="21">
        <v>5.7457378259117702</v>
      </c>
      <c r="AQ437" s="21">
        <v>5.8255397401605462</v>
      </c>
      <c r="AR437" s="21">
        <v>5.9053416544093205</v>
      </c>
      <c r="AS437" s="21">
        <v>5.9851435686580947</v>
      </c>
      <c r="AT437" s="21">
        <v>6.0649454829068699</v>
      </c>
      <c r="AU437" s="21">
        <v>6.1447473971556432</v>
      </c>
      <c r="AV437" s="21">
        <v>6.2245493114044184</v>
      </c>
      <c r="AW437" s="21">
        <v>6.312953786990386</v>
      </c>
      <c r="AX437" s="21">
        <v>6.4013582625763545</v>
      </c>
      <c r="AY437" s="21">
        <v>6.4897627381623222</v>
      </c>
      <c r="AZ437" s="21">
        <v>6.5781672137482907</v>
      </c>
      <c r="BA437" s="21">
        <v>6.6665716893342575</v>
      </c>
      <c r="BB437" s="21">
        <v>6.7450019445028957</v>
      </c>
      <c r="BC437" s="21">
        <v>6.8234321996715348</v>
      </c>
      <c r="BD437" s="21">
        <v>6.901862454840173</v>
      </c>
      <c r="BE437" s="21">
        <v>6.9802927100088112</v>
      </c>
      <c r="BF437" s="21">
        <v>7.0587229651774486</v>
      </c>
      <c r="BG437" s="21">
        <v>7.1502249295408609</v>
      </c>
      <c r="BH437" s="21">
        <v>7.2417268939042723</v>
      </c>
      <c r="BI437" s="21">
        <v>7.3332288582676846</v>
      </c>
      <c r="BJ437" s="21">
        <v>7.424730822631096</v>
      </c>
      <c r="BK437" s="22">
        <v>7.6285297110405814</v>
      </c>
      <c r="BM437" s="163">
        <f>VLOOKUP(BM$6,'MonteCarlo Policy Paths'!$N$2:$S$31,$B437+1,FALSE)</f>
        <v>23.967702867134744</v>
      </c>
      <c r="BN437" s="21">
        <f>VLOOKUP(BN$6,'MonteCarlo Policy Paths'!$N$2:$S$31,$B437+1,FALSE)</f>
        <v>26.317177955222718</v>
      </c>
      <c r="BO437" s="21">
        <f>VLOOKUP(BO$6,'MonteCarlo Policy Paths'!$N$2:$S$31,$B437+1,FALSE)</f>
        <v>28.893255238045125</v>
      </c>
      <c r="BP437" s="21">
        <f>VLOOKUP(BP$6,'MonteCarlo Policy Paths'!$N$2:$S$31,$B437+1,FALSE)</f>
        <v>31.715102246604285</v>
      </c>
      <c r="BQ437" s="21">
        <f>VLOOKUP(BQ$6,'MonteCarlo Policy Paths'!$N$2:$S$31,$B437+1,FALSE)</f>
        <v>34.790233856835599</v>
      </c>
      <c r="BR437" s="21">
        <f>VLOOKUP(BR$6,'MonteCarlo Policy Paths'!$N$2:$S$31,$B437+1,FALSE)</f>
        <v>38.117013285454661</v>
      </c>
      <c r="BS437" s="21">
        <f>VLOOKUP(BS$6,'MonteCarlo Policy Paths'!$N$2:$S$31,$B437+1,FALSE)</f>
        <v>41.72840612279375</v>
      </c>
      <c r="BT437" s="21">
        <f>VLOOKUP(BT$6,'MonteCarlo Policy Paths'!$N$2:$S$31,$B437+1,FALSE)</f>
        <v>45.677249983631562</v>
      </c>
      <c r="BU437" s="21">
        <f>VLOOKUP(BU$6,'MonteCarlo Policy Paths'!$N$2:$S$31,$B437+1,FALSE)</f>
        <v>49.99204890598088</v>
      </c>
      <c r="BV437" s="21">
        <f>VLOOKUP(BV$6,'MonteCarlo Policy Paths'!$N$2:$S$31,$B437+1,FALSE)</f>
        <v>54.768556811140854</v>
      </c>
      <c r="BW437" s="21">
        <f>VLOOKUP(BW$6,'MonteCarlo Policy Paths'!$N$2:$S$31,$B437+1,FALSE)</f>
        <v>60.010238214835042</v>
      </c>
      <c r="BX437" s="21">
        <f>VLOOKUP(BX$6,'MonteCarlo Policy Paths'!$N$2:$S$31,$B437+1,FALSE)</f>
        <v>65.75812779974207</v>
      </c>
      <c r="BY437" s="21">
        <f>VLOOKUP(BY$6,'MonteCarlo Policy Paths'!$N$2:$S$31,$B437+1,FALSE)</f>
        <v>72.066881159093455</v>
      </c>
      <c r="BZ437" s="21">
        <f>VLOOKUP(BZ$6,'MonteCarlo Policy Paths'!$N$2:$S$31,$B437+1,FALSE)</f>
        <v>78.981532638183737</v>
      </c>
      <c r="CA437" s="21">
        <f>VLOOKUP(CA$6,'MonteCarlo Policy Paths'!$N$2:$S$31,$B437+1,FALSE)</f>
        <v>81.252691038046251</v>
      </c>
      <c r="CB437" s="21">
        <f>VLOOKUP(CB$6,'MonteCarlo Policy Paths'!$N$2:$S$31,$B437+1,FALSE)</f>
        <v>83.604044111934414</v>
      </c>
      <c r="CC437" s="21">
        <f>VLOOKUP(CC$6,'MonteCarlo Policy Paths'!$N$2:$S$31,$B437+1,FALSE)</f>
        <v>86.018714380110126</v>
      </c>
      <c r="CD437" s="21">
        <f>VLOOKUP(CD$6,'MonteCarlo Policy Paths'!$N$2:$S$31,$B437+1,FALSE)</f>
        <v>88.506196331807388</v>
      </c>
      <c r="CE437" s="21">
        <f>VLOOKUP(CE$6,'MonteCarlo Policy Paths'!$N$2:$S$31,$B437+1,FALSE)</f>
        <v>91.042757806054695</v>
      </c>
      <c r="CF437" s="21">
        <f>VLOOKUP(CF$6,'MonteCarlo Policy Paths'!$N$2:$S$31,$B437+1,FALSE)</f>
        <v>93.687547211990633</v>
      </c>
      <c r="CG437" s="21">
        <f>VLOOKUP(CG$6,'MonteCarlo Policy Paths'!$N$2:$S$31,$B437+1,FALSE)</f>
        <v>96.373095170621937</v>
      </c>
      <c r="CH437" s="21">
        <f>VLOOKUP(CH$6,'MonteCarlo Policy Paths'!$N$2:$S$31,$B437+1,FALSE)</f>
        <v>99.112987273548597</v>
      </c>
      <c r="CI437" s="21">
        <f>VLOOKUP(CI$6,'MonteCarlo Policy Paths'!$N$2:$S$31,$B437+1,FALSE)</f>
        <v>101.92614153054797</v>
      </c>
      <c r="CJ437" s="21">
        <f>VLOOKUP(CJ$6,'MonteCarlo Policy Paths'!$N$2:$S$31,$B437+1,FALSE)</f>
        <v>104.82221793361833</v>
      </c>
      <c r="CK437" s="21">
        <f>VLOOKUP(CK$6,'MonteCarlo Policy Paths'!$N$2:$S$31,$B437+1,FALSE)</f>
        <v>107.79595653596101</v>
      </c>
      <c r="CL437" s="21">
        <f>VLOOKUP(CL$6,'MonteCarlo Policy Paths'!$N$2:$S$31,$B437+1,FALSE)</f>
        <v>110.84691133589952</v>
      </c>
      <c r="CM437" s="21">
        <f>VLOOKUP(CM$6,'MonteCarlo Policy Paths'!$N$2:$S$31,$B437+1,FALSE)</f>
        <v>113.96784710075578</v>
      </c>
      <c r="CN437" s="21">
        <f>VLOOKUP(CN$6,'MonteCarlo Policy Paths'!$N$2:$S$31,$B437+1,FALSE)</f>
        <v>117.16284845198182</v>
      </c>
      <c r="CO437" s="164">
        <f>VLOOKUP(CO$6,'MonteCarlo Policy Paths'!$N$2:$S$31,$B437+1,FALSE)</f>
        <v>120.41827982173916</v>
      </c>
      <c r="CQ437" s="163">
        <f>BM437*VLOOKUP(AI$6,'Greenhouse Gas Costs Avoided'!$A$2:$I$32,9,FALSE)</f>
        <v>1.5183602829902079</v>
      </c>
      <c r="CR437" s="21">
        <f>BN437*VLOOKUP(AJ$6,'Greenhouse Gas Costs Avoided'!$A$2:$I$32,9,FALSE)</f>
        <v>1.6672001480120395</v>
      </c>
      <c r="CS437" s="21">
        <f>BO437*VLOOKUP(AK$6,'Greenhouse Gas Costs Avoided'!$A$2:$I$32,9,FALSE)</f>
        <v>1.8303953216936328</v>
      </c>
      <c r="CT437" s="21">
        <f>BP437*VLOOKUP(AL$6,'Greenhouse Gas Costs Avoided'!$A$2:$I$32,9,FALSE)</f>
        <v>2.0091600721673259</v>
      </c>
      <c r="CU437" s="21">
        <f>BQ437*VLOOKUP(AM$6,'Greenhouse Gas Costs Avoided'!$A$2:$I$32,9,FALSE)</f>
        <v>2.2039704688009323</v>
      </c>
      <c r="CV437" s="21">
        <f>BR437*VLOOKUP(AN$6,'Greenhouse Gas Costs Avoided'!$A$2:$I$32,9,FALSE)</f>
        <v>2.4147228209427172</v>
      </c>
      <c r="CW437" s="21">
        <f>BS437*VLOOKUP(AO$6,'Greenhouse Gas Costs Avoided'!$A$2:$I$32,9,FALSE)</f>
        <v>2.6435055074141016</v>
      </c>
      <c r="CX437" s="21">
        <f>BT437*VLOOKUP(AP$6,'Greenhouse Gas Costs Avoided'!$A$2:$I$32,9,FALSE)</f>
        <v>2.8936658050138946</v>
      </c>
      <c r="CY437" s="21">
        <f>BU437*VLOOKUP(AQ$6,'Greenhouse Gas Costs Avoided'!$A$2:$I$32,9,FALSE)</f>
        <v>3.1670094520501597</v>
      </c>
      <c r="CZ437" s="21">
        <f>BV437*VLOOKUP(AR$6,'Greenhouse Gas Costs Avoided'!$A$2:$I$32,9,FALSE)</f>
        <v>3.4696024846318703</v>
      </c>
      <c r="DA437" s="21">
        <f>BW437*VLOOKUP(AS$6,'Greenhouse Gas Costs Avoided'!$A$2:$I$32,9,FALSE)</f>
        <v>3.8016643807416939</v>
      </c>
      <c r="DB437" s="21">
        <f>BX437*VLOOKUP(AT$6,'Greenhouse Gas Costs Avoided'!$A$2:$I$32,9,FALSE)</f>
        <v>4.1657946983243246</v>
      </c>
      <c r="DC437" s="21">
        <f>BY437*VLOOKUP(AU$6,'Greenhouse Gas Costs Avoided'!$A$2:$I$32,9,FALSE)</f>
        <v>4.5654558835919028</v>
      </c>
      <c r="DD437" s="21">
        <f>BZ437*VLOOKUP(AV$6,'Greenhouse Gas Costs Avoided'!$A$2:$I$32,9,FALSE)</f>
        <v>5.0035008741682265</v>
      </c>
      <c r="DE437" s="21">
        <f>CA437*VLOOKUP(AW$6,'Greenhouse Gas Costs Avoided'!$A$2:$I$32,9,FALSE)</f>
        <v>5.1473793563843691</v>
      </c>
      <c r="DF437" s="21">
        <f>CB437*VLOOKUP(AX$6,'Greenhouse Gas Costs Avoided'!$A$2:$I$32,9,FALSE)</f>
        <v>5.2963381923007766</v>
      </c>
      <c r="DG437" s="21">
        <f>CC437*VLOOKUP(AY$6,'Greenhouse Gas Costs Avoided'!$A$2:$I$32,9,FALSE)</f>
        <v>5.4493081891352544</v>
      </c>
      <c r="DH437" s="21">
        <f>CD437*VLOOKUP(AZ$6,'Greenhouse Gas Costs Avoided'!$A$2:$I$32,9,FALSE)</f>
        <v>5.606890825278958</v>
      </c>
      <c r="DI437" s="21">
        <f>CE437*VLOOKUP(BA$6,'Greenhouse Gas Costs Avoided'!$A$2:$I$32,9,FALSE)</f>
        <v>5.7675826620899597</v>
      </c>
      <c r="DJ437" s="21">
        <f>CF437*VLOOKUP(BB$6,'Greenhouse Gas Costs Avoided'!$A$2:$I$32,9,FALSE)</f>
        <v>5.935130766850258</v>
      </c>
      <c r="DK437" s="21">
        <f>CG437*VLOOKUP(BC$6,'Greenhouse Gas Costs Avoided'!$A$2:$I$32,9,FALSE)</f>
        <v>6.1052609366481567</v>
      </c>
      <c r="DL437" s="21">
        <f>CH437*VLOOKUP(BD$6,'Greenhouse Gas Costs Avoided'!$A$2:$I$32,9,FALSE)</f>
        <v>6.2788338222861402</v>
      </c>
      <c r="DM437" s="21">
        <f>CI437*VLOOKUP(BE$6,'Greenhouse Gas Costs Avoided'!$A$2:$I$32,9,FALSE)</f>
        <v>6.4570478846612929</v>
      </c>
      <c r="DN437" s="21">
        <f>CJ437*VLOOKUP(BF$6,'Greenhouse Gas Costs Avoided'!$A$2:$I$32,9,FALSE)</f>
        <v>6.6405150868084322</v>
      </c>
      <c r="DO437" s="21">
        <f>CK437*VLOOKUP(BG$6,'Greenhouse Gas Costs Avoided'!$A$2:$I$32,9,FALSE)</f>
        <v>6.8289022097138705</v>
      </c>
      <c r="DP437" s="21">
        <f>CL437*VLOOKUP(BH$6,'Greenhouse Gas Costs Avoided'!$A$2:$I$32,9,FALSE)</f>
        <v>7.0221809990540507</v>
      </c>
      <c r="DQ437" s="21">
        <f>CM437*VLOOKUP(BI$6,'Greenhouse Gas Costs Avoided'!$A$2:$I$32,9,FALSE)</f>
        <v>7.2198931009350886</v>
      </c>
      <c r="DR437" s="21">
        <f>CN437*VLOOKUP(BJ$6,'Greenhouse Gas Costs Avoided'!$A$2:$I$32,9,FALSE)</f>
        <v>7.4222972772007143</v>
      </c>
      <c r="DS437" s="164">
        <f>CO437*VLOOKUP(BK$6,'Greenhouse Gas Costs Avoided'!$A$2:$I$32,9,FALSE)</f>
        <v>7.6285297110405814</v>
      </c>
    </row>
    <row r="438" spans="1:123" x14ac:dyDescent="0.35">
      <c r="A438" s="174">
        <v>432</v>
      </c>
      <c r="B438" s="12">
        <v>2</v>
      </c>
      <c r="C438" s="175">
        <v>2023</v>
      </c>
      <c r="E438" s="20">
        <v>0</v>
      </c>
      <c r="F438" s="21">
        <v>82.346532180449415</v>
      </c>
      <c r="G438" s="21">
        <v>84.002844861871253</v>
      </c>
      <c r="H438" s="21">
        <v>85.659157543293105</v>
      </c>
      <c r="I438" s="21">
        <v>86.918851036576825</v>
      </c>
      <c r="J438" s="21">
        <v>88.178544529860531</v>
      </c>
      <c r="K438" s="21">
        <v>89.438238023144251</v>
      </c>
      <c r="L438" s="21">
        <v>90.697931516427971</v>
      </c>
      <c r="M438" s="21">
        <v>91.95762500971172</v>
      </c>
      <c r="N438" s="21">
        <v>93.21731850299544</v>
      </c>
      <c r="O438" s="21">
        <v>94.47701199627916</v>
      </c>
      <c r="P438" s="21">
        <v>95.73670548956288</v>
      </c>
      <c r="Q438" s="21">
        <v>96.996398982846586</v>
      </c>
      <c r="R438" s="21">
        <v>98.25609247613032</v>
      </c>
      <c r="S438" s="21">
        <v>99.65157958594628</v>
      </c>
      <c r="T438" s="21">
        <v>101.04706669576224</v>
      </c>
      <c r="U438" s="21">
        <v>102.4425538055782</v>
      </c>
      <c r="V438" s="21">
        <v>103.83804091539416</v>
      </c>
      <c r="W438" s="21">
        <v>105.23352802521011</v>
      </c>
      <c r="X438" s="21">
        <v>106.47156953138905</v>
      </c>
      <c r="Y438" s="21">
        <v>107.709611037568</v>
      </c>
      <c r="Z438" s="21">
        <v>108.94765254374694</v>
      </c>
      <c r="AA438" s="21">
        <v>110.18569404992589</v>
      </c>
      <c r="AB438" s="21">
        <v>111.42373555610482</v>
      </c>
      <c r="AC438" s="21">
        <v>112.86811731331359</v>
      </c>
      <c r="AD438" s="21">
        <v>114.31249907052236</v>
      </c>
      <c r="AE438" s="21">
        <v>115.75688082773114</v>
      </c>
      <c r="AF438" s="21">
        <v>117.20126258493991</v>
      </c>
      <c r="AG438" s="22">
        <v>120.41827982173916</v>
      </c>
      <c r="AI438" s="20">
        <v>0</v>
      </c>
      <c r="AJ438" s="21">
        <v>5.2166744805659615</v>
      </c>
      <c r="AK438" s="21">
        <v>5.3216023247413169</v>
      </c>
      <c r="AL438" s="21">
        <v>5.4265301689166732</v>
      </c>
      <c r="AM438" s="21">
        <v>5.5063320831654474</v>
      </c>
      <c r="AN438" s="21">
        <v>5.5861339974142208</v>
      </c>
      <c r="AO438" s="21">
        <v>5.665935911662995</v>
      </c>
      <c r="AP438" s="21">
        <v>5.7457378259117702</v>
      </c>
      <c r="AQ438" s="21">
        <v>5.8255397401605462</v>
      </c>
      <c r="AR438" s="21">
        <v>5.9053416544093205</v>
      </c>
      <c r="AS438" s="21">
        <v>5.9851435686580947</v>
      </c>
      <c r="AT438" s="21">
        <v>6.0649454829068699</v>
      </c>
      <c r="AU438" s="21">
        <v>6.1447473971556432</v>
      </c>
      <c r="AV438" s="21">
        <v>6.2245493114044184</v>
      </c>
      <c r="AW438" s="21">
        <v>6.312953786990386</v>
      </c>
      <c r="AX438" s="21">
        <v>6.4013582625763545</v>
      </c>
      <c r="AY438" s="21">
        <v>6.4897627381623222</v>
      </c>
      <c r="AZ438" s="21">
        <v>6.5781672137482907</v>
      </c>
      <c r="BA438" s="21">
        <v>6.6665716893342575</v>
      </c>
      <c r="BB438" s="21">
        <v>6.7450019445028957</v>
      </c>
      <c r="BC438" s="21">
        <v>6.8234321996715348</v>
      </c>
      <c r="BD438" s="21">
        <v>6.901862454840173</v>
      </c>
      <c r="BE438" s="21">
        <v>6.9802927100088112</v>
      </c>
      <c r="BF438" s="21">
        <v>7.0587229651774486</v>
      </c>
      <c r="BG438" s="21">
        <v>7.1502249295408609</v>
      </c>
      <c r="BH438" s="21">
        <v>7.2417268939042723</v>
      </c>
      <c r="BI438" s="21">
        <v>7.3332288582676846</v>
      </c>
      <c r="BJ438" s="21">
        <v>7.424730822631096</v>
      </c>
      <c r="BK438" s="22">
        <v>7.6285297110405814</v>
      </c>
      <c r="BM438" s="163">
        <f>VLOOKUP(BM$6,'MonteCarlo Policy Paths'!$N$2:$S$31,$B438+1,FALSE)</f>
        <v>23.967702867134744</v>
      </c>
      <c r="BN438" s="21">
        <f>VLOOKUP(BN$6,'MonteCarlo Policy Paths'!$N$2:$S$31,$B438+1,FALSE)</f>
        <v>26.317177955222718</v>
      </c>
      <c r="BO438" s="21">
        <f>VLOOKUP(BO$6,'MonteCarlo Policy Paths'!$N$2:$S$31,$B438+1,FALSE)</f>
        <v>28.893255238045125</v>
      </c>
      <c r="BP438" s="21">
        <f>VLOOKUP(BP$6,'MonteCarlo Policy Paths'!$N$2:$S$31,$B438+1,FALSE)</f>
        <v>31.715102246604285</v>
      </c>
      <c r="BQ438" s="21">
        <f>VLOOKUP(BQ$6,'MonteCarlo Policy Paths'!$N$2:$S$31,$B438+1,FALSE)</f>
        <v>34.790233856835599</v>
      </c>
      <c r="BR438" s="21">
        <f>VLOOKUP(BR$6,'MonteCarlo Policy Paths'!$N$2:$S$31,$B438+1,FALSE)</f>
        <v>38.117013285454661</v>
      </c>
      <c r="BS438" s="21">
        <f>VLOOKUP(BS$6,'MonteCarlo Policy Paths'!$N$2:$S$31,$B438+1,FALSE)</f>
        <v>41.72840612279375</v>
      </c>
      <c r="BT438" s="21">
        <f>VLOOKUP(BT$6,'MonteCarlo Policy Paths'!$N$2:$S$31,$B438+1,FALSE)</f>
        <v>45.677249983631562</v>
      </c>
      <c r="BU438" s="21">
        <f>VLOOKUP(BU$6,'MonteCarlo Policy Paths'!$N$2:$S$31,$B438+1,FALSE)</f>
        <v>49.99204890598088</v>
      </c>
      <c r="BV438" s="21">
        <f>VLOOKUP(BV$6,'MonteCarlo Policy Paths'!$N$2:$S$31,$B438+1,FALSE)</f>
        <v>54.768556811140854</v>
      </c>
      <c r="BW438" s="21">
        <f>VLOOKUP(BW$6,'MonteCarlo Policy Paths'!$N$2:$S$31,$B438+1,FALSE)</f>
        <v>60.010238214835042</v>
      </c>
      <c r="BX438" s="21">
        <f>VLOOKUP(BX$6,'MonteCarlo Policy Paths'!$N$2:$S$31,$B438+1,FALSE)</f>
        <v>65.75812779974207</v>
      </c>
      <c r="BY438" s="21">
        <f>VLOOKUP(BY$6,'MonteCarlo Policy Paths'!$N$2:$S$31,$B438+1,FALSE)</f>
        <v>72.066881159093455</v>
      </c>
      <c r="BZ438" s="21">
        <f>VLOOKUP(BZ$6,'MonteCarlo Policy Paths'!$N$2:$S$31,$B438+1,FALSE)</f>
        <v>78.981532638183737</v>
      </c>
      <c r="CA438" s="21">
        <f>VLOOKUP(CA$6,'MonteCarlo Policy Paths'!$N$2:$S$31,$B438+1,FALSE)</f>
        <v>81.252691038046251</v>
      </c>
      <c r="CB438" s="21">
        <f>VLOOKUP(CB$6,'MonteCarlo Policy Paths'!$N$2:$S$31,$B438+1,FALSE)</f>
        <v>83.604044111934414</v>
      </c>
      <c r="CC438" s="21">
        <f>VLOOKUP(CC$6,'MonteCarlo Policy Paths'!$N$2:$S$31,$B438+1,FALSE)</f>
        <v>86.018714380110126</v>
      </c>
      <c r="CD438" s="21">
        <f>VLOOKUP(CD$6,'MonteCarlo Policy Paths'!$N$2:$S$31,$B438+1,FALSE)</f>
        <v>88.506196331807388</v>
      </c>
      <c r="CE438" s="21">
        <f>VLOOKUP(CE$6,'MonteCarlo Policy Paths'!$N$2:$S$31,$B438+1,FALSE)</f>
        <v>91.042757806054695</v>
      </c>
      <c r="CF438" s="21">
        <f>VLOOKUP(CF$6,'MonteCarlo Policy Paths'!$N$2:$S$31,$B438+1,FALSE)</f>
        <v>93.687547211990633</v>
      </c>
      <c r="CG438" s="21">
        <f>VLOOKUP(CG$6,'MonteCarlo Policy Paths'!$N$2:$S$31,$B438+1,FALSE)</f>
        <v>96.373095170621937</v>
      </c>
      <c r="CH438" s="21">
        <f>VLOOKUP(CH$6,'MonteCarlo Policy Paths'!$N$2:$S$31,$B438+1,FALSE)</f>
        <v>99.112987273548597</v>
      </c>
      <c r="CI438" s="21">
        <f>VLOOKUP(CI$6,'MonteCarlo Policy Paths'!$N$2:$S$31,$B438+1,FALSE)</f>
        <v>101.92614153054797</v>
      </c>
      <c r="CJ438" s="21">
        <f>VLOOKUP(CJ$6,'MonteCarlo Policy Paths'!$N$2:$S$31,$B438+1,FALSE)</f>
        <v>104.82221793361833</v>
      </c>
      <c r="CK438" s="21">
        <f>VLOOKUP(CK$6,'MonteCarlo Policy Paths'!$N$2:$S$31,$B438+1,FALSE)</f>
        <v>107.79595653596101</v>
      </c>
      <c r="CL438" s="21">
        <f>VLOOKUP(CL$6,'MonteCarlo Policy Paths'!$N$2:$S$31,$B438+1,FALSE)</f>
        <v>110.84691133589952</v>
      </c>
      <c r="CM438" s="21">
        <f>VLOOKUP(CM$6,'MonteCarlo Policy Paths'!$N$2:$S$31,$B438+1,FALSE)</f>
        <v>113.96784710075578</v>
      </c>
      <c r="CN438" s="21">
        <f>VLOOKUP(CN$6,'MonteCarlo Policy Paths'!$N$2:$S$31,$B438+1,FALSE)</f>
        <v>117.16284845198182</v>
      </c>
      <c r="CO438" s="164">
        <f>VLOOKUP(CO$6,'MonteCarlo Policy Paths'!$N$2:$S$31,$B438+1,FALSE)</f>
        <v>120.41827982173916</v>
      </c>
      <c r="CQ438" s="163">
        <f>BM438*VLOOKUP(AI$6,'Greenhouse Gas Costs Avoided'!$A$2:$I$32,9,FALSE)</f>
        <v>1.5183602829902079</v>
      </c>
      <c r="CR438" s="21">
        <f>BN438*VLOOKUP(AJ$6,'Greenhouse Gas Costs Avoided'!$A$2:$I$32,9,FALSE)</f>
        <v>1.6672001480120395</v>
      </c>
      <c r="CS438" s="21">
        <f>BO438*VLOOKUP(AK$6,'Greenhouse Gas Costs Avoided'!$A$2:$I$32,9,FALSE)</f>
        <v>1.8303953216936328</v>
      </c>
      <c r="CT438" s="21">
        <f>BP438*VLOOKUP(AL$6,'Greenhouse Gas Costs Avoided'!$A$2:$I$32,9,FALSE)</f>
        <v>2.0091600721673259</v>
      </c>
      <c r="CU438" s="21">
        <f>BQ438*VLOOKUP(AM$6,'Greenhouse Gas Costs Avoided'!$A$2:$I$32,9,FALSE)</f>
        <v>2.2039704688009323</v>
      </c>
      <c r="CV438" s="21">
        <f>BR438*VLOOKUP(AN$6,'Greenhouse Gas Costs Avoided'!$A$2:$I$32,9,FALSE)</f>
        <v>2.4147228209427172</v>
      </c>
      <c r="CW438" s="21">
        <f>BS438*VLOOKUP(AO$6,'Greenhouse Gas Costs Avoided'!$A$2:$I$32,9,FALSE)</f>
        <v>2.6435055074141016</v>
      </c>
      <c r="CX438" s="21">
        <f>BT438*VLOOKUP(AP$6,'Greenhouse Gas Costs Avoided'!$A$2:$I$32,9,FALSE)</f>
        <v>2.8936658050138946</v>
      </c>
      <c r="CY438" s="21">
        <f>BU438*VLOOKUP(AQ$6,'Greenhouse Gas Costs Avoided'!$A$2:$I$32,9,FALSE)</f>
        <v>3.1670094520501597</v>
      </c>
      <c r="CZ438" s="21">
        <f>BV438*VLOOKUP(AR$6,'Greenhouse Gas Costs Avoided'!$A$2:$I$32,9,FALSE)</f>
        <v>3.4696024846318703</v>
      </c>
      <c r="DA438" s="21">
        <f>BW438*VLOOKUP(AS$6,'Greenhouse Gas Costs Avoided'!$A$2:$I$32,9,FALSE)</f>
        <v>3.8016643807416939</v>
      </c>
      <c r="DB438" s="21">
        <f>BX438*VLOOKUP(AT$6,'Greenhouse Gas Costs Avoided'!$A$2:$I$32,9,FALSE)</f>
        <v>4.1657946983243246</v>
      </c>
      <c r="DC438" s="21">
        <f>BY438*VLOOKUP(AU$6,'Greenhouse Gas Costs Avoided'!$A$2:$I$32,9,FALSE)</f>
        <v>4.5654558835919028</v>
      </c>
      <c r="DD438" s="21">
        <f>BZ438*VLOOKUP(AV$6,'Greenhouse Gas Costs Avoided'!$A$2:$I$32,9,FALSE)</f>
        <v>5.0035008741682265</v>
      </c>
      <c r="DE438" s="21">
        <f>CA438*VLOOKUP(AW$6,'Greenhouse Gas Costs Avoided'!$A$2:$I$32,9,FALSE)</f>
        <v>5.1473793563843691</v>
      </c>
      <c r="DF438" s="21">
        <f>CB438*VLOOKUP(AX$6,'Greenhouse Gas Costs Avoided'!$A$2:$I$32,9,FALSE)</f>
        <v>5.2963381923007766</v>
      </c>
      <c r="DG438" s="21">
        <f>CC438*VLOOKUP(AY$6,'Greenhouse Gas Costs Avoided'!$A$2:$I$32,9,FALSE)</f>
        <v>5.4493081891352544</v>
      </c>
      <c r="DH438" s="21">
        <f>CD438*VLOOKUP(AZ$6,'Greenhouse Gas Costs Avoided'!$A$2:$I$32,9,FALSE)</f>
        <v>5.606890825278958</v>
      </c>
      <c r="DI438" s="21">
        <f>CE438*VLOOKUP(BA$6,'Greenhouse Gas Costs Avoided'!$A$2:$I$32,9,FALSE)</f>
        <v>5.7675826620899597</v>
      </c>
      <c r="DJ438" s="21">
        <f>CF438*VLOOKUP(BB$6,'Greenhouse Gas Costs Avoided'!$A$2:$I$32,9,FALSE)</f>
        <v>5.935130766850258</v>
      </c>
      <c r="DK438" s="21">
        <f>CG438*VLOOKUP(BC$6,'Greenhouse Gas Costs Avoided'!$A$2:$I$32,9,FALSE)</f>
        <v>6.1052609366481567</v>
      </c>
      <c r="DL438" s="21">
        <f>CH438*VLOOKUP(BD$6,'Greenhouse Gas Costs Avoided'!$A$2:$I$32,9,FALSE)</f>
        <v>6.2788338222861402</v>
      </c>
      <c r="DM438" s="21">
        <f>CI438*VLOOKUP(BE$6,'Greenhouse Gas Costs Avoided'!$A$2:$I$32,9,FALSE)</f>
        <v>6.4570478846612929</v>
      </c>
      <c r="DN438" s="21">
        <f>CJ438*VLOOKUP(BF$6,'Greenhouse Gas Costs Avoided'!$A$2:$I$32,9,FALSE)</f>
        <v>6.6405150868084322</v>
      </c>
      <c r="DO438" s="21">
        <f>CK438*VLOOKUP(BG$6,'Greenhouse Gas Costs Avoided'!$A$2:$I$32,9,FALSE)</f>
        <v>6.8289022097138705</v>
      </c>
      <c r="DP438" s="21">
        <f>CL438*VLOOKUP(BH$6,'Greenhouse Gas Costs Avoided'!$A$2:$I$32,9,FALSE)</f>
        <v>7.0221809990540507</v>
      </c>
      <c r="DQ438" s="21">
        <f>CM438*VLOOKUP(BI$6,'Greenhouse Gas Costs Avoided'!$A$2:$I$32,9,FALSE)</f>
        <v>7.2198931009350886</v>
      </c>
      <c r="DR438" s="21">
        <f>CN438*VLOOKUP(BJ$6,'Greenhouse Gas Costs Avoided'!$A$2:$I$32,9,FALSE)</f>
        <v>7.4222972772007143</v>
      </c>
      <c r="DS438" s="164">
        <f>CO438*VLOOKUP(BK$6,'Greenhouse Gas Costs Avoided'!$A$2:$I$32,9,FALSE)</f>
        <v>7.6285297110405814</v>
      </c>
    </row>
    <row r="439" spans="1:123" x14ac:dyDescent="0.35">
      <c r="A439" s="174">
        <v>433</v>
      </c>
      <c r="B439" s="12">
        <v>5</v>
      </c>
      <c r="C439" s="175">
        <v>2023</v>
      </c>
      <c r="E439" s="20">
        <v>0</v>
      </c>
      <c r="F439" s="21">
        <v>82.346532180449415</v>
      </c>
      <c r="G439" s="21">
        <v>84.002844861871253</v>
      </c>
      <c r="H439" s="21">
        <v>85.659157543293105</v>
      </c>
      <c r="I439" s="21">
        <v>86.918851036576825</v>
      </c>
      <c r="J439" s="21">
        <v>88.178544529860531</v>
      </c>
      <c r="K439" s="21">
        <v>89.438238023144251</v>
      </c>
      <c r="L439" s="21">
        <v>90.697931516427971</v>
      </c>
      <c r="M439" s="21">
        <v>91.95762500971172</v>
      </c>
      <c r="N439" s="21">
        <v>93.21731850299544</v>
      </c>
      <c r="O439" s="21">
        <v>94.47701199627916</v>
      </c>
      <c r="P439" s="21">
        <v>95.73670548956288</v>
      </c>
      <c r="Q439" s="21">
        <v>96.996398982846586</v>
      </c>
      <c r="R439" s="21">
        <v>99.874634841342697</v>
      </c>
      <c r="S439" s="21">
        <v>101.93553668931256</v>
      </c>
      <c r="T439" s="21">
        <v>104.04258519817796</v>
      </c>
      <c r="U439" s="21">
        <v>106.18472717196582</v>
      </c>
      <c r="V439" s="21">
        <v>108.36780972271322</v>
      </c>
      <c r="W439" s="21">
        <v>110.57648338650839</v>
      </c>
      <c r="X439" s="21">
        <v>112.7694544213079</v>
      </c>
      <c r="Y439" s="21">
        <v>114.98228749612761</v>
      </c>
      <c r="Z439" s="21">
        <v>117.22345778349788</v>
      </c>
      <c r="AA439" s="21">
        <v>119.50474742044912</v>
      </c>
      <c r="AB439" s="21">
        <v>121.83201137782079</v>
      </c>
      <c r="AC439" s="21">
        <v>124.30483685770574</v>
      </c>
      <c r="AD439" s="21">
        <v>126.81952160325447</v>
      </c>
      <c r="AE439" s="21">
        <v>129.37127756316897</v>
      </c>
      <c r="AF439" s="21">
        <v>131.96243899653103</v>
      </c>
      <c r="AG439" s="22">
        <v>135.47056479945655</v>
      </c>
      <c r="AI439" s="20">
        <v>0</v>
      </c>
      <c r="AJ439" s="21">
        <v>5.2166744805659615</v>
      </c>
      <c r="AK439" s="21">
        <v>5.3216023247413169</v>
      </c>
      <c r="AL439" s="21">
        <v>5.4265301689166732</v>
      </c>
      <c r="AM439" s="21">
        <v>5.5063320831654474</v>
      </c>
      <c r="AN439" s="21">
        <v>5.5861339974142208</v>
      </c>
      <c r="AO439" s="21">
        <v>5.665935911662995</v>
      </c>
      <c r="AP439" s="21">
        <v>5.7457378259117702</v>
      </c>
      <c r="AQ439" s="21">
        <v>5.8255397401605462</v>
      </c>
      <c r="AR439" s="21">
        <v>5.9053416544093205</v>
      </c>
      <c r="AS439" s="21">
        <v>5.9851435686580947</v>
      </c>
      <c r="AT439" s="21">
        <v>6.0649454829068699</v>
      </c>
      <c r="AU439" s="21">
        <v>6.1447473971556432</v>
      </c>
      <c r="AV439" s="21">
        <v>6.327084396109818</v>
      </c>
      <c r="AW439" s="21">
        <v>6.4576430704410743</v>
      </c>
      <c r="AX439" s="21">
        <v>6.5911251478821242</v>
      </c>
      <c r="AY439" s="21">
        <v>6.7268304055597685</v>
      </c>
      <c r="AZ439" s="21">
        <v>6.8651292595600424</v>
      </c>
      <c r="BA439" s="21">
        <v>7.0050493173053994</v>
      </c>
      <c r="BB439" s="21">
        <v>7.1439746093722221</v>
      </c>
      <c r="BC439" s="21">
        <v>7.2841581669004034</v>
      </c>
      <c r="BD439" s="21">
        <v>7.426136894299721</v>
      </c>
      <c r="BE439" s="21">
        <v>7.5706571930511553</v>
      </c>
      <c r="BF439" s="21">
        <v>7.7180899770979394</v>
      </c>
      <c r="BG439" s="21">
        <v>7.8747441218959366</v>
      </c>
      <c r="BH439" s="21">
        <v>8.0340500621877027</v>
      </c>
      <c r="BI439" s="21">
        <v>8.1957044736636782</v>
      </c>
      <c r="BJ439" s="21">
        <v>8.3598552322508848</v>
      </c>
      <c r="BK439" s="22">
        <v>8.5820959249206545</v>
      </c>
      <c r="BM439" s="163">
        <f>VLOOKUP(BM$6,'MonteCarlo Policy Paths'!$N$2:$S$31,$B439+1,FALSE)</f>
        <v>24.184299884200797</v>
      </c>
      <c r="BN439" s="21">
        <f>VLOOKUP(BN$6,'MonteCarlo Policy Paths'!$N$2:$S$31,$B439+1,FALSE)</f>
        <v>26.797135120393484</v>
      </c>
      <c r="BO439" s="21">
        <f>VLOOKUP(BO$6,'MonteCarlo Policy Paths'!$N$2:$S$31,$B439+1,FALSE)</f>
        <v>29.690826715826198</v>
      </c>
      <c r="BP439" s="21">
        <f>VLOOKUP(BP$6,'MonteCarlo Policy Paths'!$N$2:$S$31,$B439+1,FALSE)</f>
        <v>32.893001978364566</v>
      </c>
      <c r="BQ439" s="21">
        <f>VLOOKUP(BQ$6,'MonteCarlo Policy Paths'!$N$2:$S$31,$B439+1,FALSE)</f>
        <v>36.420098382625895</v>
      </c>
      <c r="BR439" s="21">
        <f>VLOOKUP(BR$6,'MonteCarlo Policy Paths'!$N$2:$S$31,$B439+1,FALSE)</f>
        <v>40.279471956541457</v>
      </c>
      <c r="BS439" s="21">
        <f>VLOOKUP(BS$6,'MonteCarlo Policy Paths'!$N$2:$S$31,$B439+1,FALSE)</f>
        <v>44.515635375675203</v>
      </c>
      <c r="BT439" s="21">
        <f>VLOOKUP(BT$6,'MonteCarlo Policy Paths'!$N$2:$S$31,$B439+1,FALSE)</f>
        <v>49.196171227791872</v>
      </c>
      <c r="BU439" s="21">
        <f>VLOOKUP(BU$6,'MonteCarlo Policy Paths'!$N$2:$S$31,$B439+1,FALSE)</f>
        <v>54.364766335209197</v>
      </c>
      <c r="BV439" s="21">
        <f>VLOOKUP(BV$6,'MonteCarlo Policy Paths'!$N$2:$S$31,$B439+1,FALSE)</f>
        <v>60.140596575631633</v>
      </c>
      <c r="BW439" s="21">
        <f>VLOOKUP(BW$6,'MonteCarlo Policy Paths'!$N$2:$S$31,$B439+1,FALSE)</f>
        <v>66.545116533046993</v>
      </c>
      <c r="BX439" s="21">
        <f>VLOOKUP(BX$6,'MonteCarlo Policy Paths'!$N$2:$S$31,$B439+1,FALSE)</f>
        <v>73.642612105771832</v>
      </c>
      <c r="BY439" s="21">
        <f>VLOOKUP(BY$6,'MonteCarlo Policy Paths'!$N$2:$S$31,$B439+1,FALSE)</f>
        <v>81.515240678665066</v>
      </c>
      <c r="BZ439" s="21">
        <f>VLOOKUP(BZ$6,'MonteCarlo Policy Paths'!$N$2:$S$31,$B439+1,FALSE)</f>
        <v>90.237354922369406</v>
      </c>
      <c r="CA439" s="21">
        <f>VLOOKUP(CA$6,'MonteCarlo Policy Paths'!$N$2:$S$31,$B439+1,FALSE)</f>
        <v>92.736092415362535</v>
      </c>
      <c r="CB439" s="21">
        <f>VLOOKUP(CB$6,'MonteCarlo Policy Paths'!$N$2:$S$31,$B439+1,FALSE)</f>
        <v>95.321073906264047</v>
      </c>
      <c r="CC439" s="21">
        <f>VLOOKUP(CC$6,'MonteCarlo Policy Paths'!$N$2:$S$31,$B439+1,FALSE)</f>
        <v>97.972807459231774</v>
      </c>
      <c r="CD439" s="21">
        <f>VLOOKUP(CD$6,'MonteCarlo Policy Paths'!$N$2:$S$31,$B439+1,FALSE)</f>
        <v>100.70188743091984</v>
      </c>
      <c r="CE439" s="21">
        <f>VLOOKUP(CE$6,'MonteCarlo Policy Paths'!$N$2:$S$31,$B439+1,FALSE)</f>
        <v>103.48109827693068</v>
      </c>
      <c r="CF439" s="21">
        <f>VLOOKUP(CF$6,'MonteCarlo Policy Paths'!$N$2:$S$31,$B439+1,FALSE)</f>
        <v>106.37744326160868</v>
      </c>
      <c r="CG439" s="21">
        <f>VLOOKUP(CG$6,'MonteCarlo Policy Paths'!$N$2:$S$31,$B439+1,FALSE)</f>
        <v>109.31402956265458</v>
      </c>
      <c r="CH439" s="21">
        <f>VLOOKUP(CH$6,'MonteCarlo Policy Paths'!$N$2:$S$31,$B439+1,FALSE)</f>
        <v>112.30612514839871</v>
      </c>
      <c r="CI439" s="21">
        <f>VLOOKUP(CI$6,'MonteCarlo Policy Paths'!$N$2:$S$31,$B439+1,FALSE)</f>
        <v>115.37497116076017</v>
      </c>
      <c r="CJ439" s="21">
        <f>VLOOKUP(CJ$6,'MonteCarlo Policy Paths'!$N$2:$S$31,$B439+1,FALSE)</f>
        <v>118.53125256657755</v>
      </c>
      <c r="CK439" s="21">
        <f>VLOOKUP(CK$6,'MonteCarlo Policy Paths'!$N$2:$S$31,$B439+1,FALSE)</f>
        <v>121.76875646902944</v>
      </c>
      <c r="CL439" s="21">
        <f>VLOOKUP(CL$6,'MonteCarlo Policy Paths'!$N$2:$S$31,$B439+1,FALSE)</f>
        <v>125.08672773594304</v>
      </c>
      <c r="CM439" s="21">
        <f>VLOOKUP(CM$6,'MonteCarlo Policy Paths'!$N$2:$S$31,$B439+1,FALSE)</f>
        <v>128.47676069968128</v>
      </c>
      <c r="CN439" s="21">
        <f>VLOOKUP(CN$6,'MonteCarlo Policy Paths'!$N$2:$S$31,$B439+1,FALSE)</f>
        <v>131.94323193005201</v>
      </c>
      <c r="CO439" s="164">
        <f>VLOOKUP(CO$6,'MonteCarlo Policy Paths'!$N$2:$S$31,$B439+1,FALSE)</f>
        <v>135.47056479945655</v>
      </c>
      <c r="CQ439" s="163">
        <f>BM439*VLOOKUP(AI$6,'Greenhouse Gas Costs Avoided'!$A$2:$I$32,9,FALSE)</f>
        <v>1.5320817610121258</v>
      </c>
      <c r="CR439" s="21">
        <f>BN439*VLOOKUP(AJ$6,'Greenhouse Gas Costs Avoided'!$A$2:$I$32,9,FALSE)</f>
        <v>1.6976055607114411</v>
      </c>
      <c r="CS439" s="21">
        <f>BO439*VLOOKUP(AK$6,'Greenhouse Gas Costs Avoided'!$A$2:$I$32,9,FALSE)</f>
        <v>1.8809216846672472</v>
      </c>
      <c r="CT439" s="21">
        <f>BP439*VLOOKUP(AL$6,'Greenhouse Gas Costs Avoided'!$A$2:$I$32,9,FALSE)</f>
        <v>2.0837803301021003</v>
      </c>
      <c r="CU439" s="21">
        <f>BQ439*VLOOKUP(AM$6,'Greenhouse Gas Costs Avoided'!$A$2:$I$32,9,FALSE)</f>
        <v>2.3072228153580183</v>
      </c>
      <c r="CV439" s="21">
        <f>BR439*VLOOKUP(AN$6,'Greenhouse Gas Costs Avoided'!$A$2:$I$32,9,FALSE)</f>
        <v>2.5517151467399573</v>
      </c>
      <c r="CW439" s="21">
        <f>BS439*VLOOKUP(AO$6,'Greenhouse Gas Costs Avoided'!$A$2:$I$32,9,FALSE)</f>
        <v>2.8200772139570236</v>
      </c>
      <c r="CX439" s="21">
        <f>BT439*VLOOKUP(AP$6,'Greenhouse Gas Costs Avoided'!$A$2:$I$32,9,FALSE)</f>
        <v>3.1165903917263735</v>
      </c>
      <c r="CY439" s="21">
        <f>BU439*VLOOKUP(AQ$6,'Greenhouse Gas Costs Avoided'!$A$2:$I$32,9,FALSE)</f>
        <v>3.444022251736667</v>
      </c>
      <c r="CZ439" s="21">
        <f>BV439*VLOOKUP(AR$6,'Greenhouse Gas Costs Avoided'!$A$2:$I$32,9,FALSE)</f>
        <v>3.8099226171979153</v>
      </c>
      <c r="DA439" s="21">
        <f>BW439*VLOOKUP(AS$6,'Greenhouse Gas Costs Avoided'!$A$2:$I$32,9,FALSE)</f>
        <v>4.2156506416508543</v>
      </c>
      <c r="DB439" s="21">
        <f>BX439*VLOOKUP(AT$6,'Greenhouse Gas Costs Avoided'!$A$2:$I$32,9,FALSE)</f>
        <v>4.6652788536686769</v>
      </c>
      <c r="DC439" s="21">
        <f>BY439*VLOOKUP(AU$6,'Greenhouse Gas Costs Avoided'!$A$2:$I$32,9,FALSE)</f>
        <v>5.1640119451993618</v>
      </c>
      <c r="DD439" s="21">
        <f>BZ439*VLOOKUP(AV$6,'Greenhouse Gas Costs Avoided'!$A$2:$I$32,9,FALSE)</f>
        <v>5.7165601774917221</v>
      </c>
      <c r="DE439" s="21">
        <f>CA439*VLOOKUP(AW$6,'Greenhouse Gas Costs Avoided'!$A$2:$I$32,9,FALSE)</f>
        <v>5.8748558551380645</v>
      </c>
      <c r="DF439" s="21">
        <f>CB439*VLOOKUP(AX$6,'Greenhouse Gas Costs Avoided'!$A$2:$I$32,9,FALSE)</f>
        <v>6.0386151127443357</v>
      </c>
      <c r="DG439" s="21">
        <f>CC439*VLOOKUP(AY$6,'Greenhouse Gas Costs Avoided'!$A$2:$I$32,9,FALSE)</f>
        <v>6.2066031310462346</v>
      </c>
      <c r="DH439" s="21">
        <f>CD439*VLOOKUP(AZ$6,'Greenhouse Gas Costs Avoided'!$A$2:$I$32,9,FALSE)</f>
        <v>6.3794910653253769</v>
      </c>
      <c r="DI439" s="21">
        <f>CE439*VLOOKUP(BA$6,'Greenhouse Gas Costs Avoided'!$A$2:$I$32,9,FALSE)</f>
        <v>6.5555548036832505</v>
      </c>
      <c r="DJ439" s="21">
        <f>CF439*VLOOKUP(BB$6,'Greenhouse Gas Costs Avoided'!$A$2:$I$32,9,FALSE)</f>
        <v>6.7390390205459019</v>
      </c>
      <c r="DK439" s="21">
        <f>CG439*VLOOKUP(BC$6,'Greenhouse Gas Costs Avoided'!$A$2:$I$32,9,FALSE)</f>
        <v>6.9250725353887148</v>
      </c>
      <c r="DL439" s="21">
        <f>CH439*VLOOKUP(BD$6,'Greenhouse Gas Costs Avoided'!$A$2:$I$32,9,FALSE)</f>
        <v>7.114622578022705</v>
      </c>
      <c r="DM439" s="21">
        <f>CI439*VLOOKUP(BE$6,'Greenhouse Gas Costs Avoided'!$A$2:$I$32,9,FALSE)</f>
        <v>7.309034780377397</v>
      </c>
      <c r="DN439" s="21">
        <f>CJ439*VLOOKUP(BF$6,'Greenhouse Gas Costs Avoided'!$A$2:$I$32,9,FALSE)</f>
        <v>7.5089860379134308</v>
      </c>
      <c r="DO439" s="21">
        <f>CK439*VLOOKUP(BG$6,'Greenhouse Gas Costs Avoided'!$A$2:$I$32,9,FALSE)</f>
        <v>7.714082761982441</v>
      </c>
      <c r="DP439" s="21">
        <f>CL439*VLOOKUP(BH$6,'Greenhouse Gas Costs Avoided'!$A$2:$I$32,9,FALSE)</f>
        <v>7.9242771147625906</v>
      </c>
      <c r="DQ439" s="21">
        <f>CM439*VLOOKUP(BI$6,'Greenhouse Gas Costs Avoided'!$A$2:$I$32,9,FALSE)</f>
        <v>8.1390365949973802</v>
      </c>
      <c r="DR439" s="21">
        <f>CN439*VLOOKUP(BJ$6,'Greenhouse Gas Costs Avoided'!$A$2:$I$32,9,FALSE)</f>
        <v>8.358638459535694</v>
      </c>
      <c r="DS439" s="164">
        <f>CO439*VLOOKUP(BK$6,'Greenhouse Gas Costs Avoided'!$A$2:$I$32,9,FALSE)</f>
        <v>8.5820959249206545</v>
      </c>
    </row>
    <row r="440" spans="1:123" x14ac:dyDescent="0.35">
      <c r="A440" s="174">
        <v>434</v>
      </c>
      <c r="B440" s="12">
        <v>1</v>
      </c>
      <c r="C440" s="175">
        <v>2023</v>
      </c>
      <c r="E440" s="20">
        <v>0</v>
      </c>
      <c r="F440" s="21">
        <v>82.346532180449415</v>
      </c>
      <c r="G440" s="21">
        <v>84.002844861871253</v>
      </c>
      <c r="H440" s="21">
        <v>85.659157543293105</v>
      </c>
      <c r="I440" s="21">
        <v>86.918851036576825</v>
      </c>
      <c r="J440" s="21">
        <v>88.178544529860531</v>
      </c>
      <c r="K440" s="21">
        <v>89.438238023144251</v>
      </c>
      <c r="L440" s="21">
        <v>90.697931516427971</v>
      </c>
      <c r="M440" s="21">
        <v>91.95762500971172</v>
      </c>
      <c r="N440" s="21">
        <v>93.21731850299544</v>
      </c>
      <c r="O440" s="21">
        <v>94.47701199627916</v>
      </c>
      <c r="P440" s="21">
        <v>95.73670548956288</v>
      </c>
      <c r="Q440" s="21">
        <v>96.996398982846586</v>
      </c>
      <c r="R440" s="21">
        <v>98.25609247613032</v>
      </c>
      <c r="S440" s="21">
        <v>99.65157958594628</v>
      </c>
      <c r="T440" s="21">
        <v>101.04706669576224</v>
      </c>
      <c r="U440" s="21">
        <v>102.4425538055782</v>
      </c>
      <c r="V440" s="21">
        <v>103.83804091539416</v>
      </c>
      <c r="W440" s="21">
        <v>105.23352802521011</v>
      </c>
      <c r="X440" s="21">
        <v>106.47156953138905</v>
      </c>
      <c r="Y440" s="21">
        <v>107.709611037568</v>
      </c>
      <c r="Z440" s="21">
        <v>108.94765254374694</v>
      </c>
      <c r="AA440" s="21">
        <v>110.18569404992589</v>
      </c>
      <c r="AB440" s="21">
        <v>111.42373555610482</v>
      </c>
      <c r="AC440" s="21">
        <v>112.86811731331359</v>
      </c>
      <c r="AD440" s="21">
        <v>114.31249907052236</v>
      </c>
      <c r="AE440" s="21">
        <v>115.75688082773114</v>
      </c>
      <c r="AF440" s="21">
        <v>117.20126258493991</v>
      </c>
      <c r="AG440" s="22">
        <v>118.64564434214866</v>
      </c>
      <c r="AI440" s="20">
        <v>0</v>
      </c>
      <c r="AJ440" s="21">
        <v>5.2166744805659615</v>
      </c>
      <c r="AK440" s="21">
        <v>5.3216023247413169</v>
      </c>
      <c r="AL440" s="21">
        <v>5.4265301689166732</v>
      </c>
      <c r="AM440" s="21">
        <v>5.5063320831654474</v>
      </c>
      <c r="AN440" s="21">
        <v>5.5861339974142208</v>
      </c>
      <c r="AO440" s="21">
        <v>5.665935911662995</v>
      </c>
      <c r="AP440" s="21">
        <v>5.7457378259117702</v>
      </c>
      <c r="AQ440" s="21">
        <v>5.8255397401605462</v>
      </c>
      <c r="AR440" s="21">
        <v>5.9053416544093205</v>
      </c>
      <c r="AS440" s="21">
        <v>5.9851435686580947</v>
      </c>
      <c r="AT440" s="21">
        <v>6.0649454829068699</v>
      </c>
      <c r="AU440" s="21">
        <v>6.1447473971556432</v>
      </c>
      <c r="AV440" s="21">
        <v>6.2245493114044184</v>
      </c>
      <c r="AW440" s="21">
        <v>6.312953786990386</v>
      </c>
      <c r="AX440" s="21">
        <v>6.4013582625763545</v>
      </c>
      <c r="AY440" s="21">
        <v>6.4897627381623222</v>
      </c>
      <c r="AZ440" s="21">
        <v>6.5781672137482907</v>
      </c>
      <c r="BA440" s="21">
        <v>6.6665716893342575</v>
      </c>
      <c r="BB440" s="21">
        <v>6.7450019445028957</v>
      </c>
      <c r="BC440" s="21">
        <v>6.8234321996715348</v>
      </c>
      <c r="BD440" s="21">
        <v>6.901862454840173</v>
      </c>
      <c r="BE440" s="21">
        <v>6.9802927100088112</v>
      </c>
      <c r="BF440" s="21">
        <v>7.0587229651774486</v>
      </c>
      <c r="BG440" s="21">
        <v>7.1502249295408609</v>
      </c>
      <c r="BH440" s="21">
        <v>7.2417268939042723</v>
      </c>
      <c r="BI440" s="21">
        <v>7.3332288582676846</v>
      </c>
      <c r="BJ440" s="21">
        <v>7.424730822631096</v>
      </c>
      <c r="BK440" s="22">
        <v>7.5162327869945065</v>
      </c>
      <c r="BM440" s="163">
        <f>VLOOKUP(BM$6,'MonteCarlo Policy Paths'!$N$2:$S$31,$B440+1,FALSE)</f>
        <v>18.946072246720579</v>
      </c>
      <c r="BN440" s="21">
        <f>VLOOKUP(BN$6,'MonteCarlo Policy Paths'!$N$2:$S$31,$B440+1,FALSE)</f>
        <v>19.920985834119051</v>
      </c>
      <c r="BO440" s="21">
        <f>VLOOKUP(BO$6,'MonteCarlo Policy Paths'!$N$2:$S$31,$B440+1,FALSE)</f>
        <v>20.944710352814074</v>
      </c>
      <c r="BP440" s="21">
        <f>VLOOKUP(BP$6,'MonteCarlo Policy Paths'!$N$2:$S$31,$B440+1,FALSE)</f>
        <v>22.017919567056939</v>
      </c>
      <c r="BQ440" s="21">
        <f>VLOOKUP(BQ$6,'MonteCarlo Policy Paths'!$N$2:$S$31,$B440+1,FALSE)</f>
        <v>23.125382269476081</v>
      </c>
      <c r="BR440" s="21">
        <f>VLOOKUP(BR$6,'MonteCarlo Policy Paths'!$N$2:$S$31,$B440+1,FALSE)</f>
        <v>24.222533249319248</v>
      </c>
      <c r="BS440" s="21">
        <f>VLOOKUP(BS$6,'MonteCarlo Policy Paths'!$N$2:$S$31,$B440+1,FALSE)</f>
        <v>25.344600035724898</v>
      </c>
      <c r="BT440" s="21">
        <f>VLOOKUP(BT$6,'MonteCarlo Policy Paths'!$N$2:$S$31,$B440+1,FALSE)</f>
        <v>26.511875533452777</v>
      </c>
      <c r="BU440" s="21">
        <f>VLOOKUP(BU$6,'MonteCarlo Policy Paths'!$N$2:$S$31,$B440+1,FALSE)</f>
        <v>27.727543772426976</v>
      </c>
      <c r="BV440" s="21">
        <f>VLOOKUP(BV$6,'MonteCarlo Policy Paths'!$N$2:$S$31,$B440+1,FALSE)</f>
        <v>29.105872242644537</v>
      </c>
      <c r="BW440" s="21">
        <f>VLOOKUP(BW$6,'MonteCarlo Policy Paths'!$N$2:$S$31,$B440+1,FALSE)</f>
        <v>30.561165854776764</v>
      </c>
      <c r="BX440" s="21">
        <f>VLOOKUP(BX$6,'MonteCarlo Policy Paths'!$N$2:$S$31,$B440+1,FALSE)</f>
        <v>32.089224147515601</v>
      </c>
      <c r="BY440" s="21">
        <f>VLOOKUP(BY$6,'MonteCarlo Policy Paths'!$N$2:$S$31,$B440+1,FALSE)</f>
        <v>33.693685354891386</v>
      </c>
      <c r="BZ440" s="21">
        <f>VLOOKUP(BZ$6,'MonteCarlo Policy Paths'!$N$2:$S$31,$B440+1,FALSE)</f>
        <v>35.378369622635958</v>
      </c>
      <c r="CA440" s="21">
        <f>VLOOKUP(CA$6,'MonteCarlo Policy Paths'!$N$2:$S$31,$B440+1,FALSE)</f>
        <v>37.147288103767757</v>
      </c>
      <c r="CB440" s="21">
        <f>VLOOKUP(CB$6,'MonteCarlo Policy Paths'!$N$2:$S$31,$B440+1,FALSE)</f>
        <v>39.004652508956148</v>
      </c>
      <c r="CC440" s="21">
        <f>VLOOKUP(CC$6,'MonteCarlo Policy Paths'!$N$2:$S$31,$B440+1,FALSE)</f>
        <v>40.954885134403959</v>
      </c>
      <c r="CD440" s="21">
        <f>VLOOKUP(CD$6,'MonteCarlo Policy Paths'!$N$2:$S$31,$B440+1,FALSE)</f>
        <v>43.002629391124159</v>
      </c>
      <c r="CE440" s="21">
        <f>VLOOKUP(CE$6,'MonteCarlo Policy Paths'!$N$2:$S$31,$B440+1,FALSE)</f>
        <v>45.152760860680367</v>
      </c>
      <c r="CF440" s="21">
        <f>VLOOKUP(CF$6,'MonteCarlo Policy Paths'!$N$2:$S$31,$B440+1,FALSE)</f>
        <v>47.410398903714388</v>
      </c>
      <c r="CG440" s="21">
        <f>VLOOKUP(CG$6,'MonteCarlo Policy Paths'!$N$2:$S$31,$B440+1,FALSE)</f>
        <v>49.780918848900107</v>
      </c>
      <c r="CH440" s="21">
        <f>VLOOKUP(CH$6,'MonteCarlo Policy Paths'!$N$2:$S$31,$B440+1,FALSE)</f>
        <v>52.269964791345117</v>
      </c>
      <c r="CI440" s="21">
        <f>VLOOKUP(CI$6,'MonteCarlo Policy Paths'!$N$2:$S$31,$B440+1,FALSE)</f>
        <v>54.883463030912374</v>
      </c>
      <c r="CJ440" s="21">
        <f>VLOOKUP(CJ$6,'MonteCarlo Policy Paths'!$N$2:$S$31,$B440+1,FALSE)</f>
        <v>57.627636182457998</v>
      </c>
      <c r="CK440" s="21">
        <f>VLOOKUP(CK$6,'MonteCarlo Policy Paths'!$N$2:$S$31,$B440+1,FALSE)</f>
        <v>60.509017991580897</v>
      </c>
      <c r="CL440" s="21">
        <f>VLOOKUP(CL$6,'MonteCarlo Policy Paths'!$N$2:$S$31,$B440+1,FALSE)</f>
        <v>63.534468891159946</v>
      </c>
      <c r="CM440" s="21">
        <f>VLOOKUP(CM$6,'MonteCarlo Policy Paths'!$N$2:$S$31,$B440+1,FALSE)</f>
        <v>66.711192335717939</v>
      </c>
      <c r="CN440" s="21">
        <f>VLOOKUP(CN$6,'MonteCarlo Policy Paths'!$N$2:$S$31,$B440+1,FALSE)</f>
        <v>70.04675195250384</v>
      </c>
      <c r="CO440" s="164">
        <f>VLOOKUP(CO$6,'MonteCarlo Policy Paths'!$N$2:$S$31,$B440+1,FALSE)</f>
        <v>73.54908955012904</v>
      </c>
      <c r="CQ440" s="163">
        <f>BM440*VLOOKUP(AI$6,'Greenhouse Gas Costs Avoided'!$A$2:$I$32,9,FALSE)</f>
        <v>1.2002386619007086</v>
      </c>
      <c r="CR440" s="21">
        <f>BN440*VLOOKUP(AJ$6,'Greenhouse Gas Costs Avoided'!$A$2:$I$32,9,FALSE)</f>
        <v>1.2619996941806579</v>
      </c>
      <c r="CS440" s="21">
        <f>BO440*VLOOKUP(AK$6,'Greenhouse Gas Costs Avoided'!$A$2:$I$32,9,FALSE)</f>
        <v>1.3268529118013257</v>
      </c>
      <c r="CT440" s="21">
        <f>BP440*VLOOKUP(AL$6,'Greenhouse Gas Costs Avoided'!$A$2:$I$32,9,FALSE)</f>
        <v>1.3948409979053111</v>
      </c>
      <c r="CU440" s="21">
        <f>BQ440*VLOOKUP(AM$6,'Greenhouse Gas Costs Avoided'!$A$2:$I$32,9,FALSE)</f>
        <v>1.464999051498006</v>
      </c>
      <c r="CV440" s="21">
        <f>BR440*VLOOKUP(AN$6,'Greenhouse Gas Costs Avoided'!$A$2:$I$32,9,FALSE)</f>
        <v>1.5345038547523033</v>
      </c>
      <c r="CW440" s="21">
        <f>BS440*VLOOKUP(AO$6,'Greenhouse Gas Costs Avoided'!$A$2:$I$32,9,FALSE)</f>
        <v>1.6055870809081549</v>
      </c>
      <c r="CX440" s="21">
        <f>BT440*VLOOKUP(AP$6,'Greenhouse Gas Costs Avoided'!$A$2:$I$32,9,FALSE)</f>
        <v>1.6795342908215394</v>
      </c>
      <c r="CY440" s="21">
        <f>BU440*VLOOKUP(AQ$6,'Greenhouse Gas Costs Avoided'!$A$2:$I$32,9,FALSE)</f>
        <v>1.7565471936259263</v>
      </c>
      <c r="CZ440" s="21">
        <f>BV440*VLOOKUP(AR$6,'Greenhouse Gas Costs Avoided'!$A$2:$I$32,9,FALSE)</f>
        <v>1.8438646648785721</v>
      </c>
      <c r="DA440" s="21">
        <f>BW440*VLOOKUP(AS$6,'Greenhouse Gas Costs Avoided'!$A$2:$I$32,9,FALSE)</f>
        <v>1.9360578981225007</v>
      </c>
      <c r="DB440" s="21">
        <f>BX440*VLOOKUP(AT$6,'Greenhouse Gas Costs Avoided'!$A$2:$I$32,9,FALSE)</f>
        <v>2.0328607930286258</v>
      </c>
      <c r="DC440" s="21">
        <f>BY440*VLOOKUP(AU$6,'Greenhouse Gas Costs Avoided'!$A$2:$I$32,9,FALSE)</f>
        <v>2.1345038326800574</v>
      </c>
      <c r="DD440" s="21">
        <f>BZ440*VLOOKUP(AV$6,'Greenhouse Gas Costs Avoided'!$A$2:$I$32,9,FALSE)</f>
        <v>2.2412290243140602</v>
      </c>
      <c r="DE440" s="21">
        <f>CA440*VLOOKUP(AW$6,'Greenhouse Gas Costs Avoided'!$A$2:$I$32,9,FALSE)</f>
        <v>2.3532904755297634</v>
      </c>
      <c r="DF440" s="21">
        <f>CB440*VLOOKUP(AX$6,'Greenhouse Gas Costs Avoided'!$A$2:$I$32,9,FALSE)</f>
        <v>2.4709549993062518</v>
      </c>
      <c r="DG440" s="21">
        <f>CC440*VLOOKUP(AY$6,'Greenhouse Gas Costs Avoided'!$A$2:$I$32,9,FALSE)</f>
        <v>2.5945027492715647</v>
      </c>
      <c r="DH440" s="21">
        <f>CD440*VLOOKUP(AZ$6,'Greenhouse Gas Costs Avoided'!$A$2:$I$32,9,FALSE)</f>
        <v>2.724227886735143</v>
      </c>
      <c r="DI440" s="21">
        <f>CE440*VLOOKUP(BA$6,'Greenhouse Gas Costs Avoided'!$A$2:$I$32,9,FALSE)</f>
        <v>2.8604392810719004</v>
      </c>
      <c r="DJ440" s="21">
        <f>CF440*VLOOKUP(BB$6,'Greenhouse Gas Costs Avoided'!$A$2:$I$32,9,FALSE)</f>
        <v>3.0034612451254952</v>
      </c>
      <c r="DK440" s="21">
        <f>CG440*VLOOKUP(BC$6,'Greenhouse Gas Costs Avoided'!$A$2:$I$32,9,FALSE)</f>
        <v>3.1536343073817701</v>
      </c>
      <c r="DL440" s="21">
        <f>CH440*VLOOKUP(BD$6,'Greenhouse Gas Costs Avoided'!$A$2:$I$32,9,FALSE)</f>
        <v>3.3113160227508591</v>
      </c>
      <c r="DM440" s="21">
        <f>CI440*VLOOKUP(BE$6,'Greenhouse Gas Costs Avoided'!$A$2:$I$32,9,FALSE)</f>
        <v>3.4768818238884021</v>
      </c>
      <c r="DN440" s="21">
        <f>CJ440*VLOOKUP(BF$6,'Greenhouse Gas Costs Avoided'!$A$2:$I$32,9,FALSE)</f>
        <v>3.6507259150828224</v>
      </c>
      <c r="DO440" s="21">
        <f>CK440*VLOOKUP(BG$6,'Greenhouse Gas Costs Avoided'!$A$2:$I$32,9,FALSE)</f>
        <v>3.8332622108369634</v>
      </c>
      <c r="DP440" s="21">
        <f>CL440*VLOOKUP(BH$6,'Greenhouse Gas Costs Avoided'!$A$2:$I$32,9,FALSE)</f>
        <v>4.0249253213788121</v>
      </c>
      <c r="DQ440" s="21">
        <f>CM440*VLOOKUP(BI$6,'Greenhouse Gas Costs Avoided'!$A$2:$I$32,9,FALSE)</f>
        <v>4.2261715874477526</v>
      </c>
      <c r="DR440" s="21">
        <f>CN440*VLOOKUP(BJ$6,'Greenhouse Gas Costs Avoided'!$A$2:$I$32,9,FALSE)</f>
        <v>4.4374801668201398</v>
      </c>
      <c r="DS440" s="164">
        <f>CO440*VLOOKUP(BK$6,'Greenhouse Gas Costs Avoided'!$A$2:$I$32,9,FALSE)</f>
        <v>4.6593541751611474</v>
      </c>
    </row>
    <row r="441" spans="1:123" x14ac:dyDescent="0.35">
      <c r="A441" s="174">
        <v>435</v>
      </c>
      <c r="B441" s="12">
        <v>2</v>
      </c>
      <c r="C441" s="175">
        <v>2023</v>
      </c>
      <c r="E441" s="20">
        <v>0</v>
      </c>
      <c r="F441" s="21">
        <v>82.346532180449415</v>
      </c>
      <c r="G441" s="21">
        <v>84.002844861871253</v>
      </c>
      <c r="H441" s="21">
        <v>85.659157543293105</v>
      </c>
      <c r="I441" s="21">
        <v>86.918851036576825</v>
      </c>
      <c r="J441" s="21">
        <v>88.178544529860531</v>
      </c>
      <c r="K441" s="21">
        <v>89.438238023144251</v>
      </c>
      <c r="L441" s="21">
        <v>90.697931516427971</v>
      </c>
      <c r="M441" s="21">
        <v>91.95762500971172</v>
      </c>
      <c r="N441" s="21">
        <v>93.21731850299544</v>
      </c>
      <c r="O441" s="21">
        <v>94.47701199627916</v>
      </c>
      <c r="P441" s="21">
        <v>95.73670548956288</v>
      </c>
      <c r="Q441" s="21">
        <v>96.996398982846586</v>
      </c>
      <c r="R441" s="21">
        <v>98.25609247613032</v>
      </c>
      <c r="S441" s="21">
        <v>99.65157958594628</v>
      </c>
      <c r="T441" s="21">
        <v>101.04706669576224</v>
      </c>
      <c r="U441" s="21">
        <v>102.4425538055782</v>
      </c>
      <c r="V441" s="21">
        <v>103.83804091539416</v>
      </c>
      <c r="W441" s="21">
        <v>105.23352802521011</v>
      </c>
      <c r="X441" s="21">
        <v>106.47156953138905</v>
      </c>
      <c r="Y441" s="21">
        <v>107.709611037568</v>
      </c>
      <c r="Z441" s="21">
        <v>108.94765254374694</v>
      </c>
      <c r="AA441" s="21">
        <v>110.18569404992589</v>
      </c>
      <c r="AB441" s="21">
        <v>111.42373555610482</v>
      </c>
      <c r="AC441" s="21">
        <v>112.86811731331359</v>
      </c>
      <c r="AD441" s="21">
        <v>114.31249907052236</v>
      </c>
      <c r="AE441" s="21">
        <v>115.75688082773114</v>
      </c>
      <c r="AF441" s="21">
        <v>117.20126258493991</v>
      </c>
      <c r="AG441" s="22">
        <v>120.41827982173916</v>
      </c>
      <c r="AI441" s="20">
        <v>0</v>
      </c>
      <c r="AJ441" s="21">
        <v>5.2166744805659615</v>
      </c>
      <c r="AK441" s="21">
        <v>5.3216023247413169</v>
      </c>
      <c r="AL441" s="21">
        <v>5.4265301689166732</v>
      </c>
      <c r="AM441" s="21">
        <v>5.5063320831654474</v>
      </c>
      <c r="AN441" s="21">
        <v>5.5861339974142208</v>
      </c>
      <c r="AO441" s="21">
        <v>5.665935911662995</v>
      </c>
      <c r="AP441" s="21">
        <v>5.7457378259117702</v>
      </c>
      <c r="AQ441" s="21">
        <v>5.8255397401605462</v>
      </c>
      <c r="AR441" s="21">
        <v>5.9053416544093205</v>
      </c>
      <c r="AS441" s="21">
        <v>5.9851435686580947</v>
      </c>
      <c r="AT441" s="21">
        <v>6.0649454829068699</v>
      </c>
      <c r="AU441" s="21">
        <v>6.1447473971556432</v>
      </c>
      <c r="AV441" s="21">
        <v>6.2245493114044184</v>
      </c>
      <c r="AW441" s="21">
        <v>6.312953786990386</v>
      </c>
      <c r="AX441" s="21">
        <v>6.4013582625763545</v>
      </c>
      <c r="AY441" s="21">
        <v>6.4897627381623222</v>
      </c>
      <c r="AZ441" s="21">
        <v>6.5781672137482907</v>
      </c>
      <c r="BA441" s="21">
        <v>6.6665716893342575</v>
      </c>
      <c r="BB441" s="21">
        <v>6.7450019445028957</v>
      </c>
      <c r="BC441" s="21">
        <v>6.8234321996715348</v>
      </c>
      <c r="BD441" s="21">
        <v>6.901862454840173</v>
      </c>
      <c r="BE441" s="21">
        <v>6.9802927100088112</v>
      </c>
      <c r="BF441" s="21">
        <v>7.0587229651774486</v>
      </c>
      <c r="BG441" s="21">
        <v>7.1502249295408609</v>
      </c>
      <c r="BH441" s="21">
        <v>7.2417268939042723</v>
      </c>
      <c r="BI441" s="21">
        <v>7.3332288582676846</v>
      </c>
      <c r="BJ441" s="21">
        <v>7.424730822631096</v>
      </c>
      <c r="BK441" s="22">
        <v>7.6285297110405814</v>
      </c>
      <c r="BM441" s="163">
        <f>VLOOKUP(BM$6,'MonteCarlo Policy Paths'!$N$2:$S$31,$B441+1,FALSE)</f>
        <v>23.967702867134744</v>
      </c>
      <c r="BN441" s="21">
        <f>VLOOKUP(BN$6,'MonteCarlo Policy Paths'!$N$2:$S$31,$B441+1,FALSE)</f>
        <v>26.317177955222718</v>
      </c>
      <c r="BO441" s="21">
        <f>VLOOKUP(BO$6,'MonteCarlo Policy Paths'!$N$2:$S$31,$B441+1,FALSE)</f>
        <v>28.893255238045125</v>
      </c>
      <c r="BP441" s="21">
        <f>VLOOKUP(BP$6,'MonteCarlo Policy Paths'!$N$2:$S$31,$B441+1,FALSE)</f>
        <v>31.715102246604285</v>
      </c>
      <c r="BQ441" s="21">
        <f>VLOOKUP(BQ$6,'MonteCarlo Policy Paths'!$N$2:$S$31,$B441+1,FALSE)</f>
        <v>34.790233856835599</v>
      </c>
      <c r="BR441" s="21">
        <f>VLOOKUP(BR$6,'MonteCarlo Policy Paths'!$N$2:$S$31,$B441+1,FALSE)</f>
        <v>38.117013285454661</v>
      </c>
      <c r="BS441" s="21">
        <f>VLOOKUP(BS$6,'MonteCarlo Policy Paths'!$N$2:$S$31,$B441+1,FALSE)</f>
        <v>41.72840612279375</v>
      </c>
      <c r="BT441" s="21">
        <f>VLOOKUP(BT$6,'MonteCarlo Policy Paths'!$N$2:$S$31,$B441+1,FALSE)</f>
        <v>45.677249983631562</v>
      </c>
      <c r="BU441" s="21">
        <f>VLOOKUP(BU$6,'MonteCarlo Policy Paths'!$N$2:$S$31,$B441+1,FALSE)</f>
        <v>49.99204890598088</v>
      </c>
      <c r="BV441" s="21">
        <f>VLOOKUP(BV$6,'MonteCarlo Policy Paths'!$N$2:$S$31,$B441+1,FALSE)</f>
        <v>54.768556811140854</v>
      </c>
      <c r="BW441" s="21">
        <f>VLOOKUP(BW$6,'MonteCarlo Policy Paths'!$N$2:$S$31,$B441+1,FALSE)</f>
        <v>60.010238214835042</v>
      </c>
      <c r="BX441" s="21">
        <f>VLOOKUP(BX$6,'MonteCarlo Policy Paths'!$N$2:$S$31,$B441+1,FALSE)</f>
        <v>65.75812779974207</v>
      </c>
      <c r="BY441" s="21">
        <f>VLOOKUP(BY$6,'MonteCarlo Policy Paths'!$N$2:$S$31,$B441+1,FALSE)</f>
        <v>72.066881159093455</v>
      </c>
      <c r="BZ441" s="21">
        <f>VLOOKUP(BZ$6,'MonteCarlo Policy Paths'!$N$2:$S$31,$B441+1,FALSE)</f>
        <v>78.981532638183737</v>
      </c>
      <c r="CA441" s="21">
        <f>VLOOKUP(CA$6,'MonteCarlo Policy Paths'!$N$2:$S$31,$B441+1,FALSE)</f>
        <v>81.252691038046251</v>
      </c>
      <c r="CB441" s="21">
        <f>VLOOKUP(CB$6,'MonteCarlo Policy Paths'!$N$2:$S$31,$B441+1,FALSE)</f>
        <v>83.604044111934414</v>
      </c>
      <c r="CC441" s="21">
        <f>VLOOKUP(CC$6,'MonteCarlo Policy Paths'!$N$2:$S$31,$B441+1,FALSE)</f>
        <v>86.018714380110126</v>
      </c>
      <c r="CD441" s="21">
        <f>VLOOKUP(CD$6,'MonteCarlo Policy Paths'!$N$2:$S$31,$B441+1,FALSE)</f>
        <v>88.506196331807388</v>
      </c>
      <c r="CE441" s="21">
        <f>VLOOKUP(CE$6,'MonteCarlo Policy Paths'!$N$2:$S$31,$B441+1,FALSE)</f>
        <v>91.042757806054695</v>
      </c>
      <c r="CF441" s="21">
        <f>VLOOKUP(CF$6,'MonteCarlo Policy Paths'!$N$2:$S$31,$B441+1,FALSE)</f>
        <v>93.687547211990633</v>
      </c>
      <c r="CG441" s="21">
        <f>VLOOKUP(CG$6,'MonteCarlo Policy Paths'!$N$2:$S$31,$B441+1,FALSE)</f>
        <v>96.373095170621937</v>
      </c>
      <c r="CH441" s="21">
        <f>VLOOKUP(CH$6,'MonteCarlo Policy Paths'!$N$2:$S$31,$B441+1,FALSE)</f>
        <v>99.112987273548597</v>
      </c>
      <c r="CI441" s="21">
        <f>VLOOKUP(CI$6,'MonteCarlo Policy Paths'!$N$2:$S$31,$B441+1,FALSE)</f>
        <v>101.92614153054797</v>
      </c>
      <c r="CJ441" s="21">
        <f>VLOOKUP(CJ$6,'MonteCarlo Policy Paths'!$N$2:$S$31,$B441+1,FALSE)</f>
        <v>104.82221793361833</v>
      </c>
      <c r="CK441" s="21">
        <f>VLOOKUP(CK$6,'MonteCarlo Policy Paths'!$N$2:$S$31,$B441+1,FALSE)</f>
        <v>107.79595653596101</v>
      </c>
      <c r="CL441" s="21">
        <f>VLOOKUP(CL$6,'MonteCarlo Policy Paths'!$N$2:$S$31,$B441+1,FALSE)</f>
        <v>110.84691133589952</v>
      </c>
      <c r="CM441" s="21">
        <f>VLOOKUP(CM$6,'MonteCarlo Policy Paths'!$N$2:$S$31,$B441+1,FALSE)</f>
        <v>113.96784710075578</v>
      </c>
      <c r="CN441" s="21">
        <f>VLOOKUP(CN$6,'MonteCarlo Policy Paths'!$N$2:$S$31,$B441+1,FALSE)</f>
        <v>117.16284845198182</v>
      </c>
      <c r="CO441" s="164">
        <f>VLOOKUP(CO$6,'MonteCarlo Policy Paths'!$N$2:$S$31,$B441+1,FALSE)</f>
        <v>120.41827982173916</v>
      </c>
      <c r="CQ441" s="163">
        <f>BM441*VLOOKUP(AI$6,'Greenhouse Gas Costs Avoided'!$A$2:$I$32,9,FALSE)</f>
        <v>1.5183602829902079</v>
      </c>
      <c r="CR441" s="21">
        <f>BN441*VLOOKUP(AJ$6,'Greenhouse Gas Costs Avoided'!$A$2:$I$32,9,FALSE)</f>
        <v>1.6672001480120395</v>
      </c>
      <c r="CS441" s="21">
        <f>BO441*VLOOKUP(AK$6,'Greenhouse Gas Costs Avoided'!$A$2:$I$32,9,FALSE)</f>
        <v>1.8303953216936328</v>
      </c>
      <c r="CT441" s="21">
        <f>BP441*VLOOKUP(AL$6,'Greenhouse Gas Costs Avoided'!$A$2:$I$32,9,FALSE)</f>
        <v>2.0091600721673259</v>
      </c>
      <c r="CU441" s="21">
        <f>BQ441*VLOOKUP(AM$6,'Greenhouse Gas Costs Avoided'!$A$2:$I$32,9,FALSE)</f>
        <v>2.2039704688009323</v>
      </c>
      <c r="CV441" s="21">
        <f>BR441*VLOOKUP(AN$6,'Greenhouse Gas Costs Avoided'!$A$2:$I$32,9,FALSE)</f>
        <v>2.4147228209427172</v>
      </c>
      <c r="CW441" s="21">
        <f>BS441*VLOOKUP(AO$6,'Greenhouse Gas Costs Avoided'!$A$2:$I$32,9,FALSE)</f>
        <v>2.6435055074141016</v>
      </c>
      <c r="CX441" s="21">
        <f>BT441*VLOOKUP(AP$6,'Greenhouse Gas Costs Avoided'!$A$2:$I$32,9,FALSE)</f>
        <v>2.8936658050138946</v>
      </c>
      <c r="CY441" s="21">
        <f>BU441*VLOOKUP(AQ$6,'Greenhouse Gas Costs Avoided'!$A$2:$I$32,9,FALSE)</f>
        <v>3.1670094520501597</v>
      </c>
      <c r="CZ441" s="21">
        <f>BV441*VLOOKUP(AR$6,'Greenhouse Gas Costs Avoided'!$A$2:$I$32,9,FALSE)</f>
        <v>3.4696024846318703</v>
      </c>
      <c r="DA441" s="21">
        <f>BW441*VLOOKUP(AS$6,'Greenhouse Gas Costs Avoided'!$A$2:$I$32,9,FALSE)</f>
        <v>3.8016643807416939</v>
      </c>
      <c r="DB441" s="21">
        <f>BX441*VLOOKUP(AT$6,'Greenhouse Gas Costs Avoided'!$A$2:$I$32,9,FALSE)</f>
        <v>4.1657946983243246</v>
      </c>
      <c r="DC441" s="21">
        <f>BY441*VLOOKUP(AU$6,'Greenhouse Gas Costs Avoided'!$A$2:$I$32,9,FALSE)</f>
        <v>4.5654558835919028</v>
      </c>
      <c r="DD441" s="21">
        <f>BZ441*VLOOKUP(AV$6,'Greenhouse Gas Costs Avoided'!$A$2:$I$32,9,FALSE)</f>
        <v>5.0035008741682265</v>
      </c>
      <c r="DE441" s="21">
        <f>CA441*VLOOKUP(AW$6,'Greenhouse Gas Costs Avoided'!$A$2:$I$32,9,FALSE)</f>
        <v>5.1473793563843691</v>
      </c>
      <c r="DF441" s="21">
        <f>CB441*VLOOKUP(AX$6,'Greenhouse Gas Costs Avoided'!$A$2:$I$32,9,FALSE)</f>
        <v>5.2963381923007766</v>
      </c>
      <c r="DG441" s="21">
        <f>CC441*VLOOKUP(AY$6,'Greenhouse Gas Costs Avoided'!$A$2:$I$32,9,FALSE)</f>
        <v>5.4493081891352544</v>
      </c>
      <c r="DH441" s="21">
        <f>CD441*VLOOKUP(AZ$6,'Greenhouse Gas Costs Avoided'!$A$2:$I$32,9,FALSE)</f>
        <v>5.606890825278958</v>
      </c>
      <c r="DI441" s="21">
        <f>CE441*VLOOKUP(BA$6,'Greenhouse Gas Costs Avoided'!$A$2:$I$32,9,FALSE)</f>
        <v>5.7675826620899597</v>
      </c>
      <c r="DJ441" s="21">
        <f>CF441*VLOOKUP(BB$6,'Greenhouse Gas Costs Avoided'!$A$2:$I$32,9,FALSE)</f>
        <v>5.935130766850258</v>
      </c>
      <c r="DK441" s="21">
        <f>CG441*VLOOKUP(BC$6,'Greenhouse Gas Costs Avoided'!$A$2:$I$32,9,FALSE)</f>
        <v>6.1052609366481567</v>
      </c>
      <c r="DL441" s="21">
        <f>CH441*VLOOKUP(BD$6,'Greenhouse Gas Costs Avoided'!$A$2:$I$32,9,FALSE)</f>
        <v>6.2788338222861402</v>
      </c>
      <c r="DM441" s="21">
        <f>CI441*VLOOKUP(BE$6,'Greenhouse Gas Costs Avoided'!$A$2:$I$32,9,FALSE)</f>
        <v>6.4570478846612929</v>
      </c>
      <c r="DN441" s="21">
        <f>CJ441*VLOOKUP(BF$6,'Greenhouse Gas Costs Avoided'!$A$2:$I$32,9,FALSE)</f>
        <v>6.6405150868084322</v>
      </c>
      <c r="DO441" s="21">
        <f>CK441*VLOOKUP(BG$6,'Greenhouse Gas Costs Avoided'!$A$2:$I$32,9,FALSE)</f>
        <v>6.8289022097138705</v>
      </c>
      <c r="DP441" s="21">
        <f>CL441*VLOOKUP(BH$6,'Greenhouse Gas Costs Avoided'!$A$2:$I$32,9,FALSE)</f>
        <v>7.0221809990540507</v>
      </c>
      <c r="DQ441" s="21">
        <f>CM441*VLOOKUP(BI$6,'Greenhouse Gas Costs Avoided'!$A$2:$I$32,9,FALSE)</f>
        <v>7.2198931009350886</v>
      </c>
      <c r="DR441" s="21">
        <f>CN441*VLOOKUP(BJ$6,'Greenhouse Gas Costs Avoided'!$A$2:$I$32,9,FALSE)</f>
        <v>7.4222972772007143</v>
      </c>
      <c r="DS441" s="164">
        <f>CO441*VLOOKUP(BK$6,'Greenhouse Gas Costs Avoided'!$A$2:$I$32,9,FALSE)</f>
        <v>7.6285297110405814</v>
      </c>
    </row>
    <row r="442" spans="1:123" x14ac:dyDescent="0.35">
      <c r="A442" s="174">
        <v>436</v>
      </c>
      <c r="B442" s="12">
        <v>3</v>
      </c>
      <c r="C442" s="175">
        <v>2023</v>
      </c>
      <c r="E442" s="20">
        <v>0</v>
      </c>
      <c r="F442" s="21">
        <v>82.346532180449415</v>
      </c>
      <c r="G442" s="21">
        <v>84.002844861871253</v>
      </c>
      <c r="H442" s="21">
        <v>85.659157543293105</v>
      </c>
      <c r="I442" s="21">
        <v>86.918851036576825</v>
      </c>
      <c r="J442" s="21">
        <v>88.178544529860531</v>
      </c>
      <c r="K442" s="21">
        <v>89.438238023144251</v>
      </c>
      <c r="L442" s="21">
        <v>90.697931516427971</v>
      </c>
      <c r="M442" s="21">
        <v>91.95762500971172</v>
      </c>
      <c r="N442" s="21">
        <v>93.21731850299544</v>
      </c>
      <c r="O442" s="21">
        <v>94.47701199627916</v>
      </c>
      <c r="P442" s="21">
        <v>95.73670548956288</v>
      </c>
      <c r="Q442" s="21">
        <v>96.996398982846586</v>
      </c>
      <c r="R442" s="21">
        <v>101.49317720655506</v>
      </c>
      <c r="S442" s="21">
        <v>104.21949379267882</v>
      </c>
      <c r="T442" s="21">
        <v>107.03810370059369</v>
      </c>
      <c r="U442" s="21">
        <v>109.92690053835344</v>
      </c>
      <c r="V442" s="21">
        <v>112.89757853003228</v>
      </c>
      <c r="W442" s="21">
        <v>115.91943874780665</v>
      </c>
      <c r="X442" s="21">
        <v>119.06733931122673</v>
      </c>
      <c r="Y442" s="21">
        <v>122.25496395468721</v>
      </c>
      <c r="Z442" s="21">
        <v>125.4992630232488</v>
      </c>
      <c r="AA442" s="21">
        <v>128.82380079097237</v>
      </c>
      <c r="AB442" s="21">
        <v>132.24028719953677</v>
      </c>
      <c r="AC442" s="21">
        <v>135.74155640209787</v>
      </c>
      <c r="AD442" s="21">
        <v>139.32654413598658</v>
      </c>
      <c r="AE442" s="21">
        <v>142.9856742986068</v>
      </c>
      <c r="AF442" s="21">
        <v>146.72361540812219</v>
      </c>
      <c r="AG442" s="22">
        <v>150.52284977717397</v>
      </c>
      <c r="AI442" s="20">
        <v>0</v>
      </c>
      <c r="AJ442" s="21">
        <v>5.2166744805659615</v>
      </c>
      <c r="AK442" s="21">
        <v>5.3216023247413169</v>
      </c>
      <c r="AL442" s="21">
        <v>5.4265301689166732</v>
      </c>
      <c r="AM442" s="21">
        <v>5.5063320831654474</v>
      </c>
      <c r="AN442" s="21">
        <v>5.5861339974142208</v>
      </c>
      <c r="AO442" s="21">
        <v>5.665935911662995</v>
      </c>
      <c r="AP442" s="21">
        <v>5.7457378259117702</v>
      </c>
      <c r="AQ442" s="21">
        <v>5.8255397401605462</v>
      </c>
      <c r="AR442" s="21">
        <v>5.9053416544093205</v>
      </c>
      <c r="AS442" s="21">
        <v>5.9851435686580947</v>
      </c>
      <c r="AT442" s="21">
        <v>6.0649454829068699</v>
      </c>
      <c r="AU442" s="21">
        <v>6.1447473971556432</v>
      </c>
      <c r="AV442" s="21">
        <v>6.4296194808152167</v>
      </c>
      <c r="AW442" s="21">
        <v>6.6023323538917609</v>
      </c>
      <c r="AX442" s="21">
        <v>6.7808920331878957</v>
      </c>
      <c r="AY442" s="21">
        <v>6.9638980729572149</v>
      </c>
      <c r="AZ442" s="21">
        <v>7.1520913053717949</v>
      </c>
      <c r="BA442" s="21">
        <v>7.3435269452765404</v>
      </c>
      <c r="BB442" s="21">
        <v>7.5429472742415475</v>
      </c>
      <c r="BC442" s="21">
        <v>7.744884134129272</v>
      </c>
      <c r="BD442" s="21">
        <v>7.950411333759269</v>
      </c>
      <c r="BE442" s="21">
        <v>8.161021676093501</v>
      </c>
      <c r="BF442" s="21">
        <v>8.3774569890184303</v>
      </c>
      <c r="BG442" s="21">
        <v>8.5992633142510115</v>
      </c>
      <c r="BH442" s="21">
        <v>8.8263732304711304</v>
      </c>
      <c r="BI442" s="21">
        <v>9.05818008905967</v>
      </c>
      <c r="BJ442" s="21">
        <v>9.2949796418706736</v>
      </c>
      <c r="BK442" s="22">
        <v>9.5356621388007277</v>
      </c>
      <c r="BM442" s="163">
        <f>VLOOKUP(BM$6,'MonteCarlo Policy Paths'!$N$2:$S$31,$B442+1,FALSE)</f>
        <v>24.400896901266854</v>
      </c>
      <c r="BN442" s="21">
        <f>VLOOKUP(BN$6,'MonteCarlo Policy Paths'!$N$2:$S$31,$B442+1,FALSE)</f>
        <v>27.277092285564247</v>
      </c>
      <c r="BO442" s="21">
        <f>VLOOKUP(BO$6,'MonteCarlo Policy Paths'!$N$2:$S$31,$B442+1,FALSE)</f>
        <v>30.488398193607274</v>
      </c>
      <c r="BP442" s="21">
        <f>VLOOKUP(BP$6,'MonteCarlo Policy Paths'!$N$2:$S$31,$B442+1,FALSE)</f>
        <v>34.070901710124843</v>
      </c>
      <c r="BQ442" s="21">
        <f>VLOOKUP(BQ$6,'MonteCarlo Policy Paths'!$N$2:$S$31,$B442+1,FALSE)</f>
        <v>38.049962908416198</v>
      </c>
      <c r="BR442" s="21">
        <f>VLOOKUP(BR$6,'MonteCarlo Policy Paths'!$N$2:$S$31,$B442+1,FALSE)</f>
        <v>42.441930627628253</v>
      </c>
      <c r="BS442" s="21">
        <f>VLOOKUP(BS$6,'MonteCarlo Policy Paths'!$N$2:$S$31,$B442+1,FALSE)</f>
        <v>47.302864628556662</v>
      </c>
      <c r="BT442" s="21">
        <f>VLOOKUP(BT$6,'MonteCarlo Policy Paths'!$N$2:$S$31,$B442+1,FALSE)</f>
        <v>52.715092471952183</v>
      </c>
      <c r="BU442" s="21">
        <f>VLOOKUP(BU$6,'MonteCarlo Policy Paths'!$N$2:$S$31,$B442+1,FALSE)</f>
        <v>58.737483764437521</v>
      </c>
      <c r="BV442" s="21">
        <f>VLOOKUP(BV$6,'MonteCarlo Policy Paths'!$N$2:$S$31,$B442+1,FALSE)</f>
        <v>65.512636340122413</v>
      </c>
      <c r="BW442" s="21">
        <f>VLOOKUP(BW$6,'MonteCarlo Policy Paths'!$N$2:$S$31,$B442+1,FALSE)</f>
        <v>73.079994851258945</v>
      </c>
      <c r="BX442" s="21">
        <f>VLOOKUP(BX$6,'MonteCarlo Policy Paths'!$N$2:$S$31,$B442+1,FALSE)</f>
        <v>81.527096411801594</v>
      </c>
      <c r="BY442" s="21">
        <f>VLOOKUP(BY$6,'MonteCarlo Policy Paths'!$N$2:$S$31,$B442+1,FALSE)</f>
        <v>90.963600198236662</v>
      </c>
      <c r="BZ442" s="21">
        <f>VLOOKUP(BZ$6,'MonteCarlo Policy Paths'!$N$2:$S$31,$B442+1,FALSE)</f>
        <v>101.49317720655506</v>
      </c>
      <c r="CA442" s="21">
        <f>VLOOKUP(CA$6,'MonteCarlo Policy Paths'!$N$2:$S$31,$B442+1,FALSE)</f>
        <v>104.21949379267882</v>
      </c>
      <c r="CB442" s="21">
        <f>VLOOKUP(CB$6,'MonteCarlo Policy Paths'!$N$2:$S$31,$B442+1,FALSE)</f>
        <v>107.03810370059369</v>
      </c>
      <c r="CC442" s="21">
        <f>VLOOKUP(CC$6,'MonteCarlo Policy Paths'!$N$2:$S$31,$B442+1,FALSE)</f>
        <v>109.92690053835344</v>
      </c>
      <c r="CD442" s="21">
        <f>VLOOKUP(CD$6,'MonteCarlo Policy Paths'!$N$2:$S$31,$B442+1,FALSE)</f>
        <v>112.89757853003228</v>
      </c>
      <c r="CE442" s="21">
        <f>VLOOKUP(CE$6,'MonteCarlo Policy Paths'!$N$2:$S$31,$B442+1,FALSE)</f>
        <v>115.91943874780665</v>
      </c>
      <c r="CF442" s="21">
        <f>VLOOKUP(CF$6,'MonteCarlo Policy Paths'!$N$2:$S$31,$B442+1,FALSE)</f>
        <v>119.06733931122673</v>
      </c>
      <c r="CG442" s="21">
        <f>VLOOKUP(CG$6,'MonteCarlo Policy Paths'!$N$2:$S$31,$B442+1,FALSE)</f>
        <v>122.25496395468721</v>
      </c>
      <c r="CH442" s="21">
        <f>VLOOKUP(CH$6,'MonteCarlo Policy Paths'!$N$2:$S$31,$B442+1,FALSE)</f>
        <v>125.4992630232488</v>
      </c>
      <c r="CI442" s="21">
        <f>VLOOKUP(CI$6,'MonteCarlo Policy Paths'!$N$2:$S$31,$B442+1,FALSE)</f>
        <v>128.82380079097237</v>
      </c>
      <c r="CJ442" s="21">
        <f>VLOOKUP(CJ$6,'MonteCarlo Policy Paths'!$N$2:$S$31,$B442+1,FALSE)</f>
        <v>132.24028719953677</v>
      </c>
      <c r="CK442" s="21">
        <f>VLOOKUP(CK$6,'MonteCarlo Policy Paths'!$N$2:$S$31,$B442+1,FALSE)</f>
        <v>135.74155640209787</v>
      </c>
      <c r="CL442" s="21">
        <f>VLOOKUP(CL$6,'MonteCarlo Policy Paths'!$N$2:$S$31,$B442+1,FALSE)</f>
        <v>139.32654413598658</v>
      </c>
      <c r="CM442" s="21">
        <f>VLOOKUP(CM$6,'MonteCarlo Policy Paths'!$N$2:$S$31,$B442+1,FALSE)</f>
        <v>142.9856742986068</v>
      </c>
      <c r="CN442" s="21">
        <f>VLOOKUP(CN$6,'MonteCarlo Policy Paths'!$N$2:$S$31,$B442+1,FALSE)</f>
        <v>146.72361540812219</v>
      </c>
      <c r="CO442" s="164">
        <f>VLOOKUP(CO$6,'MonteCarlo Policy Paths'!$N$2:$S$31,$B442+1,FALSE)</f>
        <v>150.52284977717397</v>
      </c>
      <c r="CQ442" s="163">
        <f>BM442*VLOOKUP(AI$6,'Greenhouse Gas Costs Avoided'!$A$2:$I$32,9,FALSE)</f>
        <v>1.5458032390340439</v>
      </c>
      <c r="CR442" s="21">
        <f>BN442*VLOOKUP(AJ$6,'Greenhouse Gas Costs Avoided'!$A$2:$I$32,9,FALSE)</f>
        <v>1.7280109734108424</v>
      </c>
      <c r="CS442" s="21">
        <f>BO442*VLOOKUP(AK$6,'Greenhouse Gas Costs Avoided'!$A$2:$I$32,9,FALSE)</f>
        <v>1.9314480476408618</v>
      </c>
      <c r="CT442" s="21">
        <f>BP442*VLOOKUP(AL$6,'Greenhouse Gas Costs Avoided'!$A$2:$I$32,9,FALSE)</f>
        <v>2.1584005880368746</v>
      </c>
      <c r="CU442" s="21">
        <f>BQ442*VLOOKUP(AM$6,'Greenhouse Gas Costs Avoided'!$A$2:$I$32,9,FALSE)</f>
        <v>2.4104751619151044</v>
      </c>
      <c r="CV442" s="21">
        <f>BR442*VLOOKUP(AN$6,'Greenhouse Gas Costs Avoided'!$A$2:$I$32,9,FALSE)</f>
        <v>2.6887074725371978</v>
      </c>
      <c r="CW442" s="21">
        <f>BS442*VLOOKUP(AO$6,'Greenhouse Gas Costs Avoided'!$A$2:$I$32,9,FALSE)</f>
        <v>2.996648920499946</v>
      </c>
      <c r="CX442" s="21">
        <f>BT442*VLOOKUP(AP$6,'Greenhouse Gas Costs Avoided'!$A$2:$I$32,9,FALSE)</f>
        <v>3.339514978438852</v>
      </c>
      <c r="CY442" s="21">
        <f>BU442*VLOOKUP(AQ$6,'Greenhouse Gas Costs Avoided'!$A$2:$I$32,9,FALSE)</f>
        <v>3.7210350514231747</v>
      </c>
      <c r="CZ442" s="21">
        <f>BV442*VLOOKUP(AR$6,'Greenhouse Gas Costs Avoided'!$A$2:$I$32,9,FALSE)</f>
        <v>4.1502427497639598</v>
      </c>
      <c r="DA442" s="21">
        <f>BW442*VLOOKUP(AS$6,'Greenhouse Gas Costs Avoided'!$A$2:$I$32,9,FALSE)</f>
        <v>4.6296369025600148</v>
      </c>
      <c r="DB442" s="21">
        <f>BX442*VLOOKUP(AT$6,'Greenhouse Gas Costs Avoided'!$A$2:$I$32,9,FALSE)</f>
        <v>5.1647630090130283</v>
      </c>
      <c r="DC442" s="21">
        <f>BY442*VLOOKUP(AU$6,'Greenhouse Gas Costs Avoided'!$A$2:$I$32,9,FALSE)</f>
        <v>5.7625680068068199</v>
      </c>
      <c r="DD442" s="21">
        <f>BZ442*VLOOKUP(AV$6,'Greenhouse Gas Costs Avoided'!$A$2:$I$32,9,FALSE)</f>
        <v>6.4296194808152167</v>
      </c>
      <c r="DE442" s="21">
        <f>CA442*VLOOKUP(AW$6,'Greenhouse Gas Costs Avoided'!$A$2:$I$32,9,FALSE)</f>
        <v>6.6023323538917609</v>
      </c>
      <c r="DF442" s="21">
        <f>CB442*VLOOKUP(AX$6,'Greenhouse Gas Costs Avoided'!$A$2:$I$32,9,FALSE)</f>
        <v>6.7808920331878957</v>
      </c>
      <c r="DG442" s="21">
        <f>CC442*VLOOKUP(AY$6,'Greenhouse Gas Costs Avoided'!$A$2:$I$32,9,FALSE)</f>
        <v>6.9638980729572149</v>
      </c>
      <c r="DH442" s="21">
        <f>CD442*VLOOKUP(AZ$6,'Greenhouse Gas Costs Avoided'!$A$2:$I$32,9,FALSE)</f>
        <v>7.1520913053717949</v>
      </c>
      <c r="DI442" s="21">
        <f>CE442*VLOOKUP(BA$6,'Greenhouse Gas Costs Avoided'!$A$2:$I$32,9,FALSE)</f>
        <v>7.3435269452765404</v>
      </c>
      <c r="DJ442" s="21">
        <f>CF442*VLOOKUP(BB$6,'Greenhouse Gas Costs Avoided'!$A$2:$I$32,9,FALSE)</f>
        <v>7.5429472742415475</v>
      </c>
      <c r="DK442" s="21">
        <f>CG442*VLOOKUP(BC$6,'Greenhouse Gas Costs Avoided'!$A$2:$I$32,9,FALSE)</f>
        <v>7.744884134129272</v>
      </c>
      <c r="DL442" s="21">
        <f>CH442*VLOOKUP(BD$6,'Greenhouse Gas Costs Avoided'!$A$2:$I$32,9,FALSE)</f>
        <v>7.950411333759269</v>
      </c>
      <c r="DM442" s="21">
        <f>CI442*VLOOKUP(BE$6,'Greenhouse Gas Costs Avoided'!$A$2:$I$32,9,FALSE)</f>
        <v>8.161021676093501</v>
      </c>
      <c r="DN442" s="21">
        <f>CJ442*VLOOKUP(BF$6,'Greenhouse Gas Costs Avoided'!$A$2:$I$32,9,FALSE)</f>
        <v>8.3774569890184303</v>
      </c>
      <c r="DO442" s="21">
        <f>CK442*VLOOKUP(BG$6,'Greenhouse Gas Costs Avoided'!$A$2:$I$32,9,FALSE)</f>
        <v>8.5992633142510115</v>
      </c>
      <c r="DP442" s="21">
        <f>CL442*VLOOKUP(BH$6,'Greenhouse Gas Costs Avoided'!$A$2:$I$32,9,FALSE)</f>
        <v>8.8263732304711304</v>
      </c>
      <c r="DQ442" s="21">
        <f>CM442*VLOOKUP(BI$6,'Greenhouse Gas Costs Avoided'!$A$2:$I$32,9,FALSE)</f>
        <v>9.05818008905967</v>
      </c>
      <c r="DR442" s="21">
        <f>CN442*VLOOKUP(BJ$6,'Greenhouse Gas Costs Avoided'!$A$2:$I$32,9,FALSE)</f>
        <v>9.2949796418706736</v>
      </c>
      <c r="DS442" s="164">
        <f>CO442*VLOOKUP(BK$6,'Greenhouse Gas Costs Avoided'!$A$2:$I$32,9,FALSE)</f>
        <v>9.5356621388007277</v>
      </c>
    </row>
    <row r="443" spans="1:123" x14ac:dyDescent="0.35">
      <c r="A443" s="174">
        <v>437</v>
      </c>
      <c r="B443" s="12">
        <v>3</v>
      </c>
      <c r="C443" s="175">
        <v>2023</v>
      </c>
      <c r="E443" s="20">
        <v>0</v>
      </c>
      <c r="F443" s="21">
        <v>82.346532180449415</v>
      </c>
      <c r="G443" s="21">
        <v>84.002844861871253</v>
      </c>
      <c r="H443" s="21">
        <v>85.659157543293105</v>
      </c>
      <c r="I443" s="21">
        <v>86.918851036576825</v>
      </c>
      <c r="J443" s="21">
        <v>88.178544529860531</v>
      </c>
      <c r="K443" s="21">
        <v>89.438238023144251</v>
      </c>
      <c r="L443" s="21">
        <v>90.697931516427971</v>
      </c>
      <c r="M443" s="21">
        <v>91.95762500971172</v>
      </c>
      <c r="N443" s="21">
        <v>93.21731850299544</v>
      </c>
      <c r="O443" s="21">
        <v>94.47701199627916</v>
      </c>
      <c r="P443" s="21">
        <v>95.73670548956288</v>
      </c>
      <c r="Q443" s="21">
        <v>96.996398982846586</v>
      </c>
      <c r="R443" s="21">
        <v>101.49317720655506</v>
      </c>
      <c r="S443" s="21">
        <v>104.21949379267882</v>
      </c>
      <c r="T443" s="21">
        <v>107.03810370059369</v>
      </c>
      <c r="U443" s="21">
        <v>109.92690053835344</v>
      </c>
      <c r="V443" s="21">
        <v>112.89757853003228</v>
      </c>
      <c r="W443" s="21">
        <v>115.91943874780665</v>
      </c>
      <c r="X443" s="21">
        <v>119.06733931122673</v>
      </c>
      <c r="Y443" s="21">
        <v>122.25496395468721</v>
      </c>
      <c r="Z443" s="21">
        <v>125.4992630232488</v>
      </c>
      <c r="AA443" s="21">
        <v>128.82380079097237</v>
      </c>
      <c r="AB443" s="21">
        <v>132.24028719953677</v>
      </c>
      <c r="AC443" s="21">
        <v>135.74155640209787</v>
      </c>
      <c r="AD443" s="21">
        <v>139.32654413598658</v>
      </c>
      <c r="AE443" s="21">
        <v>142.9856742986068</v>
      </c>
      <c r="AF443" s="21">
        <v>146.72361540812219</v>
      </c>
      <c r="AG443" s="22">
        <v>150.52284977717397</v>
      </c>
      <c r="AI443" s="20">
        <v>0</v>
      </c>
      <c r="AJ443" s="21">
        <v>5.2166744805659615</v>
      </c>
      <c r="AK443" s="21">
        <v>5.3216023247413169</v>
      </c>
      <c r="AL443" s="21">
        <v>5.4265301689166732</v>
      </c>
      <c r="AM443" s="21">
        <v>5.5063320831654474</v>
      </c>
      <c r="AN443" s="21">
        <v>5.5861339974142208</v>
      </c>
      <c r="AO443" s="21">
        <v>5.665935911662995</v>
      </c>
      <c r="AP443" s="21">
        <v>5.7457378259117702</v>
      </c>
      <c r="AQ443" s="21">
        <v>5.8255397401605462</v>
      </c>
      <c r="AR443" s="21">
        <v>5.9053416544093205</v>
      </c>
      <c r="AS443" s="21">
        <v>5.9851435686580947</v>
      </c>
      <c r="AT443" s="21">
        <v>6.0649454829068699</v>
      </c>
      <c r="AU443" s="21">
        <v>6.1447473971556432</v>
      </c>
      <c r="AV443" s="21">
        <v>6.4296194808152167</v>
      </c>
      <c r="AW443" s="21">
        <v>6.6023323538917609</v>
      </c>
      <c r="AX443" s="21">
        <v>6.7808920331878957</v>
      </c>
      <c r="AY443" s="21">
        <v>6.9638980729572149</v>
      </c>
      <c r="AZ443" s="21">
        <v>7.1520913053717949</v>
      </c>
      <c r="BA443" s="21">
        <v>7.3435269452765404</v>
      </c>
      <c r="BB443" s="21">
        <v>7.5429472742415475</v>
      </c>
      <c r="BC443" s="21">
        <v>7.744884134129272</v>
      </c>
      <c r="BD443" s="21">
        <v>7.950411333759269</v>
      </c>
      <c r="BE443" s="21">
        <v>8.161021676093501</v>
      </c>
      <c r="BF443" s="21">
        <v>8.3774569890184303</v>
      </c>
      <c r="BG443" s="21">
        <v>8.5992633142510115</v>
      </c>
      <c r="BH443" s="21">
        <v>8.8263732304711304</v>
      </c>
      <c r="BI443" s="21">
        <v>9.05818008905967</v>
      </c>
      <c r="BJ443" s="21">
        <v>9.2949796418706736</v>
      </c>
      <c r="BK443" s="22">
        <v>9.5356621388007277</v>
      </c>
      <c r="BM443" s="163">
        <f>VLOOKUP(BM$6,'MonteCarlo Policy Paths'!$N$2:$S$31,$B443+1,FALSE)</f>
        <v>24.400896901266854</v>
      </c>
      <c r="BN443" s="21">
        <f>VLOOKUP(BN$6,'MonteCarlo Policy Paths'!$N$2:$S$31,$B443+1,FALSE)</f>
        <v>27.277092285564247</v>
      </c>
      <c r="BO443" s="21">
        <f>VLOOKUP(BO$6,'MonteCarlo Policy Paths'!$N$2:$S$31,$B443+1,FALSE)</f>
        <v>30.488398193607274</v>
      </c>
      <c r="BP443" s="21">
        <f>VLOOKUP(BP$6,'MonteCarlo Policy Paths'!$N$2:$S$31,$B443+1,FALSE)</f>
        <v>34.070901710124843</v>
      </c>
      <c r="BQ443" s="21">
        <f>VLOOKUP(BQ$6,'MonteCarlo Policy Paths'!$N$2:$S$31,$B443+1,FALSE)</f>
        <v>38.049962908416198</v>
      </c>
      <c r="BR443" s="21">
        <f>VLOOKUP(BR$6,'MonteCarlo Policy Paths'!$N$2:$S$31,$B443+1,FALSE)</f>
        <v>42.441930627628253</v>
      </c>
      <c r="BS443" s="21">
        <f>VLOOKUP(BS$6,'MonteCarlo Policy Paths'!$N$2:$S$31,$B443+1,FALSE)</f>
        <v>47.302864628556662</v>
      </c>
      <c r="BT443" s="21">
        <f>VLOOKUP(BT$6,'MonteCarlo Policy Paths'!$N$2:$S$31,$B443+1,FALSE)</f>
        <v>52.715092471952183</v>
      </c>
      <c r="BU443" s="21">
        <f>VLOOKUP(BU$6,'MonteCarlo Policy Paths'!$N$2:$S$31,$B443+1,FALSE)</f>
        <v>58.737483764437521</v>
      </c>
      <c r="BV443" s="21">
        <f>VLOOKUP(BV$6,'MonteCarlo Policy Paths'!$N$2:$S$31,$B443+1,FALSE)</f>
        <v>65.512636340122413</v>
      </c>
      <c r="BW443" s="21">
        <f>VLOOKUP(BW$6,'MonteCarlo Policy Paths'!$N$2:$S$31,$B443+1,FALSE)</f>
        <v>73.079994851258945</v>
      </c>
      <c r="BX443" s="21">
        <f>VLOOKUP(BX$6,'MonteCarlo Policy Paths'!$N$2:$S$31,$B443+1,FALSE)</f>
        <v>81.527096411801594</v>
      </c>
      <c r="BY443" s="21">
        <f>VLOOKUP(BY$6,'MonteCarlo Policy Paths'!$N$2:$S$31,$B443+1,FALSE)</f>
        <v>90.963600198236662</v>
      </c>
      <c r="BZ443" s="21">
        <f>VLOOKUP(BZ$6,'MonteCarlo Policy Paths'!$N$2:$S$31,$B443+1,FALSE)</f>
        <v>101.49317720655506</v>
      </c>
      <c r="CA443" s="21">
        <f>VLOOKUP(CA$6,'MonteCarlo Policy Paths'!$N$2:$S$31,$B443+1,FALSE)</f>
        <v>104.21949379267882</v>
      </c>
      <c r="CB443" s="21">
        <f>VLOOKUP(CB$6,'MonteCarlo Policy Paths'!$N$2:$S$31,$B443+1,FALSE)</f>
        <v>107.03810370059369</v>
      </c>
      <c r="CC443" s="21">
        <f>VLOOKUP(CC$6,'MonteCarlo Policy Paths'!$N$2:$S$31,$B443+1,FALSE)</f>
        <v>109.92690053835344</v>
      </c>
      <c r="CD443" s="21">
        <f>VLOOKUP(CD$6,'MonteCarlo Policy Paths'!$N$2:$S$31,$B443+1,FALSE)</f>
        <v>112.89757853003228</v>
      </c>
      <c r="CE443" s="21">
        <f>VLOOKUP(CE$6,'MonteCarlo Policy Paths'!$N$2:$S$31,$B443+1,FALSE)</f>
        <v>115.91943874780665</v>
      </c>
      <c r="CF443" s="21">
        <f>VLOOKUP(CF$6,'MonteCarlo Policy Paths'!$N$2:$S$31,$B443+1,FALSE)</f>
        <v>119.06733931122673</v>
      </c>
      <c r="CG443" s="21">
        <f>VLOOKUP(CG$6,'MonteCarlo Policy Paths'!$N$2:$S$31,$B443+1,FALSE)</f>
        <v>122.25496395468721</v>
      </c>
      <c r="CH443" s="21">
        <f>VLOOKUP(CH$6,'MonteCarlo Policy Paths'!$N$2:$S$31,$B443+1,FALSE)</f>
        <v>125.4992630232488</v>
      </c>
      <c r="CI443" s="21">
        <f>VLOOKUP(CI$6,'MonteCarlo Policy Paths'!$N$2:$S$31,$B443+1,FALSE)</f>
        <v>128.82380079097237</v>
      </c>
      <c r="CJ443" s="21">
        <f>VLOOKUP(CJ$6,'MonteCarlo Policy Paths'!$N$2:$S$31,$B443+1,FALSE)</f>
        <v>132.24028719953677</v>
      </c>
      <c r="CK443" s="21">
        <f>VLOOKUP(CK$6,'MonteCarlo Policy Paths'!$N$2:$S$31,$B443+1,FALSE)</f>
        <v>135.74155640209787</v>
      </c>
      <c r="CL443" s="21">
        <f>VLOOKUP(CL$6,'MonteCarlo Policy Paths'!$N$2:$S$31,$B443+1,FALSE)</f>
        <v>139.32654413598658</v>
      </c>
      <c r="CM443" s="21">
        <f>VLOOKUP(CM$6,'MonteCarlo Policy Paths'!$N$2:$S$31,$B443+1,FALSE)</f>
        <v>142.9856742986068</v>
      </c>
      <c r="CN443" s="21">
        <f>VLOOKUP(CN$6,'MonteCarlo Policy Paths'!$N$2:$S$31,$B443+1,FALSE)</f>
        <v>146.72361540812219</v>
      </c>
      <c r="CO443" s="164">
        <f>VLOOKUP(CO$6,'MonteCarlo Policy Paths'!$N$2:$S$31,$B443+1,FALSE)</f>
        <v>150.52284977717397</v>
      </c>
      <c r="CQ443" s="163">
        <f>BM443*VLOOKUP(AI$6,'Greenhouse Gas Costs Avoided'!$A$2:$I$32,9,FALSE)</f>
        <v>1.5458032390340439</v>
      </c>
      <c r="CR443" s="21">
        <f>BN443*VLOOKUP(AJ$6,'Greenhouse Gas Costs Avoided'!$A$2:$I$32,9,FALSE)</f>
        <v>1.7280109734108424</v>
      </c>
      <c r="CS443" s="21">
        <f>BO443*VLOOKUP(AK$6,'Greenhouse Gas Costs Avoided'!$A$2:$I$32,9,FALSE)</f>
        <v>1.9314480476408618</v>
      </c>
      <c r="CT443" s="21">
        <f>BP443*VLOOKUP(AL$6,'Greenhouse Gas Costs Avoided'!$A$2:$I$32,9,FALSE)</f>
        <v>2.1584005880368746</v>
      </c>
      <c r="CU443" s="21">
        <f>BQ443*VLOOKUP(AM$6,'Greenhouse Gas Costs Avoided'!$A$2:$I$32,9,FALSE)</f>
        <v>2.4104751619151044</v>
      </c>
      <c r="CV443" s="21">
        <f>BR443*VLOOKUP(AN$6,'Greenhouse Gas Costs Avoided'!$A$2:$I$32,9,FALSE)</f>
        <v>2.6887074725371978</v>
      </c>
      <c r="CW443" s="21">
        <f>BS443*VLOOKUP(AO$6,'Greenhouse Gas Costs Avoided'!$A$2:$I$32,9,FALSE)</f>
        <v>2.996648920499946</v>
      </c>
      <c r="CX443" s="21">
        <f>BT443*VLOOKUP(AP$6,'Greenhouse Gas Costs Avoided'!$A$2:$I$32,9,FALSE)</f>
        <v>3.339514978438852</v>
      </c>
      <c r="CY443" s="21">
        <f>BU443*VLOOKUP(AQ$6,'Greenhouse Gas Costs Avoided'!$A$2:$I$32,9,FALSE)</f>
        <v>3.7210350514231747</v>
      </c>
      <c r="CZ443" s="21">
        <f>BV443*VLOOKUP(AR$6,'Greenhouse Gas Costs Avoided'!$A$2:$I$32,9,FALSE)</f>
        <v>4.1502427497639598</v>
      </c>
      <c r="DA443" s="21">
        <f>BW443*VLOOKUP(AS$6,'Greenhouse Gas Costs Avoided'!$A$2:$I$32,9,FALSE)</f>
        <v>4.6296369025600148</v>
      </c>
      <c r="DB443" s="21">
        <f>BX443*VLOOKUP(AT$6,'Greenhouse Gas Costs Avoided'!$A$2:$I$32,9,FALSE)</f>
        <v>5.1647630090130283</v>
      </c>
      <c r="DC443" s="21">
        <f>BY443*VLOOKUP(AU$6,'Greenhouse Gas Costs Avoided'!$A$2:$I$32,9,FALSE)</f>
        <v>5.7625680068068199</v>
      </c>
      <c r="DD443" s="21">
        <f>BZ443*VLOOKUP(AV$6,'Greenhouse Gas Costs Avoided'!$A$2:$I$32,9,FALSE)</f>
        <v>6.4296194808152167</v>
      </c>
      <c r="DE443" s="21">
        <f>CA443*VLOOKUP(AW$6,'Greenhouse Gas Costs Avoided'!$A$2:$I$32,9,FALSE)</f>
        <v>6.6023323538917609</v>
      </c>
      <c r="DF443" s="21">
        <f>CB443*VLOOKUP(AX$6,'Greenhouse Gas Costs Avoided'!$A$2:$I$32,9,FALSE)</f>
        <v>6.7808920331878957</v>
      </c>
      <c r="DG443" s="21">
        <f>CC443*VLOOKUP(AY$6,'Greenhouse Gas Costs Avoided'!$A$2:$I$32,9,FALSE)</f>
        <v>6.9638980729572149</v>
      </c>
      <c r="DH443" s="21">
        <f>CD443*VLOOKUP(AZ$6,'Greenhouse Gas Costs Avoided'!$A$2:$I$32,9,FALSE)</f>
        <v>7.1520913053717949</v>
      </c>
      <c r="DI443" s="21">
        <f>CE443*VLOOKUP(BA$6,'Greenhouse Gas Costs Avoided'!$A$2:$I$32,9,FALSE)</f>
        <v>7.3435269452765404</v>
      </c>
      <c r="DJ443" s="21">
        <f>CF443*VLOOKUP(BB$6,'Greenhouse Gas Costs Avoided'!$A$2:$I$32,9,FALSE)</f>
        <v>7.5429472742415475</v>
      </c>
      <c r="DK443" s="21">
        <f>CG443*VLOOKUP(BC$6,'Greenhouse Gas Costs Avoided'!$A$2:$I$32,9,FALSE)</f>
        <v>7.744884134129272</v>
      </c>
      <c r="DL443" s="21">
        <f>CH443*VLOOKUP(BD$6,'Greenhouse Gas Costs Avoided'!$A$2:$I$32,9,FALSE)</f>
        <v>7.950411333759269</v>
      </c>
      <c r="DM443" s="21">
        <f>CI443*VLOOKUP(BE$6,'Greenhouse Gas Costs Avoided'!$A$2:$I$32,9,FALSE)</f>
        <v>8.161021676093501</v>
      </c>
      <c r="DN443" s="21">
        <f>CJ443*VLOOKUP(BF$6,'Greenhouse Gas Costs Avoided'!$A$2:$I$32,9,FALSE)</f>
        <v>8.3774569890184303</v>
      </c>
      <c r="DO443" s="21">
        <f>CK443*VLOOKUP(BG$6,'Greenhouse Gas Costs Avoided'!$A$2:$I$32,9,FALSE)</f>
        <v>8.5992633142510115</v>
      </c>
      <c r="DP443" s="21">
        <f>CL443*VLOOKUP(BH$6,'Greenhouse Gas Costs Avoided'!$A$2:$I$32,9,FALSE)</f>
        <v>8.8263732304711304</v>
      </c>
      <c r="DQ443" s="21">
        <f>CM443*VLOOKUP(BI$6,'Greenhouse Gas Costs Avoided'!$A$2:$I$32,9,FALSE)</f>
        <v>9.05818008905967</v>
      </c>
      <c r="DR443" s="21">
        <f>CN443*VLOOKUP(BJ$6,'Greenhouse Gas Costs Avoided'!$A$2:$I$32,9,FALSE)</f>
        <v>9.2949796418706736</v>
      </c>
      <c r="DS443" s="164">
        <f>CO443*VLOOKUP(BK$6,'Greenhouse Gas Costs Avoided'!$A$2:$I$32,9,FALSE)</f>
        <v>9.5356621388007277</v>
      </c>
    </row>
    <row r="444" spans="1:123" x14ac:dyDescent="0.35">
      <c r="A444" s="174">
        <v>438</v>
      </c>
      <c r="B444" s="12">
        <v>3</v>
      </c>
      <c r="C444" s="175">
        <v>2023</v>
      </c>
      <c r="E444" s="20">
        <v>0</v>
      </c>
      <c r="F444" s="21">
        <v>82.346532180449415</v>
      </c>
      <c r="G444" s="21">
        <v>84.002844861871253</v>
      </c>
      <c r="H444" s="21">
        <v>85.659157543293105</v>
      </c>
      <c r="I444" s="21">
        <v>86.918851036576825</v>
      </c>
      <c r="J444" s="21">
        <v>88.178544529860531</v>
      </c>
      <c r="K444" s="21">
        <v>89.438238023144251</v>
      </c>
      <c r="L444" s="21">
        <v>90.697931516427971</v>
      </c>
      <c r="M444" s="21">
        <v>91.95762500971172</v>
      </c>
      <c r="N444" s="21">
        <v>93.21731850299544</v>
      </c>
      <c r="O444" s="21">
        <v>94.47701199627916</v>
      </c>
      <c r="P444" s="21">
        <v>95.73670548956288</v>
      </c>
      <c r="Q444" s="21">
        <v>96.996398982846586</v>
      </c>
      <c r="R444" s="21">
        <v>101.49317720655506</v>
      </c>
      <c r="S444" s="21">
        <v>104.21949379267882</v>
      </c>
      <c r="T444" s="21">
        <v>107.03810370059369</v>
      </c>
      <c r="U444" s="21">
        <v>109.92690053835344</v>
      </c>
      <c r="V444" s="21">
        <v>112.89757853003228</v>
      </c>
      <c r="W444" s="21">
        <v>115.91943874780665</v>
      </c>
      <c r="X444" s="21">
        <v>119.06733931122673</v>
      </c>
      <c r="Y444" s="21">
        <v>122.25496395468721</v>
      </c>
      <c r="Z444" s="21">
        <v>125.4992630232488</v>
      </c>
      <c r="AA444" s="21">
        <v>128.82380079097237</v>
      </c>
      <c r="AB444" s="21">
        <v>132.24028719953677</v>
      </c>
      <c r="AC444" s="21">
        <v>135.74155640209787</v>
      </c>
      <c r="AD444" s="21">
        <v>139.32654413598658</v>
      </c>
      <c r="AE444" s="21">
        <v>142.9856742986068</v>
      </c>
      <c r="AF444" s="21">
        <v>146.72361540812219</v>
      </c>
      <c r="AG444" s="22">
        <v>150.52284977717397</v>
      </c>
      <c r="AI444" s="20">
        <v>0</v>
      </c>
      <c r="AJ444" s="21">
        <v>5.2166744805659615</v>
      </c>
      <c r="AK444" s="21">
        <v>5.3216023247413169</v>
      </c>
      <c r="AL444" s="21">
        <v>5.4265301689166732</v>
      </c>
      <c r="AM444" s="21">
        <v>5.5063320831654474</v>
      </c>
      <c r="AN444" s="21">
        <v>5.5861339974142208</v>
      </c>
      <c r="AO444" s="21">
        <v>5.665935911662995</v>
      </c>
      <c r="AP444" s="21">
        <v>5.7457378259117702</v>
      </c>
      <c r="AQ444" s="21">
        <v>5.8255397401605462</v>
      </c>
      <c r="AR444" s="21">
        <v>5.9053416544093205</v>
      </c>
      <c r="AS444" s="21">
        <v>5.9851435686580947</v>
      </c>
      <c r="AT444" s="21">
        <v>6.0649454829068699</v>
      </c>
      <c r="AU444" s="21">
        <v>6.1447473971556432</v>
      </c>
      <c r="AV444" s="21">
        <v>6.4296194808152167</v>
      </c>
      <c r="AW444" s="21">
        <v>6.6023323538917609</v>
      </c>
      <c r="AX444" s="21">
        <v>6.7808920331878957</v>
      </c>
      <c r="AY444" s="21">
        <v>6.9638980729572149</v>
      </c>
      <c r="AZ444" s="21">
        <v>7.1520913053717949</v>
      </c>
      <c r="BA444" s="21">
        <v>7.3435269452765404</v>
      </c>
      <c r="BB444" s="21">
        <v>7.5429472742415475</v>
      </c>
      <c r="BC444" s="21">
        <v>7.744884134129272</v>
      </c>
      <c r="BD444" s="21">
        <v>7.950411333759269</v>
      </c>
      <c r="BE444" s="21">
        <v>8.161021676093501</v>
      </c>
      <c r="BF444" s="21">
        <v>8.3774569890184303</v>
      </c>
      <c r="BG444" s="21">
        <v>8.5992633142510115</v>
      </c>
      <c r="BH444" s="21">
        <v>8.8263732304711304</v>
      </c>
      <c r="BI444" s="21">
        <v>9.05818008905967</v>
      </c>
      <c r="BJ444" s="21">
        <v>9.2949796418706736</v>
      </c>
      <c r="BK444" s="22">
        <v>9.5356621388007277</v>
      </c>
      <c r="BM444" s="163">
        <f>VLOOKUP(BM$6,'MonteCarlo Policy Paths'!$N$2:$S$31,$B444+1,FALSE)</f>
        <v>24.400896901266854</v>
      </c>
      <c r="BN444" s="21">
        <f>VLOOKUP(BN$6,'MonteCarlo Policy Paths'!$N$2:$S$31,$B444+1,FALSE)</f>
        <v>27.277092285564247</v>
      </c>
      <c r="BO444" s="21">
        <f>VLOOKUP(BO$6,'MonteCarlo Policy Paths'!$N$2:$S$31,$B444+1,FALSE)</f>
        <v>30.488398193607274</v>
      </c>
      <c r="BP444" s="21">
        <f>VLOOKUP(BP$6,'MonteCarlo Policy Paths'!$N$2:$S$31,$B444+1,FALSE)</f>
        <v>34.070901710124843</v>
      </c>
      <c r="BQ444" s="21">
        <f>VLOOKUP(BQ$6,'MonteCarlo Policy Paths'!$N$2:$S$31,$B444+1,FALSE)</f>
        <v>38.049962908416198</v>
      </c>
      <c r="BR444" s="21">
        <f>VLOOKUP(BR$6,'MonteCarlo Policy Paths'!$N$2:$S$31,$B444+1,FALSE)</f>
        <v>42.441930627628253</v>
      </c>
      <c r="BS444" s="21">
        <f>VLOOKUP(BS$6,'MonteCarlo Policy Paths'!$N$2:$S$31,$B444+1,FALSE)</f>
        <v>47.302864628556662</v>
      </c>
      <c r="BT444" s="21">
        <f>VLOOKUP(BT$6,'MonteCarlo Policy Paths'!$N$2:$S$31,$B444+1,FALSE)</f>
        <v>52.715092471952183</v>
      </c>
      <c r="BU444" s="21">
        <f>VLOOKUP(BU$6,'MonteCarlo Policy Paths'!$N$2:$S$31,$B444+1,FALSE)</f>
        <v>58.737483764437521</v>
      </c>
      <c r="BV444" s="21">
        <f>VLOOKUP(BV$6,'MonteCarlo Policy Paths'!$N$2:$S$31,$B444+1,FALSE)</f>
        <v>65.512636340122413</v>
      </c>
      <c r="BW444" s="21">
        <f>VLOOKUP(BW$6,'MonteCarlo Policy Paths'!$N$2:$S$31,$B444+1,FALSE)</f>
        <v>73.079994851258945</v>
      </c>
      <c r="BX444" s="21">
        <f>VLOOKUP(BX$6,'MonteCarlo Policy Paths'!$N$2:$S$31,$B444+1,FALSE)</f>
        <v>81.527096411801594</v>
      </c>
      <c r="BY444" s="21">
        <f>VLOOKUP(BY$6,'MonteCarlo Policy Paths'!$N$2:$S$31,$B444+1,FALSE)</f>
        <v>90.963600198236662</v>
      </c>
      <c r="BZ444" s="21">
        <f>VLOOKUP(BZ$6,'MonteCarlo Policy Paths'!$N$2:$S$31,$B444+1,FALSE)</f>
        <v>101.49317720655506</v>
      </c>
      <c r="CA444" s="21">
        <f>VLOOKUP(CA$6,'MonteCarlo Policy Paths'!$N$2:$S$31,$B444+1,FALSE)</f>
        <v>104.21949379267882</v>
      </c>
      <c r="CB444" s="21">
        <f>VLOOKUP(CB$6,'MonteCarlo Policy Paths'!$N$2:$S$31,$B444+1,FALSE)</f>
        <v>107.03810370059369</v>
      </c>
      <c r="CC444" s="21">
        <f>VLOOKUP(CC$6,'MonteCarlo Policy Paths'!$N$2:$S$31,$B444+1,FALSE)</f>
        <v>109.92690053835344</v>
      </c>
      <c r="CD444" s="21">
        <f>VLOOKUP(CD$6,'MonteCarlo Policy Paths'!$N$2:$S$31,$B444+1,FALSE)</f>
        <v>112.89757853003228</v>
      </c>
      <c r="CE444" s="21">
        <f>VLOOKUP(CE$6,'MonteCarlo Policy Paths'!$N$2:$S$31,$B444+1,FALSE)</f>
        <v>115.91943874780665</v>
      </c>
      <c r="CF444" s="21">
        <f>VLOOKUP(CF$6,'MonteCarlo Policy Paths'!$N$2:$S$31,$B444+1,FALSE)</f>
        <v>119.06733931122673</v>
      </c>
      <c r="CG444" s="21">
        <f>VLOOKUP(CG$6,'MonteCarlo Policy Paths'!$N$2:$S$31,$B444+1,FALSE)</f>
        <v>122.25496395468721</v>
      </c>
      <c r="CH444" s="21">
        <f>VLOOKUP(CH$6,'MonteCarlo Policy Paths'!$N$2:$S$31,$B444+1,FALSE)</f>
        <v>125.4992630232488</v>
      </c>
      <c r="CI444" s="21">
        <f>VLOOKUP(CI$6,'MonteCarlo Policy Paths'!$N$2:$S$31,$B444+1,FALSE)</f>
        <v>128.82380079097237</v>
      </c>
      <c r="CJ444" s="21">
        <f>VLOOKUP(CJ$6,'MonteCarlo Policy Paths'!$N$2:$S$31,$B444+1,FALSE)</f>
        <v>132.24028719953677</v>
      </c>
      <c r="CK444" s="21">
        <f>VLOOKUP(CK$6,'MonteCarlo Policy Paths'!$N$2:$S$31,$B444+1,FALSE)</f>
        <v>135.74155640209787</v>
      </c>
      <c r="CL444" s="21">
        <f>VLOOKUP(CL$6,'MonteCarlo Policy Paths'!$N$2:$S$31,$B444+1,FALSE)</f>
        <v>139.32654413598658</v>
      </c>
      <c r="CM444" s="21">
        <f>VLOOKUP(CM$6,'MonteCarlo Policy Paths'!$N$2:$S$31,$B444+1,FALSE)</f>
        <v>142.9856742986068</v>
      </c>
      <c r="CN444" s="21">
        <f>VLOOKUP(CN$6,'MonteCarlo Policy Paths'!$N$2:$S$31,$B444+1,FALSE)</f>
        <v>146.72361540812219</v>
      </c>
      <c r="CO444" s="164">
        <f>VLOOKUP(CO$6,'MonteCarlo Policy Paths'!$N$2:$S$31,$B444+1,FALSE)</f>
        <v>150.52284977717397</v>
      </c>
      <c r="CQ444" s="163">
        <f>BM444*VLOOKUP(AI$6,'Greenhouse Gas Costs Avoided'!$A$2:$I$32,9,FALSE)</f>
        <v>1.5458032390340439</v>
      </c>
      <c r="CR444" s="21">
        <f>BN444*VLOOKUP(AJ$6,'Greenhouse Gas Costs Avoided'!$A$2:$I$32,9,FALSE)</f>
        <v>1.7280109734108424</v>
      </c>
      <c r="CS444" s="21">
        <f>BO444*VLOOKUP(AK$6,'Greenhouse Gas Costs Avoided'!$A$2:$I$32,9,FALSE)</f>
        <v>1.9314480476408618</v>
      </c>
      <c r="CT444" s="21">
        <f>BP444*VLOOKUP(AL$6,'Greenhouse Gas Costs Avoided'!$A$2:$I$32,9,FALSE)</f>
        <v>2.1584005880368746</v>
      </c>
      <c r="CU444" s="21">
        <f>BQ444*VLOOKUP(AM$6,'Greenhouse Gas Costs Avoided'!$A$2:$I$32,9,FALSE)</f>
        <v>2.4104751619151044</v>
      </c>
      <c r="CV444" s="21">
        <f>BR444*VLOOKUP(AN$6,'Greenhouse Gas Costs Avoided'!$A$2:$I$32,9,FALSE)</f>
        <v>2.6887074725371978</v>
      </c>
      <c r="CW444" s="21">
        <f>BS444*VLOOKUP(AO$6,'Greenhouse Gas Costs Avoided'!$A$2:$I$32,9,FALSE)</f>
        <v>2.996648920499946</v>
      </c>
      <c r="CX444" s="21">
        <f>BT444*VLOOKUP(AP$6,'Greenhouse Gas Costs Avoided'!$A$2:$I$32,9,FALSE)</f>
        <v>3.339514978438852</v>
      </c>
      <c r="CY444" s="21">
        <f>BU444*VLOOKUP(AQ$6,'Greenhouse Gas Costs Avoided'!$A$2:$I$32,9,FALSE)</f>
        <v>3.7210350514231747</v>
      </c>
      <c r="CZ444" s="21">
        <f>BV444*VLOOKUP(AR$6,'Greenhouse Gas Costs Avoided'!$A$2:$I$32,9,FALSE)</f>
        <v>4.1502427497639598</v>
      </c>
      <c r="DA444" s="21">
        <f>BW444*VLOOKUP(AS$6,'Greenhouse Gas Costs Avoided'!$A$2:$I$32,9,FALSE)</f>
        <v>4.6296369025600148</v>
      </c>
      <c r="DB444" s="21">
        <f>BX444*VLOOKUP(AT$6,'Greenhouse Gas Costs Avoided'!$A$2:$I$32,9,FALSE)</f>
        <v>5.1647630090130283</v>
      </c>
      <c r="DC444" s="21">
        <f>BY444*VLOOKUP(AU$6,'Greenhouse Gas Costs Avoided'!$A$2:$I$32,9,FALSE)</f>
        <v>5.7625680068068199</v>
      </c>
      <c r="DD444" s="21">
        <f>BZ444*VLOOKUP(AV$6,'Greenhouse Gas Costs Avoided'!$A$2:$I$32,9,FALSE)</f>
        <v>6.4296194808152167</v>
      </c>
      <c r="DE444" s="21">
        <f>CA444*VLOOKUP(AW$6,'Greenhouse Gas Costs Avoided'!$A$2:$I$32,9,FALSE)</f>
        <v>6.6023323538917609</v>
      </c>
      <c r="DF444" s="21">
        <f>CB444*VLOOKUP(AX$6,'Greenhouse Gas Costs Avoided'!$A$2:$I$32,9,FALSE)</f>
        <v>6.7808920331878957</v>
      </c>
      <c r="DG444" s="21">
        <f>CC444*VLOOKUP(AY$6,'Greenhouse Gas Costs Avoided'!$A$2:$I$32,9,FALSE)</f>
        <v>6.9638980729572149</v>
      </c>
      <c r="DH444" s="21">
        <f>CD444*VLOOKUP(AZ$6,'Greenhouse Gas Costs Avoided'!$A$2:$I$32,9,FALSE)</f>
        <v>7.1520913053717949</v>
      </c>
      <c r="DI444" s="21">
        <f>CE444*VLOOKUP(BA$6,'Greenhouse Gas Costs Avoided'!$A$2:$I$32,9,FALSE)</f>
        <v>7.3435269452765404</v>
      </c>
      <c r="DJ444" s="21">
        <f>CF444*VLOOKUP(BB$6,'Greenhouse Gas Costs Avoided'!$A$2:$I$32,9,FALSE)</f>
        <v>7.5429472742415475</v>
      </c>
      <c r="DK444" s="21">
        <f>CG444*VLOOKUP(BC$6,'Greenhouse Gas Costs Avoided'!$A$2:$I$32,9,FALSE)</f>
        <v>7.744884134129272</v>
      </c>
      <c r="DL444" s="21">
        <f>CH444*VLOOKUP(BD$6,'Greenhouse Gas Costs Avoided'!$A$2:$I$32,9,FALSE)</f>
        <v>7.950411333759269</v>
      </c>
      <c r="DM444" s="21">
        <f>CI444*VLOOKUP(BE$6,'Greenhouse Gas Costs Avoided'!$A$2:$I$32,9,FALSE)</f>
        <v>8.161021676093501</v>
      </c>
      <c r="DN444" s="21">
        <f>CJ444*VLOOKUP(BF$6,'Greenhouse Gas Costs Avoided'!$A$2:$I$32,9,FALSE)</f>
        <v>8.3774569890184303</v>
      </c>
      <c r="DO444" s="21">
        <f>CK444*VLOOKUP(BG$6,'Greenhouse Gas Costs Avoided'!$A$2:$I$32,9,FALSE)</f>
        <v>8.5992633142510115</v>
      </c>
      <c r="DP444" s="21">
        <f>CL444*VLOOKUP(BH$6,'Greenhouse Gas Costs Avoided'!$A$2:$I$32,9,FALSE)</f>
        <v>8.8263732304711304</v>
      </c>
      <c r="DQ444" s="21">
        <f>CM444*VLOOKUP(BI$6,'Greenhouse Gas Costs Avoided'!$A$2:$I$32,9,FALSE)</f>
        <v>9.05818008905967</v>
      </c>
      <c r="DR444" s="21">
        <f>CN444*VLOOKUP(BJ$6,'Greenhouse Gas Costs Avoided'!$A$2:$I$32,9,FALSE)</f>
        <v>9.2949796418706736</v>
      </c>
      <c r="DS444" s="164">
        <f>CO444*VLOOKUP(BK$6,'Greenhouse Gas Costs Avoided'!$A$2:$I$32,9,FALSE)</f>
        <v>9.5356621388007277</v>
      </c>
    </row>
    <row r="445" spans="1:123" x14ac:dyDescent="0.35">
      <c r="A445" s="174">
        <v>439</v>
      </c>
      <c r="B445" s="12">
        <v>2</v>
      </c>
      <c r="C445" s="175">
        <v>2023</v>
      </c>
      <c r="E445" s="20">
        <v>0</v>
      </c>
      <c r="F445" s="21">
        <v>82.346532180449415</v>
      </c>
      <c r="G445" s="21">
        <v>84.002844861871253</v>
      </c>
      <c r="H445" s="21">
        <v>85.659157543293105</v>
      </c>
      <c r="I445" s="21">
        <v>86.918851036576825</v>
      </c>
      <c r="J445" s="21">
        <v>88.178544529860531</v>
      </c>
      <c r="K445" s="21">
        <v>89.438238023144251</v>
      </c>
      <c r="L445" s="21">
        <v>90.697931516427971</v>
      </c>
      <c r="M445" s="21">
        <v>91.95762500971172</v>
      </c>
      <c r="N445" s="21">
        <v>93.21731850299544</v>
      </c>
      <c r="O445" s="21">
        <v>94.47701199627916</v>
      </c>
      <c r="P445" s="21">
        <v>95.73670548956288</v>
      </c>
      <c r="Q445" s="21">
        <v>96.996398982846586</v>
      </c>
      <c r="R445" s="21">
        <v>98.25609247613032</v>
      </c>
      <c r="S445" s="21">
        <v>99.65157958594628</v>
      </c>
      <c r="T445" s="21">
        <v>101.04706669576224</v>
      </c>
      <c r="U445" s="21">
        <v>102.4425538055782</v>
      </c>
      <c r="V445" s="21">
        <v>103.83804091539416</v>
      </c>
      <c r="W445" s="21">
        <v>105.23352802521011</v>
      </c>
      <c r="X445" s="21">
        <v>106.47156953138905</v>
      </c>
      <c r="Y445" s="21">
        <v>107.709611037568</v>
      </c>
      <c r="Z445" s="21">
        <v>108.94765254374694</v>
      </c>
      <c r="AA445" s="21">
        <v>110.18569404992589</v>
      </c>
      <c r="AB445" s="21">
        <v>111.42373555610482</v>
      </c>
      <c r="AC445" s="21">
        <v>112.86811731331359</v>
      </c>
      <c r="AD445" s="21">
        <v>114.31249907052236</v>
      </c>
      <c r="AE445" s="21">
        <v>115.75688082773114</v>
      </c>
      <c r="AF445" s="21">
        <v>117.20126258493991</v>
      </c>
      <c r="AG445" s="22">
        <v>120.41827982173916</v>
      </c>
      <c r="AI445" s="20">
        <v>0</v>
      </c>
      <c r="AJ445" s="21">
        <v>5.2166744805659615</v>
      </c>
      <c r="AK445" s="21">
        <v>5.3216023247413169</v>
      </c>
      <c r="AL445" s="21">
        <v>5.4265301689166732</v>
      </c>
      <c r="AM445" s="21">
        <v>5.5063320831654474</v>
      </c>
      <c r="AN445" s="21">
        <v>5.5861339974142208</v>
      </c>
      <c r="AO445" s="21">
        <v>5.665935911662995</v>
      </c>
      <c r="AP445" s="21">
        <v>5.7457378259117702</v>
      </c>
      <c r="AQ445" s="21">
        <v>5.8255397401605462</v>
      </c>
      <c r="AR445" s="21">
        <v>5.9053416544093205</v>
      </c>
      <c r="AS445" s="21">
        <v>5.9851435686580947</v>
      </c>
      <c r="AT445" s="21">
        <v>6.0649454829068699</v>
      </c>
      <c r="AU445" s="21">
        <v>6.1447473971556432</v>
      </c>
      <c r="AV445" s="21">
        <v>6.2245493114044184</v>
      </c>
      <c r="AW445" s="21">
        <v>6.312953786990386</v>
      </c>
      <c r="AX445" s="21">
        <v>6.4013582625763545</v>
      </c>
      <c r="AY445" s="21">
        <v>6.4897627381623222</v>
      </c>
      <c r="AZ445" s="21">
        <v>6.5781672137482907</v>
      </c>
      <c r="BA445" s="21">
        <v>6.6665716893342575</v>
      </c>
      <c r="BB445" s="21">
        <v>6.7450019445028957</v>
      </c>
      <c r="BC445" s="21">
        <v>6.8234321996715348</v>
      </c>
      <c r="BD445" s="21">
        <v>6.901862454840173</v>
      </c>
      <c r="BE445" s="21">
        <v>6.9802927100088112</v>
      </c>
      <c r="BF445" s="21">
        <v>7.0587229651774486</v>
      </c>
      <c r="BG445" s="21">
        <v>7.1502249295408609</v>
      </c>
      <c r="BH445" s="21">
        <v>7.2417268939042723</v>
      </c>
      <c r="BI445" s="21">
        <v>7.3332288582676846</v>
      </c>
      <c r="BJ445" s="21">
        <v>7.424730822631096</v>
      </c>
      <c r="BK445" s="22">
        <v>7.6285297110405814</v>
      </c>
      <c r="BM445" s="163">
        <f>VLOOKUP(BM$6,'MonteCarlo Policy Paths'!$N$2:$S$31,$B445+1,FALSE)</f>
        <v>23.967702867134744</v>
      </c>
      <c r="BN445" s="21">
        <f>VLOOKUP(BN$6,'MonteCarlo Policy Paths'!$N$2:$S$31,$B445+1,FALSE)</f>
        <v>26.317177955222718</v>
      </c>
      <c r="BO445" s="21">
        <f>VLOOKUP(BO$6,'MonteCarlo Policy Paths'!$N$2:$S$31,$B445+1,FALSE)</f>
        <v>28.893255238045125</v>
      </c>
      <c r="BP445" s="21">
        <f>VLOOKUP(BP$6,'MonteCarlo Policy Paths'!$N$2:$S$31,$B445+1,FALSE)</f>
        <v>31.715102246604285</v>
      </c>
      <c r="BQ445" s="21">
        <f>VLOOKUP(BQ$6,'MonteCarlo Policy Paths'!$N$2:$S$31,$B445+1,FALSE)</f>
        <v>34.790233856835599</v>
      </c>
      <c r="BR445" s="21">
        <f>VLOOKUP(BR$6,'MonteCarlo Policy Paths'!$N$2:$S$31,$B445+1,FALSE)</f>
        <v>38.117013285454661</v>
      </c>
      <c r="BS445" s="21">
        <f>VLOOKUP(BS$6,'MonteCarlo Policy Paths'!$N$2:$S$31,$B445+1,FALSE)</f>
        <v>41.72840612279375</v>
      </c>
      <c r="BT445" s="21">
        <f>VLOOKUP(BT$6,'MonteCarlo Policy Paths'!$N$2:$S$31,$B445+1,FALSE)</f>
        <v>45.677249983631562</v>
      </c>
      <c r="BU445" s="21">
        <f>VLOOKUP(BU$6,'MonteCarlo Policy Paths'!$N$2:$S$31,$B445+1,FALSE)</f>
        <v>49.99204890598088</v>
      </c>
      <c r="BV445" s="21">
        <f>VLOOKUP(BV$6,'MonteCarlo Policy Paths'!$N$2:$S$31,$B445+1,FALSE)</f>
        <v>54.768556811140854</v>
      </c>
      <c r="BW445" s="21">
        <f>VLOOKUP(BW$6,'MonteCarlo Policy Paths'!$N$2:$S$31,$B445+1,FALSE)</f>
        <v>60.010238214835042</v>
      </c>
      <c r="BX445" s="21">
        <f>VLOOKUP(BX$6,'MonteCarlo Policy Paths'!$N$2:$S$31,$B445+1,FALSE)</f>
        <v>65.75812779974207</v>
      </c>
      <c r="BY445" s="21">
        <f>VLOOKUP(BY$6,'MonteCarlo Policy Paths'!$N$2:$S$31,$B445+1,FALSE)</f>
        <v>72.066881159093455</v>
      </c>
      <c r="BZ445" s="21">
        <f>VLOOKUP(BZ$6,'MonteCarlo Policy Paths'!$N$2:$S$31,$B445+1,FALSE)</f>
        <v>78.981532638183737</v>
      </c>
      <c r="CA445" s="21">
        <f>VLOOKUP(CA$6,'MonteCarlo Policy Paths'!$N$2:$S$31,$B445+1,FALSE)</f>
        <v>81.252691038046251</v>
      </c>
      <c r="CB445" s="21">
        <f>VLOOKUP(CB$6,'MonteCarlo Policy Paths'!$N$2:$S$31,$B445+1,FALSE)</f>
        <v>83.604044111934414</v>
      </c>
      <c r="CC445" s="21">
        <f>VLOOKUP(CC$6,'MonteCarlo Policy Paths'!$N$2:$S$31,$B445+1,FALSE)</f>
        <v>86.018714380110126</v>
      </c>
      <c r="CD445" s="21">
        <f>VLOOKUP(CD$6,'MonteCarlo Policy Paths'!$N$2:$S$31,$B445+1,FALSE)</f>
        <v>88.506196331807388</v>
      </c>
      <c r="CE445" s="21">
        <f>VLOOKUP(CE$6,'MonteCarlo Policy Paths'!$N$2:$S$31,$B445+1,FALSE)</f>
        <v>91.042757806054695</v>
      </c>
      <c r="CF445" s="21">
        <f>VLOOKUP(CF$6,'MonteCarlo Policy Paths'!$N$2:$S$31,$B445+1,FALSE)</f>
        <v>93.687547211990633</v>
      </c>
      <c r="CG445" s="21">
        <f>VLOOKUP(CG$6,'MonteCarlo Policy Paths'!$N$2:$S$31,$B445+1,FALSE)</f>
        <v>96.373095170621937</v>
      </c>
      <c r="CH445" s="21">
        <f>VLOOKUP(CH$6,'MonteCarlo Policy Paths'!$N$2:$S$31,$B445+1,FALSE)</f>
        <v>99.112987273548597</v>
      </c>
      <c r="CI445" s="21">
        <f>VLOOKUP(CI$6,'MonteCarlo Policy Paths'!$N$2:$S$31,$B445+1,FALSE)</f>
        <v>101.92614153054797</v>
      </c>
      <c r="CJ445" s="21">
        <f>VLOOKUP(CJ$6,'MonteCarlo Policy Paths'!$N$2:$S$31,$B445+1,FALSE)</f>
        <v>104.82221793361833</v>
      </c>
      <c r="CK445" s="21">
        <f>VLOOKUP(CK$6,'MonteCarlo Policy Paths'!$N$2:$S$31,$B445+1,FALSE)</f>
        <v>107.79595653596101</v>
      </c>
      <c r="CL445" s="21">
        <f>VLOOKUP(CL$6,'MonteCarlo Policy Paths'!$N$2:$S$31,$B445+1,FALSE)</f>
        <v>110.84691133589952</v>
      </c>
      <c r="CM445" s="21">
        <f>VLOOKUP(CM$6,'MonteCarlo Policy Paths'!$N$2:$S$31,$B445+1,FALSE)</f>
        <v>113.96784710075578</v>
      </c>
      <c r="CN445" s="21">
        <f>VLOOKUP(CN$6,'MonteCarlo Policy Paths'!$N$2:$S$31,$B445+1,FALSE)</f>
        <v>117.16284845198182</v>
      </c>
      <c r="CO445" s="164">
        <f>VLOOKUP(CO$6,'MonteCarlo Policy Paths'!$N$2:$S$31,$B445+1,FALSE)</f>
        <v>120.41827982173916</v>
      </c>
      <c r="CQ445" s="163">
        <f>BM445*VLOOKUP(AI$6,'Greenhouse Gas Costs Avoided'!$A$2:$I$32,9,FALSE)</f>
        <v>1.5183602829902079</v>
      </c>
      <c r="CR445" s="21">
        <f>BN445*VLOOKUP(AJ$6,'Greenhouse Gas Costs Avoided'!$A$2:$I$32,9,FALSE)</f>
        <v>1.6672001480120395</v>
      </c>
      <c r="CS445" s="21">
        <f>BO445*VLOOKUP(AK$6,'Greenhouse Gas Costs Avoided'!$A$2:$I$32,9,FALSE)</f>
        <v>1.8303953216936328</v>
      </c>
      <c r="CT445" s="21">
        <f>BP445*VLOOKUP(AL$6,'Greenhouse Gas Costs Avoided'!$A$2:$I$32,9,FALSE)</f>
        <v>2.0091600721673259</v>
      </c>
      <c r="CU445" s="21">
        <f>BQ445*VLOOKUP(AM$6,'Greenhouse Gas Costs Avoided'!$A$2:$I$32,9,FALSE)</f>
        <v>2.2039704688009323</v>
      </c>
      <c r="CV445" s="21">
        <f>BR445*VLOOKUP(AN$6,'Greenhouse Gas Costs Avoided'!$A$2:$I$32,9,FALSE)</f>
        <v>2.4147228209427172</v>
      </c>
      <c r="CW445" s="21">
        <f>BS445*VLOOKUP(AO$6,'Greenhouse Gas Costs Avoided'!$A$2:$I$32,9,FALSE)</f>
        <v>2.6435055074141016</v>
      </c>
      <c r="CX445" s="21">
        <f>BT445*VLOOKUP(AP$6,'Greenhouse Gas Costs Avoided'!$A$2:$I$32,9,FALSE)</f>
        <v>2.8936658050138946</v>
      </c>
      <c r="CY445" s="21">
        <f>BU445*VLOOKUP(AQ$6,'Greenhouse Gas Costs Avoided'!$A$2:$I$32,9,FALSE)</f>
        <v>3.1670094520501597</v>
      </c>
      <c r="CZ445" s="21">
        <f>BV445*VLOOKUP(AR$6,'Greenhouse Gas Costs Avoided'!$A$2:$I$32,9,FALSE)</f>
        <v>3.4696024846318703</v>
      </c>
      <c r="DA445" s="21">
        <f>BW445*VLOOKUP(AS$6,'Greenhouse Gas Costs Avoided'!$A$2:$I$32,9,FALSE)</f>
        <v>3.8016643807416939</v>
      </c>
      <c r="DB445" s="21">
        <f>BX445*VLOOKUP(AT$6,'Greenhouse Gas Costs Avoided'!$A$2:$I$32,9,FALSE)</f>
        <v>4.1657946983243246</v>
      </c>
      <c r="DC445" s="21">
        <f>BY445*VLOOKUP(AU$6,'Greenhouse Gas Costs Avoided'!$A$2:$I$32,9,FALSE)</f>
        <v>4.5654558835919028</v>
      </c>
      <c r="DD445" s="21">
        <f>BZ445*VLOOKUP(AV$6,'Greenhouse Gas Costs Avoided'!$A$2:$I$32,9,FALSE)</f>
        <v>5.0035008741682265</v>
      </c>
      <c r="DE445" s="21">
        <f>CA445*VLOOKUP(AW$6,'Greenhouse Gas Costs Avoided'!$A$2:$I$32,9,FALSE)</f>
        <v>5.1473793563843691</v>
      </c>
      <c r="DF445" s="21">
        <f>CB445*VLOOKUP(AX$6,'Greenhouse Gas Costs Avoided'!$A$2:$I$32,9,FALSE)</f>
        <v>5.2963381923007766</v>
      </c>
      <c r="DG445" s="21">
        <f>CC445*VLOOKUP(AY$6,'Greenhouse Gas Costs Avoided'!$A$2:$I$32,9,FALSE)</f>
        <v>5.4493081891352544</v>
      </c>
      <c r="DH445" s="21">
        <f>CD445*VLOOKUP(AZ$6,'Greenhouse Gas Costs Avoided'!$A$2:$I$32,9,FALSE)</f>
        <v>5.606890825278958</v>
      </c>
      <c r="DI445" s="21">
        <f>CE445*VLOOKUP(BA$6,'Greenhouse Gas Costs Avoided'!$A$2:$I$32,9,FALSE)</f>
        <v>5.7675826620899597</v>
      </c>
      <c r="DJ445" s="21">
        <f>CF445*VLOOKUP(BB$6,'Greenhouse Gas Costs Avoided'!$A$2:$I$32,9,FALSE)</f>
        <v>5.935130766850258</v>
      </c>
      <c r="DK445" s="21">
        <f>CG445*VLOOKUP(BC$6,'Greenhouse Gas Costs Avoided'!$A$2:$I$32,9,FALSE)</f>
        <v>6.1052609366481567</v>
      </c>
      <c r="DL445" s="21">
        <f>CH445*VLOOKUP(BD$6,'Greenhouse Gas Costs Avoided'!$A$2:$I$32,9,FALSE)</f>
        <v>6.2788338222861402</v>
      </c>
      <c r="DM445" s="21">
        <f>CI445*VLOOKUP(BE$6,'Greenhouse Gas Costs Avoided'!$A$2:$I$32,9,FALSE)</f>
        <v>6.4570478846612929</v>
      </c>
      <c r="DN445" s="21">
        <f>CJ445*VLOOKUP(BF$6,'Greenhouse Gas Costs Avoided'!$A$2:$I$32,9,FALSE)</f>
        <v>6.6405150868084322</v>
      </c>
      <c r="DO445" s="21">
        <f>CK445*VLOOKUP(BG$6,'Greenhouse Gas Costs Avoided'!$A$2:$I$32,9,FALSE)</f>
        <v>6.8289022097138705</v>
      </c>
      <c r="DP445" s="21">
        <f>CL445*VLOOKUP(BH$6,'Greenhouse Gas Costs Avoided'!$A$2:$I$32,9,FALSE)</f>
        <v>7.0221809990540507</v>
      </c>
      <c r="DQ445" s="21">
        <f>CM445*VLOOKUP(BI$6,'Greenhouse Gas Costs Avoided'!$A$2:$I$32,9,FALSE)</f>
        <v>7.2198931009350886</v>
      </c>
      <c r="DR445" s="21">
        <f>CN445*VLOOKUP(BJ$6,'Greenhouse Gas Costs Avoided'!$A$2:$I$32,9,FALSE)</f>
        <v>7.4222972772007143</v>
      </c>
      <c r="DS445" s="164">
        <f>CO445*VLOOKUP(BK$6,'Greenhouse Gas Costs Avoided'!$A$2:$I$32,9,FALSE)</f>
        <v>7.6285297110405814</v>
      </c>
    </row>
    <row r="446" spans="1:123" x14ac:dyDescent="0.35">
      <c r="A446" s="174">
        <v>440</v>
      </c>
      <c r="B446" s="12">
        <v>3</v>
      </c>
      <c r="C446" s="175">
        <v>2023</v>
      </c>
      <c r="E446" s="20">
        <v>0</v>
      </c>
      <c r="F446" s="21">
        <v>82.346532180449415</v>
      </c>
      <c r="G446" s="21">
        <v>84.002844861871253</v>
      </c>
      <c r="H446" s="21">
        <v>85.659157543293105</v>
      </c>
      <c r="I446" s="21">
        <v>86.918851036576825</v>
      </c>
      <c r="J446" s="21">
        <v>88.178544529860531</v>
      </c>
      <c r="K446" s="21">
        <v>89.438238023144251</v>
      </c>
      <c r="L446" s="21">
        <v>90.697931516427971</v>
      </c>
      <c r="M446" s="21">
        <v>91.95762500971172</v>
      </c>
      <c r="N446" s="21">
        <v>93.21731850299544</v>
      </c>
      <c r="O446" s="21">
        <v>94.47701199627916</v>
      </c>
      <c r="P446" s="21">
        <v>95.73670548956288</v>
      </c>
      <c r="Q446" s="21">
        <v>96.996398982846586</v>
      </c>
      <c r="R446" s="21">
        <v>101.49317720655506</v>
      </c>
      <c r="S446" s="21">
        <v>104.21949379267882</v>
      </c>
      <c r="T446" s="21">
        <v>107.03810370059369</v>
      </c>
      <c r="U446" s="21">
        <v>109.92690053835344</v>
      </c>
      <c r="V446" s="21">
        <v>112.89757853003228</v>
      </c>
      <c r="W446" s="21">
        <v>115.91943874780665</v>
      </c>
      <c r="X446" s="21">
        <v>119.06733931122673</v>
      </c>
      <c r="Y446" s="21">
        <v>122.25496395468721</v>
      </c>
      <c r="Z446" s="21">
        <v>125.4992630232488</v>
      </c>
      <c r="AA446" s="21">
        <v>128.82380079097237</v>
      </c>
      <c r="AB446" s="21">
        <v>132.24028719953677</v>
      </c>
      <c r="AC446" s="21">
        <v>135.74155640209787</v>
      </c>
      <c r="AD446" s="21">
        <v>139.32654413598658</v>
      </c>
      <c r="AE446" s="21">
        <v>142.9856742986068</v>
      </c>
      <c r="AF446" s="21">
        <v>146.72361540812219</v>
      </c>
      <c r="AG446" s="22">
        <v>150.52284977717397</v>
      </c>
      <c r="AI446" s="20">
        <v>0</v>
      </c>
      <c r="AJ446" s="21">
        <v>5.2166744805659615</v>
      </c>
      <c r="AK446" s="21">
        <v>5.3216023247413169</v>
      </c>
      <c r="AL446" s="21">
        <v>5.4265301689166732</v>
      </c>
      <c r="AM446" s="21">
        <v>5.5063320831654474</v>
      </c>
      <c r="AN446" s="21">
        <v>5.5861339974142208</v>
      </c>
      <c r="AO446" s="21">
        <v>5.665935911662995</v>
      </c>
      <c r="AP446" s="21">
        <v>5.7457378259117702</v>
      </c>
      <c r="AQ446" s="21">
        <v>5.8255397401605462</v>
      </c>
      <c r="AR446" s="21">
        <v>5.9053416544093205</v>
      </c>
      <c r="AS446" s="21">
        <v>5.9851435686580947</v>
      </c>
      <c r="AT446" s="21">
        <v>6.0649454829068699</v>
      </c>
      <c r="AU446" s="21">
        <v>6.1447473971556432</v>
      </c>
      <c r="AV446" s="21">
        <v>6.4296194808152167</v>
      </c>
      <c r="AW446" s="21">
        <v>6.6023323538917609</v>
      </c>
      <c r="AX446" s="21">
        <v>6.7808920331878957</v>
      </c>
      <c r="AY446" s="21">
        <v>6.9638980729572149</v>
      </c>
      <c r="AZ446" s="21">
        <v>7.1520913053717949</v>
      </c>
      <c r="BA446" s="21">
        <v>7.3435269452765404</v>
      </c>
      <c r="BB446" s="21">
        <v>7.5429472742415475</v>
      </c>
      <c r="BC446" s="21">
        <v>7.744884134129272</v>
      </c>
      <c r="BD446" s="21">
        <v>7.950411333759269</v>
      </c>
      <c r="BE446" s="21">
        <v>8.161021676093501</v>
      </c>
      <c r="BF446" s="21">
        <v>8.3774569890184303</v>
      </c>
      <c r="BG446" s="21">
        <v>8.5992633142510115</v>
      </c>
      <c r="BH446" s="21">
        <v>8.8263732304711304</v>
      </c>
      <c r="BI446" s="21">
        <v>9.05818008905967</v>
      </c>
      <c r="BJ446" s="21">
        <v>9.2949796418706736</v>
      </c>
      <c r="BK446" s="22">
        <v>9.5356621388007277</v>
      </c>
      <c r="BM446" s="163">
        <f>VLOOKUP(BM$6,'MonteCarlo Policy Paths'!$N$2:$S$31,$B446+1,FALSE)</f>
        <v>24.400896901266854</v>
      </c>
      <c r="BN446" s="21">
        <f>VLOOKUP(BN$6,'MonteCarlo Policy Paths'!$N$2:$S$31,$B446+1,FALSE)</f>
        <v>27.277092285564247</v>
      </c>
      <c r="BO446" s="21">
        <f>VLOOKUP(BO$6,'MonteCarlo Policy Paths'!$N$2:$S$31,$B446+1,FALSE)</f>
        <v>30.488398193607274</v>
      </c>
      <c r="BP446" s="21">
        <f>VLOOKUP(BP$6,'MonteCarlo Policy Paths'!$N$2:$S$31,$B446+1,FALSE)</f>
        <v>34.070901710124843</v>
      </c>
      <c r="BQ446" s="21">
        <f>VLOOKUP(BQ$6,'MonteCarlo Policy Paths'!$N$2:$S$31,$B446+1,FALSE)</f>
        <v>38.049962908416198</v>
      </c>
      <c r="BR446" s="21">
        <f>VLOOKUP(BR$6,'MonteCarlo Policy Paths'!$N$2:$S$31,$B446+1,FALSE)</f>
        <v>42.441930627628253</v>
      </c>
      <c r="BS446" s="21">
        <f>VLOOKUP(BS$6,'MonteCarlo Policy Paths'!$N$2:$S$31,$B446+1,FALSE)</f>
        <v>47.302864628556662</v>
      </c>
      <c r="BT446" s="21">
        <f>VLOOKUP(BT$6,'MonteCarlo Policy Paths'!$N$2:$S$31,$B446+1,FALSE)</f>
        <v>52.715092471952183</v>
      </c>
      <c r="BU446" s="21">
        <f>VLOOKUP(BU$6,'MonteCarlo Policy Paths'!$N$2:$S$31,$B446+1,FALSE)</f>
        <v>58.737483764437521</v>
      </c>
      <c r="BV446" s="21">
        <f>VLOOKUP(BV$6,'MonteCarlo Policy Paths'!$N$2:$S$31,$B446+1,FALSE)</f>
        <v>65.512636340122413</v>
      </c>
      <c r="BW446" s="21">
        <f>VLOOKUP(BW$6,'MonteCarlo Policy Paths'!$N$2:$S$31,$B446+1,FALSE)</f>
        <v>73.079994851258945</v>
      </c>
      <c r="BX446" s="21">
        <f>VLOOKUP(BX$6,'MonteCarlo Policy Paths'!$N$2:$S$31,$B446+1,FALSE)</f>
        <v>81.527096411801594</v>
      </c>
      <c r="BY446" s="21">
        <f>VLOOKUP(BY$6,'MonteCarlo Policy Paths'!$N$2:$S$31,$B446+1,FALSE)</f>
        <v>90.963600198236662</v>
      </c>
      <c r="BZ446" s="21">
        <f>VLOOKUP(BZ$6,'MonteCarlo Policy Paths'!$N$2:$S$31,$B446+1,FALSE)</f>
        <v>101.49317720655506</v>
      </c>
      <c r="CA446" s="21">
        <f>VLOOKUP(CA$6,'MonteCarlo Policy Paths'!$N$2:$S$31,$B446+1,FALSE)</f>
        <v>104.21949379267882</v>
      </c>
      <c r="CB446" s="21">
        <f>VLOOKUP(CB$6,'MonteCarlo Policy Paths'!$N$2:$S$31,$B446+1,FALSE)</f>
        <v>107.03810370059369</v>
      </c>
      <c r="CC446" s="21">
        <f>VLOOKUP(CC$6,'MonteCarlo Policy Paths'!$N$2:$S$31,$B446+1,FALSE)</f>
        <v>109.92690053835344</v>
      </c>
      <c r="CD446" s="21">
        <f>VLOOKUP(CD$6,'MonteCarlo Policy Paths'!$N$2:$S$31,$B446+1,FALSE)</f>
        <v>112.89757853003228</v>
      </c>
      <c r="CE446" s="21">
        <f>VLOOKUP(CE$6,'MonteCarlo Policy Paths'!$N$2:$S$31,$B446+1,FALSE)</f>
        <v>115.91943874780665</v>
      </c>
      <c r="CF446" s="21">
        <f>VLOOKUP(CF$6,'MonteCarlo Policy Paths'!$N$2:$S$31,$B446+1,FALSE)</f>
        <v>119.06733931122673</v>
      </c>
      <c r="CG446" s="21">
        <f>VLOOKUP(CG$6,'MonteCarlo Policy Paths'!$N$2:$S$31,$B446+1,FALSE)</f>
        <v>122.25496395468721</v>
      </c>
      <c r="CH446" s="21">
        <f>VLOOKUP(CH$6,'MonteCarlo Policy Paths'!$N$2:$S$31,$B446+1,FALSE)</f>
        <v>125.4992630232488</v>
      </c>
      <c r="CI446" s="21">
        <f>VLOOKUP(CI$6,'MonteCarlo Policy Paths'!$N$2:$S$31,$B446+1,FALSE)</f>
        <v>128.82380079097237</v>
      </c>
      <c r="CJ446" s="21">
        <f>VLOOKUP(CJ$6,'MonteCarlo Policy Paths'!$N$2:$S$31,$B446+1,FALSE)</f>
        <v>132.24028719953677</v>
      </c>
      <c r="CK446" s="21">
        <f>VLOOKUP(CK$6,'MonteCarlo Policy Paths'!$N$2:$S$31,$B446+1,FALSE)</f>
        <v>135.74155640209787</v>
      </c>
      <c r="CL446" s="21">
        <f>VLOOKUP(CL$6,'MonteCarlo Policy Paths'!$N$2:$S$31,$B446+1,FALSE)</f>
        <v>139.32654413598658</v>
      </c>
      <c r="CM446" s="21">
        <f>VLOOKUP(CM$6,'MonteCarlo Policy Paths'!$N$2:$S$31,$B446+1,FALSE)</f>
        <v>142.9856742986068</v>
      </c>
      <c r="CN446" s="21">
        <f>VLOOKUP(CN$6,'MonteCarlo Policy Paths'!$N$2:$S$31,$B446+1,FALSE)</f>
        <v>146.72361540812219</v>
      </c>
      <c r="CO446" s="164">
        <f>VLOOKUP(CO$6,'MonteCarlo Policy Paths'!$N$2:$S$31,$B446+1,FALSE)</f>
        <v>150.52284977717397</v>
      </c>
      <c r="CQ446" s="163">
        <f>BM446*VLOOKUP(AI$6,'Greenhouse Gas Costs Avoided'!$A$2:$I$32,9,FALSE)</f>
        <v>1.5458032390340439</v>
      </c>
      <c r="CR446" s="21">
        <f>BN446*VLOOKUP(AJ$6,'Greenhouse Gas Costs Avoided'!$A$2:$I$32,9,FALSE)</f>
        <v>1.7280109734108424</v>
      </c>
      <c r="CS446" s="21">
        <f>BO446*VLOOKUP(AK$6,'Greenhouse Gas Costs Avoided'!$A$2:$I$32,9,FALSE)</f>
        <v>1.9314480476408618</v>
      </c>
      <c r="CT446" s="21">
        <f>BP446*VLOOKUP(AL$6,'Greenhouse Gas Costs Avoided'!$A$2:$I$32,9,FALSE)</f>
        <v>2.1584005880368746</v>
      </c>
      <c r="CU446" s="21">
        <f>BQ446*VLOOKUP(AM$6,'Greenhouse Gas Costs Avoided'!$A$2:$I$32,9,FALSE)</f>
        <v>2.4104751619151044</v>
      </c>
      <c r="CV446" s="21">
        <f>BR446*VLOOKUP(AN$6,'Greenhouse Gas Costs Avoided'!$A$2:$I$32,9,FALSE)</f>
        <v>2.6887074725371978</v>
      </c>
      <c r="CW446" s="21">
        <f>BS446*VLOOKUP(AO$6,'Greenhouse Gas Costs Avoided'!$A$2:$I$32,9,FALSE)</f>
        <v>2.996648920499946</v>
      </c>
      <c r="CX446" s="21">
        <f>BT446*VLOOKUP(AP$6,'Greenhouse Gas Costs Avoided'!$A$2:$I$32,9,FALSE)</f>
        <v>3.339514978438852</v>
      </c>
      <c r="CY446" s="21">
        <f>BU446*VLOOKUP(AQ$6,'Greenhouse Gas Costs Avoided'!$A$2:$I$32,9,FALSE)</f>
        <v>3.7210350514231747</v>
      </c>
      <c r="CZ446" s="21">
        <f>BV446*VLOOKUP(AR$6,'Greenhouse Gas Costs Avoided'!$A$2:$I$32,9,FALSE)</f>
        <v>4.1502427497639598</v>
      </c>
      <c r="DA446" s="21">
        <f>BW446*VLOOKUP(AS$6,'Greenhouse Gas Costs Avoided'!$A$2:$I$32,9,FALSE)</f>
        <v>4.6296369025600148</v>
      </c>
      <c r="DB446" s="21">
        <f>BX446*VLOOKUP(AT$6,'Greenhouse Gas Costs Avoided'!$A$2:$I$32,9,FALSE)</f>
        <v>5.1647630090130283</v>
      </c>
      <c r="DC446" s="21">
        <f>BY446*VLOOKUP(AU$6,'Greenhouse Gas Costs Avoided'!$A$2:$I$32,9,FALSE)</f>
        <v>5.7625680068068199</v>
      </c>
      <c r="DD446" s="21">
        <f>BZ446*VLOOKUP(AV$6,'Greenhouse Gas Costs Avoided'!$A$2:$I$32,9,FALSE)</f>
        <v>6.4296194808152167</v>
      </c>
      <c r="DE446" s="21">
        <f>CA446*VLOOKUP(AW$6,'Greenhouse Gas Costs Avoided'!$A$2:$I$32,9,FALSE)</f>
        <v>6.6023323538917609</v>
      </c>
      <c r="DF446" s="21">
        <f>CB446*VLOOKUP(AX$6,'Greenhouse Gas Costs Avoided'!$A$2:$I$32,9,FALSE)</f>
        <v>6.7808920331878957</v>
      </c>
      <c r="DG446" s="21">
        <f>CC446*VLOOKUP(AY$6,'Greenhouse Gas Costs Avoided'!$A$2:$I$32,9,FALSE)</f>
        <v>6.9638980729572149</v>
      </c>
      <c r="DH446" s="21">
        <f>CD446*VLOOKUP(AZ$6,'Greenhouse Gas Costs Avoided'!$A$2:$I$32,9,FALSE)</f>
        <v>7.1520913053717949</v>
      </c>
      <c r="DI446" s="21">
        <f>CE446*VLOOKUP(BA$6,'Greenhouse Gas Costs Avoided'!$A$2:$I$32,9,FALSE)</f>
        <v>7.3435269452765404</v>
      </c>
      <c r="DJ446" s="21">
        <f>CF446*VLOOKUP(BB$6,'Greenhouse Gas Costs Avoided'!$A$2:$I$32,9,FALSE)</f>
        <v>7.5429472742415475</v>
      </c>
      <c r="DK446" s="21">
        <f>CG446*VLOOKUP(BC$6,'Greenhouse Gas Costs Avoided'!$A$2:$I$32,9,FALSE)</f>
        <v>7.744884134129272</v>
      </c>
      <c r="DL446" s="21">
        <f>CH446*VLOOKUP(BD$6,'Greenhouse Gas Costs Avoided'!$A$2:$I$32,9,FALSE)</f>
        <v>7.950411333759269</v>
      </c>
      <c r="DM446" s="21">
        <f>CI446*VLOOKUP(BE$6,'Greenhouse Gas Costs Avoided'!$A$2:$I$32,9,FALSE)</f>
        <v>8.161021676093501</v>
      </c>
      <c r="DN446" s="21">
        <f>CJ446*VLOOKUP(BF$6,'Greenhouse Gas Costs Avoided'!$A$2:$I$32,9,FALSE)</f>
        <v>8.3774569890184303</v>
      </c>
      <c r="DO446" s="21">
        <f>CK446*VLOOKUP(BG$6,'Greenhouse Gas Costs Avoided'!$A$2:$I$32,9,FALSE)</f>
        <v>8.5992633142510115</v>
      </c>
      <c r="DP446" s="21">
        <f>CL446*VLOOKUP(BH$6,'Greenhouse Gas Costs Avoided'!$A$2:$I$32,9,FALSE)</f>
        <v>8.8263732304711304</v>
      </c>
      <c r="DQ446" s="21">
        <f>CM446*VLOOKUP(BI$6,'Greenhouse Gas Costs Avoided'!$A$2:$I$32,9,FALSE)</f>
        <v>9.05818008905967</v>
      </c>
      <c r="DR446" s="21">
        <f>CN446*VLOOKUP(BJ$6,'Greenhouse Gas Costs Avoided'!$A$2:$I$32,9,FALSE)</f>
        <v>9.2949796418706736</v>
      </c>
      <c r="DS446" s="164">
        <f>CO446*VLOOKUP(BK$6,'Greenhouse Gas Costs Avoided'!$A$2:$I$32,9,FALSE)</f>
        <v>9.5356621388007277</v>
      </c>
    </row>
    <row r="447" spans="1:123" x14ac:dyDescent="0.35">
      <c r="A447" s="174">
        <v>441</v>
      </c>
      <c r="B447" s="12">
        <v>3</v>
      </c>
      <c r="C447" s="175">
        <v>2023</v>
      </c>
      <c r="E447" s="20">
        <v>0</v>
      </c>
      <c r="F447" s="21">
        <v>82.346532180449415</v>
      </c>
      <c r="G447" s="21">
        <v>84.002844861871253</v>
      </c>
      <c r="H447" s="21">
        <v>85.659157543293105</v>
      </c>
      <c r="I447" s="21">
        <v>86.918851036576825</v>
      </c>
      <c r="J447" s="21">
        <v>88.178544529860531</v>
      </c>
      <c r="K447" s="21">
        <v>89.438238023144251</v>
      </c>
      <c r="L447" s="21">
        <v>90.697931516427971</v>
      </c>
      <c r="M447" s="21">
        <v>91.95762500971172</v>
      </c>
      <c r="N447" s="21">
        <v>93.21731850299544</v>
      </c>
      <c r="O447" s="21">
        <v>94.47701199627916</v>
      </c>
      <c r="P447" s="21">
        <v>95.73670548956288</v>
      </c>
      <c r="Q447" s="21">
        <v>96.996398982846586</v>
      </c>
      <c r="R447" s="21">
        <v>101.49317720655506</v>
      </c>
      <c r="S447" s="21">
        <v>104.21949379267882</v>
      </c>
      <c r="T447" s="21">
        <v>107.03810370059369</v>
      </c>
      <c r="U447" s="21">
        <v>109.92690053835344</v>
      </c>
      <c r="V447" s="21">
        <v>112.89757853003228</v>
      </c>
      <c r="W447" s="21">
        <v>115.91943874780665</v>
      </c>
      <c r="X447" s="21">
        <v>119.06733931122673</v>
      </c>
      <c r="Y447" s="21">
        <v>122.25496395468721</v>
      </c>
      <c r="Z447" s="21">
        <v>125.4992630232488</v>
      </c>
      <c r="AA447" s="21">
        <v>128.82380079097237</v>
      </c>
      <c r="AB447" s="21">
        <v>132.24028719953677</v>
      </c>
      <c r="AC447" s="21">
        <v>135.74155640209787</v>
      </c>
      <c r="AD447" s="21">
        <v>139.32654413598658</v>
      </c>
      <c r="AE447" s="21">
        <v>142.9856742986068</v>
      </c>
      <c r="AF447" s="21">
        <v>146.72361540812219</v>
      </c>
      <c r="AG447" s="22">
        <v>150.52284977717397</v>
      </c>
      <c r="AI447" s="20">
        <v>0</v>
      </c>
      <c r="AJ447" s="21">
        <v>5.2166744805659615</v>
      </c>
      <c r="AK447" s="21">
        <v>5.3216023247413169</v>
      </c>
      <c r="AL447" s="21">
        <v>5.4265301689166732</v>
      </c>
      <c r="AM447" s="21">
        <v>5.5063320831654474</v>
      </c>
      <c r="AN447" s="21">
        <v>5.5861339974142208</v>
      </c>
      <c r="AO447" s="21">
        <v>5.665935911662995</v>
      </c>
      <c r="AP447" s="21">
        <v>5.7457378259117702</v>
      </c>
      <c r="AQ447" s="21">
        <v>5.8255397401605462</v>
      </c>
      <c r="AR447" s="21">
        <v>5.9053416544093205</v>
      </c>
      <c r="AS447" s="21">
        <v>5.9851435686580947</v>
      </c>
      <c r="AT447" s="21">
        <v>6.0649454829068699</v>
      </c>
      <c r="AU447" s="21">
        <v>6.1447473971556432</v>
      </c>
      <c r="AV447" s="21">
        <v>6.4296194808152167</v>
      </c>
      <c r="AW447" s="21">
        <v>6.6023323538917609</v>
      </c>
      <c r="AX447" s="21">
        <v>6.7808920331878957</v>
      </c>
      <c r="AY447" s="21">
        <v>6.9638980729572149</v>
      </c>
      <c r="AZ447" s="21">
        <v>7.1520913053717949</v>
      </c>
      <c r="BA447" s="21">
        <v>7.3435269452765404</v>
      </c>
      <c r="BB447" s="21">
        <v>7.5429472742415475</v>
      </c>
      <c r="BC447" s="21">
        <v>7.744884134129272</v>
      </c>
      <c r="BD447" s="21">
        <v>7.950411333759269</v>
      </c>
      <c r="BE447" s="21">
        <v>8.161021676093501</v>
      </c>
      <c r="BF447" s="21">
        <v>8.3774569890184303</v>
      </c>
      <c r="BG447" s="21">
        <v>8.5992633142510115</v>
      </c>
      <c r="BH447" s="21">
        <v>8.8263732304711304</v>
      </c>
      <c r="BI447" s="21">
        <v>9.05818008905967</v>
      </c>
      <c r="BJ447" s="21">
        <v>9.2949796418706736</v>
      </c>
      <c r="BK447" s="22">
        <v>9.5356621388007277</v>
      </c>
      <c r="BM447" s="163">
        <f>VLOOKUP(BM$6,'MonteCarlo Policy Paths'!$N$2:$S$31,$B447+1,FALSE)</f>
        <v>24.400896901266854</v>
      </c>
      <c r="BN447" s="21">
        <f>VLOOKUP(BN$6,'MonteCarlo Policy Paths'!$N$2:$S$31,$B447+1,FALSE)</f>
        <v>27.277092285564247</v>
      </c>
      <c r="BO447" s="21">
        <f>VLOOKUP(BO$6,'MonteCarlo Policy Paths'!$N$2:$S$31,$B447+1,FALSE)</f>
        <v>30.488398193607274</v>
      </c>
      <c r="BP447" s="21">
        <f>VLOOKUP(BP$6,'MonteCarlo Policy Paths'!$N$2:$S$31,$B447+1,FALSE)</f>
        <v>34.070901710124843</v>
      </c>
      <c r="BQ447" s="21">
        <f>VLOOKUP(BQ$6,'MonteCarlo Policy Paths'!$N$2:$S$31,$B447+1,FALSE)</f>
        <v>38.049962908416198</v>
      </c>
      <c r="BR447" s="21">
        <f>VLOOKUP(BR$6,'MonteCarlo Policy Paths'!$N$2:$S$31,$B447+1,FALSE)</f>
        <v>42.441930627628253</v>
      </c>
      <c r="BS447" s="21">
        <f>VLOOKUP(BS$6,'MonteCarlo Policy Paths'!$N$2:$S$31,$B447+1,FALSE)</f>
        <v>47.302864628556662</v>
      </c>
      <c r="BT447" s="21">
        <f>VLOOKUP(BT$6,'MonteCarlo Policy Paths'!$N$2:$S$31,$B447+1,FALSE)</f>
        <v>52.715092471952183</v>
      </c>
      <c r="BU447" s="21">
        <f>VLOOKUP(BU$6,'MonteCarlo Policy Paths'!$N$2:$S$31,$B447+1,FALSE)</f>
        <v>58.737483764437521</v>
      </c>
      <c r="BV447" s="21">
        <f>VLOOKUP(BV$6,'MonteCarlo Policy Paths'!$N$2:$S$31,$B447+1,FALSE)</f>
        <v>65.512636340122413</v>
      </c>
      <c r="BW447" s="21">
        <f>VLOOKUP(BW$6,'MonteCarlo Policy Paths'!$N$2:$S$31,$B447+1,FALSE)</f>
        <v>73.079994851258945</v>
      </c>
      <c r="BX447" s="21">
        <f>VLOOKUP(BX$6,'MonteCarlo Policy Paths'!$N$2:$S$31,$B447+1,FALSE)</f>
        <v>81.527096411801594</v>
      </c>
      <c r="BY447" s="21">
        <f>VLOOKUP(BY$6,'MonteCarlo Policy Paths'!$N$2:$S$31,$B447+1,FALSE)</f>
        <v>90.963600198236662</v>
      </c>
      <c r="BZ447" s="21">
        <f>VLOOKUP(BZ$6,'MonteCarlo Policy Paths'!$N$2:$S$31,$B447+1,FALSE)</f>
        <v>101.49317720655506</v>
      </c>
      <c r="CA447" s="21">
        <f>VLOOKUP(CA$6,'MonteCarlo Policy Paths'!$N$2:$S$31,$B447+1,FALSE)</f>
        <v>104.21949379267882</v>
      </c>
      <c r="CB447" s="21">
        <f>VLOOKUP(CB$6,'MonteCarlo Policy Paths'!$N$2:$S$31,$B447+1,FALSE)</f>
        <v>107.03810370059369</v>
      </c>
      <c r="CC447" s="21">
        <f>VLOOKUP(CC$6,'MonteCarlo Policy Paths'!$N$2:$S$31,$B447+1,FALSE)</f>
        <v>109.92690053835344</v>
      </c>
      <c r="CD447" s="21">
        <f>VLOOKUP(CD$6,'MonteCarlo Policy Paths'!$N$2:$S$31,$B447+1,FALSE)</f>
        <v>112.89757853003228</v>
      </c>
      <c r="CE447" s="21">
        <f>VLOOKUP(CE$6,'MonteCarlo Policy Paths'!$N$2:$S$31,$B447+1,FALSE)</f>
        <v>115.91943874780665</v>
      </c>
      <c r="CF447" s="21">
        <f>VLOOKUP(CF$6,'MonteCarlo Policy Paths'!$N$2:$S$31,$B447+1,FALSE)</f>
        <v>119.06733931122673</v>
      </c>
      <c r="CG447" s="21">
        <f>VLOOKUP(CG$6,'MonteCarlo Policy Paths'!$N$2:$S$31,$B447+1,FALSE)</f>
        <v>122.25496395468721</v>
      </c>
      <c r="CH447" s="21">
        <f>VLOOKUP(CH$6,'MonteCarlo Policy Paths'!$N$2:$S$31,$B447+1,FALSE)</f>
        <v>125.4992630232488</v>
      </c>
      <c r="CI447" s="21">
        <f>VLOOKUP(CI$6,'MonteCarlo Policy Paths'!$N$2:$S$31,$B447+1,FALSE)</f>
        <v>128.82380079097237</v>
      </c>
      <c r="CJ447" s="21">
        <f>VLOOKUP(CJ$6,'MonteCarlo Policy Paths'!$N$2:$S$31,$B447+1,FALSE)</f>
        <v>132.24028719953677</v>
      </c>
      <c r="CK447" s="21">
        <f>VLOOKUP(CK$6,'MonteCarlo Policy Paths'!$N$2:$S$31,$B447+1,FALSE)</f>
        <v>135.74155640209787</v>
      </c>
      <c r="CL447" s="21">
        <f>VLOOKUP(CL$6,'MonteCarlo Policy Paths'!$N$2:$S$31,$B447+1,FALSE)</f>
        <v>139.32654413598658</v>
      </c>
      <c r="CM447" s="21">
        <f>VLOOKUP(CM$6,'MonteCarlo Policy Paths'!$N$2:$S$31,$B447+1,FALSE)</f>
        <v>142.9856742986068</v>
      </c>
      <c r="CN447" s="21">
        <f>VLOOKUP(CN$6,'MonteCarlo Policy Paths'!$N$2:$S$31,$B447+1,FALSE)</f>
        <v>146.72361540812219</v>
      </c>
      <c r="CO447" s="164">
        <f>VLOOKUP(CO$6,'MonteCarlo Policy Paths'!$N$2:$S$31,$B447+1,FALSE)</f>
        <v>150.52284977717397</v>
      </c>
      <c r="CQ447" s="163">
        <f>BM447*VLOOKUP(AI$6,'Greenhouse Gas Costs Avoided'!$A$2:$I$32,9,FALSE)</f>
        <v>1.5458032390340439</v>
      </c>
      <c r="CR447" s="21">
        <f>BN447*VLOOKUP(AJ$6,'Greenhouse Gas Costs Avoided'!$A$2:$I$32,9,FALSE)</f>
        <v>1.7280109734108424</v>
      </c>
      <c r="CS447" s="21">
        <f>BO447*VLOOKUP(AK$6,'Greenhouse Gas Costs Avoided'!$A$2:$I$32,9,FALSE)</f>
        <v>1.9314480476408618</v>
      </c>
      <c r="CT447" s="21">
        <f>BP447*VLOOKUP(AL$6,'Greenhouse Gas Costs Avoided'!$A$2:$I$32,9,FALSE)</f>
        <v>2.1584005880368746</v>
      </c>
      <c r="CU447" s="21">
        <f>BQ447*VLOOKUP(AM$6,'Greenhouse Gas Costs Avoided'!$A$2:$I$32,9,FALSE)</f>
        <v>2.4104751619151044</v>
      </c>
      <c r="CV447" s="21">
        <f>BR447*VLOOKUP(AN$6,'Greenhouse Gas Costs Avoided'!$A$2:$I$32,9,FALSE)</f>
        <v>2.6887074725371978</v>
      </c>
      <c r="CW447" s="21">
        <f>BS447*VLOOKUP(AO$6,'Greenhouse Gas Costs Avoided'!$A$2:$I$32,9,FALSE)</f>
        <v>2.996648920499946</v>
      </c>
      <c r="CX447" s="21">
        <f>BT447*VLOOKUP(AP$6,'Greenhouse Gas Costs Avoided'!$A$2:$I$32,9,FALSE)</f>
        <v>3.339514978438852</v>
      </c>
      <c r="CY447" s="21">
        <f>BU447*VLOOKUP(AQ$6,'Greenhouse Gas Costs Avoided'!$A$2:$I$32,9,FALSE)</f>
        <v>3.7210350514231747</v>
      </c>
      <c r="CZ447" s="21">
        <f>BV447*VLOOKUP(AR$6,'Greenhouse Gas Costs Avoided'!$A$2:$I$32,9,FALSE)</f>
        <v>4.1502427497639598</v>
      </c>
      <c r="DA447" s="21">
        <f>BW447*VLOOKUP(AS$6,'Greenhouse Gas Costs Avoided'!$A$2:$I$32,9,FALSE)</f>
        <v>4.6296369025600148</v>
      </c>
      <c r="DB447" s="21">
        <f>BX447*VLOOKUP(AT$6,'Greenhouse Gas Costs Avoided'!$A$2:$I$32,9,FALSE)</f>
        <v>5.1647630090130283</v>
      </c>
      <c r="DC447" s="21">
        <f>BY447*VLOOKUP(AU$6,'Greenhouse Gas Costs Avoided'!$A$2:$I$32,9,FALSE)</f>
        <v>5.7625680068068199</v>
      </c>
      <c r="DD447" s="21">
        <f>BZ447*VLOOKUP(AV$6,'Greenhouse Gas Costs Avoided'!$A$2:$I$32,9,FALSE)</f>
        <v>6.4296194808152167</v>
      </c>
      <c r="DE447" s="21">
        <f>CA447*VLOOKUP(AW$6,'Greenhouse Gas Costs Avoided'!$A$2:$I$32,9,FALSE)</f>
        <v>6.6023323538917609</v>
      </c>
      <c r="DF447" s="21">
        <f>CB447*VLOOKUP(AX$6,'Greenhouse Gas Costs Avoided'!$A$2:$I$32,9,FALSE)</f>
        <v>6.7808920331878957</v>
      </c>
      <c r="DG447" s="21">
        <f>CC447*VLOOKUP(AY$6,'Greenhouse Gas Costs Avoided'!$A$2:$I$32,9,FALSE)</f>
        <v>6.9638980729572149</v>
      </c>
      <c r="DH447" s="21">
        <f>CD447*VLOOKUP(AZ$6,'Greenhouse Gas Costs Avoided'!$A$2:$I$32,9,FALSE)</f>
        <v>7.1520913053717949</v>
      </c>
      <c r="DI447" s="21">
        <f>CE447*VLOOKUP(BA$6,'Greenhouse Gas Costs Avoided'!$A$2:$I$32,9,FALSE)</f>
        <v>7.3435269452765404</v>
      </c>
      <c r="DJ447" s="21">
        <f>CF447*VLOOKUP(BB$6,'Greenhouse Gas Costs Avoided'!$A$2:$I$32,9,FALSE)</f>
        <v>7.5429472742415475</v>
      </c>
      <c r="DK447" s="21">
        <f>CG447*VLOOKUP(BC$6,'Greenhouse Gas Costs Avoided'!$A$2:$I$32,9,FALSE)</f>
        <v>7.744884134129272</v>
      </c>
      <c r="DL447" s="21">
        <f>CH447*VLOOKUP(BD$6,'Greenhouse Gas Costs Avoided'!$A$2:$I$32,9,FALSE)</f>
        <v>7.950411333759269</v>
      </c>
      <c r="DM447" s="21">
        <f>CI447*VLOOKUP(BE$6,'Greenhouse Gas Costs Avoided'!$A$2:$I$32,9,FALSE)</f>
        <v>8.161021676093501</v>
      </c>
      <c r="DN447" s="21">
        <f>CJ447*VLOOKUP(BF$6,'Greenhouse Gas Costs Avoided'!$A$2:$I$32,9,FALSE)</f>
        <v>8.3774569890184303</v>
      </c>
      <c r="DO447" s="21">
        <f>CK447*VLOOKUP(BG$6,'Greenhouse Gas Costs Avoided'!$A$2:$I$32,9,FALSE)</f>
        <v>8.5992633142510115</v>
      </c>
      <c r="DP447" s="21">
        <f>CL447*VLOOKUP(BH$6,'Greenhouse Gas Costs Avoided'!$A$2:$I$32,9,FALSE)</f>
        <v>8.8263732304711304</v>
      </c>
      <c r="DQ447" s="21">
        <f>CM447*VLOOKUP(BI$6,'Greenhouse Gas Costs Avoided'!$A$2:$I$32,9,FALSE)</f>
        <v>9.05818008905967</v>
      </c>
      <c r="DR447" s="21">
        <f>CN447*VLOOKUP(BJ$6,'Greenhouse Gas Costs Avoided'!$A$2:$I$32,9,FALSE)</f>
        <v>9.2949796418706736</v>
      </c>
      <c r="DS447" s="164">
        <f>CO447*VLOOKUP(BK$6,'Greenhouse Gas Costs Avoided'!$A$2:$I$32,9,FALSE)</f>
        <v>9.5356621388007277</v>
      </c>
    </row>
    <row r="448" spans="1:123" x14ac:dyDescent="0.35">
      <c r="A448" s="174">
        <v>442</v>
      </c>
      <c r="B448" s="12">
        <v>4</v>
      </c>
      <c r="C448" s="175">
        <v>2023</v>
      </c>
      <c r="E448" s="20">
        <v>0</v>
      </c>
      <c r="F448" s="21">
        <v>82.346532180449415</v>
      </c>
      <c r="G448" s="21">
        <v>84.002844861871253</v>
      </c>
      <c r="H448" s="21">
        <v>85.659157543293105</v>
      </c>
      <c r="I448" s="21">
        <v>86.918851036576825</v>
      </c>
      <c r="J448" s="21">
        <v>88.178544529860531</v>
      </c>
      <c r="K448" s="21">
        <v>89.438238023144251</v>
      </c>
      <c r="L448" s="21">
        <v>90.697931516427971</v>
      </c>
      <c r="M448" s="21">
        <v>91.95762500971172</v>
      </c>
      <c r="N448" s="21">
        <v>93.21731850299544</v>
      </c>
      <c r="O448" s="21">
        <v>94.47701199627916</v>
      </c>
      <c r="P448" s="21">
        <v>95.73670548956288</v>
      </c>
      <c r="Q448" s="21">
        <v>96.996398982846586</v>
      </c>
      <c r="R448" s="21">
        <v>98.25609247613032</v>
      </c>
      <c r="S448" s="21">
        <v>99.65157958594628</v>
      </c>
      <c r="T448" s="21">
        <v>101.04706669576224</v>
      </c>
      <c r="U448" s="21">
        <v>102.4425538055782</v>
      </c>
      <c r="V448" s="21">
        <v>103.83804091539416</v>
      </c>
      <c r="W448" s="21">
        <v>105.23352802521011</v>
      </c>
      <c r="X448" s="21">
        <v>106.47156953138905</v>
      </c>
      <c r="Y448" s="21">
        <v>107.709611037568</v>
      </c>
      <c r="Z448" s="21">
        <v>108.94765254374694</v>
      </c>
      <c r="AA448" s="21">
        <v>110.18569404992589</v>
      </c>
      <c r="AB448" s="21">
        <v>111.42373555610482</v>
      </c>
      <c r="AC448" s="21">
        <v>112.86811731331359</v>
      </c>
      <c r="AD448" s="21">
        <v>114.31249907052236</v>
      </c>
      <c r="AE448" s="21">
        <v>115.75688082773114</v>
      </c>
      <c r="AF448" s="21">
        <v>117.20126258493991</v>
      </c>
      <c r="AG448" s="22">
        <v>119.5319620819439</v>
      </c>
      <c r="AI448" s="20">
        <v>0</v>
      </c>
      <c r="AJ448" s="21">
        <v>5.2166744805659615</v>
      </c>
      <c r="AK448" s="21">
        <v>5.3216023247413169</v>
      </c>
      <c r="AL448" s="21">
        <v>5.4265301689166732</v>
      </c>
      <c r="AM448" s="21">
        <v>5.5063320831654474</v>
      </c>
      <c r="AN448" s="21">
        <v>5.5861339974142208</v>
      </c>
      <c r="AO448" s="21">
        <v>5.665935911662995</v>
      </c>
      <c r="AP448" s="21">
        <v>5.7457378259117702</v>
      </c>
      <c r="AQ448" s="21">
        <v>5.8255397401605462</v>
      </c>
      <c r="AR448" s="21">
        <v>5.9053416544093205</v>
      </c>
      <c r="AS448" s="21">
        <v>5.9851435686580947</v>
      </c>
      <c r="AT448" s="21">
        <v>6.0649454829068699</v>
      </c>
      <c r="AU448" s="21">
        <v>6.1447473971556432</v>
      </c>
      <c r="AV448" s="21">
        <v>6.2245493114044184</v>
      </c>
      <c r="AW448" s="21">
        <v>6.312953786990386</v>
      </c>
      <c r="AX448" s="21">
        <v>6.4013582625763545</v>
      </c>
      <c r="AY448" s="21">
        <v>6.4897627381623222</v>
      </c>
      <c r="AZ448" s="21">
        <v>6.5781672137482907</v>
      </c>
      <c r="BA448" s="21">
        <v>6.6665716893342575</v>
      </c>
      <c r="BB448" s="21">
        <v>6.7450019445028957</v>
      </c>
      <c r="BC448" s="21">
        <v>6.8234321996715348</v>
      </c>
      <c r="BD448" s="21">
        <v>6.901862454840173</v>
      </c>
      <c r="BE448" s="21">
        <v>6.9802927100088112</v>
      </c>
      <c r="BF448" s="21">
        <v>7.0587229651774486</v>
      </c>
      <c r="BG448" s="21">
        <v>7.1502249295408609</v>
      </c>
      <c r="BH448" s="21">
        <v>7.2417268939042723</v>
      </c>
      <c r="BI448" s="21">
        <v>7.3332288582676846</v>
      </c>
      <c r="BJ448" s="21">
        <v>7.424730822631096</v>
      </c>
      <c r="BK448" s="22">
        <v>7.5723812490175435</v>
      </c>
      <c r="BM448" s="163">
        <f>VLOOKUP(BM$6,'MonteCarlo Policy Paths'!$N$2:$S$31,$B448+1,FALSE)</f>
        <v>21.456887556927661</v>
      </c>
      <c r="BN448" s="21">
        <f>VLOOKUP(BN$6,'MonteCarlo Policy Paths'!$N$2:$S$31,$B448+1,FALSE)</f>
        <v>23.119081894670884</v>
      </c>
      <c r="BO448" s="21">
        <f>VLOOKUP(BO$6,'MonteCarlo Policy Paths'!$N$2:$S$31,$B448+1,FALSE)</f>
        <v>24.918982795429599</v>
      </c>
      <c r="BP448" s="21">
        <f>VLOOKUP(BP$6,'MonteCarlo Policy Paths'!$N$2:$S$31,$B448+1,FALSE)</f>
        <v>26.866510906830612</v>
      </c>
      <c r="BQ448" s="21">
        <f>VLOOKUP(BQ$6,'MonteCarlo Policy Paths'!$N$2:$S$31,$B448+1,FALSE)</f>
        <v>28.957808063155838</v>
      </c>
      <c r="BR448" s="21">
        <f>VLOOKUP(BR$6,'MonteCarlo Policy Paths'!$N$2:$S$31,$B448+1,FALSE)</f>
        <v>31.169773267386955</v>
      </c>
      <c r="BS448" s="21">
        <f>VLOOKUP(BS$6,'MonteCarlo Policy Paths'!$N$2:$S$31,$B448+1,FALSE)</f>
        <v>33.536503079259326</v>
      </c>
      <c r="BT448" s="21">
        <f>VLOOKUP(BT$6,'MonteCarlo Policy Paths'!$N$2:$S$31,$B448+1,FALSE)</f>
        <v>36.094562758542168</v>
      </c>
      <c r="BU448" s="21">
        <f>VLOOKUP(BU$6,'MonteCarlo Policy Paths'!$N$2:$S$31,$B448+1,FALSE)</f>
        <v>38.859796339203925</v>
      </c>
      <c r="BV448" s="21">
        <f>VLOOKUP(BV$6,'MonteCarlo Policy Paths'!$N$2:$S$31,$B448+1,FALSE)</f>
        <v>41.937214526892696</v>
      </c>
      <c r="BW448" s="21">
        <f>VLOOKUP(BW$6,'MonteCarlo Policy Paths'!$N$2:$S$31,$B448+1,FALSE)</f>
        <v>45.285702034805901</v>
      </c>
      <c r="BX448" s="21">
        <f>VLOOKUP(BX$6,'MonteCarlo Policy Paths'!$N$2:$S$31,$B448+1,FALSE)</f>
        <v>48.923675973628832</v>
      </c>
      <c r="BY448" s="21">
        <f>VLOOKUP(BY$6,'MonteCarlo Policy Paths'!$N$2:$S$31,$B448+1,FALSE)</f>
        <v>52.880283256992421</v>
      </c>
      <c r="BZ448" s="21">
        <f>VLOOKUP(BZ$6,'MonteCarlo Policy Paths'!$N$2:$S$31,$B448+1,FALSE)</f>
        <v>57.179951130409847</v>
      </c>
      <c r="CA448" s="21">
        <f>VLOOKUP(CA$6,'MonteCarlo Policy Paths'!$N$2:$S$31,$B448+1,FALSE)</f>
        <v>59.199989570907007</v>
      </c>
      <c r="CB448" s="21">
        <f>VLOOKUP(CB$6,'MonteCarlo Policy Paths'!$N$2:$S$31,$B448+1,FALSE)</f>
        <v>61.304348310445278</v>
      </c>
      <c r="CC448" s="21">
        <f>VLOOKUP(CC$6,'MonteCarlo Policy Paths'!$N$2:$S$31,$B448+1,FALSE)</f>
        <v>63.486799757257046</v>
      </c>
      <c r="CD448" s="21">
        <f>VLOOKUP(CD$6,'MonteCarlo Policy Paths'!$N$2:$S$31,$B448+1,FALSE)</f>
        <v>65.754412861465767</v>
      </c>
      <c r="CE448" s="21">
        <f>VLOOKUP(CE$6,'MonteCarlo Policy Paths'!$N$2:$S$31,$B448+1,FALSE)</f>
        <v>68.097759333367534</v>
      </c>
      <c r="CF448" s="21">
        <f>VLOOKUP(CF$6,'MonteCarlo Policy Paths'!$N$2:$S$31,$B448+1,FALSE)</f>
        <v>70.548973057852507</v>
      </c>
      <c r="CG448" s="21">
        <f>VLOOKUP(CG$6,'MonteCarlo Policy Paths'!$N$2:$S$31,$B448+1,FALSE)</f>
        <v>73.077007009761019</v>
      </c>
      <c r="CH448" s="21">
        <f>VLOOKUP(CH$6,'MonteCarlo Policy Paths'!$N$2:$S$31,$B448+1,FALSE)</f>
        <v>75.691476032446857</v>
      </c>
      <c r="CI448" s="21">
        <f>VLOOKUP(CI$6,'MonteCarlo Policy Paths'!$N$2:$S$31,$B448+1,FALSE)</f>
        <v>78.404802280730166</v>
      </c>
      <c r="CJ448" s="21">
        <f>VLOOKUP(CJ$6,'MonteCarlo Policy Paths'!$N$2:$S$31,$B448+1,FALSE)</f>
        <v>81.224927058038162</v>
      </c>
      <c r="CK448" s="21">
        <f>VLOOKUP(CK$6,'MonteCarlo Policy Paths'!$N$2:$S$31,$B448+1,FALSE)</f>
        <v>84.152487263770951</v>
      </c>
      <c r="CL448" s="21">
        <f>VLOOKUP(CL$6,'MonteCarlo Policy Paths'!$N$2:$S$31,$B448+1,FALSE)</f>
        <v>87.19069011352974</v>
      </c>
      <c r="CM448" s="21">
        <f>VLOOKUP(CM$6,'MonteCarlo Policy Paths'!$N$2:$S$31,$B448+1,FALSE)</f>
        <v>90.339519718236858</v>
      </c>
      <c r="CN448" s="21">
        <f>VLOOKUP(CN$6,'MonteCarlo Policy Paths'!$N$2:$S$31,$B448+1,FALSE)</f>
        <v>93.604800202242828</v>
      </c>
      <c r="CO448" s="164">
        <f>VLOOKUP(CO$6,'MonteCarlo Policy Paths'!$N$2:$S$31,$B448+1,FALSE)</f>
        <v>96.983684685934094</v>
      </c>
      <c r="CQ448" s="163">
        <f>BM448*VLOOKUP(AI$6,'Greenhouse Gas Costs Avoided'!$A$2:$I$32,9,FALSE)</f>
        <v>1.3592994724454583</v>
      </c>
      <c r="CR448" s="21">
        <f>BN448*VLOOKUP(AJ$6,'Greenhouse Gas Costs Avoided'!$A$2:$I$32,9,FALSE)</f>
        <v>1.4645999210963487</v>
      </c>
      <c r="CS448" s="21">
        <f>BO448*VLOOKUP(AK$6,'Greenhouse Gas Costs Avoided'!$A$2:$I$32,9,FALSE)</f>
        <v>1.5786241167474793</v>
      </c>
      <c r="CT448" s="21">
        <f>BP448*VLOOKUP(AL$6,'Greenhouse Gas Costs Avoided'!$A$2:$I$32,9,FALSE)</f>
        <v>1.7020005350363183</v>
      </c>
      <c r="CU448" s="21">
        <f>BQ448*VLOOKUP(AM$6,'Greenhouse Gas Costs Avoided'!$A$2:$I$32,9,FALSE)</f>
        <v>1.8344847601494692</v>
      </c>
      <c r="CV448" s="21">
        <f>BR448*VLOOKUP(AN$6,'Greenhouse Gas Costs Avoided'!$A$2:$I$32,9,FALSE)</f>
        <v>1.9746133378475101</v>
      </c>
      <c r="CW448" s="21">
        <f>BS448*VLOOKUP(AO$6,'Greenhouse Gas Costs Avoided'!$A$2:$I$32,9,FALSE)</f>
        <v>2.1245462941611284</v>
      </c>
      <c r="CX448" s="21">
        <f>BT448*VLOOKUP(AP$6,'Greenhouse Gas Costs Avoided'!$A$2:$I$32,9,FALSE)</f>
        <v>2.2866000479177169</v>
      </c>
      <c r="CY448" s="21">
        <f>BU448*VLOOKUP(AQ$6,'Greenhouse Gas Costs Avoided'!$A$2:$I$32,9,FALSE)</f>
        <v>2.4617783228380428</v>
      </c>
      <c r="CZ448" s="21">
        <f>BV448*VLOOKUP(AR$6,'Greenhouse Gas Costs Avoided'!$A$2:$I$32,9,FALSE)</f>
        <v>2.6567335747552212</v>
      </c>
      <c r="DA448" s="21">
        <f>BW448*VLOOKUP(AS$6,'Greenhouse Gas Costs Avoided'!$A$2:$I$32,9,FALSE)</f>
        <v>2.8688611394320973</v>
      </c>
      <c r="DB448" s="21">
        <f>BX448*VLOOKUP(AT$6,'Greenhouse Gas Costs Avoided'!$A$2:$I$32,9,FALSE)</f>
        <v>3.099327745676475</v>
      </c>
      <c r="DC448" s="21">
        <f>BY448*VLOOKUP(AU$6,'Greenhouse Gas Costs Avoided'!$A$2:$I$32,9,FALSE)</f>
        <v>3.3499798581359799</v>
      </c>
      <c r="DD448" s="21">
        <f>BZ448*VLOOKUP(AV$6,'Greenhouse Gas Costs Avoided'!$A$2:$I$32,9,FALSE)</f>
        <v>3.6223649492411436</v>
      </c>
      <c r="DE448" s="21">
        <f>CA448*VLOOKUP(AW$6,'Greenhouse Gas Costs Avoided'!$A$2:$I$32,9,FALSE)</f>
        <v>3.7503349159570667</v>
      </c>
      <c r="DF448" s="21">
        <f>CB448*VLOOKUP(AX$6,'Greenhouse Gas Costs Avoided'!$A$2:$I$32,9,FALSE)</f>
        <v>3.8836465958035138</v>
      </c>
      <c r="DG448" s="21">
        <f>CC448*VLOOKUP(AY$6,'Greenhouse Gas Costs Avoided'!$A$2:$I$32,9,FALSE)</f>
        <v>4.0219054692034097</v>
      </c>
      <c r="DH448" s="21">
        <f>CD448*VLOOKUP(AZ$6,'Greenhouse Gas Costs Avoided'!$A$2:$I$32,9,FALSE)</f>
        <v>4.1655593560070496</v>
      </c>
      <c r="DI448" s="21">
        <f>CE448*VLOOKUP(BA$6,'Greenhouse Gas Costs Avoided'!$A$2:$I$32,9,FALSE)</f>
        <v>4.3140109715809301</v>
      </c>
      <c r="DJ448" s="21">
        <f>CF448*VLOOKUP(BB$6,'Greenhouse Gas Costs Avoided'!$A$2:$I$32,9,FALSE)</f>
        <v>4.4692960059878768</v>
      </c>
      <c r="DK448" s="21">
        <f>CG448*VLOOKUP(BC$6,'Greenhouse Gas Costs Avoided'!$A$2:$I$32,9,FALSE)</f>
        <v>4.629447622014963</v>
      </c>
      <c r="DL448" s="21">
        <f>CH448*VLOOKUP(BD$6,'Greenhouse Gas Costs Avoided'!$A$2:$I$32,9,FALSE)</f>
        <v>4.7950749225184994</v>
      </c>
      <c r="DM448" s="21">
        <f>CI448*VLOOKUP(BE$6,'Greenhouse Gas Costs Avoided'!$A$2:$I$32,9,FALSE)</f>
        <v>4.9669648542748472</v>
      </c>
      <c r="DN448" s="21">
        <f>CJ448*VLOOKUP(BF$6,'Greenhouse Gas Costs Avoided'!$A$2:$I$32,9,FALSE)</f>
        <v>5.1456205009456273</v>
      </c>
      <c r="DO448" s="21">
        <f>CK448*VLOOKUP(BG$6,'Greenhouse Gas Costs Avoided'!$A$2:$I$32,9,FALSE)</f>
        <v>5.331082210275417</v>
      </c>
      <c r="DP448" s="21">
        <f>CL448*VLOOKUP(BH$6,'Greenhouse Gas Costs Avoided'!$A$2:$I$32,9,FALSE)</f>
        <v>5.5235531602164318</v>
      </c>
      <c r="DQ448" s="21">
        <f>CM448*VLOOKUP(BI$6,'Greenhouse Gas Costs Avoided'!$A$2:$I$32,9,FALSE)</f>
        <v>5.723032344191421</v>
      </c>
      <c r="DR448" s="21">
        <f>CN448*VLOOKUP(BJ$6,'Greenhouse Gas Costs Avoided'!$A$2:$I$32,9,FALSE)</f>
        <v>5.9298887220104266</v>
      </c>
      <c r="DS448" s="164">
        <f>CO448*VLOOKUP(BK$6,'Greenhouse Gas Costs Avoided'!$A$2:$I$32,9,FALSE)</f>
        <v>6.1439419431008639</v>
      </c>
    </row>
    <row r="449" spans="1:123" x14ac:dyDescent="0.35">
      <c r="A449" s="174">
        <v>443</v>
      </c>
      <c r="B449" s="12">
        <v>2</v>
      </c>
      <c r="C449" s="175">
        <v>2023</v>
      </c>
      <c r="E449" s="20">
        <v>0</v>
      </c>
      <c r="F449" s="21">
        <v>82.346532180449415</v>
      </c>
      <c r="G449" s="21">
        <v>84.002844861871253</v>
      </c>
      <c r="H449" s="21">
        <v>85.659157543293105</v>
      </c>
      <c r="I449" s="21">
        <v>86.918851036576825</v>
      </c>
      <c r="J449" s="21">
        <v>88.178544529860531</v>
      </c>
      <c r="K449" s="21">
        <v>89.438238023144251</v>
      </c>
      <c r="L449" s="21">
        <v>90.697931516427971</v>
      </c>
      <c r="M449" s="21">
        <v>91.95762500971172</v>
      </c>
      <c r="N449" s="21">
        <v>93.21731850299544</v>
      </c>
      <c r="O449" s="21">
        <v>94.47701199627916</v>
      </c>
      <c r="P449" s="21">
        <v>95.73670548956288</v>
      </c>
      <c r="Q449" s="21">
        <v>96.996398982846586</v>
      </c>
      <c r="R449" s="21">
        <v>98.25609247613032</v>
      </c>
      <c r="S449" s="21">
        <v>99.65157958594628</v>
      </c>
      <c r="T449" s="21">
        <v>101.04706669576224</v>
      </c>
      <c r="U449" s="21">
        <v>102.4425538055782</v>
      </c>
      <c r="V449" s="21">
        <v>103.83804091539416</v>
      </c>
      <c r="W449" s="21">
        <v>105.23352802521011</v>
      </c>
      <c r="X449" s="21">
        <v>106.47156953138905</v>
      </c>
      <c r="Y449" s="21">
        <v>107.709611037568</v>
      </c>
      <c r="Z449" s="21">
        <v>108.94765254374694</v>
      </c>
      <c r="AA449" s="21">
        <v>110.18569404992589</v>
      </c>
      <c r="AB449" s="21">
        <v>111.42373555610482</v>
      </c>
      <c r="AC449" s="21">
        <v>112.86811731331359</v>
      </c>
      <c r="AD449" s="21">
        <v>114.31249907052236</v>
      </c>
      <c r="AE449" s="21">
        <v>115.75688082773114</v>
      </c>
      <c r="AF449" s="21">
        <v>117.20126258493991</v>
      </c>
      <c r="AG449" s="22">
        <v>120.41827982173916</v>
      </c>
      <c r="AI449" s="20">
        <v>0</v>
      </c>
      <c r="AJ449" s="21">
        <v>5.2166744805659615</v>
      </c>
      <c r="AK449" s="21">
        <v>5.3216023247413169</v>
      </c>
      <c r="AL449" s="21">
        <v>5.4265301689166732</v>
      </c>
      <c r="AM449" s="21">
        <v>5.5063320831654474</v>
      </c>
      <c r="AN449" s="21">
        <v>5.5861339974142208</v>
      </c>
      <c r="AO449" s="21">
        <v>5.665935911662995</v>
      </c>
      <c r="AP449" s="21">
        <v>5.7457378259117702</v>
      </c>
      <c r="AQ449" s="21">
        <v>5.8255397401605462</v>
      </c>
      <c r="AR449" s="21">
        <v>5.9053416544093205</v>
      </c>
      <c r="AS449" s="21">
        <v>5.9851435686580947</v>
      </c>
      <c r="AT449" s="21">
        <v>6.0649454829068699</v>
      </c>
      <c r="AU449" s="21">
        <v>6.1447473971556432</v>
      </c>
      <c r="AV449" s="21">
        <v>6.2245493114044184</v>
      </c>
      <c r="AW449" s="21">
        <v>6.312953786990386</v>
      </c>
      <c r="AX449" s="21">
        <v>6.4013582625763545</v>
      </c>
      <c r="AY449" s="21">
        <v>6.4897627381623222</v>
      </c>
      <c r="AZ449" s="21">
        <v>6.5781672137482907</v>
      </c>
      <c r="BA449" s="21">
        <v>6.6665716893342575</v>
      </c>
      <c r="BB449" s="21">
        <v>6.7450019445028957</v>
      </c>
      <c r="BC449" s="21">
        <v>6.8234321996715348</v>
      </c>
      <c r="BD449" s="21">
        <v>6.901862454840173</v>
      </c>
      <c r="BE449" s="21">
        <v>6.9802927100088112</v>
      </c>
      <c r="BF449" s="21">
        <v>7.0587229651774486</v>
      </c>
      <c r="BG449" s="21">
        <v>7.1502249295408609</v>
      </c>
      <c r="BH449" s="21">
        <v>7.2417268939042723</v>
      </c>
      <c r="BI449" s="21">
        <v>7.3332288582676846</v>
      </c>
      <c r="BJ449" s="21">
        <v>7.424730822631096</v>
      </c>
      <c r="BK449" s="22">
        <v>7.6285297110405814</v>
      </c>
      <c r="BM449" s="163">
        <f>VLOOKUP(BM$6,'MonteCarlo Policy Paths'!$N$2:$S$31,$B449+1,FALSE)</f>
        <v>23.967702867134744</v>
      </c>
      <c r="BN449" s="21">
        <f>VLOOKUP(BN$6,'MonteCarlo Policy Paths'!$N$2:$S$31,$B449+1,FALSE)</f>
        <v>26.317177955222718</v>
      </c>
      <c r="BO449" s="21">
        <f>VLOOKUP(BO$6,'MonteCarlo Policy Paths'!$N$2:$S$31,$B449+1,FALSE)</f>
        <v>28.893255238045125</v>
      </c>
      <c r="BP449" s="21">
        <f>VLOOKUP(BP$6,'MonteCarlo Policy Paths'!$N$2:$S$31,$B449+1,FALSE)</f>
        <v>31.715102246604285</v>
      </c>
      <c r="BQ449" s="21">
        <f>VLOOKUP(BQ$6,'MonteCarlo Policy Paths'!$N$2:$S$31,$B449+1,FALSE)</f>
        <v>34.790233856835599</v>
      </c>
      <c r="BR449" s="21">
        <f>VLOOKUP(BR$6,'MonteCarlo Policy Paths'!$N$2:$S$31,$B449+1,FALSE)</f>
        <v>38.117013285454661</v>
      </c>
      <c r="BS449" s="21">
        <f>VLOOKUP(BS$6,'MonteCarlo Policy Paths'!$N$2:$S$31,$B449+1,FALSE)</f>
        <v>41.72840612279375</v>
      </c>
      <c r="BT449" s="21">
        <f>VLOOKUP(BT$6,'MonteCarlo Policy Paths'!$N$2:$S$31,$B449+1,FALSE)</f>
        <v>45.677249983631562</v>
      </c>
      <c r="BU449" s="21">
        <f>VLOOKUP(BU$6,'MonteCarlo Policy Paths'!$N$2:$S$31,$B449+1,FALSE)</f>
        <v>49.99204890598088</v>
      </c>
      <c r="BV449" s="21">
        <f>VLOOKUP(BV$6,'MonteCarlo Policy Paths'!$N$2:$S$31,$B449+1,FALSE)</f>
        <v>54.768556811140854</v>
      </c>
      <c r="BW449" s="21">
        <f>VLOOKUP(BW$6,'MonteCarlo Policy Paths'!$N$2:$S$31,$B449+1,FALSE)</f>
        <v>60.010238214835042</v>
      </c>
      <c r="BX449" s="21">
        <f>VLOOKUP(BX$6,'MonteCarlo Policy Paths'!$N$2:$S$31,$B449+1,FALSE)</f>
        <v>65.75812779974207</v>
      </c>
      <c r="BY449" s="21">
        <f>VLOOKUP(BY$6,'MonteCarlo Policy Paths'!$N$2:$S$31,$B449+1,FALSE)</f>
        <v>72.066881159093455</v>
      </c>
      <c r="BZ449" s="21">
        <f>VLOOKUP(BZ$6,'MonteCarlo Policy Paths'!$N$2:$S$31,$B449+1,FALSE)</f>
        <v>78.981532638183737</v>
      </c>
      <c r="CA449" s="21">
        <f>VLOOKUP(CA$6,'MonteCarlo Policy Paths'!$N$2:$S$31,$B449+1,FALSE)</f>
        <v>81.252691038046251</v>
      </c>
      <c r="CB449" s="21">
        <f>VLOOKUP(CB$6,'MonteCarlo Policy Paths'!$N$2:$S$31,$B449+1,FALSE)</f>
        <v>83.604044111934414</v>
      </c>
      <c r="CC449" s="21">
        <f>VLOOKUP(CC$6,'MonteCarlo Policy Paths'!$N$2:$S$31,$B449+1,FALSE)</f>
        <v>86.018714380110126</v>
      </c>
      <c r="CD449" s="21">
        <f>VLOOKUP(CD$6,'MonteCarlo Policy Paths'!$N$2:$S$31,$B449+1,FALSE)</f>
        <v>88.506196331807388</v>
      </c>
      <c r="CE449" s="21">
        <f>VLOOKUP(CE$6,'MonteCarlo Policy Paths'!$N$2:$S$31,$B449+1,FALSE)</f>
        <v>91.042757806054695</v>
      </c>
      <c r="CF449" s="21">
        <f>VLOOKUP(CF$6,'MonteCarlo Policy Paths'!$N$2:$S$31,$B449+1,FALSE)</f>
        <v>93.687547211990633</v>
      </c>
      <c r="CG449" s="21">
        <f>VLOOKUP(CG$6,'MonteCarlo Policy Paths'!$N$2:$S$31,$B449+1,FALSE)</f>
        <v>96.373095170621937</v>
      </c>
      <c r="CH449" s="21">
        <f>VLOOKUP(CH$6,'MonteCarlo Policy Paths'!$N$2:$S$31,$B449+1,FALSE)</f>
        <v>99.112987273548597</v>
      </c>
      <c r="CI449" s="21">
        <f>VLOOKUP(CI$6,'MonteCarlo Policy Paths'!$N$2:$S$31,$B449+1,FALSE)</f>
        <v>101.92614153054797</v>
      </c>
      <c r="CJ449" s="21">
        <f>VLOOKUP(CJ$6,'MonteCarlo Policy Paths'!$N$2:$S$31,$B449+1,FALSE)</f>
        <v>104.82221793361833</v>
      </c>
      <c r="CK449" s="21">
        <f>VLOOKUP(CK$6,'MonteCarlo Policy Paths'!$N$2:$S$31,$B449+1,FALSE)</f>
        <v>107.79595653596101</v>
      </c>
      <c r="CL449" s="21">
        <f>VLOOKUP(CL$6,'MonteCarlo Policy Paths'!$N$2:$S$31,$B449+1,FALSE)</f>
        <v>110.84691133589952</v>
      </c>
      <c r="CM449" s="21">
        <f>VLOOKUP(CM$6,'MonteCarlo Policy Paths'!$N$2:$S$31,$B449+1,FALSE)</f>
        <v>113.96784710075578</v>
      </c>
      <c r="CN449" s="21">
        <f>VLOOKUP(CN$6,'MonteCarlo Policy Paths'!$N$2:$S$31,$B449+1,FALSE)</f>
        <v>117.16284845198182</v>
      </c>
      <c r="CO449" s="164">
        <f>VLOOKUP(CO$6,'MonteCarlo Policy Paths'!$N$2:$S$31,$B449+1,FALSE)</f>
        <v>120.41827982173916</v>
      </c>
      <c r="CQ449" s="163">
        <f>BM449*VLOOKUP(AI$6,'Greenhouse Gas Costs Avoided'!$A$2:$I$32,9,FALSE)</f>
        <v>1.5183602829902079</v>
      </c>
      <c r="CR449" s="21">
        <f>BN449*VLOOKUP(AJ$6,'Greenhouse Gas Costs Avoided'!$A$2:$I$32,9,FALSE)</f>
        <v>1.6672001480120395</v>
      </c>
      <c r="CS449" s="21">
        <f>BO449*VLOOKUP(AK$6,'Greenhouse Gas Costs Avoided'!$A$2:$I$32,9,FALSE)</f>
        <v>1.8303953216936328</v>
      </c>
      <c r="CT449" s="21">
        <f>BP449*VLOOKUP(AL$6,'Greenhouse Gas Costs Avoided'!$A$2:$I$32,9,FALSE)</f>
        <v>2.0091600721673259</v>
      </c>
      <c r="CU449" s="21">
        <f>BQ449*VLOOKUP(AM$6,'Greenhouse Gas Costs Avoided'!$A$2:$I$32,9,FALSE)</f>
        <v>2.2039704688009323</v>
      </c>
      <c r="CV449" s="21">
        <f>BR449*VLOOKUP(AN$6,'Greenhouse Gas Costs Avoided'!$A$2:$I$32,9,FALSE)</f>
        <v>2.4147228209427172</v>
      </c>
      <c r="CW449" s="21">
        <f>BS449*VLOOKUP(AO$6,'Greenhouse Gas Costs Avoided'!$A$2:$I$32,9,FALSE)</f>
        <v>2.6435055074141016</v>
      </c>
      <c r="CX449" s="21">
        <f>BT449*VLOOKUP(AP$6,'Greenhouse Gas Costs Avoided'!$A$2:$I$32,9,FALSE)</f>
        <v>2.8936658050138946</v>
      </c>
      <c r="CY449" s="21">
        <f>BU449*VLOOKUP(AQ$6,'Greenhouse Gas Costs Avoided'!$A$2:$I$32,9,FALSE)</f>
        <v>3.1670094520501597</v>
      </c>
      <c r="CZ449" s="21">
        <f>BV449*VLOOKUP(AR$6,'Greenhouse Gas Costs Avoided'!$A$2:$I$32,9,FALSE)</f>
        <v>3.4696024846318703</v>
      </c>
      <c r="DA449" s="21">
        <f>BW449*VLOOKUP(AS$6,'Greenhouse Gas Costs Avoided'!$A$2:$I$32,9,FALSE)</f>
        <v>3.8016643807416939</v>
      </c>
      <c r="DB449" s="21">
        <f>BX449*VLOOKUP(AT$6,'Greenhouse Gas Costs Avoided'!$A$2:$I$32,9,FALSE)</f>
        <v>4.1657946983243246</v>
      </c>
      <c r="DC449" s="21">
        <f>BY449*VLOOKUP(AU$6,'Greenhouse Gas Costs Avoided'!$A$2:$I$32,9,FALSE)</f>
        <v>4.5654558835919028</v>
      </c>
      <c r="DD449" s="21">
        <f>BZ449*VLOOKUP(AV$6,'Greenhouse Gas Costs Avoided'!$A$2:$I$32,9,FALSE)</f>
        <v>5.0035008741682265</v>
      </c>
      <c r="DE449" s="21">
        <f>CA449*VLOOKUP(AW$6,'Greenhouse Gas Costs Avoided'!$A$2:$I$32,9,FALSE)</f>
        <v>5.1473793563843691</v>
      </c>
      <c r="DF449" s="21">
        <f>CB449*VLOOKUP(AX$6,'Greenhouse Gas Costs Avoided'!$A$2:$I$32,9,FALSE)</f>
        <v>5.2963381923007766</v>
      </c>
      <c r="DG449" s="21">
        <f>CC449*VLOOKUP(AY$6,'Greenhouse Gas Costs Avoided'!$A$2:$I$32,9,FALSE)</f>
        <v>5.4493081891352544</v>
      </c>
      <c r="DH449" s="21">
        <f>CD449*VLOOKUP(AZ$6,'Greenhouse Gas Costs Avoided'!$A$2:$I$32,9,FALSE)</f>
        <v>5.606890825278958</v>
      </c>
      <c r="DI449" s="21">
        <f>CE449*VLOOKUP(BA$6,'Greenhouse Gas Costs Avoided'!$A$2:$I$32,9,FALSE)</f>
        <v>5.7675826620899597</v>
      </c>
      <c r="DJ449" s="21">
        <f>CF449*VLOOKUP(BB$6,'Greenhouse Gas Costs Avoided'!$A$2:$I$32,9,FALSE)</f>
        <v>5.935130766850258</v>
      </c>
      <c r="DK449" s="21">
        <f>CG449*VLOOKUP(BC$6,'Greenhouse Gas Costs Avoided'!$A$2:$I$32,9,FALSE)</f>
        <v>6.1052609366481567</v>
      </c>
      <c r="DL449" s="21">
        <f>CH449*VLOOKUP(BD$6,'Greenhouse Gas Costs Avoided'!$A$2:$I$32,9,FALSE)</f>
        <v>6.2788338222861402</v>
      </c>
      <c r="DM449" s="21">
        <f>CI449*VLOOKUP(BE$6,'Greenhouse Gas Costs Avoided'!$A$2:$I$32,9,FALSE)</f>
        <v>6.4570478846612929</v>
      </c>
      <c r="DN449" s="21">
        <f>CJ449*VLOOKUP(BF$6,'Greenhouse Gas Costs Avoided'!$A$2:$I$32,9,FALSE)</f>
        <v>6.6405150868084322</v>
      </c>
      <c r="DO449" s="21">
        <f>CK449*VLOOKUP(BG$6,'Greenhouse Gas Costs Avoided'!$A$2:$I$32,9,FALSE)</f>
        <v>6.8289022097138705</v>
      </c>
      <c r="DP449" s="21">
        <f>CL449*VLOOKUP(BH$6,'Greenhouse Gas Costs Avoided'!$A$2:$I$32,9,FALSE)</f>
        <v>7.0221809990540507</v>
      </c>
      <c r="DQ449" s="21">
        <f>CM449*VLOOKUP(BI$6,'Greenhouse Gas Costs Avoided'!$A$2:$I$32,9,FALSE)</f>
        <v>7.2198931009350886</v>
      </c>
      <c r="DR449" s="21">
        <f>CN449*VLOOKUP(BJ$6,'Greenhouse Gas Costs Avoided'!$A$2:$I$32,9,FALSE)</f>
        <v>7.4222972772007143</v>
      </c>
      <c r="DS449" s="164">
        <f>CO449*VLOOKUP(BK$6,'Greenhouse Gas Costs Avoided'!$A$2:$I$32,9,FALSE)</f>
        <v>7.6285297110405814</v>
      </c>
    </row>
    <row r="450" spans="1:123" x14ac:dyDescent="0.35">
      <c r="A450" s="174">
        <v>444</v>
      </c>
      <c r="B450" s="12">
        <v>5</v>
      </c>
      <c r="C450" s="175">
        <v>2023</v>
      </c>
      <c r="E450" s="20">
        <v>0</v>
      </c>
      <c r="F450" s="21">
        <v>82.346532180449415</v>
      </c>
      <c r="G450" s="21">
        <v>84.002844861871253</v>
      </c>
      <c r="H450" s="21">
        <v>85.659157543293105</v>
      </c>
      <c r="I450" s="21">
        <v>86.918851036576825</v>
      </c>
      <c r="J450" s="21">
        <v>88.178544529860531</v>
      </c>
      <c r="K450" s="21">
        <v>89.438238023144251</v>
      </c>
      <c r="L450" s="21">
        <v>90.697931516427971</v>
      </c>
      <c r="M450" s="21">
        <v>91.95762500971172</v>
      </c>
      <c r="N450" s="21">
        <v>93.21731850299544</v>
      </c>
      <c r="O450" s="21">
        <v>94.47701199627916</v>
      </c>
      <c r="P450" s="21">
        <v>95.73670548956288</v>
      </c>
      <c r="Q450" s="21">
        <v>96.996398982846586</v>
      </c>
      <c r="R450" s="21">
        <v>99.874634841342697</v>
      </c>
      <c r="S450" s="21">
        <v>101.93553668931256</v>
      </c>
      <c r="T450" s="21">
        <v>104.04258519817796</v>
      </c>
      <c r="U450" s="21">
        <v>106.18472717196582</v>
      </c>
      <c r="V450" s="21">
        <v>108.36780972271322</v>
      </c>
      <c r="W450" s="21">
        <v>110.57648338650839</v>
      </c>
      <c r="X450" s="21">
        <v>112.7694544213079</v>
      </c>
      <c r="Y450" s="21">
        <v>114.98228749612761</v>
      </c>
      <c r="Z450" s="21">
        <v>117.22345778349788</v>
      </c>
      <c r="AA450" s="21">
        <v>119.50474742044912</v>
      </c>
      <c r="AB450" s="21">
        <v>121.83201137782079</v>
      </c>
      <c r="AC450" s="21">
        <v>124.30483685770574</v>
      </c>
      <c r="AD450" s="21">
        <v>126.81952160325447</v>
      </c>
      <c r="AE450" s="21">
        <v>129.37127756316897</v>
      </c>
      <c r="AF450" s="21">
        <v>131.96243899653103</v>
      </c>
      <c r="AG450" s="22">
        <v>135.47056479945655</v>
      </c>
      <c r="AI450" s="20">
        <v>0</v>
      </c>
      <c r="AJ450" s="21">
        <v>5.2166744805659615</v>
      </c>
      <c r="AK450" s="21">
        <v>5.3216023247413169</v>
      </c>
      <c r="AL450" s="21">
        <v>5.4265301689166732</v>
      </c>
      <c r="AM450" s="21">
        <v>5.5063320831654474</v>
      </c>
      <c r="AN450" s="21">
        <v>5.5861339974142208</v>
      </c>
      <c r="AO450" s="21">
        <v>5.665935911662995</v>
      </c>
      <c r="AP450" s="21">
        <v>5.7457378259117702</v>
      </c>
      <c r="AQ450" s="21">
        <v>5.8255397401605462</v>
      </c>
      <c r="AR450" s="21">
        <v>5.9053416544093205</v>
      </c>
      <c r="AS450" s="21">
        <v>5.9851435686580947</v>
      </c>
      <c r="AT450" s="21">
        <v>6.0649454829068699</v>
      </c>
      <c r="AU450" s="21">
        <v>6.1447473971556432</v>
      </c>
      <c r="AV450" s="21">
        <v>6.327084396109818</v>
      </c>
      <c r="AW450" s="21">
        <v>6.4576430704410743</v>
      </c>
      <c r="AX450" s="21">
        <v>6.5911251478821242</v>
      </c>
      <c r="AY450" s="21">
        <v>6.7268304055597685</v>
      </c>
      <c r="AZ450" s="21">
        <v>6.8651292595600424</v>
      </c>
      <c r="BA450" s="21">
        <v>7.0050493173053994</v>
      </c>
      <c r="BB450" s="21">
        <v>7.1439746093722221</v>
      </c>
      <c r="BC450" s="21">
        <v>7.2841581669004034</v>
      </c>
      <c r="BD450" s="21">
        <v>7.426136894299721</v>
      </c>
      <c r="BE450" s="21">
        <v>7.5706571930511553</v>
      </c>
      <c r="BF450" s="21">
        <v>7.7180899770979394</v>
      </c>
      <c r="BG450" s="21">
        <v>7.8747441218959366</v>
      </c>
      <c r="BH450" s="21">
        <v>8.0340500621877027</v>
      </c>
      <c r="BI450" s="21">
        <v>8.1957044736636782</v>
      </c>
      <c r="BJ450" s="21">
        <v>8.3598552322508848</v>
      </c>
      <c r="BK450" s="22">
        <v>8.5820959249206545</v>
      </c>
      <c r="BM450" s="163">
        <f>VLOOKUP(BM$6,'MonteCarlo Policy Paths'!$N$2:$S$31,$B450+1,FALSE)</f>
        <v>24.184299884200797</v>
      </c>
      <c r="BN450" s="21">
        <f>VLOOKUP(BN$6,'MonteCarlo Policy Paths'!$N$2:$S$31,$B450+1,FALSE)</f>
        <v>26.797135120393484</v>
      </c>
      <c r="BO450" s="21">
        <f>VLOOKUP(BO$6,'MonteCarlo Policy Paths'!$N$2:$S$31,$B450+1,FALSE)</f>
        <v>29.690826715826198</v>
      </c>
      <c r="BP450" s="21">
        <f>VLOOKUP(BP$6,'MonteCarlo Policy Paths'!$N$2:$S$31,$B450+1,FALSE)</f>
        <v>32.893001978364566</v>
      </c>
      <c r="BQ450" s="21">
        <f>VLOOKUP(BQ$6,'MonteCarlo Policy Paths'!$N$2:$S$31,$B450+1,FALSE)</f>
        <v>36.420098382625895</v>
      </c>
      <c r="BR450" s="21">
        <f>VLOOKUP(BR$6,'MonteCarlo Policy Paths'!$N$2:$S$31,$B450+1,FALSE)</f>
        <v>40.279471956541457</v>
      </c>
      <c r="BS450" s="21">
        <f>VLOOKUP(BS$6,'MonteCarlo Policy Paths'!$N$2:$S$31,$B450+1,FALSE)</f>
        <v>44.515635375675203</v>
      </c>
      <c r="BT450" s="21">
        <f>VLOOKUP(BT$6,'MonteCarlo Policy Paths'!$N$2:$S$31,$B450+1,FALSE)</f>
        <v>49.196171227791872</v>
      </c>
      <c r="BU450" s="21">
        <f>VLOOKUP(BU$6,'MonteCarlo Policy Paths'!$N$2:$S$31,$B450+1,FALSE)</f>
        <v>54.364766335209197</v>
      </c>
      <c r="BV450" s="21">
        <f>VLOOKUP(BV$6,'MonteCarlo Policy Paths'!$N$2:$S$31,$B450+1,FALSE)</f>
        <v>60.140596575631633</v>
      </c>
      <c r="BW450" s="21">
        <f>VLOOKUP(BW$6,'MonteCarlo Policy Paths'!$N$2:$S$31,$B450+1,FALSE)</f>
        <v>66.545116533046993</v>
      </c>
      <c r="BX450" s="21">
        <f>VLOOKUP(BX$6,'MonteCarlo Policy Paths'!$N$2:$S$31,$B450+1,FALSE)</f>
        <v>73.642612105771832</v>
      </c>
      <c r="BY450" s="21">
        <f>VLOOKUP(BY$6,'MonteCarlo Policy Paths'!$N$2:$S$31,$B450+1,FALSE)</f>
        <v>81.515240678665066</v>
      </c>
      <c r="BZ450" s="21">
        <f>VLOOKUP(BZ$6,'MonteCarlo Policy Paths'!$N$2:$S$31,$B450+1,FALSE)</f>
        <v>90.237354922369406</v>
      </c>
      <c r="CA450" s="21">
        <f>VLOOKUP(CA$6,'MonteCarlo Policy Paths'!$N$2:$S$31,$B450+1,FALSE)</f>
        <v>92.736092415362535</v>
      </c>
      <c r="CB450" s="21">
        <f>VLOOKUP(CB$6,'MonteCarlo Policy Paths'!$N$2:$S$31,$B450+1,FALSE)</f>
        <v>95.321073906264047</v>
      </c>
      <c r="CC450" s="21">
        <f>VLOOKUP(CC$6,'MonteCarlo Policy Paths'!$N$2:$S$31,$B450+1,FALSE)</f>
        <v>97.972807459231774</v>
      </c>
      <c r="CD450" s="21">
        <f>VLOOKUP(CD$6,'MonteCarlo Policy Paths'!$N$2:$S$31,$B450+1,FALSE)</f>
        <v>100.70188743091984</v>
      </c>
      <c r="CE450" s="21">
        <f>VLOOKUP(CE$6,'MonteCarlo Policy Paths'!$N$2:$S$31,$B450+1,FALSE)</f>
        <v>103.48109827693068</v>
      </c>
      <c r="CF450" s="21">
        <f>VLOOKUP(CF$6,'MonteCarlo Policy Paths'!$N$2:$S$31,$B450+1,FALSE)</f>
        <v>106.37744326160868</v>
      </c>
      <c r="CG450" s="21">
        <f>VLOOKUP(CG$6,'MonteCarlo Policy Paths'!$N$2:$S$31,$B450+1,FALSE)</f>
        <v>109.31402956265458</v>
      </c>
      <c r="CH450" s="21">
        <f>VLOOKUP(CH$6,'MonteCarlo Policy Paths'!$N$2:$S$31,$B450+1,FALSE)</f>
        <v>112.30612514839871</v>
      </c>
      <c r="CI450" s="21">
        <f>VLOOKUP(CI$6,'MonteCarlo Policy Paths'!$N$2:$S$31,$B450+1,FALSE)</f>
        <v>115.37497116076017</v>
      </c>
      <c r="CJ450" s="21">
        <f>VLOOKUP(CJ$6,'MonteCarlo Policy Paths'!$N$2:$S$31,$B450+1,FALSE)</f>
        <v>118.53125256657755</v>
      </c>
      <c r="CK450" s="21">
        <f>VLOOKUP(CK$6,'MonteCarlo Policy Paths'!$N$2:$S$31,$B450+1,FALSE)</f>
        <v>121.76875646902944</v>
      </c>
      <c r="CL450" s="21">
        <f>VLOOKUP(CL$6,'MonteCarlo Policy Paths'!$N$2:$S$31,$B450+1,FALSE)</f>
        <v>125.08672773594304</v>
      </c>
      <c r="CM450" s="21">
        <f>VLOOKUP(CM$6,'MonteCarlo Policy Paths'!$N$2:$S$31,$B450+1,FALSE)</f>
        <v>128.47676069968128</v>
      </c>
      <c r="CN450" s="21">
        <f>VLOOKUP(CN$6,'MonteCarlo Policy Paths'!$N$2:$S$31,$B450+1,FALSE)</f>
        <v>131.94323193005201</v>
      </c>
      <c r="CO450" s="164">
        <f>VLOOKUP(CO$6,'MonteCarlo Policy Paths'!$N$2:$S$31,$B450+1,FALSE)</f>
        <v>135.47056479945655</v>
      </c>
      <c r="CQ450" s="163">
        <f>BM450*VLOOKUP(AI$6,'Greenhouse Gas Costs Avoided'!$A$2:$I$32,9,FALSE)</f>
        <v>1.5320817610121258</v>
      </c>
      <c r="CR450" s="21">
        <f>BN450*VLOOKUP(AJ$6,'Greenhouse Gas Costs Avoided'!$A$2:$I$32,9,FALSE)</f>
        <v>1.6976055607114411</v>
      </c>
      <c r="CS450" s="21">
        <f>BO450*VLOOKUP(AK$6,'Greenhouse Gas Costs Avoided'!$A$2:$I$32,9,FALSE)</f>
        <v>1.8809216846672472</v>
      </c>
      <c r="CT450" s="21">
        <f>BP450*VLOOKUP(AL$6,'Greenhouse Gas Costs Avoided'!$A$2:$I$32,9,FALSE)</f>
        <v>2.0837803301021003</v>
      </c>
      <c r="CU450" s="21">
        <f>BQ450*VLOOKUP(AM$6,'Greenhouse Gas Costs Avoided'!$A$2:$I$32,9,FALSE)</f>
        <v>2.3072228153580183</v>
      </c>
      <c r="CV450" s="21">
        <f>BR450*VLOOKUP(AN$6,'Greenhouse Gas Costs Avoided'!$A$2:$I$32,9,FALSE)</f>
        <v>2.5517151467399573</v>
      </c>
      <c r="CW450" s="21">
        <f>BS450*VLOOKUP(AO$6,'Greenhouse Gas Costs Avoided'!$A$2:$I$32,9,FALSE)</f>
        <v>2.8200772139570236</v>
      </c>
      <c r="CX450" s="21">
        <f>BT450*VLOOKUP(AP$6,'Greenhouse Gas Costs Avoided'!$A$2:$I$32,9,FALSE)</f>
        <v>3.1165903917263735</v>
      </c>
      <c r="CY450" s="21">
        <f>BU450*VLOOKUP(AQ$6,'Greenhouse Gas Costs Avoided'!$A$2:$I$32,9,FALSE)</f>
        <v>3.444022251736667</v>
      </c>
      <c r="CZ450" s="21">
        <f>BV450*VLOOKUP(AR$6,'Greenhouse Gas Costs Avoided'!$A$2:$I$32,9,FALSE)</f>
        <v>3.8099226171979153</v>
      </c>
      <c r="DA450" s="21">
        <f>BW450*VLOOKUP(AS$6,'Greenhouse Gas Costs Avoided'!$A$2:$I$32,9,FALSE)</f>
        <v>4.2156506416508543</v>
      </c>
      <c r="DB450" s="21">
        <f>BX450*VLOOKUP(AT$6,'Greenhouse Gas Costs Avoided'!$A$2:$I$32,9,FALSE)</f>
        <v>4.6652788536686769</v>
      </c>
      <c r="DC450" s="21">
        <f>BY450*VLOOKUP(AU$6,'Greenhouse Gas Costs Avoided'!$A$2:$I$32,9,FALSE)</f>
        <v>5.1640119451993618</v>
      </c>
      <c r="DD450" s="21">
        <f>BZ450*VLOOKUP(AV$6,'Greenhouse Gas Costs Avoided'!$A$2:$I$32,9,FALSE)</f>
        <v>5.7165601774917221</v>
      </c>
      <c r="DE450" s="21">
        <f>CA450*VLOOKUP(AW$6,'Greenhouse Gas Costs Avoided'!$A$2:$I$32,9,FALSE)</f>
        <v>5.8748558551380645</v>
      </c>
      <c r="DF450" s="21">
        <f>CB450*VLOOKUP(AX$6,'Greenhouse Gas Costs Avoided'!$A$2:$I$32,9,FALSE)</f>
        <v>6.0386151127443357</v>
      </c>
      <c r="DG450" s="21">
        <f>CC450*VLOOKUP(AY$6,'Greenhouse Gas Costs Avoided'!$A$2:$I$32,9,FALSE)</f>
        <v>6.2066031310462346</v>
      </c>
      <c r="DH450" s="21">
        <f>CD450*VLOOKUP(AZ$6,'Greenhouse Gas Costs Avoided'!$A$2:$I$32,9,FALSE)</f>
        <v>6.3794910653253769</v>
      </c>
      <c r="DI450" s="21">
        <f>CE450*VLOOKUP(BA$6,'Greenhouse Gas Costs Avoided'!$A$2:$I$32,9,FALSE)</f>
        <v>6.5555548036832505</v>
      </c>
      <c r="DJ450" s="21">
        <f>CF450*VLOOKUP(BB$6,'Greenhouse Gas Costs Avoided'!$A$2:$I$32,9,FALSE)</f>
        <v>6.7390390205459019</v>
      </c>
      <c r="DK450" s="21">
        <f>CG450*VLOOKUP(BC$6,'Greenhouse Gas Costs Avoided'!$A$2:$I$32,9,FALSE)</f>
        <v>6.9250725353887148</v>
      </c>
      <c r="DL450" s="21">
        <f>CH450*VLOOKUP(BD$6,'Greenhouse Gas Costs Avoided'!$A$2:$I$32,9,FALSE)</f>
        <v>7.114622578022705</v>
      </c>
      <c r="DM450" s="21">
        <f>CI450*VLOOKUP(BE$6,'Greenhouse Gas Costs Avoided'!$A$2:$I$32,9,FALSE)</f>
        <v>7.309034780377397</v>
      </c>
      <c r="DN450" s="21">
        <f>CJ450*VLOOKUP(BF$6,'Greenhouse Gas Costs Avoided'!$A$2:$I$32,9,FALSE)</f>
        <v>7.5089860379134308</v>
      </c>
      <c r="DO450" s="21">
        <f>CK450*VLOOKUP(BG$6,'Greenhouse Gas Costs Avoided'!$A$2:$I$32,9,FALSE)</f>
        <v>7.714082761982441</v>
      </c>
      <c r="DP450" s="21">
        <f>CL450*VLOOKUP(BH$6,'Greenhouse Gas Costs Avoided'!$A$2:$I$32,9,FALSE)</f>
        <v>7.9242771147625906</v>
      </c>
      <c r="DQ450" s="21">
        <f>CM450*VLOOKUP(BI$6,'Greenhouse Gas Costs Avoided'!$A$2:$I$32,9,FALSE)</f>
        <v>8.1390365949973802</v>
      </c>
      <c r="DR450" s="21">
        <f>CN450*VLOOKUP(BJ$6,'Greenhouse Gas Costs Avoided'!$A$2:$I$32,9,FALSE)</f>
        <v>8.358638459535694</v>
      </c>
      <c r="DS450" s="164">
        <f>CO450*VLOOKUP(BK$6,'Greenhouse Gas Costs Avoided'!$A$2:$I$32,9,FALSE)</f>
        <v>8.5820959249206545</v>
      </c>
    </row>
    <row r="451" spans="1:123" x14ac:dyDescent="0.35">
      <c r="A451" s="174">
        <v>445</v>
      </c>
      <c r="B451" s="12">
        <v>3</v>
      </c>
      <c r="C451" s="175">
        <v>2023</v>
      </c>
      <c r="E451" s="20">
        <v>0</v>
      </c>
      <c r="F451" s="21">
        <v>82.346532180449415</v>
      </c>
      <c r="G451" s="21">
        <v>84.002844861871253</v>
      </c>
      <c r="H451" s="21">
        <v>85.659157543293105</v>
      </c>
      <c r="I451" s="21">
        <v>86.918851036576825</v>
      </c>
      <c r="J451" s="21">
        <v>88.178544529860531</v>
      </c>
      <c r="K451" s="21">
        <v>89.438238023144251</v>
      </c>
      <c r="L451" s="21">
        <v>90.697931516427971</v>
      </c>
      <c r="M451" s="21">
        <v>91.95762500971172</v>
      </c>
      <c r="N451" s="21">
        <v>93.21731850299544</v>
      </c>
      <c r="O451" s="21">
        <v>94.47701199627916</v>
      </c>
      <c r="P451" s="21">
        <v>95.73670548956288</v>
      </c>
      <c r="Q451" s="21">
        <v>96.996398982846586</v>
      </c>
      <c r="R451" s="21">
        <v>101.49317720655506</v>
      </c>
      <c r="S451" s="21">
        <v>104.21949379267882</v>
      </c>
      <c r="T451" s="21">
        <v>107.03810370059369</v>
      </c>
      <c r="U451" s="21">
        <v>109.92690053835344</v>
      </c>
      <c r="V451" s="21">
        <v>112.89757853003228</v>
      </c>
      <c r="W451" s="21">
        <v>115.91943874780665</v>
      </c>
      <c r="X451" s="21">
        <v>119.06733931122673</v>
      </c>
      <c r="Y451" s="21">
        <v>122.25496395468721</v>
      </c>
      <c r="Z451" s="21">
        <v>125.4992630232488</v>
      </c>
      <c r="AA451" s="21">
        <v>128.82380079097237</v>
      </c>
      <c r="AB451" s="21">
        <v>132.24028719953677</v>
      </c>
      <c r="AC451" s="21">
        <v>135.74155640209787</v>
      </c>
      <c r="AD451" s="21">
        <v>139.32654413598658</v>
      </c>
      <c r="AE451" s="21">
        <v>142.9856742986068</v>
      </c>
      <c r="AF451" s="21">
        <v>146.72361540812219</v>
      </c>
      <c r="AG451" s="22">
        <v>150.52284977717397</v>
      </c>
      <c r="AI451" s="20">
        <v>0</v>
      </c>
      <c r="AJ451" s="21">
        <v>5.2166744805659615</v>
      </c>
      <c r="AK451" s="21">
        <v>5.3216023247413169</v>
      </c>
      <c r="AL451" s="21">
        <v>5.4265301689166732</v>
      </c>
      <c r="AM451" s="21">
        <v>5.5063320831654474</v>
      </c>
      <c r="AN451" s="21">
        <v>5.5861339974142208</v>
      </c>
      <c r="AO451" s="21">
        <v>5.665935911662995</v>
      </c>
      <c r="AP451" s="21">
        <v>5.7457378259117702</v>
      </c>
      <c r="AQ451" s="21">
        <v>5.8255397401605462</v>
      </c>
      <c r="AR451" s="21">
        <v>5.9053416544093205</v>
      </c>
      <c r="AS451" s="21">
        <v>5.9851435686580947</v>
      </c>
      <c r="AT451" s="21">
        <v>6.0649454829068699</v>
      </c>
      <c r="AU451" s="21">
        <v>6.1447473971556432</v>
      </c>
      <c r="AV451" s="21">
        <v>6.4296194808152167</v>
      </c>
      <c r="AW451" s="21">
        <v>6.6023323538917609</v>
      </c>
      <c r="AX451" s="21">
        <v>6.7808920331878957</v>
      </c>
      <c r="AY451" s="21">
        <v>6.9638980729572149</v>
      </c>
      <c r="AZ451" s="21">
        <v>7.1520913053717949</v>
      </c>
      <c r="BA451" s="21">
        <v>7.3435269452765404</v>
      </c>
      <c r="BB451" s="21">
        <v>7.5429472742415475</v>
      </c>
      <c r="BC451" s="21">
        <v>7.744884134129272</v>
      </c>
      <c r="BD451" s="21">
        <v>7.950411333759269</v>
      </c>
      <c r="BE451" s="21">
        <v>8.161021676093501</v>
      </c>
      <c r="BF451" s="21">
        <v>8.3774569890184303</v>
      </c>
      <c r="BG451" s="21">
        <v>8.5992633142510115</v>
      </c>
      <c r="BH451" s="21">
        <v>8.8263732304711304</v>
      </c>
      <c r="BI451" s="21">
        <v>9.05818008905967</v>
      </c>
      <c r="BJ451" s="21">
        <v>9.2949796418706736</v>
      </c>
      <c r="BK451" s="22">
        <v>9.5356621388007277</v>
      </c>
      <c r="BM451" s="163">
        <f>VLOOKUP(BM$6,'MonteCarlo Policy Paths'!$N$2:$S$31,$B451+1,FALSE)</f>
        <v>24.400896901266854</v>
      </c>
      <c r="BN451" s="21">
        <f>VLOOKUP(BN$6,'MonteCarlo Policy Paths'!$N$2:$S$31,$B451+1,FALSE)</f>
        <v>27.277092285564247</v>
      </c>
      <c r="BO451" s="21">
        <f>VLOOKUP(BO$6,'MonteCarlo Policy Paths'!$N$2:$S$31,$B451+1,FALSE)</f>
        <v>30.488398193607274</v>
      </c>
      <c r="BP451" s="21">
        <f>VLOOKUP(BP$6,'MonteCarlo Policy Paths'!$N$2:$S$31,$B451+1,FALSE)</f>
        <v>34.070901710124843</v>
      </c>
      <c r="BQ451" s="21">
        <f>VLOOKUP(BQ$6,'MonteCarlo Policy Paths'!$N$2:$S$31,$B451+1,FALSE)</f>
        <v>38.049962908416198</v>
      </c>
      <c r="BR451" s="21">
        <f>VLOOKUP(BR$6,'MonteCarlo Policy Paths'!$N$2:$S$31,$B451+1,FALSE)</f>
        <v>42.441930627628253</v>
      </c>
      <c r="BS451" s="21">
        <f>VLOOKUP(BS$6,'MonteCarlo Policy Paths'!$N$2:$S$31,$B451+1,FALSE)</f>
        <v>47.302864628556662</v>
      </c>
      <c r="BT451" s="21">
        <f>VLOOKUP(BT$6,'MonteCarlo Policy Paths'!$N$2:$S$31,$B451+1,FALSE)</f>
        <v>52.715092471952183</v>
      </c>
      <c r="BU451" s="21">
        <f>VLOOKUP(BU$6,'MonteCarlo Policy Paths'!$N$2:$S$31,$B451+1,FALSE)</f>
        <v>58.737483764437521</v>
      </c>
      <c r="BV451" s="21">
        <f>VLOOKUP(BV$6,'MonteCarlo Policy Paths'!$N$2:$S$31,$B451+1,FALSE)</f>
        <v>65.512636340122413</v>
      </c>
      <c r="BW451" s="21">
        <f>VLOOKUP(BW$6,'MonteCarlo Policy Paths'!$N$2:$S$31,$B451+1,FALSE)</f>
        <v>73.079994851258945</v>
      </c>
      <c r="BX451" s="21">
        <f>VLOOKUP(BX$6,'MonteCarlo Policy Paths'!$N$2:$S$31,$B451+1,FALSE)</f>
        <v>81.527096411801594</v>
      </c>
      <c r="BY451" s="21">
        <f>VLOOKUP(BY$6,'MonteCarlo Policy Paths'!$N$2:$S$31,$B451+1,FALSE)</f>
        <v>90.963600198236662</v>
      </c>
      <c r="BZ451" s="21">
        <f>VLOOKUP(BZ$6,'MonteCarlo Policy Paths'!$N$2:$S$31,$B451+1,FALSE)</f>
        <v>101.49317720655506</v>
      </c>
      <c r="CA451" s="21">
        <f>VLOOKUP(CA$6,'MonteCarlo Policy Paths'!$N$2:$S$31,$B451+1,FALSE)</f>
        <v>104.21949379267882</v>
      </c>
      <c r="CB451" s="21">
        <f>VLOOKUP(CB$6,'MonteCarlo Policy Paths'!$N$2:$S$31,$B451+1,FALSE)</f>
        <v>107.03810370059369</v>
      </c>
      <c r="CC451" s="21">
        <f>VLOOKUP(CC$6,'MonteCarlo Policy Paths'!$N$2:$S$31,$B451+1,FALSE)</f>
        <v>109.92690053835344</v>
      </c>
      <c r="CD451" s="21">
        <f>VLOOKUP(CD$6,'MonteCarlo Policy Paths'!$N$2:$S$31,$B451+1,FALSE)</f>
        <v>112.89757853003228</v>
      </c>
      <c r="CE451" s="21">
        <f>VLOOKUP(CE$6,'MonteCarlo Policy Paths'!$N$2:$S$31,$B451+1,FALSE)</f>
        <v>115.91943874780665</v>
      </c>
      <c r="CF451" s="21">
        <f>VLOOKUP(CF$6,'MonteCarlo Policy Paths'!$N$2:$S$31,$B451+1,FALSE)</f>
        <v>119.06733931122673</v>
      </c>
      <c r="CG451" s="21">
        <f>VLOOKUP(CG$6,'MonteCarlo Policy Paths'!$N$2:$S$31,$B451+1,FALSE)</f>
        <v>122.25496395468721</v>
      </c>
      <c r="CH451" s="21">
        <f>VLOOKUP(CH$6,'MonteCarlo Policy Paths'!$N$2:$S$31,$B451+1,FALSE)</f>
        <v>125.4992630232488</v>
      </c>
      <c r="CI451" s="21">
        <f>VLOOKUP(CI$6,'MonteCarlo Policy Paths'!$N$2:$S$31,$B451+1,FALSE)</f>
        <v>128.82380079097237</v>
      </c>
      <c r="CJ451" s="21">
        <f>VLOOKUP(CJ$6,'MonteCarlo Policy Paths'!$N$2:$S$31,$B451+1,FALSE)</f>
        <v>132.24028719953677</v>
      </c>
      <c r="CK451" s="21">
        <f>VLOOKUP(CK$6,'MonteCarlo Policy Paths'!$N$2:$S$31,$B451+1,FALSE)</f>
        <v>135.74155640209787</v>
      </c>
      <c r="CL451" s="21">
        <f>VLOOKUP(CL$6,'MonteCarlo Policy Paths'!$N$2:$S$31,$B451+1,FALSE)</f>
        <v>139.32654413598658</v>
      </c>
      <c r="CM451" s="21">
        <f>VLOOKUP(CM$6,'MonteCarlo Policy Paths'!$N$2:$S$31,$B451+1,FALSE)</f>
        <v>142.9856742986068</v>
      </c>
      <c r="CN451" s="21">
        <f>VLOOKUP(CN$6,'MonteCarlo Policy Paths'!$N$2:$S$31,$B451+1,FALSE)</f>
        <v>146.72361540812219</v>
      </c>
      <c r="CO451" s="164">
        <f>VLOOKUP(CO$6,'MonteCarlo Policy Paths'!$N$2:$S$31,$B451+1,FALSE)</f>
        <v>150.52284977717397</v>
      </c>
      <c r="CQ451" s="163">
        <f>BM451*VLOOKUP(AI$6,'Greenhouse Gas Costs Avoided'!$A$2:$I$32,9,FALSE)</f>
        <v>1.5458032390340439</v>
      </c>
      <c r="CR451" s="21">
        <f>BN451*VLOOKUP(AJ$6,'Greenhouse Gas Costs Avoided'!$A$2:$I$32,9,FALSE)</f>
        <v>1.7280109734108424</v>
      </c>
      <c r="CS451" s="21">
        <f>BO451*VLOOKUP(AK$6,'Greenhouse Gas Costs Avoided'!$A$2:$I$32,9,FALSE)</f>
        <v>1.9314480476408618</v>
      </c>
      <c r="CT451" s="21">
        <f>BP451*VLOOKUP(AL$6,'Greenhouse Gas Costs Avoided'!$A$2:$I$32,9,FALSE)</f>
        <v>2.1584005880368746</v>
      </c>
      <c r="CU451" s="21">
        <f>BQ451*VLOOKUP(AM$6,'Greenhouse Gas Costs Avoided'!$A$2:$I$32,9,FALSE)</f>
        <v>2.4104751619151044</v>
      </c>
      <c r="CV451" s="21">
        <f>BR451*VLOOKUP(AN$6,'Greenhouse Gas Costs Avoided'!$A$2:$I$32,9,FALSE)</f>
        <v>2.6887074725371978</v>
      </c>
      <c r="CW451" s="21">
        <f>BS451*VLOOKUP(AO$6,'Greenhouse Gas Costs Avoided'!$A$2:$I$32,9,FALSE)</f>
        <v>2.996648920499946</v>
      </c>
      <c r="CX451" s="21">
        <f>BT451*VLOOKUP(AP$6,'Greenhouse Gas Costs Avoided'!$A$2:$I$32,9,FALSE)</f>
        <v>3.339514978438852</v>
      </c>
      <c r="CY451" s="21">
        <f>BU451*VLOOKUP(AQ$6,'Greenhouse Gas Costs Avoided'!$A$2:$I$32,9,FALSE)</f>
        <v>3.7210350514231747</v>
      </c>
      <c r="CZ451" s="21">
        <f>BV451*VLOOKUP(AR$6,'Greenhouse Gas Costs Avoided'!$A$2:$I$32,9,FALSE)</f>
        <v>4.1502427497639598</v>
      </c>
      <c r="DA451" s="21">
        <f>BW451*VLOOKUP(AS$6,'Greenhouse Gas Costs Avoided'!$A$2:$I$32,9,FALSE)</f>
        <v>4.6296369025600148</v>
      </c>
      <c r="DB451" s="21">
        <f>BX451*VLOOKUP(AT$6,'Greenhouse Gas Costs Avoided'!$A$2:$I$32,9,FALSE)</f>
        <v>5.1647630090130283</v>
      </c>
      <c r="DC451" s="21">
        <f>BY451*VLOOKUP(AU$6,'Greenhouse Gas Costs Avoided'!$A$2:$I$32,9,FALSE)</f>
        <v>5.7625680068068199</v>
      </c>
      <c r="DD451" s="21">
        <f>BZ451*VLOOKUP(AV$6,'Greenhouse Gas Costs Avoided'!$A$2:$I$32,9,FALSE)</f>
        <v>6.4296194808152167</v>
      </c>
      <c r="DE451" s="21">
        <f>CA451*VLOOKUP(AW$6,'Greenhouse Gas Costs Avoided'!$A$2:$I$32,9,FALSE)</f>
        <v>6.6023323538917609</v>
      </c>
      <c r="DF451" s="21">
        <f>CB451*VLOOKUP(AX$6,'Greenhouse Gas Costs Avoided'!$A$2:$I$32,9,FALSE)</f>
        <v>6.7808920331878957</v>
      </c>
      <c r="DG451" s="21">
        <f>CC451*VLOOKUP(AY$6,'Greenhouse Gas Costs Avoided'!$A$2:$I$32,9,FALSE)</f>
        <v>6.9638980729572149</v>
      </c>
      <c r="DH451" s="21">
        <f>CD451*VLOOKUP(AZ$6,'Greenhouse Gas Costs Avoided'!$A$2:$I$32,9,FALSE)</f>
        <v>7.1520913053717949</v>
      </c>
      <c r="DI451" s="21">
        <f>CE451*VLOOKUP(BA$6,'Greenhouse Gas Costs Avoided'!$A$2:$I$32,9,FALSE)</f>
        <v>7.3435269452765404</v>
      </c>
      <c r="DJ451" s="21">
        <f>CF451*VLOOKUP(BB$6,'Greenhouse Gas Costs Avoided'!$A$2:$I$32,9,FALSE)</f>
        <v>7.5429472742415475</v>
      </c>
      <c r="DK451" s="21">
        <f>CG451*VLOOKUP(BC$6,'Greenhouse Gas Costs Avoided'!$A$2:$I$32,9,FALSE)</f>
        <v>7.744884134129272</v>
      </c>
      <c r="DL451" s="21">
        <f>CH451*VLOOKUP(BD$6,'Greenhouse Gas Costs Avoided'!$A$2:$I$32,9,FALSE)</f>
        <v>7.950411333759269</v>
      </c>
      <c r="DM451" s="21">
        <f>CI451*VLOOKUP(BE$6,'Greenhouse Gas Costs Avoided'!$A$2:$I$32,9,FALSE)</f>
        <v>8.161021676093501</v>
      </c>
      <c r="DN451" s="21">
        <f>CJ451*VLOOKUP(BF$6,'Greenhouse Gas Costs Avoided'!$A$2:$I$32,9,FALSE)</f>
        <v>8.3774569890184303</v>
      </c>
      <c r="DO451" s="21">
        <f>CK451*VLOOKUP(BG$6,'Greenhouse Gas Costs Avoided'!$A$2:$I$32,9,FALSE)</f>
        <v>8.5992633142510115</v>
      </c>
      <c r="DP451" s="21">
        <f>CL451*VLOOKUP(BH$6,'Greenhouse Gas Costs Avoided'!$A$2:$I$32,9,FALSE)</f>
        <v>8.8263732304711304</v>
      </c>
      <c r="DQ451" s="21">
        <f>CM451*VLOOKUP(BI$6,'Greenhouse Gas Costs Avoided'!$A$2:$I$32,9,FALSE)</f>
        <v>9.05818008905967</v>
      </c>
      <c r="DR451" s="21">
        <f>CN451*VLOOKUP(BJ$6,'Greenhouse Gas Costs Avoided'!$A$2:$I$32,9,FALSE)</f>
        <v>9.2949796418706736</v>
      </c>
      <c r="DS451" s="164">
        <f>CO451*VLOOKUP(BK$6,'Greenhouse Gas Costs Avoided'!$A$2:$I$32,9,FALSE)</f>
        <v>9.5356621388007277</v>
      </c>
    </row>
    <row r="452" spans="1:123" x14ac:dyDescent="0.35">
      <c r="A452" s="174">
        <v>446</v>
      </c>
      <c r="B452" s="12">
        <v>2</v>
      </c>
      <c r="C452" s="175">
        <v>2023</v>
      </c>
      <c r="E452" s="20">
        <v>0</v>
      </c>
      <c r="F452" s="21">
        <v>82.346532180449415</v>
      </c>
      <c r="G452" s="21">
        <v>84.002844861871253</v>
      </c>
      <c r="H452" s="21">
        <v>85.659157543293105</v>
      </c>
      <c r="I452" s="21">
        <v>86.918851036576825</v>
      </c>
      <c r="J452" s="21">
        <v>88.178544529860531</v>
      </c>
      <c r="K452" s="21">
        <v>89.438238023144251</v>
      </c>
      <c r="L452" s="21">
        <v>90.697931516427971</v>
      </c>
      <c r="M452" s="21">
        <v>91.95762500971172</v>
      </c>
      <c r="N452" s="21">
        <v>93.21731850299544</v>
      </c>
      <c r="O452" s="21">
        <v>94.47701199627916</v>
      </c>
      <c r="P452" s="21">
        <v>95.73670548956288</v>
      </c>
      <c r="Q452" s="21">
        <v>96.996398982846586</v>
      </c>
      <c r="R452" s="21">
        <v>98.25609247613032</v>
      </c>
      <c r="S452" s="21">
        <v>99.65157958594628</v>
      </c>
      <c r="T452" s="21">
        <v>101.04706669576224</v>
      </c>
      <c r="U452" s="21">
        <v>102.4425538055782</v>
      </c>
      <c r="V452" s="21">
        <v>103.83804091539416</v>
      </c>
      <c r="W452" s="21">
        <v>105.23352802521011</v>
      </c>
      <c r="X452" s="21">
        <v>106.47156953138905</v>
      </c>
      <c r="Y452" s="21">
        <v>107.709611037568</v>
      </c>
      <c r="Z452" s="21">
        <v>108.94765254374694</v>
      </c>
      <c r="AA452" s="21">
        <v>110.18569404992589</v>
      </c>
      <c r="AB452" s="21">
        <v>111.42373555610482</v>
      </c>
      <c r="AC452" s="21">
        <v>112.86811731331359</v>
      </c>
      <c r="AD452" s="21">
        <v>114.31249907052236</v>
      </c>
      <c r="AE452" s="21">
        <v>115.75688082773114</v>
      </c>
      <c r="AF452" s="21">
        <v>117.20126258493991</v>
      </c>
      <c r="AG452" s="22">
        <v>120.41827982173916</v>
      </c>
      <c r="AI452" s="20">
        <v>0</v>
      </c>
      <c r="AJ452" s="21">
        <v>5.2166744805659615</v>
      </c>
      <c r="AK452" s="21">
        <v>5.3216023247413169</v>
      </c>
      <c r="AL452" s="21">
        <v>5.4265301689166732</v>
      </c>
      <c r="AM452" s="21">
        <v>5.5063320831654474</v>
      </c>
      <c r="AN452" s="21">
        <v>5.5861339974142208</v>
      </c>
      <c r="AO452" s="21">
        <v>5.665935911662995</v>
      </c>
      <c r="AP452" s="21">
        <v>5.7457378259117702</v>
      </c>
      <c r="AQ452" s="21">
        <v>5.8255397401605462</v>
      </c>
      <c r="AR452" s="21">
        <v>5.9053416544093205</v>
      </c>
      <c r="AS452" s="21">
        <v>5.9851435686580947</v>
      </c>
      <c r="AT452" s="21">
        <v>6.0649454829068699</v>
      </c>
      <c r="AU452" s="21">
        <v>6.1447473971556432</v>
      </c>
      <c r="AV452" s="21">
        <v>6.2245493114044184</v>
      </c>
      <c r="AW452" s="21">
        <v>6.312953786990386</v>
      </c>
      <c r="AX452" s="21">
        <v>6.4013582625763545</v>
      </c>
      <c r="AY452" s="21">
        <v>6.4897627381623222</v>
      </c>
      <c r="AZ452" s="21">
        <v>6.5781672137482907</v>
      </c>
      <c r="BA452" s="21">
        <v>6.6665716893342575</v>
      </c>
      <c r="BB452" s="21">
        <v>6.7450019445028957</v>
      </c>
      <c r="BC452" s="21">
        <v>6.8234321996715348</v>
      </c>
      <c r="BD452" s="21">
        <v>6.901862454840173</v>
      </c>
      <c r="BE452" s="21">
        <v>6.9802927100088112</v>
      </c>
      <c r="BF452" s="21">
        <v>7.0587229651774486</v>
      </c>
      <c r="BG452" s="21">
        <v>7.1502249295408609</v>
      </c>
      <c r="BH452" s="21">
        <v>7.2417268939042723</v>
      </c>
      <c r="BI452" s="21">
        <v>7.3332288582676846</v>
      </c>
      <c r="BJ452" s="21">
        <v>7.424730822631096</v>
      </c>
      <c r="BK452" s="22">
        <v>7.6285297110405814</v>
      </c>
      <c r="BM452" s="163">
        <f>VLOOKUP(BM$6,'MonteCarlo Policy Paths'!$N$2:$S$31,$B452+1,FALSE)</f>
        <v>23.967702867134744</v>
      </c>
      <c r="BN452" s="21">
        <f>VLOOKUP(BN$6,'MonteCarlo Policy Paths'!$N$2:$S$31,$B452+1,FALSE)</f>
        <v>26.317177955222718</v>
      </c>
      <c r="BO452" s="21">
        <f>VLOOKUP(BO$6,'MonteCarlo Policy Paths'!$N$2:$S$31,$B452+1,FALSE)</f>
        <v>28.893255238045125</v>
      </c>
      <c r="BP452" s="21">
        <f>VLOOKUP(BP$6,'MonteCarlo Policy Paths'!$N$2:$S$31,$B452+1,FALSE)</f>
        <v>31.715102246604285</v>
      </c>
      <c r="BQ452" s="21">
        <f>VLOOKUP(BQ$6,'MonteCarlo Policy Paths'!$N$2:$S$31,$B452+1,FALSE)</f>
        <v>34.790233856835599</v>
      </c>
      <c r="BR452" s="21">
        <f>VLOOKUP(BR$6,'MonteCarlo Policy Paths'!$N$2:$S$31,$B452+1,FALSE)</f>
        <v>38.117013285454661</v>
      </c>
      <c r="BS452" s="21">
        <f>VLOOKUP(BS$6,'MonteCarlo Policy Paths'!$N$2:$S$31,$B452+1,FALSE)</f>
        <v>41.72840612279375</v>
      </c>
      <c r="BT452" s="21">
        <f>VLOOKUP(BT$6,'MonteCarlo Policy Paths'!$N$2:$S$31,$B452+1,FALSE)</f>
        <v>45.677249983631562</v>
      </c>
      <c r="BU452" s="21">
        <f>VLOOKUP(BU$6,'MonteCarlo Policy Paths'!$N$2:$S$31,$B452+1,FALSE)</f>
        <v>49.99204890598088</v>
      </c>
      <c r="BV452" s="21">
        <f>VLOOKUP(BV$6,'MonteCarlo Policy Paths'!$N$2:$S$31,$B452+1,FALSE)</f>
        <v>54.768556811140854</v>
      </c>
      <c r="BW452" s="21">
        <f>VLOOKUP(BW$6,'MonteCarlo Policy Paths'!$N$2:$S$31,$B452+1,FALSE)</f>
        <v>60.010238214835042</v>
      </c>
      <c r="BX452" s="21">
        <f>VLOOKUP(BX$6,'MonteCarlo Policy Paths'!$N$2:$S$31,$B452+1,FALSE)</f>
        <v>65.75812779974207</v>
      </c>
      <c r="BY452" s="21">
        <f>VLOOKUP(BY$6,'MonteCarlo Policy Paths'!$N$2:$S$31,$B452+1,FALSE)</f>
        <v>72.066881159093455</v>
      </c>
      <c r="BZ452" s="21">
        <f>VLOOKUP(BZ$6,'MonteCarlo Policy Paths'!$N$2:$S$31,$B452+1,FALSE)</f>
        <v>78.981532638183737</v>
      </c>
      <c r="CA452" s="21">
        <f>VLOOKUP(CA$6,'MonteCarlo Policy Paths'!$N$2:$S$31,$B452+1,FALSE)</f>
        <v>81.252691038046251</v>
      </c>
      <c r="CB452" s="21">
        <f>VLOOKUP(CB$6,'MonteCarlo Policy Paths'!$N$2:$S$31,$B452+1,FALSE)</f>
        <v>83.604044111934414</v>
      </c>
      <c r="CC452" s="21">
        <f>VLOOKUP(CC$6,'MonteCarlo Policy Paths'!$N$2:$S$31,$B452+1,FALSE)</f>
        <v>86.018714380110126</v>
      </c>
      <c r="CD452" s="21">
        <f>VLOOKUP(CD$6,'MonteCarlo Policy Paths'!$N$2:$S$31,$B452+1,FALSE)</f>
        <v>88.506196331807388</v>
      </c>
      <c r="CE452" s="21">
        <f>VLOOKUP(CE$6,'MonteCarlo Policy Paths'!$N$2:$S$31,$B452+1,FALSE)</f>
        <v>91.042757806054695</v>
      </c>
      <c r="CF452" s="21">
        <f>VLOOKUP(CF$6,'MonteCarlo Policy Paths'!$N$2:$S$31,$B452+1,FALSE)</f>
        <v>93.687547211990633</v>
      </c>
      <c r="CG452" s="21">
        <f>VLOOKUP(CG$6,'MonteCarlo Policy Paths'!$N$2:$S$31,$B452+1,FALSE)</f>
        <v>96.373095170621937</v>
      </c>
      <c r="CH452" s="21">
        <f>VLOOKUP(CH$6,'MonteCarlo Policy Paths'!$N$2:$S$31,$B452+1,FALSE)</f>
        <v>99.112987273548597</v>
      </c>
      <c r="CI452" s="21">
        <f>VLOOKUP(CI$6,'MonteCarlo Policy Paths'!$N$2:$S$31,$B452+1,FALSE)</f>
        <v>101.92614153054797</v>
      </c>
      <c r="CJ452" s="21">
        <f>VLOOKUP(CJ$6,'MonteCarlo Policy Paths'!$N$2:$S$31,$B452+1,FALSE)</f>
        <v>104.82221793361833</v>
      </c>
      <c r="CK452" s="21">
        <f>VLOOKUP(CK$6,'MonteCarlo Policy Paths'!$N$2:$S$31,$B452+1,FALSE)</f>
        <v>107.79595653596101</v>
      </c>
      <c r="CL452" s="21">
        <f>VLOOKUP(CL$6,'MonteCarlo Policy Paths'!$N$2:$S$31,$B452+1,FALSE)</f>
        <v>110.84691133589952</v>
      </c>
      <c r="CM452" s="21">
        <f>VLOOKUP(CM$6,'MonteCarlo Policy Paths'!$N$2:$S$31,$B452+1,FALSE)</f>
        <v>113.96784710075578</v>
      </c>
      <c r="CN452" s="21">
        <f>VLOOKUP(CN$6,'MonteCarlo Policy Paths'!$N$2:$S$31,$B452+1,FALSE)</f>
        <v>117.16284845198182</v>
      </c>
      <c r="CO452" s="164">
        <f>VLOOKUP(CO$6,'MonteCarlo Policy Paths'!$N$2:$S$31,$B452+1,FALSE)</f>
        <v>120.41827982173916</v>
      </c>
      <c r="CQ452" s="163">
        <f>BM452*VLOOKUP(AI$6,'Greenhouse Gas Costs Avoided'!$A$2:$I$32,9,FALSE)</f>
        <v>1.5183602829902079</v>
      </c>
      <c r="CR452" s="21">
        <f>BN452*VLOOKUP(AJ$6,'Greenhouse Gas Costs Avoided'!$A$2:$I$32,9,FALSE)</f>
        <v>1.6672001480120395</v>
      </c>
      <c r="CS452" s="21">
        <f>BO452*VLOOKUP(AK$6,'Greenhouse Gas Costs Avoided'!$A$2:$I$32,9,FALSE)</f>
        <v>1.8303953216936328</v>
      </c>
      <c r="CT452" s="21">
        <f>BP452*VLOOKUP(AL$6,'Greenhouse Gas Costs Avoided'!$A$2:$I$32,9,FALSE)</f>
        <v>2.0091600721673259</v>
      </c>
      <c r="CU452" s="21">
        <f>BQ452*VLOOKUP(AM$6,'Greenhouse Gas Costs Avoided'!$A$2:$I$32,9,FALSE)</f>
        <v>2.2039704688009323</v>
      </c>
      <c r="CV452" s="21">
        <f>BR452*VLOOKUP(AN$6,'Greenhouse Gas Costs Avoided'!$A$2:$I$32,9,FALSE)</f>
        <v>2.4147228209427172</v>
      </c>
      <c r="CW452" s="21">
        <f>BS452*VLOOKUP(AO$6,'Greenhouse Gas Costs Avoided'!$A$2:$I$32,9,FALSE)</f>
        <v>2.6435055074141016</v>
      </c>
      <c r="CX452" s="21">
        <f>BT452*VLOOKUP(AP$6,'Greenhouse Gas Costs Avoided'!$A$2:$I$32,9,FALSE)</f>
        <v>2.8936658050138946</v>
      </c>
      <c r="CY452" s="21">
        <f>BU452*VLOOKUP(AQ$6,'Greenhouse Gas Costs Avoided'!$A$2:$I$32,9,FALSE)</f>
        <v>3.1670094520501597</v>
      </c>
      <c r="CZ452" s="21">
        <f>BV452*VLOOKUP(AR$6,'Greenhouse Gas Costs Avoided'!$A$2:$I$32,9,FALSE)</f>
        <v>3.4696024846318703</v>
      </c>
      <c r="DA452" s="21">
        <f>BW452*VLOOKUP(AS$6,'Greenhouse Gas Costs Avoided'!$A$2:$I$32,9,FALSE)</f>
        <v>3.8016643807416939</v>
      </c>
      <c r="DB452" s="21">
        <f>BX452*VLOOKUP(AT$6,'Greenhouse Gas Costs Avoided'!$A$2:$I$32,9,FALSE)</f>
        <v>4.1657946983243246</v>
      </c>
      <c r="DC452" s="21">
        <f>BY452*VLOOKUP(AU$6,'Greenhouse Gas Costs Avoided'!$A$2:$I$32,9,FALSE)</f>
        <v>4.5654558835919028</v>
      </c>
      <c r="DD452" s="21">
        <f>BZ452*VLOOKUP(AV$6,'Greenhouse Gas Costs Avoided'!$A$2:$I$32,9,FALSE)</f>
        <v>5.0035008741682265</v>
      </c>
      <c r="DE452" s="21">
        <f>CA452*VLOOKUP(AW$6,'Greenhouse Gas Costs Avoided'!$A$2:$I$32,9,FALSE)</f>
        <v>5.1473793563843691</v>
      </c>
      <c r="DF452" s="21">
        <f>CB452*VLOOKUP(AX$6,'Greenhouse Gas Costs Avoided'!$A$2:$I$32,9,FALSE)</f>
        <v>5.2963381923007766</v>
      </c>
      <c r="DG452" s="21">
        <f>CC452*VLOOKUP(AY$6,'Greenhouse Gas Costs Avoided'!$A$2:$I$32,9,FALSE)</f>
        <v>5.4493081891352544</v>
      </c>
      <c r="DH452" s="21">
        <f>CD452*VLOOKUP(AZ$6,'Greenhouse Gas Costs Avoided'!$A$2:$I$32,9,FALSE)</f>
        <v>5.606890825278958</v>
      </c>
      <c r="DI452" s="21">
        <f>CE452*VLOOKUP(BA$6,'Greenhouse Gas Costs Avoided'!$A$2:$I$32,9,FALSE)</f>
        <v>5.7675826620899597</v>
      </c>
      <c r="DJ452" s="21">
        <f>CF452*VLOOKUP(BB$6,'Greenhouse Gas Costs Avoided'!$A$2:$I$32,9,FALSE)</f>
        <v>5.935130766850258</v>
      </c>
      <c r="DK452" s="21">
        <f>CG452*VLOOKUP(BC$6,'Greenhouse Gas Costs Avoided'!$A$2:$I$32,9,FALSE)</f>
        <v>6.1052609366481567</v>
      </c>
      <c r="DL452" s="21">
        <f>CH452*VLOOKUP(BD$6,'Greenhouse Gas Costs Avoided'!$A$2:$I$32,9,FALSE)</f>
        <v>6.2788338222861402</v>
      </c>
      <c r="DM452" s="21">
        <f>CI452*VLOOKUP(BE$6,'Greenhouse Gas Costs Avoided'!$A$2:$I$32,9,FALSE)</f>
        <v>6.4570478846612929</v>
      </c>
      <c r="DN452" s="21">
        <f>CJ452*VLOOKUP(BF$6,'Greenhouse Gas Costs Avoided'!$A$2:$I$32,9,FALSE)</f>
        <v>6.6405150868084322</v>
      </c>
      <c r="DO452" s="21">
        <f>CK452*VLOOKUP(BG$6,'Greenhouse Gas Costs Avoided'!$A$2:$I$32,9,FALSE)</f>
        <v>6.8289022097138705</v>
      </c>
      <c r="DP452" s="21">
        <f>CL452*VLOOKUP(BH$6,'Greenhouse Gas Costs Avoided'!$A$2:$I$32,9,FALSE)</f>
        <v>7.0221809990540507</v>
      </c>
      <c r="DQ452" s="21">
        <f>CM452*VLOOKUP(BI$6,'Greenhouse Gas Costs Avoided'!$A$2:$I$32,9,FALSE)</f>
        <v>7.2198931009350886</v>
      </c>
      <c r="DR452" s="21">
        <f>CN452*VLOOKUP(BJ$6,'Greenhouse Gas Costs Avoided'!$A$2:$I$32,9,FALSE)</f>
        <v>7.4222972772007143</v>
      </c>
      <c r="DS452" s="164">
        <f>CO452*VLOOKUP(BK$6,'Greenhouse Gas Costs Avoided'!$A$2:$I$32,9,FALSE)</f>
        <v>7.6285297110405814</v>
      </c>
    </row>
    <row r="453" spans="1:123" x14ac:dyDescent="0.35">
      <c r="A453" s="174">
        <v>447</v>
      </c>
      <c r="B453" s="12">
        <v>3</v>
      </c>
      <c r="C453" s="175">
        <v>2023</v>
      </c>
      <c r="E453" s="20">
        <v>0</v>
      </c>
      <c r="F453" s="21">
        <v>82.346532180449415</v>
      </c>
      <c r="G453" s="21">
        <v>84.002844861871253</v>
      </c>
      <c r="H453" s="21">
        <v>85.659157543293105</v>
      </c>
      <c r="I453" s="21">
        <v>86.918851036576825</v>
      </c>
      <c r="J453" s="21">
        <v>88.178544529860531</v>
      </c>
      <c r="K453" s="21">
        <v>89.438238023144251</v>
      </c>
      <c r="L453" s="21">
        <v>90.697931516427971</v>
      </c>
      <c r="M453" s="21">
        <v>91.95762500971172</v>
      </c>
      <c r="N453" s="21">
        <v>93.21731850299544</v>
      </c>
      <c r="O453" s="21">
        <v>94.47701199627916</v>
      </c>
      <c r="P453" s="21">
        <v>95.73670548956288</v>
      </c>
      <c r="Q453" s="21">
        <v>96.996398982846586</v>
      </c>
      <c r="R453" s="21">
        <v>101.49317720655506</v>
      </c>
      <c r="S453" s="21">
        <v>104.21949379267882</v>
      </c>
      <c r="T453" s="21">
        <v>107.03810370059369</v>
      </c>
      <c r="U453" s="21">
        <v>109.92690053835344</v>
      </c>
      <c r="V453" s="21">
        <v>112.89757853003228</v>
      </c>
      <c r="W453" s="21">
        <v>115.91943874780665</v>
      </c>
      <c r="X453" s="21">
        <v>119.06733931122673</v>
      </c>
      <c r="Y453" s="21">
        <v>122.25496395468721</v>
      </c>
      <c r="Z453" s="21">
        <v>125.4992630232488</v>
      </c>
      <c r="AA453" s="21">
        <v>128.82380079097237</v>
      </c>
      <c r="AB453" s="21">
        <v>132.24028719953677</v>
      </c>
      <c r="AC453" s="21">
        <v>135.74155640209787</v>
      </c>
      <c r="AD453" s="21">
        <v>139.32654413598658</v>
      </c>
      <c r="AE453" s="21">
        <v>142.9856742986068</v>
      </c>
      <c r="AF453" s="21">
        <v>146.72361540812219</v>
      </c>
      <c r="AG453" s="22">
        <v>150.52284977717397</v>
      </c>
      <c r="AI453" s="20">
        <v>0</v>
      </c>
      <c r="AJ453" s="21">
        <v>5.2166744805659615</v>
      </c>
      <c r="AK453" s="21">
        <v>5.3216023247413169</v>
      </c>
      <c r="AL453" s="21">
        <v>5.4265301689166732</v>
      </c>
      <c r="AM453" s="21">
        <v>5.5063320831654474</v>
      </c>
      <c r="AN453" s="21">
        <v>5.5861339974142208</v>
      </c>
      <c r="AO453" s="21">
        <v>5.665935911662995</v>
      </c>
      <c r="AP453" s="21">
        <v>5.7457378259117702</v>
      </c>
      <c r="AQ453" s="21">
        <v>5.8255397401605462</v>
      </c>
      <c r="AR453" s="21">
        <v>5.9053416544093205</v>
      </c>
      <c r="AS453" s="21">
        <v>5.9851435686580947</v>
      </c>
      <c r="AT453" s="21">
        <v>6.0649454829068699</v>
      </c>
      <c r="AU453" s="21">
        <v>6.1447473971556432</v>
      </c>
      <c r="AV453" s="21">
        <v>6.4296194808152167</v>
      </c>
      <c r="AW453" s="21">
        <v>6.6023323538917609</v>
      </c>
      <c r="AX453" s="21">
        <v>6.7808920331878957</v>
      </c>
      <c r="AY453" s="21">
        <v>6.9638980729572149</v>
      </c>
      <c r="AZ453" s="21">
        <v>7.1520913053717949</v>
      </c>
      <c r="BA453" s="21">
        <v>7.3435269452765404</v>
      </c>
      <c r="BB453" s="21">
        <v>7.5429472742415475</v>
      </c>
      <c r="BC453" s="21">
        <v>7.744884134129272</v>
      </c>
      <c r="BD453" s="21">
        <v>7.950411333759269</v>
      </c>
      <c r="BE453" s="21">
        <v>8.161021676093501</v>
      </c>
      <c r="BF453" s="21">
        <v>8.3774569890184303</v>
      </c>
      <c r="BG453" s="21">
        <v>8.5992633142510115</v>
      </c>
      <c r="BH453" s="21">
        <v>8.8263732304711304</v>
      </c>
      <c r="BI453" s="21">
        <v>9.05818008905967</v>
      </c>
      <c r="BJ453" s="21">
        <v>9.2949796418706736</v>
      </c>
      <c r="BK453" s="22">
        <v>9.5356621388007277</v>
      </c>
      <c r="BM453" s="163">
        <f>VLOOKUP(BM$6,'MonteCarlo Policy Paths'!$N$2:$S$31,$B453+1,FALSE)</f>
        <v>24.400896901266854</v>
      </c>
      <c r="BN453" s="21">
        <f>VLOOKUP(BN$6,'MonteCarlo Policy Paths'!$N$2:$S$31,$B453+1,FALSE)</f>
        <v>27.277092285564247</v>
      </c>
      <c r="BO453" s="21">
        <f>VLOOKUP(BO$6,'MonteCarlo Policy Paths'!$N$2:$S$31,$B453+1,FALSE)</f>
        <v>30.488398193607274</v>
      </c>
      <c r="BP453" s="21">
        <f>VLOOKUP(BP$6,'MonteCarlo Policy Paths'!$N$2:$S$31,$B453+1,FALSE)</f>
        <v>34.070901710124843</v>
      </c>
      <c r="BQ453" s="21">
        <f>VLOOKUP(BQ$6,'MonteCarlo Policy Paths'!$N$2:$S$31,$B453+1,FALSE)</f>
        <v>38.049962908416198</v>
      </c>
      <c r="BR453" s="21">
        <f>VLOOKUP(BR$6,'MonteCarlo Policy Paths'!$N$2:$S$31,$B453+1,FALSE)</f>
        <v>42.441930627628253</v>
      </c>
      <c r="BS453" s="21">
        <f>VLOOKUP(BS$6,'MonteCarlo Policy Paths'!$N$2:$S$31,$B453+1,FALSE)</f>
        <v>47.302864628556662</v>
      </c>
      <c r="BT453" s="21">
        <f>VLOOKUP(BT$6,'MonteCarlo Policy Paths'!$N$2:$S$31,$B453+1,FALSE)</f>
        <v>52.715092471952183</v>
      </c>
      <c r="BU453" s="21">
        <f>VLOOKUP(BU$6,'MonteCarlo Policy Paths'!$N$2:$S$31,$B453+1,FALSE)</f>
        <v>58.737483764437521</v>
      </c>
      <c r="BV453" s="21">
        <f>VLOOKUP(BV$6,'MonteCarlo Policy Paths'!$N$2:$S$31,$B453+1,FALSE)</f>
        <v>65.512636340122413</v>
      </c>
      <c r="BW453" s="21">
        <f>VLOOKUP(BW$6,'MonteCarlo Policy Paths'!$N$2:$S$31,$B453+1,FALSE)</f>
        <v>73.079994851258945</v>
      </c>
      <c r="BX453" s="21">
        <f>VLOOKUP(BX$6,'MonteCarlo Policy Paths'!$N$2:$S$31,$B453+1,FALSE)</f>
        <v>81.527096411801594</v>
      </c>
      <c r="BY453" s="21">
        <f>VLOOKUP(BY$6,'MonteCarlo Policy Paths'!$N$2:$S$31,$B453+1,FALSE)</f>
        <v>90.963600198236662</v>
      </c>
      <c r="BZ453" s="21">
        <f>VLOOKUP(BZ$6,'MonteCarlo Policy Paths'!$N$2:$S$31,$B453+1,FALSE)</f>
        <v>101.49317720655506</v>
      </c>
      <c r="CA453" s="21">
        <f>VLOOKUP(CA$6,'MonteCarlo Policy Paths'!$N$2:$S$31,$B453+1,FALSE)</f>
        <v>104.21949379267882</v>
      </c>
      <c r="CB453" s="21">
        <f>VLOOKUP(CB$6,'MonteCarlo Policy Paths'!$N$2:$S$31,$B453+1,FALSE)</f>
        <v>107.03810370059369</v>
      </c>
      <c r="CC453" s="21">
        <f>VLOOKUP(CC$6,'MonteCarlo Policy Paths'!$N$2:$S$31,$B453+1,FALSE)</f>
        <v>109.92690053835344</v>
      </c>
      <c r="CD453" s="21">
        <f>VLOOKUP(CD$6,'MonteCarlo Policy Paths'!$N$2:$S$31,$B453+1,FALSE)</f>
        <v>112.89757853003228</v>
      </c>
      <c r="CE453" s="21">
        <f>VLOOKUP(CE$6,'MonteCarlo Policy Paths'!$N$2:$S$31,$B453+1,FALSE)</f>
        <v>115.91943874780665</v>
      </c>
      <c r="CF453" s="21">
        <f>VLOOKUP(CF$6,'MonteCarlo Policy Paths'!$N$2:$S$31,$B453+1,FALSE)</f>
        <v>119.06733931122673</v>
      </c>
      <c r="CG453" s="21">
        <f>VLOOKUP(CG$6,'MonteCarlo Policy Paths'!$N$2:$S$31,$B453+1,FALSE)</f>
        <v>122.25496395468721</v>
      </c>
      <c r="CH453" s="21">
        <f>VLOOKUP(CH$6,'MonteCarlo Policy Paths'!$N$2:$S$31,$B453+1,FALSE)</f>
        <v>125.4992630232488</v>
      </c>
      <c r="CI453" s="21">
        <f>VLOOKUP(CI$6,'MonteCarlo Policy Paths'!$N$2:$S$31,$B453+1,FALSE)</f>
        <v>128.82380079097237</v>
      </c>
      <c r="CJ453" s="21">
        <f>VLOOKUP(CJ$6,'MonteCarlo Policy Paths'!$N$2:$S$31,$B453+1,FALSE)</f>
        <v>132.24028719953677</v>
      </c>
      <c r="CK453" s="21">
        <f>VLOOKUP(CK$6,'MonteCarlo Policy Paths'!$N$2:$S$31,$B453+1,FALSE)</f>
        <v>135.74155640209787</v>
      </c>
      <c r="CL453" s="21">
        <f>VLOOKUP(CL$6,'MonteCarlo Policy Paths'!$N$2:$S$31,$B453+1,FALSE)</f>
        <v>139.32654413598658</v>
      </c>
      <c r="CM453" s="21">
        <f>VLOOKUP(CM$6,'MonteCarlo Policy Paths'!$N$2:$S$31,$B453+1,FALSE)</f>
        <v>142.9856742986068</v>
      </c>
      <c r="CN453" s="21">
        <f>VLOOKUP(CN$6,'MonteCarlo Policy Paths'!$N$2:$S$31,$B453+1,FALSE)</f>
        <v>146.72361540812219</v>
      </c>
      <c r="CO453" s="164">
        <f>VLOOKUP(CO$6,'MonteCarlo Policy Paths'!$N$2:$S$31,$B453+1,FALSE)</f>
        <v>150.52284977717397</v>
      </c>
      <c r="CQ453" s="163">
        <f>BM453*VLOOKUP(AI$6,'Greenhouse Gas Costs Avoided'!$A$2:$I$32,9,FALSE)</f>
        <v>1.5458032390340439</v>
      </c>
      <c r="CR453" s="21">
        <f>BN453*VLOOKUP(AJ$6,'Greenhouse Gas Costs Avoided'!$A$2:$I$32,9,FALSE)</f>
        <v>1.7280109734108424</v>
      </c>
      <c r="CS453" s="21">
        <f>BO453*VLOOKUP(AK$6,'Greenhouse Gas Costs Avoided'!$A$2:$I$32,9,FALSE)</f>
        <v>1.9314480476408618</v>
      </c>
      <c r="CT453" s="21">
        <f>BP453*VLOOKUP(AL$6,'Greenhouse Gas Costs Avoided'!$A$2:$I$32,9,FALSE)</f>
        <v>2.1584005880368746</v>
      </c>
      <c r="CU453" s="21">
        <f>BQ453*VLOOKUP(AM$6,'Greenhouse Gas Costs Avoided'!$A$2:$I$32,9,FALSE)</f>
        <v>2.4104751619151044</v>
      </c>
      <c r="CV453" s="21">
        <f>BR453*VLOOKUP(AN$6,'Greenhouse Gas Costs Avoided'!$A$2:$I$32,9,FALSE)</f>
        <v>2.6887074725371978</v>
      </c>
      <c r="CW453" s="21">
        <f>BS453*VLOOKUP(AO$6,'Greenhouse Gas Costs Avoided'!$A$2:$I$32,9,FALSE)</f>
        <v>2.996648920499946</v>
      </c>
      <c r="CX453" s="21">
        <f>BT453*VLOOKUP(AP$6,'Greenhouse Gas Costs Avoided'!$A$2:$I$32,9,FALSE)</f>
        <v>3.339514978438852</v>
      </c>
      <c r="CY453" s="21">
        <f>BU453*VLOOKUP(AQ$6,'Greenhouse Gas Costs Avoided'!$A$2:$I$32,9,FALSE)</f>
        <v>3.7210350514231747</v>
      </c>
      <c r="CZ453" s="21">
        <f>BV453*VLOOKUP(AR$6,'Greenhouse Gas Costs Avoided'!$A$2:$I$32,9,FALSE)</f>
        <v>4.1502427497639598</v>
      </c>
      <c r="DA453" s="21">
        <f>BW453*VLOOKUP(AS$6,'Greenhouse Gas Costs Avoided'!$A$2:$I$32,9,FALSE)</f>
        <v>4.6296369025600148</v>
      </c>
      <c r="DB453" s="21">
        <f>BX453*VLOOKUP(AT$6,'Greenhouse Gas Costs Avoided'!$A$2:$I$32,9,FALSE)</f>
        <v>5.1647630090130283</v>
      </c>
      <c r="DC453" s="21">
        <f>BY453*VLOOKUP(AU$6,'Greenhouse Gas Costs Avoided'!$A$2:$I$32,9,FALSE)</f>
        <v>5.7625680068068199</v>
      </c>
      <c r="DD453" s="21">
        <f>BZ453*VLOOKUP(AV$6,'Greenhouse Gas Costs Avoided'!$A$2:$I$32,9,FALSE)</f>
        <v>6.4296194808152167</v>
      </c>
      <c r="DE453" s="21">
        <f>CA453*VLOOKUP(AW$6,'Greenhouse Gas Costs Avoided'!$A$2:$I$32,9,FALSE)</f>
        <v>6.6023323538917609</v>
      </c>
      <c r="DF453" s="21">
        <f>CB453*VLOOKUP(AX$6,'Greenhouse Gas Costs Avoided'!$A$2:$I$32,9,FALSE)</f>
        <v>6.7808920331878957</v>
      </c>
      <c r="DG453" s="21">
        <f>CC453*VLOOKUP(AY$6,'Greenhouse Gas Costs Avoided'!$A$2:$I$32,9,FALSE)</f>
        <v>6.9638980729572149</v>
      </c>
      <c r="DH453" s="21">
        <f>CD453*VLOOKUP(AZ$6,'Greenhouse Gas Costs Avoided'!$A$2:$I$32,9,FALSE)</f>
        <v>7.1520913053717949</v>
      </c>
      <c r="DI453" s="21">
        <f>CE453*VLOOKUP(BA$6,'Greenhouse Gas Costs Avoided'!$A$2:$I$32,9,FALSE)</f>
        <v>7.3435269452765404</v>
      </c>
      <c r="DJ453" s="21">
        <f>CF453*VLOOKUP(BB$6,'Greenhouse Gas Costs Avoided'!$A$2:$I$32,9,FALSE)</f>
        <v>7.5429472742415475</v>
      </c>
      <c r="DK453" s="21">
        <f>CG453*VLOOKUP(BC$6,'Greenhouse Gas Costs Avoided'!$A$2:$I$32,9,FALSE)</f>
        <v>7.744884134129272</v>
      </c>
      <c r="DL453" s="21">
        <f>CH453*VLOOKUP(BD$6,'Greenhouse Gas Costs Avoided'!$A$2:$I$32,9,FALSE)</f>
        <v>7.950411333759269</v>
      </c>
      <c r="DM453" s="21">
        <f>CI453*VLOOKUP(BE$6,'Greenhouse Gas Costs Avoided'!$A$2:$I$32,9,FALSE)</f>
        <v>8.161021676093501</v>
      </c>
      <c r="DN453" s="21">
        <f>CJ453*VLOOKUP(BF$6,'Greenhouse Gas Costs Avoided'!$A$2:$I$32,9,FALSE)</f>
        <v>8.3774569890184303</v>
      </c>
      <c r="DO453" s="21">
        <f>CK453*VLOOKUP(BG$6,'Greenhouse Gas Costs Avoided'!$A$2:$I$32,9,FALSE)</f>
        <v>8.5992633142510115</v>
      </c>
      <c r="DP453" s="21">
        <f>CL453*VLOOKUP(BH$6,'Greenhouse Gas Costs Avoided'!$A$2:$I$32,9,FALSE)</f>
        <v>8.8263732304711304</v>
      </c>
      <c r="DQ453" s="21">
        <f>CM453*VLOOKUP(BI$6,'Greenhouse Gas Costs Avoided'!$A$2:$I$32,9,FALSE)</f>
        <v>9.05818008905967</v>
      </c>
      <c r="DR453" s="21">
        <f>CN453*VLOOKUP(BJ$6,'Greenhouse Gas Costs Avoided'!$A$2:$I$32,9,FALSE)</f>
        <v>9.2949796418706736</v>
      </c>
      <c r="DS453" s="164">
        <f>CO453*VLOOKUP(BK$6,'Greenhouse Gas Costs Avoided'!$A$2:$I$32,9,FALSE)</f>
        <v>9.5356621388007277</v>
      </c>
    </row>
    <row r="454" spans="1:123" x14ac:dyDescent="0.35">
      <c r="A454" s="174">
        <v>448</v>
      </c>
      <c r="B454" s="12">
        <v>1</v>
      </c>
      <c r="C454" s="175">
        <v>2023</v>
      </c>
      <c r="E454" s="20">
        <v>0</v>
      </c>
      <c r="F454" s="21">
        <v>82.346532180449415</v>
      </c>
      <c r="G454" s="21">
        <v>84.002844861871253</v>
      </c>
      <c r="H454" s="21">
        <v>85.659157543293105</v>
      </c>
      <c r="I454" s="21">
        <v>86.918851036576825</v>
      </c>
      <c r="J454" s="21">
        <v>88.178544529860531</v>
      </c>
      <c r="K454" s="21">
        <v>89.438238023144251</v>
      </c>
      <c r="L454" s="21">
        <v>90.697931516427971</v>
      </c>
      <c r="M454" s="21">
        <v>91.95762500971172</v>
      </c>
      <c r="N454" s="21">
        <v>93.21731850299544</v>
      </c>
      <c r="O454" s="21">
        <v>94.47701199627916</v>
      </c>
      <c r="P454" s="21">
        <v>95.73670548956288</v>
      </c>
      <c r="Q454" s="21">
        <v>96.996398982846586</v>
      </c>
      <c r="R454" s="21">
        <v>98.25609247613032</v>
      </c>
      <c r="S454" s="21">
        <v>99.65157958594628</v>
      </c>
      <c r="T454" s="21">
        <v>101.04706669576224</v>
      </c>
      <c r="U454" s="21">
        <v>102.4425538055782</v>
      </c>
      <c r="V454" s="21">
        <v>103.83804091539416</v>
      </c>
      <c r="W454" s="21">
        <v>105.23352802521011</v>
      </c>
      <c r="X454" s="21">
        <v>106.47156953138905</v>
      </c>
      <c r="Y454" s="21">
        <v>107.709611037568</v>
      </c>
      <c r="Z454" s="21">
        <v>108.94765254374694</v>
      </c>
      <c r="AA454" s="21">
        <v>110.18569404992589</v>
      </c>
      <c r="AB454" s="21">
        <v>111.42373555610482</v>
      </c>
      <c r="AC454" s="21">
        <v>112.86811731331359</v>
      </c>
      <c r="AD454" s="21">
        <v>114.31249907052236</v>
      </c>
      <c r="AE454" s="21">
        <v>115.75688082773114</v>
      </c>
      <c r="AF454" s="21">
        <v>117.20126258493991</v>
      </c>
      <c r="AG454" s="22">
        <v>118.64564434214866</v>
      </c>
      <c r="AI454" s="20">
        <v>0</v>
      </c>
      <c r="AJ454" s="21">
        <v>5.2166744805659615</v>
      </c>
      <c r="AK454" s="21">
        <v>5.3216023247413169</v>
      </c>
      <c r="AL454" s="21">
        <v>5.4265301689166732</v>
      </c>
      <c r="AM454" s="21">
        <v>5.5063320831654474</v>
      </c>
      <c r="AN454" s="21">
        <v>5.5861339974142208</v>
      </c>
      <c r="AO454" s="21">
        <v>5.665935911662995</v>
      </c>
      <c r="AP454" s="21">
        <v>5.7457378259117702</v>
      </c>
      <c r="AQ454" s="21">
        <v>5.8255397401605462</v>
      </c>
      <c r="AR454" s="21">
        <v>5.9053416544093205</v>
      </c>
      <c r="AS454" s="21">
        <v>5.9851435686580947</v>
      </c>
      <c r="AT454" s="21">
        <v>6.0649454829068699</v>
      </c>
      <c r="AU454" s="21">
        <v>6.1447473971556432</v>
      </c>
      <c r="AV454" s="21">
        <v>6.2245493114044184</v>
      </c>
      <c r="AW454" s="21">
        <v>6.312953786990386</v>
      </c>
      <c r="AX454" s="21">
        <v>6.4013582625763545</v>
      </c>
      <c r="AY454" s="21">
        <v>6.4897627381623222</v>
      </c>
      <c r="AZ454" s="21">
        <v>6.5781672137482907</v>
      </c>
      <c r="BA454" s="21">
        <v>6.6665716893342575</v>
      </c>
      <c r="BB454" s="21">
        <v>6.7450019445028957</v>
      </c>
      <c r="BC454" s="21">
        <v>6.8234321996715348</v>
      </c>
      <c r="BD454" s="21">
        <v>6.901862454840173</v>
      </c>
      <c r="BE454" s="21">
        <v>6.9802927100088112</v>
      </c>
      <c r="BF454" s="21">
        <v>7.0587229651774486</v>
      </c>
      <c r="BG454" s="21">
        <v>7.1502249295408609</v>
      </c>
      <c r="BH454" s="21">
        <v>7.2417268939042723</v>
      </c>
      <c r="BI454" s="21">
        <v>7.3332288582676846</v>
      </c>
      <c r="BJ454" s="21">
        <v>7.424730822631096</v>
      </c>
      <c r="BK454" s="22">
        <v>7.5162327869945065</v>
      </c>
      <c r="BM454" s="163">
        <f>VLOOKUP(BM$6,'MonteCarlo Policy Paths'!$N$2:$S$31,$B454+1,FALSE)</f>
        <v>18.946072246720579</v>
      </c>
      <c r="BN454" s="21">
        <f>VLOOKUP(BN$6,'MonteCarlo Policy Paths'!$N$2:$S$31,$B454+1,FALSE)</f>
        <v>19.920985834119051</v>
      </c>
      <c r="BO454" s="21">
        <f>VLOOKUP(BO$6,'MonteCarlo Policy Paths'!$N$2:$S$31,$B454+1,FALSE)</f>
        <v>20.944710352814074</v>
      </c>
      <c r="BP454" s="21">
        <f>VLOOKUP(BP$6,'MonteCarlo Policy Paths'!$N$2:$S$31,$B454+1,FALSE)</f>
        <v>22.017919567056939</v>
      </c>
      <c r="BQ454" s="21">
        <f>VLOOKUP(BQ$6,'MonteCarlo Policy Paths'!$N$2:$S$31,$B454+1,FALSE)</f>
        <v>23.125382269476081</v>
      </c>
      <c r="BR454" s="21">
        <f>VLOOKUP(BR$6,'MonteCarlo Policy Paths'!$N$2:$S$31,$B454+1,FALSE)</f>
        <v>24.222533249319248</v>
      </c>
      <c r="BS454" s="21">
        <f>VLOOKUP(BS$6,'MonteCarlo Policy Paths'!$N$2:$S$31,$B454+1,FALSE)</f>
        <v>25.344600035724898</v>
      </c>
      <c r="BT454" s="21">
        <f>VLOOKUP(BT$6,'MonteCarlo Policy Paths'!$N$2:$S$31,$B454+1,FALSE)</f>
        <v>26.511875533452777</v>
      </c>
      <c r="BU454" s="21">
        <f>VLOOKUP(BU$6,'MonteCarlo Policy Paths'!$N$2:$S$31,$B454+1,FALSE)</f>
        <v>27.727543772426976</v>
      </c>
      <c r="BV454" s="21">
        <f>VLOOKUP(BV$6,'MonteCarlo Policy Paths'!$N$2:$S$31,$B454+1,FALSE)</f>
        <v>29.105872242644537</v>
      </c>
      <c r="BW454" s="21">
        <f>VLOOKUP(BW$6,'MonteCarlo Policy Paths'!$N$2:$S$31,$B454+1,FALSE)</f>
        <v>30.561165854776764</v>
      </c>
      <c r="BX454" s="21">
        <f>VLOOKUP(BX$6,'MonteCarlo Policy Paths'!$N$2:$S$31,$B454+1,FALSE)</f>
        <v>32.089224147515601</v>
      </c>
      <c r="BY454" s="21">
        <f>VLOOKUP(BY$6,'MonteCarlo Policy Paths'!$N$2:$S$31,$B454+1,FALSE)</f>
        <v>33.693685354891386</v>
      </c>
      <c r="BZ454" s="21">
        <f>VLOOKUP(BZ$6,'MonteCarlo Policy Paths'!$N$2:$S$31,$B454+1,FALSE)</f>
        <v>35.378369622635958</v>
      </c>
      <c r="CA454" s="21">
        <f>VLOOKUP(CA$6,'MonteCarlo Policy Paths'!$N$2:$S$31,$B454+1,FALSE)</f>
        <v>37.147288103767757</v>
      </c>
      <c r="CB454" s="21">
        <f>VLOOKUP(CB$6,'MonteCarlo Policy Paths'!$N$2:$S$31,$B454+1,FALSE)</f>
        <v>39.004652508956148</v>
      </c>
      <c r="CC454" s="21">
        <f>VLOOKUP(CC$6,'MonteCarlo Policy Paths'!$N$2:$S$31,$B454+1,FALSE)</f>
        <v>40.954885134403959</v>
      </c>
      <c r="CD454" s="21">
        <f>VLOOKUP(CD$6,'MonteCarlo Policy Paths'!$N$2:$S$31,$B454+1,FALSE)</f>
        <v>43.002629391124159</v>
      </c>
      <c r="CE454" s="21">
        <f>VLOOKUP(CE$6,'MonteCarlo Policy Paths'!$N$2:$S$31,$B454+1,FALSE)</f>
        <v>45.152760860680367</v>
      </c>
      <c r="CF454" s="21">
        <f>VLOOKUP(CF$6,'MonteCarlo Policy Paths'!$N$2:$S$31,$B454+1,FALSE)</f>
        <v>47.410398903714388</v>
      </c>
      <c r="CG454" s="21">
        <f>VLOOKUP(CG$6,'MonteCarlo Policy Paths'!$N$2:$S$31,$B454+1,FALSE)</f>
        <v>49.780918848900107</v>
      </c>
      <c r="CH454" s="21">
        <f>VLOOKUP(CH$6,'MonteCarlo Policy Paths'!$N$2:$S$31,$B454+1,FALSE)</f>
        <v>52.269964791345117</v>
      </c>
      <c r="CI454" s="21">
        <f>VLOOKUP(CI$6,'MonteCarlo Policy Paths'!$N$2:$S$31,$B454+1,FALSE)</f>
        <v>54.883463030912374</v>
      </c>
      <c r="CJ454" s="21">
        <f>VLOOKUP(CJ$6,'MonteCarlo Policy Paths'!$N$2:$S$31,$B454+1,FALSE)</f>
        <v>57.627636182457998</v>
      </c>
      <c r="CK454" s="21">
        <f>VLOOKUP(CK$6,'MonteCarlo Policy Paths'!$N$2:$S$31,$B454+1,FALSE)</f>
        <v>60.509017991580897</v>
      </c>
      <c r="CL454" s="21">
        <f>VLOOKUP(CL$6,'MonteCarlo Policy Paths'!$N$2:$S$31,$B454+1,FALSE)</f>
        <v>63.534468891159946</v>
      </c>
      <c r="CM454" s="21">
        <f>VLOOKUP(CM$6,'MonteCarlo Policy Paths'!$N$2:$S$31,$B454+1,FALSE)</f>
        <v>66.711192335717939</v>
      </c>
      <c r="CN454" s="21">
        <f>VLOOKUP(CN$6,'MonteCarlo Policy Paths'!$N$2:$S$31,$B454+1,FALSE)</f>
        <v>70.04675195250384</v>
      </c>
      <c r="CO454" s="164">
        <f>VLOOKUP(CO$6,'MonteCarlo Policy Paths'!$N$2:$S$31,$B454+1,FALSE)</f>
        <v>73.54908955012904</v>
      </c>
      <c r="CQ454" s="163">
        <f>BM454*VLOOKUP(AI$6,'Greenhouse Gas Costs Avoided'!$A$2:$I$32,9,FALSE)</f>
        <v>1.2002386619007086</v>
      </c>
      <c r="CR454" s="21">
        <f>BN454*VLOOKUP(AJ$6,'Greenhouse Gas Costs Avoided'!$A$2:$I$32,9,FALSE)</f>
        <v>1.2619996941806579</v>
      </c>
      <c r="CS454" s="21">
        <f>BO454*VLOOKUP(AK$6,'Greenhouse Gas Costs Avoided'!$A$2:$I$32,9,FALSE)</f>
        <v>1.3268529118013257</v>
      </c>
      <c r="CT454" s="21">
        <f>BP454*VLOOKUP(AL$6,'Greenhouse Gas Costs Avoided'!$A$2:$I$32,9,FALSE)</f>
        <v>1.3948409979053111</v>
      </c>
      <c r="CU454" s="21">
        <f>BQ454*VLOOKUP(AM$6,'Greenhouse Gas Costs Avoided'!$A$2:$I$32,9,FALSE)</f>
        <v>1.464999051498006</v>
      </c>
      <c r="CV454" s="21">
        <f>BR454*VLOOKUP(AN$6,'Greenhouse Gas Costs Avoided'!$A$2:$I$32,9,FALSE)</f>
        <v>1.5345038547523033</v>
      </c>
      <c r="CW454" s="21">
        <f>BS454*VLOOKUP(AO$6,'Greenhouse Gas Costs Avoided'!$A$2:$I$32,9,FALSE)</f>
        <v>1.6055870809081549</v>
      </c>
      <c r="CX454" s="21">
        <f>BT454*VLOOKUP(AP$6,'Greenhouse Gas Costs Avoided'!$A$2:$I$32,9,FALSE)</f>
        <v>1.6795342908215394</v>
      </c>
      <c r="CY454" s="21">
        <f>BU454*VLOOKUP(AQ$6,'Greenhouse Gas Costs Avoided'!$A$2:$I$32,9,FALSE)</f>
        <v>1.7565471936259263</v>
      </c>
      <c r="CZ454" s="21">
        <f>BV454*VLOOKUP(AR$6,'Greenhouse Gas Costs Avoided'!$A$2:$I$32,9,FALSE)</f>
        <v>1.8438646648785721</v>
      </c>
      <c r="DA454" s="21">
        <f>BW454*VLOOKUP(AS$6,'Greenhouse Gas Costs Avoided'!$A$2:$I$32,9,FALSE)</f>
        <v>1.9360578981225007</v>
      </c>
      <c r="DB454" s="21">
        <f>BX454*VLOOKUP(AT$6,'Greenhouse Gas Costs Avoided'!$A$2:$I$32,9,FALSE)</f>
        <v>2.0328607930286258</v>
      </c>
      <c r="DC454" s="21">
        <f>BY454*VLOOKUP(AU$6,'Greenhouse Gas Costs Avoided'!$A$2:$I$32,9,FALSE)</f>
        <v>2.1345038326800574</v>
      </c>
      <c r="DD454" s="21">
        <f>BZ454*VLOOKUP(AV$6,'Greenhouse Gas Costs Avoided'!$A$2:$I$32,9,FALSE)</f>
        <v>2.2412290243140602</v>
      </c>
      <c r="DE454" s="21">
        <f>CA454*VLOOKUP(AW$6,'Greenhouse Gas Costs Avoided'!$A$2:$I$32,9,FALSE)</f>
        <v>2.3532904755297634</v>
      </c>
      <c r="DF454" s="21">
        <f>CB454*VLOOKUP(AX$6,'Greenhouse Gas Costs Avoided'!$A$2:$I$32,9,FALSE)</f>
        <v>2.4709549993062518</v>
      </c>
      <c r="DG454" s="21">
        <f>CC454*VLOOKUP(AY$6,'Greenhouse Gas Costs Avoided'!$A$2:$I$32,9,FALSE)</f>
        <v>2.5945027492715647</v>
      </c>
      <c r="DH454" s="21">
        <f>CD454*VLOOKUP(AZ$6,'Greenhouse Gas Costs Avoided'!$A$2:$I$32,9,FALSE)</f>
        <v>2.724227886735143</v>
      </c>
      <c r="DI454" s="21">
        <f>CE454*VLOOKUP(BA$6,'Greenhouse Gas Costs Avoided'!$A$2:$I$32,9,FALSE)</f>
        <v>2.8604392810719004</v>
      </c>
      <c r="DJ454" s="21">
        <f>CF454*VLOOKUP(BB$6,'Greenhouse Gas Costs Avoided'!$A$2:$I$32,9,FALSE)</f>
        <v>3.0034612451254952</v>
      </c>
      <c r="DK454" s="21">
        <f>CG454*VLOOKUP(BC$6,'Greenhouse Gas Costs Avoided'!$A$2:$I$32,9,FALSE)</f>
        <v>3.1536343073817701</v>
      </c>
      <c r="DL454" s="21">
        <f>CH454*VLOOKUP(BD$6,'Greenhouse Gas Costs Avoided'!$A$2:$I$32,9,FALSE)</f>
        <v>3.3113160227508591</v>
      </c>
      <c r="DM454" s="21">
        <f>CI454*VLOOKUP(BE$6,'Greenhouse Gas Costs Avoided'!$A$2:$I$32,9,FALSE)</f>
        <v>3.4768818238884021</v>
      </c>
      <c r="DN454" s="21">
        <f>CJ454*VLOOKUP(BF$6,'Greenhouse Gas Costs Avoided'!$A$2:$I$32,9,FALSE)</f>
        <v>3.6507259150828224</v>
      </c>
      <c r="DO454" s="21">
        <f>CK454*VLOOKUP(BG$6,'Greenhouse Gas Costs Avoided'!$A$2:$I$32,9,FALSE)</f>
        <v>3.8332622108369634</v>
      </c>
      <c r="DP454" s="21">
        <f>CL454*VLOOKUP(BH$6,'Greenhouse Gas Costs Avoided'!$A$2:$I$32,9,FALSE)</f>
        <v>4.0249253213788121</v>
      </c>
      <c r="DQ454" s="21">
        <f>CM454*VLOOKUP(BI$6,'Greenhouse Gas Costs Avoided'!$A$2:$I$32,9,FALSE)</f>
        <v>4.2261715874477526</v>
      </c>
      <c r="DR454" s="21">
        <f>CN454*VLOOKUP(BJ$6,'Greenhouse Gas Costs Avoided'!$A$2:$I$32,9,FALSE)</f>
        <v>4.4374801668201398</v>
      </c>
      <c r="DS454" s="164">
        <f>CO454*VLOOKUP(BK$6,'Greenhouse Gas Costs Avoided'!$A$2:$I$32,9,FALSE)</f>
        <v>4.6593541751611474</v>
      </c>
    </row>
    <row r="455" spans="1:123" x14ac:dyDescent="0.35">
      <c r="A455" s="174">
        <v>449</v>
      </c>
      <c r="B455" s="12">
        <v>4</v>
      </c>
      <c r="C455" s="175">
        <v>2023</v>
      </c>
      <c r="E455" s="20">
        <v>0</v>
      </c>
      <c r="F455" s="21">
        <v>82.346532180449415</v>
      </c>
      <c r="G455" s="21">
        <v>84.002844861871253</v>
      </c>
      <c r="H455" s="21">
        <v>85.659157543293105</v>
      </c>
      <c r="I455" s="21">
        <v>86.918851036576825</v>
      </c>
      <c r="J455" s="21">
        <v>88.178544529860531</v>
      </c>
      <c r="K455" s="21">
        <v>89.438238023144251</v>
      </c>
      <c r="L455" s="21">
        <v>90.697931516427971</v>
      </c>
      <c r="M455" s="21">
        <v>91.95762500971172</v>
      </c>
      <c r="N455" s="21">
        <v>93.21731850299544</v>
      </c>
      <c r="O455" s="21">
        <v>94.47701199627916</v>
      </c>
      <c r="P455" s="21">
        <v>95.73670548956288</v>
      </c>
      <c r="Q455" s="21">
        <v>96.996398982846586</v>
      </c>
      <c r="R455" s="21">
        <v>98.25609247613032</v>
      </c>
      <c r="S455" s="21">
        <v>99.65157958594628</v>
      </c>
      <c r="T455" s="21">
        <v>101.04706669576224</v>
      </c>
      <c r="U455" s="21">
        <v>102.4425538055782</v>
      </c>
      <c r="V455" s="21">
        <v>103.83804091539416</v>
      </c>
      <c r="W455" s="21">
        <v>105.23352802521011</v>
      </c>
      <c r="X455" s="21">
        <v>106.47156953138905</v>
      </c>
      <c r="Y455" s="21">
        <v>107.709611037568</v>
      </c>
      <c r="Z455" s="21">
        <v>108.94765254374694</v>
      </c>
      <c r="AA455" s="21">
        <v>110.18569404992589</v>
      </c>
      <c r="AB455" s="21">
        <v>111.42373555610482</v>
      </c>
      <c r="AC455" s="21">
        <v>112.86811731331359</v>
      </c>
      <c r="AD455" s="21">
        <v>114.31249907052236</v>
      </c>
      <c r="AE455" s="21">
        <v>115.75688082773114</v>
      </c>
      <c r="AF455" s="21">
        <v>117.20126258493991</v>
      </c>
      <c r="AG455" s="22">
        <v>119.5319620819439</v>
      </c>
      <c r="AI455" s="20">
        <v>0</v>
      </c>
      <c r="AJ455" s="21">
        <v>5.2166744805659615</v>
      </c>
      <c r="AK455" s="21">
        <v>5.3216023247413169</v>
      </c>
      <c r="AL455" s="21">
        <v>5.4265301689166732</v>
      </c>
      <c r="AM455" s="21">
        <v>5.5063320831654474</v>
      </c>
      <c r="AN455" s="21">
        <v>5.5861339974142208</v>
      </c>
      <c r="AO455" s="21">
        <v>5.665935911662995</v>
      </c>
      <c r="AP455" s="21">
        <v>5.7457378259117702</v>
      </c>
      <c r="AQ455" s="21">
        <v>5.8255397401605462</v>
      </c>
      <c r="AR455" s="21">
        <v>5.9053416544093205</v>
      </c>
      <c r="AS455" s="21">
        <v>5.9851435686580947</v>
      </c>
      <c r="AT455" s="21">
        <v>6.0649454829068699</v>
      </c>
      <c r="AU455" s="21">
        <v>6.1447473971556432</v>
      </c>
      <c r="AV455" s="21">
        <v>6.2245493114044184</v>
      </c>
      <c r="AW455" s="21">
        <v>6.312953786990386</v>
      </c>
      <c r="AX455" s="21">
        <v>6.4013582625763545</v>
      </c>
      <c r="AY455" s="21">
        <v>6.4897627381623222</v>
      </c>
      <c r="AZ455" s="21">
        <v>6.5781672137482907</v>
      </c>
      <c r="BA455" s="21">
        <v>6.6665716893342575</v>
      </c>
      <c r="BB455" s="21">
        <v>6.7450019445028957</v>
      </c>
      <c r="BC455" s="21">
        <v>6.8234321996715348</v>
      </c>
      <c r="BD455" s="21">
        <v>6.901862454840173</v>
      </c>
      <c r="BE455" s="21">
        <v>6.9802927100088112</v>
      </c>
      <c r="BF455" s="21">
        <v>7.0587229651774486</v>
      </c>
      <c r="BG455" s="21">
        <v>7.1502249295408609</v>
      </c>
      <c r="BH455" s="21">
        <v>7.2417268939042723</v>
      </c>
      <c r="BI455" s="21">
        <v>7.3332288582676846</v>
      </c>
      <c r="BJ455" s="21">
        <v>7.424730822631096</v>
      </c>
      <c r="BK455" s="22">
        <v>7.5723812490175435</v>
      </c>
      <c r="BM455" s="163">
        <f>VLOOKUP(BM$6,'MonteCarlo Policy Paths'!$N$2:$S$31,$B455+1,FALSE)</f>
        <v>21.456887556927661</v>
      </c>
      <c r="BN455" s="21">
        <f>VLOOKUP(BN$6,'MonteCarlo Policy Paths'!$N$2:$S$31,$B455+1,FALSE)</f>
        <v>23.119081894670884</v>
      </c>
      <c r="BO455" s="21">
        <f>VLOOKUP(BO$6,'MonteCarlo Policy Paths'!$N$2:$S$31,$B455+1,FALSE)</f>
        <v>24.918982795429599</v>
      </c>
      <c r="BP455" s="21">
        <f>VLOOKUP(BP$6,'MonteCarlo Policy Paths'!$N$2:$S$31,$B455+1,FALSE)</f>
        <v>26.866510906830612</v>
      </c>
      <c r="BQ455" s="21">
        <f>VLOOKUP(BQ$6,'MonteCarlo Policy Paths'!$N$2:$S$31,$B455+1,FALSE)</f>
        <v>28.957808063155838</v>
      </c>
      <c r="BR455" s="21">
        <f>VLOOKUP(BR$6,'MonteCarlo Policy Paths'!$N$2:$S$31,$B455+1,FALSE)</f>
        <v>31.169773267386955</v>
      </c>
      <c r="BS455" s="21">
        <f>VLOOKUP(BS$6,'MonteCarlo Policy Paths'!$N$2:$S$31,$B455+1,FALSE)</f>
        <v>33.536503079259326</v>
      </c>
      <c r="BT455" s="21">
        <f>VLOOKUP(BT$6,'MonteCarlo Policy Paths'!$N$2:$S$31,$B455+1,FALSE)</f>
        <v>36.094562758542168</v>
      </c>
      <c r="BU455" s="21">
        <f>VLOOKUP(BU$6,'MonteCarlo Policy Paths'!$N$2:$S$31,$B455+1,FALSE)</f>
        <v>38.859796339203925</v>
      </c>
      <c r="BV455" s="21">
        <f>VLOOKUP(BV$6,'MonteCarlo Policy Paths'!$N$2:$S$31,$B455+1,FALSE)</f>
        <v>41.937214526892696</v>
      </c>
      <c r="BW455" s="21">
        <f>VLOOKUP(BW$6,'MonteCarlo Policy Paths'!$N$2:$S$31,$B455+1,FALSE)</f>
        <v>45.285702034805901</v>
      </c>
      <c r="BX455" s="21">
        <f>VLOOKUP(BX$6,'MonteCarlo Policy Paths'!$N$2:$S$31,$B455+1,FALSE)</f>
        <v>48.923675973628832</v>
      </c>
      <c r="BY455" s="21">
        <f>VLOOKUP(BY$6,'MonteCarlo Policy Paths'!$N$2:$S$31,$B455+1,FALSE)</f>
        <v>52.880283256992421</v>
      </c>
      <c r="BZ455" s="21">
        <f>VLOOKUP(BZ$6,'MonteCarlo Policy Paths'!$N$2:$S$31,$B455+1,FALSE)</f>
        <v>57.179951130409847</v>
      </c>
      <c r="CA455" s="21">
        <f>VLOOKUP(CA$6,'MonteCarlo Policy Paths'!$N$2:$S$31,$B455+1,FALSE)</f>
        <v>59.199989570907007</v>
      </c>
      <c r="CB455" s="21">
        <f>VLOOKUP(CB$6,'MonteCarlo Policy Paths'!$N$2:$S$31,$B455+1,FALSE)</f>
        <v>61.304348310445278</v>
      </c>
      <c r="CC455" s="21">
        <f>VLOOKUP(CC$6,'MonteCarlo Policy Paths'!$N$2:$S$31,$B455+1,FALSE)</f>
        <v>63.486799757257046</v>
      </c>
      <c r="CD455" s="21">
        <f>VLOOKUP(CD$6,'MonteCarlo Policy Paths'!$N$2:$S$31,$B455+1,FALSE)</f>
        <v>65.754412861465767</v>
      </c>
      <c r="CE455" s="21">
        <f>VLOOKUP(CE$6,'MonteCarlo Policy Paths'!$N$2:$S$31,$B455+1,FALSE)</f>
        <v>68.097759333367534</v>
      </c>
      <c r="CF455" s="21">
        <f>VLOOKUP(CF$6,'MonteCarlo Policy Paths'!$N$2:$S$31,$B455+1,FALSE)</f>
        <v>70.548973057852507</v>
      </c>
      <c r="CG455" s="21">
        <f>VLOOKUP(CG$6,'MonteCarlo Policy Paths'!$N$2:$S$31,$B455+1,FALSE)</f>
        <v>73.077007009761019</v>
      </c>
      <c r="CH455" s="21">
        <f>VLOOKUP(CH$6,'MonteCarlo Policy Paths'!$N$2:$S$31,$B455+1,FALSE)</f>
        <v>75.691476032446857</v>
      </c>
      <c r="CI455" s="21">
        <f>VLOOKUP(CI$6,'MonteCarlo Policy Paths'!$N$2:$S$31,$B455+1,FALSE)</f>
        <v>78.404802280730166</v>
      </c>
      <c r="CJ455" s="21">
        <f>VLOOKUP(CJ$6,'MonteCarlo Policy Paths'!$N$2:$S$31,$B455+1,FALSE)</f>
        <v>81.224927058038162</v>
      </c>
      <c r="CK455" s="21">
        <f>VLOOKUP(CK$6,'MonteCarlo Policy Paths'!$N$2:$S$31,$B455+1,FALSE)</f>
        <v>84.152487263770951</v>
      </c>
      <c r="CL455" s="21">
        <f>VLOOKUP(CL$6,'MonteCarlo Policy Paths'!$N$2:$S$31,$B455+1,FALSE)</f>
        <v>87.19069011352974</v>
      </c>
      <c r="CM455" s="21">
        <f>VLOOKUP(CM$6,'MonteCarlo Policy Paths'!$N$2:$S$31,$B455+1,FALSE)</f>
        <v>90.339519718236858</v>
      </c>
      <c r="CN455" s="21">
        <f>VLOOKUP(CN$6,'MonteCarlo Policy Paths'!$N$2:$S$31,$B455+1,FALSE)</f>
        <v>93.604800202242828</v>
      </c>
      <c r="CO455" s="164">
        <f>VLOOKUP(CO$6,'MonteCarlo Policy Paths'!$N$2:$S$31,$B455+1,FALSE)</f>
        <v>96.983684685934094</v>
      </c>
      <c r="CQ455" s="163">
        <f>BM455*VLOOKUP(AI$6,'Greenhouse Gas Costs Avoided'!$A$2:$I$32,9,FALSE)</f>
        <v>1.3592994724454583</v>
      </c>
      <c r="CR455" s="21">
        <f>BN455*VLOOKUP(AJ$6,'Greenhouse Gas Costs Avoided'!$A$2:$I$32,9,FALSE)</f>
        <v>1.4645999210963487</v>
      </c>
      <c r="CS455" s="21">
        <f>BO455*VLOOKUP(AK$6,'Greenhouse Gas Costs Avoided'!$A$2:$I$32,9,FALSE)</f>
        <v>1.5786241167474793</v>
      </c>
      <c r="CT455" s="21">
        <f>BP455*VLOOKUP(AL$6,'Greenhouse Gas Costs Avoided'!$A$2:$I$32,9,FALSE)</f>
        <v>1.7020005350363183</v>
      </c>
      <c r="CU455" s="21">
        <f>BQ455*VLOOKUP(AM$6,'Greenhouse Gas Costs Avoided'!$A$2:$I$32,9,FALSE)</f>
        <v>1.8344847601494692</v>
      </c>
      <c r="CV455" s="21">
        <f>BR455*VLOOKUP(AN$6,'Greenhouse Gas Costs Avoided'!$A$2:$I$32,9,FALSE)</f>
        <v>1.9746133378475101</v>
      </c>
      <c r="CW455" s="21">
        <f>BS455*VLOOKUP(AO$6,'Greenhouse Gas Costs Avoided'!$A$2:$I$32,9,FALSE)</f>
        <v>2.1245462941611284</v>
      </c>
      <c r="CX455" s="21">
        <f>BT455*VLOOKUP(AP$6,'Greenhouse Gas Costs Avoided'!$A$2:$I$32,9,FALSE)</f>
        <v>2.2866000479177169</v>
      </c>
      <c r="CY455" s="21">
        <f>BU455*VLOOKUP(AQ$6,'Greenhouse Gas Costs Avoided'!$A$2:$I$32,9,FALSE)</f>
        <v>2.4617783228380428</v>
      </c>
      <c r="CZ455" s="21">
        <f>BV455*VLOOKUP(AR$6,'Greenhouse Gas Costs Avoided'!$A$2:$I$32,9,FALSE)</f>
        <v>2.6567335747552212</v>
      </c>
      <c r="DA455" s="21">
        <f>BW455*VLOOKUP(AS$6,'Greenhouse Gas Costs Avoided'!$A$2:$I$32,9,FALSE)</f>
        <v>2.8688611394320973</v>
      </c>
      <c r="DB455" s="21">
        <f>BX455*VLOOKUP(AT$6,'Greenhouse Gas Costs Avoided'!$A$2:$I$32,9,FALSE)</f>
        <v>3.099327745676475</v>
      </c>
      <c r="DC455" s="21">
        <f>BY455*VLOOKUP(AU$6,'Greenhouse Gas Costs Avoided'!$A$2:$I$32,9,FALSE)</f>
        <v>3.3499798581359799</v>
      </c>
      <c r="DD455" s="21">
        <f>BZ455*VLOOKUP(AV$6,'Greenhouse Gas Costs Avoided'!$A$2:$I$32,9,FALSE)</f>
        <v>3.6223649492411436</v>
      </c>
      <c r="DE455" s="21">
        <f>CA455*VLOOKUP(AW$6,'Greenhouse Gas Costs Avoided'!$A$2:$I$32,9,FALSE)</f>
        <v>3.7503349159570667</v>
      </c>
      <c r="DF455" s="21">
        <f>CB455*VLOOKUP(AX$6,'Greenhouse Gas Costs Avoided'!$A$2:$I$32,9,FALSE)</f>
        <v>3.8836465958035138</v>
      </c>
      <c r="DG455" s="21">
        <f>CC455*VLOOKUP(AY$6,'Greenhouse Gas Costs Avoided'!$A$2:$I$32,9,FALSE)</f>
        <v>4.0219054692034097</v>
      </c>
      <c r="DH455" s="21">
        <f>CD455*VLOOKUP(AZ$6,'Greenhouse Gas Costs Avoided'!$A$2:$I$32,9,FALSE)</f>
        <v>4.1655593560070496</v>
      </c>
      <c r="DI455" s="21">
        <f>CE455*VLOOKUP(BA$6,'Greenhouse Gas Costs Avoided'!$A$2:$I$32,9,FALSE)</f>
        <v>4.3140109715809301</v>
      </c>
      <c r="DJ455" s="21">
        <f>CF455*VLOOKUP(BB$6,'Greenhouse Gas Costs Avoided'!$A$2:$I$32,9,FALSE)</f>
        <v>4.4692960059878768</v>
      </c>
      <c r="DK455" s="21">
        <f>CG455*VLOOKUP(BC$6,'Greenhouse Gas Costs Avoided'!$A$2:$I$32,9,FALSE)</f>
        <v>4.629447622014963</v>
      </c>
      <c r="DL455" s="21">
        <f>CH455*VLOOKUP(BD$6,'Greenhouse Gas Costs Avoided'!$A$2:$I$32,9,FALSE)</f>
        <v>4.7950749225184994</v>
      </c>
      <c r="DM455" s="21">
        <f>CI455*VLOOKUP(BE$6,'Greenhouse Gas Costs Avoided'!$A$2:$I$32,9,FALSE)</f>
        <v>4.9669648542748472</v>
      </c>
      <c r="DN455" s="21">
        <f>CJ455*VLOOKUP(BF$6,'Greenhouse Gas Costs Avoided'!$A$2:$I$32,9,FALSE)</f>
        <v>5.1456205009456273</v>
      </c>
      <c r="DO455" s="21">
        <f>CK455*VLOOKUP(BG$6,'Greenhouse Gas Costs Avoided'!$A$2:$I$32,9,FALSE)</f>
        <v>5.331082210275417</v>
      </c>
      <c r="DP455" s="21">
        <f>CL455*VLOOKUP(BH$6,'Greenhouse Gas Costs Avoided'!$A$2:$I$32,9,FALSE)</f>
        <v>5.5235531602164318</v>
      </c>
      <c r="DQ455" s="21">
        <f>CM455*VLOOKUP(BI$6,'Greenhouse Gas Costs Avoided'!$A$2:$I$32,9,FALSE)</f>
        <v>5.723032344191421</v>
      </c>
      <c r="DR455" s="21">
        <f>CN455*VLOOKUP(BJ$6,'Greenhouse Gas Costs Avoided'!$A$2:$I$32,9,FALSE)</f>
        <v>5.9298887220104266</v>
      </c>
      <c r="DS455" s="164">
        <f>CO455*VLOOKUP(BK$6,'Greenhouse Gas Costs Avoided'!$A$2:$I$32,9,FALSE)</f>
        <v>6.1439419431008639</v>
      </c>
    </row>
    <row r="456" spans="1:123" x14ac:dyDescent="0.35">
      <c r="A456" s="174">
        <v>450</v>
      </c>
      <c r="B456" s="12">
        <v>4</v>
      </c>
      <c r="C456" s="175">
        <v>2023</v>
      </c>
      <c r="E456" s="20">
        <v>0</v>
      </c>
      <c r="F456" s="21">
        <v>82.346532180449415</v>
      </c>
      <c r="G456" s="21">
        <v>84.002844861871253</v>
      </c>
      <c r="H456" s="21">
        <v>85.659157543293105</v>
      </c>
      <c r="I456" s="21">
        <v>86.918851036576825</v>
      </c>
      <c r="J456" s="21">
        <v>88.178544529860531</v>
      </c>
      <c r="K456" s="21">
        <v>89.438238023144251</v>
      </c>
      <c r="L456" s="21">
        <v>90.697931516427971</v>
      </c>
      <c r="M456" s="21">
        <v>91.95762500971172</v>
      </c>
      <c r="N456" s="21">
        <v>93.21731850299544</v>
      </c>
      <c r="O456" s="21">
        <v>94.47701199627916</v>
      </c>
      <c r="P456" s="21">
        <v>95.73670548956288</v>
      </c>
      <c r="Q456" s="21">
        <v>96.996398982846586</v>
      </c>
      <c r="R456" s="21">
        <v>98.25609247613032</v>
      </c>
      <c r="S456" s="21">
        <v>99.65157958594628</v>
      </c>
      <c r="T456" s="21">
        <v>101.04706669576224</v>
      </c>
      <c r="U456" s="21">
        <v>102.4425538055782</v>
      </c>
      <c r="V456" s="21">
        <v>103.83804091539416</v>
      </c>
      <c r="W456" s="21">
        <v>105.23352802521011</v>
      </c>
      <c r="X456" s="21">
        <v>106.47156953138905</v>
      </c>
      <c r="Y456" s="21">
        <v>107.709611037568</v>
      </c>
      <c r="Z456" s="21">
        <v>108.94765254374694</v>
      </c>
      <c r="AA456" s="21">
        <v>110.18569404992589</v>
      </c>
      <c r="AB456" s="21">
        <v>111.42373555610482</v>
      </c>
      <c r="AC456" s="21">
        <v>112.86811731331359</v>
      </c>
      <c r="AD456" s="21">
        <v>114.31249907052236</v>
      </c>
      <c r="AE456" s="21">
        <v>115.75688082773114</v>
      </c>
      <c r="AF456" s="21">
        <v>117.20126258493991</v>
      </c>
      <c r="AG456" s="22">
        <v>119.5319620819439</v>
      </c>
      <c r="AI456" s="20">
        <v>0</v>
      </c>
      <c r="AJ456" s="21">
        <v>5.2166744805659615</v>
      </c>
      <c r="AK456" s="21">
        <v>5.3216023247413169</v>
      </c>
      <c r="AL456" s="21">
        <v>5.4265301689166732</v>
      </c>
      <c r="AM456" s="21">
        <v>5.5063320831654474</v>
      </c>
      <c r="AN456" s="21">
        <v>5.5861339974142208</v>
      </c>
      <c r="AO456" s="21">
        <v>5.665935911662995</v>
      </c>
      <c r="AP456" s="21">
        <v>5.7457378259117702</v>
      </c>
      <c r="AQ456" s="21">
        <v>5.8255397401605462</v>
      </c>
      <c r="AR456" s="21">
        <v>5.9053416544093205</v>
      </c>
      <c r="AS456" s="21">
        <v>5.9851435686580947</v>
      </c>
      <c r="AT456" s="21">
        <v>6.0649454829068699</v>
      </c>
      <c r="AU456" s="21">
        <v>6.1447473971556432</v>
      </c>
      <c r="AV456" s="21">
        <v>6.2245493114044184</v>
      </c>
      <c r="AW456" s="21">
        <v>6.312953786990386</v>
      </c>
      <c r="AX456" s="21">
        <v>6.4013582625763545</v>
      </c>
      <c r="AY456" s="21">
        <v>6.4897627381623222</v>
      </c>
      <c r="AZ456" s="21">
        <v>6.5781672137482907</v>
      </c>
      <c r="BA456" s="21">
        <v>6.6665716893342575</v>
      </c>
      <c r="BB456" s="21">
        <v>6.7450019445028957</v>
      </c>
      <c r="BC456" s="21">
        <v>6.8234321996715348</v>
      </c>
      <c r="BD456" s="21">
        <v>6.901862454840173</v>
      </c>
      <c r="BE456" s="21">
        <v>6.9802927100088112</v>
      </c>
      <c r="BF456" s="21">
        <v>7.0587229651774486</v>
      </c>
      <c r="BG456" s="21">
        <v>7.1502249295408609</v>
      </c>
      <c r="BH456" s="21">
        <v>7.2417268939042723</v>
      </c>
      <c r="BI456" s="21">
        <v>7.3332288582676846</v>
      </c>
      <c r="BJ456" s="21">
        <v>7.424730822631096</v>
      </c>
      <c r="BK456" s="22">
        <v>7.5723812490175435</v>
      </c>
      <c r="BM456" s="163">
        <f>VLOOKUP(BM$6,'MonteCarlo Policy Paths'!$N$2:$S$31,$B456+1,FALSE)</f>
        <v>21.456887556927661</v>
      </c>
      <c r="BN456" s="21">
        <f>VLOOKUP(BN$6,'MonteCarlo Policy Paths'!$N$2:$S$31,$B456+1,FALSE)</f>
        <v>23.119081894670884</v>
      </c>
      <c r="BO456" s="21">
        <f>VLOOKUP(BO$6,'MonteCarlo Policy Paths'!$N$2:$S$31,$B456+1,FALSE)</f>
        <v>24.918982795429599</v>
      </c>
      <c r="BP456" s="21">
        <f>VLOOKUP(BP$6,'MonteCarlo Policy Paths'!$N$2:$S$31,$B456+1,FALSE)</f>
        <v>26.866510906830612</v>
      </c>
      <c r="BQ456" s="21">
        <f>VLOOKUP(BQ$6,'MonteCarlo Policy Paths'!$N$2:$S$31,$B456+1,FALSE)</f>
        <v>28.957808063155838</v>
      </c>
      <c r="BR456" s="21">
        <f>VLOOKUP(BR$6,'MonteCarlo Policy Paths'!$N$2:$S$31,$B456+1,FALSE)</f>
        <v>31.169773267386955</v>
      </c>
      <c r="BS456" s="21">
        <f>VLOOKUP(BS$6,'MonteCarlo Policy Paths'!$N$2:$S$31,$B456+1,FALSE)</f>
        <v>33.536503079259326</v>
      </c>
      <c r="BT456" s="21">
        <f>VLOOKUP(BT$6,'MonteCarlo Policy Paths'!$N$2:$S$31,$B456+1,FALSE)</f>
        <v>36.094562758542168</v>
      </c>
      <c r="BU456" s="21">
        <f>VLOOKUP(BU$6,'MonteCarlo Policy Paths'!$N$2:$S$31,$B456+1,FALSE)</f>
        <v>38.859796339203925</v>
      </c>
      <c r="BV456" s="21">
        <f>VLOOKUP(BV$6,'MonteCarlo Policy Paths'!$N$2:$S$31,$B456+1,FALSE)</f>
        <v>41.937214526892696</v>
      </c>
      <c r="BW456" s="21">
        <f>VLOOKUP(BW$6,'MonteCarlo Policy Paths'!$N$2:$S$31,$B456+1,FALSE)</f>
        <v>45.285702034805901</v>
      </c>
      <c r="BX456" s="21">
        <f>VLOOKUP(BX$6,'MonteCarlo Policy Paths'!$N$2:$S$31,$B456+1,FALSE)</f>
        <v>48.923675973628832</v>
      </c>
      <c r="BY456" s="21">
        <f>VLOOKUP(BY$6,'MonteCarlo Policy Paths'!$N$2:$S$31,$B456+1,FALSE)</f>
        <v>52.880283256992421</v>
      </c>
      <c r="BZ456" s="21">
        <f>VLOOKUP(BZ$6,'MonteCarlo Policy Paths'!$N$2:$S$31,$B456+1,FALSE)</f>
        <v>57.179951130409847</v>
      </c>
      <c r="CA456" s="21">
        <f>VLOOKUP(CA$6,'MonteCarlo Policy Paths'!$N$2:$S$31,$B456+1,FALSE)</f>
        <v>59.199989570907007</v>
      </c>
      <c r="CB456" s="21">
        <f>VLOOKUP(CB$6,'MonteCarlo Policy Paths'!$N$2:$S$31,$B456+1,FALSE)</f>
        <v>61.304348310445278</v>
      </c>
      <c r="CC456" s="21">
        <f>VLOOKUP(CC$6,'MonteCarlo Policy Paths'!$N$2:$S$31,$B456+1,FALSE)</f>
        <v>63.486799757257046</v>
      </c>
      <c r="CD456" s="21">
        <f>VLOOKUP(CD$6,'MonteCarlo Policy Paths'!$N$2:$S$31,$B456+1,FALSE)</f>
        <v>65.754412861465767</v>
      </c>
      <c r="CE456" s="21">
        <f>VLOOKUP(CE$6,'MonteCarlo Policy Paths'!$N$2:$S$31,$B456+1,FALSE)</f>
        <v>68.097759333367534</v>
      </c>
      <c r="CF456" s="21">
        <f>VLOOKUP(CF$6,'MonteCarlo Policy Paths'!$N$2:$S$31,$B456+1,FALSE)</f>
        <v>70.548973057852507</v>
      </c>
      <c r="CG456" s="21">
        <f>VLOOKUP(CG$6,'MonteCarlo Policy Paths'!$N$2:$S$31,$B456+1,FALSE)</f>
        <v>73.077007009761019</v>
      </c>
      <c r="CH456" s="21">
        <f>VLOOKUP(CH$6,'MonteCarlo Policy Paths'!$N$2:$S$31,$B456+1,FALSE)</f>
        <v>75.691476032446857</v>
      </c>
      <c r="CI456" s="21">
        <f>VLOOKUP(CI$6,'MonteCarlo Policy Paths'!$N$2:$S$31,$B456+1,FALSE)</f>
        <v>78.404802280730166</v>
      </c>
      <c r="CJ456" s="21">
        <f>VLOOKUP(CJ$6,'MonteCarlo Policy Paths'!$N$2:$S$31,$B456+1,FALSE)</f>
        <v>81.224927058038162</v>
      </c>
      <c r="CK456" s="21">
        <f>VLOOKUP(CK$6,'MonteCarlo Policy Paths'!$N$2:$S$31,$B456+1,FALSE)</f>
        <v>84.152487263770951</v>
      </c>
      <c r="CL456" s="21">
        <f>VLOOKUP(CL$6,'MonteCarlo Policy Paths'!$N$2:$S$31,$B456+1,FALSE)</f>
        <v>87.19069011352974</v>
      </c>
      <c r="CM456" s="21">
        <f>VLOOKUP(CM$6,'MonteCarlo Policy Paths'!$N$2:$S$31,$B456+1,FALSE)</f>
        <v>90.339519718236858</v>
      </c>
      <c r="CN456" s="21">
        <f>VLOOKUP(CN$6,'MonteCarlo Policy Paths'!$N$2:$S$31,$B456+1,FALSE)</f>
        <v>93.604800202242828</v>
      </c>
      <c r="CO456" s="164">
        <f>VLOOKUP(CO$6,'MonteCarlo Policy Paths'!$N$2:$S$31,$B456+1,FALSE)</f>
        <v>96.983684685934094</v>
      </c>
      <c r="CQ456" s="163">
        <f>BM456*VLOOKUP(AI$6,'Greenhouse Gas Costs Avoided'!$A$2:$I$32,9,FALSE)</f>
        <v>1.3592994724454583</v>
      </c>
      <c r="CR456" s="21">
        <f>BN456*VLOOKUP(AJ$6,'Greenhouse Gas Costs Avoided'!$A$2:$I$32,9,FALSE)</f>
        <v>1.4645999210963487</v>
      </c>
      <c r="CS456" s="21">
        <f>BO456*VLOOKUP(AK$6,'Greenhouse Gas Costs Avoided'!$A$2:$I$32,9,FALSE)</f>
        <v>1.5786241167474793</v>
      </c>
      <c r="CT456" s="21">
        <f>BP456*VLOOKUP(AL$6,'Greenhouse Gas Costs Avoided'!$A$2:$I$32,9,FALSE)</f>
        <v>1.7020005350363183</v>
      </c>
      <c r="CU456" s="21">
        <f>BQ456*VLOOKUP(AM$6,'Greenhouse Gas Costs Avoided'!$A$2:$I$32,9,FALSE)</f>
        <v>1.8344847601494692</v>
      </c>
      <c r="CV456" s="21">
        <f>BR456*VLOOKUP(AN$6,'Greenhouse Gas Costs Avoided'!$A$2:$I$32,9,FALSE)</f>
        <v>1.9746133378475101</v>
      </c>
      <c r="CW456" s="21">
        <f>BS456*VLOOKUP(AO$6,'Greenhouse Gas Costs Avoided'!$A$2:$I$32,9,FALSE)</f>
        <v>2.1245462941611284</v>
      </c>
      <c r="CX456" s="21">
        <f>BT456*VLOOKUP(AP$6,'Greenhouse Gas Costs Avoided'!$A$2:$I$32,9,FALSE)</f>
        <v>2.2866000479177169</v>
      </c>
      <c r="CY456" s="21">
        <f>BU456*VLOOKUP(AQ$6,'Greenhouse Gas Costs Avoided'!$A$2:$I$32,9,FALSE)</f>
        <v>2.4617783228380428</v>
      </c>
      <c r="CZ456" s="21">
        <f>BV456*VLOOKUP(AR$6,'Greenhouse Gas Costs Avoided'!$A$2:$I$32,9,FALSE)</f>
        <v>2.6567335747552212</v>
      </c>
      <c r="DA456" s="21">
        <f>BW456*VLOOKUP(AS$6,'Greenhouse Gas Costs Avoided'!$A$2:$I$32,9,FALSE)</f>
        <v>2.8688611394320973</v>
      </c>
      <c r="DB456" s="21">
        <f>BX456*VLOOKUP(AT$6,'Greenhouse Gas Costs Avoided'!$A$2:$I$32,9,FALSE)</f>
        <v>3.099327745676475</v>
      </c>
      <c r="DC456" s="21">
        <f>BY456*VLOOKUP(AU$6,'Greenhouse Gas Costs Avoided'!$A$2:$I$32,9,FALSE)</f>
        <v>3.3499798581359799</v>
      </c>
      <c r="DD456" s="21">
        <f>BZ456*VLOOKUP(AV$6,'Greenhouse Gas Costs Avoided'!$A$2:$I$32,9,FALSE)</f>
        <v>3.6223649492411436</v>
      </c>
      <c r="DE456" s="21">
        <f>CA456*VLOOKUP(AW$6,'Greenhouse Gas Costs Avoided'!$A$2:$I$32,9,FALSE)</f>
        <v>3.7503349159570667</v>
      </c>
      <c r="DF456" s="21">
        <f>CB456*VLOOKUP(AX$6,'Greenhouse Gas Costs Avoided'!$A$2:$I$32,9,FALSE)</f>
        <v>3.8836465958035138</v>
      </c>
      <c r="DG456" s="21">
        <f>CC456*VLOOKUP(AY$6,'Greenhouse Gas Costs Avoided'!$A$2:$I$32,9,FALSE)</f>
        <v>4.0219054692034097</v>
      </c>
      <c r="DH456" s="21">
        <f>CD456*VLOOKUP(AZ$6,'Greenhouse Gas Costs Avoided'!$A$2:$I$32,9,FALSE)</f>
        <v>4.1655593560070496</v>
      </c>
      <c r="DI456" s="21">
        <f>CE456*VLOOKUP(BA$6,'Greenhouse Gas Costs Avoided'!$A$2:$I$32,9,FALSE)</f>
        <v>4.3140109715809301</v>
      </c>
      <c r="DJ456" s="21">
        <f>CF456*VLOOKUP(BB$6,'Greenhouse Gas Costs Avoided'!$A$2:$I$32,9,FALSE)</f>
        <v>4.4692960059878768</v>
      </c>
      <c r="DK456" s="21">
        <f>CG456*VLOOKUP(BC$6,'Greenhouse Gas Costs Avoided'!$A$2:$I$32,9,FALSE)</f>
        <v>4.629447622014963</v>
      </c>
      <c r="DL456" s="21">
        <f>CH456*VLOOKUP(BD$6,'Greenhouse Gas Costs Avoided'!$A$2:$I$32,9,FALSE)</f>
        <v>4.7950749225184994</v>
      </c>
      <c r="DM456" s="21">
        <f>CI456*VLOOKUP(BE$6,'Greenhouse Gas Costs Avoided'!$A$2:$I$32,9,FALSE)</f>
        <v>4.9669648542748472</v>
      </c>
      <c r="DN456" s="21">
        <f>CJ456*VLOOKUP(BF$6,'Greenhouse Gas Costs Avoided'!$A$2:$I$32,9,FALSE)</f>
        <v>5.1456205009456273</v>
      </c>
      <c r="DO456" s="21">
        <f>CK456*VLOOKUP(BG$6,'Greenhouse Gas Costs Avoided'!$A$2:$I$32,9,FALSE)</f>
        <v>5.331082210275417</v>
      </c>
      <c r="DP456" s="21">
        <f>CL456*VLOOKUP(BH$6,'Greenhouse Gas Costs Avoided'!$A$2:$I$32,9,FALSE)</f>
        <v>5.5235531602164318</v>
      </c>
      <c r="DQ456" s="21">
        <f>CM456*VLOOKUP(BI$6,'Greenhouse Gas Costs Avoided'!$A$2:$I$32,9,FALSE)</f>
        <v>5.723032344191421</v>
      </c>
      <c r="DR456" s="21">
        <f>CN456*VLOOKUP(BJ$6,'Greenhouse Gas Costs Avoided'!$A$2:$I$32,9,FALSE)</f>
        <v>5.9298887220104266</v>
      </c>
      <c r="DS456" s="164">
        <f>CO456*VLOOKUP(BK$6,'Greenhouse Gas Costs Avoided'!$A$2:$I$32,9,FALSE)</f>
        <v>6.1439419431008639</v>
      </c>
    </row>
    <row r="457" spans="1:123" x14ac:dyDescent="0.35">
      <c r="A457" s="174">
        <v>451</v>
      </c>
      <c r="B457" s="12">
        <v>3</v>
      </c>
      <c r="C457" s="175">
        <v>2023</v>
      </c>
      <c r="E457" s="20">
        <v>0</v>
      </c>
      <c r="F457" s="21">
        <v>82.346532180449415</v>
      </c>
      <c r="G457" s="21">
        <v>84.002844861871253</v>
      </c>
      <c r="H457" s="21">
        <v>85.659157543293105</v>
      </c>
      <c r="I457" s="21">
        <v>86.918851036576825</v>
      </c>
      <c r="J457" s="21">
        <v>88.178544529860531</v>
      </c>
      <c r="K457" s="21">
        <v>89.438238023144251</v>
      </c>
      <c r="L457" s="21">
        <v>90.697931516427971</v>
      </c>
      <c r="M457" s="21">
        <v>91.95762500971172</v>
      </c>
      <c r="N457" s="21">
        <v>93.21731850299544</v>
      </c>
      <c r="O457" s="21">
        <v>94.47701199627916</v>
      </c>
      <c r="P457" s="21">
        <v>95.73670548956288</v>
      </c>
      <c r="Q457" s="21">
        <v>96.996398982846586</v>
      </c>
      <c r="R457" s="21">
        <v>101.49317720655506</v>
      </c>
      <c r="S457" s="21">
        <v>104.21949379267882</v>
      </c>
      <c r="T457" s="21">
        <v>107.03810370059369</v>
      </c>
      <c r="U457" s="21">
        <v>109.92690053835344</v>
      </c>
      <c r="V457" s="21">
        <v>112.89757853003228</v>
      </c>
      <c r="W457" s="21">
        <v>115.91943874780665</v>
      </c>
      <c r="X457" s="21">
        <v>119.06733931122673</v>
      </c>
      <c r="Y457" s="21">
        <v>122.25496395468721</v>
      </c>
      <c r="Z457" s="21">
        <v>125.4992630232488</v>
      </c>
      <c r="AA457" s="21">
        <v>128.82380079097237</v>
      </c>
      <c r="AB457" s="21">
        <v>132.24028719953677</v>
      </c>
      <c r="AC457" s="21">
        <v>135.74155640209787</v>
      </c>
      <c r="AD457" s="21">
        <v>139.32654413598658</v>
      </c>
      <c r="AE457" s="21">
        <v>142.9856742986068</v>
      </c>
      <c r="AF457" s="21">
        <v>146.72361540812219</v>
      </c>
      <c r="AG457" s="22">
        <v>150.52284977717397</v>
      </c>
      <c r="AI457" s="20">
        <v>0</v>
      </c>
      <c r="AJ457" s="21">
        <v>5.2166744805659615</v>
      </c>
      <c r="AK457" s="21">
        <v>5.3216023247413169</v>
      </c>
      <c r="AL457" s="21">
        <v>5.4265301689166732</v>
      </c>
      <c r="AM457" s="21">
        <v>5.5063320831654474</v>
      </c>
      <c r="AN457" s="21">
        <v>5.5861339974142208</v>
      </c>
      <c r="AO457" s="21">
        <v>5.665935911662995</v>
      </c>
      <c r="AP457" s="21">
        <v>5.7457378259117702</v>
      </c>
      <c r="AQ457" s="21">
        <v>5.8255397401605462</v>
      </c>
      <c r="AR457" s="21">
        <v>5.9053416544093205</v>
      </c>
      <c r="AS457" s="21">
        <v>5.9851435686580947</v>
      </c>
      <c r="AT457" s="21">
        <v>6.0649454829068699</v>
      </c>
      <c r="AU457" s="21">
        <v>6.1447473971556432</v>
      </c>
      <c r="AV457" s="21">
        <v>6.4296194808152167</v>
      </c>
      <c r="AW457" s="21">
        <v>6.6023323538917609</v>
      </c>
      <c r="AX457" s="21">
        <v>6.7808920331878957</v>
      </c>
      <c r="AY457" s="21">
        <v>6.9638980729572149</v>
      </c>
      <c r="AZ457" s="21">
        <v>7.1520913053717949</v>
      </c>
      <c r="BA457" s="21">
        <v>7.3435269452765404</v>
      </c>
      <c r="BB457" s="21">
        <v>7.5429472742415475</v>
      </c>
      <c r="BC457" s="21">
        <v>7.744884134129272</v>
      </c>
      <c r="BD457" s="21">
        <v>7.950411333759269</v>
      </c>
      <c r="BE457" s="21">
        <v>8.161021676093501</v>
      </c>
      <c r="BF457" s="21">
        <v>8.3774569890184303</v>
      </c>
      <c r="BG457" s="21">
        <v>8.5992633142510115</v>
      </c>
      <c r="BH457" s="21">
        <v>8.8263732304711304</v>
      </c>
      <c r="BI457" s="21">
        <v>9.05818008905967</v>
      </c>
      <c r="BJ457" s="21">
        <v>9.2949796418706736</v>
      </c>
      <c r="BK457" s="22">
        <v>9.5356621388007277</v>
      </c>
      <c r="BM457" s="163">
        <f>VLOOKUP(BM$6,'MonteCarlo Policy Paths'!$N$2:$S$31,$B457+1,FALSE)</f>
        <v>24.400896901266854</v>
      </c>
      <c r="BN457" s="21">
        <f>VLOOKUP(BN$6,'MonteCarlo Policy Paths'!$N$2:$S$31,$B457+1,FALSE)</f>
        <v>27.277092285564247</v>
      </c>
      <c r="BO457" s="21">
        <f>VLOOKUP(BO$6,'MonteCarlo Policy Paths'!$N$2:$S$31,$B457+1,FALSE)</f>
        <v>30.488398193607274</v>
      </c>
      <c r="BP457" s="21">
        <f>VLOOKUP(BP$6,'MonteCarlo Policy Paths'!$N$2:$S$31,$B457+1,FALSE)</f>
        <v>34.070901710124843</v>
      </c>
      <c r="BQ457" s="21">
        <f>VLOOKUP(BQ$6,'MonteCarlo Policy Paths'!$N$2:$S$31,$B457+1,FALSE)</f>
        <v>38.049962908416198</v>
      </c>
      <c r="BR457" s="21">
        <f>VLOOKUP(BR$6,'MonteCarlo Policy Paths'!$N$2:$S$31,$B457+1,FALSE)</f>
        <v>42.441930627628253</v>
      </c>
      <c r="BS457" s="21">
        <f>VLOOKUP(BS$6,'MonteCarlo Policy Paths'!$N$2:$S$31,$B457+1,FALSE)</f>
        <v>47.302864628556662</v>
      </c>
      <c r="BT457" s="21">
        <f>VLOOKUP(BT$6,'MonteCarlo Policy Paths'!$N$2:$S$31,$B457+1,FALSE)</f>
        <v>52.715092471952183</v>
      </c>
      <c r="BU457" s="21">
        <f>VLOOKUP(BU$6,'MonteCarlo Policy Paths'!$N$2:$S$31,$B457+1,FALSE)</f>
        <v>58.737483764437521</v>
      </c>
      <c r="BV457" s="21">
        <f>VLOOKUP(BV$6,'MonteCarlo Policy Paths'!$N$2:$S$31,$B457+1,FALSE)</f>
        <v>65.512636340122413</v>
      </c>
      <c r="BW457" s="21">
        <f>VLOOKUP(BW$6,'MonteCarlo Policy Paths'!$N$2:$S$31,$B457+1,FALSE)</f>
        <v>73.079994851258945</v>
      </c>
      <c r="BX457" s="21">
        <f>VLOOKUP(BX$6,'MonteCarlo Policy Paths'!$N$2:$S$31,$B457+1,FALSE)</f>
        <v>81.527096411801594</v>
      </c>
      <c r="BY457" s="21">
        <f>VLOOKUP(BY$6,'MonteCarlo Policy Paths'!$N$2:$S$31,$B457+1,FALSE)</f>
        <v>90.963600198236662</v>
      </c>
      <c r="BZ457" s="21">
        <f>VLOOKUP(BZ$6,'MonteCarlo Policy Paths'!$N$2:$S$31,$B457+1,FALSE)</f>
        <v>101.49317720655506</v>
      </c>
      <c r="CA457" s="21">
        <f>VLOOKUP(CA$6,'MonteCarlo Policy Paths'!$N$2:$S$31,$B457+1,FALSE)</f>
        <v>104.21949379267882</v>
      </c>
      <c r="CB457" s="21">
        <f>VLOOKUP(CB$6,'MonteCarlo Policy Paths'!$N$2:$S$31,$B457+1,FALSE)</f>
        <v>107.03810370059369</v>
      </c>
      <c r="CC457" s="21">
        <f>VLOOKUP(CC$6,'MonteCarlo Policy Paths'!$N$2:$S$31,$B457+1,FALSE)</f>
        <v>109.92690053835344</v>
      </c>
      <c r="CD457" s="21">
        <f>VLOOKUP(CD$6,'MonteCarlo Policy Paths'!$N$2:$S$31,$B457+1,FALSE)</f>
        <v>112.89757853003228</v>
      </c>
      <c r="CE457" s="21">
        <f>VLOOKUP(CE$6,'MonteCarlo Policy Paths'!$N$2:$S$31,$B457+1,FALSE)</f>
        <v>115.91943874780665</v>
      </c>
      <c r="CF457" s="21">
        <f>VLOOKUP(CF$6,'MonteCarlo Policy Paths'!$N$2:$S$31,$B457+1,FALSE)</f>
        <v>119.06733931122673</v>
      </c>
      <c r="CG457" s="21">
        <f>VLOOKUP(CG$6,'MonteCarlo Policy Paths'!$N$2:$S$31,$B457+1,FALSE)</f>
        <v>122.25496395468721</v>
      </c>
      <c r="CH457" s="21">
        <f>VLOOKUP(CH$6,'MonteCarlo Policy Paths'!$N$2:$S$31,$B457+1,FALSE)</f>
        <v>125.4992630232488</v>
      </c>
      <c r="CI457" s="21">
        <f>VLOOKUP(CI$6,'MonteCarlo Policy Paths'!$N$2:$S$31,$B457+1,FALSE)</f>
        <v>128.82380079097237</v>
      </c>
      <c r="CJ457" s="21">
        <f>VLOOKUP(CJ$6,'MonteCarlo Policy Paths'!$N$2:$S$31,$B457+1,FALSE)</f>
        <v>132.24028719953677</v>
      </c>
      <c r="CK457" s="21">
        <f>VLOOKUP(CK$6,'MonteCarlo Policy Paths'!$N$2:$S$31,$B457+1,FALSE)</f>
        <v>135.74155640209787</v>
      </c>
      <c r="CL457" s="21">
        <f>VLOOKUP(CL$6,'MonteCarlo Policy Paths'!$N$2:$S$31,$B457+1,FALSE)</f>
        <v>139.32654413598658</v>
      </c>
      <c r="CM457" s="21">
        <f>VLOOKUP(CM$6,'MonteCarlo Policy Paths'!$N$2:$S$31,$B457+1,FALSE)</f>
        <v>142.9856742986068</v>
      </c>
      <c r="CN457" s="21">
        <f>VLOOKUP(CN$6,'MonteCarlo Policy Paths'!$N$2:$S$31,$B457+1,FALSE)</f>
        <v>146.72361540812219</v>
      </c>
      <c r="CO457" s="164">
        <f>VLOOKUP(CO$6,'MonteCarlo Policy Paths'!$N$2:$S$31,$B457+1,FALSE)</f>
        <v>150.52284977717397</v>
      </c>
      <c r="CQ457" s="163">
        <f>BM457*VLOOKUP(AI$6,'Greenhouse Gas Costs Avoided'!$A$2:$I$32,9,FALSE)</f>
        <v>1.5458032390340439</v>
      </c>
      <c r="CR457" s="21">
        <f>BN457*VLOOKUP(AJ$6,'Greenhouse Gas Costs Avoided'!$A$2:$I$32,9,FALSE)</f>
        <v>1.7280109734108424</v>
      </c>
      <c r="CS457" s="21">
        <f>BO457*VLOOKUP(AK$6,'Greenhouse Gas Costs Avoided'!$A$2:$I$32,9,FALSE)</f>
        <v>1.9314480476408618</v>
      </c>
      <c r="CT457" s="21">
        <f>BP457*VLOOKUP(AL$6,'Greenhouse Gas Costs Avoided'!$A$2:$I$32,9,FALSE)</f>
        <v>2.1584005880368746</v>
      </c>
      <c r="CU457" s="21">
        <f>BQ457*VLOOKUP(AM$6,'Greenhouse Gas Costs Avoided'!$A$2:$I$32,9,FALSE)</f>
        <v>2.4104751619151044</v>
      </c>
      <c r="CV457" s="21">
        <f>BR457*VLOOKUP(AN$6,'Greenhouse Gas Costs Avoided'!$A$2:$I$32,9,FALSE)</f>
        <v>2.6887074725371978</v>
      </c>
      <c r="CW457" s="21">
        <f>BS457*VLOOKUP(AO$6,'Greenhouse Gas Costs Avoided'!$A$2:$I$32,9,FALSE)</f>
        <v>2.996648920499946</v>
      </c>
      <c r="CX457" s="21">
        <f>BT457*VLOOKUP(AP$6,'Greenhouse Gas Costs Avoided'!$A$2:$I$32,9,FALSE)</f>
        <v>3.339514978438852</v>
      </c>
      <c r="CY457" s="21">
        <f>BU457*VLOOKUP(AQ$6,'Greenhouse Gas Costs Avoided'!$A$2:$I$32,9,FALSE)</f>
        <v>3.7210350514231747</v>
      </c>
      <c r="CZ457" s="21">
        <f>BV457*VLOOKUP(AR$6,'Greenhouse Gas Costs Avoided'!$A$2:$I$32,9,FALSE)</f>
        <v>4.1502427497639598</v>
      </c>
      <c r="DA457" s="21">
        <f>BW457*VLOOKUP(AS$6,'Greenhouse Gas Costs Avoided'!$A$2:$I$32,9,FALSE)</f>
        <v>4.6296369025600148</v>
      </c>
      <c r="DB457" s="21">
        <f>BX457*VLOOKUP(AT$6,'Greenhouse Gas Costs Avoided'!$A$2:$I$32,9,FALSE)</f>
        <v>5.1647630090130283</v>
      </c>
      <c r="DC457" s="21">
        <f>BY457*VLOOKUP(AU$6,'Greenhouse Gas Costs Avoided'!$A$2:$I$32,9,FALSE)</f>
        <v>5.7625680068068199</v>
      </c>
      <c r="DD457" s="21">
        <f>BZ457*VLOOKUP(AV$6,'Greenhouse Gas Costs Avoided'!$A$2:$I$32,9,FALSE)</f>
        <v>6.4296194808152167</v>
      </c>
      <c r="DE457" s="21">
        <f>CA457*VLOOKUP(AW$6,'Greenhouse Gas Costs Avoided'!$A$2:$I$32,9,FALSE)</f>
        <v>6.6023323538917609</v>
      </c>
      <c r="DF457" s="21">
        <f>CB457*VLOOKUP(AX$6,'Greenhouse Gas Costs Avoided'!$A$2:$I$32,9,FALSE)</f>
        <v>6.7808920331878957</v>
      </c>
      <c r="DG457" s="21">
        <f>CC457*VLOOKUP(AY$6,'Greenhouse Gas Costs Avoided'!$A$2:$I$32,9,FALSE)</f>
        <v>6.9638980729572149</v>
      </c>
      <c r="DH457" s="21">
        <f>CD457*VLOOKUP(AZ$6,'Greenhouse Gas Costs Avoided'!$A$2:$I$32,9,FALSE)</f>
        <v>7.1520913053717949</v>
      </c>
      <c r="DI457" s="21">
        <f>CE457*VLOOKUP(BA$6,'Greenhouse Gas Costs Avoided'!$A$2:$I$32,9,FALSE)</f>
        <v>7.3435269452765404</v>
      </c>
      <c r="DJ457" s="21">
        <f>CF457*VLOOKUP(BB$6,'Greenhouse Gas Costs Avoided'!$A$2:$I$32,9,FALSE)</f>
        <v>7.5429472742415475</v>
      </c>
      <c r="DK457" s="21">
        <f>CG457*VLOOKUP(BC$6,'Greenhouse Gas Costs Avoided'!$A$2:$I$32,9,FALSE)</f>
        <v>7.744884134129272</v>
      </c>
      <c r="DL457" s="21">
        <f>CH457*VLOOKUP(BD$6,'Greenhouse Gas Costs Avoided'!$A$2:$I$32,9,FALSE)</f>
        <v>7.950411333759269</v>
      </c>
      <c r="DM457" s="21">
        <f>CI457*VLOOKUP(BE$6,'Greenhouse Gas Costs Avoided'!$A$2:$I$32,9,FALSE)</f>
        <v>8.161021676093501</v>
      </c>
      <c r="DN457" s="21">
        <f>CJ457*VLOOKUP(BF$6,'Greenhouse Gas Costs Avoided'!$A$2:$I$32,9,FALSE)</f>
        <v>8.3774569890184303</v>
      </c>
      <c r="DO457" s="21">
        <f>CK457*VLOOKUP(BG$6,'Greenhouse Gas Costs Avoided'!$A$2:$I$32,9,FALSE)</f>
        <v>8.5992633142510115</v>
      </c>
      <c r="DP457" s="21">
        <f>CL457*VLOOKUP(BH$6,'Greenhouse Gas Costs Avoided'!$A$2:$I$32,9,FALSE)</f>
        <v>8.8263732304711304</v>
      </c>
      <c r="DQ457" s="21">
        <f>CM457*VLOOKUP(BI$6,'Greenhouse Gas Costs Avoided'!$A$2:$I$32,9,FALSE)</f>
        <v>9.05818008905967</v>
      </c>
      <c r="DR457" s="21">
        <f>CN457*VLOOKUP(BJ$6,'Greenhouse Gas Costs Avoided'!$A$2:$I$32,9,FALSE)</f>
        <v>9.2949796418706736</v>
      </c>
      <c r="DS457" s="164">
        <f>CO457*VLOOKUP(BK$6,'Greenhouse Gas Costs Avoided'!$A$2:$I$32,9,FALSE)</f>
        <v>9.5356621388007277</v>
      </c>
    </row>
    <row r="458" spans="1:123" x14ac:dyDescent="0.35">
      <c r="A458" s="174">
        <v>452</v>
      </c>
      <c r="B458" s="12">
        <v>1</v>
      </c>
      <c r="C458" s="175">
        <v>2023</v>
      </c>
      <c r="E458" s="20">
        <v>0</v>
      </c>
      <c r="F458" s="21">
        <v>82.346532180449415</v>
      </c>
      <c r="G458" s="21">
        <v>84.002844861871253</v>
      </c>
      <c r="H458" s="21">
        <v>85.659157543293105</v>
      </c>
      <c r="I458" s="21">
        <v>86.918851036576825</v>
      </c>
      <c r="J458" s="21">
        <v>88.178544529860531</v>
      </c>
      <c r="K458" s="21">
        <v>89.438238023144251</v>
      </c>
      <c r="L458" s="21">
        <v>90.697931516427971</v>
      </c>
      <c r="M458" s="21">
        <v>91.95762500971172</v>
      </c>
      <c r="N458" s="21">
        <v>93.21731850299544</v>
      </c>
      <c r="O458" s="21">
        <v>94.47701199627916</v>
      </c>
      <c r="P458" s="21">
        <v>95.73670548956288</v>
      </c>
      <c r="Q458" s="21">
        <v>96.996398982846586</v>
      </c>
      <c r="R458" s="21">
        <v>98.25609247613032</v>
      </c>
      <c r="S458" s="21">
        <v>99.65157958594628</v>
      </c>
      <c r="T458" s="21">
        <v>101.04706669576224</v>
      </c>
      <c r="U458" s="21">
        <v>102.4425538055782</v>
      </c>
      <c r="V458" s="21">
        <v>103.83804091539416</v>
      </c>
      <c r="W458" s="21">
        <v>105.23352802521011</v>
      </c>
      <c r="X458" s="21">
        <v>106.47156953138905</v>
      </c>
      <c r="Y458" s="21">
        <v>107.709611037568</v>
      </c>
      <c r="Z458" s="21">
        <v>108.94765254374694</v>
      </c>
      <c r="AA458" s="21">
        <v>110.18569404992589</v>
      </c>
      <c r="AB458" s="21">
        <v>111.42373555610482</v>
      </c>
      <c r="AC458" s="21">
        <v>112.86811731331359</v>
      </c>
      <c r="AD458" s="21">
        <v>114.31249907052236</v>
      </c>
      <c r="AE458" s="21">
        <v>115.75688082773114</v>
      </c>
      <c r="AF458" s="21">
        <v>117.20126258493991</v>
      </c>
      <c r="AG458" s="22">
        <v>118.64564434214866</v>
      </c>
      <c r="AI458" s="20">
        <v>0</v>
      </c>
      <c r="AJ458" s="21">
        <v>5.2166744805659615</v>
      </c>
      <c r="AK458" s="21">
        <v>5.3216023247413169</v>
      </c>
      <c r="AL458" s="21">
        <v>5.4265301689166732</v>
      </c>
      <c r="AM458" s="21">
        <v>5.5063320831654474</v>
      </c>
      <c r="AN458" s="21">
        <v>5.5861339974142208</v>
      </c>
      <c r="AO458" s="21">
        <v>5.665935911662995</v>
      </c>
      <c r="AP458" s="21">
        <v>5.7457378259117702</v>
      </c>
      <c r="AQ458" s="21">
        <v>5.8255397401605462</v>
      </c>
      <c r="AR458" s="21">
        <v>5.9053416544093205</v>
      </c>
      <c r="AS458" s="21">
        <v>5.9851435686580947</v>
      </c>
      <c r="AT458" s="21">
        <v>6.0649454829068699</v>
      </c>
      <c r="AU458" s="21">
        <v>6.1447473971556432</v>
      </c>
      <c r="AV458" s="21">
        <v>6.2245493114044184</v>
      </c>
      <c r="AW458" s="21">
        <v>6.312953786990386</v>
      </c>
      <c r="AX458" s="21">
        <v>6.4013582625763545</v>
      </c>
      <c r="AY458" s="21">
        <v>6.4897627381623222</v>
      </c>
      <c r="AZ458" s="21">
        <v>6.5781672137482907</v>
      </c>
      <c r="BA458" s="21">
        <v>6.6665716893342575</v>
      </c>
      <c r="BB458" s="21">
        <v>6.7450019445028957</v>
      </c>
      <c r="BC458" s="21">
        <v>6.8234321996715348</v>
      </c>
      <c r="BD458" s="21">
        <v>6.901862454840173</v>
      </c>
      <c r="BE458" s="21">
        <v>6.9802927100088112</v>
      </c>
      <c r="BF458" s="21">
        <v>7.0587229651774486</v>
      </c>
      <c r="BG458" s="21">
        <v>7.1502249295408609</v>
      </c>
      <c r="BH458" s="21">
        <v>7.2417268939042723</v>
      </c>
      <c r="BI458" s="21">
        <v>7.3332288582676846</v>
      </c>
      <c r="BJ458" s="21">
        <v>7.424730822631096</v>
      </c>
      <c r="BK458" s="22">
        <v>7.5162327869945065</v>
      </c>
      <c r="BM458" s="163">
        <f>VLOOKUP(BM$6,'MonteCarlo Policy Paths'!$N$2:$S$31,$B458+1,FALSE)</f>
        <v>18.946072246720579</v>
      </c>
      <c r="BN458" s="21">
        <f>VLOOKUP(BN$6,'MonteCarlo Policy Paths'!$N$2:$S$31,$B458+1,FALSE)</f>
        <v>19.920985834119051</v>
      </c>
      <c r="BO458" s="21">
        <f>VLOOKUP(BO$6,'MonteCarlo Policy Paths'!$N$2:$S$31,$B458+1,FALSE)</f>
        <v>20.944710352814074</v>
      </c>
      <c r="BP458" s="21">
        <f>VLOOKUP(BP$6,'MonteCarlo Policy Paths'!$N$2:$S$31,$B458+1,FALSE)</f>
        <v>22.017919567056939</v>
      </c>
      <c r="BQ458" s="21">
        <f>VLOOKUP(BQ$6,'MonteCarlo Policy Paths'!$N$2:$S$31,$B458+1,FALSE)</f>
        <v>23.125382269476081</v>
      </c>
      <c r="BR458" s="21">
        <f>VLOOKUP(BR$6,'MonteCarlo Policy Paths'!$N$2:$S$31,$B458+1,FALSE)</f>
        <v>24.222533249319248</v>
      </c>
      <c r="BS458" s="21">
        <f>VLOOKUP(BS$6,'MonteCarlo Policy Paths'!$N$2:$S$31,$B458+1,FALSE)</f>
        <v>25.344600035724898</v>
      </c>
      <c r="BT458" s="21">
        <f>VLOOKUP(BT$6,'MonteCarlo Policy Paths'!$N$2:$S$31,$B458+1,FALSE)</f>
        <v>26.511875533452777</v>
      </c>
      <c r="BU458" s="21">
        <f>VLOOKUP(BU$6,'MonteCarlo Policy Paths'!$N$2:$S$31,$B458+1,FALSE)</f>
        <v>27.727543772426976</v>
      </c>
      <c r="BV458" s="21">
        <f>VLOOKUP(BV$6,'MonteCarlo Policy Paths'!$N$2:$S$31,$B458+1,FALSE)</f>
        <v>29.105872242644537</v>
      </c>
      <c r="BW458" s="21">
        <f>VLOOKUP(BW$6,'MonteCarlo Policy Paths'!$N$2:$S$31,$B458+1,FALSE)</f>
        <v>30.561165854776764</v>
      </c>
      <c r="BX458" s="21">
        <f>VLOOKUP(BX$6,'MonteCarlo Policy Paths'!$N$2:$S$31,$B458+1,FALSE)</f>
        <v>32.089224147515601</v>
      </c>
      <c r="BY458" s="21">
        <f>VLOOKUP(BY$6,'MonteCarlo Policy Paths'!$N$2:$S$31,$B458+1,FALSE)</f>
        <v>33.693685354891386</v>
      </c>
      <c r="BZ458" s="21">
        <f>VLOOKUP(BZ$6,'MonteCarlo Policy Paths'!$N$2:$S$31,$B458+1,FALSE)</f>
        <v>35.378369622635958</v>
      </c>
      <c r="CA458" s="21">
        <f>VLOOKUP(CA$6,'MonteCarlo Policy Paths'!$N$2:$S$31,$B458+1,FALSE)</f>
        <v>37.147288103767757</v>
      </c>
      <c r="CB458" s="21">
        <f>VLOOKUP(CB$6,'MonteCarlo Policy Paths'!$N$2:$S$31,$B458+1,FALSE)</f>
        <v>39.004652508956148</v>
      </c>
      <c r="CC458" s="21">
        <f>VLOOKUP(CC$6,'MonteCarlo Policy Paths'!$N$2:$S$31,$B458+1,FALSE)</f>
        <v>40.954885134403959</v>
      </c>
      <c r="CD458" s="21">
        <f>VLOOKUP(CD$6,'MonteCarlo Policy Paths'!$N$2:$S$31,$B458+1,FALSE)</f>
        <v>43.002629391124159</v>
      </c>
      <c r="CE458" s="21">
        <f>VLOOKUP(CE$6,'MonteCarlo Policy Paths'!$N$2:$S$31,$B458+1,FALSE)</f>
        <v>45.152760860680367</v>
      </c>
      <c r="CF458" s="21">
        <f>VLOOKUP(CF$6,'MonteCarlo Policy Paths'!$N$2:$S$31,$B458+1,FALSE)</f>
        <v>47.410398903714388</v>
      </c>
      <c r="CG458" s="21">
        <f>VLOOKUP(CG$6,'MonteCarlo Policy Paths'!$N$2:$S$31,$B458+1,FALSE)</f>
        <v>49.780918848900107</v>
      </c>
      <c r="CH458" s="21">
        <f>VLOOKUP(CH$6,'MonteCarlo Policy Paths'!$N$2:$S$31,$B458+1,FALSE)</f>
        <v>52.269964791345117</v>
      </c>
      <c r="CI458" s="21">
        <f>VLOOKUP(CI$6,'MonteCarlo Policy Paths'!$N$2:$S$31,$B458+1,FALSE)</f>
        <v>54.883463030912374</v>
      </c>
      <c r="CJ458" s="21">
        <f>VLOOKUP(CJ$6,'MonteCarlo Policy Paths'!$N$2:$S$31,$B458+1,FALSE)</f>
        <v>57.627636182457998</v>
      </c>
      <c r="CK458" s="21">
        <f>VLOOKUP(CK$6,'MonteCarlo Policy Paths'!$N$2:$S$31,$B458+1,FALSE)</f>
        <v>60.509017991580897</v>
      </c>
      <c r="CL458" s="21">
        <f>VLOOKUP(CL$6,'MonteCarlo Policy Paths'!$N$2:$S$31,$B458+1,FALSE)</f>
        <v>63.534468891159946</v>
      </c>
      <c r="CM458" s="21">
        <f>VLOOKUP(CM$6,'MonteCarlo Policy Paths'!$N$2:$S$31,$B458+1,FALSE)</f>
        <v>66.711192335717939</v>
      </c>
      <c r="CN458" s="21">
        <f>VLOOKUP(CN$6,'MonteCarlo Policy Paths'!$N$2:$S$31,$B458+1,FALSE)</f>
        <v>70.04675195250384</v>
      </c>
      <c r="CO458" s="164">
        <f>VLOOKUP(CO$6,'MonteCarlo Policy Paths'!$N$2:$S$31,$B458+1,FALSE)</f>
        <v>73.54908955012904</v>
      </c>
      <c r="CQ458" s="163">
        <f>BM458*VLOOKUP(AI$6,'Greenhouse Gas Costs Avoided'!$A$2:$I$32,9,FALSE)</f>
        <v>1.2002386619007086</v>
      </c>
      <c r="CR458" s="21">
        <f>BN458*VLOOKUP(AJ$6,'Greenhouse Gas Costs Avoided'!$A$2:$I$32,9,FALSE)</f>
        <v>1.2619996941806579</v>
      </c>
      <c r="CS458" s="21">
        <f>BO458*VLOOKUP(AK$6,'Greenhouse Gas Costs Avoided'!$A$2:$I$32,9,FALSE)</f>
        <v>1.3268529118013257</v>
      </c>
      <c r="CT458" s="21">
        <f>BP458*VLOOKUP(AL$6,'Greenhouse Gas Costs Avoided'!$A$2:$I$32,9,FALSE)</f>
        <v>1.3948409979053111</v>
      </c>
      <c r="CU458" s="21">
        <f>BQ458*VLOOKUP(AM$6,'Greenhouse Gas Costs Avoided'!$A$2:$I$32,9,FALSE)</f>
        <v>1.464999051498006</v>
      </c>
      <c r="CV458" s="21">
        <f>BR458*VLOOKUP(AN$6,'Greenhouse Gas Costs Avoided'!$A$2:$I$32,9,FALSE)</f>
        <v>1.5345038547523033</v>
      </c>
      <c r="CW458" s="21">
        <f>BS458*VLOOKUP(AO$6,'Greenhouse Gas Costs Avoided'!$A$2:$I$32,9,FALSE)</f>
        <v>1.6055870809081549</v>
      </c>
      <c r="CX458" s="21">
        <f>BT458*VLOOKUP(AP$6,'Greenhouse Gas Costs Avoided'!$A$2:$I$32,9,FALSE)</f>
        <v>1.6795342908215394</v>
      </c>
      <c r="CY458" s="21">
        <f>BU458*VLOOKUP(AQ$6,'Greenhouse Gas Costs Avoided'!$A$2:$I$32,9,FALSE)</f>
        <v>1.7565471936259263</v>
      </c>
      <c r="CZ458" s="21">
        <f>BV458*VLOOKUP(AR$6,'Greenhouse Gas Costs Avoided'!$A$2:$I$32,9,FALSE)</f>
        <v>1.8438646648785721</v>
      </c>
      <c r="DA458" s="21">
        <f>BW458*VLOOKUP(AS$6,'Greenhouse Gas Costs Avoided'!$A$2:$I$32,9,FALSE)</f>
        <v>1.9360578981225007</v>
      </c>
      <c r="DB458" s="21">
        <f>BX458*VLOOKUP(AT$6,'Greenhouse Gas Costs Avoided'!$A$2:$I$32,9,FALSE)</f>
        <v>2.0328607930286258</v>
      </c>
      <c r="DC458" s="21">
        <f>BY458*VLOOKUP(AU$6,'Greenhouse Gas Costs Avoided'!$A$2:$I$32,9,FALSE)</f>
        <v>2.1345038326800574</v>
      </c>
      <c r="DD458" s="21">
        <f>BZ458*VLOOKUP(AV$6,'Greenhouse Gas Costs Avoided'!$A$2:$I$32,9,FALSE)</f>
        <v>2.2412290243140602</v>
      </c>
      <c r="DE458" s="21">
        <f>CA458*VLOOKUP(AW$6,'Greenhouse Gas Costs Avoided'!$A$2:$I$32,9,FALSE)</f>
        <v>2.3532904755297634</v>
      </c>
      <c r="DF458" s="21">
        <f>CB458*VLOOKUP(AX$6,'Greenhouse Gas Costs Avoided'!$A$2:$I$32,9,FALSE)</f>
        <v>2.4709549993062518</v>
      </c>
      <c r="DG458" s="21">
        <f>CC458*VLOOKUP(AY$6,'Greenhouse Gas Costs Avoided'!$A$2:$I$32,9,FALSE)</f>
        <v>2.5945027492715647</v>
      </c>
      <c r="DH458" s="21">
        <f>CD458*VLOOKUP(AZ$6,'Greenhouse Gas Costs Avoided'!$A$2:$I$32,9,FALSE)</f>
        <v>2.724227886735143</v>
      </c>
      <c r="DI458" s="21">
        <f>CE458*VLOOKUP(BA$6,'Greenhouse Gas Costs Avoided'!$A$2:$I$32,9,FALSE)</f>
        <v>2.8604392810719004</v>
      </c>
      <c r="DJ458" s="21">
        <f>CF458*VLOOKUP(BB$6,'Greenhouse Gas Costs Avoided'!$A$2:$I$32,9,FALSE)</f>
        <v>3.0034612451254952</v>
      </c>
      <c r="DK458" s="21">
        <f>CG458*VLOOKUP(BC$6,'Greenhouse Gas Costs Avoided'!$A$2:$I$32,9,FALSE)</f>
        <v>3.1536343073817701</v>
      </c>
      <c r="DL458" s="21">
        <f>CH458*VLOOKUP(BD$6,'Greenhouse Gas Costs Avoided'!$A$2:$I$32,9,FALSE)</f>
        <v>3.3113160227508591</v>
      </c>
      <c r="DM458" s="21">
        <f>CI458*VLOOKUP(BE$6,'Greenhouse Gas Costs Avoided'!$A$2:$I$32,9,FALSE)</f>
        <v>3.4768818238884021</v>
      </c>
      <c r="DN458" s="21">
        <f>CJ458*VLOOKUP(BF$6,'Greenhouse Gas Costs Avoided'!$A$2:$I$32,9,FALSE)</f>
        <v>3.6507259150828224</v>
      </c>
      <c r="DO458" s="21">
        <f>CK458*VLOOKUP(BG$6,'Greenhouse Gas Costs Avoided'!$A$2:$I$32,9,FALSE)</f>
        <v>3.8332622108369634</v>
      </c>
      <c r="DP458" s="21">
        <f>CL458*VLOOKUP(BH$6,'Greenhouse Gas Costs Avoided'!$A$2:$I$32,9,FALSE)</f>
        <v>4.0249253213788121</v>
      </c>
      <c r="DQ458" s="21">
        <f>CM458*VLOOKUP(BI$6,'Greenhouse Gas Costs Avoided'!$A$2:$I$32,9,FALSE)</f>
        <v>4.2261715874477526</v>
      </c>
      <c r="DR458" s="21">
        <f>CN458*VLOOKUP(BJ$6,'Greenhouse Gas Costs Avoided'!$A$2:$I$32,9,FALSE)</f>
        <v>4.4374801668201398</v>
      </c>
      <c r="DS458" s="164">
        <f>CO458*VLOOKUP(BK$6,'Greenhouse Gas Costs Avoided'!$A$2:$I$32,9,FALSE)</f>
        <v>4.6593541751611474</v>
      </c>
    </row>
    <row r="459" spans="1:123" x14ac:dyDescent="0.35">
      <c r="A459" s="174">
        <v>453</v>
      </c>
      <c r="B459" s="12">
        <v>5</v>
      </c>
      <c r="C459" s="175">
        <v>2023</v>
      </c>
      <c r="E459" s="20">
        <v>0</v>
      </c>
      <c r="F459" s="21">
        <v>82.346532180449415</v>
      </c>
      <c r="G459" s="21">
        <v>84.002844861871253</v>
      </c>
      <c r="H459" s="21">
        <v>85.659157543293105</v>
      </c>
      <c r="I459" s="21">
        <v>86.918851036576825</v>
      </c>
      <c r="J459" s="21">
        <v>88.178544529860531</v>
      </c>
      <c r="K459" s="21">
        <v>89.438238023144251</v>
      </c>
      <c r="L459" s="21">
        <v>90.697931516427971</v>
      </c>
      <c r="M459" s="21">
        <v>91.95762500971172</v>
      </c>
      <c r="N459" s="21">
        <v>93.21731850299544</v>
      </c>
      <c r="O459" s="21">
        <v>94.47701199627916</v>
      </c>
      <c r="P459" s="21">
        <v>95.73670548956288</v>
      </c>
      <c r="Q459" s="21">
        <v>96.996398982846586</v>
      </c>
      <c r="R459" s="21">
        <v>99.874634841342697</v>
      </c>
      <c r="S459" s="21">
        <v>101.93553668931256</v>
      </c>
      <c r="T459" s="21">
        <v>104.04258519817796</v>
      </c>
      <c r="U459" s="21">
        <v>106.18472717196582</v>
      </c>
      <c r="V459" s="21">
        <v>108.36780972271322</v>
      </c>
      <c r="W459" s="21">
        <v>110.57648338650839</v>
      </c>
      <c r="X459" s="21">
        <v>112.7694544213079</v>
      </c>
      <c r="Y459" s="21">
        <v>114.98228749612761</v>
      </c>
      <c r="Z459" s="21">
        <v>117.22345778349788</v>
      </c>
      <c r="AA459" s="21">
        <v>119.50474742044912</v>
      </c>
      <c r="AB459" s="21">
        <v>121.83201137782079</v>
      </c>
      <c r="AC459" s="21">
        <v>124.30483685770574</v>
      </c>
      <c r="AD459" s="21">
        <v>126.81952160325447</v>
      </c>
      <c r="AE459" s="21">
        <v>129.37127756316897</v>
      </c>
      <c r="AF459" s="21">
        <v>131.96243899653103</v>
      </c>
      <c r="AG459" s="22">
        <v>135.47056479945655</v>
      </c>
      <c r="AI459" s="20">
        <v>0</v>
      </c>
      <c r="AJ459" s="21">
        <v>5.2166744805659615</v>
      </c>
      <c r="AK459" s="21">
        <v>5.3216023247413169</v>
      </c>
      <c r="AL459" s="21">
        <v>5.4265301689166732</v>
      </c>
      <c r="AM459" s="21">
        <v>5.5063320831654474</v>
      </c>
      <c r="AN459" s="21">
        <v>5.5861339974142208</v>
      </c>
      <c r="AO459" s="21">
        <v>5.665935911662995</v>
      </c>
      <c r="AP459" s="21">
        <v>5.7457378259117702</v>
      </c>
      <c r="AQ459" s="21">
        <v>5.8255397401605462</v>
      </c>
      <c r="AR459" s="21">
        <v>5.9053416544093205</v>
      </c>
      <c r="AS459" s="21">
        <v>5.9851435686580947</v>
      </c>
      <c r="AT459" s="21">
        <v>6.0649454829068699</v>
      </c>
      <c r="AU459" s="21">
        <v>6.1447473971556432</v>
      </c>
      <c r="AV459" s="21">
        <v>6.327084396109818</v>
      </c>
      <c r="AW459" s="21">
        <v>6.4576430704410743</v>
      </c>
      <c r="AX459" s="21">
        <v>6.5911251478821242</v>
      </c>
      <c r="AY459" s="21">
        <v>6.7268304055597685</v>
      </c>
      <c r="AZ459" s="21">
        <v>6.8651292595600424</v>
      </c>
      <c r="BA459" s="21">
        <v>7.0050493173053994</v>
      </c>
      <c r="BB459" s="21">
        <v>7.1439746093722221</v>
      </c>
      <c r="BC459" s="21">
        <v>7.2841581669004034</v>
      </c>
      <c r="BD459" s="21">
        <v>7.426136894299721</v>
      </c>
      <c r="BE459" s="21">
        <v>7.5706571930511553</v>
      </c>
      <c r="BF459" s="21">
        <v>7.7180899770979394</v>
      </c>
      <c r="BG459" s="21">
        <v>7.8747441218959366</v>
      </c>
      <c r="BH459" s="21">
        <v>8.0340500621877027</v>
      </c>
      <c r="BI459" s="21">
        <v>8.1957044736636782</v>
      </c>
      <c r="BJ459" s="21">
        <v>8.3598552322508848</v>
      </c>
      <c r="BK459" s="22">
        <v>8.5820959249206545</v>
      </c>
      <c r="BM459" s="163">
        <f>VLOOKUP(BM$6,'MonteCarlo Policy Paths'!$N$2:$S$31,$B459+1,FALSE)</f>
        <v>24.184299884200797</v>
      </c>
      <c r="BN459" s="21">
        <f>VLOOKUP(BN$6,'MonteCarlo Policy Paths'!$N$2:$S$31,$B459+1,FALSE)</f>
        <v>26.797135120393484</v>
      </c>
      <c r="BO459" s="21">
        <f>VLOOKUP(BO$6,'MonteCarlo Policy Paths'!$N$2:$S$31,$B459+1,FALSE)</f>
        <v>29.690826715826198</v>
      </c>
      <c r="BP459" s="21">
        <f>VLOOKUP(BP$6,'MonteCarlo Policy Paths'!$N$2:$S$31,$B459+1,FALSE)</f>
        <v>32.893001978364566</v>
      </c>
      <c r="BQ459" s="21">
        <f>VLOOKUP(BQ$6,'MonteCarlo Policy Paths'!$N$2:$S$31,$B459+1,FALSE)</f>
        <v>36.420098382625895</v>
      </c>
      <c r="BR459" s="21">
        <f>VLOOKUP(BR$6,'MonteCarlo Policy Paths'!$N$2:$S$31,$B459+1,FALSE)</f>
        <v>40.279471956541457</v>
      </c>
      <c r="BS459" s="21">
        <f>VLOOKUP(BS$6,'MonteCarlo Policy Paths'!$N$2:$S$31,$B459+1,FALSE)</f>
        <v>44.515635375675203</v>
      </c>
      <c r="BT459" s="21">
        <f>VLOOKUP(BT$6,'MonteCarlo Policy Paths'!$N$2:$S$31,$B459+1,FALSE)</f>
        <v>49.196171227791872</v>
      </c>
      <c r="BU459" s="21">
        <f>VLOOKUP(BU$6,'MonteCarlo Policy Paths'!$N$2:$S$31,$B459+1,FALSE)</f>
        <v>54.364766335209197</v>
      </c>
      <c r="BV459" s="21">
        <f>VLOOKUP(BV$6,'MonteCarlo Policy Paths'!$N$2:$S$31,$B459+1,FALSE)</f>
        <v>60.140596575631633</v>
      </c>
      <c r="BW459" s="21">
        <f>VLOOKUP(BW$6,'MonteCarlo Policy Paths'!$N$2:$S$31,$B459+1,FALSE)</f>
        <v>66.545116533046993</v>
      </c>
      <c r="BX459" s="21">
        <f>VLOOKUP(BX$6,'MonteCarlo Policy Paths'!$N$2:$S$31,$B459+1,FALSE)</f>
        <v>73.642612105771832</v>
      </c>
      <c r="BY459" s="21">
        <f>VLOOKUP(BY$6,'MonteCarlo Policy Paths'!$N$2:$S$31,$B459+1,FALSE)</f>
        <v>81.515240678665066</v>
      </c>
      <c r="BZ459" s="21">
        <f>VLOOKUP(BZ$6,'MonteCarlo Policy Paths'!$N$2:$S$31,$B459+1,FALSE)</f>
        <v>90.237354922369406</v>
      </c>
      <c r="CA459" s="21">
        <f>VLOOKUP(CA$6,'MonteCarlo Policy Paths'!$N$2:$S$31,$B459+1,FALSE)</f>
        <v>92.736092415362535</v>
      </c>
      <c r="CB459" s="21">
        <f>VLOOKUP(CB$6,'MonteCarlo Policy Paths'!$N$2:$S$31,$B459+1,FALSE)</f>
        <v>95.321073906264047</v>
      </c>
      <c r="CC459" s="21">
        <f>VLOOKUP(CC$6,'MonteCarlo Policy Paths'!$N$2:$S$31,$B459+1,FALSE)</f>
        <v>97.972807459231774</v>
      </c>
      <c r="CD459" s="21">
        <f>VLOOKUP(CD$6,'MonteCarlo Policy Paths'!$N$2:$S$31,$B459+1,FALSE)</f>
        <v>100.70188743091984</v>
      </c>
      <c r="CE459" s="21">
        <f>VLOOKUP(CE$6,'MonteCarlo Policy Paths'!$N$2:$S$31,$B459+1,FALSE)</f>
        <v>103.48109827693068</v>
      </c>
      <c r="CF459" s="21">
        <f>VLOOKUP(CF$6,'MonteCarlo Policy Paths'!$N$2:$S$31,$B459+1,FALSE)</f>
        <v>106.37744326160868</v>
      </c>
      <c r="CG459" s="21">
        <f>VLOOKUP(CG$6,'MonteCarlo Policy Paths'!$N$2:$S$31,$B459+1,FALSE)</f>
        <v>109.31402956265458</v>
      </c>
      <c r="CH459" s="21">
        <f>VLOOKUP(CH$6,'MonteCarlo Policy Paths'!$N$2:$S$31,$B459+1,FALSE)</f>
        <v>112.30612514839871</v>
      </c>
      <c r="CI459" s="21">
        <f>VLOOKUP(CI$6,'MonteCarlo Policy Paths'!$N$2:$S$31,$B459+1,FALSE)</f>
        <v>115.37497116076017</v>
      </c>
      <c r="CJ459" s="21">
        <f>VLOOKUP(CJ$6,'MonteCarlo Policy Paths'!$N$2:$S$31,$B459+1,FALSE)</f>
        <v>118.53125256657755</v>
      </c>
      <c r="CK459" s="21">
        <f>VLOOKUP(CK$6,'MonteCarlo Policy Paths'!$N$2:$S$31,$B459+1,FALSE)</f>
        <v>121.76875646902944</v>
      </c>
      <c r="CL459" s="21">
        <f>VLOOKUP(CL$6,'MonteCarlo Policy Paths'!$N$2:$S$31,$B459+1,FALSE)</f>
        <v>125.08672773594304</v>
      </c>
      <c r="CM459" s="21">
        <f>VLOOKUP(CM$6,'MonteCarlo Policy Paths'!$N$2:$S$31,$B459+1,FALSE)</f>
        <v>128.47676069968128</v>
      </c>
      <c r="CN459" s="21">
        <f>VLOOKUP(CN$6,'MonteCarlo Policy Paths'!$N$2:$S$31,$B459+1,FALSE)</f>
        <v>131.94323193005201</v>
      </c>
      <c r="CO459" s="164">
        <f>VLOOKUP(CO$6,'MonteCarlo Policy Paths'!$N$2:$S$31,$B459+1,FALSE)</f>
        <v>135.47056479945655</v>
      </c>
      <c r="CQ459" s="163">
        <f>BM459*VLOOKUP(AI$6,'Greenhouse Gas Costs Avoided'!$A$2:$I$32,9,FALSE)</f>
        <v>1.5320817610121258</v>
      </c>
      <c r="CR459" s="21">
        <f>BN459*VLOOKUP(AJ$6,'Greenhouse Gas Costs Avoided'!$A$2:$I$32,9,FALSE)</f>
        <v>1.6976055607114411</v>
      </c>
      <c r="CS459" s="21">
        <f>BO459*VLOOKUP(AK$6,'Greenhouse Gas Costs Avoided'!$A$2:$I$32,9,FALSE)</f>
        <v>1.8809216846672472</v>
      </c>
      <c r="CT459" s="21">
        <f>BP459*VLOOKUP(AL$6,'Greenhouse Gas Costs Avoided'!$A$2:$I$32,9,FALSE)</f>
        <v>2.0837803301021003</v>
      </c>
      <c r="CU459" s="21">
        <f>BQ459*VLOOKUP(AM$6,'Greenhouse Gas Costs Avoided'!$A$2:$I$32,9,FALSE)</f>
        <v>2.3072228153580183</v>
      </c>
      <c r="CV459" s="21">
        <f>BR459*VLOOKUP(AN$6,'Greenhouse Gas Costs Avoided'!$A$2:$I$32,9,FALSE)</f>
        <v>2.5517151467399573</v>
      </c>
      <c r="CW459" s="21">
        <f>BS459*VLOOKUP(AO$6,'Greenhouse Gas Costs Avoided'!$A$2:$I$32,9,FALSE)</f>
        <v>2.8200772139570236</v>
      </c>
      <c r="CX459" s="21">
        <f>BT459*VLOOKUP(AP$6,'Greenhouse Gas Costs Avoided'!$A$2:$I$32,9,FALSE)</f>
        <v>3.1165903917263735</v>
      </c>
      <c r="CY459" s="21">
        <f>BU459*VLOOKUP(AQ$6,'Greenhouse Gas Costs Avoided'!$A$2:$I$32,9,FALSE)</f>
        <v>3.444022251736667</v>
      </c>
      <c r="CZ459" s="21">
        <f>BV459*VLOOKUP(AR$6,'Greenhouse Gas Costs Avoided'!$A$2:$I$32,9,FALSE)</f>
        <v>3.8099226171979153</v>
      </c>
      <c r="DA459" s="21">
        <f>BW459*VLOOKUP(AS$6,'Greenhouse Gas Costs Avoided'!$A$2:$I$32,9,FALSE)</f>
        <v>4.2156506416508543</v>
      </c>
      <c r="DB459" s="21">
        <f>BX459*VLOOKUP(AT$6,'Greenhouse Gas Costs Avoided'!$A$2:$I$32,9,FALSE)</f>
        <v>4.6652788536686769</v>
      </c>
      <c r="DC459" s="21">
        <f>BY459*VLOOKUP(AU$6,'Greenhouse Gas Costs Avoided'!$A$2:$I$32,9,FALSE)</f>
        <v>5.1640119451993618</v>
      </c>
      <c r="DD459" s="21">
        <f>BZ459*VLOOKUP(AV$6,'Greenhouse Gas Costs Avoided'!$A$2:$I$32,9,FALSE)</f>
        <v>5.7165601774917221</v>
      </c>
      <c r="DE459" s="21">
        <f>CA459*VLOOKUP(AW$6,'Greenhouse Gas Costs Avoided'!$A$2:$I$32,9,FALSE)</f>
        <v>5.8748558551380645</v>
      </c>
      <c r="DF459" s="21">
        <f>CB459*VLOOKUP(AX$6,'Greenhouse Gas Costs Avoided'!$A$2:$I$32,9,FALSE)</f>
        <v>6.0386151127443357</v>
      </c>
      <c r="DG459" s="21">
        <f>CC459*VLOOKUP(AY$6,'Greenhouse Gas Costs Avoided'!$A$2:$I$32,9,FALSE)</f>
        <v>6.2066031310462346</v>
      </c>
      <c r="DH459" s="21">
        <f>CD459*VLOOKUP(AZ$6,'Greenhouse Gas Costs Avoided'!$A$2:$I$32,9,FALSE)</f>
        <v>6.3794910653253769</v>
      </c>
      <c r="DI459" s="21">
        <f>CE459*VLOOKUP(BA$6,'Greenhouse Gas Costs Avoided'!$A$2:$I$32,9,FALSE)</f>
        <v>6.5555548036832505</v>
      </c>
      <c r="DJ459" s="21">
        <f>CF459*VLOOKUP(BB$6,'Greenhouse Gas Costs Avoided'!$A$2:$I$32,9,FALSE)</f>
        <v>6.7390390205459019</v>
      </c>
      <c r="DK459" s="21">
        <f>CG459*VLOOKUP(BC$6,'Greenhouse Gas Costs Avoided'!$A$2:$I$32,9,FALSE)</f>
        <v>6.9250725353887148</v>
      </c>
      <c r="DL459" s="21">
        <f>CH459*VLOOKUP(BD$6,'Greenhouse Gas Costs Avoided'!$A$2:$I$32,9,FALSE)</f>
        <v>7.114622578022705</v>
      </c>
      <c r="DM459" s="21">
        <f>CI459*VLOOKUP(BE$6,'Greenhouse Gas Costs Avoided'!$A$2:$I$32,9,FALSE)</f>
        <v>7.309034780377397</v>
      </c>
      <c r="DN459" s="21">
        <f>CJ459*VLOOKUP(BF$6,'Greenhouse Gas Costs Avoided'!$A$2:$I$32,9,FALSE)</f>
        <v>7.5089860379134308</v>
      </c>
      <c r="DO459" s="21">
        <f>CK459*VLOOKUP(BG$6,'Greenhouse Gas Costs Avoided'!$A$2:$I$32,9,FALSE)</f>
        <v>7.714082761982441</v>
      </c>
      <c r="DP459" s="21">
        <f>CL459*VLOOKUP(BH$6,'Greenhouse Gas Costs Avoided'!$A$2:$I$32,9,FALSE)</f>
        <v>7.9242771147625906</v>
      </c>
      <c r="DQ459" s="21">
        <f>CM459*VLOOKUP(BI$6,'Greenhouse Gas Costs Avoided'!$A$2:$I$32,9,FALSE)</f>
        <v>8.1390365949973802</v>
      </c>
      <c r="DR459" s="21">
        <f>CN459*VLOOKUP(BJ$6,'Greenhouse Gas Costs Avoided'!$A$2:$I$32,9,FALSE)</f>
        <v>8.358638459535694</v>
      </c>
      <c r="DS459" s="164">
        <f>CO459*VLOOKUP(BK$6,'Greenhouse Gas Costs Avoided'!$A$2:$I$32,9,FALSE)</f>
        <v>8.5820959249206545</v>
      </c>
    </row>
    <row r="460" spans="1:123" x14ac:dyDescent="0.35">
      <c r="A460" s="174">
        <v>454</v>
      </c>
      <c r="B460" s="12">
        <v>5</v>
      </c>
      <c r="C460" s="175">
        <v>2023</v>
      </c>
      <c r="E460" s="20">
        <v>0</v>
      </c>
      <c r="F460" s="21">
        <v>82.346532180449415</v>
      </c>
      <c r="G460" s="21">
        <v>84.002844861871253</v>
      </c>
      <c r="H460" s="21">
        <v>85.659157543293105</v>
      </c>
      <c r="I460" s="21">
        <v>86.918851036576825</v>
      </c>
      <c r="J460" s="21">
        <v>88.178544529860531</v>
      </c>
      <c r="K460" s="21">
        <v>89.438238023144251</v>
      </c>
      <c r="L460" s="21">
        <v>90.697931516427971</v>
      </c>
      <c r="M460" s="21">
        <v>91.95762500971172</v>
      </c>
      <c r="N460" s="21">
        <v>93.21731850299544</v>
      </c>
      <c r="O460" s="21">
        <v>94.47701199627916</v>
      </c>
      <c r="P460" s="21">
        <v>95.73670548956288</v>
      </c>
      <c r="Q460" s="21">
        <v>96.996398982846586</v>
      </c>
      <c r="R460" s="21">
        <v>99.874634841342697</v>
      </c>
      <c r="S460" s="21">
        <v>101.93553668931256</v>
      </c>
      <c r="T460" s="21">
        <v>104.04258519817796</v>
      </c>
      <c r="U460" s="21">
        <v>106.18472717196582</v>
      </c>
      <c r="V460" s="21">
        <v>108.36780972271322</v>
      </c>
      <c r="W460" s="21">
        <v>110.57648338650839</v>
      </c>
      <c r="X460" s="21">
        <v>112.7694544213079</v>
      </c>
      <c r="Y460" s="21">
        <v>114.98228749612761</v>
      </c>
      <c r="Z460" s="21">
        <v>117.22345778349788</v>
      </c>
      <c r="AA460" s="21">
        <v>119.50474742044912</v>
      </c>
      <c r="AB460" s="21">
        <v>121.83201137782079</v>
      </c>
      <c r="AC460" s="21">
        <v>124.30483685770574</v>
      </c>
      <c r="AD460" s="21">
        <v>126.81952160325447</v>
      </c>
      <c r="AE460" s="21">
        <v>129.37127756316897</v>
      </c>
      <c r="AF460" s="21">
        <v>131.96243899653103</v>
      </c>
      <c r="AG460" s="22">
        <v>135.47056479945655</v>
      </c>
      <c r="AI460" s="20">
        <v>0</v>
      </c>
      <c r="AJ460" s="21">
        <v>5.2166744805659615</v>
      </c>
      <c r="AK460" s="21">
        <v>5.3216023247413169</v>
      </c>
      <c r="AL460" s="21">
        <v>5.4265301689166732</v>
      </c>
      <c r="AM460" s="21">
        <v>5.5063320831654474</v>
      </c>
      <c r="AN460" s="21">
        <v>5.5861339974142208</v>
      </c>
      <c r="AO460" s="21">
        <v>5.665935911662995</v>
      </c>
      <c r="AP460" s="21">
        <v>5.7457378259117702</v>
      </c>
      <c r="AQ460" s="21">
        <v>5.8255397401605462</v>
      </c>
      <c r="AR460" s="21">
        <v>5.9053416544093205</v>
      </c>
      <c r="AS460" s="21">
        <v>5.9851435686580947</v>
      </c>
      <c r="AT460" s="21">
        <v>6.0649454829068699</v>
      </c>
      <c r="AU460" s="21">
        <v>6.1447473971556432</v>
      </c>
      <c r="AV460" s="21">
        <v>6.327084396109818</v>
      </c>
      <c r="AW460" s="21">
        <v>6.4576430704410743</v>
      </c>
      <c r="AX460" s="21">
        <v>6.5911251478821242</v>
      </c>
      <c r="AY460" s="21">
        <v>6.7268304055597685</v>
      </c>
      <c r="AZ460" s="21">
        <v>6.8651292595600424</v>
      </c>
      <c r="BA460" s="21">
        <v>7.0050493173053994</v>
      </c>
      <c r="BB460" s="21">
        <v>7.1439746093722221</v>
      </c>
      <c r="BC460" s="21">
        <v>7.2841581669004034</v>
      </c>
      <c r="BD460" s="21">
        <v>7.426136894299721</v>
      </c>
      <c r="BE460" s="21">
        <v>7.5706571930511553</v>
      </c>
      <c r="BF460" s="21">
        <v>7.7180899770979394</v>
      </c>
      <c r="BG460" s="21">
        <v>7.8747441218959366</v>
      </c>
      <c r="BH460" s="21">
        <v>8.0340500621877027</v>
      </c>
      <c r="BI460" s="21">
        <v>8.1957044736636782</v>
      </c>
      <c r="BJ460" s="21">
        <v>8.3598552322508848</v>
      </c>
      <c r="BK460" s="22">
        <v>8.5820959249206545</v>
      </c>
      <c r="BM460" s="163">
        <f>VLOOKUP(BM$6,'MonteCarlo Policy Paths'!$N$2:$S$31,$B460+1,FALSE)</f>
        <v>24.184299884200797</v>
      </c>
      <c r="BN460" s="21">
        <f>VLOOKUP(BN$6,'MonteCarlo Policy Paths'!$N$2:$S$31,$B460+1,FALSE)</f>
        <v>26.797135120393484</v>
      </c>
      <c r="BO460" s="21">
        <f>VLOOKUP(BO$6,'MonteCarlo Policy Paths'!$N$2:$S$31,$B460+1,FALSE)</f>
        <v>29.690826715826198</v>
      </c>
      <c r="BP460" s="21">
        <f>VLOOKUP(BP$6,'MonteCarlo Policy Paths'!$N$2:$S$31,$B460+1,FALSE)</f>
        <v>32.893001978364566</v>
      </c>
      <c r="BQ460" s="21">
        <f>VLOOKUP(BQ$6,'MonteCarlo Policy Paths'!$N$2:$S$31,$B460+1,FALSE)</f>
        <v>36.420098382625895</v>
      </c>
      <c r="BR460" s="21">
        <f>VLOOKUP(BR$6,'MonteCarlo Policy Paths'!$N$2:$S$31,$B460+1,FALSE)</f>
        <v>40.279471956541457</v>
      </c>
      <c r="BS460" s="21">
        <f>VLOOKUP(BS$6,'MonteCarlo Policy Paths'!$N$2:$S$31,$B460+1,FALSE)</f>
        <v>44.515635375675203</v>
      </c>
      <c r="BT460" s="21">
        <f>VLOOKUP(BT$6,'MonteCarlo Policy Paths'!$N$2:$S$31,$B460+1,FALSE)</f>
        <v>49.196171227791872</v>
      </c>
      <c r="BU460" s="21">
        <f>VLOOKUP(BU$6,'MonteCarlo Policy Paths'!$N$2:$S$31,$B460+1,FALSE)</f>
        <v>54.364766335209197</v>
      </c>
      <c r="BV460" s="21">
        <f>VLOOKUP(BV$6,'MonteCarlo Policy Paths'!$N$2:$S$31,$B460+1,FALSE)</f>
        <v>60.140596575631633</v>
      </c>
      <c r="BW460" s="21">
        <f>VLOOKUP(BW$6,'MonteCarlo Policy Paths'!$N$2:$S$31,$B460+1,FALSE)</f>
        <v>66.545116533046993</v>
      </c>
      <c r="BX460" s="21">
        <f>VLOOKUP(BX$6,'MonteCarlo Policy Paths'!$N$2:$S$31,$B460+1,FALSE)</f>
        <v>73.642612105771832</v>
      </c>
      <c r="BY460" s="21">
        <f>VLOOKUP(BY$6,'MonteCarlo Policy Paths'!$N$2:$S$31,$B460+1,FALSE)</f>
        <v>81.515240678665066</v>
      </c>
      <c r="BZ460" s="21">
        <f>VLOOKUP(BZ$6,'MonteCarlo Policy Paths'!$N$2:$S$31,$B460+1,FALSE)</f>
        <v>90.237354922369406</v>
      </c>
      <c r="CA460" s="21">
        <f>VLOOKUP(CA$6,'MonteCarlo Policy Paths'!$N$2:$S$31,$B460+1,FALSE)</f>
        <v>92.736092415362535</v>
      </c>
      <c r="CB460" s="21">
        <f>VLOOKUP(CB$6,'MonteCarlo Policy Paths'!$N$2:$S$31,$B460+1,FALSE)</f>
        <v>95.321073906264047</v>
      </c>
      <c r="CC460" s="21">
        <f>VLOOKUP(CC$6,'MonteCarlo Policy Paths'!$N$2:$S$31,$B460+1,FALSE)</f>
        <v>97.972807459231774</v>
      </c>
      <c r="CD460" s="21">
        <f>VLOOKUP(CD$6,'MonteCarlo Policy Paths'!$N$2:$S$31,$B460+1,FALSE)</f>
        <v>100.70188743091984</v>
      </c>
      <c r="CE460" s="21">
        <f>VLOOKUP(CE$6,'MonteCarlo Policy Paths'!$N$2:$S$31,$B460+1,FALSE)</f>
        <v>103.48109827693068</v>
      </c>
      <c r="CF460" s="21">
        <f>VLOOKUP(CF$6,'MonteCarlo Policy Paths'!$N$2:$S$31,$B460+1,FALSE)</f>
        <v>106.37744326160868</v>
      </c>
      <c r="CG460" s="21">
        <f>VLOOKUP(CG$6,'MonteCarlo Policy Paths'!$N$2:$S$31,$B460+1,FALSE)</f>
        <v>109.31402956265458</v>
      </c>
      <c r="CH460" s="21">
        <f>VLOOKUP(CH$6,'MonteCarlo Policy Paths'!$N$2:$S$31,$B460+1,FALSE)</f>
        <v>112.30612514839871</v>
      </c>
      <c r="CI460" s="21">
        <f>VLOOKUP(CI$6,'MonteCarlo Policy Paths'!$N$2:$S$31,$B460+1,FALSE)</f>
        <v>115.37497116076017</v>
      </c>
      <c r="CJ460" s="21">
        <f>VLOOKUP(CJ$6,'MonteCarlo Policy Paths'!$N$2:$S$31,$B460+1,FALSE)</f>
        <v>118.53125256657755</v>
      </c>
      <c r="CK460" s="21">
        <f>VLOOKUP(CK$6,'MonteCarlo Policy Paths'!$N$2:$S$31,$B460+1,FALSE)</f>
        <v>121.76875646902944</v>
      </c>
      <c r="CL460" s="21">
        <f>VLOOKUP(CL$6,'MonteCarlo Policy Paths'!$N$2:$S$31,$B460+1,FALSE)</f>
        <v>125.08672773594304</v>
      </c>
      <c r="CM460" s="21">
        <f>VLOOKUP(CM$6,'MonteCarlo Policy Paths'!$N$2:$S$31,$B460+1,FALSE)</f>
        <v>128.47676069968128</v>
      </c>
      <c r="CN460" s="21">
        <f>VLOOKUP(CN$6,'MonteCarlo Policy Paths'!$N$2:$S$31,$B460+1,FALSE)</f>
        <v>131.94323193005201</v>
      </c>
      <c r="CO460" s="164">
        <f>VLOOKUP(CO$6,'MonteCarlo Policy Paths'!$N$2:$S$31,$B460+1,FALSE)</f>
        <v>135.47056479945655</v>
      </c>
      <c r="CQ460" s="163">
        <f>BM460*VLOOKUP(AI$6,'Greenhouse Gas Costs Avoided'!$A$2:$I$32,9,FALSE)</f>
        <v>1.5320817610121258</v>
      </c>
      <c r="CR460" s="21">
        <f>BN460*VLOOKUP(AJ$6,'Greenhouse Gas Costs Avoided'!$A$2:$I$32,9,FALSE)</f>
        <v>1.6976055607114411</v>
      </c>
      <c r="CS460" s="21">
        <f>BO460*VLOOKUP(AK$6,'Greenhouse Gas Costs Avoided'!$A$2:$I$32,9,FALSE)</f>
        <v>1.8809216846672472</v>
      </c>
      <c r="CT460" s="21">
        <f>BP460*VLOOKUP(AL$6,'Greenhouse Gas Costs Avoided'!$A$2:$I$32,9,FALSE)</f>
        <v>2.0837803301021003</v>
      </c>
      <c r="CU460" s="21">
        <f>BQ460*VLOOKUP(AM$6,'Greenhouse Gas Costs Avoided'!$A$2:$I$32,9,FALSE)</f>
        <v>2.3072228153580183</v>
      </c>
      <c r="CV460" s="21">
        <f>BR460*VLOOKUP(AN$6,'Greenhouse Gas Costs Avoided'!$A$2:$I$32,9,FALSE)</f>
        <v>2.5517151467399573</v>
      </c>
      <c r="CW460" s="21">
        <f>BS460*VLOOKUP(AO$6,'Greenhouse Gas Costs Avoided'!$A$2:$I$32,9,FALSE)</f>
        <v>2.8200772139570236</v>
      </c>
      <c r="CX460" s="21">
        <f>BT460*VLOOKUP(AP$6,'Greenhouse Gas Costs Avoided'!$A$2:$I$32,9,FALSE)</f>
        <v>3.1165903917263735</v>
      </c>
      <c r="CY460" s="21">
        <f>BU460*VLOOKUP(AQ$6,'Greenhouse Gas Costs Avoided'!$A$2:$I$32,9,FALSE)</f>
        <v>3.444022251736667</v>
      </c>
      <c r="CZ460" s="21">
        <f>BV460*VLOOKUP(AR$6,'Greenhouse Gas Costs Avoided'!$A$2:$I$32,9,FALSE)</f>
        <v>3.8099226171979153</v>
      </c>
      <c r="DA460" s="21">
        <f>BW460*VLOOKUP(AS$6,'Greenhouse Gas Costs Avoided'!$A$2:$I$32,9,FALSE)</f>
        <v>4.2156506416508543</v>
      </c>
      <c r="DB460" s="21">
        <f>BX460*VLOOKUP(AT$6,'Greenhouse Gas Costs Avoided'!$A$2:$I$32,9,FALSE)</f>
        <v>4.6652788536686769</v>
      </c>
      <c r="DC460" s="21">
        <f>BY460*VLOOKUP(AU$6,'Greenhouse Gas Costs Avoided'!$A$2:$I$32,9,FALSE)</f>
        <v>5.1640119451993618</v>
      </c>
      <c r="DD460" s="21">
        <f>BZ460*VLOOKUP(AV$6,'Greenhouse Gas Costs Avoided'!$A$2:$I$32,9,FALSE)</f>
        <v>5.7165601774917221</v>
      </c>
      <c r="DE460" s="21">
        <f>CA460*VLOOKUP(AW$6,'Greenhouse Gas Costs Avoided'!$A$2:$I$32,9,FALSE)</f>
        <v>5.8748558551380645</v>
      </c>
      <c r="DF460" s="21">
        <f>CB460*VLOOKUP(AX$6,'Greenhouse Gas Costs Avoided'!$A$2:$I$32,9,FALSE)</f>
        <v>6.0386151127443357</v>
      </c>
      <c r="DG460" s="21">
        <f>CC460*VLOOKUP(AY$6,'Greenhouse Gas Costs Avoided'!$A$2:$I$32,9,FALSE)</f>
        <v>6.2066031310462346</v>
      </c>
      <c r="DH460" s="21">
        <f>CD460*VLOOKUP(AZ$6,'Greenhouse Gas Costs Avoided'!$A$2:$I$32,9,FALSE)</f>
        <v>6.3794910653253769</v>
      </c>
      <c r="DI460" s="21">
        <f>CE460*VLOOKUP(BA$6,'Greenhouse Gas Costs Avoided'!$A$2:$I$32,9,FALSE)</f>
        <v>6.5555548036832505</v>
      </c>
      <c r="DJ460" s="21">
        <f>CF460*VLOOKUP(BB$6,'Greenhouse Gas Costs Avoided'!$A$2:$I$32,9,FALSE)</f>
        <v>6.7390390205459019</v>
      </c>
      <c r="DK460" s="21">
        <f>CG460*VLOOKUP(BC$6,'Greenhouse Gas Costs Avoided'!$A$2:$I$32,9,FALSE)</f>
        <v>6.9250725353887148</v>
      </c>
      <c r="DL460" s="21">
        <f>CH460*VLOOKUP(BD$6,'Greenhouse Gas Costs Avoided'!$A$2:$I$32,9,FALSE)</f>
        <v>7.114622578022705</v>
      </c>
      <c r="DM460" s="21">
        <f>CI460*VLOOKUP(BE$6,'Greenhouse Gas Costs Avoided'!$A$2:$I$32,9,FALSE)</f>
        <v>7.309034780377397</v>
      </c>
      <c r="DN460" s="21">
        <f>CJ460*VLOOKUP(BF$6,'Greenhouse Gas Costs Avoided'!$A$2:$I$32,9,FALSE)</f>
        <v>7.5089860379134308</v>
      </c>
      <c r="DO460" s="21">
        <f>CK460*VLOOKUP(BG$6,'Greenhouse Gas Costs Avoided'!$A$2:$I$32,9,FALSE)</f>
        <v>7.714082761982441</v>
      </c>
      <c r="DP460" s="21">
        <f>CL460*VLOOKUP(BH$6,'Greenhouse Gas Costs Avoided'!$A$2:$I$32,9,FALSE)</f>
        <v>7.9242771147625906</v>
      </c>
      <c r="DQ460" s="21">
        <f>CM460*VLOOKUP(BI$6,'Greenhouse Gas Costs Avoided'!$A$2:$I$32,9,FALSE)</f>
        <v>8.1390365949973802</v>
      </c>
      <c r="DR460" s="21">
        <f>CN460*VLOOKUP(BJ$6,'Greenhouse Gas Costs Avoided'!$A$2:$I$32,9,FALSE)</f>
        <v>8.358638459535694</v>
      </c>
      <c r="DS460" s="164">
        <f>CO460*VLOOKUP(BK$6,'Greenhouse Gas Costs Avoided'!$A$2:$I$32,9,FALSE)</f>
        <v>8.5820959249206545</v>
      </c>
    </row>
    <row r="461" spans="1:123" x14ac:dyDescent="0.35">
      <c r="A461" s="174">
        <v>455</v>
      </c>
      <c r="B461" s="12">
        <v>2</v>
      </c>
      <c r="C461" s="175">
        <v>2023</v>
      </c>
      <c r="E461" s="20">
        <v>0</v>
      </c>
      <c r="F461" s="21">
        <v>82.346532180449415</v>
      </c>
      <c r="G461" s="21">
        <v>84.002844861871253</v>
      </c>
      <c r="H461" s="21">
        <v>85.659157543293105</v>
      </c>
      <c r="I461" s="21">
        <v>86.918851036576825</v>
      </c>
      <c r="J461" s="21">
        <v>88.178544529860531</v>
      </c>
      <c r="K461" s="21">
        <v>89.438238023144251</v>
      </c>
      <c r="L461" s="21">
        <v>90.697931516427971</v>
      </c>
      <c r="M461" s="21">
        <v>91.95762500971172</v>
      </c>
      <c r="N461" s="21">
        <v>93.21731850299544</v>
      </c>
      <c r="O461" s="21">
        <v>94.47701199627916</v>
      </c>
      <c r="P461" s="21">
        <v>95.73670548956288</v>
      </c>
      <c r="Q461" s="21">
        <v>96.996398982846586</v>
      </c>
      <c r="R461" s="21">
        <v>98.25609247613032</v>
      </c>
      <c r="S461" s="21">
        <v>99.65157958594628</v>
      </c>
      <c r="T461" s="21">
        <v>101.04706669576224</v>
      </c>
      <c r="U461" s="21">
        <v>102.4425538055782</v>
      </c>
      <c r="V461" s="21">
        <v>103.83804091539416</v>
      </c>
      <c r="W461" s="21">
        <v>105.23352802521011</v>
      </c>
      <c r="X461" s="21">
        <v>106.47156953138905</v>
      </c>
      <c r="Y461" s="21">
        <v>107.709611037568</v>
      </c>
      <c r="Z461" s="21">
        <v>108.94765254374694</v>
      </c>
      <c r="AA461" s="21">
        <v>110.18569404992589</v>
      </c>
      <c r="AB461" s="21">
        <v>111.42373555610482</v>
      </c>
      <c r="AC461" s="21">
        <v>112.86811731331359</v>
      </c>
      <c r="AD461" s="21">
        <v>114.31249907052236</v>
      </c>
      <c r="AE461" s="21">
        <v>115.75688082773114</v>
      </c>
      <c r="AF461" s="21">
        <v>117.20126258493991</v>
      </c>
      <c r="AG461" s="22">
        <v>120.41827982173916</v>
      </c>
      <c r="AI461" s="20">
        <v>0</v>
      </c>
      <c r="AJ461" s="21">
        <v>5.2166744805659615</v>
      </c>
      <c r="AK461" s="21">
        <v>5.3216023247413169</v>
      </c>
      <c r="AL461" s="21">
        <v>5.4265301689166732</v>
      </c>
      <c r="AM461" s="21">
        <v>5.5063320831654474</v>
      </c>
      <c r="AN461" s="21">
        <v>5.5861339974142208</v>
      </c>
      <c r="AO461" s="21">
        <v>5.665935911662995</v>
      </c>
      <c r="AP461" s="21">
        <v>5.7457378259117702</v>
      </c>
      <c r="AQ461" s="21">
        <v>5.8255397401605462</v>
      </c>
      <c r="AR461" s="21">
        <v>5.9053416544093205</v>
      </c>
      <c r="AS461" s="21">
        <v>5.9851435686580947</v>
      </c>
      <c r="AT461" s="21">
        <v>6.0649454829068699</v>
      </c>
      <c r="AU461" s="21">
        <v>6.1447473971556432</v>
      </c>
      <c r="AV461" s="21">
        <v>6.2245493114044184</v>
      </c>
      <c r="AW461" s="21">
        <v>6.312953786990386</v>
      </c>
      <c r="AX461" s="21">
        <v>6.4013582625763545</v>
      </c>
      <c r="AY461" s="21">
        <v>6.4897627381623222</v>
      </c>
      <c r="AZ461" s="21">
        <v>6.5781672137482907</v>
      </c>
      <c r="BA461" s="21">
        <v>6.6665716893342575</v>
      </c>
      <c r="BB461" s="21">
        <v>6.7450019445028957</v>
      </c>
      <c r="BC461" s="21">
        <v>6.8234321996715348</v>
      </c>
      <c r="BD461" s="21">
        <v>6.901862454840173</v>
      </c>
      <c r="BE461" s="21">
        <v>6.9802927100088112</v>
      </c>
      <c r="BF461" s="21">
        <v>7.0587229651774486</v>
      </c>
      <c r="BG461" s="21">
        <v>7.1502249295408609</v>
      </c>
      <c r="BH461" s="21">
        <v>7.2417268939042723</v>
      </c>
      <c r="BI461" s="21">
        <v>7.3332288582676846</v>
      </c>
      <c r="BJ461" s="21">
        <v>7.424730822631096</v>
      </c>
      <c r="BK461" s="22">
        <v>7.6285297110405814</v>
      </c>
      <c r="BM461" s="163">
        <f>VLOOKUP(BM$6,'MonteCarlo Policy Paths'!$N$2:$S$31,$B461+1,FALSE)</f>
        <v>23.967702867134744</v>
      </c>
      <c r="BN461" s="21">
        <f>VLOOKUP(BN$6,'MonteCarlo Policy Paths'!$N$2:$S$31,$B461+1,FALSE)</f>
        <v>26.317177955222718</v>
      </c>
      <c r="BO461" s="21">
        <f>VLOOKUP(BO$6,'MonteCarlo Policy Paths'!$N$2:$S$31,$B461+1,FALSE)</f>
        <v>28.893255238045125</v>
      </c>
      <c r="BP461" s="21">
        <f>VLOOKUP(BP$6,'MonteCarlo Policy Paths'!$N$2:$S$31,$B461+1,FALSE)</f>
        <v>31.715102246604285</v>
      </c>
      <c r="BQ461" s="21">
        <f>VLOOKUP(BQ$6,'MonteCarlo Policy Paths'!$N$2:$S$31,$B461+1,FALSE)</f>
        <v>34.790233856835599</v>
      </c>
      <c r="BR461" s="21">
        <f>VLOOKUP(BR$6,'MonteCarlo Policy Paths'!$N$2:$S$31,$B461+1,FALSE)</f>
        <v>38.117013285454661</v>
      </c>
      <c r="BS461" s="21">
        <f>VLOOKUP(BS$6,'MonteCarlo Policy Paths'!$N$2:$S$31,$B461+1,FALSE)</f>
        <v>41.72840612279375</v>
      </c>
      <c r="BT461" s="21">
        <f>VLOOKUP(BT$6,'MonteCarlo Policy Paths'!$N$2:$S$31,$B461+1,FALSE)</f>
        <v>45.677249983631562</v>
      </c>
      <c r="BU461" s="21">
        <f>VLOOKUP(BU$6,'MonteCarlo Policy Paths'!$N$2:$S$31,$B461+1,FALSE)</f>
        <v>49.99204890598088</v>
      </c>
      <c r="BV461" s="21">
        <f>VLOOKUP(BV$6,'MonteCarlo Policy Paths'!$N$2:$S$31,$B461+1,FALSE)</f>
        <v>54.768556811140854</v>
      </c>
      <c r="BW461" s="21">
        <f>VLOOKUP(BW$6,'MonteCarlo Policy Paths'!$N$2:$S$31,$B461+1,FALSE)</f>
        <v>60.010238214835042</v>
      </c>
      <c r="BX461" s="21">
        <f>VLOOKUP(BX$6,'MonteCarlo Policy Paths'!$N$2:$S$31,$B461+1,FALSE)</f>
        <v>65.75812779974207</v>
      </c>
      <c r="BY461" s="21">
        <f>VLOOKUP(BY$6,'MonteCarlo Policy Paths'!$N$2:$S$31,$B461+1,FALSE)</f>
        <v>72.066881159093455</v>
      </c>
      <c r="BZ461" s="21">
        <f>VLOOKUP(BZ$6,'MonteCarlo Policy Paths'!$N$2:$S$31,$B461+1,FALSE)</f>
        <v>78.981532638183737</v>
      </c>
      <c r="CA461" s="21">
        <f>VLOOKUP(CA$6,'MonteCarlo Policy Paths'!$N$2:$S$31,$B461+1,FALSE)</f>
        <v>81.252691038046251</v>
      </c>
      <c r="CB461" s="21">
        <f>VLOOKUP(CB$6,'MonteCarlo Policy Paths'!$N$2:$S$31,$B461+1,FALSE)</f>
        <v>83.604044111934414</v>
      </c>
      <c r="CC461" s="21">
        <f>VLOOKUP(CC$6,'MonteCarlo Policy Paths'!$N$2:$S$31,$B461+1,FALSE)</f>
        <v>86.018714380110126</v>
      </c>
      <c r="CD461" s="21">
        <f>VLOOKUP(CD$6,'MonteCarlo Policy Paths'!$N$2:$S$31,$B461+1,FALSE)</f>
        <v>88.506196331807388</v>
      </c>
      <c r="CE461" s="21">
        <f>VLOOKUP(CE$6,'MonteCarlo Policy Paths'!$N$2:$S$31,$B461+1,FALSE)</f>
        <v>91.042757806054695</v>
      </c>
      <c r="CF461" s="21">
        <f>VLOOKUP(CF$6,'MonteCarlo Policy Paths'!$N$2:$S$31,$B461+1,FALSE)</f>
        <v>93.687547211990633</v>
      </c>
      <c r="CG461" s="21">
        <f>VLOOKUP(CG$6,'MonteCarlo Policy Paths'!$N$2:$S$31,$B461+1,FALSE)</f>
        <v>96.373095170621937</v>
      </c>
      <c r="CH461" s="21">
        <f>VLOOKUP(CH$6,'MonteCarlo Policy Paths'!$N$2:$S$31,$B461+1,FALSE)</f>
        <v>99.112987273548597</v>
      </c>
      <c r="CI461" s="21">
        <f>VLOOKUP(CI$6,'MonteCarlo Policy Paths'!$N$2:$S$31,$B461+1,FALSE)</f>
        <v>101.92614153054797</v>
      </c>
      <c r="CJ461" s="21">
        <f>VLOOKUP(CJ$6,'MonteCarlo Policy Paths'!$N$2:$S$31,$B461+1,FALSE)</f>
        <v>104.82221793361833</v>
      </c>
      <c r="CK461" s="21">
        <f>VLOOKUP(CK$6,'MonteCarlo Policy Paths'!$N$2:$S$31,$B461+1,FALSE)</f>
        <v>107.79595653596101</v>
      </c>
      <c r="CL461" s="21">
        <f>VLOOKUP(CL$6,'MonteCarlo Policy Paths'!$N$2:$S$31,$B461+1,FALSE)</f>
        <v>110.84691133589952</v>
      </c>
      <c r="CM461" s="21">
        <f>VLOOKUP(CM$6,'MonteCarlo Policy Paths'!$N$2:$S$31,$B461+1,FALSE)</f>
        <v>113.96784710075578</v>
      </c>
      <c r="CN461" s="21">
        <f>VLOOKUP(CN$6,'MonteCarlo Policy Paths'!$N$2:$S$31,$B461+1,FALSE)</f>
        <v>117.16284845198182</v>
      </c>
      <c r="CO461" s="164">
        <f>VLOOKUP(CO$6,'MonteCarlo Policy Paths'!$N$2:$S$31,$B461+1,FALSE)</f>
        <v>120.41827982173916</v>
      </c>
      <c r="CQ461" s="163">
        <f>BM461*VLOOKUP(AI$6,'Greenhouse Gas Costs Avoided'!$A$2:$I$32,9,FALSE)</f>
        <v>1.5183602829902079</v>
      </c>
      <c r="CR461" s="21">
        <f>BN461*VLOOKUP(AJ$6,'Greenhouse Gas Costs Avoided'!$A$2:$I$32,9,FALSE)</f>
        <v>1.6672001480120395</v>
      </c>
      <c r="CS461" s="21">
        <f>BO461*VLOOKUP(AK$6,'Greenhouse Gas Costs Avoided'!$A$2:$I$32,9,FALSE)</f>
        <v>1.8303953216936328</v>
      </c>
      <c r="CT461" s="21">
        <f>BP461*VLOOKUP(AL$6,'Greenhouse Gas Costs Avoided'!$A$2:$I$32,9,FALSE)</f>
        <v>2.0091600721673259</v>
      </c>
      <c r="CU461" s="21">
        <f>BQ461*VLOOKUP(AM$6,'Greenhouse Gas Costs Avoided'!$A$2:$I$32,9,FALSE)</f>
        <v>2.2039704688009323</v>
      </c>
      <c r="CV461" s="21">
        <f>BR461*VLOOKUP(AN$6,'Greenhouse Gas Costs Avoided'!$A$2:$I$32,9,FALSE)</f>
        <v>2.4147228209427172</v>
      </c>
      <c r="CW461" s="21">
        <f>BS461*VLOOKUP(AO$6,'Greenhouse Gas Costs Avoided'!$A$2:$I$32,9,FALSE)</f>
        <v>2.6435055074141016</v>
      </c>
      <c r="CX461" s="21">
        <f>BT461*VLOOKUP(AP$6,'Greenhouse Gas Costs Avoided'!$A$2:$I$32,9,FALSE)</f>
        <v>2.8936658050138946</v>
      </c>
      <c r="CY461" s="21">
        <f>BU461*VLOOKUP(AQ$6,'Greenhouse Gas Costs Avoided'!$A$2:$I$32,9,FALSE)</f>
        <v>3.1670094520501597</v>
      </c>
      <c r="CZ461" s="21">
        <f>BV461*VLOOKUP(AR$6,'Greenhouse Gas Costs Avoided'!$A$2:$I$32,9,FALSE)</f>
        <v>3.4696024846318703</v>
      </c>
      <c r="DA461" s="21">
        <f>BW461*VLOOKUP(AS$6,'Greenhouse Gas Costs Avoided'!$A$2:$I$32,9,FALSE)</f>
        <v>3.8016643807416939</v>
      </c>
      <c r="DB461" s="21">
        <f>BX461*VLOOKUP(AT$6,'Greenhouse Gas Costs Avoided'!$A$2:$I$32,9,FALSE)</f>
        <v>4.1657946983243246</v>
      </c>
      <c r="DC461" s="21">
        <f>BY461*VLOOKUP(AU$6,'Greenhouse Gas Costs Avoided'!$A$2:$I$32,9,FALSE)</f>
        <v>4.5654558835919028</v>
      </c>
      <c r="DD461" s="21">
        <f>BZ461*VLOOKUP(AV$6,'Greenhouse Gas Costs Avoided'!$A$2:$I$32,9,FALSE)</f>
        <v>5.0035008741682265</v>
      </c>
      <c r="DE461" s="21">
        <f>CA461*VLOOKUP(AW$6,'Greenhouse Gas Costs Avoided'!$A$2:$I$32,9,FALSE)</f>
        <v>5.1473793563843691</v>
      </c>
      <c r="DF461" s="21">
        <f>CB461*VLOOKUP(AX$6,'Greenhouse Gas Costs Avoided'!$A$2:$I$32,9,FALSE)</f>
        <v>5.2963381923007766</v>
      </c>
      <c r="DG461" s="21">
        <f>CC461*VLOOKUP(AY$6,'Greenhouse Gas Costs Avoided'!$A$2:$I$32,9,FALSE)</f>
        <v>5.4493081891352544</v>
      </c>
      <c r="DH461" s="21">
        <f>CD461*VLOOKUP(AZ$6,'Greenhouse Gas Costs Avoided'!$A$2:$I$32,9,FALSE)</f>
        <v>5.606890825278958</v>
      </c>
      <c r="DI461" s="21">
        <f>CE461*VLOOKUP(BA$6,'Greenhouse Gas Costs Avoided'!$A$2:$I$32,9,FALSE)</f>
        <v>5.7675826620899597</v>
      </c>
      <c r="DJ461" s="21">
        <f>CF461*VLOOKUP(BB$6,'Greenhouse Gas Costs Avoided'!$A$2:$I$32,9,FALSE)</f>
        <v>5.935130766850258</v>
      </c>
      <c r="DK461" s="21">
        <f>CG461*VLOOKUP(BC$6,'Greenhouse Gas Costs Avoided'!$A$2:$I$32,9,FALSE)</f>
        <v>6.1052609366481567</v>
      </c>
      <c r="DL461" s="21">
        <f>CH461*VLOOKUP(BD$6,'Greenhouse Gas Costs Avoided'!$A$2:$I$32,9,FALSE)</f>
        <v>6.2788338222861402</v>
      </c>
      <c r="DM461" s="21">
        <f>CI461*VLOOKUP(BE$6,'Greenhouse Gas Costs Avoided'!$A$2:$I$32,9,FALSE)</f>
        <v>6.4570478846612929</v>
      </c>
      <c r="DN461" s="21">
        <f>CJ461*VLOOKUP(BF$6,'Greenhouse Gas Costs Avoided'!$A$2:$I$32,9,FALSE)</f>
        <v>6.6405150868084322</v>
      </c>
      <c r="DO461" s="21">
        <f>CK461*VLOOKUP(BG$6,'Greenhouse Gas Costs Avoided'!$A$2:$I$32,9,FALSE)</f>
        <v>6.8289022097138705</v>
      </c>
      <c r="DP461" s="21">
        <f>CL461*VLOOKUP(BH$6,'Greenhouse Gas Costs Avoided'!$A$2:$I$32,9,FALSE)</f>
        <v>7.0221809990540507</v>
      </c>
      <c r="DQ461" s="21">
        <f>CM461*VLOOKUP(BI$6,'Greenhouse Gas Costs Avoided'!$A$2:$I$32,9,FALSE)</f>
        <v>7.2198931009350886</v>
      </c>
      <c r="DR461" s="21">
        <f>CN461*VLOOKUP(BJ$6,'Greenhouse Gas Costs Avoided'!$A$2:$I$32,9,FALSE)</f>
        <v>7.4222972772007143</v>
      </c>
      <c r="DS461" s="164">
        <f>CO461*VLOOKUP(BK$6,'Greenhouse Gas Costs Avoided'!$A$2:$I$32,9,FALSE)</f>
        <v>7.6285297110405814</v>
      </c>
    </row>
    <row r="462" spans="1:123" x14ac:dyDescent="0.35">
      <c r="A462" s="174">
        <v>456</v>
      </c>
      <c r="B462" s="12">
        <v>5</v>
      </c>
      <c r="C462" s="175">
        <v>2023</v>
      </c>
      <c r="E462" s="20">
        <v>0</v>
      </c>
      <c r="F462" s="21">
        <v>82.346532180449415</v>
      </c>
      <c r="G462" s="21">
        <v>84.002844861871253</v>
      </c>
      <c r="H462" s="21">
        <v>85.659157543293105</v>
      </c>
      <c r="I462" s="21">
        <v>86.918851036576825</v>
      </c>
      <c r="J462" s="21">
        <v>88.178544529860531</v>
      </c>
      <c r="K462" s="21">
        <v>89.438238023144251</v>
      </c>
      <c r="L462" s="21">
        <v>90.697931516427971</v>
      </c>
      <c r="M462" s="21">
        <v>91.95762500971172</v>
      </c>
      <c r="N462" s="21">
        <v>93.21731850299544</v>
      </c>
      <c r="O462" s="21">
        <v>94.47701199627916</v>
      </c>
      <c r="P462" s="21">
        <v>95.73670548956288</v>
      </c>
      <c r="Q462" s="21">
        <v>96.996398982846586</v>
      </c>
      <c r="R462" s="21">
        <v>99.874634841342697</v>
      </c>
      <c r="S462" s="21">
        <v>101.93553668931256</v>
      </c>
      <c r="T462" s="21">
        <v>104.04258519817796</v>
      </c>
      <c r="U462" s="21">
        <v>106.18472717196582</v>
      </c>
      <c r="V462" s="21">
        <v>108.36780972271322</v>
      </c>
      <c r="W462" s="21">
        <v>110.57648338650839</v>
      </c>
      <c r="X462" s="21">
        <v>112.7694544213079</v>
      </c>
      <c r="Y462" s="21">
        <v>114.98228749612761</v>
      </c>
      <c r="Z462" s="21">
        <v>117.22345778349788</v>
      </c>
      <c r="AA462" s="21">
        <v>119.50474742044912</v>
      </c>
      <c r="AB462" s="21">
        <v>121.83201137782079</v>
      </c>
      <c r="AC462" s="21">
        <v>124.30483685770574</v>
      </c>
      <c r="AD462" s="21">
        <v>126.81952160325447</v>
      </c>
      <c r="AE462" s="21">
        <v>129.37127756316897</v>
      </c>
      <c r="AF462" s="21">
        <v>131.96243899653103</v>
      </c>
      <c r="AG462" s="22">
        <v>135.47056479945655</v>
      </c>
      <c r="AI462" s="20">
        <v>0</v>
      </c>
      <c r="AJ462" s="21">
        <v>5.2166744805659615</v>
      </c>
      <c r="AK462" s="21">
        <v>5.3216023247413169</v>
      </c>
      <c r="AL462" s="21">
        <v>5.4265301689166732</v>
      </c>
      <c r="AM462" s="21">
        <v>5.5063320831654474</v>
      </c>
      <c r="AN462" s="21">
        <v>5.5861339974142208</v>
      </c>
      <c r="AO462" s="21">
        <v>5.665935911662995</v>
      </c>
      <c r="AP462" s="21">
        <v>5.7457378259117702</v>
      </c>
      <c r="AQ462" s="21">
        <v>5.8255397401605462</v>
      </c>
      <c r="AR462" s="21">
        <v>5.9053416544093205</v>
      </c>
      <c r="AS462" s="21">
        <v>5.9851435686580947</v>
      </c>
      <c r="AT462" s="21">
        <v>6.0649454829068699</v>
      </c>
      <c r="AU462" s="21">
        <v>6.1447473971556432</v>
      </c>
      <c r="AV462" s="21">
        <v>6.327084396109818</v>
      </c>
      <c r="AW462" s="21">
        <v>6.4576430704410743</v>
      </c>
      <c r="AX462" s="21">
        <v>6.5911251478821242</v>
      </c>
      <c r="AY462" s="21">
        <v>6.7268304055597685</v>
      </c>
      <c r="AZ462" s="21">
        <v>6.8651292595600424</v>
      </c>
      <c r="BA462" s="21">
        <v>7.0050493173053994</v>
      </c>
      <c r="BB462" s="21">
        <v>7.1439746093722221</v>
      </c>
      <c r="BC462" s="21">
        <v>7.2841581669004034</v>
      </c>
      <c r="BD462" s="21">
        <v>7.426136894299721</v>
      </c>
      <c r="BE462" s="21">
        <v>7.5706571930511553</v>
      </c>
      <c r="BF462" s="21">
        <v>7.7180899770979394</v>
      </c>
      <c r="BG462" s="21">
        <v>7.8747441218959366</v>
      </c>
      <c r="BH462" s="21">
        <v>8.0340500621877027</v>
      </c>
      <c r="BI462" s="21">
        <v>8.1957044736636782</v>
      </c>
      <c r="BJ462" s="21">
        <v>8.3598552322508848</v>
      </c>
      <c r="BK462" s="22">
        <v>8.5820959249206545</v>
      </c>
      <c r="BM462" s="163">
        <f>VLOOKUP(BM$6,'MonteCarlo Policy Paths'!$N$2:$S$31,$B462+1,FALSE)</f>
        <v>24.184299884200797</v>
      </c>
      <c r="BN462" s="21">
        <f>VLOOKUP(BN$6,'MonteCarlo Policy Paths'!$N$2:$S$31,$B462+1,FALSE)</f>
        <v>26.797135120393484</v>
      </c>
      <c r="BO462" s="21">
        <f>VLOOKUP(BO$6,'MonteCarlo Policy Paths'!$N$2:$S$31,$B462+1,FALSE)</f>
        <v>29.690826715826198</v>
      </c>
      <c r="BP462" s="21">
        <f>VLOOKUP(BP$6,'MonteCarlo Policy Paths'!$N$2:$S$31,$B462+1,FALSE)</f>
        <v>32.893001978364566</v>
      </c>
      <c r="BQ462" s="21">
        <f>VLOOKUP(BQ$6,'MonteCarlo Policy Paths'!$N$2:$S$31,$B462+1,FALSE)</f>
        <v>36.420098382625895</v>
      </c>
      <c r="BR462" s="21">
        <f>VLOOKUP(BR$6,'MonteCarlo Policy Paths'!$N$2:$S$31,$B462+1,FALSE)</f>
        <v>40.279471956541457</v>
      </c>
      <c r="BS462" s="21">
        <f>VLOOKUP(BS$6,'MonteCarlo Policy Paths'!$N$2:$S$31,$B462+1,FALSE)</f>
        <v>44.515635375675203</v>
      </c>
      <c r="BT462" s="21">
        <f>VLOOKUP(BT$6,'MonteCarlo Policy Paths'!$N$2:$S$31,$B462+1,FALSE)</f>
        <v>49.196171227791872</v>
      </c>
      <c r="BU462" s="21">
        <f>VLOOKUP(BU$6,'MonteCarlo Policy Paths'!$N$2:$S$31,$B462+1,FALSE)</f>
        <v>54.364766335209197</v>
      </c>
      <c r="BV462" s="21">
        <f>VLOOKUP(BV$6,'MonteCarlo Policy Paths'!$N$2:$S$31,$B462+1,FALSE)</f>
        <v>60.140596575631633</v>
      </c>
      <c r="BW462" s="21">
        <f>VLOOKUP(BW$6,'MonteCarlo Policy Paths'!$N$2:$S$31,$B462+1,FALSE)</f>
        <v>66.545116533046993</v>
      </c>
      <c r="BX462" s="21">
        <f>VLOOKUP(BX$6,'MonteCarlo Policy Paths'!$N$2:$S$31,$B462+1,FALSE)</f>
        <v>73.642612105771832</v>
      </c>
      <c r="BY462" s="21">
        <f>VLOOKUP(BY$6,'MonteCarlo Policy Paths'!$N$2:$S$31,$B462+1,FALSE)</f>
        <v>81.515240678665066</v>
      </c>
      <c r="BZ462" s="21">
        <f>VLOOKUP(BZ$6,'MonteCarlo Policy Paths'!$N$2:$S$31,$B462+1,FALSE)</f>
        <v>90.237354922369406</v>
      </c>
      <c r="CA462" s="21">
        <f>VLOOKUP(CA$6,'MonteCarlo Policy Paths'!$N$2:$S$31,$B462+1,FALSE)</f>
        <v>92.736092415362535</v>
      </c>
      <c r="CB462" s="21">
        <f>VLOOKUP(CB$6,'MonteCarlo Policy Paths'!$N$2:$S$31,$B462+1,FALSE)</f>
        <v>95.321073906264047</v>
      </c>
      <c r="CC462" s="21">
        <f>VLOOKUP(CC$6,'MonteCarlo Policy Paths'!$N$2:$S$31,$B462+1,FALSE)</f>
        <v>97.972807459231774</v>
      </c>
      <c r="CD462" s="21">
        <f>VLOOKUP(CD$6,'MonteCarlo Policy Paths'!$N$2:$S$31,$B462+1,FALSE)</f>
        <v>100.70188743091984</v>
      </c>
      <c r="CE462" s="21">
        <f>VLOOKUP(CE$6,'MonteCarlo Policy Paths'!$N$2:$S$31,$B462+1,FALSE)</f>
        <v>103.48109827693068</v>
      </c>
      <c r="CF462" s="21">
        <f>VLOOKUP(CF$6,'MonteCarlo Policy Paths'!$N$2:$S$31,$B462+1,FALSE)</f>
        <v>106.37744326160868</v>
      </c>
      <c r="CG462" s="21">
        <f>VLOOKUP(CG$6,'MonteCarlo Policy Paths'!$N$2:$S$31,$B462+1,FALSE)</f>
        <v>109.31402956265458</v>
      </c>
      <c r="CH462" s="21">
        <f>VLOOKUP(CH$6,'MonteCarlo Policy Paths'!$N$2:$S$31,$B462+1,FALSE)</f>
        <v>112.30612514839871</v>
      </c>
      <c r="CI462" s="21">
        <f>VLOOKUP(CI$6,'MonteCarlo Policy Paths'!$N$2:$S$31,$B462+1,FALSE)</f>
        <v>115.37497116076017</v>
      </c>
      <c r="CJ462" s="21">
        <f>VLOOKUP(CJ$6,'MonteCarlo Policy Paths'!$N$2:$S$31,$B462+1,FALSE)</f>
        <v>118.53125256657755</v>
      </c>
      <c r="CK462" s="21">
        <f>VLOOKUP(CK$6,'MonteCarlo Policy Paths'!$N$2:$S$31,$B462+1,FALSE)</f>
        <v>121.76875646902944</v>
      </c>
      <c r="CL462" s="21">
        <f>VLOOKUP(CL$6,'MonteCarlo Policy Paths'!$N$2:$S$31,$B462+1,FALSE)</f>
        <v>125.08672773594304</v>
      </c>
      <c r="CM462" s="21">
        <f>VLOOKUP(CM$6,'MonteCarlo Policy Paths'!$N$2:$S$31,$B462+1,FALSE)</f>
        <v>128.47676069968128</v>
      </c>
      <c r="CN462" s="21">
        <f>VLOOKUP(CN$6,'MonteCarlo Policy Paths'!$N$2:$S$31,$B462+1,FALSE)</f>
        <v>131.94323193005201</v>
      </c>
      <c r="CO462" s="164">
        <f>VLOOKUP(CO$6,'MonteCarlo Policy Paths'!$N$2:$S$31,$B462+1,FALSE)</f>
        <v>135.47056479945655</v>
      </c>
      <c r="CQ462" s="163">
        <f>BM462*VLOOKUP(AI$6,'Greenhouse Gas Costs Avoided'!$A$2:$I$32,9,FALSE)</f>
        <v>1.5320817610121258</v>
      </c>
      <c r="CR462" s="21">
        <f>BN462*VLOOKUP(AJ$6,'Greenhouse Gas Costs Avoided'!$A$2:$I$32,9,FALSE)</f>
        <v>1.6976055607114411</v>
      </c>
      <c r="CS462" s="21">
        <f>BO462*VLOOKUP(AK$6,'Greenhouse Gas Costs Avoided'!$A$2:$I$32,9,FALSE)</f>
        <v>1.8809216846672472</v>
      </c>
      <c r="CT462" s="21">
        <f>BP462*VLOOKUP(AL$6,'Greenhouse Gas Costs Avoided'!$A$2:$I$32,9,FALSE)</f>
        <v>2.0837803301021003</v>
      </c>
      <c r="CU462" s="21">
        <f>BQ462*VLOOKUP(AM$6,'Greenhouse Gas Costs Avoided'!$A$2:$I$32,9,FALSE)</f>
        <v>2.3072228153580183</v>
      </c>
      <c r="CV462" s="21">
        <f>BR462*VLOOKUP(AN$6,'Greenhouse Gas Costs Avoided'!$A$2:$I$32,9,FALSE)</f>
        <v>2.5517151467399573</v>
      </c>
      <c r="CW462" s="21">
        <f>BS462*VLOOKUP(AO$6,'Greenhouse Gas Costs Avoided'!$A$2:$I$32,9,FALSE)</f>
        <v>2.8200772139570236</v>
      </c>
      <c r="CX462" s="21">
        <f>BT462*VLOOKUP(AP$6,'Greenhouse Gas Costs Avoided'!$A$2:$I$32,9,FALSE)</f>
        <v>3.1165903917263735</v>
      </c>
      <c r="CY462" s="21">
        <f>BU462*VLOOKUP(AQ$6,'Greenhouse Gas Costs Avoided'!$A$2:$I$32,9,FALSE)</f>
        <v>3.444022251736667</v>
      </c>
      <c r="CZ462" s="21">
        <f>BV462*VLOOKUP(AR$6,'Greenhouse Gas Costs Avoided'!$A$2:$I$32,9,FALSE)</f>
        <v>3.8099226171979153</v>
      </c>
      <c r="DA462" s="21">
        <f>BW462*VLOOKUP(AS$6,'Greenhouse Gas Costs Avoided'!$A$2:$I$32,9,FALSE)</f>
        <v>4.2156506416508543</v>
      </c>
      <c r="DB462" s="21">
        <f>BX462*VLOOKUP(AT$6,'Greenhouse Gas Costs Avoided'!$A$2:$I$32,9,FALSE)</f>
        <v>4.6652788536686769</v>
      </c>
      <c r="DC462" s="21">
        <f>BY462*VLOOKUP(AU$6,'Greenhouse Gas Costs Avoided'!$A$2:$I$32,9,FALSE)</f>
        <v>5.1640119451993618</v>
      </c>
      <c r="DD462" s="21">
        <f>BZ462*VLOOKUP(AV$6,'Greenhouse Gas Costs Avoided'!$A$2:$I$32,9,FALSE)</f>
        <v>5.7165601774917221</v>
      </c>
      <c r="DE462" s="21">
        <f>CA462*VLOOKUP(AW$6,'Greenhouse Gas Costs Avoided'!$A$2:$I$32,9,FALSE)</f>
        <v>5.8748558551380645</v>
      </c>
      <c r="DF462" s="21">
        <f>CB462*VLOOKUP(AX$6,'Greenhouse Gas Costs Avoided'!$A$2:$I$32,9,FALSE)</f>
        <v>6.0386151127443357</v>
      </c>
      <c r="DG462" s="21">
        <f>CC462*VLOOKUP(AY$6,'Greenhouse Gas Costs Avoided'!$A$2:$I$32,9,FALSE)</f>
        <v>6.2066031310462346</v>
      </c>
      <c r="DH462" s="21">
        <f>CD462*VLOOKUP(AZ$6,'Greenhouse Gas Costs Avoided'!$A$2:$I$32,9,FALSE)</f>
        <v>6.3794910653253769</v>
      </c>
      <c r="DI462" s="21">
        <f>CE462*VLOOKUP(BA$6,'Greenhouse Gas Costs Avoided'!$A$2:$I$32,9,FALSE)</f>
        <v>6.5555548036832505</v>
      </c>
      <c r="DJ462" s="21">
        <f>CF462*VLOOKUP(BB$6,'Greenhouse Gas Costs Avoided'!$A$2:$I$32,9,FALSE)</f>
        <v>6.7390390205459019</v>
      </c>
      <c r="DK462" s="21">
        <f>CG462*VLOOKUP(BC$6,'Greenhouse Gas Costs Avoided'!$A$2:$I$32,9,FALSE)</f>
        <v>6.9250725353887148</v>
      </c>
      <c r="DL462" s="21">
        <f>CH462*VLOOKUP(BD$6,'Greenhouse Gas Costs Avoided'!$A$2:$I$32,9,FALSE)</f>
        <v>7.114622578022705</v>
      </c>
      <c r="DM462" s="21">
        <f>CI462*VLOOKUP(BE$6,'Greenhouse Gas Costs Avoided'!$A$2:$I$32,9,FALSE)</f>
        <v>7.309034780377397</v>
      </c>
      <c r="DN462" s="21">
        <f>CJ462*VLOOKUP(BF$6,'Greenhouse Gas Costs Avoided'!$A$2:$I$32,9,FALSE)</f>
        <v>7.5089860379134308</v>
      </c>
      <c r="DO462" s="21">
        <f>CK462*VLOOKUP(BG$6,'Greenhouse Gas Costs Avoided'!$A$2:$I$32,9,FALSE)</f>
        <v>7.714082761982441</v>
      </c>
      <c r="DP462" s="21">
        <f>CL462*VLOOKUP(BH$6,'Greenhouse Gas Costs Avoided'!$A$2:$I$32,9,FALSE)</f>
        <v>7.9242771147625906</v>
      </c>
      <c r="DQ462" s="21">
        <f>CM462*VLOOKUP(BI$6,'Greenhouse Gas Costs Avoided'!$A$2:$I$32,9,FALSE)</f>
        <v>8.1390365949973802</v>
      </c>
      <c r="DR462" s="21">
        <f>CN462*VLOOKUP(BJ$6,'Greenhouse Gas Costs Avoided'!$A$2:$I$32,9,FALSE)</f>
        <v>8.358638459535694</v>
      </c>
      <c r="DS462" s="164">
        <f>CO462*VLOOKUP(BK$6,'Greenhouse Gas Costs Avoided'!$A$2:$I$32,9,FALSE)</f>
        <v>8.5820959249206545</v>
      </c>
    </row>
    <row r="463" spans="1:123" x14ac:dyDescent="0.35">
      <c r="A463" s="174">
        <v>457</v>
      </c>
      <c r="B463" s="12">
        <v>2</v>
      </c>
      <c r="C463" s="175">
        <v>2023</v>
      </c>
      <c r="E463" s="20">
        <v>0</v>
      </c>
      <c r="F463" s="21">
        <v>82.346532180449415</v>
      </c>
      <c r="G463" s="21">
        <v>84.002844861871253</v>
      </c>
      <c r="H463" s="21">
        <v>85.659157543293105</v>
      </c>
      <c r="I463" s="21">
        <v>86.918851036576825</v>
      </c>
      <c r="J463" s="21">
        <v>88.178544529860531</v>
      </c>
      <c r="K463" s="21">
        <v>89.438238023144251</v>
      </c>
      <c r="L463" s="21">
        <v>90.697931516427971</v>
      </c>
      <c r="M463" s="21">
        <v>91.95762500971172</v>
      </c>
      <c r="N463" s="21">
        <v>93.21731850299544</v>
      </c>
      <c r="O463" s="21">
        <v>94.47701199627916</v>
      </c>
      <c r="P463" s="21">
        <v>95.73670548956288</v>
      </c>
      <c r="Q463" s="21">
        <v>96.996398982846586</v>
      </c>
      <c r="R463" s="21">
        <v>98.25609247613032</v>
      </c>
      <c r="S463" s="21">
        <v>99.65157958594628</v>
      </c>
      <c r="T463" s="21">
        <v>101.04706669576224</v>
      </c>
      <c r="U463" s="21">
        <v>102.4425538055782</v>
      </c>
      <c r="V463" s="21">
        <v>103.83804091539416</v>
      </c>
      <c r="W463" s="21">
        <v>105.23352802521011</v>
      </c>
      <c r="X463" s="21">
        <v>106.47156953138905</v>
      </c>
      <c r="Y463" s="21">
        <v>107.709611037568</v>
      </c>
      <c r="Z463" s="21">
        <v>108.94765254374694</v>
      </c>
      <c r="AA463" s="21">
        <v>110.18569404992589</v>
      </c>
      <c r="AB463" s="21">
        <v>111.42373555610482</v>
      </c>
      <c r="AC463" s="21">
        <v>112.86811731331359</v>
      </c>
      <c r="AD463" s="21">
        <v>114.31249907052236</v>
      </c>
      <c r="AE463" s="21">
        <v>115.75688082773114</v>
      </c>
      <c r="AF463" s="21">
        <v>117.20126258493991</v>
      </c>
      <c r="AG463" s="22">
        <v>120.41827982173916</v>
      </c>
      <c r="AI463" s="20">
        <v>0</v>
      </c>
      <c r="AJ463" s="21">
        <v>5.2166744805659615</v>
      </c>
      <c r="AK463" s="21">
        <v>5.3216023247413169</v>
      </c>
      <c r="AL463" s="21">
        <v>5.4265301689166732</v>
      </c>
      <c r="AM463" s="21">
        <v>5.5063320831654474</v>
      </c>
      <c r="AN463" s="21">
        <v>5.5861339974142208</v>
      </c>
      <c r="AO463" s="21">
        <v>5.665935911662995</v>
      </c>
      <c r="AP463" s="21">
        <v>5.7457378259117702</v>
      </c>
      <c r="AQ463" s="21">
        <v>5.8255397401605462</v>
      </c>
      <c r="AR463" s="21">
        <v>5.9053416544093205</v>
      </c>
      <c r="AS463" s="21">
        <v>5.9851435686580947</v>
      </c>
      <c r="AT463" s="21">
        <v>6.0649454829068699</v>
      </c>
      <c r="AU463" s="21">
        <v>6.1447473971556432</v>
      </c>
      <c r="AV463" s="21">
        <v>6.2245493114044184</v>
      </c>
      <c r="AW463" s="21">
        <v>6.312953786990386</v>
      </c>
      <c r="AX463" s="21">
        <v>6.4013582625763545</v>
      </c>
      <c r="AY463" s="21">
        <v>6.4897627381623222</v>
      </c>
      <c r="AZ463" s="21">
        <v>6.5781672137482907</v>
      </c>
      <c r="BA463" s="21">
        <v>6.6665716893342575</v>
      </c>
      <c r="BB463" s="21">
        <v>6.7450019445028957</v>
      </c>
      <c r="BC463" s="21">
        <v>6.8234321996715348</v>
      </c>
      <c r="BD463" s="21">
        <v>6.901862454840173</v>
      </c>
      <c r="BE463" s="21">
        <v>6.9802927100088112</v>
      </c>
      <c r="BF463" s="21">
        <v>7.0587229651774486</v>
      </c>
      <c r="BG463" s="21">
        <v>7.1502249295408609</v>
      </c>
      <c r="BH463" s="21">
        <v>7.2417268939042723</v>
      </c>
      <c r="BI463" s="21">
        <v>7.3332288582676846</v>
      </c>
      <c r="BJ463" s="21">
        <v>7.424730822631096</v>
      </c>
      <c r="BK463" s="22">
        <v>7.6285297110405814</v>
      </c>
      <c r="BM463" s="163">
        <f>VLOOKUP(BM$6,'MonteCarlo Policy Paths'!$N$2:$S$31,$B463+1,FALSE)</f>
        <v>23.967702867134744</v>
      </c>
      <c r="BN463" s="21">
        <f>VLOOKUP(BN$6,'MonteCarlo Policy Paths'!$N$2:$S$31,$B463+1,FALSE)</f>
        <v>26.317177955222718</v>
      </c>
      <c r="BO463" s="21">
        <f>VLOOKUP(BO$6,'MonteCarlo Policy Paths'!$N$2:$S$31,$B463+1,FALSE)</f>
        <v>28.893255238045125</v>
      </c>
      <c r="BP463" s="21">
        <f>VLOOKUP(BP$6,'MonteCarlo Policy Paths'!$N$2:$S$31,$B463+1,FALSE)</f>
        <v>31.715102246604285</v>
      </c>
      <c r="BQ463" s="21">
        <f>VLOOKUP(BQ$6,'MonteCarlo Policy Paths'!$N$2:$S$31,$B463+1,FALSE)</f>
        <v>34.790233856835599</v>
      </c>
      <c r="BR463" s="21">
        <f>VLOOKUP(BR$6,'MonteCarlo Policy Paths'!$N$2:$S$31,$B463+1,FALSE)</f>
        <v>38.117013285454661</v>
      </c>
      <c r="BS463" s="21">
        <f>VLOOKUP(BS$6,'MonteCarlo Policy Paths'!$N$2:$S$31,$B463+1,FALSE)</f>
        <v>41.72840612279375</v>
      </c>
      <c r="BT463" s="21">
        <f>VLOOKUP(BT$6,'MonteCarlo Policy Paths'!$N$2:$S$31,$B463+1,FALSE)</f>
        <v>45.677249983631562</v>
      </c>
      <c r="BU463" s="21">
        <f>VLOOKUP(BU$6,'MonteCarlo Policy Paths'!$N$2:$S$31,$B463+1,FALSE)</f>
        <v>49.99204890598088</v>
      </c>
      <c r="BV463" s="21">
        <f>VLOOKUP(BV$6,'MonteCarlo Policy Paths'!$N$2:$S$31,$B463+1,FALSE)</f>
        <v>54.768556811140854</v>
      </c>
      <c r="BW463" s="21">
        <f>VLOOKUP(BW$6,'MonteCarlo Policy Paths'!$N$2:$S$31,$B463+1,FALSE)</f>
        <v>60.010238214835042</v>
      </c>
      <c r="BX463" s="21">
        <f>VLOOKUP(BX$6,'MonteCarlo Policy Paths'!$N$2:$S$31,$B463+1,FALSE)</f>
        <v>65.75812779974207</v>
      </c>
      <c r="BY463" s="21">
        <f>VLOOKUP(BY$6,'MonteCarlo Policy Paths'!$N$2:$S$31,$B463+1,FALSE)</f>
        <v>72.066881159093455</v>
      </c>
      <c r="BZ463" s="21">
        <f>VLOOKUP(BZ$6,'MonteCarlo Policy Paths'!$N$2:$S$31,$B463+1,FALSE)</f>
        <v>78.981532638183737</v>
      </c>
      <c r="CA463" s="21">
        <f>VLOOKUP(CA$6,'MonteCarlo Policy Paths'!$N$2:$S$31,$B463+1,FALSE)</f>
        <v>81.252691038046251</v>
      </c>
      <c r="CB463" s="21">
        <f>VLOOKUP(CB$6,'MonteCarlo Policy Paths'!$N$2:$S$31,$B463+1,FALSE)</f>
        <v>83.604044111934414</v>
      </c>
      <c r="CC463" s="21">
        <f>VLOOKUP(CC$6,'MonteCarlo Policy Paths'!$N$2:$S$31,$B463+1,FALSE)</f>
        <v>86.018714380110126</v>
      </c>
      <c r="CD463" s="21">
        <f>VLOOKUP(CD$6,'MonteCarlo Policy Paths'!$N$2:$S$31,$B463+1,FALSE)</f>
        <v>88.506196331807388</v>
      </c>
      <c r="CE463" s="21">
        <f>VLOOKUP(CE$6,'MonteCarlo Policy Paths'!$N$2:$S$31,$B463+1,FALSE)</f>
        <v>91.042757806054695</v>
      </c>
      <c r="CF463" s="21">
        <f>VLOOKUP(CF$6,'MonteCarlo Policy Paths'!$N$2:$S$31,$B463+1,FALSE)</f>
        <v>93.687547211990633</v>
      </c>
      <c r="CG463" s="21">
        <f>VLOOKUP(CG$6,'MonteCarlo Policy Paths'!$N$2:$S$31,$B463+1,FALSE)</f>
        <v>96.373095170621937</v>
      </c>
      <c r="CH463" s="21">
        <f>VLOOKUP(CH$6,'MonteCarlo Policy Paths'!$N$2:$S$31,$B463+1,FALSE)</f>
        <v>99.112987273548597</v>
      </c>
      <c r="CI463" s="21">
        <f>VLOOKUP(CI$6,'MonteCarlo Policy Paths'!$N$2:$S$31,$B463+1,FALSE)</f>
        <v>101.92614153054797</v>
      </c>
      <c r="CJ463" s="21">
        <f>VLOOKUP(CJ$6,'MonteCarlo Policy Paths'!$N$2:$S$31,$B463+1,FALSE)</f>
        <v>104.82221793361833</v>
      </c>
      <c r="CK463" s="21">
        <f>VLOOKUP(CK$6,'MonteCarlo Policy Paths'!$N$2:$S$31,$B463+1,FALSE)</f>
        <v>107.79595653596101</v>
      </c>
      <c r="CL463" s="21">
        <f>VLOOKUP(CL$6,'MonteCarlo Policy Paths'!$N$2:$S$31,$B463+1,FALSE)</f>
        <v>110.84691133589952</v>
      </c>
      <c r="CM463" s="21">
        <f>VLOOKUP(CM$6,'MonteCarlo Policy Paths'!$N$2:$S$31,$B463+1,FALSE)</f>
        <v>113.96784710075578</v>
      </c>
      <c r="CN463" s="21">
        <f>VLOOKUP(CN$6,'MonteCarlo Policy Paths'!$N$2:$S$31,$B463+1,FALSE)</f>
        <v>117.16284845198182</v>
      </c>
      <c r="CO463" s="164">
        <f>VLOOKUP(CO$6,'MonteCarlo Policy Paths'!$N$2:$S$31,$B463+1,FALSE)</f>
        <v>120.41827982173916</v>
      </c>
      <c r="CQ463" s="163">
        <f>BM463*VLOOKUP(AI$6,'Greenhouse Gas Costs Avoided'!$A$2:$I$32,9,FALSE)</f>
        <v>1.5183602829902079</v>
      </c>
      <c r="CR463" s="21">
        <f>BN463*VLOOKUP(AJ$6,'Greenhouse Gas Costs Avoided'!$A$2:$I$32,9,FALSE)</f>
        <v>1.6672001480120395</v>
      </c>
      <c r="CS463" s="21">
        <f>BO463*VLOOKUP(AK$6,'Greenhouse Gas Costs Avoided'!$A$2:$I$32,9,FALSE)</f>
        <v>1.8303953216936328</v>
      </c>
      <c r="CT463" s="21">
        <f>BP463*VLOOKUP(AL$6,'Greenhouse Gas Costs Avoided'!$A$2:$I$32,9,FALSE)</f>
        <v>2.0091600721673259</v>
      </c>
      <c r="CU463" s="21">
        <f>BQ463*VLOOKUP(AM$6,'Greenhouse Gas Costs Avoided'!$A$2:$I$32,9,FALSE)</f>
        <v>2.2039704688009323</v>
      </c>
      <c r="CV463" s="21">
        <f>BR463*VLOOKUP(AN$6,'Greenhouse Gas Costs Avoided'!$A$2:$I$32,9,FALSE)</f>
        <v>2.4147228209427172</v>
      </c>
      <c r="CW463" s="21">
        <f>BS463*VLOOKUP(AO$6,'Greenhouse Gas Costs Avoided'!$A$2:$I$32,9,FALSE)</f>
        <v>2.6435055074141016</v>
      </c>
      <c r="CX463" s="21">
        <f>BT463*VLOOKUP(AP$6,'Greenhouse Gas Costs Avoided'!$A$2:$I$32,9,FALSE)</f>
        <v>2.8936658050138946</v>
      </c>
      <c r="CY463" s="21">
        <f>BU463*VLOOKUP(AQ$6,'Greenhouse Gas Costs Avoided'!$A$2:$I$32,9,FALSE)</f>
        <v>3.1670094520501597</v>
      </c>
      <c r="CZ463" s="21">
        <f>BV463*VLOOKUP(AR$6,'Greenhouse Gas Costs Avoided'!$A$2:$I$32,9,FALSE)</f>
        <v>3.4696024846318703</v>
      </c>
      <c r="DA463" s="21">
        <f>BW463*VLOOKUP(AS$6,'Greenhouse Gas Costs Avoided'!$A$2:$I$32,9,FALSE)</f>
        <v>3.8016643807416939</v>
      </c>
      <c r="DB463" s="21">
        <f>BX463*VLOOKUP(AT$6,'Greenhouse Gas Costs Avoided'!$A$2:$I$32,9,FALSE)</f>
        <v>4.1657946983243246</v>
      </c>
      <c r="DC463" s="21">
        <f>BY463*VLOOKUP(AU$6,'Greenhouse Gas Costs Avoided'!$A$2:$I$32,9,FALSE)</f>
        <v>4.5654558835919028</v>
      </c>
      <c r="DD463" s="21">
        <f>BZ463*VLOOKUP(AV$6,'Greenhouse Gas Costs Avoided'!$A$2:$I$32,9,FALSE)</f>
        <v>5.0035008741682265</v>
      </c>
      <c r="DE463" s="21">
        <f>CA463*VLOOKUP(AW$6,'Greenhouse Gas Costs Avoided'!$A$2:$I$32,9,FALSE)</f>
        <v>5.1473793563843691</v>
      </c>
      <c r="DF463" s="21">
        <f>CB463*VLOOKUP(AX$6,'Greenhouse Gas Costs Avoided'!$A$2:$I$32,9,FALSE)</f>
        <v>5.2963381923007766</v>
      </c>
      <c r="DG463" s="21">
        <f>CC463*VLOOKUP(AY$6,'Greenhouse Gas Costs Avoided'!$A$2:$I$32,9,FALSE)</f>
        <v>5.4493081891352544</v>
      </c>
      <c r="DH463" s="21">
        <f>CD463*VLOOKUP(AZ$6,'Greenhouse Gas Costs Avoided'!$A$2:$I$32,9,FALSE)</f>
        <v>5.606890825278958</v>
      </c>
      <c r="DI463" s="21">
        <f>CE463*VLOOKUP(BA$6,'Greenhouse Gas Costs Avoided'!$A$2:$I$32,9,FALSE)</f>
        <v>5.7675826620899597</v>
      </c>
      <c r="DJ463" s="21">
        <f>CF463*VLOOKUP(BB$6,'Greenhouse Gas Costs Avoided'!$A$2:$I$32,9,FALSE)</f>
        <v>5.935130766850258</v>
      </c>
      <c r="DK463" s="21">
        <f>CG463*VLOOKUP(BC$6,'Greenhouse Gas Costs Avoided'!$A$2:$I$32,9,FALSE)</f>
        <v>6.1052609366481567</v>
      </c>
      <c r="DL463" s="21">
        <f>CH463*VLOOKUP(BD$6,'Greenhouse Gas Costs Avoided'!$A$2:$I$32,9,FALSE)</f>
        <v>6.2788338222861402</v>
      </c>
      <c r="DM463" s="21">
        <f>CI463*VLOOKUP(BE$6,'Greenhouse Gas Costs Avoided'!$A$2:$I$32,9,FALSE)</f>
        <v>6.4570478846612929</v>
      </c>
      <c r="DN463" s="21">
        <f>CJ463*VLOOKUP(BF$6,'Greenhouse Gas Costs Avoided'!$A$2:$I$32,9,FALSE)</f>
        <v>6.6405150868084322</v>
      </c>
      <c r="DO463" s="21">
        <f>CK463*VLOOKUP(BG$6,'Greenhouse Gas Costs Avoided'!$A$2:$I$32,9,FALSE)</f>
        <v>6.8289022097138705</v>
      </c>
      <c r="DP463" s="21">
        <f>CL463*VLOOKUP(BH$6,'Greenhouse Gas Costs Avoided'!$A$2:$I$32,9,FALSE)</f>
        <v>7.0221809990540507</v>
      </c>
      <c r="DQ463" s="21">
        <f>CM463*VLOOKUP(BI$6,'Greenhouse Gas Costs Avoided'!$A$2:$I$32,9,FALSE)</f>
        <v>7.2198931009350886</v>
      </c>
      <c r="DR463" s="21">
        <f>CN463*VLOOKUP(BJ$6,'Greenhouse Gas Costs Avoided'!$A$2:$I$32,9,FALSE)</f>
        <v>7.4222972772007143</v>
      </c>
      <c r="DS463" s="164">
        <f>CO463*VLOOKUP(BK$6,'Greenhouse Gas Costs Avoided'!$A$2:$I$32,9,FALSE)</f>
        <v>7.6285297110405814</v>
      </c>
    </row>
    <row r="464" spans="1:123" x14ac:dyDescent="0.35">
      <c r="A464" s="174">
        <v>458</v>
      </c>
      <c r="B464" s="12">
        <v>4</v>
      </c>
      <c r="C464" s="175">
        <v>2023</v>
      </c>
      <c r="E464" s="20">
        <v>0</v>
      </c>
      <c r="F464" s="21">
        <v>82.346532180449415</v>
      </c>
      <c r="G464" s="21">
        <v>84.002844861871253</v>
      </c>
      <c r="H464" s="21">
        <v>85.659157543293105</v>
      </c>
      <c r="I464" s="21">
        <v>86.918851036576825</v>
      </c>
      <c r="J464" s="21">
        <v>88.178544529860531</v>
      </c>
      <c r="K464" s="21">
        <v>89.438238023144251</v>
      </c>
      <c r="L464" s="21">
        <v>90.697931516427971</v>
      </c>
      <c r="M464" s="21">
        <v>91.95762500971172</v>
      </c>
      <c r="N464" s="21">
        <v>93.21731850299544</v>
      </c>
      <c r="O464" s="21">
        <v>94.47701199627916</v>
      </c>
      <c r="P464" s="21">
        <v>95.73670548956288</v>
      </c>
      <c r="Q464" s="21">
        <v>96.996398982846586</v>
      </c>
      <c r="R464" s="21">
        <v>98.25609247613032</v>
      </c>
      <c r="S464" s="21">
        <v>99.65157958594628</v>
      </c>
      <c r="T464" s="21">
        <v>101.04706669576224</v>
      </c>
      <c r="U464" s="21">
        <v>102.4425538055782</v>
      </c>
      <c r="V464" s="21">
        <v>103.83804091539416</v>
      </c>
      <c r="W464" s="21">
        <v>105.23352802521011</v>
      </c>
      <c r="X464" s="21">
        <v>106.47156953138905</v>
      </c>
      <c r="Y464" s="21">
        <v>107.709611037568</v>
      </c>
      <c r="Z464" s="21">
        <v>108.94765254374694</v>
      </c>
      <c r="AA464" s="21">
        <v>110.18569404992589</v>
      </c>
      <c r="AB464" s="21">
        <v>111.42373555610482</v>
      </c>
      <c r="AC464" s="21">
        <v>112.86811731331359</v>
      </c>
      <c r="AD464" s="21">
        <v>114.31249907052236</v>
      </c>
      <c r="AE464" s="21">
        <v>115.75688082773114</v>
      </c>
      <c r="AF464" s="21">
        <v>117.20126258493991</v>
      </c>
      <c r="AG464" s="22">
        <v>119.5319620819439</v>
      </c>
      <c r="AI464" s="20">
        <v>0</v>
      </c>
      <c r="AJ464" s="21">
        <v>5.2166744805659615</v>
      </c>
      <c r="AK464" s="21">
        <v>5.3216023247413169</v>
      </c>
      <c r="AL464" s="21">
        <v>5.4265301689166732</v>
      </c>
      <c r="AM464" s="21">
        <v>5.5063320831654474</v>
      </c>
      <c r="AN464" s="21">
        <v>5.5861339974142208</v>
      </c>
      <c r="AO464" s="21">
        <v>5.665935911662995</v>
      </c>
      <c r="AP464" s="21">
        <v>5.7457378259117702</v>
      </c>
      <c r="AQ464" s="21">
        <v>5.8255397401605462</v>
      </c>
      <c r="AR464" s="21">
        <v>5.9053416544093205</v>
      </c>
      <c r="AS464" s="21">
        <v>5.9851435686580947</v>
      </c>
      <c r="AT464" s="21">
        <v>6.0649454829068699</v>
      </c>
      <c r="AU464" s="21">
        <v>6.1447473971556432</v>
      </c>
      <c r="AV464" s="21">
        <v>6.2245493114044184</v>
      </c>
      <c r="AW464" s="21">
        <v>6.312953786990386</v>
      </c>
      <c r="AX464" s="21">
        <v>6.4013582625763545</v>
      </c>
      <c r="AY464" s="21">
        <v>6.4897627381623222</v>
      </c>
      <c r="AZ464" s="21">
        <v>6.5781672137482907</v>
      </c>
      <c r="BA464" s="21">
        <v>6.6665716893342575</v>
      </c>
      <c r="BB464" s="21">
        <v>6.7450019445028957</v>
      </c>
      <c r="BC464" s="21">
        <v>6.8234321996715348</v>
      </c>
      <c r="BD464" s="21">
        <v>6.901862454840173</v>
      </c>
      <c r="BE464" s="21">
        <v>6.9802927100088112</v>
      </c>
      <c r="BF464" s="21">
        <v>7.0587229651774486</v>
      </c>
      <c r="BG464" s="21">
        <v>7.1502249295408609</v>
      </c>
      <c r="BH464" s="21">
        <v>7.2417268939042723</v>
      </c>
      <c r="BI464" s="21">
        <v>7.3332288582676846</v>
      </c>
      <c r="BJ464" s="21">
        <v>7.424730822631096</v>
      </c>
      <c r="BK464" s="22">
        <v>7.5723812490175435</v>
      </c>
      <c r="BM464" s="163">
        <f>VLOOKUP(BM$6,'MonteCarlo Policy Paths'!$N$2:$S$31,$B464+1,FALSE)</f>
        <v>21.456887556927661</v>
      </c>
      <c r="BN464" s="21">
        <f>VLOOKUP(BN$6,'MonteCarlo Policy Paths'!$N$2:$S$31,$B464+1,FALSE)</f>
        <v>23.119081894670884</v>
      </c>
      <c r="BO464" s="21">
        <f>VLOOKUP(BO$6,'MonteCarlo Policy Paths'!$N$2:$S$31,$B464+1,FALSE)</f>
        <v>24.918982795429599</v>
      </c>
      <c r="BP464" s="21">
        <f>VLOOKUP(BP$6,'MonteCarlo Policy Paths'!$N$2:$S$31,$B464+1,FALSE)</f>
        <v>26.866510906830612</v>
      </c>
      <c r="BQ464" s="21">
        <f>VLOOKUP(BQ$6,'MonteCarlo Policy Paths'!$N$2:$S$31,$B464+1,FALSE)</f>
        <v>28.957808063155838</v>
      </c>
      <c r="BR464" s="21">
        <f>VLOOKUP(BR$6,'MonteCarlo Policy Paths'!$N$2:$S$31,$B464+1,FALSE)</f>
        <v>31.169773267386955</v>
      </c>
      <c r="BS464" s="21">
        <f>VLOOKUP(BS$6,'MonteCarlo Policy Paths'!$N$2:$S$31,$B464+1,FALSE)</f>
        <v>33.536503079259326</v>
      </c>
      <c r="BT464" s="21">
        <f>VLOOKUP(BT$6,'MonteCarlo Policy Paths'!$N$2:$S$31,$B464+1,FALSE)</f>
        <v>36.094562758542168</v>
      </c>
      <c r="BU464" s="21">
        <f>VLOOKUP(BU$6,'MonteCarlo Policy Paths'!$N$2:$S$31,$B464+1,FALSE)</f>
        <v>38.859796339203925</v>
      </c>
      <c r="BV464" s="21">
        <f>VLOOKUP(BV$6,'MonteCarlo Policy Paths'!$N$2:$S$31,$B464+1,FALSE)</f>
        <v>41.937214526892696</v>
      </c>
      <c r="BW464" s="21">
        <f>VLOOKUP(BW$6,'MonteCarlo Policy Paths'!$N$2:$S$31,$B464+1,FALSE)</f>
        <v>45.285702034805901</v>
      </c>
      <c r="BX464" s="21">
        <f>VLOOKUP(BX$6,'MonteCarlo Policy Paths'!$N$2:$S$31,$B464+1,FALSE)</f>
        <v>48.923675973628832</v>
      </c>
      <c r="BY464" s="21">
        <f>VLOOKUP(BY$6,'MonteCarlo Policy Paths'!$N$2:$S$31,$B464+1,FALSE)</f>
        <v>52.880283256992421</v>
      </c>
      <c r="BZ464" s="21">
        <f>VLOOKUP(BZ$6,'MonteCarlo Policy Paths'!$N$2:$S$31,$B464+1,FALSE)</f>
        <v>57.179951130409847</v>
      </c>
      <c r="CA464" s="21">
        <f>VLOOKUP(CA$6,'MonteCarlo Policy Paths'!$N$2:$S$31,$B464+1,FALSE)</f>
        <v>59.199989570907007</v>
      </c>
      <c r="CB464" s="21">
        <f>VLOOKUP(CB$6,'MonteCarlo Policy Paths'!$N$2:$S$31,$B464+1,FALSE)</f>
        <v>61.304348310445278</v>
      </c>
      <c r="CC464" s="21">
        <f>VLOOKUP(CC$6,'MonteCarlo Policy Paths'!$N$2:$S$31,$B464+1,FALSE)</f>
        <v>63.486799757257046</v>
      </c>
      <c r="CD464" s="21">
        <f>VLOOKUP(CD$6,'MonteCarlo Policy Paths'!$N$2:$S$31,$B464+1,FALSE)</f>
        <v>65.754412861465767</v>
      </c>
      <c r="CE464" s="21">
        <f>VLOOKUP(CE$6,'MonteCarlo Policy Paths'!$N$2:$S$31,$B464+1,FALSE)</f>
        <v>68.097759333367534</v>
      </c>
      <c r="CF464" s="21">
        <f>VLOOKUP(CF$6,'MonteCarlo Policy Paths'!$N$2:$S$31,$B464+1,FALSE)</f>
        <v>70.548973057852507</v>
      </c>
      <c r="CG464" s="21">
        <f>VLOOKUP(CG$6,'MonteCarlo Policy Paths'!$N$2:$S$31,$B464+1,FALSE)</f>
        <v>73.077007009761019</v>
      </c>
      <c r="CH464" s="21">
        <f>VLOOKUP(CH$6,'MonteCarlo Policy Paths'!$N$2:$S$31,$B464+1,FALSE)</f>
        <v>75.691476032446857</v>
      </c>
      <c r="CI464" s="21">
        <f>VLOOKUP(CI$6,'MonteCarlo Policy Paths'!$N$2:$S$31,$B464+1,FALSE)</f>
        <v>78.404802280730166</v>
      </c>
      <c r="CJ464" s="21">
        <f>VLOOKUP(CJ$6,'MonteCarlo Policy Paths'!$N$2:$S$31,$B464+1,FALSE)</f>
        <v>81.224927058038162</v>
      </c>
      <c r="CK464" s="21">
        <f>VLOOKUP(CK$6,'MonteCarlo Policy Paths'!$N$2:$S$31,$B464+1,FALSE)</f>
        <v>84.152487263770951</v>
      </c>
      <c r="CL464" s="21">
        <f>VLOOKUP(CL$6,'MonteCarlo Policy Paths'!$N$2:$S$31,$B464+1,FALSE)</f>
        <v>87.19069011352974</v>
      </c>
      <c r="CM464" s="21">
        <f>VLOOKUP(CM$6,'MonteCarlo Policy Paths'!$N$2:$S$31,$B464+1,FALSE)</f>
        <v>90.339519718236858</v>
      </c>
      <c r="CN464" s="21">
        <f>VLOOKUP(CN$6,'MonteCarlo Policy Paths'!$N$2:$S$31,$B464+1,FALSE)</f>
        <v>93.604800202242828</v>
      </c>
      <c r="CO464" s="164">
        <f>VLOOKUP(CO$6,'MonteCarlo Policy Paths'!$N$2:$S$31,$B464+1,FALSE)</f>
        <v>96.983684685934094</v>
      </c>
      <c r="CQ464" s="163">
        <f>BM464*VLOOKUP(AI$6,'Greenhouse Gas Costs Avoided'!$A$2:$I$32,9,FALSE)</f>
        <v>1.3592994724454583</v>
      </c>
      <c r="CR464" s="21">
        <f>BN464*VLOOKUP(AJ$6,'Greenhouse Gas Costs Avoided'!$A$2:$I$32,9,FALSE)</f>
        <v>1.4645999210963487</v>
      </c>
      <c r="CS464" s="21">
        <f>BO464*VLOOKUP(AK$6,'Greenhouse Gas Costs Avoided'!$A$2:$I$32,9,FALSE)</f>
        <v>1.5786241167474793</v>
      </c>
      <c r="CT464" s="21">
        <f>BP464*VLOOKUP(AL$6,'Greenhouse Gas Costs Avoided'!$A$2:$I$32,9,FALSE)</f>
        <v>1.7020005350363183</v>
      </c>
      <c r="CU464" s="21">
        <f>BQ464*VLOOKUP(AM$6,'Greenhouse Gas Costs Avoided'!$A$2:$I$32,9,FALSE)</f>
        <v>1.8344847601494692</v>
      </c>
      <c r="CV464" s="21">
        <f>BR464*VLOOKUP(AN$6,'Greenhouse Gas Costs Avoided'!$A$2:$I$32,9,FALSE)</f>
        <v>1.9746133378475101</v>
      </c>
      <c r="CW464" s="21">
        <f>BS464*VLOOKUP(AO$6,'Greenhouse Gas Costs Avoided'!$A$2:$I$32,9,FALSE)</f>
        <v>2.1245462941611284</v>
      </c>
      <c r="CX464" s="21">
        <f>BT464*VLOOKUP(AP$6,'Greenhouse Gas Costs Avoided'!$A$2:$I$32,9,FALSE)</f>
        <v>2.2866000479177169</v>
      </c>
      <c r="CY464" s="21">
        <f>BU464*VLOOKUP(AQ$6,'Greenhouse Gas Costs Avoided'!$A$2:$I$32,9,FALSE)</f>
        <v>2.4617783228380428</v>
      </c>
      <c r="CZ464" s="21">
        <f>BV464*VLOOKUP(AR$6,'Greenhouse Gas Costs Avoided'!$A$2:$I$32,9,FALSE)</f>
        <v>2.6567335747552212</v>
      </c>
      <c r="DA464" s="21">
        <f>BW464*VLOOKUP(AS$6,'Greenhouse Gas Costs Avoided'!$A$2:$I$32,9,FALSE)</f>
        <v>2.8688611394320973</v>
      </c>
      <c r="DB464" s="21">
        <f>BX464*VLOOKUP(AT$6,'Greenhouse Gas Costs Avoided'!$A$2:$I$32,9,FALSE)</f>
        <v>3.099327745676475</v>
      </c>
      <c r="DC464" s="21">
        <f>BY464*VLOOKUP(AU$6,'Greenhouse Gas Costs Avoided'!$A$2:$I$32,9,FALSE)</f>
        <v>3.3499798581359799</v>
      </c>
      <c r="DD464" s="21">
        <f>BZ464*VLOOKUP(AV$6,'Greenhouse Gas Costs Avoided'!$A$2:$I$32,9,FALSE)</f>
        <v>3.6223649492411436</v>
      </c>
      <c r="DE464" s="21">
        <f>CA464*VLOOKUP(AW$6,'Greenhouse Gas Costs Avoided'!$A$2:$I$32,9,FALSE)</f>
        <v>3.7503349159570667</v>
      </c>
      <c r="DF464" s="21">
        <f>CB464*VLOOKUP(AX$6,'Greenhouse Gas Costs Avoided'!$A$2:$I$32,9,FALSE)</f>
        <v>3.8836465958035138</v>
      </c>
      <c r="DG464" s="21">
        <f>CC464*VLOOKUP(AY$6,'Greenhouse Gas Costs Avoided'!$A$2:$I$32,9,FALSE)</f>
        <v>4.0219054692034097</v>
      </c>
      <c r="DH464" s="21">
        <f>CD464*VLOOKUP(AZ$6,'Greenhouse Gas Costs Avoided'!$A$2:$I$32,9,FALSE)</f>
        <v>4.1655593560070496</v>
      </c>
      <c r="DI464" s="21">
        <f>CE464*VLOOKUP(BA$6,'Greenhouse Gas Costs Avoided'!$A$2:$I$32,9,FALSE)</f>
        <v>4.3140109715809301</v>
      </c>
      <c r="DJ464" s="21">
        <f>CF464*VLOOKUP(BB$6,'Greenhouse Gas Costs Avoided'!$A$2:$I$32,9,FALSE)</f>
        <v>4.4692960059878768</v>
      </c>
      <c r="DK464" s="21">
        <f>CG464*VLOOKUP(BC$6,'Greenhouse Gas Costs Avoided'!$A$2:$I$32,9,FALSE)</f>
        <v>4.629447622014963</v>
      </c>
      <c r="DL464" s="21">
        <f>CH464*VLOOKUP(BD$6,'Greenhouse Gas Costs Avoided'!$A$2:$I$32,9,FALSE)</f>
        <v>4.7950749225184994</v>
      </c>
      <c r="DM464" s="21">
        <f>CI464*VLOOKUP(BE$6,'Greenhouse Gas Costs Avoided'!$A$2:$I$32,9,FALSE)</f>
        <v>4.9669648542748472</v>
      </c>
      <c r="DN464" s="21">
        <f>CJ464*VLOOKUP(BF$6,'Greenhouse Gas Costs Avoided'!$A$2:$I$32,9,FALSE)</f>
        <v>5.1456205009456273</v>
      </c>
      <c r="DO464" s="21">
        <f>CK464*VLOOKUP(BG$6,'Greenhouse Gas Costs Avoided'!$A$2:$I$32,9,FALSE)</f>
        <v>5.331082210275417</v>
      </c>
      <c r="DP464" s="21">
        <f>CL464*VLOOKUP(BH$6,'Greenhouse Gas Costs Avoided'!$A$2:$I$32,9,FALSE)</f>
        <v>5.5235531602164318</v>
      </c>
      <c r="DQ464" s="21">
        <f>CM464*VLOOKUP(BI$6,'Greenhouse Gas Costs Avoided'!$A$2:$I$32,9,FALSE)</f>
        <v>5.723032344191421</v>
      </c>
      <c r="DR464" s="21">
        <f>CN464*VLOOKUP(BJ$6,'Greenhouse Gas Costs Avoided'!$A$2:$I$32,9,FALSE)</f>
        <v>5.9298887220104266</v>
      </c>
      <c r="DS464" s="164">
        <f>CO464*VLOOKUP(BK$6,'Greenhouse Gas Costs Avoided'!$A$2:$I$32,9,FALSE)</f>
        <v>6.1439419431008639</v>
      </c>
    </row>
    <row r="465" spans="1:123" x14ac:dyDescent="0.35">
      <c r="A465" s="174">
        <v>459</v>
      </c>
      <c r="B465" s="12">
        <v>4</v>
      </c>
      <c r="C465" s="175">
        <v>2023</v>
      </c>
      <c r="E465" s="20">
        <v>0</v>
      </c>
      <c r="F465" s="21">
        <v>82.346532180449415</v>
      </c>
      <c r="G465" s="21">
        <v>84.002844861871253</v>
      </c>
      <c r="H465" s="21">
        <v>85.659157543293105</v>
      </c>
      <c r="I465" s="21">
        <v>86.918851036576825</v>
      </c>
      <c r="J465" s="21">
        <v>88.178544529860531</v>
      </c>
      <c r="K465" s="21">
        <v>89.438238023144251</v>
      </c>
      <c r="L465" s="21">
        <v>90.697931516427971</v>
      </c>
      <c r="M465" s="21">
        <v>91.95762500971172</v>
      </c>
      <c r="N465" s="21">
        <v>93.21731850299544</v>
      </c>
      <c r="O465" s="21">
        <v>94.47701199627916</v>
      </c>
      <c r="P465" s="21">
        <v>95.73670548956288</v>
      </c>
      <c r="Q465" s="21">
        <v>96.996398982846586</v>
      </c>
      <c r="R465" s="21">
        <v>98.25609247613032</v>
      </c>
      <c r="S465" s="21">
        <v>99.65157958594628</v>
      </c>
      <c r="T465" s="21">
        <v>101.04706669576224</v>
      </c>
      <c r="U465" s="21">
        <v>102.4425538055782</v>
      </c>
      <c r="V465" s="21">
        <v>103.83804091539416</v>
      </c>
      <c r="W465" s="21">
        <v>105.23352802521011</v>
      </c>
      <c r="X465" s="21">
        <v>106.47156953138905</v>
      </c>
      <c r="Y465" s="21">
        <v>107.709611037568</v>
      </c>
      <c r="Z465" s="21">
        <v>108.94765254374694</v>
      </c>
      <c r="AA465" s="21">
        <v>110.18569404992589</v>
      </c>
      <c r="AB465" s="21">
        <v>111.42373555610482</v>
      </c>
      <c r="AC465" s="21">
        <v>112.86811731331359</v>
      </c>
      <c r="AD465" s="21">
        <v>114.31249907052236</v>
      </c>
      <c r="AE465" s="21">
        <v>115.75688082773114</v>
      </c>
      <c r="AF465" s="21">
        <v>117.20126258493991</v>
      </c>
      <c r="AG465" s="22">
        <v>119.5319620819439</v>
      </c>
      <c r="AI465" s="20">
        <v>0</v>
      </c>
      <c r="AJ465" s="21">
        <v>5.2166744805659615</v>
      </c>
      <c r="AK465" s="21">
        <v>5.3216023247413169</v>
      </c>
      <c r="AL465" s="21">
        <v>5.4265301689166732</v>
      </c>
      <c r="AM465" s="21">
        <v>5.5063320831654474</v>
      </c>
      <c r="AN465" s="21">
        <v>5.5861339974142208</v>
      </c>
      <c r="AO465" s="21">
        <v>5.665935911662995</v>
      </c>
      <c r="AP465" s="21">
        <v>5.7457378259117702</v>
      </c>
      <c r="AQ465" s="21">
        <v>5.8255397401605462</v>
      </c>
      <c r="AR465" s="21">
        <v>5.9053416544093205</v>
      </c>
      <c r="AS465" s="21">
        <v>5.9851435686580947</v>
      </c>
      <c r="AT465" s="21">
        <v>6.0649454829068699</v>
      </c>
      <c r="AU465" s="21">
        <v>6.1447473971556432</v>
      </c>
      <c r="AV465" s="21">
        <v>6.2245493114044184</v>
      </c>
      <c r="AW465" s="21">
        <v>6.312953786990386</v>
      </c>
      <c r="AX465" s="21">
        <v>6.4013582625763545</v>
      </c>
      <c r="AY465" s="21">
        <v>6.4897627381623222</v>
      </c>
      <c r="AZ465" s="21">
        <v>6.5781672137482907</v>
      </c>
      <c r="BA465" s="21">
        <v>6.6665716893342575</v>
      </c>
      <c r="BB465" s="21">
        <v>6.7450019445028957</v>
      </c>
      <c r="BC465" s="21">
        <v>6.8234321996715348</v>
      </c>
      <c r="BD465" s="21">
        <v>6.901862454840173</v>
      </c>
      <c r="BE465" s="21">
        <v>6.9802927100088112</v>
      </c>
      <c r="BF465" s="21">
        <v>7.0587229651774486</v>
      </c>
      <c r="BG465" s="21">
        <v>7.1502249295408609</v>
      </c>
      <c r="BH465" s="21">
        <v>7.2417268939042723</v>
      </c>
      <c r="BI465" s="21">
        <v>7.3332288582676846</v>
      </c>
      <c r="BJ465" s="21">
        <v>7.424730822631096</v>
      </c>
      <c r="BK465" s="22">
        <v>7.5723812490175435</v>
      </c>
      <c r="BM465" s="163">
        <f>VLOOKUP(BM$6,'MonteCarlo Policy Paths'!$N$2:$S$31,$B465+1,FALSE)</f>
        <v>21.456887556927661</v>
      </c>
      <c r="BN465" s="21">
        <f>VLOOKUP(BN$6,'MonteCarlo Policy Paths'!$N$2:$S$31,$B465+1,FALSE)</f>
        <v>23.119081894670884</v>
      </c>
      <c r="BO465" s="21">
        <f>VLOOKUP(BO$6,'MonteCarlo Policy Paths'!$N$2:$S$31,$B465+1,FALSE)</f>
        <v>24.918982795429599</v>
      </c>
      <c r="BP465" s="21">
        <f>VLOOKUP(BP$6,'MonteCarlo Policy Paths'!$N$2:$S$31,$B465+1,FALSE)</f>
        <v>26.866510906830612</v>
      </c>
      <c r="BQ465" s="21">
        <f>VLOOKUP(BQ$6,'MonteCarlo Policy Paths'!$N$2:$S$31,$B465+1,FALSE)</f>
        <v>28.957808063155838</v>
      </c>
      <c r="BR465" s="21">
        <f>VLOOKUP(BR$6,'MonteCarlo Policy Paths'!$N$2:$S$31,$B465+1,FALSE)</f>
        <v>31.169773267386955</v>
      </c>
      <c r="BS465" s="21">
        <f>VLOOKUP(BS$6,'MonteCarlo Policy Paths'!$N$2:$S$31,$B465+1,FALSE)</f>
        <v>33.536503079259326</v>
      </c>
      <c r="BT465" s="21">
        <f>VLOOKUP(BT$6,'MonteCarlo Policy Paths'!$N$2:$S$31,$B465+1,FALSE)</f>
        <v>36.094562758542168</v>
      </c>
      <c r="BU465" s="21">
        <f>VLOOKUP(BU$6,'MonteCarlo Policy Paths'!$N$2:$S$31,$B465+1,FALSE)</f>
        <v>38.859796339203925</v>
      </c>
      <c r="BV465" s="21">
        <f>VLOOKUP(BV$6,'MonteCarlo Policy Paths'!$N$2:$S$31,$B465+1,FALSE)</f>
        <v>41.937214526892696</v>
      </c>
      <c r="BW465" s="21">
        <f>VLOOKUP(BW$6,'MonteCarlo Policy Paths'!$N$2:$S$31,$B465+1,FALSE)</f>
        <v>45.285702034805901</v>
      </c>
      <c r="BX465" s="21">
        <f>VLOOKUP(BX$6,'MonteCarlo Policy Paths'!$N$2:$S$31,$B465+1,FALSE)</f>
        <v>48.923675973628832</v>
      </c>
      <c r="BY465" s="21">
        <f>VLOOKUP(BY$6,'MonteCarlo Policy Paths'!$N$2:$S$31,$B465+1,FALSE)</f>
        <v>52.880283256992421</v>
      </c>
      <c r="BZ465" s="21">
        <f>VLOOKUP(BZ$6,'MonteCarlo Policy Paths'!$N$2:$S$31,$B465+1,FALSE)</f>
        <v>57.179951130409847</v>
      </c>
      <c r="CA465" s="21">
        <f>VLOOKUP(CA$6,'MonteCarlo Policy Paths'!$N$2:$S$31,$B465+1,FALSE)</f>
        <v>59.199989570907007</v>
      </c>
      <c r="CB465" s="21">
        <f>VLOOKUP(CB$6,'MonteCarlo Policy Paths'!$N$2:$S$31,$B465+1,FALSE)</f>
        <v>61.304348310445278</v>
      </c>
      <c r="CC465" s="21">
        <f>VLOOKUP(CC$6,'MonteCarlo Policy Paths'!$N$2:$S$31,$B465+1,FALSE)</f>
        <v>63.486799757257046</v>
      </c>
      <c r="CD465" s="21">
        <f>VLOOKUP(CD$6,'MonteCarlo Policy Paths'!$N$2:$S$31,$B465+1,FALSE)</f>
        <v>65.754412861465767</v>
      </c>
      <c r="CE465" s="21">
        <f>VLOOKUP(CE$6,'MonteCarlo Policy Paths'!$N$2:$S$31,$B465+1,FALSE)</f>
        <v>68.097759333367534</v>
      </c>
      <c r="CF465" s="21">
        <f>VLOOKUP(CF$6,'MonteCarlo Policy Paths'!$N$2:$S$31,$B465+1,FALSE)</f>
        <v>70.548973057852507</v>
      </c>
      <c r="CG465" s="21">
        <f>VLOOKUP(CG$6,'MonteCarlo Policy Paths'!$N$2:$S$31,$B465+1,FALSE)</f>
        <v>73.077007009761019</v>
      </c>
      <c r="CH465" s="21">
        <f>VLOOKUP(CH$6,'MonteCarlo Policy Paths'!$N$2:$S$31,$B465+1,FALSE)</f>
        <v>75.691476032446857</v>
      </c>
      <c r="CI465" s="21">
        <f>VLOOKUP(CI$6,'MonteCarlo Policy Paths'!$N$2:$S$31,$B465+1,FALSE)</f>
        <v>78.404802280730166</v>
      </c>
      <c r="CJ465" s="21">
        <f>VLOOKUP(CJ$6,'MonteCarlo Policy Paths'!$N$2:$S$31,$B465+1,FALSE)</f>
        <v>81.224927058038162</v>
      </c>
      <c r="CK465" s="21">
        <f>VLOOKUP(CK$6,'MonteCarlo Policy Paths'!$N$2:$S$31,$B465+1,FALSE)</f>
        <v>84.152487263770951</v>
      </c>
      <c r="CL465" s="21">
        <f>VLOOKUP(CL$6,'MonteCarlo Policy Paths'!$N$2:$S$31,$B465+1,FALSE)</f>
        <v>87.19069011352974</v>
      </c>
      <c r="CM465" s="21">
        <f>VLOOKUP(CM$6,'MonteCarlo Policy Paths'!$N$2:$S$31,$B465+1,FALSE)</f>
        <v>90.339519718236858</v>
      </c>
      <c r="CN465" s="21">
        <f>VLOOKUP(CN$6,'MonteCarlo Policy Paths'!$N$2:$S$31,$B465+1,FALSE)</f>
        <v>93.604800202242828</v>
      </c>
      <c r="CO465" s="164">
        <f>VLOOKUP(CO$6,'MonteCarlo Policy Paths'!$N$2:$S$31,$B465+1,FALSE)</f>
        <v>96.983684685934094</v>
      </c>
      <c r="CQ465" s="163">
        <f>BM465*VLOOKUP(AI$6,'Greenhouse Gas Costs Avoided'!$A$2:$I$32,9,FALSE)</f>
        <v>1.3592994724454583</v>
      </c>
      <c r="CR465" s="21">
        <f>BN465*VLOOKUP(AJ$6,'Greenhouse Gas Costs Avoided'!$A$2:$I$32,9,FALSE)</f>
        <v>1.4645999210963487</v>
      </c>
      <c r="CS465" s="21">
        <f>BO465*VLOOKUP(AK$6,'Greenhouse Gas Costs Avoided'!$A$2:$I$32,9,FALSE)</f>
        <v>1.5786241167474793</v>
      </c>
      <c r="CT465" s="21">
        <f>BP465*VLOOKUP(AL$6,'Greenhouse Gas Costs Avoided'!$A$2:$I$32,9,FALSE)</f>
        <v>1.7020005350363183</v>
      </c>
      <c r="CU465" s="21">
        <f>BQ465*VLOOKUP(AM$6,'Greenhouse Gas Costs Avoided'!$A$2:$I$32,9,FALSE)</f>
        <v>1.8344847601494692</v>
      </c>
      <c r="CV465" s="21">
        <f>BR465*VLOOKUP(AN$6,'Greenhouse Gas Costs Avoided'!$A$2:$I$32,9,FALSE)</f>
        <v>1.9746133378475101</v>
      </c>
      <c r="CW465" s="21">
        <f>BS465*VLOOKUP(AO$6,'Greenhouse Gas Costs Avoided'!$A$2:$I$32,9,FALSE)</f>
        <v>2.1245462941611284</v>
      </c>
      <c r="CX465" s="21">
        <f>BT465*VLOOKUP(AP$6,'Greenhouse Gas Costs Avoided'!$A$2:$I$32,9,FALSE)</f>
        <v>2.2866000479177169</v>
      </c>
      <c r="CY465" s="21">
        <f>BU465*VLOOKUP(AQ$6,'Greenhouse Gas Costs Avoided'!$A$2:$I$32,9,FALSE)</f>
        <v>2.4617783228380428</v>
      </c>
      <c r="CZ465" s="21">
        <f>BV465*VLOOKUP(AR$6,'Greenhouse Gas Costs Avoided'!$A$2:$I$32,9,FALSE)</f>
        <v>2.6567335747552212</v>
      </c>
      <c r="DA465" s="21">
        <f>BW465*VLOOKUP(AS$6,'Greenhouse Gas Costs Avoided'!$A$2:$I$32,9,FALSE)</f>
        <v>2.8688611394320973</v>
      </c>
      <c r="DB465" s="21">
        <f>BX465*VLOOKUP(AT$6,'Greenhouse Gas Costs Avoided'!$A$2:$I$32,9,FALSE)</f>
        <v>3.099327745676475</v>
      </c>
      <c r="DC465" s="21">
        <f>BY465*VLOOKUP(AU$6,'Greenhouse Gas Costs Avoided'!$A$2:$I$32,9,FALSE)</f>
        <v>3.3499798581359799</v>
      </c>
      <c r="DD465" s="21">
        <f>BZ465*VLOOKUP(AV$6,'Greenhouse Gas Costs Avoided'!$A$2:$I$32,9,FALSE)</f>
        <v>3.6223649492411436</v>
      </c>
      <c r="DE465" s="21">
        <f>CA465*VLOOKUP(AW$6,'Greenhouse Gas Costs Avoided'!$A$2:$I$32,9,FALSE)</f>
        <v>3.7503349159570667</v>
      </c>
      <c r="DF465" s="21">
        <f>CB465*VLOOKUP(AX$6,'Greenhouse Gas Costs Avoided'!$A$2:$I$32,9,FALSE)</f>
        <v>3.8836465958035138</v>
      </c>
      <c r="DG465" s="21">
        <f>CC465*VLOOKUP(AY$6,'Greenhouse Gas Costs Avoided'!$A$2:$I$32,9,FALSE)</f>
        <v>4.0219054692034097</v>
      </c>
      <c r="DH465" s="21">
        <f>CD465*VLOOKUP(AZ$6,'Greenhouse Gas Costs Avoided'!$A$2:$I$32,9,FALSE)</f>
        <v>4.1655593560070496</v>
      </c>
      <c r="DI465" s="21">
        <f>CE465*VLOOKUP(BA$6,'Greenhouse Gas Costs Avoided'!$A$2:$I$32,9,FALSE)</f>
        <v>4.3140109715809301</v>
      </c>
      <c r="DJ465" s="21">
        <f>CF465*VLOOKUP(BB$6,'Greenhouse Gas Costs Avoided'!$A$2:$I$32,9,FALSE)</f>
        <v>4.4692960059878768</v>
      </c>
      <c r="DK465" s="21">
        <f>CG465*VLOOKUP(BC$6,'Greenhouse Gas Costs Avoided'!$A$2:$I$32,9,FALSE)</f>
        <v>4.629447622014963</v>
      </c>
      <c r="DL465" s="21">
        <f>CH465*VLOOKUP(BD$6,'Greenhouse Gas Costs Avoided'!$A$2:$I$32,9,FALSE)</f>
        <v>4.7950749225184994</v>
      </c>
      <c r="DM465" s="21">
        <f>CI465*VLOOKUP(BE$6,'Greenhouse Gas Costs Avoided'!$A$2:$I$32,9,FALSE)</f>
        <v>4.9669648542748472</v>
      </c>
      <c r="DN465" s="21">
        <f>CJ465*VLOOKUP(BF$6,'Greenhouse Gas Costs Avoided'!$A$2:$I$32,9,FALSE)</f>
        <v>5.1456205009456273</v>
      </c>
      <c r="DO465" s="21">
        <f>CK465*VLOOKUP(BG$6,'Greenhouse Gas Costs Avoided'!$A$2:$I$32,9,FALSE)</f>
        <v>5.331082210275417</v>
      </c>
      <c r="DP465" s="21">
        <f>CL465*VLOOKUP(BH$6,'Greenhouse Gas Costs Avoided'!$A$2:$I$32,9,FALSE)</f>
        <v>5.5235531602164318</v>
      </c>
      <c r="DQ465" s="21">
        <f>CM465*VLOOKUP(BI$6,'Greenhouse Gas Costs Avoided'!$A$2:$I$32,9,FALSE)</f>
        <v>5.723032344191421</v>
      </c>
      <c r="DR465" s="21">
        <f>CN465*VLOOKUP(BJ$6,'Greenhouse Gas Costs Avoided'!$A$2:$I$32,9,FALSE)</f>
        <v>5.9298887220104266</v>
      </c>
      <c r="DS465" s="164">
        <f>CO465*VLOOKUP(BK$6,'Greenhouse Gas Costs Avoided'!$A$2:$I$32,9,FALSE)</f>
        <v>6.1439419431008639</v>
      </c>
    </row>
    <row r="466" spans="1:123" x14ac:dyDescent="0.35">
      <c r="A466" s="174">
        <v>460</v>
      </c>
      <c r="B466" s="12">
        <v>5</v>
      </c>
      <c r="C466" s="175">
        <v>2023</v>
      </c>
      <c r="E466" s="20">
        <v>0</v>
      </c>
      <c r="F466" s="21">
        <v>82.346532180449415</v>
      </c>
      <c r="G466" s="21">
        <v>84.002844861871253</v>
      </c>
      <c r="H466" s="21">
        <v>85.659157543293105</v>
      </c>
      <c r="I466" s="21">
        <v>86.918851036576825</v>
      </c>
      <c r="J466" s="21">
        <v>88.178544529860531</v>
      </c>
      <c r="K466" s="21">
        <v>89.438238023144251</v>
      </c>
      <c r="L466" s="21">
        <v>90.697931516427971</v>
      </c>
      <c r="M466" s="21">
        <v>91.95762500971172</v>
      </c>
      <c r="N466" s="21">
        <v>93.21731850299544</v>
      </c>
      <c r="O466" s="21">
        <v>94.47701199627916</v>
      </c>
      <c r="P466" s="21">
        <v>95.73670548956288</v>
      </c>
      <c r="Q466" s="21">
        <v>96.996398982846586</v>
      </c>
      <c r="R466" s="21">
        <v>99.874634841342697</v>
      </c>
      <c r="S466" s="21">
        <v>101.93553668931256</v>
      </c>
      <c r="T466" s="21">
        <v>104.04258519817796</v>
      </c>
      <c r="U466" s="21">
        <v>106.18472717196582</v>
      </c>
      <c r="V466" s="21">
        <v>108.36780972271322</v>
      </c>
      <c r="W466" s="21">
        <v>110.57648338650839</v>
      </c>
      <c r="X466" s="21">
        <v>112.7694544213079</v>
      </c>
      <c r="Y466" s="21">
        <v>114.98228749612761</v>
      </c>
      <c r="Z466" s="21">
        <v>117.22345778349788</v>
      </c>
      <c r="AA466" s="21">
        <v>119.50474742044912</v>
      </c>
      <c r="AB466" s="21">
        <v>121.83201137782079</v>
      </c>
      <c r="AC466" s="21">
        <v>124.30483685770574</v>
      </c>
      <c r="AD466" s="21">
        <v>126.81952160325447</v>
      </c>
      <c r="AE466" s="21">
        <v>129.37127756316897</v>
      </c>
      <c r="AF466" s="21">
        <v>131.96243899653103</v>
      </c>
      <c r="AG466" s="22">
        <v>135.47056479945655</v>
      </c>
      <c r="AI466" s="20">
        <v>0</v>
      </c>
      <c r="AJ466" s="21">
        <v>5.2166744805659615</v>
      </c>
      <c r="AK466" s="21">
        <v>5.3216023247413169</v>
      </c>
      <c r="AL466" s="21">
        <v>5.4265301689166732</v>
      </c>
      <c r="AM466" s="21">
        <v>5.5063320831654474</v>
      </c>
      <c r="AN466" s="21">
        <v>5.5861339974142208</v>
      </c>
      <c r="AO466" s="21">
        <v>5.665935911662995</v>
      </c>
      <c r="AP466" s="21">
        <v>5.7457378259117702</v>
      </c>
      <c r="AQ466" s="21">
        <v>5.8255397401605462</v>
      </c>
      <c r="AR466" s="21">
        <v>5.9053416544093205</v>
      </c>
      <c r="AS466" s="21">
        <v>5.9851435686580947</v>
      </c>
      <c r="AT466" s="21">
        <v>6.0649454829068699</v>
      </c>
      <c r="AU466" s="21">
        <v>6.1447473971556432</v>
      </c>
      <c r="AV466" s="21">
        <v>6.327084396109818</v>
      </c>
      <c r="AW466" s="21">
        <v>6.4576430704410743</v>
      </c>
      <c r="AX466" s="21">
        <v>6.5911251478821242</v>
      </c>
      <c r="AY466" s="21">
        <v>6.7268304055597685</v>
      </c>
      <c r="AZ466" s="21">
        <v>6.8651292595600424</v>
      </c>
      <c r="BA466" s="21">
        <v>7.0050493173053994</v>
      </c>
      <c r="BB466" s="21">
        <v>7.1439746093722221</v>
      </c>
      <c r="BC466" s="21">
        <v>7.2841581669004034</v>
      </c>
      <c r="BD466" s="21">
        <v>7.426136894299721</v>
      </c>
      <c r="BE466" s="21">
        <v>7.5706571930511553</v>
      </c>
      <c r="BF466" s="21">
        <v>7.7180899770979394</v>
      </c>
      <c r="BG466" s="21">
        <v>7.8747441218959366</v>
      </c>
      <c r="BH466" s="21">
        <v>8.0340500621877027</v>
      </c>
      <c r="BI466" s="21">
        <v>8.1957044736636782</v>
      </c>
      <c r="BJ466" s="21">
        <v>8.3598552322508848</v>
      </c>
      <c r="BK466" s="22">
        <v>8.5820959249206545</v>
      </c>
      <c r="BM466" s="163">
        <f>VLOOKUP(BM$6,'MonteCarlo Policy Paths'!$N$2:$S$31,$B466+1,FALSE)</f>
        <v>24.184299884200797</v>
      </c>
      <c r="BN466" s="21">
        <f>VLOOKUP(BN$6,'MonteCarlo Policy Paths'!$N$2:$S$31,$B466+1,FALSE)</f>
        <v>26.797135120393484</v>
      </c>
      <c r="BO466" s="21">
        <f>VLOOKUP(BO$6,'MonteCarlo Policy Paths'!$N$2:$S$31,$B466+1,FALSE)</f>
        <v>29.690826715826198</v>
      </c>
      <c r="BP466" s="21">
        <f>VLOOKUP(BP$6,'MonteCarlo Policy Paths'!$N$2:$S$31,$B466+1,FALSE)</f>
        <v>32.893001978364566</v>
      </c>
      <c r="BQ466" s="21">
        <f>VLOOKUP(BQ$6,'MonteCarlo Policy Paths'!$N$2:$S$31,$B466+1,FALSE)</f>
        <v>36.420098382625895</v>
      </c>
      <c r="BR466" s="21">
        <f>VLOOKUP(BR$6,'MonteCarlo Policy Paths'!$N$2:$S$31,$B466+1,FALSE)</f>
        <v>40.279471956541457</v>
      </c>
      <c r="BS466" s="21">
        <f>VLOOKUP(BS$6,'MonteCarlo Policy Paths'!$N$2:$S$31,$B466+1,FALSE)</f>
        <v>44.515635375675203</v>
      </c>
      <c r="BT466" s="21">
        <f>VLOOKUP(BT$6,'MonteCarlo Policy Paths'!$N$2:$S$31,$B466+1,FALSE)</f>
        <v>49.196171227791872</v>
      </c>
      <c r="BU466" s="21">
        <f>VLOOKUP(BU$6,'MonteCarlo Policy Paths'!$N$2:$S$31,$B466+1,FALSE)</f>
        <v>54.364766335209197</v>
      </c>
      <c r="BV466" s="21">
        <f>VLOOKUP(BV$6,'MonteCarlo Policy Paths'!$N$2:$S$31,$B466+1,FALSE)</f>
        <v>60.140596575631633</v>
      </c>
      <c r="BW466" s="21">
        <f>VLOOKUP(BW$6,'MonteCarlo Policy Paths'!$N$2:$S$31,$B466+1,FALSE)</f>
        <v>66.545116533046993</v>
      </c>
      <c r="BX466" s="21">
        <f>VLOOKUP(BX$6,'MonteCarlo Policy Paths'!$N$2:$S$31,$B466+1,FALSE)</f>
        <v>73.642612105771832</v>
      </c>
      <c r="BY466" s="21">
        <f>VLOOKUP(BY$6,'MonteCarlo Policy Paths'!$N$2:$S$31,$B466+1,FALSE)</f>
        <v>81.515240678665066</v>
      </c>
      <c r="BZ466" s="21">
        <f>VLOOKUP(BZ$6,'MonteCarlo Policy Paths'!$N$2:$S$31,$B466+1,FALSE)</f>
        <v>90.237354922369406</v>
      </c>
      <c r="CA466" s="21">
        <f>VLOOKUP(CA$6,'MonteCarlo Policy Paths'!$N$2:$S$31,$B466+1,FALSE)</f>
        <v>92.736092415362535</v>
      </c>
      <c r="CB466" s="21">
        <f>VLOOKUP(CB$6,'MonteCarlo Policy Paths'!$N$2:$S$31,$B466+1,FALSE)</f>
        <v>95.321073906264047</v>
      </c>
      <c r="CC466" s="21">
        <f>VLOOKUP(CC$6,'MonteCarlo Policy Paths'!$N$2:$S$31,$B466+1,FALSE)</f>
        <v>97.972807459231774</v>
      </c>
      <c r="CD466" s="21">
        <f>VLOOKUP(CD$6,'MonteCarlo Policy Paths'!$N$2:$S$31,$B466+1,FALSE)</f>
        <v>100.70188743091984</v>
      </c>
      <c r="CE466" s="21">
        <f>VLOOKUP(CE$6,'MonteCarlo Policy Paths'!$N$2:$S$31,$B466+1,FALSE)</f>
        <v>103.48109827693068</v>
      </c>
      <c r="CF466" s="21">
        <f>VLOOKUP(CF$6,'MonteCarlo Policy Paths'!$N$2:$S$31,$B466+1,FALSE)</f>
        <v>106.37744326160868</v>
      </c>
      <c r="CG466" s="21">
        <f>VLOOKUP(CG$6,'MonteCarlo Policy Paths'!$N$2:$S$31,$B466+1,FALSE)</f>
        <v>109.31402956265458</v>
      </c>
      <c r="CH466" s="21">
        <f>VLOOKUP(CH$6,'MonteCarlo Policy Paths'!$N$2:$S$31,$B466+1,FALSE)</f>
        <v>112.30612514839871</v>
      </c>
      <c r="CI466" s="21">
        <f>VLOOKUP(CI$6,'MonteCarlo Policy Paths'!$N$2:$S$31,$B466+1,FALSE)</f>
        <v>115.37497116076017</v>
      </c>
      <c r="CJ466" s="21">
        <f>VLOOKUP(CJ$6,'MonteCarlo Policy Paths'!$N$2:$S$31,$B466+1,FALSE)</f>
        <v>118.53125256657755</v>
      </c>
      <c r="CK466" s="21">
        <f>VLOOKUP(CK$6,'MonteCarlo Policy Paths'!$N$2:$S$31,$B466+1,FALSE)</f>
        <v>121.76875646902944</v>
      </c>
      <c r="CL466" s="21">
        <f>VLOOKUP(CL$6,'MonteCarlo Policy Paths'!$N$2:$S$31,$B466+1,FALSE)</f>
        <v>125.08672773594304</v>
      </c>
      <c r="CM466" s="21">
        <f>VLOOKUP(CM$6,'MonteCarlo Policy Paths'!$N$2:$S$31,$B466+1,FALSE)</f>
        <v>128.47676069968128</v>
      </c>
      <c r="CN466" s="21">
        <f>VLOOKUP(CN$6,'MonteCarlo Policy Paths'!$N$2:$S$31,$B466+1,FALSE)</f>
        <v>131.94323193005201</v>
      </c>
      <c r="CO466" s="164">
        <f>VLOOKUP(CO$6,'MonteCarlo Policy Paths'!$N$2:$S$31,$B466+1,FALSE)</f>
        <v>135.47056479945655</v>
      </c>
      <c r="CQ466" s="163">
        <f>BM466*VLOOKUP(AI$6,'Greenhouse Gas Costs Avoided'!$A$2:$I$32,9,FALSE)</f>
        <v>1.5320817610121258</v>
      </c>
      <c r="CR466" s="21">
        <f>BN466*VLOOKUP(AJ$6,'Greenhouse Gas Costs Avoided'!$A$2:$I$32,9,FALSE)</f>
        <v>1.6976055607114411</v>
      </c>
      <c r="CS466" s="21">
        <f>BO466*VLOOKUP(AK$6,'Greenhouse Gas Costs Avoided'!$A$2:$I$32,9,FALSE)</f>
        <v>1.8809216846672472</v>
      </c>
      <c r="CT466" s="21">
        <f>BP466*VLOOKUP(AL$6,'Greenhouse Gas Costs Avoided'!$A$2:$I$32,9,FALSE)</f>
        <v>2.0837803301021003</v>
      </c>
      <c r="CU466" s="21">
        <f>BQ466*VLOOKUP(AM$6,'Greenhouse Gas Costs Avoided'!$A$2:$I$32,9,FALSE)</f>
        <v>2.3072228153580183</v>
      </c>
      <c r="CV466" s="21">
        <f>BR466*VLOOKUP(AN$6,'Greenhouse Gas Costs Avoided'!$A$2:$I$32,9,FALSE)</f>
        <v>2.5517151467399573</v>
      </c>
      <c r="CW466" s="21">
        <f>BS466*VLOOKUP(AO$6,'Greenhouse Gas Costs Avoided'!$A$2:$I$32,9,FALSE)</f>
        <v>2.8200772139570236</v>
      </c>
      <c r="CX466" s="21">
        <f>BT466*VLOOKUP(AP$6,'Greenhouse Gas Costs Avoided'!$A$2:$I$32,9,FALSE)</f>
        <v>3.1165903917263735</v>
      </c>
      <c r="CY466" s="21">
        <f>BU466*VLOOKUP(AQ$6,'Greenhouse Gas Costs Avoided'!$A$2:$I$32,9,FALSE)</f>
        <v>3.444022251736667</v>
      </c>
      <c r="CZ466" s="21">
        <f>BV466*VLOOKUP(AR$6,'Greenhouse Gas Costs Avoided'!$A$2:$I$32,9,FALSE)</f>
        <v>3.8099226171979153</v>
      </c>
      <c r="DA466" s="21">
        <f>BW466*VLOOKUP(AS$6,'Greenhouse Gas Costs Avoided'!$A$2:$I$32,9,FALSE)</f>
        <v>4.2156506416508543</v>
      </c>
      <c r="DB466" s="21">
        <f>BX466*VLOOKUP(AT$6,'Greenhouse Gas Costs Avoided'!$A$2:$I$32,9,FALSE)</f>
        <v>4.6652788536686769</v>
      </c>
      <c r="DC466" s="21">
        <f>BY466*VLOOKUP(AU$6,'Greenhouse Gas Costs Avoided'!$A$2:$I$32,9,FALSE)</f>
        <v>5.1640119451993618</v>
      </c>
      <c r="DD466" s="21">
        <f>BZ466*VLOOKUP(AV$6,'Greenhouse Gas Costs Avoided'!$A$2:$I$32,9,FALSE)</f>
        <v>5.7165601774917221</v>
      </c>
      <c r="DE466" s="21">
        <f>CA466*VLOOKUP(AW$6,'Greenhouse Gas Costs Avoided'!$A$2:$I$32,9,FALSE)</f>
        <v>5.8748558551380645</v>
      </c>
      <c r="DF466" s="21">
        <f>CB466*VLOOKUP(AX$6,'Greenhouse Gas Costs Avoided'!$A$2:$I$32,9,FALSE)</f>
        <v>6.0386151127443357</v>
      </c>
      <c r="DG466" s="21">
        <f>CC466*VLOOKUP(AY$6,'Greenhouse Gas Costs Avoided'!$A$2:$I$32,9,FALSE)</f>
        <v>6.2066031310462346</v>
      </c>
      <c r="DH466" s="21">
        <f>CD466*VLOOKUP(AZ$6,'Greenhouse Gas Costs Avoided'!$A$2:$I$32,9,FALSE)</f>
        <v>6.3794910653253769</v>
      </c>
      <c r="DI466" s="21">
        <f>CE466*VLOOKUP(BA$6,'Greenhouse Gas Costs Avoided'!$A$2:$I$32,9,FALSE)</f>
        <v>6.5555548036832505</v>
      </c>
      <c r="DJ466" s="21">
        <f>CF466*VLOOKUP(BB$6,'Greenhouse Gas Costs Avoided'!$A$2:$I$32,9,FALSE)</f>
        <v>6.7390390205459019</v>
      </c>
      <c r="DK466" s="21">
        <f>CG466*VLOOKUP(BC$6,'Greenhouse Gas Costs Avoided'!$A$2:$I$32,9,FALSE)</f>
        <v>6.9250725353887148</v>
      </c>
      <c r="DL466" s="21">
        <f>CH466*VLOOKUP(BD$6,'Greenhouse Gas Costs Avoided'!$A$2:$I$32,9,FALSE)</f>
        <v>7.114622578022705</v>
      </c>
      <c r="DM466" s="21">
        <f>CI466*VLOOKUP(BE$6,'Greenhouse Gas Costs Avoided'!$A$2:$I$32,9,FALSE)</f>
        <v>7.309034780377397</v>
      </c>
      <c r="DN466" s="21">
        <f>CJ466*VLOOKUP(BF$6,'Greenhouse Gas Costs Avoided'!$A$2:$I$32,9,FALSE)</f>
        <v>7.5089860379134308</v>
      </c>
      <c r="DO466" s="21">
        <f>CK466*VLOOKUP(BG$6,'Greenhouse Gas Costs Avoided'!$A$2:$I$32,9,FALSE)</f>
        <v>7.714082761982441</v>
      </c>
      <c r="DP466" s="21">
        <f>CL466*VLOOKUP(BH$6,'Greenhouse Gas Costs Avoided'!$A$2:$I$32,9,FALSE)</f>
        <v>7.9242771147625906</v>
      </c>
      <c r="DQ466" s="21">
        <f>CM466*VLOOKUP(BI$6,'Greenhouse Gas Costs Avoided'!$A$2:$I$32,9,FALSE)</f>
        <v>8.1390365949973802</v>
      </c>
      <c r="DR466" s="21">
        <f>CN466*VLOOKUP(BJ$6,'Greenhouse Gas Costs Avoided'!$A$2:$I$32,9,FALSE)</f>
        <v>8.358638459535694</v>
      </c>
      <c r="DS466" s="164">
        <f>CO466*VLOOKUP(BK$6,'Greenhouse Gas Costs Avoided'!$A$2:$I$32,9,FALSE)</f>
        <v>8.5820959249206545</v>
      </c>
    </row>
    <row r="467" spans="1:123" x14ac:dyDescent="0.35">
      <c r="A467" s="174">
        <v>461</v>
      </c>
      <c r="B467" s="12">
        <v>3</v>
      </c>
      <c r="C467" s="175">
        <v>2023</v>
      </c>
      <c r="E467" s="20">
        <v>0</v>
      </c>
      <c r="F467" s="21">
        <v>82.346532180449415</v>
      </c>
      <c r="G467" s="21">
        <v>84.002844861871253</v>
      </c>
      <c r="H467" s="21">
        <v>85.659157543293105</v>
      </c>
      <c r="I467" s="21">
        <v>86.918851036576825</v>
      </c>
      <c r="J467" s="21">
        <v>88.178544529860531</v>
      </c>
      <c r="K467" s="21">
        <v>89.438238023144251</v>
      </c>
      <c r="L467" s="21">
        <v>90.697931516427971</v>
      </c>
      <c r="M467" s="21">
        <v>91.95762500971172</v>
      </c>
      <c r="N467" s="21">
        <v>93.21731850299544</v>
      </c>
      <c r="O467" s="21">
        <v>94.47701199627916</v>
      </c>
      <c r="P467" s="21">
        <v>95.73670548956288</v>
      </c>
      <c r="Q467" s="21">
        <v>96.996398982846586</v>
      </c>
      <c r="R467" s="21">
        <v>101.49317720655506</v>
      </c>
      <c r="S467" s="21">
        <v>104.21949379267882</v>
      </c>
      <c r="T467" s="21">
        <v>107.03810370059369</v>
      </c>
      <c r="U467" s="21">
        <v>109.92690053835344</v>
      </c>
      <c r="V467" s="21">
        <v>112.89757853003228</v>
      </c>
      <c r="W467" s="21">
        <v>115.91943874780665</v>
      </c>
      <c r="X467" s="21">
        <v>119.06733931122673</v>
      </c>
      <c r="Y467" s="21">
        <v>122.25496395468721</v>
      </c>
      <c r="Z467" s="21">
        <v>125.4992630232488</v>
      </c>
      <c r="AA467" s="21">
        <v>128.82380079097237</v>
      </c>
      <c r="AB467" s="21">
        <v>132.24028719953677</v>
      </c>
      <c r="AC467" s="21">
        <v>135.74155640209787</v>
      </c>
      <c r="AD467" s="21">
        <v>139.32654413598658</v>
      </c>
      <c r="AE467" s="21">
        <v>142.9856742986068</v>
      </c>
      <c r="AF467" s="21">
        <v>146.72361540812219</v>
      </c>
      <c r="AG467" s="22">
        <v>150.52284977717397</v>
      </c>
      <c r="AI467" s="20">
        <v>0</v>
      </c>
      <c r="AJ467" s="21">
        <v>5.2166744805659615</v>
      </c>
      <c r="AK467" s="21">
        <v>5.3216023247413169</v>
      </c>
      <c r="AL467" s="21">
        <v>5.4265301689166732</v>
      </c>
      <c r="AM467" s="21">
        <v>5.5063320831654474</v>
      </c>
      <c r="AN467" s="21">
        <v>5.5861339974142208</v>
      </c>
      <c r="AO467" s="21">
        <v>5.665935911662995</v>
      </c>
      <c r="AP467" s="21">
        <v>5.7457378259117702</v>
      </c>
      <c r="AQ467" s="21">
        <v>5.8255397401605462</v>
      </c>
      <c r="AR467" s="21">
        <v>5.9053416544093205</v>
      </c>
      <c r="AS467" s="21">
        <v>5.9851435686580947</v>
      </c>
      <c r="AT467" s="21">
        <v>6.0649454829068699</v>
      </c>
      <c r="AU467" s="21">
        <v>6.1447473971556432</v>
      </c>
      <c r="AV467" s="21">
        <v>6.4296194808152167</v>
      </c>
      <c r="AW467" s="21">
        <v>6.6023323538917609</v>
      </c>
      <c r="AX467" s="21">
        <v>6.7808920331878957</v>
      </c>
      <c r="AY467" s="21">
        <v>6.9638980729572149</v>
      </c>
      <c r="AZ467" s="21">
        <v>7.1520913053717949</v>
      </c>
      <c r="BA467" s="21">
        <v>7.3435269452765404</v>
      </c>
      <c r="BB467" s="21">
        <v>7.5429472742415475</v>
      </c>
      <c r="BC467" s="21">
        <v>7.744884134129272</v>
      </c>
      <c r="BD467" s="21">
        <v>7.950411333759269</v>
      </c>
      <c r="BE467" s="21">
        <v>8.161021676093501</v>
      </c>
      <c r="BF467" s="21">
        <v>8.3774569890184303</v>
      </c>
      <c r="BG467" s="21">
        <v>8.5992633142510115</v>
      </c>
      <c r="BH467" s="21">
        <v>8.8263732304711304</v>
      </c>
      <c r="BI467" s="21">
        <v>9.05818008905967</v>
      </c>
      <c r="BJ467" s="21">
        <v>9.2949796418706736</v>
      </c>
      <c r="BK467" s="22">
        <v>9.5356621388007277</v>
      </c>
      <c r="BM467" s="163">
        <f>VLOOKUP(BM$6,'MonteCarlo Policy Paths'!$N$2:$S$31,$B467+1,FALSE)</f>
        <v>24.400896901266854</v>
      </c>
      <c r="BN467" s="21">
        <f>VLOOKUP(BN$6,'MonteCarlo Policy Paths'!$N$2:$S$31,$B467+1,FALSE)</f>
        <v>27.277092285564247</v>
      </c>
      <c r="BO467" s="21">
        <f>VLOOKUP(BO$6,'MonteCarlo Policy Paths'!$N$2:$S$31,$B467+1,FALSE)</f>
        <v>30.488398193607274</v>
      </c>
      <c r="BP467" s="21">
        <f>VLOOKUP(BP$6,'MonteCarlo Policy Paths'!$N$2:$S$31,$B467+1,FALSE)</f>
        <v>34.070901710124843</v>
      </c>
      <c r="BQ467" s="21">
        <f>VLOOKUP(BQ$6,'MonteCarlo Policy Paths'!$N$2:$S$31,$B467+1,FALSE)</f>
        <v>38.049962908416198</v>
      </c>
      <c r="BR467" s="21">
        <f>VLOOKUP(BR$6,'MonteCarlo Policy Paths'!$N$2:$S$31,$B467+1,FALSE)</f>
        <v>42.441930627628253</v>
      </c>
      <c r="BS467" s="21">
        <f>VLOOKUP(BS$6,'MonteCarlo Policy Paths'!$N$2:$S$31,$B467+1,FALSE)</f>
        <v>47.302864628556662</v>
      </c>
      <c r="BT467" s="21">
        <f>VLOOKUP(BT$6,'MonteCarlo Policy Paths'!$N$2:$S$31,$B467+1,FALSE)</f>
        <v>52.715092471952183</v>
      </c>
      <c r="BU467" s="21">
        <f>VLOOKUP(BU$6,'MonteCarlo Policy Paths'!$N$2:$S$31,$B467+1,FALSE)</f>
        <v>58.737483764437521</v>
      </c>
      <c r="BV467" s="21">
        <f>VLOOKUP(BV$6,'MonteCarlo Policy Paths'!$N$2:$S$31,$B467+1,FALSE)</f>
        <v>65.512636340122413</v>
      </c>
      <c r="BW467" s="21">
        <f>VLOOKUP(BW$6,'MonteCarlo Policy Paths'!$N$2:$S$31,$B467+1,FALSE)</f>
        <v>73.079994851258945</v>
      </c>
      <c r="BX467" s="21">
        <f>VLOOKUP(BX$6,'MonteCarlo Policy Paths'!$N$2:$S$31,$B467+1,FALSE)</f>
        <v>81.527096411801594</v>
      </c>
      <c r="BY467" s="21">
        <f>VLOOKUP(BY$6,'MonteCarlo Policy Paths'!$N$2:$S$31,$B467+1,FALSE)</f>
        <v>90.963600198236662</v>
      </c>
      <c r="BZ467" s="21">
        <f>VLOOKUP(BZ$6,'MonteCarlo Policy Paths'!$N$2:$S$31,$B467+1,FALSE)</f>
        <v>101.49317720655506</v>
      </c>
      <c r="CA467" s="21">
        <f>VLOOKUP(CA$6,'MonteCarlo Policy Paths'!$N$2:$S$31,$B467+1,FALSE)</f>
        <v>104.21949379267882</v>
      </c>
      <c r="CB467" s="21">
        <f>VLOOKUP(CB$6,'MonteCarlo Policy Paths'!$N$2:$S$31,$B467+1,FALSE)</f>
        <v>107.03810370059369</v>
      </c>
      <c r="CC467" s="21">
        <f>VLOOKUP(CC$6,'MonteCarlo Policy Paths'!$N$2:$S$31,$B467+1,FALSE)</f>
        <v>109.92690053835344</v>
      </c>
      <c r="CD467" s="21">
        <f>VLOOKUP(CD$6,'MonteCarlo Policy Paths'!$N$2:$S$31,$B467+1,FALSE)</f>
        <v>112.89757853003228</v>
      </c>
      <c r="CE467" s="21">
        <f>VLOOKUP(CE$6,'MonteCarlo Policy Paths'!$N$2:$S$31,$B467+1,FALSE)</f>
        <v>115.91943874780665</v>
      </c>
      <c r="CF467" s="21">
        <f>VLOOKUP(CF$6,'MonteCarlo Policy Paths'!$N$2:$S$31,$B467+1,FALSE)</f>
        <v>119.06733931122673</v>
      </c>
      <c r="CG467" s="21">
        <f>VLOOKUP(CG$6,'MonteCarlo Policy Paths'!$N$2:$S$31,$B467+1,FALSE)</f>
        <v>122.25496395468721</v>
      </c>
      <c r="CH467" s="21">
        <f>VLOOKUP(CH$6,'MonteCarlo Policy Paths'!$N$2:$S$31,$B467+1,FALSE)</f>
        <v>125.4992630232488</v>
      </c>
      <c r="CI467" s="21">
        <f>VLOOKUP(CI$6,'MonteCarlo Policy Paths'!$N$2:$S$31,$B467+1,FALSE)</f>
        <v>128.82380079097237</v>
      </c>
      <c r="CJ467" s="21">
        <f>VLOOKUP(CJ$6,'MonteCarlo Policy Paths'!$N$2:$S$31,$B467+1,FALSE)</f>
        <v>132.24028719953677</v>
      </c>
      <c r="CK467" s="21">
        <f>VLOOKUP(CK$6,'MonteCarlo Policy Paths'!$N$2:$S$31,$B467+1,FALSE)</f>
        <v>135.74155640209787</v>
      </c>
      <c r="CL467" s="21">
        <f>VLOOKUP(CL$6,'MonteCarlo Policy Paths'!$N$2:$S$31,$B467+1,FALSE)</f>
        <v>139.32654413598658</v>
      </c>
      <c r="CM467" s="21">
        <f>VLOOKUP(CM$6,'MonteCarlo Policy Paths'!$N$2:$S$31,$B467+1,FALSE)</f>
        <v>142.9856742986068</v>
      </c>
      <c r="CN467" s="21">
        <f>VLOOKUP(CN$6,'MonteCarlo Policy Paths'!$N$2:$S$31,$B467+1,FALSE)</f>
        <v>146.72361540812219</v>
      </c>
      <c r="CO467" s="164">
        <f>VLOOKUP(CO$6,'MonteCarlo Policy Paths'!$N$2:$S$31,$B467+1,FALSE)</f>
        <v>150.52284977717397</v>
      </c>
      <c r="CQ467" s="163">
        <f>BM467*VLOOKUP(AI$6,'Greenhouse Gas Costs Avoided'!$A$2:$I$32,9,FALSE)</f>
        <v>1.5458032390340439</v>
      </c>
      <c r="CR467" s="21">
        <f>BN467*VLOOKUP(AJ$6,'Greenhouse Gas Costs Avoided'!$A$2:$I$32,9,FALSE)</f>
        <v>1.7280109734108424</v>
      </c>
      <c r="CS467" s="21">
        <f>BO467*VLOOKUP(AK$6,'Greenhouse Gas Costs Avoided'!$A$2:$I$32,9,FALSE)</f>
        <v>1.9314480476408618</v>
      </c>
      <c r="CT467" s="21">
        <f>BP467*VLOOKUP(AL$6,'Greenhouse Gas Costs Avoided'!$A$2:$I$32,9,FALSE)</f>
        <v>2.1584005880368746</v>
      </c>
      <c r="CU467" s="21">
        <f>BQ467*VLOOKUP(AM$6,'Greenhouse Gas Costs Avoided'!$A$2:$I$32,9,FALSE)</f>
        <v>2.4104751619151044</v>
      </c>
      <c r="CV467" s="21">
        <f>BR467*VLOOKUP(AN$6,'Greenhouse Gas Costs Avoided'!$A$2:$I$32,9,FALSE)</f>
        <v>2.6887074725371978</v>
      </c>
      <c r="CW467" s="21">
        <f>BS467*VLOOKUP(AO$6,'Greenhouse Gas Costs Avoided'!$A$2:$I$32,9,FALSE)</f>
        <v>2.996648920499946</v>
      </c>
      <c r="CX467" s="21">
        <f>BT467*VLOOKUP(AP$6,'Greenhouse Gas Costs Avoided'!$A$2:$I$32,9,FALSE)</f>
        <v>3.339514978438852</v>
      </c>
      <c r="CY467" s="21">
        <f>BU467*VLOOKUP(AQ$6,'Greenhouse Gas Costs Avoided'!$A$2:$I$32,9,FALSE)</f>
        <v>3.7210350514231747</v>
      </c>
      <c r="CZ467" s="21">
        <f>BV467*VLOOKUP(AR$6,'Greenhouse Gas Costs Avoided'!$A$2:$I$32,9,FALSE)</f>
        <v>4.1502427497639598</v>
      </c>
      <c r="DA467" s="21">
        <f>BW467*VLOOKUP(AS$6,'Greenhouse Gas Costs Avoided'!$A$2:$I$32,9,FALSE)</f>
        <v>4.6296369025600148</v>
      </c>
      <c r="DB467" s="21">
        <f>BX467*VLOOKUP(AT$6,'Greenhouse Gas Costs Avoided'!$A$2:$I$32,9,FALSE)</f>
        <v>5.1647630090130283</v>
      </c>
      <c r="DC467" s="21">
        <f>BY467*VLOOKUP(AU$6,'Greenhouse Gas Costs Avoided'!$A$2:$I$32,9,FALSE)</f>
        <v>5.7625680068068199</v>
      </c>
      <c r="DD467" s="21">
        <f>BZ467*VLOOKUP(AV$6,'Greenhouse Gas Costs Avoided'!$A$2:$I$32,9,FALSE)</f>
        <v>6.4296194808152167</v>
      </c>
      <c r="DE467" s="21">
        <f>CA467*VLOOKUP(AW$6,'Greenhouse Gas Costs Avoided'!$A$2:$I$32,9,FALSE)</f>
        <v>6.6023323538917609</v>
      </c>
      <c r="DF467" s="21">
        <f>CB467*VLOOKUP(AX$6,'Greenhouse Gas Costs Avoided'!$A$2:$I$32,9,FALSE)</f>
        <v>6.7808920331878957</v>
      </c>
      <c r="DG467" s="21">
        <f>CC467*VLOOKUP(AY$6,'Greenhouse Gas Costs Avoided'!$A$2:$I$32,9,FALSE)</f>
        <v>6.9638980729572149</v>
      </c>
      <c r="DH467" s="21">
        <f>CD467*VLOOKUP(AZ$6,'Greenhouse Gas Costs Avoided'!$A$2:$I$32,9,FALSE)</f>
        <v>7.1520913053717949</v>
      </c>
      <c r="DI467" s="21">
        <f>CE467*VLOOKUP(BA$6,'Greenhouse Gas Costs Avoided'!$A$2:$I$32,9,FALSE)</f>
        <v>7.3435269452765404</v>
      </c>
      <c r="DJ467" s="21">
        <f>CF467*VLOOKUP(BB$6,'Greenhouse Gas Costs Avoided'!$A$2:$I$32,9,FALSE)</f>
        <v>7.5429472742415475</v>
      </c>
      <c r="DK467" s="21">
        <f>CG467*VLOOKUP(BC$6,'Greenhouse Gas Costs Avoided'!$A$2:$I$32,9,FALSE)</f>
        <v>7.744884134129272</v>
      </c>
      <c r="DL467" s="21">
        <f>CH467*VLOOKUP(BD$6,'Greenhouse Gas Costs Avoided'!$A$2:$I$32,9,FALSE)</f>
        <v>7.950411333759269</v>
      </c>
      <c r="DM467" s="21">
        <f>CI467*VLOOKUP(BE$6,'Greenhouse Gas Costs Avoided'!$A$2:$I$32,9,FALSE)</f>
        <v>8.161021676093501</v>
      </c>
      <c r="DN467" s="21">
        <f>CJ467*VLOOKUP(BF$6,'Greenhouse Gas Costs Avoided'!$A$2:$I$32,9,FALSE)</f>
        <v>8.3774569890184303</v>
      </c>
      <c r="DO467" s="21">
        <f>CK467*VLOOKUP(BG$6,'Greenhouse Gas Costs Avoided'!$A$2:$I$32,9,FALSE)</f>
        <v>8.5992633142510115</v>
      </c>
      <c r="DP467" s="21">
        <f>CL467*VLOOKUP(BH$6,'Greenhouse Gas Costs Avoided'!$A$2:$I$32,9,FALSE)</f>
        <v>8.8263732304711304</v>
      </c>
      <c r="DQ467" s="21">
        <f>CM467*VLOOKUP(BI$6,'Greenhouse Gas Costs Avoided'!$A$2:$I$32,9,FALSE)</f>
        <v>9.05818008905967</v>
      </c>
      <c r="DR467" s="21">
        <f>CN467*VLOOKUP(BJ$6,'Greenhouse Gas Costs Avoided'!$A$2:$I$32,9,FALSE)</f>
        <v>9.2949796418706736</v>
      </c>
      <c r="DS467" s="164">
        <f>CO467*VLOOKUP(BK$6,'Greenhouse Gas Costs Avoided'!$A$2:$I$32,9,FALSE)</f>
        <v>9.5356621388007277</v>
      </c>
    </row>
    <row r="468" spans="1:123" x14ac:dyDescent="0.35">
      <c r="A468" s="174">
        <v>462</v>
      </c>
      <c r="B468" s="12">
        <v>2</v>
      </c>
      <c r="C468" s="175">
        <v>2023</v>
      </c>
      <c r="E468" s="20">
        <v>0</v>
      </c>
      <c r="F468" s="21">
        <v>82.346532180449415</v>
      </c>
      <c r="G468" s="21">
        <v>84.002844861871253</v>
      </c>
      <c r="H468" s="21">
        <v>85.659157543293105</v>
      </c>
      <c r="I468" s="21">
        <v>86.918851036576825</v>
      </c>
      <c r="J468" s="21">
        <v>88.178544529860531</v>
      </c>
      <c r="K468" s="21">
        <v>89.438238023144251</v>
      </c>
      <c r="L468" s="21">
        <v>90.697931516427971</v>
      </c>
      <c r="M468" s="21">
        <v>91.95762500971172</v>
      </c>
      <c r="N468" s="21">
        <v>93.21731850299544</v>
      </c>
      <c r="O468" s="21">
        <v>94.47701199627916</v>
      </c>
      <c r="P468" s="21">
        <v>95.73670548956288</v>
      </c>
      <c r="Q468" s="21">
        <v>96.996398982846586</v>
      </c>
      <c r="R468" s="21">
        <v>98.25609247613032</v>
      </c>
      <c r="S468" s="21">
        <v>99.65157958594628</v>
      </c>
      <c r="T468" s="21">
        <v>101.04706669576224</v>
      </c>
      <c r="U468" s="21">
        <v>102.4425538055782</v>
      </c>
      <c r="V468" s="21">
        <v>103.83804091539416</v>
      </c>
      <c r="W468" s="21">
        <v>105.23352802521011</v>
      </c>
      <c r="X468" s="21">
        <v>106.47156953138905</v>
      </c>
      <c r="Y468" s="21">
        <v>107.709611037568</v>
      </c>
      <c r="Z468" s="21">
        <v>108.94765254374694</v>
      </c>
      <c r="AA468" s="21">
        <v>110.18569404992589</v>
      </c>
      <c r="AB468" s="21">
        <v>111.42373555610482</v>
      </c>
      <c r="AC468" s="21">
        <v>112.86811731331359</v>
      </c>
      <c r="AD468" s="21">
        <v>114.31249907052236</v>
      </c>
      <c r="AE468" s="21">
        <v>115.75688082773114</v>
      </c>
      <c r="AF468" s="21">
        <v>117.20126258493991</v>
      </c>
      <c r="AG468" s="22">
        <v>120.41827982173916</v>
      </c>
      <c r="AI468" s="20">
        <v>0</v>
      </c>
      <c r="AJ468" s="21">
        <v>5.2166744805659615</v>
      </c>
      <c r="AK468" s="21">
        <v>5.3216023247413169</v>
      </c>
      <c r="AL468" s="21">
        <v>5.4265301689166732</v>
      </c>
      <c r="AM468" s="21">
        <v>5.5063320831654474</v>
      </c>
      <c r="AN468" s="21">
        <v>5.5861339974142208</v>
      </c>
      <c r="AO468" s="21">
        <v>5.665935911662995</v>
      </c>
      <c r="AP468" s="21">
        <v>5.7457378259117702</v>
      </c>
      <c r="AQ468" s="21">
        <v>5.8255397401605462</v>
      </c>
      <c r="AR468" s="21">
        <v>5.9053416544093205</v>
      </c>
      <c r="AS468" s="21">
        <v>5.9851435686580947</v>
      </c>
      <c r="AT468" s="21">
        <v>6.0649454829068699</v>
      </c>
      <c r="AU468" s="21">
        <v>6.1447473971556432</v>
      </c>
      <c r="AV468" s="21">
        <v>6.2245493114044184</v>
      </c>
      <c r="AW468" s="21">
        <v>6.312953786990386</v>
      </c>
      <c r="AX468" s="21">
        <v>6.4013582625763545</v>
      </c>
      <c r="AY468" s="21">
        <v>6.4897627381623222</v>
      </c>
      <c r="AZ468" s="21">
        <v>6.5781672137482907</v>
      </c>
      <c r="BA468" s="21">
        <v>6.6665716893342575</v>
      </c>
      <c r="BB468" s="21">
        <v>6.7450019445028957</v>
      </c>
      <c r="BC468" s="21">
        <v>6.8234321996715348</v>
      </c>
      <c r="BD468" s="21">
        <v>6.901862454840173</v>
      </c>
      <c r="BE468" s="21">
        <v>6.9802927100088112</v>
      </c>
      <c r="BF468" s="21">
        <v>7.0587229651774486</v>
      </c>
      <c r="BG468" s="21">
        <v>7.1502249295408609</v>
      </c>
      <c r="BH468" s="21">
        <v>7.2417268939042723</v>
      </c>
      <c r="BI468" s="21">
        <v>7.3332288582676846</v>
      </c>
      <c r="BJ468" s="21">
        <v>7.424730822631096</v>
      </c>
      <c r="BK468" s="22">
        <v>7.6285297110405814</v>
      </c>
      <c r="BM468" s="163">
        <f>VLOOKUP(BM$6,'MonteCarlo Policy Paths'!$N$2:$S$31,$B468+1,FALSE)</f>
        <v>23.967702867134744</v>
      </c>
      <c r="BN468" s="21">
        <f>VLOOKUP(BN$6,'MonteCarlo Policy Paths'!$N$2:$S$31,$B468+1,FALSE)</f>
        <v>26.317177955222718</v>
      </c>
      <c r="BO468" s="21">
        <f>VLOOKUP(BO$6,'MonteCarlo Policy Paths'!$N$2:$S$31,$B468+1,FALSE)</f>
        <v>28.893255238045125</v>
      </c>
      <c r="BP468" s="21">
        <f>VLOOKUP(BP$6,'MonteCarlo Policy Paths'!$N$2:$S$31,$B468+1,FALSE)</f>
        <v>31.715102246604285</v>
      </c>
      <c r="BQ468" s="21">
        <f>VLOOKUP(BQ$6,'MonteCarlo Policy Paths'!$N$2:$S$31,$B468+1,FALSE)</f>
        <v>34.790233856835599</v>
      </c>
      <c r="BR468" s="21">
        <f>VLOOKUP(BR$6,'MonteCarlo Policy Paths'!$N$2:$S$31,$B468+1,FALSE)</f>
        <v>38.117013285454661</v>
      </c>
      <c r="BS468" s="21">
        <f>VLOOKUP(BS$6,'MonteCarlo Policy Paths'!$N$2:$S$31,$B468+1,FALSE)</f>
        <v>41.72840612279375</v>
      </c>
      <c r="BT468" s="21">
        <f>VLOOKUP(BT$6,'MonteCarlo Policy Paths'!$N$2:$S$31,$B468+1,FALSE)</f>
        <v>45.677249983631562</v>
      </c>
      <c r="BU468" s="21">
        <f>VLOOKUP(BU$6,'MonteCarlo Policy Paths'!$N$2:$S$31,$B468+1,FALSE)</f>
        <v>49.99204890598088</v>
      </c>
      <c r="BV468" s="21">
        <f>VLOOKUP(BV$6,'MonteCarlo Policy Paths'!$N$2:$S$31,$B468+1,FALSE)</f>
        <v>54.768556811140854</v>
      </c>
      <c r="BW468" s="21">
        <f>VLOOKUP(BW$6,'MonteCarlo Policy Paths'!$N$2:$S$31,$B468+1,FALSE)</f>
        <v>60.010238214835042</v>
      </c>
      <c r="BX468" s="21">
        <f>VLOOKUP(BX$6,'MonteCarlo Policy Paths'!$N$2:$S$31,$B468+1,FALSE)</f>
        <v>65.75812779974207</v>
      </c>
      <c r="BY468" s="21">
        <f>VLOOKUP(BY$6,'MonteCarlo Policy Paths'!$N$2:$S$31,$B468+1,FALSE)</f>
        <v>72.066881159093455</v>
      </c>
      <c r="BZ468" s="21">
        <f>VLOOKUP(BZ$6,'MonteCarlo Policy Paths'!$N$2:$S$31,$B468+1,FALSE)</f>
        <v>78.981532638183737</v>
      </c>
      <c r="CA468" s="21">
        <f>VLOOKUP(CA$6,'MonteCarlo Policy Paths'!$N$2:$S$31,$B468+1,FALSE)</f>
        <v>81.252691038046251</v>
      </c>
      <c r="CB468" s="21">
        <f>VLOOKUP(CB$6,'MonteCarlo Policy Paths'!$N$2:$S$31,$B468+1,FALSE)</f>
        <v>83.604044111934414</v>
      </c>
      <c r="CC468" s="21">
        <f>VLOOKUP(CC$6,'MonteCarlo Policy Paths'!$N$2:$S$31,$B468+1,FALSE)</f>
        <v>86.018714380110126</v>
      </c>
      <c r="CD468" s="21">
        <f>VLOOKUP(CD$6,'MonteCarlo Policy Paths'!$N$2:$S$31,$B468+1,FALSE)</f>
        <v>88.506196331807388</v>
      </c>
      <c r="CE468" s="21">
        <f>VLOOKUP(CE$6,'MonteCarlo Policy Paths'!$N$2:$S$31,$B468+1,FALSE)</f>
        <v>91.042757806054695</v>
      </c>
      <c r="CF468" s="21">
        <f>VLOOKUP(CF$6,'MonteCarlo Policy Paths'!$N$2:$S$31,$B468+1,FALSE)</f>
        <v>93.687547211990633</v>
      </c>
      <c r="CG468" s="21">
        <f>VLOOKUP(CG$6,'MonteCarlo Policy Paths'!$N$2:$S$31,$B468+1,FALSE)</f>
        <v>96.373095170621937</v>
      </c>
      <c r="CH468" s="21">
        <f>VLOOKUP(CH$6,'MonteCarlo Policy Paths'!$N$2:$S$31,$B468+1,FALSE)</f>
        <v>99.112987273548597</v>
      </c>
      <c r="CI468" s="21">
        <f>VLOOKUP(CI$6,'MonteCarlo Policy Paths'!$N$2:$S$31,$B468+1,FALSE)</f>
        <v>101.92614153054797</v>
      </c>
      <c r="CJ468" s="21">
        <f>VLOOKUP(CJ$6,'MonteCarlo Policy Paths'!$N$2:$S$31,$B468+1,FALSE)</f>
        <v>104.82221793361833</v>
      </c>
      <c r="CK468" s="21">
        <f>VLOOKUP(CK$6,'MonteCarlo Policy Paths'!$N$2:$S$31,$B468+1,FALSE)</f>
        <v>107.79595653596101</v>
      </c>
      <c r="CL468" s="21">
        <f>VLOOKUP(CL$6,'MonteCarlo Policy Paths'!$N$2:$S$31,$B468+1,FALSE)</f>
        <v>110.84691133589952</v>
      </c>
      <c r="CM468" s="21">
        <f>VLOOKUP(CM$6,'MonteCarlo Policy Paths'!$N$2:$S$31,$B468+1,FALSE)</f>
        <v>113.96784710075578</v>
      </c>
      <c r="CN468" s="21">
        <f>VLOOKUP(CN$6,'MonteCarlo Policy Paths'!$N$2:$S$31,$B468+1,FALSE)</f>
        <v>117.16284845198182</v>
      </c>
      <c r="CO468" s="164">
        <f>VLOOKUP(CO$6,'MonteCarlo Policy Paths'!$N$2:$S$31,$B468+1,FALSE)</f>
        <v>120.41827982173916</v>
      </c>
      <c r="CQ468" s="163">
        <f>BM468*VLOOKUP(AI$6,'Greenhouse Gas Costs Avoided'!$A$2:$I$32,9,FALSE)</f>
        <v>1.5183602829902079</v>
      </c>
      <c r="CR468" s="21">
        <f>BN468*VLOOKUP(AJ$6,'Greenhouse Gas Costs Avoided'!$A$2:$I$32,9,FALSE)</f>
        <v>1.6672001480120395</v>
      </c>
      <c r="CS468" s="21">
        <f>BO468*VLOOKUP(AK$6,'Greenhouse Gas Costs Avoided'!$A$2:$I$32,9,FALSE)</f>
        <v>1.8303953216936328</v>
      </c>
      <c r="CT468" s="21">
        <f>BP468*VLOOKUP(AL$6,'Greenhouse Gas Costs Avoided'!$A$2:$I$32,9,FALSE)</f>
        <v>2.0091600721673259</v>
      </c>
      <c r="CU468" s="21">
        <f>BQ468*VLOOKUP(AM$6,'Greenhouse Gas Costs Avoided'!$A$2:$I$32,9,FALSE)</f>
        <v>2.2039704688009323</v>
      </c>
      <c r="CV468" s="21">
        <f>BR468*VLOOKUP(AN$6,'Greenhouse Gas Costs Avoided'!$A$2:$I$32,9,FALSE)</f>
        <v>2.4147228209427172</v>
      </c>
      <c r="CW468" s="21">
        <f>BS468*VLOOKUP(AO$6,'Greenhouse Gas Costs Avoided'!$A$2:$I$32,9,FALSE)</f>
        <v>2.6435055074141016</v>
      </c>
      <c r="CX468" s="21">
        <f>BT468*VLOOKUP(AP$6,'Greenhouse Gas Costs Avoided'!$A$2:$I$32,9,FALSE)</f>
        <v>2.8936658050138946</v>
      </c>
      <c r="CY468" s="21">
        <f>BU468*VLOOKUP(AQ$6,'Greenhouse Gas Costs Avoided'!$A$2:$I$32,9,FALSE)</f>
        <v>3.1670094520501597</v>
      </c>
      <c r="CZ468" s="21">
        <f>BV468*VLOOKUP(AR$6,'Greenhouse Gas Costs Avoided'!$A$2:$I$32,9,FALSE)</f>
        <v>3.4696024846318703</v>
      </c>
      <c r="DA468" s="21">
        <f>BW468*VLOOKUP(AS$6,'Greenhouse Gas Costs Avoided'!$A$2:$I$32,9,FALSE)</f>
        <v>3.8016643807416939</v>
      </c>
      <c r="DB468" s="21">
        <f>BX468*VLOOKUP(AT$6,'Greenhouse Gas Costs Avoided'!$A$2:$I$32,9,FALSE)</f>
        <v>4.1657946983243246</v>
      </c>
      <c r="DC468" s="21">
        <f>BY468*VLOOKUP(AU$6,'Greenhouse Gas Costs Avoided'!$A$2:$I$32,9,FALSE)</f>
        <v>4.5654558835919028</v>
      </c>
      <c r="DD468" s="21">
        <f>BZ468*VLOOKUP(AV$6,'Greenhouse Gas Costs Avoided'!$A$2:$I$32,9,FALSE)</f>
        <v>5.0035008741682265</v>
      </c>
      <c r="DE468" s="21">
        <f>CA468*VLOOKUP(AW$6,'Greenhouse Gas Costs Avoided'!$A$2:$I$32,9,FALSE)</f>
        <v>5.1473793563843691</v>
      </c>
      <c r="DF468" s="21">
        <f>CB468*VLOOKUP(AX$6,'Greenhouse Gas Costs Avoided'!$A$2:$I$32,9,FALSE)</f>
        <v>5.2963381923007766</v>
      </c>
      <c r="DG468" s="21">
        <f>CC468*VLOOKUP(AY$6,'Greenhouse Gas Costs Avoided'!$A$2:$I$32,9,FALSE)</f>
        <v>5.4493081891352544</v>
      </c>
      <c r="DH468" s="21">
        <f>CD468*VLOOKUP(AZ$6,'Greenhouse Gas Costs Avoided'!$A$2:$I$32,9,FALSE)</f>
        <v>5.606890825278958</v>
      </c>
      <c r="DI468" s="21">
        <f>CE468*VLOOKUP(BA$6,'Greenhouse Gas Costs Avoided'!$A$2:$I$32,9,FALSE)</f>
        <v>5.7675826620899597</v>
      </c>
      <c r="DJ468" s="21">
        <f>CF468*VLOOKUP(BB$6,'Greenhouse Gas Costs Avoided'!$A$2:$I$32,9,FALSE)</f>
        <v>5.935130766850258</v>
      </c>
      <c r="DK468" s="21">
        <f>CG468*VLOOKUP(BC$6,'Greenhouse Gas Costs Avoided'!$A$2:$I$32,9,FALSE)</f>
        <v>6.1052609366481567</v>
      </c>
      <c r="DL468" s="21">
        <f>CH468*VLOOKUP(BD$6,'Greenhouse Gas Costs Avoided'!$A$2:$I$32,9,FALSE)</f>
        <v>6.2788338222861402</v>
      </c>
      <c r="DM468" s="21">
        <f>CI468*VLOOKUP(BE$6,'Greenhouse Gas Costs Avoided'!$A$2:$I$32,9,FALSE)</f>
        <v>6.4570478846612929</v>
      </c>
      <c r="DN468" s="21">
        <f>CJ468*VLOOKUP(BF$6,'Greenhouse Gas Costs Avoided'!$A$2:$I$32,9,FALSE)</f>
        <v>6.6405150868084322</v>
      </c>
      <c r="DO468" s="21">
        <f>CK468*VLOOKUP(BG$6,'Greenhouse Gas Costs Avoided'!$A$2:$I$32,9,FALSE)</f>
        <v>6.8289022097138705</v>
      </c>
      <c r="DP468" s="21">
        <f>CL468*VLOOKUP(BH$6,'Greenhouse Gas Costs Avoided'!$A$2:$I$32,9,FALSE)</f>
        <v>7.0221809990540507</v>
      </c>
      <c r="DQ468" s="21">
        <f>CM468*VLOOKUP(BI$6,'Greenhouse Gas Costs Avoided'!$A$2:$I$32,9,FALSE)</f>
        <v>7.2198931009350886</v>
      </c>
      <c r="DR468" s="21">
        <f>CN468*VLOOKUP(BJ$6,'Greenhouse Gas Costs Avoided'!$A$2:$I$32,9,FALSE)</f>
        <v>7.4222972772007143</v>
      </c>
      <c r="DS468" s="164">
        <f>CO468*VLOOKUP(BK$6,'Greenhouse Gas Costs Avoided'!$A$2:$I$32,9,FALSE)</f>
        <v>7.6285297110405814</v>
      </c>
    </row>
    <row r="469" spans="1:123" x14ac:dyDescent="0.35">
      <c r="A469" s="174">
        <v>463</v>
      </c>
      <c r="B469" s="12">
        <v>5</v>
      </c>
      <c r="C469" s="175">
        <v>2023</v>
      </c>
      <c r="E469" s="20">
        <v>0</v>
      </c>
      <c r="F469" s="21">
        <v>82.346532180449415</v>
      </c>
      <c r="G469" s="21">
        <v>84.002844861871253</v>
      </c>
      <c r="H469" s="21">
        <v>85.659157543293105</v>
      </c>
      <c r="I469" s="21">
        <v>86.918851036576825</v>
      </c>
      <c r="J469" s="21">
        <v>88.178544529860531</v>
      </c>
      <c r="K469" s="21">
        <v>89.438238023144251</v>
      </c>
      <c r="L469" s="21">
        <v>90.697931516427971</v>
      </c>
      <c r="M469" s="21">
        <v>91.95762500971172</v>
      </c>
      <c r="N469" s="21">
        <v>93.21731850299544</v>
      </c>
      <c r="O469" s="21">
        <v>94.47701199627916</v>
      </c>
      <c r="P469" s="21">
        <v>95.73670548956288</v>
      </c>
      <c r="Q469" s="21">
        <v>96.996398982846586</v>
      </c>
      <c r="R469" s="21">
        <v>99.874634841342697</v>
      </c>
      <c r="S469" s="21">
        <v>101.93553668931256</v>
      </c>
      <c r="T469" s="21">
        <v>104.04258519817796</v>
      </c>
      <c r="U469" s="21">
        <v>106.18472717196582</v>
      </c>
      <c r="V469" s="21">
        <v>108.36780972271322</v>
      </c>
      <c r="W469" s="21">
        <v>110.57648338650839</v>
      </c>
      <c r="X469" s="21">
        <v>112.7694544213079</v>
      </c>
      <c r="Y469" s="21">
        <v>114.98228749612761</v>
      </c>
      <c r="Z469" s="21">
        <v>117.22345778349788</v>
      </c>
      <c r="AA469" s="21">
        <v>119.50474742044912</v>
      </c>
      <c r="AB469" s="21">
        <v>121.83201137782079</v>
      </c>
      <c r="AC469" s="21">
        <v>124.30483685770574</v>
      </c>
      <c r="AD469" s="21">
        <v>126.81952160325447</v>
      </c>
      <c r="AE469" s="21">
        <v>129.37127756316897</v>
      </c>
      <c r="AF469" s="21">
        <v>131.96243899653103</v>
      </c>
      <c r="AG469" s="22">
        <v>135.47056479945655</v>
      </c>
      <c r="AI469" s="20">
        <v>0</v>
      </c>
      <c r="AJ469" s="21">
        <v>5.2166744805659615</v>
      </c>
      <c r="AK469" s="21">
        <v>5.3216023247413169</v>
      </c>
      <c r="AL469" s="21">
        <v>5.4265301689166732</v>
      </c>
      <c r="AM469" s="21">
        <v>5.5063320831654474</v>
      </c>
      <c r="AN469" s="21">
        <v>5.5861339974142208</v>
      </c>
      <c r="AO469" s="21">
        <v>5.665935911662995</v>
      </c>
      <c r="AP469" s="21">
        <v>5.7457378259117702</v>
      </c>
      <c r="AQ469" s="21">
        <v>5.8255397401605462</v>
      </c>
      <c r="AR469" s="21">
        <v>5.9053416544093205</v>
      </c>
      <c r="AS469" s="21">
        <v>5.9851435686580947</v>
      </c>
      <c r="AT469" s="21">
        <v>6.0649454829068699</v>
      </c>
      <c r="AU469" s="21">
        <v>6.1447473971556432</v>
      </c>
      <c r="AV469" s="21">
        <v>6.327084396109818</v>
      </c>
      <c r="AW469" s="21">
        <v>6.4576430704410743</v>
      </c>
      <c r="AX469" s="21">
        <v>6.5911251478821242</v>
      </c>
      <c r="AY469" s="21">
        <v>6.7268304055597685</v>
      </c>
      <c r="AZ469" s="21">
        <v>6.8651292595600424</v>
      </c>
      <c r="BA469" s="21">
        <v>7.0050493173053994</v>
      </c>
      <c r="BB469" s="21">
        <v>7.1439746093722221</v>
      </c>
      <c r="BC469" s="21">
        <v>7.2841581669004034</v>
      </c>
      <c r="BD469" s="21">
        <v>7.426136894299721</v>
      </c>
      <c r="BE469" s="21">
        <v>7.5706571930511553</v>
      </c>
      <c r="BF469" s="21">
        <v>7.7180899770979394</v>
      </c>
      <c r="BG469" s="21">
        <v>7.8747441218959366</v>
      </c>
      <c r="BH469" s="21">
        <v>8.0340500621877027</v>
      </c>
      <c r="BI469" s="21">
        <v>8.1957044736636782</v>
      </c>
      <c r="BJ469" s="21">
        <v>8.3598552322508848</v>
      </c>
      <c r="BK469" s="22">
        <v>8.5820959249206545</v>
      </c>
      <c r="BM469" s="163">
        <f>VLOOKUP(BM$6,'MonteCarlo Policy Paths'!$N$2:$S$31,$B469+1,FALSE)</f>
        <v>24.184299884200797</v>
      </c>
      <c r="BN469" s="21">
        <f>VLOOKUP(BN$6,'MonteCarlo Policy Paths'!$N$2:$S$31,$B469+1,FALSE)</f>
        <v>26.797135120393484</v>
      </c>
      <c r="BO469" s="21">
        <f>VLOOKUP(BO$6,'MonteCarlo Policy Paths'!$N$2:$S$31,$B469+1,FALSE)</f>
        <v>29.690826715826198</v>
      </c>
      <c r="BP469" s="21">
        <f>VLOOKUP(BP$6,'MonteCarlo Policy Paths'!$N$2:$S$31,$B469+1,FALSE)</f>
        <v>32.893001978364566</v>
      </c>
      <c r="BQ469" s="21">
        <f>VLOOKUP(BQ$6,'MonteCarlo Policy Paths'!$N$2:$S$31,$B469+1,FALSE)</f>
        <v>36.420098382625895</v>
      </c>
      <c r="BR469" s="21">
        <f>VLOOKUP(BR$6,'MonteCarlo Policy Paths'!$N$2:$S$31,$B469+1,FALSE)</f>
        <v>40.279471956541457</v>
      </c>
      <c r="BS469" s="21">
        <f>VLOOKUP(BS$6,'MonteCarlo Policy Paths'!$N$2:$S$31,$B469+1,FALSE)</f>
        <v>44.515635375675203</v>
      </c>
      <c r="BT469" s="21">
        <f>VLOOKUP(BT$6,'MonteCarlo Policy Paths'!$N$2:$S$31,$B469+1,FALSE)</f>
        <v>49.196171227791872</v>
      </c>
      <c r="BU469" s="21">
        <f>VLOOKUP(BU$6,'MonteCarlo Policy Paths'!$N$2:$S$31,$B469+1,FALSE)</f>
        <v>54.364766335209197</v>
      </c>
      <c r="BV469" s="21">
        <f>VLOOKUP(BV$6,'MonteCarlo Policy Paths'!$N$2:$S$31,$B469+1,FALSE)</f>
        <v>60.140596575631633</v>
      </c>
      <c r="BW469" s="21">
        <f>VLOOKUP(BW$6,'MonteCarlo Policy Paths'!$N$2:$S$31,$B469+1,FALSE)</f>
        <v>66.545116533046993</v>
      </c>
      <c r="BX469" s="21">
        <f>VLOOKUP(BX$6,'MonteCarlo Policy Paths'!$N$2:$S$31,$B469+1,FALSE)</f>
        <v>73.642612105771832</v>
      </c>
      <c r="BY469" s="21">
        <f>VLOOKUP(BY$6,'MonteCarlo Policy Paths'!$N$2:$S$31,$B469+1,FALSE)</f>
        <v>81.515240678665066</v>
      </c>
      <c r="BZ469" s="21">
        <f>VLOOKUP(BZ$6,'MonteCarlo Policy Paths'!$N$2:$S$31,$B469+1,FALSE)</f>
        <v>90.237354922369406</v>
      </c>
      <c r="CA469" s="21">
        <f>VLOOKUP(CA$6,'MonteCarlo Policy Paths'!$N$2:$S$31,$B469+1,FALSE)</f>
        <v>92.736092415362535</v>
      </c>
      <c r="CB469" s="21">
        <f>VLOOKUP(CB$6,'MonteCarlo Policy Paths'!$N$2:$S$31,$B469+1,FALSE)</f>
        <v>95.321073906264047</v>
      </c>
      <c r="CC469" s="21">
        <f>VLOOKUP(CC$6,'MonteCarlo Policy Paths'!$N$2:$S$31,$B469+1,FALSE)</f>
        <v>97.972807459231774</v>
      </c>
      <c r="CD469" s="21">
        <f>VLOOKUP(CD$6,'MonteCarlo Policy Paths'!$N$2:$S$31,$B469+1,FALSE)</f>
        <v>100.70188743091984</v>
      </c>
      <c r="CE469" s="21">
        <f>VLOOKUP(CE$6,'MonteCarlo Policy Paths'!$N$2:$S$31,$B469+1,FALSE)</f>
        <v>103.48109827693068</v>
      </c>
      <c r="CF469" s="21">
        <f>VLOOKUP(CF$6,'MonteCarlo Policy Paths'!$N$2:$S$31,$B469+1,FALSE)</f>
        <v>106.37744326160868</v>
      </c>
      <c r="CG469" s="21">
        <f>VLOOKUP(CG$6,'MonteCarlo Policy Paths'!$N$2:$S$31,$B469+1,FALSE)</f>
        <v>109.31402956265458</v>
      </c>
      <c r="CH469" s="21">
        <f>VLOOKUP(CH$6,'MonteCarlo Policy Paths'!$N$2:$S$31,$B469+1,FALSE)</f>
        <v>112.30612514839871</v>
      </c>
      <c r="CI469" s="21">
        <f>VLOOKUP(CI$6,'MonteCarlo Policy Paths'!$N$2:$S$31,$B469+1,FALSE)</f>
        <v>115.37497116076017</v>
      </c>
      <c r="CJ469" s="21">
        <f>VLOOKUP(CJ$6,'MonteCarlo Policy Paths'!$N$2:$S$31,$B469+1,FALSE)</f>
        <v>118.53125256657755</v>
      </c>
      <c r="CK469" s="21">
        <f>VLOOKUP(CK$6,'MonteCarlo Policy Paths'!$N$2:$S$31,$B469+1,FALSE)</f>
        <v>121.76875646902944</v>
      </c>
      <c r="CL469" s="21">
        <f>VLOOKUP(CL$6,'MonteCarlo Policy Paths'!$N$2:$S$31,$B469+1,FALSE)</f>
        <v>125.08672773594304</v>
      </c>
      <c r="CM469" s="21">
        <f>VLOOKUP(CM$6,'MonteCarlo Policy Paths'!$N$2:$S$31,$B469+1,FALSE)</f>
        <v>128.47676069968128</v>
      </c>
      <c r="CN469" s="21">
        <f>VLOOKUP(CN$6,'MonteCarlo Policy Paths'!$N$2:$S$31,$B469+1,FALSE)</f>
        <v>131.94323193005201</v>
      </c>
      <c r="CO469" s="164">
        <f>VLOOKUP(CO$6,'MonteCarlo Policy Paths'!$N$2:$S$31,$B469+1,FALSE)</f>
        <v>135.47056479945655</v>
      </c>
      <c r="CQ469" s="163">
        <f>BM469*VLOOKUP(AI$6,'Greenhouse Gas Costs Avoided'!$A$2:$I$32,9,FALSE)</f>
        <v>1.5320817610121258</v>
      </c>
      <c r="CR469" s="21">
        <f>BN469*VLOOKUP(AJ$6,'Greenhouse Gas Costs Avoided'!$A$2:$I$32,9,FALSE)</f>
        <v>1.6976055607114411</v>
      </c>
      <c r="CS469" s="21">
        <f>BO469*VLOOKUP(AK$6,'Greenhouse Gas Costs Avoided'!$A$2:$I$32,9,FALSE)</f>
        <v>1.8809216846672472</v>
      </c>
      <c r="CT469" s="21">
        <f>BP469*VLOOKUP(AL$6,'Greenhouse Gas Costs Avoided'!$A$2:$I$32,9,FALSE)</f>
        <v>2.0837803301021003</v>
      </c>
      <c r="CU469" s="21">
        <f>BQ469*VLOOKUP(AM$6,'Greenhouse Gas Costs Avoided'!$A$2:$I$32,9,FALSE)</f>
        <v>2.3072228153580183</v>
      </c>
      <c r="CV469" s="21">
        <f>BR469*VLOOKUP(AN$6,'Greenhouse Gas Costs Avoided'!$A$2:$I$32,9,FALSE)</f>
        <v>2.5517151467399573</v>
      </c>
      <c r="CW469" s="21">
        <f>BS469*VLOOKUP(AO$6,'Greenhouse Gas Costs Avoided'!$A$2:$I$32,9,FALSE)</f>
        <v>2.8200772139570236</v>
      </c>
      <c r="CX469" s="21">
        <f>BT469*VLOOKUP(AP$6,'Greenhouse Gas Costs Avoided'!$A$2:$I$32,9,FALSE)</f>
        <v>3.1165903917263735</v>
      </c>
      <c r="CY469" s="21">
        <f>BU469*VLOOKUP(AQ$6,'Greenhouse Gas Costs Avoided'!$A$2:$I$32,9,FALSE)</f>
        <v>3.444022251736667</v>
      </c>
      <c r="CZ469" s="21">
        <f>BV469*VLOOKUP(AR$6,'Greenhouse Gas Costs Avoided'!$A$2:$I$32,9,FALSE)</f>
        <v>3.8099226171979153</v>
      </c>
      <c r="DA469" s="21">
        <f>BW469*VLOOKUP(AS$6,'Greenhouse Gas Costs Avoided'!$A$2:$I$32,9,FALSE)</f>
        <v>4.2156506416508543</v>
      </c>
      <c r="DB469" s="21">
        <f>BX469*VLOOKUP(AT$6,'Greenhouse Gas Costs Avoided'!$A$2:$I$32,9,FALSE)</f>
        <v>4.6652788536686769</v>
      </c>
      <c r="DC469" s="21">
        <f>BY469*VLOOKUP(AU$6,'Greenhouse Gas Costs Avoided'!$A$2:$I$32,9,FALSE)</f>
        <v>5.1640119451993618</v>
      </c>
      <c r="DD469" s="21">
        <f>BZ469*VLOOKUP(AV$6,'Greenhouse Gas Costs Avoided'!$A$2:$I$32,9,FALSE)</f>
        <v>5.7165601774917221</v>
      </c>
      <c r="DE469" s="21">
        <f>CA469*VLOOKUP(AW$6,'Greenhouse Gas Costs Avoided'!$A$2:$I$32,9,FALSE)</f>
        <v>5.8748558551380645</v>
      </c>
      <c r="DF469" s="21">
        <f>CB469*VLOOKUP(AX$6,'Greenhouse Gas Costs Avoided'!$A$2:$I$32,9,FALSE)</f>
        <v>6.0386151127443357</v>
      </c>
      <c r="DG469" s="21">
        <f>CC469*VLOOKUP(AY$6,'Greenhouse Gas Costs Avoided'!$A$2:$I$32,9,FALSE)</f>
        <v>6.2066031310462346</v>
      </c>
      <c r="DH469" s="21">
        <f>CD469*VLOOKUP(AZ$6,'Greenhouse Gas Costs Avoided'!$A$2:$I$32,9,FALSE)</f>
        <v>6.3794910653253769</v>
      </c>
      <c r="DI469" s="21">
        <f>CE469*VLOOKUP(BA$6,'Greenhouse Gas Costs Avoided'!$A$2:$I$32,9,FALSE)</f>
        <v>6.5555548036832505</v>
      </c>
      <c r="DJ469" s="21">
        <f>CF469*VLOOKUP(BB$6,'Greenhouse Gas Costs Avoided'!$A$2:$I$32,9,FALSE)</f>
        <v>6.7390390205459019</v>
      </c>
      <c r="DK469" s="21">
        <f>CG469*VLOOKUP(BC$6,'Greenhouse Gas Costs Avoided'!$A$2:$I$32,9,FALSE)</f>
        <v>6.9250725353887148</v>
      </c>
      <c r="DL469" s="21">
        <f>CH469*VLOOKUP(BD$6,'Greenhouse Gas Costs Avoided'!$A$2:$I$32,9,FALSE)</f>
        <v>7.114622578022705</v>
      </c>
      <c r="DM469" s="21">
        <f>CI469*VLOOKUP(BE$6,'Greenhouse Gas Costs Avoided'!$A$2:$I$32,9,FALSE)</f>
        <v>7.309034780377397</v>
      </c>
      <c r="DN469" s="21">
        <f>CJ469*VLOOKUP(BF$6,'Greenhouse Gas Costs Avoided'!$A$2:$I$32,9,FALSE)</f>
        <v>7.5089860379134308</v>
      </c>
      <c r="DO469" s="21">
        <f>CK469*VLOOKUP(BG$6,'Greenhouse Gas Costs Avoided'!$A$2:$I$32,9,FALSE)</f>
        <v>7.714082761982441</v>
      </c>
      <c r="DP469" s="21">
        <f>CL469*VLOOKUP(BH$6,'Greenhouse Gas Costs Avoided'!$A$2:$I$32,9,FALSE)</f>
        <v>7.9242771147625906</v>
      </c>
      <c r="DQ469" s="21">
        <f>CM469*VLOOKUP(BI$6,'Greenhouse Gas Costs Avoided'!$A$2:$I$32,9,FALSE)</f>
        <v>8.1390365949973802</v>
      </c>
      <c r="DR469" s="21">
        <f>CN469*VLOOKUP(BJ$6,'Greenhouse Gas Costs Avoided'!$A$2:$I$32,9,FALSE)</f>
        <v>8.358638459535694</v>
      </c>
      <c r="DS469" s="164">
        <f>CO469*VLOOKUP(BK$6,'Greenhouse Gas Costs Avoided'!$A$2:$I$32,9,FALSE)</f>
        <v>8.5820959249206545</v>
      </c>
    </row>
    <row r="470" spans="1:123" x14ac:dyDescent="0.35">
      <c r="A470" s="174">
        <v>464</v>
      </c>
      <c r="B470" s="12">
        <v>1</v>
      </c>
      <c r="C470" s="175">
        <v>2023</v>
      </c>
      <c r="E470" s="20">
        <v>0</v>
      </c>
      <c r="F470" s="21">
        <v>82.346532180449415</v>
      </c>
      <c r="G470" s="21">
        <v>84.002844861871253</v>
      </c>
      <c r="H470" s="21">
        <v>85.659157543293105</v>
      </c>
      <c r="I470" s="21">
        <v>86.918851036576825</v>
      </c>
      <c r="J470" s="21">
        <v>88.178544529860531</v>
      </c>
      <c r="K470" s="21">
        <v>89.438238023144251</v>
      </c>
      <c r="L470" s="21">
        <v>90.697931516427971</v>
      </c>
      <c r="M470" s="21">
        <v>91.95762500971172</v>
      </c>
      <c r="N470" s="21">
        <v>93.21731850299544</v>
      </c>
      <c r="O470" s="21">
        <v>94.47701199627916</v>
      </c>
      <c r="P470" s="21">
        <v>95.73670548956288</v>
      </c>
      <c r="Q470" s="21">
        <v>96.996398982846586</v>
      </c>
      <c r="R470" s="21">
        <v>98.25609247613032</v>
      </c>
      <c r="S470" s="21">
        <v>99.65157958594628</v>
      </c>
      <c r="T470" s="21">
        <v>101.04706669576224</v>
      </c>
      <c r="U470" s="21">
        <v>102.4425538055782</v>
      </c>
      <c r="V470" s="21">
        <v>103.83804091539416</v>
      </c>
      <c r="W470" s="21">
        <v>105.23352802521011</v>
      </c>
      <c r="X470" s="21">
        <v>106.47156953138905</v>
      </c>
      <c r="Y470" s="21">
        <v>107.709611037568</v>
      </c>
      <c r="Z470" s="21">
        <v>108.94765254374694</v>
      </c>
      <c r="AA470" s="21">
        <v>110.18569404992589</v>
      </c>
      <c r="AB470" s="21">
        <v>111.42373555610482</v>
      </c>
      <c r="AC470" s="21">
        <v>112.86811731331359</v>
      </c>
      <c r="AD470" s="21">
        <v>114.31249907052236</v>
      </c>
      <c r="AE470" s="21">
        <v>115.75688082773114</v>
      </c>
      <c r="AF470" s="21">
        <v>117.20126258493991</v>
      </c>
      <c r="AG470" s="22">
        <v>118.64564434214866</v>
      </c>
      <c r="AI470" s="20">
        <v>0</v>
      </c>
      <c r="AJ470" s="21">
        <v>5.2166744805659615</v>
      </c>
      <c r="AK470" s="21">
        <v>5.3216023247413169</v>
      </c>
      <c r="AL470" s="21">
        <v>5.4265301689166732</v>
      </c>
      <c r="AM470" s="21">
        <v>5.5063320831654474</v>
      </c>
      <c r="AN470" s="21">
        <v>5.5861339974142208</v>
      </c>
      <c r="AO470" s="21">
        <v>5.665935911662995</v>
      </c>
      <c r="AP470" s="21">
        <v>5.7457378259117702</v>
      </c>
      <c r="AQ470" s="21">
        <v>5.8255397401605462</v>
      </c>
      <c r="AR470" s="21">
        <v>5.9053416544093205</v>
      </c>
      <c r="AS470" s="21">
        <v>5.9851435686580947</v>
      </c>
      <c r="AT470" s="21">
        <v>6.0649454829068699</v>
      </c>
      <c r="AU470" s="21">
        <v>6.1447473971556432</v>
      </c>
      <c r="AV470" s="21">
        <v>6.2245493114044184</v>
      </c>
      <c r="AW470" s="21">
        <v>6.312953786990386</v>
      </c>
      <c r="AX470" s="21">
        <v>6.4013582625763545</v>
      </c>
      <c r="AY470" s="21">
        <v>6.4897627381623222</v>
      </c>
      <c r="AZ470" s="21">
        <v>6.5781672137482907</v>
      </c>
      <c r="BA470" s="21">
        <v>6.6665716893342575</v>
      </c>
      <c r="BB470" s="21">
        <v>6.7450019445028957</v>
      </c>
      <c r="BC470" s="21">
        <v>6.8234321996715348</v>
      </c>
      <c r="BD470" s="21">
        <v>6.901862454840173</v>
      </c>
      <c r="BE470" s="21">
        <v>6.9802927100088112</v>
      </c>
      <c r="BF470" s="21">
        <v>7.0587229651774486</v>
      </c>
      <c r="BG470" s="21">
        <v>7.1502249295408609</v>
      </c>
      <c r="BH470" s="21">
        <v>7.2417268939042723</v>
      </c>
      <c r="BI470" s="21">
        <v>7.3332288582676846</v>
      </c>
      <c r="BJ470" s="21">
        <v>7.424730822631096</v>
      </c>
      <c r="BK470" s="22">
        <v>7.5162327869945065</v>
      </c>
      <c r="BM470" s="163">
        <f>VLOOKUP(BM$6,'MonteCarlo Policy Paths'!$N$2:$S$31,$B470+1,FALSE)</f>
        <v>18.946072246720579</v>
      </c>
      <c r="BN470" s="21">
        <f>VLOOKUP(BN$6,'MonteCarlo Policy Paths'!$N$2:$S$31,$B470+1,FALSE)</f>
        <v>19.920985834119051</v>
      </c>
      <c r="BO470" s="21">
        <f>VLOOKUP(BO$6,'MonteCarlo Policy Paths'!$N$2:$S$31,$B470+1,FALSE)</f>
        <v>20.944710352814074</v>
      </c>
      <c r="BP470" s="21">
        <f>VLOOKUP(BP$6,'MonteCarlo Policy Paths'!$N$2:$S$31,$B470+1,FALSE)</f>
        <v>22.017919567056939</v>
      </c>
      <c r="BQ470" s="21">
        <f>VLOOKUP(BQ$6,'MonteCarlo Policy Paths'!$N$2:$S$31,$B470+1,FALSE)</f>
        <v>23.125382269476081</v>
      </c>
      <c r="BR470" s="21">
        <f>VLOOKUP(BR$6,'MonteCarlo Policy Paths'!$N$2:$S$31,$B470+1,FALSE)</f>
        <v>24.222533249319248</v>
      </c>
      <c r="BS470" s="21">
        <f>VLOOKUP(BS$6,'MonteCarlo Policy Paths'!$N$2:$S$31,$B470+1,FALSE)</f>
        <v>25.344600035724898</v>
      </c>
      <c r="BT470" s="21">
        <f>VLOOKUP(BT$6,'MonteCarlo Policy Paths'!$N$2:$S$31,$B470+1,FALSE)</f>
        <v>26.511875533452777</v>
      </c>
      <c r="BU470" s="21">
        <f>VLOOKUP(BU$6,'MonteCarlo Policy Paths'!$N$2:$S$31,$B470+1,FALSE)</f>
        <v>27.727543772426976</v>
      </c>
      <c r="BV470" s="21">
        <f>VLOOKUP(BV$6,'MonteCarlo Policy Paths'!$N$2:$S$31,$B470+1,FALSE)</f>
        <v>29.105872242644537</v>
      </c>
      <c r="BW470" s="21">
        <f>VLOOKUP(BW$6,'MonteCarlo Policy Paths'!$N$2:$S$31,$B470+1,FALSE)</f>
        <v>30.561165854776764</v>
      </c>
      <c r="BX470" s="21">
        <f>VLOOKUP(BX$6,'MonteCarlo Policy Paths'!$N$2:$S$31,$B470+1,FALSE)</f>
        <v>32.089224147515601</v>
      </c>
      <c r="BY470" s="21">
        <f>VLOOKUP(BY$6,'MonteCarlo Policy Paths'!$N$2:$S$31,$B470+1,FALSE)</f>
        <v>33.693685354891386</v>
      </c>
      <c r="BZ470" s="21">
        <f>VLOOKUP(BZ$6,'MonteCarlo Policy Paths'!$N$2:$S$31,$B470+1,FALSE)</f>
        <v>35.378369622635958</v>
      </c>
      <c r="CA470" s="21">
        <f>VLOOKUP(CA$6,'MonteCarlo Policy Paths'!$N$2:$S$31,$B470+1,FALSE)</f>
        <v>37.147288103767757</v>
      </c>
      <c r="CB470" s="21">
        <f>VLOOKUP(CB$6,'MonteCarlo Policy Paths'!$N$2:$S$31,$B470+1,FALSE)</f>
        <v>39.004652508956148</v>
      </c>
      <c r="CC470" s="21">
        <f>VLOOKUP(CC$6,'MonteCarlo Policy Paths'!$N$2:$S$31,$B470+1,FALSE)</f>
        <v>40.954885134403959</v>
      </c>
      <c r="CD470" s="21">
        <f>VLOOKUP(CD$6,'MonteCarlo Policy Paths'!$N$2:$S$31,$B470+1,FALSE)</f>
        <v>43.002629391124159</v>
      </c>
      <c r="CE470" s="21">
        <f>VLOOKUP(CE$6,'MonteCarlo Policy Paths'!$N$2:$S$31,$B470+1,FALSE)</f>
        <v>45.152760860680367</v>
      </c>
      <c r="CF470" s="21">
        <f>VLOOKUP(CF$6,'MonteCarlo Policy Paths'!$N$2:$S$31,$B470+1,FALSE)</f>
        <v>47.410398903714388</v>
      </c>
      <c r="CG470" s="21">
        <f>VLOOKUP(CG$6,'MonteCarlo Policy Paths'!$N$2:$S$31,$B470+1,FALSE)</f>
        <v>49.780918848900107</v>
      </c>
      <c r="CH470" s="21">
        <f>VLOOKUP(CH$6,'MonteCarlo Policy Paths'!$N$2:$S$31,$B470+1,FALSE)</f>
        <v>52.269964791345117</v>
      </c>
      <c r="CI470" s="21">
        <f>VLOOKUP(CI$6,'MonteCarlo Policy Paths'!$N$2:$S$31,$B470+1,FALSE)</f>
        <v>54.883463030912374</v>
      </c>
      <c r="CJ470" s="21">
        <f>VLOOKUP(CJ$6,'MonteCarlo Policy Paths'!$N$2:$S$31,$B470+1,FALSE)</f>
        <v>57.627636182457998</v>
      </c>
      <c r="CK470" s="21">
        <f>VLOOKUP(CK$6,'MonteCarlo Policy Paths'!$N$2:$S$31,$B470+1,FALSE)</f>
        <v>60.509017991580897</v>
      </c>
      <c r="CL470" s="21">
        <f>VLOOKUP(CL$6,'MonteCarlo Policy Paths'!$N$2:$S$31,$B470+1,FALSE)</f>
        <v>63.534468891159946</v>
      </c>
      <c r="CM470" s="21">
        <f>VLOOKUP(CM$6,'MonteCarlo Policy Paths'!$N$2:$S$31,$B470+1,FALSE)</f>
        <v>66.711192335717939</v>
      </c>
      <c r="CN470" s="21">
        <f>VLOOKUP(CN$6,'MonteCarlo Policy Paths'!$N$2:$S$31,$B470+1,FALSE)</f>
        <v>70.04675195250384</v>
      </c>
      <c r="CO470" s="164">
        <f>VLOOKUP(CO$6,'MonteCarlo Policy Paths'!$N$2:$S$31,$B470+1,FALSE)</f>
        <v>73.54908955012904</v>
      </c>
      <c r="CQ470" s="163">
        <f>BM470*VLOOKUP(AI$6,'Greenhouse Gas Costs Avoided'!$A$2:$I$32,9,FALSE)</f>
        <v>1.2002386619007086</v>
      </c>
      <c r="CR470" s="21">
        <f>BN470*VLOOKUP(AJ$6,'Greenhouse Gas Costs Avoided'!$A$2:$I$32,9,FALSE)</f>
        <v>1.2619996941806579</v>
      </c>
      <c r="CS470" s="21">
        <f>BO470*VLOOKUP(AK$6,'Greenhouse Gas Costs Avoided'!$A$2:$I$32,9,FALSE)</f>
        <v>1.3268529118013257</v>
      </c>
      <c r="CT470" s="21">
        <f>BP470*VLOOKUP(AL$6,'Greenhouse Gas Costs Avoided'!$A$2:$I$32,9,FALSE)</f>
        <v>1.3948409979053111</v>
      </c>
      <c r="CU470" s="21">
        <f>BQ470*VLOOKUP(AM$6,'Greenhouse Gas Costs Avoided'!$A$2:$I$32,9,FALSE)</f>
        <v>1.464999051498006</v>
      </c>
      <c r="CV470" s="21">
        <f>BR470*VLOOKUP(AN$6,'Greenhouse Gas Costs Avoided'!$A$2:$I$32,9,FALSE)</f>
        <v>1.5345038547523033</v>
      </c>
      <c r="CW470" s="21">
        <f>BS470*VLOOKUP(AO$6,'Greenhouse Gas Costs Avoided'!$A$2:$I$32,9,FALSE)</f>
        <v>1.6055870809081549</v>
      </c>
      <c r="CX470" s="21">
        <f>BT470*VLOOKUP(AP$6,'Greenhouse Gas Costs Avoided'!$A$2:$I$32,9,FALSE)</f>
        <v>1.6795342908215394</v>
      </c>
      <c r="CY470" s="21">
        <f>BU470*VLOOKUP(AQ$6,'Greenhouse Gas Costs Avoided'!$A$2:$I$32,9,FALSE)</f>
        <v>1.7565471936259263</v>
      </c>
      <c r="CZ470" s="21">
        <f>BV470*VLOOKUP(AR$6,'Greenhouse Gas Costs Avoided'!$A$2:$I$32,9,FALSE)</f>
        <v>1.8438646648785721</v>
      </c>
      <c r="DA470" s="21">
        <f>BW470*VLOOKUP(AS$6,'Greenhouse Gas Costs Avoided'!$A$2:$I$32,9,FALSE)</f>
        <v>1.9360578981225007</v>
      </c>
      <c r="DB470" s="21">
        <f>BX470*VLOOKUP(AT$6,'Greenhouse Gas Costs Avoided'!$A$2:$I$32,9,FALSE)</f>
        <v>2.0328607930286258</v>
      </c>
      <c r="DC470" s="21">
        <f>BY470*VLOOKUP(AU$6,'Greenhouse Gas Costs Avoided'!$A$2:$I$32,9,FALSE)</f>
        <v>2.1345038326800574</v>
      </c>
      <c r="DD470" s="21">
        <f>BZ470*VLOOKUP(AV$6,'Greenhouse Gas Costs Avoided'!$A$2:$I$32,9,FALSE)</f>
        <v>2.2412290243140602</v>
      </c>
      <c r="DE470" s="21">
        <f>CA470*VLOOKUP(AW$6,'Greenhouse Gas Costs Avoided'!$A$2:$I$32,9,FALSE)</f>
        <v>2.3532904755297634</v>
      </c>
      <c r="DF470" s="21">
        <f>CB470*VLOOKUP(AX$6,'Greenhouse Gas Costs Avoided'!$A$2:$I$32,9,FALSE)</f>
        <v>2.4709549993062518</v>
      </c>
      <c r="DG470" s="21">
        <f>CC470*VLOOKUP(AY$6,'Greenhouse Gas Costs Avoided'!$A$2:$I$32,9,FALSE)</f>
        <v>2.5945027492715647</v>
      </c>
      <c r="DH470" s="21">
        <f>CD470*VLOOKUP(AZ$6,'Greenhouse Gas Costs Avoided'!$A$2:$I$32,9,FALSE)</f>
        <v>2.724227886735143</v>
      </c>
      <c r="DI470" s="21">
        <f>CE470*VLOOKUP(BA$6,'Greenhouse Gas Costs Avoided'!$A$2:$I$32,9,FALSE)</f>
        <v>2.8604392810719004</v>
      </c>
      <c r="DJ470" s="21">
        <f>CF470*VLOOKUP(BB$6,'Greenhouse Gas Costs Avoided'!$A$2:$I$32,9,FALSE)</f>
        <v>3.0034612451254952</v>
      </c>
      <c r="DK470" s="21">
        <f>CG470*VLOOKUP(BC$6,'Greenhouse Gas Costs Avoided'!$A$2:$I$32,9,FALSE)</f>
        <v>3.1536343073817701</v>
      </c>
      <c r="DL470" s="21">
        <f>CH470*VLOOKUP(BD$6,'Greenhouse Gas Costs Avoided'!$A$2:$I$32,9,FALSE)</f>
        <v>3.3113160227508591</v>
      </c>
      <c r="DM470" s="21">
        <f>CI470*VLOOKUP(BE$6,'Greenhouse Gas Costs Avoided'!$A$2:$I$32,9,FALSE)</f>
        <v>3.4768818238884021</v>
      </c>
      <c r="DN470" s="21">
        <f>CJ470*VLOOKUP(BF$6,'Greenhouse Gas Costs Avoided'!$A$2:$I$32,9,FALSE)</f>
        <v>3.6507259150828224</v>
      </c>
      <c r="DO470" s="21">
        <f>CK470*VLOOKUP(BG$6,'Greenhouse Gas Costs Avoided'!$A$2:$I$32,9,FALSE)</f>
        <v>3.8332622108369634</v>
      </c>
      <c r="DP470" s="21">
        <f>CL470*VLOOKUP(BH$6,'Greenhouse Gas Costs Avoided'!$A$2:$I$32,9,FALSE)</f>
        <v>4.0249253213788121</v>
      </c>
      <c r="DQ470" s="21">
        <f>CM470*VLOOKUP(BI$6,'Greenhouse Gas Costs Avoided'!$A$2:$I$32,9,FALSE)</f>
        <v>4.2261715874477526</v>
      </c>
      <c r="DR470" s="21">
        <f>CN470*VLOOKUP(BJ$6,'Greenhouse Gas Costs Avoided'!$A$2:$I$32,9,FALSE)</f>
        <v>4.4374801668201398</v>
      </c>
      <c r="DS470" s="164">
        <f>CO470*VLOOKUP(BK$6,'Greenhouse Gas Costs Avoided'!$A$2:$I$32,9,FALSE)</f>
        <v>4.6593541751611474</v>
      </c>
    </row>
    <row r="471" spans="1:123" x14ac:dyDescent="0.35">
      <c r="A471" s="174">
        <v>465</v>
      </c>
      <c r="B471" s="12">
        <v>1</v>
      </c>
      <c r="C471" s="175">
        <v>2023</v>
      </c>
      <c r="E471" s="20">
        <v>0</v>
      </c>
      <c r="F471" s="21">
        <v>82.346532180449415</v>
      </c>
      <c r="G471" s="21">
        <v>84.002844861871253</v>
      </c>
      <c r="H471" s="21">
        <v>85.659157543293105</v>
      </c>
      <c r="I471" s="21">
        <v>86.918851036576825</v>
      </c>
      <c r="J471" s="21">
        <v>88.178544529860531</v>
      </c>
      <c r="K471" s="21">
        <v>89.438238023144251</v>
      </c>
      <c r="L471" s="21">
        <v>90.697931516427971</v>
      </c>
      <c r="M471" s="21">
        <v>91.95762500971172</v>
      </c>
      <c r="N471" s="21">
        <v>93.21731850299544</v>
      </c>
      <c r="O471" s="21">
        <v>94.47701199627916</v>
      </c>
      <c r="P471" s="21">
        <v>95.73670548956288</v>
      </c>
      <c r="Q471" s="21">
        <v>96.996398982846586</v>
      </c>
      <c r="R471" s="21">
        <v>98.25609247613032</v>
      </c>
      <c r="S471" s="21">
        <v>99.65157958594628</v>
      </c>
      <c r="T471" s="21">
        <v>101.04706669576224</v>
      </c>
      <c r="U471" s="21">
        <v>102.4425538055782</v>
      </c>
      <c r="V471" s="21">
        <v>103.83804091539416</v>
      </c>
      <c r="W471" s="21">
        <v>105.23352802521011</v>
      </c>
      <c r="X471" s="21">
        <v>106.47156953138905</v>
      </c>
      <c r="Y471" s="21">
        <v>107.709611037568</v>
      </c>
      <c r="Z471" s="21">
        <v>108.94765254374694</v>
      </c>
      <c r="AA471" s="21">
        <v>110.18569404992589</v>
      </c>
      <c r="AB471" s="21">
        <v>111.42373555610482</v>
      </c>
      <c r="AC471" s="21">
        <v>112.86811731331359</v>
      </c>
      <c r="AD471" s="21">
        <v>114.31249907052236</v>
      </c>
      <c r="AE471" s="21">
        <v>115.75688082773114</v>
      </c>
      <c r="AF471" s="21">
        <v>117.20126258493991</v>
      </c>
      <c r="AG471" s="22">
        <v>118.64564434214866</v>
      </c>
      <c r="AI471" s="20">
        <v>0</v>
      </c>
      <c r="AJ471" s="21">
        <v>5.2166744805659615</v>
      </c>
      <c r="AK471" s="21">
        <v>5.3216023247413169</v>
      </c>
      <c r="AL471" s="21">
        <v>5.4265301689166732</v>
      </c>
      <c r="AM471" s="21">
        <v>5.5063320831654474</v>
      </c>
      <c r="AN471" s="21">
        <v>5.5861339974142208</v>
      </c>
      <c r="AO471" s="21">
        <v>5.665935911662995</v>
      </c>
      <c r="AP471" s="21">
        <v>5.7457378259117702</v>
      </c>
      <c r="AQ471" s="21">
        <v>5.8255397401605462</v>
      </c>
      <c r="AR471" s="21">
        <v>5.9053416544093205</v>
      </c>
      <c r="AS471" s="21">
        <v>5.9851435686580947</v>
      </c>
      <c r="AT471" s="21">
        <v>6.0649454829068699</v>
      </c>
      <c r="AU471" s="21">
        <v>6.1447473971556432</v>
      </c>
      <c r="AV471" s="21">
        <v>6.2245493114044184</v>
      </c>
      <c r="AW471" s="21">
        <v>6.312953786990386</v>
      </c>
      <c r="AX471" s="21">
        <v>6.4013582625763545</v>
      </c>
      <c r="AY471" s="21">
        <v>6.4897627381623222</v>
      </c>
      <c r="AZ471" s="21">
        <v>6.5781672137482907</v>
      </c>
      <c r="BA471" s="21">
        <v>6.6665716893342575</v>
      </c>
      <c r="BB471" s="21">
        <v>6.7450019445028957</v>
      </c>
      <c r="BC471" s="21">
        <v>6.8234321996715348</v>
      </c>
      <c r="BD471" s="21">
        <v>6.901862454840173</v>
      </c>
      <c r="BE471" s="21">
        <v>6.9802927100088112</v>
      </c>
      <c r="BF471" s="21">
        <v>7.0587229651774486</v>
      </c>
      <c r="BG471" s="21">
        <v>7.1502249295408609</v>
      </c>
      <c r="BH471" s="21">
        <v>7.2417268939042723</v>
      </c>
      <c r="BI471" s="21">
        <v>7.3332288582676846</v>
      </c>
      <c r="BJ471" s="21">
        <v>7.424730822631096</v>
      </c>
      <c r="BK471" s="22">
        <v>7.5162327869945065</v>
      </c>
      <c r="BM471" s="163">
        <f>VLOOKUP(BM$6,'MonteCarlo Policy Paths'!$N$2:$S$31,$B471+1,FALSE)</f>
        <v>18.946072246720579</v>
      </c>
      <c r="BN471" s="21">
        <f>VLOOKUP(BN$6,'MonteCarlo Policy Paths'!$N$2:$S$31,$B471+1,FALSE)</f>
        <v>19.920985834119051</v>
      </c>
      <c r="BO471" s="21">
        <f>VLOOKUP(BO$6,'MonteCarlo Policy Paths'!$N$2:$S$31,$B471+1,FALSE)</f>
        <v>20.944710352814074</v>
      </c>
      <c r="BP471" s="21">
        <f>VLOOKUP(BP$6,'MonteCarlo Policy Paths'!$N$2:$S$31,$B471+1,FALSE)</f>
        <v>22.017919567056939</v>
      </c>
      <c r="BQ471" s="21">
        <f>VLOOKUP(BQ$6,'MonteCarlo Policy Paths'!$N$2:$S$31,$B471+1,FALSE)</f>
        <v>23.125382269476081</v>
      </c>
      <c r="BR471" s="21">
        <f>VLOOKUP(BR$6,'MonteCarlo Policy Paths'!$N$2:$S$31,$B471+1,FALSE)</f>
        <v>24.222533249319248</v>
      </c>
      <c r="BS471" s="21">
        <f>VLOOKUP(BS$6,'MonteCarlo Policy Paths'!$N$2:$S$31,$B471+1,FALSE)</f>
        <v>25.344600035724898</v>
      </c>
      <c r="BT471" s="21">
        <f>VLOOKUP(BT$6,'MonteCarlo Policy Paths'!$N$2:$S$31,$B471+1,FALSE)</f>
        <v>26.511875533452777</v>
      </c>
      <c r="BU471" s="21">
        <f>VLOOKUP(BU$6,'MonteCarlo Policy Paths'!$N$2:$S$31,$B471+1,FALSE)</f>
        <v>27.727543772426976</v>
      </c>
      <c r="BV471" s="21">
        <f>VLOOKUP(BV$6,'MonteCarlo Policy Paths'!$N$2:$S$31,$B471+1,FALSE)</f>
        <v>29.105872242644537</v>
      </c>
      <c r="BW471" s="21">
        <f>VLOOKUP(BW$6,'MonteCarlo Policy Paths'!$N$2:$S$31,$B471+1,FALSE)</f>
        <v>30.561165854776764</v>
      </c>
      <c r="BX471" s="21">
        <f>VLOOKUP(BX$6,'MonteCarlo Policy Paths'!$N$2:$S$31,$B471+1,FALSE)</f>
        <v>32.089224147515601</v>
      </c>
      <c r="BY471" s="21">
        <f>VLOOKUP(BY$6,'MonteCarlo Policy Paths'!$N$2:$S$31,$B471+1,FALSE)</f>
        <v>33.693685354891386</v>
      </c>
      <c r="BZ471" s="21">
        <f>VLOOKUP(BZ$6,'MonteCarlo Policy Paths'!$N$2:$S$31,$B471+1,FALSE)</f>
        <v>35.378369622635958</v>
      </c>
      <c r="CA471" s="21">
        <f>VLOOKUP(CA$6,'MonteCarlo Policy Paths'!$N$2:$S$31,$B471+1,FALSE)</f>
        <v>37.147288103767757</v>
      </c>
      <c r="CB471" s="21">
        <f>VLOOKUP(CB$6,'MonteCarlo Policy Paths'!$N$2:$S$31,$B471+1,FALSE)</f>
        <v>39.004652508956148</v>
      </c>
      <c r="CC471" s="21">
        <f>VLOOKUP(CC$6,'MonteCarlo Policy Paths'!$N$2:$S$31,$B471+1,FALSE)</f>
        <v>40.954885134403959</v>
      </c>
      <c r="CD471" s="21">
        <f>VLOOKUP(CD$6,'MonteCarlo Policy Paths'!$N$2:$S$31,$B471+1,FALSE)</f>
        <v>43.002629391124159</v>
      </c>
      <c r="CE471" s="21">
        <f>VLOOKUP(CE$6,'MonteCarlo Policy Paths'!$N$2:$S$31,$B471+1,FALSE)</f>
        <v>45.152760860680367</v>
      </c>
      <c r="CF471" s="21">
        <f>VLOOKUP(CF$6,'MonteCarlo Policy Paths'!$N$2:$S$31,$B471+1,FALSE)</f>
        <v>47.410398903714388</v>
      </c>
      <c r="CG471" s="21">
        <f>VLOOKUP(CG$6,'MonteCarlo Policy Paths'!$N$2:$S$31,$B471+1,FALSE)</f>
        <v>49.780918848900107</v>
      </c>
      <c r="CH471" s="21">
        <f>VLOOKUP(CH$6,'MonteCarlo Policy Paths'!$N$2:$S$31,$B471+1,FALSE)</f>
        <v>52.269964791345117</v>
      </c>
      <c r="CI471" s="21">
        <f>VLOOKUP(CI$6,'MonteCarlo Policy Paths'!$N$2:$S$31,$B471+1,FALSE)</f>
        <v>54.883463030912374</v>
      </c>
      <c r="CJ471" s="21">
        <f>VLOOKUP(CJ$6,'MonteCarlo Policy Paths'!$N$2:$S$31,$B471+1,FALSE)</f>
        <v>57.627636182457998</v>
      </c>
      <c r="CK471" s="21">
        <f>VLOOKUP(CK$6,'MonteCarlo Policy Paths'!$N$2:$S$31,$B471+1,FALSE)</f>
        <v>60.509017991580897</v>
      </c>
      <c r="CL471" s="21">
        <f>VLOOKUP(CL$6,'MonteCarlo Policy Paths'!$N$2:$S$31,$B471+1,FALSE)</f>
        <v>63.534468891159946</v>
      </c>
      <c r="CM471" s="21">
        <f>VLOOKUP(CM$6,'MonteCarlo Policy Paths'!$N$2:$S$31,$B471+1,FALSE)</f>
        <v>66.711192335717939</v>
      </c>
      <c r="CN471" s="21">
        <f>VLOOKUP(CN$6,'MonteCarlo Policy Paths'!$N$2:$S$31,$B471+1,FALSE)</f>
        <v>70.04675195250384</v>
      </c>
      <c r="CO471" s="164">
        <f>VLOOKUP(CO$6,'MonteCarlo Policy Paths'!$N$2:$S$31,$B471+1,FALSE)</f>
        <v>73.54908955012904</v>
      </c>
      <c r="CQ471" s="163">
        <f>BM471*VLOOKUP(AI$6,'Greenhouse Gas Costs Avoided'!$A$2:$I$32,9,FALSE)</f>
        <v>1.2002386619007086</v>
      </c>
      <c r="CR471" s="21">
        <f>BN471*VLOOKUP(AJ$6,'Greenhouse Gas Costs Avoided'!$A$2:$I$32,9,FALSE)</f>
        <v>1.2619996941806579</v>
      </c>
      <c r="CS471" s="21">
        <f>BO471*VLOOKUP(AK$6,'Greenhouse Gas Costs Avoided'!$A$2:$I$32,9,FALSE)</f>
        <v>1.3268529118013257</v>
      </c>
      <c r="CT471" s="21">
        <f>BP471*VLOOKUP(AL$6,'Greenhouse Gas Costs Avoided'!$A$2:$I$32,9,FALSE)</f>
        <v>1.3948409979053111</v>
      </c>
      <c r="CU471" s="21">
        <f>BQ471*VLOOKUP(AM$6,'Greenhouse Gas Costs Avoided'!$A$2:$I$32,9,FALSE)</f>
        <v>1.464999051498006</v>
      </c>
      <c r="CV471" s="21">
        <f>BR471*VLOOKUP(AN$6,'Greenhouse Gas Costs Avoided'!$A$2:$I$32,9,FALSE)</f>
        <v>1.5345038547523033</v>
      </c>
      <c r="CW471" s="21">
        <f>BS471*VLOOKUP(AO$6,'Greenhouse Gas Costs Avoided'!$A$2:$I$32,9,FALSE)</f>
        <v>1.6055870809081549</v>
      </c>
      <c r="CX471" s="21">
        <f>BT471*VLOOKUP(AP$6,'Greenhouse Gas Costs Avoided'!$A$2:$I$32,9,FALSE)</f>
        <v>1.6795342908215394</v>
      </c>
      <c r="CY471" s="21">
        <f>BU471*VLOOKUP(AQ$6,'Greenhouse Gas Costs Avoided'!$A$2:$I$32,9,FALSE)</f>
        <v>1.7565471936259263</v>
      </c>
      <c r="CZ471" s="21">
        <f>BV471*VLOOKUP(AR$6,'Greenhouse Gas Costs Avoided'!$A$2:$I$32,9,FALSE)</f>
        <v>1.8438646648785721</v>
      </c>
      <c r="DA471" s="21">
        <f>BW471*VLOOKUP(AS$6,'Greenhouse Gas Costs Avoided'!$A$2:$I$32,9,FALSE)</f>
        <v>1.9360578981225007</v>
      </c>
      <c r="DB471" s="21">
        <f>BX471*VLOOKUP(AT$6,'Greenhouse Gas Costs Avoided'!$A$2:$I$32,9,FALSE)</f>
        <v>2.0328607930286258</v>
      </c>
      <c r="DC471" s="21">
        <f>BY471*VLOOKUP(AU$6,'Greenhouse Gas Costs Avoided'!$A$2:$I$32,9,FALSE)</f>
        <v>2.1345038326800574</v>
      </c>
      <c r="DD471" s="21">
        <f>BZ471*VLOOKUP(AV$6,'Greenhouse Gas Costs Avoided'!$A$2:$I$32,9,FALSE)</f>
        <v>2.2412290243140602</v>
      </c>
      <c r="DE471" s="21">
        <f>CA471*VLOOKUP(AW$6,'Greenhouse Gas Costs Avoided'!$A$2:$I$32,9,FALSE)</f>
        <v>2.3532904755297634</v>
      </c>
      <c r="DF471" s="21">
        <f>CB471*VLOOKUP(AX$6,'Greenhouse Gas Costs Avoided'!$A$2:$I$32,9,FALSE)</f>
        <v>2.4709549993062518</v>
      </c>
      <c r="DG471" s="21">
        <f>CC471*VLOOKUP(AY$6,'Greenhouse Gas Costs Avoided'!$A$2:$I$32,9,FALSE)</f>
        <v>2.5945027492715647</v>
      </c>
      <c r="DH471" s="21">
        <f>CD471*VLOOKUP(AZ$6,'Greenhouse Gas Costs Avoided'!$A$2:$I$32,9,FALSE)</f>
        <v>2.724227886735143</v>
      </c>
      <c r="DI471" s="21">
        <f>CE471*VLOOKUP(BA$6,'Greenhouse Gas Costs Avoided'!$A$2:$I$32,9,FALSE)</f>
        <v>2.8604392810719004</v>
      </c>
      <c r="DJ471" s="21">
        <f>CF471*VLOOKUP(BB$6,'Greenhouse Gas Costs Avoided'!$A$2:$I$32,9,FALSE)</f>
        <v>3.0034612451254952</v>
      </c>
      <c r="DK471" s="21">
        <f>CG471*VLOOKUP(BC$6,'Greenhouse Gas Costs Avoided'!$A$2:$I$32,9,FALSE)</f>
        <v>3.1536343073817701</v>
      </c>
      <c r="DL471" s="21">
        <f>CH471*VLOOKUP(BD$6,'Greenhouse Gas Costs Avoided'!$A$2:$I$32,9,FALSE)</f>
        <v>3.3113160227508591</v>
      </c>
      <c r="DM471" s="21">
        <f>CI471*VLOOKUP(BE$6,'Greenhouse Gas Costs Avoided'!$A$2:$I$32,9,FALSE)</f>
        <v>3.4768818238884021</v>
      </c>
      <c r="DN471" s="21">
        <f>CJ471*VLOOKUP(BF$6,'Greenhouse Gas Costs Avoided'!$A$2:$I$32,9,FALSE)</f>
        <v>3.6507259150828224</v>
      </c>
      <c r="DO471" s="21">
        <f>CK471*VLOOKUP(BG$6,'Greenhouse Gas Costs Avoided'!$A$2:$I$32,9,FALSE)</f>
        <v>3.8332622108369634</v>
      </c>
      <c r="DP471" s="21">
        <f>CL471*VLOOKUP(BH$6,'Greenhouse Gas Costs Avoided'!$A$2:$I$32,9,FALSE)</f>
        <v>4.0249253213788121</v>
      </c>
      <c r="DQ471" s="21">
        <f>CM471*VLOOKUP(BI$6,'Greenhouse Gas Costs Avoided'!$A$2:$I$32,9,FALSE)</f>
        <v>4.2261715874477526</v>
      </c>
      <c r="DR471" s="21">
        <f>CN471*VLOOKUP(BJ$6,'Greenhouse Gas Costs Avoided'!$A$2:$I$32,9,FALSE)</f>
        <v>4.4374801668201398</v>
      </c>
      <c r="DS471" s="164">
        <f>CO471*VLOOKUP(BK$6,'Greenhouse Gas Costs Avoided'!$A$2:$I$32,9,FALSE)</f>
        <v>4.6593541751611474</v>
      </c>
    </row>
    <row r="472" spans="1:123" x14ac:dyDescent="0.35">
      <c r="A472" s="174">
        <v>466</v>
      </c>
      <c r="B472" s="12">
        <v>5</v>
      </c>
      <c r="C472" s="175">
        <v>2023</v>
      </c>
      <c r="E472" s="20">
        <v>0</v>
      </c>
      <c r="F472" s="21">
        <v>82.346532180449415</v>
      </c>
      <c r="G472" s="21">
        <v>84.002844861871253</v>
      </c>
      <c r="H472" s="21">
        <v>85.659157543293105</v>
      </c>
      <c r="I472" s="21">
        <v>86.918851036576825</v>
      </c>
      <c r="J472" s="21">
        <v>88.178544529860531</v>
      </c>
      <c r="K472" s="21">
        <v>89.438238023144251</v>
      </c>
      <c r="L472" s="21">
        <v>90.697931516427971</v>
      </c>
      <c r="M472" s="21">
        <v>91.95762500971172</v>
      </c>
      <c r="N472" s="21">
        <v>93.21731850299544</v>
      </c>
      <c r="O472" s="21">
        <v>94.47701199627916</v>
      </c>
      <c r="P472" s="21">
        <v>95.73670548956288</v>
      </c>
      <c r="Q472" s="21">
        <v>96.996398982846586</v>
      </c>
      <c r="R472" s="21">
        <v>99.874634841342697</v>
      </c>
      <c r="S472" s="21">
        <v>101.93553668931256</v>
      </c>
      <c r="T472" s="21">
        <v>104.04258519817796</v>
      </c>
      <c r="U472" s="21">
        <v>106.18472717196582</v>
      </c>
      <c r="V472" s="21">
        <v>108.36780972271322</v>
      </c>
      <c r="W472" s="21">
        <v>110.57648338650839</v>
      </c>
      <c r="X472" s="21">
        <v>112.7694544213079</v>
      </c>
      <c r="Y472" s="21">
        <v>114.98228749612761</v>
      </c>
      <c r="Z472" s="21">
        <v>117.22345778349788</v>
      </c>
      <c r="AA472" s="21">
        <v>119.50474742044912</v>
      </c>
      <c r="AB472" s="21">
        <v>121.83201137782079</v>
      </c>
      <c r="AC472" s="21">
        <v>124.30483685770574</v>
      </c>
      <c r="AD472" s="21">
        <v>126.81952160325447</v>
      </c>
      <c r="AE472" s="21">
        <v>129.37127756316897</v>
      </c>
      <c r="AF472" s="21">
        <v>131.96243899653103</v>
      </c>
      <c r="AG472" s="22">
        <v>135.47056479945655</v>
      </c>
      <c r="AI472" s="20">
        <v>0</v>
      </c>
      <c r="AJ472" s="21">
        <v>5.2166744805659615</v>
      </c>
      <c r="AK472" s="21">
        <v>5.3216023247413169</v>
      </c>
      <c r="AL472" s="21">
        <v>5.4265301689166732</v>
      </c>
      <c r="AM472" s="21">
        <v>5.5063320831654474</v>
      </c>
      <c r="AN472" s="21">
        <v>5.5861339974142208</v>
      </c>
      <c r="AO472" s="21">
        <v>5.665935911662995</v>
      </c>
      <c r="AP472" s="21">
        <v>5.7457378259117702</v>
      </c>
      <c r="AQ472" s="21">
        <v>5.8255397401605462</v>
      </c>
      <c r="AR472" s="21">
        <v>5.9053416544093205</v>
      </c>
      <c r="AS472" s="21">
        <v>5.9851435686580947</v>
      </c>
      <c r="AT472" s="21">
        <v>6.0649454829068699</v>
      </c>
      <c r="AU472" s="21">
        <v>6.1447473971556432</v>
      </c>
      <c r="AV472" s="21">
        <v>6.327084396109818</v>
      </c>
      <c r="AW472" s="21">
        <v>6.4576430704410743</v>
      </c>
      <c r="AX472" s="21">
        <v>6.5911251478821242</v>
      </c>
      <c r="AY472" s="21">
        <v>6.7268304055597685</v>
      </c>
      <c r="AZ472" s="21">
        <v>6.8651292595600424</v>
      </c>
      <c r="BA472" s="21">
        <v>7.0050493173053994</v>
      </c>
      <c r="BB472" s="21">
        <v>7.1439746093722221</v>
      </c>
      <c r="BC472" s="21">
        <v>7.2841581669004034</v>
      </c>
      <c r="BD472" s="21">
        <v>7.426136894299721</v>
      </c>
      <c r="BE472" s="21">
        <v>7.5706571930511553</v>
      </c>
      <c r="BF472" s="21">
        <v>7.7180899770979394</v>
      </c>
      <c r="BG472" s="21">
        <v>7.8747441218959366</v>
      </c>
      <c r="BH472" s="21">
        <v>8.0340500621877027</v>
      </c>
      <c r="BI472" s="21">
        <v>8.1957044736636782</v>
      </c>
      <c r="BJ472" s="21">
        <v>8.3598552322508848</v>
      </c>
      <c r="BK472" s="22">
        <v>8.5820959249206545</v>
      </c>
      <c r="BM472" s="163">
        <f>VLOOKUP(BM$6,'MonteCarlo Policy Paths'!$N$2:$S$31,$B472+1,FALSE)</f>
        <v>24.184299884200797</v>
      </c>
      <c r="BN472" s="21">
        <f>VLOOKUP(BN$6,'MonteCarlo Policy Paths'!$N$2:$S$31,$B472+1,FALSE)</f>
        <v>26.797135120393484</v>
      </c>
      <c r="BO472" s="21">
        <f>VLOOKUP(BO$6,'MonteCarlo Policy Paths'!$N$2:$S$31,$B472+1,FALSE)</f>
        <v>29.690826715826198</v>
      </c>
      <c r="BP472" s="21">
        <f>VLOOKUP(BP$6,'MonteCarlo Policy Paths'!$N$2:$S$31,$B472+1,FALSE)</f>
        <v>32.893001978364566</v>
      </c>
      <c r="BQ472" s="21">
        <f>VLOOKUP(BQ$6,'MonteCarlo Policy Paths'!$N$2:$S$31,$B472+1,FALSE)</f>
        <v>36.420098382625895</v>
      </c>
      <c r="BR472" s="21">
        <f>VLOOKUP(BR$6,'MonteCarlo Policy Paths'!$N$2:$S$31,$B472+1,FALSE)</f>
        <v>40.279471956541457</v>
      </c>
      <c r="BS472" s="21">
        <f>VLOOKUP(BS$6,'MonteCarlo Policy Paths'!$N$2:$S$31,$B472+1,FALSE)</f>
        <v>44.515635375675203</v>
      </c>
      <c r="BT472" s="21">
        <f>VLOOKUP(BT$6,'MonteCarlo Policy Paths'!$N$2:$S$31,$B472+1,FALSE)</f>
        <v>49.196171227791872</v>
      </c>
      <c r="BU472" s="21">
        <f>VLOOKUP(BU$6,'MonteCarlo Policy Paths'!$N$2:$S$31,$B472+1,FALSE)</f>
        <v>54.364766335209197</v>
      </c>
      <c r="BV472" s="21">
        <f>VLOOKUP(BV$6,'MonteCarlo Policy Paths'!$N$2:$S$31,$B472+1,FALSE)</f>
        <v>60.140596575631633</v>
      </c>
      <c r="BW472" s="21">
        <f>VLOOKUP(BW$6,'MonteCarlo Policy Paths'!$N$2:$S$31,$B472+1,FALSE)</f>
        <v>66.545116533046993</v>
      </c>
      <c r="BX472" s="21">
        <f>VLOOKUP(BX$6,'MonteCarlo Policy Paths'!$N$2:$S$31,$B472+1,FALSE)</f>
        <v>73.642612105771832</v>
      </c>
      <c r="BY472" s="21">
        <f>VLOOKUP(BY$6,'MonteCarlo Policy Paths'!$N$2:$S$31,$B472+1,FALSE)</f>
        <v>81.515240678665066</v>
      </c>
      <c r="BZ472" s="21">
        <f>VLOOKUP(BZ$6,'MonteCarlo Policy Paths'!$N$2:$S$31,$B472+1,FALSE)</f>
        <v>90.237354922369406</v>
      </c>
      <c r="CA472" s="21">
        <f>VLOOKUP(CA$6,'MonteCarlo Policy Paths'!$N$2:$S$31,$B472+1,FALSE)</f>
        <v>92.736092415362535</v>
      </c>
      <c r="CB472" s="21">
        <f>VLOOKUP(CB$6,'MonteCarlo Policy Paths'!$N$2:$S$31,$B472+1,FALSE)</f>
        <v>95.321073906264047</v>
      </c>
      <c r="CC472" s="21">
        <f>VLOOKUP(CC$6,'MonteCarlo Policy Paths'!$N$2:$S$31,$B472+1,FALSE)</f>
        <v>97.972807459231774</v>
      </c>
      <c r="CD472" s="21">
        <f>VLOOKUP(CD$6,'MonteCarlo Policy Paths'!$N$2:$S$31,$B472+1,FALSE)</f>
        <v>100.70188743091984</v>
      </c>
      <c r="CE472" s="21">
        <f>VLOOKUP(CE$6,'MonteCarlo Policy Paths'!$N$2:$S$31,$B472+1,FALSE)</f>
        <v>103.48109827693068</v>
      </c>
      <c r="CF472" s="21">
        <f>VLOOKUP(CF$6,'MonteCarlo Policy Paths'!$N$2:$S$31,$B472+1,FALSE)</f>
        <v>106.37744326160868</v>
      </c>
      <c r="CG472" s="21">
        <f>VLOOKUP(CG$6,'MonteCarlo Policy Paths'!$N$2:$S$31,$B472+1,FALSE)</f>
        <v>109.31402956265458</v>
      </c>
      <c r="CH472" s="21">
        <f>VLOOKUP(CH$6,'MonteCarlo Policy Paths'!$N$2:$S$31,$B472+1,FALSE)</f>
        <v>112.30612514839871</v>
      </c>
      <c r="CI472" s="21">
        <f>VLOOKUP(CI$6,'MonteCarlo Policy Paths'!$N$2:$S$31,$B472+1,FALSE)</f>
        <v>115.37497116076017</v>
      </c>
      <c r="CJ472" s="21">
        <f>VLOOKUP(CJ$6,'MonteCarlo Policy Paths'!$N$2:$S$31,$B472+1,FALSE)</f>
        <v>118.53125256657755</v>
      </c>
      <c r="CK472" s="21">
        <f>VLOOKUP(CK$6,'MonteCarlo Policy Paths'!$N$2:$S$31,$B472+1,FALSE)</f>
        <v>121.76875646902944</v>
      </c>
      <c r="CL472" s="21">
        <f>VLOOKUP(CL$6,'MonteCarlo Policy Paths'!$N$2:$S$31,$B472+1,FALSE)</f>
        <v>125.08672773594304</v>
      </c>
      <c r="CM472" s="21">
        <f>VLOOKUP(CM$6,'MonteCarlo Policy Paths'!$N$2:$S$31,$B472+1,FALSE)</f>
        <v>128.47676069968128</v>
      </c>
      <c r="CN472" s="21">
        <f>VLOOKUP(CN$6,'MonteCarlo Policy Paths'!$N$2:$S$31,$B472+1,FALSE)</f>
        <v>131.94323193005201</v>
      </c>
      <c r="CO472" s="164">
        <f>VLOOKUP(CO$6,'MonteCarlo Policy Paths'!$N$2:$S$31,$B472+1,FALSE)</f>
        <v>135.47056479945655</v>
      </c>
      <c r="CQ472" s="163">
        <f>BM472*VLOOKUP(AI$6,'Greenhouse Gas Costs Avoided'!$A$2:$I$32,9,FALSE)</f>
        <v>1.5320817610121258</v>
      </c>
      <c r="CR472" s="21">
        <f>BN472*VLOOKUP(AJ$6,'Greenhouse Gas Costs Avoided'!$A$2:$I$32,9,FALSE)</f>
        <v>1.6976055607114411</v>
      </c>
      <c r="CS472" s="21">
        <f>BO472*VLOOKUP(AK$6,'Greenhouse Gas Costs Avoided'!$A$2:$I$32,9,FALSE)</f>
        <v>1.8809216846672472</v>
      </c>
      <c r="CT472" s="21">
        <f>BP472*VLOOKUP(AL$6,'Greenhouse Gas Costs Avoided'!$A$2:$I$32,9,FALSE)</f>
        <v>2.0837803301021003</v>
      </c>
      <c r="CU472" s="21">
        <f>BQ472*VLOOKUP(AM$6,'Greenhouse Gas Costs Avoided'!$A$2:$I$32,9,FALSE)</f>
        <v>2.3072228153580183</v>
      </c>
      <c r="CV472" s="21">
        <f>BR472*VLOOKUP(AN$6,'Greenhouse Gas Costs Avoided'!$A$2:$I$32,9,FALSE)</f>
        <v>2.5517151467399573</v>
      </c>
      <c r="CW472" s="21">
        <f>BS472*VLOOKUP(AO$6,'Greenhouse Gas Costs Avoided'!$A$2:$I$32,9,FALSE)</f>
        <v>2.8200772139570236</v>
      </c>
      <c r="CX472" s="21">
        <f>BT472*VLOOKUP(AP$6,'Greenhouse Gas Costs Avoided'!$A$2:$I$32,9,FALSE)</f>
        <v>3.1165903917263735</v>
      </c>
      <c r="CY472" s="21">
        <f>BU472*VLOOKUP(AQ$6,'Greenhouse Gas Costs Avoided'!$A$2:$I$32,9,FALSE)</f>
        <v>3.444022251736667</v>
      </c>
      <c r="CZ472" s="21">
        <f>BV472*VLOOKUP(AR$6,'Greenhouse Gas Costs Avoided'!$A$2:$I$32,9,FALSE)</f>
        <v>3.8099226171979153</v>
      </c>
      <c r="DA472" s="21">
        <f>BW472*VLOOKUP(AS$6,'Greenhouse Gas Costs Avoided'!$A$2:$I$32,9,FALSE)</f>
        <v>4.2156506416508543</v>
      </c>
      <c r="DB472" s="21">
        <f>BX472*VLOOKUP(AT$6,'Greenhouse Gas Costs Avoided'!$A$2:$I$32,9,FALSE)</f>
        <v>4.6652788536686769</v>
      </c>
      <c r="DC472" s="21">
        <f>BY472*VLOOKUP(AU$6,'Greenhouse Gas Costs Avoided'!$A$2:$I$32,9,FALSE)</f>
        <v>5.1640119451993618</v>
      </c>
      <c r="DD472" s="21">
        <f>BZ472*VLOOKUP(AV$6,'Greenhouse Gas Costs Avoided'!$A$2:$I$32,9,FALSE)</f>
        <v>5.7165601774917221</v>
      </c>
      <c r="DE472" s="21">
        <f>CA472*VLOOKUP(AW$6,'Greenhouse Gas Costs Avoided'!$A$2:$I$32,9,FALSE)</f>
        <v>5.8748558551380645</v>
      </c>
      <c r="DF472" s="21">
        <f>CB472*VLOOKUP(AX$6,'Greenhouse Gas Costs Avoided'!$A$2:$I$32,9,FALSE)</f>
        <v>6.0386151127443357</v>
      </c>
      <c r="DG472" s="21">
        <f>CC472*VLOOKUP(AY$6,'Greenhouse Gas Costs Avoided'!$A$2:$I$32,9,FALSE)</f>
        <v>6.2066031310462346</v>
      </c>
      <c r="DH472" s="21">
        <f>CD472*VLOOKUP(AZ$6,'Greenhouse Gas Costs Avoided'!$A$2:$I$32,9,FALSE)</f>
        <v>6.3794910653253769</v>
      </c>
      <c r="DI472" s="21">
        <f>CE472*VLOOKUP(BA$6,'Greenhouse Gas Costs Avoided'!$A$2:$I$32,9,FALSE)</f>
        <v>6.5555548036832505</v>
      </c>
      <c r="DJ472" s="21">
        <f>CF472*VLOOKUP(BB$6,'Greenhouse Gas Costs Avoided'!$A$2:$I$32,9,FALSE)</f>
        <v>6.7390390205459019</v>
      </c>
      <c r="DK472" s="21">
        <f>CG472*VLOOKUP(BC$6,'Greenhouse Gas Costs Avoided'!$A$2:$I$32,9,FALSE)</f>
        <v>6.9250725353887148</v>
      </c>
      <c r="DL472" s="21">
        <f>CH472*VLOOKUP(BD$6,'Greenhouse Gas Costs Avoided'!$A$2:$I$32,9,FALSE)</f>
        <v>7.114622578022705</v>
      </c>
      <c r="DM472" s="21">
        <f>CI472*VLOOKUP(BE$6,'Greenhouse Gas Costs Avoided'!$A$2:$I$32,9,FALSE)</f>
        <v>7.309034780377397</v>
      </c>
      <c r="DN472" s="21">
        <f>CJ472*VLOOKUP(BF$6,'Greenhouse Gas Costs Avoided'!$A$2:$I$32,9,FALSE)</f>
        <v>7.5089860379134308</v>
      </c>
      <c r="DO472" s="21">
        <f>CK472*VLOOKUP(BG$6,'Greenhouse Gas Costs Avoided'!$A$2:$I$32,9,FALSE)</f>
        <v>7.714082761982441</v>
      </c>
      <c r="DP472" s="21">
        <f>CL472*VLOOKUP(BH$6,'Greenhouse Gas Costs Avoided'!$A$2:$I$32,9,FALSE)</f>
        <v>7.9242771147625906</v>
      </c>
      <c r="DQ472" s="21">
        <f>CM472*VLOOKUP(BI$6,'Greenhouse Gas Costs Avoided'!$A$2:$I$32,9,FALSE)</f>
        <v>8.1390365949973802</v>
      </c>
      <c r="DR472" s="21">
        <f>CN472*VLOOKUP(BJ$6,'Greenhouse Gas Costs Avoided'!$A$2:$I$32,9,FALSE)</f>
        <v>8.358638459535694</v>
      </c>
      <c r="DS472" s="164">
        <f>CO472*VLOOKUP(BK$6,'Greenhouse Gas Costs Avoided'!$A$2:$I$32,9,FALSE)</f>
        <v>8.5820959249206545</v>
      </c>
    </row>
    <row r="473" spans="1:123" x14ac:dyDescent="0.35">
      <c r="A473" s="174">
        <v>467</v>
      </c>
      <c r="B473" s="12">
        <v>3</v>
      </c>
      <c r="C473" s="175">
        <v>2023</v>
      </c>
      <c r="E473" s="20">
        <v>0</v>
      </c>
      <c r="F473" s="21">
        <v>82.346532180449415</v>
      </c>
      <c r="G473" s="21">
        <v>84.002844861871253</v>
      </c>
      <c r="H473" s="21">
        <v>85.659157543293105</v>
      </c>
      <c r="I473" s="21">
        <v>86.918851036576825</v>
      </c>
      <c r="J473" s="21">
        <v>88.178544529860531</v>
      </c>
      <c r="K473" s="21">
        <v>89.438238023144251</v>
      </c>
      <c r="L473" s="21">
        <v>90.697931516427971</v>
      </c>
      <c r="M473" s="21">
        <v>91.95762500971172</v>
      </c>
      <c r="N473" s="21">
        <v>93.21731850299544</v>
      </c>
      <c r="O473" s="21">
        <v>94.47701199627916</v>
      </c>
      <c r="P473" s="21">
        <v>95.73670548956288</v>
      </c>
      <c r="Q473" s="21">
        <v>96.996398982846586</v>
      </c>
      <c r="R473" s="21">
        <v>101.49317720655506</v>
      </c>
      <c r="S473" s="21">
        <v>104.21949379267882</v>
      </c>
      <c r="T473" s="21">
        <v>107.03810370059369</v>
      </c>
      <c r="U473" s="21">
        <v>109.92690053835344</v>
      </c>
      <c r="V473" s="21">
        <v>112.89757853003228</v>
      </c>
      <c r="W473" s="21">
        <v>115.91943874780665</v>
      </c>
      <c r="X473" s="21">
        <v>119.06733931122673</v>
      </c>
      <c r="Y473" s="21">
        <v>122.25496395468721</v>
      </c>
      <c r="Z473" s="21">
        <v>125.4992630232488</v>
      </c>
      <c r="AA473" s="21">
        <v>128.82380079097237</v>
      </c>
      <c r="AB473" s="21">
        <v>132.24028719953677</v>
      </c>
      <c r="AC473" s="21">
        <v>135.74155640209787</v>
      </c>
      <c r="AD473" s="21">
        <v>139.32654413598658</v>
      </c>
      <c r="AE473" s="21">
        <v>142.9856742986068</v>
      </c>
      <c r="AF473" s="21">
        <v>146.72361540812219</v>
      </c>
      <c r="AG473" s="22">
        <v>150.52284977717397</v>
      </c>
      <c r="AI473" s="20">
        <v>0</v>
      </c>
      <c r="AJ473" s="21">
        <v>5.2166744805659615</v>
      </c>
      <c r="AK473" s="21">
        <v>5.3216023247413169</v>
      </c>
      <c r="AL473" s="21">
        <v>5.4265301689166732</v>
      </c>
      <c r="AM473" s="21">
        <v>5.5063320831654474</v>
      </c>
      <c r="AN473" s="21">
        <v>5.5861339974142208</v>
      </c>
      <c r="AO473" s="21">
        <v>5.665935911662995</v>
      </c>
      <c r="AP473" s="21">
        <v>5.7457378259117702</v>
      </c>
      <c r="AQ473" s="21">
        <v>5.8255397401605462</v>
      </c>
      <c r="AR473" s="21">
        <v>5.9053416544093205</v>
      </c>
      <c r="AS473" s="21">
        <v>5.9851435686580947</v>
      </c>
      <c r="AT473" s="21">
        <v>6.0649454829068699</v>
      </c>
      <c r="AU473" s="21">
        <v>6.1447473971556432</v>
      </c>
      <c r="AV473" s="21">
        <v>6.4296194808152167</v>
      </c>
      <c r="AW473" s="21">
        <v>6.6023323538917609</v>
      </c>
      <c r="AX473" s="21">
        <v>6.7808920331878957</v>
      </c>
      <c r="AY473" s="21">
        <v>6.9638980729572149</v>
      </c>
      <c r="AZ473" s="21">
        <v>7.1520913053717949</v>
      </c>
      <c r="BA473" s="21">
        <v>7.3435269452765404</v>
      </c>
      <c r="BB473" s="21">
        <v>7.5429472742415475</v>
      </c>
      <c r="BC473" s="21">
        <v>7.744884134129272</v>
      </c>
      <c r="BD473" s="21">
        <v>7.950411333759269</v>
      </c>
      <c r="BE473" s="21">
        <v>8.161021676093501</v>
      </c>
      <c r="BF473" s="21">
        <v>8.3774569890184303</v>
      </c>
      <c r="BG473" s="21">
        <v>8.5992633142510115</v>
      </c>
      <c r="BH473" s="21">
        <v>8.8263732304711304</v>
      </c>
      <c r="BI473" s="21">
        <v>9.05818008905967</v>
      </c>
      <c r="BJ473" s="21">
        <v>9.2949796418706736</v>
      </c>
      <c r="BK473" s="22">
        <v>9.5356621388007277</v>
      </c>
      <c r="BM473" s="163">
        <f>VLOOKUP(BM$6,'MonteCarlo Policy Paths'!$N$2:$S$31,$B473+1,FALSE)</f>
        <v>24.400896901266854</v>
      </c>
      <c r="BN473" s="21">
        <f>VLOOKUP(BN$6,'MonteCarlo Policy Paths'!$N$2:$S$31,$B473+1,FALSE)</f>
        <v>27.277092285564247</v>
      </c>
      <c r="BO473" s="21">
        <f>VLOOKUP(BO$6,'MonteCarlo Policy Paths'!$N$2:$S$31,$B473+1,FALSE)</f>
        <v>30.488398193607274</v>
      </c>
      <c r="BP473" s="21">
        <f>VLOOKUP(BP$6,'MonteCarlo Policy Paths'!$N$2:$S$31,$B473+1,FALSE)</f>
        <v>34.070901710124843</v>
      </c>
      <c r="BQ473" s="21">
        <f>VLOOKUP(BQ$6,'MonteCarlo Policy Paths'!$N$2:$S$31,$B473+1,FALSE)</f>
        <v>38.049962908416198</v>
      </c>
      <c r="BR473" s="21">
        <f>VLOOKUP(BR$6,'MonteCarlo Policy Paths'!$N$2:$S$31,$B473+1,FALSE)</f>
        <v>42.441930627628253</v>
      </c>
      <c r="BS473" s="21">
        <f>VLOOKUP(BS$6,'MonteCarlo Policy Paths'!$N$2:$S$31,$B473+1,FALSE)</f>
        <v>47.302864628556662</v>
      </c>
      <c r="BT473" s="21">
        <f>VLOOKUP(BT$6,'MonteCarlo Policy Paths'!$N$2:$S$31,$B473+1,FALSE)</f>
        <v>52.715092471952183</v>
      </c>
      <c r="BU473" s="21">
        <f>VLOOKUP(BU$6,'MonteCarlo Policy Paths'!$N$2:$S$31,$B473+1,FALSE)</f>
        <v>58.737483764437521</v>
      </c>
      <c r="BV473" s="21">
        <f>VLOOKUP(BV$6,'MonteCarlo Policy Paths'!$N$2:$S$31,$B473+1,FALSE)</f>
        <v>65.512636340122413</v>
      </c>
      <c r="BW473" s="21">
        <f>VLOOKUP(BW$6,'MonteCarlo Policy Paths'!$N$2:$S$31,$B473+1,FALSE)</f>
        <v>73.079994851258945</v>
      </c>
      <c r="BX473" s="21">
        <f>VLOOKUP(BX$6,'MonteCarlo Policy Paths'!$N$2:$S$31,$B473+1,FALSE)</f>
        <v>81.527096411801594</v>
      </c>
      <c r="BY473" s="21">
        <f>VLOOKUP(BY$6,'MonteCarlo Policy Paths'!$N$2:$S$31,$B473+1,FALSE)</f>
        <v>90.963600198236662</v>
      </c>
      <c r="BZ473" s="21">
        <f>VLOOKUP(BZ$6,'MonteCarlo Policy Paths'!$N$2:$S$31,$B473+1,FALSE)</f>
        <v>101.49317720655506</v>
      </c>
      <c r="CA473" s="21">
        <f>VLOOKUP(CA$6,'MonteCarlo Policy Paths'!$N$2:$S$31,$B473+1,FALSE)</f>
        <v>104.21949379267882</v>
      </c>
      <c r="CB473" s="21">
        <f>VLOOKUP(CB$6,'MonteCarlo Policy Paths'!$N$2:$S$31,$B473+1,FALSE)</f>
        <v>107.03810370059369</v>
      </c>
      <c r="CC473" s="21">
        <f>VLOOKUP(CC$6,'MonteCarlo Policy Paths'!$N$2:$S$31,$B473+1,FALSE)</f>
        <v>109.92690053835344</v>
      </c>
      <c r="CD473" s="21">
        <f>VLOOKUP(CD$6,'MonteCarlo Policy Paths'!$N$2:$S$31,$B473+1,FALSE)</f>
        <v>112.89757853003228</v>
      </c>
      <c r="CE473" s="21">
        <f>VLOOKUP(CE$6,'MonteCarlo Policy Paths'!$N$2:$S$31,$B473+1,FALSE)</f>
        <v>115.91943874780665</v>
      </c>
      <c r="CF473" s="21">
        <f>VLOOKUP(CF$6,'MonteCarlo Policy Paths'!$N$2:$S$31,$B473+1,FALSE)</f>
        <v>119.06733931122673</v>
      </c>
      <c r="CG473" s="21">
        <f>VLOOKUP(CG$6,'MonteCarlo Policy Paths'!$N$2:$S$31,$B473+1,FALSE)</f>
        <v>122.25496395468721</v>
      </c>
      <c r="CH473" s="21">
        <f>VLOOKUP(CH$6,'MonteCarlo Policy Paths'!$N$2:$S$31,$B473+1,FALSE)</f>
        <v>125.4992630232488</v>
      </c>
      <c r="CI473" s="21">
        <f>VLOOKUP(CI$6,'MonteCarlo Policy Paths'!$N$2:$S$31,$B473+1,FALSE)</f>
        <v>128.82380079097237</v>
      </c>
      <c r="CJ473" s="21">
        <f>VLOOKUP(CJ$6,'MonteCarlo Policy Paths'!$N$2:$S$31,$B473+1,FALSE)</f>
        <v>132.24028719953677</v>
      </c>
      <c r="CK473" s="21">
        <f>VLOOKUP(CK$6,'MonteCarlo Policy Paths'!$N$2:$S$31,$B473+1,FALSE)</f>
        <v>135.74155640209787</v>
      </c>
      <c r="CL473" s="21">
        <f>VLOOKUP(CL$6,'MonteCarlo Policy Paths'!$N$2:$S$31,$B473+1,FALSE)</f>
        <v>139.32654413598658</v>
      </c>
      <c r="CM473" s="21">
        <f>VLOOKUP(CM$6,'MonteCarlo Policy Paths'!$N$2:$S$31,$B473+1,FALSE)</f>
        <v>142.9856742986068</v>
      </c>
      <c r="CN473" s="21">
        <f>VLOOKUP(CN$6,'MonteCarlo Policy Paths'!$N$2:$S$31,$B473+1,FALSE)</f>
        <v>146.72361540812219</v>
      </c>
      <c r="CO473" s="164">
        <f>VLOOKUP(CO$6,'MonteCarlo Policy Paths'!$N$2:$S$31,$B473+1,FALSE)</f>
        <v>150.52284977717397</v>
      </c>
      <c r="CQ473" s="163">
        <f>BM473*VLOOKUP(AI$6,'Greenhouse Gas Costs Avoided'!$A$2:$I$32,9,FALSE)</f>
        <v>1.5458032390340439</v>
      </c>
      <c r="CR473" s="21">
        <f>BN473*VLOOKUP(AJ$6,'Greenhouse Gas Costs Avoided'!$A$2:$I$32,9,FALSE)</f>
        <v>1.7280109734108424</v>
      </c>
      <c r="CS473" s="21">
        <f>BO473*VLOOKUP(AK$6,'Greenhouse Gas Costs Avoided'!$A$2:$I$32,9,FALSE)</f>
        <v>1.9314480476408618</v>
      </c>
      <c r="CT473" s="21">
        <f>BP473*VLOOKUP(AL$6,'Greenhouse Gas Costs Avoided'!$A$2:$I$32,9,FALSE)</f>
        <v>2.1584005880368746</v>
      </c>
      <c r="CU473" s="21">
        <f>BQ473*VLOOKUP(AM$6,'Greenhouse Gas Costs Avoided'!$A$2:$I$32,9,FALSE)</f>
        <v>2.4104751619151044</v>
      </c>
      <c r="CV473" s="21">
        <f>BR473*VLOOKUP(AN$6,'Greenhouse Gas Costs Avoided'!$A$2:$I$32,9,FALSE)</f>
        <v>2.6887074725371978</v>
      </c>
      <c r="CW473" s="21">
        <f>BS473*VLOOKUP(AO$6,'Greenhouse Gas Costs Avoided'!$A$2:$I$32,9,FALSE)</f>
        <v>2.996648920499946</v>
      </c>
      <c r="CX473" s="21">
        <f>BT473*VLOOKUP(AP$6,'Greenhouse Gas Costs Avoided'!$A$2:$I$32,9,FALSE)</f>
        <v>3.339514978438852</v>
      </c>
      <c r="CY473" s="21">
        <f>BU473*VLOOKUP(AQ$6,'Greenhouse Gas Costs Avoided'!$A$2:$I$32,9,FALSE)</f>
        <v>3.7210350514231747</v>
      </c>
      <c r="CZ473" s="21">
        <f>BV473*VLOOKUP(AR$6,'Greenhouse Gas Costs Avoided'!$A$2:$I$32,9,FALSE)</f>
        <v>4.1502427497639598</v>
      </c>
      <c r="DA473" s="21">
        <f>BW473*VLOOKUP(AS$6,'Greenhouse Gas Costs Avoided'!$A$2:$I$32,9,FALSE)</f>
        <v>4.6296369025600148</v>
      </c>
      <c r="DB473" s="21">
        <f>BX473*VLOOKUP(AT$6,'Greenhouse Gas Costs Avoided'!$A$2:$I$32,9,FALSE)</f>
        <v>5.1647630090130283</v>
      </c>
      <c r="DC473" s="21">
        <f>BY473*VLOOKUP(AU$6,'Greenhouse Gas Costs Avoided'!$A$2:$I$32,9,FALSE)</f>
        <v>5.7625680068068199</v>
      </c>
      <c r="DD473" s="21">
        <f>BZ473*VLOOKUP(AV$6,'Greenhouse Gas Costs Avoided'!$A$2:$I$32,9,FALSE)</f>
        <v>6.4296194808152167</v>
      </c>
      <c r="DE473" s="21">
        <f>CA473*VLOOKUP(AW$6,'Greenhouse Gas Costs Avoided'!$A$2:$I$32,9,FALSE)</f>
        <v>6.6023323538917609</v>
      </c>
      <c r="DF473" s="21">
        <f>CB473*VLOOKUP(AX$6,'Greenhouse Gas Costs Avoided'!$A$2:$I$32,9,FALSE)</f>
        <v>6.7808920331878957</v>
      </c>
      <c r="DG473" s="21">
        <f>CC473*VLOOKUP(AY$6,'Greenhouse Gas Costs Avoided'!$A$2:$I$32,9,FALSE)</f>
        <v>6.9638980729572149</v>
      </c>
      <c r="DH473" s="21">
        <f>CD473*VLOOKUP(AZ$6,'Greenhouse Gas Costs Avoided'!$A$2:$I$32,9,FALSE)</f>
        <v>7.1520913053717949</v>
      </c>
      <c r="DI473" s="21">
        <f>CE473*VLOOKUP(BA$6,'Greenhouse Gas Costs Avoided'!$A$2:$I$32,9,FALSE)</f>
        <v>7.3435269452765404</v>
      </c>
      <c r="DJ473" s="21">
        <f>CF473*VLOOKUP(BB$6,'Greenhouse Gas Costs Avoided'!$A$2:$I$32,9,FALSE)</f>
        <v>7.5429472742415475</v>
      </c>
      <c r="DK473" s="21">
        <f>CG473*VLOOKUP(BC$6,'Greenhouse Gas Costs Avoided'!$A$2:$I$32,9,FALSE)</f>
        <v>7.744884134129272</v>
      </c>
      <c r="DL473" s="21">
        <f>CH473*VLOOKUP(BD$6,'Greenhouse Gas Costs Avoided'!$A$2:$I$32,9,FALSE)</f>
        <v>7.950411333759269</v>
      </c>
      <c r="DM473" s="21">
        <f>CI473*VLOOKUP(BE$6,'Greenhouse Gas Costs Avoided'!$A$2:$I$32,9,FALSE)</f>
        <v>8.161021676093501</v>
      </c>
      <c r="DN473" s="21">
        <f>CJ473*VLOOKUP(BF$6,'Greenhouse Gas Costs Avoided'!$A$2:$I$32,9,FALSE)</f>
        <v>8.3774569890184303</v>
      </c>
      <c r="DO473" s="21">
        <f>CK473*VLOOKUP(BG$6,'Greenhouse Gas Costs Avoided'!$A$2:$I$32,9,FALSE)</f>
        <v>8.5992633142510115</v>
      </c>
      <c r="DP473" s="21">
        <f>CL473*VLOOKUP(BH$6,'Greenhouse Gas Costs Avoided'!$A$2:$I$32,9,FALSE)</f>
        <v>8.8263732304711304</v>
      </c>
      <c r="DQ473" s="21">
        <f>CM473*VLOOKUP(BI$6,'Greenhouse Gas Costs Avoided'!$A$2:$I$32,9,FALSE)</f>
        <v>9.05818008905967</v>
      </c>
      <c r="DR473" s="21">
        <f>CN473*VLOOKUP(BJ$6,'Greenhouse Gas Costs Avoided'!$A$2:$I$32,9,FALSE)</f>
        <v>9.2949796418706736</v>
      </c>
      <c r="DS473" s="164">
        <f>CO473*VLOOKUP(BK$6,'Greenhouse Gas Costs Avoided'!$A$2:$I$32,9,FALSE)</f>
        <v>9.5356621388007277</v>
      </c>
    </row>
    <row r="474" spans="1:123" x14ac:dyDescent="0.35">
      <c r="A474" s="174">
        <v>468</v>
      </c>
      <c r="B474" s="12">
        <v>1</v>
      </c>
      <c r="C474" s="175">
        <v>2023</v>
      </c>
      <c r="E474" s="20">
        <v>0</v>
      </c>
      <c r="F474" s="21">
        <v>82.346532180449415</v>
      </c>
      <c r="G474" s="21">
        <v>84.002844861871253</v>
      </c>
      <c r="H474" s="21">
        <v>85.659157543293105</v>
      </c>
      <c r="I474" s="21">
        <v>86.918851036576825</v>
      </c>
      <c r="J474" s="21">
        <v>88.178544529860531</v>
      </c>
      <c r="K474" s="21">
        <v>89.438238023144251</v>
      </c>
      <c r="L474" s="21">
        <v>90.697931516427971</v>
      </c>
      <c r="M474" s="21">
        <v>91.95762500971172</v>
      </c>
      <c r="N474" s="21">
        <v>93.21731850299544</v>
      </c>
      <c r="O474" s="21">
        <v>94.47701199627916</v>
      </c>
      <c r="P474" s="21">
        <v>95.73670548956288</v>
      </c>
      <c r="Q474" s="21">
        <v>96.996398982846586</v>
      </c>
      <c r="R474" s="21">
        <v>98.25609247613032</v>
      </c>
      <c r="S474" s="21">
        <v>99.65157958594628</v>
      </c>
      <c r="T474" s="21">
        <v>101.04706669576224</v>
      </c>
      <c r="U474" s="21">
        <v>102.4425538055782</v>
      </c>
      <c r="V474" s="21">
        <v>103.83804091539416</v>
      </c>
      <c r="W474" s="21">
        <v>105.23352802521011</v>
      </c>
      <c r="X474" s="21">
        <v>106.47156953138905</v>
      </c>
      <c r="Y474" s="21">
        <v>107.709611037568</v>
      </c>
      <c r="Z474" s="21">
        <v>108.94765254374694</v>
      </c>
      <c r="AA474" s="21">
        <v>110.18569404992589</v>
      </c>
      <c r="AB474" s="21">
        <v>111.42373555610482</v>
      </c>
      <c r="AC474" s="21">
        <v>112.86811731331359</v>
      </c>
      <c r="AD474" s="21">
        <v>114.31249907052236</v>
      </c>
      <c r="AE474" s="21">
        <v>115.75688082773114</v>
      </c>
      <c r="AF474" s="21">
        <v>117.20126258493991</v>
      </c>
      <c r="AG474" s="22">
        <v>118.64564434214866</v>
      </c>
      <c r="AI474" s="20">
        <v>0</v>
      </c>
      <c r="AJ474" s="21">
        <v>5.2166744805659615</v>
      </c>
      <c r="AK474" s="21">
        <v>5.3216023247413169</v>
      </c>
      <c r="AL474" s="21">
        <v>5.4265301689166732</v>
      </c>
      <c r="AM474" s="21">
        <v>5.5063320831654474</v>
      </c>
      <c r="AN474" s="21">
        <v>5.5861339974142208</v>
      </c>
      <c r="AO474" s="21">
        <v>5.665935911662995</v>
      </c>
      <c r="AP474" s="21">
        <v>5.7457378259117702</v>
      </c>
      <c r="AQ474" s="21">
        <v>5.8255397401605462</v>
      </c>
      <c r="AR474" s="21">
        <v>5.9053416544093205</v>
      </c>
      <c r="AS474" s="21">
        <v>5.9851435686580947</v>
      </c>
      <c r="AT474" s="21">
        <v>6.0649454829068699</v>
      </c>
      <c r="AU474" s="21">
        <v>6.1447473971556432</v>
      </c>
      <c r="AV474" s="21">
        <v>6.2245493114044184</v>
      </c>
      <c r="AW474" s="21">
        <v>6.312953786990386</v>
      </c>
      <c r="AX474" s="21">
        <v>6.4013582625763545</v>
      </c>
      <c r="AY474" s="21">
        <v>6.4897627381623222</v>
      </c>
      <c r="AZ474" s="21">
        <v>6.5781672137482907</v>
      </c>
      <c r="BA474" s="21">
        <v>6.6665716893342575</v>
      </c>
      <c r="BB474" s="21">
        <v>6.7450019445028957</v>
      </c>
      <c r="BC474" s="21">
        <v>6.8234321996715348</v>
      </c>
      <c r="BD474" s="21">
        <v>6.901862454840173</v>
      </c>
      <c r="BE474" s="21">
        <v>6.9802927100088112</v>
      </c>
      <c r="BF474" s="21">
        <v>7.0587229651774486</v>
      </c>
      <c r="BG474" s="21">
        <v>7.1502249295408609</v>
      </c>
      <c r="BH474" s="21">
        <v>7.2417268939042723</v>
      </c>
      <c r="BI474" s="21">
        <v>7.3332288582676846</v>
      </c>
      <c r="BJ474" s="21">
        <v>7.424730822631096</v>
      </c>
      <c r="BK474" s="22">
        <v>7.5162327869945065</v>
      </c>
      <c r="BM474" s="163">
        <f>VLOOKUP(BM$6,'MonteCarlo Policy Paths'!$N$2:$S$31,$B474+1,FALSE)</f>
        <v>18.946072246720579</v>
      </c>
      <c r="BN474" s="21">
        <f>VLOOKUP(BN$6,'MonteCarlo Policy Paths'!$N$2:$S$31,$B474+1,FALSE)</f>
        <v>19.920985834119051</v>
      </c>
      <c r="BO474" s="21">
        <f>VLOOKUP(BO$6,'MonteCarlo Policy Paths'!$N$2:$S$31,$B474+1,FALSE)</f>
        <v>20.944710352814074</v>
      </c>
      <c r="BP474" s="21">
        <f>VLOOKUP(BP$6,'MonteCarlo Policy Paths'!$N$2:$S$31,$B474+1,FALSE)</f>
        <v>22.017919567056939</v>
      </c>
      <c r="BQ474" s="21">
        <f>VLOOKUP(BQ$6,'MonteCarlo Policy Paths'!$N$2:$S$31,$B474+1,FALSE)</f>
        <v>23.125382269476081</v>
      </c>
      <c r="BR474" s="21">
        <f>VLOOKUP(BR$6,'MonteCarlo Policy Paths'!$N$2:$S$31,$B474+1,FALSE)</f>
        <v>24.222533249319248</v>
      </c>
      <c r="BS474" s="21">
        <f>VLOOKUP(BS$6,'MonteCarlo Policy Paths'!$N$2:$S$31,$B474+1,FALSE)</f>
        <v>25.344600035724898</v>
      </c>
      <c r="BT474" s="21">
        <f>VLOOKUP(BT$6,'MonteCarlo Policy Paths'!$N$2:$S$31,$B474+1,FALSE)</f>
        <v>26.511875533452777</v>
      </c>
      <c r="BU474" s="21">
        <f>VLOOKUP(BU$6,'MonteCarlo Policy Paths'!$N$2:$S$31,$B474+1,FALSE)</f>
        <v>27.727543772426976</v>
      </c>
      <c r="BV474" s="21">
        <f>VLOOKUP(BV$6,'MonteCarlo Policy Paths'!$N$2:$S$31,$B474+1,FALSE)</f>
        <v>29.105872242644537</v>
      </c>
      <c r="BW474" s="21">
        <f>VLOOKUP(BW$6,'MonteCarlo Policy Paths'!$N$2:$S$31,$B474+1,FALSE)</f>
        <v>30.561165854776764</v>
      </c>
      <c r="BX474" s="21">
        <f>VLOOKUP(BX$6,'MonteCarlo Policy Paths'!$N$2:$S$31,$B474+1,FALSE)</f>
        <v>32.089224147515601</v>
      </c>
      <c r="BY474" s="21">
        <f>VLOOKUP(BY$6,'MonteCarlo Policy Paths'!$N$2:$S$31,$B474+1,FALSE)</f>
        <v>33.693685354891386</v>
      </c>
      <c r="BZ474" s="21">
        <f>VLOOKUP(BZ$6,'MonteCarlo Policy Paths'!$N$2:$S$31,$B474+1,FALSE)</f>
        <v>35.378369622635958</v>
      </c>
      <c r="CA474" s="21">
        <f>VLOOKUP(CA$6,'MonteCarlo Policy Paths'!$N$2:$S$31,$B474+1,FALSE)</f>
        <v>37.147288103767757</v>
      </c>
      <c r="CB474" s="21">
        <f>VLOOKUP(CB$6,'MonteCarlo Policy Paths'!$N$2:$S$31,$B474+1,FALSE)</f>
        <v>39.004652508956148</v>
      </c>
      <c r="CC474" s="21">
        <f>VLOOKUP(CC$6,'MonteCarlo Policy Paths'!$N$2:$S$31,$B474+1,FALSE)</f>
        <v>40.954885134403959</v>
      </c>
      <c r="CD474" s="21">
        <f>VLOOKUP(CD$6,'MonteCarlo Policy Paths'!$N$2:$S$31,$B474+1,FALSE)</f>
        <v>43.002629391124159</v>
      </c>
      <c r="CE474" s="21">
        <f>VLOOKUP(CE$6,'MonteCarlo Policy Paths'!$N$2:$S$31,$B474+1,FALSE)</f>
        <v>45.152760860680367</v>
      </c>
      <c r="CF474" s="21">
        <f>VLOOKUP(CF$6,'MonteCarlo Policy Paths'!$N$2:$S$31,$B474+1,FALSE)</f>
        <v>47.410398903714388</v>
      </c>
      <c r="CG474" s="21">
        <f>VLOOKUP(CG$6,'MonteCarlo Policy Paths'!$N$2:$S$31,$B474+1,FALSE)</f>
        <v>49.780918848900107</v>
      </c>
      <c r="CH474" s="21">
        <f>VLOOKUP(CH$6,'MonteCarlo Policy Paths'!$N$2:$S$31,$B474+1,FALSE)</f>
        <v>52.269964791345117</v>
      </c>
      <c r="CI474" s="21">
        <f>VLOOKUP(CI$6,'MonteCarlo Policy Paths'!$N$2:$S$31,$B474+1,FALSE)</f>
        <v>54.883463030912374</v>
      </c>
      <c r="CJ474" s="21">
        <f>VLOOKUP(CJ$6,'MonteCarlo Policy Paths'!$N$2:$S$31,$B474+1,FALSE)</f>
        <v>57.627636182457998</v>
      </c>
      <c r="CK474" s="21">
        <f>VLOOKUP(CK$6,'MonteCarlo Policy Paths'!$N$2:$S$31,$B474+1,FALSE)</f>
        <v>60.509017991580897</v>
      </c>
      <c r="CL474" s="21">
        <f>VLOOKUP(CL$6,'MonteCarlo Policy Paths'!$N$2:$S$31,$B474+1,FALSE)</f>
        <v>63.534468891159946</v>
      </c>
      <c r="CM474" s="21">
        <f>VLOOKUP(CM$6,'MonteCarlo Policy Paths'!$N$2:$S$31,$B474+1,FALSE)</f>
        <v>66.711192335717939</v>
      </c>
      <c r="CN474" s="21">
        <f>VLOOKUP(CN$6,'MonteCarlo Policy Paths'!$N$2:$S$31,$B474+1,FALSE)</f>
        <v>70.04675195250384</v>
      </c>
      <c r="CO474" s="164">
        <f>VLOOKUP(CO$6,'MonteCarlo Policy Paths'!$N$2:$S$31,$B474+1,FALSE)</f>
        <v>73.54908955012904</v>
      </c>
      <c r="CQ474" s="163">
        <f>BM474*VLOOKUP(AI$6,'Greenhouse Gas Costs Avoided'!$A$2:$I$32,9,FALSE)</f>
        <v>1.2002386619007086</v>
      </c>
      <c r="CR474" s="21">
        <f>BN474*VLOOKUP(AJ$6,'Greenhouse Gas Costs Avoided'!$A$2:$I$32,9,FALSE)</f>
        <v>1.2619996941806579</v>
      </c>
      <c r="CS474" s="21">
        <f>BO474*VLOOKUP(AK$6,'Greenhouse Gas Costs Avoided'!$A$2:$I$32,9,FALSE)</f>
        <v>1.3268529118013257</v>
      </c>
      <c r="CT474" s="21">
        <f>BP474*VLOOKUP(AL$6,'Greenhouse Gas Costs Avoided'!$A$2:$I$32,9,FALSE)</f>
        <v>1.3948409979053111</v>
      </c>
      <c r="CU474" s="21">
        <f>BQ474*VLOOKUP(AM$6,'Greenhouse Gas Costs Avoided'!$A$2:$I$32,9,FALSE)</f>
        <v>1.464999051498006</v>
      </c>
      <c r="CV474" s="21">
        <f>BR474*VLOOKUP(AN$6,'Greenhouse Gas Costs Avoided'!$A$2:$I$32,9,FALSE)</f>
        <v>1.5345038547523033</v>
      </c>
      <c r="CW474" s="21">
        <f>BS474*VLOOKUP(AO$6,'Greenhouse Gas Costs Avoided'!$A$2:$I$32,9,FALSE)</f>
        <v>1.6055870809081549</v>
      </c>
      <c r="CX474" s="21">
        <f>BT474*VLOOKUP(AP$6,'Greenhouse Gas Costs Avoided'!$A$2:$I$32,9,FALSE)</f>
        <v>1.6795342908215394</v>
      </c>
      <c r="CY474" s="21">
        <f>BU474*VLOOKUP(AQ$6,'Greenhouse Gas Costs Avoided'!$A$2:$I$32,9,FALSE)</f>
        <v>1.7565471936259263</v>
      </c>
      <c r="CZ474" s="21">
        <f>BV474*VLOOKUP(AR$6,'Greenhouse Gas Costs Avoided'!$A$2:$I$32,9,FALSE)</f>
        <v>1.8438646648785721</v>
      </c>
      <c r="DA474" s="21">
        <f>BW474*VLOOKUP(AS$6,'Greenhouse Gas Costs Avoided'!$A$2:$I$32,9,FALSE)</f>
        <v>1.9360578981225007</v>
      </c>
      <c r="DB474" s="21">
        <f>BX474*VLOOKUP(AT$6,'Greenhouse Gas Costs Avoided'!$A$2:$I$32,9,FALSE)</f>
        <v>2.0328607930286258</v>
      </c>
      <c r="DC474" s="21">
        <f>BY474*VLOOKUP(AU$6,'Greenhouse Gas Costs Avoided'!$A$2:$I$32,9,FALSE)</f>
        <v>2.1345038326800574</v>
      </c>
      <c r="DD474" s="21">
        <f>BZ474*VLOOKUP(AV$6,'Greenhouse Gas Costs Avoided'!$A$2:$I$32,9,FALSE)</f>
        <v>2.2412290243140602</v>
      </c>
      <c r="DE474" s="21">
        <f>CA474*VLOOKUP(AW$6,'Greenhouse Gas Costs Avoided'!$A$2:$I$32,9,FALSE)</f>
        <v>2.3532904755297634</v>
      </c>
      <c r="DF474" s="21">
        <f>CB474*VLOOKUP(AX$6,'Greenhouse Gas Costs Avoided'!$A$2:$I$32,9,FALSE)</f>
        <v>2.4709549993062518</v>
      </c>
      <c r="DG474" s="21">
        <f>CC474*VLOOKUP(AY$6,'Greenhouse Gas Costs Avoided'!$A$2:$I$32,9,FALSE)</f>
        <v>2.5945027492715647</v>
      </c>
      <c r="DH474" s="21">
        <f>CD474*VLOOKUP(AZ$6,'Greenhouse Gas Costs Avoided'!$A$2:$I$32,9,FALSE)</f>
        <v>2.724227886735143</v>
      </c>
      <c r="DI474" s="21">
        <f>CE474*VLOOKUP(BA$6,'Greenhouse Gas Costs Avoided'!$A$2:$I$32,9,FALSE)</f>
        <v>2.8604392810719004</v>
      </c>
      <c r="DJ474" s="21">
        <f>CF474*VLOOKUP(BB$6,'Greenhouse Gas Costs Avoided'!$A$2:$I$32,9,FALSE)</f>
        <v>3.0034612451254952</v>
      </c>
      <c r="DK474" s="21">
        <f>CG474*VLOOKUP(BC$6,'Greenhouse Gas Costs Avoided'!$A$2:$I$32,9,FALSE)</f>
        <v>3.1536343073817701</v>
      </c>
      <c r="DL474" s="21">
        <f>CH474*VLOOKUP(BD$6,'Greenhouse Gas Costs Avoided'!$A$2:$I$32,9,FALSE)</f>
        <v>3.3113160227508591</v>
      </c>
      <c r="DM474" s="21">
        <f>CI474*VLOOKUP(BE$6,'Greenhouse Gas Costs Avoided'!$A$2:$I$32,9,FALSE)</f>
        <v>3.4768818238884021</v>
      </c>
      <c r="DN474" s="21">
        <f>CJ474*VLOOKUP(BF$6,'Greenhouse Gas Costs Avoided'!$A$2:$I$32,9,FALSE)</f>
        <v>3.6507259150828224</v>
      </c>
      <c r="DO474" s="21">
        <f>CK474*VLOOKUP(BG$6,'Greenhouse Gas Costs Avoided'!$A$2:$I$32,9,FALSE)</f>
        <v>3.8332622108369634</v>
      </c>
      <c r="DP474" s="21">
        <f>CL474*VLOOKUP(BH$6,'Greenhouse Gas Costs Avoided'!$A$2:$I$32,9,FALSE)</f>
        <v>4.0249253213788121</v>
      </c>
      <c r="DQ474" s="21">
        <f>CM474*VLOOKUP(BI$6,'Greenhouse Gas Costs Avoided'!$A$2:$I$32,9,FALSE)</f>
        <v>4.2261715874477526</v>
      </c>
      <c r="DR474" s="21">
        <f>CN474*VLOOKUP(BJ$6,'Greenhouse Gas Costs Avoided'!$A$2:$I$32,9,FALSE)</f>
        <v>4.4374801668201398</v>
      </c>
      <c r="DS474" s="164">
        <f>CO474*VLOOKUP(BK$6,'Greenhouse Gas Costs Avoided'!$A$2:$I$32,9,FALSE)</f>
        <v>4.6593541751611474</v>
      </c>
    </row>
    <row r="475" spans="1:123" x14ac:dyDescent="0.35">
      <c r="A475" s="174">
        <v>469</v>
      </c>
      <c r="B475" s="12">
        <v>5</v>
      </c>
      <c r="C475" s="175">
        <v>2023</v>
      </c>
      <c r="E475" s="20">
        <v>0</v>
      </c>
      <c r="F475" s="21">
        <v>82.346532180449415</v>
      </c>
      <c r="G475" s="21">
        <v>84.002844861871253</v>
      </c>
      <c r="H475" s="21">
        <v>85.659157543293105</v>
      </c>
      <c r="I475" s="21">
        <v>86.918851036576825</v>
      </c>
      <c r="J475" s="21">
        <v>88.178544529860531</v>
      </c>
      <c r="K475" s="21">
        <v>89.438238023144251</v>
      </c>
      <c r="L475" s="21">
        <v>90.697931516427971</v>
      </c>
      <c r="M475" s="21">
        <v>91.95762500971172</v>
      </c>
      <c r="N475" s="21">
        <v>93.21731850299544</v>
      </c>
      <c r="O475" s="21">
        <v>94.47701199627916</v>
      </c>
      <c r="P475" s="21">
        <v>95.73670548956288</v>
      </c>
      <c r="Q475" s="21">
        <v>96.996398982846586</v>
      </c>
      <c r="R475" s="21">
        <v>99.874634841342697</v>
      </c>
      <c r="S475" s="21">
        <v>101.93553668931256</v>
      </c>
      <c r="T475" s="21">
        <v>104.04258519817796</v>
      </c>
      <c r="U475" s="21">
        <v>106.18472717196582</v>
      </c>
      <c r="V475" s="21">
        <v>108.36780972271322</v>
      </c>
      <c r="W475" s="21">
        <v>110.57648338650839</v>
      </c>
      <c r="X475" s="21">
        <v>112.7694544213079</v>
      </c>
      <c r="Y475" s="21">
        <v>114.98228749612761</v>
      </c>
      <c r="Z475" s="21">
        <v>117.22345778349788</v>
      </c>
      <c r="AA475" s="21">
        <v>119.50474742044912</v>
      </c>
      <c r="AB475" s="21">
        <v>121.83201137782079</v>
      </c>
      <c r="AC475" s="21">
        <v>124.30483685770574</v>
      </c>
      <c r="AD475" s="21">
        <v>126.81952160325447</v>
      </c>
      <c r="AE475" s="21">
        <v>129.37127756316897</v>
      </c>
      <c r="AF475" s="21">
        <v>131.96243899653103</v>
      </c>
      <c r="AG475" s="22">
        <v>135.47056479945655</v>
      </c>
      <c r="AI475" s="20">
        <v>0</v>
      </c>
      <c r="AJ475" s="21">
        <v>5.2166744805659615</v>
      </c>
      <c r="AK475" s="21">
        <v>5.3216023247413169</v>
      </c>
      <c r="AL475" s="21">
        <v>5.4265301689166732</v>
      </c>
      <c r="AM475" s="21">
        <v>5.5063320831654474</v>
      </c>
      <c r="AN475" s="21">
        <v>5.5861339974142208</v>
      </c>
      <c r="AO475" s="21">
        <v>5.665935911662995</v>
      </c>
      <c r="AP475" s="21">
        <v>5.7457378259117702</v>
      </c>
      <c r="AQ475" s="21">
        <v>5.8255397401605462</v>
      </c>
      <c r="AR475" s="21">
        <v>5.9053416544093205</v>
      </c>
      <c r="AS475" s="21">
        <v>5.9851435686580947</v>
      </c>
      <c r="AT475" s="21">
        <v>6.0649454829068699</v>
      </c>
      <c r="AU475" s="21">
        <v>6.1447473971556432</v>
      </c>
      <c r="AV475" s="21">
        <v>6.327084396109818</v>
      </c>
      <c r="AW475" s="21">
        <v>6.4576430704410743</v>
      </c>
      <c r="AX475" s="21">
        <v>6.5911251478821242</v>
      </c>
      <c r="AY475" s="21">
        <v>6.7268304055597685</v>
      </c>
      <c r="AZ475" s="21">
        <v>6.8651292595600424</v>
      </c>
      <c r="BA475" s="21">
        <v>7.0050493173053994</v>
      </c>
      <c r="BB475" s="21">
        <v>7.1439746093722221</v>
      </c>
      <c r="BC475" s="21">
        <v>7.2841581669004034</v>
      </c>
      <c r="BD475" s="21">
        <v>7.426136894299721</v>
      </c>
      <c r="BE475" s="21">
        <v>7.5706571930511553</v>
      </c>
      <c r="BF475" s="21">
        <v>7.7180899770979394</v>
      </c>
      <c r="BG475" s="21">
        <v>7.8747441218959366</v>
      </c>
      <c r="BH475" s="21">
        <v>8.0340500621877027</v>
      </c>
      <c r="BI475" s="21">
        <v>8.1957044736636782</v>
      </c>
      <c r="BJ475" s="21">
        <v>8.3598552322508848</v>
      </c>
      <c r="BK475" s="22">
        <v>8.5820959249206545</v>
      </c>
      <c r="BM475" s="163">
        <f>VLOOKUP(BM$6,'MonteCarlo Policy Paths'!$N$2:$S$31,$B475+1,FALSE)</f>
        <v>24.184299884200797</v>
      </c>
      <c r="BN475" s="21">
        <f>VLOOKUP(BN$6,'MonteCarlo Policy Paths'!$N$2:$S$31,$B475+1,FALSE)</f>
        <v>26.797135120393484</v>
      </c>
      <c r="BO475" s="21">
        <f>VLOOKUP(BO$6,'MonteCarlo Policy Paths'!$N$2:$S$31,$B475+1,FALSE)</f>
        <v>29.690826715826198</v>
      </c>
      <c r="BP475" s="21">
        <f>VLOOKUP(BP$6,'MonteCarlo Policy Paths'!$N$2:$S$31,$B475+1,FALSE)</f>
        <v>32.893001978364566</v>
      </c>
      <c r="BQ475" s="21">
        <f>VLOOKUP(BQ$6,'MonteCarlo Policy Paths'!$N$2:$S$31,$B475+1,FALSE)</f>
        <v>36.420098382625895</v>
      </c>
      <c r="BR475" s="21">
        <f>VLOOKUP(BR$6,'MonteCarlo Policy Paths'!$N$2:$S$31,$B475+1,FALSE)</f>
        <v>40.279471956541457</v>
      </c>
      <c r="BS475" s="21">
        <f>VLOOKUP(BS$6,'MonteCarlo Policy Paths'!$N$2:$S$31,$B475+1,FALSE)</f>
        <v>44.515635375675203</v>
      </c>
      <c r="BT475" s="21">
        <f>VLOOKUP(BT$6,'MonteCarlo Policy Paths'!$N$2:$S$31,$B475+1,FALSE)</f>
        <v>49.196171227791872</v>
      </c>
      <c r="BU475" s="21">
        <f>VLOOKUP(BU$6,'MonteCarlo Policy Paths'!$N$2:$S$31,$B475+1,FALSE)</f>
        <v>54.364766335209197</v>
      </c>
      <c r="BV475" s="21">
        <f>VLOOKUP(BV$6,'MonteCarlo Policy Paths'!$N$2:$S$31,$B475+1,FALSE)</f>
        <v>60.140596575631633</v>
      </c>
      <c r="BW475" s="21">
        <f>VLOOKUP(BW$6,'MonteCarlo Policy Paths'!$N$2:$S$31,$B475+1,FALSE)</f>
        <v>66.545116533046993</v>
      </c>
      <c r="BX475" s="21">
        <f>VLOOKUP(BX$6,'MonteCarlo Policy Paths'!$N$2:$S$31,$B475+1,FALSE)</f>
        <v>73.642612105771832</v>
      </c>
      <c r="BY475" s="21">
        <f>VLOOKUP(BY$6,'MonteCarlo Policy Paths'!$N$2:$S$31,$B475+1,FALSE)</f>
        <v>81.515240678665066</v>
      </c>
      <c r="BZ475" s="21">
        <f>VLOOKUP(BZ$6,'MonteCarlo Policy Paths'!$N$2:$S$31,$B475+1,FALSE)</f>
        <v>90.237354922369406</v>
      </c>
      <c r="CA475" s="21">
        <f>VLOOKUP(CA$6,'MonteCarlo Policy Paths'!$N$2:$S$31,$B475+1,FALSE)</f>
        <v>92.736092415362535</v>
      </c>
      <c r="CB475" s="21">
        <f>VLOOKUP(CB$6,'MonteCarlo Policy Paths'!$N$2:$S$31,$B475+1,FALSE)</f>
        <v>95.321073906264047</v>
      </c>
      <c r="CC475" s="21">
        <f>VLOOKUP(CC$6,'MonteCarlo Policy Paths'!$N$2:$S$31,$B475+1,FALSE)</f>
        <v>97.972807459231774</v>
      </c>
      <c r="CD475" s="21">
        <f>VLOOKUP(CD$6,'MonteCarlo Policy Paths'!$N$2:$S$31,$B475+1,FALSE)</f>
        <v>100.70188743091984</v>
      </c>
      <c r="CE475" s="21">
        <f>VLOOKUP(CE$6,'MonteCarlo Policy Paths'!$N$2:$S$31,$B475+1,FALSE)</f>
        <v>103.48109827693068</v>
      </c>
      <c r="CF475" s="21">
        <f>VLOOKUP(CF$6,'MonteCarlo Policy Paths'!$N$2:$S$31,$B475+1,FALSE)</f>
        <v>106.37744326160868</v>
      </c>
      <c r="CG475" s="21">
        <f>VLOOKUP(CG$6,'MonteCarlo Policy Paths'!$N$2:$S$31,$B475+1,FALSE)</f>
        <v>109.31402956265458</v>
      </c>
      <c r="CH475" s="21">
        <f>VLOOKUP(CH$6,'MonteCarlo Policy Paths'!$N$2:$S$31,$B475+1,FALSE)</f>
        <v>112.30612514839871</v>
      </c>
      <c r="CI475" s="21">
        <f>VLOOKUP(CI$6,'MonteCarlo Policy Paths'!$N$2:$S$31,$B475+1,FALSE)</f>
        <v>115.37497116076017</v>
      </c>
      <c r="CJ475" s="21">
        <f>VLOOKUP(CJ$6,'MonteCarlo Policy Paths'!$N$2:$S$31,$B475+1,FALSE)</f>
        <v>118.53125256657755</v>
      </c>
      <c r="CK475" s="21">
        <f>VLOOKUP(CK$6,'MonteCarlo Policy Paths'!$N$2:$S$31,$B475+1,FALSE)</f>
        <v>121.76875646902944</v>
      </c>
      <c r="CL475" s="21">
        <f>VLOOKUP(CL$6,'MonteCarlo Policy Paths'!$N$2:$S$31,$B475+1,FALSE)</f>
        <v>125.08672773594304</v>
      </c>
      <c r="CM475" s="21">
        <f>VLOOKUP(CM$6,'MonteCarlo Policy Paths'!$N$2:$S$31,$B475+1,FALSE)</f>
        <v>128.47676069968128</v>
      </c>
      <c r="CN475" s="21">
        <f>VLOOKUP(CN$6,'MonteCarlo Policy Paths'!$N$2:$S$31,$B475+1,FALSE)</f>
        <v>131.94323193005201</v>
      </c>
      <c r="CO475" s="164">
        <f>VLOOKUP(CO$6,'MonteCarlo Policy Paths'!$N$2:$S$31,$B475+1,FALSE)</f>
        <v>135.47056479945655</v>
      </c>
      <c r="CQ475" s="163">
        <f>BM475*VLOOKUP(AI$6,'Greenhouse Gas Costs Avoided'!$A$2:$I$32,9,FALSE)</f>
        <v>1.5320817610121258</v>
      </c>
      <c r="CR475" s="21">
        <f>BN475*VLOOKUP(AJ$6,'Greenhouse Gas Costs Avoided'!$A$2:$I$32,9,FALSE)</f>
        <v>1.6976055607114411</v>
      </c>
      <c r="CS475" s="21">
        <f>BO475*VLOOKUP(AK$6,'Greenhouse Gas Costs Avoided'!$A$2:$I$32,9,FALSE)</f>
        <v>1.8809216846672472</v>
      </c>
      <c r="CT475" s="21">
        <f>BP475*VLOOKUP(AL$6,'Greenhouse Gas Costs Avoided'!$A$2:$I$32,9,FALSE)</f>
        <v>2.0837803301021003</v>
      </c>
      <c r="CU475" s="21">
        <f>BQ475*VLOOKUP(AM$6,'Greenhouse Gas Costs Avoided'!$A$2:$I$32,9,FALSE)</f>
        <v>2.3072228153580183</v>
      </c>
      <c r="CV475" s="21">
        <f>BR475*VLOOKUP(AN$6,'Greenhouse Gas Costs Avoided'!$A$2:$I$32,9,FALSE)</f>
        <v>2.5517151467399573</v>
      </c>
      <c r="CW475" s="21">
        <f>BS475*VLOOKUP(AO$6,'Greenhouse Gas Costs Avoided'!$A$2:$I$32,9,FALSE)</f>
        <v>2.8200772139570236</v>
      </c>
      <c r="CX475" s="21">
        <f>BT475*VLOOKUP(AP$6,'Greenhouse Gas Costs Avoided'!$A$2:$I$32,9,FALSE)</f>
        <v>3.1165903917263735</v>
      </c>
      <c r="CY475" s="21">
        <f>BU475*VLOOKUP(AQ$6,'Greenhouse Gas Costs Avoided'!$A$2:$I$32,9,FALSE)</f>
        <v>3.444022251736667</v>
      </c>
      <c r="CZ475" s="21">
        <f>BV475*VLOOKUP(AR$6,'Greenhouse Gas Costs Avoided'!$A$2:$I$32,9,FALSE)</f>
        <v>3.8099226171979153</v>
      </c>
      <c r="DA475" s="21">
        <f>BW475*VLOOKUP(AS$6,'Greenhouse Gas Costs Avoided'!$A$2:$I$32,9,FALSE)</f>
        <v>4.2156506416508543</v>
      </c>
      <c r="DB475" s="21">
        <f>BX475*VLOOKUP(AT$6,'Greenhouse Gas Costs Avoided'!$A$2:$I$32,9,FALSE)</f>
        <v>4.6652788536686769</v>
      </c>
      <c r="DC475" s="21">
        <f>BY475*VLOOKUP(AU$6,'Greenhouse Gas Costs Avoided'!$A$2:$I$32,9,FALSE)</f>
        <v>5.1640119451993618</v>
      </c>
      <c r="DD475" s="21">
        <f>BZ475*VLOOKUP(AV$6,'Greenhouse Gas Costs Avoided'!$A$2:$I$32,9,FALSE)</f>
        <v>5.7165601774917221</v>
      </c>
      <c r="DE475" s="21">
        <f>CA475*VLOOKUP(AW$6,'Greenhouse Gas Costs Avoided'!$A$2:$I$32,9,FALSE)</f>
        <v>5.8748558551380645</v>
      </c>
      <c r="DF475" s="21">
        <f>CB475*VLOOKUP(AX$6,'Greenhouse Gas Costs Avoided'!$A$2:$I$32,9,FALSE)</f>
        <v>6.0386151127443357</v>
      </c>
      <c r="DG475" s="21">
        <f>CC475*VLOOKUP(AY$6,'Greenhouse Gas Costs Avoided'!$A$2:$I$32,9,FALSE)</f>
        <v>6.2066031310462346</v>
      </c>
      <c r="DH475" s="21">
        <f>CD475*VLOOKUP(AZ$6,'Greenhouse Gas Costs Avoided'!$A$2:$I$32,9,FALSE)</f>
        <v>6.3794910653253769</v>
      </c>
      <c r="DI475" s="21">
        <f>CE475*VLOOKUP(BA$6,'Greenhouse Gas Costs Avoided'!$A$2:$I$32,9,FALSE)</f>
        <v>6.5555548036832505</v>
      </c>
      <c r="DJ475" s="21">
        <f>CF475*VLOOKUP(BB$6,'Greenhouse Gas Costs Avoided'!$A$2:$I$32,9,FALSE)</f>
        <v>6.7390390205459019</v>
      </c>
      <c r="DK475" s="21">
        <f>CG475*VLOOKUP(BC$6,'Greenhouse Gas Costs Avoided'!$A$2:$I$32,9,FALSE)</f>
        <v>6.9250725353887148</v>
      </c>
      <c r="DL475" s="21">
        <f>CH475*VLOOKUP(BD$6,'Greenhouse Gas Costs Avoided'!$A$2:$I$32,9,FALSE)</f>
        <v>7.114622578022705</v>
      </c>
      <c r="DM475" s="21">
        <f>CI475*VLOOKUP(BE$6,'Greenhouse Gas Costs Avoided'!$A$2:$I$32,9,FALSE)</f>
        <v>7.309034780377397</v>
      </c>
      <c r="DN475" s="21">
        <f>CJ475*VLOOKUP(BF$6,'Greenhouse Gas Costs Avoided'!$A$2:$I$32,9,FALSE)</f>
        <v>7.5089860379134308</v>
      </c>
      <c r="DO475" s="21">
        <f>CK475*VLOOKUP(BG$6,'Greenhouse Gas Costs Avoided'!$A$2:$I$32,9,FALSE)</f>
        <v>7.714082761982441</v>
      </c>
      <c r="DP475" s="21">
        <f>CL475*VLOOKUP(BH$6,'Greenhouse Gas Costs Avoided'!$A$2:$I$32,9,FALSE)</f>
        <v>7.9242771147625906</v>
      </c>
      <c r="DQ475" s="21">
        <f>CM475*VLOOKUP(BI$6,'Greenhouse Gas Costs Avoided'!$A$2:$I$32,9,FALSE)</f>
        <v>8.1390365949973802</v>
      </c>
      <c r="DR475" s="21">
        <f>CN475*VLOOKUP(BJ$6,'Greenhouse Gas Costs Avoided'!$A$2:$I$32,9,FALSE)</f>
        <v>8.358638459535694</v>
      </c>
      <c r="DS475" s="164">
        <f>CO475*VLOOKUP(BK$6,'Greenhouse Gas Costs Avoided'!$A$2:$I$32,9,FALSE)</f>
        <v>8.5820959249206545</v>
      </c>
    </row>
    <row r="476" spans="1:123" x14ac:dyDescent="0.35">
      <c r="A476" s="174">
        <v>470</v>
      </c>
      <c r="B476" s="12">
        <v>5</v>
      </c>
      <c r="C476" s="175">
        <v>2023</v>
      </c>
      <c r="E476" s="20">
        <v>0</v>
      </c>
      <c r="F476" s="21">
        <v>82.346532180449415</v>
      </c>
      <c r="G476" s="21">
        <v>84.002844861871253</v>
      </c>
      <c r="H476" s="21">
        <v>85.659157543293105</v>
      </c>
      <c r="I476" s="21">
        <v>86.918851036576825</v>
      </c>
      <c r="J476" s="21">
        <v>88.178544529860531</v>
      </c>
      <c r="K476" s="21">
        <v>89.438238023144251</v>
      </c>
      <c r="L476" s="21">
        <v>90.697931516427971</v>
      </c>
      <c r="M476" s="21">
        <v>91.95762500971172</v>
      </c>
      <c r="N476" s="21">
        <v>93.21731850299544</v>
      </c>
      <c r="O476" s="21">
        <v>94.47701199627916</v>
      </c>
      <c r="P476" s="21">
        <v>95.73670548956288</v>
      </c>
      <c r="Q476" s="21">
        <v>96.996398982846586</v>
      </c>
      <c r="R476" s="21">
        <v>99.874634841342697</v>
      </c>
      <c r="S476" s="21">
        <v>101.93553668931256</v>
      </c>
      <c r="T476" s="21">
        <v>104.04258519817796</v>
      </c>
      <c r="U476" s="21">
        <v>106.18472717196582</v>
      </c>
      <c r="V476" s="21">
        <v>108.36780972271322</v>
      </c>
      <c r="W476" s="21">
        <v>110.57648338650839</v>
      </c>
      <c r="X476" s="21">
        <v>112.7694544213079</v>
      </c>
      <c r="Y476" s="21">
        <v>114.98228749612761</v>
      </c>
      <c r="Z476" s="21">
        <v>117.22345778349788</v>
      </c>
      <c r="AA476" s="21">
        <v>119.50474742044912</v>
      </c>
      <c r="AB476" s="21">
        <v>121.83201137782079</v>
      </c>
      <c r="AC476" s="21">
        <v>124.30483685770574</v>
      </c>
      <c r="AD476" s="21">
        <v>126.81952160325447</v>
      </c>
      <c r="AE476" s="21">
        <v>129.37127756316897</v>
      </c>
      <c r="AF476" s="21">
        <v>131.96243899653103</v>
      </c>
      <c r="AG476" s="22">
        <v>135.47056479945655</v>
      </c>
      <c r="AI476" s="20">
        <v>0</v>
      </c>
      <c r="AJ476" s="21">
        <v>5.2166744805659615</v>
      </c>
      <c r="AK476" s="21">
        <v>5.3216023247413169</v>
      </c>
      <c r="AL476" s="21">
        <v>5.4265301689166732</v>
      </c>
      <c r="AM476" s="21">
        <v>5.5063320831654474</v>
      </c>
      <c r="AN476" s="21">
        <v>5.5861339974142208</v>
      </c>
      <c r="AO476" s="21">
        <v>5.665935911662995</v>
      </c>
      <c r="AP476" s="21">
        <v>5.7457378259117702</v>
      </c>
      <c r="AQ476" s="21">
        <v>5.8255397401605462</v>
      </c>
      <c r="AR476" s="21">
        <v>5.9053416544093205</v>
      </c>
      <c r="AS476" s="21">
        <v>5.9851435686580947</v>
      </c>
      <c r="AT476" s="21">
        <v>6.0649454829068699</v>
      </c>
      <c r="AU476" s="21">
        <v>6.1447473971556432</v>
      </c>
      <c r="AV476" s="21">
        <v>6.327084396109818</v>
      </c>
      <c r="AW476" s="21">
        <v>6.4576430704410743</v>
      </c>
      <c r="AX476" s="21">
        <v>6.5911251478821242</v>
      </c>
      <c r="AY476" s="21">
        <v>6.7268304055597685</v>
      </c>
      <c r="AZ476" s="21">
        <v>6.8651292595600424</v>
      </c>
      <c r="BA476" s="21">
        <v>7.0050493173053994</v>
      </c>
      <c r="BB476" s="21">
        <v>7.1439746093722221</v>
      </c>
      <c r="BC476" s="21">
        <v>7.2841581669004034</v>
      </c>
      <c r="BD476" s="21">
        <v>7.426136894299721</v>
      </c>
      <c r="BE476" s="21">
        <v>7.5706571930511553</v>
      </c>
      <c r="BF476" s="21">
        <v>7.7180899770979394</v>
      </c>
      <c r="BG476" s="21">
        <v>7.8747441218959366</v>
      </c>
      <c r="BH476" s="21">
        <v>8.0340500621877027</v>
      </c>
      <c r="BI476" s="21">
        <v>8.1957044736636782</v>
      </c>
      <c r="BJ476" s="21">
        <v>8.3598552322508848</v>
      </c>
      <c r="BK476" s="22">
        <v>8.5820959249206545</v>
      </c>
      <c r="BM476" s="163">
        <f>VLOOKUP(BM$6,'MonteCarlo Policy Paths'!$N$2:$S$31,$B476+1,FALSE)</f>
        <v>24.184299884200797</v>
      </c>
      <c r="BN476" s="21">
        <f>VLOOKUP(BN$6,'MonteCarlo Policy Paths'!$N$2:$S$31,$B476+1,FALSE)</f>
        <v>26.797135120393484</v>
      </c>
      <c r="BO476" s="21">
        <f>VLOOKUP(BO$6,'MonteCarlo Policy Paths'!$N$2:$S$31,$B476+1,FALSE)</f>
        <v>29.690826715826198</v>
      </c>
      <c r="BP476" s="21">
        <f>VLOOKUP(BP$6,'MonteCarlo Policy Paths'!$N$2:$S$31,$B476+1,FALSE)</f>
        <v>32.893001978364566</v>
      </c>
      <c r="BQ476" s="21">
        <f>VLOOKUP(BQ$6,'MonteCarlo Policy Paths'!$N$2:$S$31,$B476+1,FALSE)</f>
        <v>36.420098382625895</v>
      </c>
      <c r="BR476" s="21">
        <f>VLOOKUP(BR$6,'MonteCarlo Policy Paths'!$N$2:$S$31,$B476+1,FALSE)</f>
        <v>40.279471956541457</v>
      </c>
      <c r="BS476" s="21">
        <f>VLOOKUP(BS$6,'MonteCarlo Policy Paths'!$N$2:$S$31,$B476+1,FALSE)</f>
        <v>44.515635375675203</v>
      </c>
      <c r="BT476" s="21">
        <f>VLOOKUP(BT$6,'MonteCarlo Policy Paths'!$N$2:$S$31,$B476+1,FALSE)</f>
        <v>49.196171227791872</v>
      </c>
      <c r="BU476" s="21">
        <f>VLOOKUP(BU$6,'MonteCarlo Policy Paths'!$N$2:$S$31,$B476+1,FALSE)</f>
        <v>54.364766335209197</v>
      </c>
      <c r="BV476" s="21">
        <f>VLOOKUP(BV$6,'MonteCarlo Policy Paths'!$N$2:$S$31,$B476+1,FALSE)</f>
        <v>60.140596575631633</v>
      </c>
      <c r="BW476" s="21">
        <f>VLOOKUP(BW$6,'MonteCarlo Policy Paths'!$N$2:$S$31,$B476+1,FALSE)</f>
        <v>66.545116533046993</v>
      </c>
      <c r="BX476" s="21">
        <f>VLOOKUP(BX$6,'MonteCarlo Policy Paths'!$N$2:$S$31,$B476+1,FALSE)</f>
        <v>73.642612105771832</v>
      </c>
      <c r="BY476" s="21">
        <f>VLOOKUP(BY$6,'MonteCarlo Policy Paths'!$N$2:$S$31,$B476+1,FALSE)</f>
        <v>81.515240678665066</v>
      </c>
      <c r="BZ476" s="21">
        <f>VLOOKUP(BZ$6,'MonteCarlo Policy Paths'!$N$2:$S$31,$B476+1,FALSE)</f>
        <v>90.237354922369406</v>
      </c>
      <c r="CA476" s="21">
        <f>VLOOKUP(CA$6,'MonteCarlo Policy Paths'!$N$2:$S$31,$B476+1,FALSE)</f>
        <v>92.736092415362535</v>
      </c>
      <c r="CB476" s="21">
        <f>VLOOKUP(CB$6,'MonteCarlo Policy Paths'!$N$2:$S$31,$B476+1,FALSE)</f>
        <v>95.321073906264047</v>
      </c>
      <c r="CC476" s="21">
        <f>VLOOKUP(CC$6,'MonteCarlo Policy Paths'!$N$2:$S$31,$B476+1,FALSE)</f>
        <v>97.972807459231774</v>
      </c>
      <c r="CD476" s="21">
        <f>VLOOKUP(CD$6,'MonteCarlo Policy Paths'!$N$2:$S$31,$B476+1,FALSE)</f>
        <v>100.70188743091984</v>
      </c>
      <c r="CE476" s="21">
        <f>VLOOKUP(CE$6,'MonteCarlo Policy Paths'!$N$2:$S$31,$B476+1,FALSE)</f>
        <v>103.48109827693068</v>
      </c>
      <c r="CF476" s="21">
        <f>VLOOKUP(CF$6,'MonteCarlo Policy Paths'!$N$2:$S$31,$B476+1,FALSE)</f>
        <v>106.37744326160868</v>
      </c>
      <c r="CG476" s="21">
        <f>VLOOKUP(CG$6,'MonteCarlo Policy Paths'!$N$2:$S$31,$B476+1,FALSE)</f>
        <v>109.31402956265458</v>
      </c>
      <c r="CH476" s="21">
        <f>VLOOKUP(CH$6,'MonteCarlo Policy Paths'!$N$2:$S$31,$B476+1,FALSE)</f>
        <v>112.30612514839871</v>
      </c>
      <c r="CI476" s="21">
        <f>VLOOKUP(CI$6,'MonteCarlo Policy Paths'!$N$2:$S$31,$B476+1,FALSE)</f>
        <v>115.37497116076017</v>
      </c>
      <c r="CJ476" s="21">
        <f>VLOOKUP(CJ$6,'MonteCarlo Policy Paths'!$N$2:$S$31,$B476+1,FALSE)</f>
        <v>118.53125256657755</v>
      </c>
      <c r="CK476" s="21">
        <f>VLOOKUP(CK$6,'MonteCarlo Policy Paths'!$N$2:$S$31,$B476+1,FALSE)</f>
        <v>121.76875646902944</v>
      </c>
      <c r="CL476" s="21">
        <f>VLOOKUP(CL$6,'MonteCarlo Policy Paths'!$N$2:$S$31,$B476+1,FALSE)</f>
        <v>125.08672773594304</v>
      </c>
      <c r="CM476" s="21">
        <f>VLOOKUP(CM$6,'MonteCarlo Policy Paths'!$N$2:$S$31,$B476+1,FALSE)</f>
        <v>128.47676069968128</v>
      </c>
      <c r="CN476" s="21">
        <f>VLOOKUP(CN$6,'MonteCarlo Policy Paths'!$N$2:$S$31,$B476+1,FALSE)</f>
        <v>131.94323193005201</v>
      </c>
      <c r="CO476" s="164">
        <f>VLOOKUP(CO$6,'MonteCarlo Policy Paths'!$N$2:$S$31,$B476+1,FALSE)</f>
        <v>135.47056479945655</v>
      </c>
      <c r="CQ476" s="163">
        <f>BM476*VLOOKUP(AI$6,'Greenhouse Gas Costs Avoided'!$A$2:$I$32,9,FALSE)</f>
        <v>1.5320817610121258</v>
      </c>
      <c r="CR476" s="21">
        <f>BN476*VLOOKUP(AJ$6,'Greenhouse Gas Costs Avoided'!$A$2:$I$32,9,FALSE)</f>
        <v>1.6976055607114411</v>
      </c>
      <c r="CS476" s="21">
        <f>BO476*VLOOKUP(AK$6,'Greenhouse Gas Costs Avoided'!$A$2:$I$32,9,FALSE)</f>
        <v>1.8809216846672472</v>
      </c>
      <c r="CT476" s="21">
        <f>BP476*VLOOKUP(AL$6,'Greenhouse Gas Costs Avoided'!$A$2:$I$32,9,FALSE)</f>
        <v>2.0837803301021003</v>
      </c>
      <c r="CU476" s="21">
        <f>BQ476*VLOOKUP(AM$6,'Greenhouse Gas Costs Avoided'!$A$2:$I$32,9,FALSE)</f>
        <v>2.3072228153580183</v>
      </c>
      <c r="CV476" s="21">
        <f>BR476*VLOOKUP(AN$6,'Greenhouse Gas Costs Avoided'!$A$2:$I$32,9,FALSE)</f>
        <v>2.5517151467399573</v>
      </c>
      <c r="CW476" s="21">
        <f>BS476*VLOOKUP(AO$6,'Greenhouse Gas Costs Avoided'!$A$2:$I$32,9,FALSE)</f>
        <v>2.8200772139570236</v>
      </c>
      <c r="CX476" s="21">
        <f>BT476*VLOOKUP(AP$6,'Greenhouse Gas Costs Avoided'!$A$2:$I$32,9,FALSE)</f>
        <v>3.1165903917263735</v>
      </c>
      <c r="CY476" s="21">
        <f>BU476*VLOOKUP(AQ$6,'Greenhouse Gas Costs Avoided'!$A$2:$I$32,9,FALSE)</f>
        <v>3.444022251736667</v>
      </c>
      <c r="CZ476" s="21">
        <f>BV476*VLOOKUP(AR$6,'Greenhouse Gas Costs Avoided'!$A$2:$I$32,9,FALSE)</f>
        <v>3.8099226171979153</v>
      </c>
      <c r="DA476" s="21">
        <f>BW476*VLOOKUP(AS$6,'Greenhouse Gas Costs Avoided'!$A$2:$I$32,9,FALSE)</f>
        <v>4.2156506416508543</v>
      </c>
      <c r="DB476" s="21">
        <f>BX476*VLOOKUP(AT$6,'Greenhouse Gas Costs Avoided'!$A$2:$I$32,9,FALSE)</f>
        <v>4.6652788536686769</v>
      </c>
      <c r="DC476" s="21">
        <f>BY476*VLOOKUP(AU$6,'Greenhouse Gas Costs Avoided'!$A$2:$I$32,9,FALSE)</f>
        <v>5.1640119451993618</v>
      </c>
      <c r="DD476" s="21">
        <f>BZ476*VLOOKUP(AV$6,'Greenhouse Gas Costs Avoided'!$A$2:$I$32,9,FALSE)</f>
        <v>5.7165601774917221</v>
      </c>
      <c r="DE476" s="21">
        <f>CA476*VLOOKUP(AW$6,'Greenhouse Gas Costs Avoided'!$A$2:$I$32,9,FALSE)</f>
        <v>5.8748558551380645</v>
      </c>
      <c r="DF476" s="21">
        <f>CB476*VLOOKUP(AX$6,'Greenhouse Gas Costs Avoided'!$A$2:$I$32,9,FALSE)</f>
        <v>6.0386151127443357</v>
      </c>
      <c r="DG476" s="21">
        <f>CC476*VLOOKUP(AY$6,'Greenhouse Gas Costs Avoided'!$A$2:$I$32,9,FALSE)</f>
        <v>6.2066031310462346</v>
      </c>
      <c r="DH476" s="21">
        <f>CD476*VLOOKUP(AZ$6,'Greenhouse Gas Costs Avoided'!$A$2:$I$32,9,FALSE)</f>
        <v>6.3794910653253769</v>
      </c>
      <c r="DI476" s="21">
        <f>CE476*VLOOKUP(BA$6,'Greenhouse Gas Costs Avoided'!$A$2:$I$32,9,FALSE)</f>
        <v>6.5555548036832505</v>
      </c>
      <c r="DJ476" s="21">
        <f>CF476*VLOOKUP(BB$6,'Greenhouse Gas Costs Avoided'!$A$2:$I$32,9,FALSE)</f>
        <v>6.7390390205459019</v>
      </c>
      <c r="DK476" s="21">
        <f>CG476*VLOOKUP(BC$6,'Greenhouse Gas Costs Avoided'!$A$2:$I$32,9,FALSE)</f>
        <v>6.9250725353887148</v>
      </c>
      <c r="DL476" s="21">
        <f>CH476*VLOOKUP(BD$6,'Greenhouse Gas Costs Avoided'!$A$2:$I$32,9,FALSE)</f>
        <v>7.114622578022705</v>
      </c>
      <c r="DM476" s="21">
        <f>CI476*VLOOKUP(BE$6,'Greenhouse Gas Costs Avoided'!$A$2:$I$32,9,FALSE)</f>
        <v>7.309034780377397</v>
      </c>
      <c r="DN476" s="21">
        <f>CJ476*VLOOKUP(BF$6,'Greenhouse Gas Costs Avoided'!$A$2:$I$32,9,FALSE)</f>
        <v>7.5089860379134308</v>
      </c>
      <c r="DO476" s="21">
        <f>CK476*VLOOKUP(BG$6,'Greenhouse Gas Costs Avoided'!$A$2:$I$32,9,FALSE)</f>
        <v>7.714082761982441</v>
      </c>
      <c r="DP476" s="21">
        <f>CL476*VLOOKUP(BH$6,'Greenhouse Gas Costs Avoided'!$A$2:$I$32,9,FALSE)</f>
        <v>7.9242771147625906</v>
      </c>
      <c r="DQ476" s="21">
        <f>CM476*VLOOKUP(BI$6,'Greenhouse Gas Costs Avoided'!$A$2:$I$32,9,FALSE)</f>
        <v>8.1390365949973802</v>
      </c>
      <c r="DR476" s="21">
        <f>CN476*VLOOKUP(BJ$6,'Greenhouse Gas Costs Avoided'!$A$2:$I$32,9,FALSE)</f>
        <v>8.358638459535694</v>
      </c>
      <c r="DS476" s="164">
        <f>CO476*VLOOKUP(BK$6,'Greenhouse Gas Costs Avoided'!$A$2:$I$32,9,FALSE)</f>
        <v>8.5820959249206545</v>
      </c>
    </row>
    <row r="477" spans="1:123" x14ac:dyDescent="0.35">
      <c r="A477" s="174">
        <v>471</v>
      </c>
      <c r="B477" s="12">
        <v>3</v>
      </c>
      <c r="C477" s="175">
        <v>2023</v>
      </c>
      <c r="E477" s="20">
        <v>0</v>
      </c>
      <c r="F477" s="21">
        <v>82.346532180449415</v>
      </c>
      <c r="G477" s="21">
        <v>84.002844861871253</v>
      </c>
      <c r="H477" s="21">
        <v>85.659157543293105</v>
      </c>
      <c r="I477" s="21">
        <v>86.918851036576825</v>
      </c>
      <c r="J477" s="21">
        <v>88.178544529860531</v>
      </c>
      <c r="K477" s="21">
        <v>89.438238023144251</v>
      </c>
      <c r="L477" s="21">
        <v>90.697931516427971</v>
      </c>
      <c r="M477" s="21">
        <v>91.95762500971172</v>
      </c>
      <c r="N477" s="21">
        <v>93.21731850299544</v>
      </c>
      <c r="O477" s="21">
        <v>94.47701199627916</v>
      </c>
      <c r="P477" s="21">
        <v>95.73670548956288</v>
      </c>
      <c r="Q477" s="21">
        <v>96.996398982846586</v>
      </c>
      <c r="R477" s="21">
        <v>101.49317720655506</v>
      </c>
      <c r="S477" s="21">
        <v>104.21949379267882</v>
      </c>
      <c r="T477" s="21">
        <v>107.03810370059369</v>
      </c>
      <c r="U477" s="21">
        <v>109.92690053835344</v>
      </c>
      <c r="V477" s="21">
        <v>112.89757853003228</v>
      </c>
      <c r="W477" s="21">
        <v>115.91943874780665</v>
      </c>
      <c r="X477" s="21">
        <v>119.06733931122673</v>
      </c>
      <c r="Y477" s="21">
        <v>122.25496395468721</v>
      </c>
      <c r="Z477" s="21">
        <v>125.4992630232488</v>
      </c>
      <c r="AA477" s="21">
        <v>128.82380079097237</v>
      </c>
      <c r="AB477" s="21">
        <v>132.24028719953677</v>
      </c>
      <c r="AC477" s="21">
        <v>135.74155640209787</v>
      </c>
      <c r="AD477" s="21">
        <v>139.32654413598658</v>
      </c>
      <c r="AE477" s="21">
        <v>142.9856742986068</v>
      </c>
      <c r="AF477" s="21">
        <v>146.72361540812219</v>
      </c>
      <c r="AG477" s="22">
        <v>150.52284977717397</v>
      </c>
      <c r="AI477" s="20">
        <v>0</v>
      </c>
      <c r="AJ477" s="21">
        <v>5.2166744805659615</v>
      </c>
      <c r="AK477" s="21">
        <v>5.3216023247413169</v>
      </c>
      <c r="AL477" s="21">
        <v>5.4265301689166732</v>
      </c>
      <c r="AM477" s="21">
        <v>5.5063320831654474</v>
      </c>
      <c r="AN477" s="21">
        <v>5.5861339974142208</v>
      </c>
      <c r="AO477" s="21">
        <v>5.665935911662995</v>
      </c>
      <c r="AP477" s="21">
        <v>5.7457378259117702</v>
      </c>
      <c r="AQ477" s="21">
        <v>5.8255397401605462</v>
      </c>
      <c r="AR477" s="21">
        <v>5.9053416544093205</v>
      </c>
      <c r="AS477" s="21">
        <v>5.9851435686580947</v>
      </c>
      <c r="AT477" s="21">
        <v>6.0649454829068699</v>
      </c>
      <c r="AU477" s="21">
        <v>6.1447473971556432</v>
      </c>
      <c r="AV477" s="21">
        <v>6.4296194808152167</v>
      </c>
      <c r="AW477" s="21">
        <v>6.6023323538917609</v>
      </c>
      <c r="AX477" s="21">
        <v>6.7808920331878957</v>
      </c>
      <c r="AY477" s="21">
        <v>6.9638980729572149</v>
      </c>
      <c r="AZ477" s="21">
        <v>7.1520913053717949</v>
      </c>
      <c r="BA477" s="21">
        <v>7.3435269452765404</v>
      </c>
      <c r="BB477" s="21">
        <v>7.5429472742415475</v>
      </c>
      <c r="BC477" s="21">
        <v>7.744884134129272</v>
      </c>
      <c r="BD477" s="21">
        <v>7.950411333759269</v>
      </c>
      <c r="BE477" s="21">
        <v>8.161021676093501</v>
      </c>
      <c r="BF477" s="21">
        <v>8.3774569890184303</v>
      </c>
      <c r="BG477" s="21">
        <v>8.5992633142510115</v>
      </c>
      <c r="BH477" s="21">
        <v>8.8263732304711304</v>
      </c>
      <c r="BI477" s="21">
        <v>9.05818008905967</v>
      </c>
      <c r="BJ477" s="21">
        <v>9.2949796418706736</v>
      </c>
      <c r="BK477" s="22">
        <v>9.5356621388007277</v>
      </c>
      <c r="BM477" s="163">
        <f>VLOOKUP(BM$6,'MonteCarlo Policy Paths'!$N$2:$S$31,$B477+1,FALSE)</f>
        <v>24.400896901266854</v>
      </c>
      <c r="BN477" s="21">
        <f>VLOOKUP(BN$6,'MonteCarlo Policy Paths'!$N$2:$S$31,$B477+1,FALSE)</f>
        <v>27.277092285564247</v>
      </c>
      <c r="BO477" s="21">
        <f>VLOOKUP(BO$6,'MonteCarlo Policy Paths'!$N$2:$S$31,$B477+1,FALSE)</f>
        <v>30.488398193607274</v>
      </c>
      <c r="BP477" s="21">
        <f>VLOOKUP(BP$6,'MonteCarlo Policy Paths'!$N$2:$S$31,$B477+1,FALSE)</f>
        <v>34.070901710124843</v>
      </c>
      <c r="BQ477" s="21">
        <f>VLOOKUP(BQ$6,'MonteCarlo Policy Paths'!$N$2:$S$31,$B477+1,FALSE)</f>
        <v>38.049962908416198</v>
      </c>
      <c r="BR477" s="21">
        <f>VLOOKUP(BR$6,'MonteCarlo Policy Paths'!$N$2:$S$31,$B477+1,FALSE)</f>
        <v>42.441930627628253</v>
      </c>
      <c r="BS477" s="21">
        <f>VLOOKUP(BS$6,'MonteCarlo Policy Paths'!$N$2:$S$31,$B477+1,FALSE)</f>
        <v>47.302864628556662</v>
      </c>
      <c r="BT477" s="21">
        <f>VLOOKUP(BT$6,'MonteCarlo Policy Paths'!$N$2:$S$31,$B477+1,FALSE)</f>
        <v>52.715092471952183</v>
      </c>
      <c r="BU477" s="21">
        <f>VLOOKUP(BU$6,'MonteCarlo Policy Paths'!$N$2:$S$31,$B477+1,FALSE)</f>
        <v>58.737483764437521</v>
      </c>
      <c r="BV477" s="21">
        <f>VLOOKUP(BV$6,'MonteCarlo Policy Paths'!$N$2:$S$31,$B477+1,FALSE)</f>
        <v>65.512636340122413</v>
      </c>
      <c r="BW477" s="21">
        <f>VLOOKUP(BW$6,'MonteCarlo Policy Paths'!$N$2:$S$31,$B477+1,FALSE)</f>
        <v>73.079994851258945</v>
      </c>
      <c r="BX477" s="21">
        <f>VLOOKUP(BX$6,'MonteCarlo Policy Paths'!$N$2:$S$31,$B477+1,FALSE)</f>
        <v>81.527096411801594</v>
      </c>
      <c r="BY477" s="21">
        <f>VLOOKUP(BY$6,'MonteCarlo Policy Paths'!$N$2:$S$31,$B477+1,FALSE)</f>
        <v>90.963600198236662</v>
      </c>
      <c r="BZ477" s="21">
        <f>VLOOKUP(BZ$6,'MonteCarlo Policy Paths'!$N$2:$S$31,$B477+1,FALSE)</f>
        <v>101.49317720655506</v>
      </c>
      <c r="CA477" s="21">
        <f>VLOOKUP(CA$6,'MonteCarlo Policy Paths'!$N$2:$S$31,$B477+1,FALSE)</f>
        <v>104.21949379267882</v>
      </c>
      <c r="CB477" s="21">
        <f>VLOOKUP(CB$6,'MonteCarlo Policy Paths'!$N$2:$S$31,$B477+1,FALSE)</f>
        <v>107.03810370059369</v>
      </c>
      <c r="CC477" s="21">
        <f>VLOOKUP(CC$6,'MonteCarlo Policy Paths'!$N$2:$S$31,$B477+1,FALSE)</f>
        <v>109.92690053835344</v>
      </c>
      <c r="CD477" s="21">
        <f>VLOOKUP(CD$6,'MonteCarlo Policy Paths'!$N$2:$S$31,$B477+1,FALSE)</f>
        <v>112.89757853003228</v>
      </c>
      <c r="CE477" s="21">
        <f>VLOOKUP(CE$6,'MonteCarlo Policy Paths'!$N$2:$S$31,$B477+1,FALSE)</f>
        <v>115.91943874780665</v>
      </c>
      <c r="CF477" s="21">
        <f>VLOOKUP(CF$6,'MonteCarlo Policy Paths'!$N$2:$S$31,$B477+1,FALSE)</f>
        <v>119.06733931122673</v>
      </c>
      <c r="CG477" s="21">
        <f>VLOOKUP(CG$6,'MonteCarlo Policy Paths'!$N$2:$S$31,$B477+1,FALSE)</f>
        <v>122.25496395468721</v>
      </c>
      <c r="CH477" s="21">
        <f>VLOOKUP(CH$6,'MonteCarlo Policy Paths'!$N$2:$S$31,$B477+1,FALSE)</f>
        <v>125.4992630232488</v>
      </c>
      <c r="CI477" s="21">
        <f>VLOOKUP(CI$6,'MonteCarlo Policy Paths'!$N$2:$S$31,$B477+1,FALSE)</f>
        <v>128.82380079097237</v>
      </c>
      <c r="CJ477" s="21">
        <f>VLOOKUP(CJ$6,'MonteCarlo Policy Paths'!$N$2:$S$31,$B477+1,FALSE)</f>
        <v>132.24028719953677</v>
      </c>
      <c r="CK477" s="21">
        <f>VLOOKUP(CK$6,'MonteCarlo Policy Paths'!$N$2:$S$31,$B477+1,FALSE)</f>
        <v>135.74155640209787</v>
      </c>
      <c r="CL477" s="21">
        <f>VLOOKUP(CL$6,'MonteCarlo Policy Paths'!$N$2:$S$31,$B477+1,FALSE)</f>
        <v>139.32654413598658</v>
      </c>
      <c r="CM477" s="21">
        <f>VLOOKUP(CM$6,'MonteCarlo Policy Paths'!$N$2:$S$31,$B477+1,FALSE)</f>
        <v>142.9856742986068</v>
      </c>
      <c r="CN477" s="21">
        <f>VLOOKUP(CN$6,'MonteCarlo Policy Paths'!$N$2:$S$31,$B477+1,FALSE)</f>
        <v>146.72361540812219</v>
      </c>
      <c r="CO477" s="164">
        <f>VLOOKUP(CO$6,'MonteCarlo Policy Paths'!$N$2:$S$31,$B477+1,FALSE)</f>
        <v>150.52284977717397</v>
      </c>
      <c r="CQ477" s="163">
        <f>BM477*VLOOKUP(AI$6,'Greenhouse Gas Costs Avoided'!$A$2:$I$32,9,FALSE)</f>
        <v>1.5458032390340439</v>
      </c>
      <c r="CR477" s="21">
        <f>BN477*VLOOKUP(AJ$6,'Greenhouse Gas Costs Avoided'!$A$2:$I$32,9,FALSE)</f>
        <v>1.7280109734108424</v>
      </c>
      <c r="CS477" s="21">
        <f>BO477*VLOOKUP(AK$6,'Greenhouse Gas Costs Avoided'!$A$2:$I$32,9,FALSE)</f>
        <v>1.9314480476408618</v>
      </c>
      <c r="CT477" s="21">
        <f>BP477*VLOOKUP(AL$6,'Greenhouse Gas Costs Avoided'!$A$2:$I$32,9,FALSE)</f>
        <v>2.1584005880368746</v>
      </c>
      <c r="CU477" s="21">
        <f>BQ477*VLOOKUP(AM$6,'Greenhouse Gas Costs Avoided'!$A$2:$I$32,9,FALSE)</f>
        <v>2.4104751619151044</v>
      </c>
      <c r="CV477" s="21">
        <f>BR477*VLOOKUP(AN$6,'Greenhouse Gas Costs Avoided'!$A$2:$I$32,9,FALSE)</f>
        <v>2.6887074725371978</v>
      </c>
      <c r="CW477" s="21">
        <f>BS477*VLOOKUP(AO$6,'Greenhouse Gas Costs Avoided'!$A$2:$I$32,9,FALSE)</f>
        <v>2.996648920499946</v>
      </c>
      <c r="CX477" s="21">
        <f>BT477*VLOOKUP(AP$6,'Greenhouse Gas Costs Avoided'!$A$2:$I$32,9,FALSE)</f>
        <v>3.339514978438852</v>
      </c>
      <c r="CY477" s="21">
        <f>BU477*VLOOKUP(AQ$6,'Greenhouse Gas Costs Avoided'!$A$2:$I$32,9,FALSE)</f>
        <v>3.7210350514231747</v>
      </c>
      <c r="CZ477" s="21">
        <f>BV477*VLOOKUP(AR$6,'Greenhouse Gas Costs Avoided'!$A$2:$I$32,9,FALSE)</f>
        <v>4.1502427497639598</v>
      </c>
      <c r="DA477" s="21">
        <f>BW477*VLOOKUP(AS$6,'Greenhouse Gas Costs Avoided'!$A$2:$I$32,9,FALSE)</f>
        <v>4.6296369025600148</v>
      </c>
      <c r="DB477" s="21">
        <f>BX477*VLOOKUP(AT$6,'Greenhouse Gas Costs Avoided'!$A$2:$I$32,9,FALSE)</f>
        <v>5.1647630090130283</v>
      </c>
      <c r="DC477" s="21">
        <f>BY477*VLOOKUP(AU$6,'Greenhouse Gas Costs Avoided'!$A$2:$I$32,9,FALSE)</f>
        <v>5.7625680068068199</v>
      </c>
      <c r="DD477" s="21">
        <f>BZ477*VLOOKUP(AV$6,'Greenhouse Gas Costs Avoided'!$A$2:$I$32,9,FALSE)</f>
        <v>6.4296194808152167</v>
      </c>
      <c r="DE477" s="21">
        <f>CA477*VLOOKUP(AW$6,'Greenhouse Gas Costs Avoided'!$A$2:$I$32,9,FALSE)</f>
        <v>6.6023323538917609</v>
      </c>
      <c r="DF477" s="21">
        <f>CB477*VLOOKUP(AX$6,'Greenhouse Gas Costs Avoided'!$A$2:$I$32,9,FALSE)</f>
        <v>6.7808920331878957</v>
      </c>
      <c r="DG477" s="21">
        <f>CC477*VLOOKUP(AY$6,'Greenhouse Gas Costs Avoided'!$A$2:$I$32,9,FALSE)</f>
        <v>6.9638980729572149</v>
      </c>
      <c r="DH477" s="21">
        <f>CD477*VLOOKUP(AZ$6,'Greenhouse Gas Costs Avoided'!$A$2:$I$32,9,FALSE)</f>
        <v>7.1520913053717949</v>
      </c>
      <c r="DI477" s="21">
        <f>CE477*VLOOKUP(BA$6,'Greenhouse Gas Costs Avoided'!$A$2:$I$32,9,FALSE)</f>
        <v>7.3435269452765404</v>
      </c>
      <c r="DJ477" s="21">
        <f>CF477*VLOOKUP(BB$6,'Greenhouse Gas Costs Avoided'!$A$2:$I$32,9,FALSE)</f>
        <v>7.5429472742415475</v>
      </c>
      <c r="DK477" s="21">
        <f>CG477*VLOOKUP(BC$6,'Greenhouse Gas Costs Avoided'!$A$2:$I$32,9,FALSE)</f>
        <v>7.744884134129272</v>
      </c>
      <c r="DL477" s="21">
        <f>CH477*VLOOKUP(BD$6,'Greenhouse Gas Costs Avoided'!$A$2:$I$32,9,FALSE)</f>
        <v>7.950411333759269</v>
      </c>
      <c r="DM477" s="21">
        <f>CI477*VLOOKUP(BE$6,'Greenhouse Gas Costs Avoided'!$A$2:$I$32,9,FALSE)</f>
        <v>8.161021676093501</v>
      </c>
      <c r="DN477" s="21">
        <f>CJ477*VLOOKUP(BF$6,'Greenhouse Gas Costs Avoided'!$A$2:$I$32,9,FALSE)</f>
        <v>8.3774569890184303</v>
      </c>
      <c r="DO477" s="21">
        <f>CK477*VLOOKUP(BG$6,'Greenhouse Gas Costs Avoided'!$A$2:$I$32,9,FALSE)</f>
        <v>8.5992633142510115</v>
      </c>
      <c r="DP477" s="21">
        <f>CL477*VLOOKUP(BH$6,'Greenhouse Gas Costs Avoided'!$A$2:$I$32,9,FALSE)</f>
        <v>8.8263732304711304</v>
      </c>
      <c r="DQ477" s="21">
        <f>CM477*VLOOKUP(BI$6,'Greenhouse Gas Costs Avoided'!$A$2:$I$32,9,FALSE)</f>
        <v>9.05818008905967</v>
      </c>
      <c r="DR477" s="21">
        <f>CN477*VLOOKUP(BJ$6,'Greenhouse Gas Costs Avoided'!$A$2:$I$32,9,FALSE)</f>
        <v>9.2949796418706736</v>
      </c>
      <c r="DS477" s="164">
        <f>CO477*VLOOKUP(BK$6,'Greenhouse Gas Costs Avoided'!$A$2:$I$32,9,FALSE)</f>
        <v>9.5356621388007277</v>
      </c>
    </row>
    <row r="478" spans="1:123" x14ac:dyDescent="0.35">
      <c r="A478" s="174">
        <v>472</v>
      </c>
      <c r="B478" s="12">
        <v>4</v>
      </c>
      <c r="C478" s="175">
        <v>2023</v>
      </c>
      <c r="E478" s="20">
        <v>0</v>
      </c>
      <c r="F478" s="21">
        <v>82.346532180449415</v>
      </c>
      <c r="G478" s="21">
        <v>84.002844861871253</v>
      </c>
      <c r="H478" s="21">
        <v>85.659157543293105</v>
      </c>
      <c r="I478" s="21">
        <v>86.918851036576825</v>
      </c>
      <c r="J478" s="21">
        <v>88.178544529860531</v>
      </c>
      <c r="K478" s="21">
        <v>89.438238023144251</v>
      </c>
      <c r="L478" s="21">
        <v>90.697931516427971</v>
      </c>
      <c r="M478" s="21">
        <v>91.95762500971172</v>
      </c>
      <c r="N478" s="21">
        <v>93.21731850299544</v>
      </c>
      <c r="O478" s="21">
        <v>94.47701199627916</v>
      </c>
      <c r="P478" s="21">
        <v>95.73670548956288</v>
      </c>
      <c r="Q478" s="21">
        <v>96.996398982846586</v>
      </c>
      <c r="R478" s="21">
        <v>98.25609247613032</v>
      </c>
      <c r="S478" s="21">
        <v>99.65157958594628</v>
      </c>
      <c r="T478" s="21">
        <v>101.04706669576224</v>
      </c>
      <c r="U478" s="21">
        <v>102.4425538055782</v>
      </c>
      <c r="V478" s="21">
        <v>103.83804091539416</v>
      </c>
      <c r="W478" s="21">
        <v>105.23352802521011</v>
      </c>
      <c r="X478" s="21">
        <v>106.47156953138905</v>
      </c>
      <c r="Y478" s="21">
        <v>107.709611037568</v>
      </c>
      <c r="Z478" s="21">
        <v>108.94765254374694</v>
      </c>
      <c r="AA478" s="21">
        <v>110.18569404992589</v>
      </c>
      <c r="AB478" s="21">
        <v>111.42373555610482</v>
      </c>
      <c r="AC478" s="21">
        <v>112.86811731331359</v>
      </c>
      <c r="AD478" s="21">
        <v>114.31249907052236</v>
      </c>
      <c r="AE478" s="21">
        <v>115.75688082773114</v>
      </c>
      <c r="AF478" s="21">
        <v>117.20126258493991</v>
      </c>
      <c r="AG478" s="22">
        <v>119.5319620819439</v>
      </c>
      <c r="AI478" s="20">
        <v>0</v>
      </c>
      <c r="AJ478" s="21">
        <v>5.2166744805659615</v>
      </c>
      <c r="AK478" s="21">
        <v>5.3216023247413169</v>
      </c>
      <c r="AL478" s="21">
        <v>5.4265301689166732</v>
      </c>
      <c r="AM478" s="21">
        <v>5.5063320831654474</v>
      </c>
      <c r="AN478" s="21">
        <v>5.5861339974142208</v>
      </c>
      <c r="AO478" s="21">
        <v>5.665935911662995</v>
      </c>
      <c r="AP478" s="21">
        <v>5.7457378259117702</v>
      </c>
      <c r="AQ478" s="21">
        <v>5.8255397401605462</v>
      </c>
      <c r="AR478" s="21">
        <v>5.9053416544093205</v>
      </c>
      <c r="AS478" s="21">
        <v>5.9851435686580947</v>
      </c>
      <c r="AT478" s="21">
        <v>6.0649454829068699</v>
      </c>
      <c r="AU478" s="21">
        <v>6.1447473971556432</v>
      </c>
      <c r="AV478" s="21">
        <v>6.2245493114044184</v>
      </c>
      <c r="AW478" s="21">
        <v>6.312953786990386</v>
      </c>
      <c r="AX478" s="21">
        <v>6.4013582625763545</v>
      </c>
      <c r="AY478" s="21">
        <v>6.4897627381623222</v>
      </c>
      <c r="AZ478" s="21">
        <v>6.5781672137482907</v>
      </c>
      <c r="BA478" s="21">
        <v>6.6665716893342575</v>
      </c>
      <c r="BB478" s="21">
        <v>6.7450019445028957</v>
      </c>
      <c r="BC478" s="21">
        <v>6.8234321996715348</v>
      </c>
      <c r="BD478" s="21">
        <v>6.901862454840173</v>
      </c>
      <c r="BE478" s="21">
        <v>6.9802927100088112</v>
      </c>
      <c r="BF478" s="21">
        <v>7.0587229651774486</v>
      </c>
      <c r="BG478" s="21">
        <v>7.1502249295408609</v>
      </c>
      <c r="BH478" s="21">
        <v>7.2417268939042723</v>
      </c>
      <c r="BI478" s="21">
        <v>7.3332288582676846</v>
      </c>
      <c r="BJ478" s="21">
        <v>7.424730822631096</v>
      </c>
      <c r="BK478" s="22">
        <v>7.5723812490175435</v>
      </c>
      <c r="BM478" s="163">
        <f>VLOOKUP(BM$6,'MonteCarlo Policy Paths'!$N$2:$S$31,$B478+1,FALSE)</f>
        <v>21.456887556927661</v>
      </c>
      <c r="BN478" s="21">
        <f>VLOOKUP(BN$6,'MonteCarlo Policy Paths'!$N$2:$S$31,$B478+1,FALSE)</f>
        <v>23.119081894670884</v>
      </c>
      <c r="BO478" s="21">
        <f>VLOOKUP(BO$6,'MonteCarlo Policy Paths'!$N$2:$S$31,$B478+1,FALSE)</f>
        <v>24.918982795429599</v>
      </c>
      <c r="BP478" s="21">
        <f>VLOOKUP(BP$6,'MonteCarlo Policy Paths'!$N$2:$S$31,$B478+1,FALSE)</f>
        <v>26.866510906830612</v>
      </c>
      <c r="BQ478" s="21">
        <f>VLOOKUP(BQ$6,'MonteCarlo Policy Paths'!$N$2:$S$31,$B478+1,FALSE)</f>
        <v>28.957808063155838</v>
      </c>
      <c r="BR478" s="21">
        <f>VLOOKUP(BR$6,'MonteCarlo Policy Paths'!$N$2:$S$31,$B478+1,FALSE)</f>
        <v>31.169773267386955</v>
      </c>
      <c r="BS478" s="21">
        <f>VLOOKUP(BS$6,'MonteCarlo Policy Paths'!$N$2:$S$31,$B478+1,FALSE)</f>
        <v>33.536503079259326</v>
      </c>
      <c r="BT478" s="21">
        <f>VLOOKUP(BT$6,'MonteCarlo Policy Paths'!$N$2:$S$31,$B478+1,FALSE)</f>
        <v>36.094562758542168</v>
      </c>
      <c r="BU478" s="21">
        <f>VLOOKUP(BU$6,'MonteCarlo Policy Paths'!$N$2:$S$31,$B478+1,FALSE)</f>
        <v>38.859796339203925</v>
      </c>
      <c r="BV478" s="21">
        <f>VLOOKUP(BV$6,'MonteCarlo Policy Paths'!$N$2:$S$31,$B478+1,FALSE)</f>
        <v>41.937214526892696</v>
      </c>
      <c r="BW478" s="21">
        <f>VLOOKUP(BW$6,'MonteCarlo Policy Paths'!$N$2:$S$31,$B478+1,FALSE)</f>
        <v>45.285702034805901</v>
      </c>
      <c r="BX478" s="21">
        <f>VLOOKUP(BX$6,'MonteCarlo Policy Paths'!$N$2:$S$31,$B478+1,FALSE)</f>
        <v>48.923675973628832</v>
      </c>
      <c r="BY478" s="21">
        <f>VLOOKUP(BY$6,'MonteCarlo Policy Paths'!$N$2:$S$31,$B478+1,FALSE)</f>
        <v>52.880283256992421</v>
      </c>
      <c r="BZ478" s="21">
        <f>VLOOKUP(BZ$6,'MonteCarlo Policy Paths'!$N$2:$S$31,$B478+1,FALSE)</f>
        <v>57.179951130409847</v>
      </c>
      <c r="CA478" s="21">
        <f>VLOOKUP(CA$6,'MonteCarlo Policy Paths'!$N$2:$S$31,$B478+1,FALSE)</f>
        <v>59.199989570907007</v>
      </c>
      <c r="CB478" s="21">
        <f>VLOOKUP(CB$6,'MonteCarlo Policy Paths'!$N$2:$S$31,$B478+1,FALSE)</f>
        <v>61.304348310445278</v>
      </c>
      <c r="CC478" s="21">
        <f>VLOOKUP(CC$6,'MonteCarlo Policy Paths'!$N$2:$S$31,$B478+1,FALSE)</f>
        <v>63.486799757257046</v>
      </c>
      <c r="CD478" s="21">
        <f>VLOOKUP(CD$6,'MonteCarlo Policy Paths'!$N$2:$S$31,$B478+1,FALSE)</f>
        <v>65.754412861465767</v>
      </c>
      <c r="CE478" s="21">
        <f>VLOOKUP(CE$6,'MonteCarlo Policy Paths'!$N$2:$S$31,$B478+1,FALSE)</f>
        <v>68.097759333367534</v>
      </c>
      <c r="CF478" s="21">
        <f>VLOOKUP(CF$6,'MonteCarlo Policy Paths'!$N$2:$S$31,$B478+1,FALSE)</f>
        <v>70.548973057852507</v>
      </c>
      <c r="CG478" s="21">
        <f>VLOOKUP(CG$6,'MonteCarlo Policy Paths'!$N$2:$S$31,$B478+1,FALSE)</f>
        <v>73.077007009761019</v>
      </c>
      <c r="CH478" s="21">
        <f>VLOOKUP(CH$6,'MonteCarlo Policy Paths'!$N$2:$S$31,$B478+1,FALSE)</f>
        <v>75.691476032446857</v>
      </c>
      <c r="CI478" s="21">
        <f>VLOOKUP(CI$6,'MonteCarlo Policy Paths'!$N$2:$S$31,$B478+1,FALSE)</f>
        <v>78.404802280730166</v>
      </c>
      <c r="CJ478" s="21">
        <f>VLOOKUP(CJ$6,'MonteCarlo Policy Paths'!$N$2:$S$31,$B478+1,FALSE)</f>
        <v>81.224927058038162</v>
      </c>
      <c r="CK478" s="21">
        <f>VLOOKUP(CK$6,'MonteCarlo Policy Paths'!$N$2:$S$31,$B478+1,FALSE)</f>
        <v>84.152487263770951</v>
      </c>
      <c r="CL478" s="21">
        <f>VLOOKUP(CL$6,'MonteCarlo Policy Paths'!$N$2:$S$31,$B478+1,FALSE)</f>
        <v>87.19069011352974</v>
      </c>
      <c r="CM478" s="21">
        <f>VLOOKUP(CM$6,'MonteCarlo Policy Paths'!$N$2:$S$31,$B478+1,FALSE)</f>
        <v>90.339519718236858</v>
      </c>
      <c r="CN478" s="21">
        <f>VLOOKUP(CN$6,'MonteCarlo Policy Paths'!$N$2:$S$31,$B478+1,FALSE)</f>
        <v>93.604800202242828</v>
      </c>
      <c r="CO478" s="164">
        <f>VLOOKUP(CO$6,'MonteCarlo Policy Paths'!$N$2:$S$31,$B478+1,FALSE)</f>
        <v>96.983684685934094</v>
      </c>
      <c r="CQ478" s="163">
        <f>BM478*VLOOKUP(AI$6,'Greenhouse Gas Costs Avoided'!$A$2:$I$32,9,FALSE)</f>
        <v>1.3592994724454583</v>
      </c>
      <c r="CR478" s="21">
        <f>BN478*VLOOKUP(AJ$6,'Greenhouse Gas Costs Avoided'!$A$2:$I$32,9,FALSE)</f>
        <v>1.4645999210963487</v>
      </c>
      <c r="CS478" s="21">
        <f>BO478*VLOOKUP(AK$6,'Greenhouse Gas Costs Avoided'!$A$2:$I$32,9,FALSE)</f>
        <v>1.5786241167474793</v>
      </c>
      <c r="CT478" s="21">
        <f>BP478*VLOOKUP(AL$6,'Greenhouse Gas Costs Avoided'!$A$2:$I$32,9,FALSE)</f>
        <v>1.7020005350363183</v>
      </c>
      <c r="CU478" s="21">
        <f>BQ478*VLOOKUP(AM$6,'Greenhouse Gas Costs Avoided'!$A$2:$I$32,9,FALSE)</f>
        <v>1.8344847601494692</v>
      </c>
      <c r="CV478" s="21">
        <f>BR478*VLOOKUP(AN$6,'Greenhouse Gas Costs Avoided'!$A$2:$I$32,9,FALSE)</f>
        <v>1.9746133378475101</v>
      </c>
      <c r="CW478" s="21">
        <f>BS478*VLOOKUP(AO$6,'Greenhouse Gas Costs Avoided'!$A$2:$I$32,9,FALSE)</f>
        <v>2.1245462941611284</v>
      </c>
      <c r="CX478" s="21">
        <f>BT478*VLOOKUP(AP$6,'Greenhouse Gas Costs Avoided'!$A$2:$I$32,9,FALSE)</f>
        <v>2.2866000479177169</v>
      </c>
      <c r="CY478" s="21">
        <f>BU478*VLOOKUP(AQ$6,'Greenhouse Gas Costs Avoided'!$A$2:$I$32,9,FALSE)</f>
        <v>2.4617783228380428</v>
      </c>
      <c r="CZ478" s="21">
        <f>BV478*VLOOKUP(AR$6,'Greenhouse Gas Costs Avoided'!$A$2:$I$32,9,FALSE)</f>
        <v>2.6567335747552212</v>
      </c>
      <c r="DA478" s="21">
        <f>BW478*VLOOKUP(AS$6,'Greenhouse Gas Costs Avoided'!$A$2:$I$32,9,FALSE)</f>
        <v>2.8688611394320973</v>
      </c>
      <c r="DB478" s="21">
        <f>BX478*VLOOKUP(AT$6,'Greenhouse Gas Costs Avoided'!$A$2:$I$32,9,FALSE)</f>
        <v>3.099327745676475</v>
      </c>
      <c r="DC478" s="21">
        <f>BY478*VLOOKUP(AU$6,'Greenhouse Gas Costs Avoided'!$A$2:$I$32,9,FALSE)</f>
        <v>3.3499798581359799</v>
      </c>
      <c r="DD478" s="21">
        <f>BZ478*VLOOKUP(AV$6,'Greenhouse Gas Costs Avoided'!$A$2:$I$32,9,FALSE)</f>
        <v>3.6223649492411436</v>
      </c>
      <c r="DE478" s="21">
        <f>CA478*VLOOKUP(AW$6,'Greenhouse Gas Costs Avoided'!$A$2:$I$32,9,FALSE)</f>
        <v>3.7503349159570667</v>
      </c>
      <c r="DF478" s="21">
        <f>CB478*VLOOKUP(AX$6,'Greenhouse Gas Costs Avoided'!$A$2:$I$32,9,FALSE)</f>
        <v>3.8836465958035138</v>
      </c>
      <c r="DG478" s="21">
        <f>CC478*VLOOKUP(AY$6,'Greenhouse Gas Costs Avoided'!$A$2:$I$32,9,FALSE)</f>
        <v>4.0219054692034097</v>
      </c>
      <c r="DH478" s="21">
        <f>CD478*VLOOKUP(AZ$6,'Greenhouse Gas Costs Avoided'!$A$2:$I$32,9,FALSE)</f>
        <v>4.1655593560070496</v>
      </c>
      <c r="DI478" s="21">
        <f>CE478*VLOOKUP(BA$6,'Greenhouse Gas Costs Avoided'!$A$2:$I$32,9,FALSE)</f>
        <v>4.3140109715809301</v>
      </c>
      <c r="DJ478" s="21">
        <f>CF478*VLOOKUP(BB$6,'Greenhouse Gas Costs Avoided'!$A$2:$I$32,9,FALSE)</f>
        <v>4.4692960059878768</v>
      </c>
      <c r="DK478" s="21">
        <f>CG478*VLOOKUP(BC$6,'Greenhouse Gas Costs Avoided'!$A$2:$I$32,9,FALSE)</f>
        <v>4.629447622014963</v>
      </c>
      <c r="DL478" s="21">
        <f>CH478*VLOOKUP(BD$6,'Greenhouse Gas Costs Avoided'!$A$2:$I$32,9,FALSE)</f>
        <v>4.7950749225184994</v>
      </c>
      <c r="DM478" s="21">
        <f>CI478*VLOOKUP(BE$6,'Greenhouse Gas Costs Avoided'!$A$2:$I$32,9,FALSE)</f>
        <v>4.9669648542748472</v>
      </c>
      <c r="DN478" s="21">
        <f>CJ478*VLOOKUP(BF$6,'Greenhouse Gas Costs Avoided'!$A$2:$I$32,9,FALSE)</f>
        <v>5.1456205009456273</v>
      </c>
      <c r="DO478" s="21">
        <f>CK478*VLOOKUP(BG$6,'Greenhouse Gas Costs Avoided'!$A$2:$I$32,9,FALSE)</f>
        <v>5.331082210275417</v>
      </c>
      <c r="DP478" s="21">
        <f>CL478*VLOOKUP(BH$6,'Greenhouse Gas Costs Avoided'!$A$2:$I$32,9,FALSE)</f>
        <v>5.5235531602164318</v>
      </c>
      <c r="DQ478" s="21">
        <f>CM478*VLOOKUP(BI$6,'Greenhouse Gas Costs Avoided'!$A$2:$I$32,9,FALSE)</f>
        <v>5.723032344191421</v>
      </c>
      <c r="DR478" s="21">
        <f>CN478*VLOOKUP(BJ$6,'Greenhouse Gas Costs Avoided'!$A$2:$I$32,9,FALSE)</f>
        <v>5.9298887220104266</v>
      </c>
      <c r="DS478" s="164">
        <f>CO478*VLOOKUP(BK$6,'Greenhouse Gas Costs Avoided'!$A$2:$I$32,9,FALSE)</f>
        <v>6.1439419431008639</v>
      </c>
    </row>
    <row r="479" spans="1:123" x14ac:dyDescent="0.35">
      <c r="A479" s="174">
        <v>473</v>
      </c>
      <c r="B479" s="12">
        <v>4</v>
      </c>
      <c r="C479" s="175">
        <v>2023</v>
      </c>
      <c r="E479" s="20">
        <v>0</v>
      </c>
      <c r="F479" s="21">
        <v>82.346532180449415</v>
      </c>
      <c r="G479" s="21">
        <v>84.002844861871253</v>
      </c>
      <c r="H479" s="21">
        <v>85.659157543293105</v>
      </c>
      <c r="I479" s="21">
        <v>86.918851036576825</v>
      </c>
      <c r="J479" s="21">
        <v>88.178544529860531</v>
      </c>
      <c r="K479" s="21">
        <v>89.438238023144251</v>
      </c>
      <c r="L479" s="21">
        <v>90.697931516427971</v>
      </c>
      <c r="M479" s="21">
        <v>91.95762500971172</v>
      </c>
      <c r="N479" s="21">
        <v>93.21731850299544</v>
      </c>
      <c r="O479" s="21">
        <v>94.47701199627916</v>
      </c>
      <c r="P479" s="21">
        <v>95.73670548956288</v>
      </c>
      <c r="Q479" s="21">
        <v>96.996398982846586</v>
      </c>
      <c r="R479" s="21">
        <v>98.25609247613032</v>
      </c>
      <c r="S479" s="21">
        <v>99.65157958594628</v>
      </c>
      <c r="T479" s="21">
        <v>101.04706669576224</v>
      </c>
      <c r="U479" s="21">
        <v>102.4425538055782</v>
      </c>
      <c r="V479" s="21">
        <v>103.83804091539416</v>
      </c>
      <c r="W479" s="21">
        <v>105.23352802521011</v>
      </c>
      <c r="X479" s="21">
        <v>106.47156953138905</v>
      </c>
      <c r="Y479" s="21">
        <v>107.709611037568</v>
      </c>
      <c r="Z479" s="21">
        <v>108.94765254374694</v>
      </c>
      <c r="AA479" s="21">
        <v>110.18569404992589</v>
      </c>
      <c r="AB479" s="21">
        <v>111.42373555610482</v>
      </c>
      <c r="AC479" s="21">
        <v>112.86811731331359</v>
      </c>
      <c r="AD479" s="21">
        <v>114.31249907052236</v>
      </c>
      <c r="AE479" s="21">
        <v>115.75688082773114</v>
      </c>
      <c r="AF479" s="21">
        <v>117.20126258493991</v>
      </c>
      <c r="AG479" s="22">
        <v>119.5319620819439</v>
      </c>
      <c r="AI479" s="20">
        <v>0</v>
      </c>
      <c r="AJ479" s="21">
        <v>5.2166744805659615</v>
      </c>
      <c r="AK479" s="21">
        <v>5.3216023247413169</v>
      </c>
      <c r="AL479" s="21">
        <v>5.4265301689166732</v>
      </c>
      <c r="AM479" s="21">
        <v>5.5063320831654474</v>
      </c>
      <c r="AN479" s="21">
        <v>5.5861339974142208</v>
      </c>
      <c r="AO479" s="21">
        <v>5.665935911662995</v>
      </c>
      <c r="AP479" s="21">
        <v>5.7457378259117702</v>
      </c>
      <c r="AQ479" s="21">
        <v>5.8255397401605462</v>
      </c>
      <c r="AR479" s="21">
        <v>5.9053416544093205</v>
      </c>
      <c r="AS479" s="21">
        <v>5.9851435686580947</v>
      </c>
      <c r="AT479" s="21">
        <v>6.0649454829068699</v>
      </c>
      <c r="AU479" s="21">
        <v>6.1447473971556432</v>
      </c>
      <c r="AV479" s="21">
        <v>6.2245493114044184</v>
      </c>
      <c r="AW479" s="21">
        <v>6.312953786990386</v>
      </c>
      <c r="AX479" s="21">
        <v>6.4013582625763545</v>
      </c>
      <c r="AY479" s="21">
        <v>6.4897627381623222</v>
      </c>
      <c r="AZ479" s="21">
        <v>6.5781672137482907</v>
      </c>
      <c r="BA479" s="21">
        <v>6.6665716893342575</v>
      </c>
      <c r="BB479" s="21">
        <v>6.7450019445028957</v>
      </c>
      <c r="BC479" s="21">
        <v>6.8234321996715348</v>
      </c>
      <c r="BD479" s="21">
        <v>6.901862454840173</v>
      </c>
      <c r="BE479" s="21">
        <v>6.9802927100088112</v>
      </c>
      <c r="BF479" s="21">
        <v>7.0587229651774486</v>
      </c>
      <c r="BG479" s="21">
        <v>7.1502249295408609</v>
      </c>
      <c r="BH479" s="21">
        <v>7.2417268939042723</v>
      </c>
      <c r="BI479" s="21">
        <v>7.3332288582676846</v>
      </c>
      <c r="BJ479" s="21">
        <v>7.424730822631096</v>
      </c>
      <c r="BK479" s="22">
        <v>7.5723812490175435</v>
      </c>
      <c r="BM479" s="163">
        <f>VLOOKUP(BM$6,'MonteCarlo Policy Paths'!$N$2:$S$31,$B479+1,FALSE)</f>
        <v>21.456887556927661</v>
      </c>
      <c r="BN479" s="21">
        <f>VLOOKUP(BN$6,'MonteCarlo Policy Paths'!$N$2:$S$31,$B479+1,FALSE)</f>
        <v>23.119081894670884</v>
      </c>
      <c r="BO479" s="21">
        <f>VLOOKUP(BO$6,'MonteCarlo Policy Paths'!$N$2:$S$31,$B479+1,FALSE)</f>
        <v>24.918982795429599</v>
      </c>
      <c r="BP479" s="21">
        <f>VLOOKUP(BP$6,'MonteCarlo Policy Paths'!$N$2:$S$31,$B479+1,FALSE)</f>
        <v>26.866510906830612</v>
      </c>
      <c r="BQ479" s="21">
        <f>VLOOKUP(BQ$6,'MonteCarlo Policy Paths'!$N$2:$S$31,$B479+1,FALSE)</f>
        <v>28.957808063155838</v>
      </c>
      <c r="BR479" s="21">
        <f>VLOOKUP(BR$6,'MonteCarlo Policy Paths'!$N$2:$S$31,$B479+1,FALSE)</f>
        <v>31.169773267386955</v>
      </c>
      <c r="BS479" s="21">
        <f>VLOOKUP(BS$6,'MonteCarlo Policy Paths'!$N$2:$S$31,$B479+1,FALSE)</f>
        <v>33.536503079259326</v>
      </c>
      <c r="BT479" s="21">
        <f>VLOOKUP(BT$6,'MonteCarlo Policy Paths'!$N$2:$S$31,$B479+1,FALSE)</f>
        <v>36.094562758542168</v>
      </c>
      <c r="BU479" s="21">
        <f>VLOOKUP(BU$6,'MonteCarlo Policy Paths'!$N$2:$S$31,$B479+1,FALSE)</f>
        <v>38.859796339203925</v>
      </c>
      <c r="BV479" s="21">
        <f>VLOOKUP(BV$6,'MonteCarlo Policy Paths'!$N$2:$S$31,$B479+1,FALSE)</f>
        <v>41.937214526892696</v>
      </c>
      <c r="BW479" s="21">
        <f>VLOOKUP(BW$6,'MonteCarlo Policy Paths'!$N$2:$S$31,$B479+1,FALSE)</f>
        <v>45.285702034805901</v>
      </c>
      <c r="BX479" s="21">
        <f>VLOOKUP(BX$6,'MonteCarlo Policy Paths'!$N$2:$S$31,$B479+1,FALSE)</f>
        <v>48.923675973628832</v>
      </c>
      <c r="BY479" s="21">
        <f>VLOOKUP(BY$6,'MonteCarlo Policy Paths'!$N$2:$S$31,$B479+1,FALSE)</f>
        <v>52.880283256992421</v>
      </c>
      <c r="BZ479" s="21">
        <f>VLOOKUP(BZ$6,'MonteCarlo Policy Paths'!$N$2:$S$31,$B479+1,FALSE)</f>
        <v>57.179951130409847</v>
      </c>
      <c r="CA479" s="21">
        <f>VLOOKUP(CA$6,'MonteCarlo Policy Paths'!$N$2:$S$31,$B479+1,FALSE)</f>
        <v>59.199989570907007</v>
      </c>
      <c r="CB479" s="21">
        <f>VLOOKUP(CB$6,'MonteCarlo Policy Paths'!$N$2:$S$31,$B479+1,FALSE)</f>
        <v>61.304348310445278</v>
      </c>
      <c r="CC479" s="21">
        <f>VLOOKUP(CC$6,'MonteCarlo Policy Paths'!$N$2:$S$31,$B479+1,FALSE)</f>
        <v>63.486799757257046</v>
      </c>
      <c r="CD479" s="21">
        <f>VLOOKUP(CD$6,'MonteCarlo Policy Paths'!$N$2:$S$31,$B479+1,FALSE)</f>
        <v>65.754412861465767</v>
      </c>
      <c r="CE479" s="21">
        <f>VLOOKUP(CE$6,'MonteCarlo Policy Paths'!$N$2:$S$31,$B479+1,FALSE)</f>
        <v>68.097759333367534</v>
      </c>
      <c r="CF479" s="21">
        <f>VLOOKUP(CF$6,'MonteCarlo Policy Paths'!$N$2:$S$31,$B479+1,FALSE)</f>
        <v>70.548973057852507</v>
      </c>
      <c r="CG479" s="21">
        <f>VLOOKUP(CG$6,'MonteCarlo Policy Paths'!$N$2:$S$31,$B479+1,FALSE)</f>
        <v>73.077007009761019</v>
      </c>
      <c r="CH479" s="21">
        <f>VLOOKUP(CH$6,'MonteCarlo Policy Paths'!$N$2:$S$31,$B479+1,FALSE)</f>
        <v>75.691476032446857</v>
      </c>
      <c r="CI479" s="21">
        <f>VLOOKUP(CI$6,'MonteCarlo Policy Paths'!$N$2:$S$31,$B479+1,FALSE)</f>
        <v>78.404802280730166</v>
      </c>
      <c r="CJ479" s="21">
        <f>VLOOKUP(CJ$6,'MonteCarlo Policy Paths'!$N$2:$S$31,$B479+1,FALSE)</f>
        <v>81.224927058038162</v>
      </c>
      <c r="CK479" s="21">
        <f>VLOOKUP(CK$6,'MonteCarlo Policy Paths'!$N$2:$S$31,$B479+1,FALSE)</f>
        <v>84.152487263770951</v>
      </c>
      <c r="CL479" s="21">
        <f>VLOOKUP(CL$6,'MonteCarlo Policy Paths'!$N$2:$S$31,$B479+1,FALSE)</f>
        <v>87.19069011352974</v>
      </c>
      <c r="CM479" s="21">
        <f>VLOOKUP(CM$6,'MonteCarlo Policy Paths'!$N$2:$S$31,$B479+1,FALSE)</f>
        <v>90.339519718236858</v>
      </c>
      <c r="CN479" s="21">
        <f>VLOOKUP(CN$6,'MonteCarlo Policy Paths'!$N$2:$S$31,$B479+1,FALSE)</f>
        <v>93.604800202242828</v>
      </c>
      <c r="CO479" s="164">
        <f>VLOOKUP(CO$6,'MonteCarlo Policy Paths'!$N$2:$S$31,$B479+1,FALSE)</f>
        <v>96.983684685934094</v>
      </c>
      <c r="CQ479" s="163">
        <f>BM479*VLOOKUP(AI$6,'Greenhouse Gas Costs Avoided'!$A$2:$I$32,9,FALSE)</f>
        <v>1.3592994724454583</v>
      </c>
      <c r="CR479" s="21">
        <f>BN479*VLOOKUP(AJ$6,'Greenhouse Gas Costs Avoided'!$A$2:$I$32,9,FALSE)</f>
        <v>1.4645999210963487</v>
      </c>
      <c r="CS479" s="21">
        <f>BO479*VLOOKUP(AK$6,'Greenhouse Gas Costs Avoided'!$A$2:$I$32,9,FALSE)</f>
        <v>1.5786241167474793</v>
      </c>
      <c r="CT479" s="21">
        <f>BP479*VLOOKUP(AL$6,'Greenhouse Gas Costs Avoided'!$A$2:$I$32,9,FALSE)</f>
        <v>1.7020005350363183</v>
      </c>
      <c r="CU479" s="21">
        <f>BQ479*VLOOKUP(AM$6,'Greenhouse Gas Costs Avoided'!$A$2:$I$32,9,FALSE)</f>
        <v>1.8344847601494692</v>
      </c>
      <c r="CV479" s="21">
        <f>BR479*VLOOKUP(AN$6,'Greenhouse Gas Costs Avoided'!$A$2:$I$32,9,FALSE)</f>
        <v>1.9746133378475101</v>
      </c>
      <c r="CW479" s="21">
        <f>BS479*VLOOKUP(AO$6,'Greenhouse Gas Costs Avoided'!$A$2:$I$32,9,FALSE)</f>
        <v>2.1245462941611284</v>
      </c>
      <c r="CX479" s="21">
        <f>BT479*VLOOKUP(AP$6,'Greenhouse Gas Costs Avoided'!$A$2:$I$32,9,FALSE)</f>
        <v>2.2866000479177169</v>
      </c>
      <c r="CY479" s="21">
        <f>BU479*VLOOKUP(AQ$6,'Greenhouse Gas Costs Avoided'!$A$2:$I$32,9,FALSE)</f>
        <v>2.4617783228380428</v>
      </c>
      <c r="CZ479" s="21">
        <f>BV479*VLOOKUP(AR$6,'Greenhouse Gas Costs Avoided'!$A$2:$I$32,9,FALSE)</f>
        <v>2.6567335747552212</v>
      </c>
      <c r="DA479" s="21">
        <f>BW479*VLOOKUP(AS$6,'Greenhouse Gas Costs Avoided'!$A$2:$I$32,9,FALSE)</f>
        <v>2.8688611394320973</v>
      </c>
      <c r="DB479" s="21">
        <f>BX479*VLOOKUP(AT$6,'Greenhouse Gas Costs Avoided'!$A$2:$I$32,9,FALSE)</f>
        <v>3.099327745676475</v>
      </c>
      <c r="DC479" s="21">
        <f>BY479*VLOOKUP(AU$6,'Greenhouse Gas Costs Avoided'!$A$2:$I$32,9,FALSE)</f>
        <v>3.3499798581359799</v>
      </c>
      <c r="DD479" s="21">
        <f>BZ479*VLOOKUP(AV$6,'Greenhouse Gas Costs Avoided'!$A$2:$I$32,9,FALSE)</f>
        <v>3.6223649492411436</v>
      </c>
      <c r="DE479" s="21">
        <f>CA479*VLOOKUP(AW$6,'Greenhouse Gas Costs Avoided'!$A$2:$I$32,9,FALSE)</f>
        <v>3.7503349159570667</v>
      </c>
      <c r="DF479" s="21">
        <f>CB479*VLOOKUP(AX$6,'Greenhouse Gas Costs Avoided'!$A$2:$I$32,9,FALSE)</f>
        <v>3.8836465958035138</v>
      </c>
      <c r="DG479" s="21">
        <f>CC479*VLOOKUP(AY$6,'Greenhouse Gas Costs Avoided'!$A$2:$I$32,9,FALSE)</f>
        <v>4.0219054692034097</v>
      </c>
      <c r="DH479" s="21">
        <f>CD479*VLOOKUP(AZ$6,'Greenhouse Gas Costs Avoided'!$A$2:$I$32,9,FALSE)</f>
        <v>4.1655593560070496</v>
      </c>
      <c r="DI479" s="21">
        <f>CE479*VLOOKUP(BA$6,'Greenhouse Gas Costs Avoided'!$A$2:$I$32,9,FALSE)</f>
        <v>4.3140109715809301</v>
      </c>
      <c r="DJ479" s="21">
        <f>CF479*VLOOKUP(BB$6,'Greenhouse Gas Costs Avoided'!$A$2:$I$32,9,FALSE)</f>
        <v>4.4692960059878768</v>
      </c>
      <c r="DK479" s="21">
        <f>CG479*VLOOKUP(BC$6,'Greenhouse Gas Costs Avoided'!$A$2:$I$32,9,FALSE)</f>
        <v>4.629447622014963</v>
      </c>
      <c r="DL479" s="21">
        <f>CH479*VLOOKUP(BD$6,'Greenhouse Gas Costs Avoided'!$A$2:$I$32,9,FALSE)</f>
        <v>4.7950749225184994</v>
      </c>
      <c r="DM479" s="21">
        <f>CI479*VLOOKUP(BE$6,'Greenhouse Gas Costs Avoided'!$A$2:$I$32,9,FALSE)</f>
        <v>4.9669648542748472</v>
      </c>
      <c r="DN479" s="21">
        <f>CJ479*VLOOKUP(BF$6,'Greenhouse Gas Costs Avoided'!$A$2:$I$32,9,FALSE)</f>
        <v>5.1456205009456273</v>
      </c>
      <c r="DO479" s="21">
        <f>CK479*VLOOKUP(BG$6,'Greenhouse Gas Costs Avoided'!$A$2:$I$32,9,FALSE)</f>
        <v>5.331082210275417</v>
      </c>
      <c r="DP479" s="21">
        <f>CL479*VLOOKUP(BH$6,'Greenhouse Gas Costs Avoided'!$A$2:$I$32,9,FALSE)</f>
        <v>5.5235531602164318</v>
      </c>
      <c r="DQ479" s="21">
        <f>CM479*VLOOKUP(BI$6,'Greenhouse Gas Costs Avoided'!$A$2:$I$32,9,FALSE)</f>
        <v>5.723032344191421</v>
      </c>
      <c r="DR479" s="21">
        <f>CN479*VLOOKUP(BJ$6,'Greenhouse Gas Costs Avoided'!$A$2:$I$32,9,FALSE)</f>
        <v>5.9298887220104266</v>
      </c>
      <c r="DS479" s="164">
        <f>CO479*VLOOKUP(BK$6,'Greenhouse Gas Costs Avoided'!$A$2:$I$32,9,FALSE)</f>
        <v>6.1439419431008639</v>
      </c>
    </row>
    <row r="480" spans="1:123" x14ac:dyDescent="0.35">
      <c r="A480" s="174">
        <v>474</v>
      </c>
      <c r="B480" s="12">
        <v>5</v>
      </c>
      <c r="C480" s="175">
        <v>2023</v>
      </c>
      <c r="E480" s="20">
        <v>0</v>
      </c>
      <c r="F480" s="21">
        <v>82.346532180449415</v>
      </c>
      <c r="G480" s="21">
        <v>84.002844861871253</v>
      </c>
      <c r="H480" s="21">
        <v>85.659157543293105</v>
      </c>
      <c r="I480" s="21">
        <v>86.918851036576825</v>
      </c>
      <c r="J480" s="21">
        <v>88.178544529860531</v>
      </c>
      <c r="K480" s="21">
        <v>89.438238023144251</v>
      </c>
      <c r="L480" s="21">
        <v>90.697931516427971</v>
      </c>
      <c r="M480" s="21">
        <v>91.95762500971172</v>
      </c>
      <c r="N480" s="21">
        <v>93.21731850299544</v>
      </c>
      <c r="O480" s="21">
        <v>94.47701199627916</v>
      </c>
      <c r="P480" s="21">
        <v>95.73670548956288</v>
      </c>
      <c r="Q480" s="21">
        <v>96.996398982846586</v>
      </c>
      <c r="R480" s="21">
        <v>99.874634841342697</v>
      </c>
      <c r="S480" s="21">
        <v>101.93553668931256</v>
      </c>
      <c r="T480" s="21">
        <v>104.04258519817796</v>
      </c>
      <c r="U480" s="21">
        <v>106.18472717196582</v>
      </c>
      <c r="V480" s="21">
        <v>108.36780972271322</v>
      </c>
      <c r="W480" s="21">
        <v>110.57648338650839</v>
      </c>
      <c r="X480" s="21">
        <v>112.7694544213079</v>
      </c>
      <c r="Y480" s="21">
        <v>114.98228749612761</v>
      </c>
      <c r="Z480" s="21">
        <v>117.22345778349788</v>
      </c>
      <c r="AA480" s="21">
        <v>119.50474742044912</v>
      </c>
      <c r="AB480" s="21">
        <v>121.83201137782079</v>
      </c>
      <c r="AC480" s="21">
        <v>124.30483685770574</v>
      </c>
      <c r="AD480" s="21">
        <v>126.81952160325447</v>
      </c>
      <c r="AE480" s="21">
        <v>129.37127756316897</v>
      </c>
      <c r="AF480" s="21">
        <v>131.96243899653103</v>
      </c>
      <c r="AG480" s="22">
        <v>135.47056479945655</v>
      </c>
      <c r="AI480" s="20">
        <v>0</v>
      </c>
      <c r="AJ480" s="21">
        <v>5.2166744805659615</v>
      </c>
      <c r="AK480" s="21">
        <v>5.3216023247413169</v>
      </c>
      <c r="AL480" s="21">
        <v>5.4265301689166732</v>
      </c>
      <c r="AM480" s="21">
        <v>5.5063320831654474</v>
      </c>
      <c r="AN480" s="21">
        <v>5.5861339974142208</v>
      </c>
      <c r="AO480" s="21">
        <v>5.665935911662995</v>
      </c>
      <c r="AP480" s="21">
        <v>5.7457378259117702</v>
      </c>
      <c r="AQ480" s="21">
        <v>5.8255397401605462</v>
      </c>
      <c r="AR480" s="21">
        <v>5.9053416544093205</v>
      </c>
      <c r="AS480" s="21">
        <v>5.9851435686580947</v>
      </c>
      <c r="AT480" s="21">
        <v>6.0649454829068699</v>
      </c>
      <c r="AU480" s="21">
        <v>6.1447473971556432</v>
      </c>
      <c r="AV480" s="21">
        <v>6.327084396109818</v>
      </c>
      <c r="AW480" s="21">
        <v>6.4576430704410743</v>
      </c>
      <c r="AX480" s="21">
        <v>6.5911251478821242</v>
      </c>
      <c r="AY480" s="21">
        <v>6.7268304055597685</v>
      </c>
      <c r="AZ480" s="21">
        <v>6.8651292595600424</v>
      </c>
      <c r="BA480" s="21">
        <v>7.0050493173053994</v>
      </c>
      <c r="BB480" s="21">
        <v>7.1439746093722221</v>
      </c>
      <c r="BC480" s="21">
        <v>7.2841581669004034</v>
      </c>
      <c r="BD480" s="21">
        <v>7.426136894299721</v>
      </c>
      <c r="BE480" s="21">
        <v>7.5706571930511553</v>
      </c>
      <c r="BF480" s="21">
        <v>7.7180899770979394</v>
      </c>
      <c r="BG480" s="21">
        <v>7.8747441218959366</v>
      </c>
      <c r="BH480" s="21">
        <v>8.0340500621877027</v>
      </c>
      <c r="BI480" s="21">
        <v>8.1957044736636782</v>
      </c>
      <c r="BJ480" s="21">
        <v>8.3598552322508848</v>
      </c>
      <c r="BK480" s="22">
        <v>8.5820959249206545</v>
      </c>
      <c r="BM480" s="163">
        <f>VLOOKUP(BM$6,'MonteCarlo Policy Paths'!$N$2:$S$31,$B480+1,FALSE)</f>
        <v>24.184299884200797</v>
      </c>
      <c r="BN480" s="21">
        <f>VLOOKUP(BN$6,'MonteCarlo Policy Paths'!$N$2:$S$31,$B480+1,FALSE)</f>
        <v>26.797135120393484</v>
      </c>
      <c r="BO480" s="21">
        <f>VLOOKUP(BO$6,'MonteCarlo Policy Paths'!$N$2:$S$31,$B480+1,FALSE)</f>
        <v>29.690826715826198</v>
      </c>
      <c r="BP480" s="21">
        <f>VLOOKUP(BP$6,'MonteCarlo Policy Paths'!$N$2:$S$31,$B480+1,FALSE)</f>
        <v>32.893001978364566</v>
      </c>
      <c r="BQ480" s="21">
        <f>VLOOKUP(BQ$6,'MonteCarlo Policy Paths'!$N$2:$S$31,$B480+1,FALSE)</f>
        <v>36.420098382625895</v>
      </c>
      <c r="BR480" s="21">
        <f>VLOOKUP(BR$6,'MonteCarlo Policy Paths'!$N$2:$S$31,$B480+1,FALSE)</f>
        <v>40.279471956541457</v>
      </c>
      <c r="BS480" s="21">
        <f>VLOOKUP(BS$6,'MonteCarlo Policy Paths'!$N$2:$S$31,$B480+1,FALSE)</f>
        <v>44.515635375675203</v>
      </c>
      <c r="BT480" s="21">
        <f>VLOOKUP(BT$6,'MonteCarlo Policy Paths'!$N$2:$S$31,$B480+1,FALSE)</f>
        <v>49.196171227791872</v>
      </c>
      <c r="BU480" s="21">
        <f>VLOOKUP(BU$6,'MonteCarlo Policy Paths'!$N$2:$S$31,$B480+1,FALSE)</f>
        <v>54.364766335209197</v>
      </c>
      <c r="BV480" s="21">
        <f>VLOOKUP(BV$6,'MonteCarlo Policy Paths'!$N$2:$S$31,$B480+1,FALSE)</f>
        <v>60.140596575631633</v>
      </c>
      <c r="BW480" s="21">
        <f>VLOOKUP(BW$6,'MonteCarlo Policy Paths'!$N$2:$S$31,$B480+1,FALSE)</f>
        <v>66.545116533046993</v>
      </c>
      <c r="BX480" s="21">
        <f>VLOOKUP(BX$6,'MonteCarlo Policy Paths'!$N$2:$S$31,$B480+1,FALSE)</f>
        <v>73.642612105771832</v>
      </c>
      <c r="BY480" s="21">
        <f>VLOOKUP(BY$6,'MonteCarlo Policy Paths'!$N$2:$S$31,$B480+1,FALSE)</f>
        <v>81.515240678665066</v>
      </c>
      <c r="BZ480" s="21">
        <f>VLOOKUP(BZ$6,'MonteCarlo Policy Paths'!$N$2:$S$31,$B480+1,FALSE)</f>
        <v>90.237354922369406</v>
      </c>
      <c r="CA480" s="21">
        <f>VLOOKUP(CA$6,'MonteCarlo Policy Paths'!$N$2:$S$31,$B480+1,FALSE)</f>
        <v>92.736092415362535</v>
      </c>
      <c r="CB480" s="21">
        <f>VLOOKUP(CB$6,'MonteCarlo Policy Paths'!$N$2:$S$31,$B480+1,FALSE)</f>
        <v>95.321073906264047</v>
      </c>
      <c r="CC480" s="21">
        <f>VLOOKUP(CC$6,'MonteCarlo Policy Paths'!$N$2:$S$31,$B480+1,FALSE)</f>
        <v>97.972807459231774</v>
      </c>
      <c r="CD480" s="21">
        <f>VLOOKUP(CD$6,'MonteCarlo Policy Paths'!$N$2:$S$31,$B480+1,FALSE)</f>
        <v>100.70188743091984</v>
      </c>
      <c r="CE480" s="21">
        <f>VLOOKUP(CE$6,'MonteCarlo Policy Paths'!$N$2:$S$31,$B480+1,FALSE)</f>
        <v>103.48109827693068</v>
      </c>
      <c r="CF480" s="21">
        <f>VLOOKUP(CF$6,'MonteCarlo Policy Paths'!$N$2:$S$31,$B480+1,FALSE)</f>
        <v>106.37744326160868</v>
      </c>
      <c r="CG480" s="21">
        <f>VLOOKUP(CG$6,'MonteCarlo Policy Paths'!$N$2:$S$31,$B480+1,FALSE)</f>
        <v>109.31402956265458</v>
      </c>
      <c r="CH480" s="21">
        <f>VLOOKUP(CH$6,'MonteCarlo Policy Paths'!$N$2:$S$31,$B480+1,FALSE)</f>
        <v>112.30612514839871</v>
      </c>
      <c r="CI480" s="21">
        <f>VLOOKUP(CI$6,'MonteCarlo Policy Paths'!$N$2:$S$31,$B480+1,FALSE)</f>
        <v>115.37497116076017</v>
      </c>
      <c r="CJ480" s="21">
        <f>VLOOKUP(CJ$6,'MonteCarlo Policy Paths'!$N$2:$S$31,$B480+1,FALSE)</f>
        <v>118.53125256657755</v>
      </c>
      <c r="CK480" s="21">
        <f>VLOOKUP(CK$6,'MonteCarlo Policy Paths'!$N$2:$S$31,$B480+1,FALSE)</f>
        <v>121.76875646902944</v>
      </c>
      <c r="CL480" s="21">
        <f>VLOOKUP(CL$6,'MonteCarlo Policy Paths'!$N$2:$S$31,$B480+1,FALSE)</f>
        <v>125.08672773594304</v>
      </c>
      <c r="CM480" s="21">
        <f>VLOOKUP(CM$6,'MonteCarlo Policy Paths'!$N$2:$S$31,$B480+1,FALSE)</f>
        <v>128.47676069968128</v>
      </c>
      <c r="CN480" s="21">
        <f>VLOOKUP(CN$6,'MonteCarlo Policy Paths'!$N$2:$S$31,$B480+1,FALSE)</f>
        <v>131.94323193005201</v>
      </c>
      <c r="CO480" s="164">
        <f>VLOOKUP(CO$6,'MonteCarlo Policy Paths'!$N$2:$S$31,$B480+1,FALSE)</f>
        <v>135.47056479945655</v>
      </c>
      <c r="CQ480" s="163">
        <f>BM480*VLOOKUP(AI$6,'Greenhouse Gas Costs Avoided'!$A$2:$I$32,9,FALSE)</f>
        <v>1.5320817610121258</v>
      </c>
      <c r="CR480" s="21">
        <f>BN480*VLOOKUP(AJ$6,'Greenhouse Gas Costs Avoided'!$A$2:$I$32,9,FALSE)</f>
        <v>1.6976055607114411</v>
      </c>
      <c r="CS480" s="21">
        <f>BO480*VLOOKUP(AK$6,'Greenhouse Gas Costs Avoided'!$A$2:$I$32,9,FALSE)</f>
        <v>1.8809216846672472</v>
      </c>
      <c r="CT480" s="21">
        <f>BP480*VLOOKUP(AL$6,'Greenhouse Gas Costs Avoided'!$A$2:$I$32,9,FALSE)</f>
        <v>2.0837803301021003</v>
      </c>
      <c r="CU480" s="21">
        <f>BQ480*VLOOKUP(AM$6,'Greenhouse Gas Costs Avoided'!$A$2:$I$32,9,FALSE)</f>
        <v>2.3072228153580183</v>
      </c>
      <c r="CV480" s="21">
        <f>BR480*VLOOKUP(AN$6,'Greenhouse Gas Costs Avoided'!$A$2:$I$32,9,FALSE)</f>
        <v>2.5517151467399573</v>
      </c>
      <c r="CW480" s="21">
        <f>BS480*VLOOKUP(AO$6,'Greenhouse Gas Costs Avoided'!$A$2:$I$32,9,FALSE)</f>
        <v>2.8200772139570236</v>
      </c>
      <c r="CX480" s="21">
        <f>BT480*VLOOKUP(AP$6,'Greenhouse Gas Costs Avoided'!$A$2:$I$32,9,FALSE)</f>
        <v>3.1165903917263735</v>
      </c>
      <c r="CY480" s="21">
        <f>BU480*VLOOKUP(AQ$6,'Greenhouse Gas Costs Avoided'!$A$2:$I$32,9,FALSE)</f>
        <v>3.444022251736667</v>
      </c>
      <c r="CZ480" s="21">
        <f>BV480*VLOOKUP(AR$6,'Greenhouse Gas Costs Avoided'!$A$2:$I$32,9,FALSE)</f>
        <v>3.8099226171979153</v>
      </c>
      <c r="DA480" s="21">
        <f>BW480*VLOOKUP(AS$6,'Greenhouse Gas Costs Avoided'!$A$2:$I$32,9,FALSE)</f>
        <v>4.2156506416508543</v>
      </c>
      <c r="DB480" s="21">
        <f>BX480*VLOOKUP(AT$6,'Greenhouse Gas Costs Avoided'!$A$2:$I$32,9,FALSE)</f>
        <v>4.6652788536686769</v>
      </c>
      <c r="DC480" s="21">
        <f>BY480*VLOOKUP(AU$6,'Greenhouse Gas Costs Avoided'!$A$2:$I$32,9,FALSE)</f>
        <v>5.1640119451993618</v>
      </c>
      <c r="DD480" s="21">
        <f>BZ480*VLOOKUP(AV$6,'Greenhouse Gas Costs Avoided'!$A$2:$I$32,9,FALSE)</f>
        <v>5.7165601774917221</v>
      </c>
      <c r="DE480" s="21">
        <f>CA480*VLOOKUP(AW$6,'Greenhouse Gas Costs Avoided'!$A$2:$I$32,9,FALSE)</f>
        <v>5.8748558551380645</v>
      </c>
      <c r="DF480" s="21">
        <f>CB480*VLOOKUP(AX$6,'Greenhouse Gas Costs Avoided'!$A$2:$I$32,9,FALSE)</f>
        <v>6.0386151127443357</v>
      </c>
      <c r="DG480" s="21">
        <f>CC480*VLOOKUP(AY$6,'Greenhouse Gas Costs Avoided'!$A$2:$I$32,9,FALSE)</f>
        <v>6.2066031310462346</v>
      </c>
      <c r="DH480" s="21">
        <f>CD480*VLOOKUP(AZ$6,'Greenhouse Gas Costs Avoided'!$A$2:$I$32,9,FALSE)</f>
        <v>6.3794910653253769</v>
      </c>
      <c r="DI480" s="21">
        <f>CE480*VLOOKUP(BA$6,'Greenhouse Gas Costs Avoided'!$A$2:$I$32,9,FALSE)</f>
        <v>6.5555548036832505</v>
      </c>
      <c r="DJ480" s="21">
        <f>CF480*VLOOKUP(BB$6,'Greenhouse Gas Costs Avoided'!$A$2:$I$32,9,FALSE)</f>
        <v>6.7390390205459019</v>
      </c>
      <c r="DK480" s="21">
        <f>CG480*VLOOKUP(BC$6,'Greenhouse Gas Costs Avoided'!$A$2:$I$32,9,FALSE)</f>
        <v>6.9250725353887148</v>
      </c>
      <c r="DL480" s="21">
        <f>CH480*VLOOKUP(BD$6,'Greenhouse Gas Costs Avoided'!$A$2:$I$32,9,FALSE)</f>
        <v>7.114622578022705</v>
      </c>
      <c r="DM480" s="21">
        <f>CI480*VLOOKUP(BE$6,'Greenhouse Gas Costs Avoided'!$A$2:$I$32,9,FALSE)</f>
        <v>7.309034780377397</v>
      </c>
      <c r="DN480" s="21">
        <f>CJ480*VLOOKUP(BF$6,'Greenhouse Gas Costs Avoided'!$A$2:$I$32,9,FALSE)</f>
        <v>7.5089860379134308</v>
      </c>
      <c r="DO480" s="21">
        <f>CK480*VLOOKUP(BG$6,'Greenhouse Gas Costs Avoided'!$A$2:$I$32,9,FALSE)</f>
        <v>7.714082761982441</v>
      </c>
      <c r="DP480" s="21">
        <f>CL480*VLOOKUP(BH$6,'Greenhouse Gas Costs Avoided'!$A$2:$I$32,9,FALSE)</f>
        <v>7.9242771147625906</v>
      </c>
      <c r="DQ480" s="21">
        <f>CM480*VLOOKUP(BI$6,'Greenhouse Gas Costs Avoided'!$A$2:$I$32,9,FALSE)</f>
        <v>8.1390365949973802</v>
      </c>
      <c r="DR480" s="21">
        <f>CN480*VLOOKUP(BJ$6,'Greenhouse Gas Costs Avoided'!$A$2:$I$32,9,FALSE)</f>
        <v>8.358638459535694</v>
      </c>
      <c r="DS480" s="164">
        <f>CO480*VLOOKUP(BK$6,'Greenhouse Gas Costs Avoided'!$A$2:$I$32,9,FALSE)</f>
        <v>8.5820959249206545</v>
      </c>
    </row>
    <row r="481" spans="1:123" x14ac:dyDescent="0.35">
      <c r="A481" s="174">
        <v>475</v>
      </c>
      <c r="B481" s="12">
        <v>2</v>
      </c>
      <c r="C481" s="175">
        <v>2023</v>
      </c>
      <c r="E481" s="20">
        <v>0</v>
      </c>
      <c r="F481" s="21">
        <v>82.346532180449415</v>
      </c>
      <c r="G481" s="21">
        <v>84.002844861871253</v>
      </c>
      <c r="H481" s="21">
        <v>85.659157543293105</v>
      </c>
      <c r="I481" s="21">
        <v>86.918851036576825</v>
      </c>
      <c r="J481" s="21">
        <v>88.178544529860531</v>
      </c>
      <c r="K481" s="21">
        <v>89.438238023144251</v>
      </c>
      <c r="L481" s="21">
        <v>90.697931516427971</v>
      </c>
      <c r="M481" s="21">
        <v>91.95762500971172</v>
      </c>
      <c r="N481" s="21">
        <v>93.21731850299544</v>
      </c>
      <c r="O481" s="21">
        <v>94.47701199627916</v>
      </c>
      <c r="P481" s="21">
        <v>95.73670548956288</v>
      </c>
      <c r="Q481" s="21">
        <v>96.996398982846586</v>
      </c>
      <c r="R481" s="21">
        <v>98.25609247613032</v>
      </c>
      <c r="S481" s="21">
        <v>99.65157958594628</v>
      </c>
      <c r="T481" s="21">
        <v>101.04706669576224</v>
      </c>
      <c r="U481" s="21">
        <v>102.4425538055782</v>
      </c>
      <c r="V481" s="21">
        <v>103.83804091539416</v>
      </c>
      <c r="W481" s="21">
        <v>105.23352802521011</v>
      </c>
      <c r="X481" s="21">
        <v>106.47156953138905</v>
      </c>
      <c r="Y481" s="21">
        <v>107.709611037568</v>
      </c>
      <c r="Z481" s="21">
        <v>108.94765254374694</v>
      </c>
      <c r="AA481" s="21">
        <v>110.18569404992589</v>
      </c>
      <c r="AB481" s="21">
        <v>111.42373555610482</v>
      </c>
      <c r="AC481" s="21">
        <v>112.86811731331359</v>
      </c>
      <c r="AD481" s="21">
        <v>114.31249907052236</v>
      </c>
      <c r="AE481" s="21">
        <v>115.75688082773114</v>
      </c>
      <c r="AF481" s="21">
        <v>117.20126258493991</v>
      </c>
      <c r="AG481" s="22">
        <v>120.41827982173916</v>
      </c>
      <c r="AI481" s="20">
        <v>0</v>
      </c>
      <c r="AJ481" s="21">
        <v>5.2166744805659615</v>
      </c>
      <c r="AK481" s="21">
        <v>5.3216023247413169</v>
      </c>
      <c r="AL481" s="21">
        <v>5.4265301689166732</v>
      </c>
      <c r="AM481" s="21">
        <v>5.5063320831654474</v>
      </c>
      <c r="AN481" s="21">
        <v>5.5861339974142208</v>
      </c>
      <c r="AO481" s="21">
        <v>5.665935911662995</v>
      </c>
      <c r="AP481" s="21">
        <v>5.7457378259117702</v>
      </c>
      <c r="AQ481" s="21">
        <v>5.8255397401605462</v>
      </c>
      <c r="AR481" s="21">
        <v>5.9053416544093205</v>
      </c>
      <c r="AS481" s="21">
        <v>5.9851435686580947</v>
      </c>
      <c r="AT481" s="21">
        <v>6.0649454829068699</v>
      </c>
      <c r="AU481" s="21">
        <v>6.1447473971556432</v>
      </c>
      <c r="AV481" s="21">
        <v>6.2245493114044184</v>
      </c>
      <c r="AW481" s="21">
        <v>6.312953786990386</v>
      </c>
      <c r="AX481" s="21">
        <v>6.4013582625763545</v>
      </c>
      <c r="AY481" s="21">
        <v>6.4897627381623222</v>
      </c>
      <c r="AZ481" s="21">
        <v>6.5781672137482907</v>
      </c>
      <c r="BA481" s="21">
        <v>6.6665716893342575</v>
      </c>
      <c r="BB481" s="21">
        <v>6.7450019445028957</v>
      </c>
      <c r="BC481" s="21">
        <v>6.8234321996715348</v>
      </c>
      <c r="BD481" s="21">
        <v>6.901862454840173</v>
      </c>
      <c r="BE481" s="21">
        <v>6.9802927100088112</v>
      </c>
      <c r="BF481" s="21">
        <v>7.0587229651774486</v>
      </c>
      <c r="BG481" s="21">
        <v>7.1502249295408609</v>
      </c>
      <c r="BH481" s="21">
        <v>7.2417268939042723</v>
      </c>
      <c r="BI481" s="21">
        <v>7.3332288582676846</v>
      </c>
      <c r="BJ481" s="21">
        <v>7.424730822631096</v>
      </c>
      <c r="BK481" s="22">
        <v>7.6285297110405814</v>
      </c>
      <c r="BM481" s="163">
        <f>VLOOKUP(BM$6,'MonteCarlo Policy Paths'!$N$2:$S$31,$B481+1,FALSE)</f>
        <v>23.967702867134744</v>
      </c>
      <c r="BN481" s="21">
        <f>VLOOKUP(BN$6,'MonteCarlo Policy Paths'!$N$2:$S$31,$B481+1,FALSE)</f>
        <v>26.317177955222718</v>
      </c>
      <c r="BO481" s="21">
        <f>VLOOKUP(BO$6,'MonteCarlo Policy Paths'!$N$2:$S$31,$B481+1,FALSE)</f>
        <v>28.893255238045125</v>
      </c>
      <c r="BP481" s="21">
        <f>VLOOKUP(BP$6,'MonteCarlo Policy Paths'!$N$2:$S$31,$B481+1,FALSE)</f>
        <v>31.715102246604285</v>
      </c>
      <c r="BQ481" s="21">
        <f>VLOOKUP(BQ$6,'MonteCarlo Policy Paths'!$N$2:$S$31,$B481+1,FALSE)</f>
        <v>34.790233856835599</v>
      </c>
      <c r="BR481" s="21">
        <f>VLOOKUP(BR$6,'MonteCarlo Policy Paths'!$N$2:$S$31,$B481+1,FALSE)</f>
        <v>38.117013285454661</v>
      </c>
      <c r="BS481" s="21">
        <f>VLOOKUP(BS$6,'MonteCarlo Policy Paths'!$N$2:$S$31,$B481+1,FALSE)</f>
        <v>41.72840612279375</v>
      </c>
      <c r="BT481" s="21">
        <f>VLOOKUP(BT$6,'MonteCarlo Policy Paths'!$N$2:$S$31,$B481+1,FALSE)</f>
        <v>45.677249983631562</v>
      </c>
      <c r="BU481" s="21">
        <f>VLOOKUP(BU$6,'MonteCarlo Policy Paths'!$N$2:$S$31,$B481+1,FALSE)</f>
        <v>49.99204890598088</v>
      </c>
      <c r="BV481" s="21">
        <f>VLOOKUP(BV$6,'MonteCarlo Policy Paths'!$N$2:$S$31,$B481+1,FALSE)</f>
        <v>54.768556811140854</v>
      </c>
      <c r="BW481" s="21">
        <f>VLOOKUP(BW$6,'MonteCarlo Policy Paths'!$N$2:$S$31,$B481+1,FALSE)</f>
        <v>60.010238214835042</v>
      </c>
      <c r="BX481" s="21">
        <f>VLOOKUP(BX$6,'MonteCarlo Policy Paths'!$N$2:$S$31,$B481+1,FALSE)</f>
        <v>65.75812779974207</v>
      </c>
      <c r="BY481" s="21">
        <f>VLOOKUP(BY$6,'MonteCarlo Policy Paths'!$N$2:$S$31,$B481+1,FALSE)</f>
        <v>72.066881159093455</v>
      </c>
      <c r="BZ481" s="21">
        <f>VLOOKUP(BZ$6,'MonteCarlo Policy Paths'!$N$2:$S$31,$B481+1,FALSE)</f>
        <v>78.981532638183737</v>
      </c>
      <c r="CA481" s="21">
        <f>VLOOKUP(CA$6,'MonteCarlo Policy Paths'!$N$2:$S$31,$B481+1,FALSE)</f>
        <v>81.252691038046251</v>
      </c>
      <c r="CB481" s="21">
        <f>VLOOKUP(CB$6,'MonteCarlo Policy Paths'!$N$2:$S$31,$B481+1,FALSE)</f>
        <v>83.604044111934414</v>
      </c>
      <c r="CC481" s="21">
        <f>VLOOKUP(CC$6,'MonteCarlo Policy Paths'!$N$2:$S$31,$B481+1,FALSE)</f>
        <v>86.018714380110126</v>
      </c>
      <c r="CD481" s="21">
        <f>VLOOKUP(CD$6,'MonteCarlo Policy Paths'!$N$2:$S$31,$B481+1,FALSE)</f>
        <v>88.506196331807388</v>
      </c>
      <c r="CE481" s="21">
        <f>VLOOKUP(CE$6,'MonteCarlo Policy Paths'!$N$2:$S$31,$B481+1,FALSE)</f>
        <v>91.042757806054695</v>
      </c>
      <c r="CF481" s="21">
        <f>VLOOKUP(CF$6,'MonteCarlo Policy Paths'!$N$2:$S$31,$B481+1,FALSE)</f>
        <v>93.687547211990633</v>
      </c>
      <c r="CG481" s="21">
        <f>VLOOKUP(CG$6,'MonteCarlo Policy Paths'!$N$2:$S$31,$B481+1,FALSE)</f>
        <v>96.373095170621937</v>
      </c>
      <c r="CH481" s="21">
        <f>VLOOKUP(CH$6,'MonteCarlo Policy Paths'!$N$2:$S$31,$B481+1,FALSE)</f>
        <v>99.112987273548597</v>
      </c>
      <c r="CI481" s="21">
        <f>VLOOKUP(CI$6,'MonteCarlo Policy Paths'!$N$2:$S$31,$B481+1,FALSE)</f>
        <v>101.92614153054797</v>
      </c>
      <c r="CJ481" s="21">
        <f>VLOOKUP(CJ$6,'MonteCarlo Policy Paths'!$N$2:$S$31,$B481+1,FALSE)</f>
        <v>104.82221793361833</v>
      </c>
      <c r="CK481" s="21">
        <f>VLOOKUP(CK$6,'MonteCarlo Policy Paths'!$N$2:$S$31,$B481+1,FALSE)</f>
        <v>107.79595653596101</v>
      </c>
      <c r="CL481" s="21">
        <f>VLOOKUP(CL$6,'MonteCarlo Policy Paths'!$N$2:$S$31,$B481+1,FALSE)</f>
        <v>110.84691133589952</v>
      </c>
      <c r="CM481" s="21">
        <f>VLOOKUP(CM$6,'MonteCarlo Policy Paths'!$N$2:$S$31,$B481+1,FALSE)</f>
        <v>113.96784710075578</v>
      </c>
      <c r="CN481" s="21">
        <f>VLOOKUP(CN$6,'MonteCarlo Policy Paths'!$N$2:$S$31,$B481+1,FALSE)</f>
        <v>117.16284845198182</v>
      </c>
      <c r="CO481" s="164">
        <f>VLOOKUP(CO$6,'MonteCarlo Policy Paths'!$N$2:$S$31,$B481+1,FALSE)</f>
        <v>120.41827982173916</v>
      </c>
      <c r="CQ481" s="163">
        <f>BM481*VLOOKUP(AI$6,'Greenhouse Gas Costs Avoided'!$A$2:$I$32,9,FALSE)</f>
        <v>1.5183602829902079</v>
      </c>
      <c r="CR481" s="21">
        <f>BN481*VLOOKUP(AJ$6,'Greenhouse Gas Costs Avoided'!$A$2:$I$32,9,FALSE)</f>
        <v>1.6672001480120395</v>
      </c>
      <c r="CS481" s="21">
        <f>BO481*VLOOKUP(AK$6,'Greenhouse Gas Costs Avoided'!$A$2:$I$32,9,FALSE)</f>
        <v>1.8303953216936328</v>
      </c>
      <c r="CT481" s="21">
        <f>BP481*VLOOKUP(AL$6,'Greenhouse Gas Costs Avoided'!$A$2:$I$32,9,FALSE)</f>
        <v>2.0091600721673259</v>
      </c>
      <c r="CU481" s="21">
        <f>BQ481*VLOOKUP(AM$6,'Greenhouse Gas Costs Avoided'!$A$2:$I$32,9,FALSE)</f>
        <v>2.2039704688009323</v>
      </c>
      <c r="CV481" s="21">
        <f>BR481*VLOOKUP(AN$6,'Greenhouse Gas Costs Avoided'!$A$2:$I$32,9,FALSE)</f>
        <v>2.4147228209427172</v>
      </c>
      <c r="CW481" s="21">
        <f>BS481*VLOOKUP(AO$6,'Greenhouse Gas Costs Avoided'!$A$2:$I$32,9,FALSE)</f>
        <v>2.6435055074141016</v>
      </c>
      <c r="CX481" s="21">
        <f>BT481*VLOOKUP(AP$6,'Greenhouse Gas Costs Avoided'!$A$2:$I$32,9,FALSE)</f>
        <v>2.8936658050138946</v>
      </c>
      <c r="CY481" s="21">
        <f>BU481*VLOOKUP(AQ$6,'Greenhouse Gas Costs Avoided'!$A$2:$I$32,9,FALSE)</f>
        <v>3.1670094520501597</v>
      </c>
      <c r="CZ481" s="21">
        <f>BV481*VLOOKUP(AR$6,'Greenhouse Gas Costs Avoided'!$A$2:$I$32,9,FALSE)</f>
        <v>3.4696024846318703</v>
      </c>
      <c r="DA481" s="21">
        <f>BW481*VLOOKUP(AS$6,'Greenhouse Gas Costs Avoided'!$A$2:$I$32,9,FALSE)</f>
        <v>3.8016643807416939</v>
      </c>
      <c r="DB481" s="21">
        <f>BX481*VLOOKUP(AT$6,'Greenhouse Gas Costs Avoided'!$A$2:$I$32,9,FALSE)</f>
        <v>4.1657946983243246</v>
      </c>
      <c r="DC481" s="21">
        <f>BY481*VLOOKUP(AU$6,'Greenhouse Gas Costs Avoided'!$A$2:$I$32,9,FALSE)</f>
        <v>4.5654558835919028</v>
      </c>
      <c r="DD481" s="21">
        <f>BZ481*VLOOKUP(AV$6,'Greenhouse Gas Costs Avoided'!$A$2:$I$32,9,FALSE)</f>
        <v>5.0035008741682265</v>
      </c>
      <c r="DE481" s="21">
        <f>CA481*VLOOKUP(AW$6,'Greenhouse Gas Costs Avoided'!$A$2:$I$32,9,FALSE)</f>
        <v>5.1473793563843691</v>
      </c>
      <c r="DF481" s="21">
        <f>CB481*VLOOKUP(AX$6,'Greenhouse Gas Costs Avoided'!$A$2:$I$32,9,FALSE)</f>
        <v>5.2963381923007766</v>
      </c>
      <c r="DG481" s="21">
        <f>CC481*VLOOKUP(AY$6,'Greenhouse Gas Costs Avoided'!$A$2:$I$32,9,FALSE)</f>
        <v>5.4493081891352544</v>
      </c>
      <c r="DH481" s="21">
        <f>CD481*VLOOKUP(AZ$6,'Greenhouse Gas Costs Avoided'!$A$2:$I$32,9,FALSE)</f>
        <v>5.606890825278958</v>
      </c>
      <c r="DI481" s="21">
        <f>CE481*VLOOKUP(BA$6,'Greenhouse Gas Costs Avoided'!$A$2:$I$32,9,FALSE)</f>
        <v>5.7675826620899597</v>
      </c>
      <c r="DJ481" s="21">
        <f>CF481*VLOOKUP(BB$6,'Greenhouse Gas Costs Avoided'!$A$2:$I$32,9,FALSE)</f>
        <v>5.935130766850258</v>
      </c>
      <c r="DK481" s="21">
        <f>CG481*VLOOKUP(BC$6,'Greenhouse Gas Costs Avoided'!$A$2:$I$32,9,FALSE)</f>
        <v>6.1052609366481567</v>
      </c>
      <c r="DL481" s="21">
        <f>CH481*VLOOKUP(BD$6,'Greenhouse Gas Costs Avoided'!$A$2:$I$32,9,FALSE)</f>
        <v>6.2788338222861402</v>
      </c>
      <c r="DM481" s="21">
        <f>CI481*VLOOKUP(BE$6,'Greenhouse Gas Costs Avoided'!$A$2:$I$32,9,FALSE)</f>
        <v>6.4570478846612929</v>
      </c>
      <c r="DN481" s="21">
        <f>CJ481*VLOOKUP(BF$6,'Greenhouse Gas Costs Avoided'!$A$2:$I$32,9,FALSE)</f>
        <v>6.6405150868084322</v>
      </c>
      <c r="DO481" s="21">
        <f>CK481*VLOOKUP(BG$6,'Greenhouse Gas Costs Avoided'!$A$2:$I$32,9,FALSE)</f>
        <v>6.8289022097138705</v>
      </c>
      <c r="DP481" s="21">
        <f>CL481*VLOOKUP(BH$6,'Greenhouse Gas Costs Avoided'!$A$2:$I$32,9,FALSE)</f>
        <v>7.0221809990540507</v>
      </c>
      <c r="DQ481" s="21">
        <f>CM481*VLOOKUP(BI$6,'Greenhouse Gas Costs Avoided'!$A$2:$I$32,9,FALSE)</f>
        <v>7.2198931009350886</v>
      </c>
      <c r="DR481" s="21">
        <f>CN481*VLOOKUP(BJ$6,'Greenhouse Gas Costs Avoided'!$A$2:$I$32,9,FALSE)</f>
        <v>7.4222972772007143</v>
      </c>
      <c r="DS481" s="164">
        <f>CO481*VLOOKUP(BK$6,'Greenhouse Gas Costs Avoided'!$A$2:$I$32,9,FALSE)</f>
        <v>7.6285297110405814</v>
      </c>
    </row>
    <row r="482" spans="1:123" x14ac:dyDescent="0.35">
      <c r="A482" s="174">
        <v>476</v>
      </c>
      <c r="B482" s="12">
        <v>2</v>
      </c>
      <c r="C482" s="175">
        <v>2023</v>
      </c>
      <c r="E482" s="20">
        <v>0</v>
      </c>
      <c r="F482" s="21">
        <v>82.346532180449415</v>
      </c>
      <c r="G482" s="21">
        <v>84.002844861871253</v>
      </c>
      <c r="H482" s="21">
        <v>85.659157543293105</v>
      </c>
      <c r="I482" s="21">
        <v>86.918851036576825</v>
      </c>
      <c r="J482" s="21">
        <v>88.178544529860531</v>
      </c>
      <c r="K482" s="21">
        <v>89.438238023144251</v>
      </c>
      <c r="L482" s="21">
        <v>90.697931516427971</v>
      </c>
      <c r="M482" s="21">
        <v>91.95762500971172</v>
      </c>
      <c r="N482" s="21">
        <v>93.21731850299544</v>
      </c>
      <c r="O482" s="21">
        <v>94.47701199627916</v>
      </c>
      <c r="P482" s="21">
        <v>95.73670548956288</v>
      </c>
      <c r="Q482" s="21">
        <v>96.996398982846586</v>
      </c>
      <c r="R482" s="21">
        <v>98.25609247613032</v>
      </c>
      <c r="S482" s="21">
        <v>99.65157958594628</v>
      </c>
      <c r="T482" s="21">
        <v>101.04706669576224</v>
      </c>
      <c r="U482" s="21">
        <v>102.4425538055782</v>
      </c>
      <c r="V482" s="21">
        <v>103.83804091539416</v>
      </c>
      <c r="W482" s="21">
        <v>105.23352802521011</v>
      </c>
      <c r="X482" s="21">
        <v>106.47156953138905</v>
      </c>
      <c r="Y482" s="21">
        <v>107.709611037568</v>
      </c>
      <c r="Z482" s="21">
        <v>108.94765254374694</v>
      </c>
      <c r="AA482" s="21">
        <v>110.18569404992589</v>
      </c>
      <c r="AB482" s="21">
        <v>111.42373555610482</v>
      </c>
      <c r="AC482" s="21">
        <v>112.86811731331359</v>
      </c>
      <c r="AD482" s="21">
        <v>114.31249907052236</v>
      </c>
      <c r="AE482" s="21">
        <v>115.75688082773114</v>
      </c>
      <c r="AF482" s="21">
        <v>117.20126258493991</v>
      </c>
      <c r="AG482" s="22">
        <v>120.41827982173916</v>
      </c>
      <c r="AI482" s="20">
        <v>0</v>
      </c>
      <c r="AJ482" s="21">
        <v>5.2166744805659615</v>
      </c>
      <c r="AK482" s="21">
        <v>5.3216023247413169</v>
      </c>
      <c r="AL482" s="21">
        <v>5.4265301689166732</v>
      </c>
      <c r="AM482" s="21">
        <v>5.5063320831654474</v>
      </c>
      <c r="AN482" s="21">
        <v>5.5861339974142208</v>
      </c>
      <c r="AO482" s="21">
        <v>5.665935911662995</v>
      </c>
      <c r="AP482" s="21">
        <v>5.7457378259117702</v>
      </c>
      <c r="AQ482" s="21">
        <v>5.8255397401605462</v>
      </c>
      <c r="AR482" s="21">
        <v>5.9053416544093205</v>
      </c>
      <c r="AS482" s="21">
        <v>5.9851435686580947</v>
      </c>
      <c r="AT482" s="21">
        <v>6.0649454829068699</v>
      </c>
      <c r="AU482" s="21">
        <v>6.1447473971556432</v>
      </c>
      <c r="AV482" s="21">
        <v>6.2245493114044184</v>
      </c>
      <c r="AW482" s="21">
        <v>6.312953786990386</v>
      </c>
      <c r="AX482" s="21">
        <v>6.4013582625763545</v>
      </c>
      <c r="AY482" s="21">
        <v>6.4897627381623222</v>
      </c>
      <c r="AZ482" s="21">
        <v>6.5781672137482907</v>
      </c>
      <c r="BA482" s="21">
        <v>6.6665716893342575</v>
      </c>
      <c r="BB482" s="21">
        <v>6.7450019445028957</v>
      </c>
      <c r="BC482" s="21">
        <v>6.8234321996715348</v>
      </c>
      <c r="BD482" s="21">
        <v>6.901862454840173</v>
      </c>
      <c r="BE482" s="21">
        <v>6.9802927100088112</v>
      </c>
      <c r="BF482" s="21">
        <v>7.0587229651774486</v>
      </c>
      <c r="BG482" s="21">
        <v>7.1502249295408609</v>
      </c>
      <c r="BH482" s="21">
        <v>7.2417268939042723</v>
      </c>
      <c r="BI482" s="21">
        <v>7.3332288582676846</v>
      </c>
      <c r="BJ482" s="21">
        <v>7.424730822631096</v>
      </c>
      <c r="BK482" s="22">
        <v>7.6285297110405814</v>
      </c>
      <c r="BM482" s="163">
        <f>VLOOKUP(BM$6,'MonteCarlo Policy Paths'!$N$2:$S$31,$B482+1,FALSE)</f>
        <v>23.967702867134744</v>
      </c>
      <c r="BN482" s="21">
        <f>VLOOKUP(BN$6,'MonteCarlo Policy Paths'!$N$2:$S$31,$B482+1,FALSE)</f>
        <v>26.317177955222718</v>
      </c>
      <c r="BO482" s="21">
        <f>VLOOKUP(BO$6,'MonteCarlo Policy Paths'!$N$2:$S$31,$B482+1,FALSE)</f>
        <v>28.893255238045125</v>
      </c>
      <c r="BP482" s="21">
        <f>VLOOKUP(BP$6,'MonteCarlo Policy Paths'!$N$2:$S$31,$B482+1,FALSE)</f>
        <v>31.715102246604285</v>
      </c>
      <c r="BQ482" s="21">
        <f>VLOOKUP(BQ$6,'MonteCarlo Policy Paths'!$N$2:$S$31,$B482+1,FALSE)</f>
        <v>34.790233856835599</v>
      </c>
      <c r="BR482" s="21">
        <f>VLOOKUP(BR$6,'MonteCarlo Policy Paths'!$N$2:$S$31,$B482+1,FALSE)</f>
        <v>38.117013285454661</v>
      </c>
      <c r="BS482" s="21">
        <f>VLOOKUP(BS$6,'MonteCarlo Policy Paths'!$N$2:$S$31,$B482+1,FALSE)</f>
        <v>41.72840612279375</v>
      </c>
      <c r="BT482" s="21">
        <f>VLOOKUP(BT$6,'MonteCarlo Policy Paths'!$N$2:$S$31,$B482+1,FALSE)</f>
        <v>45.677249983631562</v>
      </c>
      <c r="BU482" s="21">
        <f>VLOOKUP(BU$6,'MonteCarlo Policy Paths'!$N$2:$S$31,$B482+1,FALSE)</f>
        <v>49.99204890598088</v>
      </c>
      <c r="BV482" s="21">
        <f>VLOOKUP(BV$6,'MonteCarlo Policy Paths'!$N$2:$S$31,$B482+1,FALSE)</f>
        <v>54.768556811140854</v>
      </c>
      <c r="BW482" s="21">
        <f>VLOOKUP(BW$6,'MonteCarlo Policy Paths'!$N$2:$S$31,$B482+1,FALSE)</f>
        <v>60.010238214835042</v>
      </c>
      <c r="BX482" s="21">
        <f>VLOOKUP(BX$6,'MonteCarlo Policy Paths'!$N$2:$S$31,$B482+1,FALSE)</f>
        <v>65.75812779974207</v>
      </c>
      <c r="BY482" s="21">
        <f>VLOOKUP(BY$6,'MonteCarlo Policy Paths'!$N$2:$S$31,$B482+1,FALSE)</f>
        <v>72.066881159093455</v>
      </c>
      <c r="BZ482" s="21">
        <f>VLOOKUP(BZ$6,'MonteCarlo Policy Paths'!$N$2:$S$31,$B482+1,FALSE)</f>
        <v>78.981532638183737</v>
      </c>
      <c r="CA482" s="21">
        <f>VLOOKUP(CA$6,'MonteCarlo Policy Paths'!$N$2:$S$31,$B482+1,FALSE)</f>
        <v>81.252691038046251</v>
      </c>
      <c r="CB482" s="21">
        <f>VLOOKUP(CB$6,'MonteCarlo Policy Paths'!$N$2:$S$31,$B482+1,FALSE)</f>
        <v>83.604044111934414</v>
      </c>
      <c r="CC482" s="21">
        <f>VLOOKUP(CC$6,'MonteCarlo Policy Paths'!$N$2:$S$31,$B482+1,FALSE)</f>
        <v>86.018714380110126</v>
      </c>
      <c r="CD482" s="21">
        <f>VLOOKUP(CD$6,'MonteCarlo Policy Paths'!$N$2:$S$31,$B482+1,FALSE)</f>
        <v>88.506196331807388</v>
      </c>
      <c r="CE482" s="21">
        <f>VLOOKUP(CE$6,'MonteCarlo Policy Paths'!$N$2:$S$31,$B482+1,FALSE)</f>
        <v>91.042757806054695</v>
      </c>
      <c r="CF482" s="21">
        <f>VLOOKUP(CF$6,'MonteCarlo Policy Paths'!$N$2:$S$31,$B482+1,FALSE)</f>
        <v>93.687547211990633</v>
      </c>
      <c r="CG482" s="21">
        <f>VLOOKUP(CG$6,'MonteCarlo Policy Paths'!$N$2:$S$31,$B482+1,FALSE)</f>
        <v>96.373095170621937</v>
      </c>
      <c r="CH482" s="21">
        <f>VLOOKUP(CH$6,'MonteCarlo Policy Paths'!$N$2:$S$31,$B482+1,FALSE)</f>
        <v>99.112987273548597</v>
      </c>
      <c r="CI482" s="21">
        <f>VLOOKUP(CI$6,'MonteCarlo Policy Paths'!$N$2:$S$31,$B482+1,FALSE)</f>
        <v>101.92614153054797</v>
      </c>
      <c r="CJ482" s="21">
        <f>VLOOKUP(CJ$6,'MonteCarlo Policy Paths'!$N$2:$S$31,$B482+1,FALSE)</f>
        <v>104.82221793361833</v>
      </c>
      <c r="CK482" s="21">
        <f>VLOOKUP(CK$6,'MonteCarlo Policy Paths'!$N$2:$S$31,$B482+1,FALSE)</f>
        <v>107.79595653596101</v>
      </c>
      <c r="CL482" s="21">
        <f>VLOOKUP(CL$6,'MonteCarlo Policy Paths'!$N$2:$S$31,$B482+1,FALSE)</f>
        <v>110.84691133589952</v>
      </c>
      <c r="CM482" s="21">
        <f>VLOOKUP(CM$6,'MonteCarlo Policy Paths'!$N$2:$S$31,$B482+1,FALSE)</f>
        <v>113.96784710075578</v>
      </c>
      <c r="CN482" s="21">
        <f>VLOOKUP(CN$6,'MonteCarlo Policy Paths'!$N$2:$S$31,$B482+1,FALSE)</f>
        <v>117.16284845198182</v>
      </c>
      <c r="CO482" s="164">
        <f>VLOOKUP(CO$6,'MonteCarlo Policy Paths'!$N$2:$S$31,$B482+1,FALSE)</f>
        <v>120.41827982173916</v>
      </c>
      <c r="CQ482" s="163">
        <f>BM482*VLOOKUP(AI$6,'Greenhouse Gas Costs Avoided'!$A$2:$I$32,9,FALSE)</f>
        <v>1.5183602829902079</v>
      </c>
      <c r="CR482" s="21">
        <f>BN482*VLOOKUP(AJ$6,'Greenhouse Gas Costs Avoided'!$A$2:$I$32,9,FALSE)</f>
        <v>1.6672001480120395</v>
      </c>
      <c r="CS482" s="21">
        <f>BO482*VLOOKUP(AK$6,'Greenhouse Gas Costs Avoided'!$A$2:$I$32,9,FALSE)</f>
        <v>1.8303953216936328</v>
      </c>
      <c r="CT482" s="21">
        <f>BP482*VLOOKUP(AL$6,'Greenhouse Gas Costs Avoided'!$A$2:$I$32,9,FALSE)</f>
        <v>2.0091600721673259</v>
      </c>
      <c r="CU482" s="21">
        <f>BQ482*VLOOKUP(AM$6,'Greenhouse Gas Costs Avoided'!$A$2:$I$32,9,FALSE)</f>
        <v>2.2039704688009323</v>
      </c>
      <c r="CV482" s="21">
        <f>BR482*VLOOKUP(AN$6,'Greenhouse Gas Costs Avoided'!$A$2:$I$32,9,FALSE)</f>
        <v>2.4147228209427172</v>
      </c>
      <c r="CW482" s="21">
        <f>BS482*VLOOKUP(AO$6,'Greenhouse Gas Costs Avoided'!$A$2:$I$32,9,FALSE)</f>
        <v>2.6435055074141016</v>
      </c>
      <c r="CX482" s="21">
        <f>BT482*VLOOKUP(AP$6,'Greenhouse Gas Costs Avoided'!$A$2:$I$32,9,FALSE)</f>
        <v>2.8936658050138946</v>
      </c>
      <c r="CY482" s="21">
        <f>BU482*VLOOKUP(AQ$6,'Greenhouse Gas Costs Avoided'!$A$2:$I$32,9,FALSE)</f>
        <v>3.1670094520501597</v>
      </c>
      <c r="CZ482" s="21">
        <f>BV482*VLOOKUP(AR$6,'Greenhouse Gas Costs Avoided'!$A$2:$I$32,9,FALSE)</f>
        <v>3.4696024846318703</v>
      </c>
      <c r="DA482" s="21">
        <f>BW482*VLOOKUP(AS$6,'Greenhouse Gas Costs Avoided'!$A$2:$I$32,9,FALSE)</f>
        <v>3.8016643807416939</v>
      </c>
      <c r="DB482" s="21">
        <f>BX482*VLOOKUP(AT$6,'Greenhouse Gas Costs Avoided'!$A$2:$I$32,9,FALSE)</f>
        <v>4.1657946983243246</v>
      </c>
      <c r="DC482" s="21">
        <f>BY482*VLOOKUP(AU$6,'Greenhouse Gas Costs Avoided'!$A$2:$I$32,9,FALSE)</f>
        <v>4.5654558835919028</v>
      </c>
      <c r="DD482" s="21">
        <f>BZ482*VLOOKUP(AV$6,'Greenhouse Gas Costs Avoided'!$A$2:$I$32,9,FALSE)</f>
        <v>5.0035008741682265</v>
      </c>
      <c r="DE482" s="21">
        <f>CA482*VLOOKUP(AW$6,'Greenhouse Gas Costs Avoided'!$A$2:$I$32,9,FALSE)</f>
        <v>5.1473793563843691</v>
      </c>
      <c r="DF482" s="21">
        <f>CB482*VLOOKUP(AX$6,'Greenhouse Gas Costs Avoided'!$A$2:$I$32,9,FALSE)</f>
        <v>5.2963381923007766</v>
      </c>
      <c r="DG482" s="21">
        <f>CC482*VLOOKUP(AY$6,'Greenhouse Gas Costs Avoided'!$A$2:$I$32,9,FALSE)</f>
        <v>5.4493081891352544</v>
      </c>
      <c r="DH482" s="21">
        <f>CD482*VLOOKUP(AZ$6,'Greenhouse Gas Costs Avoided'!$A$2:$I$32,9,FALSE)</f>
        <v>5.606890825278958</v>
      </c>
      <c r="DI482" s="21">
        <f>CE482*VLOOKUP(BA$6,'Greenhouse Gas Costs Avoided'!$A$2:$I$32,9,FALSE)</f>
        <v>5.7675826620899597</v>
      </c>
      <c r="DJ482" s="21">
        <f>CF482*VLOOKUP(BB$6,'Greenhouse Gas Costs Avoided'!$A$2:$I$32,9,FALSE)</f>
        <v>5.935130766850258</v>
      </c>
      <c r="DK482" s="21">
        <f>CG482*VLOOKUP(BC$6,'Greenhouse Gas Costs Avoided'!$A$2:$I$32,9,FALSE)</f>
        <v>6.1052609366481567</v>
      </c>
      <c r="DL482" s="21">
        <f>CH482*VLOOKUP(BD$6,'Greenhouse Gas Costs Avoided'!$A$2:$I$32,9,FALSE)</f>
        <v>6.2788338222861402</v>
      </c>
      <c r="DM482" s="21">
        <f>CI482*VLOOKUP(BE$6,'Greenhouse Gas Costs Avoided'!$A$2:$I$32,9,FALSE)</f>
        <v>6.4570478846612929</v>
      </c>
      <c r="DN482" s="21">
        <f>CJ482*VLOOKUP(BF$6,'Greenhouse Gas Costs Avoided'!$A$2:$I$32,9,FALSE)</f>
        <v>6.6405150868084322</v>
      </c>
      <c r="DO482" s="21">
        <f>CK482*VLOOKUP(BG$6,'Greenhouse Gas Costs Avoided'!$A$2:$I$32,9,FALSE)</f>
        <v>6.8289022097138705</v>
      </c>
      <c r="DP482" s="21">
        <f>CL482*VLOOKUP(BH$6,'Greenhouse Gas Costs Avoided'!$A$2:$I$32,9,FALSE)</f>
        <v>7.0221809990540507</v>
      </c>
      <c r="DQ482" s="21">
        <f>CM482*VLOOKUP(BI$6,'Greenhouse Gas Costs Avoided'!$A$2:$I$32,9,FALSE)</f>
        <v>7.2198931009350886</v>
      </c>
      <c r="DR482" s="21">
        <f>CN482*VLOOKUP(BJ$6,'Greenhouse Gas Costs Avoided'!$A$2:$I$32,9,FALSE)</f>
        <v>7.4222972772007143</v>
      </c>
      <c r="DS482" s="164">
        <f>CO482*VLOOKUP(BK$6,'Greenhouse Gas Costs Avoided'!$A$2:$I$32,9,FALSE)</f>
        <v>7.6285297110405814</v>
      </c>
    </row>
    <row r="483" spans="1:123" x14ac:dyDescent="0.35">
      <c r="A483" s="174">
        <v>477</v>
      </c>
      <c r="B483" s="12">
        <v>1</v>
      </c>
      <c r="C483" s="175">
        <v>2023</v>
      </c>
      <c r="E483" s="20">
        <v>0</v>
      </c>
      <c r="F483" s="21">
        <v>82.346532180449415</v>
      </c>
      <c r="G483" s="21">
        <v>84.002844861871253</v>
      </c>
      <c r="H483" s="21">
        <v>85.659157543293105</v>
      </c>
      <c r="I483" s="21">
        <v>86.918851036576825</v>
      </c>
      <c r="J483" s="21">
        <v>88.178544529860531</v>
      </c>
      <c r="K483" s="21">
        <v>89.438238023144251</v>
      </c>
      <c r="L483" s="21">
        <v>90.697931516427971</v>
      </c>
      <c r="M483" s="21">
        <v>91.95762500971172</v>
      </c>
      <c r="N483" s="21">
        <v>93.21731850299544</v>
      </c>
      <c r="O483" s="21">
        <v>94.47701199627916</v>
      </c>
      <c r="P483" s="21">
        <v>95.73670548956288</v>
      </c>
      <c r="Q483" s="21">
        <v>96.996398982846586</v>
      </c>
      <c r="R483" s="21">
        <v>98.25609247613032</v>
      </c>
      <c r="S483" s="21">
        <v>99.65157958594628</v>
      </c>
      <c r="T483" s="21">
        <v>101.04706669576224</v>
      </c>
      <c r="U483" s="21">
        <v>102.4425538055782</v>
      </c>
      <c r="V483" s="21">
        <v>103.83804091539416</v>
      </c>
      <c r="W483" s="21">
        <v>105.23352802521011</v>
      </c>
      <c r="X483" s="21">
        <v>106.47156953138905</v>
      </c>
      <c r="Y483" s="21">
        <v>107.709611037568</v>
      </c>
      <c r="Z483" s="21">
        <v>108.94765254374694</v>
      </c>
      <c r="AA483" s="21">
        <v>110.18569404992589</v>
      </c>
      <c r="AB483" s="21">
        <v>111.42373555610482</v>
      </c>
      <c r="AC483" s="21">
        <v>112.86811731331359</v>
      </c>
      <c r="AD483" s="21">
        <v>114.31249907052236</v>
      </c>
      <c r="AE483" s="21">
        <v>115.75688082773114</v>
      </c>
      <c r="AF483" s="21">
        <v>117.20126258493991</v>
      </c>
      <c r="AG483" s="22">
        <v>118.64564434214866</v>
      </c>
      <c r="AI483" s="20">
        <v>0</v>
      </c>
      <c r="AJ483" s="21">
        <v>5.2166744805659615</v>
      </c>
      <c r="AK483" s="21">
        <v>5.3216023247413169</v>
      </c>
      <c r="AL483" s="21">
        <v>5.4265301689166732</v>
      </c>
      <c r="AM483" s="21">
        <v>5.5063320831654474</v>
      </c>
      <c r="AN483" s="21">
        <v>5.5861339974142208</v>
      </c>
      <c r="AO483" s="21">
        <v>5.665935911662995</v>
      </c>
      <c r="AP483" s="21">
        <v>5.7457378259117702</v>
      </c>
      <c r="AQ483" s="21">
        <v>5.8255397401605462</v>
      </c>
      <c r="AR483" s="21">
        <v>5.9053416544093205</v>
      </c>
      <c r="AS483" s="21">
        <v>5.9851435686580947</v>
      </c>
      <c r="AT483" s="21">
        <v>6.0649454829068699</v>
      </c>
      <c r="AU483" s="21">
        <v>6.1447473971556432</v>
      </c>
      <c r="AV483" s="21">
        <v>6.2245493114044184</v>
      </c>
      <c r="AW483" s="21">
        <v>6.312953786990386</v>
      </c>
      <c r="AX483" s="21">
        <v>6.4013582625763545</v>
      </c>
      <c r="AY483" s="21">
        <v>6.4897627381623222</v>
      </c>
      <c r="AZ483" s="21">
        <v>6.5781672137482907</v>
      </c>
      <c r="BA483" s="21">
        <v>6.6665716893342575</v>
      </c>
      <c r="BB483" s="21">
        <v>6.7450019445028957</v>
      </c>
      <c r="BC483" s="21">
        <v>6.8234321996715348</v>
      </c>
      <c r="BD483" s="21">
        <v>6.901862454840173</v>
      </c>
      <c r="BE483" s="21">
        <v>6.9802927100088112</v>
      </c>
      <c r="BF483" s="21">
        <v>7.0587229651774486</v>
      </c>
      <c r="BG483" s="21">
        <v>7.1502249295408609</v>
      </c>
      <c r="BH483" s="21">
        <v>7.2417268939042723</v>
      </c>
      <c r="BI483" s="21">
        <v>7.3332288582676846</v>
      </c>
      <c r="BJ483" s="21">
        <v>7.424730822631096</v>
      </c>
      <c r="BK483" s="22">
        <v>7.5162327869945065</v>
      </c>
      <c r="BM483" s="163">
        <f>VLOOKUP(BM$6,'MonteCarlo Policy Paths'!$N$2:$S$31,$B483+1,FALSE)</f>
        <v>18.946072246720579</v>
      </c>
      <c r="BN483" s="21">
        <f>VLOOKUP(BN$6,'MonteCarlo Policy Paths'!$N$2:$S$31,$B483+1,FALSE)</f>
        <v>19.920985834119051</v>
      </c>
      <c r="BO483" s="21">
        <f>VLOOKUP(BO$6,'MonteCarlo Policy Paths'!$N$2:$S$31,$B483+1,FALSE)</f>
        <v>20.944710352814074</v>
      </c>
      <c r="BP483" s="21">
        <f>VLOOKUP(BP$6,'MonteCarlo Policy Paths'!$N$2:$S$31,$B483+1,FALSE)</f>
        <v>22.017919567056939</v>
      </c>
      <c r="BQ483" s="21">
        <f>VLOOKUP(BQ$6,'MonteCarlo Policy Paths'!$N$2:$S$31,$B483+1,FALSE)</f>
        <v>23.125382269476081</v>
      </c>
      <c r="BR483" s="21">
        <f>VLOOKUP(BR$6,'MonteCarlo Policy Paths'!$N$2:$S$31,$B483+1,FALSE)</f>
        <v>24.222533249319248</v>
      </c>
      <c r="BS483" s="21">
        <f>VLOOKUP(BS$6,'MonteCarlo Policy Paths'!$N$2:$S$31,$B483+1,FALSE)</f>
        <v>25.344600035724898</v>
      </c>
      <c r="BT483" s="21">
        <f>VLOOKUP(BT$6,'MonteCarlo Policy Paths'!$N$2:$S$31,$B483+1,FALSE)</f>
        <v>26.511875533452777</v>
      </c>
      <c r="BU483" s="21">
        <f>VLOOKUP(BU$6,'MonteCarlo Policy Paths'!$N$2:$S$31,$B483+1,FALSE)</f>
        <v>27.727543772426976</v>
      </c>
      <c r="BV483" s="21">
        <f>VLOOKUP(BV$6,'MonteCarlo Policy Paths'!$N$2:$S$31,$B483+1,FALSE)</f>
        <v>29.105872242644537</v>
      </c>
      <c r="BW483" s="21">
        <f>VLOOKUP(BW$6,'MonteCarlo Policy Paths'!$N$2:$S$31,$B483+1,FALSE)</f>
        <v>30.561165854776764</v>
      </c>
      <c r="BX483" s="21">
        <f>VLOOKUP(BX$6,'MonteCarlo Policy Paths'!$N$2:$S$31,$B483+1,FALSE)</f>
        <v>32.089224147515601</v>
      </c>
      <c r="BY483" s="21">
        <f>VLOOKUP(BY$6,'MonteCarlo Policy Paths'!$N$2:$S$31,$B483+1,FALSE)</f>
        <v>33.693685354891386</v>
      </c>
      <c r="BZ483" s="21">
        <f>VLOOKUP(BZ$6,'MonteCarlo Policy Paths'!$N$2:$S$31,$B483+1,FALSE)</f>
        <v>35.378369622635958</v>
      </c>
      <c r="CA483" s="21">
        <f>VLOOKUP(CA$6,'MonteCarlo Policy Paths'!$N$2:$S$31,$B483+1,FALSE)</f>
        <v>37.147288103767757</v>
      </c>
      <c r="CB483" s="21">
        <f>VLOOKUP(CB$6,'MonteCarlo Policy Paths'!$N$2:$S$31,$B483+1,FALSE)</f>
        <v>39.004652508956148</v>
      </c>
      <c r="CC483" s="21">
        <f>VLOOKUP(CC$6,'MonteCarlo Policy Paths'!$N$2:$S$31,$B483+1,FALSE)</f>
        <v>40.954885134403959</v>
      </c>
      <c r="CD483" s="21">
        <f>VLOOKUP(CD$6,'MonteCarlo Policy Paths'!$N$2:$S$31,$B483+1,FALSE)</f>
        <v>43.002629391124159</v>
      </c>
      <c r="CE483" s="21">
        <f>VLOOKUP(CE$6,'MonteCarlo Policy Paths'!$N$2:$S$31,$B483+1,FALSE)</f>
        <v>45.152760860680367</v>
      </c>
      <c r="CF483" s="21">
        <f>VLOOKUP(CF$6,'MonteCarlo Policy Paths'!$N$2:$S$31,$B483+1,FALSE)</f>
        <v>47.410398903714388</v>
      </c>
      <c r="CG483" s="21">
        <f>VLOOKUP(CG$6,'MonteCarlo Policy Paths'!$N$2:$S$31,$B483+1,FALSE)</f>
        <v>49.780918848900107</v>
      </c>
      <c r="CH483" s="21">
        <f>VLOOKUP(CH$6,'MonteCarlo Policy Paths'!$N$2:$S$31,$B483+1,FALSE)</f>
        <v>52.269964791345117</v>
      </c>
      <c r="CI483" s="21">
        <f>VLOOKUP(CI$6,'MonteCarlo Policy Paths'!$N$2:$S$31,$B483+1,FALSE)</f>
        <v>54.883463030912374</v>
      </c>
      <c r="CJ483" s="21">
        <f>VLOOKUP(CJ$6,'MonteCarlo Policy Paths'!$N$2:$S$31,$B483+1,FALSE)</f>
        <v>57.627636182457998</v>
      </c>
      <c r="CK483" s="21">
        <f>VLOOKUP(CK$6,'MonteCarlo Policy Paths'!$N$2:$S$31,$B483+1,FALSE)</f>
        <v>60.509017991580897</v>
      </c>
      <c r="CL483" s="21">
        <f>VLOOKUP(CL$6,'MonteCarlo Policy Paths'!$N$2:$S$31,$B483+1,FALSE)</f>
        <v>63.534468891159946</v>
      </c>
      <c r="CM483" s="21">
        <f>VLOOKUP(CM$6,'MonteCarlo Policy Paths'!$N$2:$S$31,$B483+1,FALSE)</f>
        <v>66.711192335717939</v>
      </c>
      <c r="CN483" s="21">
        <f>VLOOKUP(CN$6,'MonteCarlo Policy Paths'!$N$2:$S$31,$B483+1,FALSE)</f>
        <v>70.04675195250384</v>
      </c>
      <c r="CO483" s="164">
        <f>VLOOKUP(CO$6,'MonteCarlo Policy Paths'!$N$2:$S$31,$B483+1,FALSE)</f>
        <v>73.54908955012904</v>
      </c>
      <c r="CQ483" s="163">
        <f>BM483*VLOOKUP(AI$6,'Greenhouse Gas Costs Avoided'!$A$2:$I$32,9,FALSE)</f>
        <v>1.2002386619007086</v>
      </c>
      <c r="CR483" s="21">
        <f>BN483*VLOOKUP(AJ$6,'Greenhouse Gas Costs Avoided'!$A$2:$I$32,9,FALSE)</f>
        <v>1.2619996941806579</v>
      </c>
      <c r="CS483" s="21">
        <f>BO483*VLOOKUP(AK$6,'Greenhouse Gas Costs Avoided'!$A$2:$I$32,9,FALSE)</f>
        <v>1.3268529118013257</v>
      </c>
      <c r="CT483" s="21">
        <f>BP483*VLOOKUP(AL$6,'Greenhouse Gas Costs Avoided'!$A$2:$I$32,9,FALSE)</f>
        <v>1.3948409979053111</v>
      </c>
      <c r="CU483" s="21">
        <f>BQ483*VLOOKUP(AM$6,'Greenhouse Gas Costs Avoided'!$A$2:$I$32,9,FALSE)</f>
        <v>1.464999051498006</v>
      </c>
      <c r="CV483" s="21">
        <f>BR483*VLOOKUP(AN$6,'Greenhouse Gas Costs Avoided'!$A$2:$I$32,9,FALSE)</f>
        <v>1.5345038547523033</v>
      </c>
      <c r="CW483" s="21">
        <f>BS483*VLOOKUP(AO$6,'Greenhouse Gas Costs Avoided'!$A$2:$I$32,9,FALSE)</f>
        <v>1.6055870809081549</v>
      </c>
      <c r="CX483" s="21">
        <f>BT483*VLOOKUP(AP$6,'Greenhouse Gas Costs Avoided'!$A$2:$I$32,9,FALSE)</f>
        <v>1.6795342908215394</v>
      </c>
      <c r="CY483" s="21">
        <f>BU483*VLOOKUP(AQ$6,'Greenhouse Gas Costs Avoided'!$A$2:$I$32,9,FALSE)</f>
        <v>1.7565471936259263</v>
      </c>
      <c r="CZ483" s="21">
        <f>BV483*VLOOKUP(AR$6,'Greenhouse Gas Costs Avoided'!$A$2:$I$32,9,FALSE)</f>
        <v>1.8438646648785721</v>
      </c>
      <c r="DA483" s="21">
        <f>BW483*VLOOKUP(AS$6,'Greenhouse Gas Costs Avoided'!$A$2:$I$32,9,FALSE)</f>
        <v>1.9360578981225007</v>
      </c>
      <c r="DB483" s="21">
        <f>BX483*VLOOKUP(AT$6,'Greenhouse Gas Costs Avoided'!$A$2:$I$32,9,FALSE)</f>
        <v>2.0328607930286258</v>
      </c>
      <c r="DC483" s="21">
        <f>BY483*VLOOKUP(AU$6,'Greenhouse Gas Costs Avoided'!$A$2:$I$32,9,FALSE)</f>
        <v>2.1345038326800574</v>
      </c>
      <c r="DD483" s="21">
        <f>BZ483*VLOOKUP(AV$6,'Greenhouse Gas Costs Avoided'!$A$2:$I$32,9,FALSE)</f>
        <v>2.2412290243140602</v>
      </c>
      <c r="DE483" s="21">
        <f>CA483*VLOOKUP(AW$6,'Greenhouse Gas Costs Avoided'!$A$2:$I$32,9,FALSE)</f>
        <v>2.3532904755297634</v>
      </c>
      <c r="DF483" s="21">
        <f>CB483*VLOOKUP(AX$6,'Greenhouse Gas Costs Avoided'!$A$2:$I$32,9,FALSE)</f>
        <v>2.4709549993062518</v>
      </c>
      <c r="DG483" s="21">
        <f>CC483*VLOOKUP(AY$6,'Greenhouse Gas Costs Avoided'!$A$2:$I$32,9,FALSE)</f>
        <v>2.5945027492715647</v>
      </c>
      <c r="DH483" s="21">
        <f>CD483*VLOOKUP(AZ$6,'Greenhouse Gas Costs Avoided'!$A$2:$I$32,9,FALSE)</f>
        <v>2.724227886735143</v>
      </c>
      <c r="DI483" s="21">
        <f>CE483*VLOOKUP(BA$6,'Greenhouse Gas Costs Avoided'!$A$2:$I$32,9,FALSE)</f>
        <v>2.8604392810719004</v>
      </c>
      <c r="DJ483" s="21">
        <f>CF483*VLOOKUP(BB$6,'Greenhouse Gas Costs Avoided'!$A$2:$I$32,9,FALSE)</f>
        <v>3.0034612451254952</v>
      </c>
      <c r="DK483" s="21">
        <f>CG483*VLOOKUP(BC$6,'Greenhouse Gas Costs Avoided'!$A$2:$I$32,9,FALSE)</f>
        <v>3.1536343073817701</v>
      </c>
      <c r="DL483" s="21">
        <f>CH483*VLOOKUP(BD$6,'Greenhouse Gas Costs Avoided'!$A$2:$I$32,9,FALSE)</f>
        <v>3.3113160227508591</v>
      </c>
      <c r="DM483" s="21">
        <f>CI483*VLOOKUP(BE$6,'Greenhouse Gas Costs Avoided'!$A$2:$I$32,9,FALSE)</f>
        <v>3.4768818238884021</v>
      </c>
      <c r="DN483" s="21">
        <f>CJ483*VLOOKUP(BF$6,'Greenhouse Gas Costs Avoided'!$A$2:$I$32,9,FALSE)</f>
        <v>3.6507259150828224</v>
      </c>
      <c r="DO483" s="21">
        <f>CK483*VLOOKUP(BG$6,'Greenhouse Gas Costs Avoided'!$A$2:$I$32,9,FALSE)</f>
        <v>3.8332622108369634</v>
      </c>
      <c r="DP483" s="21">
        <f>CL483*VLOOKUP(BH$6,'Greenhouse Gas Costs Avoided'!$A$2:$I$32,9,FALSE)</f>
        <v>4.0249253213788121</v>
      </c>
      <c r="DQ483" s="21">
        <f>CM483*VLOOKUP(BI$6,'Greenhouse Gas Costs Avoided'!$A$2:$I$32,9,FALSE)</f>
        <v>4.2261715874477526</v>
      </c>
      <c r="DR483" s="21">
        <f>CN483*VLOOKUP(BJ$6,'Greenhouse Gas Costs Avoided'!$A$2:$I$32,9,FALSE)</f>
        <v>4.4374801668201398</v>
      </c>
      <c r="DS483" s="164">
        <f>CO483*VLOOKUP(BK$6,'Greenhouse Gas Costs Avoided'!$A$2:$I$32,9,FALSE)</f>
        <v>4.6593541751611474</v>
      </c>
    </row>
    <row r="484" spans="1:123" x14ac:dyDescent="0.35">
      <c r="A484" s="174">
        <v>478</v>
      </c>
      <c r="B484" s="12">
        <v>3</v>
      </c>
      <c r="C484" s="175">
        <v>2023</v>
      </c>
      <c r="E484" s="20">
        <v>0</v>
      </c>
      <c r="F484" s="21">
        <v>82.346532180449415</v>
      </c>
      <c r="G484" s="21">
        <v>84.002844861871253</v>
      </c>
      <c r="H484" s="21">
        <v>85.659157543293105</v>
      </c>
      <c r="I484" s="21">
        <v>86.918851036576825</v>
      </c>
      <c r="J484" s="21">
        <v>88.178544529860531</v>
      </c>
      <c r="K484" s="21">
        <v>89.438238023144251</v>
      </c>
      <c r="L484" s="21">
        <v>90.697931516427971</v>
      </c>
      <c r="M484" s="21">
        <v>91.95762500971172</v>
      </c>
      <c r="N484" s="21">
        <v>93.21731850299544</v>
      </c>
      <c r="O484" s="21">
        <v>94.47701199627916</v>
      </c>
      <c r="P484" s="21">
        <v>95.73670548956288</v>
      </c>
      <c r="Q484" s="21">
        <v>96.996398982846586</v>
      </c>
      <c r="R484" s="21">
        <v>101.49317720655506</v>
      </c>
      <c r="S484" s="21">
        <v>104.21949379267882</v>
      </c>
      <c r="T484" s="21">
        <v>107.03810370059369</v>
      </c>
      <c r="U484" s="21">
        <v>109.92690053835344</v>
      </c>
      <c r="V484" s="21">
        <v>112.89757853003228</v>
      </c>
      <c r="W484" s="21">
        <v>115.91943874780665</v>
      </c>
      <c r="X484" s="21">
        <v>119.06733931122673</v>
      </c>
      <c r="Y484" s="21">
        <v>122.25496395468721</v>
      </c>
      <c r="Z484" s="21">
        <v>125.4992630232488</v>
      </c>
      <c r="AA484" s="21">
        <v>128.82380079097237</v>
      </c>
      <c r="AB484" s="21">
        <v>132.24028719953677</v>
      </c>
      <c r="AC484" s="21">
        <v>135.74155640209787</v>
      </c>
      <c r="AD484" s="21">
        <v>139.32654413598658</v>
      </c>
      <c r="AE484" s="21">
        <v>142.9856742986068</v>
      </c>
      <c r="AF484" s="21">
        <v>146.72361540812219</v>
      </c>
      <c r="AG484" s="22">
        <v>150.52284977717397</v>
      </c>
      <c r="AI484" s="20">
        <v>0</v>
      </c>
      <c r="AJ484" s="21">
        <v>5.2166744805659615</v>
      </c>
      <c r="AK484" s="21">
        <v>5.3216023247413169</v>
      </c>
      <c r="AL484" s="21">
        <v>5.4265301689166732</v>
      </c>
      <c r="AM484" s="21">
        <v>5.5063320831654474</v>
      </c>
      <c r="AN484" s="21">
        <v>5.5861339974142208</v>
      </c>
      <c r="AO484" s="21">
        <v>5.665935911662995</v>
      </c>
      <c r="AP484" s="21">
        <v>5.7457378259117702</v>
      </c>
      <c r="AQ484" s="21">
        <v>5.8255397401605462</v>
      </c>
      <c r="AR484" s="21">
        <v>5.9053416544093205</v>
      </c>
      <c r="AS484" s="21">
        <v>5.9851435686580947</v>
      </c>
      <c r="AT484" s="21">
        <v>6.0649454829068699</v>
      </c>
      <c r="AU484" s="21">
        <v>6.1447473971556432</v>
      </c>
      <c r="AV484" s="21">
        <v>6.4296194808152167</v>
      </c>
      <c r="AW484" s="21">
        <v>6.6023323538917609</v>
      </c>
      <c r="AX484" s="21">
        <v>6.7808920331878957</v>
      </c>
      <c r="AY484" s="21">
        <v>6.9638980729572149</v>
      </c>
      <c r="AZ484" s="21">
        <v>7.1520913053717949</v>
      </c>
      <c r="BA484" s="21">
        <v>7.3435269452765404</v>
      </c>
      <c r="BB484" s="21">
        <v>7.5429472742415475</v>
      </c>
      <c r="BC484" s="21">
        <v>7.744884134129272</v>
      </c>
      <c r="BD484" s="21">
        <v>7.950411333759269</v>
      </c>
      <c r="BE484" s="21">
        <v>8.161021676093501</v>
      </c>
      <c r="BF484" s="21">
        <v>8.3774569890184303</v>
      </c>
      <c r="BG484" s="21">
        <v>8.5992633142510115</v>
      </c>
      <c r="BH484" s="21">
        <v>8.8263732304711304</v>
      </c>
      <c r="BI484" s="21">
        <v>9.05818008905967</v>
      </c>
      <c r="BJ484" s="21">
        <v>9.2949796418706736</v>
      </c>
      <c r="BK484" s="22">
        <v>9.5356621388007277</v>
      </c>
      <c r="BM484" s="163">
        <f>VLOOKUP(BM$6,'MonteCarlo Policy Paths'!$N$2:$S$31,$B484+1,FALSE)</f>
        <v>24.400896901266854</v>
      </c>
      <c r="BN484" s="21">
        <f>VLOOKUP(BN$6,'MonteCarlo Policy Paths'!$N$2:$S$31,$B484+1,FALSE)</f>
        <v>27.277092285564247</v>
      </c>
      <c r="BO484" s="21">
        <f>VLOOKUP(BO$6,'MonteCarlo Policy Paths'!$N$2:$S$31,$B484+1,FALSE)</f>
        <v>30.488398193607274</v>
      </c>
      <c r="BP484" s="21">
        <f>VLOOKUP(BP$6,'MonteCarlo Policy Paths'!$N$2:$S$31,$B484+1,FALSE)</f>
        <v>34.070901710124843</v>
      </c>
      <c r="BQ484" s="21">
        <f>VLOOKUP(BQ$6,'MonteCarlo Policy Paths'!$N$2:$S$31,$B484+1,FALSE)</f>
        <v>38.049962908416198</v>
      </c>
      <c r="BR484" s="21">
        <f>VLOOKUP(BR$6,'MonteCarlo Policy Paths'!$N$2:$S$31,$B484+1,FALSE)</f>
        <v>42.441930627628253</v>
      </c>
      <c r="BS484" s="21">
        <f>VLOOKUP(BS$6,'MonteCarlo Policy Paths'!$N$2:$S$31,$B484+1,FALSE)</f>
        <v>47.302864628556662</v>
      </c>
      <c r="BT484" s="21">
        <f>VLOOKUP(BT$6,'MonteCarlo Policy Paths'!$N$2:$S$31,$B484+1,FALSE)</f>
        <v>52.715092471952183</v>
      </c>
      <c r="BU484" s="21">
        <f>VLOOKUP(BU$6,'MonteCarlo Policy Paths'!$N$2:$S$31,$B484+1,FALSE)</f>
        <v>58.737483764437521</v>
      </c>
      <c r="BV484" s="21">
        <f>VLOOKUP(BV$6,'MonteCarlo Policy Paths'!$N$2:$S$31,$B484+1,FALSE)</f>
        <v>65.512636340122413</v>
      </c>
      <c r="BW484" s="21">
        <f>VLOOKUP(BW$6,'MonteCarlo Policy Paths'!$N$2:$S$31,$B484+1,FALSE)</f>
        <v>73.079994851258945</v>
      </c>
      <c r="BX484" s="21">
        <f>VLOOKUP(BX$6,'MonteCarlo Policy Paths'!$N$2:$S$31,$B484+1,FALSE)</f>
        <v>81.527096411801594</v>
      </c>
      <c r="BY484" s="21">
        <f>VLOOKUP(BY$6,'MonteCarlo Policy Paths'!$N$2:$S$31,$B484+1,FALSE)</f>
        <v>90.963600198236662</v>
      </c>
      <c r="BZ484" s="21">
        <f>VLOOKUP(BZ$6,'MonteCarlo Policy Paths'!$N$2:$S$31,$B484+1,FALSE)</f>
        <v>101.49317720655506</v>
      </c>
      <c r="CA484" s="21">
        <f>VLOOKUP(CA$6,'MonteCarlo Policy Paths'!$N$2:$S$31,$B484+1,FALSE)</f>
        <v>104.21949379267882</v>
      </c>
      <c r="CB484" s="21">
        <f>VLOOKUP(CB$6,'MonteCarlo Policy Paths'!$N$2:$S$31,$B484+1,FALSE)</f>
        <v>107.03810370059369</v>
      </c>
      <c r="CC484" s="21">
        <f>VLOOKUP(CC$6,'MonteCarlo Policy Paths'!$N$2:$S$31,$B484+1,FALSE)</f>
        <v>109.92690053835344</v>
      </c>
      <c r="CD484" s="21">
        <f>VLOOKUP(CD$6,'MonteCarlo Policy Paths'!$N$2:$S$31,$B484+1,FALSE)</f>
        <v>112.89757853003228</v>
      </c>
      <c r="CE484" s="21">
        <f>VLOOKUP(CE$6,'MonteCarlo Policy Paths'!$N$2:$S$31,$B484+1,FALSE)</f>
        <v>115.91943874780665</v>
      </c>
      <c r="CF484" s="21">
        <f>VLOOKUP(CF$6,'MonteCarlo Policy Paths'!$N$2:$S$31,$B484+1,FALSE)</f>
        <v>119.06733931122673</v>
      </c>
      <c r="CG484" s="21">
        <f>VLOOKUP(CG$6,'MonteCarlo Policy Paths'!$N$2:$S$31,$B484+1,FALSE)</f>
        <v>122.25496395468721</v>
      </c>
      <c r="CH484" s="21">
        <f>VLOOKUP(CH$6,'MonteCarlo Policy Paths'!$N$2:$S$31,$B484+1,FALSE)</f>
        <v>125.4992630232488</v>
      </c>
      <c r="CI484" s="21">
        <f>VLOOKUP(CI$6,'MonteCarlo Policy Paths'!$N$2:$S$31,$B484+1,FALSE)</f>
        <v>128.82380079097237</v>
      </c>
      <c r="CJ484" s="21">
        <f>VLOOKUP(CJ$6,'MonteCarlo Policy Paths'!$N$2:$S$31,$B484+1,FALSE)</f>
        <v>132.24028719953677</v>
      </c>
      <c r="CK484" s="21">
        <f>VLOOKUP(CK$6,'MonteCarlo Policy Paths'!$N$2:$S$31,$B484+1,FALSE)</f>
        <v>135.74155640209787</v>
      </c>
      <c r="CL484" s="21">
        <f>VLOOKUP(CL$6,'MonteCarlo Policy Paths'!$N$2:$S$31,$B484+1,FALSE)</f>
        <v>139.32654413598658</v>
      </c>
      <c r="CM484" s="21">
        <f>VLOOKUP(CM$6,'MonteCarlo Policy Paths'!$N$2:$S$31,$B484+1,FALSE)</f>
        <v>142.9856742986068</v>
      </c>
      <c r="CN484" s="21">
        <f>VLOOKUP(CN$6,'MonteCarlo Policy Paths'!$N$2:$S$31,$B484+1,FALSE)</f>
        <v>146.72361540812219</v>
      </c>
      <c r="CO484" s="164">
        <f>VLOOKUP(CO$6,'MonteCarlo Policy Paths'!$N$2:$S$31,$B484+1,FALSE)</f>
        <v>150.52284977717397</v>
      </c>
      <c r="CQ484" s="163">
        <f>BM484*VLOOKUP(AI$6,'Greenhouse Gas Costs Avoided'!$A$2:$I$32,9,FALSE)</f>
        <v>1.5458032390340439</v>
      </c>
      <c r="CR484" s="21">
        <f>BN484*VLOOKUP(AJ$6,'Greenhouse Gas Costs Avoided'!$A$2:$I$32,9,FALSE)</f>
        <v>1.7280109734108424</v>
      </c>
      <c r="CS484" s="21">
        <f>BO484*VLOOKUP(AK$6,'Greenhouse Gas Costs Avoided'!$A$2:$I$32,9,FALSE)</f>
        <v>1.9314480476408618</v>
      </c>
      <c r="CT484" s="21">
        <f>BP484*VLOOKUP(AL$6,'Greenhouse Gas Costs Avoided'!$A$2:$I$32,9,FALSE)</f>
        <v>2.1584005880368746</v>
      </c>
      <c r="CU484" s="21">
        <f>BQ484*VLOOKUP(AM$6,'Greenhouse Gas Costs Avoided'!$A$2:$I$32,9,FALSE)</f>
        <v>2.4104751619151044</v>
      </c>
      <c r="CV484" s="21">
        <f>BR484*VLOOKUP(AN$6,'Greenhouse Gas Costs Avoided'!$A$2:$I$32,9,FALSE)</f>
        <v>2.6887074725371978</v>
      </c>
      <c r="CW484" s="21">
        <f>BS484*VLOOKUP(AO$6,'Greenhouse Gas Costs Avoided'!$A$2:$I$32,9,FALSE)</f>
        <v>2.996648920499946</v>
      </c>
      <c r="CX484" s="21">
        <f>BT484*VLOOKUP(AP$6,'Greenhouse Gas Costs Avoided'!$A$2:$I$32,9,FALSE)</f>
        <v>3.339514978438852</v>
      </c>
      <c r="CY484" s="21">
        <f>BU484*VLOOKUP(AQ$6,'Greenhouse Gas Costs Avoided'!$A$2:$I$32,9,FALSE)</f>
        <v>3.7210350514231747</v>
      </c>
      <c r="CZ484" s="21">
        <f>BV484*VLOOKUP(AR$6,'Greenhouse Gas Costs Avoided'!$A$2:$I$32,9,FALSE)</f>
        <v>4.1502427497639598</v>
      </c>
      <c r="DA484" s="21">
        <f>BW484*VLOOKUP(AS$6,'Greenhouse Gas Costs Avoided'!$A$2:$I$32,9,FALSE)</f>
        <v>4.6296369025600148</v>
      </c>
      <c r="DB484" s="21">
        <f>BX484*VLOOKUP(AT$6,'Greenhouse Gas Costs Avoided'!$A$2:$I$32,9,FALSE)</f>
        <v>5.1647630090130283</v>
      </c>
      <c r="DC484" s="21">
        <f>BY484*VLOOKUP(AU$6,'Greenhouse Gas Costs Avoided'!$A$2:$I$32,9,FALSE)</f>
        <v>5.7625680068068199</v>
      </c>
      <c r="DD484" s="21">
        <f>BZ484*VLOOKUP(AV$6,'Greenhouse Gas Costs Avoided'!$A$2:$I$32,9,FALSE)</f>
        <v>6.4296194808152167</v>
      </c>
      <c r="DE484" s="21">
        <f>CA484*VLOOKUP(AW$6,'Greenhouse Gas Costs Avoided'!$A$2:$I$32,9,FALSE)</f>
        <v>6.6023323538917609</v>
      </c>
      <c r="DF484" s="21">
        <f>CB484*VLOOKUP(AX$6,'Greenhouse Gas Costs Avoided'!$A$2:$I$32,9,FALSE)</f>
        <v>6.7808920331878957</v>
      </c>
      <c r="DG484" s="21">
        <f>CC484*VLOOKUP(AY$6,'Greenhouse Gas Costs Avoided'!$A$2:$I$32,9,FALSE)</f>
        <v>6.9638980729572149</v>
      </c>
      <c r="DH484" s="21">
        <f>CD484*VLOOKUP(AZ$6,'Greenhouse Gas Costs Avoided'!$A$2:$I$32,9,FALSE)</f>
        <v>7.1520913053717949</v>
      </c>
      <c r="DI484" s="21">
        <f>CE484*VLOOKUP(BA$6,'Greenhouse Gas Costs Avoided'!$A$2:$I$32,9,FALSE)</f>
        <v>7.3435269452765404</v>
      </c>
      <c r="DJ484" s="21">
        <f>CF484*VLOOKUP(BB$6,'Greenhouse Gas Costs Avoided'!$A$2:$I$32,9,FALSE)</f>
        <v>7.5429472742415475</v>
      </c>
      <c r="DK484" s="21">
        <f>CG484*VLOOKUP(BC$6,'Greenhouse Gas Costs Avoided'!$A$2:$I$32,9,FALSE)</f>
        <v>7.744884134129272</v>
      </c>
      <c r="DL484" s="21">
        <f>CH484*VLOOKUP(BD$6,'Greenhouse Gas Costs Avoided'!$A$2:$I$32,9,FALSE)</f>
        <v>7.950411333759269</v>
      </c>
      <c r="DM484" s="21">
        <f>CI484*VLOOKUP(BE$6,'Greenhouse Gas Costs Avoided'!$A$2:$I$32,9,FALSE)</f>
        <v>8.161021676093501</v>
      </c>
      <c r="DN484" s="21">
        <f>CJ484*VLOOKUP(BF$6,'Greenhouse Gas Costs Avoided'!$A$2:$I$32,9,FALSE)</f>
        <v>8.3774569890184303</v>
      </c>
      <c r="DO484" s="21">
        <f>CK484*VLOOKUP(BG$6,'Greenhouse Gas Costs Avoided'!$A$2:$I$32,9,FALSE)</f>
        <v>8.5992633142510115</v>
      </c>
      <c r="DP484" s="21">
        <f>CL484*VLOOKUP(BH$6,'Greenhouse Gas Costs Avoided'!$A$2:$I$32,9,FALSE)</f>
        <v>8.8263732304711304</v>
      </c>
      <c r="DQ484" s="21">
        <f>CM484*VLOOKUP(BI$6,'Greenhouse Gas Costs Avoided'!$A$2:$I$32,9,FALSE)</f>
        <v>9.05818008905967</v>
      </c>
      <c r="DR484" s="21">
        <f>CN484*VLOOKUP(BJ$6,'Greenhouse Gas Costs Avoided'!$A$2:$I$32,9,FALSE)</f>
        <v>9.2949796418706736</v>
      </c>
      <c r="DS484" s="164">
        <f>CO484*VLOOKUP(BK$6,'Greenhouse Gas Costs Avoided'!$A$2:$I$32,9,FALSE)</f>
        <v>9.5356621388007277</v>
      </c>
    </row>
    <row r="485" spans="1:123" x14ac:dyDescent="0.35">
      <c r="A485" s="174">
        <v>479</v>
      </c>
      <c r="B485" s="12">
        <v>4</v>
      </c>
      <c r="C485" s="175">
        <v>2023</v>
      </c>
      <c r="E485" s="20">
        <v>0</v>
      </c>
      <c r="F485" s="21">
        <v>82.346532180449415</v>
      </c>
      <c r="G485" s="21">
        <v>84.002844861871253</v>
      </c>
      <c r="H485" s="21">
        <v>85.659157543293105</v>
      </c>
      <c r="I485" s="21">
        <v>86.918851036576825</v>
      </c>
      <c r="J485" s="21">
        <v>88.178544529860531</v>
      </c>
      <c r="K485" s="21">
        <v>89.438238023144251</v>
      </c>
      <c r="L485" s="21">
        <v>90.697931516427971</v>
      </c>
      <c r="M485" s="21">
        <v>91.95762500971172</v>
      </c>
      <c r="N485" s="21">
        <v>93.21731850299544</v>
      </c>
      <c r="O485" s="21">
        <v>94.47701199627916</v>
      </c>
      <c r="P485" s="21">
        <v>95.73670548956288</v>
      </c>
      <c r="Q485" s="21">
        <v>96.996398982846586</v>
      </c>
      <c r="R485" s="21">
        <v>98.25609247613032</v>
      </c>
      <c r="S485" s="21">
        <v>99.65157958594628</v>
      </c>
      <c r="T485" s="21">
        <v>101.04706669576224</v>
      </c>
      <c r="U485" s="21">
        <v>102.4425538055782</v>
      </c>
      <c r="V485" s="21">
        <v>103.83804091539416</v>
      </c>
      <c r="W485" s="21">
        <v>105.23352802521011</v>
      </c>
      <c r="X485" s="21">
        <v>106.47156953138905</v>
      </c>
      <c r="Y485" s="21">
        <v>107.709611037568</v>
      </c>
      <c r="Z485" s="21">
        <v>108.94765254374694</v>
      </c>
      <c r="AA485" s="21">
        <v>110.18569404992589</v>
      </c>
      <c r="AB485" s="21">
        <v>111.42373555610482</v>
      </c>
      <c r="AC485" s="21">
        <v>112.86811731331359</v>
      </c>
      <c r="AD485" s="21">
        <v>114.31249907052236</v>
      </c>
      <c r="AE485" s="21">
        <v>115.75688082773114</v>
      </c>
      <c r="AF485" s="21">
        <v>117.20126258493991</v>
      </c>
      <c r="AG485" s="22">
        <v>119.5319620819439</v>
      </c>
      <c r="AI485" s="20">
        <v>0</v>
      </c>
      <c r="AJ485" s="21">
        <v>5.2166744805659615</v>
      </c>
      <c r="AK485" s="21">
        <v>5.3216023247413169</v>
      </c>
      <c r="AL485" s="21">
        <v>5.4265301689166732</v>
      </c>
      <c r="AM485" s="21">
        <v>5.5063320831654474</v>
      </c>
      <c r="AN485" s="21">
        <v>5.5861339974142208</v>
      </c>
      <c r="AO485" s="21">
        <v>5.665935911662995</v>
      </c>
      <c r="AP485" s="21">
        <v>5.7457378259117702</v>
      </c>
      <c r="AQ485" s="21">
        <v>5.8255397401605462</v>
      </c>
      <c r="AR485" s="21">
        <v>5.9053416544093205</v>
      </c>
      <c r="AS485" s="21">
        <v>5.9851435686580947</v>
      </c>
      <c r="AT485" s="21">
        <v>6.0649454829068699</v>
      </c>
      <c r="AU485" s="21">
        <v>6.1447473971556432</v>
      </c>
      <c r="AV485" s="21">
        <v>6.2245493114044184</v>
      </c>
      <c r="AW485" s="21">
        <v>6.312953786990386</v>
      </c>
      <c r="AX485" s="21">
        <v>6.4013582625763545</v>
      </c>
      <c r="AY485" s="21">
        <v>6.4897627381623222</v>
      </c>
      <c r="AZ485" s="21">
        <v>6.5781672137482907</v>
      </c>
      <c r="BA485" s="21">
        <v>6.6665716893342575</v>
      </c>
      <c r="BB485" s="21">
        <v>6.7450019445028957</v>
      </c>
      <c r="BC485" s="21">
        <v>6.8234321996715348</v>
      </c>
      <c r="BD485" s="21">
        <v>6.901862454840173</v>
      </c>
      <c r="BE485" s="21">
        <v>6.9802927100088112</v>
      </c>
      <c r="BF485" s="21">
        <v>7.0587229651774486</v>
      </c>
      <c r="BG485" s="21">
        <v>7.1502249295408609</v>
      </c>
      <c r="BH485" s="21">
        <v>7.2417268939042723</v>
      </c>
      <c r="BI485" s="21">
        <v>7.3332288582676846</v>
      </c>
      <c r="BJ485" s="21">
        <v>7.424730822631096</v>
      </c>
      <c r="BK485" s="22">
        <v>7.5723812490175435</v>
      </c>
      <c r="BM485" s="163">
        <f>VLOOKUP(BM$6,'MonteCarlo Policy Paths'!$N$2:$S$31,$B485+1,FALSE)</f>
        <v>21.456887556927661</v>
      </c>
      <c r="BN485" s="21">
        <f>VLOOKUP(BN$6,'MonteCarlo Policy Paths'!$N$2:$S$31,$B485+1,FALSE)</f>
        <v>23.119081894670884</v>
      </c>
      <c r="BO485" s="21">
        <f>VLOOKUP(BO$6,'MonteCarlo Policy Paths'!$N$2:$S$31,$B485+1,FALSE)</f>
        <v>24.918982795429599</v>
      </c>
      <c r="BP485" s="21">
        <f>VLOOKUP(BP$6,'MonteCarlo Policy Paths'!$N$2:$S$31,$B485+1,FALSE)</f>
        <v>26.866510906830612</v>
      </c>
      <c r="BQ485" s="21">
        <f>VLOOKUP(BQ$6,'MonteCarlo Policy Paths'!$N$2:$S$31,$B485+1,FALSE)</f>
        <v>28.957808063155838</v>
      </c>
      <c r="BR485" s="21">
        <f>VLOOKUP(BR$6,'MonteCarlo Policy Paths'!$N$2:$S$31,$B485+1,FALSE)</f>
        <v>31.169773267386955</v>
      </c>
      <c r="BS485" s="21">
        <f>VLOOKUP(BS$6,'MonteCarlo Policy Paths'!$N$2:$S$31,$B485+1,FALSE)</f>
        <v>33.536503079259326</v>
      </c>
      <c r="BT485" s="21">
        <f>VLOOKUP(BT$6,'MonteCarlo Policy Paths'!$N$2:$S$31,$B485+1,FALSE)</f>
        <v>36.094562758542168</v>
      </c>
      <c r="BU485" s="21">
        <f>VLOOKUP(BU$6,'MonteCarlo Policy Paths'!$N$2:$S$31,$B485+1,FALSE)</f>
        <v>38.859796339203925</v>
      </c>
      <c r="BV485" s="21">
        <f>VLOOKUP(BV$6,'MonteCarlo Policy Paths'!$N$2:$S$31,$B485+1,FALSE)</f>
        <v>41.937214526892696</v>
      </c>
      <c r="BW485" s="21">
        <f>VLOOKUP(BW$6,'MonteCarlo Policy Paths'!$N$2:$S$31,$B485+1,FALSE)</f>
        <v>45.285702034805901</v>
      </c>
      <c r="BX485" s="21">
        <f>VLOOKUP(BX$6,'MonteCarlo Policy Paths'!$N$2:$S$31,$B485+1,FALSE)</f>
        <v>48.923675973628832</v>
      </c>
      <c r="BY485" s="21">
        <f>VLOOKUP(BY$6,'MonteCarlo Policy Paths'!$N$2:$S$31,$B485+1,FALSE)</f>
        <v>52.880283256992421</v>
      </c>
      <c r="BZ485" s="21">
        <f>VLOOKUP(BZ$6,'MonteCarlo Policy Paths'!$N$2:$S$31,$B485+1,FALSE)</f>
        <v>57.179951130409847</v>
      </c>
      <c r="CA485" s="21">
        <f>VLOOKUP(CA$6,'MonteCarlo Policy Paths'!$N$2:$S$31,$B485+1,FALSE)</f>
        <v>59.199989570907007</v>
      </c>
      <c r="CB485" s="21">
        <f>VLOOKUP(CB$6,'MonteCarlo Policy Paths'!$N$2:$S$31,$B485+1,FALSE)</f>
        <v>61.304348310445278</v>
      </c>
      <c r="CC485" s="21">
        <f>VLOOKUP(CC$6,'MonteCarlo Policy Paths'!$N$2:$S$31,$B485+1,FALSE)</f>
        <v>63.486799757257046</v>
      </c>
      <c r="CD485" s="21">
        <f>VLOOKUP(CD$6,'MonteCarlo Policy Paths'!$N$2:$S$31,$B485+1,FALSE)</f>
        <v>65.754412861465767</v>
      </c>
      <c r="CE485" s="21">
        <f>VLOOKUP(CE$6,'MonteCarlo Policy Paths'!$N$2:$S$31,$B485+1,FALSE)</f>
        <v>68.097759333367534</v>
      </c>
      <c r="CF485" s="21">
        <f>VLOOKUP(CF$6,'MonteCarlo Policy Paths'!$N$2:$S$31,$B485+1,FALSE)</f>
        <v>70.548973057852507</v>
      </c>
      <c r="CG485" s="21">
        <f>VLOOKUP(CG$6,'MonteCarlo Policy Paths'!$N$2:$S$31,$B485+1,FALSE)</f>
        <v>73.077007009761019</v>
      </c>
      <c r="CH485" s="21">
        <f>VLOOKUP(CH$6,'MonteCarlo Policy Paths'!$N$2:$S$31,$B485+1,FALSE)</f>
        <v>75.691476032446857</v>
      </c>
      <c r="CI485" s="21">
        <f>VLOOKUP(CI$6,'MonteCarlo Policy Paths'!$N$2:$S$31,$B485+1,FALSE)</f>
        <v>78.404802280730166</v>
      </c>
      <c r="CJ485" s="21">
        <f>VLOOKUP(CJ$6,'MonteCarlo Policy Paths'!$N$2:$S$31,$B485+1,FALSE)</f>
        <v>81.224927058038162</v>
      </c>
      <c r="CK485" s="21">
        <f>VLOOKUP(CK$6,'MonteCarlo Policy Paths'!$N$2:$S$31,$B485+1,FALSE)</f>
        <v>84.152487263770951</v>
      </c>
      <c r="CL485" s="21">
        <f>VLOOKUP(CL$6,'MonteCarlo Policy Paths'!$N$2:$S$31,$B485+1,FALSE)</f>
        <v>87.19069011352974</v>
      </c>
      <c r="CM485" s="21">
        <f>VLOOKUP(CM$6,'MonteCarlo Policy Paths'!$N$2:$S$31,$B485+1,FALSE)</f>
        <v>90.339519718236858</v>
      </c>
      <c r="CN485" s="21">
        <f>VLOOKUP(CN$6,'MonteCarlo Policy Paths'!$N$2:$S$31,$B485+1,FALSE)</f>
        <v>93.604800202242828</v>
      </c>
      <c r="CO485" s="164">
        <f>VLOOKUP(CO$6,'MonteCarlo Policy Paths'!$N$2:$S$31,$B485+1,FALSE)</f>
        <v>96.983684685934094</v>
      </c>
      <c r="CQ485" s="163">
        <f>BM485*VLOOKUP(AI$6,'Greenhouse Gas Costs Avoided'!$A$2:$I$32,9,FALSE)</f>
        <v>1.3592994724454583</v>
      </c>
      <c r="CR485" s="21">
        <f>BN485*VLOOKUP(AJ$6,'Greenhouse Gas Costs Avoided'!$A$2:$I$32,9,FALSE)</f>
        <v>1.4645999210963487</v>
      </c>
      <c r="CS485" s="21">
        <f>BO485*VLOOKUP(AK$6,'Greenhouse Gas Costs Avoided'!$A$2:$I$32,9,FALSE)</f>
        <v>1.5786241167474793</v>
      </c>
      <c r="CT485" s="21">
        <f>BP485*VLOOKUP(AL$6,'Greenhouse Gas Costs Avoided'!$A$2:$I$32,9,FALSE)</f>
        <v>1.7020005350363183</v>
      </c>
      <c r="CU485" s="21">
        <f>BQ485*VLOOKUP(AM$6,'Greenhouse Gas Costs Avoided'!$A$2:$I$32,9,FALSE)</f>
        <v>1.8344847601494692</v>
      </c>
      <c r="CV485" s="21">
        <f>BR485*VLOOKUP(AN$6,'Greenhouse Gas Costs Avoided'!$A$2:$I$32,9,FALSE)</f>
        <v>1.9746133378475101</v>
      </c>
      <c r="CW485" s="21">
        <f>BS485*VLOOKUP(AO$6,'Greenhouse Gas Costs Avoided'!$A$2:$I$32,9,FALSE)</f>
        <v>2.1245462941611284</v>
      </c>
      <c r="CX485" s="21">
        <f>BT485*VLOOKUP(AP$6,'Greenhouse Gas Costs Avoided'!$A$2:$I$32,9,FALSE)</f>
        <v>2.2866000479177169</v>
      </c>
      <c r="CY485" s="21">
        <f>BU485*VLOOKUP(AQ$6,'Greenhouse Gas Costs Avoided'!$A$2:$I$32,9,FALSE)</f>
        <v>2.4617783228380428</v>
      </c>
      <c r="CZ485" s="21">
        <f>BV485*VLOOKUP(AR$6,'Greenhouse Gas Costs Avoided'!$A$2:$I$32,9,FALSE)</f>
        <v>2.6567335747552212</v>
      </c>
      <c r="DA485" s="21">
        <f>BW485*VLOOKUP(AS$6,'Greenhouse Gas Costs Avoided'!$A$2:$I$32,9,FALSE)</f>
        <v>2.8688611394320973</v>
      </c>
      <c r="DB485" s="21">
        <f>BX485*VLOOKUP(AT$6,'Greenhouse Gas Costs Avoided'!$A$2:$I$32,9,FALSE)</f>
        <v>3.099327745676475</v>
      </c>
      <c r="DC485" s="21">
        <f>BY485*VLOOKUP(AU$6,'Greenhouse Gas Costs Avoided'!$A$2:$I$32,9,FALSE)</f>
        <v>3.3499798581359799</v>
      </c>
      <c r="DD485" s="21">
        <f>BZ485*VLOOKUP(AV$6,'Greenhouse Gas Costs Avoided'!$A$2:$I$32,9,FALSE)</f>
        <v>3.6223649492411436</v>
      </c>
      <c r="DE485" s="21">
        <f>CA485*VLOOKUP(AW$6,'Greenhouse Gas Costs Avoided'!$A$2:$I$32,9,FALSE)</f>
        <v>3.7503349159570667</v>
      </c>
      <c r="DF485" s="21">
        <f>CB485*VLOOKUP(AX$6,'Greenhouse Gas Costs Avoided'!$A$2:$I$32,9,FALSE)</f>
        <v>3.8836465958035138</v>
      </c>
      <c r="DG485" s="21">
        <f>CC485*VLOOKUP(AY$6,'Greenhouse Gas Costs Avoided'!$A$2:$I$32,9,FALSE)</f>
        <v>4.0219054692034097</v>
      </c>
      <c r="DH485" s="21">
        <f>CD485*VLOOKUP(AZ$6,'Greenhouse Gas Costs Avoided'!$A$2:$I$32,9,FALSE)</f>
        <v>4.1655593560070496</v>
      </c>
      <c r="DI485" s="21">
        <f>CE485*VLOOKUP(BA$6,'Greenhouse Gas Costs Avoided'!$A$2:$I$32,9,FALSE)</f>
        <v>4.3140109715809301</v>
      </c>
      <c r="DJ485" s="21">
        <f>CF485*VLOOKUP(BB$6,'Greenhouse Gas Costs Avoided'!$A$2:$I$32,9,FALSE)</f>
        <v>4.4692960059878768</v>
      </c>
      <c r="DK485" s="21">
        <f>CG485*VLOOKUP(BC$6,'Greenhouse Gas Costs Avoided'!$A$2:$I$32,9,FALSE)</f>
        <v>4.629447622014963</v>
      </c>
      <c r="DL485" s="21">
        <f>CH485*VLOOKUP(BD$6,'Greenhouse Gas Costs Avoided'!$A$2:$I$32,9,FALSE)</f>
        <v>4.7950749225184994</v>
      </c>
      <c r="DM485" s="21">
        <f>CI485*VLOOKUP(BE$6,'Greenhouse Gas Costs Avoided'!$A$2:$I$32,9,FALSE)</f>
        <v>4.9669648542748472</v>
      </c>
      <c r="DN485" s="21">
        <f>CJ485*VLOOKUP(BF$6,'Greenhouse Gas Costs Avoided'!$A$2:$I$32,9,FALSE)</f>
        <v>5.1456205009456273</v>
      </c>
      <c r="DO485" s="21">
        <f>CK485*VLOOKUP(BG$6,'Greenhouse Gas Costs Avoided'!$A$2:$I$32,9,FALSE)</f>
        <v>5.331082210275417</v>
      </c>
      <c r="DP485" s="21">
        <f>CL485*VLOOKUP(BH$6,'Greenhouse Gas Costs Avoided'!$A$2:$I$32,9,FALSE)</f>
        <v>5.5235531602164318</v>
      </c>
      <c r="DQ485" s="21">
        <f>CM485*VLOOKUP(BI$6,'Greenhouse Gas Costs Avoided'!$A$2:$I$32,9,FALSE)</f>
        <v>5.723032344191421</v>
      </c>
      <c r="DR485" s="21">
        <f>CN485*VLOOKUP(BJ$6,'Greenhouse Gas Costs Avoided'!$A$2:$I$32,9,FALSE)</f>
        <v>5.9298887220104266</v>
      </c>
      <c r="DS485" s="164">
        <f>CO485*VLOOKUP(BK$6,'Greenhouse Gas Costs Avoided'!$A$2:$I$32,9,FALSE)</f>
        <v>6.1439419431008639</v>
      </c>
    </row>
    <row r="486" spans="1:123" x14ac:dyDescent="0.35">
      <c r="A486" s="174">
        <v>480</v>
      </c>
      <c r="B486" s="12">
        <v>5</v>
      </c>
      <c r="C486" s="175">
        <v>2023</v>
      </c>
      <c r="E486" s="20">
        <v>0</v>
      </c>
      <c r="F486" s="21">
        <v>82.346532180449415</v>
      </c>
      <c r="G486" s="21">
        <v>84.002844861871253</v>
      </c>
      <c r="H486" s="21">
        <v>85.659157543293105</v>
      </c>
      <c r="I486" s="21">
        <v>86.918851036576825</v>
      </c>
      <c r="J486" s="21">
        <v>88.178544529860531</v>
      </c>
      <c r="K486" s="21">
        <v>89.438238023144251</v>
      </c>
      <c r="L486" s="21">
        <v>90.697931516427971</v>
      </c>
      <c r="M486" s="21">
        <v>91.95762500971172</v>
      </c>
      <c r="N486" s="21">
        <v>93.21731850299544</v>
      </c>
      <c r="O486" s="21">
        <v>94.47701199627916</v>
      </c>
      <c r="P486" s="21">
        <v>95.73670548956288</v>
      </c>
      <c r="Q486" s="21">
        <v>96.996398982846586</v>
      </c>
      <c r="R486" s="21">
        <v>99.874634841342697</v>
      </c>
      <c r="S486" s="21">
        <v>101.93553668931256</v>
      </c>
      <c r="T486" s="21">
        <v>104.04258519817796</v>
      </c>
      <c r="U486" s="21">
        <v>106.18472717196582</v>
      </c>
      <c r="V486" s="21">
        <v>108.36780972271322</v>
      </c>
      <c r="W486" s="21">
        <v>110.57648338650839</v>
      </c>
      <c r="X486" s="21">
        <v>112.7694544213079</v>
      </c>
      <c r="Y486" s="21">
        <v>114.98228749612761</v>
      </c>
      <c r="Z486" s="21">
        <v>117.22345778349788</v>
      </c>
      <c r="AA486" s="21">
        <v>119.50474742044912</v>
      </c>
      <c r="AB486" s="21">
        <v>121.83201137782079</v>
      </c>
      <c r="AC486" s="21">
        <v>124.30483685770574</v>
      </c>
      <c r="AD486" s="21">
        <v>126.81952160325447</v>
      </c>
      <c r="AE486" s="21">
        <v>129.37127756316897</v>
      </c>
      <c r="AF486" s="21">
        <v>131.96243899653103</v>
      </c>
      <c r="AG486" s="22">
        <v>135.47056479945655</v>
      </c>
      <c r="AI486" s="20">
        <v>0</v>
      </c>
      <c r="AJ486" s="21">
        <v>5.2166744805659615</v>
      </c>
      <c r="AK486" s="21">
        <v>5.3216023247413169</v>
      </c>
      <c r="AL486" s="21">
        <v>5.4265301689166732</v>
      </c>
      <c r="AM486" s="21">
        <v>5.5063320831654474</v>
      </c>
      <c r="AN486" s="21">
        <v>5.5861339974142208</v>
      </c>
      <c r="AO486" s="21">
        <v>5.665935911662995</v>
      </c>
      <c r="AP486" s="21">
        <v>5.7457378259117702</v>
      </c>
      <c r="AQ486" s="21">
        <v>5.8255397401605462</v>
      </c>
      <c r="AR486" s="21">
        <v>5.9053416544093205</v>
      </c>
      <c r="AS486" s="21">
        <v>5.9851435686580947</v>
      </c>
      <c r="AT486" s="21">
        <v>6.0649454829068699</v>
      </c>
      <c r="AU486" s="21">
        <v>6.1447473971556432</v>
      </c>
      <c r="AV486" s="21">
        <v>6.327084396109818</v>
      </c>
      <c r="AW486" s="21">
        <v>6.4576430704410743</v>
      </c>
      <c r="AX486" s="21">
        <v>6.5911251478821242</v>
      </c>
      <c r="AY486" s="21">
        <v>6.7268304055597685</v>
      </c>
      <c r="AZ486" s="21">
        <v>6.8651292595600424</v>
      </c>
      <c r="BA486" s="21">
        <v>7.0050493173053994</v>
      </c>
      <c r="BB486" s="21">
        <v>7.1439746093722221</v>
      </c>
      <c r="BC486" s="21">
        <v>7.2841581669004034</v>
      </c>
      <c r="BD486" s="21">
        <v>7.426136894299721</v>
      </c>
      <c r="BE486" s="21">
        <v>7.5706571930511553</v>
      </c>
      <c r="BF486" s="21">
        <v>7.7180899770979394</v>
      </c>
      <c r="BG486" s="21">
        <v>7.8747441218959366</v>
      </c>
      <c r="BH486" s="21">
        <v>8.0340500621877027</v>
      </c>
      <c r="BI486" s="21">
        <v>8.1957044736636782</v>
      </c>
      <c r="BJ486" s="21">
        <v>8.3598552322508848</v>
      </c>
      <c r="BK486" s="22">
        <v>8.5820959249206545</v>
      </c>
      <c r="BM486" s="163">
        <f>VLOOKUP(BM$6,'MonteCarlo Policy Paths'!$N$2:$S$31,$B486+1,FALSE)</f>
        <v>24.184299884200797</v>
      </c>
      <c r="BN486" s="21">
        <f>VLOOKUP(BN$6,'MonteCarlo Policy Paths'!$N$2:$S$31,$B486+1,FALSE)</f>
        <v>26.797135120393484</v>
      </c>
      <c r="BO486" s="21">
        <f>VLOOKUP(BO$6,'MonteCarlo Policy Paths'!$N$2:$S$31,$B486+1,FALSE)</f>
        <v>29.690826715826198</v>
      </c>
      <c r="BP486" s="21">
        <f>VLOOKUP(BP$6,'MonteCarlo Policy Paths'!$N$2:$S$31,$B486+1,FALSE)</f>
        <v>32.893001978364566</v>
      </c>
      <c r="BQ486" s="21">
        <f>VLOOKUP(BQ$6,'MonteCarlo Policy Paths'!$N$2:$S$31,$B486+1,FALSE)</f>
        <v>36.420098382625895</v>
      </c>
      <c r="BR486" s="21">
        <f>VLOOKUP(BR$6,'MonteCarlo Policy Paths'!$N$2:$S$31,$B486+1,FALSE)</f>
        <v>40.279471956541457</v>
      </c>
      <c r="BS486" s="21">
        <f>VLOOKUP(BS$6,'MonteCarlo Policy Paths'!$N$2:$S$31,$B486+1,FALSE)</f>
        <v>44.515635375675203</v>
      </c>
      <c r="BT486" s="21">
        <f>VLOOKUP(BT$6,'MonteCarlo Policy Paths'!$N$2:$S$31,$B486+1,FALSE)</f>
        <v>49.196171227791872</v>
      </c>
      <c r="BU486" s="21">
        <f>VLOOKUP(BU$6,'MonteCarlo Policy Paths'!$N$2:$S$31,$B486+1,FALSE)</f>
        <v>54.364766335209197</v>
      </c>
      <c r="BV486" s="21">
        <f>VLOOKUP(BV$6,'MonteCarlo Policy Paths'!$N$2:$S$31,$B486+1,FALSE)</f>
        <v>60.140596575631633</v>
      </c>
      <c r="BW486" s="21">
        <f>VLOOKUP(BW$6,'MonteCarlo Policy Paths'!$N$2:$S$31,$B486+1,FALSE)</f>
        <v>66.545116533046993</v>
      </c>
      <c r="BX486" s="21">
        <f>VLOOKUP(BX$6,'MonteCarlo Policy Paths'!$N$2:$S$31,$B486+1,FALSE)</f>
        <v>73.642612105771832</v>
      </c>
      <c r="BY486" s="21">
        <f>VLOOKUP(BY$6,'MonteCarlo Policy Paths'!$N$2:$S$31,$B486+1,FALSE)</f>
        <v>81.515240678665066</v>
      </c>
      <c r="BZ486" s="21">
        <f>VLOOKUP(BZ$6,'MonteCarlo Policy Paths'!$N$2:$S$31,$B486+1,FALSE)</f>
        <v>90.237354922369406</v>
      </c>
      <c r="CA486" s="21">
        <f>VLOOKUP(CA$6,'MonteCarlo Policy Paths'!$N$2:$S$31,$B486+1,FALSE)</f>
        <v>92.736092415362535</v>
      </c>
      <c r="CB486" s="21">
        <f>VLOOKUP(CB$6,'MonteCarlo Policy Paths'!$N$2:$S$31,$B486+1,FALSE)</f>
        <v>95.321073906264047</v>
      </c>
      <c r="CC486" s="21">
        <f>VLOOKUP(CC$6,'MonteCarlo Policy Paths'!$N$2:$S$31,$B486+1,FALSE)</f>
        <v>97.972807459231774</v>
      </c>
      <c r="CD486" s="21">
        <f>VLOOKUP(CD$6,'MonteCarlo Policy Paths'!$N$2:$S$31,$B486+1,FALSE)</f>
        <v>100.70188743091984</v>
      </c>
      <c r="CE486" s="21">
        <f>VLOOKUP(CE$6,'MonteCarlo Policy Paths'!$N$2:$S$31,$B486+1,FALSE)</f>
        <v>103.48109827693068</v>
      </c>
      <c r="CF486" s="21">
        <f>VLOOKUP(CF$6,'MonteCarlo Policy Paths'!$N$2:$S$31,$B486+1,FALSE)</f>
        <v>106.37744326160868</v>
      </c>
      <c r="CG486" s="21">
        <f>VLOOKUP(CG$6,'MonteCarlo Policy Paths'!$N$2:$S$31,$B486+1,FALSE)</f>
        <v>109.31402956265458</v>
      </c>
      <c r="CH486" s="21">
        <f>VLOOKUP(CH$6,'MonteCarlo Policy Paths'!$N$2:$S$31,$B486+1,FALSE)</f>
        <v>112.30612514839871</v>
      </c>
      <c r="CI486" s="21">
        <f>VLOOKUP(CI$6,'MonteCarlo Policy Paths'!$N$2:$S$31,$B486+1,FALSE)</f>
        <v>115.37497116076017</v>
      </c>
      <c r="CJ486" s="21">
        <f>VLOOKUP(CJ$6,'MonteCarlo Policy Paths'!$N$2:$S$31,$B486+1,FALSE)</f>
        <v>118.53125256657755</v>
      </c>
      <c r="CK486" s="21">
        <f>VLOOKUP(CK$6,'MonteCarlo Policy Paths'!$N$2:$S$31,$B486+1,FALSE)</f>
        <v>121.76875646902944</v>
      </c>
      <c r="CL486" s="21">
        <f>VLOOKUP(CL$6,'MonteCarlo Policy Paths'!$N$2:$S$31,$B486+1,FALSE)</f>
        <v>125.08672773594304</v>
      </c>
      <c r="CM486" s="21">
        <f>VLOOKUP(CM$6,'MonteCarlo Policy Paths'!$N$2:$S$31,$B486+1,FALSE)</f>
        <v>128.47676069968128</v>
      </c>
      <c r="CN486" s="21">
        <f>VLOOKUP(CN$6,'MonteCarlo Policy Paths'!$N$2:$S$31,$B486+1,FALSE)</f>
        <v>131.94323193005201</v>
      </c>
      <c r="CO486" s="164">
        <f>VLOOKUP(CO$6,'MonteCarlo Policy Paths'!$N$2:$S$31,$B486+1,FALSE)</f>
        <v>135.47056479945655</v>
      </c>
      <c r="CQ486" s="163">
        <f>BM486*VLOOKUP(AI$6,'Greenhouse Gas Costs Avoided'!$A$2:$I$32,9,FALSE)</f>
        <v>1.5320817610121258</v>
      </c>
      <c r="CR486" s="21">
        <f>BN486*VLOOKUP(AJ$6,'Greenhouse Gas Costs Avoided'!$A$2:$I$32,9,FALSE)</f>
        <v>1.6976055607114411</v>
      </c>
      <c r="CS486" s="21">
        <f>BO486*VLOOKUP(AK$6,'Greenhouse Gas Costs Avoided'!$A$2:$I$32,9,FALSE)</f>
        <v>1.8809216846672472</v>
      </c>
      <c r="CT486" s="21">
        <f>BP486*VLOOKUP(AL$6,'Greenhouse Gas Costs Avoided'!$A$2:$I$32,9,FALSE)</f>
        <v>2.0837803301021003</v>
      </c>
      <c r="CU486" s="21">
        <f>BQ486*VLOOKUP(AM$6,'Greenhouse Gas Costs Avoided'!$A$2:$I$32,9,FALSE)</f>
        <v>2.3072228153580183</v>
      </c>
      <c r="CV486" s="21">
        <f>BR486*VLOOKUP(AN$6,'Greenhouse Gas Costs Avoided'!$A$2:$I$32,9,FALSE)</f>
        <v>2.5517151467399573</v>
      </c>
      <c r="CW486" s="21">
        <f>BS486*VLOOKUP(AO$6,'Greenhouse Gas Costs Avoided'!$A$2:$I$32,9,FALSE)</f>
        <v>2.8200772139570236</v>
      </c>
      <c r="CX486" s="21">
        <f>BT486*VLOOKUP(AP$6,'Greenhouse Gas Costs Avoided'!$A$2:$I$32,9,FALSE)</f>
        <v>3.1165903917263735</v>
      </c>
      <c r="CY486" s="21">
        <f>BU486*VLOOKUP(AQ$6,'Greenhouse Gas Costs Avoided'!$A$2:$I$32,9,FALSE)</f>
        <v>3.444022251736667</v>
      </c>
      <c r="CZ486" s="21">
        <f>BV486*VLOOKUP(AR$6,'Greenhouse Gas Costs Avoided'!$A$2:$I$32,9,FALSE)</f>
        <v>3.8099226171979153</v>
      </c>
      <c r="DA486" s="21">
        <f>BW486*VLOOKUP(AS$6,'Greenhouse Gas Costs Avoided'!$A$2:$I$32,9,FALSE)</f>
        <v>4.2156506416508543</v>
      </c>
      <c r="DB486" s="21">
        <f>BX486*VLOOKUP(AT$6,'Greenhouse Gas Costs Avoided'!$A$2:$I$32,9,FALSE)</f>
        <v>4.6652788536686769</v>
      </c>
      <c r="DC486" s="21">
        <f>BY486*VLOOKUP(AU$6,'Greenhouse Gas Costs Avoided'!$A$2:$I$32,9,FALSE)</f>
        <v>5.1640119451993618</v>
      </c>
      <c r="DD486" s="21">
        <f>BZ486*VLOOKUP(AV$6,'Greenhouse Gas Costs Avoided'!$A$2:$I$32,9,FALSE)</f>
        <v>5.7165601774917221</v>
      </c>
      <c r="DE486" s="21">
        <f>CA486*VLOOKUP(AW$6,'Greenhouse Gas Costs Avoided'!$A$2:$I$32,9,FALSE)</f>
        <v>5.8748558551380645</v>
      </c>
      <c r="DF486" s="21">
        <f>CB486*VLOOKUP(AX$6,'Greenhouse Gas Costs Avoided'!$A$2:$I$32,9,FALSE)</f>
        <v>6.0386151127443357</v>
      </c>
      <c r="DG486" s="21">
        <f>CC486*VLOOKUP(AY$6,'Greenhouse Gas Costs Avoided'!$A$2:$I$32,9,FALSE)</f>
        <v>6.2066031310462346</v>
      </c>
      <c r="DH486" s="21">
        <f>CD486*VLOOKUP(AZ$6,'Greenhouse Gas Costs Avoided'!$A$2:$I$32,9,FALSE)</f>
        <v>6.3794910653253769</v>
      </c>
      <c r="DI486" s="21">
        <f>CE486*VLOOKUP(BA$6,'Greenhouse Gas Costs Avoided'!$A$2:$I$32,9,FALSE)</f>
        <v>6.5555548036832505</v>
      </c>
      <c r="DJ486" s="21">
        <f>CF486*VLOOKUP(BB$6,'Greenhouse Gas Costs Avoided'!$A$2:$I$32,9,FALSE)</f>
        <v>6.7390390205459019</v>
      </c>
      <c r="DK486" s="21">
        <f>CG486*VLOOKUP(BC$6,'Greenhouse Gas Costs Avoided'!$A$2:$I$32,9,FALSE)</f>
        <v>6.9250725353887148</v>
      </c>
      <c r="DL486" s="21">
        <f>CH486*VLOOKUP(BD$6,'Greenhouse Gas Costs Avoided'!$A$2:$I$32,9,FALSE)</f>
        <v>7.114622578022705</v>
      </c>
      <c r="DM486" s="21">
        <f>CI486*VLOOKUP(BE$6,'Greenhouse Gas Costs Avoided'!$A$2:$I$32,9,FALSE)</f>
        <v>7.309034780377397</v>
      </c>
      <c r="DN486" s="21">
        <f>CJ486*VLOOKUP(BF$6,'Greenhouse Gas Costs Avoided'!$A$2:$I$32,9,FALSE)</f>
        <v>7.5089860379134308</v>
      </c>
      <c r="DO486" s="21">
        <f>CK486*VLOOKUP(BG$6,'Greenhouse Gas Costs Avoided'!$A$2:$I$32,9,FALSE)</f>
        <v>7.714082761982441</v>
      </c>
      <c r="DP486" s="21">
        <f>CL486*VLOOKUP(BH$6,'Greenhouse Gas Costs Avoided'!$A$2:$I$32,9,FALSE)</f>
        <v>7.9242771147625906</v>
      </c>
      <c r="DQ486" s="21">
        <f>CM486*VLOOKUP(BI$6,'Greenhouse Gas Costs Avoided'!$A$2:$I$32,9,FALSE)</f>
        <v>8.1390365949973802</v>
      </c>
      <c r="DR486" s="21">
        <f>CN486*VLOOKUP(BJ$6,'Greenhouse Gas Costs Avoided'!$A$2:$I$32,9,FALSE)</f>
        <v>8.358638459535694</v>
      </c>
      <c r="DS486" s="164">
        <f>CO486*VLOOKUP(BK$6,'Greenhouse Gas Costs Avoided'!$A$2:$I$32,9,FALSE)</f>
        <v>8.5820959249206545</v>
      </c>
    </row>
    <row r="487" spans="1:123" x14ac:dyDescent="0.35">
      <c r="A487" s="174">
        <v>481</v>
      </c>
      <c r="B487" s="12">
        <v>2</v>
      </c>
      <c r="C487" s="175">
        <v>2023</v>
      </c>
      <c r="E487" s="20">
        <v>0</v>
      </c>
      <c r="F487" s="21">
        <v>82.346532180449415</v>
      </c>
      <c r="G487" s="21">
        <v>84.002844861871253</v>
      </c>
      <c r="H487" s="21">
        <v>85.659157543293105</v>
      </c>
      <c r="I487" s="21">
        <v>86.918851036576825</v>
      </c>
      <c r="J487" s="21">
        <v>88.178544529860531</v>
      </c>
      <c r="K487" s="21">
        <v>89.438238023144251</v>
      </c>
      <c r="L487" s="21">
        <v>90.697931516427971</v>
      </c>
      <c r="M487" s="21">
        <v>91.95762500971172</v>
      </c>
      <c r="N487" s="21">
        <v>93.21731850299544</v>
      </c>
      <c r="O487" s="21">
        <v>94.47701199627916</v>
      </c>
      <c r="P487" s="21">
        <v>95.73670548956288</v>
      </c>
      <c r="Q487" s="21">
        <v>96.996398982846586</v>
      </c>
      <c r="R487" s="21">
        <v>98.25609247613032</v>
      </c>
      <c r="S487" s="21">
        <v>99.65157958594628</v>
      </c>
      <c r="T487" s="21">
        <v>101.04706669576224</v>
      </c>
      <c r="U487" s="21">
        <v>102.4425538055782</v>
      </c>
      <c r="V487" s="21">
        <v>103.83804091539416</v>
      </c>
      <c r="W487" s="21">
        <v>105.23352802521011</v>
      </c>
      <c r="X487" s="21">
        <v>106.47156953138905</v>
      </c>
      <c r="Y487" s="21">
        <v>107.709611037568</v>
      </c>
      <c r="Z487" s="21">
        <v>108.94765254374694</v>
      </c>
      <c r="AA487" s="21">
        <v>110.18569404992589</v>
      </c>
      <c r="AB487" s="21">
        <v>111.42373555610482</v>
      </c>
      <c r="AC487" s="21">
        <v>112.86811731331359</v>
      </c>
      <c r="AD487" s="21">
        <v>114.31249907052236</v>
      </c>
      <c r="AE487" s="21">
        <v>115.75688082773114</v>
      </c>
      <c r="AF487" s="21">
        <v>117.20126258493991</v>
      </c>
      <c r="AG487" s="22">
        <v>120.41827982173916</v>
      </c>
      <c r="AI487" s="20">
        <v>0</v>
      </c>
      <c r="AJ487" s="21">
        <v>5.2166744805659615</v>
      </c>
      <c r="AK487" s="21">
        <v>5.3216023247413169</v>
      </c>
      <c r="AL487" s="21">
        <v>5.4265301689166732</v>
      </c>
      <c r="AM487" s="21">
        <v>5.5063320831654474</v>
      </c>
      <c r="AN487" s="21">
        <v>5.5861339974142208</v>
      </c>
      <c r="AO487" s="21">
        <v>5.665935911662995</v>
      </c>
      <c r="AP487" s="21">
        <v>5.7457378259117702</v>
      </c>
      <c r="AQ487" s="21">
        <v>5.8255397401605462</v>
      </c>
      <c r="AR487" s="21">
        <v>5.9053416544093205</v>
      </c>
      <c r="AS487" s="21">
        <v>5.9851435686580947</v>
      </c>
      <c r="AT487" s="21">
        <v>6.0649454829068699</v>
      </c>
      <c r="AU487" s="21">
        <v>6.1447473971556432</v>
      </c>
      <c r="AV487" s="21">
        <v>6.2245493114044184</v>
      </c>
      <c r="AW487" s="21">
        <v>6.312953786990386</v>
      </c>
      <c r="AX487" s="21">
        <v>6.4013582625763545</v>
      </c>
      <c r="AY487" s="21">
        <v>6.4897627381623222</v>
      </c>
      <c r="AZ487" s="21">
        <v>6.5781672137482907</v>
      </c>
      <c r="BA487" s="21">
        <v>6.6665716893342575</v>
      </c>
      <c r="BB487" s="21">
        <v>6.7450019445028957</v>
      </c>
      <c r="BC487" s="21">
        <v>6.8234321996715348</v>
      </c>
      <c r="BD487" s="21">
        <v>6.901862454840173</v>
      </c>
      <c r="BE487" s="21">
        <v>6.9802927100088112</v>
      </c>
      <c r="BF487" s="21">
        <v>7.0587229651774486</v>
      </c>
      <c r="BG487" s="21">
        <v>7.1502249295408609</v>
      </c>
      <c r="BH487" s="21">
        <v>7.2417268939042723</v>
      </c>
      <c r="BI487" s="21">
        <v>7.3332288582676846</v>
      </c>
      <c r="BJ487" s="21">
        <v>7.424730822631096</v>
      </c>
      <c r="BK487" s="22">
        <v>7.6285297110405814</v>
      </c>
      <c r="BM487" s="163">
        <f>VLOOKUP(BM$6,'MonteCarlo Policy Paths'!$N$2:$S$31,$B487+1,FALSE)</f>
        <v>23.967702867134744</v>
      </c>
      <c r="BN487" s="21">
        <f>VLOOKUP(BN$6,'MonteCarlo Policy Paths'!$N$2:$S$31,$B487+1,FALSE)</f>
        <v>26.317177955222718</v>
      </c>
      <c r="BO487" s="21">
        <f>VLOOKUP(BO$6,'MonteCarlo Policy Paths'!$N$2:$S$31,$B487+1,FALSE)</f>
        <v>28.893255238045125</v>
      </c>
      <c r="BP487" s="21">
        <f>VLOOKUP(BP$6,'MonteCarlo Policy Paths'!$N$2:$S$31,$B487+1,FALSE)</f>
        <v>31.715102246604285</v>
      </c>
      <c r="BQ487" s="21">
        <f>VLOOKUP(BQ$6,'MonteCarlo Policy Paths'!$N$2:$S$31,$B487+1,FALSE)</f>
        <v>34.790233856835599</v>
      </c>
      <c r="BR487" s="21">
        <f>VLOOKUP(BR$6,'MonteCarlo Policy Paths'!$N$2:$S$31,$B487+1,FALSE)</f>
        <v>38.117013285454661</v>
      </c>
      <c r="BS487" s="21">
        <f>VLOOKUP(BS$6,'MonteCarlo Policy Paths'!$N$2:$S$31,$B487+1,FALSE)</f>
        <v>41.72840612279375</v>
      </c>
      <c r="BT487" s="21">
        <f>VLOOKUP(BT$6,'MonteCarlo Policy Paths'!$N$2:$S$31,$B487+1,FALSE)</f>
        <v>45.677249983631562</v>
      </c>
      <c r="BU487" s="21">
        <f>VLOOKUP(BU$6,'MonteCarlo Policy Paths'!$N$2:$S$31,$B487+1,FALSE)</f>
        <v>49.99204890598088</v>
      </c>
      <c r="BV487" s="21">
        <f>VLOOKUP(BV$6,'MonteCarlo Policy Paths'!$N$2:$S$31,$B487+1,FALSE)</f>
        <v>54.768556811140854</v>
      </c>
      <c r="BW487" s="21">
        <f>VLOOKUP(BW$6,'MonteCarlo Policy Paths'!$N$2:$S$31,$B487+1,FALSE)</f>
        <v>60.010238214835042</v>
      </c>
      <c r="BX487" s="21">
        <f>VLOOKUP(BX$6,'MonteCarlo Policy Paths'!$N$2:$S$31,$B487+1,FALSE)</f>
        <v>65.75812779974207</v>
      </c>
      <c r="BY487" s="21">
        <f>VLOOKUP(BY$6,'MonteCarlo Policy Paths'!$N$2:$S$31,$B487+1,FALSE)</f>
        <v>72.066881159093455</v>
      </c>
      <c r="BZ487" s="21">
        <f>VLOOKUP(BZ$6,'MonteCarlo Policy Paths'!$N$2:$S$31,$B487+1,FALSE)</f>
        <v>78.981532638183737</v>
      </c>
      <c r="CA487" s="21">
        <f>VLOOKUP(CA$6,'MonteCarlo Policy Paths'!$N$2:$S$31,$B487+1,FALSE)</f>
        <v>81.252691038046251</v>
      </c>
      <c r="CB487" s="21">
        <f>VLOOKUP(CB$6,'MonteCarlo Policy Paths'!$N$2:$S$31,$B487+1,FALSE)</f>
        <v>83.604044111934414</v>
      </c>
      <c r="CC487" s="21">
        <f>VLOOKUP(CC$6,'MonteCarlo Policy Paths'!$N$2:$S$31,$B487+1,FALSE)</f>
        <v>86.018714380110126</v>
      </c>
      <c r="CD487" s="21">
        <f>VLOOKUP(CD$6,'MonteCarlo Policy Paths'!$N$2:$S$31,$B487+1,FALSE)</f>
        <v>88.506196331807388</v>
      </c>
      <c r="CE487" s="21">
        <f>VLOOKUP(CE$6,'MonteCarlo Policy Paths'!$N$2:$S$31,$B487+1,FALSE)</f>
        <v>91.042757806054695</v>
      </c>
      <c r="CF487" s="21">
        <f>VLOOKUP(CF$6,'MonteCarlo Policy Paths'!$N$2:$S$31,$B487+1,FALSE)</f>
        <v>93.687547211990633</v>
      </c>
      <c r="CG487" s="21">
        <f>VLOOKUP(CG$6,'MonteCarlo Policy Paths'!$N$2:$S$31,$B487+1,FALSE)</f>
        <v>96.373095170621937</v>
      </c>
      <c r="CH487" s="21">
        <f>VLOOKUP(CH$6,'MonteCarlo Policy Paths'!$N$2:$S$31,$B487+1,FALSE)</f>
        <v>99.112987273548597</v>
      </c>
      <c r="CI487" s="21">
        <f>VLOOKUP(CI$6,'MonteCarlo Policy Paths'!$N$2:$S$31,$B487+1,FALSE)</f>
        <v>101.92614153054797</v>
      </c>
      <c r="CJ487" s="21">
        <f>VLOOKUP(CJ$6,'MonteCarlo Policy Paths'!$N$2:$S$31,$B487+1,FALSE)</f>
        <v>104.82221793361833</v>
      </c>
      <c r="CK487" s="21">
        <f>VLOOKUP(CK$6,'MonteCarlo Policy Paths'!$N$2:$S$31,$B487+1,FALSE)</f>
        <v>107.79595653596101</v>
      </c>
      <c r="CL487" s="21">
        <f>VLOOKUP(CL$6,'MonteCarlo Policy Paths'!$N$2:$S$31,$B487+1,FALSE)</f>
        <v>110.84691133589952</v>
      </c>
      <c r="CM487" s="21">
        <f>VLOOKUP(CM$6,'MonteCarlo Policy Paths'!$N$2:$S$31,$B487+1,FALSE)</f>
        <v>113.96784710075578</v>
      </c>
      <c r="CN487" s="21">
        <f>VLOOKUP(CN$6,'MonteCarlo Policy Paths'!$N$2:$S$31,$B487+1,FALSE)</f>
        <v>117.16284845198182</v>
      </c>
      <c r="CO487" s="164">
        <f>VLOOKUP(CO$6,'MonteCarlo Policy Paths'!$N$2:$S$31,$B487+1,FALSE)</f>
        <v>120.41827982173916</v>
      </c>
      <c r="CQ487" s="163">
        <f>BM487*VLOOKUP(AI$6,'Greenhouse Gas Costs Avoided'!$A$2:$I$32,9,FALSE)</f>
        <v>1.5183602829902079</v>
      </c>
      <c r="CR487" s="21">
        <f>BN487*VLOOKUP(AJ$6,'Greenhouse Gas Costs Avoided'!$A$2:$I$32,9,FALSE)</f>
        <v>1.6672001480120395</v>
      </c>
      <c r="CS487" s="21">
        <f>BO487*VLOOKUP(AK$6,'Greenhouse Gas Costs Avoided'!$A$2:$I$32,9,FALSE)</f>
        <v>1.8303953216936328</v>
      </c>
      <c r="CT487" s="21">
        <f>BP487*VLOOKUP(AL$6,'Greenhouse Gas Costs Avoided'!$A$2:$I$32,9,FALSE)</f>
        <v>2.0091600721673259</v>
      </c>
      <c r="CU487" s="21">
        <f>BQ487*VLOOKUP(AM$6,'Greenhouse Gas Costs Avoided'!$A$2:$I$32,9,FALSE)</f>
        <v>2.2039704688009323</v>
      </c>
      <c r="CV487" s="21">
        <f>BR487*VLOOKUP(AN$6,'Greenhouse Gas Costs Avoided'!$A$2:$I$32,9,FALSE)</f>
        <v>2.4147228209427172</v>
      </c>
      <c r="CW487" s="21">
        <f>BS487*VLOOKUP(AO$6,'Greenhouse Gas Costs Avoided'!$A$2:$I$32,9,FALSE)</f>
        <v>2.6435055074141016</v>
      </c>
      <c r="CX487" s="21">
        <f>BT487*VLOOKUP(AP$6,'Greenhouse Gas Costs Avoided'!$A$2:$I$32,9,FALSE)</f>
        <v>2.8936658050138946</v>
      </c>
      <c r="CY487" s="21">
        <f>BU487*VLOOKUP(AQ$6,'Greenhouse Gas Costs Avoided'!$A$2:$I$32,9,FALSE)</f>
        <v>3.1670094520501597</v>
      </c>
      <c r="CZ487" s="21">
        <f>BV487*VLOOKUP(AR$6,'Greenhouse Gas Costs Avoided'!$A$2:$I$32,9,FALSE)</f>
        <v>3.4696024846318703</v>
      </c>
      <c r="DA487" s="21">
        <f>BW487*VLOOKUP(AS$6,'Greenhouse Gas Costs Avoided'!$A$2:$I$32,9,FALSE)</f>
        <v>3.8016643807416939</v>
      </c>
      <c r="DB487" s="21">
        <f>BX487*VLOOKUP(AT$6,'Greenhouse Gas Costs Avoided'!$A$2:$I$32,9,FALSE)</f>
        <v>4.1657946983243246</v>
      </c>
      <c r="DC487" s="21">
        <f>BY487*VLOOKUP(AU$6,'Greenhouse Gas Costs Avoided'!$A$2:$I$32,9,FALSE)</f>
        <v>4.5654558835919028</v>
      </c>
      <c r="DD487" s="21">
        <f>BZ487*VLOOKUP(AV$6,'Greenhouse Gas Costs Avoided'!$A$2:$I$32,9,FALSE)</f>
        <v>5.0035008741682265</v>
      </c>
      <c r="DE487" s="21">
        <f>CA487*VLOOKUP(AW$6,'Greenhouse Gas Costs Avoided'!$A$2:$I$32,9,FALSE)</f>
        <v>5.1473793563843691</v>
      </c>
      <c r="DF487" s="21">
        <f>CB487*VLOOKUP(AX$6,'Greenhouse Gas Costs Avoided'!$A$2:$I$32,9,FALSE)</f>
        <v>5.2963381923007766</v>
      </c>
      <c r="DG487" s="21">
        <f>CC487*VLOOKUP(AY$6,'Greenhouse Gas Costs Avoided'!$A$2:$I$32,9,FALSE)</f>
        <v>5.4493081891352544</v>
      </c>
      <c r="DH487" s="21">
        <f>CD487*VLOOKUP(AZ$6,'Greenhouse Gas Costs Avoided'!$A$2:$I$32,9,FALSE)</f>
        <v>5.606890825278958</v>
      </c>
      <c r="DI487" s="21">
        <f>CE487*VLOOKUP(BA$6,'Greenhouse Gas Costs Avoided'!$A$2:$I$32,9,FALSE)</f>
        <v>5.7675826620899597</v>
      </c>
      <c r="DJ487" s="21">
        <f>CF487*VLOOKUP(BB$6,'Greenhouse Gas Costs Avoided'!$A$2:$I$32,9,FALSE)</f>
        <v>5.935130766850258</v>
      </c>
      <c r="DK487" s="21">
        <f>CG487*VLOOKUP(BC$6,'Greenhouse Gas Costs Avoided'!$A$2:$I$32,9,FALSE)</f>
        <v>6.1052609366481567</v>
      </c>
      <c r="DL487" s="21">
        <f>CH487*VLOOKUP(BD$6,'Greenhouse Gas Costs Avoided'!$A$2:$I$32,9,FALSE)</f>
        <v>6.2788338222861402</v>
      </c>
      <c r="DM487" s="21">
        <f>CI487*VLOOKUP(BE$6,'Greenhouse Gas Costs Avoided'!$A$2:$I$32,9,FALSE)</f>
        <v>6.4570478846612929</v>
      </c>
      <c r="DN487" s="21">
        <f>CJ487*VLOOKUP(BF$6,'Greenhouse Gas Costs Avoided'!$A$2:$I$32,9,FALSE)</f>
        <v>6.6405150868084322</v>
      </c>
      <c r="DO487" s="21">
        <f>CK487*VLOOKUP(BG$6,'Greenhouse Gas Costs Avoided'!$A$2:$I$32,9,FALSE)</f>
        <v>6.8289022097138705</v>
      </c>
      <c r="DP487" s="21">
        <f>CL487*VLOOKUP(BH$6,'Greenhouse Gas Costs Avoided'!$A$2:$I$32,9,FALSE)</f>
        <v>7.0221809990540507</v>
      </c>
      <c r="DQ487" s="21">
        <f>CM487*VLOOKUP(BI$6,'Greenhouse Gas Costs Avoided'!$A$2:$I$32,9,FALSE)</f>
        <v>7.2198931009350886</v>
      </c>
      <c r="DR487" s="21">
        <f>CN487*VLOOKUP(BJ$6,'Greenhouse Gas Costs Avoided'!$A$2:$I$32,9,FALSE)</f>
        <v>7.4222972772007143</v>
      </c>
      <c r="DS487" s="164">
        <f>CO487*VLOOKUP(BK$6,'Greenhouse Gas Costs Avoided'!$A$2:$I$32,9,FALSE)</f>
        <v>7.6285297110405814</v>
      </c>
    </row>
    <row r="488" spans="1:123" x14ac:dyDescent="0.35">
      <c r="A488" s="174">
        <v>482</v>
      </c>
      <c r="B488" s="12">
        <v>2</v>
      </c>
      <c r="C488" s="175">
        <v>2023</v>
      </c>
      <c r="E488" s="20">
        <v>0</v>
      </c>
      <c r="F488" s="21">
        <v>82.346532180449415</v>
      </c>
      <c r="G488" s="21">
        <v>84.002844861871253</v>
      </c>
      <c r="H488" s="21">
        <v>85.659157543293105</v>
      </c>
      <c r="I488" s="21">
        <v>86.918851036576825</v>
      </c>
      <c r="J488" s="21">
        <v>88.178544529860531</v>
      </c>
      <c r="K488" s="21">
        <v>89.438238023144251</v>
      </c>
      <c r="L488" s="21">
        <v>90.697931516427971</v>
      </c>
      <c r="M488" s="21">
        <v>91.95762500971172</v>
      </c>
      <c r="N488" s="21">
        <v>93.21731850299544</v>
      </c>
      <c r="O488" s="21">
        <v>94.47701199627916</v>
      </c>
      <c r="P488" s="21">
        <v>95.73670548956288</v>
      </c>
      <c r="Q488" s="21">
        <v>96.996398982846586</v>
      </c>
      <c r="R488" s="21">
        <v>98.25609247613032</v>
      </c>
      <c r="S488" s="21">
        <v>99.65157958594628</v>
      </c>
      <c r="T488" s="21">
        <v>101.04706669576224</v>
      </c>
      <c r="U488" s="21">
        <v>102.4425538055782</v>
      </c>
      <c r="V488" s="21">
        <v>103.83804091539416</v>
      </c>
      <c r="W488" s="21">
        <v>105.23352802521011</v>
      </c>
      <c r="X488" s="21">
        <v>106.47156953138905</v>
      </c>
      <c r="Y488" s="21">
        <v>107.709611037568</v>
      </c>
      <c r="Z488" s="21">
        <v>108.94765254374694</v>
      </c>
      <c r="AA488" s="21">
        <v>110.18569404992589</v>
      </c>
      <c r="AB488" s="21">
        <v>111.42373555610482</v>
      </c>
      <c r="AC488" s="21">
        <v>112.86811731331359</v>
      </c>
      <c r="AD488" s="21">
        <v>114.31249907052236</v>
      </c>
      <c r="AE488" s="21">
        <v>115.75688082773114</v>
      </c>
      <c r="AF488" s="21">
        <v>117.20126258493991</v>
      </c>
      <c r="AG488" s="22">
        <v>120.41827982173916</v>
      </c>
      <c r="AI488" s="20">
        <v>0</v>
      </c>
      <c r="AJ488" s="21">
        <v>5.2166744805659615</v>
      </c>
      <c r="AK488" s="21">
        <v>5.3216023247413169</v>
      </c>
      <c r="AL488" s="21">
        <v>5.4265301689166732</v>
      </c>
      <c r="AM488" s="21">
        <v>5.5063320831654474</v>
      </c>
      <c r="AN488" s="21">
        <v>5.5861339974142208</v>
      </c>
      <c r="AO488" s="21">
        <v>5.665935911662995</v>
      </c>
      <c r="AP488" s="21">
        <v>5.7457378259117702</v>
      </c>
      <c r="AQ488" s="21">
        <v>5.8255397401605462</v>
      </c>
      <c r="AR488" s="21">
        <v>5.9053416544093205</v>
      </c>
      <c r="AS488" s="21">
        <v>5.9851435686580947</v>
      </c>
      <c r="AT488" s="21">
        <v>6.0649454829068699</v>
      </c>
      <c r="AU488" s="21">
        <v>6.1447473971556432</v>
      </c>
      <c r="AV488" s="21">
        <v>6.2245493114044184</v>
      </c>
      <c r="AW488" s="21">
        <v>6.312953786990386</v>
      </c>
      <c r="AX488" s="21">
        <v>6.4013582625763545</v>
      </c>
      <c r="AY488" s="21">
        <v>6.4897627381623222</v>
      </c>
      <c r="AZ488" s="21">
        <v>6.5781672137482907</v>
      </c>
      <c r="BA488" s="21">
        <v>6.6665716893342575</v>
      </c>
      <c r="BB488" s="21">
        <v>6.7450019445028957</v>
      </c>
      <c r="BC488" s="21">
        <v>6.8234321996715348</v>
      </c>
      <c r="BD488" s="21">
        <v>6.901862454840173</v>
      </c>
      <c r="BE488" s="21">
        <v>6.9802927100088112</v>
      </c>
      <c r="BF488" s="21">
        <v>7.0587229651774486</v>
      </c>
      <c r="BG488" s="21">
        <v>7.1502249295408609</v>
      </c>
      <c r="BH488" s="21">
        <v>7.2417268939042723</v>
      </c>
      <c r="BI488" s="21">
        <v>7.3332288582676846</v>
      </c>
      <c r="BJ488" s="21">
        <v>7.424730822631096</v>
      </c>
      <c r="BK488" s="22">
        <v>7.6285297110405814</v>
      </c>
      <c r="BM488" s="163">
        <f>VLOOKUP(BM$6,'MonteCarlo Policy Paths'!$N$2:$S$31,$B488+1,FALSE)</f>
        <v>23.967702867134744</v>
      </c>
      <c r="BN488" s="21">
        <f>VLOOKUP(BN$6,'MonteCarlo Policy Paths'!$N$2:$S$31,$B488+1,FALSE)</f>
        <v>26.317177955222718</v>
      </c>
      <c r="BO488" s="21">
        <f>VLOOKUP(BO$6,'MonteCarlo Policy Paths'!$N$2:$S$31,$B488+1,FALSE)</f>
        <v>28.893255238045125</v>
      </c>
      <c r="BP488" s="21">
        <f>VLOOKUP(BP$6,'MonteCarlo Policy Paths'!$N$2:$S$31,$B488+1,FALSE)</f>
        <v>31.715102246604285</v>
      </c>
      <c r="BQ488" s="21">
        <f>VLOOKUP(BQ$6,'MonteCarlo Policy Paths'!$N$2:$S$31,$B488+1,FALSE)</f>
        <v>34.790233856835599</v>
      </c>
      <c r="BR488" s="21">
        <f>VLOOKUP(BR$6,'MonteCarlo Policy Paths'!$N$2:$S$31,$B488+1,FALSE)</f>
        <v>38.117013285454661</v>
      </c>
      <c r="BS488" s="21">
        <f>VLOOKUP(BS$6,'MonteCarlo Policy Paths'!$N$2:$S$31,$B488+1,FALSE)</f>
        <v>41.72840612279375</v>
      </c>
      <c r="BT488" s="21">
        <f>VLOOKUP(BT$6,'MonteCarlo Policy Paths'!$N$2:$S$31,$B488+1,FALSE)</f>
        <v>45.677249983631562</v>
      </c>
      <c r="BU488" s="21">
        <f>VLOOKUP(BU$6,'MonteCarlo Policy Paths'!$N$2:$S$31,$B488+1,FALSE)</f>
        <v>49.99204890598088</v>
      </c>
      <c r="BV488" s="21">
        <f>VLOOKUP(BV$6,'MonteCarlo Policy Paths'!$N$2:$S$31,$B488+1,FALSE)</f>
        <v>54.768556811140854</v>
      </c>
      <c r="BW488" s="21">
        <f>VLOOKUP(BW$6,'MonteCarlo Policy Paths'!$N$2:$S$31,$B488+1,FALSE)</f>
        <v>60.010238214835042</v>
      </c>
      <c r="BX488" s="21">
        <f>VLOOKUP(BX$6,'MonteCarlo Policy Paths'!$N$2:$S$31,$B488+1,FALSE)</f>
        <v>65.75812779974207</v>
      </c>
      <c r="BY488" s="21">
        <f>VLOOKUP(BY$6,'MonteCarlo Policy Paths'!$N$2:$S$31,$B488+1,FALSE)</f>
        <v>72.066881159093455</v>
      </c>
      <c r="BZ488" s="21">
        <f>VLOOKUP(BZ$6,'MonteCarlo Policy Paths'!$N$2:$S$31,$B488+1,FALSE)</f>
        <v>78.981532638183737</v>
      </c>
      <c r="CA488" s="21">
        <f>VLOOKUP(CA$6,'MonteCarlo Policy Paths'!$N$2:$S$31,$B488+1,FALSE)</f>
        <v>81.252691038046251</v>
      </c>
      <c r="CB488" s="21">
        <f>VLOOKUP(CB$6,'MonteCarlo Policy Paths'!$N$2:$S$31,$B488+1,FALSE)</f>
        <v>83.604044111934414</v>
      </c>
      <c r="CC488" s="21">
        <f>VLOOKUP(CC$6,'MonteCarlo Policy Paths'!$N$2:$S$31,$B488+1,FALSE)</f>
        <v>86.018714380110126</v>
      </c>
      <c r="CD488" s="21">
        <f>VLOOKUP(CD$6,'MonteCarlo Policy Paths'!$N$2:$S$31,$B488+1,FALSE)</f>
        <v>88.506196331807388</v>
      </c>
      <c r="CE488" s="21">
        <f>VLOOKUP(CE$6,'MonteCarlo Policy Paths'!$N$2:$S$31,$B488+1,FALSE)</f>
        <v>91.042757806054695</v>
      </c>
      <c r="CF488" s="21">
        <f>VLOOKUP(CF$6,'MonteCarlo Policy Paths'!$N$2:$S$31,$B488+1,FALSE)</f>
        <v>93.687547211990633</v>
      </c>
      <c r="CG488" s="21">
        <f>VLOOKUP(CG$6,'MonteCarlo Policy Paths'!$N$2:$S$31,$B488+1,FALSE)</f>
        <v>96.373095170621937</v>
      </c>
      <c r="CH488" s="21">
        <f>VLOOKUP(CH$6,'MonteCarlo Policy Paths'!$N$2:$S$31,$B488+1,FALSE)</f>
        <v>99.112987273548597</v>
      </c>
      <c r="CI488" s="21">
        <f>VLOOKUP(CI$6,'MonteCarlo Policy Paths'!$N$2:$S$31,$B488+1,FALSE)</f>
        <v>101.92614153054797</v>
      </c>
      <c r="CJ488" s="21">
        <f>VLOOKUP(CJ$6,'MonteCarlo Policy Paths'!$N$2:$S$31,$B488+1,FALSE)</f>
        <v>104.82221793361833</v>
      </c>
      <c r="CK488" s="21">
        <f>VLOOKUP(CK$6,'MonteCarlo Policy Paths'!$N$2:$S$31,$B488+1,FALSE)</f>
        <v>107.79595653596101</v>
      </c>
      <c r="CL488" s="21">
        <f>VLOOKUP(CL$6,'MonteCarlo Policy Paths'!$N$2:$S$31,$B488+1,FALSE)</f>
        <v>110.84691133589952</v>
      </c>
      <c r="CM488" s="21">
        <f>VLOOKUP(CM$6,'MonteCarlo Policy Paths'!$N$2:$S$31,$B488+1,FALSE)</f>
        <v>113.96784710075578</v>
      </c>
      <c r="CN488" s="21">
        <f>VLOOKUP(CN$6,'MonteCarlo Policy Paths'!$N$2:$S$31,$B488+1,FALSE)</f>
        <v>117.16284845198182</v>
      </c>
      <c r="CO488" s="164">
        <f>VLOOKUP(CO$6,'MonteCarlo Policy Paths'!$N$2:$S$31,$B488+1,FALSE)</f>
        <v>120.41827982173916</v>
      </c>
      <c r="CQ488" s="163">
        <f>BM488*VLOOKUP(AI$6,'Greenhouse Gas Costs Avoided'!$A$2:$I$32,9,FALSE)</f>
        <v>1.5183602829902079</v>
      </c>
      <c r="CR488" s="21">
        <f>BN488*VLOOKUP(AJ$6,'Greenhouse Gas Costs Avoided'!$A$2:$I$32,9,FALSE)</f>
        <v>1.6672001480120395</v>
      </c>
      <c r="CS488" s="21">
        <f>BO488*VLOOKUP(AK$6,'Greenhouse Gas Costs Avoided'!$A$2:$I$32,9,FALSE)</f>
        <v>1.8303953216936328</v>
      </c>
      <c r="CT488" s="21">
        <f>BP488*VLOOKUP(AL$6,'Greenhouse Gas Costs Avoided'!$A$2:$I$32,9,FALSE)</f>
        <v>2.0091600721673259</v>
      </c>
      <c r="CU488" s="21">
        <f>BQ488*VLOOKUP(AM$6,'Greenhouse Gas Costs Avoided'!$A$2:$I$32,9,FALSE)</f>
        <v>2.2039704688009323</v>
      </c>
      <c r="CV488" s="21">
        <f>BR488*VLOOKUP(AN$6,'Greenhouse Gas Costs Avoided'!$A$2:$I$32,9,FALSE)</f>
        <v>2.4147228209427172</v>
      </c>
      <c r="CW488" s="21">
        <f>BS488*VLOOKUP(AO$6,'Greenhouse Gas Costs Avoided'!$A$2:$I$32,9,FALSE)</f>
        <v>2.6435055074141016</v>
      </c>
      <c r="CX488" s="21">
        <f>BT488*VLOOKUP(AP$6,'Greenhouse Gas Costs Avoided'!$A$2:$I$32,9,FALSE)</f>
        <v>2.8936658050138946</v>
      </c>
      <c r="CY488" s="21">
        <f>BU488*VLOOKUP(AQ$6,'Greenhouse Gas Costs Avoided'!$A$2:$I$32,9,FALSE)</f>
        <v>3.1670094520501597</v>
      </c>
      <c r="CZ488" s="21">
        <f>BV488*VLOOKUP(AR$6,'Greenhouse Gas Costs Avoided'!$A$2:$I$32,9,FALSE)</f>
        <v>3.4696024846318703</v>
      </c>
      <c r="DA488" s="21">
        <f>BW488*VLOOKUP(AS$6,'Greenhouse Gas Costs Avoided'!$A$2:$I$32,9,FALSE)</f>
        <v>3.8016643807416939</v>
      </c>
      <c r="DB488" s="21">
        <f>BX488*VLOOKUP(AT$6,'Greenhouse Gas Costs Avoided'!$A$2:$I$32,9,FALSE)</f>
        <v>4.1657946983243246</v>
      </c>
      <c r="DC488" s="21">
        <f>BY488*VLOOKUP(AU$6,'Greenhouse Gas Costs Avoided'!$A$2:$I$32,9,FALSE)</f>
        <v>4.5654558835919028</v>
      </c>
      <c r="DD488" s="21">
        <f>BZ488*VLOOKUP(AV$6,'Greenhouse Gas Costs Avoided'!$A$2:$I$32,9,FALSE)</f>
        <v>5.0035008741682265</v>
      </c>
      <c r="DE488" s="21">
        <f>CA488*VLOOKUP(AW$6,'Greenhouse Gas Costs Avoided'!$A$2:$I$32,9,FALSE)</f>
        <v>5.1473793563843691</v>
      </c>
      <c r="DF488" s="21">
        <f>CB488*VLOOKUP(AX$6,'Greenhouse Gas Costs Avoided'!$A$2:$I$32,9,FALSE)</f>
        <v>5.2963381923007766</v>
      </c>
      <c r="DG488" s="21">
        <f>CC488*VLOOKUP(AY$6,'Greenhouse Gas Costs Avoided'!$A$2:$I$32,9,FALSE)</f>
        <v>5.4493081891352544</v>
      </c>
      <c r="DH488" s="21">
        <f>CD488*VLOOKUP(AZ$6,'Greenhouse Gas Costs Avoided'!$A$2:$I$32,9,FALSE)</f>
        <v>5.606890825278958</v>
      </c>
      <c r="DI488" s="21">
        <f>CE488*VLOOKUP(BA$6,'Greenhouse Gas Costs Avoided'!$A$2:$I$32,9,FALSE)</f>
        <v>5.7675826620899597</v>
      </c>
      <c r="DJ488" s="21">
        <f>CF488*VLOOKUP(BB$6,'Greenhouse Gas Costs Avoided'!$A$2:$I$32,9,FALSE)</f>
        <v>5.935130766850258</v>
      </c>
      <c r="DK488" s="21">
        <f>CG488*VLOOKUP(BC$6,'Greenhouse Gas Costs Avoided'!$A$2:$I$32,9,FALSE)</f>
        <v>6.1052609366481567</v>
      </c>
      <c r="DL488" s="21">
        <f>CH488*VLOOKUP(BD$6,'Greenhouse Gas Costs Avoided'!$A$2:$I$32,9,FALSE)</f>
        <v>6.2788338222861402</v>
      </c>
      <c r="DM488" s="21">
        <f>CI488*VLOOKUP(BE$6,'Greenhouse Gas Costs Avoided'!$A$2:$I$32,9,FALSE)</f>
        <v>6.4570478846612929</v>
      </c>
      <c r="DN488" s="21">
        <f>CJ488*VLOOKUP(BF$6,'Greenhouse Gas Costs Avoided'!$A$2:$I$32,9,FALSE)</f>
        <v>6.6405150868084322</v>
      </c>
      <c r="DO488" s="21">
        <f>CK488*VLOOKUP(BG$6,'Greenhouse Gas Costs Avoided'!$A$2:$I$32,9,FALSE)</f>
        <v>6.8289022097138705</v>
      </c>
      <c r="DP488" s="21">
        <f>CL488*VLOOKUP(BH$6,'Greenhouse Gas Costs Avoided'!$A$2:$I$32,9,FALSE)</f>
        <v>7.0221809990540507</v>
      </c>
      <c r="DQ488" s="21">
        <f>CM488*VLOOKUP(BI$6,'Greenhouse Gas Costs Avoided'!$A$2:$I$32,9,FALSE)</f>
        <v>7.2198931009350886</v>
      </c>
      <c r="DR488" s="21">
        <f>CN488*VLOOKUP(BJ$6,'Greenhouse Gas Costs Avoided'!$A$2:$I$32,9,FALSE)</f>
        <v>7.4222972772007143</v>
      </c>
      <c r="DS488" s="164">
        <f>CO488*VLOOKUP(BK$6,'Greenhouse Gas Costs Avoided'!$A$2:$I$32,9,FALSE)</f>
        <v>7.6285297110405814</v>
      </c>
    </row>
    <row r="489" spans="1:123" x14ac:dyDescent="0.35">
      <c r="A489" s="174">
        <v>483</v>
      </c>
      <c r="B489" s="12">
        <v>5</v>
      </c>
      <c r="C489" s="175">
        <v>2023</v>
      </c>
      <c r="E489" s="20">
        <v>0</v>
      </c>
      <c r="F489" s="21">
        <v>82.346532180449415</v>
      </c>
      <c r="G489" s="21">
        <v>84.002844861871253</v>
      </c>
      <c r="H489" s="21">
        <v>85.659157543293105</v>
      </c>
      <c r="I489" s="21">
        <v>86.918851036576825</v>
      </c>
      <c r="J489" s="21">
        <v>88.178544529860531</v>
      </c>
      <c r="K489" s="21">
        <v>89.438238023144251</v>
      </c>
      <c r="L489" s="21">
        <v>90.697931516427971</v>
      </c>
      <c r="M489" s="21">
        <v>91.95762500971172</v>
      </c>
      <c r="N489" s="21">
        <v>93.21731850299544</v>
      </c>
      <c r="O489" s="21">
        <v>94.47701199627916</v>
      </c>
      <c r="P489" s="21">
        <v>95.73670548956288</v>
      </c>
      <c r="Q489" s="21">
        <v>96.996398982846586</v>
      </c>
      <c r="R489" s="21">
        <v>99.874634841342697</v>
      </c>
      <c r="S489" s="21">
        <v>101.93553668931256</v>
      </c>
      <c r="T489" s="21">
        <v>104.04258519817796</v>
      </c>
      <c r="U489" s="21">
        <v>106.18472717196582</v>
      </c>
      <c r="V489" s="21">
        <v>108.36780972271322</v>
      </c>
      <c r="W489" s="21">
        <v>110.57648338650839</v>
      </c>
      <c r="X489" s="21">
        <v>112.7694544213079</v>
      </c>
      <c r="Y489" s="21">
        <v>114.98228749612761</v>
      </c>
      <c r="Z489" s="21">
        <v>117.22345778349788</v>
      </c>
      <c r="AA489" s="21">
        <v>119.50474742044912</v>
      </c>
      <c r="AB489" s="21">
        <v>121.83201137782079</v>
      </c>
      <c r="AC489" s="21">
        <v>124.30483685770574</v>
      </c>
      <c r="AD489" s="21">
        <v>126.81952160325447</v>
      </c>
      <c r="AE489" s="21">
        <v>129.37127756316897</v>
      </c>
      <c r="AF489" s="21">
        <v>131.96243899653103</v>
      </c>
      <c r="AG489" s="22">
        <v>135.47056479945655</v>
      </c>
      <c r="AI489" s="20">
        <v>0</v>
      </c>
      <c r="AJ489" s="21">
        <v>5.2166744805659615</v>
      </c>
      <c r="AK489" s="21">
        <v>5.3216023247413169</v>
      </c>
      <c r="AL489" s="21">
        <v>5.4265301689166732</v>
      </c>
      <c r="AM489" s="21">
        <v>5.5063320831654474</v>
      </c>
      <c r="AN489" s="21">
        <v>5.5861339974142208</v>
      </c>
      <c r="AO489" s="21">
        <v>5.665935911662995</v>
      </c>
      <c r="AP489" s="21">
        <v>5.7457378259117702</v>
      </c>
      <c r="AQ489" s="21">
        <v>5.8255397401605462</v>
      </c>
      <c r="AR489" s="21">
        <v>5.9053416544093205</v>
      </c>
      <c r="AS489" s="21">
        <v>5.9851435686580947</v>
      </c>
      <c r="AT489" s="21">
        <v>6.0649454829068699</v>
      </c>
      <c r="AU489" s="21">
        <v>6.1447473971556432</v>
      </c>
      <c r="AV489" s="21">
        <v>6.327084396109818</v>
      </c>
      <c r="AW489" s="21">
        <v>6.4576430704410743</v>
      </c>
      <c r="AX489" s="21">
        <v>6.5911251478821242</v>
      </c>
      <c r="AY489" s="21">
        <v>6.7268304055597685</v>
      </c>
      <c r="AZ489" s="21">
        <v>6.8651292595600424</v>
      </c>
      <c r="BA489" s="21">
        <v>7.0050493173053994</v>
      </c>
      <c r="BB489" s="21">
        <v>7.1439746093722221</v>
      </c>
      <c r="BC489" s="21">
        <v>7.2841581669004034</v>
      </c>
      <c r="BD489" s="21">
        <v>7.426136894299721</v>
      </c>
      <c r="BE489" s="21">
        <v>7.5706571930511553</v>
      </c>
      <c r="BF489" s="21">
        <v>7.7180899770979394</v>
      </c>
      <c r="BG489" s="21">
        <v>7.8747441218959366</v>
      </c>
      <c r="BH489" s="21">
        <v>8.0340500621877027</v>
      </c>
      <c r="BI489" s="21">
        <v>8.1957044736636782</v>
      </c>
      <c r="BJ489" s="21">
        <v>8.3598552322508848</v>
      </c>
      <c r="BK489" s="22">
        <v>8.5820959249206545</v>
      </c>
      <c r="BM489" s="163">
        <f>VLOOKUP(BM$6,'MonteCarlo Policy Paths'!$N$2:$S$31,$B489+1,FALSE)</f>
        <v>24.184299884200797</v>
      </c>
      <c r="BN489" s="21">
        <f>VLOOKUP(BN$6,'MonteCarlo Policy Paths'!$N$2:$S$31,$B489+1,FALSE)</f>
        <v>26.797135120393484</v>
      </c>
      <c r="BO489" s="21">
        <f>VLOOKUP(BO$6,'MonteCarlo Policy Paths'!$N$2:$S$31,$B489+1,FALSE)</f>
        <v>29.690826715826198</v>
      </c>
      <c r="BP489" s="21">
        <f>VLOOKUP(BP$6,'MonteCarlo Policy Paths'!$N$2:$S$31,$B489+1,FALSE)</f>
        <v>32.893001978364566</v>
      </c>
      <c r="BQ489" s="21">
        <f>VLOOKUP(BQ$6,'MonteCarlo Policy Paths'!$N$2:$S$31,$B489+1,FALSE)</f>
        <v>36.420098382625895</v>
      </c>
      <c r="BR489" s="21">
        <f>VLOOKUP(BR$6,'MonteCarlo Policy Paths'!$N$2:$S$31,$B489+1,FALSE)</f>
        <v>40.279471956541457</v>
      </c>
      <c r="BS489" s="21">
        <f>VLOOKUP(BS$6,'MonteCarlo Policy Paths'!$N$2:$S$31,$B489+1,FALSE)</f>
        <v>44.515635375675203</v>
      </c>
      <c r="BT489" s="21">
        <f>VLOOKUP(BT$6,'MonteCarlo Policy Paths'!$N$2:$S$31,$B489+1,FALSE)</f>
        <v>49.196171227791872</v>
      </c>
      <c r="BU489" s="21">
        <f>VLOOKUP(BU$6,'MonteCarlo Policy Paths'!$N$2:$S$31,$B489+1,FALSE)</f>
        <v>54.364766335209197</v>
      </c>
      <c r="BV489" s="21">
        <f>VLOOKUP(BV$6,'MonteCarlo Policy Paths'!$N$2:$S$31,$B489+1,FALSE)</f>
        <v>60.140596575631633</v>
      </c>
      <c r="BW489" s="21">
        <f>VLOOKUP(BW$6,'MonteCarlo Policy Paths'!$N$2:$S$31,$B489+1,FALSE)</f>
        <v>66.545116533046993</v>
      </c>
      <c r="BX489" s="21">
        <f>VLOOKUP(BX$6,'MonteCarlo Policy Paths'!$N$2:$S$31,$B489+1,FALSE)</f>
        <v>73.642612105771832</v>
      </c>
      <c r="BY489" s="21">
        <f>VLOOKUP(BY$6,'MonteCarlo Policy Paths'!$N$2:$S$31,$B489+1,FALSE)</f>
        <v>81.515240678665066</v>
      </c>
      <c r="BZ489" s="21">
        <f>VLOOKUP(BZ$6,'MonteCarlo Policy Paths'!$N$2:$S$31,$B489+1,FALSE)</f>
        <v>90.237354922369406</v>
      </c>
      <c r="CA489" s="21">
        <f>VLOOKUP(CA$6,'MonteCarlo Policy Paths'!$N$2:$S$31,$B489+1,FALSE)</f>
        <v>92.736092415362535</v>
      </c>
      <c r="CB489" s="21">
        <f>VLOOKUP(CB$6,'MonteCarlo Policy Paths'!$N$2:$S$31,$B489+1,FALSE)</f>
        <v>95.321073906264047</v>
      </c>
      <c r="CC489" s="21">
        <f>VLOOKUP(CC$6,'MonteCarlo Policy Paths'!$N$2:$S$31,$B489+1,FALSE)</f>
        <v>97.972807459231774</v>
      </c>
      <c r="CD489" s="21">
        <f>VLOOKUP(CD$6,'MonteCarlo Policy Paths'!$N$2:$S$31,$B489+1,FALSE)</f>
        <v>100.70188743091984</v>
      </c>
      <c r="CE489" s="21">
        <f>VLOOKUP(CE$6,'MonteCarlo Policy Paths'!$N$2:$S$31,$B489+1,FALSE)</f>
        <v>103.48109827693068</v>
      </c>
      <c r="CF489" s="21">
        <f>VLOOKUP(CF$6,'MonteCarlo Policy Paths'!$N$2:$S$31,$B489+1,FALSE)</f>
        <v>106.37744326160868</v>
      </c>
      <c r="CG489" s="21">
        <f>VLOOKUP(CG$6,'MonteCarlo Policy Paths'!$N$2:$S$31,$B489+1,FALSE)</f>
        <v>109.31402956265458</v>
      </c>
      <c r="CH489" s="21">
        <f>VLOOKUP(CH$6,'MonteCarlo Policy Paths'!$N$2:$S$31,$B489+1,FALSE)</f>
        <v>112.30612514839871</v>
      </c>
      <c r="CI489" s="21">
        <f>VLOOKUP(CI$6,'MonteCarlo Policy Paths'!$N$2:$S$31,$B489+1,FALSE)</f>
        <v>115.37497116076017</v>
      </c>
      <c r="CJ489" s="21">
        <f>VLOOKUP(CJ$6,'MonteCarlo Policy Paths'!$N$2:$S$31,$B489+1,FALSE)</f>
        <v>118.53125256657755</v>
      </c>
      <c r="CK489" s="21">
        <f>VLOOKUP(CK$6,'MonteCarlo Policy Paths'!$N$2:$S$31,$B489+1,FALSE)</f>
        <v>121.76875646902944</v>
      </c>
      <c r="CL489" s="21">
        <f>VLOOKUP(CL$6,'MonteCarlo Policy Paths'!$N$2:$S$31,$B489+1,FALSE)</f>
        <v>125.08672773594304</v>
      </c>
      <c r="CM489" s="21">
        <f>VLOOKUP(CM$6,'MonteCarlo Policy Paths'!$N$2:$S$31,$B489+1,FALSE)</f>
        <v>128.47676069968128</v>
      </c>
      <c r="CN489" s="21">
        <f>VLOOKUP(CN$6,'MonteCarlo Policy Paths'!$N$2:$S$31,$B489+1,FALSE)</f>
        <v>131.94323193005201</v>
      </c>
      <c r="CO489" s="164">
        <f>VLOOKUP(CO$6,'MonteCarlo Policy Paths'!$N$2:$S$31,$B489+1,FALSE)</f>
        <v>135.47056479945655</v>
      </c>
      <c r="CQ489" s="163">
        <f>BM489*VLOOKUP(AI$6,'Greenhouse Gas Costs Avoided'!$A$2:$I$32,9,FALSE)</f>
        <v>1.5320817610121258</v>
      </c>
      <c r="CR489" s="21">
        <f>BN489*VLOOKUP(AJ$6,'Greenhouse Gas Costs Avoided'!$A$2:$I$32,9,FALSE)</f>
        <v>1.6976055607114411</v>
      </c>
      <c r="CS489" s="21">
        <f>BO489*VLOOKUP(AK$6,'Greenhouse Gas Costs Avoided'!$A$2:$I$32,9,FALSE)</f>
        <v>1.8809216846672472</v>
      </c>
      <c r="CT489" s="21">
        <f>BP489*VLOOKUP(AL$6,'Greenhouse Gas Costs Avoided'!$A$2:$I$32,9,FALSE)</f>
        <v>2.0837803301021003</v>
      </c>
      <c r="CU489" s="21">
        <f>BQ489*VLOOKUP(AM$6,'Greenhouse Gas Costs Avoided'!$A$2:$I$32,9,FALSE)</f>
        <v>2.3072228153580183</v>
      </c>
      <c r="CV489" s="21">
        <f>BR489*VLOOKUP(AN$6,'Greenhouse Gas Costs Avoided'!$A$2:$I$32,9,FALSE)</f>
        <v>2.5517151467399573</v>
      </c>
      <c r="CW489" s="21">
        <f>BS489*VLOOKUP(AO$6,'Greenhouse Gas Costs Avoided'!$A$2:$I$32,9,FALSE)</f>
        <v>2.8200772139570236</v>
      </c>
      <c r="CX489" s="21">
        <f>BT489*VLOOKUP(AP$6,'Greenhouse Gas Costs Avoided'!$A$2:$I$32,9,FALSE)</f>
        <v>3.1165903917263735</v>
      </c>
      <c r="CY489" s="21">
        <f>BU489*VLOOKUP(AQ$6,'Greenhouse Gas Costs Avoided'!$A$2:$I$32,9,FALSE)</f>
        <v>3.444022251736667</v>
      </c>
      <c r="CZ489" s="21">
        <f>BV489*VLOOKUP(AR$6,'Greenhouse Gas Costs Avoided'!$A$2:$I$32,9,FALSE)</f>
        <v>3.8099226171979153</v>
      </c>
      <c r="DA489" s="21">
        <f>BW489*VLOOKUP(AS$6,'Greenhouse Gas Costs Avoided'!$A$2:$I$32,9,FALSE)</f>
        <v>4.2156506416508543</v>
      </c>
      <c r="DB489" s="21">
        <f>BX489*VLOOKUP(AT$6,'Greenhouse Gas Costs Avoided'!$A$2:$I$32,9,FALSE)</f>
        <v>4.6652788536686769</v>
      </c>
      <c r="DC489" s="21">
        <f>BY489*VLOOKUP(AU$6,'Greenhouse Gas Costs Avoided'!$A$2:$I$32,9,FALSE)</f>
        <v>5.1640119451993618</v>
      </c>
      <c r="DD489" s="21">
        <f>BZ489*VLOOKUP(AV$6,'Greenhouse Gas Costs Avoided'!$A$2:$I$32,9,FALSE)</f>
        <v>5.7165601774917221</v>
      </c>
      <c r="DE489" s="21">
        <f>CA489*VLOOKUP(AW$6,'Greenhouse Gas Costs Avoided'!$A$2:$I$32,9,FALSE)</f>
        <v>5.8748558551380645</v>
      </c>
      <c r="DF489" s="21">
        <f>CB489*VLOOKUP(AX$6,'Greenhouse Gas Costs Avoided'!$A$2:$I$32,9,FALSE)</f>
        <v>6.0386151127443357</v>
      </c>
      <c r="DG489" s="21">
        <f>CC489*VLOOKUP(AY$6,'Greenhouse Gas Costs Avoided'!$A$2:$I$32,9,FALSE)</f>
        <v>6.2066031310462346</v>
      </c>
      <c r="DH489" s="21">
        <f>CD489*VLOOKUP(AZ$6,'Greenhouse Gas Costs Avoided'!$A$2:$I$32,9,FALSE)</f>
        <v>6.3794910653253769</v>
      </c>
      <c r="DI489" s="21">
        <f>CE489*VLOOKUP(BA$6,'Greenhouse Gas Costs Avoided'!$A$2:$I$32,9,FALSE)</f>
        <v>6.5555548036832505</v>
      </c>
      <c r="DJ489" s="21">
        <f>CF489*VLOOKUP(BB$6,'Greenhouse Gas Costs Avoided'!$A$2:$I$32,9,FALSE)</f>
        <v>6.7390390205459019</v>
      </c>
      <c r="DK489" s="21">
        <f>CG489*VLOOKUP(BC$6,'Greenhouse Gas Costs Avoided'!$A$2:$I$32,9,FALSE)</f>
        <v>6.9250725353887148</v>
      </c>
      <c r="DL489" s="21">
        <f>CH489*VLOOKUP(BD$6,'Greenhouse Gas Costs Avoided'!$A$2:$I$32,9,FALSE)</f>
        <v>7.114622578022705</v>
      </c>
      <c r="DM489" s="21">
        <f>CI489*VLOOKUP(BE$6,'Greenhouse Gas Costs Avoided'!$A$2:$I$32,9,FALSE)</f>
        <v>7.309034780377397</v>
      </c>
      <c r="DN489" s="21">
        <f>CJ489*VLOOKUP(BF$6,'Greenhouse Gas Costs Avoided'!$A$2:$I$32,9,FALSE)</f>
        <v>7.5089860379134308</v>
      </c>
      <c r="DO489" s="21">
        <f>CK489*VLOOKUP(BG$6,'Greenhouse Gas Costs Avoided'!$A$2:$I$32,9,FALSE)</f>
        <v>7.714082761982441</v>
      </c>
      <c r="DP489" s="21">
        <f>CL489*VLOOKUP(BH$6,'Greenhouse Gas Costs Avoided'!$A$2:$I$32,9,FALSE)</f>
        <v>7.9242771147625906</v>
      </c>
      <c r="DQ489" s="21">
        <f>CM489*VLOOKUP(BI$6,'Greenhouse Gas Costs Avoided'!$A$2:$I$32,9,FALSE)</f>
        <v>8.1390365949973802</v>
      </c>
      <c r="DR489" s="21">
        <f>CN489*VLOOKUP(BJ$6,'Greenhouse Gas Costs Avoided'!$A$2:$I$32,9,FALSE)</f>
        <v>8.358638459535694</v>
      </c>
      <c r="DS489" s="164">
        <f>CO489*VLOOKUP(BK$6,'Greenhouse Gas Costs Avoided'!$A$2:$I$32,9,FALSE)</f>
        <v>8.5820959249206545</v>
      </c>
    </row>
    <row r="490" spans="1:123" x14ac:dyDescent="0.35">
      <c r="A490" s="174">
        <v>484</v>
      </c>
      <c r="B490" s="12">
        <v>1</v>
      </c>
      <c r="C490" s="175">
        <v>2023</v>
      </c>
      <c r="E490" s="20">
        <v>0</v>
      </c>
      <c r="F490" s="21">
        <v>82.346532180449415</v>
      </c>
      <c r="G490" s="21">
        <v>84.002844861871253</v>
      </c>
      <c r="H490" s="21">
        <v>85.659157543293105</v>
      </c>
      <c r="I490" s="21">
        <v>86.918851036576825</v>
      </c>
      <c r="J490" s="21">
        <v>88.178544529860531</v>
      </c>
      <c r="K490" s="21">
        <v>89.438238023144251</v>
      </c>
      <c r="L490" s="21">
        <v>90.697931516427971</v>
      </c>
      <c r="M490" s="21">
        <v>91.95762500971172</v>
      </c>
      <c r="N490" s="21">
        <v>93.21731850299544</v>
      </c>
      <c r="O490" s="21">
        <v>94.47701199627916</v>
      </c>
      <c r="P490" s="21">
        <v>95.73670548956288</v>
      </c>
      <c r="Q490" s="21">
        <v>96.996398982846586</v>
      </c>
      <c r="R490" s="21">
        <v>98.25609247613032</v>
      </c>
      <c r="S490" s="21">
        <v>99.65157958594628</v>
      </c>
      <c r="T490" s="21">
        <v>101.04706669576224</v>
      </c>
      <c r="U490" s="21">
        <v>102.4425538055782</v>
      </c>
      <c r="V490" s="21">
        <v>103.83804091539416</v>
      </c>
      <c r="W490" s="21">
        <v>105.23352802521011</v>
      </c>
      <c r="X490" s="21">
        <v>106.47156953138905</v>
      </c>
      <c r="Y490" s="21">
        <v>107.709611037568</v>
      </c>
      <c r="Z490" s="21">
        <v>108.94765254374694</v>
      </c>
      <c r="AA490" s="21">
        <v>110.18569404992589</v>
      </c>
      <c r="AB490" s="21">
        <v>111.42373555610482</v>
      </c>
      <c r="AC490" s="21">
        <v>112.86811731331359</v>
      </c>
      <c r="AD490" s="21">
        <v>114.31249907052236</v>
      </c>
      <c r="AE490" s="21">
        <v>115.75688082773114</v>
      </c>
      <c r="AF490" s="21">
        <v>117.20126258493991</v>
      </c>
      <c r="AG490" s="22">
        <v>118.64564434214866</v>
      </c>
      <c r="AI490" s="20">
        <v>0</v>
      </c>
      <c r="AJ490" s="21">
        <v>5.2166744805659615</v>
      </c>
      <c r="AK490" s="21">
        <v>5.3216023247413169</v>
      </c>
      <c r="AL490" s="21">
        <v>5.4265301689166732</v>
      </c>
      <c r="AM490" s="21">
        <v>5.5063320831654474</v>
      </c>
      <c r="AN490" s="21">
        <v>5.5861339974142208</v>
      </c>
      <c r="AO490" s="21">
        <v>5.665935911662995</v>
      </c>
      <c r="AP490" s="21">
        <v>5.7457378259117702</v>
      </c>
      <c r="AQ490" s="21">
        <v>5.8255397401605462</v>
      </c>
      <c r="AR490" s="21">
        <v>5.9053416544093205</v>
      </c>
      <c r="AS490" s="21">
        <v>5.9851435686580947</v>
      </c>
      <c r="AT490" s="21">
        <v>6.0649454829068699</v>
      </c>
      <c r="AU490" s="21">
        <v>6.1447473971556432</v>
      </c>
      <c r="AV490" s="21">
        <v>6.2245493114044184</v>
      </c>
      <c r="AW490" s="21">
        <v>6.312953786990386</v>
      </c>
      <c r="AX490" s="21">
        <v>6.4013582625763545</v>
      </c>
      <c r="AY490" s="21">
        <v>6.4897627381623222</v>
      </c>
      <c r="AZ490" s="21">
        <v>6.5781672137482907</v>
      </c>
      <c r="BA490" s="21">
        <v>6.6665716893342575</v>
      </c>
      <c r="BB490" s="21">
        <v>6.7450019445028957</v>
      </c>
      <c r="BC490" s="21">
        <v>6.8234321996715348</v>
      </c>
      <c r="BD490" s="21">
        <v>6.901862454840173</v>
      </c>
      <c r="BE490" s="21">
        <v>6.9802927100088112</v>
      </c>
      <c r="BF490" s="21">
        <v>7.0587229651774486</v>
      </c>
      <c r="BG490" s="21">
        <v>7.1502249295408609</v>
      </c>
      <c r="BH490" s="21">
        <v>7.2417268939042723</v>
      </c>
      <c r="BI490" s="21">
        <v>7.3332288582676846</v>
      </c>
      <c r="BJ490" s="21">
        <v>7.424730822631096</v>
      </c>
      <c r="BK490" s="22">
        <v>7.5162327869945065</v>
      </c>
      <c r="BM490" s="163">
        <f>VLOOKUP(BM$6,'MonteCarlo Policy Paths'!$N$2:$S$31,$B490+1,FALSE)</f>
        <v>18.946072246720579</v>
      </c>
      <c r="BN490" s="21">
        <f>VLOOKUP(BN$6,'MonteCarlo Policy Paths'!$N$2:$S$31,$B490+1,FALSE)</f>
        <v>19.920985834119051</v>
      </c>
      <c r="BO490" s="21">
        <f>VLOOKUP(BO$6,'MonteCarlo Policy Paths'!$N$2:$S$31,$B490+1,FALSE)</f>
        <v>20.944710352814074</v>
      </c>
      <c r="BP490" s="21">
        <f>VLOOKUP(BP$6,'MonteCarlo Policy Paths'!$N$2:$S$31,$B490+1,FALSE)</f>
        <v>22.017919567056939</v>
      </c>
      <c r="BQ490" s="21">
        <f>VLOOKUP(BQ$6,'MonteCarlo Policy Paths'!$N$2:$S$31,$B490+1,FALSE)</f>
        <v>23.125382269476081</v>
      </c>
      <c r="BR490" s="21">
        <f>VLOOKUP(BR$6,'MonteCarlo Policy Paths'!$N$2:$S$31,$B490+1,FALSE)</f>
        <v>24.222533249319248</v>
      </c>
      <c r="BS490" s="21">
        <f>VLOOKUP(BS$6,'MonteCarlo Policy Paths'!$N$2:$S$31,$B490+1,FALSE)</f>
        <v>25.344600035724898</v>
      </c>
      <c r="BT490" s="21">
        <f>VLOOKUP(BT$6,'MonteCarlo Policy Paths'!$N$2:$S$31,$B490+1,FALSE)</f>
        <v>26.511875533452777</v>
      </c>
      <c r="BU490" s="21">
        <f>VLOOKUP(BU$6,'MonteCarlo Policy Paths'!$N$2:$S$31,$B490+1,FALSE)</f>
        <v>27.727543772426976</v>
      </c>
      <c r="BV490" s="21">
        <f>VLOOKUP(BV$6,'MonteCarlo Policy Paths'!$N$2:$S$31,$B490+1,FALSE)</f>
        <v>29.105872242644537</v>
      </c>
      <c r="BW490" s="21">
        <f>VLOOKUP(BW$6,'MonteCarlo Policy Paths'!$N$2:$S$31,$B490+1,FALSE)</f>
        <v>30.561165854776764</v>
      </c>
      <c r="BX490" s="21">
        <f>VLOOKUP(BX$6,'MonteCarlo Policy Paths'!$N$2:$S$31,$B490+1,FALSE)</f>
        <v>32.089224147515601</v>
      </c>
      <c r="BY490" s="21">
        <f>VLOOKUP(BY$6,'MonteCarlo Policy Paths'!$N$2:$S$31,$B490+1,FALSE)</f>
        <v>33.693685354891386</v>
      </c>
      <c r="BZ490" s="21">
        <f>VLOOKUP(BZ$6,'MonteCarlo Policy Paths'!$N$2:$S$31,$B490+1,FALSE)</f>
        <v>35.378369622635958</v>
      </c>
      <c r="CA490" s="21">
        <f>VLOOKUP(CA$6,'MonteCarlo Policy Paths'!$N$2:$S$31,$B490+1,FALSE)</f>
        <v>37.147288103767757</v>
      </c>
      <c r="CB490" s="21">
        <f>VLOOKUP(CB$6,'MonteCarlo Policy Paths'!$N$2:$S$31,$B490+1,FALSE)</f>
        <v>39.004652508956148</v>
      </c>
      <c r="CC490" s="21">
        <f>VLOOKUP(CC$6,'MonteCarlo Policy Paths'!$N$2:$S$31,$B490+1,FALSE)</f>
        <v>40.954885134403959</v>
      </c>
      <c r="CD490" s="21">
        <f>VLOOKUP(CD$6,'MonteCarlo Policy Paths'!$N$2:$S$31,$B490+1,FALSE)</f>
        <v>43.002629391124159</v>
      </c>
      <c r="CE490" s="21">
        <f>VLOOKUP(CE$6,'MonteCarlo Policy Paths'!$N$2:$S$31,$B490+1,FALSE)</f>
        <v>45.152760860680367</v>
      </c>
      <c r="CF490" s="21">
        <f>VLOOKUP(CF$6,'MonteCarlo Policy Paths'!$N$2:$S$31,$B490+1,FALSE)</f>
        <v>47.410398903714388</v>
      </c>
      <c r="CG490" s="21">
        <f>VLOOKUP(CG$6,'MonteCarlo Policy Paths'!$N$2:$S$31,$B490+1,FALSE)</f>
        <v>49.780918848900107</v>
      </c>
      <c r="CH490" s="21">
        <f>VLOOKUP(CH$6,'MonteCarlo Policy Paths'!$N$2:$S$31,$B490+1,FALSE)</f>
        <v>52.269964791345117</v>
      </c>
      <c r="CI490" s="21">
        <f>VLOOKUP(CI$6,'MonteCarlo Policy Paths'!$N$2:$S$31,$B490+1,FALSE)</f>
        <v>54.883463030912374</v>
      </c>
      <c r="CJ490" s="21">
        <f>VLOOKUP(CJ$6,'MonteCarlo Policy Paths'!$N$2:$S$31,$B490+1,FALSE)</f>
        <v>57.627636182457998</v>
      </c>
      <c r="CK490" s="21">
        <f>VLOOKUP(CK$6,'MonteCarlo Policy Paths'!$N$2:$S$31,$B490+1,FALSE)</f>
        <v>60.509017991580897</v>
      </c>
      <c r="CL490" s="21">
        <f>VLOOKUP(CL$6,'MonteCarlo Policy Paths'!$N$2:$S$31,$B490+1,FALSE)</f>
        <v>63.534468891159946</v>
      </c>
      <c r="CM490" s="21">
        <f>VLOOKUP(CM$6,'MonteCarlo Policy Paths'!$N$2:$S$31,$B490+1,FALSE)</f>
        <v>66.711192335717939</v>
      </c>
      <c r="CN490" s="21">
        <f>VLOOKUP(CN$6,'MonteCarlo Policy Paths'!$N$2:$S$31,$B490+1,FALSE)</f>
        <v>70.04675195250384</v>
      </c>
      <c r="CO490" s="164">
        <f>VLOOKUP(CO$6,'MonteCarlo Policy Paths'!$N$2:$S$31,$B490+1,FALSE)</f>
        <v>73.54908955012904</v>
      </c>
      <c r="CQ490" s="163">
        <f>BM490*VLOOKUP(AI$6,'Greenhouse Gas Costs Avoided'!$A$2:$I$32,9,FALSE)</f>
        <v>1.2002386619007086</v>
      </c>
      <c r="CR490" s="21">
        <f>BN490*VLOOKUP(AJ$6,'Greenhouse Gas Costs Avoided'!$A$2:$I$32,9,FALSE)</f>
        <v>1.2619996941806579</v>
      </c>
      <c r="CS490" s="21">
        <f>BO490*VLOOKUP(AK$6,'Greenhouse Gas Costs Avoided'!$A$2:$I$32,9,FALSE)</f>
        <v>1.3268529118013257</v>
      </c>
      <c r="CT490" s="21">
        <f>BP490*VLOOKUP(AL$6,'Greenhouse Gas Costs Avoided'!$A$2:$I$32,9,FALSE)</f>
        <v>1.3948409979053111</v>
      </c>
      <c r="CU490" s="21">
        <f>BQ490*VLOOKUP(AM$6,'Greenhouse Gas Costs Avoided'!$A$2:$I$32,9,FALSE)</f>
        <v>1.464999051498006</v>
      </c>
      <c r="CV490" s="21">
        <f>BR490*VLOOKUP(AN$6,'Greenhouse Gas Costs Avoided'!$A$2:$I$32,9,FALSE)</f>
        <v>1.5345038547523033</v>
      </c>
      <c r="CW490" s="21">
        <f>BS490*VLOOKUP(AO$6,'Greenhouse Gas Costs Avoided'!$A$2:$I$32,9,FALSE)</f>
        <v>1.6055870809081549</v>
      </c>
      <c r="CX490" s="21">
        <f>BT490*VLOOKUP(AP$6,'Greenhouse Gas Costs Avoided'!$A$2:$I$32,9,FALSE)</f>
        <v>1.6795342908215394</v>
      </c>
      <c r="CY490" s="21">
        <f>BU490*VLOOKUP(AQ$6,'Greenhouse Gas Costs Avoided'!$A$2:$I$32,9,FALSE)</f>
        <v>1.7565471936259263</v>
      </c>
      <c r="CZ490" s="21">
        <f>BV490*VLOOKUP(AR$6,'Greenhouse Gas Costs Avoided'!$A$2:$I$32,9,FALSE)</f>
        <v>1.8438646648785721</v>
      </c>
      <c r="DA490" s="21">
        <f>BW490*VLOOKUP(AS$6,'Greenhouse Gas Costs Avoided'!$A$2:$I$32,9,FALSE)</f>
        <v>1.9360578981225007</v>
      </c>
      <c r="DB490" s="21">
        <f>BX490*VLOOKUP(AT$6,'Greenhouse Gas Costs Avoided'!$A$2:$I$32,9,FALSE)</f>
        <v>2.0328607930286258</v>
      </c>
      <c r="DC490" s="21">
        <f>BY490*VLOOKUP(AU$6,'Greenhouse Gas Costs Avoided'!$A$2:$I$32,9,FALSE)</f>
        <v>2.1345038326800574</v>
      </c>
      <c r="DD490" s="21">
        <f>BZ490*VLOOKUP(AV$6,'Greenhouse Gas Costs Avoided'!$A$2:$I$32,9,FALSE)</f>
        <v>2.2412290243140602</v>
      </c>
      <c r="DE490" s="21">
        <f>CA490*VLOOKUP(AW$6,'Greenhouse Gas Costs Avoided'!$A$2:$I$32,9,FALSE)</f>
        <v>2.3532904755297634</v>
      </c>
      <c r="DF490" s="21">
        <f>CB490*VLOOKUP(AX$6,'Greenhouse Gas Costs Avoided'!$A$2:$I$32,9,FALSE)</f>
        <v>2.4709549993062518</v>
      </c>
      <c r="DG490" s="21">
        <f>CC490*VLOOKUP(AY$6,'Greenhouse Gas Costs Avoided'!$A$2:$I$32,9,FALSE)</f>
        <v>2.5945027492715647</v>
      </c>
      <c r="DH490" s="21">
        <f>CD490*VLOOKUP(AZ$6,'Greenhouse Gas Costs Avoided'!$A$2:$I$32,9,FALSE)</f>
        <v>2.724227886735143</v>
      </c>
      <c r="DI490" s="21">
        <f>CE490*VLOOKUP(BA$6,'Greenhouse Gas Costs Avoided'!$A$2:$I$32,9,FALSE)</f>
        <v>2.8604392810719004</v>
      </c>
      <c r="DJ490" s="21">
        <f>CF490*VLOOKUP(BB$6,'Greenhouse Gas Costs Avoided'!$A$2:$I$32,9,FALSE)</f>
        <v>3.0034612451254952</v>
      </c>
      <c r="DK490" s="21">
        <f>CG490*VLOOKUP(BC$6,'Greenhouse Gas Costs Avoided'!$A$2:$I$32,9,FALSE)</f>
        <v>3.1536343073817701</v>
      </c>
      <c r="DL490" s="21">
        <f>CH490*VLOOKUP(BD$6,'Greenhouse Gas Costs Avoided'!$A$2:$I$32,9,FALSE)</f>
        <v>3.3113160227508591</v>
      </c>
      <c r="DM490" s="21">
        <f>CI490*VLOOKUP(BE$6,'Greenhouse Gas Costs Avoided'!$A$2:$I$32,9,FALSE)</f>
        <v>3.4768818238884021</v>
      </c>
      <c r="DN490" s="21">
        <f>CJ490*VLOOKUP(BF$6,'Greenhouse Gas Costs Avoided'!$A$2:$I$32,9,FALSE)</f>
        <v>3.6507259150828224</v>
      </c>
      <c r="DO490" s="21">
        <f>CK490*VLOOKUP(BG$6,'Greenhouse Gas Costs Avoided'!$A$2:$I$32,9,FALSE)</f>
        <v>3.8332622108369634</v>
      </c>
      <c r="DP490" s="21">
        <f>CL490*VLOOKUP(BH$6,'Greenhouse Gas Costs Avoided'!$A$2:$I$32,9,FALSE)</f>
        <v>4.0249253213788121</v>
      </c>
      <c r="DQ490" s="21">
        <f>CM490*VLOOKUP(BI$6,'Greenhouse Gas Costs Avoided'!$A$2:$I$32,9,FALSE)</f>
        <v>4.2261715874477526</v>
      </c>
      <c r="DR490" s="21">
        <f>CN490*VLOOKUP(BJ$6,'Greenhouse Gas Costs Avoided'!$A$2:$I$32,9,FALSE)</f>
        <v>4.4374801668201398</v>
      </c>
      <c r="DS490" s="164">
        <f>CO490*VLOOKUP(BK$6,'Greenhouse Gas Costs Avoided'!$A$2:$I$32,9,FALSE)</f>
        <v>4.6593541751611474</v>
      </c>
    </row>
    <row r="491" spans="1:123" x14ac:dyDescent="0.35">
      <c r="A491" s="174">
        <v>485</v>
      </c>
      <c r="B491" s="12">
        <v>1</v>
      </c>
      <c r="C491" s="175">
        <v>2023</v>
      </c>
      <c r="E491" s="20">
        <v>0</v>
      </c>
      <c r="F491" s="21">
        <v>82.346532180449415</v>
      </c>
      <c r="G491" s="21">
        <v>84.002844861871253</v>
      </c>
      <c r="H491" s="21">
        <v>85.659157543293105</v>
      </c>
      <c r="I491" s="21">
        <v>86.918851036576825</v>
      </c>
      <c r="J491" s="21">
        <v>88.178544529860531</v>
      </c>
      <c r="K491" s="21">
        <v>89.438238023144251</v>
      </c>
      <c r="L491" s="21">
        <v>90.697931516427971</v>
      </c>
      <c r="M491" s="21">
        <v>91.95762500971172</v>
      </c>
      <c r="N491" s="21">
        <v>93.21731850299544</v>
      </c>
      <c r="O491" s="21">
        <v>94.47701199627916</v>
      </c>
      <c r="P491" s="21">
        <v>95.73670548956288</v>
      </c>
      <c r="Q491" s="21">
        <v>96.996398982846586</v>
      </c>
      <c r="R491" s="21">
        <v>98.25609247613032</v>
      </c>
      <c r="S491" s="21">
        <v>99.65157958594628</v>
      </c>
      <c r="T491" s="21">
        <v>101.04706669576224</v>
      </c>
      <c r="U491" s="21">
        <v>102.4425538055782</v>
      </c>
      <c r="V491" s="21">
        <v>103.83804091539416</v>
      </c>
      <c r="W491" s="21">
        <v>105.23352802521011</v>
      </c>
      <c r="X491" s="21">
        <v>106.47156953138905</v>
      </c>
      <c r="Y491" s="21">
        <v>107.709611037568</v>
      </c>
      <c r="Z491" s="21">
        <v>108.94765254374694</v>
      </c>
      <c r="AA491" s="21">
        <v>110.18569404992589</v>
      </c>
      <c r="AB491" s="21">
        <v>111.42373555610482</v>
      </c>
      <c r="AC491" s="21">
        <v>112.86811731331359</v>
      </c>
      <c r="AD491" s="21">
        <v>114.31249907052236</v>
      </c>
      <c r="AE491" s="21">
        <v>115.75688082773114</v>
      </c>
      <c r="AF491" s="21">
        <v>117.20126258493991</v>
      </c>
      <c r="AG491" s="22">
        <v>118.64564434214866</v>
      </c>
      <c r="AI491" s="20">
        <v>0</v>
      </c>
      <c r="AJ491" s="21">
        <v>5.2166744805659615</v>
      </c>
      <c r="AK491" s="21">
        <v>5.3216023247413169</v>
      </c>
      <c r="AL491" s="21">
        <v>5.4265301689166732</v>
      </c>
      <c r="AM491" s="21">
        <v>5.5063320831654474</v>
      </c>
      <c r="AN491" s="21">
        <v>5.5861339974142208</v>
      </c>
      <c r="AO491" s="21">
        <v>5.665935911662995</v>
      </c>
      <c r="AP491" s="21">
        <v>5.7457378259117702</v>
      </c>
      <c r="AQ491" s="21">
        <v>5.8255397401605462</v>
      </c>
      <c r="AR491" s="21">
        <v>5.9053416544093205</v>
      </c>
      <c r="AS491" s="21">
        <v>5.9851435686580947</v>
      </c>
      <c r="AT491" s="21">
        <v>6.0649454829068699</v>
      </c>
      <c r="AU491" s="21">
        <v>6.1447473971556432</v>
      </c>
      <c r="AV491" s="21">
        <v>6.2245493114044184</v>
      </c>
      <c r="AW491" s="21">
        <v>6.312953786990386</v>
      </c>
      <c r="AX491" s="21">
        <v>6.4013582625763545</v>
      </c>
      <c r="AY491" s="21">
        <v>6.4897627381623222</v>
      </c>
      <c r="AZ491" s="21">
        <v>6.5781672137482907</v>
      </c>
      <c r="BA491" s="21">
        <v>6.6665716893342575</v>
      </c>
      <c r="BB491" s="21">
        <v>6.7450019445028957</v>
      </c>
      <c r="BC491" s="21">
        <v>6.8234321996715348</v>
      </c>
      <c r="BD491" s="21">
        <v>6.901862454840173</v>
      </c>
      <c r="BE491" s="21">
        <v>6.9802927100088112</v>
      </c>
      <c r="BF491" s="21">
        <v>7.0587229651774486</v>
      </c>
      <c r="BG491" s="21">
        <v>7.1502249295408609</v>
      </c>
      <c r="BH491" s="21">
        <v>7.2417268939042723</v>
      </c>
      <c r="BI491" s="21">
        <v>7.3332288582676846</v>
      </c>
      <c r="BJ491" s="21">
        <v>7.424730822631096</v>
      </c>
      <c r="BK491" s="22">
        <v>7.5162327869945065</v>
      </c>
      <c r="BM491" s="163">
        <f>VLOOKUP(BM$6,'MonteCarlo Policy Paths'!$N$2:$S$31,$B491+1,FALSE)</f>
        <v>18.946072246720579</v>
      </c>
      <c r="BN491" s="21">
        <f>VLOOKUP(BN$6,'MonteCarlo Policy Paths'!$N$2:$S$31,$B491+1,FALSE)</f>
        <v>19.920985834119051</v>
      </c>
      <c r="BO491" s="21">
        <f>VLOOKUP(BO$6,'MonteCarlo Policy Paths'!$N$2:$S$31,$B491+1,FALSE)</f>
        <v>20.944710352814074</v>
      </c>
      <c r="BP491" s="21">
        <f>VLOOKUP(BP$6,'MonteCarlo Policy Paths'!$N$2:$S$31,$B491+1,FALSE)</f>
        <v>22.017919567056939</v>
      </c>
      <c r="BQ491" s="21">
        <f>VLOOKUP(BQ$6,'MonteCarlo Policy Paths'!$N$2:$S$31,$B491+1,FALSE)</f>
        <v>23.125382269476081</v>
      </c>
      <c r="BR491" s="21">
        <f>VLOOKUP(BR$6,'MonteCarlo Policy Paths'!$N$2:$S$31,$B491+1,FALSE)</f>
        <v>24.222533249319248</v>
      </c>
      <c r="BS491" s="21">
        <f>VLOOKUP(BS$6,'MonteCarlo Policy Paths'!$N$2:$S$31,$B491+1,FALSE)</f>
        <v>25.344600035724898</v>
      </c>
      <c r="BT491" s="21">
        <f>VLOOKUP(BT$6,'MonteCarlo Policy Paths'!$N$2:$S$31,$B491+1,FALSE)</f>
        <v>26.511875533452777</v>
      </c>
      <c r="BU491" s="21">
        <f>VLOOKUP(BU$6,'MonteCarlo Policy Paths'!$N$2:$S$31,$B491+1,FALSE)</f>
        <v>27.727543772426976</v>
      </c>
      <c r="BV491" s="21">
        <f>VLOOKUP(BV$6,'MonteCarlo Policy Paths'!$N$2:$S$31,$B491+1,FALSE)</f>
        <v>29.105872242644537</v>
      </c>
      <c r="BW491" s="21">
        <f>VLOOKUP(BW$6,'MonteCarlo Policy Paths'!$N$2:$S$31,$B491+1,FALSE)</f>
        <v>30.561165854776764</v>
      </c>
      <c r="BX491" s="21">
        <f>VLOOKUP(BX$6,'MonteCarlo Policy Paths'!$N$2:$S$31,$B491+1,FALSE)</f>
        <v>32.089224147515601</v>
      </c>
      <c r="BY491" s="21">
        <f>VLOOKUP(BY$6,'MonteCarlo Policy Paths'!$N$2:$S$31,$B491+1,FALSE)</f>
        <v>33.693685354891386</v>
      </c>
      <c r="BZ491" s="21">
        <f>VLOOKUP(BZ$6,'MonteCarlo Policy Paths'!$N$2:$S$31,$B491+1,FALSE)</f>
        <v>35.378369622635958</v>
      </c>
      <c r="CA491" s="21">
        <f>VLOOKUP(CA$6,'MonteCarlo Policy Paths'!$N$2:$S$31,$B491+1,FALSE)</f>
        <v>37.147288103767757</v>
      </c>
      <c r="CB491" s="21">
        <f>VLOOKUP(CB$6,'MonteCarlo Policy Paths'!$N$2:$S$31,$B491+1,FALSE)</f>
        <v>39.004652508956148</v>
      </c>
      <c r="CC491" s="21">
        <f>VLOOKUP(CC$6,'MonteCarlo Policy Paths'!$N$2:$S$31,$B491+1,FALSE)</f>
        <v>40.954885134403959</v>
      </c>
      <c r="CD491" s="21">
        <f>VLOOKUP(CD$6,'MonteCarlo Policy Paths'!$N$2:$S$31,$B491+1,FALSE)</f>
        <v>43.002629391124159</v>
      </c>
      <c r="CE491" s="21">
        <f>VLOOKUP(CE$6,'MonteCarlo Policy Paths'!$N$2:$S$31,$B491+1,FALSE)</f>
        <v>45.152760860680367</v>
      </c>
      <c r="CF491" s="21">
        <f>VLOOKUP(CF$6,'MonteCarlo Policy Paths'!$N$2:$S$31,$B491+1,FALSE)</f>
        <v>47.410398903714388</v>
      </c>
      <c r="CG491" s="21">
        <f>VLOOKUP(CG$6,'MonteCarlo Policy Paths'!$N$2:$S$31,$B491+1,FALSE)</f>
        <v>49.780918848900107</v>
      </c>
      <c r="CH491" s="21">
        <f>VLOOKUP(CH$6,'MonteCarlo Policy Paths'!$N$2:$S$31,$B491+1,FALSE)</f>
        <v>52.269964791345117</v>
      </c>
      <c r="CI491" s="21">
        <f>VLOOKUP(CI$6,'MonteCarlo Policy Paths'!$N$2:$S$31,$B491+1,FALSE)</f>
        <v>54.883463030912374</v>
      </c>
      <c r="CJ491" s="21">
        <f>VLOOKUP(CJ$6,'MonteCarlo Policy Paths'!$N$2:$S$31,$B491+1,FALSE)</f>
        <v>57.627636182457998</v>
      </c>
      <c r="CK491" s="21">
        <f>VLOOKUP(CK$6,'MonteCarlo Policy Paths'!$N$2:$S$31,$B491+1,FALSE)</f>
        <v>60.509017991580897</v>
      </c>
      <c r="CL491" s="21">
        <f>VLOOKUP(CL$6,'MonteCarlo Policy Paths'!$N$2:$S$31,$B491+1,FALSE)</f>
        <v>63.534468891159946</v>
      </c>
      <c r="CM491" s="21">
        <f>VLOOKUP(CM$6,'MonteCarlo Policy Paths'!$N$2:$S$31,$B491+1,FALSE)</f>
        <v>66.711192335717939</v>
      </c>
      <c r="CN491" s="21">
        <f>VLOOKUP(CN$6,'MonteCarlo Policy Paths'!$N$2:$S$31,$B491+1,FALSE)</f>
        <v>70.04675195250384</v>
      </c>
      <c r="CO491" s="164">
        <f>VLOOKUP(CO$6,'MonteCarlo Policy Paths'!$N$2:$S$31,$B491+1,FALSE)</f>
        <v>73.54908955012904</v>
      </c>
      <c r="CQ491" s="163">
        <f>BM491*VLOOKUP(AI$6,'Greenhouse Gas Costs Avoided'!$A$2:$I$32,9,FALSE)</f>
        <v>1.2002386619007086</v>
      </c>
      <c r="CR491" s="21">
        <f>BN491*VLOOKUP(AJ$6,'Greenhouse Gas Costs Avoided'!$A$2:$I$32,9,FALSE)</f>
        <v>1.2619996941806579</v>
      </c>
      <c r="CS491" s="21">
        <f>BO491*VLOOKUP(AK$6,'Greenhouse Gas Costs Avoided'!$A$2:$I$32,9,FALSE)</f>
        <v>1.3268529118013257</v>
      </c>
      <c r="CT491" s="21">
        <f>BP491*VLOOKUP(AL$6,'Greenhouse Gas Costs Avoided'!$A$2:$I$32,9,FALSE)</f>
        <v>1.3948409979053111</v>
      </c>
      <c r="CU491" s="21">
        <f>BQ491*VLOOKUP(AM$6,'Greenhouse Gas Costs Avoided'!$A$2:$I$32,9,FALSE)</f>
        <v>1.464999051498006</v>
      </c>
      <c r="CV491" s="21">
        <f>BR491*VLOOKUP(AN$6,'Greenhouse Gas Costs Avoided'!$A$2:$I$32,9,FALSE)</f>
        <v>1.5345038547523033</v>
      </c>
      <c r="CW491" s="21">
        <f>BS491*VLOOKUP(AO$6,'Greenhouse Gas Costs Avoided'!$A$2:$I$32,9,FALSE)</f>
        <v>1.6055870809081549</v>
      </c>
      <c r="CX491" s="21">
        <f>BT491*VLOOKUP(AP$6,'Greenhouse Gas Costs Avoided'!$A$2:$I$32,9,FALSE)</f>
        <v>1.6795342908215394</v>
      </c>
      <c r="CY491" s="21">
        <f>BU491*VLOOKUP(AQ$6,'Greenhouse Gas Costs Avoided'!$A$2:$I$32,9,FALSE)</f>
        <v>1.7565471936259263</v>
      </c>
      <c r="CZ491" s="21">
        <f>BV491*VLOOKUP(AR$6,'Greenhouse Gas Costs Avoided'!$A$2:$I$32,9,FALSE)</f>
        <v>1.8438646648785721</v>
      </c>
      <c r="DA491" s="21">
        <f>BW491*VLOOKUP(AS$6,'Greenhouse Gas Costs Avoided'!$A$2:$I$32,9,FALSE)</f>
        <v>1.9360578981225007</v>
      </c>
      <c r="DB491" s="21">
        <f>BX491*VLOOKUP(AT$6,'Greenhouse Gas Costs Avoided'!$A$2:$I$32,9,FALSE)</f>
        <v>2.0328607930286258</v>
      </c>
      <c r="DC491" s="21">
        <f>BY491*VLOOKUP(AU$6,'Greenhouse Gas Costs Avoided'!$A$2:$I$32,9,FALSE)</f>
        <v>2.1345038326800574</v>
      </c>
      <c r="DD491" s="21">
        <f>BZ491*VLOOKUP(AV$6,'Greenhouse Gas Costs Avoided'!$A$2:$I$32,9,FALSE)</f>
        <v>2.2412290243140602</v>
      </c>
      <c r="DE491" s="21">
        <f>CA491*VLOOKUP(AW$6,'Greenhouse Gas Costs Avoided'!$A$2:$I$32,9,FALSE)</f>
        <v>2.3532904755297634</v>
      </c>
      <c r="DF491" s="21">
        <f>CB491*VLOOKUP(AX$6,'Greenhouse Gas Costs Avoided'!$A$2:$I$32,9,FALSE)</f>
        <v>2.4709549993062518</v>
      </c>
      <c r="DG491" s="21">
        <f>CC491*VLOOKUP(AY$6,'Greenhouse Gas Costs Avoided'!$A$2:$I$32,9,FALSE)</f>
        <v>2.5945027492715647</v>
      </c>
      <c r="DH491" s="21">
        <f>CD491*VLOOKUP(AZ$6,'Greenhouse Gas Costs Avoided'!$A$2:$I$32,9,FALSE)</f>
        <v>2.724227886735143</v>
      </c>
      <c r="DI491" s="21">
        <f>CE491*VLOOKUP(BA$6,'Greenhouse Gas Costs Avoided'!$A$2:$I$32,9,FALSE)</f>
        <v>2.8604392810719004</v>
      </c>
      <c r="DJ491" s="21">
        <f>CF491*VLOOKUP(BB$6,'Greenhouse Gas Costs Avoided'!$A$2:$I$32,9,FALSE)</f>
        <v>3.0034612451254952</v>
      </c>
      <c r="DK491" s="21">
        <f>CG491*VLOOKUP(BC$6,'Greenhouse Gas Costs Avoided'!$A$2:$I$32,9,FALSE)</f>
        <v>3.1536343073817701</v>
      </c>
      <c r="DL491" s="21">
        <f>CH491*VLOOKUP(BD$6,'Greenhouse Gas Costs Avoided'!$A$2:$I$32,9,FALSE)</f>
        <v>3.3113160227508591</v>
      </c>
      <c r="DM491" s="21">
        <f>CI491*VLOOKUP(BE$6,'Greenhouse Gas Costs Avoided'!$A$2:$I$32,9,FALSE)</f>
        <v>3.4768818238884021</v>
      </c>
      <c r="DN491" s="21">
        <f>CJ491*VLOOKUP(BF$6,'Greenhouse Gas Costs Avoided'!$A$2:$I$32,9,FALSE)</f>
        <v>3.6507259150828224</v>
      </c>
      <c r="DO491" s="21">
        <f>CK491*VLOOKUP(BG$6,'Greenhouse Gas Costs Avoided'!$A$2:$I$32,9,FALSE)</f>
        <v>3.8332622108369634</v>
      </c>
      <c r="DP491" s="21">
        <f>CL491*VLOOKUP(BH$6,'Greenhouse Gas Costs Avoided'!$A$2:$I$32,9,FALSE)</f>
        <v>4.0249253213788121</v>
      </c>
      <c r="DQ491" s="21">
        <f>CM491*VLOOKUP(BI$6,'Greenhouse Gas Costs Avoided'!$A$2:$I$32,9,FALSE)</f>
        <v>4.2261715874477526</v>
      </c>
      <c r="DR491" s="21">
        <f>CN491*VLOOKUP(BJ$6,'Greenhouse Gas Costs Avoided'!$A$2:$I$32,9,FALSE)</f>
        <v>4.4374801668201398</v>
      </c>
      <c r="DS491" s="164">
        <f>CO491*VLOOKUP(BK$6,'Greenhouse Gas Costs Avoided'!$A$2:$I$32,9,FALSE)</f>
        <v>4.6593541751611474</v>
      </c>
    </row>
    <row r="492" spans="1:123" x14ac:dyDescent="0.35">
      <c r="A492" s="174">
        <v>486</v>
      </c>
      <c r="B492" s="12">
        <v>5</v>
      </c>
      <c r="C492" s="175">
        <v>2023</v>
      </c>
      <c r="E492" s="20">
        <v>0</v>
      </c>
      <c r="F492" s="21">
        <v>82.346532180449415</v>
      </c>
      <c r="G492" s="21">
        <v>84.002844861871253</v>
      </c>
      <c r="H492" s="21">
        <v>85.659157543293105</v>
      </c>
      <c r="I492" s="21">
        <v>86.918851036576825</v>
      </c>
      <c r="J492" s="21">
        <v>88.178544529860531</v>
      </c>
      <c r="K492" s="21">
        <v>89.438238023144251</v>
      </c>
      <c r="L492" s="21">
        <v>90.697931516427971</v>
      </c>
      <c r="M492" s="21">
        <v>91.95762500971172</v>
      </c>
      <c r="N492" s="21">
        <v>93.21731850299544</v>
      </c>
      <c r="O492" s="21">
        <v>94.47701199627916</v>
      </c>
      <c r="P492" s="21">
        <v>95.73670548956288</v>
      </c>
      <c r="Q492" s="21">
        <v>96.996398982846586</v>
      </c>
      <c r="R492" s="21">
        <v>99.874634841342697</v>
      </c>
      <c r="S492" s="21">
        <v>101.93553668931256</v>
      </c>
      <c r="T492" s="21">
        <v>104.04258519817796</v>
      </c>
      <c r="U492" s="21">
        <v>106.18472717196582</v>
      </c>
      <c r="V492" s="21">
        <v>108.36780972271322</v>
      </c>
      <c r="W492" s="21">
        <v>110.57648338650839</v>
      </c>
      <c r="X492" s="21">
        <v>112.7694544213079</v>
      </c>
      <c r="Y492" s="21">
        <v>114.98228749612761</v>
      </c>
      <c r="Z492" s="21">
        <v>117.22345778349788</v>
      </c>
      <c r="AA492" s="21">
        <v>119.50474742044912</v>
      </c>
      <c r="AB492" s="21">
        <v>121.83201137782079</v>
      </c>
      <c r="AC492" s="21">
        <v>124.30483685770574</v>
      </c>
      <c r="AD492" s="21">
        <v>126.81952160325447</v>
      </c>
      <c r="AE492" s="21">
        <v>129.37127756316897</v>
      </c>
      <c r="AF492" s="21">
        <v>131.96243899653103</v>
      </c>
      <c r="AG492" s="22">
        <v>135.47056479945655</v>
      </c>
      <c r="AI492" s="20">
        <v>0</v>
      </c>
      <c r="AJ492" s="21">
        <v>5.2166744805659615</v>
      </c>
      <c r="AK492" s="21">
        <v>5.3216023247413169</v>
      </c>
      <c r="AL492" s="21">
        <v>5.4265301689166732</v>
      </c>
      <c r="AM492" s="21">
        <v>5.5063320831654474</v>
      </c>
      <c r="AN492" s="21">
        <v>5.5861339974142208</v>
      </c>
      <c r="AO492" s="21">
        <v>5.665935911662995</v>
      </c>
      <c r="AP492" s="21">
        <v>5.7457378259117702</v>
      </c>
      <c r="AQ492" s="21">
        <v>5.8255397401605462</v>
      </c>
      <c r="AR492" s="21">
        <v>5.9053416544093205</v>
      </c>
      <c r="AS492" s="21">
        <v>5.9851435686580947</v>
      </c>
      <c r="AT492" s="21">
        <v>6.0649454829068699</v>
      </c>
      <c r="AU492" s="21">
        <v>6.1447473971556432</v>
      </c>
      <c r="AV492" s="21">
        <v>6.327084396109818</v>
      </c>
      <c r="AW492" s="21">
        <v>6.4576430704410743</v>
      </c>
      <c r="AX492" s="21">
        <v>6.5911251478821242</v>
      </c>
      <c r="AY492" s="21">
        <v>6.7268304055597685</v>
      </c>
      <c r="AZ492" s="21">
        <v>6.8651292595600424</v>
      </c>
      <c r="BA492" s="21">
        <v>7.0050493173053994</v>
      </c>
      <c r="BB492" s="21">
        <v>7.1439746093722221</v>
      </c>
      <c r="BC492" s="21">
        <v>7.2841581669004034</v>
      </c>
      <c r="BD492" s="21">
        <v>7.426136894299721</v>
      </c>
      <c r="BE492" s="21">
        <v>7.5706571930511553</v>
      </c>
      <c r="BF492" s="21">
        <v>7.7180899770979394</v>
      </c>
      <c r="BG492" s="21">
        <v>7.8747441218959366</v>
      </c>
      <c r="BH492" s="21">
        <v>8.0340500621877027</v>
      </c>
      <c r="BI492" s="21">
        <v>8.1957044736636782</v>
      </c>
      <c r="BJ492" s="21">
        <v>8.3598552322508848</v>
      </c>
      <c r="BK492" s="22">
        <v>8.5820959249206545</v>
      </c>
      <c r="BM492" s="163">
        <f>VLOOKUP(BM$6,'MonteCarlo Policy Paths'!$N$2:$S$31,$B492+1,FALSE)</f>
        <v>24.184299884200797</v>
      </c>
      <c r="BN492" s="21">
        <f>VLOOKUP(BN$6,'MonteCarlo Policy Paths'!$N$2:$S$31,$B492+1,FALSE)</f>
        <v>26.797135120393484</v>
      </c>
      <c r="BO492" s="21">
        <f>VLOOKUP(BO$6,'MonteCarlo Policy Paths'!$N$2:$S$31,$B492+1,FALSE)</f>
        <v>29.690826715826198</v>
      </c>
      <c r="BP492" s="21">
        <f>VLOOKUP(BP$6,'MonteCarlo Policy Paths'!$N$2:$S$31,$B492+1,FALSE)</f>
        <v>32.893001978364566</v>
      </c>
      <c r="BQ492" s="21">
        <f>VLOOKUP(BQ$6,'MonteCarlo Policy Paths'!$N$2:$S$31,$B492+1,FALSE)</f>
        <v>36.420098382625895</v>
      </c>
      <c r="BR492" s="21">
        <f>VLOOKUP(BR$6,'MonteCarlo Policy Paths'!$N$2:$S$31,$B492+1,FALSE)</f>
        <v>40.279471956541457</v>
      </c>
      <c r="BS492" s="21">
        <f>VLOOKUP(BS$6,'MonteCarlo Policy Paths'!$N$2:$S$31,$B492+1,FALSE)</f>
        <v>44.515635375675203</v>
      </c>
      <c r="BT492" s="21">
        <f>VLOOKUP(BT$6,'MonteCarlo Policy Paths'!$N$2:$S$31,$B492+1,FALSE)</f>
        <v>49.196171227791872</v>
      </c>
      <c r="BU492" s="21">
        <f>VLOOKUP(BU$6,'MonteCarlo Policy Paths'!$N$2:$S$31,$B492+1,FALSE)</f>
        <v>54.364766335209197</v>
      </c>
      <c r="BV492" s="21">
        <f>VLOOKUP(BV$6,'MonteCarlo Policy Paths'!$N$2:$S$31,$B492+1,FALSE)</f>
        <v>60.140596575631633</v>
      </c>
      <c r="BW492" s="21">
        <f>VLOOKUP(BW$6,'MonteCarlo Policy Paths'!$N$2:$S$31,$B492+1,FALSE)</f>
        <v>66.545116533046993</v>
      </c>
      <c r="BX492" s="21">
        <f>VLOOKUP(BX$6,'MonteCarlo Policy Paths'!$N$2:$S$31,$B492+1,FALSE)</f>
        <v>73.642612105771832</v>
      </c>
      <c r="BY492" s="21">
        <f>VLOOKUP(BY$6,'MonteCarlo Policy Paths'!$N$2:$S$31,$B492+1,FALSE)</f>
        <v>81.515240678665066</v>
      </c>
      <c r="BZ492" s="21">
        <f>VLOOKUP(BZ$6,'MonteCarlo Policy Paths'!$N$2:$S$31,$B492+1,FALSE)</f>
        <v>90.237354922369406</v>
      </c>
      <c r="CA492" s="21">
        <f>VLOOKUP(CA$6,'MonteCarlo Policy Paths'!$N$2:$S$31,$B492+1,FALSE)</f>
        <v>92.736092415362535</v>
      </c>
      <c r="CB492" s="21">
        <f>VLOOKUP(CB$6,'MonteCarlo Policy Paths'!$N$2:$S$31,$B492+1,FALSE)</f>
        <v>95.321073906264047</v>
      </c>
      <c r="CC492" s="21">
        <f>VLOOKUP(CC$6,'MonteCarlo Policy Paths'!$N$2:$S$31,$B492+1,FALSE)</f>
        <v>97.972807459231774</v>
      </c>
      <c r="CD492" s="21">
        <f>VLOOKUP(CD$6,'MonteCarlo Policy Paths'!$N$2:$S$31,$B492+1,FALSE)</f>
        <v>100.70188743091984</v>
      </c>
      <c r="CE492" s="21">
        <f>VLOOKUP(CE$6,'MonteCarlo Policy Paths'!$N$2:$S$31,$B492+1,FALSE)</f>
        <v>103.48109827693068</v>
      </c>
      <c r="CF492" s="21">
        <f>VLOOKUP(CF$6,'MonteCarlo Policy Paths'!$N$2:$S$31,$B492+1,FALSE)</f>
        <v>106.37744326160868</v>
      </c>
      <c r="CG492" s="21">
        <f>VLOOKUP(CG$6,'MonteCarlo Policy Paths'!$N$2:$S$31,$B492+1,FALSE)</f>
        <v>109.31402956265458</v>
      </c>
      <c r="CH492" s="21">
        <f>VLOOKUP(CH$6,'MonteCarlo Policy Paths'!$N$2:$S$31,$B492+1,FALSE)</f>
        <v>112.30612514839871</v>
      </c>
      <c r="CI492" s="21">
        <f>VLOOKUP(CI$6,'MonteCarlo Policy Paths'!$N$2:$S$31,$B492+1,FALSE)</f>
        <v>115.37497116076017</v>
      </c>
      <c r="CJ492" s="21">
        <f>VLOOKUP(CJ$6,'MonteCarlo Policy Paths'!$N$2:$S$31,$B492+1,FALSE)</f>
        <v>118.53125256657755</v>
      </c>
      <c r="CK492" s="21">
        <f>VLOOKUP(CK$6,'MonteCarlo Policy Paths'!$N$2:$S$31,$B492+1,FALSE)</f>
        <v>121.76875646902944</v>
      </c>
      <c r="CL492" s="21">
        <f>VLOOKUP(CL$6,'MonteCarlo Policy Paths'!$N$2:$S$31,$B492+1,FALSE)</f>
        <v>125.08672773594304</v>
      </c>
      <c r="CM492" s="21">
        <f>VLOOKUP(CM$6,'MonteCarlo Policy Paths'!$N$2:$S$31,$B492+1,FALSE)</f>
        <v>128.47676069968128</v>
      </c>
      <c r="CN492" s="21">
        <f>VLOOKUP(CN$6,'MonteCarlo Policy Paths'!$N$2:$S$31,$B492+1,FALSE)</f>
        <v>131.94323193005201</v>
      </c>
      <c r="CO492" s="164">
        <f>VLOOKUP(CO$6,'MonteCarlo Policy Paths'!$N$2:$S$31,$B492+1,FALSE)</f>
        <v>135.47056479945655</v>
      </c>
      <c r="CQ492" s="163">
        <f>BM492*VLOOKUP(AI$6,'Greenhouse Gas Costs Avoided'!$A$2:$I$32,9,FALSE)</f>
        <v>1.5320817610121258</v>
      </c>
      <c r="CR492" s="21">
        <f>BN492*VLOOKUP(AJ$6,'Greenhouse Gas Costs Avoided'!$A$2:$I$32,9,FALSE)</f>
        <v>1.6976055607114411</v>
      </c>
      <c r="CS492" s="21">
        <f>BO492*VLOOKUP(AK$6,'Greenhouse Gas Costs Avoided'!$A$2:$I$32,9,FALSE)</f>
        <v>1.8809216846672472</v>
      </c>
      <c r="CT492" s="21">
        <f>BP492*VLOOKUP(AL$6,'Greenhouse Gas Costs Avoided'!$A$2:$I$32,9,FALSE)</f>
        <v>2.0837803301021003</v>
      </c>
      <c r="CU492" s="21">
        <f>BQ492*VLOOKUP(AM$6,'Greenhouse Gas Costs Avoided'!$A$2:$I$32,9,FALSE)</f>
        <v>2.3072228153580183</v>
      </c>
      <c r="CV492" s="21">
        <f>BR492*VLOOKUP(AN$6,'Greenhouse Gas Costs Avoided'!$A$2:$I$32,9,FALSE)</f>
        <v>2.5517151467399573</v>
      </c>
      <c r="CW492" s="21">
        <f>BS492*VLOOKUP(AO$6,'Greenhouse Gas Costs Avoided'!$A$2:$I$32,9,FALSE)</f>
        <v>2.8200772139570236</v>
      </c>
      <c r="CX492" s="21">
        <f>BT492*VLOOKUP(AP$6,'Greenhouse Gas Costs Avoided'!$A$2:$I$32,9,FALSE)</f>
        <v>3.1165903917263735</v>
      </c>
      <c r="CY492" s="21">
        <f>BU492*VLOOKUP(AQ$6,'Greenhouse Gas Costs Avoided'!$A$2:$I$32,9,FALSE)</f>
        <v>3.444022251736667</v>
      </c>
      <c r="CZ492" s="21">
        <f>BV492*VLOOKUP(AR$6,'Greenhouse Gas Costs Avoided'!$A$2:$I$32,9,FALSE)</f>
        <v>3.8099226171979153</v>
      </c>
      <c r="DA492" s="21">
        <f>BW492*VLOOKUP(AS$6,'Greenhouse Gas Costs Avoided'!$A$2:$I$32,9,FALSE)</f>
        <v>4.2156506416508543</v>
      </c>
      <c r="DB492" s="21">
        <f>BX492*VLOOKUP(AT$6,'Greenhouse Gas Costs Avoided'!$A$2:$I$32,9,FALSE)</f>
        <v>4.6652788536686769</v>
      </c>
      <c r="DC492" s="21">
        <f>BY492*VLOOKUP(AU$6,'Greenhouse Gas Costs Avoided'!$A$2:$I$32,9,FALSE)</f>
        <v>5.1640119451993618</v>
      </c>
      <c r="DD492" s="21">
        <f>BZ492*VLOOKUP(AV$6,'Greenhouse Gas Costs Avoided'!$A$2:$I$32,9,FALSE)</f>
        <v>5.7165601774917221</v>
      </c>
      <c r="DE492" s="21">
        <f>CA492*VLOOKUP(AW$6,'Greenhouse Gas Costs Avoided'!$A$2:$I$32,9,FALSE)</f>
        <v>5.8748558551380645</v>
      </c>
      <c r="DF492" s="21">
        <f>CB492*VLOOKUP(AX$6,'Greenhouse Gas Costs Avoided'!$A$2:$I$32,9,FALSE)</f>
        <v>6.0386151127443357</v>
      </c>
      <c r="DG492" s="21">
        <f>CC492*VLOOKUP(AY$6,'Greenhouse Gas Costs Avoided'!$A$2:$I$32,9,FALSE)</f>
        <v>6.2066031310462346</v>
      </c>
      <c r="DH492" s="21">
        <f>CD492*VLOOKUP(AZ$6,'Greenhouse Gas Costs Avoided'!$A$2:$I$32,9,FALSE)</f>
        <v>6.3794910653253769</v>
      </c>
      <c r="DI492" s="21">
        <f>CE492*VLOOKUP(BA$6,'Greenhouse Gas Costs Avoided'!$A$2:$I$32,9,FALSE)</f>
        <v>6.5555548036832505</v>
      </c>
      <c r="DJ492" s="21">
        <f>CF492*VLOOKUP(BB$6,'Greenhouse Gas Costs Avoided'!$A$2:$I$32,9,FALSE)</f>
        <v>6.7390390205459019</v>
      </c>
      <c r="DK492" s="21">
        <f>CG492*VLOOKUP(BC$6,'Greenhouse Gas Costs Avoided'!$A$2:$I$32,9,FALSE)</f>
        <v>6.9250725353887148</v>
      </c>
      <c r="DL492" s="21">
        <f>CH492*VLOOKUP(BD$6,'Greenhouse Gas Costs Avoided'!$A$2:$I$32,9,FALSE)</f>
        <v>7.114622578022705</v>
      </c>
      <c r="DM492" s="21">
        <f>CI492*VLOOKUP(BE$6,'Greenhouse Gas Costs Avoided'!$A$2:$I$32,9,FALSE)</f>
        <v>7.309034780377397</v>
      </c>
      <c r="DN492" s="21">
        <f>CJ492*VLOOKUP(BF$6,'Greenhouse Gas Costs Avoided'!$A$2:$I$32,9,FALSE)</f>
        <v>7.5089860379134308</v>
      </c>
      <c r="DO492" s="21">
        <f>CK492*VLOOKUP(BG$6,'Greenhouse Gas Costs Avoided'!$A$2:$I$32,9,FALSE)</f>
        <v>7.714082761982441</v>
      </c>
      <c r="DP492" s="21">
        <f>CL492*VLOOKUP(BH$6,'Greenhouse Gas Costs Avoided'!$A$2:$I$32,9,FALSE)</f>
        <v>7.9242771147625906</v>
      </c>
      <c r="DQ492" s="21">
        <f>CM492*VLOOKUP(BI$6,'Greenhouse Gas Costs Avoided'!$A$2:$I$32,9,FALSE)</f>
        <v>8.1390365949973802</v>
      </c>
      <c r="DR492" s="21">
        <f>CN492*VLOOKUP(BJ$6,'Greenhouse Gas Costs Avoided'!$A$2:$I$32,9,FALSE)</f>
        <v>8.358638459535694</v>
      </c>
      <c r="DS492" s="164">
        <f>CO492*VLOOKUP(BK$6,'Greenhouse Gas Costs Avoided'!$A$2:$I$32,9,FALSE)</f>
        <v>8.5820959249206545</v>
      </c>
    </row>
    <row r="493" spans="1:123" x14ac:dyDescent="0.35">
      <c r="A493" s="174">
        <v>487</v>
      </c>
      <c r="B493" s="12">
        <v>2</v>
      </c>
      <c r="C493" s="175">
        <v>2023</v>
      </c>
      <c r="E493" s="20">
        <v>0</v>
      </c>
      <c r="F493" s="21">
        <v>82.346532180449415</v>
      </c>
      <c r="G493" s="21">
        <v>84.002844861871253</v>
      </c>
      <c r="H493" s="21">
        <v>85.659157543293105</v>
      </c>
      <c r="I493" s="21">
        <v>86.918851036576825</v>
      </c>
      <c r="J493" s="21">
        <v>88.178544529860531</v>
      </c>
      <c r="K493" s="21">
        <v>89.438238023144251</v>
      </c>
      <c r="L493" s="21">
        <v>90.697931516427971</v>
      </c>
      <c r="M493" s="21">
        <v>91.95762500971172</v>
      </c>
      <c r="N493" s="21">
        <v>93.21731850299544</v>
      </c>
      <c r="O493" s="21">
        <v>94.47701199627916</v>
      </c>
      <c r="P493" s="21">
        <v>95.73670548956288</v>
      </c>
      <c r="Q493" s="21">
        <v>96.996398982846586</v>
      </c>
      <c r="R493" s="21">
        <v>98.25609247613032</v>
      </c>
      <c r="S493" s="21">
        <v>99.65157958594628</v>
      </c>
      <c r="T493" s="21">
        <v>101.04706669576224</v>
      </c>
      <c r="U493" s="21">
        <v>102.4425538055782</v>
      </c>
      <c r="V493" s="21">
        <v>103.83804091539416</v>
      </c>
      <c r="W493" s="21">
        <v>105.23352802521011</v>
      </c>
      <c r="X493" s="21">
        <v>106.47156953138905</v>
      </c>
      <c r="Y493" s="21">
        <v>107.709611037568</v>
      </c>
      <c r="Z493" s="21">
        <v>108.94765254374694</v>
      </c>
      <c r="AA493" s="21">
        <v>110.18569404992589</v>
      </c>
      <c r="AB493" s="21">
        <v>111.42373555610482</v>
      </c>
      <c r="AC493" s="21">
        <v>112.86811731331359</v>
      </c>
      <c r="AD493" s="21">
        <v>114.31249907052236</v>
      </c>
      <c r="AE493" s="21">
        <v>115.75688082773114</v>
      </c>
      <c r="AF493" s="21">
        <v>117.20126258493991</v>
      </c>
      <c r="AG493" s="22">
        <v>120.41827982173916</v>
      </c>
      <c r="AI493" s="20">
        <v>0</v>
      </c>
      <c r="AJ493" s="21">
        <v>5.2166744805659615</v>
      </c>
      <c r="AK493" s="21">
        <v>5.3216023247413169</v>
      </c>
      <c r="AL493" s="21">
        <v>5.4265301689166732</v>
      </c>
      <c r="AM493" s="21">
        <v>5.5063320831654474</v>
      </c>
      <c r="AN493" s="21">
        <v>5.5861339974142208</v>
      </c>
      <c r="AO493" s="21">
        <v>5.665935911662995</v>
      </c>
      <c r="AP493" s="21">
        <v>5.7457378259117702</v>
      </c>
      <c r="AQ493" s="21">
        <v>5.8255397401605462</v>
      </c>
      <c r="AR493" s="21">
        <v>5.9053416544093205</v>
      </c>
      <c r="AS493" s="21">
        <v>5.9851435686580947</v>
      </c>
      <c r="AT493" s="21">
        <v>6.0649454829068699</v>
      </c>
      <c r="AU493" s="21">
        <v>6.1447473971556432</v>
      </c>
      <c r="AV493" s="21">
        <v>6.2245493114044184</v>
      </c>
      <c r="AW493" s="21">
        <v>6.312953786990386</v>
      </c>
      <c r="AX493" s="21">
        <v>6.4013582625763545</v>
      </c>
      <c r="AY493" s="21">
        <v>6.4897627381623222</v>
      </c>
      <c r="AZ493" s="21">
        <v>6.5781672137482907</v>
      </c>
      <c r="BA493" s="21">
        <v>6.6665716893342575</v>
      </c>
      <c r="BB493" s="21">
        <v>6.7450019445028957</v>
      </c>
      <c r="BC493" s="21">
        <v>6.8234321996715348</v>
      </c>
      <c r="BD493" s="21">
        <v>6.901862454840173</v>
      </c>
      <c r="BE493" s="21">
        <v>6.9802927100088112</v>
      </c>
      <c r="BF493" s="21">
        <v>7.0587229651774486</v>
      </c>
      <c r="BG493" s="21">
        <v>7.1502249295408609</v>
      </c>
      <c r="BH493" s="21">
        <v>7.2417268939042723</v>
      </c>
      <c r="BI493" s="21">
        <v>7.3332288582676846</v>
      </c>
      <c r="BJ493" s="21">
        <v>7.424730822631096</v>
      </c>
      <c r="BK493" s="22">
        <v>7.6285297110405814</v>
      </c>
      <c r="BM493" s="163">
        <f>VLOOKUP(BM$6,'MonteCarlo Policy Paths'!$N$2:$S$31,$B493+1,FALSE)</f>
        <v>23.967702867134744</v>
      </c>
      <c r="BN493" s="21">
        <f>VLOOKUP(BN$6,'MonteCarlo Policy Paths'!$N$2:$S$31,$B493+1,FALSE)</f>
        <v>26.317177955222718</v>
      </c>
      <c r="BO493" s="21">
        <f>VLOOKUP(BO$6,'MonteCarlo Policy Paths'!$N$2:$S$31,$B493+1,FALSE)</f>
        <v>28.893255238045125</v>
      </c>
      <c r="BP493" s="21">
        <f>VLOOKUP(BP$6,'MonteCarlo Policy Paths'!$N$2:$S$31,$B493+1,FALSE)</f>
        <v>31.715102246604285</v>
      </c>
      <c r="BQ493" s="21">
        <f>VLOOKUP(BQ$6,'MonteCarlo Policy Paths'!$N$2:$S$31,$B493+1,FALSE)</f>
        <v>34.790233856835599</v>
      </c>
      <c r="BR493" s="21">
        <f>VLOOKUP(BR$6,'MonteCarlo Policy Paths'!$N$2:$S$31,$B493+1,FALSE)</f>
        <v>38.117013285454661</v>
      </c>
      <c r="BS493" s="21">
        <f>VLOOKUP(BS$6,'MonteCarlo Policy Paths'!$N$2:$S$31,$B493+1,FALSE)</f>
        <v>41.72840612279375</v>
      </c>
      <c r="BT493" s="21">
        <f>VLOOKUP(BT$6,'MonteCarlo Policy Paths'!$N$2:$S$31,$B493+1,FALSE)</f>
        <v>45.677249983631562</v>
      </c>
      <c r="BU493" s="21">
        <f>VLOOKUP(BU$6,'MonteCarlo Policy Paths'!$N$2:$S$31,$B493+1,FALSE)</f>
        <v>49.99204890598088</v>
      </c>
      <c r="BV493" s="21">
        <f>VLOOKUP(BV$6,'MonteCarlo Policy Paths'!$N$2:$S$31,$B493+1,FALSE)</f>
        <v>54.768556811140854</v>
      </c>
      <c r="BW493" s="21">
        <f>VLOOKUP(BW$6,'MonteCarlo Policy Paths'!$N$2:$S$31,$B493+1,FALSE)</f>
        <v>60.010238214835042</v>
      </c>
      <c r="BX493" s="21">
        <f>VLOOKUP(BX$6,'MonteCarlo Policy Paths'!$N$2:$S$31,$B493+1,FALSE)</f>
        <v>65.75812779974207</v>
      </c>
      <c r="BY493" s="21">
        <f>VLOOKUP(BY$6,'MonteCarlo Policy Paths'!$N$2:$S$31,$B493+1,FALSE)</f>
        <v>72.066881159093455</v>
      </c>
      <c r="BZ493" s="21">
        <f>VLOOKUP(BZ$6,'MonteCarlo Policy Paths'!$N$2:$S$31,$B493+1,FALSE)</f>
        <v>78.981532638183737</v>
      </c>
      <c r="CA493" s="21">
        <f>VLOOKUP(CA$6,'MonteCarlo Policy Paths'!$N$2:$S$31,$B493+1,FALSE)</f>
        <v>81.252691038046251</v>
      </c>
      <c r="CB493" s="21">
        <f>VLOOKUP(CB$6,'MonteCarlo Policy Paths'!$N$2:$S$31,$B493+1,FALSE)</f>
        <v>83.604044111934414</v>
      </c>
      <c r="CC493" s="21">
        <f>VLOOKUP(CC$6,'MonteCarlo Policy Paths'!$N$2:$S$31,$B493+1,FALSE)</f>
        <v>86.018714380110126</v>
      </c>
      <c r="CD493" s="21">
        <f>VLOOKUP(CD$6,'MonteCarlo Policy Paths'!$N$2:$S$31,$B493+1,FALSE)</f>
        <v>88.506196331807388</v>
      </c>
      <c r="CE493" s="21">
        <f>VLOOKUP(CE$6,'MonteCarlo Policy Paths'!$N$2:$S$31,$B493+1,FALSE)</f>
        <v>91.042757806054695</v>
      </c>
      <c r="CF493" s="21">
        <f>VLOOKUP(CF$6,'MonteCarlo Policy Paths'!$N$2:$S$31,$B493+1,FALSE)</f>
        <v>93.687547211990633</v>
      </c>
      <c r="CG493" s="21">
        <f>VLOOKUP(CG$6,'MonteCarlo Policy Paths'!$N$2:$S$31,$B493+1,FALSE)</f>
        <v>96.373095170621937</v>
      </c>
      <c r="CH493" s="21">
        <f>VLOOKUP(CH$6,'MonteCarlo Policy Paths'!$N$2:$S$31,$B493+1,FALSE)</f>
        <v>99.112987273548597</v>
      </c>
      <c r="CI493" s="21">
        <f>VLOOKUP(CI$6,'MonteCarlo Policy Paths'!$N$2:$S$31,$B493+1,FALSE)</f>
        <v>101.92614153054797</v>
      </c>
      <c r="CJ493" s="21">
        <f>VLOOKUP(CJ$6,'MonteCarlo Policy Paths'!$N$2:$S$31,$B493+1,FALSE)</f>
        <v>104.82221793361833</v>
      </c>
      <c r="CK493" s="21">
        <f>VLOOKUP(CK$6,'MonteCarlo Policy Paths'!$N$2:$S$31,$B493+1,FALSE)</f>
        <v>107.79595653596101</v>
      </c>
      <c r="CL493" s="21">
        <f>VLOOKUP(CL$6,'MonteCarlo Policy Paths'!$N$2:$S$31,$B493+1,FALSE)</f>
        <v>110.84691133589952</v>
      </c>
      <c r="CM493" s="21">
        <f>VLOOKUP(CM$6,'MonteCarlo Policy Paths'!$N$2:$S$31,$B493+1,FALSE)</f>
        <v>113.96784710075578</v>
      </c>
      <c r="CN493" s="21">
        <f>VLOOKUP(CN$6,'MonteCarlo Policy Paths'!$N$2:$S$31,$B493+1,FALSE)</f>
        <v>117.16284845198182</v>
      </c>
      <c r="CO493" s="164">
        <f>VLOOKUP(CO$6,'MonteCarlo Policy Paths'!$N$2:$S$31,$B493+1,FALSE)</f>
        <v>120.41827982173916</v>
      </c>
      <c r="CQ493" s="163">
        <f>BM493*VLOOKUP(AI$6,'Greenhouse Gas Costs Avoided'!$A$2:$I$32,9,FALSE)</f>
        <v>1.5183602829902079</v>
      </c>
      <c r="CR493" s="21">
        <f>BN493*VLOOKUP(AJ$6,'Greenhouse Gas Costs Avoided'!$A$2:$I$32,9,FALSE)</f>
        <v>1.6672001480120395</v>
      </c>
      <c r="CS493" s="21">
        <f>BO493*VLOOKUP(AK$6,'Greenhouse Gas Costs Avoided'!$A$2:$I$32,9,FALSE)</f>
        <v>1.8303953216936328</v>
      </c>
      <c r="CT493" s="21">
        <f>BP493*VLOOKUP(AL$6,'Greenhouse Gas Costs Avoided'!$A$2:$I$32,9,FALSE)</f>
        <v>2.0091600721673259</v>
      </c>
      <c r="CU493" s="21">
        <f>BQ493*VLOOKUP(AM$6,'Greenhouse Gas Costs Avoided'!$A$2:$I$32,9,FALSE)</f>
        <v>2.2039704688009323</v>
      </c>
      <c r="CV493" s="21">
        <f>BR493*VLOOKUP(AN$6,'Greenhouse Gas Costs Avoided'!$A$2:$I$32,9,FALSE)</f>
        <v>2.4147228209427172</v>
      </c>
      <c r="CW493" s="21">
        <f>BS493*VLOOKUP(AO$6,'Greenhouse Gas Costs Avoided'!$A$2:$I$32,9,FALSE)</f>
        <v>2.6435055074141016</v>
      </c>
      <c r="CX493" s="21">
        <f>BT493*VLOOKUP(AP$6,'Greenhouse Gas Costs Avoided'!$A$2:$I$32,9,FALSE)</f>
        <v>2.8936658050138946</v>
      </c>
      <c r="CY493" s="21">
        <f>BU493*VLOOKUP(AQ$6,'Greenhouse Gas Costs Avoided'!$A$2:$I$32,9,FALSE)</f>
        <v>3.1670094520501597</v>
      </c>
      <c r="CZ493" s="21">
        <f>BV493*VLOOKUP(AR$6,'Greenhouse Gas Costs Avoided'!$A$2:$I$32,9,FALSE)</f>
        <v>3.4696024846318703</v>
      </c>
      <c r="DA493" s="21">
        <f>BW493*VLOOKUP(AS$6,'Greenhouse Gas Costs Avoided'!$A$2:$I$32,9,FALSE)</f>
        <v>3.8016643807416939</v>
      </c>
      <c r="DB493" s="21">
        <f>BX493*VLOOKUP(AT$6,'Greenhouse Gas Costs Avoided'!$A$2:$I$32,9,FALSE)</f>
        <v>4.1657946983243246</v>
      </c>
      <c r="DC493" s="21">
        <f>BY493*VLOOKUP(AU$6,'Greenhouse Gas Costs Avoided'!$A$2:$I$32,9,FALSE)</f>
        <v>4.5654558835919028</v>
      </c>
      <c r="DD493" s="21">
        <f>BZ493*VLOOKUP(AV$6,'Greenhouse Gas Costs Avoided'!$A$2:$I$32,9,FALSE)</f>
        <v>5.0035008741682265</v>
      </c>
      <c r="DE493" s="21">
        <f>CA493*VLOOKUP(AW$6,'Greenhouse Gas Costs Avoided'!$A$2:$I$32,9,FALSE)</f>
        <v>5.1473793563843691</v>
      </c>
      <c r="DF493" s="21">
        <f>CB493*VLOOKUP(AX$6,'Greenhouse Gas Costs Avoided'!$A$2:$I$32,9,FALSE)</f>
        <v>5.2963381923007766</v>
      </c>
      <c r="DG493" s="21">
        <f>CC493*VLOOKUP(AY$6,'Greenhouse Gas Costs Avoided'!$A$2:$I$32,9,FALSE)</f>
        <v>5.4493081891352544</v>
      </c>
      <c r="DH493" s="21">
        <f>CD493*VLOOKUP(AZ$6,'Greenhouse Gas Costs Avoided'!$A$2:$I$32,9,FALSE)</f>
        <v>5.606890825278958</v>
      </c>
      <c r="DI493" s="21">
        <f>CE493*VLOOKUP(BA$6,'Greenhouse Gas Costs Avoided'!$A$2:$I$32,9,FALSE)</f>
        <v>5.7675826620899597</v>
      </c>
      <c r="DJ493" s="21">
        <f>CF493*VLOOKUP(BB$6,'Greenhouse Gas Costs Avoided'!$A$2:$I$32,9,FALSE)</f>
        <v>5.935130766850258</v>
      </c>
      <c r="DK493" s="21">
        <f>CG493*VLOOKUP(BC$6,'Greenhouse Gas Costs Avoided'!$A$2:$I$32,9,FALSE)</f>
        <v>6.1052609366481567</v>
      </c>
      <c r="DL493" s="21">
        <f>CH493*VLOOKUP(BD$6,'Greenhouse Gas Costs Avoided'!$A$2:$I$32,9,FALSE)</f>
        <v>6.2788338222861402</v>
      </c>
      <c r="DM493" s="21">
        <f>CI493*VLOOKUP(BE$6,'Greenhouse Gas Costs Avoided'!$A$2:$I$32,9,FALSE)</f>
        <v>6.4570478846612929</v>
      </c>
      <c r="DN493" s="21">
        <f>CJ493*VLOOKUP(BF$6,'Greenhouse Gas Costs Avoided'!$A$2:$I$32,9,FALSE)</f>
        <v>6.6405150868084322</v>
      </c>
      <c r="DO493" s="21">
        <f>CK493*VLOOKUP(BG$6,'Greenhouse Gas Costs Avoided'!$A$2:$I$32,9,FALSE)</f>
        <v>6.8289022097138705</v>
      </c>
      <c r="DP493" s="21">
        <f>CL493*VLOOKUP(BH$6,'Greenhouse Gas Costs Avoided'!$A$2:$I$32,9,FALSE)</f>
        <v>7.0221809990540507</v>
      </c>
      <c r="DQ493" s="21">
        <f>CM493*VLOOKUP(BI$6,'Greenhouse Gas Costs Avoided'!$A$2:$I$32,9,FALSE)</f>
        <v>7.2198931009350886</v>
      </c>
      <c r="DR493" s="21">
        <f>CN493*VLOOKUP(BJ$6,'Greenhouse Gas Costs Avoided'!$A$2:$I$32,9,FALSE)</f>
        <v>7.4222972772007143</v>
      </c>
      <c r="DS493" s="164">
        <f>CO493*VLOOKUP(BK$6,'Greenhouse Gas Costs Avoided'!$A$2:$I$32,9,FALSE)</f>
        <v>7.6285297110405814</v>
      </c>
    </row>
    <row r="494" spans="1:123" x14ac:dyDescent="0.35">
      <c r="A494" s="174">
        <v>488</v>
      </c>
      <c r="B494" s="12">
        <v>3</v>
      </c>
      <c r="C494" s="175">
        <v>2023</v>
      </c>
      <c r="E494" s="20">
        <v>0</v>
      </c>
      <c r="F494" s="21">
        <v>82.346532180449415</v>
      </c>
      <c r="G494" s="21">
        <v>84.002844861871253</v>
      </c>
      <c r="H494" s="21">
        <v>85.659157543293105</v>
      </c>
      <c r="I494" s="21">
        <v>86.918851036576825</v>
      </c>
      <c r="J494" s="21">
        <v>88.178544529860531</v>
      </c>
      <c r="K494" s="21">
        <v>89.438238023144251</v>
      </c>
      <c r="L494" s="21">
        <v>90.697931516427971</v>
      </c>
      <c r="M494" s="21">
        <v>91.95762500971172</v>
      </c>
      <c r="N494" s="21">
        <v>93.21731850299544</v>
      </c>
      <c r="O494" s="21">
        <v>94.47701199627916</v>
      </c>
      <c r="P494" s="21">
        <v>95.73670548956288</v>
      </c>
      <c r="Q494" s="21">
        <v>96.996398982846586</v>
      </c>
      <c r="R494" s="21">
        <v>101.49317720655506</v>
      </c>
      <c r="S494" s="21">
        <v>104.21949379267882</v>
      </c>
      <c r="T494" s="21">
        <v>107.03810370059369</v>
      </c>
      <c r="U494" s="21">
        <v>109.92690053835344</v>
      </c>
      <c r="V494" s="21">
        <v>112.89757853003228</v>
      </c>
      <c r="W494" s="21">
        <v>115.91943874780665</v>
      </c>
      <c r="X494" s="21">
        <v>119.06733931122673</v>
      </c>
      <c r="Y494" s="21">
        <v>122.25496395468721</v>
      </c>
      <c r="Z494" s="21">
        <v>125.4992630232488</v>
      </c>
      <c r="AA494" s="21">
        <v>128.82380079097237</v>
      </c>
      <c r="AB494" s="21">
        <v>132.24028719953677</v>
      </c>
      <c r="AC494" s="21">
        <v>135.74155640209787</v>
      </c>
      <c r="AD494" s="21">
        <v>139.32654413598658</v>
      </c>
      <c r="AE494" s="21">
        <v>142.9856742986068</v>
      </c>
      <c r="AF494" s="21">
        <v>146.72361540812219</v>
      </c>
      <c r="AG494" s="22">
        <v>150.52284977717397</v>
      </c>
      <c r="AI494" s="20">
        <v>0</v>
      </c>
      <c r="AJ494" s="21">
        <v>5.2166744805659615</v>
      </c>
      <c r="AK494" s="21">
        <v>5.3216023247413169</v>
      </c>
      <c r="AL494" s="21">
        <v>5.4265301689166732</v>
      </c>
      <c r="AM494" s="21">
        <v>5.5063320831654474</v>
      </c>
      <c r="AN494" s="21">
        <v>5.5861339974142208</v>
      </c>
      <c r="AO494" s="21">
        <v>5.665935911662995</v>
      </c>
      <c r="AP494" s="21">
        <v>5.7457378259117702</v>
      </c>
      <c r="AQ494" s="21">
        <v>5.8255397401605462</v>
      </c>
      <c r="AR494" s="21">
        <v>5.9053416544093205</v>
      </c>
      <c r="AS494" s="21">
        <v>5.9851435686580947</v>
      </c>
      <c r="AT494" s="21">
        <v>6.0649454829068699</v>
      </c>
      <c r="AU494" s="21">
        <v>6.1447473971556432</v>
      </c>
      <c r="AV494" s="21">
        <v>6.4296194808152167</v>
      </c>
      <c r="AW494" s="21">
        <v>6.6023323538917609</v>
      </c>
      <c r="AX494" s="21">
        <v>6.7808920331878957</v>
      </c>
      <c r="AY494" s="21">
        <v>6.9638980729572149</v>
      </c>
      <c r="AZ494" s="21">
        <v>7.1520913053717949</v>
      </c>
      <c r="BA494" s="21">
        <v>7.3435269452765404</v>
      </c>
      <c r="BB494" s="21">
        <v>7.5429472742415475</v>
      </c>
      <c r="BC494" s="21">
        <v>7.744884134129272</v>
      </c>
      <c r="BD494" s="21">
        <v>7.950411333759269</v>
      </c>
      <c r="BE494" s="21">
        <v>8.161021676093501</v>
      </c>
      <c r="BF494" s="21">
        <v>8.3774569890184303</v>
      </c>
      <c r="BG494" s="21">
        <v>8.5992633142510115</v>
      </c>
      <c r="BH494" s="21">
        <v>8.8263732304711304</v>
      </c>
      <c r="BI494" s="21">
        <v>9.05818008905967</v>
      </c>
      <c r="BJ494" s="21">
        <v>9.2949796418706736</v>
      </c>
      <c r="BK494" s="22">
        <v>9.5356621388007277</v>
      </c>
      <c r="BM494" s="163">
        <f>VLOOKUP(BM$6,'MonteCarlo Policy Paths'!$N$2:$S$31,$B494+1,FALSE)</f>
        <v>24.400896901266854</v>
      </c>
      <c r="BN494" s="21">
        <f>VLOOKUP(BN$6,'MonteCarlo Policy Paths'!$N$2:$S$31,$B494+1,FALSE)</f>
        <v>27.277092285564247</v>
      </c>
      <c r="BO494" s="21">
        <f>VLOOKUP(BO$6,'MonteCarlo Policy Paths'!$N$2:$S$31,$B494+1,FALSE)</f>
        <v>30.488398193607274</v>
      </c>
      <c r="BP494" s="21">
        <f>VLOOKUP(BP$6,'MonteCarlo Policy Paths'!$N$2:$S$31,$B494+1,FALSE)</f>
        <v>34.070901710124843</v>
      </c>
      <c r="BQ494" s="21">
        <f>VLOOKUP(BQ$6,'MonteCarlo Policy Paths'!$N$2:$S$31,$B494+1,FALSE)</f>
        <v>38.049962908416198</v>
      </c>
      <c r="BR494" s="21">
        <f>VLOOKUP(BR$6,'MonteCarlo Policy Paths'!$N$2:$S$31,$B494+1,FALSE)</f>
        <v>42.441930627628253</v>
      </c>
      <c r="BS494" s="21">
        <f>VLOOKUP(BS$6,'MonteCarlo Policy Paths'!$N$2:$S$31,$B494+1,FALSE)</f>
        <v>47.302864628556662</v>
      </c>
      <c r="BT494" s="21">
        <f>VLOOKUP(BT$6,'MonteCarlo Policy Paths'!$N$2:$S$31,$B494+1,FALSE)</f>
        <v>52.715092471952183</v>
      </c>
      <c r="BU494" s="21">
        <f>VLOOKUP(BU$6,'MonteCarlo Policy Paths'!$N$2:$S$31,$B494+1,FALSE)</f>
        <v>58.737483764437521</v>
      </c>
      <c r="BV494" s="21">
        <f>VLOOKUP(BV$6,'MonteCarlo Policy Paths'!$N$2:$S$31,$B494+1,FALSE)</f>
        <v>65.512636340122413</v>
      </c>
      <c r="BW494" s="21">
        <f>VLOOKUP(BW$6,'MonteCarlo Policy Paths'!$N$2:$S$31,$B494+1,FALSE)</f>
        <v>73.079994851258945</v>
      </c>
      <c r="BX494" s="21">
        <f>VLOOKUP(BX$6,'MonteCarlo Policy Paths'!$N$2:$S$31,$B494+1,FALSE)</f>
        <v>81.527096411801594</v>
      </c>
      <c r="BY494" s="21">
        <f>VLOOKUP(BY$6,'MonteCarlo Policy Paths'!$N$2:$S$31,$B494+1,FALSE)</f>
        <v>90.963600198236662</v>
      </c>
      <c r="BZ494" s="21">
        <f>VLOOKUP(BZ$6,'MonteCarlo Policy Paths'!$N$2:$S$31,$B494+1,FALSE)</f>
        <v>101.49317720655506</v>
      </c>
      <c r="CA494" s="21">
        <f>VLOOKUP(CA$6,'MonteCarlo Policy Paths'!$N$2:$S$31,$B494+1,FALSE)</f>
        <v>104.21949379267882</v>
      </c>
      <c r="CB494" s="21">
        <f>VLOOKUP(CB$6,'MonteCarlo Policy Paths'!$N$2:$S$31,$B494+1,FALSE)</f>
        <v>107.03810370059369</v>
      </c>
      <c r="CC494" s="21">
        <f>VLOOKUP(CC$6,'MonteCarlo Policy Paths'!$N$2:$S$31,$B494+1,FALSE)</f>
        <v>109.92690053835344</v>
      </c>
      <c r="CD494" s="21">
        <f>VLOOKUP(CD$6,'MonteCarlo Policy Paths'!$N$2:$S$31,$B494+1,FALSE)</f>
        <v>112.89757853003228</v>
      </c>
      <c r="CE494" s="21">
        <f>VLOOKUP(CE$6,'MonteCarlo Policy Paths'!$N$2:$S$31,$B494+1,FALSE)</f>
        <v>115.91943874780665</v>
      </c>
      <c r="CF494" s="21">
        <f>VLOOKUP(CF$6,'MonteCarlo Policy Paths'!$N$2:$S$31,$B494+1,FALSE)</f>
        <v>119.06733931122673</v>
      </c>
      <c r="CG494" s="21">
        <f>VLOOKUP(CG$6,'MonteCarlo Policy Paths'!$N$2:$S$31,$B494+1,FALSE)</f>
        <v>122.25496395468721</v>
      </c>
      <c r="CH494" s="21">
        <f>VLOOKUP(CH$6,'MonteCarlo Policy Paths'!$N$2:$S$31,$B494+1,FALSE)</f>
        <v>125.4992630232488</v>
      </c>
      <c r="CI494" s="21">
        <f>VLOOKUP(CI$6,'MonteCarlo Policy Paths'!$N$2:$S$31,$B494+1,FALSE)</f>
        <v>128.82380079097237</v>
      </c>
      <c r="CJ494" s="21">
        <f>VLOOKUP(CJ$6,'MonteCarlo Policy Paths'!$N$2:$S$31,$B494+1,FALSE)</f>
        <v>132.24028719953677</v>
      </c>
      <c r="CK494" s="21">
        <f>VLOOKUP(CK$6,'MonteCarlo Policy Paths'!$N$2:$S$31,$B494+1,FALSE)</f>
        <v>135.74155640209787</v>
      </c>
      <c r="CL494" s="21">
        <f>VLOOKUP(CL$6,'MonteCarlo Policy Paths'!$N$2:$S$31,$B494+1,FALSE)</f>
        <v>139.32654413598658</v>
      </c>
      <c r="CM494" s="21">
        <f>VLOOKUP(CM$6,'MonteCarlo Policy Paths'!$N$2:$S$31,$B494+1,FALSE)</f>
        <v>142.9856742986068</v>
      </c>
      <c r="CN494" s="21">
        <f>VLOOKUP(CN$6,'MonteCarlo Policy Paths'!$N$2:$S$31,$B494+1,FALSE)</f>
        <v>146.72361540812219</v>
      </c>
      <c r="CO494" s="164">
        <f>VLOOKUP(CO$6,'MonteCarlo Policy Paths'!$N$2:$S$31,$B494+1,FALSE)</f>
        <v>150.52284977717397</v>
      </c>
      <c r="CQ494" s="163">
        <f>BM494*VLOOKUP(AI$6,'Greenhouse Gas Costs Avoided'!$A$2:$I$32,9,FALSE)</f>
        <v>1.5458032390340439</v>
      </c>
      <c r="CR494" s="21">
        <f>BN494*VLOOKUP(AJ$6,'Greenhouse Gas Costs Avoided'!$A$2:$I$32,9,FALSE)</f>
        <v>1.7280109734108424</v>
      </c>
      <c r="CS494" s="21">
        <f>BO494*VLOOKUP(AK$6,'Greenhouse Gas Costs Avoided'!$A$2:$I$32,9,FALSE)</f>
        <v>1.9314480476408618</v>
      </c>
      <c r="CT494" s="21">
        <f>BP494*VLOOKUP(AL$6,'Greenhouse Gas Costs Avoided'!$A$2:$I$32,9,FALSE)</f>
        <v>2.1584005880368746</v>
      </c>
      <c r="CU494" s="21">
        <f>BQ494*VLOOKUP(AM$6,'Greenhouse Gas Costs Avoided'!$A$2:$I$32,9,FALSE)</f>
        <v>2.4104751619151044</v>
      </c>
      <c r="CV494" s="21">
        <f>BR494*VLOOKUP(AN$6,'Greenhouse Gas Costs Avoided'!$A$2:$I$32,9,FALSE)</f>
        <v>2.6887074725371978</v>
      </c>
      <c r="CW494" s="21">
        <f>BS494*VLOOKUP(AO$6,'Greenhouse Gas Costs Avoided'!$A$2:$I$32,9,FALSE)</f>
        <v>2.996648920499946</v>
      </c>
      <c r="CX494" s="21">
        <f>BT494*VLOOKUP(AP$6,'Greenhouse Gas Costs Avoided'!$A$2:$I$32,9,FALSE)</f>
        <v>3.339514978438852</v>
      </c>
      <c r="CY494" s="21">
        <f>BU494*VLOOKUP(AQ$6,'Greenhouse Gas Costs Avoided'!$A$2:$I$32,9,FALSE)</f>
        <v>3.7210350514231747</v>
      </c>
      <c r="CZ494" s="21">
        <f>BV494*VLOOKUP(AR$6,'Greenhouse Gas Costs Avoided'!$A$2:$I$32,9,FALSE)</f>
        <v>4.1502427497639598</v>
      </c>
      <c r="DA494" s="21">
        <f>BW494*VLOOKUP(AS$6,'Greenhouse Gas Costs Avoided'!$A$2:$I$32,9,FALSE)</f>
        <v>4.6296369025600148</v>
      </c>
      <c r="DB494" s="21">
        <f>BX494*VLOOKUP(AT$6,'Greenhouse Gas Costs Avoided'!$A$2:$I$32,9,FALSE)</f>
        <v>5.1647630090130283</v>
      </c>
      <c r="DC494" s="21">
        <f>BY494*VLOOKUP(AU$6,'Greenhouse Gas Costs Avoided'!$A$2:$I$32,9,FALSE)</f>
        <v>5.7625680068068199</v>
      </c>
      <c r="DD494" s="21">
        <f>BZ494*VLOOKUP(AV$6,'Greenhouse Gas Costs Avoided'!$A$2:$I$32,9,FALSE)</f>
        <v>6.4296194808152167</v>
      </c>
      <c r="DE494" s="21">
        <f>CA494*VLOOKUP(AW$6,'Greenhouse Gas Costs Avoided'!$A$2:$I$32,9,FALSE)</f>
        <v>6.6023323538917609</v>
      </c>
      <c r="DF494" s="21">
        <f>CB494*VLOOKUP(AX$6,'Greenhouse Gas Costs Avoided'!$A$2:$I$32,9,FALSE)</f>
        <v>6.7808920331878957</v>
      </c>
      <c r="DG494" s="21">
        <f>CC494*VLOOKUP(AY$6,'Greenhouse Gas Costs Avoided'!$A$2:$I$32,9,FALSE)</f>
        <v>6.9638980729572149</v>
      </c>
      <c r="DH494" s="21">
        <f>CD494*VLOOKUP(AZ$6,'Greenhouse Gas Costs Avoided'!$A$2:$I$32,9,FALSE)</f>
        <v>7.1520913053717949</v>
      </c>
      <c r="DI494" s="21">
        <f>CE494*VLOOKUP(BA$6,'Greenhouse Gas Costs Avoided'!$A$2:$I$32,9,FALSE)</f>
        <v>7.3435269452765404</v>
      </c>
      <c r="DJ494" s="21">
        <f>CF494*VLOOKUP(BB$6,'Greenhouse Gas Costs Avoided'!$A$2:$I$32,9,FALSE)</f>
        <v>7.5429472742415475</v>
      </c>
      <c r="DK494" s="21">
        <f>CG494*VLOOKUP(BC$6,'Greenhouse Gas Costs Avoided'!$A$2:$I$32,9,FALSE)</f>
        <v>7.744884134129272</v>
      </c>
      <c r="DL494" s="21">
        <f>CH494*VLOOKUP(BD$6,'Greenhouse Gas Costs Avoided'!$A$2:$I$32,9,FALSE)</f>
        <v>7.950411333759269</v>
      </c>
      <c r="DM494" s="21">
        <f>CI494*VLOOKUP(BE$6,'Greenhouse Gas Costs Avoided'!$A$2:$I$32,9,FALSE)</f>
        <v>8.161021676093501</v>
      </c>
      <c r="DN494" s="21">
        <f>CJ494*VLOOKUP(BF$6,'Greenhouse Gas Costs Avoided'!$A$2:$I$32,9,FALSE)</f>
        <v>8.3774569890184303</v>
      </c>
      <c r="DO494" s="21">
        <f>CK494*VLOOKUP(BG$6,'Greenhouse Gas Costs Avoided'!$A$2:$I$32,9,FALSE)</f>
        <v>8.5992633142510115</v>
      </c>
      <c r="DP494" s="21">
        <f>CL494*VLOOKUP(BH$6,'Greenhouse Gas Costs Avoided'!$A$2:$I$32,9,FALSE)</f>
        <v>8.8263732304711304</v>
      </c>
      <c r="DQ494" s="21">
        <f>CM494*VLOOKUP(BI$6,'Greenhouse Gas Costs Avoided'!$A$2:$I$32,9,FALSE)</f>
        <v>9.05818008905967</v>
      </c>
      <c r="DR494" s="21">
        <f>CN494*VLOOKUP(BJ$6,'Greenhouse Gas Costs Avoided'!$A$2:$I$32,9,FALSE)</f>
        <v>9.2949796418706736</v>
      </c>
      <c r="DS494" s="164">
        <f>CO494*VLOOKUP(BK$6,'Greenhouse Gas Costs Avoided'!$A$2:$I$32,9,FALSE)</f>
        <v>9.5356621388007277</v>
      </c>
    </row>
    <row r="495" spans="1:123" x14ac:dyDescent="0.35">
      <c r="A495" s="174">
        <v>489</v>
      </c>
      <c r="B495" s="12">
        <v>4</v>
      </c>
      <c r="C495" s="175">
        <v>2023</v>
      </c>
      <c r="E495" s="20">
        <v>0</v>
      </c>
      <c r="F495" s="21">
        <v>82.346532180449415</v>
      </c>
      <c r="G495" s="21">
        <v>84.002844861871253</v>
      </c>
      <c r="H495" s="21">
        <v>85.659157543293105</v>
      </c>
      <c r="I495" s="21">
        <v>86.918851036576825</v>
      </c>
      <c r="J495" s="21">
        <v>88.178544529860531</v>
      </c>
      <c r="K495" s="21">
        <v>89.438238023144251</v>
      </c>
      <c r="L495" s="21">
        <v>90.697931516427971</v>
      </c>
      <c r="M495" s="21">
        <v>91.95762500971172</v>
      </c>
      <c r="N495" s="21">
        <v>93.21731850299544</v>
      </c>
      <c r="O495" s="21">
        <v>94.47701199627916</v>
      </c>
      <c r="P495" s="21">
        <v>95.73670548956288</v>
      </c>
      <c r="Q495" s="21">
        <v>96.996398982846586</v>
      </c>
      <c r="R495" s="21">
        <v>98.25609247613032</v>
      </c>
      <c r="S495" s="21">
        <v>99.65157958594628</v>
      </c>
      <c r="T495" s="21">
        <v>101.04706669576224</v>
      </c>
      <c r="U495" s="21">
        <v>102.4425538055782</v>
      </c>
      <c r="V495" s="21">
        <v>103.83804091539416</v>
      </c>
      <c r="W495" s="21">
        <v>105.23352802521011</v>
      </c>
      <c r="X495" s="21">
        <v>106.47156953138905</v>
      </c>
      <c r="Y495" s="21">
        <v>107.709611037568</v>
      </c>
      <c r="Z495" s="21">
        <v>108.94765254374694</v>
      </c>
      <c r="AA495" s="21">
        <v>110.18569404992589</v>
      </c>
      <c r="AB495" s="21">
        <v>111.42373555610482</v>
      </c>
      <c r="AC495" s="21">
        <v>112.86811731331359</v>
      </c>
      <c r="AD495" s="21">
        <v>114.31249907052236</v>
      </c>
      <c r="AE495" s="21">
        <v>115.75688082773114</v>
      </c>
      <c r="AF495" s="21">
        <v>117.20126258493991</v>
      </c>
      <c r="AG495" s="22">
        <v>119.5319620819439</v>
      </c>
      <c r="AI495" s="20">
        <v>0</v>
      </c>
      <c r="AJ495" s="21">
        <v>5.2166744805659615</v>
      </c>
      <c r="AK495" s="21">
        <v>5.3216023247413169</v>
      </c>
      <c r="AL495" s="21">
        <v>5.4265301689166732</v>
      </c>
      <c r="AM495" s="21">
        <v>5.5063320831654474</v>
      </c>
      <c r="AN495" s="21">
        <v>5.5861339974142208</v>
      </c>
      <c r="AO495" s="21">
        <v>5.665935911662995</v>
      </c>
      <c r="AP495" s="21">
        <v>5.7457378259117702</v>
      </c>
      <c r="AQ495" s="21">
        <v>5.8255397401605462</v>
      </c>
      <c r="AR495" s="21">
        <v>5.9053416544093205</v>
      </c>
      <c r="AS495" s="21">
        <v>5.9851435686580947</v>
      </c>
      <c r="AT495" s="21">
        <v>6.0649454829068699</v>
      </c>
      <c r="AU495" s="21">
        <v>6.1447473971556432</v>
      </c>
      <c r="AV495" s="21">
        <v>6.2245493114044184</v>
      </c>
      <c r="AW495" s="21">
        <v>6.312953786990386</v>
      </c>
      <c r="AX495" s="21">
        <v>6.4013582625763545</v>
      </c>
      <c r="AY495" s="21">
        <v>6.4897627381623222</v>
      </c>
      <c r="AZ495" s="21">
        <v>6.5781672137482907</v>
      </c>
      <c r="BA495" s="21">
        <v>6.6665716893342575</v>
      </c>
      <c r="BB495" s="21">
        <v>6.7450019445028957</v>
      </c>
      <c r="BC495" s="21">
        <v>6.8234321996715348</v>
      </c>
      <c r="BD495" s="21">
        <v>6.901862454840173</v>
      </c>
      <c r="BE495" s="21">
        <v>6.9802927100088112</v>
      </c>
      <c r="BF495" s="21">
        <v>7.0587229651774486</v>
      </c>
      <c r="BG495" s="21">
        <v>7.1502249295408609</v>
      </c>
      <c r="BH495" s="21">
        <v>7.2417268939042723</v>
      </c>
      <c r="BI495" s="21">
        <v>7.3332288582676846</v>
      </c>
      <c r="BJ495" s="21">
        <v>7.424730822631096</v>
      </c>
      <c r="BK495" s="22">
        <v>7.5723812490175435</v>
      </c>
      <c r="BM495" s="163">
        <f>VLOOKUP(BM$6,'MonteCarlo Policy Paths'!$N$2:$S$31,$B495+1,FALSE)</f>
        <v>21.456887556927661</v>
      </c>
      <c r="BN495" s="21">
        <f>VLOOKUP(BN$6,'MonteCarlo Policy Paths'!$N$2:$S$31,$B495+1,FALSE)</f>
        <v>23.119081894670884</v>
      </c>
      <c r="BO495" s="21">
        <f>VLOOKUP(BO$6,'MonteCarlo Policy Paths'!$N$2:$S$31,$B495+1,FALSE)</f>
        <v>24.918982795429599</v>
      </c>
      <c r="BP495" s="21">
        <f>VLOOKUP(BP$6,'MonteCarlo Policy Paths'!$N$2:$S$31,$B495+1,FALSE)</f>
        <v>26.866510906830612</v>
      </c>
      <c r="BQ495" s="21">
        <f>VLOOKUP(BQ$6,'MonteCarlo Policy Paths'!$N$2:$S$31,$B495+1,FALSE)</f>
        <v>28.957808063155838</v>
      </c>
      <c r="BR495" s="21">
        <f>VLOOKUP(BR$6,'MonteCarlo Policy Paths'!$N$2:$S$31,$B495+1,FALSE)</f>
        <v>31.169773267386955</v>
      </c>
      <c r="BS495" s="21">
        <f>VLOOKUP(BS$6,'MonteCarlo Policy Paths'!$N$2:$S$31,$B495+1,FALSE)</f>
        <v>33.536503079259326</v>
      </c>
      <c r="BT495" s="21">
        <f>VLOOKUP(BT$6,'MonteCarlo Policy Paths'!$N$2:$S$31,$B495+1,FALSE)</f>
        <v>36.094562758542168</v>
      </c>
      <c r="BU495" s="21">
        <f>VLOOKUP(BU$6,'MonteCarlo Policy Paths'!$N$2:$S$31,$B495+1,FALSE)</f>
        <v>38.859796339203925</v>
      </c>
      <c r="BV495" s="21">
        <f>VLOOKUP(BV$6,'MonteCarlo Policy Paths'!$N$2:$S$31,$B495+1,FALSE)</f>
        <v>41.937214526892696</v>
      </c>
      <c r="BW495" s="21">
        <f>VLOOKUP(BW$6,'MonteCarlo Policy Paths'!$N$2:$S$31,$B495+1,FALSE)</f>
        <v>45.285702034805901</v>
      </c>
      <c r="BX495" s="21">
        <f>VLOOKUP(BX$6,'MonteCarlo Policy Paths'!$N$2:$S$31,$B495+1,FALSE)</f>
        <v>48.923675973628832</v>
      </c>
      <c r="BY495" s="21">
        <f>VLOOKUP(BY$6,'MonteCarlo Policy Paths'!$N$2:$S$31,$B495+1,FALSE)</f>
        <v>52.880283256992421</v>
      </c>
      <c r="BZ495" s="21">
        <f>VLOOKUP(BZ$6,'MonteCarlo Policy Paths'!$N$2:$S$31,$B495+1,FALSE)</f>
        <v>57.179951130409847</v>
      </c>
      <c r="CA495" s="21">
        <f>VLOOKUP(CA$6,'MonteCarlo Policy Paths'!$N$2:$S$31,$B495+1,FALSE)</f>
        <v>59.199989570907007</v>
      </c>
      <c r="CB495" s="21">
        <f>VLOOKUP(CB$6,'MonteCarlo Policy Paths'!$N$2:$S$31,$B495+1,FALSE)</f>
        <v>61.304348310445278</v>
      </c>
      <c r="CC495" s="21">
        <f>VLOOKUP(CC$6,'MonteCarlo Policy Paths'!$N$2:$S$31,$B495+1,FALSE)</f>
        <v>63.486799757257046</v>
      </c>
      <c r="CD495" s="21">
        <f>VLOOKUP(CD$6,'MonteCarlo Policy Paths'!$N$2:$S$31,$B495+1,FALSE)</f>
        <v>65.754412861465767</v>
      </c>
      <c r="CE495" s="21">
        <f>VLOOKUP(CE$6,'MonteCarlo Policy Paths'!$N$2:$S$31,$B495+1,FALSE)</f>
        <v>68.097759333367534</v>
      </c>
      <c r="CF495" s="21">
        <f>VLOOKUP(CF$6,'MonteCarlo Policy Paths'!$N$2:$S$31,$B495+1,FALSE)</f>
        <v>70.548973057852507</v>
      </c>
      <c r="CG495" s="21">
        <f>VLOOKUP(CG$6,'MonteCarlo Policy Paths'!$N$2:$S$31,$B495+1,FALSE)</f>
        <v>73.077007009761019</v>
      </c>
      <c r="CH495" s="21">
        <f>VLOOKUP(CH$6,'MonteCarlo Policy Paths'!$N$2:$S$31,$B495+1,FALSE)</f>
        <v>75.691476032446857</v>
      </c>
      <c r="CI495" s="21">
        <f>VLOOKUP(CI$6,'MonteCarlo Policy Paths'!$N$2:$S$31,$B495+1,FALSE)</f>
        <v>78.404802280730166</v>
      </c>
      <c r="CJ495" s="21">
        <f>VLOOKUP(CJ$6,'MonteCarlo Policy Paths'!$N$2:$S$31,$B495+1,FALSE)</f>
        <v>81.224927058038162</v>
      </c>
      <c r="CK495" s="21">
        <f>VLOOKUP(CK$6,'MonteCarlo Policy Paths'!$N$2:$S$31,$B495+1,FALSE)</f>
        <v>84.152487263770951</v>
      </c>
      <c r="CL495" s="21">
        <f>VLOOKUP(CL$6,'MonteCarlo Policy Paths'!$N$2:$S$31,$B495+1,FALSE)</f>
        <v>87.19069011352974</v>
      </c>
      <c r="CM495" s="21">
        <f>VLOOKUP(CM$6,'MonteCarlo Policy Paths'!$N$2:$S$31,$B495+1,FALSE)</f>
        <v>90.339519718236858</v>
      </c>
      <c r="CN495" s="21">
        <f>VLOOKUP(CN$6,'MonteCarlo Policy Paths'!$N$2:$S$31,$B495+1,FALSE)</f>
        <v>93.604800202242828</v>
      </c>
      <c r="CO495" s="164">
        <f>VLOOKUP(CO$6,'MonteCarlo Policy Paths'!$N$2:$S$31,$B495+1,FALSE)</f>
        <v>96.983684685934094</v>
      </c>
      <c r="CQ495" s="163">
        <f>BM495*VLOOKUP(AI$6,'Greenhouse Gas Costs Avoided'!$A$2:$I$32,9,FALSE)</f>
        <v>1.3592994724454583</v>
      </c>
      <c r="CR495" s="21">
        <f>BN495*VLOOKUP(AJ$6,'Greenhouse Gas Costs Avoided'!$A$2:$I$32,9,FALSE)</f>
        <v>1.4645999210963487</v>
      </c>
      <c r="CS495" s="21">
        <f>BO495*VLOOKUP(AK$6,'Greenhouse Gas Costs Avoided'!$A$2:$I$32,9,FALSE)</f>
        <v>1.5786241167474793</v>
      </c>
      <c r="CT495" s="21">
        <f>BP495*VLOOKUP(AL$6,'Greenhouse Gas Costs Avoided'!$A$2:$I$32,9,FALSE)</f>
        <v>1.7020005350363183</v>
      </c>
      <c r="CU495" s="21">
        <f>BQ495*VLOOKUP(AM$6,'Greenhouse Gas Costs Avoided'!$A$2:$I$32,9,FALSE)</f>
        <v>1.8344847601494692</v>
      </c>
      <c r="CV495" s="21">
        <f>BR495*VLOOKUP(AN$6,'Greenhouse Gas Costs Avoided'!$A$2:$I$32,9,FALSE)</f>
        <v>1.9746133378475101</v>
      </c>
      <c r="CW495" s="21">
        <f>BS495*VLOOKUP(AO$6,'Greenhouse Gas Costs Avoided'!$A$2:$I$32,9,FALSE)</f>
        <v>2.1245462941611284</v>
      </c>
      <c r="CX495" s="21">
        <f>BT495*VLOOKUP(AP$6,'Greenhouse Gas Costs Avoided'!$A$2:$I$32,9,FALSE)</f>
        <v>2.2866000479177169</v>
      </c>
      <c r="CY495" s="21">
        <f>BU495*VLOOKUP(AQ$6,'Greenhouse Gas Costs Avoided'!$A$2:$I$32,9,FALSE)</f>
        <v>2.4617783228380428</v>
      </c>
      <c r="CZ495" s="21">
        <f>BV495*VLOOKUP(AR$6,'Greenhouse Gas Costs Avoided'!$A$2:$I$32,9,FALSE)</f>
        <v>2.6567335747552212</v>
      </c>
      <c r="DA495" s="21">
        <f>BW495*VLOOKUP(AS$6,'Greenhouse Gas Costs Avoided'!$A$2:$I$32,9,FALSE)</f>
        <v>2.8688611394320973</v>
      </c>
      <c r="DB495" s="21">
        <f>BX495*VLOOKUP(AT$6,'Greenhouse Gas Costs Avoided'!$A$2:$I$32,9,FALSE)</f>
        <v>3.099327745676475</v>
      </c>
      <c r="DC495" s="21">
        <f>BY495*VLOOKUP(AU$6,'Greenhouse Gas Costs Avoided'!$A$2:$I$32,9,FALSE)</f>
        <v>3.3499798581359799</v>
      </c>
      <c r="DD495" s="21">
        <f>BZ495*VLOOKUP(AV$6,'Greenhouse Gas Costs Avoided'!$A$2:$I$32,9,FALSE)</f>
        <v>3.6223649492411436</v>
      </c>
      <c r="DE495" s="21">
        <f>CA495*VLOOKUP(AW$6,'Greenhouse Gas Costs Avoided'!$A$2:$I$32,9,FALSE)</f>
        <v>3.7503349159570667</v>
      </c>
      <c r="DF495" s="21">
        <f>CB495*VLOOKUP(AX$6,'Greenhouse Gas Costs Avoided'!$A$2:$I$32,9,FALSE)</f>
        <v>3.8836465958035138</v>
      </c>
      <c r="DG495" s="21">
        <f>CC495*VLOOKUP(AY$6,'Greenhouse Gas Costs Avoided'!$A$2:$I$32,9,FALSE)</f>
        <v>4.0219054692034097</v>
      </c>
      <c r="DH495" s="21">
        <f>CD495*VLOOKUP(AZ$6,'Greenhouse Gas Costs Avoided'!$A$2:$I$32,9,FALSE)</f>
        <v>4.1655593560070496</v>
      </c>
      <c r="DI495" s="21">
        <f>CE495*VLOOKUP(BA$6,'Greenhouse Gas Costs Avoided'!$A$2:$I$32,9,FALSE)</f>
        <v>4.3140109715809301</v>
      </c>
      <c r="DJ495" s="21">
        <f>CF495*VLOOKUP(BB$6,'Greenhouse Gas Costs Avoided'!$A$2:$I$32,9,FALSE)</f>
        <v>4.4692960059878768</v>
      </c>
      <c r="DK495" s="21">
        <f>CG495*VLOOKUP(BC$6,'Greenhouse Gas Costs Avoided'!$A$2:$I$32,9,FALSE)</f>
        <v>4.629447622014963</v>
      </c>
      <c r="DL495" s="21">
        <f>CH495*VLOOKUP(BD$6,'Greenhouse Gas Costs Avoided'!$A$2:$I$32,9,FALSE)</f>
        <v>4.7950749225184994</v>
      </c>
      <c r="DM495" s="21">
        <f>CI495*VLOOKUP(BE$6,'Greenhouse Gas Costs Avoided'!$A$2:$I$32,9,FALSE)</f>
        <v>4.9669648542748472</v>
      </c>
      <c r="DN495" s="21">
        <f>CJ495*VLOOKUP(BF$6,'Greenhouse Gas Costs Avoided'!$A$2:$I$32,9,FALSE)</f>
        <v>5.1456205009456273</v>
      </c>
      <c r="DO495" s="21">
        <f>CK495*VLOOKUP(BG$6,'Greenhouse Gas Costs Avoided'!$A$2:$I$32,9,FALSE)</f>
        <v>5.331082210275417</v>
      </c>
      <c r="DP495" s="21">
        <f>CL495*VLOOKUP(BH$6,'Greenhouse Gas Costs Avoided'!$A$2:$I$32,9,FALSE)</f>
        <v>5.5235531602164318</v>
      </c>
      <c r="DQ495" s="21">
        <f>CM495*VLOOKUP(BI$6,'Greenhouse Gas Costs Avoided'!$A$2:$I$32,9,FALSE)</f>
        <v>5.723032344191421</v>
      </c>
      <c r="DR495" s="21">
        <f>CN495*VLOOKUP(BJ$6,'Greenhouse Gas Costs Avoided'!$A$2:$I$32,9,FALSE)</f>
        <v>5.9298887220104266</v>
      </c>
      <c r="DS495" s="164">
        <f>CO495*VLOOKUP(BK$6,'Greenhouse Gas Costs Avoided'!$A$2:$I$32,9,FALSE)</f>
        <v>6.1439419431008639</v>
      </c>
    </row>
    <row r="496" spans="1:123" x14ac:dyDescent="0.35">
      <c r="A496" s="174">
        <v>490</v>
      </c>
      <c r="B496" s="12">
        <v>3</v>
      </c>
      <c r="C496" s="175">
        <v>2023</v>
      </c>
      <c r="E496" s="20">
        <v>0</v>
      </c>
      <c r="F496" s="21">
        <v>82.346532180449415</v>
      </c>
      <c r="G496" s="21">
        <v>84.002844861871253</v>
      </c>
      <c r="H496" s="21">
        <v>85.659157543293105</v>
      </c>
      <c r="I496" s="21">
        <v>86.918851036576825</v>
      </c>
      <c r="J496" s="21">
        <v>88.178544529860531</v>
      </c>
      <c r="K496" s="21">
        <v>89.438238023144251</v>
      </c>
      <c r="L496" s="21">
        <v>90.697931516427971</v>
      </c>
      <c r="M496" s="21">
        <v>91.95762500971172</v>
      </c>
      <c r="N496" s="21">
        <v>93.21731850299544</v>
      </c>
      <c r="O496" s="21">
        <v>94.47701199627916</v>
      </c>
      <c r="P496" s="21">
        <v>95.73670548956288</v>
      </c>
      <c r="Q496" s="21">
        <v>96.996398982846586</v>
      </c>
      <c r="R496" s="21">
        <v>101.49317720655506</v>
      </c>
      <c r="S496" s="21">
        <v>104.21949379267882</v>
      </c>
      <c r="T496" s="21">
        <v>107.03810370059369</v>
      </c>
      <c r="U496" s="21">
        <v>109.92690053835344</v>
      </c>
      <c r="V496" s="21">
        <v>112.89757853003228</v>
      </c>
      <c r="W496" s="21">
        <v>115.91943874780665</v>
      </c>
      <c r="X496" s="21">
        <v>119.06733931122673</v>
      </c>
      <c r="Y496" s="21">
        <v>122.25496395468721</v>
      </c>
      <c r="Z496" s="21">
        <v>125.4992630232488</v>
      </c>
      <c r="AA496" s="21">
        <v>128.82380079097237</v>
      </c>
      <c r="AB496" s="21">
        <v>132.24028719953677</v>
      </c>
      <c r="AC496" s="21">
        <v>135.74155640209787</v>
      </c>
      <c r="AD496" s="21">
        <v>139.32654413598658</v>
      </c>
      <c r="AE496" s="21">
        <v>142.9856742986068</v>
      </c>
      <c r="AF496" s="21">
        <v>146.72361540812219</v>
      </c>
      <c r="AG496" s="22">
        <v>150.52284977717397</v>
      </c>
      <c r="AI496" s="20">
        <v>0</v>
      </c>
      <c r="AJ496" s="21">
        <v>5.2166744805659615</v>
      </c>
      <c r="AK496" s="21">
        <v>5.3216023247413169</v>
      </c>
      <c r="AL496" s="21">
        <v>5.4265301689166732</v>
      </c>
      <c r="AM496" s="21">
        <v>5.5063320831654474</v>
      </c>
      <c r="AN496" s="21">
        <v>5.5861339974142208</v>
      </c>
      <c r="AO496" s="21">
        <v>5.665935911662995</v>
      </c>
      <c r="AP496" s="21">
        <v>5.7457378259117702</v>
      </c>
      <c r="AQ496" s="21">
        <v>5.8255397401605462</v>
      </c>
      <c r="AR496" s="21">
        <v>5.9053416544093205</v>
      </c>
      <c r="AS496" s="21">
        <v>5.9851435686580947</v>
      </c>
      <c r="AT496" s="21">
        <v>6.0649454829068699</v>
      </c>
      <c r="AU496" s="21">
        <v>6.1447473971556432</v>
      </c>
      <c r="AV496" s="21">
        <v>6.4296194808152167</v>
      </c>
      <c r="AW496" s="21">
        <v>6.6023323538917609</v>
      </c>
      <c r="AX496" s="21">
        <v>6.7808920331878957</v>
      </c>
      <c r="AY496" s="21">
        <v>6.9638980729572149</v>
      </c>
      <c r="AZ496" s="21">
        <v>7.1520913053717949</v>
      </c>
      <c r="BA496" s="21">
        <v>7.3435269452765404</v>
      </c>
      <c r="BB496" s="21">
        <v>7.5429472742415475</v>
      </c>
      <c r="BC496" s="21">
        <v>7.744884134129272</v>
      </c>
      <c r="BD496" s="21">
        <v>7.950411333759269</v>
      </c>
      <c r="BE496" s="21">
        <v>8.161021676093501</v>
      </c>
      <c r="BF496" s="21">
        <v>8.3774569890184303</v>
      </c>
      <c r="BG496" s="21">
        <v>8.5992633142510115</v>
      </c>
      <c r="BH496" s="21">
        <v>8.8263732304711304</v>
      </c>
      <c r="BI496" s="21">
        <v>9.05818008905967</v>
      </c>
      <c r="BJ496" s="21">
        <v>9.2949796418706736</v>
      </c>
      <c r="BK496" s="22">
        <v>9.5356621388007277</v>
      </c>
      <c r="BM496" s="163">
        <f>VLOOKUP(BM$6,'MonteCarlo Policy Paths'!$N$2:$S$31,$B496+1,FALSE)</f>
        <v>24.400896901266854</v>
      </c>
      <c r="BN496" s="21">
        <f>VLOOKUP(BN$6,'MonteCarlo Policy Paths'!$N$2:$S$31,$B496+1,FALSE)</f>
        <v>27.277092285564247</v>
      </c>
      <c r="BO496" s="21">
        <f>VLOOKUP(BO$6,'MonteCarlo Policy Paths'!$N$2:$S$31,$B496+1,FALSE)</f>
        <v>30.488398193607274</v>
      </c>
      <c r="BP496" s="21">
        <f>VLOOKUP(BP$6,'MonteCarlo Policy Paths'!$N$2:$S$31,$B496+1,FALSE)</f>
        <v>34.070901710124843</v>
      </c>
      <c r="BQ496" s="21">
        <f>VLOOKUP(BQ$6,'MonteCarlo Policy Paths'!$N$2:$S$31,$B496+1,FALSE)</f>
        <v>38.049962908416198</v>
      </c>
      <c r="BR496" s="21">
        <f>VLOOKUP(BR$6,'MonteCarlo Policy Paths'!$N$2:$S$31,$B496+1,FALSE)</f>
        <v>42.441930627628253</v>
      </c>
      <c r="BS496" s="21">
        <f>VLOOKUP(BS$6,'MonteCarlo Policy Paths'!$N$2:$S$31,$B496+1,FALSE)</f>
        <v>47.302864628556662</v>
      </c>
      <c r="BT496" s="21">
        <f>VLOOKUP(BT$6,'MonteCarlo Policy Paths'!$N$2:$S$31,$B496+1,FALSE)</f>
        <v>52.715092471952183</v>
      </c>
      <c r="BU496" s="21">
        <f>VLOOKUP(BU$6,'MonteCarlo Policy Paths'!$N$2:$S$31,$B496+1,FALSE)</f>
        <v>58.737483764437521</v>
      </c>
      <c r="BV496" s="21">
        <f>VLOOKUP(BV$6,'MonteCarlo Policy Paths'!$N$2:$S$31,$B496+1,FALSE)</f>
        <v>65.512636340122413</v>
      </c>
      <c r="BW496" s="21">
        <f>VLOOKUP(BW$6,'MonteCarlo Policy Paths'!$N$2:$S$31,$B496+1,FALSE)</f>
        <v>73.079994851258945</v>
      </c>
      <c r="BX496" s="21">
        <f>VLOOKUP(BX$6,'MonteCarlo Policy Paths'!$N$2:$S$31,$B496+1,FALSE)</f>
        <v>81.527096411801594</v>
      </c>
      <c r="BY496" s="21">
        <f>VLOOKUP(BY$6,'MonteCarlo Policy Paths'!$N$2:$S$31,$B496+1,FALSE)</f>
        <v>90.963600198236662</v>
      </c>
      <c r="BZ496" s="21">
        <f>VLOOKUP(BZ$6,'MonteCarlo Policy Paths'!$N$2:$S$31,$B496+1,FALSE)</f>
        <v>101.49317720655506</v>
      </c>
      <c r="CA496" s="21">
        <f>VLOOKUP(CA$6,'MonteCarlo Policy Paths'!$N$2:$S$31,$B496+1,FALSE)</f>
        <v>104.21949379267882</v>
      </c>
      <c r="CB496" s="21">
        <f>VLOOKUP(CB$6,'MonteCarlo Policy Paths'!$N$2:$S$31,$B496+1,FALSE)</f>
        <v>107.03810370059369</v>
      </c>
      <c r="CC496" s="21">
        <f>VLOOKUP(CC$6,'MonteCarlo Policy Paths'!$N$2:$S$31,$B496+1,FALSE)</f>
        <v>109.92690053835344</v>
      </c>
      <c r="CD496" s="21">
        <f>VLOOKUP(CD$6,'MonteCarlo Policy Paths'!$N$2:$S$31,$B496+1,FALSE)</f>
        <v>112.89757853003228</v>
      </c>
      <c r="CE496" s="21">
        <f>VLOOKUP(CE$6,'MonteCarlo Policy Paths'!$N$2:$S$31,$B496+1,FALSE)</f>
        <v>115.91943874780665</v>
      </c>
      <c r="CF496" s="21">
        <f>VLOOKUP(CF$6,'MonteCarlo Policy Paths'!$N$2:$S$31,$B496+1,FALSE)</f>
        <v>119.06733931122673</v>
      </c>
      <c r="CG496" s="21">
        <f>VLOOKUP(CG$6,'MonteCarlo Policy Paths'!$N$2:$S$31,$B496+1,FALSE)</f>
        <v>122.25496395468721</v>
      </c>
      <c r="CH496" s="21">
        <f>VLOOKUP(CH$6,'MonteCarlo Policy Paths'!$N$2:$S$31,$B496+1,FALSE)</f>
        <v>125.4992630232488</v>
      </c>
      <c r="CI496" s="21">
        <f>VLOOKUP(CI$6,'MonteCarlo Policy Paths'!$N$2:$S$31,$B496+1,FALSE)</f>
        <v>128.82380079097237</v>
      </c>
      <c r="CJ496" s="21">
        <f>VLOOKUP(CJ$6,'MonteCarlo Policy Paths'!$N$2:$S$31,$B496+1,FALSE)</f>
        <v>132.24028719953677</v>
      </c>
      <c r="CK496" s="21">
        <f>VLOOKUP(CK$6,'MonteCarlo Policy Paths'!$N$2:$S$31,$B496+1,FALSE)</f>
        <v>135.74155640209787</v>
      </c>
      <c r="CL496" s="21">
        <f>VLOOKUP(CL$6,'MonteCarlo Policy Paths'!$N$2:$S$31,$B496+1,FALSE)</f>
        <v>139.32654413598658</v>
      </c>
      <c r="CM496" s="21">
        <f>VLOOKUP(CM$6,'MonteCarlo Policy Paths'!$N$2:$S$31,$B496+1,FALSE)</f>
        <v>142.9856742986068</v>
      </c>
      <c r="CN496" s="21">
        <f>VLOOKUP(CN$6,'MonteCarlo Policy Paths'!$N$2:$S$31,$B496+1,FALSE)</f>
        <v>146.72361540812219</v>
      </c>
      <c r="CO496" s="164">
        <f>VLOOKUP(CO$6,'MonteCarlo Policy Paths'!$N$2:$S$31,$B496+1,FALSE)</f>
        <v>150.52284977717397</v>
      </c>
      <c r="CQ496" s="163">
        <f>BM496*VLOOKUP(AI$6,'Greenhouse Gas Costs Avoided'!$A$2:$I$32,9,FALSE)</f>
        <v>1.5458032390340439</v>
      </c>
      <c r="CR496" s="21">
        <f>BN496*VLOOKUP(AJ$6,'Greenhouse Gas Costs Avoided'!$A$2:$I$32,9,FALSE)</f>
        <v>1.7280109734108424</v>
      </c>
      <c r="CS496" s="21">
        <f>BO496*VLOOKUP(AK$6,'Greenhouse Gas Costs Avoided'!$A$2:$I$32,9,FALSE)</f>
        <v>1.9314480476408618</v>
      </c>
      <c r="CT496" s="21">
        <f>BP496*VLOOKUP(AL$6,'Greenhouse Gas Costs Avoided'!$A$2:$I$32,9,FALSE)</f>
        <v>2.1584005880368746</v>
      </c>
      <c r="CU496" s="21">
        <f>BQ496*VLOOKUP(AM$6,'Greenhouse Gas Costs Avoided'!$A$2:$I$32,9,FALSE)</f>
        <v>2.4104751619151044</v>
      </c>
      <c r="CV496" s="21">
        <f>BR496*VLOOKUP(AN$6,'Greenhouse Gas Costs Avoided'!$A$2:$I$32,9,FALSE)</f>
        <v>2.6887074725371978</v>
      </c>
      <c r="CW496" s="21">
        <f>BS496*VLOOKUP(AO$6,'Greenhouse Gas Costs Avoided'!$A$2:$I$32,9,FALSE)</f>
        <v>2.996648920499946</v>
      </c>
      <c r="CX496" s="21">
        <f>BT496*VLOOKUP(AP$6,'Greenhouse Gas Costs Avoided'!$A$2:$I$32,9,FALSE)</f>
        <v>3.339514978438852</v>
      </c>
      <c r="CY496" s="21">
        <f>BU496*VLOOKUP(AQ$6,'Greenhouse Gas Costs Avoided'!$A$2:$I$32,9,FALSE)</f>
        <v>3.7210350514231747</v>
      </c>
      <c r="CZ496" s="21">
        <f>BV496*VLOOKUP(AR$6,'Greenhouse Gas Costs Avoided'!$A$2:$I$32,9,FALSE)</f>
        <v>4.1502427497639598</v>
      </c>
      <c r="DA496" s="21">
        <f>BW496*VLOOKUP(AS$6,'Greenhouse Gas Costs Avoided'!$A$2:$I$32,9,FALSE)</f>
        <v>4.6296369025600148</v>
      </c>
      <c r="DB496" s="21">
        <f>BX496*VLOOKUP(AT$6,'Greenhouse Gas Costs Avoided'!$A$2:$I$32,9,FALSE)</f>
        <v>5.1647630090130283</v>
      </c>
      <c r="DC496" s="21">
        <f>BY496*VLOOKUP(AU$6,'Greenhouse Gas Costs Avoided'!$A$2:$I$32,9,FALSE)</f>
        <v>5.7625680068068199</v>
      </c>
      <c r="DD496" s="21">
        <f>BZ496*VLOOKUP(AV$6,'Greenhouse Gas Costs Avoided'!$A$2:$I$32,9,FALSE)</f>
        <v>6.4296194808152167</v>
      </c>
      <c r="DE496" s="21">
        <f>CA496*VLOOKUP(AW$6,'Greenhouse Gas Costs Avoided'!$A$2:$I$32,9,FALSE)</f>
        <v>6.6023323538917609</v>
      </c>
      <c r="DF496" s="21">
        <f>CB496*VLOOKUP(AX$6,'Greenhouse Gas Costs Avoided'!$A$2:$I$32,9,FALSE)</f>
        <v>6.7808920331878957</v>
      </c>
      <c r="DG496" s="21">
        <f>CC496*VLOOKUP(AY$6,'Greenhouse Gas Costs Avoided'!$A$2:$I$32,9,FALSE)</f>
        <v>6.9638980729572149</v>
      </c>
      <c r="DH496" s="21">
        <f>CD496*VLOOKUP(AZ$6,'Greenhouse Gas Costs Avoided'!$A$2:$I$32,9,FALSE)</f>
        <v>7.1520913053717949</v>
      </c>
      <c r="DI496" s="21">
        <f>CE496*VLOOKUP(BA$6,'Greenhouse Gas Costs Avoided'!$A$2:$I$32,9,FALSE)</f>
        <v>7.3435269452765404</v>
      </c>
      <c r="DJ496" s="21">
        <f>CF496*VLOOKUP(BB$6,'Greenhouse Gas Costs Avoided'!$A$2:$I$32,9,FALSE)</f>
        <v>7.5429472742415475</v>
      </c>
      <c r="DK496" s="21">
        <f>CG496*VLOOKUP(BC$6,'Greenhouse Gas Costs Avoided'!$A$2:$I$32,9,FALSE)</f>
        <v>7.744884134129272</v>
      </c>
      <c r="DL496" s="21">
        <f>CH496*VLOOKUP(BD$6,'Greenhouse Gas Costs Avoided'!$A$2:$I$32,9,FALSE)</f>
        <v>7.950411333759269</v>
      </c>
      <c r="DM496" s="21">
        <f>CI496*VLOOKUP(BE$6,'Greenhouse Gas Costs Avoided'!$A$2:$I$32,9,FALSE)</f>
        <v>8.161021676093501</v>
      </c>
      <c r="DN496" s="21">
        <f>CJ496*VLOOKUP(BF$6,'Greenhouse Gas Costs Avoided'!$A$2:$I$32,9,FALSE)</f>
        <v>8.3774569890184303</v>
      </c>
      <c r="DO496" s="21">
        <f>CK496*VLOOKUP(BG$6,'Greenhouse Gas Costs Avoided'!$A$2:$I$32,9,FALSE)</f>
        <v>8.5992633142510115</v>
      </c>
      <c r="DP496" s="21">
        <f>CL496*VLOOKUP(BH$6,'Greenhouse Gas Costs Avoided'!$A$2:$I$32,9,FALSE)</f>
        <v>8.8263732304711304</v>
      </c>
      <c r="DQ496" s="21">
        <f>CM496*VLOOKUP(BI$6,'Greenhouse Gas Costs Avoided'!$A$2:$I$32,9,FALSE)</f>
        <v>9.05818008905967</v>
      </c>
      <c r="DR496" s="21">
        <f>CN496*VLOOKUP(BJ$6,'Greenhouse Gas Costs Avoided'!$A$2:$I$32,9,FALSE)</f>
        <v>9.2949796418706736</v>
      </c>
      <c r="DS496" s="164">
        <f>CO496*VLOOKUP(BK$6,'Greenhouse Gas Costs Avoided'!$A$2:$I$32,9,FALSE)</f>
        <v>9.5356621388007277</v>
      </c>
    </row>
    <row r="497" spans="1:123" x14ac:dyDescent="0.35">
      <c r="A497" s="174">
        <v>491</v>
      </c>
      <c r="B497" s="12">
        <v>4</v>
      </c>
      <c r="C497" s="175">
        <v>2023</v>
      </c>
      <c r="E497" s="20">
        <v>0</v>
      </c>
      <c r="F497" s="21">
        <v>82.346532180449415</v>
      </c>
      <c r="G497" s="21">
        <v>84.002844861871253</v>
      </c>
      <c r="H497" s="21">
        <v>85.659157543293105</v>
      </c>
      <c r="I497" s="21">
        <v>86.918851036576825</v>
      </c>
      <c r="J497" s="21">
        <v>88.178544529860531</v>
      </c>
      <c r="K497" s="21">
        <v>89.438238023144251</v>
      </c>
      <c r="L497" s="21">
        <v>90.697931516427971</v>
      </c>
      <c r="M497" s="21">
        <v>91.95762500971172</v>
      </c>
      <c r="N497" s="21">
        <v>93.21731850299544</v>
      </c>
      <c r="O497" s="21">
        <v>94.47701199627916</v>
      </c>
      <c r="P497" s="21">
        <v>95.73670548956288</v>
      </c>
      <c r="Q497" s="21">
        <v>96.996398982846586</v>
      </c>
      <c r="R497" s="21">
        <v>98.25609247613032</v>
      </c>
      <c r="S497" s="21">
        <v>99.65157958594628</v>
      </c>
      <c r="T497" s="21">
        <v>101.04706669576224</v>
      </c>
      <c r="U497" s="21">
        <v>102.4425538055782</v>
      </c>
      <c r="V497" s="21">
        <v>103.83804091539416</v>
      </c>
      <c r="W497" s="21">
        <v>105.23352802521011</v>
      </c>
      <c r="X497" s="21">
        <v>106.47156953138905</v>
      </c>
      <c r="Y497" s="21">
        <v>107.709611037568</v>
      </c>
      <c r="Z497" s="21">
        <v>108.94765254374694</v>
      </c>
      <c r="AA497" s="21">
        <v>110.18569404992589</v>
      </c>
      <c r="AB497" s="21">
        <v>111.42373555610482</v>
      </c>
      <c r="AC497" s="21">
        <v>112.86811731331359</v>
      </c>
      <c r="AD497" s="21">
        <v>114.31249907052236</v>
      </c>
      <c r="AE497" s="21">
        <v>115.75688082773114</v>
      </c>
      <c r="AF497" s="21">
        <v>117.20126258493991</v>
      </c>
      <c r="AG497" s="22">
        <v>119.5319620819439</v>
      </c>
      <c r="AI497" s="20">
        <v>0</v>
      </c>
      <c r="AJ497" s="21">
        <v>5.2166744805659615</v>
      </c>
      <c r="AK497" s="21">
        <v>5.3216023247413169</v>
      </c>
      <c r="AL497" s="21">
        <v>5.4265301689166732</v>
      </c>
      <c r="AM497" s="21">
        <v>5.5063320831654474</v>
      </c>
      <c r="AN497" s="21">
        <v>5.5861339974142208</v>
      </c>
      <c r="AO497" s="21">
        <v>5.665935911662995</v>
      </c>
      <c r="AP497" s="21">
        <v>5.7457378259117702</v>
      </c>
      <c r="AQ497" s="21">
        <v>5.8255397401605462</v>
      </c>
      <c r="AR497" s="21">
        <v>5.9053416544093205</v>
      </c>
      <c r="AS497" s="21">
        <v>5.9851435686580947</v>
      </c>
      <c r="AT497" s="21">
        <v>6.0649454829068699</v>
      </c>
      <c r="AU497" s="21">
        <v>6.1447473971556432</v>
      </c>
      <c r="AV497" s="21">
        <v>6.2245493114044184</v>
      </c>
      <c r="AW497" s="21">
        <v>6.312953786990386</v>
      </c>
      <c r="AX497" s="21">
        <v>6.4013582625763545</v>
      </c>
      <c r="AY497" s="21">
        <v>6.4897627381623222</v>
      </c>
      <c r="AZ497" s="21">
        <v>6.5781672137482907</v>
      </c>
      <c r="BA497" s="21">
        <v>6.6665716893342575</v>
      </c>
      <c r="BB497" s="21">
        <v>6.7450019445028957</v>
      </c>
      <c r="BC497" s="21">
        <v>6.8234321996715348</v>
      </c>
      <c r="BD497" s="21">
        <v>6.901862454840173</v>
      </c>
      <c r="BE497" s="21">
        <v>6.9802927100088112</v>
      </c>
      <c r="BF497" s="21">
        <v>7.0587229651774486</v>
      </c>
      <c r="BG497" s="21">
        <v>7.1502249295408609</v>
      </c>
      <c r="BH497" s="21">
        <v>7.2417268939042723</v>
      </c>
      <c r="BI497" s="21">
        <v>7.3332288582676846</v>
      </c>
      <c r="BJ497" s="21">
        <v>7.424730822631096</v>
      </c>
      <c r="BK497" s="22">
        <v>7.5723812490175435</v>
      </c>
      <c r="BM497" s="163">
        <f>VLOOKUP(BM$6,'MonteCarlo Policy Paths'!$N$2:$S$31,$B497+1,FALSE)</f>
        <v>21.456887556927661</v>
      </c>
      <c r="BN497" s="21">
        <f>VLOOKUP(BN$6,'MonteCarlo Policy Paths'!$N$2:$S$31,$B497+1,FALSE)</f>
        <v>23.119081894670884</v>
      </c>
      <c r="BO497" s="21">
        <f>VLOOKUP(BO$6,'MonteCarlo Policy Paths'!$N$2:$S$31,$B497+1,FALSE)</f>
        <v>24.918982795429599</v>
      </c>
      <c r="BP497" s="21">
        <f>VLOOKUP(BP$6,'MonteCarlo Policy Paths'!$N$2:$S$31,$B497+1,FALSE)</f>
        <v>26.866510906830612</v>
      </c>
      <c r="BQ497" s="21">
        <f>VLOOKUP(BQ$6,'MonteCarlo Policy Paths'!$N$2:$S$31,$B497+1,FALSE)</f>
        <v>28.957808063155838</v>
      </c>
      <c r="BR497" s="21">
        <f>VLOOKUP(BR$6,'MonteCarlo Policy Paths'!$N$2:$S$31,$B497+1,FALSE)</f>
        <v>31.169773267386955</v>
      </c>
      <c r="BS497" s="21">
        <f>VLOOKUP(BS$6,'MonteCarlo Policy Paths'!$N$2:$S$31,$B497+1,FALSE)</f>
        <v>33.536503079259326</v>
      </c>
      <c r="BT497" s="21">
        <f>VLOOKUP(BT$6,'MonteCarlo Policy Paths'!$N$2:$S$31,$B497+1,FALSE)</f>
        <v>36.094562758542168</v>
      </c>
      <c r="BU497" s="21">
        <f>VLOOKUP(BU$6,'MonteCarlo Policy Paths'!$N$2:$S$31,$B497+1,FALSE)</f>
        <v>38.859796339203925</v>
      </c>
      <c r="BV497" s="21">
        <f>VLOOKUP(BV$6,'MonteCarlo Policy Paths'!$N$2:$S$31,$B497+1,FALSE)</f>
        <v>41.937214526892696</v>
      </c>
      <c r="BW497" s="21">
        <f>VLOOKUP(BW$6,'MonteCarlo Policy Paths'!$N$2:$S$31,$B497+1,FALSE)</f>
        <v>45.285702034805901</v>
      </c>
      <c r="BX497" s="21">
        <f>VLOOKUP(BX$6,'MonteCarlo Policy Paths'!$N$2:$S$31,$B497+1,FALSE)</f>
        <v>48.923675973628832</v>
      </c>
      <c r="BY497" s="21">
        <f>VLOOKUP(BY$6,'MonteCarlo Policy Paths'!$N$2:$S$31,$B497+1,FALSE)</f>
        <v>52.880283256992421</v>
      </c>
      <c r="BZ497" s="21">
        <f>VLOOKUP(BZ$6,'MonteCarlo Policy Paths'!$N$2:$S$31,$B497+1,FALSE)</f>
        <v>57.179951130409847</v>
      </c>
      <c r="CA497" s="21">
        <f>VLOOKUP(CA$6,'MonteCarlo Policy Paths'!$N$2:$S$31,$B497+1,FALSE)</f>
        <v>59.199989570907007</v>
      </c>
      <c r="CB497" s="21">
        <f>VLOOKUP(CB$6,'MonteCarlo Policy Paths'!$N$2:$S$31,$B497+1,FALSE)</f>
        <v>61.304348310445278</v>
      </c>
      <c r="CC497" s="21">
        <f>VLOOKUP(CC$6,'MonteCarlo Policy Paths'!$N$2:$S$31,$B497+1,FALSE)</f>
        <v>63.486799757257046</v>
      </c>
      <c r="CD497" s="21">
        <f>VLOOKUP(CD$6,'MonteCarlo Policy Paths'!$N$2:$S$31,$B497+1,FALSE)</f>
        <v>65.754412861465767</v>
      </c>
      <c r="CE497" s="21">
        <f>VLOOKUP(CE$6,'MonteCarlo Policy Paths'!$N$2:$S$31,$B497+1,FALSE)</f>
        <v>68.097759333367534</v>
      </c>
      <c r="CF497" s="21">
        <f>VLOOKUP(CF$6,'MonteCarlo Policy Paths'!$N$2:$S$31,$B497+1,FALSE)</f>
        <v>70.548973057852507</v>
      </c>
      <c r="CG497" s="21">
        <f>VLOOKUP(CG$6,'MonteCarlo Policy Paths'!$N$2:$S$31,$B497+1,FALSE)</f>
        <v>73.077007009761019</v>
      </c>
      <c r="CH497" s="21">
        <f>VLOOKUP(CH$6,'MonteCarlo Policy Paths'!$N$2:$S$31,$B497+1,FALSE)</f>
        <v>75.691476032446857</v>
      </c>
      <c r="CI497" s="21">
        <f>VLOOKUP(CI$6,'MonteCarlo Policy Paths'!$N$2:$S$31,$B497+1,FALSE)</f>
        <v>78.404802280730166</v>
      </c>
      <c r="CJ497" s="21">
        <f>VLOOKUP(CJ$6,'MonteCarlo Policy Paths'!$N$2:$S$31,$B497+1,FALSE)</f>
        <v>81.224927058038162</v>
      </c>
      <c r="CK497" s="21">
        <f>VLOOKUP(CK$6,'MonteCarlo Policy Paths'!$N$2:$S$31,$B497+1,FALSE)</f>
        <v>84.152487263770951</v>
      </c>
      <c r="CL497" s="21">
        <f>VLOOKUP(CL$6,'MonteCarlo Policy Paths'!$N$2:$S$31,$B497+1,FALSE)</f>
        <v>87.19069011352974</v>
      </c>
      <c r="CM497" s="21">
        <f>VLOOKUP(CM$6,'MonteCarlo Policy Paths'!$N$2:$S$31,$B497+1,FALSE)</f>
        <v>90.339519718236858</v>
      </c>
      <c r="CN497" s="21">
        <f>VLOOKUP(CN$6,'MonteCarlo Policy Paths'!$N$2:$S$31,$B497+1,FALSE)</f>
        <v>93.604800202242828</v>
      </c>
      <c r="CO497" s="164">
        <f>VLOOKUP(CO$6,'MonteCarlo Policy Paths'!$N$2:$S$31,$B497+1,FALSE)</f>
        <v>96.983684685934094</v>
      </c>
      <c r="CQ497" s="163">
        <f>BM497*VLOOKUP(AI$6,'Greenhouse Gas Costs Avoided'!$A$2:$I$32,9,FALSE)</f>
        <v>1.3592994724454583</v>
      </c>
      <c r="CR497" s="21">
        <f>BN497*VLOOKUP(AJ$6,'Greenhouse Gas Costs Avoided'!$A$2:$I$32,9,FALSE)</f>
        <v>1.4645999210963487</v>
      </c>
      <c r="CS497" s="21">
        <f>BO497*VLOOKUP(AK$6,'Greenhouse Gas Costs Avoided'!$A$2:$I$32,9,FALSE)</f>
        <v>1.5786241167474793</v>
      </c>
      <c r="CT497" s="21">
        <f>BP497*VLOOKUP(AL$6,'Greenhouse Gas Costs Avoided'!$A$2:$I$32,9,FALSE)</f>
        <v>1.7020005350363183</v>
      </c>
      <c r="CU497" s="21">
        <f>BQ497*VLOOKUP(AM$6,'Greenhouse Gas Costs Avoided'!$A$2:$I$32,9,FALSE)</f>
        <v>1.8344847601494692</v>
      </c>
      <c r="CV497" s="21">
        <f>BR497*VLOOKUP(AN$6,'Greenhouse Gas Costs Avoided'!$A$2:$I$32,9,FALSE)</f>
        <v>1.9746133378475101</v>
      </c>
      <c r="CW497" s="21">
        <f>BS497*VLOOKUP(AO$6,'Greenhouse Gas Costs Avoided'!$A$2:$I$32,9,FALSE)</f>
        <v>2.1245462941611284</v>
      </c>
      <c r="CX497" s="21">
        <f>BT497*VLOOKUP(AP$6,'Greenhouse Gas Costs Avoided'!$A$2:$I$32,9,FALSE)</f>
        <v>2.2866000479177169</v>
      </c>
      <c r="CY497" s="21">
        <f>BU497*VLOOKUP(AQ$6,'Greenhouse Gas Costs Avoided'!$A$2:$I$32,9,FALSE)</f>
        <v>2.4617783228380428</v>
      </c>
      <c r="CZ497" s="21">
        <f>BV497*VLOOKUP(AR$6,'Greenhouse Gas Costs Avoided'!$A$2:$I$32,9,FALSE)</f>
        <v>2.6567335747552212</v>
      </c>
      <c r="DA497" s="21">
        <f>BW497*VLOOKUP(AS$6,'Greenhouse Gas Costs Avoided'!$A$2:$I$32,9,FALSE)</f>
        <v>2.8688611394320973</v>
      </c>
      <c r="DB497" s="21">
        <f>BX497*VLOOKUP(AT$6,'Greenhouse Gas Costs Avoided'!$A$2:$I$32,9,FALSE)</f>
        <v>3.099327745676475</v>
      </c>
      <c r="DC497" s="21">
        <f>BY497*VLOOKUP(AU$6,'Greenhouse Gas Costs Avoided'!$A$2:$I$32,9,FALSE)</f>
        <v>3.3499798581359799</v>
      </c>
      <c r="DD497" s="21">
        <f>BZ497*VLOOKUP(AV$6,'Greenhouse Gas Costs Avoided'!$A$2:$I$32,9,FALSE)</f>
        <v>3.6223649492411436</v>
      </c>
      <c r="DE497" s="21">
        <f>CA497*VLOOKUP(AW$6,'Greenhouse Gas Costs Avoided'!$A$2:$I$32,9,FALSE)</f>
        <v>3.7503349159570667</v>
      </c>
      <c r="DF497" s="21">
        <f>CB497*VLOOKUP(AX$6,'Greenhouse Gas Costs Avoided'!$A$2:$I$32,9,FALSE)</f>
        <v>3.8836465958035138</v>
      </c>
      <c r="DG497" s="21">
        <f>CC497*VLOOKUP(AY$6,'Greenhouse Gas Costs Avoided'!$A$2:$I$32,9,FALSE)</f>
        <v>4.0219054692034097</v>
      </c>
      <c r="DH497" s="21">
        <f>CD497*VLOOKUP(AZ$6,'Greenhouse Gas Costs Avoided'!$A$2:$I$32,9,FALSE)</f>
        <v>4.1655593560070496</v>
      </c>
      <c r="DI497" s="21">
        <f>CE497*VLOOKUP(BA$6,'Greenhouse Gas Costs Avoided'!$A$2:$I$32,9,FALSE)</f>
        <v>4.3140109715809301</v>
      </c>
      <c r="DJ497" s="21">
        <f>CF497*VLOOKUP(BB$6,'Greenhouse Gas Costs Avoided'!$A$2:$I$32,9,FALSE)</f>
        <v>4.4692960059878768</v>
      </c>
      <c r="DK497" s="21">
        <f>CG497*VLOOKUP(BC$6,'Greenhouse Gas Costs Avoided'!$A$2:$I$32,9,FALSE)</f>
        <v>4.629447622014963</v>
      </c>
      <c r="DL497" s="21">
        <f>CH497*VLOOKUP(BD$6,'Greenhouse Gas Costs Avoided'!$A$2:$I$32,9,FALSE)</f>
        <v>4.7950749225184994</v>
      </c>
      <c r="DM497" s="21">
        <f>CI497*VLOOKUP(BE$6,'Greenhouse Gas Costs Avoided'!$A$2:$I$32,9,FALSE)</f>
        <v>4.9669648542748472</v>
      </c>
      <c r="DN497" s="21">
        <f>CJ497*VLOOKUP(BF$6,'Greenhouse Gas Costs Avoided'!$A$2:$I$32,9,FALSE)</f>
        <v>5.1456205009456273</v>
      </c>
      <c r="DO497" s="21">
        <f>CK497*VLOOKUP(BG$6,'Greenhouse Gas Costs Avoided'!$A$2:$I$32,9,FALSE)</f>
        <v>5.331082210275417</v>
      </c>
      <c r="DP497" s="21">
        <f>CL497*VLOOKUP(BH$6,'Greenhouse Gas Costs Avoided'!$A$2:$I$32,9,FALSE)</f>
        <v>5.5235531602164318</v>
      </c>
      <c r="DQ497" s="21">
        <f>CM497*VLOOKUP(BI$6,'Greenhouse Gas Costs Avoided'!$A$2:$I$32,9,FALSE)</f>
        <v>5.723032344191421</v>
      </c>
      <c r="DR497" s="21">
        <f>CN497*VLOOKUP(BJ$6,'Greenhouse Gas Costs Avoided'!$A$2:$I$32,9,FALSE)</f>
        <v>5.9298887220104266</v>
      </c>
      <c r="DS497" s="164">
        <f>CO497*VLOOKUP(BK$6,'Greenhouse Gas Costs Avoided'!$A$2:$I$32,9,FALSE)</f>
        <v>6.1439419431008639</v>
      </c>
    </row>
    <row r="498" spans="1:123" x14ac:dyDescent="0.35">
      <c r="A498" s="174">
        <v>492</v>
      </c>
      <c r="B498" s="12">
        <v>3</v>
      </c>
      <c r="C498" s="175">
        <v>2023</v>
      </c>
      <c r="E498" s="20">
        <v>0</v>
      </c>
      <c r="F498" s="21">
        <v>82.346532180449415</v>
      </c>
      <c r="G498" s="21">
        <v>84.002844861871253</v>
      </c>
      <c r="H498" s="21">
        <v>85.659157543293105</v>
      </c>
      <c r="I498" s="21">
        <v>86.918851036576825</v>
      </c>
      <c r="J498" s="21">
        <v>88.178544529860531</v>
      </c>
      <c r="K498" s="21">
        <v>89.438238023144251</v>
      </c>
      <c r="L498" s="21">
        <v>90.697931516427971</v>
      </c>
      <c r="M498" s="21">
        <v>91.95762500971172</v>
      </c>
      <c r="N498" s="21">
        <v>93.21731850299544</v>
      </c>
      <c r="O498" s="21">
        <v>94.47701199627916</v>
      </c>
      <c r="P498" s="21">
        <v>95.73670548956288</v>
      </c>
      <c r="Q498" s="21">
        <v>96.996398982846586</v>
      </c>
      <c r="R498" s="21">
        <v>101.49317720655506</v>
      </c>
      <c r="S498" s="21">
        <v>104.21949379267882</v>
      </c>
      <c r="T498" s="21">
        <v>107.03810370059369</v>
      </c>
      <c r="U498" s="21">
        <v>109.92690053835344</v>
      </c>
      <c r="V498" s="21">
        <v>112.89757853003228</v>
      </c>
      <c r="W498" s="21">
        <v>115.91943874780665</v>
      </c>
      <c r="X498" s="21">
        <v>119.06733931122673</v>
      </c>
      <c r="Y498" s="21">
        <v>122.25496395468721</v>
      </c>
      <c r="Z498" s="21">
        <v>125.4992630232488</v>
      </c>
      <c r="AA498" s="21">
        <v>128.82380079097237</v>
      </c>
      <c r="AB498" s="21">
        <v>132.24028719953677</v>
      </c>
      <c r="AC498" s="21">
        <v>135.74155640209787</v>
      </c>
      <c r="AD498" s="21">
        <v>139.32654413598658</v>
      </c>
      <c r="AE498" s="21">
        <v>142.9856742986068</v>
      </c>
      <c r="AF498" s="21">
        <v>146.72361540812219</v>
      </c>
      <c r="AG498" s="22">
        <v>150.52284977717397</v>
      </c>
      <c r="AI498" s="20">
        <v>0</v>
      </c>
      <c r="AJ498" s="21">
        <v>5.2166744805659615</v>
      </c>
      <c r="AK498" s="21">
        <v>5.3216023247413169</v>
      </c>
      <c r="AL498" s="21">
        <v>5.4265301689166732</v>
      </c>
      <c r="AM498" s="21">
        <v>5.5063320831654474</v>
      </c>
      <c r="AN498" s="21">
        <v>5.5861339974142208</v>
      </c>
      <c r="AO498" s="21">
        <v>5.665935911662995</v>
      </c>
      <c r="AP498" s="21">
        <v>5.7457378259117702</v>
      </c>
      <c r="AQ498" s="21">
        <v>5.8255397401605462</v>
      </c>
      <c r="AR498" s="21">
        <v>5.9053416544093205</v>
      </c>
      <c r="AS498" s="21">
        <v>5.9851435686580947</v>
      </c>
      <c r="AT498" s="21">
        <v>6.0649454829068699</v>
      </c>
      <c r="AU498" s="21">
        <v>6.1447473971556432</v>
      </c>
      <c r="AV498" s="21">
        <v>6.4296194808152167</v>
      </c>
      <c r="AW498" s="21">
        <v>6.6023323538917609</v>
      </c>
      <c r="AX498" s="21">
        <v>6.7808920331878957</v>
      </c>
      <c r="AY498" s="21">
        <v>6.9638980729572149</v>
      </c>
      <c r="AZ498" s="21">
        <v>7.1520913053717949</v>
      </c>
      <c r="BA498" s="21">
        <v>7.3435269452765404</v>
      </c>
      <c r="BB498" s="21">
        <v>7.5429472742415475</v>
      </c>
      <c r="BC498" s="21">
        <v>7.744884134129272</v>
      </c>
      <c r="BD498" s="21">
        <v>7.950411333759269</v>
      </c>
      <c r="BE498" s="21">
        <v>8.161021676093501</v>
      </c>
      <c r="BF498" s="21">
        <v>8.3774569890184303</v>
      </c>
      <c r="BG498" s="21">
        <v>8.5992633142510115</v>
      </c>
      <c r="BH498" s="21">
        <v>8.8263732304711304</v>
      </c>
      <c r="BI498" s="21">
        <v>9.05818008905967</v>
      </c>
      <c r="BJ498" s="21">
        <v>9.2949796418706736</v>
      </c>
      <c r="BK498" s="22">
        <v>9.5356621388007277</v>
      </c>
      <c r="BM498" s="163">
        <f>VLOOKUP(BM$6,'MonteCarlo Policy Paths'!$N$2:$S$31,$B498+1,FALSE)</f>
        <v>24.400896901266854</v>
      </c>
      <c r="BN498" s="21">
        <f>VLOOKUP(BN$6,'MonteCarlo Policy Paths'!$N$2:$S$31,$B498+1,FALSE)</f>
        <v>27.277092285564247</v>
      </c>
      <c r="BO498" s="21">
        <f>VLOOKUP(BO$6,'MonteCarlo Policy Paths'!$N$2:$S$31,$B498+1,FALSE)</f>
        <v>30.488398193607274</v>
      </c>
      <c r="BP498" s="21">
        <f>VLOOKUP(BP$6,'MonteCarlo Policy Paths'!$N$2:$S$31,$B498+1,FALSE)</f>
        <v>34.070901710124843</v>
      </c>
      <c r="BQ498" s="21">
        <f>VLOOKUP(BQ$6,'MonteCarlo Policy Paths'!$N$2:$S$31,$B498+1,FALSE)</f>
        <v>38.049962908416198</v>
      </c>
      <c r="BR498" s="21">
        <f>VLOOKUP(BR$6,'MonteCarlo Policy Paths'!$N$2:$S$31,$B498+1,FALSE)</f>
        <v>42.441930627628253</v>
      </c>
      <c r="BS498" s="21">
        <f>VLOOKUP(BS$6,'MonteCarlo Policy Paths'!$N$2:$S$31,$B498+1,FALSE)</f>
        <v>47.302864628556662</v>
      </c>
      <c r="BT498" s="21">
        <f>VLOOKUP(BT$6,'MonteCarlo Policy Paths'!$N$2:$S$31,$B498+1,FALSE)</f>
        <v>52.715092471952183</v>
      </c>
      <c r="BU498" s="21">
        <f>VLOOKUP(BU$6,'MonteCarlo Policy Paths'!$N$2:$S$31,$B498+1,FALSE)</f>
        <v>58.737483764437521</v>
      </c>
      <c r="BV498" s="21">
        <f>VLOOKUP(BV$6,'MonteCarlo Policy Paths'!$N$2:$S$31,$B498+1,FALSE)</f>
        <v>65.512636340122413</v>
      </c>
      <c r="BW498" s="21">
        <f>VLOOKUP(BW$6,'MonteCarlo Policy Paths'!$N$2:$S$31,$B498+1,FALSE)</f>
        <v>73.079994851258945</v>
      </c>
      <c r="BX498" s="21">
        <f>VLOOKUP(BX$6,'MonteCarlo Policy Paths'!$N$2:$S$31,$B498+1,FALSE)</f>
        <v>81.527096411801594</v>
      </c>
      <c r="BY498" s="21">
        <f>VLOOKUP(BY$6,'MonteCarlo Policy Paths'!$N$2:$S$31,$B498+1,FALSE)</f>
        <v>90.963600198236662</v>
      </c>
      <c r="BZ498" s="21">
        <f>VLOOKUP(BZ$6,'MonteCarlo Policy Paths'!$N$2:$S$31,$B498+1,FALSE)</f>
        <v>101.49317720655506</v>
      </c>
      <c r="CA498" s="21">
        <f>VLOOKUP(CA$6,'MonteCarlo Policy Paths'!$N$2:$S$31,$B498+1,FALSE)</f>
        <v>104.21949379267882</v>
      </c>
      <c r="CB498" s="21">
        <f>VLOOKUP(CB$6,'MonteCarlo Policy Paths'!$N$2:$S$31,$B498+1,FALSE)</f>
        <v>107.03810370059369</v>
      </c>
      <c r="CC498" s="21">
        <f>VLOOKUP(CC$6,'MonteCarlo Policy Paths'!$N$2:$S$31,$B498+1,FALSE)</f>
        <v>109.92690053835344</v>
      </c>
      <c r="CD498" s="21">
        <f>VLOOKUP(CD$6,'MonteCarlo Policy Paths'!$N$2:$S$31,$B498+1,FALSE)</f>
        <v>112.89757853003228</v>
      </c>
      <c r="CE498" s="21">
        <f>VLOOKUP(CE$6,'MonteCarlo Policy Paths'!$N$2:$S$31,$B498+1,FALSE)</f>
        <v>115.91943874780665</v>
      </c>
      <c r="CF498" s="21">
        <f>VLOOKUP(CF$6,'MonteCarlo Policy Paths'!$N$2:$S$31,$B498+1,FALSE)</f>
        <v>119.06733931122673</v>
      </c>
      <c r="CG498" s="21">
        <f>VLOOKUP(CG$6,'MonteCarlo Policy Paths'!$N$2:$S$31,$B498+1,FALSE)</f>
        <v>122.25496395468721</v>
      </c>
      <c r="CH498" s="21">
        <f>VLOOKUP(CH$6,'MonteCarlo Policy Paths'!$N$2:$S$31,$B498+1,FALSE)</f>
        <v>125.4992630232488</v>
      </c>
      <c r="CI498" s="21">
        <f>VLOOKUP(CI$6,'MonteCarlo Policy Paths'!$N$2:$S$31,$B498+1,FALSE)</f>
        <v>128.82380079097237</v>
      </c>
      <c r="CJ498" s="21">
        <f>VLOOKUP(CJ$6,'MonteCarlo Policy Paths'!$N$2:$S$31,$B498+1,FALSE)</f>
        <v>132.24028719953677</v>
      </c>
      <c r="CK498" s="21">
        <f>VLOOKUP(CK$6,'MonteCarlo Policy Paths'!$N$2:$S$31,$B498+1,FALSE)</f>
        <v>135.74155640209787</v>
      </c>
      <c r="CL498" s="21">
        <f>VLOOKUP(CL$6,'MonteCarlo Policy Paths'!$N$2:$S$31,$B498+1,FALSE)</f>
        <v>139.32654413598658</v>
      </c>
      <c r="CM498" s="21">
        <f>VLOOKUP(CM$6,'MonteCarlo Policy Paths'!$N$2:$S$31,$B498+1,FALSE)</f>
        <v>142.9856742986068</v>
      </c>
      <c r="CN498" s="21">
        <f>VLOOKUP(CN$6,'MonteCarlo Policy Paths'!$N$2:$S$31,$B498+1,FALSE)</f>
        <v>146.72361540812219</v>
      </c>
      <c r="CO498" s="164">
        <f>VLOOKUP(CO$6,'MonteCarlo Policy Paths'!$N$2:$S$31,$B498+1,FALSE)</f>
        <v>150.52284977717397</v>
      </c>
      <c r="CQ498" s="163">
        <f>BM498*VLOOKUP(AI$6,'Greenhouse Gas Costs Avoided'!$A$2:$I$32,9,FALSE)</f>
        <v>1.5458032390340439</v>
      </c>
      <c r="CR498" s="21">
        <f>BN498*VLOOKUP(AJ$6,'Greenhouse Gas Costs Avoided'!$A$2:$I$32,9,FALSE)</f>
        <v>1.7280109734108424</v>
      </c>
      <c r="CS498" s="21">
        <f>BO498*VLOOKUP(AK$6,'Greenhouse Gas Costs Avoided'!$A$2:$I$32,9,FALSE)</f>
        <v>1.9314480476408618</v>
      </c>
      <c r="CT498" s="21">
        <f>BP498*VLOOKUP(AL$6,'Greenhouse Gas Costs Avoided'!$A$2:$I$32,9,FALSE)</f>
        <v>2.1584005880368746</v>
      </c>
      <c r="CU498" s="21">
        <f>BQ498*VLOOKUP(AM$6,'Greenhouse Gas Costs Avoided'!$A$2:$I$32,9,FALSE)</f>
        <v>2.4104751619151044</v>
      </c>
      <c r="CV498" s="21">
        <f>BR498*VLOOKUP(AN$6,'Greenhouse Gas Costs Avoided'!$A$2:$I$32,9,FALSE)</f>
        <v>2.6887074725371978</v>
      </c>
      <c r="CW498" s="21">
        <f>BS498*VLOOKUP(AO$6,'Greenhouse Gas Costs Avoided'!$A$2:$I$32,9,FALSE)</f>
        <v>2.996648920499946</v>
      </c>
      <c r="CX498" s="21">
        <f>BT498*VLOOKUP(AP$6,'Greenhouse Gas Costs Avoided'!$A$2:$I$32,9,FALSE)</f>
        <v>3.339514978438852</v>
      </c>
      <c r="CY498" s="21">
        <f>BU498*VLOOKUP(AQ$6,'Greenhouse Gas Costs Avoided'!$A$2:$I$32,9,FALSE)</f>
        <v>3.7210350514231747</v>
      </c>
      <c r="CZ498" s="21">
        <f>BV498*VLOOKUP(AR$6,'Greenhouse Gas Costs Avoided'!$A$2:$I$32,9,FALSE)</f>
        <v>4.1502427497639598</v>
      </c>
      <c r="DA498" s="21">
        <f>BW498*VLOOKUP(AS$6,'Greenhouse Gas Costs Avoided'!$A$2:$I$32,9,FALSE)</f>
        <v>4.6296369025600148</v>
      </c>
      <c r="DB498" s="21">
        <f>BX498*VLOOKUP(AT$6,'Greenhouse Gas Costs Avoided'!$A$2:$I$32,9,FALSE)</f>
        <v>5.1647630090130283</v>
      </c>
      <c r="DC498" s="21">
        <f>BY498*VLOOKUP(AU$6,'Greenhouse Gas Costs Avoided'!$A$2:$I$32,9,FALSE)</f>
        <v>5.7625680068068199</v>
      </c>
      <c r="DD498" s="21">
        <f>BZ498*VLOOKUP(AV$6,'Greenhouse Gas Costs Avoided'!$A$2:$I$32,9,FALSE)</f>
        <v>6.4296194808152167</v>
      </c>
      <c r="DE498" s="21">
        <f>CA498*VLOOKUP(AW$6,'Greenhouse Gas Costs Avoided'!$A$2:$I$32,9,FALSE)</f>
        <v>6.6023323538917609</v>
      </c>
      <c r="DF498" s="21">
        <f>CB498*VLOOKUP(AX$6,'Greenhouse Gas Costs Avoided'!$A$2:$I$32,9,FALSE)</f>
        <v>6.7808920331878957</v>
      </c>
      <c r="DG498" s="21">
        <f>CC498*VLOOKUP(AY$6,'Greenhouse Gas Costs Avoided'!$A$2:$I$32,9,FALSE)</f>
        <v>6.9638980729572149</v>
      </c>
      <c r="DH498" s="21">
        <f>CD498*VLOOKUP(AZ$6,'Greenhouse Gas Costs Avoided'!$A$2:$I$32,9,FALSE)</f>
        <v>7.1520913053717949</v>
      </c>
      <c r="DI498" s="21">
        <f>CE498*VLOOKUP(BA$6,'Greenhouse Gas Costs Avoided'!$A$2:$I$32,9,FALSE)</f>
        <v>7.3435269452765404</v>
      </c>
      <c r="DJ498" s="21">
        <f>CF498*VLOOKUP(BB$6,'Greenhouse Gas Costs Avoided'!$A$2:$I$32,9,FALSE)</f>
        <v>7.5429472742415475</v>
      </c>
      <c r="DK498" s="21">
        <f>CG498*VLOOKUP(BC$6,'Greenhouse Gas Costs Avoided'!$A$2:$I$32,9,FALSE)</f>
        <v>7.744884134129272</v>
      </c>
      <c r="DL498" s="21">
        <f>CH498*VLOOKUP(BD$6,'Greenhouse Gas Costs Avoided'!$A$2:$I$32,9,FALSE)</f>
        <v>7.950411333759269</v>
      </c>
      <c r="DM498" s="21">
        <f>CI498*VLOOKUP(BE$6,'Greenhouse Gas Costs Avoided'!$A$2:$I$32,9,FALSE)</f>
        <v>8.161021676093501</v>
      </c>
      <c r="DN498" s="21">
        <f>CJ498*VLOOKUP(BF$6,'Greenhouse Gas Costs Avoided'!$A$2:$I$32,9,FALSE)</f>
        <v>8.3774569890184303</v>
      </c>
      <c r="DO498" s="21">
        <f>CK498*VLOOKUP(BG$6,'Greenhouse Gas Costs Avoided'!$A$2:$I$32,9,FALSE)</f>
        <v>8.5992633142510115</v>
      </c>
      <c r="DP498" s="21">
        <f>CL498*VLOOKUP(BH$6,'Greenhouse Gas Costs Avoided'!$A$2:$I$32,9,FALSE)</f>
        <v>8.8263732304711304</v>
      </c>
      <c r="DQ498" s="21">
        <f>CM498*VLOOKUP(BI$6,'Greenhouse Gas Costs Avoided'!$A$2:$I$32,9,FALSE)</f>
        <v>9.05818008905967</v>
      </c>
      <c r="DR498" s="21">
        <f>CN498*VLOOKUP(BJ$6,'Greenhouse Gas Costs Avoided'!$A$2:$I$32,9,FALSE)</f>
        <v>9.2949796418706736</v>
      </c>
      <c r="DS498" s="164">
        <f>CO498*VLOOKUP(BK$6,'Greenhouse Gas Costs Avoided'!$A$2:$I$32,9,FALSE)</f>
        <v>9.5356621388007277</v>
      </c>
    </row>
    <row r="499" spans="1:123" x14ac:dyDescent="0.35">
      <c r="A499" s="174">
        <v>493</v>
      </c>
      <c r="B499" s="12">
        <v>2</v>
      </c>
      <c r="C499" s="175">
        <v>2023</v>
      </c>
      <c r="E499" s="20">
        <v>0</v>
      </c>
      <c r="F499" s="21">
        <v>82.346532180449415</v>
      </c>
      <c r="G499" s="21">
        <v>84.002844861871253</v>
      </c>
      <c r="H499" s="21">
        <v>85.659157543293105</v>
      </c>
      <c r="I499" s="21">
        <v>86.918851036576825</v>
      </c>
      <c r="J499" s="21">
        <v>88.178544529860531</v>
      </c>
      <c r="K499" s="21">
        <v>89.438238023144251</v>
      </c>
      <c r="L499" s="21">
        <v>90.697931516427971</v>
      </c>
      <c r="M499" s="21">
        <v>91.95762500971172</v>
      </c>
      <c r="N499" s="21">
        <v>93.21731850299544</v>
      </c>
      <c r="O499" s="21">
        <v>94.47701199627916</v>
      </c>
      <c r="P499" s="21">
        <v>95.73670548956288</v>
      </c>
      <c r="Q499" s="21">
        <v>96.996398982846586</v>
      </c>
      <c r="R499" s="21">
        <v>98.25609247613032</v>
      </c>
      <c r="S499" s="21">
        <v>99.65157958594628</v>
      </c>
      <c r="T499" s="21">
        <v>101.04706669576224</v>
      </c>
      <c r="U499" s="21">
        <v>102.4425538055782</v>
      </c>
      <c r="V499" s="21">
        <v>103.83804091539416</v>
      </c>
      <c r="W499" s="21">
        <v>105.23352802521011</v>
      </c>
      <c r="X499" s="21">
        <v>106.47156953138905</v>
      </c>
      <c r="Y499" s="21">
        <v>107.709611037568</v>
      </c>
      <c r="Z499" s="21">
        <v>108.94765254374694</v>
      </c>
      <c r="AA499" s="21">
        <v>110.18569404992589</v>
      </c>
      <c r="AB499" s="21">
        <v>111.42373555610482</v>
      </c>
      <c r="AC499" s="21">
        <v>112.86811731331359</v>
      </c>
      <c r="AD499" s="21">
        <v>114.31249907052236</v>
      </c>
      <c r="AE499" s="21">
        <v>115.75688082773114</v>
      </c>
      <c r="AF499" s="21">
        <v>117.20126258493991</v>
      </c>
      <c r="AG499" s="22">
        <v>120.41827982173916</v>
      </c>
      <c r="AI499" s="20">
        <v>0</v>
      </c>
      <c r="AJ499" s="21">
        <v>5.2166744805659615</v>
      </c>
      <c r="AK499" s="21">
        <v>5.3216023247413169</v>
      </c>
      <c r="AL499" s="21">
        <v>5.4265301689166732</v>
      </c>
      <c r="AM499" s="21">
        <v>5.5063320831654474</v>
      </c>
      <c r="AN499" s="21">
        <v>5.5861339974142208</v>
      </c>
      <c r="AO499" s="21">
        <v>5.665935911662995</v>
      </c>
      <c r="AP499" s="21">
        <v>5.7457378259117702</v>
      </c>
      <c r="AQ499" s="21">
        <v>5.8255397401605462</v>
      </c>
      <c r="AR499" s="21">
        <v>5.9053416544093205</v>
      </c>
      <c r="AS499" s="21">
        <v>5.9851435686580947</v>
      </c>
      <c r="AT499" s="21">
        <v>6.0649454829068699</v>
      </c>
      <c r="AU499" s="21">
        <v>6.1447473971556432</v>
      </c>
      <c r="AV499" s="21">
        <v>6.2245493114044184</v>
      </c>
      <c r="AW499" s="21">
        <v>6.312953786990386</v>
      </c>
      <c r="AX499" s="21">
        <v>6.4013582625763545</v>
      </c>
      <c r="AY499" s="21">
        <v>6.4897627381623222</v>
      </c>
      <c r="AZ499" s="21">
        <v>6.5781672137482907</v>
      </c>
      <c r="BA499" s="21">
        <v>6.6665716893342575</v>
      </c>
      <c r="BB499" s="21">
        <v>6.7450019445028957</v>
      </c>
      <c r="BC499" s="21">
        <v>6.8234321996715348</v>
      </c>
      <c r="BD499" s="21">
        <v>6.901862454840173</v>
      </c>
      <c r="BE499" s="21">
        <v>6.9802927100088112</v>
      </c>
      <c r="BF499" s="21">
        <v>7.0587229651774486</v>
      </c>
      <c r="BG499" s="21">
        <v>7.1502249295408609</v>
      </c>
      <c r="BH499" s="21">
        <v>7.2417268939042723</v>
      </c>
      <c r="BI499" s="21">
        <v>7.3332288582676846</v>
      </c>
      <c r="BJ499" s="21">
        <v>7.424730822631096</v>
      </c>
      <c r="BK499" s="22">
        <v>7.6285297110405814</v>
      </c>
      <c r="BM499" s="163">
        <f>VLOOKUP(BM$6,'MonteCarlo Policy Paths'!$N$2:$S$31,$B499+1,FALSE)</f>
        <v>23.967702867134744</v>
      </c>
      <c r="BN499" s="21">
        <f>VLOOKUP(BN$6,'MonteCarlo Policy Paths'!$N$2:$S$31,$B499+1,FALSE)</f>
        <v>26.317177955222718</v>
      </c>
      <c r="BO499" s="21">
        <f>VLOOKUP(BO$6,'MonteCarlo Policy Paths'!$N$2:$S$31,$B499+1,FALSE)</f>
        <v>28.893255238045125</v>
      </c>
      <c r="BP499" s="21">
        <f>VLOOKUP(BP$6,'MonteCarlo Policy Paths'!$N$2:$S$31,$B499+1,FALSE)</f>
        <v>31.715102246604285</v>
      </c>
      <c r="BQ499" s="21">
        <f>VLOOKUP(BQ$6,'MonteCarlo Policy Paths'!$N$2:$S$31,$B499+1,FALSE)</f>
        <v>34.790233856835599</v>
      </c>
      <c r="BR499" s="21">
        <f>VLOOKUP(BR$6,'MonteCarlo Policy Paths'!$N$2:$S$31,$B499+1,FALSE)</f>
        <v>38.117013285454661</v>
      </c>
      <c r="BS499" s="21">
        <f>VLOOKUP(BS$6,'MonteCarlo Policy Paths'!$N$2:$S$31,$B499+1,FALSE)</f>
        <v>41.72840612279375</v>
      </c>
      <c r="BT499" s="21">
        <f>VLOOKUP(BT$6,'MonteCarlo Policy Paths'!$N$2:$S$31,$B499+1,FALSE)</f>
        <v>45.677249983631562</v>
      </c>
      <c r="BU499" s="21">
        <f>VLOOKUP(BU$6,'MonteCarlo Policy Paths'!$N$2:$S$31,$B499+1,FALSE)</f>
        <v>49.99204890598088</v>
      </c>
      <c r="BV499" s="21">
        <f>VLOOKUP(BV$6,'MonteCarlo Policy Paths'!$N$2:$S$31,$B499+1,FALSE)</f>
        <v>54.768556811140854</v>
      </c>
      <c r="BW499" s="21">
        <f>VLOOKUP(BW$6,'MonteCarlo Policy Paths'!$N$2:$S$31,$B499+1,FALSE)</f>
        <v>60.010238214835042</v>
      </c>
      <c r="BX499" s="21">
        <f>VLOOKUP(BX$6,'MonteCarlo Policy Paths'!$N$2:$S$31,$B499+1,FALSE)</f>
        <v>65.75812779974207</v>
      </c>
      <c r="BY499" s="21">
        <f>VLOOKUP(BY$6,'MonteCarlo Policy Paths'!$N$2:$S$31,$B499+1,FALSE)</f>
        <v>72.066881159093455</v>
      </c>
      <c r="BZ499" s="21">
        <f>VLOOKUP(BZ$6,'MonteCarlo Policy Paths'!$N$2:$S$31,$B499+1,FALSE)</f>
        <v>78.981532638183737</v>
      </c>
      <c r="CA499" s="21">
        <f>VLOOKUP(CA$6,'MonteCarlo Policy Paths'!$N$2:$S$31,$B499+1,FALSE)</f>
        <v>81.252691038046251</v>
      </c>
      <c r="CB499" s="21">
        <f>VLOOKUP(CB$6,'MonteCarlo Policy Paths'!$N$2:$S$31,$B499+1,FALSE)</f>
        <v>83.604044111934414</v>
      </c>
      <c r="CC499" s="21">
        <f>VLOOKUP(CC$6,'MonteCarlo Policy Paths'!$N$2:$S$31,$B499+1,FALSE)</f>
        <v>86.018714380110126</v>
      </c>
      <c r="CD499" s="21">
        <f>VLOOKUP(CD$6,'MonteCarlo Policy Paths'!$N$2:$S$31,$B499+1,FALSE)</f>
        <v>88.506196331807388</v>
      </c>
      <c r="CE499" s="21">
        <f>VLOOKUP(CE$6,'MonteCarlo Policy Paths'!$N$2:$S$31,$B499+1,FALSE)</f>
        <v>91.042757806054695</v>
      </c>
      <c r="CF499" s="21">
        <f>VLOOKUP(CF$6,'MonteCarlo Policy Paths'!$N$2:$S$31,$B499+1,FALSE)</f>
        <v>93.687547211990633</v>
      </c>
      <c r="CG499" s="21">
        <f>VLOOKUP(CG$6,'MonteCarlo Policy Paths'!$N$2:$S$31,$B499+1,FALSE)</f>
        <v>96.373095170621937</v>
      </c>
      <c r="CH499" s="21">
        <f>VLOOKUP(CH$6,'MonteCarlo Policy Paths'!$N$2:$S$31,$B499+1,FALSE)</f>
        <v>99.112987273548597</v>
      </c>
      <c r="CI499" s="21">
        <f>VLOOKUP(CI$6,'MonteCarlo Policy Paths'!$N$2:$S$31,$B499+1,FALSE)</f>
        <v>101.92614153054797</v>
      </c>
      <c r="CJ499" s="21">
        <f>VLOOKUP(CJ$6,'MonteCarlo Policy Paths'!$N$2:$S$31,$B499+1,FALSE)</f>
        <v>104.82221793361833</v>
      </c>
      <c r="CK499" s="21">
        <f>VLOOKUP(CK$6,'MonteCarlo Policy Paths'!$N$2:$S$31,$B499+1,FALSE)</f>
        <v>107.79595653596101</v>
      </c>
      <c r="CL499" s="21">
        <f>VLOOKUP(CL$6,'MonteCarlo Policy Paths'!$N$2:$S$31,$B499+1,FALSE)</f>
        <v>110.84691133589952</v>
      </c>
      <c r="CM499" s="21">
        <f>VLOOKUP(CM$6,'MonteCarlo Policy Paths'!$N$2:$S$31,$B499+1,FALSE)</f>
        <v>113.96784710075578</v>
      </c>
      <c r="CN499" s="21">
        <f>VLOOKUP(CN$6,'MonteCarlo Policy Paths'!$N$2:$S$31,$B499+1,FALSE)</f>
        <v>117.16284845198182</v>
      </c>
      <c r="CO499" s="164">
        <f>VLOOKUP(CO$6,'MonteCarlo Policy Paths'!$N$2:$S$31,$B499+1,FALSE)</f>
        <v>120.41827982173916</v>
      </c>
      <c r="CQ499" s="163">
        <f>BM499*VLOOKUP(AI$6,'Greenhouse Gas Costs Avoided'!$A$2:$I$32,9,FALSE)</f>
        <v>1.5183602829902079</v>
      </c>
      <c r="CR499" s="21">
        <f>BN499*VLOOKUP(AJ$6,'Greenhouse Gas Costs Avoided'!$A$2:$I$32,9,FALSE)</f>
        <v>1.6672001480120395</v>
      </c>
      <c r="CS499" s="21">
        <f>BO499*VLOOKUP(AK$6,'Greenhouse Gas Costs Avoided'!$A$2:$I$32,9,FALSE)</f>
        <v>1.8303953216936328</v>
      </c>
      <c r="CT499" s="21">
        <f>BP499*VLOOKUP(AL$6,'Greenhouse Gas Costs Avoided'!$A$2:$I$32,9,FALSE)</f>
        <v>2.0091600721673259</v>
      </c>
      <c r="CU499" s="21">
        <f>BQ499*VLOOKUP(AM$6,'Greenhouse Gas Costs Avoided'!$A$2:$I$32,9,FALSE)</f>
        <v>2.2039704688009323</v>
      </c>
      <c r="CV499" s="21">
        <f>BR499*VLOOKUP(AN$6,'Greenhouse Gas Costs Avoided'!$A$2:$I$32,9,FALSE)</f>
        <v>2.4147228209427172</v>
      </c>
      <c r="CW499" s="21">
        <f>BS499*VLOOKUP(AO$6,'Greenhouse Gas Costs Avoided'!$A$2:$I$32,9,FALSE)</f>
        <v>2.6435055074141016</v>
      </c>
      <c r="CX499" s="21">
        <f>BT499*VLOOKUP(AP$6,'Greenhouse Gas Costs Avoided'!$A$2:$I$32,9,FALSE)</f>
        <v>2.8936658050138946</v>
      </c>
      <c r="CY499" s="21">
        <f>BU499*VLOOKUP(AQ$6,'Greenhouse Gas Costs Avoided'!$A$2:$I$32,9,FALSE)</f>
        <v>3.1670094520501597</v>
      </c>
      <c r="CZ499" s="21">
        <f>BV499*VLOOKUP(AR$6,'Greenhouse Gas Costs Avoided'!$A$2:$I$32,9,FALSE)</f>
        <v>3.4696024846318703</v>
      </c>
      <c r="DA499" s="21">
        <f>BW499*VLOOKUP(AS$6,'Greenhouse Gas Costs Avoided'!$A$2:$I$32,9,FALSE)</f>
        <v>3.8016643807416939</v>
      </c>
      <c r="DB499" s="21">
        <f>BX499*VLOOKUP(AT$6,'Greenhouse Gas Costs Avoided'!$A$2:$I$32,9,FALSE)</f>
        <v>4.1657946983243246</v>
      </c>
      <c r="DC499" s="21">
        <f>BY499*VLOOKUP(AU$6,'Greenhouse Gas Costs Avoided'!$A$2:$I$32,9,FALSE)</f>
        <v>4.5654558835919028</v>
      </c>
      <c r="DD499" s="21">
        <f>BZ499*VLOOKUP(AV$6,'Greenhouse Gas Costs Avoided'!$A$2:$I$32,9,FALSE)</f>
        <v>5.0035008741682265</v>
      </c>
      <c r="DE499" s="21">
        <f>CA499*VLOOKUP(AW$6,'Greenhouse Gas Costs Avoided'!$A$2:$I$32,9,FALSE)</f>
        <v>5.1473793563843691</v>
      </c>
      <c r="DF499" s="21">
        <f>CB499*VLOOKUP(AX$6,'Greenhouse Gas Costs Avoided'!$A$2:$I$32,9,FALSE)</f>
        <v>5.2963381923007766</v>
      </c>
      <c r="DG499" s="21">
        <f>CC499*VLOOKUP(AY$6,'Greenhouse Gas Costs Avoided'!$A$2:$I$32,9,FALSE)</f>
        <v>5.4493081891352544</v>
      </c>
      <c r="DH499" s="21">
        <f>CD499*VLOOKUP(AZ$6,'Greenhouse Gas Costs Avoided'!$A$2:$I$32,9,FALSE)</f>
        <v>5.606890825278958</v>
      </c>
      <c r="DI499" s="21">
        <f>CE499*VLOOKUP(BA$6,'Greenhouse Gas Costs Avoided'!$A$2:$I$32,9,FALSE)</f>
        <v>5.7675826620899597</v>
      </c>
      <c r="DJ499" s="21">
        <f>CF499*VLOOKUP(BB$6,'Greenhouse Gas Costs Avoided'!$A$2:$I$32,9,FALSE)</f>
        <v>5.935130766850258</v>
      </c>
      <c r="DK499" s="21">
        <f>CG499*VLOOKUP(BC$6,'Greenhouse Gas Costs Avoided'!$A$2:$I$32,9,FALSE)</f>
        <v>6.1052609366481567</v>
      </c>
      <c r="DL499" s="21">
        <f>CH499*VLOOKUP(BD$6,'Greenhouse Gas Costs Avoided'!$A$2:$I$32,9,FALSE)</f>
        <v>6.2788338222861402</v>
      </c>
      <c r="DM499" s="21">
        <f>CI499*VLOOKUP(BE$6,'Greenhouse Gas Costs Avoided'!$A$2:$I$32,9,FALSE)</f>
        <v>6.4570478846612929</v>
      </c>
      <c r="DN499" s="21">
        <f>CJ499*VLOOKUP(BF$6,'Greenhouse Gas Costs Avoided'!$A$2:$I$32,9,FALSE)</f>
        <v>6.6405150868084322</v>
      </c>
      <c r="DO499" s="21">
        <f>CK499*VLOOKUP(BG$6,'Greenhouse Gas Costs Avoided'!$A$2:$I$32,9,FALSE)</f>
        <v>6.8289022097138705</v>
      </c>
      <c r="DP499" s="21">
        <f>CL499*VLOOKUP(BH$6,'Greenhouse Gas Costs Avoided'!$A$2:$I$32,9,FALSE)</f>
        <v>7.0221809990540507</v>
      </c>
      <c r="DQ499" s="21">
        <f>CM499*VLOOKUP(BI$6,'Greenhouse Gas Costs Avoided'!$A$2:$I$32,9,FALSE)</f>
        <v>7.2198931009350886</v>
      </c>
      <c r="DR499" s="21">
        <f>CN499*VLOOKUP(BJ$6,'Greenhouse Gas Costs Avoided'!$A$2:$I$32,9,FALSE)</f>
        <v>7.4222972772007143</v>
      </c>
      <c r="DS499" s="164">
        <f>CO499*VLOOKUP(BK$6,'Greenhouse Gas Costs Avoided'!$A$2:$I$32,9,FALSE)</f>
        <v>7.6285297110405814</v>
      </c>
    </row>
    <row r="500" spans="1:123" x14ac:dyDescent="0.35">
      <c r="A500" s="174">
        <v>494</v>
      </c>
      <c r="B500" s="12">
        <v>2</v>
      </c>
      <c r="C500" s="175">
        <v>2023</v>
      </c>
      <c r="E500" s="20">
        <v>0</v>
      </c>
      <c r="F500" s="21">
        <v>82.346532180449415</v>
      </c>
      <c r="G500" s="21">
        <v>84.002844861871253</v>
      </c>
      <c r="H500" s="21">
        <v>85.659157543293105</v>
      </c>
      <c r="I500" s="21">
        <v>86.918851036576825</v>
      </c>
      <c r="J500" s="21">
        <v>88.178544529860531</v>
      </c>
      <c r="K500" s="21">
        <v>89.438238023144251</v>
      </c>
      <c r="L500" s="21">
        <v>90.697931516427971</v>
      </c>
      <c r="M500" s="21">
        <v>91.95762500971172</v>
      </c>
      <c r="N500" s="21">
        <v>93.21731850299544</v>
      </c>
      <c r="O500" s="21">
        <v>94.47701199627916</v>
      </c>
      <c r="P500" s="21">
        <v>95.73670548956288</v>
      </c>
      <c r="Q500" s="21">
        <v>96.996398982846586</v>
      </c>
      <c r="R500" s="21">
        <v>98.25609247613032</v>
      </c>
      <c r="S500" s="21">
        <v>99.65157958594628</v>
      </c>
      <c r="T500" s="21">
        <v>101.04706669576224</v>
      </c>
      <c r="U500" s="21">
        <v>102.4425538055782</v>
      </c>
      <c r="V500" s="21">
        <v>103.83804091539416</v>
      </c>
      <c r="W500" s="21">
        <v>105.23352802521011</v>
      </c>
      <c r="X500" s="21">
        <v>106.47156953138905</v>
      </c>
      <c r="Y500" s="21">
        <v>107.709611037568</v>
      </c>
      <c r="Z500" s="21">
        <v>108.94765254374694</v>
      </c>
      <c r="AA500" s="21">
        <v>110.18569404992589</v>
      </c>
      <c r="AB500" s="21">
        <v>111.42373555610482</v>
      </c>
      <c r="AC500" s="21">
        <v>112.86811731331359</v>
      </c>
      <c r="AD500" s="21">
        <v>114.31249907052236</v>
      </c>
      <c r="AE500" s="21">
        <v>115.75688082773114</v>
      </c>
      <c r="AF500" s="21">
        <v>117.20126258493991</v>
      </c>
      <c r="AG500" s="22">
        <v>120.41827982173916</v>
      </c>
      <c r="AI500" s="20">
        <v>0</v>
      </c>
      <c r="AJ500" s="21">
        <v>5.2166744805659615</v>
      </c>
      <c r="AK500" s="21">
        <v>5.3216023247413169</v>
      </c>
      <c r="AL500" s="21">
        <v>5.4265301689166732</v>
      </c>
      <c r="AM500" s="21">
        <v>5.5063320831654474</v>
      </c>
      <c r="AN500" s="21">
        <v>5.5861339974142208</v>
      </c>
      <c r="AO500" s="21">
        <v>5.665935911662995</v>
      </c>
      <c r="AP500" s="21">
        <v>5.7457378259117702</v>
      </c>
      <c r="AQ500" s="21">
        <v>5.8255397401605462</v>
      </c>
      <c r="AR500" s="21">
        <v>5.9053416544093205</v>
      </c>
      <c r="AS500" s="21">
        <v>5.9851435686580947</v>
      </c>
      <c r="AT500" s="21">
        <v>6.0649454829068699</v>
      </c>
      <c r="AU500" s="21">
        <v>6.1447473971556432</v>
      </c>
      <c r="AV500" s="21">
        <v>6.2245493114044184</v>
      </c>
      <c r="AW500" s="21">
        <v>6.312953786990386</v>
      </c>
      <c r="AX500" s="21">
        <v>6.4013582625763545</v>
      </c>
      <c r="AY500" s="21">
        <v>6.4897627381623222</v>
      </c>
      <c r="AZ500" s="21">
        <v>6.5781672137482907</v>
      </c>
      <c r="BA500" s="21">
        <v>6.6665716893342575</v>
      </c>
      <c r="BB500" s="21">
        <v>6.7450019445028957</v>
      </c>
      <c r="BC500" s="21">
        <v>6.8234321996715348</v>
      </c>
      <c r="BD500" s="21">
        <v>6.901862454840173</v>
      </c>
      <c r="BE500" s="21">
        <v>6.9802927100088112</v>
      </c>
      <c r="BF500" s="21">
        <v>7.0587229651774486</v>
      </c>
      <c r="BG500" s="21">
        <v>7.1502249295408609</v>
      </c>
      <c r="BH500" s="21">
        <v>7.2417268939042723</v>
      </c>
      <c r="BI500" s="21">
        <v>7.3332288582676846</v>
      </c>
      <c r="BJ500" s="21">
        <v>7.424730822631096</v>
      </c>
      <c r="BK500" s="22">
        <v>7.6285297110405814</v>
      </c>
      <c r="BM500" s="163">
        <f>VLOOKUP(BM$6,'MonteCarlo Policy Paths'!$N$2:$S$31,$B500+1,FALSE)</f>
        <v>23.967702867134744</v>
      </c>
      <c r="BN500" s="21">
        <f>VLOOKUP(BN$6,'MonteCarlo Policy Paths'!$N$2:$S$31,$B500+1,FALSE)</f>
        <v>26.317177955222718</v>
      </c>
      <c r="BO500" s="21">
        <f>VLOOKUP(BO$6,'MonteCarlo Policy Paths'!$N$2:$S$31,$B500+1,FALSE)</f>
        <v>28.893255238045125</v>
      </c>
      <c r="BP500" s="21">
        <f>VLOOKUP(BP$6,'MonteCarlo Policy Paths'!$N$2:$S$31,$B500+1,FALSE)</f>
        <v>31.715102246604285</v>
      </c>
      <c r="BQ500" s="21">
        <f>VLOOKUP(BQ$6,'MonteCarlo Policy Paths'!$N$2:$S$31,$B500+1,FALSE)</f>
        <v>34.790233856835599</v>
      </c>
      <c r="BR500" s="21">
        <f>VLOOKUP(BR$6,'MonteCarlo Policy Paths'!$N$2:$S$31,$B500+1,FALSE)</f>
        <v>38.117013285454661</v>
      </c>
      <c r="BS500" s="21">
        <f>VLOOKUP(BS$6,'MonteCarlo Policy Paths'!$N$2:$S$31,$B500+1,FALSE)</f>
        <v>41.72840612279375</v>
      </c>
      <c r="BT500" s="21">
        <f>VLOOKUP(BT$6,'MonteCarlo Policy Paths'!$N$2:$S$31,$B500+1,FALSE)</f>
        <v>45.677249983631562</v>
      </c>
      <c r="BU500" s="21">
        <f>VLOOKUP(BU$6,'MonteCarlo Policy Paths'!$N$2:$S$31,$B500+1,FALSE)</f>
        <v>49.99204890598088</v>
      </c>
      <c r="BV500" s="21">
        <f>VLOOKUP(BV$6,'MonteCarlo Policy Paths'!$N$2:$S$31,$B500+1,FALSE)</f>
        <v>54.768556811140854</v>
      </c>
      <c r="BW500" s="21">
        <f>VLOOKUP(BW$6,'MonteCarlo Policy Paths'!$N$2:$S$31,$B500+1,FALSE)</f>
        <v>60.010238214835042</v>
      </c>
      <c r="BX500" s="21">
        <f>VLOOKUP(BX$6,'MonteCarlo Policy Paths'!$N$2:$S$31,$B500+1,FALSE)</f>
        <v>65.75812779974207</v>
      </c>
      <c r="BY500" s="21">
        <f>VLOOKUP(BY$6,'MonteCarlo Policy Paths'!$N$2:$S$31,$B500+1,FALSE)</f>
        <v>72.066881159093455</v>
      </c>
      <c r="BZ500" s="21">
        <f>VLOOKUP(BZ$6,'MonteCarlo Policy Paths'!$N$2:$S$31,$B500+1,FALSE)</f>
        <v>78.981532638183737</v>
      </c>
      <c r="CA500" s="21">
        <f>VLOOKUP(CA$6,'MonteCarlo Policy Paths'!$N$2:$S$31,$B500+1,FALSE)</f>
        <v>81.252691038046251</v>
      </c>
      <c r="CB500" s="21">
        <f>VLOOKUP(CB$6,'MonteCarlo Policy Paths'!$N$2:$S$31,$B500+1,FALSE)</f>
        <v>83.604044111934414</v>
      </c>
      <c r="CC500" s="21">
        <f>VLOOKUP(CC$6,'MonteCarlo Policy Paths'!$N$2:$S$31,$B500+1,FALSE)</f>
        <v>86.018714380110126</v>
      </c>
      <c r="CD500" s="21">
        <f>VLOOKUP(CD$6,'MonteCarlo Policy Paths'!$N$2:$S$31,$B500+1,FALSE)</f>
        <v>88.506196331807388</v>
      </c>
      <c r="CE500" s="21">
        <f>VLOOKUP(CE$6,'MonteCarlo Policy Paths'!$N$2:$S$31,$B500+1,FALSE)</f>
        <v>91.042757806054695</v>
      </c>
      <c r="CF500" s="21">
        <f>VLOOKUP(CF$6,'MonteCarlo Policy Paths'!$N$2:$S$31,$B500+1,FALSE)</f>
        <v>93.687547211990633</v>
      </c>
      <c r="CG500" s="21">
        <f>VLOOKUP(CG$6,'MonteCarlo Policy Paths'!$N$2:$S$31,$B500+1,FALSE)</f>
        <v>96.373095170621937</v>
      </c>
      <c r="CH500" s="21">
        <f>VLOOKUP(CH$6,'MonteCarlo Policy Paths'!$N$2:$S$31,$B500+1,FALSE)</f>
        <v>99.112987273548597</v>
      </c>
      <c r="CI500" s="21">
        <f>VLOOKUP(CI$6,'MonteCarlo Policy Paths'!$N$2:$S$31,$B500+1,FALSE)</f>
        <v>101.92614153054797</v>
      </c>
      <c r="CJ500" s="21">
        <f>VLOOKUP(CJ$6,'MonteCarlo Policy Paths'!$N$2:$S$31,$B500+1,FALSE)</f>
        <v>104.82221793361833</v>
      </c>
      <c r="CK500" s="21">
        <f>VLOOKUP(CK$6,'MonteCarlo Policy Paths'!$N$2:$S$31,$B500+1,FALSE)</f>
        <v>107.79595653596101</v>
      </c>
      <c r="CL500" s="21">
        <f>VLOOKUP(CL$6,'MonteCarlo Policy Paths'!$N$2:$S$31,$B500+1,FALSE)</f>
        <v>110.84691133589952</v>
      </c>
      <c r="CM500" s="21">
        <f>VLOOKUP(CM$6,'MonteCarlo Policy Paths'!$N$2:$S$31,$B500+1,FALSE)</f>
        <v>113.96784710075578</v>
      </c>
      <c r="CN500" s="21">
        <f>VLOOKUP(CN$6,'MonteCarlo Policy Paths'!$N$2:$S$31,$B500+1,FALSE)</f>
        <v>117.16284845198182</v>
      </c>
      <c r="CO500" s="164">
        <f>VLOOKUP(CO$6,'MonteCarlo Policy Paths'!$N$2:$S$31,$B500+1,FALSE)</f>
        <v>120.41827982173916</v>
      </c>
      <c r="CQ500" s="163">
        <f>BM500*VLOOKUP(AI$6,'Greenhouse Gas Costs Avoided'!$A$2:$I$32,9,FALSE)</f>
        <v>1.5183602829902079</v>
      </c>
      <c r="CR500" s="21">
        <f>BN500*VLOOKUP(AJ$6,'Greenhouse Gas Costs Avoided'!$A$2:$I$32,9,FALSE)</f>
        <v>1.6672001480120395</v>
      </c>
      <c r="CS500" s="21">
        <f>BO500*VLOOKUP(AK$6,'Greenhouse Gas Costs Avoided'!$A$2:$I$32,9,FALSE)</f>
        <v>1.8303953216936328</v>
      </c>
      <c r="CT500" s="21">
        <f>BP500*VLOOKUP(AL$6,'Greenhouse Gas Costs Avoided'!$A$2:$I$32,9,FALSE)</f>
        <v>2.0091600721673259</v>
      </c>
      <c r="CU500" s="21">
        <f>BQ500*VLOOKUP(AM$6,'Greenhouse Gas Costs Avoided'!$A$2:$I$32,9,FALSE)</f>
        <v>2.2039704688009323</v>
      </c>
      <c r="CV500" s="21">
        <f>BR500*VLOOKUP(AN$6,'Greenhouse Gas Costs Avoided'!$A$2:$I$32,9,FALSE)</f>
        <v>2.4147228209427172</v>
      </c>
      <c r="CW500" s="21">
        <f>BS500*VLOOKUP(AO$6,'Greenhouse Gas Costs Avoided'!$A$2:$I$32,9,FALSE)</f>
        <v>2.6435055074141016</v>
      </c>
      <c r="CX500" s="21">
        <f>BT500*VLOOKUP(AP$6,'Greenhouse Gas Costs Avoided'!$A$2:$I$32,9,FALSE)</f>
        <v>2.8936658050138946</v>
      </c>
      <c r="CY500" s="21">
        <f>BU500*VLOOKUP(AQ$6,'Greenhouse Gas Costs Avoided'!$A$2:$I$32,9,FALSE)</f>
        <v>3.1670094520501597</v>
      </c>
      <c r="CZ500" s="21">
        <f>BV500*VLOOKUP(AR$6,'Greenhouse Gas Costs Avoided'!$A$2:$I$32,9,FALSE)</f>
        <v>3.4696024846318703</v>
      </c>
      <c r="DA500" s="21">
        <f>BW500*VLOOKUP(AS$6,'Greenhouse Gas Costs Avoided'!$A$2:$I$32,9,FALSE)</f>
        <v>3.8016643807416939</v>
      </c>
      <c r="DB500" s="21">
        <f>BX500*VLOOKUP(AT$6,'Greenhouse Gas Costs Avoided'!$A$2:$I$32,9,FALSE)</f>
        <v>4.1657946983243246</v>
      </c>
      <c r="DC500" s="21">
        <f>BY500*VLOOKUP(AU$6,'Greenhouse Gas Costs Avoided'!$A$2:$I$32,9,FALSE)</f>
        <v>4.5654558835919028</v>
      </c>
      <c r="DD500" s="21">
        <f>BZ500*VLOOKUP(AV$6,'Greenhouse Gas Costs Avoided'!$A$2:$I$32,9,FALSE)</f>
        <v>5.0035008741682265</v>
      </c>
      <c r="DE500" s="21">
        <f>CA500*VLOOKUP(AW$6,'Greenhouse Gas Costs Avoided'!$A$2:$I$32,9,FALSE)</f>
        <v>5.1473793563843691</v>
      </c>
      <c r="DF500" s="21">
        <f>CB500*VLOOKUP(AX$6,'Greenhouse Gas Costs Avoided'!$A$2:$I$32,9,FALSE)</f>
        <v>5.2963381923007766</v>
      </c>
      <c r="DG500" s="21">
        <f>CC500*VLOOKUP(AY$6,'Greenhouse Gas Costs Avoided'!$A$2:$I$32,9,FALSE)</f>
        <v>5.4493081891352544</v>
      </c>
      <c r="DH500" s="21">
        <f>CD500*VLOOKUP(AZ$6,'Greenhouse Gas Costs Avoided'!$A$2:$I$32,9,FALSE)</f>
        <v>5.606890825278958</v>
      </c>
      <c r="DI500" s="21">
        <f>CE500*VLOOKUP(BA$6,'Greenhouse Gas Costs Avoided'!$A$2:$I$32,9,FALSE)</f>
        <v>5.7675826620899597</v>
      </c>
      <c r="DJ500" s="21">
        <f>CF500*VLOOKUP(BB$6,'Greenhouse Gas Costs Avoided'!$A$2:$I$32,9,FALSE)</f>
        <v>5.935130766850258</v>
      </c>
      <c r="DK500" s="21">
        <f>CG500*VLOOKUP(BC$6,'Greenhouse Gas Costs Avoided'!$A$2:$I$32,9,FALSE)</f>
        <v>6.1052609366481567</v>
      </c>
      <c r="DL500" s="21">
        <f>CH500*VLOOKUP(BD$6,'Greenhouse Gas Costs Avoided'!$A$2:$I$32,9,FALSE)</f>
        <v>6.2788338222861402</v>
      </c>
      <c r="DM500" s="21">
        <f>CI500*VLOOKUP(BE$6,'Greenhouse Gas Costs Avoided'!$A$2:$I$32,9,FALSE)</f>
        <v>6.4570478846612929</v>
      </c>
      <c r="DN500" s="21">
        <f>CJ500*VLOOKUP(BF$6,'Greenhouse Gas Costs Avoided'!$A$2:$I$32,9,FALSE)</f>
        <v>6.6405150868084322</v>
      </c>
      <c r="DO500" s="21">
        <f>CK500*VLOOKUP(BG$6,'Greenhouse Gas Costs Avoided'!$A$2:$I$32,9,FALSE)</f>
        <v>6.8289022097138705</v>
      </c>
      <c r="DP500" s="21">
        <f>CL500*VLOOKUP(BH$6,'Greenhouse Gas Costs Avoided'!$A$2:$I$32,9,FALSE)</f>
        <v>7.0221809990540507</v>
      </c>
      <c r="DQ500" s="21">
        <f>CM500*VLOOKUP(BI$6,'Greenhouse Gas Costs Avoided'!$A$2:$I$32,9,FALSE)</f>
        <v>7.2198931009350886</v>
      </c>
      <c r="DR500" s="21">
        <f>CN500*VLOOKUP(BJ$6,'Greenhouse Gas Costs Avoided'!$A$2:$I$32,9,FALSE)</f>
        <v>7.4222972772007143</v>
      </c>
      <c r="DS500" s="164">
        <f>CO500*VLOOKUP(BK$6,'Greenhouse Gas Costs Avoided'!$A$2:$I$32,9,FALSE)</f>
        <v>7.6285297110405814</v>
      </c>
    </row>
    <row r="501" spans="1:123" x14ac:dyDescent="0.35">
      <c r="A501" s="174">
        <v>495</v>
      </c>
      <c r="B501" s="12">
        <v>5</v>
      </c>
      <c r="C501" s="175">
        <v>2023</v>
      </c>
      <c r="E501" s="20">
        <v>0</v>
      </c>
      <c r="F501" s="21">
        <v>82.346532180449415</v>
      </c>
      <c r="G501" s="21">
        <v>84.002844861871253</v>
      </c>
      <c r="H501" s="21">
        <v>85.659157543293105</v>
      </c>
      <c r="I501" s="21">
        <v>86.918851036576825</v>
      </c>
      <c r="J501" s="21">
        <v>88.178544529860531</v>
      </c>
      <c r="K501" s="21">
        <v>89.438238023144251</v>
      </c>
      <c r="L501" s="21">
        <v>90.697931516427971</v>
      </c>
      <c r="M501" s="21">
        <v>91.95762500971172</v>
      </c>
      <c r="N501" s="21">
        <v>93.21731850299544</v>
      </c>
      <c r="O501" s="21">
        <v>94.47701199627916</v>
      </c>
      <c r="P501" s="21">
        <v>95.73670548956288</v>
      </c>
      <c r="Q501" s="21">
        <v>96.996398982846586</v>
      </c>
      <c r="R501" s="21">
        <v>99.874634841342697</v>
      </c>
      <c r="S501" s="21">
        <v>101.93553668931256</v>
      </c>
      <c r="T501" s="21">
        <v>104.04258519817796</v>
      </c>
      <c r="U501" s="21">
        <v>106.18472717196582</v>
      </c>
      <c r="V501" s="21">
        <v>108.36780972271322</v>
      </c>
      <c r="W501" s="21">
        <v>110.57648338650839</v>
      </c>
      <c r="X501" s="21">
        <v>112.7694544213079</v>
      </c>
      <c r="Y501" s="21">
        <v>114.98228749612761</v>
      </c>
      <c r="Z501" s="21">
        <v>117.22345778349788</v>
      </c>
      <c r="AA501" s="21">
        <v>119.50474742044912</v>
      </c>
      <c r="AB501" s="21">
        <v>121.83201137782079</v>
      </c>
      <c r="AC501" s="21">
        <v>124.30483685770574</v>
      </c>
      <c r="AD501" s="21">
        <v>126.81952160325447</v>
      </c>
      <c r="AE501" s="21">
        <v>129.37127756316897</v>
      </c>
      <c r="AF501" s="21">
        <v>131.96243899653103</v>
      </c>
      <c r="AG501" s="22">
        <v>135.47056479945655</v>
      </c>
      <c r="AI501" s="20">
        <v>0</v>
      </c>
      <c r="AJ501" s="21">
        <v>5.2166744805659615</v>
      </c>
      <c r="AK501" s="21">
        <v>5.3216023247413169</v>
      </c>
      <c r="AL501" s="21">
        <v>5.4265301689166732</v>
      </c>
      <c r="AM501" s="21">
        <v>5.5063320831654474</v>
      </c>
      <c r="AN501" s="21">
        <v>5.5861339974142208</v>
      </c>
      <c r="AO501" s="21">
        <v>5.665935911662995</v>
      </c>
      <c r="AP501" s="21">
        <v>5.7457378259117702</v>
      </c>
      <c r="AQ501" s="21">
        <v>5.8255397401605462</v>
      </c>
      <c r="AR501" s="21">
        <v>5.9053416544093205</v>
      </c>
      <c r="AS501" s="21">
        <v>5.9851435686580947</v>
      </c>
      <c r="AT501" s="21">
        <v>6.0649454829068699</v>
      </c>
      <c r="AU501" s="21">
        <v>6.1447473971556432</v>
      </c>
      <c r="AV501" s="21">
        <v>6.327084396109818</v>
      </c>
      <c r="AW501" s="21">
        <v>6.4576430704410743</v>
      </c>
      <c r="AX501" s="21">
        <v>6.5911251478821242</v>
      </c>
      <c r="AY501" s="21">
        <v>6.7268304055597685</v>
      </c>
      <c r="AZ501" s="21">
        <v>6.8651292595600424</v>
      </c>
      <c r="BA501" s="21">
        <v>7.0050493173053994</v>
      </c>
      <c r="BB501" s="21">
        <v>7.1439746093722221</v>
      </c>
      <c r="BC501" s="21">
        <v>7.2841581669004034</v>
      </c>
      <c r="BD501" s="21">
        <v>7.426136894299721</v>
      </c>
      <c r="BE501" s="21">
        <v>7.5706571930511553</v>
      </c>
      <c r="BF501" s="21">
        <v>7.7180899770979394</v>
      </c>
      <c r="BG501" s="21">
        <v>7.8747441218959366</v>
      </c>
      <c r="BH501" s="21">
        <v>8.0340500621877027</v>
      </c>
      <c r="BI501" s="21">
        <v>8.1957044736636782</v>
      </c>
      <c r="BJ501" s="21">
        <v>8.3598552322508848</v>
      </c>
      <c r="BK501" s="22">
        <v>8.5820959249206545</v>
      </c>
      <c r="BM501" s="163">
        <f>VLOOKUP(BM$6,'MonteCarlo Policy Paths'!$N$2:$S$31,$B501+1,FALSE)</f>
        <v>24.184299884200797</v>
      </c>
      <c r="BN501" s="21">
        <f>VLOOKUP(BN$6,'MonteCarlo Policy Paths'!$N$2:$S$31,$B501+1,FALSE)</f>
        <v>26.797135120393484</v>
      </c>
      <c r="BO501" s="21">
        <f>VLOOKUP(BO$6,'MonteCarlo Policy Paths'!$N$2:$S$31,$B501+1,FALSE)</f>
        <v>29.690826715826198</v>
      </c>
      <c r="BP501" s="21">
        <f>VLOOKUP(BP$6,'MonteCarlo Policy Paths'!$N$2:$S$31,$B501+1,FALSE)</f>
        <v>32.893001978364566</v>
      </c>
      <c r="BQ501" s="21">
        <f>VLOOKUP(BQ$6,'MonteCarlo Policy Paths'!$N$2:$S$31,$B501+1,FALSE)</f>
        <v>36.420098382625895</v>
      </c>
      <c r="BR501" s="21">
        <f>VLOOKUP(BR$6,'MonteCarlo Policy Paths'!$N$2:$S$31,$B501+1,FALSE)</f>
        <v>40.279471956541457</v>
      </c>
      <c r="BS501" s="21">
        <f>VLOOKUP(BS$6,'MonteCarlo Policy Paths'!$N$2:$S$31,$B501+1,FALSE)</f>
        <v>44.515635375675203</v>
      </c>
      <c r="BT501" s="21">
        <f>VLOOKUP(BT$6,'MonteCarlo Policy Paths'!$N$2:$S$31,$B501+1,FALSE)</f>
        <v>49.196171227791872</v>
      </c>
      <c r="BU501" s="21">
        <f>VLOOKUP(BU$6,'MonteCarlo Policy Paths'!$N$2:$S$31,$B501+1,FALSE)</f>
        <v>54.364766335209197</v>
      </c>
      <c r="BV501" s="21">
        <f>VLOOKUP(BV$6,'MonteCarlo Policy Paths'!$N$2:$S$31,$B501+1,FALSE)</f>
        <v>60.140596575631633</v>
      </c>
      <c r="BW501" s="21">
        <f>VLOOKUP(BW$6,'MonteCarlo Policy Paths'!$N$2:$S$31,$B501+1,FALSE)</f>
        <v>66.545116533046993</v>
      </c>
      <c r="BX501" s="21">
        <f>VLOOKUP(BX$6,'MonteCarlo Policy Paths'!$N$2:$S$31,$B501+1,FALSE)</f>
        <v>73.642612105771832</v>
      </c>
      <c r="BY501" s="21">
        <f>VLOOKUP(BY$6,'MonteCarlo Policy Paths'!$N$2:$S$31,$B501+1,FALSE)</f>
        <v>81.515240678665066</v>
      </c>
      <c r="BZ501" s="21">
        <f>VLOOKUP(BZ$6,'MonteCarlo Policy Paths'!$N$2:$S$31,$B501+1,FALSE)</f>
        <v>90.237354922369406</v>
      </c>
      <c r="CA501" s="21">
        <f>VLOOKUP(CA$6,'MonteCarlo Policy Paths'!$N$2:$S$31,$B501+1,FALSE)</f>
        <v>92.736092415362535</v>
      </c>
      <c r="CB501" s="21">
        <f>VLOOKUP(CB$6,'MonteCarlo Policy Paths'!$N$2:$S$31,$B501+1,FALSE)</f>
        <v>95.321073906264047</v>
      </c>
      <c r="CC501" s="21">
        <f>VLOOKUP(CC$6,'MonteCarlo Policy Paths'!$N$2:$S$31,$B501+1,FALSE)</f>
        <v>97.972807459231774</v>
      </c>
      <c r="CD501" s="21">
        <f>VLOOKUP(CD$6,'MonteCarlo Policy Paths'!$N$2:$S$31,$B501+1,FALSE)</f>
        <v>100.70188743091984</v>
      </c>
      <c r="CE501" s="21">
        <f>VLOOKUP(CE$6,'MonteCarlo Policy Paths'!$N$2:$S$31,$B501+1,FALSE)</f>
        <v>103.48109827693068</v>
      </c>
      <c r="CF501" s="21">
        <f>VLOOKUP(CF$6,'MonteCarlo Policy Paths'!$N$2:$S$31,$B501+1,FALSE)</f>
        <v>106.37744326160868</v>
      </c>
      <c r="CG501" s="21">
        <f>VLOOKUP(CG$6,'MonteCarlo Policy Paths'!$N$2:$S$31,$B501+1,FALSE)</f>
        <v>109.31402956265458</v>
      </c>
      <c r="CH501" s="21">
        <f>VLOOKUP(CH$6,'MonteCarlo Policy Paths'!$N$2:$S$31,$B501+1,FALSE)</f>
        <v>112.30612514839871</v>
      </c>
      <c r="CI501" s="21">
        <f>VLOOKUP(CI$6,'MonteCarlo Policy Paths'!$N$2:$S$31,$B501+1,FALSE)</f>
        <v>115.37497116076017</v>
      </c>
      <c r="CJ501" s="21">
        <f>VLOOKUP(CJ$6,'MonteCarlo Policy Paths'!$N$2:$S$31,$B501+1,FALSE)</f>
        <v>118.53125256657755</v>
      </c>
      <c r="CK501" s="21">
        <f>VLOOKUP(CK$6,'MonteCarlo Policy Paths'!$N$2:$S$31,$B501+1,FALSE)</f>
        <v>121.76875646902944</v>
      </c>
      <c r="CL501" s="21">
        <f>VLOOKUP(CL$6,'MonteCarlo Policy Paths'!$N$2:$S$31,$B501+1,FALSE)</f>
        <v>125.08672773594304</v>
      </c>
      <c r="CM501" s="21">
        <f>VLOOKUP(CM$6,'MonteCarlo Policy Paths'!$N$2:$S$31,$B501+1,FALSE)</f>
        <v>128.47676069968128</v>
      </c>
      <c r="CN501" s="21">
        <f>VLOOKUP(CN$6,'MonteCarlo Policy Paths'!$N$2:$S$31,$B501+1,FALSE)</f>
        <v>131.94323193005201</v>
      </c>
      <c r="CO501" s="164">
        <f>VLOOKUP(CO$6,'MonteCarlo Policy Paths'!$N$2:$S$31,$B501+1,FALSE)</f>
        <v>135.47056479945655</v>
      </c>
      <c r="CQ501" s="163">
        <f>BM501*VLOOKUP(AI$6,'Greenhouse Gas Costs Avoided'!$A$2:$I$32,9,FALSE)</f>
        <v>1.5320817610121258</v>
      </c>
      <c r="CR501" s="21">
        <f>BN501*VLOOKUP(AJ$6,'Greenhouse Gas Costs Avoided'!$A$2:$I$32,9,FALSE)</f>
        <v>1.6976055607114411</v>
      </c>
      <c r="CS501" s="21">
        <f>BO501*VLOOKUP(AK$6,'Greenhouse Gas Costs Avoided'!$A$2:$I$32,9,FALSE)</f>
        <v>1.8809216846672472</v>
      </c>
      <c r="CT501" s="21">
        <f>BP501*VLOOKUP(AL$6,'Greenhouse Gas Costs Avoided'!$A$2:$I$32,9,FALSE)</f>
        <v>2.0837803301021003</v>
      </c>
      <c r="CU501" s="21">
        <f>BQ501*VLOOKUP(AM$6,'Greenhouse Gas Costs Avoided'!$A$2:$I$32,9,FALSE)</f>
        <v>2.3072228153580183</v>
      </c>
      <c r="CV501" s="21">
        <f>BR501*VLOOKUP(AN$6,'Greenhouse Gas Costs Avoided'!$A$2:$I$32,9,FALSE)</f>
        <v>2.5517151467399573</v>
      </c>
      <c r="CW501" s="21">
        <f>BS501*VLOOKUP(AO$6,'Greenhouse Gas Costs Avoided'!$A$2:$I$32,9,FALSE)</f>
        <v>2.8200772139570236</v>
      </c>
      <c r="CX501" s="21">
        <f>BT501*VLOOKUP(AP$6,'Greenhouse Gas Costs Avoided'!$A$2:$I$32,9,FALSE)</f>
        <v>3.1165903917263735</v>
      </c>
      <c r="CY501" s="21">
        <f>BU501*VLOOKUP(AQ$6,'Greenhouse Gas Costs Avoided'!$A$2:$I$32,9,FALSE)</f>
        <v>3.444022251736667</v>
      </c>
      <c r="CZ501" s="21">
        <f>BV501*VLOOKUP(AR$6,'Greenhouse Gas Costs Avoided'!$A$2:$I$32,9,FALSE)</f>
        <v>3.8099226171979153</v>
      </c>
      <c r="DA501" s="21">
        <f>BW501*VLOOKUP(AS$6,'Greenhouse Gas Costs Avoided'!$A$2:$I$32,9,FALSE)</f>
        <v>4.2156506416508543</v>
      </c>
      <c r="DB501" s="21">
        <f>BX501*VLOOKUP(AT$6,'Greenhouse Gas Costs Avoided'!$A$2:$I$32,9,FALSE)</f>
        <v>4.6652788536686769</v>
      </c>
      <c r="DC501" s="21">
        <f>BY501*VLOOKUP(AU$6,'Greenhouse Gas Costs Avoided'!$A$2:$I$32,9,FALSE)</f>
        <v>5.1640119451993618</v>
      </c>
      <c r="DD501" s="21">
        <f>BZ501*VLOOKUP(AV$6,'Greenhouse Gas Costs Avoided'!$A$2:$I$32,9,FALSE)</f>
        <v>5.7165601774917221</v>
      </c>
      <c r="DE501" s="21">
        <f>CA501*VLOOKUP(AW$6,'Greenhouse Gas Costs Avoided'!$A$2:$I$32,9,FALSE)</f>
        <v>5.8748558551380645</v>
      </c>
      <c r="DF501" s="21">
        <f>CB501*VLOOKUP(AX$6,'Greenhouse Gas Costs Avoided'!$A$2:$I$32,9,FALSE)</f>
        <v>6.0386151127443357</v>
      </c>
      <c r="DG501" s="21">
        <f>CC501*VLOOKUP(AY$6,'Greenhouse Gas Costs Avoided'!$A$2:$I$32,9,FALSE)</f>
        <v>6.2066031310462346</v>
      </c>
      <c r="DH501" s="21">
        <f>CD501*VLOOKUP(AZ$6,'Greenhouse Gas Costs Avoided'!$A$2:$I$32,9,FALSE)</f>
        <v>6.3794910653253769</v>
      </c>
      <c r="DI501" s="21">
        <f>CE501*VLOOKUP(BA$6,'Greenhouse Gas Costs Avoided'!$A$2:$I$32,9,FALSE)</f>
        <v>6.5555548036832505</v>
      </c>
      <c r="DJ501" s="21">
        <f>CF501*VLOOKUP(BB$6,'Greenhouse Gas Costs Avoided'!$A$2:$I$32,9,FALSE)</f>
        <v>6.7390390205459019</v>
      </c>
      <c r="DK501" s="21">
        <f>CG501*VLOOKUP(BC$6,'Greenhouse Gas Costs Avoided'!$A$2:$I$32,9,FALSE)</f>
        <v>6.9250725353887148</v>
      </c>
      <c r="DL501" s="21">
        <f>CH501*VLOOKUP(BD$6,'Greenhouse Gas Costs Avoided'!$A$2:$I$32,9,FALSE)</f>
        <v>7.114622578022705</v>
      </c>
      <c r="DM501" s="21">
        <f>CI501*VLOOKUP(BE$6,'Greenhouse Gas Costs Avoided'!$A$2:$I$32,9,FALSE)</f>
        <v>7.309034780377397</v>
      </c>
      <c r="DN501" s="21">
        <f>CJ501*VLOOKUP(BF$6,'Greenhouse Gas Costs Avoided'!$A$2:$I$32,9,FALSE)</f>
        <v>7.5089860379134308</v>
      </c>
      <c r="DO501" s="21">
        <f>CK501*VLOOKUP(BG$6,'Greenhouse Gas Costs Avoided'!$A$2:$I$32,9,FALSE)</f>
        <v>7.714082761982441</v>
      </c>
      <c r="DP501" s="21">
        <f>CL501*VLOOKUP(BH$6,'Greenhouse Gas Costs Avoided'!$A$2:$I$32,9,FALSE)</f>
        <v>7.9242771147625906</v>
      </c>
      <c r="DQ501" s="21">
        <f>CM501*VLOOKUP(BI$6,'Greenhouse Gas Costs Avoided'!$A$2:$I$32,9,FALSE)</f>
        <v>8.1390365949973802</v>
      </c>
      <c r="DR501" s="21">
        <f>CN501*VLOOKUP(BJ$6,'Greenhouse Gas Costs Avoided'!$A$2:$I$32,9,FALSE)</f>
        <v>8.358638459535694</v>
      </c>
      <c r="DS501" s="164">
        <f>CO501*VLOOKUP(BK$6,'Greenhouse Gas Costs Avoided'!$A$2:$I$32,9,FALSE)</f>
        <v>8.5820959249206545</v>
      </c>
    </row>
    <row r="502" spans="1:123" x14ac:dyDescent="0.35">
      <c r="A502" s="174">
        <v>496</v>
      </c>
      <c r="B502" s="12">
        <v>5</v>
      </c>
      <c r="C502" s="175">
        <v>2023</v>
      </c>
      <c r="E502" s="20">
        <v>0</v>
      </c>
      <c r="F502" s="21">
        <v>82.346532180449415</v>
      </c>
      <c r="G502" s="21">
        <v>84.002844861871253</v>
      </c>
      <c r="H502" s="21">
        <v>85.659157543293105</v>
      </c>
      <c r="I502" s="21">
        <v>86.918851036576825</v>
      </c>
      <c r="J502" s="21">
        <v>88.178544529860531</v>
      </c>
      <c r="K502" s="21">
        <v>89.438238023144251</v>
      </c>
      <c r="L502" s="21">
        <v>90.697931516427971</v>
      </c>
      <c r="M502" s="21">
        <v>91.95762500971172</v>
      </c>
      <c r="N502" s="21">
        <v>93.21731850299544</v>
      </c>
      <c r="O502" s="21">
        <v>94.47701199627916</v>
      </c>
      <c r="P502" s="21">
        <v>95.73670548956288</v>
      </c>
      <c r="Q502" s="21">
        <v>96.996398982846586</v>
      </c>
      <c r="R502" s="21">
        <v>99.874634841342697</v>
      </c>
      <c r="S502" s="21">
        <v>101.93553668931256</v>
      </c>
      <c r="T502" s="21">
        <v>104.04258519817796</v>
      </c>
      <c r="U502" s="21">
        <v>106.18472717196582</v>
      </c>
      <c r="V502" s="21">
        <v>108.36780972271322</v>
      </c>
      <c r="W502" s="21">
        <v>110.57648338650839</v>
      </c>
      <c r="X502" s="21">
        <v>112.7694544213079</v>
      </c>
      <c r="Y502" s="21">
        <v>114.98228749612761</v>
      </c>
      <c r="Z502" s="21">
        <v>117.22345778349788</v>
      </c>
      <c r="AA502" s="21">
        <v>119.50474742044912</v>
      </c>
      <c r="AB502" s="21">
        <v>121.83201137782079</v>
      </c>
      <c r="AC502" s="21">
        <v>124.30483685770574</v>
      </c>
      <c r="AD502" s="21">
        <v>126.81952160325447</v>
      </c>
      <c r="AE502" s="21">
        <v>129.37127756316897</v>
      </c>
      <c r="AF502" s="21">
        <v>131.96243899653103</v>
      </c>
      <c r="AG502" s="22">
        <v>135.47056479945655</v>
      </c>
      <c r="AI502" s="20">
        <v>0</v>
      </c>
      <c r="AJ502" s="21">
        <v>5.2166744805659615</v>
      </c>
      <c r="AK502" s="21">
        <v>5.3216023247413169</v>
      </c>
      <c r="AL502" s="21">
        <v>5.4265301689166732</v>
      </c>
      <c r="AM502" s="21">
        <v>5.5063320831654474</v>
      </c>
      <c r="AN502" s="21">
        <v>5.5861339974142208</v>
      </c>
      <c r="AO502" s="21">
        <v>5.665935911662995</v>
      </c>
      <c r="AP502" s="21">
        <v>5.7457378259117702</v>
      </c>
      <c r="AQ502" s="21">
        <v>5.8255397401605462</v>
      </c>
      <c r="AR502" s="21">
        <v>5.9053416544093205</v>
      </c>
      <c r="AS502" s="21">
        <v>5.9851435686580947</v>
      </c>
      <c r="AT502" s="21">
        <v>6.0649454829068699</v>
      </c>
      <c r="AU502" s="21">
        <v>6.1447473971556432</v>
      </c>
      <c r="AV502" s="21">
        <v>6.327084396109818</v>
      </c>
      <c r="AW502" s="21">
        <v>6.4576430704410743</v>
      </c>
      <c r="AX502" s="21">
        <v>6.5911251478821242</v>
      </c>
      <c r="AY502" s="21">
        <v>6.7268304055597685</v>
      </c>
      <c r="AZ502" s="21">
        <v>6.8651292595600424</v>
      </c>
      <c r="BA502" s="21">
        <v>7.0050493173053994</v>
      </c>
      <c r="BB502" s="21">
        <v>7.1439746093722221</v>
      </c>
      <c r="BC502" s="21">
        <v>7.2841581669004034</v>
      </c>
      <c r="BD502" s="21">
        <v>7.426136894299721</v>
      </c>
      <c r="BE502" s="21">
        <v>7.5706571930511553</v>
      </c>
      <c r="BF502" s="21">
        <v>7.7180899770979394</v>
      </c>
      <c r="BG502" s="21">
        <v>7.8747441218959366</v>
      </c>
      <c r="BH502" s="21">
        <v>8.0340500621877027</v>
      </c>
      <c r="BI502" s="21">
        <v>8.1957044736636782</v>
      </c>
      <c r="BJ502" s="21">
        <v>8.3598552322508848</v>
      </c>
      <c r="BK502" s="22">
        <v>8.5820959249206545</v>
      </c>
      <c r="BM502" s="163">
        <f>VLOOKUP(BM$6,'MonteCarlo Policy Paths'!$N$2:$S$31,$B502+1,FALSE)</f>
        <v>24.184299884200797</v>
      </c>
      <c r="BN502" s="21">
        <f>VLOOKUP(BN$6,'MonteCarlo Policy Paths'!$N$2:$S$31,$B502+1,FALSE)</f>
        <v>26.797135120393484</v>
      </c>
      <c r="BO502" s="21">
        <f>VLOOKUP(BO$6,'MonteCarlo Policy Paths'!$N$2:$S$31,$B502+1,FALSE)</f>
        <v>29.690826715826198</v>
      </c>
      <c r="BP502" s="21">
        <f>VLOOKUP(BP$6,'MonteCarlo Policy Paths'!$N$2:$S$31,$B502+1,FALSE)</f>
        <v>32.893001978364566</v>
      </c>
      <c r="BQ502" s="21">
        <f>VLOOKUP(BQ$6,'MonteCarlo Policy Paths'!$N$2:$S$31,$B502+1,FALSE)</f>
        <v>36.420098382625895</v>
      </c>
      <c r="BR502" s="21">
        <f>VLOOKUP(BR$6,'MonteCarlo Policy Paths'!$N$2:$S$31,$B502+1,FALSE)</f>
        <v>40.279471956541457</v>
      </c>
      <c r="BS502" s="21">
        <f>VLOOKUP(BS$6,'MonteCarlo Policy Paths'!$N$2:$S$31,$B502+1,FALSE)</f>
        <v>44.515635375675203</v>
      </c>
      <c r="BT502" s="21">
        <f>VLOOKUP(BT$6,'MonteCarlo Policy Paths'!$N$2:$S$31,$B502+1,FALSE)</f>
        <v>49.196171227791872</v>
      </c>
      <c r="BU502" s="21">
        <f>VLOOKUP(BU$6,'MonteCarlo Policy Paths'!$N$2:$S$31,$B502+1,FALSE)</f>
        <v>54.364766335209197</v>
      </c>
      <c r="BV502" s="21">
        <f>VLOOKUP(BV$6,'MonteCarlo Policy Paths'!$N$2:$S$31,$B502+1,FALSE)</f>
        <v>60.140596575631633</v>
      </c>
      <c r="BW502" s="21">
        <f>VLOOKUP(BW$6,'MonteCarlo Policy Paths'!$N$2:$S$31,$B502+1,FALSE)</f>
        <v>66.545116533046993</v>
      </c>
      <c r="BX502" s="21">
        <f>VLOOKUP(BX$6,'MonteCarlo Policy Paths'!$N$2:$S$31,$B502+1,FALSE)</f>
        <v>73.642612105771832</v>
      </c>
      <c r="BY502" s="21">
        <f>VLOOKUP(BY$6,'MonteCarlo Policy Paths'!$N$2:$S$31,$B502+1,FALSE)</f>
        <v>81.515240678665066</v>
      </c>
      <c r="BZ502" s="21">
        <f>VLOOKUP(BZ$6,'MonteCarlo Policy Paths'!$N$2:$S$31,$B502+1,FALSE)</f>
        <v>90.237354922369406</v>
      </c>
      <c r="CA502" s="21">
        <f>VLOOKUP(CA$6,'MonteCarlo Policy Paths'!$N$2:$S$31,$B502+1,FALSE)</f>
        <v>92.736092415362535</v>
      </c>
      <c r="CB502" s="21">
        <f>VLOOKUP(CB$6,'MonteCarlo Policy Paths'!$N$2:$S$31,$B502+1,FALSE)</f>
        <v>95.321073906264047</v>
      </c>
      <c r="CC502" s="21">
        <f>VLOOKUP(CC$6,'MonteCarlo Policy Paths'!$N$2:$S$31,$B502+1,FALSE)</f>
        <v>97.972807459231774</v>
      </c>
      <c r="CD502" s="21">
        <f>VLOOKUP(CD$6,'MonteCarlo Policy Paths'!$N$2:$S$31,$B502+1,FALSE)</f>
        <v>100.70188743091984</v>
      </c>
      <c r="CE502" s="21">
        <f>VLOOKUP(CE$6,'MonteCarlo Policy Paths'!$N$2:$S$31,$B502+1,FALSE)</f>
        <v>103.48109827693068</v>
      </c>
      <c r="CF502" s="21">
        <f>VLOOKUP(CF$6,'MonteCarlo Policy Paths'!$N$2:$S$31,$B502+1,FALSE)</f>
        <v>106.37744326160868</v>
      </c>
      <c r="CG502" s="21">
        <f>VLOOKUP(CG$6,'MonteCarlo Policy Paths'!$N$2:$S$31,$B502+1,FALSE)</f>
        <v>109.31402956265458</v>
      </c>
      <c r="CH502" s="21">
        <f>VLOOKUP(CH$6,'MonteCarlo Policy Paths'!$N$2:$S$31,$B502+1,FALSE)</f>
        <v>112.30612514839871</v>
      </c>
      <c r="CI502" s="21">
        <f>VLOOKUP(CI$6,'MonteCarlo Policy Paths'!$N$2:$S$31,$B502+1,FALSE)</f>
        <v>115.37497116076017</v>
      </c>
      <c r="CJ502" s="21">
        <f>VLOOKUP(CJ$6,'MonteCarlo Policy Paths'!$N$2:$S$31,$B502+1,FALSE)</f>
        <v>118.53125256657755</v>
      </c>
      <c r="CK502" s="21">
        <f>VLOOKUP(CK$6,'MonteCarlo Policy Paths'!$N$2:$S$31,$B502+1,FALSE)</f>
        <v>121.76875646902944</v>
      </c>
      <c r="CL502" s="21">
        <f>VLOOKUP(CL$6,'MonteCarlo Policy Paths'!$N$2:$S$31,$B502+1,FALSE)</f>
        <v>125.08672773594304</v>
      </c>
      <c r="CM502" s="21">
        <f>VLOOKUP(CM$6,'MonteCarlo Policy Paths'!$N$2:$S$31,$B502+1,FALSE)</f>
        <v>128.47676069968128</v>
      </c>
      <c r="CN502" s="21">
        <f>VLOOKUP(CN$6,'MonteCarlo Policy Paths'!$N$2:$S$31,$B502+1,FALSE)</f>
        <v>131.94323193005201</v>
      </c>
      <c r="CO502" s="164">
        <f>VLOOKUP(CO$6,'MonteCarlo Policy Paths'!$N$2:$S$31,$B502+1,FALSE)</f>
        <v>135.47056479945655</v>
      </c>
      <c r="CQ502" s="163">
        <f>BM502*VLOOKUP(AI$6,'Greenhouse Gas Costs Avoided'!$A$2:$I$32,9,FALSE)</f>
        <v>1.5320817610121258</v>
      </c>
      <c r="CR502" s="21">
        <f>BN502*VLOOKUP(AJ$6,'Greenhouse Gas Costs Avoided'!$A$2:$I$32,9,FALSE)</f>
        <v>1.6976055607114411</v>
      </c>
      <c r="CS502" s="21">
        <f>BO502*VLOOKUP(AK$6,'Greenhouse Gas Costs Avoided'!$A$2:$I$32,9,FALSE)</f>
        <v>1.8809216846672472</v>
      </c>
      <c r="CT502" s="21">
        <f>BP502*VLOOKUP(AL$6,'Greenhouse Gas Costs Avoided'!$A$2:$I$32,9,FALSE)</f>
        <v>2.0837803301021003</v>
      </c>
      <c r="CU502" s="21">
        <f>BQ502*VLOOKUP(AM$6,'Greenhouse Gas Costs Avoided'!$A$2:$I$32,9,FALSE)</f>
        <v>2.3072228153580183</v>
      </c>
      <c r="CV502" s="21">
        <f>BR502*VLOOKUP(AN$6,'Greenhouse Gas Costs Avoided'!$A$2:$I$32,9,FALSE)</f>
        <v>2.5517151467399573</v>
      </c>
      <c r="CW502" s="21">
        <f>BS502*VLOOKUP(AO$6,'Greenhouse Gas Costs Avoided'!$A$2:$I$32,9,FALSE)</f>
        <v>2.8200772139570236</v>
      </c>
      <c r="CX502" s="21">
        <f>BT502*VLOOKUP(AP$6,'Greenhouse Gas Costs Avoided'!$A$2:$I$32,9,FALSE)</f>
        <v>3.1165903917263735</v>
      </c>
      <c r="CY502" s="21">
        <f>BU502*VLOOKUP(AQ$6,'Greenhouse Gas Costs Avoided'!$A$2:$I$32,9,FALSE)</f>
        <v>3.444022251736667</v>
      </c>
      <c r="CZ502" s="21">
        <f>BV502*VLOOKUP(AR$6,'Greenhouse Gas Costs Avoided'!$A$2:$I$32,9,FALSE)</f>
        <v>3.8099226171979153</v>
      </c>
      <c r="DA502" s="21">
        <f>BW502*VLOOKUP(AS$6,'Greenhouse Gas Costs Avoided'!$A$2:$I$32,9,FALSE)</f>
        <v>4.2156506416508543</v>
      </c>
      <c r="DB502" s="21">
        <f>BX502*VLOOKUP(AT$6,'Greenhouse Gas Costs Avoided'!$A$2:$I$32,9,FALSE)</f>
        <v>4.6652788536686769</v>
      </c>
      <c r="DC502" s="21">
        <f>BY502*VLOOKUP(AU$6,'Greenhouse Gas Costs Avoided'!$A$2:$I$32,9,FALSE)</f>
        <v>5.1640119451993618</v>
      </c>
      <c r="DD502" s="21">
        <f>BZ502*VLOOKUP(AV$6,'Greenhouse Gas Costs Avoided'!$A$2:$I$32,9,FALSE)</f>
        <v>5.7165601774917221</v>
      </c>
      <c r="DE502" s="21">
        <f>CA502*VLOOKUP(AW$6,'Greenhouse Gas Costs Avoided'!$A$2:$I$32,9,FALSE)</f>
        <v>5.8748558551380645</v>
      </c>
      <c r="DF502" s="21">
        <f>CB502*VLOOKUP(AX$6,'Greenhouse Gas Costs Avoided'!$A$2:$I$32,9,FALSE)</f>
        <v>6.0386151127443357</v>
      </c>
      <c r="DG502" s="21">
        <f>CC502*VLOOKUP(AY$6,'Greenhouse Gas Costs Avoided'!$A$2:$I$32,9,FALSE)</f>
        <v>6.2066031310462346</v>
      </c>
      <c r="DH502" s="21">
        <f>CD502*VLOOKUP(AZ$6,'Greenhouse Gas Costs Avoided'!$A$2:$I$32,9,FALSE)</f>
        <v>6.3794910653253769</v>
      </c>
      <c r="DI502" s="21">
        <f>CE502*VLOOKUP(BA$6,'Greenhouse Gas Costs Avoided'!$A$2:$I$32,9,FALSE)</f>
        <v>6.5555548036832505</v>
      </c>
      <c r="DJ502" s="21">
        <f>CF502*VLOOKUP(BB$6,'Greenhouse Gas Costs Avoided'!$A$2:$I$32,9,FALSE)</f>
        <v>6.7390390205459019</v>
      </c>
      <c r="DK502" s="21">
        <f>CG502*VLOOKUP(BC$6,'Greenhouse Gas Costs Avoided'!$A$2:$I$32,9,FALSE)</f>
        <v>6.9250725353887148</v>
      </c>
      <c r="DL502" s="21">
        <f>CH502*VLOOKUP(BD$6,'Greenhouse Gas Costs Avoided'!$A$2:$I$32,9,FALSE)</f>
        <v>7.114622578022705</v>
      </c>
      <c r="DM502" s="21">
        <f>CI502*VLOOKUP(BE$6,'Greenhouse Gas Costs Avoided'!$A$2:$I$32,9,FALSE)</f>
        <v>7.309034780377397</v>
      </c>
      <c r="DN502" s="21">
        <f>CJ502*VLOOKUP(BF$6,'Greenhouse Gas Costs Avoided'!$A$2:$I$32,9,FALSE)</f>
        <v>7.5089860379134308</v>
      </c>
      <c r="DO502" s="21">
        <f>CK502*VLOOKUP(BG$6,'Greenhouse Gas Costs Avoided'!$A$2:$I$32,9,FALSE)</f>
        <v>7.714082761982441</v>
      </c>
      <c r="DP502" s="21">
        <f>CL502*VLOOKUP(BH$6,'Greenhouse Gas Costs Avoided'!$A$2:$I$32,9,FALSE)</f>
        <v>7.9242771147625906</v>
      </c>
      <c r="DQ502" s="21">
        <f>CM502*VLOOKUP(BI$6,'Greenhouse Gas Costs Avoided'!$A$2:$I$32,9,FALSE)</f>
        <v>8.1390365949973802</v>
      </c>
      <c r="DR502" s="21">
        <f>CN502*VLOOKUP(BJ$6,'Greenhouse Gas Costs Avoided'!$A$2:$I$32,9,FALSE)</f>
        <v>8.358638459535694</v>
      </c>
      <c r="DS502" s="164">
        <f>CO502*VLOOKUP(BK$6,'Greenhouse Gas Costs Avoided'!$A$2:$I$32,9,FALSE)</f>
        <v>8.5820959249206545</v>
      </c>
    </row>
    <row r="503" spans="1:123" x14ac:dyDescent="0.35">
      <c r="A503" s="174">
        <v>497</v>
      </c>
      <c r="B503" s="12">
        <v>2</v>
      </c>
      <c r="C503" s="175">
        <v>2023</v>
      </c>
      <c r="E503" s="20">
        <v>0</v>
      </c>
      <c r="F503" s="21">
        <v>82.346532180449415</v>
      </c>
      <c r="G503" s="21">
        <v>84.002844861871253</v>
      </c>
      <c r="H503" s="21">
        <v>85.659157543293105</v>
      </c>
      <c r="I503" s="21">
        <v>86.918851036576825</v>
      </c>
      <c r="J503" s="21">
        <v>88.178544529860531</v>
      </c>
      <c r="K503" s="21">
        <v>89.438238023144251</v>
      </c>
      <c r="L503" s="21">
        <v>90.697931516427971</v>
      </c>
      <c r="M503" s="21">
        <v>91.95762500971172</v>
      </c>
      <c r="N503" s="21">
        <v>93.21731850299544</v>
      </c>
      <c r="O503" s="21">
        <v>94.47701199627916</v>
      </c>
      <c r="P503" s="21">
        <v>95.73670548956288</v>
      </c>
      <c r="Q503" s="21">
        <v>96.996398982846586</v>
      </c>
      <c r="R503" s="21">
        <v>98.25609247613032</v>
      </c>
      <c r="S503" s="21">
        <v>99.65157958594628</v>
      </c>
      <c r="T503" s="21">
        <v>101.04706669576224</v>
      </c>
      <c r="U503" s="21">
        <v>102.4425538055782</v>
      </c>
      <c r="V503" s="21">
        <v>103.83804091539416</v>
      </c>
      <c r="W503" s="21">
        <v>105.23352802521011</v>
      </c>
      <c r="X503" s="21">
        <v>106.47156953138905</v>
      </c>
      <c r="Y503" s="21">
        <v>107.709611037568</v>
      </c>
      <c r="Z503" s="21">
        <v>108.94765254374694</v>
      </c>
      <c r="AA503" s="21">
        <v>110.18569404992589</v>
      </c>
      <c r="AB503" s="21">
        <v>111.42373555610482</v>
      </c>
      <c r="AC503" s="21">
        <v>112.86811731331359</v>
      </c>
      <c r="AD503" s="21">
        <v>114.31249907052236</v>
      </c>
      <c r="AE503" s="21">
        <v>115.75688082773114</v>
      </c>
      <c r="AF503" s="21">
        <v>117.20126258493991</v>
      </c>
      <c r="AG503" s="22">
        <v>120.41827982173916</v>
      </c>
      <c r="AI503" s="20">
        <v>0</v>
      </c>
      <c r="AJ503" s="21">
        <v>5.2166744805659615</v>
      </c>
      <c r="AK503" s="21">
        <v>5.3216023247413169</v>
      </c>
      <c r="AL503" s="21">
        <v>5.4265301689166732</v>
      </c>
      <c r="AM503" s="21">
        <v>5.5063320831654474</v>
      </c>
      <c r="AN503" s="21">
        <v>5.5861339974142208</v>
      </c>
      <c r="AO503" s="21">
        <v>5.665935911662995</v>
      </c>
      <c r="AP503" s="21">
        <v>5.7457378259117702</v>
      </c>
      <c r="AQ503" s="21">
        <v>5.8255397401605462</v>
      </c>
      <c r="AR503" s="21">
        <v>5.9053416544093205</v>
      </c>
      <c r="AS503" s="21">
        <v>5.9851435686580947</v>
      </c>
      <c r="AT503" s="21">
        <v>6.0649454829068699</v>
      </c>
      <c r="AU503" s="21">
        <v>6.1447473971556432</v>
      </c>
      <c r="AV503" s="21">
        <v>6.2245493114044184</v>
      </c>
      <c r="AW503" s="21">
        <v>6.312953786990386</v>
      </c>
      <c r="AX503" s="21">
        <v>6.4013582625763545</v>
      </c>
      <c r="AY503" s="21">
        <v>6.4897627381623222</v>
      </c>
      <c r="AZ503" s="21">
        <v>6.5781672137482907</v>
      </c>
      <c r="BA503" s="21">
        <v>6.6665716893342575</v>
      </c>
      <c r="BB503" s="21">
        <v>6.7450019445028957</v>
      </c>
      <c r="BC503" s="21">
        <v>6.8234321996715348</v>
      </c>
      <c r="BD503" s="21">
        <v>6.901862454840173</v>
      </c>
      <c r="BE503" s="21">
        <v>6.9802927100088112</v>
      </c>
      <c r="BF503" s="21">
        <v>7.0587229651774486</v>
      </c>
      <c r="BG503" s="21">
        <v>7.1502249295408609</v>
      </c>
      <c r="BH503" s="21">
        <v>7.2417268939042723</v>
      </c>
      <c r="BI503" s="21">
        <v>7.3332288582676846</v>
      </c>
      <c r="BJ503" s="21">
        <v>7.424730822631096</v>
      </c>
      <c r="BK503" s="22">
        <v>7.6285297110405814</v>
      </c>
      <c r="BM503" s="163">
        <f>VLOOKUP(BM$6,'MonteCarlo Policy Paths'!$N$2:$S$31,$B503+1,FALSE)</f>
        <v>23.967702867134744</v>
      </c>
      <c r="BN503" s="21">
        <f>VLOOKUP(BN$6,'MonteCarlo Policy Paths'!$N$2:$S$31,$B503+1,FALSE)</f>
        <v>26.317177955222718</v>
      </c>
      <c r="BO503" s="21">
        <f>VLOOKUP(BO$6,'MonteCarlo Policy Paths'!$N$2:$S$31,$B503+1,FALSE)</f>
        <v>28.893255238045125</v>
      </c>
      <c r="BP503" s="21">
        <f>VLOOKUP(BP$6,'MonteCarlo Policy Paths'!$N$2:$S$31,$B503+1,FALSE)</f>
        <v>31.715102246604285</v>
      </c>
      <c r="BQ503" s="21">
        <f>VLOOKUP(BQ$6,'MonteCarlo Policy Paths'!$N$2:$S$31,$B503+1,FALSE)</f>
        <v>34.790233856835599</v>
      </c>
      <c r="BR503" s="21">
        <f>VLOOKUP(BR$6,'MonteCarlo Policy Paths'!$N$2:$S$31,$B503+1,FALSE)</f>
        <v>38.117013285454661</v>
      </c>
      <c r="BS503" s="21">
        <f>VLOOKUP(BS$6,'MonteCarlo Policy Paths'!$N$2:$S$31,$B503+1,FALSE)</f>
        <v>41.72840612279375</v>
      </c>
      <c r="BT503" s="21">
        <f>VLOOKUP(BT$6,'MonteCarlo Policy Paths'!$N$2:$S$31,$B503+1,FALSE)</f>
        <v>45.677249983631562</v>
      </c>
      <c r="BU503" s="21">
        <f>VLOOKUP(BU$6,'MonteCarlo Policy Paths'!$N$2:$S$31,$B503+1,FALSE)</f>
        <v>49.99204890598088</v>
      </c>
      <c r="BV503" s="21">
        <f>VLOOKUP(BV$6,'MonteCarlo Policy Paths'!$N$2:$S$31,$B503+1,FALSE)</f>
        <v>54.768556811140854</v>
      </c>
      <c r="BW503" s="21">
        <f>VLOOKUP(BW$6,'MonteCarlo Policy Paths'!$N$2:$S$31,$B503+1,FALSE)</f>
        <v>60.010238214835042</v>
      </c>
      <c r="BX503" s="21">
        <f>VLOOKUP(BX$6,'MonteCarlo Policy Paths'!$N$2:$S$31,$B503+1,FALSE)</f>
        <v>65.75812779974207</v>
      </c>
      <c r="BY503" s="21">
        <f>VLOOKUP(BY$6,'MonteCarlo Policy Paths'!$N$2:$S$31,$B503+1,FALSE)</f>
        <v>72.066881159093455</v>
      </c>
      <c r="BZ503" s="21">
        <f>VLOOKUP(BZ$6,'MonteCarlo Policy Paths'!$N$2:$S$31,$B503+1,FALSE)</f>
        <v>78.981532638183737</v>
      </c>
      <c r="CA503" s="21">
        <f>VLOOKUP(CA$6,'MonteCarlo Policy Paths'!$N$2:$S$31,$B503+1,FALSE)</f>
        <v>81.252691038046251</v>
      </c>
      <c r="CB503" s="21">
        <f>VLOOKUP(CB$6,'MonteCarlo Policy Paths'!$N$2:$S$31,$B503+1,FALSE)</f>
        <v>83.604044111934414</v>
      </c>
      <c r="CC503" s="21">
        <f>VLOOKUP(CC$6,'MonteCarlo Policy Paths'!$N$2:$S$31,$B503+1,FALSE)</f>
        <v>86.018714380110126</v>
      </c>
      <c r="CD503" s="21">
        <f>VLOOKUP(CD$6,'MonteCarlo Policy Paths'!$N$2:$S$31,$B503+1,FALSE)</f>
        <v>88.506196331807388</v>
      </c>
      <c r="CE503" s="21">
        <f>VLOOKUP(CE$6,'MonteCarlo Policy Paths'!$N$2:$S$31,$B503+1,FALSE)</f>
        <v>91.042757806054695</v>
      </c>
      <c r="CF503" s="21">
        <f>VLOOKUP(CF$6,'MonteCarlo Policy Paths'!$N$2:$S$31,$B503+1,FALSE)</f>
        <v>93.687547211990633</v>
      </c>
      <c r="CG503" s="21">
        <f>VLOOKUP(CG$6,'MonteCarlo Policy Paths'!$N$2:$S$31,$B503+1,FALSE)</f>
        <v>96.373095170621937</v>
      </c>
      <c r="CH503" s="21">
        <f>VLOOKUP(CH$6,'MonteCarlo Policy Paths'!$N$2:$S$31,$B503+1,FALSE)</f>
        <v>99.112987273548597</v>
      </c>
      <c r="CI503" s="21">
        <f>VLOOKUP(CI$6,'MonteCarlo Policy Paths'!$N$2:$S$31,$B503+1,FALSE)</f>
        <v>101.92614153054797</v>
      </c>
      <c r="CJ503" s="21">
        <f>VLOOKUP(CJ$6,'MonteCarlo Policy Paths'!$N$2:$S$31,$B503+1,FALSE)</f>
        <v>104.82221793361833</v>
      </c>
      <c r="CK503" s="21">
        <f>VLOOKUP(CK$6,'MonteCarlo Policy Paths'!$N$2:$S$31,$B503+1,FALSE)</f>
        <v>107.79595653596101</v>
      </c>
      <c r="CL503" s="21">
        <f>VLOOKUP(CL$6,'MonteCarlo Policy Paths'!$N$2:$S$31,$B503+1,FALSE)</f>
        <v>110.84691133589952</v>
      </c>
      <c r="CM503" s="21">
        <f>VLOOKUP(CM$6,'MonteCarlo Policy Paths'!$N$2:$S$31,$B503+1,FALSE)</f>
        <v>113.96784710075578</v>
      </c>
      <c r="CN503" s="21">
        <f>VLOOKUP(CN$6,'MonteCarlo Policy Paths'!$N$2:$S$31,$B503+1,FALSE)</f>
        <v>117.16284845198182</v>
      </c>
      <c r="CO503" s="164">
        <f>VLOOKUP(CO$6,'MonteCarlo Policy Paths'!$N$2:$S$31,$B503+1,FALSE)</f>
        <v>120.41827982173916</v>
      </c>
      <c r="CQ503" s="163">
        <f>BM503*VLOOKUP(AI$6,'Greenhouse Gas Costs Avoided'!$A$2:$I$32,9,FALSE)</f>
        <v>1.5183602829902079</v>
      </c>
      <c r="CR503" s="21">
        <f>BN503*VLOOKUP(AJ$6,'Greenhouse Gas Costs Avoided'!$A$2:$I$32,9,FALSE)</f>
        <v>1.6672001480120395</v>
      </c>
      <c r="CS503" s="21">
        <f>BO503*VLOOKUP(AK$6,'Greenhouse Gas Costs Avoided'!$A$2:$I$32,9,FALSE)</f>
        <v>1.8303953216936328</v>
      </c>
      <c r="CT503" s="21">
        <f>BP503*VLOOKUP(AL$6,'Greenhouse Gas Costs Avoided'!$A$2:$I$32,9,FALSE)</f>
        <v>2.0091600721673259</v>
      </c>
      <c r="CU503" s="21">
        <f>BQ503*VLOOKUP(AM$6,'Greenhouse Gas Costs Avoided'!$A$2:$I$32,9,FALSE)</f>
        <v>2.2039704688009323</v>
      </c>
      <c r="CV503" s="21">
        <f>BR503*VLOOKUP(AN$6,'Greenhouse Gas Costs Avoided'!$A$2:$I$32,9,FALSE)</f>
        <v>2.4147228209427172</v>
      </c>
      <c r="CW503" s="21">
        <f>BS503*VLOOKUP(AO$6,'Greenhouse Gas Costs Avoided'!$A$2:$I$32,9,FALSE)</f>
        <v>2.6435055074141016</v>
      </c>
      <c r="CX503" s="21">
        <f>BT503*VLOOKUP(AP$6,'Greenhouse Gas Costs Avoided'!$A$2:$I$32,9,FALSE)</f>
        <v>2.8936658050138946</v>
      </c>
      <c r="CY503" s="21">
        <f>BU503*VLOOKUP(AQ$6,'Greenhouse Gas Costs Avoided'!$A$2:$I$32,9,FALSE)</f>
        <v>3.1670094520501597</v>
      </c>
      <c r="CZ503" s="21">
        <f>BV503*VLOOKUP(AR$6,'Greenhouse Gas Costs Avoided'!$A$2:$I$32,9,FALSE)</f>
        <v>3.4696024846318703</v>
      </c>
      <c r="DA503" s="21">
        <f>BW503*VLOOKUP(AS$6,'Greenhouse Gas Costs Avoided'!$A$2:$I$32,9,FALSE)</f>
        <v>3.8016643807416939</v>
      </c>
      <c r="DB503" s="21">
        <f>BX503*VLOOKUP(AT$6,'Greenhouse Gas Costs Avoided'!$A$2:$I$32,9,FALSE)</f>
        <v>4.1657946983243246</v>
      </c>
      <c r="DC503" s="21">
        <f>BY503*VLOOKUP(AU$6,'Greenhouse Gas Costs Avoided'!$A$2:$I$32,9,FALSE)</f>
        <v>4.5654558835919028</v>
      </c>
      <c r="DD503" s="21">
        <f>BZ503*VLOOKUP(AV$6,'Greenhouse Gas Costs Avoided'!$A$2:$I$32,9,FALSE)</f>
        <v>5.0035008741682265</v>
      </c>
      <c r="DE503" s="21">
        <f>CA503*VLOOKUP(AW$6,'Greenhouse Gas Costs Avoided'!$A$2:$I$32,9,FALSE)</f>
        <v>5.1473793563843691</v>
      </c>
      <c r="DF503" s="21">
        <f>CB503*VLOOKUP(AX$6,'Greenhouse Gas Costs Avoided'!$A$2:$I$32,9,FALSE)</f>
        <v>5.2963381923007766</v>
      </c>
      <c r="DG503" s="21">
        <f>CC503*VLOOKUP(AY$6,'Greenhouse Gas Costs Avoided'!$A$2:$I$32,9,FALSE)</f>
        <v>5.4493081891352544</v>
      </c>
      <c r="DH503" s="21">
        <f>CD503*VLOOKUP(AZ$6,'Greenhouse Gas Costs Avoided'!$A$2:$I$32,9,FALSE)</f>
        <v>5.606890825278958</v>
      </c>
      <c r="DI503" s="21">
        <f>CE503*VLOOKUP(BA$6,'Greenhouse Gas Costs Avoided'!$A$2:$I$32,9,FALSE)</f>
        <v>5.7675826620899597</v>
      </c>
      <c r="DJ503" s="21">
        <f>CF503*VLOOKUP(BB$6,'Greenhouse Gas Costs Avoided'!$A$2:$I$32,9,FALSE)</f>
        <v>5.935130766850258</v>
      </c>
      <c r="DK503" s="21">
        <f>CG503*VLOOKUP(BC$6,'Greenhouse Gas Costs Avoided'!$A$2:$I$32,9,FALSE)</f>
        <v>6.1052609366481567</v>
      </c>
      <c r="DL503" s="21">
        <f>CH503*VLOOKUP(BD$6,'Greenhouse Gas Costs Avoided'!$A$2:$I$32,9,FALSE)</f>
        <v>6.2788338222861402</v>
      </c>
      <c r="DM503" s="21">
        <f>CI503*VLOOKUP(BE$6,'Greenhouse Gas Costs Avoided'!$A$2:$I$32,9,FALSE)</f>
        <v>6.4570478846612929</v>
      </c>
      <c r="DN503" s="21">
        <f>CJ503*VLOOKUP(BF$6,'Greenhouse Gas Costs Avoided'!$A$2:$I$32,9,FALSE)</f>
        <v>6.6405150868084322</v>
      </c>
      <c r="DO503" s="21">
        <f>CK503*VLOOKUP(BG$6,'Greenhouse Gas Costs Avoided'!$A$2:$I$32,9,FALSE)</f>
        <v>6.8289022097138705</v>
      </c>
      <c r="DP503" s="21">
        <f>CL503*VLOOKUP(BH$6,'Greenhouse Gas Costs Avoided'!$A$2:$I$32,9,FALSE)</f>
        <v>7.0221809990540507</v>
      </c>
      <c r="DQ503" s="21">
        <f>CM503*VLOOKUP(BI$6,'Greenhouse Gas Costs Avoided'!$A$2:$I$32,9,FALSE)</f>
        <v>7.2198931009350886</v>
      </c>
      <c r="DR503" s="21">
        <f>CN503*VLOOKUP(BJ$6,'Greenhouse Gas Costs Avoided'!$A$2:$I$32,9,FALSE)</f>
        <v>7.4222972772007143</v>
      </c>
      <c r="DS503" s="164">
        <f>CO503*VLOOKUP(BK$6,'Greenhouse Gas Costs Avoided'!$A$2:$I$32,9,FALSE)</f>
        <v>7.6285297110405814</v>
      </c>
    </row>
    <row r="504" spans="1:123" x14ac:dyDescent="0.35">
      <c r="A504" s="174">
        <v>498</v>
      </c>
      <c r="B504" s="12">
        <v>4</v>
      </c>
      <c r="C504" s="175">
        <v>2023</v>
      </c>
      <c r="E504" s="20">
        <v>0</v>
      </c>
      <c r="F504" s="21">
        <v>82.346532180449415</v>
      </c>
      <c r="G504" s="21">
        <v>84.002844861871253</v>
      </c>
      <c r="H504" s="21">
        <v>85.659157543293105</v>
      </c>
      <c r="I504" s="21">
        <v>86.918851036576825</v>
      </c>
      <c r="J504" s="21">
        <v>88.178544529860531</v>
      </c>
      <c r="K504" s="21">
        <v>89.438238023144251</v>
      </c>
      <c r="L504" s="21">
        <v>90.697931516427971</v>
      </c>
      <c r="M504" s="21">
        <v>91.95762500971172</v>
      </c>
      <c r="N504" s="21">
        <v>93.21731850299544</v>
      </c>
      <c r="O504" s="21">
        <v>94.47701199627916</v>
      </c>
      <c r="P504" s="21">
        <v>95.73670548956288</v>
      </c>
      <c r="Q504" s="21">
        <v>96.996398982846586</v>
      </c>
      <c r="R504" s="21">
        <v>98.25609247613032</v>
      </c>
      <c r="S504" s="21">
        <v>99.65157958594628</v>
      </c>
      <c r="T504" s="21">
        <v>101.04706669576224</v>
      </c>
      <c r="U504" s="21">
        <v>102.4425538055782</v>
      </c>
      <c r="V504" s="21">
        <v>103.83804091539416</v>
      </c>
      <c r="W504" s="21">
        <v>105.23352802521011</v>
      </c>
      <c r="X504" s="21">
        <v>106.47156953138905</v>
      </c>
      <c r="Y504" s="21">
        <v>107.709611037568</v>
      </c>
      <c r="Z504" s="21">
        <v>108.94765254374694</v>
      </c>
      <c r="AA504" s="21">
        <v>110.18569404992589</v>
      </c>
      <c r="AB504" s="21">
        <v>111.42373555610482</v>
      </c>
      <c r="AC504" s="21">
        <v>112.86811731331359</v>
      </c>
      <c r="AD504" s="21">
        <v>114.31249907052236</v>
      </c>
      <c r="AE504" s="21">
        <v>115.75688082773114</v>
      </c>
      <c r="AF504" s="21">
        <v>117.20126258493991</v>
      </c>
      <c r="AG504" s="22">
        <v>119.5319620819439</v>
      </c>
      <c r="AI504" s="20">
        <v>0</v>
      </c>
      <c r="AJ504" s="21">
        <v>5.2166744805659615</v>
      </c>
      <c r="AK504" s="21">
        <v>5.3216023247413169</v>
      </c>
      <c r="AL504" s="21">
        <v>5.4265301689166732</v>
      </c>
      <c r="AM504" s="21">
        <v>5.5063320831654474</v>
      </c>
      <c r="AN504" s="21">
        <v>5.5861339974142208</v>
      </c>
      <c r="AO504" s="21">
        <v>5.665935911662995</v>
      </c>
      <c r="AP504" s="21">
        <v>5.7457378259117702</v>
      </c>
      <c r="AQ504" s="21">
        <v>5.8255397401605462</v>
      </c>
      <c r="AR504" s="21">
        <v>5.9053416544093205</v>
      </c>
      <c r="AS504" s="21">
        <v>5.9851435686580947</v>
      </c>
      <c r="AT504" s="21">
        <v>6.0649454829068699</v>
      </c>
      <c r="AU504" s="21">
        <v>6.1447473971556432</v>
      </c>
      <c r="AV504" s="21">
        <v>6.2245493114044184</v>
      </c>
      <c r="AW504" s="21">
        <v>6.312953786990386</v>
      </c>
      <c r="AX504" s="21">
        <v>6.4013582625763545</v>
      </c>
      <c r="AY504" s="21">
        <v>6.4897627381623222</v>
      </c>
      <c r="AZ504" s="21">
        <v>6.5781672137482907</v>
      </c>
      <c r="BA504" s="21">
        <v>6.6665716893342575</v>
      </c>
      <c r="BB504" s="21">
        <v>6.7450019445028957</v>
      </c>
      <c r="BC504" s="21">
        <v>6.8234321996715348</v>
      </c>
      <c r="BD504" s="21">
        <v>6.901862454840173</v>
      </c>
      <c r="BE504" s="21">
        <v>6.9802927100088112</v>
      </c>
      <c r="BF504" s="21">
        <v>7.0587229651774486</v>
      </c>
      <c r="BG504" s="21">
        <v>7.1502249295408609</v>
      </c>
      <c r="BH504" s="21">
        <v>7.2417268939042723</v>
      </c>
      <c r="BI504" s="21">
        <v>7.3332288582676846</v>
      </c>
      <c r="BJ504" s="21">
        <v>7.424730822631096</v>
      </c>
      <c r="BK504" s="22">
        <v>7.5723812490175435</v>
      </c>
      <c r="BM504" s="163">
        <f>VLOOKUP(BM$6,'MonteCarlo Policy Paths'!$N$2:$S$31,$B504+1,FALSE)</f>
        <v>21.456887556927661</v>
      </c>
      <c r="BN504" s="21">
        <f>VLOOKUP(BN$6,'MonteCarlo Policy Paths'!$N$2:$S$31,$B504+1,FALSE)</f>
        <v>23.119081894670884</v>
      </c>
      <c r="BO504" s="21">
        <f>VLOOKUP(BO$6,'MonteCarlo Policy Paths'!$N$2:$S$31,$B504+1,FALSE)</f>
        <v>24.918982795429599</v>
      </c>
      <c r="BP504" s="21">
        <f>VLOOKUP(BP$6,'MonteCarlo Policy Paths'!$N$2:$S$31,$B504+1,FALSE)</f>
        <v>26.866510906830612</v>
      </c>
      <c r="BQ504" s="21">
        <f>VLOOKUP(BQ$6,'MonteCarlo Policy Paths'!$N$2:$S$31,$B504+1,FALSE)</f>
        <v>28.957808063155838</v>
      </c>
      <c r="BR504" s="21">
        <f>VLOOKUP(BR$6,'MonteCarlo Policy Paths'!$N$2:$S$31,$B504+1,FALSE)</f>
        <v>31.169773267386955</v>
      </c>
      <c r="BS504" s="21">
        <f>VLOOKUP(BS$6,'MonteCarlo Policy Paths'!$N$2:$S$31,$B504+1,FALSE)</f>
        <v>33.536503079259326</v>
      </c>
      <c r="BT504" s="21">
        <f>VLOOKUP(BT$6,'MonteCarlo Policy Paths'!$N$2:$S$31,$B504+1,FALSE)</f>
        <v>36.094562758542168</v>
      </c>
      <c r="BU504" s="21">
        <f>VLOOKUP(BU$6,'MonteCarlo Policy Paths'!$N$2:$S$31,$B504+1,FALSE)</f>
        <v>38.859796339203925</v>
      </c>
      <c r="BV504" s="21">
        <f>VLOOKUP(BV$6,'MonteCarlo Policy Paths'!$N$2:$S$31,$B504+1,FALSE)</f>
        <v>41.937214526892696</v>
      </c>
      <c r="BW504" s="21">
        <f>VLOOKUP(BW$6,'MonteCarlo Policy Paths'!$N$2:$S$31,$B504+1,FALSE)</f>
        <v>45.285702034805901</v>
      </c>
      <c r="BX504" s="21">
        <f>VLOOKUP(BX$6,'MonteCarlo Policy Paths'!$N$2:$S$31,$B504+1,FALSE)</f>
        <v>48.923675973628832</v>
      </c>
      <c r="BY504" s="21">
        <f>VLOOKUP(BY$6,'MonteCarlo Policy Paths'!$N$2:$S$31,$B504+1,FALSE)</f>
        <v>52.880283256992421</v>
      </c>
      <c r="BZ504" s="21">
        <f>VLOOKUP(BZ$6,'MonteCarlo Policy Paths'!$N$2:$S$31,$B504+1,FALSE)</f>
        <v>57.179951130409847</v>
      </c>
      <c r="CA504" s="21">
        <f>VLOOKUP(CA$6,'MonteCarlo Policy Paths'!$N$2:$S$31,$B504+1,FALSE)</f>
        <v>59.199989570907007</v>
      </c>
      <c r="CB504" s="21">
        <f>VLOOKUP(CB$6,'MonteCarlo Policy Paths'!$N$2:$S$31,$B504+1,FALSE)</f>
        <v>61.304348310445278</v>
      </c>
      <c r="CC504" s="21">
        <f>VLOOKUP(CC$6,'MonteCarlo Policy Paths'!$N$2:$S$31,$B504+1,FALSE)</f>
        <v>63.486799757257046</v>
      </c>
      <c r="CD504" s="21">
        <f>VLOOKUP(CD$6,'MonteCarlo Policy Paths'!$N$2:$S$31,$B504+1,FALSE)</f>
        <v>65.754412861465767</v>
      </c>
      <c r="CE504" s="21">
        <f>VLOOKUP(CE$6,'MonteCarlo Policy Paths'!$N$2:$S$31,$B504+1,FALSE)</f>
        <v>68.097759333367534</v>
      </c>
      <c r="CF504" s="21">
        <f>VLOOKUP(CF$6,'MonteCarlo Policy Paths'!$N$2:$S$31,$B504+1,FALSE)</f>
        <v>70.548973057852507</v>
      </c>
      <c r="CG504" s="21">
        <f>VLOOKUP(CG$6,'MonteCarlo Policy Paths'!$N$2:$S$31,$B504+1,FALSE)</f>
        <v>73.077007009761019</v>
      </c>
      <c r="CH504" s="21">
        <f>VLOOKUP(CH$6,'MonteCarlo Policy Paths'!$N$2:$S$31,$B504+1,FALSE)</f>
        <v>75.691476032446857</v>
      </c>
      <c r="CI504" s="21">
        <f>VLOOKUP(CI$6,'MonteCarlo Policy Paths'!$N$2:$S$31,$B504+1,FALSE)</f>
        <v>78.404802280730166</v>
      </c>
      <c r="CJ504" s="21">
        <f>VLOOKUP(CJ$6,'MonteCarlo Policy Paths'!$N$2:$S$31,$B504+1,FALSE)</f>
        <v>81.224927058038162</v>
      </c>
      <c r="CK504" s="21">
        <f>VLOOKUP(CK$6,'MonteCarlo Policy Paths'!$N$2:$S$31,$B504+1,FALSE)</f>
        <v>84.152487263770951</v>
      </c>
      <c r="CL504" s="21">
        <f>VLOOKUP(CL$6,'MonteCarlo Policy Paths'!$N$2:$S$31,$B504+1,FALSE)</f>
        <v>87.19069011352974</v>
      </c>
      <c r="CM504" s="21">
        <f>VLOOKUP(CM$6,'MonteCarlo Policy Paths'!$N$2:$S$31,$B504+1,FALSE)</f>
        <v>90.339519718236858</v>
      </c>
      <c r="CN504" s="21">
        <f>VLOOKUP(CN$6,'MonteCarlo Policy Paths'!$N$2:$S$31,$B504+1,FALSE)</f>
        <v>93.604800202242828</v>
      </c>
      <c r="CO504" s="164">
        <f>VLOOKUP(CO$6,'MonteCarlo Policy Paths'!$N$2:$S$31,$B504+1,FALSE)</f>
        <v>96.983684685934094</v>
      </c>
      <c r="CQ504" s="163">
        <f>BM504*VLOOKUP(AI$6,'Greenhouse Gas Costs Avoided'!$A$2:$I$32,9,FALSE)</f>
        <v>1.3592994724454583</v>
      </c>
      <c r="CR504" s="21">
        <f>BN504*VLOOKUP(AJ$6,'Greenhouse Gas Costs Avoided'!$A$2:$I$32,9,FALSE)</f>
        <v>1.4645999210963487</v>
      </c>
      <c r="CS504" s="21">
        <f>BO504*VLOOKUP(AK$6,'Greenhouse Gas Costs Avoided'!$A$2:$I$32,9,FALSE)</f>
        <v>1.5786241167474793</v>
      </c>
      <c r="CT504" s="21">
        <f>BP504*VLOOKUP(AL$6,'Greenhouse Gas Costs Avoided'!$A$2:$I$32,9,FALSE)</f>
        <v>1.7020005350363183</v>
      </c>
      <c r="CU504" s="21">
        <f>BQ504*VLOOKUP(AM$6,'Greenhouse Gas Costs Avoided'!$A$2:$I$32,9,FALSE)</f>
        <v>1.8344847601494692</v>
      </c>
      <c r="CV504" s="21">
        <f>BR504*VLOOKUP(AN$6,'Greenhouse Gas Costs Avoided'!$A$2:$I$32,9,FALSE)</f>
        <v>1.9746133378475101</v>
      </c>
      <c r="CW504" s="21">
        <f>BS504*VLOOKUP(AO$6,'Greenhouse Gas Costs Avoided'!$A$2:$I$32,9,FALSE)</f>
        <v>2.1245462941611284</v>
      </c>
      <c r="CX504" s="21">
        <f>BT504*VLOOKUP(AP$6,'Greenhouse Gas Costs Avoided'!$A$2:$I$32,9,FALSE)</f>
        <v>2.2866000479177169</v>
      </c>
      <c r="CY504" s="21">
        <f>BU504*VLOOKUP(AQ$6,'Greenhouse Gas Costs Avoided'!$A$2:$I$32,9,FALSE)</f>
        <v>2.4617783228380428</v>
      </c>
      <c r="CZ504" s="21">
        <f>BV504*VLOOKUP(AR$6,'Greenhouse Gas Costs Avoided'!$A$2:$I$32,9,FALSE)</f>
        <v>2.6567335747552212</v>
      </c>
      <c r="DA504" s="21">
        <f>BW504*VLOOKUP(AS$6,'Greenhouse Gas Costs Avoided'!$A$2:$I$32,9,FALSE)</f>
        <v>2.8688611394320973</v>
      </c>
      <c r="DB504" s="21">
        <f>BX504*VLOOKUP(AT$6,'Greenhouse Gas Costs Avoided'!$A$2:$I$32,9,FALSE)</f>
        <v>3.099327745676475</v>
      </c>
      <c r="DC504" s="21">
        <f>BY504*VLOOKUP(AU$6,'Greenhouse Gas Costs Avoided'!$A$2:$I$32,9,FALSE)</f>
        <v>3.3499798581359799</v>
      </c>
      <c r="DD504" s="21">
        <f>BZ504*VLOOKUP(AV$6,'Greenhouse Gas Costs Avoided'!$A$2:$I$32,9,FALSE)</f>
        <v>3.6223649492411436</v>
      </c>
      <c r="DE504" s="21">
        <f>CA504*VLOOKUP(AW$6,'Greenhouse Gas Costs Avoided'!$A$2:$I$32,9,FALSE)</f>
        <v>3.7503349159570667</v>
      </c>
      <c r="DF504" s="21">
        <f>CB504*VLOOKUP(AX$6,'Greenhouse Gas Costs Avoided'!$A$2:$I$32,9,FALSE)</f>
        <v>3.8836465958035138</v>
      </c>
      <c r="DG504" s="21">
        <f>CC504*VLOOKUP(AY$6,'Greenhouse Gas Costs Avoided'!$A$2:$I$32,9,FALSE)</f>
        <v>4.0219054692034097</v>
      </c>
      <c r="DH504" s="21">
        <f>CD504*VLOOKUP(AZ$6,'Greenhouse Gas Costs Avoided'!$A$2:$I$32,9,FALSE)</f>
        <v>4.1655593560070496</v>
      </c>
      <c r="DI504" s="21">
        <f>CE504*VLOOKUP(BA$6,'Greenhouse Gas Costs Avoided'!$A$2:$I$32,9,FALSE)</f>
        <v>4.3140109715809301</v>
      </c>
      <c r="DJ504" s="21">
        <f>CF504*VLOOKUP(BB$6,'Greenhouse Gas Costs Avoided'!$A$2:$I$32,9,FALSE)</f>
        <v>4.4692960059878768</v>
      </c>
      <c r="DK504" s="21">
        <f>CG504*VLOOKUP(BC$6,'Greenhouse Gas Costs Avoided'!$A$2:$I$32,9,FALSE)</f>
        <v>4.629447622014963</v>
      </c>
      <c r="DL504" s="21">
        <f>CH504*VLOOKUP(BD$6,'Greenhouse Gas Costs Avoided'!$A$2:$I$32,9,FALSE)</f>
        <v>4.7950749225184994</v>
      </c>
      <c r="DM504" s="21">
        <f>CI504*VLOOKUP(BE$6,'Greenhouse Gas Costs Avoided'!$A$2:$I$32,9,FALSE)</f>
        <v>4.9669648542748472</v>
      </c>
      <c r="DN504" s="21">
        <f>CJ504*VLOOKUP(BF$6,'Greenhouse Gas Costs Avoided'!$A$2:$I$32,9,FALSE)</f>
        <v>5.1456205009456273</v>
      </c>
      <c r="DO504" s="21">
        <f>CK504*VLOOKUP(BG$6,'Greenhouse Gas Costs Avoided'!$A$2:$I$32,9,FALSE)</f>
        <v>5.331082210275417</v>
      </c>
      <c r="DP504" s="21">
        <f>CL504*VLOOKUP(BH$6,'Greenhouse Gas Costs Avoided'!$A$2:$I$32,9,FALSE)</f>
        <v>5.5235531602164318</v>
      </c>
      <c r="DQ504" s="21">
        <f>CM504*VLOOKUP(BI$6,'Greenhouse Gas Costs Avoided'!$A$2:$I$32,9,FALSE)</f>
        <v>5.723032344191421</v>
      </c>
      <c r="DR504" s="21">
        <f>CN504*VLOOKUP(BJ$6,'Greenhouse Gas Costs Avoided'!$A$2:$I$32,9,FALSE)</f>
        <v>5.9298887220104266</v>
      </c>
      <c r="DS504" s="164">
        <f>CO504*VLOOKUP(BK$6,'Greenhouse Gas Costs Avoided'!$A$2:$I$32,9,FALSE)</f>
        <v>6.1439419431008639</v>
      </c>
    </row>
    <row r="505" spans="1:123" x14ac:dyDescent="0.35">
      <c r="A505" s="174">
        <v>499</v>
      </c>
      <c r="B505" s="12">
        <v>4</v>
      </c>
      <c r="C505" s="175">
        <v>2023</v>
      </c>
      <c r="E505" s="20">
        <v>0</v>
      </c>
      <c r="F505" s="21">
        <v>82.346532180449415</v>
      </c>
      <c r="G505" s="21">
        <v>84.002844861871253</v>
      </c>
      <c r="H505" s="21">
        <v>85.659157543293105</v>
      </c>
      <c r="I505" s="21">
        <v>86.918851036576825</v>
      </c>
      <c r="J505" s="21">
        <v>88.178544529860531</v>
      </c>
      <c r="K505" s="21">
        <v>89.438238023144251</v>
      </c>
      <c r="L505" s="21">
        <v>90.697931516427971</v>
      </c>
      <c r="M505" s="21">
        <v>91.95762500971172</v>
      </c>
      <c r="N505" s="21">
        <v>93.21731850299544</v>
      </c>
      <c r="O505" s="21">
        <v>94.47701199627916</v>
      </c>
      <c r="P505" s="21">
        <v>95.73670548956288</v>
      </c>
      <c r="Q505" s="21">
        <v>96.996398982846586</v>
      </c>
      <c r="R505" s="21">
        <v>98.25609247613032</v>
      </c>
      <c r="S505" s="21">
        <v>99.65157958594628</v>
      </c>
      <c r="T505" s="21">
        <v>101.04706669576224</v>
      </c>
      <c r="U505" s="21">
        <v>102.4425538055782</v>
      </c>
      <c r="V505" s="21">
        <v>103.83804091539416</v>
      </c>
      <c r="W505" s="21">
        <v>105.23352802521011</v>
      </c>
      <c r="X505" s="21">
        <v>106.47156953138905</v>
      </c>
      <c r="Y505" s="21">
        <v>107.709611037568</v>
      </c>
      <c r="Z505" s="21">
        <v>108.94765254374694</v>
      </c>
      <c r="AA505" s="21">
        <v>110.18569404992589</v>
      </c>
      <c r="AB505" s="21">
        <v>111.42373555610482</v>
      </c>
      <c r="AC505" s="21">
        <v>112.86811731331359</v>
      </c>
      <c r="AD505" s="21">
        <v>114.31249907052236</v>
      </c>
      <c r="AE505" s="21">
        <v>115.75688082773114</v>
      </c>
      <c r="AF505" s="21">
        <v>117.20126258493991</v>
      </c>
      <c r="AG505" s="22">
        <v>119.5319620819439</v>
      </c>
      <c r="AI505" s="20">
        <v>0</v>
      </c>
      <c r="AJ505" s="21">
        <v>5.2166744805659615</v>
      </c>
      <c r="AK505" s="21">
        <v>5.3216023247413169</v>
      </c>
      <c r="AL505" s="21">
        <v>5.4265301689166732</v>
      </c>
      <c r="AM505" s="21">
        <v>5.5063320831654474</v>
      </c>
      <c r="AN505" s="21">
        <v>5.5861339974142208</v>
      </c>
      <c r="AO505" s="21">
        <v>5.665935911662995</v>
      </c>
      <c r="AP505" s="21">
        <v>5.7457378259117702</v>
      </c>
      <c r="AQ505" s="21">
        <v>5.8255397401605462</v>
      </c>
      <c r="AR505" s="21">
        <v>5.9053416544093205</v>
      </c>
      <c r="AS505" s="21">
        <v>5.9851435686580947</v>
      </c>
      <c r="AT505" s="21">
        <v>6.0649454829068699</v>
      </c>
      <c r="AU505" s="21">
        <v>6.1447473971556432</v>
      </c>
      <c r="AV505" s="21">
        <v>6.2245493114044184</v>
      </c>
      <c r="AW505" s="21">
        <v>6.312953786990386</v>
      </c>
      <c r="AX505" s="21">
        <v>6.4013582625763545</v>
      </c>
      <c r="AY505" s="21">
        <v>6.4897627381623222</v>
      </c>
      <c r="AZ505" s="21">
        <v>6.5781672137482907</v>
      </c>
      <c r="BA505" s="21">
        <v>6.6665716893342575</v>
      </c>
      <c r="BB505" s="21">
        <v>6.7450019445028957</v>
      </c>
      <c r="BC505" s="21">
        <v>6.8234321996715348</v>
      </c>
      <c r="BD505" s="21">
        <v>6.901862454840173</v>
      </c>
      <c r="BE505" s="21">
        <v>6.9802927100088112</v>
      </c>
      <c r="BF505" s="21">
        <v>7.0587229651774486</v>
      </c>
      <c r="BG505" s="21">
        <v>7.1502249295408609</v>
      </c>
      <c r="BH505" s="21">
        <v>7.2417268939042723</v>
      </c>
      <c r="BI505" s="21">
        <v>7.3332288582676846</v>
      </c>
      <c r="BJ505" s="21">
        <v>7.424730822631096</v>
      </c>
      <c r="BK505" s="22">
        <v>7.5723812490175435</v>
      </c>
      <c r="BM505" s="163">
        <f>VLOOKUP(BM$6,'MonteCarlo Policy Paths'!$N$2:$S$31,$B505+1,FALSE)</f>
        <v>21.456887556927661</v>
      </c>
      <c r="BN505" s="21">
        <f>VLOOKUP(BN$6,'MonteCarlo Policy Paths'!$N$2:$S$31,$B505+1,FALSE)</f>
        <v>23.119081894670884</v>
      </c>
      <c r="BO505" s="21">
        <f>VLOOKUP(BO$6,'MonteCarlo Policy Paths'!$N$2:$S$31,$B505+1,FALSE)</f>
        <v>24.918982795429599</v>
      </c>
      <c r="BP505" s="21">
        <f>VLOOKUP(BP$6,'MonteCarlo Policy Paths'!$N$2:$S$31,$B505+1,FALSE)</f>
        <v>26.866510906830612</v>
      </c>
      <c r="BQ505" s="21">
        <f>VLOOKUP(BQ$6,'MonteCarlo Policy Paths'!$N$2:$S$31,$B505+1,FALSE)</f>
        <v>28.957808063155838</v>
      </c>
      <c r="BR505" s="21">
        <f>VLOOKUP(BR$6,'MonteCarlo Policy Paths'!$N$2:$S$31,$B505+1,FALSE)</f>
        <v>31.169773267386955</v>
      </c>
      <c r="BS505" s="21">
        <f>VLOOKUP(BS$6,'MonteCarlo Policy Paths'!$N$2:$S$31,$B505+1,FALSE)</f>
        <v>33.536503079259326</v>
      </c>
      <c r="BT505" s="21">
        <f>VLOOKUP(BT$6,'MonteCarlo Policy Paths'!$N$2:$S$31,$B505+1,FALSE)</f>
        <v>36.094562758542168</v>
      </c>
      <c r="BU505" s="21">
        <f>VLOOKUP(BU$6,'MonteCarlo Policy Paths'!$N$2:$S$31,$B505+1,FALSE)</f>
        <v>38.859796339203925</v>
      </c>
      <c r="BV505" s="21">
        <f>VLOOKUP(BV$6,'MonteCarlo Policy Paths'!$N$2:$S$31,$B505+1,FALSE)</f>
        <v>41.937214526892696</v>
      </c>
      <c r="BW505" s="21">
        <f>VLOOKUP(BW$6,'MonteCarlo Policy Paths'!$N$2:$S$31,$B505+1,FALSE)</f>
        <v>45.285702034805901</v>
      </c>
      <c r="BX505" s="21">
        <f>VLOOKUP(BX$6,'MonteCarlo Policy Paths'!$N$2:$S$31,$B505+1,FALSE)</f>
        <v>48.923675973628832</v>
      </c>
      <c r="BY505" s="21">
        <f>VLOOKUP(BY$6,'MonteCarlo Policy Paths'!$N$2:$S$31,$B505+1,FALSE)</f>
        <v>52.880283256992421</v>
      </c>
      <c r="BZ505" s="21">
        <f>VLOOKUP(BZ$6,'MonteCarlo Policy Paths'!$N$2:$S$31,$B505+1,FALSE)</f>
        <v>57.179951130409847</v>
      </c>
      <c r="CA505" s="21">
        <f>VLOOKUP(CA$6,'MonteCarlo Policy Paths'!$N$2:$S$31,$B505+1,FALSE)</f>
        <v>59.199989570907007</v>
      </c>
      <c r="CB505" s="21">
        <f>VLOOKUP(CB$6,'MonteCarlo Policy Paths'!$N$2:$S$31,$B505+1,FALSE)</f>
        <v>61.304348310445278</v>
      </c>
      <c r="CC505" s="21">
        <f>VLOOKUP(CC$6,'MonteCarlo Policy Paths'!$N$2:$S$31,$B505+1,FALSE)</f>
        <v>63.486799757257046</v>
      </c>
      <c r="CD505" s="21">
        <f>VLOOKUP(CD$6,'MonteCarlo Policy Paths'!$N$2:$S$31,$B505+1,FALSE)</f>
        <v>65.754412861465767</v>
      </c>
      <c r="CE505" s="21">
        <f>VLOOKUP(CE$6,'MonteCarlo Policy Paths'!$N$2:$S$31,$B505+1,FALSE)</f>
        <v>68.097759333367534</v>
      </c>
      <c r="CF505" s="21">
        <f>VLOOKUP(CF$6,'MonteCarlo Policy Paths'!$N$2:$S$31,$B505+1,FALSE)</f>
        <v>70.548973057852507</v>
      </c>
      <c r="CG505" s="21">
        <f>VLOOKUP(CG$6,'MonteCarlo Policy Paths'!$N$2:$S$31,$B505+1,FALSE)</f>
        <v>73.077007009761019</v>
      </c>
      <c r="CH505" s="21">
        <f>VLOOKUP(CH$6,'MonteCarlo Policy Paths'!$N$2:$S$31,$B505+1,FALSE)</f>
        <v>75.691476032446857</v>
      </c>
      <c r="CI505" s="21">
        <f>VLOOKUP(CI$6,'MonteCarlo Policy Paths'!$N$2:$S$31,$B505+1,FALSE)</f>
        <v>78.404802280730166</v>
      </c>
      <c r="CJ505" s="21">
        <f>VLOOKUP(CJ$6,'MonteCarlo Policy Paths'!$N$2:$S$31,$B505+1,FALSE)</f>
        <v>81.224927058038162</v>
      </c>
      <c r="CK505" s="21">
        <f>VLOOKUP(CK$6,'MonteCarlo Policy Paths'!$N$2:$S$31,$B505+1,FALSE)</f>
        <v>84.152487263770951</v>
      </c>
      <c r="CL505" s="21">
        <f>VLOOKUP(CL$6,'MonteCarlo Policy Paths'!$N$2:$S$31,$B505+1,FALSE)</f>
        <v>87.19069011352974</v>
      </c>
      <c r="CM505" s="21">
        <f>VLOOKUP(CM$6,'MonteCarlo Policy Paths'!$N$2:$S$31,$B505+1,FALSE)</f>
        <v>90.339519718236858</v>
      </c>
      <c r="CN505" s="21">
        <f>VLOOKUP(CN$6,'MonteCarlo Policy Paths'!$N$2:$S$31,$B505+1,FALSE)</f>
        <v>93.604800202242828</v>
      </c>
      <c r="CO505" s="164">
        <f>VLOOKUP(CO$6,'MonteCarlo Policy Paths'!$N$2:$S$31,$B505+1,FALSE)</f>
        <v>96.983684685934094</v>
      </c>
      <c r="CQ505" s="163">
        <f>BM505*VLOOKUP(AI$6,'Greenhouse Gas Costs Avoided'!$A$2:$I$32,9,FALSE)</f>
        <v>1.3592994724454583</v>
      </c>
      <c r="CR505" s="21">
        <f>BN505*VLOOKUP(AJ$6,'Greenhouse Gas Costs Avoided'!$A$2:$I$32,9,FALSE)</f>
        <v>1.4645999210963487</v>
      </c>
      <c r="CS505" s="21">
        <f>BO505*VLOOKUP(AK$6,'Greenhouse Gas Costs Avoided'!$A$2:$I$32,9,FALSE)</f>
        <v>1.5786241167474793</v>
      </c>
      <c r="CT505" s="21">
        <f>BP505*VLOOKUP(AL$6,'Greenhouse Gas Costs Avoided'!$A$2:$I$32,9,FALSE)</f>
        <v>1.7020005350363183</v>
      </c>
      <c r="CU505" s="21">
        <f>BQ505*VLOOKUP(AM$6,'Greenhouse Gas Costs Avoided'!$A$2:$I$32,9,FALSE)</f>
        <v>1.8344847601494692</v>
      </c>
      <c r="CV505" s="21">
        <f>BR505*VLOOKUP(AN$6,'Greenhouse Gas Costs Avoided'!$A$2:$I$32,9,FALSE)</f>
        <v>1.9746133378475101</v>
      </c>
      <c r="CW505" s="21">
        <f>BS505*VLOOKUP(AO$6,'Greenhouse Gas Costs Avoided'!$A$2:$I$32,9,FALSE)</f>
        <v>2.1245462941611284</v>
      </c>
      <c r="CX505" s="21">
        <f>BT505*VLOOKUP(AP$6,'Greenhouse Gas Costs Avoided'!$A$2:$I$32,9,FALSE)</f>
        <v>2.2866000479177169</v>
      </c>
      <c r="CY505" s="21">
        <f>BU505*VLOOKUP(AQ$6,'Greenhouse Gas Costs Avoided'!$A$2:$I$32,9,FALSE)</f>
        <v>2.4617783228380428</v>
      </c>
      <c r="CZ505" s="21">
        <f>BV505*VLOOKUP(AR$6,'Greenhouse Gas Costs Avoided'!$A$2:$I$32,9,FALSE)</f>
        <v>2.6567335747552212</v>
      </c>
      <c r="DA505" s="21">
        <f>BW505*VLOOKUP(AS$6,'Greenhouse Gas Costs Avoided'!$A$2:$I$32,9,FALSE)</f>
        <v>2.8688611394320973</v>
      </c>
      <c r="DB505" s="21">
        <f>BX505*VLOOKUP(AT$6,'Greenhouse Gas Costs Avoided'!$A$2:$I$32,9,FALSE)</f>
        <v>3.099327745676475</v>
      </c>
      <c r="DC505" s="21">
        <f>BY505*VLOOKUP(AU$6,'Greenhouse Gas Costs Avoided'!$A$2:$I$32,9,FALSE)</f>
        <v>3.3499798581359799</v>
      </c>
      <c r="DD505" s="21">
        <f>BZ505*VLOOKUP(AV$6,'Greenhouse Gas Costs Avoided'!$A$2:$I$32,9,FALSE)</f>
        <v>3.6223649492411436</v>
      </c>
      <c r="DE505" s="21">
        <f>CA505*VLOOKUP(AW$6,'Greenhouse Gas Costs Avoided'!$A$2:$I$32,9,FALSE)</f>
        <v>3.7503349159570667</v>
      </c>
      <c r="DF505" s="21">
        <f>CB505*VLOOKUP(AX$6,'Greenhouse Gas Costs Avoided'!$A$2:$I$32,9,FALSE)</f>
        <v>3.8836465958035138</v>
      </c>
      <c r="DG505" s="21">
        <f>CC505*VLOOKUP(AY$6,'Greenhouse Gas Costs Avoided'!$A$2:$I$32,9,FALSE)</f>
        <v>4.0219054692034097</v>
      </c>
      <c r="DH505" s="21">
        <f>CD505*VLOOKUP(AZ$6,'Greenhouse Gas Costs Avoided'!$A$2:$I$32,9,FALSE)</f>
        <v>4.1655593560070496</v>
      </c>
      <c r="DI505" s="21">
        <f>CE505*VLOOKUP(BA$6,'Greenhouse Gas Costs Avoided'!$A$2:$I$32,9,FALSE)</f>
        <v>4.3140109715809301</v>
      </c>
      <c r="DJ505" s="21">
        <f>CF505*VLOOKUP(BB$6,'Greenhouse Gas Costs Avoided'!$A$2:$I$32,9,FALSE)</f>
        <v>4.4692960059878768</v>
      </c>
      <c r="DK505" s="21">
        <f>CG505*VLOOKUP(BC$6,'Greenhouse Gas Costs Avoided'!$A$2:$I$32,9,FALSE)</f>
        <v>4.629447622014963</v>
      </c>
      <c r="DL505" s="21">
        <f>CH505*VLOOKUP(BD$6,'Greenhouse Gas Costs Avoided'!$A$2:$I$32,9,FALSE)</f>
        <v>4.7950749225184994</v>
      </c>
      <c r="DM505" s="21">
        <f>CI505*VLOOKUP(BE$6,'Greenhouse Gas Costs Avoided'!$A$2:$I$32,9,FALSE)</f>
        <v>4.9669648542748472</v>
      </c>
      <c r="DN505" s="21">
        <f>CJ505*VLOOKUP(BF$6,'Greenhouse Gas Costs Avoided'!$A$2:$I$32,9,FALSE)</f>
        <v>5.1456205009456273</v>
      </c>
      <c r="DO505" s="21">
        <f>CK505*VLOOKUP(BG$6,'Greenhouse Gas Costs Avoided'!$A$2:$I$32,9,FALSE)</f>
        <v>5.331082210275417</v>
      </c>
      <c r="DP505" s="21">
        <f>CL505*VLOOKUP(BH$6,'Greenhouse Gas Costs Avoided'!$A$2:$I$32,9,FALSE)</f>
        <v>5.5235531602164318</v>
      </c>
      <c r="DQ505" s="21">
        <f>CM505*VLOOKUP(BI$6,'Greenhouse Gas Costs Avoided'!$A$2:$I$32,9,FALSE)</f>
        <v>5.723032344191421</v>
      </c>
      <c r="DR505" s="21">
        <f>CN505*VLOOKUP(BJ$6,'Greenhouse Gas Costs Avoided'!$A$2:$I$32,9,FALSE)</f>
        <v>5.9298887220104266</v>
      </c>
      <c r="DS505" s="164">
        <f>CO505*VLOOKUP(BK$6,'Greenhouse Gas Costs Avoided'!$A$2:$I$32,9,FALSE)</f>
        <v>6.1439419431008639</v>
      </c>
    </row>
    <row r="506" spans="1:123" ht="15" thickBot="1" x14ac:dyDescent="0.4">
      <c r="A506" s="176">
        <v>500</v>
      </c>
      <c r="B506" s="177">
        <v>1</v>
      </c>
      <c r="C506" s="178">
        <v>2023</v>
      </c>
      <c r="E506" s="23">
        <v>0</v>
      </c>
      <c r="F506" s="24">
        <v>82.346532180449415</v>
      </c>
      <c r="G506" s="24">
        <v>84.002844861871253</v>
      </c>
      <c r="H506" s="24">
        <v>85.659157543293105</v>
      </c>
      <c r="I506" s="24">
        <v>86.918851036576825</v>
      </c>
      <c r="J506" s="24">
        <v>88.178544529860531</v>
      </c>
      <c r="K506" s="24">
        <v>89.438238023144251</v>
      </c>
      <c r="L506" s="24">
        <v>90.697931516427971</v>
      </c>
      <c r="M506" s="24">
        <v>91.95762500971172</v>
      </c>
      <c r="N506" s="24">
        <v>93.21731850299544</v>
      </c>
      <c r="O506" s="24">
        <v>94.47701199627916</v>
      </c>
      <c r="P506" s="24">
        <v>95.73670548956288</v>
      </c>
      <c r="Q506" s="24">
        <v>96.996398982846586</v>
      </c>
      <c r="R506" s="24">
        <v>98.25609247613032</v>
      </c>
      <c r="S506" s="24">
        <v>99.65157958594628</v>
      </c>
      <c r="T506" s="24">
        <v>101.04706669576224</v>
      </c>
      <c r="U506" s="24">
        <v>102.4425538055782</v>
      </c>
      <c r="V506" s="24">
        <v>103.83804091539416</v>
      </c>
      <c r="W506" s="24">
        <v>105.23352802521011</v>
      </c>
      <c r="X506" s="24">
        <v>106.47156953138905</v>
      </c>
      <c r="Y506" s="24">
        <v>107.709611037568</v>
      </c>
      <c r="Z506" s="24">
        <v>108.94765254374694</v>
      </c>
      <c r="AA506" s="24">
        <v>110.18569404992589</v>
      </c>
      <c r="AB506" s="24">
        <v>111.42373555610482</v>
      </c>
      <c r="AC506" s="24">
        <v>112.86811731331359</v>
      </c>
      <c r="AD506" s="24">
        <v>114.31249907052236</v>
      </c>
      <c r="AE506" s="24">
        <v>115.75688082773114</v>
      </c>
      <c r="AF506" s="24">
        <v>117.20126258493991</v>
      </c>
      <c r="AG506" s="25">
        <v>118.64564434214866</v>
      </c>
      <c r="AI506" s="23">
        <v>0</v>
      </c>
      <c r="AJ506" s="24">
        <v>5.2166744805659615</v>
      </c>
      <c r="AK506" s="24">
        <v>5.3216023247413169</v>
      </c>
      <c r="AL506" s="24">
        <v>5.4265301689166732</v>
      </c>
      <c r="AM506" s="24">
        <v>5.5063320831654474</v>
      </c>
      <c r="AN506" s="24">
        <v>5.5861339974142208</v>
      </c>
      <c r="AO506" s="24">
        <v>5.665935911662995</v>
      </c>
      <c r="AP506" s="24">
        <v>5.7457378259117702</v>
      </c>
      <c r="AQ506" s="24">
        <v>5.8255397401605462</v>
      </c>
      <c r="AR506" s="24">
        <v>5.9053416544093205</v>
      </c>
      <c r="AS506" s="24">
        <v>5.9851435686580947</v>
      </c>
      <c r="AT506" s="24">
        <v>6.0649454829068699</v>
      </c>
      <c r="AU506" s="24">
        <v>6.1447473971556432</v>
      </c>
      <c r="AV506" s="24">
        <v>6.2245493114044184</v>
      </c>
      <c r="AW506" s="24">
        <v>6.312953786990386</v>
      </c>
      <c r="AX506" s="24">
        <v>6.4013582625763545</v>
      </c>
      <c r="AY506" s="24">
        <v>6.4897627381623222</v>
      </c>
      <c r="AZ506" s="24">
        <v>6.5781672137482907</v>
      </c>
      <c r="BA506" s="24">
        <v>6.6665716893342575</v>
      </c>
      <c r="BB506" s="24">
        <v>6.7450019445028957</v>
      </c>
      <c r="BC506" s="24">
        <v>6.8234321996715348</v>
      </c>
      <c r="BD506" s="24">
        <v>6.901862454840173</v>
      </c>
      <c r="BE506" s="24">
        <v>6.9802927100088112</v>
      </c>
      <c r="BF506" s="24">
        <v>7.0587229651774486</v>
      </c>
      <c r="BG506" s="24">
        <v>7.1502249295408609</v>
      </c>
      <c r="BH506" s="24">
        <v>7.2417268939042723</v>
      </c>
      <c r="BI506" s="24">
        <v>7.3332288582676846</v>
      </c>
      <c r="BJ506" s="24">
        <v>7.424730822631096</v>
      </c>
      <c r="BK506" s="25">
        <v>7.5162327869945065</v>
      </c>
      <c r="BM506" s="165">
        <f>VLOOKUP(BM$6,'MonteCarlo Policy Paths'!$N$2:$S$31,$B506+1,FALSE)</f>
        <v>18.946072246720579</v>
      </c>
      <c r="BN506" s="166">
        <f>VLOOKUP(BN$6,'MonteCarlo Policy Paths'!$N$2:$S$31,$B506+1,FALSE)</f>
        <v>19.920985834119051</v>
      </c>
      <c r="BO506" s="166">
        <f>VLOOKUP(BO$6,'MonteCarlo Policy Paths'!$N$2:$S$31,$B506+1,FALSE)</f>
        <v>20.944710352814074</v>
      </c>
      <c r="BP506" s="166">
        <f>VLOOKUP(BP$6,'MonteCarlo Policy Paths'!$N$2:$S$31,$B506+1,FALSE)</f>
        <v>22.017919567056939</v>
      </c>
      <c r="BQ506" s="166">
        <f>VLOOKUP(BQ$6,'MonteCarlo Policy Paths'!$N$2:$S$31,$B506+1,FALSE)</f>
        <v>23.125382269476081</v>
      </c>
      <c r="BR506" s="166">
        <f>VLOOKUP(BR$6,'MonteCarlo Policy Paths'!$N$2:$S$31,$B506+1,FALSE)</f>
        <v>24.222533249319248</v>
      </c>
      <c r="BS506" s="166">
        <f>VLOOKUP(BS$6,'MonteCarlo Policy Paths'!$N$2:$S$31,$B506+1,FALSE)</f>
        <v>25.344600035724898</v>
      </c>
      <c r="BT506" s="166">
        <f>VLOOKUP(BT$6,'MonteCarlo Policy Paths'!$N$2:$S$31,$B506+1,FALSE)</f>
        <v>26.511875533452777</v>
      </c>
      <c r="BU506" s="166">
        <f>VLOOKUP(BU$6,'MonteCarlo Policy Paths'!$N$2:$S$31,$B506+1,FALSE)</f>
        <v>27.727543772426976</v>
      </c>
      <c r="BV506" s="166">
        <f>VLOOKUP(BV$6,'MonteCarlo Policy Paths'!$N$2:$S$31,$B506+1,FALSE)</f>
        <v>29.105872242644537</v>
      </c>
      <c r="BW506" s="166">
        <f>VLOOKUP(BW$6,'MonteCarlo Policy Paths'!$N$2:$S$31,$B506+1,FALSE)</f>
        <v>30.561165854776764</v>
      </c>
      <c r="BX506" s="166">
        <f>VLOOKUP(BX$6,'MonteCarlo Policy Paths'!$N$2:$S$31,$B506+1,FALSE)</f>
        <v>32.089224147515601</v>
      </c>
      <c r="BY506" s="166">
        <f>VLOOKUP(BY$6,'MonteCarlo Policy Paths'!$N$2:$S$31,$B506+1,FALSE)</f>
        <v>33.693685354891386</v>
      </c>
      <c r="BZ506" s="166">
        <f>VLOOKUP(BZ$6,'MonteCarlo Policy Paths'!$N$2:$S$31,$B506+1,FALSE)</f>
        <v>35.378369622635958</v>
      </c>
      <c r="CA506" s="166">
        <f>VLOOKUP(CA$6,'MonteCarlo Policy Paths'!$N$2:$S$31,$B506+1,FALSE)</f>
        <v>37.147288103767757</v>
      </c>
      <c r="CB506" s="166">
        <f>VLOOKUP(CB$6,'MonteCarlo Policy Paths'!$N$2:$S$31,$B506+1,FALSE)</f>
        <v>39.004652508956148</v>
      </c>
      <c r="CC506" s="166">
        <f>VLOOKUP(CC$6,'MonteCarlo Policy Paths'!$N$2:$S$31,$B506+1,FALSE)</f>
        <v>40.954885134403959</v>
      </c>
      <c r="CD506" s="166">
        <f>VLOOKUP(CD$6,'MonteCarlo Policy Paths'!$N$2:$S$31,$B506+1,FALSE)</f>
        <v>43.002629391124159</v>
      </c>
      <c r="CE506" s="166">
        <f>VLOOKUP(CE$6,'MonteCarlo Policy Paths'!$N$2:$S$31,$B506+1,FALSE)</f>
        <v>45.152760860680367</v>
      </c>
      <c r="CF506" s="166">
        <f>VLOOKUP(CF$6,'MonteCarlo Policy Paths'!$N$2:$S$31,$B506+1,FALSE)</f>
        <v>47.410398903714388</v>
      </c>
      <c r="CG506" s="166">
        <f>VLOOKUP(CG$6,'MonteCarlo Policy Paths'!$N$2:$S$31,$B506+1,FALSE)</f>
        <v>49.780918848900107</v>
      </c>
      <c r="CH506" s="166">
        <f>VLOOKUP(CH$6,'MonteCarlo Policy Paths'!$N$2:$S$31,$B506+1,FALSE)</f>
        <v>52.269964791345117</v>
      </c>
      <c r="CI506" s="166">
        <f>VLOOKUP(CI$6,'MonteCarlo Policy Paths'!$N$2:$S$31,$B506+1,FALSE)</f>
        <v>54.883463030912374</v>
      </c>
      <c r="CJ506" s="166">
        <f>VLOOKUP(CJ$6,'MonteCarlo Policy Paths'!$N$2:$S$31,$B506+1,FALSE)</f>
        <v>57.627636182457998</v>
      </c>
      <c r="CK506" s="166">
        <f>VLOOKUP(CK$6,'MonteCarlo Policy Paths'!$N$2:$S$31,$B506+1,FALSE)</f>
        <v>60.509017991580897</v>
      </c>
      <c r="CL506" s="166">
        <f>VLOOKUP(CL$6,'MonteCarlo Policy Paths'!$N$2:$S$31,$B506+1,FALSE)</f>
        <v>63.534468891159946</v>
      </c>
      <c r="CM506" s="166">
        <f>VLOOKUP(CM$6,'MonteCarlo Policy Paths'!$N$2:$S$31,$B506+1,FALSE)</f>
        <v>66.711192335717939</v>
      </c>
      <c r="CN506" s="166">
        <f>VLOOKUP(CN$6,'MonteCarlo Policy Paths'!$N$2:$S$31,$B506+1,FALSE)</f>
        <v>70.04675195250384</v>
      </c>
      <c r="CO506" s="167">
        <f>VLOOKUP(CO$6,'MonteCarlo Policy Paths'!$N$2:$S$31,$B506+1,FALSE)</f>
        <v>73.54908955012904</v>
      </c>
      <c r="CQ506" s="165">
        <f>BM506*VLOOKUP(AI$6,'Greenhouse Gas Costs Avoided'!$A$2:$I$32,9,FALSE)</f>
        <v>1.2002386619007086</v>
      </c>
      <c r="CR506" s="166">
        <f>BN506*VLOOKUP(AJ$6,'Greenhouse Gas Costs Avoided'!$A$2:$I$32,9,FALSE)</f>
        <v>1.2619996941806579</v>
      </c>
      <c r="CS506" s="166">
        <f>BO506*VLOOKUP(AK$6,'Greenhouse Gas Costs Avoided'!$A$2:$I$32,9,FALSE)</f>
        <v>1.3268529118013257</v>
      </c>
      <c r="CT506" s="166">
        <f>BP506*VLOOKUP(AL$6,'Greenhouse Gas Costs Avoided'!$A$2:$I$32,9,FALSE)</f>
        <v>1.3948409979053111</v>
      </c>
      <c r="CU506" s="166">
        <f>BQ506*VLOOKUP(AM$6,'Greenhouse Gas Costs Avoided'!$A$2:$I$32,9,FALSE)</f>
        <v>1.464999051498006</v>
      </c>
      <c r="CV506" s="166">
        <f>BR506*VLOOKUP(AN$6,'Greenhouse Gas Costs Avoided'!$A$2:$I$32,9,FALSE)</f>
        <v>1.5345038547523033</v>
      </c>
      <c r="CW506" s="166">
        <f>BS506*VLOOKUP(AO$6,'Greenhouse Gas Costs Avoided'!$A$2:$I$32,9,FALSE)</f>
        <v>1.6055870809081549</v>
      </c>
      <c r="CX506" s="166">
        <f>BT506*VLOOKUP(AP$6,'Greenhouse Gas Costs Avoided'!$A$2:$I$32,9,FALSE)</f>
        <v>1.6795342908215394</v>
      </c>
      <c r="CY506" s="166">
        <f>BU506*VLOOKUP(AQ$6,'Greenhouse Gas Costs Avoided'!$A$2:$I$32,9,FALSE)</f>
        <v>1.7565471936259263</v>
      </c>
      <c r="CZ506" s="166">
        <f>BV506*VLOOKUP(AR$6,'Greenhouse Gas Costs Avoided'!$A$2:$I$32,9,FALSE)</f>
        <v>1.8438646648785721</v>
      </c>
      <c r="DA506" s="166">
        <f>BW506*VLOOKUP(AS$6,'Greenhouse Gas Costs Avoided'!$A$2:$I$32,9,FALSE)</f>
        <v>1.9360578981225007</v>
      </c>
      <c r="DB506" s="166">
        <f>BX506*VLOOKUP(AT$6,'Greenhouse Gas Costs Avoided'!$A$2:$I$32,9,FALSE)</f>
        <v>2.0328607930286258</v>
      </c>
      <c r="DC506" s="166">
        <f>BY506*VLOOKUP(AU$6,'Greenhouse Gas Costs Avoided'!$A$2:$I$32,9,FALSE)</f>
        <v>2.1345038326800574</v>
      </c>
      <c r="DD506" s="166">
        <f>BZ506*VLOOKUP(AV$6,'Greenhouse Gas Costs Avoided'!$A$2:$I$32,9,FALSE)</f>
        <v>2.2412290243140602</v>
      </c>
      <c r="DE506" s="166">
        <f>CA506*VLOOKUP(AW$6,'Greenhouse Gas Costs Avoided'!$A$2:$I$32,9,FALSE)</f>
        <v>2.3532904755297634</v>
      </c>
      <c r="DF506" s="166">
        <f>CB506*VLOOKUP(AX$6,'Greenhouse Gas Costs Avoided'!$A$2:$I$32,9,FALSE)</f>
        <v>2.4709549993062518</v>
      </c>
      <c r="DG506" s="166">
        <f>CC506*VLOOKUP(AY$6,'Greenhouse Gas Costs Avoided'!$A$2:$I$32,9,FALSE)</f>
        <v>2.5945027492715647</v>
      </c>
      <c r="DH506" s="166">
        <f>CD506*VLOOKUP(AZ$6,'Greenhouse Gas Costs Avoided'!$A$2:$I$32,9,FALSE)</f>
        <v>2.724227886735143</v>
      </c>
      <c r="DI506" s="166">
        <f>CE506*VLOOKUP(BA$6,'Greenhouse Gas Costs Avoided'!$A$2:$I$32,9,FALSE)</f>
        <v>2.8604392810719004</v>
      </c>
      <c r="DJ506" s="166">
        <f>CF506*VLOOKUP(BB$6,'Greenhouse Gas Costs Avoided'!$A$2:$I$32,9,FALSE)</f>
        <v>3.0034612451254952</v>
      </c>
      <c r="DK506" s="166">
        <f>CG506*VLOOKUP(BC$6,'Greenhouse Gas Costs Avoided'!$A$2:$I$32,9,FALSE)</f>
        <v>3.1536343073817701</v>
      </c>
      <c r="DL506" s="166">
        <f>CH506*VLOOKUP(BD$6,'Greenhouse Gas Costs Avoided'!$A$2:$I$32,9,FALSE)</f>
        <v>3.3113160227508591</v>
      </c>
      <c r="DM506" s="166">
        <f>CI506*VLOOKUP(BE$6,'Greenhouse Gas Costs Avoided'!$A$2:$I$32,9,FALSE)</f>
        <v>3.4768818238884021</v>
      </c>
      <c r="DN506" s="166">
        <f>CJ506*VLOOKUP(BF$6,'Greenhouse Gas Costs Avoided'!$A$2:$I$32,9,FALSE)</f>
        <v>3.6507259150828224</v>
      </c>
      <c r="DO506" s="166">
        <f>CK506*VLOOKUP(BG$6,'Greenhouse Gas Costs Avoided'!$A$2:$I$32,9,FALSE)</f>
        <v>3.8332622108369634</v>
      </c>
      <c r="DP506" s="166">
        <f>CL506*VLOOKUP(BH$6,'Greenhouse Gas Costs Avoided'!$A$2:$I$32,9,FALSE)</f>
        <v>4.0249253213788121</v>
      </c>
      <c r="DQ506" s="166">
        <f>CM506*VLOOKUP(BI$6,'Greenhouse Gas Costs Avoided'!$A$2:$I$32,9,FALSE)</f>
        <v>4.2261715874477526</v>
      </c>
      <c r="DR506" s="166">
        <f>CN506*VLOOKUP(BJ$6,'Greenhouse Gas Costs Avoided'!$A$2:$I$32,9,FALSE)</f>
        <v>4.4374801668201398</v>
      </c>
      <c r="DS506" s="167">
        <f>CO506*VLOOKUP(BK$6,'Greenhouse Gas Costs Avoided'!$A$2:$I$32,9,FALSE)</f>
        <v>4.6593541751611474</v>
      </c>
    </row>
  </sheetData>
  <mergeCells count="5">
    <mergeCell ref="E5:AG5"/>
    <mergeCell ref="A1:B1"/>
    <mergeCell ref="AI5:BK5"/>
    <mergeCell ref="BM5:CO5"/>
    <mergeCell ref="CQ5:DS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F1797-0E86-4C79-B54C-934DA6FB436C}">
  <dimension ref="A1:SG202"/>
  <sheetViews>
    <sheetView topLeftCell="A116" workbookViewId="0">
      <selection activeCell="O153" sqref="O153"/>
    </sheetView>
  </sheetViews>
  <sheetFormatPr defaultRowHeight="14.5" x14ac:dyDescent="0.35"/>
  <sheetData>
    <row r="1" spans="1:501" x14ac:dyDescent="0.35">
      <c r="A1" t="s">
        <v>139</v>
      </c>
    </row>
    <row r="2" spans="1:501" x14ac:dyDescent="0.35">
      <c r="A2" t="s">
        <v>138</v>
      </c>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c r="AG2">
        <v>32</v>
      </c>
      <c r="AH2">
        <v>33</v>
      </c>
      <c r="AI2">
        <v>34</v>
      </c>
      <c r="AJ2">
        <v>35</v>
      </c>
      <c r="AK2">
        <v>36</v>
      </c>
      <c r="AL2">
        <v>37</v>
      </c>
      <c r="AM2">
        <v>38</v>
      </c>
      <c r="AN2">
        <v>39</v>
      </c>
      <c r="AO2">
        <v>40</v>
      </c>
      <c r="AP2">
        <v>41</v>
      </c>
      <c r="AQ2">
        <v>42</v>
      </c>
      <c r="AR2">
        <v>43</v>
      </c>
      <c r="AS2">
        <v>44</v>
      </c>
      <c r="AT2">
        <v>45</v>
      </c>
      <c r="AU2">
        <v>46</v>
      </c>
      <c r="AV2">
        <v>47</v>
      </c>
      <c r="AW2">
        <v>48</v>
      </c>
      <c r="AX2">
        <v>49</v>
      </c>
      <c r="AY2">
        <v>50</v>
      </c>
      <c r="AZ2">
        <v>51</v>
      </c>
      <c r="BA2">
        <v>52</v>
      </c>
      <c r="BB2">
        <v>53</v>
      </c>
      <c r="BC2">
        <v>54</v>
      </c>
      <c r="BD2">
        <v>55</v>
      </c>
      <c r="BE2">
        <v>56</v>
      </c>
      <c r="BF2">
        <v>57</v>
      </c>
      <c r="BG2">
        <v>58</v>
      </c>
      <c r="BH2">
        <v>59</v>
      </c>
      <c r="BI2">
        <v>60</v>
      </c>
      <c r="BJ2">
        <v>61</v>
      </c>
      <c r="BK2">
        <v>62</v>
      </c>
      <c r="BL2">
        <v>63</v>
      </c>
      <c r="BM2">
        <v>64</v>
      </c>
      <c r="BN2">
        <v>65</v>
      </c>
      <c r="BO2">
        <v>66</v>
      </c>
      <c r="BP2">
        <v>67</v>
      </c>
      <c r="BQ2">
        <v>68</v>
      </c>
      <c r="BR2">
        <v>69</v>
      </c>
      <c r="BS2">
        <v>70</v>
      </c>
      <c r="BT2">
        <v>71</v>
      </c>
      <c r="BU2">
        <v>72</v>
      </c>
      <c r="BV2">
        <v>73</v>
      </c>
      <c r="BW2">
        <v>74</v>
      </c>
      <c r="BX2">
        <v>75</v>
      </c>
      <c r="BY2">
        <v>76</v>
      </c>
      <c r="BZ2">
        <v>77</v>
      </c>
      <c r="CA2">
        <v>78</v>
      </c>
      <c r="CB2">
        <v>79</v>
      </c>
      <c r="CC2">
        <v>80</v>
      </c>
      <c r="CD2">
        <v>81</v>
      </c>
      <c r="CE2">
        <v>82</v>
      </c>
      <c r="CF2">
        <v>83</v>
      </c>
      <c r="CG2">
        <v>84</v>
      </c>
      <c r="CH2">
        <v>85</v>
      </c>
      <c r="CI2">
        <v>86</v>
      </c>
      <c r="CJ2">
        <v>87</v>
      </c>
      <c r="CK2">
        <v>88</v>
      </c>
      <c r="CL2">
        <v>89</v>
      </c>
      <c r="CM2">
        <v>90</v>
      </c>
      <c r="CN2">
        <v>91</v>
      </c>
      <c r="CO2">
        <v>92</v>
      </c>
      <c r="CP2">
        <v>93</v>
      </c>
      <c r="CQ2">
        <v>94</v>
      </c>
      <c r="CR2">
        <v>95</v>
      </c>
      <c r="CS2">
        <v>96</v>
      </c>
      <c r="CT2">
        <v>97</v>
      </c>
      <c r="CU2">
        <v>98</v>
      </c>
      <c r="CV2">
        <v>99</v>
      </c>
      <c r="CW2">
        <v>100</v>
      </c>
      <c r="CX2">
        <v>101</v>
      </c>
      <c r="CY2">
        <v>102</v>
      </c>
      <c r="CZ2">
        <v>103</v>
      </c>
      <c r="DA2">
        <v>104</v>
      </c>
      <c r="DB2">
        <v>105</v>
      </c>
      <c r="DC2">
        <v>106</v>
      </c>
      <c r="DD2">
        <v>107</v>
      </c>
      <c r="DE2">
        <v>108</v>
      </c>
      <c r="DF2">
        <v>109</v>
      </c>
      <c r="DG2">
        <v>110</v>
      </c>
      <c r="DH2">
        <v>111</v>
      </c>
      <c r="DI2">
        <v>112</v>
      </c>
      <c r="DJ2">
        <v>113</v>
      </c>
      <c r="DK2">
        <v>114</v>
      </c>
      <c r="DL2">
        <v>115</v>
      </c>
      <c r="DM2">
        <v>116</v>
      </c>
      <c r="DN2">
        <v>117</v>
      </c>
      <c r="DO2">
        <v>118</v>
      </c>
      <c r="DP2">
        <v>119</v>
      </c>
      <c r="DQ2">
        <v>120</v>
      </c>
      <c r="DR2">
        <v>121</v>
      </c>
      <c r="DS2">
        <v>122</v>
      </c>
      <c r="DT2">
        <v>123</v>
      </c>
      <c r="DU2">
        <v>124</v>
      </c>
      <c r="DV2">
        <v>125</v>
      </c>
      <c r="DW2">
        <v>126</v>
      </c>
      <c r="DX2">
        <v>127</v>
      </c>
      <c r="DY2">
        <v>128</v>
      </c>
      <c r="DZ2">
        <v>129</v>
      </c>
      <c r="EA2">
        <v>130</v>
      </c>
      <c r="EB2">
        <v>131</v>
      </c>
      <c r="EC2">
        <v>132</v>
      </c>
      <c r="ED2">
        <v>133</v>
      </c>
      <c r="EE2">
        <v>134</v>
      </c>
      <c r="EF2">
        <v>135</v>
      </c>
      <c r="EG2">
        <v>136</v>
      </c>
      <c r="EH2">
        <v>137</v>
      </c>
      <c r="EI2">
        <v>138</v>
      </c>
      <c r="EJ2">
        <v>139</v>
      </c>
      <c r="EK2">
        <v>140</v>
      </c>
      <c r="EL2">
        <v>141</v>
      </c>
      <c r="EM2">
        <v>142</v>
      </c>
      <c r="EN2">
        <v>143</v>
      </c>
      <c r="EO2">
        <v>144</v>
      </c>
      <c r="EP2">
        <v>145</v>
      </c>
      <c r="EQ2">
        <v>146</v>
      </c>
      <c r="ER2">
        <v>147</v>
      </c>
      <c r="ES2">
        <v>148</v>
      </c>
      <c r="ET2">
        <v>149</v>
      </c>
      <c r="EU2">
        <v>150</v>
      </c>
      <c r="EV2">
        <v>151</v>
      </c>
      <c r="EW2">
        <v>152</v>
      </c>
      <c r="EX2">
        <v>153</v>
      </c>
      <c r="EY2">
        <v>154</v>
      </c>
      <c r="EZ2">
        <v>155</v>
      </c>
      <c r="FA2">
        <v>156</v>
      </c>
      <c r="FB2">
        <v>157</v>
      </c>
      <c r="FC2">
        <v>158</v>
      </c>
      <c r="FD2">
        <v>159</v>
      </c>
      <c r="FE2">
        <v>160</v>
      </c>
      <c r="FF2">
        <v>161</v>
      </c>
      <c r="FG2">
        <v>162</v>
      </c>
      <c r="FH2">
        <v>163</v>
      </c>
      <c r="FI2">
        <v>164</v>
      </c>
      <c r="FJ2">
        <v>165</v>
      </c>
      <c r="FK2">
        <v>166</v>
      </c>
      <c r="FL2">
        <v>167</v>
      </c>
      <c r="FM2">
        <v>168</v>
      </c>
      <c r="FN2">
        <v>169</v>
      </c>
      <c r="FO2">
        <v>170</v>
      </c>
      <c r="FP2">
        <v>171</v>
      </c>
      <c r="FQ2">
        <v>172</v>
      </c>
      <c r="FR2">
        <v>173</v>
      </c>
      <c r="FS2">
        <v>174</v>
      </c>
      <c r="FT2">
        <v>175</v>
      </c>
      <c r="FU2">
        <v>176</v>
      </c>
      <c r="FV2">
        <v>177</v>
      </c>
      <c r="FW2">
        <v>178</v>
      </c>
      <c r="FX2">
        <v>179</v>
      </c>
      <c r="FY2">
        <v>180</v>
      </c>
      <c r="FZ2">
        <v>181</v>
      </c>
      <c r="GA2">
        <v>182</v>
      </c>
      <c r="GB2">
        <v>183</v>
      </c>
      <c r="GC2">
        <v>184</v>
      </c>
      <c r="GD2">
        <v>185</v>
      </c>
      <c r="GE2">
        <v>186</v>
      </c>
      <c r="GF2">
        <v>187</v>
      </c>
      <c r="GG2">
        <v>188</v>
      </c>
      <c r="GH2">
        <v>189</v>
      </c>
      <c r="GI2">
        <v>190</v>
      </c>
      <c r="GJ2">
        <v>191</v>
      </c>
      <c r="GK2">
        <v>192</v>
      </c>
      <c r="GL2">
        <v>193</v>
      </c>
      <c r="GM2">
        <v>194</v>
      </c>
      <c r="GN2">
        <v>195</v>
      </c>
      <c r="GO2">
        <v>196</v>
      </c>
      <c r="GP2">
        <v>197</v>
      </c>
      <c r="GQ2">
        <v>198</v>
      </c>
      <c r="GR2">
        <v>199</v>
      </c>
      <c r="GS2">
        <v>200</v>
      </c>
      <c r="GT2">
        <v>201</v>
      </c>
      <c r="GU2">
        <v>202</v>
      </c>
      <c r="GV2">
        <v>203</v>
      </c>
      <c r="GW2">
        <v>204</v>
      </c>
      <c r="GX2">
        <v>205</v>
      </c>
      <c r="GY2">
        <v>206</v>
      </c>
      <c r="GZ2">
        <v>207</v>
      </c>
      <c r="HA2">
        <v>208</v>
      </c>
      <c r="HB2">
        <v>209</v>
      </c>
      <c r="HC2">
        <v>210</v>
      </c>
      <c r="HD2">
        <v>211</v>
      </c>
      <c r="HE2">
        <v>212</v>
      </c>
      <c r="HF2">
        <v>213</v>
      </c>
      <c r="HG2">
        <v>214</v>
      </c>
      <c r="HH2">
        <v>215</v>
      </c>
      <c r="HI2">
        <v>216</v>
      </c>
      <c r="HJ2">
        <v>217</v>
      </c>
      <c r="HK2">
        <v>218</v>
      </c>
      <c r="HL2">
        <v>219</v>
      </c>
      <c r="HM2">
        <v>220</v>
      </c>
      <c r="HN2">
        <v>221</v>
      </c>
      <c r="HO2">
        <v>222</v>
      </c>
      <c r="HP2">
        <v>223</v>
      </c>
      <c r="HQ2">
        <v>224</v>
      </c>
      <c r="HR2">
        <v>225</v>
      </c>
      <c r="HS2">
        <v>226</v>
      </c>
      <c r="HT2">
        <v>227</v>
      </c>
      <c r="HU2">
        <v>228</v>
      </c>
      <c r="HV2">
        <v>229</v>
      </c>
      <c r="HW2">
        <v>230</v>
      </c>
      <c r="HX2">
        <v>231</v>
      </c>
      <c r="HY2">
        <v>232</v>
      </c>
      <c r="HZ2">
        <v>233</v>
      </c>
      <c r="IA2">
        <v>234</v>
      </c>
      <c r="IB2">
        <v>235</v>
      </c>
      <c r="IC2">
        <v>236</v>
      </c>
      <c r="ID2">
        <v>237</v>
      </c>
      <c r="IE2">
        <v>238</v>
      </c>
      <c r="IF2">
        <v>239</v>
      </c>
      <c r="IG2">
        <v>240</v>
      </c>
      <c r="IH2">
        <v>241</v>
      </c>
      <c r="II2">
        <v>242</v>
      </c>
      <c r="IJ2">
        <v>243</v>
      </c>
      <c r="IK2">
        <v>244</v>
      </c>
      <c r="IL2">
        <v>245</v>
      </c>
      <c r="IM2">
        <v>246</v>
      </c>
      <c r="IN2">
        <v>247</v>
      </c>
      <c r="IO2">
        <v>248</v>
      </c>
      <c r="IP2">
        <v>249</v>
      </c>
      <c r="IQ2">
        <v>250</v>
      </c>
      <c r="IR2">
        <v>251</v>
      </c>
      <c r="IS2">
        <v>252</v>
      </c>
      <c r="IT2">
        <v>253</v>
      </c>
      <c r="IU2">
        <v>254</v>
      </c>
      <c r="IV2">
        <v>255</v>
      </c>
      <c r="IW2">
        <v>256</v>
      </c>
      <c r="IX2">
        <v>257</v>
      </c>
      <c r="IY2">
        <v>258</v>
      </c>
      <c r="IZ2">
        <v>259</v>
      </c>
      <c r="JA2">
        <v>260</v>
      </c>
      <c r="JB2">
        <v>261</v>
      </c>
      <c r="JC2">
        <v>262</v>
      </c>
      <c r="JD2">
        <v>263</v>
      </c>
      <c r="JE2">
        <v>264</v>
      </c>
      <c r="JF2">
        <v>265</v>
      </c>
      <c r="JG2">
        <v>266</v>
      </c>
      <c r="JH2">
        <v>267</v>
      </c>
      <c r="JI2">
        <v>268</v>
      </c>
      <c r="JJ2">
        <v>269</v>
      </c>
      <c r="JK2">
        <v>270</v>
      </c>
      <c r="JL2">
        <v>271</v>
      </c>
      <c r="JM2">
        <v>272</v>
      </c>
      <c r="JN2">
        <v>273</v>
      </c>
      <c r="JO2">
        <v>274</v>
      </c>
      <c r="JP2">
        <v>275</v>
      </c>
      <c r="JQ2">
        <v>276</v>
      </c>
      <c r="JR2">
        <v>277</v>
      </c>
      <c r="JS2">
        <v>278</v>
      </c>
      <c r="JT2">
        <v>279</v>
      </c>
      <c r="JU2">
        <v>280</v>
      </c>
      <c r="JV2">
        <v>281</v>
      </c>
      <c r="JW2">
        <v>282</v>
      </c>
      <c r="JX2">
        <v>283</v>
      </c>
      <c r="JY2">
        <v>284</v>
      </c>
      <c r="JZ2">
        <v>285</v>
      </c>
      <c r="KA2">
        <v>286</v>
      </c>
      <c r="KB2">
        <v>287</v>
      </c>
      <c r="KC2">
        <v>288</v>
      </c>
      <c r="KD2">
        <v>289</v>
      </c>
      <c r="KE2">
        <v>290</v>
      </c>
      <c r="KF2">
        <v>291</v>
      </c>
      <c r="KG2">
        <v>292</v>
      </c>
      <c r="KH2">
        <v>293</v>
      </c>
      <c r="KI2">
        <v>294</v>
      </c>
      <c r="KJ2">
        <v>295</v>
      </c>
      <c r="KK2">
        <v>296</v>
      </c>
      <c r="KL2">
        <v>297</v>
      </c>
      <c r="KM2">
        <v>298</v>
      </c>
      <c r="KN2">
        <v>299</v>
      </c>
      <c r="KO2">
        <v>300</v>
      </c>
      <c r="KP2">
        <v>301</v>
      </c>
      <c r="KQ2">
        <v>302</v>
      </c>
      <c r="KR2">
        <v>303</v>
      </c>
      <c r="KS2">
        <v>304</v>
      </c>
      <c r="KT2">
        <v>305</v>
      </c>
      <c r="KU2">
        <v>306</v>
      </c>
      <c r="KV2">
        <v>307</v>
      </c>
      <c r="KW2">
        <v>308</v>
      </c>
      <c r="KX2">
        <v>309</v>
      </c>
      <c r="KY2">
        <v>310</v>
      </c>
      <c r="KZ2">
        <v>311</v>
      </c>
      <c r="LA2">
        <v>312</v>
      </c>
      <c r="LB2">
        <v>313</v>
      </c>
      <c r="LC2">
        <v>314</v>
      </c>
      <c r="LD2">
        <v>315</v>
      </c>
      <c r="LE2">
        <v>316</v>
      </c>
      <c r="LF2">
        <v>317</v>
      </c>
      <c r="LG2">
        <v>318</v>
      </c>
      <c r="LH2">
        <v>319</v>
      </c>
      <c r="LI2">
        <v>320</v>
      </c>
      <c r="LJ2">
        <v>321</v>
      </c>
      <c r="LK2">
        <v>322</v>
      </c>
      <c r="LL2">
        <v>323</v>
      </c>
      <c r="LM2">
        <v>324</v>
      </c>
      <c r="LN2">
        <v>325</v>
      </c>
      <c r="LO2">
        <v>326</v>
      </c>
      <c r="LP2">
        <v>327</v>
      </c>
      <c r="LQ2">
        <v>328</v>
      </c>
      <c r="LR2">
        <v>329</v>
      </c>
      <c r="LS2">
        <v>330</v>
      </c>
      <c r="LT2">
        <v>331</v>
      </c>
      <c r="LU2">
        <v>332</v>
      </c>
      <c r="LV2">
        <v>333</v>
      </c>
      <c r="LW2">
        <v>334</v>
      </c>
      <c r="LX2">
        <v>335</v>
      </c>
      <c r="LY2">
        <v>336</v>
      </c>
      <c r="LZ2">
        <v>337</v>
      </c>
      <c r="MA2">
        <v>338</v>
      </c>
      <c r="MB2">
        <v>339</v>
      </c>
      <c r="MC2">
        <v>340</v>
      </c>
      <c r="MD2">
        <v>341</v>
      </c>
      <c r="ME2">
        <v>342</v>
      </c>
      <c r="MF2">
        <v>343</v>
      </c>
      <c r="MG2">
        <v>344</v>
      </c>
      <c r="MH2">
        <v>345</v>
      </c>
      <c r="MI2">
        <v>346</v>
      </c>
      <c r="MJ2">
        <v>347</v>
      </c>
      <c r="MK2">
        <v>348</v>
      </c>
      <c r="ML2">
        <v>349</v>
      </c>
      <c r="MM2">
        <v>350</v>
      </c>
      <c r="MN2">
        <v>351</v>
      </c>
      <c r="MO2">
        <v>352</v>
      </c>
      <c r="MP2">
        <v>353</v>
      </c>
      <c r="MQ2">
        <v>354</v>
      </c>
      <c r="MR2">
        <v>355</v>
      </c>
      <c r="MS2">
        <v>356</v>
      </c>
      <c r="MT2">
        <v>357</v>
      </c>
      <c r="MU2">
        <v>358</v>
      </c>
      <c r="MV2">
        <v>359</v>
      </c>
      <c r="MW2">
        <v>360</v>
      </c>
      <c r="MX2">
        <v>361</v>
      </c>
      <c r="MY2">
        <v>362</v>
      </c>
      <c r="MZ2">
        <v>363</v>
      </c>
      <c r="NA2">
        <v>364</v>
      </c>
      <c r="NB2">
        <v>365</v>
      </c>
      <c r="NC2">
        <v>366</v>
      </c>
      <c r="ND2">
        <v>367</v>
      </c>
      <c r="NE2">
        <v>368</v>
      </c>
      <c r="NF2">
        <v>369</v>
      </c>
      <c r="NG2">
        <v>370</v>
      </c>
      <c r="NH2">
        <v>371</v>
      </c>
      <c r="NI2">
        <v>372</v>
      </c>
      <c r="NJ2">
        <v>373</v>
      </c>
      <c r="NK2">
        <v>374</v>
      </c>
      <c r="NL2">
        <v>375</v>
      </c>
      <c r="NM2">
        <v>376</v>
      </c>
      <c r="NN2">
        <v>377</v>
      </c>
      <c r="NO2">
        <v>378</v>
      </c>
      <c r="NP2">
        <v>379</v>
      </c>
      <c r="NQ2">
        <v>380</v>
      </c>
      <c r="NR2">
        <v>381</v>
      </c>
      <c r="NS2">
        <v>382</v>
      </c>
      <c r="NT2">
        <v>383</v>
      </c>
      <c r="NU2">
        <v>384</v>
      </c>
      <c r="NV2">
        <v>385</v>
      </c>
      <c r="NW2">
        <v>386</v>
      </c>
      <c r="NX2">
        <v>387</v>
      </c>
      <c r="NY2">
        <v>388</v>
      </c>
      <c r="NZ2">
        <v>389</v>
      </c>
      <c r="OA2">
        <v>390</v>
      </c>
      <c r="OB2">
        <v>391</v>
      </c>
      <c r="OC2">
        <v>392</v>
      </c>
      <c r="OD2">
        <v>393</v>
      </c>
      <c r="OE2">
        <v>394</v>
      </c>
      <c r="OF2">
        <v>395</v>
      </c>
      <c r="OG2">
        <v>396</v>
      </c>
      <c r="OH2">
        <v>397</v>
      </c>
      <c r="OI2">
        <v>398</v>
      </c>
      <c r="OJ2">
        <v>399</v>
      </c>
      <c r="OK2">
        <v>400</v>
      </c>
      <c r="OL2">
        <v>401</v>
      </c>
      <c r="OM2">
        <v>402</v>
      </c>
      <c r="ON2">
        <v>403</v>
      </c>
      <c r="OO2">
        <v>404</v>
      </c>
      <c r="OP2">
        <v>405</v>
      </c>
      <c r="OQ2">
        <v>406</v>
      </c>
      <c r="OR2">
        <v>407</v>
      </c>
      <c r="OS2">
        <v>408</v>
      </c>
      <c r="OT2">
        <v>409</v>
      </c>
      <c r="OU2">
        <v>410</v>
      </c>
      <c r="OV2">
        <v>411</v>
      </c>
      <c r="OW2">
        <v>412</v>
      </c>
      <c r="OX2">
        <v>413</v>
      </c>
      <c r="OY2">
        <v>414</v>
      </c>
      <c r="OZ2">
        <v>415</v>
      </c>
      <c r="PA2">
        <v>416</v>
      </c>
      <c r="PB2">
        <v>417</v>
      </c>
      <c r="PC2">
        <v>418</v>
      </c>
      <c r="PD2">
        <v>419</v>
      </c>
      <c r="PE2">
        <v>420</v>
      </c>
      <c r="PF2">
        <v>421</v>
      </c>
      <c r="PG2">
        <v>422</v>
      </c>
      <c r="PH2">
        <v>423</v>
      </c>
      <c r="PI2">
        <v>424</v>
      </c>
      <c r="PJ2">
        <v>425</v>
      </c>
      <c r="PK2">
        <v>426</v>
      </c>
      <c r="PL2">
        <v>427</v>
      </c>
      <c r="PM2">
        <v>428</v>
      </c>
      <c r="PN2">
        <v>429</v>
      </c>
      <c r="PO2">
        <v>430</v>
      </c>
      <c r="PP2">
        <v>431</v>
      </c>
      <c r="PQ2">
        <v>432</v>
      </c>
      <c r="PR2">
        <v>433</v>
      </c>
      <c r="PS2">
        <v>434</v>
      </c>
      <c r="PT2">
        <v>435</v>
      </c>
      <c r="PU2">
        <v>436</v>
      </c>
      <c r="PV2">
        <v>437</v>
      </c>
      <c r="PW2">
        <v>438</v>
      </c>
      <c r="PX2">
        <v>439</v>
      </c>
      <c r="PY2">
        <v>440</v>
      </c>
      <c r="PZ2">
        <v>441</v>
      </c>
      <c r="QA2">
        <v>442</v>
      </c>
      <c r="QB2">
        <v>443</v>
      </c>
      <c r="QC2">
        <v>444</v>
      </c>
      <c r="QD2">
        <v>445</v>
      </c>
      <c r="QE2">
        <v>446</v>
      </c>
      <c r="QF2">
        <v>447</v>
      </c>
      <c r="QG2">
        <v>448</v>
      </c>
      <c r="QH2">
        <v>449</v>
      </c>
      <c r="QI2">
        <v>450</v>
      </c>
      <c r="QJ2">
        <v>451</v>
      </c>
      <c r="QK2">
        <v>452</v>
      </c>
      <c r="QL2">
        <v>453</v>
      </c>
      <c r="QM2">
        <v>454</v>
      </c>
      <c r="QN2">
        <v>455</v>
      </c>
      <c r="QO2">
        <v>456</v>
      </c>
      <c r="QP2">
        <v>457</v>
      </c>
      <c r="QQ2">
        <v>458</v>
      </c>
      <c r="QR2">
        <v>459</v>
      </c>
      <c r="QS2">
        <v>460</v>
      </c>
      <c r="QT2">
        <v>461</v>
      </c>
      <c r="QU2">
        <v>462</v>
      </c>
      <c r="QV2">
        <v>463</v>
      </c>
      <c r="QW2">
        <v>464</v>
      </c>
      <c r="QX2">
        <v>465</v>
      </c>
      <c r="QY2">
        <v>466</v>
      </c>
      <c r="QZ2">
        <v>467</v>
      </c>
      <c r="RA2">
        <v>468</v>
      </c>
      <c r="RB2">
        <v>469</v>
      </c>
      <c r="RC2">
        <v>470</v>
      </c>
      <c r="RD2">
        <v>471</v>
      </c>
      <c r="RE2">
        <v>472</v>
      </c>
      <c r="RF2">
        <v>473</v>
      </c>
      <c r="RG2">
        <v>474</v>
      </c>
      <c r="RH2">
        <v>475</v>
      </c>
      <c r="RI2">
        <v>476</v>
      </c>
      <c r="RJ2">
        <v>477</v>
      </c>
      <c r="RK2">
        <v>478</v>
      </c>
      <c r="RL2">
        <v>479</v>
      </c>
      <c r="RM2">
        <v>480</v>
      </c>
      <c r="RN2">
        <v>481</v>
      </c>
      <c r="RO2">
        <v>482</v>
      </c>
      <c r="RP2">
        <v>483</v>
      </c>
      <c r="RQ2">
        <v>484</v>
      </c>
      <c r="RR2">
        <v>485</v>
      </c>
      <c r="RS2">
        <v>486</v>
      </c>
      <c r="RT2">
        <v>487</v>
      </c>
      <c r="RU2">
        <v>488</v>
      </c>
      <c r="RV2">
        <v>489</v>
      </c>
      <c r="RW2">
        <v>490</v>
      </c>
      <c r="RX2">
        <v>491</v>
      </c>
      <c r="RY2">
        <v>492</v>
      </c>
      <c r="RZ2">
        <v>493</v>
      </c>
      <c r="SA2">
        <v>494</v>
      </c>
      <c r="SB2">
        <v>495</v>
      </c>
      <c r="SC2">
        <v>496</v>
      </c>
      <c r="SD2">
        <v>497</v>
      </c>
      <c r="SE2">
        <v>498</v>
      </c>
      <c r="SF2">
        <v>499</v>
      </c>
      <c r="SG2">
        <v>500</v>
      </c>
    </row>
    <row r="3" spans="1:501" x14ac:dyDescent="0.35">
      <c r="A3">
        <v>2022</v>
      </c>
    </row>
    <row r="4" spans="1:501" x14ac:dyDescent="0.35">
      <c r="A4">
        <v>2023</v>
      </c>
      <c r="B4">
        <v>5.1575084779829981</v>
      </c>
      <c r="C4">
        <v>5.1575084779829981</v>
      </c>
      <c r="D4">
        <v>5.1575084779829981</v>
      </c>
      <c r="E4">
        <v>5.1575084779829981</v>
      </c>
      <c r="F4">
        <v>5.1575084779829981</v>
      </c>
      <c r="G4">
        <v>5.1575084779829981</v>
      </c>
      <c r="H4">
        <v>5.1575084779829981</v>
      </c>
      <c r="I4">
        <v>5.1575084779829981</v>
      </c>
      <c r="J4">
        <v>5.1575084779829981</v>
      </c>
      <c r="K4">
        <v>5.1575084779829981</v>
      </c>
      <c r="L4">
        <v>5.1575084779829981</v>
      </c>
      <c r="M4">
        <v>5.1575084779829981</v>
      </c>
      <c r="N4">
        <v>5.1575084779829981</v>
      </c>
      <c r="O4">
        <v>5.1575084779829981</v>
      </c>
      <c r="P4">
        <v>5.1575084779829981</v>
      </c>
      <c r="Q4">
        <v>5.1575084779829981</v>
      </c>
      <c r="R4">
        <v>5.1575084779829981</v>
      </c>
      <c r="S4">
        <v>5.1575084779829981</v>
      </c>
      <c r="T4">
        <v>5.1575084779829981</v>
      </c>
      <c r="U4">
        <v>5.1575084779829981</v>
      </c>
      <c r="V4">
        <v>5.1575084779829981</v>
      </c>
      <c r="W4">
        <v>5.1575084779829981</v>
      </c>
      <c r="X4">
        <v>5.1575084779829981</v>
      </c>
      <c r="Y4">
        <v>5.1575084779829981</v>
      </c>
      <c r="Z4">
        <v>5.1575084779829981</v>
      </c>
      <c r="AA4">
        <v>5.1575084779829981</v>
      </c>
      <c r="AB4">
        <v>5.1575084779829981</v>
      </c>
      <c r="AC4">
        <v>5.1575084779829981</v>
      </c>
      <c r="AD4">
        <v>5.1575084779829981</v>
      </c>
      <c r="AE4">
        <v>5.1575084779829981</v>
      </c>
      <c r="AF4">
        <v>5.1575084779829981</v>
      </c>
      <c r="AG4">
        <v>5.1575084779829981</v>
      </c>
      <c r="AH4">
        <v>5.1575084779829981</v>
      </c>
      <c r="AI4">
        <v>5.1575084779829981</v>
      </c>
      <c r="AJ4">
        <v>5.1575084779829981</v>
      </c>
      <c r="AK4">
        <v>5.1575084779829981</v>
      </c>
      <c r="AL4">
        <v>5.1575084779829981</v>
      </c>
      <c r="AM4">
        <v>5.1575084779829981</v>
      </c>
      <c r="AN4">
        <v>5.1575084779829981</v>
      </c>
      <c r="AO4">
        <v>5.1575084779829981</v>
      </c>
      <c r="AP4">
        <v>5.1575084779829981</v>
      </c>
      <c r="AQ4">
        <v>5.1575084779829981</v>
      </c>
      <c r="AR4">
        <v>5.1575084779829981</v>
      </c>
      <c r="AS4">
        <v>5.1575084779829981</v>
      </c>
      <c r="AT4">
        <v>5.1575084779829981</v>
      </c>
      <c r="AU4">
        <v>5.1575084779829981</v>
      </c>
      <c r="AV4">
        <v>5.1575084779829981</v>
      </c>
      <c r="AW4">
        <v>5.1575084779829981</v>
      </c>
      <c r="AX4">
        <v>5.1575084779829981</v>
      </c>
      <c r="AY4">
        <v>5.1575084779829981</v>
      </c>
      <c r="AZ4">
        <v>5.1575084779829981</v>
      </c>
      <c r="BA4">
        <v>5.1575084779829981</v>
      </c>
      <c r="BB4">
        <v>5.1575084779829981</v>
      </c>
      <c r="BC4">
        <v>5.1575084779829981</v>
      </c>
      <c r="BD4">
        <v>5.1575084779829981</v>
      </c>
      <c r="BE4">
        <v>5.1575084779829981</v>
      </c>
      <c r="BF4">
        <v>5.1575084779829981</v>
      </c>
      <c r="BG4">
        <v>5.1575084779829981</v>
      </c>
      <c r="BH4">
        <v>5.1575084779829981</v>
      </c>
      <c r="BI4">
        <v>5.1575084779829981</v>
      </c>
      <c r="BJ4">
        <v>5.1575084779829981</v>
      </c>
      <c r="BK4">
        <v>5.1575084779829981</v>
      </c>
      <c r="BL4">
        <v>5.1575084779829981</v>
      </c>
      <c r="BM4">
        <v>5.1575084779829981</v>
      </c>
      <c r="BN4">
        <v>5.1575084779829981</v>
      </c>
      <c r="BO4">
        <v>5.1575084779829981</v>
      </c>
      <c r="BP4">
        <v>5.1575084779829981</v>
      </c>
      <c r="BQ4">
        <v>5.1575084779829981</v>
      </c>
      <c r="BR4">
        <v>5.1575084779829981</v>
      </c>
      <c r="BS4">
        <v>5.1575084779829981</v>
      </c>
      <c r="BT4">
        <v>5.1575084779829981</v>
      </c>
      <c r="BU4">
        <v>5.1575084779829981</v>
      </c>
      <c r="BV4">
        <v>5.1575084779829981</v>
      </c>
      <c r="BW4">
        <v>5.1575084779829981</v>
      </c>
      <c r="BX4">
        <v>5.1575084779829981</v>
      </c>
      <c r="BY4">
        <v>5.1575084779829981</v>
      </c>
      <c r="BZ4">
        <v>5.1575084779829981</v>
      </c>
      <c r="CA4">
        <v>5.1575084779829981</v>
      </c>
      <c r="CB4">
        <v>5.1575084779829981</v>
      </c>
      <c r="CC4">
        <v>5.1575084779829981</v>
      </c>
      <c r="CD4">
        <v>5.1575084779829981</v>
      </c>
      <c r="CE4">
        <v>5.1575084779829981</v>
      </c>
      <c r="CF4">
        <v>5.1575084779829981</v>
      </c>
      <c r="CG4">
        <v>5.1575084779829981</v>
      </c>
      <c r="CH4">
        <v>5.1575084779829981</v>
      </c>
      <c r="CI4">
        <v>5.1575084779829981</v>
      </c>
      <c r="CJ4">
        <v>5.1575084779829981</v>
      </c>
      <c r="CK4">
        <v>5.1575084779829981</v>
      </c>
      <c r="CL4">
        <v>5.1575084779829981</v>
      </c>
      <c r="CM4">
        <v>5.1575084779829981</v>
      </c>
      <c r="CN4">
        <v>5.1575084779829981</v>
      </c>
      <c r="CO4">
        <v>5.1575084779829981</v>
      </c>
      <c r="CP4">
        <v>5.1575084779829981</v>
      </c>
      <c r="CQ4">
        <v>5.1575084779829981</v>
      </c>
      <c r="CR4">
        <v>5.1575084779829981</v>
      </c>
      <c r="CS4">
        <v>5.1575084779829981</v>
      </c>
      <c r="CT4">
        <v>5.1575084779829981</v>
      </c>
      <c r="CU4">
        <v>5.1575084779829981</v>
      </c>
      <c r="CV4">
        <v>5.1575084779829981</v>
      </c>
      <c r="CW4">
        <v>5.1575084779829981</v>
      </c>
      <c r="CX4">
        <v>5.1575084779829981</v>
      </c>
      <c r="CY4">
        <v>5.1575084779829981</v>
      </c>
      <c r="CZ4">
        <v>5.1575084779829981</v>
      </c>
      <c r="DA4">
        <v>5.1575084779829981</v>
      </c>
      <c r="DB4">
        <v>5.1575084779829981</v>
      </c>
      <c r="DC4">
        <v>5.1575084779829981</v>
      </c>
      <c r="DD4">
        <v>5.1575084779829981</v>
      </c>
      <c r="DE4">
        <v>5.1575084779829981</v>
      </c>
      <c r="DF4">
        <v>5.1575084779829981</v>
      </c>
      <c r="DG4">
        <v>5.1575084779829981</v>
      </c>
      <c r="DH4">
        <v>5.1575084779829981</v>
      </c>
      <c r="DI4">
        <v>5.1575084779829981</v>
      </c>
      <c r="DJ4">
        <v>5.1575084779829981</v>
      </c>
      <c r="DK4">
        <v>5.1575084779829981</v>
      </c>
      <c r="DL4">
        <v>5.1575084779829981</v>
      </c>
      <c r="DM4">
        <v>5.1575084779829981</v>
      </c>
      <c r="DN4">
        <v>5.1575084779829981</v>
      </c>
      <c r="DO4">
        <v>5.1575084779829981</v>
      </c>
      <c r="DP4">
        <v>5.1575084779829981</v>
      </c>
      <c r="DQ4">
        <v>5.1575084779829981</v>
      </c>
      <c r="DR4">
        <v>5.1575084779829981</v>
      </c>
      <c r="DS4">
        <v>5.1575084779829981</v>
      </c>
      <c r="DT4">
        <v>5.1575084779829981</v>
      </c>
      <c r="DU4">
        <v>5.1575084779829981</v>
      </c>
      <c r="DV4">
        <v>5.1575084779829981</v>
      </c>
      <c r="DW4">
        <v>5.1575084779829981</v>
      </c>
      <c r="DX4">
        <v>5.1575084779829981</v>
      </c>
      <c r="DY4">
        <v>5.1575084779829981</v>
      </c>
      <c r="DZ4">
        <v>5.1575084779829981</v>
      </c>
      <c r="EA4">
        <v>5.1575084779829981</v>
      </c>
      <c r="EB4">
        <v>5.1575084779829981</v>
      </c>
      <c r="EC4">
        <v>5.1575084779829981</v>
      </c>
      <c r="ED4">
        <v>5.1575084779829981</v>
      </c>
      <c r="EE4">
        <v>5.1575084779829981</v>
      </c>
      <c r="EF4">
        <v>5.1575084779829981</v>
      </c>
      <c r="EG4">
        <v>5.1575084779829981</v>
      </c>
      <c r="EH4">
        <v>5.1575084779829981</v>
      </c>
      <c r="EI4">
        <v>5.1575084779829981</v>
      </c>
      <c r="EJ4">
        <v>5.1575084779829981</v>
      </c>
      <c r="EK4">
        <v>5.1575084779829981</v>
      </c>
      <c r="EL4">
        <v>5.1575084779829981</v>
      </c>
      <c r="EM4">
        <v>5.1575084779829981</v>
      </c>
      <c r="EN4">
        <v>5.1575084779829981</v>
      </c>
      <c r="EO4">
        <v>5.1575084779829981</v>
      </c>
      <c r="EP4">
        <v>5.1575084779829981</v>
      </c>
      <c r="EQ4">
        <v>5.1575084779829981</v>
      </c>
      <c r="ER4">
        <v>5.1575084779829981</v>
      </c>
      <c r="ES4">
        <v>5.1575084779829981</v>
      </c>
      <c r="ET4">
        <v>5.1575084779829981</v>
      </c>
      <c r="EU4">
        <v>5.1575084779829981</v>
      </c>
      <c r="EV4">
        <v>5.1575084779829981</v>
      </c>
      <c r="EW4">
        <v>5.1575084779829981</v>
      </c>
      <c r="EX4">
        <v>5.1575084779829981</v>
      </c>
      <c r="EY4">
        <v>5.1575084779829981</v>
      </c>
      <c r="EZ4">
        <v>5.1575084779829981</v>
      </c>
      <c r="FA4">
        <v>5.1575084779829981</v>
      </c>
      <c r="FB4">
        <v>5.1575084779829981</v>
      </c>
      <c r="FC4">
        <v>5.1575084779829981</v>
      </c>
      <c r="FD4">
        <v>5.1575084779829981</v>
      </c>
      <c r="FE4">
        <v>5.1575084779829981</v>
      </c>
      <c r="FF4">
        <v>5.1575084779829981</v>
      </c>
      <c r="FG4">
        <v>5.1575084779829981</v>
      </c>
      <c r="FH4">
        <v>5.1575084779829981</v>
      </c>
      <c r="FI4">
        <v>5.1575084779829981</v>
      </c>
      <c r="FJ4">
        <v>5.1575084779829981</v>
      </c>
      <c r="FK4">
        <v>5.1575084779829981</v>
      </c>
      <c r="FL4">
        <v>5.1575084779829981</v>
      </c>
      <c r="FM4">
        <v>5.1575084779829981</v>
      </c>
      <c r="FN4">
        <v>5.1575084779829981</v>
      </c>
      <c r="FO4">
        <v>5.1575084779829981</v>
      </c>
      <c r="FP4">
        <v>5.1575084779829981</v>
      </c>
      <c r="FQ4">
        <v>5.1575084779829981</v>
      </c>
      <c r="FR4">
        <v>5.1575084779829981</v>
      </c>
      <c r="FS4">
        <v>5.1575084779829981</v>
      </c>
      <c r="FT4">
        <v>5.1575084779829981</v>
      </c>
      <c r="FU4">
        <v>5.1575084779829981</v>
      </c>
      <c r="FV4">
        <v>5.1575084779829981</v>
      </c>
      <c r="FW4">
        <v>5.1575084779829981</v>
      </c>
      <c r="FX4">
        <v>5.1575084779829981</v>
      </c>
      <c r="FY4">
        <v>5.1575084779829981</v>
      </c>
      <c r="FZ4">
        <v>5.1575084779829981</v>
      </c>
      <c r="GA4">
        <v>5.1575084779829981</v>
      </c>
      <c r="GB4">
        <v>5.1575084779829981</v>
      </c>
      <c r="GC4">
        <v>5.1575084779829981</v>
      </c>
      <c r="GD4">
        <v>5.1575084779829981</v>
      </c>
      <c r="GE4">
        <v>5.1575084779829981</v>
      </c>
      <c r="GF4">
        <v>5.1575084779829981</v>
      </c>
      <c r="GG4">
        <v>5.1575084779829981</v>
      </c>
      <c r="GH4">
        <v>5.1575084779829981</v>
      </c>
      <c r="GI4">
        <v>5.1575084779829981</v>
      </c>
      <c r="GJ4">
        <v>5.1575084779829981</v>
      </c>
      <c r="GK4">
        <v>5.1575084779829981</v>
      </c>
      <c r="GL4">
        <v>5.1575084779829981</v>
      </c>
      <c r="GM4">
        <v>5.1575084779829981</v>
      </c>
      <c r="GN4">
        <v>5.1575084779829981</v>
      </c>
      <c r="GO4">
        <v>5.1575084779829981</v>
      </c>
      <c r="GP4">
        <v>5.1575084779829981</v>
      </c>
      <c r="GQ4">
        <v>5.1575084779829981</v>
      </c>
      <c r="GR4">
        <v>5.1575084779829981</v>
      </c>
      <c r="GS4">
        <v>5.1575084779829981</v>
      </c>
      <c r="GT4">
        <v>5.1575084779829981</v>
      </c>
      <c r="GU4">
        <v>5.1575084779829981</v>
      </c>
      <c r="GV4">
        <v>5.1575084779829981</v>
      </c>
      <c r="GW4">
        <v>5.1575084779829981</v>
      </c>
      <c r="GX4">
        <v>5.1575084779829981</v>
      </c>
      <c r="GY4">
        <v>5.1575084779829981</v>
      </c>
      <c r="GZ4">
        <v>5.1575084779829981</v>
      </c>
      <c r="HA4">
        <v>5.1575084779829981</v>
      </c>
      <c r="HB4">
        <v>5.1575084779829981</v>
      </c>
      <c r="HC4">
        <v>5.1575084779829981</v>
      </c>
      <c r="HD4">
        <v>5.1575084779829981</v>
      </c>
      <c r="HE4">
        <v>5.1575084779829981</v>
      </c>
      <c r="HF4">
        <v>5.1575084779829981</v>
      </c>
      <c r="HG4">
        <v>5.1575084779829981</v>
      </c>
      <c r="HH4">
        <v>5.1575084779829981</v>
      </c>
      <c r="HI4">
        <v>5.1575084779829981</v>
      </c>
      <c r="HJ4">
        <v>5.1575084779829981</v>
      </c>
      <c r="HK4">
        <v>5.1575084779829981</v>
      </c>
      <c r="HL4">
        <v>5.1575084779829981</v>
      </c>
      <c r="HM4">
        <v>5.1575084779829981</v>
      </c>
      <c r="HN4">
        <v>5.1575084779829981</v>
      </c>
      <c r="HO4">
        <v>5.1575084779829981</v>
      </c>
      <c r="HP4">
        <v>5.1575084779829981</v>
      </c>
      <c r="HQ4">
        <v>5.1575084779829981</v>
      </c>
      <c r="HR4">
        <v>5.1575084779829981</v>
      </c>
      <c r="HS4">
        <v>5.1575084779829981</v>
      </c>
      <c r="HT4">
        <v>5.1575084779829981</v>
      </c>
      <c r="HU4">
        <v>5.1575084779829981</v>
      </c>
      <c r="HV4">
        <v>5.1575084779829981</v>
      </c>
      <c r="HW4">
        <v>5.1575084779829981</v>
      </c>
      <c r="HX4">
        <v>5.1575084779829981</v>
      </c>
      <c r="HY4">
        <v>5.1575084779829981</v>
      </c>
      <c r="HZ4">
        <v>5.1575084779829981</v>
      </c>
      <c r="IA4">
        <v>5.1575084779829981</v>
      </c>
      <c r="IB4">
        <v>5.1575084779829981</v>
      </c>
      <c r="IC4">
        <v>5.1575084779829981</v>
      </c>
      <c r="ID4">
        <v>5.1575084779829981</v>
      </c>
      <c r="IE4">
        <v>5.1575084779829981</v>
      </c>
      <c r="IF4">
        <v>5.1575084779829981</v>
      </c>
      <c r="IG4">
        <v>5.1575084779829981</v>
      </c>
      <c r="IH4">
        <v>5.1575084779829981</v>
      </c>
      <c r="II4">
        <v>5.1575084779829981</v>
      </c>
      <c r="IJ4">
        <v>5.1575084779829981</v>
      </c>
      <c r="IK4">
        <v>5.1575084779829981</v>
      </c>
      <c r="IL4">
        <v>5.1575084779829981</v>
      </c>
      <c r="IM4">
        <v>5.1575084779829981</v>
      </c>
      <c r="IN4">
        <v>5.1575084779829981</v>
      </c>
      <c r="IO4">
        <v>5.1575084779829981</v>
      </c>
      <c r="IP4">
        <v>5.1575084779829981</v>
      </c>
      <c r="IQ4">
        <v>5.1575084779829981</v>
      </c>
      <c r="IR4">
        <v>5.1575084779829981</v>
      </c>
      <c r="IS4">
        <v>5.1575084779829981</v>
      </c>
      <c r="IT4">
        <v>5.1575084779829981</v>
      </c>
      <c r="IU4">
        <v>5.1575084779829981</v>
      </c>
      <c r="IV4">
        <v>5.1575084779829981</v>
      </c>
      <c r="IW4">
        <v>5.1575084779829981</v>
      </c>
      <c r="IX4">
        <v>5.1575084779829981</v>
      </c>
      <c r="IY4">
        <v>5.1575084779829981</v>
      </c>
      <c r="IZ4">
        <v>5.1575084779829981</v>
      </c>
      <c r="JA4">
        <v>5.1575084779829981</v>
      </c>
      <c r="JB4">
        <v>5.1575084779829981</v>
      </c>
      <c r="JC4">
        <v>5.1575084779829981</v>
      </c>
      <c r="JD4">
        <v>5.1575084779829981</v>
      </c>
      <c r="JE4">
        <v>5.1575084779829981</v>
      </c>
      <c r="JF4">
        <v>5.1575084779829981</v>
      </c>
      <c r="JG4">
        <v>5.1575084779829981</v>
      </c>
      <c r="JH4">
        <v>5.1575084779829981</v>
      </c>
      <c r="JI4">
        <v>5.1575084779829981</v>
      </c>
      <c r="JJ4">
        <v>5.1575084779829981</v>
      </c>
      <c r="JK4">
        <v>5.1575084779829981</v>
      </c>
      <c r="JL4">
        <v>5.1575084779829981</v>
      </c>
      <c r="JM4">
        <v>5.1575084779829981</v>
      </c>
      <c r="JN4">
        <v>5.1575084779829981</v>
      </c>
      <c r="JO4">
        <v>5.1575084779829981</v>
      </c>
      <c r="JP4">
        <v>5.1575084779829981</v>
      </c>
      <c r="JQ4">
        <v>5.1575084779829981</v>
      </c>
      <c r="JR4">
        <v>5.1575084779829981</v>
      </c>
      <c r="JS4">
        <v>5.1575084779829981</v>
      </c>
      <c r="JT4">
        <v>5.1575084779829981</v>
      </c>
      <c r="JU4">
        <v>5.1575084779829981</v>
      </c>
      <c r="JV4">
        <v>5.1575084779829981</v>
      </c>
      <c r="JW4">
        <v>5.1575084779829981</v>
      </c>
      <c r="JX4">
        <v>5.1575084779829981</v>
      </c>
      <c r="JY4">
        <v>5.1575084779829981</v>
      </c>
      <c r="JZ4">
        <v>5.1575084779829981</v>
      </c>
      <c r="KA4">
        <v>5.1575084779829981</v>
      </c>
      <c r="KB4">
        <v>5.1575084779829981</v>
      </c>
      <c r="KC4">
        <v>5.1575084779829981</v>
      </c>
      <c r="KD4">
        <v>5.1575084779829981</v>
      </c>
      <c r="KE4">
        <v>5.1575084779829981</v>
      </c>
      <c r="KF4">
        <v>5.1575084779829981</v>
      </c>
      <c r="KG4">
        <v>5.1575084779829981</v>
      </c>
      <c r="KH4">
        <v>5.1575084779829981</v>
      </c>
      <c r="KI4">
        <v>5.1575084779829981</v>
      </c>
      <c r="KJ4">
        <v>5.1575084779829981</v>
      </c>
      <c r="KK4">
        <v>5.1575084779829981</v>
      </c>
      <c r="KL4">
        <v>5.1575084779829981</v>
      </c>
      <c r="KM4">
        <v>5.1575084779829981</v>
      </c>
      <c r="KN4">
        <v>5.1575084779829981</v>
      </c>
      <c r="KO4">
        <v>5.1575084779829981</v>
      </c>
      <c r="KP4">
        <v>5.1575084779829981</v>
      </c>
      <c r="KQ4">
        <v>5.1575084779829981</v>
      </c>
      <c r="KR4">
        <v>5.1575084779829981</v>
      </c>
      <c r="KS4">
        <v>5.1575084779829981</v>
      </c>
      <c r="KT4">
        <v>5.1575084779829981</v>
      </c>
      <c r="KU4">
        <v>5.1575084779829981</v>
      </c>
      <c r="KV4">
        <v>5.1575084779829981</v>
      </c>
      <c r="KW4">
        <v>5.1575084779829981</v>
      </c>
      <c r="KX4">
        <v>5.1575084779829981</v>
      </c>
      <c r="KY4">
        <v>5.1575084779829981</v>
      </c>
      <c r="KZ4">
        <v>5.1575084779829981</v>
      </c>
      <c r="LA4">
        <v>5.1575084779829981</v>
      </c>
      <c r="LB4">
        <v>5.1575084779829981</v>
      </c>
      <c r="LC4">
        <v>5.1575084779829981</v>
      </c>
      <c r="LD4">
        <v>5.1575084779829981</v>
      </c>
      <c r="LE4">
        <v>5.1575084779829981</v>
      </c>
      <c r="LF4">
        <v>5.1575084779829981</v>
      </c>
      <c r="LG4">
        <v>5.1575084779829981</v>
      </c>
      <c r="LH4">
        <v>5.1575084779829981</v>
      </c>
      <c r="LI4">
        <v>5.1575084779829981</v>
      </c>
      <c r="LJ4">
        <v>5.1575084779829981</v>
      </c>
      <c r="LK4">
        <v>5.1575084779829981</v>
      </c>
      <c r="LL4">
        <v>5.1575084779829981</v>
      </c>
      <c r="LM4">
        <v>5.1575084779829981</v>
      </c>
      <c r="LN4">
        <v>5.1575084779829981</v>
      </c>
      <c r="LO4">
        <v>5.1575084779829981</v>
      </c>
      <c r="LP4">
        <v>5.1575084779829981</v>
      </c>
      <c r="LQ4">
        <v>5.1575084779829981</v>
      </c>
      <c r="LR4">
        <v>5.1575084779829981</v>
      </c>
      <c r="LS4">
        <v>5.1575084779829981</v>
      </c>
      <c r="LT4">
        <v>5.1575084779829981</v>
      </c>
      <c r="LU4">
        <v>5.1575084779829981</v>
      </c>
      <c r="LV4">
        <v>5.1575084779829981</v>
      </c>
      <c r="LW4">
        <v>5.1575084779829981</v>
      </c>
      <c r="LX4">
        <v>5.1575084779829981</v>
      </c>
      <c r="LY4">
        <v>5.1575084779829981</v>
      </c>
      <c r="LZ4">
        <v>5.1575084779829981</v>
      </c>
      <c r="MA4">
        <v>5.1575084779829981</v>
      </c>
      <c r="MB4">
        <v>5.1575084779829981</v>
      </c>
      <c r="MC4">
        <v>5.1575084779829981</v>
      </c>
      <c r="MD4">
        <v>5.1575084779829981</v>
      </c>
      <c r="ME4">
        <v>5.1575084779829981</v>
      </c>
      <c r="MF4">
        <v>5.1575084779829981</v>
      </c>
      <c r="MG4">
        <v>5.1575084779829981</v>
      </c>
      <c r="MH4">
        <v>5.1575084779829981</v>
      </c>
      <c r="MI4">
        <v>5.1575084779829981</v>
      </c>
      <c r="MJ4">
        <v>5.1575084779829981</v>
      </c>
      <c r="MK4">
        <v>5.1575084779829981</v>
      </c>
      <c r="ML4">
        <v>5.1575084779829981</v>
      </c>
      <c r="MM4">
        <v>5.1575084779829981</v>
      </c>
      <c r="MN4">
        <v>5.1575084779829981</v>
      </c>
      <c r="MO4">
        <v>5.1575084779829981</v>
      </c>
      <c r="MP4">
        <v>5.1575084779829981</v>
      </c>
      <c r="MQ4">
        <v>5.1575084779829981</v>
      </c>
      <c r="MR4">
        <v>5.1575084779829981</v>
      </c>
      <c r="MS4">
        <v>5.1575084779829981</v>
      </c>
      <c r="MT4">
        <v>5.1575084779829981</v>
      </c>
      <c r="MU4">
        <v>5.1575084779829981</v>
      </c>
      <c r="MV4">
        <v>5.1575084779829981</v>
      </c>
      <c r="MW4">
        <v>5.1575084779829981</v>
      </c>
      <c r="MX4">
        <v>5.1575084779829981</v>
      </c>
      <c r="MY4">
        <v>5.1575084779829981</v>
      </c>
      <c r="MZ4">
        <v>5.1575084779829981</v>
      </c>
      <c r="NA4">
        <v>5.1575084779829981</v>
      </c>
      <c r="NB4">
        <v>5.1575084779829981</v>
      </c>
      <c r="NC4">
        <v>5.1575084779829981</v>
      </c>
      <c r="ND4">
        <v>5.1575084779829981</v>
      </c>
      <c r="NE4">
        <v>5.1575084779829981</v>
      </c>
      <c r="NF4">
        <v>5.1575084779829981</v>
      </c>
      <c r="NG4">
        <v>5.1575084779829981</v>
      </c>
      <c r="NH4">
        <v>5.1575084779829981</v>
      </c>
      <c r="NI4">
        <v>5.1575084779829981</v>
      </c>
      <c r="NJ4">
        <v>5.1575084779829981</v>
      </c>
      <c r="NK4">
        <v>5.1575084779829981</v>
      </c>
      <c r="NL4">
        <v>5.1575084779829981</v>
      </c>
      <c r="NM4">
        <v>5.1575084779829981</v>
      </c>
      <c r="NN4">
        <v>5.1575084779829981</v>
      </c>
      <c r="NO4">
        <v>5.1575084779829981</v>
      </c>
      <c r="NP4">
        <v>5.1575084779829981</v>
      </c>
      <c r="NQ4">
        <v>5.1575084779829981</v>
      </c>
      <c r="NR4">
        <v>5.1575084779829981</v>
      </c>
      <c r="NS4">
        <v>5.1575084779829981</v>
      </c>
      <c r="NT4">
        <v>5.1575084779829981</v>
      </c>
      <c r="NU4">
        <v>5.1575084779829981</v>
      </c>
      <c r="NV4">
        <v>5.1575084779829981</v>
      </c>
      <c r="NW4">
        <v>5.1575084779829981</v>
      </c>
      <c r="NX4">
        <v>5.1575084779829981</v>
      </c>
      <c r="NY4">
        <v>5.1575084779829981</v>
      </c>
      <c r="NZ4">
        <v>5.1575084779829981</v>
      </c>
      <c r="OA4">
        <v>5.1575084779829981</v>
      </c>
      <c r="OB4">
        <v>5.1575084779829981</v>
      </c>
      <c r="OC4">
        <v>5.1575084779829981</v>
      </c>
      <c r="OD4">
        <v>5.1575084779829981</v>
      </c>
      <c r="OE4">
        <v>5.1575084779829981</v>
      </c>
      <c r="OF4">
        <v>5.1575084779829981</v>
      </c>
      <c r="OG4">
        <v>5.1575084779829981</v>
      </c>
      <c r="OH4">
        <v>5.1575084779829981</v>
      </c>
      <c r="OI4">
        <v>5.1575084779829981</v>
      </c>
      <c r="OJ4">
        <v>5.1575084779829981</v>
      </c>
      <c r="OK4">
        <v>5.1575084779829981</v>
      </c>
      <c r="OL4">
        <v>5.1575084779829981</v>
      </c>
      <c r="OM4">
        <v>5.1575084779829981</v>
      </c>
      <c r="ON4">
        <v>5.1575084779829981</v>
      </c>
      <c r="OO4">
        <v>5.1575084779829981</v>
      </c>
      <c r="OP4">
        <v>5.1575084779829981</v>
      </c>
      <c r="OQ4">
        <v>5.1575084779829981</v>
      </c>
      <c r="OR4">
        <v>5.1575084779829981</v>
      </c>
      <c r="OS4">
        <v>5.1575084779829981</v>
      </c>
      <c r="OT4">
        <v>5.1575084779829981</v>
      </c>
      <c r="OU4">
        <v>5.1575084779829981</v>
      </c>
      <c r="OV4">
        <v>5.1575084779829981</v>
      </c>
      <c r="OW4">
        <v>5.1575084779829981</v>
      </c>
      <c r="OX4">
        <v>5.1575084779829981</v>
      </c>
      <c r="OY4">
        <v>5.1575084779829981</v>
      </c>
      <c r="OZ4">
        <v>5.1575084779829981</v>
      </c>
      <c r="PA4">
        <v>5.1575084779829981</v>
      </c>
      <c r="PB4">
        <v>5.1575084779829981</v>
      </c>
      <c r="PC4">
        <v>5.1575084779829981</v>
      </c>
      <c r="PD4">
        <v>5.1575084779829981</v>
      </c>
      <c r="PE4">
        <v>5.1575084779829981</v>
      </c>
      <c r="PF4">
        <v>5.1575084779829981</v>
      </c>
      <c r="PG4">
        <v>5.1575084779829981</v>
      </c>
      <c r="PH4">
        <v>5.1575084779829981</v>
      </c>
      <c r="PI4">
        <v>5.1575084779829981</v>
      </c>
      <c r="PJ4">
        <v>5.1575084779829981</v>
      </c>
      <c r="PK4">
        <v>5.1575084779829981</v>
      </c>
      <c r="PL4">
        <v>5.1575084779829981</v>
      </c>
      <c r="PM4">
        <v>5.1575084779829981</v>
      </c>
      <c r="PN4">
        <v>5.1575084779829981</v>
      </c>
      <c r="PO4">
        <v>5.1575084779829981</v>
      </c>
      <c r="PP4">
        <v>5.1575084779829981</v>
      </c>
      <c r="PQ4">
        <v>5.1575084779829981</v>
      </c>
      <c r="PR4">
        <v>5.1575084779829981</v>
      </c>
      <c r="PS4">
        <v>5.1575084779829981</v>
      </c>
      <c r="PT4">
        <v>5.1575084779829981</v>
      </c>
      <c r="PU4">
        <v>5.1575084779829981</v>
      </c>
      <c r="PV4">
        <v>5.1575084779829981</v>
      </c>
      <c r="PW4">
        <v>5.1575084779829981</v>
      </c>
      <c r="PX4">
        <v>5.1575084779829981</v>
      </c>
      <c r="PY4">
        <v>5.1575084779829981</v>
      </c>
      <c r="PZ4">
        <v>5.1575084779829981</v>
      </c>
      <c r="QA4">
        <v>5.1575084779829981</v>
      </c>
      <c r="QB4">
        <v>5.1575084779829981</v>
      </c>
      <c r="QC4">
        <v>5.1575084779829981</v>
      </c>
      <c r="QD4">
        <v>5.1575084779829981</v>
      </c>
      <c r="QE4">
        <v>5.1575084779829981</v>
      </c>
      <c r="QF4">
        <v>5.1575084779829981</v>
      </c>
      <c r="QG4">
        <v>5.1575084779829981</v>
      </c>
      <c r="QH4">
        <v>5.1575084779829981</v>
      </c>
      <c r="QI4">
        <v>5.1575084779829981</v>
      </c>
      <c r="QJ4">
        <v>5.1575084779829981</v>
      </c>
      <c r="QK4">
        <v>5.1575084779829981</v>
      </c>
      <c r="QL4">
        <v>5.1575084779829981</v>
      </c>
      <c r="QM4">
        <v>5.1575084779829981</v>
      </c>
      <c r="QN4">
        <v>5.1575084779829981</v>
      </c>
      <c r="QO4">
        <v>5.1575084779829981</v>
      </c>
      <c r="QP4">
        <v>5.1575084779829981</v>
      </c>
      <c r="QQ4">
        <v>5.1575084779829981</v>
      </c>
      <c r="QR4">
        <v>5.1575084779829981</v>
      </c>
      <c r="QS4">
        <v>5.1575084779829981</v>
      </c>
      <c r="QT4">
        <v>5.1575084779829981</v>
      </c>
      <c r="QU4">
        <v>5.1575084779829981</v>
      </c>
      <c r="QV4">
        <v>5.1575084779829981</v>
      </c>
      <c r="QW4">
        <v>5.1575084779829981</v>
      </c>
      <c r="QX4">
        <v>5.1575084779829981</v>
      </c>
      <c r="QY4">
        <v>5.1575084779829981</v>
      </c>
      <c r="QZ4">
        <v>5.1575084779829981</v>
      </c>
      <c r="RA4">
        <v>5.1575084779829981</v>
      </c>
      <c r="RB4">
        <v>5.1575084779829981</v>
      </c>
      <c r="RC4">
        <v>5.1575084779829981</v>
      </c>
      <c r="RD4">
        <v>5.1575084779829981</v>
      </c>
      <c r="RE4">
        <v>5.1575084779829981</v>
      </c>
      <c r="RF4">
        <v>5.1575084779829981</v>
      </c>
      <c r="RG4">
        <v>5.1575084779829981</v>
      </c>
      <c r="RH4">
        <v>5.1575084779829981</v>
      </c>
      <c r="RI4">
        <v>5.1575084779829981</v>
      </c>
      <c r="RJ4">
        <v>5.1575084779829981</v>
      </c>
      <c r="RK4">
        <v>5.1575084779829981</v>
      </c>
      <c r="RL4">
        <v>5.1575084779829981</v>
      </c>
      <c r="RM4">
        <v>5.1575084779829981</v>
      </c>
      <c r="RN4">
        <v>5.1575084779829981</v>
      </c>
      <c r="RO4">
        <v>5.1575084779829981</v>
      </c>
      <c r="RP4">
        <v>5.1575084779829981</v>
      </c>
      <c r="RQ4">
        <v>5.1575084779829981</v>
      </c>
      <c r="RR4">
        <v>5.1575084779829981</v>
      </c>
      <c r="RS4">
        <v>5.1575084779829981</v>
      </c>
      <c r="RT4">
        <v>5.1575084779829981</v>
      </c>
      <c r="RU4">
        <v>5.1575084779829981</v>
      </c>
      <c r="RV4">
        <v>5.1575084779829981</v>
      </c>
      <c r="RW4">
        <v>5.1575084779829981</v>
      </c>
      <c r="RX4">
        <v>5.1575084779829981</v>
      </c>
      <c r="RY4">
        <v>5.1575084779829981</v>
      </c>
      <c r="RZ4">
        <v>5.1575084779829981</v>
      </c>
      <c r="SA4">
        <v>5.1575084779829981</v>
      </c>
      <c r="SB4">
        <v>5.1575084779829981</v>
      </c>
      <c r="SC4">
        <v>5.1575084779829981</v>
      </c>
      <c r="SD4">
        <v>5.1575084779829981</v>
      </c>
      <c r="SE4">
        <v>5.1575084779829981</v>
      </c>
      <c r="SF4">
        <v>5.1575084779829981</v>
      </c>
      <c r="SG4">
        <v>5.1575084779829981</v>
      </c>
    </row>
    <row r="5" spans="1:501" x14ac:dyDescent="0.35">
      <c r="A5">
        <v>2024</v>
      </c>
      <c r="B5">
        <v>5.2612462611103377</v>
      </c>
      <c r="C5">
        <v>5.2612462611103377</v>
      </c>
      <c r="D5">
        <v>5.2612462611103377</v>
      </c>
      <c r="E5">
        <v>5.2612462611103377</v>
      </c>
      <c r="F5">
        <v>5.2612462611103377</v>
      </c>
      <c r="G5">
        <v>5.2612462611103377</v>
      </c>
      <c r="H5">
        <v>5.2612462611103377</v>
      </c>
      <c r="I5">
        <v>5.2612462611103377</v>
      </c>
      <c r="J5">
        <v>4.8093091200000009</v>
      </c>
      <c r="K5">
        <v>4.8093091200000009</v>
      </c>
      <c r="L5">
        <v>5.2612462611103377</v>
      </c>
      <c r="M5">
        <v>5.2612462611103377</v>
      </c>
      <c r="N5">
        <v>5.2612462611103377</v>
      </c>
      <c r="O5">
        <v>5.2612462611103377</v>
      </c>
      <c r="P5">
        <v>5.2612462611103377</v>
      </c>
      <c r="Q5">
        <v>5.2612462611103377</v>
      </c>
      <c r="R5">
        <v>5.2612462611103377</v>
      </c>
      <c r="S5">
        <v>5.2612462611103377</v>
      </c>
      <c r="T5">
        <v>5.2612462611103377</v>
      </c>
      <c r="U5">
        <v>5.2612462611103377</v>
      </c>
      <c r="V5">
        <v>5.2612462611103377</v>
      </c>
      <c r="W5">
        <v>5.2612462611103377</v>
      </c>
      <c r="X5">
        <v>5.2612462611103377</v>
      </c>
      <c r="Y5">
        <v>5.2612462611103377</v>
      </c>
      <c r="Z5">
        <v>5.2612462611103377</v>
      </c>
      <c r="AA5">
        <v>5.2612462611103377</v>
      </c>
      <c r="AB5">
        <v>5.2612462611103377</v>
      </c>
      <c r="AC5">
        <v>5.2612462611103377</v>
      </c>
      <c r="AD5">
        <v>5.2612462611103377</v>
      </c>
      <c r="AE5">
        <v>5.2612462611103377</v>
      </c>
      <c r="AF5">
        <v>5.2612462611103377</v>
      </c>
      <c r="AG5">
        <v>5.2612462611103377</v>
      </c>
      <c r="AH5">
        <v>5.2612462611103377</v>
      </c>
      <c r="AI5">
        <v>5.2612462611103377</v>
      </c>
      <c r="AJ5">
        <v>5.2612462611103377</v>
      </c>
      <c r="AK5">
        <v>5.2612462611103377</v>
      </c>
      <c r="AL5">
        <v>5.2612462611103377</v>
      </c>
      <c r="AM5">
        <v>5.2612462611103377</v>
      </c>
      <c r="AN5">
        <v>5.2612462611103377</v>
      </c>
      <c r="AO5">
        <v>5.2612462611103377</v>
      </c>
      <c r="AP5">
        <v>4.8093091200000009</v>
      </c>
      <c r="AQ5">
        <v>5.2612462611103377</v>
      </c>
      <c r="AR5">
        <v>5.2612462611103377</v>
      </c>
      <c r="AS5">
        <v>5.2612462611103377</v>
      </c>
      <c r="AT5">
        <v>5.2612462611103377</v>
      </c>
      <c r="AU5">
        <v>5.2612462611103377</v>
      </c>
      <c r="AV5">
        <v>5.2612462611103377</v>
      </c>
      <c r="AW5">
        <v>5.2612462611103377</v>
      </c>
      <c r="AX5">
        <v>5.2612462611103377</v>
      </c>
      <c r="AY5">
        <v>5.2612462611103377</v>
      </c>
      <c r="AZ5">
        <v>5.2612462611103377</v>
      </c>
      <c r="BA5">
        <v>5.2612462611103377</v>
      </c>
      <c r="BB5">
        <v>5.2612462611103377</v>
      </c>
      <c r="BC5">
        <v>5.2612462611103377</v>
      </c>
      <c r="BD5">
        <v>5.2612462611103377</v>
      </c>
      <c r="BE5">
        <v>4.8093091200000009</v>
      </c>
      <c r="BF5">
        <v>5.2612462611103377</v>
      </c>
      <c r="BG5">
        <v>5.2612462611103377</v>
      </c>
      <c r="BH5">
        <v>4.8093091200000009</v>
      </c>
      <c r="BI5">
        <v>5.2612462611103377</v>
      </c>
      <c r="BJ5">
        <v>5.2612462611103377</v>
      </c>
      <c r="BK5">
        <v>5.2612462611103377</v>
      </c>
      <c r="BL5">
        <v>5.2612462611103377</v>
      </c>
      <c r="BM5">
        <v>5.2612462611103377</v>
      </c>
      <c r="BN5">
        <v>5.2612462611103377</v>
      </c>
      <c r="BO5">
        <v>5.2612462611103377</v>
      </c>
      <c r="BP5">
        <v>5.2612462611103377</v>
      </c>
      <c r="BQ5">
        <v>5.2612462611103377</v>
      </c>
      <c r="BR5">
        <v>5.2612462611103377</v>
      </c>
      <c r="BS5">
        <v>5.2612462611103377</v>
      </c>
      <c r="BT5">
        <v>5.2612462611103377</v>
      </c>
      <c r="BU5">
        <v>5.2612462611103377</v>
      </c>
      <c r="BV5">
        <v>5.2612462611103377</v>
      </c>
      <c r="BW5">
        <v>5.2612462611103377</v>
      </c>
      <c r="BX5">
        <v>5.2612462611103377</v>
      </c>
      <c r="BY5">
        <v>5.2612462611103377</v>
      </c>
      <c r="BZ5">
        <v>5.2612462611103377</v>
      </c>
      <c r="CA5">
        <v>5.2612462611103377</v>
      </c>
      <c r="CB5">
        <v>5.2612462611103377</v>
      </c>
      <c r="CC5">
        <v>5.2612462611103377</v>
      </c>
      <c r="CD5">
        <v>5.2612462611103377</v>
      </c>
      <c r="CE5">
        <v>5.2612462611103377</v>
      </c>
      <c r="CF5">
        <v>5.2612462611103377</v>
      </c>
      <c r="CG5">
        <v>5.2612462611103377</v>
      </c>
      <c r="CH5">
        <v>5.2612462611103377</v>
      </c>
      <c r="CI5">
        <v>5.2612462611103377</v>
      </c>
      <c r="CJ5">
        <v>5.2612462611103377</v>
      </c>
      <c r="CK5">
        <v>5.2612462611103377</v>
      </c>
      <c r="CL5">
        <v>5.2612462611103377</v>
      </c>
      <c r="CM5">
        <v>5.2612462611103377</v>
      </c>
      <c r="CN5">
        <v>5.2612462611103377</v>
      </c>
      <c r="CO5">
        <v>5.2612462611103377</v>
      </c>
      <c r="CP5">
        <v>5.2612462611103377</v>
      </c>
      <c r="CQ5">
        <v>5.2612462611103377</v>
      </c>
      <c r="CR5">
        <v>5.2612462611103377</v>
      </c>
      <c r="CS5">
        <v>5.2612462611103377</v>
      </c>
      <c r="CT5">
        <v>5.2612462611103377</v>
      </c>
      <c r="CU5">
        <v>5.2612462611103377</v>
      </c>
      <c r="CV5">
        <v>5.2612462611103377</v>
      </c>
      <c r="CW5">
        <v>5.2612462611103377</v>
      </c>
      <c r="CX5">
        <v>5.2612462611103377</v>
      </c>
      <c r="CY5">
        <v>5.2612462611103377</v>
      </c>
      <c r="CZ5">
        <v>5.2612462611103377</v>
      </c>
      <c r="DA5">
        <v>5.2612462611103377</v>
      </c>
      <c r="DB5">
        <v>5.2612462611103377</v>
      </c>
      <c r="DC5">
        <v>5.2612462611103377</v>
      </c>
      <c r="DD5">
        <v>5.2612462611103377</v>
      </c>
      <c r="DE5">
        <v>5.2612462611103377</v>
      </c>
      <c r="DF5">
        <v>5.2612462611103377</v>
      </c>
      <c r="DG5">
        <v>5.2612462611103377</v>
      </c>
      <c r="DH5">
        <v>5.2612462611103377</v>
      </c>
      <c r="DI5">
        <v>5.2612462611103377</v>
      </c>
      <c r="DJ5">
        <v>5.2612462611103377</v>
      </c>
      <c r="DK5">
        <v>5.2612462611103377</v>
      </c>
      <c r="DL5">
        <v>5.2612462611103377</v>
      </c>
      <c r="DM5">
        <v>5.2612462611103377</v>
      </c>
      <c r="DN5">
        <v>5.2612462611103377</v>
      </c>
      <c r="DO5">
        <v>5.2612462611103377</v>
      </c>
      <c r="DP5">
        <v>5.2612462611103377</v>
      </c>
      <c r="DQ5">
        <v>5.2612462611103377</v>
      </c>
      <c r="DR5">
        <v>5.2612462611103377</v>
      </c>
      <c r="DS5">
        <v>5.2612462611103377</v>
      </c>
      <c r="DT5">
        <v>5.2612462611103377</v>
      </c>
      <c r="DU5">
        <v>5.2612462611103377</v>
      </c>
      <c r="DV5">
        <v>5.2612462611103377</v>
      </c>
      <c r="DW5">
        <v>5.2612462611103377</v>
      </c>
      <c r="DX5">
        <v>5.2612462611103377</v>
      </c>
      <c r="DY5">
        <v>5.2612462611103377</v>
      </c>
      <c r="DZ5">
        <v>5.2612462611103377</v>
      </c>
      <c r="EA5">
        <v>5.2612462611103377</v>
      </c>
      <c r="EB5">
        <v>5.2612462611103377</v>
      </c>
      <c r="EC5">
        <v>5.2612462611103377</v>
      </c>
      <c r="ED5">
        <v>5.2612462611103377</v>
      </c>
      <c r="EE5">
        <v>5.2612462611103377</v>
      </c>
      <c r="EF5">
        <v>5.2612462611103377</v>
      </c>
      <c r="EG5">
        <v>5.2612462611103377</v>
      </c>
      <c r="EH5">
        <v>5.2612462611103377</v>
      </c>
      <c r="EI5">
        <v>5.2612462611103377</v>
      </c>
      <c r="EJ5">
        <v>5.2612462611103377</v>
      </c>
      <c r="EK5">
        <v>5.2612462611103377</v>
      </c>
      <c r="EL5">
        <v>5.2612462611103377</v>
      </c>
      <c r="EM5">
        <v>5.2612462611103377</v>
      </c>
      <c r="EN5">
        <v>5.2612462611103377</v>
      </c>
      <c r="EO5">
        <v>5.2612462611103377</v>
      </c>
      <c r="EP5">
        <v>5.2612462611103377</v>
      </c>
      <c r="EQ5">
        <v>5.2612462611103377</v>
      </c>
      <c r="ER5">
        <v>5.2612462611103377</v>
      </c>
      <c r="ES5">
        <v>5.2612462611103377</v>
      </c>
      <c r="ET5">
        <v>5.2612462611103377</v>
      </c>
      <c r="EU5">
        <v>5.2612462611103377</v>
      </c>
      <c r="EV5">
        <v>5.2612462611103377</v>
      </c>
      <c r="EW5">
        <v>5.2612462611103377</v>
      </c>
      <c r="EX5">
        <v>5.2612462611103377</v>
      </c>
      <c r="EY5">
        <v>5.2612462611103377</v>
      </c>
      <c r="EZ5">
        <v>5.2612462611103377</v>
      </c>
      <c r="FA5">
        <v>5.2612462611103377</v>
      </c>
      <c r="FB5">
        <v>5.2612462611103377</v>
      </c>
      <c r="FC5">
        <v>4.8093091200000009</v>
      </c>
      <c r="FD5">
        <v>5.2612462611103377</v>
      </c>
      <c r="FE5">
        <v>5.2612462611103377</v>
      </c>
      <c r="FF5">
        <v>5.2612462611103377</v>
      </c>
      <c r="FG5">
        <v>5.2612462611103377</v>
      </c>
      <c r="FH5">
        <v>5.2612462611103377</v>
      </c>
      <c r="FI5">
        <v>5.2612462611103377</v>
      </c>
      <c r="FJ5">
        <v>5.2612462611103377</v>
      </c>
      <c r="FK5">
        <v>5.2612462611103377</v>
      </c>
      <c r="FL5">
        <v>5.2612462611103377</v>
      </c>
      <c r="FM5">
        <v>5.2612462611103377</v>
      </c>
      <c r="FN5">
        <v>5.2612462611103377</v>
      </c>
      <c r="FO5">
        <v>5.2612462611103377</v>
      </c>
      <c r="FP5">
        <v>5.2612462611103377</v>
      </c>
      <c r="FQ5">
        <v>5.2612462611103377</v>
      </c>
      <c r="FR5">
        <v>5.2612462611103377</v>
      </c>
      <c r="FS5">
        <v>5.2612462611103377</v>
      </c>
      <c r="FT5">
        <v>5.2612462611103377</v>
      </c>
      <c r="FU5">
        <v>5.2612462611103377</v>
      </c>
      <c r="FV5">
        <v>5.2612462611103377</v>
      </c>
      <c r="FW5">
        <v>5.2612462611103377</v>
      </c>
      <c r="FX5">
        <v>5.2612462611103377</v>
      </c>
      <c r="FY5">
        <v>5.2612462611103377</v>
      </c>
      <c r="FZ5">
        <v>5.2612462611103377</v>
      </c>
      <c r="GA5">
        <v>5.2612462611103377</v>
      </c>
      <c r="GB5">
        <v>5.2612462611103377</v>
      </c>
      <c r="GC5">
        <v>4.8093091200000009</v>
      </c>
      <c r="GD5">
        <v>5.2612462611103377</v>
      </c>
      <c r="GE5">
        <v>5.2612462611103377</v>
      </c>
      <c r="GF5">
        <v>5.2612462611103377</v>
      </c>
      <c r="GG5">
        <v>5.2612462611103377</v>
      </c>
      <c r="GH5">
        <v>5.2612462611103377</v>
      </c>
      <c r="GI5">
        <v>5.2612462611103377</v>
      </c>
      <c r="GJ5">
        <v>5.2612462611103377</v>
      </c>
      <c r="GK5">
        <v>5.2612462611103377</v>
      </c>
      <c r="GL5">
        <v>5.2612462611103377</v>
      </c>
      <c r="GM5">
        <v>5.2612462611103377</v>
      </c>
      <c r="GN5">
        <v>5.2612462611103377</v>
      </c>
      <c r="GO5">
        <v>5.2612462611103377</v>
      </c>
      <c r="GP5">
        <v>5.2612462611103377</v>
      </c>
      <c r="GQ5">
        <v>5.2612462611103377</v>
      </c>
      <c r="GR5">
        <v>5.2612462611103377</v>
      </c>
      <c r="GS5">
        <v>5.2612462611103377</v>
      </c>
      <c r="GT5">
        <v>5.2612462611103377</v>
      </c>
      <c r="GU5">
        <v>5.2612462611103377</v>
      </c>
      <c r="GV5">
        <v>4.8093091200000009</v>
      </c>
      <c r="GW5">
        <v>5.2612462611103377</v>
      </c>
      <c r="GX5">
        <v>5.2612462611103377</v>
      </c>
      <c r="GY5">
        <v>5.2612462611103377</v>
      </c>
      <c r="GZ5">
        <v>5.2612462611103377</v>
      </c>
      <c r="HA5">
        <v>5.2612462611103377</v>
      </c>
      <c r="HB5">
        <v>5.2612462611103377</v>
      </c>
      <c r="HC5">
        <v>5.2612462611103377</v>
      </c>
      <c r="HD5">
        <v>4.8093091200000009</v>
      </c>
      <c r="HE5">
        <v>5.2612462611103377</v>
      </c>
      <c r="HF5">
        <v>5.2612462611103377</v>
      </c>
      <c r="HG5">
        <v>5.2612462611103377</v>
      </c>
      <c r="HH5">
        <v>5.2612462611103377</v>
      </c>
      <c r="HI5">
        <v>5.2612462611103377</v>
      </c>
      <c r="HJ5">
        <v>5.2612462611103377</v>
      </c>
      <c r="HK5">
        <v>5.2612462611103377</v>
      </c>
      <c r="HL5">
        <v>5.2612462611103377</v>
      </c>
      <c r="HM5">
        <v>5.2612462611103377</v>
      </c>
      <c r="HN5">
        <v>5.2612462611103377</v>
      </c>
      <c r="HO5">
        <v>5.2612462611103377</v>
      </c>
      <c r="HP5">
        <v>5.2612462611103377</v>
      </c>
      <c r="HQ5">
        <v>5.2612462611103377</v>
      </c>
      <c r="HR5">
        <v>5.2612462611103377</v>
      </c>
      <c r="HS5">
        <v>5.2612462611103377</v>
      </c>
      <c r="HT5">
        <v>5.2612462611103377</v>
      </c>
      <c r="HU5">
        <v>5.2612462611103377</v>
      </c>
      <c r="HV5">
        <v>5.2612462611103377</v>
      </c>
      <c r="HW5">
        <v>5.2612462611103377</v>
      </c>
      <c r="HX5">
        <v>4.8093091200000009</v>
      </c>
      <c r="HY5">
        <v>5.2612462611103377</v>
      </c>
      <c r="HZ5">
        <v>4.8093091200000009</v>
      </c>
      <c r="IA5">
        <v>5.2612462611103377</v>
      </c>
      <c r="IB5">
        <v>5.2612462611103377</v>
      </c>
      <c r="IC5">
        <v>5.2612462611103377</v>
      </c>
      <c r="ID5">
        <v>5.2612462611103377</v>
      </c>
      <c r="IE5">
        <v>5.2612462611103377</v>
      </c>
      <c r="IF5">
        <v>5.2612462611103377</v>
      </c>
      <c r="IG5">
        <v>5.2612462611103377</v>
      </c>
      <c r="IH5">
        <v>5.2612462611103377</v>
      </c>
      <c r="II5">
        <v>5.2612462611103377</v>
      </c>
      <c r="IJ5">
        <v>5.2612462611103377</v>
      </c>
      <c r="IK5">
        <v>5.2612462611103377</v>
      </c>
      <c r="IL5">
        <v>5.2612462611103377</v>
      </c>
      <c r="IM5">
        <v>5.2612462611103377</v>
      </c>
      <c r="IN5">
        <v>5.2612462611103377</v>
      </c>
      <c r="IO5">
        <v>5.2612462611103377</v>
      </c>
      <c r="IP5">
        <v>5.2612462611103377</v>
      </c>
      <c r="IQ5">
        <v>5.2612462611103377</v>
      </c>
      <c r="IR5">
        <v>5.2612462611103377</v>
      </c>
      <c r="IS5">
        <v>5.2612462611103377</v>
      </c>
      <c r="IT5">
        <v>5.2612462611103377</v>
      </c>
      <c r="IU5">
        <v>5.2612462611103377</v>
      </c>
      <c r="IV5">
        <v>5.2612462611103377</v>
      </c>
      <c r="IW5">
        <v>5.2612462611103377</v>
      </c>
      <c r="IX5">
        <v>5.2612462611103377</v>
      </c>
      <c r="IY5">
        <v>5.2612462611103377</v>
      </c>
      <c r="IZ5">
        <v>5.2612462611103377</v>
      </c>
      <c r="JA5">
        <v>4.8093091200000009</v>
      </c>
      <c r="JB5">
        <v>5.2612462611103377</v>
      </c>
      <c r="JC5">
        <v>5.2612462611103377</v>
      </c>
      <c r="JD5">
        <v>5.2612462611103377</v>
      </c>
      <c r="JE5">
        <v>5.2612462611103377</v>
      </c>
      <c r="JF5">
        <v>5.2612462611103377</v>
      </c>
      <c r="JG5">
        <v>5.2612462611103377</v>
      </c>
      <c r="JH5">
        <v>5.2612462611103377</v>
      </c>
      <c r="JI5">
        <v>5.2612462611103377</v>
      </c>
      <c r="JJ5">
        <v>5.2612462611103377</v>
      </c>
      <c r="JK5">
        <v>5.2612462611103377</v>
      </c>
      <c r="JL5">
        <v>5.2612462611103377</v>
      </c>
      <c r="JM5">
        <v>5.2612462611103377</v>
      </c>
      <c r="JN5">
        <v>5.2612462611103377</v>
      </c>
      <c r="JO5">
        <v>5.2612462611103377</v>
      </c>
      <c r="JP5">
        <v>5.2612462611103377</v>
      </c>
      <c r="JQ5">
        <v>5.2612462611103377</v>
      </c>
      <c r="JR5">
        <v>5.2612462611103377</v>
      </c>
      <c r="JS5">
        <v>5.2612462611103377</v>
      </c>
      <c r="JT5">
        <v>5.2612462611103377</v>
      </c>
      <c r="JU5">
        <v>5.2612462611103377</v>
      </c>
      <c r="JV5">
        <v>5.2612462611103377</v>
      </c>
      <c r="JW5">
        <v>5.2612462611103377</v>
      </c>
      <c r="JX5">
        <v>5.2612462611103377</v>
      </c>
      <c r="JY5">
        <v>5.2612462611103377</v>
      </c>
      <c r="JZ5">
        <v>5.2612462611103377</v>
      </c>
      <c r="KA5">
        <v>5.2612462611103377</v>
      </c>
      <c r="KB5">
        <v>5.2612462611103377</v>
      </c>
      <c r="KC5">
        <v>5.2612462611103377</v>
      </c>
      <c r="KD5">
        <v>5.2612462611103377</v>
      </c>
      <c r="KE5">
        <v>5.2612462611103377</v>
      </c>
      <c r="KF5">
        <v>5.2612462611103377</v>
      </c>
      <c r="KG5">
        <v>5.2612462611103377</v>
      </c>
      <c r="KH5">
        <v>5.2612462611103377</v>
      </c>
      <c r="KI5">
        <v>5.2612462611103377</v>
      </c>
      <c r="KJ5">
        <v>5.2612462611103377</v>
      </c>
      <c r="KK5">
        <v>5.2612462611103377</v>
      </c>
      <c r="KL5">
        <v>5.2612462611103377</v>
      </c>
      <c r="KM5">
        <v>5.2612462611103377</v>
      </c>
      <c r="KN5">
        <v>5.2612462611103377</v>
      </c>
      <c r="KO5">
        <v>5.2612462611103377</v>
      </c>
      <c r="KP5">
        <v>5.2612462611103377</v>
      </c>
      <c r="KQ5">
        <v>5.2612462611103377</v>
      </c>
      <c r="KR5">
        <v>5.2612462611103377</v>
      </c>
      <c r="KS5">
        <v>5.2612462611103377</v>
      </c>
      <c r="KT5">
        <v>5.2612462611103377</v>
      </c>
      <c r="KU5">
        <v>5.2612462611103377</v>
      </c>
      <c r="KV5">
        <v>5.2612462611103377</v>
      </c>
      <c r="KW5">
        <v>5.2612462611103377</v>
      </c>
      <c r="KX5">
        <v>5.2612462611103377</v>
      </c>
      <c r="KY5">
        <v>5.2612462611103377</v>
      </c>
      <c r="KZ5">
        <v>5.2612462611103377</v>
      </c>
      <c r="LA5">
        <v>5.2612462611103377</v>
      </c>
      <c r="LB5">
        <v>5.2612462611103377</v>
      </c>
      <c r="LC5">
        <v>5.2612462611103377</v>
      </c>
      <c r="LD5">
        <v>5.2612462611103377</v>
      </c>
      <c r="LE5">
        <v>5.2612462611103377</v>
      </c>
      <c r="LF5">
        <v>5.2612462611103377</v>
      </c>
      <c r="LG5">
        <v>5.2612462611103377</v>
      </c>
      <c r="LH5">
        <v>5.2612462611103377</v>
      </c>
      <c r="LI5">
        <v>5.2612462611103377</v>
      </c>
      <c r="LJ5">
        <v>5.2612462611103377</v>
      </c>
      <c r="LK5">
        <v>4.8093091200000009</v>
      </c>
      <c r="LL5">
        <v>5.2612462611103377</v>
      </c>
      <c r="LM5">
        <v>5.2612462611103377</v>
      </c>
      <c r="LN5">
        <v>5.2612462611103377</v>
      </c>
      <c r="LO5">
        <v>5.2612462611103377</v>
      </c>
      <c r="LP5">
        <v>5.2612462611103377</v>
      </c>
      <c r="LQ5">
        <v>5.2612462611103377</v>
      </c>
      <c r="LR5">
        <v>5.2612462611103377</v>
      </c>
      <c r="LS5">
        <v>5.2612462611103377</v>
      </c>
      <c r="LT5">
        <v>5.2612462611103377</v>
      </c>
      <c r="LU5">
        <v>5.2612462611103377</v>
      </c>
      <c r="LV5">
        <v>5.2612462611103377</v>
      </c>
      <c r="LW5">
        <v>5.2612462611103377</v>
      </c>
      <c r="LX5">
        <v>5.2612462611103377</v>
      </c>
      <c r="LY5">
        <v>5.2612462611103377</v>
      </c>
      <c r="LZ5">
        <v>5.2612462611103377</v>
      </c>
      <c r="MA5">
        <v>5.2612462611103377</v>
      </c>
      <c r="MB5">
        <v>5.2612462611103377</v>
      </c>
      <c r="MC5">
        <v>5.2612462611103377</v>
      </c>
      <c r="MD5">
        <v>5.2612462611103377</v>
      </c>
      <c r="ME5">
        <v>5.2612462611103377</v>
      </c>
      <c r="MF5">
        <v>5.2612462611103377</v>
      </c>
      <c r="MG5">
        <v>5.2612462611103377</v>
      </c>
      <c r="MH5">
        <v>5.2612462611103377</v>
      </c>
      <c r="MI5">
        <v>5.2612462611103377</v>
      </c>
      <c r="MJ5">
        <v>5.2612462611103377</v>
      </c>
      <c r="MK5">
        <v>5.2612462611103377</v>
      </c>
      <c r="ML5">
        <v>5.2612462611103377</v>
      </c>
      <c r="MM5">
        <v>5.2612462611103377</v>
      </c>
      <c r="MN5">
        <v>5.2612462611103377</v>
      </c>
      <c r="MO5">
        <v>5.2612462611103377</v>
      </c>
      <c r="MP5">
        <v>5.2612462611103377</v>
      </c>
      <c r="MQ5">
        <v>5.2612462611103377</v>
      </c>
      <c r="MR5">
        <v>5.2612462611103377</v>
      </c>
      <c r="MS5">
        <v>5.2612462611103377</v>
      </c>
      <c r="MT5">
        <v>5.2612462611103377</v>
      </c>
      <c r="MU5">
        <v>5.2612462611103377</v>
      </c>
      <c r="MV5">
        <v>5.2612462611103377</v>
      </c>
      <c r="MW5">
        <v>5.2612462611103377</v>
      </c>
      <c r="MX5">
        <v>5.2612462611103377</v>
      </c>
      <c r="MY5">
        <v>5.2612462611103377</v>
      </c>
      <c r="MZ5">
        <v>5.2612462611103377</v>
      </c>
      <c r="NA5">
        <v>5.2612462611103377</v>
      </c>
      <c r="NB5">
        <v>5.2612462611103377</v>
      </c>
      <c r="NC5">
        <v>5.2612462611103377</v>
      </c>
      <c r="ND5">
        <v>5.2612462611103377</v>
      </c>
      <c r="NE5">
        <v>5.2612462611103377</v>
      </c>
      <c r="NF5">
        <v>5.2612462611103377</v>
      </c>
      <c r="NG5">
        <v>5.2612462611103377</v>
      </c>
      <c r="NH5">
        <v>5.2612462611103377</v>
      </c>
      <c r="NI5">
        <v>5.2612462611103377</v>
      </c>
      <c r="NJ5">
        <v>5.2612462611103377</v>
      </c>
      <c r="NK5">
        <v>5.2612462611103377</v>
      </c>
      <c r="NL5">
        <v>5.2612462611103377</v>
      </c>
      <c r="NM5">
        <v>5.2612462611103377</v>
      </c>
      <c r="NN5">
        <v>5.2612462611103377</v>
      </c>
      <c r="NO5">
        <v>5.2612462611103377</v>
      </c>
      <c r="NP5">
        <v>5.2612462611103377</v>
      </c>
      <c r="NQ5">
        <v>5.2612462611103377</v>
      </c>
      <c r="NR5">
        <v>5.2612462611103377</v>
      </c>
      <c r="NS5">
        <v>5.2612462611103377</v>
      </c>
      <c r="NT5">
        <v>5.2612462611103377</v>
      </c>
      <c r="NU5">
        <v>5.2612462611103377</v>
      </c>
      <c r="NV5">
        <v>5.2612462611103377</v>
      </c>
      <c r="NW5">
        <v>5.2612462611103377</v>
      </c>
      <c r="NX5">
        <v>5.2612462611103377</v>
      </c>
      <c r="NY5">
        <v>5.2612462611103377</v>
      </c>
      <c r="NZ5">
        <v>5.2612462611103377</v>
      </c>
      <c r="OA5">
        <v>5.2612462611103377</v>
      </c>
      <c r="OB5">
        <v>5.2612462611103377</v>
      </c>
      <c r="OC5">
        <v>5.2612462611103377</v>
      </c>
      <c r="OD5">
        <v>5.2612462611103377</v>
      </c>
      <c r="OE5">
        <v>5.2612462611103377</v>
      </c>
      <c r="OF5">
        <v>5.2612462611103377</v>
      </c>
      <c r="OG5">
        <v>5.2612462611103377</v>
      </c>
      <c r="OH5">
        <v>5.2612462611103377</v>
      </c>
      <c r="OI5">
        <v>5.2612462611103377</v>
      </c>
      <c r="OJ5">
        <v>5.2612462611103377</v>
      </c>
      <c r="OK5">
        <v>4.8093091200000009</v>
      </c>
      <c r="OL5">
        <v>5.2612462611103377</v>
      </c>
      <c r="OM5">
        <v>5.2612462611103377</v>
      </c>
      <c r="ON5">
        <v>5.2612462611103377</v>
      </c>
      <c r="OO5">
        <v>5.2612462611103377</v>
      </c>
      <c r="OP5">
        <v>5.2612462611103377</v>
      </c>
      <c r="OQ5">
        <v>5.2612462611103377</v>
      </c>
      <c r="OR5">
        <v>5.2612462611103377</v>
      </c>
      <c r="OS5">
        <v>5.2612462611103377</v>
      </c>
      <c r="OT5">
        <v>5.2612462611103377</v>
      </c>
      <c r="OU5">
        <v>5.2612462611103377</v>
      </c>
      <c r="OV5">
        <v>5.2612462611103377</v>
      </c>
      <c r="OW5">
        <v>5.2612462611103377</v>
      </c>
      <c r="OX5">
        <v>5.2612462611103377</v>
      </c>
      <c r="OY5">
        <v>5.2612462611103377</v>
      </c>
      <c r="OZ5">
        <v>5.2612462611103377</v>
      </c>
      <c r="PA5">
        <v>5.2612462611103377</v>
      </c>
      <c r="PB5">
        <v>5.2612462611103377</v>
      </c>
      <c r="PC5">
        <v>5.2612462611103377</v>
      </c>
      <c r="PD5">
        <v>5.2612462611103377</v>
      </c>
      <c r="PE5">
        <v>5.2612462611103377</v>
      </c>
      <c r="PF5">
        <v>5.2612462611103377</v>
      </c>
      <c r="PG5">
        <v>5.2612462611103377</v>
      </c>
      <c r="PH5">
        <v>5.2612462611103377</v>
      </c>
      <c r="PI5">
        <v>5.2612462611103377</v>
      </c>
      <c r="PJ5">
        <v>5.2612462611103377</v>
      </c>
      <c r="PK5">
        <v>5.2612462611103377</v>
      </c>
      <c r="PL5">
        <v>5.2612462611103377</v>
      </c>
      <c r="PM5">
        <v>5.2612462611103377</v>
      </c>
      <c r="PN5">
        <v>5.2612462611103377</v>
      </c>
      <c r="PO5">
        <v>5.2612462611103377</v>
      </c>
      <c r="PP5">
        <v>5.2612462611103377</v>
      </c>
      <c r="PQ5">
        <v>5.2612462611103377</v>
      </c>
      <c r="PR5">
        <v>5.2612462611103377</v>
      </c>
      <c r="PS5">
        <v>5.2612462611103377</v>
      </c>
      <c r="PT5">
        <v>5.2612462611103377</v>
      </c>
      <c r="PU5">
        <v>5.2612462611103377</v>
      </c>
      <c r="PV5">
        <v>5.2612462611103377</v>
      </c>
      <c r="PW5">
        <v>5.2612462611103377</v>
      </c>
      <c r="PX5">
        <v>5.2612462611103377</v>
      </c>
      <c r="PY5">
        <v>5.2612462611103377</v>
      </c>
      <c r="PZ5">
        <v>5.2612462611103377</v>
      </c>
      <c r="QA5">
        <v>5.2612462611103377</v>
      </c>
      <c r="QB5">
        <v>5.2612462611103377</v>
      </c>
      <c r="QC5">
        <v>5.2612462611103377</v>
      </c>
      <c r="QD5">
        <v>5.2612462611103377</v>
      </c>
      <c r="QE5">
        <v>5.2612462611103377</v>
      </c>
      <c r="QF5">
        <v>5.2612462611103377</v>
      </c>
      <c r="QG5">
        <v>5.2612462611103377</v>
      </c>
      <c r="QH5">
        <v>5.2612462611103377</v>
      </c>
      <c r="QI5">
        <v>5.2612462611103377</v>
      </c>
      <c r="QJ5">
        <v>5.2612462611103377</v>
      </c>
      <c r="QK5">
        <v>5.2612462611103377</v>
      </c>
      <c r="QL5">
        <v>5.2612462611103377</v>
      </c>
      <c r="QM5">
        <v>5.2612462611103377</v>
      </c>
      <c r="QN5">
        <v>5.2612462611103377</v>
      </c>
      <c r="QO5">
        <v>5.2612462611103377</v>
      </c>
      <c r="QP5">
        <v>5.2612462611103377</v>
      </c>
      <c r="QQ5">
        <v>5.2612462611103377</v>
      </c>
      <c r="QR5">
        <v>5.2612462611103377</v>
      </c>
      <c r="QS5">
        <v>5.2612462611103377</v>
      </c>
      <c r="QT5">
        <v>5.2612462611103377</v>
      </c>
      <c r="QU5">
        <v>5.2612462611103377</v>
      </c>
      <c r="QV5">
        <v>5.2612462611103377</v>
      </c>
      <c r="QW5">
        <v>5.2612462611103377</v>
      </c>
      <c r="QX5">
        <v>5.2612462611103377</v>
      </c>
      <c r="QY5">
        <v>5.2612462611103377</v>
      </c>
      <c r="QZ5">
        <v>5.2612462611103377</v>
      </c>
      <c r="RA5">
        <v>5.2612462611103377</v>
      </c>
      <c r="RB5">
        <v>5.2612462611103377</v>
      </c>
      <c r="RC5">
        <v>5.2612462611103377</v>
      </c>
      <c r="RD5">
        <v>5.2612462611103377</v>
      </c>
      <c r="RE5">
        <v>5.2612462611103377</v>
      </c>
      <c r="RF5">
        <v>5.2612462611103377</v>
      </c>
      <c r="RG5">
        <v>5.2612462611103377</v>
      </c>
      <c r="RH5">
        <v>5.2612462611103377</v>
      </c>
      <c r="RI5">
        <v>5.2612462611103377</v>
      </c>
      <c r="RJ5">
        <v>4.8093091200000009</v>
      </c>
      <c r="RK5">
        <v>5.2612462611103377</v>
      </c>
      <c r="RL5">
        <v>5.2612462611103377</v>
      </c>
      <c r="RM5">
        <v>5.2612462611103377</v>
      </c>
      <c r="RN5">
        <v>5.2612462611103377</v>
      </c>
      <c r="RO5">
        <v>5.2612462611103377</v>
      </c>
      <c r="RP5">
        <v>5.2612462611103377</v>
      </c>
      <c r="RQ5">
        <v>5.2612462611103377</v>
      </c>
      <c r="RR5">
        <v>5.2612462611103377</v>
      </c>
      <c r="RS5">
        <v>5.2612462611103377</v>
      </c>
      <c r="RT5">
        <v>5.2612462611103377</v>
      </c>
      <c r="RU5">
        <v>5.2612462611103377</v>
      </c>
      <c r="RV5">
        <v>5.2612462611103377</v>
      </c>
      <c r="RW5">
        <v>4.8093091200000009</v>
      </c>
      <c r="RX5">
        <v>5.2612462611103377</v>
      </c>
      <c r="RY5">
        <v>5.2612462611103377</v>
      </c>
      <c r="RZ5">
        <v>5.2612462611103377</v>
      </c>
      <c r="SA5">
        <v>5.2612462611103377</v>
      </c>
      <c r="SB5">
        <v>5.2612462611103377</v>
      </c>
      <c r="SC5">
        <v>5.2612462611103377</v>
      </c>
      <c r="SD5">
        <v>5.2612462611103377</v>
      </c>
      <c r="SE5">
        <v>5.2612462611103377</v>
      </c>
      <c r="SF5">
        <v>5.2612462611103377</v>
      </c>
      <c r="SG5">
        <v>5.2612462611103377</v>
      </c>
    </row>
    <row r="6" spans="1:501" x14ac:dyDescent="0.35">
      <c r="A6">
        <v>2025</v>
      </c>
      <c r="B6">
        <v>5.3649840442376764</v>
      </c>
      <c r="C6">
        <v>5.3649840442376764</v>
      </c>
      <c r="D6">
        <v>5.3649840442376764</v>
      </c>
      <c r="E6">
        <v>5.3649840442376764</v>
      </c>
      <c r="F6">
        <v>5.3649840442376764</v>
      </c>
      <c r="G6">
        <v>5.3649840442376764</v>
      </c>
      <c r="H6">
        <v>5.3649840442376764</v>
      </c>
      <c r="I6">
        <v>5.3649840442376764</v>
      </c>
      <c r="J6">
        <v>5.0497745760000008</v>
      </c>
      <c r="K6">
        <v>5.0497745760000008</v>
      </c>
      <c r="L6">
        <v>5.3649840442376764</v>
      </c>
      <c r="M6">
        <v>5.3649840442376764</v>
      </c>
      <c r="N6">
        <v>5.3649840442376764</v>
      </c>
      <c r="O6">
        <v>5.3649840442376764</v>
      </c>
      <c r="P6">
        <v>5.0497745760000008</v>
      </c>
      <c r="Q6">
        <v>5.0497745760000008</v>
      </c>
      <c r="R6">
        <v>5.3649840442376764</v>
      </c>
      <c r="S6">
        <v>5.3649840442376764</v>
      </c>
      <c r="T6">
        <v>5.3649840442376764</v>
      </c>
      <c r="U6">
        <v>5.3649840442376764</v>
      </c>
      <c r="V6">
        <v>5.3649840442376764</v>
      </c>
      <c r="W6">
        <v>5.3649840442376764</v>
      </c>
      <c r="X6">
        <v>5.3649840442376764</v>
      </c>
      <c r="Y6">
        <v>5.3649840442376764</v>
      </c>
      <c r="Z6">
        <v>5.3649840442376764</v>
      </c>
      <c r="AA6">
        <v>5.3649840442376764</v>
      </c>
      <c r="AB6">
        <v>5.3649840442376764</v>
      </c>
      <c r="AC6">
        <v>5.3649840442376764</v>
      </c>
      <c r="AD6">
        <v>5.3649840442376764</v>
      </c>
      <c r="AE6">
        <v>5.3649840442376764</v>
      </c>
      <c r="AF6">
        <v>5.3649840442376764</v>
      </c>
      <c r="AG6">
        <v>5.0497745760000008</v>
      </c>
      <c r="AH6">
        <v>5.3649840442376764</v>
      </c>
      <c r="AI6">
        <v>5.3649840442376764</v>
      </c>
      <c r="AJ6">
        <v>5.3649840442376764</v>
      </c>
      <c r="AK6">
        <v>5.3649840442376764</v>
      </c>
      <c r="AL6">
        <v>5.3649840442376764</v>
      </c>
      <c r="AM6">
        <v>5.3649840442376764</v>
      </c>
      <c r="AN6">
        <v>5.3649840442376764</v>
      </c>
      <c r="AO6">
        <v>5.3649840442376764</v>
      </c>
      <c r="AP6">
        <v>5.0497745760000008</v>
      </c>
      <c r="AQ6">
        <v>5.3649840442376764</v>
      </c>
      <c r="AR6">
        <v>5.3649840442376764</v>
      </c>
      <c r="AS6">
        <v>5.3649840442376764</v>
      </c>
      <c r="AT6">
        <v>5.0497745760000008</v>
      </c>
      <c r="AU6">
        <v>5.3649840442376764</v>
      </c>
      <c r="AV6">
        <v>5.3649840442376764</v>
      </c>
      <c r="AW6">
        <v>5.3649840442376764</v>
      </c>
      <c r="AX6">
        <v>5.3649840442376764</v>
      </c>
      <c r="AY6">
        <v>5.0497745760000008</v>
      </c>
      <c r="AZ6">
        <v>5.3649840442376764</v>
      </c>
      <c r="BA6">
        <v>5.3649840442376764</v>
      </c>
      <c r="BB6">
        <v>5.3649840442376764</v>
      </c>
      <c r="BC6">
        <v>5.3649840442376764</v>
      </c>
      <c r="BD6">
        <v>5.3649840442376764</v>
      </c>
      <c r="BE6">
        <v>5.0497745760000008</v>
      </c>
      <c r="BF6">
        <v>5.3649840442376764</v>
      </c>
      <c r="BG6">
        <v>5.3649840442376764</v>
      </c>
      <c r="BH6">
        <v>5.0497745760000008</v>
      </c>
      <c r="BI6">
        <v>5.3649840442376764</v>
      </c>
      <c r="BJ6">
        <v>5.3649840442376764</v>
      </c>
      <c r="BK6">
        <v>5.3649840442376764</v>
      </c>
      <c r="BL6">
        <v>5.3649840442376764</v>
      </c>
      <c r="BM6">
        <v>5.3649840442376764</v>
      </c>
      <c r="BN6">
        <v>5.3649840442376764</v>
      </c>
      <c r="BO6">
        <v>5.3649840442376764</v>
      </c>
      <c r="BP6">
        <v>5.3649840442376764</v>
      </c>
      <c r="BQ6">
        <v>5.3649840442376764</v>
      </c>
      <c r="BR6">
        <v>5.3649840442376764</v>
      </c>
      <c r="BS6">
        <v>5.0497745760000008</v>
      </c>
      <c r="BT6">
        <v>5.3649840442376764</v>
      </c>
      <c r="BU6">
        <v>5.3649840442376764</v>
      </c>
      <c r="BV6">
        <v>5.3649840442376764</v>
      </c>
      <c r="BW6">
        <v>5.3649840442376764</v>
      </c>
      <c r="BX6">
        <v>5.3649840442376764</v>
      </c>
      <c r="BY6">
        <v>5.3649840442376764</v>
      </c>
      <c r="BZ6">
        <v>5.3649840442376764</v>
      </c>
      <c r="CA6">
        <v>5.3649840442376764</v>
      </c>
      <c r="CB6">
        <v>5.3649840442376764</v>
      </c>
      <c r="CC6">
        <v>5.3649840442376764</v>
      </c>
      <c r="CD6">
        <v>5.3649840442376764</v>
      </c>
      <c r="CE6">
        <v>5.3649840442376764</v>
      </c>
      <c r="CF6">
        <v>5.3649840442376764</v>
      </c>
      <c r="CG6">
        <v>5.3649840442376764</v>
      </c>
      <c r="CH6">
        <v>5.3649840442376764</v>
      </c>
      <c r="CI6">
        <v>5.0497745760000008</v>
      </c>
      <c r="CJ6">
        <v>5.3649840442376764</v>
      </c>
      <c r="CK6">
        <v>5.3649840442376764</v>
      </c>
      <c r="CL6">
        <v>5.3649840442376764</v>
      </c>
      <c r="CM6">
        <v>5.3649840442376764</v>
      </c>
      <c r="CN6">
        <v>5.3649840442376764</v>
      </c>
      <c r="CO6">
        <v>5.3649840442376764</v>
      </c>
      <c r="CP6">
        <v>5.3649840442376764</v>
      </c>
      <c r="CQ6">
        <v>5.3649840442376764</v>
      </c>
      <c r="CR6">
        <v>5.3649840442376764</v>
      </c>
      <c r="CS6">
        <v>5.3649840442376764</v>
      </c>
      <c r="CT6">
        <v>5.3649840442376764</v>
      </c>
      <c r="CU6">
        <v>5.0497745760000008</v>
      </c>
      <c r="CV6">
        <v>5.3649840442376764</v>
      </c>
      <c r="CW6">
        <v>5.3649840442376764</v>
      </c>
      <c r="CX6">
        <v>5.3649840442376764</v>
      </c>
      <c r="CY6">
        <v>5.3649840442376764</v>
      </c>
      <c r="CZ6">
        <v>5.3649840442376764</v>
      </c>
      <c r="DA6">
        <v>5.0497745760000008</v>
      </c>
      <c r="DB6">
        <v>5.0497745760000008</v>
      </c>
      <c r="DC6">
        <v>5.3649840442376764</v>
      </c>
      <c r="DD6">
        <v>5.0497745760000008</v>
      </c>
      <c r="DE6">
        <v>5.3649840442376764</v>
      </c>
      <c r="DF6">
        <v>5.3649840442376764</v>
      </c>
      <c r="DG6">
        <v>5.3649840442376764</v>
      </c>
      <c r="DH6">
        <v>5.3649840442376764</v>
      </c>
      <c r="DI6">
        <v>5.0497745760000008</v>
      </c>
      <c r="DJ6">
        <v>5.3649840442376764</v>
      </c>
      <c r="DK6">
        <v>5.3649840442376764</v>
      </c>
      <c r="DL6">
        <v>5.3649840442376764</v>
      </c>
      <c r="DM6">
        <v>5.3649840442376764</v>
      </c>
      <c r="DN6">
        <v>5.3649840442376764</v>
      </c>
      <c r="DO6">
        <v>5.3649840442376764</v>
      </c>
      <c r="DP6">
        <v>5.3649840442376764</v>
      </c>
      <c r="DQ6">
        <v>5.3649840442376764</v>
      </c>
      <c r="DR6">
        <v>5.0497745760000008</v>
      </c>
      <c r="DS6">
        <v>5.0497745760000008</v>
      </c>
      <c r="DT6">
        <v>5.0497745760000008</v>
      </c>
      <c r="DU6">
        <v>5.0497745760000008</v>
      </c>
      <c r="DV6">
        <v>5.3649840442376764</v>
      </c>
      <c r="DW6">
        <v>5.3649840442376764</v>
      </c>
      <c r="DX6">
        <v>5.3649840442376764</v>
      </c>
      <c r="DY6">
        <v>5.3649840442376764</v>
      </c>
      <c r="DZ6">
        <v>5.3649840442376764</v>
      </c>
      <c r="EA6">
        <v>5.0497745760000008</v>
      </c>
      <c r="EB6">
        <v>5.3649840442376764</v>
      </c>
      <c r="EC6">
        <v>5.0497745760000008</v>
      </c>
      <c r="ED6">
        <v>5.3649840442376764</v>
      </c>
      <c r="EE6">
        <v>5.3649840442376764</v>
      </c>
      <c r="EF6">
        <v>5.3649840442376764</v>
      </c>
      <c r="EG6">
        <v>5.3649840442376764</v>
      </c>
      <c r="EH6">
        <v>5.3649840442376764</v>
      </c>
      <c r="EI6">
        <v>5.3649840442376764</v>
      </c>
      <c r="EJ6">
        <v>5.0497745760000008</v>
      </c>
      <c r="EK6">
        <v>5.3649840442376764</v>
      </c>
      <c r="EL6">
        <v>5.3649840442376764</v>
      </c>
      <c r="EM6">
        <v>5.3649840442376764</v>
      </c>
      <c r="EN6">
        <v>5.3649840442376764</v>
      </c>
      <c r="EO6">
        <v>5.0497745760000008</v>
      </c>
      <c r="EP6">
        <v>5.3649840442376764</v>
      </c>
      <c r="EQ6">
        <v>5.0497745760000008</v>
      </c>
      <c r="ER6">
        <v>5.3649840442376764</v>
      </c>
      <c r="ES6">
        <v>5.3649840442376764</v>
      </c>
      <c r="ET6">
        <v>5.3649840442376764</v>
      </c>
      <c r="EU6">
        <v>5.3649840442376764</v>
      </c>
      <c r="EV6">
        <v>5.3649840442376764</v>
      </c>
      <c r="EW6">
        <v>5.3649840442376764</v>
      </c>
      <c r="EX6">
        <v>5.3649840442376764</v>
      </c>
      <c r="EY6">
        <v>5.3649840442376764</v>
      </c>
      <c r="EZ6">
        <v>5.3649840442376764</v>
      </c>
      <c r="FA6">
        <v>5.3649840442376764</v>
      </c>
      <c r="FB6">
        <v>5.3649840442376764</v>
      </c>
      <c r="FC6">
        <v>5.0497745760000008</v>
      </c>
      <c r="FD6">
        <v>5.3649840442376764</v>
      </c>
      <c r="FE6">
        <v>5.3649840442376764</v>
      </c>
      <c r="FF6">
        <v>5.3649840442376764</v>
      </c>
      <c r="FG6">
        <v>5.3649840442376764</v>
      </c>
      <c r="FH6">
        <v>5.3649840442376764</v>
      </c>
      <c r="FI6">
        <v>5.3649840442376764</v>
      </c>
      <c r="FJ6">
        <v>5.3649840442376764</v>
      </c>
      <c r="FK6">
        <v>5.3649840442376764</v>
      </c>
      <c r="FL6">
        <v>5.3649840442376764</v>
      </c>
      <c r="FM6">
        <v>5.3649840442376764</v>
      </c>
      <c r="FN6">
        <v>5.3649840442376764</v>
      </c>
      <c r="FO6">
        <v>5.3649840442376764</v>
      </c>
      <c r="FP6">
        <v>5.3649840442376764</v>
      </c>
      <c r="FQ6">
        <v>5.3649840442376764</v>
      </c>
      <c r="FR6">
        <v>5.3649840442376764</v>
      </c>
      <c r="FS6">
        <v>5.3649840442376764</v>
      </c>
      <c r="FT6">
        <v>5.3649840442376764</v>
      </c>
      <c r="FU6">
        <v>5.3649840442376764</v>
      </c>
      <c r="FV6">
        <v>5.3649840442376764</v>
      </c>
      <c r="FW6">
        <v>5.3649840442376764</v>
      </c>
      <c r="FX6">
        <v>5.3649840442376764</v>
      </c>
      <c r="FY6">
        <v>5.3649840442376764</v>
      </c>
      <c r="FZ6">
        <v>5.3649840442376764</v>
      </c>
      <c r="GA6">
        <v>5.3649840442376764</v>
      </c>
      <c r="GB6">
        <v>5.3649840442376764</v>
      </c>
      <c r="GC6">
        <v>5.0497745760000008</v>
      </c>
      <c r="GD6">
        <v>5.3649840442376764</v>
      </c>
      <c r="GE6">
        <v>5.3649840442376764</v>
      </c>
      <c r="GF6">
        <v>5.3649840442376764</v>
      </c>
      <c r="GG6">
        <v>5.3649840442376764</v>
      </c>
      <c r="GH6">
        <v>5.3649840442376764</v>
      </c>
      <c r="GI6">
        <v>5.3649840442376764</v>
      </c>
      <c r="GJ6">
        <v>5.3649840442376764</v>
      </c>
      <c r="GK6">
        <v>5.3649840442376764</v>
      </c>
      <c r="GL6">
        <v>5.3649840442376764</v>
      </c>
      <c r="GM6">
        <v>5.3649840442376764</v>
      </c>
      <c r="GN6">
        <v>5.3649840442376764</v>
      </c>
      <c r="GO6">
        <v>5.3649840442376764</v>
      </c>
      <c r="GP6">
        <v>5.3649840442376764</v>
      </c>
      <c r="GQ6">
        <v>5.3649840442376764</v>
      </c>
      <c r="GR6">
        <v>5.3649840442376764</v>
      </c>
      <c r="GS6">
        <v>5.3649840442376764</v>
      </c>
      <c r="GT6">
        <v>5.3649840442376764</v>
      </c>
      <c r="GU6">
        <v>5.3649840442376764</v>
      </c>
      <c r="GV6">
        <v>5.0497745760000008</v>
      </c>
      <c r="GW6">
        <v>5.3649840442376764</v>
      </c>
      <c r="GX6">
        <v>5.3649840442376764</v>
      </c>
      <c r="GY6">
        <v>5.3649840442376764</v>
      </c>
      <c r="GZ6">
        <v>5.3649840442376764</v>
      </c>
      <c r="HA6">
        <v>5.3649840442376764</v>
      </c>
      <c r="HB6">
        <v>5.3649840442376764</v>
      </c>
      <c r="HC6">
        <v>5.0497745760000008</v>
      </c>
      <c r="HD6">
        <v>5.0497745760000008</v>
      </c>
      <c r="HE6">
        <v>5.3649840442376764</v>
      </c>
      <c r="HF6">
        <v>5.3649840442376764</v>
      </c>
      <c r="HG6">
        <v>5.3649840442376764</v>
      </c>
      <c r="HH6">
        <v>5.3649840442376764</v>
      </c>
      <c r="HI6">
        <v>5.0497745760000008</v>
      </c>
      <c r="HJ6">
        <v>5.3649840442376764</v>
      </c>
      <c r="HK6">
        <v>5.3649840442376764</v>
      </c>
      <c r="HL6">
        <v>5.3649840442376764</v>
      </c>
      <c r="HM6">
        <v>5.0497745760000008</v>
      </c>
      <c r="HN6">
        <v>5.3649840442376764</v>
      </c>
      <c r="HO6">
        <v>5.0497745760000008</v>
      </c>
      <c r="HP6">
        <v>5.3649840442376764</v>
      </c>
      <c r="HQ6">
        <v>5.3649840442376764</v>
      </c>
      <c r="HR6">
        <v>5.3649840442376764</v>
      </c>
      <c r="HS6">
        <v>5.3649840442376764</v>
      </c>
      <c r="HT6">
        <v>5.3649840442376764</v>
      </c>
      <c r="HU6">
        <v>5.3649840442376764</v>
      </c>
      <c r="HV6">
        <v>5.3649840442376764</v>
      </c>
      <c r="HW6">
        <v>5.3649840442376764</v>
      </c>
      <c r="HX6">
        <v>5.0497745760000008</v>
      </c>
      <c r="HY6">
        <v>5.3649840442376764</v>
      </c>
      <c r="HZ6">
        <v>5.0497745760000008</v>
      </c>
      <c r="IA6">
        <v>5.3649840442376764</v>
      </c>
      <c r="IB6">
        <v>5.0497745760000008</v>
      </c>
      <c r="IC6">
        <v>5.3649840442376764</v>
      </c>
      <c r="ID6">
        <v>5.3649840442376764</v>
      </c>
      <c r="IE6">
        <v>5.3649840442376764</v>
      </c>
      <c r="IF6">
        <v>5.3649840442376764</v>
      </c>
      <c r="IG6">
        <v>5.3649840442376764</v>
      </c>
      <c r="IH6">
        <v>5.3649840442376764</v>
      </c>
      <c r="II6">
        <v>5.3649840442376764</v>
      </c>
      <c r="IJ6">
        <v>5.3649840442376764</v>
      </c>
      <c r="IK6">
        <v>5.0497745760000008</v>
      </c>
      <c r="IL6">
        <v>5.0497745760000008</v>
      </c>
      <c r="IM6">
        <v>5.3649840442376764</v>
      </c>
      <c r="IN6">
        <v>5.0497745760000008</v>
      </c>
      <c r="IO6">
        <v>5.0497745760000008</v>
      </c>
      <c r="IP6">
        <v>5.3649840442376764</v>
      </c>
      <c r="IQ6">
        <v>5.3649840442376764</v>
      </c>
      <c r="IR6">
        <v>5.3649840442376764</v>
      </c>
      <c r="IS6">
        <v>5.0497745760000008</v>
      </c>
      <c r="IT6">
        <v>5.3649840442376764</v>
      </c>
      <c r="IU6">
        <v>5.3649840442376764</v>
      </c>
      <c r="IV6">
        <v>5.3649840442376764</v>
      </c>
      <c r="IW6">
        <v>5.0497745760000008</v>
      </c>
      <c r="IX6">
        <v>5.3649840442376764</v>
      </c>
      <c r="IY6">
        <v>5.3649840442376764</v>
      </c>
      <c r="IZ6">
        <v>5.3649840442376764</v>
      </c>
      <c r="JA6">
        <v>5.0497745760000008</v>
      </c>
      <c r="JB6">
        <v>5.3649840442376764</v>
      </c>
      <c r="JC6">
        <v>5.3649840442376764</v>
      </c>
      <c r="JD6">
        <v>5.0497745760000008</v>
      </c>
      <c r="JE6">
        <v>5.3649840442376764</v>
      </c>
      <c r="JF6">
        <v>5.3649840442376764</v>
      </c>
      <c r="JG6">
        <v>5.3649840442376764</v>
      </c>
      <c r="JH6">
        <v>5.3649840442376764</v>
      </c>
      <c r="JI6">
        <v>5.3649840442376764</v>
      </c>
      <c r="JJ6">
        <v>5.3649840442376764</v>
      </c>
      <c r="JK6">
        <v>5.3649840442376764</v>
      </c>
      <c r="JL6">
        <v>5.3649840442376764</v>
      </c>
      <c r="JM6">
        <v>5.3649840442376764</v>
      </c>
      <c r="JN6">
        <v>5.3649840442376764</v>
      </c>
      <c r="JO6">
        <v>5.3649840442376764</v>
      </c>
      <c r="JP6">
        <v>5.3649840442376764</v>
      </c>
      <c r="JQ6">
        <v>5.3649840442376764</v>
      </c>
      <c r="JR6">
        <v>5.3649840442376764</v>
      </c>
      <c r="JS6">
        <v>5.3649840442376764</v>
      </c>
      <c r="JT6">
        <v>5.3649840442376764</v>
      </c>
      <c r="JU6">
        <v>5.3649840442376764</v>
      </c>
      <c r="JV6">
        <v>5.3649840442376764</v>
      </c>
      <c r="JW6">
        <v>5.3649840442376764</v>
      </c>
      <c r="JX6">
        <v>5.3649840442376764</v>
      </c>
      <c r="JY6">
        <v>5.3649840442376764</v>
      </c>
      <c r="JZ6">
        <v>5.3649840442376764</v>
      </c>
      <c r="KA6">
        <v>5.3649840442376764</v>
      </c>
      <c r="KB6">
        <v>5.3649840442376764</v>
      </c>
      <c r="KC6">
        <v>5.3649840442376764</v>
      </c>
      <c r="KD6">
        <v>5.3649840442376764</v>
      </c>
      <c r="KE6">
        <v>5.3649840442376764</v>
      </c>
      <c r="KF6">
        <v>5.3649840442376764</v>
      </c>
      <c r="KG6">
        <v>5.0497745760000008</v>
      </c>
      <c r="KH6">
        <v>5.3649840442376764</v>
      </c>
      <c r="KI6">
        <v>5.3649840442376764</v>
      </c>
      <c r="KJ6">
        <v>5.3649840442376764</v>
      </c>
      <c r="KK6">
        <v>5.3649840442376764</v>
      </c>
      <c r="KL6">
        <v>5.3649840442376764</v>
      </c>
      <c r="KM6">
        <v>5.3649840442376764</v>
      </c>
      <c r="KN6">
        <v>5.3649840442376764</v>
      </c>
      <c r="KO6">
        <v>5.3649840442376764</v>
      </c>
      <c r="KP6">
        <v>5.3649840442376764</v>
      </c>
      <c r="KQ6">
        <v>5.3649840442376764</v>
      </c>
      <c r="KR6">
        <v>5.3649840442376764</v>
      </c>
      <c r="KS6">
        <v>5.0497745760000008</v>
      </c>
      <c r="KT6">
        <v>5.3649840442376764</v>
      </c>
      <c r="KU6">
        <v>5.3649840442376764</v>
      </c>
      <c r="KV6">
        <v>5.3649840442376764</v>
      </c>
      <c r="KW6">
        <v>5.3649840442376764</v>
      </c>
      <c r="KX6">
        <v>5.3649840442376764</v>
      </c>
      <c r="KY6">
        <v>5.3649840442376764</v>
      </c>
      <c r="KZ6">
        <v>5.3649840442376764</v>
      </c>
      <c r="LA6">
        <v>5.3649840442376764</v>
      </c>
      <c r="LB6">
        <v>5.3649840442376764</v>
      </c>
      <c r="LC6">
        <v>5.3649840442376764</v>
      </c>
      <c r="LD6">
        <v>5.3649840442376764</v>
      </c>
      <c r="LE6">
        <v>5.3649840442376764</v>
      </c>
      <c r="LF6">
        <v>5.3649840442376764</v>
      </c>
      <c r="LG6">
        <v>5.3649840442376764</v>
      </c>
      <c r="LH6">
        <v>5.3649840442376764</v>
      </c>
      <c r="LI6">
        <v>5.3649840442376764</v>
      </c>
      <c r="LJ6">
        <v>5.3649840442376764</v>
      </c>
      <c r="LK6">
        <v>5.0497745760000008</v>
      </c>
      <c r="LL6">
        <v>5.3649840442376764</v>
      </c>
      <c r="LM6">
        <v>5.3649840442376764</v>
      </c>
      <c r="LN6">
        <v>5.3649840442376764</v>
      </c>
      <c r="LO6">
        <v>5.3649840442376764</v>
      </c>
      <c r="LP6">
        <v>5.3649840442376764</v>
      </c>
      <c r="LQ6">
        <v>5.3649840442376764</v>
      </c>
      <c r="LR6">
        <v>5.3649840442376764</v>
      </c>
      <c r="LS6">
        <v>5.3649840442376764</v>
      </c>
      <c r="LT6">
        <v>5.3649840442376764</v>
      </c>
      <c r="LU6">
        <v>5.3649840442376764</v>
      </c>
      <c r="LV6">
        <v>5.3649840442376764</v>
      </c>
      <c r="LW6">
        <v>5.3649840442376764</v>
      </c>
      <c r="LX6">
        <v>5.3649840442376764</v>
      </c>
      <c r="LY6">
        <v>5.3649840442376764</v>
      </c>
      <c r="LZ6">
        <v>5.3649840442376764</v>
      </c>
      <c r="MA6">
        <v>5.3649840442376764</v>
      </c>
      <c r="MB6">
        <v>5.0497745760000008</v>
      </c>
      <c r="MC6">
        <v>5.3649840442376764</v>
      </c>
      <c r="MD6">
        <v>5.3649840442376764</v>
      </c>
      <c r="ME6">
        <v>5.3649840442376764</v>
      </c>
      <c r="MF6">
        <v>5.3649840442376764</v>
      </c>
      <c r="MG6">
        <v>5.3649840442376764</v>
      </c>
      <c r="MH6">
        <v>5.0497745760000008</v>
      </c>
      <c r="MI6">
        <v>5.3649840442376764</v>
      </c>
      <c r="MJ6">
        <v>5.3649840442376764</v>
      </c>
      <c r="MK6">
        <v>5.3649840442376764</v>
      </c>
      <c r="ML6">
        <v>5.3649840442376764</v>
      </c>
      <c r="MM6">
        <v>5.3649840442376764</v>
      </c>
      <c r="MN6">
        <v>5.3649840442376764</v>
      </c>
      <c r="MO6">
        <v>5.3649840442376764</v>
      </c>
      <c r="MP6">
        <v>5.0497745760000008</v>
      </c>
      <c r="MQ6">
        <v>5.3649840442376764</v>
      </c>
      <c r="MR6">
        <v>5.0497745760000008</v>
      </c>
      <c r="MS6">
        <v>5.3649840442376764</v>
      </c>
      <c r="MT6">
        <v>5.3649840442376764</v>
      </c>
      <c r="MU6">
        <v>5.3649840442376764</v>
      </c>
      <c r="MV6">
        <v>5.3649840442376764</v>
      </c>
      <c r="MW6">
        <v>5.3649840442376764</v>
      </c>
      <c r="MX6">
        <v>5.3649840442376764</v>
      </c>
      <c r="MY6">
        <v>5.3649840442376764</v>
      </c>
      <c r="MZ6">
        <v>5.3649840442376764</v>
      </c>
      <c r="NA6">
        <v>5.3649840442376764</v>
      </c>
      <c r="NB6">
        <v>5.3649840442376764</v>
      </c>
      <c r="NC6">
        <v>5.3649840442376764</v>
      </c>
      <c r="ND6">
        <v>5.3649840442376764</v>
      </c>
      <c r="NE6">
        <v>5.3649840442376764</v>
      </c>
      <c r="NF6">
        <v>5.3649840442376764</v>
      </c>
      <c r="NG6">
        <v>5.3649840442376764</v>
      </c>
      <c r="NH6">
        <v>5.3649840442376764</v>
      </c>
      <c r="NI6">
        <v>5.3649840442376764</v>
      </c>
      <c r="NJ6">
        <v>5.0497745760000008</v>
      </c>
      <c r="NK6">
        <v>5.3649840442376764</v>
      </c>
      <c r="NL6">
        <v>5.3649840442376764</v>
      </c>
      <c r="NM6">
        <v>5.3649840442376764</v>
      </c>
      <c r="NN6">
        <v>5.0497745760000008</v>
      </c>
      <c r="NO6">
        <v>5.3649840442376764</v>
      </c>
      <c r="NP6">
        <v>5.3649840442376764</v>
      </c>
      <c r="NQ6">
        <v>5.3649840442376764</v>
      </c>
      <c r="NR6">
        <v>5.3649840442376764</v>
      </c>
      <c r="NS6">
        <v>5.3649840442376764</v>
      </c>
      <c r="NT6">
        <v>5.3649840442376764</v>
      </c>
      <c r="NU6">
        <v>5.3649840442376764</v>
      </c>
      <c r="NV6">
        <v>5.3649840442376764</v>
      </c>
      <c r="NW6">
        <v>5.3649840442376764</v>
      </c>
      <c r="NX6">
        <v>5.3649840442376764</v>
      </c>
      <c r="NY6">
        <v>5.3649840442376764</v>
      </c>
      <c r="NZ6">
        <v>5.3649840442376764</v>
      </c>
      <c r="OA6">
        <v>5.3649840442376764</v>
      </c>
      <c r="OB6">
        <v>5.3649840442376764</v>
      </c>
      <c r="OC6">
        <v>5.0497745760000008</v>
      </c>
      <c r="OD6">
        <v>5.3649840442376764</v>
      </c>
      <c r="OE6">
        <v>5.3649840442376764</v>
      </c>
      <c r="OF6">
        <v>5.3649840442376764</v>
      </c>
      <c r="OG6">
        <v>5.3649840442376764</v>
      </c>
      <c r="OH6">
        <v>5.3649840442376764</v>
      </c>
      <c r="OI6">
        <v>5.3649840442376764</v>
      </c>
      <c r="OJ6">
        <v>5.3649840442376764</v>
      </c>
      <c r="OK6">
        <v>5.0497745760000008</v>
      </c>
      <c r="OL6">
        <v>5.3649840442376764</v>
      </c>
      <c r="OM6">
        <v>5.3649840442376764</v>
      </c>
      <c r="ON6">
        <v>5.3649840442376764</v>
      </c>
      <c r="OO6">
        <v>5.3649840442376764</v>
      </c>
      <c r="OP6">
        <v>5.3649840442376764</v>
      </c>
      <c r="OQ6">
        <v>5.3649840442376764</v>
      </c>
      <c r="OR6">
        <v>5.3649840442376764</v>
      </c>
      <c r="OS6">
        <v>5.3649840442376764</v>
      </c>
      <c r="OT6">
        <v>5.3649840442376764</v>
      </c>
      <c r="OU6">
        <v>5.3649840442376764</v>
      </c>
      <c r="OV6">
        <v>5.3649840442376764</v>
      </c>
      <c r="OW6">
        <v>5.3649840442376764</v>
      </c>
      <c r="OX6">
        <v>5.3649840442376764</v>
      </c>
      <c r="OY6">
        <v>5.3649840442376764</v>
      </c>
      <c r="OZ6">
        <v>5.0497745760000008</v>
      </c>
      <c r="PA6">
        <v>5.0497745760000008</v>
      </c>
      <c r="PB6">
        <v>5.3649840442376764</v>
      </c>
      <c r="PC6">
        <v>5.3649840442376764</v>
      </c>
      <c r="PD6">
        <v>5.3649840442376764</v>
      </c>
      <c r="PE6">
        <v>5.0497745760000008</v>
      </c>
      <c r="PF6">
        <v>5.3649840442376764</v>
      </c>
      <c r="PG6">
        <v>5.3649840442376764</v>
      </c>
      <c r="PH6">
        <v>5.3649840442376764</v>
      </c>
      <c r="PI6">
        <v>5.3649840442376764</v>
      </c>
      <c r="PJ6">
        <v>5.0497745760000008</v>
      </c>
      <c r="PK6">
        <v>5.3649840442376764</v>
      </c>
      <c r="PL6">
        <v>5.3649840442376764</v>
      </c>
      <c r="PM6">
        <v>5.3649840442376764</v>
      </c>
      <c r="PN6">
        <v>5.3649840442376764</v>
      </c>
      <c r="PO6">
        <v>5.3649840442376764</v>
      </c>
      <c r="PP6">
        <v>5.3649840442376764</v>
      </c>
      <c r="PQ6">
        <v>5.3649840442376764</v>
      </c>
      <c r="PR6">
        <v>5.3649840442376764</v>
      </c>
      <c r="PS6">
        <v>5.3649840442376764</v>
      </c>
      <c r="PT6">
        <v>5.3649840442376764</v>
      </c>
      <c r="PU6">
        <v>5.3649840442376764</v>
      </c>
      <c r="PV6">
        <v>5.3649840442376764</v>
      </c>
      <c r="PW6">
        <v>5.3649840442376764</v>
      </c>
      <c r="PX6">
        <v>5.3649840442376764</v>
      </c>
      <c r="PY6">
        <v>5.3649840442376764</v>
      </c>
      <c r="PZ6">
        <v>5.3649840442376764</v>
      </c>
      <c r="QA6">
        <v>5.3649840442376764</v>
      </c>
      <c r="QB6">
        <v>5.3649840442376764</v>
      </c>
      <c r="QC6">
        <v>5.3649840442376764</v>
      </c>
      <c r="QD6">
        <v>5.3649840442376764</v>
      </c>
      <c r="QE6">
        <v>5.3649840442376764</v>
      </c>
      <c r="QF6">
        <v>5.3649840442376764</v>
      </c>
      <c r="QG6">
        <v>5.3649840442376764</v>
      </c>
      <c r="QH6">
        <v>5.0497745760000008</v>
      </c>
      <c r="QI6">
        <v>5.3649840442376764</v>
      </c>
      <c r="QJ6">
        <v>5.3649840442376764</v>
      </c>
      <c r="QK6">
        <v>5.3649840442376764</v>
      </c>
      <c r="QL6">
        <v>5.3649840442376764</v>
      </c>
      <c r="QM6">
        <v>5.3649840442376764</v>
      </c>
      <c r="QN6">
        <v>5.0497745760000008</v>
      </c>
      <c r="QO6">
        <v>5.3649840442376764</v>
      </c>
      <c r="QP6">
        <v>5.3649840442376764</v>
      </c>
      <c r="QQ6">
        <v>5.3649840442376764</v>
      </c>
      <c r="QR6">
        <v>5.3649840442376764</v>
      </c>
      <c r="QS6">
        <v>5.3649840442376764</v>
      </c>
      <c r="QT6">
        <v>5.3649840442376764</v>
      </c>
      <c r="QU6">
        <v>5.3649840442376764</v>
      </c>
      <c r="QV6">
        <v>5.3649840442376764</v>
      </c>
      <c r="QW6">
        <v>5.3649840442376764</v>
      </c>
      <c r="QX6">
        <v>5.3649840442376764</v>
      </c>
      <c r="QY6">
        <v>5.3649840442376764</v>
      </c>
      <c r="QZ6">
        <v>5.3649840442376764</v>
      </c>
      <c r="RA6">
        <v>5.3649840442376764</v>
      </c>
      <c r="RB6">
        <v>5.3649840442376764</v>
      </c>
      <c r="RC6">
        <v>5.3649840442376764</v>
      </c>
      <c r="RD6">
        <v>5.3649840442376764</v>
      </c>
      <c r="RE6">
        <v>5.3649840442376764</v>
      </c>
      <c r="RF6">
        <v>5.3649840442376764</v>
      </c>
      <c r="RG6">
        <v>5.3649840442376764</v>
      </c>
      <c r="RH6">
        <v>5.3649840442376764</v>
      </c>
      <c r="RI6">
        <v>5.3649840442376764</v>
      </c>
      <c r="RJ6">
        <v>5.0497745760000008</v>
      </c>
      <c r="RK6">
        <v>5.3649840442376764</v>
      </c>
      <c r="RL6">
        <v>5.3649840442376764</v>
      </c>
      <c r="RM6">
        <v>5.3649840442376764</v>
      </c>
      <c r="RN6">
        <v>5.3649840442376764</v>
      </c>
      <c r="RO6">
        <v>5.3649840442376764</v>
      </c>
      <c r="RP6">
        <v>5.3649840442376764</v>
      </c>
      <c r="RQ6">
        <v>5.3649840442376764</v>
      </c>
      <c r="RR6">
        <v>5.3649840442376764</v>
      </c>
      <c r="RS6">
        <v>5.0497745760000008</v>
      </c>
      <c r="RT6">
        <v>5.3649840442376764</v>
      </c>
      <c r="RU6">
        <v>5.3649840442376764</v>
      </c>
      <c r="RV6">
        <v>5.3649840442376764</v>
      </c>
      <c r="RW6">
        <v>5.0497745760000008</v>
      </c>
      <c r="RX6">
        <v>5.3649840442376764</v>
      </c>
      <c r="RY6">
        <v>5.3649840442376764</v>
      </c>
      <c r="RZ6">
        <v>5.3649840442376764</v>
      </c>
      <c r="SA6">
        <v>5.3649840442376764</v>
      </c>
      <c r="SB6">
        <v>5.3649840442376764</v>
      </c>
      <c r="SC6">
        <v>5.3649840442376764</v>
      </c>
      <c r="SD6">
        <v>5.3649840442376764</v>
      </c>
      <c r="SE6">
        <v>5.3649840442376764</v>
      </c>
      <c r="SF6">
        <v>5.3649840442376764</v>
      </c>
      <c r="SG6">
        <v>5.3649840442376764</v>
      </c>
    </row>
    <row r="7" spans="1:501" x14ac:dyDescent="0.35">
      <c r="A7">
        <v>2026</v>
      </c>
      <c r="B7">
        <v>5.3022633048000012</v>
      </c>
      <c r="C7">
        <v>5.4438808684176427</v>
      </c>
      <c r="D7">
        <v>5.4438808684176427</v>
      </c>
      <c r="E7">
        <v>5.4438808684176427</v>
      </c>
      <c r="F7">
        <v>5.4438808684176427</v>
      </c>
      <c r="G7">
        <v>5.4438808684176427</v>
      </c>
      <c r="H7">
        <v>5.4438808684176427</v>
      </c>
      <c r="I7">
        <v>5.4438808684176427</v>
      </c>
      <c r="J7">
        <v>5.3022633048000012</v>
      </c>
      <c r="K7">
        <v>5.3022633048000012</v>
      </c>
      <c r="L7">
        <v>5.4438808684176427</v>
      </c>
      <c r="M7">
        <v>5.4438808684176427</v>
      </c>
      <c r="N7">
        <v>5.4438808684176427</v>
      </c>
      <c r="O7">
        <v>5.3022633048000012</v>
      </c>
      <c r="P7">
        <v>5.3022633048000012</v>
      </c>
      <c r="Q7">
        <v>5.3022633048000012</v>
      </c>
      <c r="R7">
        <v>5.4438808684176427</v>
      </c>
      <c r="S7">
        <v>5.4438808684176427</v>
      </c>
      <c r="T7">
        <v>5.4438808684176427</v>
      </c>
      <c r="U7">
        <v>5.4438808684176427</v>
      </c>
      <c r="V7">
        <v>5.4438808684176427</v>
      </c>
      <c r="W7">
        <v>5.4438808684176427</v>
      </c>
      <c r="X7">
        <v>5.4438808684176427</v>
      </c>
      <c r="Y7">
        <v>5.4438808684176427</v>
      </c>
      <c r="Z7">
        <v>5.4438808684176427</v>
      </c>
      <c r="AA7">
        <v>5.4438808684176427</v>
      </c>
      <c r="AB7">
        <v>5.4438808684176427</v>
      </c>
      <c r="AC7">
        <v>5.4438808684176427</v>
      </c>
      <c r="AD7">
        <v>5.4438808684176427</v>
      </c>
      <c r="AE7">
        <v>5.4438808684176427</v>
      </c>
      <c r="AF7">
        <v>5.4438808684176427</v>
      </c>
      <c r="AG7">
        <v>5.3022633048000012</v>
      </c>
      <c r="AH7">
        <v>5.4438808684176427</v>
      </c>
      <c r="AI7">
        <v>5.4438808684176427</v>
      </c>
      <c r="AJ7">
        <v>5.4438808684176427</v>
      </c>
      <c r="AK7">
        <v>5.4438808684176427</v>
      </c>
      <c r="AL7">
        <v>5.4438808684176427</v>
      </c>
      <c r="AM7">
        <v>5.4438808684176427</v>
      </c>
      <c r="AN7">
        <v>5.4438808684176427</v>
      </c>
      <c r="AO7">
        <v>5.4438808684176427</v>
      </c>
      <c r="AP7">
        <v>5.3022633048000012</v>
      </c>
      <c r="AQ7">
        <v>5.4438808684176427</v>
      </c>
      <c r="AR7">
        <v>5.4438808684176427</v>
      </c>
      <c r="AS7">
        <v>5.4438808684176427</v>
      </c>
      <c r="AT7">
        <v>5.3022633048000012</v>
      </c>
      <c r="AU7">
        <v>5.4438808684176427</v>
      </c>
      <c r="AV7">
        <v>5.3022633048000012</v>
      </c>
      <c r="AW7">
        <v>5.4438808684176427</v>
      </c>
      <c r="AX7">
        <v>5.4438808684176427</v>
      </c>
      <c r="AY7">
        <v>5.3022633048000012</v>
      </c>
      <c r="AZ7">
        <v>5.4438808684176427</v>
      </c>
      <c r="BA7">
        <v>5.4438808684176427</v>
      </c>
      <c r="BB7">
        <v>5.4438808684176427</v>
      </c>
      <c r="BC7">
        <v>5.4438808684176427</v>
      </c>
      <c r="BD7">
        <v>5.4438808684176427</v>
      </c>
      <c r="BE7">
        <v>5.3022633048000012</v>
      </c>
      <c r="BF7">
        <v>5.4438808684176427</v>
      </c>
      <c r="BG7">
        <v>5.4438808684176427</v>
      </c>
      <c r="BH7">
        <v>5.3022633048000012</v>
      </c>
      <c r="BI7">
        <v>5.4438808684176427</v>
      </c>
      <c r="BJ7">
        <v>5.4438808684176427</v>
      </c>
      <c r="BK7">
        <v>5.4438808684176427</v>
      </c>
      <c r="BL7">
        <v>5.4438808684176427</v>
      </c>
      <c r="BM7">
        <v>5.4438808684176427</v>
      </c>
      <c r="BN7">
        <v>5.3022633048000012</v>
      </c>
      <c r="BO7">
        <v>5.4438808684176427</v>
      </c>
      <c r="BP7">
        <v>5.4438808684176427</v>
      </c>
      <c r="BQ7">
        <v>5.4438808684176427</v>
      </c>
      <c r="BR7">
        <v>5.4438808684176427</v>
      </c>
      <c r="BS7">
        <v>5.3022633048000012</v>
      </c>
      <c r="BT7">
        <v>5.4438808684176427</v>
      </c>
      <c r="BU7">
        <v>5.4438808684176427</v>
      </c>
      <c r="BV7">
        <v>5.4438808684176427</v>
      </c>
      <c r="BW7">
        <v>5.4438808684176427</v>
      </c>
      <c r="BX7">
        <v>5.4438808684176427</v>
      </c>
      <c r="BY7">
        <v>5.4438808684176427</v>
      </c>
      <c r="BZ7">
        <v>5.4438808684176427</v>
      </c>
      <c r="CA7">
        <v>5.3022633048000012</v>
      </c>
      <c r="CB7">
        <v>5.4438808684176427</v>
      </c>
      <c r="CC7">
        <v>5.4438808684176427</v>
      </c>
      <c r="CD7">
        <v>5.4438808684176427</v>
      </c>
      <c r="CE7">
        <v>5.4438808684176427</v>
      </c>
      <c r="CF7">
        <v>5.4438808684176427</v>
      </c>
      <c r="CG7">
        <v>5.4438808684176427</v>
      </c>
      <c r="CH7">
        <v>5.4438808684176427</v>
      </c>
      <c r="CI7">
        <v>5.3022633048000012</v>
      </c>
      <c r="CJ7">
        <v>5.4438808684176427</v>
      </c>
      <c r="CK7">
        <v>5.4438808684176427</v>
      </c>
      <c r="CL7">
        <v>5.4438808684176427</v>
      </c>
      <c r="CM7">
        <v>5.4438808684176427</v>
      </c>
      <c r="CN7">
        <v>5.4438808684176427</v>
      </c>
      <c r="CO7">
        <v>5.3022633048000012</v>
      </c>
      <c r="CP7">
        <v>5.4438808684176427</v>
      </c>
      <c r="CQ7">
        <v>5.4438808684176427</v>
      </c>
      <c r="CR7">
        <v>5.4438808684176427</v>
      </c>
      <c r="CS7">
        <v>5.4438808684176427</v>
      </c>
      <c r="CT7">
        <v>5.4438808684176427</v>
      </c>
      <c r="CU7">
        <v>5.3022633048000012</v>
      </c>
      <c r="CV7">
        <v>5.4438808684176427</v>
      </c>
      <c r="CW7">
        <v>5.4438808684176427</v>
      </c>
      <c r="CX7">
        <v>5.4438808684176427</v>
      </c>
      <c r="CY7">
        <v>5.4438808684176427</v>
      </c>
      <c r="CZ7">
        <v>5.4438808684176427</v>
      </c>
      <c r="DA7">
        <v>5.3022633048000012</v>
      </c>
      <c r="DB7">
        <v>5.3022633048000012</v>
      </c>
      <c r="DC7">
        <v>5.4438808684176427</v>
      </c>
      <c r="DD7">
        <v>5.3022633048000012</v>
      </c>
      <c r="DE7">
        <v>5.4438808684176427</v>
      </c>
      <c r="DF7">
        <v>5.4438808684176427</v>
      </c>
      <c r="DG7">
        <v>5.4438808684176427</v>
      </c>
      <c r="DH7">
        <v>5.4438808684176427</v>
      </c>
      <c r="DI7">
        <v>5.3022633048000012</v>
      </c>
      <c r="DJ7">
        <v>5.4438808684176427</v>
      </c>
      <c r="DK7">
        <v>5.4438808684176427</v>
      </c>
      <c r="DL7">
        <v>5.4438808684176427</v>
      </c>
      <c r="DM7">
        <v>5.4438808684176427</v>
      </c>
      <c r="DN7">
        <v>5.4438808684176427</v>
      </c>
      <c r="DO7">
        <v>5.4438808684176427</v>
      </c>
      <c r="DP7">
        <v>5.4438808684176427</v>
      </c>
      <c r="DQ7">
        <v>5.4438808684176427</v>
      </c>
      <c r="DR7">
        <v>5.3022633048000012</v>
      </c>
      <c r="DS7">
        <v>5.3022633048000012</v>
      </c>
      <c r="DT7">
        <v>5.3022633048000012</v>
      </c>
      <c r="DU7">
        <v>5.3022633048000012</v>
      </c>
      <c r="DV7">
        <v>5.4438808684176427</v>
      </c>
      <c r="DW7">
        <v>5.4438808684176427</v>
      </c>
      <c r="DX7">
        <v>5.3022633048000012</v>
      </c>
      <c r="DY7">
        <v>5.4438808684176427</v>
      </c>
      <c r="DZ7">
        <v>5.3022633048000012</v>
      </c>
      <c r="EA7">
        <v>5.3022633048000012</v>
      </c>
      <c r="EB7">
        <v>5.4438808684176427</v>
      </c>
      <c r="EC7">
        <v>5.3022633048000012</v>
      </c>
      <c r="ED7">
        <v>5.4438808684176427</v>
      </c>
      <c r="EE7">
        <v>5.4438808684176427</v>
      </c>
      <c r="EF7">
        <v>5.4438808684176427</v>
      </c>
      <c r="EG7">
        <v>5.4438808684176427</v>
      </c>
      <c r="EH7">
        <v>5.4438808684176427</v>
      </c>
      <c r="EI7">
        <v>5.4438808684176427</v>
      </c>
      <c r="EJ7">
        <v>5.3022633048000012</v>
      </c>
      <c r="EK7">
        <v>5.4438808684176427</v>
      </c>
      <c r="EL7">
        <v>5.4438808684176427</v>
      </c>
      <c r="EM7">
        <v>5.4438808684176427</v>
      </c>
      <c r="EN7">
        <v>5.4438808684176427</v>
      </c>
      <c r="EO7">
        <v>5.3022633048000012</v>
      </c>
      <c r="EP7">
        <v>5.4438808684176427</v>
      </c>
      <c r="EQ7">
        <v>5.3022633048000012</v>
      </c>
      <c r="ER7">
        <v>5.4438808684176427</v>
      </c>
      <c r="ES7">
        <v>5.4438808684176427</v>
      </c>
      <c r="ET7">
        <v>5.4438808684176427</v>
      </c>
      <c r="EU7">
        <v>5.4438808684176427</v>
      </c>
      <c r="EV7">
        <v>5.4438808684176427</v>
      </c>
      <c r="EW7">
        <v>5.4438808684176427</v>
      </c>
      <c r="EX7">
        <v>5.3022633048000012</v>
      </c>
      <c r="EY7">
        <v>5.4438808684176427</v>
      </c>
      <c r="EZ7">
        <v>5.4438808684176427</v>
      </c>
      <c r="FA7">
        <v>5.4438808684176427</v>
      </c>
      <c r="FB7">
        <v>5.4438808684176427</v>
      </c>
      <c r="FC7">
        <v>5.3022633048000012</v>
      </c>
      <c r="FD7">
        <v>5.4438808684176427</v>
      </c>
      <c r="FE7">
        <v>5.4438808684176427</v>
      </c>
      <c r="FF7">
        <v>5.4438808684176427</v>
      </c>
      <c r="FG7">
        <v>5.4438808684176427</v>
      </c>
      <c r="FH7">
        <v>5.4438808684176427</v>
      </c>
      <c r="FI7">
        <v>5.4438808684176427</v>
      </c>
      <c r="FJ7">
        <v>5.4438808684176427</v>
      </c>
      <c r="FK7">
        <v>5.4438808684176427</v>
      </c>
      <c r="FL7">
        <v>5.3022633048000012</v>
      </c>
      <c r="FM7">
        <v>5.4438808684176427</v>
      </c>
      <c r="FN7">
        <v>5.4438808684176427</v>
      </c>
      <c r="FO7">
        <v>5.3022633048000012</v>
      </c>
      <c r="FP7">
        <v>5.4438808684176427</v>
      </c>
      <c r="FQ7">
        <v>5.4438808684176427</v>
      </c>
      <c r="FR7">
        <v>5.4438808684176427</v>
      </c>
      <c r="FS7">
        <v>5.4438808684176427</v>
      </c>
      <c r="FT7">
        <v>5.4438808684176427</v>
      </c>
      <c r="FU7">
        <v>5.3022633048000012</v>
      </c>
      <c r="FV7">
        <v>5.4438808684176427</v>
      </c>
      <c r="FW7">
        <v>5.4438808684176427</v>
      </c>
      <c r="FX7">
        <v>5.4438808684176427</v>
      </c>
      <c r="FY7">
        <v>5.4438808684176427</v>
      </c>
      <c r="FZ7">
        <v>5.4438808684176427</v>
      </c>
      <c r="GA7">
        <v>5.4438808684176427</v>
      </c>
      <c r="GB7">
        <v>5.3022633048000012</v>
      </c>
      <c r="GC7">
        <v>5.3022633048000012</v>
      </c>
      <c r="GD7">
        <v>5.4438808684176427</v>
      </c>
      <c r="GE7">
        <v>5.4438808684176427</v>
      </c>
      <c r="GF7">
        <v>5.4438808684176427</v>
      </c>
      <c r="GG7">
        <v>5.3022633048000012</v>
      </c>
      <c r="GH7">
        <v>5.4438808684176427</v>
      </c>
      <c r="GI7">
        <v>5.4438808684176427</v>
      </c>
      <c r="GJ7">
        <v>5.4438808684176427</v>
      </c>
      <c r="GK7">
        <v>5.4438808684176427</v>
      </c>
      <c r="GL7">
        <v>5.4438808684176427</v>
      </c>
      <c r="GM7">
        <v>5.4438808684176427</v>
      </c>
      <c r="GN7">
        <v>5.4438808684176427</v>
      </c>
      <c r="GO7">
        <v>5.4438808684176427</v>
      </c>
      <c r="GP7">
        <v>5.4438808684176427</v>
      </c>
      <c r="GQ7">
        <v>5.4438808684176427</v>
      </c>
      <c r="GR7">
        <v>5.4438808684176427</v>
      </c>
      <c r="GS7">
        <v>5.4438808684176427</v>
      </c>
      <c r="GT7">
        <v>5.4438808684176427</v>
      </c>
      <c r="GU7">
        <v>5.4438808684176427</v>
      </c>
      <c r="GV7">
        <v>5.3022633048000012</v>
      </c>
      <c r="GW7">
        <v>5.4438808684176427</v>
      </c>
      <c r="GX7">
        <v>5.4438808684176427</v>
      </c>
      <c r="GY7">
        <v>5.3022633048000012</v>
      </c>
      <c r="GZ7">
        <v>5.4438808684176427</v>
      </c>
      <c r="HA7">
        <v>5.4438808684176427</v>
      </c>
      <c r="HB7">
        <v>5.4438808684176427</v>
      </c>
      <c r="HC7">
        <v>5.3022633048000012</v>
      </c>
      <c r="HD7">
        <v>5.3022633048000012</v>
      </c>
      <c r="HE7">
        <v>5.4438808684176427</v>
      </c>
      <c r="HF7">
        <v>5.4438808684176427</v>
      </c>
      <c r="HG7">
        <v>5.4438808684176427</v>
      </c>
      <c r="HH7">
        <v>5.4438808684176427</v>
      </c>
      <c r="HI7">
        <v>5.3022633048000012</v>
      </c>
      <c r="HJ7">
        <v>5.4438808684176427</v>
      </c>
      <c r="HK7">
        <v>5.4438808684176427</v>
      </c>
      <c r="HL7">
        <v>5.4438808684176427</v>
      </c>
      <c r="HM7">
        <v>5.3022633048000012</v>
      </c>
      <c r="HN7">
        <v>5.4438808684176427</v>
      </c>
      <c r="HO7">
        <v>5.3022633048000012</v>
      </c>
      <c r="HP7">
        <v>5.4438808684176427</v>
      </c>
      <c r="HQ7">
        <v>5.4438808684176427</v>
      </c>
      <c r="HR7">
        <v>5.4438808684176427</v>
      </c>
      <c r="HS7">
        <v>5.4438808684176427</v>
      </c>
      <c r="HT7">
        <v>5.4438808684176427</v>
      </c>
      <c r="HU7">
        <v>5.4438808684176427</v>
      </c>
      <c r="HV7">
        <v>5.3022633048000012</v>
      </c>
      <c r="HW7">
        <v>5.4438808684176427</v>
      </c>
      <c r="HX7">
        <v>5.3022633048000012</v>
      </c>
      <c r="HY7">
        <v>5.4438808684176427</v>
      </c>
      <c r="HZ7">
        <v>5.3022633048000012</v>
      </c>
      <c r="IA7">
        <v>5.4438808684176427</v>
      </c>
      <c r="IB7">
        <v>5.3022633048000012</v>
      </c>
      <c r="IC7">
        <v>5.4438808684176427</v>
      </c>
      <c r="ID7">
        <v>5.3022633048000012</v>
      </c>
      <c r="IE7">
        <v>5.4438808684176427</v>
      </c>
      <c r="IF7">
        <v>5.4438808684176427</v>
      </c>
      <c r="IG7">
        <v>5.4438808684176427</v>
      </c>
      <c r="IH7">
        <v>5.4438808684176427</v>
      </c>
      <c r="II7">
        <v>5.4438808684176427</v>
      </c>
      <c r="IJ7">
        <v>5.4438808684176427</v>
      </c>
      <c r="IK7">
        <v>5.3022633048000012</v>
      </c>
      <c r="IL7">
        <v>5.3022633048000012</v>
      </c>
      <c r="IM7">
        <v>5.4438808684176427</v>
      </c>
      <c r="IN7">
        <v>5.3022633048000012</v>
      </c>
      <c r="IO7">
        <v>5.3022633048000012</v>
      </c>
      <c r="IP7">
        <v>5.4438808684176427</v>
      </c>
      <c r="IQ7">
        <v>5.4438808684176427</v>
      </c>
      <c r="IR7">
        <v>5.4438808684176427</v>
      </c>
      <c r="IS7">
        <v>5.3022633048000012</v>
      </c>
      <c r="IT7">
        <v>5.4438808684176427</v>
      </c>
      <c r="IU7">
        <v>5.4438808684176427</v>
      </c>
      <c r="IV7">
        <v>5.3022633048000012</v>
      </c>
      <c r="IW7">
        <v>5.3022633048000012</v>
      </c>
      <c r="IX7">
        <v>5.4438808684176427</v>
      </c>
      <c r="IY7">
        <v>5.4438808684176427</v>
      </c>
      <c r="IZ7">
        <v>5.4438808684176427</v>
      </c>
      <c r="JA7">
        <v>5.3022633048000012</v>
      </c>
      <c r="JB7">
        <v>5.4438808684176427</v>
      </c>
      <c r="JC7">
        <v>5.4438808684176427</v>
      </c>
      <c r="JD7">
        <v>5.3022633048000012</v>
      </c>
      <c r="JE7">
        <v>5.4438808684176427</v>
      </c>
      <c r="JF7">
        <v>5.4438808684176427</v>
      </c>
      <c r="JG7">
        <v>5.4438808684176427</v>
      </c>
      <c r="JH7">
        <v>5.4438808684176427</v>
      </c>
      <c r="JI7">
        <v>5.3022633048000012</v>
      </c>
      <c r="JJ7">
        <v>5.4438808684176427</v>
      </c>
      <c r="JK7">
        <v>5.4438808684176427</v>
      </c>
      <c r="JL7">
        <v>5.4438808684176427</v>
      </c>
      <c r="JM7">
        <v>5.4438808684176427</v>
      </c>
      <c r="JN7">
        <v>5.4438808684176427</v>
      </c>
      <c r="JO7">
        <v>5.4438808684176427</v>
      </c>
      <c r="JP7">
        <v>5.4438808684176427</v>
      </c>
      <c r="JQ7">
        <v>5.4438808684176427</v>
      </c>
      <c r="JR7">
        <v>5.4438808684176427</v>
      </c>
      <c r="JS7">
        <v>5.4438808684176427</v>
      </c>
      <c r="JT7">
        <v>5.4438808684176427</v>
      </c>
      <c r="JU7">
        <v>5.4438808684176427</v>
      </c>
      <c r="JV7">
        <v>5.4438808684176427</v>
      </c>
      <c r="JW7">
        <v>5.4438808684176427</v>
      </c>
      <c r="JX7">
        <v>5.4438808684176427</v>
      </c>
      <c r="JY7">
        <v>5.4438808684176427</v>
      </c>
      <c r="JZ7">
        <v>5.4438808684176427</v>
      </c>
      <c r="KA7">
        <v>5.4438808684176427</v>
      </c>
      <c r="KB7">
        <v>5.4438808684176427</v>
      </c>
      <c r="KC7">
        <v>5.4438808684176427</v>
      </c>
      <c r="KD7">
        <v>5.4438808684176427</v>
      </c>
      <c r="KE7">
        <v>5.4438808684176427</v>
      </c>
      <c r="KF7">
        <v>5.4438808684176427</v>
      </c>
      <c r="KG7">
        <v>5.3022633048000012</v>
      </c>
      <c r="KH7">
        <v>5.4438808684176427</v>
      </c>
      <c r="KI7">
        <v>5.4438808684176427</v>
      </c>
      <c r="KJ7">
        <v>5.4438808684176427</v>
      </c>
      <c r="KK7">
        <v>5.4438808684176427</v>
      </c>
      <c r="KL7">
        <v>5.4438808684176427</v>
      </c>
      <c r="KM7">
        <v>5.4438808684176427</v>
      </c>
      <c r="KN7">
        <v>5.4438808684176427</v>
      </c>
      <c r="KO7">
        <v>5.4438808684176427</v>
      </c>
      <c r="KP7">
        <v>5.4438808684176427</v>
      </c>
      <c r="KQ7">
        <v>5.4438808684176427</v>
      </c>
      <c r="KR7">
        <v>5.4438808684176427</v>
      </c>
      <c r="KS7">
        <v>5.3022633048000012</v>
      </c>
      <c r="KT7">
        <v>5.4438808684176427</v>
      </c>
      <c r="KU7">
        <v>5.4438808684176427</v>
      </c>
      <c r="KV7">
        <v>5.4438808684176427</v>
      </c>
      <c r="KW7">
        <v>5.4438808684176427</v>
      </c>
      <c r="KX7">
        <v>5.4438808684176427</v>
      </c>
      <c r="KY7">
        <v>5.3022633048000012</v>
      </c>
      <c r="KZ7">
        <v>5.4438808684176427</v>
      </c>
      <c r="LA7">
        <v>5.4438808684176427</v>
      </c>
      <c r="LB7">
        <v>5.4438808684176427</v>
      </c>
      <c r="LC7">
        <v>5.4438808684176427</v>
      </c>
      <c r="LD7">
        <v>5.4438808684176427</v>
      </c>
      <c r="LE7">
        <v>5.4438808684176427</v>
      </c>
      <c r="LF7">
        <v>5.4438808684176427</v>
      </c>
      <c r="LG7">
        <v>5.4438808684176427</v>
      </c>
      <c r="LH7">
        <v>5.3022633048000012</v>
      </c>
      <c r="LI7">
        <v>5.4438808684176427</v>
      </c>
      <c r="LJ7">
        <v>5.4438808684176427</v>
      </c>
      <c r="LK7">
        <v>5.3022633048000012</v>
      </c>
      <c r="LL7">
        <v>5.4438808684176427</v>
      </c>
      <c r="LM7">
        <v>5.4438808684176427</v>
      </c>
      <c r="LN7">
        <v>5.4438808684176427</v>
      </c>
      <c r="LO7">
        <v>5.4438808684176427</v>
      </c>
      <c r="LP7">
        <v>5.4438808684176427</v>
      </c>
      <c r="LQ7">
        <v>5.4438808684176427</v>
      </c>
      <c r="LR7">
        <v>5.4438808684176427</v>
      </c>
      <c r="LS7">
        <v>5.4438808684176427</v>
      </c>
      <c r="LT7">
        <v>5.4438808684176427</v>
      </c>
      <c r="LU7">
        <v>5.4438808684176427</v>
      </c>
      <c r="LV7">
        <v>5.4438808684176427</v>
      </c>
      <c r="LW7">
        <v>5.4438808684176427</v>
      </c>
      <c r="LX7">
        <v>5.4438808684176427</v>
      </c>
      <c r="LY7">
        <v>5.4438808684176427</v>
      </c>
      <c r="LZ7">
        <v>5.4438808684176427</v>
      </c>
      <c r="MA7">
        <v>5.4438808684176427</v>
      </c>
      <c r="MB7">
        <v>5.3022633048000012</v>
      </c>
      <c r="MC7">
        <v>5.4438808684176427</v>
      </c>
      <c r="MD7">
        <v>5.4438808684176427</v>
      </c>
      <c r="ME7">
        <v>5.4438808684176427</v>
      </c>
      <c r="MF7">
        <v>5.4438808684176427</v>
      </c>
      <c r="MG7">
        <v>5.4438808684176427</v>
      </c>
      <c r="MH7">
        <v>5.3022633048000012</v>
      </c>
      <c r="MI7">
        <v>5.3022633048000012</v>
      </c>
      <c r="MJ7">
        <v>5.4438808684176427</v>
      </c>
      <c r="MK7">
        <v>5.4438808684176427</v>
      </c>
      <c r="ML7">
        <v>5.4438808684176427</v>
      </c>
      <c r="MM7">
        <v>5.4438808684176427</v>
      </c>
      <c r="MN7">
        <v>5.4438808684176427</v>
      </c>
      <c r="MO7">
        <v>5.4438808684176427</v>
      </c>
      <c r="MP7">
        <v>5.3022633048000012</v>
      </c>
      <c r="MQ7">
        <v>5.3022633048000012</v>
      </c>
      <c r="MR7">
        <v>5.3022633048000012</v>
      </c>
      <c r="MS7">
        <v>5.4438808684176427</v>
      </c>
      <c r="MT7">
        <v>5.4438808684176427</v>
      </c>
      <c r="MU7">
        <v>5.4438808684176427</v>
      </c>
      <c r="MV7">
        <v>5.4438808684176427</v>
      </c>
      <c r="MW7">
        <v>5.4438808684176427</v>
      </c>
      <c r="MX7">
        <v>5.4438808684176427</v>
      </c>
      <c r="MY7">
        <v>5.4438808684176427</v>
      </c>
      <c r="MZ7">
        <v>5.4438808684176427</v>
      </c>
      <c r="NA7">
        <v>5.4438808684176427</v>
      </c>
      <c r="NB7">
        <v>5.4438808684176427</v>
      </c>
      <c r="NC7">
        <v>5.4438808684176427</v>
      </c>
      <c r="ND7">
        <v>5.4438808684176427</v>
      </c>
      <c r="NE7">
        <v>5.4438808684176427</v>
      </c>
      <c r="NF7">
        <v>5.4438808684176427</v>
      </c>
      <c r="NG7">
        <v>5.4438808684176427</v>
      </c>
      <c r="NH7">
        <v>5.4438808684176427</v>
      </c>
      <c r="NI7">
        <v>5.4438808684176427</v>
      </c>
      <c r="NJ7">
        <v>5.3022633048000012</v>
      </c>
      <c r="NK7">
        <v>5.4438808684176427</v>
      </c>
      <c r="NL7">
        <v>5.4438808684176427</v>
      </c>
      <c r="NM7">
        <v>5.4438808684176427</v>
      </c>
      <c r="NN7">
        <v>5.3022633048000012</v>
      </c>
      <c r="NO7">
        <v>5.4438808684176427</v>
      </c>
      <c r="NP7">
        <v>5.4438808684176427</v>
      </c>
      <c r="NQ7">
        <v>5.4438808684176427</v>
      </c>
      <c r="NR7">
        <v>5.4438808684176427</v>
      </c>
      <c r="NS7">
        <v>5.4438808684176427</v>
      </c>
      <c r="NT7">
        <v>5.4438808684176427</v>
      </c>
      <c r="NU7">
        <v>5.3022633048000012</v>
      </c>
      <c r="NV7">
        <v>5.4438808684176427</v>
      </c>
      <c r="NW7">
        <v>5.4438808684176427</v>
      </c>
      <c r="NX7">
        <v>5.4438808684176427</v>
      </c>
      <c r="NY7">
        <v>5.4438808684176427</v>
      </c>
      <c r="NZ7">
        <v>5.4438808684176427</v>
      </c>
      <c r="OA7">
        <v>5.4438808684176427</v>
      </c>
      <c r="OB7">
        <v>5.4438808684176427</v>
      </c>
      <c r="OC7">
        <v>5.3022633048000012</v>
      </c>
      <c r="OD7">
        <v>5.4438808684176427</v>
      </c>
      <c r="OE7">
        <v>5.4438808684176427</v>
      </c>
      <c r="OF7">
        <v>5.4438808684176427</v>
      </c>
      <c r="OG7">
        <v>5.4438808684176427</v>
      </c>
      <c r="OH7">
        <v>5.4438808684176427</v>
      </c>
      <c r="OI7">
        <v>5.4438808684176427</v>
      </c>
      <c r="OJ7">
        <v>5.4438808684176427</v>
      </c>
      <c r="OK7">
        <v>5.3022633048000012</v>
      </c>
      <c r="OL7">
        <v>5.4438808684176427</v>
      </c>
      <c r="OM7">
        <v>5.4438808684176427</v>
      </c>
      <c r="ON7">
        <v>5.4438808684176427</v>
      </c>
      <c r="OO7">
        <v>5.4438808684176427</v>
      </c>
      <c r="OP7">
        <v>5.4438808684176427</v>
      </c>
      <c r="OQ7">
        <v>5.3022633048000012</v>
      </c>
      <c r="OR7">
        <v>5.4438808684176427</v>
      </c>
      <c r="OS7">
        <v>5.4438808684176427</v>
      </c>
      <c r="OT7">
        <v>5.4438808684176427</v>
      </c>
      <c r="OU7">
        <v>5.4438808684176427</v>
      </c>
      <c r="OV7">
        <v>5.4438808684176427</v>
      </c>
      <c r="OW7">
        <v>5.4438808684176427</v>
      </c>
      <c r="OX7">
        <v>5.4438808684176427</v>
      </c>
      <c r="OY7">
        <v>5.4438808684176427</v>
      </c>
      <c r="OZ7">
        <v>5.3022633048000012</v>
      </c>
      <c r="PA7">
        <v>5.3022633048000012</v>
      </c>
      <c r="PB7">
        <v>5.4438808684176427</v>
      </c>
      <c r="PC7">
        <v>5.4438808684176427</v>
      </c>
      <c r="PD7">
        <v>5.4438808684176427</v>
      </c>
      <c r="PE7">
        <v>5.3022633048000012</v>
      </c>
      <c r="PF7">
        <v>5.4438808684176427</v>
      </c>
      <c r="PG7">
        <v>5.4438808684176427</v>
      </c>
      <c r="PH7">
        <v>5.4438808684176427</v>
      </c>
      <c r="PI7">
        <v>5.4438808684176427</v>
      </c>
      <c r="PJ7">
        <v>5.3022633048000012</v>
      </c>
      <c r="PK7">
        <v>5.4438808684176427</v>
      </c>
      <c r="PL7">
        <v>5.4438808684176427</v>
      </c>
      <c r="PM7">
        <v>5.4438808684176427</v>
      </c>
      <c r="PN7">
        <v>5.4438808684176427</v>
      </c>
      <c r="PO7">
        <v>5.4438808684176427</v>
      </c>
      <c r="PP7">
        <v>5.4438808684176427</v>
      </c>
      <c r="PQ7">
        <v>5.4438808684176427</v>
      </c>
      <c r="PR7">
        <v>5.4438808684176427</v>
      </c>
      <c r="PS7">
        <v>5.4438808684176427</v>
      </c>
      <c r="PT7">
        <v>5.4438808684176427</v>
      </c>
      <c r="PU7">
        <v>5.4438808684176427</v>
      </c>
      <c r="PV7">
        <v>5.4438808684176427</v>
      </c>
      <c r="PW7">
        <v>5.4438808684176427</v>
      </c>
      <c r="PX7">
        <v>5.4438808684176427</v>
      </c>
      <c r="PY7">
        <v>5.4438808684176427</v>
      </c>
      <c r="PZ7">
        <v>5.4438808684176427</v>
      </c>
      <c r="QA7">
        <v>5.3022633048000012</v>
      </c>
      <c r="QB7">
        <v>5.4438808684176427</v>
      </c>
      <c r="QC7">
        <v>5.4438808684176427</v>
      </c>
      <c r="QD7">
        <v>5.4438808684176427</v>
      </c>
      <c r="QE7">
        <v>5.3022633048000012</v>
      </c>
      <c r="QF7">
        <v>5.4438808684176427</v>
      </c>
      <c r="QG7">
        <v>5.4438808684176427</v>
      </c>
      <c r="QH7">
        <v>5.3022633048000012</v>
      </c>
      <c r="QI7">
        <v>5.4438808684176427</v>
      </c>
      <c r="QJ7">
        <v>5.4438808684176427</v>
      </c>
      <c r="QK7">
        <v>5.4438808684176427</v>
      </c>
      <c r="QL7">
        <v>5.4438808684176427</v>
      </c>
      <c r="QM7">
        <v>5.4438808684176427</v>
      </c>
      <c r="QN7">
        <v>5.3022633048000012</v>
      </c>
      <c r="QO7">
        <v>5.4438808684176427</v>
      </c>
      <c r="QP7">
        <v>5.4438808684176427</v>
      </c>
      <c r="QQ7">
        <v>5.4438808684176427</v>
      </c>
      <c r="QR7">
        <v>5.4438808684176427</v>
      </c>
      <c r="QS7">
        <v>5.4438808684176427</v>
      </c>
      <c r="QT7">
        <v>5.4438808684176427</v>
      </c>
      <c r="QU7">
        <v>5.4438808684176427</v>
      </c>
      <c r="QV7">
        <v>5.4438808684176427</v>
      </c>
      <c r="QW7">
        <v>5.4438808684176427</v>
      </c>
      <c r="QX7">
        <v>5.4438808684176427</v>
      </c>
      <c r="QY7">
        <v>5.4438808684176427</v>
      </c>
      <c r="QZ7">
        <v>5.4438808684176427</v>
      </c>
      <c r="RA7">
        <v>5.4438808684176427</v>
      </c>
      <c r="RB7">
        <v>5.4438808684176427</v>
      </c>
      <c r="RC7">
        <v>5.4438808684176427</v>
      </c>
      <c r="RD7">
        <v>5.4438808684176427</v>
      </c>
      <c r="RE7">
        <v>5.4438808684176427</v>
      </c>
      <c r="RF7">
        <v>5.4438808684176427</v>
      </c>
      <c r="RG7">
        <v>5.4438808684176427</v>
      </c>
      <c r="RH7">
        <v>5.4438808684176427</v>
      </c>
      <c r="RI7">
        <v>5.3022633048000012</v>
      </c>
      <c r="RJ7">
        <v>5.3022633048000012</v>
      </c>
      <c r="RK7">
        <v>5.4438808684176427</v>
      </c>
      <c r="RL7">
        <v>5.4438808684176427</v>
      </c>
      <c r="RM7">
        <v>5.4438808684176427</v>
      </c>
      <c r="RN7">
        <v>5.4438808684176427</v>
      </c>
      <c r="RO7">
        <v>5.4438808684176427</v>
      </c>
      <c r="RP7">
        <v>5.4438808684176427</v>
      </c>
      <c r="RQ7">
        <v>5.4438808684176427</v>
      </c>
      <c r="RR7">
        <v>5.4438808684176427</v>
      </c>
      <c r="RS7">
        <v>5.3022633048000012</v>
      </c>
      <c r="RT7">
        <v>5.3022633048000012</v>
      </c>
      <c r="RU7">
        <v>5.4438808684176427</v>
      </c>
      <c r="RV7">
        <v>5.4438808684176427</v>
      </c>
      <c r="RW7">
        <v>5.3022633048000012</v>
      </c>
      <c r="RX7">
        <v>5.4438808684176427</v>
      </c>
      <c r="RY7">
        <v>5.4438808684176427</v>
      </c>
      <c r="RZ7">
        <v>5.4438808684176427</v>
      </c>
      <c r="SA7">
        <v>5.4438808684176427</v>
      </c>
      <c r="SB7">
        <v>5.4438808684176427</v>
      </c>
      <c r="SC7">
        <v>5.3022633048000012</v>
      </c>
      <c r="SD7">
        <v>5.4438808684176427</v>
      </c>
      <c r="SE7">
        <v>5.4438808684176427</v>
      </c>
      <c r="SF7">
        <v>5.4438808684176427</v>
      </c>
      <c r="SG7">
        <v>5.4438808684176427</v>
      </c>
    </row>
    <row r="8" spans="1:501" x14ac:dyDescent="0.35">
      <c r="A8">
        <v>2027</v>
      </c>
      <c r="B8">
        <v>5.567376470040001</v>
      </c>
      <c r="C8">
        <v>5.5227776925976073</v>
      </c>
      <c r="D8">
        <v>5.5227776925976073</v>
      </c>
      <c r="E8">
        <v>5.5227776925976073</v>
      </c>
      <c r="F8">
        <v>5.5227776925976073</v>
      </c>
      <c r="G8">
        <v>5.567376470040001</v>
      </c>
      <c r="H8">
        <v>5.5227776925976073</v>
      </c>
      <c r="I8">
        <v>5.5227776925976073</v>
      </c>
      <c r="J8">
        <v>5.567376470040001</v>
      </c>
      <c r="K8">
        <v>5.567376470040001</v>
      </c>
      <c r="L8">
        <v>5.5227776925976073</v>
      </c>
      <c r="M8">
        <v>5.5227776925976073</v>
      </c>
      <c r="N8">
        <v>5.5227776925976073</v>
      </c>
      <c r="O8">
        <v>5.567376470040001</v>
      </c>
      <c r="P8">
        <v>5.567376470040001</v>
      </c>
      <c r="Q8">
        <v>5.567376470040001</v>
      </c>
      <c r="R8">
        <v>5.567376470040001</v>
      </c>
      <c r="S8">
        <v>5.5227776925976073</v>
      </c>
      <c r="T8">
        <v>5.5227776925976073</v>
      </c>
      <c r="U8">
        <v>5.5227776925976073</v>
      </c>
      <c r="V8">
        <v>5.5227776925976073</v>
      </c>
      <c r="W8">
        <v>5.5227776925976073</v>
      </c>
      <c r="X8">
        <v>5.5227776925976073</v>
      </c>
      <c r="Y8">
        <v>5.5227776925976073</v>
      </c>
      <c r="Z8">
        <v>5.5227776925976073</v>
      </c>
      <c r="AA8">
        <v>5.5227776925976073</v>
      </c>
      <c r="AB8">
        <v>5.5227776925976073</v>
      </c>
      <c r="AC8">
        <v>5.5227776925976073</v>
      </c>
      <c r="AD8">
        <v>5.5227776925976073</v>
      </c>
      <c r="AE8">
        <v>5.567376470040001</v>
      </c>
      <c r="AF8">
        <v>5.5227776925976073</v>
      </c>
      <c r="AG8">
        <v>5.567376470040001</v>
      </c>
      <c r="AH8">
        <v>5.567376470040001</v>
      </c>
      <c r="AI8">
        <v>5.5227776925976073</v>
      </c>
      <c r="AJ8">
        <v>5.5227776925976073</v>
      </c>
      <c r="AK8">
        <v>5.5227776925976073</v>
      </c>
      <c r="AL8">
        <v>5.5227776925976073</v>
      </c>
      <c r="AM8">
        <v>5.5227776925976073</v>
      </c>
      <c r="AN8">
        <v>5.5227776925976073</v>
      </c>
      <c r="AO8">
        <v>5.5227776925976073</v>
      </c>
      <c r="AP8">
        <v>5.567376470040001</v>
      </c>
      <c r="AQ8">
        <v>5.5227776925976073</v>
      </c>
      <c r="AR8">
        <v>5.5227776925976073</v>
      </c>
      <c r="AS8">
        <v>5.5227776925976073</v>
      </c>
      <c r="AT8">
        <v>5.567376470040001</v>
      </c>
      <c r="AU8">
        <v>5.5227776925976073</v>
      </c>
      <c r="AV8">
        <v>5.567376470040001</v>
      </c>
      <c r="AW8">
        <v>5.5227776925976073</v>
      </c>
      <c r="AX8">
        <v>5.5227776925976073</v>
      </c>
      <c r="AY8">
        <v>5.567376470040001</v>
      </c>
      <c r="AZ8">
        <v>5.5227776925976073</v>
      </c>
      <c r="BA8">
        <v>5.5227776925976073</v>
      </c>
      <c r="BB8">
        <v>5.5227776925976073</v>
      </c>
      <c r="BC8">
        <v>5.5227776925976073</v>
      </c>
      <c r="BD8">
        <v>5.5227776925976073</v>
      </c>
      <c r="BE8">
        <v>5.567376470040001</v>
      </c>
      <c r="BF8">
        <v>5.5227776925976073</v>
      </c>
      <c r="BG8">
        <v>5.5227776925976073</v>
      </c>
      <c r="BH8">
        <v>5.567376470040001</v>
      </c>
      <c r="BI8">
        <v>5.5227776925976073</v>
      </c>
      <c r="BJ8">
        <v>5.567376470040001</v>
      </c>
      <c r="BK8">
        <v>5.5227776925976073</v>
      </c>
      <c r="BL8">
        <v>5.5227776925976073</v>
      </c>
      <c r="BM8">
        <v>5.5227776925976073</v>
      </c>
      <c r="BN8">
        <v>5.567376470040001</v>
      </c>
      <c r="BO8">
        <v>5.5227776925976073</v>
      </c>
      <c r="BP8">
        <v>5.5227776925976073</v>
      </c>
      <c r="BQ8">
        <v>5.5227776925976073</v>
      </c>
      <c r="BR8">
        <v>5.567376470040001</v>
      </c>
      <c r="BS8">
        <v>5.567376470040001</v>
      </c>
      <c r="BT8">
        <v>5.5227776925976073</v>
      </c>
      <c r="BU8">
        <v>5.5227776925976073</v>
      </c>
      <c r="BV8">
        <v>5.567376470040001</v>
      </c>
      <c r="BW8">
        <v>5.5227776925976073</v>
      </c>
      <c r="BX8">
        <v>5.5227776925976073</v>
      </c>
      <c r="BY8">
        <v>5.5227776925976073</v>
      </c>
      <c r="BZ8">
        <v>5.567376470040001</v>
      </c>
      <c r="CA8">
        <v>5.567376470040001</v>
      </c>
      <c r="CB8">
        <v>5.5227776925976073</v>
      </c>
      <c r="CC8">
        <v>5.5227776925976073</v>
      </c>
      <c r="CD8">
        <v>5.5227776925976073</v>
      </c>
      <c r="CE8">
        <v>5.5227776925976073</v>
      </c>
      <c r="CF8">
        <v>5.5227776925976073</v>
      </c>
      <c r="CG8">
        <v>5.5227776925976073</v>
      </c>
      <c r="CH8">
        <v>5.5227776925976073</v>
      </c>
      <c r="CI8">
        <v>5.567376470040001</v>
      </c>
      <c r="CJ8">
        <v>5.567376470040001</v>
      </c>
      <c r="CK8">
        <v>5.5227776925976073</v>
      </c>
      <c r="CL8">
        <v>5.5227776925976073</v>
      </c>
      <c r="CM8">
        <v>5.5283673021053543</v>
      </c>
      <c r="CN8">
        <v>5.5227776925976073</v>
      </c>
      <c r="CO8">
        <v>5.567376470040001</v>
      </c>
      <c r="CP8">
        <v>5.5227776925976073</v>
      </c>
      <c r="CQ8">
        <v>5.5227776925976073</v>
      </c>
      <c r="CR8">
        <v>5.5227776925976073</v>
      </c>
      <c r="CS8">
        <v>5.5227776925976073</v>
      </c>
      <c r="CT8">
        <v>5.5227776925976073</v>
      </c>
      <c r="CU8">
        <v>5.567376470040001</v>
      </c>
      <c r="CV8">
        <v>5.5227776925976073</v>
      </c>
      <c r="CW8">
        <v>5.5227776925976073</v>
      </c>
      <c r="CX8">
        <v>5.5227776925976073</v>
      </c>
      <c r="CY8">
        <v>5.5227776925976073</v>
      </c>
      <c r="CZ8">
        <v>5.5227776925976073</v>
      </c>
      <c r="DA8">
        <v>5.567376470040001</v>
      </c>
      <c r="DB8">
        <v>5.567376470040001</v>
      </c>
      <c r="DC8">
        <v>5.5227776925976073</v>
      </c>
      <c r="DD8">
        <v>5.567376470040001</v>
      </c>
      <c r="DE8">
        <v>5.5227776925976073</v>
      </c>
      <c r="DF8">
        <v>5.5227776925976073</v>
      </c>
      <c r="DG8">
        <v>5.5227776925976073</v>
      </c>
      <c r="DH8">
        <v>5.5227776925976073</v>
      </c>
      <c r="DI8">
        <v>5.567376470040001</v>
      </c>
      <c r="DJ8">
        <v>5.5227776925976073</v>
      </c>
      <c r="DK8">
        <v>5.5227776925976073</v>
      </c>
      <c r="DL8">
        <v>5.5227776925976073</v>
      </c>
      <c r="DM8">
        <v>5.5227776925976073</v>
      </c>
      <c r="DN8">
        <v>5.5227776925976073</v>
      </c>
      <c r="DO8">
        <v>5.5227776925976073</v>
      </c>
      <c r="DP8">
        <v>5.5227776925976073</v>
      </c>
      <c r="DQ8">
        <v>5.5227776925976073</v>
      </c>
      <c r="DR8">
        <v>5.567376470040001</v>
      </c>
      <c r="DS8">
        <v>5.567376470040001</v>
      </c>
      <c r="DT8">
        <v>5.567376470040001</v>
      </c>
      <c r="DU8">
        <v>5.567376470040001</v>
      </c>
      <c r="DV8">
        <v>5.567376470040001</v>
      </c>
      <c r="DW8">
        <v>5.5227776925976073</v>
      </c>
      <c r="DX8">
        <v>5.567376470040001</v>
      </c>
      <c r="DY8">
        <v>5.5227776925976073</v>
      </c>
      <c r="DZ8">
        <v>5.567376470040001</v>
      </c>
      <c r="EA8">
        <v>5.567376470040001</v>
      </c>
      <c r="EB8">
        <v>5.5227776925976073</v>
      </c>
      <c r="EC8">
        <v>5.567376470040001</v>
      </c>
      <c r="ED8">
        <v>5.5227776925976073</v>
      </c>
      <c r="EE8">
        <v>5.5227776925976073</v>
      </c>
      <c r="EF8">
        <v>5.5227776925976073</v>
      </c>
      <c r="EG8">
        <v>5.5227776925976073</v>
      </c>
      <c r="EH8">
        <v>5.5227776925976073</v>
      </c>
      <c r="EI8">
        <v>5.5227776925976073</v>
      </c>
      <c r="EJ8">
        <v>5.567376470040001</v>
      </c>
      <c r="EK8">
        <v>5.5227776925976073</v>
      </c>
      <c r="EL8">
        <v>5.5227776925976073</v>
      </c>
      <c r="EM8">
        <v>5.5227776925976073</v>
      </c>
      <c r="EN8">
        <v>5.5227776925976073</v>
      </c>
      <c r="EO8">
        <v>5.567376470040001</v>
      </c>
      <c r="EP8">
        <v>5.5227776925976073</v>
      </c>
      <c r="EQ8">
        <v>5.567376470040001</v>
      </c>
      <c r="ER8">
        <v>5.5227776925976073</v>
      </c>
      <c r="ES8">
        <v>5.5227776925976073</v>
      </c>
      <c r="ET8">
        <v>5.5227776925976073</v>
      </c>
      <c r="EU8">
        <v>5.5227776925976073</v>
      </c>
      <c r="EV8">
        <v>5.567376470040001</v>
      </c>
      <c r="EW8">
        <v>5.5227776925976073</v>
      </c>
      <c r="EX8">
        <v>5.567376470040001</v>
      </c>
      <c r="EY8">
        <v>5.567376470040001</v>
      </c>
      <c r="EZ8">
        <v>5.5227776925976073</v>
      </c>
      <c r="FA8">
        <v>5.5227776925976073</v>
      </c>
      <c r="FB8">
        <v>5.5227776925976073</v>
      </c>
      <c r="FC8">
        <v>5.567376470040001</v>
      </c>
      <c r="FD8">
        <v>5.5227776925976073</v>
      </c>
      <c r="FE8">
        <v>5.5227776925976073</v>
      </c>
      <c r="FF8">
        <v>5.5227776925976073</v>
      </c>
      <c r="FG8">
        <v>5.5227776925976073</v>
      </c>
      <c r="FH8">
        <v>5.5227776925976073</v>
      </c>
      <c r="FI8">
        <v>5.5227776925976073</v>
      </c>
      <c r="FJ8">
        <v>5.5227776925976073</v>
      </c>
      <c r="FK8">
        <v>5.5227776925976073</v>
      </c>
      <c r="FL8">
        <v>5.567376470040001</v>
      </c>
      <c r="FM8">
        <v>5.5227776925976073</v>
      </c>
      <c r="FN8">
        <v>5.5227776925976073</v>
      </c>
      <c r="FO8">
        <v>5.567376470040001</v>
      </c>
      <c r="FP8">
        <v>5.5227776925976073</v>
      </c>
      <c r="FQ8">
        <v>5.5227776925976073</v>
      </c>
      <c r="FR8">
        <v>5.567376470040001</v>
      </c>
      <c r="FS8">
        <v>5.567376470040001</v>
      </c>
      <c r="FT8">
        <v>5.5227776925976073</v>
      </c>
      <c r="FU8">
        <v>5.567376470040001</v>
      </c>
      <c r="FV8">
        <v>5.5227776925976073</v>
      </c>
      <c r="FW8">
        <v>5.5227776925976073</v>
      </c>
      <c r="FX8">
        <v>5.5227776925976073</v>
      </c>
      <c r="FY8">
        <v>5.5227776925976073</v>
      </c>
      <c r="FZ8">
        <v>5.5227776925976073</v>
      </c>
      <c r="GA8">
        <v>5.5227776925976073</v>
      </c>
      <c r="GB8">
        <v>5.567376470040001</v>
      </c>
      <c r="GC8">
        <v>5.567376470040001</v>
      </c>
      <c r="GD8">
        <v>5.567376470040001</v>
      </c>
      <c r="GE8">
        <v>5.5227776925976073</v>
      </c>
      <c r="GF8">
        <v>5.5227776925976073</v>
      </c>
      <c r="GG8">
        <v>5.567376470040001</v>
      </c>
      <c r="GH8">
        <v>5.5227776925976073</v>
      </c>
      <c r="GI8">
        <v>5.5227776925976073</v>
      </c>
      <c r="GJ8">
        <v>5.5227776925976073</v>
      </c>
      <c r="GK8">
        <v>5.5227776925976073</v>
      </c>
      <c r="GL8">
        <v>5.5227776925976073</v>
      </c>
      <c r="GM8">
        <v>5.5227776925976073</v>
      </c>
      <c r="GN8">
        <v>5.5227776925976073</v>
      </c>
      <c r="GO8">
        <v>5.5227776925976073</v>
      </c>
      <c r="GP8">
        <v>5.567376470040001</v>
      </c>
      <c r="GQ8">
        <v>5.5227776925976073</v>
      </c>
      <c r="GR8">
        <v>5.5227776925976073</v>
      </c>
      <c r="GS8">
        <v>5.5227776925976073</v>
      </c>
      <c r="GT8">
        <v>5.5347013777699647</v>
      </c>
      <c r="GU8">
        <v>5.5227776925976073</v>
      </c>
      <c r="GV8">
        <v>5.567376470040001</v>
      </c>
      <c r="GW8">
        <v>5.5227776925976073</v>
      </c>
      <c r="GX8">
        <v>5.5227776925976073</v>
      </c>
      <c r="GY8">
        <v>5.567376470040001</v>
      </c>
      <c r="GZ8">
        <v>5.5227776925976073</v>
      </c>
      <c r="HA8">
        <v>5.5227776925976073</v>
      </c>
      <c r="HB8">
        <v>5.5227776925976073</v>
      </c>
      <c r="HC8">
        <v>5.567376470040001</v>
      </c>
      <c r="HD8">
        <v>5.567376470040001</v>
      </c>
      <c r="HE8">
        <v>5.5227776925976073</v>
      </c>
      <c r="HF8">
        <v>5.5227776925976073</v>
      </c>
      <c r="HG8">
        <v>5.5227776925976073</v>
      </c>
      <c r="HH8">
        <v>5.5227776925976073</v>
      </c>
      <c r="HI8">
        <v>5.567376470040001</v>
      </c>
      <c r="HJ8">
        <v>5.5227776925976073</v>
      </c>
      <c r="HK8">
        <v>5.5227776925976073</v>
      </c>
      <c r="HL8">
        <v>5.5227776925976073</v>
      </c>
      <c r="HM8">
        <v>5.567376470040001</v>
      </c>
      <c r="HN8">
        <v>5.5227776925976073</v>
      </c>
      <c r="HO8">
        <v>5.567376470040001</v>
      </c>
      <c r="HP8">
        <v>5.5227776925976073</v>
      </c>
      <c r="HQ8">
        <v>5.5227776925976073</v>
      </c>
      <c r="HR8">
        <v>5.5227776925976073</v>
      </c>
      <c r="HS8">
        <v>5.5227776925976073</v>
      </c>
      <c r="HT8">
        <v>5.5227776925976073</v>
      </c>
      <c r="HU8">
        <v>5.567376470040001</v>
      </c>
      <c r="HV8">
        <v>5.567376470040001</v>
      </c>
      <c r="HW8">
        <v>5.5227776925976073</v>
      </c>
      <c r="HX8">
        <v>5.567376470040001</v>
      </c>
      <c r="HY8">
        <v>5.5227776925976073</v>
      </c>
      <c r="HZ8">
        <v>5.567376470040001</v>
      </c>
      <c r="IA8">
        <v>5.5227776925976073</v>
      </c>
      <c r="IB8">
        <v>5.567376470040001</v>
      </c>
      <c r="IC8">
        <v>5.5227776925976073</v>
      </c>
      <c r="ID8">
        <v>5.567376470040001</v>
      </c>
      <c r="IE8">
        <v>5.5227776925976073</v>
      </c>
      <c r="IF8">
        <v>5.5227776925976073</v>
      </c>
      <c r="IG8">
        <v>5.5227776925976073</v>
      </c>
      <c r="IH8">
        <v>5.5227776925976073</v>
      </c>
      <c r="II8">
        <v>5.5227776925976073</v>
      </c>
      <c r="IJ8">
        <v>5.5227776925976073</v>
      </c>
      <c r="IK8">
        <v>5.567376470040001</v>
      </c>
      <c r="IL8">
        <v>5.567376470040001</v>
      </c>
      <c r="IM8">
        <v>5.5227776925976073</v>
      </c>
      <c r="IN8">
        <v>5.567376470040001</v>
      </c>
      <c r="IO8">
        <v>5.567376470040001</v>
      </c>
      <c r="IP8">
        <v>5.5227776925976073</v>
      </c>
      <c r="IQ8">
        <v>5.5227776925976073</v>
      </c>
      <c r="IR8">
        <v>5.5227776925976073</v>
      </c>
      <c r="IS8">
        <v>5.567376470040001</v>
      </c>
      <c r="IT8">
        <v>5.5227776925976073</v>
      </c>
      <c r="IU8">
        <v>5.5227776925976073</v>
      </c>
      <c r="IV8">
        <v>5.567376470040001</v>
      </c>
      <c r="IW8">
        <v>5.567376470040001</v>
      </c>
      <c r="IX8">
        <v>5.5227776925976073</v>
      </c>
      <c r="IY8">
        <v>5.5227776925976073</v>
      </c>
      <c r="IZ8">
        <v>5.5227776925976073</v>
      </c>
      <c r="JA8">
        <v>5.567376470040001</v>
      </c>
      <c r="JB8">
        <v>5.5227776925976073</v>
      </c>
      <c r="JC8">
        <v>5.5227776925976073</v>
      </c>
      <c r="JD8">
        <v>5.567376470040001</v>
      </c>
      <c r="JE8">
        <v>5.567376470040001</v>
      </c>
      <c r="JF8">
        <v>5.5227776925976073</v>
      </c>
      <c r="JG8">
        <v>5.5227776925976073</v>
      </c>
      <c r="JH8">
        <v>5.5227776925976073</v>
      </c>
      <c r="JI8">
        <v>5.567376470040001</v>
      </c>
      <c r="JJ8">
        <v>5.5227776925976073</v>
      </c>
      <c r="JK8">
        <v>5.5227776925976073</v>
      </c>
      <c r="JL8">
        <v>5.5227776925976073</v>
      </c>
      <c r="JM8">
        <v>5.5227776925976073</v>
      </c>
      <c r="JN8">
        <v>5.5227776925976073</v>
      </c>
      <c r="JO8">
        <v>5.5227776925976073</v>
      </c>
      <c r="JP8">
        <v>5.5227776925976073</v>
      </c>
      <c r="JQ8">
        <v>5.5227776925976073</v>
      </c>
      <c r="JR8">
        <v>5.5227776925976073</v>
      </c>
      <c r="JS8">
        <v>5.5227776925976073</v>
      </c>
      <c r="JT8">
        <v>5.5227776925976073</v>
      </c>
      <c r="JU8">
        <v>5.5227776925976073</v>
      </c>
      <c r="JV8">
        <v>5.5227776925976073</v>
      </c>
      <c r="JW8">
        <v>5.5227776925976073</v>
      </c>
      <c r="JX8">
        <v>5.5227776925976073</v>
      </c>
      <c r="JY8">
        <v>5.5227776925976073</v>
      </c>
      <c r="JZ8">
        <v>5.5227776925976073</v>
      </c>
      <c r="KA8">
        <v>5.5227776925976073</v>
      </c>
      <c r="KB8">
        <v>5.5227776925976073</v>
      </c>
      <c r="KC8">
        <v>5.5227776925976073</v>
      </c>
      <c r="KD8">
        <v>5.5227776925976073</v>
      </c>
      <c r="KE8">
        <v>5.5227776925976073</v>
      </c>
      <c r="KF8">
        <v>5.5227776925976073</v>
      </c>
      <c r="KG8">
        <v>5.567376470040001</v>
      </c>
      <c r="KH8">
        <v>5.5227776925976073</v>
      </c>
      <c r="KI8">
        <v>5.567376470040001</v>
      </c>
      <c r="KJ8">
        <v>5.5227776925976073</v>
      </c>
      <c r="KK8">
        <v>5.5227776925976073</v>
      </c>
      <c r="KL8">
        <v>5.5227776925976073</v>
      </c>
      <c r="KM8">
        <v>5.5227776925976073</v>
      </c>
      <c r="KN8">
        <v>5.5227776925976073</v>
      </c>
      <c r="KO8">
        <v>5.5227776925976073</v>
      </c>
      <c r="KP8">
        <v>5.5227776925976073</v>
      </c>
      <c r="KQ8">
        <v>5.5227776925976073</v>
      </c>
      <c r="KR8">
        <v>5.5227776925976073</v>
      </c>
      <c r="KS8">
        <v>5.567376470040001</v>
      </c>
      <c r="KT8">
        <v>5.5227776925976073</v>
      </c>
      <c r="KU8">
        <v>5.5227776925976073</v>
      </c>
      <c r="KV8">
        <v>5.567376470040001</v>
      </c>
      <c r="KW8">
        <v>5.5227776925976073</v>
      </c>
      <c r="KX8">
        <v>5.5227776925976073</v>
      </c>
      <c r="KY8">
        <v>5.567376470040001</v>
      </c>
      <c r="KZ8">
        <v>5.5227776925976073</v>
      </c>
      <c r="LA8">
        <v>5.5227776925976073</v>
      </c>
      <c r="LB8">
        <v>5.567376470040001</v>
      </c>
      <c r="LC8">
        <v>5.5227776925976073</v>
      </c>
      <c r="LD8">
        <v>5.5227776925976073</v>
      </c>
      <c r="LE8">
        <v>5.5227776925976073</v>
      </c>
      <c r="LF8">
        <v>5.5227776925976073</v>
      </c>
      <c r="LG8">
        <v>5.5227776925976073</v>
      </c>
      <c r="LH8">
        <v>5.567376470040001</v>
      </c>
      <c r="LI8">
        <v>5.5227776925976073</v>
      </c>
      <c r="LJ8">
        <v>5.5227776925976073</v>
      </c>
      <c r="LK8">
        <v>5.567376470040001</v>
      </c>
      <c r="LL8">
        <v>5.5227776925976073</v>
      </c>
      <c r="LM8">
        <v>5.5227776925976073</v>
      </c>
      <c r="LN8">
        <v>5.5227776925976073</v>
      </c>
      <c r="LO8">
        <v>5.5227776925976073</v>
      </c>
      <c r="LP8">
        <v>5.5227776925976073</v>
      </c>
      <c r="LQ8">
        <v>5.5227776925976073</v>
      </c>
      <c r="LR8">
        <v>5.5227776925976073</v>
      </c>
      <c r="LS8">
        <v>5.5227776925976073</v>
      </c>
      <c r="LT8">
        <v>5.5227776925976073</v>
      </c>
      <c r="LU8">
        <v>5.5227776925976073</v>
      </c>
      <c r="LV8">
        <v>5.5227776925976073</v>
      </c>
      <c r="LW8">
        <v>5.5227776925976073</v>
      </c>
      <c r="LX8">
        <v>5.5227776925976073</v>
      </c>
      <c r="LY8">
        <v>5.5227776925976073</v>
      </c>
      <c r="LZ8">
        <v>5.5227776925976073</v>
      </c>
      <c r="MA8">
        <v>5.5227776925976073</v>
      </c>
      <c r="MB8">
        <v>5.567376470040001</v>
      </c>
      <c r="MC8">
        <v>5.5227776925976073</v>
      </c>
      <c r="MD8">
        <v>5.5227776925976073</v>
      </c>
      <c r="ME8">
        <v>5.5227776925976073</v>
      </c>
      <c r="MF8">
        <v>5.5227776925976073</v>
      </c>
      <c r="MG8">
        <v>5.5227776925976073</v>
      </c>
      <c r="MH8">
        <v>5.567376470040001</v>
      </c>
      <c r="MI8">
        <v>5.567376470040001</v>
      </c>
      <c r="MJ8">
        <v>5.5227776925976073</v>
      </c>
      <c r="MK8">
        <v>5.5227776925976073</v>
      </c>
      <c r="ML8">
        <v>5.5227776925976073</v>
      </c>
      <c r="MM8">
        <v>5.5227776925976073</v>
      </c>
      <c r="MN8">
        <v>5.5227776925976073</v>
      </c>
      <c r="MO8">
        <v>5.5227776925976073</v>
      </c>
      <c r="MP8">
        <v>5.567376470040001</v>
      </c>
      <c r="MQ8">
        <v>5.567376470040001</v>
      </c>
      <c r="MR8">
        <v>5.567376470040001</v>
      </c>
      <c r="MS8">
        <v>5.5227776925976073</v>
      </c>
      <c r="MT8">
        <v>5.5227776925976073</v>
      </c>
      <c r="MU8">
        <v>5.567376470040001</v>
      </c>
      <c r="MV8">
        <v>5.567376470040001</v>
      </c>
      <c r="MW8">
        <v>5.5227776925976073</v>
      </c>
      <c r="MX8">
        <v>5.5227776925976073</v>
      </c>
      <c r="MY8">
        <v>5.5227776925976073</v>
      </c>
      <c r="MZ8">
        <v>5.5227776925976073</v>
      </c>
      <c r="NA8">
        <v>5.5227776925976073</v>
      </c>
      <c r="NB8">
        <v>5.5227776925976073</v>
      </c>
      <c r="NC8">
        <v>5.5227776925976073</v>
      </c>
      <c r="ND8">
        <v>5.5227776925976073</v>
      </c>
      <c r="NE8">
        <v>5.5227776925976073</v>
      </c>
      <c r="NF8">
        <v>5.567376470040001</v>
      </c>
      <c r="NG8">
        <v>5.5227776925976073</v>
      </c>
      <c r="NH8">
        <v>5.567376470040001</v>
      </c>
      <c r="NI8">
        <v>5.5227776925976073</v>
      </c>
      <c r="NJ8">
        <v>5.567376470040001</v>
      </c>
      <c r="NK8">
        <v>5.5227776925976073</v>
      </c>
      <c r="NL8">
        <v>5.5227776925976073</v>
      </c>
      <c r="NM8">
        <v>5.5227776925976073</v>
      </c>
      <c r="NN8">
        <v>5.567376470040001</v>
      </c>
      <c r="NO8">
        <v>5.5227776925976073</v>
      </c>
      <c r="NP8">
        <v>5.5227776925976073</v>
      </c>
      <c r="NQ8">
        <v>5.5227776925976073</v>
      </c>
      <c r="NR8">
        <v>5.567376470040001</v>
      </c>
      <c r="NS8">
        <v>5.5227776925976073</v>
      </c>
      <c r="NT8">
        <v>5.5227776925976073</v>
      </c>
      <c r="NU8">
        <v>5.567376470040001</v>
      </c>
      <c r="NV8">
        <v>5.5227776925976073</v>
      </c>
      <c r="NW8">
        <v>5.5227776925976073</v>
      </c>
      <c r="NX8">
        <v>5.567376470040001</v>
      </c>
      <c r="NY8">
        <v>5.5227776925976073</v>
      </c>
      <c r="NZ8">
        <v>5.5227776925976073</v>
      </c>
      <c r="OA8">
        <v>5.5227776925976073</v>
      </c>
      <c r="OB8">
        <v>5.5227776925976073</v>
      </c>
      <c r="OC8">
        <v>5.567376470040001</v>
      </c>
      <c r="OD8">
        <v>5.5227776925976073</v>
      </c>
      <c r="OE8">
        <v>5.5227776925976073</v>
      </c>
      <c r="OF8">
        <v>5.5227776925976073</v>
      </c>
      <c r="OG8">
        <v>5.5227776925976073</v>
      </c>
      <c r="OH8">
        <v>5.567376470040001</v>
      </c>
      <c r="OI8">
        <v>5.5227776925976073</v>
      </c>
      <c r="OJ8">
        <v>5.5227776925976073</v>
      </c>
      <c r="OK8">
        <v>5.567376470040001</v>
      </c>
      <c r="OL8">
        <v>5.5227776925976073</v>
      </c>
      <c r="OM8">
        <v>5.5227776925976073</v>
      </c>
      <c r="ON8">
        <v>5.5227776925976073</v>
      </c>
      <c r="OO8">
        <v>5.5227776925976073</v>
      </c>
      <c r="OP8">
        <v>5.5227776925976073</v>
      </c>
      <c r="OQ8">
        <v>5.567376470040001</v>
      </c>
      <c r="OR8">
        <v>5.5227776925976073</v>
      </c>
      <c r="OS8">
        <v>5.5227776925976073</v>
      </c>
      <c r="OT8">
        <v>5.567376470040001</v>
      </c>
      <c r="OU8">
        <v>5.5227776925976073</v>
      </c>
      <c r="OV8">
        <v>5.5227776925976073</v>
      </c>
      <c r="OW8">
        <v>5.5227776925976073</v>
      </c>
      <c r="OX8">
        <v>5.5227776925976073</v>
      </c>
      <c r="OY8">
        <v>5.5227776925976073</v>
      </c>
      <c r="OZ8">
        <v>5.567376470040001</v>
      </c>
      <c r="PA8">
        <v>5.567376470040001</v>
      </c>
      <c r="PB8">
        <v>5.5227776925976073</v>
      </c>
      <c r="PC8">
        <v>5.5227776925976073</v>
      </c>
      <c r="PD8">
        <v>5.5227776925976073</v>
      </c>
      <c r="PE8">
        <v>5.567376470040001</v>
      </c>
      <c r="PF8">
        <v>5.567376470040001</v>
      </c>
      <c r="PG8">
        <v>5.5227776925976073</v>
      </c>
      <c r="PH8">
        <v>5.5227776925976073</v>
      </c>
      <c r="PI8">
        <v>5.5227776925976073</v>
      </c>
      <c r="PJ8">
        <v>5.567376470040001</v>
      </c>
      <c r="PK8">
        <v>5.5227776925976073</v>
      </c>
      <c r="PL8">
        <v>5.5227776925976073</v>
      </c>
      <c r="PM8">
        <v>5.5227776925976073</v>
      </c>
      <c r="PN8">
        <v>5.5227776925976073</v>
      </c>
      <c r="PO8">
        <v>5.567376470040001</v>
      </c>
      <c r="PP8">
        <v>5.5227776925976073</v>
      </c>
      <c r="PQ8">
        <v>5.5227776925976073</v>
      </c>
      <c r="PR8">
        <v>5.5227776925976073</v>
      </c>
      <c r="PS8">
        <v>5.5227776925976073</v>
      </c>
      <c r="PT8">
        <v>5.5227776925976073</v>
      </c>
      <c r="PU8">
        <v>5.5227776925976073</v>
      </c>
      <c r="PV8">
        <v>5.5227776925976073</v>
      </c>
      <c r="PW8">
        <v>5.5227776925976073</v>
      </c>
      <c r="PX8">
        <v>5.5227776925976073</v>
      </c>
      <c r="PY8">
        <v>5.5227776925976073</v>
      </c>
      <c r="PZ8">
        <v>5.5227776925976073</v>
      </c>
      <c r="QA8">
        <v>5.567376470040001</v>
      </c>
      <c r="QB8">
        <v>5.5227776925976073</v>
      </c>
      <c r="QC8">
        <v>5.5227776925976073</v>
      </c>
      <c r="QD8">
        <v>5.5227776925976073</v>
      </c>
      <c r="QE8">
        <v>5.567376470040001</v>
      </c>
      <c r="QF8">
        <v>5.5227776925976073</v>
      </c>
      <c r="QG8">
        <v>5.5227776925976073</v>
      </c>
      <c r="QH8">
        <v>5.567376470040001</v>
      </c>
      <c r="QI8">
        <v>5.5227776925976073</v>
      </c>
      <c r="QJ8">
        <v>5.5227776925976073</v>
      </c>
      <c r="QK8">
        <v>5.5227776925976073</v>
      </c>
      <c r="QL8">
        <v>5.5227776925976073</v>
      </c>
      <c r="QM8">
        <v>5.5227776925976073</v>
      </c>
      <c r="QN8">
        <v>5.567376470040001</v>
      </c>
      <c r="QO8">
        <v>5.5227776925976073</v>
      </c>
      <c r="QP8">
        <v>5.5227776925976073</v>
      </c>
      <c r="QQ8">
        <v>5.5227776925976073</v>
      </c>
      <c r="QR8">
        <v>5.5227776925976073</v>
      </c>
      <c r="QS8">
        <v>5.5227776925976073</v>
      </c>
      <c r="QT8">
        <v>5.5227776925976073</v>
      </c>
      <c r="QU8">
        <v>5.5227776925976073</v>
      </c>
      <c r="QV8">
        <v>5.5227776925976073</v>
      </c>
      <c r="QW8">
        <v>5.5227776925976073</v>
      </c>
      <c r="QX8">
        <v>5.5227776925976073</v>
      </c>
      <c r="QY8">
        <v>5.5227776925976073</v>
      </c>
      <c r="QZ8">
        <v>5.5227776925976073</v>
      </c>
      <c r="RA8">
        <v>5.5227776925976073</v>
      </c>
      <c r="RB8">
        <v>5.5227776925976073</v>
      </c>
      <c r="RC8">
        <v>5.5227776925976073</v>
      </c>
      <c r="RD8">
        <v>5.5227776925976073</v>
      </c>
      <c r="RE8">
        <v>5.5227776925976073</v>
      </c>
      <c r="RF8">
        <v>5.567376470040001</v>
      </c>
      <c r="RG8">
        <v>5.5227776925976073</v>
      </c>
      <c r="RH8">
        <v>5.5227776925976073</v>
      </c>
      <c r="RI8">
        <v>5.567376470040001</v>
      </c>
      <c r="RJ8">
        <v>5.567376470040001</v>
      </c>
      <c r="RK8">
        <v>5.5227776925976073</v>
      </c>
      <c r="RL8">
        <v>5.5227776925976073</v>
      </c>
      <c r="RM8">
        <v>5.5227776925976073</v>
      </c>
      <c r="RN8">
        <v>5.5227776925976073</v>
      </c>
      <c r="RO8">
        <v>5.5227776925976073</v>
      </c>
      <c r="RP8">
        <v>5.5227776925976073</v>
      </c>
      <c r="RQ8">
        <v>5.567376470040001</v>
      </c>
      <c r="RR8">
        <v>5.5227776925976073</v>
      </c>
      <c r="RS8">
        <v>5.567376470040001</v>
      </c>
      <c r="RT8">
        <v>5.567376470040001</v>
      </c>
      <c r="RU8">
        <v>5.5227776925976073</v>
      </c>
      <c r="RV8">
        <v>5.5227776925976073</v>
      </c>
      <c r="RW8">
        <v>5.567376470040001</v>
      </c>
      <c r="RX8">
        <v>5.567376470040001</v>
      </c>
      <c r="RY8">
        <v>5.5227776925976073</v>
      </c>
      <c r="RZ8">
        <v>5.5227776925976073</v>
      </c>
      <c r="SA8">
        <v>5.5227776925976073</v>
      </c>
      <c r="SB8">
        <v>5.5227776925976073</v>
      </c>
      <c r="SC8">
        <v>5.567376470040001</v>
      </c>
      <c r="SD8">
        <v>5.5227776925976073</v>
      </c>
      <c r="SE8">
        <v>5.5227776925976073</v>
      </c>
      <c r="SF8">
        <v>5.5227776925976073</v>
      </c>
      <c r="SG8">
        <v>5.5227776925976073</v>
      </c>
    </row>
    <row r="9" spans="1:501" x14ac:dyDescent="0.35">
      <c r="A9">
        <v>2028</v>
      </c>
      <c r="B9">
        <v>5.8457452935420013</v>
      </c>
      <c r="C9">
        <v>5.6016745167775737</v>
      </c>
      <c r="D9">
        <v>5.6728610270780315</v>
      </c>
      <c r="E9">
        <v>5.6016745167775737</v>
      </c>
      <c r="F9">
        <v>5.6016745167775737</v>
      </c>
      <c r="G9">
        <v>5.8457452935420013</v>
      </c>
      <c r="H9">
        <v>5.6016745167775737</v>
      </c>
      <c r="I9">
        <v>5.6016745167775737</v>
      </c>
      <c r="J9">
        <v>5.8457452935420013</v>
      </c>
      <c r="K9">
        <v>5.8457452935420013</v>
      </c>
      <c r="L9">
        <v>5.6016745167775737</v>
      </c>
      <c r="M9">
        <v>5.6016745167775737</v>
      </c>
      <c r="N9">
        <v>5.6016745167775737</v>
      </c>
      <c r="O9">
        <v>5.8457452935420013</v>
      </c>
      <c r="P9">
        <v>5.8457452935420013</v>
      </c>
      <c r="Q9">
        <v>5.8457452935420013</v>
      </c>
      <c r="R9">
        <v>5.8457452935420013</v>
      </c>
      <c r="S9">
        <v>5.6016745167775737</v>
      </c>
      <c r="T9">
        <v>5.8457452935420013</v>
      </c>
      <c r="U9">
        <v>5.6016745167775737</v>
      </c>
      <c r="V9">
        <v>5.6016745167775737</v>
      </c>
      <c r="W9">
        <v>5.6016745167775737</v>
      </c>
      <c r="X9">
        <v>5.6016745167775737</v>
      </c>
      <c r="Y9">
        <v>5.6016745167775737</v>
      </c>
      <c r="Z9">
        <v>5.6016745167775737</v>
      </c>
      <c r="AA9">
        <v>5.6016745167775737</v>
      </c>
      <c r="AB9">
        <v>5.6016745167775737</v>
      </c>
      <c r="AC9">
        <v>5.6016745167775737</v>
      </c>
      <c r="AD9">
        <v>5.6016745167775737</v>
      </c>
      <c r="AE9">
        <v>5.8457452935420013</v>
      </c>
      <c r="AF9">
        <v>5.6016745167775737</v>
      </c>
      <c r="AG9">
        <v>5.8457452935420013</v>
      </c>
      <c r="AH9">
        <v>5.8457452935420013</v>
      </c>
      <c r="AI9">
        <v>5.6016745167775737</v>
      </c>
      <c r="AJ9">
        <v>5.6016745167775737</v>
      </c>
      <c r="AK9">
        <v>5.6016745167775737</v>
      </c>
      <c r="AL9">
        <v>5.6016745167775737</v>
      </c>
      <c r="AM9">
        <v>5.6016745167775737</v>
      </c>
      <c r="AN9">
        <v>5.6016745167775737</v>
      </c>
      <c r="AO9">
        <v>5.6016745167775737</v>
      </c>
      <c r="AP9">
        <v>5.8457452935420013</v>
      </c>
      <c r="AQ9">
        <v>5.6016745167775737</v>
      </c>
      <c r="AR9">
        <v>5.6016745167775737</v>
      </c>
      <c r="AS9">
        <v>5.6016745167775737</v>
      </c>
      <c r="AT9">
        <v>5.8457452935420013</v>
      </c>
      <c r="AU9">
        <v>5.6016745167775737</v>
      </c>
      <c r="AV9">
        <v>5.8457452935420013</v>
      </c>
      <c r="AW9">
        <v>5.6016745167775737</v>
      </c>
      <c r="AX9">
        <v>5.6016745167775737</v>
      </c>
      <c r="AY9">
        <v>5.8457452935420013</v>
      </c>
      <c r="AZ9">
        <v>5.6016745167775737</v>
      </c>
      <c r="BA9">
        <v>5.6016745167775737</v>
      </c>
      <c r="BB9">
        <v>5.6016745167775737</v>
      </c>
      <c r="BC9">
        <v>5.6016745167775737</v>
      </c>
      <c r="BD9">
        <v>5.6016745167775737</v>
      </c>
      <c r="BE9">
        <v>5.8457452935420013</v>
      </c>
      <c r="BF9">
        <v>5.6016745167775737</v>
      </c>
      <c r="BG9">
        <v>5.6016745167775737</v>
      </c>
      <c r="BH9">
        <v>5.8457452935420013</v>
      </c>
      <c r="BI9">
        <v>5.6016745167775737</v>
      </c>
      <c r="BJ9">
        <v>5.8457452935420013</v>
      </c>
      <c r="BK9">
        <v>5.6016745167775737</v>
      </c>
      <c r="BL9">
        <v>5.6016745167775737</v>
      </c>
      <c r="BM9">
        <v>5.6016745167775737</v>
      </c>
      <c r="BN9">
        <v>5.8457452935420013</v>
      </c>
      <c r="BO9">
        <v>5.6016745167775737</v>
      </c>
      <c r="BP9">
        <v>5.6016745167775737</v>
      </c>
      <c r="BQ9">
        <v>5.6016745167775737</v>
      </c>
      <c r="BR9">
        <v>5.8457452935420013</v>
      </c>
      <c r="BS9">
        <v>5.8457452935420013</v>
      </c>
      <c r="BT9">
        <v>5.6016745167775737</v>
      </c>
      <c r="BU9">
        <v>5.6016745167775737</v>
      </c>
      <c r="BV9">
        <v>5.8457452935420013</v>
      </c>
      <c r="BW9">
        <v>5.6016745167775737</v>
      </c>
      <c r="BX9">
        <v>5.6016745167775737</v>
      </c>
      <c r="BY9">
        <v>5.6016745167775737</v>
      </c>
      <c r="BZ9">
        <v>5.8457452935420013</v>
      </c>
      <c r="CA9">
        <v>5.8457452935420013</v>
      </c>
      <c r="CB9">
        <v>5.6016745167775737</v>
      </c>
      <c r="CC9">
        <v>5.6016745167775737</v>
      </c>
      <c r="CD9">
        <v>5.6016745167775737</v>
      </c>
      <c r="CE9">
        <v>5.6016745167775737</v>
      </c>
      <c r="CF9">
        <v>5.6016745167775737</v>
      </c>
      <c r="CG9">
        <v>5.6016745167775737</v>
      </c>
      <c r="CH9">
        <v>5.6016745167775737</v>
      </c>
      <c r="CI9">
        <v>5.8457452935420013</v>
      </c>
      <c r="CJ9">
        <v>5.8457452935420013</v>
      </c>
      <c r="CK9">
        <v>5.6016745167775737</v>
      </c>
      <c r="CL9">
        <v>5.6016745167775737</v>
      </c>
      <c r="CM9">
        <v>5.8457452935420013</v>
      </c>
      <c r="CN9">
        <v>5.6016745167775737</v>
      </c>
      <c r="CO9">
        <v>5.8457452935420013</v>
      </c>
      <c r="CP9">
        <v>5.6016745167775737</v>
      </c>
      <c r="CQ9">
        <v>5.6016745167775737</v>
      </c>
      <c r="CR9">
        <v>5.6016745167775737</v>
      </c>
      <c r="CS9">
        <v>5.6016745167775737</v>
      </c>
      <c r="CT9">
        <v>5.6016745167775737</v>
      </c>
      <c r="CU9">
        <v>5.8457452935420013</v>
      </c>
      <c r="CV9">
        <v>5.6016745167775737</v>
      </c>
      <c r="CW9">
        <v>5.6016745167775737</v>
      </c>
      <c r="CX9">
        <v>5.6016745167775737</v>
      </c>
      <c r="CY9">
        <v>5.6016745167775737</v>
      </c>
      <c r="CZ9">
        <v>5.6016745167775737</v>
      </c>
      <c r="DA9">
        <v>5.8457452935420013</v>
      </c>
      <c r="DB9">
        <v>5.8457452935420013</v>
      </c>
      <c r="DC9">
        <v>5.6016745167775737</v>
      </c>
      <c r="DD9">
        <v>5.8457452935420013</v>
      </c>
      <c r="DE9">
        <v>5.6016745167775737</v>
      </c>
      <c r="DF9">
        <v>5.6016745167775737</v>
      </c>
      <c r="DG9">
        <v>5.6016745167775737</v>
      </c>
      <c r="DH9">
        <v>5.6016745167775737</v>
      </c>
      <c r="DI9">
        <v>5.8457452935420013</v>
      </c>
      <c r="DJ9">
        <v>5.6016745167775737</v>
      </c>
      <c r="DK9">
        <v>5.6016745167775737</v>
      </c>
      <c r="DL9">
        <v>5.6016745167775737</v>
      </c>
      <c r="DM9">
        <v>5.6016745167775737</v>
      </c>
      <c r="DN9">
        <v>5.6016745167775737</v>
      </c>
      <c r="DO9">
        <v>5.6016745167775737</v>
      </c>
      <c r="DP9">
        <v>5.6016745167775737</v>
      </c>
      <c r="DQ9">
        <v>5.6016745167775737</v>
      </c>
      <c r="DR9">
        <v>5.8457452935420013</v>
      </c>
      <c r="DS9">
        <v>5.8457452935420013</v>
      </c>
      <c r="DT9">
        <v>5.8457452935420013</v>
      </c>
      <c r="DU9">
        <v>5.8457452935420013</v>
      </c>
      <c r="DV9">
        <v>5.8457452935420013</v>
      </c>
      <c r="DW9">
        <v>5.6016745167775737</v>
      </c>
      <c r="DX9">
        <v>5.8457452935420013</v>
      </c>
      <c r="DY9">
        <v>5.6016745167775737</v>
      </c>
      <c r="DZ9">
        <v>5.8457452935420013</v>
      </c>
      <c r="EA9">
        <v>5.8457452935420013</v>
      </c>
      <c r="EB9">
        <v>5.6016745167775737</v>
      </c>
      <c r="EC9">
        <v>5.8457452935420013</v>
      </c>
      <c r="ED9">
        <v>5.8457452935420013</v>
      </c>
      <c r="EE9">
        <v>5.6016745167775737</v>
      </c>
      <c r="EF9">
        <v>5.6016745167775737</v>
      </c>
      <c r="EG9">
        <v>5.6016745167775737</v>
      </c>
      <c r="EH9">
        <v>5.6016745167775737</v>
      </c>
      <c r="EI9">
        <v>5.6016745167775737</v>
      </c>
      <c r="EJ9">
        <v>5.8457452935420013</v>
      </c>
      <c r="EK9">
        <v>5.6016745167775737</v>
      </c>
      <c r="EL9">
        <v>5.8113920678110311</v>
      </c>
      <c r="EM9">
        <v>5.6016745167775737</v>
      </c>
      <c r="EN9">
        <v>5.6016745167775737</v>
      </c>
      <c r="EO9">
        <v>5.8457452935420013</v>
      </c>
      <c r="EP9">
        <v>5.6016745167775737</v>
      </c>
      <c r="EQ9">
        <v>5.8457452935420013</v>
      </c>
      <c r="ER9">
        <v>5.6016745167775737</v>
      </c>
      <c r="ES9">
        <v>5.6016745167775737</v>
      </c>
      <c r="ET9">
        <v>5.6016745167775737</v>
      </c>
      <c r="EU9">
        <v>5.6016745167775737</v>
      </c>
      <c r="EV9">
        <v>5.8457452935420013</v>
      </c>
      <c r="EW9">
        <v>5.6016745167775737</v>
      </c>
      <c r="EX9">
        <v>5.8457452935420013</v>
      </c>
      <c r="EY9">
        <v>5.8457452935420013</v>
      </c>
      <c r="EZ9">
        <v>5.8204206951791084</v>
      </c>
      <c r="FA9">
        <v>5.6016745167775737</v>
      </c>
      <c r="FB9">
        <v>5.6016745167775737</v>
      </c>
      <c r="FC9">
        <v>5.8457452935420013</v>
      </c>
      <c r="FD9">
        <v>5.6016745167775737</v>
      </c>
      <c r="FE9">
        <v>5.6016745167775737</v>
      </c>
      <c r="FF9">
        <v>5.6674313559336653</v>
      </c>
      <c r="FG9">
        <v>5.6016745167775737</v>
      </c>
      <c r="FH9">
        <v>5.6016745167775737</v>
      </c>
      <c r="FI9">
        <v>5.6016745167775737</v>
      </c>
      <c r="FJ9">
        <v>5.6016745167775737</v>
      </c>
      <c r="FK9">
        <v>5.6016745167775737</v>
      </c>
      <c r="FL9">
        <v>5.8457452935420013</v>
      </c>
      <c r="FM9">
        <v>5.6016745167775737</v>
      </c>
      <c r="FN9">
        <v>5.6016745167775737</v>
      </c>
      <c r="FO9">
        <v>5.8457452935420013</v>
      </c>
      <c r="FP9">
        <v>5.6016745167775737</v>
      </c>
      <c r="FQ9">
        <v>5.6016745167775737</v>
      </c>
      <c r="FR9">
        <v>5.8457452935420013</v>
      </c>
      <c r="FS9">
        <v>5.8457452935420013</v>
      </c>
      <c r="FT9">
        <v>5.6016745167775737</v>
      </c>
      <c r="FU9">
        <v>5.8457452935420013</v>
      </c>
      <c r="FV9">
        <v>5.6016745167775737</v>
      </c>
      <c r="FW9">
        <v>5.6016745167775737</v>
      </c>
      <c r="FX9">
        <v>5.7292905883562266</v>
      </c>
      <c r="FY9">
        <v>5.6016745167775737</v>
      </c>
      <c r="FZ9">
        <v>5.6016745167775737</v>
      </c>
      <c r="GA9">
        <v>5.6016745167775737</v>
      </c>
      <c r="GB9">
        <v>5.8457452935420013</v>
      </c>
      <c r="GC9">
        <v>5.8457452935420013</v>
      </c>
      <c r="GD9">
        <v>5.8457452935420013</v>
      </c>
      <c r="GE9">
        <v>5.6016745167775737</v>
      </c>
      <c r="GF9">
        <v>5.6016745167775737</v>
      </c>
      <c r="GG9">
        <v>5.8457452935420013</v>
      </c>
      <c r="GH9">
        <v>5.6016745167775737</v>
      </c>
      <c r="GI9">
        <v>5.6016745167775737</v>
      </c>
      <c r="GJ9">
        <v>5.6016745167775737</v>
      </c>
      <c r="GK9">
        <v>5.6016745167775737</v>
      </c>
      <c r="GL9">
        <v>5.6016745167775737</v>
      </c>
      <c r="GM9">
        <v>5.6016745167775737</v>
      </c>
      <c r="GN9">
        <v>5.6016745167775737</v>
      </c>
      <c r="GO9">
        <v>5.6016745167775737</v>
      </c>
      <c r="GP9">
        <v>5.8457452935420013</v>
      </c>
      <c r="GQ9">
        <v>5.6016745167775737</v>
      </c>
      <c r="GR9">
        <v>5.6016745167775737</v>
      </c>
      <c r="GS9">
        <v>5.6016745167775737</v>
      </c>
      <c r="GT9">
        <v>5.8031196603751782</v>
      </c>
      <c r="GU9">
        <v>5.6016745167775737</v>
      </c>
      <c r="GV9">
        <v>5.8457452935420013</v>
      </c>
      <c r="GW9">
        <v>5.6016745167775737</v>
      </c>
      <c r="GX9">
        <v>5.6016745167775737</v>
      </c>
      <c r="GY9">
        <v>5.8457452935420013</v>
      </c>
      <c r="GZ9">
        <v>5.6016745167775737</v>
      </c>
      <c r="HA9">
        <v>5.6016745167775737</v>
      </c>
      <c r="HB9">
        <v>5.6016745167775737</v>
      </c>
      <c r="HC9">
        <v>5.8457452935420013</v>
      </c>
      <c r="HD9">
        <v>5.8457452935420013</v>
      </c>
      <c r="HE9">
        <v>5.6016745167775737</v>
      </c>
      <c r="HF9">
        <v>5.6016745167775737</v>
      </c>
      <c r="HG9">
        <v>5.6016745167775737</v>
      </c>
      <c r="HH9">
        <v>5.6016745167775737</v>
      </c>
      <c r="HI9">
        <v>5.8457452935420013</v>
      </c>
      <c r="HJ9">
        <v>5.6016745167775737</v>
      </c>
      <c r="HK9">
        <v>5.6016745167775737</v>
      </c>
      <c r="HL9">
        <v>5.6016745167775737</v>
      </c>
      <c r="HM9">
        <v>5.8457452935420013</v>
      </c>
      <c r="HN9">
        <v>5.6016745167775737</v>
      </c>
      <c r="HO9">
        <v>5.8457452935420013</v>
      </c>
      <c r="HP9">
        <v>5.6016745167775737</v>
      </c>
      <c r="HQ9">
        <v>5.6016745167775737</v>
      </c>
      <c r="HR9">
        <v>5.6016745167775737</v>
      </c>
      <c r="HS9">
        <v>5.6016745167775737</v>
      </c>
      <c r="HT9">
        <v>5.6016745167775737</v>
      </c>
      <c r="HU9">
        <v>5.8457452935420013</v>
      </c>
      <c r="HV9">
        <v>5.8457452935420013</v>
      </c>
      <c r="HW9">
        <v>5.6016745167775737</v>
      </c>
      <c r="HX9">
        <v>5.8457452935420013</v>
      </c>
      <c r="HY9">
        <v>5.6016745167775737</v>
      </c>
      <c r="HZ9">
        <v>5.8457452935420013</v>
      </c>
      <c r="IA9">
        <v>5.6016745167775737</v>
      </c>
      <c r="IB9">
        <v>5.8457452935420013</v>
      </c>
      <c r="IC9">
        <v>5.6016745167775737</v>
      </c>
      <c r="ID9">
        <v>5.8457452935420013</v>
      </c>
      <c r="IE9">
        <v>5.6016745167775737</v>
      </c>
      <c r="IF9">
        <v>5.6016745167775737</v>
      </c>
      <c r="IG9">
        <v>5.6016745167775737</v>
      </c>
      <c r="IH9">
        <v>5.7934711501390801</v>
      </c>
      <c r="II9">
        <v>5.6016745167775737</v>
      </c>
      <c r="IJ9">
        <v>5.6016745167775737</v>
      </c>
      <c r="IK9">
        <v>5.8457452935420013</v>
      </c>
      <c r="IL9">
        <v>5.8457452935420013</v>
      </c>
      <c r="IM9">
        <v>5.6016745167775737</v>
      </c>
      <c r="IN9">
        <v>5.8457452935420013</v>
      </c>
      <c r="IO9">
        <v>5.8457452935420013</v>
      </c>
      <c r="IP9">
        <v>5.6016745167775737</v>
      </c>
      <c r="IQ9">
        <v>5.6016745167775737</v>
      </c>
      <c r="IR9">
        <v>5.6016745167775737</v>
      </c>
      <c r="IS9">
        <v>5.8457452935420013</v>
      </c>
      <c r="IT9">
        <v>5.6016745167775737</v>
      </c>
      <c r="IU9">
        <v>5.6016745167775737</v>
      </c>
      <c r="IV9">
        <v>5.8457452935420013</v>
      </c>
      <c r="IW9">
        <v>5.8457452935420013</v>
      </c>
      <c r="IX9">
        <v>5.6016745167775737</v>
      </c>
      <c r="IY9">
        <v>5.6016745167775737</v>
      </c>
      <c r="IZ9">
        <v>5.6016745167775737</v>
      </c>
      <c r="JA9">
        <v>5.8457452935420013</v>
      </c>
      <c r="JB9">
        <v>5.6016745167775737</v>
      </c>
      <c r="JC9">
        <v>5.6016745167775737</v>
      </c>
      <c r="JD9">
        <v>5.8457452935420013</v>
      </c>
      <c r="JE9">
        <v>5.8457452935420013</v>
      </c>
      <c r="JF9">
        <v>5.6016745167775737</v>
      </c>
      <c r="JG9">
        <v>5.6016745167775737</v>
      </c>
      <c r="JH9">
        <v>5.6016745167775737</v>
      </c>
      <c r="JI9">
        <v>5.8457452935420013</v>
      </c>
      <c r="JJ9">
        <v>5.6016745167775737</v>
      </c>
      <c r="JK9">
        <v>5.6016745167775737</v>
      </c>
      <c r="JL9">
        <v>5.6016745167775737</v>
      </c>
      <c r="JM9">
        <v>5.6016745167775737</v>
      </c>
      <c r="JN9">
        <v>5.6016745167775737</v>
      </c>
      <c r="JO9">
        <v>5.6016745167775737</v>
      </c>
      <c r="JP9">
        <v>5.6016745167775737</v>
      </c>
      <c r="JQ9">
        <v>5.6016745167775737</v>
      </c>
      <c r="JR9">
        <v>5.6016745167775737</v>
      </c>
      <c r="JS9">
        <v>5.6016745167775737</v>
      </c>
      <c r="JT9">
        <v>5.6016745167775737</v>
      </c>
      <c r="JU9">
        <v>5.6016745167775737</v>
      </c>
      <c r="JV9">
        <v>5.6016745167775737</v>
      </c>
      <c r="JW9">
        <v>5.6016745167775737</v>
      </c>
      <c r="JX9">
        <v>5.6016745167775737</v>
      </c>
      <c r="JY9">
        <v>5.6016745167775737</v>
      </c>
      <c r="JZ9">
        <v>5.6016745167775737</v>
      </c>
      <c r="KA9">
        <v>5.6016745167775737</v>
      </c>
      <c r="KB9">
        <v>5.6016745167775737</v>
      </c>
      <c r="KC9">
        <v>5.6016745167775737</v>
      </c>
      <c r="KD9">
        <v>5.6016745167775737</v>
      </c>
      <c r="KE9">
        <v>5.6016745167775737</v>
      </c>
      <c r="KF9">
        <v>5.6016745167775737</v>
      </c>
      <c r="KG9">
        <v>5.8457452935420013</v>
      </c>
      <c r="KH9">
        <v>5.6016745167775737</v>
      </c>
      <c r="KI9">
        <v>5.8457452935420013</v>
      </c>
      <c r="KJ9">
        <v>5.6016745167775737</v>
      </c>
      <c r="KK9">
        <v>5.6016745167775737</v>
      </c>
      <c r="KL9">
        <v>5.8332807748744147</v>
      </c>
      <c r="KM9">
        <v>5.6016745167775737</v>
      </c>
      <c r="KN9">
        <v>5.6016745167775737</v>
      </c>
      <c r="KO9">
        <v>5.6016745167775737</v>
      </c>
      <c r="KP9">
        <v>5.6016745167775737</v>
      </c>
      <c r="KQ9">
        <v>5.6016745167775737</v>
      </c>
      <c r="KR9">
        <v>5.6016745167775737</v>
      </c>
      <c r="KS9">
        <v>5.8457452935420013</v>
      </c>
      <c r="KT9">
        <v>5.6016745167775737</v>
      </c>
      <c r="KU9">
        <v>5.6016745167775737</v>
      </c>
      <c r="KV9">
        <v>5.8457452935420013</v>
      </c>
      <c r="KW9">
        <v>5.6016745167775737</v>
      </c>
      <c r="KX9">
        <v>5.6016745167775737</v>
      </c>
      <c r="KY9">
        <v>5.8457452935420013</v>
      </c>
      <c r="KZ9">
        <v>5.6016745167775737</v>
      </c>
      <c r="LA9">
        <v>5.6016745167775737</v>
      </c>
      <c r="LB9">
        <v>5.8457452935420013</v>
      </c>
      <c r="LC9">
        <v>5.6016745167775737</v>
      </c>
      <c r="LD9">
        <v>5.6016745167775737</v>
      </c>
      <c r="LE9">
        <v>5.6016745167775737</v>
      </c>
      <c r="LF9">
        <v>5.6016745167775737</v>
      </c>
      <c r="LG9">
        <v>5.6016745167775737</v>
      </c>
      <c r="LH9">
        <v>5.8457452935420013</v>
      </c>
      <c r="LI9">
        <v>5.6016745167775737</v>
      </c>
      <c r="LJ9">
        <v>5.6016745167775737</v>
      </c>
      <c r="LK9">
        <v>5.8457452935420013</v>
      </c>
      <c r="LL9">
        <v>5.6016745167775737</v>
      </c>
      <c r="LM9">
        <v>5.6016745167775737</v>
      </c>
      <c r="LN9">
        <v>5.6016745167775737</v>
      </c>
      <c r="LO9">
        <v>5.6016745167775737</v>
      </c>
      <c r="LP9">
        <v>5.6016745167775737</v>
      </c>
      <c r="LQ9">
        <v>5.6016745167775737</v>
      </c>
      <c r="LR9">
        <v>5.6016745167775737</v>
      </c>
      <c r="LS9">
        <v>5.6016745167775737</v>
      </c>
      <c r="LT9">
        <v>5.6016745167775737</v>
      </c>
      <c r="LU9">
        <v>5.6016745167775737</v>
      </c>
      <c r="LV9">
        <v>5.6016745167775737</v>
      </c>
      <c r="LW9">
        <v>5.6016745167775737</v>
      </c>
      <c r="LX9">
        <v>5.6016745167775737</v>
      </c>
      <c r="LY9">
        <v>5.6016745167775737</v>
      </c>
      <c r="LZ9">
        <v>5.6016745167775737</v>
      </c>
      <c r="MA9">
        <v>5.6016745167775737</v>
      </c>
      <c r="MB9">
        <v>5.8457452935420013</v>
      </c>
      <c r="MC9">
        <v>5.6016745167775737</v>
      </c>
      <c r="MD9">
        <v>5.6016745167775737</v>
      </c>
      <c r="ME9">
        <v>5.6016745167775737</v>
      </c>
      <c r="MF9">
        <v>5.6016745167775737</v>
      </c>
      <c r="MG9">
        <v>5.6016745167775737</v>
      </c>
      <c r="MH9">
        <v>5.8457452935420013</v>
      </c>
      <c r="MI9">
        <v>5.8457452935420013</v>
      </c>
      <c r="MJ9">
        <v>5.6016745167775737</v>
      </c>
      <c r="MK9">
        <v>5.6016745167775737</v>
      </c>
      <c r="ML9">
        <v>5.6016745167775737</v>
      </c>
      <c r="MM9">
        <v>5.6016745167775737</v>
      </c>
      <c r="MN9">
        <v>5.6016745167775737</v>
      </c>
      <c r="MO9">
        <v>5.6016745167775737</v>
      </c>
      <c r="MP9">
        <v>5.8457452935420013</v>
      </c>
      <c r="MQ9">
        <v>5.8457452935420013</v>
      </c>
      <c r="MR9">
        <v>5.8457452935420013</v>
      </c>
      <c r="MS9">
        <v>5.6016745167775737</v>
      </c>
      <c r="MT9">
        <v>5.6016745167775737</v>
      </c>
      <c r="MU9">
        <v>5.8457452935420013</v>
      </c>
      <c r="MV9">
        <v>5.8457452935420013</v>
      </c>
      <c r="MW9">
        <v>5.6016745167775737</v>
      </c>
      <c r="MX9">
        <v>5.6016745167775737</v>
      </c>
      <c r="MY9">
        <v>5.6016745167775737</v>
      </c>
      <c r="MZ9">
        <v>5.6016745167775737</v>
      </c>
      <c r="NA9">
        <v>5.6016745167775737</v>
      </c>
      <c r="NB9">
        <v>5.6016745167775737</v>
      </c>
      <c r="NC9">
        <v>5.6016745167775737</v>
      </c>
      <c r="ND9">
        <v>5.6016745167775737</v>
      </c>
      <c r="NE9">
        <v>5.6016745167775737</v>
      </c>
      <c r="NF9">
        <v>5.8457452935420013</v>
      </c>
      <c r="NG9">
        <v>5.6016745167775737</v>
      </c>
      <c r="NH9">
        <v>5.8457452935420013</v>
      </c>
      <c r="NI9">
        <v>5.6016745167775737</v>
      </c>
      <c r="NJ9">
        <v>5.8457452935420013</v>
      </c>
      <c r="NK9">
        <v>5.6016745167775737</v>
      </c>
      <c r="NL9">
        <v>5.6016745167775737</v>
      </c>
      <c r="NM9">
        <v>5.6016745167775737</v>
      </c>
      <c r="NN9">
        <v>5.8457452935420013</v>
      </c>
      <c r="NO9">
        <v>5.6016745167775737</v>
      </c>
      <c r="NP9">
        <v>5.6016745167775737</v>
      </c>
      <c r="NQ9">
        <v>5.6016745167775737</v>
      </c>
      <c r="NR9">
        <v>5.8457452935420013</v>
      </c>
      <c r="NS9">
        <v>5.6016745167775737</v>
      </c>
      <c r="NT9">
        <v>5.6016745167775737</v>
      </c>
      <c r="NU9">
        <v>5.8457452935420013</v>
      </c>
      <c r="NV9">
        <v>5.6016745167775737</v>
      </c>
      <c r="NW9">
        <v>5.6016745167775737</v>
      </c>
      <c r="NX9">
        <v>5.8457452935420013</v>
      </c>
      <c r="NY9">
        <v>5.6016745167775737</v>
      </c>
      <c r="NZ9">
        <v>5.6016745167775737</v>
      </c>
      <c r="OA9">
        <v>5.6016745167775737</v>
      </c>
      <c r="OB9">
        <v>5.6016745167775737</v>
      </c>
      <c r="OC9">
        <v>5.8457452935420013</v>
      </c>
      <c r="OD9">
        <v>5.6016745167775737</v>
      </c>
      <c r="OE9">
        <v>5.6016745167775737</v>
      </c>
      <c r="OF9">
        <v>5.6016745167775737</v>
      </c>
      <c r="OG9">
        <v>5.6016745167775737</v>
      </c>
      <c r="OH9">
        <v>5.8457452935420013</v>
      </c>
      <c r="OI9">
        <v>5.6016745167775737</v>
      </c>
      <c r="OJ9">
        <v>5.6016745167775737</v>
      </c>
      <c r="OK9">
        <v>5.8457452935420013</v>
      </c>
      <c r="OL9">
        <v>5.6016745167775737</v>
      </c>
      <c r="OM9">
        <v>5.6016745167775737</v>
      </c>
      <c r="ON9">
        <v>5.6016745167775737</v>
      </c>
      <c r="OO9">
        <v>5.6016745167775737</v>
      </c>
      <c r="OP9">
        <v>5.6016745167775737</v>
      </c>
      <c r="OQ9">
        <v>5.8457452935420013</v>
      </c>
      <c r="OR9">
        <v>5.6016745167775737</v>
      </c>
      <c r="OS9">
        <v>5.8457452935420013</v>
      </c>
      <c r="OT9">
        <v>5.8457452935420013</v>
      </c>
      <c r="OU9">
        <v>5.8064001891232566</v>
      </c>
      <c r="OV9">
        <v>5.6016745167775737</v>
      </c>
      <c r="OW9">
        <v>5.6016745167775737</v>
      </c>
      <c r="OX9">
        <v>5.6016745167775737</v>
      </c>
      <c r="OY9">
        <v>5.6016745167775737</v>
      </c>
      <c r="OZ9">
        <v>5.8457452935420013</v>
      </c>
      <c r="PA9">
        <v>5.8457452935420013</v>
      </c>
      <c r="PB9">
        <v>5.6016745167775737</v>
      </c>
      <c r="PC9">
        <v>5.6016745167775737</v>
      </c>
      <c r="PD9">
        <v>5.6016745167775737</v>
      </c>
      <c r="PE9">
        <v>5.8457452935420013</v>
      </c>
      <c r="PF9">
        <v>5.8457452935420013</v>
      </c>
      <c r="PG9">
        <v>5.6016745167775737</v>
      </c>
      <c r="PH9">
        <v>5.6016745167775737</v>
      </c>
      <c r="PI9">
        <v>5.6016745167775737</v>
      </c>
      <c r="PJ9">
        <v>5.8457452935420013</v>
      </c>
      <c r="PK9">
        <v>5.6016745167775737</v>
      </c>
      <c r="PL9">
        <v>5.8457452935420013</v>
      </c>
      <c r="PM9">
        <v>5.8457452935420013</v>
      </c>
      <c r="PN9">
        <v>5.6016745167775737</v>
      </c>
      <c r="PO9">
        <v>5.8457452935420013</v>
      </c>
      <c r="PP9">
        <v>5.6016745167775737</v>
      </c>
      <c r="PQ9">
        <v>5.6016745167775737</v>
      </c>
      <c r="PR9">
        <v>5.6016745167775737</v>
      </c>
      <c r="PS9">
        <v>5.6016745167775737</v>
      </c>
      <c r="PT9">
        <v>5.6016745167775737</v>
      </c>
      <c r="PU9">
        <v>5.6016745167775737</v>
      </c>
      <c r="PV9">
        <v>5.6016745167775737</v>
      </c>
      <c r="PW9">
        <v>5.6016745167775737</v>
      </c>
      <c r="PX9">
        <v>5.8457452935420013</v>
      </c>
      <c r="PY9">
        <v>5.6016745167775737</v>
      </c>
      <c r="PZ9">
        <v>5.6016745167775737</v>
      </c>
      <c r="QA9">
        <v>5.8457452935420013</v>
      </c>
      <c r="QB9">
        <v>5.6016745167775737</v>
      </c>
      <c r="QC9">
        <v>5.6016745167775737</v>
      </c>
      <c r="QD9">
        <v>5.6016745167775737</v>
      </c>
      <c r="QE9">
        <v>5.8457452935420013</v>
      </c>
      <c r="QF9">
        <v>5.6016745167775737</v>
      </c>
      <c r="QG9">
        <v>5.6016745167775737</v>
      </c>
      <c r="QH9">
        <v>5.8457452935420013</v>
      </c>
      <c r="QI9">
        <v>5.6016745167775737</v>
      </c>
      <c r="QJ9">
        <v>5.6016745167775737</v>
      </c>
      <c r="QK9">
        <v>5.6016745167775737</v>
      </c>
      <c r="QL9">
        <v>5.6016745167775737</v>
      </c>
      <c r="QM9">
        <v>5.6016745167775737</v>
      </c>
      <c r="QN9">
        <v>5.8457452935420013</v>
      </c>
      <c r="QO9">
        <v>5.6016745167775737</v>
      </c>
      <c r="QP9">
        <v>5.6016745167775737</v>
      </c>
      <c r="QQ9">
        <v>5.6016745167775737</v>
      </c>
      <c r="QR9">
        <v>5.6016745167775737</v>
      </c>
      <c r="QS9">
        <v>5.6016745167775737</v>
      </c>
      <c r="QT9">
        <v>5.6016745167775737</v>
      </c>
      <c r="QU9">
        <v>5.6016745167775737</v>
      </c>
      <c r="QV9">
        <v>5.6016745167775737</v>
      </c>
      <c r="QW9">
        <v>5.6016745167775737</v>
      </c>
      <c r="QX9">
        <v>5.6016745167775737</v>
      </c>
      <c r="QY9">
        <v>5.6016745167775737</v>
      </c>
      <c r="QZ9">
        <v>5.6016745167775737</v>
      </c>
      <c r="RA9">
        <v>5.6016745167775737</v>
      </c>
      <c r="RB9">
        <v>5.6016745167775737</v>
      </c>
      <c r="RC9">
        <v>5.6016745167775737</v>
      </c>
      <c r="RD9">
        <v>5.6016745167775737</v>
      </c>
      <c r="RE9">
        <v>5.6016745167775737</v>
      </c>
      <c r="RF9">
        <v>5.8457452935420013</v>
      </c>
      <c r="RG9">
        <v>5.6016745167775737</v>
      </c>
      <c r="RH9">
        <v>5.8399331688796128</v>
      </c>
      <c r="RI9">
        <v>5.8457452935420013</v>
      </c>
      <c r="RJ9">
        <v>5.8457452935420013</v>
      </c>
      <c r="RK9">
        <v>5.6016745167775737</v>
      </c>
      <c r="RL9">
        <v>5.6016745167775737</v>
      </c>
      <c r="RM9">
        <v>5.6016745167775737</v>
      </c>
      <c r="RN9">
        <v>5.6016745167775737</v>
      </c>
      <c r="RO9">
        <v>5.6016745167775737</v>
      </c>
      <c r="RP9">
        <v>5.7921467262951314</v>
      </c>
      <c r="RQ9">
        <v>5.8457452935420013</v>
      </c>
      <c r="RR9">
        <v>5.6016745167775737</v>
      </c>
      <c r="RS9">
        <v>5.8457452935420013</v>
      </c>
      <c r="RT9">
        <v>5.8457452935420013</v>
      </c>
      <c r="RU9">
        <v>5.7964292831930608</v>
      </c>
      <c r="RV9">
        <v>5.6016745167775737</v>
      </c>
      <c r="RW9">
        <v>5.8457452935420013</v>
      </c>
      <c r="RX9">
        <v>5.8457452935420013</v>
      </c>
      <c r="RY9">
        <v>5.6016745167775737</v>
      </c>
      <c r="RZ9">
        <v>5.6016745167775737</v>
      </c>
      <c r="SA9">
        <v>5.6016745167775737</v>
      </c>
      <c r="SB9">
        <v>5.6016745167775737</v>
      </c>
      <c r="SC9">
        <v>5.8457452935420013</v>
      </c>
      <c r="SD9">
        <v>5.6016745167775737</v>
      </c>
      <c r="SE9">
        <v>5.6016745167775737</v>
      </c>
      <c r="SF9">
        <v>5.6016745167775737</v>
      </c>
      <c r="SG9">
        <v>5.6749725874147119</v>
      </c>
    </row>
    <row r="10" spans="1:501" x14ac:dyDescent="0.35">
      <c r="A10">
        <v>2029</v>
      </c>
      <c r="B10">
        <v>6.1380325582191011</v>
      </c>
      <c r="C10">
        <v>5.6805713409575391</v>
      </c>
      <c r="D10">
        <v>5.9210346181720217</v>
      </c>
      <c r="E10">
        <v>5.6805713409575391</v>
      </c>
      <c r="F10">
        <v>5.6805713409575391</v>
      </c>
      <c r="G10">
        <v>6.1380325582191011</v>
      </c>
      <c r="H10">
        <v>5.6805713409575391</v>
      </c>
      <c r="I10">
        <v>5.6805713409575391</v>
      </c>
      <c r="J10">
        <v>6.1380325582191011</v>
      </c>
      <c r="K10">
        <v>6.1380325582191011</v>
      </c>
      <c r="L10">
        <v>5.6805713409575391</v>
      </c>
      <c r="M10">
        <v>5.6805713409575391</v>
      </c>
      <c r="N10">
        <v>5.6805713409575391</v>
      </c>
      <c r="O10">
        <v>6.1380325582191011</v>
      </c>
      <c r="P10">
        <v>6.1380325582191011</v>
      </c>
      <c r="Q10">
        <v>6.1380325582191011</v>
      </c>
      <c r="R10">
        <v>6.1380325582191011</v>
      </c>
      <c r="S10">
        <v>5.6805713409575391</v>
      </c>
      <c r="T10">
        <v>6.1380325582191011</v>
      </c>
      <c r="U10">
        <v>5.6805713409575391</v>
      </c>
      <c r="V10">
        <v>5.6805713409575391</v>
      </c>
      <c r="W10">
        <v>5.6805713409575391</v>
      </c>
      <c r="X10">
        <v>5.6805713409575391</v>
      </c>
      <c r="Y10">
        <v>5.6805713409575391</v>
      </c>
      <c r="Z10">
        <v>5.6805713409575391</v>
      </c>
      <c r="AA10">
        <v>5.6805713409575391</v>
      </c>
      <c r="AB10">
        <v>5.6805713409575391</v>
      </c>
      <c r="AC10">
        <v>5.6805713409575391</v>
      </c>
      <c r="AD10">
        <v>5.6805713409575391</v>
      </c>
      <c r="AE10">
        <v>6.1380325582191011</v>
      </c>
      <c r="AF10">
        <v>5.6805713409575391</v>
      </c>
      <c r="AG10">
        <v>6.1380325582191011</v>
      </c>
      <c r="AH10">
        <v>6.1380325582191011</v>
      </c>
      <c r="AI10">
        <v>5.6805713409575391</v>
      </c>
      <c r="AJ10">
        <v>5.6805713409575391</v>
      </c>
      <c r="AK10">
        <v>5.6805713409575391</v>
      </c>
      <c r="AL10">
        <v>5.6805713409575391</v>
      </c>
      <c r="AM10">
        <v>5.6805713409575391</v>
      </c>
      <c r="AN10">
        <v>5.6805713409575391</v>
      </c>
      <c r="AO10">
        <v>5.6805713409575391</v>
      </c>
      <c r="AP10">
        <v>6.1380325582191011</v>
      </c>
      <c r="AQ10">
        <v>6.0022352202389797</v>
      </c>
      <c r="AR10">
        <v>5.6805713409575391</v>
      </c>
      <c r="AS10">
        <v>5.6805713409575391</v>
      </c>
      <c r="AT10">
        <v>6.1380325582191011</v>
      </c>
      <c r="AU10">
        <v>5.6805713409575391</v>
      </c>
      <c r="AV10">
        <v>6.1380325582191011</v>
      </c>
      <c r="AW10">
        <v>5.6805713409575391</v>
      </c>
      <c r="AX10">
        <v>5.6805713409575391</v>
      </c>
      <c r="AY10">
        <v>6.1380325582191011</v>
      </c>
      <c r="AZ10">
        <v>5.6805713409575391</v>
      </c>
      <c r="BA10">
        <v>5.6805713409575391</v>
      </c>
      <c r="BB10">
        <v>5.761986890930161</v>
      </c>
      <c r="BC10">
        <v>5.6805713409575391</v>
      </c>
      <c r="BD10">
        <v>5.6805713409575391</v>
      </c>
      <c r="BE10">
        <v>6.1380325582191011</v>
      </c>
      <c r="BF10">
        <v>5.6805713409575391</v>
      </c>
      <c r="BG10">
        <v>5.9552089667666896</v>
      </c>
      <c r="BH10">
        <v>6.1380325582191011</v>
      </c>
      <c r="BI10">
        <v>5.6805713409575391</v>
      </c>
      <c r="BJ10">
        <v>6.1380325582191011</v>
      </c>
      <c r="BK10">
        <v>5.6805713409575391</v>
      </c>
      <c r="BL10">
        <v>5.6805713409575391</v>
      </c>
      <c r="BM10">
        <v>5.6805713409575391</v>
      </c>
      <c r="BN10">
        <v>6.1380325582191011</v>
      </c>
      <c r="BO10">
        <v>5.6805713409575391</v>
      </c>
      <c r="BP10">
        <v>5.6805713409575391</v>
      </c>
      <c r="BQ10">
        <v>5.6805713409575391</v>
      </c>
      <c r="BR10">
        <v>6.1380325582191011</v>
      </c>
      <c r="BS10">
        <v>6.1380325582191011</v>
      </c>
      <c r="BT10">
        <v>5.6805713409575391</v>
      </c>
      <c r="BU10">
        <v>5.6805713409575391</v>
      </c>
      <c r="BV10">
        <v>6.1380325582191011</v>
      </c>
      <c r="BW10">
        <v>5.6805713409575391</v>
      </c>
      <c r="BX10">
        <v>5.6805713409575391</v>
      </c>
      <c r="BY10">
        <v>5.6805713409575391</v>
      </c>
      <c r="BZ10">
        <v>6.1380325582191011</v>
      </c>
      <c r="CA10">
        <v>6.1380325582191011</v>
      </c>
      <c r="CB10">
        <v>5.6805713409575391</v>
      </c>
      <c r="CC10">
        <v>5.6805713409575391</v>
      </c>
      <c r="CD10">
        <v>5.6805713409575391</v>
      </c>
      <c r="CE10">
        <v>5.6805713409575391</v>
      </c>
      <c r="CF10">
        <v>5.6805713409575391</v>
      </c>
      <c r="CG10">
        <v>5.6805713409575391</v>
      </c>
      <c r="CH10">
        <v>5.6805713409575391</v>
      </c>
      <c r="CI10">
        <v>6.1380325582191011</v>
      </c>
      <c r="CJ10">
        <v>6.1380325582191011</v>
      </c>
      <c r="CK10">
        <v>5.6805713409575391</v>
      </c>
      <c r="CL10">
        <v>5.6805713409575391</v>
      </c>
      <c r="CM10">
        <v>6.1380325582191011</v>
      </c>
      <c r="CN10">
        <v>5.6805713409575391</v>
      </c>
      <c r="CO10">
        <v>6.1380325582191011</v>
      </c>
      <c r="CP10">
        <v>5.6805713409575391</v>
      </c>
      <c r="CQ10">
        <v>5.6805713409575391</v>
      </c>
      <c r="CR10">
        <v>5.711961918816006</v>
      </c>
      <c r="CS10">
        <v>5.6805713409575391</v>
      </c>
      <c r="CT10">
        <v>5.6805713409575391</v>
      </c>
      <c r="CU10">
        <v>6.1380325582191011</v>
      </c>
      <c r="CV10">
        <v>5.6805713409575391</v>
      </c>
      <c r="CW10">
        <v>5.6805713409575391</v>
      </c>
      <c r="CX10">
        <v>5.6805713409575391</v>
      </c>
      <c r="CY10">
        <v>5.6805713409575391</v>
      </c>
      <c r="CZ10">
        <v>5.6805713409575391</v>
      </c>
      <c r="DA10">
        <v>6.1380325582191011</v>
      </c>
      <c r="DB10">
        <v>6.1380325582191011</v>
      </c>
      <c r="DC10">
        <v>5.6805713409575391</v>
      </c>
      <c r="DD10">
        <v>6.1380325582191011</v>
      </c>
      <c r="DE10">
        <v>5.6805713409575391</v>
      </c>
      <c r="DF10">
        <v>5.6805713409575391</v>
      </c>
      <c r="DG10">
        <v>5.6805713409575391</v>
      </c>
      <c r="DH10">
        <v>5.6805713409575391</v>
      </c>
      <c r="DI10">
        <v>6.1380325582191011</v>
      </c>
      <c r="DJ10">
        <v>5.6805713409575391</v>
      </c>
      <c r="DK10">
        <v>5.6805713409575391</v>
      </c>
      <c r="DL10">
        <v>5.6805713409575391</v>
      </c>
      <c r="DM10">
        <v>5.6805713409575391</v>
      </c>
      <c r="DN10">
        <v>5.6805713409575391</v>
      </c>
      <c r="DO10">
        <v>5.6805713409575391</v>
      </c>
      <c r="DP10">
        <v>5.6805713409575391</v>
      </c>
      <c r="DQ10">
        <v>5.6805713409575391</v>
      </c>
      <c r="DR10">
        <v>6.1380325582191011</v>
      </c>
      <c r="DS10">
        <v>6.1380325582191011</v>
      </c>
      <c r="DT10">
        <v>6.1380325582191011</v>
      </c>
      <c r="DU10">
        <v>6.1380325582191011</v>
      </c>
      <c r="DV10">
        <v>6.1380325582191011</v>
      </c>
      <c r="DW10">
        <v>5.6805713409575391</v>
      </c>
      <c r="DX10">
        <v>6.1380325582191011</v>
      </c>
      <c r="DY10">
        <v>5.6805713409575391</v>
      </c>
      <c r="DZ10">
        <v>6.1380325582191011</v>
      </c>
      <c r="EA10">
        <v>6.1380325582191011</v>
      </c>
      <c r="EB10">
        <v>5.6805713409575391</v>
      </c>
      <c r="EC10">
        <v>6.1380325582191011</v>
      </c>
      <c r="ED10">
        <v>6.1380325582191011</v>
      </c>
      <c r="EE10">
        <v>5.6805713409575391</v>
      </c>
      <c r="EF10">
        <v>5.6805713409575391</v>
      </c>
      <c r="EG10">
        <v>5.6805713409575391</v>
      </c>
      <c r="EH10">
        <v>5.6805713409575391</v>
      </c>
      <c r="EI10">
        <v>5.6805713409575391</v>
      </c>
      <c r="EJ10">
        <v>6.1380325582191011</v>
      </c>
      <c r="EK10">
        <v>5.6805713409575391</v>
      </c>
      <c r="EL10">
        <v>6.1380325582191011</v>
      </c>
      <c r="EM10">
        <v>5.6805713409575391</v>
      </c>
      <c r="EN10">
        <v>5.6805713409575391</v>
      </c>
      <c r="EO10">
        <v>6.1380325582191011</v>
      </c>
      <c r="EP10">
        <v>5.6805713409575391</v>
      </c>
      <c r="EQ10">
        <v>6.1380325582191011</v>
      </c>
      <c r="ER10">
        <v>5.6805713409575391</v>
      </c>
      <c r="ES10">
        <v>5.6805713409575391</v>
      </c>
      <c r="ET10">
        <v>5.6805713409575391</v>
      </c>
      <c r="EU10">
        <v>5.6805713409575391</v>
      </c>
      <c r="EV10">
        <v>6.1380325582191011</v>
      </c>
      <c r="EW10">
        <v>5.6805713409575391</v>
      </c>
      <c r="EX10">
        <v>6.1380325582191011</v>
      </c>
      <c r="EY10">
        <v>6.1380325582191011</v>
      </c>
      <c r="EZ10">
        <v>6.1380325582191011</v>
      </c>
      <c r="FA10">
        <v>5.6805713409575391</v>
      </c>
      <c r="FB10">
        <v>5.6805713409575391</v>
      </c>
      <c r="FC10">
        <v>6.1380325582191011</v>
      </c>
      <c r="FD10">
        <v>5.6805713409575391</v>
      </c>
      <c r="FE10">
        <v>5.8156754779385764</v>
      </c>
      <c r="FF10">
        <v>6.0315769094917568</v>
      </c>
      <c r="FG10">
        <v>5.6805713409575391</v>
      </c>
      <c r="FH10">
        <v>5.6805713409575391</v>
      </c>
      <c r="FI10">
        <v>5.6805713409575391</v>
      </c>
      <c r="FJ10">
        <v>5.6805713409575391</v>
      </c>
      <c r="FK10">
        <v>5.6805713409575391</v>
      </c>
      <c r="FL10">
        <v>6.1380325582191011</v>
      </c>
      <c r="FM10">
        <v>5.6805713409575391</v>
      </c>
      <c r="FN10">
        <v>5.6805713409575391</v>
      </c>
      <c r="FO10">
        <v>6.1380325582191011</v>
      </c>
      <c r="FP10">
        <v>5.6805713409575391</v>
      </c>
      <c r="FQ10">
        <v>5.6805713409575391</v>
      </c>
      <c r="FR10">
        <v>6.1380325582191011</v>
      </c>
      <c r="FS10">
        <v>6.1380325582191011</v>
      </c>
      <c r="FT10">
        <v>5.6805713409575391</v>
      </c>
      <c r="FU10">
        <v>6.1380325582191011</v>
      </c>
      <c r="FV10">
        <v>5.6805713409575391</v>
      </c>
      <c r="FW10">
        <v>5.6805713409575391</v>
      </c>
      <c r="FX10">
        <v>5.9917825952292247</v>
      </c>
      <c r="FY10">
        <v>5.6805713409575391</v>
      </c>
      <c r="FZ10">
        <v>5.6805713409575391</v>
      </c>
      <c r="GA10">
        <v>5.6805713409575391</v>
      </c>
      <c r="GB10">
        <v>6.1380325582191011</v>
      </c>
      <c r="GC10">
        <v>6.1380325582191011</v>
      </c>
      <c r="GD10">
        <v>6.1380325582191011</v>
      </c>
      <c r="GE10">
        <v>5.6805713409575391</v>
      </c>
      <c r="GF10">
        <v>5.6805713409575391</v>
      </c>
      <c r="GG10">
        <v>6.1380325582191011</v>
      </c>
      <c r="GH10">
        <v>5.6805713409575391</v>
      </c>
      <c r="GI10">
        <v>5.6805713409575391</v>
      </c>
      <c r="GJ10">
        <v>5.6805713409575391</v>
      </c>
      <c r="GK10">
        <v>5.6805713409575391</v>
      </c>
      <c r="GL10">
        <v>5.6805713409575391</v>
      </c>
      <c r="GM10">
        <v>5.6805713409575391</v>
      </c>
      <c r="GN10">
        <v>5.6805713409575391</v>
      </c>
      <c r="GO10">
        <v>5.6805713409575391</v>
      </c>
      <c r="GP10">
        <v>6.1380325582191011</v>
      </c>
      <c r="GQ10">
        <v>5.6805713409575391</v>
      </c>
      <c r="GR10">
        <v>5.6805713409575391</v>
      </c>
      <c r="GS10">
        <v>5.6805713409575391</v>
      </c>
      <c r="GT10">
        <v>6.0845555151164632</v>
      </c>
      <c r="GU10">
        <v>5.6805713409575391</v>
      </c>
      <c r="GV10">
        <v>6.1380325582191011</v>
      </c>
      <c r="GW10">
        <v>5.6805713409575391</v>
      </c>
      <c r="GX10">
        <v>5.6805713409575391</v>
      </c>
      <c r="GY10">
        <v>6.1380325582191011</v>
      </c>
      <c r="GZ10">
        <v>5.6805713409575391</v>
      </c>
      <c r="HA10">
        <v>5.6805713409575391</v>
      </c>
      <c r="HB10">
        <v>5.6805713409575391</v>
      </c>
      <c r="HC10">
        <v>6.1380325582191011</v>
      </c>
      <c r="HD10">
        <v>6.1380325582191011</v>
      </c>
      <c r="HE10">
        <v>5.6805713409575391</v>
      </c>
      <c r="HF10">
        <v>5.9480429613534831</v>
      </c>
      <c r="HG10">
        <v>5.6805713409575391</v>
      </c>
      <c r="HH10">
        <v>5.6805713409575391</v>
      </c>
      <c r="HI10">
        <v>6.1380325582191011</v>
      </c>
      <c r="HJ10">
        <v>5.6805713409575391</v>
      </c>
      <c r="HK10">
        <v>5.6805713409575391</v>
      </c>
      <c r="HL10">
        <v>5.6805713409575391</v>
      </c>
      <c r="HM10">
        <v>6.1380325582191011</v>
      </c>
      <c r="HN10">
        <v>5.6805713409575391</v>
      </c>
      <c r="HO10">
        <v>6.1380325582191011</v>
      </c>
      <c r="HP10">
        <v>5.6805713409575391</v>
      </c>
      <c r="HQ10">
        <v>5.6805713409575391</v>
      </c>
      <c r="HR10">
        <v>5.6805713409575391</v>
      </c>
      <c r="HS10">
        <v>5.6805713409575391</v>
      </c>
      <c r="HT10">
        <v>5.6805713409575391</v>
      </c>
      <c r="HU10">
        <v>6.1380325582191011</v>
      </c>
      <c r="HV10">
        <v>6.1380325582191011</v>
      </c>
      <c r="HW10">
        <v>5.6805713409575391</v>
      </c>
      <c r="HX10">
        <v>6.1380325582191011</v>
      </c>
      <c r="HY10">
        <v>5.6805713409575391</v>
      </c>
      <c r="HZ10">
        <v>6.1380325582191011</v>
      </c>
      <c r="IA10">
        <v>5.6805713409575391</v>
      </c>
      <c r="IB10">
        <v>6.1380325582191011</v>
      </c>
      <c r="IC10">
        <v>5.6805713409575391</v>
      </c>
      <c r="ID10">
        <v>6.1380325582191011</v>
      </c>
      <c r="IE10">
        <v>5.6805713409575391</v>
      </c>
      <c r="IF10">
        <v>5.6805713409575391</v>
      </c>
      <c r="IG10">
        <v>5.6805713409575391</v>
      </c>
      <c r="IH10">
        <v>6.1380325582191011</v>
      </c>
      <c r="II10">
        <v>5.6805713409575391</v>
      </c>
      <c r="IJ10">
        <v>5.6805713409575391</v>
      </c>
      <c r="IK10">
        <v>6.1380325582191011</v>
      </c>
      <c r="IL10">
        <v>6.1380325582191011</v>
      </c>
      <c r="IM10">
        <v>5.6805713409575391</v>
      </c>
      <c r="IN10">
        <v>6.1380325582191011</v>
      </c>
      <c r="IO10">
        <v>6.1380325582191011</v>
      </c>
      <c r="IP10">
        <v>5.6805713409575391</v>
      </c>
      <c r="IQ10">
        <v>5.6805713409575391</v>
      </c>
      <c r="IR10">
        <v>6.1380325582191011</v>
      </c>
      <c r="IS10">
        <v>6.1380325582191011</v>
      </c>
      <c r="IT10">
        <v>5.6805713409575391</v>
      </c>
      <c r="IU10">
        <v>5.6805713409575391</v>
      </c>
      <c r="IV10">
        <v>6.1380325582191011</v>
      </c>
      <c r="IW10">
        <v>6.1380325582191011</v>
      </c>
      <c r="IX10">
        <v>5.6805713409575391</v>
      </c>
      <c r="IY10">
        <v>5.6805713409575391</v>
      </c>
      <c r="IZ10">
        <v>5.6805713409575391</v>
      </c>
      <c r="JA10">
        <v>6.1380325582191011</v>
      </c>
      <c r="JB10">
        <v>5.6805713409575391</v>
      </c>
      <c r="JC10">
        <v>5.6805713409575391</v>
      </c>
      <c r="JD10">
        <v>6.1380325582191011</v>
      </c>
      <c r="JE10">
        <v>6.1380325582191011</v>
      </c>
      <c r="JF10">
        <v>5.6805713409575391</v>
      </c>
      <c r="JG10">
        <v>5.6805713409575391</v>
      </c>
      <c r="JH10">
        <v>5.6805713409575391</v>
      </c>
      <c r="JI10">
        <v>6.1380325582191011</v>
      </c>
      <c r="JJ10">
        <v>5.6805713409575391</v>
      </c>
      <c r="JK10">
        <v>5.6805713409575391</v>
      </c>
      <c r="JL10">
        <v>5.6805713409575391</v>
      </c>
      <c r="JM10">
        <v>5.6805713409575391</v>
      </c>
      <c r="JN10">
        <v>5.6805713409575391</v>
      </c>
      <c r="JO10">
        <v>5.6805713409575391</v>
      </c>
      <c r="JP10">
        <v>5.6805713409575391</v>
      </c>
      <c r="JQ10">
        <v>5.6805713409575391</v>
      </c>
      <c r="JR10">
        <v>5.6805713409575391</v>
      </c>
      <c r="JS10">
        <v>5.6805713409575391</v>
      </c>
      <c r="JT10">
        <v>5.6805713409575391</v>
      </c>
      <c r="JU10">
        <v>5.6805713409575391</v>
      </c>
      <c r="JV10">
        <v>5.6805713409575391</v>
      </c>
      <c r="JW10">
        <v>5.6805713409575391</v>
      </c>
      <c r="JX10">
        <v>5.6805713409575391</v>
      </c>
      <c r="JY10">
        <v>5.6805713409575391</v>
      </c>
      <c r="JZ10">
        <v>5.6805713409575391</v>
      </c>
      <c r="KA10">
        <v>5.6805713409575391</v>
      </c>
      <c r="KB10">
        <v>5.6805713409575391</v>
      </c>
      <c r="KC10">
        <v>5.6805713409575391</v>
      </c>
      <c r="KD10">
        <v>5.6805713409575391</v>
      </c>
      <c r="KE10">
        <v>5.6805713409575391</v>
      </c>
      <c r="KF10">
        <v>5.6805713409575391</v>
      </c>
      <c r="KG10">
        <v>6.1380325582191011</v>
      </c>
      <c r="KH10">
        <v>5.6805713409575391</v>
      </c>
      <c r="KI10">
        <v>6.1380325582191011</v>
      </c>
      <c r="KJ10">
        <v>5.6805713409575391</v>
      </c>
      <c r="KK10">
        <v>5.6805713409575391</v>
      </c>
      <c r="KL10">
        <v>6.1380325582191011</v>
      </c>
      <c r="KM10">
        <v>5.6805713409575391</v>
      </c>
      <c r="KN10">
        <v>5.6805713409575391</v>
      </c>
      <c r="KO10">
        <v>5.6805713409575391</v>
      </c>
      <c r="KP10">
        <v>5.6805713409575391</v>
      </c>
      <c r="KQ10">
        <v>5.6805713409575391</v>
      </c>
      <c r="KR10">
        <v>5.6805713409575391</v>
      </c>
      <c r="KS10">
        <v>6.1380325582191011</v>
      </c>
      <c r="KT10">
        <v>5.6805713409575391</v>
      </c>
      <c r="KU10">
        <v>5.6805713409575391</v>
      </c>
      <c r="KV10">
        <v>6.1380325582191011</v>
      </c>
      <c r="KW10">
        <v>5.6805713409575391</v>
      </c>
      <c r="KX10">
        <v>5.6805713409575391</v>
      </c>
      <c r="KY10">
        <v>6.1380325582191011</v>
      </c>
      <c r="KZ10">
        <v>5.6805713409575391</v>
      </c>
      <c r="LA10">
        <v>5.9651828757299956</v>
      </c>
      <c r="LB10">
        <v>6.1380325582191011</v>
      </c>
      <c r="LC10">
        <v>5.8174370630936805</v>
      </c>
      <c r="LD10">
        <v>5.6805713409575391</v>
      </c>
      <c r="LE10">
        <v>5.6805713409575391</v>
      </c>
      <c r="LF10">
        <v>5.8798164179249337</v>
      </c>
      <c r="LG10">
        <v>5.6805713409575391</v>
      </c>
      <c r="LH10">
        <v>6.1380325582191011</v>
      </c>
      <c r="LI10">
        <v>5.6805713409575391</v>
      </c>
      <c r="LJ10">
        <v>5.6805713409575391</v>
      </c>
      <c r="LK10">
        <v>6.1380325582191011</v>
      </c>
      <c r="LL10">
        <v>5.6805713409575391</v>
      </c>
      <c r="LM10">
        <v>5.6805713409575391</v>
      </c>
      <c r="LN10">
        <v>5.6805713409575391</v>
      </c>
      <c r="LO10">
        <v>5.6805713409575391</v>
      </c>
      <c r="LP10">
        <v>5.6805713409575391</v>
      </c>
      <c r="LQ10">
        <v>5.6910767964844107</v>
      </c>
      <c r="LR10">
        <v>5.6805713409575391</v>
      </c>
      <c r="LS10">
        <v>5.6805713409575391</v>
      </c>
      <c r="LT10">
        <v>5.6805713409575391</v>
      </c>
      <c r="LU10">
        <v>5.6805713409575391</v>
      </c>
      <c r="LV10">
        <v>5.6805713409575391</v>
      </c>
      <c r="LW10">
        <v>5.6805713409575391</v>
      </c>
      <c r="LX10">
        <v>5.6805713409575391</v>
      </c>
      <c r="LY10">
        <v>5.6805713409575391</v>
      </c>
      <c r="LZ10">
        <v>5.6805713409575391</v>
      </c>
      <c r="MA10">
        <v>5.6805713409575391</v>
      </c>
      <c r="MB10">
        <v>6.1380325582191011</v>
      </c>
      <c r="MC10">
        <v>5.6805713409575391</v>
      </c>
      <c r="MD10">
        <v>5.6805713409575391</v>
      </c>
      <c r="ME10">
        <v>5.6805713409575391</v>
      </c>
      <c r="MF10">
        <v>5.6805713409575391</v>
      </c>
      <c r="MG10">
        <v>5.6805713409575391</v>
      </c>
      <c r="MH10">
        <v>6.1380325582191011</v>
      </c>
      <c r="MI10">
        <v>6.1380325582191011</v>
      </c>
      <c r="MJ10">
        <v>5.6805713409575391</v>
      </c>
      <c r="MK10">
        <v>5.6805713409575391</v>
      </c>
      <c r="ML10">
        <v>5.6805713409575391</v>
      </c>
      <c r="MM10">
        <v>5.7648947062611082</v>
      </c>
      <c r="MN10">
        <v>5.6805713409575391</v>
      </c>
      <c r="MO10">
        <v>5.6805713409575391</v>
      </c>
      <c r="MP10">
        <v>6.1380325582191011</v>
      </c>
      <c r="MQ10">
        <v>6.1380325582191011</v>
      </c>
      <c r="MR10">
        <v>6.1380325582191011</v>
      </c>
      <c r="MS10">
        <v>5.6805713409575391</v>
      </c>
      <c r="MT10">
        <v>5.6805713409575391</v>
      </c>
      <c r="MU10">
        <v>6.1380325582191011</v>
      </c>
      <c r="MV10">
        <v>6.1380325582191011</v>
      </c>
      <c r="MW10">
        <v>5.6805713409575391</v>
      </c>
      <c r="MX10">
        <v>5.6805713409575391</v>
      </c>
      <c r="MY10">
        <v>5.6805713409575391</v>
      </c>
      <c r="MZ10">
        <v>5.6805713409575391</v>
      </c>
      <c r="NA10">
        <v>5.6805713409575391</v>
      </c>
      <c r="NB10">
        <v>5.6805713409575391</v>
      </c>
      <c r="NC10">
        <v>5.6805713409575391</v>
      </c>
      <c r="ND10">
        <v>5.6805713409575391</v>
      </c>
      <c r="NE10">
        <v>5.6805713409575391</v>
      </c>
      <c r="NF10">
        <v>6.1380325582191011</v>
      </c>
      <c r="NG10">
        <v>5.6805713409575391</v>
      </c>
      <c r="NH10">
        <v>6.1380325582191011</v>
      </c>
      <c r="NI10">
        <v>5.6805713409575391</v>
      </c>
      <c r="NJ10">
        <v>6.1380325582191011</v>
      </c>
      <c r="NK10">
        <v>5.6805713409575391</v>
      </c>
      <c r="NL10">
        <v>5.6805713409575391</v>
      </c>
      <c r="NM10">
        <v>5.6805713409575391</v>
      </c>
      <c r="NN10">
        <v>6.1380325582191011</v>
      </c>
      <c r="NO10">
        <v>5.6805713409575391</v>
      </c>
      <c r="NP10">
        <v>5.6805713409575391</v>
      </c>
      <c r="NQ10">
        <v>5.6805713409575391</v>
      </c>
      <c r="NR10">
        <v>6.1380325582191011</v>
      </c>
      <c r="NS10">
        <v>5.6805713409575391</v>
      </c>
      <c r="NT10">
        <v>5.6805713409575391</v>
      </c>
      <c r="NU10">
        <v>6.1380325582191011</v>
      </c>
      <c r="NV10">
        <v>5.6805713409575391</v>
      </c>
      <c r="NW10">
        <v>5.6805713409575391</v>
      </c>
      <c r="NX10">
        <v>6.1380325582191011</v>
      </c>
      <c r="NY10">
        <v>5.6805713409575391</v>
      </c>
      <c r="NZ10">
        <v>5.6805713409575391</v>
      </c>
      <c r="OA10">
        <v>5.6805713409575391</v>
      </c>
      <c r="OB10">
        <v>5.6805713409575391</v>
      </c>
      <c r="OC10">
        <v>6.1380325582191011</v>
      </c>
      <c r="OD10">
        <v>5.6805713409575391</v>
      </c>
      <c r="OE10">
        <v>5.6805713409575391</v>
      </c>
      <c r="OF10">
        <v>5.6805713409575391</v>
      </c>
      <c r="OG10">
        <v>5.6805713409575391</v>
      </c>
      <c r="OH10">
        <v>6.1380325582191011</v>
      </c>
      <c r="OI10">
        <v>5.6805713409575391</v>
      </c>
      <c r="OJ10">
        <v>5.6805713409575391</v>
      </c>
      <c r="OK10">
        <v>6.1380325582191011</v>
      </c>
      <c r="OL10">
        <v>5.6805713409575391</v>
      </c>
      <c r="OM10">
        <v>5.9794970490472652</v>
      </c>
      <c r="ON10">
        <v>5.6805713409575391</v>
      </c>
      <c r="OO10">
        <v>5.6805713409575391</v>
      </c>
      <c r="OP10">
        <v>5.6805713409575391</v>
      </c>
      <c r="OQ10">
        <v>6.1380325582191011</v>
      </c>
      <c r="OR10">
        <v>5.6805713409575391</v>
      </c>
      <c r="OS10">
        <v>6.1380325582191011</v>
      </c>
      <c r="OT10">
        <v>6.1380325582191011</v>
      </c>
      <c r="OU10">
        <v>6.1380325582191011</v>
      </c>
      <c r="OV10">
        <v>5.6805713409575391</v>
      </c>
      <c r="OW10">
        <v>5.6805713409575391</v>
      </c>
      <c r="OX10">
        <v>5.6805713409575391</v>
      </c>
      <c r="OY10">
        <v>5.6805713409575391</v>
      </c>
      <c r="OZ10">
        <v>6.1380325582191011</v>
      </c>
      <c r="PA10">
        <v>6.1380325582191011</v>
      </c>
      <c r="PB10">
        <v>5.6805713409575391</v>
      </c>
      <c r="PC10">
        <v>5.6805713409575391</v>
      </c>
      <c r="PD10">
        <v>5.6805713409575391</v>
      </c>
      <c r="PE10">
        <v>6.1380325582191011</v>
      </c>
      <c r="PF10">
        <v>6.1380325582191011</v>
      </c>
      <c r="PG10">
        <v>5.6805713409575391</v>
      </c>
      <c r="PH10">
        <v>5.6805713409575391</v>
      </c>
      <c r="PI10">
        <v>5.6805713409575391</v>
      </c>
      <c r="PJ10">
        <v>6.1380325582191011</v>
      </c>
      <c r="PK10">
        <v>5.6805713409575391</v>
      </c>
      <c r="PL10">
        <v>6.1380325582191011</v>
      </c>
      <c r="PM10">
        <v>6.1380325582191011</v>
      </c>
      <c r="PN10">
        <v>5.6805713409575391</v>
      </c>
      <c r="PO10">
        <v>6.1380325582191011</v>
      </c>
      <c r="PP10">
        <v>5.6805713409575391</v>
      </c>
      <c r="PQ10">
        <v>5.6805713409575391</v>
      </c>
      <c r="PR10">
        <v>5.6805713409575391</v>
      </c>
      <c r="PS10">
        <v>5.6805713409575391</v>
      </c>
      <c r="PT10">
        <v>5.6805713409575391</v>
      </c>
      <c r="PU10">
        <v>5.6805713409575391</v>
      </c>
      <c r="PV10">
        <v>5.6805713409575391</v>
      </c>
      <c r="PW10">
        <v>5.6805713409575391</v>
      </c>
      <c r="PX10">
        <v>6.1380325582191011</v>
      </c>
      <c r="PY10">
        <v>5.6805713409575391</v>
      </c>
      <c r="PZ10">
        <v>5.6805713409575391</v>
      </c>
      <c r="QA10">
        <v>6.1380325582191011</v>
      </c>
      <c r="QB10">
        <v>6.1380325582191011</v>
      </c>
      <c r="QC10">
        <v>5.6805713409575391</v>
      </c>
      <c r="QD10">
        <v>5.6805713409575391</v>
      </c>
      <c r="QE10">
        <v>6.1380325582191011</v>
      </c>
      <c r="QF10">
        <v>5.6805713409575391</v>
      </c>
      <c r="QG10">
        <v>5.6805713409575391</v>
      </c>
      <c r="QH10">
        <v>6.1380325582191011</v>
      </c>
      <c r="QI10">
        <v>5.6805713409575391</v>
      </c>
      <c r="QJ10">
        <v>5.6805713409575391</v>
      </c>
      <c r="QK10">
        <v>5.8356437227670979</v>
      </c>
      <c r="QL10">
        <v>5.6805713409575391</v>
      </c>
      <c r="QM10">
        <v>5.6805713409575391</v>
      </c>
      <c r="QN10">
        <v>6.1380325582191011</v>
      </c>
      <c r="QO10">
        <v>5.6805713409575391</v>
      </c>
      <c r="QP10">
        <v>5.6805713409575391</v>
      </c>
      <c r="QQ10">
        <v>5.6805713409575391</v>
      </c>
      <c r="QR10">
        <v>5.6805713409575391</v>
      </c>
      <c r="QS10">
        <v>5.6805713409575391</v>
      </c>
      <c r="QT10">
        <v>5.6805713409575391</v>
      </c>
      <c r="QU10">
        <v>5.6805713409575391</v>
      </c>
      <c r="QV10">
        <v>5.6805713409575391</v>
      </c>
      <c r="QW10">
        <v>5.6805713409575391</v>
      </c>
      <c r="QX10">
        <v>5.6805713409575391</v>
      </c>
      <c r="QY10">
        <v>5.6805713409575391</v>
      </c>
      <c r="QZ10">
        <v>5.6805713409575391</v>
      </c>
      <c r="RA10">
        <v>5.6805713409575391</v>
      </c>
      <c r="RB10">
        <v>5.6805713409575391</v>
      </c>
      <c r="RC10">
        <v>5.6805713409575391</v>
      </c>
      <c r="RD10">
        <v>5.7730432683069317</v>
      </c>
      <c r="RE10">
        <v>5.6805713409575391</v>
      </c>
      <c r="RF10">
        <v>6.1380325582191011</v>
      </c>
      <c r="RG10">
        <v>5.8218402325403158</v>
      </c>
      <c r="RH10">
        <v>6.1380325582191011</v>
      </c>
      <c r="RI10">
        <v>6.1380325582191011</v>
      </c>
      <c r="RJ10">
        <v>6.1380325582191011</v>
      </c>
      <c r="RK10">
        <v>5.6805713409575391</v>
      </c>
      <c r="RL10">
        <v>5.6805713409575391</v>
      </c>
      <c r="RM10">
        <v>5.6805713409575391</v>
      </c>
      <c r="RN10">
        <v>5.6805713409575391</v>
      </c>
      <c r="RO10">
        <v>5.6805713409575391</v>
      </c>
      <c r="RP10">
        <v>6.1380325582191011</v>
      </c>
      <c r="RQ10">
        <v>6.1380325582191011</v>
      </c>
      <c r="RR10">
        <v>5.6805713409575391</v>
      </c>
      <c r="RS10">
        <v>6.1380325582191011</v>
      </c>
      <c r="RT10">
        <v>6.1380325582191011</v>
      </c>
      <c r="RU10">
        <v>6.1380325582191011</v>
      </c>
      <c r="RV10">
        <v>5.6805713409575391</v>
      </c>
      <c r="RW10">
        <v>6.1380325582191011</v>
      </c>
      <c r="RX10">
        <v>6.1380325582191011</v>
      </c>
      <c r="RY10">
        <v>5.6805713409575391</v>
      </c>
      <c r="RZ10">
        <v>5.6805713409575391</v>
      </c>
      <c r="SA10">
        <v>5.6805713409575391</v>
      </c>
      <c r="SB10">
        <v>5.6805713409575391</v>
      </c>
      <c r="SC10">
        <v>6.1380325582191011</v>
      </c>
      <c r="SD10">
        <v>5.6805713409575391</v>
      </c>
      <c r="SE10">
        <v>5.6805713409575391</v>
      </c>
      <c r="SF10">
        <v>5.6805713409575391</v>
      </c>
      <c r="SG10">
        <v>6.0118979081049151</v>
      </c>
    </row>
    <row r="11" spans="1:501" x14ac:dyDescent="0.35">
      <c r="A11">
        <v>2030</v>
      </c>
      <c r="B11">
        <v>6.4449341861300562</v>
      </c>
      <c r="C11">
        <v>5.7594681651375064</v>
      </c>
      <c r="D11">
        <v>6.1800651879620352</v>
      </c>
      <c r="E11">
        <v>5.7594681651375064</v>
      </c>
      <c r="F11">
        <v>5.7594681651375064</v>
      </c>
      <c r="G11">
        <v>6.4449341861300562</v>
      </c>
      <c r="H11">
        <v>5.7594681651375064</v>
      </c>
      <c r="I11">
        <v>5.7594681651375064</v>
      </c>
      <c r="J11">
        <v>6.4449341861300562</v>
      </c>
      <c r="K11">
        <v>6.4449341861300562</v>
      </c>
      <c r="L11">
        <v>5.7594681651375064</v>
      </c>
      <c r="M11">
        <v>5.7594681651375064</v>
      </c>
      <c r="N11">
        <v>5.7594681651375064</v>
      </c>
      <c r="O11">
        <v>6.4449341861300562</v>
      </c>
      <c r="P11">
        <v>6.4449341861300562</v>
      </c>
      <c r="Q11">
        <v>6.4449341861300562</v>
      </c>
      <c r="R11">
        <v>6.4449341861300562</v>
      </c>
      <c r="S11">
        <v>5.7594681651375064</v>
      </c>
      <c r="T11">
        <v>6.4449341861300562</v>
      </c>
      <c r="U11">
        <v>5.7594681651375064</v>
      </c>
      <c r="V11">
        <v>5.7594681651375064</v>
      </c>
      <c r="W11">
        <v>5.7594681651375064</v>
      </c>
      <c r="X11">
        <v>5.7594681651375064</v>
      </c>
      <c r="Y11">
        <v>5.7594681651375064</v>
      </c>
      <c r="Z11">
        <v>5.7594681651375064</v>
      </c>
      <c r="AA11">
        <v>5.7594681651375064</v>
      </c>
      <c r="AB11">
        <v>5.7594681651375064</v>
      </c>
      <c r="AC11">
        <v>5.7594681651375064</v>
      </c>
      <c r="AD11">
        <v>5.7594681651375064</v>
      </c>
      <c r="AE11">
        <v>6.4449341861300562</v>
      </c>
      <c r="AF11">
        <v>5.7594681651375064</v>
      </c>
      <c r="AG11">
        <v>6.4449341861300562</v>
      </c>
      <c r="AH11">
        <v>6.4449341861300562</v>
      </c>
      <c r="AI11">
        <v>5.7594681651375064</v>
      </c>
      <c r="AJ11">
        <v>5.7594681651375064</v>
      </c>
      <c r="AK11">
        <v>5.7594681651375064</v>
      </c>
      <c r="AL11">
        <v>5.7594681651375064</v>
      </c>
      <c r="AM11">
        <v>5.7594681651375064</v>
      </c>
      <c r="AN11">
        <v>5.7594681651375064</v>
      </c>
      <c r="AO11">
        <v>5.7594681651375064</v>
      </c>
      <c r="AP11">
        <v>6.4449341861300562</v>
      </c>
      <c r="AQ11">
        <v>6.4449341861300562</v>
      </c>
      <c r="AR11">
        <v>5.7594681651375064</v>
      </c>
      <c r="AS11">
        <v>5.7594681651375064</v>
      </c>
      <c r="AT11">
        <v>6.4449341861300562</v>
      </c>
      <c r="AU11">
        <v>5.7594681651375064</v>
      </c>
      <c r="AV11">
        <v>6.4449341861300562</v>
      </c>
      <c r="AW11">
        <v>5.9490259417244911</v>
      </c>
      <c r="AX11">
        <v>5.7594681651375064</v>
      </c>
      <c r="AY11">
        <v>6.4449341861300562</v>
      </c>
      <c r="AZ11">
        <v>5.7594681651375064</v>
      </c>
      <c r="BA11">
        <v>5.7594681651375064</v>
      </c>
      <c r="BB11">
        <v>5.9868287100207169</v>
      </c>
      <c r="BC11">
        <v>5.7594681651375064</v>
      </c>
      <c r="BD11">
        <v>5.7594681651375064</v>
      </c>
      <c r="BE11">
        <v>6.4449341861300562</v>
      </c>
      <c r="BF11">
        <v>5.7594681651375064</v>
      </c>
      <c r="BG11">
        <v>6.4449341861300562</v>
      </c>
      <c r="BH11">
        <v>6.4449341861300562</v>
      </c>
      <c r="BI11">
        <v>5.7594681651375064</v>
      </c>
      <c r="BJ11">
        <v>6.4449341861300562</v>
      </c>
      <c r="BK11">
        <v>5.7594681651375064</v>
      </c>
      <c r="BL11">
        <v>5.7594681651375064</v>
      </c>
      <c r="BM11">
        <v>5.7594681651375064</v>
      </c>
      <c r="BN11">
        <v>6.4449341861300562</v>
      </c>
      <c r="BO11">
        <v>5.7594681651375064</v>
      </c>
      <c r="BP11">
        <v>5.7594681651375064</v>
      </c>
      <c r="BQ11">
        <v>5.7594681651375064</v>
      </c>
      <c r="BR11">
        <v>6.4449341861300562</v>
      </c>
      <c r="BS11">
        <v>6.4449341861300562</v>
      </c>
      <c r="BT11">
        <v>5.7594681651375064</v>
      </c>
      <c r="BU11">
        <v>5.7594681651375064</v>
      </c>
      <c r="BV11">
        <v>6.4449341861300562</v>
      </c>
      <c r="BW11">
        <v>5.7594681651375064</v>
      </c>
      <c r="BX11">
        <v>5.7594681651375064</v>
      </c>
      <c r="BY11">
        <v>5.7594681651375064</v>
      </c>
      <c r="BZ11">
        <v>6.4449341861300562</v>
      </c>
      <c r="CA11">
        <v>6.4449341861300562</v>
      </c>
      <c r="CB11">
        <v>5.7762511870544531</v>
      </c>
      <c r="CC11">
        <v>5.7594681651375064</v>
      </c>
      <c r="CD11">
        <v>5.7594681651375064</v>
      </c>
      <c r="CE11">
        <v>5.7594681651375064</v>
      </c>
      <c r="CF11">
        <v>5.7594681651375064</v>
      </c>
      <c r="CG11">
        <v>5.7594681651375064</v>
      </c>
      <c r="CH11">
        <v>5.7594681651375064</v>
      </c>
      <c r="CI11">
        <v>6.4449341861300562</v>
      </c>
      <c r="CJ11">
        <v>6.4449341861300562</v>
      </c>
      <c r="CK11">
        <v>5.7594681651375064</v>
      </c>
      <c r="CL11">
        <v>5.7594681651375064</v>
      </c>
      <c r="CM11">
        <v>6.4449341861300562</v>
      </c>
      <c r="CN11">
        <v>5.7594681651375064</v>
      </c>
      <c r="CO11">
        <v>6.4449341861300562</v>
      </c>
      <c r="CP11">
        <v>5.7594681651375064</v>
      </c>
      <c r="CQ11">
        <v>5.7594681651375064</v>
      </c>
      <c r="CR11">
        <v>5.9262328256398691</v>
      </c>
      <c r="CS11">
        <v>5.7594681651375064</v>
      </c>
      <c r="CT11">
        <v>5.7594681651375064</v>
      </c>
      <c r="CU11">
        <v>6.4449341861300562</v>
      </c>
      <c r="CV11">
        <v>5.7594681651375064</v>
      </c>
      <c r="CW11">
        <v>5.7594681651375064</v>
      </c>
      <c r="CX11">
        <v>5.7594681651375064</v>
      </c>
      <c r="CY11">
        <v>5.7594681651375064</v>
      </c>
      <c r="CZ11">
        <v>5.7594681651375064</v>
      </c>
      <c r="DA11">
        <v>6.4449341861300562</v>
      </c>
      <c r="DB11">
        <v>6.4449341861300562</v>
      </c>
      <c r="DC11">
        <v>5.7594681651375064</v>
      </c>
      <c r="DD11">
        <v>6.4449341861300562</v>
      </c>
      <c r="DE11">
        <v>5.7594681651375064</v>
      </c>
      <c r="DF11">
        <v>5.7594681651375064</v>
      </c>
      <c r="DG11">
        <v>5.7594681651375064</v>
      </c>
      <c r="DH11">
        <v>5.7594681651375064</v>
      </c>
      <c r="DI11">
        <v>6.4449341861300562</v>
      </c>
      <c r="DJ11">
        <v>6.361625777642586</v>
      </c>
      <c r="DK11">
        <v>5.7594681651375064</v>
      </c>
      <c r="DL11">
        <v>5.7594681651375064</v>
      </c>
      <c r="DM11">
        <v>5.7594681651375064</v>
      </c>
      <c r="DN11">
        <v>5.7594681651375064</v>
      </c>
      <c r="DO11">
        <v>5.7594681651375064</v>
      </c>
      <c r="DP11">
        <v>5.7594681651375064</v>
      </c>
      <c r="DQ11">
        <v>5.7594681651375064</v>
      </c>
      <c r="DR11">
        <v>6.4449341861300562</v>
      </c>
      <c r="DS11">
        <v>6.4449341861300562</v>
      </c>
      <c r="DT11">
        <v>6.4449341861300562</v>
      </c>
      <c r="DU11">
        <v>6.4449341861300562</v>
      </c>
      <c r="DV11">
        <v>6.4449341861300562</v>
      </c>
      <c r="DW11">
        <v>5.7594681651375064</v>
      </c>
      <c r="DX11">
        <v>6.4449341861300562</v>
      </c>
      <c r="DY11">
        <v>5.7594681651375064</v>
      </c>
      <c r="DZ11">
        <v>6.4449341861300562</v>
      </c>
      <c r="EA11">
        <v>6.4449341861300562</v>
      </c>
      <c r="EB11">
        <v>5.7594681651375064</v>
      </c>
      <c r="EC11">
        <v>6.4449341861300562</v>
      </c>
      <c r="ED11">
        <v>6.4449341861300562</v>
      </c>
      <c r="EE11">
        <v>5.7594681651375064</v>
      </c>
      <c r="EF11">
        <v>5.7594681651375064</v>
      </c>
      <c r="EG11">
        <v>5.7594681651375064</v>
      </c>
      <c r="EH11">
        <v>5.7594681651375064</v>
      </c>
      <c r="EI11">
        <v>5.7594681651375064</v>
      </c>
      <c r="EJ11">
        <v>6.4449341861300562</v>
      </c>
      <c r="EK11">
        <v>5.775439794457526</v>
      </c>
      <c r="EL11">
        <v>6.4449341861300562</v>
      </c>
      <c r="EM11">
        <v>5.7594681651375064</v>
      </c>
      <c r="EN11">
        <v>5.7594681651375064</v>
      </c>
      <c r="EO11">
        <v>6.4449341861300562</v>
      </c>
      <c r="EP11">
        <v>5.7594681651375064</v>
      </c>
      <c r="EQ11">
        <v>6.4449341861300562</v>
      </c>
      <c r="ER11">
        <v>5.7594681651375064</v>
      </c>
      <c r="ES11">
        <v>5.7594681651375064</v>
      </c>
      <c r="ET11">
        <v>5.7594681651375064</v>
      </c>
      <c r="EU11">
        <v>5.7594681651375064</v>
      </c>
      <c r="EV11">
        <v>6.4449341861300562</v>
      </c>
      <c r="EW11">
        <v>5.7594681651375064</v>
      </c>
      <c r="EX11">
        <v>6.4449341861300562</v>
      </c>
      <c r="EY11">
        <v>6.4449341861300562</v>
      </c>
      <c r="EZ11">
        <v>6.4449341861300562</v>
      </c>
      <c r="FA11">
        <v>5.7594681651375064</v>
      </c>
      <c r="FB11">
        <v>5.7594681651375064</v>
      </c>
      <c r="FC11">
        <v>6.4449341861300562</v>
      </c>
      <c r="FD11">
        <v>6.1362989741323259</v>
      </c>
      <c r="FE11">
        <v>6.2145358732461835</v>
      </c>
      <c r="FF11">
        <v>6.4191196558605386</v>
      </c>
      <c r="FG11">
        <v>5.7594681651375064</v>
      </c>
      <c r="FH11">
        <v>5.7594681651375064</v>
      </c>
      <c r="FI11">
        <v>5.7594681651375064</v>
      </c>
      <c r="FJ11">
        <v>5.7594681651375064</v>
      </c>
      <c r="FK11">
        <v>5.7594681651375064</v>
      </c>
      <c r="FL11">
        <v>6.4449341861300562</v>
      </c>
      <c r="FM11">
        <v>5.7594681651375064</v>
      </c>
      <c r="FN11">
        <v>5.7594681651375064</v>
      </c>
      <c r="FO11">
        <v>6.4449341861300562</v>
      </c>
      <c r="FP11">
        <v>5.7594681651375064</v>
      </c>
      <c r="FQ11">
        <v>5.7594681651375064</v>
      </c>
      <c r="FR11">
        <v>6.4449341861300562</v>
      </c>
      <c r="FS11">
        <v>6.4449341861300562</v>
      </c>
      <c r="FT11">
        <v>5.7594681651375064</v>
      </c>
      <c r="FU11">
        <v>6.4449341861300562</v>
      </c>
      <c r="FV11">
        <v>5.7594681651375064</v>
      </c>
      <c r="FW11">
        <v>5.7594681651375064</v>
      </c>
      <c r="FX11">
        <v>6.2663008822515049</v>
      </c>
      <c r="FY11">
        <v>5.7594681651375064</v>
      </c>
      <c r="FZ11">
        <v>5.7594681651375064</v>
      </c>
      <c r="GA11">
        <v>5.7594681651375064</v>
      </c>
      <c r="GB11">
        <v>6.4449341861300562</v>
      </c>
      <c r="GC11">
        <v>6.4449341861300562</v>
      </c>
      <c r="GD11">
        <v>6.4449341861300562</v>
      </c>
      <c r="GE11">
        <v>5.7594681651375064</v>
      </c>
      <c r="GF11">
        <v>5.7594681651375064</v>
      </c>
      <c r="GG11">
        <v>6.4449341861300562</v>
      </c>
      <c r="GH11">
        <v>5.7594681651375064</v>
      </c>
      <c r="GI11">
        <v>5.7594681651375064</v>
      </c>
      <c r="GJ11">
        <v>5.7594681651375064</v>
      </c>
      <c r="GK11">
        <v>5.7594681651375064</v>
      </c>
      <c r="GL11">
        <v>5.7594681651375064</v>
      </c>
      <c r="GM11">
        <v>5.7594681651375064</v>
      </c>
      <c r="GN11">
        <v>5.7697222983924394</v>
      </c>
      <c r="GO11">
        <v>5.7594681651375064</v>
      </c>
      <c r="GP11">
        <v>6.4449341861300562</v>
      </c>
      <c r="GQ11">
        <v>5.7594681651375064</v>
      </c>
      <c r="GR11">
        <v>5.7594681651375064</v>
      </c>
      <c r="GS11">
        <v>5.7594681651375064</v>
      </c>
      <c r="GT11">
        <v>6.3796402595876618</v>
      </c>
      <c r="GU11">
        <v>5.7594681651375064</v>
      </c>
      <c r="GV11">
        <v>6.4449341861300562</v>
      </c>
      <c r="GW11">
        <v>5.7594681651375064</v>
      </c>
      <c r="GX11">
        <v>5.7594681651375064</v>
      </c>
      <c r="GY11">
        <v>6.4449341861300562</v>
      </c>
      <c r="GZ11">
        <v>5.7594681651375064</v>
      </c>
      <c r="HA11">
        <v>5.7594681651375064</v>
      </c>
      <c r="HB11">
        <v>5.7594681651375064</v>
      </c>
      <c r="HC11">
        <v>6.4449341861300562</v>
      </c>
      <c r="HD11">
        <v>6.4449341861300562</v>
      </c>
      <c r="HE11">
        <v>5.7594681651375064</v>
      </c>
      <c r="HF11">
        <v>6.4449341861300562</v>
      </c>
      <c r="HG11">
        <v>5.7594681651375064</v>
      </c>
      <c r="HH11">
        <v>5.7594681651375064</v>
      </c>
      <c r="HI11">
        <v>6.4449341861300562</v>
      </c>
      <c r="HJ11">
        <v>5.7594681651375064</v>
      </c>
      <c r="HK11">
        <v>5.7594681651375064</v>
      </c>
      <c r="HL11">
        <v>5.7594681651375064</v>
      </c>
      <c r="HM11">
        <v>6.4449341861300562</v>
      </c>
      <c r="HN11">
        <v>5.7594681651375064</v>
      </c>
      <c r="HO11">
        <v>6.4449341861300562</v>
      </c>
      <c r="HP11">
        <v>5.7594681651375064</v>
      </c>
      <c r="HQ11">
        <v>5.7594681651375064</v>
      </c>
      <c r="HR11">
        <v>5.7594681651375064</v>
      </c>
      <c r="HS11">
        <v>5.7594681651375064</v>
      </c>
      <c r="HT11">
        <v>5.7594681651375064</v>
      </c>
      <c r="HU11">
        <v>6.4449341861300562</v>
      </c>
      <c r="HV11">
        <v>6.4449341861300562</v>
      </c>
      <c r="HW11">
        <v>5.7594681651375064</v>
      </c>
      <c r="HX11">
        <v>6.4449341861300562</v>
      </c>
      <c r="HY11">
        <v>5.7594681651375064</v>
      </c>
      <c r="HZ11">
        <v>6.4449341861300562</v>
      </c>
      <c r="IA11">
        <v>5.7594681651375064</v>
      </c>
      <c r="IB11">
        <v>6.4449341861300562</v>
      </c>
      <c r="IC11">
        <v>5.7594681651375064</v>
      </c>
      <c r="ID11">
        <v>6.4449341861300562</v>
      </c>
      <c r="IE11">
        <v>5.7594681651375064</v>
      </c>
      <c r="IF11">
        <v>5.7594681651375064</v>
      </c>
      <c r="IG11">
        <v>5.7594681651375064</v>
      </c>
      <c r="IH11">
        <v>6.4449341861300562</v>
      </c>
      <c r="II11">
        <v>5.7594681651375064</v>
      </c>
      <c r="IJ11">
        <v>5.7594681651375064</v>
      </c>
      <c r="IK11">
        <v>6.4449341861300562</v>
      </c>
      <c r="IL11">
        <v>6.4449341861300562</v>
      </c>
      <c r="IM11">
        <v>5.7594681651375064</v>
      </c>
      <c r="IN11">
        <v>6.4449341861300562</v>
      </c>
      <c r="IO11">
        <v>6.4449341861300562</v>
      </c>
      <c r="IP11">
        <v>5.7594681651375064</v>
      </c>
      <c r="IQ11">
        <v>5.7594681651375064</v>
      </c>
      <c r="IR11">
        <v>6.4449341861300562</v>
      </c>
      <c r="IS11">
        <v>6.4449341861300562</v>
      </c>
      <c r="IT11">
        <v>5.8297082707230476</v>
      </c>
      <c r="IU11">
        <v>5.7594681651375064</v>
      </c>
      <c r="IV11">
        <v>6.4449341861300562</v>
      </c>
      <c r="IW11">
        <v>6.4449341861300562</v>
      </c>
      <c r="IX11">
        <v>5.7594681651375064</v>
      </c>
      <c r="IY11">
        <v>5.7594681651375064</v>
      </c>
      <c r="IZ11">
        <v>5.7594681651375064</v>
      </c>
      <c r="JA11">
        <v>6.4449341861300562</v>
      </c>
      <c r="JB11">
        <v>5.7594681651375064</v>
      </c>
      <c r="JC11">
        <v>5.7594681651375064</v>
      </c>
      <c r="JD11">
        <v>6.4449341861300562</v>
      </c>
      <c r="JE11">
        <v>6.4449341861300562</v>
      </c>
      <c r="JF11">
        <v>5.7594681651375064</v>
      </c>
      <c r="JG11">
        <v>5.7594681651375064</v>
      </c>
      <c r="JH11">
        <v>5.7594681651375064</v>
      </c>
      <c r="JI11">
        <v>6.4449341861300562</v>
      </c>
      <c r="JJ11">
        <v>5.7594681651375064</v>
      </c>
      <c r="JK11">
        <v>5.7594681651375064</v>
      </c>
      <c r="JL11">
        <v>5.7594681651375064</v>
      </c>
      <c r="JM11">
        <v>5.7594681651375064</v>
      </c>
      <c r="JN11">
        <v>5.7594681651375064</v>
      </c>
      <c r="JO11">
        <v>5.7594681651375064</v>
      </c>
      <c r="JP11">
        <v>5.7594681651375064</v>
      </c>
      <c r="JQ11">
        <v>5.7594681651375064</v>
      </c>
      <c r="JR11">
        <v>5.7594681651375064</v>
      </c>
      <c r="JS11">
        <v>5.7594681651375064</v>
      </c>
      <c r="JT11">
        <v>5.7594681651375064</v>
      </c>
      <c r="JU11">
        <v>5.7594681651375064</v>
      </c>
      <c r="JV11">
        <v>5.7594681651375064</v>
      </c>
      <c r="JW11">
        <v>5.7594681651375064</v>
      </c>
      <c r="JX11">
        <v>5.7594681651375064</v>
      </c>
      <c r="JY11">
        <v>5.7594681651375064</v>
      </c>
      <c r="JZ11">
        <v>5.7594681651375064</v>
      </c>
      <c r="KA11">
        <v>5.7594681651375064</v>
      </c>
      <c r="KB11">
        <v>5.7594681651375064</v>
      </c>
      <c r="KC11">
        <v>5.7594681651375064</v>
      </c>
      <c r="KD11">
        <v>5.7594681651375064</v>
      </c>
      <c r="KE11">
        <v>5.7594681651375064</v>
      </c>
      <c r="KF11">
        <v>5.7594681651375064</v>
      </c>
      <c r="KG11">
        <v>6.4449341861300562</v>
      </c>
      <c r="KH11">
        <v>5.7594681651375064</v>
      </c>
      <c r="KI11">
        <v>6.4449341861300562</v>
      </c>
      <c r="KJ11">
        <v>5.7594681651375064</v>
      </c>
      <c r="KK11">
        <v>5.7594681651375064</v>
      </c>
      <c r="KL11">
        <v>6.4449341861300562</v>
      </c>
      <c r="KM11">
        <v>5.7666476241736166</v>
      </c>
      <c r="KN11">
        <v>5.7594681651375064</v>
      </c>
      <c r="KO11">
        <v>5.7594681651375064</v>
      </c>
      <c r="KP11">
        <v>5.7594681651375064</v>
      </c>
      <c r="KQ11">
        <v>5.7594681651375064</v>
      </c>
      <c r="KR11">
        <v>5.7594681651375064</v>
      </c>
      <c r="KS11">
        <v>6.4449341861300562</v>
      </c>
      <c r="KT11">
        <v>5.7594681651375064</v>
      </c>
      <c r="KU11">
        <v>5.7594681651375064</v>
      </c>
      <c r="KV11">
        <v>6.4449341861300562</v>
      </c>
      <c r="KW11">
        <v>5.7594681651375064</v>
      </c>
      <c r="KX11">
        <v>5.7594681651375064</v>
      </c>
      <c r="KY11">
        <v>6.4449341861300562</v>
      </c>
      <c r="KZ11">
        <v>5.7594681651375064</v>
      </c>
      <c r="LA11">
        <v>6.4449341861300562</v>
      </c>
      <c r="LB11">
        <v>6.4449341861300562</v>
      </c>
      <c r="LC11">
        <v>6.0540987171439946</v>
      </c>
      <c r="LD11">
        <v>5.7594681651375064</v>
      </c>
      <c r="LE11">
        <v>5.7594681651375064</v>
      </c>
      <c r="LF11">
        <v>6.3075995350055445</v>
      </c>
      <c r="LG11">
        <v>5.7594681651375064</v>
      </c>
      <c r="LH11">
        <v>6.4449341861300562</v>
      </c>
      <c r="LI11">
        <v>5.7594681651375064</v>
      </c>
      <c r="LJ11">
        <v>5.7594681651375064</v>
      </c>
      <c r="LK11">
        <v>6.4449341861300562</v>
      </c>
      <c r="LL11">
        <v>5.9555471839779219</v>
      </c>
      <c r="LM11">
        <v>5.7594681651375064</v>
      </c>
      <c r="LN11">
        <v>5.7594681651375064</v>
      </c>
      <c r="LO11">
        <v>5.7594681651375064</v>
      </c>
      <c r="LP11">
        <v>5.7594681651375064</v>
      </c>
      <c r="LQ11">
        <v>6.1018862975040085</v>
      </c>
      <c r="LR11">
        <v>5.9783215398725496</v>
      </c>
      <c r="LS11">
        <v>5.7594681651375064</v>
      </c>
      <c r="LT11">
        <v>5.7594681651375064</v>
      </c>
      <c r="LU11">
        <v>5.7594681651375064</v>
      </c>
      <c r="LV11">
        <v>5.7594681651375064</v>
      </c>
      <c r="LW11">
        <v>5.7594681651375064</v>
      </c>
      <c r="LX11">
        <v>5.7594681651375064</v>
      </c>
      <c r="LY11">
        <v>5.7594681651375064</v>
      </c>
      <c r="LZ11">
        <v>5.7594681651375064</v>
      </c>
      <c r="MA11">
        <v>5.7594681651375064</v>
      </c>
      <c r="MB11">
        <v>6.4449341861300562</v>
      </c>
      <c r="MC11">
        <v>5.7594681651375064</v>
      </c>
      <c r="MD11">
        <v>5.7594681651375064</v>
      </c>
      <c r="ME11">
        <v>5.7594681651375064</v>
      </c>
      <c r="MF11">
        <v>5.7594681651375064</v>
      </c>
      <c r="MG11">
        <v>5.7594681651375064</v>
      </c>
      <c r="MH11">
        <v>6.4449341861300562</v>
      </c>
      <c r="MI11">
        <v>6.4449341861300562</v>
      </c>
      <c r="MJ11">
        <v>5.7594681651375064</v>
      </c>
      <c r="MK11">
        <v>5.7594681651375064</v>
      </c>
      <c r="ML11">
        <v>5.7594681651375064</v>
      </c>
      <c r="MM11">
        <v>6.4449341861300562</v>
      </c>
      <c r="MN11">
        <v>5.7594681651375064</v>
      </c>
      <c r="MO11">
        <v>5.7594681651375064</v>
      </c>
      <c r="MP11">
        <v>6.4449341861300562</v>
      </c>
      <c r="MQ11">
        <v>6.4449341861300562</v>
      </c>
      <c r="MR11">
        <v>6.4449341861300562</v>
      </c>
      <c r="MS11">
        <v>5.7594681651375064</v>
      </c>
      <c r="MT11">
        <v>6.0963331204335702</v>
      </c>
      <c r="MU11">
        <v>6.4449341861300562</v>
      </c>
      <c r="MV11">
        <v>6.4449341861300562</v>
      </c>
      <c r="MW11">
        <v>5.7594681651375064</v>
      </c>
      <c r="MX11">
        <v>5.7594681651375064</v>
      </c>
      <c r="MY11">
        <v>5.7594681651375064</v>
      </c>
      <c r="MZ11">
        <v>5.7594681651375064</v>
      </c>
      <c r="NA11">
        <v>5.7594681651375064</v>
      </c>
      <c r="NB11">
        <v>5.7594681651375064</v>
      </c>
      <c r="NC11">
        <v>5.7594681651375064</v>
      </c>
      <c r="ND11">
        <v>5.7594681651375064</v>
      </c>
      <c r="NE11">
        <v>5.7594681651375064</v>
      </c>
      <c r="NF11">
        <v>6.4449341861300562</v>
      </c>
      <c r="NG11">
        <v>5.7594681651375064</v>
      </c>
      <c r="NH11">
        <v>6.4449341861300562</v>
      </c>
      <c r="NI11">
        <v>5.7594681651375064</v>
      </c>
      <c r="NJ11">
        <v>6.4449341861300562</v>
      </c>
      <c r="NK11">
        <v>5.7594681651375064</v>
      </c>
      <c r="NL11">
        <v>5.7594681651375064</v>
      </c>
      <c r="NM11">
        <v>5.7594681651375064</v>
      </c>
      <c r="NN11">
        <v>6.4449341861300562</v>
      </c>
      <c r="NO11">
        <v>5.7594681651375064</v>
      </c>
      <c r="NP11">
        <v>5.7594681651375064</v>
      </c>
      <c r="NQ11">
        <v>5.7594681651375064</v>
      </c>
      <c r="NR11">
        <v>6.4449341861300562</v>
      </c>
      <c r="NS11">
        <v>5.7594681651375064</v>
      </c>
      <c r="NT11">
        <v>5.7594681651375064</v>
      </c>
      <c r="NU11">
        <v>6.4449341861300562</v>
      </c>
      <c r="NV11">
        <v>5.7594681651375064</v>
      </c>
      <c r="NW11">
        <v>6.0408074870574344</v>
      </c>
      <c r="NX11">
        <v>6.4449341861300562</v>
      </c>
      <c r="NY11">
        <v>5.7594681651375064</v>
      </c>
      <c r="NZ11">
        <v>5.7594681651375064</v>
      </c>
      <c r="OA11">
        <v>5.7594681651375064</v>
      </c>
      <c r="OB11">
        <v>5.7594681651375064</v>
      </c>
      <c r="OC11">
        <v>6.4449341861300562</v>
      </c>
      <c r="OD11">
        <v>5.7594681651375064</v>
      </c>
      <c r="OE11">
        <v>5.7594681651375064</v>
      </c>
      <c r="OF11">
        <v>5.7594681651375064</v>
      </c>
      <c r="OG11">
        <v>5.7594681651375064</v>
      </c>
      <c r="OH11">
        <v>6.4449341861300562</v>
      </c>
      <c r="OI11">
        <v>5.7594681651375064</v>
      </c>
      <c r="OJ11">
        <v>5.7594681651375064</v>
      </c>
      <c r="OK11">
        <v>6.4449341861300562</v>
      </c>
      <c r="OL11">
        <v>5.7594681651375064</v>
      </c>
      <c r="OM11">
        <v>6.4449341861300562</v>
      </c>
      <c r="ON11">
        <v>5.7594681651375064</v>
      </c>
      <c r="OO11">
        <v>5.7594681651375064</v>
      </c>
      <c r="OP11">
        <v>5.7594681651375064</v>
      </c>
      <c r="OQ11">
        <v>6.4449341861300562</v>
      </c>
      <c r="OR11">
        <v>5.7594681651375064</v>
      </c>
      <c r="OS11">
        <v>6.4449341861300562</v>
      </c>
      <c r="OT11">
        <v>6.4449341861300562</v>
      </c>
      <c r="OU11">
        <v>6.4449341861300562</v>
      </c>
      <c r="OV11">
        <v>5.7594681651375064</v>
      </c>
      <c r="OW11">
        <v>5.7594681651375064</v>
      </c>
      <c r="OX11">
        <v>5.7594681651375064</v>
      </c>
      <c r="OY11">
        <v>5.7594681651375064</v>
      </c>
      <c r="OZ11">
        <v>6.4449341861300562</v>
      </c>
      <c r="PA11">
        <v>6.4449341861300562</v>
      </c>
      <c r="PB11">
        <v>5.7594681651375064</v>
      </c>
      <c r="PC11">
        <v>5.7594681651375064</v>
      </c>
      <c r="PD11">
        <v>5.7594681651375064</v>
      </c>
      <c r="PE11">
        <v>6.4449341861300562</v>
      </c>
      <c r="PF11">
        <v>6.4449341861300562</v>
      </c>
      <c r="PG11">
        <v>5.7594681651375064</v>
      </c>
      <c r="PH11">
        <v>5.7594681651375064</v>
      </c>
      <c r="PI11">
        <v>5.7594681651375064</v>
      </c>
      <c r="PJ11">
        <v>6.4449341861300562</v>
      </c>
      <c r="PK11">
        <v>5.7594681651375064</v>
      </c>
      <c r="PL11">
        <v>6.4449341861300562</v>
      </c>
      <c r="PM11">
        <v>6.4449341861300562</v>
      </c>
      <c r="PN11">
        <v>5.7594681651375064</v>
      </c>
      <c r="PO11">
        <v>6.4449341861300562</v>
      </c>
      <c r="PP11">
        <v>5.7594681651375064</v>
      </c>
      <c r="PQ11">
        <v>5.7594681651375064</v>
      </c>
      <c r="PR11">
        <v>5.7594681651375064</v>
      </c>
      <c r="PS11">
        <v>5.7594681651375064</v>
      </c>
      <c r="PT11">
        <v>5.7594681651375064</v>
      </c>
      <c r="PU11">
        <v>5.7594681651375064</v>
      </c>
      <c r="PV11">
        <v>5.7594681651375064</v>
      </c>
      <c r="PW11">
        <v>5.7594681651375064</v>
      </c>
      <c r="PX11">
        <v>6.4449341861300562</v>
      </c>
      <c r="PY11">
        <v>5.7594681651375064</v>
      </c>
      <c r="PZ11">
        <v>5.7594681651375064</v>
      </c>
      <c r="QA11">
        <v>6.4449341861300562</v>
      </c>
      <c r="QB11">
        <v>6.4449341861300562</v>
      </c>
      <c r="QC11">
        <v>5.7594681651375064</v>
      </c>
      <c r="QD11">
        <v>5.7594681651375064</v>
      </c>
      <c r="QE11">
        <v>6.4449341861300562</v>
      </c>
      <c r="QF11">
        <v>5.7594681651375064</v>
      </c>
      <c r="QG11">
        <v>5.7594681651375064</v>
      </c>
      <c r="QH11">
        <v>6.4449341861300562</v>
      </c>
      <c r="QI11">
        <v>5.7594681651375064</v>
      </c>
      <c r="QJ11">
        <v>5.7594681651375064</v>
      </c>
      <c r="QK11">
        <v>6.2877717213752042</v>
      </c>
      <c r="QL11">
        <v>5.7594681651375064</v>
      </c>
      <c r="QM11">
        <v>5.7594681651375064</v>
      </c>
      <c r="QN11">
        <v>6.4449341861300562</v>
      </c>
      <c r="QO11">
        <v>5.7594681651375064</v>
      </c>
      <c r="QP11">
        <v>5.7594681651375064</v>
      </c>
      <c r="QQ11">
        <v>5.7594681651375064</v>
      </c>
      <c r="QR11">
        <v>5.7594681651375064</v>
      </c>
      <c r="QS11">
        <v>5.7594681651375064</v>
      </c>
      <c r="QT11">
        <v>5.7594681651375064</v>
      </c>
      <c r="QU11">
        <v>5.7594681651375064</v>
      </c>
      <c r="QV11">
        <v>5.7594681651375064</v>
      </c>
      <c r="QW11">
        <v>5.7594681651375064</v>
      </c>
      <c r="QX11">
        <v>5.7594681651375064</v>
      </c>
      <c r="QY11">
        <v>5.7594681651375064</v>
      </c>
      <c r="QZ11">
        <v>5.794427045801597</v>
      </c>
      <c r="RA11">
        <v>5.7594681651375064</v>
      </c>
      <c r="RB11">
        <v>5.7594681651375064</v>
      </c>
      <c r="RC11">
        <v>6.1825213484696757</v>
      </c>
      <c r="RD11">
        <v>6.2114460981319297</v>
      </c>
      <c r="RE11">
        <v>5.7594681651375064</v>
      </c>
      <c r="RF11">
        <v>6.4449341861300562</v>
      </c>
      <c r="RG11">
        <v>6.4449341861300562</v>
      </c>
      <c r="RH11">
        <v>6.4449341861300562</v>
      </c>
      <c r="RI11">
        <v>6.4449341861300562</v>
      </c>
      <c r="RJ11">
        <v>6.4449341861300562</v>
      </c>
      <c r="RK11">
        <v>5.7594681651375064</v>
      </c>
      <c r="RL11">
        <v>6.307754528587413</v>
      </c>
      <c r="RM11">
        <v>5.7594681651375064</v>
      </c>
      <c r="RN11">
        <v>5.7594681651375064</v>
      </c>
      <c r="RO11">
        <v>5.7594681651375064</v>
      </c>
      <c r="RP11">
        <v>6.4449341861300562</v>
      </c>
      <c r="RQ11">
        <v>6.4449341861300562</v>
      </c>
      <c r="RR11">
        <v>5.7594681651375064</v>
      </c>
      <c r="RS11">
        <v>6.4449341861300562</v>
      </c>
      <c r="RT11">
        <v>6.4449341861300562</v>
      </c>
      <c r="RU11">
        <v>6.4449341861300562</v>
      </c>
      <c r="RV11">
        <v>5.7594681651375064</v>
      </c>
      <c r="RW11">
        <v>6.4449341861300562</v>
      </c>
      <c r="RX11">
        <v>6.4449341861300562</v>
      </c>
      <c r="RY11">
        <v>5.7594681651375064</v>
      </c>
      <c r="RZ11">
        <v>5.7594681651375064</v>
      </c>
      <c r="SA11">
        <v>5.7594681651375064</v>
      </c>
      <c r="SB11">
        <v>5.7594681651375064</v>
      </c>
      <c r="SC11">
        <v>6.4449341861300562</v>
      </c>
      <c r="SD11">
        <v>5.7594681651375064</v>
      </c>
      <c r="SE11">
        <v>5.7594681651375064</v>
      </c>
      <c r="SF11">
        <v>5.7594681651375064</v>
      </c>
      <c r="SG11">
        <v>6.3688266155910203</v>
      </c>
    </row>
    <row r="12" spans="1:501" x14ac:dyDescent="0.35">
      <c r="A12">
        <v>2031</v>
      </c>
      <c r="B12">
        <v>6.7671808954365593</v>
      </c>
      <c r="C12">
        <v>5.8383649893174727</v>
      </c>
      <c r="D12">
        <v>6.4504277023212993</v>
      </c>
      <c r="E12">
        <v>5.8383649893174727</v>
      </c>
      <c r="F12">
        <v>5.8383649893174727</v>
      </c>
      <c r="G12">
        <v>6.7671808954365593</v>
      </c>
      <c r="H12">
        <v>5.8383649893174727</v>
      </c>
      <c r="I12">
        <v>6.2779848210799898</v>
      </c>
      <c r="J12">
        <v>6.7671808954365593</v>
      </c>
      <c r="K12">
        <v>6.7671808954365593</v>
      </c>
      <c r="L12">
        <v>5.8383649893174727</v>
      </c>
      <c r="M12">
        <v>5.8383649893174727</v>
      </c>
      <c r="N12">
        <v>5.8383649893174727</v>
      </c>
      <c r="O12">
        <v>6.7671808954365593</v>
      </c>
      <c r="P12">
        <v>6.7671808954365593</v>
      </c>
      <c r="Q12">
        <v>6.7671808954365593</v>
      </c>
      <c r="R12">
        <v>6.7671808954365593</v>
      </c>
      <c r="S12">
        <v>5.8383649893174727</v>
      </c>
      <c r="T12">
        <v>6.7671808954365593</v>
      </c>
      <c r="U12">
        <v>5.8383649893174727</v>
      </c>
      <c r="V12">
        <v>5.8383649893174727</v>
      </c>
      <c r="W12">
        <v>5.8383649893174727</v>
      </c>
      <c r="X12">
        <v>5.8383649893174727</v>
      </c>
      <c r="Y12">
        <v>5.8383649893174727</v>
      </c>
      <c r="Z12">
        <v>5.8383649893174727</v>
      </c>
      <c r="AA12">
        <v>5.8383649893174727</v>
      </c>
      <c r="AB12">
        <v>5.8383649893174727</v>
      </c>
      <c r="AC12">
        <v>5.8383649893174727</v>
      </c>
      <c r="AD12">
        <v>5.8383649893174727</v>
      </c>
      <c r="AE12">
        <v>6.7671808954365593</v>
      </c>
      <c r="AF12">
        <v>5.8383649893174727</v>
      </c>
      <c r="AG12">
        <v>6.7671808954365593</v>
      </c>
      <c r="AH12">
        <v>6.7671808954365593</v>
      </c>
      <c r="AI12">
        <v>5.9522687444296096</v>
      </c>
      <c r="AJ12">
        <v>5.8383649893174727</v>
      </c>
      <c r="AK12">
        <v>5.8383649893174727</v>
      </c>
      <c r="AL12">
        <v>5.8684942433389136</v>
      </c>
      <c r="AM12">
        <v>5.8383649893174727</v>
      </c>
      <c r="AN12">
        <v>5.8383649893174727</v>
      </c>
      <c r="AO12">
        <v>5.8383649893174727</v>
      </c>
      <c r="AP12">
        <v>6.7671808954365593</v>
      </c>
      <c r="AQ12">
        <v>6.7671808954365593</v>
      </c>
      <c r="AR12">
        <v>5.8383649893174727</v>
      </c>
      <c r="AS12">
        <v>5.8383649893174727</v>
      </c>
      <c r="AT12">
        <v>6.7671808954365593</v>
      </c>
      <c r="AU12">
        <v>5.8383649893174727</v>
      </c>
      <c r="AV12">
        <v>6.7671808954365593</v>
      </c>
      <c r="AW12">
        <v>6.5782948347786299</v>
      </c>
      <c r="AX12">
        <v>5.8383649893174727</v>
      </c>
      <c r="AY12">
        <v>6.7671808954365593</v>
      </c>
      <c r="AZ12">
        <v>5.8383649893174727</v>
      </c>
      <c r="BA12">
        <v>5.8383649893174727</v>
      </c>
      <c r="BB12">
        <v>6.2204442116219933</v>
      </c>
      <c r="BC12">
        <v>5.8383649893174727</v>
      </c>
      <c r="BD12">
        <v>5.8383649893174727</v>
      </c>
      <c r="BE12">
        <v>6.7671808954365593</v>
      </c>
      <c r="BF12">
        <v>5.8383649893174727</v>
      </c>
      <c r="BG12">
        <v>6.7671808954365593</v>
      </c>
      <c r="BH12">
        <v>6.7671808954365593</v>
      </c>
      <c r="BI12">
        <v>5.8383649893174727</v>
      </c>
      <c r="BJ12">
        <v>6.7671808954365593</v>
      </c>
      <c r="BK12">
        <v>5.8383649893174727</v>
      </c>
      <c r="BL12">
        <v>5.8383649893174727</v>
      </c>
      <c r="BM12">
        <v>5.8383649893174727</v>
      </c>
      <c r="BN12">
        <v>6.7671808954365593</v>
      </c>
      <c r="BO12">
        <v>5.8383649893174727</v>
      </c>
      <c r="BP12">
        <v>5.8383649893174727</v>
      </c>
      <c r="BQ12">
        <v>5.8383649893174727</v>
      </c>
      <c r="BR12">
        <v>6.7671808954365593</v>
      </c>
      <c r="BS12">
        <v>6.7671808954365593</v>
      </c>
      <c r="BT12">
        <v>5.8383649893174727</v>
      </c>
      <c r="BU12">
        <v>5.8383649893174727</v>
      </c>
      <c r="BV12">
        <v>6.7671808954365593</v>
      </c>
      <c r="BW12">
        <v>5.8383649893174727</v>
      </c>
      <c r="BX12">
        <v>5.8383649893174727</v>
      </c>
      <c r="BY12">
        <v>5.8383649893174727</v>
      </c>
      <c r="BZ12">
        <v>6.7671808954365593</v>
      </c>
      <c r="CA12">
        <v>6.7671808954365593</v>
      </c>
      <c r="CB12">
        <v>6.2868858582217939</v>
      </c>
      <c r="CC12">
        <v>5.8383649893174727</v>
      </c>
      <c r="CD12">
        <v>5.9909661664785769</v>
      </c>
      <c r="CE12">
        <v>5.8383649893174727</v>
      </c>
      <c r="CF12">
        <v>5.8383649893174727</v>
      </c>
      <c r="CG12">
        <v>5.8383649893174727</v>
      </c>
      <c r="CH12">
        <v>5.8383649893174727</v>
      </c>
      <c r="CI12">
        <v>6.7671808954365593</v>
      </c>
      <c r="CJ12">
        <v>6.7671808954365593</v>
      </c>
      <c r="CK12">
        <v>5.8383649893174727</v>
      </c>
      <c r="CL12">
        <v>5.8383649893174727</v>
      </c>
      <c r="CM12">
        <v>6.7671808954365593</v>
      </c>
      <c r="CN12">
        <v>5.8383649893174727</v>
      </c>
      <c r="CO12">
        <v>6.7671808954365593</v>
      </c>
      <c r="CP12">
        <v>5.8383649893174727</v>
      </c>
      <c r="CQ12">
        <v>5.8383649893174727</v>
      </c>
      <c r="CR12">
        <v>6.148541604943218</v>
      </c>
      <c r="CS12">
        <v>5.8383649893174727</v>
      </c>
      <c r="CT12">
        <v>5.8383649893174727</v>
      </c>
      <c r="CU12">
        <v>6.7671808954365593</v>
      </c>
      <c r="CV12">
        <v>5.8383649893174727</v>
      </c>
      <c r="CW12">
        <v>5.8383649893174727</v>
      </c>
      <c r="CX12">
        <v>5.8383649893174727</v>
      </c>
      <c r="CY12">
        <v>5.8383649893174727</v>
      </c>
      <c r="CZ12">
        <v>5.8383649893174727</v>
      </c>
      <c r="DA12">
        <v>6.7671808954365593</v>
      </c>
      <c r="DB12">
        <v>6.7671808954365593</v>
      </c>
      <c r="DC12">
        <v>5.8383649893174727</v>
      </c>
      <c r="DD12">
        <v>6.7671808954365593</v>
      </c>
      <c r="DE12">
        <v>5.8383649893174727</v>
      </c>
      <c r="DF12">
        <v>5.8383649893174727</v>
      </c>
      <c r="DG12">
        <v>5.8383649893174727</v>
      </c>
      <c r="DH12">
        <v>5.8383649893174727</v>
      </c>
      <c r="DI12">
        <v>6.7671808954365593</v>
      </c>
      <c r="DJ12">
        <v>6.7671808954365593</v>
      </c>
      <c r="DK12">
        <v>5.8383649893174727</v>
      </c>
      <c r="DL12">
        <v>5.8383649893174727</v>
      </c>
      <c r="DM12">
        <v>5.8383649893174727</v>
      </c>
      <c r="DN12">
        <v>5.8383649893174727</v>
      </c>
      <c r="DO12">
        <v>5.8383649893174727</v>
      </c>
      <c r="DP12">
        <v>5.8383649893174727</v>
      </c>
      <c r="DQ12">
        <v>5.8383649893174727</v>
      </c>
      <c r="DR12">
        <v>6.7671808954365593</v>
      </c>
      <c r="DS12">
        <v>6.7671808954365593</v>
      </c>
      <c r="DT12">
        <v>6.7671808954365593</v>
      </c>
      <c r="DU12">
        <v>6.7671808954365593</v>
      </c>
      <c r="DV12">
        <v>6.7671808954365593</v>
      </c>
      <c r="DW12">
        <v>5.8383649893174727</v>
      </c>
      <c r="DX12">
        <v>6.7671808954365593</v>
      </c>
      <c r="DY12">
        <v>5.8383649893174727</v>
      </c>
      <c r="DZ12">
        <v>6.7671808954365593</v>
      </c>
      <c r="EA12">
        <v>6.7671808954365593</v>
      </c>
      <c r="EB12">
        <v>5.8383649893174727</v>
      </c>
      <c r="EC12">
        <v>6.7671808954365593</v>
      </c>
      <c r="ED12">
        <v>6.7671808954365593</v>
      </c>
      <c r="EE12">
        <v>5.8383649893174727</v>
      </c>
      <c r="EF12">
        <v>5.8383649893174727</v>
      </c>
      <c r="EG12">
        <v>5.8383649893174727</v>
      </c>
      <c r="EH12">
        <v>5.8383649893174727</v>
      </c>
      <c r="EI12">
        <v>5.8383649893174727</v>
      </c>
      <c r="EJ12">
        <v>6.7671808954365593</v>
      </c>
      <c r="EK12">
        <v>6.5044374225649664</v>
      </c>
      <c r="EL12">
        <v>6.7671808954365593</v>
      </c>
      <c r="EM12">
        <v>5.9906738301856057</v>
      </c>
      <c r="EN12">
        <v>5.8383649893174727</v>
      </c>
      <c r="EO12">
        <v>6.7671808954365593</v>
      </c>
      <c r="EP12">
        <v>5.8383649893174727</v>
      </c>
      <c r="EQ12">
        <v>6.7671808954365593</v>
      </c>
      <c r="ER12">
        <v>5.8383649893174727</v>
      </c>
      <c r="ES12">
        <v>5.8383649893174727</v>
      </c>
      <c r="ET12">
        <v>5.8383649893174727</v>
      </c>
      <c r="EU12">
        <v>5.8383649893174727</v>
      </c>
      <c r="EV12">
        <v>6.7671808954365593</v>
      </c>
      <c r="EW12">
        <v>5.8383649893174727</v>
      </c>
      <c r="EX12">
        <v>6.7671808954365593</v>
      </c>
      <c r="EY12">
        <v>6.7671808954365593</v>
      </c>
      <c r="EZ12">
        <v>6.7671808954365593</v>
      </c>
      <c r="FA12">
        <v>5.8383649893174727</v>
      </c>
      <c r="FB12">
        <v>5.8383649893174727</v>
      </c>
      <c r="FC12">
        <v>6.7671808954365593</v>
      </c>
      <c r="FD12">
        <v>6.7671808954365593</v>
      </c>
      <c r="FE12">
        <v>6.6407515801677963</v>
      </c>
      <c r="FF12">
        <v>6.7671808954365593</v>
      </c>
      <c r="FG12">
        <v>5.8383649893174727</v>
      </c>
      <c r="FH12">
        <v>5.8383649893174727</v>
      </c>
      <c r="FI12">
        <v>5.8383649893174727</v>
      </c>
      <c r="FJ12">
        <v>5.8383649893174727</v>
      </c>
      <c r="FK12">
        <v>5.8383649893174727</v>
      </c>
      <c r="FL12">
        <v>6.7671808954365593</v>
      </c>
      <c r="FM12">
        <v>5.8383649893174727</v>
      </c>
      <c r="FN12">
        <v>5.8383649893174727</v>
      </c>
      <c r="FO12">
        <v>6.7671808954365593</v>
      </c>
      <c r="FP12">
        <v>5.8383649893174727</v>
      </c>
      <c r="FQ12">
        <v>5.8383649893174727</v>
      </c>
      <c r="FR12">
        <v>6.7671808954365593</v>
      </c>
      <c r="FS12">
        <v>6.7671808954365593</v>
      </c>
      <c r="FT12">
        <v>5.8383649893174727</v>
      </c>
      <c r="FU12">
        <v>6.7671808954365593</v>
      </c>
      <c r="FV12">
        <v>5.8383649893174727</v>
      </c>
      <c r="FW12">
        <v>5.8383649893174727</v>
      </c>
      <c r="FX12">
        <v>6.5533964430169362</v>
      </c>
      <c r="FY12">
        <v>5.8383649893174727</v>
      </c>
      <c r="FZ12">
        <v>5.8383649893174727</v>
      </c>
      <c r="GA12">
        <v>5.8383649893174727</v>
      </c>
      <c r="GB12">
        <v>6.7671808954365593</v>
      </c>
      <c r="GC12">
        <v>6.7671808954365593</v>
      </c>
      <c r="GD12">
        <v>6.7671808954365593</v>
      </c>
      <c r="GE12">
        <v>6.1388486353546954</v>
      </c>
      <c r="GF12">
        <v>5.8383649893174727</v>
      </c>
      <c r="GG12">
        <v>6.7671808954365593</v>
      </c>
      <c r="GH12">
        <v>5.8383649893174727</v>
      </c>
      <c r="GI12">
        <v>5.8383649893174727</v>
      </c>
      <c r="GJ12">
        <v>5.8383649893174727</v>
      </c>
      <c r="GK12">
        <v>5.8383649893174727</v>
      </c>
      <c r="GL12">
        <v>5.8383649893174727</v>
      </c>
      <c r="GM12">
        <v>5.8383649893174727</v>
      </c>
      <c r="GN12">
        <v>6.3973515958934453</v>
      </c>
      <c r="GO12">
        <v>5.9046591848518055</v>
      </c>
      <c r="GP12">
        <v>6.7671808954365593</v>
      </c>
      <c r="GQ12">
        <v>5.8383649893174727</v>
      </c>
      <c r="GR12">
        <v>5.9365547318653364</v>
      </c>
      <c r="GS12">
        <v>5.8383649893174727</v>
      </c>
      <c r="GT12">
        <v>6.689035828605256</v>
      </c>
      <c r="GU12">
        <v>5.8383649893174727</v>
      </c>
      <c r="GV12">
        <v>6.7671808954365593</v>
      </c>
      <c r="GW12">
        <v>5.9326139450009814</v>
      </c>
      <c r="GX12">
        <v>5.8383649893174727</v>
      </c>
      <c r="GY12">
        <v>6.7671808954365593</v>
      </c>
      <c r="GZ12">
        <v>5.8383649893174727</v>
      </c>
      <c r="HA12">
        <v>5.8383649893174727</v>
      </c>
      <c r="HB12">
        <v>5.8383649893174727</v>
      </c>
      <c r="HC12">
        <v>6.7671808954365593</v>
      </c>
      <c r="HD12">
        <v>6.7671808954365593</v>
      </c>
      <c r="HE12">
        <v>5.8383649893174727</v>
      </c>
      <c r="HF12">
        <v>6.7671808954365593</v>
      </c>
      <c r="HG12">
        <v>5.8383649893174727</v>
      </c>
      <c r="HH12">
        <v>5.8383649893174727</v>
      </c>
      <c r="HI12">
        <v>6.7671808954365593</v>
      </c>
      <c r="HJ12">
        <v>5.8383649893174727</v>
      </c>
      <c r="HK12">
        <v>5.8383649893174727</v>
      </c>
      <c r="HL12">
        <v>5.8383649893174727</v>
      </c>
      <c r="HM12">
        <v>6.7671808954365593</v>
      </c>
      <c r="HN12">
        <v>5.8383649893174727</v>
      </c>
      <c r="HO12">
        <v>6.7671808954365593</v>
      </c>
      <c r="HP12">
        <v>5.8383649893174727</v>
      </c>
      <c r="HQ12">
        <v>5.8383649893174727</v>
      </c>
      <c r="HR12">
        <v>5.8383649893174727</v>
      </c>
      <c r="HS12">
        <v>5.8383649893174727</v>
      </c>
      <c r="HT12">
        <v>5.8383649893174727</v>
      </c>
      <c r="HU12">
        <v>6.7671808954365593</v>
      </c>
      <c r="HV12">
        <v>6.7671808954365593</v>
      </c>
      <c r="HW12">
        <v>5.8383649893174727</v>
      </c>
      <c r="HX12">
        <v>6.7671808954365593</v>
      </c>
      <c r="HY12">
        <v>5.8383649893174727</v>
      </c>
      <c r="HZ12">
        <v>6.7671808954365593</v>
      </c>
      <c r="IA12">
        <v>5.8383649893174727</v>
      </c>
      <c r="IB12">
        <v>6.7671808954365593</v>
      </c>
      <c r="IC12">
        <v>5.8383649893174727</v>
      </c>
      <c r="ID12">
        <v>6.7671808954365593</v>
      </c>
      <c r="IE12">
        <v>5.8383649893174727</v>
      </c>
      <c r="IF12">
        <v>5.8383649893174727</v>
      </c>
      <c r="IG12">
        <v>5.8383649893174727</v>
      </c>
      <c r="IH12">
        <v>6.7671808954365593</v>
      </c>
      <c r="II12">
        <v>5.8383649893174727</v>
      </c>
      <c r="IJ12">
        <v>5.8383649893174727</v>
      </c>
      <c r="IK12">
        <v>6.7671808954365593</v>
      </c>
      <c r="IL12">
        <v>6.7671808954365593</v>
      </c>
      <c r="IM12">
        <v>5.8383649893174727</v>
      </c>
      <c r="IN12">
        <v>6.7671808954365593</v>
      </c>
      <c r="IO12">
        <v>6.7671808954365593</v>
      </c>
      <c r="IP12">
        <v>5.8383649893174727</v>
      </c>
      <c r="IQ12">
        <v>5.8383649893174727</v>
      </c>
      <c r="IR12">
        <v>6.7671808954365593</v>
      </c>
      <c r="IS12">
        <v>6.7671808954365593</v>
      </c>
      <c r="IT12">
        <v>6.7671808954365593</v>
      </c>
      <c r="IU12">
        <v>5.8383649893174727</v>
      </c>
      <c r="IV12">
        <v>6.7671808954365593</v>
      </c>
      <c r="IW12">
        <v>6.7671808954365593</v>
      </c>
      <c r="IX12">
        <v>6.17865179444156</v>
      </c>
      <c r="IY12">
        <v>5.8383649893174727</v>
      </c>
      <c r="IZ12">
        <v>5.8383649893174727</v>
      </c>
      <c r="JA12">
        <v>6.7671808954365593</v>
      </c>
      <c r="JB12">
        <v>5.8383649893174727</v>
      </c>
      <c r="JC12">
        <v>5.8383649893174727</v>
      </c>
      <c r="JD12">
        <v>6.7671808954365593</v>
      </c>
      <c r="JE12">
        <v>6.7671808954365593</v>
      </c>
      <c r="JF12">
        <v>5.8383649893174727</v>
      </c>
      <c r="JG12">
        <v>5.8383649893174727</v>
      </c>
      <c r="JH12">
        <v>5.8383649893174727</v>
      </c>
      <c r="JI12">
        <v>6.7671808954365593</v>
      </c>
      <c r="JJ12">
        <v>5.8383649893174727</v>
      </c>
      <c r="JK12">
        <v>5.8383649893174727</v>
      </c>
      <c r="JL12">
        <v>5.9363373188245987</v>
      </c>
      <c r="JM12">
        <v>5.8383649893174727</v>
      </c>
      <c r="JN12">
        <v>5.8383649893174727</v>
      </c>
      <c r="JO12">
        <v>5.8383649893174727</v>
      </c>
      <c r="JP12">
        <v>5.8383649893174727</v>
      </c>
      <c r="JQ12">
        <v>5.8383649893174727</v>
      </c>
      <c r="JR12">
        <v>5.8383649893174727</v>
      </c>
      <c r="JS12">
        <v>5.8383649893174727</v>
      </c>
      <c r="JT12">
        <v>5.8383649893174727</v>
      </c>
      <c r="JU12">
        <v>5.8383649893174727</v>
      </c>
      <c r="JV12">
        <v>5.8383649893174727</v>
      </c>
      <c r="JW12">
        <v>5.8383649893174727</v>
      </c>
      <c r="JX12">
        <v>5.8383649893174727</v>
      </c>
      <c r="JY12">
        <v>5.8383649893174727</v>
      </c>
      <c r="JZ12">
        <v>5.8383649893174727</v>
      </c>
      <c r="KA12">
        <v>5.8383649893174727</v>
      </c>
      <c r="KB12">
        <v>6.4114985952358605</v>
      </c>
      <c r="KC12">
        <v>5.8383649893174727</v>
      </c>
      <c r="KD12">
        <v>5.8383649893174727</v>
      </c>
      <c r="KE12">
        <v>5.8383649893174727</v>
      </c>
      <c r="KF12">
        <v>5.8383649893174727</v>
      </c>
      <c r="KG12">
        <v>6.7671808954365593</v>
      </c>
      <c r="KH12">
        <v>5.8383649893174727</v>
      </c>
      <c r="KI12">
        <v>6.7671808954365593</v>
      </c>
      <c r="KJ12">
        <v>5.8383649893174727</v>
      </c>
      <c r="KK12">
        <v>5.8383649893174727</v>
      </c>
      <c r="KL12">
        <v>6.7671808954365593</v>
      </c>
      <c r="KM12">
        <v>6.2368906821539571</v>
      </c>
      <c r="KN12">
        <v>5.8383649893174727</v>
      </c>
      <c r="KO12">
        <v>5.8383649893174727</v>
      </c>
      <c r="KP12">
        <v>5.8383649893174727</v>
      </c>
      <c r="KQ12">
        <v>5.8383649893174727</v>
      </c>
      <c r="KR12">
        <v>5.8383649893174727</v>
      </c>
      <c r="KS12">
        <v>6.7671808954365593</v>
      </c>
      <c r="KT12">
        <v>5.8383649893174727</v>
      </c>
      <c r="KU12">
        <v>5.8383649893174727</v>
      </c>
      <c r="KV12">
        <v>6.7671808954365593</v>
      </c>
      <c r="KW12">
        <v>5.8383649893174727</v>
      </c>
      <c r="KX12">
        <v>5.8383649893174727</v>
      </c>
      <c r="KY12">
        <v>6.7671808954365593</v>
      </c>
      <c r="KZ12">
        <v>5.8383649893174727</v>
      </c>
      <c r="LA12">
        <v>6.7671808954365593</v>
      </c>
      <c r="LB12">
        <v>6.7671808954365593</v>
      </c>
      <c r="LC12">
        <v>6.3003881055196453</v>
      </c>
      <c r="LD12">
        <v>5.8383649893174727</v>
      </c>
      <c r="LE12">
        <v>5.8383649893174727</v>
      </c>
      <c r="LF12">
        <v>6.7665057998601785</v>
      </c>
      <c r="LG12">
        <v>5.8383649893174727</v>
      </c>
      <c r="LH12">
        <v>6.7671808954365593</v>
      </c>
      <c r="LI12">
        <v>5.8383649893174727</v>
      </c>
      <c r="LJ12">
        <v>5.8383649893174727</v>
      </c>
      <c r="LK12">
        <v>6.7671808954365593</v>
      </c>
      <c r="LL12">
        <v>6.4523925700359008</v>
      </c>
      <c r="LM12">
        <v>5.8383649893174727</v>
      </c>
      <c r="LN12">
        <v>5.8383649893174727</v>
      </c>
      <c r="LO12">
        <v>5.8383649893174727</v>
      </c>
      <c r="LP12">
        <v>5.8383649893174727</v>
      </c>
      <c r="LQ12">
        <v>6.5423500190100041</v>
      </c>
      <c r="LR12">
        <v>6.36729401673756</v>
      </c>
      <c r="LS12">
        <v>5.8383649893174727</v>
      </c>
      <c r="LT12">
        <v>5.8383649893174727</v>
      </c>
      <c r="LU12">
        <v>5.8383649893174727</v>
      </c>
      <c r="LV12">
        <v>5.8383649893174727</v>
      </c>
      <c r="LW12">
        <v>5.8383649893174727</v>
      </c>
      <c r="LX12">
        <v>5.8383649893174727</v>
      </c>
      <c r="LY12">
        <v>5.8383649893174727</v>
      </c>
      <c r="LZ12">
        <v>5.8383649893174727</v>
      </c>
      <c r="MA12">
        <v>5.8383649893174727</v>
      </c>
      <c r="MB12">
        <v>6.7671808954365593</v>
      </c>
      <c r="MC12">
        <v>5.8383649893174727</v>
      </c>
      <c r="MD12">
        <v>5.8383649893174727</v>
      </c>
      <c r="ME12">
        <v>5.8383649893174727</v>
      </c>
      <c r="MF12">
        <v>5.8383649893174727</v>
      </c>
      <c r="MG12">
        <v>5.8383649893174727</v>
      </c>
      <c r="MH12">
        <v>6.7671808954365593</v>
      </c>
      <c r="MI12">
        <v>6.7671808954365593</v>
      </c>
      <c r="MJ12">
        <v>5.8383649893174727</v>
      </c>
      <c r="MK12">
        <v>5.8383649893174727</v>
      </c>
      <c r="ML12">
        <v>5.8383649893174727</v>
      </c>
      <c r="MM12">
        <v>6.7671808954365593</v>
      </c>
      <c r="MN12">
        <v>5.8383649893174727</v>
      </c>
      <c r="MO12">
        <v>5.8383649893174727</v>
      </c>
      <c r="MP12">
        <v>6.7671808954365593</v>
      </c>
      <c r="MQ12">
        <v>6.7671808954365593</v>
      </c>
      <c r="MR12">
        <v>6.7671808954365593</v>
      </c>
      <c r="MS12">
        <v>5.8383649893174727</v>
      </c>
      <c r="MT12">
        <v>6.7671808954365593</v>
      </c>
      <c r="MU12">
        <v>6.7671808954365593</v>
      </c>
      <c r="MV12">
        <v>6.7671808954365593</v>
      </c>
      <c r="MW12">
        <v>5.8383649893174727</v>
      </c>
      <c r="MX12">
        <v>5.8383649893174727</v>
      </c>
      <c r="MY12">
        <v>5.8383649893174727</v>
      </c>
      <c r="MZ12">
        <v>5.8383649893174727</v>
      </c>
      <c r="NA12">
        <v>5.8383649893174727</v>
      </c>
      <c r="NB12">
        <v>5.8383649893174727</v>
      </c>
      <c r="NC12">
        <v>5.8383649893174727</v>
      </c>
      <c r="ND12">
        <v>5.8383649893174727</v>
      </c>
      <c r="NE12">
        <v>5.8383649893174727</v>
      </c>
      <c r="NF12">
        <v>6.7671808954365593</v>
      </c>
      <c r="NG12">
        <v>5.8383649893174727</v>
      </c>
      <c r="NH12">
        <v>6.7671808954365593</v>
      </c>
      <c r="NI12">
        <v>5.8383649893174727</v>
      </c>
      <c r="NJ12">
        <v>6.7671808954365593</v>
      </c>
      <c r="NK12">
        <v>5.8383649893174727</v>
      </c>
      <c r="NL12">
        <v>5.8383649893174727</v>
      </c>
      <c r="NM12">
        <v>5.8383649893174727</v>
      </c>
      <c r="NN12">
        <v>6.7671808954365593</v>
      </c>
      <c r="NO12">
        <v>5.8383649893174727</v>
      </c>
      <c r="NP12">
        <v>5.8383649893174727</v>
      </c>
      <c r="NQ12">
        <v>5.8383649893174727</v>
      </c>
      <c r="NR12">
        <v>6.7671808954365593</v>
      </c>
      <c r="NS12">
        <v>5.8383649893174727</v>
      </c>
      <c r="NT12">
        <v>5.8383649893174727</v>
      </c>
      <c r="NU12">
        <v>6.7671808954365593</v>
      </c>
      <c r="NV12">
        <v>5.8383649893174727</v>
      </c>
      <c r="NW12">
        <v>6.7671808954365593</v>
      </c>
      <c r="NX12">
        <v>6.7671808954365593</v>
      </c>
      <c r="NY12">
        <v>5.8383649893174727</v>
      </c>
      <c r="NZ12">
        <v>5.8383649893174727</v>
      </c>
      <c r="OA12">
        <v>5.8383649893174727</v>
      </c>
      <c r="OB12">
        <v>5.8383649893174727</v>
      </c>
      <c r="OC12">
        <v>6.7671808954365593</v>
      </c>
      <c r="OD12">
        <v>5.8706890955792854</v>
      </c>
      <c r="OE12">
        <v>5.8383649893174727</v>
      </c>
      <c r="OF12">
        <v>5.8383649893174727</v>
      </c>
      <c r="OG12">
        <v>6.1825594368269146</v>
      </c>
      <c r="OH12">
        <v>6.7671808954365593</v>
      </c>
      <c r="OI12">
        <v>5.8383649893174727</v>
      </c>
      <c r="OJ12">
        <v>5.8383649893174727</v>
      </c>
      <c r="OK12">
        <v>6.7671808954365593</v>
      </c>
      <c r="OL12">
        <v>5.8383649893174727</v>
      </c>
      <c r="OM12">
        <v>6.7671808954365593</v>
      </c>
      <c r="ON12">
        <v>6.1129389782393764</v>
      </c>
      <c r="OO12">
        <v>5.9209909934308778</v>
      </c>
      <c r="OP12">
        <v>5.8383649893174727</v>
      </c>
      <c r="OQ12">
        <v>6.7671808954365593</v>
      </c>
      <c r="OR12">
        <v>5.8383649893174727</v>
      </c>
      <c r="OS12">
        <v>6.7671808954365593</v>
      </c>
      <c r="OT12">
        <v>6.7671808954365593</v>
      </c>
      <c r="OU12">
        <v>6.7671808954365593</v>
      </c>
      <c r="OV12">
        <v>5.8383649893174727</v>
      </c>
      <c r="OW12">
        <v>5.8383649893174727</v>
      </c>
      <c r="OX12">
        <v>5.8383649893174727</v>
      </c>
      <c r="OY12">
        <v>5.8383649893174727</v>
      </c>
      <c r="OZ12">
        <v>6.7671808954365593</v>
      </c>
      <c r="PA12">
        <v>6.7671808954365593</v>
      </c>
      <c r="PB12">
        <v>5.8383649893174727</v>
      </c>
      <c r="PC12">
        <v>5.8383649893174727</v>
      </c>
      <c r="PD12">
        <v>5.8383649893174727</v>
      </c>
      <c r="PE12">
        <v>6.7671808954365593</v>
      </c>
      <c r="PF12">
        <v>6.7671808954365593</v>
      </c>
      <c r="PG12">
        <v>5.8383649893174727</v>
      </c>
      <c r="PH12">
        <v>5.8383649893174727</v>
      </c>
      <c r="PI12">
        <v>5.8383649893174727</v>
      </c>
      <c r="PJ12">
        <v>6.7671808954365593</v>
      </c>
      <c r="PK12">
        <v>5.8383649893174727</v>
      </c>
      <c r="PL12">
        <v>6.7671808954365593</v>
      </c>
      <c r="PM12">
        <v>6.7671808954365593</v>
      </c>
      <c r="PN12">
        <v>5.8383649893174727</v>
      </c>
      <c r="PO12">
        <v>6.7671808954365593</v>
      </c>
      <c r="PP12">
        <v>5.8383649893174727</v>
      </c>
      <c r="PQ12">
        <v>5.8383649893174727</v>
      </c>
      <c r="PR12">
        <v>5.8383649893174727</v>
      </c>
      <c r="PS12">
        <v>5.8383649893174727</v>
      </c>
      <c r="PT12">
        <v>5.8793561216467642</v>
      </c>
      <c r="PU12">
        <v>5.8383649893174727</v>
      </c>
      <c r="PV12">
        <v>5.8383649893174727</v>
      </c>
      <c r="PW12">
        <v>5.8383649893174727</v>
      </c>
      <c r="PX12">
        <v>6.7671808954365593</v>
      </c>
      <c r="PY12">
        <v>5.8383649893174727</v>
      </c>
      <c r="PZ12">
        <v>5.8383649893174727</v>
      </c>
      <c r="QA12">
        <v>6.7671808954365593</v>
      </c>
      <c r="QB12">
        <v>6.7671808954365593</v>
      </c>
      <c r="QC12">
        <v>5.8383649893174727</v>
      </c>
      <c r="QD12">
        <v>5.8383649893174727</v>
      </c>
      <c r="QE12">
        <v>6.7671808954365593</v>
      </c>
      <c r="QF12">
        <v>6.4246277927107389</v>
      </c>
      <c r="QG12">
        <v>5.8383649893174727</v>
      </c>
      <c r="QH12">
        <v>6.7671808954365593</v>
      </c>
      <c r="QI12">
        <v>5.8383649893174727</v>
      </c>
      <c r="QJ12">
        <v>5.8383649893174727</v>
      </c>
      <c r="QK12">
        <v>6.7671808954365593</v>
      </c>
      <c r="QL12">
        <v>5.8383649893174727</v>
      </c>
      <c r="QM12">
        <v>5.8383649893174727</v>
      </c>
      <c r="QN12">
        <v>6.7671808954365593</v>
      </c>
      <c r="QO12">
        <v>5.8383649893174727</v>
      </c>
      <c r="QP12">
        <v>5.8383649893174727</v>
      </c>
      <c r="QQ12">
        <v>5.8383649893174727</v>
      </c>
      <c r="QR12">
        <v>5.8383649893174727</v>
      </c>
      <c r="QS12">
        <v>5.8383649893174727</v>
      </c>
      <c r="QT12">
        <v>5.8383649893174727</v>
      </c>
      <c r="QU12">
        <v>5.8383649893174727</v>
      </c>
      <c r="QV12">
        <v>5.8383649893174727</v>
      </c>
      <c r="QW12">
        <v>5.8383649893174727</v>
      </c>
      <c r="QX12">
        <v>5.8383649893174727</v>
      </c>
      <c r="QY12">
        <v>5.8383649893174727</v>
      </c>
      <c r="QZ12">
        <v>6.3768666622021595</v>
      </c>
      <c r="RA12">
        <v>5.8383649893174727</v>
      </c>
      <c r="RB12">
        <v>5.8383649893174727</v>
      </c>
      <c r="RC12">
        <v>6.7469322722347815</v>
      </c>
      <c r="RD12">
        <v>6.683141081205406</v>
      </c>
      <c r="RE12">
        <v>5.8383649893174727</v>
      </c>
      <c r="RF12">
        <v>6.7671808954365593</v>
      </c>
      <c r="RG12">
        <v>6.7671808954365593</v>
      </c>
      <c r="RH12">
        <v>6.7671808954365593</v>
      </c>
      <c r="RI12">
        <v>6.7671808954365593</v>
      </c>
      <c r="RJ12">
        <v>6.7671808954365593</v>
      </c>
      <c r="RK12">
        <v>5.8383649893174727</v>
      </c>
      <c r="RL12">
        <v>6.7671808954365593</v>
      </c>
      <c r="RM12">
        <v>5.8383649893174727</v>
      </c>
      <c r="RN12">
        <v>5.8383649893174727</v>
      </c>
      <c r="RO12">
        <v>5.8383649893174727</v>
      </c>
      <c r="RP12">
        <v>6.7671808954365593</v>
      </c>
      <c r="RQ12">
        <v>6.7671808954365593</v>
      </c>
      <c r="RR12">
        <v>6.1783194496282032</v>
      </c>
      <c r="RS12">
        <v>6.7671808954365593</v>
      </c>
      <c r="RT12">
        <v>6.7671808954365593</v>
      </c>
      <c r="RU12">
        <v>6.7671808954365593</v>
      </c>
      <c r="RV12">
        <v>5.8383649893174727</v>
      </c>
      <c r="RW12">
        <v>6.7671808954365593</v>
      </c>
      <c r="RX12">
        <v>6.7671808954365593</v>
      </c>
      <c r="RY12">
        <v>5.8383649893174727</v>
      </c>
      <c r="RZ12">
        <v>5.8383649893174727</v>
      </c>
      <c r="SA12">
        <v>5.9677637055778812</v>
      </c>
      <c r="SB12">
        <v>5.8383649893174727</v>
      </c>
      <c r="SC12">
        <v>6.7671808954365593</v>
      </c>
      <c r="SD12">
        <v>5.8383649893174727</v>
      </c>
      <c r="SE12">
        <v>5.8383649893174727</v>
      </c>
      <c r="SF12">
        <v>5.8383649893174727</v>
      </c>
      <c r="SG12">
        <v>6.7469463186953229</v>
      </c>
    </row>
    <row r="13" spans="1:501" x14ac:dyDescent="0.35">
      <c r="A13">
        <v>2032</v>
      </c>
      <c r="B13">
        <v>7.105539940208387</v>
      </c>
      <c r="C13">
        <v>5.9172618134974373</v>
      </c>
      <c r="D13">
        <v>6.7326179057012299</v>
      </c>
      <c r="E13">
        <v>5.9172618134974373</v>
      </c>
      <c r="F13">
        <v>5.9172618134974373</v>
      </c>
      <c r="G13">
        <v>7.105539940208387</v>
      </c>
      <c r="H13">
        <v>5.9172618134974373</v>
      </c>
      <c r="I13">
        <v>6.8978981854218304</v>
      </c>
      <c r="J13">
        <v>7.105539940208387</v>
      </c>
      <c r="K13">
        <v>7.105539940208387</v>
      </c>
      <c r="L13">
        <v>5.9172618134974373</v>
      </c>
      <c r="M13">
        <v>5.9172618134974373</v>
      </c>
      <c r="N13">
        <v>5.9172618134974373</v>
      </c>
      <c r="O13">
        <v>7.105539940208387</v>
      </c>
      <c r="P13">
        <v>7.105539940208387</v>
      </c>
      <c r="Q13">
        <v>7.105539940208387</v>
      </c>
      <c r="R13">
        <v>7.105539940208387</v>
      </c>
      <c r="S13">
        <v>6.1037315773080998</v>
      </c>
      <c r="T13">
        <v>7.105539940208387</v>
      </c>
      <c r="U13">
        <v>5.9172618134974373</v>
      </c>
      <c r="V13">
        <v>5.9172618134974373</v>
      </c>
      <c r="W13">
        <v>5.9172618134974373</v>
      </c>
      <c r="X13">
        <v>5.9172618134974373</v>
      </c>
      <c r="Y13">
        <v>5.9172618134974373</v>
      </c>
      <c r="Z13">
        <v>5.9172618134974373</v>
      </c>
      <c r="AA13">
        <v>5.9172618134974373</v>
      </c>
      <c r="AB13">
        <v>5.9172618134974373</v>
      </c>
      <c r="AC13">
        <v>5.9172618134974373</v>
      </c>
      <c r="AD13">
        <v>5.9172618134974373</v>
      </c>
      <c r="AE13">
        <v>7.105539940208387</v>
      </c>
      <c r="AF13">
        <v>5.9172618134974373</v>
      </c>
      <c r="AG13">
        <v>7.105539940208387</v>
      </c>
      <c r="AH13">
        <v>7.105539940208387</v>
      </c>
      <c r="AI13">
        <v>6.3983565751530094</v>
      </c>
      <c r="AJ13">
        <v>5.9172618134974373</v>
      </c>
      <c r="AK13">
        <v>5.9172618134974373</v>
      </c>
      <c r="AL13">
        <v>6.3512813832295807</v>
      </c>
      <c r="AM13">
        <v>5.9172618134974373</v>
      </c>
      <c r="AN13">
        <v>5.9172618134974373</v>
      </c>
      <c r="AO13">
        <v>5.9172618134974373</v>
      </c>
      <c r="AP13">
        <v>7.105539940208387</v>
      </c>
      <c r="AQ13">
        <v>7.105539940208387</v>
      </c>
      <c r="AR13">
        <v>5.9172618134974373</v>
      </c>
      <c r="AS13">
        <v>5.9172618134974373</v>
      </c>
      <c r="AT13">
        <v>7.105539940208387</v>
      </c>
      <c r="AU13">
        <v>5.9318083174289722</v>
      </c>
      <c r="AV13">
        <v>7.105539940208387</v>
      </c>
      <c r="AW13">
        <v>7.105539940208387</v>
      </c>
      <c r="AX13">
        <v>5.9172618134974373</v>
      </c>
      <c r="AY13">
        <v>7.105539940208387</v>
      </c>
      <c r="AZ13">
        <v>5.9172618134974373</v>
      </c>
      <c r="BA13">
        <v>5.9172618134974373</v>
      </c>
      <c r="BB13">
        <v>6.4631757586676741</v>
      </c>
      <c r="BC13">
        <v>5.9172618134974373</v>
      </c>
      <c r="BD13">
        <v>5.9172618134974373</v>
      </c>
      <c r="BE13">
        <v>7.105539940208387</v>
      </c>
      <c r="BF13">
        <v>5.9172618134974373</v>
      </c>
      <c r="BG13">
        <v>7.105539940208387</v>
      </c>
      <c r="BH13">
        <v>7.105539940208387</v>
      </c>
      <c r="BI13">
        <v>5.9172618134974373</v>
      </c>
      <c r="BJ13">
        <v>7.105539940208387</v>
      </c>
      <c r="BK13">
        <v>5.9172618134974373</v>
      </c>
      <c r="BL13">
        <v>5.9172618134974373</v>
      </c>
      <c r="BM13">
        <v>6.4131798141088883</v>
      </c>
      <c r="BN13">
        <v>7.105539940208387</v>
      </c>
      <c r="BO13">
        <v>5.9172618134974373</v>
      </c>
      <c r="BP13">
        <v>5.9172618134974373</v>
      </c>
      <c r="BQ13">
        <v>5.9172618134974373</v>
      </c>
      <c r="BR13">
        <v>7.105539940208387</v>
      </c>
      <c r="BS13">
        <v>7.105539940208387</v>
      </c>
      <c r="BT13">
        <v>5.9172618134974373</v>
      </c>
      <c r="BU13">
        <v>5.9172618134974373</v>
      </c>
      <c r="BV13">
        <v>7.105539940208387</v>
      </c>
      <c r="BW13">
        <v>5.9172618134974373</v>
      </c>
      <c r="BX13">
        <v>5.9172618134974373</v>
      </c>
      <c r="BY13">
        <v>5.9172618134974373</v>
      </c>
      <c r="BZ13">
        <v>7.105539940208387</v>
      </c>
      <c r="CA13">
        <v>7.105539940208387</v>
      </c>
      <c r="CB13">
        <v>6.8426618778094666</v>
      </c>
      <c r="CC13">
        <v>5.9172618134974373</v>
      </c>
      <c r="CD13">
        <v>6.2322209051796564</v>
      </c>
      <c r="CE13">
        <v>5.9172618134974373</v>
      </c>
      <c r="CF13">
        <v>5.9172618134974373</v>
      </c>
      <c r="CG13">
        <v>5.9172618134974373</v>
      </c>
      <c r="CH13">
        <v>5.9172618134974373</v>
      </c>
      <c r="CI13">
        <v>7.105539940208387</v>
      </c>
      <c r="CJ13">
        <v>7.105539940208387</v>
      </c>
      <c r="CK13">
        <v>5.9172618134974373</v>
      </c>
      <c r="CL13">
        <v>5.9172618134974373</v>
      </c>
      <c r="CM13">
        <v>7.105539940208387</v>
      </c>
      <c r="CN13">
        <v>5.9172618134974373</v>
      </c>
      <c r="CO13">
        <v>7.105539940208387</v>
      </c>
      <c r="CP13">
        <v>5.9172618134974373</v>
      </c>
      <c r="CQ13">
        <v>5.9172618134974373</v>
      </c>
      <c r="CR13">
        <v>6.3791897787336556</v>
      </c>
      <c r="CS13">
        <v>5.9172618134974373</v>
      </c>
      <c r="CT13">
        <v>5.9172618134974373</v>
      </c>
      <c r="CU13">
        <v>7.105539940208387</v>
      </c>
      <c r="CV13">
        <v>5.9172618134974373</v>
      </c>
      <c r="CW13">
        <v>5.9172618134974373</v>
      </c>
      <c r="CX13">
        <v>5.9172618134974373</v>
      </c>
      <c r="CY13">
        <v>5.9172618134974373</v>
      </c>
      <c r="CZ13">
        <v>5.9172618134974373</v>
      </c>
      <c r="DA13">
        <v>7.105539940208387</v>
      </c>
      <c r="DB13">
        <v>7.105539940208387</v>
      </c>
      <c r="DC13">
        <v>5.9172618134974373</v>
      </c>
      <c r="DD13">
        <v>7.105539940208387</v>
      </c>
      <c r="DE13">
        <v>5.9172618134974373</v>
      </c>
      <c r="DF13">
        <v>5.9172618134974373</v>
      </c>
      <c r="DG13">
        <v>5.9172618134974373</v>
      </c>
      <c r="DH13">
        <v>5.9172618134974373</v>
      </c>
      <c r="DI13">
        <v>7.105539940208387</v>
      </c>
      <c r="DJ13">
        <v>7.105539940208387</v>
      </c>
      <c r="DK13">
        <v>5.9172618134974373</v>
      </c>
      <c r="DL13">
        <v>5.9172618134974373</v>
      </c>
      <c r="DM13">
        <v>5.9172618134974373</v>
      </c>
      <c r="DN13">
        <v>5.9172618134974373</v>
      </c>
      <c r="DO13">
        <v>5.9172618134974373</v>
      </c>
      <c r="DP13">
        <v>5.9172618134974373</v>
      </c>
      <c r="DQ13">
        <v>6.6012977173415361</v>
      </c>
      <c r="DR13">
        <v>7.105539940208387</v>
      </c>
      <c r="DS13">
        <v>7.105539940208387</v>
      </c>
      <c r="DT13">
        <v>7.105539940208387</v>
      </c>
      <c r="DU13">
        <v>7.105539940208387</v>
      </c>
      <c r="DV13">
        <v>7.105539940208387</v>
      </c>
      <c r="DW13">
        <v>5.9172618134974373</v>
      </c>
      <c r="DX13">
        <v>7.105539940208387</v>
      </c>
      <c r="DY13">
        <v>5.9172618134974373</v>
      </c>
      <c r="DZ13">
        <v>7.105539940208387</v>
      </c>
      <c r="EA13">
        <v>7.105539940208387</v>
      </c>
      <c r="EB13">
        <v>5.9172618134974373</v>
      </c>
      <c r="EC13">
        <v>7.105539940208387</v>
      </c>
      <c r="ED13">
        <v>7.105539940208387</v>
      </c>
      <c r="EE13">
        <v>5.9172618134974373</v>
      </c>
      <c r="EF13">
        <v>5.9172618134974373</v>
      </c>
      <c r="EG13">
        <v>5.9172618134974373</v>
      </c>
      <c r="EH13">
        <v>5.9172618134974373</v>
      </c>
      <c r="EI13">
        <v>5.9172618134974373</v>
      </c>
      <c r="EJ13">
        <v>7.105539940208387</v>
      </c>
      <c r="EK13">
        <v>7.105539940208387</v>
      </c>
      <c r="EL13">
        <v>7.105539940208387</v>
      </c>
      <c r="EM13">
        <v>6.7167937726399733</v>
      </c>
      <c r="EN13">
        <v>5.9172618134974373</v>
      </c>
      <c r="EO13">
        <v>7.105539940208387</v>
      </c>
      <c r="EP13">
        <v>5.9172618134974373</v>
      </c>
      <c r="EQ13">
        <v>7.105539940208387</v>
      </c>
      <c r="ER13">
        <v>6.3201943122689794</v>
      </c>
      <c r="ES13">
        <v>5.9172618134974373</v>
      </c>
      <c r="ET13">
        <v>5.9172618134974373</v>
      </c>
      <c r="EU13">
        <v>5.9172618134974373</v>
      </c>
      <c r="EV13">
        <v>7.105539940208387</v>
      </c>
      <c r="EW13">
        <v>5.9172618134974373</v>
      </c>
      <c r="EX13">
        <v>7.105539940208387</v>
      </c>
      <c r="EY13">
        <v>7.105539940208387</v>
      </c>
      <c r="EZ13">
        <v>7.105539940208387</v>
      </c>
      <c r="FA13">
        <v>5.9172618134974373</v>
      </c>
      <c r="FB13">
        <v>5.9172618134974373</v>
      </c>
      <c r="FC13">
        <v>7.105539940208387</v>
      </c>
      <c r="FD13">
        <v>7.105539940208387</v>
      </c>
      <c r="FE13">
        <v>7.0961987264972564</v>
      </c>
      <c r="FF13">
        <v>7.105539940208387</v>
      </c>
      <c r="FG13">
        <v>5.9172618134974373</v>
      </c>
      <c r="FH13">
        <v>5.9172618134974373</v>
      </c>
      <c r="FI13">
        <v>5.9172618134974373</v>
      </c>
      <c r="FJ13">
        <v>5.9853082411131195</v>
      </c>
      <c r="FK13">
        <v>5.9172618134974373</v>
      </c>
      <c r="FL13">
        <v>7.105539940208387</v>
      </c>
      <c r="FM13">
        <v>5.9172618134974373</v>
      </c>
      <c r="FN13">
        <v>6.3899804659608304</v>
      </c>
      <c r="FO13">
        <v>7.105539940208387</v>
      </c>
      <c r="FP13">
        <v>5.9172618134974373</v>
      </c>
      <c r="FQ13">
        <v>5.9172618134974373</v>
      </c>
      <c r="FR13">
        <v>7.105539940208387</v>
      </c>
      <c r="FS13">
        <v>7.105539940208387</v>
      </c>
      <c r="FT13">
        <v>5.9172618134974373</v>
      </c>
      <c r="FU13">
        <v>7.105539940208387</v>
      </c>
      <c r="FV13">
        <v>5.9172618134974373</v>
      </c>
      <c r="FW13">
        <v>5.9172618134974373</v>
      </c>
      <c r="FX13">
        <v>6.853645515329295</v>
      </c>
      <c r="FY13">
        <v>5.9172618134974373</v>
      </c>
      <c r="FZ13">
        <v>5.9172618134974373</v>
      </c>
      <c r="GA13">
        <v>5.9172618134974373</v>
      </c>
      <c r="GB13">
        <v>7.105539940208387</v>
      </c>
      <c r="GC13">
        <v>7.105539940208387</v>
      </c>
      <c r="GD13">
        <v>7.105539940208387</v>
      </c>
      <c r="GE13">
        <v>6.5678491777247512</v>
      </c>
      <c r="GF13">
        <v>5.9172618134974373</v>
      </c>
      <c r="GG13">
        <v>7.105539940208387</v>
      </c>
      <c r="GH13">
        <v>5.9172618134974373</v>
      </c>
      <c r="GI13">
        <v>5.9172618134974373</v>
      </c>
      <c r="GJ13">
        <v>5.9172618134974373</v>
      </c>
      <c r="GK13">
        <v>5.9172618134974373</v>
      </c>
      <c r="GL13">
        <v>5.9172618134974373</v>
      </c>
      <c r="GM13">
        <v>5.9172618134974373</v>
      </c>
      <c r="GN13">
        <v>7.0932542893586481</v>
      </c>
      <c r="GO13">
        <v>6.6741686978169641</v>
      </c>
      <c r="GP13">
        <v>7.105539940208387</v>
      </c>
      <c r="GQ13">
        <v>5.9172618134974373</v>
      </c>
      <c r="GR13">
        <v>6.1888582442772906</v>
      </c>
      <c r="GS13">
        <v>5.9172618134974373</v>
      </c>
      <c r="GT13">
        <v>7.0134362590621544</v>
      </c>
      <c r="GU13">
        <v>5.9172618134974373</v>
      </c>
      <c r="GV13">
        <v>7.105539940208387</v>
      </c>
      <c r="GW13">
        <v>6.5112259374669073</v>
      </c>
      <c r="GX13">
        <v>5.9172618134974373</v>
      </c>
      <c r="GY13">
        <v>7.105539940208387</v>
      </c>
      <c r="GZ13">
        <v>5.9172618134974373</v>
      </c>
      <c r="HA13">
        <v>5.9172618134974373</v>
      </c>
      <c r="HB13">
        <v>5.9172618134974373</v>
      </c>
      <c r="HC13">
        <v>7.105539940208387</v>
      </c>
      <c r="HD13">
        <v>7.105539940208387</v>
      </c>
      <c r="HE13">
        <v>5.9172618134974373</v>
      </c>
      <c r="HF13">
        <v>7.105539940208387</v>
      </c>
      <c r="HG13">
        <v>5.9172618134974373</v>
      </c>
      <c r="HH13">
        <v>5.9172618134974373</v>
      </c>
      <c r="HI13">
        <v>7.105539940208387</v>
      </c>
      <c r="HJ13">
        <v>5.9172618134974373</v>
      </c>
      <c r="HK13">
        <v>5.9172618134974373</v>
      </c>
      <c r="HL13">
        <v>5.9172618134974373</v>
      </c>
      <c r="HM13">
        <v>7.105539940208387</v>
      </c>
      <c r="HN13">
        <v>5.9172618134974373</v>
      </c>
      <c r="HO13">
        <v>7.105539940208387</v>
      </c>
      <c r="HP13">
        <v>5.9172618134974373</v>
      </c>
      <c r="HQ13">
        <v>5.9172618134974373</v>
      </c>
      <c r="HR13">
        <v>6.2279992492106206</v>
      </c>
      <c r="HS13">
        <v>5.9172618134974373</v>
      </c>
      <c r="HT13">
        <v>5.9172618134974373</v>
      </c>
      <c r="HU13">
        <v>7.105539940208387</v>
      </c>
      <c r="HV13">
        <v>7.105539940208387</v>
      </c>
      <c r="HW13">
        <v>5.9172618134974373</v>
      </c>
      <c r="HX13">
        <v>7.105539940208387</v>
      </c>
      <c r="HY13">
        <v>5.9172618134974373</v>
      </c>
      <c r="HZ13">
        <v>7.105539940208387</v>
      </c>
      <c r="IA13">
        <v>5.9172618134974373</v>
      </c>
      <c r="IB13">
        <v>7.105539940208387</v>
      </c>
      <c r="IC13">
        <v>5.9172618134974373</v>
      </c>
      <c r="ID13">
        <v>7.105539940208387</v>
      </c>
      <c r="IE13">
        <v>5.9172618134974373</v>
      </c>
      <c r="IF13">
        <v>5.9172618134974373</v>
      </c>
      <c r="IG13">
        <v>5.9172618134974373</v>
      </c>
      <c r="IH13">
        <v>7.105539940208387</v>
      </c>
      <c r="II13">
        <v>5.9172618134974373</v>
      </c>
      <c r="IJ13">
        <v>5.9172618134974373</v>
      </c>
      <c r="IK13">
        <v>7.105539940208387</v>
      </c>
      <c r="IL13">
        <v>7.105539940208387</v>
      </c>
      <c r="IM13">
        <v>5.9172618134974373</v>
      </c>
      <c r="IN13">
        <v>7.105539940208387</v>
      </c>
      <c r="IO13">
        <v>7.105539940208387</v>
      </c>
      <c r="IP13">
        <v>5.9172618134974373</v>
      </c>
      <c r="IQ13">
        <v>5.9172618134974373</v>
      </c>
      <c r="IR13">
        <v>7.105539940208387</v>
      </c>
      <c r="IS13">
        <v>7.105539940208387</v>
      </c>
      <c r="IT13">
        <v>7.105539940208387</v>
      </c>
      <c r="IU13">
        <v>5.9172618134974373</v>
      </c>
      <c r="IV13">
        <v>7.105539940208387</v>
      </c>
      <c r="IW13">
        <v>7.105539940208387</v>
      </c>
      <c r="IX13">
        <v>6.7228516784825088</v>
      </c>
      <c r="IY13">
        <v>5.9172618134974373</v>
      </c>
      <c r="IZ13">
        <v>5.9172618134974373</v>
      </c>
      <c r="JA13">
        <v>7.105539940208387</v>
      </c>
      <c r="JB13">
        <v>5.9172618134974373</v>
      </c>
      <c r="JC13">
        <v>5.9172618134974373</v>
      </c>
      <c r="JD13">
        <v>7.105539940208387</v>
      </c>
      <c r="JE13">
        <v>7.105539940208387</v>
      </c>
      <c r="JF13">
        <v>5.9172618134974373</v>
      </c>
      <c r="JG13">
        <v>5.9172618134974373</v>
      </c>
      <c r="JH13">
        <v>5.9172618134974373</v>
      </c>
      <c r="JI13">
        <v>7.105539940208387</v>
      </c>
      <c r="JJ13">
        <v>5.9172618134974373</v>
      </c>
      <c r="JK13">
        <v>5.9172618134974373</v>
      </c>
      <c r="JL13">
        <v>6.2457443512002291</v>
      </c>
      <c r="JM13">
        <v>6.1769124167368901</v>
      </c>
      <c r="JN13">
        <v>5.9172618134974373</v>
      </c>
      <c r="JO13">
        <v>5.9172618134974373</v>
      </c>
      <c r="JP13">
        <v>5.9172618134974373</v>
      </c>
      <c r="JQ13">
        <v>5.9172618134974373</v>
      </c>
      <c r="JR13">
        <v>5.9172618134974373</v>
      </c>
      <c r="JS13">
        <v>5.9172618134974373</v>
      </c>
      <c r="JT13">
        <v>5.9172618134974373</v>
      </c>
      <c r="JU13">
        <v>5.9172618134974373</v>
      </c>
      <c r="JV13">
        <v>5.9172618134974373</v>
      </c>
      <c r="JW13">
        <v>5.9172618134974373</v>
      </c>
      <c r="JX13">
        <v>5.9172618134974373</v>
      </c>
      <c r="JY13">
        <v>5.9172618134974373</v>
      </c>
      <c r="JZ13">
        <v>5.9172618134974373</v>
      </c>
      <c r="KA13">
        <v>5.9172618134974373</v>
      </c>
      <c r="KB13">
        <v>7.105539940208387</v>
      </c>
      <c r="KC13">
        <v>5.9172618134974373</v>
      </c>
      <c r="KD13">
        <v>5.9172618134974373</v>
      </c>
      <c r="KE13">
        <v>5.9172618134974373</v>
      </c>
      <c r="KF13">
        <v>5.9172618134974373</v>
      </c>
      <c r="KG13">
        <v>7.105539940208387</v>
      </c>
      <c r="KH13">
        <v>5.9172618134974373</v>
      </c>
      <c r="KI13">
        <v>7.105539940208387</v>
      </c>
      <c r="KJ13">
        <v>5.9172618134974373</v>
      </c>
      <c r="KK13">
        <v>5.9172618134974373</v>
      </c>
      <c r="KL13">
        <v>7.105539940208387</v>
      </c>
      <c r="KM13">
        <v>6.7454798552414079</v>
      </c>
      <c r="KN13">
        <v>5.9172618134974373</v>
      </c>
      <c r="KO13">
        <v>5.9172618134974373</v>
      </c>
      <c r="KP13">
        <v>5.9172618134974373</v>
      </c>
      <c r="KQ13">
        <v>5.9362975396040421</v>
      </c>
      <c r="KR13">
        <v>5.9172618134974373</v>
      </c>
      <c r="KS13">
        <v>7.105539940208387</v>
      </c>
      <c r="KT13">
        <v>6.3557007279412581</v>
      </c>
      <c r="KU13">
        <v>5.9172618134974373</v>
      </c>
      <c r="KV13">
        <v>7.105539940208387</v>
      </c>
      <c r="KW13">
        <v>5.9172618134974373</v>
      </c>
      <c r="KX13">
        <v>5.9172618134974373</v>
      </c>
      <c r="KY13">
        <v>7.105539940208387</v>
      </c>
      <c r="KZ13">
        <v>5.9172618134974373</v>
      </c>
      <c r="LA13">
        <v>7.105539940208387</v>
      </c>
      <c r="LB13">
        <v>7.105539940208387</v>
      </c>
      <c r="LC13">
        <v>6.5566968982130156</v>
      </c>
      <c r="LD13">
        <v>5.9172618134974373</v>
      </c>
      <c r="LE13">
        <v>5.9172618134974373</v>
      </c>
      <c r="LF13">
        <v>7.105539940208387</v>
      </c>
      <c r="LG13">
        <v>5.9172618134974373</v>
      </c>
      <c r="LH13">
        <v>7.105539940208387</v>
      </c>
      <c r="LI13">
        <v>5.9172618134974373</v>
      </c>
      <c r="LJ13">
        <v>5.9172618134974373</v>
      </c>
      <c r="LK13">
        <v>7.105539940208387</v>
      </c>
      <c r="LL13">
        <v>6.9906876046351947</v>
      </c>
      <c r="LM13">
        <v>5.9172618134974373</v>
      </c>
      <c r="LN13">
        <v>5.9172618134974373</v>
      </c>
      <c r="LO13">
        <v>5.9172618134974373</v>
      </c>
      <c r="LP13">
        <v>5.9172618134974373</v>
      </c>
      <c r="LQ13">
        <v>7.0146085463356798</v>
      </c>
      <c r="LR13">
        <v>6.7815745314438614</v>
      </c>
      <c r="LS13">
        <v>6.1634202115692647</v>
      </c>
      <c r="LT13">
        <v>5.9172618134974373</v>
      </c>
      <c r="LU13">
        <v>5.9172618134974373</v>
      </c>
      <c r="LV13">
        <v>5.9172618134974373</v>
      </c>
      <c r="LW13">
        <v>5.9172618134974373</v>
      </c>
      <c r="LX13">
        <v>5.9172618134974373</v>
      </c>
      <c r="LY13">
        <v>5.9172618134974373</v>
      </c>
      <c r="LZ13">
        <v>5.9172618134974373</v>
      </c>
      <c r="MA13">
        <v>5.9172618134974373</v>
      </c>
      <c r="MB13">
        <v>7.105539940208387</v>
      </c>
      <c r="MC13">
        <v>5.9172618134974373</v>
      </c>
      <c r="MD13">
        <v>5.9172618134974373</v>
      </c>
      <c r="ME13">
        <v>5.9172618134974373</v>
      </c>
      <c r="MF13">
        <v>5.9172618134974373</v>
      </c>
      <c r="MG13">
        <v>5.9172618134974373</v>
      </c>
      <c r="MH13">
        <v>7.105539940208387</v>
      </c>
      <c r="MI13">
        <v>7.105539940208387</v>
      </c>
      <c r="MJ13">
        <v>5.9172618134974373</v>
      </c>
      <c r="MK13">
        <v>5.9172618134974373</v>
      </c>
      <c r="ML13">
        <v>5.9172618134974373</v>
      </c>
      <c r="MM13">
        <v>7.105539940208387</v>
      </c>
      <c r="MN13">
        <v>5.9172618134974373</v>
      </c>
      <c r="MO13">
        <v>5.9172618134974373</v>
      </c>
      <c r="MP13">
        <v>7.105539940208387</v>
      </c>
      <c r="MQ13">
        <v>7.105539940208387</v>
      </c>
      <c r="MR13">
        <v>7.105539940208387</v>
      </c>
      <c r="MS13">
        <v>5.9172618134974373</v>
      </c>
      <c r="MT13">
        <v>7.105539940208387</v>
      </c>
      <c r="MU13">
        <v>7.105539940208387</v>
      </c>
      <c r="MV13">
        <v>7.105539940208387</v>
      </c>
      <c r="MW13">
        <v>5.9172618134974373</v>
      </c>
      <c r="MX13">
        <v>5.9172618134974373</v>
      </c>
      <c r="MY13">
        <v>5.9172618134974373</v>
      </c>
      <c r="MZ13">
        <v>5.9172618134974373</v>
      </c>
      <c r="NA13">
        <v>5.9172618134974373</v>
      </c>
      <c r="NB13">
        <v>5.996311640546554</v>
      </c>
      <c r="NC13">
        <v>5.9172618134974373</v>
      </c>
      <c r="ND13">
        <v>5.9172618134974373</v>
      </c>
      <c r="NE13">
        <v>5.9172618134974373</v>
      </c>
      <c r="NF13">
        <v>7.105539940208387</v>
      </c>
      <c r="NG13">
        <v>5.9172618134974373</v>
      </c>
      <c r="NH13">
        <v>7.105539940208387</v>
      </c>
      <c r="NI13">
        <v>5.9172618134974373</v>
      </c>
      <c r="NJ13">
        <v>7.105539940208387</v>
      </c>
      <c r="NK13">
        <v>5.9172618134974373</v>
      </c>
      <c r="NL13">
        <v>5.9172618134974373</v>
      </c>
      <c r="NM13">
        <v>5.9172618134974373</v>
      </c>
      <c r="NN13">
        <v>7.105539940208387</v>
      </c>
      <c r="NO13">
        <v>5.9172618134974373</v>
      </c>
      <c r="NP13">
        <v>6.3053120708695101</v>
      </c>
      <c r="NQ13">
        <v>5.9172618134974373</v>
      </c>
      <c r="NR13">
        <v>7.105539940208387</v>
      </c>
      <c r="NS13">
        <v>5.9172618134974373</v>
      </c>
      <c r="NT13">
        <v>5.9172618134974373</v>
      </c>
      <c r="NU13">
        <v>7.105539940208387</v>
      </c>
      <c r="NV13">
        <v>5.9172618134974373</v>
      </c>
      <c r="NW13">
        <v>7.105539940208387</v>
      </c>
      <c r="NX13">
        <v>7.105539940208387</v>
      </c>
      <c r="NY13">
        <v>5.9172618134974373</v>
      </c>
      <c r="NZ13">
        <v>5.9172618134974373</v>
      </c>
      <c r="OA13">
        <v>5.9172618134974373</v>
      </c>
      <c r="OB13">
        <v>5.9172618134974373</v>
      </c>
      <c r="OC13">
        <v>7.105539940208387</v>
      </c>
      <c r="OD13">
        <v>6.3033899131390001</v>
      </c>
      <c r="OE13">
        <v>5.9172618134974373</v>
      </c>
      <c r="OF13">
        <v>6.3742937605121917</v>
      </c>
      <c r="OG13">
        <v>6.8195992279284887</v>
      </c>
      <c r="OH13">
        <v>7.105539940208387</v>
      </c>
      <c r="OI13">
        <v>6.1183970757860742</v>
      </c>
      <c r="OJ13">
        <v>5.9172618134974373</v>
      </c>
      <c r="OK13">
        <v>7.105539940208387</v>
      </c>
      <c r="OL13">
        <v>5.9172618134974373</v>
      </c>
      <c r="OM13">
        <v>7.105539940208387</v>
      </c>
      <c r="ON13">
        <v>6.5922389447618936</v>
      </c>
      <c r="OO13">
        <v>6.1847249635704298</v>
      </c>
      <c r="OP13">
        <v>5.9172618134974373</v>
      </c>
      <c r="OQ13">
        <v>7.105539940208387</v>
      </c>
      <c r="OR13">
        <v>5.9172618134974373</v>
      </c>
      <c r="OS13">
        <v>7.105539940208387</v>
      </c>
      <c r="OT13">
        <v>7.105539940208387</v>
      </c>
      <c r="OU13">
        <v>7.105539940208387</v>
      </c>
      <c r="OV13">
        <v>5.9172618134974373</v>
      </c>
      <c r="OW13">
        <v>5.9172618134974373</v>
      </c>
      <c r="OX13">
        <v>5.9172618134974373</v>
      </c>
      <c r="OY13">
        <v>5.9172618134974373</v>
      </c>
      <c r="OZ13">
        <v>7.105539940208387</v>
      </c>
      <c r="PA13">
        <v>7.105539940208387</v>
      </c>
      <c r="PB13">
        <v>5.9172618134974373</v>
      </c>
      <c r="PC13">
        <v>6.0678851198132238</v>
      </c>
      <c r="PD13">
        <v>5.9172618134974373</v>
      </c>
      <c r="PE13">
        <v>7.105539940208387</v>
      </c>
      <c r="PF13">
        <v>7.105539940208387</v>
      </c>
      <c r="PG13">
        <v>5.9172618134974373</v>
      </c>
      <c r="PH13">
        <v>5.9172618134974373</v>
      </c>
      <c r="PI13">
        <v>5.9172618134974373</v>
      </c>
      <c r="PJ13">
        <v>7.105539940208387</v>
      </c>
      <c r="PK13">
        <v>5.9172618134974373</v>
      </c>
      <c r="PL13">
        <v>7.105539940208387</v>
      </c>
      <c r="PM13">
        <v>7.105539940208387</v>
      </c>
      <c r="PN13">
        <v>5.9172618134974373</v>
      </c>
      <c r="PO13">
        <v>7.105539940208387</v>
      </c>
      <c r="PP13">
        <v>5.9172618134974373</v>
      </c>
      <c r="PQ13">
        <v>6.1632911677828988</v>
      </c>
      <c r="PR13">
        <v>6.4197563134540401</v>
      </c>
      <c r="PS13">
        <v>5.9172618134974373</v>
      </c>
      <c r="PT13">
        <v>6.8324454937413837</v>
      </c>
      <c r="PU13">
        <v>5.9172618134974373</v>
      </c>
      <c r="PV13">
        <v>5.9172618134974373</v>
      </c>
      <c r="PW13">
        <v>5.9172618134974373</v>
      </c>
      <c r="PX13">
        <v>7.105539940208387</v>
      </c>
      <c r="PY13">
        <v>5.9172618134974373</v>
      </c>
      <c r="PZ13">
        <v>6.1289626602897131</v>
      </c>
      <c r="QA13">
        <v>7.105539940208387</v>
      </c>
      <c r="QB13">
        <v>7.105539940208387</v>
      </c>
      <c r="QC13">
        <v>5.9172618134974373</v>
      </c>
      <c r="QD13">
        <v>5.9172618134974373</v>
      </c>
      <c r="QE13">
        <v>7.105539940208387</v>
      </c>
      <c r="QF13">
        <v>7.105539940208387</v>
      </c>
      <c r="QG13">
        <v>5.9172618134974373</v>
      </c>
      <c r="QH13">
        <v>7.105539940208387</v>
      </c>
      <c r="QI13">
        <v>5.9172618134974373</v>
      </c>
      <c r="QJ13">
        <v>5.9172618134974373</v>
      </c>
      <c r="QK13">
        <v>7.105539940208387</v>
      </c>
      <c r="QL13">
        <v>5.9172618134974373</v>
      </c>
      <c r="QM13">
        <v>6.5115658624559609</v>
      </c>
      <c r="QN13">
        <v>7.105539940208387</v>
      </c>
      <c r="QO13">
        <v>5.9172618134974373</v>
      </c>
      <c r="QP13">
        <v>5.9172618134974373</v>
      </c>
      <c r="QQ13">
        <v>5.9172618134974373</v>
      </c>
      <c r="QR13">
        <v>5.9172618134974373</v>
      </c>
      <c r="QS13">
        <v>5.9172618134974373</v>
      </c>
      <c r="QT13">
        <v>6.8765360691471322</v>
      </c>
      <c r="QU13">
        <v>5.9172618134974373</v>
      </c>
      <c r="QV13">
        <v>5.9172618134974373</v>
      </c>
      <c r="QW13">
        <v>5.9172618134974373</v>
      </c>
      <c r="QX13">
        <v>5.9172618134974373</v>
      </c>
      <c r="QY13">
        <v>5.9172618134974373</v>
      </c>
      <c r="QZ13">
        <v>7.0178514814452759</v>
      </c>
      <c r="RA13">
        <v>6.064748971474117</v>
      </c>
      <c r="RB13">
        <v>6.2915591937339252</v>
      </c>
      <c r="RC13">
        <v>7.105539940208387</v>
      </c>
      <c r="RD13">
        <v>7.105539940208387</v>
      </c>
      <c r="RE13">
        <v>5.9172618134974373</v>
      </c>
      <c r="RF13">
        <v>7.105539940208387</v>
      </c>
      <c r="RG13">
        <v>7.105539940208387</v>
      </c>
      <c r="RH13">
        <v>7.105539940208387</v>
      </c>
      <c r="RI13">
        <v>7.105539940208387</v>
      </c>
      <c r="RJ13">
        <v>7.105539940208387</v>
      </c>
      <c r="RK13">
        <v>5.9172618134974373</v>
      </c>
      <c r="RL13">
        <v>7.105539940208387</v>
      </c>
      <c r="RM13">
        <v>5.9172618134974373</v>
      </c>
      <c r="RN13">
        <v>5.9172618134974373</v>
      </c>
      <c r="RO13">
        <v>5.9172618134974373</v>
      </c>
      <c r="RP13">
        <v>7.105539940208387</v>
      </c>
      <c r="RQ13">
        <v>7.105539940208387</v>
      </c>
      <c r="RR13">
        <v>7.105539940208387</v>
      </c>
      <c r="RS13">
        <v>7.105539940208387</v>
      </c>
      <c r="RT13">
        <v>7.105539940208387</v>
      </c>
      <c r="RU13">
        <v>7.105539940208387</v>
      </c>
      <c r="RV13">
        <v>5.9172618134974373</v>
      </c>
      <c r="RW13">
        <v>7.105539940208387</v>
      </c>
      <c r="RX13">
        <v>7.105539940208387</v>
      </c>
      <c r="RY13">
        <v>5.9172618134974373</v>
      </c>
      <c r="RZ13">
        <v>5.9172618134974373</v>
      </c>
      <c r="SA13">
        <v>6.3277999112468271</v>
      </c>
      <c r="SB13">
        <v>5.9172618134974373</v>
      </c>
      <c r="SC13">
        <v>7.105539940208387</v>
      </c>
      <c r="SD13">
        <v>5.9172618134974373</v>
      </c>
      <c r="SE13">
        <v>5.9172618134974373</v>
      </c>
      <c r="SF13">
        <v>5.9172618134974373</v>
      </c>
      <c r="SG13">
        <v>7.105539940208387</v>
      </c>
    </row>
    <row r="14" spans="1:501" x14ac:dyDescent="0.35">
      <c r="A14">
        <v>2033</v>
      </c>
      <c r="B14">
        <v>7.460816937218806</v>
      </c>
      <c r="C14">
        <v>5.9961586376774036</v>
      </c>
      <c r="D14">
        <v>7.0271532301426598</v>
      </c>
      <c r="E14">
        <v>5.9961586376774036</v>
      </c>
      <c r="F14">
        <v>5.9961586376774036</v>
      </c>
      <c r="G14">
        <v>7.460816937218806</v>
      </c>
      <c r="H14">
        <v>5.9961586376774036</v>
      </c>
      <c r="I14">
        <v>7.460816937218806</v>
      </c>
      <c r="J14">
        <v>7.460816937218806</v>
      </c>
      <c r="K14">
        <v>7.460816937218806</v>
      </c>
      <c r="L14">
        <v>5.9961586376774036</v>
      </c>
      <c r="M14">
        <v>5.9961586376774036</v>
      </c>
      <c r="N14">
        <v>5.9961586376774036</v>
      </c>
      <c r="O14">
        <v>7.460816937218806</v>
      </c>
      <c r="P14">
        <v>7.460816937218806</v>
      </c>
      <c r="Q14">
        <v>7.460816937218806</v>
      </c>
      <c r="R14">
        <v>7.460816937218806</v>
      </c>
      <c r="S14">
        <v>6.6012073552385075</v>
      </c>
      <c r="T14">
        <v>7.460816937218806</v>
      </c>
      <c r="U14">
        <v>5.9961586376774036</v>
      </c>
      <c r="V14">
        <v>5.9961586376774036</v>
      </c>
      <c r="W14">
        <v>5.9961586376774036</v>
      </c>
      <c r="X14">
        <v>5.9961586376774036</v>
      </c>
      <c r="Y14">
        <v>5.9961586376774036</v>
      </c>
      <c r="Z14">
        <v>5.9961586376774036</v>
      </c>
      <c r="AA14">
        <v>5.9961586376774036</v>
      </c>
      <c r="AB14">
        <v>5.9961586376774036</v>
      </c>
      <c r="AC14">
        <v>5.9961586376774036</v>
      </c>
      <c r="AD14">
        <v>5.9961586376774036</v>
      </c>
      <c r="AE14">
        <v>7.460816937218806</v>
      </c>
      <c r="AF14">
        <v>5.9961586376774036</v>
      </c>
      <c r="AG14">
        <v>7.460816937218806</v>
      </c>
      <c r="AH14">
        <v>7.460816937218806</v>
      </c>
      <c r="AI14">
        <v>6.877876087351769</v>
      </c>
      <c r="AJ14">
        <v>5.9961586376774036</v>
      </c>
      <c r="AK14">
        <v>5.9961586376774036</v>
      </c>
      <c r="AL14">
        <v>6.873786279120158</v>
      </c>
      <c r="AM14">
        <v>5.9961586376774036</v>
      </c>
      <c r="AN14">
        <v>5.9961586376774036</v>
      </c>
      <c r="AO14">
        <v>5.9961586376774036</v>
      </c>
      <c r="AP14">
        <v>7.460816937218806</v>
      </c>
      <c r="AQ14">
        <v>7.460816937218806</v>
      </c>
      <c r="AR14">
        <v>5.9961586376774036</v>
      </c>
      <c r="AS14">
        <v>5.9961586376774036</v>
      </c>
      <c r="AT14">
        <v>7.460816937218806</v>
      </c>
      <c r="AU14">
        <v>6.1048050858246592</v>
      </c>
      <c r="AV14">
        <v>7.460816937218806</v>
      </c>
      <c r="AW14">
        <v>7.460816937218806</v>
      </c>
      <c r="AX14">
        <v>5.9961586376774036</v>
      </c>
      <c r="AY14">
        <v>7.460816937218806</v>
      </c>
      <c r="AZ14">
        <v>5.9961586376774036</v>
      </c>
      <c r="BA14">
        <v>6.6560865909918991</v>
      </c>
      <c r="BB14">
        <v>6.7153790736332581</v>
      </c>
      <c r="BC14">
        <v>5.9961586376774036</v>
      </c>
      <c r="BD14">
        <v>5.9961586376774036</v>
      </c>
      <c r="BE14">
        <v>7.460816937218806</v>
      </c>
      <c r="BF14">
        <v>5.9961586376774036</v>
      </c>
      <c r="BG14">
        <v>7.460816937218806</v>
      </c>
      <c r="BH14">
        <v>7.460816937218806</v>
      </c>
      <c r="BI14">
        <v>5.9961586376774036</v>
      </c>
      <c r="BJ14">
        <v>7.460816937218806</v>
      </c>
      <c r="BK14">
        <v>5.9961586376774036</v>
      </c>
      <c r="BL14">
        <v>5.9961586376774036</v>
      </c>
      <c r="BM14">
        <v>7.2451844781506072</v>
      </c>
      <c r="BN14">
        <v>7.460816937218806</v>
      </c>
      <c r="BO14">
        <v>5.9961586376774036</v>
      </c>
      <c r="BP14">
        <v>5.9961586376774036</v>
      </c>
      <c r="BQ14">
        <v>5.9961586376774036</v>
      </c>
      <c r="BR14">
        <v>7.460816937218806</v>
      </c>
      <c r="BS14">
        <v>7.460816937218806</v>
      </c>
      <c r="BT14">
        <v>5.9961586376774036</v>
      </c>
      <c r="BU14">
        <v>5.9961586376774036</v>
      </c>
      <c r="BV14">
        <v>7.460816937218806</v>
      </c>
      <c r="BW14">
        <v>5.9961586376774036</v>
      </c>
      <c r="BX14">
        <v>5.9961586376774036</v>
      </c>
      <c r="BY14">
        <v>5.9961586376774036</v>
      </c>
      <c r="BZ14">
        <v>7.460816937218806</v>
      </c>
      <c r="CA14">
        <v>7.460816937218806</v>
      </c>
      <c r="CB14">
        <v>7.4475698509452961</v>
      </c>
      <c r="CC14">
        <v>5.9961586376774036</v>
      </c>
      <c r="CD14">
        <v>6.4831909130590857</v>
      </c>
      <c r="CE14">
        <v>5.9961586376774036</v>
      </c>
      <c r="CF14">
        <v>5.9961586376774036</v>
      </c>
      <c r="CG14">
        <v>5.9961586376774036</v>
      </c>
      <c r="CH14">
        <v>5.9961586376774036</v>
      </c>
      <c r="CI14">
        <v>7.460816937218806</v>
      </c>
      <c r="CJ14">
        <v>7.460816937218806</v>
      </c>
      <c r="CK14">
        <v>5.9961586376774036</v>
      </c>
      <c r="CL14">
        <v>5.9961586376774036</v>
      </c>
      <c r="CM14">
        <v>7.460816937218806</v>
      </c>
      <c r="CN14">
        <v>5.9961586376774036</v>
      </c>
      <c r="CO14">
        <v>7.460816937218806</v>
      </c>
      <c r="CP14">
        <v>5.9961586376774036</v>
      </c>
      <c r="CQ14">
        <v>5.9961586376774036</v>
      </c>
      <c r="CR14">
        <v>6.6184901799124694</v>
      </c>
      <c r="CS14">
        <v>5.9961586376774036</v>
      </c>
      <c r="CT14">
        <v>5.9961586376774036</v>
      </c>
      <c r="CU14">
        <v>7.460816937218806</v>
      </c>
      <c r="CV14">
        <v>5.9961586376774036</v>
      </c>
      <c r="CW14">
        <v>5.9961586376774036</v>
      </c>
      <c r="CX14">
        <v>5.9961586376774036</v>
      </c>
      <c r="CY14">
        <v>5.9961586376774036</v>
      </c>
      <c r="CZ14">
        <v>5.9961586376774036</v>
      </c>
      <c r="DA14">
        <v>7.460816937218806</v>
      </c>
      <c r="DB14">
        <v>7.460816937218806</v>
      </c>
      <c r="DC14">
        <v>5.9961586376774036</v>
      </c>
      <c r="DD14">
        <v>7.460816937218806</v>
      </c>
      <c r="DE14">
        <v>5.9961586376774036</v>
      </c>
      <c r="DF14">
        <v>5.9961586376774036</v>
      </c>
      <c r="DG14">
        <v>6.3795859546499649</v>
      </c>
      <c r="DH14">
        <v>5.9961586376774036</v>
      </c>
      <c r="DI14">
        <v>7.460816937218806</v>
      </c>
      <c r="DJ14">
        <v>7.460816937218806</v>
      </c>
      <c r="DK14">
        <v>5.9961586376774036</v>
      </c>
      <c r="DL14">
        <v>5.9961586376774036</v>
      </c>
      <c r="DM14">
        <v>5.9961586376774036</v>
      </c>
      <c r="DN14">
        <v>5.9961586376774036</v>
      </c>
      <c r="DO14">
        <v>5.9961586376774036</v>
      </c>
      <c r="DP14">
        <v>5.9961586376774036</v>
      </c>
      <c r="DQ14">
        <v>7.460816937218806</v>
      </c>
      <c r="DR14">
        <v>7.460816937218806</v>
      </c>
      <c r="DS14">
        <v>7.460816937218806</v>
      </c>
      <c r="DT14">
        <v>7.460816937218806</v>
      </c>
      <c r="DU14">
        <v>7.460816937218806</v>
      </c>
      <c r="DV14">
        <v>7.460816937218806</v>
      </c>
      <c r="DW14">
        <v>5.9961586376774036</v>
      </c>
      <c r="DX14">
        <v>7.460816937218806</v>
      </c>
      <c r="DY14">
        <v>5.9961586376774036</v>
      </c>
      <c r="DZ14">
        <v>7.460816937218806</v>
      </c>
      <c r="EA14">
        <v>7.460816937218806</v>
      </c>
      <c r="EB14">
        <v>5.9961586376774036</v>
      </c>
      <c r="EC14">
        <v>7.460816937218806</v>
      </c>
      <c r="ED14">
        <v>7.460816937218806</v>
      </c>
      <c r="EE14">
        <v>5.9961586376774036</v>
      </c>
      <c r="EF14">
        <v>5.9961586376774036</v>
      </c>
      <c r="EG14">
        <v>5.9961586376774036</v>
      </c>
      <c r="EH14">
        <v>5.9961586376774036</v>
      </c>
      <c r="EI14">
        <v>6.0605723627997055</v>
      </c>
      <c r="EJ14">
        <v>7.460816937218806</v>
      </c>
      <c r="EK14">
        <v>7.460816937218806</v>
      </c>
      <c r="EL14">
        <v>7.460816937218806</v>
      </c>
      <c r="EM14">
        <v>7.460816937218806</v>
      </c>
      <c r="EN14">
        <v>5.9961586376774036</v>
      </c>
      <c r="EO14">
        <v>7.460816937218806</v>
      </c>
      <c r="EP14">
        <v>5.9961586376774036</v>
      </c>
      <c r="EQ14">
        <v>7.460816937218806</v>
      </c>
      <c r="ER14">
        <v>7.0236399855114788</v>
      </c>
      <c r="ES14">
        <v>5.9961586376774036</v>
      </c>
      <c r="ET14">
        <v>5.9961586376774036</v>
      </c>
      <c r="EU14">
        <v>5.9961586376774036</v>
      </c>
      <c r="EV14">
        <v>7.460816937218806</v>
      </c>
      <c r="EW14">
        <v>5.9961586376774036</v>
      </c>
      <c r="EX14">
        <v>7.460816937218806</v>
      </c>
      <c r="EY14">
        <v>7.460816937218806</v>
      </c>
      <c r="EZ14">
        <v>7.460816937218806</v>
      </c>
      <c r="FA14">
        <v>5.9961586376774036</v>
      </c>
      <c r="FB14">
        <v>5.9961586376774036</v>
      </c>
      <c r="FC14">
        <v>7.460816937218806</v>
      </c>
      <c r="FD14">
        <v>7.460816937218806</v>
      </c>
      <c r="FE14">
        <v>7.460816937218806</v>
      </c>
      <c r="FF14">
        <v>7.460816937218806</v>
      </c>
      <c r="FG14">
        <v>5.9961586376774036</v>
      </c>
      <c r="FH14">
        <v>5.9961586376774036</v>
      </c>
      <c r="FI14">
        <v>5.9961586376774036</v>
      </c>
      <c r="FJ14">
        <v>6.3565259997492234</v>
      </c>
      <c r="FK14">
        <v>5.9961586376774036</v>
      </c>
      <c r="FL14">
        <v>7.460816937218806</v>
      </c>
      <c r="FM14">
        <v>5.9961586376774036</v>
      </c>
      <c r="FN14">
        <v>7.1120976642545353</v>
      </c>
      <c r="FO14">
        <v>7.460816937218806</v>
      </c>
      <c r="FP14">
        <v>5.9961586376774036</v>
      </c>
      <c r="FQ14">
        <v>5.9961586376774036</v>
      </c>
      <c r="FR14">
        <v>7.460816937218806</v>
      </c>
      <c r="FS14">
        <v>7.460816937218806</v>
      </c>
      <c r="FT14">
        <v>5.9961586376774036</v>
      </c>
      <c r="FU14">
        <v>7.460816937218806</v>
      </c>
      <c r="FV14">
        <v>5.9961586376774036</v>
      </c>
      <c r="FW14">
        <v>5.9961586376774036</v>
      </c>
      <c r="FX14">
        <v>7.1676507377858272</v>
      </c>
      <c r="FY14">
        <v>5.9961586376774036</v>
      </c>
      <c r="FZ14">
        <v>5.9961586376774036</v>
      </c>
      <c r="GA14">
        <v>5.9961586376774036</v>
      </c>
      <c r="GB14">
        <v>7.460816937218806</v>
      </c>
      <c r="GC14">
        <v>7.460816937218806</v>
      </c>
      <c r="GD14">
        <v>7.460816937218806</v>
      </c>
      <c r="GE14">
        <v>7.0268295218924726</v>
      </c>
      <c r="GF14">
        <v>5.9961586376774036</v>
      </c>
      <c r="GG14">
        <v>7.460816937218806</v>
      </c>
      <c r="GH14">
        <v>5.9961586376774036</v>
      </c>
      <c r="GI14">
        <v>5.9961586376774036</v>
      </c>
      <c r="GJ14">
        <v>5.9961586376774036</v>
      </c>
      <c r="GK14">
        <v>5.9961586376774036</v>
      </c>
      <c r="GL14">
        <v>5.9961586376774036</v>
      </c>
      <c r="GM14">
        <v>5.9961586376774036</v>
      </c>
      <c r="GN14">
        <v>7.460816937218806</v>
      </c>
      <c r="GO14">
        <v>7.460816937218806</v>
      </c>
      <c r="GP14">
        <v>7.460816937218806</v>
      </c>
      <c r="GQ14">
        <v>5.9961586376774036</v>
      </c>
      <c r="GR14">
        <v>6.45188465325983</v>
      </c>
      <c r="GS14">
        <v>5.9961586376774036</v>
      </c>
      <c r="GT14">
        <v>7.353569246792941</v>
      </c>
      <c r="GU14">
        <v>5.9961586376774036</v>
      </c>
      <c r="GV14">
        <v>7.460816937218806</v>
      </c>
      <c r="GW14">
        <v>7.1462703627405491</v>
      </c>
      <c r="GX14">
        <v>5.9961586376774036</v>
      </c>
      <c r="GY14">
        <v>7.460816937218806</v>
      </c>
      <c r="GZ14">
        <v>5.9961586376774036</v>
      </c>
      <c r="HA14">
        <v>5.9961586376774036</v>
      </c>
      <c r="HB14">
        <v>5.9961586376774036</v>
      </c>
      <c r="HC14">
        <v>7.460816937218806</v>
      </c>
      <c r="HD14">
        <v>7.460816937218806</v>
      </c>
      <c r="HE14">
        <v>5.9961586376774036</v>
      </c>
      <c r="HF14">
        <v>7.460816937218806</v>
      </c>
      <c r="HG14">
        <v>6.0808126986747322</v>
      </c>
      <c r="HH14">
        <v>5.9961586376774036</v>
      </c>
      <c r="HI14">
        <v>7.460816937218806</v>
      </c>
      <c r="HJ14">
        <v>5.9961586376774036</v>
      </c>
      <c r="HK14">
        <v>5.9961586376774036</v>
      </c>
      <c r="HL14">
        <v>5.9961586376774036</v>
      </c>
      <c r="HM14">
        <v>7.460816937218806</v>
      </c>
      <c r="HN14">
        <v>5.9961586376774036</v>
      </c>
      <c r="HO14">
        <v>7.460816937218806</v>
      </c>
      <c r="HP14">
        <v>5.9961586376774036</v>
      </c>
      <c r="HQ14">
        <v>5.9961586376774036</v>
      </c>
      <c r="HR14">
        <v>6.7023819919766936</v>
      </c>
      <c r="HS14">
        <v>5.9961586376774036</v>
      </c>
      <c r="HT14">
        <v>5.9961586376774036</v>
      </c>
      <c r="HU14">
        <v>7.460816937218806</v>
      </c>
      <c r="HV14">
        <v>7.460816937218806</v>
      </c>
      <c r="HW14">
        <v>5.9961586376774036</v>
      </c>
      <c r="HX14">
        <v>7.460816937218806</v>
      </c>
      <c r="HY14">
        <v>5.9961586376774036</v>
      </c>
      <c r="HZ14">
        <v>7.460816937218806</v>
      </c>
      <c r="IA14">
        <v>5.9961586376774036</v>
      </c>
      <c r="IB14">
        <v>7.460816937218806</v>
      </c>
      <c r="IC14">
        <v>5.9961586376774036</v>
      </c>
      <c r="ID14">
        <v>7.460816937218806</v>
      </c>
      <c r="IE14">
        <v>6.0614290607205277</v>
      </c>
      <c r="IF14">
        <v>5.9961586376774036</v>
      </c>
      <c r="IG14">
        <v>5.9961586376774036</v>
      </c>
      <c r="IH14">
        <v>7.460816937218806</v>
      </c>
      <c r="II14">
        <v>5.9961586376774036</v>
      </c>
      <c r="IJ14">
        <v>5.9961586376774036</v>
      </c>
      <c r="IK14">
        <v>7.460816937218806</v>
      </c>
      <c r="IL14">
        <v>7.460816937218806</v>
      </c>
      <c r="IM14">
        <v>5.9961586376774036</v>
      </c>
      <c r="IN14">
        <v>7.460816937218806</v>
      </c>
      <c r="IO14">
        <v>7.460816937218806</v>
      </c>
      <c r="IP14">
        <v>5.9961586376774036</v>
      </c>
      <c r="IQ14">
        <v>5.9961586376774036</v>
      </c>
      <c r="IR14">
        <v>7.460816937218806</v>
      </c>
      <c r="IS14">
        <v>7.460816937218806</v>
      </c>
      <c r="IT14">
        <v>7.460816937218806</v>
      </c>
      <c r="IU14">
        <v>5.9961586376774036</v>
      </c>
      <c r="IV14">
        <v>7.460816937218806</v>
      </c>
      <c r="IW14">
        <v>7.460816937218806</v>
      </c>
      <c r="IX14">
        <v>7.3149832996795485</v>
      </c>
      <c r="IY14">
        <v>5.9961586376774036</v>
      </c>
      <c r="IZ14">
        <v>5.9961586376774036</v>
      </c>
      <c r="JA14">
        <v>7.460816937218806</v>
      </c>
      <c r="JB14">
        <v>5.9961586376774036</v>
      </c>
      <c r="JC14">
        <v>5.9961586376774036</v>
      </c>
      <c r="JD14">
        <v>7.460816937218806</v>
      </c>
      <c r="JE14">
        <v>7.460816937218806</v>
      </c>
      <c r="JF14">
        <v>6.2062077877865125</v>
      </c>
      <c r="JG14">
        <v>5.9961586376774036</v>
      </c>
      <c r="JH14">
        <v>5.9961586376774036</v>
      </c>
      <c r="JI14">
        <v>7.460816937218806</v>
      </c>
      <c r="JJ14">
        <v>5.9961586376774036</v>
      </c>
      <c r="JK14">
        <v>5.9961586376774036</v>
      </c>
      <c r="JL14">
        <v>6.5712779455520325</v>
      </c>
      <c r="JM14">
        <v>6.7705336889631962</v>
      </c>
      <c r="JN14">
        <v>5.9961586376774036</v>
      </c>
      <c r="JO14">
        <v>5.9961586376774036</v>
      </c>
      <c r="JP14">
        <v>5.9961586376774036</v>
      </c>
      <c r="JQ14">
        <v>5.9961586376774036</v>
      </c>
      <c r="JR14">
        <v>5.9961586376774036</v>
      </c>
      <c r="JS14">
        <v>5.9961586376774036</v>
      </c>
      <c r="JT14">
        <v>5.9961586376774036</v>
      </c>
      <c r="JU14">
        <v>6.10863383116875</v>
      </c>
      <c r="JV14">
        <v>5.9961586376774036</v>
      </c>
      <c r="JW14">
        <v>5.9961586376774036</v>
      </c>
      <c r="JX14">
        <v>5.9961586376774036</v>
      </c>
      <c r="JY14">
        <v>5.9961586376774036</v>
      </c>
      <c r="JZ14">
        <v>5.9961586376774036</v>
      </c>
      <c r="KA14">
        <v>5.9961586376774036</v>
      </c>
      <c r="KB14">
        <v>7.460816937218806</v>
      </c>
      <c r="KC14">
        <v>6.1402960211709701</v>
      </c>
      <c r="KD14">
        <v>5.9961586376774036</v>
      </c>
      <c r="KE14">
        <v>5.9961586376774036</v>
      </c>
      <c r="KF14">
        <v>5.9961586376774036</v>
      </c>
      <c r="KG14">
        <v>7.460816937218806</v>
      </c>
      <c r="KH14">
        <v>5.9961586376774036</v>
      </c>
      <c r="KI14">
        <v>7.460816937218806</v>
      </c>
      <c r="KJ14">
        <v>5.9961586376774036</v>
      </c>
      <c r="KK14">
        <v>5.9961586376774036</v>
      </c>
      <c r="KL14">
        <v>7.460816937218806</v>
      </c>
      <c r="KM14">
        <v>7.2955420892118887</v>
      </c>
      <c r="KN14">
        <v>5.9961586376774036</v>
      </c>
      <c r="KO14">
        <v>5.9961586376774036</v>
      </c>
      <c r="KP14">
        <v>5.9961586376774036</v>
      </c>
      <c r="KQ14">
        <v>6.3903399484495607</v>
      </c>
      <c r="KR14">
        <v>5.9961586376774036</v>
      </c>
      <c r="KS14">
        <v>7.460816937218806</v>
      </c>
      <c r="KT14">
        <v>7.0976984463545412</v>
      </c>
      <c r="KU14">
        <v>5.9961586376774036</v>
      </c>
      <c r="KV14">
        <v>7.460816937218806</v>
      </c>
      <c r="KW14">
        <v>5.9961586376774036</v>
      </c>
      <c r="KX14">
        <v>5.9961586376774036</v>
      </c>
      <c r="KY14">
        <v>7.460816937218806</v>
      </c>
      <c r="KZ14">
        <v>5.9961586376774036</v>
      </c>
      <c r="LA14">
        <v>7.460816937218806</v>
      </c>
      <c r="LB14">
        <v>7.460816937218806</v>
      </c>
      <c r="LC14">
        <v>6.8234326989115557</v>
      </c>
      <c r="LD14">
        <v>5.9961586376774036</v>
      </c>
      <c r="LE14">
        <v>5.9961586376774036</v>
      </c>
      <c r="LF14">
        <v>7.460816937218806</v>
      </c>
      <c r="LG14">
        <v>5.9961586376774036</v>
      </c>
      <c r="LH14">
        <v>7.460816937218806</v>
      </c>
      <c r="LI14">
        <v>6.0986827258532088</v>
      </c>
      <c r="LJ14">
        <v>5.9961586376774036</v>
      </c>
      <c r="LK14">
        <v>7.460816937218806</v>
      </c>
      <c r="LL14">
        <v>7.460816937218806</v>
      </c>
      <c r="LM14">
        <v>5.9961586376774036</v>
      </c>
      <c r="LN14">
        <v>5.9961586376774036</v>
      </c>
      <c r="LO14">
        <v>5.9961586376774036</v>
      </c>
      <c r="LP14">
        <v>5.9961586376774036</v>
      </c>
      <c r="LQ14">
        <v>7.460816937218806</v>
      </c>
      <c r="LR14">
        <v>7.2228097217806839</v>
      </c>
      <c r="LS14">
        <v>6.5308110474370658</v>
      </c>
      <c r="LT14">
        <v>5.9961586376774036</v>
      </c>
      <c r="LU14">
        <v>5.9961586376774036</v>
      </c>
      <c r="LV14">
        <v>5.9961586376774036</v>
      </c>
      <c r="LW14">
        <v>5.9961586376774036</v>
      </c>
      <c r="LX14">
        <v>5.9961586376774036</v>
      </c>
      <c r="LY14">
        <v>5.9961586376774036</v>
      </c>
      <c r="LZ14">
        <v>6.3527774121968541</v>
      </c>
      <c r="MA14">
        <v>5.9961586376774036</v>
      </c>
      <c r="MB14">
        <v>7.460816937218806</v>
      </c>
      <c r="MC14">
        <v>5.9961586376774036</v>
      </c>
      <c r="MD14">
        <v>5.9961586376774036</v>
      </c>
      <c r="ME14">
        <v>5.9961586376774036</v>
      </c>
      <c r="MF14">
        <v>5.9961586376774036</v>
      </c>
      <c r="MG14">
        <v>6.5391350181750694</v>
      </c>
      <c r="MH14">
        <v>7.460816937218806</v>
      </c>
      <c r="MI14">
        <v>7.460816937218806</v>
      </c>
      <c r="MJ14">
        <v>5.9961586376774036</v>
      </c>
      <c r="MK14">
        <v>5.9961586376774036</v>
      </c>
      <c r="ML14">
        <v>5.9961586376774036</v>
      </c>
      <c r="MM14">
        <v>7.460816937218806</v>
      </c>
      <c r="MN14">
        <v>5.9961586376774036</v>
      </c>
      <c r="MO14">
        <v>5.9961586376774036</v>
      </c>
      <c r="MP14">
        <v>7.460816937218806</v>
      </c>
      <c r="MQ14">
        <v>7.460816937218806</v>
      </c>
      <c r="MR14">
        <v>7.460816937218806</v>
      </c>
      <c r="MS14">
        <v>5.9961586376774036</v>
      </c>
      <c r="MT14">
        <v>7.460816937218806</v>
      </c>
      <c r="MU14">
        <v>7.460816937218806</v>
      </c>
      <c r="MV14">
        <v>7.460816937218806</v>
      </c>
      <c r="MW14">
        <v>5.9961586376774036</v>
      </c>
      <c r="MX14">
        <v>5.9961586376774036</v>
      </c>
      <c r="MY14">
        <v>5.9961586376774036</v>
      </c>
      <c r="MZ14">
        <v>5.9961586376774036</v>
      </c>
      <c r="NA14">
        <v>5.9961586376774036</v>
      </c>
      <c r="NB14">
        <v>6.4855108372040418</v>
      </c>
      <c r="NC14">
        <v>6.1809827019790706</v>
      </c>
      <c r="ND14">
        <v>5.9961586376774036</v>
      </c>
      <c r="NE14">
        <v>5.9961586376774036</v>
      </c>
      <c r="NF14">
        <v>7.460816937218806</v>
      </c>
      <c r="NG14">
        <v>5.9961586376774036</v>
      </c>
      <c r="NH14">
        <v>7.460816937218806</v>
      </c>
      <c r="NI14">
        <v>5.9961586376774036</v>
      </c>
      <c r="NJ14">
        <v>7.460816937218806</v>
      </c>
      <c r="NK14">
        <v>5.9961586376774036</v>
      </c>
      <c r="NL14">
        <v>5.9961586376774036</v>
      </c>
      <c r="NM14">
        <v>5.9961586376774036</v>
      </c>
      <c r="NN14">
        <v>7.460816937218806</v>
      </c>
      <c r="NO14">
        <v>5.9961586376774036</v>
      </c>
      <c r="NP14">
        <v>6.8216542292239515</v>
      </c>
      <c r="NQ14">
        <v>5.9961586376774036</v>
      </c>
      <c r="NR14">
        <v>7.460816937218806</v>
      </c>
      <c r="NS14">
        <v>5.9961586376774036</v>
      </c>
      <c r="NT14">
        <v>5.9961586376774036</v>
      </c>
      <c r="NU14">
        <v>7.460816937218806</v>
      </c>
      <c r="NV14">
        <v>5.9961586376774036</v>
      </c>
      <c r="NW14">
        <v>7.460816937218806</v>
      </c>
      <c r="NX14">
        <v>7.460816937218806</v>
      </c>
      <c r="NY14">
        <v>5.9961586376774036</v>
      </c>
      <c r="NZ14">
        <v>5.9961586376774036</v>
      </c>
      <c r="OA14">
        <v>5.9961586376774036</v>
      </c>
      <c r="OB14">
        <v>5.9961586376774036</v>
      </c>
      <c r="OC14">
        <v>7.460816937218806</v>
      </c>
      <c r="OD14">
        <v>6.7679830681174744</v>
      </c>
      <c r="OE14">
        <v>5.9961586376774036</v>
      </c>
      <c r="OF14">
        <v>7.0476910707592575</v>
      </c>
      <c r="OG14">
        <v>7.460816937218806</v>
      </c>
      <c r="OH14">
        <v>7.460816937218806</v>
      </c>
      <c r="OI14">
        <v>6.6825748029703211</v>
      </c>
      <c r="OJ14">
        <v>5.9961586376774036</v>
      </c>
      <c r="OK14">
        <v>7.460816937218806</v>
      </c>
      <c r="OL14">
        <v>5.9961586376774036</v>
      </c>
      <c r="OM14">
        <v>7.460816937218806</v>
      </c>
      <c r="ON14">
        <v>7.1091196001684764</v>
      </c>
      <c r="OO14">
        <v>6.4602062251824295</v>
      </c>
      <c r="OP14">
        <v>5.9961586376774036</v>
      </c>
      <c r="OQ14">
        <v>7.460816937218806</v>
      </c>
      <c r="OR14">
        <v>5.9961586376774036</v>
      </c>
      <c r="OS14">
        <v>7.460816937218806</v>
      </c>
      <c r="OT14">
        <v>7.460816937218806</v>
      </c>
      <c r="OU14">
        <v>7.460816937218806</v>
      </c>
      <c r="OV14">
        <v>5.9961586376774036</v>
      </c>
      <c r="OW14">
        <v>5.9961586376774036</v>
      </c>
      <c r="OX14">
        <v>5.9961586376774036</v>
      </c>
      <c r="OY14">
        <v>5.9961586376774036</v>
      </c>
      <c r="OZ14">
        <v>7.460816937218806</v>
      </c>
      <c r="PA14">
        <v>7.460816937218806</v>
      </c>
      <c r="PB14">
        <v>5.9961586376774036</v>
      </c>
      <c r="PC14">
        <v>6.5933957874458855</v>
      </c>
      <c r="PD14">
        <v>6.7203291175049253</v>
      </c>
      <c r="PE14">
        <v>7.460816937218806</v>
      </c>
      <c r="PF14">
        <v>7.460816937218806</v>
      </c>
      <c r="PG14">
        <v>5.9961586376774036</v>
      </c>
      <c r="PH14">
        <v>5.9961586376774036</v>
      </c>
      <c r="PI14">
        <v>5.9961586376774036</v>
      </c>
      <c r="PJ14">
        <v>7.460816937218806</v>
      </c>
      <c r="PK14">
        <v>5.9961586376774036</v>
      </c>
      <c r="PL14">
        <v>7.460816937218806</v>
      </c>
      <c r="PM14">
        <v>7.460816937218806</v>
      </c>
      <c r="PN14">
        <v>5.9961586376774036</v>
      </c>
      <c r="PO14">
        <v>7.460816937218806</v>
      </c>
      <c r="PP14">
        <v>5.9961586376774036</v>
      </c>
      <c r="PQ14">
        <v>6.533725541337799</v>
      </c>
      <c r="PR14">
        <v>7.1114513262523404</v>
      </c>
      <c r="PS14">
        <v>6.0234812816625372</v>
      </c>
      <c r="PT14">
        <v>7.460816937218806</v>
      </c>
      <c r="PU14">
        <v>5.9961586376774036</v>
      </c>
      <c r="PV14">
        <v>5.9961586376774036</v>
      </c>
      <c r="PW14">
        <v>5.9961586376774036</v>
      </c>
      <c r="PX14">
        <v>7.460816937218806</v>
      </c>
      <c r="PY14">
        <v>5.9961586376774036</v>
      </c>
      <c r="PZ14">
        <v>6.8661044544970924</v>
      </c>
      <c r="QA14">
        <v>7.460816937218806</v>
      </c>
      <c r="QB14">
        <v>7.460816937218806</v>
      </c>
      <c r="QC14">
        <v>5.9961586376774036</v>
      </c>
      <c r="QD14">
        <v>5.9961586376774036</v>
      </c>
      <c r="QE14">
        <v>7.460816937218806</v>
      </c>
      <c r="QF14">
        <v>7.460816937218806</v>
      </c>
      <c r="QG14">
        <v>5.9961586376774036</v>
      </c>
      <c r="QH14">
        <v>7.460816937218806</v>
      </c>
      <c r="QI14">
        <v>5.9961586376774036</v>
      </c>
      <c r="QJ14">
        <v>5.9961586376774036</v>
      </c>
      <c r="QK14">
        <v>7.460816937218806</v>
      </c>
      <c r="QL14">
        <v>5.9961586376774036</v>
      </c>
      <c r="QM14">
        <v>7.3242993523004971</v>
      </c>
      <c r="QN14">
        <v>7.460816937218806</v>
      </c>
      <c r="QO14">
        <v>5.9961586376774036</v>
      </c>
      <c r="QP14">
        <v>5.9961586376774036</v>
      </c>
      <c r="QQ14">
        <v>6.2881426044356834</v>
      </c>
      <c r="QR14">
        <v>5.9961586376774036</v>
      </c>
      <c r="QS14">
        <v>5.9961586376774036</v>
      </c>
      <c r="QT14">
        <v>7.460816937218806</v>
      </c>
      <c r="QU14">
        <v>5.9961586376774036</v>
      </c>
      <c r="QV14">
        <v>5.9961586376774036</v>
      </c>
      <c r="QW14">
        <v>5.9961586376774036</v>
      </c>
      <c r="QX14">
        <v>5.9961586376774036</v>
      </c>
      <c r="QY14">
        <v>5.9961586376774036</v>
      </c>
      <c r="QZ14">
        <v>7.460816937218806</v>
      </c>
      <c r="RA14">
        <v>6.7836130973677147</v>
      </c>
      <c r="RB14">
        <v>7.0455167007196273</v>
      </c>
      <c r="RC14">
        <v>7.460816937218806</v>
      </c>
      <c r="RD14">
        <v>7.460816937218806</v>
      </c>
      <c r="RE14">
        <v>5.9961586376774036</v>
      </c>
      <c r="RF14">
        <v>7.460816937218806</v>
      </c>
      <c r="RG14">
        <v>7.460816937218806</v>
      </c>
      <c r="RH14">
        <v>7.460816937218806</v>
      </c>
      <c r="RI14">
        <v>7.460816937218806</v>
      </c>
      <c r="RJ14">
        <v>7.460816937218806</v>
      </c>
      <c r="RK14">
        <v>5.9961586376774036</v>
      </c>
      <c r="RL14">
        <v>7.460816937218806</v>
      </c>
      <c r="RM14">
        <v>5.9961586376774036</v>
      </c>
      <c r="RN14">
        <v>5.9961586376774036</v>
      </c>
      <c r="RO14">
        <v>5.9961586376774036</v>
      </c>
      <c r="RP14">
        <v>7.460816937218806</v>
      </c>
      <c r="RQ14">
        <v>7.460816937218806</v>
      </c>
      <c r="RR14">
        <v>7.460816937218806</v>
      </c>
      <c r="RS14">
        <v>7.460816937218806</v>
      </c>
      <c r="RT14">
        <v>7.460816937218806</v>
      </c>
      <c r="RU14">
        <v>7.460816937218806</v>
      </c>
      <c r="RV14">
        <v>5.9961586376774036</v>
      </c>
      <c r="RW14">
        <v>7.460816937218806</v>
      </c>
      <c r="RX14">
        <v>7.460816937218806</v>
      </c>
      <c r="RY14">
        <v>5.9961586376774036</v>
      </c>
      <c r="RZ14">
        <v>5.9961586376774036</v>
      </c>
      <c r="SA14">
        <v>6.7095571628196744</v>
      </c>
      <c r="SB14">
        <v>6.0060944726026264</v>
      </c>
      <c r="SC14">
        <v>7.460816937218806</v>
      </c>
      <c r="SD14">
        <v>5.9961586376774036</v>
      </c>
      <c r="SE14">
        <v>5.9961586376774036</v>
      </c>
      <c r="SF14">
        <v>5.9961586376774036</v>
      </c>
      <c r="SG14">
        <v>7.460816937218806</v>
      </c>
    </row>
    <row r="15" spans="1:501" x14ac:dyDescent="0.35">
      <c r="A15">
        <v>2034</v>
      </c>
      <c r="B15">
        <v>7.8338577840797461</v>
      </c>
      <c r="C15">
        <v>6.0750554618573691</v>
      </c>
      <c r="D15">
        <v>7.3345737440540519</v>
      </c>
      <c r="E15">
        <v>6.0979141710563418</v>
      </c>
      <c r="F15">
        <v>6.0750554618573691</v>
      </c>
      <c r="G15">
        <v>7.8338577840797461</v>
      </c>
      <c r="H15">
        <v>6.0750554618573691</v>
      </c>
      <c r="I15">
        <v>7.8338577840797461</v>
      </c>
      <c r="J15">
        <v>7.8338577840797461</v>
      </c>
      <c r="K15">
        <v>7.8338577840797461</v>
      </c>
      <c r="L15">
        <v>6.0750554618573691</v>
      </c>
      <c r="M15">
        <v>6.0750554618573691</v>
      </c>
      <c r="N15">
        <v>6.0750554618573691</v>
      </c>
      <c r="O15">
        <v>7.8338577840797461</v>
      </c>
      <c r="P15">
        <v>7.8338577840797461</v>
      </c>
      <c r="Q15">
        <v>7.8338577840797461</v>
      </c>
      <c r="R15">
        <v>7.8338577840797461</v>
      </c>
      <c r="S15">
        <v>7.1392291739790208</v>
      </c>
      <c r="T15">
        <v>7.8338577840797461</v>
      </c>
      <c r="U15">
        <v>6.0750554618573691</v>
      </c>
      <c r="V15">
        <v>6.0750554618573691</v>
      </c>
      <c r="W15">
        <v>6.0750554618573691</v>
      </c>
      <c r="X15">
        <v>6.0750554618573691</v>
      </c>
      <c r="Y15">
        <v>6.0750554618573691</v>
      </c>
      <c r="Z15">
        <v>6.505432792582841</v>
      </c>
      <c r="AA15">
        <v>6.0750554618573691</v>
      </c>
      <c r="AB15">
        <v>6.0750554618573691</v>
      </c>
      <c r="AC15">
        <v>6.0750554618573691</v>
      </c>
      <c r="AD15">
        <v>6.0750554618573691</v>
      </c>
      <c r="AE15">
        <v>7.8338577840797461</v>
      </c>
      <c r="AF15">
        <v>6.0750554618573691</v>
      </c>
      <c r="AG15">
        <v>7.8338577840797461</v>
      </c>
      <c r="AH15">
        <v>7.8338577840797461</v>
      </c>
      <c r="AI15">
        <v>7.3933327905899073</v>
      </c>
      <c r="AJ15">
        <v>6.0750554618573691</v>
      </c>
      <c r="AK15">
        <v>6.0750554618573691</v>
      </c>
      <c r="AL15">
        <v>7.4392764168472096</v>
      </c>
      <c r="AM15">
        <v>6.0750554618573691</v>
      </c>
      <c r="AN15">
        <v>6.0750554618573691</v>
      </c>
      <c r="AO15">
        <v>6.0750554618573691</v>
      </c>
      <c r="AP15">
        <v>7.8338577840797461</v>
      </c>
      <c r="AQ15">
        <v>7.8338577840797461</v>
      </c>
      <c r="AR15">
        <v>6.0750554618573691</v>
      </c>
      <c r="AS15">
        <v>6.0750554618573691</v>
      </c>
      <c r="AT15">
        <v>7.8338577840797461</v>
      </c>
      <c r="AU15">
        <v>6.2828471760301241</v>
      </c>
      <c r="AV15">
        <v>7.8338577840797461</v>
      </c>
      <c r="AW15">
        <v>7.8338577840797461</v>
      </c>
      <c r="AX15">
        <v>6.0750554618573691</v>
      </c>
      <c r="AY15">
        <v>7.8338577840797461</v>
      </c>
      <c r="AZ15">
        <v>6.0750554618573691</v>
      </c>
      <c r="BA15">
        <v>7.8338577840797461</v>
      </c>
      <c r="BB15">
        <v>6.9774237598464568</v>
      </c>
      <c r="BC15">
        <v>6.0750554618573691</v>
      </c>
      <c r="BD15">
        <v>6.0750554618573691</v>
      </c>
      <c r="BE15">
        <v>7.8338577840797461</v>
      </c>
      <c r="BF15">
        <v>6.0750554618573691</v>
      </c>
      <c r="BG15">
        <v>7.8338577840797461</v>
      </c>
      <c r="BH15">
        <v>7.8338577840797461</v>
      </c>
      <c r="BI15">
        <v>6.0750554618573691</v>
      </c>
      <c r="BJ15">
        <v>7.8338577840797461</v>
      </c>
      <c r="BK15">
        <v>6.0750554618573691</v>
      </c>
      <c r="BL15">
        <v>6.0750554618573691</v>
      </c>
      <c r="BM15">
        <v>7.8338577840797461</v>
      </c>
      <c r="BN15">
        <v>7.8338577840797461</v>
      </c>
      <c r="BO15">
        <v>6.0750554618573691</v>
      </c>
      <c r="BP15">
        <v>6.0750554618573691</v>
      </c>
      <c r="BQ15">
        <v>6.4465594519010239</v>
      </c>
      <c r="BR15">
        <v>7.8338577840797461</v>
      </c>
      <c r="BS15">
        <v>7.8338577840797461</v>
      </c>
      <c r="BT15">
        <v>6.0750554618573691</v>
      </c>
      <c r="BU15">
        <v>6.0750554618573691</v>
      </c>
      <c r="BV15">
        <v>7.8338577840797461</v>
      </c>
      <c r="BW15">
        <v>6.0750554618573691</v>
      </c>
      <c r="BX15">
        <v>6.0750554618573691</v>
      </c>
      <c r="BY15">
        <v>6.0750554618573691</v>
      </c>
      <c r="BZ15">
        <v>7.8338577840797461</v>
      </c>
      <c r="CA15">
        <v>7.8338577840797461</v>
      </c>
      <c r="CB15">
        <v>7.8338577840797461</v>
      </c>
      <c r="CC15">
        <v>6.0750554618573691</v>
      </c>
      <c r="CD15">
        <v>6.7442674216247553</v>
      </c>
      <c r="CE15">
        <v>6.0750554618573691</v>
      </c>
      <c r="CF15">
        <v>6.0750554618573691</v>
      </c>
      <c r="CG15">
        <v>6.0750554618573691</v>
      </c>
      <c r="CH15">
        <v>6.0750554618573691</v>
      </c>
      <c r="CI15">
        <v>7.8338577840797461</v>
      </c>
      <c r="CJ15">
        <v>7.8338577840797461</v>
      </c>
      <c r="CK15">
        <v>6.0750554618573691</v>
      </c>
      <c r="CL15">
        <v>6.1464070978636869</v>
      </c>
      <c r="CM15">
        <v>7.8338577840797461</v>
      </c>
      <c r="CN15">
        <v>6.0750554618573691</v>
      </c>
      <c r="CO15">
        <v>7.8338577840797461</v>
      </c>
      <c r="CP15">
        <v>6.0750554618573691</v>
      </c>
      <c r="CQ15">
        <v>6.0750554618573691</v>
      </c>
      <c r="CR15">
        <v>6.8667673765763846</v>
      </c>
      <c r="CS15">
        <v>6.0750554618573691</v>
      </c>
      <c r="CT15">
        <v>6.0750554618573691</v>
      </c>
      <c r="CU15">
        <v>7.8338577840797461</v>
      </c>
      <c r="CV15">
        <v>6.0750554618573691</v>
      </c>
      <c r="CW15">
        <v>6.0750554618573691</v>
      </c>
      <c r="CX15">
        <v>6.0750554618573691</v>
      </c>
      <c r="CY15">
        <v>6.0750554618573691</v>
      </c>
      <c r="CZ15">
        <v>6.0750554618573691</v>
      </c>
      <c r="DA15">
        <v>7.8338577840797461</v>
      </c>
      <c r="DB15">
        <v>7.8338577840797461</v>
      </c>
      <c r="DC15">
        <v>6.0750554618573691</v>
      </c>
      <c r="DD15">
        <v>7.8338577840797461</v>
      </c>
      <c r="DE15">
        <v>6.593531108683413</v>
      </c>
      <c r="DF15">
        <v>6.0750554618573691</v>
      </c>
      <c r="DG15">
        <v>7.01581146171727</v>
      </c>
      <c r="DH15">
        <v>6.0750554618573691</v>
      </c>
      <c r="DI15">
        <v>7.8338577840797461</v>
      </c>
      <c r="DJ15">
        <v>7.8338577840797461</v>
      </c>
      <c r="DK15">
        <v>6.0750554618573691</v>
      </c>
      <c r="DL15">
        <v>6.0750554618573691</v>
      </c>
      <c r="DM15">
        <v>6.0750554618573691</v>
      </c>
      <c r="DN15">
        <v>6.0750554618573691</v>
      </c>
      <c r="DO15">
        <v>6.0750554618573691</v>
      </c>
      <c r="DP15">
        <v>6.0750554618573691</v>
      </c>
      <c r="DQ15">
        <v>7.8338577840797461</v>
      </c>
      <c r="DR15">
        <v>7.8338577840797461</v>
      </c>
      <c r="DS15">
        <v>7.8338577840797461</v>
      </c>
      <c r="DT15">
        <v>7.8338577840797461</v>
      </c>
      <c r="DU15">
        <v>7.8338577840797461</v>
      </c>
      <c r="DV15">
        <v>7.8338577840797461</v>
      </c>
      <c r="DW15">
        <v>6.0750554618573691</v>
      </c>
      <c r="DX15">
        <v>7.8338577840797461</v>
      </c>
      <c r="DY15">
        <v>6.0750554618573691</v>
      </c>
      <c r="DZ15">
        <v>7.8338577840797461</v>
      </c>
      <c r="EA15">
        <v>7.8338577840797461</v>
      </c>
      <c r="EB15">
        <v>6.9203616613446348</v>
      </c>
      <c r="EC15">
        <v>7.8338577840797461</v>
      </c>
      <c r="ED15">
        <v>7.8338577840797461</v>
      </c>
      <c r="EE15">
        <v>6.0750554618573691</v>
      </c>
      <c r="EF15">
        <v>6.0750554618573691</v>
      </c>
      <c r="EG15">
        <v>6.0750554618573691</v>
      </c>
      <c r="EH15">
        <v>6.0750554618573691</v>
      </c>
      <c r="EI15">
        <v>6.3953327640508659</v>
      </c>
      <c r="EJ15">
        <v>7.8338577840797461</v>
      </c>
      <c r="EK15">
        <v>7.8338577840797461</v>
      </c>
      <c r="EL15">
        <v>7.8338577840797461</v>
      </c>
      <c r="EM15">
        <v>7.8338577840797461</v>
      </c>
      <c r="EN15">
        <v>6.0750554618573691</v>
      </c>
      <c r="EO15">
        <v>7.8338577840797461</v>
      </c>
      <c r="EP15">
        <v>6.0750554618573691</v>
      </c>
      <c r="EQ15">
        <v>7.8338577840797461</v>
      </c>
      <c r="ER15">
        <v>7.8053800577478505</v>
      </c>
      <c r="ES15">
        <v>6.0750554618573691</v>
      </c>
      <c r="ET15">
        <v>6.0750554618573691</v>
      </c>
      <c r="EU15">
        <v>6.0750554618573691</v>
      </c>
      <c r="EV15">
        <v>7.8338577840797461</v>
      </c>
      <c r="EW15">
        <v>6.0750554618573691</v>
      </c>
      <c r="EX15">
        <v>7.8338577840797461</v>
      </c>
      <c r="EY15">
        <v>7.8338577840797461</v>
      </c>
      <c r="EZ15">
        <v>7.8338577840797461</v>
      </c>
      <c r="FA15">
        <v>6.0750554618573691</v>
      </c>
      <c r="FB15">
        <v>6.0750554618573691</v>
      </c>
      <c r="FC15">
        <v>7.8338577840797461</v>
      </c>
      <c r="FD15">
        <v>7.8338577840797461</v>
      </c>
      <c r="FE15">
        <v>7.8338577840797461</v>
      </c>
      <c r="FF15">
        <v>7.8338577840797461</v>
      </c>
      <c r="FG15">
        <v>6.0750554618573691</v>
      </c>
      <c r="FH15">
        <v>6.0750554618573691</v>
      </c>
      <c r="FI15">
        <v>6.0750554618573691</v>
      </c>
      <c r="FJ15">
        <v>6.7507672383425072</v>
      </c>
      <c r="FK15">
        <v>6.0750554618573691</v>
      </c>
      <c r="FL15">
        <v>7.8338577840797461</v>
      </c>
      <c r="FM15">
        <v>6.0750554618573691</v>
      </c>
      <c r="FN15">
        <v>7.8338577840797461</v>
      </c>
      <c r="FO15">
        <v>7.8338577840797461</v>
      </c>
      <c r="FP15">
        <v>6.0750554618573691</v>
      </c>
      <c r="FQ15">
        <v>6.0750554618573691</v>
      </c>
      <c r="FR15">
        <v>7.8338577840797461</v>
      </c>
      <c r="FS15">
        <v>7.8338577840797461</v>
      </c>
      <c r="FT15">
        <v>6.2912093370200868</v>
      </c>
      <c r="FU15">
        <v>7.8338577840797461</v>
      </c>
      <c r="FV15">
        <v>6.0750554618573691</v>
      </c>
      <c r="FW15">
        <v>6.0750554618573691</v>
      </c>
      <c r="FX15">
        <v>7.4960423593506063</v>
      </c>
      <c r="FY15">
        <v>6.0750554618573691</v>
      </c>
      <c r="FZ15">
        <v>6.1788344219311071</v>
      </c>
      <c r="GA15">
        <v>6.0750554618573691</v>
      </c>
      <c r="GB15">
        <v>7.8338577840797461</v>
      </c>
      <c r="GC15">
        <v>7.8338577840797461</v>
      </c>
      <c r="GD15">
        <v>7.8338577840797461</v>
      </c>
      <c r="GE15">
        <v>7.5178847433345979</v>
      </c>
      <c r="GF15">
        <v>6.0750554618573691</v>
      </c>
      <c r="GG15">
        <v>7.8338577840797461</v>
      </c>
      <c r="GH15">
        <v>6.0750554618573691</v>
      </c>
      <c r="GI15">
        <v>6.0750554618573691</v>
      </c>
      <c r="GJ15">
        <v>6.0750554618573691</v>
      </c>
      <c r="GK15">
        <v>6.0750554618573691</v>
      </c>
      <c r="GL15">
        <v>6.0750554618573691</v>
      </c>
      <c r="GM15">
        <v>6.0750554618573691</v>
      </c>
      <c r="GN15">
        <v>7.8338577840797461</v>
      </c>
      <c r="GO15">
        <v>7.8338577840797461</v>
      </c>
      <c r="GP15">
        <v>7.8338577840797461</v>
      </c>
      <c r="GQ15">
        <v>6.0750554618573691</v>
      </c>
      <c r="GR15">
        <v>6.7260896818021596</v>
      </c>
      <c r="GS15">
        <v>6.0750554618573691</v>
      </c>
      <c r="GT15">
        <v>7.7101977789429395</v>
      </c>
      <c r="GU15">
        <v>6.0750554618573691</v>
      </c>
      <c r="GV15">
        <v>7.8338577840797461</v>
      </c>
      <c r="GW15">
        <v>7.8338577840797461</v>
      </c>
      <c r="GX15">
        <v>6.0750554618573691</v>
      </c>
      <c r="GY15">
        <v>7.8338577840797461</v>
      </c>
      <c r="GZ15">
        <v>6.0750554618573691</v>
      </c>
      <c r="HA15">
        <v>6.0750554618573691</v>
      </c>
      <c r="HB15">
        <v>6.0750554618573691</v>
      </c>
      <c r="HC15">
        <v>7.8338577840797461</v>
      </c>
      <c r="HD15">
        <v>7.8338577840797461</v>
      </c>
      <c r="HE15">
        <v>6.0750554618573691</v>
      </c>
      <c r="HF15">
        <v>7.8338577840797461</v>
      </c>
      <c r="HG15">
        <v>7.1242065758429671</v>
      </c>
      <c r="HH15">
        <v>6.0750554618573691</v>
      </c>
      <c r="HI15">
        <v>7.8338577840797461</v>
      </c>
      <c r="HJ15">
        <v>6.0750554618573691</v>
      </c>
      <c r="HK15">
        <v>6.0750554618573691</v>
      </c>
      <c r="HL15">
        <v>6.0750554618573691</v>
      </c>
      <c r="HM15">
        <v>7.8338577840797461</v>
      </c>
      <c r="HN15">
        <v>6.0750554618573691</v>
      </c>
      <c r="HO15">
        <v>7.8338577840797461</v>
      </c>
      <c r="HP15">
        <v>6.0750554618573691</v>
      </c>
      <c r="HQ15">
        <v>6.0750554618573691</v>
      </c>
      <c r="HR15">
        <v>7.2128981666250489</v>
      </c>
      <c r="HS15">
        <v>6.0750554618573691</v>
      </c>
      <c r="HT15">
        <v>6.0750554618573691</v>
      </c>
      <c r="HU15">
        <v>7.8338577840797461</v>
      </c>
      <c r="HV15">
        <v>7.8338577840797461</v>
      </c>
      <c r="HW15">
        <v>6.0750554618573691</v>
      </c>
      <c r="HX15">
        <v>7.8338577840797461</v>
      </c>
      <c r="HY15">
        <v>6.0750554618573691</v>
      </c>
      <c r="HZ15">
        <v>7.8338577840797461</v>
      </c>
      <c r="IA15">
        <v>6.0750554618573691</v>
      </c>
      <c r="IB15">
        <v>7.8338577840797461</v>
      </c>
      <c r="IC15">
        <v>6.0750554618573691</v>
      </c>
      <c r="ID15">
        <v>7.8338577840797461</v>
      </c>
      <c r="IE15">
        <v>6.27275188425652</v>
      </c>
      <c r="IF15">
        <v>6.5121437436703067</v>
      </c>
      <c r="IG15">
        <v>6.0750554618573691</v>
      </c>
      <c r="IH15">
        <v>7.8338577840797461</v>
      </c>
      <c r="II15">
        <v>6.0750554618573691</v>
      </c>
      <c r="IJ15">
        <v>6.0750554618573691</v>
      </c>
      <c r="IK15">
        <v>7.8338577840797461</v>
      </c>
      <c r="IL15">
        <v>7.8338577840797461</v>
      </c>
      <c r="IM15">
        <v>6.0750554618573691</v>
      </c>
      <c r="IN15">
        <v>7.8338577840797461</v>
      </c>
      <c r="IO15">
        <v>7.8338577840797461</v>
      </c>
      <c r="IP15">
        <v>6.0750554618573691</v>
      </c>
      <c r="IQ15">
        <v>6.0750554618573691</v>
      </c>
      <c r="IR15">
        <v>7.8338577840797461</v>
      </c>
      <c r="IS15">
        <v>7.8338577840797461</v>
      </c>
      <c r="IT15">
        <v>7.8338577840797461</v>
      </c>
      <c r="IU15">
        <v>6.0750554618573691</v>
      </c>
      <c r="IV15">
        <v>7.8338577840797461</v>
      </c>
      <c r="IW15">
        <v>7.8338577840797461</v>
      </c>
      <c r="IX15">
        <v>7.8338577840797461</v>
      </c>
      <c r="IY15">
        <v>6.0750554618573691</v>
      </c>
      <c r="IZ15">
        <v>6.0750554618573691</v>
      </c>
      <c r="JA15">
        <v>7.8338577840797461</v>
      </c>
      <c r="JB15">
        <v>6.0750554618573691</v>
      </c>
      <c r="JC15">
        <v>6.0750554618573691</v>
      </c>
      <c r="JD15">
        <v>7.8338577840797461</v>
      </c>
      <c r="JE15">
        <v>7.8338577840797461</v>
      </c>
      <c r="JF15">
        <v>6.5550378044269753</v>
      </c>
      <c r="JG15">
        <v>6.0750554618573691</v>
      </c>
      <c r="JH15">
        <v>6.0750554618573691</v>
      </c>
      <c r="JI15">
        <v>7.8338577840797461</v>
      </c>
      <c r="JJ15">
        <v>6.0750554618573691</v>
      </c>
      <c r="JK15">
        <v>6.0750554618573691</v>
      </c>
      <c r="JL15">
        <v>6.9137786322298673</v>
      </c>
      <c r="JM15">
        <v>7.4212038864559116</v>
      </c>
      <c r="JN15">
        <v>6.0750554618573691</v>
      </c>
      <c r="JO15">
        <v>6.0750554618573691</v>
      </c>
      <c r="JP15">
        <v>6.0750554618573691</v>
      </c>
      <c r="JQ15">
        <v>6.0750554618573691</v>
      </c>
      <c r="JR15">
        <v>6.0750554618573691</v>
      </c>
      <c r="JS15">
        <v>6.2269478537681087</v>
      </c>
      <c r="JT15">
        <v>6.0750554618573691</v>
      </c>
      <c r="JU15">
        <v>6.4260366861059035</v>
      </c>
      <c r="JV15">
        <v>6.0750554618573691</v>
      </c>
      <c r="JW15">
        <v>6.0750554618573691</v>
      </c>
      <c r="JX15">
        <v>6.0750554618573691</v>
      </c>
      <c r="JY15">
        <v>6.0750554618573691</v>
      </c>
      <c r="JZ15">
        <v>6.0750554618573691</v>
      </c>
      <c r="KA15">
        <v>6.0750554618573691</v>
      </c>
      <c r="KB15">
        <v>7.8338577840797461</v>
      </c>
      <c r="KC15">
        <v>6.4173020352359149</v>
      </c>
      <c r="KD15">
        <v>6.0750554618573691</v>
      </c>
      <c r="KE15">
        <v>6.0750554618573691</v>
      </c>
      <c r="KF15">
        <v>6.0750554618573691</v>
      </c>
      <c r="KG15">
        <v>7.8338577840797461</v>
      </c>
      <c r="KH15">
        <v>6.0750554618573691</v>
      </c>
      <c r="KI15">
        <v>7.8338577840797461</v>
      </c>
      <c r="KJ15">
        <v>6.0750554618573691</v>
      </c>
      <c r="KK15">
        <v>6.0953201048919503</v>
      </c>
      <c r="KL15">
        <v>7.8338577840797461</v>
      </c>
      <c r="KM15">
        <v>7.8338577840797461</v>
      </c>
      <c r="KN15">
        <v>6.0750554618573691</v>
      </c>
      <c r="KO15">
        <v>6.0750554618573691</v>
      </c>
      <c r="KP15">
        <v>6.0750554618573691</v>
      </c>
      <c r="KQ15">
        <v>6.8791101497709253</v>
      </c>
      <c r="KR15">
        <v>6.0750554618573691</v>
      </c>
      <c r="KS15">
        <v>7.8338577840797461</v>
      </c>
      <c r="KT15">
        <v>7.8338577840797461</v>
      </c>
      <c r="KU15">
        <v>6.0750554618573691</v>
      </c>
      <c r="KV15">
        <v>7.8338577840797461</v>
      </c>
      <c r="KW15">
        <v>6.0750554618573691</v>
      </c>
      <c r="KX15">
        <v>6.0750554618573691</v>
      </c>
      <c r="KY15">
        <v>7.8338577840797461</v>
      </c>
      <c r="KZ15">
        <v>6.0750554618573691</v>
      </c>
      <c r="LA15">
        <v>7.8338577840797461</v>
      </c>
      <c r="LB15">
        <v>7.8338577840797461</v>
      </c>
      <c r="LC15">
        <v>7.1010196932032725</v>
      </c>
      <c r="LD15">
        <v>6.0750554618573691</v>
      </c>
      <c r="LE15">
        <v>6.0750554618573691</v>
      </c>
      <c r="LF15">
        <v>7.8338577840797461</v>
      </c>
      <c r="LG15">
        <v>6.734272777704259</v>
      </c>
      <c r="LH15">
        <v>7.8338577840797461</v>
      </c>
      <c r="LI15">
        <v>6.4513328238446972</v>
      </c>
      <c r="LJ15">
        <v>6.0750554618573691</v>
      </c>
      <c r="LK15">
        <v>7.8338577840797461</v>
      </c>
      <c r="LL15">
        <v>7.8338577840797461</v>
      </c>
      <c r="LM15">
        <v>6.0750554618573691</v>
      </c>
      <c r="LN15">
        <v>6.0750554618573691</v>
      </c>
      <c r="LO15">
        <v>6.0750554618573691</v>
      </c>
      <c r="LP15">
        <v>6.0750554618573691</v>
      </c>
      <c r="LQ15">
        <v>7.8338577840797461</v>
      </c>
      <c r="LR15">
        <v>7.6927533620930788</v>
      </c>
      <c r="LS15">
        <v>6.9201014166234422</v>
      </c>
      <c r="LT15">
        <v>6.3853194145453456</v>
      </c>
      <c r="LU15">
        <v>6.0750554618573691</v>
      </c>
      <c r="LV15">
        <v>6.0750554618573691</v>
      </c>
      <c r="LW15">
        <v>6.0750554618573691</v>
      </c>
      <c r="LX15">
        <v>6.0750554618573691</v>
      </c>
      <c r="LY15">
        <v>6.0750554618573691</v>
      </c>
      <c r="LZ15">
        <v>6.985633095913216</v>
      </c>
      <c r="MA15">
        <v>6.0750554618573691</v>
      </c>
      <c r="MB15">
        <v>7.8338577840797461</v>
      </c>
      <c r="MC15">
        <v>6.0750554618573691</v>
      </c>
      <c r="MD15">
        <v>6.0750554618573691</v>
      </c>
      <c r="ME15">
        <v>6.0750554618573691</v>
      </c>
      <c r="MF15">
        <v>6.0750554618573691</v>
      </c>
      <c r="MG15">
        <v>7.303296499930144</v>
      </c>
      <c r="MH15">
        <v>7.8338577840797461</v>
      </c>
      <c r="MI15">
        <v>7.8338577840797461</v>
      </c>
      <c r="MJ15">
        <v>6.0750554618573691</v>
      </c>
      <c r="MK15">
        <v>6.0750554618573691</v>
      </c>
      <c r="ML15">
        <v>6.0750554618573691</v>
      </c>
      <c r="MM15">
        <v>7.8338577840797461</v>
      </c>
      <c r="MN15">
        <v>6.0750554618573691</v>
      </c>
      <c r="MO15">
        <v>6.0750554618573691</v>
      </c>
      <c r="MP15">
        <v>7.8338577840797461</v>
      </c>
      <c r="MQ15">
        <v>7.8338577840797461</v>
      </c>
      <c r="MR15">
        <v>7.8338577840797461</v>
      </c>
      <c r="MS15">
        <v>6.0750554618573691</v>
      </c>
      <c r="MT15">
        <v>7.8338577840797461</v>
      </c>
      <c r="MU15">
        <v>7.8338577840797461</v>
      </c>
      <c r="MV15">
        <v>7.8338577840797461</v>
      </c>
      <c r="MW15">
        <v>6.0750554618573691</v>
      </c>
      <c r="MX15">
        <v>6.0750554618573691</v>
      </c>
      <c r="MY15">
        <v>6.0750554618573691</v>
      </c>
      <c r="MZ15">
        <v>6.0750554618573691</v>
      </c>
      <c r="NA15">
        <v>6.0750554618573691</v>
      </c>
      <c r="NB15">
        <v>7.0146205435808877</v>
      </c>
      <c r="NC15">
        <v>7.2534061434654813</v>
      </c>
      <c r="ND15">
        <v>6.0750554618573691</v>
      </c>
      <c r="NE15">
        <v>6.0750554618573691</v>
      </c>
      <c r="NF15">
        <v>7.8338577840797461</v>
      </c>
      <c r="NG15">
        <v>6.0750554618573691</v>
      </c>
      <c r="NH15">
        <v>7.8338577840797461</v>
      </c>
      <c r="NI15">
        <v>6.0750554618573691</v>
      </c>
      <c r="NJ15">
        <v>7.8338577840797461</v>
      </c>
      <c r="NK15">
        <v>6.0750554618573691</v>
      </c>
      <c r="NL15">
        <v>6.0750554618573691</v>
      </c>
      <c r="NM15">
        <v>6.0750554618573691</v>
      </c>
      <c r="NN15">
        <v>7.8338577840797461</v>
      </c>
      <c r="NO15">
        <v>6.0750554618573691</v>
      </c>
      <c r="NP15">
        <v>7.3802796594446427</v>
      </c>
      <c r="NQ15">
        <v>6.0750554618573691</v>
      </c>
      <c r="NR15">
        <v>7.8338577840797461</v>
      </c>
      <c r="NS15">
        <v>6.0750554618573691</v>
      </c>
      <c r="NT15">
        <v>6.0750554618573691</v>
      </c>
      <c r="NU15">
        <v>7.8338577840797461</v>
      </c>
      <c r="NV15">
        <v>6.0750554618573691</v>
      </c>
      <c r="NW15">
        <v>7.8338577840797461</v>
      </c>
      <c r="NX15">
        <v>7.8338577840797461</v>
      </c>
      <c r="NY15">
        <v>6.0750554618573691</v>
      </c>
      <c r="NZ15">
        <v>6.0750554618573691</v>
      </c>
      <c r="OA15">
        <v>6.0750554618573691</v>
      </c>
      <c r="OB15">
        <v>6.0750554618573691</v>
      </c>
      <c r="OC15">
        <v>7.8338577840797461</v>
      </c>
      <c r="OD15">
        <v>7.2668191943585914</v>
      </c>
      <c r="OE15">
        <v>6.0750554618573691</v>
      </c>
      <c r="OF15">
        <v>7.7922278600584383</v>
      </c>
      <c r="OG15">
        <v>7.8338577840797461</v>
      </c>
      <c r="OH15">
        <v>7.8338577840797461</v>
      </c>
      <c r="OI15">
        <v>7.2987753890681315</v>
      </c>
      <c r="OJ15">
        <v>6.0750554618573691</v>
      </c>
      <c r="OK15">
        <v>7.8338577840797461</v>
      </c>
      <c r="OL15">
        <v>6.0750554618573691</v>
      </c>
      <c r="OM15">
        <v>7.8338577840797461</v>
      </c>
      <c r="ON15">
        <v>7.666527550500529</v>
      </c>
      <c r="OO15">
        <v>6.747958028483243</v>
      </c>
      <c r="OP15">
        <v>6.0750554618573691</v>
      </c>
      <c r="OQ15">
        <v>7.8338577840797461</v>
      </c>
      <c r="OR15">
        <v>6.0750554618573691</v>
      </c>
      <c r="OS15">
        <v>7.8338577840797461</v>
      </c>
      <c r="OT15">
        <v>7.8338577840797461</v>
      </c>
      <c r="OU15">
        <v>7.8338577840797461</v>
      </c>
      <c r="OV15">
        <v>6.0750554618573691</v>
      </c>
      <c r="OW15">
        <v>6.0750554618573691</v>
      </c>
      <c r="OX15">
        <v>6.0750554618573691</v>
      </c>
      <c r="OY15">
        <v>6.0750554618573691</v>
      </c>
      <c r="OZ15">
        <v>7.8338577840797461</v>
      </c>
      <c r="PA15">
        <v>7.8338577840797461</v>
      </c>
      <c r="PB15">
        <v>6.0750554618573691</v>
      </c>
      <c r="PC15">
        <v>7.1644184343502024</v>
      </c>
      <c r="PD15">
        <v>7.6787256580685055</v>
      </c>
      <c r="PE15">
        <v>7.8338577840797461</v>
      </c>
      <c r="PF15">
        <v>7.8338577840797461</v>
      </c>
      <c r="PG15">
        <v>6.0750554618573691</v>
      </c>
      <c r="PH15">
        <v>6.0750554618573691</v>
      </c>
      <c r="PI15">
        <v>6.0750554618573691</v>
      </c>
      <c r="PJ15">
        <v>7.8338577840797461</v>
      </c>
      <c r="PK15">
        <v>6.0750554618573691</v>
      </c>
      <c r="PL15">
        <v>7.8338577840797461</v>
      </c>
      <c r="PM15">
        <v>7.8338577840797461</v>
      </c>
      <c r="PN15">
        <v>6.0750554618573691</v>
      </c>
      <c r="PO15">
        <v>7.8338577840797461</v>
      </c>
      <c r="PP15">
        <v>6.0750554618573691</v>
      </c>
      <c r="PQ15">
        <v>6.9264242573317363</v>
      </c>
      <c r="PR15">
        <v>7.8338577840797461</v>
      </c>
      <c r="PS15">
        <v>7.0503558315660966</v>
      </c>
      <c r="PT15">
        <v>7.8338577840797461</v>
      </c>
      <c r="PU15">
        <v>6.0750554618573691</v>
      </c>
      <c r="PV15">
        <v>6.0750554618573691</v>
      </c>
      <c r="PW15">
        <v>6.3585920230406856</v>
      </c>
      <c r="PX15">
        <v>7.8338577840797461</v>
      </c>
      <c r="PY15">
        <v>6.0750554618573691</v>
      </c>
      <c r="PZ15">
        <v>7.6919036700145869</v>
      </c>
      <c r="QA15">
        <v>7.8338577840797461</v>
      </c>
      <c r="QB15">
        <v>7.8338577840797461</v>
      </c>
      <c r="QC15">
        <v>6.0750554618573691</v>
      </c>
      <c r="QD15">
        <v>6.0750554618573691</v>
      </c>
      <c r="QE15">
        <v>7.8338577840797461</v>
      </c>
      <c r="QF15">
        <v>7.8338577840797461</v>
      </c>
      <c r="QG15">
        <v>6.0750554618573691</v>
      </c>
      <c r="QH15">
        <v>7.8338577840797461</v>
      </c>
      <c r="QI15">
        <v>6.0750554618573691</v>
      </c>
      <c r="QJ15">
        <v>6.0750554618573691</v>
      </c>
      <c r="QK15">
        <v>7.8338577840797461</v>
      </c>
      <c r="QL15">
        <v>6.0750554618573691</v>
      </c>
      <c r="QM15">
        <v>7.8338577840797461</v>
      </c>
      <c r="QN15">
        <v>7.8338577840797461</v>
      </c>
      <c r="QO15">
        <v>6.0750554618573691</v>
      </c>
      <c r="QP15">
        <v>6.0750554618573691</v>
      </c>
      <c r="QQ15">
        <v>7.0244086768094585</v>
      </c>
      <c r="QR15">
        <v>6.0750554618573691</v>
      </c>
      <c r="QS15">
        <v>6.8246032000214791</v>
      </c>
      <c r="QT15">
        <v>7.8338577840797461</v>
      </c>
      <c r="QU15">
        <v>6.0750554618573691</v>
      </c>
      <c r="QV15">
        <v>6.0750554618573691</v>
      </c>
      <c r="QW15">
        <v>6.0750554618573691</v>
      </c>
      <c r="QX15">
        <v>6.0750554618573691</v>
      </c>
      <c r="QY15">
        <v>6.6774764756771541</v>
      </c>
      <c r="QZ15">
        <v>7.8338577840797461</v>
      </c>
      <c r="RA15">
        <v>7.5876853058921689</v>
      </c>
      <c r="RB15">
        <v>7.8338577840797461</v>
      </c>
      <c r="RC15">
        <v>7.8338577840797461</v>
      </c>
      <c r="RD15">
        <v>7.8338577840797461</v>
      </c>
      <c r="RE15">
        <v>6.1816513732472949</v>
      </c>
      <c r="RF15">
        <v>7.8338577840797461</v>
      </c>
      <c r="RG15">
        <v>7.8338577840797461</v>
      </c>
      <c r="RH15">
        <v>7.8338577840797461</v>
      </c>
      <c r="RI15">
        <v>7.8338577840797461</v>
      </c>
      <c r="RJ15">
        <v>7.8338577840797461</v>
      </c>
      <c r="RK15">
        <v>6.0750554618573691</v>
      </c>
      <c r="RL15">
        <v>7.8338577840797461</v>
      </c>
      <c r="RM15">
        <v>6.0750554618573691</v>
      </c>
      <c r="RN15">
        <v>6.0750554618573691</v>
      </c>
      <c r="RO15">
        <v>6.0750554618573691</v>
      </c>
      <c r="RP15">
        <v>7.8338577840797461</v>
      </c>
      <c r="RQ15">
        <v>7.8338577840797461</v>
      </c>
      <c r="RR15">
        <v>7.8338577840797461</v>
      </c>
      <c r="RS15">
        <v>7.8338577840797461</v>
      </c>
      <c r="RT15">
        <v>7.8338577840797461</v>
      </c>
      <c r="RU15">
        <v>7.8338577840797461</v>
      </c>
      <c r="RV15">
        <v>6.1881632469995971</v>
      </c>
      <c r="RW15">
        <v>7.8338577840797461</v>
      </c>
      <c r="RX15">
        <v>7.8338577840797461</v>
      </c>
      <c r="RY15">
        <v>6.0750554618573691</v>
      </c>
      <c r="RZ15">
        <v>6.0750554618573691</v>
      </c>
      <c r="SA15">
        <v>7.114345894713102</v>
      </c>
      <c r="SB15">
        <v>6.3229380104338171</v>
      </c>
      <c r="SC15">
        <v>7.8338577840797461</v>
      </c>
      <c r="SD15">
        <v>6.0750554618573691</v>
      </c>
      <c r="SE15">
        <v>6.0750554618573691</v>
      </c>
      <c r="SF15">
        <v>6.0750554618573691</v>
      </c>
      <c r="SG15">
        <v>7.8338577840797461</v>
      </c>
    </row>
    <row r="16" spans="1:501" x14ac:dyDescent="0.35">
      <c r="A16">
        <v>2035</v>
      </c>
      <c r="B16">
        <v>8.2255506732837329</v>
      </c>
      <c r="C16">
        <v>6.1539522860373355</v>
      </c>
      <c r="D16">
        <v>7.6554431424964031</v>
      </c>
      <c r="E16">
        <v>6.7941561930551044</v>
      </c>
      <c r="F16">
        <v>6.1539522860373355</v>
      </c>
      <c r="G16">
        <v>8.2255506732837329</v>
      </c>
      <c r="H16">
        <v>6.1539522860373355</v>
      </c>
      <c r="I16">
        <v>8.2255506732837329</v>
      </c>
      <c r="J16">
        <v>8.2255506732837329</v>
      </c>
      <c r="K16">
        <v>8.2255506732837329</v>
      </c>
      <c r="L16">
        <v>6.1539522860373355</v>
      </c>
      <c r="M16">
        <v>6.1539522860373355</v>
      </c>
      <c r="N16">
        <v>6.1539522860373355</v>
      </c>
      <c r="O16">
        <v>8.2255506732837329</v>
      </c>
      <c r="P16">
        <v>8.2255506732837329</v>
      </c>
      <c r="Q16">
        <v>8.2255506732837329</v>
      </c>
      <c r="R16">
        <v>8.2255506732837329</v>
      </c>
      <c r="S16">
        <v>7.7211016797019898</v>
      </c>
      <c r="T16">
        <v>8.2255506732837329</v>
      </c>
      <c r="U16">
        <v>6.1539522860373355</v>
      </c>
      <c r="V16">
        <v>6.1539522860373355</v>
      </c>
      <c r="W16">
        <v>6.4985734760939478</v>
      </c>
      <c r="X16">
        <v>6.1539522860373355</v>
      </c>
      <c r="Y16">
        <v>6.1539522860373355</v>
      </c>
      <c r="Z16">
        <v>7.5589900059308732</v>
      </c>
      <c r="AA16">
        <v>6.1539522860373355</v>
      </c>
      <c r="AB16">
        <v>6.1539522860373355</v>
      </c>
      <c r="AC16">
        <v>6.1539522860373355</v>
      </c>
      <c r="AD16">
        <v>6.1539522860373355</v>
      </c>
      <c r="AE16">
        <v>8.2255506732837329</v>
      </c>
      <c r="AF16">
        <v>6.4819189205056276</v>
      </c>
      <c r="AG16">
        <v>8.2255506732837329</v>
      </c>
      <c r="AH16">
        <v>8.2255506732837329</v>
      </c>
      <c r="AI16">
        <v>7.9474199677619586</v>
      </c>
      <c r="AJ16">
        <v>6.1539522860373355</v>
      </c>
      <c r="AK16">
        <v>6.1539522860373355</v>
      </c>
      <c r="AL16">
        <v>8.0512880905780673</v>
      </c>
      <c r="AM16">
        <v>6.1539522860373355</v>
      </c>
      <c r="AN16">
        <v>6.1539522860373355</v>
      </c>
      <c r="AO16">
        <v>6.1539522860373355</v>
      </c>
      <c r="AP16">
        <v>8.2255506732837329</v>
      </c>
      <c r="AQ16">
        <v>8.2255506732837329</v>
      </c>
      <c r="AR16">
        <v>6.1539522860373355</v>
      </c>
      <c r="AS16">
        <v>6.1539522860373355</v>
      </c>
      <c r="AT16">
        <v>8.2255506732837329</v>
      </c>
      <c r="AU16">
        <v>6.466081731095497</v>
      </c>
      <c r="AV16">
        <v>8.2255506732837329</v>
      </c>
      <c r="AW16">
        <v>8.2255506732837329</v>
      </c>
      <c r="AX16">
        <v>6.1539522860373355</v>
      </c>
      <c r="AY16">
        <v>8.2255506732837329</v>
      </c>
      <c r="AZ16">
        <v>6.1539522860373355</v>
      </c>
      <c r="BA16">
        <v>8.2255506732837329</v>
      </c>
      <c r="BB16">
        <v>7.249693843139946</v>
      </c>
      <c r="BC16">
        <v>6.1539522860373355</v>
      </c>
      <c r="BD16">
        <v>6.1539522860373355</v>
      </c>
      <c r="BE16">
        <v>8.2255506732837329</v>
      </c>
      <c r="BF16">
        <v>6.1539522860373355</v>
      </c>
      <c r="BG16">
        <v>8.2255506732837329</v>
      </c>
      <c r="BH16">
        <v>8.2255506732837329</v>
      </c>
      <c r="BI16">
        <v>6.3724603704952552</v>
      </c>
      <c r="BJ16">
        <v>8.2255506732837329</v>
      </c>
      <c r="BK16">
        <v>6.1539522860373355</v>
      </c>
      <c r="BL16">
        <v>6.1539522860373355</v>
      </c>
      <c r="BM16">
        <v>8.2255506732837329</v>
      </c>
      <c r="BN16">
        <v>8.2255506732837329</v>
      </c>
      <c r="BO16">
        <v>6.1539522860373355</v>
      </c>
      <c r="BP16">
        <v>6.1539522860373355</v>
      </c>
      <c r="BQ16">
        <v>7.3800873979956805</v>
      </c>
      <c r="BR16">
        <v>8.2255506732837329</v>
      </c>
      <c r="BS16">
        <v>8.2255506732837329</v>
      </c>
      <c r="BT16">
        <v>6.1539522860373355</v>
      </c>
      <c r="BU16">
        <v>6.1539522860373355</v>
      </c>
      <c r="BV16">
        <v>8.2255506732837329</v>
      </c>
      <c r="BW16">
        <v>6.1539522860373355</v>
      </c>
      <c r="BX16">
        <v>6.1539522860373355</v>
      </c>
      <c r="BY16">
        <v>6.1539522860373355</v>
      </c>
      <c r="BZ16">
        <v>8.2255506732837329</v>
      </c>
      <c r="CA16">
        <v>8.2255506732837329</v>
      </c>
      <c r="CB16">
        <v>8.2255506732837329</v>
      </c>
      <c r="CC16">
        <v>6.1539522860373355</v>
      </c>
      <c r="CD16">
        <v>7.0158574171814596</v>
      </c>
      <c r="CE16">
        <v>6.1539522860373355</v>
      </c>
      <c r="CF16">
        <v>6.1539522860373355</v>
      </c>
      <c r="CG16">
        <v>6.1539522860373355</v>
      </c>
      <c r="CH16">
        <v>6.1539522860373355</v>
      </c>
      <c r="CI16">
        <v>8.2255506732837329</v>
      </c>
      <c r="CJ16">
        <v>8.2255506732837329</v>
      </c>
      <c r="CK16">
        <v>6.1539522860373355</v>
      </c>
      <c r="CL16">
        <v>7.1050566701510869</v>
      </c>
      <c r="CM16">
        <v>8.2255506732837329</v>
      </c>
      <c r="CN16">
        <v>6.1539522860373355</v>
      </c>
      <c r="CO16">
        <v>8.2255506732837329</v>
      </c>
      <c r="CP16">
        <v>6.1539522860373355</v>
      </c>
      <c r="CQ16">
        <v>6.1539522860373355</v>
      </c>
      <c r="CR16">
        <v>7.1243581122360027</v>
      </c>
      <c r="CS16">
        <v>6.5845242070037546</v>
      </c>
      <c r="CT16">
        <v>6.1539522860373355</v>
      </c>
      <c r="CU16">
        <v>8.2255506732837329</v>
      </c>
      <c r="CV16">
        <v>6.3289724906192175</v>
      </c>
      <c r="CW16">
        <v>6.1539522860373355</v>
      </c>
      <c r="CX16">
        <v>6.1539522860373355</v>
      </c>
      <c r="CY16">
        <v>6.1539522860373355</v>
      </c>
      <c r="CZ16">
        <v>6.1539522860373355</v>
      </c>
      <c r="DA16">
        <v>8.2255506732837329</v>
      </c>
      <c r="DB16">
        <v>8.2255506732837329</v>
      </c>
      <c r="DC16">
        <v>6.1539522860373355</v>
      </c>
      <c r="DD16">
        <v>8.2255506732837329</v>
      </c>
      <c r="DE16">
        <v>7.6707303248679146</v>
      </c>
      <c r="DF16">
        <v>6.1539522860373355</v>
      </c>
      <c r="DG16">
        <v>7.7154866814650687</v>
      </c>
      <c r="DH16">
        <v>6.1539522860373355</v>
      </c>
      <c r="DI16">
        <v>8.2255506732837329</v>
      </c>
      <c r="DJ16">
        <v>8.2255506732837329</v>
      </c>
      <c r="DK16">
        <v>6.1539522860373355</v>
      </c>
      <c r="DL16">
        <v>6.1539522860373355</v>
      </c>
      <c r="DM16">
        <v>6.1539522860373355</v>
      </c>
      <c r="DN16">
        <v>6.1539522860373355</v>
      </c>
      <c r="DO16">
        <v>6.1539522860373355</v>
      </c>
      <c r="DP16">
        <v>6.1539522860373355</v>
      </c>
      <c r="DQ16">
        <v>8.2255506732837329</v>
      </c>
      <c r="DR16">
        <v>8.2255506732837329</v>
      </c>
      <c r="DS16">
        <v>8.2255506732837329</v>
      </c>
      <c r="DT16">
        <v>8.2255506732837329</v>
      </c>
      <c r="DU16">
        <v>8.2255506732837329</v>
      </c>
      <c r="DV16">
        <v>8.2255506732837329</v>
      </c>
      <c r="DW16">
        <v>6.1539522860373355</v>
      </c>
      <c r="DX16">
        <v>8.2255506732837329</v>
      </c>
      <c r="DY16">
        <v>6.1539522860373355</v>
      </c>
      <c r="DZ16">
        <v>8.2255506732837329</v>
      </c>
      <c r="EA16">
        <v>8.2255506732837329</v>
      </c>
      <c r="EB16">
        <v>8.0399653024894118</v>
      </c>
      <c r="EC16">
        <v>8.2255506732837329</v>
      </c>
      <c r="ED16">
        <v>8.2255506732837329</v>
      </c>
      <c r="EE16">
        <v>6.1539522860373355</v>
      </c>
      <c r="EF16">
        <v>6.1539522860373355</v>
      </c>
      <c r="EG16">
        <v>6.1539522860373355</v>
      </c>
      <c r="EH16">
        <v>6.1539522860373355</v>
      </c>
      <c r="EI16">
        <v>6.7485839149437101</v>
      </c>
      <c r="EJ16">
        <v>8.2255506732837329</v>
      </c>
      <c r="EK16">
        <v>8.2255506732837329</v>
      </c>
      <c r="EL16">
        <v>8.2255506732837329</v>
      </c>
      <c r="EM16">
        <v>8.2255506732837329</v>
      </c>
      <c r="EN16">
        <v>6.1539522860373355</v>
      </c>
      <c r="EO16">
        <v>8.2255506732837329</v>
      </c>
      <c r="EP16">
        <v>6.1539522860373355</v>
      </c>
      <c r="EQ16">
        <v>8.2255506732837329</v>
      </c>
      <c r="ER16">
        <v>8.2255506732837329</v>
      </c>
      <c r="ES16">
        <v>6.1539522860373355</v>
      </c>
      <c r="ET16">
        <v>6.1539522860373355</v>
      </c>
      <c r="EU16">
        <v>6.1539522860373355</v>
      </c>
      <c r="EV16">
        <v>8.2255506732837329</v>
      </c>
      <c r="EW16">
        <v>6.1539522860373355</v>
      </c>
      <c r="EX16">
        <v>8.2255506732837329</v>
      </c>
      <c r="EY16">
        <v>8.2255506732837329</v>
      </c>
      <c r="EZ16">
        <v>8.2255506732837329</v>
      </c>
      <c r="FA16">
        <v>6.1539522860373355</v>
      </c>
      <c r="FB16">
        <v>6.1539522860373355</v>
      </c>
      <c r="FC16">
        <v>8.2255506732837329</v>
      </c>
      <c r="FD16">
        <v>8.2255506732837329</v>
      </c>
      <c r="FE16">
        <v>8.2255506732837329</v>
      </c>
      <c r="FF16">
        <v>8.2255506732837329</v>
      </c>
      <c r="FG16">
        <v>6.1539522860373355</v>
      </c>
      <c r="FH16">
        <v>6.1539522860373355</v>
      </c>
      <c r="FI16">
        <v>6.1539522860373355</v>
      </c>
      <c r="FJ16">
        <v>7.1694599075149625</v>
      </c>
      <c r="FK16">
        <v>6.6683085045099144</v>
      </c>
      <c r="FL16">
        <v>8.2255506732837329</v>
      </c>
      <c r="FM16">
        <v>6.1539522860373355</v>
      </c>
      <c r="FN16">
        <v>8.2255506732837329</v>
      </c>
      <c r="FO16">
        <v>8.2255506732837329</v>
      </c>
      <c r="FP16">
        <v>6.1539522860373355</v>
      </c>
      <c r="FQ16">
        <v>6.1539522860373355</v>
      </c>
      <c r="FR16">
        <v>8.2255506732837329</v>
      </c>
      <c r="FS16">
        <v>8.2255506732837329</v>
      </c>
      <c r="FT16">
        <v>6.8632087696918864</v>
      </c>
      <c r="FU16">
        <v>8.2255506732837329</v>
      </c>
      <c r="FV16">
        <v>6.1539522860373355</v>
      </c>
      <c r="FW16">
        <v>6.1539522860373355</v>
      </c>
      <c r="FX16">
        <v>7.8394795043454595</v>
      </c>
      <c r="FY16">
        <v>6.1539522860373355</v>
      </c>
      <c r="FZ16">
        <v>6.5122455425537877</v>
      </c>
      <c r="GA16">
        <v>6.1539522860373355</v>
      </c>
      <c r="GB16">
        <v>8.2255506732837329</v>
      </c>
      <c r="GC16">
        <v>8.2255506732837329</v>
      </c>
      <c r="GD16">
        <v>8.2255506732837329</v>
      </c>
      <c r="GE16">
        <v>8.0432563274769002</v>
      </c>
      <c r="GF16">
        <v>6.1539522860373355</v>
      </c>
      <c r="GG16">
        <v>8.2255506732837329</v>
      </c>
      <c r="GH16">
        <v>6.1539522860373355</v>
      </c>
      <c r="GI16">
        <v>6.1539522860373355</v>
      </c>
      <c r="GJ16">
        <v>6.1539522860373355</v>
      </c>
      <c r="GK16">
        <v>6.1539522860373355</v>
      </c>
      <c r="GL16">
        <v>6.1539522860373355</v>
      </c>
      <c r="GM16">
        <v>6.1539522860373355</v>
      </c>
      <c r="GN16">
        <v>8.2255506732837329</v>
      </c>
      <c r="GO16">
        <v>8.2255506732837329</v>
      </c>
      <c r="GP16">
        <v>8.2255506732837329</v>
      </c>
      <c r="GQ16">
        <v>6.1539522860373355</v>
      </c>
      <c r="GR16">
        <v>7.0119484211156378</v>
      </c>
      <c r="GS16">
        <v>6.1539522860373355</v>
      </c>
      <c r="GT16">
        <v>8.0841218455028336</v>
      </c>
      <c r="GU16">
        <v>6.1539522860373355</v>
      </c>
      <c r="GV16">
        <v>8.2255506732837329</v>
      </c>
      <c r="GW16">
        <v>8.2255506732837329</v>
      </c>
      <c r="GX16">
        <v>6.1539522860373355</v>
      </c>
      <c r="GY16">
        <v>8.2255506732837329</v>
      </c>
      <c r="GZ16">
        <v>6.1539522860373355</v>
      </c>
      <c r="HA16">
        <v>6.1539522860373355</v>
      </c>
      <c r="HB16">
        <v>6.1539522860373355</v>
      </c>
      <c r="HC16">
        <v>8.2255506732837329</v>
      </c>
      <c r="HD16">
        <v>8.2255506732837329</v>
      </c>
      <c r="HE16">
        <v>6.1539522860373355</v>
      </c>
      <c r="HF16">
        <v>8.2255506732837329</v>
      </c>
      <c r="HG16">
        <v>8.2255506732837329</v>
      </c>
      <c r="HH16">
        <v>6.1539522860373355</v>
      </c>
      <c r="HI16">
        <v>8.2255506732837329</v>
      </c>
      <c r="HJ16">
        <v>6.1539522860373355</v>
      </c>
      <c r="HK16">
        <v>6.1539522860373355</v>
      </c>
      <c r="HL16">
        <v>6.1539522860373355</v>
      </c>
      <c r="HM16">
        <v>8.2255506732837329</v>
      </c>
      <c r="HN16">
        <v>6.1539522860373355</v>
      </c>
      <c r="HO16">
        <v>8.2255506732837329</v>
      </c>
      <c r="HP16">
        <v>6.1539522860373355</v>
      </c>
      <c r="HQ16">
        <v>6.1539522860373355</v>
      </c>
      <c r="HR16">
        <v>7.7623000336868753</v>
      </c>
      <c r="HS16">
        <v>6.1539522860373355</v>
      </c>
      <c r="HT16">
        <v>6.1539522860373355</v>
      </c>
      <c r="HU16">
        <v>8.2255506732837329</v>
      </c>
      <c r="HV16">
        <v>8.2255506732837329</v>
      </c>
      <c r="HW16">
        <v>6.1539522860373355</v>
      </c>
      <c r="HX16">
        <v>8.2255506732837329</v>
      </c>
      <c r="HY16">
        <v>6.2271026096630111</v>
      </c>
      <c r="HZ16">
        <v>8.2255506732837329</v>
      </c>
      <c r="IA16">
        <v>6.1539522860373355</v>
      </c>
      <c r="IB16">
        <v>8.2255506732837329</v>
      </c>
      <c r="IC16">
        <v>6.1539522860373355</v>
      </c>
      <c r="ID16">
        <v>8.2255506732837329</v>
      </c>
      <c r="IE16">
        <v>6.4914421677264436</v>
      </c>
      <c r="IF16">
        <v>7.1434648948598278</v>
      </c>
      <c r="IG16">
        <v>6.1539522860373355</v>
      </c>
      <c r="IH16">
        <v>8.2255506732837329</v>
      </c>
      <c r="II16">
        <v>6.1539522860373355</v>
      </c>
      <c r="IJ16">
        <v>6.1539522860373355</v>
      </c>
      <c r="IK16">
        <v>8.2255506732837329</v>
      </c>
      <c r="IL16">
        <v>8.2255506732837329</v>
      </c>
      <c r="IM16">
        <v>6.1539522860373355</v>
      </c>
      <c r="IN16">
        <v>8.2255506732837329</v>
      </c>
      <c r="IO16">
        <v>8.2255506732837329</v>
      </c>
      <c r="IP16">
        <v>6.1539522860373355</v>
      </c>
      <c r="IQ16">
        <v>6.1539522860373355</v>
      </c>
      <c r="IR16">
        <v>8.2255506732837329</v>
      </c>
      <c r="IS16">
        <v>8.2255506732837329</v>
      </c>
      <c r="IT16">
        <v>8.2255506732837329</v>
      </c>
      <c r="IU16">
        <v>6.1539522860373355</v>
      </c>
      <c r="IV16">
        <v>8.2255506732837329</v>
      </c>
      <c r="IW16">
        <v>8.2255506732837329</v>
      </c>
      <c r="IX16">
        <v>8.2255506732837329</v>
      </c>
      <c r="IY16">
        <v>6.1539522860373355</v>
      </c>
      <c r="IZ16">
        <v>6.1539522860373355</v>
      </c>
      <c r="JA16">
        <v>8.2255506732837329</v>
      </c>
      <c r="JB16">
        <v>6.1539522860373355</v>
      </c>
      <c r="JC16">
        <v>6.1539522860373355</v>
      </c>
      <c r="JD16">
        <v>8.2255506732837329</v>
      </c>
      <c r="JE16">
        <v>8.2255506732837329</v>
      </c>
      <c r="JF16">
        <v>6.923474380285267</v>
      </c>
      <c r="JG16">
        <v>6.1539522860373355</v>
      </c>
      <c r="JH16">
        <v>6.1539522860373355</v>
      </c>
      <c r="JI16">
        <v>8.2255506732837329</v>
      </c>
      <c r="JJ16">
        <v>6.1539522860373355</v>
      </c>
      <c r="JK16">
        <v>6.1539522860373355</v>
      </c>
      <c r="JL16">
        <v>7.2741307507519739</v>
      </c>
      <c r="JM16">
        <v>8.1344055955479799</v>
      </c>
      <c r="JN16">
        <v>6.1539522860373355</v>
      </c>
      <c r="JO16">
        <v>6.1539522860373355</v>
      </c>
      <c r="JP16">
        <v>6.1539522860373355</v>
      </c>
      <c r="JQ16">
        <v>6.2057303713339449</v>
      </c>
      <c r="JR16">
        <v>6.1539522860373355</v>
      </c>
      <c r="JS16">
        <v>7.2066834267718534</v>
      </c>
      <c r="JT16">
        <v>6.1539522860373355</v>
      </c>
      <c r="JU16">
        <v>6.759931701992075</v>
      </c>
      <c r="JV16">
        <v>6.1539522860373355</v>
      </c>
      <c r="JW16">
        <v>6.1539522860373355</v>
      </c>
      <c r="JX16">
        <v>6.1539522860373355</v>
      </c>
      <c r="JY16">
        <v>6.1539522860373355</v>
      </c>
      <c r="JZ16">
        <v>6.1539522860373355</v>
      </c>
      <c r="KA16">
        <v>6.1539522860373355</v>
      </c>
      <c r="KB16">
        <v>8.2255506732837329</v>
      </c>
      <c r="KC16">
        <v>6.7068045692672564</v>
      </c>
      <c r="KD16">
        <v>6.2445621056670477</v>
      </c>
      <c r="KE16">
        <v>6.1539522860373355</v>
      </c>
      <c r="KF16">
        <v>6.1539522860373355</v>
      </c>
      <c r="KG16">
        <v>8.2255506732837329</v>
      </c>
      <c r="KH16">
        <v>6.1539522860373355</v>
      </c>
      <c r="KI16">
        <v>8.2255506732837329</v>
      </c>
      <c r="KJ16">
        <v>6.1539522860373355</v>
      </c>
      <c r="KK16">
        <v>6.8936762305402919</v>
      </c>
      <c r="KL16">
        <v>8.2255506732837329</v>
      </c>
      <c r="KM16">
        <v>8.2255506732837329</v>
      </c>
      <c r="KN16">
        <v>6.1539522860373355</v>
      </c>
      <c r="KO16">
        <v>6.1539522860373355</v>
      </c>
      <c r="KP16">
        <v>6.1539522860373355</v>
      </c>
      <c r="KQ16">
        <v>7.4052643262214515</v>
      </c>
      <c r="KR16">
        <v>6.1539522860373355</v>
      </c>
      <c r="KS16">
        <v>8.2255506732837329</v>
      </c>
      <c r="KT16">
        <v>8.2255506732837329</v>
      </c>
      <c r="KU16">
        <v>6.9676701695650571</v>
      </c>
      <c r="KV16">
        <v>8.2255506732837329</v>
      </c>
      <c r="KW16">
        <v>6.1539522860373355</v>
      </c>
      <c r="KX16">
        <v>6.1539522860373355</v>
      </c>
      <c r="KY16">
        <v>8.2255506732837329</v>
      </c>
      <c r="KZ16">
        <v>6.3543681025081709</v>
      </c>
      <c r="LA16">
        <v>8.2255506732837329</v>
      </c>
      <c r="LB16">
        <v>8.2255506732837329</v>
      </c>
      <c r="LC16">
        <v>7.3898993231521422</v>
      </c>
      <c r="LD16">
        <v>6.1539522860373355</v>
      </c>
      <c r="LE16">
        <v>6.1539522860373355</v>
      </c>
      <c r="LF16">
        <v>8.2255506732837329</v>
      </c>
      <c r="LG16">
        <v>7.8495224497274352</v>
      </c>
      <c r="LH16">
        <v>8.2255506732837329</v>
      </c>
      <c r="LI16">
        <v>6.8243745534726727</v>
      </c>
      <c r="LJ16">
        <v>6.1539522860373355</v>
      </c>
      <c r="LK16">
        <v>8.2255506732837329</v>
      </c>
      <c r="LL16">
        <v>8.2255506732837329</v>
      </c>
      <c r="LM16">
        <v>6.1539522860373355</v>
      </c>
      <c r="LN16">
        <v>6.1539522860373355</v>
      </c>
      <c r="LO16">
        <v>6.1539522860373355</v>
      </c>
      <c r="LP16">
        <v>6.1539522860373355</v>
      </c>
      <c r="LQ16">
        <v>8.2255506732837329</v>
      </c>
      <c r="LR16">
        <v>8.193273333996224</v>
      </c>
      <c r="LS16">
        <v>7.3325967124935785</v>
      </c>
      <c r="LT16">
        <v>6.8409940256043384</v>
      </c>
      <c r="LU16">
        <v>6.1539522860373355</v>
      </c>
      <c r="LV16">
        <v>6.1539522860373355</v>
      </c>
      <c r="LW16">
        <v>6.1539522860373355</v>
      </c>
      <c r="LX16">
        <v>6.1539522860373355</v>
      </c>
      <c r="LY16">
        <v>6.1539522860373355</v>
      </c>
      <c r="LZ16">
        <v>7.6815330656836052</v>
      </c>
      <c r="MA16">
        <v>6.1539522860373355</v>
      </c>
      <c r="MB16">
        <v>8.2255506732837329</v>
      </c>
      <c r="MC16">
        <v>6.1539522860373355</v>
      </c>
      <c r="MD16">
        <v>6.1539522860373355</v>
      </c>
      <c r="ME16">
        <v>6.1539522860373355</v>
      </c>
      <c r="MF16">
        <v>6.1539522860373355</v>
      </c>
      <c r="MG16">
        <v>8.1567576778338804</v>
      </c>
      <c r="MH16">
        <v>8.2255506732837329</v>
      </c>
      <c r="MI16">
        <v>8.2255506732837329</v>
      </c>
      <c r="MJ16">
        <v>6.1539522860373355</v>
      </c>
      <c r="MK16">
        <v>6.1539522860373355</v>
      </c>
      <c r="ML16">
        <v>6.1539522860373355</v>
      </c>
      <c r="MM16">
        <v>8.2255506732837329</v>
      </c>
      <c r="MN16">
        <v>6.1539522860373355</v>
      </c>
      <c r="MO16">
        <v>6.1539522860373355</v>
      </c>
      <c r="MP16">
        <v>8.2255506732837329</v>
      </c>
      <c r="MQ16">
        <v>8.2255506732837329</v>
      </c>
      <c r="MR16">
        <v>8.2255506732837329</v>
      </c>
      <c r="MS16">
        <v>6.1539522860373355</v>
      </c>
      <c r="MT16">
        <v>8.2255506732837329</v>
      </c>
      <c r="MU16">
        <v>8.2255506732837329</v>
      </c>
      <c r="MV16">
        <v>8.2255506732837329</v>
      </c>
      <c r="MW16">
        <v>6.1539522860373355</v>
      </c>
      <c r="MX16">
        <v>6.1539522860373355</v>
      </c>
      <c r="MY16">
        <v>6.1539522860373355</v>
      </c>
      <c r="MZ16">
        <v>6.1539522860373355</v>
      </c>
      <c r="NA16">
        <v>6.1539522860373355</v>
      </c>
      <c r="NB16">
        <v>7.5868967927959972</v>
      </c>
      <c r="NC16">
        <v>8.2255506732837329</v>
      </c>
      <c r="ND16">
        <v>6.1539522860373355</v>
      </c>
      <c r="NE16">
        <v>6.261728723715402</v>
      </c>
      <c r="NF16">
        <v>8.2255506732837329</v>
      </c>
      <c r="NG16">
        <v>6.1539522860373355</v>
      </c>
      <c r="NH16">
        <v>8.2255506732837329</v>
      </c>
      <c r="NI16">
        <v>6.1539522860373355</v>
      </c>
      <c r="NJ16">
        <v>8.2255506732837329</v>
      </c>
      <c r="NK16">
        <v>6.1539522860373355</v>
      </c>
      <c r="NL16">
        <v>6.9538265565722313</v>
      </c>
      <c r="NM16">
        <v>6.1539522860373355</v>
      </c>
      <c r="NN16">
        <v>8.2255506732837329</v>
      </c>
      <c r="NO16">
        <v>6.1539522860373355</v>
      </c>
      <c r="NP16">
        <v>7.9846509396898604</v>
      </c>
      <c r="NQ16">
        <v>6.1539522860373355</v>
      </c>
      <c r="NR16">
        <v>8.2255506732837329</v>
      </c>
      <c r="NS16">
        <v>6.1539522860373355</v>
      </c>
      <c r="NT16">
        <v>6.1539522860373355</v>
      </c>
      <c r="NU16">
        <v>8.2255506732837329</v>
      </c>
      <c r="NV16">
        <v>6.1539522860373355</v>
      </c>
      <c r="NW16">
        <v>8.2255506732837329</v>
      </c>
      <c r="NX16">
        <v>8.2255506732837329</v>
      </c>
      <c r="NY16">
        <v>6.1539522860373355</v>
      </c>
      <c r="NZ16">
        <v>6.1539522860373355</v>
      </c>
      <c r="OA16">
        <v>6.1539522860373355</v>
      </c>
      <c r="OB16">
        <v>6.1539522860373355</v>
      </c>
      <c r="OC16">
        <v>8.2255506732837329</v>
      </c>
      <c r="OD16">
        <v>7.8024221798454807</v>
      </c>
      <c r="OE16">
        <v>6.1539522860373355</v>
      </c>
      <c r="OF16">
        <v>8.2255506732837329</v>
      </c>
      <c r="OG16">
        <v>8.2255506732837329</v>
      </c>
      <c r="OH16">
        <v>8.2255506732837329</v>
      </c>
      <c r="OI16">
        <v>7.9717958647298444</v>
      </c>
      <c r="OJ16">
        <v>6.1539522860373355</v>
      </c>
      <c r="OK16">
        <v>8.2255506732837329</v>
      </c>
      <c r="OL16">
        <v>6.1539522860373355</v>
      </c>
      <c r="OM16">
        <v>8.2255506732837329</v>
      </c>
      <c r="ON16">
        <v>8.2255506732837329</v>
      </c>
      <c r="OO16">
        <v>7.0485269304054752</v>
      </c>
      <c r="OP16">
        <v>6.1539522860373355</v>
      </c>
      <c r="OQ16">
        <v>8.2255506732837329</v>
      </c>
      <c r="OR16">
        <v>6.1539522860373355</v>
      </c>
      <c r="OS16">
        <v>8.2255506732837329</v>
      </c>
      <c r="OT16">
        <v>8.2255506732837329</v>
      </c>
      <c r="OU16">
        <v>8.2255506732837329</v>
      </c>
      <c r="OV16">
        <v>6.1539522860373355</v>
      </c>
      <c r="OW16">
        <v>6.1539522860373355</v>
      </c>
      <c r="OX16">
        <v>6.1539522860373355</v>
      </c>
      <c r="OY16">
        <v>6.1539522860373355</v>
      </c>
      <c r="OZ16">
        <v>8.2255506732837329</v>
      </c>
      <c r="PA16">
        <v>8.2255506732837329</v>
      </c>
      <c r="PB16">
        <v>6.1539522860373355</v>
      </c>
      <c r="PC16">
        <v>7.7848946365679224</v>
      </c>
      <c r="PD16">
        <v>8.2255506732837329</v>
      </c>
      <c r="PE16">
        <v>8.2255506732837329</v>
      </c>
      <c r="PF16">
        <v>8.2255506732837329</v>
      </c>
      <c r="PG16">
        <v>6.1539522860373355</v>
      </c>
      <c r="PH16">
        <v>6.1539522860373355</v>
      </c>
      <c r="PI16">
        <v>6.1539522860373355</v>
      </c>
      <c r="PJ16">
        <v>8.2255506732837329</v>
      </c>
      <c r="PK16">
        <v>6.1539522860373355</v>
      </c>
      <c r="PL16">
        <v>8.2255506732837329</v>
      </c>
      <c r="PM16">
        <v>8.2255506732837329</v>
      </c>
      <c r="PN16">
        <v>6.1539522860373355</v>
      </c>
      <c r="PO16">
        <v>8.2255506732837329</v>
      </c>
      <c r="PP16">
        <v>6.1539522860373355</v>
      </c>
      <c r="PQ16">
        <v>7.3427254770683872</v>
      </c>
      <c r="PR16">
        <v>8.2255506732837329</v>
      </c>
      <c r="PS16">
        <v>8.2255506732837329</v>
      </c>
      <c r="PT16">
        <v>8.2255506732837329</v>
      </c>
      <c r="PU16">
        <v>6.1539522860373355</v>
      </c>
      <c r="PV16">
        <v>6.1539522860373355</v>
      </c>
      <c r="PW16">
        <v>6.8983269492503831</v>
      </c>
      <c r="PX16">
        <v>8.2255506732837329</v>
      </c>
      <c r="PY16">
        <v>6.1539522860373355</v>
      </c>
      <c r="PZ16">
        <v>8.2255506732837329</v>
      </c>
      <c r="QA16">
        <v>8.2255506732837329</v>
      </c>
      <c r="QB16">
        <v>8.2255506732837329</v>
      </c>
      <c r="QC16">
        <v>6.1539522860373355</v>
      </c>
      <c r="QD16">
        <v>6.1539522860373355</v>
      </c>
      <c r="QE16">
        <v>8.2255506732837329</v>
      </c>
      <c r="QF16">
        <v>8.2255506732837329</v>
      </c>
      <c r="QG16">
        <v>6.1539522860373355</v>
      </c>
      <c r="QH16">
        <v>8.2255506732837329</v>
      </c>
      <c r="QI16">
        <v>6.1539522860373355</v>
      </c>
      <c r="QJ16">
        <v>6.1539522860373355</v>
      </c>
      <c r="QK16">
        <v>8.2255506732837329</v>
      </c>
      <c r="QL16">
        <v>6.1539522860373355</v>
      </c>
      <c r="QM16">
        <v>8.2255506732837329</v>
      </c>
      <c r="QN16">
        <v>8.2255506732837329</v>
      </c>
      <c r="QO16">
        <v>6.1539522860373355</v>
      </c>
      <c r="QP16">
        <v>6.1539522860373355</v>
      </c>
      <c r="QQ16">
        <v>7.8468826747074276</v>
      </c>
      <c r="QR16">
        <v>6.1539522860373355</v>
      </c>
      <c r="QS16">
        <v>7.9644538706763122</v>
      </c>
      <c r="QT16">
        <v>8.2255506732837329</v>
      </c>
      <c r="QU16">
        <v>6.1539522860373355</v>
      </c>
      <c r="QV16">
        <v>6.1539522860373355</v>
      </c>
      <c r="QW16">
        <v>6.1539522860373355</v>
      </c>
      <c r="QX16">
        <v>6.1539522860373355</v>
      </c>
      <c r="QY16">
        <v>7.7773295971658811</v>
      </c>
      <c r="QZ16">
        <v>8.2255506732837329</v>
      </c>
      <c r="RA16">
        <v>8.2255506732837329</v>
      </c>
      <c r="RB16">
        <v>8.2255506732837329</v>
      </c>
      <c r="RC16">
        <v>8.2255506732837329</v>
      </c>
      <c r="RD16">
        <v>8.2255506732837329</v>
      </c>
      <c r="RE16">
        <v>6.5284184322787562</v>
      </c>
      <c r="RF16">
        <v>8.2255506732837329</v>
      </c>
      <c r="RG16">
        <v>8.2255506732837329</v>
      </c>
      <c r="RH16">
        <v>8.2255506732837329</v>
      </c>
      <c r="RI16">
        <v>8.2255506732837329</v>
      </c>
      <c r="RJ16">
        <v>8.2255506732837329</v>
      </c>
      <c r="RK16">
        <v>6.1539522860373355</v>
      </c>
      <c r="RL16">
        <v>8.2255506732837329</v>
      </c>
      <c r="RM16">
        <v>6.1539522860373355</v>
      </c>
      <c r="RN16">
        <v>6.1539522860373355</v>
      </c>
      <c r="RO16">
        <v>6.1539522860373355</v>
      </c>
      <c r="RP16">
        <v>8.2255506732837329</v>
      </c>
      <c r="RQ16">
        <v>8.2255506732837329</v>
      </c>
      <c r="RR16">
        <v>8.2255506732837329</v>
      </c>
      <c r="RS16">
        <v>8.2255506732837329</v>
      </c>
      <c r="RT16">
        <v>8.2255506732837329</v>
      </c>
      <c r="RU16">
        <v>8.2255506732837329</v>
      </c>
      <c r="RV16">
        <v>6.8460089622901874</v>
      </c>
      <c r="RW16">
        <v>8.2255506732837329</v>
      </c>
      <c r="RX16">
        <v>8.2255506732837329</v>
      </c>
      <c r="RY16">
        <v>6.1539522860373355</v>
      </c>
      <c r="RZ16">
        <v>6.1539522860373355</v>
      </c>
      <c r="SA16">
        <v>7.5435556000764139</v>
      </c>
      <c r="SB16">
        <v>6.6564962083362609</v>
      </c>
      <c r="SC16">
        <v>8.2255506732837329</v>
      </c>
      <c r="SD16">
        <v>6.1940770637965219</v>
      </c>
      <c r="SE16">
        <v>6.1539522860373355</v>
      </c>
      <c r="SF16">
        <v>6.1539522860373355</v>
      </c>
      <c r="SG16">
        <v>8.2255506732837329</v>
      </c>
    </row>
    <row r="17" spans="1:501" x14ac:dyDescent="0.35">
      <c r="A17">
        <v>2036</v>
      </c>
      <c r="B17">
        <v>8.6368282069479196</v>
      </c>
      <c r="C17">
        <v>6.2413541038093356</v>
      </c>
      <c r="D17">
        <v>7.9903497807906572</v>
      </c>
      <c r="E17">
        <v>7.5698930947125209</v>
      </c>
      <c r="F17">
        <v>6.2413541038093356</v>
      </c>
      <c r="G17">
        <v>8.6368282069479196</v>
      </c>
      <c r="H17">
        <v>6.2413541038093356</v>
      </c>
      <c r="I17">
        <v>8.6368282069479196</v>
      </c>
      <c r="J17">
        <v>8.6368282069479196</v>
      </c>
      <c r="K17">
        <v>8.6368282069479196</v>
      </c>
      <c r="L17">
        <v>6.2413541038093356</v>
      </c>
      <c r="M17">
        <v>6.2413541038093356</v>
      </c>
      <c r="N17">
        <v>6.2413541038093356</v>
      </c>
      <c r="O17">
        <v>8.6368282069479196</v>
      </c>
      <c r="P17">
        <v>8.6368282069479196</v>
      </c>
      <c r="Q17">
        <v>8.6368282069479196</v>
      </c>
      <c r="R17">
        <v>8.6368282069479196</v>
      </c>
      <c r="S17">
        <v>8.3503988589667983</v>
      </c>
      <c r="T17">
        <v>8.6368282069479196</v>
      </c>
      <c r="U17">
        <v>6.2413541038093356</v>
      </c>
      <c r="V17">
        <v>6.2933780372162849</v>
      </c>
      <c r="W17">
        <v>7.4565018873779838</v>
      </c>
      <c r="X17">
        <v>6.2413541038093356</v>
      </c>
      <c r="Y17">
        <v>6.2413541038093356</v>
      </c>
      <c r="Z17">
        <v>8.6368282069479196</v>
      </c>
      <c r="AA17">
        <v>6.2413541038093356</v>
      </c>
      <c r="AB17">
        <v>6.5029161093877805</v>
      </c>
      <c r="AC17">
        <v>6.2413541038093356</v>
      </c>
      <c r="AD17">
        <v>6.2413541038093356</v>
      </c>
      <c r="AE17">
        <v>8.6368282069479196</v>
      </c>
      <c r="AF17">
        <v>6.9790145509917538</v>
      </c>
      <c r="AG17">
        <v>8.6368282069479196</v>
      </c>
      <c r="AH17">
        <v>8.6368282069479196</v>
      </c>
      <c r="AI17">
        <v>8.5430327476090646</v>
      </c>
      <c r="AJ17">
        <v>6.2413541038093356</v>
      </c>
      <c r="AK17">
        <v>6.2413541038093356</v>
      </c>
      <c r="AL17">
        <v>8.6368282069479196</v>
      </c>
      <c r="AM17">
        <v>6.2413541038093356</v>
      </c>
      <c r="AN17">
        <v>6.2413541038093356</v>
      </c>
      <c r="AO17">
        <v>6.2413541038093356</v>
      </c>
      <c r="AP17">
        <v>8.6368282069479196</v>
      </c>
      <c r="AQ17">
        <v>8.6368282069479196</v>
      </c>
      <c r="AR17">
        <v>6.2413541038093356</v>
      </c>
      <c r="AS17">
        <v>6.2413541038093356</v>
      </c>
      <c r="AT17">
        <v>8.6368282069479196</v>
      </c>
      <c r="AU17">
        <v>6.654660185388293</v>
      </c>
      <c r="AV17">
        <v>8.6368282069479196</v>
      </c>
      <c r="AW17">
        <v>8.6368282069479196</v>
      </c>
      <c r="AX17">
        <v>6.2413541038093356</v>
      </c>
      <c r="AY17">
        <v>8.6368282069479196</v>
      </c>
      <c r="AZ17">
        <v>6.2413541038093356</v>
      </c>
      <c r="BA17">
        <v>8.6368282069479196</v>
      </c>
      <c r="BB17">
        <v>7.5325883346402653</v>
      </c>
      <c r="BC17">
        <v>6.2413541038093356</v>
      </c>
      <c r="BD17">
        <v>6.2413541038093356</v>
      </c>
      <c r="BE17">
        <v>8.6368282069479196</v>
      </c>
      <c r="BF17">
        <v>6.2413541038093356</v>
      </c>
      <c r="BG17">
        <v>8.6368282069479196</v>
      </c>
      <c r="BH17">
        <v>8.6368282069479196</v>
      </c>
      <c r="BI17">
        <v>6.9607093341589676</v>
      </c>
      <c r="BJ17">
        <v>8.6368282069479196</v>
      </c>
      <c r="BK17">
        <v>6.2413541038093356</v>
      </c>
      <c r="BL17">
        <v>6.2413541038093356</v>
      </c>
      <c r="BM17">
        <v>8.6368282069479196</v>
      </c>
      <c r="BN17">
        <v>8.6368282069479196</v>
      </c>
      <c r="BO17">
        <v>6.2413541038093356</v>
      </c>
      <c r="BP17">
        <v>6.5761389031492499</v>
      </c>
      <c r="BQ17">
        <v>8.4487997680674898</v>
      </c>
      <c r="BR17">
        <v>8.6368282069479196</v>
      </c>
      <c r="BS17">
        <v>8.6368282069479196</v>
      </c>
      <c r="BT17">
        <v>6.2413541038093356</v>
      </c>
      <c r="BU17">
        <v>6.2413541038093356</v>
      </c>
      <c r="BV17">
        <v>8.6368282069479196</v>
      </c>
      <c r="BW17">
        <v>6.2413541038093356</v>
      </c>
      <c r="BX17">
        <v>6.2413541038093356</v>
      </c>
      <c r="BY17">
        <v>6.2413541038093356</v>
      </c>
      <c r="BZ17">
        <v>8.6368282069479196</v>
      </c>
      <c r="CA17">
        <v>8.6368282069479196</v>
      </c>
      <c r="CB17">
        <v>8.6368282069479196</v>
      </c>
      <c r="CC17">
        <v>6.2413541038093356</v>
      </c>
      <c r="CD17">
        <v>7.2983842752727046</v>
      </c>
      <c r="CE17">
        <v>6.2413541038093356</v>
      </c>
      <c r="CF17">
        <v>6.2413541038093356</v>
      </c>
      <c r="CG17">
        <v>6.2413541038093356</v>
      </c>
      <c r="CH17">
        <v>6.2413541038093356</v>
      </c>
      <c r="CI17">
        <v>8.6368282069479196</v>
      </c>
      <c r="CJ17">
        <v>8.6368282069479196</v>
      </c>
      <c r="CK17">
        <v>6.2413541038093356</v>
      </c>
      <c r="CL17">
        <v>8.2132259517278765</v>
      </c>
      <c r="CM17">
        <v>8.6368282069479196</v>
      </c>
      <c r="CN17">
        <v>6.2413541038093356</v>
      </c>
      <c r="CO17">
        <v>8.6368282069479196</v>
      </c>
      <c r="CP17">
        <v>6.2413541038093356</v>
      </c>
      <c r="CQ17">
        <v>6.2413541038093356</v>
      </c>
      <c r="CR17">
        <v>7.3916117625480098</v>
      </c>
      <c r="CS17">
        <v>7.4563345809459722</v>
      </c>
      <c r="CT17">
        <v>6.2413541038093356</v>
      </c>
      <c r="CU17">
        <v>8.6368282069479196</v>
      </c>
      <c r="CV17">
        <v>7.2459150420586305</v>
      </c>
      <c r="CW17">
        <v>6.2413541038093356</v>
      </c>
      <c r="CX17">
        <v>6.2413541038093356</v>
      </c>
      <c r="CY17">
        <v>6.2413541038093356</v>
      </c>
      <c r="CZ17">
        <v>6.2413541038093356</v>
      </c>
      <c r="DA17">
        <v>8.6368282069479196</v>
      </c>
      <c r="DB17">
        <v>8.6368282069479196</v>
      </c>
      <c r="DC17">
        <v>6.2413541038093356</v>
      </c>
      <c r="DD17">
        <v>8.6368282069479196</v>
      </c>
      <c r="DE17">
        <v>8.6368282069479196</v>
      </c>
      <c r="DF17">
        <v>6.2413541038093356</v>
      </c>
      <c r="DG17">
        <v>8.4849393483122366</v>
      </c>
      <c r="DH17">
        <v>6.2413541038093356</v>
      </c>
      <c r="DI17">
        <v>8.6368282069479196</v>
      </c>
      <c r="DJ17">
        <v>8.6368282069479196</v>
      </c>
      <c r="DK17">
        <v>6.2413541038093356</v>
      </c>
      <c r="DL17">
        <v>6.273230164342535</v>
      </c>
      <c r="DM17">
        <v>6.2413541038093356</v>
      </c>
      <c r="DN17">
        <v>6.2413541038093356</v>
      </c>
      <c r="DO17">
        <v>6.2413541038093356</v>
      </c>
      <c r="DP17">
        <v>6.2413541038093356</v>
      </c>
      <c r="DQ17">
        <v>8.6368282069479196</v>
      </c>
      <c r="DR17">
        <v>8.6368282069479196</v>
      </c>
      <c r="DS17">
        <v>8.6368282069479196</v>
      </c>
      <c r="DT17">
        <v>8.6368282069479196</v>
      </c>
      <c r="DU17">
        <v>8.6368282069479196</v>
      </c>
      <c r="DV17">
        <v>8.6368282069479196</v>
      </c>
      <c r="DW17">
        <v>6.2413541038093356</v>
      </c>
      <c r="DX17">
        <v>8.6368282069479196</v>
      </c>
      <c r="DY17">
        <v>6.2413541038093356</v>
      </c>
      <c r="DZ17">
        <v>8.6368282069479196</v>
      </c>
      <c r="EA17">
        <v>8.6368282069479196</v>
      </c>
      <c r="EB17">
        <v>8.6368282069479196</v>
      </c>
      <c r="EC17">
        <v>8.6368282069479196</v>
      </c>
      <c r="ED17">
        <v>8.6368282069479196</v>
      </c>
      <c r="EE17">
        <v>6.2413541038093356</v>
      </c>
      <c r="EF17">
        <v>6.2413541038093356</v>
      </c>
      <c r="EG17">
        <v>6.2413541038093356</v>
      </c>
      <c r="EH17">
        <v>6.2413541038093356</v>
      </c>
      <c r="EI17">
        <v>7.1213471663340551</v>
      </c>
      <c r="EJ17">
        <v>8.6368282069479196</v>
      </c>
      <c r="EK17">
        <v>8.6368282069479196</v>
      </c>
      <c r="EL17">
        <v>8.6368282069479196</v>
      </c>
      <c r="EM17">
        <v>8.6368282069479196</v>
      </c>
      <c r="EN17">
        <v>6.2413541038093356</v>
      </c>
      <c r="EO17">
        <v>8.6368282069479196</v>
      </c>
      <c r="EP17">
        <v>6.2413541038093356</v>
      </c>
      <c r="EQ17">
        <v>8.6368282069479196</v>
      </c>
      <c r="ER17">
        <v>8.6368282069479196</v>
      </c>
      <c r="ES17">
        <v>6.2413541038093356</v>
      </c>
      <c r="ET17">
        <v>6.2413541038093356</v>
      </c>
      <c r="EU17">
        <v>6.2413541038093356</v>
      </c>
      <c r="EV17">
        <v>8.6368282069479196</v>
      </c>
      <c r="EW17">
        <v>6.2413541038093356</v>
      </c>
      <c r="EX17">
        <v>8.6368282069479196</v>
      </c>
      <c r="EY17">
        <v>8.6368282069479196</v>
      </c>
      <c r="EZ17">
        <v>8.6368282069479196</v>
      </c>
      <c r="FA17">
        <v>6.2413541038093356</v>
      </c>
      <c r="FB17">
        <v>6.2413541038093356</v>
      </c>
      <c r="FC17">
        <v>8.6368282069479196</v>
      </c>
      <c r="FD17">
        <v>8.6368282069479196</v>
      </c>
      <c r="FE17">
        <v>8.6368282069479196</v>
      </c>
      <c r="FF17">
        <v>8.6368282069479196</v>
      </c>
      <c r="FG17">
        <v>6.2413541038093356</v>
      </c>
      <c r="FH17">
        <v>6.2413541038093356</v>
      </c>
      <c r="FI17">
        <v>6.2413541038093356</v>
      </c>
      <c r="FJ17">
        <v>7.6141205215193883</v>
      </c>
      <c r="FK17">
        <v>7.4148848808604315</v>
      </c>
      <c r="FL17">
        <v>8.6368282069479196</v>
      </c>
      <c r="FM17">
        <v>6.2413541038093356</v>
      </c>
      <c r="FN17">
        <v>8.6368282069479196</v>
      </c>
      <c r="FO17">
        <v>8.6368282069479196</v>
      </c>
      <c r="FP17">
        <v>6.2413541038093356</v>
      </c>
      <c r="FQ17">
        <v>6.2413541038093356</v>
      </c>
      <c r="FR17">
        <v>8.6368282069479196</v>
      </c>
      <c r="FS17">
        <v>8.6368282069479196</v>
      </c>
      <c r="FT17">
        <v>7.4872146344262118</v>
      </c>
      <c r="FU17">
        <v>8.6368282069479196</v>
      </c>
      <c r="FV17">
        <v>6.2413541038093356</v>
      </c>
      <c r="FW17">
        <v>6.2413541038093356</v>
      </c>
      <c r="FX17">
        <v>8.1986514953974581</v>
      </c>
      <c r="FY17">
        <v>6.2413541038093356</v>
      </c>
      <c r="FZ17">
        <v>6.8636475928185243</v>
      </c>
      <c r="GA17">
        <v>6.2413541038093356</v>
      </c>
      <c r="GB17">
        <v>8.6368282069479196</v>
      </c>
      <c r="GC17">
        <v>8.6368282069479196</v>
      </c>
      <c r="GD17">
        <v>8.6368282069479196</v>
      </c>
      <c r="GE17">
        <v>8.6053424012459434</v>
      </c>
      <c r="GF17">
        <v>6.2413541038093356</v>
      </c>
      <c r="GG17">
        <v>8.6368282069479196</v>
      </c>
      <c r="GH17">
        <v>6.3504082575301464</v>
      </c>
      <c r="GI17">
        <v>6.2413541038093356</v>
      </c>
      <c r="GJ17">
        <v>6.2413541038093356</v>
      </c>
      <c r="GK17">
        <v>6.2413541038093356</v>
      </c>
      <c r="GL17">
        <v>6.2413541038093356</v>
      </c>
      <c r="GM17">
        <v>6.2413541038093356</v>
      </c>
      <c r="GN17">
        <v>8.6368282069479196</v>
      </c>
      <c r="GO17">
        <v>8.6368282069479196</v>
      </c>
      <c r="GP17">
        <v>8.6368282069479196</v>
      </c>
      <c r="GQ17">
        <v>6.2413541038093356</v>
      </c>
      <c r="GR17">
        <v>7.3099561537830073</v>
      </c>
      <c r="GS17">
        <v>6.2413541038093356</v>
      </c>
      <c r="GT17">
        <v>8.4761802338481615</v>
      </c>
      <c r="GU17">
        <v>6.2413541038093356</v>
      </c>
      <c r="GV17">
        <v>8.6368282069479196</v>
      </c>
      <c r="GW17">
        <v>8.6368282069479196</v>
      </c>
      <c r="GX17">
        <v>6.2413541038093356</v>
      </c>
      <c r="GY17">
        <v>8.6368282069479196</v>
      </c>
      <c r="GZ17">
        <v>6.2413541038093356</v>
      </c>
      <c r="HA17">
        <v>6.2413541038093356</v>
      </c>
      <c r="HB17">
        <v>6.2413541038093356</v>
      </c>
      <c r="HC17">
        <v>8.6368282069479196</v>
      </c>
      <c r="HD17">
        <v>8.6368282069479196</v>
      </c>
      <c r="HE17">
        <v>6.2413541038093356</v>
      </c>
      <c r="HF17">
        <v>8.6368282069479196</v>
      </c>
      <c r="HG17">
        <v>8.6368282069479196</v>
      </c>
      <c r="HH17">
        <v>6.2413541038093356</v>
      </c>
      <c r="HI17">
        <v>8.6368282069479196</v>
      </c>
      <c r="HJ17">
        <v>6.2413541038093356</v>
      </c>
      <c r="HK17">
        <v>6.2413541038093356</v>
      </c>
      <c r="HL17">
        <v>6.6613605676249126</v>
      </c>
      <c r="HM17">
        <v>8.6368282069479196</v>
      </c>
      <c r="HN17">
        <v>6.2413541038093356</v>
      </c>
      <c r="HO17">
        <v>8.6368282069479196</v>
      </c>
      <c r="HP17">
        <v>6.2413541038093356</v>
      </c>
      <c r="HQ17">
        <v>6.2413541038093356</v>
      </c>
      <c r="HR17">
        <v>8.3535494916280069</v>
      </c>
      <c r="HS17">
        <v>6.2413541038093356</v>
      </c>
      <c r="HT17">
        <v>6.2413541038093356</v>
      </c>
      <c r="HU17">
        <v>8.6368282069479196</v>
      </c>
      <c r="HV17">
        <v>8.6368282069479196</v>
      </c>
      <c r="HW17">
        <v>6.2413541038093356</v>
      </c>
      <c r="HX17">
        <v>8.6368282069479196</v>
      </c>
      <c r="HY17">
        <v>6.3969055514713196</v>
      </c>
      <c r="HZ17">
        <v>8.6368282069479196</v>
      </c>
      <c r="IA17">
        <v>6.2413541038093356</v>
      </c>
      <c r="IB17">
        <v>8.6368282069479196</v>
      </c>
      <c r="IC17">
        <v>6.2413541038093356</v>
      </c>
      <c r="ID17">
        <v>8.6368282069479196</v>
      </c>
      <c r="IE17">
        <v>6.7177567668024389</v>
      </c>
      <c r="IF17">
        <v>7.8359896084440921</v>
      </c>
      <c r="IG17">
        <v>6.2413541038093356</v>
      </c>
      <c r="IH17">
        <v>8.6368282069479196</v>
      </c>
      <c r="II17">
        <v>6.2413541038093356</v>
      </c>
      <c r="IJ17">
        <v>6.2413541038093356</v>
      </c>
      <c r="IK17">
        <v>8.6368282069479196</v>
      </c>
      <c r="IL17">
        <v>8.6368282069479196</v>
      </c>
      <c r="IM17">
        <v>6.2413541038093356</v>
      </c>
      <c r="IN17">
        <v>8.6368282069479196</v>
      </c>
      <c r="IO17">
        <v>8.6368282069479196</v>
      </c>
      <c r="IP17">
        <v>6.2413541038093356</v>
      </c>
      <c r="IQ17">
        <v>6.2413541038093356</v>
      </c>
      <c r="IR17">
        <v>8.6368282069479196</v>
      </c>
      <c r="IS17">
        <v>8.6368282069479196</v>
      </c>
      <c r="IT17">
        <v>8.6368282069479196</v>
      </c>
      <c r="IU17">
        <v>6.4561330209872816</v>
      </c>
      <c r="IV17">
        <v>8.6368282069479196</v>
      </c>
      <c r="IW17">
        <v>8.6368282069479196</v>
      </c>
      <c r="IX17">
        <v>8.6368282069479196</v>
      </c>
      <c r="IY17">
        <v>6.2413541038093356</v>
      </c>
      <c r="IZ17">
        <v>6.2413541038093356</v>
      </c>
      <c r="JA17">
        <v>8.6368282069479196</v>
      </c>
      <c r="JB17">
        <v>6.2413541038093356</v>
      </c>
      <c r="JC17">
        <v>6.2413541038093356</v>
      </c>
      <c r="JD17">
        <v>8.6368282069479196</v>
      </c>
      <c r="JE17">
        <v>8.6368282069479196</v>
      </c>
      <c r="JF17">
        <v>7.3126195339550408</v>
      </c>
      <c r="JG17">
        <v>6.2413541038093356</v>
      </c>
      <c r="JH17">
        <v>6.2413541038093356</v>
      </c>
      <c r="JI17">
        <v>8.6368282069479196</v>
      </c>
      <c r="JJ17">
        <v>6.2413541038093356</v>
      </c>
      <c r="JK17">
        <v>6.2413541038093356</v>
      </c>
      <c r="JL17">
        <v>7.6532647331766981</v>
      </c>
      <c r="JM17">
        <v>8.6368282069479196</v>
      </c>
      <c r="JN17">
        <v>6.2413541038093356</v>
      </c>
      <c r="JO17">
        <v>6.2413541038093356</v>
      </c>
      <c r="JP17">
        <v>6.2659564234581673</v>
      </c>
      <c r="JQ17">
        <v>6.8948453949928599</v>
      </c>
      <c r="JR17">
        <v>6.2413541038093356</v>
      </c>
      <c r="JS17">
        <v>8.3405686434775479</v>
      </c>
      <c r="JT17">
        <v>6.2413541038093356</v>
      </c>
      <c r="JU17">
        <v>7.1111758067613957</v>
      </c>
      <c r="JV17">
        <v>6.2413541038093356</v>
      </c>
      <c r="JW17">
        <v>6.3768887319395962</v>
      </c>
      <c r="JX17">
        <v>6.2413541038093356</v>
      </c>
      <c r="JY17">
        <v>6.2413541038093356</v>
      </c>
      <c r="JZ17">
        <v>6.2413541038093356</v>
      </c>
      <c r="KA17">
        <v>6.2413541038093356</v>
      </c>
      <c r="KB17">
        <v>8.6368282069479196</v>
      </c>
      <c r="KC17">
        <v>7.0093673764087576</v>
      </c>
      <c r="KD17">
        <v>6.9366908070645419</v>
      </c>
      <c r="KE17">
        <v>6.2413541038093356</v>
      </c>
      <c r="KF17">
        <v>6.2413541038093356</v>
      </c>
      <c r="KG17">
        <v>8.6368282069479196</v>
      </c>
      <c r="KH17">
        <v>6.2430002473202029</v>
      </c>
      <c r="KI17">
        <v>8.6368282069479196</v>
      </c>
      <c r="KJ17">
        <v>6.2413541038093356</v>
      </c>
      <c r="KK17">
        <v>7.7965998755956445</v>
      </c>
      <c r="KL17">
        <v>8.6368282069479196</v>
      </c>
      <c r="KM17">
        <v>8.6368282069479196</v>
      </c>
      <c r="KN17">
        <v>6.2413541038093356</v>
      </c>
      <c r="KO17">
        <v>6.2413541038093356</v>
      </c>
      <c r="KP17">
        <v>6.2413541038093356</v>
      </c>
      <c r="KQ17">
        <v>7.9716618206839085</v>
      </c>
      <c r="KR17">
        <v>6.2413541038093356</v>
      </c>
      <c r="KS17">
        <v>8.6368282069479196</v>
      </c>
      <c r="KT17">
        <v>8.6368282069479196</v>
      </c>
      <c r="KU17">
        <v>8.0413163008230022</v>
      </c>
      <c r="KV17">
        <v>8.6368282069479196</v>
      </c>
      <c r="KW17">
        <v>6.2413541038093356</v>
      </c>
      <c r="KX17">
        <v>6.2413541038093356</v>
      </c>
      <c r="KY17">
        <v>8.6368282069479196</v>
      </c>
      <c r="KZ17">
        <v>7.0971643614887352</v>
      </c>
      <c r="LA17">
        <v>8.6368282069479196</v>
      </c>
      <c r="LB17">
        <v>8.6368282069479196</v>
      </c>
      <c r="LC17">
        <v>7.6905309893162146</v>
      </c>
      <c r="LD17">
        <v>6.2413541038093356</v>
      </c>
      <c r="LE17">
        <v>6.2413541038093356</v>
      </c>
      <c r="LF17">
        <v>8.6368282069479196</v>
      </c>
      <c r="LG17">
        <v>8.6368282069479196</v>
      </c>
      <c r="LH17">
        <v>8.6368282069479196</v>
      </c>
      <c r="LI17">
        <v>7.2189870400037002</v>
      </c>
      <c r="LJ17">
        <v>6.2413541038093356</v>
      </c>
      <c r="LK17">
        <v>8.6368282069479196</v>
      </c>
      <c r="LL17">
        <v>8.6368282069479196</v>
      </c>
      <c r="LM17">
        <v>6.2413541038093356</v>
      </c>
      <c r="LN17">
        <v>6.2413541038093356</v>
      </c>
      <c r="LO17">
        <v>6.2413541038093356</v>
      </c>
      <c r="LP17">
        <v>6.2413541038093356</v>
      </c>
      <c r="LQ17">
        <v>8.6368282069479196</v>
      </c>
      <c r="LR17">
        <v>8.6368282069479196</v>
      </c>
      <c r="LS17">
        <v>7.7696801406570142</v>
      </c>
      <c r="LT17">
        <v>7.3291868769710558</v>
      </c>
      <c r="LU17">
        <v>6.2413541038093356</v>
      </c>
      <c r="LV17">
        <v>6.2413541038093356</v>
      </c>
      <c r="LW17">
        <v>6.2413541038093356</v>
      </c>
      <c r="LX17">
        <v>6.2413541038093356</v>
      </c>
      <c r="LY17">
        <v>6.2413541038093356</v>
      </c>
      <c r="LZ17">
        <v>8.4467577138728682</v>
      </c>
      <c r="MA17">
        <v>6.2413541038093356</v>
      </c>
      <c r="MB17">
        <v>8.6368282069479196</v>
      </c>
      <c r="MC17">
        <v>6.2413541038093356</v>
      </c>
      <c r="MD17">
        <v>6.2413541038093356</v>
      </c>
      <c r="ME17">
        <v>6.2413541038093356</v>
      </c>
      <c r="MF17">
        <v>6.2413541038093356</v>
      </c>
      <c r="MG17">
        <v>8.6368282069479196</v>
      </c>
      <c r="MH17">
        <v>8.6368282069479196</v>
      </c>
      <c r="MI17">
        <v>8.6368282069479196</v>
      </c>
      <c r="MJ17">
        <v>6.2413541038093356</v>
      </c>
      <c r="MK17">
        <v>6.2413541038093356</v>
      </c>
      <c r="ML17">
        <v>6.2413541038093356</v>
      </c>
      <c r="MM17">
        <v>8.6368282069479196</v>
      </c>
      <c r="MN17">
        <v>6.2413541038093356</v>
      </c>
      <c r="MO17">
        <v>6.2413541038093356</v>
      </c>
      <c r="MP17">
        <v>8.6368282069479196</v>
      </c>
      <c r="MQ17">
        <v>8.6368282069479196</v>
      </c>
      <c r="MR17">
        <v>8.6368282069479196</v>
      </c>
      <c r="MS17">
        <v>6.2413541038093356</v>
      </c>
      <c r="MT17">
        <v>8.6368282069479196</v>
      </c>
      <c r="MU17">
        <v>8.6368282069479196</v>
      </c>
      <c r="MV17">
        <v>8.6368282069479196</v>
      </c>
      <c r="MW17">
        <v>6.2413541038093356</v>
      </c>
      <c r="MX17">
        <v>6.2413541038093356</v>
      </c>
      <c r="MY17">
        <v>6.2413541038093356</v>
      </c>
      <c r="MZ17">
        <v>6.2413541038093356</v>
      </c>
      <c r="NA17">
        <v>6.2413541038093356</v>
      </c>
      <c r="NB17">
        <v>8.2058612560607482</v>
      </c>
      <c r="NC17">
        <v>8.6368282069479196</v>
      </c>
      <c r="ND17">
        <v>6.2413541038093356</v>
      </c>
      <c r="NE17">
        <v>6.6210823180180407</v>
      </c>
      <c r="NF17">
        <v>8.6368282069479196</v>
      </c>
      <c r="NG17">
        <v>6.2413541038093356</v>
      </c>
      <c r="NH17">
        <v>8.6368282069479196</v>
      </c>
      <c r="NI17">
        <v>6.2413541038093356</v>
      </c>
      <c r="NJ17">
        <v>8.6368282069479196</v>
      </c>
      <c r="NK17">
        <v>6.2413541038093356</v>
      </c>
      <c r="NL17">
        <v>8.0240095659452351</v>
      </c>
      <c r="NM17">
        <v>6.2413541038093356</v>
      </c>
      <c r="NN17">
        <v>8.6368282069479196</v>
      </c>
      <c r="NO17">
        <v>6.2413541038093356</v>
      </c>
      <c r="NP17">
        <v>8.6368282069479196</v>
      </c>
      <c r="NQ17">
        <v>6.2413541038093356</v>
      </c>
      <c r="NR17">
        <v>8.6368282069479196</v>
      </c>
      <c r="NS17">
        <v>6.2413541038093356</v>
      </c>
      <c r="NT17">
        <v>6.2413541038093356</v>
      </c>
      <c r="NU17">
        <v>8.6368282069479196</v>
      </c>
      <c r="NV17">
        <v>6.2413541038093356</v>
      </c>
      <c r="NW17">
        <v>8.6368282069479196</v>
      </c>
      <c r="NX17">
        <v>8.6368282069479196</v>
      </c>
      <c r="NY17">
        <v>6.2413541038093356</v>
      </c>
      <c r="NZ17">
        <v>6.2413541038093356</v>
      </c>
      <c r="OA17">
        <v>6.2413541038093356</v>
      </c>
      <c r="OB17">
        <v>6.2413541038093356</v>
      </c>
      <c r="OC17">
        <v>8.6368282069479196</v>
      </c>
      <c r="OD17">
        <v>8.3775019364463628</v>
      </c>
      <c r="OE17">
        <v>6.2413541038093356</v>
      </c>
      <c r="OF17">
        <v>8.6368282069479196</v>
      </c>
      <c r="OG17">
        <v>8.6368282069479196</v>
      </c>
      <c r="OH17">
        <v>8.6368282069479196</v>
      </c>
      <c r="OI17">
        <v>8.6368282069479196</v>
      </c>
      <c r="OJ17">
        <v>6.2413541038093356</v>
      </c>
      <c r="OK17">
        <v>8.6368282069479196</v>
      </c>
      <c r="OL17">
        <v>6.2413541038093356</v>
      </c>
      <c r="OM17">
        <v>8.6368282069479196</v>
      </c>
      <c r="ON17">
        <v>8.6368282069479196</v>
      </c>
      <c r="OO17">
        <v>7.3624838327304074</v>
      </c>
      <c r="OP17">
        <v>6.2413541038093356</v>
      </c>
      <c r="OQ17">
        <v>8.6368282069479196</v>
      </c>
      <c r="OR17">
        <v>6.2413541038093356</v>
      </c>
      <c r="OS17">
        <v>8.6368282069479196</v>
      </c>
      <c r="OT17">
        <v>8.6368282069479196</v>
      </c>
      <c r="OU17">
        <v>8.6368282069479196</v>
      </c>
      <c r="OV17">
        <v>6.2413541038093356</v>
      </c>
      <c r="OW17">
        <v>6.2413541038093356</v>
      </c>
      <c r="OX17">
        <v>6.2413541038093356</v>
      </c>
      <c r="OY17">
        <v>6.2413541038093356</v>
      </c>
      <c r="OZ17">
        <v>8.6368282069479196</v>
      </c>
      <c r="PA17">
        <v>8.6368282069479196</v>
      </c>
      <c r="PB17">
        <v>6.2413541038093356</v>
      </c>
      <c r="PC17">
        <v>8.4591073312932075</v>
      </c>
      <c r="PD17">
        <v>8.6368282069479196</v>
      </c>
      <c r="PE17">
        <v>8.6368282069479196</v>
      </c>
      <c r="PF17">
        <v>8.6368282069479196</v>
      </c>
      <c r="PG17">
        <v>6.2413541038093356</v>
      </c>
      <c r="PH17">
        <v>6.2413541038093356</v>
      </c>
      <c r="PI17">
        <v>6.2413541038093356</v>
      </c>
      <c r="PJ17">
        <v>8.6368282069479196</v>
      </c>
      <c r="PK17">
        <v>6.2413541038093356</v>
      </c>
      <c r="PL17">
        <v>8.6368282069479196</v>
      </c>
      <c r="PM17">
        <v>8.6368282069479196</v>
      </c>
      <c r="PN17">
        <v>6.2413541038093356</v>
      </c>
      <c r="PO17">
        <v>8.6368282069479196</v>
      </c>
      <c r="PP17">
        <v>6.2413541038093356</v>
      </c>
      <c r="PQ17">
        <v>7.7840477898128437</v>
      </c>
      <c r="PR17">
        <v>8.6368282069479196</v>
      </c>
      <c r="PS17">
        <v>8.6368282069479196</v>
      </c>
      <c r="PT17">
        <v>8.6368282069479196</v>
      </c>
      <c r="PU17">
        <v>6.2413541038093356</v>
      </c>
      <c r="PV17">
        <v>6.2413541038093356</v>
      </c>
      <c r="PW17">
        <v>7.4838760729294265</v>
      </c>
      <c r="PX17">
        <v>8.6368282069479196</v>
      </c>
      <c r="PY17">
        <v>6.2413541038093356</v>
      </c>
      <c r="PZ17">
        <v>8.6368282069479196</v>
      </c>
      <c r="QA17">
        <v>8.6368282069479196</v>
      </c>
      <c r="QB17">
        <v>8.6368282069479196</v>
      </c>
      <c r="QC17">
        <v>6.2413541038093356</v>
      </c>
      <c r="QD17">
        <v>6.2413541038093356</v>
      </c>
      <c r="QE17">
        <v>8.6368282069479196</v>
      </c>
      <c r="QF17">
        <v>8.6368282069479196</v>
      </c>
      <c r="QG17">
        <v>6.2413541038093356</v>
      </c>
      <c r="QH17">
        <v>8.6368282069479196</v>
      </c>
      <c r="QI17">
        <v>6.2413541038093356</v>
      </c>
      <c r="QJ17">
        <v>6.2413541038093356</v>
      </c>
      <c r="QK17">
        <v>8.6368282069479196</v>
      </c>
      <c r="QL17">
        <v>6.2413541038093356</v>
      </c>
      <c r="QM17">
        <v>8.6368282069479196</v>
      </c>
      <c r="QN17">
        <v>8.6368282069479196</v>
      </c>
      <c r="QO17">
        <v>6.2413541038093356</v>
      </c>
      <c r="QP17">
        <v>6.2413541038093356</v>
      </c>
      <c r="QQ17">
        <v>8.6368282069479196</v>
      </c>
      <c r="QR17">
        <v>6.2413541038093356</v>
      </c>
      <c r="QS17">
        <v>8.6368282069479196</v>
      </c>
      <c r="QT17">
        <v>8.6368282069479196</v>
      </c>
      <c r="QU17">
        <v>6.2413541038093356</v>
      </c>
      <c r="QV17">
        <v>6.2413541038093356</v>
      </c>
      <c r="QW17">
        <v>6.2413541038093356</v>
      </c>
      <c r="QX17">
        <v>6.2413541038093356</v>
      </c>
      <c r="QY17">
        <v>8.6368282069479196</v>
      </c>
      <c r="QZ17">
        <v>8.6368282069479196</v>
      </c>
      <c r="RA17">
        <v>8.6368282069479196</v>
      </c>
      <c r="RB17">
        <v>8.6368282069479196</v>
      </c>
      <c r="RC17">
        <v>8.6368282069479196</v>
      </c>
      <c r="RD17">
        <v>8.6368282069479196</v>
      </c>
      <c r="RE17">
        <v>6.8946378004051194</v>
      </c>
      <c r="RF17">
        <v>8.6368282069479196</v>
      </c>
      <c r="RG17">
        <v>8.6368282069479196</v>
      </c>
      <c r="RH17">
        <v>8.6368282069479196</v>
      </c>
      <c r="RI17">
        <v>8.6368282069479196</v>
      </c>
      <c r="RJ17">
        <v>8.6368282069479196</v>
      </c>
      <c r="RK17">
        <v>6.2413541038093356</v>
      </c>
      <c r="RL17">
        <v>8.6368282069479196</v>
      </c>
      <c r="RM17">
        <v>6.2413541038093356</v>
      </c>
      <c r="RN17">
        <v>6.2413541038093356</v>
      </c>
      <c r="RO17">
        <v>6.2413541038093356</v>
      </c>
      <c r="RP17">
        <v>8.6368282069479196</v>
      </c>
      <c r="RQ17">
        <v>8.6368282069479196</v>
      </c>
      <c r="RR17">
        <v>8.6368282069479196</v>
      </c>
      <c r="RS17">
        <v>8.6368282069479196</v>
      </c>
      <c r="RT17">
        <v>8.6368282069479196</v>
      </c>
      <c r="RU17">
        <v>8.6368282069479196</v>
      </c>
      <c r="RV17">
        <v>7.573788350603385</v>
      </c>
      <c r="RW17">
        <v>8.6368282069479196</v>
      </c>
      <c r="RX17">
        <v>8.6368282069479196</v>
      </c>
      <c r="RY17">
        <v>6.2413541038093356</v>
      </c>
      <c r="RZ17">
        <v>6.2413541038093356</v>
      </c>
      <c r="SA17">
        <v>7.9986596004184056</v>
      </c>
      <c r="SB17">
        <v>7.007650826005011</v>
      </c>
      <c r="SC17">
        <v>8.6368282069479196</v>
      </c>
      <c r="SD17">
        <v>7.0787555810008502</v>
      </c>
      <c r="SE17">
        <v>6.2413541038093356</v>
      </c>
      <c r="SF17">
        <v>6.2413541038093356</v>
      </c>
      <c r="SG17">
        <v>8.6368282069479196</v>
      </c>
    </row>
    <row r="18" spans="1:501" x14ac:dyDescent="0.35">
      <c r="A18">
        <v>2037</v>
      </c>
      <c r="B18">
        <v>9.0686696172953152</v>
      </c>
      <c r="C18">
        <v>6.3287559215813358</v>
      </c>
      <c r="D18">
        <v>8.3399077533428763</v>
      </c>
      <c r="E18">
        <v>8.4342013691046667</v>
      </c>
      <c r="F18">
        <v>6.3287559215813358</v>
      </c>
      <c r="G18">
        <v>9.0686696172953152</v>
      </c>
      <c r="H18">
        <v>6.3287559215813358</v>
      </c>
      <c r="I18">
        <v>9.0686696172953152</v>
      </c>
      <c r="J18">
        <v>9.0686696172953152</v>
      </c>
      <c r="K18">
        <v>9.0686696172953152</v>
      </c>
      <c r="L18">
        <v>6.3287559215813358</v>
      </c>
      <c r="M18">
        <v>6.3287559215813358</v>
      </c>
      <c r="N18">
        <v>6.3287559215813358</v>
      </c>
      <c r="O18">
        <v>9.0686696172953152</v>
      </c>
      <c r="P18">
        <v>9.0686696172953152</v>
      </c>
      <c r="Q18">
        <v>9.0686696172953152</v>
      </c>
      <c r="R18">
        <v>9.0686696172953152</v>
      </c>
      <c r="S18">
        <v>9.0309859909169496</v>
      </c>
      <c r="T18">
        <v>9.0686696172953152</v>
      </c>
      <c r="U18">
        <v>6.3819277230381548</v>
      </c>
      <c r="V18">
        <v>6.8729042938032752</v>
      </c>
      <c r="W18">
        <v>8.5556346482813321</v>
      </c>
      <c r="X18">
        <v>6.3287559215813358</v>
      </c>
      <c r="Y18">
        <v>6.3287559215813358</v>
      </c>
      <c r="Z18">
        <v>9.0686696172953152</v>
      </c>
      <c r="AA18">
        <v>6.3287559215813358</v>
      </c>
      <c r="AB18">
        <v>7.0011516964317035</v>
      </c>
      <c r="AC18">
        <v>6.3287559215813358</v>
      </c>
      <c r="AD18">
        <v>6.3287559215813358</v>
      </c>
      <c r="AE18">
        <v>9.0686696172953152</v>
      </c>
      <c r="AF18">
        <v>7.5142322359001721</v>
      </c>
      <c r="AG18">
        <v>9.0686696172953152</v>
      </c>
      <c r="AH18">
        <v>9.0686696172953152</v>
      </c>
      <c r="AI18">
        <v>9.0686696172953152</v>
      </c>
      <c r="AJ18">
        <v>6.3287559215813358</v>
      </c>
      <c r="AK18">
        <v>6.3287559215813358</v>
      </c>
      <c r="AL18">
        <v>9.0686696172953152</v>
      </c>
      <c r="AM18">
        <v>6.3287559215813358</v>
      </c>
      <c r="AN18">
        <v>6.3287559215813358</v>
      </c>
      <c r="AO18">
        <v>6.3287559215813358</v>
      </c>
      <c r="AP18">
        <v>9.0686696172953152</v>
      </c>
      <c r="AQ18">
        <v>9.0686696172953152</v>
      </c>
      <c r="AR18">
        <v>6.3287559215813358</v>
      </c>
      <c r="AS18">
        <v>6.3287559215813358</v>
      </c>
      <c r="AT18">
        <v>9.0686696172953152</v>
      </c>
      <c r="AU18">
        <v>6.8487383897464875</v>
      </c>
      <c r="AV18">
        <v>9.0686696172953152</v>
      </c>
      <c r="AW18">
        <v>9.0686696172953152</v>
      </c>
      <c r="AX18">
        <v>6.3287559215813358</v>
      </c>
      <c r="AY18">
        <v>9.0686696172953152</v>
      </c>
      <c r="AZ18">
        <v>6.3287559215813358</v>
      </c>
      <c r="BA18">
        <v>9.0686696172953152</v>
      </c>
      <c r="BB18">
        <v>7.8265218155176255</v>
      </c>
      <c r="BC18">
        <v>6.3287559215813358</v>
      </c>
      <c r="BD18">
        <v>6.3287559215813358</v>
      </c>
      <c r="BE18">
        <v>9.0686696172953152</v>
      </c>
      <c r="BF18">
        <v>6.3287559215813358</v>
      </c>
      <c r="BG18">
        <v>9.0686696172953152</v>
      </c>
      <c r="BH18">
        <v>9.0686696172953152</v>
      </c>
      <c r="BI18">
        <v>7.6032602193934435</v>
      </c>
      <c r="BJ18">
        <v>9.0686696172953152</v>
      </c>
      <c r="BK18">
        <v>6.3287559215813358</v>
      </c>
      <c r="BL18">
        <v>6.3287559215813358</v>
      </c>
      <c r="BM18">
        <v>9.0686696172953152</v>
      </c>
      <c r="BN18">
        <v>9.0686696172953152</v>
      </c>
      <c r="BO18">
        <v>6.9407416593638489</v>
      </c>
      <c r="BP18">
        <v>7.1904641045687017</v>
      </c>
      <c r="BQ18">
        <v>9.0686696172953152</v>
      </c>
      <c r="BR18">
        <v>9.0686696172953152</v>
      </c>
      <c r="BS18">
        <v>9.0686696172953152</v>
      </c>
      <c r="BT18">
        <v>6.3287559215813358</v>
      </c>
      <c r="BU18">
        <v>6.3287559215813358</v>
      </c>
      <c r="BV18">
        <v>9.0686696172953152</v>
      </c>
      <c r="BW18">
        <v>6.3287559215813358</v>
      </c>
      <c r="BX18">
        <v>6.3287559215813358</v>
      </c>
      <c r="BY18">
        <v>6.3287559215813358</v>
      </c>
      <c r="BZ18">
        <v>9.0686696172953152</v>
      </c>
      <c r="CA18">
        <v>9.0686696172953152</v>
      </c>
      <c r="CB18">
        <v>9.0686696172953152</v>
      </c>
      <c r="CC18">
        <v>6.3287559215813358</v>
      </c>
      <c r="CD18">
        <v>7.5922884206713332</v>
      </c>
      <c r="CE18">
        <v>6.3287559215813358</v>
      </c>
      <c r="CF18">
        <v>6.3287559215813358</v>
      </c>
      <c r="CG18">
        <v>6.3287559215813358</v>
      </c>
      <c r="CH18">
        <v>6.3287559215813358</v>
      </c>
      <c r="CI18">
        <v>9.0686696172953152</v>
      </c>
      <c r="CJ18">
        <v>9.0686696172953152</v>
      </c>
      <c r="CK18">
        <v>6.3287559215813358</v>
      </c>
      <c r="CL18">
        <v>9.0686696172953152</v>
      </c>
      <c r="CM18">
        <v>9.0686696172953152</v>
      </c>
      <c r="CN18">
        <v>6.3287559215813358</v>
      </c>
      <c r="CO18">
        <v>9.0686696172953152</v>
      </c>
      <c r="CP18">
        <v>6.3287559215813358</v>
      </c>
      <c r="CQ18">
        <v>6.3287559215813358</v>
      </c>
      <c r="CR18">
        <v>7.6688908091806232</v>
      </c>
      <c r="CS18">
        <v>8.4435752129020987</v>
      </c>
      <c r="CT18">
        <v>6.3287559215813358</v>
      </c>
      <c r="CU18">
        <v>9.0686696172953152</v>
      </c>
      <c r="CV18">
        <v>8.2957043776934913</v>
      </c>
      <c r="CW18">
        <v>6.3693357174695064</v>
      </c>
      <c r="CX18">
        <v>6.3287559215813358</v>
      </c>
      <c r="CY18">
        <v>6.3287559215813358</v>
      </c>
      <c r="CZ18">
        <v>6.3287559215813358</v>
      </c>
      <c r="DA18">
        <v>9.0686696172953152</v>
      </c>
      <c r="DB18">
        <v>9.0686696172953152</v>
      </c>
      <c r="DC18">
        <v>6.3287559215813358</v>
      </c>
      <c r="DD18">
        <v>9.0686696172953152</v>
      </c>
      <c r="DE18">
        <v>9.0686696172953152</v>
      </c>
      <c r="DF18">
        <v>6.3287559215813358</v>
      </c>
      <c r="DG18">
        <v>9.0686696172953152</v>
      </c>
      <c r="DH18">
        <v>6.3287559215813358</v>
      </c>
      <c r="DI18">
        <v>9.0686696172953152</v>
      </c>
      <c r="DJ18">
        <v>9.0686696172953152</v>
      </c>
      <c r="DK18">
        <v>6.3287559215813358</v>
      </c>
      <c r="DL18">
        <v>6.9274475841482346</v>
      </c>
      <c r="DM18">
        <v>6.3287559215813358</v>
      </c>
      <c r="DN18">
        <v>6.3287559215813358</v>
      </c>
      <c r="DO18">
        <v>6.3287559215813358</v>
      </c>
      <c r="DP18">
        <v>6.3287559215813358</v>
      </c>
      <c r="DQ18">
        <v>9.0686696172953152</v>
      </c>
      <c r="DR18">
        <v>9.0686696172953152</v>
      </c>
      <c r="DS18">
        <v>9.0686696172953152</v>
      </c>
      <c r="DT18">
        <v>9.0686696172953152</v>
      </c>
      <c r="DU18">
        <v>9.0686696172953152</v>
      </c>
      <c r="DV18">
        <v>9.0686696172953152</v>
      </c>
      <c r="DW18">
        <v>6.3287559215813358</v>
      </c>
      <c r="DX18">
        <v>9.0686696172953152</v>
      </c>
      <c r="DY18">
        <v>6.3287559215813358</v>
      </c>
      <c r="DZ18">
        <v>9.0686696172953152</v>
      </c>
      <c r="EA18">
        <v>9.0686696172953152</v>
      </c>
      <c r="EB18">
        <v>9.0686696172953152</v>
      </c>
      <c r="EC18">
        <v>9.0686696172953152</v>
      </c>
      <c r="ED18">
        <v>9.0686696172953152</v>
      </c>
      <c r="EE18">
        <v>6.3287559215813358</v>
      </c>
      <c r="EF18">
        <v>6.3287559215813358</v>
      </c>
      <c r="EG18">
        <v>6.3287559215813358</v>
      </c>
      <c r="EH18">
        <v>6.3287559215813358</v>
      </c>
      <c r="EI18">
        <v>7.5147002841820747</v>
      </c>
      <c r="EJ18">
        <v>9.0686696172953152</v>
      </c>
      <c r="EK18">
        <v>9.0686696172953152</v>
      </c>
      <c r="EL18">
        <v>9.0686696172953152</v>
      </c>
      <c r="EM18">
        <v>9.0686696172953152</v>
      </c>
      <c r="EN18">
        <v>6.3287559215813358</v>
      </c>
      <c r="EO18">
        <v>9.0686696172953152</v>
      </c>
      <c r="EP18">
        <v>6.3287559215813358</v>
      </c>
      <c r="EQ18">
        <v>9.0686696172953152</v>
      </c>
      <c r="ER18">
        <v>9.0686696172953152</v>
      </c>
      <c r="ES18">
        <v>6.3287559215813358</v>
      </c>
      <c r="ET18">
        <v>6.3287559215813358</v>
      </c>
      <c r="EU18">
        <v>6.3287559215813358</v>
      </c>
      <c r="EV18">
        <v>9.0686696172953152</v>
      </c>
      <c r="EW18">
        <v>6.3287559215813358</v>
      </c>
      <c r="EX18">
        <v>9.0686696172953152</v>
      </c>
      <c r="EY18">
        <v>9.0686696172953152</v>
      </c>
      <c r="EZ18">
        <v>9.0686696172953152</v>
      </c>
      <c r="FA18">
        <v>6.3287559215813358</v>
      </c>
      <c r="FB18">
        <v>6.3287559215813358</v>
      </c>
      <c r="FC18">
        <v>9.0686696172953152</v>
      </c>
      <c r="FD18">
        <v>9.0686696172953152</v>
      </c>
      <c r="FE18">
        <v>9.0686696172953152</v>
      </c>
      <c r="FF18">
        <v>9.0686696172953152</v>
      </c>
      <c r="FG18">
        <v>6.3287559215813358</v>
      </c>
      <c r="FH18">
        <v>6.3287559215813358</v>
      </c>
      <c r="FI18">
        <v>6.3287559215813358</v>
      </c>
      <c r="FJ18">
        <v>8.0863596510880811</v>
      </c>
      <c r="FK18">
        <v>8.2450471149060007</v>
      </c>
      <c r="FL18">
        <v>9.0686696172953152</v>
      </c>
      <c r="FM18">
        <v>6.3287559215813358</v>
      </c>
      <c r="FN18">
        <v>9.0686696172953152</v>
      </c>
      <c r="FO18">
        <v>9.0686696172953152</v>
      </c>
      <c r="FP18">
        <v>6.3287559215813358</v>
      </c>
      <c r="FQ18">
        <v>6.3287559215813358</v>
      </c>
      <c r="FR18">
        <v>9.0686696172953152</v>
      </c>
      <c r="FS18">
        <v>9.0686696172953152</v>
      </c>
      <c r="FT18">
        <v>8.1679553781784033</v>
      </c>
      <c r="FU18">
        <v>9.0686696172953152</v>
      </c>
      <c r="FV18">
        <v>6.3287559215813358</v>
      </c>
      <c r="FW18">
        <v>6.3287559215813358</v>
      </c>
      <c r="FX18">
        <v>8.5742792369982972</v>
      </c>
      <c r="FY18">
        <v>6.3287559215813358</v>
      </c>
      <c r="FZ18">
        <v>7.2340113668271471</v>
      </c>
      <c r="GA18">
        <v>6.3287559215813358</v>
      </c>
      <c r="GB18">
        <v>9.0686696172953152</v>
      </c>
      <c r="GC18">
        <v>9.0686696172953152</v>
      </c>
      <c r="GD18">
        <v>9.0686696172953152</v>
      </c>
      <c r="GE18">
        <v>9.0686696172953152</v>
      </c>
      <c r="GF18">
        <v>6.3287559215813358</v>
      </c>
      <c r="GG18">
        <v>9.0686696172953152</v>
      </c>
      <c r="GH18">
        <v>6.8714149887009972</v>
      </c>
      <c r="GI18">
        <v>6.3287559215813358</v>
      </c>
      <c r="GJ18">
        <v>6.3287559215813358</v>
      </c>
      <c r="GK18">
        <v>6.3287559215813358</v>
      </c>
      <c r="GL18">
        <v>6.3287559215813358</v>
      </c>
      <c r="GM18">
        <v>6.3287559215813358</v>
      </c>
      <c r="GN18">
        <v>9.0686696172953152</v>
      </c>
      <c r="GO18">
        <v>9.0686696172953152</v>
      </c>
      <c r="GP18">
        <v>9.0686696172953152</v>
      </c>
      <c r="GQ18">
        <v>6.3287559215813358</v>
      </c>
      <c r="GR18">
        <v>7.6206292118914636</v>
      </c>
      <c r="GS18">
        <v>6.3287559215813358</v>
      </c>
      <c r="GT18">
        <v>8.8872524103091948</v>
      </c>
      <c r="GU18">
        <v>6.3287559215813358</v>
      </c>
      <c r="GV18">
        <v>9.0686696172953152</v>
      </c>
      <c r="GW18">
        <v>9.0686696172953152</v>
      </c>
      <c r="GX18">
        <v>6.3287559215813358</v>
      </c>
      <c r="GY18">
        <v>9.0686696172953152</v>
      </c>
      <c r="GZ18">
        <v>6.3287559215813358</v>
      </c>
      <c r="HA18">
        <v>6.3287559215813358</v>
      </c>
      <c r="HB18">
        <v>6.3287559215813358</v>
      </c>
      <c r="HC18">
        <v>9.0686696172953152</v>
      </c>
      <c r="HD18">
        <v>9.0686696172953152</v>
      </c>
      <c r="HE18">
        <v>6.3287559215813358</v>
      </c>
      <c r="HF18">
        <v>9.0686696172953152</v>
      </c>
      <c r="HG18">
        <v>9.0686696172953152</v>
      </c>
      <c r="HH18">
        <v>6.3845972472155763</v>
      </c>
      <c r="HI18">
        <v>9.0686696172953152</v>
      </c>
      <c r="HJ18">
        <v>6.3287559215813358</v>
      </c>
      <c r="HK18">
        <v>6.3287559215813358</v>
      </c>
      <c r="HL18">
        <v>7.5772732470718731</v>
      </c>
      <c r="HM18">
        <v>9.0686696172953152</v>
      </c>
      <c r="HN18">
        <v>6.3287559215813358</v>
      </c>
      <c r="HO18">
        <v>9.0686696172953152</v>
      </c>
      <c r="HP18">
        <v>6.3287559215813358</v>
      </c>
      <c r="HQ18">
        <v>6.3287559215813358</v>
      </c>
      <c r="HR18">
        <v>8.9898340448371119</v>
      </c>
      <c r="HS18">
        <v>6.3287559215813358</v>
      </c>
      <c r="HT18">
        <v>6.3287559215813358</v>
      </c>
      <c r="HU18">
        <v>9.0686696172953152</v>
      </c>
      <c r="HV18">
        <v>9.0686696172953152</v>
      </c>
      <c r="HW18">
        <v>6.3287559215813358</v>
      </c>
      <c r="HX18">
        <v>9.0686696172953152</v>
      </c>
      <c r="HY18">
        <v>6.5713387428281118</v>
      </c>
      <c r="HZ18">
        <v>9.0686696172953152</v>
      </c>
      <c r="IA18">
        <v>6.3287559215813358</v>
      </c>
      <c r="IB18">
        <v>9.0686696172953152</v>
      </c>
      <c r="IC18">
        <v>6.3287559215813358</v>
      </c>
      <c r="ID18">
        <v>9.0686696172953152</v>
      </c>
      <c r="IE18">
        <v>6.9519614920524875</v>
      </c>
      <c r="IF18">
        <v>8.595651276711239</v>
      </c>
      <c r="IG18">
        <v>6.3287559215813358</v>
      </c>
      <c r="IH18">
        <v>9.0686696172953152</v>
      </c>
      <c r="II18">
        <v>6.3287559215813358</v>
      </c>
      <c r="IJ18">
        <v>6.3287559215813358</v>
      </c>
      <c r="IK18">
        <v>9.0686696172953152</v>
      </c>
      <c r="IL18">
        <v>9.0686696172953152</v>
      </c>
      <c r="IM18">
        <v>6.3287559215813358</v>
      </c>
      <c r="IN18">
        <v>9.0686696172953152</v>
      </c>
      <c r="IO18">
        <v>9.0686696172953152</v>
      </c>
      <c r="IP18">
        <v>6.3287559215813358</v>
      </c>
      <c r="IQ18">
        <v>6.3287559215813358</v>
      </c>
      <c r="IR18">
        <v>9.0686696172953152</v>
      </c>
      <c r="IS18">
        <v>9.0686696172953152</v>
      </c>
      <c r="IT18">
        <v>9.0686696172953152</v>
      </c>
      <c r="IU18">
        <v>7.326171077965455</v>
      </c>
      <c r="IV18">
        <v>9.0686696172953152</v>
      </c>
      <c r="IW18">
        <v>9.0686696172953152</v>
      </c>
      <c r="IX18">
        <v>9.0686696172953152</v>
      </c>
      <c r="IY18">
        <v>6.3287559215813358</v>
      </c>
      <c r="IZ18">
        <v>6.3287559215813358</v>
      </c>
      <c r="JA18">
        <v>9.0686696172953152</v>
      </c>
      <c r="JB18">
        <v>6.3287559215813358</v>
      </c>
      <c r="JC18">
        <v>6.3287559215813358</v>
      </c>
      <c r="JD18">
        <v>9.0686696172953152</v>
      </c>
      <c r="JE18">
        <v>9.0686696172953152</v>
      </c>
      <c r="JF18">
        <v>7.7236372247798428</v>
      </c>
      <c r="JG18">
        <v>6.3287559215813358</v>
      </c>
      <c r="JH18">
        <v>6.3287559215813358</v>
      </c>
      <c r="JI18">
        <v>9.0686696172953152</v>
      </c>
      <c r="JJ18">
        <v>6.3287559215813358</v>
      </c>
      <c r="JK18">
        <v>6.3287559215813358</v>
      </c>
      <c r="JL18">
        <v>8.0521595064855251</v>
      </c>
      <c r="JM18">
        <v>9.0686696172953152</v>
      </c>
      <c r="JN18">
        <v>6.3287559215813358</v>
      </c>
      <c r="JO18">
        <v>6.3287559215813358</v>
      </c>
      <c r="JP18">
        <v>6.5768347284552044</v>
      </c>
      <c r="JQ18">
        <v>7.6604831625379788</v>
      </c>
      <c r="JR18">
        <v>6.3287559215813358</v>
      </c>
      <c r="JS18">
        <v>9.0686696172953152</v>
      </c>
      <c r="JT18">
        <v>6.3287559215813358</v>
      </c>
      <c r="JU18">
        <v>7.4806704540767077</v>
      </c>
      <c r="JV18">
        <v>6.3287559215813358</v>
      </c>
      <c r="JW18">
        <v>6.7572769876374563</v>
      </c>
      <c r="JX18">
        <v>6.3287559215813358</v>
      </c>
      <c r="JY18">
        <v>6.3287559215813358</v>
      </c>
      <c r="JZ18">
        <v>6.3287559215813358</v>
      </c>
      <c r="KA18">
        <v>6.3287559215813358</v>
      </c>
      <c r="KB18">
        <v>9.0686696172953152</v>
      </c>
      <c r="KC18">
        <v>7.3255796422932242</v>
      </c>
      <c r="KD18">
        <v>7.7055329963242905</v>
      </c>
      <c r="KE18">
        <v>6.3287559215813358</v>
      </c>
      <c r="KF18">
        <v>6.3287559215813358</v>
      </c>
      <c r="KG18">
        <v>9.0686696172953152</v>
      </c>
      <c r="KH18">
        <v>6.5963855091947767</v>
      </c>
      <c r="KI18">
        <v>9.0686696172953152</v>
      </c>
      <c r="KJ18">
        <v>6.3287559215813358</v>
      </c>
      <c r="KK18">
        <v>8.8177871410380746</v>
      </c>
      <c r="KL18">
        <v>9.0686696172953152</v>
      </c>
      <c r="KM18">
        <v>9.0686696172953152</v>
      </c>
      <c r="KN18">
        <v>6.3287559215813358</v>
      </c>
      <c r="KO18">
        <v>6.3287559215813358</v>
      </c>
      <c r="KP18">
        <v>6.3287559215813358</v>
      </c>
      <c r="KQ18">
        <v>8.5813806751412276</v>
      </c>
      <c r="KR18">
        <v>6.3287559215813358</v>
      </c>
      <c r="KS18">
        <v>9.0686696172953152</v>
      </c>
      <c r="KT18">
        <v>9.0686696172953152</v>
      </c>
      <c r="KU18">
        <v>9.0686696172953152</v>
      </c>
      <c r="KV18">
        <v>9.0686696172953152</v>
      </c>
      <c r="KW18">
        <v>6.3287559215813358</v>
      </c>
      <c r="KX18">
        <v>6.3287559215813358</v>
      </c>
      <c r="KY18">
        <v>9.0686696172953152</v>
      </c>
      <c r="KZ18">
        <v>7.9267900696694085</v>
      </c>
      <c r="LA18">
        <v>9.0686696172953152</v>
      </c>
      <c r="LB18">
        <v>9.0686696172953152</v>
      </c>
      <c r="LC18">
        <v>8.0033927813248216</v>
      </c>
      <c r="LD18">
        <v>6.3287559215813358</v>
      </c>
      <c r="LE18">
        <v>6.3287559215813358</v>
      </c>
      <c r="LF18">
        <v>9.0686696172953152</v>
      </c>
      <c r="LG18">
        <v>9.0686696172953152</v>
      </c>
      <c r="LH18">
        <v>9.0686696172953152</v>
      </c>
      <c r="LI18">
        <v>7.6364175904182465</v>
      </c>
      <c r="LJ18">
        <v>6.3287559215813358</v>
      </c>
      <c r="LK18">
        <v>9.0686696172953152</v>
      </c>
      <c r="LL18">
        <v>9.0686696172953152</v>
      </c>
      <c r="LM18">
        <v>6.3287559215813358</v>
      </c>
      <c r="LN18">
        <v>6.3287559215813358</v>
      </c>
      <c r="LO18">
        <v>6.3287559215813358</v>
      </c>
      <c r="LP18">
        <v>6.3287559215813358</v>
      </c>
      <c r="LQ18">
        <v>9.0686696172953152</v>
      </c>
      <c r="LR18">
        <v>9.0686696172953152</v>
      </c>
      <c r="LS18">
        <v>8.2328173572211671</v>
      </c>
      <c r="LT18">
        <v>7.8522185630500294</v>
      </c>
      <c r="LU18">
        <v>6.3287559215813358</v>
      </c>
      <c r="LV18">
        <v>6.3287559215813358</v>
      </c>
      <c r="LW18">
        <v>6.3287559215813358</v>
      </c>
      <c r="LX18">
        <v>6.3287559215813358</v>
      </c>
      <c r="LY18">
        <v>6.3287559215813358</v>
      </c>
      <c r="LZ18">
        <v>9.0686696172953152</v>
      </c>
      <c r="MA18">
        <v>6.3287559215813358</v>
      </c>
      <c r="MB18">
        <v>9.0686696172953152</v>
      </c>
      <c r="MC18">
        <v>6.3287559215813358</v>
      </c>
      <c r="MD18">
        <v>6.3287559215813358</v>
      </c>
      <c r="ME18">
        <v>6.3287559215813358</v>
      </c>
      <c r="MF18">
        <v>6.3287559215813358</v>
      </c>
      <c r="MG18">
        <v>9.0686696172953152</v>
      </c>
      <c r="MH18">
        <v>9.0686696172953152</v>
      </c>
      <c r="MI18">
        <v>9.0686696172953152</v>
      </c>
      <c r="MJ18">
        <v>6.3287559215813358</v>
      </c>
      <c r="MK18">
        <v>6.3287559215813358</v>
      </c>
      <c r="ML18">
        <v>6.3287559215813358</v>
      </c>
      <c r="MM18">
        <v>9.0686696172953152</v>
      </c>
      <c r="MN18">
        <v>6.3287559215813358</v>
      </c>
      <c r="MO18">
        <v>6.3287559215813358</v>
      </c>
      <c r="MP18">
        <v>9.0686696172953152</v>
      </c>
      <c r="MQ18">
        <v>9.0686696172953152</v>
      </c>
      <c r="MR18">
        <v>9.0686696172953152</v>
      </c>
      <c r="MS18">
        <v>6.3287559215813358</v>
      </c>
      <c r="MT18">
        <v>9.0686696172953152</v>
      </c>
      <c r="MU18">
        <v>9.0686696172953152</v>
      </c>
      <c r="MV18">
        <v>9.0686696172953152</v>
      </c>
      <c r="MW18">
        <v>6.3287559215813358</v>
      </c>
      <c r="MX18">
        <v>6.3287559215813358</v>
      </c>
      <c r="MY18">
        <v>6.3287559215813358</v>
      </c>
      <c r="MZ18">
        <v>6.3287559215813358</v>
      </c>
      <c r="NA18">
        <v>6.3287559215813358</v>
      </c>
      <c r="NB18">
        <v>8.8753229143246983</v>
      </c>
      <c r="NC18">
        <v>9.0686696172953152</v>
      </c>
      <c r="ND18">
        <v>6.3287559215813358</v>
      </c>
      <c r="NE18">
        <v>7.0010588123912534</v>
      </c>
      <c r="NF18">
        <v>9.0686696172953152</v>
      </c>
      <c r="NG18">
        <v>6.3287559215813358</v>
      </c>
      <c r="NH18">
        <v>9.0686696172953152</v>
      </c>
      <c r="NI18">
        <v>6.3287559215813358</v>
      </c>
      <c r="NJ18">
        <v>9.0686696172953152</v>
      </c>
      <c r="NK18">
        <v>6.3287559215813358</v>
      </c>
      <c r="NL18">
        <v>9.0686696172953152</v>
      </c>
      <c r="NM18">
        <v>6.3287559215813358</v>
      </c>
      <c r="NN18">
        <v>9.0686696172953152</v>
      </c>
      <c r="NO18">
        <v>6.3287559215813358</v>
      </c>
      <c r="NP18">
        <v>9.0686696172953152</v>
      </c>
      <c r="NQ18">
        <v>6.3287559215813358</v>
      </c>
      <c r="NR18">
        <v>9.0686696172953152</v>
      </c>
      <c r="NS18">
        <v>6.3287559215813358</v>
      </c>
      <c r="NT18">
        <v>6.3287559215813358</v>
      </c>
      <c r="NU18">
        <v>9.0686696172953152</v>
      </c>
      <c r="NV18">
        <v>6.3287559215813358</v>
      </c>
      <c r="NW18">
        <v>9.0686696172953152</v>
      </c>
      <c r="NX18">
        <v>9.0686696172953152</v>
      </c>
      <c r="NY18">
        <v>6.3287559215813358</v>
      </c>
      <c r="NZ18">
        <v>6.3287559215813358</v>
      </c>
      <c r="OA18">
        <v>6.3287559215813358</v>
      </c>
      <c r="OB18">
        <v>6.3287559215813358</v>
      </c>
      <c r="OC18">
        <v>9.0686696172953152</v>
      </c>
      <c r="OD18">
        <v>8.9949681108581672</v>
      </c>
      <c r="OE18">
        <v>7.0350210038765102</v>
      </c>
      <c r="OF18">
        <v>9.0686696172953152</v>
      </c>
      <c r="OG18">
        <v>9.0686696172953152</v>
      </c>
      <c r="OH18">
        <v>9.0686696172953152</v>
      </c>
      <c r="OI18">
        <v>9.0686696172953152</v>
      </c>
      <c r="OJ18">
        <v>6.3287559215813358</v>
      </c>
      <c r="OK18">
        <v>9.0686696172953152</v>
      </c>
      <c r="OL18">
        <v>6.3287559215813358</v>
      </c>
      <c r="OM18">
        <v>9.0686696172953152</v>
      </c>
      <c r="ON18">
        <v>9.0686696172953152</v>
      </c>
      <c r="OO18">
        <v>7.6904250664611356</v>
      </c>
      <c r="OP18">
        <v>6.3287559215813358</v>
      </c>
      <c r="OQ18">
        <v>9.0686696172953152</v>
      </c>
      <c r="OR18">
        <v>6.3287559215813358</v>
      </c>
      <c r="OS18">
        <v>9.0686696172953152</v>
      </c>
      <c r="OT18">
        <v>9.0686696172953152</v>
      </c>
      <c r="OU18">
        <v>9.0686696172953152</v>
      </c>
      <c r="OV18">
        <v>6.3287559215813358</v>
      </c>
      <c r="OW18">
        <v>6.3287559215813358</v>
      </c>
      <c r="OX18">
        <v>6.3287559215813358</v>
      </c>
      <c r="OY18">
        <v>6.3287559215813358</v>
      </c>
      <c r="OZ18">
        <v>9.0686696172953152</v>
      </c>
      <c r="PA18">
        <v>9.0686696172953152</v>
      </c>
      <c r="PB18">
        <v>6.3287559215813358</v>
      </c>
      <c r="PC18">
        <v>9.0686696172953152</v>
      </c>
      <c r="PD18">
        <v>9.0686696172953152</v>
      </c>
      <c r="PE18">
        <v>9.0686696172953152</v>
      </c>
      <c r="PF18">
        <v>9.0686696172953152</v>
      </c>
      <c r="PG18">
        <v>6.3287559215813358</v>
      </c>
      <c r="PH18">
        <v>6.3287559215813358</v>
      </c>
      <c r="PI18">
        <v>6.3287559215813358</v>
      </c>
      <c r="PJ18">
        <v>9.0686696172953152</v>
      </c>
      <c r="PK18">
        <v>6.3287559215813358</v>
      </c>
      <c r="PL18">
        <v>9.0686696172953152</v>
      </c>
      <c r="PM18">
        <v>9.0686696172953152</v>
      </c>
      <c r="PN18">
        <v>6.3287559215813358</v>
      </c>
      <c r="PO18">
        <v>9.0686696172953152</v>
      </c>
      <c r="PP18">
        <v>6.3287559215813358</v>
      </c>
      <c r="PQ18">
        <v>8.2518950467805841</v>
      </c>
      <c r="PR18">
        <v>9.0686696172953152</v>
      </c>
      <c r="PS18">
        <v>9.0686696172953152</v>
      </c>
      <c r="PT18">
        <v>9.0686696172953152</v>
      </c>
      <c r="PU18">
        <v>6.3287559215813358</v>
      </c>
      <c r="PV18">
        <v>6.3287559215813358</v>
      </c>
      <c r="PW18">
        <v>8.1191282302228096</v>
      </c>
      <c r="PX18">
        <v>9.0686696172953152</v>
      </c>
      <c r="PY18">
        <v>6.3287559215813358</v>
      </c>
      <c r="PZ18">
        <v>9.0686696172953152</v>
      </c>
      <c r="QA18">
        <v>9.0686696172953152</v>
      </c>
      <c r="QB18">
        <v>9.0686696172953152</v>
      </c>
      <c r="QC18">
        <v>6.3287559215813358</v>
      </c>
      <c r="QD18">
        <v>6.3287559215813358</v>
      </c>
      <c r="QE18">
        <v>9.0686696172953152</v>
      </c>
      <c r="QF18">
        <v>9.0686696172953152</v>
      </c>
      <c r="QG18">
        <v>6.3287559215813358</v>
      </c>
      <c r="QH18">
        <v>9.0686696172953152</v>
      </c>
      <c r="QI18">
        <v>6.3287559215813358</v>
      </c>
      <c r="QJ18">
        <v>6.3287559215813358</v>
      </c>
      <c r="QK18">
        <v>9.0686696172953152</v>
      </c>
      <c r="QL18">
        <v>6.3287559215813358</v>
      </c>
      <c r="QM18">
        <v>9.0686696172953152</v>
      </c>
      <c r="QN18">
        <v>9.0686696172953152</v>
      </c>
      <c r="QO18">
        <v>6.3287559215813358</v>
      </c>
      <c r="QP18">
        <v>6.3287559215813358</v>
      </c>
      <c r="QQ18">
        <v>9.0686696172953152</v>
      </c>
      <c r="QR18">
        <v>6.3287559215813358</v>
      </c>
      <c r="QS18">
        <v>9.0686696172953152</v>
      </c>
      <c r="QT18">
        <v>9.0686696172953152</v>
      </c>
      <c r="QU18">
        <v>6.3287559215813358</v>
      </c>
      <c r="QV18">
        <v>6.3287559215813358</v>
      </c>
      <c r="QW18">
        <v>6.3287559215813358</v>
      </c>
      <c r="QX18">
        <v>6.3287559215813358</v>
      </c>
      <c r="QY18">
        <v>9.0686696172953152</v>
      </c>
      <c r="QZ18">
        <v>9.0686696172953152</v>
      </c>
      <c r="RA18">
        <v>9.0686696172953152</v>
      </c>
      <c r="RB18">
        <v>9.0686696172953152</v>
      </c>
      <c r="RC18">
        <v>9.0686696172953152</v>
      </c>
      <c r="RD18">
        <v>9.0686696172953152</v>
      </c>
      <c r="RE18">
        <v>7.2814006779560243</v>
      </c>
      <c r="RF18">
        <v>9.0686696172953152</v>
      </c>
      <c r="RG18">
        <v>9.0686696172953152</v>
      </c>
      <c r="RH18">
        <v>9.0686696172953152</v>
      </c>
      <c r="RI18">
        <v>9.0686696172953152</v>
      </c>
      <c r="RJ18">
        <v>9.0686696172953152</v>
      </c>
      <c r="RK18">
        <v>6.3287559215813358</v>
      </c>
      <c r="RL18">
        <v>9.0686696172953152</v>
      </c>
      <c r="RM18">
        <v>6.3287559215813358</v>
      </c>
      <c r="RN18">
        <v>6.5983187931378771</v>
      </c>
      <c r="RO18">
        <v>6.3287559215813358</v>
      </c>
      <c r="RP18">
        <v>9.0686696172953152</v>
      </c>
      <c r="RQ18">
        <v>9.0686696172953152</v>
      </c>
      <c r="RR18">
        <v>9.0686696172953152</v>
      </c>
      <c r="RS18">
        <v>9.0686696172953152</v>
      </c>
      <c r="RT18">
        <v>9.0686696172953152</v>
      </c>
      <c r="RU18">
        <v>9.0686696172953152</v>
      </c>
      <c r="RV18">
        <v>8.3789358582063862</v>
      </c>
      <c r="RW18">
        <v>9.0686696172953152</v>
      </c>
      <c r="RX18">
        <v>9.0686696172953152</v>
      </c>
      <c r="RY18">
        <v>6.3287559215813358</v>
      </c>
      <c r="RZ18">
        <v>6.3287559215813358</v>
      </c>
      <c r="SA18">
        <v>8.4812201029866401</v>
      </c>
      <c r="SB18">
        <v>7.3773301391968591</v>
      </c>
      <c r="SC18">
        <v>9.0686696172953152</v>
      </c>
      <c r="SD18">
        <v>8.0897896586449036</v>
      </c>
      <c r="SE18">
        <v>6.3287559215813358</v>
      </c>
      <c r="SF18">
        <v>6.3287559215813358</v>
      </c>
      <c r="SG18">
        <v>9.0686696172953152</v>
      </c>
    </row>
    <row r="19" spans="1:501" x14ac:dyDescent="0.35">
      <c r="A19">
        <v>2038</v>
      </c>
      <c r="B19">
        <v>9.5221030981600805</v>
      </c>
      <c r="C19">
        <v>6.416157739353336</v>
      </c>
      <c r="D19">
        <v>8.7047580196653342</v>
      </c>
      <c r="E19">
        <v>9.3971938367656076</v>
      </c>
      <c r="F19">
        <v>6.416157739353336</v>
      </c>
      <c r="G19">
        <v>9.5221030981600805</v>
      </c>
      <c r="H19">
        <v>6.5009206472660654</v>
      </c>
      <c r="I19">
        <v>9.5221030981600805</v>
      </c>
      <c r="J19">
        <v>9.5221030981600805</v>
      </c>
      <c r="K19">
        <v>9.5221030981600805</v>
      </c>
      <c r="L19">
        <v>6.416157739353336</v>
      </c>
      <c r="M19">
        <v>6.416157739353336</v>
      </c>
      <c r="N19">
        <v>6.5408181667086618</v>
      </c>
      <c r="O19">
        <v>9.5221030981600805</v>
      </c>
      <c r="P19">
        <v>9.5221030981600805</v>
      </c>
      <c r="Q19">
        <v>9.5221030981600805</v>
      </c>
      <c r="R19">
        <v>9.5221030981600805</v>
      </c>
      <c r="S19">
        <v>9.5221030981600805</v>
      </c>
      <c r="T19">
        <v>9.5221030981600805</v>
      </c>
      <c r="U19">
        <v>6.5680243931609406</v>
      </c>
      <c r="V19">
        <v>7.5057962754567811</v>
      </c>
      <c r="W19">
        <v>9.5221030981600805</v>
      </c>
      <c r="X19">
        <v>6.416157739353336</v>
      </c>
      <c r="Y19">
        <v>6.416157739353336</v>
      </c>
      <c r="Z19">
        <v>9.5221030981600805</v>
      </c>
      <c r="AA19">
        <v>6.416157739353336</v>
      </c>
      <c r="AB19">
        <v>7.537560726900284</v>
      </c>
      <c r="AC19">
        <v>6.416157739353336</v>
      </c>
      <c r="AD19">
        <v>6.416157739353336</v>
      </c>
      <c r="AE19">
        <v>9.5221030981600805</v>
      </c>
      <c r="AF19">
        <v>8.090495539519619</v>
      </c>
      <c r="AG19">
        <v>9.5221030981600805</v>
      </c>
      <c r="AH19">
        <v>9.5221030981600805</v>
      </c>
      <c r="AI19">
        <v>9.5221030981600805</v>
      </c>
      <c r="AJ19">
        <v>6.416157739353336</v>
      </c>
      <c r="AK19">
        <v>6.416157739353336</v>
      </c>
      <c r="AL19">
        <v>9.5221030981600805</v>
      </c>
      <c r="AM19">
        <v>6.416157739353336</v>
      </c>
      <c r="AN19">
        <v>6.4966114886116166</v>
      </c>
      <c r="AO19">
        <v>6.416157739353336</v>
      </c>
      <c r="AP19">
        <v>9.5221030981600805</v>
      </c>
      <c r="AQ19">
        <v>9.5221030981600805</v>
      </c>
      <c r="AR19">
        <v>6.416157739353336</v>
      </c>
      <c r="AS19">
        <v>6.416157739353336</v>
      </c>
      <c r="AT19">
        <v>9.5221030981600805</v>
      </c>
      <c r="AU19">
        <v>7.0484767402815827</v>
      </c>
      <c r="AV19">
        <v>9.5221030981600805</v>
      </c>
      <c r="AW19">
        <v>9.5221030981600805</v>
      </c>
      <c r="AX19">
        <v>6.416157739353336</v>
      </c>
      <c r="AY19">
        <v>9.5221030981600805</v>
      </c>
      <c r="AZ19">
        <v>6.416157739353336</v>
      </c>
      <c r="BA19">
        <v>9.5221030981600805</v>
      </c>
      <c r="BB19">
        <v>8.1319250445535793</v>
      </c>
      <c r="BC19">
        <v>6.416157739353336</v>
      </c>
      <c r="BD19">
        <v>6.416157739353336</v>
      </c>
      <c r="BE19">
        <v>9.5221030981600805</v>
      </c>
      <c r="BF19">
        <v>6.416157739353336</v>
      </c>
      <c r="BG19">
        <v>9.5221030981600805</v>
      </c>
      <c r="BH19">
        <v>9.5221030981600805</v>
      </c>
      <c r="BI19">
        <v>8.3051256974797543</v>
      </c>
      <c r="BJ19">
        <v>9.5221030981600805</v>
      </c>
      <c r="BK19">
        <v>6.416157739353336</v>
      </c>
      <c r="BL19">
        <v>6.416157739353336</v>
      </c>
      <c r="BM19">
        <v>9.5221030981600805</v>
      </c>
      <c r="BN19">
        <v>9.5221030981600805</v>
      </c>
      <c r="BO19">
        <v>7.8457407469667171</v>
      </c>
      <c r="BP19">
        <v>7.8621779132936229</v>
      </c>
      <c r="BQ19">
        <v>9.5221030981600805</v>
      </c>
      <c r="BR19">
        <v>9.5221030981600805</v>
      </c>
      <c r="BS19">
        <v>9.5221030981600805</v>
      </c>
      <c r="BT19">
        <v>6.416157739353336</v>
      </c>
      <c r="BU19">
        <v>6.416157739353336</v>
      </c>
      <c r="BV19">
        <v>9.5221030981600805</v>
      </c>
      <c r="BW19">
        <v>6.416157739353336</v>
      </c>
      <c r="BX19">
        <v>6.416157739353336</v>
      </c>
      <c r="BY19">
        <v>6.416157739353336</v>
      </c>
      <c r="BZ19">
        <v>9.5221030981600805</v>
      </c>
      <c r="CA19">
        <v>9.5221030981600805</v>
      </c>
      <c r="CB19">
        <v>9.5221030981600805</v>
      </c>
      <c r="CC19">
        <v>6.416157739353336</v>
      </c>
      <c r="CD19">
        <v>7.8980280139478101</v>
      </c>
      <c r="CE19">
        <v>6.416157739353336</v>
      </c>
      <c r="CF19">
        <v>6.416157739353336</v>
      </c>
      <c r="CG19">
        <v>6.416157739353336</v>
      </c>
      <c r="CH19">
        <v>6.416157739353336</v>
      </c>
      <c r="CI19">
        <v>9.5221030981600805</v>
      </c>
      <c r="CJ19">
        <v>9.5221030981600805</v>
      </c>
      <c r="CK19">
        <v>6.8305108877030989</v>
      </c>
      <c r="CL19">
        <v>9.5221030981600805</v>
      </c>
      <c r="CM19">
        <v>9.5221030981600805</v>
      </c>
      <c r="CN19">
        <v>6.416157739353336</v>
      </c>
      <c r="CO19">
        <v>9.5221030981600805</v>
      </c>
      <c r="CP19">
        <v>6.416157739353336</v>
      </c>
      <c r="CQ19">
        <v>6.416157739353336</v>
      </c>
      <c r="CR19">
        <v>7.9565713314549962</v>
      </c>
      <c r="CS19">
        <v>9.5221030981600805</v>
      </c>
      <c r="CT19">
        <v>6.416157739353336</v>
      </c>
      <c r="CU19">
        <v>9.5221030981600805</v>
      </c>
      <c r="CV19">
        <v>9.4975873609651007</v>
      </c>
      <c r="CW19">
        <v>6.9367787741335265</v>
      </c>
      <c r="CX19">
        <v>6.416157739353336</v>
      </c>
      <c r="CY19">
        <v>6.416157739353336</v>
      </c>
      <c r="CZ19">
        <v>6.416157739353336</v>
      </c>
      <c r="DA19">
        <v>9.5221030981600805</v>
      </c>
      <c r="DB19">
        <v>9.5221030981600805</v>
      </c>
      <c r="DC19">
        <v>6.416157739353336</v>
      </c>
      <c r="DD19">
        <v>9.5221030981600805</v>
      </c>
      <c r="DE19">
        <v>9.5221030981600805</v>
      </c>
      <c r="DF19">
        <v>6.416157739353336</v>
      </c>
      <c r="DG19">
        <v>9.5221030981600805</v>
      </c>
      <c r="DH19">
        <v>6.416157739353336</v>
      </c>
      <c r="DI19">
        <v>9.5221030981600805</v>
      </c>
      <c r="DJ19">
        <v>9.5221030981600805</v>
      </c>
      <c r="DK19">
        <v>6.416157739353336</v>
      </c>
      <c r="DL19">
        <v>7.6498914871475545</v>
      </c>
      <c r="DM19">
        <v>6.416157739353336</v>
      </c>
      <c r="DN19">
        <v>6.416157739353336</v>
      </c>
      <c r="DO19">
        <v>6.416157739353336</v>
      </c>
      <c r="DP19">
        <v>6.416157739353336</v>
      </c>
      <c r="DQ19">
        <v>9.5221030981600805</v>
      </c>
      <c r="DR19">
        <v>9.5221030981600805</v>
      </c>
      <c r="DS19">
        <v>9.5221030981600805</v>
      </c>
      <c r="DT19">
        <v>9.5221030981600805</v>
      </c>
      <c r="DU19">
        <v>9.5221030981600805</v>
      </c>
      <c r="DV19">
        <v>9.5221030981600805</v>
      </c>
      <c r="DW19">
        <v>6.416157739353336</v>
      </c>
      <c r="DX19">
        <v>9.5221030981600805</v>
      </c>
      <c r="DY19">
        <v>6.416157739353336</v>
      </c>
      <c r="DZ19">
        <v>9.5221030981600805</v>
      </c>
      <c r="EA19">
        <v>9.5221030981600805</v>
      </c>
      <c r="EB19">
        <v>9.5221030981600805</v>
      </c>
      <c r="EC19">
        <v>9.5221030981600805</v>
      </c>
      <c r="ED19">
        <v>9.5221030981600805</v>
      </c>
      <c r="EE19">
        <v>6.416157739353336</v>
      </c>
      <c r="EF19">
        <v>6.416157739353336</v>
      </c>
      <c r="EG19">
        <v>6.7045209833259376</v>
      </c>
      <c r="EH19">
        <v>6.416157739353336</v>
      </c>
      <c r="EI19">
        <v>7.9297805656842169</v>
      </c>
      <c r="EJ19">
        <v>9.5221030981600805</v>
      </c>
      <c r="EK19">
        <v>9.5221030981600805</v>
      </c>
      <c r="EL19">
        <v>9.5221030981600805</v>
      </c>
      <c r="EM19">
        <v>9.5221030981600805</v>
      </c>
      <c r="EN19">
        <v>6.416157739353336</v>
      </c>
      <c r="EO19">
        <v>9.5221030981600805</v>
      </c>
      <c r="EP19">
        <v>6.416157739353336</v>
      </c>
      <c r="EQ19">
        <v>9.5221030981600805</v>
      </c>
      <c r="ER19">
        <v>9.5221030981600805</v>
      </c>
      <c r="ES19">
        <v>6.416157739353336</v>
      </c>
      <c r="ET19">
        <v>6.416157739353336</v>
      </c>
      <c r="EU19">
        <v>6.416157739353336</v>
      </c>
      <c r="EV19">
        <v>9.5221030981600805</v>
      </c>
      <c r="EW19">
        <v>6.416157739353336</v>
      </c>
      <c r="EX19">
        <v>9.5221030981600805</v>
      </c>
      <c r="EY19">
        <v>9.5221030981600805</v>
      </c>
      <c r="EZ19">
        <v>9.5221030981600805</v>
      </c>
      <c r="FA19">
        <v>6.416157739353336</v>
      </c>
      <c r="FB19">
        <v>6.416157739353336</v>
      </c>
      <c r="FC19">
        <v>9.5221030981600805</v>
      </c>
      <c r="FD19">
        <v>9.5221030981600805</v>
      </c>
      <c r="FE19">
        <v>9.5221030981600805</v>
      </c>
      <c r="FF19">
        <v>9.5221030981600805</v>
      </c>
      <c r="FG19">
        <v>6.416157739353336</v>
      </c>
      <c r="FH19">
        <v>6.416157739353336</v>
      </c>
      <c r="FI19">
        <v>6.416157739353336</v>
      </c>
      <c r="FJ19">
        <v>8.5878877569562064</v>
      </c>
      <c r="FK19">
        <v>9.1681533859674964</v>
      </c>
      <c r="FL19">
        <v>9.5221030981600805</v>
      </c>
      <c r="FM19">
        <v>6.416157739353336</v>
      </c>
      <c r="FN19">
        <v>9.5221030981600805</v>
      </c>
      <c r="FO19">
        <v>9.5221030981600805</v>
      </c>
      <c r="FP19">
        <v>6.416157739353336</v>
      </c>
      <c r="FQ19">
        <v>6.416157739353336</v>
      </c>
      <c r="FR19">
        <v>9.5221030981600805</v>
      </c>
      <c r="FS19">
        <v>9.5221030981600805</v>
      </c>
      <c r="FT19">
        <v>8.9105893603150719</v>
      </c>
      <c r="FU19">
        <v>9.5221030981600805</v>
      </c>
      <c r="FV19">
        <v>6.416157739353336</v>
      </c>
      <c r="FW19">
        <v>6.416157739353336</v>
      </c>
      <c r="FX19">
        <v>8.967116662452554</v>
      </c>
      <c r="FY19">
        <v>6.416157739353336</v>
      </c>
      <c r="FZ19">
        <v>7.6243600429221514</v>
      </c>
      <c r="GA19">
        <v>6.416157739353336</v>
      </c>
      <c r="GB19">
        <v>9.5221030981600805</v>
      </c>
      <c r="GC19">
        <v>9.5221030981600805</v>
      </c>
      <c r="GD19">
        <v>9.5221030981600805</v>
      </c>
      <c r="GE19">
        <v>9.5221030981600805</v>
      </c>
      <c r="GF19">
        <v>6.416157739353336</v>
      </c>
      <c r="GG19">
        <v>9.5221030981600805</v>
      </c>
      <c r="GH19">
        <v>7.4351666904181846</v>
      </c>
      <c r="GI19">
        <v>6.416157739353336</v>
      </c>
      <c r="GJ19">
        <v>6.416157739353336</v>
      </c>
      <c r="GK19">
        <v>6.416157739353336</v>
      </c>
      <c r="GL19">
        <v>6.416157739353336</v>
      </c>
      <c r="GM19">
        <v>6.416157739353336</v>
      </c>
      <c r="GN19">
        <v>9.5221030981600805</v>
      </c>
      <c r="GO19">
        <v>9.5221030981600805</v>
      </c>
      <c r="GP19">
        <v>9.5221030981600805</v>
      </c>
      <c r="GQ19">
        <v>6.416157739353336</v>
      </c>
      <c r="GR19">
        <v>7.9445058716363697</v>
      </c>
      <c r="GS19">
        <v>6.416157739353336</v>
      </c>
      <c r="GT19">
        <v>9.3182604929919499</v>
      </c>
      <c r="GU19">
        <v>6.416157739353336</v>
      </c>
      <c r="GV19">
        <v>9.5221030981600805</v>
      </c>
      <c r="GW19">
        <v>9.5221030981600805</v>
      </c>
      <c r="GX19">
        <v>6.416157739353336</v>
      </c>
      <c r="GY19">
        <v>9.5221030981600805</v>
      </c>
      <c r="GZ19">
        <v>6.416157739353336</v>
      </c>
      <c r="HA19">
        <v>6.416157739353336</v>
      </c>
      <c r="HB19">
        <v>6.416157739353336</v>
      </c>
      <c r="HC19">
        <v>9.5221030981600805</v>
      </c>
      <c r="HD19">
        <v>9.5221030981600805</v>
      </c>
      <c r="HE19">
        <v>6.416157739353336</v>
      </c>
      <c r="HF19">
        <v>9.5221030981600805</v>
      </c>
      <c r="HG19">
        <v>9.5221030981600805</v>
      </c>
      <c r="HH19">
        <v>7.1741540155142154</v>
      </c>
      <c r="HI19">
        <v>9.5221030981600805</v>
      </c>
      <c r="HJ19">
        <v>6.416157739353336</v>
      </c>
      <c r="HK19">
        <v>6.416157739353336</v>
      </c>
      <c r="HL19">
        <v>8.6191205652244545</v>
      </c>
      <c r="HM19">
        <v>9.5221030981600805</v>
      </c>
      <c r="HN19">
        <v>6.416157739353336</v>
      </c>
      <c r="HO19">
        <v>9.5221030981600805</v>
      </c>
      <c r="HP19">
        <v>6.416157739353336</v>
      </c>
      <c r="HQ19">
        <v>6.416157739353336</v>
      </c>
      <c r="HR19">
        <v>9.5221030981600805</v>
      </c>
      <c r="HS19">
        <v>6.416157739353336</v>
      </c>
      <c r="HT19">
        <v>6.7399357670237894</v>
      </c>
      <c r="HU19">
        <v>9.5221030981600805</v>
      </c>
      <c r="HV19">
        <v>9.5221030981600805</v>
      </c>
      <c r="HW19">
        <v>6.416157739353336</v>
      </c>
      <c r="HX19">
        <v>9.5221030981600805</v>
      </c>
      <c r="HY19">
        <v>6.750528443094109</v>
      </c>
      <c r="HZ19">
        <v>9.5221030981600805</v>
      </c>
      <c r="IA19">
        <v>6.7022293844124112</v>
      </c>
      <c r="IB19">
        <v>9.5221030981600805</v>
      </c>
      <c r="IC19">
        <v>6.416157739353336</v>
      </c>
      <c r="ID19">
        <v>9.5221030981600805</v>
      </c>
      <c r="IE19">
        <v>7.1943314211397027</v>
      </c>
      <c r="IF19">
        <v>9.4289585059184553</v>
      </c>
      <c r="IG19">
        <v>6.416157739353336</v>
      </c>
      <c r="IH19">
        <v>9.5221030981600805</v>
      </c>
      <c r="II19">
        <v>6.416157739353336</v>
      </c>
      <c r="IJ19">
        <v>6.416157739353336</v>
      </c>
      <c r="IK19">
        <v>9.5221030981600805</v>
      </c>
      <c r="IL19">
        <v>9.5221030981600805</v>
      </c>
      <c r="IM19">
        <v>6.416157739353336</v>
      </c>
      <c r="IN19">
        <v>9.5221030981600805</v>
      </c>
      <c r="IO19">
        <v>9.5221030981600805</v>
      </c>
      <c r="IP19">
        <v>6.416157739353336</v>
      </c>
      <c r="IQ19">
        <v>6.416157739353336</v>
      </c>
      <c r="IR19">
        <v>9.5221030981600805</v>
      </c>
      <c r="IS19">
        <v>9.5221030981600805</v>
      </c>
      <c r="IT19">
        <v>9.5221030981600805</v>
      </c>
      <c r="IU19">
        <v>8.313456753313579</v>
      </c>
      <c r="IV19">
        <v>9.5221030981600805</v>
      </c>
      <c r="IW19">
        <v>9.5221030981600805</v>
      </c>
      <c r="IX19">
        <v>9.5221030981600805</v>
      </c>
      <c r="IY19">
        <v>6.416157739353336</v>
      </c>
      <c r="IZ19">
        <v>6.416157739353336</v>
      </c>
      <c r="JA19">
        <v>9.5221030981600805</v>
      </c>
      <c r="JB19">
        <v>6.416157739353336</v>
      </c>
      <c r="JC19">
        <v>6.416157739353336</v>
      </c>
      <c r="JD19">
        <v>9.5221030981600805</v>
      </c>
      <c r="JE19">
        <v>9.5221030981600805</v>
      </c>
      <c r="JF19">
        <v>8.1577568343338385</v>
      </c>
      <c r="JG19">
        <v>6.416157739353336</v>
      </c>
      <c r="JH19">
        <v>6.416157739353336</v>
      </c>
      <c r="JI19">
        <v>9.5221030981600805</v>
      </c>
      <c r="JJ19">
        <v>6.416157739353336</v>
      </c>
      <c r="JK19">
        <v>6.416157739353336</v>
      </c>
      <c r="JL19">
        <v>8.4718450201803908</v>
      </c>
      <c r="JM19">
        <v>9.5221030981600805</v>
      </c>
      <c r="JN19">
        <v>6.416157739353336</v>
      </c>
      <c r="JO19">
        <v>6.416157739353336</v>
      </c>
      <c r="JP19">
        <v>6.9031369071574611</v>
      </c>
      <c r="JQ19">
        <v>8.5111411382979441</v>
      </c>
      <c r="JR19">
        <v>6.4676737441800007</v>
      </c>
      <c r="JS19">
        <v>9.5221030981600805</v>
      </c>
      <c r="JT19">
        <v>6.416157739353336</v>
      </c>
      <c r="JU19">
        <v>7.8693639368736088</v>
      </c>
      <c r="JV19">
        <v>6.416157739353336</v>
      </c>
      <c r="JW19">
        <v>7.1603558109703034</v>
      </c>
      <c r="JX19">
        <v>6.416157739353336</v>
      </c>
      <c r="JY19">
        <v>6.416157739353336</v>
      </c>
      <c r="JZ19">
        <v>6.416157739353336</v>
      </c>
      <c r="KA19">
        <v>6.416157739353336</v>
      </c>
      <c r="KB19">
        <v>9.5221030981600805</v>
      </c>
      <c r="KC19">
        <v>7.6560571323735758</v>
      </c>
      <c r="KD19">
        <v>8.5595913684047744</v>
      </c>
      <c r="KE19">
        <v>6.416157739353336</v>
      </c>
      <c r="KF19">
        <v>6.416157739353336</v>
      </c>
      <c r="KG19">
        <v>9.5221030981600805</v>
      </c>
      <c r="KH19">
        <v>6.9697741569996605</v>
      </c>
      <c r="KI19">
        <v>9.5221030981600805</v>
      </c>
      <c r="KJ19">
        <v>6.416157739353336</v>
      </c>
      <c r="KK19">
        <v>9.5221030981600805</v>
      </c>
      <c r="KL19">
        <v>9.5221030981600805</v>
      </c>
      <c r="KM19">
        <v>9.5221030981600805</v>
      </c>
      <c r="KN19">
        <v>6.416157739353336</v>
      </c>
      <c r="KO19">
        <v>6.416157739353336</v>
      </c>
      <c r="KP19">
        <v>6.9220465507641791</v>
      </c>
      <c r="KQ19">
        <v>9.2377343580500195</v>
      </c>
      <c r="KR19">
        <v>6.416157739353336</v>
      </c>
      <c r="KS19">
        <v>9.5221030981600805</v>
      </c>
      <c r="KT19">
        <v>9.5221030981600805</v>
      </c>
      <c r="KU19">
        <v>9.5221030981600805</v>
      </c>
      <c r="KV19">
        <v>9.5221030981600805</v>
      </c>
      <c r="KW19">
        <v>6.416157739353336</v>
      </c>
      <c r="KX19">
        <v>6.416157739353336</v>
      </c>
      <c r="KY19">
        <v>9.5221030981600805</v>
      </c>
      <c r="KZ19">
        <v>8.8533951883043578</v>
      </c>
      <c r="LA19">
        <v>9.5221030981600805</v>
      </c>
      <c r="LB19">
        <v>9.5221030981600805</v>
      </c>
      <c r="LC19">
        <v>8.3289822381767031</v>
      </c>
      <c r="LD19">
        <v>6.416157739353336</v>
      </c>
      <c r="LE19">
        <v>6.416157739353336</v>
      </c>
      <c r="LF19">
        <v>9.5221030981600805</v>
      </c>
      <c r="LG19">
        <v>9.5221030981600805</v>
      </c>
      <c r="LH19">
        <v>9.5221030981600805</v>
      </c>
      <c r="LI19">
        <v>8.0779856359486306</v>
      </c>
      <c r="LJ19">
        <v>6.416157739353336</v>
      </c>
      <c r="LK19">
        <v>9.5221030981600805</v>
      </c>
      <c r="LL19">
        <v>9.5221030981600805</v>
      </c>
      <c r="LM19">
        <v>6.416157739353336</v>
      </c>
      <c r="LN19">
        <v>6.416157739353336</v>
      </c>
      <c r="LO19">
        <v>6.416157739353336</v>
      </c>
      <c r="LP19">
        <v>6.416157739353336</v>
      </c>
      <c r="LQ19">
        <v>9.5221030981600805</v>
      </c>
      <c r="LR19">
        <v>9.5221030981600805</v>
      </c>
      <c r="LS19">
        <v>8.7235613835231351</v>
      </c>
      <c r="LT19">
        <v>8.4125752824832727</v>
      </c>
      <c r="LU19">
        <v>6.416157739353336</v>
      </c>
      <c r="LV19">
        <v>6.416157739353336</v>
      </c>
      <c r="LW19">
        <v>6.416157739353336</v>
      </c>
      <c r="LX19">
        <v>6.416157739353336</v>
      </c>
      <c r="LY19">
        <v>6.416157739353336</v>
      </c>
      <c r="LZ19">
        <v>9.5221030981600805</v>
      </c>
      <c r="MA19">
        <v>6.416157739353336</v>
      </c>
      <c r="MB19">
        <v>9.5221030981600805</v>
      </c>
      <c r="MC19">
        <v>6.416157739353336</v>
      </c>
      <c r="MD19">
        <v>6.416157739353336</v>
      </c>
      <c r="ME19">
        <v>6.6680948018041963</v>
      </c>
      <c r="MF19">
        <v>6.416157739353336</v>
      </c>
      <c r="MG19">
        <v>9.5221030981600805</v>
      </c>
      <c r="MH19">
        <v>9.5221030981600805</v>
      </c>
      <c r="MI19">
        <v>9.5221030981600805</v>
      </c>
      <c r="MJ19">
        <v>6.416157739353336</v>
      </c>
      <c r="MK19">
        <v>6.416157739353336</v>
      </c>
      <c r="ML19">
        <v>6.416157739353336</v>
      </c>
      <c r="MM19">
        <v>9.5221030981600805</v>
      </c>
      <c r="MN19">
        <v>6.416157739353336</v>
      </c>
      <c r="MO19">
        <v>6.416157739353336</v>
      </c>
      <c r="MP19">
        <v>9.5221030981600805</v>
      </c>
      <c r="MQ19">
        <v>9.5221030981600805</v>
      </c>
      <c r="MR19">
        <v>9.5221030981600805</v>
      </c>
      <c r="MS19">
        <v>6.6863163985482288</v>
      </c>
      <c r="MT19">
        <v>9.5221030981600805</v>
      </c>
      <c r="MU19">
        <v>9.5221030981600805</v>
      </c>
      <c r="MV19">
        <v>9.5221030981600805</v>
      </c>
      <c r="MW19">
        <v>6.416157739353336</v>
      </c>
      <c r="MX19">
        <v>6.416157739353336</v>
      </c>
      <c r="MY19">
        <v>6.416157739353336</v>
      </c>
      <c r="MZ19">
        <v>6.416157739353336</v>
      </c>
      <c r="NA19">
        <v>6.416157739353336</v>
      </c>
      <c r="NB19">
        <v>9.5221030981600805</v>
      </c>
      <c r="NC19">
        <v>9.5221030981600805</v>
      </c>
      <c r="ND19">
        <v>6.416157739353336</v>
      </c>
      <c r="NE19">
        <v>7.4028417319592181</v>
      </c>
      <c r="NF19">
        <v>9.5221030981600805</v>
      </c>
      <c r="NG19">
        <v>6.416157739353336</v>
      </c>
      <c r="NH19">
        <v>9.5221030981600805</v>
      </c>
      <c r="NI19">
        <v>6.416157739353336</v>
      </c>
      <c r="NJ19">
        <v>9.5221030981600805</v>
      </c>
      <c r="NK19">
        <v>6.416157739353336</v>
      </c>
      <c r="NL19">
        <v>9.5221030981600805</v>
      </c>
      <c r="NM19">
        <v>6.416157739353336</v>
      </c>
      <c r="NN19">
        <v>9.5221030981600805</v>
      </c>
      <c r="NO19">
        <v>6.416157739353336</v>
      </c>
      <c r="NP19">
        <v>9.5221030981600805</v>
      </c>
      <c r="NQ19">
        <v>6.416157739353336</v>
      </c>
      <c r="NR19">
        <v>9.5221030981600805</v>
      </c>
      <c r="NS19">
        <v>6.416157739353336</v>
      </c>
      <c r="NT19">
        <v>6.416157739353336</v>
      </c>
      <c r="NU19">
        <v>9.5221030981600805</v>
      </c>
      <c r="NV19">
        <v>6.416157739353336</v>
      </c>
      <c r="NW19">
        <v>9.5221030981600805</v>
      </c>
      <c r="NX19">
        <v>9.5221030981600805</v>
      </c>
      <c r="NY19">
        <v>6.416157739353336</v>
      </c>
      <c r="NZ19">
        <v>6.416157739353336</v>
      </c>
      <c r="OA19">
        <v>6.416157739353336</v>
      </c>
      <c r="OB19">
        <v>6.416157739353336</v>
      </c>
      <c r="OC19">
        <v>9.5221030981600805</v>
      </c>
      <c r="OD19">
        <v>9.5221030981600805</v>
      </c>
      <c r="OE19">
        <v>7.9599805924660307</v>
      </c>
      <c r="OF19">
        <v>9.5221030981600805</v>
      </c>
      <c r="OG19">
        <v>9.5221030981600805</v>
      </c>
      <c r="OH19">
        <v>9.5221030981600805</v>
      </c>
      <c r="OI19">
        <v>9.5221030981600805</v>
      </c>
      <c r="OJ19">
        <v>6.416157739353336</v>
      </c>
      <c r="OK19">
        <v>9.5221030981600805</v>
      </c>
      <c r="OL19">
        <v>6.416157739353336</v>
      </c>
      <c r="OM19">
        <v>9.5221030981600805</v>
      </c>
      <c r="ON19">
        <v>9.5221030981600805</v>
      </c>
      <c r="OO19">
        <v>8.0329735244960769</v>
      </c>
      <c r="OP19">
        <v>6.416157739353336</v>
      </c>
      <c r="OQ19">
        <v>9.5221030981600805</v>
      </c>
      <c r="OR19">
        <v>6.416157739353336</v>
      </c>
      <c r="OS19">
        <v>9.5221030981600805</v>
      </c>
      <c r="OT19">
        <v>9.5221030981600805</v>
      </c>
      <c r="OU19">
        <v>9.5221030981600805</v>
      </c>
      <c r="OV19">
        <v>6.416157739353336</v>
      </c>
      <c r="OW19">
        <v>6.416157739353336</v>
      </c>
      <c r="OX19">
        <v>6.416157739353336</v>
      </c>
      <c r="OY19">
        <v>6.416157739353336</v>
      </c>
      <c r="OZ19">
        <v>9.5221030981600805</v>
      </c>
      <c r="PA19">
        <v>9.5221030981600805</v>
      </c>
      <c r="PB19">
        <v>6.5808715389948018</v>
      </c>
      <c r="PC19">
        <v>9.5221030981600805</v>
      </c>
      <c r="PD19">
        <v>9.5221030981600805</v>
      </c>
      <c r="PE19">
        <v>9.5221030981600805</v>
      </c>
      <c r="PF19">
        <v>9.5221030981600805</v>
      </c>
      <c r="PG19">
        <v>6.416157739353336</v>
      </c>
      <c r="PH19">
        <v>6.416157739353336</v>
      </c>
      <c r="PI19">
        <v>6.416157739353336</v>
      </c>
      <c r="PJ19">
        <v>9.5221030981600805</v>
      </c>
      <c r="PK19">
        <v>6.416157739353336</v>
      </c>
      <c r="PL19">
        <v>9.5221030981600805</v>
      </c>
      <c r="PM19">
        <v>9.5221030981600805</v>
      </c>
      <c r="PN19">
        <v>6.416157739353336</v>
      </c>
      <c r="PO19">
        <v>9.5221030981600805</v>
      </c>
      <c r="PP19">
        <v>6.416157739353336</v>
      </c>
      <c r="PQ19">
        <v>8.7478614856653074</v>
      </c>
      <c r="PR19">
        <v>9.5221030981600805</v>
      </c>
      <c r="PS19">
        <v>9.5221030981600805</v>
      </c>
      <c r="PT19">
        <v>9.5221030981600805</v>
      </c>
      <c r="PU19">
        <v>6.416157739353336</v>
      </c>
      <c r="PV19">
        <v>6.416157739353336</v>
      </c>
      <c r="PW19">
        <v>8.8083023524730404</v>
      </c>
      <c r="PX19">
        <v>9.5221030981600805</v>
      </c>
      <c r="PY19">
        <v>6.416157739353336</v>
      </c>
      <c r="PZ19">
        <v>9.5221030981600805</v>
      </c>
      <c r="QA19">
        <v>9.5221030981600805</v>
      </c>
      <c r="QB19">
        <v>9.5221030981600805</v>
      </c>
      <c r="QC19">
        <v>6.416157739353336</v>
      </c>
      <c r="QD19">
        <v>6.416157739353336</v>
      </c>
      <c r="QE19">
        <v>9.5221030981600805</v>
      </c>
      <c r="QF19">
        <v>9.5221030981600805</v>
      </c>
      <c r="QG19">
        <v>6.416157739353336</v>
      </c>
      <c r="QH19">
        <v>9.5221030981600805</v>
      </c>
      <c r="QI19">
        <v>6.416157739353336</v>
      </c>
      <c r="QJ19">
        <v>6.416157739353336</v>
      </c>
      <c r="QK19">
        <v>9.5221030981600805</v>
      </c>
      <c r="QL19">
        <v>6.828011269432916</v>
      </c>
      <c r="QM19">
        <v>9.5221030981600805</v>
      </c>
      <c r="QN19">
        <v>9.5221030981600805</v>
      </c>
      <c r="QO19">
        <v>6.416157739353336</v>
      </c>
      <c r="QP19">
        <v>6.416157739353336</v>
      </c>
      <c r="QQ19">
        <v>9.5221030981600805</v>
      </c>
      <c r="QR19">
        <v>6.416157739353336</v>
      </c>
      <c r="QS19">
        <v>9.5221030981600805</v>
      </c>
      <c r="QT19">
        <v>9.5221030981600805</v>
      </c>
      <c r="QU19">
        <v>6.416157739353336</v>
      </c>
      <c r="QV19">
        <v>6.416157739353336</v>
      </c>
      <c r="QW19">
        <v>6.416157739353336</v>
      </c>
      <c r="QX19">
        <v>6.416157739353336</v>
      </c>
      <c r="QY19">
        <v>9.5221030981600805</v>
      </c>
      <c r="QZ19">
        <v>9.5221030981600805</v>
      </c>
      <c r="RA19">
        <v>9.5221030981600805</v>
      </c>
      <c r="RB19">
        <v>9.5221030981600805</v>
      </c>
      <c r="RC19">
        <v>9.5221030981600805</v>
      </c>
      <c r="RD19">
        <v>9.5221030981600805</v>
      </c>
      <c r="RE19">
        <v>7.6898594774366744</v>
      </c>
      <c r="RF19">
        <v>9.5221030981600805</v>
      </c>
      <c r="RG19">
        <v>9.5221030981600805</v>
      </c>
      <c r="RH19">
        <v>9.5221030981600805</v>
      </c>
      <c r="RI19">
        <v>9.5221030981600805</v>
      </c>
      <c r="RJ19">
        <v>9.5221030981600805</v>
      </c>
      <c r="RK19">
        <v>6.416157739353336</v>
      </c>
      <c r="RL19">
        <v>9.5221030981600805</v>
      </c>
      <c r="RM19">
        <v>6.416157739353336</v>
      </c>
      <c r="RN19">
        <v>7.4317637851644012</v>
      </c>
      <c r="RO19">
        <v>6.416157739353336</v>
      </c>
      <c r="RP19">
        <v>9.5221030981600805</v>
      </c>
      <c r="RQ19">
        <v>9.5221030981600805</v>
      </c>
      <c r="RR19">
        <v>9.5221030981600805</v>
      </c>
      <c r="RS19">
        <v>9.5221030981600805</v>
      </c>
      <c r="RT19">
        <v>9.5221030981600805</v>
      </c>
      <c r="RU19">
        <v>9.5221030981600805</v>
      </c>
      <c r="RV19">
        <v>9.2696762658206051</v>
      </c>
      <c r="RW19">
        <v>9.5221030981600805</v>
      </c>
      <c r="RX19">
        <v>9.5221030981600805</v>
      </c>
      <c r="RY19">
        <v>6.416157739353336</v>
      </c>
      <c r="RZ19">
        <v>6.416157739353336</v>
      </c>
      <c r="SA19">
        <v>8.9928935632592779</v>
      </c>
      <c r="SB19">
        <v>7.7665113936234</v>
      </c>
      <c r="SC19">
        <v>9.5221030981600805</v>
      </c>
      <c r="SD19">
        <v>9.2452262226385464</v>
      </c>
      <c r="SE19">
        <v>6.416157739353336</v>
      </c>
      <c r="SF19">
        <v>6.416157739353336</v>
      </c>
      <c r="SG19">
        <v>9.5221030981600805</v>
      </c>
    </row>
    <row r="20" spans="1:501" x14ac:dyDescent="0.35">
      <c r="A20">
        <v>2039</v>
      </c>
      <c r="B20">
        <v>9.9982082530680838</v>
      </c>
      <c r="C20">
        <v>6.5035595571253371</v>
      </c>
      <c r="D20">
        <v>9.0855695796582427</v>
      </c>
      <c r="E20">
        <v>9.9982082530680838</v>
      </c>
      <c r="F20">
        <v>6.5035595571253371</v>
      </c>
      <c r="G20">
        <v>9.9982082530680838</v>
      </c>
      <c r="H20">
        <v>7.2570313481036655</v>
      </c>
      <c r="I20">
        <v>9.9982082530680838</v>
      </c>
      <c r="J20">
        <v>9.9982082530680838</v>
      </c>
      <c r="K20">
        <v>9.9982082530680838</v>
      </c>
      <c r="L20">
        <v>6.5035595571253371</v>
      </c>
      <c r="M20">
        <v>6.5035595571253371</v>
      </c>
      <c r="N20">
        <v>7.3045481737389215</v>
      </c>
      <c r="O20">
        <v>9.9982082530680838</v>
      </c>
      <c r="P20">
        <v>9.9982082530680838</v>
      </c>
      <c r="Q20">
        <v>9.9982082530680838</v>
      </c>
      <c r="R20">
        <v>9.9982082530680838</v>
      </c>
      <c r="S20">
        <v>9.9982082530680838</v>
      </c>
      <c r="T20">
        <v>9.9982082530680838</v>
      </c>
      <c r="U20">
        <v>6.7595476322036108</v>
      </c>
      <c r="V20">
        <v>8.196968169548823</v>
      </c>
      <c r="W20">
        <v>9.9982082530680838</v>
      </c>
      <c r="X20">
        <v>6.5035595571253371</v>
      </c>
      <c r="Y20">
        <v>6.5035595571253371</v>
      </c>
      <c r="Z20">
        <v>9.9982082530680838</v>
      </c>
      <c r="AA20">
        <v>6.5035595571253371</v>
      </c>
      <c r="AB20">
        <v>8.1150679452734185</v>
      </c>
      <c r="AC20">
        <v>6.9295187870581367</v>
      </c>
      <c r="AD20">
        <v>6.5035595571253371</v>
      </c>
      <c r="AE20">
        <v>9.9982082530680838</v>
      </c>
      <c r="AF20">
        <v>8.7109522330521223</v>
      </c>
      <c r="AG20">
        <v>9.9982082530680838</v>
      </c>
      <c r="AH20">
        <v>9.9982082530680838</v>
      </c>
      <c r="AI20">
        <v>9.9982082530680838</v>
      </c>
      <c r="AJ20">
        <v>6.5035595571253371</v>
      </c>
      <c r="AK20">
        <v>6.5035595571253371</v>
      </c>
      <c r="AL20">
        <v>9.9982082530680838</v>
      </c>
      <c r="AM20">
        <v>6.5035595571253371</v>
      </c>
      <c r="AN20">
        <v>7.2519004221865062</v>
      </c>
      <c r="AO20">
        <v>6.5035595571253371</v>
      </c>
      <c r="AP20">
        <v>9.9982082530680838</v>
      </c>
      <c r="AQ20">
        <v>9.9982082530680838</v>
      </c>
      <c r="AR20">
        <v>6.5035595571253371</v>
      </c>
      <c r="AS20">
        <v>6.5035595571253371</v>
      </c>
      <c r="AT20">
        <v>9.9982082530680838</v>
      </c>
      <c r="AU20">
        <v>7.2540403109381248</v>
      </c>
      <c r="AV20">
        <v>9.9982082530680838</v>
      </c>
      <c r="AW20">
        <v>9.9982082530680838</v>
      </c>
      <c r="AX20">
        <v>6.5035595571253371</v>
      </c>
      <c r="AY20">
        <v>9.9982082530680838</v>
      </c>
      <c r="AZ20">
        <v>6.5035595571253371</v>
      </c>
      <c r="BA20">
        <v>9.9982082530680838</v>
      </c>
      <c r="BB20">
        <v>8.449245589416936</v>
      </c>
      <c r="BC20">
        <v>6.5035595571253371</v>
      </c>
      <c r="BD20">
        <v>6.5035595571253371</v>
      </c>
      <c r="BE20">
        <v>9.9982082530680838</v>
      </c>
      <c r="BF20">
        <v>6.5035595571253371</v>
      </c>
      <c r="BG20">
        <v>9.9982082530680838</v>
      </c>
      <c r="BH20">
        <v>9.9982082530680838</v>
      </c>
      <c r="BI20">
        <v>9.0717811650067564</v>
      </c>
      <c r="BJ20">
        <v>9.9982082530680838</v>
      </c>
      <c r="BK20">
        <v>6.5035595571253371</v>
      </c>
      <c r="BL20">
        <v>6.5035595571253371</v>
      </c>
      <c r="BM20">
        <v>9.9982082530680838</v>
      </c>
      <c r="BN20">
        <v>9.9982082530680838</v>
      </c>
      <c r="BO20">
        <v>8.8687421157029078</v>
      </c>
      <c r="BP20">
        <v>8.5966414185986366</v>
      </c>
      <c r="BQ20">
        <v>9.9982082530680838</v>
      </c>
      <c r="BR20">
        <v>9.9982082530680838</v>
      </c>
      <c r="BS20">
        <v>9.9982082530680838</v>
      </c>
      <c r="BT20">
        <v>6.5035595571253371</v>
      </c>
      <c r="BU20">
        <v>6.910686669869837</v>
      </c>
      <c r="BV20">
        <v>9.9982082530680838</v>
      </c>
      <c r="BW20">
        <v>6.5035595571253371</v>
      </c>
      <c r="BX20">
        <v>6.5035595571253371</v>
      </c>
      <c r="BY20">
        <v>6.5035595571253371</v>
      </c>
      <c r="BZ20">
        <v>9.9982082530680838</v>
      </c>
      <c r="CA20">
        <v>9.9982082530680838</v>
      </c>
      <c r="CB20">
        <v>9.9982082530680838</v>
      </c>
      <c r="CC20">
        <v>6.5035595571253371</v>
      </c>
      <c r="CD20">
        <v>8.2160796656864434</v>
      </c>
      <c r="CE20">
        <v>6.5035595571253371</v>
      </c>
      <c r="CF20">
        <v>6.5035595571253371</v>
      </c>
      <c r="CG20">
        <v>6.5035595571253371</v>
      </c>
      <c r="CH20">
        <v>7.0361142202423173</v>
      </c>
      <c r="CI20">
        <v>9.9982082530680838</v>
      </c>
      <c r="CJ20">
        <v>9.9982082530680838</v>
      </c>
      <c r="CK20">
        <v>7.650136959146467</v>
      </c>
      <c r="CL20">
        <v>9.9982082530680838</v>
      </c>
      <c r="CM20">
        <v>9.9982082530680838</v>
      </c>
      <c r="CN20">
        <v>6.5035595571253371</v>
      </c>
      <c r="CO20">
        <v>9.9982082530680838</v>
      </c>
      <c r="CP20">
        <v>6.5035595571253371</v>
      </c>
      <c r="CQ20">
        <v>6.5035595571253371</v>
      </c>
      <c r="CR20">
        <v>8.2550435164294029</v>
      </c>
      <c r="CS20">
        <v>9.9982082530680838</v>
      </c>
      <c r="CT20">
        <v>6.5035595571253371</v>
      </c>
      <c r="CU20">
        <v>9.9982082530680838</v>
      </c>
      <c r="CV20">
        <v>9.9982082530680838</v>
      </c>
      <c r="CW20">
        <v>7.5547752380662292</v>
      </c>
      <c r="CX20">
        <v>6.5035595571253371</v>
      </c>
      <c r="CY20">
        <v>6.918152100804507</v>
      </c>
      <c r="CZ20">
        <v>6.5035595571253371</v>
      </c>
      <c r="DA20">
        <v>9.9982082530680838</v>
      </c>
      <c r="DB20">
        <v>9.9982082530680838</v>
      </c>
      <c r="DC20">
        <v>6.5035595571253371</v>
      </c>
      <c r="DD20">
        <v>9.9982082530680838</v>
      </c>
      <c r="DE20">
        <v>9.9982082530680838</v>
      </c>
      <c r="DF20">
        <v>6.5035595571253371</v>
      </c>
      <c r="DG20">
        <v>9.9982082530680838</v>
      </c>
      <c r="DH20">
        <v>6.5035595571253371</v>
      </c>
      <c r="DI20">
        <v>9.9982082530680838</v>
      </c>
      <c r="DJ20">
        <v>9.9982082530680838</v>
      </c>
      <c r="DK20">
        <v>6.5035595571253371</v>
      </c>
      <c r="DL20">
        <v>8.4476770201831943</v>
      </c>
      <c r="DM20">
        <v>6.5406501986488088</v>
      </c>
      <c r="DN20">
        <v>6.5035595571253371</v>
      </c>
      <c r="DO20">
        <v>6.5035595571253371</v>
      </c>
      <c r="DP20">
        <v>6.5035595571253371</v>
      </c>
      <c r="DQ20">
        <v>9.9982082530680838</v>
      </c>
      <c r="DR20">
        <v>9.9982082530680838</v>
      </c>
      <c r="DS20">
        <v>9.9982082530680838</v>
      </c>
      <c r="DT20">
        <v>9.9982082530680838</v>
      </c>
      <c r="DU20">
        <v>9.9982082530680838</v>
      </c>
      <c r="DV20">
        <v>9.9982082530680838</v>
      </c>
      <c r="DW20">
        <v>6.5035595571253371</v>
      </c>
      <c r="DX20">
        <v>9.9982082530680838</v>
      </c>
      <c r="DY20">
        <v>6.5035595571253371</v>
      </c>
      <c r="DZ20">
        <v>9.9982082530680838</v>
      </c>
      <c r="EA20">
        <v>9.9982082530680838</v>
      </c>
      <c r="EB20">
        <v>9.9982082530680838</v>
      </c>
      <c r="EC20">
        <v>9.9982082530680838</v>
      </c>
      <c r="ED20">
        <v>9.9982082530680838</v>
      </c>
      <c r="EE20">
        <v>6.5035595571253371</v>
      </c>
      <c r="EF20">
        <v>6.5035595571253371</v>
      </c>
      <c r="EG20">
        <v>7.3424656049573027</v>
      </c>
      <c r="EH20">
        <v>6.5035595571253371</v>
      </c>
      <c r="EI20">
        <v>8.3677881275270742</v>
      </c>
      <c r="EJ20">
        <v>9.9982082530680838</v>
      </c>
      <c r="EK20">
        <v>9.9982082530680838</v>
      </c>
      <c r="EL20">
        <v>9.9982082530680838</v>
      </c>
      <c r="EM20">
        <v>9.9982082530680838</v>
      </c>
      <c r="EN20">
        <v>6.5035595571253371</v>
      </c>
      <c r="EO20">
        <v>9.9982082530680838</v>
      </c>
      <c r="EP20">
        <v>6.5035595571253371</v>
      </c>
      <c r="EQ20">
        <v>9.9982082530680838</v>
      </c>
      <c r="ER20">
        <v>9.9982082530680838</v>
      </c>
      <c r="ES20">
        <v>6.5035595571253371</v>
      </c>
      <c r="ET20">
        <v>6.5035595571253371</v>
      </c>
      <c r="EU20">
        <v>6.5035595571253371</v>
      </c>
      <c r="EV20">
        <v>9.9982082530680838</v>
      </c>
      <c r="EW20">
        <v>6.5035595571253371</v>
      </c>
      <c r="EX20">
        <v>9.9982082530680838</v>
      </c>
      <c r="EY20">
        <v>9.9982082530680838</v>
      </c>
      <c r="EZ20">
        <v>9.9982082530680838</v>
      </c>
      <c r="FA20">
        <v>6.5035595571253371</v>
      </c>
      <c r="FB20">
        <v>6.5035595571253371</v>
      </c>
      <c r="FC20">
        <v>9.9982082530680838</v>
      </c>
      <c r="FD20">
        <v>9.9982082530680838</v>
      </c>
      <c r="FE20">
        <v>9.9982082530680838</v>
      </c>
      <c r="FF20">
        <v>9.9982082530680838</v>
      </c>
      <c r="FG20">
        <v>6.5035595571253371</v>
      </c>
      <c r="FH20">
        <v>6.5035595571253371</v>
      </c>
      <c r="FI20">
        <v>6.5035595571253371</v>
      </c>
      <c r="FJ20">
        <v>9.120521385188999</v>
      </c>
      <c r="FK20">
        <v>9.9982082530680838</v>
      </c>
      <c r="FL20">
        <v>9.9982082530680838</v>
      </c>
      <c r="FM20">
        <v>6.5035595571253371</v>
      </c>
      <c r="FN20">
        <v>9.9982082530680838</v>
      </c>
      <c r="FO20">
        <v>9.9982082530680838</v>
      </c>
      <c r="FP20">
        <v>6.5035595571253371</v>
      </c>
      <c r="FQ20">
        <v>6.5035595571253371</v>
      </c>
      <c r="FR20">
        <v>9.9982082530680838</v>
      </c>
      <c r="FS20">
        <v>9.9982082530680838</v>
      </c>
      <c r="FT20">
        <v>9.7207439404336515</v>
      </c>
      <c r="FU20">
        <v>9.9982082530680838</v>
      </c>
      <c r="FV20">
        <v>6.5035595571253371</v>
      </c>
      <c r="FW20">
        <v>6.5035595571253371</v>
      </c>
      <c r="FX20">
        <v>9.3779522471190315</v>
      </c>
      <c r="FY20">
        <v>6.5259345139977674</v>
      </c>
      <c r="FZ20">
        <v>8.0357720103506267</v>
      </c>
      <c r="GA20">
        <v>6.5035595571253371</v>
      </c>
      <c r="GB20">
        <v>9.9982082530680838</v>
      </c>
      <c r="GC20">
        <v>9.9982082530680838</v>
      </c>
      <c r="GD20">
        <v>9.9982082530680838</v>
      </c>
      <c r="GE20">
        <v>9.9982082530680838</v>
      </c>
      <c r="GF20">
        <v>7.1293453567885878</v>
      </c>
      <c r="GG20">
        <v>9.9982082530680838</v>
      </c>
      <c r="GH20">
        <v>8.0451702895555712</v>
      </c>
      <c r="GI20">
        <v>6.5035595571253371</v>
      </c>
      <c r="GJ20">
        <v>6.5406603430087982</v>
      </c>
      <c r="GK20">
        <v>6.5035595571253371</v>
      </c>
      <c r="GL20">
        <v>6.8082662355745409</v>
      </c>
      <c r="GM20">
        <v>6.5035595571253371</v>
      </c>
      <c r="GN20">
        <v>9.9982082530680838</v>
      </c>
      <c r="GO20">
        <v>9.9982082530680838</v>
      </c>
      <c r="GP20">
        <v>9.9982082530680838</v>
      </c>
      <c r="GQ20">
        <v>6.5035595571253371</v>
      </c>
      <c r="GR20">
        <v>8.282147285945614</v>
      </c>
      <c r="GS20">
        <v>6.5035595571253371</v>
      </c>
      <c r="GT20">
        <v>9.7701713202757681</v>
      </c>
      <c r="GU20">
        <v>6.505992320652739</v>
      </c>
      <c r="GV20">
        <v>9.9982082530680838</v>
      </c>
      <c r="GW20">
        <v>9.9982082530680838</v>
      </c>
      <c r="GX20">
        <v>6.5035595571253371</v>
      </c>
      <c r="GY20">
        <v>9.9982082530680838</v>
      </c>
      <c r="GZ20">
        <v>6.5035595571253371</v>
      </c>
      <c r="HA20">
        <v>6.5035595571253371</v>
      </c>
      <c r="HB20">
        <v>6.5035595571253371</v>
      </c>
      <c r="HC20">
        <v>9.9982082530680838</v>
      </c>
      <c r="HD20">
        <v>9.9982082530680838</v>
      </c>
      <c r="HE20">
        <v>6.5035595571253371</v>
      </c>
      <c r="HF20">
        <v>9.9982082530680838</v>
      </c>
      <c r="HG20">
        <v>9.9982082530680838</v>
      </c>
      <c r="HH20">
        <v>8.0613520078756657</v>
      </c>
      <c r="HI20">
        <v>9.9982082530680838</v>
      </c>
      <c r="HJ20">
        <v>6.5035595571253371</v>
      </c>
      <c r="HK20">
        <v>6.5035595571253371</v>
      </c>
      <c r="HL20">
        <v>9.8042180736431952</v>
      </c>
      <c r="HM20">
        <v>9.9982082530680838</v>
      </c>
      <c r="HN20">
        <v>6.5035595571253371</v>
      </c>
      <c r="HO20">
        <v>9.9982082530680838</v>
      </c>
      <c r="HP20">
        <v>6.5035595571253371</v>
      </c>
      <c r="HQ20">
        <v>6.5035595571253371</v>
      </c>
      <c r="HR20">
        <v>9.9982082530680838</v>
      </c>
      <c r="HS20">
        <v>6.5035595571253371</v>
      </c>
      <c r="HT20">
        <v>7.2680019513851564</v>
      </c>
      <c r="HU20">
        <v>9.9982082530680838</v>
      </c>
      <c r="HV20">
        <v>9.9982082530680838</v>
      </c>
      <c r="HW20">
        <v>6.5035595571253371</v>
      </c>
      <c r="HX20">
        <v>9.9982082530680838</v>
      </c>
      <c r="HY20">
        <v>6.9346043545170737</v>
      </c>
      <c r="HZ20">
        <v>9.9982082530680838</v>
      </c>
      <c r="IA20">
        <v>7.4969805344840506</v>
      </c>
      <c r="IB20">
        <v>9.9982082530680838</v>
      </c>
      <c r="IC20">
        <v>6.5035595571253371</v>
      </c>
      <c r="ID20">
        <v>9.9982082530680838</v>
      </c>
      <c r="IE20">
        <v>7.4451512219059968</v>
      </c>
      <c r="IF20">
        <v>9.9982082530680838</v>
      </c>
      <c r="IG20">
        <v>6.5035595571253371</v>
      </c>
      <c r="IH20">
        <v>9.9982082530680838</v>
      </c>
      <c r="II20">
        <v>6.5035595571253371</v>
      </c>
      <c r="IJ20">
        <v>6.5035595571253371</v>
      </c>
      <c r="IK20">
        <v>9.9982082530680838</v>
      </c>
      <c r="IL20">
        <v>9.9982082530680838</v>
      </c>
      <c r="IM20">
        <v>6.5035595571253371</v>
      </c>
      <c r="IN20">
        <v>9.9982082530680838</v>
      </c>
      <c r="IO20">
        <v>9.9982082530680838</v>
      </c>
      <c r="IP20">
        <v>6.5035595571253371</v>
      </c>
      <c r="IQ20">
        <v>6.5035595571253371</v>
      </c>
      <c r="IR20">
        <v>9.9982082530680838</v>
      </c>
      <c r="IS20">
        <v>9.9982082530680838</v>
      </c>
      <c r="IT20">
        <v>9.9982082530680838</v>
      </c>
      <c r="IU20">
        <v>9.433790509900108</v>
      </c>
      <c r="IV20">
        <v>9.9982082530680838</v>
      </c>
      <c r="IW20">
        <v>9.9982082530680838</v>
      </c>
      <c r="IX20">
        <v>9.9982082530680838</v>
      </c>
      <c r="IY20">
        <v>6.5035595571253371</v>
      </c>
      <c r="IZ20">
        <v>6.5035595571253371</v>
      </c>
      <c r="JA20">
        <v>9.9982082530680838</v>
      </c>
      <c r="JB20">
        <v>6.5035595571253371</v>
      </c>
      <c r="JC20">
        <v>6.5035595571253371</v>
      </c>
      <c r="JD20">
        <v>9.9982082530680838</v>
      </c>
      <c r="JE20">
        <v>9.9982082530680838</v>
      </c>
      <c r="JF20">
        <v>8.616276843584842</v>
      </c>
      <c r="JG20">
        <v>6.5035595571253371</v>
      </c>
      <c r="JH20">
        <v>6.5035595571253371</v>
      </c>
      <c r="JI20">
        <v>9.9982082530680838</v>
      </c>
      <c r="JJ20">
        <v>6.5035595571253371</v>
      </c>
      <c r="JK20">
        <v>6.5035595571253371</v>
      </c>
      <c r="JL20">
        <v>8.913404905621551</v>
      </c>
      <c r="JM20">
        <v>9.9982082530680838</v>
      </c>
      <c r="JN20">
        <v>6.5035595571253371</v>
      </c>
      <c r="JO20">
        <v>6.5035595571253371</v>
      </c>
      <c r="JP20">
        <v>7.2456281975254218</v>
      </c>
      <c r="JQ20">
        <v>9.4562603871095572</v>
      </c>
      <c r="JR20">
        <v>7.1851089122747771</v>
      </c>
      <c r="JS20">
        <v>9.9982082530680838</v>
      </c>
      <c r="JT20">
        <v>6.5035595571253371</v>
      </c>
      <c r="JU20">
        <v>8.2782538211155767</v>
      </c>
      <c r="JV20">
        <v>6.5035595571253371</v>
      </c>
      <c r="JW20">
        <v>7.5874787186460946</v>
      </c>
      <c r="JX20">
        <v>6.5035595571253371</v>
      </c>
      <c r="JY20">
        <v>6.5035595571253371</v>
      </c>
      <c r="JZ20">
        <v>6.5035595571253371</v>
      </c>
      <c r="KA20">
        <v>6.5035595571253371</v>
      </c>
      <c r="KB20">
        <v>9.9982082530680838</v>
      </c>
      <c r="KC20">
        <v>8.0014433910132468</v>
      </c>
      <c r="KD20">
        <v>9.5083110316988204</v>
      </c>
      <c r="KE20">
        <v>6.5035595571253371</v>
      </c>
      <c r="KF20">
        <v>6.5035595571253371</v>
      </c>
      <c r="KG20">
        <v>9.9982082530680838</v>
      </c>
      <c r="KH20">
        <v>7.3642984831416003</v>
      </c>
      <c r="KI20">
        <v>9.9982082530680838</v>
      </c>
      <c r="KJ20">
        <v>6.5035595571253371</v>
      </c>
      <c r="KK20">
        <v>9.9982082530680838</v>
      </c>
      <c r="KL20">
        <v>9.9982082530680838</v>
      </c>
      <c r="KM20">
        <v>9.9982082530680838</v>
      </c>
      <c r="KN20">
        <v>6.5035595571253371</v>
      </c>
      <c r="KO20">
        <v>6.5035595571253371</v>
      </c>
      <c r="KP20">
        <v>7.759539707072495</v>
      </c>
      <c r="KQ20">
        <v>9.9442897711204719</v>
      </c>
      <c r="KR20">
        <v>6.5035595571253371</v>
      </c>
      <c r="KS20">
        <v>9.9982082530680838</v>
      </c>
      <c r="KT20">
        <v>9.9982082530680838</v>
      </c>
      <c r="KU20">
        <v>9.9982082530680838</v>
      </c>
      <c r="KV20">
        <v>9.9982082530680838</v>
      </c>
      <c r="KW20">
        <v>6.5035595571253371</v>
      </c>
      <c r="KX20">
        <v>6.5035595571253371</v>
      </c>
      <c r="KY20">
        <v>9.9982082530680838</v>
      </c>
      <c r="KZ20">
        <v>9.8883161622015496</v>
      </c>
      <c r="LA20">
        <v>9.9982082530680838</v>
      </c>
      <c r="LB20">
        <v>9.9982082530680838</v>
      </c>
      <c r="LC20">
        <v>8.6678171394681556</v>
      </c>
      <c r="LD20">
        <v>6.5035595571253371</v>
      </c>
      <c r="LE20">
        <v>6.5035595571253371</v>
      </c>
      <c r="LF20">
        <v>9.9982082530680838</v>
      </c>
      <c r="LG20">
        <v>9.9982082530680838</v>
      </c>
      <c r="LH20">
        <v>9.9982082530680838</v>
      </c>
      <c r="LI20">
        <v>8.5450869025902048</v>
      </c>
      <c r="LJ20">
        <v>6.5035595571253371</v>
      </c>
      <c r="LK20">
        <v>9.9982082530680838</v>
      </c>
      <c r="LL20">
        <v>9.9982082530680838</v>
      </c>
      <c r="LM20">
        <v>6.5035595571253371</v>
      </c>
      <c r="LN20">
        <v>6.5035595571253371</v>
      </c>
      <c r="LO20">
        <v>6.5035595571253371</v>
      </c>
      <c r="LP20">
        <v>6.5035595571253371</v>
      </c>
      <c r="LQ20">
        <v>9.9982082530680838</v>
      </c>
      <c r="LR20">
        <v>9.9982082530680838</v>
      </c>
      <c r="LS20">
        <v>9.2435578138201731</v>
      </c>
      <c r="LT20">
        <v>9.0129206561411408</v>
      </c>
      <c r="LU20">
        <v>6.5035595571253371</v>
      </c>
      <c r="LV20">
        <v>6.5035595571253371</v>
      </c>
      <c r="LW20">
        <v>6.5035595571253371</v>
      </c>
      <c r="LX20">
        <v>6.5035595571253371</v>
      </c>
      <c r="LY20">
        <v>6.5035595571253371</v>
      </c>
      <c r="LZ20">
        <v>9.9982082530680838</v>
      </c>
      <c r="MA20">
        <v>6.5035595571253371</v>
      </c>
      <c r="MB20">
        <v>9.9982082530680838</v>
      </c>
      <c r="MC20">
        <v>6.5035595571253371</v>
      </c>
      <c r="MD20">
        <v>6.5035595571253371</v>
      </c>
      <c r="ME20">
        <v>7.4562597099089301</v>
      </c>
      <c r="MF20">
        <v>6.5035595571253371</v>
      </c>
      <c r="MG20">
        <v>9.9982082530680838</v>
      </c>
      <c r="MH20">
        <v>9.9982082530680838</v>
      </c>
      <c r="MI20">
        <v>9.9982082530680838</v>
      </c>
      <c r="MJ20">
        <v>6.5035595571253371</v>
      </c>
      <c r="MK20">
        <v>6.5035595571253371</v>
      </c>
      <c r="ML20">
        <v>6.5035595571253371</v>
      </c>
      <c r="MM20">
        <v>9.9982082530680838</v>
      </c>
      <c r="MN20">
        <v>6.5035595571253371</v>
      </c>
      <c r="MO20">
        <v>6.5035595571253371</v>
      </c>
      <c r="MP20">
        <v>9.9982082530680838</v>
      </c>
      <c r="MQ20">
        <v>9.9982082530680838</v>
      </c>
      <c r="MR20">
        <v>9.9982082530680838</v>
      </c>
      <c r="MS20">
        <v>7.3714267446076231</v>
      </c>
      <c r="MT20">
        <v>9.9982082530680838</v>
      </c>
      <c r="MU20">
        <v>9.9982082530680838</v>
      </c>
      <c r="MV20">
        <v>9.9982082530680838</v>
      </c>
      <c r="MW20">
        <v>6.5035595571253371</v>
      </c>
      <c r="MX20">
        <v>6.5035595571253371</v>
      </c>
      <c r="MY20">
        <v>6.5035595571253371</v>
      </c>
      <c r="MZ20">
        <v>6.5035595571253371</v>
      </c>
      <c r="NA20">
        <v>6.5035595571253371</v>
      </c>
      <c r="NB20">
        <v>9.9982082530680838</v>
      </c>
      <c r="NC20">
        <v>9.9982082530680838</v>
      </c>
      <c r="ND20">
        <v>6.5035595571253371</v>
      </c>
      <c r="NE20">
        <v>7.8276825230266827</v>
      </c>
      <c r="NF20">
        <v>9.9982082530680838</v>
      </c>
      <c r="NG20">
        <v>6.5035595571253371</v>
      </c>
      <c r="NH20">
        <v>9.9982082530680838</v>
      </c>
      <c r="NI20">
        <v>6.5035595571253371</v>
      </c>
      <c r="NJ20">
        <v>9.9982082530680838</v>
      </c>
      <c r="NK20">
        <v>6.5035595571253371</v>
      </c>
      <c r="NL20">
        <v>9.9982082530680838</v>
      </c>
      <c r="NM20">
        <v>6.5035595571253371</v>
      </c>
      <c r="NN20">
        <v>9.9982082530680838</v>
      </c>
      <c r="NO20">
        <v>6.5035595571253371</v>
      </c>
      <c r="NP20">
        <v>9.9982082530680838</v>
      </c>
      <c r="NQ20">
        <v>6.5035595571253371</v>
      </c>
      <c r="NR20">
        <v>9.9982082530680838</v>
      </c>
      <c r="NS20">
        <v>6.5035595571253371</v>
      </c>
      <c r="NT20">
        <v>6.5035595571253371</v>
      </c>
      <c r="NU20">
        <v>9.9982082530680838</v>
      </c>
      <c r="NV20">
        <v>6.5035595571253371</v>
      </c>
      <c r="NW20">
        <v>9.9982082530680838</v>
      </c>
      <c r="NX20">
        <v>9.9982082530680838</v>
      </c>
      <c r="NY20">
        <v>6.5035595571253371</v>
      </c>
      <c r="NZ20">
        <v>6.5035595571253371</v>
      </c>
      <c r="OA20">
        <v>6.5035595571253371</v>
      </c>
      <c r="OB20">
        <v>6.5035595571253371</v>
      </c>
      <c r="OC20">
        <v>9.9982082530680838</v>
      </c>
      <c r="OD20">
        <v>9.9982082530680838</v>
      </c>
      <c r="OE20">
        <v>9.0065532139167566</v>
      </c>
      <c r="OF20">
        <v>9.9982082530680838</v>
      </c>
      <c r="OG20">
        <v>9.9982082530680838</v>
      </c>
      <c r="OH20">
        <v>9.9982082530680838</v>
      </c>
      <c r="OI20">
        <v>9.9982082530680838</v>
      </c>
      <c r="OJ20">
        <v>6.5035595571253371</v>
      </c>
      <c r="OK20">
        <v>9.9982082530680838</v>
      </c>
      <c r="OL20">
        <v>6.5035595571253371</v>
      </c>
      <c r="OM20">
        <v>9.9982082530680838</v>
      </c>
      <c r="ON20">
        <v>9.9982082530680838</v>
      </c>
      <c r="OO20">
        <v>8.3907798447542454</v>
      </c>
      <c r="OP20">
        <v>6.5035595571253371</v>
      </c>
      <c r="OQ20">
        <v>9.9982082530680838</v>
      </c>
      <c r="OR20">
        <v>6.5035595571253371</v>
      </c>
      <c r="OS20">
        <v>9.9982082530680838</v>
      </c>
      <c r="OT20">
        <v>9.9982082530680838</v>
      </c>
      <c r="OU20">
        <v>9.9982082530680838</v>
      </c>
      <c r="OV20">
        <v>6.5035595571253371</v>
      </c>
      <c r="OW20">
        <v>6.5035595571253371</v>
      </c>
      <c r="OX20">
        <v>6.5035595571253371</v>
      </c>
      <c r="OY20">
        <v>6.5035595571253371</v>
      </c>
      <c r="OZ20">
        <v>9.9982082530680838</v>
      </c>
      <c r="PA20">
        <v>9.9982082530680838</v>
      </c>
      <c r="PB20">
        <v>6.8692177084861683</v>
      </c>
      <c r="PC20">
        <v>9.9982082530680838</v>
      </c>
      <c r="PD20">
        <v>9.9982082530680838</v>
      </c>
      <c r="PE20">
        <v>9.9982082530680838</v>
      </c>
      <c r="PF20">
        <v>9.9982082530680838</v>
      </c>
      <c r="PG20">
        <v>6.5035595571253371</v>
      </c>
      <c r="PH20">
        <v>6.5035595571253371</v>
      </c>
      <c r="PI20">
        <v>6.5035595571253371</v>
      </c>
      <c r="PJ20">
        <v>9.9982082530680838</v>
      </c>
      <c r="PK20">
        <v>6.5035595571253371</v>
      </c>
      <c r="PL20">
        <v>9.9982082530680838</v>
      </c>
      <c r="PM20">
        <v>9.9982082530680838</v>
      </c>
      <c r="PN20">
        <v>6.5035595571253371</v>
      </c>
      <c r="PO20">
        <v>9.9982082530680838</v>
      </c>
      <c r="PP20">
        <v>6.5035595571253371</v>
      </c>
      <c r="PQ20">
        <v>9.2736371631680079</v>
      </c>
      <c r="PR20">
        <v>9.9982082530680838</v>
      </c>
      <c r="PS20">
        <v>9.9982082530680838</v>
      </c>
      <c r="PT20">
        <v>9.9982082530680838</v>
      </c>
      <c r="PU20">
        <v>6.5035595571253371</v>
      </c>
      <c r="PV20">
        <v>6.5035595571253371</v>
      </c>
      <c r="PW20">
        <v>9.5559754856160133</v>
      </c>
      <c r="PX20">
        <v>9.9982082530680838</v>
      </c>
      <c r="PY20">
        <v>6.5035595571253371</v>
      </c>
      <c r="PZ20">
        <v>9.9982082530680838</v>
      </c>
      <c r="QA20">
        <v>9.9982082530680838</v>
      </c>
      <c r="QB20">
        <v>9.9982082530680838</v>
      </c>
      <c r="QC20">
        <v>6.5631013667135409</v>
      </c>
      <c r="QD20">
        <v>6.5035595571253371</v>
      </c>
      <c r="QE20">
        <v>9.9982082530680838</v>
      </c>
      <c r="QF20">
        <v>9.9982082530680838</v>
      </c>
      <c r="QG20">
        <v>6.5035595571253371</v>
      </c>
      <c r="QH20">
        <v>9.9982082530680838</v>
      </c>
      <c r="QI20">
        <v>6.5035595571253371</v>
      </c>
      <c r="QJ20">
        <v>6.5035595571253371</v>
      </c>
      <c r="QK20">
        <v>9.9982082530680838</v>
      </c>
      <c r="QL20">
        <v>7.6471507987042138</v>
      </c>
      <c r="QM20">
        <v>9.9982082530680838</v>
      </c>
      <c r="QN20">
        <v>9.9982082530680838</v>
      </c>
      <c r="QO20">
        <v>6.5035595571253371</v>
      </c>
      <c r="QP20">
        <v>6.5035595571253371</v>
      </c>
      <c r="QQ20">
        <v>9.9982082530680838</v>
      </c>
      <c r="QR20">
        <v>6.5686170191507447</v>
      </c>
      <c r="QS20">
        <v>9.9982082530680838</v>
      </c>
      <c r="QT20">
        <v>9.9982082530680838</v>
      </c>
      <c r="QU20">
        <v>6.5035595571253371</v>
      </c>
      <c r="QV20">
        <v>6.5035595571253371</v>
      </c>
      <c r="QW20">
        <v>6.5035595571253371</v>
      </c>
      <c r="QX20">
        <v>6.5702522399274415</v>
      </c>
      <c r="QY20">
        <v>9.9982082530680838</v>
      </c>
      <c r="QZ20">
        <v>9.9982082530680838</v>
      </c>
      <c r="RA20">
        <v>9.9982082530680838</v>
      </c>
      <c r="RB20">
        <v>9.9982082530680838</v>
      </c>
      <c r="RC20">
        <v>9.9982082530680838</v>
      </c>
      <c r="RD20">
        <v>9.9982082530680838</v>
      </c>
      <c r="RE20">
        <v>8.1212312572973584</v>
      </c>
      <c r="RF20">
        <v>9.9982082530680838</v>
      </c>
      <c r="RG20">
        <v>9.9982082530680838</v>
      </c>
      <c r="RH20">
        <v>9.9982082530680838</v>
      </c>
      <c r="RI20">
        <v>9.9982082530680838</v>
      </c>
      <c r="RJ20">
        <v>9.9982082530680838</v>
      </c>
      <c r="RK20">
        <v>6.6921383967553894</v>
      </c>
      <c r="RL20">
        <v>9.9982082530680838</v>
      </c>
      <c r="RM20">
        <v>6.5035595571253371</v>
      </c>
      <c r="RN20">
        <v>8.3704826471737608</v>
      </c>
      <c r="RO20">
        <v>6.5035595571253371</v>
      </c>
      <c r="RP20">
        <v>9.9982082530680838</v>
      </c>
      <c r="RQ20">
        <v>9.9982082530680838</v>
      </c>
      <c r="RR20">
        <v>9.9982082530680838</v>
      </c>
      <c r="RS20">
        <v>9.9982082530680838</v>
      </c>
      <c r="RT20">
        <v>9.9982082530680838</v>
      </c>
      <c r="RU20">
        <v>9.9982082530680838</v>
      </c>
      <c r="RV20">
        <v>9.9982082530680838</v>
      </c>
      <c r="RW20">
        <v>9.9982082530680838</v>
      </c>
      <c r="RX20">
        <v>9.9982082530680838</v>
      </c>
      <c r="RY20">
        <v>6.5035595571253371</v>
      </c>
      <c r="RZ20">
        <v>6.5035595571253371</v>
      </c>
      <c r="SA20">
        <v>9.5354363709569618</v>
      </c>
      <c r="SB20">
        <v>8.1762233882959663</v>
      </c>
      <c r="SC20">
        <v>9.9982082530680838</v>
      </c>
      <c r="SD20">
        <v>9.9982082530680838</v>
      </c>
      <c r="SE20">
        <v>6.5035595571253371</v>
      </c>
      <c r="SF20">
        <v>6.5035595571253371</v>
      </c>
      <c r="SG20">
        <v>9.9982082530680838</v>
      </c>
    </row>
    <row r="21" spans="1:501" x14ac:dyDescent="0.35">
      <c r="A21">
        <v>2040</v>
      </c>
      <c r="B21">
        <v>10.498118665721488</v>
      </c>
      <c r="C21">
        <v>6.5909613748973364</v>
      </c>
      <c r="D21">
        <v>9.4830407003071286</v>
      </c>
      <c r="E21">
        <v>10.498118665721488</v>
      </c>
      <c r="F21">
        <v>6.5909613748973364</v>
      </c>
      <c r="G21">
        <v>10.498118665721488</v>
      </c>
      <c r="H21">
        <v>8.1010839610089906</v>
      </c>
      <c r="I21">
        <v>10.498118665721488</v>
      </c>
      <c r="J21">
        <v>10.498118665721488</v>
      </c>
      <c r="K21">
        <v>10.498118665721488</v>
      </c>
      <c r="L21">
        <v>6.5909613748973364</v>
      </c>
      <c r="M21">
        <v>6.5909613748973364</v>
      </c>
      <c r="N21">
        <v>8.1574541078125637</v>
      </c>
      <c r="O21">
        <v>10.498118665721488</v>
      </c>
      <c r="P21">
        <v>10.498118665721488</v>
      </c>
      <c r="Q21">
        <v>10.498118665721488</v>
      </c>
      <c r="R21">
        <v>10.498118665721488</v>
      </c>
      <c r="S21">
        <v>10.498118665721488</v>
      </c>
      <c r="T21">
        <v>10.498118665721488</v>
      </c>
      <c r="U21">
        <v>6.956655678624827</v>
      </c>
      <c r="V21">
        <v>8.9517866868172593</v>
      </c>
      <c r="W21">
        <v>10.498118665721488</v>
      </c>
      <c r="X21">
        <v>6.5909613748973364</v>
      </c>
      <c r="Y21">
        <v>6.5909613748973364</v>
      </c>
      <c r="Z21">
        <v>10.498118665721488</v>
      </c>
      <c r="AA21">
        <v>6.5909613748973364</v>
      </c>
      <c r="AB21">
        <v>8.7368221819269927</v>
      </c>
      <c r="AC21">
        <v>7.7131844242987757</v>
      </c>
      <c r="AD21">
        <v>6.5909613748973364</v>
      </c>
      <c r="AE21">
        <v>10.498118665721488</v>
      </c>
      <c r="AF21">
        <v>9.378991488946701</v>
      </c>
      <c r="AG21">
        <v>10.498118665721488</v>
      </c>
      <c r="AH21">
        <v>10.498118665721488</v>
      </c>
      <c r="AI21">
        <v>10.498118665721488</v>
      </c>
      <c r="AJ21">
        <v>6.5909613748973364</v>
      </c>
      <c r="AK21">
        <v>6.5909613748973364</v>
      </c>
      <c r="AL21">
        <v>10.498118665721488</v>
      </c>
      <c r="AM21">
        <v>6.5909613748973364</v>
      </c>
      <c r="AN21">
        <v>8.0949984196373403</v>
      </c>
      <c r="AO21">
        <v>6.5909613748973364</v>
      </c>
      <c r="AP21">
        <v>10.498118665721488</v>
      </c>
      <c r="AQ21">
        <v>10.498118665721488</v>
      </c>
      <c r="AR21">
        <v>6.5909613748973364</v>
      </c>
      <c r="AS21">
        <v>6.5909613748973364</v>
      </c>
      <c r="AT21">
        <v>10.498118665721488</v>
      </c>
      <c r="AU21">
        <v>7.4655989899192186</v>
      </c>
      <c r="AV21">
        <v>10.498118665721488</v>
      </c>
      <c r="AW21">
        <v>10.498118665721488</v>
      </c>
      <c r="AX21">
        <v>6.5909613748973364</v>
      </c>
      <c r="AY21">
        <v>10.498118665721488</v>
      </c>
      <c r="AZ21">
        <v>6.5909613748973364</v>
      </c>
      <c r="BA21">
        <v>10.498118665721488</v>
      </c>
      <c r="BB21">
        <v>8.7789484825730657</v>
      </c>
      <c r="BC21">
        <v>6.5909613748973364</v>
      </c>
      <c r="BD21">
        <v>6.5909613748973364</v>
      </c>
      <c r="BE21">
        <v>10.498118665721488</v>
      </c>
      <c r="BF21">
        <v>6.5909613748973364</v>
      </c>
      <c r="BG21">
        <v>10.498118665721488</v>
      </c>
      <c r="BH21">
        <v>10.498118665721488</v>
      </c>
      <c r="BI21">
        <v>9.9092074585632073</v>
      </c>
      <c r="BJ21">
        <v>10.498118665721488</v>
      </c>
      <c r="BK21">
        <v>6.5909613748973364</v>
      </c>
      <c r="BL21">
        <v>6.5909613748973364</v>
      </c>
      <c r="BM21">
        <v>10.498118665721488</v>
      </c>
      <c r="BN21">
        <v>10.498118665721488</v>
      </c>
      <c r="BO21">
        <v>10.025132011308372</v>
      </c>
      <c r="BP21">
        <v>9.3997165282929167</v>
      </c>
      <c r="BQ21">
        <v>10.498118665721488</v>
      </c>
      <c r="BR21">
        <v>10.498118665721488</v>
      </c>
      <c r="BS21">
        <v>10.498118665721488</v>
      </c>
      <c r="BT21">
        <v>6.5909613748973364</v>
      </c>
      <c r="BU21">
        <v>7.690914342639207</v>
      </c>
      <c r="BV21">
        <v>10.498118665721488</v>
      </c>
      <c r="BW21">
        <v>6.5909613748973364</v>
      </c>
      <c r="BX21">
        <v>6.5909613748973364</v>
      </c>
      <c r="BY21">
        <v>6.5909613748973364</v>
      </c>
      <c r="BZ21">
        <v>10.498118665721488</v>
      </c>
      <c r="CA21">
        <v>10.498118665721488</v>
      </c>
      <c r="CB21">
        <v>10.498118665721488</v>
      </c>
      <c r="CC21">
        <v>6.5909613748973364</v>
      </c>
      <c r="CD21">
        <v>8.546939179462921</v>
      </c>
      <c r="CE21">
        <v>6.5909613748973364</v>
      </c>
      <c r="CF21">
        <v>6.5909613748973364</v>
      </c>
      <c r="CG21">
        <v>6.5909613748973364</v>
      </c>
      <c r="CH21">
        <v>7.8296924040940548</v>
      </c>
      <c r="CI21">
        <v>10.498118665721488</v>
      </c>
      <c r="CJ21">
        <v>10.498118665721488</v>
      </c>
      <c r="CK21">
        <v>8.5681139311350787</v>
      </c>
      <c r="CL21">
        <v>10.498118665721488</v>
      </c>
      <c r="CM21">
        <v>10.498118665721488</v>
      </c>
      <c r="CN21">
        <v>6.5909613748973364</v>
      </c>
      <c r="CO21">
        <v>10.498118665721488</v>
      </c>
      <c r="CP21">
        <v>6.5909613748973364</v>
      </c>
      <c r="CQ21">
        <v>6.5909613748973364</v>
      </c>
      <c r="CR21">
        <v>8.5647121881180315</v>
      </c>
      <c r="CS21">
        <v>10.498118665721488</v>
      </c>
      <c r="CT21">
        <v>6.5909613748973364</v>
      </c>
      <c r="CU21">
        <v>10.498118665721488</v>
      </c>
      <c r="CV21">
        <v>10.498118665721488</v>
      </c>
      <c r="CW21">
        <v>8.2278289038888719</v>
      </c>
      <c r="CX21">
        <v>6.5909613748973364</v>
      </c>
      <c r="CY21">
        <v>7.6997421988070816</v>
      </c>
      <c r="CZ21">
        <v>6.5909613748973364</v>
      </c>
      <c r="DA21">
        <v>10.498118665721488</v>
      </c>
      <c r="DB21">
        <v>10.498118665721488</v>
      </c>
      <c r="DC21">
        <v>6.5909613748973364</v>
      </c>
      <c r="DD21">
        <v>10.498118665721488</v>
      </c>
      <c r="DE21">
        <v>10.498118665721488</v>
      </c>
      <c r="DF21">
        <v>6.5909613748973364</v>
      </c>
      <c r="DG21">
        <v>10.498118665721488</v>
      </c>
      <c r="DH21">
        <v>6.5909613748973364</v>
      </c>
      <c r="DI21">
        <v>10.498118665721488</v>
      </c>
      <c r="DJ21">
        <v>10.498118665721488</v>
      </c>
      <c r="DK21">
        <v>6.5909613748973364</v>
      </c>
      <c r="DL21">
        <v>9.3286613486253138</v>
      </c>
      <c r="DM21">
        <v>7.2479978689857676</v>
      </c>
      <c r="DN21">
        <v>6.5909613748973364</v>
      </c>
      <c r="DO21">
        <v>6.5909613748973364</v>
      </c>
      <c r="DP21">
        <v>6.9349373046540794</v>
      </c>
      <c r="DQ21">
        <v>10.498118665721488</v>
      </c>
      <c r="DR21">
        <v>10.498118665721488</v>
      </c>
      <c r="DS21">
        <v>10.498118665721488</v>
      </c>
      <c r="DT21">
        <v>10.498118665721488</v>
      </c>
      <c r="DU21">
        <v>10.498118665721488</v>
      </c>
      <c r="DV21">
        <v>10.498118665721488</v>
      </c>
      <c r="DW21">
        <v>6.5909613748973364</v>
      </c>
      <c r="DX21">
        <v>10.498118665721488</v>
      </c>
      <c r="DY21">
        <v>6.5909613748973364</v>
      </c>
      <c r="DZ21">
        <v>10.498118665721488</v>
      </c>
      <c r="EA21">
        <v>10.498118665721488</v>
      </c>
      <c r="EB21">
        <v>10.498118665721488</v>
      </c>
      <c r="EC21">
        <v>10.498118665721488</v>
      </c>
      <c r="ED21">
        <v>10.498118665721488</v>
      </c>
      <c r="EE21">
        <v>6.5909613748973364</v>
      </c>
      <c r="EF21">
        <v>6.5909613748973364</v>
      </c>
      <c r="EG21">
        <v>8.0411115565241733</v>
      </c>
      <c r="EH21">
        <v>6.5909613748973364</v>
      </c>
      <c r="EI21">
        <v>8.8299893757705057</v>
      </c>
      <c r="EJ21">
        <v>10.498118665721488</v>
      </c>
      <c r="EK21">
        <v>10.498118665721488</v>
      </c>
      <c r="EL21">
        <v>10.498118665721488</v>
      </c>
      <c r="EM21">
        <v>10.498118665721488</v>
      </c>
      <c r="EN21">
        <v>6.5909613748973364</v>
      </c>
      <c r="EO21">
        <v>10.498118665721488</v>
      </c>
      <c r="EP21">
        <v>6.5909613748973364</v>
      </c>
      <c r="EQ21">
        <v>10.498118665721488</v>
      </c>
      <c r="ER21">
        <v>10.498118665721488</v>
      </c>
      <c r="ES21">
        <v>6.5909613748973364</v>
      </c>
      <c r="ET21">
        <v>6.5909613748973364</v>
      </c>
      <c r="EU21">
        <v>6.5909613748973364</v>
      </c>
      <c r="EV21">
        <v>10.498118665721488</v>
      </c>
      <c r="EW21">
        <v>6.5909613748973364</v>
      </c>
      <c r="EX21">
        <v>10.498118665721488</v>
      </c>
      <c r="EY21">
        <v>10.498118665721488</v>
      </c>
      <c r="EZ21">
        <v>10.498118665721488</v>
      </c>
      <c r="FA21">
        <v>6.5909613748973364</v>
      </c>
      <c r="FB21">
        <v>6.5909613748973364</v>
      </c>
      <c r="FC21">
        <v>10.498118665721488</v>
      </c>
      <c r="FD21">
        <v>10.498118665721488</v>
      </c>
      <c r="FE21">
        <v>10.498118665721488</v>
      </c>
      <c r="FF21">
        <v>10.498118665721488</v>
      </c>
      <c r="FG21">
        <v>6.5909613748973364</v>
      </c>
      <c r="FH21">
        <v>6.5909613748973364</v>
      </c>
      <c r="FI21">
        <v>6.5909613748973364</v>
      </c>
      <c r="FJ21">
        <v>9.6861897467524223</v>
      </c>
      <c r="FK21">
        <v>10.498118665721488</v>
      </c>
      <c r="FL21">
        <v>10.498118665721488</v>
      </c>
      <c r="FM21">
        <v>6.5909613748973364</v>
      </c>
      <c r="FN21">
        <v>10.498118665721488</v>
      </c>
      <c r="FO21">
        <v>10.498118665721488</v>
      </c>
      <c r="FP21">
        <v>6.5909613748973364</v>
      </c>
      <c r="FQ21">
        <v>6.5909613748973364</v>
      </c>
      <c r="FR21">
        <v>10.498118665721488</v>
      </c>
      <c r="FS21">
        <v>10.498118665721488</v>
      </c>
      <c r="FT21">
        <v>10.498118665721488</v>
      </c>
      <c r="FU21">
        <v>10.498118665721488</v>
      </c>
      <c r="FV21">
        <v>6.5909613748973364</v>
      </c>
      <c r="FW21">
        <v>6.5909613748973364</v>
      </c>
      <c r="FX21">
        <v>9.8076105909824527</v>
      </c>
      <c r="FY21">
        <v>6.909402670873221</v>
      </c>
      <c r="FZ21">
        <v>8.4693838484555268</v>
      </c>
      <c r="GA21">
        <v>6.5909613748973364</v>
      </c>
      <c r="GB21">
        <v>10.498118665721488</v>
      </c>
      <c r="GC21">
        <v>10.498118665721488</v>
      </c>
      <c r="GD21">
        <v>10.498118665721488</v>
      </c>
      <c r="GE21">
        <v>10.498118665721488</v>
      </c>
      <c r="GF21">
        <v>7.9497222098981748</v>
      </c>
      <c r="GG21">
        <v>10.498118665721488</v>
      </c>
      <c r="GH21">
        <v>8.7052204318915258</v>
      </c>
      <c r="GI21">
        <v>6.5909613748973364</v>
      </c>
      <c r="GJ21">
        <v>7.2541184595921031</v>
      </c>
      <c r="GK21">
        <v>6.5909613748973364</v>
      </c>
      <c r="GL21">
        <v>7.5698628363958118</v>
      </c>
      <c r="GM21">
        <v>6.5909613748973364</v>
      </c>
      <c r="GN21">
        <v>10.498118665721488</v>
      </c>
      <c r="GO21">
        <v>10.498118665721488</v>
      </c>
      <c r="GP21">
        <v>10.498118665721488</v>
      </c>
      <c r="GQ21">
        <v>6.5909613748973364</v>
      </c>
      <c r="GR21">
        <v>8.6341384567405015</v>
      </c>
      <c r="GS21">
        <v>6.5909613748973364</v>
      </c>
      <c r="GT21">
        <v>10.243998619627515</v>
      </c>
      <c r="GU21">
        <v>6.6503436694723179</v>
      </c>
      <c r="GV21">
        <v>10.498118665721488</v>
      </c>
      <c r="GW21">
        <v>10.498118665721488</v>
      </c>
      <c r="GX21">
        <v>6.5909613748973364</v>
      </c>
      <c r="GY21">
        <v>10.498118665721488</v>
      </c>
      <c r="GZ21">
        <v>6.5909613748973364</v>
      </c>
      <c r="HA21">
        <v>6.5909613748973364</v>
      </c>
      <c r="HB21">
        <v>6.5909613748973364</v>
      </c>
      <c r="HC21">
        <v>10.498118665721488</v>
      </c>
      <c r="HD21">
        <v>10.498118665721488</v>
      </c>
      <c r="HE21">
        <v>6.5909613748973364</v>
      </c>
      <c r="HF21">
        <v>10.498118665721488</v>
      </c>
      <c r="HG21">
        <v>10.498118665721488</v>
      </c>
      <c r="HH21">
        <v>9.0582661111469225</v>
      </c>
      <c r="HI21">
        <v>10.498118665721488</v>
      </c>
      <c r="HJ21">
        <v>6.5909613748973364</v>
      </c>
      <c r="HK21">
        <v>6.5909613748973364</v>
      </c>
      <c r="HL21">
        <v>10.498118665721488</v>
      </c>
      <c r="HM21">
        <v>10.498118665721488</v>
      </c>
      <c r="HN21">
        <v>6.5909613748973364</v>
      </c>
      <c r="HO21">
        <v>10.498118665721488</v>
      </c>
      <c r="HP21">
        <v>6.5909613748973364</v>
      </c>
      <c r="HQ21">
        <v>6.5909613748973364</v>
      </c>
      <c r="HR21">
        <v>10.498118665721488</v>
      </c>
      <c r="HS21">
        <v>6.5909613748973364</v>
      </c>
      <c r="HT21">
        <v>7.8374415115033536</v>
      </c>
      <c r="HU21">
        <v>10.498118665721488</v>
      </c>
      <c r="HV21">
        <v>10.498118665721488</v>
      </c>
      <c r="HW21">
        <v>6.5909613748973364</v>
      </c>
      <c r="HX21">
        <v>10.498118665721488</v>
      </c>
      <c r="HY21">
        <v>7.1236997161137294</v>
      </c>
      <c r="HZ21">
        <v>10.498118665721488</v>
      </c>
      <c r="IA21">
        <v>8.3859733695701113</v>
      </c>
      <c r="IB21">
        <v>10.498118665721488</v>
      </c>
      <c r="IC21">
        <v>6.5909613748973364</v>
      </c>
      <c r="ID21">
        <v>10.498118665721488</v>
      </c>
      <c r="IE21">
        <v>7.7047154867195813</v>
      </c>
      <c r="IF21">
        <v>10.498118665721488</v>
      </c>
      <c r="IG21">
        <v>6.5909613748973364</v>
      </c>
      <c r="IH21">
        <v>10.498118665721488</v>
      </c>
      <c r="II21">
        <v>6.5909613748973364</v>
      </c>
      <c r="IJ21">
        <v>6.5909613748973364</v>
      </c>
      <c r="IK21">
        <v>10.498118665721488</v>
      </c>
      <c r="IL21">
        <v>10.498118665721488</v>
      </c>
      <c r="IM21">
        <v>6.5909613748973364</v>
      </c>
      <c r="IN21">
        <v>10.498118665721488</v>
      </c>
      <c r="IO21">
        <v>10.498118665721488</v>
      </c>
      <c r="IP21">
        <v>6.5909613748973364</v>
      </c>
      <c r="IQ21">
        <v>6.5909613748973364</v>
      </c>
      <c r="IR21">
        <v>10.498118665721488</v>
      </c>
      <c r="IS21">
        <v>10.498118665721488</v>
      </c>
      <c r="IT21">
        <v>10.498118665721488</v>
      </c>
      <c r="IU21">
        <v>10.498118665721488</v>
      </c>
      <c r="IV21">
        <v>10.498118665721488</v>
      </c>
      <c r="IW21">
        <v>10.498118665721488</v>
      </c>
      <c r="IX21">
        <v>10.498118665721488</v>
      </c>
      <c r="IY21">
        <v>6.5909613748973364</v>
      </c>
      <c r="IZ21">
        <v>6.5909613748973364</v>
      </c>
      <c r="JA21">
        <v>10.498118665721488</v>
      </c>
      <c r="JB21">
        <v>6.5909613748973364</v>
      </c>
      <c r="JC21">
        <v>6.5909613748973364</v>
      </c>
      <c r="JD21">
        <v>10.498118665721488</v>
      </c>
      <c r="JE21">
        <v>10.498118665721488</v>
      </c>
      <c r="JF21">
        <v>9.1005687167382732</v>
      </c>
      <c r="JG21">
        <v>6.5909613748973364</v>
      </c>
      <c r="JH21">
        <v>6.7702746954032342</v>
      </c>
      <c r="JI21">
        <v>10.498118665721488</v>
      </c>
      <c r="JJ21">
        <v>6.5909613748973364</v>
      </c>
      <c r="JK21">
        <v>6.5909613748973364</v>
      </c>
      <c r="JL21">
        <v>9.3779792739724392</v>
      </c>
      <c r="JM21">
        <v>10.498118665721488</v>
      </c>
      <c r="JN21">
        <v>6.7107602573909766</v>
      </c>
      <c r="JO21">
        <v>6.5909613748973364</v>
      </c>
      <c r="JP21">
        <v>7.6051118039310799</v>
      </c>
      <c r="JQ21">
        <v>10.498118665721488</v>
      </c>
      <c r="JR21">
        <v>7.9821265146075744</v>
      </c>
      <c r="JS21">
        <v>10.498118665721488</v>
      </c>
      <c r="JT21">
        <v>6.5909613748973364</v>
      </c>
      <c r="JU21">
        <v>8.708389506006311</v>
      </c>
      <c r="JV21">
        <v>6.5909613748973364</v>
      </c>
      <c r="JW21">
        <v>8.0400799660968332</v>
      </c>
      <c r="JX21">
        <v>6.5909613748973364</v>
      </c>
      <c r="JY21">
        <v>6.5909613748973364</v>
      </c>
      <c r="JZ21">
        <v>6.5909613748973364</v>
      </c>
      <c r="KA21">
        <v>6.5909613748973364</v>
      </c>
      <c r="KB21">
        <v>10.498118665721488</v>
      </c>
      <c r="KC21">
        <v>8.3624109946709275</v>
      </c>
      <c r="KD21">
        <v>10.498118665721488</v>
      </c>
      <c r="KE21">
        <v>6.5909613748973364</v>
      </c>
      <c r="KF21">
        <v>6.5909613748973364</v>
      </c>
      <c r="KG21">
        <v>10.498118665721488</v>
      </c>
      <c r="KH21">
        <v>7.7811548734812632</v>
      </c>
      <c r="KI21">
        <v>10.498118665721488</v>
      </c>
      <c r="KJ21">
        <v>6.5909613748973364</v>
      </c>
      <c r="KK21">
        <v>10.498118665721488</v>
      </c>
      <c r="KL21">
        <v>10.498118665721488</v>
      </c>
      <c r="KM21">
        <v>10.498118665721488</v>
      </c>
      <c r="KN21">
        <v>6.5909613748973364</v>
      </c>
      <c r="KO21">
        <v>6.5909613748973364</v>
      </c>
      <c r="KP21">
        <v>8.6983605244589981</v>
      </c>
      <c r="KQ21">
        <v>10.498118665721488</v>
      </c>
      <c r="KR21">
        <v>6.6039407955200566</v>
      </c>
      <c r="KS21">
        <v>10.498118665721488</v>
      </c>
      <c r="KT21">
        <v>10.498118665721488</v>
      </c>
      <c r="KU21">
        <v>10.498118665721488</v>
      </c>
      <c r="KV21">
        <v>10.498118665721488</v>
      </c>
      <c r="KW21">
        <v>6.5909613748973364</v>
      </c>
      <c r="KX21">
        <v>6.5909613748973364</v>
      </c>
      <c r="KY21">
        <v>10.498118665721488</v>
      </c>
      <c r="KZ21">
        <v>10.498118665721488</v>
      </c>
      <c r="LA21">
        <v>10.498118665721488</v>
      </c>
      <c r="LB21">
        <v>10.498118665721488</v>
      </c>
      <c r="LC21">
        <v>9.0204363288094669</v>
      </c>
      <c r="LD21">
        <v>7.0981067045835129</v>
      </c>
      <c r="LE21">
        <v>6.5909613748973364</v>
      </c>
      <c r="LF21">
        <v>10.498118665721488</v>
      </c>
      <c r="LG21">
        <v>10.498118665721488</v>
      </c>
      <c r="LH21">
        <v>10.498118665721488</v>
      </c>
      <c r="LI21">
        <v>9.0391978227680756</v>
      </c>
      <c r="LJ21">
        <v>6.5909613748973364</v>
      </c>
      <c r="LK21">
        <v>10.498118665721488</v>
      </c>
      <c r="LL21">
        <v>10.498118665721488</v>
      </c>
      <c r="LM21">
        <v>6.5909613748973364</v>
      </c>
      <c r="LN21">
        <v>6.5909613748973364</v>
      </c>
      <c r="LO21">
        <v>6.5909613748973364</v>
      </c>
      <c r="LP21">
        <v>6.5909613748973364</v>
      </c>
      <c r="LQ21">
        <v>10.498118665721488</v>
      </c>
      <c r="LR21">
        <v>10.498118665721488</v>
      </c>
      <c r="LS21">
        <v>9.7945503334016149</v>
      </c>
      <c r="LT21">
        <v>9.6561083884787404</v>
      </c>
      <c r="LU21">
        <v>6.5909613748973364</v>
      </c>
      <c r="LV21">
        <v>6.5909613748973364</v>
      </c>
      <c r="LW21">
        <v>6.5909613748973364</v>
      </c>
      <c r="LX21">
        <v>6.5909613748973364</v>
      </c>
      <c r="LY21">
        <v>6.5909613748973364</v>
      </c>
      <c r="LZ21">
        <v>10.498118665721488</v>
      </c>
      <c r="MA21">
        <v>6.5909613748973364</v>
      </c>
      <c r="MB21">
        <v>10.498118665721488</v>
      </c>
      <c r="MC21">
        <v>6.5909613748973364</v>
      </c>
      <c r="MD21">
        <v>6.5909613748973364</v>
      </c>
      <c r="ME21">
        <v>8.3375852494731433</v>
      </c>
      <c r="MF21">
        <v>6.5909613748973364</v>
      </c>
      <c r="MG21">
        <v>10.498118665721488</v>
      </c>
      <c r="MH21">
        <v>10.498118665721488</v>
      </c>
      <c r="MI21">
        <v>10.498118665721488</v>
      </c>
      <c r="MJ21">
        <v>6.5909613748973364</v>
      </c>
      <c r="MK21">
        <v>6.5909613748973364</v>
      </c>
      <c r="ML21">
        <v>6.5909613748973364</v>
      </c>
      <c r="MM21">
        <v>10.498118665721488</v>
      </c>
      <c r="MN21">
        <v>6.5909613748973364</v>
      </c>
      <c r="MO21">
        <v>6.5909613748973364</v>
      </c>
      <c r="MP21">
        <v>10.498118665721488</v>
      </c>
      <c r="MQ21">
        <v>10.498118665721488</v>
      </c>
      <c r="MR21">
        <v>10.498118665721488</v>
      </c>
      <c r="MS21">
        <v>8.1267366083535482</v>
      </c>
      <c r="MT21">
        <v>10.498118665721488</v>
      </c>
      <c r="MU21">
        <v>10.498118665721488</v>
      </c>
      <c r="MV21">
        <v>10.498118665721488</v>
      </c>
      <c r="MW21">
        <v>6.5909613748973364</v>
      </c>
      <c r="MX21">
        <v>6.5909613748973364</v>
      </c>
      <c r="MY21">
        <v>6.5909613748973364</v>
      </c>
      <c r="MZ21">
        <v>6.5909613748973364</v>
      </c>
      <c r="NA21">
        <v>6.5909613748973364</v>
      </c>
      <c r="NB21">
        <v>10.498118665721488</v>
      </c>
      <c r="NC21">
        <v>10.498118665721488</v>
      </c>
      <c r="ND21">
        <v>6.5909613748973364</v>
      </c>
      <c r="NE21">
        <v>8.2769044509994014</v>
      </c>
      <c r="NF21">
        <v>10.498118665721488</v>
      </c>
      <c r="NG21">
        <v>6.5909613748973364</v>
      </c>
      <c r="NH21">
        <v>10.498118665721488</v>
      </c>
      <c r="NI21">
        <v>6.5909613748973364</v>
      </c>
      <c r="NJ21">
        <v>10.498118665721488</v>
      </c>
      <c r="NK21">
        <v>6.5909613748973364</v>
      </c>
      <c r="NL21">
        <v>10.498118665721488</v>
      </c>
      <c r="NM21">
        <v>6.5909613748973364</v>
      </c>
      <c r="NN21">
        <v>10.498118665721488</v>
      </c>
      <c r="NO21">
        <v>6.5909613748973364</v>
      </c>
      <c r="NP21">
        <v>10.498118665721488</v>
      </c>
      <c r="NQ21">
        <v>6.5909613748973364</v>
      </c>
      <c r="NR21">
        <v>10.498118665721488</v>
      </c>
      <c r="NS21">
        <v>6.5909613748973364</v>
      </c>
      <c r="NT21">
        <v>6.5909613748973364</v>
      </c>
      <c r="NU21">
        <v>10.498118665721488</v>
      </c>
      <c r="NV21">
        <v>6.5909613748973364</v>
      </c>
      <c r="NW21">
        <v>10.498118665721488</v>
      </c>
      <c r="NX21">
        <v>10.498118665721488</v>
      </c>
      <c r="NY21">
        <v>6.5909613748973364</v>
      </c>
      <c r="NZ21">
        <v>6.5909613748973364</v>
      </c>
      <c r="OA21">
        <v>6.5909613748973364</v>
      </c>
      <c r="OB21">
        <v>7.0218555408982724</v>
      </c>
      <c r="OC21">
        <v>10.498118665721488</v>
      </c>
      <c r="OD21">
        <v>10.498118665721488</v>
      </c>
      <c r="OE21">
        <v>10.190728463821996</v>
      </c>
      <c r="OF21">
        <v>10.498118665721488</v>
      </c>
      <c r="OG21">
        <v>10.498118665721488</v>
      </c>
      <c r="OH21">
        <v>10.498118665721488</v>
      </c>
      <c r="OI21">
        <v>10.498118665721488</v>
      </c>
      <c r="OJ21">
        <v>6.5909613748973364</v>
      </c>
      <c r="OK21">
        <v>10.498118665721488</v>
      </c>
      <c r="OL21">
        <v>6.5909613748973364</v>
      </c>
      <c r="OM21">
        <v>10.498118665721488</v>
      </c>
      <c r="ON21">
        <v>10.498118665721488</v>
      </c>
      <c r="OO21">
        <v>8.7645236459995335</v>
      </c>
      <c r="OP21">
        <v>6.5909613748973364</v>
      </c>
      <c r="OQ21">
        <v>10.498118665721488</v>
      </c>
      <c r="OR21">
        <v>6.5909613748973364</v>
      </c>
      <c r="OS21">
        <v>10.498118665721488</v>
      </c>
      <c r="OT21">
        <v>10.498118665721488</v>
      </c>
      <c r="OU21">
        <v>10.498118665721488</v>
      </c>
      <c r="OV21">
        <v>6.5909613748973364</v>
      </c>
      <c r="OW21">
        <v>6.5909613748973364</v>
      </c>
      <c r="OX21">
        <v>6.5909613748973364</v>
      </c>
      <c r="OY21">
        <v>6.5909613748973364</v>
      </c>
      <c r="OZ21">
        <v>10.498118665721488</v>
      </c>
      <c r="PA21">
        <v>10.498118665721488</v>
      </c>
      <c r="PB21">
        <v>7.1701979968731369</v>
      </c>
      <c r="PC21">
        <v>10.498118665721488</v>
      </c>
      <c r="PD21">
        <v>10.498118665721488</v>
      </c>
      <c r="PE21">
        <v>10.498118665721488</v>
      </c>
      <c r="PF21">
        <v>10.498118665721488</v>
      </c>
      <c r="PG21">
        <v>6.5909613748973364</v>
      </c>
      <c r="PH21">
        <v>6.5909613748973364</v>
      </c>
      <c r="PI21">
        <v>6.8453667323381877</v>
      </c>
      <c r="PJ21">
        <v>10.498118665721488</v>
      </c>
      <c r="PK21">
        <v>6.5909613748973364</v>
      </c>
      <c r="PL21">
        <v>10.498118665721488</v>
      </c>
      <c r="PM21">
        <v>10.498118665721488</v>
      </c>
      <c r="PN21">
        <v>6.5909613748973364</v>
      </c>
      <c r="PO21">
        <v>10.498118665721488</v>
      </c>
      <c r="PP21">
        <v>6.5909613748973364</v>
      </c>
      <c r="PQ21">
        <v>9.8310137140391785</v>
      </c>
      <c r="PR21">
        <v>10.498118665721488</v>
      </c>
      <c r="PS21">
        <v>10.498118665721488</v>
      </c>
      <c r="PT21">
        <v>10.498118665721488</v>
      </c>
      <c r="PU21">
        <v>6.5909613748973364</v>
      </c>
      <c r="PV21">
        <v>6.5909613748973364</v>
      </c>
      <c r="PW21">
        <v>10.367113187940911</v>
      </c>
      <c r="PX21">
        <v>10.498118665721488</v>
      </c>
      <c r="PY21">
        <v>6.5909613748973364</v>
      </c>
      <c r="PZ21">
        <v>10.498118665721488</v>
      </c>
      <c r="QA21">
        <v>10.498118665721488</v>
      </c>
      <c r="QB21">
        <v>10.498118665721488</v>
      </c>
      <c r="QC21">
        <v>7.0935947497692355</v>
      </c>
      <c r="QD21">
        <v>6.5909613748973364</v>
      </c>
      <c r="QE21">
        <v>10.498118665721488</v>
      </c>
      <c r="QF21">
        <v>10.498118665721488</v>
      </c>
      <c r="QG21">
        <v>6.5909613748973364</v>
      </c>
      <c r="QH21">
        <v>10.498118665721488</v>
      </c>
      <c r="QI21">
        <v>6.5909613748973364</v>
      </c>
      <c r="QJ21">
        <v>6.5909613748973364</v>
      </c>
      <c r="QK21">
        <v>10.498118665721488</v>
      </c>
      <c r="QL21">
        <v>8.5645604599272023</v>
      </c>
      <c r="QM21">
        <v>10.498118665721488</v>
      </c>
      <c r="QN21">
        <v>10.498118665721488</v>
      </c>
      <c r="QO21">
        <v>6.5909613748973364</v>
      </c>
      <c r="QP21">
        <v>6.5997701340043635</v>
      </c>
      <c r="QQ21">
        <v>10.498118665721488</v>
      </c>
      <c r="QR21">
        <v>7.2870669445019551</v>
      </c>
      <c r="QS21">
        <v>10.498118665721488</v>
      </c>
      <c r="QT21">
        <v>10.498118665721488</v>
      </c>
      <c r="QU21">
        <v>6.5909613748973364</v>
      </c>
      <c r="QV21">
        <v>6.5909613748973364</v>
      </c>
      <c r="QW21">
        <v>6.5909613748973364</v>
      </c>
      <c r="QX21">
        <v>7.1804866660702364</v>
      </c>
      <c r="QY21">
        <v>10.498118665721488</v>
      </c>
      <c r="QZ21">
        <v>10.498118665721488</v>
      </c>
      <c r="RA21">
        <v>10.498118665721488</v>
      </c>
      <c r="RB21">
        <v>10.498118665721488</v>
      </c>
      <c r="RC21">
        <v>10.498118665721488</v>
      </c>
      <c r="RD21">
        <v>10.498118665721488</v>
      </c>
      <c r="RE21">
        <v>8.5768013483243468</v>
      </c>
      <c r="RF21">
        <v>10.498118665721488</v>
      </c>
      <c r="RG21">
        <v>10.498118665721488</v>
      </c>
      <c r="RH21">
        <v>10.498118665721488</v>
      </c>
      <c r="RI21">
        <v>10.498118665721488</v>
      </c>
      <c r="RJ21">
        <v>10.498118665721488</v>
      </c>
      <c r="RK21">
        <v>7.0681132544541656</v>
      </c>
      <c r="RL21">
        <v>10.498118665721488</v>
      </c>
      <c r="RM21">
        <v>6.5909613748973364</v>
      </c>
      <c r="RN21">
        <v>9.427772702693229</v>
      </c>
      <c r="RO21">
        <v>6.5909613748973364</v>
      </c>
      <c r="RP21">
        <v>10.498118665721488</v>
      </c>
      <c r="RQ21">
        <v>10.498118665721488</v>
      </c>
      <c r="RR21">
        <v>10.498118665721488</v>
      </c>
      <c r="RS21">
        <v>10.498118665721488</v>
      </c>
      <c r="RT21">
        <v>10.498118665721488</v>
      </c>
      <c r="RU21">
        <v>10.498118665721488</v>
      </c>
      <c r="RV21">
        <v>10.498118665721488</v>
      </c>
      <c r="RW21">
        <v>10.498118665721488</v>
      </c>
      <c r="RX21">
        <v>10.498118665721488</v>
      </c>
      <c r="RY21">
        <v>6.5909613748973364</v>
      </c>
      <c r="RZ21">
        <v>6.5909613748973364</v>
      </c>
      <c r="SA21">
        <v>10.110710879092764</v>
      </c>
      <c r="SB21">
        <v>8.6075491951514884</v>
      </c>
      <c r="SC21">
        <v>10.498118665721488</v>
      </c>
      <c r="SD21">
        <v>10.498118665721488</v>
      </c>
      <c r="SE21">
        <v>6.5909613748973364</v>
      </c>
      <c r="SF21">
        <v>6.5909613748973364</v>
      </c>
      <c r="SG21">
        <v>10.498118665721488</v>
      </c>
    </row>
    <row r="22" spans="1:501" x14ac:dyDescent="0.35">
      <c r="A22">
        <v>2041</v>
      </c>
      <c r="B22">
        <v>11.023024599007563</v>
      </c>
      <c r="C22">
        <v>6.6685020969549527</v>
      </c>
      <c r="D22">
        <v>9.8979001960451889</v>
      </c>
      <c r="E22">
        <v>11.023024599007563</v>
      </c>
      <c r="F22">
        <v>6.6685020969549527</v>
      </c>
      <c r="G22">
        <v>11.023024599007563</v>
      </c>
      <c r="H22">
        <v>9.0433068558352367</v>
      </c>
      <c r="I22">
        <v>11.023024599007563</v>
      </c>
      <c r="J22">
        <v>11.023024599007563</v>
      </c>
      <c r="K22">
        <v>11.023024599007563</v>
      </c>
      <c r="L22">
        <v>6.6685020969549527</v>
      </c>
      <c r="M22">
        <v>6.6685020969549527</v>
      </c>
      <c r="N22">
        <v>9.1099484784432168</v>
      </c>
      <c r="O22">
        <v>11.023024599007563</v>
      </c>
      <c r="P22">
        <v>11.023024599007563</v>
      </c>
      <c r="Q22">
        <v>11.023024599007563</v>
      </c>
      <c r="R22">
        <v>11.023024599007563</v>
      </c>
      <c r="S22">
        <v>11.023024599007563</v>
      </c>
      <c r="T22">
        <v>11.023024599007563</v>
      </c>
      <c r="U22">
        <v>7.1595113851082184</v>
      </c>
      <c r="V22">
        <v>9.7761127320187562</v>
      </c>
      <c r="W22">
        <v>11.023024599007563</v>
      </c>
      <c r="X22">
        <v>6.6685020969549527</v>
      </c>
      <c r="Y22">
        <v>6.6685020969549527</v>
      </c>
      <c r="Z22">
        <v>11.023024599007563</v>
      </c>
      <c r="AA22">
        <v>6.6685020969549527</v>
      </c>
      <c r="AB22">
        <v>9.4062135219792911</v>
      </c>
      <c r="AC22">
        <v>8.5854755274431582</v>
      </c>
      <c r="AD22">
        <v>6.6685020969549527</v>
      </c>
      <c r="AE22">
        <v>11.023024599007563</v>
      </c>
      <c r="AF22">
        <v>10.098262393859269</v>
      </c>
      <c r="AG22">
        <v>11.023024599007563</v>
      </c>
      <c r="AH22">
        <v>11.023024599007563</v>
      </c>
      <c r="AI22">
        <v>11.023024599007563</v>
      </c>
      <c r="AJ22">
        <v>6.6685020969549527</v>
      </c>
      <c r="AK22">
        <v>6.6685020969549527</v>
      </c>
      <c r="AL22">
        <v>11.023024599007563</v>
      </c>
      <c r="AM22">
        <v>6.6685020969549527</v>
      </c>
      <c r="AN22">
        <v>9.0361140665212716</v>
      </c>
      <c r="AO22">
        <v>6.6685020969549527</v>
      </c>
      <c r="AP22">
        <v>11.023024599007563</v>
      </c>
      <c r="AQ22">
        <v>11.023024599007563</v>
      </c>
      <c r="AR22">
        <v>6.6685020969549527</v>
      </c>
      <c r="AS22">
        <v>6.6685020969549527</v>
      </c>
      <c r="AT22">
        <v>11.023024599007563</v>
      </c>
      <c r="AU22">
        <v>7.683327620090787</v>
      </c>
      <c r="AV22">
        <v>11.023024599007563</v>
      </c>
      <c r="AW22">
        <v>11.023024599007563</v>
      </c>
      <c r="AX22">
        <v>6.6685020969549527</v>
      </c>
      <c r="AY22">
        <v>11.023024599007563</v>
      </c>
      <c r="AZ22">
        <v>6.6685020969549527</v>
      </c>
      <c r="BA22">
        <v>11.023024599007563</v>
      </c>
      <c r="BB22">
        <v>9.1215169027878087</v>
      </c>
      <c r="BC22">
        <v>6.6685020969549527</v>
      </c>
      <c r="BD22">
        <v>6.6685020969549527</v>
      </c>
      <c r="BE22">
        <v>11.023024599007563</v>
      </c>
      <c r="BF22">
        <v>6.6837664129717815</v>
      </c>
      <c r="BG22">
        <v>11.023024599007563</v>
      </c>
      <c r="BH22">
        <v>11.023024599007563</v>
      </c>
      <c r="BI22">
        <v>10.823937512471021</v>
      </c>
      <c r="BJ22">
        <v>11.023024599007563</v>
      </c>
      <c r="BK22">
        <v>6.6685020969549527</v>
      </c>
      <c r="BL22">
        <v>6.6685020969549527</v>
      </c>
      <c r="BM22">
        <v>11.023024599007563</v>
      </c>
      <c r="BN22">
        <v>11.023024599007563</v>
      </c>
      <c r="BO22">
        <v>11.023024599007563</v>
      </c>
      <c r="BP22">
        <v>10.277812753840092</v>
      </c>
      <c r="BQ22">
        <v>11.023024599007563</v>
      </c>
      <c r="BR22">
        <v>11.023024599007563</v>
      </c>
      <c r="BS22">
        <v>11.023024599007563</v>
      </c>
      <c r="BT22">
        <v>6.6685020969549527</v>
      </c>
      <c r="BU22">
        <v>8.5592309782621872</v>
      </c>
      <c r="BV22">
        <v>11.023024599007563</v>
      </c>
      <c r="BW22">
        <v>6.6685020969549527</v>
      </c>
      <c r="BX22">
        <v>6.6685020969549527</v>
      </c>
      <c r="BY22">
        <v>6.6685020969549527</v>
      </c>
      <c r="BZ22">
        <v>11.023024599007563</v>
      </c>
      <c r="CA22">
        <v>11.023024599007563</v>
      </c>
      <c r="CB22">
        <v>11.023024599007563</v>
      </c>
      <c r="CC22">
        <v>6.6685020969549527</v>
      </c>
      <c r="CD22">
        <v>8.8911223247413655</v>
      </c>
      <c r="CE22">
        <v>6.6685020969549527</v>
      </c>
      <c r="CF22">
        <v>6.6685020969549527</v>
      </c>
      <c r="CG22">
        <v>6.6685020969549527</v>
      </c>
      <c r="CH22">
        <v>8.7127754359588678</v>
      </c>
      <c r="CI22">
        <v>11.023024599007563</v>
      </c>
      <c r="CJ22">
        <v>11.023024599007563</v>
      </c>
      <c r="CK22">
        <v>9.5962434043928173</v>
      </c>
      <c r="CL22">
        <v>11.023024599007563</v>
      </c>
      <c r="CM22">
        <v>11.023024599007563</v>
      </c>
      <c r="CN22">
        <v>6.6685020969549527</v>
      </c>
      <c r="CO22">
        <v>11.023024599007563</v>
      </c>
      <c r="CP22">
        <v>6.6685020969549527</v>
      </c>
      <c r="CQ22">
        <v>6.6685020969549527</v>
      </c>
      <c r="CR22">
        <v>8.8859973565621946</v>
      </c>
      <c r="CS22">
        <v>11.023024599007563</v>
      </c>
      <c r="CT22">
        <v>6.6685020969549527</v>
      </c>
      <c r="CU22">
        <v>11.023024599007563</v>
      </c>
      <c r="CV22">
        <v>11.023024599007563</v>
      </c>
      <c r="CW22">
        <v>8.9608448085342882</v>
      </c>
      <c r="CX22">
        <v>6.6685020969549527</v>
      </c>
      <c r="CY22">
        <v>8.5696337785340368</v>
      </c>
      <c r="CZ22">
        <v>6.6685020969549527</v>
      </c>
      <c r="DA22">
        <v>11.023024599007563</v>
      </c>
      <c r="DB22">
        <v>11.023024599007563</v>
      </c>
      <c r="DC22">
        <v>6.6685020969549527</v>
      </c>
      <c r="DD22">
        <v>11.023024599007563</v>
      </c>
      <c r="DE22">
        <v>11.023024599007563</v>
      </c>
      <c r="DF22">
        <v>6.6685020969549527</v>
      </c>
      <c r="DG22">
        <v>11.023024599007563</v>
      </c>
      <c r="DH22">
        <v>6.6685020969549527</v>
      </c>
      <c r="DI22">
        <v>11.023024599007563</v>
      </c>
      <c r="DJ22">
        <v>11.023024599007563</v>
      </c>
      <c r="DK22">
        <v>6.6685020969549527</v>
      </c>
      <c r="DL22">
        <v>10.301521039383756</v>
      </c>
      <c r="DM22">
        <v>8.0318426323540102</v>
      </c>
      <c r="DN22">
        <v>6.6685020969549527</v>
      </c>
      <c r="DO22">
        <v>6.9902146142628085</v>
      </c>
      <c r="DP22">
        <v>7.4199441939411761</v>
      </c>
      <c r="DQ22">
        <v>11.023024599007563</v>
      </c>
      <c r="DR22">
        <v>11.023024599007563</v>
      </c>
      <c r="DS22">
        <v>11.023024599007563</v>
      </c>
      <c r="DT22">
        <v>11.023024599007563</v>
      </c>
      <c r="DU22">
        <v>11.023024599007563</v>
      </c>
      <c r="DV22">
        <v>11.023024599007563</v>
      </c>
      <c r="DW22">
        <v>6.6685020969549527</v>
      </c>
      <c r="DX22">
        <v>11.023024599007563</v>
      </c>
      <c r="DY22">
        <v>6.6685020969549527</v>
      </c>
      <c r="DZ22">
        <v>11.023024599007563</v>
      </c>
      <c r="EA22">
        <v>11.023024599007563</v>
      </c>
      <c r="EB22">
        <v>11.023024599007563</v>
      </c>
      <c r="EC22">
        <v>11.023024599007563</v>
      </c>
      <c r="ED22">
        <v>11.023024599007563</v>
      </c>
      <c r="EE22">
        <v>6.6685020969549527</v>
      </c>
      <c r="EF22">
        <v>6.6685020969549527</v>
      </c>
      <c r="EG22">
        <v>8.8062346551288488</v>
      </c>
      <c r="EH22">
        <v>6.6685020969549527</v>
      </c>
      <c r="EI22">
        <v>9.3177206673924271</v>
      </c>
      <c r="EJ22">
        <v>11.023024599007563</v>
      </c>
      <c r="EK22">
        <v>11.023024599007563</v>
      </c>
      <c r="EL22">
        <v>11.023024599007563</v>
      </c>
      <c r="EM22">
        <v>11.023024599007563</v>
      </c>
      <c r="EN22">
        <v>6.6685020969549527</v>
      </c>
      <c r="EO22">
        <v>11.023024599007563</v>
      </c>
      <c r="EP22">
        <v>6.6685020969549527</v>
      </c>
      <c r="EQ22">
        <v>11.023024599007563</v>
      </c>
      <c r="ER22">
        <v>11.023024599007563</v>
      </c>
      <c r="ES22">
        <v>6.6685020969549527</v>
      </c>
      <c r="ET22">
        <v>6.6685020969549527</v>
      </c>
      <c r="EU22">
        <v>6.6685020969549527</v>
      </c>
      <c r="EV22">
        <v>11.023024599007563</v>
      </c>
      <c r="EW22">
        <v>6.6685020969549527</v>
      </c>
      <c r="EX22">
        <v>11.023024599007563</v>
      </c>
      <c r="EY22">
        <v>11.023024599007563</v>
      </c>
      <c r="EZ22">
        <v>11.023024599007563</v>
      </c>
      <c r="FA22">
        <v>6.6685020969549527</v>
      </c>
      <c r="FB22">
        <v>6.6685020969549527</v>
      </c>
      <c r="FC22">
        <v>11.023024599007563</v>
      </c>
      <c r="FD22">
        <v>11.023024599007563</v>
      </c>
      <c r="FE22">
        <v>11.023024599007563</v>
      </c>
      <c r="FF22">
        <v>11.023024599007563</v>
      </c>
      <c r="FG22">
        <v>6.6685020969549527</v>
      </c>
      <c r="FH22">
        <v>6.6685020969549527</v>
      </c>
      <c r="FI22">
        <v>6.6685020969549527</v>
      </c>
      <c r="FJ22">
        <v>10.286941705158617</v>
      </c>
      <c r="FK22">
        <v>11.023024599007563</v>
      </c>
      <c r="FL22">
        <v>11.023024599007563</v>
      </c>
      <c r="FM22">
        <v>6.6685020969549527</v>
      </c>
      <c r="FN22">
        <v>11.023024599007563</v>
      </c>
      <c r="FO22">
        <v>11.023024599007563</v>
      </c>
      <c r="FP22">
        <v>6.6685020969549527</v>
      </c>
      <c r="FQ22">
        <v>6.6685020969549527</v>
      </c>
      <c r="FR22">
        <v>11.023024599007563</v>
      </c>
      <c r="FS22">
        <v>11.023024599007563</v>
      </c>
      <c r="FT22">
        <v>11.023024599007563</v>
      </c>
      <c r="FU22">
        <v>11.023024599007563</v>
      </c>
      <c r="FV22">
        <v>6.6685020969549527</v>
      </c>
      <c r="FW22">
        <v>6.6685020969549527</v>
      </c>
      <c r="FX22">
        <v>10.256954073731942</v>
      </c>
      <c r="FY22">
        <v>7.315403666075821</v>
      </c>
      <c r="FZ22">
        <v>8.9263934666246865</v>
      </c>
      <c r="GA22">
        <v>6.6685020969549527</v>
      </c>
      <c r="GB22">
        <v>11.023024599007563</v>
      </c>
      <c r="GC22">
        <v>11.023024599007563</v>
      </c>
      <c r="GD22">
        <v>11.023024599007563</v>
      </c>
      <c r="GE22">
        <v>11.023024599007563</v>
      </c>
      <c r="GF22">
        <v>8.8645001822461698</v>
      </c>
      <c r="GG22">
        <v>11.023024599007563</v>
      </c>
      <c r="GH22">
        <v>9.4194230874394513</v>
      </c>
      <c r="GI22">
        <v>7.20721007247705</v>
      </c>
      <c r="GJ22">
        <v>8.0454009023785993</v>
      </c>
      <c r="GK22">
        <v>6.6685020969549527</v>
      </c>
      <c r="GL22">
        <v>8.4166543109650789</v>
      </c>
      <c r="GM22">
        <v>6.6685020969549527</v>
      </c>
      <c r="GN22">
        <v>11.023024599007563</v>
      </c>
      <c r="GO22">
        <v>11.023024599007563</v>
      </c>
      <c r="GP22">
        <v>11.023024599007563</v>
      </c>
      <c r="GQ22">
        <v>6.6685020969549527</v>
      </c>
      <c r="GR22">
        <v>9.001089248517717</v>
      </c>
      <c r="GS22">
        <v>6.6685020969549527</v>
      </c>
      <c r="GT22">
        <v>10.740805281597504</v>
      </c>
      <c r="GU22">
        <v>6.7978978059496509</v>
      </c>
      <c r="GV22">
        <v>11.023024599007563</v>
      </c>
      <c r="GW22">
        <v>11.023024599007563</v>
      </c>
      <c r="GX22">
        <v>6.6685020969549527</v>
      </c>
      <c r="GY22">
        <v>11.023024599007563</v>
      </c>
      <c r="GZ22">
        <v>6.6685020969549527</v>
      </c>
      <c r="HA22">
        <v>6.6685020969549527</v>
      </c>
      <c r="HB22">
        <v>6.6685020969549527</v>
      </c>
      <c r="HC22">
        <v>11.023024599007563</v>
      </c>
      <c r="HD22">
        <v>11.023024599007563</v>
      </c>
      <c r="HE22">
        <v>6.6685020969549527</v>
      </c>
      <c r="HF22">
        <v>11.023024599007563</v>
      </c>
      <c r="HG22">
        <v>11.023024599007563</v>
      </c>
      <c r="HH22">
        <v>10.178464463552839</v>
      </c>
      <c r="HI22">
        <v>11.023024599007563</v>
      </c>
      <c r="HJ22">
        <v>6.6685020969549527</v>
      </c>
      <c r="HK22">
        <v>6.6685020969549527</v>
      </c>
      <c r="HL22">
        <v>11.023024599007563</v>
      </c>
      <c r="HM22">
        <v>11.023024599007563</v>
      </c>
      <c r="HN22">
        <v>6.6685020969549527</v>
      </c>
      <c r="HO22">
        <v>11.023024599007563</v>
      </c>
      <c r="HP22">
        <v>6.6685020969549527</v>
      </c>
      <c r="HQ22">
        <v>6.6685020969549527</v>
      </c>
      <c r="HR22">
        <v>11.023024599007563</v>
      </c>
      <c r="HS22">
        <v>6.6685020969549527</v>
      </c>
      <c r="HT22">
        <v>8.4514960035927515</v>
      </c>
      <c r="HU22">
        <v>11.023024599007563</v>
      </c>
      <c r="HV22">
        <v>11.023024599007563</v>
      </c>
      <c r="HW22">
        <v>6.6685020969549527</v>
      </c>
      <c r="HX22">
        <v>11.023024599007563</v>
      </c>
      <c r="HY22">
        <v>7.3179514001116885</v>
      </c>
      <c r="HZ22">
        <v>11.023024599007563</v>
      </c>
      <c r="IA22">
        <v>9.3803830797833179</v>
      </c>
      <c r="IB22">
        <v>11.023024599007563</v>
      </c>
      <c r="IC22">
        <v>6.6685020969549527</v>
      </c>
      <c r="ID22">
        <v>11.023024599007563</v>
      </c>
      <c r="IE22">
        <v>7.9733290784790016</v>
      </c>
      <c r="IF22">
        <v>11.023024599007563</v>
      </c>
      <c r="IG22">
        <v>6.6685020969549527</v>
      </c>
      <c r="IH22">
        <v>11.023024599007563</v>
      </c>
      <c r="II22">
        <v>6.6685020969549527</v>
      </c>
      <c r="IJ22">
        <v>6.6685020969549527</v>
      </c>
      <c r="IK22">
        <v>11.023024599007563</v>
      </c>
      <c r="IL22">
        <v>11.023024599007563</v>
      </c>
      <c r="IM22">
        <v>6.6685020969549527</v>
      </c>
      <c r="IN22">
        <v>11.023024599007563</v>
      </c>
      <c r="IO22">
        <v>11.023024599007563</v>
      </c>
      <c r="IP22">
        <v>6.6685020969549527</v>
      </c>
      <c r="IQ22">
        <v>7.2338704330146077</v>
      </c>
      <c r="IR22">
        <v>11.023024599007563</v>
      </c>
      <c r="IS22">
        <v>11.023024599007563</v>
      </c>
      <c r="IT22">
        <v>11.023024599007563</v>
      </c>
      <c r="IU22">
        <v>11.023024599007563</v>
      </c>
      <c r="IV22">
        <v>11.023024599007563</v>
      </c>
      <c r="IW22">
        <v>11.023024599007563</v>
      </c>
      <c r="IX22">
        <v>11.023024599007563</v>
      </c>
      <c r="IY22">
        <v>6.6685020969549527</v>
      </c>
      <c r="IZ22">
        <v>6.6685020969549527</v>
      </c>
      <c r="JA22">
        <v>11.023024599007563</v>
      </c>
      <c r="JB22">
        <v>6.8249958555603651</v>
      </c>
      <c r="JC22">
        <v>6.6685020969549527</v>
      </c>
      <c r="JD22">
        <v>11.023024599007563</v>
      </c>
      <c r="JE22">
        <v>11.023024599007563</v>
      </c>
      <c r="JF22">
        <v>9.6120810033788917</v>
      </c>
      <c r="JG22">
        <v>6.6685020969549527</v>
      </c>
      <c r="JH22">
        <v>7.4490636767811971</v>
      </c>
      <c r="JI22">
        <v>11.023024599007563</v>
      </c>
      <c r="JJ22">
        <v>6.6685020969549527</v>
      </c>
      <c r="JK22">
        <v>6.6685020969549527</v>
      </c>
      <c r="JL22">
        <v>9.8667676599758316</v>
      </c>
      <c r="JM22">
        <v>11.023024599007563</v>
      </c>
      <c r="JN22">
        <v>7.0350163873268325</v>
      </c>
      <c r="JO22">
        <v>6.7104762664528677</v>
      </c>
      <c r="JP22">
        <v>7.9824307808182855</v>
      </c>
      <c r="JQ22">
        <v>11.023024599007563</v>
      </c>
      <c r="JR22">
        <v>8.8675543367692047</v>
      </c>
      <c r="JS22">
        <v>11.023024599007563</v>
      </c>
      <c r="JT22">
        <v>6.6685020969549527</v>
      </c>
      <c r="JU22">
        <v>9.1608749172299699</v>
      </c>
      <c r="JV22">
        <v>6.6685020969549527</v>
      </c>
      <c r="JW22">
        <v>8.5196793636300967</v>
      </c>
      <c r="JX22">
        <v>6.6685020969549527</v>
      </c>
      <c r="JY22">
        <v>6.6685020969549527</v>
      </c>
      <c r="JZ22">
        <v>6.6685020969549527</v>
      </c>
      <c r="KA22">
        <v>6.6685020969549527</v>
      </c>
      <c r="KB22">
        <v>11.023024599007563</v>
      </c>
      <c r="KC22">
        <v>8.7396628616199923</v>
      </c>
      <c r="KD22">
        <v>11.023024599007563</v>
      </c>
      <c r="KE22">
        <v>6.6685020969549527</v>
      </c>
      <c r="KF22">
        <v>6.6685020969549527</v>
      </c>
      <c r="KG22">
        <v>11.023024599007563</v>
      </c>
      <c r="KH22">
        <v>8.2216074353455877</v>
      </c>
      <c r="KI22">
        <v>11.023024599007563</v>
      </c>
      <c r="KJ22">
        <v>6.6685020969549527</v>
      </c>
      <c r="KK22">
        <v>11.023024599007563</v>
      </c>
      <c r="KL22">
        <v>11.023024599007563</v>
      </c>
      <c r="KM22">
        <v>11.023024599007563</v>
      </c>
      <c r="KN22">
        <v>6.6685020969549527</v>
      </c>
      <c r="KO22">
        <v>6.6685020969549527</v>
      </c>
      <c r="KP22">
        <v>9.7507685597000489</v>
      </c>
      <c r="KQ22">
        <v>11.023024599007563</v>
      </c>
      <c r="KR22">
        <v>6.9759214378590064</v>
      </c>
      <c r="KS22">
        <v>11.023024599007563</v>
      </c>
      <c r="KT22">
        <v>11.023024599007563</v>
      </c>
      <c r="KU22">
        <v>11.023024599007563</v>
      </c>
      <c r="KV22">
        <v>11.023024599007563</v>
      </c>
      <c r="KW22">
        <v>6.6685020969549527</v>
      </c>
      <c r="KX22">
        <v>6.6685020969549527</v>
      </c>
      <c r="KY22">
        <v>11.023024599007563</v>
      </c>
      <c r="KZ22">
        <v>11.023024599007563</v>
      </c>
      <c r="LA22">
        <v>11.023024599007563</v>
      </c>
      <c r="LB22">
        <v>11.023024599007563</v>
      </c>
      <c r="LC22">
        <v>9.3874005707391124</v>
      </c>
      <c r="LD22">
        <v>7.86230978332049</v>
      </c>
      <c r="LE22">
        <v>6.6685020969549527</v>
      </c>
      <c r="LF22">
        <v>11.023024599007563</v>
      </c>
      <c r="LG22">
        <v>11.023024599007563</v>
      </c>
      <c r="LH22">
        <v>11.023024599007563</v>
      </c>
      <c r="LI22">
        <v>9.5618802021039588</v>
      </c>
      <c r="LJ22">
        <v>6.6685020969549527</v>
      </c>
      <c r="LK22">
        <v>11.023024599007563</v>
      </c>
      <c r="LL22">
        <v>11.023024599007563</v>
      </c>
      <c r="LM22">
        <v>6.6685020969549527</v>
      </c>
      <c r="LN22">
        <v>6.6685020969549527</v>
      </c>
      <c r="LO22">
        <v>6.6685020969549527</v>
      </c>
      <c r="LP22">
        <v>6.6685020969549527</v>
      </c>
      <c r="LQ22">
        <v>11.023024599007563</v>
      </c>
      <c r="LR22">
        <v>11.023024599007563</v>
      </c>
      <c r="LS22">
        <v>10.37838656562591</v>
      </c>
      <c r="LT22">
        <v>10.34519583244286</v>
      </c>
      <c r="LU22">
        <v>6.6685020969549527</v>
      </c>
      <c r="LV22">
        <v>6.6685020969549527</v>
      </c>
      <c r="LW22">
        <v>6.6685020969549527</v>
      </c>
      <c r="LX22">
        <v>6.6685020969549527</v>
      </c>
      <c r="LY22">
        <v>6.6685020969549527</v>
      </c>
      <c r="LZ22">
        <v>11.023024599007563</v>
      </c>
      <c r="MA22">
        <v>6.6685020969549527</v>
      </c>
      <c r="MB22">
        <v>11.023024599007563</v>
      </c>
      <c r="MC22">
        <v>6.6685020969549527</v>
      </c>
      <c r="MD22">
        <v>6.6685020969549527</v>
      </c>
      <c r="ME22">
        <v>9.3230829526834142</v>
      </c>
      <c r="MF22">
        <v>6.6685020969549527</v>
      </c>
      <c r="MG22">
        <v>11.023024599007563</v>
      </c>
      <c r="MH22">
        <v>11.023024599007563</v>
      </c>
      <c r="MI22">
        <v>11.023024599007563</v>
      </c>
      <c r="MJ22">
        <v>6.6685020969549527</v>
      </c>
      <c r="MK22">
        <v>6.6685020969549527</v>
      </c>
      <c r="ML22">
        <v>6.6685020969549527</v>
      </c>
      <c r="MM22">
        <v>11.023024599007563</v>
      </c>
      <c r="MN22">
        <v>6.6685020969549527</v>
      </c>
      <c r="MO22">
        <v>6.6685020969549527</v>
      </c>
      <c r="MP22">
        <v>11.023024599007563</v>
      </c>
      <c r="MQ22">
        <v>11.023024599007563</v>
      </c>
      <c r="MR22">
        <v>11.023024599007563</v>
      </c>
      <c r="MS22">
        <v>8.959438951199834</v>
      </c>
      <c r="MT22">
        <v>11.023024599007563</v>
      </c>
      <c r="MU22">
        <v>11.023024599007563</v>
      </c>
      <c r="MV22">
        <v>11.023024599007563</v>
      </c>
      <c r="MW22">
        <v>6.6685020969549527</v>
      </c>
      <c r="MX22">
        <v>6.6685020969549527</v>
      </c>
      <c r="MY22">
        <v>6.9893088190268493</v>
      </c>
      <c r="MZ22">
        <v>6.6685020969549527</v>
      </c>
      <c r="NA22">
        <v>6.6685020969549527</v>
      </c>
      <c r="NB22">
        <v>11.023024599007563</v>
      </c>
      <c r="NC22">
        <v>11.023024599007563</v>
      </c>
      <c r="ND22">
        <v>6.6685020969549527</v>
      </c>
      <c r="NE22">
        <v>8.7519067220018592</v>
      </c>
      <c r="NF22">
        <v>11.023024599007563</v>
      </c>
      <c r="NG22">
        <v>6.6685020969549527</v>
      </c>
      <c r="NH22">
        <v>11.023024599007563</v>
      </c>
      <c r="NI22">
        <v>6.6685020969549527</v>
      </c>
      <c r="NJ22">
        <v>11.023024599007563</v>
      </c>
      <c r="NK22">
        <v>6.6685020969549527</v>
      </c>
      <c r="NL22">
        <v>11.023024599007563</v>
      </c>
      <c r="NM22">
        <v>6.6685020969549527</v>
      </c>
      <c r="NN22">
        <v>11.023024599007563</v>
      </c>
      <c r="NO22">
        <v>6.6685020969549527</v>
      </c>
      <c r="NP22">
        <v>11.023024599007563</v>
      </c>
      <c r="NQ22">
        <v>6.6685020969549527</v>
      </c>
      <c r="NR22">
        <v>11.023024599007563</v>
      </c>
      <c r="NS22">
        <v>6.6685020969549527</v>
      </c>
      <c r="NT22">
        <v>6.6685020969549527</v>
      </c>
      <c r="NU22">
        <v>11.023024599007563</v>
      </c>
      <c r="NV22">
        <v>6.6685020969549527</v>
      </c>
      <c r="NW22">
        <v>11.023024599007563</v>
      </c>
      <c r="NX22">
        <v>11.023024599007563</v>
      </c>
      <c r="NY22">
        <v>6.6685020969549527</v>
      </c>
      <c r="NZ22">
        <v>6.6685020969549527</v>
      </c>
      <c r="OA22">
        <v>6.6685020969549527</v>
      </c>
      <c r="OB22">
        <v>7.772909276008221</v>
      </c>
      <c r="OC22">
        <v>11.023024599007563</v>
      </c>
      <c r="OD22">
        <v>11.023024599007563</v>
      </c>
      <c r="OE22">
        <v>11.023024599007563</v>
      </c>
      <c r="OF22">
        <v>11.023024599007563</v>
      </c>
      <c r="OG22">
        <v>11.023024599007563</v>
      </c>
      <c r="OH22">
        <v>11.023024599007563</v>
      </c>
      <c r="OI22">
        <v>11.023024599007563</v>
      </c>
      <c r="OJ22">
        <v>6.6685020969549527</v>
      </c>
      <c r="OK22">
        <v>11.023024599007563</v>
      </c>
      <c r="OL22">
        <v>6.6685020969549527</v>
      </c>
      <c r="OM22">
        <v>11.023024599007563</v>
      </c>
      <c r="ON22">
        <v>11.023024599007563</v>
      </c>
      <c r="OO22">
        <v>9.1549148187113243</v>
      </c>
      <c r="OP22">
        <v>6.6685020969549527</v>
      </c>
      <c r="OQ22">
        <v>11.023024599007563</v>
      </c>
      <c r="OR22">
        <v>6.6685020969549527</v>
      </c>
      <c r="OS22">
        <v>11.023024599007563</v>
      </c>
      <c r="OT22">
        <v>11.023024599007563</v>
      </c>
      <c r="OU22">
        <v>11.023024599007563</v>
      </c>
      <c r="OV22">
        <v>6.6685020969549527</v>
      </c>
      <c r="OW22">
        <v>6.6685020969549527</v>
      </c>
      <c r="OX22">
        <v>6.6685020969549527</v>
      </c>
      <c r="OY22">
        <v>6.6685020969549527</v>
      </c>
      <c r="OZ22">
        <v>11.023024599007563</v>
      </c>
      <c r="PA22">
        <v>11.023024599007563</v>
      </c>
      <c r="PB22">
        <v>7.4843659782175713</v>
      </c>
      <c r="PC22">
        <v>11.023024599007563</v>
      </c>
      <c r="PD22">
        <v>11.023024599007563</v>
      </c>
      <c r="PE22">
        <v>11.023024599007563</v>
      </c>
      <c r="PF22">
        <v>11.023024599007563</v>
      </c>
      <c r="PG22">
        <v>6.6685020969549527</v>
      </c>
      <c r="PH22">
        <v>6.6695038586210318</v>
      </c>
      <c r="PI22">
        <v>7.3099988917186023</v>
      </c>
      <c r="PJ22">
        <v>11.023024599007563</v>
      </c>
      <c r="PK22">
        <v>6.6685020969549527</v>
      </c>
      <c r="PL22">
        <v>11.023024599007563</v>
      </c>
      <c r="PM22">
        <v>11.023024599007563</v>
      </c>
      <c r="PN22">
        <v>6.6685020969549527</v>
      </c>
      <c r="PO22">
        <v>11.023024599007563</v>
      </c>
      <c r="PP22">
        <v>6.6685020969549527</v>
      </c>
      <c r="PQ22">
        <v>10.421890456258671</v>
      </c>
      <c r="PR22">
        <v>11.023024599007563</v>
      </c>
      <c r="PS22">
        <v>11.023024599007563</v>
      </c>
      <c r="PT22">
        <v>11.023024599007563</v>
      </c>
      <c r="PU22">
        <v>6.6685020969549527</v>
      </c>
      <c r="PV22">
        <v>6.6685020969549527</v>
      </c>
      <c r="PW22">
        <v>11.023024599007563</v>
      </c>
      <c r="PX22">
        <v>11.023024599007563</v>
      </c>
      <c r="PY22">
        <v>6.6685020969549527</v>
      </c>
      <c r="PZ22">
        <v>11.023024599007563</v>
      </c>
      <c r="QA22">
        <v>11.023024599007563</v>
      </c>
      <c r="QB22">
        <v>11.023024599007563</v>
      </c>
      <c r="QC22">
        <v>7.6669677432013881</v>
      </c>
      <c r="QD22">
        <v>6.6685020969549527</v>
      </c>
      <c r="QE22">
        <v>11.023024599007563</v>
      </c>
      <c r="QF22">
        <v>11.023024599007563</v>
      </c>
      <c r="QG22">
        <v>6.6685020969549527</v>
      </c>
      <c r="QH22">
        <v>11.023024599007563</v>
      </c>
      <c r="QI22">
        <v>6.6685020969549527</v>
      </c>
      <c r="QJ22">
        <v>6.6685020969549527</v>
      </c>
      <c r="QK22">
        <v>11.023024599007563</v>
      </c>
      <c r="QL22">
        <v>9.592029476413316</v>
      </c>
      <c r="QM22">
        <v>11.023024599007563</v>
      </c>
      <c r="QN22">
        <v>11.023024599007563</v>
      </c>
      <c r="QO22">
        <v>6.6685020969549527</v>
      </c>
      <c r="QP22">
        <v>7.2790852732866096</v>
      </c>
      <c r="QQ22">
        <v>11.023024599007563</v>
      </c>
      <c r="QR22">
        <v>8.0840981440745541</v>
      </c>
      <c r="QS22">
        <v>11.023024599007563</v>
      </c>
      <c r="QT22">
        <v>11.023024599007563</v>
      </c>
      <c r="QU22">
        <v>6.6685020969549527</v>
      </c>
      <c r="QV22">
        <v>6.6685020969549527</v>
      </c>
      <c r="QW22">
        <v>6.6685020969549527</v>
      </c>
      <c r="QX22">
        <v>7.8473986810256546</v>
      </c>
      <c r="QY22">
        <v>11.023024599007563</v>
      </c>
      <c r="QZ22">
        <v>11.023024599007563</v>
      </c>
      <c r="RA22">
        <v>11.023024599007563</v>
      </c>
      <c r="RB22">
        <v>11.023024599007563</v>
      </c>
      <c r="RC22">
        <v>11.023024599007563</v>
      </c>
      <c r="RD22">
        <v>11.023024599007563</v>
      </c>
      <c r="RE22">
        <v>9.0579271834574833</v>
      </c>
      <c r="RF22">
        <v>11.023024599007563</v>
      </c>
      <c r="RG22">
        <v>11.023024599007563</v>
      </c>
      <c r="RH22">
        <v>11.023024599007563</v>
      </c>
      <c r="RI22">
        <v>11.023024599007563</v>
      </c>
      <c r="RJ22">
        <v>11.023024599007563</v>
      </c>
      <c r="RK22">
        <v>7.4652109708329339</v>
      </c>
      <c r="RL22">
        <v>11.023024599007563</v>
      </c>
      <c r="RM22">
        <v>6.6685020969549527</v>
      </c>
      <c r="RN22">
        <v>10.618610883048461</v>
      </c>
      <c r="RO22">
        <v>6.6685020969549527</v>
      </c>
      <c r="RP22">
        <v>11.023024599007563</v>
      </c>
      <c r="RQ22">
        <v>11.023024599007563</v>
      </c>
      <c r="RR22">
        <v>11.023024599007563</v>
      </c>
      <c r="RS22">
        <v>11.023024599007563</v>
      </c>
      <c r="RT22">
        <v>11.023024599007563</v>
      </c>
      <c r="RU22">
        <v>11.023024599007563</v>
      </c>
      <c r="RV22">
        <v>11.023024599007563</v>
      </c>
      <c r="RW22">
        <v>11.023024599007563</v>
      </c>
      <c r="RX22">
        <v>11.023024599007563</v>
      </c>
      <c r="RY22">
        <v>6.6685020969549527</v>
      </c>
      <c r="RZ22">
        <v>6.6685020969549527</v>
      </c>
      <c r="SA22">
        <v>10.720691796755755</v>
      </c>
      <c r="SB22">
        <v>9.0616290221486189</v>
      </c>
      <c r="SC22">
        <v>11.023024599007563</v>
      </c>
      <c r="SD22">
        <v>11.023024599007563</v>
      </c>
      <c r="SE22">
        <v>6.6685020969549527</v>
      </c>
      <c r="SF22">
        <v>6.6685020969549527</v>
      </c>
      <c r="SG22">
        <v>11.023024599007563</v>
      </c>
    </row>
    <row r="23" spans="1:501" x14ac:dyDescent="0.35">
      <c r="A23">
        <v>2042</v>
      </c>
      <c r="B23">
        <v>11.574175828957941</v>
      </c>
      <c r="C23">
        <v>6.7460428190125681</v>
      </c>
      <c r="D23">
        <v>10.330908765128306</v>
      </c>
      <c r="E23">
        <v>11.574175828957941</v>
      </c>
      <c r="F23">
        <v>7.0993492429693106</v>
      </c>
      <c r="G23">
        <v>11.574175828957941</v>
      </c>
      <c r="H23">
        <v>10.095118046228807</v>
      </c>
      <c r="I23">
        <v>11.574175828957941</v>
      </c>
      <c r="J23">
        <v>11.574175828957941</v>
      </c>
      <c r="K23">
        <v>11.574175828957941</v>
      </c>
      <c r="L23">
        <v>6.7460428190125681</v>
      </c>
      <c r="M23">
        <v>6.7460428190125681</v>
      </c>
      <c r="N23">
        <v>10.173659598085575</v>
      </c>
      <c r="O23">
        <v>11.574175828957941</v>
      </c>
      <c r="P23">
        <v>11.574175828957941</v>
      </c>
      <c r="Q23">
        <v>11.574175828957941</v>
      </c>
      <c r="R23">
        <v>11.574175828957941</v>
      </c>
      <c r="S23">
        <v>11.574175828957941</v>
      </c>
      <c r="T23">
        <v>11.574175828957941</v>
      </c>
      <c r="U23">
        <v>7.3682823531129351</v>
      </c>
      <c r="V23">
        <v>10.676346911827418</v>
      </c>
      <c r="W23">
        <v>11.574175828957941</v>
      </c>
      <c r="X23">
        <v>6.7460428190125681</v>
      </c>
      <c r="Y23">
        <v>6.7460428190125681</v>
      </c>
      <c r="Z23">
        <v>11.574175828957941</v>
      </c>
      <c r="AA23">
        <v>6.7460428190125681</v>
      </c>
      <c r="AB23">
        <v>10.126891789567315</v>
      </c>
      <c r="AC23">
        <v>9.5564148317413764</v>
      </c>
      <c r="AD23">
        <v>6.7460428190125681</v>
      </c>
      <c r="AE23">
        <v>11.574175828957941</v>
      </c>
      <c r="AF23">
        <v>10.872693881363626</v>
      </c>
      <c r="AG23">
        <v>11.574175828957941</v>
      </c>
      <c r="AH23">
        <v>11.574175828957941</v>
      </c>
      <c r="AI23">
        <v>11.574175828957941</v>
      </c>
      <c r="AJ23">
        <v>6.7460428190125681</v>
      </c>
      <c r="AK23">
        <v>6.7460428190125681</v>
      </c>
      <c r="AL23">
        <v>11.574175828957941</v>
      </c>
      <c r="AM23">
        <v>6.7460428190125681</v>
      </c>
      <c r="AN23">
        <v>10.086642787367166</v>
      </c>
      <c r="AO23">
        <v>6.7460428190125681</v>
      </c>
      <c r="AP23">
        <v>11.574175828957941</v>
      </c>
      <c r="AQ23">
        <v>11.574175828957941</v>
      </c>
      <c r="AR23">
        <v>6.7460428190125681</v>
      </c>
      <c r="AS23">
        <v>6.7460428190125681</v>
      </c>
      <c r="AT23">
        <v>11.574175828957941</v>
      </c>
      <c r="AU23">
        <v>7.907406143480622</v>
      </c>
      <c r="AV23">
        <v>11.574175828957941</v>
      </c>
      <c r="AW23">
        <v>11.574175828957941</v>
      </c>
      <c r="AX23">
        <v>6.7460428190125681</v>
      </c>
      <c r="AY23">
        <v>11.574175828957941</v>
      </c>
      <c r="AZ23">
        <v>6.7460428190125681</v>
      </c>
      <c r="BA23">
        <v>11.574175828957941</v>
      </c>
      <c r="BB23">
        <v>9.4774528832247569</v>
      </c>
      <c r="BC23">
        <v>6.7460428190125681</v>
      </c>
      <c r="BD23">
        <v>6.7460428190125681</v>
      </c>
      <c r="BE23">
        <v>11.574175828957941</v>
      </c>
      <c r="BF23">
        <v>7.3368665500671151</v>
      </c>
      <c r="BG23">
        <v>11.574175828957941</v>
      </c>
      <c r="BH23">
        <v>11.574175828957941</v>
      </c>
      <c r="BI23">
        <v>11.574175828957941</v>
      </c>
      <c r="BJ23">
        <v>11.574175828957941</v>
      </c>
      <c r="BK23">
        <v>6.7460428190125681</v>
      </c>
      <c r="BL23">
        <v>6.7460428190125681</v>
      </c>
      <c r="BM23">
        <v>11.574175828957941</v>
      </c>
      <c r="BN23">
        <v>11.574175828957941</v>
      </c>
      <c r="BO23">
        <v>11.574175828957941</v>
      </c>
      <c r="BP23">
        <v>11.237938366018167</v>
      </c>
      <c r="BQ23">
        <v>11.574175828957941</v>
      </c>
      <c r="BR23">
        <v>11.574175828957941</v>
      </c>
      <c r="BS23">
        <v>11.574175828957941</v>
      </c>
      <c r="BT23">
        <v>6.7460428190125681</v>
      </c>
      <c r="BU23">
        <v>9.5255819627426899</v>
      </c>
      <c r="BV23">
        <v>11.574175828957941</v>
      </c>
      <c r="BW23">
        <v>6.7460428190125681</v>
      </c>
      <c r="BX23">
        <v>6.7460428190125681</v>
      </c>
      <c r="BY23">
        <v>6.7460428190125681</v>
      </c>
      <c r="BZ23">
        <v>11.574175828957941</v>
      </c>
      <c r="CA23">
        <v>11.574175828957941</v>
      </c>
      <c r="CB23">
        <v>11.574175828957941</v>
      </c>
      <c r="CC23">
        <v>6.7460428190125681</v>
      </c>
      <c r="CD23">
        <v>9.2491656408957663</v>
      </c>
      <c r="CE23">
        <v>6.7460428190125681</v>
      </c>
      <c r="CF23">
        <v>6.7460428190125681</v>
      </c>
      <c r="CG23">
        <v>6.7460428190125681</v>
      </c>
      <c r="CH23">
        <v>9.6954582478558802</v>
      </c>
      <c r="CI23">
        <v>11.574175828957941</v>
      </c>
      <c r="CJ23">
        <v>11.574175828957941</v>
      </c>
      <c r="CK23">
        <v>10.747743110852065</v>
      </c>
      <c r="CL23">
        <v>11.574175828957941</v>
      </c>
      <c r="CM23">
        <v>11.574175828957941</v>
      </c>
      <c r="CN23">
        <v>6.7460428190125681</v>
      </c>
      <c r="CO23">
        <v>11.574175828957941</v>
      </c>
      <c r="CP23">
        <v>6.7460428190125681</v>
      </c>
      <c r="CQ23">
        <v>6.789354524768676</v>
      </c>
      <c r="CR23">
        <v>9.2193347874986564</v>
      </c>
      <c r="CS23">
        <v>11.574175828957941</v>
      </c>
      <c r="CT23">
        <v>6.7460428190125681</v>
      </c>
      <c r="CU23">
        <v>11.574175828957941</v>
      </c>
      <c r="CV23">
        <v>11.574175828957941</v>
      </c>
      <c r="CW23">
        <v>9.7591649778574947</v>
      </c>
      <c r="CX23">
        <v>6.7460428190125681</v>
      </c>
      <c r="CY23">
        <v>9.5378028513174602</v>
      </c>
      <c r="CZ23">
        <v>6.7460428190125681</v>
      </c>
      <c r="DA23">
        <v>11.574175828957941</v>
      </c>
      <c r="DB23">
        <v>11.574175828957941</v>
      </c>
      <c r="DC23">
        <v>6.7460428190125681</v>
      </c>
      <c r="DD23">
        <v>11.574175828957941</v>
      </c>
      <c r="DE23">
        <v>11.574175828957941</v>
      </c>
      <c r="DF23">
        <v>6.7460428190125681</v>
      </c>
      <c r="DG23">
        <v>11.574175828957941</v>
      </c>
      <c r="DH23">
        <v>7.1242932169087023</v>
      </c>
      <c r="DI23">
        <v>11.574175828957941</v>
      </c>
      <c r="DJ23">
        <v>11.574175828957941</v>
      </c>
      <c r="DK23">
        <v>6.7460428190125681</v>
      </c>
      <c r="DL23">
        <v>11.375837513975613</v>
      </c>
      <c r="DM23">
        <v>8.9004573727787992</v>
      </c>
      <c r="DN23">
        <v>6.7460428190125681</v>
      </c>
      <c r="DO23">
        <v>7.4911548828063887</v>
      </c>
      <c r="DP23">
        <v>7.9388708826903507</v>
      </c>
      <c r="DQ23">
        <v>11.574175828957941</v>
      </c>
      <c r="DR23">
        <v>11.574175828957941</v>
      </c>
      <c r="DS23">
        <v>11.574175828957941</v>
      </c>
      <c r="DT23">
        <v>11.574175828957941</v>
      </c>
      <c r="DU23">
        <v>11.574175828957941</v>
      </c>
      <c r="DV23">
        <v>11.574175828957941</v>
      </c>
      <c r="DW23">
        <v>6.7460428190125681</v>
      </c>
      <c r="DX23">
        <v>11.574175828957941</v>
      </c>
      <c r="DY23">
        <v>6.7460428190125681</v>
      </c>
      <c r="DZ23">
        <v>11.574175828957941</v>
      </c>
      <c r="EA23">
        <v>11.574175828957941</v>
      </c>
      <c r="EB23">
        <v>11.574175828957941</v>
      </c>
      <c r="EC23">
        <v>11.574175828957941</v>
      </c>
      <c r="ED23">
        <v>11.574175828957941</v>
      </c>
      <c r="EE23">
        <v>6.7460428190125681</v>
      </c>
      <c r="EF23">
        <v>6.7460428190125681</v>
      </c>
      <c r="EG23">
        <v>9.644160295011968</v>
      </c>
      <c r="EH23">
        <v>6.7460428190125681</v>
      </c>
      <c r="EI23">
        <v>9.8323921740818694</v>
      </c>
      <c r="EJ23">
        <v>11.574175828957941</v>
      </c>
      <c r="EK23">
        <v>11.574175828957941</v>
      </c>
      <c r="EL23">
        <v>11.574175828957941</v>
      </c>
      <c r="EM23">
        <v>11.574175828957941</v>
      </c>
      <c r="EN23">
        <v>6.7460428190125681</v>
      </c>
      <c r="EO23">
        <v>11.574175828957941</v>
      </c>
      <c r="EP23">
        <v>6.7460428190125681</v>
      </c>
      <c r="EQ23">
        <v>11.574175828957941</v>
      </c>
      <c r="ER23">
        <v>11.574175828957941</v>
      </c>
      <c r="ES23">
        <v>6.7460428190125681</v>
      </c>
      <c r="ET23">
        <v>6.7460428190125681</v>
      </c>
      <c r="EU23">
        <v>6.7460428190125681</v>
      </c>
      <c r="EV23">
        <v>11.574175828957941</v>
      </c>
      <c r="EW23">
        <v>6.7460428190125681</v>
      </c>
      <c r="EX23">
        <v>11.574175828957941</v>
      </c>
      <c r="EY23">
        <v>11.574175828957941</v>
      </c>
      <c r="EZ23">
        <v>11.574175828957941</v>
      </c>
      <c r="FA23">
        <v>6.7460428190125681</v>
      </c>
      <c r="FB23">
        <v>6.7460428190125681</v>
      </c>
      <c r="FC23">
        <v>11.574175828957941</v>
      </c>
      <c r="FD23">
        <v>11.574175828957941</v>
      </c>
      <c r="FE23">
        <v>11.574175828957941</v>
      </c>
      <c r="FF23">
        <v>11.574175828957941</v>
      </c>
      <c r="FG23">
        <v>6.7460428190125681</v>
      </c>
      <c r="FH23">
        <v>6.7460428190125681</v>
      </c>
      <c r="FI23">
        <v>6.7460428190125681</v>
      </c>
      <c r="FJ23">
        <v>10.924953197495569</v>
      </c>
      <c r="FK23">
        <v>11.574175828957941</v>
      </c>
      <c r="FL23">
        <v>11.574175828957941</v>
      </c>
      <c r="FM23">
        <v>6.7460428190125681</v>
      </c>
      <c r="FN23">
        <v>11.574175828957941</v>
      </c>
      <c r="FO23">
        <v>11.574175828957941</v>
      </c>
      <c r="FP23">
        <v>6.7460428190125681</v>
      </c>
      <c r="FQ23">
        <v>6.7460428190125681</v>
      </c>
      <c r="FR23">
        <v>11.574175828957941</v>
      </c>
      <c r="FS23">
        <v>11.574175828957941</v>
      </c>
      <c r="FT23">
        <v>11.574175828957941</v>
      </c>
      <c r="FU23">
        <v>11.574175828957941</v>
      </c>
      <c r="FV23">
        <v>6.7460428190125681</v>
      </c>
      <c r="FW23">
        <v>6.7460428190125681</v>
      </c>
      <c r="FX23">
        <v>10.726884585668243</v>
      </c>
      <c r="FY23">
        <v>7.7452615438422896</v>
      </c>
      <c r="FZ23">
        <v>9.4080634136721031</v>
      </c>
      <c r="GA23">
        <v>6.7460428190125681</v>
      </c>
      <c r="GB23">
        <v>11.574175828957941</v>
      </c>
      <c r="GC23">
        <v>11.574175828957941</v>
      </c>
      <c r="GD23">
        <v>11.574175828957941</v>
      </c>
      <c r="GE23">
        <v>11.574175828957941</v>
      </c>
      <c r="GF23">
        <v>9.8845420514446971</v>
      </c>
      <c r="GG23">
        <v>11.574175828957941</v>
      </c>
      <c r="GH23">
        <v>10.192221092431145</v>
      </c>
      <c r="GI23">
        <v>7.9446680276732566</v>
      </c>
      <c r="GJ23">
        <v>8.9229967832141028</v>
      </c>
      <c r="GK23">
        <v>6.7460428190125681</v>
      </c>
      <c r="GL23">
        <v>9.3581708574280658</v>
      </c>
      <c r="GM23">
        <v>6.7460428190125681</v>
      </c>
      <c r="GN23">
        <v>11.574175828957941</v>
      </c>
      <c r="GO23">
        <v>11.574175828957941</v>
      </c>
      <c r="GP23">
        <v>11.574175828957941</v>
      </c>
      <c r="GQ23">
        <v>6.7460428190125681</v>
      </c>
      <c r="GR23">
        <v>9.3836354450085082</v>
      </c>
      <c r="GS23">
        <v>6.7460428190125681</v>
      </c>
      <c r="GT23">
        <v>11.261705744098164</v>
      </c>
      <c r="GU23">
        <v>6.9487257917607437</v>
      </c>
      <c r="GV23">
        <v>11.574175828957941</v>
      </c>
      <c r="GW23">
        <v>11.574175828957941</v>
      </c>
      <c r="GX23">
        <v>6.7460428190125681</v>
      </c>
      <c r="GY23">
        <v>11.574175828957941</v>
      </c>
      <c r="GZ23">
        <v>6.7460428190125681</v>
      </c>
      <c r="HA23">
        <v>6.7460428190125681</v>
      </c>
      <c r="HB23">
        <v>6.7460428190125681</v>
      </c>
      <c r="HC23">
        <v>11.574175828957941</v>
      </c>
      <c r="HD23">
        <v>11.574175828957941</v>
      </c>
      <c r="HE23">
        <v>6.7460428190125681</v>
      </c>
      <c r="HF23">
        <v>11.574175828957941</v>
      </c>
      <c r="HG23">
        <v>11.574175828957941</v>
      </c>
      <c r="HH23">
        <v>11.437193118925761</v>
      </c>
      <c r="HI23">
        <v>11.574175828957941</v>
      </c>
      <c r="HJ23">
        <v>6.7460428190125681</v>
      </c>
      <c r="HK23">
        <v>6.7460428190125681</v>
      </c>
      <c r="HL23">
        <v>11.574175828957941</v>
      </c>
      <c r="HM23">
        <v>11.574175828957941</v>
      </c>
      <c r="HN23">
        <v>6.7460428190125681</v>
      </c>
      <c r="HO23">
        <v>11.574175828957941</v>
      </c>
      <c r="HP23">
        <v>6.7460428190125681</v>
      </c>
      <c r="HQ23">
        <v>6.7460428190125681</v>
      </c>
      <c r="HR23">
        <v>11.574175828957941</v>
      </c>
      <c r="HS23">
        <v>6.7460428190125681</v>
      </c>
      <c r="HT23">
        <v>9.1136609560539092</v>
      </c>
      <c r="HU23">
        <v>11.574175828957941</v>
      </c>
      <c r="HV23">
        <v>11.574175828957941</v>
      </c>
      <c r="HW23">
        <v>6.7460428190125681</v>
      </c>
      <c r="HX23">
        <v>11.574175828957941</v>
      </c>
      <c r="HY23">
        <v>7.517500011021192</v>
      </c>
      <c r="HZ23">
        <v>11.574175828957941</v>
      </c>
      <c r="IA23">
        <v>10.492710010596642</v>
      </c>
      <c r="IB23">
        <v>11.574175828957941</v>
      </c>
      <c r="IC23">
        <v>6.7460428190125681</v>
      </c>
      <c r="ID23">
        <v>11.574175828957941</v>
      </c>
      <c r="IE23">
        <v>8.2513074886800979</v>
      </c>
      <c r="IF23">
        <v>11.574175828957941</v>
      </c>
      <c r="IG23">
        <v>6.7460428190125681</v>
      </c>
      <c r="IH23">
        <v>11.574175828957941</v>
      </c>
      <c r="II23">
        <v>6.7460428190125681</v>
      </c>
      <c r="IJ23">
        <v>6.7460428190125681</v>
      </c>
      <c r="IK23">
        <v>11.574175828957941</v>
      </c>
      <c r="IL23">
        <v>11.574175828957941</v>
      </c>
      <c r="IM23">
        <v>6.7460428190125681</v>
      </c>
      <c r="IN23">
        <v>11.574175828957941</v>
      </c>
      <c r="IO23">
        <v>11.574175828957941</v>
      </c>
      <c r="IP23">
        <v>6.7460428190125681</v>
      </c>
      <c r="IQ23">
        <v>7.9756922039238249</v>
      </c>
      <c r="IR23">
        <v>11.574175828957941</v>
      </c>
      <c r="IS23">
        <v>11.574175828957941</v>
      </c>
      <c r="IT23">
        <v>11.574175828957941</v>
      </c>
      <c r="IU23">
        <v>11.574175828957941</v>
      </c>
      <c r="IV23">
        <v>11.574175828957941</v>
      </c>
      <c r="IW23">
        <v>11.574175828957941</v>
      </c>
      <c r="IX23">
        <v>11.574175828957941</v>
      </c>
      <c r="IY23">
        <v>6.7460428190125681</v>
      </c>
      <c r="IZ23">
        <v>6.7460428190125681</v>
      </c>
      <c r="JA23">
        <v>11.574175828957941</v>
      </c>
      <c r="JB23">
        <v>7.3239342788441242</v>
      </c>
      <c r="JC23">
        <v>6.7460428190125681</v>
      </c>
      <c r="JD23">
        <v>11.574175828957941</v>
      </c>
      <c r="JE23">
        <v>11.574175828957941</v>
      </c>
      <c r="JF23">
        <v>10.152343671180095</v>
      </c>
      <c r="JG23">
        <v>6.7460428190125681</v>
      </c>
      <c r="JH23">
        <v>8.1959081657965331</v>
      </c>
      <c r="JI23">
        <v>11.574175828957941</v>
      </c>
      <c r="JJ23">
        <v>6.7460428190125681</v>
      </c>
      <c r="JK23">
        <v>6.8574819748964204</v>
      </c>
      <c r="JL23">
        <v>10.381032119162162</v>
      </c>
      <c r="JM23">
        <v>11.574175828957941</v>
      </c>
      <c r="JN23">
        <v>7.3749401962987831</v>
      </c>
      <c r="JO23">
        <v>7.3226250029038606</v>
      </c>
      <c r="JP23">
        <v>8.3784700098187628</v>
      </c>
      <c r="JQ23">
        <v>11.574175828957941</v>
      </c>
      <c r="JR23">
        <v>9.8511993980115697</v>
      </c>
      <c r="JS23">
        <v>11.574175828957941</v>
      </c>
      <c r="JT23">
        <v>6.7460428190125681</v>
      </c>
      <c r="JU23">
        <v>9.6368713401313943</v>
      </c>
      <c r="JV23">
        <v>6.7460428190125681</v>
      </c>
      <c r="JW23">
        <v>9.027887379869167</v>
      </c>
      <c r="JX23">
        <v>6.7460428190125681</v>
      </c>
      <c r="JY23">
        <v>6.7460428190125681</v>
      </c>
      <c r="JZ23">
        <v>6.7460428190125681</v>
      </c>
      <c r="KA23">
        <v>6.7460428190125681</v>
      </c>
      <c r="KB23">
        <v>11.574175828957941</v>
      </c>
      <c r="KC23">
        <v>9.1339336207530515</v>
      </c>
      <c r="KD23">
        <v>11.574175828957941</v>
      </c>
      <c r="KE23">
        <v>6.7460428190125681</v>
      </c>
      <c r="KF23">
        <v>6.7460428190125681</v>
      </c>
      <c r="KG23">
        <v>11.574175828957941</v>
      </c>
      <c r="KH23">
        <v>8.6869918309039065</v>
      </c>
      <c r="KI23">
        <v>11.574175828957941</v>
      </c>
      <c r="KJ23">
        <v>6.7460428190125681</v>
      </c>
      <c r="KK23">
        <v>11.574175828957941</v>
      </c>
      <c r="KL23">
        <v>11.574175828957941</v>
      </c>
      <c r="KM23">
        <v>11.574175828957941</v>
      </c>
      <c r="KN23">
        <v>6.7460428190125681</v>
      </c>
      <c r="KO23">
        <v>6.7460428190125681</v>
      </c>
      <c r="KP23">
        <v>10.930506644037774</v>
      </c>
      <c r="KQ23">
        <v>11.574175828957941</v>
      </c>
      <c r="KR23">
        <v>7.3688546602648097</v>
      </c>
      <c r="KS23">
        <v>11.574175828957941</v>
      </c>
      <c r="KT23">
        <v>11.574175828957941</v>
      </c>
      <c r="KU23">
        <v>11.574175828957941</v>
      </c>
      <c r="KV23">
        <v>11.574175828957941</v>
      </c>
      <c r="KW23">
        <v>6.7460428190125681</v>
      </c>
      <c r="KX23">
        <v>6.7460428190125681</v>
      </c>
      <c r="KY23">
        <v>11.574175828957941</v>
      </c>
      <c r="KZ23">
        <v>11.574175828957941</v>
      </c>
      <c r="LA23">
        <v>11.574175828957941</v>
      </c>
      <c r="LB23">
        <v>11.574175828957941</v>
      </c>
      <c r="LC23">
        <v>9.7692934424984372</v>
      </c>
      <c r="LD23">
        <v>8.7087892168457035</v>
      </c>
      <c r="LE23">
        <v>6.7460428190125681</v>
      </c>
      <c r="LF23">
        <v>11.574175828957941</v>
      </c>
      <c r="LG23">
        <v>11.574175828957941</v>
      </c>
      <c r="LH23">
        <v>11.574175828957941</v>
      </c>
      <c r="LI23">
        <v>10.11478615603405</v>
      </c>
      <c r="LJ23">
        <v>6.7460428190125681</v>
      </c>
      <c r="LK23">
        <v>11.574175828957941</v>
      </c>
      <c r="LL23">
        <v>11.574175828957941</v>
      </c>
      <c r="LM23">
        <v>6.7460428190125681</v>
      </c>
      <c r="LN23">
        <v>6.7460428190125681</v>
      </c>
      <c r="LO23">
        <v>6.7460428190125681</v>
      </c>
      <c r="LP23">
        <v>6.7460428190125681</v>
      </c>
      <c r="LQ23">
        <v>11.574175828957941</v>
      </c>
      <c r="LR23">
        <v>11.574175828957941</v>
      </c>
      <c r="LS23">
        <v>10.997024267489442</v>
      </c>
      <c r="LT23">
        <v>11.083458522409352</v>
      </c>
      <c r="LU23">
        <v>6.7460428190125681</v>
      </c>
      <c r="LV23">
        <v>6.7460428190125681</v>
      </c>
      <c r="LW23">
        <v>6.7460428190125681</v>
      </c>
      <c r="LX23">
        <v>6.7460428190125681</v>
      </c>
      <c r="LY23">
        <v>6.7460428190125681</v>
      </c>
      <c r="LZ23">
        <v>11.574175828957941</v>
      </c>
      <c r="MA23">
        <v>6.7460428190125681</v>
      </c>
      <c r="MB23">
        <v>11.574175828957941</v>
      </c>
      <c r="MC23">
        <v>6.7460428190125681</v>
      </c>
      <c r="MD23">
        <v>6.7460428190125681</v>
      </c>
      <c r="ME23">
        <v>10.425065908394593</v>
      </c>
      <c r="MF23">
        <v>7.2186603382019419</v>
      </c>
      <c r="MG23">
        <v>11.574175828957941</v>
      </c>
      <c r="MH23">
        <v>11.574175828957941</v>
      </c>
      <c r="MI23">
        <v>11.574175828957941</v>
      </c>
      <c r="MJ23">
        <v>6.7460428190125681</v>
      </c>
      <c r="MK23">
        <v>6.7460428190125681</v>
      </c>
      <c r="ML23">
        <v>6.7460428190125681</v>
      </c>
      <c r="MM23">
        <v>11.574175828957941</v>
      </c>
      <c r="MN23">
        <v>6.7460428190125681</v>
      </c>
      <c r="MO23">
        <v>6.7460428190125681</v>
      </c>
      <c r="MP23">
        <v>11.574175828957941</v>
      </c>
      <c r="MQ23">
        <v>11.574175828957941</v>
      </c>
      <c r="MR23">
        <v>11.574175828957941</v>
      </c>
      <c r="MS23">
        <v>9.877463758055713</v>
      </c>
      <c r="MT23">
        <v>11.574175828957941</v>
      </c>
      <c r="MU23">
        <v>11.574175828957941</v>
      </c>
      <c r="MV23">
        <v>11.574175828957941</v>
      </c>
      <c r="MW23">
        <v>6.7460428190125681</v>
      </c>
      <c r="MX23">
        <v>6.7460428190125681</v>
      </c>
      <c r="MY23">
        <v>7.5693982037402607</v>
      </c>
      <c r="MZ23">
        <v>6.7460428190125681</v>
      </c>
      <c r="NA23">
        <v>6.7460428190125681</v>
      </c>
      <c r="NB23">
        <v>11.574175828957941</v>
      </c>
      <c r="NC23">
        <v>11.574175828957941</v>
      </c>
      <c r="ND23">
        <v>6.7460428190125681</v>
      </c>
      <c r="NE23">
        <v>9.2541688410300189</v>
      </c>
      <c r="NF23">
        <v>11.574175828957941</v>
      </c>
      <c r="NG23">
        <v>6.7460428190125681</v>
      </c>
      <c r="NH23">
        <v>11.574175828957941</v>
      </c>
      <c r="NI23">
        <v>6.7460428190125681</v>
      </c>
      <c r="NJ23">
        <v>11.574175828957941</v>
      </c>
      <c r="NK23">
        <v>6.7460428190125681</v>
      </c>
      <c r="NL23">
        <v>11.574175828957941</v>
      </c>
      <c r="NM23">
        <v>6.7460428190125681</v>
      </c>
      <c r="NN23">
        <v>11.574175828957941</v>
      </c>
      <c r="NO23">
        <v>6.7460428190125681</v>
      </c>
      <c r="NP23">
        <v>11.574175828957941</v>
      </c>
      <c r="NQ23">
        <v>6.7460428190125681</v>
      </c>
      <c r="NR23">
        <v>11.574175828957941</v>
      </c>
      <c r="NS23">
        <v>6.7460428190125681</v>
      </c>
      <c r="NT23">
        <v>6.7460428190125681</v>
      </c>
      <c r="NU23">
        <v>11.574175828957941</v>
      </c>
      <c r="NV23">
        <v>6.9381414723334194</v>
      </c>
      <c r="NW23">
        <v>11.574175828957941</v>
      </c>
      <c r="NX23">
        <v>11.574175828957941</v>
      </c>
      <c r="NY23">
        <v>6.7460428190125681</v>
      </c>
      <c r="NZ23">
        <v>6.7460428190125681</v>
      </c>
      <c r="OA23">
        <v>6.7460428190125681</v>
      </c>
      <c r="OB23">
        <v>8.6042952978958098</v>
      </c>
      <c r="OC23">
        <v>11.574175828957941</v>
      </c>
      <c r="OD23">
        <v>11.574175828957941</v>
      </c>
      <c r="OE23">
        <v>11.574175828957941</v>
      </c>
      <c r="OF23">
        <v>11.574175828957941</v>
      </c>
      <c r="OG23">
        <v>11.574175828957941</v>
      </c>
      <c r="OH23">
        <v>11.574175828957941</v>
      </c>
      <c r="OI23">
        <v>11.574175828957941</v>
      </c>
      <c r="OJ23">
        <v>6.7460428190125681</v>
      </c>
      <c r="OK23">
        <v>11.574175828957941</v>
      </c>
      <c r="OL23">
        <v>6.7460428190125681</v>
      </c>
      <c r="OM23">
        <v>11.574175828957941</v>
      </c>
      <c r="ON23">
        <v>11.574175828957941</v>
      </c>
      <c r="OO23">
        <v>9.5626948734533279</v>
      </c>
      <c r="OP23">
        <v>6.7460428190125681</v>
      </c>
      <c r="OQ23">
        <v>11.574175828957941</v>
      </c>
      <c r="OR23">
        <v>6.7460428190125681</v>
      </c>
      <c r="OS23">
        <v>11.574175828957941</v>
      </c>
      <c r="OT23">
        <v>11.574175828957941</v>
      </c>
      <c r="OU23">
        <v>11.574175828957941</v>
      </c>
      <c r="OV23">
        <v>6.7460428190125681</v>
      </c>
      <c r="OW23">
        <v>6.7460428190125681</v>
      </c>
      <c r="OX23">
        <v>6.7460428190125681</v>
      </c>
      <c r="OY23">
        <v>6.7460428190125681</v>
      </c>
      <c r="OZ23">
        <v>11.574175828957941</v>
      </c>
      <c r="PA23">
        <v>11.574175828957941</v>
      </c>
      <c r="PB23">
        <v>7.8122994818732554</v>
      </c>
      <c r="PC23">
        <v>11.574175828957941</v>
      </c>
      <c r="PD23">
        <v>11.574175828957941</v>
      </c>
      <c r="PE23">
        <v>11.574175828957941</v>
      </c>
      <c r="PF23">
        <v>11.574175828957941</v>
      </c>
      <c r="PG23">
        <v>6.7460428190125681</v>
      </c>
      <c r="PH23">
        <v>7.3203415296987471</v>
      </c>
      <c r="PI23">
        <v>7.8061681552413935</v>
      </c>
      <c r="PJ23">
        <v>11.574175828957941</v>
      </c>
      <c r="PK23">
        <v>6.7460428190125681</v>
      </c>
      <c r="PL23">
        <v>11.574175828957941</v>
      </c>
      <c r="PM23">
        <v>11.574175828957941</v>
      </c>
      <c r="PN23">
        <v>6.7460428190125681</v>
      </c>
      <c r="PO23">
        <v>11.574175828957941</v>
      </c>
      <c r="PP23">
        <v>6.7460428190125681</v>
      </c>
      <c r="PQ23">
        <v>11.048280863157254</v>
      </c>
      <c r="PR23">
        <v>11.574175828957941</v>
      </c>
      <c r="PS23">
        <v>11.574175828957941</v>
      </c>
      <c r="PT23">
        <v>11.574175828957941</v>
      </c>
      <c r="PU23">
        <v>6.7460428190125681</v>
      </c>
      <c r="PV23">
        <v>6.7460428190125681</v>
      </c>
      <c r="PW23">
        <v>11.574175828957941</v>
      </c>
      <c r="PX23">
        <v>11.574175828957941</v>
      </c>
      <c r="PY23">
        <v>6.7460428190125681</v>
      </c>
      <c r="PZ23">
        <v>11.574175828957941</v>
      </c>
      <c r="QA23">
        <v>11.574175828957941</v>
      </c>
      <c r="QB23">
        <v>11.574175828957941</v>
      </c>
      <c r="QC23">
        <v>8.286686292193794</v>
      </c>
      <c r="QD23">
        <v>6.7460428190125681</v>
      </c>
      <c r="QE23">
        <v>11.574175828957941</v>
      </c>
      <c r="QF23">
        <v>11.574175828957941</v>
      </c>
      <c r="QG23">
        <v>6.7460428190125681</v>
      </c>
      <c r="QH23">
        <v>11.574175828957941</v>
      </c>
      <c r="QI23">
        <v>6.7460428190125681</v>
      </c>
      <c r="QJ23">
        <v>6.7460428190125681</v>
      </c>
      <c r="QK23">
        <v>11.574175828957941</v>
      </c>
      <c r="QL23">
        <v>10.742761395272344</v>
      </c>
      <c r="QM23">
        <v>11.574175828957941</v>
      </c>
      <c r="QN23">
        <v>11.574175828957941</v>
      </c>
      <c r="QO23">
        <v>6.7460428190125681</v>
      </c>
      <c r="QP23">
        <v>8.0283224021364017</v>
      </c>
      <c r="QQ23">
        <v>11.574175828957941</v>
      </c>
      <c r="QR23">
        <v>8.9683055337288735</v>
      </c>
      <c r="QS23">
        <v>11.574175828957941</v>
      </c>
      <c r="QT23">
        <v>11.574175828957941</v>
      </c>
      <c r="QU23">
        <v>6.7460428190125681</v>
      </c>
      <c r="QV23">
        <v>6.7460428190125681</v>
      </c>
      <c r="QW23">
        <v>6.7460428190125681</v>
      </c>
      <c r="QX23">
        <v>8.5762524077864253</v>
      </c>
      <c r="QY23">
        <v>11.574175828957941</v>
      </c>
      <c r="QZ23">
        <v>11.574175828957941</v>
      </c>
      <c r="RA23">
        <v>11.574175828957941</v>
      </c>
      <c r="RB23">
        <v>11.574175828957941</v>
      </c>
      <c r="RC23">
        <v>11.574175828957941</v>
      </c>
      <c r="RD23">
        <v>11.574175828957941</v>
      </c>
      <c r="RE23">
        <v>9.5660423424459271</v>
      </c>
      <c r="RF23">
        <v>11.574175828957941</v>
      </c>
      <c r="RG23">
        <v>11.574175828957941</v>
      </c>
      <c r="RH23">
        <v>11.574175828957941</v>
      </c>
      <c r="RI23">
        <v>11.574175828957941</v>
      </c>
      <c r="RJ23">
        <v>11.574175828957941</v>
      </c>
      <c r="RK23">
        <v>7.8846182613054481</v>
      </c>
      <c r="RL23">
        <v>11.574175828957941</v>
      </c>
      <c r="RM23">
        <v>6.7460428190125681</v>
      </c>
      <c r="RN23">
        <v>11.574175828957941</v>
      </c>
      <c r="RO23">
        <v>6.7460428190125681</v>
      </c>
      <c r="RP23">
        <v>11.574175828957941</v>
      </c>
      <c r="RQ23">
        <v>11.574175828957941</v>
      </c>
      <c r="RR23">
        <v>11.574175828957941</v>
      </c>
      <c r="RS23">
        <v>11.574175828957941</v>
      </c>
      <c r="RT23">
        <v>11.574175828957941</v>
      </c>
      <c r="RU23">
        <v>11.574175828957941</v>
      </c>
      <c r="RV23">
        <v>11.574175828957941</v>
      </c>
      <c r="RW23">
        <v>11.574175828957941</v>
      </c>
      <c r="RX23">
        <v>11.574175828957941</v>
      </c>
      <c r="RY23">
        <v>6.7460428190125681</v>
      </c>
      <c r="RZ23">
        <v>6.7460428190125681</v>
      </c>
      <c r="SA23">
        <v>11.367472967572299</v>
      </c>
      <c r="SB23">
        <v>9.5396632274026736</v>
      </c>
      <c r="SC23">
        <v>11.574175828957941</v>
      </c>
      <c r="SD23">
        <v>11.574175828957941</v>
      </c>
      <c r="SE23">
        <v>6.8675468920592078</v>
      </c>
      <c r="SF23">
        <v>6.7460428190125681</v>
      </c>
      <c r="SG23">
        <v>11.574175828957941</v>
      </c>
    </row>
    <row r="24" spans="1:501" x14ac:dyDescent="0.35">
      <c r="A24">
        <v>2043</v>
      </c>
      <c r="B24">
        <v>12.152884620405837</v>
      </c>
      <c r="C24">
        <v>6.8235835410701844</v>
      </c>
      <c r="D24">
        <v>10.782860384473167</v>
      </c>
      <c r="E24">
        <v>12.152884620405837</v>
      </c>
      <c r="F24">
        <v>7.6390589269552809</v>
      </c>
      <c r="G24">
        <v>12.152884620405837</v>
      </c>
      <c r="H24">
        <v>11.26926355501646</v>
      </c>
      <c r="I24">
        <v>12.152884620405837</v>
      </c>
      <c r="J24">
        <v>12.152884620405837</v>
      </c>
      <c r="K24">
        <v>12.152884620405837</v>
      </c>
      <c r="L24">
        <v>6.8235835410701844</v>
      </c>
      <c r="M24">
        <v>6.8235835410701844</v>
      </c>
      <c r="N24">
        <v>11.361573543762372</v>
      </c>
      <c r="O24">
        <v>12.152884620405837</v>
      </c>
      <c r="P24">
        <v>12.152884620405837</v>
      </c>
      <c r="Q24">
        <v>12.152884620405837</v>
      </c>
      <c r="R24">
        <v>12.152884620405837</v>
      </c>
      <c r="S24">
        <v>12.152884620405837</v>
      </c>
      <c r="T24">
        <v>12.152884620405837</v>
      </c>
      <c r="U24">
        <v>7.5831410713476863</v>
      </c>
      <c r="V24">
        <v>11.659479233332162</v>
      </c>
      <c r="W24">
        <v>12.152884620405837</v>
      </c>
      <c r="X24">
        <v>6.8235835410701844</v>
      </c>
      <c r="Y24">
        <v>6.8235835410701844</v>
      </c>
      <c r="Z24">
        <v>12.152884620405837</v>
      </c>
      <c r="AA24">
        <v>6.8235835410701844</v>
      </c>
      <c r="AB24">
        <v>10.902786448337622</v>
      </c>
      <c r="AC24">
        <v>10.63715855276849</v>
      </c>
      <c r="AD24">
        <v>6.8235835410701844</v>
      </c>
      <c r="AE24">
        <v>12.152884620405837</v>
      </c>
      <c r="AF24">
        <v>11.70651619329367</v>
      </c>
      <c r="AG24">
        <v>12.152884620405837</v>
      </c>
      <c r="AH24">
        <v>12.152884620405837</v>
      </c>
      <c r="AI24">
        <v>12.152884620405837</v>
      </c>
      <c r="AJ24">
        <v>6.8235835410701844</v>
      </c>
      <c r="AK24">
        <v>6.8235835410701844</v>
      </c>
      <c r="AL24">
        <v>12.152884620405837</v>
      </c>
      <c r="AM24">
        <v>6.8235835410701844</v>
      </c>
      <c r="AN24">
        <v>11.259304826274084</v>
      </c>
      <c r="AO24">
        <v>6.8235835410701844</v>
      </c>
      <c r="AP24">
        <v>12.152884620405837</v>
      </c>
      <c r="AQ24">
        <v>12.152884620405837</v>
      </c>
      <c r="AR24">
        <v>6.8235835410701844</v>
      </c>
      <c r="AS24">
        <v>6.8235835410701844</v>
      </c>
      <c r="AT24">
        <v>12.152884620405837</v>
      </c>
      <c r="AU24">
        <v>8.1380197499916402</v>
      </c>
      <c r="AV24">
        <v>12.152884620405837</v>
      </c>
      <c r="AW24">
        <v>12.152884620405837</v>
      </c>
      <c r="AX24">
        <v>6.8572371859724059</v>
      </c>
      <c r="AY24">
        <v>12.152884620405837</v>
      </c>
      <c r="AZ24">
        <v>6.8235835410701844</v>
      </c>
      <c r="BA24">
        <v>12.152884620405837</v>
      </c>
      <c r="BB24">
        <v>9.8472780471735923</v>
      </c>
      <c r="BC24">
        <v>6.8235835410701844</v>
      </c>
      <c r="BD24">
        <v>6.8235835410701844</v>
      </c>
      <c r="BE24">
        <v>12.152884620405837</v>
      </c>
      <c r="BF24">
        <v>8.0537839666302222</v>
      </c>
      <c r="BG24">
        <v>12.152884620405837</v>
      </c>
      <c r="BH24">
        <v>12.152884620405837</v>
      </c>
      <c r="BI24">
        <v>12.152884620405837</v>
      </c>
      <c r="BJ24">
        <v>12.152884620405837</v>
      </c>
      <c r="BK24">
        <v>6.8235835410701844</v>
      </c>
      <c r="BL24">
        <v>6.8235835410701844</v>
      </c>
      <c r="BM24">
        <v>12.152884620405837</v>
      </c>
      <c r="BN24">
        <v>12.152884620405837</v>
      </c>
      <c r="BO24">
        <v>12.152884620405837</v>
      </c>
      <c r="BP24">
        <v>12.152884620405837</v>
      </c>
      <c r="BQ24">
        <v>12.152884620405837</v>
      </c>
      <c r="BR24">
        <v>12.152884620405837</v>
      </c>
      <c r="BS24">
        <v>12.152884620405837</v>
      </c>
      <c r="BT24">
        <v>6.8235835410701844</v>
      </c>
      <c r="BU24">
        <v>10.601035532207531</v>
      </c>
      <c r="BV24">
        <v>12.152884620405837</v>
      </c>
      <c r="BW24">
        <v>6.8235835410701844</v>
      </c>
      <c r="BX24">
        <v>6.8235835410701844</v>
      </c>
      <c r="BY24">
        <v>6.8235835410701844</v>
      </c>
      <c r="BZ24">
        <v>12.152884620405837</v>
      </c>
      <c r="CA24">
        <v>12.152884620405837</v>
      </c>
      <c r="CB24">
        <v>12.152884620405837</v>
      </c>
      <c r="CC24">
        <v>6.8235835410701844</v>
      </c>
      <c r="CD24">
        <v>9.6216272736091604</v>
      </c>
      <c r="CE24">
        <v>6.8235835410701844</v>
      </c>
      <c r="CF24">
        <v>6.8235835410701844</v>
      </c>
      <c r="CG24">
        <v>6.8235835410701844</v>
      </c>
      <c r="CH24">
        <v>10.788974343118877</v>
      </c>
      <c r="CI24">
        <v>12.152884620405837</v>
      </c>
      <c r="CJ24">
        <v>12.152884620405837</v>
      </c>
      <c r="CK24">
        <v>12.037416842093632</v>
      </c>
      <c r="CL24">
        <v>12.152884620405837</v>
      </c>
      <c r="CM24">
        <v>12.152884620405837</v>
      </c>
      <c r="CN24">
        <v>7.0227505111622062</v>
      </c>
      <c r="CO24">
        <v>12.152884620405837</v>
      </c>
      <c r="CP24">
        <v>6.8235835410701844</v>
      </c>
      <c r="CQ24">
        <v>7.0790723958852269</v>
      </c>
      <c r="CR24">
        <v>9.5651765933977408</v>
      </c>
      <c r="CS24">
        <v>12.152884620405837</v>
      </c>
      <c r="CT24">
        <v>6.8235835410701844</v>
      </c>
      <c r="CU24">
        <v>12.152884620405837</v>
      </c>
      <c r="CV24">
        <v>12.152884620405837</v>
      </c>
      <c r="CW24">
        <v>10.628607357905885</v>
      </c>
      <c r="CX24">
        <v>6.8235835410701844</v>
      </c>
      <c r="CY24">
        <v>10.61535248547823</v>
      </c>
      <c r="CZ24">
        <v>6.8235835410701844</v>
      </c>
      <c r="DA24">
        <v>12.152884620405837</v>
      </c>
      <c r="DB24">
        <v>12.152884620405837</v>
      </c>
      <c r="DC24">
        <v>6.8235835410701844</v>
      </c>
      <c r="DD24">
        <v>12.152884620405837</v>
      </c>
      <c r="DE24">
        <v>12.152884620405837</v>
      </c>
      <c r="DF24">
        <v>7.2491878426590146</v>
      </c>
      <c r="DG24">
        <v>12.152884620405837</v>
      </c>
      <c r="DH24">
        <v>7.8083468720734421</v>
      </c>
      <c r="DI24">
        <v>12.152884620405837</v>
      </c>
      <c r="DJ24">
        <v>12.152884620405837</v>
      </c>
      <c r="DK24">
        <v>6.8235835410701844</v>
      </c>
      <c r="DL24">
        <v>12.152884620405837</v>
      </c>
      <c r="DM24">
        <v>9.8630096567809442</v>
      </c>
      <c r="DN24">
        <v>6.8235835410701844</v>
      </c>
      <c r="DO24">
        <v>8.0279940709820643</v>
      </c>
      <c r="DP24">
        <v>8.4940896110098585</v>
      </c>
      <c r="DQ24">
        <v>12.152884620405837</v>
      </c>
      <c r="DR24">
        <v>12.152884620405837</v>
      </c>
      <c r="DS24">
        <v>12.152884620405837</v>
      </c>
      <c r="DT24">
        <v>12.152884620405837</v>
      </c>
      <c r="DU24">
        <v>12.152884620405837</v>
      </c>
      <c r="DV24">
        <v>12.152884620405837</v>
      </c>
      <c r="DW24">
        <v>6.8250560941135898</v>
      </c>
      <c r="DX24">
        <v>12.152884620405837</v>
      </c>
      <c r="DY24">
        <v>6.8235835410701844</v>
      </c>
      <c r="DZ24">
        <v>12.152884620405837</v>
      </c>
      <c r="EA24">
        <v>12.152884620405837</v>
      </c>
      <c r="EB24">
        <v>12.152884620405837</v>
      </c>
      <c r="EC24">
        <v>12.152884620405837</v>
      </c>
      <c r="ED24">
        <v>12.152884620405837</v>
      </c>
      <c r="EE24">
        <v>6.8235835410701844</v>
      </c>
      <c r="EF24">
        <v>6.8235835410701844</v>
      </c>
      <c r="EG24">
        <v>10.561815740591852</v>
      </c>
      <c r="EH24">
        <v>6.8235835410701844</v>
      </c>
      <c r="EI24">
        <v>10.375491959451629</v>
      </c>
      <c r="EJ24">
        <v>12.152884620405837</v>
      </c>
      <c r="EK24">
        <v>12.152884620405837</v>
      </c>
      <c r="EL24">
        <v>12.152884620405837</v>
      </c>
      <c r="EM24">
        <v>12.152884620405837</v>
      </c>
      <c r="EN24">
        <v>6.8235835410701844</v>
      </c>
      <c r="EO24">
        <v>12.152884620405837</v>
      </c>
      <c r="EP24">
        <v>6.8235835410701844</v>
      </c>
      <c r="EQ24">
        <v>12.152884620405837</v>
      </c>
      <c r="ER24">
        <v>12.152884620405837</v>
      </c>
      <c r="ES24">
        <v>6.8235835410701844</v>
      </c>
      <c r="ET24">
        <v>6.8235835410701844</v>
      </c>
      <c r="EU24">
        <v>6.8235835410701844</v>
      </c>
      <c r="EV24">
        <v>12.152884620405837</v>
      </c>
      <c r="EW24">
        <v>6.8235835410701844</v>
      </c>
      <c r="EX24">
        <v>12.152884620405837</v>
      </c>
      <c r="EY24">
        <v>12.152884620405837</v>
      </c>
      <c r="EZ24">
        <v>12.152884620405837</v>
      </c>
      <c r="FA24">
        <v>6.8235835410701844</v>
      </c>
      <c r="FB24">
        <v>6.8235835410701844</v>
      </c>
      <c r="FC24">
        <v>12.152884620405837</v>
      </c>
      <c r="FD24">
        <v>12.152884620405837</v>
      </c>
      <c r="FE24">
        <v>12.152884620405837</v>
      </c>
      <c r="FF24">
        <v>12.152884620405837</v>
      </c>
      <c r="FG24">
        <v>6.8235835410701844</v>
      </c>
      <c r="FH24">
        <v>6.8235835410701844</v>
      </c>
      <c r="FI24">
        <v>6.8235835410701844</v>
      </c>
      <c r="FJ24">
        <v>11.602535115720119</v>
      </c>
      <c r="FK24">
        <v>12.152884620405837</v>
      </c>
      <c r="FL24">
        <v>12.152884620405837</v>
      </c>
      <c r="FM24">
        <v>6.8235835410701844</v>
      </c>
      <c r="FN24">
        <v>12.152884620405837</v>
      </c>
      <c r="FO24">
        <v>12.152884620405837</v>
      </c>
      <c r="FP24">
        <v>6.8235835410701844</v>
      </c>
      <c r="FQ24">
        <v>6.8235835410701844</v>
      </c>
      <c r="FR24">
        <v>12.152884620405837</v>
      </c>
      <c r="FS24">
        <v>12.152884620405837</v>
      </c>
      <c r="FT24">
        <v>12.152884620405837</v>
      </c>
      <c r="FU24">
        <v>12.152884620405837</v>
      </c>
      <c r="FV24">
        <v>6.8235835410701844</v>
      </c>
      <c r="FW24">
        <v>6.8235835410701844</v>
      </c>
      <c r="FX24">
        <v>11.218345337913826</v>
      </c>
      <c r="FY24">
        <v>8.2003781501099304</v>
      </c>
      <c r="FZ24">
        <v>9.915724365794091</v>
      </c>
      <c r="GA24">
        <v>6.8235835410701844</v>
      </c>
      <c r="GB24">
        <v>12.152884620405837</v>
      </c>
      <c r="GC24">
        <v>12.152884620405837</v>
      </c>
      <c r="GD24">
        <v>12.152884620405837</v>
      </c>
      <c r="GE24">
        <v>12.152884620405837</v>
      </c>
      <c r="GF24">
        <v>11.021960579623041</v>
      </c>
      <c r="GG24">
        <v>12.152884620405837</v>
      </c>
      <c r="GH24">
        <v>11.028421786841845</v>
      </c>
      <c r="GI24">
        <v>8.7575843405714267</v>
      </c>
      <c r="GJ24">
        <v>9.8963212100107842</v>
      </c>
      <c r="GK24">
        <v>6.8235835410701844</v>
      </c>
      <c r="GL24">
        <v>10.405008755405838</v>
      </c>
      <c r="GM24">
        <v>6.8235835410701844</v>
      </c>
      <c r="GN24">
        <v>12.152884620405837</v>
      </c>
      <c r="GO24">
        <v>12.152884620405837</v>
      </c>
      <c r="GP24">
        <v>12.152884620405837</v>
      </c>
      <c r="GQ24">
        <v>6.8235835410701844</v>
      </c>
      <c r="GR24">
        <v>9.7824398507458827</v>
      </c>
      <c r="GS24">
        <v>6.8235835410701844</v>
      </c>
      <c r="GT24">
        <v>11.807868492313869</v>
      </c>
      <c r="GU24">
        <v>7.1029002652586506</v>
      </c>
      <c r="GV24">
        <v>12.152884620405837</v>
      </c>
      <c r="GW24">
        <v>12.152884620405837</v>
      </c>
      <c r="GX24">
        <v>6.8235835410701844</v>
      </c>
      <c r="GY24">
        <v>12.152884620405837</v>
      </c>
      <c r="GZ24">
        <v>6.8235835410701844</v>
      </c>
      <c r="HA24">
        <v>6.8235835410701844</v>
      </c>
      <c r="HB24">
        <v>6.8235835410701844</v>
      </c>
      <c r="HC24">
        <v>12.152884620405837</v>
      </c>
      <c r="HD24">
        <v>12.152884620405837</v>
      </c>
      <c r="HE24">
        <v>6.8235835410701844</v>
      </c>
      <c r="HF24">
        <v>12.152884620405837</v>
      </c>
      <c r="HG24">
        <v>12.152884620405837</v>
      </c>
      <c r="HH24">
        <v>12.152884620405837</v>
      </c>
      <c r="HI24">
        <v>12.152884620405837</v>
      </c>
      <c r="HJ24">
        <v>6.8235835410701844</v>
      </c>
      <c r="HK24">
        <v>6.8235835410701844</v>
      </c>
      <c r="HL24">
        <v>12.152884620405837</v>
      </c>
      <c r="HM24">
        <v>12.152884620405837</v>
      </c>
      <c r="HN24">
        <v>6.8235835410701844</v>
      </c>
      <c r="HO24">
        <v>12.152884620405837</v>
      </c>
      <c r="HP24">
        <v>6.8235835410701844</v>
      </c>
      <c r="HQ24">
        <v>6.8235835410701844</v>
      </c>
      <c r="HR24">
        <v>12.152884620405837</v>
      </c>
      <c r="HS24">
        <v>6.8235835410701844</v>
      </c>
      <c r="HT24">
        <v>9.8277057679010866</v>
      </c>
      <c r="HU24">
        <v>12.152884620405837</v>
      </c>
      <c r="HV24">
        <v>12.152884620405837</v>
      </c>
      <c r="HW24">
        <v>6.8235835410701844</v>
      </c>
      <c r="HX24">
        <v>12.152884620405837</v>
      </c>
      <c r="HY24">
        <v>7.7224899874083759</v>
      </c>
      <c r="HZ24">
        <v>12.152884620405837</v>
      </c>
      <c r="IA24">
        <v>11.736936799922054</v>
      </c>
      <c r="IB24">
        <v>12.152884620405837</v>
      </c>
      <c r="IC24">
        <v>6.8235835410701844</v>
      </c>
      <c r="ID24">
        <v>12.152884620405837</v>
      </c>
      <c r="IE24">
        <v>8.5389772079664414</v>
      </c>
      <c r="IF24">
        <v>12.152884620405837</v>
      </c>
      <c r="IG24">
        <v>6.8235835410701844</v>
      </c>
      <c r="IH24">
        <v>12.152884620405837</v>
      </c>
      <c r="II24">
        <v>6.8235835410701844</v>
      </c>
      <c r="IJ24">
        <v>6.8235835410701844</v>
      </c>
      <c r="IK24">
        <v>12.152884620405837</v>
      </c>
      <c r="IL24">
        <v>12.152884620405837</v>
      </c>
      <c r="IM24">
        <v>6.8235835410701844</v>
      </c>
      <c r="IN24">
        <v>12.152884620405837</v>
      </c>
      <c r="IO24">
        <v>12.152884620405837</v>
      </c>
      <c r="IP24">
        <v>6.8235835410701844</v>
      </c>
      <c r="IQ24">
        <v>8.7935866035717858</v>
      </c>
      <c r="IR24">
        <v>12.152884620405837</v>
      </c>
      <c r="IS24">
        <v>12.152884620405837</v>
      </c>
      <c r="IT24">
        <v>12.152884620405837</v>
      </c>
      <c r="IU24">
        <v>12.152884620405837</v>
      </c>
      <c r="IV24">
        <v>12.152884620405837</v>
      </c>
      <c r="IW24">
        <v>12.152884620405837</v>
      </c>
      <c r="IX24">
        <v>12.152884620405837</v>
      </c>
      <c r="IY24">
        <v>6.8235835410701844</v>
      </c>
      <c r="IZ24">
        <v>6.8235835410701844</v>
      </c>
      <c r="JA24">
        <v>12.152884620405837</v>
      </c>
      <c r="JB24">
        <v>7.8593473836511061</v>
      </c>
      <c r="JC24">
        <v>6.8235835410701844</v>
      </c>
      <c r="JD24">
        <v>12.152884620405837</v>
      </c>
      <c r="JE24">
        <v>12.152884620405837</v>
      </c>
      <c r="JF24">
        <v>10.722972682140188</v>
      </c>
      <c r="JG24">
        <v>6.8235835410701844</v>
      </c>
      <c r="JH24">
        <v>9.0176314201137657</v>
      </c>
      <c r="JI24">
        <v>12.152884620405837</v>
      </c>
      <c r="JJ24">
        <v>6.8235835410701844</v>
      </c>
      <c r="JK24">
        <v>7.500833192468936</v>
      </c>
      <c r="JL24">
        <v>10.922100486487022</v>
      </c>
      <c r="JM24">
        <v>12.152884620405837</v>
      </c>
      <c r="JN24">
        <v>7.7312887283338032</v>
      </c>
      <c r="JO24">
        <v>7.990615688668032</v>
      </c>
      <c r="JP24">
        <v>8.7941582749604859</v>
      </c>
      <c r="JQ24">
        <v>12.152884620405837</v>
      </c>
      <c r="JR24">
        <v>10.943956574022099</v>
      </c>
      <c r="JS24">
        <v>12.152884620405837</v>
      </c>
      <c r="JT24">
        <v>6.8235835410701844</v>
      </c>
      <c r="JU24">
        <v>10.13760040010756</v>
      </c>
      <c r="JV24">
        <v>6.8235835410701844</v>
      </c>
      <c r="JW24">
        <v>9.5664105496188512</v>
      </c>
      <c r="JX24">
        <v>6.8235835410701844</v>
      </c>
      <c r="JY24">
        <v>6.8235835410701844</v>
      </c>
      <c r="JZ24">
        <v>6.8235835410701844</v>
      </c>
      <c r="KA24">
        <v>6.8235835410701844</v>
      </c>
      <c r="KB24">
        <v>12.152884620405837</v>
      </c>
      <c r="KC24">
        <v>9.5459910421371248</v>
      </c>
      <c r="KD24">
        <v>12.152884620405837</v>
      </c>
      <c r="KE24">
        <v>6.8235835410701844</v>
      </c>
      <c r="KF24">
        <v>6.8235835410701844</v>
      </c>
      <c r="KG24">
        <v>12.152884620405837</v>
      </c>
      <c r="KH24">
        <v>9.1787193275324697</v>
      </c>
      <c r="KI24">
        <v>12.152884620405837</v>
      </c>
      <c r="KJ24">
        <v>7.0150234705670353</v>
      </c>
      <c r="KK24">
        <v>12.152884620405837</v>
      </c>
      <c r="KL24">
        <v>12.152884620405837</v>
      </c>
      <c r="KM24">
        <v>12.152884620405837</v>
      </c>
      <c r="KN24">
        <v>6.8235835410701844</v>
      </c>
      <c r="KO24">
        <v>6.8235835410701844</v>
      </c>
      <c r="KP24">
        <v>12.152884620405837</v>
      </c>
      <c r="KQ24">
        <v>12.152884620405837</v>
      </c>
      <c r="KR24">
        <v>7.7839206602033828</v>
      </c>
      <c r="KS24">
        <v>12.152884620405837</v>
      </c>
      <c r="KT24">
        <v>12.152884620405837</v>
      </c>
      <c r="KU24">
        <v>12.152884620405837</v>
      </c>
      <c r="KV24">
        <v>12.152884620405837</v>
      </c>
      <c r="KW24">
        <v>6.8235835410701844</v>
      </c>
      <c r="KX24">
        <v>6.8235835410701844</v>
      </c>
      <c r="KY24">
        <v>12.152884620405837</v>
      </c>
      <c r="KZ24">
        <v>12.152884620405837</v>
      </c>
      <c r="LA24">
        <v>12.152884620405837</v>
      </c>
      <c r="LB24">
        <v>12.152884620405837</v>
      </c>
      <c r="LC24">
        <v>10.166722262085022</v>
      </c>
      <c r="LD24">
        <v>9.6464031199006275</v>
      </c>
      <c r="LE24">
        <v>6.8235835410701844</v>
      </c>
      <c r="LF24">
        <v>12.152884620405837</v>
      </c>
      <c r="LG24">
        <v>12.152884620405837</v>
      </c>
      <c r="LH24">
        <v>12.152884620405837</v>
      </c>
      <c r="LI24">
        <v>10.69966333188178</v>
      </c>
      <c r="LJ24">
        <v>6.8235835410701844</v>
      </c>
      <c r="LK24">
        <v>12.152884620405837</v>
      </c>
      <c r="LL24">
        <v>12.152884620405837</v>
      </c>
      <c r="LM24">
        <v>6.8235835410701844</v>
      </c>
      <c r="LN24">
        <v>6.8235835410701844</v>
      </c>
      <c r="LO24">
        <v>6.8235835410701844</v>
      </c>
      <c r="LP24">
        <v>6.8235835410701844</v>
      </c>
      <c r="LQ24">
        <v>12.152884620405837</v>
      </c>
      <c r="LR24">
        <v>12.152884620405837</v>
      </c>
      <c r="LS24">
        <v>11.652537894502514</v>
      </c>
      <c r="LT24">
        <v>11.874405744232391</v>
      </c>
      <c r="LU24">
        <v>6.8235835410701844</v>
      </c>
      <c r="LV24">
        <v>6.8235835410701844</v>
      </c>
      <c r="LW24">
        <v>6.8235835410701844</v>
      </c>
      <c r="LX24">
        <v>6.8235835410701844</v>
      </c>
      <c r="LY24">
        <v>6.8235835410701844</v>
      </c>
      <c r="LZ24">
        <v>12.152884620405837</v>
      </c>
      <c r="MA24">
        <v>6.8235835410701844</v>
      </c>
      <c r="MB24">
        <v>12.152884620405837</v>
      </c>
      <c r="MC24">
        <v>6.8235835410701844</v>
      </c>
      <c r="MD24">
        <v>6.8235835410701844</v>
      </c>
      <c r="ME24">
        <v>11.657302605367232</v>
      </c>
      <c r="MF24">
        <v>7.9172562161589966</v>
      </c>
      <c r="MG24">
        <v>12.152884620405837</v>
      </c>
      <c r="MH24">
        <v>12.152884620405837</v>
      </c>
      <c r="MI24">
        <v>12.152884620405837</v>
      </c>
      <c r="MJ24">
        <v>6.8235835410701844</v>
      </c>
      <c r="MK24">
        <v>6.8235835410701844</v>
      </c>
      <c r="ML24">
        <v>6.8235835410701844</v>
      </c>
      <c r="MM24">
        <v>12.152884620405837</v>
      </c>
      <c r="MN24">
        <v>6.8235835410701844</v>
      </c>
      <c r="MO24">
        <v>6.8235835410701844</v>
      </c>
      <c r="MP24">
        <v>12.152884620405837</v>
      </c>
      <c r="MQ24">
        <v>12.152884620405837</v>
      </c>
      <c r="MR24">
        <v>12.152884620405837</v>
      </c>
      <c r="MS24">
        <v>10.889553556100568</v>
      </c>
      <c r="MT24">
        <v>12.152884620405837</v>
      </c>
      <c r="MU24">
        <v>12.152884620405837</v>
      </c>
      <c r="MV24">
        <v>12.152884620405837</v>
      </c>
      <c r="MW24">
        <v>6.8235835410701844</v>
      </c>
      <c r="MX24">
        <v>6.8235835410701844</v>
      </c>
      <c r="MY24">
        <v>8.1976330779391446</v>
      </c>
      <c r="MZ24">
        <v>6.8235835410701844</v>
      </c>
      <c r="NA24">
        <v>6.8235835410701844</v>
      </c>
      <c r="NB24">
        <v>12.152884620405837</v>
      </c>
      <c r="NC24">
        <v>12.152884620405837</v>
      </c>
      <c r="ND24">
        <v>6.8235835410701844</v>
      </c>
      <c r="NE24">
        <v>9.7852552202135641</v>
      </c>
      <c r="NF24">
        <v>12.152884620405837</v>
      </c>
      <c r="NG24">
        <v>6.8235835410701844</v>
      </c>
      <c r="NH24">
        <v>12.152884620405837</v>
      </c>
      <c r="NI24">
        <v>6.8235835410701844</v>
      </c>
      <c r="NJ24">
        <v>12.152884620405837</v>
      </c>
      <c r="NK24">
        <v>6.8235835410701844</v>
      </c>
      <c r="NL24">
        <v>12.152884620405837</v>
      </c>
      <c r="NM24">
        <v>6.8235835410701844</v>
      </c>
      <c r="NN24">
        <v>12.152884620405837</v>
      </c>
      <c r="NO24">
        <v>6.8235835410701844</v>
      </c>
      <c r="NP24">
        <v>12.152884620405837</v>
      </c>
      <c r="NQ24">
        <v>6.8235835410701844</v>
      </c>
      <c r="NR24">
        <v>12.152884620405837</v>
      </c>
      <c r="NS24">
        <v>6.8235835410701844</v>
      </c>
      <c r="NT24">
        <v>6.8235835410701844</v>
      </c>
      <c r="NU24">
        <v>12.152884620405837</v>
      </c>
      <c r="NV24">
        <v>7.3140916935453584</v>
      </c>
      <c r="NW24">
        <v>12.152884620405837</v>
      </c>
      <c r="NX24">
        <v>12.152884620405837</v>
      </c>
      <c r="NY24">
        <v>6.8235835410701844</v>
      </c>
      <c r="NZ24">
        <v>6.8235835410701844</v>
      </c>
      <c r="OA24">
        <v>6.8235835410701844</v>
      </c>
      <c r="OB24">
        <v>9.5246059029537609</v>
      </c>
      <c r="OC24">
        <v>12.152884620405837</v>
      </c>
      <c r="OD24">
        <v>12.152884620405837</v>
      </c>
      <c r="OE24">
        <v>12.152884620405837</v>
      </c>
      <c r="OF24">
        <v>12.152884620405837</v>
      </c>
      <c r="OG24">
        <v>12.152884620405837</v>
      </c>
      <c r="OH24">
        <v>12.152884620405837</v>
      </c>
      <c r="OI24">
        <v>12.152884620405837</v>
      </c>
      <c r="OJ24">
        <v>6.8235835410701844</v>
      </c>
      <c r="OK24">
        <v>12.152884620405837</v>
      </c>
      <c r="OL24">
        <v>6.8235835410701844</v>
      </c>
      <c r="OM24">
        <v>12.152884620405837</v>
      </c>
      <c r="ON24">
        <v>12.152884620405837</v>
      </c>
      <c r="OO24">
        <v>9.9886383493017217</v>
      </c>
      <c r="OP24">
        <v>6.8235835410701844</v>
      </c>
      <c r="OQ24">
        <v>12.152884620405837</v>
      </c>
      <c r="OR24">
        <v>6.8235835410701844</v>
      </c>
      <c r="OS24">
        <v>12.152884620405837</v>
      </c>
      <c r="OT24">
        <v>12.152884620405837</v>
      </c>
      <c r="OU24">
        <v>12.152884620405837</v>
      </c>
      <c r="OV24">
        <v>6.8235835410701844</v>
      </c>
      <c r="OW24">
        <v>6.8235835410701844</v>
      </c>
      <c r="OX24">
        <v>6.8235835410701844</v>
      </c>
      <c r="OY24">
        <v>6.8235835410701844</v>
      </c>
      <c r="OZ24">
        <v>12.152884620405837</v>
      </c>
      <c r="PA24">
        <v>12.152884620405837</v>
      </c>
      <c r="PB24">
        <v>8.1546016552509819</v>
      </c>
      <c r="PC24">
        <v>12.152884620405837</v>
      </c>
      <c r="PD24">
        <v>12.152884620405837</v>
      </c>
      <c r="PE24">
        <v>12.152884620405837</v>
      </c>
      <c r="PF24">
        <v>12.152884620405837</v>
      </c>
      <c r="PG24">
        <v>6.8235835410701844</v>
      </c>
      <c r="PH24">
        <v>8.0346906227762158</v>
      </c>
      <c r="PI24">
        <v>8.3360151171758279</v>
      </c>
      <c r="PJ24">
        <v>12.152884620405837</v>
      </c>
      <c r="PK24">
        <v>6.8235835410701844</v>
      </c>
      <c r="PL24">
        <v>12.152884620405837</v>
      </c>
      <c r="PM24">
        <v>12.152884620405837</v>
      </c>
      <c r="PN24">
        <v>6.8235835410701844</v>
      </c>
      <c r="PO24">
        <v>12.152884620405837</v>
      </c>
      <c r="PP24">
        <v>6.8235835410701844</v>
      </c>
      <c r="PQ24">
        <v>11.712319424534273</v>
      </c>
      <c r="PR24">
        <v>12.152884620405837</v>
      </c>
      <c r="PS24">
        <v>12.152884620405837</v>
      </c>
      <c r="PT24">
        <v>12.152884620405837</v>
      </c>
      <c r="PU24">
        <v>6.8235835410701844</v>
      </c>
      <c r="PV24">
        <v>6.8235835410701844</v>
      </c>
      <c r="PW24">
        <v>12.152884620405837</v>
      </c>
      <c r="PX24">
        <v>12.152884620405837</v>
      </c>
      <c r="PY24">
        <v>6.8235835410701844</v>
      </c>
      <c r="PZ24">
        <v>12.152884620405837</v>
      </c>
      <c r="QA24">
        <v>12.152884620405837</v>
      </c>
      <c r="QB24">
        <v>12.152884620405837</v>
      </c>
      <c r="QC24">
        <v>8.9564964931702331</v>
      </c>
      <c r="QD24">
        <v>6.8235835410701844</v>
      </c>
      <c r="QE24">
        <v>12.152884620405837</v>
      </c>
      <c r="QF24">
        <v>12.152884620405837</v>
      </c>
      <c r="QG24">
        <v>6.8235835410701844</v>
      </c>
      <c r="QH24">
        <v>12.152884620405837</v>
      </c>
      <c r="QI24">
        <v>6.8235835410701844</v>
      </c>
      <c r="QJ24">
        <v>6.8235835410701844</v>
      </c>
      <c r="QK24">
        <v>12.152884620405837</v>
      </c>
      <c r="QL24">
        <v>12.031543760320799</v>
      </c>
      <c r="QM24">
        <v>12.152884620405837</v>
      </c>
      <c r="QN24">
        <v>12.152884620405837</v>
      </c>
      <c r="QO24">
        <v>6.946252919881724</v>
      </c>
      <c r="QP24">
        <v>8.8546785994091444</v>
      </c>
      <c r="QQ24">
        <v>12.152884620405837</v>
      </c>
      <c r="QR24">
        <v>9.9492241079811148</v>
      </c>
      <c r="QS24">
        <v>12.152884620405837</v>
      </c>
      <c r="QT24">
        <v>12.152884620405837</v>
      </c>
      <c r="QU24">
        <v>6.8235835410701844</v>
      </c>
      <c r="QV24">
        <v>6.8235835410701844</v>
      </c>
      <c r="QW24">
        <v>6.8235835410701844</v>
      </c>
      <c r="QX24">
        <v>9.3728008925945385</v>
      </c>
      <c r="QY24">
        <v>12.152884620405837</v>
      </c>
      <c r="QZ24">
        <v>12.152884620405837</v>
      </c>
      <c r="RA24">
        <v>12.152884620405837</v>
      </c>
      <c r="RB24">
        <v>12.152884620405837</v>
      </c>
      <c r="RC24">
        <v>12.152884620405837</v>
      </c>
      <c r="RD24">
        <v>12.152884620405837</v>
      </c>
      <c r="RE24">
        <v>10.102660823393656</v>
      </c>
      <c r="RF24">
        <v>12.152884620405837</v>
      </c>
      <c r="RG24">
        <v>12.152884620405837</v>
      </c>
      <c r="RH24">
        <v>12.152884620405837</v>
      </c>
      <c r="RI24">
        <v>12.152884620405837</v>
      </c>
      <c r="RJ24">
        <v>12.152884620405837</v>
      </c>
      <c r="RK24">
        <v>8.3275885128233718</v>
      </c>
      <c r="RL24">
        <v>12.152884620405837</v>
      </c>
      <c r="RM24">
        <v>6.8235835410701844</v>
      </c>
      <c r="RN24">
        <v>12.152884620405837</v>
      </c>
      <c r="RO24">
        <v>7.2474983923359959</v>
      </c>
      <c r="RP24">
        <v>12.152884620405837</v>
      </c>
      <c r="RQ24">
        <v>12.152884620405837</v>
      </c>
      <c r="RR24">
        <v>12.152884620405837</v>
      </c>
      <c r="RS24">
        <v>12.152884620405837</v>
      </c>
      <c r="RT24">
        <v>12.152884620405837</v>
      </c>
      <c r="RU24">
        <v>12.152884620405837</v>
      </c>
      <c r="RV24">
        <v>12.152884620405837</v>
      </c>
      <c r="RW24">
        <v>12.152884620405837</v>
      </c>
      <c r="RX24">
        <v>12.152884620405837</v>
      </c>
      <c r="RY24">
        <v>6.8235835410701844</v>
      </c>
      <c r="RZ24">
        <v>7.0422125012839345</v>
      </c>
      <c r="SA24">
        <v>12.053274557113072</v>
      </c>
      <c r="SB24">
        <v>10.042915492327271</v>
      </c>
      <c r="SC24">
        <v>12.152884620405837</v>
      </c>
      <c r="SD24">
        <v>12.152884620405837</v>
      </c>
      <c r="SE24">
        <v>7.5124222521298352</v>
      </c>
      <c r="SF24">
        <v>6.8235835410701844</v>
      </c>
      <c r="SG24">
        <v>12.152884620405837</v>
      </c>
    </row>
    <row r="25" spans="1:501" x14ac:dyDescent="0.35">
      <c r="A25">
        <v>2044</v>
      </c>
      <c r="B25">
        <v>12.760528851426129</v>
      </c>
      <c r="C25">
        <v>7.3354469910594489</v>
      </c>
      <c r="D25">
        <v>11.254583765516081</v>
      </c>
      <c r="E25">
        <v>12.760528851426129</v>
      </c>
      <c r="F25">
        <v>8.219798645247101</v>
      </c>
      <c r="G25">
        <v>12.760528851426129</v>
      </c>
      <c r="H25">
        <v>12.579971872628445</v>
      </c>
      <c r="I25">
        <v>12.760528851426129</v>
      </c>
      <c r="J25">
        <v>12.760528851426129</v>
      </c>
      <c r="K25">
        <v>12.760528851426129</v>
      </c>
      <c r="L25">
        <v>6.9011242631277998</v>
      </c>
      <c r="M25">
        <v>6.9011242631277998</v>
      </c>
      <c r="N25">
        <v>12.688192694653521</v>
      </c>
      <c r="O25">
        <v>12.760528851426129</v>
      </c>
      <c r="P25">
        <v>12.760528851426129</v>
      </c>
      <c r="Q25">
        <v>12.760528851426129</v>
      </c>
      <c r="R25">
        <v>12.760528851426129</v>
      </c>
      <c r="S25">
        <v>12.760528851426129</v>
      </c>
      <c r="T25">
        <v>12.760528851426129</v>
      </c>
      <c r="U25">
        <v>7.8042650582826765</v>
      </c>
      <c r="V25">
        <v>12.733143379024499</v>
      </c>
      <c r="W25">
        <v>12.760528851426129</v>
      </c>
      <c r="X25">
        <v>6.9011242631277998</v>
      </c>
      <c r="Y25">
        <v>6.9011242631277998</v>
      </c>
      <c r="Z25">
        <v>12.760528851426129</v>
      </c>
      <c r="AA25">
        <v>6.9011242631277998</v>
      </c>
      <c r="AB25">
        <v>11.738128026658158</v>
      </c>
      <c r="AC25">
        <v>11.840124572754416</v>
      </c>
      <c r="AD25">
        <v>6.9011242631277998</v>
      </c>
      <c r="AE25">
        <v>12.760528851426129</v>
      </c>
      <c r="AF25">
        <v>12.604283986946884</v>
      </c>
      <c r="AG25">
        <v>12.760528851426129</v>
      </c>
      <c r="AH25">
        <v>12.760528851426129</v>
      </c>
      <c r="AI25">
        <v>12.760528851426129</v>
      </c>
      <c r="AJ25">
        <v>6.9011242631277998</v>
      </c>
      <c r="AK25">
        <v>6.9011242631277998</v>
      </c>
      <c r="AL25">
        <v>12.760528851426129</v>
      </c>
      <c r="AM25">
        <v>6.9011242631277998</v>
      </c>
      <c r="AN25">
        <v>12.568299268982948</v>
      </c>
      <c r="AO25">
        <v>6.9011242631277998</v>
      </c>
      <c r="AP25">
        <v>12.760528851426129</v>
      </c>
      <c r="AQ25">
        <v>12.760528851426129</v>
      </c>
      <c r="AR25">
        <v>6.9011242631277998</v>
      </c>
      <c r="AS25">
        <v>6.9011242631277998</v>
      </c>
      <c r="AT25">
        <v>12.760528851426129</v>
      </c>
      <c r="AU25">
        <v>8.3753590304522465</v>
      </c>
      <c r="AV25">
        <v>12.760528851426129</v>
      </c>
      <c r="AW25">
        <v>12.760528851426129</v>
      </c>
      <c r="AX25">
        <v>7.2488248318006399</v>
      </c>
      <c r="AY25">
        <v>12.760528851426129</v>
      </c>
      <c r="AZ25">
        <v>6.9011242631277998</v>
      </c>
      <c r="BA25">
        <v>12.760528851426129</v>
      </c>
      <c r="BB25">
        <v>10.231534372487722</v>
      </c>
      <c r="BC25">
        <v>6.9011242631277998</v>
      </c>
      <c r="BD25">
        <v>6.9011242631277998</v>
      </c>
      <c r="BE25">
        <v>12.760528851426129</v>
      </c>
      <c r="BF25">
        <v>8.8407545289966727</v>
      </c>
      <c r="BG25">
        <v>12.760528851426129</v>
      </c>
      <c r="BH25">
        <v>12.760528851426129</v>
      </c>
      <c r="BI25">
        <v>12.760528851426129</v>
      </c>
      <c r="BJ25">
        <v>12.760528851426129</v>
      </c>
      <c r="BK25">
        <v>6.9011242631277998</v>
      </c>
      <c r="BL25">
        <v>6.9011242631277998</v>
      </c>
      <c r="BM25">
        <v>12.760528851426129</v>
      </c>
      <c r="BN25">
        <v>12.760528851426129</v>
      </c>
      <c r="BO25">
        <v>12.760528851426129</v>
      </c>
      <c r="BP25">
        <v>12.760528851426129</v>
      </c>
      <c r="BQ25">
        <v>12.760528851426129</v>
      </c>
      <c r="BR25">
        <v>12.760528851426129</v>
      </c>
      <c r="BS25">
        <v>12.760528851426129</v>
      </c>
      <c r="BT25">
        <v>6.9011242631277998</v>
      </c>
      <c r="BU25">
        <v>11.797909544496598</v>
      </c>
      <c r="BV25">
        <v>12.760528851426129</v>
      </c>
      <c r="BW25">
        <v>6.9011242631277998</v>
      </c>
      <c r="BX25">
        <v>6.9011242631277998</v>
      </c>
      <c r="BY25">
        <v>6.9011242631277998</v>
      </c>
      <c r="BZ25">
        <v>12.760528851426129</v>
      </c>
      <c r="CA25">
        <v>12.760528851426129</v>
      </c>
      <c r="CB25">
        <v>12.760528851426129</v>
      </c>
      <c r="CC25">
        <v>7.1425497941252685</v>
      </c>
      <c r="CD25">
        <v>10.009087844954395</v>
      </c>
      <c r="CE25">
        <v>6.9011242631277998</v>
      </c>
      <c r="CF25">
        <v>6.9011242631277998</v>
      </c>
      <c r="CG25">
        <v>6.9011242631277998</v>
      </c>
      <c r="CH25">
        <v>12.005824211786928</v>
      </c>
      <c r="CI25">
        <v>12.760528851426129</v>
      </c>
      <c r="CJ25">
        <v>12.760528851426129</v>
      </c>
      <c r="CK25">
        <v>12.760528851426129</v>
      </c>
      <c r="CL25">
        <v>12.760528851426129</v>
      </c>
      <c r="CM25">
        <v>12.760528851426129</v>
      </c>
      <c r="CN25">
        <v>7.6563531910673168</v>
      </c>
      <c r="CO25">
        <v>12.760528851426129</v>
      </c>
      <c r="CP25">
        <v>6.9011242631277998</v>
      </c>
      <c r="CQ25">
        <v>7.381153216165516</v>
      </c>
      <c r="CR25">
        <v>9.9239918466728465</v>
      </c>
      <c r="CS25">
        <v>12.760528851426129</v>
      </c>
      <c r="CT25">
        <v>6.9011242631277998</v>
      </c>
      <c r="CU25">
        <v>12.760528851426129</v>
      </c>
      <c r="CV25">
        <v>12.760528851426129</v>
      </c>
      <c r="CW25">
        <v>11.575508214569778</v>
      </c>
      <c r="CX25">
        <v>6.9011242631277998</v>
      </c>
      <c r="CY25">
        <v>11.814640137522186</v>
      </c>
      <c r="CZ25">
        <v>6.9011242631277998</v>
      </c>
      <c r="DA25">
        <v>12.760528851426129</v>
      </c>
      <c r="DB25">
        <v>12.760528851426129</v>
      </c>
      <c r="DC25">
        <v>6.9011242631277998</v>
      </c>
      <c r="DD25">
        <v>12.760528851426129</v>
      </c>
      <c r="DE25">
        <v>12.760528851426129</v>
      </c>
      <c r="DF25">
        <v>7.9157702118104547</v>
      </c>
      <c r="DG25">
        <v>12.760528851426129</v>
      </c>
      <c r="DH25">
        <v>8.5580813448150987</v>
      </c>
      <c r="DI25">
        <v>12.760528851426129</v>
      </c>
      <c r="DJ25">
        <v>12.760528851426129</v>
      </c>
      <c r="DK25">
        <v>6.9011242631277998</v>
      </c>
      <c r="DL25">
        <v>12.760528851426129</v>
      </c>
      <c r="DM25">
        <v>10.929658490053846</v>
      </c>
      <c r="DN25">
        <v>6.9011242631277998</v>
      </c>
      <c r="DO25">
        <v>8.6033048057309625</v>
      </c>
      <c r="DP25">
        <v>9.0881385257415008</v>
      </c>
      <c r="DQ25">
        <v>12.760528851426129</v>
      </c>
      <c r="DR25">
        <v>12.760528851426129</v>
      </c>
      <c r="DS25">
        <v>12.760528851426129</v>
      </c>
      <c r="DT25">
        <v>12.760528851426129</v>
      </c>
      <c r="DU25">
        <v>12.760528851426129</v>
      </c>
      <c r="DV25">
        <v>12.760528851426129</v>
      </c>
      <c r="DW25">
        <v>7.4037818314563717</v>
      </c>
      <c r="DX25">
        <v>12.760528851426129</v>
      </c>
      <c r="DY25">
        <v>6.9011242631277998</v>
      </c>
      <c r="DZ25">
        <v>12.760528851426129</v>
      </c>
      <c r="EA25">
        <v>12.760528851426129</v>
      </c>
      <c r="EB25">
        <v>12.760528851426129</v>
      </c>
      <c r="EC25">
        <v>12.760528851426129</v>
      </c>
      <c r="ED25">
        <v>12.760528851426129</v>
      </c>
      <c r="EE25">
        <v>6.9011242631277998</v>
      </c>
      <c r="EF25">
        <v>6.9011242631277998</v>
      </c>
      <c r="EG25">
        <v>11.566787395260249</v>
      </c>
      <c r="EH25">
        <v>6.9011242631277998</v>
      </c>
      <c r="EI25">
        <v>10.948590281458911</v>
      </c>
      <c r="EJ25">
        <v>12.760528851426129</v>
      </c>
      <c r="EK25">
        <v>12.760528851426129</v>
      </c>
      <c r="EL25">
        <v>12.760528851426129</v>
      </c>
      <c r="EM25">
        <v>12.760528851426129</v>
      </c>
      <c r="EN25">
        <v>6.9011242631277998</v>
      </c>
      <c r="EO25">
        <v>12.760528851426129</v>
      </c>
      <c r="EP25">
        <v>6.9011242631277998</v>
      </c>
      <c r="EQ25">
        <v>12.760528851426129</v>
      </c>
      <c r="ER25">
        <v>12.760528851426129</v>
      </c>
      <c r="ES25">
        <v>6.9011242631277998</v>
      </c>
      <c r="ET25">
        <v>6.9011242631277998</v>
      </c>
      <c r="EU25">
        <v>6.9011242631277998</v>
      </c>
      <c r="EV25">
        <v>12.760528851426129</v>
      </c>
      <c r="EW25">
        <v>6.9011242631277998</v>
      </c>
      <c r="EX25">
        <v>12.760528851426129</v>
      </c>
      <c r="EY25">
        <v>12.760528851426129</v>
      </c>
      <c r="EZ25">
        <v>12.760528851426129</v>
      </c>
      <c r="FA25">
        <v>6.9011242631277998</v>
      </c>
      <c r="FB25">
        <v>6.9011242631277998</v>
      </c>
      <c r="FC25">
        <v>12.760528851426129</v>
      </c>
      <c r="FD25">
        <v>12.760528851426129</v>
      </c>
      <c r="FE25">
        <v>12.760528851426129</v>
      </c>
      <c r="FF25">
        <v>12.760528851426129</v>
      </c>
      <c r="FG25">
        <v>6.9011242631277998</v>
      </c>
      <c r="FH25">
        <v>6.9011242631277998</v>
      </c>
      <c r="FI25">
        <v>6.9011242631277998</v>
      </c>
      <c r="FJ25">
        <v>12.322141676760541</v>
      </c>
      <c r="FK25">
        <v>12.760528851426129</v>
      </c>
      <c r="FL25">
        <v>12.760528851426129</v>
      </c>
      <c r="FM25">
        <v>6.9011242631277998</v>
      </c>
      <c r="FN25">
        <v>12.760528851426129</v>
      </c>
      <c r="FO25">
        <v>12.760528851426129</v>
      </c>
      <c r="FP25">
        <v>6.9011242631277998</v>
      </c>
      <c r="FQ25">
        <v>6.9011242631277998</v>
      </c>
      <c r="FR25">
        <v>12.760528851426129</v>
      </c>
      <c r="FS25">
        <v>12.760528851426129</v>
      </c>
      <c r="FT25">
        <v>12.760528851426129</v>
      </c>
      <c r="FU25">
        <v>12.760528851426129</v>
      </c>
      <c r="FV25">
        <v>6.9011242631277998</v>
      </c>
      <c r="FW25">
        <v>6.9011242631277998</v>
      </c>
      <c r="FX25">
        <v>11.732322755559212</v>
      </c>
      <c r="FY25">
        <v>8.6822377041951633</v>
      </c>
      <c r="FZ25">
        <v>10.450778802736226</v>
      </c>
      <c r="GA25">
        <v>6.9011242631277998</v>
      </c>
      <c r="GB25">
        <v>12.760528851426129</v>
      </c>
      <c r="GC25">
        <v>12.760528851426129</v>
      </c>
      <c r="GD25">
        <v>12.760528851426129</v>
      </c>
      <c r="GE25">
        <v>12.760528851426129</v>
      </c>
      <c r="GF25">
        <v>12.290262349686556</v>
      </c>
      <c r="GG25">
        <v>12.760528851426129</v>
      </c>
      <c r="GH25">
        <v>11.933226919381561</v>
      </c>
      <c r="GI25">
        <v>9.6536800801585549</v>
      </c>
      <c r="GJ25">
        <v>10.975816294806721</v>
      </c>
      <c r="GK25">
        <v>6.9011242631277998</v>
      </c>
      <c r="GL25">
        <v>11.568949621617266</v>
      </c>
      <c r="GM25">
        <v>6.9011242631277998</v>
      </c>
      <c r="GN25">
        <v>12.760528851426129</v>
      </c>
      <c r="GO25">
        <v>12.760528851426129</v>
      </c>
      <c r="GP25">
        <v>12.760528851426129</v>
      </c>
      <c r="GQ25">
        <v>6.9011242631277998</v>
      </c>
      <c r="GR25">
        <v>10.198193439448389</v>
      </c>
      <c r="GS25">
        <v>6.9011242631277998</v>
      </c>
      <c r="GT25">
        <v>12.380518679849756</v>
      </c>
      <c r="GU25">
        <v>7.2604954764559118</v>
      </c>
      <c r="GV25">
        <v>12.760528851426129</v>
      </c>
      <c r="GW25">
        <v>12.760528851426129</v>
      </c>
      <c r="GX25">
        <v>6.9011242631277998</v>
      </c>
      <c r="GY25">
        <v>12.760528851426129</v>
      </c>
      <c r="GZ25">
        <v>6.9011242631277998</v>
      </c>
      <c r="HA25">
        <v>6.9011242631277998</v>
      </c>
      <c r="HB25">
        <v>6.9011242631277998</v>
      </c>
      <c r="HC25">
        <v>12.760528851426129</v>
      </c>
      <c r="HD25">
        <v>12.760528851426129</v>
      </c>
      <c r="HE25">
        <v>6.9011242631277998</v>
      </c>
      <c r="HF25">
        <v>12.760528851426129</v>
      </c>
      <c r="HG25">
        <v>12.760528851426129</v>
      </c>
      <c r="HH25">
        <v>12.760528851426129</v>
      </c>
      <c r="HI25">
        <v>12.760528851426129</v>
      </c>
      <c r="HJ25">
        <v>6.9011242631277998</v>
      </c>
      <c r="HK25">
        <v>6.9011242631277998</v>
      </c>
      <c r="HL25">
        <v>12.760528851426129</v>
      </c>
      <c r="HM25">
        <v>12.760528851426129</v>
      </c>
      <c r="HN25">
        <v>6.9011242631277998</v>
      </c>
      <c r="HO25">
        <v>12.760528851426129</v>
      </c>
      <c r="HP25">
        <v>6.9011242631277998</v>
      </c>
      <c r="HQ25">
        <v>6.9011242631277998</v>
      </c>
      <c r="HR25">
        <v>12.760528851426129</v>
      </c>
      <c r="HS25">
        <v>6.9011242631277998</v>
      </c>
      <c r="HT25">
        <v>10.597695166208569</v>
      </c>
      <c r="HU25">
        <v>12.760528851426129</v>
      </c>
      <c r="HV25">
        <v>12.760528851426129</v>
      </c>
      <c r="HW25">
        <v>6.9011242631277998</v>
      </c>
      <c r="HX25">
        <v>12.760528851426129</v>
      </c>
      <c r="HY25">
        <v>7.933069706443729</v>
      </c>
      <c r="HZ25">
        <v>12.760528851426129</v>
      </c>
      <c r="IA25">
        <v>12.760528851426129</v>
      </c>
      <c r="IB25">
        <v>12.760528851426129</v>
      </c>
      <c r="IC25">
        <v>6.9011242631277998</v>
      </c>
      <c r="ID25">
        <v>12.760528851426129</v>
      </c>
      <c r="IE25">
        <v>8.8366761095984696</v>
      </c>
      <c r="IF25">
        <v>12.760528851426129</v>
      </c>
      <c r="IG25">
        <v>7.4240335820534815</v>
      </c>
      <c r="IH25">
        <v>12.760528851426129</v>
      </c>
      <c r="II25">
        <v>6.9011242631277998</v>
      </c>
      <c r="IJ25">
        <v>6.9011242631277998</v>
      </c>
      <c r="IK25">
        <v>12.760528851426129</v>
      </c>
      <c r="IL25">
        <v>12.760528851426129</v>
      </c>
      <c r="IM25">
        <v>6.9011242631277998</v>
      </c>
      <c r="IN25">
        <v>12.760528851426129</v>
      </c>
      <c r="IO25">
        <v>12.760528851426129</v>
      </c>
      <c r="IP25">
        <v>6.9011242631277998</v>
      </c>
      <c r="IQ25">
        <v>9.6953547576064043</v>
      </c>
      <c r="IR25">
        <v>12.760528851426129</v>
      </c>
      <c r="IS25">
        <v>12.760528851426129</v>
      </c>
      <c r="IT25">
        <v>12.760528851426129</v>
      </c>
      <c r="IU25">
        <v>12.760528851426129</v>
      </c>
      <c r="IV25">
        <v>12.760528851426129</v>
      </c>
      <c r="IW25">
        <v>12.760528851426129</v>
      </c>
      <c r="IX25">
        <v>12.760528851426129</v>
      </c>
      <c r="IY25">
        <v>6.9011242631277998</v>
      </c>
      <c r="IZ25">
        <v>6.9011242631277998</v>
      </c>
      <c r="JA25">
        <v>12.760528851426129</v>
      </c>
      <c r="JB25">
        <v>8.4339016360824086</v>
      </c>
      <c r="JC25">
        <v>6.9011242631277998</v>
      </c>
      <c r="JD25">
        <v>12.760528851426129</v>
      </c>
      <c r="JE25">
        <v>12.760528851426129</v>
      </c>
      <c r="JF25">
        <v>11.325674826033483</v>
      </c>
      <c r="JG25">
        <v>6.9011242631277998</v>
      </c>
      <c r="JH25">
        <v>9.921740798460986</v>
      </c>
      <c r="JI25">
        <v>12.760528851426129</v>
      </c>
      <c r="JJ25">
        <v>6.9011242631277998</v>
      </c>
      <c r="JK25">
        <v>8.2045419568300879</v>
      </c>
      <c r="JL25">
        <v>11.491369804811658</v>
      </c>
      <c r="JM25">
        <v>12.760528851426129</v>
      </c>
      <c r="JN25">
        <v>8.1048556069456872</v>
      </c>
      <c r="JO25">
        <v>8.7195423852330762</v>
      </c>
      <c r="JP25">
        <v>9.2304704408351643</v>
      </c>
      <c r="JQ25">
        <v>12.760528851426129</v>
      </c>
      <c r="JR25">
        <v>12.157929268821492</v>
      </c>
      <c r="JS25">
        <v>12.760528851426129</v>
      </c>
      <c r="JT25">
        <v>6.9011242631277998</v>
      </c>
      <c r="JU25">
        <v>10.664347197859314</v>
      </c>
      <c r="JV25">
        <v>6.9011242631277998</v>
      </c>
      <c r="JW25">
        <v>10.137057204316291</v>
      </c>
      <c r="JX25">
        <v>7.0343604181915831</v>
      </c>
      <c r="JY25">
        <v>6.9011242631277998</v>
      </c>
      <c r="JZ25">
        <v>6.9011242631277998</v>
      </c>
      <c r="KA25">
        <v>6.9011242631277998</v>
      </c>
      <c r="KB25">
        <v>12.760528851426129</v>
      </c>
      <c r="KC25">
        <v>9.9766375321051761</v>
      </c>
      <c r="KD25">
        <v>12.760528851426129</v>
      </c>
      <c r="KE25">
        <v>6.9011242631277998</v>
      </c>
      <c r="KF25">
        <v>6.9011242631277998</v>
      </c>
      <c r="KG25">
        <v>12.760528851426129</v>
      </c>
      <c r="KH25">
        <v>9.6982810774500035</v>
      </c>
      <c r="KI25">
        <v>12.760528851426129</v>
      </c>
      <c r="KJ25">
        <v>7.6248192812209332</v>
      </c>
      <c r="KK25">
        <v>12.760528851426129</v>
      </c>
      <c r="KL25">
        <v>12.760528851426129</v>
      </c>
      <c r="KM25">
        <v>12.760528851426129</v>
      </c>
      <c r="KN25">
        <v>6.9011242631277998</v>
      </c>
      <c r="KO25">
        <v>7.0176137798457097</v>
      </c>
      <c r="KP25">
        <v>12.760528851426129</v>
      </c>
      <c r="KQ25">
        <v>12.760528851426129</v>
      </c>
      <c r="KR25">
        <v>8.2223661122071441</v>
      </c>
      <c r="KS25">
        <v>12.760528851426129</v>
      </c>
      <c r="KT25">
        <v>12.760528851426129</v>
      </c>
      <c r="KU25">
        <v>12.760528851426129</v>
      </c>
      <c r="KV25">
        <v>12.760528851426129</v>
      </c>
      <c r="KW25">
        <v>6.9011242631277998</v>
      </c>
      <c r="KX25">
        <v>6.9011242631277998</v>
      </c>
      <c r="KY25">
        <v>12.760528851426129</v>
      </c>
      <c r="KZ25">
        <v>12.760528851426129</v>
      </c>
      <c r="LA25">
        <v>12.760528851426129</v>
      </c>
      <c r="LB25">
        <v>12.760528851426129</v>
      </c>
      <c r="LC25">
        <v>10.580319054060569</v>
      </c>
      <c r="LD25">
        <v>10.684963297955685</v>
      </c>
      <c r="LE25">
        <v>6.9011242631277998</v>
      </c>
      <c r="LF25">
        <v>12.760528851426129</v>
      </c>
      <c r="LG25">
        <v>12.760528851426129</v>
      </c>
      <c r="LH25">
        <v>12.760528851426129</v>
      </c>
      <c r="LI25">
        <v>11.3183604328916</v>
      </c>
      <c r="LJ25">
        <v>6.9011242631277998</v>
      </c>
      <c r="LK25">
        <v>12.760528851426129</v>
      </c>
      <c r="LL25">
        <v>12.760528851426129</v>
      </c>
      <c r="LM25">
        <v>6.9011242631277998</v>
      </c>
      <c r="LN25">
        <v>6.9011242631277998</v>
      </c>
      <c r="LO25">
        <v>6.9011242631277998</v>
      </c>
      <c r="LP25">
        <v>7.2536432245971838</v>
      </c>
      <c r="LQ25">
        <v>12.760528851426129</v>
      </c>
      <c r="LR25">
        <v>12.760528851426129</v>
      </c>
      <c r="LS25">
        <v>12.347125556886239</v>
      </c>
      <c r="LT25">
        <v>12.721797216416876</v>
      </c>
      <c r="LU25">
        <v>6.9011242631277998</v>
      </c>
      <c r="LV25">
        <v>6.9011242631277998</v>
      </c>
      <c r="LW25">
        <v>6.9011242631277998</v>
      </c>
      <c r="LX25">
        <v>6.9011242631277998</v>
      </c>
      <c r="LY25">
        <v>6.9011242631277998</v>
      </c>
      <c r="LZ25">
        <v>12.760528851426129</v>
      </c>
      <c r="MA25">
        <v>6.9011242631277998</v>
      </c>
      <c r="MB25">
        <v>12.760528851426129</v>
      </c>
      <c r="MC25">
        <v>6.9011242631277998</v>
      </c>
      <c r="MD25">
        <v>6.9011242631277998</v>
      </c>
      <c r="ME25">
        <v>12.760528851426129</v>
      </c>
      <c r="MF25">
        <v>8.6834596802655</v>
      </c>
      <c r="MG25">
        <v>12.760528851426129</v>
      </c>
      <c r="MH25">
        <v>12.760528851426129</v>
      </c>
      <c r="MI25">
        <v>12.760528851426129</v>
      </c>
      <c r="MJ25">
        <v>6.9011242631277998</v>
      </c>
      <c r="MK25">
        <v>6.9011242631277998</v>
      </c>
      <c r="ML25">
        <v>6.9011242631277998</v>
      </c>
      <c r="MM25">
        <v>12.760528851426129</v>
      </c>
      <c r="MN25">
        <v>6.9011242631277998</v>
      </c>
      <c r="MO25">
        <v>6.9011242631277998</v>
      </c>
      <c r="MP25">
        <v>12.760528851426129</v>
      </c>
      <c r="MQ25">
        <v>12.760528851426129</v>
      </c>
      <c r="MR25">
        <v>12.760528851426129</v>
      </c>
      <c r="MS25">
        <v>12.005346671555326</v>
      </c>
      <c r="MT25">
        <v>12.760528851426129</v>
      </c>
      <c r="MU25">
        <v>12.760528851426129</v>
      </c>
      <c r="MV25">
        <v>12.760528851426129</v>
      </c>
      <c r="MW25">
        <v>6.9011242631277998</v>
      </c>
      <c r="MX25">
        <v>6.9011242631277998</v>
      </c>
      <c r="MY25">
        <v>8.8780093571132177</v>
      </c>
      <c r="MZ25">
        <v>6.9011242631277998</v>
      </c>
      <c r="NA25">
        <v>6.9011242631277998</v>
      </c>
      <c r="NB25">
        <v>12.760528851426129</v>
      </c>
      <c r="NC25">
        <v>12.760528851426129</v>
      </c>
      <c r="ND25">
        <v>6.9011242631277998</v>
      </c>
      <c r="NE25">
        <v>10.34682005154116</v>
      </c>
      <c r="NF25">
        <v>12.760528851426129</v>
      </c>
      <c r="NG25">
        <v>6.9011242631277998</v>
      </c>
      <c r="NH25">
        <v>12.760528851426129</v>
      </c>
      <c r="NI25">
        <v>6.9011242631277998</v>
      </c>
      <c r="NJ25">
        <v>12.760528851426129</v>
      </c>
      <c r="NK25">
        <v>6.9011242631277998</v>
      </c>
      <c r="NL25">
        <v>12.760528851426129</v>
      </c>
      <c r="NM25">
        <v>6.9011242631277998</v>
      </c>
      <c r="NN25">
        <v>12.760528851426129</v>
      </c>
      <c r="NO25">
        <v>6.9011242631277998</v>
      </c>
      <c r="NP25">
        <v>12.760528851426129</v>
      </c>
      <c r="NQ25">
        <v>7.0392558520625057</v>
      </c>
      <c r="NR25">
        <v>12.760528851426129</v>
      </c>
      <c r="NS25">
        <v>6.9011242631277998</v>
      </c>
      <c r="NT25">
        <v>6.9011242631277998</v>
      </c>
      <c r="NU25">
        <v>12.760528851426129</v>
      </c>
      <c r="NV25">
        <v>7.7104131581793158</v>
      </c>
      <c r="NW25">
        <v>12.760528851426129</v>
      </c>
      <c r="NX25">
        <v>12.760528851426129</v>
      </c>
      <c r="NY25">
        <v>6.9011242631277998</v>
      </c>
      <c r="NZ25">
        <v>6.9011242631277998</v>
      </c>
      <c r="OA25">
        <v>6.9011242631277998</v>
      </c>
      <c r="OB25">
        <v>10.543352414783676</v>
      </c>
      <c r="OC25">
        <v>12.760528851426129</v>
      </c>
      <c r="OD25">
        <v>12.760528851426129</v>
      </c>
      <c r="OE25">
        <v>12.760528851426129</v>
      </c>
      <c r="OF25">
        <v>12.760528851426129</v>
      </c>
      <c r="OG25">
        <v>12.760528851426129</v>
      </c>
      <c r="OH25">
        <v>12.760528851426129</v>
      </c>
      <c r="OI25">
        <v>12.760528851426129</v>
      </c>
      <c r="OJ25">
        <v>6.9011242631277998</v>
      </c>
      <c r="OK25">
        <v>12.760528851426129</v>
      </c>
      <c r="OL25">
        <v>6.9011242631277998</v>
      </c>
      <c r="OM25">
        <v>12.760528851426129</v>
      </c>
      <c r="ON25">
        <v>12.760528851426129</v>
      </c>
      <c r="OO25">
        <v>10.433554285007792</v>
      </c>
      <c r="OP25">
        <v>6.9011242631277998</v>
      </c>
      <c r="OQ25">
        <v>12.760528851426129</v>
      </c>
      <c r="OR25">
        <v>6.9011242631277998</v>
      </c>
      <c r="OS25">
        <v>12.760528851426129</v>
      </c>
      <c r="OT25">
        <v>12.760528851426129</v>
      </c>
      <c r="OU25">
        <v>12.760528851426129</v>
      </c>
      <c r="OV25">
        <v>6.9011242631277998</v>
      </c>
      <c r="OW25">
        <v>6.9011242631277998</v>
      </c>
      <c r="OX25">
        <v>6.9011242631277998</v>
      </c>
      <c r="OY25">
        <v>6.9011242631277998</v>
      </c>
      <c r="OZ25">
        <v>12.760528851426129</v>
      </c>
      <c r="PA25">
        <v>12.760528851426129</v>
      </c>
      <c r="PB25">
        <v>8.5119020731495407</v>
      </c>
      <c r="PC25">
        <v>12.760528851426129</v>
      </c>
      <c r="PD25">
        <v>12.760528851426129</v>
      </c>
      <c r="PE25">
        <v>12.760528851426129</v>
      </c>
      <c r="PF25">
        <v>12.760528851426129</v>
      </c>
      <c r="PG25">
        <v>6.9011242631277998</v>
      </c>
      <c r="PH25">
        <v>8.8187488441382502</v>
      </c>
      <c r="PI25">
        <v>8.9018256655316819</v>
      </c>
      <c r="PJ25">
        <v>12.760528851426129</v>
      </c>
      <c r="PK25">
        <v>6.9011242631277998</v>
      </c>
      <c r="PL25">
        <v>12.760528851426129</v>
      </c>
      <c r="PM25">
        <v>12.760528851426129</v>
      </c>
      <c r="PN25">
        <v>6.9011242631277998</v>
      </c>
      <c r="PO25">
        <v>12.760528851426129</v>
      </c>
      <c r="PP25">
        <v>6.9011242631277998</v>
      </c>
      <c r="PQ25">
        <v>12.416268920151397</v>
      </c>
      <c r="PR25">
        <v>12.760528851426129</v>
      </c>
      <c r="PS25">
        <v>12.760528851426129</v>
      </c>
      <c r="PT25">
        <v>12.760528851426129</v>
      </c>
      <c r="PU25">
        <v>6.9011242631277998</v>
      </c>
      <c r="PV25">
        <v>6.9011242631277998</v>
      </c>
      <c r="PW25">
        <v>12.760528851426129</v>
      </c>
      <c r="PX25">
        <v>12.760528851426129</v>
      </c>
      <c r="PY25">
        <v>6.9011242631277998</v>
      </c>
      <c r="PZ25">
        <v>12.760528851426129</v>
      </c>
      <c r="QA25">
        <v>12.760528851426129</v>
      </c>
      <c r="QB25">
        <v>12.760528851426129</v>
      </c>
      <c r="QC25">
        <v>9.6804472383295419</v>
      </c>
      <c r="QD25">
        <v>6.9011242631277998</v>
      </c>
      <c r="QE25">
        <v>12.760528851426129</v>
      </c>
      <c r="QF25">
        <v>12.760528851426129</v>
      </c>
      <c r="QG25">
        <v>6.9011242631277998</v>
      </c>
      <c r="QH25">
        <v>12.760528851426129</v>
      </c>
      <c r="QI25">
        <v>6.9011242631277998</v>
      </c>
      <c r="QJ25">
        <v>6.9011242631277998</v>
      </c>
      <c r="QK25">
        <v>12.760528851426129</v>
      </c>
      <c r="QL25">
        <v>12.760528851426129</v>
      </c>
      <c r="QM25">
        <v>12.760528851426129</v>
      </c>
      <c r="QN25">
        <v>12.760528851426129</v>
      </c>
      <c r="QO25">
        <v>7.3866760989694198</v>
      </c>
      <c r="QP25">
        <v>9.766091740158565</v>
      </c>
      <c r="QQ25">
        <v>12.760528851426129</v>
      </c>
      <c r="QR25">
        <v>11.037431762170955</v>
      </c>
      <c r="QS25">
        <v>12.760528851426129</v>
      </c>
      <c r="QT25">
        <v>12.760528851426129</v>
      </c>
      <c r="QU25">
        <v>6.9011242631277998</v>
      </c>
      <c r="QV25">
        <v>6.9011242631277998</v>
      </c>
      <c r="QW25">
        <v>6.9011242631277998</v>
      </c>
      <c r="QX25">
        <v>10.2433315153437</v>
      </c>
      <c r="QY25">
        <v>12.760528851426129</v>
      </c>
      <c r="QZ25">
        <v>12.760528851426129</v>
      </c>
      <c r="RA25">
        <v>12.760528851426129</v>
      </c>
      <c r="RB25">
        <v>12.760528851426129</v>
      </c>
      <c r="RC25">
        <v>12.760528851426129</v>
      </c>
      <c r="RD25">
        <v>12.760528851426129</v>
      </c>
      <c r="RE25">
        <v>10.669381553922378</v>
      </c>
      <c r="RF25">
        <v>12.760528851426129</v>
      </c>
      <c r="RG25">
        <v>12.760528851426129</v>
      </c>
      <c r="RH25">
        <v>12.760528851426129</v>
      </c>
      <c r="RI25">
        <v>12.760528851426129</v>
      </c>
      <c r="RJ25">
        <v>12.760528851426129</v>
      </c>
      <c r="RK25">
        <v>8.7954455295881093</v>
      </c>
      <c r="RL25">
        <v>12.760528851426129</v>
      </c>
      <c r="RM25">
        <v>6.9011242631277998</v>
      </c>
      <c r="RN25">
        <v>12.760528851426129</v>
      </c>
      <c r="RO25">
        <v>7.9138331832696345</v>
      </c>
      <c r="RP25">
        <v>12.760528851426129</v>
      </c>
      <c r="RQ25">
        <v>12.760528851426129</v>
      </c>
      <c r="RR25">
        <v>12.760528851426129</v>
      </c>
      <c r="RS25">
        <v>12.760528851426129</v>
      </c>
      <c r="RT25">
        <v>12.760528851426129</v>
      </c>
      <c r="RU25">
        <v>12.760528851426129</v>
      </c>
      <c r="RV25">
        <v>12.760528851426129</v>
      </c>
      <c r="RW25">
        <v>12.760528851426129</v>
      </c>
      <c r="RX25">
        <v>12.760528851426129</v>
      </c>
      <c r="RY25">
        <v>6.9011242631277998</v>
      </c>
      <c r="RZ25">
        <v>7.678633506118322</v>
      </c>
      <c r="SA25">
        <v>12.760528851426129</v>
      </c>
      <c r="SB25">
        <v>10.572716162170844</v>
      </c>
      <c r="SC25">
        <v>12.760528851426129</v>
      </c>
      <c r="SD25">
        <v>12.760528851426129</v>
      </c>
      <c r="SE25">
        <v>8.2178526017131048</v>
      </c>
      <c r="SF25">
        <v>6.9011242631277998</v>
      </c>
      <c r="SG25">
        <v>12.760528851426129</v>
      </c>
    </row>
    <row r="26" spans="1:501" x14ac:dyDescent="0.35">
      <c r="A26">
        <v>2045</v>
      </c>
      <c r="B26">
        <v>13.398555293997434</v>
      </c>
      <c r="C26">
        <v>7.9809723892954985</v>
      </c>
      <c r="D26">
        <v>11.746943873762008</v>
      </c>
      <c r="E26">
        <v>13.398555293997434</v>
      </c>
      <c r="F26">
        <v>8.8446876001957566</v>
      </c>
      <c r="G26">
        <v>13.398555293997434</v>
      </c>
      <c r="H26">
        <v>13.398555293997434</v>
      </c>
      <c r="I26">
        <v>13.398555293997434</v>
      </c>
      <c r="J26">
        <v>13.398555293997434</v>
      </c>
      <c r="K26">
        <v>13.398555293997434</v>
      </c>
      <c r="L26">
        <v>6.9786649851854143</v>
      </c>
      <c r="M26">
        <v>6.9786649851854143</v>
      </c>
      <c r="N26">
        <v>13.398555293997434</v>
      </c>
      <c r="O26">
        <v>13.398555293997434</v>
      </c>
      <c r="P26">
        <v>13.398555293997434</v>
      </c>
      <c r="Q26">
        <v>13.398555293997434</v>
      </c>
      <c r="R26">
        <v>13.398555293997434</v>
      </c>
      <c r="S26">
        <v>13.398555293997434</v>
      </c>
      <c r="T26">
        <v>13.398555293997434</v>
      </c>
      <c r="U26">
        <v>8.0318370088171793</v>
      </c>
      <c r="V26">
        <v>13.398555293997434</v>
      </c>
      <c r="W26">
        <v>13.398555293997434</v>
      </c>
      <c r="X26">
        <v>6.9786649851854143</v>
      </c>
      <c r="Y26">
        <v>6.9786649851854143</v>
      </c>
      <c r="Z26">
        <v>13.398555293997434</v>
      </c>
      <c r="AA26">
        <v>6.9786649851854143</v>
      </c>
      <c r="AB26">
        <v>12.637471184371037</v>
      </c>
      <c r="AC26">
        <v>13.179135123623464</v>
      </c>
      <c r="AD26">
        <v>6.9786649851854143</v>
      </c>
      <c r="AE26">
        <v>13.398555293997434</v>
      </c>
      <c r="AF26">
        <v>13.398555293997434</v>
      </c>
      <c r="AG26">
        <v>13.398555293997434</v>
      </c>
      <c r="AH26">
        <v>13.398555293997434</v>
      </c>
      <c r="AI26">
        <v>13.398555293997434</v>
      </c>
      <c r="AJ26">
        <v>6.9786649851854143</v>
      </c>
      <c r="AK26">
        <v>6.9786649851854143</v>
      </c>
      <c r="AL26">
        <v>13.398555293997434</v>
      </c>
      <c r="AM26">
        <v>6.9786649851854143</v>
      </c>
      <c r="AN26">
        <v>13.398555293997434</v>
      </c>
      <c r="AO26">
        <v>6.9786649851854143</v>
      </c>
      <c r="AP26">
        <v>13.398555293997434</v>
      </c>
      <c r="AQ26">
        <v>13.398555293997434</v>
      </c>
      <c r="AR26">
        <v>6.9786649851854143</v>
      </c>
      <c r="AS26">
        <v>6.9786649851854143</v>
      </c>
      <c r="AT26">
        <v>13.398555293997434</v>
      </c>
      <c r="AU26">
        <v>8.6196201341303027</v>
      </c>
      <c r="AV26">
        <v>13.398555293997434</v>
      </c>
      <c r="AW26">
        <v>13.398555293997434</v>
      </c>
      <c r="AX26">
        <v>7.6627743823153533</v>
      </c>
      <c r="AY26">
        <v>13.398555293997434</v>
      </c>
      <c r="AZ26">
        <v>6.9786649851854143</v>
      </c>
      <c r="BA26">
        <v>13.398555293997434</v>
      </c>
      <c r="BB26">
        <v>10.630784985851461</v>
      </c>
      <c r="BC26">
        <v>6.9786649851854143</v>
      </c>
      <c r="BD26">
        <v>6.9786649851854143</v>
      </c>
      <c r="BE26">
        <v>13.398555293997434</v>
      </c>
      <c r="BF26">
        <v>9.7046234373576823</v>
      </c>
      <c r="BG26">
        <v>13.398555293997434</v>
      </c>
      <c r="BH26">
        <v>13.398555293997434</v>
      </c>
      <c r="BI26">
        <v>13.398555293997434</v>
      </c>
      <c r="BJ26">
        <v>13.398555293997434</v>
      </c>
      <c r="BK26">
        <v>6.9786649851854143</v>
      </c>
      <c r="BL26">
        <v>6.9786649851854143</v>
      </c>
      <c r="BM26">
        <v>13.398555293997434</v>
      </c>
      <c r="BN26">
        <v>13.398555293997434</v>
      </c>
      <c r="BO26">
        <v>13.398555293997434</v>
      </c>
      <c r="BP26">
        <v>13.398555293997434</v>
      </c>
      <c r="BQ26">
        <v>13.398555293997434</v>
      </c>
      <c r="BR26">
        <v>13.398555293997434</v>
      </c>
      <c r="BS26">
        <v>13.398555293997434</v>
      </c>
      <c r="BT26">
        <v>6.9786649851854143</v>
      </c>
      <c r="BU26">
        <v>13.129912563470036</v>
      </c>
      <c r="BV26">
        <v>13.398555293997434</v>
      </c>
      <c r="BW26">
        <v>6.9786649851854143</v>
      </c>
      <c r="BX26">
        <v>7.0677646592870111</v>
      </c>
      <c r="BY26">
        <v>6.9786649851854143</v>
      </c>
      <c r="BZ26">
        <v>13.398555293997434</v>
      </c>
      <c r="CA26">
        <v>13.398555293997434</v>
      </c>
      <c r="CB26">
        <v>13.398555293997434</v>
      </c>
      <c r="CC26">
        <v>7.5855368261076412</v>
      </c>
      <c r="CD26">
        <v>10.41215135851284</v>
      </c>
      <c r="CE26">
        <v>6.9786649851854143</v>
      </c>
      <c r="CF26">
        <v>6.9786649851854143</v>
      </c>
      <c r="CG26">
        <v>6.9786649851854143</v>
      </c>
      <c r="CH26">
        <v>13.359918229508114</v>
      </c>
      <c r="CI26">
        <v>13.398555293997434</v>
      </c>
      <c r="CJ26">
        <v>13.398555293997434</v>
      </c>
      <c r="CK26">
        <v>13.398555293997434</v>
      </c>
      <c r="CL26">
        <v>13.398555293997434</v>
      </c>
      <c r="CM26">
        <v>13.398555293997434</v>
      </c>
      <c r="CN26">
        <v>8.347120418587334</v>
      </c>
      <c r="CO26">
        <v>13.398555293997434</v>
      </c>
      <c r="CP26">
        <v>6.9786649851854143</v>
      </c>
      <c r="CQ26">
        <v>7.6961245419920195</v>
      </c>
      <c r="CR26">
        <v>10.296267215893092</v>
      </c>
      <c r="CS26">
        <v>13.398555293997434</v>
      </c>
      <c r="CT26">
        <v>6.9786649851854143</v>
      </c>
      <c r="CU26">
        <v>13.398555293997434</v>
      </c>
      <c r="CV26">
        <v>13.398555293997434</v>
      </c>
      <c r="CW26">
        <v>12.606768310610773</v>
      </c>
      <c r="CX26">
        <v>6.9786649851854143</v>
      </c>
      <c r="CY26">
        <v>13.149419368796572</v>
      </c>
      <c r="CZ26">
        <v>6.9786649851854143</v>
      </c>
      <c r="DA26">
        <v>13.398555293997434</v>
      </c>
      <c r="DB26">
        <v>13.398555293997434</v>
      </c>
      <c r="DC26">
        <v>6.9786649851854143</v>
      </c>
      <c r="DD26">
        <v>13.398555293997434</v>
      </c>
      <c r="DE26">
        <v>13.398555293997434</v>
      </c>
      <c r="DF26">
        <v>8.6436466272064685</v>
      </c>
      <c r="DG26">
        <v>13.398555293997434</v>
      </c>
      <c r="DH26">
        <v>9.3798031138214188</v>
      </c>
      <c r="DI26">
        <v>13.398555293997434</v>
      </c>
      <c r="DJ26">
        <v>13.398555293997434</v>
      </c>
      <c r="DK26">
        <v>6.9786649851854143</v>
      </c>
      <c r="DL26">
        <v>13.398555293997434</v>
      </c>
      <c r="DM26">
        <v>12.111661538025325</v>
      </c>
      <c r="DN26">
        <v>6.9786649851854143</v>
      </c>
      <c r="DO26">
        <v>9.2198440763495721</v>
      </c>
      <c r="DP26">
        <v>9.7237332834362817</v>
      </c>
      <c r="DQ26">
        <v>13.398555293997434</v>
      </c>
      <c r="DR26">
        <v>13.398555293997434</v>
      </c>
      <c r="DS26">
        <v>13.398555293997434</v>
      </c>
      <c r="DT26">
        <v>13.398555293997434</v>
      </c>
      <c r="DU26">
        <v>13.398555293997434</v>
      </c>
      <c r="DV26">
        <v>13.398555293997434</v>
      </c>
      <c r="DW26">
        <v>8.0315802027005532</v>
      </c>
      <c r="DX26">
        <v>13.398555293997434</v>
      </c>
      <c r="DY26">
        <v>6.9786649851854143</v>
      </c>
      <c r="DZ26">
        <v>13.398555293997434</v>
      </c>
      <c r="EA26">
        <v>13.398555293997434</v>
      </c>
      <c r="EB26">
        <v>13.398555293997434</v>
      </c>
      <c r="EC26">
        <v>13.398555293997434</v>
      </c>
      <c r="ED26">
        <v>13.398555293997434</v>
      </c>
      <c r="EE26">
        <v>6.9786649851854143</v>
      </c>
      <c r="EF26">
        <v>6.9786649851854143</v>
      </c>
      <c r="EG26">
        <v>12.667383519384725</v>
      </c>
      <c r="EH26">
        <v>6.9786649851854143</v>
      </c>
      <c r="EI26">
        <v>11.553344132473505</v>
      </c>
      <c r="EJ26">
        <v>13.398555293997434</v>
      </c>
      <c r="EK26">
        <v>13.398555293997434</v>
      </c>
      <c r="EL26">
        <v>13.398555293997434</v>
      </c>
      <c r="EM26">
        <v>13.398555293997434</v>
      </c>
      <c r="EN26">
        <v>6.9786649851854143</v>
      </c>
      <c r="EO26">
        <v>13.398555293997434</v>
      </c>
      <c r="EP26">
        <v>6.9786649851854143</v>
      </c>
      <c r="EQ26">
        <v>13.398555293997434</v>
      </c>
      <c r="ER26">
        <v>13.398555293997434</v>
      </c>
      <c r="ES26">
        <v>6.9786649851854143</v>
      </c>
      <c r="ET26">
        <v>6.9786649851854143</v>
      </c>
      <c r="EU26">
        <v>6.9786649851854143</v>
      </c>
      <c r="EV26">
        <v>13.398555293997434</v>
      </c>
      <c r="EW26">
        <v>6.9786649851854143</v>
      </c>
      <c r="EX26">
        <v>13.398555293997434</v>
      </c>
      <c r="EY26">
        <v>13.398555293997434</v>
      </c>
      <c r="EZ26">
        <v>13.398555293997434</v>
      </c>
      <c r="FA26">
        <v>6.9786649851854143</v>
      </c>
      <c r="FB26">
        <v>6.9786649851854143</v>
      </c>
      <c r="FC26">
        <v>13.398555293997434</v>
      </c>
      <c r="FD26">
        <v>13.398555293997434</v>
      </c>
      <c r="FE26">
        <v>13.398555293997434</v>
      </c>
      <c r="FF26">
        <v>13.398555293997434</v>
      </c>
      <c r="FG26">
        <v>6.9786649851854143</v>
      </c>
      <c r="FH26">
        <v>6.9988222906693478</v>
      </c>
      <c r="FI26">
        <v>6.9786649851854143</v>
      </c>
      <c r="FJ26">
        <v>13.086379311745382</v>
      </c>
      <c r="FK26">
        <v>13.398555293997434</v>
      </c>
      <c r="FL26">
        <v>13.398555293997434</v>
      </c>
      <c r="FM26">
        <v>6.9786649851854143</v>
      </c>
      <c r="FN26">
        <v>13.398555293997434</v>
      </c>
      <c r="FO26">
        <v>13.398555293997434</v>
      </c>
      <c r="FP26">
        <v>6.9786649851854143</v>
      </c>
      <c r="FQ26">
        <v>6.9786649851854143</v>
      </c>
      <c r="FR26">
        <v>13.398555293997434</v>
      </c>
      <c r="FS26">
        <v>13.398555293997434</v>
      </c>
      <c r="FT26">
        <v>13.398555293997434</v>
      </c>
      <c r="FU26">
        <v>13.398555293997434</v>
      </c>
      <c r="FV26">
        <v>6.9786649851854143</v>
      </c>
      <c r="FW26">
        <v>6.9786649851854143</v>
      </c>
      <c r="FX26">
        <v>12.269848457545303</v>
      </c>
      <c r="FY26">
        <v>9.1924116391068598</v>
      </c>
      <c r="FZ26">
        <v>11.014704882326985</v>
      </c>
      <c r="GA26">
        <v>6.9786649851854143</v>
      </c>
      <c r="GB26">
        <v>13.398555293997434</v>
      </c>
      <c r="GC26">
        <v>13.398555293997434</v>
      </c>
      <c r="GD26">
        <v>13.398555293997434</v>
      </c>
      <c r="GE26">
        <v>13.398555293997434</v>
      </c>
      <c r="GF26">
        <v>13.398555293997434</v>
      </c>
      <c r="GG26">
        <v>13.398555293997434</v>
      </c>
      <c r="GH26">
        <v>12.91226500598248</v>
      </c>
      <c r="GI26">
        <v>10.641466352577458</v>
      </c>
      <c r="GJ26">
        <v>12.173063179829171</v>
      </c>
      <c r="GK26">
        <v>6.9786649851854143</v>
      </c>
      <c r="GL26">
        <v>12.863093005854751</v>
      </c>
      <c r="GM26">
        <v>6.9786649851854143</v>
      </c>
      <c r="GN26">
        <v>13.398555293997434</v>
      </c>
      <c r="GO26">
        <v>13.398555293997434</v>
      </c>
      <c r="GP26">
        <v>13.398555293997434</v>
      </c>
      <c r="GQ26">
        <v>6.9786649851854143</v>
      </c>
      <c r="GR26">
        <v>10.6316165512102</v>
      </c>
      <c r="GS26">
        <v>6.9786649851854143</v>
      </c>
      <c r="GT26">
        <v>12.980940876999261</v>
      </c>
      <c r="GU26">
        <v>7.4215873227831617</v>
      </c>
      <c r="GV26">
        <v>13.398555293997434</v>
      </c>
      <c r="GW26">
        <v>13.398555293997434</v>
      </c>
      <c r="GX26">
        <v>6.9786649851854143</v>
      </c>
      <c r="GY26">
        <v>13.398555293997434</v>
      </c>
      <c r="GZ26">
        <v>6.9786649851854143</v>
      </c>
      <c r="HA26">
        <v>6.9786649851854143</v>
      </c>
      <c r="HB26">
        <v>6.9786649851854143</v>
      </c>
      <c r="HC26">
        <v>13.398555293997434</v>
      </c>
      <c r="HD26">
        <v>13.398555293997434</v>
      </c>
      <c r="HE26">
        <v>6.9786649851854143</v>
      </c>
      <c r="HF26">
        <v>13.398555293997434</v>
      </c>
      <c r="HG26">
        <v>13.398555293997434</v>
      </c>
      <c r="HH26">
        <v>13.398555293997434</v>
      </c>
      <c r="HI26">
        <v>13.398555293997434</v>
      </c>
      <c r="HJ26">
        <v>6.9786649851854143</v>
      </c>
      <c r="HK26">
        <v>6.9786649851854143</v>
      </c>
      <c r="HL26">
        <v>13.398555293997434</v>
      </c>
      <c r="HM26">
        <v>13.398555293997434</v>
      </c>
      <c r="HN26">
        <v>6.9786649851854143</v>
      </c>
      <c r="HO26">
        <v>13.398555293997434</v>
      </c>
      <c r="HP26">
        <v>6.9786649851854143</v>
      </c>
      <c r="HQ26">
        <v>6.9786649851854143</v>
      </c>
      <c r="HR26">
        <v>13.398555293997434</v>
      </c>
      <c r="HS26">
        <v>6.9786649851854143</v>
      </c>
      <c r="HT26">
        <v>11.428012344723143</v>
      </c>
      <c r="HU26">
        <v>13.398555293997434</v>
      </c>
      <c r="HV26">
        <v>13.398555293997434</v>
      </c>
      <c r="HW26">
        <v>6.9786649851854143</v>
      </c>
      <c r="HX26">
        <v>13.398555293997434</v>
      </c>
      <c r="HY26">
        <v>8.1493915913014146</v>
      </c>
      <c r="HZ26">
        <v>13.398555293997434</v>
      </c>
      <c r="IA26">
        <v>13.398555293997434</v>
      </c>
      <c r="IB26">
        <v>13.398555293997434</v>
      </c>
      <c r="IC26">
        <v>6.9786649851854143</v>
      </c>
      <c r="ID26">
        <v>13.398555293997434</v>
      </c>
      <c r="IE26">
        <v>9.1447538462917066</v>
      </c>
      <c r="IF26">
        <v>13.398555293997434</v>
      </c>
      <c r="IG26">
        <v>8.0819732284969739</v>
      </c>
      <c r="IH26">
        <v>13.398555293997434</v>
      </c>
      <c r="II26">
        <v>6.9786649851854143</v>
      </c>
      <c r="IJ26">
        <v>6.9786649851854143</v>
      </c>
      <c r="IK26">
        <v>13.398555293997434</v>
      </c>
      <c r="IL26">
        <v>13.398555293997434</v>
      </c>
      <c r="IM26">
        <v>6.9786649851854143</v>
      </c>
      <c r="IN26">
        <v>13.398555293997434</v>
      </c>
      <c r="IO26">
        <v>13.398555293997434</v>
      </c>
      <c r="IP26">
        <v>6.9786649851854143</v>
      </c>
      <c r="IQ26">
        <v>10.68959778455587</v>
      </c>
      <c r="IR26">
        <v>13.398555293997434</v>
      </c>
      <c r="IS26">
        <v>13.398555293997434</v>
      </c>
      <c r="IT26">
        <v>13.398555293997434</v>
      </c>
      <c r="IU26">
        <v>13.398555293997434</v>
      </c>
      <c r="IV26">
        <v>13.398555293997434</v>
      </c>
      <c r="IW26">
        <v>13.398555293997434</v>
      </c>
      <c r="IX26">
        <v>13.398555293997434</v>
      </c>
      <c r="IY26">
        <v>6.9786649851854143</v>
      </c>
      <c r="IZ26">
        <v>6.9786649851854143</v>
      </c>
      <c r="JA26">
        <v>13.398555293997434</v>
      </c>
      <c r="JB26">
        <v>9.0504584331109363</v>
      </c>
      <c r="JC26">
        <v>6.9786649851854143</v>
      </c>
      <c r="JD26">
        <v>13.398555293997434</v>
      </c>
      <c r="JE26">
        <v>13.398555293997434</v>
      </c>
      <c r="JF26">
        <v>11.962252825533366</v>
      </c>
      <c r="JG26">
        <v>6.9786649851854143</v>
      </c>
      <c r="JH26">
        <v>10.916496348727827</v>
      </c>
      <c r="JI26">
        <v>13.398555293997434</v>
      </c>
      <c r="JJ26">
        <v>6.9786649851854143</v>
      </c>
      <c r="JK26">
        <v>8.9742708568657541</v>
      </c>
      <c r="JL26">
        <v>12.090309932078835</v>
      </c>
      <c r="JM26">
        <v>13.398555293997434</v>
      </c>
      <c r="JN26">
        <v>8.496472802613301</v>
      </c>
      <c r="JO26">
        <v>9.5149638488682911</v>
      </c>
      <c r="JP26">
        <v>9.6884297388330243</v>
      </c>
      <c r="JQ26">
        <v>13.398555293997434</v>
      </c>
      <c r="JR26">
        <v>13.398555293997434</v>
      </c>
      <c r="JS26">
        <v>13.398555293997434</v>
      </c>
      <c r="JT26">
        <v>6.9786649851854143</v>
      </c>
      <c r="JU26">
        <v>11.218463607549884</v>
      </c>
      <c r="JV26">
        <v>6.9786649851854143</v>
      </c>
      <c r="JW26">
        <v>10.741743544309314</v>
      </c>
      <c r="JX26">
        <v>7.4228810308102995</v>
      </c>
      <c r="JY26">
        <v>6.9786649851854143</v>
      </c>
      <c r="JZ26">
        <v>6.9786649851854143</v>
      </c>
      <c r="KA26">
        <v>6.9786649851854143</v>
      </c>
      <c r="KB26">
        <v>13.398555293997434</v>
      </c>
      <c r="KC26">
        <v>10.42671169579544</v>
      </c>
      <c r="KD26">
        <v>13.398555293997434</v>
      </c>
      <c r="KE26">
        <v>6.9786649851854143</v>
      </c>
      <c r="KF26">
        <v>6.9786649851854143</v>
      </c>
      <c r="KG26">
        <v>13.398555293997434</v>
      </c>
      <c r="KH26">
        <v>10.247252639602197</v>
      </c>
      <c r="KI26">
        <v>13.398555293997434</v>
      </c>
      <c r="KJ26">
        <v>8.2876228875367026</v>
      </c>
      <c r="KK26">
        <v>13.398555293997434</v>
      </c>
      <c r="KL26">
        <v>13.398555293997434</v>
      </c>
      <c r="KM26">
        <v>13.398555293997434</v>
      </c>
      <c r="KN26">
        <v>6.9786649851854143</v>
      </c>
      <c r="KO26">
        <v>7.6190817728840807</v>
      </c>
      <c r="KP26">
        <v>13.398555293997434</v>
      </c>
      <c r="KQ26">
        <v>13.398555293997434</v>
      </c>
      <c r="KR26">
        <v>8.6855079123334669</v>
      </c>
      <c r="KS26">
        <v>13.398555293997434</v>
      </c>
      <c r="KT26">
        <v>13.398555293997434</v>
      </c>
      <c r="KU26">
        <v>13.398555293997434</v>
      </c>
      <c r="KV26">
        <v>13.398555293997434</v>
      </c>
      <c r="KW26">
        <v>6.9786649851854143</v>
      </c>
      <c r="KX26">
        <v>6.9786649851854143</v>
      </c>
      <c r="KY26">
        <v>13.398555293997434</v>
      </c>
      <c r="KZ26">
        <v>13.398555293997434</v>
      </c>
      <c r="LA26">
        <v>13.398555293997434</v>
      </c>
      <c r="LB26">
        <v>13.398555293997434</v>
      </c>
      <c r="LC26">
        <v>11.010741554649245</v>
      </c>
      <c r="LD26">
        <v>11.83533792436368</v>
      </c>
      <c r="LE26">
        <v>6.9786649851854143</v>
      </c>
      <c r="LF26">
        <v>13.398555293997434</v>
      </c>
      <c r="LG26">
        <v>13.398555293997434</v>
      </c>
      <c r="LH26">
        <v>13.398555293997434</v>
      </c>
      <c r="LI26">
        <v>11.972833061684371</v>
      </c>
      <c r="LJ26">
        <v>6.9786649851854143</v>
      </c>
      <c r="LK26">
        <v>13.398555293997434</v>
      </c>
      <c r="LL26">
        <v>13.398555293997434</v>
      </c>
      <c r="LM26">
        <v>6.9786649851854143</v>
      </c>
      <c r="LN26">
        <v>6.9786649851854143</v>
      </c>
      <c r="LO26">
        <v>6.9786649851854143</v>
      </c>
      <c r="LP26">
        <v>7.8077074036827048</v>
      </c>
      <c r="LQ26">
        <v>13.398555293997434</v>
      </c>
      <c r="LR26">
        <v>13.398555293997434</v>
      </c>
      <c r="LS26">
        <v>13.083116390416338</v>
      </c>
      <c r="LT26">
        <v>13.398555293997434</v>
      </c>
      <c r="LU26">
        <v>6.9786649851854143</v>
      </c>
      <c r="LV26">
        <v>6.9786649851854143</v>
      </c>
      <c r="LW26">
        <v>6.9786649851854143</v>
      </c>
      <c r="LX26">
        <v>6.9786649851854143</v>
      </c>
      <c r="LY26">
        <v>6.9786649851854143</v>
      </c>
      <c r="LZ26">
        <v>13.398555293997434</v>
      </c>
      <c r="MA26">
        <v>6.9786649851854143</v>
      </c>
      <c r="MB26">
        <v>13.398555293997434</v>
      </c>
      <c r="MC26">
        <v>6.9786649851854143</v>
      </c>
      <c r="MD26">
        <v>6.9786649851854143</v>
      </c>
      <c r="ME26">
        <v>13.398555293997434</v>
      </c>
      <c r="MF26">
        <v>9.5238135485499811</v>
      </c>
      <c r="MG26">
        <v>13.398555293997434</v>
      </c>
      <c r="MH26">
        <v>13.398555293997434</v>
      </c>
      <c r="MI26">
        <v>13.398555293997434</v>
      </c>
      <c r="MJ26">
        <v>6.9786649851854143</v>
      </c>
      <c r="MK26">
        <v>6.9786649851854143</v>
      </c>
      <c r="ML26">
        <v>6.9786649851854143</v>
      </c>
      <c r="MM26">
        <v>13.398555293997434</v>
      </c>
      <c r="MN26">
        <v>6.9786649851854143</v>
      </c>
      <c r="MO26">
        <v>6.9786649851854143</v>
      </c>
      <c r="MP26">
        <v>13.398555293997434</v>
      </c>
      <c r="MQ26">
        <v>13.398555293997434</v>
      </c>
      <c r="MR26">
        <v>13.398555293997434</v>
      </c>
      <c r="MS26">
        <v>13.235469017320794</v>
      </c>
      <c r="MT26">
        <v>13.398555293997434</v>
      </c>
      <c r="MU26">
        <v>13.398555293997434</v>
      </c>
      <c r="MV26">
        <v>13.398555293997434</v>
      </c>
      <c r="MW26">
        <v>6.9786649851854143</v>
      </c>
      <c r="MX26">
        <v>6.9786649851854143</v>
      </c>
      <c r="MY26">
        <v>9.6148546044469558</v>
      </c>
      <c r="MZ26">
        <v>6.9786649851854143</v>
      </c>
      <c r="NA26">
        <v>6.9786649851854143</v>
      </c>
      <c r="NB26">
        <v>13.398555293997434</v>
      </c>
      <c r="NC26">
        <v>13.398555293997434</v>
      </c>
      <c r="ND26">
        <v>6.9786649851854143</v>
      </c>
      <c r="NE26">
        <v>10.940612459225942</v>
      </c>
      <c r="NF26">
        <v>13.398555293997434</v>
      </c>
      <c r="NG26">
        <v>6.9786649851854143</v>
      </c>
      <c r="NH26">
        <v>13.398555293997434</v>
      </c>
      <c r="NI26">
        <v>6.9786649851854143</v>
      </c>
      <c r="NJ26">
        <v>13.398555293997434</v>
      </c>
      <c r="NK26">
        <v>6.9786649851854143</v>
      </c>
      <c r="NL26">
        <v>13.398555293997434</v>
      </c>
      <c r="NM26">
        <v>6.9786649851854143</v>
      </c>
      <c r="NN26">
        <v>13.398555293997434</v>
      </c>
      <c r="NO26">
        <v>6.9786649851854143</v>
      </c>
      <c r="NP26">
        <v>13.398555293997434</v>
      </c>
      <c r="NQ26">
        <v>7.3570082943323554</v>
      </c>
      <c r="NR26">
        <v>13.398555293997434</v>
      </c>
      <c r="NS26">
        <v>6.9786649851854143</v>
      </c>
      <c r="NT26">
        <v>6.9786649851854143</v>
      </c>
      <c r="NU26">
        <v>13.398555293997434</v>
      </c>
      <c r="NV26">
        <v>8.1282097026879505</v>
      </c>
      <c r="NW26">
        <v>13.398555293997434</v>
      </c>
      <c r="NX26">
        <v>13.398555293997434</v>
      </c>
      <c r="NY26">
        <v>6.9786649851854143</v>
      </c>
      <c r="NZ26">
        <v>6.9786649851854143</v>
      </c>
      <c r="OA26">
        <v>6.9786649851854143</v>
      </c>
      <c r="OB26">
        <v>11.67106348283148</v>
      </c>
      <c r="OC26">
        <v>13.398555293997434</v>
      </c>
      <c r="OD26">
        <v>13.398555293997434</v>
      </c>
      <c r="OE26">
        <v>13.398555293997434</v>
      </c>
      <c r="OF26">
        <v>13.398555293997434</v>
      </c>
      <c r="OG26">
        <v>13.398555293997434</v>
      </c>
      <c r="OH26">
        <v>13.398555293997434</v>
      </c>
      <c r="OI26">
        <v>13.398555293997434</v>
      </c>
      <c r="OJ26">
        <v>6.9786649851854143</v>
      </c>
      <c r="OK26">
        <v>13.398555293997434</v>
      </c>
      <c r="OL26">
        <v>6.9786649851854143</v>
      </c>
      <c r="OM26">
        <v>13.398555293997434</v>
      </c>
      <c r="ON26">
        <v>13.398555293997434</v>
      </c>
      <c r="OO26">
        <v>10.898287755689394</v>
      </c>
      <c r="OP26">
        <v>6.9786649851854143</v>
      </c>
      <c r="OQ26">
        <v>13.398555293997434</v>
      </c>
      <c r="OR26">
        <v>6.9786649851854143</v>
      </c>
      <c r="OS26">
        <v>13.398555293997434</v>
      </c>
      <c r="OT26">
        <v>13.398555293997434</v>
      </c>
      <c r="OU26">
        <v>13.398555293997434</v>
      </c>
      <c r="OV26">
        <v>6.9786649851854143</v>
      </c>
      <c r="OW26">
        <v>6.9786649851854143</v>
      </c>
      <c r="OX26">
        <v>6.9786649851854143</v>
      </c>
      <c r="OY26">
        <v>6.9786649851854143</v>
      </c>
      <c r="OZ26">
        <v>13.398555293997434</v>
      </c>
      <c r="PA26">
        <v>13.398555293997434</v>
      </c>
      <c r="PB26">
        <v>8.8848578956929458</v>
      </c>
      <c r="PC26">
        <v>13.398555293997434</v>
      </c>
      <c r="PD26">
        <v>13.398555293997434</v>
      </c>
      <c r="PE26">
        <v>13.398555293997434</v>
      </c>
      <c r="PF26">
        <v>13.398555293997434</v>
      </c>
      <c r="PG26">
        <v>6.9786649851854143</v>
      </c>
      <c r="PH26">
        <v>9.6793186977892436</v>
      </c>
      <c r="PI26">
        <v>9.5060408439332651</v>
      </c>
      <c r="PJ26">
        <v>13.398555293997434</v>
      </c>
      <c r="PK26">
        <v>6.9786649851854143</v>
      </c>
      <c r="PL26">
        <v>13.398555293997434</v>
      </c>
      <c r="PM26">
        <v>13.398555293997434</v>
      </c>
      <c r="PN26">
        <v>6.9786649851854143</v>
      </c>
      <c r="PO26">
        <v>13.398555293997434</v>
      </c>
      <c r="PP26">
        <v>6.9786649851854143</v>
      </c>
      <c r="PQ26">
        <v>13.162528130387605</v>
      </c>
      <c r="PR26">
        <v>13.398555293997434</v>
      </c>
      <c r="PS26">
        <v>13.398555293997434</v>
      </c>
      <c r="PT26">
        <v>13.398555293997434</v>
      </c>
      <c r="PU26">
        <v>6.9786649851854143</v>
      </c>
      <c r="PV26">
        <v>6.9786649851854143</v>
      </c>
      <c r="PW26">
        <v>13.398555293997434</v>
      </c>
      <c r="PX26">
        <v>13.398555293997434</v>
      </c>
      <c r="PY26">
        <v>6.9786649851854143</v>
      </c>
      <c r="PZ26">
        <v>13.398555293997434</v>
      </c>
      <c r="QA26">
        <v>13.398555293997434</v>
      </c>
      <c r="QB26">
        <v>13.398555293997434</v>
      </c>
      <c r="QC26">
        <v>10.462914690531205</v>
      </c>
      <c r="QD26">
        <v>6.9786649851854143</v>
      </c>
      <c r="QE26">
        <v>13.398555293997434</v>
      </c>
      <c r="QF26">
        <v>13.398555293997434</v>
      </c>
      <c r="QG26">
        <v>6.9786649851854143</v>
      </c>
      <c r="QH26">
        <v>13.398555293997434</v>
      </c>
      <c r="QI26">
        <v>6.9786649851854143</v>
      </c>
      <c r="QJ26">
        <v>6.9786649851854143</v>
      </c>
      <c r="QK26">
        <v>13.398555293997434</v>
      </c>
      <c r="QL26">
        <v>13.398555293997434</v>
      </c>
      <c r="QM26">
        <v>13.398555293997434</v>
      </c>
      <c r="QN26">
        <v>13.398555293997434</v>
      </c>
      <c r="QO26">
        <v>7.8550240569148677</v>
      </c>
      <c r="QP26">
        <v>10.771316745879139</v>
      </c>
      <c r="QQ26">
        <v>13.398555293997434</v>
      </c>
      <c r="QR26">
        <v>12.244663360920192</v>
      </c>
      <c r="QS26">
        <v>13.398555293997434</v>
      </c>
      <c r="QT26">
        <v>13.398555293997434</v>
      </c>
      <c r="QU26">
        <v>6.9786649851854143</v>
      </c>
      <c r="QV26">
        <v>6.9786649851854143</v>
      </c>
      <c r="QW26">
        <v>6.9786649851854143</v>
      </c>
      <c r="QX26">
        <v>11.194715617626688</v>
      </c>
      <c r="QY26">
        <v>13.398555293997434</v>
      </c>
      <c r="QZ26">
        <v>13.398555293997434</v>
      </c>
      <c r="RA26">
        <v>13.398555293997434</v>
      </c>
      <c r="RB26">
        <v>13.398555293997434</v>
      </c>
      <c r="RC26">
        <v>13.398555293997434</v>
      </c>
      <c r="RD26">
        <v>13.398555293997434</v>
      </c>
      <c r="RE26">
        <v>11.267893155393466</v>
      </c>
      <c r="RF26">
        <v>13.398555293997434</v>
      </c>
      <c r="RG26">
        <v>13.398555293997434</v>
      </c>
      <c r="RH26">
        <v>13.398555293997434</v>
      </c>
      <c r="RI26">
        <v>13.398555293997434</v>
      </c>
      <c r="RJ26">
        <v>13.398555293997434</v>
      </c>
      <c r="RK26">
        <v>9.2895874892026207</v>
      </c>
      <c r="RL26">
        <v>13.398555293997434</v>
      </c>
      <c r="RM26">
        <v>6.9786649851854143</v>
      </c>
      <c r="RN26">
        <v>13.398555293997434</v>
      </c>
      <c r="RO26">
        <v>8.6414307754586819</v>
      </c>
      <c r="RP26">
        <v>13.398555293997434</v>
      </c>
      <c r="RQ26">
        <v>13.398555293997434</v>
      </c>
      <c r="RR26">
        <v>13.398555293997434</v>
      </c>
      <c r="RS26">
        <v>13.398555293997434</v>
      </c>
      <c r="RT26">
        <v>13.398555293997434</v>
      </c>
      <c r="RU26">
        <v>13.398555293997434</v>
      </c>
      <c r="RV26">
        <v>13.398555293997434</v>
      </c>
      <c r="RW26">
        <v>13.398555293997434</v>
      </c>
      <c r="RX26">
        <v>13.398555293997434</v>
      </c>
      <c r="RY26">
        <v>6.9786649851854143</v>
      </c>
      <c r="RZ26">
        <v>8.3725693467121491</v>
      </c>
      <c r="SA26">
        <v>13.398555293997434</v>
      </c>
      <c r="SB26">
        <v>11.130465762778709</v>
      </c>
      <c r="SC26">
        <v>13.398555293997434</v>
      </c>
      <c r="SD26">
        <v>13.398555293997434</v>
      </c>
      <c r="SE26">
        <v>8.9895241663681293</v>
      </c>
      <c r="SF26">
        <v>7.0839797515661616</v>
      </c>
      <c r="SG26">
        <v>13.398555293997434</v>
      </c>
    </row>
    <row r="27" spans="1:501" x14ac:dyDescent="0.35">
      <c r="A27">
        <v>2046</v>
      </c>
      <c r="B27">
        <v>14.068483058697307</v>
      </c>
      <c r="C27">
        <v>8.6833045561273394</v>
      </c>
      <c r="D27">
        <v>12.260843514810093</v>
      </c>
      <c r="E27">
        <v>14.068483058697307</v>
      </c>
      <c r="F27">
        <v>9.5170821234520506</v>
      </c>
      <c r="G27">
        <v>14.068483058697307</v>
      </c>
      <c r="H27">
        <v>14.068483058697307</v>
      </c>
      <c r="I27">
        <v>14.068483058697307</v>
      </c>
      <c r="J27">
        <v>14.068483058697307</v>
      </c>
      <c r="K27">
        <v>14.068483058697307</v>
      </c>
      <c r="L27">
        <v>7.0691291609193003</v>
      </c>
      <c r="M27">
        <v>7.0691291609193003</v>
      </c>
      <c r="N27">
        <v>14.068483058697307</v>
      </c>
      <c r="O27">
        <v>14.068483058697307</v>
      </c>
      <c r="P27">
        <v>14.068483058697307</v>
      </c>
      <c r="Q27">
        <v>14.068483058697307</v>
      </c>
      <c r="R27">
        <v>14.068483058697307</v>
      </c>
      <c r="S27">
        <v>14.068483058697307</v>
      </c>
      <c r="T27">
        <v>14.068483058697307</v>
      </c>
      <c r="U27">
        <v>8.2660449452239355</v>
      </c>
      <c r="V27">
        <v>14.068483058697307</v>
      </c>
      <c r="W27">
        <v>14.068483058697307</v>
      </c>
      <c r="X27">
        <v>7.0691291609193003</v>
      </c>
      <c r="Y27">
        <v>7.0691291609193003</v>
      </c>
      <c r="Z27">
        <v>14.068483058697307</v>
      </c>
      <c r="AA27">
        <v>7.0691291609193003</v>
      </c>
      <c r="AB27">
        <v>13.60571954685661</v>
      </c>
      <c r="AC27">
        <v>14.068483058697307</v>
      </c>
      <c r="AD27">
        <v>7.0691291609193003</v>
      </c>
      <c r="AE27">
        <v>14.068483058697307</v>
      </c>
      <c r="AF27">
        <v>14.068483058697307</v>
      </c>
      <c r="AG27">
        <v>14.068483058697307</v>
      </c>
      <c r="AH27">
        <v>14.068483058697307</v>
      </c>
      <c r="AI27">
        <v>14.068483058697307</v>
      </c>
      <c r="AJ27">
        <v>7.0691291609193003</v>
      </c>
      <c r="AK27">
        <v>7.5143503804011829</v>
      </c>
      <c r="AL27">
        <v>14.068483058697307</v>
      </c>
      <c r="AM27">
        <v>7.0691291609193003</v>
      </c>
      <c r="AN27">
        <v>14.068483058697307</v>
      </c>
      <c r="AO27">
        <v>7.0691291609193003</v>
      </c>
      <c r="AP27">
        <v>14.068483058697307</v>
      </c>
      <c r="AQ27">
        <v>14.068483058697307</v>
      </c>
      <c r="AR27">
        <v>7.0691291609193003</v>
      </c>
      <c r="AS27">
        <v>7.0691291609193003</v>
      </c>
      <c r="AT27">
        <v>14.068483058697307</v>
      </c>
      <c r="AU27">
        <v>8.8710049308408703</v>
      </c>
      <c r="AV27">
        <v>14.068483058697307</v>
      </c>
      <c r="AW27">
        <v>14.068483058697307</v>
      </c>
      <c r="AX27">
        <v>8.1003628307683364</v>
      </c>
      <c r="AY27">
        <v>14.068483058697307</v>
      </c>
      <c r="AZ27">
        <v>7.0691291609193003</v>
      </c>
      <c r="BA27">
        <v>14.068483058697307</v>
      </c>
      <c r="BB27">
        <v>11.045614988040786</v>
      </c>
      <c r="BC27">
        <v>7.0691291609193003</v>
      </c>
      <c r="BD27">
        <v>7.0691291609193003</v>
      </c>
      <c r="BE27">
        <v>14.068483058697307</v>
      </c>
      <c r="BF27">
        <v>10.652904766444227</v>
      </c>
      <c r="BG27">
        <v>14.068483058697307</v>
      </c>
      <c r="BH27">
        <v>14.068483058697307</v>
      </c>
      <c r="BI27">
        <v>14.068483058697307</v>
      </c>
      <c r="BJ27">
        <v>14.068483058697307</v>
      </c>
      <c r="BK27">
        <v>7.0691291609193003</v>
      </c>
      <c r="BL27">
        <v>7.0691291609193003</v>
      </c>
      <c r="BM27">
        <v>14.068483058697307</v>
      </c>
      <c r="BN27">
        <v>14.068483058697307</v>
      </c>
      <c r="BO27">
        <v>14.068483058697307</v>
      </c>
      <c r="BP27">
        <v>14.068483058697307</v>
      </c>
      <c r="BQ27">
        <v>14.068483058697307</v>
      </c>
      <c r="BR27">
        <v>14.068483058697307</v>
      </c>
      <c r="BS27">
        <v>14.068483058697307</v>
      </c>
      <c r="BT27">
        <v>7.0691291609193003</v>
      </c>
      <c r="BU27">
        <v>14.068483058697307</v>
      </c>
      <c r="BV27">
        <v>14.068483058697307</v>
      </c>
      <c r="BW27">
        <v>7.0691291609193003</v>
      </c>
      <c r="BX27">
        <v>7.3730783301726301</v>
      </c>
      <c r="BY27">
        <v>7.0691291609193003</v>
      </c>
      <c r="BZ27">
        <v>14.068483058697307</v>
      </c>
      <c r="CA27">
        <v>14.068483058697307</v>
      </c>
      <c r="CB27">
        <v>14.068483058697307</v>
      </c>
      <c r="CC27">
        <v>8.0559982917531787</v>
      </c>
      <c r="CD27">
        <v>10.831446140942003</v>
      </c>
      <c r="CE27">
        <v>7.0691291609193003</v>
      </c>
      <c r="CF27">
        <v>7.0691291609193003</v>
      </c>
      <c r="CG27">
        <v>7.0691291609193003</v>
      </c>
      <c r="CH27">
        <v>14.068483058697307</v>
      </c>
      <c r="CI27">
        <v>14.068483058697307</v>
      </c>
      <c r="CJ27">
        <v>14.068483058697307</v>
      </c>
      <c r="CK27">
        <v>14.068483058697307</v>
      </c>
      <c r="CL27">
        <v>14.068483058697307</v>
      </c>
      <c r="CM27">
        <v>14.068483058697307</v>
      </c>
      <c r="CN27">
        <v>9.1002096616554837</v>
      </c>
      <c r="CO27">
        <v>14.068483058697307</v>
      </c>
      <c r="CP27">
        <v>7.1549457132202967</v>
      </c>
      <c r="CQ27">
        <v>8.0245364418301328</v>
      </c>
      <c r="CR27">
        <v>10.682507625861989</v>
      </c>
      <c r="CS27">
        <v>14.068483058697307</v>
      </c>
      <c r="CT27">
        <v>7.0691291609193003</v>
      </c>
      <c r="CU27">
        <v>14.068483058697307</v>
      </c>
      <c r="CV27">
        <v>14.068483058697307</v>
      </c>
      <c r="CW27">
        <v>13.729903196593854</v>
      </c>
      <c r="CX27">
        <v>7.0691291609193003</v>
      </c>
      <c r="CY27">
        <v>14.068483058697307</v>
      </c>
      <c r="CZ27">
        <v>7.0691291609193003</v>
      </c>
      <c r="DA27">
        <v>14.068483058697307</v>
      </c>
      <c r="DB27">
        <v>14.068483058697307</v>
      </c>
      <c r="DC27">
        <v>7.0691291609193003</v>
      </c>
      <c r="DD27">
        <v>14.068483058697307</v>
      </c>
      <c r="DE27">
        <v>14.068483058697307</v>
      </c>
      <c r="DF27">
        <v>9.4384532416751235</v>
      </c>
      <c r="DG27">
        <v>14.068483058697307</v>
      </c>
      <c r="DH27">
        <v>10.280424187292514</v>
      </c>
      <c r="DI27">
        <v>14.068483058697307</v>
      </c>
      <c r="DJ27">
        <v>14.068483058697307</v>
      </c>
      <c r="DK27">
        <v>7.0691291609193003</v>
      </c>
      <c r="DL27">
        <v>14.068483058697307</v>
      </c>
      <c r="DM27">
        <v>13.421493941935536</v>
      </c>
      <c r="DN27">
        <v>7.0691291609193003</v>
      </c>
      <c r="DO27">
        <v>9.8805664464628915</v>
      </c>
      <c r="DP27">
        <v>10.40377946480433</v>
      </c>
      <c r="DQ27">
        <v>14.068483058697307</v>
      </c>
      <c r="DR27">
        <v>14.068483058697307</v>
      </c>
      <c r="DS27">
        <v>14.068483058697307</v>
      </c>
      <c r="DT27">
        <v>14.068483058697307</v>
      </c>
      <c r="DU27">
        <v>14.068483058697307</v>
      </c>
      <c r="DV27">
        <v>14.068483058697307</v>
      </c>
      <c r="DW27">
        <v>8.712612286648465</v>
      </c>
      <c r="DX27">
        <v>14.068483058697307</v>
      </c>
      <c r="DY27">
        <v>7.0691291609193003</v>
      </c>
      <c r="DZ27">
        <v>14.068483058697307</v>
      </c>
      <c r="EA27">
        <v>14.068483058697307</v>
      </c>
      <c r="EB27">
        <v>14.068483058697307</v>
      </c>
      <c r="EC27">
        <v>14.068483058697307</v>
      </c>
      <c r="ED27">
        <v>14.068483058697307</v>
      </c>
      <c r="EE27">
        <v>7.0691291609193003</v>
      </c>
      <c r="EF27">
        <v>7.0691291609193003</v>
      </c>
      <c r="EG27">
        <v>13.872702916017362</v>
      </c>
      <c r="EH27">
        <v>7.0691291609193003</v>
      </c>
      <c r="EI27">
        <v>12.191502030120143</v>
      </c>
      <c r="EJ27">
        <v>14.068483058697307</v>
      </c>
      <c r="EK27">
        <v>14.068483058697307</v>
      </c>
      <c r="EL27">
        <v>14.068483058697307</v>
      </c>
      <c r="EM27">
        <v>14.068483058697307</v>
      </c>
      <c r="EN27">
        <v>7.0691291609193003</v>
      </c>
      <c r="EO27">
        <v>14.068483058697307</v>
      </c>
      <c r="EP27">
        <v>7.0691291609193003</v>
      </c>
      <c r="EQ27">
        <v>14.068483058697307</v>
      </c>
      <c r="ER27">
        <v>14.068483058697307</v>
      </c>
      <c r="ES27">
        <v>7.5187127132793332</v>
      </c>
      <c r="ET27">
        <v>7.0691291609193003</v>
      </c>
      <c r="EU27">
        <v>7.0691291609193003</v>
      </c>
      <c r="EV27">
        <v>14.068483058697307</v>
      </c>
      <c r="EW27">
        <v>7.0691291609193003</v>
      </c>
      <c r="EX27">
        <v>14.068483058697307</v>
      </c>
      <c r="EY27">
        <v>14.068483058697307</v>
      </c>
      <c r="EZ27">
        <v>14.068483058697307</v>
      </c>
      <c r="FA27">
        <v>7.0691291609193003</v>
      </c>
      <c r="FB27">
        <v>7.0691291609193003</v>
      </c>
      <c r="FC27">
        <v>14.068483058697307</v>
      </c>
      <c r="FD27">
        <v>14.068483058697307</v>
      </c>
      <c r="FE27">
        <v>14.068483058697307</v>
      </c>
      <c r="FF27">
        <v>14.068483058697307</v>
      </c>
      <c r="FG27">
        <v>7.0691291609193003</v>
      </c>
      <c r="FH27">
        <v>7.135061128470535</v>
      </c>
      <c r="FI27">
        <v>7.0691291609193003</v>
      </c>
      <c r="FJ27">
        <v>13.898016106555561</v>
      </c>
      <c r="FK27">
        <v>14.068483058697307</v>
      </c>
      <c r="FL27">
        <v>14.068483058697307</v>
      </c>
      <c r="FM27">
        <v>7.0691291609193003</v>
      </c>
      <c r="FN27">
        <v>14.068483058697307</v>
      </c>
      <c r="FO27">
        <v>14.068483058697307</v>
      </c>
      <c r="FP27">
        <v>7.0691291609193003</v>
      </c>
      <c r="FQ27">
        <v>7.0691291609193003</v>
      </c>
      <c r="FR27">
        <v>14.068483058697307</v>
      </c>
      <c r="FS27">
        <v>14.068483058697307</v>
      </c>
      <c r="FT27">
        <v>14.068483058697307</v>
      </c>
      <c r="FU27">
        <v>14.068483058697307</v>
      </c>
      <c r="FV27">
        <v>7.0691291609193003</v>
      </c>
      <c r="FW27">
        <v>7.0691291609193003</v>
      </c>
      <c r="FX27">
        <v>12.832001327255597</v>
      </c>
      <c r="FY27">
        <v>9.7325637262796398</v>
      </c>
      <c r="FZ27">
        <v>11.609060524081986</v>
      </c>
      <c r="GA27">
        <v>7.0691291609193003</v>
      </c>
      <c r="GB27">
        <v>14.068483058697307</v>
      </c>
      <c r="GC27">
        <v>14.068483058697307</v>
      </c>
      <c r="GD27">
        <v>14.068483058697307</v>
      </c>
      <c r="GE27">
        <v>14.068483058697307</v>
      </c>
      <c r="GF27">
        <v>14.068483058697307</v>
      </c>
      <c r="GG27">
        <v>14.068483058697307</v>
      </c>
      <c r="GH27">
        <v>13.971626343074714</v>
      </c>
      <c r="GI27">
        <v>11.730325139506622</v>
      </c>
      <c r="GJ27">
        <v>13.50090628341025</v>
      </c>
      <c r="GK27">
        <v>7.0691291609193003</v>
      </c>
      <c r="GL27">
        <v>14.068483058697307</v>
      </c>
      <c r="GM27">
        <v>7.0691291609193003</v>
      </c>
      <c r="GN27">
        <v>14.068483058697307</v>
      </c>
      <c r="GO27">
        <v>14.068483058697307</v>
      </c>
      <c r="GP27">
        <v>14.068483058697307</v>
      </c>
      <c r="GQ27">
        <v>7.0691291609193003</v>
      </c>
      <c r="GR27">
        <v>11.083460140571763</v>
      </c>
      <c r="GS27">
        <v>7.0691291609193003</v>
      </c>
      <c r="GT27">
        <v>13.610481952295334</v>
      </c>
      <c r="GU27">
        <v>7.5862533856411254</v>
      </c>
      <c r="GV27">
        <v>14.068483058697307</v>
      </c>
      <c r="GW27">
        <v>14.068483058697307</v>
      </c>
      <c r="GX27">
        <v>7.0691291609193003</v>
      </c>
      <c r="GY27">
        <v>14.068483058697307</v>
      </c>
      <c r="GZ27">
        <v>7.0691291609193003</v>
      </c>
      <c r="HA27">
        <v>7.0691291609193003</v>
      </c>
      <c r="HB27">
        <v>7.0691291609193003</v>
      </c>
      <c r="HC27">
        <v>14.068483058697307</v>
      </c>
      <c r="HD27">
        <v>14.068483058697307</v>
      </c>
      <c r="HE27">
        <v>7.0691291609193003</v>
      </c>
      <c r="HF27">
        <v>14.068483058697307</v>
      </c>
      <c r="HG27">
        <v>14.068483058697307</v>
      </c>
      <c r="HH27">
        <v>14.068483058697307</v>
      </c>
      <c r="HI27">
        <v>14.068483058697307</v>
      </c>
      <c r="HJ27">
        <v>7.0691291609193003</v>
      </c>
      <c r="HK27">
        <v>7.0691291609193003</v>
      </c>
      <c r="HL27">
        <v>14.068483058697307</v>
      </c>
      <c r="HM27">
        <v>14.068483058697307</v>
      </c>
      <c r="HN27">
        <v>7.138527553979797</v>
      </c>
      <c r="HO27">
        <v>14.068483058697307</v>
      </c>
      <c r="HP27">
        <v>7.0691291609193003</v>
      </c>
      <c r="HQ27">
        <v>7.0691291609193003</v>
      </c>
      <c r="HR27">
        <v>14.068483058697307</v>
      </c>
      <c r="HS27">
        <v>7.0691291609193003</v>
      </c>
      <c r="HT27">
        <v>12.323383915360138</v>
      </c>
      <c r="HU27">
        <v>14.068483058697307</v>
      </c>
      <c r="HV27">
        <v>14.068483058697307</v>
      </c>
      <c r="HW27">
        <v>7.0691291609193003</v>
      </c>
      <c r="HX27">
        <v>14.068483058697307</v>
      </c>
      <c r="HY27">
        <v>8.3716122214872009</v>
      </c>
      <c r="HZ27">
        <v>14.068483058697307</v>
      </c>
      <c r="IA27">
        <v>14.068483058697307</v>
      </c>
      <c r="IB27">
        <v>14.068483058697307</v>
      </c>
      <c r="IC27">
        <v>7.0691291609193003</v>
      </c>
      <c r="ID27">
        <v>14.068483058697307</v>
      </c>
      <c r="IE27">
        <v>9.4635722608901727</v>
      </c>
      <c r="IF27">
        <v>14.068483058697307</v>
      </c>
      <c r="IG27">
        <v>8.798221417537663</v>
      </c>
      <c r="IH27">
        <v>14.068483058697307</v>
      </c>
      <c r="II27">
        <v>7.0691291609193003</v>
      </c>
      <c r="IJ27">
        <v>7.0691291609193003</v>
      </c>
      <c r="IK27">
        <v>14.068483058697307</v>
      </c>
      <c r="IL27">
        <v>14.068483058697307</v>
      </c>
      <c r="IM27">
        <v>7.0691291609193003</v>
      </c>
      <c r="IN27">
        <v>14.068483058697307</v>
      </c>
      <c r="IO27">
        <v>14.068483058697307</v>
      </c>
      <c r="IP27">
        <v>7.0691291609193003</v>
      </c>
      <c r="IQ27">
        <v>11.785798833811029</v>
      </c>
      <c r="IR27">
        <v>14.068483058697307</v>
      </c>
      <c r="IS27">
        <v>14.068483058697307</v>
      </c>
      <c r="IT27">
        <v>14.068483058697307</v>
      </c>
      <c r="IU27">
        <v>14.068483058697307</v>
      </c>
      <c r="IV27">
        <v>14.068483058697307</v>
      </c>
      <c r="IW27">
        <v>14.068483058697307</v>
      </c>
      <c r="IX27">
        <v>14.068483058697307</v>
      </c>
      <c r="IY27">
        <v>7.0691291609193003</v>
      </c>
      <c r="IZ27">
        <v>7.0691291609193003</v>
      </c>
      <c r="JA27">
        <v>14.068483058697307</v>
      </c>
      <c r="JB27">
        <v>9.7120883529199968</v>
      </c>
      <c r="JC27">
        <v>7.0691291609193003</v>
      </c>
      <c r="JD27">
        <v>14.068483058697307</v>
      </c>
      <c r="JE27">
        <v>14.068483058697307</v>
      </c>
      <c r="JF27">
        <v>12.634610728277142</v>
      </c>
      <c r="JG27">
        <v>7.0691291609193003</v>
      </c>
      <c r="JH27">
        <v>12.0109862727187</v>
      </c>
      <c r="JI27">
        <v>14.068483058697307</v>
      </c>
      <c r="JJ27">
        <v>7.0691291609193003</v>
      </c>
      <c r="JK27">
        <v>9.8162137309011364</v>
      </c>
      <c r="JL27">
        <v>12.720467336497828</v>
      </c>
      <c r="JM27">
        <v>14.068483058697307</v>
      </c>
      <c r="JN27">
        <v>8.9070124856613369</v>
      </c>
      <c r="JO27">
        <v>10.38294592140462</v>
      </c>
      <c r="JP27">
        <v>10.169110166806544</v>
      </c>
      <c r="JQ27">
        <v>14.068483058697307</v>
      </c>
      <c r="JR27">
        <v>14.068483058697307</v>
      </c>
      <c r="JS27">
        <v>14.068483058697307</v>
      </c>
      <c r="JT27">
        <v>7.0691291609193003</v>
      </c>
      <c r="JU27">
        <v>11.801371746334757</v>
      </c>
      <c r="JV27">
        <v>7.0691291609193003</v>
      </c>
      <c r="JW27">
        <v>11.382500073352711</v>
      </c>
      <c r="JX27">
        <v>7.8328603486212112</v>
      </c>
      <c r="JY27">
        <v>7.0691291609193003</v>
      </c>
      <c r="JZ27">
        <v>7.0691291609193003</v>
      </c>
      <c r="KA27">
        <v>7.0691291609193003</v>
      </c>
      <c r="KB27">
        <v>14.068483058697307</v>
      </c>
      <c r="KC27">
        <v>10.897089970181279</v>
      </c>
      <c r="KD27">
        <v>14.068483058697307</v>
      </c>
      <c r="KE27">
        <v>7.0691291609193003</v>
      </c>
      <c r="KF27">
        <v>7.0691291609193003</v>
      </c>
      <c r="KG27">
        <v>14.068483058697307</v>
      </c>
      <c r="KH27">
        <v>10.827298757507631</v>
      </c>
      <c r="KI27">
        <v>14.068483058697307</v>
      </c>
      <c r="KJ27">
        <v>9.0080421047072967</v>
      </c>
      <c r="KK27">
        <v>14.068483058697307</v>
      </c>
      <c r="KL27">
        <v>14.068483058697307</v>
      </c>
      <c r="KM27">
        <v>14.068483058697307</v>
      </c>
      <c r="KN27">
        <v>7.0691291609193003</v>
      </c>
      <c r="KO27">
        <v>8.2721005861868235</v>
      </c>
      <c r="KP27">
        <v>14.068483058697307</v>
      </c>
      <c r="KQ27">
        <v>14.068483058697307</v>
      </c>
      <c r="KR27">
        <v>9.1747371335375014</v>
      </c>
      <c r="KS27">
        <v>14.068483058697307</v>
      </c>
      <c r="KT27">
        <v>14.068483058697307</v>
      </c>
      <c r="KU27">
        <v>14.068483058697307</v>
      </c>
      <c r="KV27">
        <v>14.068483058697307</v>
      </c>
      <c r="KW27">
        <v>7.0691291609193003</v>
      </c>
      <c r="KX27">
        <v>7.0691291609193003</v>
      </c>
      <c r="KY27">
        <v>14.068483058697307</v>
      </c>
      <c r="KZ27">
        <v>14.068483058697307</v>
      </c>
      <c r="LA27">
        <v>14.068483058697307</v>
      </c>
      <c r="LB27">
        <v>14.068483058697307</v>
      </c>
      <c r="LC27">
        <v>11.45867425772486</v>
      </c>
      <c r="LD27">
        <v>13.109565272038067</v>
      </c>
      <c r="LE27">
        <v>7.0691291609193003</v>
      </c>
      <c r="LF27">
        <v>14.068483058697307</v>
      </c>
      <c r="LG27">
        <v>14.068483058697307</v>
      </c>
      <c r="LH27">
        <v>14.068483058697307</v>
      </c>
      <c r="LI27">
        <v>12.665149901604591</v>
      </c>
      <c r="LJ27">
        <v>7.0691291609193003</v>
      </c>
      <c r="LK27">
        <v>14.068483058697307</v>
      </c>
      <c r="LL27">
        <v>14.068483058697307</v>
      </c>
      <c r="LM27">
        <v>7.0691291609193003</v>
      </c>
      <c r="LN27">
        <v>7.0691291609193003</v>
      </c>
      <c r="LO27">
        <v>7.0691291609193003</v>
      </c>
      <c r="LP27">
        <v>8.4040933657730363</v>
      </c>
      <c r="LQ27">
        <v>14.068483058697307</v>
      </c>
      <c r="LR27">
        <v>14.068483058697307</v>
      </c>
      <c r="LS27">
        <v>13.862978366630188</v>
      </c>
      <c r="LT27">
        <v>14.068483058697307</v>
      </c>
      <c r="LU27">
        <v>7.0691291609193003</v>
      </c>
      <c r="LV27">
        <v>7.0691291609193003</v>
      </c>
      <c r="LW27">
        <v>7.0691291609193003</v>
      </c>
      <c r="LX27">
        <v>7.0691291609193003</v>
      </c>
      <c r="LY27">
        <v>7.0691291609193003</v>
      </c>
      <c r="LZ27">
        <v>14.068483058697307</v>
      </c>
      <c r="MA27">
        <v>7.0691291609193003</v>
      </c>
      <c r="MB27">
        <v>14.068483058697307</v>
      </c>
      <c r="MC27">
        <v>7.0691291609193003</v>
      </c>
      <c r="MD27">
        <v>7.0691291609193003</v>
      </c>
      <c r="ME27">
        <v>14.068483058697307</v>
      </c>
      <c r="MF27">
        <v>10.445493829340947</v>
      </c>
      <c r="MG27">
        <v>14.068483058697307</v>
      </c>
      <c r="MH27">
        <v>14.068483058697307</v>
      </c>
      <c r="MI27">
        <v>14.068483058697307</v>
      </c>
      <c r="MJ27">
        <v>7.0691291609193003</v>
      </c>
      <c r="MK27">
        <v>7.0691291609193003</v>
      </c>
      <c r="ML27">
        <v>7.0691291609193003</v>
      </c>
      <c r="MM27">
        <v>14.068483058697307</v>
      </c>
      <c r="MN27">
        <v>7.0691291609193003</v>
      </c>
      <c r="MO27">
        <v>7.0691291609193003</v>
      </c>
      <c r="MP27">
        <v>14.068483058697307</v>
      </c>
      <c r="MQ27">
        <v>14.068483058697307</v>
      </c>
      <c r="MR27">
        <v>14.068483058697307</v>
      </c>
      <c r="MS27">
        <v>14.068483058697307</v>
      </c>
      <c r="MT27">
        <v>14.068483058697307</v>
      </c>
      <c r="MU27">
        <v>14.068483058697307</v>
      </c>
      <c r="MV27">
        <v>14.068483058697307</v>
      </c>
      <c r="MW27">
        <v>7.0691291609193003</v>
      </c>
      <c r="MX27">
        <v>7.0691291609193003</v>
      </c>
      <c r="MY27">
        <v>10.41285555647516</v>
      </c>
      <c r="MZ27">
        <v>7.0691291609193003</v>
      </c>
      <c r="NA27">
        <v>7.0691291609193003</v>
      </c>
      <c r="NB27">
        <v>14.068483058697307</v>
      </c>
      <c r="NC27">
        <v>14.068483058697307</v>
      </c>
      <c r="ND27">
        <v>7.0691291609193003</v>
      </c>
      <c r="NE27">
        <v>11.5684819477595</v>
      </c>
      <c r="NF27">
        <v>14.068483058697307</v>
      </c>
      <c r="NG27">
        <v>7.0691291609193003</v>
      </c>
      <c r="NH27">
        <v>14.068483058697307</v>
      </c>
      <c r="NI27">
        <v>7.129088521687704</v>
      </c>
      <c r="NJ27">
        <v>14.068483058697307</v>
      </c>
      <c r="NK27">
        <v>7.0691291609193003</v>
      </c>
      <c r="NL27">
        <v>14.068483058697307</v>
      </c>
      <c r="NM27">
        <v>7.0691291609193003</v>
      </c>
      <c r="NN27">
        <v>14.068483058697307</v>
      </c>
      <c r="NO27">
        <v>7.0691291609193003</v>
      </c>
      <c r="NP27">
        <v>14.068483058697307</v>
      </c>
      <c r="NQ27">
        <v>7.6891041013967767</v>
      </c>
      <c r="NR27">
        <v>14.068483058697307</v>
      </c>
      <c r="NS27">
        <v>7.0691291609193003</v>
      </c>
      <c r="NT27">
        <v>7.0691291609193003</v>
      </c>
      <c r="NU27">
        <v>14.068483058697307</v>
      </c>
      <c r="NV27">
        <v>8.5686449760198506</v>
      </c>
      <c r="NW27">
        <v>14.068483058697307</v>
      </c>
      <c r="NX27">
        <v>14.068483058697307</v>
      </c>
      <c r="NY27">
        <v>7.0691291609193003</v>
      </c>
      <c r="NZ27">
        <v>7.0691291609193003</v>
      </c>
      <c r="OA27">
        <v>7.0691291609193003</v>
      </c>
      <c r="OB27">
        <v>12.919393894989826</v>
      </c>
      <c r="OC27">
        <v>14.068483058697307</v>
      </c>
      <c r="OD27">
        <v>14.068483058697307</v>
      </c>
      <c r="OE27">
        <v>14.068483058697307</v>
      </c>
      <c r="OF27">
        <v>14.068483058697307</v>
      </c>
      <c r="OG27">
        <v>14.068483058697307</v>
      </c>
      <c r="OH27">
        <v>14.068483058697307</v>
      </c>
      <c r="OI27">
        <v>14.068483058697307</v>
      </c>
      <c r="OJ27">
        <v>7.0691291609193003</v>
      </c>
      <c r="OK27">
        <v>14.068483058697307</v>
      </c>
      <c r="OL27">
        <v>7.0691291609193003</v>
      </c>
      <c r="OM27">
        <v>14.068483058697307</v>
      </c>
      <c r="ON27">
        <v>14.068483058697307</v>
      </c>
      <c r="OO27">
        <v>11.383721477970022</v>
      </c>
      <c r="OP27">
        <v>7.0691291609193003</v>
      </c>
      <c r="OQ27">
        <v>14.068483058697307</v>
      </c>
      <c r="OR27">
        <v>7.0691291609193003</v>
      </c>
      <c r="OS27">
        <v>14.068483058697307</v>
      </c>
      <c r="OT27">
        <v>14.068483058697307</v>
      </c>
      <c r="OU27">
        <v>14.068483058697307</v>
      </c>
      <c r="OV27">
        <v>7.0691291609193003</v>
      </c>
      <c r="OW27">
        <v>7.0691291609193003</v>
      </c>
      <c r="OX27">
        <v>7.0691291609193003</v>
      </c>
      <c r="OY27">
        <v>7.0691291609193003</v>
      </c>
      <c r="OZ27">
        <v>14.068483058697307</v>
      </c>
      <c r="PA27">
        <v>14.068483058697307</v>
      </c>
      <c r="PB27">
        <v>9.2741550770036003</v>
      </c>
      <c r="PC27">
        <v>14.068483058697307</v>
      </c>
      <c r="PD27">
        <v>14.068483058697307</v>
      </c>
      <c r="PE27">
        <v>14.068483058697307</v>
      </c>
      <c r="PF27">
        <v>14.068483058697307</v>
      </c>
      <c r="PG27">
        <v>7.0691291609193003</v>
      </c>
      <c r="PH27">
        <v>10.623866504106974</v>
      </c>
      <c r="PI27">
        <v>10.151267382872323</v>
      </c>
      <c r="PJ27">
        <v>14.068483058697307</v>
      </c>
      <c r="PK27">
        <v>7.465850611695017</v>
      </c>
      <c r="PL27">
        <v>14.068483058697307</v>
      </c>
      <c r="PM27">
        <v>14.068483058697307</v>
      </c>
      <c r="PN27">
        <v>7.0691291609193003</v>
      </c>
      <c r="PO27">
        <v>14.068483058697307</v>
      </c>
      <c r="PP27">
        <v>7.0691291609193003</v>
      </c>
      <c r="PQ27">
        <v>13.953640010330291</v>
      </c>
      <c r="PR27">
        <v>14.068483058697307</v>
      </c>
      <c r="PS27">
        <v>14.068483058697307</v>
      </c>
      <c r="PT27">
        <v>14.068483058697307</v>
      </c>
      <c r="PU27">
        <v>7.0691291609193003</v>
      </c>
      <c r="PV27">
        <v>7.0691291609193003</v>
      </c>
      <c r="PW27">
        <v>14.068483058697307</v>
      </c>
      <c r="PX27">
        <v>14.068483058697307</v>
      </c>
      <c r="PY27">
        <v>7.0691291609193003</v>
      </c>
      <c r="PZ27">
        <v>14.068483058697307</v>
      </c>
      <c r="QA27">
        <v>14.068483058697307</v>
      </c>
      <c r="QB27">
        <v>14.068483058697307</v>
      </c>
      <c r="QC27">
        <v>11.308628736478118</v>
      </c>
      <c r="QD27">
        <v>7.0691291609193003</v>
      </c>
      <c r="QE27">
        <v>14.068483058697307</v>
      </c>
      <c r="QF27">
        <v>14.068483058697307</v>
      </c>
      <c r="QG27">
        <v>7.0691291609193003</v>
      </c>
      <c r="QH27">
        <v>14.068483058697307</v>
      </c>
      <c r="QI27">
        <v>7.0691291609193003</v>
      </c>
      <c r="QJ27">
        <v>7.0691291609193003</v>
      </c>
      <c r="QK27">
        <v>14.068483058697307</v>
      </c>
      <c r="QL27">
        <v>14.068483058697307</v>
      </c>
      <c r="QM27">
        <v>14.068483058697307</v>
      </c>
      <c r="QN27">
        <v>14.068483058697307</v>
      </c>
      <c r="QO27">
        <v>8.3530673482921252</v>
      </c>
      <c r="QP27">
        <v>11.880009683195194</v>
      </c>
      <c r="QQ27">
        <v>14.068483058697307</v>
      </c>
      <c r="QR27">
        <v>13.583937282958228</v>
      </c>
      <c r="QS27">
        <v>14.068483058697307</v>
      </c>
      <c r="QT27">
        <v>14.068483058697307</v>
      </c>
      <c r="QU27">
        <v>7.0691291609193003</v>
      </c>
      <c r="QV27">
        <v>7.0691291609193003</v>
      </c>
      <c r="QW27">
        <v>7.0691291609193003</v>
      </c>
      <c r="QX27">
        <v>12.234462740155678</v>
      </c>
      <c r="QY27">
        <v>14.068483058697307</v>
      </c>
      <c r="QZ27">
        <v>14.068483058697307</v>
      </c>
      <c r="RA27">
        <v>14.068483058697307</v>
      </c>
      <c r="RB27">
        <v>14.068483058697307</v>
      </c>
      <c r="RC27">
        <v>14.068483058697307</v>
      </c>
      <c r="RD27">
        <v>14.068483058697307</v>
      </c>
      <c r="RE27">
        <v>11.899978974384574</v>
      </c>
      <c r="RF27">
        <v>14.068483058697307</v>
      </c>
      <c r="RG27">
        <v>14.068483058697307</v>
      </c>
      <c r="RH27">
        <v>14.068483058697307</v>
      </c>
      <c r="RI27">
        <v>14.068483058697307</v>
      </c>
      <c r="RJ27">
        <v>14.068483058697307</v>
      </c>
      <c r="RK27">
        <v>9.811491121086064</v>
      </c>
      <c r="RL27">
        <v>14.068483058697307</v>
      </c>
      <c r="RM27">
        <v>7.0691291609193003</v>
      </c>
      <c r="RN27">
        <v>14.068483058697307</v>
      </c>
      <c r="RO27">
        <v>9.4359236690648078</v>
      </c>
      <c r="RP27">
        <v>14.068483058697307</v>
      </c>
      <c r="RQ27">
        <v>14.068483058697307</v>
      </c>
      <c r="RR27">
        <v>14.068483058697307</v>
      </c>
      <c r="RS27">
        <v>14.068483058697307</v>
      </c>
      <c r="RT27">
        <v>14.068483058697307</v>
      </c>
      <c r="RU27">
        <v>14.068483058697307</v>
      </c>
      <c r="RV27">
        <v>14.068483058697307</v>
      </c>
      <c r="RW27">
        <v>14.068483058697307</v>
      </c>
      <c r="RX27">
        <v>14.068483058697307</v>
      </c>
      <c r="RY27">
        <v>7.0691291609193003</v>
      </c>
      <c r="RZ27">
        <v>9.129217771579853</v>
      </c>
      <c r="SA27">
        <v>14.068483058697307</v>
      </c>
      <c r="SB27">
        <v>11.717638702877261</v>
      </c>
      <c r="SC27">
        <v>14.068483058697307</v>
      </c>
      <c r="SD27">
        <v>14.068483058697307</v>
      </c>
      <c r="SE27">
        <v>9.833657118755152</v>
      </c>
      <c r="SF27">
        <v>7.6243796489994038</v>
      </c>
      <c r="SG27">
        <v>14.068483058697307</v>
      </c>
    </row>
    <row r="28" spans="1:501" x14ac:dyDescent="0.35">
      <c r="A28">
        <v>2047</v>
      </c>
      <c r="B28">
        <v>14.771907211632172</v>
      </c>
      <c r="C28">
        <v>9.4474425341443329</v>
      </c>
      <c r="D28">
        <v>12.797224989763864</v>
      </c>
      <c r="E28">
        <v>14.771907211632172</v>
      </c>
      <c r="F28">
        <v>10.240593703108964</v>
      </c>
      <c r="G28">
        <v>14.771907211632172</v>
      </c>
      <c r="H28">
        <v>14.771907211632172</v>
      </c>
      <c r="I28">
        <v>14.771907211632172</v>
      </c>
      <c r="J28">
        <v>14.771907211632172</v>
      </c>
      <c r="K28">
        <v>14.771907211632172</v>
      </c>
      <c r="L28">
        <v>7.1595933366531863</v>
      </c>
      <c r="M28">
        <v>7.1595933366531863</v>
      </c>
      <c r="N28">
        <v>14.771907211632172</v>
      </c>
      <c r="O28">
        <v>14.771907211632172</v>
      </c>
      <c r="P28">
        <v>14.771907211632172</v>
      </c>
      <c r="Q28">
        <v>14.771907211632172</v>
      </c>
      <c r="R28">
        <v>14.771907211632172</v>
      </c>
      <c r="S28">
        <v>14.771907211632172</v>
      </c>
      <c r="T28">
        <v>14.771907211632172</v>
      </c>
      <c r="U28">
        <v>8.5070823724950717</v>
      </c>
      <c r="V28">
        <v>14.771907211632172</v>
      </c>
      <c r="W28">
        <v>14.771907211632172</v>
      </c>
      <c r="X28">
        <v>7.1595933366531863</v>
      </c>
      <c r="Y28">
        <v>7.1595933366531863</v>
      </c>
      <c r="Z28">
        <v>14.771907211632172</v>
      </c>
      <c r="AA28">
        <v>7.1595933366531863</v>
      </c>
      <c r="AB28">
        <v>14.648152441815375</v>
      </c>
      <c r="AC28">
        <v>14.771907211632172</v>
      </c>
      <c r="AD28">
        <v>7.1595933366531863</v>
      </c>
      <c r="AE28">
        <v>14.771907211632172</v>
      </c>
      <c r="AF28">
        <v>14.771907211632172</v>
      </c>
      <c r="AG28">
        <v>14.771907211632172</v>
      </c>
      <c r="AH28">
        <v>14.771907211632172</v>
      </c>
      <c r="AI28">
        <v>14.771907211632172</v>
      </c>
      <c r="AJ28">
        <v>7.1595933366531863</v>
      </c>
      <c r="AK28">
        <v>8.1030103792407253</v>
      </c>
      <c r="AL28">
        <v>14.771907211632172</v>
      </c>
      <c r="AM28">
        <v>7.1595933366531863</v>
      </c>
      <c r="AN28">
        <v>14.771907211632172</v>
      </c>
      <c r="AO28">
        <v>7.1595933366531863</v>
      </c>
      <c r="AP28">
        <v>14.771907211632172</v>
      </c>
      <c r="AQ28">
        <v>14.771907211632172</v>
      </c>
      <c r="AR28">
        <v>7.1595933366531863</v>
      </c>
      <c r="AS28">
        <v>7.1595933366531863</v>
      </c>
      <c r="AT28">
        <v>14.771907211632172</v>
      </c>
      <c r="AU28">
        <v>9.1297211777817093</v>
      </c>
      <c r="AV28">
        <v>14.771907211632172</v>
      </c>
      <c r="AW28">
        <v>14.771907211632172</v>
      </c>
      <c r="AX28">
        <v>8.5629400940638156</v>
      </c>
      <c r="AY28">
        <v>14.771907211632172</v>
      </c>
      <c r="AZ28">
        <v>7.1595933366531863</v>
      </c>
      <c r="BA28">
        <v>14.771907211632172</v>
      </c>
      <c r="BB28">
        <v>11.476632311387053</v>
      </c>
      <c r="BC28">
        <v>7.1595933366531863</v>
      </c>
      <c r="BD28">
        <v>7.1595933366531863</v>
      </c>
      <c r="BE28">
        <v>14.771907211632172</v>
      </c>
      <c r="BF28">
        <v>11.693846824192592</v>
      </c>
      <c r="BG28">
        <v>14.771907211632172</v>
      </c>
      <c r="BH28">
        <v>14.771907211632172</v>
      </c>
      <c r="BI28">
        <v>14.771907211632172</v>
      </c>
      <c r="BJ28">
        <v>14.771907211632172</v>
      </c>
      <c r="BK28">
        <v>7.1595933366531863</v>
      </c>
      <c r="BL28">
        <v>7.1595933366531863</v>
      </c>
      <c r="BM28">
        <v>14.771907211632172</v>
      </c>
      <c r="BN28">
        <v>14.771907211632172</v>
      </c>
      <c r="BO28">
        <v>14.771907211632172</v>
      </c>
      <c r="BP28">
        <v>14.771907211632172</v>
      </c>
      <c r="BQ28">
        <v>14.771907211632172</v>
      </c>
      <c r="BR28">
        <v>14.771907211632172</v>
      </c>
      <c r="BS28">
        <v>14.771907211632172</v>
      </c>
      <c r="BT28">
        <v>7.1595933366531863</v>
      </c>
      <c r="BU28">
        <v>14.771907211632172</v>
      </c>
      <c r="BV28">
        <v>14.771907211632172</v>
      </c>
      <c r="BW28">
        <v>7.1595933366531863</v>
      </c>
      <c r="BX28">
        <v>7.6915809571318166</v>
      </c>
      <c r="BY28">
        <v>7.1595933366531863</v>
      </c>
      <c r="BZ28">
        <v>14.771907211632172</v>
      </c>
      <c r="CA28">
        <v>14.771907211632172</v>
      </c>
      <c r="CB28">
        <v>14.771907211632172</v>
      </c>
      <c r="CC28">
        <v>8.5556381788778104</v>
      </c>
      <c r="CD28">
        <v>11.267625821459836</v>
      </c>
      <c r="CE28">
        <v>7.1595933366531863</v>
      </c>
      <c r="CF28">
        <v>7.1595933366531863</v>
      </c>
      <c r="CG28">
        <v>7.1595933366531863</v>
      </c>
      <c r="CH28">
        <v>14.771907211632172</v>
      </c>
      <c r="CI28">
        <v>14.771907211632172</v>
      </c>
      <c r="CJ28">
        <v>14.771907211632172</v>
      </c>
      <c r="CK28">
        <v>14.771907211632172</v>
      </c>
      <c r="CL28">
        <v>14.771907211632172</v>
      </c>
      <c r="CM28">
        <v>14.771907211632172</v>
      </c>
      <c r="CN28">
        <v>9.9212437024004512</v>
      </c>
      <c r="CO28">
        <v>14.771907211632172</v>
      </c>
      <c r="CP28">
        <v>7.7193364998599838</v>
      </c>
      <c r="CQ28">
        <v>8.3669624568721765</v>
      </c>
      <c r="CR28">
        <v>11.083236942457424</v>
      </c>
      <c r="CS28">
        <v>14.771907211632172</v>
      </c>
      <c r="CT28">
        <v>7.1595933366531863</v>
      </c>
      <c r="CU28">
        <v>14.771907211632172</v>
      </c>
      <c r="CV28">
        <v>14.771907211632172</v>
      </c>
      <c r="CW28">
        <v>14.771907211632172</v>
      </c>
      <c r="CX28">
        <v>7.1595933366531863</v>
      </c>
      <c r="CY28">
        <v>14.771907211632172</v>
      </c>
      <c r="CZ28">
        <v>7.1595933366531863</v>
      </c>
      <c r="DA28">
        <v>14.771907211632172</v>
      </c>
      <c r="DB28">
        <v>14.771907211632172</v>
      </c>
      <c r="DC28">
        <v>7.1595933366531863</v>
      </c>
      <c r="DD28">
        <v>14.771907211632172</v>
      </c>
      <c r="DE28">
        <v>14.771907211632172</v>
      </c>
      <c r="DF28">
        <v>10.306344467494588</v>
      </c>
      <c r="DG28">
        <v>14.771907211632172</v>
      </c>
      <c r="DH28">
        <v>11.26752024410148</v>
      </c>
      <c r="DI28">
        <v>14.771907211632172</v>
      </c>
      <c r="DJ28">
        <v>14.771907211632172</v>
      </c>
      <c r="DK28">
        <v>7.1595933366531863</v>
      </c>
      <c r="DL28">
        <v>14.771907211632172</v>
      </c>
      <c r="DM28">
        <v>14.771907211632172</v>
      </c>
      <c r="DN28">
        <v>7.1595933366531863</v>
      </c>
      <c r="DO28">
        <v>10.588638212808194</v>
      </c>
      <c r="DP28">
        <v>11.131385857390949</v>
      </c>
      <c r="DQ28">
        <v>14.771907211632172</v>
      </c>
      <c r="DR28">
        <v>14.771907211632172</v>
      </c>
      <c r="DS28">
        <v>14.771907211632172</v>
      </c>
      <c r="DT28">
        <v>14.771907211632172</v>
      </c>
      <c r="DU28">
        <v>14.771907211632172</v>
      </c>
      <c r="DV28">
        <v>14.771907211632172</v>
      </c>
      <c r="DW28">
        <v>9.4513919977956267</v>
      </c>
      <c r="DX28">
        <v>14.771907211632172</v>
      </c>
      <c r="DY28">
        <v>7.1595933366531863</v>
      </c>
      <c r="DZ28">
        <v>14.771907211632172</v>
      </c>
      <c r="EA28">
        <v>14.771907211632172</v>
      </c>
      <c r="EB28">
        <v>14.771907211632172</v>
      </c>
      <c r="EC28">
        <v>14.771907211632172</v>
      </c>
      <c r="ED28">
        <v>14.771907211632172</v>
      </c>
      <c r="EE28">
        <v>7.1595933366531863</v>
      </c>
      <c r="EF28">
        <v>7.1595933366531863</v>
      </c>
      <c r="EG28">
        <v>14.771907211632172</v>
      </c>
      <c r="EH28">
        <v>7.1595933366531863</v>
      </c>
      <c r="EI28">
        <v>12.864909072746727</v>
      </c>
      <c r="EJ28">
        <v>14.771907211632172</v>
      </c>
      <c r="EK28">
        <v>14.771907211632172</v>
      </c>
      <c r="EL28">
        <v>14.771907211632172</v>
      </c>
      <c r="EM28">
        <v>14.771907211632172</v>
      </c>
      <c r="EN28">
        <v>7.1595933366531863</v>
      </c>
      <c r="EO28">
        <v>14.771907211632172</v>
      </c>
      <c r="EP28">
        <v>7.1595933366531863</v>
      </c>
      <c r="EQ28">
        <v>14.771907211632172</v>
      </c>
      <c r="ER28">
        <v>14.771907211632172</v>
      </c>
      <c r="ES28">
        <v>8.1293068858722961</v>
      </c>
      <c r="ET28">
        <v>7.5945795202035669</v>
      </c>
      <c r="EU28">
        <v>7.1595933366531863</v>
      </c>
      <c r="EV28">
        <v>14.771907211632172</v>
      </c>
      <c r="EW28">
        <v>7.1595933366531863</v>
      </c>
      <c r="EX28">
        <v>14.771907211632172</v>
      </c>
      <c r="EY28">
        <v>14.771907211632172</v>
      </c>
      <c r="EZ28">
        <v>14.771907211632172</v>
      </c>
      <c r="FA28">
        <v>7.1595933366531863</v>
      </c>
      <c r="FB28">
        <v>7.1595933366531863</v>
      </c>
      <c r="FC28">
        <v>14.771907211632172</v>
      </c>
      <c r="FD28">
        <v>14.771907211632172</v>
      </c>
      <c r="FE28">
        <v>14.771907211632172</v>
      </c>
      <c r="FF28">
        <v>14.771907211632172</v>
      </c>
      <c r="FG28">
        <v>7.1595933366531863</v>
      </c>
      <c r="FH28">
        <v>7.273951986876698</v>
      </c>
      <c r="FI28">
        <v>7.1595933366531863</v>
      </c>
      <c r="FJ28">
        <v>14.759991827893606</v>
      </c>
      <c r="FK28">
        <v>14.771907211632172</v>
      </c>
      <c r="FL28">
        <v>14.771907211632172</v>
      </c>
      <c r="FM28">
        <v>7.1595933366531863</v>
      </c>
      <c r="FN28">
        <v>14.771907211632172</v>
      </c>
      <c r="FO28">
        <v>14.771907211632172</v>
      </c>
      <c r="FP28">
        <v>7.1595933366531863</v>
      </c>
      <c r="FQ28">
        <v>7.1595933366531863</v>
      </c>
      <c r="FR28">
        <v>14.771907211632172</v>
      </c>
      <c r="FS28">
        <v>14.771907211632172</v>
      </c>
      <c r="FT28">
        <v>14.771907211632172</v>
      </c>
      <c r="FU28">
        <v>14.771907211632172</v>
      </c>
      <c r="FV28">
        <v>7.1595933366531863</v>
      </c>
      <c r="FW28">
        <v>7.1595933366531863</v>
      </c>
      <c r="FX28">
        <v>13.41990967797423</v>
      </c>
      <c r="FY28">
        <v>10.304455501439833</v>
      </c>
      <c r="FZ28">
        <v>12.235487713160312</v>
      </c>
      <c r="GA28">
        <v>7.1595933366531863</v>
      </c>
      <c r="GB28">
        <v>14.771907211632172</v>
      </c>
      <c r="GC28">
        <v>14.771907211632172</v>
      </c>
      <c r="GD28">
        <v>14.771907211632172</v>
      </c>
      <c r="GE28">
        <v>14.771907211632172</v>
      </c>
      <c r="GF28">
        <v>14.771907211632172</v>
      </c>
      <c r="GG28">
        <v>14.771907211632172</v>
      </c>
      <c r="GH28">
        <v>14.771907211632172</v>
      </c>
      <c r="GI28">
        <v>12.930598408105004</v>
      </c>
      <c r="GJ28">
        <v>14.771907211632172</v>
      </c>
      <c r="GK28">
        <v>7.2359785366578464</v>
      </c>
      <c r="GL28">
        <v>14.771907211632172</v>
      </c>
      <c r="GM28">
        <v>7.1595933366531863</v>
      </c>
      <c r="GN28">
        <v>14.771907211632172</v>
      </c>
      <c r="GO28">
        <v>14.771907211632172</v>
      </c>
      <c r="GP28">
        <v>14.771907211632172</v>
      </c>
      <c r="GQ28">
        <v>7.1595933366531863</v>
      </c>
      <c r="GR28">
        <v>11.554507077633437</v>
      </c>
      <c r="GS28">
        <v>7.1595933366531863</v>
      </c>
      <c r="GT28">
        <v>14.270554093809201</v>
      </c>
      <c r="GU28">
        <v>7.7545729677636146</v>
      </c>
      <c r="GV28">
        <v>14.771907211632172</v>
      </c>
      <c r="GW28">
        <v>14.771907211632172</v>
      </c>
      <c r="GX28">
        <v>7.1595933366531863</v>
      </c>
      <c r="GY28">
        <v>14.771907211632172</v>
      </c>
      <c r="GZ28">
        <v>7.1595933366531863</v>
      </c>
      <c r="HA28">
        <v>7.1595933366531863</v>
      </c>
      <c r="HB28">
        <v>7.1595933366531863</v>
      </c>
      <c r="HC28">
        <v>14.771907211632172</v>
      </c>
      <c r="HD28">
        <v>14.771907211632172</v>
      </c>
      <c r="HE28">
        <v>7.1595933366531863</v>
      </c>
      <c r="HF28">
        <v>14.771907211632172</v>
      </c>
      <c r="HG28">
        <v>14.771907211632172</v>
      </c>
      <c r="HH28">
        <v>14.771907211632172</v>
      </c>
      <c r="HI28">
        <v>14.771907211632172</v>
      </c>
      <c r="HJ28">
        <v>7.1595933366531863</v>
      </c>
      <c r="HK28">
        <v>7.1595933366531863</v>
      </c>
      <c r="HL28">
        <v>14.771907211632172</v>
      </c>
      <c r="HM28">
        <v>14.771907211632172</v>
      </c>
      <c r="HN28">
        <v>7.6016043674512757</v>
      </c>
      <c r="HO28">
        <v>14.771907211632172</v>
      </c>
      <c r="HP28">
        <v>7.1595933366531863</v>
      </c>
      <c r="HQ28">
        <v>7.1595933366531863</v>
      </c>
      <c r="HR28">
        <v>14.771907211632172</v>
      </c>
      <c r="HS28">
        <v>7.1595933366531863</v>
      </c>
      <c r="HT28">
        <v>13.288906814620359</v>
      </c>
      <c r="HU28">
        <v>14.771907211632172</v>
      </c>
      <c r="HV28">
        <v>14.771907211632172</v>
      </c>
      <c r="HW28">
        <v>7.1595933366531863</v>
      </c>
      <c r="HX28">
        <v>14.771907211632172</v>
      </c>
      <c r="HY28">
        <v>8.5998924461748505</v>
      </c>
      <c r="HZ28">
        <v>14.771907211632172</v>
      </c>
      <c r="IA28">
        <v>14.771907211632172</v>
      </c>
      <c r="IB28">
        <v>14.771907211632172</v>
      </c>
      <c r="IC28">
        <v>7.1595933366531863</v>
      </c>
      <c r="ID28">
        <v>14.771907211632172</v>
      </c>
      <c r="IE28">
        <v>9.7935058113573099</v>
      </c>
      <c r="IF28">
        <v>14.771907211632172</v>
      </c>
      <c r="IG28">
        <v>9.577945623362865</v>
      </c>
      <c r="IH28">
        <v>14.771907211632172</v>
      </c>
      <c r="II28">
        <v>7.1595933366531863</v>
      </c>
      <c r="IJ28">
        <v>7.1595933366531863</v>
      </c>
      <c r="IK28">
        <v>14.771907211632172</v>
      </c>
      <c r="IL28">
        <v>14.771907211632172</v>
      </c>
      <c r="IM28">
        <v>7.1595933366531863</v>
      </c>
      <c r="IN28">
        <v>14.771907211632172</v>
      </c>
      <c r="IO28">
        <v>14.771907211632172</v>
      </c>
      <c r="IP28">
        <v>7.1595933366531863</v>
      </c>
      <c r="IQ28">
        <v>12.994413536470832</v>
      </c>
      <c r="IR28">
        <v>14.771907211632172</v>
      </c>
      <c r="IS28">
        <v>14.771907211632172</v>
      </c>
      <c r="IT28">
        <v>14.771907211632172</v>
      </c>
      <c r="IU28">
        <v>14.771907211632172</v>
      </c>
      <c r="IV28">
        <v>14.771907211632172</v>
      </c>
      <c r="IW28">
        <v>14.771907211632172</v>
      </c>
      <c r="IX28">
        <v>14.771907211632172</v>
      </c>
      <c r="IY28">
        <v>7.1595933366531863</v>
      </c>
      <c r="IZ28">
        <v>7.1595933366531863</v>
      </c>
      <c r="JA28">
        <v>14.771907211632172</v>
      </c>
      <c r="JB28">
        <v>10.422086447006841</v>
      </c>
      <c r="JC28">
        <v>7.1595933366531863</v>
      </c>
      <c r="JD28">
        <v>14.771907211632172</v>
      </c>
      <c r="JE28">
        <v>14.771907211632172</v>
      </c>
      <c r="JF28">
        <v>13.344759602000655</v>
      </c>
      <c r="JG28">
        <v>7.1595933366531863</v>
      </c>
      <c r="JH28">
        <v>13.215209957016024</v>
      </c>
      <c r="JI28">
        <v>14.771907211632172</v>
      </c>
      <c r="JJ28">
        <v>7.1595933366531863</v>
      </c>
      <c r="JK28">
        <v>10.737145507148741</v>
      </c>
      <c r="JL28">
        <v>13.383469089537735</v>
      </c>
      <c r="JM28">
        <v>14.771907211632172</v>
      </c>
      <c r="JN28">
        <v>9.3373889686700977</v>
      </c>
      <c r="JO28">
        <v>11.330107788022254</v>
      </c>
      <c r="JP28">
        <v>10.67363900779076</v>
      </c>
      <c r="JQ28">
        <v>14.771907211632172</v>
      </c>
      <c r="JR28">
        <v>14.771907211632172</v>
      </c>
      <c r="JS28">
        <v>14.771907211632172</v>
      </c>
      <c r="JT28">
        <v>7.1595933366531863</v>
      </c>
      <c r="JU28">
        <v>12.414567624167336</v>
      </c>
      <c r="JV28">
        <v>7.1595933366531863</v>
      </c>
      <c r="JW28">
        <v>12.061478416929118</v>
      </c>
      <c r="JX28">
        <v>8.2654835752237421</v>
      </c>
      <c r="JY28">
        <v>7.1691946227214487</v>
      </c>
      <c r="JZ28">
        <v>7.1595933366531863</v>
      </c>
      <c r="KA28">
        <v>7.1595933366531863</v>
      </c>
      <c r="KB28">
        <v>14.771907211632172</v>
      </c>
      <c r="KC28">
        <v>11.388688330771613</v>
      </c>
      <c r="KD28">
        <v>14.771907211632172</v>
      </c>
      <c r="KE28">
        <v>7.1595933366531863</v>
      </c>
      <c r="KF28">
        <v>7.273639866673892</v>
      </c>
      <c r="KG28">
        <v>14.771907211632172</v>
      </c>
      <c r="KH28">
        <v>11.440178407553853</v>
      </c>
      <c r="KI28">
        <v>14.771907211632172</v>
      </c>
      <c r="KJ28">
        <v>9.7910852920454019</v>
      </c>
      <c r="KK28">
        <v>14.771907211632172</v>
      </c>
      <c r="KL28">
        <v>14.771907211632172</v>
      </c>
      <c r="KM28">
        <v>14.771907211632172</v>
      </c>
      <c r="KN28">
        <v>7.1595933366531863</v>
      </c>
      <c r="KO28">
        <v>8.9810885547288475</v>
      </c>
      <c r="KP28">
        <v>14.771907211632172</v>
      </c>
      <c r="KQ28">
        <v>14.771907211632172</v>
      </c>
      <c r="KR28">
        <v>9.6915232038395658</v>
      </c>
      <c r="KS28">
        <v>14.771907211632172</v>
      </c>
      <c r="KT28">
        <v>14.771907211632172</v>
      </c>
      <c r="KU28">
        <v>14.771907211632172</v>
      </c>
      <c r="KV28">
        <v>14.771907211632172</v>
      </c>
      <c r="KW28">
        <v>7.1595933366531863</v>
      </c>
      <c r="KX28">
        <v>7.1595933366531863</v>
      </c>
      <c r="KY28">
        <v>14.771907211632172</v>
      </c>
      <c r="KZ28">
        <v>14.771907211632172</v>
      </c>
      <c r="LA28">
        <v>14.771907211632172</v>
      </c>
      <c r="LB28">
        <v>14.771907211632172</v>
      </c>
      <c r="LC28">
        <v>11.924829503350292</v>
      </c>
      <c r="LD28">
        <v>14.520979689818743</v>
      </c>
      <c r="LE28">
        <v>7.1595933366531863</v>
      </c>
      <c r="LF28">
        <v>14.771907211632172</v>
      </c>
      <c r="LG28">
        <v>14.771907211632172</v>
      </c>
      <c r="LH28">
        <v>14.771907211632172</v>
      </c>
      <c r="LI28">
        <v>13.397499255497715</v>
      </c>
      <c r="LJ28">
        <v>7.1595933366531863</v>
      </c>
      <c r="LK28">
        <v>14.771907211632172</v>
      </c>
      <c r="LL28">
        <v>14.771907211632172</v>
      </c>
      <c r="LM28">
        <v>7.1595933366531863</v>
      </c>
      <c r="LN28">
        <v>7.1595933366531863</v>
      </c>
      <c r="LO28">
        <v>7.1595933366531863</v>
      </c>
      <c r="LP28">
        <v>9.0460338289978033</v>
      </c>
      <c r="LQ28">
        <v>14.771907211632172</v>
      </c>
      <c r="LR28">
        <v>14.771907211632172</v>
      </c>
      <c r="LS28">
        <v>14.689326568586832</v>
      </c>
      <c r="LT28">
        <v>14.771907211632172</v>
      </c>
      <c r="LU28">
        <v>7.1595933366531863</v>
      </c>
      <c r="LV28">
        <v>7.1595933366531863</v>
      </c>
      <c r="LW28">
        <v>7.1595933366531863</v>
      </c>
      <c r="LX28">
        <v>7.1595933366531863</v>
      </c>
      <c r="LY28">
        <v>7.1595933366531863</v>
      </c>
      <c r="LZ28">
        <v>14.771907211632172</v>
      </c>
      <c r="MA28">
        <v>7.1595933366531863</v>
      </c>
      <c r="MB28">
        <v>14.771907211632172</v>
      </c>
      <c r="MC28">
        <v>7.1595933366531863</v>
      </c>
      <c r="MD28">
        <v>7.1595933366531863</v>
      </c>
      <c r="ME28">
        <v>14.771907211632172</v>
      </c>
      <c r="MF28">
        <v>11.456370999137393</v>
      </c>
      <c r="MG28">
        <v>14.771907211632172</v>
      </c>
      <c r="MH28">
        <v>14.771907211632172</v>
      </c>
      <c r="MI28">
        <v>14.771907211632172</v>
      </c>
      <c r="MJ28">
        <v>7.1595933366531863</v>
      </c>
      <c r="MK28">
        <v>7.1595933366531863</v>
      </c>
      <c r="ML28">
        <v>7.1595933366531863</v>
      </c>
      <c r="MM28">
        <v>14.771907211632172</v>
      </c>
      <c r="MN28">
        <v>7.1595933366531863</v>
      </c>
      <c r="MO28">
        <v>7.1595933366531863</v>
      </c>
      <c r="MP28">
        <v>14.771907211632172</v>
      </c>
      <c r="MQ28">
        <v>14.771907211632172</v>
      </c>
      <c r="MR28">
        <v>14.771907211632172</v>
      </c>
      <c r="MS28">
        <v>14.771907211632172</v>
      </c>
      <c r="MT28">
        <v>14.771907211632172</v>
      </c>
      <c r="MU28">
        <v>14.771907211632172</v>
      </c>
      <c r="MV28">
        <v>14.771907211632172</v>
      </c>
      <c r="MW28">
        <v>7.1595933366531863</v>
      </c>
      <c r="MX28">
        <v>7.1595933366531863</v>
      </c>
      <c r="MY28">
        <v>11.277087933276379</v>
      </c>
      <c r="MZ28">
        <v>7.1595933366531863</v>
      </c>
      <c r="NA28">
        <v>7.1595933366531863</v>
      </c>
      <c r="NB28">
        <v>14.771907211632172</v>
      </c>
      <c r="NC28">
        <v>14.771907211632172</v>
      </c>
      <c r="ND28">
        <v>7.1595933366531863</v>
      </c>
      <c r="NE28">
        <v>12.232384162623561</v>
      </c>
      <c r="NF28">
        <v>14.771907211632172</v>
      </c>
      <c r="NG28">
        <v>7.1595933366531863</v>
      </c>
      <c r="NH28">
        <v>14.771907211632172</v>
      </c>
      <c r="NI28">
        <v>7.6902290453096764</v>
      </c>
      <c r="NJ28">
        <v>14.771907211632172</v>
      </c>
      <c r="NK28">
        <v>7.1595933366531863</v>
      </c>
      <c r="NL28">
        <v>14.771907211632172</v>
      </c>
      <c r="NM28">
        <v>7.1595933366531863</v>
      </c>
      <c r="NN28">
        <v>14.771907211632172</v>
      </c>
      <c r="NO28">
        <v>7.1595933366531863</v>
      </c>
      <c r="NP28">
        <v>14.771907211632172</v>
      </c>
      <c r="NQ28">
        <v>8.0361907336251068</v>
      </c>
      <c r="NR28">
        <v>14.771907211632172</v>
      </c>
      <c r="NS28">
        <v>7.1626409109355782</v>
      </c>
      <c r="NT28">
        <v>7.1595933366531863</v>
      </c>
      <c r="NU28">
        <v>14.771907211632172</v>
      </c>
      <c r="NV28">
        <v>9.0329456806201893</v>
      </c>
      <c r="NW28">
        <v>14.771907211632172</v>
      </c>
      <c r="NX28">
        <v>14.771907211632172</v>
      </c>
      <c r="NY28">
        <v>7.1595933366531863</v>
      </c>
      <c r="NZ28">
        <v>7.1595933366531863</v>
      </c>
      <c r="OA28">
        <v>7.1595933366531863</v>
      </c>
      <c r="OB28">
        <v>14.301245028735522</v>
      </c>
      <c r="OC28">
        <v>14.771907211632172</v>
      </c>
      <c r="OD28">
        <v>14.771907211632172</v>
      </c>
      <c r="OE28">
        <v>14.771907211632172</v>
      </c>
      <c r="OF28">
        <v>14.771907211632172</v>
      </c>
      <c r="OG28">
        <v>14.771907211632172</v>
      </c>
      <c r="OH28">
        <v>14.771907211632172</v>
      </c>
      <c r="OI28">
        <v>14.771907211632172</v>
      </c>
      <c r="OJ28">
        <v>7.1595933366531863</v>
      </c>
      <c r="OK28">
        <v>14.771907211632172</v>
      </c>
      <c r="OL28">
        <v>7.1595933366531863</v>
      </c>
      <c r="OM28">
        <v>14.771907211632172</v>
      </c>
      <c r="ON28">
        <v>14.771907211632172</v>
      </c>
      <c r="OO28">
        <v>11.890777486614324</v>
      </c>
      <c r="OP28">
        <v>7.1595933366531863</v>
      </c>
      <c r="OQ28">
        <v>14.771907211632172</v>
      </c>
      <c r="OR28">
        <v>7.1595933366531863</v>
      </c>
      <c r="OS28">
        <v>14.771907211632172</v>
      </c>
      <c r="OT28">
        <v>14.771907211632172</v>
      </c>
      <c r="OU28">
        <v>14.771907211632172</v>
      </c>
      <c r="OV28">
        <v>7.1595933366531863</v>
      </c>
      <c r="OW28">
        <v>7.1595933366531863</v>
      </c>
      <c r="OX28">
        <v>7.1595933366531863</v>
      </c>
      <c r="OY28">
        <v>7.1595933366531863</v>
      </c>
      <c r="OZ28">
        <v>14.771907211632172</v>
      </c>
      <c r="PA28">
        <v>14.771907211632172</v>
      </c>
      <c r="PB28">
        <v>9.6805096268344517</v>
      </c>
      <c r="PC28">
        <v>14.771907211632172</v>
      </c>
      <c r="PD28">
        <v>14.771907211632172</v>
      </c>
      <c r="PE28">
        <v>14.771907211632172</v>
      </c>
      <c r="PF28">
        <v>14.771907211632172</v>
      </c>
      <c r="PG28">
        <v>7.1595933366531863</v>
      </c>
      <c r="PH28">
        <v>11.660587177779863</v>
      </c>
      <c r="PI28">
        <v>10.840288945774166</v>
      </c>
      <c r="PJ28">
        <v>14.771907211632172</v>
      </c>
      <c r="PK28">
        <v>8.0696759911760694</v>
      </c>
      <c r="PL28">
        <v>14.771907211632172</v>
      </c>
      <c r="PM28">
        <v>14.771907211632172</v>
      </c>
      <c r="PN28">
        <v>7.1595933366531863</v>
      </c>
      <c r="PO28">
        <v>14.771907211632172</v>
      </c>
      <c r="PP28">
        <v>7.1595933366531863</v>
      </c>
      <c r="PQ28">
        <v>14.771907211632172</v>
      </c>
      <c r="PR28">
        <v>14.771907211632172</v>
      </c>
      <c r="PS28">
        <v>14.771907211632172</v>
      </c>
      <c r="PT28">
        <v>14.771907211632172</v>
      </c>
      <c r="PU28">
        <v>7.1595933366531863</v>
      </c>
      <c r="PV28">
        <v>7.1595933366531863</v>
      </c>
      <c r="PW28">
        <v>14.771907211632172</v>
      </c>
      <c r="PX28">
        <v>14.771907211632172</v>
      </c>
      <c r="PY28">
        <v>7.1595933366531863</v>
      </c>
      <c r="PZ28">
        <v>14.771907211632172</v>
      </c>
      <c r="QA28">
        <v>14.771907211632172</v>
      </c>
      <c r="QB28">
        <v>14.771907211632172</v>
      </c>
      <c r="QC28">
        <v>12.222701578101649</v>
      </c>
      <c r="QD28">
        <v>7.1595933366531863</v>
      </c>
      <c r="QE28">
        <v>14.771907211632172</v>
      </c>
      <c r="QF28">
        <v>14.771907211632172</v>
      </c>
      <c r="QG28">
        <v>7.1595933366531863</v>
      </c>
      <c r="QH28">
        <v>14.771907211632172</v>
      </c>
      <c r="QI28">
        <v>7.1595933366531863</v>
      </c>
      <c r="QJ28">
        <v>7.1595933366531863</v>
      </c>
      <c r="QK28">
        <v>14.771907211632172</v>
      </c>
      <c r="QL28">
        <v>14.771907211632172</v>
      </c>
      <c r="QM28">
        <v>14.771907211632172</v>
      </c>
      <c r="QN28">
        <v>14.771907211632172</v>
      </c>
      <c r="QO28">
        <v>8.882688788671679</v>
      </c>
      <c r="QP28">
        <v>13.102820518838282</v>
      </c>
      <c r="QQ28">
        <v>14.771907211632172</v>
      </c>
      <c r="QR28">
        <v>14.771907211632172</v>
      </c>
      <c r="QS28">
        <v>14.771907211632172</v>
      </c>
      <c r="QT28">
        <v>14.771907211632172</v>
      </c>
      <c r="QU28">
        <v>7.1595933366531863</v>
      </c>
      <c r="QV28">
        <v>7.1595933366531863</v>
      </c>
      <c r="QW28">
        <v>7.1595933366531863</v>
      </c>
      <c r="QX28">
        <v>13.370779897666628</v>
      </c>
      <c r="QY28">
        <v>14.771907211632172</v>
      </c>
      <c r="QZ28">
        <v>14.771907211632172</v>
      </c>
      <c r="RA28">
        <v>14.771907211632172</v>
      </c>
      <c r="RB28">
        <v>14.771907211632172</v>
      </c>
      <c r="RC28">
        <v>14.771907211632172</v>
      </c>
      <c r="RD28">
        <v>14.771907211632172</v>
      </c>
      <c r="RE28">
        <v>12.567522396412894</v>
      </c>
      <c r="RF28">
        <v>14.771907211632172</v>
      </c>
      <c r="RG28">
        <v>14.771907211632172</v>
      </c>
      <c r="RH28">
        <v>14.771907211632172</v>
      </c>
      <c r="RI28">
        <v>14.771907211632172</v>
      </c>
      <c r="RJ28">
        <v>14.771907211632172</v>
      </c>
      <c r="RK28">
        <v>10.362716119638343</v>
      </c>
      <c r="RL28">
        <v>14.771907211632172</v>
      </c>
      <c r="RM28">
        <v>7.1595933366531863</v>
      </c>
      <c r="RN28">
        <v>14.771907211632172</v>
      </c>
      <c r="RO28">
        <v>10.303462216150363</v>
      </c>
      <c r="RP28">
        <v>14.771907211632172</v>
      </c>
      <c r="RQ28">
        <v>14.771907211632172</v>
      </c>
      <c r="RR28">
        <v>14.771907211632172</v>
      </c>
      <c r="RS28">
        <v>14.771907211632172</v>
      </c>
      <c r="RT28">
        <v>14.771907211632172</v>
      </c>
      <c r="RU28">
        <v>14.771907211632172</v>
      </c>
      <c r="RV28">
        <v>14.771907211632172</v>
      </c>
      <c r="RW28">
        <v>14.771907211632172</v>
      </c>
      <c r="RX28">
        <v>14.771907211632172</v>
      </c>
      <c r="RY28">
        <v>7.1595933366531863</v>
      </c>
      <c r="RZ28">
        <v>9.9542462617711838</v>
      </c>
      <c r="SA28">
        <v>14.771907211632172</v>
      </c>
      <c r="SB28">
        <v>12.335787171667249</v>
      </c>
      <c r="SC28">
        <v>14.771907211632172</v>
      </c>
      <c r="SD28">
        <v>14.771907211632172</v>
      </c>
      <c r="SE28">
        <v>10.757055717256291</v>
      </c>
      <c r="SF28">
        <v>8.2060038383402141</v>
      </c>
      <c r="SG28">
        <v>14.771907211632172</v>
      </c>
    </row>
    <row r="29" spans="1:501" x14ac:dyDescent="0.35">
      <c r="A29">
        <v>2048</v>
      </c>
      <c r="B29">
        <v>15.510502572213781</v>
      </c>
      <c r="C29">
        <v>10.278825285815598</v>
      </c>
      <c r="D29">
        <v>13.357071823061542</v>
      </c>
      <c r="E29">
        <v>15.510502572213781</v>
      </c>
      <c r="F29">
        <v>11.019108381310934</v>
      </c>
      <c r="G29">
        <v>15.510502572213781</v>
      </c>
      <c r="H29">
        <v>15.510502572213781</v>
      </c>
      <c r="I29">
        <v>15.510502572213781</v>
      </c>
      <c r="J29">
        <v>15.510502572213781</v>
      </c>
      <c r="K29">
        <v>15.510502572213781</v>
      </c>
      <c r="L29">
        <v>7.2500575123870705</v>
      </c>
      <c r="M29">
        <v>7.2500575123870705</v>
      </c>
      <c r="N29">
        <v>15.510502572213781</v>
      </c>
      <c r="O29">
        <v>15.510502572213781</v>
      </c>
      <c r="P29">
        <v>15.510502572213781</v>
      </c>
      <c r="Q29">
        <v>15.510502572213781</v>
      </c>
      <c r="R29">
        <v>15.510502572213781</v>
      </c>
      <c r="S29">
        <v>15.510502572213781</v>
      </c>
      <c r="T29">
        <v>15.510502572213781</v>
      </c>
      <c r="U29">
        <v>8.7551484382179083</v>
      </c>
      <c r="V29">
        <v>15.510502572213781</v>
      </c>
      <c r="W29">
        <v>15.510502572213781</v>
      </c>
      <c r="X29">
        <v>7.2500575123870705</v>
      </c>
      <c r="Y29">
        <v>7.2500575123870705</v>
      </c>
      <c r="Z29">
        <v>15.510502572213781</v>
      </c>
      <c r="AA29">
        <v>7.2500575123870705</v>
      </c>
      <c r="AB29">
        <v>15.510502572213781</v>
      </c>
      <c r="AC29">
        <v>15.510502572213781</v>
      </c>
      <c r="AD29">
        <v>7.2500575123870705</v>
      </c>
      <c r="AE29">
        <v>15.510502572213781</v>
      </c>
      <c r="AF29">
        <v>15.510502572213781</v>
      </c>
      <c r="AG29">
        <v>15.510502572213781</v>
      </c>
      <c r="AH29">
        <v>15.510502572213781</v>
      </c>
      <c r="AI29">
        <v>15.510502572213781</v>
      </c>
      <c r="AJ29">
        <v>7.2500575123870705</v>
      </c>
      <c r="AK29">
        <v>8.7377848892078784</v>
      </c>
      <c r="AL29">
        <v>15.510502572213781</v>
      </c>
      <c r="AM29">
        <v>7.2500575123870705</v>
      </c>
      <c r="AN29">
        <v>15.510502572213781</v>
      </c>
      <c r="AO29">
        <v>7.2500575123870705</v>
      </c>
      <c r="AP29">
        <v>15.510502572213781</v>
      </c>
      <c r="AQ29">
        <v>15.510502572213781</v>
      </c>
      <c r="AR29">
        <v>7.5570798047740606</v>
      </c>
      <c r="AS29">
        <v>7.2500575123870705</v>
      </c>
      <c r="AT29">
        <v>15.510502572213781</v>
      </c>
      <c r="AU29">
        <v>9.3959826912343996</v>
      </c>
      <c r="AV29">
        <v>15.510502572213781</v>
      </c>
      <c r="AW29">
        <v>15.510502572213781</v>
      </c>
      <c r="AX29">
        <v>9.0519331771180287</v>
      </c>
      <c r="AY29">
        <v>15.510502572213781</v>
      </c>
      <c r="AZ29">
        <v>7.2500575123870705</v>
      </c>
      <c r="BA29">
        <v>15.510502572213781</v>
      </c>
      <c r="BB29">
        <v>11.92446861070032</v>
      </c>
      <c r="BC29">
        <v>7.2500575123870705</v>
      </c>
      <c r="BD29">
        <v>7.2500575123870705</v>
      </c>
      <c r="BE29">
        <v>15.510502572213781</v>
      </c>
      <c r="BF29">
        <v>12.836503896891859</v>
      </c>
      <c r="BG29">
        <v>15.510502572213781</v>
      </c>
      <c r="BH29">
        <v>15.510502572213781</v>
      </c>
      <c r="BI29">
        <v>15.510502572213781</v>
      </c>
      <c r="BJ29">
        <v>15.510502572213781</v>
      </c>
      <c r="BK29">
        <v>7.2500575123870705</v>
      </c>
      <c r="BL29">
        <v>7.2500575123870705</v>
      </c>
      <c r="BM29">
        <v>15.510502572213781</v>
      </c>
      <c r="BN29">
        <v>15.510502572213781</v>
      </c>
      <c r="BO29">
        <v>15.510502572213781</v>
      </c>
      <c r="BP29">
        <v>15.510502572213781</v>
      </c>
      <c r="BQ29">
        <v>15.510502572213781</v>
      </c>
      <c r="BR29">
        <v>15.510502572213781</v>
      </c>
      <c r="BS29">
        <v>15.510502572213781</v>
      </c>
      <c r="BT29">
        <v>7.2500575123870705</v>
      </c>
      <c r="BU29">
        <v>15.510502572213781</v>
      </c>
      <c r="BV29">
        <v>15.510502572213781</v>
      </c>
      <c r="BW29">
        <v>7.5278379599047893</v>
      </c>
      <c r="BX29">
        <v>8.0238422773853308</v>
      </c>
      <c r="BY29">
        <v>7.2500575123870705</v>
      </c>
      <c r="BZ29">
        <v>15.510502572213781</v>
      </c>
      <c r="CA29">
        <v>15.510502572213781</v>
      </c>
      <c r="CB29">
        <v>15.510502572213781</v>
      </c>
      <c r="CC29">
        <v>9.086266158075583</v>
      </c>
      <c r="CD29">
        <v>11.721370350772652</v>
      </c>
      <c r="CE29">
        <v>7.2500575123870705</v>
      </c>
      <c r="CF29">
        <v>7.2500575123870705</v>
      </c>
      <c r="CG29">
        <v>7.2500575123870705</v>
      </c>
      <c r="CH29">
        <v>15.510502572213781</v>
      </c>
      <c r="CI29">
        <v>15.510502572213781</v>
      </c>
      <c r="CJ29">
        <v>15.510502572213781</v>
      </c>
      <c r="CK29">
        <v>15.510502572213781</v>
      </c>
      <c r="CL29">
        <v>15.510502572213781</v>
      </c>
      <c r="CM29">
        <v>15.510502572213781</v>
      </c>
      <c r="CN29">
        <v>10.816352618464212</v>
      </c>
      <c r="CO29">
        <v>15.510502572213781</v>
      </c>
      <c r="CP29">
        <v>8.3282471155537472</v>
      </c>
      <c r="CQ29">
        <v>8.7240006026743657</v>
      </c>
      <c r="CR29">
        <v>11.498998683161807</v>
      </c>
      <c r="CS29">
        <v>15.510502572213781</v>
      </c>
      <c r="CT29">
        <v>7.2500575123870705</v>
      </c>
      <c r="CU29">
        <v>15.510502572213781</v>
      </c>
      <c r="CV29">
        <v>15.510502572213781</v>
      </c>
      <c r="CW29">
        <v>15.510502572213781</v>
      </c>
      <c r="CX29">
        <v>7.2500575123870705</v>
      </c>
      <c r="CY29">
        <v>15.510502572213781</v>
      </c>
      <c r="CZ29">
        <v>7.2500575123870705</v>
      </c>
      <c r="DA29">
        <v>15.510502572213781</v>
      </c>
      <c r="DB29">
        <v>15.510502572213781</v>
      </c>
      <c r="DC29">
        <v>7.2500575123870705</v>
      </c>
      <c r="DD29">
        <v>15.510502572213781</v>
      </c>
      <c r="DE29">
        <v>15.510502572213781</v>
      </c>
      <c r="DF29">
        <v>11.25404063174703</v>
      </c>
      <c r="DG29">
        <v>15.510502572213781</v>
      </c>
      <c r="DH29">
        <v>12.349394357498053</v>
      </c>
      <c r="DI29">
        <v>15.510502572213781</v>
      </c>
      <c r="DJ29">
        <v>15.510502572213781</v>
      </c>
      <c r="DK29">
        <v>7.2500575123870705</v>
      </c>
      <c r="DL29">
        <v>15.510502572213781</v>
      </c>
      <c r="DM29">
        <v>15.510502572213781</v>
      </c>
      <c r="DN29">
        <v>7.2500575123870705</v>
      </c>
      <c r="DO29">
        <v>11.347452578680755</v>
      </c>
      <c r="DP29">
        <v>11.909878667199685</v>
      </c>
      <c r="DQ29">
        <v>15.510502572213781</v>
      </c>
      <c r="DR29">
        <v>15.510502572213781</v>
      </c>
      <c r="DS29">
        <v>15.510502572213781</v>
      </c>
      <c r="DT29">
        <v>15.510502572213781</v>
      </c>
      <c r="DU29">
        <v>15.510502572213781</v>
      </c>
      <c r="DV29">
        <v>15.510502572213781</v>
      </c>
      <c r="DW29">
        <v>10.252816004780339</v>
      </c>
      <c r="DX29">
        <v>15.510502572213781</v>
      </c>
      <c r="DY29">
        <v>7.2500575123870705</v>
      </c>
      <c r="DZ29">
        <v>15.510502572213781</v>
      </c>
      <c r="EA29">
        <v>15.510502572213781</v>
      </c>
      <c r="EB29">
        <v>15.510502572213781</v>
      </c>
      <c r="EC29">
        <v>15.510502572213781</v>
      </c>
      <c r="ED29">
        <v>15.510502572213781</v>
      </c>
      <c r="EE29">
        <v>7.2500575123870705</v>
      </c>
      <c r="EF29">
        <v>7.2500575123870705</v>
      </c>
      <c r="EG29">
        <v>15.510502572213781</v>
      </c>
      <c r="EH29">
        <v>7.2500575123870705</v>
      </c>
      <c r="EI29">
        <v>13.575512274135269</v>
      </c>
      <c r="EJ29">
        <v>15.510502572213781</v>
      </c>
      <c r="EK29">
        <v>15.510502572213781</v>
      </c>
      <c r="EL29">
        <v>15.510502572213781</v>
      </c>
      <c r="EM29">
        <v>15.510502572213781</v>
      </c>
      <c r="EN29">
        <v>7.2500575123870705</v>
      </c>
      <c r="EO29">
        <v>15.510502572213781</v>
      </c>
      <c r="EP29">
        <v>7.2500575123870705</v>
      </c>
      <c r="EQ29">
        <v>15.510502572213781</v>
      </c>
      <c r="ER29">
        <v>15.510502572213781</v>
      </c>
      <c r="ES29">
        <v>8.7894873716842774</v>
      </c>
      <c r="ET29">
        <v>8.188088358953868</v>
      </c>
      <c r="EU29">
        <v>7.2500575123870705</v>
      </c>
      <c r="EV29">
        <v>15.510502572213781</v>
      </c>
      <c r="EW29">
        <v>7.6407565791389169</v>
      </c>
      <c r="EX29">
        <v>15.510502572213781</v>
      </c>
      <c r="EY29">
        <v>15.510502572213781</v>
      </c>
      <c r="EZ29">
        <v>15.510502572213781</v>
      </c>
      <c r="FA29">
        <v>7.2500575123870705</v>
      </c>
      <c r="FB29">
        <v>7.2500575123870705</v>
      </c>
      <c r="FC29">
        <v>15.510502572213781</v>
      </c>
      <c r="FD29">
        <v>15.510502572213781</v>
      </c>
      <c r="FE29">
        <v>15.510502572213781</v>
      </c>
      <c r="FF29">
        <v>15.510502572213781</v>
      </c>
      <c r="FG29">
        <v>7.2500575123870705</v>
      </c>
      <c r="FH29">
        <v>7.4155464900311623</v>
      </c>
      <c r="FI29">
        <v>7.2500575123870705</v>
      </c>
      <c r="FJ29">
        <v>15.510502572213781</v>
      </c>
      <c r="FK29">
        <v>15.510502572213781</v>
      </c>
      <c r="FL29">
        <v>15.510502572213781</v>
      </c>
      <c r="FM29">
        <v>7.2500575123870705</v>
      </c>
      <c r="FN29">
        <v>15.510502572213781</v>
      </c>
      <c r="FO29">
        <v>15.510502572213781</v>
      </c>
      <c r="FP29">
        <v>7.2500575123870705</v>
      </c>
      <c r="FQ29">
        <v>7.2500575123870705</v>
      </c>
      <c r="FR29">
        <v>15.510502572213781</v>
      </c>
      <c r="FS29">
        <v>15.510502572213781</v>
      </c>
      <c r="FT29">
        <v>15.510502572213781</v>
      </c>
      <c r="FU29">
        <v>15.510502572213781</v>
      </c>
      <c r="FV29">
        <v>7.2500575123870705</v>
      </c>
      <c r="FW29">
        <v>7.2500575123870705</v>
      </c>
      <c r="FX29">
        <v>14.034753517556208</v>
      </c>
      <c r="FY29">
        <v>10.909952009298847</v>
      </c>
      <c r="FZ29">
        <v>12.895717036563163</v>
      </c>
      <c r="GA29">
        <v>7.2500575123870705</v>
      </c>
      <c r="GB29">
        <v>15.510502572213781</v>
      </c>
      <c r="GC29">
        <v>15.510502572213781</v>
      </c>
      <c r="GD29">
        <v>15.510502572213781</v>
      </c>
      <c r="GE29">
        <v>15.510502572213781</v>
      </c>
      <c r="GF29">
        <v>15.510502572213781</v>
      </c>
      <c r="GG29">
        <v>15.510502572213781</v>
      </c>
      <c r="GH29">
        <v>15.510502572213781</v>
      </c>
      <c r="GI29">
        <v>14.253686338886947</v>
      </c>
      <c r="GJ29">
        <v>15.510502572213781</v>
      </c>
      <c r="GK29">
        <v>7.7055599268598414</v>
      </c>
      <c r="GL29">
        <v>15.510502572213781</v>
      </c>
      <c r="GM29">
        <v>7.2500575123870705</v>
      </c>
      <c r="GN29">
        <v>15.510502572213781</v>
      </c>
      <c r="GO29">
        <v>15.510502572213781</v>
      </c>
      <c r="GP29">
        <v>15.510502572213781</v>
      </c>
      <c r="GQ29">
        <v>7.2500575123870705</v>
      </c>
      <c r="GR29">
        <v>12.045573504466445</v>
      </c>
      <c r="GS29">
        <v>7.2500575123870705</v>
      </c>
      <c r="GT29">
        <v>14.962637976974085</v>
      </c>
      <c r="GU29">
        <v>7.9266271314095098</v>
      </c>
      <c r="GV29">
        <v>15.510502572213781</v>
      </c>
      <c r="GW29">
        <v>15.510502572213781</v>
      </c>
      <c r="GX29">
        <v>7.2500575123870705</v>
      </c>
      <c r="GY29">
        <v>15.510502572213781</v>
      </c>
      <c r="GZ29">
        <v>7.2636511318120442</v>
      </c>
      <c r="HA29">
        <v>7.2500575123870705</v>
      </c>
      <c r="HB29">
        <v>7.2500575123870705</v>
      </c>
      <c r="HC29">
        <v>15.510502572213781</v>
      </c>
      <c r="HD29">
        <v>15.510502572213781</v>
      </c>
      <c r="HE29">
        <v>7.2500575123870705</v>
      </c>
      <c r="HF29">
        <v>15.510502572213781</v>
      </c>
      <c r="HG29">
        <v>15.510502572213781</v>
      </c>
      <c r="HH29">
        <v>15.510502572213781</v>
      </c>
      <c r="HI29">
        <v>15.510502572213781</v>
      </c>
      <c r="HJ29">
        <v>7.2500575123870705</v>
      </c>
      <c r="HK29">
        <v>7.2500575123870705</v>
      </c>
      <c r="HL29">
        <v>15.510502572213781</v>
      </c>
      <c r="HM29">
        <v>15.510502572213781</v>
      </c>
      <c r="HN29">
        <v>8.0947210082615655</v>
      </c>
      <c r="HO29">
        <v>15.510502572213781</v>
      </c>
      <c r="HP29">
        <v>7.2500575123870705</v>
      </c>
      <c r="HQ29">
        <v>7.2500575123870705</v>
      </c>
      <c r="HR29">
        <v>15.510502572213781</v>
      </c>
      <c r="HS29">
        <v>7.2500575123870705</v>
      </c>
      <c r="HT29">
        <v>14.330077318093732</v>
      </c>
      <c r="HU29">
        <v>15.510502572213781</v>
      </c>
      <c r="HV29">
        <v>15.510502572213781</v>
      </c>
      <c r="HW29">
        <v>7.2500575123870705</v>
      </c>
      <c r="HX29">
        <v>15.510502572213781</v>
      </c>
      <c r="HY29">
        <v>8.8343975006330044</v>
      </c>
      <c r="HZ29">
        <v>15.510502572213781</v>
      </c>
      <c r="IA29">
        <v>15.510502572213781</v>
      </c>
      <c r="IB29">
        <v>15.510502572213781</v>
      </c>
      <c r="IC29">
        <v>7.2500575123870705</v>
      </c>
      <c r="ID29">
        <v>15.510502572213781</v>
      </c>
      <c r="IE29">
        <v>10.134942010583597</v>
      </c>
      <c r="IF29">
        <v>15.510502572213781</v>
      </c>
      <c r="IG29">
        <v>10.426771276889516</v>
      </c>
      <c r="IH29">
        <v>15.510502572213781</v>
      </c>
      <c r="II29">
        <v>7.2500575123870705</v>
      </c>
      <c r="IJ29">
        <v>7.2500575123870705</v>
      </c>
      <c r="IK29">
        <v>15.510502572213781</v>
      </c>
      <c r="IL29">
        <v>15.510502572213781</v>
      </c>
      <c r="IM29">
        <v>7.2500575123870705</v>
      </c>
      <c r="IN29">
        <v>15.510502572213781</v>
      </c>
      <c r="IO29">
        <v>15.510502572213781</v>
      </c>
      <c r="IP29">
        <v>7.2500575123870705</v>
      </c>
      <c r="IQ29">
        <v>14.326969731776416</v>
      </c>
      <c r="IR29">
        <v>15.510502572213781</v>
      </c>
      <c r="IS29">
        <v>15.510502572213781</v>
      </c>
      <c r="IT29">
        <v>15.510502572213781</v>
      </c>
      <c r="IU29">
        <v>15.510502572213781</v>
      </c>
      <c r="IV29">
        <v>15.510502572213781</v>
      </c>
      <c r="IW29">
        <v>15.510502572213781</v>
      </c>
      <c r="IX29">
        <v>15.510502572213781</v>
      </c>
      <c r="IY29">
        <v>7.2500575123870705</v>
      </c>
      <c r="IZ29">
        <v>7.2500575123870705</v>
      </c>
      <c r="JA29">
        <v>15.510502572213781</v>
      </c>
      <c r="JB29">
        <v>11.183988650208939</v>
      </c>
      <c r="JC29">
        <v>7.2500575123870705</v>
      </c>
      <c r="JD29">
        <v>15.510502572213781</v>
      </c>
      <c r="JE29">
        <v>15.510502572213781</v>
      </c>
      <c r="JF29">
        <v>14.09482354977723</v>
      </c>
      <c r="JG29">
        <v>7.2500575123870705</v>
      </c>
      <c r="JH29">
        <v>14.540169328533009</v>
      </c>
      <c r="JI29">
        <v>15.510502572213781</v>
      </c>
      <c r="JJ29">
        <v>7.2500575123870705</v>
      </c>
      <c r="JK29">
        <v>11.744476720058236</v>
      </c>
      <c r="JL29">
        <v>14.081027067039047</v>
      </c>
      <c r="JM29">
        <v>15.510502572213781</v>
      </c>
      <c r="JN29">
        <v>9.788560742740275</v>
      </c>
      <c r="JO29">
        <v>12.363672454805222</v>
      </c>
      <c r="JP29">
        <v>11.203199473687032</v>
      </c>
      <c r="JQ29">
        <v>15.510502572213781</v>
      </c>
      <c r="JR29">
        <v>15.510502572213781</v>
      </c>
      <c r="JS29">
        <v>15.510502572213781</v>
      </c>
      <c r="JT29">
        <v>7.2500575123870705</v>
      </c>
      <c r="JU29">
        <v>13.059624983247437</v>
      </c>
      <c r="JV29">
        <v>7.2500575123870705</v>
      </c>
      <c r="JW29">
        <v>12.78095854729005</v>
      </c>
      <c r="JX29">
        <v>8.722001375183364</v>
      </c>
      <c r="JY29">
        <v>7.7109182763362032</v>
      </c>
      <c r="JZ29">
        <v>7.2500575123870705</v>
      </c>
      <c r="KA29">
        <v>7.3445044037136995</v>
      </c>
      <c r="KB29">
        <v>15.510502572213781</v>
      </c>
      <c r="KC29">
        <v>11.902464075305405</v>
      </c>
      <c r="KD29">
        <v>15.510502572213781</v>
      </c>
      <c r="KE29">
        <v>7.2500575123870705</v>
      </c>
      <c r="KF29">
        <v>7.8279717619247462</v>
      </c>
      <c r="KG29">
        <v>15.510502572213781</v>
      </c>
      <c r="KH29">
        <v>12.087750133052444</v>
      </c>
      <c r="KI29">
        <v>15.510502572213781</v>
      </c>
      <c r="KJ29">
        <v>10.642196171131552</v>
      </c>
      <c r="KK29">
        <v>15.510502572213781</v>
      </c>
      <c r="KL29">
        <v>15.510502572213781</v>
      </c>
      <c r="KM29">
        <v>15.510502572213781</v>
      </c>
      <c r="KN29">
        <v>7.2500575123870705</v>
      </c>
      <c r="KO29">
        <v>9.7508427016194172</v>
      </c>
      <c r="KP29">
        <v>15.510502572213781</v>
      </c>
      <c r="KQ29">
        <v>15.510502572213781</v>
      </c>
      <c r="KR29">
        <v>10.237418319836465</v>
      </c>
      <c r="KS29">
        <v>15.510502572213781</v>
      </c>
      <c r="KT29">
        <v>15.510502572213781</v>
      </c>
      <c r="KU29">
        <v>15.510502572213781</v>
      </c>
      <c r="KV29">
        <v>15.510502572213781</v>
      </c>
      <c r="KW29">
        <v>7.2500575123870705</v>
      </c>
      <c r="KX29">
        <v>7.2500575123870705</v>
      </c>
      <c r="KY29">
        <v>15.510502572213781</v>
      </c>
      <c r="KZ29">
        <v>15.510502572213781</v>
      </c>
      <c r="LA29">
        <v>15.510502572213781</v>
      </c>
      <c r="LB29">
        <v>15.510502572213781</v>
      </c>
      <c r="LC29">
        <v>12.409948610600257</v>
      </c>
      <c r="LD29">
        <v>15.510502572213781</v>
      </c>
      <c r="LE29">
        <v>7.2500575123870705</v>
      </c>
      <c r="LF29">
        <v>15.510502572213781</v>
      </c>
      <c r="LG29">
        <v>15.510502572213781</v>
      </c>
      <c r="LH29">
        <v>15.510502572213781</v>
      </c>
      <c r="LI29">
        <v>14.172195962585587</v>
      </c>
      <c r="LJ29">
        <v>7.2500575123870705</v>
      </c>
      <c r="LK29">
        <v>15.510502572213781</v>
      </c>
      <c r="LL29">
        <v>15.510502572213781</v>
      </c>
      <c r="LM29">
        <v>7.2500575123870705</v>
      </c>
      <c r="LN29">
        <v>7.2500575123870705</v>
      </c>
      <c r="LO29">
        <v>7.2500575123870705</v>
      </c>
      <c r="LP29">
        <v>9.7370084402727954</v>
      </c>
      <c r="LQ29">
        <v>15.510502572213781</v>
      </c>
      <c r="LR29">
        <v>15.510502572213781</v>
      </c>
      <c r="LS29">
        <v>15.510502572213781</v>
      </c>
      <c r="LT29">
        <v>15.510502572213781</v>
      </c>
      <c r="LU29">
        <v>7.2500575123870705</v>
      </c>
      <c r="LV29">
        <v>7.2500575123870705</v>
      </c>
      <c r="LW29">
        <v>7.2500575123870705</v>
      </c>
      <c r="LX29">
        <v>7.2500575123870705</v>
      </c>
      <c r="LY29">
        <v>7.2500575123870705</v>
      </c>
      <c r="LZ29">
        <v>15.510502572213781</v>
      </c>
      <c r="MA29">
        <v>7.2500575123870705</v>
      </c>
      <c r="MB29">
        <v>15.510502572213781</v>
      </c>
      <c r="MC29">
        <v>7.2500575123870705</v>
      </c>
      <c r="MD29">
        <v>7.2500575123870705</v>
      </c>
      <c r="ME29">
        <v>15.510502572213781</v>
      </c>
      <c r="MF29">
        <v>12.565077210730339</v>
      </c>
      <c r="MG29">
        <v>15.510502572213781</v>
      </c>
      <c r="MH29">
        <v>15.510502572213781</v>
      </c>
      <c r="MI29">
        <v>15.510502572213781</v>
      </c>
      <c r="MJ29">
        <v>7.2500575123870705</v>
      </c>
      <c r="MK29">
        <v>7.2500575123870705</v>
      </c>
      <c r="ML29">
        <v>7.2500575123870705</v>
      </c>
      <c r="MM29">
        <v>15.510502572213781</v>
      </c>
      <c r="MN29">
        <v>7.2500575123870705</v>
      </c>
      <c r="MO29">
        <v>7.2500575123870705</v>
      </c>
      <c r="MP29">
        <v>15.510502572213781</v>
      </c>
      <c r="MQ29">
        <v>15.510502572213781</v>
      </c>
      <c r="MR29">
        <v>15.510502572213781</v>
      </c>
      <c r="MS29">
        <v>15.510502572213781</v>
      </c>
      <c r="MT29">
        <v>15.510502572213781</v>
      </c>
      <c r="MU29">
        <v>15.510502572213781</v>
      </c>
      <c r="MV29">
        <v>15.510502572213781</v>
      </c>
      <c r="MW29">
        <v>7.2500575123870705</v>
      </c>
      <c r="MX29">
        <v>7.2500575123870705</v>
      </c>
      <c r="MY29">
        <v>12.213048722813241</v>
      </c>
      <c r="MZ29">
        <v>7.2500575123870705</v>
      </c>
      <c r="NA29">
        <v>7.2500575123870705</v>
      </c>
      <c r="NB29">
        <v>15.510502572213781</v>
      </c>
      <c r="NC29">
        <v>15.510502572213781</v>
      </c>
      <c r="ND29">
        <v>7.2500575123870705</v>
      </c>
      <c r="NE29">
        <v>12.934386981602474</v>
      </c>
      <c r="NF29">
        <v>15.510502572213781</v>
      </c>
      <c r="NG29">
        <v>7.2500575123870705</v>
      </c>
      <c r="NH29">
        <v>15.510502572213781</v>
      </c>
      <c r="NI29">
        <v>8.2955377239900177</v>
      </c>
      <c r="NJ29">
        <v>15.510502572213781</v>
      </c>
      <c r="NK29">
        <v>7.2500575123870705</v>
      </c>
      <c r="NL29">
        <v>15.510502572213781</v>
      </c>
      <c r="NM29">
        <v>7.2500575123870705</v>
      </c>
      <c r="NN29">
        <v>15.510502572213781</v>
      </c>
      <c r="NO29">
        <v>7.2500575123870705</v>
      </c>
      <c r="NP29">
        <v>15.510502572213781</v>
      </c>
      <c r="NQ29">
        <v>8.3989448777875939</v>
      </c>
      <c r="NR29">
        <v>15.510502572213781</v>
      </c>
      <c r="NS29">
        <v>7.7035757829879774</v>
      </c>
      <c r="NT29">
        <v>7.2500575123870705</v>
      </c>
      <c r="NU29">
        <v>15.510502572213781</v>
      </c>
      <c r="NV29">
        <v>9.5224049890482831</v>
      </c>
      <c r="NW29">
        <v>15.510502572213781</v>
      </c>
      <c r="NX29">
        <v>15.510502572213781</v>
      </c>
      <c r="NY29">
        <v>7.2500575123870705</v>
      </c>
      <c r="NZ29">
        <v>7.2500575123870705</v>
      </c>
      <c r="OA29">
        <v>7.2500575123870705</v>
      </c>
      <c r="OB29">
        <v>15.510502572213781</v>
      </c>
      <c r="OC29">
        <v>15.510502572213781</v>
      </c>
      <c r="OD29">
        <v>15.510502572213781</v>
      </c>
      <c r="OE29">
        <v>15.510502572213781</v>
      </c>
      <c r="OF29">
        <v>15.510502572213781</v>
      </c>
      <c r="OG29">
        <v>15.510502572213781</v>
      </c>
      <c r="OH29">
        <v>15.510502572213781</v>
      </c>
      <c r="OI29">
        <v>15.510502572213781</v>
      </c>
      <c r="OJ29">
        <v>7.2500575123870705</v>
      </c>
      <c r="OK29">
        <v>15.510502572213781</v>
      </c>
      <c r="OL29">
        <v>7.2500575123870705</v>
      </c>
      <c r="OM29">
        <v>15.510502572213781</v>
      </c>
      <c r="ON29">
        <v>15.510502572213781</v>
      </c>
      <c r="OO29">
        <v>12.420418885844635</v>
      </c>
      <c r="OP29">
        <v>7.2500575123870705</v>
      </c>
      <c r="OQ29">
        <v>15.510502572213781</v>
      </c>
      <c r="OR29">
        <v>7.2500575123870705</v>
      </c>
      <c r="OS29">
        <v>15.510502572213781</v>
      </c>
      <c r="OT29">
        <v>15.510502572213781</v>
      </c>
      <c r="OU29">
        <v>15.510502572213781</v>
      </c>
      <c r="OV29">
        <v>7.2500575123870705</v>
      </c>
      <c r="OW29">
        <v>7.2500575123870705</v>
      </c>
      <c r="OX29">
        <v>7.2500575123870705</v>
      </c>
      <c r="OY29">
        <v>7.2500575123870705</v>
      </c>
      <c r="OZ29">
        <v>15.510502572213781</v>
      </c>
      <c r="PA29">
        <v>15.510502572213781</v>
      </c>
      <c r="PB29">
        <v>10.104668927480574</v>
      </c>
      <c r="PC29">
        <v>15.510502572213781</v>
      </c>
      <c r="PD29">
        <v>15.510502572213781</v>
      </c>
      <c r="PE29">
        <v>15.510502572213781</v>
      </c>
      <c r="PF29">
        <v>15.510502572213781</v>
      </c>
      <c r="PG29">
        <v>7.2500575123870705</v>
      </c>
      <c r="PH29">
        <v>12.798475327042294</v>
      </c>
      <c r="PI29">
        <v>11.5760781383953</v>
      </c>
      <c r="PJ29">
        <v>15.510502572213781</v>
      </c>
      <c r="PK29">
        <v>8.7223377468276144</v>
      </c>
      <c r="PL29">
        <v>15.510502572213781</v>
      </c>
      <c r="PM29">
        <v>15.510502572213781</v>
      </c>
      <c r="PN29">
        <v>7.2500575123870705</v>
      </c>
      <c r="PO29">
        <v>15.510502572213781</v>
      </c>
      <c r="PP29">
        <v>7.2500575123870705</v>
      </c>
      <c r="PQ29">
        <v>15.510502572213781</v>
      </c>
      <c r="PR29">
        <v>15.510502572213781</v>
      </c>
      <c r="PS29">
        <v>15.510502572213781</v>
      </c>
      <c r="PT29">
        <v>15.510502572213781</v>
      </c>
      <c r="PU29">
        <v>7.2500575123870705</v>
      </c>
      <c r="PV29">
        <v>7.2500575123870705</v>
      </c>
      <c r="PW29">
        <v>15.510502572213781</v>
      </c>
      <c r="PX29">
        <v>15.510502572213781</v>
      </c>
      <c r="PY29">
        <v>7.2500575123870705</v>
      </c>
      <c r="PZ29">
        <v>15.510502572213781</v>
      </c>
      <c r="QA29">
        <v>15.510502572213781</v>
      </c>
      <c r="QB29">
        <v>15.510502572213781</v>
      </c>
      <c r="QC29">
        <v>13.210658634979197</v>
      </c>
      <c r="QD29">
        <v>7.2500575123870705</v>
      </c>
      <c r="QE29">
        <v>15.510502572213781</v>
      </c>
      <c r="QF29">
        <v>15.510502572213781</v>
      </c>
      <c r="QG29">
        <v>7.2500575123870705</v>
      </c>
      <c r="QH29">
        <v>15.510502572213781</v>
      </c>
      <c r="QI29">
        <v>7.2500575123870705</v>
      </c>
      <c r="QJ29">
        <v>7.2500575123870705</v>
      </c>
      <c r="QK29">
        <v>15.510502572213781</v>
      </c>
      <c r="QL29">
        <v>15.510502572213781</v>
      </c>
      <c r="QM29">
        <v>15.510502572213781</v>
      </c>
      <c r="QN29">
        <v>15.510502572213781</v>
      </c>
      <c r="QO29">
        <v>9.4458905724644904</v>
      </c>
      <c r="QP29">
        <v>14.451495421905598</v>
      </c>
      <c r="QQ29">
        <v>15.510502572213781</v>
      </c>
      <c r="QR29">
        <v>15.510502572213781</v>
      </c>
      <c r="QS29">
        <v>15.510502572213781</v>
      </c>
      <c r="QT29">
        <v>15.510502572213781</v>
      </c>
      <c r="QU29">
        <v>7.2500575123870705</v>
      </c>
      <c r="QV29">
        <v>7.2500575123870705</v>
      </c>
      <c r="QW29">
        <v>7.4428203590356192</v>
      </c>
      <c r="QX29">
        <v>14.612636359181158</v>
      </c>
      <c r="QY29">
        <v>15.510502572213781</v>
      </c>
      <c r="QZ29">
        <v>15.510502572213781</v>
      </c>
      <c r="RA29">
        <v>15.510502572213781</v>
      </c>
      <c r="RB29">
        <v>15.510502572213781</v>
      </c>
      <c r="RC29">
        <v>15.510502572213781</v>
      </c>
      <c r="RD29">
        <v>15.510502572213781</v>
      </c>
      <c r="RE29">
        <v>13.272512457738014</v>
      </c>
      <c r="RF29">
        <v>15.510502572213781</v>
      </c>
      <c r="RG29">
        <v>15.510502572213781</v>
      </c>
      <c r="RH29">
        <v>15.510502572213781</v>
      </c>
      <c r="RI29">
        <v>15.510502572213781</v>
      </c>
      <c r="RJ29">
        <v>15.510502572213781</v>
      </c>
      <c r="RK29">
        <v>10.944909805343173</v>
      </c>
      <c r="RL29">
        <v>15.510502572213781</v>
      </c>
      <c r="RM29">
        <v>7.2500575123870705</v>
      </c>
      <c r="RN29">
        <v>15.510502572213781</v>
      </c>
      <c r="RO29">
        <v>11.250762231967036</v>
      </c>
      <c r="RP29">
        <v>15.510502572213781</v>
      </c>
      <c r="RQ29">
        <v>15.510502572213781</v>
      </c>
      <c r="RR29">
        <v>15.510502572213781</v>
      </c>
      <c r="RS29">
        <v>15.510502572213781</v>
      </c>
      <c r="RT29">
        <v>15.510502572213781</v>
      </c>
      <c r="RU29">
        <v>15.510502572213781</v>
      </c>
      <c r="RV29">
        <v>15.510502572213781</v>
      </c>
      <c r="RW29">
        <v>15.510502572213781</v>
      </c>
      <c r="RX29">
        <v>15.510502572213781</v>
      </c>
      <c r="RY29">
        <v>7.2500575123870705</v>
      </c>
      <c r="RZ29">
        <v>10.853834481685075</v>
      </c>
      <c r="SA29">
        <v>15.510502572213781</v>
      </c>
      <c r="SB29">
        <v>12.986545242029401</v>
      </c>
      <c r="SC29">
        <v>15.510502572213781</v>
      </c>
      <c r="SD29">
        <v>15.510502572213781</v>
      </c>
      <c r="SE29">
        <v>11.76716315270555</v>
      </c>
      <c r="SF29">
        <v>8.8319971059798394</v>
      </c>
      <c r="SG29">
        <v>15.510502572213781</v>
      </c>
    </row>
    <row r="30" spans="1:501" x14ac:dyDescent="0.35">
      <c r="A30">
        <v>2049</v>
      </c>
      <c r="B30">
        <v>16.286027700824469</v>
      </c>
      <c r="C30">
        <v>11.183370406803046</v>
      </c>
      <c r="D30">
        <v>13.941410565894618</v>
      </c>
      <c r="E30">
        <v>16.286027700824469</v>
      </c>
      <c r="F30">
        <v>11.856807626516273</v>
      </c>
      <c r="G30">
        <v>16.286027700824469</v>
      </c>
      <c r="H30">
        <v>16.286027700824469</v>
      </c>
      <c r="I30">
        <v>16.286027700824469</v>
      </c>
      <c r="J30">
        <v>16.286027700824469</v>
      </c>
      <c r="K30">
        <v>16.286027700824469</v>
      </c>
      <c r="L30">
        <v>7.3405216881209565</v>
      </c>
      <c r="M30">
        <v>7.3405216881209565</v>
      </c>
      <c r="N30">
        <v>16.286027700824469</v>
      </c>
      <c r="O30">
        <v>16.286027700824469</v>
      </c>
      <c r="P30">
        <v>16.286027700824469</v>
      </c>
      <c r="Q30">
        <v>16.286027700824469</v>
      </c>
      <c r="R30">
        <v>16.286027700824469</v>
      </c>
      <c r="S30">
        <v>16.286027700824469</v>
      </c>
      <c r="T30">
        <v>16.286027700824469</v>
      </c>
      <c r="U30">
        <v>9.0104480971127323</v>
      </c>
      <c r="V30">
        <v>16.286027700824469</v>
      </c>
      <c r="W30">
        <v>16.286027700824469</v>
      </c>
      <c r="X30">
        <v>7.3405216881209565</v>
      </c>
      <c r="Y30">
        <v>7.3405216881209565</v>
      </c>
      <c r="Z30">
        <v>16.286027700824469</v>
      </c>
      <c r="AA30">
        <v>7.3405216881209565</v>
      </c>
      <c r="AB30">
        <v>16.286027700824469</v>
      </c>
      <c r="AC30">
        <v>16.286027700824469</v>
      </c>
      <c r="AD30">
        <v>7.3405216881209565</v>
      </c>
      <c r="AE30">
        <v>16.286027700824469</v>
      </c>
      <c r="AF30">
        <v>16.286027700824469</v>
      </c>
      <c r="AG30">
        <v>16.286027700824469</v>
      </c>
      <c r="AH30">
        <v>16.286027700824469</v>
      </c>
      <c r="AI30">
        <v>16.286027700824469</v>
      </c>
      <c r="AJ30">
        <v>7.3405216881209565</v>
      </c>
      <c r="AK30">
        <v>9.4222864338998473</v>
      </c>
      <c r="AL30">
        <v>16.286027700824469</v>
      </c>
      <c r="AM30">
        <v>7.3405216881209565</v>
      </c>
      <c r="AN30">
        <v>16.286027700824469</v>
      </c>
      <c r="AO30">
        <v>7.3405216881209565</v>
      </c>
      <c r="AP30">
        <v>16.286027700824469</v>
      </c>
      <c r="AQ30">
        <v>16.286027700824469</v>
      </c>
      <c r="AR30">
        <v>8.1215636962709876</v>
      </c>
      <c r="AS30">
        <v>7.3405216881209565</v>
      </c>
      <c r="AT30">
        <v>16.286027700824469</v>
      </c>
      <c r="AU30">
        <v>9.6700095232730128</v>
      </c>
      <c r="AV30">
        <v>16.286027700824469</v>
      </c>
      <c r="AW30">
        <v>16.286027700824469</v>
      </c>
      <c r="AX30">
        <v>9.5688505750276764</v>
      </c>
      <c r="AY30">
        <v>16.286027700824469</v>
      </c>
      <c r="AZ30">
        <v>7.3405216881209565</v>
      </c>
      <c r="BA30">
        <v>16.286027700824469</v>
      </c>
      <c r="BB30">
        <v>12.389780188957882</v>
      </c>
      <c r="BC30">
        <v>7.3405216881209565</v>
      </c>
      <c r="BD30">
        <v>7.3405216881209565</v>
      </c>
      <c r="BE30">
        <v>16.286027700824469</v>
      </c>
      <c r="BF30">
        <v>14.090815004864485</v>
      </c>
      <c r="BG30">
        <v>16.286027700824469</v>
      </c>
      <c r="BH30">
        <v>16.286027700824469</v>
      </c>
      <c r="BI30">
        <v>16.286027700824469</v>
      </c>
      <c r="BJ30">
        <v>16.286027700824469</v>
      </c>
      <c r="BK30">
        <v>7.7274654811345531</v>
      </c>
      <c r="BL30">
        <v>7.3405216881209565</v>
      </c>
      <c r="BM30">
        <v>16.286027700824469</v>
      </c>
      <c r="BN30">
        <v>16.286027700824469</v>
      </c>
      <c r="BO30">
        <v>16.286027700824469</v>
      </c>
      <c r="BP30">
        <v>16.286027700824469</v>
      </c>
      <c r="BQ30">
        <v>16.286027700824469</v>
      </c>
      <c r="BR30">
        <v>16.286027700824469</v>
      </c>
      <c r="BS30">
        <v>16.286027700824469</v>
      </c>
      <c r="BT30">
        <v>7.3405216881209565</v>
      </c>
      <c r="BU30">
        <v>16.286027700824469</v>
      </c>
      <c r="BV30">
        <v>16.286027700824469</v>
      </c>
      <c r="BW30">
        <v>8.0612342414932279</v>
      </c>
      <c r="BX30">
        <v>8.3704566396924758</v>
      </c>
      <c r="BY30">
        <v>7.3405216881209565</v>
      </c>
      <c r="BZ30">
        <v>16.286027700824469</v>
      </c>
      <c r="CA30">
        <v>16.286027700824469</v>
      </c>
      <c r="CB30">
        <v>16.286027700824469</v>
      </c>
      <c r="CC30">
        <v>9.6498041372547281</v>
      </c>
      <c r="CD30">
        <v>12.193387061034999</v>
      </c>
      <c r="CE30">
        <v>7.3405216881209565</v>
      </c>
      <c r="CF30">
        <v>7.3405216881209565</v>
      </c>
      <c r="CG30">
        <v>7.3405216881209565</v>
      </c>
      <c r="CH30">
        <v>16.286027700824469</v>
      </c>
      <c r="CI30">
        <v>16.286027700824469</v>
      </c>
      <c r="CJ30">
        <v>16.286027700824469</v>
      </c>
      <c r="CK30">
        <v>16.286027700824469</v>
      </c>
      <c r="CL30">
        <v>16.286027700824469</v>
      </c>
      <c r="CM30">
        <v>16.286027700824469</v>
      </c>
      <c r="CN30">
        <v>11.792219551934902</v>
      </c>
      <c r="CO30">
        <v>16.286027700824469</v>
      </c>
      <c r="CP30">
        <v>8.9851893383566566</v>
      </c>
      <c r="CQ30">
        <v>9.0962744135360012</v>
      </c>
      <c r="CR30">
        <v>11.930356754246112</v>
      </c>
      <c r="CS30">
        <v>16.286027700824469</v>
      </c>
      <c r="CT30">
        <v>7.3405216881209565</v>
      </c>
      <c r="CU30">
        <v>16.286027700824469</v>
      </c>
      <c r="CV30">
        <v>16.286027700824469</v>
      </c>
      <c r="CW30">
        <v>16.286027700824469</v>
      </c>
      <c r="CX30">
        <v>7.3405216881209565</v>
      </c>
      <c r="CY30">
        <v>16.286027700824469</v>
      </c>
      <c r="CZ30">
        <v>7.3405216881209565</v>
      </c>
      <c r="DA30">
        <v>16.286027700824469</v>
      </c>
      <c r="DB30">
        <v>16.286027700824469</v>
      </c>
      <c r="DC30">
        <v>7.526586293948947</v>
      </c>
      <c r="DD30">
        <v>16.286027700824469</v>
      </c>
      <c r="DE30">
        <v>16.286027700824469</v>
      </c>
      <c r="DF30">
        <v>12.288880013710797</v>
      </c>
      <c r="DG30">
        <v>16.286027700824469</v>
      </c>
      <c r="DH30">
        <v>13.535146837374628</v>
      </c>
      <c r="DI30">
        <v>16.286027700824469</v>
      </c>
      <c r="DJ30">
        <v>16.286027700824469</v>
      </c>
      <c r="DK30">
        <v>7.3405216881209565</v>
      </c>
      <c r="DL30">
        <v>16.286027700824469</v>
      </c>
      <c r="DM30">
        <v>16.286027700824469</v>
      </c>
      <c r="DN30">
        <v>7.3405216881209565</v>
      </c>
      <c r="DO30">
        <v>12.160645914755367</v>
      </c>
      <c r="DP30">
        <v>12.74281672422995</v>
      </c>
      <c r="DQ30">
        <v>16.286027700824469</v>
      </c>
      <c r="DR30">
        <v>16.286027700824469</v>
      </c>
      <c r="DS30">
        <v>16.286027700824469</v>
      </c>
      <c r="DT30">
        <v>16.286027700824469</v>
      </c>
      <c r="DU30">
        <v>16.286027700824469</v>
      </c>
      <c r="DV30">
        <v>16.286027700824469</v>
      </c>
      <c r="DW30">
        <v>11.12219618574675</v>
      </c>
      <c r="DX30">
        <v>16.286027700824469</v>
      </c>
      <c r="DY30">
        <v>7.3405216881209565</v>
      </c>
      <c r="DZ30">
        <v>16.286027700824469</v>
      </c>
      <c r="EA30">
        <v>16.286027700824469</v>
      </c>
      <c r="EB30">
        <v>16.286027700824469</v>
      </c>
      <c r="EC30">
        <v>16.286027700824469</v>
      </c>
      <c r="ED30">
        <v>16.286027700824469</v>
      </c>
      <c r="EE30">
        <v>7.3405216881209565</v>
      </c>
      <c r="EF30">
        <v>7.3405216881209565</v>
      </c>
      <c r="EG30">
        <v>16.286027700824469</v>
      </c>
      <c r="EH30">
        <v>7.3405216881209565</v>
      </c>
      <c r="EI30">
        <v>14.325366192879704</v>
      </c>
      <c r="EJ30">
        <v>16.286027700824469</v>
      </c>
      <c r="EK30">
        <v>16.286027700824469</v>
      </c>
      <c r="EL30">
        <v>16.286027700824469</v>
      </c>
      <c r="EM30">
        <v>16.286027700824469</v>
      </c>
      <c r="EN30">
        <v>7.3405216881209565</v>
      </c>
      <c r="EO30">
        <v>16.286027700824469</v>
      </c>
      <c r="EP30">
        <v>7.3492498593484994</v>
      </c>
      <c r="EQ30">
        <v>16.286027700824469</v>
      </c>
      <c r="ER30">
        <v>16.286027700824469</v>
      </c>
      <c r="ES30">
        <v>9.5032810720009753</v>
      </c>
      <c r="ET30">
        <v>8.8279793233686181</v>
      </c>
      <c r="EU30">
        <v>7.3405216881209565</v>
      </c>
      <c r="EV30">
        <v>16.286027700824469</v>
      </c>
      <c r="EW30">
        <v>8.2151085159278896</v>
      </c>
      <c r="EX30">
        <v>16.286027700824469</v>
      </c>
      <c r="EY30">
        <v>16.286027700824469</v>
      </c>
      <c r="EZ30">
        <v>16.286027700824469</v>
      </c>
      <c r="FA30">
        <v>7.5093104542427582</v>
      </c>
      <c r="FB30">
        <v>7.3405216881209565</v>
      </c>
      <c r="FC30">
        <v>16.286027700824469</v>
      </c>
      <c r="FD30">
        <v>16.286027700824469</v>
      </c>
      <c r="FE30">
        <v>16.286027700824469</v>
      </c>
      <c r="FF30">
        <v>16.286027700824469</v>
      </c>
      <c r="FG30">
        <v>7.3405216881209565</v>
      </c>
      <c r="FH30">
        <v>7.5598972669910811</v>
      </c>
      <c r="FI30">
        <v>7.3405216881209565</v>
      </c>
      <c r="FJ30">
        <v>16.286027700824469</v>
      </c>
      <c r="FK30">
        <v>16.286027700824469</v>
      </c>
      <c r="FL30">
        <v>16.286027700824469</v>
      </c>
      <c r="FM30">
        <v>7.3405216881209565</v>
      </c>
      <c r="FN30">
        <v>16.286027700824469</v>
      </c>
      <c r="FO30">
        <v>16.286027700824469</v>
      </c>
      <c r="FP30">
        <v>7.3405216881209565</v>
      </c>
      <c r="FQ30">
        <v>7.3405216881209565</v>
      </c>
      <c r="FR30">
        <v>16.286027700824469</v>
      </c>
      <c r="FS30">
        <v>16.286027700824469</v>
      </c>
      <c r="FT30">
        <v>16.286027700824469</v>
      </c>
      <c r="FU30">
        <v>16.286027700824469</v>
      </c>
      <c r="FV30">
        <v>7.3405216881209565</v>
      </c>
      <c r="FW30">
        <v>7.3405216881209565</v>
      </c>
      <c r="FX30">
        <v>14.677766916855294</v>
      </c>
      <c r="FY30">
        <v>11.551027885808464</v>
      </c>
      <c r="FZ30">
        <v>13.591572464106688</v>
      </c>
      <c r="GA30">
        <v>7.3405216881209565</v>
      </c>
      <c r="GB30">
        <v>16.286027700824469</v>
      </c>
      <c r="GC30">
        <v>16.286027700824469</v>
      </c>
      <c r="GD30">
        <v>16.286027700824469</v>
      </c>
      <c r="GE30">
        <v>16.286027700824469</v>
      </c>
      <c r="GF30">
        <v>16.286027700824469</v>
      </c>
      <c r="GG30">
        <v>16.286027700824469</v>
      </c>
      <c r="GH30">
        <v>16.286027700824469</v>
      </c>
      <c r="GI30">
        <v>15.71215560449432</v>
      </c>
      <c r="GJ30">
        <v>16.286027700824469</v>
      </c>
      <c r="GK30">
        <v>8.2056149677100443</v>
      </c>
      <c r="GL30">
        <v>16.286027700824469</v>
      </c>
      <c r="GM30">
        <v>7.3405216881209565</v>
      </c>
      <c r="GN30">
        <v>16.286027700824469</v>
      </c>
      <c r="GO30">
        <v>16.286027700824469</v>
      </c>
      <c r="GP30">
        <v>16.286027700824469</v>
      </c>
      <c r="GQ30">
        <v>7.3405216881209565</v>
      </c>
      <c r="GR30">
        <v>12.557510249171285</v>
      </c>
      <c r="GS30">
        <v>7.3405216881209565</v>
      </c>
      <c r="GT30">
        <v>15.688286086039936</v>
      </c>
      <c r="GU30">
        <v>8.1024987374021276</v>
      </c>
      <c r="GV30">
        <v>16.286027700824469</v>
      </c>
      <c r="GW30">
        <v>16.286027700824469</v>
      </c>
      <c r="GX30">
        <v>7.3405216881209565</v>
      </c>
      <c r="GY30">
        <v>16.286027700824469</v>
      </c>
      <c r="GZ30">
        <v>7.6515937630882558</v>
      </c>
      <c r="HA30">
        <v>7.3405216881209565</v>
      </c>
      <c r="HB30">
        <v>7.3405216881209565</v>
      </c>
      <c r="HC30">
        <v>16.286027700824469</v>
      </c>
      <c r="HD30">
        <v>16.286027700824469</v>
      </c>
      <c r="HE30">
        <v>7.3405216881209565</v>
      </c>
      <c r="HF30">
        <v>16.286027700824469</v>
      </c>
      <c r="HG30">
        <v>16.286027700824469</v>
      </c>
      <c r="HH30">
        <v>16.286027700824469</v>
      </c>
      <c r="HI30">
        <v>16.286027700824469</v>
      </c>
      <c r="HJ30">
        <v>7.3405216881209565</v>
      </c>
      <c r="HK30">
        <v>7.3405216881209565</v>
      </c>
      <c r="HL30">
        <v>16.286027700824469</v>
      </c>
      <c r="HM30">
        <v>16.286027700824469</v>
      </c>
      <c r="HN30">
        <v>8.6198261622448396</v>
      </c>
      <c r="HO30">
        <v>16.286027700824469</v>
      </c>
      <c r="HP30">
        <v>7.3405216881209565</v>
      </c>
      <c r="HQ30">
        <v>7.3405216881209565</v>
      </c>
      <c r="HR30">
        <v>16.286027700824469</v>
      </c>
      <c r="HS30">
        <v>7.3405216881209565</v>
      </c>
      <c r="HT30">
        <v>15.452822328215788</v>
      </c>
      <c r="HU30">
        <v>16.286027700824469</v>
      </c>
      <c r="HV30">
        <v>16.286027700824469</v>
      </c>
      <c r="HW30">
        <v>7.3405216881209565</v>
      </c>
      <c r="HX30">
        <v>16.286027700824469</v>
      </c>
      <c r="HY30">
        <v>9.075297125826852</v>
      </c>
      <c r="HZ30">
        <v>16.286027700824469</v>
      </c>
      <c r="IA30">
        <v>16.286027700824469</v>
      </c>
      <c r="IB30">
        <v>16.286027700824469</v>
      </c>
      <c r="IC30">
        <v>7.3405216881209565</v>
      </c>
      <c r="ID30">
        <v>16.286027700824469</v>
      </c>
      <c r="IE30">
        <v>10.48828188152741</v>
      </c>
      <c r="IF30">
        <v>16.286027700824469</v>
      </c>
      <c r="IG30">
        <v>11.350822351233703</v>
      </c>
      <c r="IH30">
        <v>16.286027700824469</v>
      </c>
      <c r="II30">
        <v>7.3405216881209565</v>
      </c>
      <c r="IJ30">
        <v>7.3405216881209565</v>
      </c>
      <c r="IK30">
        <v>16.286027700824469</v>
      </c>
      <c r="IL30">
        <v>16.286027700824469</v>
      </c>
      <c r="IM30">
        <v>7.3405216881209565</v>
      </c>
      <c r="IN30">
        <v>16.286027700824469</v>
      </c>
      <c r="IO30">
        <v>16.286027700824469</v>
      </c>
      <c r="IP30">
        <v>7.3405216881209565</v>
      </c>
      <c r="IQ30">
        <v>15.796177420330501</v>
      </c>
      <c r="IR30">
        <v>16.286027700824469</v>
      </c>
      <c r="IS30">
        <v>16.286027700824469</v>
      </c>
      <c r="IT30">
        <v>16.286027700824469</v>
      </c>
      <c r="IU30">
        <v>16.286027700824469</v>
      </c>
      <c r="IV30">
        <v>16.286027700824469</v>
      </c>
      <c r="IW30">
        <v>16.286027700824469</v>
      </c>
      <c r="IX30">
        <v>16.286027700824469</v>
      </c>
      <c r="IY30">
        <v>7.3405216881209565</v>
      </c>
      <c r="IZ30">
        <v>7.3405216881209565</v>
      </c>
      <c r="JA30">
        <v>16.286027700824469</v>
      </c>
      <c r="JB30">
        <v>12.001589390378259</v>
      </c>
      <c r="JC30">
        <v>7.3405216881209565</v>
      </c>
      <c r="JD30">
        <v>16.286027700824469</v>
      </c>
      <c r="JE30">
        <v>16.286027700824469</v>
      </c>
      <c r="JF30">
        <v>14.887046063352908</v>
      </c>
      <c r="JG30">
        <v>7.3659729195577865</v>
      </c>
      <c r="JH30">
        <v>15.997969369390907</v>
      </c>
      <c r="JI30">
        <v>16.286027700824469</v>
      </c>
      <c r="JJ30">
        <v>7.3405216881209565</v>
      </c>
      <c r="JK30">
        <v>12.846313141249217</v>
      </c>
      <c r="JL30">
        <v>14.814942369290792</v>
      </c>
      <c r="JM30">
        <v>16.286027700824469</v>
      </c>
      <c r="JN30">
        <v>10.261532612147663</v>
      </c>
      <c r="JO30">
        <v>13.491521831002121</v>
      </c>
      <c r="JP30">
        <v>11.759033480110165</v>
      </c>
      <c r="JQ30">
        <v>16.286027700824469</v>
      </c>
      <c r="JR30">
        <v>16.286027700824469</v>
      </c>
      <c r="JS30">
        <v>16.286027700824469</v>
      </c>
      <c r="JT30">
        <v>7.3405216881209565</v>
      </c>
      <c r="JU30">
        <v>13.73819933696643</v>
      </c>
      <c r="JV30">
        <v>7.4729938324537848</v>
      </c>
      <c r="JW30">
        <v>13.543356439478389</v>
      </c>
      <c r="JX30">
        <v>9.2037334895606797</v>
      </c>
      <c r="JY30">
        <v>8.2935760281766697</v>
      </c>
      <c r="JZ30">
        <v>7.3405216881209565</v>
      </c>
      <c r="KA30">
        <v>7.8841064842192283</v>
      </c>
      <c r="KB30">
        <v>16.286027700824469</v>
      </c>
      <c r="KC30">
        <v>12.439417687913611</v>
      </c>
      <c r="KD30">
        <v>16.286027700824469</v>
      </c>
      <c r="KE30">
        <v>7.3405216881209565</v>
      </c>
      <c r="KF30">
        <v>8.4245498854361323</v>
      </c>
      <c r="KG30">
        <v>16.286027700824469</v>
      </c>
      <c r="KH30">
        <v>12.771977680228458</v>
      </c>
      <c r="KI30">
        <v>16.286027700824469</v>
      </c>
      <c r="KJ30">
        <v>11.567291670603689</v>
      </c>
      <c r="KK30">
        <v>16.286027700824469</v>
      </c>
      <c r="KL30">
        <v>16.286027700824469</v>
      </c>
      <c r="KM30">
        <v>16.286027700824469</v>
      </c>
      <c r="KN30">
        <v>7.3405216881209565</v>
      </c>
      <c r="KO30">
        <v>10.586571194831652</v>
      </c>
      <c r="KP30">
        <v>16.286027700824469</v>
      </c>
      <c r="KQ30">
        <v>16.286027700824469</v>
      </c>
      <c r="KR30">
        <v>10.814062108812985</v>
      </c>
      <c r="KS30">
        <v>16.286027700824469</v>
      </c>
      <c r="KT30">
        <v>16.286027700824469</v>
      </c>
      <c r="KU30">
        <v>16.286027700824469</v>
      </c>
      <c r="KV30">
        <v>16.286027700824469</v>
      </c>
      <c r="KW30">
        <v>7.3405216881209565</v>
      </c>
      <c r="KX30">
        <v>7.3405216881209565</v>
      </c>
      <c r="KY30">
        <v>16.286027700824469</v>
      </c>
      <c r="KZ30">
        <v>16.286027700824469</v>
      </c>
      <c r="LA30">
        <v>16.286027700824469</v>
      </c>
      <c r="LB30">
        <v>16.286027700824469</v>
      </c>
      <c r="LC30">
        <v>12.914803056468932</v>
      </c>
      <c r="LD30">
        <v>16.286027700824469</v>
      </c>
      <c r="LE30">
        <v>7.3405216881209565</v>
      </c>
      <c r="LF30">
        <v>16.286027700824469</v>
      </c>
      <c r="LG30">
        <v>16.286027700824469</v>
      </c>
      <c r="LH30">
        <v>16.286027700824469</v>
      </c>
      <c r="LI30">
        <v>14.99168871530313</v>
      </c>
      <c r="LJ30">
        <v>7.3405216881209565</v>
      </c>
      <c r="LK30">
        <v>16.286027700824469</v>
      </c>
      <c r="LL30">
        <v>16.286027700824469</v>
      </c>
      <c r="LM30">
        <v>7.3405216881209565</v>
      </c>
      <c r="LN30">
        <v>7.3405216881209565</v>
      </c>
      <c r="LO30">
        <v>7.3405216881209565</v>
      </c>
      <c r="LP30">
        <v>10.480762636772877</v>
      </c>
      <c r="LQ30">
        <v>16.286027700824469</v>
      </c>
      <c r="LR30">
        <v>16.286027700824469</v>
      </c>
      <c r="LS30">
        <v>16.286027700824469</v>
      </c>
      <c r="LT30">
        <v>16.286027700824469</v>
      </c>
      <c r="LU30">
        <v>7.3405216881209565</v>
      </c>
      <c r="LV30">
        <v>7.3405216881209565</v>
      </c>
      <c r="LW30">
        <v>7.3405216881209565</v>
      </c>
      <c r="LX30">
        <v>7.3405216881209565</v>
      </c>
      <c r="LY30">
        <v>7.3405216881209565</v>
      </c>
      <c r="LZ30">
        <v>16.286027700824469</v>
      </c>
      <c r="MA30">
        <v>7.3405216881209565</v>
      </c>
      <c r="MB30">
        <v>16.286027700824469</v>
      </c>
      <c r="MC30">
        <v>7.3405216881209565</v>
      </c>
      <c r="MD30">
        <v>7.3405216881209565</v>
      </c>
      <c r="ME30">
        <v>16.286027700824469</v>
      </c>
      <c r="MF30">
        <v>13.781080005483636</v>
      </c>
      <c r="MG30">
        <v>16.286027700824469</v>
      </c>
      <c r="MH30">
        <v>16.286027700824469</v>
      </c>
      <c r="MI30">
        <v>16.286027700824469</v>
      </c>
      <c r="MJ30">
        <v>7.3405216881209565</v>
      </c>
      <c r="MK30">
        <v>7.3405216881209565</v>
      </c>
      <c r="ML30">
        <v>7.3405216881209565</v>
      </c>
      <c r="MM30">
        <v>16.286027700824469</v>
      </c>
      <c r="MN30">
        <v>7.3405216881209565</v>
      </c>
      <c r="MO30">
        <v>7.3405216881209565</v>
      </c>
      <c r="MP30">
        <v>16.286027700824469</v>
      </c>
      <c r="MQ30">
        <v>16.286027700824469</v>
      </c>
      <c r="MR30">
        <v>16.286027700824469</v>
      </c>
      <c r="MS30">
        <v>16.286027700824469</v>
      </c>
      <c r="MT30">
        <v>16.286027700824469</v>
      </c>
      <c r="MU30">
        <v>16.286027700824469</v>
      </c>
      <c r="MV30">
        <v>16.286027700824469</v>
      </c>
      <c r="MW30">
        <v>7.3405216881209565</v>
      </c>
      <c r="MX30">
        <v>7.3405216881209565</v>
      </c>
      <c r="MY30">
        <v>13.226691144765642</v>
      </c>
      <c r="MZ30">
        <v>7.3405216881209565</v>
      </c>
      <c r="NA30">
        <v>7.3405216881209565</v>
      </c>
      <c r="NB30">
        <v>16.286027700824469</v>
      </c>
      <c r="NC30">
        <v>16.286027700824469</v>
      </c>
      <c r="ND30">
        <v>7.3405216881209565</v>
      </c>
      <c r="NE30">
        <v>13.676676955669283</v>
      </c>
      <c r="NF30">
        <v>16.286027700824469</v>
      </c>
      <c r="NG30">
        <v>7.3405216881209565</v>
      </c>
      <c r="NH30">
        <v>16.286027700824469</v>
      </c>
      <c r="NI30">
        <v>8.9484910949580634</v>
      </c>
      <c r="NJ30">
        <v>16.286027700824469</v>
      </c>
      <c r="NK30">
        <v>7.3405216881209565</v>
      </c>
      <c r="NL30">
        <v>16.286027700824469</v>
      </c>
      <c r="NM30">
        <v>7.3405216881209565</v>
      </c>
      <c r="NN30">
        <v>16.286027700824469</v>
      </c>
      <c r="NO30">
        <v>7.3405216881209565</v>
      </c>
      <c r="NP30">
        <v>16.286027700824469</v>
      </c>
      <c r="NQ30">
        <v>8.7780737663369273</v>
      </c>
      <c r="NR30">
        <v>16.286027700824469</v>
      </c>
      <c r="NS30">
        <v>8.285362980242887</v>
      </c>
      <c r="NT30">
        <v>7.3811035576645896</v>
      </c>
      <c r="NU30">
        <v>16.286027700824469</v>
      </c>
      <c r="NV30">
        <v>10.038386145728039</v>
      </c>
      <c r="NW30">
        <v>16.286027700824469</v>
      </c>
      <c r="NX30">
        <v>16.286027700824469</v>
      </c>
      <c r="NY30">
        <v>7.3405216881209565</v>
      </c>
      <c r="NZ30">
        <v>7.3405216881209565</v>
      </c>
      <c r="OA30">
        <v>7.3405216881209565</v>
      </c>
      <c r="OB30">
        <v>16.286027700824469</v>
      </c>
      <c r="OC30">
        <v>16.286027700824469</v>
      </c>
      <c r="OD30">
        <v>16.286027700824469</v>
      </c>
      <c r="OE30">
        <v>16.286027700824469</v>
      </c>
      <c r="OF30">
        <v>16.286027700824469</v>
      </c>
      <c r="OG30">
        <v>16.286027700824469</v>
      </c>
      <c r="OH30">
        <v>16.286027700824469</v>
      </c>
      <c r="OI30">
        <v>16.286027700824469</v>
      </c>
      <c r="OJ30">
        <v>7.3405216881209565</v>
      </c>
      <c r="OK30">
        <v>16.286027700824469</v>
      </c>
      <c r="OL30">
        <v>7.3405216881209565</v>
      </c>
      <c r="OM30">
        <v>16.286027700824469</v>
      </c>
      <c r="ON30">
        <v>16.286027700824469</v>
      </c>
      <c r="OO30">
        <v>12.973651678665014</v>
      </c>
      <c r="OP30">
        <v>7.3405216881209565</v>
      </c>
      <c r="OQ30">
        <v>16.286027700824469</v>
      </c>
      <c r="OR30">
        <v>7.3405216881209565</v>
      </c>
      <c r="OS30">
        <v>16.286027700824469</v>
      </c>
      <c r="OT30">
        <v>16.286027700824469</v>
      </c>
      <c r="OU30">
        <v>16.286027700824469</v>
      </c>
      <c r="OV30">
        <v>7.3405216881209565</v>
      </c>
      <c r="OW30">
        <v>7.4627251588573404</v>
      </c>
      <c r="OX30">
        <v>7.6776049913021316</v>
      </c>
      <c r="OY30">
        <v>7.3405216881209565</v>
      </c>
      <c r="OZ30">
        <v>16.286027700824469</v>
      </c>
      <c r="PA30">
        <v>16.286027700824469</v>
      </c>
      <c r="PB30">
        <v>10.547413108392288</v>
      </c>
      <c r="PC30">
        <v>16.286027700824469</v>
      </c>
      <c r="PD30">
        <v>16.286027700824469</v>
      </c>
      <c r="PE30">
        <v>16.286027700824469</v>
      </c>
      <c r="PF30">
        <v>16.286027700824469</v>
      </c>
      <c r="PG30">
        <v>7.3405216881209565</v>
      </c>
      <c r="PH30">
        <v>14.047403291066299</v>
      </c>
      <c r="PI30">
        <v>12.361809333363992</v>
      </c>
      <c r="PJ30">
        <v>16.286027700824469</v>
      </c>
      <c r="PK30">
        <v>9.427785682216232</v>
      </c>
      <c r="PL30">
        <v>16.286027700824469</v>
      </c>
      <c r="PM30">
        <v>16.286027700824469</v>
      </c>
      <c r="PN30">
        <v>7.3405216881209565</v>
      </c>
      <c r="PO30">
        <v>16.286027700824469</v>
      </c>
      <c r="PP30">
        <v>7.3405216881209565</v>
      </c>
      <c r="PQ30">
        <v>16.286027700824469</v>
      </c>
      <c r="PR30">
        <v>16.286027700824469</v>
      </c>
      <c r="PS30">
        <v>16.286027700824469</v>
      </c>
      <c r="PT30">
        <v>16.286027700824469</v>
      </c>
      <c r="PU30">
        <v>7.3405216881209565</v>
      </c>
      <c r="PV30">
        <v>7.3405216881209565</v>
      </c>
      <c r="PW30">
        <v>16.286027700824469</v>
      </c>
      <c r="PX30">
        <v>16.286027700824469</v>
      </c>
      <c r="PY30">
        <v>7.3405216881209565</v>
      </c>
      <c r="PZ30">
        <v>16.286027700824469</v>
      </c>
      <c r="QA30">
        <v>16.286027700824469</v>
      </c>
      <c r="QB30">
        <v>16.286027700824469</v>
      </c>
      <c r="QC30">
        <v>14.278471944584282</v>
      </c>
      <c r="QD30">
        <v>7.3405216881209565</v>
      </c>
      <c r="QE30">
        <v>16.286027700824469</v>
      </c>
      <c r="QF30">
        <v>16.286027700824469</v>
      </c>
      <c r="QG30">
        <v>7.3405216881209565</v>
      </c>
      <c r="QH30">
        <v>16.286027700824469</v>
      </c>
      <c r="QI30">
        <v>7.3405216881209565</v>
      </c>
      <c r="QJ30">
        <v>7.3405216881209565</v>
      </c>
      <c r="QK30">
        <v>16.286027700824469</v>
      </c>
      <c r="QL30">
        <v>16.286027700824469</v>
      </c>
      <c r="QM30">
        <v>16.286027700824469</v>
      </c>
      <c r="QN30">
        <v>16.286027700824469</v>
      </c>
      <c r="QO30">
        <v>10.044801842068843</v>
      </c>
      <c r="QP30">
        <v>15.938989596102248</v>
      </c>
      <c r="QQ30">
        <v>16.286027700824469</v>
      </c>
      <c r="QR30">
        <v>16.286027700824469</v>
      </c>
      <c r="QS30">
        <v>16.286027700824469</v>
      </c>
      <c r="QT30">
        <v>16.286027700824469</v>
      </c>
      <c r="QU30">
        <v>7.3405216881209565</v>
      </c>
      <c r="QV30">
        <v>7.3405216881209565</v>
      </c>
      <c r="QW30">
        <v>7.993896561433508</v>
      </c>
      <c r="QX30">
        <v>15.969834444954609</v>
      </c>
      <c r="QY30">
        <v>16.286027700824469</v>
      </c>
      <c r="QZ30">
        <v>16.286027700824469</v>
      </c>
      <c r="RA30">
        <v>16.286027700824469</v>
      </c>
      <c r="RB30">
        <v>16.286027700824469</v>
      </c>
      <c r="RC30">
        <v>16.286027700824469</v>
      </c>
      <c r="RD30">
        <v>16.286027700824469</v>
      </c>
      <c r="RE30">
        <v>14.017049771965508</v>
      </c>
      <c r="RF30">
        <v>16.286027700824469</v>
      </c>
      <c r="RG30">
        <v>16.286027700824469</v>
      </c>
      <c r="RH30">
        <v>16.286027700824469</v>
      </c>
      <c r="RI30">
        <v>16.286027700824469</v>
      </c>
      <c r="RJ30">
        <v>16.286027700824469</v>
      </c>
      <c r="RK30">
        <v>11.559812047739259</v>
      </c>
      <c r="RL30">
        <v>16.286027700824469</v>
      </c>
      <c r="RM30">
        <v>7.3405216881209565</v>
      </c>
      <c r="RN30">
        <v>16.286027700824469</v>
      </c>
      <c r="RO30">
        <v>12.285156983624992</v>
      </c>
      <c r="RP30">
        <v>16.286027700824469</v>
      </c>
      <c r="RQ30">
        <v>16.286027700824469</v>
      </c>
      <c r="RR30">
        <v>16.286027700824469</v>
      </c>
      <c r="RS30">
        <v>16.286027700824469</v>
      </c>
      <c r="RT30">
        <v>16.286027700824469</v>
      </c>
      <c r="RU30">
        <v>16.286027700824469</v>
      </c>
      <c r="RV30">
        <v>16.286027700824469</v>
      </c>
      <c r="RW30">
        <v>16.286027700824469</v>
      </c>
      <c r="RX30">
        <v>16.286027700824469</v>
      </c>
      <c r="RY30">
        <v>7.3405216881209565</v>
      </c>
      <c r="RZ30">
        <v>11.834720566261584</v>
      </c>
      <c r="SA30">
        <v>16.286027700824469</v>
      </c>
      <c r="SB30">
        <v>13.671633190189228</v>
      </c>
      <c r="SC30">
        <v>16.286027700824469</v>
      </c>
      <c r="SD30">
        <v>16.286027700824469</v>
      </c>
      <c r="SE30">
        <v>12.872121545328257</v>
      </c>
      <c r="SF30">
        <v>9.5057441376744176</v>
      </c>
      <c r="SG30">
        <v>16.286027700824469</v>
      </c>
    </row>
    <row r="31" spans="1:501" x14ac:dyDescent="0.35">
      <c r="A31">
        <v>2050</v>
      </c>
      <c r="B31">
        <v>17.100329085865692</v>
      </c>
      <c r="C31">
        <v>12.167516246077952</v>
      </c>
      <c r="D31">
        <v>14.55131267852153</v>
      </c>
      <c r="E31">
        <v>17.100329085865692</v>
      </c>
      <c r="F31">
        <v>12.758190792519395</v>
      </c>
      <c r="G31">
        <v>17.100329085865692</v>
      </c>
      <c r="H31">
        <v>17.100329085865692</v>
      </c>
      <c r="I31">
        <v>17.100329085865692</v>
      </c>
      <c r="J31">
        <v>17.100329085865692</v>
      </c>
      <c r="K31">
        <v>17.100329085865692</v>
      </c>
      <c r="L31">
        <v>7.4309858638548398</v>
      </c>
      <c r="M31">
        <v>7.4309858638548398</v>
      </c>
      <c r="N31">
        <v>17.100329085865692</v>
      </c>
      <c r="O31">
        <v>17.100329085865692</v>
      </c>
      <c r="P31">
        <v>17.100329085865692</v>
      </c>
      <c r="Q31">
        <v>17.100329085865692</v>
      </c>
      <c r="R31">
        <v>17.100329085865692</v>
      </c>
      <c r="S31">
        <v>17.100329085865692</v>
      </c>
      <c r="T31">
        <v>17.100329085865692</v>
      </c>
      <c r="U31">
        <v>9.2731922803684803</v>
      </c>
      <c r="V31">
        <v>17.100329085865692</v>
      </c>
      <c r="W31">
        <v>17.100329085865692</v>
      </c>
      <c r="X31">
        <v>7.4309858638548398</v>
      </c>
      <c r="Y31">
        <v>7.4309858638548398</v>
      </c>
      <c r="Z31">
        <v>17.100329085865692</v>
      </c>
      <c r="AA31">
        <v>7.4309858638548398</v>
      </c>
      <c r="AB31">
        <v>17.100329085865692</v>
      </c>
      <c r="AC31">
        <v>17.100329085865692</v>
      </c>
      <c r="AD31">
        <v>7.4309858638548398</v>
      </c>
      <c r="AE31">
        <v>17.100329085865692</v>
      </c>
      <c r="AF31">
        <v>17.100329085865692</v>
      </c>
      <c r="AG31">
        <v>17.100329085865692</v>
      </c>
      <c r="AH31">
        <v>17.100329085865692</v>
      </c>
      <c r="AI31">
        <v>17.100329085865692</v>
      </c>
      <c r="AJ31">
        <v>7.4309858638548398</v>
      </c>
      <c r="AK31">
        <v>10.160410535181002</v>
      </c>
      <c r="AL31">
        <v>17.100329085865692</v>
      </c>
      <c r="AM31">
        <v>7.4309858638548398</v>
      </c>
      <c r="AN31">
        <v>17.100329085865692</v>
      </c>
      <c r="AO31">
        <v>7.4309858638548398</v>
      </c>
      <c r="AP31">
        <v>17.100329085865692</v>
      </c>
      <c r="AQ31">
        <v>17.100329085865692</v>
      </c>
      <c r="AR31">
        <v>8.7282122958285893</v>
      </c>
      <c r="AS31">
        <v>7.4309858638548398</v>
      </c>
      <c r="AT31">
        <v>17.100329085865692</v>
      </c>
      <c r="AU31">
        <v>9.9520281436263467</v>
      </c>
      <c r="AV31">
        <v>17.100329085865692</v>
      </c>
      <c r="AW31">
        <v>17.100329085865692</v>
      </c>
      <c r="AX31">
        <v>10.115286926627475</v>
      </c>
      <c r="AY31">
        <v>17.100329085865692</v>
      </c>
      <c r="AZ31">
        <v>7.4309858638548398</v>
      </c>
      <c r="BA31">
        <v>17.100329085865692</v>
      </c>
      <c r="BB31">
        <v>12.873248959114651</v>
      </c>
      <c r="BC31">
        <v>7.4309858638548398</v>
      </c>
      <c r="BD31">
        <v>7.4309858638548398</v>
      </c>
      <c r="BE31">
        <v>17.100329085865692</v>
      </c>
      <c r="BF31">
        <v>15.467690353709928</v>
      </c>
      <c r="BG31">
        <v>17.100329085865692</v>
      </c>
      <c r="BH31">
        <v>17.100329085865692</v>
      </c>
      <c r="BI31">
        <v>17.100329085865692</v>
      </c>
      <c r="BJ31">
        <v>17.100329085865692</v>
      </c>
      <c r="BK31">
        <v>8.2429445158918604</v>
      </c>
      <c r="BL31">
        <v>7.4309858638548398</v>
      </c>
      <c r="BM31">
        <v>17.100329085865692</v>
      </c>
      <c r="BN31">
        <v>17.100329085865692</v>
      </c>
      <c r="BO31">
        <v>17.100329085865692</v>
      </c>
      <c r="BP31">
        <v>17.100329085865692</v>
      </c>
      <c r="BQ31">
        <v>17.100329085865692</v>
      </c>
      <c r="BR31">
        <v>17.100329085865692</v>
      </c>
      <c r="BS31">
        <v>17.100329085865692</v>
      </c>
      <c r="BT31">
        <v>7.4309858638548398</v>
      </c>
      <c r="BU31">
        <v>17.100329085865692</v>
      </c>
      <c r="BV31">
        <v>17.100329085865692</v>
      </c>
      <c r="BW31">
        <v>8.6324251189175172</v>
      </c>
      <c r="BX31">
        <v>8.7320440675216329</v>
      </c>
      <c r="BY31">
        <v>7.4309858638548398</v>
      </c>
      <c r="BZ31">
        <v>17.100329085865692</v>
      </c>
      <c r="CA31">
        <v>17.100329085865692</v>
      </c>
      <c r="CB31">
        <v>17.100329085865692</v>
      </c>
      <c r="CC31">
        <v>10.248293222691649</v>
      </c>
      <c r="CD31">
        <v>12.684411768493867</v>
      </c>
      <c r="CE31">
        <v>7.4309858638548398</v>
      </c>
      <c r="CF31">
        <v>7.4309858638548398</v>
      </c>
      <c r="CG31">
        <v>7.4309858638548398</v>
      </c>
      <c r="CH31">
        <v>17.100329085865692</v>
      </c>
      <c r="CI31">
        <v>17.100329085865692</v>
      </c>
      <c r="CJ31">
        <v>17.100329085865692</v>
      </c>
      <c r="CK31">
        <v>17.100329085865692</v>
      </c>
      <c r="CL31">
        <v>17.100329085865692</v>
      </c>
      <c r="CM31">
        <v>17.100329085865692</v>
      </c>
      <c r="CN31">
        <v>12.856130607618827</v>
      </c>
      <c r="CO31">
        <v>17.100329085865692</v>
      </c>
      <c r="CP31">
        <v>9.6939519596315584</v>
      </c>
      <c r="CQ31">
        <v>9.4844340314448026</v>
      </c>
      <c r="CR31">
        <v>12.377896215607647</v>
      </c>
      <c r="CS31">
        <v>17.100329085865692</v>
      </c>
      <c r="CT31">
        <v>7.4309858638548398</v>
      </c>
      <c r="CU31">
        <v>17.100329085865692</v>
      </c>
      <c r="CV31">
        <v>17.100329085865692</v>
      </c>
      <c r="CW31">
        <v>17.100329085865692</v>
      </c>
      <c r="CX31">
        <v>7.4309858638548398</v>
      </c>
      <c r="CY31">
        <v>17.100329085865692</v>
      </c>
      <c r="CZ31">
        <v>7.4309858638548398</v>
      </c>
      <c r="DA31">
        <v>17.100329085865692</v>
      </c>
      <c r="DB31">
        <v>17.100329085865692</v>
      </c>
      <c r="DC31">
        <v>7.9328532834318377</v>
      </c>
      <c r="DD31">
        <v>17.100329085865692</v>
      </c>
      <c r="DE31">
        <v>17.100329085865692</v>
      </c>
      <c r="DF31">
        <v>13.418875667231131</v>
      </c>
      <c r="DG31">
        <v>17.100329085865692</v>
      </c>
      <c r="DH31">
        <v>14.834751778580999</v>
      </c>
      <c r="DI31">
        <v>17.100329085865692</v>
      </c>
      <c r="DJ31">
        <v>17.100329085865692</v>
      </c>
      <c r="DK31">
        <v>7.4309858638548398</v>
      </c>
      <c r="DL31">
        <v>17.100329085865692</v>
      </c>
      <c r="DM31">
        <v>17.100329085865692</v>
      </c>
      <c r="DN31">
        <v>7.4309858638548398</v>
      </c>
      <c r="DO31">
        <v>13.032115185208287</v>
      </c>
      <c r="DP31">
        <v>13.634007751440345</v>
      </c>
      <c r="DQ31">
        <v>17.100329085865692</v>
      </c>
      <c r="DR31">
        <v>17.100329085865692</v>
      </c>
      <c r="DS31">
        <v>17.100329085865692</v>
      </c>
      <c r="DT31">
        <v>17.100329085865692</v>
      </c>
      <c r="DU31">
        <v>17.100329085865692</v>
      </c>
      <c r="DV31">
        <v>17.100329085865692</v>
      </c>
      <c r="DW31">
        <v>12.065294835737163</v>
      </c>
      <c r="DX31">
        <v>17.100329085865692</v>
      </c>
      <c r="DY31">
        <v>7.4309858638548398</v>
      </c>
      <c r="DZ31">
        <v>17.100329085865692</v>
      </c>
      <c r="EA31">
        <v>17.100329085865692</v>
      </c>
      <c r="EB31">
        <v>17.100329085865692</v>
      </c>
      <c r="EC31">
        <v>17.100329085865692</v>
      </c>
      <c r="ED31">
        <v>17.100329085865692</v>
      </c>
      <c r="EE31">
        <v>7.4309858638548398</v>
      </c>
      <c r="EF31">
        <v>7.4309858638548398</v>
      </c>
      <c r="EG31">
        <v>17.100329085865692</v>
      </c>
      <c r="EH31">
        <v>7.4309858638548398</v>
      </c>
      <c r="EI31">
        <v>15.116638872706744</v>
      </c>
      <c r="EJ31">
        <v>17.100329085865692</v>
      </c>
      <c r="EK31">
        <v>17.100329085865692</v>
      </c>
      <c r="EL31">
        <v>17.100329085865692</v>
      </c>
      <c r="EM31">
        <v>17.100329085865692</v>
      </c>
      <c r="EN31">
        <v>7.4309858638548398</v>
      </c>
      <c r="EO31">
        <v>17.100329085865692</v>
      </c>
      <c r="EP31">
        <v>7.5304242551304013</v>
      </c>
      <c r="EQ31">
        <v>17.100329085865692</v>
      </c>
      <c r="ER31">
        <v>17.100329085865692</v>
      </c>
      <c r="ES31">
        <v>10.27504191250075</v>
      </c>
      <c r="ET31">
        <v>9.5178771304540248</v>
      </c>
      <c r="EU31">
        <v>7.4309858638548398</v>
      </c>
      <c r="EV31">
        <v>17.100329085865692</v>
      </c>
      <c r="EW31">
        <v>8.8326342070272528</v>
      </c>
      <c r="EX31">
        <v>17.100329085865692</v>
      </c>
      <c r="EY31">
        <v>17.100329085865692</v>
      </c>
      <c r="EZ31">
        <v>17.100329085865692</v>
      </c>
      <c r="FA31">
        <v>8.045934460145638</v>
      </c>
      <c r="FB31">
        <v>7.4309858638548398</v>
      </c>
      <c r="FC31">
        <v>17.100329085865692</v>
      </c>
      <c r="FD31">
        <v>17.100329085865692</v>
      </c>
      <c r="FE31">
        <v>17.100329085865692</v>
      </c>
      <c r="FF31">
        <v>17.100329085865692</v>
      </c>
      <c r="FG31">
        <v>7.4309858638548398</v>
      </c>
      <c r="FH31">
        <v>7.7070579712890517</v>
      </c>
      <c r="FI31">
        <v>7.4309858638548398</v>
      </c>
      <c r="FJ31">
        <v>17.100329085865692</v>
      </c>
      <c r="FK31">
        <v>17.100329085865692</v>
      </c>
      <c r="FL31">
        <v>17.100329085865692</v>
      </c>
      <c r="FM31">
        <v>7.4309858638548398</v>
      </c>
      <c r="FN31">
        <v>17.100329085865692</v>
      </c>
      <c r="FO31">
        <v>17.100329085865692</v>
      </c>
      <c r="FP31">
        <v>7.4309858638548398</v>
      </c>
      <c r="FQ31">
        <v>7.4309858638548398</v>
      </c>
      <c r="FR31">
        <v>17.100329085865692</v>
      </c>
      <c r="FS31">
        <v>17.100329085865692</v>
      </c>
      <c r="FT31">
        <v>17.100329085865692</v>
      </c>
      <c r="FU31">
        <v>17.100329085865692</v>
      </c>
      <c r="FV31">
        <v>7.4309858638548398</v>
      </c>
      <c r="FW31">
        <v>7.4309858638548398</v>
      </c>
      <c r="FX31">
        <v>15.350240486663322</v>
      </c>
      <c r="FY31">
        <v>12.229773797813406</v>
      </c>
      <c r="FZ31">
        <v>14.324976387377042</v>
      </c>
      <c r="GA31">
        <v>7.4309858638548398</v>
      </c>
      <c r="GB31">
        <v>17.100329085865692</v>
      </c>
      <c r="GC31">
        <v>17.100329085865692</v>
      </c>
      <c r="GD31">
        <v>17.100329085865692</v>
      </c>
      <c r="GE31">
        <v>17.100329085865692</v>
      </c>
      <c r="GF31">
        <v>17.100329085865692</v>
      </c>
      <c r="GG31">
        <v>17.100329085865692</v>
      </c>
      <c r="GH31">
        <v>17.100329085865692</v>
      </c>
      <c r="GI31">
        <v>17.100329085865692</v>
      </c>
      <c r="GJ31">
        <v>17.100329085865692</v>
      </c>
      <c r="GK31">
        <v>8.7381212575613816</v>
      </c>
      <c r="GL31">
        <v>17.100329085865692</v>
      </c>
      <c r="GM31">
        <v>7.4309858638548398</v>
      </c>
      <c r="GN31">
        <v>17.100329085865692</v>
      </c>
      <c r="GO31">
        <v>17.100329085865692</v>
      </c>
      <c r="GP31">
        <v>17.100329085865692</v>
      </c>
      <c r="GQ31">
        <v>7.4309858638548398</v>
      </c>
      <c r="GR31">
        <v>13.091204300033596</v>
      </c>
      <c r="GS31">
        <v>7.4309858638548398</v>
      </c>
      <c r="GT31">
        <v>16.449126196609878</v>
      </c>
      <c r="GU31">
        <v>8.2822724850347686</v>
      </c>
      <c r="GV31">
        <v>17.100329085865692</v>
      </c>
      <c r="GW31">
        <v>17.100329085865692</v>
      </c>
      <c r="GX31">
        <v>7.4309858638548398</v>
      </c>
      <c r="GY31">
        <v>17.100329085865692</v>
      </c>
      <c r="GZ31">
        <v>8.0602559309212793</v>
      </c>
      <c r="HA31">
        <v>7.4309858638548398</v>
      </c>
      <c r="HB31">
        <v>7.4309858638548398</v>
      </c>
      <c r="HC31">
        <v>17.100329085865692</v>
      </c>
      <c r="HD31">
        <v>17.100329085865692</v>
      </c>
      <c r="HE31">
        <v>7.4309858638548398</v>
      </c>
      <c r="HF31">
        <v>17.100329085865692</v>
      </c>
      <c r="HG31">
        <v>17.100329085865692</v>
      </c>
      <c r="HH31">
        <v>17.100329085865692</v>
      </c>
      <c r="HI31">
        <v>17.100329085865692</v>
      </c>
      <c r="HJ31">
        <v>7.4309858638548398</v>
      </c>
      <c r="HK31">
        <v>7.6442491142476392</v>
      </c>
      <c r="HL31">
        <v>17.100329085865692</v>
      </c>
      <c r="HM31">
        <v>17.100329085865692</v>
      </c>
      <c r="HN31">
        <v>9.1789949266302973</v>
      </c>
      <c r="HO31">
        <v>17.100329085865692</v>
      </c>
      <c r="HP31">
        <v>7.4309858638548398</v>
      </c>
      <c r="HQ31">
        <v>7.4309858638548398</v>
      </c>
      <c r="HR31">
        <v>17.100329085865692</v>
      </c>
      <c r="HS31">
        <v>7.4309858638548398</v>
      </c>
      <c r="HT31">
        <v>16.663533113383757</v>
      </c>
      <c r="HU31">
        <v>17.100329085865692</v>
      </c>
      <c r="HV31">
        <v>17.100329085865692</v>
      </c>
      <c r="HW31">
        <v>7.4309858638548398</v>
      </c>
      <c r="HX31">
        <v>17.100329085865692</v>
      </c>
      <c r="HY31">
        <v>9.3227656912811288</v>
      </c>
      <c r="HZ31">
        <v>17.100329085865692</v>
      </c>
      <c r="IA31">
        <v>17.100329085865692</v>
      </c>
      <c r="IB31">
        <v>17.100329085865692</v>
      </c>
      <c r="IC31">
        <v>7.4309858638548398</v>
      </c>
      <c r="ID31">
        <v>17.100329085865692</v>
      </c>
      <c r="IE31">
        <v>10.853940428223705</v>
      </c>
      <c r="IF31">
        <v>17.100329085865692</v>
      </c>
      <c r="IG31">
        <v>12.356765543983633</v>
      </c>
      <c r="IH31">
        <v>17.100329085865692</v>
      </c>
      <c r="II31">
        <v>7.4309858638548398</v>
      </c>
      <c r="IJ31">
        <v>7.4309858638548398</v>
      </c>
      <c r="IK31">
        <v>17.100329085865692</v>
      </c>
      <c r="IL31">
        <v>17.100329085865692</v>
      </c>
      <c r="IM31">
        <v>7.4309858638548398</v>
      </c>
      <c r="IN31">
        <v>17.100329085865692</v>
      </c>
      <c r="IO31">
        <v>17.100329085865692</v>
      </c>
      <c r="IP31">
        <v>7.4309858638548398</v>
      </c>
      <c r="IQ31">
        <v>17.100329085865692</v>
      </c>
      <c r="IR31">
        <v>17.100329085865692</v>
      </c>
      <c r="IS31">
        <v>17.100329085865692</v>
      </c>
      <c r="IT31">
        <v>17.100329085865692</v>
      </c>
      <c r="IU31">
        <v>17.100329085865692</v>
      </c>
      <c r="IV31">
        <v>17.100329085865692</v>
      </c>
      <c r="IW31">
        <v>17.100329085865692</v>
      </c>
      <c r="IX31">
        <v>17.100329085865692</v>
      </c>
      <c r="IY31">
        <v>7.4309858638548398</v>
      </c>
      <c r="IZ31">
        <v>7.4309858638548398</v>
      </c>
      <c r="JA31">
        <v>17.100329085865692</v>
      </c>
      <c r="JB31">
        <v>12.878960485403308</v>
      </c>
      <c r="JC31">
        <v>7.4309858638548398</v>
      </c>
      <c r="JD31">
        <v>17.100329085865692</v>
      </c>
      <c r="JE31">
        <v>17.100329085865692</v>
      </c>
      <c r="JF31">
        <v>15.723796733581253</v>
      </c>
      <c r="JG31">
        <v>7.8865058190385247</v>
      </c>
      <c r="JH31">
        <v>17.100329085865692</v>
      </c>
      <c r="JI31">
        <v>17.100329085865692</v>
      </c>
      <c r="JJ31">
        <v>7.4309858638548398</v>
      </c>
      <c r="JK31">
        <v>14.05152100486381</v>
      </c>
      <c r="JL31">
        <v>15.587109971485921</v>
      </c>
      <c r="JM31">
        <v>17.100329085865692</v>
      </c>
      <c r="JN31">
        <v>10.757357932141913</v>
      </c>
      <c r="JO31">
        <v>14.722256836047377</v>
      </c>
      <c r="JP31">
        <v>12.34244455890642</v>
      </c>
      <c r="JQ31">
        <v>17.100329085865692</v>
      </c>
      <c r="JR31">
        <v>17.100329085865692</v>
      </c>
      <c r="JS31">
        <v>17.100329085865692</v>
      </c>
      <c r="JT31">
        <v>7.4309858638548398</v>
      </c>
      <c r="JU31">
        <v>14.452032218714812</v>
      </c>
      <c r="JV31">
        <v>7.8854112739816262</v>
      </c>
      <c r="JW31">
        <v>14.351232184040834</v>
      </c>
      <c r="JX31">
        <v>9.7120725511327901</v>
      </c>
      <c r="JY31">
        <v>8.9202609689476215</v>
      </c>
      <c r="JZ31">
        <v>7.4309858638548398</v>
      </c>
      <c r="KA31">
        <v>8.4633532281738884</v>
      </c>
      <c r="KB31">
        <v>17.100329085865692</v>
      </c>
      <c r="KC31">
        <v>13.000594787378727</v>
      </c>
      <c r="KD31">
        <v>17.100329085865692</v>
      </c>
      <c r="KE31">
        <v>7.4309858638548398</v>
      </c>
      <c r="KF31">
        <v>9.0665938675730544</v>
      </c>
      <c r="KG31">
        <v>17.100329085865692</v>
      </c>
      <c r="KH31">
        <v>13.494935953235276</v>
      </c>
      <c r="KI31">
        <v>17.100329085865692</v>
      </c>
      <c r="KJ31">
        <v>12.572803060685423</v>
      </c>
      <c r="KK31">
        <v>17.100329085865692</v>
      </c>
      <c r="KL31">
        <v>17.100329085865692</v>
      </c>
      <c r="KM31">
        <v>17.100329085865692</v>
      </c>
      <c r="KN31">
        <v>7.4309858638548398</v>
      </c>
      <c r="KO31">
        <v>11.493928585744268</v>
      </c>
      <c r="KP31">
        <v>17.100329085865692</v>
      </c>
      <c r="KQ31">
        <v>17.100329085865692</v>
      </c>
      <c r="KR31">
        <v>11.423186553456461</v>
      </c>
      <c r="KS31">
        <v>17.100329085865692</v>
      </c>
      <c r="KT31">
        <v>17.100329085865692</v>
      </c>
      <c r="KU31">
        <v>17.100329085865692</v>
      </c>
      <c r="KV31">
        <v>17.100329085865692</v>
      </c>
      <c r="KW31">
        <v>7.4309858638548398</v>
      </c>
      <c r="KX31">
        <v>7.4309858638548398</v>
      </c>
      <c r="KY31">
        <v>17.100329085865692</v>
      </c>
      <c r="KZ31">
        <v>17.100329085865692</v>
      </c>
      <c r="LA31">
        <v>17.100329085865692</v>
      </c>
      <c r="LB31">
        <v>17.100329085865692</v>
      </c>
      <c r="LC31">
        <v>13.440195702737217</v>
      </c>
      <c r="LD31">
        <v>17.100329085865692</v>
      </c>
      <c r="LE31">
        <v>7.4309858638548398</v>
      </c>
      <c r="LF31">
        <v>17.100329085865692</v>
      </c>
      <c r="LG31">
        <v>17.100329085865692</v>
      </c>
      <c r="LH31">
        <v>17.100329085865692</v>
      </c>
      <c r="LI31">
        <v>15.858567799223652</v>
      </c>
      <c r="LJ31">
        <v>7.4309858638548398</v>
      </c>
      <c r="LK31">
        <v>17.100329085865692</v>
      </c>
      <c r="LL31">
        <v>17.100329085865692</v>
      </c>
      <c r="LM31">
        <v>7.5688599238946024</v>
      </c>
      <c r="LN31">
        <v>7.4309858638548398</v>
      </c>
      <c r="LO31">
        <v>7.4309858638548398</v>
      </c>
      <c r="LP31">
        <v>11.281327948124572</v>
      </c>
      <c r="LQ31">
        <v>17.100329085865692</v>
      </c>
      <c r="LR31">
        <v>17.100329085865692</v>
      </c>
      <c r="LS31">
        <v>17.100329085865692</v>
      </c>
      <c r="LT31">
        <v>17.100329085865692</v>
      </c>
      <c r="LU31">
        <v>7.4309858638548398</v>
      </c>
      <c r="LV31">
        <v>7.4309858638548398</v>
      </c>
      <c r="LW31">
        <v>7.4309858638548398</v>
      </c>
      <c r="LX31">
        <v>7.4309858638548398</v>
      </c>
      <c r="LY31">
        <v>7.4309858638548398</v>
      </c>
      <c r="LZ31">
        <v>17.100329085865692</v>
      </c>
      <c r="MA31">
        <v>7.4309858638548398</v>
      </c>
      <c r="MB31">
        <v>17.100329085865692</v>
      </c>
      <c r="MC31">
        <v>7.4309858638548398</v>
      </c>
      <c r="MD31">
        <v>7.4309858638548398</v>
      </c>
      <c r="ME31">
        <v>17.100329085865692</v>
      </c>
      <c r="MF31">
        <v>15.114763159223115</v>
      </c>
      <c r="MG31">
        <v>17.100329085865692</v>
      </c>
      <c r="MH31">
        <v>17.100329085865692</v>
      </c>
      <c r="MI31">
        <v>17.100329085865692</v>
      </c>
      <c r="MJ31">
        <v>7.6069581401480812</v>
      </c>
      <c r="MK31">
        <v>7.4309858638548398</v>
      </c>
      <c r="ML31">
        <v>7.4309858638548398</v>
      </c>
      <c r="MM31">
        <v>17.100329085865692</v>
      </c>
      <c r="MN31">
        <v>7.4309858638548398</v>
      </c>
      <c r="MO31">
        <v>7.4309858638548398</v>
      </c>
      <c r="MP31">
        <v>17.100329085865692</v>
      </c>
      <c r="MQ31">
        <v>17.100329085865692</v>
      </c>
      <c r="MR31">
        <v>17.100329085865692</v>
      </c>
      <c r="MS31">
        <v>17.100329085865692</v>
      </c>
      <c r="MT31">
        <v>17.100329085865692</v>
      </c>
      <c r="MU31">
        <v>17.100329085865692</v>
      </c>
      <c r="MV31">
        <v>17.100329085865692</v>
      </c>
      <c r="MW31">
        <v>7.4309858638548398</v>
      </c>
      <c r="MX31">
        <v>7.7132208184077378</v>
      </c>
      <c r="MY31">
        <v>14.324462516245793</v>
      </c>
      <c r="MZ31">
        <v>7.4309858638548398</v>
      </c>
      <c r="NA31">
        <v>7.4309858638548398</v>
      </c>
      <c r="NB31">
        <v>17.100329085865692</v>
      </c>
      <c r="NC31">
        <v>17.100329085865692</v>
      </c>
      <c r="ND31">
        <v>7.4309858638548398</v>
      </c>
      <c r="NE31">
        <v>14.461566119507037</v>
      </c>
      <c r="NF31">
        <v>17.100329085865692</v>
      </c>
      <c r="NG31">
        <v>7.4309858638548398</v>
      </c>
      <c r="NH31">
        <v>17.100329085865692</v>
      </c>
      <c r="NI31">
        <v>9.6528393385484783</v>
      </c>
      <c r="NJ31">
        <v>17.100329085865692</v>
      </c>
      <c r="NK31">
        <v>7.4309858638548398</v>
      </c>
      <c r="NL31">
        <v>17.100329085865692</v>
      </c>
      <c r="NM31">
        <v>7.4309858638548398</v>
      </c>
      <c r="NN31">
        <v>17.100329085865692</v>
      </c>
      <c r="NO31">
        <v>7.4309858638548398</v>
      </c>
      <c r="NP31">
        <v>17.100329085865692</v>
      </c>
      <c r="NQ31">
        <v>9.1743165562422266</v>
      </c>
      <c r="NR31">
        <v>17.100329085865692</v>
      </c>
      <c r="NS31">
        <v>8.9110877400563666</v>
      </c>
      <c r="NT31">
        <v>7.9033294337781408</v>
      </c>
      <c r="NU31">
        <v>17.100329085865692</v>
      </c>
      <c r="NV31">
        <v>10.582326263862885</v>
      </c>
      <c r="NW31">
        <v>17.100329085865692</v>
      </c>
      <c r="NX31">
        <v>17.100329085865692</v>
      </c>
      <c r="NY31">
        <v>7.4309858638548398</v>
      </c>
      <c r="NZ31">
        <v>7.4309858638548398</v>
      </c>
      <c r="OA31">
        <v>7.4309858638548398</v>
      </c>
      <c r="OB31">
        <v>17.100329085865692</v>
      </c>
      <c r="OC31">
        <v>17.100329085865692</v>
      </c>
      <c r="OD31">
        <v>17.100329085865692</v>
      </c>
      <c r="OE31">
        <v>17.100329085865692</v>
      </c>
      <c r="OF31">
        <v>17.100329085865692</v>
      </c>
      <c r="OG31">
        <v>17.100329085865692</v>
      </c>
      <c r="OH31">
        <v>17.100329085865692</v>
      </c>
      <c r="OI31">
        <v>17.100329085865692</v>
      </c>
      <c r="OJ31">
        <v>7.4309858638548398</v>
      </c>
      <c r="OK31">
        <v>17.100329085865692</v>
      </c>
      <c r="OL31">
        <v>7.4309858638548398</v>
      </c>
      <c r="OM31">
        <v>17.100329085865692</v>
      </c>
      <c r="ON31">
        <v>17.100329085865692</v>
      </c>
      <c r="OO31">
        <v>13.551526677667397</v>
      </c>
      <c r="OP31">
        <v>7.4309858638548398</v>
      </c>
      <c r="OQ31">
        <v>17.100329085865692</v>
      </c>
      <c r="OR31">
        <v>7.4309858638548398</v>
      </c>
      <c r="OS31">
        <v>17.100329085865692</v>
      </c>
      <c r="OT31">
        <v>17.100329085865692</v>
      </c>
      <c r="OU31">
        <v>17.100329085865692</v>
      </c>
      <c r="OV31">
        <v>7.4309858638548398</v>
      </c>
      <c r="OW31">
        <v>7.9941065398194722</v>
      </c>
      <c r="OX31">
        <v>8.2332710768605075</v>
      </c>
      <c r="OY31">
        <v>7.4309858638548398</v>
      </c>
      <c r="OZ31">
        <v>17.100329085865692</v>
      </c>
      <c r="PA31">
        <v>17.100329085865692</v>
      </c>
      <c r="PB31">
        <v>11.009556481018048</v>
      </c>
      <c r="PC31">
        <v>17.100329085865692</v>
      </c>
      <c r="PD31">
        <v>17.100329085865692</v>
      </c>
      <c r="PE31">
        <v>17.100329085865692</v>
      </c>
      <c r="PF31">
        <v>17.100329085865692</v>
      </c>
      <c r="PG31">
        <v>7.4309858638548398</v>
      </c>
      <c r="PH31">
        <v>15.418206792563533</v>
      </c>
      <c r="PI31">
        <v>13.200872365191943</v>
      </c>
      <c r="PJ31">
        <v>17.100329085865692</v>
      </c>
      <c r="PK31">
        <v>10.190289054345426</v>
      </c>
      <c r="PL31">
        <v>17.100329085865692</v>
      </c>
      <c r="PM31">
        <v>17.100329085865692</v>
      </c>
      <c r="PN31">
        <v>7.4309858638548398</v>
      </c>
      <c r="PO31">
        <v>17.100329085865692</v>
      </c>
      <c r="PP31">
        <v>7.4309858638548398</v>
      </c>
      <c r="PQ31">
        <v>17.100329085865692</v>
      </c>
      <c r="PR31">
        <v>17.100329085865692</v>
      </c>
      <c r="PS31">
        <v>17.100329085865692</v>
      </c>
      <c r="PT31">
        <v>17.100329085865692</v>
      </c>
      <c r="PU31">
        <v>7.4309858638548398</v>
      </c>
      <c r="PV31">
        <v>7.4309858638548398</v>
      </c>
      <c r="PW31">
        <v>17.100329085865692</v>
      </c>
      <c r="PX31">
        <v>17.100329085865692</v>
      </c>
      <c r="PY31">
        <v>7.4309858638548398</v>
      </c>
      <c r="PZ31">
        <v>17.100329085865692</v>
      </c>
      <c r="QA31">
        <v>17.100329085865692</v>
      </c>
      <c r="QB31">
        <v>17.100329085865692</v>
      </c>
      <c r="QC31">
        <v>15.432596262268152</v>
      </c>
      <c r="QD31">
        <v>7.4309858638548398</v>
      </c>
      <c r="QE31">
        <v>17.100329085865692</v>
      </c>
      <c r="QF31">
        <v>17.100329085865692</v>
      </c>
      <c r="QG31">
        <v>7.4309858638548398</v>
      </c>
      <c r="QH31">
        <v>17.100329085865692</v>
      </c>
      <c r="QI31">
        <v>7.4309858638548398</v>
      </c>
      <c r="QJ31">
        <v>7.4309858638548398</v>
      </c>
      <c r="QK31">
        <v>17.100329085865692</v>
      </c>
      <c r="QL31">
        <v>17.100329085865692</v>
      </c>
      <c r="QM31">
        <v>17.100329085865692</v>
      </c>
      <c r="QN31">
        <v>17.100329085865692</v>
      </c>
      <c r="QO31">
        <v>10.68168673693461</v>
      </c>
      <c r="QP31">
        <v>17.100329085865692</v>
      </c>
      <c r="QQ31">
        <v>17.100329085865692</v>
      </c>
      <c r="QR31">
        <v>17.100329085865692</v>
      </c>
      <c r="QS31">
        <v>17.100329085865692</v>
      </c>
      <c r="QT31">
        <v>17.100329085865692</v>
      </c>
      <c r="QU31">
        <v>7.4309858638548398</v>
      </c>
      <c r="QV31">
        <v>7.4309858638548398</v>
      </c>
      <c r="QW31">
        <v>8.5857751702042187</v>
      </c>
      <c r="QX31">
        <v>17.100329085865692</v>
      </c>
      <c r="QY31">
        <v>17.100329085865692</v>
      </c>
      <c r="QZ31">
        <v>17.100329085865692</v>
      </c>
      <c r="RA31">
        <v>17.100329085865692</v>
      </c>
      <c r="RB31">
        <v>17.100329085865692</v>
      </c>
      <c r="RC31">
        <v>17.100329085865692</v>
      </c>
      <c r="RD31">
        <v>17.100329085865692</v>
      </c>
      <c r="RE31">
        <v>14.803352789110381</v>
      </c>
      <c r="RF31">
        <v>17.100329085865692</v>
      </c>
      <c r="RG31">
        <v>17.100329085865692</v>
      </c>
      <c r="RH31">
        <v>17.100329085865692</v>
      </c>
      <c r="RI31">
        <v>17.100329085865692</v>
      </c>
      <c r="RJ31">
        <v>17.100329085865692</v>
      </c>
      <c r="RK31">
        <v>12.209260464971718</v>
      </c>
      <c r="RL31">
        <v>17.100329085865692</v>
      </c>
      <c r="RM31">
        <v>7.4309858638548398</v>
      </c>
      <c r="RN31">
        <v>17.100329085865692</v>
      </c>
      <c r="RO31">
        <v>13.414653958598752</v>
      </c>
      <c r="RP31">
        <v>17.100329085865692</v>
      </c>
      <c r="RQ31">
        <v>17.100329085865692</v>
      </c>
      <c r="RR31">
        <v>17.100329085865692</v>
      </c>
      <c r="RS31">
        <v>17.100329085865692</v>
      </c>
      <c r="RT31">
        <v>17.100329085865692</v>
      </c>
      <c r="RU31">
        <v>17.100329085865692</v>
      </c>
      <c r="RV31">
        <v>17.100329085865692</v>
      </c>
      <c r="RW31">
        <v>17.100329085865692</v>
      </c>
      <c r="RX31">
        <v>17.100329085865692</v>
      </c>
      <c r="RY31">
        <v>7.4309858638548398</v>
      </c>
      <c r="RZ31">
        <v>12.904251591254253</v>
      </c>
      <c r="SA31">
        <v>17.100329085865692</v>
      </c>
      <c r="SB31">
        <v>14.392862043259999</v>
      </c>
      <c r="SC31">
        <v>17.100329085865692</v>
      </c>
      <c r="SD31">
        <v>17.100329085865692</v>
      </c>
      <c r="SE31">
        <v>14.080837575504127</v>
      </c>
      <c r="SF31">
        <v>10.230887819217298</v>
      </c>
      <c r="SG31">
        <v>17.100329085865692</v>
      </c>
    </row>
    <row r="32" spans="1:501" x14ac:dyDescent="0.35">
      <c r="A32">
        <v>2051</v>
      </c>
      <c r="B32">
        <v>17.955345540158977</v>
      </c>
      <c r="C32">
        <v>13.238267732642598</v>
      </c>
      <c r="D32">
        <v>15.187896494927882</v>
      </c>
      <c r="E32">
        <v>17.955345540158977</v>
      </c>
      <c r="F32">
        <v>13.728099284862195</v>
      </c>
      <c r="G32">
        <v>17.955345540158977</v>
      </c>
      <c r="H32">
        <v>17.955345540158977</v>
      </c>
      <c r="I32">
        <v>17.955345540158977</v>
      </c>
      <c r="J32">
        <v>17.955345540158977</v>
      </c>
      <c r="K32">
        <v>17.955345540158977</v>
      </c>
      <c r="L32">
        <v>7.54</v>
      </c>
      <c r="M32">
        <v>7.54</v>
      </c>
      <c r="N32">
        <v>17.955345540158977</v>
      </c>
      <c r="O32">
        <v>17.955345540158977</v>
      </c>
      <c r="P32">
        <v>17.955345540158977</v>
      </c>
      <c r="Q32">
        <v>17.955345540158977</v>
      </c>
      <c r="R32">
        <v>17.955345540158977</v>
      </c>
      <c r="S32">
        <v>17.955345540158977</v>
      </c>
      <c r="T32">
        <v>17.955345540158977</v>
      </c>
      <c r="U32">
        <v>9.5435980699162446</v>
      </c>
      <c r="V32">
        <v>17.955345540158977</v>
      </c>
      <c r="W32">
        <v>17.955345540158977</v>
      </c>
      <c r="X32">
        <v>7.54</v>
      </c>
      <c r="Y32">
        <v>7.54</v>
      </c>
      <c r="Z32">
        <v>17.955345540158977</v>
      </c>
      <c r="AA32">
        <v>7.54</v>
      </c>
      <c r="AB32">
        <v>17.955345540158977</v>
      </c>
      <c r="AC32">
        <v>17.955345540158977</v>
      </c>
      <c r="AD32">
        <v>7.54</v>
      </c>
      <c r="AE32">
        <v>17.955345540158977</v>
      </c>
      <c r="AF32">
        <v>17.955345540158977</v>
      </c>
      <c r="AG32">
        <v>17.955345540158977</v>
      </c>
      <c r="AH32">
        <v>17.955345540158977</v>
      </c>
      <c r="AI32">
        <v>17.955345540158977</v>
      </c>
      <c r="AJ32">
        <v>7.54</v>
      </c>
      <c r="AK32">
        <v>10.95635788273197</v>
      </c>
      <c r="AL32">
        <v>17.955345540158977</v>
      </c>
      <c r="AM32">
        <v>7.54</v>
      </c>
      <c r="AN32">
        <v>17.955345540158977</v>
      </c>
      <c r="AO32">
        <v>7.54</v>
      </c>
      <c r="AP32">
        <v>17.955345540158977</v>
      </c>
      <c r="AQ32">
        <v>17.955345540158977</v>
      </c>
      <c r="AR32">
        <v>9.3801751399219047</v>
      </c>
      <c r="AS32">
        <v>7.54</v>
      </c>
      <c r="AT32">
        <v>17.955345540158977</v>
      </c>
      <c r="AU32">
        <v>10.242271626844042</v>
      </c>
      <c r="AV32">
        <v>17.955345540158977</v>
      </c>
      <c r="AW32">
        <v>17.955345540158977</v>
      </c>
      <c r="AX32">
        <v>10.692927933792587</v>
      </c>
      <c r="AY32">
        <v>17.955345540158977</v>
      </c>
      <c r="AZ32">
        <v>7.54</v>
      </c>
      <c r="BA32">
        <v>17.955345540158977</v>
      </c>
      <c r="BB32">
        <v>13.375583443444881</v>
      </c>
      <c r="BC32">
        <v>7.54</v>
      </c>
      <c r="BD32">
        <v>7.54</v>
      </c>
      <c r="BE32">
        <v>17.955345540158977</v>
      </c>
      <c r="BF32">
        <v>16.979106233078536</v>
      </c>
      <c r="BG32">
        <v>17.955345540158977</v>
      </c>
      <c r="BH32">
        <v>17.955345540158977</v>
      </c>
      <c r="BI32">
        <v>17.955345540158977</v>
      </c>
      <c r="BJ32">
        <v>17.955345540158977</v>
      </c>
      <c r="BK32">
        <v>8.7928098104031616</v>
      </c>
      <c r="BL32">
        <v>7.54</v>
      </c>
      <c r="BM32">
        <v>17.955345540158977</v>
      </c>
      <c r="BN32">
        <v>17.955345540158977</v>
      </c>
      <c r="BO32">
        <v>17.955345540158977</v>
      </c>
      <c r="BP32">
        <v>17.955345540158977</v>
      </c>
      <c r="BQ32">
        <v>17.955345540158977</v>
      </c>
      <c r="BR32">
        <v>17.955345540158977</v>
      </c>
      <c r="BS32">
        <v>17.955345540158977</v>
      </c>
      <c r="BT32">
        <v>7.54</v>
      </c>
      <c r="BU32">
        <v>17.955345540158977</v>
      </c>
      <c r="BV32">
        <v>17.955345540158977</v>
      </c>
      <c r="BW32">
        <v>9.2440885851140564</v>
      </c>
      <c r="BX32">
        <v>9.1092513681477065</v>
      </c>
      <c r="BY32">
        <v>7.54</v>
      </c>
      <c r="BZ32">
        <v>17.955345540158977</v>
      </c>
      <c r="CA32">
        <v>17.955345540158977</v>
      </c>
      <c r="CB32">
        <v>17.955345540158977</v>
      </c>
      <c r="CC32">
        <v>10.883901111815399</v>
      </c>
      <c r="CD32">
        <v>13.195209920536115</v>
      </c>
      <c r="CE32">
        <v>7.54</v>
      </c>
      <c r="CF32">
        <v>7.54</v>
      </c>
      <c r="CG32">
        <v>7.54</v>
      </c>
      <c r="CH32">
        <v>17.955345540158977</v>
      </c>
      <c r="CI32">
        <v>17.955345540158977</v>
      </c>
      <c r="CJ32">
        <v>17.955345540158977</v>
      </c>
      <c r="CK32">
        <v>17.955345540158977</v>
      </c>
      <c r="CL32">
        <v>17.955345540158977</v>
      </c>
      <c r="CM32">
        <v>17.955345540158977</v>
      </c>
      <c r="CN32">
        <v>14.016029253206531</v>
      </c>
      <c r="CO32">
        <v>17.955345540158977</v>
      </c>
      <c r="CP32">
        <v>10.458622635194423</v>
      </c>
      <c r="CQ32">
        <v>9.8891573414901242</v>
      </c>
      <c r="CR32">
        <v>12.842224074298917</v>
      </c>
      <c r="CS32">
        <v>17.955345540158977</v>
      </c>
      <c r="CT32">
        <v>7.54</v>
      </c>
      <c r="CU32">
        <v>17.955345540158977</v>
      </c>
      <c r="CV32">
        <v>17.955345540158977</v>
      </c>
      <c r="CW32">
        <v>17.955345540158977</v>
      </c>
      <c r="CX32">
        <v>7.54</v>
      </c>
      <c r="CY32">
        <v>17.955345540158977</v>
      </c>
      <c r="CZ32">
        <v>7.54</v>
      </c>
      <c r="DA32">
        <v>17.955345540158977</v>
      </c>
      <c r="DB32">
        <v>17.955345540158977</v>
      </c>
      <c r="DC32">
        <v>8.3610495859256204</v>
      </c>
      <c r="DD32">
        <v>17.955345540158977</v>
      </c>
      <c r="DE32">
        <v>17.955345540158977</v>
      </c>
      <c r="DF32">
        <v>14.652777468061082</v>
      </c>
      <c r="DG32">
        <v>17.955345540158977</v>
      </c>
      <c r="DH32">
        <v>16.259140959182858</v>
      </c>
      <c r="DI32">
        <v>17.955345540158977</v>
      </c>
      <c r="DJ32">
        <v>17.955345540158977</v>
      </c>
      <c r="DK32">
        <v>7.54</v>
      </c>
      <c r="DL32">
        <v>17.955345540158977</v>
      </c>
      <c r="DM32">
        <v>17.955345540158977</v>
      </c>
      <c r="DN32">
        <v>7.54</v>
      </c>
      <c r="DO32">
        <v>13.966036622648671</v>
      </c>
      <c r="DP32">
        <v>14.587525771510187</v>
      </c>
      <c r="DQ32">
        <v>17.955345540158977</v>
      </c>
      <c r="DR32">
        <v>17.955345540158977</v>
      </c>
      <c r="DS32">
        <v>17.955345540158977</v>
      </c>
      <c r="DT32">
        <v>17.955345540158977</v>
      </c>
      <c r="DU32">
        <v>17.955345540158977</v>
      </c>
      <c r="DV32">
        <v>17.955345540158977</v>
      </c>
      <c r="DW32">
        <v>13.088362859469928</v>
      </c>
      <c r="DX32">
        <v>17.955345540158977</v>
      </c>
      <c r="DY32">
        <v>7.54</v>
      </c>
      <c r="DZ32">
        <v>17.955345540158977</v>
      </c>
      <c r="EA32">
        <v>17.955345540158977</v>
      </c>
      <c r="EB32">
        <v>17.955345540158977</v>
      </c>
      <c r="EC32">
        <v>17.955345540158977</v>
      </c>
      <c r="ED32">
        <v>17.955345540158977</v>
      </c>
      <c r="EE32">
        <v>7.54</v>
      </c>
      <c r="EF32">
        <v>7.54</v>
      </c>
      <c r="EG32">
        <v>17.955345540158977</v>
      </c>
      <c r="EH32">
        <v>7.54</v>
      </c>
      <c r="EI32">
        <v>15.95161811091495</v>
      </c>
      <c r="EJ32">
        <v>17.955345540158977</v>
      </c>
      <c r="EK32">
        <v>17.955345540158977</v>
      </c>
      <c r="EL32">
        <v>17.955345540158977</v>
      </c>
      <c r="EM32">
        <v>17.955345540158977</v>
      </c>
      <c r="EN32">
        <v>7.54</v>
      </c>
      <c r="EO32">
        <v>17.955345540158977</v>
      </c>
      <c r="EP32">
        <v>7.7160649790839031</v>
      </c>
      <c r="EQ32">
        <v>17.955345540158977</v>
      </c>
      <c r="ER32">
        <v>17.955345540158977</v>
      </c>
      <c r="ES32">
        <v>11.109477400884375</v>
      </c>
      <c r="ET32">
        <v>10.261689765246532</v>
      </c>
      <c r="EU32">
        <v>7.54</v>
      </c>
      <c r="EV32">
        <v>17.955345540158977</v>
      </c>
      <c r="EW32">
        <v>9.4965790024425694</v>
      </c>
      <c r="EX32">
        <v>17.955345540158977</v>
      </c>
      <c r="EY32">
        <v>17.955345540158977</v>
      </c>
      <c r="EZ32">
        <v>17.955345540158977</v>
      </c>
      <c r="FA32">
        <v>8.6209062378533918</v>
      </c>
      <c r="FB32">
        <v>7.54</v>
      </c>
      <c r="FC32">
        <v>17.955345540158977</v>
      </c>
      <c r="FD32">
        <v>17.955345540158977</v>
      </c>
      <c r="FE32">
        <v>17.955345540158977</v>
      </c>
      <c r="FF32">
        <v>17.955345540158977</v>
      </c>
      <c r="FG32">
        <v>7.54</v>
      </c>
      <c r="FH32">
        <v>7.8570833008755203</v>
      </c>
      <c r="FI32">
        <v>7.54</v>
      </c>
      <c r="FJ32">
        <v>17.955345540158977</v>
      </c>
      <c r="FK32">
        <v>17.955345540158977</v>
      </c>
      <c r="FL32">
        <v>17.955345540158977</v>
      </c>
      <c r="FM32">
        <v>7.54</v>
      </c>
      <c r="FN32">
        <v>17.955345540158977</v>
      </c>
      <c r="FO32">
        <v>17.955345540158977</v>
      </c>
      <c r="FP32">
        <v>7.54</v>
      </c>
      <c r="FQ32">
        <v>7.54</v>
      </c>
      <c r="FR32">
        <v>17.955345540158977</v>
      </c>
      <c r="FS32">
        <v>17.955345540158977</v>
      </c>
      <c r="FT32">
        <v>17.955345540158977</v>
      </c>
      <c r="FU32">
        <v>17.955345540158977</v>
      </c>
      <c r="FV32">
        <v>7.54</v>
      </c>
      <c r="FW32">
        <v>7.54</v>
      </c>
      <c r="FX32">
        <v>16.053523968132438</v>
      </c>
      <c r="FY32">
        <v>12.948403261102076</v>
      </c>
      <c r="FZ32">
        <v>15.097954930588452</v>
      </c>
      <c r="GA32">
        <v>7.54</v>
      </c>
      <c r="GB32">
        <v>17.955345540158977</v>
      </c>
      <c r="GC32">
        <v>17.955345540158977</v>
      </c>
      <c r="GD32">
        <v>17.955345540158977</v>
      </c>
      <c r="GE32">
        <v>17.955345540158977</v>
      </c>
      <c r="GF32">
        <v>17.955345540158977</v>
      </c>
      <c r="GG32">
        <v>17.955345540158977</v>
      </c>
      <c r="GH32">
        <v>17.955345540158977</v>
      </c>
      <c r="GI32">
        <v>17.955345540158977</v>
      </c>
      <c r="GJ32">
        <v>17.955345540158977</v>
      </c>
      <c r="GK32">
        <v>9.3051847317123837</v>
      </c>
      <c r="GL32">
        <v>17.955345540158977</v>
      </c>
      <c r="GM32">
        <v>7.54</v>
      </c>
      <c r="GN32">
        <v>17.955345540158977</v>
      </c>
      <c r="GO32">
        <v>17.955345540158977</v>
      </c>
      <c r="GP32">
        <v>17.955345540158977</v>
      </c>
      <c r="GQ32">
        <v>7.54</v>
      </c>
      <c r="GR32">
        <v>13.647580342331638</v>
      </c>
      <c r="GS32">
        <v>7.54</v>
      </c>
      <c r="GT32">
        <v>17.246865027070399</v>
      </c>
      <c r="GU32">
        <v>8.4660349528616763</v>
      </c>
      <c r="GV32">
        <v>17.955345540158977</v>
      </c>
      <c r="GW32">
        <v>17.955345540158977</v>
      </c>
      <c r="GX32">
        <v>7.54</v>
      </c>
      <c r="GY32">
        <v>17.955345540158977</v>
      </c>
      <c r="GZ32">
        <v>8.4907442401555393</v>
      </c>
      <c r="HA32">
        <v>7.54</v>
      </c>
      <c r="HB32">
        <v>7.54</v>
      </c>
      <c r="HC32">
        <v>17.955345540158977</v>
      </c>
      <c r="HD32">
        <v>17.955345540158977</v>
      </c>
      <c r="HE32">
        <v>7.54</v>
      </c>
      <c r="HF32">
        <v>17.955345540158977</v>
      </c>
      <c r="HG32">
        <v>17.955345540158977</v>
      </c>
      <c r="HH32">
        <v>17.955345540158977</v>
      </c>
      <c r="HI32">
        <v>17.955345540158977</v>
      </c>
      <c r="HJ32">
        <v>7.54</v>
      </c>
      <c r="HK32">
        <v>8.1749950339153319</v>
      </c>
      <c r="HL32">
        <v>17.955345540158977</v>
      </c>
      <c r="HM32">
        <v>17.955345540158977</v>
      </c>
      <c r="HN32">
        <v>9.774437010358767</v>
      </c>
      <c r="HO32">
        <v>17.955345540158977</v>
      </c>
      <c r="HP32">
        <v>7.54</v>
      </c>
      <c r="HQ32">
        <v>7.54</v>
      </c>
      <c r="HR32">
        <v>17.955345540158977</v>
      </c>
      <c r="HS32">
        <v>7.54</v>
      </c>
      <c r="HT32">
        <v>17.955345540158977</v>
      </c>
      <c r="HU32">
        <v>17.955345540158977</v>
      </c>
      <c r="HV32">
        <v>17.955345540158977</v>
      </c>
      <c r="HW32">
        <v>7.54</v>
      </c>
      <c r="HX32">
        <v>17.955345540158977</v>
      </c>
      <c r="HY32">
        <v>9.5769823212933929</v>
      </c>
      <c r="HZ32">
        <v>17.955345540158977</v>
      </c>
      <c r="IA32">
        <v>17.955345540158977</v>
      </c>
      <c r="IB32">
        <v>17.955345540158977</v>
      </c>
      <c r="IC32">
        <v>7.54</v>
      </c>
      <c r="ID32">
        <v>17.955345540158977</v>
      </c>
      <c r="IE32">
        <v>11.232347123213721</v>
      </c>
      <c r="IF32">
        <v>17.955345540158977</v>
      </c>
      <c r="IG32">
        <v>13.451858375035314</v>
      </c>
      <c r="IH32">
        <v>17.955345540158977</v>
      </c>
      <c r="II32">
        <v>7.54</v>
      </c>
      <c r="IJ32">
        <v>7.54</v>
      </c>
      <c r="IK32">
        <v>17.955345540158977</v>
      </c>
      <c r="IL32">
        <v>17.955345540158977</v>
      </c>
      <c r="IM32">
        <v>7.54</v>
      </c>
      <c r="IN32">
        <v>17.955345540158977</v>
      </c>
      <c r="IO32">
        <v>17.955345540158977</v>
      </c>
      <c r="IP32">
        <v>7.54</v>
      </c>
      <c r="IQ32">
        <v>17.955345540158977</v>
      </c>
      <c r="IR32">
        <v>17.955345540158977</v>
      </c>
      <c r="IS32">
        <v>17.955345540158977</v>
      </c>
      <c r="IT32">
        <v>17.955345540158977</v>
      </c>
      <c r="IU32">
        <v>17.955345540158977</v>
      </c>
      <c r="IV32">
        <v>17.955345540158977</v>
      </c>
      <c r="IW32">
        <v>17.955345540158977</v>
      </c>
      <c r="IX32">
        <v>17.955345540158977</v>
      </c>
      <c r="IY32">
        <v>7.54</v>
      </c>
      <c r="IZ32">
        <v>7.54</v>
      </c>
      <c r="JA32">
        <v>17.955345540158977</v>
      </c>
      <c r="JB32">
        <v>13.82047142168993</v>
      </c>
      <c r="JC32">
        <v>7.54</v>
      </c>
      <c r="JD32">
        <v>17.955345540158977</v>
      </c>
      <c r="JE32">
        <v>17.955345540158977</v>
      </c>
      <c r="JF32">
        <v>16.607578338029054</v>
      </c>
      <c r="JG32">
        <v>8.4438233364374753</v>
      </c>
      <c r="JH32">
        <v>17.955345540158977</v>
      </c>
      <c r="JI32">
        <v>17.955345540158977</v>
      </c>
      <c r="JJ32">
        <v>7.54</v>
      </c>
      <c r="JK32">
        <v>15.369798352193106</v>
      </c>
      <c r="JL32">
        <v>16.399523616562437</v>
      </c>
      <c r="JM32">
        <v>17.955345540158977</v>
      </c>
      <c r="JN32">
        <v>11.277140954873119</v>
      </c>
      <c r="JO32">
        <v>16.065262989715993</v>
      </c>
      <c r="JP32">
        <v>12.954800915172795</v>
      </c>
      <c r="JQ32">
        <v>17.955345540158977</v>
      </c>
      <c r="JR32">
        <v>17.955345540158977</v>
      </c>
      <c r="JS32">
        <v>17.955345540158977</v>
      </c>
      <c r="JT32">
        <v>7.54</v>
      </c>
      <c r="JU32">
        <v>15.202955651456591</v>
      </c>
      <c r="JV32">
        <v>8.3205890910550373</v>
      </c>
      <c r="JW32">
        <v>15.207298583672346</v>
      </c>
      <c r="JX32">
        <v>10.248488110336337</v>
      </c>
      <c r="JY32">
        <v>9.5942999116177319</v>
      </c>
      <c r="JZ32">
        <v>7.54</v>
      </c>
      <c r="KA32">
        <v>9.085157336245036</v>
      </c>
      <c r="KB32">
        <v>17.955345540158977</v>
      </c>
      <c r="KC32">
        <v>13.587088163285792</v>
      </c>
      <c r="KD32">
        <v>17.955345540158977</v>
      </c>
      <c r="KE32">
        <v>7.54</v>
      </c>
      <c r="KF32">
        <v>9.7575687101837048</v>
      </c>
      <c r="KG32">
        <v>17.955345540158977</v>
      </c>
      <c r="KH32">
        <v>14.258817306253274</v>
      </c>
      <c r="KI32">
        <v>17.955345540158977</v>
      </c>
      <c r="KJ32">
        <v>13.665720663420508</v>
      </c>
      <c r="KK32">
        <v>17.955345540158977</v>
      </c>
      <c r="KL32">
        <v>17.955345540158977</v>
      </c>
      <c r="KM32">
        <v>17.955345540158977</v>
      </c>
      <c r="KN32">
        <v>7.54</v>
      </c>
      <c r="KO32">
        <v>12.479054067920057</v>
      </c>
      <c r="KP32">
        <v>17.955345540158977</v>
      </c>
      <c r="KQ32">
        <v>17.955345540158977</v>
      </c>
      <c r="KR32">
        <v>12.0666211939661</v>
      </c>
      <c r="KS32">
        <v>17.955345540158977</v>
      </c>
      <c r="KT32">
        <v>17.955345540158977</v>
      </c>
      <c r="KU32">
        <v>17.955345540158977</v>
      </c>
      <c r="KV32">
        <v>17.955345540158977</v>
      </c>
      <c r="KW32">
        <v>7.54</v>
      </c>
      <c r="KX32">
        <v>7.54</v>
      </c>
      <c r="KY32">
        <v>17.955345540158977</v>
      </c>
      <c r="KZ32">
        <v>17.955345540158977</v>
      </c>
      <c r="LA32">
        <v>17.955345540158977</v>
      </c>
      <c r="LB32">
        <v>17.955345540158977</v>
      </c>
      <c r="LC32">
        <v>13.986962072750714</v>
      </c>
      <c r="LD32">
        <v>17.955345540158977</v>
      </c>
      <c r="LE32">
        <v>7.54</v>
      </c>
      <c r="LF32">
        <v>17.955345540158977</v>
      </c>
      <c r="LG32">
        <v>17.955345540158977</v>
      </c>
      <c r="LH32">
        <v>17.955345540158977</v>
      </c>
      <c r="LI32">
        <v>16.775573280537404</v>
      </c>
      <c r="LJ32">
        <v>7.54</v>
      </c>
      <c r="LK32">
        <v>17.955345540158977</v>
      </c>
      <c r="LL32">
        <v>17.955345540158977</v>
      </c>
      <c r="LM32">
        <v>7.9910691808439509</v>
      </c>
      <c r="LN32">
        <v>7.54</v>
      </c>
      <c r="LO32">
        <v>7.54</v>
      </c>
      <c r="LP32">
        <v>12.14304384936664</v>
      </c>
      <c r="LQ32">
        <v>17.955345540158977</v>
      </c>
      <c r="LR32">
        <v>17.955345540158977</v>
      </c>
      <c r="LS32">
        <v>17.955345540158977</v>
      </c>
      <c r="LT32">
        <v>17.955345540158977</v>
      </c>
      <c r="LU32">
        <v>7.6938905910475306</v>
      </c>
      <c r="LV32">
        <v>7.54</v>
      </c>
      <c r="LW32">
        <v>7.54</v>
      </c>
      <c r="LX32">
        <v>7.54</v>
      </c>
      <c r="LY32">
        <v>7.54</v>
      </c>
      <c r="LZ32">
        <v>17.955345540158977</v>
      </c>
      <c r="MA32">
        <v>7.54</v>
      </c>
      <c r="MB32">
        <v>17.955345540158977</v>
      </c>
      <c r="MC32">
        <v>7.54</v>
      </c>
      <c r="MD32">
        <v>7.54</v>
      </c>
      <c r="ME32">
        <v>17.955345540158977</v>
      </c>
      <c r="MF32">
        <v>16.57751535209891</v>
      </c>
      <c r="MG32">
        <v>17.955345540158977</v>
      </c>
      <c r="MH32">
        <v>17.955345540158977</v>
      </c>
      <c r="MI32">
        <v>17.955345540158977</v>
      </c>
      <c r="MJ32">
        <v>8.1336416204183628</v>
      </c>
      <c r="MK32">
        <v>7.54</v>
      </c>
      <c r="ML32">
        <v>7.54</v>
      </c>
      <c r="MM32">
        <v>17.955345540158977</v>
      </c>
      <c r="MN32">
        <v>7.54</v>
      </c>
      <c r="MO32">
        <v>7.54</v>
      </c>
      <c r="MP32">
        <v>17.955345540158977</v>
      </c>
      <c r="MQ32">
        <v>17.955345540158977</v>
      </c>
      <c r="MR32">
        <v>17.955345540158977</v>
      </c>
      <c r="MS32">
        <v>17.955345540158977</v>
      </c>
      <c r="MT32">
        <v>17.955345540158977</v>
      </c>
      <c r="MU32">
        <v>17.955345540158977</v>
      </c>
      <c r="MV32">
        <v>17.955345540158977</v>
      </c>
      <c r="MW32">
        <v>7.54</v>
      </c>
      <c r="MX32">
        <v>8.2515001078978312</v>
      </c>
      <c r="MY32">
        <v>15.513345260241687</v>
      </c>
      <c r="MZ32">
        <v>7.54</v>
      </c>
      <c r="NA32">
        <v>7.54</v>
      </c>
      <c r="NB32">
        <v>17.955345540158977</v>
      </c>
      <c r="NC32">
        <v>17.955345540158977</v>
      </c>
      <c r="ND32">
        <v>7.54</v>
      </c>
      <c r="NE32">
        <v>15.291499192878279</v>
      </c>
      <c r="NF32">
        <v>17.955345540158977</v>
      </c>
      <c r="NG32">
        <v>7.54</v>
      </c>
      <c r="NH32">
        <v>17.955345540158977</v>
      </c>
      <c r="NI32">
        <v>10.412627817032622</v>
      </c>
      <c r="NJ32">
        <v>17.955345540158977</v>
      </c>
      <c r="NK32">
        <v>7.54</v>
      </c>
      <c r="NL32">
        <v>17.955345540158977</v>
      </c>
      <c r="NM32">
        <v>7.54</v>
      </c>
      <c r="NN32">
        <v>17.955345540158977</v>
      </c>
      <c r="NO32">
        <v>7.54</v>
      </c>
      <c r="NP32">
        <v>17.955345540158977</v>
      </c>
      <c r="NQ32">
        <v>9.5884457700636769</v>
      </c>
      <c r="NR32">
        <v>17.955345540158977</v>
      </c>
      <c r="NS32">
        <v>9.5840683021777568</v>
      </c>
      <c r="NT32">
        <v>8.4625036962070919</v>
      </c>
      <c r="NU32">
        <v>17.955345540158977</v>
      </c>
      <c r="NV32">
        <v>11.155740328090397</v>
      </c>
      <c r="NW32">
        <v>17.955345540158977</v>
      </c>
      <c r="NX32">
        <v>17.955345540158977</v>
      </c>
      <c r="NY32">
        <v>7.6929540221632688</v>
      </c>
      <c r="NZ32">
        <v>7.54</v>
      </c>
      <c r="OA32">
        <v>7.54</v>
      </c>
      <c r="OB32">
        <v>17.955345540158977</v>
      </c>
      <c r="OC32">
        <v>17.955345540158977</v>
      </c>
      <c r="OD32">
        <v>17.955345540158977</v>
      </c>
      <c r="OE32">
        <v>17.955345540158977</v>
      </c>
      <c r="OF32">
        <v>17.955345540158977</v>
      </c>
      <c r="OG32">
        <v>17.955345540158977</v>
      </c>
      <c r="OH32">
        <v>17.955345540158977</v>
      </c>
      <c r="OI32">
        <v>17.955345540158977</v>
      </c>
      <c r="OJ32">
        <v>7.54</v>
      </c>
      <c r="OK32">
        <v>17.955345540158977</v>
      </c>
      <c r="OL32">
        <v>7.54</v>
      </c>
      <c r="OM32">
        <v>17.955345540158977</v>
      </c>
      <c r="ON32">
        <v>17.955345540158977</v>
      </c>
      <c r="OO32">
        <v>14.155141500949258</v>
      </c>
      <c r="OP32">
        <v>7.54</v>
      </c>
      <c r="OQ32">
        <v>17.955345540158977</v>
      </c>
      <c r="OR32">
        <v>7.54</v>
      </c>
      <c r="OS32">
        <v>17.955345540158977</v>
      </c>
      <c r="OT32">
        <v>17.955345540158977</v>
      </c>
      <c r="OU32">
        <v>17.955345540158977</v>
      </c>
      <c r="OV32">
        <v>7.54</v>
      </c>
      <c r="OW32">
        <v>8.5633247921687392</v>
      </c>
      <c r="OX32">
        <v>8.8291534536958594</v>
      </c>
      <c r="OY32">
        <v>7.5688241214294409</v>
      </c>
      <c r="OZ32">
        <v>17.955345540158977</v>
      </c>
      <c r="PA32">
        <v>17.955345540158977</v>
      </c>
      <c r="PB32">
        <v>11.491949036516147</v>
      </c>
      <c r="PC32">
        <v>17.955345540158977</v>
      </c>
      <c r="PD32">
        <v>17.955345540158977</v>
      </c>
      <c r="PE32">
        <v>17.955345540158977</v>
      </c>
      <c r="PF32">
        <v>17.955345540158977</v>
      </c>
      <c r="PG32">
        <v>7.54</v>
      </c>
      <c r="PH32">
        <v>16.922778948721099</v>
      </c>
      <c r="PI32">
        <v>14.096887154840667</v>
      </c>
      <c r="PJ32">
        <v>17.955345540158977</v>
      </c>
      <c r="PK32">
        <v>11.014462410509696</v>
      </c>
      <c r="PL32">
        <v>17.955345540158977</v>
      </c>
      <c r="PM32">
        <v>17.955345540158977</v>
      </c>
      <c r="PN32">
        <v>7.54</v>
      </c>
      <c r="PO32">
        <v>17.955345540158977</v>
      </c>
      <c r="PP32">
        <v>7.54</v>
      </c>
      <c r="PQ32">
        <v>17.955345540158977</v>
      </c>
      <c r="PR32">
        <v>17.955345540158977</v>
      </c>
      <c r="PS32">
        <v>17.955345540158977</v>
      </c>
      <c r="PT32">
        <v>17.955345540158977</v>
      </c>
      <c r="PU32">
        <v>7.54</v>
      </c>
      <c r="PV32">
        <v>7.54</v>
      </c>
      <c r="PW32">
        <v>17.955345540158977</v>
      </c>
      <c r="PX32">
        <v>17.955345540158977</v>
      </c>
      <c r="PY32">
        <v>7.54</v>
      </c>
      <c r="PZ32">
        <v>17.955345540158977</v>
      </c>
      <c r="QA32">
        <v>17.955345540158977</v>
      </c>
      <c r="QB32">
        <v>17.955345540158977</v>
      </c>
      <c r="QC32">
        <v>16.680008079191357</v>
      </c>
      <c r="QD32">
        <v>7.54</v>
      </c>
      <c r="QE32">
        <v>17.955345540158977</v>
      </c>
      <c r="QF32">
        <v>17.955345540158977</v>
      </c>
      <c r="QG32">
        <v>7.54</v>
      </c>
      <c r="QH32">
        <v>17.955345540158977</v>
      </c>
      <c r="QI32">
        <v>7.54</v>
      </c>
      <c r="QJ32">
        <v>7.54</v>
      </c>
      <c r="QK32">
        <v>17.955345540158977</v>
      </c>
      <c r="QL32">
        <v>17.955345540158977</v>
      </c>
      <c r="QM32">
        <v>17.955345540158977</v>
      </c>
      <c r="QN32">
        <v>17.955345540158977</v>
      </c>
      <c r="QO32">
        <v>11.358952952973821</v>
      </c>
      <c r="QP32">
        <v>17.955345540158977</v>
      </c>
      <c r="QQ32">
        <v>17.955345540158977</v>
      </c>
      <c r="QR32">
        <v>17.955345540158977</v>
      </c>
      <c r="QS32">
        <v>17.955345540158977</v>
      </c>
      <c r="QT32">
        <v>17.955345540158977</v>
      </c>
      <c r="QU32">
        <v>7.54</v>
      </c>
      <c r="QV32">
        <v>7.5474123564940578</v>
      </c>
      <c r="QW32">
        <v>9.2214772491472186</v>
      </c>
      <c r="QX32">
        <v>17.955345540158977</v>
      </c>
      <c r="QY32">
        <v>17.955345540158977</v>
      </c>
      <c r="QZ32">
        <v>17.955345540158977</v>
      </c>
      <c r="RA32">
        <v>17.955345540158977</v>
      </c>
      <c r="RB32">
        <v>17.955345540158977</v>
      </c>
      <c r="RC32">
        <v>17.955345540158977</v>
      </c>
      <c r="RD32">
        <v>17.955345540158977</v>
      </c>
      <c r="RE32">
        <v>15.633764405770089</v>
      </c>
      <c r="RF32">
        <v>17.955345540158977</v>
      </c>
      <c r="RG32">
        <v>17.955345540158977</v>
      </c>
      <c r="RH32">
        <v>17.955345540158977</v>
      </c>
      <c r="RI32">
        <v>17.955345540158977</v>
      </c>
      <c r="RJ32">
        <v>17.955345540158977</v>
      </c>
      <c r="RK32">
        <v>12.895195915462494</v>
      </c>
      <c r="RL32">
        <v>17.955345540158977</v>
      </c>
      <c r="RM32">
        <v>7.7167543113145962</v>
      </c>
      <c r="RN32">
        <v>17.955345540158977</v>
      </c>
      <c r="RO32">
        <v>14.647996852527829</v>
      </c>
      <c r="RP32">
        <v>17.955345540158977</v>
      </c>
      <c r="RQ32">
        <v>17.955345540158977</v>
      </c>
      <c r="RR32">
        <v>17.955345540158977</v>
      </c>
      <c r="RS32">
        <v>17.955345540158977</v>
      </c>
      <c r="RT32">
        <v>17.955345540158977</v>
      </c>
      <c r="RU32">
        <v>17.955345540158977</v>
      </c>
      <c r="RV32">
        <v>17.955345540158977</v>
      </c>
      <c r="RW32">
        <v>17.955345540158977</v>
      </c>
      <c r="RX32">
        <v>17.955345540158977</v>
      </c>
      <c r="RY32">
        <v>7.54</v>
      </c>
      <c r="RZ32">
        <v>14.070438604617522</v>
      </c>
      <c r="SA32">
        <v>17.955345540158977</v>
      </c>
      <c r="SB32">
        <v>15.152138366685303</v>
      </c>
      <c r="SC32">
        <v>17.955345540158977</v>
      </c>
      <c r="SD32">
        <v>17.955345540158977</v>
      </c>
      <c r="SE32">
        <v>15.403054277380411</v>
      </c>
      <c r="SF32">
        <v>11.011348933174281</v>
      </c>
      <c r="SG32">
        <v>17.955345540158977</v>
      </c>
    </row>
    <row r="34" spans="1:501" x14ac:dyDescent="0.35">
      <c r="A34" t="s">
        <v>140</v>
      </c>
    </row>
    <row r="36" spans="1:501" x14ac:dyDescent="0.35">
      <c r="A36" s="158">
        <v>2022</v>
      </c>
      <c r="B36" s="159">
        <v>0</v>
      </c>
      <c r="C36" s="159">
        <v>0</v>
      </c>
      <c r="D36" s="159">
        <v>0</v>
      </c>
      <c r="E36" s="159">
        <v>0</v>
      </c>
      <c r="F36" s="159">
        <v>0</v>
      </c>
      <c r="G36" s="159">
        <v>0</v>
      </c>
      <c r="H36" s="159">
        <v>0</v>
      </c>
      <c r="I36" s="159">
        <v>0</v>
      </c>
      <c r="J36" s="159">
        <v>0</v>
      </c>
      <c r="K36" s="159">
        <v>0</v>
      </c>
      <c r="L36" s="159">
        <v>0</v>
      </c>
      <c r="M36" s="159">
        <v>0</v>
      </c>
      <c r="N36" s="159">
        <v>0</v>
      </c>
      <c r="O36" s="159">
        <v>0</v>
      </c>
      <c r="P36" s="159">
        <v>0</v>
      </c>
      <c r="Q36" s="159">
        <v>0</v>
      </c>
      <c r="R36" s="159">
        <v>0</v>
      </c>
      <c r="S36" s="159">
        <v>0</v>
      </c>
      <c r="T36" s="159">
        <v>0</v>
      </c>
      <c r="U36" s="159">
        <v>0</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0</v>
      </c>
      <c r="AP36" s="159">
        <v>0</v>
      </c>
      <c r="AQ36" s="159">
        <v>0</v>
      </c>
      <c r="AR36" s="159">
        <v>0</v>
      </c>
      <c r="AS36" s="159">
        <v>0</v>
      </c>
      <c r="AT36" s="159">
        <v>0</v>
      </c>
      <c r="AU36" s="159">
        <v>0</v>
      </c>
      <c r="AV36" s="159">
        <v>0</v>
      </c>
      <c r="AW36" s="159">
        <v>0</v>
      </c>
      <c r="AX36" s="159">
        <v>0</v>
      </c>
      <c r="AY36" s="159">
        <v>0</v>
      </c>
      <c r="AZ36" s="159">
        <v>0</v>
      </c>
      <c r="BA36" s="159">
        <v>0</v>
      </c>
      <c r="BB36" s="159">
        <v>0</v>
      </c>
      <c r="BC36" s="159">
        <v>0</v>
      </c>
      <c r="BD36" s="159">
        <v>0</v>
      </c>
      <c r="BE36" s="159">
        <v>0</v>
      </c>
      <c r="BF36" s="159">
        <v>0</v>
      </c>
      <c r="BG36" s="159">
        <v>0</v>
      </c>
      <c r="BH36" s="159">
        <v>0</v>
      </c>
      <c r="BI36" s="159">
        <v>0</v>
      </c>
      <c r="BJ36" s="159">
        <v>0</v>
      </c>
      <c r="BK36" s="159">
        <v>0</v>
      </c>
      <c r="BL36" s="159">
        <v>0</v>
      </c>
      <c r="BM36" s="159">
        <v>0</v>
      </c>
      <c r="BN36" s="159">
        <v>0</v>
      </c>
      <c r="BO36" s="159">
        <v>0</v>
      </c>
      <c r="BP36" s="159">
        <v>0</v>
      </c>
      <c r="BQ36" s="159">
        <v>0</v>
      </c>
      <c r="BR36" s="159">
        <v>0</v>
      </c>
      <c r="BS36" s="159">
        <v>0</v>
      </c>
      <c r="BT36" s="159">
        <v>0</v>
      </c>
      <c r="BU36" s="159">
        <v>0</v>
      </c>
      <c r="BV36" s="159">
        <v>0</v>
      </c>
      <c r="BW36" s="159">
        <v>0</v>
      </c>
      <c r="BX36" s="159">
        <v>0</v>
      </c>
      <c r="BY36" s="159">
        <v>0</v>
      </c>
      <c r="BZ36" s="159">
        <v>0</v>
      </c>
      <c r="CA36" s="159">
        <v>0</v>
      </c>
      <c r="CB36" s="159">
        <v>0</v>
      </c>
      <c r="CC36" s="159">
        <v>0</v>
      </c>
      <c r="CD36" s="159">
        <v>0</v>
      </c>
      <c r="CE36" s="159">
        <v>0</v>
      </c>
      <c r="CF36" s="159">
        <v>0</v>
      </c>
      <c r="CG36" s="159">
        <v>0</v>
      </c>
      <c r="CH36" s="159">
        <v>0</v>
      </c>
      <c r="CI36" s="159">
        <v>0</v>
      </c>
      <c r="CJ36" s="159">
        <v>0</v>
      </c>
      <c r="CK36" s="159">
        <v>0</v>
      </c>
      <c r="CL36" s="159">
        <v>0</v>
      </c>
      <c r="CM36" s="159">
        <v>0</v>
      </c>
      <c r="CN36" s="159">
        <v>0</v>
      </c>
      <c r="CO36" s="159">
        <v>0</v>
      </c>
      <c r="CP36" s="159">
        <v>0</v>
      </c>
      <c r="CQ36" s="159">
        <v>0</v>
      </c>
      <c r="CR36" s="159">
        <v>0</v>
      </c>
      <c r="CS36" s="159">
        <v>0</v>
      </c>
      <c r="CT36" s="159">
        <v>0</v>
      </c>
      <c r="CU36" s="159">
        <v>0</v>
      </c>
      <c r="CV36" s="159">
        <v>0</v>
      </c>
      <c r="CW36" s="159">
        <v>0</v>
      </c>
      <c r="CX36" s="159">
        <v>0</v>
      </c>
      <c r="CY36" s="159">
        <v>0</v>
      </c>
      <c r="CZ36" s="159">
        <v>0</v>
      </c>
      <c r="DA36" s="159">
        <v>0</v>
      </c>
      <c r="DB36" s="159">
        <v>0</v>
      </c>
      <c r="DC36" s="159">
        <v>0</v>
      </c>
      <c r="DD36" s="159">
        <v>0</v>
      </c>
      <c r="DE36" s="159">
        <v>0</v>
      </c>
      <c r="DF36" s="159">
        <v>0</v>
      </c>
      <c r="DG36" s="159">
        <v>0</v>
      </c>
      <c r="DH36" s="159">
        <v>0</v>
      </c>
      <c r="DI36" s="159">
        <v>0</v>
      </c>
      <c r="DJ36" s="159">
        <v>0</v>
      </c>
      <c r="DK36" s="159">
        <v>0</v>
      </c>
      <c r="DL36" s="159">
        <v>0</v>
      </c>
      <c r="DM36" s="159">
        <v>0</v>
      </c>
      <c r="DN36" s="159">
        <v>0</v>
      </c>
      <c r="DO36" s="159">
        <v>0</v>
      </c>
      <c r="DP36" s="159">
        <v>0</v>
      </c>
      <c r="DQ36" s="159">
        <v>0</v>
      </c>
      <c r="DR36" s="159">
        <v>0</v>
      </c>
      <c r="DS36" s="159">
        <v>0</v>
      </c>
      <c r="DT36" s="159">
        <v>0</v>
      </c>
      <c r="DU36" s="159">
        <v>0</v>
      </c>
      <c r="DV36" s="159">
        <v>0</v>
      </c>
      <c r="DW36" s="159">
        <v>0</v>
      </c>
      <c r="DX36" s="159">
        <v>0</v>
      </c>
      <c r="DY36" s="159">
        <v>0</v>
      </c>
      <c r="DZ36" s="159">
        <v>0</v>
      </c>
      <c r="EA36" s="159">
        <v>0</v>
      </c>
      <c r="EB36" s="159">
        <v>0</v>
      </c>
      <c r="EC36" s="159">
        <v>0</v>
      </c>
      <c r="ED36" s="159">
        <v>0</v>
      </c>
      <c r="EE36" s="159">
        <v>0</v>
      </c>
      <c r="EF36" s="159">
        <v>0</v>
      </c>
      <c r="EG36" s="159">
        <v>0</v>
      </c>
      <c r="EH36" s="159">
        <v>0</v>
      </c>
      <c r="EI36" s="159">
        <v>0</v>
      </c>
      <c r="EJ36" s="159">
        <v>0</v>
      </c>
      <c r="EK36" s="159">
        <v>0</v>
      </c>
      <c r="EL36" s="159">
        <v>0</v>
      </c>
      <c r="EM36" s="159">
        <v>0</v>
      </c>
      <c r="EN36" s="159">
        <v>0</v>
      </c>
      <c r="EO36" s="159">
        <v>0</v>
      </c>
      <c r="EP36" s="159">
        <v>0</v>
      </c>
      <c r="EQ36" s="159">
        <v>0</v>
      </c>
      <c r="ER36" s="159">
        <v>0</v>
      </c>
      <c r="ES36" s="159">
        <v>0</v>
      </c>
      <c r="ET36" s="159">
        <v>0</v>
      </c>
      <c r="EU36" s="159">
        <v>0</v>
      </c>
      <c r="EV36" s="159">
        <v>0</v>
      </c>
      <c r="EW36" s="159">
        <v>0</v>
      </c>
      <c r="EX36" s="159">
        <v>0</v>
      </c>
      <c r="EY36" s="159">
        <v>0</v>
      </c>
      <c r="EZ36" s="159">
        <v>0</v>
      </c>
      <c r="FA36" s="159">
        <v>0</v>
      </c>
      <c r="FB36" s="159">
        <v>0</v>
      </c>
      <c r="FC36" s="159">
        <v>0</v>
      </c>
      <c r="FD36" s="159">
        <v>0</v>
      </c>
      <c r="FE36" s="159">
        <v>0</v>
      </c>
      <c r="FF36" s="159">
        <v>0</v>
      </c>
      <c r="FG36" s="159">
        <v>0</v>
      </c>
      <c r="FH36" s="159">
        <v>0</v>
      </c>
      <c r="FI36" s="159">
        <v>0</v>
      </c>
      <c r="FJ36" s="159">
        <v>0</v>
      </c>
      <c r="FK36" s="159">
        <v>0</v>
      </c>
      <c r="FL36" s="159">
        <v>0</v>
      </c>
      <c r="FM36" s="159">
        <v>0</v>
      </c>
      <c r="FN36" s="159">
        <v>0</v>
      </c>
      <c r="FO36" s="159">
        <v>0</v>
      </c>
      <c r="FP36" s="159">
        <v>0</v>
      </c>
      <c r="FQ36" s="159">
        <v>0</v>
      </c>
      <c r="FR36" s="159">
        <v>0</v>
      </c>
      <c r="FS36" s="159">
        <v>0</v>
      </c>
      <c r="FT36" s="159">
        <v>0</v>
      </c>
      <c r="FU36" s="159">
        <v>0</v>
      </c>
      <c r="FV36" s="159">
        <v>0</v>
      </c>
      <c r="FW36" s="159">
        <v>0</v>
      </c>
      <c r="FX36" s="159">
        <v>0</v>
      </c>
      <c r="FY36" s="159">
        <v>0</v>
      </c>
      <c r="FZ36" s="159">
        <v>0</v>
      </c>
      <c r="GA36" s="159">
        <v>0</v>
      </c>
      <c r="GB36" s="159">
        <v>0</v>
      </c>
      <c r="GC36" s="159">
        <v>0</v>
      </c>
      <c r="GD36" s="159">
        <v>0</v>
      </c>
      <c r="GE36" s="159">
        <v>0</v>
      </c>
      <c r="GF36" s="159">
        <v>0</v>
      </c>
      <c r="GG36" s="159">
        <v>0</v>
      </c>
      <c r="GH36" s="159">
        <v>0</v>
      </c>
      <c r="GI36" s="159">
        <v>0</v>
      </c>
      <c r="GJ36" s="159">
        <v>0</v>
      </c>
      <c r="GK36" s="159">
        <v>0</v>
      </c>
      <c r="GL36" s="159">
        <v>0</v>
      </c>
      <c r="GM36" s="159">
        <v>0</v>
      </c>
      <c r="GN36" s="159">
        <v>0</v>
      </c>
      <c r="GO36" s="159">
        <v>0</v>
      </c>
      <c r="GP36" s="159">
        <v>0</v>
      </c>
      <c r="GQ36" s="159">
        <v>0</v>
      </c>
      <c r="GR36" s="159">
        <v>0</v>
      </c>
      <c r="GS36" s="159">
        <v>0</v>
      </c>
      <c r="GT36" s="159">
        <v>0</v>
      </c>
      <c r="GU36" s="159">
        <v>0</v>
      </c>
      <c r="GV36" s="159">
        <v>0</v>
      </c>
      <c r="GW36" s="159">
        <v>0</v>
      </c>
      <c r="GX36" s="159">
        <v>0</v>
      </c>
      <c r="GY36" s="159">
        <v>0</v>
      </c>
      <c r="GZ36" s="159">
        <v>0</v>
      </c>
      <c r="HA36" s="159">
        <v>0</v>
      </c>
      <c r="HB36" s="159">
        <v>0</v>
      </c>
      <c r="HC36" s="159">
        <v>0</v>
      </c>
      <c r="HD36" s="159">
        <v>0</v>
      </c>
      <c r="HE36" s="159">
        <v>0</v>
      </c>
      <c r="HF36" s="159">
        <v>0</v>
      </c>
      <c r="HG36" s="159">
        <v>0</v>
      </c>
      <c r="HH36" s="159">
        <v>0</v>
      </c>
      <c r="HI36" s="159">
        <v>0</v>
      </c>
      <c r="HJ36" s="159">
        <v>0</v>
      </c>
      <c r="HK36" s="159">
        <v>0</v>
      </c>
      <c r="HL36" s="159">
        <v>0</v>
      </c>
      <c r="HM36" s="159">
        <v>0</v>
      </c>
      <c r="HN36" s="159">
        <v>0</v>
      </c>
      <c r="HO36" s="159">
        <v>0</v>
      </c>
      <c r="HP36" s="159">
        <v>0</v>
      </c>
      <c r="HQ36" s="159">
        <v>0</v>
      </c>
      <c r="HR36" s="159">
        <v>0</v>
      </c>
      <c r="HS36" s="159">
        <v>0</v>
      </c>
      <c r="HT36" s="159">
        <v>0</v>
      </c>
      <c r="HU36" s="159">
        <v>0</v>
      </c>
      <c r="HV36" s="159">
        <v>0</v>
      </c>
      <c r="HW36" s="159">
        <v>0</v>
      </c>
      <c r="HX36" s="159">
        <v>0</v>
      </c>
      <c r="HY36" s="159">
        <v>0</v>
      </c>
      <c r="HZ36" s="159">
        <v>0</v>
      </c>
      <c r="IA36" s="159">
        <v>0</v>
      </c>
      <c r="IB36" s="159">
        <v>0</v>
      </c>
      <c r="IC36" s="159">
        <v>0</v>
      </c>
      <c r="ID36" s="159">
        <v>0</v>
      </c>
      <c r="IE36" s="159">
        <v>0</v>
      </c>
      <c r="IF36" s="159">
        <v>0</v>
      </c>
      <c r="IG36" s="159">
        <v>0</v>
      </c>
      <c r="IH36" s="159">
        <v>0</v>
      </c>
      <c r="II36" s="159">
        <v>0</v>
      </c>
      <c r="IJ36" s="159">
        <v>0</v>
      </c>
      <c r="IK36" s="159">
        <v>0</v>
      </c>
      <c r="IL36" s="159">
        <v>0</v>
      </c>
      <c r="IM36" s="159">
        <v>0</v>
      </c>
      <c r="IN36" s="159">
        <v>0</v>
      </c>
      <c r="IO36" s="159">
        <v>0</v>
      </c>
      <c r="IP36" s="159">
        <v>0</v>
      </c>
      <c r="IQ36" s="159">
        <v>0</v>
      </c>
      <c r="IR36" s="159">
        <v>0</v>
      </c>
      <c r="IS36" s="159">
        <v>0</v>
      </c>
      <c r="IT36" s="159">
        <v>0</v>
      </c>
      <c r="IU36" s="159">
        <v>0</v>
      </c>
      <c r="IV36" s="159">
        <v>0</v>
      </c>
      <c r="IW36" s="159">
        <v>0</v>
      </c>
      <c r="IX36" s="159">
        <v>0</v>
      </c>
      <c r="IY36" s="159">
        <v>0</v>
      </c>
      <c r="IZ36" s="159">
        <v>0</v>
      </c>
      <c r="JA36" s="159">
        <v>0</v>
      </c>
      <c r="JB36" s="159">
        <v>0</v>
      </c>
      <c r="JC36" s="159">
        <v>0</v>
      </c>
      <c r="JD36" s="159">
        <v>0</v>
      </c>
      <c r="JE36" s="159">
        <v>0</v>
      </c>
      <c r="JF36" s="159">
        <v>0</v>
      </c>
      <c r="JG36" s="159">
        <v>0</v>
      </c>
      <c r="JH36" s="159">
        <v>0</v>
      </c>
      <c r="JI36" s="159">
        <v>0</v>
      </c>
      <c r="JJ36" s="159">
        <v>0</v>
      </c>
      <c r="JK36" s="159">
        <v>0</v>
      </c>
      <c r="JL36" s="159">
        <v>0</v>
      </c>
      <c r="JM36" s="159">
        <v>0</v>
      </c>
      <c r="JN36" s="159">
        <v>0</v>
      </c>
      <c r="JO36" s="159">
        <v>0</v>
      </c>
      <c r="JP36" s="159">
        <v>0</v>
      </c>
      <c r="JQ36" s="159">
        <v>0</v>
      </c>
      <c r="JR36" s="159">
        <v>0</v>
      </c>
      <c r="JS36" s="159">
        <v>0</v>
      </c>
      <c r="JT36" s="159">
        <v>0</v>
      </c>
      <c r="JU36" s="159">
        <v>0</v>
      </c>
      <c r="JV36" s="159">
        <v>0</v>
      </c>
      <c r="JW36" s="159">
        <v>0</v>
      </c>
      <c r="JX36" s="159">
        <v>0</v>
      </c>
      <c r="JY36" s="159">
        <v>0</v>
      </c>
      <c r="JZ36" s="159">
        <v>0</v>
      </c>
      <c r="KA36" s="159">
        <v>0</v>
      </c>
      <c r="KB36" s="159">
        <v>0</v>
      </c>
      <c r="KC36" s="159">
        <v>0</v>
      </c>
      <c r="KD36" s="159">
        <v>0</v>
      </c>
      <c r="KE36" s="159">
        <v>0</v>
      </c>
      <c r="KF36" s="159">
        <v>0</v>
      </c>
      <c r="KG36" s="159">
        <v>0</v>
      </c>
      <c r="KH36" s="159">
        <v>0</v>
      </c>
      <c r="KI36" s="159">
        <v>0</v>
      </c>
      <c r="KJ36" s="159">
        <v>0</v>
      </c>
      <c r="KK36" s="159">
        <v>0</v>
      </c>
      <c r="KL36" s="159">
        <v>0</v>
      </c>
      <c r="KM36" s="159">
        <v>0</v>
      </c>
      <c r="KN36" s="159">
        <v>0</v>
      </c>
      <c r="KO36" s="159">
        <v>0</v>
      </c>
      <c r="KP36" s="159">
        <v>0</v>
      </c>
      <c r="KQ36" s="159">
        <v>0</v>
      </c>
      <c r="KR36" s="159">
        <v>0</v>
      </c>
      <c r="KS36" s="159">
        <v>0</v>
      </c>
      <c r="KT36" s="159">
        <v>0</v>
      </c>
      <c r="KU36" s="159">
        <v>0</v>
      </c>
      <c r="KV36" s="159">
        <v>0</v>
      </c>
      <c r="KW36" s="159">
        <v>0</v>
      </c>
      <c r="KX36" s="159">
        <v>0</v>
      </c>
      <c r="KY36" s="159">
        <v>0</v>
      </c>
      <c r="KZ36" s="159">
        <v>0</v>
      </c>
      <c r="LA36" s="159">
        <v>0</v>
      </c>
      <c r="LB36" s="159">
        <v>0</v>
      </c>
      <c r="LC36" s="159">
        <v>0</v>
      </c>
      <c r="LD36" s="159">
        <v>0</v>
      </c>
      <c r="LE36" s="159">
        <v>0</v>
      </c>
      <c r="LF36" s="159">
        <v>0</v>
      </c>
      <c r="LG36" s="159">
        <v>0</v>
      </c>
      <c r="LH36" s="159">
        <v>0</v>
      </c>
      <c r="LI36" s="159">
        <v>0</v>
      </c>
      <c r="LJ36" s="159">
        <v>0</v>
      </c>
      <c r="LK36" s="159">
        <v>0</v>
      </c>
      <c r="LL36" s="159">
        <v>0</v>
      </c>
      <c r="LM36" s="159">
        <v>0</v>
      </c>
      <c r="LN36" s="159">
        <v>0</v>
      </c>
      <c r="LO36" s="159">
        <v>0</v>
      </c>
      <c r="LP36" s="159">
        <v>0</v>
      </c>
      <c r="LQ36" s="159">
        <v>0</v>
      </c>
      <c r="LR36" s="159">
        <v>0</v>
      </c>
      <c r="LS36" s="159">
        <v>0</v>
      </c>
      <c r="LT36" s="159">
        <v>0</v>
      </c>
      <c r="LU36" s="159">
        <v>0</v>
      </c>
      <c r="LV36" s="159">
        <v>0</v>
      </c>
      <c r="LW36" s="159">
        <v>0</v>
      </c>
      <c r="LX36" s="159">
        <v>0</v>
      </c>
      <c r="LY36" s="159">
        <v>0</v>
      </c>
      <c r="LZ36" s="159">
        <v>0</v>
      </c>
      <c r="MA36" s="159">
        <v>0</v>
      </c>
      <c r="MB36" s="159">
        <v>0</v>
      </c>
      <c r="MC36" s="159">
        <v>0</v>
      </c>
      <c r="MD36" s="159">
        <v>0</v>
      </c>
      <c r="ME36" s="159">
        <v>0</v>
      </c>
      <c r="MF36" s="159">
        <v>0</v>
      </c>
      <c r="MG36" s="159">
        <v>0</v>
      </c>
      <c r="MH36" s="159">
        <v>0</v>
      </c>
      <c r="MI36" s="159">
        <v>0</v>
      </c>
      <c r="MJ36" s="159">
        <v>0</v>
      </c>
      <c r="MK36" s="159">
        <v>0</v>
      </c>
      <c r="ML36" s="159">
        <v>0</v>
      </c>
      <c r="MM36" s="159">
        <v>0</v>
      </c>
      <c r="MN36" s="159">
        <v>0</v>
      </c>
      <c r="MO36" s="159">
        <v>0</v>
      </c>
      <c r="MP36" s="159">
        <v>0</v>
      </c>
      <c r="MQ36" s="159">
        <v>0</v>
      </c>
      <c r="MR36" s="159">
        <v>0</v>
      </c>
      <c r="MS36" s="159">
        <v>0</v>
      </c>
      <c r="MT36" s="159">
        <v>0</v>
      </c>
      <c r="MU36" s="159">
        <v>0</v>
      </c>
      <c r="MV36" s="159">
        <v>0</v>
      </c>
      <c r="MW36" s="159">
        <v>0</v>
      </c>
      <c r="MX36" s="159">
        <v>0</v>
      </c>
      <c r="MY36" s="159">
        <v>0</v>
      </c>
      <c r="MZ36" s="159">
        <v>0</v>
      </c>
      <c r="NA36" s="159">
        <v>0</v>
      </c>
      <c r="NB36" s="159">
        <v>0</v>
      </c>
      <c r="NC36" s="159">
        <v>0</v>
      </c>
      <c r="ND36" s="159">
        <v>0</v>
      </c>
      <c r="NE36" s="159">
        <v>0</v>
      </c>
      <c r="NF36" s="159">
        <v>0</v>
      </c>
      <c r="NG36" s="159">
        <v>0</v>
      </c>
      <c r="NH36" s="159">
        <v>0</v>
      </c>
      <c r="NI36" s="159">
        <v>0</v>
      </c>
      <c r="NJ36" s="159">
        <v>0</v>
      </c>
      <c r="NK36" s="159">
        <v>0</v>
      </c>
      <c r="NL36" s="159">
        <v>0</v>
      </c>
      <c r="NM36" s="159">
        <v>0</v>
      </c>
      <c r="NN36" s="159">
        <v>0</v>
      </c>
      <c r="NO36" s="159">
        <v>0</v>
      </c>
      <c r="NP36" s="159">
        <v>0</v>
      </c>
      <c r="NQ36" s="159">
        <v>0</v>
      </c>
      <c r="NR36" s="159">
        <v>0</v>
      </c>
      <c r="NS36" s="159">
        <v>0</v>
      </c>
      <c r="NT36" s="159">
        <v>0</v>
      </c>
      <c r="NU36" s="159">
        <v>0</v>
      </c>
      <c r="NV36" s="159">
        <v>0</v>
      </c>
      <c r="NW36" s="159">
        <v>0</v>
      </c>
      <c r="NX36" s="159">
        <v>0</v>
      </c>
      <c r="NY36" s="159">
        <v>0</v>
      </c>
      <c r="NZ36" s="159">
        <v>0</v>
      </c>
      <c r="OA36" s="159">
        <v>0</v>
      </c>
      <c r="OB36" s="159">
        <v>0</v>
      </c>
      <c r="OC36" s="159">
        <v>0</v>
      </c>
      <c r="OD36" s="159">
        <v>0</v>
      </c>
      <c r="OE36" s="159">
        <v>0</v>
      </c>
      <c r="OF36" s="159">
        <v>0</v>
      </c>
      <c r="OG36" s="159">
        <v>0</v>
      </c>
      <c r="OH36" s="159">
        <v>0</v>
      </c>
      <c r="OI36" s="159">
        <v>0</v>
      </c>
      <c r="OJ36" s="159">
        <v>0</v>
      </c>
      <c r="OK36" s="159">
        <v>0</v>
      </c>
      <c r="OL36" s="159">
        <v>0</v>
      </c>
      <c r="OM36" s="159">
        <v>0</v>
      </c>
      <c r="ON36" s="159">
        <v>0</v>
      </c>
      <c r="OO36" s="159">
        <v>0</v>
      </c>
      <c r="OP36" s="159">
        <v>0</v>
      </c>
      <c r="OQ36" s="159">
        <v>0</v>
      </c>
      <c r="OR36" s="159">
        <v>0</v>
      </c>
      <c r="OS36" s="159">
        <v>0</v>
      </c>
      <c r="OT36" s="159">
        <v>0</v>
      </c>
      <c r="OU36" s="159">
        <v>0</v>
      </c>
      <c r="OV36" s="159">
        <v>0</v>
      </c>
      <c r="OW36" s="159">
        <v>0</v>
      </c>
      <c r="OX36" s="159">
        <v>0</v>
      </c>
      <c r="OY36" s="159">
        <v>0</v>
      </c>
      <c r="OZ36" s="159">
        <v>0</v>
      </c>
      <c r="PA36" s="159">
        <v>0</v>
      </c>
      <c r="PB36" s="159">
        <v>0</v>
      </c>
      <c r="PC36" s="159">
        <v>0</v>
      </c>
      <c r="PD36" s="159">
        <v>0</v>
      </c>
      <c r="PE36" s="159">
        <v>0</v>
      </c>
      <c r="PF36" s="159">
        <v>0</v>
      </c>
      <c r="PG36" s="159">
        <v>0</v>
      </c>
      <c r="PH36" s="159">
        <v>0</v>
      </c>
      <c r="PI36" s="159">
        <v>0</v>
      </c>
      <c r="PJ36" s="159">
        <v>0</v>
      </c>
      <c r="PK36" s="159">
        <v>0</v>
      </c>
      <c r="PL36" s="159">
        <v>0</v>
      </c>
      <c r="PM36" s="159">
        <v>0</v>
      </c>
      <c r="PN36" s="159">
        <v>0</v>
      </c>
      <c r="PO36" s="159">
        <v>0</v>
      </c>
      <c r="PP36" s="159">
        <v>0</v>
      </c>
      <c r="PQ36" s="159">
        <v>0</v>
      </c>
      <c r="PR36" s="159">
        <v>0</v>
      </c>
      <c r="PS36" s="159">
        <v>0</v>
      </c>
      <c r="PT36" s="159">
        <v>0</v>
      </c>
      <c r="PU36" s="159">
        <v>0</v>
      </c>
      <c r="PV36" s="159">
        <v>0</v>
      </c>
      <c r="PW36" s="159">
        <v>0</v>
      </c>
      <c r="PX36" s="159">
        <v>0</v>
      </c>
      <c r="PY36" s="159">
        <v>0</v>
      </c>
      <c r="PZ36" s="159">
        <v>0</v>
      </c>
      <c r="QA36" s="159">
        <v>0</v>
      </c>
      <c r="QB36" s="159">
        <v>0</v>
      </c>
      <c r="QC36" s="159">
        <v>0</v>
      </c>
      <c r="QD36" s="159">
        <v>0</v>
      </c>
      <c r="QE36" s="159">
        <v>0</v>
      </c>
      <c r="QF36" s="159">
        <v>0</v>
      </c>
      <c r="QG36" s="159">
        <v>0</v>
      </c>
      <c r="QH36" s="159">
        <v>0</v>
      </c>
      <c r="QI36" s="159">
        <v>0</v>
      </c>
      <c r="QJ36" s="159">
        <v>0</v>
      </c>
      <c r="QK36" s="159">
        <v>0</v>
      </c>
      <c r="QL36" s="159">
        <v>0</v>
      </c>
      <c r="QM36" s="159">
        <v>0</v>
      </c>
      <c r="QN36" s="159">
        <v>0</v>
      </c>
      <c r="QO36" s="159">
        <v>0</v>
      </c>
      <c r="QP36" s="159">
        <v>0</v>
      </c>
      <c r="QQ36" s="159">
        <v>0</v>
      </c>
      <c r="QR36" s="159">
        <v>0</v>
      </c>
      <c r="QS36" s="159">
        <v>0</v>
      </c>
      <c r="QT36" s="159">
        <v>0</v>
      </c>
      <c r="QU36" s="159">
        <v>0</v>
      </c>
      <c r="QV36" s="159">
        <v>0</v>
      </c>
      <c r="QW36" s="159">
        <v>0</v>
      </c>
      <c r="QX36" s="159">
        <v>0</v>
      </c>
      <c r="QY36" s="159">
        <v>0</v>
      </c>
      <c r="QZ36" s="159">
        <v>0</v>
      </c>
      <c r="RA36" s="159">
        <v>0</v>
      </c>
      <c r="RB36" s="159">
        <v>0</v>
      </c>
      <c r="RC36" s="159">
        <v>0</v>
      </c>
      <c r="RD36" s="159">
        <v>0</v>
      </c>
      <c r="RE36" s="159">
        <v>0</v>
      </c>
      <c r="RF36" s="159">
        <v>0</v>
      </c>
      <c r="RG36" s="159">
        <v>0</v>
      </c>
      <c r="RH36" s="159">
        <v>0</v>
      </c>
      <c r="RI36" s="159">
        <v>0</v>
      </c>
      <c r="RJ36" s="159">
        <v>0</v>
      </c>
      <c r="RK36" s="159">
        <v>0</v>
      </c>
      <c r="RL36" s="159">
        <v>0</v>
      </c>
      <c r="RM36" s="159">
        <v>0</v>
      </c>
      <c r="RN36" s="159">
        <v>0</v>
      </c>
      <c r="RO36" s="159">
        <v>0</v>
      </c>
      <c r="RP36" s="159">
        <v>0</v>
      </c>
      <c r="RQ36" s="159">
        <v>0</v>
      </c>
      <c r="RR36" s="159">
        <v>0</v>
      </c>
      <c r="RS36" s="159">
        <v>0</v>
      </c>
      <c r="RT36" s="159">
        <v>0</v>
      </c>
      <c r="RU36" s="159">
        <v>0</v>
      </c>
      <c r="RV36" s="159">
        <v>0</v>
      </c>
      <c r="RW36" s="159">
        <v>0</v>
      </c>
      <c r="RX36" s="159">
        <v>0</v>
      </c>
      <c r="RY36" s="159">
        <v>0</v>
      </c>
      <c r="RZ36" s="159">
        <v>0</v>
      </c>
      <c r="SA36" s="159">
        <v>0</v>
      </c>
      <c r="SB36" s="159">
        <v>0</v>
      </c>
      <c r="SC36" s="159">
        <v>0</v>
      </c>
      <c r="SD36" s="159">
        <v>0</v>
      </c>
      <c r="SE36" s="159">
        <v>0</v>
      </c>
      <c r="SF36" s="159">
        <v>0</v>
      </c>
      <c r="SG36" s="159">
        <v>0</v>
      </c>
    </row>
    <row r="37" spans="1:501" x14ac:dyDescent="0.35">
      <c r="A37" s="158">
        <v>2023</v>
      </c>
      <c r="B37" s="159">
        <v>5.2166744805659615</v>
      </c>
      <c r="C37" s="159">
        <v>5.2166744805659615</v>
      </c>
      <c r="D37" s="159">
        <v>5.2166744805659615</v>
      </c>
      <c r="E37" s="159">
        <v>5.2166744805659615</v>
      </c>
      <c r="F37" s="159">
        <v>5.2166744805659615</v>
      </c>
      <c r="G37" s="159">
        <v>5.2166744805659615</v>
      </c>
      <c r="H37" s="159">
        <v>5.2166744805659615</v>
      </c>
      <c r="I37" s="159">
        <v>5.2166744805659615</v>
      </c>
      <c r="J37" s="159">
        <v>5.2166744805659615</v>
      </c>
      <c r="K37" s="159">
        <v>5.2166744805659615</v>
      </c>
      <c r="L37" s="159">
        <v>5.2166744805659615</v>
      </c>
      <c r="M37" s="159">
        <v>5.2166744805659615</v>
      </c>
      <c r="N37" s="159">
        <v>5.2166744805659615</v>
      </c>
      <c r="O37" s="159">
        <v>5.2166744805659615</v>
      </c>
      <c r="P37" s="159">
        <v>5.2166744805659615</v>
      </c>
      <c r="Q37" s="159">
        <v>5.2166744805659615</v>
      </c>
      <c r="R37" s="159">
        <v>5.2166744805659615</v>
      </c>
      <c r="S37" s="159">
        <v>5.2166744805659615</v>
      </c>
      <c r="T37" s="159">
        <v>5.2166744805659615</v>
      </c>
      <c r="U37" s="159">
        <v>5.2166744805659615</v>
      </c>
      <c r="V37" s="159">
        <v>5.2166744805659615</v>
      </c>
      <c r="W37" s="159">
        <v>5.2166744805659615</v>
      </c>
      <c r="X37" s="159">
        <v>5.2166744805659615</v>
      </c>
      <c r="Y37" s="159">
        <v>5.2166744805659615</v>
      </c>
      <c r="Z37" s="159">
        <v>5.2166744805659615</v>
      </c>
      <c r="AA37" s="159">
        <v>5.2166744805659615</v>
      </c>
      <c r="AB37" s="159">
        <v>5.2166744805659615</v>
      </c>
      <c r="AC37" s="159">
        <v>5.2166744805659615</v>
      </c>
      <c r="AD37" s="159">
        <v>5.2166744805659615</v>
      </c>
      <c r="AE37" s="159">
        <v>5.2166744805659615</v>
      </c>
      <c r="AF37" s="159">
        <v>5.2166744805659615</v>
      </c>
      <c r="AG37" s="159">
        <v>5.2166744805659615</v>
      </c>
      <c r="AH37" s="159">
        <v>5.2166744805659615</v>
      </c>
      <c r="AI37" s="159">
        <v>5.2166744805659615</v>
      </c>
      <c r="AJ37" s="159">
        <v>5.2166744805659615</v>
      </c>
      <c r="AK37" s="159">
        <v>5.2166744805659615</v>
      </c>
      <c r="AL37" s="159">
        <v>5.2166744805659615</v>
      </c>
      <c r="AM37" s="159">
        <v>5.2166744805659615</v>
      </c>
      <c r="AN37" s="159">
        <v>5.2166744805659615</v>
      </c>
      <c r="AO37" s="159">
        <v>5.2166744805659615</v>
      </c>
      <c r="AP37" s="159">
        <v>5.2166744805659615</v>
      </c>
      <c r="AQ37" s="159">
        <v>5.2166744805659615</v>
      </c>
      <c r="AR37" s="159">
        <v>5.2166744805659615</v>
      </c>
      <c r="AS37" s="159">
        <v>5.2166744805659615</v>
      </c>
      <c r="AT37" s="159">
        <v>5.2166744805659615</v>
      </c>
      <c r="AU37" s="159">
        <v>5.2166744805659615</v>
      </c>
      <c r="AV37" s="159">
        <v>5.2166744805659615</v>
      </c>
      <c r="AW37" s="159">
        <v>5.2166744805659615</v>
      </c>
      <c r="AX37" s="159">
        <v>5.2166744805659615</v>
      </c>
      <c r="AY37" s="159">
        <v>5.2166744805659615</v>
      </c>
      <c r="AZ37" s="159">
        <v>5.2166744805659615</v>
      </c>
      <c r="BA37" s="159">
        <v>5.2166744805659615</v>
      </c>
      <c r="BB37" s="159">
        <v>5.2166744805659615</v>
      </c>
      <c r="BC37" s="159">
        <v>5.2166744805659615</v>
      </c>
      <c r="BD37" s="159">
        <v>5.2166744805659615</v>
      </c>
      <c r="BE37" s="159">
        <v>5.2166744805659615</v>
      </c>
      <c r="BF37" s="159">
        <v>5.2166744805659615</v>
      </c>
      <c r="BG37" s="159">
        <v>5.2166744805659615</v>
      </c>
      <c r="BH37" s="159">
        <v>5.2166744805659615</v>
      </c>
      <c r="BI37" s="159">
        <v>5.2166744805659615</v>
      </c>
      <c r="BJ37" s="159">
        <v>5.2166744805659615</v>
      </c>
      <c r="BK37" s="159">
        <v>5.2166744805659615</v>
      </c>
      <c r="BL37" s="159">
        <v>5.2166744805659615</v>
      </c>
      <c r="BM37" s="159">
        <v>5.2166744805659615</v>
      </c>
      <c r="BN37" s="159">
        <v>5.2166744805659615</v>
      </c>
      <c r="BO37" s="159">
        <v>5.2166744805659615</v>
      </c>
      <c r="BP37" s="159">
        <v>5.2166744805659615</v>
      </c>
      <c r="BQ37" s="159">
        <v>5.2166744805659615</v>
      </c>
      <c r="BR37" s="159">
        <v>5.2166744805659615</v>
      </c>
      <c r="BS37" s="159">
        <v>5.2166744805659615</v>
      </c>
      <c r="BT37" s="159">
        <v>5.2166744805659615</v>
      </c>
      <c r="BU37" s="159">
        <v>5.2166744805659615</v>
      </c>
      <c r="BV37" s="159">
        <v>5.2166744805659615</v>
      </c>
      <c r="BW37" s="159">
        <v>5.2166744805659615</v>
      </c>
      <c r="BX37" s="159">
        <v>5.2166744805659615</v>
      </c>
      <c r="BY37" s="159">
        <v>5.2166744805659615</v>
      </c>
      <c r="BZ37" s="159">
        <v>5.2166744805659615</v>
      </c>
      <c r="CA37" s="159">
        <v>5.2166744805659615</v>
      </c>
      <c r="CB37" s="159">
        <v>5.2166744805659615</v>
      </c>
      <c r="CC37" s="159">
        <v>5.2166744805659615</v>
      </c>
      <c r="CD37" s="159">
        <v>5.2166744805659615</v>
      </c>
      <c r="CE37" s="159">
        <v>5.2166744805659615</v>
      </c>
      <c r="CF37" s="159">
        <v>5.2166744805659615</v>
      </c>
      <c r="CG37" s="159">
        <v>5.2166744805659615</v>
      </c>
      <c r="CH37" s="159">
        <v>5.2166744805659615</v>
      </c>
      <c r="CI37" s="159">
        <v>5.2166744805659615</v>
      </c>
      <c r="CJ37" s="159">
        <v>5.2166744805659615</v>
      </c>
      <c r="CK37" s="159">
        <v>5.2166744805659615</v>
      </c>
      <c r="CL37" s="159">
        <v>5.2166744805659615</v>
      </c>
      <c r="CM37" s="159">
        <v>5.2166744805659615</v>
      </c>
      <c r="CN37" s="159">
        <v>5.2166744805659615</v>
      </c>
      <c r="CO37" s="159">
        <v>5.2166744805659615</v>
      </c>
      <c r="CP37" s="159">
        <v>5.2166744805659615</v>
      </c>
      <c r="CQ37" s="159">
        <v>5.2166744805659615</v>
      </c>
      <c r="CR37" s="159">
        <v>5.2166744805659615</v>
      </c>
      <c r="CS37" s="159">
        <v>5.2166744805659615</v>
      </c>
      <c r="CT37" s="159">
        <v>5.2166744805659615</v>
      </c>
      <c r="CU37" s="159">
        <v>5.2166744805659615</v>
      </c>
      <c r="CV37" s="159">
        <v>5.2166744805659615</v>
      </c>
      <c r="CW37" s="159">
        <v>5.2166744805659615</v>
      </c>
      <c r="CX37" s="159">
        <v>5.2166744805659615</v>
      </c>
      <c r="CY37" s="159">
        <v>5.2166744805659615</v>
      </c>
      <c r="CZ37" s="159">
        <v>5.2166744805659615</v>
      </c>
      <c r="DA37" s="159">
        <v>5.2166744805659615</v>
      </c>
      <c r="DB37" s="159">
        <v>5.2166744805659615</v>
      </c>
      <c r="DC37" s="159">
        <v>5.2166744805659615</v>
      </c>
      <c r="DD37" s="159">
        <v>5.2166744805659615</v>
      </c>
      <c r="DE37" s="159">
        <v>5.2166744805659615</v>
      </c>
      <c r="DF37" s="159">
        <v>5.2166744805659615</v>
      </c>
      <c r="DG37" s="159">
        <v>5.2166744805659615</v>
      </c>
      <c r="DH37" s="159">
        <v>5.2166744805659615</v>
      </c>
      <c r="DI37" s="159">
        <v>5.2166744805659615</v>
      </c>
      <c r="DJ37" s="159">
        <v>5.2166744805659615</v>
      </c>
      <c r="DK37" s="159">
        <v>5.2166744805659615</v>
      </c>
      <c r="DL37" s="159">
        <v>5.2166744805659615</v>
      </c>
      <c r="DM37" s="159">
        <v>5.2166744805659615</v>
      </c>
      <c r="DN37" s="159">
        <v>5.2166744805659615</v>
      </c>
      <c r="DO37" s="159">
        <v>5.2166744805659615</v>
      </c>
      <c r="DP37" s="159">
        <v>5.2166744805659615</v>
      </c>
      <c r="DQ37" s="159">
        <v>5.2166744805659615</v>
      </c>
      <c r="DR37" s="159">
        <v>5.2166744805659615</v>
      </c>
      <c r="DS37" s="159">
        <v>5.2166744805659615</v>
      </c>
      <c r="DT37" s="159">
        <v>5.2166744805659615</v>
      </c>
      <c r="DU37" s="159">
        <v>5.2166744805659615</v>
      </c>
      <c r="DV37" s="159">
        <v>5.2166744805659615</v>
      </c>
      <c r="DW37" s="159">
        <v>5.2166744805659615</v>
      </c>
      <c r="DX37" s="159">
        <v>5.2166744805659615</v>
      </c>
      <c r="DY37" s="159">
        <v>5.2166744805659615</v>
      </c>
      <c r="DZ37" s="159">
        <v>5.2166744805659615</v>
      </c>
      <c r="EA37" s="159">
        <v>5.2166744805659615</v>
      </c>
      <c r="EB37" s="159">
        <v>5.2166744805659615</v>
      </c>
      <c r="EC37" s="159">
        <v>5.2166744805659615</v>
      </c>
      <c r="ED37" s="159">
        <v>5.2166744805659615</v>
      </c>
      <c r="EE37" s="159">
        <v>5.2166744805659615</v>
      </c>
      <c r="EF37" s="159">
        <v>5.2166744805659615</v>
      </c>
      <c r="EG37" s="159">
        <v>5.2166744805659615</v>
      </c>
      <c r="EH37" s="159">
        <v>5.2166744805659615</v>
      </c>
      <c r="EI37" s="159">
        <v>5.2166744805659615</v>
      </c>
      <c r="EJ37" s="159">
        <v>5.2166744805659615</v>
      </c>
      <c r="EK37" s="159">
        <v>5.2166744805659615</v>
      </c>
      <c r="EL37" s="159">
        <v>5.2166744805659615</v>
      </c>
      <c r="EM37" s="159">
        <v>5.2166744805659615</v>
      </c>
      <c r="EN37" s="159">
        <v>5.2166744805659615</v>
      </c>
      <c r="EO37" s="159">
        <v>5.2166744805659615</v>
      </c>
      <c r="EP37" s="159">
        <v>5.2166744805659615</v>
      </c>
      <c r="EQ37" s="159">
        <v>5.2166744805659615</v>
      </c>
      <c r="ER37" s="159">
        <v>5.2166744805659615</v>
      </c>
      <c r="ES37" s="159">
        <v>5.2166744805659615</v>
      </c>
      <c r="ET37" s="159">
        <v>5.2166744805659615</v>
      </c>
      <c r="EU37" s="159">
        <v>5.2166744805659615</v>
      </c>
      <c r="EV37" s="159">
        <v>5.2166744805659615</v>
      </c>
      <c r="EW37" s="159">
        <v>5.2166744805659615</v>
      </c>
      <c r="EX37" s="159">
        <v>5.2166744805659615</v>
      </c>
      <c r="EY37" s="159">
        <v>5.2166744805659615</v>
      </c>
      <c r="EZ37" s="159">
        <v>5.2166744805659615</v>
      </c>
      <c r="FA37" s="159">
        <v>5.2166744805659615</v>
      </c>
      <c r="FB37" s="159">
        <v>5.2166744805659615</v>
      </c>
      <c r="FC37" s="159">
        <v>5.2166744805659615</v>
      </c>
      <c r="FD37" s="159">
        <v>5.2166744805659615</v>
      </c>
      <c r="FE37" s="159">
        <v>5.2166744805659615</v>
      </c>
      <c r="FF37" s="159">
        <v>5.2166744805659615</v>
      </c>
      <c r="FG37" s="159">
        <v>5.2166744805659615</v>
      </c>
      <c r="FH37" s="159">
        <v>5.2166744805659615</v>
      </c>
      <c r="FI37" s="159">
        <v>5.2166744805659615</v>
      </c>
      <c r="FJ37" s="159">
        <v>5.2166744805659615</v>
      </c>
      <c r="FK37" s="159">
        <v>5.2166744805659615</v>
      </c>
      <c r="FL37" s="159">
        <v>5.2166744805659615</v>
      </c>
      <c r="FM37" s="159">
        <v>5.2166744805659615</v>
      </c>
      <c r="FN37" s="159">
        <v>5.2166744805659615</v>
      </c>
      <c r="FO37" s="159">
        <v>5.2166744805659615</v>
      </c>
      <c r="FP37" s="159">
        <v>5.2166744805659615</v>
      </c>
      <c r="FQ37" s="159">
        <v>5.2166744805659615</v>
      </c>
      <c r="FR37" s="159">
        <v>5.2166744805659615</v>
      </c>
      <c r="FS37" s="159">
        <v>5.2166744805659615</v>
      </c>
      <c r="FT37" s="159">
        <v>5.2166744805659615</v>
      </c>
      <c r="FU37" s="159">
        <v>5.2166744805659615</v>
      </c>
      <c r="FV37" s="159">
        <v>5.2166744805659615</v>
      </c>
      <c r="FW37" s="159">
        <v>5.2166744805659615</v>
      </c>
      <c r="FX37" s="159">
        <v>5.2166744805659615</v>
      </c>
      <c r="FY37" s="159">
        <v>5.2166744805659615</v>
      </c>
      <c r="FZ37" s="159">
        <v>5.2166744805659615</v>
      </c>
      <c r="GA37" s="159">
        <v>5.2166744805659615</v>
      </c>
      <c r="GB37" s="159">
        <v>5.2166744805659615</v>
      </c>
      <c r="GC37" s="159">
        <v>5.2166744805659615</v>
      </c>
      <c r="GD37" s="159">
        <v>5.2166744805659615</v>
      </c>
      <c r="GE37" s="159">
        <v>5.2166744805659615</v>
      </c>
      <c r="GF37" s="159">
        <v>5.2166744805659615</v>
      </c>
      <c r="GG37" s="159">
        <v>5.2166744805659615</v>
      </c>
      <c r="GH37" s="159">
        <v>5.2166744805659615</v>
      </c>
      <c r="GI37" s="159">
        <v>5.2166744805659615</v>
      </c>
      <c r="GJ37" s="159">
        <v>5.2166744805659615</v>
      </c>
      <c r="GK37" s="159">
        <v>5.2166744805659615</v>
      </c>
      <c r="GL37" s="159">
        <v>5.2166744805659615</v>
      </c>
      <c r="GM37" s="159">
        <v>5.2166744805659615</v>
      </c>
      <c r="GN37" s="159">
        <v>5.2166744805659615</v>
      </c>
      <c r="GO37" s="159">
        <v>5.2166744805659615</v>
      </c>
      <c r="GP37" s="159">
        <v>5.2166744805659615</v>
      </c>
      <c r="GQ37" s="159">
        <v>5.2166744805659615</v>
      </c>
      <c r="GR37" s="159">
        <v>5.2166744805659615</v>
      </c>
      <c r="GS37" s="159">
        <v>5.2166744805659615</v>
      </c>
      <c r="GT37" s="159">
        <v>5.2166744805659615</v>
      </c>
      <c r="GU37" s="159">
        <v>5.2166744805659615</v>
      </c>
      <c r="GV37" s="159">
        <v>5.2166744805659615</v>
      </c>
      <c r="GW37" s="159">
        <v>5.2166744805659615</v>
      </c>
      <c r="GX37" s="159">
        <v>5.2166744805659615</v>
      </c>
      <c r="GY37" s="159">
        <v>5.2166744805659615</v>
      </c>
      <c r="GZ37" s="159">
        <v>5.2166744805659615</v>
      </c>
      <c r="HA37" s="159">
        <v>5.2166744805659615</v>
      </c>
      <c r="HB37" s="159">
        <v>5.2166744805659615</v>
      </c>
      <c r="HC37" s="159">
        <v>5.2166744805659615</v>
      </c>
      <c r="HD37" s="159">
        <v>5.2166744805659615</v>
      </c>
      <c r="HE37" s="159">
        <v>5.2166744805659615</v>
      </c>
      <c r="HF37" s="159">
        <v>5.2166744805659615</v>
      </c>
      <c r="HG37" s="159">
        <v>5.2166744805659615</v>
      </c>
      <c r="HH37" s="159">
        <v>5.2166744805659615</v>
      </c>
      <c r="HI37" s="159">
        <v>5.2166744805659615</v>
      </c>
      <c r="HJ37" s="159">
        <v>5.2166744805659615</v>
      </c>
      <c r="HK37" s="159">
        <v>5.2166744805659615</v>
      </c>
      <c r="HL37" s="159">
        <v>5.2166744805659615</v>
      </c>
      <c r="HM37" s="159">
        <v>5.2166744805659615</v>
      </c>
      <c r="HN37" s="159">
        <v>5.2166744805659615</v>
      </c>
      <c r="HO37" s="159">
        <v>5.2166744805659615</v>
      </c>
      <c r="HP37" s="159">
        <v>5.2166744805659615</v>
      </c>
      <c r="HQ37" s="159">
        <v>5.2166744805659615</v>
      </c>
      <c r="HR37" s="159">
        <v>5.2166744805659615</v>
      </c>
      <c r="HS37" s="159">
        <v>5.2166744805659615</v>
      </c>
      <c r="HT37" s="159">
        <v>5.2166744805659615</v>
      </c>
      <c r="HU37" s="159">
        <v>5.2166744805659615</v>
      </c>
      <c r="HV37" s="159">
        <v>5.2166744805659615</v>
      </c>
      <c r="HW37" s="159">
        <v>5.2166744805659615</v>
      </c>
      <c r="HX37" s="159">
        <v>5.2166744805659615</v>
      </c>
      <c r="HY37" s="159">
        <v>5.2166744805659615</v>
      </c>
      <c r="HZ37" s="159">
        <v>5.2166744805659615</v>
      </c>
      <c r="IA37" s="159">
        <v>5.2166744805659615</v>
      </c>
      <c r="IB37" s="159">
        <v>5.2166744805659615</v>
      </c>
      <c r="IC37" s="159">
        <v>5.2166744805659615</v>
      </c>
      <c r="ID37" s="159">
        <v>5.2166744805659615</v>
      </c>
      <c r="IE37" s="159">
        <v>5.2166744805659615</v>
      </c>
      <c r="IF37" s="159">
        <v>5.2166744805659615</v>
      </c>
      <c r="IG37" s="159">
        <v>5.2166744805659615</v>
      </c>
      <c r="IH37" s="159">
        <v>5.2166744805659615</v>
      </c>
      <c r="II37" s="159">
        <v>5.2166744805659615</v>
      </c>
      <c r="IJ37" s="159">
        <v>5.2166744805659615</v>
      </c>
      <c r="IK37" s="159">
        <v>5.2166744805659615</v>
      </c>
      <c r="IL37" s="159">
        <v>5.2166744805659615</v>
      </c>
      <c r="IM37" s="159">
        <v>5.2166744805659615</v>
      </c>
      <c r="IN37" s="159">
        <v>5.2166744805659615</v>
      </c>
      <c r="IO37" s="159">
        <v>5.2166744805659615</v>
      </c>
      <c r="IP37" s="159">
        <v>5.2166744805659615</v>
      </c>
      <c r="IQ37" s="159">
        <v>5.2166744805659615</v>
      </c>
      <c r="IR37" s="159">
        <v>5.2166744805659615</v>
      </c>
      <c r="IS37" s="159">
        <v>5.2166744805659615</v>
      </c>
      <c r="IT37" s="159">
        <v>5.2166744805659615</v>
      </c>
      <c r="IU37" s="159">
        <v>5.2166744805659615</v>
      </c>
      <c r="IV37" s="159">
        <v>5.2166744805659615</v>
      </c>
      <c r="IW37" s="159">
        <v>5.2166744805659615</v>
      </c>
      <c r="IX37" s="159">
        <v>5.2166744805659615</v>
      </c>
      <c r="IY37" s="159">
        <v>5.2166744805659615</v>
      </c>
      <c r="IZ37" s="159">
        <v>5.2166744805659615</v>
      </c>
      <c r="JA37" s="159">
        <v>5.2166744805659615</v>
      </c>
      <c r="JB37" s="159">
        <v>5.2166744805659615</v>
      </c>
      <c r="JC37" s="159">
        <v>5.2166744805659615</v>
      </c>
      <c r="JD37" s="159">
        <v>5.2166744805659615</v>
      </c>
      <c r="JE37" s="159">
        <v>5.2166744805659615</v>
      </c>
      <c r="JF37" s="159">
        <v>5.2166744805659615</v>
      </c>
      <c r="JG37" s="159">
        <v>5.2166744805659615</v>
      </c>
      <c r="JH37" s="159">
        <v>5.2166744805659615</v>
      </c>
      <c r="JI37" s="159">
        <v>5.2166744805659615</v>
      </c>
      <c r="JJ37" s="159">
        <v>5.2166744805659615</v>
      </c>
      <c r="JK37" s="159">
        <v>5.2166744805659615</v>
      </c>
      <c r="JL37" s="159">
        <v>5.2166744805659615</v>
      </c>
      <c r="JM37" s="159">
        <v>5.2166744805659615</v>
      </c>
      <c r="JN37" s="159">
        <v>5.2166744805659615</v>
      </c>
      <c r="JO37" s="159">
        <v>5.2166744805659615</v>
      </c>
      <c r="JP37" s="159">
        <v>5.2166744805659615</v>
      </c>
      <c r="JQ37" s="159">
        <v>5.2166744805659615</v>
      </c>
      <c r="JR37" s="159">
        <v>5.2166744805659615</v>
      </c>
      <c r="JS37" s="159">
        <v>5.2166744805659615</v>
      </c>
      <c r="JT37" s="159">
        <v>5.2166744805659615</v>
      </c>
      <c r="JU37" s="159">
        <v>5.2166744805659615</v>
      </c>
      <c r="JV37" s="159">
        <v>5.2166744805659615</v>
      </c>
      <c r="JW37" s="159">
        <v>5.2166744805659615</v>
      </c>
      <c r="JX37" s="159">
        <v>5.2166744805659615</v>
      </c>
      <c r="JY37" s="159">
        <v>5.2166744805659615</v>
      </c>
      <c r="JZ37" s="159">
        <v>5.2166744805659615</v>
      </c>
      <c r="KA37" s="159">
        <v>5.2166744805659615</v>
      </c>
      <c r="KB37" s="159">
        <v>5.2166744805659615</v>
      </c>
      <c r="KC37" s="159">
        <v>5.2166744805659615</v>
      </c>
      <c r="KD37" s="159">
        <v>5.2166744805659615</v>
      </c>
      <c r="KE37" s="159">
        <v>5.2166744805659615</v>
      </c>
      <c r="KF37" s="159">
        <v>5.2166744805659615</v>
      </c>
      <c r="KG37" s="159">
        <v>5.2166744805659615</v>
      </c>
      <c r="KH37" s="159">
        <v>5.2166744805659615</v>
      </c>
      <c r="KI37" s="159">
        <v>5.2166744805659615</v>
      </c>
      <c r="KJ37" s="159">
        <v>5.2166744805659615</v>
      </c>
      <c r="KK37" s="159">
        <v>5.2166744805659615</v>
      </c>
      <c r="KL37" s="159">
        <v>5.2166744805659615</v>
      </c>
      <c r="KM37" s="159">
        <v>5.2166744805659615</v>
      </c>
      <c r="KN37" s="159">
        <v>5.2166744805659615</v>
      </c>
      <c r="KO37" s="159">
        <v>5.2166744805659615</v>
      </c>
      <c r="KP37" s="159">
        <v>5.2166744805659615</v>
      </c>
      <c r="KQ37" s="159">
        <v>5.2166744805659615</v>
      </c>
      <c r="KR37" s="159">
        <v>5.2166744805659615</v>
      </c>
      <c r="KS37" s="159">
        <v>5.2166744805659615</v>
      </c>
      <c r="KT37" s="159">
        <v>5.2166744805659615</v>
      </c>
      <c r="KU37" s="159">
        <v>5.2166744805659615</v>
      </c>
      <c r="KV37" s="159">
        <v>5.2166744805659615</v>
      </c>
      <c r="KW37" s="159">
        <v>5.2166744805659615</v>
      </c>
      <c r="KX37" s="159">
        <v>5.2166744805659615</v>
      </c>
      <c r="KY37" s="159">
        <v>5.2166744805659615</v>
      </c>
      <c r="KZ37" s="159">
        <v>5.2166744805659615</v>
      </c>
      <c r="LA37" s="159">
        <v>5.2166744805659615</v>
      </c>
      <c r="LB37" s="159">
        <v>5.2166744805659615</v>
      </c>
      <c r="LC37" s="159">
        <v>5.2166744805659615</v>
      </c>
      <c r="LD37" s="159">
        <v>5.2166744805659615</v>
      </c>
      <c r="LE37" s="159">
        <v>5.2166744805659615</v>
      </c>
      <c r="LF37" s="159">
        <v>5.2166744805659615</v>
      </c>
      <c r="LG37" s="159">
        <v>5.2166744805659615</v>
      </c>
      <c r="LH37" s="159">
        <v>5.2166744805659615</v>
      </c>
      <c r="LI37" s="159">
        <v>5.2166744805659615</v>
      </c>
      <c r="LJ37" s="159">
        <v>5.2166744805659615</v>
      </c>
      <c r="LK37" s="159">
        <v>5.2166744805659615</v>
      </c>
      <c r="LL37" s="159">
        <v>5.2166744805659615</v>
      </c>
      <c r="LM37" s="159">
        <v>5.2166744805659615</v>
      </c>
      <c r="LN37" s="159">
        <v>5.2166744805659615</v>
      </c>
      <c r="LO37" s="159">
        <v>5.2166744805659615</v>
      </c>
      <c r="LP37" s="159">
        <v>5.2166744805659615</v>
      </c>
      <c r="LQ37" s="159">
        <v>5.2166744805659615</v>
      </c>
      <c r="LR37" s="159">
        <v>5.2166744805659615</v>
      </c>
      <c r="LS37" s="159">
        <v>5.2166744805659615</v>
      </c>
      <c r="LT37" s="159">
        <v>5.2166744805659615</v>
      </c>
      <c r="LU37" s="159">
        <v>5.2166744805659615</v>
      </c>
      <c r="LV37" s="159">
        <v>5.2166744805659615</v>
      </c>
      <c r="LW37" s="159">
        <v>5.2166744805659615</v>
      </c>
      <c r="LX37" s="159">
        <v>5.2166744805659615</v>
      </c>
      <c r="LY37" s="159">
        <v>5.2166744805659615</v>
      </c>
      <c r="LZ37" s="159">
        <v>5.2166744805659615</v>
      </c>
      <c r="MA37" s="159">
        <v>5.2166744805659615</v>
      </c>
      <c r="MB37" s="159">
        <v>5.2166744805659615</v>
      </c>
      <c r="MC37" s="159">
        <v>5.2166744805659615</v>
      </c>
      <c r="MD37" s="159">
        <v>5.2166744805659615</v>
      </c>
      <c r="ME37" s="159">
        <v>5.2166744805659615</v>
      </c>
      <c r="MF37" s="159">
        <v>5.2166744805659615</v>
      </c>
      <c r="MG37" s="159">
        <v>5.2166744805659615</v>
      </c>
      <c r="MH37" s="159">
        <v>5.2166744805659615</v>
      </c>
      <c r="MI37" s="159">
        <v>5.2166744805659615</v>
      </c>
      <c r="MJ37" s="159">
        <v>5.2166744805659615</v>
      </c>
      <c r="MK37" s="159">
        <v>5.2166744805659615</v>
      </c>
      <c r="ML37" s="159">
        <v>5.2166744805659615</v>
      </c>
      <c r="MM37" s="159">
        <v>5.2166744805659615</v>
      </c>
      <c r="MN37" s="159">
        <v>5.2166744805659615</v>
      </c>
      <c r="MO37" s="159">
        <v>5.2166744805659615</v>
      </c>
      <c r="MP37" s="159">
        <v>5.2166744805659615</v>
      </c>
      <c r="MQ37" s="159">
        <v>5.2166744805659615</v>
      </c>
      <c r="MR37" s="159">
        <v>5.2166744805659615</v>
      </c>
      <c r="MS37" s="159">
        <v>5.2166744805659615</v>
      </c>
      <c r="MT37" s="159">
        <v>5.2166744805659615</v>
      </c>
      <c r="MU37" s="159">
        <v>5.2166744805659615</v>
      </c>
      <c r="MV37" s="159">
        <v>5.2166744805659615</v>
      </c>
      <c r="MW37" s="159">
        <v>5.2166744805659615</v>
      </c>
      <c r="MX37" s="159">
        <v>5.2166744805659615</v>
      </c>
      <c r="MY37" s="159">
        <v>5.2166744805659615</v>
      </c>
      <c r="MZ37" s="159">
        <v>5.2166744805659615</v>
      </c>
      <c r="NA37" s="159">
        <v>5.2166744805659615</v>
      </c>
      <c r="NB37" s="159">
        <v>5.2166744805659615</v>
      </c>
      <c r="NC37" s="159">
        <v>5.2166744805659615</v>
      </c>
      <c r="ND37" s="159">
        <v>5.2166744805659615</v>
      </c>
      <c r="NE37" s="159">
        <v>5.2166744805659615</v>
      </c>
      <c r="NF37" s="159">
        <v>5.2166744805659615</v>
      </c>
      <c r="NG37" s="159">
        <v>5.2166744805659615</v>
      </c>
      <c r="NH37" s="159">
        <v>5.2166744805659615</v>
      </c>
      <c r="NI37" s="159">
        <v>5.2166744805659615</v>
      </c>
      <c r="NJ37" s="159">
        <v>5.2166744805659615</v>
      </c>
      <c r="NK37" s="159">
        <v>5.2166744805659615</v>
      </c>
      <c r="NL37" s="159">
        <v>5.2166744805659615</v>
      </c>
      <c r="NM37" s="159">
        <v>5.2166744805659615</v>
      </c>
      <c r="NN37" s="159">
        <v>5.2166744805659615</v>
      </c>
      <c r="NO37" s="159">
        <v>5.2166744805659615</v>
      </c>
      <c r="NP37" s="159">
        <v>5.2166744805659615</v>
      </c>
      <c r="NQ37" s="159">
        <v>5.2166744805659615</v>
      </c>
      <c r="NR37" s="159">
        <v>5.2166744805659615</v>
      </c>
      <c r="NS37" s="159">
        <v>5.2166744805659615</v>
      </c>
      <c r="NT37" s="159">
        <v>5.2166744805659615</v>
      </c>
      <c r="NU37" s="159">
        <v>5.2166744805659615</v>
      </c>
      <c r="NV37" s="159">
        <v>5.2166744805659615</v>
      </c>
      <c r="NW37" s="159">
        <v>5.2166744805659615</v>
      </c>
      <c r="NX37" s="159">
        <v>5.2166744805659615</v>
      </c>
      <c r="NY37" s="159">
        <v>5.2166744805659615</v>
      </c>
      <c r="NZ37" s="159">
        <v>5.2166744805659615</v>
      </c>
      <c r="OA37" s="159">
        <v>5.2166744805659615</v>
      </c>
      <c r="OB37" s="159">
        <v>5.2166744805659615</v>
      </c>
      <c r="OC37" s="159">
        <v>5.2166744805659615</v>
      </c>
      <c r="OD37" s="159">
        <v>5.2166744805659615</v>
      </c>
      <c r="OE37" s="159">
        <v>5.2166744805659615</v>
      </c>
      <c r="OF37" s="159">
        <v>5.2166744805659615</v>
      </c>
      <c r="OG37" s="159">
        <v>5.2166744805659615</v>
      </c>
      <c r="OH37" s="159">
        <v>5.2166744805659615</v>
      </c>
      <c r="OI37" s="159">
        <v>5.2166744805659615</v>
      </c>
      <c r="OJ37" s="159">
        <v>5.2166744805659615</v>
      </c>
      <c r="OK37" s="159">
        <v>5.2166744805659615</v>
      </c>
      <c r="OL37" s="159">
        <v>5.2166744805659615</v>
      </c>
      <c r="OM37" s="159">
        <v>5.2166744805659615</v>
      </c>
      <c r="ON37" s="159">
        <v>5.2166744805659615</v>
      </c>
      <c r="OO37" s="159">
        <v>5.2166744805659615</v>
      </c>
      <c r="OP37" s="159">
        <v>5.2166744805659615</v>
      </c>
      <c r="OQ37" s="159">
        <v>5.2166744805659615</v>
      </c>
      <c r="OR37" s="159">
        <v>5.2166744805659615</v>
      </c>
      <c r="OS37" s="159">
        <v>5.2166744805659615</v>
      </c>
      <c r="OT37" s="159">
        <v>5.2166744805659615</v>
      </c>
      <c r="OU37" s="159">
        <v>5.2166744805659615</v>
      </c>
      <c r="OV37" s="159">
        <v>5.2166744805659615</v>
      </c>
      <c r="OW37" s="159">
        <v>5.2166744805659615</v>
      </c>
      <c r="OX37" s="159">
        <v>5.2166744805659615</v>
      </c>
      <c r="OY37" s="159">
        <v>5.2166744805659615</v>
      </c>
      <c r="OZ37" s="159">
        <v>5.2166744805659615</v>
      </c>
      <c r="PA37" s="159">
        <v>5.2166744805659615</v>
      </c>
      <c r="PB37" s="159">
        <v>5.2166744805659615</v>
      </c>
      <c r="PC37" s="159">
        <v>5.2166744805659615</v>
      </c>
      <c r="PD37" s="159">
        <v>5.2166744805659615</v>
      </c>
      <c r="PE37" s="159">
        <v>5.2166744805659615</v>
      </c>
      <c r="PF37" s="159">
        <v>5.2166744805659615</v>
      </c>
      <c r="PG37" s="159">
        <v>5.2166744805659615</v>
      </c>
      <c r="PH37" s="159">
        <v>5.2166744805659615</v>
      </c>
      <c r="PI37" s="159">
        <v>5.2166744805659615</v>
      </c>
      <c r="PJ37" s="159">
        <v>5.2166744805659615</v>
      </c>
      <c r="PK37" s="159">
        <v>5.2166744805659615</v>
      </c>
      <c r="PL37" s="159">
        <v>5.2166744805659615</v>
      </c>
      <c r="PM37" s="159">
        <v>5.2166744805659615</v>
      </c>
      <c r="PN37" s="159">
        <v>5.2166744805659615</v>
      </c>
      <c r="PO37" s="159">
        <v>5.2166744805659615</v>
      </c>
      <c r="PP37" s="159">
        <v>5.2166744805659615</v>
      </c>
      <c r="PQ37" s="159">
        <v>5.2166744805659615</v>
      </c>
      <c r="PR37" s="159">
        <v>5.2166744805659615</v>
      </c>
      <c r="PS37" s="159">
        <v>5.2166744805659615</v>
      </c>
      <c r="PT37" s="159">
        <v>5.2166744805659615</v>
      </c>
      <c r="PU37" s="159">
        <v>5.2166744805659615</v>
      </c>
      <c r="PV37" s="159">
        <v>5.2166744805659615</v>
      </c>
      <c r="PW37" s="159">
        <v>5.2166744805659615</v>
      </c>
      <c r="PX37" s="159">
        <v>5.2166744805659615</v>
      </c>
      <c r="PY37" s="159">
        <v>5.2166744805659615</v>
      </c>
      <c r="PZ37" s="159">
        <v>5.2166744805659615</v>
      </c>
      <c r="QA37" s="159">
        <v>5.2166744805659615</v>
      </c>
      <c r="QB37" s="159">
        <v>5.2166744805659615</v>
      </c>
      <c r="QC37" s="159">
        <v>5.2166744805659615</v>
      </c>
      <c r="QD37" s="159">
        <v>5.2166744805659615</v>
      </c>
      <c r="QE37" s="159">
        <v>5.2166744805659615</v>
      </c>
      <c r="QF37" s="159">
        <v>5.2166744805659615</v>
      </c>
      <c r="QG37" s="159">
        <v>5.2166744805659615</v>
      </c>
      <c r="QH37" s="159">
        <v>5.2166744805659615</v>
      </c>
      <c r="QI37" s="159">
        <v>5.2166744805659615</v>
      </c>
      <c r="QJ37" s="159">
        <v>5.2166744805659615</v>
      </c>
      <c r="QK37" s="159">
        <v>5.2166744805659615</v>
      </c>
      <c r="QL37" s="159">
        <v>5.2166744805659615</v>
      </c>
      <c r="QM37" s="159">
        <v>5.2166744805659615</v>
      </c>
      <c r="QN37" s="159">
        <v>5.2166744805659615</v>
      </c>
      <c r="QO37" s="159">
        <v>5.2166744805659615</v>
      </c>
      <c r="QP37" s="159">
        <v>5.2166744805659615</v>
      </c>
      <c r="QQ37" s="159">
        <v>5.2166744805659615</v>
      </c>
      <c r="QR37" s="159">
        <v>5.2166744805659615</v>
      </c>
      <c r="QS37" s="159">
        <v>5.2166744805659615</v>
      </c>
      <c r="QT37" s="159">
        <v>5.2166744805659615</v>
      </c>
      <c r="QU37" s="159">
        <v>5.2166744805659615</v>
      </c>
      <c r="QV37" s="159">
        <v>5.2166744805659615</v>
      </c>
      <c r="QW37" s="159">
        <v>5.2166744805659615</v>
      </c>
      <c r="QX37" s="159">
        <v>5.2166744805659615</v>
      </c>
      <c r="QY37" s="159">
        <v>5.2166744805659615</v>
      </c>
      <c r="QZ37" s="159">
        <v>5.2166744805659615</v>
      </c>
      <c r="RA37" s="159">
        <v>5.2166744805659615</v>
      </c>
      <c r="RB37" s="159">
        <v>5.2166744805659615</v>
      </c>
      <c r="RC37" s="159">
        <v>5.2166744805659615</v>
      </c>
      <c r="RD37" s="159">
        <v>5.2166744805659615</v>
      </c>
      <c r="RE37" s="159">
        <v>5.2166744805659615</v>
      </c>
      <c r="RF37" s="159">
        <v>5.2166744805659615</v>
      </c>
      <c r="RG37" s="159">
        <v>5.2166744805659615</v>
      </c>
      <c r="RH37" s="159">
        <v>5.2166744805659615</v>
      </c>
      <c r="RI37" s="159">
        <v>5.2166744805659615</v>
      </c>
      <c r="RJ37" s="159">
        <v>5.2166744805659615</v>
      </c>
      <c r="RK37" s="159">
        <v>5.2166744805659615</v>
      </c>
      <c r="RL37" s="159">
        <v>5.2166744805659615</v>
      </c>
      <c r="RM37" s="159">
        <v>5.2166744805659615</v>
      </c>
      <c r="RN37" s="159">
        <v>5.2166744805659615</v>
      </c>
      <c r="RO37" s="159">
        <v>5.2166744805659615</v>
      </c>
      <c r="RP37" s="159">
        <v>5.2166744805659615</v>
      </c>
      <c r="RQ37" s="159">
        <v>5.2166744805659615</v>
      </c>
      <c r="RR37" s="159">
        <v>5.2166744805659615</v>
      </c>
      <c r="RS37" s="159">
        <v>5.2166744805659615</v>
      </c>
      <c r="RT37" s="159">
        <v>5.2166744805659615</v>
      </c>
      <c r="RU37" s="159">
        <v>5.2166744805659615</v>
      </c>
      <c r="RV37" s="159">
        <v>5.2166744805659615</v>
      </c>
      <c r="RW37" s="159">
        <v>5.2166744805659615</v>
      </c>
      <c r="RX37" s="159">
        <v>5.2166744805659615</v>
      </c>
      <c r="RY37" s="159">
        <v>5.2166744805659615</v>
      </c>
      <c r="RZ37" s="159">
        <v>5.2166744805659615</v>
      </c>
      <c r="SA37" s="159">
        <v>5.2166744805659615</v>
      </c>
      <c r="SB37" s="159">
        <v>5.2166744805659615</v>
      </c>
      <c r="SC37" s="159">
        <v>5.2166744805659615</v>
      </c>
      <c r="SD37" s="159">
        <v>5.2166744805659615</v>
      </c>
      <c r="SE37" s="159">
        <v>5.2166744805659615</v>
      </c>
      <c r="SF37" s="159">
        <v>5.2166744805659615</v>
      </c>
      <c r="SG37" s="159">
        <v>5.2166744805659615</v>
      </c>
    </row>
    <row r="38" spans="1:501" x14ac:dyDescent="0.35">
      <c r="A38" s="158">
        <v>2024</v>
      </c>
      <c r="B38" s="159">
        <v>5.3216023247413169</v>
      </c>
      <c r="C38" s="159">
        <v>5.3216023247413169</v>
      </c>
      <c r="D38" s="159">
        <v>5.3216023247413169</v>
      </c>
      <c r="E38" s="159">
        <v>5.3216023247413169</v>
      </c>
      <c r="F38" s="159">
        <v>5.3216023247413169</v>
      </c>
      <c r="G38" s="159">
        <v>5.3216023247413169</v>
      </c>
      <c r="H38" s="159">
        <v>5.3216023247413169</v>
      </c>
      <c r="I38" s="159">
        <v>5.3216023247413169</v>
      </c>
      <c r="J38" s="159">
        <v>5.3216023247413169</v>
      </c>
      <c r="K38" s="159">
        <v>5.3216023247413169</v>
      </c>
      <c r="L38" s="159">
        <v>5.3216023247413169</v>
      </c>
      <c r="M38" s="159">
        <v>5.3216023247413169</v>
      </c>
      <c r="N38" s="159">
        <v>5.3216023247413169</v>
      </c>
      <c r="O38" s="159">
        <v>5.3216023247413169</v>
      </c>
      <c r="P38" s="159">
        <v>5.3216023247413169</v>
      </c>
      <c r="Q38" s="159">
        <v>5.3216023247413169</v>
      </c>
      <c r="R38" s="159">
        <v>5.3216023247413169</v>
      </c>
      <c r="S38" s="159">
        <v>5.3216023247413169</v>
      </c>
      <c r="T38" s="159">
        <v>5.3216023247413169</v>
      </c>
      <c r="U38" s="159">
        <v>5.3216023247413169</v>
      </c>
      <c r="V38" s="159">
        <v>5.3216023247413169</v>
      </c>
      <c r="W38" s="159">
        <v>5.3216023247413169</v>
      </c>
      <c r="X38" s="159">
        <v>5.3216023247413169</v>
      </c>
      <c r="Y38" s="159">
        <v>5.3216023247413169</v>
      </c>
      <c r="Z38" s="159">
        <v>5.3216023247413169</v>
      </c>
      <c r="AA38" s="159">
        <v>5.3216023247413169</v>
      </c>
      <c r="AB38" s="159">
        <v>5.3216023247413169</v>
      </c>
      <c r="AC38" s="159">
        <v>5.3216023247413169</v>
      </c>
      <c r="AD38" s="159">
        <v>5.3216023247413169</v>
      </c>
      <c r="AE38" s="159">
        <v>5.3216023247413169</v>
      </c>
      <c r="AF38" s="159">
        <v>5.3216023247413169</v>
      </c>
      <c r="AG38" s="159">
        <v>5.3216023247413169</v>
      </c>
      <c r="AH38" s="159">
        <v>5.3216023247413169</v>
      </c>
      <c r="AI38" s="159">
        <v>5.3216023247413169</v>
      </c>
      <c r="AJ38" s="159">
        <v>5.3216023247413169</v>
      </c>
      <c r="AK38" s="159">
        <v>5.3216023247413169</v>
      </c>
      <c r="AL38" s="159">
        <v>5.3216023247413169</v>
      </c>
      <c r="AM38" s="159">
        <v>5.3216023247413169</v>
      </c>
      <c r="AN38" s="159">
        <v>5.3216023247413169</v>
      </c>
      <c r="AO38" s="159">
        <v>5.3216023247413169</v>
      </c>
      <c r="AP38" s="159">
        <v>5.3216023247413169</v>
      </c>
      <c r="AQ38" s="159">
        <v>5.3216023247413169</v>
      </c>
      <c r="AR38" s="159">
        <v>5.3216023247413169</v>
      </c>
      <c r="AS38" s="159">
        <v>5.3216023247413169</v>
      </c>
      <c r="AT38" s="159">
        <v>5.3216023247413169</v>
      </c>
      <c r="AU38" s="159">
        <v>5.3216023247413169</v>
      </c>
      <c r="AV38" s="159">
        <v>5.3216023247413169</v>
      </c>
      <c r="AW38" s="159">
        <v>5.3216023247413169</v>
      </c>
      <c r="AX38" s="159">
        <v>5.3216023247413169</v>
      </c>
      <c r="AY38" s="159">
        <v>5.3216023247413169</v>
      </c>
      <c r="AZ38" s="159">
        <v>5.3216023247413169</v>
      </c>
      <c r="BA38" s="159">
        <v>5.3216023247413169</v>
      </c>
      <c r="BB38" s="159">
        <v>5.3216023247413169</v>
      </c>
      <c r="BC38" s="159">
        <v>5.3216023247413169</v>
      </c>
      <c r="BD38" s="159">
        <v>5.3216023247413169</v>
      </c>
      <c r="BE38" s="159">
        <v>5.3216023247413169</v>
      </c>
      <c r="BF38" s="159">
        <v>5.3216023247413169</v>
      </c>
      <c r="BG38" s="159">
        <v>5.3216023247413169</v>
      </c>
      <c r="BH38" s="159">
        <v>5.3216023247413169</v>
      </c>
      <c r="BI38" s="159">
        <v>5.3216023247413169</v>
      </c>
      <c r="BJ38" s="159">
        <v>5.3216023247413169</v>
      </c>
      <c r="BK38" s="159">
        <v>5.3216023247413169</v>
      </c>
      <c r="BL38" s="159">
        <v>5.3216023247413169</v>
      </c>
      <c r="BM38" s="159">
        <v>5.3216023247413169</v>
      </c>
      <c r="BN38" s="159">
        <v>5.3216023247413169</v>
      </c>
      <c r="BO38" s="159">
        <v>5.3216023247413169</v>
      </c>
      <c r="BP38" s="159">
        <v>5.3216023247413169</v>
      </c>
      <c r="BQ38" s="159">
        <v>5.3216023247413169</v>
      </c>
      <c r="BR38" s="159">
        <v>5.3216023247413169</v>
      </c>
      <c r="BS38" s="159">
        <v>5.3216023247413169</v>
      </c>
      <c r="BT38" s="159">
        <v>5.3216023247413169</v>
      </c>
      <c r="BU38" s="159">
        <v>5.3216023247413169</v>
      </c>
      <c r="BV38" s="159">
        <v>5.3216023247413169</v>
      </c>
      <c r="BW38" s="159">
        <v>5.3216023247413169</v>
      </c>
      <c r="BX38" s="159">
        <v>5.3216023247413169</v>
      </c>
      <c r="BY38" s="159">
        <v>5.3216023247413169</v>
      </c>
      <c r="BZ38" s="159">
        <v>5.3216023247413169</v>
      </c>
      <c r="CA38" s="159">
        <v>5.3216023247413169</v>
      </c>
      <c r="CB38" s="159">
        <v>5.3216023247413169</v>
      </c>
      <c r="CC38" s="159">
        <v>5.3216023247413169</v>
      </c>
      <c r="CD38" s="159">
        <v>5.3216023247413169</v>
      </c>
      <c r="CE38" s="159">
        <v>5.3216023247413169</v>
      </c>
      <c r="CF38" s="159">
        <v>5.3216023247413169</v>
      </c>
      <c r="CG38" s="159">
        <v>5.3216023247413169</v>
      </c>
      <c r="CH38" s="159">
        <v>5.3216023247413169</v>
      </c>
      <c r="CI38" s="159">
        <v>5.3216023247413169</v>
      </c>
      <c r="CJ38" s="159">
        <v>5.3216023247413169</v>
      </c>
      <c r="CK38" s="159">
        <v>5.3216023247413169</v>
      </c>
      <c r="CL38" s="159">
        <v>5.3216023247413169</v>
      </c>
      <c r="CM38" s="159">
        <v>5.3216023247413169</v>
      </c>
      <c r="CN38" s="159">
        <v>5.3216023247413169</v>
      </c>
      <c r="CO38" s="159">
        <v>5.3216023247413169</v>
      </c>
      <c r="CP38" s="159">
        <v>5.3216023247413169</v>
      </c>
      <c r="CQ38" s="159">
        <v>5.3216023247413169</v>
      </c>
      <c r="CR38" s="159">
        <v>5.3216023247413169</v>
      </c>
      <c r="CS38" s="159">
        <v>5.3216023247413169</v>
      </c>
      <c r="CT38" s="159">
        <v>5.3216023247413169</v>
      </c>
      <c r="CU38" s="159">
        <v>5.3216023247413169</v>
      </c>
      <c r="CV38" s="159">
        <v>5.3216023247413169</v>
      </c>
      <c r="CW38" s="159">
        <v>5.3216023247413169</v>
      </c>
      <c r="CX38" s="159">
        <v>5.3216023247413169</v>
      </c>
      <c r="CY38" s="159">
        <v>5.3216023247413169</v>
      </c>
      <c r="CZ38" s="159">
        <v>5.3216023247413169</v>
      </c>
      <c r="DA38" s="159">
        <v>5.3216023247413169</v>
      </c>
      <c r="DB38" s="159">
        <v>5.3216023247413169</v>
      </c>
      <c r="DC38" s="159">
        <v>5.3216023247413169</v>
      </c>
      <c r="DD38" s="159">
        <v>5.3216023247413169</v>
      </c>
      <c r="DE38" s="159">
        <v>5.3216023247413169</v>
      </c>
      <c r="DF38" s="159">
        <v>5.3216023247413169</v>
      </c>
      <c r="DG38" s="159">
        <v>5.3216023247413169</v>
      </c>
      <c r="DH38" s="159">
        <v>5.3216023247413169</v>
      </c>
      <c r="DI38" s="159">
        <v>5.3216023247413169</v>
      </c>
      <c r="DJ38" s="159">
        <v>5.3216023247413169</v>
      </c>
      <c r="DK38" s="159">
        <v>5.3216023247413169</v>
      </c>
      <c r="DL38" s="159">
        <v>5.3216023247413169</v>
      </c>
      <c r="DM38" s="159">
        <v>5.3216023247413169</v>
      </c>
      <c r="DN38" s="159">
        <v>5.3216023247413169</v>
      </c>
      <c r="DO38" s="159">
        <v>5.3216023247413169</v>
      </c>
      <c r="DP38" s="159">
        <v>5.3216023247413169</v>
      </c>
      <c r="DQ38" s="159">
        <v>5.3216023247413169</v>
      </c>
      <c r="DR38" s="159">
        <v>5.3216023247413169</v>
      </c>
      <c r="DS38" s="159">
        <v>5.3216023247413169</v>
      </c>
      <c r="DT38" s="159">
        <v>5.3216023247413169</v>
      </c>
      <c r="DU38" s="159">
        <v>5.3216023247413169</v>
      </c>
      <c r="DV38" s="159">
        <v>5.3216023247413169</v>
      </c>
      <c r="DW38" s="159">
        <v>5.3216023247413169</v>
      </c>
      <c r="DX38" s="159">
        <v>5.3216023247413169</v>
      </c>
      <c r="DY38" s="159">
        <v>5.3216023247413169</v>
      </c>
      <c r="DZ38" s="159">
        <v>5.3216023247413169</v>
      </c>
      <c r="EA38" s="159">
        <v>5.3216023247413169</v>
      </c>
      <c r="EB38" s="159">
        <v>5.3216023247413169</v>
      </c>
      <c r="EC38" s="159">
        <v>5.3216023247413169</v>
      </c>
      <c r="ED38" s="159">
        <v>5.3216023247413169</v>
      </c>
      <c r="EE38" s="159">
        <v>5.3216023247413169</v>
      </c>
      <c r="EF38" s="159">
        <v>5.3216023247413169</v>
      </c>
      <c r="EG38" s="159">
        <v>5.3216023247413169</v>
      </c>
      <c r="EH38" s="159">
        <v>5.3216023247413169</v>
      </c>
      <c r="EI38" s="159">
        <v>5.3216023247413169</v>
      </c>
      <c r="EJ38" s="159">
        <v>5.3216023247413169</v>
      </c>
      <c r="EK38" s="159">
        <v>5.3216023247413169</v>
      </c>
      <c r="EL38" s="159">
        <v>5.3216023247413169</v>
      </c>
      <c r="EM38" s="159">
        <v>5.3216023247413169</v>
      </c>
      <c r="EN38" s="159">
        <v>5.3216023247413169</v>
      </c>
      <c r="EO38" s="159">
        <v>5.3216023247413169</v>
      </c>
      <c r="EP38" s="159">
        <v>5.3216023247413169</v>
      </c>
      <c r="EQ38" s="159">
        <v>5.3216023247413169</v>
      </c>
      <c r="ER38" s="159">
        <v>5.3216023247413169</v>
      </c>
      <c r="ES38" s="159">
        <v>5.3216023247413169</v>
      </c>
      <c r="ET38" s="159">
        <v>5.3216023247413169</v>
      </c>
      <c r="EU38" s="159">
        <v>5.3216023247413169</v>
      </c>
      <c r="EV38" s="159">
        <v>5.3216023247413169</v>
      </c>
      <c r="EW38" s="159">
        <v>5.3216023247413169</v>
      </c>
      <c r="EX38" s="159">
        <v>5.3216023247413169</v>
      </c>
      <c r="EY38" s="159">
        <v>5.3216023247413169</v>
      </c>
      <c r="EZ38" s="159">
        <v>5.3216023247413169</v>
      </c>
      <c r="FA38" s="159">
        <v>5.3216023247413169</v>
      </c>
      <c r="FB38" s="159">
        <v>5.3216023247413169</v>
      </c>
      <c r="FC38" s="159">
        <v>5.3216023247413169</v>
      </c>
      <c r="FD38" s="159">
        <v>5.3216023247413169</v>
      </c>
      <c r="FE38" s="159">
        <v>5.3216023247413169</v>
      </c>
      <c r="FF38" s="159">
        <v>5.3216023247413169</v>
      </c>
      <c r="FG38" s="159">
        <v>5.3216023247413169</v>
      </c>
      <c r="FH38" s="159">
        <v>5.3216023247413169</v>
      </c>
      <c r="FI38" s="159">
        <v>5.3216023247413169</v>
      </c>
      <c r="FJ38" s="159">
        <v>5.3216023247413169</v>
      </c>
      <c r="FK38" s="159">
        <v>5.3216023247413169</v>
      </c>
      <c r="FL38" s="159">
        <v>5.3216023247413169</v>
      </c>
      <c r="FM38" s="159">
        <v>5.3216023247413169</v>
      </c>
      <c r="FN38" s="159">
        <v>5.3216023247413169</v>
      </c>
      <c r="FO38" s="159">
        <v>5.3216023247413169</v>
      </c>
      <c r="FP38" s="159">
        <v>5.3216023247413169</v>
      </c>
      <c r="FQ38" s="159">
        <v>5.3216023247413169</v>
      </c>
      <c r="FR38" s="159">
        <v>5.3216023247413169</v>
      </c>
      <c r="FS38" s="159">
        <v>5.3216023247413169</v>
      </c>
      <c r="FT38" s="159">
        <v>5.3216023247413169</v>
      </c>
      <c r="FU38" s="159">
        <v>5.3216023247413169</v>
      </c>
      <c r="FV38" s="159">
        <v>5.3216023247413169</v>
      </c>
      <c r="FW38" s="159">
        <v>5.3216023247413169</v>
      </c>
      <c r="FX38" s="159">
        <v>5.3216023247413169</v>
      </c>
      <c r="FY38" s="159">
        <v>5.3216023247413169</v>
      </c>
      <c r="FZ38" s="159">
        <v>5.3216023247413169</v>
      </c>
      <c r="GA38" s="159">
        <v>5.3216023247413169</v>
      </c>
      <c r="GB38" s="159">
        <v>5.3216023247413169</v>
      </c>
      <c r="GC38" s="159">
        <v>5.3216023247413169</v>
      </c>
      <c r="GD38" s="159">
        <v>5.3216023247413169</v>
      </c>
      <c r="GE38" s="159">
        <v>5.3216023247413169</v>
      </c>
      <c r="GF38" s="159">
        <v>5.3216023247413169</v>
      </c>
      <c r="GG38" s="159">
        <v>5.3216023247413169</v>
      </c>
      <c r="GH38" s="159">
        <v>5.3216023247413169</v>
      </c>
      <c r="GI38" s="159">
        <v>5.3216023247413169</v>
      </c>
      <c r="GJ38" s="159">
        <v>5.3216023247413169</v>
      </c>
      <c r="GK38" s="159">
        <v>5.3216023247413169</v>
      </c>
      <c r="GL38" s="159">
        <v>5.3216023247413169</v>
      </c>
      <c r="GM38" s="159">
        <v>5.3216023247413169</v>
      </c>
      <c r="GN38" s="159">
        <v>5.3216023247413169</v>
      </c>
      <c r="GO38" s="159">
        <v>5.3216023247413169</v>
      </c>
      <c r="GP38" s="159">
        <v>5.3216023247413169</v>
      </c>
      <c r="GQ38" s="159">
        <v>5.3216023247413169</v>
      </c>
      <c r="GR38" s="159">
        <v>5.3216023247413169</v>
      </c>
      <c r="GS38" s="159">
        <v>5.3216023247413169</v>
      </c>
      <c r="GT38" s="159">
        <v>5.3216023247413169</v>
      </c>
      <c r="GU38" s="159">
        <v>5.3216023247413169</v>
      </c>
      <c r="GV38" s="159">
        <v>5.3216023247413169</v>
      </c>
      <c r="GW38" s="159">
        <v>5.3216023247413169</v>
      </c>
      <c r="GX38" s="159">
        <v>5.3216023247413169</v>
      </c>
      <c r="GY38" s="159">
        <v>5.3216023247413169</v>
      </c>
      <c r="GZ38" s="159">
        <v>5.3216023247413169</v>
      </c>
      <c r="HA38" s="159">
        <v>5.3216023247413169</v>
      </c>
      <c r="HB38" s="159">
        <v>5.3216023247413169</v>
      </c>
      <c r="HC38" s="159">
        <v>5.3216023247413169</v>
      </c>
      <c r="HD38" s="159">
        <v>5.3216023247413169</v>
      </c>
      <c r="HE38" s="159">
        <v>5.3216023247413169</v>
      </c>
      <c r="HF38" s="159">
        <v>5.3216023247413169</v>
      </c>
      <c r="HG38" s="159">
        <v>5.3216023247413169</v>
      </c>
      <c r="HH38" s="159">
        <v>5.3216023247413169</v>
      </c>
      <c r="HI38" s="159">
        <v>5.3216023247413169</v>
      </c>
      <c r="HJ38" s="159">
        <v>5.3216023247413169</v>
      </c>
      <c r="HK38" s="159">
        <v>5.3216023247413169</v>
      </c>
      <c r="HL38" s="159">
        <v>5.3216023247413169</v>
      </c>
      <c r="HM38" s="159">
        <v>5.3216023247413169</v>
      </c>
      <c r="HN38" s="159">
        <v>5.3216023247413169</v>
      </c>
      <c r="HO38" s="159">
        <v>5.3216023247413169</v>
      </c>
      <c r="HP38" s="159">
        <v>5.3216023247413169</v>
      </c>
      <c r="HQ38" s="159">
        <v>5.3216023247413169</v>
      </c>
      <c r="HR38" s="159">
        <v>5.3216023247413169</v>
      </c>
      <c r="HS38" s="159">
        <v>5.3216023247413169</v>
      </c>
      <c r="HT38" s="159">
        <v>5.3216023247413169</v>
      </c>
      <c r="HU38" s="159">
        <v>5.3216023247413169</v>
      </c>
      <c r="HV38" s="159">
        <v>5.3216023247413169</v>
      </c>
      <c r="HW38" s="159">
        <v>5.3216023247413169</v>
      </c>
      <c r="HX38" s="159">
        <v>5.3216023247413169</v>
      </c>
      <c r="HY38" s="159">
        <v>5.3216023247413169</v>
      </c>
      <c r="HZ38" s="159">
        <v>5.3216023247413169</v>
      </c>
      <c r="IA38" s="159">
        <v>5.3216023247413169</v>
      </c>
      <c r="IB38" s="159">
        <v>5.3216023247413169</v>
      </c>
      <c r="IC38" s="159">
        <v>5.3216023247413169</v>
      </c>
      <c r="ID38" s="159">
        <v>5.3216023247413169</v>
      </c>
      <c r="IE38" s="159">
        <v>5.3216023247413169</v>
      </c>
      <c r="IF38" s="159">
        <v>5.3216023247413169</v>
      </c>
      <c r="IG38" s="159">
        <v>5.3216023247413169</v>
      </c>
      <c r="IH38" s="159">
        <v>5.3216023247413169</v>
      </c>
      <c r="II38" s="159">
        <v>5.3216023247413169</v>
      </c>
      <c r="IJ38" s="159">
        <v>5.3216023247413169</v>
      </c>
      <c r="IK38" s="159">
        <v>5.3216023247413169</v>
      </c>
      <c r="IL38" s="159">
        <v>5.3216023247413169</v>
      </c>
      <c r="IM38" s="159">
        <v>5.3216023247413169</v>
      </c>
      <c r="IN38" s="159">
        <v>5.3216023247413169</v>
      </c>
      <c r="IO38" s="159">
        <v>5.3216023247413169</v>
      </c>
      <c r="IP38" s="159">
        <v>5.3216023247413169</v>
      </c>
      <c r="IQ38" s="159">
        <v>5.3216023247413169</v>
      </c>
      <c r="IR38" s="159">
        <v>5.3216023247413169</v>
      </c>
      <c r="IS38" s="159">
        <v>5.3216023247413169</v>
      </c>
      <c r="IT38" s="159">
        <v>5.3216023247413169</v>
      </c>
      <c r="IU38" s="159">
        <v>5.3216023247413169</v>
      </c>
      <c r="IV38" s="159">
        <v>5.3216023247413169</v>
      </c>
      <c r="IW38" s="159">
        <v>5.3216023247413169</v>
      </c>
      <c r="IX38" s="159">
        <v>5.3216023247413169</v>
      </c>
      <c r="IY38" s="159">
        <v>5.3216023247413169</v>
      </c>
      <c r="IZ38" s="159">
        <v>5.3216023247413169</v>
      </c>
      <c r="JA38" s="159">
        <v>5.3216023247413169</v>
      </c>
      <c r="JB38" s="159">
        <v>5.3216023247413169</v>
      </c>
      <c r="JC38" s="159">
        <v>5.3216023247413169</v>
      </c>
      <c r="JD38" s="159">
        <v>5.3216023247413169</v>
      </c>
      <c r="JE38" s="159">
        <v>5.3216023247413169</v>
      </c>
      <c r="JF38" s="159">
        <v>5.3216023247413169</v>
      </c>
      <c r="JG38" s="159">
        <v>5.3216023247413169</v>
      </c>
      <c r="JH38" s="159">
        <v>5.3216023247413169</v>
      </c>
      <c r="JI38" s="159">
        <v>5.3216023247413169</v>
      </c>
      <c r="JJ38" s="159">
        <v>5.3216023247413169</v>
      </c>
      <c r="JK38" s="159">
        <v>5.3216023247413169</v>
      </c>
      <c r="JL38" s="159">
        <v>5.3216023247413169</v>
      </c>
      <c r="JM38" s="159">
        <v>5.3216023247413169</v>
      </c>
      <c r="JN38" s="159">
        <v>5.3216023247413169</v>
      </c>
      <c r="JO38" s="159">
        <v>5.3216023247413169</v>
      </c>
      <c r="JP38" s="159">
        <v>5.3216023247413169</v>
      </c>
      <c r="JQ38" s="159">
        <v>5.3216023247413169</v>
      </c>
      <c r="JR38" s="159">
        <v>5.3216023247413169</v>
      </c>
      <c r="JS38" s="159">
        <v>5.3216023247413169</v>
      </c>
      <c r="JT38" s="159">
        <v>5.3216023247413169</v>
      </c>
      <c r="JU38" s="159">
        <v>5.3216023247413169</v>
      </c>
      <c r="JV38" s="159">
        <v>5.3216023247413169</v>
      </c>
      <c r="JW38" s="159">
        <v>5.3216023247413169</v>
      </c>
      <c r="JX38" s="159">
        <v>5.3216023247413169</v>
      </c>
      <c r="JY38" s="159">
        <v>5.3216023247413169</v>
      </c>
      <c r="JZ38" s="159">
        <v>5.3216023247413169</v>
      </c>
      <c r="KA38" s="159">
        <v>5.3216023247413169</v>
      </c>
      <c r="KB38" s="159">
        <v>5.3216023247413169</v>
      </c>
      <c r="KC38" s="159">
        <v>5.3216023247413169</v>
      </c>
      <c r="KD38" s="159">
        <v>5.3216023247413169</v>
      </c>
      <c r="KE38" s="159">
        <v>5.3216023247413169</v>
      </c>
      <c r="KF38" s="159">
        <v>5.3216023247413169</v>
      </c>
      <c r="KG38" s="159">
        <v>5.3216023247413169</v>
      </c>
      <c r="KH38" s="159">
        <v>5.3216023247413169</v>
      </c>
      <c r="KI38" s="159">
        <v>5.3216023247413169</v>
      </c>
      <c r="KJ38" s="159">
        <v>5.3216023247413169</v>
      </c>
      <c r="KK38" s="159">
        <v>5.3216023247413169</v>
      </c>
      <c r="KL38" s="159">
        <v>5.3216023247413169</v>
      </c>
      <c r="KM38" s="159">
        <v>5.3216023247413169</v>
      </c>
      <c r="KN38" s="159">
        <v>5.3216023247413169</v>
      </c>
      <c r="KO38" s="159">
        <v>5.3216023247413169</v>
      </c>
      <c r="KP38" s="159">
        <v>5.3216023247413169</v>
      </c>
      <c r="KQ38" s="159">
        <v>5.3216023247413169</v>
      </c>
      <c r="KR38" s="159">
        <v>5.3216023247413169</v>
      </c>
      <c r="KS38" s="159">
        <v>5.3216023247413169</v>
      </c>
      <c r="KT38" s="159">
        <v>5.3216023247413169</v>
      </c>
      <c r="KU38" s="159">
        <v>5.3216023247413169</v>
      </c>
      <c r="KV38" s="159">
        <v>5.3216023247413169</v>
      </c>
      <c r="KW38" s="159">
        <v>5.3216023247413169</v>
      </c>
      <c r="KX38" s="159">
        <v>5.3216023247413169</v>
      </c>
      <c r="KY38" s="159">
        <v>5.3216023247413169</v>
      </c>
      <c r="KZ38" s="159">
        <v>5.3216023247413169</v>
      </c>
      <c r="LA38" s="159">
        <v>5.3216023247413169</v>
      </c>
      <c r="LB38" s="159">
        <v>5.3216023247413169</v>
      </c>
      <c r="LC38" s="159">
        <v>5.3216023247413169</v>
      </c>
      <c r="LD38" s="159">
        <v>5.3216023247413169</v>
      </c>
      <c r="LE38" s="159">
        <v>5.3216023247413169</v>
      </c>
      <c r="LF38" s="159">
        <v>5.3216023247413169</v>
      </c>
      <c r="LG38" s="159">
        <v>5.3216023247413169</v>
      </c>
      <c r="LH38" s="159">
        <v>5.3216023247413169</v>
      </c>
      <c r="LI38" s="159">
        <v>5.3216023247413169</v>
      </c>
      <c r="LJ38" s="159">
        <v>5.3216023247413169</v>
      </c>
      <c r="LK38" s="159">
        <v>5.3216023247413169</v>
      </c>
      <c r="LL38" s="159">
        <v>5.3216023247413169</v>
      </c>
      <c r="LM38" s="159">
        <v>5.3216023247413169</v>
      </c>
      <c r="LN38" s="159">
        <v>5.3216023247413169</v>
      </c>
      <c r="LO38" s="159">
        <v>5.3216023247413169</v>
      </c>
      <c r="LP38" s="159">
        <v>5.3216023247413169</v>
      </c>
      <c r="LQ38" s="159">
        <v>5.3216023247413169</v>
      </c>
      <c r="LR38" s="159">
        <v>5.3216023247413169</v>
      </c>
      <c r="LS38" s="159">
        <v>5.3216023247413169</v>
      </c>
      <c r="LT38" s="159">
        <v>5.3216023247413169</v>
      </c>
      <c r="LU38" s="159">
        <v>5.3216023247413169</v>
      </c>
      <c r="LV38" s="159">
        <v>5.3216023247413169</v>
      </c>
      <c r="LW38" s="159">
        <v>5.3216023247413169</v>
      </c>
      <c r="LX38" s="159">
        <v>5.3216023247413169</v>
      </c>
      <c r="LY38" s="159">
        <v>5.3216023247413169</v>
      </c>
      <c r="LZ38" s="159">
        <v>5.3216023247413169</v>
      </c>
      <c r="MA38" s="159">
        <v>5.3216023247413169</v>
      </c>
      <c r="MB38" s="159">
        <v>5.3216023247413169</v>
      </c>
      <c r="MC38" s="159">
        <v>5.3216023247413169</v>
      </c>
      <c r="MD38" s="159">
        <v>5.3216023247413169</v>
      </c>
      <c r="ME38" s="159">
        <v>5.3216023247413169</v>
      </c>
      <c r="MF38" s="159">
        <v>5.3216023247413169</v>
      </c>
      <c r="MG38" s="159">
        <v>5.3216023247413169</v>
      </c>
      <c r="MH38" s="159">
        <v>5.3216023247413169</v>
      </c>
      <c r="MI38" s="159">
        <v>5.3216023247413169</v>
      </c>
      <c r="MJ38" s="159">
        <v>5.3216023247413169</v>
      </c>
      <c r="MK38" s="159">
        <v>5.3216023247413169</v>
      </c>
      <c r="ML38" s="159">
        <v>5.3216023247413169</v>
      </c>
      <c r="MM38" s="159">
        <v>5.3216023247413169</v>
      </c>
      <c r="MN38" s="159">
        <v>5.3216023247413169</v>
      </c>
      <c r="MO38" s="159">
        <v>5.3216023247413169</v>
      </c>
      <c r="MP38" s="159">
        <v>5.3216023247413169</v>
      </c>
      <c r="MQ38" s="159">
        <v>5.3216023247413169</v>
      </c>
      <c r="MR38" s="159">
        <v>5.3216023247413169</v>
      </c>
      <c r="MS38" s="159">
        <v>5.3216023247413169</v>
      </c>
      <c r="MT38" s="159">
        <v>5.3216023247413169</v>
      </c>
      <c r="MU38" s="159">
        <v>5.3216023247413169</v>
      </c>
      <c r="MV38" s="159">
        <v>5.3216023247413169</v>
      </c>
      <c r="MW38" s="159">
        <v>5.3216023247413169</v>
      </c>
      <c r="MX38" s="159">
        <v>5.3216023247413169</v>
      </c>
      <c r="MY38" s="159">
        <v>5.3216023247413169</v>
      </c>
      <c r="MZ38" s="159">
        <v>5.3216023247413169</v>
      </c>
      <c r="NA38" s="159">
        <v>5.3216023247413169</v>
      </c>
      <c r="NB38" s="159">
        <v>5.3216023247413169</v>
      </c>
      <c r="NC38" s="159">
        <v>5.3216023247413169</v>
      </c>
      <c r="ND38" s="159">
        <v>5.3216023247413169</v>
      </c>
      <c r="NE38" s="159">
        <v>5.3216023247413169</v>
      </c>
      <c r="NF38" s="159">
        <v>5.3216023247413169</v>
      </c>
      <c r="NG38" s="159">
        <v>5.3216023247413169</v>
      </c>
      <c r="NH38" s="159">
        <v>5.3216023247413169</v>
      </c>
      <c r="NI38" s="159">
        <v>5.3216023247413169</v>
      </c>
      <c r="NJ38" s="159">
        <v>5.3216023247413169</v>
      </c>
      <c r="NK38" s="159">
        <v>5.3216023247413169</v>
      </c>
      <c r="NL38" s="159">
        <v>5.3216023247413169</v>
      </c>
      <c r="NM38" s="159">
        <v>5.3216023247413169</v>
      </c>
      <c r="NN38" s="159">
        <v>5.3216023247413169</v>
      </c>
      <c r="NO38" s="159">
        <v>5.3216023247413169</v>
      </c>
      <c r="NP38" s="159">
        <v>5.3216023247413169</v>
      </c>
      <c r="NQ38" s="159">
        <v>5.3216023247413169</v>
      </c>
      <c r="NR38" s="159">
        <v>5.3216023247413169</v>
      </c>
      <c r="NS38" s="159">
        <v>5.3216023247413169</v>
      </c>
      <c r="NT38" s="159">
        <v>5.3216023247413169</v>
      </c>
      <c r="NU38" s="159">
        <v>5.3216023247413169</v>
      </c>
      <c r="NV38" s="159">
        <v>5.3216023247413169</v>
      </c>
      <c r="NW38" s="159">
        <v>5.3216023247413169</v>
      </c>
      <c r="NX38" s="159">
        <v>5.3216023247413169</v>
      </c>
      <c r="NY38" s="159">
        <v>5.3216023247413169</v>
      </c>
      <c r="NZ38" s="159">
        <v>5.3216023247413169</v>
      </c>
      <c r="OA38" s="159">
        <v>5.3216023247413169</v>
      </c>
      <c r="OB38" s="159">
        <v>5.3216023247413169</v>
      </c>
      <c r="OC38" s="159">
        <v>5.3216023247413169</v>
      </c>
      <c r="OD38" s="159">
        <v>5.3216023247413169</v>
      </c>
      <c r="OE38" s="159">
        <v>5.3216023247413169</v>
      </c>
      <c r="OF38" s="159">
        <v>5.3216023247413169</v>
      </c>
      <c r="OG38" s="159">
        <v>5.3216023247413169</v>
      </c>
      <c r="OH38" s="159">
        <v>5.3216023247413169</v>
      </c>
      <c r="OI38" s="159">
        <v>5.3216023247413169</v>
      </c>
      <c r="OJ38" s="159">
        <v>5.3216023247413169</v>
      </c>
      <c r="OK38" s="159">
        <v>5.3216023247413169</v>
      </c>
      <c r="OL38" s="159">
        <v>5.3216023247413169</v>
      </c>
      <c r="OM38" s="159">
        <v>5.3216023247413169</v>
      </c>
      <c r="ON38" s="159">
        <v>5.3216023247413169</v>
      </c>
      <c r="OO38" s="159">
        <v>5.3216023247413169</v>
      </c>
      <c r="OP38" s="159">
        <v>5.3216023247413169</v>
      </c>
      <c r="OQ38" s="159">
        <v>5.3216023247413169</v>
      </c>
      <c r="OR38" s="159">
        <v>5.3216023247413169</v>
      </c>
      <c r="OS38" s="159">
        <v>5.3216023247413169</v>
      </c>
      <c r="OT38" s="159">
        <v>5.3216023247413169</v>
      </c>
      <c r="OU38" s="159">
        <v>5.3216023247413169</v>
      </c>
      <c r="OV38" s="159">
        <v>5.3216023247413169</v>
      </c>
      <c r="OW38" s="159">
        <v>5.3216023247413169</v>
      </c>
      <c r="OX38" s="159">
        <v>5.3216023247413169</v>
      </c>
      <c r="OY38" s="159">
        <v>5.3216023247413169</v>
      </c>
      <c r="OZ38" s="159">
        <v>5.3216023247413169</v>
      </c>
      <c r="PA38" s="159">
        <v>5.3216023247413169</v>
      </c>
      <c r="PB38" s="159">
        <v>5.3216023247413169</v>
      </c>
      <c r="PC38" s="159">
        <v>5.3216023247413169</v>
      </c>
      <c r="PD38" s="159">
        <v>5.3216023247413169</v>
      </c>
      <c r="PE38" s="159">
        <v>5.3216023247413169</v>
      </c>
      <c r="PF38" s="159">
        <v>5.3216023247413169</v>
      </c>
      <c r="PG38" s="159">
        <v>5.3216023247413169</v>
      </c>
      <c r="PH38" s="159">
        <v>5.3216023247413169</v>
      </c>
      <c r="PI38" s="159">
        <v>5.3216023247413169</v>
      </c>
      <c r="PJ38" s="159">
        <v>5.3216023247413169</v>
      </c>
      <c r="PK38" s="159">
        <v>5.3216023247413169</v>
      </c>
      <c r="PL38" s="159">
        <v>5.3216023247413169</v>
      </c>
      <c r="PM38" s="159">
        <v>5.3216023247413169</v>
      </c>
      <c r="PN38" s="159">
        <v>5.3216023247413169</v>
      </c>
      <c r="PO38" s="159">
        <v>5.3216023247413169</v>
      </c>
      <c r="PP38" s="159">
        <v>5.3216023247413169</v>
      </c>
      <c r="PQ38" s="159">
        <v>5.3216023247413169</v>
      </c>
      <c r="PR38" s="159">
        <v>5.3216023247413169</v>
      </c>
      <c r="PS38" s="159">
        <v>5.3216023247413169</v>
      </c>
      <c r="PT38" s="159">
        <v>5.3216023247413169</v>
      </c>
      <c r="PU38" s="159">
        <v>5.3216023247413169</v>
      </c>
      <c r="PV38" s="159">
        <v>5.3216023247413169</v>
      </c>
      <c r="PW38" s="159">
        <v>5.3216023247413169</v>
      </c>
      <c r="PX38" s="159">
        <v>5.3216023247413169</v>
      </c>
      <c r="PY38" s="159">
        <v>5.3216023247413169</v>
      </c>
      <c r="PZ38" s="159">
        <v>5.3216023247413169</v>
      </c>
      <c r="QA38" s="159">
        <v>5.3216023247413169</v>
      </c>
      <c r="QB38" s="159">
        <v>5.3216023247413169</v>
      </c>
      <c r="QC38" s="159">
        <v>5.3216023247413169</v>
      </c>
      <c r="QD38" s="159">
        <v>5.3216023247413169</v>
      </c>
      <c r="QE38" s="159">
        <v>5.3216023247413169</v>
      </c>
      <c r="QF38" s="159">
        <v>5.3216023247413169</v>
      </c>
      <c r="QG38" s="159">
        <v>5.3216023247413169</v>
      </c>
      <c r="QH38" s="159">
        <v>5.3216023247413169</v>
      </c>
      <c r="QI38" s="159">
        <v>5.3216023247413169</v>
      </c>
      <c r="QJ38" s="159">
        <v>5.3216023247413169</v>
      </c>
      <c r="QK38" s="159">
        <v>5.3216023247413169</v>
      </c>
      <c r="QL38" s="159">
        <v>5.3216023247413169</v>
      </c>
      <c r="QM38" s="159">
        <v>5.3216023247413169</v>
      </c>
      <c r="QN38" s="159">
        <v>5.3216023247413169</v>
      </c>
      <c r="QO38" s="159">
        <v>5.3216023247413169</v>
      </c>
      <c r="QP38" s="159">
        <v>5.3216023247413169</v>
      </c>
      <c r="QQ38" s="159">
        <v>5.3216023247413169</v>
      </c>
      <c r="QR38" s="159">
        <v>5.3216023247413169</v>
      </c>
      <c r="QS38" s="159">
        <v>5.3216023247413169</v>
      </c>
      <c r="QT38" s="159">
        <v>5.3216023247413169</v>
      </c>
      <c r="QU38" s="159">
        <v>5.3216023247413169</v>
      </c>
      <c r="QV38" s="159">
        <v>5.3216023247413169</v>
      </c>
      <c r="QW38" s="159">
        <v>5.3216023247413169</v>
      </c>
      <c r="QX38" s="159">
        <v>5.3216023247413169</v>
      </c>
      <c r="QY38" s="159">
        <v>5.3216023247413169</v>
      </c>
      <c r="QZ38" s="159">
        <v>5.3216023247413169</v>
      </c>
      <c r="RA38" s="159">
        <v>5.3216023247413169</v>
      </c>
      <c r="RB38" s="159">
        <v>5.3216023247413169</v>
      </c>
      <c r="RC38" s="159">
        <v>5.3216023247413169</v>
      </c>
      <c r="RD38" s="159">
        <v>5.3216023247413169</v>
      </c>
      <c r="RE38" s="159">
        <v>5.3216023247413169</v>
      </c>
      <c r="RF38" s="159">
        <v>5.3216023247413169</v>
      </c>
      <c r="RG38" s="159">
        <v>5.3216023247413169</v>
      </c>
      <c r="RH38" s="159">
        <v>5.3216023247413169</v>
      </c>
      <c r="RI38" s="159">
        <v>5.3216023247413169</v>
      </c>
      <c r="RJ38" s="159">
        <v>5.3216023247413169</v>
      </c>
      <c r="RK38" s="159">
        <v>5.3216023247413169</v>
      </c>
      <c r="RL38" s="159">
        <v>5.3216023247413169</v>
      </c>
      <c r="RM38" s="159">
        <v>5.3216023247413169</v>
      </c>
      <c r="RN38" s="159">
        <v>5.3216023247413169</v>
      </c>
      <c r="RO38" s="159">
        <v>5.3216023247413169</v>
      </c>
      <c r="RP38" s="159">
        <v>5.3216023247413169</v>
      </c>
      <c r="RQ38" s="159">
        <v>5.3216023247413169</v>
      </c>
      <c r="RR38" s="159">
        <v>5.3216023247413169</v>
      </c>
      <c r="RS38" s="159">
        <v>5.3216023247413169</v>
      </c>
      <c r="RT38" s="159">
        <v>5.3216023247413169</v>
      </c>
      <c r="RU38" s="159">
        <v>5.3216023247413169</v>
      </c>
      <c r="RV38" s="159">
        <v>5.3216023247413169</v>
      </c>
      <c r="RW38" s="159">
        <v>5.3216023247413169</v>
      </c>
      <c r="RX38" s="159">
        <v>5.3216023247413169</v>
      </c>
      <c r="RY38" s="159">
        <v>5.3216023247413169</v>
      </c>
      <c r="RZ38" s="159">
        <v>5.3216023247413169</v>
      </c>
      <c r="SA38" s="159">
        <v>5.3216023247413169</v>
      </c>
      <c r="SB38" s="159">
        <v>5.3216023247413169</v>
      </c>
      <c r="SC38" s="159">
        <v>5.3216023247413169</v>
      </c>
      <c r="SD38" s="159">
        <v>5.3216023247413169</v>
      </c>
      <c r="SE38" s="159">
        <v>5.3216023247413169</v>
      </c>
      <c r="SF38" s="159">
        <v>5.3216023247413169</v>
      </c>
      <c r="SG38" s="159">
        <v>5.3216023247413169</v>
      </c>
    </row>
    <row r="39" spans="1:501" x14ac:dyDescent="0.35">
      <c r="A39" s="158">
        <v>2025</v>
      </c>
      <c r="B39" s="159">
        <v>5.4265301689166732</v>
      </c>
      <c r="C39" s="159">
        <v>5.4265301689166732</v>
      </c>
      <c r="D39" s="159">
        <v>5.4265301689166732</v>
      </c>
      <c r="E39" s="159">
        <v>5.4265301689166732</v>
      </c>
      <c r="F39" s="159">
        <v>5.4265301689166732</v>
      </c>
      <c r="G39" s="159">
        <v>5.4265301689166732</v>
      </c>
      <c r="H39" s="159">
        <v>5.4265301689166732</v>
      </c>
      <c r="I39" s="159">
        <v>5.4265301689166732</v>
      </c>
      <c r="J39" s="159">
        <v>5.4265301689166732</v>
      </c>
      <c r="K39" s="159">
        <v>5.4265301689166732</v>
      </c>
      <c r="L39" s="159">
        <v>5.4265301689166732</v>
      </c>
      <c r="M39" s="159">
        <v>5.4265301689166732</v>
      </c>
      <c r="N39" s="159">
        <v>5.4265301689166732</v>
      </c>
      <c r="O39" s="159">
        <v>5.4265301689166732</v>
      </c>
      <c r="P39" s="159">
        <v>5.4265301689166732</v>
      </c>
      <c r="Q39" s="159">
        <v>5.4265301689166732</v>
      </c>
      <c r="R39" s="159">
        <v>5.4265301689166732</v>
      </c>
      <c r="S39" s="159">
        <v>5.4265301689166732</v>
      </c>
      <c r="T39" s="159">
        <v>5.4265301689166732</v>
      </c>
      <c r="U39" s="159">
        <v>5.4265301689166732</v>
      </c>
      <c r="V39" s="159">
        <v>5.4265301689166732</v>
      </c>
      <c r="W39" s="159">
        <v>5.4265301689166732</v>
      </c>
      <c r="X39" s="159">
        <v>5.4265301689166732</v>
      </c>
      <c r="Y39" s="159">
        <v>5.4265301689166732</v>
      </c>
      <c r="Z39" s="159">
        <v>5.4265301689166732</v>
      </c>
      <c r="AA39" s="159">
        <v>5.4265301689166732</v>
      </c>
      <c r="AB39" s="159">
        <v>5.4265301689166732</v>
      </c>
      <c r="AC39" s="159">
        <v>5.4265301689166732</v>
      </c>
      <c r="AD39" s="159">
        <v>5.4265301689166732</v>
      </c>
      <c r="AE39" s="159">
        <v>5.4265301689166732</v>
      </c>
      <c r="AF39" s="159">
        <v>5.4265301689166732</v>
      </c>
      <c r="AG39" s="159">
        <v>5.4265301689166732</v>
      </c>
      <c r="AH39" s="159">
        <v>5.4265301689166732</v>
      </c>
      <c r="AI39" s="159">
        <v>5.4265301689166732</v>
      </c>
      <c r="AJ39" s="159">
        <v>5.4265301689166732</v>
      </c>
      <c r="AK39" s="159">
        <v>5.4265301689166732</v>
      </c>
      <c r="AL39" s="159">
        <v>5.4265301689166732</v>
      </c>
      <c r="AM39" s="159">
        <v>5.4265301689166732</v>
      </c>
      <c r="AN39" s="159">
        <v>5.4265301689166732</v>
      </c>
      <c r="AO39" s="159">
        <v>5.4265301689166732</v>
      </c>
      <c r="AP39" s="159">
        <v>5.4265301689166732</v>
      </c>
      <c r="AQ39" s="159">
        <v>5.4265301689166732</v>
      </c>
      <c r="AR39" s="159">
        <v>5.4265301689166732</v>
      </c>
      <c r="AS39" s="159">
        <v>5.4265301689166732</v>
      </c>
      <c r="AT39" s="159">
        <v>5.4265301689166732</v>
      </c>
      <c r="AU39" s="159">
        <v>5.4265301689166732</v>
      </c>
      <c r="AV39" s="159">
        <v>5.4265301689166732</v>
      </c>
      <c r="AW39" s="159">
        <v>5.4265301689166732</v>
      </c>
      <c r="AX39" s="159">
        <v>5.4265301689166732</v>
      </c>
      <c r="AY39" s="159">
        <v>5.4265301689166732</v>
      </c>
      <c r="AZ39" s="159">
        <v>5.4265301689166732</v>
      </c>
      <c r="BA39" s="159">
        <v>5.4265301689166732</v>
      </c>
      <c r="BB39" s="159">
        <v>5.4265301689166732</v>
      </c>
      <c r="BC39" s="159">
        <v>5.4265301689166732</v>
      </c>
      <c r="BD39" s="159">
        <v>5.4265301689166732</v>
      </c>
      <c r="BE39" s="159">
        <v>5.4265301689166732</v>
      </c>
      <c r="BF39" s="159">
        <v>5.4265301689166732</v>
      </c>
      <c r="BG39" s="159">
        <v>5.4265301689166732</v>
      </c>
      <c r="BH39" s="159">
        <v>5.4265301689166732</v>
      </c>
      <c r="BI39" s="159">
        <v>5.4265301689166732</v>
      </c>
      <c r="BJ39" s="159">
        <v>5.4265301689166732</v>
      </c>
      <c r="BK39" s="159">
        <v>5.4265301689166732</v>
      </c>
      <c r="BL39" s="159">
        <v>5.4265301689166732</v>
      </c>
      <c r="BM39" s="159">
        <v>5.4265301689166732</v>
      </c>
      <c r="BN39" s="159">
        <v>5.4265301689166732</v>
      </c>
      <c r="BO39" s="159">
        <v>5.4265301689166732</v>
      </c>
      <c r="BP39" s="159">
        <v>5.4265301689166732</v>
      </c>
      <c r="BQ39" s="159">
        <v>5.4265301689166732</v>
      </c>
      <c r="BR39" s="159">
        <v>5.4265301689166732</v>
      </c>
      <c r="BS39" s="159">
        <v>5.4265301689166732</v>
      </c>
      <c r="BT39" s="159">
        <v>5.4265301689166732</v>
      </c>
      <c r="BU39" s="159">
        <v>5.4265301689166732</v>
      </c>
      <c r="BV39" s="159">
        <v>5.4265301689166732</v>
      </c>
      <c r="BW39" s="159">
        <v>5.4265301689166732</v>
      </c>
      <c r="BX39" s="159">
        <v>5.4265301689166732</v>
      </c>
      <c r="BY39" s="159">
        <v>5.4265301689166732</v>
      </c>
      <c r="BZ39" s="159">
        <v>5.4265301689166732</v>
      </c>
      <c r="CA39" s="159">
        <v>5.4265301689166732</v>
      </c>
      <c r="CB39" s="159">
        <v>5.4265301689166732</v>
      </c>
      <c r="CC39" s="159">
        <v>5.4265301689166732</v>
      </c>
      <c r="CD39" s="159">
        <v>5.4265301689166732</v>
      </c>
      <c r="CE39" s="159">
        <v>5.4265301689166732</v>
      </c>
      <c r="CF39" s="159">
        <v>5.4265301689166732</v>
      </c>
      <c r="CG39" s="159">
        <v>5.4265301689166732</v>
      </c>
      <c r="CH39" s="159">
        <v>5.4265301689166732</v>
      </c>
      <c r="CI39" s="159">
        <v>5.4265301689166732</v>
      </c>
      <c r="CJ39" s="159">
        <v>5.4265301689166732</v>
      </c>
      <c r="CK39" s="159">
        <v>5.4265301689166732</v>
      </c>
      <c r="CL39" s="159">
        <v>5.4265301689166732</v>
      </c>
      <c r="CM39" s="159">
        <v>5.4265301689166732</v>
      </c>
      <c r="CN39" s="159">
        <v>5.4265301689166732</v>
      </c>
      <c r="CO39" s="159">
        <v>5.4265301689166732</v>
      </c>
      <c r="CP39" s="159">
        <v>5.4265301689166732</v>
      </c>
      <c r="CQ39" s="159">
        <v>5.4265301689166732</v>
      </c>
      <c r="CR39" s="159">
        <v>5.4265301689166732</v>
      </c>
      <c r="CS39" s="159">
        <v>5.4265301689166732</v>
      </c>
      <c r="CT39" s="159">
        <v>5.4265301689166732</v>
      </c>
      <c r="CU39" s="159">
        <v>5.4265301689166732</v>
      </c>
      <c r="CV39" s="159">
        <v>5.4265301689166732</v>
      </c>
      <c r="CW39" s="159">
        <v>5.4265301689166732</v>
      </c>
      <c r="CX39" s="159">
        <v>5.4265301689166732</v>
      </c>
      <c r="CY39" s="159">
        <v>5.4265301689166732</v>
      </c>
      <c r="CZ39" s="159">
        <v>5.4265301689166732</v>
      </c>
      <c r="DA39" s="159">
        <v>5.4265301689166732</v>
      </c>
      <c r="DB39" s="159">
        <v>5.4265301689166732</v>
      </c>
      <c r="DC39" s="159">
        <v>5.4265301689166732</v>
      </c>
      <c r="DD39" s="159">
        <v>5.4265301689166732</v>
      </c>
      <c r="DE39" s="159">
        <v>5.4265301689166732</v>
      </c>
      <c r="DF39" s="159">
        <v>5.4265301689166732</v>
      </c>
      <c r="DG39" s="159">
        <v>5.4265301689166732</v>
      </c>
      <c r="DH39" s="159">
        <v>5.4265301689166732</v>
      </c>
      <c r="DI39" s="159">
        <v>5.4265301689166732</v>
      </c>
      <c r="DJ39" s="159">
        <v>5.4265301689166732</v>
      </c>
      <c r="DK39" s="159">
        <v>5.4265301689166732</v>
      </c>
      <c r="DL39" s="159">
        <v>5.4265301689166732</v>
      </c>
      <c r="DM39" s="159">
        <v>5.4265301689166732</v>
      </c>
      <c r="DN39" s="159">
        <v>5.4265301689166732</v>
      </c>
      <c r="DO39" s="159">
        <v>5.4265301689166732</v>
      </c>
      <c r="DP39" s="159">
        <v>5.4265301689166732</v>
      </c>
      <c r="DQ39" s="159">
        <v>5.4265301689166732</v>
      </c>
      <c r="DR39" s="159">
        <v>5.4265301689166732</v>
      </c>
      <c r="DS39" s="159">
        <v>5.4265301689166732</v>
      </c>
      <c r="DT39" s="159">
        <v>5.4265301689166732</v>
      </c>
      <c r="DU39" s="159">
        <v>5.4265301689166732</v>
      </c>
      <c r="DV39" s="159">
        <v>5.4265301689166732</v>
      </c>
      <c r="DW39" s="159">
        <v>5.4265301689166732</v>
      </c>
      <c r="DX39" s="159">
        <v>5.4265301689166732</v>
      </c>
      <c r="DY39" s="159">
        <v>5.4265301689166732</v>
      </c>
      <c r="DZ39" s="159">
        <v>5.4265301689166732</v>
      </c>
      <c r="EA39" s="159">
        <v>5.4265301689166732</v>
      </c>
      <c r="EB39" s="159">
        <v>5.4265301689166732</v>
      </c>
      <c r="EC39" s="159">
        <v>5.4265301689166732</v>
      </c>
      <c r="ED39" s="159">
        <v>5.4265301689166732</v>
      </c>
      <c r="EE39" s="159">
        <v>5.4265301689166732</v>
      </c>
      <c r="EF39" s="159">
        <v>5.4265301689166732</v>
      </c>
      <c r="EG39" s="159">
        <v>5.4265301689166732</v>
      </c>
      <c r="EH39" s="159">
        <v>5.4265301689166732</v>
      </c>
      <c r="EI39" s="159">
        <v>5.4265301689166732</v>
      </c>
      <c r="EJ39" s="159">
        <v>5.4265301689166732</v>
      </c>
      <c r="EK39" s="159">
        <v>5.4265301689166732</v>
      </c>
      <c r="EL39" s="159">
        <v>5.4265301689166732</v>
      </c>
      <c r="EM39" s="159">
        <v>5.4265301689166732</v>
      </c>
      <c r="EN39" s="159">
        <v>5.4265301689166732</v>
      </c>
      <c r="EO39" s="159">
        <v>5.4265301689166732</v>
      </c>
      <c r="EP39" s="159">
        <v>5.4265301689166732</v>
      </c>
      <c r="EQ39" s="159">
        <v>5.4265301689166732</v>
      </c>
      <c r="ER39" s="159">
        <v>5.4265301689166732</v>
      </c>
      <c r="ES39" s="159">
        <v>5.4265301689166732</v>
      </c>
      <c r="ET39" s="159">
        <v>5.4265301689166732</v>
      </c>
      <c r="EU39" s="159">
        <v>5.4265301689166732</v>
      </c>
      <c r="EV39" s="159">
        <v>5.4265301689166732</v>
      </c>
      <c r="EW39" s="159">
        <v>5.4265301689166732</v>
      </c>
      <c r="EX39" s="159">
        <v>5.4265301689166732</v>
      </c>
      <c r="EY39" s="159">
        <v>5.4265301689166732</v>
      </c>
      <c r="EZ39" s="159">
        <v>5.4265301689166732</v>
      </c>
      <c r="FA39" s="159">
        <v>5.4265301689166732</v>
      </c>
      <c r="FB39" s="159">
        <v>5.4265301689166732</v>
      </c>
      <c r="FC39" s="159">
        <v>5.4265301689166732</v>
      </c>
      <c r="FD39" s="159">
        <v>5.4265301689166732</v>
      </c>
      <c r="FE39" s="159">
        <v>5.4265301689166732</v>
      </c>
      <c r="FF39" s="159">
        <v>5.4265301689166732</v>
      </c>
      <c r="FG39" s="159">
        <v>5.4265301689166732</v>
      </c>
      <c r="FH39" s="159">
        <v>5.4265301689166732</v>
      </c>
      <c r="FI39" s="159">
        <v>5.4265301689166732</v>
      </c>
      <c r="FJ39" s="159">
        <v>5.4265301689166732</v>
      </c>
      <c r="FK39" s="159">
        <v>5.4265301689166732</v>
      </c>
      <c r="FL39" s="159">
        <v>5.4265301689166732</v>
      </c>
      <c r="FM39" s="159">
        <v>5.4265301689166732</v>
      </c>
      <c r="FN39" s="159">
        <v>5.4265301689166732</v>
      </c>
      <c r="FO39" s="159">
        <v>5.4265301689166732</v>
      </c>
      <c r="FP39" s="159">
        <v>5.4265301689166732</v>
      </c>
      <c r="FQ39" s="159">
        <v>5.4265301689166732</v>
      </c>
      <c r="FR39" s="159">
        <v>5.4265301689166732</v>
      </c>
      <c r="FS39" s="159">
        <v>5.4265301689166732</v>
      </c>
      <c r="FT39" s="159">
        <v>5.4265301689166732</v>
      </c>
      <c r="FU39" s="159">
        <v>5.4265301689166732</v>
      </c>
      <c r="FV39" s="159">
        <v>5.4265301689166732</v>
      </c>
      <c r="FW39" s="159">
        <v>5.4265301689166732</v>
      </c>
      <c r="FX39" s="159">
        <v>5.4265301689166732</v>
      </c>
      <c r="FY39" s="159">
        <v>5.4265301689166732</v>
      </c>
      <c r="FZ39" s="159">
        <v>5.4265301689166732</v>
      </c>
      <c r="GA39" s="159">
        <v>5.4265301689166732</v>
      </c>
      <c r="GB39" s="159">
        <v>5.4265301689166732</v>
      </c>
      <c r="GC39" s="159">
        <v>5.4265301689166732</v>
      </c>
      <c r="GD39" s="159">
        <v>5.4265301689166732</v>
      </c>
      <c r="GE39" s="159">
        <v>5.4265301689166732</v>
      </c>
      <c r="GF39" s="159">
        <v>5.4265301689166732</v>
      </c>
      <c r="GG39" s="159">
        <v>5.4265301689166732</v>
      </c>
      <c r="GH39" s="159">
        <v>5.4265301689166732</v>
      </c>
      <c r="GI39" s="159">
        <v>5.4265301689166732</v>
      </c>
      <c r="GJ39" s="159">
        <v>5.4265301689166732</v>
      </c>
      <c r="GK39" s="159">
        <v>5.4265301689166732</v>
      </c>
      <c r="GL39" s="159">
        <v>5.4265301689166732</v>
      </c>
      <c r="GM39" s="159">
        <v>5.4265301689166732</v>
      </c>
      <c r="GN39" s="159">
        <v>5.4265301689166732</v>
      </c>
      <c r="GO39" s="159">
        <v>5.4265301689166732</v>
      </c>
      <c r="GP39" s="159">
        <v>5.4265301689166732</v>
      </c>
      <c r="GQ39" s="159">
        <v>5.4265301689166732</v>
      </c>
      <c r="GR39" s="159">
        <v>5.4265301689166732</v>
      </c>
      <c r="GS39" s="159">
        <v>5.4265301689166732</v>
      </c>
      <c r="GT39" s="159">
        <v>5.4265301689166732</v>
      </c>
      <c r="GU39" s="159">
        <v>5.4265301689166732</v>
      </c>
      <c r="GV39" s="159">
        <v>5.4265301689166732</v>
      </c>
      <c r="GW39" s="159">
        <v>5.4265301689166732</v>
      </c>
      <c r="GX39" s="159">
        <v>5.4265301689166732</v>
      </c>
      <c r="GY39" s="159">
        <v>5.4265301689166732</v>
      </c>
      <c r="GZ39" s="159">
        <v>5.4265301689166732</v>
      </c>
      <c r="HA39" s="159">
        <v>5.4265301689166732</v>
      </c>
      <c r="HB39" s="159">
        <v>5.4265301689166732</v>
      </c>
      <c r="HC39" s="159">
        <v>5.4265301689166732</v>
      </c>
      <c r="HD39" s="159">
        <v>5.4265301689166732</v>
      </c>
      <c r="HE39" s="159">
        <v>5.4265301689166732</v>
      </c>
      <c r="HF39" s="159">
        <v>5.4265301689166732</v>
      </c>
      <c r="HG39" s="159">
        <v>5.4265301689166732</v>
      </c>
      <c r="HH39" s="159">
        <v>5.4265301689166732</v>
      </c>
      <c r="HI39" s="159">
        <v>5.4265301689166732</v>
      </c>
      <c r="HJ39" s="159">
        <v>5.4265301689166732</v>
      </c>
      <c r="HK39" s="159">
        <v>5.4265301689166732</v>
      </c>
      <c r="HL39" s="159">
        <v>5.4265301689166732</v>
      </c>
      <c r="HM39" s="159">
        <v>5.4265301689166732</v>
      </c>
      <c r="HN39" s="159">
        <v>5.4265301689166732</v>
      </c>
      <c r="HO39" s="159">
        <v>5.4265301689166732</v>
      </c>
      <c r="HP39" s="159">
        <v>5.4265301689166732</v>
      </c>
      <c r="HQ39" s="159">
        <v>5.4265301689166732</v>
      </c>
      <c r="HR39" s="159">
        <v>5.4265301689166732</v>
      </c>
      <c r="HS39" s="159">
        <v>5.4265301689166732</v>
      </c>
      <c r="HT39" s="159">
        <v>5.4265301689166732</v>
      </c>
      <c r="HU39" s="159">
        <v>5.4265301689166732</v>
      </c>
      <c r="HV39" s="159">
        <v>5.4265301689166732</v>
      </c>
      <c r="HW39" s="159">
        <v>5.4265301689166732</v>
      </c>
      <c r="HX39" s="159">
        <v>5.4265301689166732</v>
      </c>
      <c r="HY39" s="159">
        <v>5.4265301689166732</v>
      </c>
      <c r="HZ39" s="159">
        <v>5.4265301689166732</v>
      </c>
      <c r="IA39" s="159">
        <v>5.4265301689166732</v>
      </c>
      <c r="IB39" s="159">
        <v>5.4265301689166732</v>
      </c>
      <c r="IC39" s="159">
        <v>5.4265301689166732</v>
      </c>
      <c r="ID39" s="159">
        <v>5.4265301689166732</v>
      </c>
      <c r="IE39" s="159">
        <v>5.4265301689166732</v>
      </c>
      <c r="IF39" s="159">
        <v>5.4265301689166732</v>
      </c>
      <c r="IG39" s="159">
        <v>5.4265301689166732</v>
      </c>
      <c r="IH39" s="159">
        <v>5.4265301689166732</v>
      </c>
      <c r="II39" s="159">
        <v>5.4265301689166732</v>
      </c>
      <c r="IJ39" s="159">
        <v>5.4265301689166732</v>
      </c>
      <c r="IK39" s="159">
        <v>5.4265301689166732</v>
      </c>
      <c r="IL39" s="159">
        <v>5.4265301689166732</v>
      </c>
      <c r="IM39" s="159">
        <v>5.4265301689166732</v>
      </c>
      <c r="IN39" s="159">
        <v>5.4265301689166732</v>
      </c>
      <c r="IO39" s="159">
        <v>5.4265301689166732</v>
      </c>
      <c r="IP39" s="159">
        <v>5.4265301689166732</v>
      </c>
      <c r="IQ39" s="159">
        <v>5.4265301689166732</v>
      </c>
      <c r="IR39" s="159">
        <v>5.4265301689166732</v>
      </c>
      <c r="IS39" s="159">
        <v>5.4265301689166732</v>
      </c>
      <c r="IT39" s="159">
        <v>5.4265301689166732</v>
      </c>
      <c r="IU39" s="159">
        <v>5.4265301689166732</v>
      </c>
      <c r="IV39" s="159">
        <v>5.4265301689166732</v>
      </c>
      <c r="IW39" s="159">
        <v>5.4265301689166732</v>
      </c>
      <c r="IX39" s="159">
        <v>5.4265301689166732</v>
      </c>
      <c r="IY39" s="159">
        <v>5.4265301689166732</v>
      </c>
      <c r="IZ39" s="159">
        <v>5.4265301689166732</v>
      </c>
      <c r="JA39" s="159">
        <v>5.4265301689166732</v>
      </c>
      <c r="JB39" s="159">
        <v>5.4265301689166732</v>
      </c>
      <c r="JC39" s="159">
        <v>5.4265301689166732</v>
      </c>
      <c r="JD39" s="159">
        <v>5.4265301689166732</v>
      </c>
      <c r="JE39" s="159">
        <v>5.4265301689166732</v>
      </c>
      <c r="JF39" s="159">
        <v>5.4265301689166732</v>
      </c>
      <c r="JG39" s="159">
        <v>5.4265301689166732</v>
      </c>
      <c r="JH39" s="159">
        <v>5.4265301689166732</v>
      </c>
      <c r="JI39" s="159">
        <v>5.4265301689166732</v>
      </c>
      <c r="JJ39" s="159">
        <v>5.4265301689166732</v>
      </c>
      <c r="JK39" s="159">
        <v>5.4265301689166732</v>
      </c>
      <c r="JL39" s="159">
        <v>5.4265301689166732</v>
      </c>
      <c r="JM39" s="159">
        <v>5.4265301689166732</v>
      </c>
      <c r="JN39" s="159">
        <v>5.4265301689166732</v>
      </c>
      <c r="JO39" s="159">
        <v>5.4265301689166732</v>
      </c>
      <c r="JP39" s="159">
        <v>5.4265301689166732</v>
      </c>
      <c r="JQ39" s="159">
        <v>5.4265301689166732</v>
      </c>
      <c r="JR39" s="159">
        <v>5.4265301689166732</v>
      </c>
      <c r="JS39" s="159">
        <v>5.4265301689166732</v>
      </c>
      <c r="JT39" s="159">
        <v>5.4265301689166732</v>
      </c>
      <c r="JU39" s="159">
        <v>5.4265301689166732</v>
      </c>
      <c r="JV39" s="159">
        <v>5.4265301689166732</v>
      </c>
      <c r="JW39" s="159">
        <v>5.4265301689166732</v>
      </c>
      <c r="JX39" s="159">
        <v>5.4265301689166732</v>
      </c>
      <c r="JY39" s="159">
        <v>5.4265301689166732</v>
      </c>
      <c r="JZ39" s="159">
        <v>5.4265301689166732</v>
      </c>
      <c r="KA39" s="159">
        <v>5.4265301689166732</v>
      </c>
      <c r="KB39" s="159">
        <v>5.4265301689166732</v>
      </c>
      <c r="KC39" s="159">
        <v>5.4265301689166732</v>
      </c>
      <c r="KD39" s="159">
        <v>5.4265301689166732</v>
      </c>
      <c r="KE39" s="159">
        <v>5.4265301689166732</v>
      </c>
      <c r="KF39" s="159">
        <v>5.4265301689166732</v>
      </c>
      <c r="KG39" s="159">
        <v>5.4265301689166732</v>
      </c>
      <c r="KH39" s="159">
        <v>5.4265301689166732</v>
      </c>
      <c r="KI39" s="159">
        <v>5.4265301689166732</v>
      </c>
      <c r="KJ39" s="159">
        <v>5.4265301689166732</v>
      </c>
      <c r="KK39" s="159">
        <v>5.4265301689166732</v>
      </c>
      <c r="KL39" s="159">
        <v>5.4265301689166732</v>
      </c>
      <c r="KM39" s="159">
        <v>5.4265301689166732</v>
      </c>
      <c r="KN39" s="159">
        <v>5.4265301689166732</v>
      </c>
      <c r="KO39" s="159">
        <v>5.4265301689166732</v>
      </c>
      <c r="KP39" s="159">
        <v>5.4265301689166732</v>
      </c>
      <c r="KQ39" s="159">
        <v>5.4265301689166732</v>
      </c>
      <c r="KR39" s="159">
        <v>5.4265301689166732</v>
      </c>
      <c r="KS39" s="159">
        <v>5.4265301689166732</v>
      </c>
      <c r="KT39" s="159">
        <v>5.4265301689166732</v>
      </c>
      <c r="KU39" s="159">
        <v>5.4265301689166732</v>
      </c>
      <c r="KV39" s="159">
        <v>5.4265301689166732</v>
      </c>
      <c r="KW39" s="159">
        <v>5.4265301689166732</v>
      </c>
      <c r="KX39" s="159">
        <v>5.4265301689166732</v>
      </c>
      <c r="KY39" s="159">
        <v>5.4265301689166732</v>
      </c>
      <c r="KZ39" s="159">
        <v>5.4265301689166732</v>
      </c>
      <c r="LA39" s="159">
        <v>5.4265301689166732</v>
      </c>
      <c r="LB39" s="159">
        <v>5.4265301689166732</v>
      </c>
      <c r="LC39" s="159">
        <v>5.4265301689166732</v>
      </c>
      <c r="LD39" s="159">
        <v>5.4265301689166732</v>
      </c>
      <c r="LE39" s="159">
        <v>5.4265301689166732</v>
      </c>
      <c r="LF39" s="159">
        <v>5.4265301689166732</v>
      </c>
      <c r="LG39" s="159">
        <v>5.4265301689166732</v>
      </c>
      <c r="LH39" s="159">
        <v>5.4265301689166732</v>
      </c>
      <c r="LI39" s="159">
        <v>5.4265301689166732</v>
      </c>
      <c r="LJ39" s="159">
        <v>5.4265301689166732</v>
      </c>
      <c r="LK39" s="159">
        <v>5.4265301689166732</v>
      </c>
      <c r="LL39" s="159">
        <v>5.4265301689166732</v>
      </c>
      <c r="LM39" s="159">
        <v>5.4265301689166732</v>
      </c>
      <c r="LN39" s="159">
        <v>5.4265301689166732</v>
      </c>
      <c r="LO39" s="159">
        <v>5.4265301689166732</v>
      </c>
      <c r="LP39" s="159">
        <v>5.4265301689166732</v>
      </c>
      <c r="LQ39" s="159">
        <v>5.4265301689166732</v>
      </c>
      <c r="LR39" s="159">
        <v>5.4265301689166732</v>
      </c>
      <c r="LS39" s="159">
        <v>5.4265301689166732</v>
      </c>
      <c r="LT39" s="159">
        <v>5.4265301689166732</v>
      </c>
      <c r="LU39" s="159">
        <v>5.4265301689166732</v>
      </c>
      <c r="LV39" s="159">
        <v>5.4265301689166732</v>
      </c>
      <c r="LW39" s="159">
        <v>5.4265301689166732</v>
      </c>
      <c r="LX39" s="159">
        <v>5.4265301689166732</v>
      </c>
      <c r="LY39" s="159">
        <v>5.4265301689166732</v>
      </c>
      <c r="LZ39" s="159">
        <v>5.4265301689166732</v>
      </c>
      <c r="MA39" s="159">
        <v>5.4265301689166732</v>
      </c>
      <c r="MB39" s="159">
        <v>5.4265301689166732</v>
      </c>
      <c r="MC39" s="159">
        <v>5.4265301689166732</v>
      </c>
      <c r="MD39" s="159">
        <v>5.4265301689166732</v>
      </c>
      <c r="ME39" s="159">
        <v>5.4265301689166732</v>
      </c>
      <c r="MF39" s="159">
        <v>5.4265301689166732</v>
      </c>
      <c r="MG39" s="159">
        <v>5.4265301689166732</v>
      </c>
      <c r="MH39" s="159">
        <v>5.4265301689166732</v>
      </c>
      <c r="MI39" s="159">
        <v>5.4265301689166732</v>
      </c>
      <c r="MJ39" s="159">
        <v>5.4265301689166732</v>
      </c>
      <c r="MK39" s="159">
        <v>5.4265301689166732</v>
      </c>
      <c r="ML39" s="159">
        <v>5.4265301689166732</v>
      </c>
      <c r="MM39" s="159">
        <v>5.4265301689166732</v>
      </c>
      <c r="MN39" s="159">
        <v>5.4265301689166732</v>
      </c>
      <c r="MO39" s="159">
        <v>5.4265301689166732</v>
      </c>
      <c r="MP39" s="159">
        <v>5.4265301689166732</v>
      </c>
      <c r="MQ39" s="159">
        <v>5.4265301689166732</v>
      </c>
      <c r="MR39" s="159">
        <v>5.4265301689166732</v>
      </c>
      <c r="MS39" s="159">
        <v>5.4265301689166732</v>
      </c>
      <c r="MT39" s="159">
        <v>5.4265301689166732</v>
      </c>
      <c r="MU39" s="159">
        <v>5.4265301689166732</v>
      </c>
      <c r="MV39" s="159">
        <v>5.4265301689166732</v>
      </c>
      <c r="MW39" s="159">
        <v>5.4265301689166732</v>
      </c>
      <c r="MX39" s="159">
        <v>5.4265301689166732</v>
      </c>
      <c r="MY39" s="159">
        <v>5.4265301689166732</v>
      </c>
      <c r="MZ39" s="159">
        <v>5.4265301689166732</v>
      </c>
      <c r="NA39" s="159">
        <v>5.4265301689166732</v>
      </c>
      <c r="NB39" s="159">
        <v>5.4265301689166732</v>
      </c>
      <c r="NC39" s="159">
        <v>5.4265301689166732</v>
      </c>
      <c r="ND39" s="159">
        <v>5.4265301689166732</v>
      </c>
      <c r="NE39" s="159">
        <v>5.4265301689166732</v>
      </c>
      <c r="NF39" s="159">
        <v>5.4265301689166732</v>
      </c>
      <c r="NG39" s="159">
        <v>5.4265301689166732</v>
      </c>
      <c r="NH39" s="159">
        <v>5.4265301689166732</v>
      </c>
      <c r="NI39" s="159">
        <v>5.4265301689166732</v>
      </c>
      <c r="NJ39" s="159">
        <v>5.4265301689166732</v>
      </c>
      <c r="NK39" s="159">
        <v>5.4265301689166732</v>
      </c>
      <c r="NL39" s="159">
        <v>5.4265301689166732</v>
      </c>
      <c r="NM39" s="159">
        <v>5.4265301689166732</v>
      </c>
      <c r="NN39" s="159">
        <v>5.4265301689166732</v>
      </c>
      <c r="NO39" s="159">
        <v>5.4265301689166732</v>
      </c>
      <c r="NP39" s="159">
        <v>5.4265301689166732</v>
      </c>
      <c r="NQ39" s="159">
        <v>5.4265301689166732</v>
      </c>
      <c r="NR39" s="159">
        <v>5.4265301689166732</v>
      </c>
      <c r="NS39" s="159">
        <v>5.4265301689166732</v>
      </c>
      <c r="NT39" s="159">
        <v>5.4265301689166732</v>
      </c>
      <c r="NU39" s="159">
        <v>5.4265301689166732</v>
      </c>
      <c r="NV39" s="159">
        <v>5.4265301689166732</v>
      </c>
      <c r="NW39" s="159">
        <v>5.4265301689166732</v>
      </c>
      <c r="NX39" s="159">
        <v>5.4265301689166732</v>
      </c>
      <c r="NY39" s="159">
        <v>5.4265301689166732</v>
      </c>
      <c r="NZ39" s="159">
        <v>5.4265301689166732</v>
      </c>
      <c r="OA39" s="159">
        <v>5.4265301689166732</v>
      </c>
      <c r="OB39" s="159">
        <v>5.4265301689166732</v>
      </c>
      <c r="OC39" s="159">
        <v>5.4265301689166732</v>
      </c>
      <c r="OD39" s="159">
        <v>5.4265301689166732</v>
      </c>
      <c r="OE39" s="159">
        <v>5.4265301689166732</v>
      </c>
      <c r="OF39" s="159">
        <v>5.4265301689166732</v>
      </c>
      <c r="OG39" s="159">
        <v>5.4265301689166732</v>
      </c>
      <c r="OH39" s="159">
        <v>5.4265301689166732</v>
      </c>
      <c r="OI39" s="159">
        <v>5.4265301689166732</v>
      </c>
      <c r="OJ39" s="159">
        <v>5.4265301689166732</v>
      </c>
      <c r="OK39" s="159">
        <v>5.4265301689166732</v>
      </c>
      <c r="OL39" s="159">
        <v>5.4265301689166732</v>
      </c>
      <c r="OM39" s="159">
        <v>5.4265301689166732</v>
      </c>
      <c r="ON39" s="159">
        <v>5.4265301689166732</v>
      </c>
      <c r="OO39" s="159">
        <v>5.4265301689166732</v>
      </c>
      <c r="OP39" s="159">
        <v>5.4265301689166732</v>
      </c>
      <c r="OQ39" s="159">
        <v>5.4265301689166732</v>
      </c>
      <c r="OR39" s="159">
        <v>5.4265301689166732</v>
      </c>
      <c r="OS39" s="159">
        <v>5.4265301689166732</v>
      </c>
      <c r="OT39" s="159">
        <v>5.4265301689166732</v>
      </c>
      <c r="OU39" s="159">
        <v>5.4265301689166732</v>
      </c>
      <c r="OV39" s="159">
        <v>5.4265301689166732</v>
      </c>
      <c r="OW39" s="159">
        <v>5.4265301689166732</v>
      </c>
      <c r="OX39" s="159">
        <v>5.4265301689166732</v>
      </c>
      <c r="OY39" s="159">
        <v>5.4265301689166732</v>
      </c>
      <c r="OZ39" s="159">
        <v>5.4265301689166732</v>
      </c>
      <c r="PA39" s="159">
        <v>5.4265301689166732</v>
      </c>
      <c r="PB39" s="159">
        <v>5.4265301689166732</v>
      </c>
      <c r="PC39" s="159">
        <v>5.4265301689166732</v>
      </c>
      <c r="PD39" s="159">
        <v>5.4265301689166732</v>
      </c>
      <c r="PE39" s="159">
        <v>5.4265301689166732</v>
      </c>
      <c r="PF39" s="159">
        <v>5.4265301689166732</v>
      </c>
      <c r="PG39" s="159">
        <v>5.4265301689166732</v>
      </c>
      <c r="PH39" s="159">
        <v>5.4265301689166732</v>
      </c>
      <c r="PI39" s="159">
        <v>5.4265301689166732</v>
      </c>
      <c r="PJ39" s="159">
        <v>5.4265301689166732</v>
      </c>
      <c r="PK39" s="159">
        <v>5.4265301689166732</v>
      </c>
      <c r="PL39" s="159">
        <v>5.4265301689166732</v>
      </c>
      <c r="PM39" s="159">
        <v>5.4265301689166732</v>
      </c>
      <c r="PN39" s="159">
        <v>5.4265301689166732</v>
      </c>
      <c r="PO39" s="159">
        <v>5.4265301689166732</v>
      </c>
      <c r="PP39" s="159">
        <v>5.4265301689166732</v>
      </c>
      <c r="PQ39" s="159">
        <v>5.4265301689166732</v>
      </c>
      <c r="PR39" s="159">
        <v>5.4265301689166732</v>
      </c>
      <c r="PS39" s="159">
        <v>5.4265301689166732</v>
      </c>
      <c r="PT39" s="159">
        <v>5.4265301689166732</v>
      </c>
      <c r="PU39" s="159">
        <v>5.4265301689166732</v>
      </c>
      <c r="PV39" s="159">
        <v>5.4265301689166732</v>
      </c>
      <c r="PW39" s="159">
        <v>5.4265301689166732</v>
      </c>
      <c r="PX39" s="159">
        <v>5.4265301689166732</v>
      </c>
      <c r="PY39" s="159">
        <v>5.4265301689166732</v>
      </c>
      <c r="PZ39" s="159">
        <v>5.4265301689166732</v>
      </c>
      <c r="QA39" s="159">
        <v>5.4265301689166732</v>
      </c>
      <c r="QB39" s="159">
        <v>5.4265301689166732</v>
      </c>
      <c r="QC39" s="159">
        <v>5.4265301689166732</v>
      </c>
      <c r="QD39" s="159">
        <v>5.4265301689166732</v>
      </c>
      <c r="QE39" s="159">
        <v>5.4265301689166732</v>
      </c>
      <c r="QF39" s="159">
        <v>5.4265301689166732</v>
      </c>
      <c r="QG39" s="159">
        <v>5.4265301689166732</v>
      </c>
      <c r="QH39" s="159">
        <v>5.4265301689166732</v>
      </c>
      <c r="QI39" s="159">
        <v>5.4265301689166732</v>
      </c>
      <c r="QJ39" s="159">
        <v>5.4265301689166732</v>
      </c>
      <c r="QK39" s="159">
        <v>5.4265301689166732</v>
      </c>
      <c r="QL39" s="159">
        <v>5.4265301689166732</v>
      </c>
      <c r="QM39" s="159">
        <v>5.4265301689166732</v>
      </c>
      <c r="QN39" s="159">
        <v>5.4265301689166732</v>
      </c>
      <c r="QO39" s="159">
        <v>5.4265301689166732</v>
      </c>
      <c r="QP39" s="159">
        <v>5.4265301689166732</v>
      </c>
      <c r="QQ39" s="159">
        <v>5.4265301689166732</v>
      </c>
      <c r="QR39" s="159">
        <v>5.4265301689166732</v>
      </c>
      <c r="QS39" s="159">
        <v>5.4265301689166732</v>
      </c>
      <c r="QT39" s="159">
        <v>5.4265301689166732</v>
      </c>
      <c r="QU39" s="159">
        <v>5.4265301689166732</v>
      </c>
      <c r="QV39" s="159">
        <v>5.4265301689166732</v>
      </c>
      <c r="QW39" s="159">
        <v>5.4265301689166732</v>
      </c>
      <c r="QX39" s="159">
        <v>5.4265301689166732</v>
      </c>
      <c r="QY39" s="159">
        <v>5.4265301689166732</v>
      </c>
      <c r="QZ39" s="159">
        <v>5.4265301689166732</v>
      </c>
      <c r="RA39" s="159">
        <v>5.4265301689166732</v>
      </c>
      <c r="RB39" s="159">
        <v>5.4265301689166732</v>
      </c>
      <c r="RC39" s="159">
        <v>5.4265301689166732</v>
      </c>
      <c r="RD39" s="159">
        <v>5.4265301689166732</v>
      </c>
      <c r="RE39" s="159">
        <v>5.4265301689166732</v>
      </c>
      <c r="RF39" s="159">
        <v>5.4265301689166732</v>
      </c>
      <c r="RG39" s="159">
        <v>5.4265301689166732</v>
      </c>
      <c r="RH39" s="159">
        <v>5.4265301689166732</v>
      </c>
      <c r="RI39" s="159">
        <v>5.4265301689166732</v>
      </c>
      <c r="RJ39" s="159">
        <v>5.4265301689166732</v>
      </c>
      <c r="RK39" s="159">
        <v>5.4265301689166732</v>
      </c>
      <c r="RL39" s="159">
        <v>5.4265301689166732</v>
      </c>
      <c r="RM39" s="159">
        <v>5.4265301689166732</v>
      </c>
      <c r="RN39" s="159">
        <v>5.4265301689166732</v>
      </c>
      <c r="RO39" s="159">
        <v>5.4265301689166732</v>
      </c>
      <c r="RP39" s="159">
        <v>5.4265301689166732</v>
      </c>
      <c r="RQ39" s="159">
        <v>5.4265301689166732</v>
      </c>
      <c r="RR39" s="159">
        <v>5.4265301689166732</v>
      </c>
      <c r="RS39" s="159">
        <v>5.4265301689166732</v>
      </c>
      <c r="RT39" s="159">
        <v>5.4265301689166732</v>
      </c>
      <c r="RU39" s="159">
        <v>5.4265301689166732</v>
      </c>
      <c r="RV39" s="159">
        <v>5.4265301689166732</v>
      </c>
      <c r="RW39" s="159">
        <v>5.4265301689166732</v>
      </c>
      <c r="RX39" s="159">
        <v>5.4265301689166732</v>
      </c>
      <c r="RY39" s="159">
        <v>5.4265301689166732</v>
      </c>
      <c r="RZ39" s="159">
        <v>5.4265301689166732</v>
      </c>
      <c r="SA39" s="159">
        <v>5.4265301689166732</v>
      </c>
      <c r="SB39" s="159">
        <v>5.4265301689166732</v>
      </c>
      <c r="SC39" s="159">
        <v>5.4265301689166732</v>
      </c>
      <c r="SD39" s="159">
        <v>5.4265301689166732</v>
      </c>
      <c r="SE39" s="159">
        <v>5.4265301689166732</v>
      </c>
      <c r="SF39" s="159">
        <v>5.4265301689166732</v>
      </c>
      <c r="SG39" s="159">
        <v>5.4265301689166732</v>
      </c>
    </row>
    <row r="40" spans="1:501" x14ac:dyDescent="0.35">
      <c r="A40" s="158">
        <v>2026</v>
      </c>
      <c r="B40" s="159">
        <v>5.5063320831654474</v>
      </c>
      <c r="C40" s="159">
        <v>5.5063320831654474</v>
      </c>
      <c r="D40" s="159">
        <v>5.5063320831654474</v>
      </c>
      <c r="E40" s="159">
        <v>5.5063320831654474</v>
      </c>
      <c r="F40" s="159">
        <v>5.5063320831654474</v>
      </c>
      <c r="G40" s="159">
        <v>5.5063320831654474</v>
      </c>
      <c r="H40" s="159">
        <v>5.5063320831654474</v>
      </c>
      <c r="I40" s="159">
        <v>5.5063320831654474</v>
      </c>
      <c r="J40" s="159">
        <v>5.5063320831654474</v>
      </c>
      <c r="K40" s="159">
        <v>5.5063320831654474</v>
      </c>
      <c r="L40" s="159">
        <v>5.5063320831654474</v>
      </c>
      <c r="M40" s="159">
        <v>5.5063320831654474</v>
      </c>
      <c r="N40" s="159">
        <v>5.5063320831654474</v>
      </c>
      <c r="O40" s="159">
        <v>5.5063320831654474</v>
      </c>
      <c r="P40" s="159">
        <v>5.5063320831654474</v>
      </c>
      <c r="Q40" s="159">
        <v>5.5063320831654474</v>
      </c>
      <c r="R40" s="159">
        <v>5.5063320831654474</v>
      </c>
      <c r="S40" s="159">
        <v>5.5063320831654474</v>
      </c>
      <c r="T40" s="159">
        <v>5.5063320831654474</v>
      </c>
      <c r="U40" s="159">
        <v>5.5063320831654474</v>
      </c>
      <c r="V40" s="159">
        <v>5.5063320831654474</v>
      </c>
      <c r="W40" s="159">
        <v>5.5063320831654474</v>
      </c>
      <c r="X40" s="159">
        <v>5.5063320831654474</v>
      </c>
      <c r="Y40" s="159">
        <v>5.5063320831654474</v>
      </c>
      <c r="Z40" s="159">
        <v>5.5063320831654474</v>
      </c>
      <c r="AA40" s="159">
        <v>5.5063320831654474</v>
      </c>
      <c r="AB40" s="159">
        <v>5.5063320831654474</v>
      </c>
      <c r="AC40" s="159">
        <v>5.5063320831654474</v>
      </c>
      <c r="AD40" s="159">
        <v>5.5063320831654474</v>
      </c>
      <c r="AE40" s="159">
        <v>5.5063320831654474</v>
      </c>
      <c r="AF40" s="159">
        <v>5.5063320831654474</v>
      </c>
      <c r="AG40" s="159">
        <v>5.5063320831654474</v>
      </c>
      <c r="AH40" s="159">
        <v>5.5063320831654474</v>
      </c>
      <c r="AI40" s="159">
        <v>5.5063320831654474</v>
      </c>
      <c r="AJ40" s="159">
        <v>5.5063320831654474</v>
      </c>
      <c r="AK40" s="159">
        <v>5.5063320831654474</v>
      </c>
      <c r="AL40" s="159">
        <v>5.5063320831654474</v>
      </c>
      <c r="AM40" s="159">
        <v>5.5063320831654474</v>
      </c>
      <c r="AN40" s="159">
        <v>5.5063320831654474</v>
      </c>
      <c r="AO40" s="159">
        <v>5.5063320831654474</v>
      </c>
      <c r="AP40" s="159">
        <v>5.5063320831654474</v>
      </c>
      <c r="AQ40" s="159">
        <v>5.5063320831654474</v>
      </c>
      <c r="AR40" s="159">
        <v>5.5063320831654474</v>
      </c>
      <c r="AS40" s="159">
        <v>5.5063320831654474</v>
      </c>
      <c r="AT40" s="159">
        <v>5.5063320831654474</v>
      </c>
      <c r="AU40" s="159">
        <v>5.5063320831654474</v>
      </c>
      <c r="AV40" s="159">
        <v>5.5063320831654474</v>
      </c>
      <c r="AW40" s="159">
        <v>5.5063320831654474</v>
      </c>
      <c r="AX40" s="159">
        <v>5.5063320831654474</v>
      </c>
      <c r="AY40" s="159">
        <v>5.5063320831654474</v>
      </c>
      <c r="AZ40" s="159">
        <v>5.5063320831654474</v>
      </c>
      <c r="BA40" s="159">
        <v>5.5063320831654474</v>
      </c>
      <c r="BB40" s="159">
        <v>5.5063320831654474</v>
      </c>
      <c r="BC40" s="159">
        <v>5.5063320831654474</v>
      </c>
      <c r="BD40" s="159">
        <v>5.5063320831654474</v>
      </c>
      <c r="BE40" s="159">
        <v>5.5063320831654474</v>
      </c>
      <c r="BF40" s="159">
        <v>5.5063320831654474</v>
      </c>
      <c r="BG40" s="159">
        <v>5.5063320831654474</v>
      </c>
      <c r="BH40" s="159">
        <v>5.5063320831654474</v>
      </c>
      <c r="BI40" s="159">
        <v>5.5063320831654474</v>
      </c>
      <c r="BJ40" s="159">
        <v>5.5063320831654474</v>
      </c>
      <c r="BK40" s="159">
        <v>5.5063320831654474</v>
      </c>
      <c r="BL40" s="159">
        <v>5.5063320831654474</v>
      </c>
      <c r="BM40" s="159">
        <v>5.5063320831654474</v>
      </c>
      <c r="BN40" s="159">
        <v>5.5063320831654474</v>
      </c>
      <c r="BO40" s="159">
        <v>5.5063320831654474</v>
      </c>
      <c r="BP40" s="159">
        <v>5.5063320831654474</v>
      </c>
      <c r="BQ40" s="159">
        <v>5.5063320831654474</v>
      </c>
      <c r="BR40" s="159">
        <v>5.5063320831654474</v>
      </c>
      <c r="BS40" s="159">
        <v>5.5063320831654474</v>
      </c>
      <c r="BT40" s="159">
        <v>5.5063320831654474</v>
      </c>
      <c r="BU40" s="159">
        <v>5.5063320831654474</v>
      </c>
      <c r="BV40" s="159">
        <v>5.5063320831654474</v>
      </c>
      <c r="BW40" s="159">
        <v>5.5063320831654474</v>
      </c>
      <c r="BX40" s="159">
        <v>5.5063320831654474</v>
      </c>
      <c r="BY40" s="159">
        <v>5.5063320831654474</v>
      </c>
      <c r="BZ40" s="159">
        <v>5.5063320831654474</v>
      </c>
      <c r="CA40" s="159">
        <v>5.5063320831654474</v>
      </c>
      <c r="CB40" s="159">
        <v>5.5063320831654474</v>
      </c>
      <c r="CC40" s="159">
        <v>5.5063320831654474</v>
      </c>
      <c r="CD40" s="159">
        <v>5.5063320831654474</v>
      </c>
      <c r="CE40" s="159">
        <v>5.5063320831654474</v>
      </c>
      <c r="CF40" s="159">
        <v>5.5063320831654474</v>
      </c>
      <c r="CG40" s="159">
        <v>5.5063320831654474</v>
      </c>
      <c r="CH40" s="159">
        <v>5.5063320831654474</v>
      </c>
      <c r="CI40" s="159">
        <v>5.5063320831654474</v>
      </c>
      <c r="CJ40" s="159">
        <v>5.5063320831654474</v>
      </c>
      <c r="CK40" s="159">
        <v>5.5063320831654474</v>
      </c>
      <c r="CL40" s="159">
        <v>5.5063320831654474</v>
      </c>
      <c r="CM40" s="159">
        <v>5.5063320831654474</v>
      </c>
      <c r="CN40" s="159">
        <v>5.5063320831654474</v>
      </c>
      <c r="CO40" s="159">
        <v>5.5063320831654474</v>
      </c>
      <c r="CP40" s="159">
        <v>5.5063320831654474</v>
      </c>
      <c r="CQ40" s="159">
        <v>5.5063320831654474</v>
      </c>
      <c r="CR40" s="159">
        <v>5.5063320831654474</v>
      </c>
      <c r="CS40" s="159">
        <v>5.5063320831654474</v>
      </c>
      <c r="CT40" s="159">
        <v>5.5063320831654474</v>
      </c>
      <c r="CU40" s="159">
        <v>5.5063320831654474</v>
      </c>
      <c r="CV40" s="159">
        <v>5.5063320831654474</v>
      </c>
      <c r="CW40" s="159">
        <v>5.5063320831654474</v>
      </c>
      <c r="CX40" s="159">
        <v>5.5063320831654474</v>
      </c>
      <c r="CY40" s="159">
        <v>5.5063320831654474</v>
      </c>
      <c r="CZ40" s="159">
        <v>5.5063320831654474</v>
      </c>
      <c r="DA40" s="159">
        <v>5.5063320831654474</v>
      </c>
      <c r="DB40" s="159">
        <v>5.5063320831654474</v>
      </c>
      <c r="DC40" s="159">
        <v>5.5063320831654474</v>
      </c>
      <c r="DD40" s="159">
        <v>5.5063320831654474</v>
      </c>
      <c r="DE40" s="159">
        <v>5.5063320831654474</v>
      </c>
      <c r="DF40" s="159">
        <v>5.5063320831654474</v>
      </c>
      <c r="DG40" s="159">
        <v>5.5063320831654474</v>
      </c>
      <c r="DH40" s="159">
        <v>5.5063320831654474</v>
      </c>
      <c r="DI40" s="159">
        <v>5.5063320831654474</v>
      </c>
      <c r="DJ40" s="159">
        <v>5.5063320831654474</v>
      </c>
      <c r="DK40" s="159">
        <v>5.5063320831654474</v>
      </c>
      <c r="DL40" s="159">
        <v>5.5063320831654474</v>
      </c>
      <c r="DM40" s="159">
        <v>5.5063320831654474</v>
      </c>
      <c r="DN40" s="159">
        <v>5.5063320831654474</v>
      </c>
      <c r="DO40" s="159">
        <v>5.5063320831654474</v>
      </c>
      <c r="DP40" s="159">
        <v>5.5063320831654474</v>
      </c>
      <c r="DQ40" s="159">
        <v>5.5063320831654474</v>
      </c>
      <c r="DR40" s="159">
        <v>5.5063320831654474</v>
      </c>
      <c r="DS40" s="159">
        <v>5.5063320831654474</v>
      </c>
      <c r="DT40" s="159">
        <v>5.5063320831654474</v>
      </c>
      <c r="DU40" s="159">
        <v>5.5063320831654474</v>
      </c>
      <c r="DV40" s="159">
        <v>5.5063320831654474</v>
      </c>
      <c r="DW40" s="159">
        <v>5.5063320831654474</v>
      </c>
      <c r="DX40" s="159">
        <v>5.5063320831654474</v>
      </c>
      <c r="DY40" s="159">
        <v>5.5063320831654474</v>
      </c>
      <c r="DZ40" s="159">
        <v>5.5063320831654474</v>
      </c>
      <c r="EA40" s="159">
        <v>5.5063320831654474</v>
      </c>
      <c r="EB40" s="159">
        <v>5.5063320831654474</v>
      </c>
      <c r="EC40" s="159">
        <v>5.5063320831654474</v>
      </c>
      <c r="ED40" s="159">
        <v>5.5063320831654474</v>
      </c>
      <c r="EE40" s="159">
        <v>5.5063320831654474</v>
      </c>
      <c r="EF40" s="159">
        <v>5.5063320831654474</v>
      </c>
      <c r="EG40" s="159">
        <v>5.5063320831654474</v>
      </c>
      <c r="EH40" s="159">
        <v>5.5063320831654474</v>
      </c>
      <c r="EI40" s="159">
        <v>5.5063320831654474</v>
      </c>
      <c r="EJ40" s="159">
        <v>5.5063320831654474</v>
      </c>
      <c r="EK40" s="159">
        <v>5.5063320831654474</v>
      </c>
      <c r="EL40" s="159">
        <v>5.5063320831654474</v>
      </c>
      <c r="EM40" s="159">
        <v>5.5063320831654474</v>
      </c>
      <c r="EN40" s="159">
        <v>5.5063320831654474</v>
      </c>
      <c r="EO40" s="159">
        <v>5.5063320831654474</v>
      </c>
      <c r="EP40" s="159">
        <v>5.5063320831654474</v>
      </c>
      <c r="EQ40" s="159">
        <v>5.5063320831654474</v>
      </c>
      <c r="ER40" s="159">
        <v>5.5063320831654474</v>
      </c>
      <c r="ES40" s="159">
        <v>5.5063320831654474</v>
      </c>
      <c r="ET40" s="159">
        <v>5.5063320831654474</v>
      </c>
      <c r="EU40" s="159">
        <v>5.5063320831654474</v>
      </c>
      <c r="EV40" s="159">
        <v>5.5063320831654474</v>
      </c>
      <c r="EW40" s="159">
        <v>5.5063320831654474</v>
      </c>
      <c r="EX40" s="159">
        <v>5.5063320831654474</v>
      </c>
      <c r="EY40" s="159">
        <v>5.5063320831654474</v>
      </c>
      <c r="EZ40" s="159">
        <v>5.5063320831654474</v>
      </c>
      <c r="FA40" s="159">
        <v>5.5063320831654474</v>
      </c>
      <c r="FB40" s="159">
        <v>5.5063320831654474</v>
      </c>
      <c r="FC40" s="159">
        <v>5.5063320831654474</v>
      </c>
      <c r="FD40" s="159">
        <v>5.5063320831654474</v>
      </c>
      <c r="FE40" s="159">
        <v>5.5063320831654474</v>
      </c>
      <c r="FF40" s="159">
        <v>5.5063320831654474</v>
      </c>
      <c r="FG40" s="159">
        <v>5.5063320831654474</v>
      </c>
      <c r="FH40" s="159">
        <v>5.5063320831654474</v>
      </c>
      <c r="FI40" s="159">
        <v>5.5063320831654474</v>
      </c>
      <c r="FJ40" s="159">
        <v>5.5063320831654474</v>
      </c>
      <c r="FK40" s="159">
        <v>5.5063320831654474</v>
      </c>
      <c r="FL40" s="159">
        <v>5.5063320831654474</v>
      </c>
      <c r="FM40" s="159">
        <v>5.5063320831654474</v>
      </c>
      <c r="FN40" s="159">
        <v>5.5063320831654474</v>
      </c>
      <c r="FO40" s="159">
        <v>5.5063320831654474</v>
      </c>
      <c r="FP40" s="159">
        <v>5.5063320831654474</v>
      </c>
      <c r="FQ40" s="159">
        <v>5.5063320831654474</v>
      </c>
      <c r="FR40" s="159">
        <v>5.5063320831654474</v>
      </c>
      <c r="FS40" s="159">
        <v>5.5063320831654474</v>
      </c>
      <c r="FT40" s="159">
        <v>5.5063320831654474</v>
      </c>
      <c r="FU40" s="159">
        <v>5.5063320831654474</v>
      </c>
      <c r="FV40" s="159">
        <v>5.5063320831654474</v>
      </c>
      <c r="FW40" s="159">
        <v>5.5063320831654474</v>
      </c>
      <c r="FX40" s="159">
        <v>5.5063320831654474</v>
      </c>
      <c r="FY40" s="159">
        <v>5.5063320831654474</v>
      </c>
      <c r="FZ40" s="159">
        <v>5.5063320831654474</v>
      </c>
      <c r="GA40" s="159">
        <v>5.5063320831654474</v>
      </c>
      <c r="GB40" s="159">
        <v>5.5063320831654474</v>
      </c>
      <c r="GC40" s="159">
        <v>5.5063320831654474</v>
      </c>
      <c r="GD40" s="159">
        <v>5.5063320831654474</v>
      </c>
      <c r="GE40" s="159">
        <v>5.5063320831654474</v>
      </c>
      <c r="GF40" s="159">
        <v>5.5063320831654474</v>
      </c>
      <c r="GG40" s="159">
        <v>5.5063320831654474</v>
      </c>
      <c r="GH40" s="159">
        <v>5.5063320831654474</v>
      </c>
      <c r="GI40" s="159">
        <v>5.5063320831654474</v>
      </c>
      <c r="GJ40" s="159">
        <v>5.5063320831654474</v>
      </c>
      <c r="GK40" s="159">
        <v>5.5063320831654474</v>
      </c>
      <c r="GL40" s="159">
        <v>5.5063320831654474</v>
      </c>
      <c r="GM40" s="159">
        <v>5.5063320831654474</v>
      </c>
      <c r="GN40" s="159">
        <v>5.5063320831654474</v>
      </c>
      <c r="GO40" s="159">
        <v>5.5063320831654474</v>
      </c>
      <c r="GP40" s="159">
        <v>5.5063320831654474</v>
      </c>
      <c r="GQ40" s="159">
        <v>5.5063320831654474</v>
      </c>
      <c r="GR40" s="159">
        <v>5.5063320831654474</v>
      </c>
      <c r="GS40" s="159">
        <v>5.5063320831654474</v>
      </c>
      <c r="GT40" s="159">
        <v>5.5063320831654474</v>
      </c>
      <c r="GU40" s="159">
        <v>5.5063320831654474</v>
      </c>
      <c r="GV40" s="159">
        <v>5.5063320831654474</v>
      </c>
      <c r="GW40" s="159">
        <v>5.5063320831654474</v>
      </c>
      <c r="GX40" s="159">
        <v>5.5063320831654474</v>
      </c>
      <c r="GY40" s="159">
        <v>5.5063320831654474</v>
      </c>
      <c r="GZ40" s="159">
        <v>5.5063320831654474</v>
      </c>
      <c r="HA40" s="159">
        <v>5.5063320831654474</v>
      </c>
      <c r="HB40" s="159">
        <v>5.5063320831654474</v>
      </c>
      <c r="HC40" s="159">
        <v>5.5063320831654474</v>
      </c>
      <c r="HD40" s="159">
        <v>5.5063320831654474</v>
      </c>
      <c r="HE40" s="159">
        <v>5.5063320831654474</v>
      </c>
      <c r="HF40" s="159">
        <v>5.5063320831654474</v>
      </c>
      <c r="HG40" s="159">
        <v>5.5063320831654474</v>
      </c>
      <c r="HH40" s="159">
        <v>5.5063320831654474</v>
      </c>
      <c r="HI40" s="159">
        <v>5.5063320831654474</v>
      </c>
      <c r="HJ40" s="159">
        <v>5.5063320831654474</v>
      </c>
      <c r="HK40" s="159">
        <v>5.5063320831654474</v>
      </c>
      <c r="HL40" s="159">
        <v>5.5063320831654474</v>
      </c>
      <c r="HM40" s="159">
        <v>5.5063320831654474</v>
      </c>
      <c r="HN40" s="159">
        <v>5.5063320831654474</v>
      </c>
      <c r="HO40" s="159">
        <v>5.5063320831654474</v>
      </c>
      <c r="HP40" s="159">
        <v>5.5063320831654474</v>
      </c>
      <c r="HQ40" s="159">
        <v>5.5063320831654474</v>
      </c>
      <c r="HR40" s="159">
        <v>5.5063320831654474</v>
      </c>
      <c r="HS40" s="159">
        <v>5.5063320831654474</v>
      </c>
      <c r="HT40" s="159">
        <v>5.5063320831654474</v>
      </c>
      <c r="HU40" s="159">
        <v>5.5063320831654474</v>
      </c>
      <c r="HV40" s="159">
        <v>5.5063320831654474</v>
      </c>
      <c r="HW40" s="159">
        <v>5.5063320831654474</v>
      </c>
      <c r="HX40" s="159">
        <v>5.5063320831654474</v>
      </c>
      <c r="HY40" s="159">
        <v>5.5063320831654474</v>
      </c>
      <c r="HZ40" s="159">
        <v>5.5063320831654474</v>
      </c>
      <c r="IA40" s="159">
        <v>5.5063320831654474</v>
      </c>
      <c r="IB40" s="159">
        <v>5.5063320831654474</v>
      </c>
      <c r="IC40" s="159">
        <v>5.5063320831654474</v>
      </c>
      <c r="ID40" s="159">
        <v>5.5063320831654474</v>
      </c>
      <c r="IE40" s="159">
        <v>5.5063320831654474</v>
      </c>
      <c r="IF40" s="159">
        <v>5.5063320831654474</v>
      </c>
      <c r="IG40" s="159">
        <v>5.5063320831654474</v>
      </c>
      <c r="IH40" s="159">
        <v>5.5063320831654474</v>
      </c>
      <c r="II40" s="159">
        <v>5.5063320831654474</v>
      </c>
      <c r="IJ40" s="159">
        <v>5.5063320831654474</v>
      </c>
      <c r="IK40" s="159">
        <v>5.5063320831654474</v>
      </c>
      <c r="IL40" s="159">
        <v>5.5063320831654474</v>
      </c>
      <c r="IM40" s="159">
        <v>5.5063320831654474</v>
      </c>
      <c r="IN40" s="159">
        <v>5.5063320831654474</v>
      </c>
      <c r="IO40" s="159">
        <v>5.5063320831654474</v>
      </c>
      <c r="IP40" s="159">
        <v>5.5063320831654474</v>
      </c>
      <c r="IQ40" s="159">
        <v>5.5063320831654474</v>
      </c>
      <c r="IR40" s="159">
        <v>5.5063320831654474</v>
      </c>
      <c r="IS40" s="159">
        <v>5.5063320831654474</v>
      </c>
      <c r="IT40" s="159">
        <v>5.5063320831654474</v>
      </c>
      <c r="IU40" s="159">
        <v>5.5063320831654474</v>
      </c>
      <c r="IV40" s="159">
        <v>5.5063320831654474</v>
      </c>
      <c r="IW40" s="159">
        <v>5.5063320831654474</v>
      </c>
      <c r="IX40" s="159">
        <v>5.5063320831654474</v>
      </c>
      <c r="IY40" s="159">
        <v>5.5063320831654474</v>
      </c>
      <c r="IZ40" s="159">
        <v>5.5063320831654474</v>
      </c>
      <c r="JA40" s="159">
        <v>5.5063320831654474</v>
      </c>
      <c r="JB40" s="159">
        <v>5.5063320831654474</v>
      </c>
      <c r="JC40" s="159">
        <v>5.5063320831654474</v>
      </c>
      <c r="JD40" s="159">
        <v>5.5063320831654474</v>
      </c>
      <c r="JE40" s="159">
        <v>5.5063320831654474</v>
      </c>
      <c r="JF40" s="159">
        <v>5.5063320831654474</v>
      </c>
      <c r="JG40" s="159">
        <v>5.5063320831654474</v>
      </c>
      <c r="JH40" s="159">
        <v>5.5063320831654474</v>
      </c>
      <c r="JI40" s="159">
        <v>5.5063320831654474</v>
      </c>
      <c r="JJ40" s="159">
        <v>5.5063320831654474</v>
      </c>
      <c r="JK40" s="159">
        <v>5.5063320831654474</v>
      </c>
      <c r="JL40" s="159">
        <v>5.5063320831654474</v>
      </c>
      <c r="JM40" s="159">
        <v>5.5063320831654474</v>
      </c>
      <c r="JN40" s="159">
        <v>5.5063320831654474</v>
      </c>
      <c r="JO40" s="159">
        <v>5.5063320831654474</v>
      </c>
      <c r="JP40" s="159">
        <v>5.5063320831654474</v>
      </c>
      <c r="JQ40" s="159">
        <v>5.5063320831654474</v>
      </c>
      <c r="JR40" s="159">
        <v>5.5063320831654474</v>
      </c>
      <c r="JS40" s="159">
        <v>5.5063320831654474</v>
      </c>
      <c r="JT40" s="159">
        <v>5.5063320831654474</v>
      </c>
      <c r="JU40" s="159">
        <v>5.5063320831654474</v>
      </c>
      <c r="JV40" s="159">
        <v>5.5063320831654474</v>
      </c>
      <c r="JW40" s="159">
        <v>5.5063320831654474</v>
      </c>
      <c r="JX40" s="159">
        <v>5.5063320831654474</v>
      </c>
      <c r="JY40" s="159">
        <v>5.5063320831654474</v>
      </c>
      <c r="JZ40" s="159">
        <v>5.5063320831654474</v>
      </c>
      <c r="KA40" s="159">
        <v>5.5063320831654474</v>
      </c>
      <c r="KB40" s="159">
        <v>5.5063320831654474</v>
      </c>
      <c r="KC40" s="159">
        <v>5.5063320831654474</v>
      </c>
      <c r="KD40" s="159">
        <v>5.5063320831654474</v>
      </c>
      <c r="KE40" s="159">
        <v>5.5063320831654474</v>
      </c>
      <c r="KF40" s="159">
        <v>5.5063320831654474</v>
      </c>
      <c r="KG40" s="159">
        <v>5.5063320831654474</v>
      </c>
      <c r="KH40" s="159">
        <v>5.5063320831654474</v>
      </c>
      <c r="KI40" s="159">
        <v>5.5063320831654474</v>
      </c>
      <c r="KJ40" s="159">
        <v>5.5063320831654474</v>
      </c>
      <c r="KK40" s="159">
        <v>5.5063320831654474</v>
      </c>
      <c r="KL40" s="159">
        <v>5.5063320831654474</v>
      </c>
      <c r="KM40" s="159">
        <v>5.5063320831654474</v>
      </c>
      <c r="KN40" s="159">
        <v>5.5063320831654474</v>
      </c>
      <c r="KO40" s="159">
        <v>5.5063320831654474</v>
      </c>
      <c r="KP40" s="159">
        <v>5.5063320831654474</v>
      </c>
      <c r="KQ40" s="159">
        <v>5.5063320831654474</v>
      </c>
      <c r="KR40" s="159">
        <v>5.5063320831654474</v>
      </c>
      <c r="KS40" s="159">
        <v>5.5063320831654474</v>
      </c>
      <c r="KT40" s="159">
        <v>5.5063320831654474</v>
      </c>
      <c r="KU40" s="159">
        <v>5.5063320831654474</v>
      </c>
      <c r="KV40" s="159">
        <v>5.5063320831654474</v>
      </c>
      <c r="KW40" s="159">
        <v>5.5063320831654474</v>
      </c>
      <c r="KX40" s="159">
        <v>5.5063320831654474</v>
      </c>
      <c r="KY40" s="159">
        <v>5.5063320831654474</v>
      </c>
      <c r="KZ40" s="159">
        <v>5.5063320831654474</v>
      </c>
      <c r="LA40" s="159">
        <v>5.5063320831654474</v>
      </c>
      <c r="LB40" s="159">
        <v>5.5063320831654474</v>
      </c>
      <c r="LC40" s="159">
        <v>5.5063320831654474</v>
      </c>
      <c r="LD40" s="159">
        <v>5.5063320831654474</v>
      </c>
      <c r="LE40" s="159">
        <v>5.5063320831654474</v>
      </c>
      <c r="LF40" s="159">
        <v>5.5063320831654474</v>
      </c>
      <c r="LG40" s="159">
        <v>5.5063320831654474</v>
      </c>
      <c r="LH40" s="159">
        <v>5.5063320831654474</v>
      </c>
      <c r="LI40" s="159">
        <v>5.5063320831654474</v>
      </c>
      <c r="LJ40" s="159">
        <v>5.5063320831654474</v>
      </c>
      <c r="LK40" s="159">
        <v>5.5063320831654474</v>
      </c>
      <c r="LL40" s="159">
        <v>5.5063320831654474</v>
      </c>
      <c r="LM40" s="159">
        <v>5.5063320831654474</v>
      </c>
      <c r="LN40" s="159">
        <v>5.5063320831654474</v>
      </c>
      <c r="LO40" s="159">
        <v>5.5063320831654474</v>
      </c>
      <c r="LP40" s="159">
        <v>5.5063320831654474</v>
      </c>
      <c r="LQ40" s="159">
        <v>5.5063320831654474</v>
      </c>
      <c r="LR40" s="159">
        <v>5.5063320831654474</v>
      </c>
      <c r="LS40" s="159">
        <v>5.5063320831654474</v>
      </c>
      <c r="LT40" s="159">
        <v>5.5063320831654474</v>
      </c>
      <c r="LU40" s="159">
        <v>5.5063320831654474</v>
      </c>
      <c r="LV40" s="159">
        <v>5.5063320831654474</v>
      </c>
      <c r="LW40" s="159">
        <v>5.5063320831654474</v>
      </c>
      <c r="LX40" s="159">
        <v>5.5063320831654474</v>
      </c>
      <c r="LY40" s="159">
        <v>5.5063320831654474</v>
      </c>
      <c r="LZ40" s="159">
        <v>5.5063320831654474</v>
      </c>
      <c r="MA40" s="159">
        <v>5.5063320831654474</v>
      </c>
      <c r="MB40" s="159">
        <v>5.5063320831654474</v>
      </c>
      <c r="MC40" s="159">
        <v>5.5063320831654474</v>
      </c>
      <c r="MD40" s="159">
        <v>5.5063320831654474</v>
      </c>
      <c r="ME40" s="159">
        <v>5.5063320831654474</v>
      </c>
      <c r="MF40" s="159">
        <v>5.5063320831654474</v>
      </c>
      <c r="MG40" s="159">
        <v>5.5063320831654474</v>
      </c>
      <c r="MH40" s="159">
        <v>5.5063320831654474</v>
      </c>
      <c r="MI40" s="159">
        <v>5.5063320831654474</v>
      </c>
      <c r="MJ40" s="159">
        <v>5.5063320831654474</v>
      </c>
      <c r="MK40" s="159">
        <v>5.5063320831654474</v>
      </c>
      <c r="ML40" s="159">
        <v>5.5063320831654474</v>
      </c>
      <c r="MM40" s="159">
        <v>5.5063320831654474</v>
      </c>
      <c r="MN40" s="159">
        <v>5.5063320831654474</v>
      </c>
      <c r="MO40" s="159">
        <v>5.5063320831654474</v>
      </c>
      <c r="MP40" s="159">
        <v>5.5063320831654474</v>
      </c>
      <c r="MQ40" s="159">
        <v>5.5063320831654474</v>
      </c>
      <c r="MR40" s="159">
        <v>5.5063320831654474</v>
      </c>
      <c r="MS40" s="159">
        <v>5.5063320831654474</v>
      </c>
      <c r="MT40" s="159">
        <v>5.5063320831654474</v>
      </c>
      <c r="MU40" s="159">
        <v>5.5063320831654474</v>
      </c>
      <c r="MV40" s="159">
        <v>5.5063320831654474</v>
      </c>
      <c r="MW40" s="159">
        <v>5.5063320831654474</v>
      </c>
      <c r="MX40" s="159">
        <v>5.5063320831654474</v>
      </c>
      <c r="MY40" s="159">
        <v>5.5063320831654474</v>
      </c>
      <c r="MZ40" s="159">
        <v>5.5063320831654474</v>
      </c>
      <c r="NA40" s="159">
        <v>5.5063320831654474</v>
      </c>
      <c r="NB40" s="159">
        <v>5.5063320831654474</v>
      </c>
      <c r="NC40" s="159">
        <v>5.5063320831654474</v>
      </c>
      <c r="ND40" s="159">
        <v>5.5063320831654474</v>
      </c>
      <c r="NE40" s="159">
        <v>5.5063320831654474</v>
      </c>
      <c r="NF40" s="159">
        <v>5.5063320831654474</v>
      </c>
      <c r="NG40" s="159">
        <v>5.5063320831654474</v>
      </c>
      <c r="NH40" s="159">
        <v>5.5063320831654474</v>
      </c>
      <c r="NI40" s="159">
        <v>5.5063320831654474</v>
      </c>
      <c r="NJ40" s="159">
        <v>5.5063320831654474</v>
      </c>
      <c r="NK40" s="159">
        <v>5.5063320831654474</v>
      </c>
      <c r="NL40" s="159">
        <v>5.5063320831654474</v>
      </c>
      <c r="NM40" s="159">
        <v>5.5063320831654474</v>
      </c>
      <c r="NN40" s="159">
        <v>5.5063320831654474</v>
      </c>
      <c r="NO40" s="159">
        <v>5.5063320831654474</v>
      </c>
      <c r="NP40" s="159">
        <v>5.5063320831654474</v>
      </c>
      <c r="NQ40" s="159">
        <v>5.5063320831654474</v>
      </c>
      <c r="NR40" s="159">
        <v>5.5063320831654474</v>
      </c>
      <c r="NS40" s="159">
        <v>5.5063320831654474</v>
      </c>
      <c r="NT40" s="159">
        <v>5.5063320831654474</v>
      </c>
      <c r="NU40" s="159">
        <v>5.5063320831654474</v>
      </c>
      <c r="NV40" s="159">
        <v>5.5063320831654474</v>
      </c>
      <c r="NW40" s="159">
        <v>5.5063320831654474</v>
      </c>
      <c r="NX40" s="159">
        <v>5.5063320831654474</v>
      </c>
      <c r="NY40" s="159">
        <v>5.5063320831654474</v>
      </c>
      <c r="NZ40" s="159">
        <v>5.5063320831654474</v>
      </c>
      <c r="OA40" s="159">
        <v>5.5063320831654474</v>
      </c>
      <c r="OB40" s="159">
        <v>5.5063320831654474</v>
      </c>
      <c r="OC40" s="159">
        <v>5.5063320831654474</v>
      </c>
      <c r="OD40" s="159">
        <v>5.5063320831654474</v>
      </c>
      <c r="OE40" s="159">
        <v>5.5063320831654474</v>
      </c>
      <c r="OF40" s="159">
        <v>5.5063320831654474</v>
      </c>
      <c r="OG40" s="159">
        <v>5.5063320831654474</v>
      </c>
      <c r="OH40" s="159">
        <v>5.5063320831654474</v>
      </c>
      <c r="OI40" s="159">
        <v>5.5063320831654474</v>
      </c>
      <c r="OJ40" s="159">
        <v>5.5063320831654474</v>
      </c>
      <c r="OK40" s="159">
        <v>5.5063320831654474</v>
      </c>
      <c r="OL40" s="159">
        <v>5.5063320831654474</v>
      </c>
      <c r="OM40" s="159">
        <v>5.5063320831654474</v>
      </c>
      <c r="ON40" s="159">
        <v>5.5063320831654474</v>
      </c>
      <c r="OO40" s="159">
        <v>5.5063320831654474</v>
      </c>
      <c r="OP40" s="159">
        <v>5.5063320831654474</v>
      </c>
      <c r="OQ40" s="159">
        <v>5.5063320831654474</v>
      </c>
      <c r="OR40" s="159">
        <v>5.5063320831654474</v>
      </c>
      <c r="OS40" s="159">
        <v>5.5063320831654474</v>
      </c>
      <c r="OT40" s="159">
        <v>5.5063320831654474</v>
      </c>
      <c r="OU40" s="159">
        <v>5.5063320831654474</v>
      </c>
      <c r="OV40" s="159">
        <v>5.5063320831654474</v>
      </c>
      <c r="OW40" s="159">
        <v>5.5063320831654474</v>
      </c>
      <c r="OX40" s="159">
        <v>5.5063320831654474</v>
      </c>
      <c r="OY40" s="159">
        <v>5.5063320831654474</v>
      </c>
      <c r="OZ40" s="159">
        <v>5.5063320831654474</v>
      </c>
      <c r="PA40" s="159">
        <v>5.5063320831654474</v>
      </c>
      <c r="PB40" s="159">
        <v>5.5063320831654474</v>
      </c>
      <c r="PC40" s="159">
        <v>5.5063320831654474</v>
      </c>
      <c r="PD40" s="159">
        <v>5.5063320831654474</v>
      </c>
      <c r="PE40" s="159">
        <v>5.5063320831654474</v>
      </c>
      <c r="PF40" s="159">
        <v>5.5063320831654474</v>
      </c>
      <c r="PG40" s="159">
        <v>5.5063320831654474</v>
      </c>
      <c r="PH40" s="159">
        <v>5.5063320831654474</v>
      </c>
      <c r="PI40" s="159">
        <v>5.5063320831654474</v>
      </c>
      <c r="PJ40" s="159">
        <v>5.5063320831654474</v>
      </c>
      <c r="PK40" s="159">
        <v>5.5063320831654474</v>
      </c>
      <c r="PL40" s="159">
        <v>5.5063320831654474</v>
      </c>
      <c r="PM40" s="159">
        <v>5.5063320831654474</v>
      </c>
      <c r="PN40" s="159">
        <v>5.5063320831654474</v>
      </c>
      <c r="PO40" s="159">
        <v>5.5063320831654474</v>
      </c>
      <c r="PP40" s="159">
        <v>5.5063320831654474</v>
      </c>
      <c r="PQ40" s="159">
        <v>5.5063320831654474</v>
      </c>
      <c r="PR40" s="159">
        <v>5.5063320831654474</v>
      </c>
      <c r="PS40" s="159">
        <v>5.5063320831654474</v>
      </c>
      <c r="PT40" s="159">
        <v>5.5063320831654474</v>
      </c>
      <c r="PU40" s="159">
        <v>5.5063320831654474</v>
      </c>
      <c r="PV40" s="159">
        <v>5.5063320831654474</v>
      </c>
      <c r="PW40" s="159">
        <v>5.5063320831654474</v>
      </c>
      <c r="PX40" s="159">
        <v>5.5063320831654474</v>
      </c>
      <c r="PY40" s="159">
        <v>5.5063320831654474</v>
      </c>
      <c r="PZ40" s="159">
        <v>5.5063320831654474</v>
      </c>
      <c r="QA40" s="159">
        <v>5.5063320831654474</v>
      </c>
      <c r="QB40" s="159">
        <v>5.5063320831654474</v>
      </c>
      <c r="QC40" s="159">
        <v>5.5063320831654474</v>
      </c>
      <c r="QD40" s="159">
        <v>5.5063320831654474</v>
      </c>
      <c r="QE40" s="159">
        <v>5.5063320831654474</v>
      </c>
      <c r="QF40" s="159">
        <v>5.5063320831654474</v>
      </c>
      <c r="QG40" s="159">
        <v>5.5063320831654474</v>
      </c>
      <c r="QH40" s="159">
        <v>5.5063320831654474</v>
      </c>
      <c r="QI40" s="159">
        <v>5.5063320831654474</v>
      </c>
      <c r="QJ40" s="159">
        <v>5.5063320831654474</v>
      </c>
      <c r="QK40" s="159">
        <v>5.5063320831654474</v>
      </c>
      <c r="QL40" s="159">
        <v>5.5063320831654474</v>
      </c>
      <c r="QM40" s="159">
        <v>5.5063320831654474</v>
      </c>
      <c r="QN40" s="159">
        <v>5.5063320831654474</v>
      </c>
      <c r="QO40" s="159">
        <v>5.5063320831654474</v>
      </c>
      <c r="QP40" s="159">
        <v>5.5063320831654474</v>
      </c>
      <c r="QQ40" s="159">
        <v>5.5063320831654474</v>
      </c>
      <c r="QR40" s="159">
        <v>5.5063320831654474</v>
      </c>
      <c r="QS40" s="159">
        <v>5.5063320831654474</v>
      </c>
      <c r="QT40" s="159">
        <v>5.5063320831654474</v>
      </c>
      <c r="QU40" s="159">
        <v>5.5063320831654474</v>
      </c>
      <c r="QV40" s="159">
        <v>5.5063320831654474</v>
      </c>
      <c r="QW40" s="159">
        <v>5.5063320831654474</v>
      </c>
      <c r="QX40" s="159">
        <v>5.5063320831654474</v>
      </c>
      <c r="QY40" s="159">
        <v>5.5063320831654474</v>
      </c>
      <c r="QZ40" s="159">
        <v>5.5063320831654474</v>
      </c>
      <c r="RA40" s="159">
        <v>5.5063320831654474</v>
      </c>
      <c r="RB40" s="159">
        <v>5.5063320831654474</v>
      </c>
      <c r="RC40" s="159">
        <v>5.5063320831654474</v>
      </c>
      <c r="RD40" s="159">
        <v>5.5063320831654474</v>
      </c>
      <c r="RE40" s="159">
        <v>5.5063320831654474</v>
      </c>
      <c r="RF40" s="159">
        <v>5.5063320831654474</v>
      </c>
      <c r="RG40" s="159">
        <v>5.5063320831654474</v>
      </c>
      <c r="RH40" s="159">
        <v>5.5063320831654474</v>
      </c>
      <c r="RI40" s="159">
        <v>5.5063320831654474</v>
      </c>
      <c r="RJ40" s="159">
        <v>5.5063320831654474</v>
      </c>
      <c r="RK40" s="159">
        <v>5.5063320831654474</v>
      </c>
      <c r="RL40" s="159">
        <v>5.5063320831654474</v>
      </c>
      <c r="RM40" s="159">
        <v>5.5063320831654474</v>
      </c>
      <c r="RN40" s="159">
        <v>5.5063320831654474</v>
      </c>
      <c r="RO40" s="159">
        <v>5.5063320831654474</v>
      </c>
      <c r="RP40" s="159">
        <v>5.5063320831654474</v>
      </c>
      <c r="RQ40" s="159">
        <v>5.5063320831654474</v>
      </c>
      <c r="RR40" s="159">
        <v>5.5063320831654474</v>
      </c>
      <c r="RS40" s="159">
        <v>5.5063320831654474</v>
      </c>
      <c r="RT40" s="159">
        <v>5.5063320831654474</v>
      </c>
      <c r="RU40" s="159">
        <v>5.5063320831654474</v>
      </c>
      <c r="RV40" s="159">
        <v>5.5063320831654474</v>
      </c>
      <c r="RW40" s="159">
        <v>5.5063320831654474</v>
      </c>
      <c r="RX40" s="159">
        <v>5.5063320831654474</v>
      </c>
      <c r="RY40" s="159">
        <v>5.5063320831654474</v>
      </c>
      <c r="RZ40" s="159">
        <v>5.5063320831654474</v>
      </c>
      <c r="SA40" s="159">
        <v>5.5063320831654474</v>
      </c>
      <c r="SB40" s="159">
        <v>5.5063320831654474</v>
      </c>
      <c r="SC40" s="159">
        <v>5.5063320831654474</v>
      </c>
      <c r="SD40" s="159">
        <v>5.5063320831654474</v>
      </c>
      <c r="SE40" s="159">
        <v>5.5063320831654474</v>
      </c>
      <c r="SF40" s="159">
        <v>5.5063320831654474</v>
      </c>
      <c r="SG40" s="159">
        <v>5.5063320831654474</v>
      </c>
    </row>
    <row r="41" spans="1:501" x14ac:dyDescent="0.35">
      <c r="A41" s="158">
        <v>2027</v>
      </c>
      <c r="B41" s="159">
        <v>5.5861339974142208</v>
      </c>
      <c r="C41" s="159">
        <v>5.5861339974142208</v>
      </c>
      <c r="D41" s="159">
        <v>5.5861339974142208</v>
      </c>
      <c r="E41" s="159">
        <v>5.5861339974142208</v>
      </c>
      <c r="F41" s="159">
        <v>5.5861339974142208</v>
      </c>
      <c r="G41" s="159">
        <v>5.5861339974142208</v>
      </c>
      <c r="H41" s="159">
        <v>5.5861339974142208</v>
      </c>
      <c r="I41" s="159">
        <v>5.5861339974142208</v>
      </c>
      <c r="J41" s="159">
        <v>5.5861339974142208</v>
      </c>
      <c r="K41" s="159">
        <v>5.5861339974142208</v>
      </c>
      <c r="L41" s="159">
        <v>5.5861339974142208</v>
      </c>
      <c r="M41" s="159">
        <v>5.5861339974142208</v>
      </c>
      <c r="N41" s="159">
        <v>5.5861339974142208</v>
      </c>
      <c r="O41" s="159">
        <v>5.5861339974142208</v>
      </c>
      <c r="P41" s="159">
        <v>5.5861339974142208</v>
      </c>
      <c r="Q41" s="159">
        <v>5.5861339974142208</v>
      </c>
      <c r="R41" s="159">
        <v>5.5861339974142208</v>
      </c>
      <c r="S41" s="159">
        <v>5.5861339974142208</v>
      </c>
      <c r="T41" s="159">
        <v>5.5861339974142208</v>
      </c>
      <c r="U41" s="159">
        <v>5.5861339974142208</v>
      </c>
      <c r="V41" s="159">
        <v>5.5861339974142208</v>
      </c>
      <c r="W41" s="159">
        <v>5.5861339974142208</v>
      </c>
      <c r="X41" s="159">
        <v>5.5861339974142208</v>
      </c>
      <c r="Y41" s="159">
        <v>5.5861339974142208</v>
      </c>
      <c r="Z41" s="159">
        <v>5.5861339974142208</v>
      </c>
      <c r="AA41" s="159">
        <v>5.5861339974142208</v>
      </c>
      <c r="AB41" s="159">
        <v>5.5861339974142208</v>
      </c>
      <c r="AC41" s="159">
        <v>5.5861339974142208</v>
      </c>
      <c r="AD41" s="159">
        <v>5.5861339974142208</v>
      </c>
      <c r="AE41" s="159">
        <v>5.5861339974142208</v>
      </c>
      <c r="AF41" s="159">
        <v>5.5861339974142208</v>
      </c>
      <c r="AG41" s="159">
        <v>5.5861339974142208</v>
      </c>
      <c r="AH41" s="159">
        <v>5.5861339974142208</v>
      </c>
      <c r="AI41" s="159">
        <v>5.5861339974142208</v>
      </c>
      <c r="AJ41" s="159">
        <v>5.5861339974142208</v>
      </c>
      <c r="AK41" s="159">
        <v>5.5861339974142208</v>
      </c>
      <c r="AL41" s="159">
        <v>5.5861339974142208</v>
      </c>
      <c r="AM41" s="159">
        <v>5.5861339974142208</v>
      </c>
      <c r="AN41" s="159">
        <v>5.5861339974142208</v>
      </c>
      <c r="AO41" s="159">
        <v>5.5861339974142208</v>
      </c>
      <c r="AP41" s="159">
        <v>5.5861339974142208</v>
      </c>
      <c r="AQ41" s="159">
        <v>5.5861339974142208</v>
      </c>
      <c r="AR41" s="159">
        <v>5.5861339974142208</v>
      </c>
      <c r="AS41" s="159">
        <v>5.5861339974142208</v>
      </c>
      <c r="AT41" s="159">
        <v>5.5861339974142208</v>
      </c>
      <c r="AU41" s="159">
        <v>5.5861339974142208</v>
      </c>
      <c r="AV41" s="159">
        <v>5.5861339974142208</v>
      </c>
      <c r="AW41" s="159">
        <v>5.5861339974142208</v>
      </c>
      <c r="AX41" s="159">
        <v>5.5861339974142208</v>
      </c>
      <c r="AY41" s="159">
        <v>5.5861339974142208</v>
      </c>
      <c r="AZ41" s="159">
        <v>5.5861339974142208</v>
      </c>
      <c r="BA41" s="159">
        <v>5.5861339974142208</v>
      </c>
      <c r="BB41" s="159">
        <v>5.5861339974142208</v>
      </c>
      <c r="BC41" s="159">
        <v>5.5861339974142208</v>
      </c>
      <c r="BD41" s="159">
        <v>5.5861339974142208</v>
      </c>
      <c r="BE41" s="159">
        <v>5.5861339974142208</v>
      </c>
      <c r="BF41" s="159">
        <v>5.5861339974142208</v>
      </c>
      <c r="BG41" s="159">
        <v>5.5861339974142208</v>
      </c>
      <c r="BH41" s="159">
        <v>5.5861339974142208</v>
      </c>
      <c r="BI41" s="159">
        <v>5.5861339974142208</v>
      </c>
      <c r="BJ41" s="159">
        <v>5.5861339974142208</v>
      </c>
      <c r="BK41" s="159">
        <v>5.5861339974142208</v>
      </c>
      <c r="BL41" s="159">
        <v>5.5861339974142208</v>
      </c>
      <c r="BM41" s="159">
        <v>5.5861339974142208</v>
      </c>
      <c r="BN41" s="159">
        <v>5.5861339974142208</v>
      </c>
      <c r="BO41" s="159">
        <v>5.5861339974142208</v>
      </c>
      <c r="BP41" s="159">
        <v>5.5861339974142208</v>
      </c>
      <c r="BQ41" s="159">
        <v>5.5861339974142208</v>
      </c>
      <c r="BR41" s="159">
        <v>5.5861339974142208</v>
      </c>
      <c r="BS41" s="159">
        <v>5.5861339974142208</v>
      </c>
      <c r="BT41" s="159">
        <v>5.5861339974142208</v>
      </c>
      <c r="BU41" s="159">
        <v>5.5861339974142208</v>
      </c>
      <c r="BV41" s="159">
        <v>5.5861339974142208</v>
      </c>
      <c r="BW41" s="159">
        <v>5.5861339974142208</v>
      </c>
      <c r="BX41" s="159">
        <v>5.5861339974142208</v>
      </c>
      <c r="BY41" s="159">
        <v>5.5861339974142208</v>
      </c>
      <c r="BZ41" s="159">
        <v>5.5861339974142208</v>
      </c>
      <c r="CA41" s="159">
        <v>5.5861339974142208</v>
      </c>
      <c r="CB41" s="159">
        <v>5.5861339974142208</v>
      </c>
      <c r="CC41" s="159">
        <v>5.5861339974142208</v>
      </c>
      <c r="CD41" s="159">
        <v>5.5861339974142208</v>
      </c>
      <c r="CE41" s="159">
        <v>5.5861339974142208</v>
      </c>
      <c r="CF41" s="159">
        <v>5.5861339974142208</v>
      </c>
      <c r="CG41" s="159">
        <v>5.5861339974142208</v>
      </c>
      <c r="CH41" s="159">
        <v>5.5861339974142208</v>
      </c>
      <c r="CI41" s="159">
        <v>5.5861339974142208</v>
      </c>
      <c r="CJ41" s="159">
        <v>5.5861339974142208</v>
      </c>
      <c r="CK41" s="159">
        <v>5.5861339974142208</v>
      </c>
      <c r="CL41" s="159">
        <v>5.5861339974142208</v>
      </c>
      <c r="CM41" s="159">
        <v>5.5861339974142208</v>
      </c>
      <c r="CN41" s="159">
        <v>5.5861339974142208</v>
      </c>
      <c r="CO41" s="159">
        <v>5.5861339974142208</v>
      </c>
      <c r="CP41" s="159">
        <v>5.5861339974142208</v>
      </c>
      <c r="CQ41" s="159">
        <v>5.5861339974142208</v>
      </c>
      <c r="CR41" s="159">
        <v>5.5861339974142208</v>
      </c>
      <c r="CS41" s="159">
        <v>5.5861339974142208</v>
      </c>
      <c r="CT41" s="159">
        <v>5.5861339974142208</v>
      </c>
      <c r="CU41" s="159">
        <v>5.5861339974142208</v>
      </c>
      <c r="CV41" s="159">
        <v>5.5861339974142208</v>
      </c>
      <c r="CW41" s="159">
        <v>5.5861339974142208</v>
      </c>
      <c r="CX41" s="159">
        <v>5.5861339974142208</v>
      </c>
      <c r="CY41" s="159">
        <v>5.5861339974142208</v>
      </c>
      <c r="CZ41" s="159">
        <v>5.5861339974142208</v>
      </c>
      <c r="DA41" s="159">
        <v>5.5861339974142208</v>
      </c>
      <c r="DB41" s="159">
        <v>5.5861339974142208</v>
      </c>
      <c r="DC41" s="159">
        <v>5.5861339974142208</v>
      </c>
      <c r="DD41" s="159">
        <v>5.5861339974142208</v>
      </c>
      <c r="DE41" s="159">
        <v>5.5861339974142208</v>
      </c>
      <c r="DF41" s="159">
        <v>5.5861339974142208</v>
      </c>
      <c r="DG41" s="159">
        <v>5.5861339974142208</v>
      </c>
      <c r="DH41" s="159">
        <v>5.5861339974142208</v>
      </c>
      <c r="DI41" s="159">
        <v>5.5861339974142208</v>
      </c>
      <c r="DJ41" s="159">
        <v>5.5861339974142208</v>
      </c>
      <c r="DK41" s="159">
        <v>5.5861339974142208</v>
      </c>
      <c r="DL41" s="159">
        <v>5.5861339974142208</v>
      </c>
      <c r="DM41" s="159">
        <v>5.5861339974142208</v>
      </c>
      <c r="DN41" s="159">
        <v>5.5861339974142208</v>
      </c>
      <c r="DO41" s="159">
        <v>5.5861339974142208</v>
      </c>
      <c r="DP41" s="159">
        <v>5.5861339974142208</v>
      </c>
      <c r="DQ41" s="159">
        <v>5.5861339974142208</v>
      </c>
      <c r="DR41" s="159">
        <v>5.5861339974142208</v>
      </c>
      <c r="DS41" s="159">
        <v>5.5861339974142208</v>
      </c>
      <c r="DT41" s="159">
        <v>5.5861339974142208</v>
      </c>
      <c r="DU41" s="159">
        <v>5.5861339974142208</v>
      </c>
      <c r="DV41" s="159">
        <v>5.5861339974142208</v>
      </c>
      <c r="DW41" s="159">
        <v>5.5861339974142208</v>
      </c>
      <c r="DX41" s="159">
        <v>5.5861339974142208</v>
      </c>
      <c r="DY41" s="159">
        <v>5.5861339974142208</v>
      </c>
      <c r="DZ41" s="159">
        <v>5.5861339974142208</v>
      </c>
      <c r="EA41" s="159">
        <v>5.5861339974142208</v>
      </c>
      <c r="EB41" s="159">
        <v>5.5861339974142208</v>
      </c>
      <c r="EC41" s="159">
        <v>5.5861339974142208</v>
      </c>
      <c r="ED41" s="159">
        <v>5.5861339974142208</v>
      </c>
      <c r="EE41" s="159">
        <v>5.5861339974142208</v>
      </c>
      <c r="EF41" s="159">
        <v>5.5861339974142208</v>
      </c>
      <c r="EG41" s="159">
        <v>5.5861339974142208</v>
      </c>
      <c r="EH41" s="159">
        <v>5.5861339974142208</v>
      </c>
      <c r="EI41" s="159">
        <v>5.5861339974142208</v>
      </c>
      <c r="EJ41" s="159">
        <v>5.5861339974142208</v>
      </c>
      <c r="EK41" s="159">
        <v>5.5861339974142208</v>
      </c>
      <c r="EL41" s="159">
        <v>5.5861339974142208</v>
      </c>
      <c r="EM41" s="159">
        <v>5.5861339974142208</v>
      </c>
      <c r="EN41" s="159">
        <v>5.5861339974142208</v>
      </c>
      <c r="EO41" s="159">
        <v>5.5861339974142208</v>
      </c>
      <c r="EP41" s="159">
        <v>5.5861339974142208</v>
      </c>
      <c r="EQ41" s="159">
        <v>5.5861339974142208</v>
      </c>
      <c r="ER41" s="159">
        <v>5.5861339974142208</v>
      </c>
      <c r="ES41" s="159">
        <v>5.5861339974142208</v>
      </c>
      <c r="ET41" s="159">
        <v>5.5861339974142208</v>
      </c>
      <c r="EU41" s="159">
        <v>5.5861339974142208</v>
      </c>
      <c r="EV41" s="159">
        <v>5.5861339974142208</v>
      </c>
      <c r="EW41" s="159">
        <v>5.5861339974142208</v>
      </c>
      <c r="EX41" s="159">
        <v>5.5861339974142208</v>
      </c>
      <c r="EY41" s="159">
        <v>5.5861339974142208</v>
      </c>
      <c r="EZ41" s="159">
        <v>5.5861339974142208</v>
      </c>
      <c r="FA41" s="159">
        <v>5.5861339974142208</v>
      </c>
      <c r="FB41" s="159">
        <v>5.5861339974142208</v>
      </c>
      <c r="FC41" s="159">
        <v>5.5861339974142208</v>
      </c>
      <c r="FD41" s="159">
        <v>5.5861339974142208</v>
      </c>
      <c r="FE41" s="159">
        <v>5.5861339974142208</v>
      </c>
      <c r="FF41" s="159">
        <v>5.5861339974142208</v>
      </c>
      <c r="FG41" s="159">
        <v>5.5861339974142208</v>
      </c>
      <c r="FH41" s="159">
        <v>5.5861339974142208</v>
      </c>
      <c r="FI41" s="159">
        <v>5.5861339974142208</v>
      </c>
      <c r="FJ41" s="159">
        <v>5.5861339974142208</v>
      </c>
      <c r="FK41" s="159">
        <v>5.5861339974142208</v>
      </c>
      <c r="FL41" s="159">
        <v>5.5861339974142208</v>
      </c>
      <c r="FM41" s="159">
        <v>5.5861339974142208</v>
      </c>
      <c r="FN41" s="159">
        <v>5.5861339974142208</v>
      </c>
      <c r="FO41" s="159">
        <v>5.5861339974142208</v>
      </c>
      <c r="FP41" s="159">
        <v>5.5861339974142208</v>
      </c>
      <c r="FQ41" s="159">
        <v>5.5861339974142208</v>
      </c>
      <c r="FR41" s="159">
        <v>5.5861339974142208</v>
      </c>
      <c r="FS41" s="159">
        <v>5.5861339974142208</v>
      </c>
      <c r="FT41" s="159">
        <v>5.5861339974142208</v>
      </c>
      <c r="FU41" s="159">
        <v>5.5861339974142208</v>
      </c>
      <c r="FV41" s="159">
        <v>5.5861339974142208</v>
      </c>
      <c r="FW41" s="159">
        <v>5.5861339974142208</v>
      </c>
      <c r="FX41" s="159">
        <v>5.5861339974142208</v>
      </c>
      <c r="FY41" s="159">
        <v>5.5861339974142208</v>
      </c>
      <c r="FZ41" s="159">
        <v>5.5861339974142208</v>
      </c>
      <c r="GA41" s="159">
        <v>5.5861339974142208</v>
      </c>
      <c r="GB41" s="159">
        <v>5.5861339974142208</v>
      </c>
      <c r="GC41" s="159">
        <v>5.5861339974142208</v>
      </c>
      <c r="GD41" s="159">
        <v>5.5861339974142208</v>
      </c>
      <c r="GE41" s="159">
        <v>5.5861339974142208</v>
      </c>
      <c r="GF41" s="159">
        <v>5.5861339974142208</v>
      </c>
      <c r="GG41" s="159">
        <v>5.5861339974142208</v>
      </c>
      <c r="GH41" s="159">
        <v>5.5861339974142208</v>
      </c>
      <c r="GI41" s="159">
        <v>5.5861339974142208</v>
      </c>
      <c r="GJ41" s="159">
        <v>5.5861339974142208</v>
      </c>
      <c r="GK41" s="159">
        <v>5.5861339974142208</v>
      </c>
      <c r="GL41" s="159">
        <v>5.5861339974142208</v>
      </c>
      <c r="GM41" s="159">
        <v>5.5861339974142208</v>
      </c>
      <c r="GN41" s="159">
        <v>5.5861339974142208</v>
      </c>
      <c r="GO41" s="159">
        <v>5.5861339974142208</v>
      </c>
      <c r="GP41" s="159">
        <v>5.5861339974142208</v>
      </c>
      <c r="GQ41" s="159">
        <v>5.5861339974142208</v>
      </c>
      <c r="GR41" s="159">
        <v>5.5861339974142208</v>
      </c>
      <c r="GS41" s="159">
        <v>5.5861339974142208</v>
      </c>
      <c r="GT41" s="159">
        <v>5.5861339974142208</v>
      </c>
      <c r="GU41" s="159">
        <v>5.5861339974142208</v>
      </c>
      <c r="GV41" s="159">
        <v>5.5861339974142208</v>
      </c>
      <c r="GW41" s="159">
        <v>5.5861339974142208</v>
      </c>
      <c r="GX41" s="159">
        <v>5.5861339974142208</v>
      </c>
      <c r="GY41" s="159">
        <v>5.5861339974142208</v>
      </c>
      <c r="GZ41" s="159">
        <v>5.5861339974142208</v>
      </c>
      <c r="HA41" s="159">
        <v>5.5861339974142208</v>
      </c>
      <c r="HB41" s="159">
        <v>5.5861339974142208</v>
      </c>
      <c r="HC41" s="159">
        <v>5.5861339974142208</v>
      </c>
      <c r="HD41" s="159">
        <v>5.5861339974142208</v>
      </c>
      <c r="HE41" s="159">
        <v>5.5861339974142208</v>
      </c>
      <c r="HF41" s="159">
        <v>5.5861339974142208</v>
      </c>
      <c r="HG41" s="159">
        <v>5.5861339974142208</v>
      </c>
      <c r="HH41" s="159">
        <v>5.5861339974142208</v>
      </c>
      <c r="HI41" s="159">
        <v>5.5861339974142208</v>
      </c>
      <c r="HJ41" s="159">
        <v>5.5861339974142208</v>
      </c>
      <c r="HK41" s="159">
        <v>5.5861339974142208</v>
      </c>
      <c r="HL41" s="159">
        <v>5.5861339974142208</v>
      </c>
      <c r="HM41" s="159">
        <v>5.5861339974142208</v>
      </c>
      <c r="HN41" s="159">
        <v>5.5861339974142208</v>
      </c>
      <c r="HO41" s="159">
        <v>5.5861339974142208</v>
      </c>
      <c r="HP41" s="159">
        <v>5.5861339974142208</v>
      </c>
      <c r="HQ41" s="159">
        <v>5.5861339974142208</v>
      </c>
      <c r="HR41" s="159">
        <v>5.5861339974142208</v>
      </c>
      <c r="HS41" s="159">
        <v>5.5861339974142208</v>
      </c>
      <c r="HT41" s="159">
        <v>5.5861339974142208</v>
      </c>
      <c r="HU41" s="159">
        <v>5.5861339974142208</v>
      </c>
      <c r="HV41" s="159">
        <v>5.5861339974142208</v>
      </c>
      <c r="HW41" s="159">
        <v>5.5861339974142208</v>
      </c>
      <c r="HX41" s="159">
        <v>5.5861339974142208</v>
      </c>
      <c r="HY41" s="159">
        <v>5.5861339974142208</v>
      </c>
      <c r="HZ41" s="159">
        <v>5.5861339974142208</v>
      </c>
      <c r="IA41" s="159">
        <v>5.5861339974142208</v>
      </c>
      <c r="IB41" s="159">
        <v>5.5861339974142208</v>
      </c>
      <c r="IC41" s="159">
        <v>5.5861339974142208</v>
      </c>
      <c r="ID41" s="159">
        <v>5.5861339974142208</v>
      </c>
      <c r="IE41" s="159">
        <v>5.5861339974142208</v>
      </c>
      <c r="IF41" s="159">
        <v>5.5861339974142208</v>
      </c>
      <c r="IG41" s="159">
        <v>5.5861339974142208</v>
      </c>
      <c r="IH41" s="159">
        <v>5.5861339974142208</v>
      </c>
      <c r="II41" s="159">
        <v>5.5861339974142208</v>
      </c>
      <c r="IJ41" s="159">
        <v>5.5861339974142208</v>
      </c>
      <c r="IK41" s="159">
        <v>5.5861339974142208</v>
      </c>
      <c r="IL41" s="159">
        <v>5.5861339974142208</v>
      </c>
      <c r="IM41" s="159">
        <v>5.5861339974142208</v>
      </c>
      <c r="IN41" s="159">
        <v>5.5861339974142208</v>
      </c>
      <c r="IO41" s="159">
        <v>5.5861339974142208</v>
      </c>
      <c r="IP41" s="159">
        <v>5.5861339974142208</v>
      </c>
      <c r="IQ41" s="159">
        <v>5.5861339974142208</v>
      </c>
      <c r="IR41" s="159">
        <v>5.5861339974142208</v>
      </c>
      <c r="IS41" s="159">
        <v>5.5861339974142208</v>
      </c>
      <c r="IT41" s="159">
        <v>5.5861339974142208</v>
      </c>
      <c r="IU41" s="159">
        <v>5.5861339974142208</v>
      </c>
      <c r="IV41" s="159">
        <v>5.5861339974142208</v>
      </c>
      <c r="IW41" s="159">
        <v>5.5861339974142208</v>
      </c>
      <c r="IX41" s="159">
        <v>5.5861339974142208</v>
      </c>
      <c r="IY41" s="159">
        <v>5.5861339974142208</v>
      </c>
      <c r="IZ41" s="159">
        <v>5.5861339974142208</v>
      </c>
      <c r="JA41" s="159">
        <v>5.5861339974142208</v>
      </c>
      <c r="JB41" s="159">
        <v>5.5861339974142208</v>
      </c>
      <c r="JC41" s="159">
        <v>5.5861339974142208</v>
      </c>
      <c r="JD41" s="159">
        <v>5.5861339974142208</v>
      </c>
      <c r="JE41" s="159">
        <v>5.5861339974142208</v>
      </c>
      <c r="JF41" s="159">
        <v>5.5861339974142208</v>
      </c>
      <c r="JG41" s="159">
        <v>5.5861339974142208</v>
      </c>
      <c r="JH41" s="159">
        <v>5.5861339974142208</v>
      </c>
      <c r="JI41" s="159">
        <v>5.5861339974142208</v>
      </c>
      <c r="JJ41" s="159">
        <v>5.5861339974142208</v>
      </c>
      <c r="JK41" s="159">
        <v>5.5861339974142208</v>
      </c>
      <c r="JL41" s="159">
        <v>5.5861339974142208</v>
      </c>
      <c r="JM41" s="159">
        <v>5.5861339974142208</v>
      </c>
      <c r="JN41" s="159">
        <v>5.5861339974142208</v>
      </c>
      <c r="JO41" s="159">
        <v>5.5861339974142208</v>
      </c>
      <c r="JP41" s="159">
        <v>5.5861339974142208</v>
      </c>
      <c r="JQ41" s="159">
        <v>5.5861339974142208</v>
      </c>
      <c r="JR41" s="159">
        <v>5.5861339974142208</v>
      </c>
      <c r="JS41" s="159">
        <v>5.5861339974142208</v>
      </c>
      <c r="JT41" s="159">
        <v>5.5861339974142208</v>
      </c>
      <c r="JU41" s="159">
        <v>5.5861339974142208</v>
      </c>
      <c r="JV41" s="159">
        <v>5.5861339974142208</v>
      </c>
      <c r="JW41" s="159">
        <v>5.5861339974142208</v>
      </c>
      <c r="JX41" s="159">
        <v>5.5861339974142208</v>
      </c>
      <c r="JY41" s="159">
        <v>5.5861339974142208</v>
      </c>
      <c r="JZ41" s="159">
        <v>5.5861339974142208</v>
      </c>
      <c r="KA41" s="159">
        <v>5.5861339974142208</v>
      </c>
      <c r="KB41" s="159">
        <v>5.5861339974142208</v>
      </c>
      <c r="KC41" s="159">
        <v>5.5861339974142208</v>
      </c>
      <c r="KD41" s="159">
        <v>5.5861339974142208</v>
      </c>
      <c r="KE41" s="159">
        <v>5.5861339974142208</v>
      </c>
      <c r="KF41" s="159">
        <v>5.5861339974142208</v>
      </c>
      <c r="KG41" s="159">
        <v>5.5861339974142208</v>
      </c>
      <c r="KH41" s="159">
        <v>5.5861339974142208</v>
      </c>
      <c r="KI41" s="159">
        <v>5.5861339974142208</v>
      </c>
      <c r="KJ41" s="159">
        <v>5.5861339974142208</v>
      </c>
      <c r="KK41" s="159">
        <v>5.5861339974142208</v>
      </c>
      <c r="KL41" s="159">
        <v>5.5861339974142208</v>
      </c>
      <c r="KM41" s="159">
        <v>5.5861339974142208</v>
      </c>
      <c r="KN41" s="159">
        <v>5.5861339974142208</v>
      </c>
      <c r="KO41" s="159">
        <v>5.5861339974142208</v>
      </c>
      <c r="KP41" s="159">
        <v>5.5861339974142208</v>
      </c>
      <c r="KQ41" s="159">
        <v>5.5861339974142208</v>
      </c>
      <c r="KR41" s="159">
        <v>5.5861339974142208</v>
      </c>
      <c r="KS41" s="159">
        <v>5.5861339974142208</v>
      </c>
      <c r="KT41" s="159">
        <v>5.5861339974142208</v>
      </c>
      <c r="KU41" s="159">
        <v>5.5861339974142208</v>
      </c>
      <c r="KV41" s="159">
        <v>5.5861339974142208</v>
      </c>
      <c r="KW41" s="159">
        <v>5.5861339974142208</v>
      </c>
      <c r="KX41" s="159">
        <v>5.5861339974142208</v>
      </c>
      <c r="KY41" s="159">
        <v>5.5861339974142208</v>
      </c>
      <c r="KZ41" s="159">
        <v>5.5861339974142208</v>
      </c>
      <c r="LA41" s="159">
        <v>5.5861339974142208</v>
      </c>
      <c r="LB41" s="159">
        <v>5.5861339974142208</v>
      </c>
      <c r="LC41" s="159">
        <v>5.5861339974142208</v>
      </c>
      <c r="LD41" s="159">
        <v>5.5861339974142208</v>
      </c>
      <c r="LE41" s="159">
        <v>5.5861339974142208</v>
      </c>
      <c r="LF41" s="159">
        <v>5.5861339974142208</v>
      </c>
      <c r="LG41" s="159">
        <v>5.5861339974142208</v>
      </c>
      <c r="LH41" s="159">
        <v>5.5861339974142208</v>
      </c>
      <c r="LI41" s="159">
        <v>5.5861339974142208</v>
      </c>
      <c r="LJ41" s="159">
        <v>5.5861339974142208</v>
      </c>
      <c r="LK41" s="159">
        <v>5.5861339974142208</v>
      </c>
      <c r="LL41" s="159">
        <v>5.5861339974142208</v>
      </c>
      <c r="LM41" s="159">
        <v>5.5861339974142208</v>
      </c>
      <c r="LN41" s="159">
        <v>5.5861339974142208</v>
      </c>
      <c r="LO41" s="159">
        <v>5.5861339974142208</v>
      </c>
      <c r="LP41" s="159">
        <v>5.5861339974142208</v>
      </c>
      <c r="LQ41" s="159">
        <v>5.5861339974142208</v>
      </c>
      <c r="LR41" s="159">
        <v>5.5861339974142208</v>
      </c>
      <c r="LS41" s="159">
        <v>5.5861339974142208</v>
      </c>
      <c r="LT41" s="159">
        <v>5.5861339974142208</v>
      </c>
      <c r="LU41" s="159">
        <v>5.5861339974142208</v>
      </c>
      <c r="LV41" s="159">
        <v>5.5861339974142208</v>
      </c>
      <c r="LW41" s="159">
        <v>5.5861339974142208</v>
      </c>
      <c r="LX41" s="159">
        <v>5.5861339974142208</v>
      </c>
      <c r="LY41" s="159">
        <v>5.5861339974142208</v>
      </c>
      <c r="LZ41" s="159">
        <v>5.5861339974142208</v>
      </c>
      <c r="MA41" s="159">
        <v>5.5861339974142208</v>
      </c>
      <c r="MB41" s="159">
        <v>5.5861339974142208</v>
      </c>
      <c r="MC41" s="159">
        <v>5.5861339974142208</v>
      </c>
      <c r="MD41" s="159">
        <v>5.5861339974142208</v>
      </c>
      <c r="ME41" s="159">
        <v>5.5861339974142208</v>
      </c>
      <c r="MF41" s="159">
        <v>5.5861339974142208</v>
      </c>
      <c r="MG41" s="159">
        <v>5.5861339974142208</v>
      </c>
      <c r="MH41" s="159">
        <v>5.5861339974142208</v>
      </c>
      <c r="MI41" s="159">
        <v>5.5861339974142208</v>
      </c>
      <c r="MJ41" s="159">
        <v>5.5861339974142208</v>
      </c>
      <c r="MK41" s="159">
        <v>5.5861339974142208</v>
      </c>
      <c r="ML41" s="159">
        <v>5.5861339974142208</v>
      </c>
      <c r="MM41" s="159">
        <v>5.5861339974142208</v>
      </c>
      <c r="MN41" s="159">
        <v>5.5861339974142208</v>
      </c>
      <c r="MO41" s="159">
        <v>5.5861339974142208</v>
      </c>
      <c r="MP41" s="159">
        <v>5.5861339974142208</v>
      </c>
      <c r="MQ41" s="159">
        <v>5.5861339974142208</v>
      </c>
      <c r="MR41" s="159">
        <v>5.5861339974142208</v>
      </c>
      <c r="MS41" s="159">
        <v>5.5861339974142208</v>
      </c>
      <c r="MT41" s="159">
        <v>5.5861339974142208</v>
      </c>
      <c r="MU41" s="159">
        <v>5.5861339974142208</v>
      </c>
      <c r="MV41" s="159">
        <v>5.5861339974142208</v>
      </c>
      <c r="MW41" s="159">
        <v>5.5861339974142208</v>
      </c>
      <c r="MX41" s="159">
        <v>5.5861339974142208</v>
      </c>
      <c r="MY41" s="159">
        <v>5.5861339974142208</v>
      </c>
      <c r="MZ41" s="159">
        <v>5.5861339974142208</v>
      </c>
      <c r="NA41" s="159">
        <v>5.5861339974142208</v>
      </c>
      <c r="NB41" s="159">
        <v>5.5861339974142208</v>
      </c>
      <c r="NC41" s="159">
        <v>5.5861339974142208</v>
      </c>
      <c r="ND41" s="159">
        <v>5.5861339974142208</v>
      </c>
      <c r="NE41" s="159">
        <v>5.5861339974142208</v>
      </c>
      <c r="NF41" s="159">
        <v>5.5861339974142208</v>
      </c>
      <c r="NG41" s="159">
        <v>5.5861339974142208</v>
      </c>
      <c r="NH41" s="159">
        <v>5.5861339974142208</v>
      </c>
      <c r="NI41" s="159">
        <v>5.5861339974142208</v>
      </c>
      <c r="NJ41" s="159">
        <v>5.5861339974142208</v>
      </c>
      <c r="NK41" s="159">
        <v>5.5861339974142208</v>
      </c>
      <c r="NL41" s="159">
        <v>5.5861339974142208</v>
      </c>
      <c r="NM41" s="159">
        <v>5.5861339974142208</v>
      </c>
      <c r="NN41" s="159">
        <v>5.5861339974142208</v>
      </c>
      <c r="NO41" s="159">
        <v>5.5861339974142208</v>
      </c>
      <c r="NP41" s="159">
        <v>5.5861339974142208</v>
      </c>
      <c r="NQ41" s="159">
        <v>5.5861339974142208</v>
      </c>
      <c r="NR41" s="159">
        <v>5.5861339974142208</v>
      </c>
      <c r="NS41" s="159">
        <v>5.5861339974142208</v>
      </c>
      <c r="NT41" s="159">
        <v>5.5861339974142208</v>
      </c>
      <c r="NU41" s="159">
        <v>5.5861339974142208</v>
      </c>
      <c r="NV41" s="159">
        <v>5.5861339974142208</v>
      </c>
      <c r="NW41" s="159">
        <v>5.5861339974142208</v>
      </c>
      <c r="NX41" s="159">
        <v>5.5861339974142208</v>
      </c>
      <c r="NY41" s="159">
        <v>5.5861339974142208</v>
      </c>
      <c r="NZ41" s="159">
        <v>5.5861339974142208</v>
      </c>
      <c r="OA41" s="159">
        <v>5.5861339974142208</v>
      </c>
      <c r="OB41" s="159">
        <v>5.5861339974142208</v>
      </c>
      <c r="OC41" s="159">
        <v>5.5861339974142208</v>
      </c>
      <c r="OD41" s="159">
        <v>5.5861339974142208</v>
      </c>
      <c r="OE41" s="159">
        <v>5.5861339974142208</v>
      </c>
      <c r="OF41" s="159">
        <v>5.5861339974142208</v>
      </c>
      <c r="OG41" s="159">
        <v>5.5861339974142208</v>
      </c>
      <c r="OH41" s="159">
        <v>5.5861339974142208</v>
      </c>
      <c r="OI41" s="159">
        <v>5.5861339974142208</v>
      </c>
      <c r="OJ41" s="159">
        <v>5.5861339974142208</v>
      </c>
      <c r="OK41" s="159">
        <v>5.5861339974142208</v>
      </c>
      <c r="OL41" s="159">
        <v>5.5861339974142208</v>
      </c>
      <c r="OM41" s="159">
        <v>5.5861339974142208</v>
      </c>
      <c r="ON41" s="159">
        <v>5.5861339974142208</v>
      </c>
      <c r="OO41" s="159">
        <v>5.5861339974142208</v>
      </c>
      <c r="OP41" s="159">
        <v>5.5861339974142208</v>
      </c>
      <c r="OQ41" s="159">
        <v>5.5861339974142208</v>
      </c>
      <c r="OR41" s="159">
        <v>5.5861339974142208</v>
      </c>
      <c r="OS41" s="159">
        <v>5.5861339974142208</v>
      </c>
      <c r="OT41" s="159">
        <v>5.5861339974142208</v>
      </c>
      <c r="OU41" s="159">
        <v>5.5861339974142208</v>
      </c>
      <c r="OV41" s="159">
        <v>5.5861339974142208</v>
      </c>
      <c r="OW41" s="159">
        <v>5.5861339974142208</v>
      </c>
      <c r="OX41" s="159">
        <v>5.5861339974142208</v>
      </c>
      <c r="OY41" s="159">
        <v>5.5861339974142208</v>
      </c>
      <c r="OZ41" s="159">
        <v>5.5861339974142208</v>
      </c>
      <c r="PA41" s="159">
        <v>5.5861339974142208</v>
      </c>
      <c r="PB41" s="159">
        <v>5.5861339974142208</v>
      </c>
      <c r="PC41" s="159">
        <v>5.5861339974142208</v>
      </c>
      <c r="PD41" s="159">
        <v>5.5861339974142208</v>
      </c>
      <c r="PE41" s="159">
        <v>5.5861339974142208</v>
      </c>
      <c r="PF41" s="159">
        <v>5.5861339974142208</v>
      </c>
      <c r="PG41" s="159">
        <v>5.5861339974142208</v>
      </c>
      <c r="PH41" s="159">
        <v>5.5861339974142208</v>
      </c>
      <c r="PI41" s="159">
        <v>5.5861339974142208</v>
      </c>
      <c r="PJ41" s="159">
        <v>5.5861339974142208</v>
      </c>
      <c r="PK41" s="159">
        <v>5.5861339974142208</v>
      </c>
      <c r="PL41" s="159">
        <v>5.5861339974142208</v>
      </c>
      <c r="PM41" s="159">
        <v>5.5861339974142208</v>
      </c>
      <c r="PN41" s="159">
        <v>5.5861339974142208</v>
      </c>
      <c r="PO41" s="159">
        <v>5.5861339974142208</v>
      </c>
      <c r="PP41" s="159">
        <v>5.5861339974142208</v>
      </c>
      <c r="PQ41" s="159">
        <v>5.5861339974142208</v>
      </c>
      <c r="PR41" s="159">
        <v>5.5861339974142208</v>
      </c>
      <c r="PS41" s="159">
        <v>5.5861339974142208</v>
      </c>
      <c r="PT41" s="159">
        <v>5.5861339974142208</v>
      </c>
      <c r="PU41" s="159">
        <v>5.5861339974142208</v>
      </c>
      <c r="PV41" s="159">
        <v>5.5861339974142208</v>
      </c>
      <c r="PW41" s="159">
        <v>5.5861339974142208</v>
      </c>
      <c r="PX41" s="159">
        <v>5.5861339974142208</v>
      </c>
      <c r="PY41" s="159">
        <v>5.5861339974142208</v>
      </c>
      <c r="PZ41" s="159">
        <v>5.5861339974142208</v>
      </c>
      <c r="QA41" s="159">
        <v>5.5861339974142208</v>
      </c>
      <c r="QB41" s="159">
        <v>5.5861339974142208</v>
      </c>
      <c r="QC41" s="159">
        <v>5.5861339974142208</v>
      </c>
      <c r="QD41" s="159">
        <v>5.5861339974142208</v>
      </c>
      <c r="QE41" s="159">
        <v>5.5861339974142208</v>
      </c>
      <c r="QF41" s="159">
        <v>5.5861339974142208</v>
      </c>
      <c r="QG41" s="159">
        <v>5.5861339974142208</v>
      </c>
      <c r="QH41" s="159">
        <v>5.5861339974142208</v>
      </c>
      <c r="QI41" s="159">
        <v>5.5861339974142208</v>
      </c>
      <c r="QJ41" s="159">
        <v>5.5861339974142208</v>
      </c>
      <c r="QK41" s="159">
        <v>5.5861339974142208</v>
      </c>
      <c r="QL41" s="159">
        <v>5.5861339974142208</v>
      </c>
      <c r="QM41" s="159">
        <v>5.5861339974142208</v>
      </c>
      <c r="QN41" s="159">
        <v>5.5861339974142208</v>
      </c>
      <c r="QO41" s="159">
        <v>5.5861339974142208</v>
      </c>
      <c r="QP41" s="159">
        <v>5.5861339974142208</v>
      </c>
      <c r="QQ41" s="159">
        <v>5.5861339974142208</v>
      </c>
      <c r="QR41" s="159">
        <v>5.5861339974142208</v>
      </c>
      <c r="QS41" s="159">
        <v>5.5861339974142208</v>
      </c>
      <c r="QT41" s="159">
        <v>5.5861339974142208</v>
      </c>
      <c r="QU41" s="159">
        <v>5.5861339974142208</v>
      </c>
      <c r="QV41" s="159">
        <v>5.5861339974142208</v>
      </c>
      <c r="QW41" s="159">
        <v>5.5861339974142208</v>
      </c>
      <c r="QX41" s="159">
        <v>5.5861339974142208</v>
      </c>
      <c r="QY41" s="159">
        <v>5.5861339974142208</v>
      </c>
      <c r="QZ41" s="159">
        <v>5.5861339974142208</v>
      </c>
      <c r="RA41" s="159">
        <v>5.5861339974142208</v>
      </c>
      <c r="RB41" s="159">
        <v>5.5861339974142208</v>
      </c>
      <c r="RC41" s="159">
        <v>5.5861339974142208</v>
      </c>
      <c r="RD41" s="159">
        <v>5.5861339974142208</v>
      </c>
      <c r="RE41" s="159">
        <v>5.5861339974142208</v>
      </c>
      <c r="RF41" s="159">
        <v>5.5861339974142208</v>
      </c>
      <c r="RG41" s="159">
        <v>5.5861339974142208</v>
      </c>
      <c r="RH41" s="159">
        <v>5.5861339974142208</v>
      </c>
      <c r="RI41" s="159">
        <v>5.5861339974142208</v>
      </c>
      <c r="RJ41" s="159">
        <v>5.5861339974142208</v>
      </c>
      <c r="RK41" s="159">
        <v>5.5861339974142208</v>
      </c>
      <c r="RL41" s="159">
        <v>5.5861339974142208</v>
      </c>
      <c r="RM41" s="159">
        <v>5.5861339974142208</v>
      </c>
      <c r="RN41" s="159">
        <v>5.5861339974142208</v>
      </c>
      <c r="RO41" s="159">
        <v>5.5861339974142208</v>
      </c>
      <c r="RP41" s="159">
        <v>5.5861339974142208</v>
      </c>
      <c r="RQ41" s="159">
        <v>5.5861339974142208</v>
      </c>
      <c r="RR41" s="159">
        <v>5.5861339974142208</v>
      </c>
      <c r="RS41" s="159">
        <v>5.5861339974142208</v>
      </c>
      <c r="RT41" s="159">
        <v>5.5861339974142208</v>
      </c>
      <c r="RU41" s="159">
        <v>5.5861339974142208</v>
      </c>
      <c r="RV41" s="159">
        <v>5.5861339974142208</v>
      </c>
      <c r="RW41" s="159">
        <v>5.5861339974142208</v>
      </c>
      <c r="RX41" s="159">
        <v>5.5861339974142208</v>
      </c>
      <c r="RY41" s="159">
        <v>5.5861339974142208</v>
      </c>
      <c r="RZ41" s="159">
        <v>5.5861339974142208</v>
      </c>
      <c r="SA41" s="159">
        <v>5.5861339974142208</v>
      </c>
      <c r="SB41" s="159">
        <v>5.5861339974142208</v>
      </c>
      <c r="SC41" s="159">
        <v>5.5861339974142208</v>
      </c>
      <c r="SD41" s="159">
        <v>5.5861339974142208</v>
      </c>
      <c r="SE41" s="159">
        <v>5.5861339974142208</v>
      </c>
      <c r="SF41" s="159">
        <v>5.5861339974142208</v>
      </c>
      <c r="SG41" s="159">
        <v>5.5861339974142208</v>
      </c>
    </row>
    <row r="42" spans="1:501" x14ac:dyDescent="0.35">
      <c r="A42" s="158">
        <v>2028</v>
      </c>
      <c r="B42" s="159">
        <v>5.665935911662995</v>
      </c>
      <c r="C42" s="159">
        <v>5.665935911662995</v>
      </c>
      <c r="D42" s="159">
        <v>5.665935911662995</v>
      </c>
      <c r="E42" s="159">
        <v>5.665935911662995</v>
      </c>
      <c r="F42" s="159">
        <v>5.665935911662995</v>
      </c>
      <c r="G42" s="159">
        <v>5.665935911662995</v>
      </c>
      <c r="H42" s="159">
        <v>5.665935911662995</v>
      </c>
      <c r="I42" s="159">
        <v>5.665935911662995</v>
      </c>
      <c r="J42" s="159">
        <v>5.665935911662995</v>
      </c>
      <c r="K42" s="159">
        <v>5.665935911662995</v>
      </c>
      <c r="L42" s="159">
        <v>5.665935911662995</v>
      </c>
      <c r="M42" s="159">
        <v>5.665935911662995</v>
      </c>
      <c r="N42" s="159">
        <v>5.665935911662995</v>
      </c>
      <c r="O42" s="159">
        <v>5.665935911662995</v>
      </c>
      <c r="P42" s="159">
        <v>5.665935911662995</v>
      </c>
      <c r="Q42" s="159">
        <v>5.665935911662995</v>
      </c>
      <c r="R42" s="159">
        <v>5.665935911662995</v>
      </c>
      <c r="S42" s="159">
        <v>5.665935911662995</v>
      </c>
      <c r="T42" s="159">
        <v>5.665935911662995</v>
      </c>
      <c r="U42" s="159">
        <v>5.665935911662995</v>
      </c>
      <c r="V42" s="159">
        <v>5.665935911662995</v>
      </c>
      <c r="W42" s="159">
        <v>5.665935911662995</v>
      </c>
      <c r="X42" s="159">
        <v>5.665935911662995</v>
      </c>
      <c r="Y42" s="159">
        <v>5.665935911662995</v>
      </c>
      <c r="Z42" s="159">
        <v>5.665935911662995</v>
      </c>
      <c r="AA42" s="159">
        <v>5.665935911662995</v>
      </c>
      <c r="AB42" s="159">
        <v>5.665935911662995</v>
      </c>
      <c r="AC42" s="159">
        <v>5.665935911662995</v>
      </c>
      <c r="AD42" s="159">
        <v>5.665935911662995</v>
      </c>
      <c r="AE42" s="159">
        <v>5.665935911662995</v>
      </c>
      <c r="AF42" s="159">
        <v>5.665935911662995</v>
      </c>
      <c r="AG42" s="159">
        <v>5.665935911662995</v>
      </c>
      <c r="AH42" s="159">
        <v>5.665935911662995</v>
      </c>
      <c r="AI42" s="159">
        <v>5.665935911662995</v>
      </c>
      <c r="AJ42" s="159">
        <v>5.665935911662995</v>
      </c>
      <c r="AK42" s="159">
        <v>5.665935911662995</v>
      </c>
      <c r="AL42" s="159">
        <v>5.665935911662995</v>
      </c>
      <c r="AM42" s="159">
        <v>5.665935911662995</v>
      </c>
      <c r="AN42" s="159">
        <v>5.665935911662995</v>
      </c>
      <c r="AO42" s="159">
        <v>5.665935911662995</v>
      </c>
      <c r="AP42" s="159">
        <v>5.665935911662995</v>
      </c>
      <c r="AQ42" s="159">
        <v>5.665935911662995</v>
      </c>
      <c r="AR42" s="159">
        <v>5.665935911662995</v>
      </c>
      <c r="AS42" s="159">
        <v>5.665935911662995</v>
      </c>
      <c r="AT42" s="159">
        <v>5.665935911662995</v>
      </c>
      <c r="AU42" s="159">
        <v>5.665935911662995</v>
      </c>
      <c r="AV42" s="159">
        <v>5.665935911662995</v>
      </c>
      <c r="AW42" s="159">
        <v>5.665935911662995</v>
      </c>
      <c r="AX42" s="159">
        <v>5.665935911662995</v>
      </c>
      <c r="AY42" s="159">
        <v>5.665935911662995</v>
      </c>
      <c r="AZ42" s="159">
        <v>5.665935911662995</v>
      </c>
      <c r="BA42" s="159">
        <v>5.665935911662995</v>
      </c>
      <c r="BB42" s="159">
        <v>5.665935911662995</v>
      </c>
      <c r="BC42" s="159">
        <v>5.665935911662995</v>
      </c>
      <c r="BD42" s="159">
        <v>5.665935911662995</v>
      </c>
      <c r="BE42" s="159">
        <v>5.665935911662995</v>
      </c>
      <c r="BF42" s="159">
        <v>5.665935911662995</v>
      </c>
      <c r="BG42" s="159">
        <v>5.665935911662995</v>
      </c>
      <c r="BH42" s="159">
        <v>5.665935911662995</v>
      </c>
      <c r="BI42" s="159">
        <v>5.665935911662995</v>
      </c>
      <c r="BJ42" s="159">
        <v>5.665935911662995</v>
      </c>
      <c r="BK42" s="159">
        <v>5.665935911662995</v>
      </c>
      <c r="BL42" s="159">
        <v>5.665935911662995</v>
      </c>
      <c r="BM42" s="159">
        <v>5.665935911662995</v>
      </c>
      <c r="BN42" s="159">
        <v>5.665935911662995</v>
      </c>
      <c r="BO42" s="159">
        <v>5.665935911662995</v>
      </c>
      <c r="BP42" s="159">
        <v>5.665935911662995</v>
      </c>
      <c r="BQ42" s="159">
        <v>5.665935911662995</v>
      </c>
      <c r="BR42" s="159">
        <v>5.665935911662995</v>
      </c>
      <c r="BS42" s="159">
        <v>5.665935911662995</v>
      </c>
      <c r="BT42" s="159">
        <v>5.665935911662995</v>
      </c>
      <c r="BU42" s="159">
        <v>5.665935911662995</v>
      </c>
      <c r="BV42" s="159">
        <v>5.665935911662995</v>
      </c>
      <c r="BW42" s="159">
        <v>5.665935911662995</v>
      </c>
      <c r="BX42" s="159">
        <v>5.665935911662995</v>
      </c>
      <c r="BY42" s="159">
        <v>5.665935911662995</v>
      </c>
      <c r="BZ42" s="159">
        <v>5.665935911662995</v>
      </c>
      <c r="CA42" s="159">
        <v>5.665935911662995</v>
      </c>
      <c r="CB42" s="159">
        <v>5.665935911662995</v>
      </c>
      <c r="CC42" s="159">
        <v>5.665935911662995</v>
      </c>
      <c r="CD42" s="159">
        <v>5.665935911662995</v>
      </c>
      <c r="CE42" s="159">
        <v>5.665935911662995</v>
      </c>
      <c r="CF42" s="159">
        <v>5.665935911662995</v>
      </c>
      <c r="CG42" s="159">
        <v>5.665935911662995</v>
      </c>
      <c r="CH42" s="159">
        <v>5.665935911662995</v>
      </c>
      <c r="CI42" s="159">
        <v>5.665935911662995</v>
      </c>
      <c r="CJ42" s="159">
        <v>5.665935911662995</v>
      </c>
      <c r="CK42" s="159">
        <v>5.665935911662995</v>
      </c>
      <c r="CL42" s="159">
        <v>5.665935911662995</v>
      </c>
      <c r="CM42" s="159">
        <v>5.665935911662995</v>
      </c>
      <c r="CN42" s="159">
        <v>5.665935911662995</v>
      </c>
      <c r="CO42" s="159">
        <v>5.665935911662995</v>
      </c>
      <c r="CP42" s="159">
        <v>5.665935911662995</v>
      </c>
      <c r="CQ42" s="159">
        <v>5.665935911662995</v>
      </c>
      <c r="CR42" s="159">
        <v>5.665935911662995</v>
      </c>
      <c r="CS42" s="159">
        <v>5.665935911662995</v>
      </c>
      <c r="CT42" s="159">
        <v>5.665935911662995</v>
      </c>
      <c r="CU42" s="159">
        <v>5.665935911662995</v>
      </c>
      <c r="CV42" s="159">
        <v>5.665935911662995</v>
      </c>
      <c r="CW42" s="159">
        <v>5.665935911662995</v>
      </c>
      <c r="CX42" s="159">
        <v>5.665935911662995</v>
      </c>
      <c r="CY42" s="159">
        <v>5.665935911662995</v>
      </c>
      <c r="CZ42" s="159">
        <v>5.665935911662995</v>
      </c>
      <c r="DA42" s="159">
        <v>5.665935911662995</v>
      </c>
      <c r="DB42" s="159">
        <v>5.665935911662995</v>
      </c>
      <c r="DC42" s="159">
        <v>5.665935911662995</v>
      </c>
      <c r="DD42" s="159">
        <v>5.665935911662995</v>
      </c>
      <c r="DE42" s="159">
        <v>5.665935911662995</v>
      </c>
      <c r="DF42" s="159">
        <v>5.665935911662995</v>
      </c>
      <c r="DG42" s="159">
        <v>5.665935911662995</v>
      </c>
      <c r="DH42" s="159">
        <v>5.665935911662995</v>
      </c>
      <c r="DI42" s="159">
        <v>5.665935911662995</v>
      </c>
      <c r="DJ42" s="159">
        <v>5.665935911662995</v>
      </c>
      <c r="DK42" s="159">
        <v>5.665935911662995</v>
      </c>
      <c r="DL42" s="159">
        <v>5.665935911662995</v>
      </c>
      <c r="DM42" s="159">
        <v>5.665935911662995</v>
      </c>
      <c r="DN42" s="159">
        <v>5.665935911662995</v>
      </c>
      <c r="DO42" s="159">
        <v>5.665935911662995</v>
      </c>
      <c r="DP42" s="159">
        <v>5.665935911662995</v>
      </c>
      <c r="DQ42" s="159">
        <v>5.665935911662995</v>
      </c>
      <c r="DR42" s="159">
        <v>5.665935911662995</v>
      </c>
      <c r="DS42" s="159">
        <v>5.665935911662995</v>
      </c>
      <c r="DT42" s="159">
        <v>5.665935911662995</v>
      </c>
      <c r="DU42" s="159">
        <v>5.665935911662995</v>
      </c>
      <c r="DV42" s="159">
        <v>5.665935911662995</v>
      </c>
      <c r="DW42" s="159">
        <v>5.665935911662995</v>
      </c>
      <c r="DX42" s="159">
        <v>5.665935911662995</v>
      </c>
      <c r="DY42" s="159">
        <v>5.665935911662995</v>
      </c>
      <c r="DZ42" s="159">
        <v>5.665935911662995</v>
      </c>
      <c r="EA42" s="159">
        <v>5.665935911662995</v>
      </c>
      <c r="EB42" s="159">
        <v>5.665935911662995</v>
      </c>
      <c r="EC42" s="159">
        <v>5.665935911662995</v>
      </c>
      <c r="ED42" s="159">
        <v>5.665935911662995</v>
      </c>
      <c r="EE42" s="159">
        <v>5.665935911662995</v>
      </c>
      <c r="EF42" s="159">
        <v>5.665935911662995</v>
      </c>
      <c r="EG42" s="159">
        <v>5.665935911662995</v>
      </c>
      <c r="EH42" s="159">
        <v>5.665935911662995</v>
      </c>
      <c r="EI42" s="159">
        <v>5.665935911662995</v>
      </c>
      <c r="EJ42" s="159">
        <v>5.665935911662995</v>
      </c>
      <c r="EK42" s="159">
        <v>5.665935911662995</v>
      </c>
      <c r="EL42" s="159">
        <v>5.665935911662995</v>
      </c>
      <c r="EM42" s="159">
        <v>5.665935911662995</v>
      </c>
      <c r="EN42" s="159">
        <v>5.665935911662995</v>
      </c>
      <c r="EO42" s="159">
        <v>5.665935911662995</v>
      </c>
      <c r="EP42" s="159">
        <v>5.665935911662995</v>
      </c>
      <c r="EQ42" s="159">
        <v>5.665935911662995</v>
      </c>
      <c r="ER42" s="159">
        <v>5.665935911662995</v>
      </c>
      <c r="ES42" s="159">
        <v>5.665935911662995</v>
      </c>
      <c r="ET42" s="159">
        <v>5.665935911662995</v>
      </c>
      <c r="EU42" s="159">
        <v>5.665935911662995</v>
      </c>
      <c r="EV42" s="159">
        <v>5.665935911662995</v>
      </c>
      <c r="EW42" s="159">
        <v>5.665935911662995</v>
      </c>
      <c r="EX42" s="159">
        <v>5.665935911662995</v>
      </c>
      <c r="EY42" s="159">
        <v>5.665935911662995</v>
      </c>
      <c r="EZ42" s="159">
        <v>5.665935911662995</v>
      </c>
      <c r="FA42" s="159">
        <v>5.665935911662995</v>
      </c>
      <c r="FB42" s="159">
        <v>5.665935911662995</v>
      </c>
      <c r="FC42" s="159">
        <v>5.665935911662995</v>
      </c>
      <c r="FD42" s="159">
        <v>5.665935911662995</v>
      </c>
      <c r="FE42" s="159">
        <v>5.665935911662995</v>
      </c>
      <c r="FF42" s="159">
        <v>5.665935911662995</v>
      </c>
      <c r="FG42" s="159">
        <v>5.665935911662995</v>
      </c>
      <c r="FH42" s="159">
        <v>5.665935911662995</v>
      </c>
      <c r="FI42" s="159">
        <v>5.665935911662995</v>
      </c>
      <c r="FJ42" s="159">
        <v>5.665935911662995</v>
      </c>
      <c r="FK42" s="159">
        <v>5.665935911662995</v>
      </c>
      <c r="FL42" s="159">
        <v>5.665935911662995</v>
      </c>
      <c r="FM42" s="159">
        <v>5.665935911662995</v>
      </c>
      <c r="FN42" s="159">
        <v>5.665935911662995</v>
      </c>
      <c r="FO42" s="159">
        <v>5.665935911662995</v>
      </c>
      <c r="FP42" s="159">
        <v>5.665935911662995</v>
      </c>
      <c r="FQ42" s="159">
        <v>5.665935911662995</v>
      </c>
      <c r="FR42" s="159">
        <v>5.665935911662995</v>
      </c>
      <c r="FS42" s="159">
        <v>5.665935911662995</v>
      </c>
      <c r="FT42" s="159">
        <v>5.665935911662995</v>
      </c>
      <c r="FU42" s="159">
        <v>5.665935911662995</v>
      </c>
      <c r="FV42" s="159">
        <v>5.665935911662995</v>
      </c>
      <c r="FW42" s="159">
        <v>5.665935911662995</v>
      </c>
      <c r="FX42" s="159">
        <v>5.665935911662995</v>
      </c>
      <c r="FY42" s="159">
        <v>5.665935911662995</v>
      </c>
      <c r="FZ42" s="159">
        <v>5.665935911662995</v>
      </c>
      <c r="GA42" s="159">
        <v>5.665935911662995</v>
      </c>
      <c r="GB42" s="159">
        <v>5.665935911662995</v>
      </c>
      <c r="GC42" s="159">
        <v>5.665935911662995</v>
      </c>
      <c r="GD42" s="159">
        <v>5.665935911662995</v>
      </c>
      <c r="GE42" s="159">
        <v>5.665935911662995</v>
      </c>
      <c r="GF42" s="159">
        <v>5.665935911662995</v>
      </c>
      <c r="GG42" s="159">
        <v>5.665935911662995</v>
      </c>
      <c r="GH42" s="159">
        <v>5.665935911662995</v>
      </c>
      <c r="GI42" s="159">
        <v>5.665935911662995</v>
      </c>
      <c r="GJ42" s="159">
        <v>5.665935911662995</v>
      </c>
      <c r="GK42" s="159">
        <v>5.665935911662995</v>
      </c>
      <c r="GL42" s="159">
        <v>5.665935911662995</v>
      </c>
      <c r="GM42" s="159">
        <v>5.665935911662995</v>
      </c>
      <c r="GN42" s="159">
        <v>5.665935911662995</v>
      </c>
      <c r="GO42" s="159">
        <v>5.665935911662995</v>
      </c>
      <c r="GP42" s="159">
        <v>5.665935911662995</v>
      </c>
      <c r="GQ42" s="159">
        <v>5.665935911662995</v>
      </c>
      <c r="GR42" s="159">
        <v>5.665935911662995</v>
      </c>
      <c r="GS42" s="159">
        <v>5.665935911662995</v>
      </c>
      <c r="GT42" s="159">
        <v>5.665935911662995</v>
      </c>
      <c r="GU42" s="159">
        <v>5.665935911662995</v>
      </c>
      <c r="GV42" s="159">
        <v>5.665935911662995</v>
      </c>
      <c r="GW42" s="159">
        <v>5.665935911662995</v>
      </c>
      <c r="GX42" s="159">
        <v>5.665935911662995</v>
      </c>
      <c r="GY42" s="159">
        <v>5.665935911662995</v>
      </c>
      <c r="GZ42" s="159">
        <v>5.665935911662995</v>
      </c>
      <c r="HA42" s="159">
        <v>5.665935911662995</v>
      </c>
      <c r="HB42" s="159">
        <v>5.665935911662995</v>
      </c>
      <c r="HC42" s="159">
        <v>5.665935911662995</v>
      </c>
      <c r="HD42" s="159">
        <v>5.665935911662995</v>
      </c>
      <c r="HE42" s="159">
        <v>5.665935911662995</v>
      </c>
      <c r="HF42" s="159">
        <v>5.665935911662995</v>
      </c>
      <c r="HG42" s="159">
        <v>5.665935911662995</v>
      </c>
      <c r="HH42" s="159">
        <v>5.665935911662995</v>
      </c>
      <c r="HI42" s="159">
        <v>5.665935911662995</v>
      </c>
      <c r="HJ42" s="159">
        <v>5.665935911662995</v>
      </c>
      <c r="HK42" s="159">
        <v>5.665935911662995</v>
      </c>
      <c r="HL42" s="159">
        <v>5.665935911662995</v>
      </c>
      <c r="HM42" s="159">
        <v>5.665935911662995</v>
      </c>
      <c r="HN42" s="159">
        <v>5.665935911662995</v>
      </c>
      <c r="HO42" s="159">
        <v>5.665935911662995</v>
      </c>
      <c r="HP42" s="159">
        <v>5.665935911662995</v>
      </c>
      <c r="HQ42" s="159">
        <v>5.665935911662995</v>
      </c>
      <c r="HR42" s="159">
        <v>5.665935911662995</v>
      </c>
      <c r="HS42" s="159">
        <v>5.665935911662995</v>
      </c>
      <c r="HT42" s="159">
        <v>5.665935911662995</v>
      </c>
      <c r="HU42" s="159">
        <v>5.665935911662995</v>
      </c>
      <c r="HV42" s="159">
        <v>5.665935911662995</v>
      </c>
      <c r="HW42" s="159">
        <v>5.665935911662995</v>
      </c>
      <c r="HX42" s="159">
        <v>5.665935911662995</v>
      </c>
      <c r="HY42" s="159">
        <v>5.665935911662995</v>
      </c>
      <c r="HZ42" s="159">
        <v>5.665935911662995</v>
      </c>
      <c r="IA42" s="159">
        <v>5.665935911662995</v>
      </c>
      <c r="IB42" s="159">
        <v>5.665935911662995</v>
      </c>
      <c r="IC42" s="159">
        <v>5.665935911662995</v>
      </c>
      <c r="ID42" s="159">
        <v>5.665935911662995</v>
      </c>
      <c r="IE42" s="159">
        <v>5.665935911662995</v>
      </c>
      <c r="IF42" s="159">
        <v>5.665935911662995</v>
      </c>
      <c r="IG42" s="159">
        <v>5.665935911662995</v>
      </c>
      <c r="IH42" s="159">
        <v>5.665935911662995</v>
      </c>
      <c r="II42" s="159">
        <v>5.665935911662995</v>
      </c>
      <c r="IJ42" s="159">
        <v>5.665935911662995</v>
      </c>
      <c r="IK42" s="159">
        <v>5.665935911662995</v>
      </c>
      <c r="IL42" s="159">
        <v>5.665935911662995</v>
      </c>
      <c r="IM42" s="159">
        <v>5.665935911662995</v>
      </c>
      <c r="IN42" s="159">
        <v>5.665935911662995</v>
      </c>
      <c r="IO42" s="159">
        <v>5.665935911662995</v>
      </c>
      <c r="IP42" s="159">
        <v>5.665935911662995</v>
      </c>
      <c r="IQ42" s="159">
        <v>5.665935911662995</v>
      </c>
      <c r="IR42" s="159">
        <v>5.665935911662995</v>
      </c>
      <c r="IS42" s="159">
        <v>5.665935911662995</v>
      </c>
      <c r="IT42" s="159">
        <v>5.665935911662995</v>
      </c>
      <c r="IU42" s="159">
        <v>5.665935911662995</v>
      </c>
      <c r="IV42" s="159">
        <v>5.665935911662995</v>
      </c>
      <c r="IW42" s="159">
        <v>5.665935911662995</v>
      </c>
      <c r="IX42" s="159">
        <v>5.665935911662995</v>
      </c>
      <c r="IY42" s="159">
        <v>5.665935911662995</v>
      </c>
      <c r="IZ42" s="159">
        <v>5.665935911662995</v>
      </c>
      <c r="JA42" s="159">
        <v>5.665935911662995</v>
      </c>
      <c r="JB42" s="159">
        <v>5.665935911662995</v>
      </c>
      <c r="JC42" s="159">
        <v>5.665935911662995</v>
      </c>
      <c r="JD42" s="159">
        <v>5.665935911662995</v>
      </c>
      <c r="JE42" s="159">
        <v>5.665935911662995</v>
      </c>
      <c r="JF42" s="159">
        <v>5.665935911662995</v>
      </c>
      <c r="JG42" s="159">
        <v>5.665935911662995</v>
      </c>
      <c r="JH42" s="159">
        <v>5.665935911662995</v>
      </c>
      <c r="JI42" s="159">
        <v>5.665935911662995</v>
      </c>
      <c r="JJ42" s="159">
        <v>5.665935911662995</v>
      </c>
      <c r="JK42" s="159">
        <v>5.665935911662995</v>
      </c>
      <c r="JL42" s="159">
        <v>5.665935911662995</v>
      </c>
      <c r="JM42" s="159">
        <v>5.665935911662995</v>
      </c>
      <c r="JN42" s="159">
        <v>5.665935911662995</v>
      </c>
      <c r="JO42" s="159">
        <v>5.665935911662995</v>
      </c>
      <c r="JP42" s="159">
        <v>5.665935911662995</v>
      </c>
      <c r="JQ42" s="159">
        <v>5.665935911662995</v>
      </c>
      <c r="JR42" s="159">
        <v>5.665935911662995</v>
      </c>
      <c r="JS42" s="159">
        <v>5.665935911662995</v>
      </c>
      <c r="JT42" s="159">
        <v>5.665935911662995</v>
      </c>
      <c r="JU42" s="159">
        <v>5.665935911662995</v>
      </c>
      <c r="JV42" s="159">
        <v>5.665935911662995</v>
      </c>
      <c r="JW42" s="159">
        <v>5.665935911662995</v>
      </c>
      <c r="JX42" s="159">
        <v>5.665935911662995</v>
      </c>
      <c r="JY42" s="159">
        <v>5.665935911662995</v>
      </c>
      <c r="JZ42" s="159">
        <v>5.665935911662995</v>
      </c>
      <c r="KA42" s="159">
        <v>5.665935911662995</v>
      </c>
      <c r="KB42" s="159">
        <v>5.665935911662995</v>
      </c>
      <c r="KC42" s="159">
        <v>5.665935911662995</v>
      </c>
      <c r="KD42" s="159">
        <v>5.665935911662995</v>
      </c>
      <c r="KE42" s="159">
        <v>5.665935911662995</v>
      </c>
      <c r="KF42" s="159">
        <v>5.665935911662995</v>
      </c>
      <c r="KG42" s="159">
        <v>5.665935911662995</v>
      </c>
      <c r="KH42" s="159">
        <v>5.665935911662995</v>
      </c>
      <c r="KI42" s="159">
        <v>5.665935911662995</v>
      </c>
      <c r="KJ42" s="159">
        <v>5.665935911662995</v>
      </c>
      <c r="KK42" s="159">
        <v>5.665935911662995</v>
      </c>
      <c r="KL42" s="159">
        <v>5.665935911662995</v>
      </c>
      <c r="KM42" s="159">
        <v>5.665935911662995</v>
      </c>
      <c r="KN42" s="159">
        <v>5.665935911662995</v>
      </c>
      <c r="KO42" s="159">
        <v>5.665935911662995</v>
      </c>
      <c r="KP42" s="159">
        <v>5.665935911662995</v>
      </c>
      <c r="KQ42" s="159">
        <v>5.665935911662995</v>
      </c>
      <c r="KR42" s="159">
        <v>5.665935911662995</v>
      </c>
      <c r="KS42" s="159">
        <v>5.665935911662995</v>
      </c>
      <c r="KT42" s="159">
        <v>5.665935911662995</v>
      </c>
      <c r="KU42" s="159">
        <v>5.665935911662995</v>
      </c>
      <c r="KV42" s="159">
        <v>5.665935911662995</v>
      </c>
      <c r="KW42" s="159">
        <v>5.665935911662995</v>
      </c>
      <c r="KX42" s="159">
        <v>5.665935911662995</v>
      </c>
      <c r="KY42" s="159">
        <v>5.665935911662995</v>
      </c>
      <c r="KZ42" s="159">
        <v>5.665935911662995</v>
      </c>
      <c r="LA42" s="159">
        <v>5.665935911662995</v>
      </c>
      <c r="LB42" s="159">
        <v>5.665935911662995</v>
      </c>
      <c r="LC42" s="159">
        <v>5.665935911662995</v>
      </c>
      <c r="LD42" s="159">
        <v>5.665935911662995</v>
      </c>
      <c r="LE42" s="159">
        <v>5.665935911662995</v>
      </c>
      <c r="LF42" s="159">
        <v>5.665935911662995</v>
      </c>
      <c r="LG42" s="159">
        <v>5.665935911662995</v>
      </c>
      <c r="LH42" s="159">
        <v>5.665935911662995</v>
      </c>
      <c r="LI42" s="159">
        <v>5.665935911662995</v>
      </c>
      <c r="LJ42" s="159">
        <v>5.665935911662995</v>
      </c>
      <c r="LK42" s="159">
        <v>5.665935911662995</v>
      </c>
      <c r="LL42" s="159">
        <v>5.665935911662995</v>
      </c>
      <c r="LM42" s="159">
        <v>5.665935911662995</v>
      </c>
      <c r="LN42" s="159">
        <v>5.665935911662995</v>
      </c>
      <c r="LO42" s="159">
        <v>5.665935911662995</v>
      </c>
      <c r="LP42" s="159">
        <v>5.665935911662995</v>
      </c>
      <c r="LQ42" s="159">
        <v>5.665935911662995</v>
      </c>
      <c r="LR42" s="159">
        <v>5.665935911662995</v>
      </c>
      <c r="LS42" s="159">
        <v>5.665935911662995</v>
      </c>
      <c r="LT42" s="159">
        <v>5.665935911662995</v>
      </c>
      <c r="LU42" s="159">
        <v>5.665935911662995</v>
      </c>
      <c r="LV42" s="159">
        <v>5.665935911662995</v>
      </c>
      <c r="LW42" s="159">
        <v>5.665935911662995</v>
      </c>
      <c r="LX42" s="159">
        <v>5.665935911662995</v>
      </c>
      <c r="LY42" s="159">
        <v>5.665935911662995</v>
      </c>
      <c r="LZ42" s="159">
        <v>5.665935911662995</v>
      </c>
      <c r="MA42" s="159">
        <v>5.665935911662995</v>
      </c>
      <c r="MB42" s="159">
        <v>5.665935911662995</v>
      </c>
      <c r="MC42" s="159">
        <v>5.665935911662995</v>
      </c>
      <c r="MD42" s="159">
        <v>5.665935911662995</v>
      </c>
      <c r="ME42" s="159">
        <v>5.665935911662995</v>
      </c>
      <c r="MF42" s="159">
        <v>5.665935911662995</v>
      </c>
      <c r="MG42" s="159">
        <v>5.665935911662995</v>
      </c>
      <c r="MH42" s="159">
        <v>5.665935911662995</v>
      </c>
      <c r="MI42" s="159">
        <v>5.665935911662995</v>
      </c>
      <c r="MJ42" s="159">
        <v>5.665935911662995</v>
      </c>
      <c r="MK42" s="159">
        <v>5.665935911662995</v>
      </c>
      <c r="ML42" s="159">
        <v>5.665935911662995</v>
      </c>
      <c r="MM42" s="159">
        <v>5.665935911662995</v>
      </c>
      <c r="MN42" s="159">
        <v>5.665935911662995</v>
      </c>
      <c r="MO42" s="159">
        <v>5.665935911662995</v>
      </c>
      <c r="MP42" s="159">
        <v>5.665935911662995</v>
      </c>
      <c r="MQ42" s="159">
        <v>5.665935911662995</v>
      </c>
      <c r="MR42" s="159">
        <v>5.665935911662995</v>
      </c>
      <c r="MS42" s="159">
        <v>5.665935911662995</v>
      </c>
      <c r="MT42" s="159">
        <v>5.665935911662995</v>
      </c>
      <c r="MU42" s="159">
        <v>5.665935911662995</v>
      </c>
      <c r="MV42" s="159">
        <v>5.665935911662995</v>
      </c>
      <c r="MW42" s="159">
        <v>5.665935911662995</v>
      </c>
      <c r="MX42" s="159">
        <v>5.665935911662995</v>
      </c>
      <c r="MY42" s="159">
        <v>5.665935911662995</v>
      </c>
      <c r="MZ42" s="159">
        <v>5.665935911662995</v>
      </c>
      <c r="NA42" s="159">
        <v>5.665935911662995</v>
      </c>
      <c r="NB42" s="159">
        <v>5.665935911662995</v>
      </c>
      <c r="NC42" s="159">
        <v>5.665935911662995</v>
      </c>
      <c r="ND42" s="159">
        <v>5.665935911662995</v>
      </c>
      <c r="NE42" s="159">
        <v>5.665935911662995</v>
      </c>
      <c r="NF42" s="159">
        <v>5.665935911662995</v>
      </c>
      <c r="NG42" s="159">
        <v>5.665935911662995</v>
      </c>
      <c r="NH42" s="159">
        <v>5.665935911662995</v>
      </c>
      <c r="NI42" s="159">
        <v>5.665935911662995</v>
      </c>
      <c r="NJ42" s="159">
        <v>5.665935911662995</v>
      </c>
      <c r="NK42" s="159">
        <v>5.665935911662995</v>
      </c>
      <c r="NL42" s="159">
        <v>5.665935911662995</v>
      </c>
      <c r="NM42" s="159">
        <v>5.665935911662995</v>
      </c>
      <c r="NN42" s="159">
        <v>5.665935911662995</v>
      </c>
      <c r="NO42" s="159">
        <v>5.665935911662995</v>
      </c>
      <c r="NP42" s="159">
        <v>5.665935911662995</v>
      </c>
      <c r="NQ42" s="159">
        <v>5.665935911662995</v>
      </c>
      <c r="NR42" s="159">
        <v>5.665935911662995</v>
      </c>
      <c r="NS42" s="159">
        <v>5.665935911662995</v>
      </c>
      <c r="NT42" s="159">
        <v>5.665935911662995</v>
      </c>
      <c r="NU42" s="159">
        <v>5.665935911662995</v>
      </c>
      <c r="NV42" s="159">
        <v>5.665935911662995</v>
      </c>
      <c r="NW42" s="159">
        <v>5.665935911662995</v>
      </c>
      <c r="NX42" s="159">
        <v>5.665935911662995</v>
      </c>
      <c r="NY42" s="159">
        <v>5.665935911662995</v>
      </c>
      <c r="NZ42" s="159">
        <v>5.665935911662995</v>
      </c>
      <c r="OA42" s="159">
        <v>5.665935911662995</v>
      </c>
      <c r="OB42" s="159">
        <v>5.665935911662995</v>
      </c>
      <c r="OC42" s="159">
        <v>5.665935911662995</v>
      </c>
      <c r="OD42" s="159">
        <v>5.665935911662995</v>
      </c>
      <c r="OE42" s="159">
        <v>5.665935911662995</v>
      </c>
      <c r="OF42" s="159">
        <v>5.665935911662995</v>
      </c>
      <c r="OG42" s="159">
        <v>5.665935911662995</v>
      </c>
      <c r="OH42" s="159">
        <v>5.665935911662995</v>
      </c>
      <c r="OI42" s="159">
        <v>5.665935911662995</v>
      </c>
      <c r="OJ42" s="159">
        <v>5.665935911662995</v>
      </c>
      <c r="OK42" s="159">
        <v>5.665935911662995</v>
      </c>
      <c r="OL42" s="159">
        <v>5.665935911662995</v>
      </c>
      <c r="OM42" s="159">
        <v>5.665935911662995</v>
      </c>
      <c r="ON42" s="159">
        <v>5.665935911662995</v>
      </c>
      <c r="OO42" s="159">
        <v>5.665935911662995</v>
      </c>
      <c r="OP42" s="159">
        <v>5.665935911662995</v>
      </c>
      <c r="OQ42" s="159">
        <v>5.665935911662995</v>
      </c>
      <c r="OR42" s="159">
        <v>5.665935911662995</v>
      </c>
      <c r="OS42" s="159">
        <v>5.665935911662995</v>
      </c>
      <c r="OT42" s="159">
        <v>5.665935911662995</v>
      </c>
      <c r="OU42" s="159">
        <v>5.665935911662995</v>
      </c>
      <c r="OV42" s="159">
        <v>5.665935911662995</v>
      </c>
      <c r="OW42" s="159">
        <v>5.665935911662995</v>
      </c>
      <c r="OX42" s="159">
        <v>5.665935911662995</v>
      </c>
      <c r="OY42" s="159">
        <v>5.665935911662995</v>
      </c>
      <c r="OZ42" s="159">
        <v>5.665935911662995</v>
      </c>
      <c r="PA42" s="159">
        <v>5.665935911662995</v>
      </c>
      <c r="PB42" s="159">
        <v>5.665935911662995</v>
      </c>
      <c r="PC42" s="159">
        <v>5.665935911662995</v>
      </c>
      <c r="PD42" s="159">
        <v>5.665935911662995</v>
      </c>
      <c r="PE42" s="159">
        <v>5.665935911662995</v>
      </c>
      <c r="PF42" s="159">
        <v>5.665935911662995</v>
      </c>
      <c r="PG42" s="159">
        <v>5.665935911662995</v>
      </c>
      <c r="PH42" s="159">
        <v>5.665935911662995</v>
      </c>
      <c r="PI42" s="159">
        <v>5.665935911662995</v>
      </c>
      <c r="PJ42" s="159">
        <v>5.665935911662995</v>
      </c>
      <c r="PK42" s="159">
        <v>5.665935911662995</v>
      </c>
      <c r="PL42" s="159">
        <v>5.665935911662995</v>
      </c>
      <c r="PM42" s="159">
        <v>5.665935911662995</v>
      </c>
      <c r="PN42" s="159">
        <v>5.665935911662995</v>
      </c>
      <c r="PO42" s="159">
        <v>5.665935911662995</v>
      </c>
      <c r="PP42" s="159">
        <v>5.665935911662995</v>
      </c>
      <c r="PQ42" s="159">
        <v>5.665935911662995</v>
      </c>
      <c r="PR42" s="159">
        <v>5.665935911662995</v>
      </c>
      <c r="PS42" s="159">
        <v>5.665935911662995</v>
      </c>
      <c r="PT42" s="159">
        <v>5.665935911662995</v>
      </c>
      <c r="PU42" s="159">
        <v>5.665935911662995</v>
      </c>
      <c r="PV42" s="159">
        <v>5.665935911662995</v>
      </c>
      <c r="PW42" s="159">
        <v>5.665935911662995</v>
      </c>
      <c r="PX42" s="159">
        <v>5.665935911662995</v>
      </c>
      <c r="PY42" s="159">
        <v>5.665935911662995</v>
      </c>
      <c r="PZ42" s="159">
        <v>5.665935911662995</v>
      </c>
      <c r="QA42" s="159">
        <v>5.665935911662995</v>
      </c>
      <c r="QB42" s="159">
        <v>5.665935911662995</v>
      </c>
      <c r="QC42" s="159">
        <v>5.665935911662995</v>
      </c>
      <c r="QD42" s="159">
        <v>5.665935911662995</v>
      </c>
      <c r="QE42" s="159">
        <v>5.665935911662995</v>
      </c>
      <c r="QF42" s="159">
        <v>5.665935911662995</v>
      </c>
      <c r="QG42" s="159">
        <v>5.665935911662995</v>
      </c>
      <c r="QH42" s="159">
        <v>5.665935911662995</v>
      </c>
      <c r="QI42" s="159">
        <v>5.665935911662995</v>
      </c>
      <c r="QJ42" s="159">
        <v>5.665935911662995</v>
      </c>
      <c r="QK42" s="159">
        <v>5.665935911662995</v>
      </c>
      <c r="QL42" s="159">
        <v>5.665935911662995</v>
      </c>
      <c r="QM42" s="159">
        <v>5.665935911662995</v>
      </c>
      <c r="QN42" s="159">
        <v>5.665935911662995</v>
      </c>
      <c r="QO42" s="159">
        <v>5.665935911662995</v>
      </c>
      <c r="QP42" s="159">
        <v>5.665935911662995</v>
      </c>
      <c r="QQ42" s="159">
        <v>5.665935911662995</v>
      </c>
      <c r="QR42" s="159">
        <v>5.665935911662995</v>
      </c>
      <c r="QS42" s="159">
        <v>5.665935911662995</v>
      </c>
      <c r="QT42" s="159">
        <v>5.665935911662995</v>
      </c>
      <c r="QU42" s="159">
        <v>5.665935911662995</v>
      </c>
      <c r="QV42" s="159">
        <v>5.665935911662995</v>
      </c>
      <c r="QW42" s="159">
        <v>5.665935911662995</v>
      </c>
      <c r="QX42" s="159">
        <v>5.665935911662995</v>
      </c>
      <c r="QY42" s="159">
        <v>5.665935911662995</v>
      </c>
      <c r="QZ42" s="159">
        <v>5.665935911662995</v>
      </c>
      <c r="RA42" s="159">
        <v>5.665935911662995</v>
      </c>
      <c r="RB42" s="159">
        <v>5.665935911662995</v>
      </c>
      <c r="RC42" s="159">
        <v>5.665935911662995</v>
      </c>
      <c r="RD42" s="159">
        <v>5.665935911662995</v>
      </c>
      <c r="RE42" s="159">
        <v>5.665935911662995</v>
      </c>
      <c r="RF42" s="159">
        <v>5.665935911662995</v>
      </c>
      <c r="RG42" s="159">
        <v>5.665935911662995</v>
      </c>
      <c r="RH42" s="159">
        <v>5.665935911662995</v>
      </c>
      <c r="RI42" s="159">
        <v>5.665935911662995</v>
      </c>
      <c r="RJ42" s="159">
        <v>5.665935911662995</v>
      </c>
      <c r="RK42" s="159">
        <v>5.665935911662995</v>
      </c>
      <c r="RL42" s="159">
        <v>5.665935911662995</v>
      </c>
      <c r="RM42" s="159">
        <v>5.665935911662995</v>
      </c>
      <c r="RN42" s="159">
        <v>5.665935911662995</v>
      </c>
      <c r="RO42" s="159">
        <v>5.665935911662995</v>
      </c>
      <c r="RP42" s="159">
        <v>5.665935911662995</v>
      </c>
      <c r="RQ42" s="159">
        <v>5.665935911662995</v>
      </c>
      <c r="RR42" s="159">
        <v>5.665935911662995</v>
      </c>
      <c r="RS42" s="159">
        <v>5.665935911662995</v>
      </c>
      <c r="RT42" s="159">
        <v>5.665935911662995</v>
      </c>
      <c r="RU42" s="159">
        <v>5.665935911662995</v>
      </c>
      <c r="RV42" s="159">
        <v>5.665935911662995</v>
      </c>
      <c r="RW42" s="159">
        <v>5.665935911662995</v>
      </c>
      <c r="RX42" s="159">
        <v>5.665935911662995</v>
      </c>
      <c r="RY42" s="159">
        <v>5.665935911662995</v>
      </c>
      <c r="RZ42" s="159">
        <v>5.665935911662995</v>
      </c>
      <c r="SA42" s="159">
        <v>5.665935911662995</v>
      </c>
      <c r="SB42" s="159">
        <v>5.665935911662995</v>
      </c>
      <c r="SC42" s="159">
        <v>5.665935911662995</v>
      </c>
      <c r="SD42" s="159">
        <v>5.665935911662995</v>
      </c>
      <c r="SE42" s="159">
        <v>5.665935911662995</v>
      </c>
      <c r="SF42" s="159">
        <v>5.665935911662995</v>
      </c>
      <c r="SG42" s="159">
        <v>5.665935911662995</v>
      </c>
    </row>
    <row r="43" spans="1:501" x14ac:dyDescent="0.35">
      <c r="A43" s="158">
        <v>2029</v>
      </c>
      <c r="B43" s="159">
        <v>5.7457378259117702</v>
      </c>
      <c r="C43" s="159">
        <v>5.7457378259117702</v>
      </c>
      <c r="D43" s="159">
        <v>5.7457378259117702</v>
      </c>
      <c r="E43" s="159">
        <v>5.7457378259117702</v>
      </c>
      <c r="F43" s="159">
        <v>5.7457378259117702</v>
      </c>
      <c r="G43" s="159">
        <v>5.7457378259117702</v>
      </c>
      <c r="H43" s="159">
        <v>5.7457378259117702</v>
      </c>
      <c r="I43" s="159">
        <v>5.7457378259117702</v>
      </c>
      <c r="J43" s="159">
        <v>5.7457378259117702</v>
      </c>
      <c r="K43" s="159">
        <v>5.7457378259117702</v>
      </c>
      <c r="L43" s="159">
        <v>5.7457378259117702</v>
      </c>
      <c r="M43" s="159">
        <v>5.7457378259117702</v>
      </c>
      <c r="N43" s="159">
        <v>5.7457378259117702</v>
      </c>
      <c r="O43" s="159">
        <v>5.7457378259117702</v>
      </c>
      <c r="P43" s="159">
        <v>5.7457378259117702</v>
      </c>
      <c r="Q43" s="159">
        <v>5.7457378259117702</v>
      </c>
      <c r="R43" s="159">
        <v>5.7457378259117702</v>
      </c>
      <c r="S43" s="159">
        <v>5.7457378259117702</v>
      </c>
      <c r="T43" s="159">
        <v>5.7457378259117702</v>
      </c>
      <c r="U43" s="159">
        <v>5.7457378259117702</v>
      </c>
      <c r="V43" s="159">
        <v>5.7457378259117702</v>
      </c>
      <c r="W43" s="159">
        <v>5.7457378259117702</v>
      </c>
      <c r="X43" s="159">
        <v>5.7457378259117702</v>
      </c>
      <c r="Y43" s="159">
        <v>5.7457378259117702</v>
      </c>
      <c r="Z43" s="159">
        <v>5.7457378259117702</v>
      </c>
      <c r="AA43" s="159">
        <v>5.7457378259117702</v>
      </c>
      <c r="AB43" s="159">
        <v>5.7457378259117702</v>
      </c>
      <c r="AC43" s="159">
        <v>5.7457378259117702</v>
      </c>
      <c r="AD43" s="159">
        <v>5.7457378259117702</v>
      </c>
      <c r="AE43" s="159">
        <v>5.7457378259117702</v>
      </c>
      <c r="AF43" s="159">
        <v>5.7457378259117702</v>
      </c>
      <c r="AG43" s="159">
        <v>5.7457378259117702</v>
      </c>
      <c r="AH43" s="159">
        <v>5.7457378259117702</v>
      </c>
      <c r="AI43" s="159">
        <v>5.7457378259117702</v>
      </c>
      <c r="AJ43" s="159">
        <v>5.7457378259117702</v>
      </c>
      <c r="AK43" s="159">
        <v>5.7457378259117702</v>
      </c>
      <c r="AL43" s="159">
        <v>5.7457378259117702</v>
      </c>
      <c r="AM43" s="159">
        <v>5.7457378259117702</v>
      </c>
      <c r="AN43" s="159">
        <v>5.7457378259117702</v>
      </c>
      <c r="AO43" s="159">
        <v>5.7457378259117702</v>
      </c>
      <c r="AP43" s="159">
        <v>5.7457378259117702</v>
      </c>
      <c r="AQ43" s="159">
        <v>5.7457378259117702</v>
      </c>
      <c r="AR43" s="159">
        <v>5.7457378259117702</v>
      </c>
      <c r="AS43" s="159">
        <v>5.7457378259117702</v>
      </c>
      <c r="AT43" s="159">
        <v>5.7457378259117702</v>
      </c>
      <c r="AU43" s="159">
        <v>5.7457378259117702</v>
      </c>
      <c r="AV43" s="159">
        <v>5.7457378259117702</v>
      </c>
      <c r="AW43" s="159">
        <v>5.7457378259117702</v>
      </c>
      <c r="AX43" s="159">
        <v>5.7457378259117702</v>
      </c>
      <c r="AY43" s="159">
        <v>5.7457378259117702</v>
      </c>
      <c r="AZ43" s="159">
        <v>5.7457378259117702</v>
      </c>
      <c r="BA43" s="159">
        <v>5.7457378259117702</v>
      </c>
      <c r="BB43" s="159">
        <v>5.7457378259117702</v>
      </c>
      <c r="BC43" s="159">
        <v>5.7457378259117702</v>
      </c>
      <c r="BD43" s="159">
        <v>5.7457378259117702</v>
      </c>
      <c r="BE43" s="159">
        <v>5.7457378259117702</v>
      </c>
      <c r="BF43" s="159">
        <v>5.7457378259117702</v>
      </c>
      <c r="BG43" s="159">
        <v>5.7457378259117702</v>
      </c>
      <c r="BH43" s="159">
        <v>5.7457378259117702</v>
      </c>
      <c r="BI43" s="159">
        <v>5.7457378259117702</v>
      </c>
      <c r="BJ43" s="159">
        <v>5.7457378259117702</v>
      </c>
      <c r="BK43" s="159">
        <v>5.7457378259117702</v>
      </c>
      <c r="BL43" s="159">
        <v>5.7457378259117702</v>
      </c>
      <c r="BM43" s="159">
        <v>5.7457378259117702</v>
      </c>
      <c r="BN43" s="159">
        <v>5.7457378259117702</v>
      </c>
      <c r="BO43" s="159">
        <v>5.7457378259117702</v>
      </c>
      <c r="BP43" s="159">
        <v>5.7457378259117702</v>
      </c>
      <c r="BQ43" s="159">
        <v>5.7457378259117702</v>
      </c>
      <c r="BR43" s="159">
        <v>5.7457378259117702</v>
      </c>
      <c r="BS43" s="159">
        <v>5.7457378259117702</v>
      </c>
      <c r="BT43" s="159">
        <v>5.7457378259117702</v>
      </c>
      <c r="BU43" s="159">
        <v>5.7457378259117702</v>
      </c>
      <c r="BV43" s="159">
        <v>5.7457378259117702</v>
      </c>
      <c r="BW43" s="159">
        <v>5.7457378259117702</v>
      </c>
      <c r="BX43" s="159">
        <v>5.7457378259117702</v>
      </c>
      <c r="BY43" s="159">
        <v>5.7457378259117702</v>
      </c>
      <c r="BZ43" s="159">
        <v>5.7457378259117702</v>
      </c>
      <c r="CA43" s="159">
        <v>5.7457378259117702</v>
      </c>
      <c r="CB43" s="159">
        <v>5.7457378259117702</v>
      </c>
      <c r="CC43" s="159">
        <v>5.7457378259117702</v>
      </c>
      <c r="CD43" s="159">
        <v>5.7457378259117702</v>
      </c>
      <c r="CE43" s="159">
        <v>5.7457378259117702</v>
      </c>
      <c r="CF43" s="159">
        <v>5.7457378259117702</v>
      </c>
      <c r="CG43" s="159">
        <v>5.7457378259117702</v>
      </c>
      <c r="CH43" s="159">
        <v>5.7457378259117702</v>
      </c>
      <c r="CI43" s="159">
        <v>5.7457378259117702</v>
      </c>
      <c r="CJ43" s="159">
        <v>5.7457378259117702</v>
      </c>
      <c r="CK43" s="159">
        <v>5.7457378259117702</v>
      </c>
      <c r="CL43" s="159">
        <v>5.7457378259117702</v>
      </c>
      <c r="CM43" s="159">
        <v>5.7457378259117702</v>
      </c>
      <c r="CN43" s="159">
        <v>5.7457378259117702</v>
      </c>
      <c r="CO43" s="159">
        <v>5.7457378259117702</v>
      </c>
      <c r="CP43" s="159">
        <v>5.7457378259117702</v>
      </c>
      <c r="CQ43" s="159">
        <v>5.7457378259117702</v>
      </c>
      <c r="CR43" s="159">
        <v>5.7457378259117702</v>
      </c>
      <c r="CS43" s="159">
        <v>5.7457378259117702</v>
      </c>
      <c r="CT43" s="159">
        <v>5.7457378259117702</v>
      </c>
      <c r="CU43" s="159">
        <v>5.7457378259117702</v>
      </c>
      <c r="CV43" s="159">
        <v>5.7457378259117702</v>
      </c>
      <c r="CW43" s="159">
        <v>5.7457378259117702</v>
      </c>
      <c r="CX43" s="159">
        <v>5.7457378259117702</v>
      </c>
      <c r="CY43" s="159">
        <v>5.7457378259117702</v>
      </c>
      <c r="CZ43" s="159">
        <v>5.7457378259117702</v>
      </c>
      <c r="DA43" s="159">
        <v>5.7457378259117702</v>
      </c>
      <c r="DB43" s="159">
        <v>5.7457378259117702</v>
      </c>
      <c r="DC43" s="159">
        <v>5.7457378259117702</v>
      </c>
      <c r="DD43" s="159">
        <v>5.7457378259117702</v>
      </c>
      <c r="DE43" s="159">
        <v>5.7457378259117702</v>
      </c>
      <c r="DF43" s="159">
        <v>5.7457378259117702</v>
      </c>
      <c r="DG43" s="159">
        <v>5.7457378259117702</v>
      </c>
      <c r="DH43" s="159">
        <v>5.7457378259117702</v>
      </c>
      <c r="DI43" s="159">
        <v>5.7457378259117702</v>
      </c>
      <c r="DJ43" s="159">
        <v>5.7457378259117702</v>
      </c>
      <c r="DK43" s="159">
        <v>5.7457378259117702</v>
      </c>
      <c r="DL43" s="159">
        <v>5.7457378259117702</v>
      </c>
      <c r="DM43" s="159">
        <v>5.7457378259117702</v>
      </c>
      <c r="DN43" s="159">
        <v>5.7457378259117702</v>
      </c>
      <c r="DO43" s="159">
        <v>5.7457378259117702</v>
      </c>
      <c r="DP43" s="159">
        <v>5.7457378259117702</v>
      </c>
      <c r="DQ43" s="159">
        <v>5.7457378259117702</v>
      </c>
      <c r="DR43" s="159">
        <v>5.7457378259117702</v>
      </c>
      <c r="DS43" s="159">
        <v>5.7457378259117702</v>
      </c>
      <c r="DT43" s="159">
        <v>5.7457378259117702</v>
      </c>
      <c r="DU43" s="159">
        <v>5.7457378259117702</v>
      </c>
      <c r="DV43" s="159">
        <v>5.7457378259117702</v>
      </c>
      <c r="DW43" s="159">
        <v>5.7457378259117702</v>
      </c>
      <c r="DX43" s="159">
        <v>5.7457378259117702</v>
      </c>
      <c r="DY43" s="159">
        <v>5.7457378259117702</v>
      </c>
      <c r="DZ43" s="159">
        <v>5.7457378259117702</v>
      </c>
      <c r="EA43" s="159">
        <v>5.7457378259117702</v>
      </c>
      <c r="EB43" s="159">
        <v>5.7457378259117702</v>
      </c>
      <c r="EC43" s="159">
        <v>5.7457378259117702</v>
      </c>
      <c r="ED43" s="159">
        <v>5.7457378259117702</v>
      </c>
      <c r="EE43" s="159">
        <v>5.7457378259117702</v>
      </c>
      <c r="EF43" s="159">
        <v>5.7457378259117702</v>
      </c>
      <c r="EG43" s="159">
        <v>5.7457378259117702</v>
      </c>
      <c r="EH43" s="159">
        <v>5.7457378259117702</v>
      </c>
      <c r="EI43" s="159">
        <v>5.7457378259117702</v>
      </c>
      <c r="EJ43" s="159">
        <v>5.7457378259117702</v>
      </c>
      <c r="EK43" s="159">
        <v>5.7457378259117702</v>
      </c>
      <c r="EL43" s="159">
        <v>5.7457378259117702</v>
      </c>
      <c r="EM43" s="159">
        <v>5.7457378259117702</v>
      </c>
      <c r="EN43" s="159">
        <v>5.7457378259117702</v>
      </c>
      <c r="EO43" s="159">
        <v>5.7457378259117702</v>
      </c>
      <c r="EP43" s="159">
        <v>5.7457378259117702</v>
      </c>
      <c r="EQ43" s="159">
        <v>5.7457378259117702</v>
      </c>
      <c r="ER43" s="159">
        <v>5.7457378259117702</v>
      </c>
      <c r="ES43" s="159">
        <v>5.7457378259117702</v>
      </c>
      <c r="ET43" s="159">
        <v>5.7457378259117702</v>
      </c>
      <c r="EU43" s="159">
        <v>5.7457378259117702</v>
      </c>
      <c r="EV43" s="159">
        <v>5.7457378259117702</v>
      </c>
      <c r="EW43" s="159">
        <v>5.7457378259117702</v>
      </c>
      <c r="EX43" s="159">
        <v>5.7457378259117702</v>
      </c>
      <c r="EY43" s="159">
        <v>5.7457378259117702</v>
      </c>
      <c r="EZ43" s="159">
        <v>5.7457378259117702</v>
      </c>
      <c r="FA43" s="159">
        <v>5.7457378259117702</v>
      </c>
      <c r="FB43" s="159">
        <v>5.7457378259117702</v>
      </c>
      <c r="FC43" s="159">
        <v>5.7457378259117702</v>
      </c>
      <c r="FD43" s="159">
        <v>5.7457378259117702</v>
      </c>
      <c r="FE43" s="159">
        <v>5.7457378259117702</v>
      </c>
      <c r="FF43" s="159">
        <v>5.7457378259117702</v>
      </c>
      <c r="FG43" s="159">
        <v>5.7457378259117702</v>
      </c>
      <c r="FH43" s="159">
        <v>5.7457378259117702</v>
      </c>
      <c r="FI43" s="159">
        <v>5.7457378259117702</v>
      </c>
      <c r="FJ43" s="159">
        <v>5.7457378259117702</v>
      </c>
      <c r="FK43" s="159">
        <v>5.7457378259117702</v>
      </c>
      <c r="FL43" s="159">
        <v>5.7457378259117702</v>
      </c>
      <c r="FM43" s="159">
        <v>5.7457378259117702</v>
      </c>
      <c r="FN43" s="159">
        <v>5.7457378259117702</v>
      </c>
      <c r="FO43" s="159">
        <v>5.7457378259117702</v>
      </c>
      <c r="FP43" s="159">
        <v>5.7457378259117702</v>
      </c>
      <c r="FQ43" s="159">
        <v>5.7457378259117702</v>
      </c>
      <c r="FR43" s="159">
        <v>5.7457378259117702</v>
      </c>
      <c r="FS43" s="159">
        <v>5.7457378259117702</v>
      </c>
      <c r="FT43" s="159">
        <v>5.7457378259117702</v>
      </c>
      <c r="FU43" s="159">
        <v>5.7457378259117702</v>
      </c>
      <c r="FV43" s="159">
        <v>5.7457378259117702</v>
      </c>
      <c r="FW43" s="159">
        <v>5.7457378259117702</v>
      </c>
      <c r="FX43" s="159">
        <v>5.7457378259117702</v>
      </c>
      <c r="FY43" s="159">
        <v>5.7457378259117702</v>
      </c>
      <c r="FZ43" s="159">
        <v>5.7457378259117702</v>
      </c>
      <c r="GA43" s="159">
        <v>5.7457378259117702</v>
      </c>
      <c r="GB43" s="159">
        <v>5.7457378259117702</v>
      </c>
      <c r="GC43" s="159">
        <v>5.7457378259117702</v>
      </c>
      <c r="GD43" s="159">
        <v>5.7457378259117702</v>
      </c>
      <c r="GE43" s="159">
        <v>5.7457378259117702</v>
      </c>
      <c r="GF43" s="159">
        <v>5.7457378259117702</v>
      </c>
      <c r="GG43" s="159">
        <v>5.7457378259117702</v>
      </c>
      <c r="GH43" s="159">
        <v>5.7457378259117702</v>
      </c>
      <c r="GI43" s="159">
        <v>5.7457378259117702</v>
      </c>
      <c r="GJ43" s="159">
        <v>5.7457378259117702</v>
      </c>
      <c r="GK43" s="159">
        <v>5.7457378259117702</v>
      </c>
      <c r="GL43" s="159">
        <v>5.7457378259117702</v>
      </c>
      <c r="GM43" s="159">
        <v>5.7457378259117702</v>
      </c>
      <c r="GN43" s="159">
        <v>5.7457378259117702</v>
      </c>
      <c r="GO43" s="159">
        <v>5.7457378259117702</v>
      </c>
      <c r="GP43" s="159">
        <v>5.7457378259117702</v>
      </c>
      <c r="GQ43" s="159">
        <v>5.7457378259117702</v>
      </c>
      <c r="GR43" s="159">
        <v>5.7457378259117702</v>
      </c>
      <c r="GS43" s="159">
        <v>5.7457378259117702</v>
      </c>
      <c r="GT43" s="159">
        <v>5.7457378259117702</v>
      </c>
      <c r="GU43" s="159">
        <v>5.7457378259117702</v>
      </c>
      <c r="GV43" s="159">
        <v>5.7457378259117702</v>
      </c>
      <c r="GW43" s="159">
        <v>5.7457378259117702</v>
      </c>
      <c r="GX43" s="159">
        <v>5.7457378259117702</v>
      </c>
      <c r="GY43" s="159">
        <v>5.7457378259117702</v>
      </c>
      <c r="GZ43" s="159">
        <v>5.7457378259117702</v>
      </c>
      <c r="HA43" s="159">
        <v>5.7457378259117702</v>
      </c>
      <c r="HB43" s="159">
        <v>5.7457378259117702</v>
      </c>
      <c r="HC43" s="159">
        <v>5.7457378259117702</v>
      </c>
      <c r="HD43" s="159">
        <v>5.7457378259117702</v>
      </c>
      <c r="HE43" s="159">
        <v>5.7457378259117702</v>
      </c>
      <c r="HF43" s="159">
        <v>5.7457378259117702</v>
      </c>
      <c r="HG43" s="159">
        <v>5.7457378259117702</v>
      </c>
      <c r="HH43" s="159">
        <v>5.7457378259117702</v>
      </c>
      <c r="HI43" s="159">
        <v>5.7457378259117702</v>
      </c>
      <c r="HJ43" s="159">
        <v>5.7457378259117702</v>
      </c>
      <c r="HK43" s="159">
        <v>5.7457378259117702</v>
      </c>
      <c r="HL43" s="159">
        <v>5.7457378259117702</v>
      </c>
      <c r="HM43" s="159">
        <v>5.7457378259117702</v>
      </c>
      <c r="HN43" s="159">
        <v>5.7457378259117702</v>
      </c>
      <c r="HO43" s="159">
        <v>5.7457378259117702</v>
      </c>
      <c r="HP43" s="159">
        <v>5.7457378259117702</v>
      </c>
      <c r="HQ43" s="159">
        <v>5.7457378259117702</v>
      </c>
      <c r="HR43" s="159">
        <v>5.7457378259117702</v>
      </c>
      <c r="HS43" s="159">
        <v>5.7457378259117702</v>
      </c>
      <c r="HT43" s="159">
        <v>5.7457378259117702</v>
      </c>
      <c r="HU43" s="159">
        <v>5.7457378259117702</v>
      </c>
      <c r="HV43" s="159">
        <v>5.7457378259117702</v>
      </c>
      <c r="HW43" s="159">
        <v>5.7457378259117702</v>
      </c>
      <c r="HX43" s="159">
        <v>5.7457378259117702</v>
      </c>
      <c r="HY43" s="159">
        <v>5.7457378259117702</v>
      </c>
      <c r="HZ43" s="159">
        <v>5.7457378259117702</v>
      </c>
      <c r="IA43" s="159">
        <v>5.7457378259117702</v>
      </c>
      <c r="IB43" s="159">
        <v>5.7457378259117702</v>
      </c>
      <c r="IC43" s="159">
        <v>5.7457378259117702</v>
      </c>
      <c r="ID43" s="159">
        <v>5.7457378259117702</v>
      </c>
      <c r="IE43" s="159">
        <v>5.7457378259117702</v>
      </c>
      <c r="IF43" s="159">
        <v>5.7457378259117702</v>
      </c>
      <c r="IG43" s="159">
        <v>5.7457378259117702</v>
      </c>
      <c r="IH43" s="159">
        <v>5.7457378259117702</v>
      </c>
      <c r="II43" s="159">
        <v>5.7457378259117702</v>
      </c>
      <c r="IJ43" s="159">
        <v>5.7457378259117702</v>
      </c>
      <c r="IK43" s="159">
        <v>5.7457378259117702</v>
      </c>
      <c r="IL43" s="159">
        <v>5.7457378259117702</v>
      </c>
      <c r="IM43" s="159">
        <v>5.7457378259117702</v>
      </c>
      <c r="IN43" s="159">
        <v>5.7457378259117702</v>
      </c>
      <c r="IO43" s="159">
        <v>5.7457378259117702</v>
      </c>
      <c r="IP43" s="159">
        <v>5.7457378259117702</v>
      </c>
      <c r="IQ43" s="159">
        <v>5.7457378259117702</v>
      </c>
      <c r="IR43" s="159">
        <v>5.7457378259117702</v>
      </c>
      <c r="IS43" s="159">
        <v>5.7457378259117702</v>
      </c>
      <c r="IT43" s="159">
        <v>5.7457378259117702</v>
      </c>
      <c r="IU43" s="159">
        <v>5.7457378259117702</v>
      </c>
      <c r="IV43" s="159">
        <v>5.7457378259117702</v>
      </c>
      <c r="IW43" s="159">
        <v>5.7457378259117702</v>
      </c>
      <c r="IX43" s="159">
        <v>5.7457378259117702</v>
      </c>
      <c r="IY43" s="159">
        <v>5.7457378259117702</v>
      </c>
      <c r="IZ43" s="159">
        <v>5.7457378259117702</v>
      </c>
      <c r="JA43" s="159">
        <v>5.7457378259117702</v>
      </c>
      <c r="JB43" s="159">
        <v>5.7457378259117702</v>
      </c>
      <c r="JC43" s="159">
        <v>5.7457378259117702</v>
      </c>
      <c r="JD43" s="159">
        <v>5.7457378259117702</v>
      </c>
      <c r="JE43" s="159">
        <v>5.7457378259117702</v>
      </c>
      <c r="JF43" s="159">
        <v>5.7457378259117702</v>
      </c>
      <c r="JG43" s="159">
        <v>5.7457378259117702</v>
      </c>
      <c r="JH43" s="159">
        <v>5.7457378259117702</v>
      </c>
      <c r="JI43" s="159">
        <v>5.7457378259117702</v>
      </c>
      <c r="JJ43" s="159">
        <v>5.7457378259117702</v>
      </c>
      <c r="JK43" s="159">
        <v>5.7457378259117702</v>
      </c>
      <c r="JL43" s="159">
        <v>5.7457378259117702</v>
      </c>
      <c r="JM43" s="159">
        <v>5.7457378259117702</v>
      </c>
      <c r="JN43" s="159">
        <v>5.7457378259117702</v>
      </c>
      <c r="JO43" s="159">
        <v>5.7457378259117702</v>
      </c>
      <c r="JP43" s="159">
        <v>5.7457378259117702</v>
      </c>
      <c r="JQ43" s="159">
        <v>5.7457378259117702</v>
      </c>
      <c r="JR43" s="159">
        <v>5.7457378259117702</v>
      </c>
      <c r="JS43" s="159">
        <v>5.7457378259117702</v>
      </c>
      <c r="JT43" s="159">
        <v>5.7457378259117702</v>
      </c>
      <c r="JU43" s="159">
        <v>5.7457378259117702</v>
      </c>
      <c r="JV43" s="159">
        <v>5.7457378259117702</v>
      </c>
      <c r="JW43" s="159">
        <v>5.7457378259117702</v>
      </c>
      <c r="JX43" s="159">
        <v>5.7457378259117702</v>
      </c>
      <c r="JY43" s="159">
        <v>5.7457378259117702</v>
      </c>
      <c r="JZ43" s="159">
        <v>5.7457378259117702</v>
      </c>
      <c r="KA43" s="159">
        <v>5.7457378259117702</v>
      </c>
      <c r="KB43" s="159">
        <v>5.7457378259117702</v>
      </c>
      <c r="KC43" s="159">
        <v>5.7457378259117702</v>
      </c>
      <c r="KD43" s="159">
        <v>5.7457378259117702</v>
      </c>
      <c r="KE43" s="159">
        <v>5.7457378259117702</v>
      </c>
      <c r="KF43" s="159">
        <v>5.7457378259117702</v>
      </c>
      <c r="KG43" s="159">
        <v>5.7457378259117702</v>
      </c>
      <c r="KH43" s="159">
        <v>5.7457378259117702</v>
      </c>
      <c r="KI43" s="159">
        <v>5.7457378259117702</v>
      </c>
      <c r="KJ43" s="159">
        <v>5.7457378259117702</v>
      </c>
      <c r="KK43" s="159">
        <v>5.7457378259117702</v>
      </c>
      <c r="KL43" s="159">
        <v>5.7457378259117702</v>
      </c>
      <c r="KM43" s="159">
        <v>5.7457378259117702</v>
      </c>
      <c r="KN43" s="159">
        <v>5.7457378259117702</v>
      </c>
      <c r="KO43" s="159">
        <v>5.7457378259117702</v>
      </c>
      <c r="KP43" s="159">
        <v>5.7457378259117702</v>
      </c>
      <c r="KQ43" s="159">
        <v>5.7457378259117702</v>
      </c>
      <c r="KR43" s="159">
        <v>5.7457378259117702</v>
      </c>
      <c r="KS43" s="159">
        <v>5.7457378259117702</v>
      </c>
      <c r="KT43" s="159">
        <v>5.7457378259117702</v>
      </c>
      <c r="KU43" s="159">
        <v>5.7457378259117702</v>
      </c>
      <c r="KV43" s="159">
        <v>5.7457378259117702</v>
      </c>
      <c r="KW43" s="159">
        <v>5.7457378259117702</v>
      </c>
      <c r="KX43" s="159">
        <v>5.7457378259117702</v>
      </c>
      <c r="KY43" s="159">
        <v>5.7457378259117702</v>
      </c>
      <c r="KZ43" s="159">
        <v>5.7457378259117702</v>
      </c>
      <c r="LA43" s="159">
        <v>5.7457378259117702</v>
      </c>
      <c r="LB43" s="159">
        <v>5.7457378259117702</v>
      </c>
      <c r="LC43" s="159">
        <v>5.7457378259117702</v>
      </c>
      <c r="LD43" s="159">
        <v>5.7457378259117702</v>
      </c>
      <c r="LE43" s="159">
        <v>5.7457378259117702</v>
      </c>
      <c r="LF43" s="159">
        <v>5.7457378259117702</v>
      </c>
      <c r="LG43" s="159">
        <v>5.7457378259117702</v>
      </c>
      <c r="LH43" s="159">
        <v>5.7457378259117702</v>
      </c>
      <c r="LI43" s="159">
        <v>5.7457378259117702</v>
      </c>
      <c r="LJ43" s="159">
        <v>5.7457378259117702</v>
      </c>
      <c r="LK43" s="159">
        <v>5.7457378259117702</v>
      </c>
      <c r="LL43" s="159">
        <v>5.7457378259117702</v>
      </c>
      <c r="LM43" s="159">
        <v>5.7457378259117702</v>
      </c>
      <c r="LN43" s="159">
        <v>5.7457378259117702</v>
      </c>
      <c r="LO43" s="159">
        <v>5.7457378259117702</v>
      </c>
      <c r="LP43" s="159">
        <v>5.7457378259117702</v>
      </c>
      <c r="LQ43" s="159">
        <v>5.7457378259117702</v>
      </c>
      <c r="LR43" s="159">
        <v>5.7457378259117702</v>
      </c>
      <c r="LS43" s="159">
        <v>5.7457378259117702</v>
      </c>
      <c r="LT43" s="159">
        <v>5.7457378259117702</v>
      </c>
      <c r="LU43" s="159">
        <v>5.7457378259117702</v>
      </c>
      <c r="LV43" s="159">
        <v>5.7457378259117702</v>
      </c>
      <c r="LW43" s="159">
        <v>5.7457378259117702</v>
      </c>
      <c r="LX43" s="159">
        <v>5.7457378259117702</v>
      </c>
      <c r="LY43" s="159">
        <v>5.7457378259117702</v>
      </c>
      <c r="LZ43" s="159">
        <v>5.7457378259117702</v>
      </c>
      <c r="MA43" s="159">
        <v>5.7457378259117702</v>
      </c>
      <c r="MB43" s="159">
        <v>5.7457378259117702</v>
      </c>
      <c r="MC43" s="159">
        <v>5.7457378259117702</v>
      </c>
      <c r="MD43" s="159">
        <v>5.7457378259117702</v>
      </c>
      <c r="ME43" s="159">
        <v>5.7457378259117702</v>
      </c>
      <c r="MF43" s="159">
        <v>5.7457378259117702</v>
      </c>
      <c r="MG43" s="159">
        <v>5.7457378259117702</v>
      </c>
      <c r="MH43" s="159">
        <v>5.7457378259117702</v>
      </c>
      <c r="MI43" s="159">
        <v>5.7457378259117702</v>
      </c>
      <c r="MJ43" s="159">
        <v>5.7457378259117702</v>
      </c>
      <c r="MK43" s="159">
        <v>5.7457378259117702</v>
      </c>
      <c r="ML43" s="159">
        <v>5.7457378259117702</v>
      </c>
      <c r="MM43" s="159">
        <v>5.7457378259117702</v>
      </c>
      <c r="MN43" s="159">
        <v>5.7457378259117702</v>
      </c>
      <c r="MO43" s="159">
        <v>5.7457378259117702</v>
      </c>
      <c r="MP43" s="159">
        <v>5.7457378259117702</v>
      </c>
      <c r="MQ43" s="159">
        <v>5.7457378259117702</v>
      </c>
      <c r="MR43" s="159">
        <v>5.7457378259117702</v>
      </c>
      <c r="MS43" s="159">
        <v>5.7457378259117702</v>
      </c>
      <c r="MT43" s="159">
        <v>5.7457378259117702</v>
      </c>
      <c r="MU43" s="159">
        <v>5.7457378259117702</v>
      </c>
      <c r="MV43" s="159">
        <v>5.7457378259117702</v>
      </c>
      <c r="MW43" s="159">
        <v>5.7457378259117702</v>
      </c>
      <c r="MX43" s="159">
        <v>5.7457378259117702</v>
      </c>
      <c r="MY43" s="159">
        <v>5.7457378259117702</v>
      </c>
      <c r="MZ43" s="159">
        <v>5.7457378259117702</v>
      </c>
      <c r="NA43" s="159">
        <v>5.7457378259117702</v>
      </c>
      <c r="NB43" s="159">
        <v>5.7457378259117702</v>
      </c>
      <c r="NC43" s="159">
        <v>5.7457378259117702</v>
      </c>
      <c r="ND43" s="159">
        <v>5.7457378259117702</v>
      </c>
      <c r="NE43" s="159">
        <v>5.7457378259117702</v>
      </c>
      <c r="NF43" s="159">
        <v>5.7457378259117702</v>
      </c>
      <c r="NG43" s="159">
        <v>5.7457378259117702</v>
      </c>
      <c r="NH43" s="159">
        <v>5.7457378259117702</v>
      </c>
      <c r="NI43" s="159">
        <v>5.7457378259117702</v>
      </c>
      <c r="NJ43" s="159">
        <v>5.7457378259117702</v>
      </c>
      <c r="NK43" s="159">
        <v>5.7457378259117702</v>
      </c>
      <c r="NL43" s="159">
        <v>5.7457378259117702</v>
      </c>
      <c r="NM43" s="159">
        <v>5.7457378259117702</v>
      </c>
      <c r="NN43" s="159">
        <v>5.7457378259117702</v>
      </c>
      <c r="NO43" s="159">
        <v>5.7457378259117702</v>
      </c>
      <c r="NP43" s="159">
        <v>5.7457378259117702</v>
      </c>
      <c r="NQ43" s="159">
        <v>5.7457378259117702</v>
      </c>
      <c r="NR43" s="159">
        <v>5.7457378259117702</v>
      </c>
      <c r="NS43" s="159">
        <v>5.7457378259117702</v>
      </c>
      <c r="NT43" s="159">
        <v>5.7457378259117702</v>
      </c>
      <c r="NU43" s="159">
        <v>5.7457378259117702</v>
      </c>
      <c r="NV43" s="159">
        <v>5.7457378259117702</v>
      </c>
      <c r="NW43" s="159">
        <v>5.7457378259117702</v>
      </c>
      <c r="NX43" s="159">
        <v>5.7457378259117702</v>
      </c>
      <c r="NY43" s="159">
        <v>5.7457378259117702</v>
      </c>
      <c r="NZ43" s="159">
        <v>5.7457378259117702</v>
      </c>
      <c r="OA43" s="159">
        <v>5.7457378259117702</v>
      </c>
      <c r="OB43" s="159">
        <v>5.7457378259117702</v>
      </c>
      <c r="OC43" s="159">
        <v>5.7457378259117702</v>
      </c>
      <c r="OD43" s="159">
        <v>5.7457378259117702</v>
      </c>
      <c r="OE43" s="159">
        <v>5.7457378259117702</v>
      </c>
      <c r="OF43" s="159">
        <v>5.7457378259117702</v>
      </c>
      <c r="OG43" s="159">
        <v>5.7457378259117702</v>
      </c>
      <c r="OH43" s="159">
        <v>5.7457378259117702</v>
      </c>
      <c r="OI43" s="159">
        <v>5.7457378259117702</v>
      </c>
      <c r="OJ43" s="159">
        <v>5.7457378259117702</v>
      </c>
      <c r="OK43" s="159">
        <v>5.7457378259117702</v>
      </c>
      <c r="OL43" s="159">
        <v>5.7457378259117702</v>
      </c>
      <c r="OM43" s="159">
        <v>5.7457378259117702</v>
      </c>
      <c r="ON43" s="159">
        <v>5.7457378259117702</v>
      </c>
      <c r="OO43" s="159">
        <v>5.7457378259117702</v>
      </c>
      <c r="OP43" s="159">
        <v>5.7457378259117702</v>
      </c>
      <c r="OQ43" s="159">
        <v>5.7457378259117702</v>
      </c>
      <c r="OR43" s="159">
        <v>5.7457378259117702</v>
      </c>
      <c r="OS43" s="159">
        <v>5.7457378259117702</v>
      </c>
      <c r="OT43" s="159">
        <v>5.7457378259117702</v>
      </c>
      <c r="OU43" s="159">
        <v>5.7457378259117702</v>
      </c>
      <c r="OV43" s="159">
        <v>5.7457378259117702</v>
      </c>
      <c r="OW43" s="159">
        <v>5.7457378259117702</v>
      </c>
      <c r="OX43" s="159">
        <v>5.7457378259117702</v>
      </c>
      <c r="OY43" s="159">
        <v>5.7457378259117702</v>
      </c>
      <c r="OZ43" s="159">
        <v>5.7457378259117702</v>
      </c>
      <c r="PA43" s="159">
        <v>5.7457378259117702</v>
      </c>
      <c r="PB43" s="159">
        <v>5.7457378259117702</v>
      </c>
      <c r="PC43" s="159">
        <v>5.7457378259117702</v>
      </c>
      <c r="PD43" s="159">
        <v>5.7457378259117702</v>
      </c>
      <c r="PE43" s="159">
        <v>5.7457378259117702</v>
      </c>
      <c r="PF43" s="159">
        <v>5.7457378259117702</v>
      </c>
      <c r="PG43" s="159">
        <v>5.7457378259117702</v>
      </c>
      <c r="PH43" s="159">
        <v>5.7457378259117702</v>
      </c>
      <c r="PI43" s="159">
        <v>5.7457378259117702</v>
      </c>
      <c r="PJ43" s="159">
        <v>5.7457378259117702</v>
      </c>
      <c r="PK43" s="159">
        <v>5.7457378259117702</v>
      </c>
      <c r="PL43" s="159">
        <v>5.7457378259117702</v>
      </c>
      <c r="PM43" s="159">
        <v>5.7457378259117702</v>
      </c>
      <c r="PN43" s="159">
        <v>5.7457378259117702</v>
      </c>
      <c r="PO43" s="159">
        <v>5.7457378259117702</v>
      </c>
      <c r="PP43" s="159">
        <v>5.7457378259117702</v>
      </c>
      <c r="PQ43" s="159">
        <v>5.7457378259117702</v>
      </c>
      <c r="PR43" s="159">
        <v>5.7457378259117702</v>
      </c>
      <c r="PS43" s="159">
        <v>5.7457378259117702</v>
      </c>
      <c r="PT43" s="159">
        <v>5.7457378259117702</v>
      </c>
      <c r="PU43" s="159">
        <v>5.7457378259117702</v>
      </c>
      <c r="PV43" s="159">
        <v>5.7457378259117702</v>
      </c>
      <c r="PW43" s="159">
        <v>5.7457378259117702</v>
      </c>
      <c r="PX43" s="159">
        <v>5.7457378259117702</v>
      </c>
      <c r="PY43" s="159">
        <v>5.7457378259117702</v>
      </c>
      <c r="PZ43" s="159">
        <v>5.7457378259117702</v>
      </c>
      <c r="QA43" s="159">
        <v>5.7457378259117702</v>
      </c>
      <c r="QB43" s="159">
        <v>5.7457378259117702</v>
      </c>
      <c r="QC43" s="159">
        <v>5.7457378259117702</v>
      </c>
      <c r="QD43" s="159">
        <v>5.7457378259117702</v>
      </c>
      <c r="QE43" s="159">
        <v>5.7457378259117702</v>
      </c>
      <c r="QF43" s="159">
        <v>5.7457378259117702</v>
      </c>
      <c r="QG43" s="159">
        <v>5.7457378259117702</v>
      </c>
      <c r="QH43" s="159">
        <v>5.7457378259117702</v>
      </c>
      <c r="QI43" s="159">
        <v>5.7457378259117702</v>
      </c>
      <c r="QJ43" s="159">
        <v>5.7457378259117702</v>
      </c>
      <c r="QK43" s="159">
        <v>5.7457378259117702</v>
      </c>
      <c r="QL43" s="159">
        <v>5.7457378259117702</v>
      </c>
      <c r="QM43" s="159">
        <v>5.7457378259117702</v>
      </c>
      <c r="QN43" s="159">
        <v>5.7457378259117702</v>
      </c>
      <c r="QO43" s="159">
        <v>5.7457378259117702</v>
      </c>
      <c r="QP43" s="159">
        <v>5.7457378259117702</v>
      </c>
      <c r="QQ43" s="159">
        <v>5.7457378259117702</v>
      </c>
      <c r="QR43" s="159">
        <v>5.7457378259117702</v>
      </c>
      <c r="QS43" s="159">
        <v>5.7457378259117702</v>
      </c>
      <c r="QT43" s="159">
        <v>5.7457378259117702</v>
      </c>
      <c r="QU43" s="159">
        <v>5.7457378259117702</v>
      </c>
      <c r="QV43" s="159">
        <v>5.7457378259117702</v>
      </c>
      <c r="QW43" s="159">
        <v>5.7457378259117702</v>
      </c>
      <c r="QX43" s="159">
        <v>5.7457378259117702</v>
      </c>
      <c r="QY43" s="159">
        <v>5.7457378259117702</v>
      </c>
      <c r="QZ43" s="159">
        <v>5.7457378259117702</v>
      </c>
      <c r="RA43" s="159">
        <v>5.7457378259117702</v>
      </c>
      <c r="RB43" s="159">
        <v>5.7457378259117702</v>
      </c>
      <c r="RC43" s="159">
        <v>5.7457378259117702</v>
      </c>
      <c r="RD43" s="159">
        <v>5.7457378259117702</v>
      </c>
      <c r="RE43" s="159">
        <v>5.7457378259117702</v>
      </c>
      <c r="RF43" s="159">
        <v>5.7457378259117702</v>
      </c>
      <c r="RG43" s="159">
        <v>5.7457378259117702</v>
      </c>
      <c r="RH43" s="159">
        <v>5.7457378259117702</v>
      </c>
      <c r="RI43" s="159">
        <v>5.7457378259117702</v>
      </c>
      <c r="RJ43" s="159">
        <v>5.7457378259117702</v>
      </c>
      <c r="RK43" s="159">
        <v>5.7457378259117702</v>
      </c>
      <c r="RL43" s="159">
        <v>5.7457378259117702</v>
      </c>
      <c r="RM43" s="159">
        <v>5.7457378259117702</v>
      </c>
      <c r="RN43" s="159">
        <v>5.7457378259117702</v>
      </c>
      <c r="RO43" s="159">
        <v>5.7457378259117702</v>
      </c>
      <c r="RP43" s="159">
        <v>5.7457378259117702</v>
      </c>
      <c r="RQ43" s="159">
        <v>5.7457378259117702</v>
      </c>
      <c r="RR43" s="159">
        <v>5.7457378259117702</v>
      </c>
      <c r="RS43" s="159">
        <v>5.7457378259117702</v>
      </c>
      <c r="RT43" s="159">
        <v>5.7457378259117702</v>
      </c>
      <c r="RU43" s="159">
        <v>5.7457378259117702</v>
      </c>
      <c r="RV43" s="159">
        <v>5.7457378259117702</v>
      </c>
      <c r="RW43" s="159">
        <v>5.7457378259117702</v>
      </c>
      <c r="RX43" s="159">
        <v>5.7457378259117702</v>
      </c>
      <c r="RY43" s="159">
        <v>5.7457378259117702</v>
      </c>
      <c r="RZ43" s="159">
        <v>5.7457378259117702</v>
      </c>
      <c r="SA43" s="159">
        <v>5.7457378259117702</v>
      </c>
      <c r="SB43" s="159">
        <v>5.7457378259117702</v>
      </c>
      <c r="SC43" s="159">
        <v>5.7457378259117702</v>
      </c>
      <c r="SD43" s="159">
        <v>5.7457378259117702</v>
      </c>
      <c r="SE43" s="159">
        <v>5.7457378259117702</v>
      </c>
      <c r="SF43" s="159">
        <v>5.7457378259117702</v>
      </c>
      <c r="SG43" s="159">
        <v>5.7457378259117702</v>
      </c>
    </row>
    <row r="44" spans="1:501" x14ac:dyDescent="0.35">
      <c r="A44" s="158">
        <v>2030</v>
      </c>
      <c r="B44" s="159">
        <v>5.8255397401605462</v>
      </c>
      <c r="C44" s="159">
        <v>5.8255397401605462</v>
      </c>
      <c r="D44" s="159">
        <v>5.8255397401605462</v>
      </c>
      <c r="E44" s="159">
        <v>5.8255397401605462</v>
      </c>
      <c r="F44" s="159">
        <v>5.8255397401605462</v>
      </c>
      <c r="G44" s="159">
        <v>5.8255397401605462</v>
      </c>
      <c r="H44" s="159">
        <v>5.8255397401605462</v>
      </c>
      <c r="I44" s="159">
        <v>5.8255397401605462</v>
      </c>
      <c r="J44" s="159">
        <v>5.8255397401605462</v>
      </c>
      <c r="K44" s="159">
        <v>5.8255397401605462</v>
      </c>
      <c r="L44" s="159">
        <v>5.8255397401605462</v>
      </c>
      <c r="M44" s="159">
        <v>5.8255397401605462</v>
      </c>
      <c r="N44" s="159">
        <v>5.8255397401605462</v>
      </c>
      <c r="O44" s="159">
        <v>5.8255397401605462</v>
      </c>
      <c r="P44" s="159">
        <v>5.8255397401605462</v>
      </c>
      <c r="Q44" s="159">
        <v>5.8255397401605462</v>
      </c>
      <c r="R44" s="159">
        <v>5.8255397401605462</v>
      </c>
      <c r="S44" s="159">
        <v>5.8255397401605462</v>
      </c>
      <c r="T44" s="159">
        <v>5.8255397401605462</v>
      </c>
      <c r="U44" s="159">
        <v>5.8255397401605462</v>
      </c>
      <c r="V44" s="159">
        <v>5.8255397401605462</v>
      </c>
      <c r="W44" s="159">
        <v>5.8255397401605462</v>
      </c>
      <c r="X44" s="159">
        <v>5.8255397401605462</v>
      </c>
      <c r="Y44" s="159">
        <v>5.8255397401605462</v>
      </c>
      <c r="Z44" s="159">
        <v>5.8255397401605462</v>
      </c>
      <c r="AA44" s="159">
        <v>5.8255397401605462</v>
      </c>
      <c r="AB44" s="159">
        <v>5.8255397401605462</v>
      </c>
      <c r="AC44" s="159">
        <v>5.8255397401605462</v>
      </c>
      <c r="AD44" s="159">
        <v>5.8255397401605462</v>
      </c>
      <c r="AE44" s="159">
        <v>5.8255397401605462</v>
      </c>
      <c r="AF44" s="159">
        <v>5.8255397401605462</v>
      </c>
      <c r="AG44" s="159">
        <v>5.8255397401605462</v>
      </c>
      <c r="AH44" s="159">
        <v>5.8255397401605462</v>
      </c>
      <c r="AI44" s="159">
        <v>5.8255397401605462</v>
      </c>
      <c r="AJ44" s="159">
        <v>5.8255397401605462</v>
      </c>
      <c r="AK44" s="159">
        <v>5.8255397401605462</v>
      </c>
      <c r="AL44" s="159">
        <v>5.8255397401605462</v>
      </c>
      <c r="AM44" s="159">
        <v>5.8255397401605462</v>
      </c>
      <c r="AN44" s="159">
        <v>5.8255397401605462</v>
      </c>
      <c r="AO44" s="159">
        <v>5.8255397401605462</v>
      </c>
      <c r="AP44" s="159">
        <v>5.8255397401605462</v>
      </c>
      <c r="AQ44" s="159">
        <v>5.8255397401605462</v>
      </c>
      <c r="AR44" s="159">
        <v>5.8255397401605462</v>
      </c>
      <c r="AS44" s="159">
        <v>5.8255397401605462</v>
      </c>
      <c r="AT44" s="159">
        <v>5.8255397401605462</v>
      </c>
      <c r="AU44" s="159">
        <v>5.8255397401605462</v>
      </c>
      <c r="AV44" s="159">
        <v>5.8255397401605462</v>
      </c>
      <c r="AW44" s="159">
        <v>5.8255397401605462</v>
      </c>
      <c r="AX44" s="159">
        <v>5.8255397401605462</v>
      </c>
      <c r="AY44" s="159">
        <v>5.8255397401605462</v>
      </c>
      <c r="AZ44" s="159">
        <v>5.8255397401605462</v>
      </c>
      <c r="BA44" s="159">
        <v>5.8255397401605462</v>
      </c>
      <c r="BB44" s="159">
        <v>5.8255397401605462</v>
      </c>
      <c r="BC44" s="159">
        <v>5.8255397401605462</v>
      </c>
      <c r="BD44" s="159">
        <v>5.8255397401605462</v>
      </c>
      <c r="BE44" s="159">
        <v>5.8255397401605462</v>
      </c>
      <c r="BF44" s="159">
        <v>5.8255397401605462</v>
      </c>
      <c r="BG44" s="159">
        <v>5.8255397401605462</v>
      </c>
      <c r="BH44" s="159">
        <v>5.8255397401605462</v>
      </c>
      <c r="BI44" s="159">
        <v>5.8255397401605462</v>
      </c>
      <c r="BJ44" s="159">
        <v>5.8255397401605462</v>
      </c>
      <c r="BK44" s="159">
        <v>5.8255397401605462</v>
      </c>
      <c r="BL44" s="159">
        <v>5.8255397401605462</v>
      </c>
      <c r="BM44" s="159">
        <v>5.8255397401605462</v>
      </c>
      <c r="BN44" s="159">
        <v>5.8255397401605462</v>
      </c>
      <c r="BO44" s="159">
        <v>5.8255397401605462</v>
      </c>
      <c r="BP44" s="159">
        <v>5.8255397401605462</v>
      </c>
      <c r="BQ44" s="159">
        <v>5.8255397401605462</v>
      </c>
      <c r="BR44" s="159">
        <v>5.8255397401605462</v>
      </c>
      <c r="BS44" s="159">
        <v>5.8255397401605462</v>
      </c>
      <c r="BT44" s="159">
        <v>5.8255397401605462</v>
      </c>
      <c r="BU44" s="159">
        <v>5.8255397401605462</v>
      </c>
      <c r="BV44" s="159">
        <v>5.8255397401605462</v>
      </c>
      <c r="BW44" s="159">
        <v>5.8255397401605462</v>
      </c>
      <c r="BX44" s="159">
        <v>5.8255397401605462</v>
      </c>
      <c r="BY44" s="159">
        <v>5.8255397401605462</v>
      </c>
      <c r="BZ44" s="159">
        <v>5.8255397401605462</v>
      </c>
      <c r="CA44" s="159">
        <v>5.8255397401605462</v>
      </c>
      <c r="CB44" s="159">
        <v>5.8255397401605462</v>
      </c>
      <c r="CC44" s="159">
        <v>5.8255397401605462</v>
      </c>
      <c r="CD44" s="159">
        <v>5.8255397401605462</v>
      </c>
      <c r="CE44" s="159">
        <v>5.8255397401605462</v>
      </c>
      <c r="CF44" s="159">
        <v>5.8255397401605462</v>
      </c>
      <c r="CG44" s="159">
        <v>5.8255397401605462</v>
      </c>
      <c r="CH44" s="159">
        <v>5.8255397401605462</v>
      </c>
      <c r="CI44" s="159">
        <v>5.8255397401605462</v>
      </c>
      <c r="CJ44" s="159">
        <v>5.8255397401605462</v>
      </c>
      <c r="CK44" s="159">
        <v>5.8255397401605462</v>
      </c>
      <c r="CL44" s="159">
        <v>5.8255397401605462</v>
      </c>
      <c r="CM44" s="159">
        <v>5.8255397401605462</v>
      </c>
      <c r="CN44" s="159">
        <v>5.8255397401605462</v>
      </c>
      <c r="CO44" s="159">
        <v>5.8255397401605462</v>
      </c>
      <c r="CP44" s="159">
        <v>5.8255397401605462</v>
      </c>
      <c r="CQ44" s="159">
        <v>5.8255397401605462</v>
      </c>
      <c r="CR44" s="159">
        <v>5.8255397401605462</v>
      </c>
      <c r="CS44" s="159">
        <v>5.8255397401605462</v>
      </c>
      <c r="CT44" s="159">
        <v>5.8255397401605462</v>
      </c>
      <c r="CU44" s="159">
        <v>5.8255397401605462</v>
      </c>
      <c r="CV44" s="159">
        <v>5.8255397401605462</v>
      </c>
      <c r="CW44" s="159">
        <v>5.8255397401605462</v>
      </c>
      <c r="CX44" s="159">
        <v>5.8255397401605462</v>
      </c>
      <c r="CY44" s="159">
        <v>5.8255397401605462</v>
      </c>
      <c r="CZ44" s="159">
        <v>5.8255397401605462</v>
      </c>
      <c r="DA44" s="159">
        <v>5.8255397401605462</v>
      </c>
      <c r="DB44" s="159">
        <v>5.8255397401605462</v>
      </c>
      <c r="DC44" s="159">
        <v>5.8255397401605462</v>
      </c>
      <c r="DD44" s="159">
        <v>5.8255397401605462</v>
      </c>
      <c r="DE44" s="159">
        <v>5.8255397401605462</v>
      </c>
      <c r="DF44" s="159">
        <v>5.8255397401605462</v>
      </c>
      <c r="DG44" s="159">
        <v>5.8255397401605462</v>
      </c>
      <c r="DH44" s="159">
        <v>5.8255397401605462</v>
      </c>
      <c r="DI44" s="159">
        <v>5.8255397401605462</v>
      </c>
      <c r="DJ44" s="159">
        <v>5.8255397401605462</v>
      </c>
      <c r="DK44" s="159">
        <v>5.8255397401605462</v>
      </c>
      <c r="DL44" s="159">
        <v>5.8255397401605462</v>
      </c>
      <c r="DM44" s="159">
        <v>5.8255397401605462</v>
      </c>
      <c r="DN44" s="159">
        <v>5.8255397401605462</v>
      </c>
      <c r="DO44" s="159">
        <v>5.8255397401605462</v>
      </c>
      <c r="DP44" s="159">
        <v>5.8255397401605462</v>
      </c>
      <c r="DQ44" s="159">
        <v>5.8255397401605462</v>
      </c>
      <c r="DR44" s="159">
        <v>5.8255397401605462</v>
      </c>
      <c r="DS44" s="159">
        <v>5.8255397401605462</v>
      </c>
      <c r="DT44" s="159">
        <v>5.8255397401605462</v>
      </c>
      <c r="DU44" s="159">
        <v>5.8255397401605462</v>
      </c>
      <c r="DV44" s="159">
        <v>5.8255397401605462</v>
      </c>
      <c r="DW44" s="159">
        <v>5.8255397401605462</v>
      </c>
      <c r="DX44" s="159">
        <v>5.8255397401605462</v>
      </c>
      <c r="DY44" s="159">
        <v>5.8255397401605462</v>
      </c>
      <c r="DZ44" s="159">
        <v>5.8255397401605462</v>
      </c>
      <c r="EA44" s="159">
        <v>5.8255397401605462</v>
      </c>
      <c r="EB44" s="159">
        <v>5.8255397401605462</v>
      </c>
      <c r="EC44" s="159">
        <v>5.8255397401605462</v>
      </c>
      <c r="ED44" s="159">
        <v>5.8255397401605462</v>
      </c>
      <c r="EE44" s="159">
        <v>5.8255397401605462</v>
      </c>
      <c r="EF44" s="159">
        <v>5.8255397401605462</v>
      </c>
      <c r="EG44" s="159">
        <v>5.8255397401605462</v>
      </c>
      <c r="EH44" s="159">
        <v>5.8255397401605462</v>
      </c>
      <c r="EI44" s="159">
        <v>5.8255397401605462</v>
      </c>
      <c r="EJ44" s="159">
        <v>5.8255397401605462</v>
      </c>
      <c r="EK44" s="159">
        <v>5.8255397401605462</v>
      </c>
      <c r="EL44" s="159">
        <v>5.8255397401605462</v>
      </c>
      <c r="EM44" s="159">
        <v>5.8255397401605462</v>
      </c>
      <c r="EN44" s="159">
        <v>5.8255397401605462</v>
      </c>
      <c r="EO44" s="159">
        <v>5.8255397401605462</v>
      </c>
      <c r="EP44" s="159">
        <v>5.8255397401605462</v>
      </c>
      <c r="EQ44" s="159">
        <v>5.8255397401605462</v>
      </c>
      <c r="ER44" s="159">
        <v>5.8255397401605462</v>
      </c>
      <c r="ES44" s="159">
        <v>5.8255397401605462</v>
      </c>
      <c r="ET44" s="159">
        <v>5.8255397401605462</v>
      </c>
      <c r="EU44" s="159">
        <v>5.8255397401605462</v>
      </c>
      <c r="EV44" s="159">
        <v>5.8255397401605462</v>
      </c>
      <c r="EW44" s="159">
        <v>5.8255397401605462</v>
      </c>
      <c r="EX44" s="159">
        <v>5.8255397401605462</v>
      </c>
      <c r="EY44" s="159">
        <v>5.8255397401605462</v>
      </c>
      <c r="EZ44" s="159">
        <v>5.8255397401605462</v>
      </c>
      <c r="FA44" s="159">
        <v>5.8255397401605462</v>
      </c>
      <c r="FB44" s="159">
        <v>5.8255397401605462</v>
      </c>
      <c r="FC44" s="159">
        <v>5.8255397401605462</v>
      </c>
      <c r="FD44" s="159">
        <v>5.8255397401605462</v>
      </c>
      <c r="FE44" s="159">
        <v>5.8255397401605462</v>
      </c>
      <c r="FF44" s="159">
        <v>5.8255397401605462</v>
      </c>
      <c r="FG44" s="159">
        <v>5.8255397401605462</v>
      </c>
      <c r="FH44" s="159">
        <v>5.8255397401605462</v>
      </c>
      <c r="FI44" s="159">
        <v>5.8255397401605462</v>
      </c>
      <c r="FJ44" s="159">
        <v>5.8255397401605462</v>
      </c>
      <c r="FK44" s="159">
        <v>5.8255397401605462</v>
      </c>
      <c r="FL44" s="159">
        <v>5.8255397401605462</v>
      </c>
      <c r="FM44" s="159">
        <v>5.8255397401605462</v>
      </c>
      <c r="FN44" s="159">
        <v>5.8255397401605462</v>
      </c>
      <c r="FO44" s="159">
        <v>5.8255397401605462</v>
      </c>
      <c r="FP44" s="159">
        <v>5.8255397401605462</v>
      </c>
      <c r="FQ44" s="159">
        <v>5.8255397401605462</v>
      </c>
      <c r="FR44" s="159">
        <v>5.8255397401605462</v>
      </c>
      <c r="FS44" s="159">
        <v>5.8255397401605462</v>
      </c>
      <c r="FT44" s="159">
        <v>5.8255397401605462</v>
      </c>
      <c r="FU44" s="159">
        <v>5.8255397401605462</v>
      </c>
      <c r="FV44" s="159">
        <v>5.8255397401605462</v>
      </c>
      <c r="FW44" s="159">
        <v>5.8255397401605462</v>
      </c>
      <c r="FX44" s="159">
        <v>5.8255397401605462</v>
      </c>
      <c r="FY44" s="159">
        <v>5.8255397401605462</v>
      </c>
      <c r="FZ44" s="159">
        <v>5.8255397401605462</v>
      </c>
      <c r="GA44" s="159">
        <v>5.8255397401605462</v>
      </c>
      <c r="GB44" s="159">
        <v>5.8255397401605462</v>
      </c>
      <c r="GC44" s="159">
        <v>5.8255397401605462</v>
      </c>
      <c r="GD44" s="159">
        <v>5.8255397401605462</v>
      </c>
      <c r="GE44" s="159">
        <v>5.8255397401605462</v>
      </c>
      <c r="GF44" s="159">
        <v>5.8255397401605462</v>
      </c>
      <c r="GG44" s="159">
        <v>5.8255397401605462</v>
      </c>
      <c r="GH44" s="159">
        <v>5.8255397401605462</v>
      </c>
      <c r="GI44" s="159">
        <v>5.8255397401605462</v>
      </c>
      <c r="GJ44" s="159">
        <v>5.8255397401605462</v>
      </c>
      <c r="GK44" s="159">
        <v>5.8255397401605462</v>
      </c>
      <c r="GL44" s="159">
        <v>5.8255397401605462</v>
      </c>
      <c r="GM44" s="159">
        <v>5.8255397401605462</v>
      </c>
      <c r="GN44" s="159">
        <v>5.8255397401605462</v>
      </c>
      <c r="GO44" s="159">
        <v>5.8255397401605462</v>
      </c>
      <c r="GP44" s="159">
        <v>5.8255397401605462</v>
      </c>
      <c r="GQ44" s="159">
        <v>5.8255397401605462</v>
      </c>
      <c r="GR44" s="159">
        <v>5.8255397401605462</v>
      </c>
      <c r="GS44" s="159">
        <v>5.8255397401605462</v>
      </c>
      <c r="GT44" s="159">
        <v>5.8255397401605462</v>
      </c>
      <c r="GU44" s="159">
        <v>5.8255397401605462</v>
      </c>
      <c r="GV44" s="159">
        <v>5.8255397401605462</v>
      </c>
      <c r="GW44" s="159">
        <v>5.8255397401605462</v>
      </c>
      <c r="GX44" s="159">
        <v>5.8255397401605462</v>
      </c>
      <c r="GY44" s="159">
        <v>5.8255397401605462</v>
      </c>
      <c r="GZ44" s="159">
        <v>5.8255397401605462</v>
      </c>
      <c r="HA44" s="159">
        <v>5.8255397401605462</v>
      </c>
      <c r="HB44" s="159">
        <v>5.8255397401605462</v>
      </c>
      <c r="HC44" s="159">
        <v>5.8255397401605462</v>
      </c>
      <c r="HD44" s="159">
        <v>5.8255397401605462</v>
      </c>
      <c r="HE44" s="159">
        <v>5.8255397401605462</v>
      </c>
      <c r="HF44" s="159">
        <v>5.8255397401605462</v>
      </c>
      <c r="HG44" s="159">
        <v>5.8255397401605462</v>
      </c>
      <c r="HH44" s="159">
        <v>5.8255397401605462</v>
      </c>
      <c r="HI44" s="159">
        <v>5.8255397401605462</v>
      </c>
      <c r="HJ44" s="159">
        <v>5.8255397401605462</v>
      </c>
      <c r="HK44" s="159">
        <v>5.8255397401605462</v>
      </c>
      <c r="HL44" s="159">
        <v>5.8255397401605462</v>
      </c>
      <c r="HM44" s="159">
        <v>5.8255397401605462</v>
      </c>
      <c r="HN44" s="159">
        <v>5.8255397401605462</v>
      </c>
      <c r="HO44" s="159">
        <v>5.8255397401605462</v>
      </c>
      <c r="HP44" s="159">
        <v>5.8255397401605462</v>
      </c>
      <c r="HQ44" s="159">
        <v>5.8255397401605462</v>
      </c>
      <c r="HR44" s="159">
        <v>5.8255397401605462</v>
      </c>
      <c r="HS44" s="159">
        <v>5.8255397401605462</v>
      </c>
      <c r="HT44" s="159">
        <v>5.8255397401605462</v>
      </c>
      <c r="HU44" s="159">
        <v>5.8255397401605462</v>
      </c>
      <c r="HV44" s="159">
        <v>5.8255397401605462</v>
      </c>
      <c r="HW44" s="159">
        <v>5.8255397401605462</v>
      </c>
      <c r="HX44" s="159">
        <v>5.8255397401605462</v>
      </c>
      <c r="HY44" s="159">
        <v>5.8255397401605462</v>
      </c>
      <c r="HZ44" s="159">
        <v>5.8255397401605462</v>
      </c>
      <c r="IA44" s="159">
        <v>5.8255397401605462</v>
      </c>
      <c r="IB44" s="159">
        <v>5.8255397401605462</v>
      </c>
      <c r="IC44" s="159">
        <v>5.8255397401605462</v>
      </c>
      <c r="ID44" s="159">
        <v>5.8255397401605462</v>
      </c>
      <c r="IE44" s="159">
        <v>5.8255397401605462</v>
      </c>
      <c r="IF44" s="159">
        <v>5.8255397401605462</v>
      </c>
      <c r="IG44" s="159">
        <v>5.8255397401605462</v>
      </c>
      <c r="IH44" s="159">
        <v>5.8255397401605462</v>
      </c>
      <c r="II44" s="159">
        <v>5.8255397401605462</v>
      </c>
      <c r="IJ44" s="159">
        <v>5.8255397401605462</v>
      </c>
      <c r="IK44" s="159">
        <v>5.8255397401605462</v>
      </c>
      <c r="IL44" s="159">
        <v>5.8255397401605462</v>
      </c>
      <c r="IM44" s="159">
        <v>5.8255397401605462</v>
      </c>
      <c r="IN44" s="159">
        <v>5.8255397401605462</v>
      </c>
      <c r="IO44" s="159">
        <v>5.8255397401605462</v>
      </c>
      <c r="IP44" s="159">
        <v>5.8255397401605462</v>
      </c>
      <c r="IQ44" s="159">
        <v>5.8255397401605462</v>
      </c>
      <c r="IR44" s="159">
        <v>5.8255397401605462</v>
      </c>
      <c r="IS44" s="159">
        <v>5.8255397401605462</v>
      </c>
      <c r="IT44" s="159">
        <v>5.8255397401605462</v>
      </c>
      <c r="IU44" s="159">
        <v>5.8255397401605462</v>
      </c>
      <c r="IV44" s="159">
        <v>5.8255397401605462</v>
      </c>
      <c r="IW44" s="159">
        <v>5.8255397401605462</v>
      </c>
      <c r="IX44" s="159">
        <v>5.8255397401605462</v>
      </c>
      <c r="IY44" s="159">
        <v>5.8255397401605462</v>
      </c>
      <c r="IZ44" s="159">
        <v>5.8255397401605462</v>
      </c>
      <c r="JA44" s="159">
        <v>5.8255397401605462</v>
      </c>
      <c r="JB44" s="159">
        <v>5.8255397401605462</v>
      </c>
      <c r="JC44" s="159">
        <v>5.8255397401605462</v>
      </c>
      <c r="JD44" s="159">
        <v>5.8255397401605462</v>
      </c>
      <c r="JE44" s="159">
        <v>5.8255397401605462</v>
      </c>
      <c r="JF44" s="159">
        <v>5.8255397401605462</v>
      </c>
      <c r="JG44" s="159">
        <v>5.8255397401605462</v>
      </c>
      <c r="JH44" s="159">
        <v>5.8255397401605462</v>
      </c>
      <c r="JI44" s="159">
        <v>5.8255397401605462</v>
      </c>
      <c r="JJ44" s="159">
        <v>5.8255397401605462</v>
      </c>
      <c r="JK44" s="159">
        <v>5.8255397401605462</v>
      </c>
      <c r="JL44" s="159">
        <v>5.8255397401605462</v>
      </c>
      <c r="JM44" s="159">
        <v>5.8255397401605462</v>
      </c>
      <c r="JN44" s="159">
        <v>5.8255397401605462</v>
      </c>
      <c r="JO44" s="159">
        <v>5.8255397401605462</v>
      </c>
      <c r="JP44" s="159">
        <v>5.8255397401605462</v>
      </c>
      <c r="JQ44" s="159">
        <v>5.8255397401605462</v>
      </c>
      <c r="JR44" s="159">
        <v>5.8255397401605462</v>
      </c>
      <c r="JS44" s="159">
        <v>5.8255397401605462</v>
      </c>
      <c r="JT44" s="159">
        <v>5.8255397401605462</v>
      </c>
      <c r="JU44" s="159">
        <v>5.8255397401605462</v>
      </c>
      <c r="JV44" s="159">
        <v>5.8255397401605462</v>
      </c>
      <c r="JW44" s="159">
        <v>5.8255397401605462</v>
      </c>
      <c r="JX44" s="159">
        <v>5.8255397401605462</v>
      </c>
      <c r="JY44" s="159">
        <v>5.8255397401605462</v>
      </c>
      <c r="JZ44" s="159">
        <v>5.8255397401605462</v>
      </c>
      <c r="KA44" s="159">
        <v>5.8255397401605462</v>
      </c>
      <c r="KB44" s="159">
        <v>5.8255397401605462</v>
      </c>
      <c r="KC44" s="159">
        <v>5.8255397401605462</v>
      </c>
      <c r="KD44" s="159">
        <v>5.8255397401605462</v>
      </c>
      <c r="KE44" s="159">
        <v>5.8255397401605462</v>
      </c>
      <c r="KF44" s="159">
        <v>5.8255397401605462</v>
      </c>
      <c r="KG44" s="159">
        <v>5.8255397401605462</v>
      </c>
      <c r="KH44" s="159">
        <v>5.8255397401605462</v>
      </c>
      <c r="KI44" s="159">
        <v>5.8255397401605462</v>
      </c>
      <c r="KJ44" s="159">
        <v>5.8255397401605462</v>
      </c>
      <c r="KK44" s="159">
        <v>5.8255397401605462</v>
      </c>
      <c r="KL44" s="159">
        <v>5.8255397401605462</v>
      </c>
      <c r="KM44" s="159">
        <v>5.8255397401605462</v>
      </c>
      <c r="KN44" s="159">
        <v>5.8255397401605462</v>
      </c>
      <c r="KO44" s="159">
        <v>5.8255397401605462</v>
      </c>
      <c r="KP44" s="159">
        <v>5.8255397401605462</v>
      </c>
      <c r="KQ44" s="159">
        <v>5.8255397401605462</v>
      </c>
      <c r="KR44" s="159">
        <v>5.8255397401605462</v>
      </c>
      <c r="KS44" s="159">
        <v>5.8255397401605462</v>
      </c>
      <c r="KT44" s="159">
        <v>5.8255397401605462</v>
      </c>
      <c r="KU44" s="159">
        <v>5.8255397401605462</v>
      </c>
      <c r="KV44" s="159">
        <v>5.8255397401605462</v>
      </c>
      <c r="KW44" s="159">
        <v>5.8255397401605462</v>
      </c>
      <c r="KX44" s="159">
        <v>5.8255397401605462</v>
      </c>
      <c r="KY44" s="159">
        <v>5.8255397401605462</v>
      </c>
      <c r="KZ44" s="159">
        <v>5.8255397401605462</v>
      </c>
      <c r="LA44" s="159">
        <v>5.8255397401605462</v>
      </c>
      <c r="LB44" s="159">
        <v>5.8255397401605462</v>
      </c>
      <c r="LC44" s="159">
        <v>5.8255397401605462</v>
      </c>
      <c r="LD44" s="159">
        <v>5.8255397401605462</v>
      </c>
      <c r="LE44" s="159">
        <v>5.8255397401605462</v>
      </c>
      <c r="LF44" s="159">
        <v>5.8255397401605462</v>
      </c>
      <c r="LG44" s="159">
        <v>5.8255397401605462</v>
      </c>
      <c r="LH44" s="159">
        <v>5.8255397401605462</v>
      </c>
      <c r="LI44" s="159">
        <v>5.8255397401605462</v>
      </c>
      <c r="LJ44" s="159">
        <v>5.8255397401605462</v>
      </c>
      <c r="LK44" s="159">
        <v>5.8255397401605462</v>
      </c>
      <c r="LL44" s="159">
        <v>5.8255397401605462</v>
      </c>
      <c r="LM44" s="159">
        <v>5.8255397401605462</v>
      </c>
      <c r="LN44" s="159">
        <v>5.8255397401605462</v>
      </c>
      <c r="LO44" s="159">
        <v>5.8255397401605462</v>
      </c>
      <c r="LP44" s="159">
        <v>5.8255397401605462</v>
      </c>
      <c r="LQ44" s="159">
        <v>5.8255397401605462</v>
      </c>
      <c r="LR44" s="159">
        <v>5.8255397401605462</v>
      </c>
      <c r="LS44" s="159">
        <v>5.8255397401605462</v>
      </c>
      <c r="LT44" s="159">
        <v>5.8255397401605462</v>
      </c>
      <c r="LU44" s="159">
        <v>5.8255397401605462</v>
      </c>
      <c r="LV44" s="159">
        <v>5.8255397401605462</v>
      </c>
      <c r="LW44" s="159">
        <v>5.8255397401605462</v>
      </c>
      <c r="LX44" s="159">
        <v>5.8255397401605462</v>
      </c>
      <c r="LY44" s="159">
        <v>5.8255397401605462</v>
      </c>
      <c r="LZ44" s="159">
        <v>5.8255397401605462</v>
      </c>
      <c r="MA44" s="159">
        <v>5.8255397401605462</v>
      </c>
      <c r="MB44" s="159">
        <v>5.8255397401605462</v>
      </c>
      <c r="MC44" s="159">
        <v>5.8255397401605462</v>
      </c>
      <c r="MD44" s="159">
        <v>5.8255397401605462</v>
      </c>
      <c r="ME44" s="159">
        <v>5.8255397401605462</v>
      </c>
      <c r="MF44" s="159">
        <v>5.8255397401605462</v>
      </c>
      <c r="MG44" s="159">
        <v>5.8255397401605462</v>
      </c>
      <c r="MH44" s="159">
        <v>5.8255397401605462</v>
      </c>
      <c r="MI44" s="159">
        <v>5.8255397401605462</v>
      </c>
      <c r="MJ44" s="159">
        <v>5.8255397401605462</v>
      </c>
      <c r="MK44" s="159">
        <v>5.8255397401605462</v>
      </c>
      <c r="ML44" s="159">
        <v>5.8255397401605462</v>
      </c>
      <c r="MM44" s="159">
        <v>5.8255397401605462</v>
      </c>
      <c r="MN44" s="159">
        <v>5.8255397401605462</v>
      </c>
      <c r="MO44" s="159">
        <v>5.8255397401605462</v>
      </c>
      <c r="MP44" s="159">
        <v>5.8255397401605462</v>
      </c>
      <c r="MQ44" s="159">
        <v>5.8255397401605462</v>
      </c>
      <c r="MR44" s="159">
        <v>5.8255397401605462</v>
      </c>
      <c r="MS44" s="159">
        <v>5.8255397401605462</v>
      </c>
      <c r="MT44" s="159">
        <v>5.8255397401605462</v>
      </c>
      <c r="MU44" s="159">
        <v>5.8255397401605462</v>
      </c>
      <c r="MV44" s="159">
        <v>5.8255397401605462</v>
      </c>
      <c r="MW44" s="159">
        <v>5.8255397401605462</v>
      </c>
      <c r="MX44" s="159">
        <v>5.8255397401605462</v>
      </c>
      <c r="MY44" s="159">
        <v>5.8255397401605462</v>
      </c>
      <c r="MZ44" s="159">
        <v>5.8255397401605462</v>
      </c>
      <c r="NA44" s="159">
        <v>5.8255397401605462</v>
      </c>
      <c r="NB44" s="159">
        <v>5.8255397401605462</v>
      </c>
      <c r="NC44" s="159">
        <v>5.8255397401605462</v>
      </c>
      <c r="ND44" s="159">
        <v>5.8255397401605462</v>
      </c>
      <c r="NE44" s="159">
        <v>5.8255397401605462</v>
      </c>
      <c r="NF44" s="159">
        <v>5.8255397401605462</v>
      </c>
      <c r="NG44" s="159">
        <v>5.8255397401605462</v>
      </c>
      <c r="NH44" s="159">
        <v>5.8255397401605462</v>
      </c>
      <c r="NI44" s="159">
        <v>5.8255397401605462</v>
      </c>
      <c r="NJ44" s="159">
        <v>5.8255397401605462</v>
      </c>
      <c r="NK44" s="159">
        <v>5.8255397401605462</v>
      </c>
      <c r="NL44" s="159">
        <v>5.8255397401605462</v>
      </c>
      <c r="NM44" s="159">
        <v>5.8255397401605462</v>
      </c>
      <c r="NN44" s="159">
        <v>5.8255397401605462</v>
      </c>
      <c r="NO44" s="159">
        <v>5.8255397401605462</v>
      </c>
      <c r="NP44" s="159">
        <v>5.8255397401605462</v>
      </c>
      <c r="NQ44" s="159">
        <v>5.8255397401605462</v>
      </c>
      <c r="NR44" s="159">
        <v>5.8255397401605462</v>
      </c>
      <c r="NS44" s="159">
        <v>5.8255397401605462</v>
      </c>
      <c r="NT44" s="159">
        <v>5.8255397401605462</v>
      </c>
      <c r="NU44" s="159">
        <v>5.8255397401605462</v>
      </c>
      <c r="NV44" s="159">
        <v>5.8255397401605462</v>
      </c>
      <c r="NW44" s="159">
        <v>5.8255397401605462</v>
      </c>
      <c r="NX44" s="159">
        <v>5.8255397401605462</v>
      </c>
      <c r="NY44" s="159">
        <v>5.8255397401605462</v>
      </c>
      <c r="NZ44" s="159">
        <v>5.8255397401605462</v>
      </c>
      <c r="OA44" s="159">
        <v>5.8255397401605462</v>
      </c>
      <c r="OB44" s="159">
        <v>5.8255397401605462</v>
      </c>
      <c r="OC44" s="159">
        <v>5.8255397401605462</v>
      </c>
      <c r="OD44" s="159">
        <v>5.8255397401605462</v>
      </c>
      <c r="OE44" s="159">
        <v>5.8255397401605462</v>
      </c>
      <c r="OF44" s="159">
        <v>5.8255397401605462</v>
      </c>
      <c r="OG44" s="159">
        <v>5.8255397401605462</v>
      </c>
      <c r="OH44" s="159">
        <v>5.8255397401605462</v>
      </c>
      <c r="OI44" s="159">
        <v>5.8255397401605462</v>
      </c>
      <c r="OJ44" s="159">
        <v>5.8255397401605462</v>
      </c>
      <c r="OK44" s="159">
        <v>5.8255397401605462</v>
      </c>
      <c r="OL44" s="159">
        <v>5.8255397401605462</v>
      </c>
      <c r="OM44" s="159">
        <v>5.8255397401605462</v>
      </c>
      <c r="ON44" s="159">
        <v>5.8255397401605462</v>
      </c>
      <c r="OO44" s="159">
        <v>5.8255397401605462</v>
      </c>
      <c r="OP44" s="159">
        <v>5.8255397401605462</v>
      </c>
      <c r="OQ44" s="159">
        <v>5.8255397401605462</v>
      </c>
      <c r="OR44" s="159">
        <v>5.8255397401605462</v>
      </c>
      <c r="OS44" s="159">
        <v>5.8255397401605462</v>
      </c>
      <c r="OT44" s="159">
        <v>5.8255397401605462</v>
      </c>
      <c r="OU44" s="159">
        <v>5.8255397401605462</v>
      </c>
      <c r="OV44" s="159">
        <v>5.8255397401605462</v>
      </c>
      <c r="OW44" s="159">
        <v>5.8255397401605462</v>
      </c>
      <c r="OX44" s="159">
        <v>5.8255397401605462</v>
      </c>
      <c r="OY44" s="159">
        <v>5.8255397401605462</v>
      </c>
      <c r="OZ44" s="159">
        <v>5.8255397401605462</v>
      </c>
      <c r="PA44" s="159">
        <v>5.8255397401605462</v>
      </c>
      <c r="PB44" s="159">
        <v>5.8255397401605462</v>
      </c>
      <c r="PC44" s="159">
        <v>5.8255397401605462</v>
      </c>
      <c r="PD44" s="159">
        <v>5.8255397401605462</v>
      </c>
      <c r="PE44" s="159">
        <v>5.8255397401605462</v>
      </c>
      <c r="PF44" s="159">
        <v>5.8255397401605462</v>
      </c>
      <c r="PG44" s="159">
        <v>5.8255397401605462</v>
      </c>
      <c r="PH44" s="159">
        <v>5.8255397401605462</v>
      </c>
      <c r="PI44" s="159">
        <v>5.8255397401605462</v>
      </c>
      <c r="PJ44" s="159">
        <v>5.8255397401605462</v>
      </c>
      <c r="PK44" s="159">
        <v>5.8255397401605462</v>
      </c>
      <c r="PL44" s="159">
        <v>5.8255397401605462</v>
      </c>
      <c r="PM44" s="159">
        <v>5.8255397401605462</v>
      </c>
      <c r="PN44" s="159">
        <v>5.8255397401605462</v>
      </c>
      <c r="PO44" s="159">
        <v>5.8255397401605462</v>
      </c>
      <c r="PP44" s="159">
        <v>5.8255397401605462</v>
      </c>
      <c r="PQ44" s="159">
        <v>5.8255397401605462</v>
      </c>
      <c r="PR44" s="159">
        <v>5.8255397401605462</v>
      </c>
      <c r="PS44" s="159">
        <v>5.8255397401605462</v>
      </c>
      <c r="PT44" s="159">
        <v>5.8255397401605462</v>
      </c>
      <c r="PU44" s="159">
        <v>5.8255397401605462</v>
      </c>
      <c r="PV44" s="159">
        <v>5.8255397401605462</v>
      </c>
      <c r="PW44" s="159">
        <v>5.8255397401605462</v>
      </c>
      <c r="PX44" s="159">
        <v>5.8255397401605462</v>
      </c>
      <c r="PY44" s="159">
        <v>5.8255397401605462</v>
      </c>
      <c r="PZ44" s="159">
        <v>5.8255397401605462</v>
      </c>
      <c r="QA44" s="159">
        <v>5.8255397401605462</v>
      </c>
      <c r="QB44" s="159">
        <v>5.8255397401605462</v>
      </c>
      <c r="QC44" s="159">
        <v>5.8255397401605462</v>
      </c>
      <c r="QD44" s="159">
        <v>5.8255397401605462</v>
      </c>
      <c r="QE44" s="159">
        <v>5.8255397401605462</v>
      </c>
      <c r="QF44" s="159">
        <v>5.8255397401605462</v>
      </c>
      <c r="QG44" s="159">
        <v>5.8255397401605462</v>
      </c>
      <c r="QH44" s="159">
        <v>5.8255397401605462</v>
      </c>
      <c r="QI44" s="159">
        <v>5.8255397401605462</v>
      </c>
      <c r="QJ44" s="159">
        <v>5.8255397401605462</v>
      </c>
      <c r="QK44" s="159">
        <v>5.8255397401605462</v>
      </c>
      <c r="QL44" s="159">
        <v>5.8255397401605462</v>
      </c>
      <c r="QM44" s="159">
        <v>5.8255397401605462</v>
      </c>
      <c r="QN44" s="159">
        <v>5.8255397401605462</v>
      </c>
      <c r="QO44" s="159">
        <v>5.8255397401605462</v>
      </c>
      <c r="QP44" s="159">
        <v>5.8255397401605462</v>
      </c>
      <c r="QQ44" s="159">
        <v>5.8255397401605462</v>
      </c>
      <c r="QR44" s="159">
        <v>5.8255397401605462</v>
      </c>
      <c r="QS44" s="159">
        <v>5.8255397401605462</v>
      </c>
      <c r="QT44" s="159">
        <v>5.8255397401605462</v>
      </c>
      <c r="QU44" s="159">
        <v>5.8255397401605462</v>
      </c>
      <c r="QV44" s="159">
        <v>5.8255397401605462</v>
      </c>
      <c r="QW44" s="159">
        <v>5.8255397401605462</v>
      </c>
      <c r="QX44" s="159">
        <v>5.8255397401605462</v>
      </c>
      <c r="QY44" s="159">
        <v>5.8255397401605462</v>
      </c>
      <c r="QZ44" s="159">
        <v>5.8255397401605462</v>
      </c>
      <c r="RA44" s="159">
        <v>5.8255397401605462</v>
      </c>
      <c r="RB44" s="159">
        <v>5.8255397401605462</v>
      </c>
      <c r="RC44" s="159">
        <v>5.8255397401605462</v>
      </c>
      <c r="RD44" s="159">
        <v>5.8255397401605462</v>
      </c>
      <c r="RE44" s="159">
        <v>5.8255397401605462</v>
      </c>
      <c r="RF44" s="159">
        <v>5.8255397401605462</v>
      </c>
      <c r="RG44" s="159">
        <v>5.8255397401605462</v>
      </c>
      <c r="RH44" s="159">
        <v>5.8255397401605462</v>
      </c>
      <c r="RI44" s="159">
        <v>5.8255397401605462</v>
      </c>
      <c r="RJ44" s="159">
        <v>5.8255397401605462</v>
      </c>
      <c r="RK44" s="159">
        <v>5.8255397401605462</v>
      </c>
      <c r="RL44" s="159">
        <v>5.8255397401605462</v>
      </c>
      <c r="RM44" s="159">
        <v>5.8255397401605462</v>
      </c>
      <c r="RN44" s="159">
        <v>5.8255397401605462</v>
      </c>
      <c r="RO44" s="159">
        <v>5.8255397401605462</v>
      </c>
      <c r="RP44" s="159">
        <v>5.8255397401605462</v>
      </c>
      <c r="RQ44" s="159">
        <v>5.8255397401605462</v>
      </c>
      <c r="RR44" s="159">
        <v>5.8255397401605462</v>
      </c>
      <c r="RS44" s="159">
        <v>5.8255397401605462</v>
      </c>
      <c r="RT44" s="159">
        <v>5.8255397401605462</v>
      </c>
      <c r="RU44" s="159">
        <v>5.8255397401605462</v>
      </c>
      <c r="RV44" s="159">
        <v>5.8255397401605462</v>
      </c>
      <c r="RW44" s="159">
        <v>5.8255397401605462</v>
      </c>
      <c r="RX44" s="159">
        <v>5.8255397401605462</v>
      </c>
      <c r="RY44" s="159">
        <v>5.8255397401605462</v>
      </c>
      <c r="RZ44" s="159">
        <v>5.8255397401605462</v>
      </c>
      <c r="SA44" s="159">
        <v>5.8255397401605462</v>
      </c>
      <c r="SB44" s="159">
        <v>5.8255397401605462</v>
      </c>
      <c r="SC44" s="159">
        <v>5.8255397401605462</v>
      </c>
      <c r="SD44" s="159">
        <v>5.8255397401605462</v>
      </c>
      <c r="SE44" s="159">
        <v>5.8255397401605462</v>
      </c>
      <c r="SF44" s="159">
        <v>5.8255397401605462</v>
      </c>
      <c r="SG44" s="159">
        <v>5.8255397401605462</v>
      </c>
    </row>
    <row r="45" spans="1:501" x14ac:dyDescent="0.35">
      <c r="A45" s="158">
        <v>2031</v>
      </c>
      <c r="B45" s="159">
        <v>5.9053416544093205</v>
      </c>
      <c r="C45" s="159">
        <v>5.9053416544093205</v>
      </c>
      <c r="D45" s="159">
        <v>5.9053416544093205</v>
      </c>
      <c r="E45" s="159">
        <v>5.9053416544093205</v>
      </c>
      <c r="F45" s="159">
        <v>5.9053416544093205</v>
      </c>
      <c r="G45" s="159">
        <v>5.9053416544093205</v>
      </c>
      <c r="H45" s="159">
        <v>5.9053416544093205</v>
      </c>
      <c r="I45" s="159">
        <v>5.9053416544093205</v>
      </c>
      <c r="J45" s="159">
        <v>5.9053416544093205</v>
      </c>
      <c r="K45" s="159">
        <v>5.9053416544093205</v>
      </c>
      <c r="L45" s="159">
        <v>5.9053416544093205</v>
      </c>
      <c r="M45" s="159">
        <v>5.9053416544093205</v>
      </c>
      <c r="N45" s="159">
        <v>5.9053416544093205</v>
      </c>
      <c r="O45" s="159">
        <v>5.9053416544093205</v>
      </c>
      <c r="P45" s="159">
        <v>5.9053416544093205</v>
      </c>
      <c r="Q45" s="159">
        <v>5.9053416544093205</v>
      </c>
      <c r="R45" s="159">
        <v>5.9053416544093205</v>
      </c>
      <c r="S45" s="159">
        <v>5.9053416544093205</v>
      </c>
      <c r="T45" s="159">
        <v>5.9053416544093205</v>
      </c>
      <c r="U45" s="159">
        <v>5.9053416544093205</v>
      </c>
      <c r="V45" s="159">
        <v>5.9053416544093205</v>
      </c>
      <c r="W45" s="159">
        <v>5.9053416544093205</v>
      </c>
      <c r="X45" s="159">
        <v>5.9053416544093205</v>
      </c>
      <c r="Y45" s="159">
        <v>5.9053416544093205</v>
      </c>
      <c r="Z45" s="159">
        <v>5.9053416544093205</v>
      </c>
      <c r="AA45" s="159">
        <v>5.9053416544093205</v>
      </c>
      <c r="AB45" s="159">
        <v>5.9053416544093205</v>
      </c>
      <c r="AC45" s="159">
        <v>5.9053416544093205</v>
      </c>
      <c r="AD45" s="159">
        <v>5.9053416544093205</v>
      </c>
      <c r="AE45" s="159">
        <v>5.9053416544093205</v>
      </c>
      <c r="AF45" s="159">
        <v>5.9053416544093205</v>
      </c>
      <c r="AG45" s="159">
        <v>5.9053416544093205</v>
      </c>
      <c r="AH45" s="159">
        <v>5.9053416544093205</v>
      </c>
      <c r="AI45" s="159">
        <v>5.9053416544093205</v>
      </c>
      <c r="AJ45" s="159">
        <v>5.9053416544093205</v>
      </c>
      <c r="AK45" s="159">
        <v>5.9053416544093205</v>
      </c>
      <c r="AL45" s="159">
        <v>5.9053416544093205</v>
      </c>
      <c r="AM45" s="159">
        <v>5.9053416544093205</v>
      </c>
      <c r="AN45" s="159">
        <v>5.9053416544093205</v>
      </c>
      <c r="AO45" s="159">
        <v>5.9053416544093205</v>
      </c>
      <c r="AP45" s="159">
        <v>5.9053416544093205</v>
      </c>
      <c r="AQ45" s="159">
        <v>5.9053416544093205</v>
      </c>
      <c r="AR45" s="159">
        <v>5.9053416544093205</v>
      </c>
      <c r="AS45" s="159">
        <v>5.9053416544093205</v>
      </c>
      <c r="AT45" s="159">
        <v>5.9053416544093205</v>
      </c>
      <c r="AU45" s="159">
        <v>5.9053416544093205</v>
      </c>
      <c r="AV45" s="159">
        <v>5.9053416544093205</v>
      </c>
      <c r="AW45" s="159">
        <v>5.9053416544093205</v>
      </c>
      <c r="AX45" s="159">
        <v>5.9053416544093205</v>
      </c>
      <c r="AY45" s="159">
        <v>5.9053416544093205</v>
      </c>
      <c r="AZ45" s="159">
        <v>5.9053416544093205</v>
      </c>
      <c r="BA45" s="159">
        <v>5.9053416544093205</v>
      </c>
      <c r="BB45" s="159">
        <v>5.9053416544093205</v>
      </c>
      <c r="BC45" s="159">
        <v>5.9053416544093205</v>
      </c>
      <c r="BD45" s="159">
        <v>5.9053416544093205</v>
      </c>
      <c r="BE45" s="159">
        <v>5.9053416544093205</v>
      </c>
      <c r="BF45" s="159">
        <v>5.9053416544093205</v>
      </c>
      <c r="BG45" s="159">
        <v>5.9053416544093205</v>
      </c>
      <c r="BH45" s="159">
        <v>5.9053416544093205</v>
      </c>
      <c r="BI45" s="159">
        <v>5.9053416544093205</v>
      </c>
      <c r="BJ45" s="159">
        <v>5.9053416544093205</v>
      </c>
      <c r="BK45" s="159">
        <v>5.9053416544093205</v>
      </c>
      <c r="BL45" s="159">
        <v>5.9053416544093205</v>
      </c>
      <c r="BM45" s="159">
        <v>5.9053416544093205</v>
      </c>
      <c r="BN45" s="159">
        <v>5.9053416544093205</v>
      </c>
      <c r="BO45" s="159">
        <v>5.9053416544093205</v>
      </c>
      <c r="BP45" s="159">
        <v>5.9053416544093205</v>
      </c>
      <c r="BQ45" s="159">
        <v>5.9053416544093205</v>
      </c>
      <c r="BR45" s="159">
        <v>5.9053416544093205</v>
      </c>
      <c r="BS45" s="159">
        <v>5.9053416544093205</v>
      </c>
      <c r="BT45" s="159">
        <v>5.9053416544093205</v>
      </c>
      <c r="BU45" s="159">
        <v>5.9053416544093205</v>
      </c>
      <c r="BV45" s="159">
        <v>5.9053416544093205</v>
      </c>
      <c r="BW45" s="159">
        <v>5.9053416544093205</v>
      </c>
      <c r="BX45" s="159">
        <v>5.9053416544093205</v>
      </c>
      <c r="BY45" s="159">
        <v>5.9053416544093205</v>
      </c>
      <c r="BZ45" s="159">
        <v>5.9053416544093205</v>
      </c>
      <c r="CA45" s="159">
        <v>5.9053416544093205</v>
      </c>
      <c r="CB45" s="159">
        <v>5.9053416544093205</v>
      </c>
      <c r="CC45" s="159">
        <v>5.9053416544093205</v>
      </c>
      <c r="CD45" s="159">
        <v>5.9053416544093205</v>
      </c>
      <c r="CE45" s="159">
        <v>5.9053416544093205</v>
      </c>
      <c r="CF45" s="159">
        <v>5.9053416544093205</v>
      </c>
      <c r="CG45" s="159">
        <v>5.9053416544093205</v>
      </c>
      <c r="CH45" s="159">
        <v>5.9053416544093205</v>
      </c>
      <c r="CI45" s="159">
        <v>5.9053416544093205</v>
      </c>
      <c r="CJ45" s="159">
        <v>5.9053416544093205</v>
      </c>
      <c r="CK45" s="159">
        <v>5.9053416544093205</v>
      </c>
      <c r="CL45" s="159">
        <v>5.9053416544093205</v>
      </c>
      <c r="CM45" s="159">
        <v>5.9053416544093205</v>
      </c>
      <c r="CN45" s="159">
        <v>5.9053416544093205</v>
      </c>
      <c r="CO45" s="159">
        <v>5.9053416544093205</v>
      </c>
      <c r="CP45" s="159">
        <v>5.9053416544093205</v>
      </c>
      <c r="CQ45" s="159">
        <v>5.9053416544093205</v>
      </c>
      <c r="CR45" s="159">
        <v>5.9053416544093205</v>
      </c>
      <c r="CS45" s="159">
        <v>5.9053416544093205</v>
      </c>
      <c r="CT45" s="159">
        <v>5.9053416544093205</v>
      </c>
      <c r="CU45" s="159">
        <v>5.9053416544093205</v>
      </c>
      <c r="CV45" s="159">
        <v>5.9053416544093205</v>
      </c>
      <c r="CW45" s="159">
        <v>5.9053416544093205</v>
      </c>
      <c r="CX45" s="159">
        <v>5.9053416544093205</v>
      </c>
      <c r="CY45" s="159">
        <v>5.9053416544093205</v>
      </c>
      <c r="CZ45" s="159">
        <v>5.9053416544093205</v>
      </c>
      <c r="DA45" s="159">
        <v>5.9053416544093205</v>
      </c>
      <c r="DB45" s="159">
        <v>5.9053416544093205</v>
      </c>
      <c r="DC45" s="159">
        <v>5.9053416544093205</v>
      </c>
      <c r="DD45" s="159">
        <v>5.9053416544093205</v>
      </c>
      <c r="DE45" s="159">
        <v>5.9053416544093205</v>
      </c>
      <c r="DF45" s="159">
        <v>5.9053416544093205</v>
      </c>
      <c r="DG45" s="159">
        <v>5.9053416544093205</v>
      </c>
      <c r="DH45" s="159">
        <v>5.9053416544093205</v>
      </c>
      <c r="DI45" s="159">
        <v>5.9053416544093205</v>
      </c>
      <c r="DJ45" s="159">
        <v>5.9053416544093205</v>
      </c>
      <c r="DK45" s="159">
        <v>5.9053416544093205</v>
      </c>
      <c r="DL45" s="159">
        <v>5.9053416544093205</v>
      </c>
      <c r="DM45" s="159">
        <v>5.9053416544093205</v>
      </c>
      <c r="DN45" s="159">
        <v>5.9053416544093205</v>
      </c>
      <c r="DO45" s="159">
        <v>5.9053416544093205</v>
      </c>
      <c r="DP45" s="159">
        <v>5.9053416544093205</v>
      </c>
      <c r="DQ45" s="159">
        <v>5.9053416544093205</v>
      </c>
      <c r="DR45" s="159">
        <v>5.9053416544093205</v>
      </c>
      <c r="DS45" s="159">
        <v>5.9053416544093205</v>
      </c>
      <c r="DT45" s="159">
        <v>5.9053416544093205</v>
      </c>
      <c r="DU45" s="159">
        <v>5.9053416544093205</v>
      </c>
      <c r="DV45" s="159">
        <v>5.9053416544093205</v>
      </c>
      <c r="DW45" s="159">
        <v>5.9053416544093205</v>
      </c>
      <c r="DX45" s="159">
        <v>5.9053416544093205</v>
      </c>
      <c r="DY45" s="159">
        <v>5.9053416544093205</v>
      </c>
      <c r="DZ45" s="159">
        <v>5.9053416544093205</v>
      </c>
      <c r="EA45" s="159">
        <v>5.9053416544093205</v>
      </c>
      <c r="EB45" s="159">
        <v>5.9053416544093205</v>
      </c>
      <c r="EC45" s="159">
        <v>5.9053416544093205</v>
      </c>
      <c r="ED45" s="159">
        <v>5.9053416544093205</v>
      </c>
      <c r="EE45" s="159">
        <v>5.9053416544093205</v>
      </c>
      <c r="EF45" s="159">
        <v>5.9053416544093205</v>
      </c>
      <c r="EG45" s="159">
        <v>5.9053416544093205</v>
      </c>
      <c r="EH45" s="159">
        <v>5.9053416544093205</v>
      </c>
      <c r="EI45" s="159">
        <v>5.9053416544093205</v>
      </c>
      <c r="EJ45" s="159">
        <v>5.9053416544093205</v>
      </c>
      <c r="EK45" s="159">
        <v>5.9053416544093205</v>
      </c>
      <c r="EL45" s="159">
        <v>5.9053416544093205</v>
      </c>
      <c r="EM45" s="159">
        <v>5.9053416544093205</v>
      </c>
      <c r="EN45" s="159">
        <v>5.9053416544093205</v>
      </c>
      <c r="EO45" s="159">
        <v>5.9053416544093205</v>
      </c>
      <c r="EP45" s="159">
        <v>5.9053416544093205</v>
      </c>
      <c r="EQ45" s="159">
        <v>5.9053416544093205</v>
      </c>
      <c r="ER45" s="159">
        <v>5.9053416544093205</v>
      </c>
      <c r="ES45" s="159">
        <v>5.9053416544093205</v>
      </c>
      <c r="ET45" s="159">
        <v>5.9053416544093205</v>
      </c>
      <c r="EU45" s="159">
        <v>5.9053416544093205</v>
      </c>
      <c r="EV45" s="159">
        <v>5.9053416544093205</v>
      </c>
      <c r="EW45" s="159">
        <v>5.9053416544093205</v>
      </c>
      <c r="EX45" s="159">
        <v>5.9053416544093205</v>
      </c>
      <c r="EY45" s="159">
        <v>5.9053416544093205</v>
      </c>
      <c r="EZ45" s="159">
        <v>5.9053416544093205</v>
      </c>
      <c r="FA45" s="159">
        <v>5.9053416544093205</v>
      </c>
      <c r="FB45" s="159">
        <v>5.9053416544093205</v>
      </c>
      <c r="FC45" s="159">
        <v>5.9053416544093205</v>
      </c>
      <c r="FD45" s="159">
        <v>5.9053416544093205</v>
      </c>
      <c r="FE45" s="159">
        <v>5.9053416544093205</v>
      </c>
      <c r="FF45" s="159">
        <v>5.9053416544093205</v>
      </c>
      <c r="FG45" s="159">
        <v>5.9053416544093205</v>
      </c>
      <c r="FH45" s="159">
        <v>5.9053416544093205</v>
      </c>
      <c r="FI45" s="159">
        <v>5.9053416544093205</v>
      </c>
      <c r="FJ45" s="159">
        <v>5.9053416544093205</v>
      </c>
      <c r="FK45" s="159">
        <v>5.9053416544093205</v>
      </c>
      <c r="FL45" s="159">
        <v>5.9053416544093205</v>
      </c>
      <c r="FM45" s="159">
        <v>5.9053416544093205</v>
      </c>
      <c r="FN45" s="159">
        <v>5.9053416544093205</v>
      </c>
      <c r="FO45" s="159">
        <v>5.9053416544093205</v>
      </c>
      <c r="FP45" s="159">
        <v>5.9053416544093205</v>
      </c>
      <c r="FQ45" s="159">
        <v>5.9053416544093205</v>
      </c>
      <c r="FR45" s="159">
        <v>5.9053416544093205</v>
      </c>
      <c r="FS45" s="159">
        <v>5.9053416544093205</v>
      </c>
      <c r="FT45" s="159">
        <v>5.9053416544093205</v>
      </c>
      <c r="FU45" s="159">
        <v>5.9053416544093205</v>
      </c>
      <c r="FV45" s="159">
        <v>5.9053416544093205</v>
      </c>
      <c r="FW45" s="159">
        <v>5.9053416544093205</v>
      </c>
      <c r="FX45" s="159">
        <v>5.9053416544093205</v>
      </c>
      <c r="FY45" s="159">
        <v>5.9053416544093205</v>
      </c>
      <c r="FZ45" s="159">
        <v>5.9053416544093205</v>
      </c>
      <c r="GA45" s="159">
        <v>5.9053416544093205</v>
      </c>
      <c r="GB45" s="159">
        <v>5.9053416544093205</v>
      </c>
      <c r="GC45" s="159">
        <v>5.9053416544093205</v>
      </c>
      <c r="GD45" s="159">
        <v>5.9053416544093205</v>
      </c>
      <c r="GE45" s="159">
        <v>5.9053416544093205</v>
      </c>
      <c r="GF45" s="159">
        <v>5.9053416544093205</v>
      </c>
      <c r="GG45" s="159">
        <v>5.9053416544093205</v>
      </c>
      <c r="GH45" s="159">
        <v>5.9053416544093205</v>
      </c>
      <c r="GI45" s="159">
        <v>5.9053416544093205</v>
      </c>
      <c r="GJ45" s="159">
        <v>5.9053416544093205</v>
      </c>
      <c r="GK45" s="159">
        <v>5.9053416544093205</v>
      </c>
      <c r="GL45" s="159">
        <v>5.9053416544093205</v>
      </c>
      <c r="GM45" s="159">
        <v>5.9053416544093205</v>
      </c>
      <c r="GN45" s="159">
        <v>5.9053416544093205</v>
      </c>
      <c r="GO45" s="159">
        <v>5.9053416544093205</v>
      </c>
      <c r="GP45" s="159">
        <v>5.9053416544093205</v>
      </c>
      <c r="GQ45" s="159">
        <v>5.9053416544093205</v>
      </c>
      <c r="GR45" s="159">
        <v>5.9053416544093205</v>
      </c>
      <c r="GS45" s="159">
        <v>5.9053416544093205</v>
      </c>
      <c r="GT45" s="159">
        <v>5.9053416544093205</v>
      </c>
      <c r="GU45" s="159">
        <v>5.9053416544093205</v>
      </c>
      <c r="GV45" s="159">
        <v>5.9053416544093205</v>
      </c>
      <c r="GW45" s="159">
        <v>5.9053416544093205</v>
      </c>
      <c r="GX45" s="159">
        <v>5.9053416544093205</v>
      </c>
      <c r="GY45" s="159">
        <v>5.9053416544093205</v>
      </c>
      <c r="GZ45" s="159">
        <v>5.9053416544093205</v>
      </c>
      <c r="HA45" s="159">
        <v>5.9053416544093205</v>
      </c>
      <c r="HB45" s="159">
        <v>5.9053416544093205</v>
      </c>
      <c r="HC45" s="159">
        <v>5.9053416544093205</v>
      </c>
      <c r="HD45" s="159">
        <v>5.9053416544093205</v>
      </c>
      <c r="HE45" s="159">
        <v>5.9053416544093205</v>
      </c>
      <c r="HF45" s="159">
        <v>5.9053416544093205</v>
      </c>
      <c r="HG45" s="159">
        <v>5.9053416544093205</v>
      </c>
      <c r="HH45" s="159">
        <v>5.9053416544093205</v>
      </c>
      <c r="HI45" s="159">
        <v>5.9053416544093205</v>
      </c>
      <c r="HJ45" s="159">
        <v>5.9053416544093205</v>
      </c>
      <c r="HK45" s="159">
        <v>5.9053416544093205</v>
      </c>
      <c r="HL45" s="159">
        <v>5.9053416544093205</v>
      </c>
      <c r="HM45" s="159">
        <v>5.9053416544093205</v>
      </c>
      <c r="HN45" s="159">
        <v>5.9053416544093205</v>
      </c>
      <c r="HO45" s="159">
        <v>5.9053416544093205</v>
      </c>
      <c r="HP45" s="159">
        <v>5.9053416544093205</v>
      </c>
      <c r="HQ45" s="159">
        <v>5.9053416544093205</v>
      </c>
      <c r="HR45" s="159">
        <v>5.9053416544093205</v>
      </c>
      <c r="HS45" s="159">
        <v>5.9053416544093205</v>
      </c>
      <c r="HT45" s="159">
        <v>5.9053416544093205</v>
      </c>
      <c r="HU45" s="159">
        <v>5.9053416544093205</v>
      </c>
      <c r="HV45" s="159">
        <v>5.9053416544093205</v>
      </c>
      <c r="HW45" s="159">
        <v>5.9053416544093205</v>
      </c>
      <c r="HX45" s="159">
        <v>5.9053416544093205</v>
      </c>
      <c r="HY45" s="159">
        <v>5.9053416544093205</v>
      </c>
      <c r="HZ45" s="159">
        <v>5.9053416544093205</v>
      </c>
      <c r="IA45" s="159">
        <v>5.9053416544093205</v>
      </c>
      <c r="IB45" s="159">
        <v>5.9053416544093205</v>
      </c>
      <c r="IC45" s="159">
        <v>5.9053416544093205</v>
      </c>
      <c r="ID45" s="159">
        <v>5.9053416544093205</v>
      </c>
      <c r="IE45" s="159">
        <v>5.9053416544093205</v>
      </c>
      <c r="IF45" s="159">
        <v>5.9053416544093205</v>
      </c>
      <c r="IG45" s="159">
        <v>5.9053416544093205</v>
      </c>
      <c r="IH45" s="159">
        <v>5.9053416544093205</v>
      </c>
      <c r="II45" s="159">
        <v>5.9053416544093205</v>
      </c>
      <c r="IJ45" s="159">
        <v>5.9053416544093205</v>
      </c>
      <c r="IK45" s="159">
        <v>5.9053416544093205</v>
      </c>
      <c r="IL45" s="159">
        <v>5.9053416544093205</v>
      </c>
      <c r="IM45" s="159">
        <v>5.9053416544093205</v>
      </c>
      <c r="IN45" s="159">
        <v>5.9053416544093205</v>
      </c>
      <c r="IO45" s="159">
        <v>5.9053416544093205</v>
      </c>
      <c r="IP45" s="159">
        <v>5.9053416544093205</v>
      </c>
      <c r="IQ45" s="159">
        <v>5.9053416544093205</v>
      </c>
      <c r="IR45" s="159">
        <v>5.9053416544093205</v>
      </c>
      <c r="IS45" s="159">
        <v>5.9053416544093205</v>
      </c>
      <c r="IT45" s="159">
        <v>5.9053416544093205</v>
      </c>
      <c r="IU45" s="159">
        <v>5.9053416544093205</v>
      </c>
      <c r="IV45" s="159">
        <v>5.9053416544093205</v>
      </c>
      <c r="IW45" s="159">
        <v>5.9053416544093205</v>
      </c>
      <c r="IX45" s="159">
        <v>5.9053416544093205</v>
      </c>
      <c r="IY45" s="159">
        <v>5.9053416544093205</v>
      </c>
      <c r="IZ45" s="159">
        <v>5.9053416544093205</v>
      </c>
      <c r="JA45" s="159">
        <v>5.9053416544093205</v>
      </c>
      <c r="JB45" s="159">
        <v>5.9053416544093205</v>
      </c>
      <c r="JC45" s="159">
        <v>5.9053416544093205</v>
      </c>
      <c r="JD45" s="159">
        <v>5.9053416544093205</v>
      </c>
      <c r="JE45" s="159">
        <v>5.9053416544093205</v>
      </c>
      <c r="JF45" s="159">
        <v>5.9053416544093205</v>
      </c>
      <c r="JG45" s="159">
        <v>5.9053416544093205</v>
      </c>
      <c r="JH45" s="159">
        <v>5.9053416544093205</v>
      </c>
      <c r="JI45" s="159">
        <v>5.9053416544093205</v>
      </c>
      <c r="JJ45" s="159">
        <v>5.9053416544093205</v>
      </c>
      <c r="JK45" s="159">
        <v>5.9053416544093205</v>
      </c>
      <c r="JL45" s="159">
        <v>5.9053416544093205</v>
      </c>
      <c r="JM45" s="159">
        <v>5.9053416544093205</v>
      </c>
      <c r="JN45" s="159">
        <v>5.9053416544093205</v>
      </c>
      <c r="JO45" s="159">
        <v>5.9053416544093205</v>
      </c>
      <c r="JP45" s="159">
        <v>5.9053416544093205</v>
      </c>
      <c r="JQ45" s="159">
        <v>5.9053416544093205</v>
      </c>
      <c r="JR45" s="159">
        <v>5.9053416544093205</v>
      </c>
      <c r="JS45" s="159">
        <v>5.9053416544093205</v>
      </c>
      <c r="JT45" s="159">
        <v>5.9053416544093205</v>
      </c>
      <c r="JU45" s="159">
        <v>5.9053416544093205</v>
      </c>
      <c r="JV45" s="159">
        <v>5.9053416544093205</v>
      </c>
      <c r="JW45" s="159">
        <v>5.9053416544093205</v>
      </c>
      <c r="JX45" s="159">
        <v>5.9053416544093205</v>
      </c>
      <c r="JY45" s="159">
        <v>5.9053416544093205</v>
      </c>
      <c r="JZ45" s="159">
        <v>5.9053416544093205</v>
      </c>
      <c r="KA45" s="159">
        <v>5.9053416544093205</v>
      </c>
      <c r="KB45" s="159">
        <v>5.9053416544093205</v>
      </c>
      <c r="KC45" s="159">
        <v>5.9053416544093205</v>
      </c>
      <c r="KD45" s="159">
        <v>5.9053416544093205</v>
      </c>
      <c r="KE45" s="159">
        <v>5.9053416544093205</v>
      </c>
      <c r="KF45" s="159">
        <v>5.9053416544093205</v>
      </c>
      <c r="KG45" s="159">
        <v>5.9053416544093205</v>
      </c>
      <c r="KH45" s="159">
        <v>5.9053416544093205</v>
      </c>
      <c r="KI45" s="159">
        <v>5.9053416544093205</v>
      </c>
      <c r="KJ45" s="159">
        <v>5.9053416544093205</v>
      </c>
      <c r="KK45" s="159">
        <v>5.9053416544093205</v>
      </c>
      <c r="KL45" s="159">
        <v>5.9053416544093205</v>
      </c>
      <c r="KM45" s="159">
        <v>5.9053416544093205</v>
      </c>
      <c r="KN45" s="159">
        <v>5.9053416544093205</v>
      </c>
      <c r="KO45" s="159">
        <v>5.9053416544093205</v>
      </c>
      <c r="KP45" s="159">
        <v>5.9053416544093205</v>
      </c>
      <c r="KQ45" s="159">
        <v>5.9053416544093205</v>
      </c>
      <c r="KR45" s="159">
        <v>5.9053416544093205</v>
      </c>
      <c r="KS45" s="159">
        <v>5.9053416544093205</v>
      </c>
      <c r="KT45" s="159">
        <v>5.9053416544093205</v>
      </c>
      <c r="KU45" s="159">
        <v>5.9053416544093205</v>
      </c>
      <c r="KV45" s="159">
        <v>5.9053416544093205</v>
      </c>
      <c r="KW45" s="159">
        <v>5.9053416544093205</v>
      </c>
      <c r="KX45" s="159">
        <v>5.9053416544093205</v>
      </c>
      <c r="KY45" s="159">
        <v>5.9053416544093205</v>
      </c>
      <c r="KZ45" s="159">
        <v>5.9053416544093205</v>
      </c>
      <c r="LA45" s="159">
        <v>5.9053416544093205</v>
      </c>
      <c r="LB45" s="159">
        <v>5.9053416544093205</v>
      </c>
      <c r="LC45" s="159">
        <v>5.9053416544093205</v>
      </c>
      <c r="LD45" s="159">
        <v>5.9053416544093205</v>
      </c>
      <c r="LE45" s="159">
        <v>5.9053416544093205</v>
      </c>
      <c r="LF45" s="159">
        <v>5.9053416544093205</v>
      </c>
      <c r="LG45" s="159">
        <v>5.9053416544093205</v>
      </c>
      <c r="LH45" s="159">
        <v>5.9053416544093205</v>
      </c>
      <c r="LI45" s="159">
        <v>5.9053416544093205</v>
      </c>
      <c r="LJ45" s="159">
        <v>5.9053416544093205</v>
      </c>
      <c r="LK45" s="159">
        <v>5.9053416544093205</v>
      </c>
      <c r="LL45" s="159">
        <v>5.9053416544093205</v>
      </c>
      <c r="LM45" s="159">
        <v>5.9053416544093205</v>
      </c>
      <c r="LN45" s="159">
        <v>5.9053416544093205</v>
      </c>
      <c r="LO45" s="159">
        <v>5.9053416544093205</v>
      </c>
      <c r="LP45" s="159">
        <v>5.9053416544093205</v>
      </c>
      <c r="LQ45" s="159">
        <v>5.9053416544093205</v>
      </c>
      <c r="LR45" s="159">
        <v>5.9053416544093205</v>
      </c>
      <c r="LS45" s="159">
        <v>5.9053416544093205</v>
      </c>
      <c r="LT45" s="159">
        <v>5.9053416544093205</v>
      </c>
      <c r="LU45" s="159">
        <v>5.9053416544093205</v>
      </c>
      <c r="LV45" s="159">
        <v>5.9053416544093205</v>
      </c>
      <c r="LW45" s="159">
        <v>5.9053416544093205</v>
      </c>
      <c r="LX45" s="159">
        <v>5.9053416544093205</v>
      </c>
      <c r="LY45" s="159">
        <v>5.9053416544093205</v>
      </c>
      <c r="LZ45" s="159">
        <v>5.9053416544093205</v>
      </c>
      <c r="MA45" s="159">
        <v>5.9053416544093205</v>
      </c>
      <c r="MB45" s="159">
        <v>5.9053416544093205</v>
      </c>
      <c r="MC45" s="159">
        <v>5.9053416544093205</v>
      </c>
      <c r="MD45" s="159">
        <v>5.9053416544093205</v>
      </c>
      <c r="ME45" s="159">
        <v>5.9053416544093205</v>
      </c>
      <c r="MF45" s="159">
        <v>5.9053416544093205</v>
      </c>
      <c r="MG45" s="159">
        <v>5.9053416544093205</v>
      </c>
      <c r="MH45" s="159">
        <v>5.9053416544093205</v>
      </c>
      <c r="MI45" s="159">
        <v>5.9053416544093205</v>
      </c>
      <c r="MJ45" s="159">
        <v>5.9053416544093205</v>
      </c>
      <c r="MK45" s="159">
        <v>5.9053416544093205</v>
      </c>
      <c r="ML45" s="159">
        <v>5.9053416544093205</v>
      </c>
      <c r="MM45" s="159">
        <v>5.9053416544093205</v>
      </c>
      <c r="MN45" s="159">
        <v>5.9053416544093205</v>
      </c>
      <c r="MO45" s="159">
        <v>5.9053416544093205</v>
      </c>
      <c r="MP45" s="159">
        <v>5.9053416544093205</v>
      </c>
      <c r="MQ45" s="159">
        <v>5.9053416544093205</v>
      </c>
      <c r="MR45" s="159">
        <v>5.9053416544093205</v>
      </c>
      <c r="MS45" s="159">
        <v>5.9053416544093205</v>
      </c>
      <c r="MT45" s="159">
        <v>5.9053416544093205</v>
      </c>
      <c r="MU45" s="159">
        <v>5.9053416544093205</v>
      </c>
      <c r="MV45" s="159">
        <v>5.9053416544093205</v>
      </c>
      <c r="MW45" s="159">
        <v>5.9053416544093205</v>
      </c>
      <c r="MX45" s="159">
        <v>5.9053416544093205</v>
      </c>
      <c r="MY45" s="159">
        <v>5.9053416544093205</v>
      </c>
      <c r="MZ45" s="159">
        <v>5.9053416544093205</v>
      </c>
      <c r="NA45" s="159">
        <v>5.9053416544093205</v>
      </c>
      <c r="NB45" s="159">
        <v>5.9053416544093205</v>
      </c>
      <c r="NC45" s="159">
        <v>5.9053416544093205</v>
      </c>
      <c r="ND45" s="159">
        <v>5.9053416544093205</v>
      </c>
      <c r="NE45" s="159">
        <v>5.9053416544093205</v>
      </c>
      <c r="NF45" s="159">
        <v>5.9053416544093205</v>
      </c>
      <c r="NG45" s="159">
        <v>5.9053416544093205</v>
      </c>
      <c r="NH45" s="159">
        <v>5.9053416544093205</v>
      </c>
      <c r="NI45" s="159">
        <v>5.9053416544093205</v>
      </c>
      <c r="NJ45" s="159">
        <v>5.9053416544093205</v>
      </c>
      <c r="NK45" s="159">
        <v>5.9053416544093205</v>
      </c>
      <c r="NL45" s="159">
        <v>5.9053416544093205</v>
      </c>
      <c r="NM45" s="159">
        <v>5.9053416544093205</v>
      </c>
      <c r="NN45" s="159">
        <v>5.9053416544093205</v>
      </c>
      <c r="NO45" s="159">
        <v>5.9053416544093205</v>
      </c>
      <c r="NP45" s="159">
        <v>5.9053416544093205</v>
      </c>
      <c r="NQ45" s="159">
        <v>5.9053416544093205</v>
      </c>
      <c r="NR45" s="159">
        <v>5.9053416544093205</v>
      </c>
      <c r="NS45" s="159">
        <v>5.9053416544093205</v>
      </c>
      <c r="NT45" s="159">
        <v>5.9053416544093205</v>
      </c>
      <c r="NU45" s="159">
        <v>5.9053416544093205</v>
      </c>
      <c r="NV45" s="159">
        <v>5.9053416544093205</v>
      </c>
      <c r="NW45" s="159">
        <v>5.9053416544093205</v>
      </c>
      <c r="NX45" s="159">
        <v>5.9053416544093205</v>
      </c>
      <c r="NY45" s="159">
        <v>5.9053416544093205</v>
      </c>
      <c r="NZ45" s="159">
        <v>5.9053416544093205</v>
      </c>
      <c r="OA45" s="159">
        <v>5.9053416544093205</v>
      </c>
      <c r="OB45" s="159">
        <v>5.9053416544093205</v>
      </c>
      <c r="OC45" s="159">
        <v>5.9053416544093205</v>
      </c>
      <c r="OD45" s="159">
        <v>5.9053416544093205</v>
      </c>
      <c r="OE45" s="159">
        <v>5.9053416544093205</v>
      </c>
      <c r="OF45" s="159">
        <v>5.9053416544093205</v>
      </c>
      <c r="OG45" s="159">
        <v>5.9053416544093205</v>
      </c>
      <c r="OH45" s="159">
        <v>5.9053416544093205</v>
      </c>
      <c r="OI45" s="159">
        <v>5.9053416544093205</v>
      </c>
      <c r="OJ45" s="159">
        <v>5.9053416544093205</v>
      </c>
      <c r="OK45" s="159">
        <v>5.9053416544093205</v>
      </c>
      <c r="OL45" s="159">
        <v>5.9053416544093205</v>
      </c>
      <c r="OM45" s="159">
        <v>5.9053416544093205</v>
      </c>
      <c r="ON45" s="159">
        <v>5.9053416544093205</v>
      </c>
      <c r="OO45" s="159">
        <v>5.9053416544093205</v>
      </c>
      <c r="OP45" s="159">
        <v>5.9053416544093205</v>
      </c>
      <c r="OQ45" s="159">
        <v>5.9053416544093205</v>
      </c>
      <c r="OR45" s="159">
        <v>5.9053416544093205</v>
      </c>
      <c r="OS45" s="159">
        <v>5.9053416544093205</v>
      </c>
      <c r="OT45" s="159">
        <v>5.9053416544093205</v>
      </c>
      <c r="OU45" s="159">
        <v>5.9053416544093205</v>
      </c>
      <c r="OV45" s="159">
        <v>5.9053416544093205</v>
      </c>
      <c r="OW45" s="159">
        <v>5.9053416544093205</v>
      </c>
      <c r="OX45" s="159">
        <v>5.9053416544093205</v>
      </c>
      <c r="OY45" s="159">
        <v>5.9053416544093205</v>
      </c>
      <c r="OZ45" s="159">
        <v>5.9053416544093205</v>
      </c>
      <c r="PA45" s="159">
        <v>5.9053416544093205</v>
      </c>
      <c r="PB45" s="159">
        <v>5.9053416544093205</v>
      </c>
      <c r="PC45" s="159">
        <v>5.9053416544093205</v>
      </c>
      <c r="PD45" s="159">
        <v>5.9053416544093205</v>
      </c>
      <c r="PE45" s="159">
        <v>5.9053416544093205</v>
      </c>
      <c r="PF45" s="159">
        <v>5.9053416544093205</v>
      </c>
      <c r="PG45" s="159">
        <v>5.9053416544093205</v>
      </c>
      <c r="PH45" s="159">
        <v>5.9053416544093205</v>
      </c>
      <c r="PI45" s="159">
        <v>5.9053416544093205</v>
      </c>
      <c r="PJ45" s="159">
        <v>5.9053416544093205</v>
      </c>
      <c r="PK45" s="159">
        <v>5.9053416544093205</v>
      </c>
      <c r="PL45" s="159">
        <v>5.9053416544093205</v>
      </c>
      <c r="PM45" s="159">
        <v>5.9053416544093205</v>
      </c>
      <c r="PN45" s="159">
        <v>5.9053416544093205</v>
      </c>
      <c r="PO45" s="159">
        <v>5.9053416544093205</v>
      </c>
      <c r="PP45" s="159">
        <v>5.9053416544093205</v>
      </c>
      <c r="PQ45" s="159">
        <v>5.9053416544093205</v>
      </c>
      <c r="PR45" s="159">
        <v>5.9053416544093205</v>
      </c>
      <c r="PS45" s="159">
        <v>5.9053416544093205</v>
      </c>
      <c r="PT45" s="159">
        <v>5.9053416544093205</v>
      </c>
      <c r="PU45" s="159">
        <v>5.9053416544093205</v>
      </c>
      <c r="PV45" s="159">
        <v>5.9053416544093205</v>
      </c>
      <c r="PW45" s="159">
        <v>5.9053416544093205</v>
      </c>
      <c r="PX45" s="159">
        <v>5.9053416544093205</v>
      </c>
      <c r="PY45" s="159">
        <v>5.9053416544093205</v>
      </c>
      <c r="PZ45" s="159">
        <v>5.9053416544093205</v>
      </c>
      <c r="QA45" s="159">
        <v>5.9053416544093205</v>
      </c>
      <c r="QB45" s="159">
        <v>5.9053416544093205</v>
      </c>
      <c r="QC45" s="159">
        <v>5.9053416544093205</v>
      </c>
      <c r="QD45" s="159">
        <v>5.9053416544093205</v>
      </c>
      <c r="QE45" s="159">
        <v>5.9053416544093205</v>
      </c>
      <c r="QF45" s="159">
        <v>5.9053416544093205</v>
      </c>
      <c r="QG45" s="159">
        <v>5.9053416544093205</v>
      </c>
      <c r="QH45" s="159">
        <v>5.9053416544093205</v>
      </c>
      <c r="QI45" s="159">
        <v>5.9053416544093205</v>
      </c>
      <c r="QJ45" s="159">
        <v>5.9053416544093205</v>
      </c>
      <c r="QK45" s="159">
        <v>5.9053416544093205</v>
      </c>
      <c r="QL45" s="159">
        <v>5.9053416544093205</v>
      </c>
      <c r="QM45" s="159">
        <v>5.9053416544093205</v>
      </c>
      <c r="QN45" s="159">
        <v>5.9053416544093205</v>
      </c>
      <c r="QO45" s="159">
        <v>5.9053416544093205</v>
      </c>
      <c r="QP45" s="159">
        <v>5.9053416544093205</v>
      </c>
      <c r="QQ45" s="159">
        <v>5.9053416544093205</v>
      </c>
      <c r="QR45" s="159">
        <v>5.9053416544093205</v>
      </c>
      <c r="QS45" s="159">
        <v>5.9053416544093205</v>
      </c>
      <c r="QT45" s="159">
        <v>5.9053416544093205</v>
      </c>
      <c r="QU45" s="159">
        <v>5.9053416544093205</v>
      </c>
      <c r="QV45" s="159">
        <v>5.9053416544093205</v>
      </c>
      <c r="QW45" s="159">
        <v>5.9053416544093205</v>
      </c>
      <c r="QX45" s="159">
        <v>5.9053416544093205</v>
      </c>
      <c r="QY45" s="159">
        <v>5.9053416544093205</v>
      </c>
      <c r="QZ45" s="159">
        <v>5.9053416544093205</v>
      </c>
      <c r="RA45" s="159">
        <v>5.9053416544093205</v>
      </c>
      <c r="RB45" s="159">
        <v>5.9053416544093205</v>
      </c>
      <c r="RC45" s="159">
        <v>5.9053416544093205</v>
      </c>
      <c r="RD45" s="159">
        <v>5.9053416544093205</v>
      </c>
      <c r="RE45" s="159">
        <v>5.9053416544093205</v>
      </c>
      <c r="RF45" s="159">
        <v>5.9053416544093205</v>
      </c>
      <c r="RG45" s="159">
        <v>5.9053416544093205</v>
      </c>
      <c r="RH45" s="159">
        <v>5.9053416544093205</v>
      </c>
      <c r="RI45" s="159">
        <v>5.9053416544093205</v>
      </c>
      <c r="RJ45" s="159">
        <v>5.9053416544093205</v>
      </c>
      <c r="RK45" s="159">
        <v>5.9053416544093205</v>
      </c>
      <c r="RL45" s="159">
        <v>5.9053416544093205</v>
      </c>
      <c r="RM45" s="159">
        <v>5.9053416544093205</v>
      </c>
      <c r="RN45" s="159">
        <v>5.9053416544093205</v>
      </c>
      <c r="RO45" s="159">
        <v>5.9053416544093205</v>
      </c>
      <c r="RP45" s="159">
        <v>5.9053416544093205</v>
      </c>
      <c r="RQ45" s="159">
        <v>5.9053416544093205</v>
      </c>
      <c r="RR45" s="159">
        <v>5.9053416544093205</v>
      </c>
      <c r="RS45" s="159">
        <v>5.9053416544093205</v>
      </c>
      <c r="RT45" s="159">
        <v>5.9053416544093205</v>
      </c>
      <c r="RU45" s="159">
        <v>5.9053416544093205</v>
      </c>
      <c r="RV45" s="159">
        <v>5.9053416544093205</v>
      </c>
      <c r="RW45" s="159">
        <v>5.9053416544093205</v>
      </c>
      <c r="RX45" s="159">
        <v>5.9053416544093205</v>
      </c>
      <c r="RY45" s="159">
        <v>5.9053416544093205</v>
      </c>
      <c r="RZ45" s="159">
        <v>5.9053416544093205</v>
      </c>
      <c r="SA45" s="159">
        <v>5.9053416544093205</v>
      </c>
      <c r="SB45" s="159">
        <v>5.9053416544093205</v>
      </c>
      <c r="SC45" s="159">
        <v>5.9053416544093205</v>
      </c>
      <c r="SD45" s="159">
        <v>5.9053416544093205</v>
      </c>
      <c r="SE45" s="159">
        <v>5.9053416544093205</v>
      </c>
      <c r="SF45" s="159">
        <v>5.9053416544093205</v>
      </c>
      <c r="SG45" s="159">
        <v>5.9053416544093205</v>
      </c>
    </row>
    <row r="46" spans="1:501" x14ac:dyDescent="0.35">
      <c r="A46" s="158">
        <v>2032</v>
      </c>
      <c r="B46" s="159">
        <v>5.9851435686580947</v>
      </c>
      <c r="C46" s="159">
        <v>5.9851435686580947</v>
      </c>
      <c r="D46" s="159">
        <v>5.9851435686580947</v>
      </c>
      <c r="E46" s="159">
        <v>5.9851435686580947</v>
      </c>
      <c r="F46" s="159">
        <v>5.9851435686580947</v>
      </c>
      <c r="G46" s="159">
        <v>5.9851435686580947</v>
      </c>
      <c r="H46" s="159">
        <v>5.9851435686580947</v>
      </c>
      <c r="I46" s="159">
        <v>5.9851435686580947</v>
      </c>
      <c r="J46" s="159">
        <v>5.9851435686580947</v>
      </c>
      <c r="K46" s="159">
        <v>5.9851435686580947</v>
      </c>
      <c r="L46" s="159">
        <v>5.9851435686580947</v>
      </c>
      <c r="M46" s="159">
        <v>5.9851435686580947</v>
      </c>
      <c r="N46" s="159">
        <v>5.9851435686580947</v>
      </c>
      <c r="O46" s="159">
        <v>5.9851435686580947</v>
      </c>
      <c r="P46" s="159">
        <v>5.9851435686580947</v>
      </c>
      <c r="Q46" s="159">
        <v>5.9851435686580947</v>
      </c>
      <c r="R46" s="159">
        <v>5.9851435686580947</v>
      </c>
      <c r="S46" s="159">
        <v>5.9851435686580947</v>
      </c>
      <c r="T46" s="159">
        <v>5.9851435686580947</v>
      </c>
      <c r="U46" s="159">
        <v>5.9851435686580947</v>
      </c>
      <c r="V46" s="159">
        <v>5.9851435686580947</v>
      </c>
      <c r="W46" s="159">
        <v>5.9851435686580947</v>
      </c>
      <c r="X46" s="159">
        <v>5.9851435686580947</v>
      </c>
      <c r="Y46" s="159">
        <v>5.9851435686580947</v>
      </c>
      <c r="Z46" s="159">
        <v>5.9851435686580947</v>
      </c>
      <c r="AA46" s="159">
        <v>5.9851435686580947</v>
      </c>
      <c r="AB46" s="159">
        <v>5.9851435686580947</v>
      </c>
      <c r="AC46" s="159">
        <v>5.9851435686580947</v>
      </c>
      <c r="AD46" s="159">
        <v>5.9851435686580947</v>
      </c>
      <c r="AE46" s="159">
        <v>5.9851435686580947</v>
      </c>
      <c r="AF46" s="159">
        <v>5.9851435686580947</v>
      </c>
      <c r="AG46" s="159">
        <v>5.9851435686580947</v>
      </c>
      <c r="AH46" s="159">
        <v>5.9851435686580947</v>
      </c>
      <c r="AI46" s="159">
        <v>5.9851435686580947</v>
      </c>
      <c r="AJ46" s="159">
        <v>5.9851435686580947</v>
      </c>
      <c r="AK46" s="159">
        <v>5.9851435686580947</v>
      </c>
      <c r="AL46" s="159">
        <v>5.9851435686580947</v>
      </c>
      <c r="AM46" s="159">
        <v>5.9851435686580947</v>
      </c>
      <c r="AN46" s="159">
        <v>5.9851435686580947</v>
      </c>
      <c r="AO46" s="159">
        <v>5.9851435686580947</v>
      </c>
      <c r="AP46" s="159">
        <v>5.9851435686580947</v>
      </c>
      <c r="AQ46" s="159">
        <v>5.9851435686580947</v>
      </c>
      <c r="AR46" s="159">
        <v>5.9851435686580947</v>
      </c>
      <c r="AS46" s="159">
        <v>5.9851435686580947</v>
      </c>
      <c r="AT46" s="159">
        <v>5.9851435686580947</v>
      </c>
      <c r="AU46" s="159">
        <v>5.9851435686580947</v>
      </c>
      <c r="AV46" s="159">
        <v>5.9851435686580947</v>
      </c>
      <c r="AW46" s="159">
        <v>5.9851435686580947</v>
      </c>
      <c r="AX46" s="159">
        <v>5.9851435686580947</v>
      </c>
      <c r="AY46" s="159">
        <v>5.9851435686580947</v>
      </c>
      <c r="AZ46" s="159">
        <v>5.9851435686580947</v>
      </c>
      <c r="BA46" s="159">
        <v>5.9851435686580947</v>
      </c>
      <c r="BB46" s="159">
        <v>5.9851435686580947</v>
      </c>
      <c r="BC46" s="159">
        <v>5.9851435686580947</v>
      </c>
      <c r="BD46" s="159">
        <v>5.9851435686580947</v>
      </c>
      <c r="BE46" s="159">
        <v>5.9851435686580947</v>
      </c>
      <c r="BF46" s="159">
        <v>5.9851435686580947</v>
      </c>
      <c r="BG46" s="159">
        <v>5.9851435686580947</v>
      </c>
      <c r="BH46" s="159">
        <v>5.9851435686580947</v>
      </c>
      <c r="BI46" s="159">
        <v>5.9851435686580947</v>
      </c>
      <c r="BJ46" s="159">
        <v>5.9851435686580947</v>
      </c>
      <c r="BK46" s="159">
        <v>5.9851435686580947</v>
      </c>
      <c r="BL46" s="159">
        <v>5.9851435686580947</v>
      </c>
      <c r="BM46" s="159">
        <v>5.9851435686580947</v>
      </c>
      <c r="BN46" s="159">
        <v>5.9851435686580947</v>
      </c>
      <c r="BO46" s="159">
        <v>5.9851435686580947</v>
      </c>
      <c r="BP46" s="159">
        <v>5.9851435686580947</v>
      </c>
      <c r="BQ46" s="159">
        <v>5.9851435686580947</v>
      </c>
      <c r="BR46" s="159">
        <v>5.9851435686580947</v>
      </c>
      <c r="BS46" s="159">
        <v>5.9851435686580947</v>
      </c>
      <c r="BT46" s="159">
        <v>5.9851435686580947</v>
      </c>
      <c r="BU46" s="159">
        <v>5.9851435686580947</v>
      </c>
      <c r="BV46" s="159">
        <v>5.9851435686580947</v>
      </c>
      <c r="BW46" s="159">
        <v>5.9851435686580947</v>
      </c>
      <c r="BX46" s="159">
        <v>5.9851435686580947</v>
      </c>
      <c r="BY46" s="159">
        <v>5.9851435686580947</v>
      </c>
      <c r="BZ46" s="159">
        <v>5.9851435686580947</v>
      </c>
      <c r="CA46" s="159">
        <v>5.9851435686580947</v>
      </c>
      <c r="CB46" s="159">
        <v>5.9851435686580947</v>
      </c>
      <c r="CC46" s="159">
        <v>5.9851435686580947</v>
      </c>
      <c r="CD46" s="159">
        <v>5.9851435686580947</v>
      </c>
      <c r="CE46" s="159">
        <v>5.9851435686580947</v>
      </c>
      <c r="CF46" s="159">
        <v>5.9851435686580947</v>
      </c>
      <c r="CG46" s="159">
        <v>5.9851435686580947</v>
      </c>
      <c r="CH46" s="159">
        <v>5.9851435686580947</v>
      </c>
      <c r="CI46" s="159">
        <v>5.9851435686580947</v>
      </c>
      <c r="CJ46" s="159">
        <v>5.9851435686580947</v>
      </c>
      <c r="CK46" s="159">
        <v>5.9851435686580947</v>
      </c>
      <c r="CL46" s="159">
        <v>5.9851435686580947</v>
      </c>
      <c r="CM46" s="159">
        <v>5.9851435686580947</v>
      </c>
      <c r="CN46" s="159">
        <v>5.9851435686580947</v>
      </c>
      <c r="CO46" s="159">
        <v>5.9851435686580947</v>
      </c>
      <c r="CP46" s="159">
        <v>5.9851435686580947</v>
      </c>
      <c r="CQ46" s="159">
        <v>5.9851435686580947</v>
      </c>
      <c r="CR46" s="159">
        <v>5.9851435686580947</v>
      </c>
      <c r="CS46" s="159">
        <v>5.9851435686580947</v>
      </c>
      <c r="CT46" s="159">
        <v>5.9851435686580947</v>
      </c>
      <c r="CU46" s="159">
        <v>5.9851435686580947</v>
      </c>
      <c r="CV46" s="159">
        <v>5.9851435686580947</v>
      </c>
      <c r="CW46" s="159">
        <v>5.9851435686580947</v>
      </c>
      <c r="CX46" s="159">
        <v>5.9851435686580947</v>
      </c>
      <c r="CY46" s="159">
        <v>5.9851435686580947</v>
      </c>
      <c r="CZ46" s="159">
        <v>5.9851435686580947</v>
      </c>
      <c r="DA46" s="159">
        <v>5.9851435686580947</v>
      </c>
      <c r="DB46" s="159">
        <v>5.9851435686580947</v>
      </c>
      <c r="DC46" s="159">
        <v>5.9851435686580947</v>
      </c>
      <c r="DD46" s="159">
        <v>5.9851435686580947</v>
      </c>
      <c r="DE46" s="159">
        <v>5.9851435686580947</v>
      </c>
      <c r="DF46" s="159">
        <v>5.9851435686580947</v>
      </c>
      <c r="DG46" s="159">
        <v>5.9851435686580947</v>
      </c>
      <c r="DH46" s="159">
        <v>5.9851435686580947</v>
      </c>
      <c r="DI46" s="159">
        <v>5.9851435686580947</v>
      </c>
      <c r="DJ46" s="159">
        <v>5.9851435686580947</v>
      </c>
      <c r="DK46" s="159">
        <v>5.9851435686580947</v>
      </c>
      <c r="DL46" s="159">
        <v>5.9851435686580947</v>
      </c>
      <c r="DM46" s="159">
        <v>5.9851435686580947</v>
      </c>
      <c r="DN46" s="159">
        <v>5.9851435686580947</v>
      </c>
      <c r="DO46" s="159">
        <v>5.9851435686580947</v>
      </c>
      <c r="DP46" s="159">
        <v>5.9851435686580947</v>
      </c>
      <c r="DQ46" s="159">
        <v>5.9851435686580947</v>
      </c>
      <c r="DR46" s="159">
        <v>5.9851435686580947</v>
      </c>
      <c r="DS46" s="159">
        <v>5.9851435686580947</v>
      </c>
      <c r="DT46" s="159">
        <v>5.9851435686580947</v>
      </c>
      <c r="DU46" s="159">
        <v>5.9851435686580947</v>
      </c>
      <c r="DV46" s="159">
        <v>5.9851435686580947</v>
      </c>
      <c r="DW46" s="159">
        <v>5.9851435686580947</v>
      </c>
      <c r="DX46" s="159">
        <v>5.9851435686580947</v>
      </c>
      <c r="DY46" s="159">
        <v>5.9851435686580947</v>
      </c>
      <c r="DZ46" s="159">
        <v>5.9851435686580947</v>
      </c>
      <c r="EA46" s="159">
        <v>5.9851435686580947</v>
      </c>
      <c r="EB46" s="159">
        <v>5.9851435686580947</v>
      </c>
      <c r="EC46" s="159">
        <v>5.9851435686580947</v>
      </c>
      <c r="ED46" s="159">
        <v>5.9851435686580947</v>
      </c>
      <c r="EE46" s="159">
        <v>5.9851435686580947</v>
      </c>
      <c r="EF46" s="159">
        <v>5.9851435686580947</v>
      </c>
      <c r="EG46" s="159">
        <v>5.9851435686580947</v>
      </c>
      <c r="EH46" s="159">
        <v>5.9851435686580947</v>
      </c>
      <c r="EI46" s="159">
        <v>5.9851435686580947</v>
      </c>
      <c r="EJ46" s="159">
        <v>5.9851435686580947</v>
      </c>
      <c r="EK46" s="159">
        <v>5.9851435686580947</v>
      </c>
      <c r="EL46" s="159">
        <v>5.9851435686580947</v>
      </c>
      <c r="EM46" s="159">
        <v>5.9851435686580947</v>
      </c>
      <c r="EN46" s="159">
        <v>5.9851435686580947</v>
      </c>
      <c r="EO46" s="159">
        <v>5.9851435686580947</v>
      </c>
      <c r="EP46" s="159">
        <v>5.9851435686580947</v>
      </c>
      <c r="EQ46" s="159">
        <v>5.9851435686580947</v>
      </c>
      <c r="ER46" s="159">
        <v>5.9851435686580947</v>
      </c>
      <c r="ES46" s="159">
        <v>5.9851435686580947</v>
      </c>
      <c r="ET46" s="159">
        <v>5.9851435686580947</v>
      </c>
      <c r="EU46" s="159">
        <v>5.9851435686580947</v>
      </c>
      <c r="EV46" s="159">
        <v>5.9851435686580947</v>
      </c>
      <c r="EW46" s="159">
        <v>5.9851435686580947</v>
      </c>
      <c r="EX46" s="159">
        <v>5.9851435686580947</v>
      </c>
      <c r="EY46" s="159">
        <v>5.9851435686580947</v>
      </c>
      <c r="EZ46" s="159">
        <v>5.9851435686580947</v>
      </c>
      <c r="FA46" s="159">
        <v>5.9851435686580947</v>
      </c>
      <c r="FB46" s="159">
        <v>5.9851435686580947</v>
      </c>
      <c r="FC46" s="159">
        <v>5.9851435686580947</v>
      </c>
      <c r="FD46" s="159">
        <v>5.9851435686580947</v>
      </c>
      <c r="FE46" s="159">
        <v>5.9851435686580947</v>
      </c>
      <c r="FF46" s="159">
        <v>5.9851435686580947</v>
      </c>
      <c r="FG46" s="159">
        <v>5.9851435686580947</v>
      </c>
      <c r="FH46" s="159">
        <v>5.9851435686580947</v>
      </c>
      <c r="FI46" s="159">
        <v>5.9851435686580947</v>
      </c>
      <c r="FJ46" s="159">
        <v>5.9851435686580947</v>
      </c>
      <c r="FK46" s="159">
        <v>5.9851435686580947</v>
      </c>
      <c r="FL46" s="159">
        <v>5.9851435686580947</v>
      </c>
      <c r="FM46" s="159">
        <v>5.9851435686580947</v>
      </c>
      <c r="FN46" s="159">
        <v>5.9851435686580947</v>
      </c>
      <c r="FO46" s="159">
        <v>5.9851435686580947</v>
      </c>
      <c r="FP46" s="159">
        <v>5.9851435686580947</v>
      </c>
      <c r="FQ46" s="159">
        <v>5.9851435686580947</v>
      </c>
      <c r="FR46" s="159">
        <v>5.9851435686580947</v>
      </c>
      <c r="FS46" s="159">
        <v>5.9851435686580947</v>
      </c>
      <c r="FT46" s="159">
        <v>5.9851435686580947</v>
      </c>
      <c r="FU46" s="159">
        <v>5.9851435686580947</v>
      </c>
      <c r="FV46" s="159">
        <v>5.9851435686580947</v>
      </c>
      <c r="FW46" s="159">
        <v>5.9851435686580947</v>
      </c>
      <c r="FX46" s="159">
        <v>5.9851435686580947</v>
      </c>
      <c r="FY46" s="159">
        <v>5.9851435686580947</v>
      </c>
      <c r="FZ46" s="159">
        <v>5.9851435686580947</v>
      </c>
      <c r="GA46" s="159">
        <v>5.9851435686580947</v>
      </c>
      <c r="GB46" s="159">
        <v>5.9851435686580947</v>
      </c>
      <c r="GC46" s="159">
        <v>5.9851435686580947</v>
      </c>
      <c r="GD46" s="159">
        <v>5.9851435686580947</v>
      </c>
      <c r="GE46" s="159">
        <v>5.9851435686580947</v>
      </c>
      <c r="GF46" s="159">
        <v>5.9851435686580947</v>
      </c>
      <c r="GG46" s="159">
        <v>5.9851435686580947</v>
      </c>
      <c r="GH46" s="159">
        <v>5.9851435686580947</v>
      </c>
      <c r="GI46" s="159">
        <v>5.9851435686580947</v>
      </c>
      <c r="GJ46" s="159">
        <v>5.9851435686580947</v>
      </c>
      <c r="GK46" s="159">
        <v>5.9851435686580947</v>
      </c>
      <c r="GL46" s="159">
        <v>5.9851435686580947</v>
      </c>
      <c r="GM46" s="159">
        <v>5.9851435686580947</v>
      </c>
      <c r="GN46" s="159">
        <v>5.9851435686580947</v>
      </c>
      <c r="GO46" s="159">
        <v>5.9851435686580947</v>
      </c>
      <c r="GP46" s="159">
        <v>5.9851435686580947</v>
      </c>
      <c r="GQ46" s="159">
        <v>5.9851435686580947</v>
      </c>
      <c r="GR46" s="159">
        <v>5.9851435686580947</v>
      </c>
      <c r="GS46" s="159">
        <v>5.9851435686580947</v>
      </c>
      <c r="GT46" s="159">
        <v>5.9851435686580947</v>
      </c>
      <c r="GU46" s="159">
        <v>5.9851435686580947</v>
      </c>
      <c r="GV46" s="159">
        <v>5.9851435686580947</v>
      </c>
      <c r="GW46" s="159">
        <v>5.9851435686580947</v>
      </c>
      <c r="GX46" s="159">
        <v>5.9851435686580947</v>
      </c>
      <c r="GY46" s="159">
        <v>5.9851435686580947</v>
      </c>
      <c r="GZ46" s="159">
        <v>5.9851435686580947</v>
      </c>
      <c r="HA46" s="159">
        <v>5.9851435686580947</v>
      </c>
      <c r="HB46" s="159">
        <v>5.9851435686580947</v>
      </c>
      <c r="HC46" s="159">
        <v>5.9851435686580947</v>
      </c>
      <c r="HD46" s="159">
        <v>5.9851435686580947</v>
      </c>
      <c r="HE46" s="159">
        <v>5.9851435686580947</v>
      </c>
      <c r="HF46" s="159">
        <v>5.9851435686580947</v>
      </c>
      <c r="HG46" s="159">
        <v>5.9851435686580947</v>
      </c>
      <c r="HH46" s="159">
        <v>5.9851435686580947</v>
      </c>
      <c r="HI46" s="159">
        <v>5.9851435686580947</v>
      </c>
      <c r="HJ46" s="159">
        <v>5.9851435686580947</v>
      </c>
      <c r="HK46" s="159">
        <v>5.9851435686580947</v>
      </c>
      <c r="HL46" s="159">
        <v>5.9851435686580947</v>
      </c>
      <c r="HM46" s="159">
        <v>5.9851435686580947</v>
      </c>
      <c r="HN46" s="159">
        <v>5.9851435686580947</v>
      </c>
      <c r="HO46" s="159">
        <v>5.9851435686580947</v>
      </c>
      <c r="HP46" s="159">
        <v>5.9851435686580947</v>
      </c>
      <c r="HQ46" s="159">
        <v>5.9851435686580947</v>
      </c>
      <c r="HR46" s="159">
        <v>5.9851435686580947</v>
      </c>
      <c r="HS46" s="159">
        <v>5.9851435686580947</v>
      </c>
      <c r="HT46" s="159">
        <v>5.9851435686580947</v>
      </c>
      <c r="HU46" s="159">
        <v>5.9851435686580947</v>
      </c>
      <c r="HV46" s="159">
        <v>5.9851435686580947</v>
      </c>
      <c r="HW46" s="159">
        <v>5.9851435686580947</v>
      </c>
      <c r="HX46" s="159">
        <v>5.9851435686580947</v>
      </c>
      <c r="HY46" s="159">
        <v>5.9851435686580947</v>
      </c>
      <c r="HZ46" s="159">
        <v>5.9851435686580947</v>
      </c>
      <c r="IA46" s="159">
        <v>5.9851435686580947</v>
      </c>
      <c r="IB46" s="159">
        <v>5.9851435686580947</v>
      </c>
      <c r="IC46" s="159">
        <v>5.9851435686580947</v>
      </c>
      <c r="ID46" s="159">
        <v>5.9851435686580947</v>
      </c>
      <c r="IE46" s="159">
        <v>5.9851435686580947</v>
      </c>
      <c r="IF46" s="159">
        <v>5.9851435686580947</v>
      </c>
      <c r="IG46" s="159">
        <v>5.9851435686580947</v>
      </c>
      <c r="IH46" s="159">
        <v>5.9851435686580947</v>
      </c>
      <c r="II46" s="159">
        <v>5.9851435686580947</v>
      </c>
      <c r="IJ46" s="159">
        <v>5.9851435686580947</v>
      </c>
      <c r="IK46" s="159">
        <v>5.9851435686580947</v>
      </c>
      <c r="IL46" s="159">
        <v>5.9851435686580947</v>
      </c>
      <c r="IM46" s="159">
        <v>5.9851435686580947</v>
      </c>
      <c r="IN46" s="159">
        <v>5.9851435686580947</v>
      </c>
      <c r="IO46" s="159">
        <v>5.9851435686580947</v>
      </c>
      <c r="IP46" s="159">
        <v>5.9851435686580947</v>
      </c>
      <c r="IQ46" s="159">
        <v>5.9851435686580947</v>
      </c>
      <c r="IR46" s="159">
        <v>5.9851435686580947</v>
      </c>
      <c r="IS46" s="159">
        <v>5.9851435686580947</v>
      </c>
      <c r="IT46" s="159">
        <v>5.9851435686580947</v>
      </c>
      <c r="IU46" s="159">
        <v>5.9851435686580947</v>
      </c>
      <c r="IV46" s="159">
        <v>5.9851435686580947</v>
      </c>
      <c r="IW46" s="159">
        <v>5.9851435686580947</v>
      </c>
      <c r="IX46" s="159">
        <v>5.9851435686580947</v>
      </c>
      <c r="IY46" s="159">
        <v>5.9851435686580947</v>
      </c>
      <c r="IZ46" s="159">
        <v>5.9851435686580947</v>
      </c>
      <c r="JA46" s="159">
        <v>5.9851435686580947</v>
      </c>
      <c r="JB46" s="159">
        <v>5.9851435686580947</v>
      </c>
      <c r="JC46" s="159">
        <v>5.9851435686580947</v>
      </c>
      <c r="JD46" s="159">
        <v>5.9851435686580947</v>
      </c>
      <c r="JE46" s="159">
        <v>5.9851435686580947</v>
      </c>
      <c r="JF46" s="159">
        <v>5.9851435686580947</v>
      </c>
      <c r="JG46" s="159">
        <v>5.9851435686580947</v>
      </c>
      <c r="JH46" s="159">
        <v>5.9851435686580947</v>
      </c>
      <c r="JI46" s="159">
        <v>5.9851435686580947</v>
      </c>
      <c r="JJ46" s="159">
        <v>5.9851435686580947</v>
      </c>
      <c r="JK46" s="159">
        <v>5.9851435686580947</v>
      </c>
      <c r="JL46" s="159">
        <v>5.9851435686580947</v>
      </c>
      <c r="JM46" s="159">
        <v>5.9851435686580947</v>
      </c>
      <c r="JN46" s="159">
        <v>5.9851435686580947</v>
      </c>
      <c r="JO46" s="159">
        <v>5.9851435686580947</v>
      </c>
      <c r="JP46" s="159">
        <v>5.9851435686580947</v>
      </c>
      <c r="JQ46" s="159">
        <v>5.9851435686580947</v>
      </c>
      <c r="JR46" s="159">
        <v>5.9851435686580947</v>
      </c>
      <c r="JS46" s="159">
        <v>5.9851435686580947</v>
      </c>
      <c r="JT46" s="159">
        <v>5.9851435686580947</v>
      </c>
      <c r="JU46" s="159">
        <v>5.9851435686580947</v>
      </c>
      <c r="JV46" s="159">
        <v>5.9851435686580947</v>
      </c>
      <c r="JW46" s="159">
        <v>5.9851435686580947</v>
      </c>
      <c r="JX46" s="159">
        <v>5.9851435686580947</v>
      </c>
      <c r="JY46" s="159">
        <v>5.9851435686580947</v>
      </c>
      <c r="JZ46" s="159">
        <v>5.9851435686580947</v>
      </c>
      <c r="KA46" s="159">
        <v>5.9851435686580947</v>
      </c>
      <c r="KB46" s="159">
        <v>5.9851435686580947</v>
      </c>
      <c r="KC46" s="159">
        <v>5.9851435686580947</v>
      </c>
      <c r="KD46" s="159">
        <v>5.9851435686580947</v>
      </c>
      <c r="KE46" s="159">
        <v>5.9851435686580947</v>
      </c>
      <c r="KF46" s="159">
        <v>5.9851435686580947</v>
      </c>
      <c r="KG46" s="159">
        <v>5.9851435686580947</v>
      </c>
      <c r="KH46" s="159">
        <v>5.9851435686580947</v>
      </c>
      <c r="KI46" s="159">
        <v>5.9851435686580947</v>
      </c>
      <c r="KJ46" s="159">
        <v>5.9851435686580947</v>
      </c>
      <c r="KK46" s="159">
        <v>5.9851435686580947</v>
      </c>
      <c r="KL46" s="159">
        <v>5.9851435686580947</v>
      </c>
      <c r="KM46" s="159">
        <v>5.9851435686580947</v>
      </c>
      <c r="KN46" s="159">
        <v>5.9851435686580947</v>
      </c>
      <c r="KO46" s="159">
        <v>5.9851435686580947</v>
      </c>
      <c r="KP46" s="159">
        <v>5.9851435686580947</v>
      </c>
      <c r="KQ46" s="159">
        <v>5.9851435686580947</v>
      </c>
      <c r="KR46" s="159">
        <v>5.9851435686580947</v>
      </c>
      <c r="KS46" s="159">
        <v>5.9851435686580947</v>
      </c>
      <c r="KT46" s="159">
        <v>5.9851435686580947</v>
      </c>
      <c r="KU46" s="159">
        <v>5.9851435686580947</v>
      </c>
      <c r="KV46" s="159">
        <v>5.9851435686580947</v>
      </c>
      <c r="KW46" s="159">
        <v>5.9851435686580947</v>
      </c>
      <c r="KX46" s="159">
        <v>5.9851435686580947</v>
      </c>
      <c r="KY46" s="159">
        <v>5.9851435686580947</v>
      </c>
      <c r="KZ46" s="159">
        <v>5.9851435686580947</v>
      </c>
      <c r="LA46" s="159">
        <v>5.9851435686580947</v>
      </c>
      <c r="LB46" s="159">
        <v>5.9851435686580947</v>
      </c>
      <c r="LC46" s="159">
        <v>5.9851435686580947</v>
      </c>
      <c r="LD46" s="159">
        <v>5.9851435686580947</v>
      </c>
      <c r="LE46" s="159">
        <v>5.9851435686580947</v>
      </c>
      <c r="LF46" s="159">
        <v>5.9851435686580947</v>
      </c>
      <c r="LG46" s="159">
        <v>5.9851435686580947</v>
      </c>
      <c r="LH46" s="159">
        <v>5.9851435686580947</v>
      </c>
      <c r="LI46" s="159">
        <v>5.9851435686580947</v>
      </c>
      <c r="LJ46" s="159">
        <v>5.9851435686580947</v>
      </c>
      <c r="LK46" s="159">
        <v>5.9851435686580947</v>
      </c>
      <c r="LL46" s="159">
        <v>5.9851435686580947</v>
      </c>
      <c r="LM46" s="159">
        <v>5.9851435686580947</v>
      </c>
      <c r="LN46" s="159">
        <v>5.9851435686580947</v>
      </c>
      <c r="LO46" s="159">
        <v>5.9851435686580947</v>
      </c>
      <c r="LP46" s="159">
        <v>5.9851435686580947</v>
      </c>
      <c r="LQ46" s="159">
        <v>5.9851435686580947</v>
      </c>
      <c r="LR46" s="159">
        <v>5.9851435686580947</v>
      </c>
      <c r="LS46" s="159">
        <v>5.9851435686580947</v>
      </c>
      <c r="LT46" s="159">
        <v>5.9851435686580947</v>
      </c>
      <c r="LU46" s="159">
        <v>5.9851435686580947</v>
      </c>
      <c r="LV46" s="159">
        <v>5.9851435686580947</v>
      </c>
      <c r="LW46" s="159">
        <v>5.9851435686580947</v>
      </c>
      <c r="LX46" s="159">
        <v>5.9851435686580947</v>
      </c>
      <c r="LY46" s="159">
        <v>5.9851435686580947</v>
      </c>
      <c r="LZ46" s="159">
        <v>5.9851435686580947</v>
      </c>
      <c r="MA46" s="159">
        <v>5.9851435686580947</v>
      </c>
      <c r="MB46" s="159">
        <v>5.9851435686580947</v>
      </c>
      <c r="MC46" s="159">
        <v>5.9851435686580947</v>
      </c>
      <c r="MD46" s="159">
        <v>5.9851435686580947</v>
      </c>
      <c r="ME46" s="159">
        <v>5.9851435686580947</v>
      </c>
      <c r="MF46" s="159">
        <v>5.9851435686580947</v>
      </c>
      <c r="MG46" s="159">
        <v>5.9851435686580947</v>
      </c>
      <c r="MH46" s="159">
        <v>5.9851435686580947</v>
      </c>
      <c r="MI46" s="159">
        <v>5.9851435686580947</v>
      </c>
      <c r="MJ46" s="159">
        <v>5.9851435686580947</v>
      </c>
      <c r="MK46" s="159">
        <v>5.9851435686580947</v>
      </c>
      <c r="ML46" s="159">
        <v>5.9851435686580947</v>
      </c>
      <c r="MM46" s="159">
        <v>5.9851435686580947</v>
      </c>
      <c r="MN46" s="159">
        <v>5.9851435686580947</v>
      </c>
      <c r="MO46" s="159">
        <v>5.9851435686580947</v>
      </c>
      <c r="MP46" s="159">
        <v>5.9851435686580947</v>
      </c>
      <c r="MQ46" s="159">
        <v>5.9851435686580947</v>
      </c>
      <c r="MR46" s="159">
        <v>5.9851435686580947</v>
      </c>
      <c r="MS46" s="159">
        <v>5.9851435686580947</v>
      </c>
      <c r="MT46" s="159">
        <v>5.9851435686580947</v>
      </c>
      <c r="MU46" s="159">
        <v>5.9851435686580947</v>
      </c>
      <c r="MV46" s="159">
        <v>5.9851435686580947</v>
      </c>
      <c r="MW46" s="159">
        <v>5.9851435686580947</v>
      </c>
      <c r="MX46" s="159">
        <v>5.9851435686580947</v>
      </c>
      <c r="MY46" s="159">
        <v>5.9851435686580947</v>
      </c>
      <c r="MZ46" s="159">
        <v>5.9851435686580947</v>
      </c>
      <c r="NA46" s="159">
        <v>5.9851435686580947</v>
      </c>
      <c r="NB46" s="159">
        <v>5.9851435686580947</v>
      </c>
      <c r="NC46" s="159">
        <v>5.9851435686580947</v>
      </c>
      <c r="ND46" s="159">
        <v>5.9851435686580947</v>
      </c>
      <c r="NE46" s="159">
        <v>5.9851435686580947</v>
      </c>
      <c r="NF46" s="159">
        <v>5.9851435686580947</v>
      </c>
      <c r="NG46" s="159">
        <v>5.9851435686580947</v>
      </c>
      <c r="NH46" s="159">
        <v>5.9851435686580947</v>
      </c>
      <c r="NI46" s="159">
        <v>5.9851435686580947</v>
      </c>
      <c r="NJ46" s="159">
        <v>5.9851435686580947</v>
      </c>
      <c r="NK46" s="159">
        <v>5.9851435686580947</v>
      </c>
      <c r="NL46" s="159">
        <v>5.9851435686580947</v>
      </c>
      <c r="NM46" s="159">
        <v>5.9851435686580947</v>
      </c>
      <c r="NN46" s="159">
        <v>5.9851435686580947</v>
      </c>
      <c r="NO46" s="159">
        <v>5.9851435686580947</v>
      </c>
      <c r="NP46" s="159">
        <v>5.9851435686580947</v>
      </c>
      <c r="NQ46" s="159">
        <v>5.9851435686580947</v>
      </c>
      <c r="NR46" s="159">
        <v>5.9851435686580947</v>
      </c>
      <c r="NS46" s="159">
        <v>5.9851435686580947</v>
      </c>
      <c r="NT46" s="159">
        <v>5.9851435686580947</v>
      </c>
      <c r="NU46" s="159">
        <v>5.9851435686580947</v>
      </c>
      <c r="NV46" s="159">
        <v>5.9851435686580947</v>
      </c>
      <c r="NW46" s="159">
        <v>5.9851435686580947</v>
      </c>
      <c r="NX46" s="159">
        <v>5.9851435686580947</v>
      </c>
      <c r="NY46" s="159">
        <v>5.9851435686580947</v>
      </c>
      <c r="NZ46" s="159">
        <v>5.9851435686580947</v>
      </c>
      <c r="OA46" s="159">
        <v>5.9851435686580947</v>
      </c>
      <c r="OB46" s="159">
        <v>5.9851435686580947</v>
      </c>
      <c r="OC46" s="159">
        <v>5.9851435686580947</v>
      </c>
      <c r="OD46" s="159">
        <v>5.9851435686580947</v>
      </c>
      <c r="OE46" s="159">
        <v>5.9851435686580947</v>
      </c>
      <c r="OF46" s="159">
        <v>5.9851435686580947</v>
      </c>
      <c r="OG46" s="159">
        <v>5.9851435686580947</v>
      </c>
      <c r="OH46" s="159">
        <v>5.9851435686580947</v>
      </c>
      <c r="OI46" s="159">
        <v>5.9851435686580947</v>
      </c>
      <c r="OJ46" s="159">
        <v>5.9851435686580947</v>
      </c>
      <c r="OK46" s="159">
        <v>5.9851435686580947</v>
      </c>
      <c r="OL46" s="159">
        <v>5.9851435686580947</v>
      </c>
      <c r="OM46" s="159">
        <v>5.9851435686580947</v>
      </c>
      <c r="ON46" s="159">
        <v>5.9851435686580947</v>
      </c>
      <c r="OO46" s="159">
        <v>5.9851435686580947</v>
      </c>
      <c r="OP46" s="159">
        <v>5.9851435686580947</v>
      </c>
      <c r="OQ46" s="159">
        <v>5.9851435686580947</v>
      </c>
      <c r="OR46" s="159">
        <v>5.9851435686580947</v>
      </c>
      <c r="OS46" s="159">
        <v>5.9851435686580947</v>
      </c>
      <c r="OT46" s="159">
        <v>5.9851435686580947</v>
      </c>
      <c r="OU46" s="159">
        <v>5.9851435686580947</v>
      </c>
      <c r="OV46" s="159">
        <v>5.9851435686580947</v>
      </c>
      <c r="OW46" s="159">
        <v>5.9851435686580947</v>
      </c>
      <c r="OX46" s="159">
        <v>5.9851435686580947</v>
      </c>
      <c r="OY46" s="159">
        <v>5.9851435686580947</v>
      </c>
      <c r="OZ46" s="159">
        <v>5.9851435686580947</v>
      </c>
      <c r="PA46" s="159">
        <v>5.9851435686580947</v>
      </c>
      <c r="PB46" s="159">
        <v>5.9851435686580947</v>
      </c>
      <c r="PC46" s="159">
        <v>5.9851435686580947</v>
      </c>
      <c r="PD46" s="159">
        <v>5.9851435686580947</v>
      </c>
      <c r="PE46" s="159">
        <v>5.9851435686580947</v>
      </c>
      <c r="PF46" s="159">
        <v>5.9851435686580947</v>
      </c>
      <c r="PG46" s="159">
        <v>5.9851435686580947</v>
      </c>
      <c r="PH46" s="159">
        <v>5.9851435686580947</v>
      </c>
      <c r="PI46" s="159">
        <v>5.9851435686580947</v>
      </c>
      <c r="PJ46" s="159">
        <v>5.9851435686580947</v>
      </c>
      <c r="PK46" s="159">
        <v>5.9851435686580947</v>
      </c>
      <c r="PL46" s="159">
        <v>5.9851435686580947</v>
      </c>
      <c r="PM46" s="159">
        <v>5.9851435686580947</v>
      </c>
      <c r="PN46" s="159">
        <v>5.9851435686580947</v>
      </c>
      <c r="PO46" s="159">
        <v>5.9851435686580947</v>
      </c>
      <c r="PP46" s="159">
        <v>5.9851435686580947</v>
      </c>
      <c r="PQ46" s="159">
        <v>5.9851435686580947</v>
      </c>
      <c r="PR46" s="159">
        <v>5.9851435686580947</v>
      </c>
      <c r="PS46" s="159">
        <v>5.9851435686580947</v>
      </c>
      <c r="PT46" s="159">
        <v>5.9851435686580947</v>
      </c>
      <c r="PU46" s="159">
        <v>5.9851435686580947</v>
      </c>
      <c r="PV46" s="159">
        <v>5.9851435686580947</v>
      </c>
      <c r="PW46" s="159">
        <v>5.9851435686580947</v>
      </c>
      <c r="PX46" s="159">
        <v>5.9851435686580947</v>
      </c>
      <c r="PY46" s="159">
        <v>5.9851435686580947</v>
      </c>
      <c r="PZ46" s="159">
        <v>5.9851435686580947</v>
      </c>
      <c r="QA46" s="159">
        <v>5.9851435686580947</v>
      </c>
      <c r="QB46" s="159">
        <v>5.9851435686580947</v>
      </c>
      <c r="QC46" s="159">
        <v>5.9851435686580947</v>
      </c>
      <c r="QD46" s="159">
        <v>5.9851435686580947</v>
      </c>
      <c r="QE46" s="159">
        <v>5.9851435686580947</v>
      </c>
      <c r="QF46" s="159">
        <v>5.9851435686580947</v>
      </c>
      <c r="QG46" s="159">
        <v>5.9851435686580947</v>
      </c>
      <c r="QH46" s="159">
        <v>5.9851435686580947</v>
      </c>
      <c r="QI46" s="159">
        <v>5.9851435686580947</v>
      </c>
      <c r="QJ46" s="159">
        <v>5.9851435686580947</v>
      </c>
      <c r="QK46" s="159">
        <v>5.9851435686580947</v>
      </c>
      <c r="QL46" s="159">
        <v>5.9851435686580947</v>
      </c>
      <c r="QM46" s="159">
        <v>5.9851435686580947</v>
      </c>
      <c r="QN46" s="159">
        <v>5.9851435686580947</v>
      </c>
      <c r="QO46" s="159">
        <v>5.9851435686580947</v>
      </c>
      <c r="QP46" s="159">
        <v>5.9851435686580947</v>
      </c>
      <c r="QQ46" s="159">
        <v>5.9851435686580947</v>
      </c>
      <c r="QR46" s="159">
        <v>5.9851435686580947</v>
      </c>
      <c r="QS46" s="159">
        <v>5.9851435686580947</v>
      </c>
      <c r="QT46" s="159">
        <v>5.9851435686580947</v>
      </c>
      <c r="QU46" s="159">
        <v>5.9851435686580947</v>
      </c>
      <c r="QV46" s="159">
        <v>5.9851435686580947</v>
      </c>
      <c r="QW46" s="159">
        <v>5.9851435686580947</v>
      </c>
      <c r="QX46" s="159">
        <v>5.9851435686580947</v>
      </c>
      <c r="QY46" s="159">
        <v>5.9851435686580947</v>
      </c>
      <c r="QZ46" s="159">
        <v>5.9851435686580947</v>
      </c>
      <c r="RA46" s="159">
        <v>5.9851435686580947</v>
      </c>
      <c r="RB46" s="159">
        <v>5.9851435686580947</v>
      </c>
      <c r="RC46" s="159">
        <v>5.9851435686580947</v>
      </c>
      <c r="RD46" s="159">
        <v>5.9851435686580947</v>
      </c>
      <c r="RE46" s="159">
        <v>5.9851435686580947</v>
      </c>
      <c r="RF46" s="159">
        <v>5.9851435686580947</v>
      </c>
      <c r="RG46" s="159">
        <v>5.9851435686580947</v>
      </c>
      <c r="RH46" s="159">
        <v>5.9851435686580947</v>
      </c>
      <c r="RI46" s="159">
        <v>5.9851435686580947</v>
      </c>
      <c r="RJ46" s="159">
        <v>5.9851435686580947</v>
      </c>
      <c r="RK46" s="159">
        <v>5.9851435686580947</v>
      </c>
      <c r="RL46" s="159">
        <v>5.9851435686580947</v>
      </c>
      <c r="RM46" s="159">
        <v>5.9851435686580947</v>
      </c>
      <c r="RN46" s="159">
        <v>5.9851435686580947</v>
      </c>
      <c r="RO46" s="159">
        <v>5.9851435686580947</v>
      </c>
      <c r="RP46" s="159">
        <v>5.9851435686580947</v>
      </c>
      <c r="RQ46" s="159">
        <v>5.9851435686580947</v>
      </c>
      <c r="RR46" s="159">
        <v>5.9851435686580947</v>
      </c>
      <c r="RS46" s="159">
        <v>5.9851435686580947</v>
      </c>
      <c r="RT46" s="159">
        <v>5.9851435686580947</v>
      </c>
      <c r="RU46" s="159">
        <v>5.9851435686580947</v>
      </c>
      <c r="RV46" s="159">
        <v>5.9851435686580947</v>
      </c>
      <c r="RW46" s="159">
        <v>5.9851435686580947</v>
      </c>
      <c r="RX46" s="159">
        <v>5.9851435686580947</v>
      </c>
      <c r="RY46" s="159">
        <v>5.9851435686580947</v>
      </c>
      <c r="RZ46" s="159">
        <v>5.9851435686580947</v>
      </c>
      <c r="SA46" s="159">
        <v>5.9851435686580947</v>
      </c>
      <c r="SB46" s="159">
        <v>5.9851435686580947</v>
      </c>
      <c r="SC46" s="159">
        <v>5.9851435686580947</v>
      </c>
      <c r="SD46" s="159">
        <v>5.9851435686580947</v>
      </c>
      <c r="SE46" s="159">
        <v>5.9851435686580947</v>
      </c>
      <c r="SF46" s="159">
        <v>5.9851435686580947</v>
      </c>
      <c r="SG46" s="159">
        <v>5.9851435686580947</v>
      </c>
    </row>
    <row r="47" spans="1:501" x14ac:dyDescent="0.35">
      <c r="A47" s="158">
        <v>2033</v>
      </c>
      <c r="B47" s="159">
        <v>6.0649454829068699</v>
      </c>
      <c r="C47" s="159">
        <v>6.0649454829068699</v>
      </c>
      <c r="D47" s="159">
        <v>6.0649454829068699</v>
      </c>
      <c r="E47" s="159">
        <v>6.0649454829068699</v>
      </c>
      <c r="F47" s="159">
        <v>6.0649454829068699</v>
      </c>
      <c r="G47" s="159">
        <v>6.0649454829068699</v>
      </c>
      <c r="H47" s="159">
        <v>6.0649454829068699</v>
      </c>
      <c r="I47" s="159">
        <v>6.0649454829068699</v>
      </c>
      <c r="J47" s="159">
        <v>6.0649454829068699</v>
      </c>
      <c r="K47" s="159">
        <v>6.0649454829068699</v>
      </c>
      <c r="L47" s="159">
        <v>6.0649454829068699</v>
      </c>
      <c r="M47" s="159">
        <v>6.0649454829068699</v>
      </c>
      <c r="N47" s="159">
        <v>6.0649454829068699</v>
      </c>
      <c r="O47" s="159">
        <v>6.0649454829068699</v>
      </c>
      <c r="P47" s="159">
        <v>6.0649454829068699</v>
      </c>
      <c r="Q47" s="159">
        <v>6.0649454829068699</v>
      </c>
      <c r="R47" s="159">
        <v>6.0649454829068699</v>
      </c>
      <c r="S47" s="159">
        <v>6.0649454829068699</v>
      </c>
      <c r="T47" s="159">
        <v>6.0649454829068699</v>
      </c>
      <c r="U47" s="159">
        <v>6.0649454829068699</v>
      </c>
      <c r="V47" s="159">
        <v>6.0649454829068699</v>
      </c>
      <c r="W47" s="159">
        <v>6.0649454829068699</v>
      </c>
      <c r="X47" s="159">
        <v>6.0649454829068699</v>
      </c>
      <c r="Y47" s="159">
        <v>6.0649454829068699</v>
      </c>
      <c r="Z47" s="159">
        <v>6.0649454829068699</v>
      </c>
      <c r="AA47" s="159">
        <v>6.0649454829068699</v>
      </c>
      <c r="AB47" s="159">
        <v>6.0649454829068699</v>
      </c>
      <c r="AC47" s="159">
        <v>6.0649454829068699</v>
      </c>
      <c r="AD47" s="159">
        <v>6.0649454829068699</v>
      </c>
      <c r="AE47" s="159">
        <v>6.0649454829068699</v>
      </c>
      <c r="AF47" s="159">
        <v>6.0649454829068699</v>
      </c>
      <c r="AG47" s="159">
        <v>6.0649454829068699</v>
      </c>
      <c r="AH47" s="159">
        <v>6.0649454829068699</v>
      </c>
      <c r="AI47" s="159">
        <v>6.0649454829068699</v>
      </c>
      <c r="AJ47" s="159">
        <v>6.0649454829068699</v>
      </c>
      <c r="AK47" s="159">
        <v>6.0649454829068699</v>
      </c>
      <c r="AL47" s="159">
        <v>6.0649454829068699</v>
      </c>
      <c r="AM47" s="159">
        <v>6.0649454829068699</v>
      </c>
      <c r="AN47" s="159">
        <v>6.0649454829068699</v>
      </c>
      <c r="AO47" s="159">
        <v>6.0649454829068699</v>
      </c>
      <c r="AP47" s="159">
        <v>6.0649454829068699</v>
      </c>
      <c r="AQ47" s="159">
        <v>6.0649454829068699</v>
      </c>
      <c r="AR47" s="159">
        <v>6.0649454829068699</v>
      </c>
      <c r="AS47" s="159">
        <v>6.0649454829068699</v>
      </c>
      <c r="AT47" s="159">
        <v>6.0649454829068699</v>
      </c>
      <c r="AU47" s="159">
        <v>6.0649454829068699</v>
      </c>
      <c r="AV47" s="159">
        <v>6.0649454829068699</v>
      </c>
      <c r="AW47" s="159">
        <v>6.0649454829068699</v>
      </c>
      <c r="AX47" s="159">
        <v>6.0649454829068699</v>
      </c>
      <c r="AY47" s="159">
        <v>6.0649454829068699</v>
      </c>
      <c r="AZ47" s="159">
        <v>6.0649454829068699</v>
      </c>
      <c r="BA47" s="159">
        <v>6.0649454829068699</v>
      </c>
      <c r="BB47" s="159">
        <v>6.0649454829068699</v>
      </c>
      <c r="BC47" s="159">
        <v>6.0649454829068699</v>
      </c>
      <c r="BD47" s="159">
        <v>6.0649454829068699</v>
      </c>
      <c r="BE47" s="159">
        <v>6.0649454829068699</v>
      </c>
      <c r="BF47" s="159">
        <v>6.0649454829068699</v>
      </c>
      <c r="BG47" s="159">
        <v>6.0649454829068699</v>
      </c>
      <c r="BH47" s="159">
        <v>6.0649454829068699</v>
      </c>
      <c r="BI47" s="159">
        <v>6.0649454829068699</v>
      </c>
      <c r="BJ47" s="159">
        <v>6.0649454829068699</v>
      </c>
      <c r="BK47" s="159">
        <v>6.0649454829068699</v>
      </c>
      <c r="BL47" s="159">
        <v>6.0649454829068699</v>
      </c>
      <c r="BM47" s="159">
        <v>6.0649454829068699</v>
      </c>
      <c r="BN47" s="159">
        <v>6.0649454829068699</v>
      </c>
      <c r="BO47" s="159">
        <v>6.0649454829068699</v>
      </c>
      <c r="BP47" s="159">
        <v>6.0649454829068699</v>
      </c>
      <c r="BQ47" s="159">
        <v>6.0649454829068699</v>
      </c>
      <c r="BR47" s="159">
        <v>6.0649454829068699</v>
      </c>
      <c r="BS47" s="159">
        <v>6.0649454829068699</v>
      </c>
      <c r="BT47" s="159">
        <v>6.0649454829068699</v>
      </c>
      <c r="BU47" s="159">
        <v>6.0649454829068699</v>
      </c>
      <c r="BV47" s="159">
        <v>6.0649454829068699</v>
      </c>
      <c r="BW47" s="159">
        <v>6.0649454829068699</v>
      </c>
      <c r="BX47" s="159">
        <v>6.0649454829068699</v>
      </c>
      <c r="BY47" s="159">
        <v>6.0649454829068699</v>
      </c>
      <c r="BZ47" s="159">
        <v>6.0649454829068699</v>
      </c>
      <c r="CA47" s="159">
        <v>6.0649454829068699</v>
      </c>
      <c r="CB47" s="159">
        <v>6.0649454829068699</v>
      </c>
      <c r="CC47" s="159">
        <v>6.0649454829068699</v>
      </c>
      <c r="CD47" s="159">
        <v>6.0649454829068699</v>
      </c>
      <c r="CE47" s="159">
        <v>6.0649454829068699</v>
      </c>
      <c r="CF47" s="159">
        <v>6.0649454829068699</v>
      </c>
      <c r="CG47" s="159">
        <v>6.0649454829068699</v>
      </c>
      <c r="CH47" s="159">
        <v>6.0649454829068699</v>
      </c>
      <c r="CI47" s="159">
        <v>6.0649454829068699</v>
      </c>
      <c r="CJ47" s="159">
        <v>6.0649454829068699</v>
      </c>
      <c r="CK47" s="159">
        <v>6.0649454829068699</v>
      </c>
      <c r="CL47" s="159">
        <v>6.0649454829068699</v>
      </c>
      <c r="CM47" s="159">
        <v>6.0649454829068699</v>
      </c>
      <c r="CN47" s="159">
        <v>6.0649454829068699</v>
      </c>
      <c r="CO47" s="159">
        <v>6.0649454829068699</v>
      </c>
      <c r="CP47" s="159">
        <v>6.0649454829068699</v>
      </c>
      <c r="CQ47" s="159">
        <v>6.0649454829068699</v>
      </c>
      <c r="CR47" s="159">
        <v>6.0649454829068699</v>
      </c>
      <c r="CS47" s="159">
        <v>6.0649454829068699</v>
      </c>
      <c r="CT47" s="159">
        <v>6.0649454829068699</v>
      </c>
      <c r="CU47" s="159">
        <v>6.0649454829068699</v>
      </c>
      <c r="CV47" s="159">
        <v>6.0649454829068699</v>
      </c>
      <c r="CW47" s="159">
        <v>6.0649454829068699</v>
      </c>
      <c r="CX47" s="159">
        <v>6.0649454829068699</v>
      </c>
      <c r="CY47" s="159">
        <v>6.0649454829068699</v>
      </c>
      <c r="CZ47" s="159">
        <v>6.0649454829068699</v>
      </c>
      <c r="DA47" s="159">
        <v>6.0649454829068699</v>
      </c>
      <c r="DB47" s="159">
        <v>6.0649454829068699</v>
      </c>
      <c r="DC47" s="159">
        <v>6.0649454829068699</v>
      </c>
      <c r="DD47" s="159">
        <v>6.0649454829068699</v>
      </c>
      <c r="DE47" s="159">
        <v>6.0649454829068699</v>
      </c>
      <c r="DF47" s="159">
        <v>6.0649454829068699</v>
      </c>
      <c r="DG47" s="159">
        <v>6.0649454829068699</v>
      </c>
      <c r="DH47" s="159">
        <v>6.0649454829068699</v>
      </c>
      <c r="DI47" s="159">
        <v>6.0649454829068699</v>
      </c>
      <c r="DJ47" s="159">
        <v>6.0649454829068699</v>
      </c>
      <c r="DK47" s="159">
        <v>6.0649454829068699</v>
      </c>
      <c r="DL47" s="159">
        <v>6.0649454829068699</v>
      </c>
      <c r="DM47" s="159">
        <v>6.0649454829068699</v>
      </c>
      <c r="DN47" s="159">
        <v>6.0649454829068699</v>
      </c>
      <c r="DO47" s="159">
        <v>6.0649454829068699</v>
      </c>
      <c r="DP47" s="159">
        <v>6.0649454829068699</v>
      </c>
      <c r="DQ47" s="159">
        <v>6.0649454829068699</v>
      </c>
      <c r="DR47" s="159">
        <v>6.0649454829068699</v>
      </c>
      <c r="DS47" s="159">
        <v>6.0649454829068699</v>
      </c>
      <c r="DT47" s="159">
        <v>6.0649454829068699</v>
      </c>
      <c r="DU47" s="159">
        <v>6.0649454829068699</v>
      </c>
      <c r="DV47" s="159">
        <v>6.0649454829068699</v>
      </c>
      <c r="DW47" s="159">
        <v>6.0649454829068699</v>
      </c>
      <c r="DX47" s="159">
        <v>6.0649454829068699</v>
      </c>
      <c r="DY47" s="159">
        <v>6.0649454829068699</v>
      </c>
      <c r="DZ47" s="159">
        <v>6.0649454829068699</v>
      </c>
      <c r="EA47" s="159">
        <v>6.0649454829068699</v>
      </c>
      <c r="EB47" s="159">
        <v>6.0649454829068699</v>
      </c>
      <c r="EC47" s="159">
        <v>6.0649454829068699</v>
      </c>
      <c r="ED47" s="159">
        <v>6.0649454829068699</v>
      </c>
      <c r="EE47" s="159">
        <v>6.0649454829068699</v>
      </c>
      <c r="EF47" s="159">
        <v>6.0649454829068699</v>
      </c>
      <c r="EG47" s="159">
        <v>6.0649454829068699</v>
      </c>
      <c r="EH47" s="159">
        <v>6.0649454829068699</v>
      </c>
      <c r="EI47" s="159">
        <v>6.0649454829068699</v>
      </c>
      <c r="EJ47" s="159">
        <v>6.0649454829068699</v>
      </c>
      <c r="EK47" s="159">
        <v>6.0649454829068699</v>
      </c>
      <c r="EL47" s="159">
        <v>6.0649454829068699</v>
      </c>
      <c r="EM47" s="159">
        <v>6.0649454829068699</v>
      </c>
      <c r="EN47" s="159">
        <v>6.0649454829068699</v>
      </c>
      <c r="EO47" s="159">
        <v>6.0649454829068699</v>
      </c>
      <c r="EP47" s="159">
        <v>6.0649454829068699</v>
      </c>
      <c r="EQ47" s="159">
        <v>6.0649454829068699</v>
      </c>
      <c r="ER47" s="159">
        <v>6.0649454829068699</v>
      </c>
      <c r="ES47" s="159">
        <v>6.0649454829068699</v>
      </c>
      <c r="ET47" s="159">
        <v>6.0649454829068699</v>
      </c>
      <c r="EU47" s="159">
        <v>6.0649454829068699</v>
      </c>
      <c r="EV47" s="159">
        <v>6.0649454829068699</v>
      </c>
      <c r="EW47" s="159">
        <v>6.0649454829068699</v>
      </c>
      <c r="EX47" s="159">
        <v>6.0649454829068699</v>
      </c>
      <c r="EY47" s="159">
        <v>6.0649454829068699</v>
      </c>
      <c r="EZ47" s="159">
        <v>6.0649454829068699</v>
      </c>
      <c r="FA47" s="159">
        <v>6.0649454829068699</v>
      </c>
      <c r="FB47" s="159">
        <v>6.0649454829068699</v>
      </c>
      <c r="FC47" s="159">
        <v>6.0649454829068699</v>
      </c>
      <c r="FD47" s="159">
        <v>6.0649454829068699</v>
      </c>
      <c r="FE47" s="159">
        <v>6.0649454829068699</v>
      </c>
      <c r="FF47" s="159">
        <v>6.0649454829068699</v>
      </c>
      <c r="FG47" s="159">
        <v>6.0649454829068699</v>
      </c>
      <c r="FH47" s="159">
        <v>6.0649454829068699</v>
      </c>
      <c r="FI47" s="159">
        <v>6.0649454829068699</v>
      </c>
      <c r="FJ47" s="159">
        <v>6.0649454829068699</v>
      </c>
      <c r="FK47" s="159">
        <v>6.0649454829068699</v>
      </c>
      <c r="FL47" s="159">
        <v>6.0649454829068699</v>
      </c>
      <c r="FM47" s="159">
        <v>6.0649454829068699</v>
      </c>
      <c r="FN47" s="159">
        <v>6.0649454829068699</v>
      </c>
      <c r="FO47" s="159">
        <v>6.0649454829068699</v>
      </c>
      <c r="FP47" s="159">
        <v>6.0649454829068699</v>
      </c>
      <c r="FQ47" s="159">
        <v>6.0649454829068699</v>
      </c>
      <c r="FR47" s="159">
        <v>6.0649454829068699</v>
      </c>
      <c r="FS47" s="159">
        <v>6.0649454829068699</v>
      </c>
      <c r="FT47" s="159">
        <v>6.0649454829068699</v>
      </c>
      <c r="FU47" s="159">
        <v>6.0649454829068699</v>
      </c>
      <c r="FV47" s="159">
        <v>6.0649454829068699</v>
      </c>
      <c r="FW47" s="159">
        <v>6.0649454829068699</v>
      </c>
      <c r="FX47" s="159">
        <v>6.0649454829068699</v>
      </c>
      <c r="FY47" s="159">
        <v>6.0649454829068699</v>
      </c>
      <c r="FZ47" s="159">
        <v>6.0649454829068699</v>
      </c>
      <c r="GA47" s="159">
        <v>6.0649454829068699</v>
      </c>
      <c r="GB47" s="159">
        <v>6.0649454829068699</v>
      </c>
      <c r="GC47" s="159">
        <v>6.0649454829068699</v>
      </c>
      <c r="GD47" s="159">
        <v>6.0649454829068699</v>
      </c>
      <c r="GE47" s="159">
        <v>6.0649454829068699</v>
      </c>
      <c r="GF47" s="159">
        <v>6.0649454829068699</v>
      </c>
      <c r="GG47" s="159">
        <v>6.0649454829068699</v>
      </c>
      <c r="GH47" s="159">
        <v>6.0649454829068699</v>
      </c>
      <c r="GI47" s="159">
        <v>6.0649454829068699</v>
      </c>
      <c r="GJ47" s="159">
        <v>6.0649454829068699</v>
      </c>
      <c r="GK47" s="159">
        <v>6.0649454829068699</v>
      </c>
      <c r="GL47" s="159">
        <v>6.0649454829068699</v>
      </c>
      <c r="GM47" s="159">
        <v>6.0649454829068699</v>
      </c>
      <c r="GN47" s="159">
        <v>6.0649454829068699</v>
      </c>
      <c r="GO47" s="159">
        <v>6.0649454829068699</v>
      </c>
      <c r="GP47" s="159">
        <v>6.0649454829068699</v>
      </c>
      <c r="GQ47" s="159">
        <v>6.0649454829068699</v>
      </c>
      <c r="GR47" s="159">
        <v>6.0649454829068699</v>
      </c>
      <c r="GS47" s="159">
        <v>6.0649454829068699</v>
      </c>
      <c r="GT47" s="159">
        <v>6.0649454829068699</v>
      </c>
      <c r="GU47" s="159">
        <v>6.0649454829068699</v>
      </c>
      <c r="GV47" s="159">
        <v>6.0649454829068699</v>
      </c>
      <c r="GW47" s="159">
        <v>6.0649454829068699</v>
      </c>
      <c r="GX47" s="159">
        <v>6.0649454829068699</v>
      </c>
      <c r="GY47" s="159">
        <v>6.0649454829068699</v>
      </c>
      <c r="GZ47" s="159">
        <v>6.0649454829068699</v>
      </c>
      <c r="HA47" s="159">
        <v>6.0649454829068699</v>
      </c>
      <c r="HB47" s="159">
        <v>6.0649454829068699</v>
      </c>
      <c r="HC47" s="159">
        <v>6.0649454829068699</v>
      </c>
      <c r="HD47" s="159">
        <v>6.0649454829068699</v>
      </c>
      <c r="HE47" s="159">
        <v>6.0649454829068699</v>
      </c>
      <c r="HF47" s="159">
        <v>6.0649454829068699</v>
      </c>
      <c r="HG47" s="159">
        <v>6.0649454829068699</v>
      </c>
      <c r="HH47" s="159">
        <v>6.0649454829068699</v>
      </c>
      <c r="HI47" s="159">
        <v>6.0649454829068699</v>
      </c>
      <c r="HJ47" s="159">
        <v>6.0649454829068699</v>
      </c>
      <c r="HK47" s="159">
        <v>6.0649454829068699</v>
      </c>
      <c r="HL47" s="159">
        <v>6.0649454829068699</v>
      </c>
      <c r="HM47" s="159">
        <v>6.0649454829068699</v>
      </c>
      <c r="HN47" s="159">
        <v>6.0649454829068699</v>
      </c>
      <c r="HO47" s="159">
        <v>6.0649454829068699</v>
      </c>
      <c r="HP47" s="159">
        <v>6.0649454829068699</v>
      </c>
      <c r="HQ47" s="159">
        <v>6.0649454829068699</v>
      </c>
      <c r="HR47" s="159">
        <v>6.0649454829068699</v>
      </c>
      <c r="HS47" s="159">
        <v>6.0649454829068699</v>
      </c>
      <c r="HT47" s="159">
        <v>6.0649454829068699</v>
      </c>
      <c r="HU47" s="159">
        <v>6.0649454829068699</v>
      </c>
      <c r="HV47" s="159">
        <v>6.0649454829068699</v>
      </c>
      <c r="HW47" s="159">
        <v>6.0649454829068699</v>
      </c>
      <c r="HX47" s="159">
        <v>6.0649454829068699</v>
      </c>
      <c r="HY47" s="159">
        <v>6.0649454829068699</v>
      </c>
      <c r="HZ47" s="159">
        <v>6.0649454829068699</v>
      </c>
      <c r="IA47" s="159">
        <v>6.0649454829068699</v>
      </c>
      <c r="IB47" s="159">
        <v>6.0649454829068699</v>
      </c>
      <c r="IC47" s="159">
        <v>6.0649454829068699</v>
      </c>
      <c r="ID47" s="159">
        <v>6.0649454829068699</v>
      </c>
      <c r="IE47" s="159">
        <v>6.0649454829068699</v>
      </c>
      <c r="IF47" s="159">
        <v>6.0649454829068699</v>
      </c>
      <c r="IG47" s="159">
        <v>6.0649454829068699</v>
      </c>
      <c r="IH47" s="159">
        <v>6.0649454829068699</v>
      </c>
      <c r="II47" s="159">
        <v>6.0649454829068699</v>
      </c>
      <c r="IJ47" s="159">
        <v>6.0649454829068699</v>
      </c>
      <c r="IK47" s="159">
        <v>6.0649454829068699</v>
      </c>
      <c r="IL47" s="159">
        <v>6.0649454829068699</v>
      </c>
      <c r="IM47" s="159">
        <v>6.0649454829068699</v>
      </c>
      <c r="IN47" s="159">
        <v>6.0649454829068699</v>
      </c>
      <c r="IO47" s="159">
        <v>6.0649454829068699</v>
      </c>
      <c r="IP47" s="159">
        <v>6.0649454829068699</v>
      </c>
      <c r="IQ47" s="159">
        <v>6.0649454829068699</v>
      </c>
      <c r="IR47" s="159">
        <v>6.0649454829068699</v>
      </c>
      <c r="IS47" s="159">
        <v>6.0649454829068699</v>
      </c>
      <c r="IT47" s="159">
        <v>6.0649454829068699</v>
      </c>
      <c r="IU47" s="159">
        <v>6.0649454829068699</v>
      </c>
      <c r="IV47" s="159">
        <v>6.0649454829068699</v>
      </c>
      <c r="IW47" s="159">
        <v>6.0649454829068699</v>
      </c>
      <c r="IX47" s="159">
        <v>6.0649454829068699</v>
      </c>
      <c r="IY47" s="159">
        <v>6.0649454829068699</v>
      </c>
      <c r="IZ47" s="159">
        <v>6.0649454829068699</v>
      </c>
      <c r="JA47" s="159">
        <v>6.0649454829068699</v>
      </c>
      <c r="JB47" s="159">
        <v>6.0649454829068699</v>
      </c>
      <c r="JC47" s="159">
        <v>6.0649454829068699</v>
      </c>
      <c r="JD47" s="159">
        <v>6.0649454829068699</v>
      </c>
      <c r="JE47" s="159">
        <v>6.0649454829068699</v>
      </c>
      <c r="JF47" s="159">
        <v>6.0649454829068699</v>
      </c>
      <c r="JG47" s="159">
        <v>6.0649454829068699</v>
      </c>
      <c r="JH47" s="159">
        <v>6.0649454829068699</v>
      </c>
      <c r="JI47" s="159">
        <v>6.0649454829068699</v>
      </c>
      <c r="JJ47" s="159">
        <v>6.0649454829068699</v>
      </c>
      <c r="JK47" s="159">
        <v>6.0649454829068699</v>
      </c>
      <c r="JL47" s="159">
        <v>6.0649454829068699</v>
      </c>
      <c r="JM47" s="159">
        <v>6.0649454829068699</v>
      </c>
      <c r="JN47" s="159">
        <v>6.0649454829068699</v>
      </c>
      <c r="JO47" s="159">
        <v>6.0649454829068699</v>
      </c>
      <c r="JP47" s="159">
        <v>6.0649454829068699</v>
      </c>
      <c r="JQ47" s="159">
        <v>6.0649454829068699</v>
      </c>
      <c r="JR47" s="159">
        <v>6.0649454829068699</v>
      </c>
      <c r="JS47" s="159">
        <v>6.0649454829068699</v>
      </c>
      <c r="JT47" s="159">
        <v>6.0649454829068699</v>
      </c>
      <c r="JU47" s="159">
        <v>6.0649454829068699</v>
      </c>
      <c r="JV47" s="159">
        <v>6.0649454829068699</v>
      </c>
      <c r="JW47" s="159">
        <v>6.0649454829068699</v>
      </c>
      <c r="JX47" s="159">
        <v>6.0649454829068699</v>
      </c>
      <c r="JY47" s="159">
        <v>6.0649454829068699</v>
      </c>
      <c r="JZ47" s="159">
        <v>6.0649454829068699</v>
      </c>
      <c r="KA47" s="159">
        <v>6.0649454829068699</v>
      </c>
      <c r="KB47" s="159">
        <v>6.0649454829068699</v>
      </c>
      <c r="KC47" s="159">
        <v>6.0649454829068699</v>
      </c>
      <c r="KD47" s="159">
        <v>6.0649454829068699</v>
      </c>
      <c r="KE47" s="159">
        <v>6.0649454829068699</v>
      </c>
      <c r="KF47" s="159">
        <v>6.0649454829068699</v>
      </c>
      <c r="KG47" s="159">
        <v>6.0649454829068699</v>
      </c>
      <c r="KH47" s="159">
        <v>6.0649454829068699</v>
      </c>
      <c r="KI47" s="159">
        <v>6.0649454829068699</v>
      </c>
      <c r="KJ47" s="159">
        <v>6.0649454829068699</v>
      </c>
      <c r="KK47" s="159">
        <v>6.0649454829068699</v>
      </c>
      <c r="KL47" s="159">
        <v>6.0649454829068699</v>
      </c>
      <c r="KM47" s="159">
        <v>6.0649454829068699</v>
      </c>
      <c r="KN47" s="159">
        <v>6.0649454829068699</v>
      </c>
      <c r="KO47" s="159">
        <v>6.0649454829068699</v>
      </c>
      <c r="KP47" s="159">
        <v>6.0649454829068699</v>
      </c>
      <c r="KQ47" s="159">
        <v>6.0649454829068699</v>
      </c>
      <c r="KR47" s="159">
        <v>6.0649454829068699</v>
      </c>
      <c r="KS47" s="159">
        <v>6.0649454829068699</v>
      </c>
      <c r="KT47" s="159">
        <v>6.0649454829068699</v>
      </c>
      <c r="KU47" s="159">
        <v>6.0649454829068699</v>
      </c>
      <c r="KV47" s="159">
        <v>6.0649454829068699</v>
      </c>
      <c r="KW47" s="159">
        <v>6.0649454829068699</v>
      </c>
      <c r="KX47" s="159">
        <v>6.0649454829068699</v>
      </c>
      <c r="KY47" s="159">
        <v>6.0649454829068699</v>
      </c>
      <c r="KZ47" s="159">
        <v>6.0649454829068699</v>
      </c>
      <c r="LA47" s="159">
        <v>6.0649454829068699</v>
      </c>
      <c r="LB47" s="159">
        <v>6.0649454829068699</v>
      </c>
      <c r="LC47" s="159">
        <v>6.0649454829068699</v>
      </c>
      <c r="LD47" s="159">
        <v>6.0649454829068699</v>
      </c>
      <c r="LE47" s="159">
        <v>6.0649454829068699</v>
      </c>
      <c r="LF47" s="159">
        <v>6.0649454829068699</v>
      </c>
      <c r="LG47" s="159">
        <v>6.0649454829068699</v>
      </c>
      <c r="LH47" s="159">
        <v>6.0649454829068699</v>
      </c>
      <c r="LI47" s="159">
        <v>6.0649454829068699</v>
      </c>
      <c r="LJ47" s="159">
        <v>6.0649454829068699</v>
      </c>
      <c r="LK47" s="159">
        <v>6.0649454829068699</v>
      </c>
      <c r="LL47" s="159">
        <v>6.0649454829068699</v>
      </c>
      <c r="LM47" s="159">
        <v>6.0649454829068699</v>
      </c>
      <c r="LN47" s="159">
        <v>6.0649454829068699</v>
      </c>
      <c r="LO47" s="159">
        <v>6.0649454829068699</v>
      </c>
      <c r="LP47" s="159">
        <v>6.0649454829068699</v>
      </c>
      <c r="LQ47" s="159">
        <v>6.0649454829068699</v>
      </c>
      <c r="LR47" s="159">
        <v>6.0649454829068699</v>
      </c>
      <c r="LS47" s="159">
        <v>6.0649454829068699</v>
      </c>
      <c r="LT47" s="159">
        <v>6.0649454829068699</v>
      </c>
      <c r="LU47" s="159">
        <v>6.0649454829068699</v>
      </c>
      <c r="LV47" s="159">
        <v>6.0649454829068699</v>
      </c>
      <c r="LW47" s="159">
        <v>6.0649454829068699</v>
      </c>
      <c r="LX47" s="159">
        <v>6.0649454829068699</v>
      </c>
      <c r="LY47" s="159">
        <v>6.0649454829068699</v>
      </c>
      <c r="LZ47" s="159">
        <v>6.0649454829068699</v>
      </c>
      <c r="MA47" s="159">
        <v>6.0649454829068699</v>
      </c>
      <c r="MB47" s="159">
        <v>6.0649454829068699</v>
      </c>
      <c r="MC47" s="159">
        <v>6.0649454829068699</v>
      </c>
      <c r="MD47" s="159">
        <v>6.0649454829068699</v>
      </c>
      <c r="ME47" s="159">
        <v>6.0649454829068699</v>
      </c>
      <c r="MF47" s="159">
        <v>6.0649454829068699</v>
      </c>
      <c r="MG47" s="159">
        <v>6.0649454829068699</v>
      </c>
      <c r="MH47" s="159">
        <v>6.0649454829068699</v>
      </c>
      <c r="MI47" s="159">
        <v>6.0649454829068699</v>
      </c>
      <c r="MJ47" s="159">
        <v>6.0649454829068699</v>
      </c>
      <c r="MK47" s="159">
        <v>6.0649454829068699</v>
      </c>
      <c r="ML47" s="159">
        <v>6.0649454829068699</v>
      </c>
      <c r="MM47" s="159">
        <v>6.0649454829068699</v>
      </c>
      <c r="MN47" s="159">
        <v>6.0649454829068699</v>
      </c>
      <c r="MO47" s="159">
        <v>6.0649454829068699</v>
      </c>
      <c r="MP47" s="159">
        <v>6.0649454829068699</v>
      </c>
      <c r="MQ47" s="159">
        <v>6.0649454829068699</v>
      </c>
      <c r="MR47" s="159">
        <v>6.0649454829068699</v>
      </c>
      <c r="MS47" s="159">
        <v>6.0649454829068699</v>
      </c>
      <c r="MT47" s="159">
        <v>6.0649454829068699</v>
      </c>
      <c r="MU47" s="159">
        <v>6.0649454829068699</v>
      </c>
      <c r="MV47" s="159">
        <v>6.0649454829068699</v>
      </c>
      <c r="MW47" s="159">
        <v>6.0649454829068699</v>
      </c>
      <c r="MX47" s="159">
        <v>6.0649454829068699</v>
      </c>
      <c r="MY47" s="159">
        <v>6.0649454829068699</v>
      </c>
      <c r="MZ47" s="159">
        <v>6.0649454829068699</v>
      </c>
      <c r="NA47" s="159">
        <v>6.0649454829068699</v>
      </c>
      <c r="NB47" s="159">
        <v>6.0649454829068699</v>
      </c>
      <c r="NC47" s="159">
        <v>6.0649454829068699</v>
      </c>
      <c r="ND47" s="159">
        <v>6.0649454829068699</v>
      </c>
      <c r="NE47" s="159">
        <v>6.0649454829068699</v>
      </c>
      <c r="NF47" s="159">
        <v>6.0649454829068699</v>
      </c>
      <c r="NG47" s="159">
        <v>6.0649454829068699</v>
      </c>
      <c r="NH47" s="159">
        <v>6.0649454829068699</v>
      </c>
      <c r="NI47" s="159">
        <v>6.0649454829068699</v>
      </c>
      <c r="NJ47" s="159">
        <v>6.0649454829068699</v>
      </c>
      <c r="NK47" s="159">
        <v>6.0649454829068699</v>
      </c>
      <c r="NL47" s="159">
        <v>6.0649454829068699</v>
      </c>
      <c r="NM47" s="159">
        <v>6.0649454829068699</v>
      </c>
      <c r="NN47" s="159">
        <v>6.0649454829068699</v>
      </c>
      <c r="NO47" s="159">
        <v>6.0649454829068699</v>
      </c>
      <c r="NP47" s="159">
        <v>6.0649454829068699</v>
      </c>
      <c r="NQ47" s="159">
        <v>6.0649454829068699</v>
      </c>
      <c r="NR47" s="159">
        <v>6.0649454829068699</v>
      </c>
      <c r="NS47" s="159">
        <v>6.0649454829068699</v>
      </c>
      <c r="NT47" s="159">
        <v>6.0649454829068699</v>
      </c>
      <c r="NU47" s="159">
        <v>6.0649454829068699</v>
      </c>
      <c r="NV47" s="159">
        <v>6.0649454829068699</v>
      </c>
      <c r="NW47" s="159">
        <v>6.0649454829068699</v>
      </c>
      <c r="NX47" s="159">
        <v>6.0649454829068699</v>
      </c>
      <c r="NY47" s="159">
        <v>6.0649454829068699</v>
      </c>
      <c r="NZ47" s="159">
        <v>6.0649454829068699</v>
      </c>
      <c r="OA47" s="159">
        <v>6.0649454829068699</v>
      </c>
      <c r="OB47" s="159">
        <v>6.0649454829068699</v>
      </c>
      <c r="OC47" s="159">
        <v>6.0649454829068699</v>
      </c>
      <c r="OD47" s="159">
        <v>6.0649454829068699</v>
      </c>
      <c r="OE47" s="159">
        <v>6.0649454829068699</v>
      </c>
      <c r="OF47" s="159">
        <v>6.0649454829068699</v>
      </c>
      <c r="OG47" s="159">
        <v>6.0649454829068699</v>
      </c>
      <c r="OH47" s="159">
        <v>6.0649454829068699</v>
      </c>
      <c r="OI47" s="159">
        <v>6.0649454829068699</v>
      </c>
      <c r="OJ47" s="159">
        <v>6.0649454829068699</v>
      </c>
      <c r="OK47" s="159">
        <v>6.0649454829068699</v>
      </c>
      <c r="OL47" s="159">
        <v>6.0649454829068699</v>
      </c>
      <c r="OM47" s="159">
        <v>6.0649454829068699</v>
      </c>
      <c r="ON47" s="159">
        <v>6.0649454829068699</v>
      </c>
      <c r="OO47" s="159">
        <v>6.0649454829068699</v>
      </c>
      <c r="OP47" s="159">
        <v>6.0649454829068699</v>
      </c>
      <c r="OQ47" s="159">
        <v>6.0649454829068699</v>
      </c>
      <c r="OR47" s="159">
        <v>6.0649454829068699</v>
      </c>
      <c r="OS47" s="159">
        <v>6.0649454829068699</v>
      </c>
      <c r="OT47" s="159">
        <v>6.0649454829068699</v>
      </c>
      <c r="OU47" s="159">
        <v>6.0649454829068699</v>
      </c>
      <c r="OV47" s="159">
        <v>6.0649454829068699</v>
      </c>
      <c r="OW47" s="159">
        <v>6.0649454829068699</v>
      </c>
      <c r="OX47" s="159">
        <v>6.0649454829068699</v>
      </c>
      <c r="OY47" s="159">
        <v>6.0649454829068699</v>
      </c>
      <c r="OZ47" s="159">
        <v>6.0649454829068699</v>
      </c>
      <c r="PA47" s="159">
        <v>6.0649454829068699</v>
      </c>
      <c r="PB47" s="159">
        <v>6.0649454829068699</v>
      </c>
      <c r="PC47" s="159">
        <v>6.0649454829068699</v>
      </c>
      <c r="PD47" s="159">
        <v>6.0649454829068699</v>
      </c>
      <c r="PE47" s="159">
        <v>6.0649454829068699</v>
      </c>
      <c r="PF47" s="159">
        <v>6.0649454829068699</v>
      </c>
      <c r="PG47" s="159">
        <v>6.0649454829068699</v>
      </c>
      <c r="PH47" s="159">
        <v>6.0649454829068699</v>
      </c>
      <c r="PI47" s="159">
        <v>6.0649454829068699</v>
      </c>
      <c r="PJ47" s="159">
        <v>6.0649454829068699</v>
      </c>
      <c r="PK47" s="159">
        <v>6.0649454829068699</v>
      </c>
      <c r="PL47" s="159">
        <v>6.0649454829068699</v>
      </c>
      <c r="PM47" s="159">
        <v>6.0649454829068699</v>
      </c>
      <c r="PN47" s="159">
        <v>6.0649454829068699</v>
      </c>
      <c r="PO47" s="159">
        <v>6.0649454829068699</v>
      </c>
      <c r="PP47" s="159">
        <v>6.0649454829068699</v>
      </c>
      <c r="PQ47" s="159">
        <v>6.0649454829068699</v>
      </c>
      <c r="PR47" s="159">
        <v>6.0649454829068699</v>
      </c>
      <c r="PS47" s="159">
        <v>6.0649454829068699</v>
      </c>
      <c r="PT47" s="159">
        <v>6.0649454829068699</v>
      </c>
      <c r="PU47" s="159">
        <v>6.0649454829068699</v>
      </c>
      <c r="PV47" s="159">
        <v>6.0649454829068699</v>
      </c>
      <c r="PW47" s="159">
        <v>6.0649454829068699</v>
      </c>
      <c r="PX47" s="159">
        <v>6.0649454829068699</v>
      </c>
      <c r="PY47" s="159">
        <v>6.0649454829068699</v>
      </c>
      <c r="PZ47" s="159">
        <v>6.0649454829068699</v>
      </c>
      <c r="QA47" s="159">
        <v>6.0649454829068699</v>
      </c>
      <c r="QB47" s="159">
        <v>6.0649454829068699</v>
      </c>
      <c r="QC47" s="159">
        <v>6.0649454829068699</v>
      </c>
      <c r="QD47" s="159">
        <v>6.0649454829068699</v>
      </c>
      <c r="QE47" s="159">
        <v>6.0649454829068699</v>
      </c>
      <c r="QF47" s="159">
        <v>6.0649454829068699</v>
      </c>
      <c r="QG47" s="159">
        <v>6.0649454829068699</v>
      </c>
      <c r="QH47" s="159">
        <v>6.0649454829068699</v>
      </c>
      <c r="QI47" s="159">
        <v>6.0649454829068699</v>
      </c>
      <c r="QJ47" s="159">
        <v>6.0649454829068699</v>
      </c>
      <c r="QK47" s="159">
        <v>6.0649454829068699</v>
      </c>
      <c r="QL47" s="159">
        <v>6.0649454829068699</v>
      </c>
      <c r="QM47" s="159">
        <v>6.0649454829068699</v>
      </c>
      <c r="QN47" s="159">
        <v>6.0649454829068699</v>
      </c>
      <c r="QO47" s="159">
        <v>6.0649454829068699</v>
      </c>
      <c r="QP47" s="159">
        <v>6.0649454829068699</v>
      </c>
      <c r="QQ47" s="159">
        <v>6.0649454829068699</v>
      </c>
      <c r="QR47" s="159">
        <v>6.0649454829068699</v>
      </c>
      <c r="QS47" s="159">
        <v>6.0649454829068699</v>
      </c>
      <c r="QT47" s="159">
        <v>6.0649454829068699</v>
      </c>
      <c r="QU47" s="159">
        <v>6.0649454829068699</v>
      </c>
      <c r="QV47" s="159">
        <v>6.0649454829068699</v>
      </c>
      <c r="QW47" s="159">
        <v>6.0649454829068699</v>
      </c>
      <c r="QX47" s="159">
        <v>6.0649454829068699</v>
      </c>
      <c r="QY47" s="159">
        <v>6.0649454829068699</v>
      </c>
      <c r="QZ47" s="159">
        <v>6.0649454829068699</v>
      </c>
      <c r="RA47" s="159">
        <v>6.0649454829068699</v>
      </c>
      <c r="RB47" s="159">
        <v>6.0649454829068699</v>
      </c>
      <c r="RC47" s="159">
        <v>6.0649454829068699</v>
      </c>
      <c r="RD47" s="159">
        <v>6.0649454829068699</v>
      </c>
      <c r="RE47" s="159">
        <v>6.0649454829068699</v>
      </c>
      <c r="RF47" s="159">
        <v>6.0649454829068699</v>
      </c>
      <c r="RG47" s="159">
        <v>6.0649454829068699</v>
      </c>
      <c r="RH47" s="159">
        <v>6.0649454829068699</v>
      </c>
      <c r="RI47" s="159">
        <v>6.0649454829068699</v>
      </c>
      <c r="RJ47" s="159">
        <v>6.0649454829068699</v>
      </c>
      <c r="RK47" s="159">
        <v>6.0649454829068699</v>
      </c>
      <c r="RL47" s="159">
        <v>6.0649454829068699</v>
      </c>
      <c r="RM47" s="159">
        <v>6.0649454829068699</v>
      </c>
      <c r="RN47" s="159">
        <v>6.0649454829068699</v>
      </c>
      <c r="RO47" s="159">
        <v>6.0649454829068699</v>
      </c>
      <c r="RP47" s="159">
        <v>6.0649454829068699</v>
      </c>
      <c r="RQ47" s="159">
        <v>6.0649454829068699</v>
      </c>
      <c r="RR47" s="159">
        <v>6.0649454829068699</v>
      </c>
      <c r="RS47" s="159">
        <v>6.0649454829068699</v>
      </c>
      <c r="RT47" s="159">
        <v>6.0649454829068699</v>
      </c>
      <c r="RU47" s="159">
        <v>6.0649454829068699</v>
      </c>
      <c r="RV47" s="159">
        <v>6.0649454829068699</v>
      </c>
      <c r="RW47" s="159">
        <v>6.0649454829068699</v>
      </c>
      <c r="RX47" s="159">
        <v>6.0649454829068699</v>
      </c>
      <c r="RY47" s="159">
        <v>6.0649454829068699</v>
      </c>
      <c r="RZ47" s="159">
        <v>6.0649454829068699</v>
      </c>
      <c r="SA47" s="159">
        <v>6.0649454829068699</v>
      </c>
      <c r="SB47" s="159">
        <v>6.0649454829068699</v>
      </c>
      <c r="SC47" s="159">
        <v>6.0649454829068699</v>
      </c>
      <c r="SD47" s="159">
        <v>6.0649454829068699</v>
      </c>
      <c r="SE47" s="159">
        <v>6.0649454829068699</v>
      </c>
      <c r="SF47" s="159">
        <v>6.0649454829068699</v>
      </c>
      <c r="SG47" s="159">
        <v>6.0649454829068699</v>
      </c>
    </row>
    <row r="48" spans="1:501" x14ac:dyDescent="0.35">
      <c r="A48" s="158">
        <v>2034</v>
      </c>
      <c r="B48" s="159">
        <v>6.1447473971556432</v>
      </c>
      <c r="C48" s="159">
        <v>6.1447473971556432</v>
      </c>
      <c r="D48" s="159">
        <v>6.1447473971556432</v>
      </c>
      <c r="E48" s="159">
        <v>6.1447473971556432</v>
      </c>
      <c r="F48" s="159">
        <v>6.1447473971556432</v>
      </c>
      <c r="G48" s="159">
        <v>6.1447473971556432</v>
      </c>
      <c r="H48" s="159">
        <v>6.1447473971556432</v>
      </c>
      <c r="I48" s="159">
        <v>6.1447473971556432</v>
      </c>
      <c r="J48" s="159">
        <v>6.1447473971556432</v>
      </c>
      <c r="K48" s="159">
        <v>6.1447473971556432</v>
      </c>
      <c r="L48" s="159">
        <v>6.1447473971556432</v>
      </c>
      <c r="M48" s="159">
        <v>6.1447473971556432</v>
      </c>
      <c r="N48" s="159">
        <v>6.1447473971556432</v>
      </c>
      <c r="O48" s="159">
        <v>6.1447473971556432</v>
      </c>
      <c r="P48" s="159">
        <v>6.1447473971556432</v>
      </c>
      <c r="Q48" s="159">
        <v>6.1447473971556432</v>
      </c>
      <c r="R48" s="159">
        <v>6.1447473971556432</v>
      </c>
      <c r="S48" s="159">
        <v>6.1447473971556432</v>
      </c>
      <c r="T48" s="159">
        <v>6.1447473971556432</v>
      </c>
      <c r="U48" s="159">
        <v>6.1447473971556432</v>
      </c>
      <c r="V48" s="159">
        <v>6.1447473971556432</v>
      </c>
      <c r="W48" s="159">
        <v>6.1447473971556432</v>
      </c>
      <c r="X48" s="159">
        <v>6.1447473971556432</v>
      </c>
      <c r="Y48" s="159">
        <v>6.1447473971556432</v>
      </c>
      <c r="Z48" s="159">
        <v>6.1447473971556432</v>
      </c>
      <c r="AA48" s="159">
        <v>6.1447473971556432</v>
      </c>
      <c r="AB48" s="159">
        <v>6.1447473971556432</v>
      </c>
      <c r="AC48" s="159">
        <v>6.1447473971556432</v>
      </c>
      <c r="AD48" s="159">
        <v>6.1447473971556432</v>
      </c>
      <c r="AE48" s="159">
        <v>6.1447473971556432</v>
      </c>
      <c r="AF48" s="159">
        <v>6.1447473971556432</v>
      </c>
      <c r="AG48" s="159">
        <v>6.1447473971556432</v>
      </c>
      <c r="AH48" s="159">
        <v>6.1447473971556432</v>
      </c>
      <c r="AI48" s="159">
        <v>6.1447473971556432</v>
      </c>
      <c r="AJ48" s="159">
        <v>6.1447473971556432</v>
      </c>
      <c r="AK48" s="159">
        <v>6.1447473971556432</v>
      </c>
      <c r="AL48" s="159">
        <v>6.1447473971556432</v>
      </c>
      <c r="AM48" s="159">
        <v>6.1447473971556432</v>
      </c>
      <c r="AN48" s="159">
        <v>6.1447473971556432</v>
      </c>
      <c r="AO48" s="159">
        <v>6.1447473971556432</v>
      </c>
      <c r="AP48" s="159">
        <v>6.1447473971556432</v>
      </c>
      <c r="AQ48" s="159">
        <v>6.1447473971556432</v>
      </c>
      <c r="AR48" s="159">
        <v>6.1447473971556432</v>
      </c>
      <c r="AS48" s="159">
        <v>6.1447473971556432</v>
      </c>
      <c r="AT48" s="159">
        <v>6.1447473971556432</v>
      </c>
      <c r="AU48" s="159">
        <v>6.1447473971556432</v>
      </c>
      <c r="AV48" s="159">
        <v>6.1447473971556432</v>
      </c>
      <c r="AW48" s="159">
        <v>6.1447473971556432</v>
      </c>
      <c r="AX48" s="159">
        <v>6.1447473971556432</v>
      </c>
      <c r="AY48" s="159">
        <v>6.1447473971556432</v>
      </c>
      <c r="AZ48" s="159">
        <v>6.1447473971556432</v>
      </c>
      <c r="BA48" s="159">
        <v>6.1447473971556432</v>
      </c>
      <c r="BB48" s="159">
        <v>6.1447473971556432</v>
      </c>
      <c r="BC48" s="159">
        <v>6.1447473971556432</v>
      </c>
      <c r="BD48" s="159">
        <v>6.1447473971556432</v>
      </c>
      <c r="BE48" s="159">
        <v>6.1447473971556432</v>
      </c>
      <c r="BF48" s="159">
        <v>6.1447473971556432</v>
      </c>
      <c r="BG48" s="159">
        <v>6.1447473971556432</v>
      </c>
      <c r="BH48" s="159">
        <v>6.1447473971556432</v>
      </c>
      <c r="BI48" s="159">
        <v>6.1447473971556432</v>
      </c>
      <c r="BJ48" s="159">
        <v>6.1447473971556432</v>
      </c>
      <c r="BK48" s="159">
        <v>6.1447473971556432</v>
      </c>
      <c r="BL48" s="159">
        <v>6.1447473971556432</v>
      </c>
      <c r="BM48" s="159">
        <v>6.1447473971556432</v>
      </c>
      <c r="BN48" s="159">
        <v>6.1447473971556432</v>
      </c>
      <c r="BO48" s="159">
        <v>6.1447473971556432</v>
      </c>
      <c r="BP48" s="159">
        <v>6.1447473971556432</v>
      </c>
      <c r="BQ48" s="159">
        <v>6.1447473971556432</v>
      </c>
      <c r="BR48" s="159">
        <v>6.1447473971556432</v>
      </c>
      <c r="BS48" s="159">
        <v>6.1447473971556432</v>
      </c>
      <c r="BT48" s="159">
        <v>6.1447473971556432</v>
      </c>
      <c r="BU48" s="159">
        <v>6.1447473971556432</v>
      </c>
      <c r="BV48" s="159">
        <v>6.1447473971556432</v>
      </c>
      <c r="BW48" s="159">
        <v>6.1447473971556432</v>
      </c>
      <c r="BX48" s="159">
        <v>6.1447473971556432</v>
      </c>
      <c r="BY48" s="159">
        <v>6.1447473971556432</v>
      </c>
      <c r="BZ48" s="159">
        <v>6.1447473971556432</v>
      </c>
      <c r="CA48" s="159">
        <v>6.1447473971556432</v>
      </c>
      <c r="CB48" s="159">
        <v>6.1447473971556432</v>
      </c>
      <c r="CC48" s="159">
        <v>6.1447473971556432</v>
      </c>
      <c r="CD48" s="159">
        <v>6.1447473971556432</v>
      </c>
      <c r="CE48" s="159">
        <v>6.1447473971556432</v>
      </c>
      <c r="CF48" s="159">
        <v>6.1447473971556432</v>
      </c>
      <c r="CG48" s="159">
        <v>6.1447473971556432</v>
      </c>
      <c r="CH48" s="159">
        <v>6.1447473971556432</v>
      </c>
      <c r="CI48" s="159">
        <v>6.1447473971556432</v>
      </c>
      <c r="CJ48" s="159">
        <v>6.1447473971556432</v>
      </c>
      <c r="CK48" s="159">
        <v>6.1447473971556432</v>
      </c>
      <c r="CL48" s="159">
        <v>6.1447473971556432</v>
      </c>
      <c r="CM48" s="159">
        <v>6.1447473971556432</v>
      </c>
      <c r="CN48" s="159">
        <v>6.1447473971556432</v>
      </c>
      <c r="CO48" s="159">
        <v>6.1447473971556432</v>
      </c>
      <c r="CP48" s="159">
        <v>6.1447473971556432</v>
      </c>
      <c r="CQ48" s="159">
        <v>6.1447473971556432</v>
      </c>
      <c r="CR48" s="159">
        <v>6.1447473971556432</v>
      </c>
      <c r="CS48" s="159">
        <v>6.1447473971556432</v>
      </c>
      <c r="CT48" s="159">
        <v>6.1447473971556432</v>
      </c>
      <c r="CU48" s="159">
        <v>6.1447473971556432</v>
      </c>
      <c r="CV48" s="159">
        <v>6.1447473971556432</v>
      </c>
      <c r="CW48" s="159">
        <v>6.1447473971556432</v>
      </c>
      <c r="CX48" s="159">
        <v>6.1447473971556432</v>
      </c>
      <c r="CY48" s="159">
        <v>6.1447473971556432</v>
      </c>
      <c r="CZ48" s="159">
        <v>6.1447473971556432</v>
      </c>
      <c r="DA48" s="159">
        <v>6.1447473971556432</v>
      </c>
      <c r="DB48" s="159">
        <v>6.1447473971556432</v>
      </c>
      <c r="DC48" s="159">
        <v>6.1447473971556432</v>
      </c>
      <c r="DD48" s="159">
        <v>6.1447473971556432</v>
      </c>
      <c r="DE48" s="159">
        <v>6.1447473971556432</v>
      </c>
      <c r="DF48" s="159">
        <v>6.1447473971556432</v>
      </c>
      <c r="DG48" s="159">
        <v>6.1447473971556432</v>
      </c>
      <c r="DH48" s="159">
        <v>6.1447473971556432</v>
      </c>
      <c r="DI48" s="159">
        <v>6.1447473971556432</v>
      </c>
      <c r="DJ48" s="159">
        <v>6.1447473971556432</v>
      </c>
      <c r="DK48" s="159">
        <v>6.1447473971556432</v>
      </c>
      <c r="DL48" s="159">
        <v>6.1447473971556432</v>
      </c>
      <c r="DM48" s="159">
        <v>6.1447473971556432</v>
      </c>
      <c r="DN48" s="159">
        <v>6.1447473971556432</v>
      </c>
      <c r="DO48" s="159">
        <v>6.1447473971556432</v>
      </c>
      <c r="DP48" s="159">
        <v>6.1447473971556432</v>
      </c>
      <c r="DQ48" s="159">
        <v>6.1447473971556432</v>
      </c>
      <c r="DR48" s="159">
        <v>6.1447473971556432</v>
      </c>
      <c r="DS48" s="159">
        <v>6.1447473971556432</v>
      </c>
      <c r="DT48" s="159">
        <v>6.1447473971556432</v>
      </c>
      <c r="DU48" s="159">
        <v>6.1447473971556432</v>
      </c>
      <c r="DV48" s="159">
        <v>6.1447473971556432</v>
      </c>
      <c r="DW48" s="159">
        <v>6.1447473971556432</v>
      </c>
      <c r="DX48" s="159">
        <v>6.1447473971556432</v>
      </c>
      <c r="DY48" s="159">
        <v>6.1447473971556432</v>
      </c>
      <c r="DZ48" s="159">
        <v>6.1447473971556432</v>
      </c>
      <c r="EA48" s="159">
        <v>6.1447473971556432</v>
      </c>
      <c r="EB48" s="159">
        <v>6.1447473971556432</v>
      </c>
      <c r="EC48" s="159">
        <v>6.1447473971556432</v>
      </c>
      <c r="ED48" s="159">
        <v>6.1447473971556432</v>
      </c>
      <c r="EE48" s="159">
        <v>6.1447473971556432</v>
      </c>
      <c r="EF48" s="159">
        <v>6.1447473971556432</v>
      </c>
      <c r="EG48" s="159">
        <v>6.1447473971556432</v>
      </c>
      <c r="EH48" s="159">
        <v>6.1447473971556432</v>
      </c>
      <c r="EI48" s="159">
        <v>6.1447473971556432</v>
      </c>
      <c r="EJ48" s="159">
        <v>6.1447473971556432</v>
      </c>
      <c r="EK48" s="159">
        <v>6.1447473971556432</v>
      </c>
      <c r="EL48" s="159">
        <v>6.1447473971556432</v>
      </c>
      <c r="EM48" s="159">
        <v>6.1447473971556432</v>
      </c>
      <c r="EN48" s="159">
        <v>6.1447473971556432</v>
      </c>
      <c r="EO48" s="159">
        <v>6.1447473971556432</v>
      </c>
      <c r="EP48" s="159">
        <v>6.1447473971556432</v>
      </c>
      <c r="EQ48" s="159">
        <v>6.1447473971556432</v>
      </c>
      <c r="ER48" s="159">
        <v>6.1447473971556432</v>
      </c>
      <c r="ES48" s="159">
        <v>6.1447473971556432</v>
      </c>
      <c r="ET48" s="159">
        <v>6.1447473971556432</v>
      </c>
      <c r="EU48" s="159">
        <v>6.1447473971556432</v>
      </c>
      <c r="EV48" s="159">
        <v>6.1447473971556432</v>
      </c>
      <c r="EW48" s="159">
        <v>6.1447473971556432</v>
      </c>
      <c r="EX48" s="159">
        <v>6.1447473971556432</v>
      </c>
      <c r="EY48" s="159">
        <v>6.1447473971556432</v>
      </c>
      <c r="EZ48" s="159">
        <v>6.1447473971556432</v>
      </c>
      <c r="FA48" s="159">
        <v>6.1447473971556432</v>
      </c>
      <c r="FB48" s="159">
        <v>6.1447473971556432</v>
      </c>
      <c r="FC48" s="159">
        <v>6.1447473971556432</v>
      </c>
      <c r="FD48" s="159">
        <v>6.1447473971556432</v>
      </c>
      <c r="FE48" s="159">
        <v>6.1447473971556432</v>
      </c>
      <c r="FF48" s="159">
        <v>6.1447473971556432</v>
      </c>
      <c r="FG48" s="159">
        <v>6.1447473971556432</v>
      </c>
      <c r="FH48" s="159">
        <v>6.1447473971556432</v>
      </c>
      <c r="FI48" s="159">
        <v>6.1447473971556432</v>
      </c>
      <c r="FJ48" s="159">
        <v>6.1447473971556432</v>
      </c>
      <c r="FK48" s="159">
        <v>6.1447473971556432</v>
      </c>
      <c r="FL48" s="159">
        <v>6.1447473971556432</v>
      </c>
      <c r="FM48" s="159">
        <v>6.1447473971556432</v>
      </c>
      <c r="FN48" s="159">
        <v>6.1447473971556432</v>
      </c>
      <c r="FO48" s="159">
        <v>6.1447473971556432</v>
      </c>
      <c r="FP48" s="159">
        <v>6.1447473971556432</v>
      </c>
      <c r="FQ48" s="159">
        <v>6.1447473971556432</v>
      </c>
      <c r="FR48" s="159">
        <v>6.1447473971556432</v>
      </c>
      <c r="FS48" s="159">
        <v>6.1447473971556432</v>
      </c>
      <c r="FT48" s="159">
        <v>6.1447473971556432</v>
      </c>
      <c r="FU48" s="159">
        <v>6.1447473971556432</v>
      </c>
      <c r="FV48" s="159">
        <v>6.1447473971556432</v>
      </c>
      <c r="FW48" s="159">
        <v>6.1447473971556432</v>
      </c>
      <c r="FX48" s="159">
        <v>6.1447473971556432</v>
      </c>
      <c r="FY48" s="159">
        <v>6.1447473971556432</v>
      </c>
      <c r="FZ48" s="159">
        <v>6.1447473971556432</v>
      </c>
      <c r="GA48" s="159">
        <v>6.1447473971556432</v>
      </c>
      <c r="GB48" s="159">
        <v>6.1447473971556432</v>
      </c>
      <c r="GC48" s="159">
        <v>6.1447473971556432</v>
      </c>
      <c r="GD48" s="159">
        <v>6.1447473971556432</v>
      </c>
      <c r="GE48" s="159">
        <v>6.1447473971556432</v>
      </c>
      <c r="GF48" s="159">
        <v>6.1447473971556432</v>
      </c>
      <c r="GG48" s="159">
        <v>6.1447473971556432</v>
      </c>
      <c r="GH48" s="159">
        <v>6.1447473971556432</v>
      </c>
      <c r="GI48" s="159">
        <v>6.1447473971556432</v>
      </c>
      <c r="GJ48" s="159">
        <v>6.1447473971556432</v>
      </c>
      <c r="GK48" s="159">
        <v>6.1447473971556432</v>
      </c>
      <c r="GL48" s="159">
        <v>6.1447473971556432</v>
      </c>
      <c r="GM48" s="159">
        <v>6.1447473971556432</v>
      </c>
      <c r="GN48" s="159">
        <v>6.1447473971556432</v>
      </c>
      <c r="GO48" s="159">
        <v>6.1447473971556432</v>
      </c>
      <c r="GP48" s="159">
        <v>6.1447473971556432</v>
      </c>
      <c r="GQ48" s="159">
        <v>6.1447473971556432</v>
      </c>
      <c r="GR48" s="159">
        <v>6.1447473971556432</v>
      </c>
      <c r="GS48" s="159">
        <v>6.1447473971556432</v>
      </c>
      <c r="GT48" s="159">
        <v>6.1447473971556432</v>
      </c>
      <c r="GU48" s="159">
        <v>6.1447473971556432</v>
      </c>
      <c r="GV48" s="159">
        <v>6.1447473971556432</v>
      </c>
      <c r="GW48" s="159">
        <v>6.1447473971556432</v>
      </c>
      <c r="GX48" s="159">
        <v>6.1447473971556432</v>
      </c>
      <c r="GY48" s="159">
        <v>6.1447473971556432</v>
      </c>
      <c r="GZ48" s="159">
        <v>6.1447473971556432</v>
      </c>
      <c r="HA48" s="159">
        <v>6.1447473971556432</v>
      </c>
      <c r="HB48" s="159">
        <v>6.1447473971556432</v>
      </c>
      <c r="HC48" s="159">
        <v>6.1447473971556432</v>
      </c>
      <c r="HD48" s="159">
        <v>6.1447473971556432</v>
      </c>
      <c r="HE48" s="159">
        <v>6.1447473971556432</v>
      </c>
      <c r="HF48" s="159">
        <v>6.1447473971556432</v>
      </c>
      <c r="HG48" s="159">
        <v>6.1447473971556432</v>
      </c>
      <c r="HH48" s="159">
        <v>6.1447473971556432</v>
      </c>
      <c r="HI48" s="159">
        <v>6.1447473971556432</v>
      </c>
      <c r="HJ48" s="159">
        <v>6.1447473971556432</v>
      </c>
      <c r="HK48" s="159">
        <v>6.1447473971556432</v>
      </c>
      <c r="HL48" s="159">
        <v>6.1447473971556432</v>
      </c>
      <c r="HM48" s="159">
        <v>6.1447473971556432</v>
      </c>
      <c r="HN48" s="159">
        <v>6.1447473971556432</v>
      </c>
      <c r="HO48" s="159">
        <v>6.1447473971556432</v>
      </c>
      <c r="HP48" s="159">
        <v>6.1447473971556432</v>
      </c>
      <c r="HQ48" s="159">
        <v>6.1447473971556432</v>
      </c>
      <c r="HR48" s="159">
        <v>6.1447473971556432</v>
      </c>
      <c r="HS48" s="159">
        <v>6.1447473971556432</v>
      </c>
      <c r="HT48" s="159">
        <v>6.1447473971556432</v>
      </c>
      <c r="HU48" s="159">
        <v>6.1447473971556432</v>
      </c>
      <c r="HV48" s="159">
        <v>6.1447473971556432</v>
      </c>
      <c r="HW48" s="159">
        <v>6.1447473971556432</v>
      </c>
      <c r="HX48" s="159">
        <v>6.1447473971556432</v>
      </c>
      <c r="HY48" s="159">
        <v>6.1447473971556432</v>
      </c>
      <c r="HZ48" s="159">
        <v>6.1447473971556432</v>
      </c>
      <c r="IA48" s="159">
        <v>6.1447473971556432</v>
      </c>
      <c r="IB48" s="159">
        <v>6.1447473971556432</v>
      </c>
      <c r="IC48" s="159">
        <v>6.1447473971556432</v>
      </c>
      <c r="ID48" s="159">
        <v>6.1447473971556432</v>
      </c>
      <c r="IE48" s="159">
        <v>6.1447473971556432</v>
      </c>
      <c r="IF48" s="159">
        <v>6.1447473971556432</v>
      </c>
      <c r="IG48" s="159">
        <v>6.1447473971556432</v>
      </c>
      <c r="IH48" s="159">
        <v>6.1447473971556432</v>
      </c>
      <c r="II48" s="159">
        <v>6.1447473971556432</v>
      </c>
      <c r="IJ48" s="159">
        <v>6.1447473971556432</v>
      </c>
      <c r="IK48" s="159">
        <v>6.1447473971556432</v>
      </c>
      <c r="IL48" s="159">
        <v>6.1447473971556432</v>
      </c>
      <c r="IM48" s="159">
        <v>6.1447473971556432</v>
      </c>
      <c r="IN48" s="159">
        <v>6.1447473971556432</v>
      </c>
      <c r="IO48" s="159">
        <v>6.1447473971556432</v>
      </c>
      <c r="IP48" s="159">
        <v>6.1447473971556432</v>
      </c>
      <c r="IQ48" s="159">
        <v>6.1447473971556432</v>
      </c>
      <c r="IR48" s="159">
        <v>6.1447473971556432</v>
      </c>
      <c r="IS48" s="159">
        <v>6.1447473971556432</v>
      </c>
      <c r="IT48" s="159">
        <v>6.1447473971556432</v>
      </c>
      <c r="IU48" s="159">
        <v>6.1447473971556432</v>
      </c>
      <c r="IV48" s="159">
        <v>6.1447473971556432</v>
      </c>
      <c r="IW48" s="159">
        <v>6.1447473971556432</v>
      </c>
      <c r="IX48" s="159">
        <v>6.1447473971556432</v>
      </c>
      <c r="IY48" s="159">
        <v>6.1447473971556432</v>
      </c>
      <c r="IZ48" s="159">
        <v>6.1447473971556432</v>
      </c>
      <c r="JA48" s="159">
        <v>6.1447473971556432</v>
      </c>
      <c r="JB48" s="159">
        <v>6.1447473971556432</v>
      </c>
      <c r="JC48" s="159">
        <v>6.1447473971556432</v>
      </c>
      <c r="JD48" s="159">
        <v>6.1447473971556432</v>
      </c>
      <c r="JE48" s="159">
        <v>6.1447473971556432</v>
      </c>
      <c r="JF48" s="159">
        <v>6.1447473971556432</v>
      </c>
      <c r="JG48" s="159">
        <v>6.1447473971556432</v>
      </c>
      <c r="JH48" s="159">
        <v>6.1447473971556432</v>
      </c>
      <c r="JI48" s="159">
        <v>6.1447473971556432</v>
      </c>
      <c r="JJ48" s="159">
        <v>6.1447473971556432</v>
      </c>
      <c r="JK48" s="159">
        <v>6.1447473971556432</v>
      </c>
      <c r="JL48" s="159">
        <v>6.1447473971556432</v>
      </c>
      <c r="JM48" s="159">
        <v>6.1447473971556432</v>
      </c>
      <c r="JN48" s="159">
        <v>6.1447473971556432</v>
      </c>
      <c r="JO48" s="159">
        <v>6.1447473971556432</v>
      </c>
      <c r="JP48" s="159">
        <v>6.1447473971556432</v>
      </c>
      <c r="JQ48" s="159">
        <v>6.1447473971556432</v>
      </c>
      <c r="JR48" s="159">
        <v>6.1447473971556432</v>
      </c>
      <c r="JS48" s="159">
        <v>6.1447473971556432</v>
      </c>
      <c r="JT48" s="159">
        <v>6.1447473971556432</v>
      </c>
      <c r="JU48" s="159">
        <v>6.1447473971556432</v>
      </c>
      <c r="JV48" s="159">
        <v>6.1447473971556432</v>
      </c>
      <c r="JW48" s="159">
        <v>6.1447473971556432</v>
      </c>
      <c r="JX48" s="159">
        <v>6.1447473971556432</v>
      </c>
      <c r="JY48" s="159">
        <v>6.1447473971556432</v>
      </c>
      <c r="JZ48" s="159">
        <v>6.1447473971556432</v>
      </c>
      <c r="KA48" s="159">
        <v>6.1447473971556432</v>
      </c>
      <c r="KB48" s="159">
        <v>6.1447473971556432</v>
      </c>
      <c r="KC48" s="159">
        <v>6.1447473971556432</v>
      </c>
      <c r="KD48" s="159">
        <v>6.1447473971556432</v>
      </c>
      <c r="KE48" s="159">
        <v>6.1447473971556432</v>
      </c>
      <c r="KF48" s="159">
        <v>6.1447473971556432</v>
      </c>
      <c r="KG48" s="159">
        <v>6.1447473971556432</v>
      </c>
      <c r="KH48" s="159">
        <v>6.1447473971556432</v>
      </c>
      <c r="KI48" s="159">
        <v>6.1447473971556432</v>
      </c>
      <c r="KJ48" s="159">
        <v>6.1447473971556432</v>
      </c>
      <c r="KK48" s="159">
        <v>6.1447473971556432</v>
      </c>
      <c r="KL48" s="159">
        <v>6.1447473971556432</v>
      </c>
      <c r="KM48" s="159">
        <v>6.1447473971556432</v>
      </c>
      <c r="KN48" s="159">
        <v>6.1447473971556432</v>
      </c>
      <c r="KO48" s="159">
        <v>6.1447473971556432</v>
      </c>
      <c r="KP48" s="159">
        <v>6.1447473971556432</v>
      </c>
      <c r="KQ48" s="159">
        <v>6.1447473971556432</v>
      </c>
      <c r="KR48" s="159">
        <v>6.1447473971556432</v>
      </c>
      <c r="KS48" s="159">
        <v>6.1447473971556432</v>
      </c>
      <c r="KT48" s="159">
        <v>6.1447473971556432</v>
      </c>
      <c r="KU48" s="159">
        <v>6.1447473971556432</v>
      </c>
      <c r="KV48" s="159">
        <v>6.1447473971556432</v>
      </c>
      <c r="KW48" s="159">
        <v>6.1447473971556432</v>
      </c>
      <c r="KX48" s="159">
        <v>6.1447473971556432</v>
      </c>
      <c r="KY48" s="159">
        <v>6.1447473971556432</v>
      </c>
      <c r="KZ48" s="159">
        <v>6.1447473971556432</v>
      </c>
      <c r="LA48" s="159">
        <v>6.1447473971556432</v>
      </c>
      <c r="LB48" s="159">
        <v>6.1447473971556432</v>
      </c>
      <c r="LC48" s="159">
        <v>6.1447473971556432</v>
      </c>
      <c r="LD48" s="159">
        <v>6.1447473971556432</v>
      </c>
      <c r="LE48" s="159">
        <v>6.1447473971556432</v>
      </c>
      <c r="LF48" s="159">
        <v>6.1447473971556432</v>
      </c>
      <c r="LG48" s="159">
        <v>6.1447473971556432</v>
      </c>
      <c r="LH48" s="159">
        <v>6.1447473971556432</v>
      </c>
      <c r="LI48" s="159">
        <v>6.1447473971556432</v>
      </c>
      <c r="LJ48" s="159">
        <v>6.1447473971556432</v>
      </c>
      <c r="LK48" s="159">
        <v>6.1447473971556432</v>
      </c>
      <c r="LL48" s="159">
        <v>6.1447473971556432</v>
      </c>
      <c r="LM48" s="159">
        <v>6.1447473971556432</v>
      </c>
      <c r="LN48" s="159">
        <v>6.1447473971556432</v>
      </c>
      <c r="LO48" s="159">
        <v>6.1447473971556432</v>
      </c>
      <c r="LP48" s="159">
        <v>6.1447473971556432</v>
      </c>
      <c r="LQ48" s="159">
        <v>6.1447473971556432</v>
      </c>
      <c r="LR48" s="159">
        <v>6.1447473971556432</v>
      </c>
      <c r="LS48" s="159">
        <v>6.1447473971556432</v>
      </c>
      <c r="LT48" s="159">
        <v>6.1447473971556432</v>
      </c>
      <c r="LU48" s="159">
        <v>6.1447473971556432</v>
      </c>
      <c r="LV48" s="159">
        <v>6.1447473971556432</v>
      </c>
      <c r="LW48" s="159">
        <v>6.1447473971556432</v>
      </c>
      <c r="LX48" s="159">
        <v>6.1447473971556432</v>
      </c>
      <c r="LY48" s="159">
        <v>6.1447473971556432</v>
      </c>
      <c r="LZ48" s="159">
        <v>6.1447473971556432</v>
      </c>
      <c r="MA48" s="159">
        <v>6.1447473971556432</v>
      </c>
      <c r="MB48" s="159">
        <v>6.1447473971556432</v>
      </c>
      <c r="MC48" s="159">
        <v>6.1447473971556432</v>
      </c>
      <c r="MD48" s="159">
        <v>6.1447473971556432</v>
      </c>
      <c r="ME48" s="159">
        <v>6.1447473971556432</v>
      </c>
      <c r="MF48" s="159">
        <v>6.1447473971556432</v>
      </c>
      <c r="MG48" s="159">
        <v>6.1447473971556432</v>
      </c>
      <c r="MH48" s="159">
        <v>6.1447473971556432</v>
      </c>
      <c r="MI48" s="159">
        <v>6.1447473971556432</v>
      </c>
      <c r="MJ48" s="159">
        <v>6.1447473971556432</v>
      </c>
      <c r="MK48" s="159">
        <v>6.1447473971556432</v>
      </c>
      <c r="ML48" s="159">
        <v>6.1447473971556432</v>
      </c>
      <c r="MM48" s="159">
        <v>6.1447473971556432</v>
      </c>
      <c r="MN48" s="159">
        <v>6.1447473971556432</v>
      </c>
      <c r="MO48" s="159">
        <v>6.1447473971556432</v>
      </c>
      <c r="MP48" s="159">
        <v>6.1447473971556432</v>
      </c>
      <c r="MQ48" s="159">
        <v>6.1447473971556432</v>
      </c>
      <c r="MR48" s="159">
        <v>6.1447473971556432</v>
      </c>
      <c r="MS48" s="159">
        <v>6.1447473971556432</v>
      </c>
      <c r="MT48" s="159">
        <v>6.1447473971556432</v>
      </c>
      <c r="MU48" s="159">
        <v>6.1447473971556432</v>
      </c>
      <c r="MV48" s="159">
        <v>6.1447473971556432</v>
      </c>
      <c r="MW48" s="159">
        <v>6.1447473971556432</v>
      </c>
      <c r="MX48" s="159">
        <v>6.1447473971556432</v>
      </c>
      <c r="MY48" s="159">
        <v>6.1447473971556432</v>
      </c>
      <c r="MZ48" s="159">
        <v>6.1447473971556432</v>
      </c>
      <c r="NA48" s="159">
        <v>6.1447473971556432</v>
      </c>
      <c r="NB48" s="159">
        <v>6.1447473971556432</v>
      </c>
      <c r="NC48" s="159">
        <v>6.1447473971556432</v>
      </c>
      <c r="ND48" s="159">
        <v>6.1447473971556432</v>
      </c>
      <c r="NE48" s="159">
        <v>6.1447473971556432</v>
      </c>
      <c r="NF48" s="159">
        <v>6.1447473971556432</v>
      </c>
      <c r="NG48" s="159">
        <v>6.1447473971556432</v>
      </c>
      <c r="NH48" s="159">
        <v>6.1447473971556432</v>
      </c>
      <c r="NI48" s="159">
        <v>6.1447473971556432</v>
      </c>
      <c r="NJ48" s="159">
        <v>6.1447473971556432</v>
      </c>
      <c r="NK48" s="159">
        <v>6.1447473971556432</v>
      </c>
      <c r="NL48" s="159">
        <v>6.1447473971556432</v>
      </c>
      <c r="NM48" s="159">
        <v>6.1447473971556432</v>
      </c>
      <c r="NN48" s="159">
        <v>6.1447473971556432</v>
      </c>
      <c r="NO48" s="159">
        <v>6.1447473971556432</v>
      </c>
      <c r="NP48" s="159">
        <v>6.1447473971556432</v>
      </c>
      <c r="NQ48" s="159">
        <v>6.1447473971556432</v>
      </c>
      <c r="NR48" s="159">
        <v>6.1447473971556432</v>
      </c>
      <c r="NS48" s="159">
        <v>6.1447473971556432</v>
      </c>
      <c r="NT48" s="159">
        <v>6.1447473971556432</v>
      </c>
      <c r="NU48" s="159">
        <v>6.1447473971556432</v>
      </c>
      <c r="NV48" s="159">
        <v>6.1447473971556432</v>
      </c>
      <c r="NW48" s="159">
        <v>6.1447473971556432</v>
      </c>
      <c r="NX48" s="159">
        <v>6.1447473971556432</v>
      </c>
      <c r="NY48" s="159">
        <v>6.1447473971556432</v>
      </c>
      <c r="NZ48" s="159">
        <v>6.1447473971556432</v>
      </c>
      <c r="OA48" s="159">
        <v>6.1447473971556432</v>
      </c>
      <c r="OB48" s="159">
        <v>6.1447473971556432</v>
      </c>
      <c r="OC48" s="159">
        <v>6.1447473971556432</v>
      </c>
      <c r="OD48" s="159">
        <v>6.1447473971556432</v>
      </c>
      <c r="OE48" s="159">
        <v>6.1447473971556432</v>
      </c>
      <c r="OF48" s="159">
        <v>6.1447473971556432</v>
      </c>
      <c r="OG48" s="159">
        <v>6.1447473971556432</v>
      </c>
      <c r="OH48" s="159">
        <v>6.1447473971556432</v>
      </c>
      <c r="OI48" s="159">
        <v>6.1447473971556432</v>
      </c>
      <c r="OJ48" s="159">
        <v>6.1447473971556432</v>
      </c>
      <c r="OK48" s="159">
        <v>6.1447473971556432</v>
      </c>
      <c r="OL48" s="159">
        <v>6.1447473971556432</v>
      </c>
      <c r="OM48" s="159">
        <v>6.1447473971556432</v>
      </c>
      <c r="ON48" s="159">
        <v>6.1447473971556432</v>
      </c>
      <c r="OO48" s="159">
        <v>6.1447473971556432</v>
      </c>
      <c r="OP48" s="159">
        <v>6.1447473971556432</v>
      </c>
      <c r="OQ48" s="159">
        <v>6.1447473971556432</v>
      </c>
      <c r="OR48" s="159">
        <v>6.1447473971556432</v>
      </c>
      <c r="OS48" s="159">
        <v>6.1447473971556432</v>
      </c>
      <c r="OT48" s="159">
        <v>6.1447473971556432</v>
      </c>
      <c r="OU48" s="159">
        <v>6.1447473971556432</v>
      </c>
      <c r="OV48" s="159">
        <v>6.1447473971556432</v>
      </c>
      <c r="OW48" s="159">
        <v>6.1447473971556432</v>
      </c>
      <c r="OX48" s="159">
        <v>6.1447473971556432</v>
      </c>
      <c r="OY48" s="159">
        <v>6.1447473971556432</v>
      </c>
      <c r="OZ48" s="159">
        <v>6.1447473971556432</v>
      </c>
      <c r="PA48" s="159">
        <v>6.1447473971556432</v>
      </c>
      <c r="PB48" s="159">
        <v>6.1447473971556432</v>
      </c>
      <c r="PC48" s="159">
        <v>6.1447473971556432</v>
      </c>
      <c r="PD48" s="159">
        <v>6.1447473971556432</v>
      </c>
      <c r="PE48" s="159">
        <v>6.1447473971556432</v>
      </c>
      <c r="PF48" s="159">
        <v>6.1447473971556432</v>
      </c>
      <c r="PG48" s="159">
        <v>6.1447473971556432</v>
      </c>
      <c r="PH48" s="159">
        <v>6.1447473971556432</v>
      </c>
      <c r="PI48" s="159">
        <v>6.1447473971556432</v>
      </c>
      <c r="PJ48" s="159">
        <v>6.1447473971556432</v>
      </c>
      <c r="PK48" s="159">
        <v>6.1447473971556432</v>
      </c>
      <c r="PL48" s="159">
        <v>6.1447473971556432</v>
      </c>
      <c r="PM48" s="159">
        <v>6.1447473971556432</v>
      </c>
      <c r="PN48" s="159">
        <v>6.1447473971556432</v>
      </c>
      <c r="PO48" s="159">
        <v>6.1447473971556432</v>
      </c>
      <c r="PP48" s="159">
        <v>6.1447473971556432</v>
      </c>
      <c r="PQ48" s="159">
        <v>6.1447473971556432</v>
      </c>
      <c r="PR48" s="159">
        <v>6.1447473971556432</v>
      </c>
      <c r="PS48" s="159">
        <v>6.1447473971556432</v>
      </c>
      <c r="PT48" s="159">
        <v>6.1447473971556432</v>
      </c>
      <c r="PU48" s="159">
        <v>6.1447473971556432</v>
      </c>
      <c r="PV48" s="159">
        <v>6.1447473971556432</v>
      </c>
      <c r="PW48" s="159">
        <v>6.1447473971556432</v>
      </c>
      <c r="PX48" s="159">
        <v>6.1447473971556432</v>
      </c>
      <c r="PY48" s="159">
        <v>6.1447473971556432</v>
      </c>
      <c r="PZ48" s="159">
        <v>6.1447473971556432</v>
      </c>
      <c r="QA48" s="159">
        <v>6.1447473971556432</v>
      </c>
      <c r="QB48" s="159">
        <v>6.1447473971556432</v>
      </c>
      <c r="QC48" s="159">
        <v>6.1447473971556432</v>
      </c>
      <c r="QD48" s="159">
        <v>6.1447473971556432</v>
      </c>
      <c r="QE48" s="159">
        <v>6.1447473971556432</v>
      </c>
      <c r="QF48" s="159">
        <v>6.1447473971556432</v>
      </c>
      <c r="QG48" s="159">
        <v>6.1447473971556432</v>
      </c>
      <c r="QH48" s="159">
        <v>6.1447473971556432</v>
      </c>
      <c r="QI48" s="159">
        <v>6.1447473971556432</v>
      </c>
      <c r="QJ48" s="159">
        <v>6.1447473971556432</v>
      </c>
      <c r="QK48" s="159">
        <v>6.1447473971556432</v>
      </c>
      <c r="QL48" s="159">
        <v>6.1447473971556432</v>
      </c>
      <c r="QM48" s="159">
        <v>6.1447473971556432</v>
      </c>
      <c r="QN48" s="159">
        <v>6.1447473971556432</v>
      </c>
      <c r="QO48" s="159">
        <v>6.1447473971556432</v>
      </c>
      <c r="QP48" s="159">
        <v>6.1447473971556432</v>
      </c>
      <c r="QQ48" s="159">
        <v>6.1447473971556432</v>
      </c>
      <c r="QR48" s="159">
        <v>6.1447473971556432</v>
      </c>
      <c r="QS48" s="159">
        <v>6.1447473971556432</v>
      </c>
      <c r="QT48" s="159">
        <v>6.1447473971556432</v>
      </c>
      <c r="QU48" s="159">
        <v>6.1447473971556432</v>
      </c>
      <c r="QV48" s="159">
        <v>6.1447473971556432</v>
      </c>
      <c r="QW48" s="159">
        <v>6.1447473971556432</v>
      </c>
      <c r="QX48" s="159">
        <v>6.1447473971556432</v>
      </c>
      <c r="QY48" s="159">
        <v>6.1447473971556432</v>
      </c>
      <c r="QZ48" s="159">
        <v>6.1447473971556432</v>
      </c>
      <c r="RA48" s="159">
        <v>6.1447473971556432</v>
      </c>
      <c r="RB48" s="159">
        <v>6.1447473971556432</v>
      </c>
      <c r="RC48" s="159">
        <v>6.1447473971556432</v>
      </c>
      <c r="RD48" s="159">
        <v>6.1447473971556432</v>
      </c>
      <c r="RE48" s="159">
        <v>6.1447473971556432</v>
      </c>
      <c r="RF48" s="159">
        <v>6.1447473971556432</v>
      </c>
      <c r="RG48" s="159">
        <v>6.1447473971556432</v>
      </c>
      <c r="RH48" s="159">
        <v>6.1447473971556432</v>
      </c>
      <c r="RI48" s="159">
        <v>6.1447473971556432</v>
      </c>
      <c r="RJ48" s="159">
        <v>6.1447473971556432</v>
      </c>
      <c r="RK48" s="159">
        <v>6.1447473971556432</v>
      </c>
      <c r="RL48" s="159">
        <v>6.1447473971556432</v>
      </c>
      <c r="RM48" s="159">
        <v>6.1447473971556432</v>
      </c>
      <c r="RN48" s="159">
        <v>6.1447473971556432</v>
      </c>
      <c r="RO48" s="159">
        <v>6.1447473971556432</v>
      </c>
      <c r="RP48" s="159">
        <v>6.1447473971556432</v>
      </c>
      <c r="RQ48" s="159">
        <v>6.1447473971556432</v>
      </c>
      <c r="RR48" s="159">
        <v>6.1447473971556432</v>
      </c>
      <c r="RS48" s="159">
        <v>6.1447473971556432</v>
      </c>
      <c r="RT48" s="159">
        <v>6.1447473971556432</v>
      </c>
      <c r="RU48" s="159">
        <v>6.1447473971556432</v>
      </c>
      <c r="RV48" s="159">
        <v>6.1447473971556432</v>
      </c>
      <c r="RW48" s="159">
        <v>6.1447473971556432</v>
      </c>
      <c r="RX48" s="159">
        <v>6.1447473971556432</v>
      </c>
      <c r="RY48" s="159">
        <v>6.1447473971556432</v>
      </c>
      <c r="RZ48" s="159">
        <v>6.1447473971556432</v>
      </c>
      <c r="SA48" s="159">
        <v>6.1447473971556432</v>
      </c>
      <c r="SB48" s="159">
        <v>6.1447473971556432</v>
      </c>
      <c r="SC48" s="159">
        <v>6.1447473971556432</v>
      </c>
      <c r="SD48" s="159">
        <v>6.1447473971556432</v>
      </c>
      <c r="SE48" s="159">
        <v>6.1447473971556432</v>
      </c>
      <c r="SF48" s="159">
        <v>6.1447473971556432</v>
      </c>
      <c r="SG48" s="159">
        <v>6.1447473971556432</v>
      </c>
    </row>
    <row r="49" spans="1:501" x14ac:dyDescent="0.35">
      <c r="A49" s="158">
        <v>2035</v>
      </c>
      <c r="B49" s="159">
        <v>6.4296194808152167</v>
      </c>
      <c r="C49" s="159">
        <v>6.2245493114044184</v>
      </c>
      <c r="D49" s="159">
        <v>6.327084396109818</v>
      </c>
      <c r="E49" s="159">
        <v>6.2245493114044184</v>
      </c>
      <c r="F49" s="159">
        <v>6.327084396109818</v>
      </c>
      <c r="G49" s="159">
        <v>6.2245493114044184</v>
      </c>
      <c r="H49" s="159">
        <v>6.2245493114044184</v>
      </c>
      <c r="I49" s="159">
        <v>6.2245493114044184</v>
      </c>
      <c r="J49" s="159">
        <v>6.2245493114044184</v>
      </c>
      <c r="K49" s="159">
        <v>6.327084396109818</v>
      </c>
      <c r="L49" s="159">
        <v>6.2245493114044184</v>
      </c>
      <c r="M49" s="159">
        <v>6.327084396109818</v>
      </c>
      <c r="N49" s="159">
        <v>6.2245493114044184</v>
      </c>
      <c r="O49" s="159">
        <v>6.2245493114044184</v>
      </c>
      <c r="P49" s="159">
        <v>6.2245493114044184</v>
      </c>
      <c r="Q49" s="159">
        <v>6.327084396109818</v>
      </c>
      <c r="R49" s="159">
        <v>6.2245493114044184</v>
      </c>
      <c r="S49" s="159">
        <v>6.2245493114044184</v>
      </c>
      <c r="T49" s="159">
        <v>6.2245493114044184</v>
      </c>
      <c r="U49" s="159">
        <v>6.4296194808152167</v>
      </c>
      <c r="V49" s="159">
        <v>6.2245493114044184</v>
      </c>
      <c r="W49" s="159">
        <v>6.2245493114044184</v>
      </c>
      <c r="X49" s="159">
        <v>6.2245493114044184</v>
      </c>
      <c r="Y49" s="159">
        <v>6.2245493114044184</v>
      </c>
      <c r="Z49" s="159">
        <v>6.2245493114044184</v>
      </c>
      <c r="AA49" s="159">
        <v>6.2245493114044184</v>
      </c>
      <c r="AB49" s="159">
        <v>6.2245493114044184</v>
      </c>
      <c r="AC49" s="159">
        <v>6.2245493114044184</v>
      </c>
      <c r="AD49" s="159">
        <v>6.2245493114044184</v>
      </c>
      <c r="AE49" s="159">
        <v>6.4296194808152167</v>
      </c>
      <c r="AF49" s="159">
        <v>6.327084396109818</v>
      </c>
      <c r="AG49" s="159">
        <v>6.2245493114044184</v>
      </c>
      <c r="AH49" s="159">
        <v>6.2245493114044184</v>
      </c>
      <c r="AI49" s="159">
        <v>6.2245493114044184</v>
      </c>
      <c r="AJ49" s="159">
        <v>6.2245493114044184</v>
      </c>
      <c r="AK49" s="159">
        <v>6.4296194808152167</v>
      </c>
      <c r="AL49" s="159">
        <v>6.327084396109818</v>
      </c>
      <c r="AM49" s="159">
        <v>6.2245493114044184</v>
      </c>
      <c r="AN49" s="159">
        <v>6.327084396109818</v>
      </c>
      <c r="AO49" s="159">
        <v>6.4296194808152167</v>
      </c>
      <c r="AP49" s="159">
        <v>6.327084396109818</v>
      </c>
      <c r="AQ49" s="159">
        <v>6.2245493114044184</v>
      </c>
      <c r="AR49" s="159">
        <v>6.327084396109818</v>
      </c>
      <c r="AS49" s="159">
        <v>6.2245493114044184</v>
      </c>
      <c r="AT49" s="159">
        <v>6.4296194808152167</v>
      </c>
      <c r="AU49" s="159">
        <v>6.2245493114044184</v>
      </c>
      <c r="AV49" s="159">
        <v>6.4296194808152167</v>
      </c>
      <c r="AW49" s="159">
        <v>6.2245493114044184</v>
      </c>
      <c r="AX49" s="159">
        <v>6.2245493114044184</v>
      </c>
      <c r="AY49" s="159">
        <v>6.2245493114044184</v>
      </c>
      <c r="AZ49" s="159">
        <v>6.327084396109818</v>
      </c>
      <c r="BA49" s="159">
        <v>6.2245493114044184</v>
      </c>
      <c r="BB49" s="159">
        <v>6.4296194808152167</v>
      </c>
      <c r="BC49" s="159">
        <v>6.2245493114044184</v>
      </c>
      <c r="BD49" s="159">
        <v>6.2245493114044184</v>
      </c>
      <c r="BE49" s="159">
        <v>6.327084396109818</v>
      </c>
      <c r="BF49" s="159">
        <v>6.4296194808152167</v>
      </c>
      <c r="BG49" s="159">
        <v>6.2245493114044184</v>
      </c>
      <c r="BH49" s="159">
        <v>6.2245493114044184</v>
      </c>
      <c r="BI49" s="159">
        <v>6.4296194808152167</v>
      </c>
      <c r="BJ49" s="159">
        <v>6.2245493114044184</v>
      </c>
      <c r="BK49" s="159">
        <v>6.2245493114044184</v>
      </c>
      <c r="BL49" s="159">
        <v>6.327084396109818</v>
      </c>
      <c r="BM49" s="159">
        <v>6.4296194808152167</v>
      </c>
      <c r="BN49" s="159">
        <v>6.2245493114044184</v>
      </c>
      <c r="BO49" s="159">
        <v>6.2245493114044184</v>
      </c>
      <c r="BP49" s="159">
        <v>6.327084396109818</v>
      </c>
      <c r="BQ49" s="159">
        <v>6.2245493114044184</v>
      </c>
      <c r="BR49" s="159">
        <v>6.327084396109818</v>
      </c>
      <c r="BS49" s="159">
        <v>6.2245493114044184</v>
      </c>
      <c r="BT49" s="159">
        <v>6.327084396109818</v>
      </c>
      <c r="BU49" s="159">
        <v>6.4296194808152167</v>
      </c>
      <c r="BV49" s="159">
        <v>6.2245493114044184</v>
      </c>
      <c r="BW49" s="159">
        <v>6.2245493114044184</v>
      </c>
      <c r="BX49" s="159">
        <v>6.327084396109818</v>
      </c>
      <c r="BY49" s="159">
        <v>6.327084396109818</v>
      </c>
      <c r="BZ49" s="159">
        <v>6.4296194808152167</v>
      </c>
      <c r="CA49" s="159">
        <v>6.4296194808152167</v>
      </c>
      <c r="CB49" s="159">
        <v>6.2245493114044184</v>
      </c>
      <c r="CC49" s="159">
        <v>6.2245493114044184</v>
      </c>
      <c r="CD49" s="159">
        <v>6.2245493114044184</v>
      </c>
      <c r="CE49" s="159">
        <v>6.327084396109818</v>
      </c>
      <c r="CF49" s="159">
        <v>6.2245493114044184</v>
      </c>
      <c r="CG49" s="159">
        <v>6.4296194808152167</v>
      </c>
      <c r="CH49" s="159">
        <v>6.2245493114044184</v>
      </c>
      <c r="CI49" s="159">
        <v>6.2245493114044184</v>
      </c>
      <c r="CJ49" s="159">
        <v>6.2245493114044184</v>
      </c>
      <c r="CK49" s="159">
        <v>6.2245493114044184</v>
      </c>
      <c r="CL49" s="159">
        <v>6.2245493114044184</v>
      </c>
      <c r="CM49" s="159">
        <v>6.2245493114044184</v>
      </c>
      <c r="CN49" s="159">
        <v>6.2245493114044184</v>
      </c>
      <c r="CO49" s="159">
        <v>6.2245493114044184</v>
      </c>
      <c r="CP49" s="159">
        <v>6.327084396109818</v>
      </c>
      <c r="CQ49" s="159">
        <v>6.2245493114044184</v>
      </c>
      <c r="CR49" s="159">
        <v>6.2245493114044184</v>
      </c>
      <c r="CS49" s="159">
        <v>6.327084396109818</v>
      </c>
      <c r="CT49" s="159">
        <v>6.4296194808152167</v>
      </c>
      <c r="CU49" s="159">
        <v>6.2245493114044184</v>
      </c>
      <c r="CV49" s="159">
        <v>6.2245493114044184</v>
      </c>
      <c r="CW49" s="159">
        <v>6.4296194808152167</v>
      </c>
      <c r="CX49" s="159">
        <v>6.327084396109818</v>
      </c>
      <c r="CY49" s="159">
        <v>6.2245493114044184</v>
      </c>
      <c r="CZ49" s="159">
        <v>6.327084396109818</v>
      </c>
      <c r="DA49" s="159">
        <v>6.2245493114044184</v>
      </c>
      <c r="DB49" s="159">
        <v>6.2245493114044184</v>
      </c>
      <c r="DC49" s="159">
        <v>6.2245493114044184</v>
      </c>
      <c r="DD49" s="159">
        <v>6.2245493114044184</v>
      </c>
      <c r="DE49" s="159">
        <v>6.4296194808152167</v>
      </c>
      <c r="DF49" s="159">
        <v>6.2245493114044184</v>
      </c>
      <c r="DG49" s="159">
        <v>6.4296194808152167</v>
      </c>
      <c r="DH49" s="159">
        <v>6.4296194808152167</v>
      </c>
      <c r="DI49" s="159">
        <v>6.2245493114044184</v>
      </c>
      <c r="DJ49" s="159">
        <v>6.4296194808152167</v>
      </c>
      <c r="DK49" s="159">
        <v>6.2245493114044184</v>
      </c>
      <c r="DL49" s="159">
        <v>6.2245493114044184</v>
      </c>
      <c r="DM49" s="159">
        <v>6.2245493114044184</v>
      </c>
      <c r="DN49" s="159">
        <v>6.2245493114044184</v>
      </c>
      <c r="DO49" s="159">
        <v>6.4296194808152167</v>
      </c>
      <c r="DP49" s="159">
        <v>6.327084396109818</v>
      </c>
      <c r="DQ49" s="159">
        <v>6.327084396109818</v>
      </c>
      <c r="DR49" s="159">
        <v>6.4296194808152167</v>
      </c>
      <c r="DS49" s="159">
        <v>6.2245493114044184</v>
      </c>
      <c r="DT49" s="159">
        <v>6.2245493114044184</v>
      </c>
      <c r="DU49" s="159">
        <v>6.2245493114044184</v>
      </c>
      <c r="DV49" s="159">
        <v>6.327084396109818</v>
      </c>
      <c r="DW49" s="159">
        <v>6.2245493114044184</v>
      </c>
      <c r="DX49" s="159">
        <v>6.2245493114044184</v>
      </c>
      <c r="DY49" s="159">
        <v>6.2245493114044184</v>
      </c>
      <c r="DZ49" s="159">
        <v>6.327084396109818</v>
      </c>
      <c r="EA49" s="159">
        <v>6.327084396109818</v>
      </c>
      <c r="EB49" s="159">
        <v>6.327084396109818</v>
      </c>
      <c r="EC49" s="159">
        <v>6.2245493114044184</v>
      </c>
      <c r="ED49" s="159">
        <v>6.2245493114044184</v>
      </c>
      <c r="EE49" s="159">
        <v>6.2245493114044184</v>
      </c>
      <c r="EF49" s="159">
        <v>6.2245493114044184</v>
      </c>
      <c r="EG49" s="159">
        <v>6.4296194808152167</v>
      </c>
      <c r="EH49" s="159">
        <v>6.4296194808152167</v>
      </c>
      <c r="EI49" s="159">
        <v>6.4296194808152167</v>
      </c>
      <c r="EJ49" s="159">
        <v>6.2245493114044184</v>
      </c>
      <c r="EK49" s="159">
        <v>6.2245493114044184</v>
      </c>
      <c r="EL49" s="159">
        <v>6.4296194808152167</v>
      </c>
      <c r="EM49" s="159">
        <v>6.2245493114044184</v>
      </c>
      <c r="EN49" s="159">
        <v>6.2245493114044184</v>
      </c>
      <c r="EO49" s="159">
        <v>6.4296194808152167</v>
      </c>
      <c r="EP49" s="159">
        <v>6.2245493114044184</v>
      </c>
      <c r="EQ49" s="159">
        <v>6.4296194808152167</v>
      </c>
      <c r="ER49" s="159">
        <v>6.327084396109818</v>
      </c>
      <c r="ES49" s="159">
        <v>6.4296194808152167</v>
      </c>
      <c r="ET49" s="159">
        <v>6.2245493114044184</v>
      </c>
      <c r="EU49" s="159">
        <v>6.2245493114044184</v>
      </c>
      <c r="EV49" s="159">
        <v>6.4296194808152167</v>
      </c>
      <c r="EW49" s="159">
        <v>6.2245493114044184</v>
      </c>
      <c r="EX49" s="159">
        <v>6.2245493114044184</v>
      </c>
      <c r="EY49" s="159">
        <v>6.2245493114044184</v>
      </c>
      <c r="EZ49" s="159">
        <v>6.327084396109818</v>
      </c>
      <c r="FA49" s="159">
        <v>6.4296194808152167</v>
      </c>
      <c r="FB49" s="159">
        <v>6.2245493114044184</v>
      </c>
      <c r="FC49" s="159">
        <v>6.4296194808152167</v>
      </c>
      <c r="FD49" s="159">
        <v>6.2245493114044184</v>
      </c>
      <c r="FE49" s="159">
        <v>6.2245493114044184</v>
      </c>
      <c r="FF49" s="159">
        <v>6.2245493114044184</v>
      </c>
      <c r="FG49" s="159">
        <v>6.2245493114044184</v>
      </c>
      <c r="FH49" s="159">
        <v>6.2245493114044184</v>
      </c>
      <c r="FI49" s="159">
        <v>6.2245493114044184</v>
      </c>
      <c r="FJ49" s="159">
        <v>6.2245493114044184</v>
      </c>
      <c r="FK49" s="159">
        <v>6.2245493114044184</v>
      </c>
      <c r="FL49" s="159">
        <v>6.4296194808152167</v>
      </c>
      <c r="FM49" s="159">
        <v>6.4296194808152167</v>
      </c>
      <c r="FN49" s="159">
        <v>6.4296194808152167</v>
      </c>
      <c r="FO49" s="159">
        <v>6.4296194808152167</v>
      </c>
      <c r="FP49" s="159">
        <v>6.2245493114044184</v>
      </c>
      <c r="FQ49" s="159">
        <v>6.2245493114044184</v>
      </c>
      <c r="FR49" s="159">
        <v>6.2245493114044184</v>
      </c>
      <c r="FS49" s="159">
        <v>6.2245493114044184</v>
      </c>
      <c r="FT49" s="159">
        <v>6.2245493114044184</v>
      </c>
      <c r="FU49" s="159">
        <v>6.4296194808152167</v>
      </c>
      <c r="FV49" s="159">
        <v>6.2245493114044184</v>
      </c>
      <c r="FW49" s="159">
        <v>6.4296194808152167</v>
      </c>
      <c r="FX49" s="159">
        <v>6.2245493114044184</v>
      </c>
      <c r="FY49" s="159">
        <v>6.4296194808152167</v>
      </c>
      <c r="FZ49" s="159">
        <v>6.327084396109818</v>
      </c>
      <c r="GA49" s="159">
        <v>6.2245493114044184</v>
      </c>
      <c r="GB49" s="159">
        <v>6.2245493114044184</v>
      </c>
      <c r="GC49" s="159">
        <v>6.2245493114044184</v>
      </c>
      <c r="GD49" s="159">
        <v>6.2245493114044184</v>
      </c>
      <c r="GE49" s="159">
        <v>6.2245493114044184</v>
      </c>
      <c r="GF49" s="159">
        <v>6.2245493114044184</v>
      </c>
      <c r="GG49" s="159">
        <v>6.4296194808152167</v>
      </c>
      <c r="GH49" s="159">
        <v>6.2245493114044184</v>
      </c>
      <c r="GI49" s="159">
        <v>6.2245493114044184</v>
      </c>
      <c r="GJ49" s="159">
        <v>6.2245493114044184</v>
      </c>
      <c r="GK49" s="159">
        <v>6.2245493114044184</v>
      </c>
      <c r="GL49" s="159">
        <v>6.2245493114044184</v>
      </c>
      <c r="GM49" s="159">
        <v>6.2245493114044184</v>
      </c>
      <c r="GN49" s="159">
        <v>6.2245493114044184</v>
      </c>
      <c r="GO49" s="159">
        <v>6.4296194808152167</v>
      </c>
      <c r="GP49" s="159">
        <v>6.4296194808152167</v>
      </c>
      <c r="GQ49" s="159">
        <v>6.2245493114044184</v>
      </c>
      <c r="GR49" s="159">
        <v>6.2245493114044184</v>
      </c>
      <c r="GS49" s="159">
        <v>6.2245493114044184</v>
      </c>
      <c r="GT49" s="159">
        <v>6.2245493114044184</v>
      </c>
      <c r="GU49" s="159">
        <v>6.327084396109818</v>
      </c>
      <c r="GV49" s="159">
        <v>6.2245493114044184</v>
      </c>
      <c r="GW49" s="159">
        <v>6.327084396109818</v>
      </c>
      <c r="GX49" s="159">
        <v>6.327084396109818</v>
      </c>
      <c r="GY49" s="159">
        <v>6.2245493114044184</v>
      </c>
      <c r="GZ49" s="159">
        <v>6.2245493114044184</v>
      </c>
      <c r="HA49" s="159">
        <v>6.2245493114044184</v>
      </c>
      <c r="HB49" s="159">
        <v>6.4296194808152167</v>
      </c>
      <c r="HC49" s="159">
        <v>6.2245493114044184</v>
      </c>
      <c r="HD49" s="159">
        <v>6.2245493114044184</v>
      </c>
      <c r="HE49" s="159">
        <v>6.2245493114044184</v>
      </c>
      <c r="HF49" s="159">
        <v>6.4296194808152167</v>
      </c>
      <c r="HG49" s="159">
        <v>6.327084396109818</v>
      </c>
      <c r="HH49" s="159">
        <v>6.4296194808152167</v>
      </c>
      <c r="HI49" s="159">
        <v>6.327084396109818</v>
      </c>
      <c r="HJ49" s="159">
        <v>6.2245493114044184</v>
      </c>
      <c r="HK49" s="159">
        <v>6.327084396109818</v>
      </c>
      <c r="HL49" s="159">
        <v>6.2245493114044184</v>
      </c>
      <c r="HM49" s="159">
        <v>6.2245493114044184</v>
      </c>
      <c r="HN49" s="159">
        <v>6.2245493114044184</v>
      </c>
      <c r="HO49" s="159">
        <v>6.2245493114044184</v>
      </c>
      <c r="HP49" s="159">
        <v>6.2245493114044184</v>
      </c>
      <c r="HQ49" s="159">
        <v>6.2245493114044184</v>
      </c>
      <c r="HR49" s="159">
        <v>6.4296194808152167</v>
      </c>
      <c r="HS49" s="159">
        <v>6.2245493114044184</v>
      </c>
      <c r="HT49" s="159">
        <v>6.327084396109818</v>
      </c>
      <c r="HU49" s="159">
        <v>6.2245493114044184</v>
      </c>
      <c r="HV49" s="159">
        <v>6.2245493114044184</v>
      </c>
      <c r="HW49" s="159">
        <v>6.2245493114044184</v>
      </c>
      <c r="HX49" s="159">
        <v>6.4296194808152167</v>
      </c>
      <c r="HY49" s="159">
        <v>6.2245493114044184</v>
      </c>
      <c r="HZ49" s="159">
        <v>6.4296194808152167</v>
      </c>
      <c r="IA49" s="159">
        <v>6.2245493114044184</v>
      </c>
      <c r="IB49" s="159">
        <v>6.327084396109818</v>
      </c>
      <c r="IC49" s="159">
        <v>6.2245493114044184</v>
      </c>
      <c r="ID49" s="159">
        <v>6.2245493114044184</v>
      </c>
      <c r="IE49" s="159">
        <v>6.2245493114044184</v>
      </c>
      <c r="IF49" s="159">
        <v>6.4296194808152167</v>
      </c>
      <c r="IG49" s="159">
        <v>6.2245493114044184</v>
      </c>
      <c r="IH49" s="159">
        <v>6.327084396109818</v>
      </c>
      <c r="II49" s="159">
        <v>6.2245493114044184</v>
      </c>
      <c r="IJ49" s="159">
        <v>6.4296194808152167</v>
      </c>
      <c r="IK49" s="159">
        <v>6.2245493114044184</v>
      </c>
      <c r="IL49" s="159">
        <v>6.2245493114044184</v>
      </c>
      <c r="IM49" s="159">
        <v>6.2245493114044184</v>
      </c>
      <c r="IN49" s="159">
        <v>6.327084396109818</v>
      </c>
      <c r="IO49" s="159">
        <v>6.4296194808152167</v>
      </c>
      <c r="IP49" s="159">
        <v>6.4296194808152167</v>
      </c>
      <c r="IQ49" s="159">
        <v>6.4296194808152167</v>
      </c>
      <c r="IR49" s="159">
        <v>6.2245493114044184</v>
      </c>
      <c r="IS49" s="159">
        <v>6.327084396109818</v>
      </c>
      <c r="IT49" s="159">
        <v>6.4296194808152167</v>
      </c>
      <c r="IU49" s="159">
        <v>6.327084396109818</v>
      </c>
      <c r="IV49" s="159">
        <v>6.2245493114044184</v>
      </c>
      <c r="IW49" s="159">
        <v>6.327084396109818</v>
      </c>
      <c r="IX49" s="159">
        <v>6.4296194808152167</v>
      </c>
      <c r="IY49" s="159">
        <v>6.2245493114044184</v>
      </c>
      <c r="IZ49" s="159">
        <v>6.2245493114044184</v>
      </c>
      <c r="JA49" s="159">
        <v>6.4296194808152167</v>
      </c>
      <c r="JB49" s="159">
        <v>6.2245493114044184</v>
      </c>
      <c r="JC49" s="159">
        <v>6.2245493114044184</v>
      </c>
      <c r="JD49" s="159">
        <v>6.4296194808152167</v>
      </c>
      <c r="JE49" s="159">
        <v>6.2245493114044184</v>
      </c>
      <c r="JF49" s="159">
        <v>6.327084396109818</v>
      </c>
      <c r="JG49" s="159">
        <v>6.4296194808152167</v>
      </c>
      <c r="JH49" s="159">
        <v>6.2245493114044184</v>
      </c>
      <c r="JI49" s="159">
        <v>6.2245493114044184</v>
      </c>
      <c r="JJ49" s="159">
        <v>6.2245493114044184</v>
      </c>
      <c r="JK49" s="159">
        <v>6.327084396109818</v>
      </c>
      <c r="JL49" s="159">
        <v>6.2245493114044184</v>
      </c>
      <c r="JM49" s="159">
        <v>6.2245493114044184</v>
      </c>
      <c r="JN49" s="159">
        <v>6.2245493114044184</v>
      </c>
      <c r="JO49" s="159">
        <v>6.2245493114044184</v>
      </c>
      <c r="JP49" s="159">
        <v>6.2245493114044184</v>
      </c>
      <c r="JQ49" s="159">
        <v>6.2245493114044184</v>
      </c>
      <c r="JR49" s="159">
        <v>6.2245493114044184</v>
      </c>
      <c r="JS49" s="159">
        <v>6.2245493114044184</v>
      </c>
      <c r="JT49" s="159">
        <v>6.4296194808152167</v>
      </c>
      <c r="JU49" s="159">
        <v>6.2245493114044184</v>
      </c>
      <c r="JV49" s="159">
        <v>6.2245493114044184</v>
      </c>
      <c r="JW49" s="159">
        <v>6.4296194808152167</v>
      </c>
      <c r="JX49" s="159">
        <v>6.2245493114044184</v>
      </c>
      <c r="JY49" s="159">
        <v>6.2245493114044184</v>
      </c>
      <c r="JZ49" s="159">
        <v>6.327084396109818</v>
      </c>
      <c r="KA49" s="159">
        <v>6.327084396109818</v>
      </c>
      <c r="KB49" s="159">
        <v>6.2245493114044184</v>
      </c>
      <c r="KC49" s="159">
        <v>6.2245493114044184</v>
      </c>
      <c r="KD49" s="159">
        <v>6.2245493114044184</v>
      </c>
      <c r="KE49" s="159">
        <v>6.2245493114044184</v>
      </c>
      <c r="KF49" s="159">
        <v>6.327084396109818</v>
      </c>
      <c r="KG49" s="159">
        <v>6.2245493114044184</v>
      </c>
      <c r="KH49" s="159">
        <v>6.327084396109818</v>
      </c>
      <c r="KI49" s="159">
        <v>6.2245493114044184</v>
      </c>
      <c r="KJ49" s="159">
        <v>6.2245493114044184</v>
      </c>
      <c r="KK49" s="159">
        <v>6.2245493114044184</v>
      </c>
      <c r="KL49" s="159">
        <v>6.2245493114044184</v>
      </c>
      <c r="KM49" s="159">
        <v>6.2245493114044184</v>
      </c>
      <c r="KN49" s="159">
        <v>6.2245493114044184</v>
      </c>
      <c r="KO49" s="159">
        <v>6.2245493114044184</v>
      </c>
      <c r="KP49" s="159">
        <v>6.2245493114044184</v>
      </c>
      <c r="KQ49" s="159">
        <v>6.327084396109818</v>
      </c>
      <c r="KR49" s="159">
        <v>6.2245493114044184</v>
      </c>
      <c r="KS49" s="159">
        <v>6.4296194808152167</v>
      </c>
      <c r="KT49" s="159">
        <v>6.327084396109818</v>
      </c>
      <c r="KU49" s="159">
        <v>6.4296194808152167</v>
      </c>
      <c r="KV49" s="159">
        <v>6.2245493114044184</v>
      </c>
      <c r="KW49" s="159">
        <v>6.327084396109818</v>
      </c>
      <c r="KX49" s="159">
        <v>6.2245493114044184</v>
      </c>
      <c r="KY49" s="159">
        <v>6.327084396109818</v>
      </c>
      <c r="KZ49" s="159">
        <v>6.327084396109818</v>
      </c>
      <c r="LA49" s="159">
        <v>6.4296194808152167</v>
      </c>
      <c r="LB49" s="159">
        <v>6.2245493114044184</v>
      </c>
      <c r="LC49" s="159">
        <v>6.4296194808152167</v>
      </c>
      <c r="LD49" s="159">
        <v>6.2245493114044184</v>
      </c>
      <c r="LE49" s="159">
        <v>6.2245493114044184</v>
      </c>
      <c r="LF49" s="159">
        <v>6.327084396109818</v>
      </c>
      <c r="LG49" s="159">
        <v>6.2245493114044184</v>
      </c>
      <c r="LH49" s="159">
        <v>6.2245493114044184</v>
      </c>
      <c r="LI49" s="159">
        <v>6.2245493114044184</v>
      </c>
      <c r="LJ49" s="159">
        <v>6.4296194808152167</v>
      </c>
      <c r="LK49" s="159">
        <v>6.327084396109818</v>
      </c>
      <c r="LL49" s="159">
        <v>6.4296194808152167</v>
      </c>
      <c r="LM49" s="159">
        <v>6.2245493114044184</v>
      </c>
      <c r="LN49" s="159">
        <v>6.4296194808152167</v>
      </c>
      <c r="LO49" s="159">
        <v>6.2245493114044184</v>
      </c>
      <c r="LP49" s="159">
        <v>6.2245493114044184</v>
      </c>
      <c r="LQ49" s="159">
        <v>6.2245493114044184</v>
      </c>
      <c r="LR49" s="159">
        <v>6.2245493114044184</v>
      </c>
      <c r="LS49" s="159">
        <v>6.2245493114044184</v>
      </c>
      <c r="LT49" s="159">
        <v>6.2245493114044184</v>
      </c>
      <c r="LU49" s="159">
        <v>6.2245493114044184</v>
      </c>
      <c r="LV49" s="159">
        <v>6.4296194808152167</v>
      </c>
      <c r="LW49" s="159">
        <v>6.2245493114044184</v>
      </c>
      <c r="LX49" s="159">
        <v>6.2245493114044184</v>
      </c>
      <c r="LY49" s="159">
        <v>6.4296194808152167</v>
      </c>
      <c r="LZ49" s="159">
        <v>6.327084396109818</v>
      </c>
      <c r="MA49" s="159">
        <v>6.2245493114044184</v>
      </c>
      <c r="MB49" s="159">
        <v>6.2245493114044184</v>
      </c>
      <c r="MC49" s="159">
        <v>6.2245493114044184</v>
      </c>
      <c r="MD49" s="159">
        <v>6.4296194808152167</v>
      </c>
      <c r="ME49" s="159">
        <v>6.327084396109818</v>
      </c>
      <c r="MF49" s="159">
        <v>6.2245493114044184</v>
      </c>
      <c r="MG49" s="159">
        <v>6.2245493114044184</v>
      </c>
      <c r="MH49" s="159">
        <v>6.4296194808152167</v>
      </c>
      <c r="MI49" s="159">
        <v>6.2245493114044184</v>
      </c>
      <c r="MJ49" s="159">
        <v>6.4296194808152167</v>
      </c>
      <c r="MK49" s="159">
        <v>6.2245493114044184</v>
      </c>
      <c r="ML49" s="159">
        <v>6.2245493114044184</v>
      </c>
      <c r="MM49" s="159">
        <v>6.2245493114044184</v>
      </c>
      <c r="MN49" s="159">
        <v>6.327084396109818</v>
      </c>
      <c r="MO49" s="159">
        <v>6.2245493114044184</v>
      </c>
      <c r="MP49" s="159">
        <v>6.4296194808152167</v>
      </c>
      <c r="MQ49" s="159">
        <v>6.2245493114044184</v>
      </c>
      <c r="MR49" s="159">
        <v>6.327084396109818</v>
      </c>
      <c r="MS49" s="159">
        <v>6.2245493114044184</v>
      </c>
      <c r="MT49" s="159">
        <v>6.2245493114044184</v>
      </c>
      <c r="MU49" s="159">
        <v>6.2245493114044184</v>
      </c>
      <c r="MV49" s="159">
        <v>6.327084396109818</v>
      </c>
      <c r="MW49" s="159">
        <v>6.4296194808152167</v>
      </c>
      <c r="MX49" s="159">
        <v>6.2245493114044184</v>
      </c>
      <c r="MY49" s="159">
        <v>6.2245493114044184</v>
      </c>
      <c r="MZ49" s="159">
        <v>6.4296194808152167</v>
      </c>
      <c r="NA49" s="159">
        <v>6.2245493114044184</v>
      </c>
      <c r="NB49" s="159">
        <v>6.2245493114044184</v>
      </c>
      <c r="NC49" s="159">
        <v>6.2245493114044184</v>
      </c>
      <c r="ND49" s="159">
        <v>6.4296194808152167</v>
      </c>
      <c r="NE49" s="159">
        <v>6.2245493114044184</v>
      </c>
      <c r="NF49" s="159">
        <v>6.2245493114044184</v>
      </c>
      <c r="NG49" s="159">
        <v>6.2245493114044184</v>
      </c>
      <c r="NH49" s="159">
        <v>6.2245493114044184</v>
      </c>
      <c r="NI49" s="159">
        <v>6.327084396109818</v>
      </c>
      <c r="NJ49" s="159">
        <v>6.2245493114044184</v>
      </c>
      <c r="NK49" s="159">
        <v>6.327084396109818</v>
      </c>
      <c r="NL49" s="159">
        <v>6.4296194808152167</v>
      </c>
      <c r="NM49" s="159">
        <v>6.2245493114044184</v>
      </c>
      <c r="NN49" s="159">
        <v>6.2245493114044184</v>
      </c>
      <c r="NO49" s="159">
        <v>6.2245493114044184</v>
      </c>
      <c r="NP49" s="159">
        <v>6.2245493114044184</v>
      </c>
      <c r="NQ49" s="159">
        <v>6.327084396109818</v>
      </c>
      <c r="NR49" s="159">
        <v>6.327084396109818</v>
      </c>
      <c r="NS49" s="159">
        <v>6.2245493114044184</v>
      </c>
      <c r="NT49" s="159">
        <v>6.2245493114044184</v>
      </c>
      <c r="NU49" s="159">
        <v>6.2245493114044184</v>
      </c>
      <c r="NV49" s="159">
        <v>6.4296194808152167</v>
      </c>
      <c r="NW49" s="159">
        <v>6.2245493114044184</v>
      </c>
      <c r="NX49" s="159">
        <v>6.2245493114044184</v>
      </c>
      <c r="NY49" s="159">
        <v>6.2245493114044184</v>
      </c>
      <c r="NZ49" s="159">
        <v>6.327084396109818</v>
      </c>
      <c r="OA49" s="159">
        <v>6.327084396109818</v>
      </c>
      <c r="OB49" s="159">
        <v>6.2245493114044184</v>
      </c>
      <c r="OC49" s="159">
        <v>6.2245493114044184</v>
      </c>
      <c r="OD49" s="159">
        <v>6.4296194808152167</v>
      </c>
      <c r="OE49" s="159">
        <v>6.2245493114044184</v>
      </c>
      <c r="OF49" s="159">
        <v>6.327084396109818</v>
      </c>
      <c r="OG49" s="159">
        <v>6.2245493114044184</v>
      </c>
      <c r="OH49" s="159">
        <v>6.2245493114044184</v>
      </c>
      <c r="OI49" s="159">
        <v>6.2245493114044184</v>
      </c>
      <c r="OJ49" s="159">
        <v>6.327084396109818</v>
      </c>
      <c r="OK49" s="159">
        <v>6.2245493114044184</v>
      </c>
      <c r="OL49" s="159">
        <v>6.2245493114044184</v>
      </c>
      <c r="OM49" s="159">
        <v>6.327084396109818</v>
      </c>
      <c r="ON49" s="159">
        <v>6.2245493114044184</v>
      </c>
      <c r="OO49" s="159">
        <v>6.2245493114044184</v>
      </c>
      <c r="OP49" s="159">
        <v>6.4296194808152167</v>
      </c>
      <c r="OQ49" s="159">
        <v>6.2245493114044184</v>
      </c>
      <c r="OR49" s="159">
        <v>6.327084396109818</v>
      </c>
      <c r="OS49" s="159">
        <v>6.2245493114044184</v>
      </c>
      <c r="OT49" s="159">
        <v>6.2245493114044184</v>
      </c>
      <c r="OU49" s="159">
        <v>6.327084396109818</v>
      </c>
      <c r="OV49" s="159">
        <v>6.4296194808152167</v>
      </c>
      <c r="OW49" s="159">
        <v>6.2245493114044184</v>
      </c>
      <c r="OX49" s="159">
        <v>6.327084396109818</v>
      </c>
      <c r="OY49" s="159">
        <v>6.2245493114044184</v>
      </c>
      <c r="OZ49" s="159">
        <v>6.4296194808152167</v>
      </c>
      <c r="PA49" s="159">
        <v>6.327084396109818</v>
      </c>
      <c r="PB49" s="159">
        <v>6.2245493114044184</v>
      </c>
      <c r="PC49" s="159">
        <v>6.2245493114044184</v>
      </c>
      <c r="PD49" s="159">
        <v>6.2245493114044184</v>
      </c>
      <c r="PE49" s="159">
        <v>6.327084396109818</v>
      </c>
      <c r="PF49" s="159">
        <v>6.2245493114044184</v>
      </c>
      <c r="PG49" s="159">
        <v>6.4296194808152167</v>
      </c>
      <c r="PH49" s="159">
        <v>6.4296194808152167</v>
      </c>
      <c r="PI49" s="159">
        <v>6.2245493114044184</v>
      </c>
      <c r="PJ49" s="159">
        <v>6.327084396109818</v>
      </c>
      <c r="PK49" s="159">
        <v>6.327084396109818</v>
      </c>
      <c r="PL49" s="159">
        <v>6.4296194808152167</v>
      </c>
      <c r="PM49" s="159">
        <v>6.2245493114044184</v>
      </c>
      <c r="PN49" s="159">
        <v>6.327084396109818</v>
      </c>
      <c r="PO49" s="159">
        <v>6.327084396109818</v>
      </c>
      <c r="PP49" s="159">
        <v>6.2245493114044184</v>
      </c>
      <c r="PQ49" s="159">
        <v>6.2245493114044184</v>
      </c>
      <c r="PR49" s="159">
        <v>6.327084396109818</v>
      </c>
      <c r="PS49" s="159">
        <v>6.2245493114044184</v>
      </c>
      <c r="PT49" s="159">
        <v>6.2245493114044184</v>
      </c>
      <c r="PU49" s="159">
        <v>6.4296194808152167</v>
      </c>
      <c r="PV49" s="159">
        <v>6.4296194808152167</v>
      </c>
      <c r="PW49" s="159">
        <v>6.4296194808152167</v>
      </c>
      <c r="PX49" s="159">
        <v>6.2245493114044184</v>
      </c>
      <c r="PY49" s="159">
        <v>6.4296194808152167</v>
      </c>
      <c r="PZ49" s="159">
        <v>6.4296194808152167</v>
      </c>
      <c r="QA49" s="159">
        <v>6.2245493114044184</v>
      </c>
      <c r="QB49" s="159">
        <v>6.2245493114044184</v>
      </c>
      <c r="QC49" s="159">
        <v>6.327084396109818</v>
      </c>
      <c r="QD49" s="159">
        <v>6.4296194808152167</v>
      </c>
      <c r="QE49" s="159">
        <v>6.2245493114044184</v>
      </c>
      <c r="QF49" s="159">
        <v>6.4296194808152167</v>
      </c>
      <c r="QG49" s="159">
        <v>6.2245493114044184</v>
      </c>
      <c r="QH49" s="159">
        <v>6.2245493114044184</v>
      </c>
      <c r="QI49" s="159">
        <v>6.2245493114044184</v>
      </c>
      <c r="QJ49" s="159">
        <v>6.4296194808152167</v>
      </c>
      <c r="QK49" s="159">
        <v>6.2245493114044184</v>
      </c>
      <c r="QL49" s="159">
        <v>6.327084396109818</v>
      </c>
      <c r="QM49" s="159">
        <v>6.327084396109818</v>
      </c>
      <c r="QN49" s="159">
        <v>6.2245493114044184</v>
      </c>
      <c r="QO49" s="159">
        <v>6.327084396109818</v>
      </c>
      <c r="QP49" s="159">
        <v>6.2245493114044184</v>
      </c>
      <c r="QQ49" s="159">
        <v>6.2245493114044184</v>
      </c>
      <c r="QR49" s="159">
        <v>6.2245493114044184</v>
      </c>
      <c r="QS49" s="159">
        <v>6.327084396109818</v>
      </c>
      <c r="QT49" s="159">
        <v>6.4296194808152167</v>
      </c>
      <c r="QU49" s="159">
        <v>6.2245493114044184</v>
      </c>
      <c r="QV49" s="159">
        <v>6.327084396109818</v>
      </c>
      <c r="QW49" s="159">
        <v>6.2245493114044184</v>
      </c>
      <c r="QX49" s="159">
        <v>6.2245493114044184</v>
      </c>
      <c r="QY49" s="159">
        <v>6.327084396109818</v>
      </c>
      <c r="QZ49" s="159">
        <v>6.4296194808152167</v>
      </c>
      <c r="RA49" s="159">
        <v>6.2245493114044184</v>
      </c>
      <c r="RB49" s="159">
        <v>6.327084396109818</v>
      </c>
      <c r="RC49" s="159">
        <v>6.327084396109818</v>
      </c>
      <c r="RD49" s="159">
        <v>6.4296194808152167</v>
      </c>
      <c r="RE49" s="159">
        <v>6.2245493114044184</v>
      </c>
      <c r="RF49" s="159">
        <v>6.2245493114044184</v>
      </c>
      <c r="RG49" s="159">
        <v>6.327084396109818</v>
      </c>
      <c r="RH49" s="159">
        <v>6.2245493114044184</v>
      </c>
      <c r="RI49" s="159">
        <v>6.2245493114044184</v>
      </c>
      <c r="RJ49" s="159">
        <v>6.2245493114044184</v>
      </c>
      <c r="RK49" s="159">
        <v>6.4296194808152167</v>
      </c>
      <c r="RL49" s="159">
        <v>6.2245493114044184</v>
      </c>
      <c r="RM49" s="159">
        <v>6.327084396109818</v>
      </c>
      <c r="RN49" s="159">
        <v>6.2245493114044184</v>
      </c>
      <c r="RO49" s="159">
        <v>6.2245493114044184</v>
      </c>
      <c r="RP49" s="159">
        <v>6.327084396109818</v>
      </c>
      <c r="RQ49" s="159">
        <v>6.2245493114044184</v>
      </c>
      <c r="RR49" s="159">
        <v>6.2245493114044184</v>
      </c>
      <c r="RS49" s="159">
        <v>6.327084396109818</v>
      </c>
      <c r="RT49" s="159">
        <v>6.2245493114044184</v>
      </c>
      <c r="RU49" s="159">
        <v>6.4296194808152167</v>
      </c>
      <c r="RV49" s="159">
        <v>6.2245493114044184</v>
      </c>
      <c r="RW49" s="159">
        <v>6.4296194808152167</v>
      </c>
      <c r="RX49" s="159">
        <v>6.2245493114044184</v>
      </c>
      <c r="RY49" s="159">
        <v>6.4296194808152167</v>
      </c>
      <c r="RZ49" s="159">
        <v>6.2245493114044184</v>
      </c>
      <c r="SA49" s="159">
        <v>6.2245493114044184</v>
      </c>
      <c r="SB49" s="159">
        <v>6.327084396109818</v>
      </c>
      <c r="SC49" s="159">
        <v>6.327084396109818</v>
      </c>
      <c r="SD49" s="159">
        <v>6.2245493114044184</v>
      </c>
      <c r="SE49" s="159">
        <v>6.2245493114044184</v>
      </c>
      <c r="SF49" s="159">
        <v>6.2245493114044184</v>
      </c>
      <c r="SG49" s="159">
        <v>6.2245493114044184</v>
      </c>
    </row>
    <row r="50" spans="1:501" x14ac:dyDescent="0.35">
      <c r="A50" s="158">
        <v>2036</v>
      </c>
      <c r="B50" s="159">
        <v>6.6023323538917609</v>
      </c>
      <c r="C50" s="159">
        <v>6.312953786990386</v>
      </c>
      <c r="D50" s="159">
        <v>6.4576430704410743</v>
      </c>
      <c r="E50" s="159">
        <v>6.312953786990386</v>
      </c>
      <c r="F50" s="159">
        <v>6.4576430704410743</v>
      </c>
      <c r="G50" s="159">
        <v>6.312953786990386</v>
      </c>
      <c r="H50" s="159">
        <v>6.312953786990386</v>
      </c>
      <c r="I50" s="159">
        <v>6.312953786990386</v>
      </c>
      <c r="J50" s="159">
        <v>6.312953786990386</v>
      </c>
      <c r="K50" s="159">
        <v>6.4576430704410743</v>
      </c>
      <c r="L50" s="159">
        <v>6.312953786990386</v>
      </c>
      <c r="M50" s="159">
        <v>6.4576430704410743</v>
      </c>
      <c r="N50" s="159">
        <v>6.312953786990386</v>
      </c>
      <c r="O50" s="159">
        <v>6.312953786990386</v>
      </c>
      <c r="P50" s="159">
        <v>6.312953786990386</v>
      </c>
      <c r="Q50" s="159">
        <v>6.4576430704410743</v>
      </c>
      <c r="R50" s="159">
        <v>6.312953786990386</v>
      </c>
      <c r="S50" s="159">
        <v>6.312953786990386</v>
      </c>
      <c r="T50" s="159">
        <v>6.312953786990386</v>
      </c>
      <c r="U50" s="159">
        <v>6.6023323538917609</v>
      </c>
      <c r="V50" s="159">
        <v>6.312953786990386</v>
      </c>
      <c r="W50" s="159">
        <v>6.312953786990386</v>
      </c>
      <c r="X50" s="159">
        <v>6.312953786990386</v>
      </c>
      <c r="Y50" s="159">
        <v>6.312953786990386</v>
      </c>
      <c r="Z50" s="159">
        <v>6.312953786990386</v>
      </c>
      <c r="AA50" s="159">
        <v>6.312953786990386</v>
      </c>
      <c r="AB50" s="159">
        <v>6.312953786990386</v>
      </c>
      <c r="AC50" s="159">
        <v>6.312953786990386</v>
      </c>
      <c r="AD50" s="159">
        <v>6.312953786990386</v>
      </c>
      <c r="AE50" s="159">
        <v>6.6023323538917609</v>
      </c>
      <c r="AF50" s="159">
        <v>6.4576430704410743</v>
      </c>
      <c r="AG50" s="159">
        <v>6.312953786990386</v>
      </c>
      <c r="AH50" s="159">
        <v>6.312953786990386</v>
      </c>
      <c r="AI50" s="159">
        <v>6.312953786990386</v>
      </c>
      <c r="AJ50" s="159">
        <v>6.312953786990386</v>
      </c>
      <c r="AK50" s="159">
        <v>6.6023323538917609</v>
      </c>
      <c r="AL50" s="159">
        <v>6.4576430704410743</v>
      </c>
      <c r="AM50" s="159">
        <v>6.312953786990386</v>
      </c>
      <c r="AN50" s="159">
        <v>6.4576430704410743</v>
      </c>
      <c r="AO50" s="159">
        <v>6.6023323538917609</v>
      </c>
      <c r="AP50" s="159">
        <v>6.4576430704410743</v>
      </c>
      <c r="AQ50" s="159">
        <v>6.312953786990386</v>
      </c>
      <c r="AR50" s="159">
        <v>6.4576430704410743</v>
      </c>
      <c r="AS50" s="159">
        <v>6.312953786990386</v>
      </c>
      <c r="AT50" s="159">
        <v>6.6023323538917609</v>
      </c>
      <c r="AU50" s="159">
        <v>6.312953786990386</v>
      </c>
      <c r="AV50" s="159">
        <v>6.6023323538917609</v>
      </c>
      <c r="AW50" s="159">
        <v>6.312953786990386</v>
      </c>
      <c r="AX50" s="159">
        <v>6.312953786990386</v>
      </c>
      <c r="AY50" s="159">
        <v>6.312953786990386</v>
      </c>
      <c r="AZ50" s="159">
        <v>6.4576430704410743</v>
      </c>
      <c r="BA50" s="159">
        <v>6.312953786990386</v>
      </c>
      <c r="BB50" s="159">
        <v>6.6023323538917609</v>
      </c>
      <c r="BC50" s="159">
        <v>6.312953786990386</v>
      </c>
      <c r="BD50" s="159">
        <v>6.312953786990386</v>
      </c>
      <c r="BE50" s="159">
        <v>6.4576430704410743</v>
      </c>
      <c r="BF50" s="159">
        <v>6.6023323538917609</v>
      </c>
      <c r="BG50" s="159">
        <v>6.312953786990386</v>
      </c>
      <c r="BH50" s="159">
        <v>6.312953786990386</v>
      </c>
      <c r="BI50" s="159">
        <v>6.6023323538917609</v>
      </c>
      <c r="BJ50" s="159">
        <v>6.312953786990386</v>
      </c>
      <c r="BK50" s="159">
        <v>6.312953786990386</v>
      </c>
      <c r="BL50" s="159">
        <v>6.4576430704410743</v>
      </c>
      <c r="BM50" s="159">
        <v>6.6023323538917609</v>
      </c>
      <c r="BN50" s="159">
        <v>6.312953786990386</v>
      </c>
      <c r="BO50" s="159">
        <v>6.312953786990386</v>
      </c>
      <c r="BP50" s="159">
        <v>6.4576430704410743</v>
      </c>
      <c r="BQ50" s="159">
        <v>6.312953786990386</v>
      </c>
      <c r="BR50" s="159">
        <v>6.4576430704410743</v>
      </c>
      <c r="BS50" s="159">
        <v>6.312953786990386</v>
      </c>
      <c r="BT50" s="159">
        <v>6.4576430704410743</v>
      </c>
      <c r="BU50" s="159">
        <v>6.6023323538917609</v>
      </c>
      <c r="BV50" s="159">
        <v>6.312953786990386</v>
      </c>
      <c r="BW50" s="159">
        <v>6.312953786990386</v>
      </c>
      <c r="BX50" s="159">
        <v>6.4576430704410743</v>
      </c>
      <c r="BY50" s="159">
        <v>6.4576430704410743</v>
      </c>
      <c r="BZ50" s="159">
        <v>6.6023323538917609</v>
      </c>
      <c r="CA50" s="159">
        <v>6.6023323538917609</v>
      </c>
      <c r="CB50" s="159">
        <v>6.312953786990386</v>
      </c>
      <c r="CC50" s="159">
        <v>6.312953786990386</v>
      </c>
      <c r="CD50" s="159">
        <v>6.312953786990386</v>
      </c>
      <c r="CE50" s="159">
        <v>6.4576430704410743</v>
      </c>
      <c r="CF50" s="159">
        <v>6.312953786990386</v>
      </c>
      <c r="CG50" s="159">
        <v>6.6023323538917609</v>
      </c>
      <c r="CH50" s="159">
        <v>6.312953786990386</v>
      </c>
      <c r="CI50" s="159">
        <v>6.312953786990386</v>
      </c>
      <c r="CJ50" s="159">
        <v>6.312953786990386</v>
      </c>
      <c r="CK50" s="159">
        <v>6.312953786990386</v>
      </c>
      <c r="CL50" s="159">
        <v>6.312953786990386</v>
      </c>
      <c r="CM50" s="159">
        <v>6.312953786990386</v>
      </c>
      <c r="CN50" s="159">
        <v>6.312953786990386</v>
      </c>
      <c r="CO50" s="159">
        <v>6.312953786990386</v>
      </c>
      <c r="CP50" s="159">
        <v>6.4576430704410743</v>
      </c>
      <c r="CQ50" s="159">
        <v>6.312953786990386</v>
      </c>
      <c r="CR50" s="159">
        <v>6.312953786990386</v>
      </c>
      <c r="CS50" s="159">
        <v>6.4576430704410743</v>
      </c>
      <c r="CT50" s="159">
        <v>6.6023323538917609</v>
      </c>
      <c r="CU50" s="159">
        <v>6.312953786990386</v>
      </c>
      <c r="CV50" s="159">
        <v>6.312953786990386</v>
      </c>
      <c r="CW50" s="159">
        <v>6.6023323538917609</v>
      </c>
      <c r="CX50" s="159">
        <v>6.4576430704410743</v>
      </c>
      <c r="CY50" s="159">
        <v>6.312953786990386</v>
      </c>
      <c r="CZ50" s="159">
        <v>6.4576430704410743</v>
      </c>
      <c r="DA50" s="159">
        <v>6.312953786990386</v>
      </c>
      <c r="DB50" s="159">
        <v>6.312953786990386</v>
      </c>
      <c r="DC50" s="159">
        <v>6.312953786990386</v>
      </c>
      <c r="DD50" s="159">
        <v>6.312953786990386</v>
      </c>
      <c r="DE50" s="159">
        <v>6.6023323538917609</v>
      </c>
      <c r="DF50" s="159">
        <v>6.312953786990386</v>
      </c>
      <c r="DG50" s="159">
        <v>6.6023323538917609</v>
      </c>
      <c r="DH50" s="159">
        <v>6.6023323538917609</v>
      </c>
      <c r="DI50" s="159">
        <v>6.312953786990386</v>
      </c>
      <c r="DJ50" s="159">
        <v>6.6023323538917609</v>
      </c>
      <c r="DK50" s="159">
        <v>6.312953786990386</v>
      </c>
      <c r="DL50" s="159">
        <v>6.312953786990386</v>
      </c>
      <c r="DM50" s="159">
        <v>6.312953786990386</v>
      </c>
      <c r="DN50" s="159">
        <v>6.312953786990386</v>
      </c>
      <c r="DO50" s="159">
        <v>6.6023323538917609</v>
      </c>
      <c r="DP50" s="159">
        <v>6.4576430704410743</v>
      </c>
      <c r="DQ50" s="159">
        <v>6.4576430704410743</v>
      </c>
      <c r="DR50" s="159">
        <v>6.6023323538917609</v>
      </c>
      <c r="DS50" s="159">
        <v>6.312953786990386</v>
      </c>
      <c r="DT50" s="159">
        <v>6.312953786990386</v>
      </c>
      <c r="DU50" s="159">
        <v>6.312953786990386</v>
      </c>
      <c r="DV50" s="159">
        <v>6.4576430704410743</v>
      </c>
      <c r="DW50" s="159">
        <v>6.312953786990386</v>
      </c>
      <c r="DX50" s="159">
        <v>6.312953786990386</v>
      </c>
      <c r="DY50" s="159">
        <v>6.312953786990386</v>
      </c>
      <c r="DZ50" s="159">
        <v>6.4576430704410743</v>
      </c>
      <c r="EA50" s="159">
        <v>6.4576430704410743</v>
      </c>
      <c r="EB50" s="159">
        <v>6.4576430704410743</v>
      </c>
      <c r="EC50" s="159">
        <v>6.312953786990386</v>
      </c>
      <c r="ED50" s="159">
        <v>6.312953786990386</v>
      </c>
      <c r="EE50" s="159">
        <v>6.312953786990386</v>
      </c>
      <c r="EF50" s="159">
        <v>6.312953786990386</v>
      </c>
      <c r="EG50" s="159">
        <v>6.6023323538917609</v>
      </c>
      <c r="EH50" s="159">
        <v>6.6023323538917609</v>
      </c>
      <c r="EI50" s="159">
        <v>6.6023323538917609</v>
      </c>
      <c r="EJ50" s="159">
        <v>6.312953786990386</v>
      </c>
      <c r="EK50" s="159">
        <v>6.312953786990386</v>
      </c>
      <c r="EL50" s="159">
        <v>6.6023323538917609</v>
      </c>
      <c r="EM50" s="159">
        <v>6.312953786990386</v>
      </c>
      <c r="EN50" s="159">
        <v>6.312953786990386</v>
      </c>
      <c r="EO50" s="159">
        <v>6.6023323538917609</v>
      </c>
      <c r="EP50" s="159">
        <v>6.312953786990386</v>
      </c>
      <c r="EQ50" s="159">
        <v>6.6023323538917609</v>
      </c>
      <c r="ER50" s="159">
        <v>6.4576430704410743</v>
      </c>
      <c r="ES50" s="159">
        <v>6.6023323538917609</v>
      </c>
      <c r="ET50" s="159">
        <v>6.312953786990386</v>
      </c>
      <c r="EU50" s="159">
        <v>6.312953786990386</v>
      </c>
      <c r="EV50" s="159">
        <v>6.6023323538917609</v>
      </c>
      <c r="EW50" s="159">
        <v>6.312953786990386</v>
      </c>
      <c r="EX50" s="159">
        <v>6.312953786990386</v>
      </c>
      <c r="EY50" s="159">
        <v>6.312953786990386</v>
      </c>
      <c r="EZ50" s="159">
        <v>6.4576430704410743</v>
      </c>
      <c r="FA50" s="159">
        <v>6.6023323538917609</v>
      </c>
      <c r="FB50" s="159">
        <v>6.312953786990386</v>
      </c>
      <c r="FC50" s="159">
        <v>6.6023323538917609</v>
      </c>
      <c r="FD50" s="159">
        <v>6.312953786990386</v>
      </c>
      <c r="FE50" s="159">
        <v>6.312953786990386</v>
      </c>
      <c r="FF50" s="159">
        <v>6.312953786990386</v>
      </c>
      <c r="FG50" s="159">
        <v>6.312953786990386</v>
      </c>
      <c r="FH50" s="159">
        <v>6.312953786990386</v>
      </c>
      <c r="FI50" s="159">
        <v>6.312953786990386</v>
      </c>
      <c r="FJ50" s="159">
        <v>6.312953786990386</v>
      </c>
      <c r="FK50" s="159">
        <v>6.312953786990386</v>
      </c>
      <c r="FL50" s="159">
        <v>6.6023323538917609</v>
      </c>
      <c r="FM50" s="159">
        <v>6.6023323538917609</v>
      </c>
      <c r="FN50" s="159">
        <v>6.6023323538917609</v>
      </c>
      <c r="FO50" s="159">
        <v>6.6023323538917609</v>
      </c>
      <c r="FP50" s="159">
        <v>6.312953786990386</v>
      </c>
      <c r="FQ50" s="159">
        <v>6.312953786990386</v>
      </c>
      <c r="FR50" s="159">
        <v>6.312953786990386</v>
      </c>
      <c r="FS50" s="159">
        <v>6.312953786990386</v>
      </c>
      <c r="FT50" s="159">
        <v>6.312953786990386</v>
      </c>
      <c r="FU50" s="159">
        <v>6.6023323538917609</v>
      </c>
      <c r="FV50" s="159">
        <v>6.312953786990386</v>
      </c>
      <c r="FW50" s="159">
        <v>6.6023323538917609</v>
      </c>
      <c r="FX50" s="159">
        <v>6.312953786990386</v>
      </c>
      <c r="FY50" s="159">
        <v>6.6023323538917609</v>
      </c>
      <c r="FZ50" s="159">
        <v>6.4576430704410743</v>
      </c>
      <c r="GA50" s="159">
        <v>6.312953786990386</v>
      </c>
      <c r="GB50" s="159">
        <v>6.312953786990386</v>
      </c>
      <c r="GC50" s="159">
        <v>6.312953786990386</v>
      </c>
      <c r="GD50" s="159">
        <v>6.312953786990386</v>
      </c>
      <c r="GE50" s="159">
        <v>6.312953786990386</v>
      </c>
      <c r="GF50" s="159">
        <v>6.312953786990386</v>
      </c>
      <c r="GG50" s="159">
        <v>6.6023323538917609</v>
      </c>
      <c r="GH50" s="159">
        <v>6.312953786990386</v>
      </c>
      <c r="GI50" s="159">
        <v>6.312953786990386</v>
      </c>
      <c r="GJ50" s="159">
        <v>6.312953786990386</v>
      </c>
      <c r="GK50" s="159">
        <v>6.312953786990386</v>
      </c>
      <c r="GL50" s="159">
        <v>6.312953786990386</v>
      </c>
      <c r="GM50" s="159">
        <v>6.312953786990386</v>
      </c>
      <c r="GN50" s="159">
        <v>6.312953786990386</v>
      </c>
      <c r="GO50" s="159">
        <v>6.6023323538917609</v>
      </c>
      <c r="GP50" s="159">
        <v>6.6023323538917609</v>
      </c>
      <c r="GQ50" s="159">
        <v>6.312953786990386</v>
      </c>
      <c r="GR50" s="159">
        <v>6.312953786990386</v>
      </c>
      <c r="GS50" s="159">
        <v>6.312953786990386</v>
      </c>
      <c r="GT50" s="159">
        <v>6.312953786990386</v>
      </c>
      <c r="GU50" s="159">
        <v>6.4576430704410743</v>
      </c>
      <c r="GV50" s="159">
        <v>6.312953786990386</v>
      </c>
      <c r="GW50" s="159">
        <v>6.4576430704410743</v>
      </c>
      <c r="GX50" s="159">
        <v>6.4576430704410743</v>
      </c>
      <c r="GY50" s="159">
        <v>6.312953786990386</v>
      </c>
      <c r="GZ50" s="159">
        <v>6.312953786990386</v>
      </c>
      <c r="HA50" s="159">
        <v>6.312953786990386</v>
      </c>
      <c r="HB50" s="159">
        <v>6.6023323538917609</v>
      </c>
      <c r="HC50" s="159">
        <v>6.312953786990386</v>
      </c>
      <c r="HD50" s="159">
        <v>6.312953786990386</v>
      </c>
      <c r="HE50" s="159">
        <v>6.312953786990386</v>
      </c>
      <c r="HF50" s="159">
        <v>6.6023323538917609</v>
      </c>
      <c r="HG50" s="159">
        <v>6.4576430704410743</v>
      </c>
      <c r="HH50" s="159">
        <v>6.6023323538917609</v>
      </c>
      <c r="HI50" s="159">
        <v>6.4576430704410743</v>
      </c>
      <c r="HJ50" s="159">
        <v>6.312953786990386</v>
      </c>
      <c r="HK50" s="159">
        <v>6.4576430704410743</v>
      </c>
      <c r="HL50" s="159">
        <v>6.312953786990386</v>
      </c>
      <c r="HM50" s="159">
        <v>6.312953786990386</v>
      </c>
      <c r="HN50" s="159">
        <v>6.312953786990386</v>
      </c>
      <c r="HO50" s="159">
        <v>6.312953786990386</v>
      </c>
      <c r="HP50" s="159">
        <v>6.312953786990386</v>
      </c>
      <c r="HQ50" s="159">
        <v>6.312953786990386</v>
      </c>
      <c r="HR50" s="159">
        <v>6.6023323538917609</v>
      </c>
      <c r="HS50" s="159">
        <v>6.312953786990386</v>
      </c>
      <c r="HT50" s="159">
        <v>6.4576430704410743</v>
      </c>
      <c r="HU50" s="159">
        <v>6.312953786990386</v>
      </c>
      <c r="HV50" s="159">
        <v>6.312953786990386</v>
      </c>
      <c r="HW50" s="159">
        <v>6.312953786990386</v>
      </c>
      <c r="HX50" s="159">
        <v>6.6023323538917609</v>
      </c>
      <c r="HY50" s="159">
        <v>6.312953786990386</v>
      </c>
      <c r="HZ50" s="159">
        <v>6.6023323538917609</v>
      </c>
      <c r="IA50" s="159">
        <v>6.312953786990386</v>
      </c>
      <c r="IB50" s="159">
        <v>6.4576430704410743</v>
      </c>
      <c r="IC50" s="159">
        <v>6.312953786990386</v>
      </c>
      <c r="ID50" s="159">
        <v>6.312953786990386</v>
      </c>
      <c r="IE50" s="159">
        <v>6.312953786990386</v>
      </c>
      <c r="IF50" s="159">
        <v>6.6023323538917609</v>
      </c>
      <c r="IG50" s="159">
        <v>6.312953786990386</v>
      </c>
      <c r="IH50" s="159">
        <v>6.4576430704410743</v>
      </c>
      <c r="II50" s="159">
        <v>6.312953786990386</v>
      </c>
      <c r="IJ50" s="159">
        <v>6.6023323538917609</v>
      </c>
      <c r="IK50" s="159">
        <v>6.312953786990386</v>
      </c>
      <c r="IL50" s="159">
        <v>6.312953786990386</v>
      </c>
      <c r="IM50" s="159">
        <v>6.312953786990386</v>
      </c>
      <c r="IN50" s="159">
        <v>6.4576430704410743</v>
      </c>
      <c r="IO50" s="159">
        <v>6.6023323538917609</v>
      </c>
      <c r="IP50" s="159">
        <v>6.6023323538917609</v>
      </c>
      <c r="IQ50" s="159">
        <v>6.6023323538917609</v>
      </c>
      <c r="IR50" s="159">
        <v>6.312953786990386</v>
      </c>
      <c r="IS50" s="159">
        <v>6.4576430704410743</v>
      </c>
      <c r="IT50" s="159">
        <v>6.6023323538917609</v>
      </c>
      <c r="IU50" s="159">
        <v>6.4576430704410743</v>
      </c>
      <c r="IV50" s="159">
        <v>6.312953786990386</v>
      </c>
      <c r="IW50" s="159">
        <v>6.4576430704410743</v>
      </c>
      <c r="IX50" s="159">
        <v>6.6023323538917609</v>
      </c>
      <c r="IY50" s="159">
        <v>6.312953786990386</v>
      </c>
      <c r="IZ50" s="159">
        <v>6.312953786990386</v>
      </c>
      <c r="JA50" s="159">
        <v>6.6023323538917609</v>
      </c>
      <c r="JB50" s="159">
        <v>6.312953786990386</v>
      </c>
      <c r="JC50" s="159">
        <v>6.312953786990386</v>
      </c>
      <c r="JD50" s="159">
        <v>6.6023323538917609</v>
      </c>
      <c r="JE50" s="159">
        <v>6.312953786990386</v>
      </c>
      <c r="JF50" s="159">
        <v>6.4576430704410743</v>
      </c>
      <c r="JG50" s="159">
        <v>6.6023323538917609</v>
      </c>
      <c r="JH50" s="159">
        <v>6.312953786990386</v>
      </c>
      <c r="JI50" s="159">
        <v>6.312953786990386</v>
      </c>
      <c r="JJ50" s="159">
        <v>6.312953786990386</v>
      </c>
      <c r="JK50" s="159">
        <v>6.4576430704410743</v>
      </c>
      <c r="JL50" s="159">
        <v>6.312953786990386</v>
      </c>
      <c r="JM50" s="159">
        <v>6.312953786990386</v>
      </c>
      <c r="JN50" s="159">
        <v>6.312953786990386</v>
      </c>
      <c r="JO50" s="159">
        <v>6.312953786990386</v>
      </c>
      <c r="JP50" s="159">
        <v>6.312953786990386</v>
      </c>
      <c r="JQ50" s="159">
        <v>6.312953786990386</v>
      </c>
      <c r="JR50" s="159">
        <v>6.312953786990386</v>
      </c>
      <c r="JS50" s="159">
        <v>6.312953786990386</v>
      </c>
      <c r="JT50" s="159">
        <v>6.6023323538917609</v>
      </c>
      <c r="JU50" s="159">
        <v>6.312953786990386</v>
      </c>
      <c r="JV50" s="159">
        <v>6.312953786990386</v>
      </c>
      <c r="JW50" s="159">
        <v>6.6023323538917609</v>
      </c>
      <c r="JX50" s="159">
        <v>6.312953786990386</v>
      </c>
      <c r="JY50" s="159">
        <v>6.312953786990386</v>
      </c>
      <c r="JZ50" s="159">
        <v>6.4576430704410743</v>
      </c>
      <c r="KA50" s="159">
        <v>6.4576430704410743</v>
      </c>
      <c r="KB50" s="159">
        <v>6.312953786990386</v>
      </c>
      <c r="KC50" s="159">
        <v>6.312953786990386</v>
      </c>
      <c r="KD50" s="159">
        <v>6.312953786990386</v>
      </c>
      <c r="KE50" s="159">
        <v>6.312953786990386</v>
      </c>
      <c r="KF50" s="159">
        <v>6.4576430704410743</v>
      </c>
      <c r="KG50" s="159">
        <v>6.312953786990386</v>
      </c>
      <c r="KH50" s="159">
        <v>6.4576430704410743</v>
      </c>
      <c r="KI50" s="159">
        <v>6.312953786990386</v>
      </c>
      <c r="KJ50" s="159">
        <v>6.312953786990386</v>
      </c>
      <c r="KK50" s="159">
        <v>6.312953786990386</v>
      </c>
      <c r="KL50" s="159">
        <v>6.312953786990386</v>
      </c>
      <c r="KM50" s="159">
        <v>6.312953786990386</v>
      </c>
      <c r="KN50" s="159">
        <v>6.312953786990386</v>
      </c>
      <c r="KO50" s="159">
        <v>6.312953786990386</v>
      </c>
      <c r="KP50" s="159">
        <v>6.312953786990386</v>
      </c>
      <c r="KQ50" s="159">
        <v>6.4576430704410743</v>
      </c>
      <c r="KR50" s="159">
        <v>6.312953786990386</v>
      </c>
      <c r="KS50" s="159">
        <v>6.6023323538917609</v>
      </c>
      <c r="KT50" s="159">
        <v>6.4576430704410743</v>
      </c>
      <c r="KU50" s="159">
        <v>6.6023323538917609</v>
      </c>
      <c r="KV50" s="159">
        <v>6.312953786990386</v>
      </c>
      <c r="KW50" s="159">
        <v>6.4576430704410743</v>
      </c>
      <c r="KX50" s="159">
        <v>6.312953786990386</v>
      </c>
      <c r="KY50" s="159">
        <v>6.4576430704410743</v>
      </c>
      <c r="KZ50" s="159">
        <v>6.4576430704410743</v>
      </c>
      <c r="LA50" s="159">
        <v>6.6023323538917609</v>
      </c>
      <c r="LB50" s="159">
        <v>6.312953786990386</v>
      </c>
      <c r="LC50" s="159">
        <v>6.6023323538917609</v>
      </c>
      <c r="LD50" s="159">
        <v>6.312953786990386</v>
      </c>
      <c r="LE50" s="159">
        <v>6.312953786990386</v>
      </c>
      <c r="LF50" s="159">
        <v>6.4576430704410743</v>
      </c>
      <c r="LG50" s="159">
        <v>6.312953786990386</v>
      </c>
      <c r="LH50" s="159">
        <v>6.312953786990386</v>
      </c>
      <c r="LI50" s="159">
        <v>6.312953786990386</v>
      </c>
      <c r="LJ50" s="159">
        <v>6.6023323538917609</v>
      </c>
      <c r="LK50" s="159">
        <v>6.4576430704410743</v>
      </c>
      <c r="LL50" s="159">
        <v>6.6023323538917609</v>
      </c>
      <c r="LM50" s="159">
        <v>6.312953786990386</v>
      </c>
      <c r="LN50" s="159">
        <v>6.6023323538917609</v>
      </c>
      <c r="LO50" s="159">
        <v>6.312953786990386</v>
      </c>
      <c r="LP50" s="159">
        <v>6.312953786990386</v>
      </c>
      <c r="LQ50" s="159">
        <v>6.312953786990386</v>
      </c>
      <c r="LR50" s="159">
        <v>6.312953786990386</v>
      </c>
      <c r="LS50" s="159">
        <v>6.312953786990386</v>
      </c>
      <c r="LT50" s="159">
        <v>6.312953786990386</v>
      </c>
      <c r="LU50" s="159">
        <v>6.312953786990386</v>
      </c>
      <c r="LV50" s="159">
        <v>6.6023323538917609</v>
      </c>
      <c r="LW50" s="159">
        <v>6.312953786990386</v>
      </c>
      <c r="LX50" s="159">
        <v>6.312953786990386</v>
      </c>
      <c r="LY50" s="159">
        <v>6.6023323538917609</v>
      </c>
      <c r="LZ50" s="159">
        <v>6.4576430704410743</v>
      </c>
      <c r="MA50" s="159">
        <v>6.312953786990386</v>
      </c>
      <c r="MB50" s="159">
        <v>6.312953786990386</v>
      </c>
      <c r="MC50" s="159">
        <v>6.312953786990386</v>
      </c>
      <c r="MD50" s="159">
        <v>6.6023323538917609</v>
      </c>
      <c r="ME50" s="159">
        <v>6.4576430704410743</v>
      </c>
      <c r="MF50" s="159">
        <v>6.312953786990386</v>
      </c>
      <c r="MG50" s="159">
        <v>6.312953786990386</v>
      </c>
      <c r="MH50" s="159">
        <v>6.6023323538917609</v>
      </c>
      <c r="MI50" s="159">
        <v>6.312953786990386</v>
      </c>
      <c r="MJ50" s="159">
        <v>6.6023323538917609</v>
      </c>
      <c r="MK50" s="159">
        <v>6.312953786990386</v>
      </c>
      <c r="ML50" s="159">
        <v>6.312953786990386</v>
      </c>
      <c r="MM50" s="159">
        <v>6.312953786990386</v>
      </c>
      <c r="MN50" s="159">
        <v>6.4576430704410743</v>
      </c>
      <c r="MO50" s="159">
        <v>6.312953786990386</v>
      </c>
      <c r="MP50" s="159">
        <v>6.6023323538917609</v>
      </c>
      <c r="MQ50" s="159">
        <v>6.312953786990386</v>
      </c>
      <c r="MR50" s="159">
        <v>6.4576430704410743</v>
      </c>
      <c r="MS50" s="159">
        <v>6.312953786990386</v>
      </c>
      <c r="MT50" s="159">
        <v>6.312953786990386</v>
      </c>
      <c r="MU50" s="159">
        <v>6.312953786990386</v>
      </c>
      <c r="MV50" s="159">
        <v>6.4576430704410743</v>
      </c>
      <c r="MW50" s="159">
        <v>6.6023323538917609</v>
      </c>
      <c r="MX50" s="159">
        <v>6.312953786990386</v>
      </c>
      <c r="MY50" s="159">
        <v>6.312953786990386</v>
      </c>
      <c r="MZ50" s="159">
        <v>6.6023323538917609</v>
      </c>
      <c r="NA50" s="159">
        <v>6.312953786990386</v>
      </c>
      <c r="NB50" s="159">
        <v>6.312953786990386</v>
      </c>
      <c r="NC50" s="159">
        <v>6.312953786990386</v>
      </c>
      <c r="ND50" s="159">
        <v>6.6023323538917609</v>
      </c>
      <c r="NE50" s="159">
        <v>6.312953786990386</v>
      </c>
      <c r="NF50" s="159">
        <v>6.312953786990386</v>
      </c>
      <c r="NG50" s="159">
        <v>6.312953786990386</v>
      </c>
      <c r="NH50" s="159">
        <v>6.312953786990386</v>
      </c>
      <c r="NI50" s="159">
        <v>6.4576430704410743</v>
      </c>
      <c r="NJ50" s="159">
        <v>6.312953786990386</v>
      </c>
      <c r="NK50" s="159">
        <v>6.4576430704410743</v>
      </c>
      <c r="NL50" s="159">
        <v>6.6023323538917609</v>
      </c>
      <c r="NM50" s="159">
        <v>6.312953786990386</v>
      </c>
      <c r="NN50" s="159">
        <v>6.312953786990386</v>
      </c>
      <c r="NO50" s="159">
        <v>6.312953786990386</v>
      </c>
      <c r="NP50" s="159">
        <v>6.312953786990386</v>
      </c>
      <c r="NQ50" s="159">
        <v>6.4576430704410743</v>
      </c>
      <c r="NR50" s="159">
        <v>6.4576430704410743</v>
      </c>
      <c r="NS50" s="159">
        <v>6.312953786990386</v>
      </c>
      <c r="NT50" s="159">
        <v>6.312953786990386</v>
      </c>
      <c r="NU50" s="159">
        <v>6.312953786990386</v>
      </c>
      <c r="NV50" s="159">
        <v>6.6023323538917609</v>
      </c>
      <c r="NW50" s="159">
        <v>6.312953786990386</v>
      </c>
      <c r="NX50" s="159">
        <v>6.312953786990386</v>
      </c>
      <c r="NY50" s="159">
        <v>6.312953786990386</v>
      </c>
      <c r="NZ50" s="159">
        <v>6.4576430704410743</v>
      </c>
      <c r="OA50" s="159">
        <v>6.4576430704410743</v>
      </c>
      <c r="OB50" s="159">
        <v>6.312953786990386</v>
      </c>
      <c r="OC50" s="159">
        <v>6.312953786990386</v>
      </c>
      <c r="OD50" s="159">
        <v>6.6023323538917609</v>
      </c>
      <c r="OE50" s="159">
        <v>6.312953786990386</v>
      </c>
      <c r="OF50" s="159">
        <v>6.4576430704410743</v>
      </c>
      <c r="OG50" s="159">
        <v>6.312953786990386</v>
      </c>
      <c r="OH50" s="159">
        <v>6.312953786990386</v>
      </c>
      <c r="OI50" s="159">
        <v>6.312953786990386</v>
      </c>
      <c r="OJ50" s="159">
        <v>6.4576430704410743</v>
      </c>
      <c r="OK50" s="159">
        <v>6.312953786990386</v>
      </c>
      <c r="OL50" s="159">
        <v>6.312953786990386</v>
      </c>
      <c r="OM50" s="159">
        <v>6.4576430704410743</v>
      </c>
      <c r="ON50" s="159">
        <v>6.312953786990386</v>
      </c>
      <c r="OO50" s="159">
        <v>6.312953786990386</v>
      </c>
      <c r="OP50" s="159">
        <v>6.6023323538917609</v>
      </c>
      <c r="OQ50" s="159">
        <v>6.312953786990386</v>
      </c>
      <c r="OR50" s="159">
        <v>6.4576430704410743</v>
      </c>
      <c r="OS50" s="159">
        <v>6.312953786990386</v>
      </c>
      <c r="OT50" s="159">
        <v>6.312953786990386</v>
      </c>
      <c r="OU50" s="159">
        <v>6.4576430704410743</v>
      </c>
      <c r="OV50" s="159">
        <v>6.6023323538917609</v>
      </c>
      <c r="OW50" s="159">
        <v>6.312953786990386</v>
      </c>
      <c r="OX50" s="159">
        <v>6.4576430704410743</v>
      </c>
      <c r="OY50" s="159">
        <v>6.312953786990386</v>
      </c>
      <c r="OZ50" s="159">
        <v>6.6023323538917609</v>
      </c>
      <c r="PA50" s="159">
        <v>6.4576430704410743</v>
      </c>
      <c r="PB50" s="159">
        <v>6.312953786990386</v>
      </c>
      <c r="PC50" s="159">
        <v>6.312953786990386</v>
      </c>
      <c r="PD50" s="159">
        <v>6.312953786990386</v>
      </c>
      <c r="PE50" s="159">
        <v>6.4576430704410743</v>
      </c>
      <c r="PF50" s="159">
        <v>6.312953786990386</v>
      </c>
      <c r="PG50" s="159">
        <v>6.6023323538917609</v>
      </c>
      <c r="PH50" s="159">
        <v>6.6023323538917609</v>
      </c>
      <c r="PI50" s="159">
        <v>6.312953786990386</v>
      </c>
      <c r="PJ50" s="159">
        <v>6.4576430704410743</v>
      </c>
      <c r="PK50" s="159">
        <v>6.4576430704410743</v>
      </c>
      <c r="PL50" s="159">
        <v>6.6023323538917609</v>
      </c>
      <c r="PM50" s="159">
        <v>6.312953786990386</v>
      </c>
      <c r="PN50" s="159">
        <v>6.4576430704410743</v>
      </c>
      <c r="PO50" s="159">
        <v>6.4576430704410743</v>
      </c>
      <c r="PP50" s="159">
        <v>6.312953786990386</v>
      </c>
      <c r="PQ50" s="159">
        <v>6.312953786990386</v>
      </c>
      <c r="PR50" s="159">
        <v>6.4576430704410743</v>
      </c>
      <c r="PS50" s="159">
        <v>6.312953786990386</v>
      </c>
      <c r="PT50" s="159">
        <v>6.312953786990386</v>
      </c>
      <c r="PU50" s="159">
        <v>6.6023323538917609</v>
      </c>
      <c r="PV50" s="159">
        <v>6.6023323538917609</v>
      </c>
      <c r="PW50" s="159">
        <v>6.6023323538917609</v>
      </c>
      <c r="PX50" s="159">
        <v>6.312953786990386</v>
      </c>
      <c r="PY50" s="159">
        <v>6.6023323538917609</v>
      </c>
      <c r="PZ50" s="159">
        <v>6.6023323538917609</v>
      </c>
      <c r="QA50" s="159">
        <v>6.312953786990386</v>
      </c>
      <c r="QB50" s="159">
        <v>6.312953786990386</v>
      </c>
      <c r="QC50" s="159">
        <v>6.4576430704410743</v>
      </c>
      <c r="QD50" s="159">
        <v>6.6023323538917609</v>
      </c>
      <c r="QE50" s="159">
        <v>6.312953786990386</v>
      </c>
      <c r="QF50" s="159">
        <v>6.6023323538917609</v>
      </c>
      <c r="QG50" s="159">
        <v>6.312953786990386</v>
      </c>
      <c r="QH50" s="159">
        <v>6.312953786990386</v>
      </c>
      <c r="QI50" s="159">
        <v>6.312953786990386</v>
      </c>
      <c r="QJ50" s="159">
        <v>6.6023323538917609</v>
      </c>
      <c r="QK50" s="159">
        <v>6.312953786990386</v>
      </c>
      <c r="QL50" s="159">
        <v>6.4576430704410743</v>
      </c>
      <c r="QM50" s="159">
        <v>6.4576430704410743</v>
      </c>
      <c r="QN50" s="159">
        <v>6.312953786990386</v>
      </c>
      <c r="QO50" s="159">
        <v>6.4576430704410743</v>
      </c>
      <c r="QP50" s="159">
        <v>6.312953786990386</v>
      </c>
      <c r="QQ50" s="159">
        <v>6.312953786990386</v>
      </c>
      <c r="QR50" s="159">
        <v>6.312953786990386</v>
      </c>
      <c r="QS50" s="159">
        <v>6.4576430704410743</v>
      </c>
      <c r="QT50" s="159">
        <v>6.6023323538917609</v>
      </c>
      <c r="QU50" s="159">
        <v>6.312953786990386</v>
      </c>
      <c r="QV50" s="159">
        <v>6.4576430704410743</v>
      </c>
      <c r="QW50" s="159">
        <v>6.312953786990386</v>
      </c>
      <c r="QX50" s="159">
        <v>6.312953786990386</v>
      </c>
      <c r="QY50" s="159">
        <v>6.4576430704410743</v>
      </c>
      <c r="QZ50" s="159">
        <v>6.6023323538917609</v>
      </c>
      <c r="RA50" s="159">
        <v>6.312953786990386</v>
      </c>
      <c r="RB50" s="159">
        <v>6.4576430704410743</v>
      </c>
      <c r="RC50" s="159">
        <v>6.4576430704410743</v>
      </c>
      <c r="RD50" s="159">
        <v>6.6023323538917609</v>
      </c>
      <c r="RE50" s="159">
        <v>6.312953786990386</v>
      </c>
      <c r="RF50" s="159">
        <v>6.312953786990386</v>
      </c>
      <c r="RG50" s="159">
        <v>6.4576430704410743</v>
      </c>
      <c r="RH50" s="159">
        <v>6.312953786990386</v>
      </c>
      <c r="RI50" s="159">
        <v>6.312953786990386</v>
      </c>
      <c r="RJ50" s="159">
        <v>6.312953786990386</v>
      </c>
      <c r="RK50" s="159">
        <v>6.6023323538917609</v>
      </c>
      <c r="RL50" s="159">
        <v>6.312953786990386</v>
      </c>
      <c r="RM50" s="159">
        <v>6.4576430704410743</v>
      </c>
      <c r="RN50" s="159">
        <v>6.312953786990386</v>
      </c>
      <c r="RO50" s="159">
        <v>6.312953786990386</v>
      </c>
      <c r="RP50" s="159">
        <v>6.4576430704410743</v>
      </c>
      <c r="RQ50" s="159">
        <v>6.312953786990386</v>
      </c>
      <c r="RR50" s="159">
        <v>6.312953786990386</v>
      </c>
      <c r="RS50" s="159">
        <v>6.4576430704410743</v>
      </c>
      <c r="RT50" s="159">
        <v>6.312953786990386</v>
      </c>
      <c r="RU50" s="159">
        <v>6.6023323538917609</v>
      </c>
      <c r="RV50" s="159">
        <v>6.312953786990386</v>
      </c>
      <c r="RW50" s="159">
        <v>6.6023323538917609</v>
      </c>
      <c r="RX50" s="159">
        <v>6.312953786990386</v>
      </c>
      <c r="RY50" s="159">
        <v>6.6023323538917609</v>
      </c>
      <c r="RZ50" s="159">
        <v>6.312953786990386</v>
      </c>
      <c r="SA50" s="159">
        <v>6.312953786990386</v>
      </c>
      <c r="SB50" s="159">
        <v>6.4576430704410743</v>
      </c>
      <c r="SC50" s="159">
        <v>6.4576430704410743</v>
      </c>
      <c r="SD50" s="159">
        <v>6.312953786990386</v>
      </c>
      <c r="SE50" s="159">
        <v>6.312953786990386</v>
      </c>
      <c r="SF50" s="159">
        <v>6.312953786990386</v>
      </c>
      <c r="SG50" s="159">
        <v>6.312953786990386</v>
      </c>
    </row>
    <row r="51" spans="1:501" x14ac:dyDescent="0.35">
      <c r="A51" s="158">
        <v>2037</v>
      </c>
      <c r="B51" s="159">
        <v>6.7808920331878957</v>
      </c>
      <c r="C51" s="159">
        <v>6.4013582625763545</v>
      </c>
      <c r="D51" s="159">
        <v>6.5911251478821242</v>
      </c>
      <c r="E51" s="159">
        <v>6.4013582625763545</v>
      </c>
      <c r="F51" s="159">
        <v>6.5911251478821242</v>
      </c>
      <c r="G51" s="159">
        <v>6.4013582625763545</v>
      </c>
      <c r="H51" s="159">
        <v>6.4013582625763545</v>
      </c>
      <c r="I51" s="159">
        <v>6.4013582625763545</v>
      </c>
      <c r="J51" s="159">
        <v>6.4013582625763545</v>
      </c>
      <c r="K51" s="159">
        <v>6.5911251478821242</v>
      </c>
      <c r="L51" s="159">
        <v>6.4013582625763545</v>
      </c>
      <c r="M51" s="159">
        <v>6.5911251478821242</v>
      </c>
      <c r="N51" s="159">
        <v>6.4013582625763545</v>
      </c>
      <c r="O51" s="159">
        <v>6.4013582625763545</v>
      </c>
      <c r="P51" s="159">
        <v>6.4013582625763545</v>
      </c>
      <c r="Q51" s="159">
        <v>6.5911251478821242</v>
      </c>
      <c r="R51" s="159">
        <v>6.4013582625763545</v>
      </c>
      <c r="S51" s="159">
        <v>6.4013582625763545</v>
      </c>
      <c r="T51" s="159">
        <v>6.4013582625763545</v>
      </c>
      <c r="U51" s="159">
        <v>6.7808920331878957</v>
      </c>
      <c r="V51" s="159">
        <v>6.4013582625763545</v>
      </c>
      <c r="W51" s="159">
        <v>6.4013582625763545</v>
      </c>
      <c r="X51" s="159">
        <v>6.4013582625763545</v>
      </c>
      <c r="Y51" s="159">
        <v>6.4013582625763545</v>
      </c>
      <c r="Z51" s="159">
        <v>6.4013582625763545</v>
      </c>
      <c r="AA51" s="159">
        <v>6.4013582625763545</v>
      </c>
      <c r="AB51" s="159">
        <v>6.4013582625763545</v>
      </c>
      <c r="AC51" s="159">
        <v>6.4013582625763545</v>
      </c>
      <c r="AD51" s="159">
        <v>6.4013582625763545</v>
      </c>
      <c r="AE51" s="159">
        <v>6.7808920331878957</v>
      </c>
      <c r="AF51" s="159">
        <v>6.5911251478821242</v>
      </c>
      <c r="AG51" s="159">
        <v>6.4013582625763545</v>
      </c>
      <c r="AH51" s="159">
        <v>6.4013582625763545</v>
      </c>
      <c r="AI51" s="159">
        <v>6.4013582625763545</v>
      </c>
      <c r="AJ51" s="159">
        <v>6.4013582625763545</v>
      </c>
      <c r="AK51" s="159">
        <v>6.7808920331878957</v>
      </c>
      <c r="AL51" s="159">
        <v>6.5911251478821242</v>
      </c>
      <c r="AM51" s="159">
        <v>6.4013582625763545</v>
      </c>
      <c r="AN51" s="159">
        <v>6.5911251478821242</v>
      </c>
      <c r="AO51" s="159">
        <v>6.7808920331878957</v>
      </c>
      <c r="AP51" s="159">
        <v>6.5911251478821242</v>
      </c>
      <c r="AQ51" s="159">
        <v>6.4013582625763545</v>
      </c>
      <c r="AR51" s="159">
        <v>6.5911251478821242</v>
      </c>
      <c r="AS51" s="159">
        <v>6.4013582625763545</v>
      </c>
      <c r="AT51" s="159">
        <v>6.7808920331878957</v>
      </c>
      <c r="AU51" s="159">
        <v>6.4013582625763545</v>
      </c>
      <c r="AV51" s="159">
        <v>6.7808920331878957</v>
      </c>
      <c r="AW51" s="159">
        <v>6.4013582625763545</v>
      </c>
      <c r="AX51" s="159">
        <v>6.4013582625763545</v>
      </c>
      <c r="AY51" s="159">
        <v>6.4013582625763545</v>
      </c>
      <c r="AZ51" s="159">
        <v>6.5911251478821242</v>
      </c>
      <c r="BA51" s="159">
        <v>6.4013582625763545</v>
      </c>
      <c r="BB51" s="159">
        <v>6.7808920331878957</v>
      </c>
      <c r="BC51" s="159">
        <v>6.4013582625763545</v>
      </c>
      <c r="BD51" s="159">
        <v>6.4013582625763545</v>
      </c>
      <c r="BE51" s="159">
        <v>6.5911251478821242</v>
      </c>
      <c r="BF51" s="159">
        <v>6.7808920331878957</v>
      </c>
      <c r="BG51" s="159">
        <v>6.4013582625763545</v>
      </c>
      <c r="BH51" s="159">
        <v>6.4013582625763545</v>
      </c>
      <c r="BI51" s="159">
        <v>6.7808920331878957</v>
      </c>
      <c r="BJ51" s="159">
        <v>6.4013582625763545</v>
      </c>
      <c r="BK51" s="159">
        <v>6.4013582625763545</v>
      </c>
      <c r="BL51" s="159">
        <v>6.5911251478821242</v>
      </c>
      <c r="BM51" s="159">
        <v>6.7808920331878957</v>
      </c>
      <c r="BN51" s="159">
        <v>6.4013582625763545</v>
      </c>
      <c r="BO51" s="159">
        <v>6.4013582625763545</v>
      </c>
      <c r="BP51" s="159">
        <v>6.5911251478821242</v>
      </c>
      <c r="BQ51" s="159">
        <v>6.4013582625763545</v>
      </c>
      <c r="BR51" s="159">
        <v>6.5911251478821242</v>
      </c>
      <c r="BS51" s="159">
        <v>6.4013582625763545</v>
      </c>
      <c r="BT51" s="159">
        <v>6.5911251478821242</v>
      </c>
      <c r="BU51" s="159">
        <v>6.7808920331878957</v>
      </c>
      <c r="BV51" s="159">
        <v>6.4013582625763545</v>
      </c>
      <c r="BW51" s="159">
        <v>6.4013582625763545</v>
      </c>
      <c r="BX51" s="159">
        <v>6.5911251478821242</v>
      </c>
      <c r="BY51" s="159">
        <v>6.5911251478821242</v>
      </c>
      <c r="BZ51" s="159">
        <v>6.7808920331878957</v>
      </c>
      <c r="CA51" s="159">
        <v>6.7808920331878957</v>
      </c>
      <c r="CB51" s="159">
        <v>6.4013582625763545</v>
      </c>
      <c r="CC51" s="159">
        <v>6.4013582625763545</v>
      </c>
      <c r="CD51" s="159">
        <v>6.4013582625763545</v>
      </c>
      <c r="CE51" s="159">
        <v>6.5911251478821242</v>
      </c>
      <c r="CF51" s="159">
        <v>6.4013582625763545</v>
      </c>
      <c r="CG51" s="159">
        <v>6.7808920331878957</v>
      </c>
      <c r="CH51" s="159">
        <v>6.4013582625763545</v>
      </c>
      <c r="CI51" s="159">
        <v>6.4013582625763545</v>
      </c>
      <c r="CJ51" s="159">
        <v>6.4013582625763545</v>
      </c>
      <c r="CK51" s="159">
        <v>6.4013582625763545</v>
      </c>
      <c r="CL51" s="159">
        <v>6.4013582625763545</v>
      </c>
      <c r="CM51" s="159">
        <v>6.4013582625763545</v>
      </c>
      <c r="CN51" s="159">
        <v>6.4013582625763545</v>
      </c>
      <c r="CO51" s="159">
        <v>6.4013582625763545</v>
      </c>
      <c r="CP51" s="159">
        <v>6.5911251478821242</v>
      </c>
      <c r="CQ51" s="159">
        <v>6.4013582625763545</v>
      </c>
      <c r="CR51" s="159">
        <v>6.4013582625763545</v>
      </c>
      <c r="CS51" s="159">
        <v>6.5911251478821242</v>
      </c>
      <c r="CT51" s="159">
        <v>6.7808920331878957</v>
      </c>
      <c r="CU51" s="159">
        <v>6.4013582625763545</v>
      </c>
      <c r="CV51" s="159">
        <v>6.4013582625763545</v>
      </c>
      <c r="CW51" s="159">
        <v>6.7808920331878957</v>
      </c>
      <c r="CX51" s="159">
        <v>6.5911251478821242</v>
      </c>
      <c r="CY51" s="159">
        <v>6.4013582625763545</v>
      </c>
      <c r="CZ51" s="159">
        <v>6.5911251478821242</v>
      </c>
      <c r="DA51" s="159">
        <v>6.4013582625763545</v>
      </c>
      <c r="DB51" s="159">
        <v>6.4013582625763545</v>
      </c>
      <c r="DC51" s="159">
        <v>6.4013582625763545</v>
      </c>
      <c r="DD51" s="159">
        <v>6.4013582625763545</v>
      </c>
      <c r="DE51" s="159">
        <v>6.7808920331878957</v>
      </c>
      <c r="DF51" s="159">
        <v>6.4013582625763545</v>
      </c>
      <c r="DG51" s="159">
        <v>6.7808920331878957</v>
      </c>
      <c r="DH51" s="159">
        <v>6.7808920331878957</v>
      </c>
      <c r="DI51" s="159">
        <v>6.4013582625763545</v>
      </c>
      <c r="DJ51" s="159">
        <v>6.7808920331878957</v>
      </c>
      <c r="DK51" s="159">
        <v>6.4013582625763545</v>
      </c>
      <c r="DL51" s="159">
        <v>6.4013582625763545</v>
      </c>
      <c r="DM51" s="159">
        <v>6.4013582625763545</v>
      </c>
      <c r="DN51" s="159">
        <v>6.4013582625763545</v>
      </c>
      <c r="DO51" s="159">
        <v>6.7808920331878957</v>
      </c>
      <c r="DP51" s="159">
        <v>6.5911251478821242</v>
      </c>
      <c r="DQ51" s="159">
        <v>6.5911251478821242</v>
      </c>
      <c r="DR51" s="159">
        <v>6.7808920331878957</v>
      </c>
      <c r="DS51" s="159">
        <v>6.4013582625763545</v>
      </c>
      <c r="DT51" s="159">
        <v>6.4013582625763545</v>
      </c>
      <c r="DU51" s="159">
        <v>6.4013582625763545</v>
      </c>
      <c r="DV51" s="159">
        <v>6.5911251478821242</v>
      </c>
      <c r="DW51" s="159">
        <v>6.4013582625763545</v>
      </c>
      <c r="DX51" s="159">
        <v>6.4013582625763545</v>
      </c>
      <c r="DY51" s="159">
        <v>6.4013582625763545</v>
      </c>
      <c r="DZ51" s="159">
        <v>6.5911251478821242</v>
      </c>
      <c r="EA51" s="159">
        <v>6.5911251478821242</v>
      </c>
      <c r="EB51" s="159">
        <v>6.5911251478821242</v>
      </c>
      <c r="EC51" s="159">
        <v>6.4013582625763545</v>
      </c>
      <c r="ED51" s="159">
        <v>6.4013582625763545</v>
      </c>
      <c r="EE51" s="159">
        <v>6.4013582625763545</v>
      </c>
      <c r="EF51" s="159">
        <v>6.4013582625763545</v>
      </c>
      <c r="EG51" s="159">
        <v>6.7808920331878957</v>
      </c>
      <c r="EH51" s="159">
        <v>6.7808920331878957</v>
      </c>
      <c r="EI51" s="159">
        <v>6.7808920331878957</v>
      </c>
      <c r="EJ51" s="159">
        <v>6.4013582625763545</v>
      </c>
      <c r="EK51" s="159">
        <v>6.4013582625763545</v>
      </c>
      <c r="EL51" s="159">
        <v>6.7808920331878957</v>
      </c>
      <c r="EM51" s="159">
        <v>6.4013582625763545</v>
      </c>
      <c r="EN51" s="159">
        <v>6.4013582625763545</v>
      </c>
      <c r="EO51" s="159">
        <v>6.7808920331878957</v>
      </c>
      <c r="EP51" s="159">
        <v>6.4013582625763545</v>
      </c>
      <c r="EQ51" s="159">
        <v>6.7808920331878957</v>
      </c>
      <c r="ER51" s="159">
        <v>6.5911251478821242</v>
      </c>
      <c r="ES51" s="159">
        <v>6.7808920331878957</v>
      </c>
      <c r="ET51" s="159">
        <v>6.4013582625763545</v>
      </c>
      <c r="EU51" s="159">
        <v>6.4013582625763545</v>
      </c>
      <c r="EV51" s="159">
        <v>6.7808920331878957</v>
      </c>
      <c r="EW51" s="159">
        <v>6.4013582625763545</v>
      </c>
      <c r="EX51" s="159">
        <v>6.4013582625763545</v>
      </c>
      <c r="EY51" s="159">
        <v>6.4013582625763545</v>
      </c>
      <c r="EZ51" s="159">
        <v>6.5911251478821242</v>
      </c>
      <c r="FA51" s="159">
        <v>6.7808920331878957</v>
      </c>
      <c r="FB51" s="159">
        <v>6.4013582625763545</v>
      </c>
      <c r="FC51" s="159">
        <v>6.7808920331878957</v>
      </c>
      <c r="FD51" s="159">
        <v>6.4013582625763545</v>
      </c>
      <c r="FE51" s="159">
        <v>6.4013582625763545</v>
      </c>
      <c r="FF51" s="159">
        <v>6.4013582625763545</v>
      </c>
      <c r="FG51" s="159">
        <v>6.4013582625763545</v>
      </c>
      <c r="FH51" s="159">
        <v>6.4013582625763545</v>
      </c>
      <c r="FI51" s="159">
        <v>6.4013582625763545</v>
      </c>
      <c r="FJ51" s="159">
        <v>6.4013582625763545</v>
      </c>
      <c r="FK51" s="159">
        <v>6.4013582625763545</v>
      </c>
      <c r="FL51" s="159">
        <v>6.7808920331878957</v>
      </c>
      <c r="FM51" s="159">
        <v>6.7808920331878957</v>
      </c>
      <c r="FN51" s="159">
        <v>6.7808920331878957</v>
      </c>
      <c r="FO51" s="159">
        <v>6.7808920331878957</v>
      </c>
      <c r="FP51" s="159">
        <v>6.4013582625763545</v>
      </c>
      <c r="FQ51" s="159">
        <v>6.4013582625763545</v>
      </c>
      <c r="FR51" s="159">
        <v>6.4013582625763545</v>
      </c>
      <c r="FS51" s="159">
        <v>6.4013582625763545</v>
      </c>
      <c r="FT51" s="159">
        <v>6.4013582625763545</v>
      </c>
      <c r="FU51" s="159">
        <v>6.7808920331878957</v>
      </c>
      <c r="FV51" s="159">
        <v>6.4013582625763545</v>
      </c>
      <c r="FW51" s="159">
        <v>6.7808920331878957</v>
      </c>
      <c r="FX51" s="159">
        <v>6.4013582625763545</v>
      </c>
      <c r="FY51" s="159">
        <v>6.7808920331878957</v>
      </c>
      <c r="FZ51" s="159">
        <v>6.5911251478821242</v>
      </c>
      <c r="GA51" s="159">
        <v>6.4013582625763545</v>
      </c>
      <c r="GB51" s="159">
        <v>6.4013582625763545</v>
      </c>
      <c r="GC51" s="159">
        <v>6.4013582625763545</v>
      </c>
      <c r="GD51" s="159">
        <v>6.4013582625763545</v>
      </c>
      <c r="GE51" s="159">
        <v>6.4013582625763545</v>
      </c>
      <c r="GF51" s="159">
        <v>6.4013582625763545</v>
      </c>
      <c r="GG51" s="159">
        <v>6.7808920331878957</v>
      </c>
      <c r="GH51" s="159">
        <v>6.4013582625763545</v>
      </c>
      <c r="GI51" s="159">
        <v>6.4013582625763545</v>
      </c>
      <c r="GJ51" s="159">
        <v>6.4013582625763545</v>
      </c>
      <c r="GK51" s="159">
        <v>6.4013582625763545</v>
      </c>
      <c r="GL51" s="159">
        <v>6.4013582625763545</v>
      </c>
      <c r="GM51" s="159">
        <v>6.4013582625763545</v>
      </c>
      <c r="GN51" s="159">
        <v>6.4013582625763545</v>
      </c>
      <c r="GO51" s="159">
        <v>6.7808920331878957</v>
      </c>
      <c r="GP51" s="159">
        <v>6.7808920331878957</v>
      </c>
      <c r="GQ51" s="159">
        <v>6.4013582625763545</v>
      </c>
      <c r="GR51" s="159">
        <v>6.4013582625763545</v>
      </c>
      <c r="GS51" s="159">
        <v>6.4013582625763545</v>
      </c>
      <c r="GT51" s="159">
        <v>6.4013582625763545</v>
      </c>
      <c r="GU51" s="159">
        <v>6.5911251478821242</v>
      </c>
      <c r="GV51" s="159">
        <v>6.4013582625763545</v>
      </c>
      <c r="GW51" s="159">
        <v>6.5911251478821242</v>
      </c>
      <c r="GX51" s="159">
        <v>6.5911251478821242</v>
      </c>
      <c r="GY51" s="159">
        <v>6.4013582625763545</v>
      </c>
      <c r="GZ51" s="159">
        <v>6.4013582625763545</v>
      </c>
      <c r="HA51" s="159">
        <v>6.4013582625763545</v>
      </c>
      <c r="HB51" s="159">
        <v>6.7808920331878957</v>
      </c>
      <c r="HC51" s="159">
        <v>6.4013582625763545</v>
      </c>
      <c r="HD51" s="159">
        <v>6.4013582625763545</v>
      </c>
      <c r="HE51" s="159">
        <v>6.4013582625763545</v>
      </c>
      <c r="HF51" s="159">
        <v>6.7808920331878957</v>
      </c>
      <c r="HG51" s="159">
        <v>6.5911251478821242</v>
      </c>
      <c r="HH51" s="159">
        <v>6.7808920331878957</v>
      </c>
      <c r="HI51" s="159">
        <v>6.5911251478821242</v>
      </c>
      <c r="HJ51" s="159">
        <v>6.4013582625763545</v>
      </c>
      <c r="HK51" s="159">
        <v>6.5911251478821242</v>
      </c>
      <c r="HL51" s="159">
        <v>6.4013582625763545</v>
      </c>
      <c r="HM51" s="159">
        <v>6.4013582625763545</v>
      </c>
      <c r="HN51" s="159">
        <v>6.4013582625763545</v>
      </c>
      <c r="HO51" s="159">
        <v>6.4013582625763545</v>
      </c>
      <c r="HP51" s="159">
        <v>6.4013582625763545</v>
      </c>
      <c r="HQ51" s="159">
        <v>6.4013582625763545</v>
      </c>
      <c r="HR51" s="159">
        <v>6.7808920331878957</v>
      </c>
      <c r="HS51" s="159">
        <v>6.4013582625763545</v>
      </c>
      <c r="HT51" s="159">
        <v>6.5911251478821242</v>
      </c>
      <c r="HU51" s="159">
        <v>6.4013582625763545</v>
      </c>
      <c r="HV51" s="159">
        <v>6.4013582625763545</v>
      </c>
      <c r="HW51" s="159">
        <v>6.4013582625763545</v>
      </c>
      <c r="HX51" s="159">
        <v>6.7808920331878957</v>
      </c>
      <c r="HY51" s="159">
        <v>6.4013582625763545</v>
      </c>
      <c r="HZ51" s="159">
        <v>6.7808920331878957</v>
      </c>
      <c r="IA51" s="159">
        <v>6.4013582625763545</v>
      </c>
      <c r="IB51" s="159">
        <v>6.5911251478821242</v>
      </c>
      <c r="IC51" s="159">
        <v>6.4013582625763545</v>
      </c>
      <c r="ID51" s="159">
        <v>6.4013582625763545</v>
      </c>
      <c r="IE51" s="159">
        <v>6.4013582625763545</v>
      </c>
      <c r="IF51" s="159">
        <v>6.7808920331878957</v>
      </c>
      <c r="IG51" s="159">
        <v>6.4013582625763545</v>
      </c>
      <c r="IH51" s="159">
        <v>6.5911251478821242</v>
      </c>
      <c r="II51" s="159">
        <v>6.4013582625763545</v>
      </c>
      <c r="IJ51" s="159">
        <v>6.7808920331878957</v>
      </c>
      <c r="IK51" s="159">
        <v>6.4013582625763545</v>
      </c>
      <c r="IL51" s="159">
        <v>6.4013582625763545</v>
      </c>
      <c r="IM51" s="159">
        <v>6.4013582625763545</v>
      </c>
      <c r="IN51" s="159">
        <v>6.5911251478821242</v>
      </c>
      <c r="IO51" s="159">
        <v>6.7808920331878957</v>
      </c>
      <c r="IP51" s="159">
        <v>6.7808920331878957</v>
      </c>
      <c r="IQ51" s="159">
        <v>6.7808920331878957</v>
      </c>
      <c r="IR51" s="159">
        <v>6.4013582625763545</v>
      </c>
      <c r="IS51" s="159">
        <v>6.5911251478821242</v>
      </c>
      <c r="IT51" s="159">
        <v>6.7808920331878957</v>
      </c>
      <c r="IU51" s="159">
        <v>6.5911251478821242</v>
      </c>
      <c r="IV51" s="159">
        <v>6.4013582625763545</v>
      </c>
      <c r="IW51" s="159">
        <v>6.5911251478821242</v>
      </c>
      <c r="IX51" s="159">
        <v>6.7808920331878957</v>
      </c>
      <c r="IY51" s="159">
        <v>6.4013582625763545</v>
      </c>
      <c r="IZ51" s="159">
        <v>6.4013582625763545</v>
      </c>
      <c r="JA51" s="159">
        <v>6.7808920331878957</v>
      </c>
      <c r="JB51" s="159">
        <v>6.4013582625763545</v>
      </c>
      <c r="JC51" s="159">
        <v>6.4013582625763545</v>
      </c>
      <c r="JD51" s="159">
        <v>6.7808920331878957</v>
      </c>
      <c r="JE51" s="159">
        <v>6.4013582625763545</v>
      </c>
      <c r="JF51" s="159">
        <v>6.5911251478821242</v>
      </c>
      <c r="JG51" s="159">
        <v>6.7808920331878957</v>
      </c>
      <c r="JH51" s="159">
        <v>6.4013582625763545</v>
      </c>
      <c r="JI51" s="159">
        <v>6.4013582625763545</v>
      </c>
      <c r="JJ51" s="159">
        <v>6.4013582625763545</v>
      </c>
      <c r="JK51" s="159">
        <v>6.5911251478821242</v>
      </c>
      <c r="JL51" s="159">
        <v>6.4013582625763545</v>
      </c>
      <c r="JM51" s="159">
        <v>6.4013582625763545</v>
      </c>
      <c r="JN51" s="159">
        <v>6.4013582625763545</v>
      </c>
      <c r="JO51" s="159">
        <v>6.4013582625763545</v>
      </c>
      <c r="JP51" s="159">
        <v>6.4013582625763545</v>
      </c>
      <c r="JQ51" s="159">
        <v>6.4013582625763545</v>
      </c>
      <c r="JR51" s="159">
        <v>6.4013582625763545</v>
      </c>
      <c r="JS51" s="159">
        <v>6.4013582625763545</v>
      </c>
      <c r="JT51" s="159">
        <v>6.7808920331878957</v>
      </c>
      <c r="JU51" s="159">
        <v>6.4013582625763545</v>
      </c>
      <c r="JV51" s="159">
        <v>6.4013582625763545</v>
      </c>
      <c r="JW51" s="159">
        <v>6.7808920331878957</v>
      </c>
      <c r="JX51" s="159">
        <v>6.4013582625763545</v>
      </c>
      <c r="JY51" s="159">
        <v>6.4013582625763545</v>
      </c>
      <c r="JZ51" s="159">
        <v>6.5911251478821242</v>
      </c>
      <c r="KA51" s="159">
        <v>6.5911251478821242</v>
      </c>
      <c r="KB51" s="159">
        <v>6.4013582625763545</v>
      </c>
      <c r="KC51" s="159">
        <v>6.4013582625763545</v>
      </c>
      <c r="KD51" s="159">
        <v>6.4013582625763545</v>
      </c>
      <c r="KE51" s="159">
        <v>6.4013582625763545</v>
      </c>
      <c r="KF51" s="159">
        <v>6.5911251478821242</v>
      </c>
      <c r="KG51" s="159">
        <v>6.4013582625763545</v>
      </c>
      <c r="KH51" s="159">
        <v>6.5911251478821242</v>
      </c>
      <c r="KI51" s="159">
        <v>6.4013582625763545</v>
      </c>
      <c r="KJ51" s="159">
        <v>6.4013582625763545</v>
      </c>
      <c r="KK51" s="159">
        <v>6.4013582625763545</v>
      </c>
      <c r="KL51" s="159">
        <v>6.4013582625763545</v>
      </c>
      <c r="KM51" s="159">
        <v>6.4013582625763545</v>
      </c>
      <c r="KN51" s="159">
        <v>6.4013582625763545</v>
      </c>
      <c r="KO51" s="159">
        <v>6.4013582625763545</v>
      </c>
      <c r="KP51" s="159">
        <v>6.4013582625763545</v>
      </c>
      <c r="KQ51" s="159">
        <v>6.5911251478821242</v>
      </c>
      <c r="KR51" s="159">
        <v>6.4013582625763545</v>
      </c>
      <c r="KS51" s="159">
        <v>6.7808920331878957</v>
      </c>
      <c r="KT51" s="159">
        <v>6.5911251478821242</v>
      </c>
      <c r="KU51" s="159">
        <v>6.7808920331878957</v>
      </c>
      <c r="KV51" s="159">
        <v>6.4013582625763545</v>
      </c>
      <c r="KW51" s="159">
        <v>6.5911251478821242</v>
      </c>
      <c r="KX51" s="159">
        <v>6.4013582625763545</v>
      </c>
      <c r="KY51" s="159">
        <v>6.5911251478821242</v>
      </c>
      <c r="KZ51" s="159">
        <v>6.5911251478821242</v>
      </c>
      <c r="LA51" s="159">
        <v>6.7808920331878957</v>
      </c>
      <c r="LB51" s="159">
        <v>6.4013582625763545</v>
      </c>
      <c r="LC51" s="159">
        <v>6.7808920331878957</v>
      </c>
      <c r="LD51" s="159">
        <v>6.4013582625763545</v>
      </c>
      <c r="LE51" s="159">
        <v>6.4013582625763545</v>
      </c>
      <c r="LF51" s="159">
        <v>6.5911251478821242</v>
      </c>
      <c r="LG51" s="159">
        <v>6.4013582625763545</v>
      </c>
      <c r="LH51" s="159">
        <v>6.4013582625763545</v>
      </c>
      <c r="LI51" s="159">
        <v>6.4013582625763545</v>
      </c>
      <c r="LJ51" s="159">
        <v>6.7808920331878957</v>
      </c>
      <c r="LK51" s="159">
        <v>6.5911251478821242</v>
      </c>
      <c r="LL51" s="159">
        <v>6.7808920331878957</v>
      </c>
      <c r="LM51" s="159">
        <v>6.4013582625763545</v>
      </c>
      <c r="LN51" s="159">
        <v>6.7808920331878957</v>
      </c>
      <c r="LO51" s="159">
        <v>6.4013582625763545</v>
      </c>
      <c r="LP51" s="159">
        <v>6.4013582625763545</v>
      </c>
      <c r="LQ51" s="159">
        <v>6.4013582625763545</v>
      </c>
      <c r="LR51" s="159">
        <v>6.4013582625763545</v>
      </c>
      <c r="LS51" s="159">
        <v>6.4013582625763545</v>
      </c>
      <c r="LT51" s="159">
        <v>6.4013582625763545</v>
      </c>
      <c r="LU51" s="159">
        <v>6.4013582625763545</v>
      </c>
      <c r="LV51" s="159">
        <v>6.7808920331878957</v>
      </c>
      <c r="LW51" s="159">
        <v>6.4013582625763545</v>
      </c>
      <c r="LX51" s="159">
        <v>6.4013582625763545</v>
      </c>
      <c r="LY51" s="159">
        <v>6.7808920331878957</v>
      </c>
      <c r="LZ51" s="159">
        <v>6.5911251478821242</v>
      </c>
      <c r="MA51" s="159">
        <v>6.4013582625763545</v>
      </c>
      <c r="MB51" s="159">
        <v>6.4013582625763545</v>
      </c>
      <c r="MC51" s="159">
        <v>6.4013582625763545</v>
      </c>
      <c r="MD51" s="159">
        <v>6.7808920331878957</v>
      </c>
      <c r="ME51" s="159">
        <v>6.5911251478821242</v>
      </c>
      <c r="MF51" s="159">
        <v>6.4013582625763545</v>
      </c>
      <c r="MG51" s="159">
        <v>6.4013582625763545</v>
      </c>
      <c r="MH51" s="159">
        <v>6.7808920331878957</v>
      </c>
      <c r="MI51" s="159">
        <v>6.4013582625763545</v>
      </c>
      <c r="MJ51" s="159">
        <v>6.7808920331878957</v>
      </c>
      <c r="MK51" s="159">
        <v>6.4013582625763545</v>
      </c>
      <c r="ML51" s="159">
        <v>6.4013582625763545</v>
      </c>
      <c r="MM51" s="159">
        <v>6.4013582625763545</v>
      </c>
      <c r="MN51" s="159">
        <v>6.5911251478821242</v>
      </c>
      <c r="MO51" s="159">
        <v>6.4013582625763545</v>
      </c>
      <c r="MP51" s="159">
        <v>6.7808920331878957</v>
      </c>
      <c r="MQ51" s="159">
        <v>6.4013582625763545</v>
      </c>
      <c r="MR51" s="159">
        <v>6.5911251478821242</v>
      </c>
      <c r="MS51" s="159">
        <v>6.4013582625763545</v>
      </c>
      <c r="MT51" s="159">
        <v>6.4013582625763545</v>
      </c>
      <c r="MU51" s="159">
        <v>6.4013582625763545</v>
      </c>
      <c r="MV51" s="159">
        <v>6.5911251478821242</v>
      </c>
      <c r="MW51" s="159">
        <v>6.7808920331878957</v>
      </c>
      <c r="MX51" s="159">
        <v>6.4013582625763545</v>
      </c>
      <c r="MY51" s="159">
        <v>6.4013582625763545</v>
      </c>
      <c r="MZ51" s="159">
        <v>6.7808920331878957</v>
      </c>
      <c r="NA51" s="159">
        <v>6.4013582625763545</v>
      </c>
      <c r="NB51" s="159">
        <v>6.4013582625763545</v>
      </c>
      <c r="NC51" s="159">
        <v>6.4013582625763545</v>
      </c>
      <c r="ND51" s="159">
        <v>6.7808920331878957</v>
      </c>
      <c r="NE51" s="159">
        <v>6.4013582625763545</v>
      </c>
      <c r="NF51" s="159">
        <v>6.4013582625763545</v>
      </c>
      <c r="NG51" s="159">
        <v>6.4013582625763545</v>
      </c>
      <c r="NH51" s="159">
        <v>6.4013582625763545</v>
      </c>
      <c r="NI51" s="159">
        <v>6.5911251478821242</v>
      </c>
      <c r="NJ51" s="159">
        <v>6.4013582625763545</v>
      </c>
      <c r="NK51" s="159">
        <v>6.5911251478821242</v>
      </c>
      <c r="NL51" s="159">
        <v>6.7808920331878957</v>
      </c>
      <c r="NM51" s="159">
        <v>6.4013582625763545</v>
      </c>
      <c r="NN51" s="159">
        <v>6.4013582625763545</v>
      </c>
      <c r="NO51" s="159">
        <v>6.4013582625763545</v>
      </c>
      <c r="NP51" s="159">
        <v>6.4013582625763545</v>
      </c>
      <c r="NQ51" s="159">
        <v>6.5911251478821242</v>
      </c>
      <c r="NR51" s="159">
        <v>6.5911251478821242</v>
      </c>
      <c r="NS51" s="159">
        <v>6.4013582625763545</v>
      </c>
      <c r="NT51" s="159">
        <v>6.4013582625763545</v>
      </c>
      <c r="NU51" s="159">
        <v>6.4013582625763545</v>
      </c>
      <c r="NV51" s="159">
        <v>6.7808920331878957</v>
      </c>
      <c r="NW51" s="159">
        <v>6.4013582625763545</v>
      </c>
      <c r="NX51" s="159">
        <v>6.4013582625763545</v>
      </c>
      <c r="NY51" s="159">
        <v>6.4013582625763545</v>
      </c>
      <c r="NZ51" s="159">
        <v>6.5911251478821242</v>
      </c>
      <c r="OA51" s="159">
        <v>6.5911251478821242</v>
      </c>
      <c r="OB51" s="159">
        <v>6.4013582625763545</v>
      </c>
      <c r="OC51" s="159">
        <v>6.4013582625763545</v>
      </c>
      <c r="OD51" s="159">
        <v>6.7808920331878957</v>
      </c>
      <c r="OE51" s="159">
        <v>6.4013582625763545</v>
      </c>
      <c r="OF51" s="159">
        <v>6.5911251478821242</v>
      </c>
      <c r="OG51" s="159">
        <v>6.4013582625763545</v>
      </c>
      <c r="OH51" s="159">
        <v>6.4013582625763545</v>
      </c>
      <c r="OI51" s="159">
        <v>6.4013582625763545</v>
      </c>
      <c r="OJ51" s="159">
        <v>6.5911251478821242</v>
      </c>
      <c r="OK51" s="159">
        <v>6.4013582625763545</v>
      </c>
      <c r="OL51" s="159">
        <v>6.4013582625763545</v>
      </c>
      <c r="OM51" s="159">
        <v>6.5911251478821242</v>
      </c>
      <c r="ON51" s="159">
        <v>6.4013582625763545</v>
      </c>
      <c r="OO51" s="159">
        <v>6.4013582625763545</v>
      </c>
      <c r="OP51" s="159">
        <v>6.7808920331878957</v>
      </c>
      <c r="OQ51" s="159">
        <v>6.4013582625763545</v>
      </c>
      <c r="OR51" s="159">
        <v>6.5911251478821242</v>
      </c>
      <c r="OS51" s="159">
        <v>6.4013582625763545</v>
      </c>
      <c r="OT51" s="159">
        <v>6.4013582625763545</v>
      </c>
      <c r="OU51" s="159">
        <v>6.5911251478821242</v>
      </c>
      <c r="OV51" s="159">
        <v>6.7808920331878957</v>
      </c>
      <c r="OW51" s="159">
        <v>6.4013582625763545</v>
      </c>
      <c r="OX51" s="159">
        <v>6.5911251478821242</v>
      </c>
      <c r="OY51" s="159">
        <v>6.4013582625763545</v>
      </c>
      <c r="OZ51" s="159">
        <v>6.7808920331878957</v>
      </c>
      <c r="PA51" s="159">
        <v>6.5911251478821242</v>
      </c>
      <c r="PB51" s="159">
        <v>6.4013582625763545</v>
      </c>
      <c r="PC51" s="159">
        <v>6.4013582625763545</v>
      </c>
      <c r="PD51" s="159">
        <v>6.4013582625763545</v>
      </c>
      <c r="PE51" s="159">
        <v>6.5911251478821242</v>
      </c>
      <c r="PF51" s="159">
        <v>6.4013582625763545</v>
      </c>
      <c r="PG51" s="159">
        <v>6.7808920331878957</v>
      </c>
      <c r="PH51" s="159">
        <v>6.7808920331878957</v>
      </c>
      <c r="PI51" s="159">
        <v>6.4013582625763545</v>
      </c>
      <c r="PJ51" s="159">
        <v>6.5911251478821242</v>
      </c>
      <c r="PK51" s="159">
        <v>6.5911251478821242</v>
      </c>
      <c r="PL51" s="159">
        <v>6.7808920331878957</v>
      </c>
      <c r="PM51" s="159">
        <v>6.4013582625763545</v>
      </c>
      <c r="PN51" s="159">
        <v>6.5911251478821242</v>
      </c>
      <c r="PO51" s="159">
        <v>6.5911251478821242</v>
      </c>
      <c r="PP51" s="159">
        <v>6.4013582625763545</v>
      </c>
      <c r="PQ51" s="159">
        <v>6.4013582625763545</v>
      </c>
      <c r="PR51" s="159">
        <v>6.5911251478821242</v>
      </c>
      <c r="PS51" s="159">
        <v>6.4013582625763545</v>
      </c>
      <c r="PT51" s="159">
        <v>6.4013582625763545</v>
      </c>
      <c r="PU51" s="159">
        <v>6.7808920331878957</v>
      </c>
      <c r="PV51" s="159">
        <v>6.7808920331878957</v>
      </c>
      <c r="PW51" s="159">
        <v>6.7808920331878957</v>
      </c>
      <c r="PX51" s="159">
        <v>6.4013582625763545</v>
      </c>
      <c r="PY51" s="159">
        <v>6.7808920331878957</v>
      </c>
      <c r="PZ51" s="159">
        <v>6.7808920331878957</v>
      </c>
      <c r="QA51" s="159">
        <v>6.4013582625763545</v>
      </c>
      <c r="QB51" s="159">
        <v>6.4013582625763545</v>
      </c>
      <c r="QC51" s="159">
        <v>6.5911251478821242</v>
      </c>
      <c r="QD51" s="159">
        <v>6.7808920331878957</v>
      </c>
      <c r="QE51" s="159">
        <v>6.4013582625763545</v>
      </c>
      <c r="QF51" s="159">
        <v>6.7808920331878957</v>
      </c>
      <c r="QG51" s="159">
        <v>6.4013582625763545</v>
      </c>
      <c r="QH51" s="159">
        <v>6.4013582625763545</v>
      </c>
      <c r="QI51" s="159">
        <v>6.4013582625763545</v>
      </c>
      <c r="QJ51" s="159">
        <v>6.7808920331878957</v>
      </c>
      <c r="QK51" s="159">
        <v>6.4013582625763545</v>
      </c>
      <c r="QL51" s="159">
        <v>6.5911251478821242</v>
      </c>
      <c r="QM51" s="159">
        <v>6.5911251478821242</v>
      </c>
      <c r="QN51" s="159">
        <v>6.4013582625763545</v>
      </c>
      <c r="QO51" s="159">
        <v>6.5911251478821242</v>
      </c>
      <c r="QP51" s="159">
        <v>6.4013582625763545</v>
      </c>
      <c r="QQ51" s="159">
        <v>6.4013582625763545</v>
      </c>
      <c r="QR51" s="159">
        <v>6.4013582625763545</v>
      </c>
      <c r="QS51" s="159">
        <v>6.5911251478821242</v>
      </c>
      <c r="QT51" s="159">
        <v>6.7808920331878957</v>
      </c>
      <c r="QU51" s="159">
        <v>6.4013582625763545</v>
      </c>
      <c r="QV51" s="159">
        <v>6.5911251478821242</v>
      </c>
      <c r="QW51" s="159">
        <v>6.4013582625763545</v>
      </c>
      <c r="QX51" s="159">
        <v>6.4013582625763545</v>
      </c>
      <c r="QY51" s="159">
        <v>6.5911251478821242</v>
      </c>
      <c r="QZ51" s="159">
        <v>6.7808920331878957</v>
      </c>
      <c r="RA51" s="159">
        <v>6.4013582625763545</v>
      </c>
      <c r="RB51" s="159">
        <v>6.5911251478821242</v>
      </c>
      <c r="RC51" s="159">
        <v>6.5911251478821242</v>
      </c>
      <c r="RD51" s="159">
        <v>6.7808920331878957</v>
      </c>
      <c r="RE51" s="159">
        <v>6.4013582625763545</v>
      </c>
      <c r="RF51" s="159">
        <v>6.4013582625763545</v>
      </c>
      <c r="RG51" s="159">
        <v>6.5911251478821242</v>
      </c>
      <c r="RH51" s="159">
        <v>6.4013582625763545</v>
      </c>
      <c r="RI51" s="159">
        <v>6.4013582625763545</v>
      </c>
      <c r="RJ51" s="159">
        <v>6.4013582625763545</v>
      </c>
      <c r="RK51" s="159">
        <v>6.7808920331878957</v>
      </c>
      <c r="RL51" s="159">
        <v>6.4013582625763545</v>
      </c>
      <c r="RM51" s="159">
        <v>6.5911251478821242</v>
      </c>
      <c r="RN51" s="159">
        <v>6.4013582625763545</v>
      </c>
      <c r="RO51" s="159">
        <v>6.4013582625763545</v>
      </c>
      <c r="RP51" s="159">
        <v>6.5911251478821242</v>
      </c>
      <c r="RQ51" s="159">
        <v>6.4013582625763545</v>
      </c>
      <c r="RR51" s="159">
        <v>6.4013582625763545</v>
      </c>
      <c r="RS51" s="159">
        <v>6.5911251478821242</v>
      </c>
      <c r="RT51" s="159">
        <v>6.4013582625763545</v>
      </c>
      <c r="RU51" s="159">
        <v>6.7808920331878957</v>
      </c>
      <c r="RV51" s="159">
        <v>6.4013582625763545</v>
      </c>
      <c r="RW51" s="159">
        <v>6.7808920331878957</v>
      </c>
      <c r="RX51" s="159">
        <v>6.4013582625763545</v>
      </c>
      <c r="RY51" s="159">
        <v>6.7808920331878957</v>
      </c>
      <c r="RZ51" s="159">
        <v>6.4013582625763545</v>
      </c>
      <c r="SA51" s="159">
        <v>6.4013582625763545</v>
      </c>
      <c r="SB51" s="159">
        <v>6.5911251478821242</v>
      </c>
      <c r="SC51" s="159">
        <v>6.5911251478821242</v>
      </c>
      <c r="SD51" s="159">
        <v>6.4013582625763545</v>
      </c>
      <c r="SE51" s="159">
        <v>6.4013582625763545</v>
      </c>
      <c r="SF51" s="159">
        <v>6.4013582625763545</v>
      </c>
      <c r="SG51" s="159">
        <v>6.4013582625763545</v>
      </c>
    </row>
    <row r="52" spans="1:501" x14ac:dyDescent="0.35">
      <c r="A52" s="158">
        <v>2038</v>
      </c>
      <c r="B52" s="159">
        <v>6.9638980729572149</v>
      </c>
      <c r="C52" s="159">
        <v>6.4897627381623222</v>
      </c>
      <c r="D52" s="159">
        <v>6.7268304055597685</v>
      </c>
      <c r="E52" s="159">
        <v>6.4897627381623222</v>
      </c>
      <c r="F52" s="159">
        <v>6.7268304055597685</v>
      </c>
      <c r="G52" s="159">
        <v>6.4897627381623222</v>
      </c>
      <c r="H52" s="159">
        <v>6.4897627381623222</v>
      </c>
      <c r="I52" s="159">
        <v>6.4897627381623222</v>
      </c>
      <c r="J52" s="159">
        <v>6.4897627381623222</v>
      </c>
      <c r="K52" s="159">
        <v>6.7268304055597685</v>
      </c>
      <c r="L52" s="159">
        <v>6.4897627381623222</v>
      </c>
      <c r="M52" s="159">
        <v>6.7268304055597685</v>
      </c>
      <c r="N52" s="159">
        <v>6.4897627381623222</v>
      </c>
      <c r="O52" s="159">
        <v>6.4897627381623222</v>
      </c>
      <c r="P52" s="159">
        <v>6.4897627381623222</v>
      </c>
      <c r="Q52" s="159">
        <v>6.7268304055597685</v>
      </c>
      <c r="R52" s="159">
        <v>6.4897627381623222</v>
      </c>
      <c r="S52" s="159">
        <v>6.4897627381623222</v>
      </c>
      <c r="T52" s="159">
        <v>6.4897627381623222</v>
      </c>
      <c r="U52" s="159">
        <v>6.9638980729572149</v>
      </c>
      <c r="V52" s="159">
        <v>6.4897627381623222</v>
      </c>
      <c r="W52" s="159">
        <v>6.4897627381623222</v>
      </c>
      <c r="X52" s="159">
        <v>6.4897627381623222</v>
      </c>
      <c r="Y52" s="159">
        <v>6.4897627381623222</v>
      </c>
      <c r="Z52" s="159">
        <v>6.4897627381623222</v>
      </c>
      <c r="AA52" s="159">
        <v>6.4897627381623222</v>
      </c>
      <c r="AB52" s="159">
        <v>6.4897627381623222</v>
      </c>
      <c r="AC52" s="159">
        <v>6.4897627381623222</v>
      </c>
      <c r="AD52" s="159">
        <v>6.4897627381623222</v>
      </c>
      <c r="AE52" s="159">
        <v>6.9638980729572149</v>
      </c>
      <c r="AF52" s="159">
        <v>6.7268304055597685</v>
      </c>
      <c r="AG52" s="159">
        <v>6.4897627381623222</v>
      </c>
      <c r="AH52" s="159">
        <v>6.4897627381623222</v>
      </c>
      <c r="AI52" s="159">
        <v>6.4897627381623222</v>
      </c>
      <c r="AJ52" s="159">
        <v>6.4897627381623222</v>
      </c>
      <c r="AK52" s="159">
        <v>6.9638980729572149</v>
      </c>
      <c r="AL52" s="159">
        <v>6.7268304055597685</v>
      </c>
      <c r="AM52" s="159">
        <v>6.4897627381623222</v>
      </c>
      <c r="AN52" s="159">
        <v>6.7268304055597685</v>
      </c>
      <c r="AO52" s="159">
        <v>6.9638980729572149</v>
      </c>
      <c r="AP52" s="159">
        <v>6.7268304055597685</v>
      </c>
      <c r="AQ52" s="159">
        <v>6.4897627381623222</v>
      </c>
      <c r="AR52" s="159">
        <v>6.7268304055597685</v>
      </c>
      <c r="AS52" s="159">
        <v>6.4897627381623222</v>
      </c>
      <c r="AT52" s="159">
        <v>6.9638980729572149</v>
      </c>
      <c r="AU52" s="159">
        <v>6.4897627381623222</v>
      </c>
      <c r="AV52" s="159">
        <v>6.9638980729572149</v>
      </c>
      <c r="AW52" s="159">
        <v>6.4897627381623222</v>
      </c>
      <c r="AX52" s="159">
        <v>6.4897627381623222</v>
      </c>
      <c r="AY52" s="159">
        <v>6.4897627381623222</v>
      </c>
      <c r="AZ52" s="159">
        <v>6.7268304055597685</v>
      </c>
      <c r="BA52" s="159">
        <v>6.4897627381623222</v>
      </c>
      <c r="BB52" s="159">
        <v>6.9638980729572149</v>
      </c>
      <c r="BC52" s="159">
        <v>6.4897627381623222</v>
      </c>
      <c r="BD52" s="159">
        <v>6.4897627381623222</v>
      </c>
      <c r="BE52" s="159">
        <v>6.7268304055597685</v>
      </c>
      <c r="BF52" s="159">
        <v>6.9638980729572149</v>
      </c>
      <c r="BG52" s="159">
        <v>6.4897627381623222</v>
      </c>
      <c r="BH52" s="159">
        <v>6.4897627381623222</v>
      </c>
      <c r="BI52" s="159">
        <v>6.9638980729572149</v>
      </c>
      <c r="BJ52" s="159">
        <v>6.4897627381623222</v>
      </c>
      <c r="BK52" s="159">
        <v>6.4897627381623222</v>
      </c>
      <c r="BL52" s="159">
        <v>6.7268304055597685</v>
      </c>
      <c r="BM52" s="159">
        <v>6.9638980729572149</v>
      </c>
      <c r="BN52" s="159">
        <v>6.4897627381623222</v>
      </c>
      <c r="BO52" s="159">
        <v>6.4897627381623222</v>
      </c>
      <c r="BP52" s="159">
        <v>6.7268304055597685</v>
      </c>
      <c r="BQ52" s="159">
        <v>6.4897627381623222</v>
      </c>
      <c r="BR52" s="159">
        <v>6.7268304055597685</v>
      </c>
      <c r="BS52" s="159">
        <v>6.4897627381623222</v>
      </c>
      <c r="BT52" s="159">
        <v>6.7268304055597685</v>
      </c>
      <c r="BU52" s="159">
        <v>6.9638980729572149</v>
      </c>
      <c r="BV52" s="159">
        <v>6.4897627381623222</v>
      </c>
      <c r="BW52" s="159">
        <v>6.4897627381623222</v>
      </c>
      <c r="BX52" s="159">
        <v>6.7268304055597685</v>
      </c>
      <c r="BY52" s="159">
        <v>6.7268304055597685</v>
      </c>
      <c r="BZ52" s="159">
        <v>6.9638980729572149</v>
      </c>
      <c r="CA52" s="159">
        <v>6.9638980729572149</v>
      </c>
      <c r="CB52" s="159">
        <v>6.4897627381623222</v>
      </c>
      <c r="CC52" s="159">
        <v>6.4897627381623222</v>
      </c>
      <c r="CD52" s="159">
        <v>6.4897627381623222</v>
      </c>
      <c r="CE52" s="159">
        <v>6.7268304055597685</v>
      </c>
      <c r="CF52" s="159">
        <v>6.4897627381623222</v>
      </c>
      <c r="CG52" s="159">
        <v>6.9638980729572149</v>
      </c>
      <c r="CH52" s="159">
        <v>6.4897627381623222</v>
      </c>
      <c r="CI52" s="159">
        <v>6.4897627381623222</v>
      </c>
      <c r="CJ52" s="159">
        <v>6.4897627381623222</v>
      </c>
      <c r="CK52" s="159">
        <v>6.4897627381623222</v>
      </c>
      <c r="CL52" s="159">
        <v>6.4897627381623222</v>
      </c>
      <c r="CM52" s="159">
        <v>6.4897627381623222</v>
      </c>
      <c r="CN52" s="159">
        <v>6.4897627381623222</v>
      </c>
      <c r="CO52" s="159">
        <v>6.4897627381623222</v>
      </c>
      <c r="CP52" s="159">
        <v>6.7268304055597685</v>
      </c>
      <c r="CQ52" s="159">
        <v>6.4897627381623222</v>
      </c>
      <c r="CR52" s="159">
        <v>6.4897627381623222</v>
      </c>
      <c r="CS52" s="159">
        <v>6.7268304055597685</v>
      </c>
      <c r="CT52" s="159">
        <v>6.9638980729572149</v>
      </c>
      <c r="CU52" s="159">
        <v>6.4897627381623222</v>
      </c>
      <c r="CV52" s="159">
        <v>6.4897627381623222</v>
      </c>
      <c r="CW52" s="159">
        <v>6.9638980729572149</v>
      </c>
      <c r="CX52" s="159">
        <v>6.7268304055597685</v>
      </c>
      <c r="CY52" s="159">
        <v>6.4897627381623222</v>
      </c>
      <c r="CZ52" s="159">
        <v>6.7268304055597685</v>
      </c>
      <c r="DA52" s="159">
        <v>6.4897627381623222</v>
      </c>
      <c r="DB52" s="159">
        <v>6.4897627381623222</v>
      </c>
      <c r="DC52" s="159">
        <v>6.4897627381623222</v>
      </c>
      <c r="DD52" s="159">
        <v>6.4897627381623222</v>
      </c>
      <c r="DE52" s="159">
        <v>6.9638980729572149</v>
      </c>
      <c r="DF52" s="159">
        <v>6.4897627381623222</v>
      </c>
      <c r="DG52" s="159">
        <v>6.9638980729572149</v>
      </c>
      <c r="DH52" s="159">
        <v>6.9638980729572149</v>
      </c>
      <c r="DI52" s="159">
        <v>6.4897627381623222</v>
      </c>
      <c r="DJ52" s="159">
        <v>6.9638980729572149</v>
      </c>
      <c r="DK52" s="159">
        <v>6.4897627381623222</v>
      </c>
      <c r="DL52" s="159">
        <v>6.4897627381623222</v>
      </c>
      <c r="DM52" s="159">
        <v>6.4897627381623222</v>
      </c>
      <c r="DN52" s="159">
        <v>6.4897627381623222</v>
      </c>
      <c r="DO52" s="159">
        <v>6.9638980729572149</v>
      </c>
      <c r="DP52" s="159">
        <v>6.7268304055597685</v>
      </c>
      <c r="DQ52" s="159">
        <v>6.7268304055597685</v>
      </c>
      <c r="DR52" s="159">
        <v>6.9638980729572149</v>
      </c>
      <c r="DS52" s="159">
        <v>6.4897627381623222</v>
      </c>
      <c r="DT52" s="159">
        <v>6.4897627381623222</v>
      </c>
      <c r="DU52" s="159">
        <v>6.4897627381623222</v>
      </c>
      <c r="DV52" s="159">
        <v>6.7268304055597685</v>
      </c>
      <c r="DW52" s="159">
        <v>6.4897627381623222</v>
      </c>
      <c r="DX52" s="159">
        <v>6.4897627381623222</v>
      </c>
      <c r="DY52" s="159">
        <v>6.4897627381623222</v>
      </c>
      <c r="DZ52" s="159">
        <v>6.7268304055597685</v>
      </c>
      <c r="EA52" s="159">
        <v>6.7268304055597685</v>
      </c>
      <c r="EB52" s="159">
        <v>6.7268304055597685</v>
      </c>
      <c r="EC52" s="159">
        <v>6.4897627381623222</v>
      </c>
      <c r="ED52" s="159">
        <v>6.4897627381623222</v>
      </c>
      <c r="EE52" s="159">
        <v>6.4897627381623222</v>
      </c>
      <c r="EF52" s="159">
        <v>6.4897627381623222</v>
      </c>
      <c r="EG52" s="159">
        <v>6.9638980729572149</v>
      </c>
      <c r="EH52" s="159">
        <v>6.9638980729572149</v>
      </c>
      <c r="EI52" s="159">
        <v>6.9638980729572149</v>
      </c>
      <c r="EJ52" s="159">
        <v>6.4897627381623222</v>
      </c>
      <c r="EK52" s="159">
        <v>6.4897627381623222</v>
      </c>
      <c r="EL52" s="159">
        <v>6.9638980729572149</v>
      </c>
      <c r="EM52" s="159">
        <v>6.4897627381623222</v>
      </c>
      <c r="EN52" s="159">
        <v>6.4897627381623222</v>
      </c>
      <c r="EO52" s="159">
        <v>6.9638980729572149</v>
      </c>
      <c r="EP52" s="159">
        <v>6.4897627381623222</v>
      </c>
      <c r="EQ52" s="159">
        <v>6.9638980729572149</v>
      </c>
      <c r="ER52" s="159">
        <v>6.7268304055597685</v>
      </c>
      <c r="ES52" s="159">
        <v>6.9638980729572149</v>
      </c>
      <c r="ET52" s="159">
        <v>6.4897627381623222</v>
      </c>
      <c r="EU52" s="159">
        <v>6.4897627381623222</v>
      </c>
      <c r="EV52" s="159">
        <v>6.9638980729572149</v>
      </c>
      <c r="EW52" s="159">
        <v>6.4897627381623222</v>
      </c>
      <c r="EX52" s="159">
        <v>6.4897627381623222</v>
      </c>
      <c r="EY52" s="159">
        <v>6.4897627381623222</v>
      </c>
      <c r="EZ52" s="159">
        <v>6.7268304055597685</v>
      </c>
      <c r="FA52" s="159">
        <v>6.9638980729572149</v>
      </c>
      <c r="FB52" s="159">
        <v>6.4897627381623222</v>
      </c>
      <c r="FC52" s="159">
        <v>6.9638980729572149</v>
      </c>
      <c r="FD52" s="159">
        <v>6.4897627381623222</v>
      </c>
      <c r="FE52" s="159">
        <v>6.4897627381623222</v>
      </c>
      <c r="FF52" s="159">
        <v>6.4897627381623222</v>
      </c>
      <c r="FG52" s="159">
        <v>6.4897627381623222</v>
      </c>
      <c r="FH52" s="159">
        <v>6.4897627381623222</v>
      </c>
      <c r="FI52" s="159">
        <v>6.4897627381623222</v>
      </c>
      <c r="FJ52" s="159">
        <v>6.4897627381623222</v>
      </c>
      <c r="FK52" s="159">
        <v>6.4897627381623222</v>
      </c>
      <c r="FL52" s="159">
        <v>6.9638980729572149</v>
      </c>
      <c r="FM52" s="159">
        <v>6.9638980729572149</v>
      </c>
      <c r="FN52" s="159">
        <v>6.9638980729572149</v>
      </c>
      <c r="FO52" s="159">
        <v>6.9638980729572149</v>
      </c>
      <c r="FP52" s="159">
        <v>6.4897627381623222</v>
      </c>
      <c r="FQ52" s="159">
        <v>6.4897627381623222</v>
      </c>
      <c r="FR52" s="159">
        <v>6.4897627381623222</v>
      </c>
      <c r="FS52" s="159">
        <v>6.4897627381623222</v>
      </c>
      <c r="FT52" s="159">
        <v>6.4897627381623222</v>
      </c>
      <c r="FU52" s="159">
        <v>6.9638980729572149</v>
      </c>
      <c r="FV52" s="159">
        <v>6.4897627381623222</v>
      </c>
      <c r="FW52" s="159">
        <v>6.9638980729572149</v>
      </c>
      <c r="FX52" s="159">
        <v>6.4897627381623222</v>
      </c>
      <c r="FY52" s="159">
        <v>6.9638980729572149</v>
      </c>
      <c r="FZ52" s="159">
        <v>6.7268304055597685</v>
      </c>
      <c r="GA52" s="159">
        <v>6.4897627381623222</v>
      </c>
      <c r="GB52" s="159">
        <v>6.4897627381623222</v>
      </c>
      <c r="GC52" s="159">
        <v>6.4897627381623222</v>
      </c>
      <c r="GD52" s="159">
        <v>6.4897627381623222</v>
      </c>
      <c r="GE52" s="159">
        <v>6.4897627381623222</v>
      </c>
      <c r="GF52" s="159">
        <v>6.4897627381623222</v>
      </c>
      <c r="GG52" s="159">
        <v>6.9638980729572149</v>
      </c>
      <c r="GH52" s="159">
        <v>6.4897627381623222</v>
      </c>
      <c r="GI52" s="159">
        <v>6.4897627381623222</v>
      </c>
      <c r="GJ52" s="159">
        <v>6.4897627381623222</v>
      </c>
      <c r="GK52" s="159">
        <v>6.4897627381623222</v>
      </c>
      <c r="GL52" s="159">
        <v>6.4897627381623222</v>
      </c>
      <c r="GM52" s="159">
        <v>6.4897627381623222</v>
      </c>
      <c r="GN52" s="159">
        <v>6.4897627381623222</v>
      </c>
      <c r="GO52" s="159">
        <v>6.9638980729572149</v>
      </c>
      <c r="GP52" s="159">
        <v>6.9638980729572149</v>
      </c>
      <c r="GQ52" s="159">
        <v>6.4897627381623222</v>
      </c>
      <c r="GR52" s="159">
        <v>6.4897627381623222</v>
      </c>
      <c r="GS52" s="159">
        <v>6.4897627381623222</v>
      </c>
      <c r="GT52" s="159">
        <v>6.4897627381623222</v>
      </c>
      <c r="GU52" s="159">
        <v>6.7268304055597685</v>
      </c>
      <c r="GV52" s="159">
        <v>6.4897627381623222</v>
      </c>
      <c r="GW52" s="159">
        <v>6.7268304055597685</v>
      </c>
      <c r="GX52" s="159">
        <v>6.7268304055597685</v>
      </c>
      <c r="GY52" s="159">
        <v>6.4897627381623222</v>
      </c>
      <c r="GZ52" s="159">
        <v>6.4897627381623222</v>
      </c>
      <c r="HA52" s="159">
        <v>6.4897627381623222</v>
      </c>
      <c r="HB52" s="159">
        <v>6.9638980729572149</v>
      </c>
      <c r="HC52" s="159">
        <v>6.4897627381623222</v>
      </c>
      <c r="HD52" s="159">
        <v>6.4897627381623222</v>
      </c>
      <c r="HE52" s="159">
        <v>6.4897627381623222</v>
      </c>
      <c r="HF52" s="159">
        <v>6.9638980729572149</v>
      </c>
      <c r="HG52" s="159">
        <v>6.7268304055597685</v>
      </c>
      <c r="HH52" s="159">
        <v>6.9638980729572149</v>
      </c>
      <c r="HI52" s="159">
        <v>6.7268304055597685</v>
      </c>
      <c r="HJ52" s="159">
        <v>6.4897627381623222</v>
      </c>
      <c r="HK52" s="159">
        <v>6.7268304055597685</v>
      </c>
      <c r="HL52" s="159">
        <v>6.4897627381623222</v>
      </c>
      <c r="HM52" s="159">
        <v>6.4897627381623222</v>
      </c>
      <c r="HN52" s="159">
        <v>6.4897627381623222</v>
      </c>
      <c r="HO52" s="159">
        <v>6.4897627381623222</v>
      </c>
      <c r="HP52" s="159">
        <v>6.4897627381623222</v>
      </c>
      <c r="HQ52" s="159">
        <v>6.4897627381623222</v>
      </c>
      <c r="HR52" s="159">
        <v>6.9638980729572149</v>
      </c>
      <c r="HS52" s="159">
        <v>6.4897627381623222</v>
      </c>
      <c r="HT52" s="159">
        <v>6.7268304055597685</v>
      </c>
      <c r="HU52" s="159">
        <v>6.4897627381623222</v>
      </c>
      <c r="HV52" s="159">
        <v>6.4897627381623222</v>
      </c>
      <c r="HW52" s="159">
        <v>6.4897627381623222</v>
      </c>
      <c r="HX52" s="159">
        <v>6.9638980729572149</v>
      </c>
      <c r="HY52" s="159">
        <v>6.4897627381623222</v>
      </c>
      <c r="HZ52" s="159">
        <v>6.9638980729572149</v>
      </c>
      <c r="IA52" s="159">
        <v>6.4897627381623222</v>
      </c>
      <c r="IB52" s="159">
        <v>6.7268304055597685</v>
      </c>
      <c r="IC52" s="159">
        <v>6.4897627381623222</v>
      </c>
      <c r="ID52" s="159">
        <v>6.4897627381623222</v>
      </c>
      <c r="IE52" s="159">
        <v>6.4897627381623222</v>
      </c>
      <c r="IF52" s="159">
        <v>6.9638980729572149</v>
      </c>
      <c r="IG52" s="159">
        <v>6.4897627381623222</v>
      </c>
      <c r="IH52" s="159">
        <v>6.7268304055597685</v>
      </c>
      <c r="II52" s="159">
        <v>6.4897627381623222</v>
      </c>
      <c r="IJ52" s="159">
        <v>6.9638980729572149</v>
      </c>
      <c r="IK52" s="159">
        <v>6.4897627381623222</v>
      </c>
      <c r="IL52" s="159">
        <v>6.4897627381623222</v>
      </c>
      <c r="IM52" s="159">
        <v>6.4897627381623222</v>
      </c>
      <c r="IN52" s="159">
        <v>6.7268304055597685</v>
      </c>
      <c r="IO52" s="159">
        <v>6.9638980729572149</v>
      </c>
      <c r="IP52" s="159">
        <v>6.9638980729572149</v>
      </c>
      <c r="IQ52" s="159">
        <v>6.9638980729572149</v>
      </c>
      <c r="IR52" s="159">
        <v>6.4897627381623222</v>
      </c>
      <c r="IS52" s="159">
        <v>6.7268304055597685</v>
      </c>
      <c r="IT52" s="159">
        <v>6.9638980729572149</v>
      </c>
      <c r="IU52" s="159">
        <v>6.7268304055597685</v>
      </c>
      <c r="IV52" s="159">
        <v>6.4897627381623222</v>
      </c>
      <c r="IW52" s="159">
        <v>6.7268304055597685</v>
      </c>
      <c r="IX52" s="159">
        <v>6.9638980729572149</v>
      </c>
      <c r="IY52" s="159">
        <v>6.4897627381623222</v>
      </c>
      <c r="IZ52" s="159">
        <v>6.4897627381623222</v>
      </c>
      <c r="JA52" s="159">
        <v>6.9638980729572149</v>
      </c>
      <c r="JB52" s="159">
        <v>6.4897627381623222</v>
      </c>
      <c r="JC52" s="159">
        <v>6.4897627381623222</v>
      </c>
      <c r="JD52" s="159">
        <v>6.9638980729572149</v>
      </c>
      <c r="JE52" s="159">
        <v>6.4897627381623222</v>
      </c>
      <c r="JF52" s="159">
        <v>6.7268304055597685</v>
      </c>
      <c r="JG52" s="159">
        <v>6.9638980729572149</v>
      </c>
      <c r="JH52" s="159">
        <v>6.4897627381623222</v>
      </c>
      <c r="JI52" s="159">
        <v>6.4897627381623222</v>
      </c>
      <c r="JJ52" s="159">
        <v>6.4897627381623222</v>
      </c>
      <c r="JK52" s="159">
        <v>6.7268304055597685</v>
      </c>
      <c r="JL52" s="159">
        <v>6.4897627381623222</v>
      </c>
      <c r="JM52" s="159">
        <v>6.4897627381623222</v>
      </c>
      <c r="JN52" s="159">
        <v>6.4897627381623222</v>
      </c>
      <c r="JO52" s="159">
        <v>6.4897627381623222</v>
      </c>
      <c r="JP52" s="159">
        <v>6.4897627381623222</v>
      </c>
      <c r="JQ52" s="159">
        <v>6.4897627381623222</v>
      </c>
      <c r="JR52" s="159">
        <v>6.4897627381623222</v>
      </c>
      <c r="JS52" s="159">
        <v>6.4897627381623222</v>
      </c>
      <c r="JT52" s="159">
        <v>6.9638980729572149</v>
      </c>
      <c r="JU52" s="159">
        <v>6.4897627381623222</v>
      </c>
      <c r="JV52" s="159">
        <v>6.4897627381623222</v>
      </c>
      <c r="JW52" s="159">
        <v>6.9638980729572149</v>
      </c>
      <c r="JX52" s="159">
        <v>6.4897627381623222</v>
      </c>
      <c r="JY52" s="159">
        <v>6.4897627381623222</v>
      </c>
      <c r="JZ52" s="159">
        <v>6.7268304055597685</v>
      </c>
      <c r="KA52" s="159">
        <v>6.7268304055597685</v>
      </c>
      <c r="KB52" s="159">
        <v>6.4897627381623222</v>
      </c>
      <c r="KC52" s="159">
        <v>6.4897627381623222</v>
      </c>
      <c r="KD52" s="159">
        <v>6.4897627381623222</v>
      </c>
      <c r="KE52" s="159">
        <v>6.4897627381623222</v>
      </c>
      <c r="KF52" s="159">
        <v>6.7268304055597685</v>
      </c>
      <c r="KG52" s="159">
        <v>6.4897627381623222</v>
      </c>
      <c r="KH52" s="159">
        <v>6.7268304055597685</v>
      </c>
      <c r="KI52" s="159">
        <v>6.4897627381623222</v>
      </c>
      <c r="KJ52" s="159">
        <v>6.4897627381623222</v>
      </c>
      <c r="KK52" s="159">
        <v>6.4897627381623222</v>
      </c>
      <c r="KL52" s="159">
        <v>6.4897627381623222</v>
      </c>
      <c r="KM52" s="159">
        <v>6.4897627381623222</v>
      </c>
      <c r="KN52" s="159">
        <v>6.4897627381623222</v>
      </c>
      <c r="KO52" s="159">
        <v>6.4897627381623222</v>
      </c>
      <c r="KP52" s="159">
        <v>6.4897627381623222</v>
      </c>
      <c r="KQ52" s="159">
        <v>6.7268304055597685</v>
      </c>
      <c r="KR52" s="159">
        <v>6.4897627381623222</v>
      </c>
      <c r="KS52" s="159">
        <v>6.9638980729572149</v>
      </c>
      <c r="KT52" s="159">
        <v>6.7268304055597685</v>
      </c>
      <c r="KU52" s="159">
        <v>6.9638980729572149</v>
      </c>
      <c r="KV52" s="159">
        <v>6.4897627381623222</v>
      </c>
      <c r="KW52" s="159">
        <v>6.7268304055597685</v>
      </c>
      <c r="KX52" s="159">
        <v>6.4897627381623222</v>
      </c>
      <c r="KY52" s="159">
        <v>6.7268304055597685</v>
      </c>
      <c r="KZ52" s="159">
        <v>6.7268304055597685</v>
      </c>
      <c r="LA52" s="159">
        <v>6.9638980729572149</v>
      </c>
      <c r="LB52" s="159">
        <v>6.4897627381623222</v>
      </c>
      <c r="LC52" s="159">
        <v>6.9638980729572149</v>
      </c>
      <c r="LD52" s="159">
        <v>6.4897627381623222</v>
      </c>
      <c r="LE52" s="159">
        <v>6.4897627381623222</v>
      </c>
      <c r="LF52" s="159">
        <v>6.7268304055597685</v>
      </c>
      <c r="LG52" s="159">
        <v>6.4897627381623222</v>
      </c>
      <c r="LH52" s="159">
        <v>6.4897627381623222</v>
      </c>
      <c r="LI52" s="159">
        <v>6.4897627381623222</v>
      </c>
      <c r="LJ52" s="159">
        <v>6.9638980729572149</v>
      </c>
      <c r="LK52" s="159">
        <v>6.7268304055597685</v>
      </c>
      <c r="LL52" s="159">
        <v>6.9638980729572149</v>
      </c>
      <c r="LM52" s="159">
        <v>6.4897627381623222</v>
      </c>
      <c r="LN52" s="159">
        <v>6.9638980729572149</v>
      </c>
      <c r="LO52" s="159">
        <v>6.4897627381623222</v>
      </c>
      <c r="LP52" s="159">
        <v>6.4897627381623222</v>
      </c>
      <c r="LQ52" s="159">
        <v>6.4897627381623222</v>
      </c>
      <c r="LR52" s="159">
        <v>6.4897627381623222</v>
      </c>
      <c r="LS52" s="159">
        <v>6.4897627381623222</v>
      </c>
      <c r="LT52" s="159">
        <v>6.4897627381623222</v>
      </c>
      <c r="LU52" s="159">
        <v>6.4897627381623222</v>
      </c>
      <c r="LV52" s="159">
        <v>6.9638980729572149</v>
      </c>
      <c r="LW52" s="159">
        <v>6.4897627381623222</v>
      </c>
      <c r="LX52" s="159">
        <v>6.4897627381623222</v>
      </c>
      <c r="LY52" s="159">
        <v>6.9638980729572149</v>
      </c>
      <c r="LZ52" s="159">
        <v>6.7268304055597685</v>
      </c>
      <c r="MA52" s="159">
        <v>6.4897627381623222</v>
      </c>
      <c r="MB52" s="159">
        <v>6.4897627381623222</v>
      </c>
      <c r="MC52" s="159">
        <v>6.4897627381623222</v>
      </c>
      <c r="MD52" s="159">
        <v>6.9638980729572149</v>
      </c>
      <c r="ME52" s="159">
        <v>6.7268304055597685</v>
      </c>
      <c r="MF52" s="159">
        <v>6.4897627381623222</v>
      </c>
      <c r="MG52" s="159">
        <v>6.4897627381623222</v>
      </c>
      <c r="MH52" s="159">
        <v>6.9638980729572149</v>
      </c>
      <c r="MI52" s="159">
        <v>6.4897627381623222</v>
      </c>
      <c r="MJ52" s="159">
        <v>6.9638980729572149</v>
      </c>
      <c r="MK52" s="159">
        <v>6.4897627381623222</v>
      </c>
      <c r="ML52" s="159">
        <v>6.4897627381623222</v>
      </c>
      <c r="MM52" s="159">
        <v>6.4897627381623222</v>
      </c>
      <c r="MN52" s="159">
        <v>6.7268304055597685</v>
      </c>
      <c r="MO52" s="159">
        <v>6.4897627381623222</v>
      </c>
      <c r="MP52" s="159">
        <v>6.9638980729572149</v>
      </c>
      <c r="MQ52" s="159">
        <v>6.4897627381623222</v>
      </c>
      <c r="MR52" s="159">
        <v>6.7268304055597685</v>
      </c>
      <c r="MS52" s="159">
        <v>6.4897627381623222</v>
      </c>
      <c r="MT52" s="159">
        <v>6.4897627381623222</v>
      </c>
      <c r="MU52" s="159">
        <v>6.4897627381623222</v>
      </c>
      <c r="MV52" s="159">
        <v>6.7268304055597685</v>
      </c>
      <c r="MW52" s="159">
        <v>6.9638980729572149</v>
      </c>
      <c r="MX52" s="159">
        <v>6.4897627381623222</v>
      </c>
      <c r="MY52" s="159">
        <v>6.4897627381623222</v>
      </c>
      <c r="MZ52" s="159">
        <v>6.9638980729572149</v>
      </c>
      <c r="NA52" s="159">
        <v>6.4897627381623222</v>
      </c>
      <c r="NB52" s="159">
        <v>6.4897627381623222</v>
      </c>
      <c r="NC52" s="159">
        <v>6.4897627381623222</v>
      </c>
      <c r="ND52" s="159">
        <v>6.9638980729572149</v>
      </c>
      <c r="NE52" s="159">
        <v>6.4897627381623222</v>
      </c>
      <c r="NF52" s="159">
        <v>6.4897627381623222</v>
      </c>
      <c r="NG52" s="159">
        <v>6.4897627381623222</v>
      </c>
      <c r="NH52" s="159">
        <v>6.4897627381623222</v>
      </c>
      <c r="NI52" s="159">
        <v>6.7268304055597685</v>
      </c>
      <c r="NJ52" s="159">
        <v>6.4897627381623222</v>
      </c>
      <c r="NK52" s="159">
        <v>6.7268304055597685</v>
      </c>
      <c r="NL52" s="159">
        <v>6.9638980729572149</v>
      </c>
      <c r="NM52" s="159">
        <v>6.4897627381623222</v>
      </c>
      <c r="NN52" s="159">
        <v>6.4897627381623222</v>
      </c>
      <c r="NO52" s="159">
        <v>6.4897627381623222</v>
      </c>
      <c r="NP52" s="159">
        <v>6.4897627381623222</v>
      </c>
      <c r="NQ52" s="159">
        <v>6.7268304055597685</v>
      </c>
      <c r="NR52" s="159">
        <v>6.7268304055597685</v>
      </c>
      <c r="NS52" s="159">
        <v>6.4897627381623222</v>
      </c>
      <c r="NT52" s="159">
        <v>6.4897627381623222</v>
      </c>
      <c r="NU52" s="159">
        <v>6.4897627381623222</v>
      </c>
      <c r="NV52" s="159">
        <v>6.9638980729572149</v>
      </c>
      <c r="NW52" s="159">
        <v>6.4897627381623222</v>
      </c>
      <c r="NX52" s="159">
        <v>6.4897627381623222</v>
      </c>
      <c r="NY52" s="159">
        <v>6.4897627381623222</v>
      </c>
      <c r="NZ52" s="159">
        <v>6.7268304055597685</v>
      </c>
      <c r="OA52" s="159">
        <v>6.7268304055597685</v>
      </c>
      <c r="OB52" s="159">
        <v>6.4897627381623222</v>
      </c>
      <c r="OC52" s="159">
        <v>6.4897627381623222</v>
      </c>
      <c r="OD52" s="159">
        <v>6.9638980729572149</v>
      </c>
      <c r="OE52" s="159">
        <v>6.4897627381623222</v>
      </c>
      <c r="OF52" s="159">
        <v>6.7268304055597685</v>
      </c>
      <c r="OG52" s="159">
        <v>6.4897627381623222</v>
      </c>
      <c r="OH52" s="159">
        <v>6.4897627381623222</v>
      </c>
      <c r="OI52" s="159">
        <v>6.4897627381623222</v>
      </c>
      <c r="OJ52" s="159">
        <v>6.7268304055597685</v>
      </c>
      <c r="OK52" s="159">
        <v>6.4897627381623222</v>
      </c>
      <c r="OL52" s="159">
        <v>6.4897627381623222</v>
      </c>
      <c r="OM52" s="159">
        <v>6.7268304055597685</v>
      </c>
      <c r="ON52" s="159">
        <v>6.4897627381623222</v>
      </c>
      <c r="OO52" s="159">
        <v>6.4897627381623222</v>
      </c>
      <c r="OP52" s="159">
        <v>6.9638980729572149</v>
      </c>
      <c r="OQ52" s="159">
        <v>6.4897627381623222</v>
      </c>
      <c r="OR52" s="159">
        <v>6.7268304055597685</v>
      </c>
      <c r="OS52" s="159">
        <v>6.4897627381623222</v>
      </c>
      <c r="OT52" s="159">
        <v>6.4897627381623222</v>
      </c>
      <c r="OU52" s="159">
        <v>6.7268304055597685</v>
      </c>
      <c r="OV52" s="159">
        <v>6.9638980729572149</v>
      </c>
      <c r="OW52" s="159">
        <v>6.4897627381623222</v>
      </c>
      <c r="OX52" s="159">
        <v>6.7268304055597685</v>
      </c>
      <c r="OY52" s="159">
        <v>6.4897627381623222</v>
      </c>
      <c r="OZ52" s="159">
        <v>6.9638980729572149</v>
      </c>
      <c r="PA52" s="159">
        <v>6.7268304055597685</v>
      </c>
      <c r="PB52" s="159">
        <v>6.4897627381623222</v>
      </c>
      <c r="PC52" s="159">
        <v>6.4897627381623222</v>
      </c>
      <c r="PD52" s="159">
        <v>6.4897627381623222</v>
      </c>
      <c r="PE52" s="159">
        <v>6.7268304055597685</v>
      </c>
      <c r="PF52" s="159">
        <v>6.4897627381623222</v>
      </c>
      <c r="PG52" s="159">
        <v>6.9638980729572149</v>
      </c>
      <c r="PH52" s="159">
        <v>6.9638980729572149</v>
      </c>
      <c r="PI52" s="159">
        <v>6.4897627381623222</v>
      </c>
      <c r="PJ52" s="159">
        <v>6.7268304055597685</v>
      </c>
      <c r="PK52" s="159">
        <v>6.7268304055597685</v>
      </c>
      <c r="PL52" s="159">
        <v>6.9638980729572149</v>
      </c>
      <c r="PM52" s="159">
        <v>6.4897627381623222</v>
      </c>
      <c r="PN52" s="159">
        <v>6.7268304055597685</v>
      </c>
      <c r="PO52" s="159">
        <v>6.7268304055597685</v>
      </c>
      <c r="PP52" s="159">
        <v>6.4897627381623222</v>
      </c>
      <c r="PQ52" s="159">
        <v>6.4897627381623222</v>
      </c>
      <c r="PR52" s="159">
        <v>6.7268304055597685</v>
      </c>
      <c r="PS52" s="159">
        <v>6.4897627381623222</v>
      </c>
      <c r="PT52" s="159">
        <v>6.4897627381623222</v>
      </c>
      <c r="PU52" s="159">
        <v>6.9638980729572149</v>
      </c>
      <c r="PV52" s="159">
        <v>6.9638980729572149</v>
      </c>
      <c r="PW52" s="159">
        <v>6.9638980729572149</v>
      </c>
      <c r="PX52" s="159">
        <v>6.4897627381623222</v>
      </c>
      <c r="PY52" s="159">
        <v>6.9638980729572149</v>
      </c>
      <c r="PZ52" s="159">
        <v>6.9638980729572149</v>
      </c>
      <c r="QA52" s="159">
        <v>6.4897627381623222</v>
      </c>
      <c r="QB52" s="159">
        <v>6.4897627381623222</v>
      </c>
      <c r="QC52" s="159">
        <v>6.7268304055597685</v>
      </c>
      <c r="QD52" s="159">
        <v>6.9638980729572149</v>
      </c>
      <c r="QE52" s="159">
        <v>6.4897627381623222</v>
      </c>
      <c r="QF52" s="159">
        <v>6.9638980729572149</v>
      </c>
      <c r="QG52" s="159">
        <v>6.4897627381623222</v>
      </c>
      <c r="QH52" s="159">
        <v>6.4897627381623222</v>
      </c>
      <c r="QI52" s="159">
        <v>6.4897627381623222</v>
      </c>
      <c r="QJ52" s="159">
        <v>6.9638980729572149</v>
      </c>
      <c r="QK52" s="159">
        <v>6.4897627381623222</v>
      </c>
      <c r="QL52" s="159">
        <v>6.7268304055597685</v>
      </c>
      <c r="QM52" s="159">
        <v>6.7268304055597685</v>
      </c>
      <c r="QN52" s="159">
        <v>6.4897627381623222</v>
      </c>
      <c r="QO52" s="159">
        <v>6.7268304055597685</v>
      </c>
      <c r="QP52" s="159">
        <v>6.4897627381623222</v>
      </c>
      <c r="QQ52" s="159">
        <v>6.4897627381623222</v>
      </c>
      <c r="QR52" s="159">
        <v>6.4897627381623222</v>
      </c>
      <c r="QS52" s="159">
        <v>6.7268304055597685</v>
      </c>
      <c r="QT52" s="159">
        <v>6.9638980729572149</v>
      </c>
      <c r="QU52" s="159">
        <v>6.4897627381623222</v>
      </c>
      <c r="QV52" s="159">
        <v>6.7268304055597685</v>
      </c>
      <c r="QW52" s="159">
        <v>6.4897627381623222</v>
      </c>
      <c r="QX52" s="159">
        <v>6.4897627381623222</v>
      </c>
      <c r="QY52" s="159">
        <v>6.7268304055597685</v>
      </c>
      <c r="QZ52" s="159">
        <v>6.9638980729572149</v>
      </c>
      <c r="RA52" s="159">
        <v>6.4897627381623222</v>
      </c>
      <c r="RB52" s="159">
        <v>6.7268304055597685</v>
      </c>
      <c r="RC52" s="159">
        <v>6.7268304055597685</v>
      </c>
      <c r="RD52" s="159">
        <v>6.9638980729572149</v>
      </c>
      <c r="RE52" s="159">
        <v>6.4897627381623222</v>
      </c>
      <c r="RF52" s="159">
        <v>6.4897627381623222</v>
      </c>
      <c r="RG52" s="159">
        <v>6.7268304055597685</v>
      </c>
      <c r="RH52" s="159">
        <v>6.4897627381623222</v>
      </c>
      <c r="RI52" s="159">
        <v>6.4897627381623222</v>
      </c>
      <c r="RJ52" s="159">
        <v>6.4897627381623222</v>
      </c>
      <c r="RK52" s="159">
        <v>6.9638980729572149</v>
      </c>
      <c r="RL52" s="159">
        <v>6.4897627381623222</v>
      </c>
      <c r="RM52" s="159">
        <v>6.7268304055597685</v>
      </c>
      <c r="RN52" s="159">
        <v>6.4897627381623222</v>
      </c>
      <c r="RO52" s="159">
        <v>6.4897627381623222</v>
      </c>
      <c r="RP52" s="159">
        <v>6.7268304055597685</v>
      </c>
      <c r="RQ52" s="159">
        <v>6.4897627381623222</v>
      </c>
      <c r="RR52" s="159">
        <v>6.4897627381623222</v>
      </c>
      <c r="RS52" s="159">
        <v>6.7268304055597685</v>
      </c>
      <c r="RT52" s="159">
        <v>6.4897627381623222</v>
      </c>
      <c r="RU52" s="159">
        <v>6.9638980729572149</v>
      </c>
      <c r="RV52" s="159">
        <v>6.4897627381623222</v>
      </c>
      <c r="RW52" s="159">
        <v>6.9638980729572149</v>
      </c>
      <c r="RX52" s="159">
        <v>6.4897627381623222</v>
      </c>
      <c r="RY52" s="159">
        <v>6.9638980729572149</v>
      </c>
      <c r="RZ52" s="159">
        <v>6.4897627381623222</v>
      </c>
      <c r="SA52" s="159">
        <v>6.4897627381623222</v>
      </c>
      <c r="SB52" s="159">
        <v>6.7268304055597685</v>
      </c>
      <c r="SC52" s="159">
        <v>6.7268304055597685</v>
      </c>
      <c r="SD52" s="159">
        <v>6.4897627381623222</v>
      </c>
      <c r="SE52" s="159">
        <v>6.4897627381623222</v>
      </c>
      <c r="SF52" s="159">
        <v>6.4897627381623222</v>
      </c>
      <c r="SG52" s="159">
        <v>6.4897627381623222</v>
      </c>
    </row>
    <row r="53" spans="1:501" x14ac:dyDescent="0.35">
      <c r="A53" s="158">
        <v>2039</v>
      </c>
      <c r="B53" s="159">
        <v>7.1520913053717949</v>
      </c>
      <c r="C53" s="159">
        <v>6.5781672137482907</v>
      </c>
      <c r="D53" s="159">
        <v>6.8651292595600424</v>
      </c>
      <c r="E53" s="159">
        <v>6.5781672137482907</v>
      </c>
      <c r="F53" s="159">
        <v>6.8651292595600424</v>
      </c>
      <c r="G53" s="159">
        <v>6.5781672137482907</v>
      </c>
      <c r="H53" s="159">
        <v>6.5781672137482907</v>
      </c>
      <c r="I53" s="159">
        <v>6.5781672137482907</v>
      </c>
      <c r="J53" s="159">
        <v>6.5781672137482907</v>
      </c>
      <c r="K53" s="159">
        <v>6.8651292595600424</v>
      </c>
      <c r="L53" s="159">
        <v>6.5781672137482907</v>
      </c>
      <c r="M53" s="159">
        <v>6.8651292595600424</v>
      </c>
      <c r="N53" s="159">
        <v>6.5781672137482907</v>
      </c>
      <c r="O53" s="159">
        <v>6.5781672137482907</v>
      </c>
      <c r="P53" s="159">
        <v>6.5781672137482907</v>
      </c>
      <c r="Q53" s="159">
        <v>6.8651292595600424</v>
      </c>
      <c r="R53" s="159">
        <v>6.5781672137482907</v>
      </c>
      <c r="S53" s="159">
        <v>6.5781672137482907</v>
      </c>
      <c r="T53" s="159">
        <v>6.5781672137482907</v>
      </c>
      <c r="U53" s="159">
        <v>7.1520913053717949</v>
      </c>
      <c r="V53" s="159">
        <v>6.5781672137482907</v>
      </c>
      <c r="W53" s="159">
        <v>6.5781672137482907</v>
      </c>
      <c r="X53" s="159">
        <v>6.5781672137482907</v>
      </c>
      <c r="Y53" s="159">
        <v>6.5781672137482907</v>
      </c>
      <c r="Z53" s="159">
        <v>6.5781672137482907</v>
      </c>
      <c r="AA53" s="159">
        <v>6.5781672137482907</v>
      </c>
      <c r="AB53" s="159">
        <v>6.5781672137482907</v>
      </c>
      <c r="AC53" s="159">
        <v>6.5781672137482907</v>
      </c>
      <c r="AD53" s="159">
        <v>6.5781672137482907</v>
      </c>
      <c r="AE53" s="159">
        <v>7.1520913053717949</v>
      </c>
      <c r="AF53" s="159">
        <v>6.8651292595600424</v>
      </c>
      <c r="AG53" s="159">
        <v>6.5781672137482907</v>
      </c>
      <c r="AH53" s="159">
        <v>6.5781672137482907</v>
      </c>
      <c r="AI53" s="159">
        <v>6.5781672137482907</v>
      </c>
      <c r="AJ53" s="159">
        <v>6.5781672137482907</v>
      </c>
      <c r="AK53" s="159">
        <v>7.1520913053717949</v>
      </c>
      <c r="AL53" s="159">
        <v>6.8651292595600424</v>
      </c>
      <c r="AM53" s="159">
        <v>6.5781672137482907</v>
      </c>
      <c r="AN53" s="159">
        <v>6.8651292595600424</v>
      </c>
      <c r="AO53" s="159">
        <v>7.1520913053717949</v>
      </c>
      <c r="AP53" s="159">
        <v>6.8651292595600424</v>
      </c>
      <c r="AQ53" s="159">
        <v>6.5781672137482907</v>
      </c>
      <c r="AR53" s="159">
        <v>6.8651292595600424</v>
      </c>
      <c r="AS53" s="159">
        <v>6.5781672137482907</v>
      </c>
      <c r="AT53" s="159">
        <v>7.1520913053717949</v>
      </c>
      <c r="AU53" s="159">
        <v>6.5781672137482907</v>
      </c>
      <c r="AV53" s="159">
        <v>7.1520913053717949</v>
      </c>
      <c r="AW53" s="159">
        <v>6.5781672137482907</v>
      </c>
      <c r="AX53" s="159">
        <v>6.5781672137482907</v>
      </c>
      <c r="AY53" s="159">
        <v>6.5781672137482907</v>
      </c>
      <c r="AZ53" s="159">
        <v>6.8651292595600424</v>
      </c>
      <c r="BA53" s="159">
        <v>6.5781672137482907</v>
      </c>
      <c r="BB53" s="159">
        <v>7.1520913053717949</v>
      </c>
      <c r="BC53" s="159">
        <v>6.5781672137482907</v>
      </c>
      <c r="BD53" s="159">
        <v>6.5781672137482907</v>
      </c>
      <c r="BE53" s="159">
        <v>6.8651292595600424</v>
      </c>
      <c r="BF53" s="159">
        <v>7.1520913053717949</v>
      </c>
      <c r="BG53" s="159">
        <v>6.5781672137482907</v>
      </c>
      <c r="BH53" s="159">
        <v>6.5781672137482907</v>
      </c>
      <c r="BI53" s="159">
        <v>7.1520913053717949</v>
      </c>
      <c r="BJ53" s="159">
        <v>6.5781672137482907</v>
      </c>
      <c r="BK53" s="159">
        <v>6.5781672137482907</v>
      </c>
      <c r="BL53" s="159">
        <v>6.8651292595600424</v>
      </c>
      <c r="BM53" s="159">
        <v>7.1520913053717949</v>
      </c>
      <c r="BN53" s="159">
        <v>6.5781672137482907</v>
      </c>
      <c r="BO53" s="159">
        <v>6.5781672137482907</v>
      </c>
      <c r="BP53" s="159">
        <v>6.8651292595600424</v>
      </c>
      <c r="BQ53" s="159">
        <v>6.5781672137482907</v>
      </c>
      <c r="BR53" s="159">
        <v>6.8651292595600424</v>
      </c>
      <c r="BS53" s="159">
        <v>6.5781672137482907</v>
      </c>
      <c r="BT53" s="159">
        <v>6.8651292595600424</v>
      </c>
      <c r="BU53" s="159">
        <v>7.1520913053717949</v>
      </c>
      <c r="BV53" s="159">
        <v>6.5781672137482907</v>
      </c>
      <c r="BW53" s="159">
        <v>6.5781672137482907</v>
      </c>
      <c r="BX53" s="159">
        <v>6.8651292595600424</v>
      </c>
      <c r="BY53" s="159">
        <v>6.8651292595600424</v>
      </c>
      <c r="BZ53" s="159">
        <v>7.1520913053717949</v>
      </c>
      <c r="CA53" s="159">
        <v>7.1520913053717949</v>
      </c>
      <c r="CB53" s="159">
        <v>6.5781672137482907</v>
      </c>
      <c r="CC53" s="159">
        <v>6.5781672137482907</v>
      </c>
      <c r="CD53" s="159">
        <v>6.5781672137482907</v>
      </c>
      <c r="CE53" s="159">
        <v>6.8651292595600424</v>
      </c>
      <c r="CF53" s="159">
        <v>6.5781672137482907</v>
      </c>
      <c r="CG53" s="159">
        <v>7.1520913053717949</v>
      </c>
      <c r="CH53" s="159">
        <v>6.5781672137482907</v>
      </c>
      <c r="CI53" s="159">
        <v>6.5781672137482907</v>
      </c>
      <c r="CJ53" s="159">
        <v>6.5781672137482907</v>
      </c>
      <c r="CK53" s="159">
        <v>6.5781672137482907</v>
      </c>
      <c r="CL53" s="159">
        <v>6.5781672137482907</v>
      </c>
      <c r="CM53" s="159">
        <v>6.5781672137482907</v>
      </c>
      <c r="CN53" s="159">
        <v>6.5781672137482907</v>
      </c>
      <c r="CO53" s="159">
        <v>6.5781672137482907</v>
      </c>
      <c r="CP53" s="159">
        <v>6.8651292595600424</v>
      </c>
      <c r="CQ53" s="159">
        <v>6.5781672137482907</v>
      </c>
      <c r="CR53" s="159">
        <v>6.5781672137482907</v>
      </c>
      <c r="CS53" s="159">
        <v>6.8651292595600424</v>
      </c>
      <c r="CT53" s="159">
        <v>7.1520913053717949</v>
      </c>
      <c r="CU53" s="159">
        <v>6.5781672137482907</v>
      </c>
      <c r="CV53" s="159">
        <v>6.5781672137482907</v>
      </c>
      <c r="CW53" s="159">
        <v>7.1520913053717949</v>
      </c>
      <c r="CX53" s="159">
        <v>6.8651292595600424</v>
      </c>
      <c r="CY53" s="159">
        <v>6.5781672137482907</v>
      </c>
      <c r="CZ53" s="159">
        <v>6.8651292595600424</v>
      </c>
      <c r="DA53" s="159">
        <v>6.5781672137482907</v>
      </c>
      <c r="DB53" s="159">
        <v>6.5781672137482907</v>
      </c>
      <c r="DC53" s="159">
        <v>6.5781672137482907</v>
      </c>
      <c r="DD53" s="159">
        <v>6.5781672137482907</v>
      </c>
      <c r="DE53" s="159">
        <v>7.1520913053717949</v>
      </c>
      <c r="DF53" s="159">
        <v>6.5781672137482907</v>
      </c>
      <c r="DG53" s="159">
        <v>7.1520913053717949</v>
      </c>
      <c r="DH53" s="159">
        <v>7.1520913053717949</v>
      </c>
      <c r="DI53" s="159">
        <v>6.5781672137482907</v>
      </c>
      <c r="DJ53" s="159">
        <v>7.1520913053717949</v>
      </c>
      <c r="DK53" s="159">
        <v>6.5781672137482907</v>
      </c>
      <c r="DL53" s="159">
        <v>6.5781672137482907</v>
      </c>
      <c r="DM53" s="159">
        <v>6.5781672137482907</v>
      </c>
      <c r="DN53" s="159">
        <v>6.5781672137482907</v>
      </c>
      <c r="DO53" s="159">
        <v>7.1520913053717949</v>
      </c>
      <c r="DP53" s="159">
        <v>6.8651292595600424</v>
      </c>
      <c r="DQ53" s="159">
        <v>6.8651292595600424</v>
      </c>
      <c r="DR53" s="159">
        <v>7.1520913053717949</v>
      </c>
      <c r="DS53" s="159">
        <v>6.5781672137482907</v>
      </c>
      <c r="DT53" s="159">
        <v>6.5781672137482907</v>
      </c>
      <c r="DU53" s="159">
        <v>6.5781672137482907</v>
      </c>
      <c r="DV53" s="159">
        <v>6.8651292595600424</v>
      </c>
      <c r="DW53" s="159">
        <v>6.5781672137482907</v>
      </c>
      <c r="DX53" s="159">
        <v>6.5781672137482907</v>
      </c>
      <c r="DY53" s="159">
        <v>6.5781672137482907</v>
      </c>
      <c r="DZ53" s="159">
        <v>6.8651292595600424</v>
      </c>
      <c r="EA53" s="159">
        <v>6.8651292595600424</v>
      </c>
      <c r="EB53" s="159">
        <v>6.8651292595600424</v>
      </c>
      <c r="EC53" s="159">
        <v>6.5781672137482907</v>
      </c>
      <c r="ED53" s="159">
        <v>6.5781672137482907</v>
      </c>
      <c r="EE53" s="159">
        <v>6.5781672137482907</v>
      </c>
      <c r="EF53" s="159">
        <v>6.5781672137482907</v>
      </c>
      <c r="EG53" s="159">
        <v>7.1520913053717949</v>
      </c>
      <c r="EH53" s="159">
        <v>7.1520913053717949</v>
      </c>
      <c r="EI53" s="159">
        <v>7.1520913053717949</v>
      </c>
      <c r="EJ53" s="159">
        <v>6.5781672137482907</v>
      </c>
      <c r="EK53" s="159">
        <v>6.5781672137482907</v>
      </c>
      <c r="EL53" s="159">
        <v>7.1520913053717949</v>
      </c>
      <c r="EM53" s="159">
        <v>6.5781672137482907</v>
      </c>
      <c r="EN53" s="159">
        <v>6.5781672137482907</v>
      </c>
      <c r="EO53" s="159">
        <v>7.1520913053717949</v>
      </c>
      <c r="EP53" s="159">
        <v>6.5781672137482907</v>
      </c>
      <c r="EQ53" s="159">
        <v>7.1520913053717949</v>
      </c>
      <c r="ER53" s="159">
        <v>6.8651292595600424</v>
      </c>
      <c r="ES53" s="159">
        <v>7.1520913053717949</v>
      </c>
      <c r="ET53" s="159">
        <v>6.5781672137482907</v>
      </c>
      <c r="EU53" s="159">
        <v>6.5781672137482907</v>
      </c>
      <c r="EV53" s="159">
        <v>7.1520913053717949</v>
      </c>
      <c r="EW53" s="159">
        <v>6.5781672137482907</v>
      </c>
      <c r="EX53" s="159">
        <v>6.5781672137482907</v>
      </c>
      <c r="EY53" s="159">
        <v>6.5781672137482907</v>
      </c>
      <c r="EZ53" s="159">
        <v>6.8651292595600424</v>
      </c>
      <c r="FA53" s="159">
        <v>7.1520913053717949</v>
      </c>
      <c r="FB53" s="159">
        <v>6.5781672137482907</v>
      </c>
      <c r="FC53" s="159">
        <v>7.1520913053717949</v>
      </c>
      <c r="FD53" s="159">
        <v>6.5781672137482907</v>
      </c>
      <c r="FE53" s="159">
        <v>6.5781672137482907</v>
      </c>
      <c r="FF53" s="159">
        <v>6.5781672137482907</v>
      </c>
      <c r="FG53" s="159">
        <v>6.5781672137482907</v>
      </c>
      <c r="FH53" s="159">
        <v>6.5781672137482907</v>
      </c>
      <c r="FI53" s="159">
        <v>6.5781672137482907</v>
      </c>
      <c r="FJ53" s="159">
        <v>6.5781672137482907</v>
      </c>
      <c r="FK53" s="159">
        <v>6.5781672137482907</v>
      </c>
      <c r="FL53" s="159">
        <v>7.1520913053717949</v>
      </c>
      <c r="FM53" s="159">
        <v>7.1520913053717949</v>
      </c>
      <c r="FN53" s="159">
        <v>7.1520913053717949</v>
      </c>
      <c r="FO53" s="159">
        <v>7.1520913053717949</v>
      </c>
      <c r="FP53" s="159">
        <v>6.5781672137482907</v>
      </c>
      <c r="FQ53" s="159">
        <v>6.5781672137482907</v>
      </c>
      <c r="FR53" s="159">
        <v>6.5781672137482907</v>
      </c>
      <c r="FS53" s="159">
        <v>6.5781672137482907</v>
      </c>
      <c r="FT53" s="159">
        <v>6.5781672137482907</v>
      </c>
      <c r="FU53" s="159">
        <v>7.1520913053717949</v>
      </c>
      <c r="FV53" s="159">
        <v>6.5781672137482907</v>
      </c>
      <c r="FW53" s="159">
        <v>7.1520913053717949</v>
      </c>
      <c r="FX53" s="159">
        <v>6.5781672137482907</v>
      </c>
      <c r="FY53" s="159">
        <v>7.1520913053717949</v>
      </c>
      <c r="FZ53" s="159">
        <v>6.8651292595600424</v>
      </c>
      <c r="GA53" s="159">
        <v>6.5781672137482907</v>
      </c>
      <c r="GB53" s="159">
        <v>6.5781672137482907</v>
      </c>
      <c r="GC53" s="159">
        <v>6.5781672137482907</v>
      </c>
      <c r="GD53" s="159">
        <v>6.5781672137482907</v>
      </c>
      <c r="GE53" s="159">
        <v>6.5781672137482907</v>
      </c>
      <c r="GF53" s="159">
        <v>6.5781672137482907</v>
      </c>
      <c r="GG53" s="159">
        <v>7.1520913053717949</v>
      </c>
      <c r="GH53" s="159">
        <v>6.5781672137482907</v>
      </c>
      <c r="GI53" s="159">
        <v>6.5781672137482907</v>
      </c>
      <c r="GJ53" s="159">
        <v>6.5781672137482907</v>
      </c>
      <c r="GK53" s="159">
        <v>6.5781672137482907</v>
      </c>
      <c r="GL53" s="159">
        <v>6.5781672137482907</v>
      </c>
      <c r="GM53" s="159">
        <v>6.5781672137482907</v>
      </c>
      <c r="GN53" s="159">
        <v>6.5781672137482907</v>
      </c>
      <c r="GO53" s="159">
        <v>7.1520913053717949</v>
      </c>
      <c r="GP53" s="159">
        <v>7.1520913053717949</v>
      </c>
      <c r="GQ53" s="159">
        <v>6.5781672137482907</v>
      </c>
      <c r="GR53" s="159">
        <v>6.5781672137482907</v>
      </c>
      <c r="GS53" s="159">
        <v>6.5781672137482907</v>
      </c>
      <c r="GT53" s="159">
        <v>6.5781672137482907</v>
      </c>
      <c r="GU53" s="159">
        <v>6.8651292595600424</v>
      </c>
      <c r="GV53" s="159">
        <v>6.5781672137482907</v>
      </c>
      <c r="GW53" s="159">
        <v>6.8651292595600424</v>
      </c>
      <c r="GX53" s="159">
        <v>6.8651292595600424</v>
      </c>
      <c r="GY53" s="159">
        <v>6.5781672137482907</v>
      </c>
      <c r="GZ53" s="159">
        <v>6.5781672137482907</v>
      </c>
      <c r="HA53" s="159">
        <v>6.5781672137482907</v>
      </c>
      <c r="HB53" s="159">
        <v>7.1520913053717949</v>
      </c>
      <c r="HC53" s="159">
        <v>6.5781672137482907</v>
      </c>
      <c r="HD53" s="159">
        <v>6.5781672137482907</v>
      </c>
      <c r="HE53" s="159">
        <v>6.5781672137482907</v>
      </c>
      <c r="HF53" s="159">
        <v>7.1520913053717949</v>
      </c>
      <c r="HG53" s="159">
        <v>6.8651292595600424</v>
      </c>
      <c r="HH53" s="159">
        <v>7.1520913053717949</v>
      </c>
      <c r="HI53" s="159">
        <v>6.8651292595600424</v>
      </c>
      <c r="HJ53" s="159">
        <v>6.5781672137482907</v>
      </c>
      <c r="HK53" s="159">
        <v>6.8651292595600424</v>
      </c>
      <c r="HL53" s="159">
        <v>6.5781672137482907</v>
      </c>
      <c r="HM53" s="159">
        <v>6.5781672137482907</v>
      </c>
      <c r="HN53" s="159">
        <v>6.5781672137482907</v>
      </c>
      <c r="HO53" s="159">
        <v>6.5781672137482907</v>
      </c>
      <c r="HP53" s="159">
        <v>6.5781672137482907</v>
      </c>
      <c r="HQ53" s="159">
        <v>6.5781672137482907</v>
      </c>
      <c r="HR53" s="159">
        <v>7.1520913053717949</v>
      </c>
      <c r="HS53" s="159">
        <v>6.5781672137482907</v>
      </c>
      <c r="HT53" s="159">
        <v>6.8651292595600424</v>
      </c>
      <c r="HU53" s="159">
        <v>6.5781672137482907</v>
      </c>
      <c r="HV53" s="159">
        <v>6.5781672137482907</v>
      </c>
      <c r="HW53" s="159">
        <v>6.5781672137482907</v>
      </c>
      <c r="HX53" s="159">
        <v>7.1520913053717949</v>
      </c>
      <c r="HY53" s="159">
        <v>6.5781672137482907</v>
      </c>
      <c r="HZ53" s="159">
        <v>7.1520913053717949</v>
      </c>
      <c r="IA53" s="159">
        <v>6.5781672137482907</v>
      </c>
      <c r="IB53" s="159">
        <v>6.8651292595600424</v>
      </c>
      <c r="IC53" s="159">
        <v>6.5781672137482907</v>
      </c>
      <c r="ID53" s="159">
        <v>6.5781672137482907</v>
      </c>
      <c r="IE53" s="159">
        <v>6.5781672137482907</v>
      </c>
      <c r="IF53" s="159">
        <v>7.1520913053717949</v>
      </c>
      <c r="IG53" s="159">
        <v>6.5781672137482907</v>
      </c>
      <c r="IH53" s="159">
        <v>6.8651292595600424</v>
      </c>
      <c r="II53" s="159">
        <v>6.5781672137482907</v>
      </c>
      <c r="IJ53" s="159">
        <v>7.1520913053717949</v>
      </c>
      <c r="IK53" s="159">
        <v>6.5781672137482907</v>
      </c>
      <c r="IL53" s="159">
        <v>6.5781672137482907</v>
      </c>
      <c r="IM53" s="159">
        <v>6.5781672137482907</v>
      </c>
      <c r="IN53" s="159">
        <v>6.8651292595600424</v>
      </c>
      <c r="IO53" s="159">
        <v>7.1520913053717949</v>
      </c>
      <c r="IP53" s="159">
        <v>7.1520913053717949</v>
      </c>
      <c r="IQ53" s="159">
        <v>7.1520913053717949</v>
      </c>
      <c r="IR53" s="159">
        <v>6.5781672137482907</v>
      </c>
      <c r="IS53" s="159">
        <v>6.8651292595600424</v>
      </c>
      <c r="IT53" s="159">
        <v>7.1520913053717949</v>
      </c>
      <c r="IU53" s="159">
        <v>6.8651292595600424</v>
      </c>
      <c r="IV53" s="159">
        <v>6.5781672137482907</v>
      </c>
      <c r="IW53" s="159">
        <v>6.8651292595600424</v>
      </c>
      <c r="IX53" s="159">
        <v>7.1520913053717949</v>
      </c>
      <c r="IY53" s="159">
        <v>6.5781672137482907</v>
      </c>
      <c r="IZ53" s="159">
        <v>6.5781672137482907</v>
      </c>
      <c r="JA53" s="159">
        <v>7.1520913053717949</v>
      </c>
      <c r="JB53" s="159">
        <v>6.5781672137482907</v>
      </c>
      <c r="JC53" s="159">
        <v>6.5781672137482907</v>
      </c>
      <c r="JD53" s="159">
        <v>7.1520913053717949</v>
      </c>
      <c r="JE53" s="159">
        <v>6.5781672137482907</v>
      </c>
      <c r="JF53" s="159">
        <v>6.8651292595600424</v>
      </c>
      <c r="JG53" s="159">
        <v>7.1520913053717949</v>
      </c>
      <c r="JH53" s="159">
        <v>6.5781672137482907</v>
      </c>
      <c r="JI53" s="159">
        <v>6.5781672137482907</v>
      </c>
      <c r="JJ53" s="159">
        <v>6.5781672137482907</v>
      </c>
      <c r="JK53" s="159">
        <v>6.8651292595600424</v>
      </c>
      <c r="JL53" s="159">
        <v>6.5781672137482907</v>
      </c>
      <c r="JM53" s="159">
        <v>6.5781672137482907</v>
      </c>
      <c r="JN53" s="159">
        <v>6.5781672137482907</v>
      </c>
      <c r="JO53" s="159">
        <v>6.5781672137482907</v>
      </c>
      <c r="JP53" s="159">
        <v>6.5781672137482907</v>
      </c>
      <c r="JQ53" s="159">
        <v>6.5781672137482907</v>
      </c>
      <c r="JR53" s="159">
        <v>6.5781672137482907</v>
      </c>
      <c r="JS53" s="159">
        <v>6.5781672137482907</v>
      </c>
      <c r="JT53" s="159">
        <v>7.1520913053717949</v>
      </c>
      <c r="JU53" s="159">
        <v>6.5781672137482907</v>
      </c>
      <c r="JV53" s="159">
        <v>6.5781672137482907</v>
      </c>
      <c r="JW53" s="159">
        <v>7.1520913053717949</v>
      </c>
      <c r="JX53" s="159">
        <v>6.5781672137482907</v>
      </c>
      <c r="JY53" s="159">
        <v>6.5781672137482907</v>
      </c>
      <c r="JZ53" s="159">
        <v>6.8651292595600424</v>
      </c>
      <c r="KA53" s="159">
        <v>6.8651292595600424</v>
      </c>
      <c r="KB53" s="159">
        <v>6.5781672137482907</v>
      </c>
      <c r="KC53" s="159">
        <v>6.5781672137482907</v>
      </c>
      <c r="KD53" s="159">
        <v>6.5781672137482907</v>
      </c>
      <c r="KE53" s="159">
        <v>6.5781672137482907</v>
      </c>
      <c r="KF53" s="159">
        <v>6.8651292595600424</v>
      </c>
      <c r="KG53" s="159">
        <v>6.5781672137482907</v>
      </c>
      <c r="KH53" s="159">
        <v>6.8651292595600424</v>
      </c>
      <c r="KI53" s="159">
        <v>6.5781672137482907</v>
      </c>
      <c r="KJ53" s="159">
        <v>6.5781672137482907</v>
      </c>
      <c r="KK53" s="159">
        <v>6.5781672137482907</v>
      </c>
      <c r="KL53" s="159">
        <v>6.5781672137482907</v>
      </c>
      <c r="KM53" s="159">
        <v>6.5781672137482907</v>
      </c>
      <c r="KN53" s="159">
        <v>6.5781672137482907</v>
      </c>
      <c r="KO53" s="159">
        <v>6.5781672137482907</v>
      </c>
      <c r="KP53" s="159">
        <v>6.5781672137482907</v>
      </c>
      <c r="KQ53" s="159">
        <v>6.8651292595600424</v>
      </c>
      <c r="KR53" s="159">
        <v>6.5781672137482907</v>
      </c>
      <c r="KS53" s="159">
        <v>7.1520913053717949</v>
      </c>
      <c r="KT53" s="159">
        <v>6.8651292595600424</v>
      </c>
      <c r="KU53" s="159">
        <v>7.1520913053717949</v>
      </c>
      <c r="KV53" s="159">
        <v>6.5781672137482907</v>
      </c>
      <c r="KW53" s="159">
        <v>6.8651292595600424</v>
      </c>
      <c r="KX53" s="159">
        <v>6.5781672137482907</v>
      </c>
      <c r="KY53" s="159">
        <v>6.8651292595600424</v>
      </c>
      <c r="KZ53" s="159">
        <v>6.8651292595600424</v>
      </c>
      <c r="LA53" s="159">
        <v>7.1520913053717949</v>
      </c>
      <c r="LB53" s="159">
        <v>6.5781672137482907</v>
      </c>
      <c r="LC53" s="159">
        <v>7.1520913053717949</v>
      </c>
      <c r="LD53" s="159">
        <v>6.5781672137482907</v>
      </c>
      <c r="LE53" s="159">
        <v>6.5781672137482907</v>
      </c>
      <c r="LF53" s="159">
        <v>6.8651292595600424</v>
      </c>
      <c r="LG53" s="159">
        <v>6.5781672137482907</v>
      </c>
      <c r="LH53" s="159">
        <v>6.5781672137482907</v>
      </c>
      <c r="LI53" s="159">
        <v>6.5781672137482907</v>
      </c>
      <c r="LJ53" s="159">
        <v>7.1520913053717949</v>
      </c>
      <c r="LK53" s="159">
        <v>6.8651292595600424</v>
      </c>
      <c r="LL53" s="159">
        <v>7.1520913053717949</v>
      </c>
      <c r="LM53" s="159">
        <v>6.5781672137482907</v>
      </c>
      <c r="LN53" s="159">
        <v>7.1520913053717949</v>
      </c>
      <c r="LO53" s="159">
        <v>6.5781672137482907</v>
      </c>
      <c r="LP53" s="159">
        <v>6.5781672137482907</v>
      </c>
      <c r="LQ53" s="159">
        <v>6.5781672137482907</v>
      </c>
      <c r="LR53" s="159">
        <v>6.5781672137482907</v>
      </c>
      <c r="LS53" s="159">
        <v>6.5781672137482907</v>
      </c>
      <c r="LT53" s="159">
        <v>6.5781672137482907</v>
      </c>
      <c r="LU53" s="159">
        <v>6.5781672137482907</v>
      </c>
      <c r="LV53" s="159">
        <v>7.1520913053717949</v>
      </c>
      <c r="LW53" s="159">
        <v>6.5781672137482907</v>
      </c>
      <c r="LX53" s="159">
        <v>6.5781672137482907</v>
      </c>
      <c r="LY53" s="159">
        <v>7.1520913053717949</v>
      </c>
      <c r="LZ53" s="159">
        <v>6.8651292595600424</v>
      </c>
      <c r="MA53" s="159">
        <v>6.5781672137482907</v>
      </c>
      <c r="MB53" s="159">
        <v>6.5781672137482907</v>
      </c>
      <c r="MC53" s="159">
        <v>6.5781672137482907</v>
      </c>
      <c r="MD53" s="159">
        <v>7.1520913053717949</v>
      </c>
      <c r="ME53" s="159">
        <v>6.8651292595600424</v>
      </c>
      <c r="MF53" s="159">
        <v>6.5781672137482907</v>
      </c>
      <c r="MG53" s="159">
        <v>6.5781672137482907</v>
      </c>
      <c r="MH53" s="159">
        <v>7.1520913053717949</v>
      </c>
      <c r="MI53" s="159">
        <v>6.5781672137482907</v>
      </c>
      <c r="MJ53" s="159">
        <v>7.1520913053717949</v>
      </c>
      <c r="MK53" s="159">
        <v>6.5781672137482907</v>
      </c>
      <c r="ML53" s="159">
        <v>6.5781672137482907</v>
      </c>
      <c r="MM53" s="159">
        <v>6.5781672137482907</v>
      </c>
      <c r="MN53" s="159">
        <v>6.8651292595600424</v>
      </c>
      <c r="MO53" s="159">
        <v>6.5781672137482907</v>
      </c>
      <c r="MP53" s="159">
        <v>7.1520913053717949</v>
      </c>
      <c r="MQ53" s="159">
        <v>6.5781672137482907</v>
      </c>
      <c r="MR53" s="159">
        <v>6.8651292595600424</v>
      </c>
      <c r="MS53" s="159">
        <v>6.5781672137482907</v>
      </c>
      <c r="MT53" s="159">
        <v>6.5781672137482907</v>
      </c>
      <c r="MU53" s="159">
        <v>6.5781672137482907</v>
      </c>
      <c r="MV53" s="159">
        <v>6.8651292595600424</v>
      </c>
      <c r="MW53" s="159">
        <v>7.1520913053717949</v>
      </c>
      <c r="MX53" s="159">
        <v>6.5781672137482907</v>
      </c>
      <c r="MY53" s="159">
        <v>6.5781672137482907</v>
      </c>
      <c r="MZ53" s="159">
        <v>7.1520913053717949</v>
      </c>
      <c r="NA53" s="159">
        <v>6.5781672137482907</v>
      </c>
      <c r="NB53" s="159">
        <v>6.5781672137482907</v>
      </c>
      <c r="NC53" s="159">
        <v>6.5781672137482907</v>
      </c>
      <c r="ND53" s="159">
        <v>7.1520913053717949</v>
      </c>
      <c r="NE53" s="159">
        <v>6.5781672137482907</v>
      </c>
      <c r="NF53" s="159">
        <v>6.5781672137482907</v>
      </c>
      <c r="NG53" s="159">
        <v>6.5781672137482907</v>
      </c>
      <c r="NH53" s="159">
        <v>6.5781672137482907</v>
      </c>
      <c r="NI53" s="159">
        <v>6.8651292595600424</v>
      </c>
      <c r="NJ53" s="159">
        <v>6.5781672137482907</v>
      </c>
      <c r="NK53" s="159">
        <v>6.8651292595600424</v>
      </c>
      <c r="NL53" s="159">
        <v>7.1520913053717949</v>
      </c>
      <c r="NM53" s="159">
        <v>6.5781672137482907</v>
      </c>
      <c r="NN53" s="159">
        <v>6.5781672137482907</v>
      </c>
      <c r="NO53" s="159">
        <v>6.5781672137482907</v>
      </c>
      <c r="NP53" s="159">
        <v>6.5781672137482907</v>
      </c>
      <c r="NQ53" s="159">
        <v>6.8651292595600424</v>
      </c>
      <c r="NR53" s="159">
        <v>6.8651292595600424</v>
      </c>
      <c r="NS53" s="159">
        <v>6.5781672137482907</v>
      </c>
      <c r="NT53" s="159">
        <v>6.5781672137482907</v>
      </c>
      <c r="NU53" s="159">
        <v>6.5781672137482907</v>
      </c>
      <c r="NV53" s="159">
        <v>7.1520913053717949</v>
      </c>
      <c r="NW53" s="159">
        <v>6.5781672137482907</v>
      </c>
      <c r="NX53" s="159">
        <v>6.5781672137482907</v>
      </c>
      <c r="NY53" s="159">
        <v>6.5781672137482907</v>
      </c>
      <c r="NZ53" s="159">
        <v>6.8651292595600424</v>
      </c>
      <c r="OA53" s="159">
        <v>6.8651292595600424</v>
      </c>
      <c r="OB53" s="159">
        <v>6.5781672137482907</v>
      </c>
      <c r="OC53" s="159">
        <v>6.5781672137482907</v>
      </c>
      <c r="OD53" s="159">
        <v>7.1520913053717949</v>
      </c>
      <c r="OE53" s="159">
        <v>6.5781672137482907</v>
      </c>
      <c r="OF53" s="159">
        <v>6.8651292595600424</v>
      </c>
      <c r="OG53" s="159">
        <v>6.5781672137482907</v>
      </c>
      <c r="OH53" s="159">
        <v>6.5781672137482907</v>
      </c>
      <c r="OI53" s="159">
        <v>6.5781672137482907</v>
      </c>
      <c r="OJ53" s="159">
        <v>6.8651292595600424</v>
      </c>
      <c r="OK53" s="159">
        <v>6.5781672137482907</v>
      </c>
      <c r="OL53" s="159">
        <v>6.5781672137482907</v>
      </c>
      <c r="OM53" s="159">
        <v>6.8651292595600424</v>
      </c>
      <c r="ON53" s="159">
        <v>6.5781672137482907</v>
      </c>
      <c r="OO53" s="159">
        <v>6.5781672137482907</v>
      </c>
      <c r="OP53" s="159">
        <v>7.1520913053717949</v>
      </c>
      <c r="OQ53" s="159">
        <v>6.5781672137482907</v>
      </c>
      <c r="OR53" s="159">
        <v>6.8651292595600424</v>
      </c>
      <c r="OS53" s="159">
        <v>6.5781672137482907</v>
      </c>
      <c r="OT53" s="159">
        <v>6.5781672137482907</v>
      </c>
      <c r="OU53" s="159">
        <v>6.8651292595600424</v>
      </c>
      <c r="OV53" s="159">
        <v>7.1520913053717949</v>
      </c>
      <c r="OW53" s="159">
        <v>6.5781672137482907</v>
      </c>
      <c r="OX53" s="159">
        <v>6.8651292595600424</v>
      </c>
      <c r="OY53" s="159">
        <v>6.5781672137482907</v>
      </c>
      <c r="OZ53" s="159">
        <v>7.1520913053717949</v>
      </c>
      <c r="PA53" s="159">
        <v>6.8651292595600424</v>
      </c>
      <c r="PB53" s="159">
        <v>6.5781672137482907</v>
      </c>
      <c r="PC53" s="159">
        <v>6.5781672137482907</v>
      </c>
      <c r="PD53" s="159">
        <v>6.5781672137482907</v>
      </c>
      <c r="PE53" s="159">
        <v>6.8651292595600424</v>
      </c>
      <c r="PF53" s="159">
        <v>6.5781672137482907</v>
      </c>
      <c r="PG53" s="159">
        <v>7.1520913053717949</v>
      </c>
      <c r="PH53" s="159">
        <v>7.1520913053717949</v>
      </c>
      <c r="PI53" s="159">
        <v>6.5781672137482907</v>
      </c>
      <c r="PJ53" s="159">
        <v>6.8651292595600424</v>
      </c>
      <c r="PK53" s="159">
        <v>6.8651292595600424</v>
      </c>
      <c r="PL53" s="159">
        <v>7.1520913053717949</v>
      </c>
      <c r="PM53" s="159">
        <v>6.5781672137482907</v>
      </c>
      <c r="PN53" s="159">
        <v>6.8651292595600424</v>
      </c>
      <c r="PO53" s="159">
        <v>6.8651292595600424</v>
      </c>
      <c r="PP53" s="159">
        <v>6.5781672137482907</v>
      </c>
      <c r="PQ53" s="159">
        <v>6.5781672137482907</v>
      </c>
      <c r="PR53" s="159">
        <v>6.8651292595600424</v>
      </c>
      <c r="PS53" s="159">
        <v>6.5781672137482907</v>
      </c>
      <c r="PT53" s="159">
        <v>6.5781672137482907</v>
      </c>
      <c r="PU53" s="159">
        <v>7.1520913053717949</v>
      </c>
      <c r="PV53" s="159">
        <v>7.1520913053717949</v>
      </c>
      <c r="PW53" s="159">
        <v>7.1520913053717949</v>
      </c>
      <c r="PX53" s="159">
        <v>6.5781672137482907</v>
      </c>
      <c r="PY53" s="159">
        <v>7.1520913053717949</v>
      </c>
      <c r="PZ53" s="159">
        <v>7.1520913053717949</v>
      </c>
      <c r="QA53" s="159">
        <v>6.5781672137482907</v>
      </c>
      <c r="QB53" s="159">
        <v>6.5781672137482907</v>
      </c>
      <c r="QC53" s="159">
        <v>6.8651292595600424</v>
      </c>
      <c r="QD53" s="159">
        <v>7.1520913053717949</v>
      </c>
      <c r="QE53" s="159">
        <v>6.5781672137482907</v>
      </c>
      <c r="QF53" s="159">
        <v>7.1520913053717949</v>
      </c>
      <c r="QG53" s="159">
        <v>6.5781672137482907</v>
      </c>
      <c r="QH53" s="159">
        <v>6.5781672137482907</v>
      </c>
      <c r="QI53" s="159">
        <v>6.5781672137482907</v>
      </c>
      <c r="QJ53" s="159">
        <v>7.1520913053717949</v>
      </c>
      <c r="QK53" s="159">
        <v>6.5781672137482907</v>
      </c>
      <c r="QL53" s="159">
        <v>6.8651292595600424</v>
      </c>
      <c r="QM53" s="159">
        <v>6.8651292595600424</v>
      </c>
      <c r="QN53" s="159">
        <v>6.5781672137482907</v>
      </c>
      <c r="QO53" s="159">
        <v>6.8651292595600424</v>
      </c>
      <c r="QP53" s="159">
        <v>6.5781672137482907</v>
      </c>
      <c r="QQ53" s="159">
        <v>6.5781672137482907</v>
      </c>
      <c r="QR53" s="159">
        <v>6.5781672137482907</v>
      </c>
      <c r="QS53" s="159">
        <v>6.8651292595600424</v>
      </c>
      <c r="QT53" s="159">
        <v>7.1520913053717949</v>
      </c>
      <c r="QU53" s="159">
        <v>6.5781672137482907</v>
      </c>
      <c r="QV53" s="159">
        <v>6.8651292595600424</v>
      </c>
      <c r="QW53" s="159">
        <v>6.5781672137482907</v>
      </c>
      <c r="QX53" s="159">
        <v>6.5781672137482907</v>
      </c>
      <c r="QY53" s="159">
        <v>6.8651292595600424</v>
      </c>
      <c r="QZ53" s="159">
        <v>7.1520913053717949</v>
      </c>
      <c r="RA53" s="159">
        <v>6.5781672137482907</v>
      </c>
      <c r="RB53" s="159">
        <v>6.8651292595600424</v>
      </c>
      <c r="RC53" s="159">
        <v>6.8651292595600424</v>
      </c>
      <c r="RD53" s="159">
        <v>7.1520913053717949</v>
      </c>
      <c r="RE53" s="159">
        <v>6.5781672137482907</v>
      </c>
      <c r="RF53" s="159">
        <v>6.5781672137482907</v>
      </c>
      <c r="RG53" s="159">
        <v>6.8651292595600424</v>
      </c>
      <c r="RH53" s="159">
        <v>6.5781672137482907</v>
      </c>
      <c r="RI53" s="159">
        <v>6.5781672137482907</v>
      </c>
      <c r="RJ53" s="159">
        <v>6.5781672137482907</v>
      </c>
      <c r="RK53" s="159">
        <v>7.1520913053717949</v>
      </c>
      <c r="RL53" s="159">
        <v>6.5781672137482907</v>
      </c>
      <c r="RM53" s="159">
        <v>6.8651292595600424</v>
      </c>
      <c r="RN53" s="159">
        <v>6.5781672137482907</v>
      </c>
      <c r="RO53" s="159">
        <v>6.5781672137482907</v>
      </c>
      <c r="RP53" s="159">
        <v>6.8651292595600424</v>
      </c>
      <c r="RQ53" s="159">
        <v>6.5781672137482907</v>
      </c>
      <c r="RR53" s="159">
        <v>6.5781672137482907</v>
      </c>
      <c r="RS53" s="159">
        <v>6.8651292595600424</v>
      </c>
      <c r="RT53" s="159">
        <v>6.5781672137482907</v>
      </c>
      <c r="RU53" s="159">
        <v>7.1520913053717949</v>
      </c>
      <c r="RV53" s="159">
        <v>6.5781672137482907</v>
      </c>
      <c r="RW53" s="159">
        <v>7.1520913053717949</v>
      </c>
      <c r="RX53" s="159">
        <v>6.5781672137482907</v>
      </c>
      <c r="RY53" s="159">
        <v>7.1520913053717949</v>
      </c>
      <c r="RZ53" s="159">
        <v>6.5781672137482907</v>
      </c>
      <c r="SA53" s="159">
        <v>6.5781672137482907</v>
      </c>
      <c r="SB53" s="159">
        <v>6.8651292595600424</v>
      </c>
      <c r="SC53" s="159">
        <v>6.8651292595600424</v>
      </c>
      <c r="SD53" s="159">
        <v>6.5781672137482907</v>
      </c>
      <c r="SE53" s="159">
        <v>6.5781672137482907</v>
      </c>
      <c r="SF53" s="159">
        <v>6.5781672137482907</v>
      </c>
      <c r="SG53" s="159">
        <v>6.5781672137482907</v>
      </c>
    </row>
    <row r="54" spans="1:501" x14ac:dyDescent="0.35">
      <c r="A54" s="158">
        <v>2040</v>
      </c>
      <c r="B54" s="159">
        <v>7.3435269452765404</v>
      </c>
      <c r="C54" s="159">
        <v>6.6665716893342575</v>
      </c>
      <c r="D54" s="159">
        <v>7.0050493173053994</v>
      </c>
      <c r="E54" s="159">
        <v>6.6665716893342575</v>
      </c>
      <c r="F54" s="159">
        <v>7.0050493173053994</v>
      </c>
      <c r="G54" s="159">
        <v>6.6665716893342575</v>
      </c>
      <c r="H54" s="159">
        <v>6.6665716893342575</v>
      </c>
      <c r="I54" s="159">
        <v>6.6665716893342575</v>
      </c>
      <c r="J54" s="159">
        <v>6.6665716893342575</v>
      </c>
      <c r="K54" s="159">
        <v>7.0050493173053994</v>
      </c>
      <c r="L54" s="159">
        <v>6.6665716893342575</v>
      </c>
      <c r="M54" s="159">
        <v>7.0050493173053994</v>
      </c>
      <c r="N54" s="159">
        <v>6.6665716893342575</v>
      </c>
      <c r="O54" s="159">
        <v>6.6665716893342575</v>
      </c>
      <c r="P54" s="159">
        <v>6.6665716893342575</v>
      </c>
      <c r="Q54" s="159">
        <v>7.0050493173053994</v>
      </c>
      <c r="R54" s="159">
        <v>6.6665716893342575</v>
      </c>
      <c r="S54" s="159">
        <v>6.6665716893342575</v>
      </c>
      <c r="T54" s="159">
        <v>6.6665716893342575</v>
      </c>
      <c r="U54" s="159">
        <v>7.3435269452765404</v>
      </c>
      <c r="V54" s="159">
        <v>6.6665716893342575</v>
      </c>
      <c r="W54" s="159">
        <v>6.6665716893342575</v>
      </c>
      <c r="X54" s="159">
        <v>6.6665716893342575</v>
      </c>
      <c r="Y54" s="159">
        <v>6.6665716893342575</v>
      </c>
      <c r="Z54" s="159">
        <v>6.6665716893342575</v>
      </c>
      <c r="AA54" s="159">
        <v>6.6665716893342575</v>
      </c>
      <c r="AB54" s="159">
        <v>6.6665716893342575</v>
      </c>
      <c r="AC54" s="159">
        <v>6.6665716893342575</v>
      </c>
      <c r="AD54" s="159">
        <v>6.6665716893342575</v>
      </c>
      <c r="AE54" s="159">
        <v>7.3435269452765404</v>
      </c>
      <c r="AF54" s="159">
        <v>7.0050493173053994</v>
      </c>
      <c r="AG54" s="159">
        <v>6.6665716893342575</v>
      </c>
      <c r="AH54" s="159">
        <v>6.6665716893342575</v>
      </c>
      <c r="AI54" s="159">
        <v>6.6665716893342575</v>
      </c>
      <c r="AJ54" s="159">
        <v>6.6665716893342575</v>
      </c>
      <c r="AK54" s="159">
        <v>7.3435269452765404</v>
      </c>
      <c r="AL54" s="159">
        <v>7.0050493173053994</v>
      </c>
      <c r="AM54" s="159">
        <v>6.6665716893342575</v>
      </c>
      <c r="AN54" s="159">
        <v>7.0050493173053994</v>
      </c>
      <c r="AO54" s="159">
        <v>7.3435269452765404</v>
      </c>
      <c r="AP54" s="159">
        <v>7.0050493173053994</v>
      </c>
      <c r="AQ54" s="159">
        <v>6.6665716893342575</v>
      </c>
      <c r="AR54" s="159">
        <v>7.0050493173053994</v>
      </c>
      <c r="AS54" s="159">
        <v>6.6665716893342575</v>
      </c>
      <c r="AT54" s="159">
        <v>7.3435269452765404</v>
      </c>
      <c r="AU54" s="159">
        <v>6.6665716893342575</v>
      </c>
      <c r="AV54" s="159">
        <v>7.3435269452765404</v>
      </c>
      <c r="AW54" s="159">
        <v>6.6665716893342575</v>
      </c>
      <c r="AX54" s="159">
        <v>6.6665716893342575</v>
      </c>
      <c r="AY54" s="159">
        <v>6.6665716893342575</v>
      </c>
      <c r="AZ54" s="159">
        <v>7.0050493173053994</v>
      </c>
      <c r="BA54" s="159">
        <v>6.6665716893342575</v>
      </c>
      <c r="BB54" s="159">
        <v>7.3435269452765404</v>
      </c>
      <c r="BC54" s="159">
        <v>6.6665716893342575</v>
      </c>
      <c r="BD54" s="159">
        <v>6.6665716893342575</v>
      </c>
      <c r="BE54" s="159">
        <v>7.0050493173053994</v>
      </c>
      <c r="BF54" s="159">
        <v>7.3435269452765404</v>
      </c>
      <c r="BG54" s="159">
        <v>6.6665716893342575</v>
      </c>
      <c r="BH54" s="159">
        <v>6.6665716893342575</v>
      </c>
      <c r="BI54" s="159">
        <v>7.3435269452765404</v>
      </c>
      <c r="BJ54" s="159">
        <v>6.6665716893342575</v>
      </c>
      <c r="BK54" s="159">
        <v>6.6665716893342575</v>
      </c>
      <c r="BL54" s="159">
        <v>7.0050493173053994</v>
      </c>
      <c r="BM54" s="159">
        <v>7.3435269452765404</v>
      </c>
      <c r="BN54" s="159">
        <v>6.6665716893342575</v>
      </c>
      <c r="BO54" s="159">
        <v>6.6665716893342575</v>
      </c>
      <c r="BP54" s="159">
        <v>7.0050493173053994</v>
      </c>
      <c r="BQ54" s="159">
        <v>6.6665716893342575</v>
      </c>
      <c r="BR54" s="159">
        <v>7.0050493173053994</v>
      </c>
      <c r="BS54" s="159">
        <v>6.6665716893342575</v>
      </c>
      <c r="BT54" s="159">
        <v>7.0050493173053994</v>
      </c>
      <c r="BU54" s="159">
        <v>7.3435269452765404</v>
      </c>
      <c r="BV54" s="159">
        <v>6.6665716893342575</v>
      </c>
      <c r="BW54" s="159">
        <v>6.6665716893342575</v>
      </c>
      <c r="BX54" s="159">
        <v>7.0050493173053994</v>
      </c>
      <c r="BY54" s="159">
        <v>7.0050493173053994</v>
      </c>
      <c r="BZ54" s="159">
        <v>7.3435269452765404</v>
      </c>
      <c r="CA54" s="159">
        <v>7.3435269452765404</v>
      </c>
      <c r="CB54" s="159">
        <v>6.6665716893342575</v>
      </c>
      <c r="CC54" s="159">
        <v>6.6665716893342575</v>
      </c>
      <c r="CD54" s="159">
        <v>6.6665716893342575</v>
      </c>
      <c r="CE54" s="159">
        <v>7.0050493173053994</v>
      </c>
      <c r="CF54" s="159">
        <v>6.6665716893342575</v>
      </c>
      <c r="CG54" s="159">
        <v>7.3435269452765404</v>
      </c>
      <c r="CH54" s="159">
        <v>6.6665716893342575</v>
      </c>
      <c r="CI54" s="159">
        <v>6.6665716893342575</v>
      </c>
      <c r="CJ54" s="159">
        <v>6.6665716893342575</v>
      </c>
      <c r="CK54" s="159">
        <v>6.6665716893342575</v>
      </c>
      <c r="CL54" s="159">
        <v>6.6665716893342575</v>
      </c>
      <c r="CM54" s="159">
        <v>6.6665716893342575</v>
      </c>
      <c r="CN54" s="159">
        <v>6.6665716893342575</v>
      </c>
      <c r="CO54" s="159">
        <v>6.6665716893342575</v>
      </c>
      <c r="CP54" s="159">
        <v>7.0050493173053994</v>
      </c>
      <c r="CQ54" s="159">
        <v>6.6665716893342575</v>
      </c>
      <c r="CR54" s="159">
        <v>6.6665716893342575</v>
      </c>
      <c r="CS54" s="159">
        <v>7.0050493173053994</v>
      </c>
      <c r="CT54" s="159">
        <v>7.3435269452765404</v>
      </c>
      <c r="CU54" s="159">
        <v>6.6665716893342575</v>
      </c>
      <c r="CV54" s="159">
        <v>6.6665716893342575</v>
      </c>
      <c r="CW54" s="159">
        <v>7.3435269452765404</v>
      </c>
      <c r="CX54" s="159">
        <v>7.0050493173053994</v>
      </c>
      <c r="CY54" s="159">
        <v>6.6665716893342575</v>
      </c>
      <c r="CZ54" s="159">
        <v>7.0050493173053994</v>
      </c>
      <c r="DA54" s="159">
        <v>6.6665716893342575</v>
      </c>
      <c r="DB54" s="159">
        <v>6.6665716893342575</v>
      </c>
      <c r="DC54" s="159">
        <v>6.6665716893342575</v>
      </c>
      <c r="DD54" s="159">
        <v>6.6665716893342575</v>
      </c>
      <c r="DE54" s="159">
        <v>7.3435269452765404</v>
      </c>
      <c r="DF54" s="159">
        <v>6.6665716893342575</v>
      </c>
      <c r="DG54" s="159">
        <v>7.3435269452765404</v>
      </c>
      <c r="DH54" s="159">
        <v>7.3435269452765404</v>
      </c>
      <c r="DI54" s="159">
        <v>6.6665716893342575</v>
      </c>
      <c r="DJ54" s="159">
        <v>7.3435269452765404</v>
      </c>
      <c r="DK54" s="159">
        <v>6.6665716893342575</v>
      </c>
      <c r="DL54" s="159">
        <v>6.6665716893342575</v>
      </c>
      <c r="DM54" s="159">
        <v>6.6665716893342575</v>
      </c>
      <c r="DN54" s="159">
        <v>6.6665716893342575</v>
      </c>
      <c r="DO54" s="159">
        <v>7.3435269452765404</v>
      </c>
      <c r="DP54" s="159">
        <v>7.0050493173053994</v>
      </c>
      <c r="DQ54" s="159">
        <v>7.0050493173053994</v>
      </c>
      <c r="DR54" s="159">
        <v>7.3435269452765404</v>
      </c>
      <c r="DS54" s="159">
        <v>6.6665716893342575</v>
      </c>
      <c r="DT54" s="159">
        <v>6.6665716893342575</v>
      </c>
      <c r="DU54" s="159">
        <v>6.6665716893342575</v>
      </c>
      <c r="DV54" s="159">
        <v>7.0050493173053994</v>
      </c>
      <c r="DW54" s="159">
        <v>6.6665716893342575</v>
      </c>
      <c r="DX54" s="159">
        <v>6.6665716893342575</v>
      </c>
      <c r="DY54" s="159">
        <v>6.6665716893342575</v>
      </c>
      <c r="DZ54" s="159">
        <v>7.0050493173053994</v>
      </c>
      <c r="EA54" s="159">
        <v>7.0050493173053994</v>
      </c>
      <c r="EB54" s="159">
        <v>7.0050493173053994</v>
      </c>
      <c r="EC54" s="159">
        <v>6.6665716893342575</v>
      </c>
      <c r="ED54" s="159">
        <v>6.6665716893342575</v>
      </c>
      <c r="EE54" s="159">
        <v>6.6665716893342575</v>
      </c>
      <c r="EF54" s="159">
        <v>6.6665716893342575</v>
      </c>
      <c r="EG54" s="159">
        <v>7.3435269452765404</v>
      </c>
      <c r="EH54" s="159">
        <v>7.3435269452765404</v>
      </c>
      <c r="EI54" s="159">
        <v>7.3435269452765404</v>
      </c>
      <c r="EJ54" s="159">
        <v>6.6665716893342575</v>
      </c>
      <c r="EK54" s="159">
        <v>6.6665716893342575</v>
      </c>
      <c r="EL54" s="159">
        <v>7.3435269452765404</v>
      </c>
      <c r="EM54" s="159">
        <v>6.6665716893342575</v>
      </c>
      <c r="EN54" s="159">
        <v>6.6665716893342575</v>
      </c>
      <c r="EO54" s="159">
        <v>7.3435269452765404</v>
      </c>
      <c r="EP54" s="159">
        <v>6.6665716893342575</v>
      </c>
      <c r="EQ54" s="159">
        <v>7.3435269452765404</v>
      </c>
      <c r="ER54" s="159">
        <v>7.0050493173053994</v>
      </c>
      <c r="ES54" s="159">
        <v>7.3435269452765404</v>
      </c>
      <c r="ET54" s="159">
        <v>6.6665716893342575</v>
      </c>
      <c r="EU54" s="159">
        <v>6.6665716893342575</v>
      </c>
      <c r="EV54" s="159">
        <v>7.3435269452765404</v>
      </c>
      <c r="EW54" s="159">
        <v>6.6665716893342575</v>
      </c>
      <c r="EX54" s="159">
        <v>6.6665716893342575</v>
      </c>
      <c r="EY54" s="159">
        <v>6.6665716893342575</v>
      </c>
      <c r="EZ54" s="159">
        <v>7.0050493173053994</v>
      </c>
      <c r="FA54" s="159">
        <v>7.3435269452765404</v>
      </c>
      <c r="FB54" s="159">
        <v>6.6665716893342575</v>
      </c>
      <c r="FC54" s="159">
        <v>7.3435269452765404</v>
      </c>
      <c r="FD54" s="159">
        <v>6.6665716893342575</v>
      </c>
      <c r="FE54" s="159">
        <v>6.6665716893342575</v>
      </c>
      <c r="FF54" s="159">
        <v>6.6665716893342575</v>
      </c>
      <c r="FG54" s="159">
        <v>6.6665716893342575</v>
      </c>
      <c r="FH54" s="159">
        <v>6.6665716893342575</v>
      </c>
      <c r="FI54" s="159">
        <v>6.6665716893342575</v>
      </c>
      <c r="FJ54" s="159">
        <v>6.6665716893342575</v>
      </c>
      <c r="FK54" s="159">
        <v>6.6665716893342575</v>
      </c>
      <c r="FL54" s="159">
        <v>7.3435269452765404</v>
      </c>
      <c r="FM54" s="159">
        <v>7.3435269452765404</v>
      </c>
      <c r="FN54" s="159">
        <v>7.3435269452765404</v>
      </c>
      <c r="FO54" s="159">
        <v>7.3435269452765404</v>
      </c>
      <c r="FP54" s="159">
        <v>6.6665716893342575</v>
      </c>
      <c r="FQ54" s="159">
        <v>6.6665716893342575</v>
      </c>
      <c r="FR54" s="159">
        <v>6.6665716893342575</v>
      </c>
      <c r="FS54" s="159">
        <v>6.6665716893342575</v>
      </c>
      <c r="FT54" s="159">
        <v>6.6665716893342575</v>
      </c>
      <c r="FU54" s="159">
        <v>7.3435269452765404</v>
      </c>
      <c r="FV54" s="159">
        <v>6.6665716893342575</v>
      </c>
      <c r="FW54" s="159">
        <v>7.3435269452765404</v>
      </c>
      <c r="FX54" s="159">
        <v>6.6665716893342575</v>
      </c>
      <c r="FY54" s="159">
        <v>7.3435269452765404</v>
      </c>
      <c r="FZ54" s="159">
        <v>7.0050493173053994</v>
      </c>
      <c r="GA54" s="159">
        <v>6.6665716893342575</v>
      </c>
      <c r="GB54" s="159">
        <v>6.6665716893342575</v>
      </c>
      <c r="GC54" s="159">
        <v>6.6665716893342575</v>
      </c>
      <c r="GD54" s="159">
        <v>6.6665716893342575</v>
      </c>
      <c r="GE54" s="159">
        <v>6.6665716893342575</v>
      </c>
      <c r="GF54" s="159">
        <v>6.6665716893342575</v>
      </c>
      <c r="GG54" s="159">
        <v>7.3435269452765404</v>
      </c>
      <c r="GH54" s="159">
        <v>6.6665716893342575</v>
      </c>
      <c r="GI54" s="159">
        <v>6.6665716893342575</v>
      </c>
      <c r="GJ54" s="159">
        <v>6.6665716893342575</v>
      </c>
      <c r="GK54" s="159">
        <v>6.6665716893342575</v>
      </c>
      <c r="GL54" s="159">
        <v>6.6665716893342575</v>
      </c>
      <c r="GM54" s="159">
        <v>6.6665716893342575</v>
      </c>
      <c r="GN54" s="159">
        <v>6.6665716893342575</v>
      </c>
      <c r="GO54" s="159">
        <v>7.3435269452765404</v>
      </c>
      <c r="GP54" s="159">
        <v>7.3435269452765404</v>
      </c>
      <c r="GQ54" s="159">
        <v>6.6665716893342575</v>
      </c>
      <c r="GR54" s="159">
        <v>6.6665716893342575</v>
      </c>
      <c r="GS54" s="159">
        <v>6.6665716893342575</v>
      </c>
      <c r="GT54" s="159">
        <v>6.6665716893342575</v>
      </c>
      <c r="GU54" s="159">
        <v>7.0050493173053994</v>
      </c>
      <c r="GV54" s="159">
        <v>6.6665716893342575</v>
      </c>
      <c r="GW54" s="159">
        <v>7.0050493173053994</v>
      </c>
      <c r="GX54" s="159">
        <v>7.0050493173053994</v>
      </c>
      <c r="GY54" s="159">
        <v>6.6665716893342575</v>
      </c>
      <c r="GZ54" s="159">
        <v>6.6665716893342575</v>
      </c>
      <c r="HA54" s="159">
        <v>6.6665716893342575</v>
      </c>
      <c r="HB54" s="159">
        <v>7.3435269452765404</v>
      </c>
      <c r="HC54" s="159">
        <v>6.6665716893342575</v>
      </c>
      <c r="HD54" s="159">
        <v>6.6665716893342575</v>
      </c>
      <c r="HE54" s="159">
        <v>6.6665716893342575</v>
      </c>
      <c r="HF54" s="159">
        <v>7.3435269452765404</v>
      </c>
      <c r="HG54" s="159">
        <v>7.0050493173053994</v>
      </c>
      <c r="HH54" s="159">
        <v>7.3435269452765404</v>
      </c>
      <c r="HI54" s="159">
        <v>7.0050493173053994</v>
      </c>
      <c r="HJ54" s="159">
        <v>6.6665716893342575</v>
      </c>
      <c r="HK54" s="159">
        <v>7.0050493173053994</v>
      </c>
      <c r="HL54" s="159">
        <v>6.6665716893342575</v>
      </c>
      <c r="HM54" s="159">
        <v>6.6665716893342575</v>
      </c>
      <c r="HN54" s="159">
        <v>6.6665716893342575</v>
      </c>
      <c r="HO54" s="159">
        <v>6.6665716893342575</v>
      </c>
      <c r="HP54" s="159">
        <v>6.6665716893342575</v>
      </c>
      <c r="HQ54" s="159">
        <v>6.6665716893342575</v>
      </c>
      <c r="HR54" s="159">
        <v>7.3435269452765404</v>
      </c>
      <c r="HS54" s="159">
        <v>6.6665716893342575</v>
      </c>
      <c r="HT54" s="159">
        <v>7.0050493173053994</v>
      </c>
      <c r="HU54" s="159">
        <v>6.6665716893342575</v>
      </c>
      <c r="HV54" s="159">
        <v>6.6665716893342575</v>
      </c>
      <c r="HW54" s="159">
        <v>6.6665716893342575</v>
      </c>
      <c r="HX54" s="159">
        <v>7.3435269452765404</v>
      </c>
      <c r="HY54" s="159">
        <v>6.6665716893342575</v>
      </c>
      <c r="HZ54" s="159">
        <v>7.3435269452765404</v>
      </c>
      <c r="IA54" s="159">
        <v>6.6665716893342575</v>
      </c>
      <c r="IB54" s="159">
        <v>7.0050493173053994</v>
      </c>
      <c r="IC54" s="159">
        <v>6.6665716893342575</v>
      </c>
      <c r="ID54" s="159">
        <v>6.6665716893342575</v>
      </c>
      <c r="IE54" s="159">
        <v>6.6665716893342575</v>
      </c>
      <c r="IF54" s="159">
        <v>7.3435269452765404</v>
      </c>
      <c r="IG54" s="159">
        <v>6.6665716893342575</v>
      </c>
      <c r="IH54" s="159">
        <v>7.0050493173053994</v>
      </c>
      <c r="II54" s="159">
        <v>6.6665716893342575</v>
      </c>
      <c r="IJ54" s="159">
        <v>7.3435269452765404</v>
      </c>
      <c r="IK54" s="159">
        <v>6.6665716893342575</v>
      </c>
      <c r="IL54" s="159">
        <v>6.6665716893342575</v>
      </c>
      <c r="IM54" s="159">
        <v>6.6665716893342575</v>
      </c>
      <c r="IN54" s="159">
        <v>7.0050493173053994</v>
      </c>
      <c r="IO54" s="159">
        <v>7.3435269452765404</v>
      </c>
      <c r="IP54" s="159">
        <v>7.3435269452765404</v>
      </c>
      <c r="IQ54" s="159">
        <v>7.3435269452765404</v>
      </c>
      <c r="IR54" s="159">
        <v>6.6665716893342575</v>
      </c>
      <c r="IS54" s="159">
        <v>7.0050493173053994</v>
      </c>
      <c r="IT54" s="159">
        <v>7.3435269452765404</v>
      </c>
      <c r="IU54" s="159">
        <v>7.0050493173053994</v>
      </c>
      <c r="IV54" s="159">
        <v>6.6665716893342575</v>
      </c>
      <c r="IW54" s="159">
        <v>7.0050493173053994</v>
      </c>
      <c r="IX54" s="159">
        <v>7.3435269452765404</v>
      </c>
      <c r="IY54" s="159">
        <v>6.6665716893342575</v>
      </c>
      <c r="IZ54" s="159">
        <v>6.6665716893342575</v>
      </c>
      <c r="JA54" s="159">
        <v>7.3435269452765404</v>
      </c>
      <c r="JB54" s="159">
        <v>6.6665716893342575</v>
      </c>
      <c r="JC54" s="159">
        <v>6.6665716893342575</v>
      </c>
      <c r="JD54" s="159">
        <v>7.3435269452765404</v>
      </c>
      <c r="JE54" s="159">
        <v>6.6665716893342575</v>
      </c>
      <c r="JF54" s="159">
        <v>7.0050493173053994</v>
      </c>
      <c r="JG54" s="159">
        <v>7.3435269452765404</v>
      </c>
      <c r="JH54" s="159">
        <v>6.6665716893342575</v>
      </c>
      <c r="JI54" s="159">
        <v>6.6665716893342575</v>
      </c>
      <c r="JJ54" s="159">
        <v>6.6665716893342575</v>
      </c>
      <c r="JK54" s="159">
        <v>7.0050493173053994</v>
      </c>
      <c r="JL54" s="159">
        <v>6.6665716893342575</v>
      </c>
      <c r="JM54" s="159">
        <v>6.6665716893342575</v>
      </c>
      <c r="JN54" s="159">
        <v>6.6665716893342575</v>
      </c>
      <c r="JO54" s="159">
        <v>6.6665716893342575</v>
      </c>
      <c r="JP54" s="159">
        <v>6.6665716893342575</v>
      </c>
      <c r="JQ54" s="159">
        <v>6.6665716893342575</v>
      </c>
      <c r="JR54" s="159">
        <v>6.6665716893342575</v>
      </c>
      <c r="JS54" s="159">
        <v>6.6665716893342575</v>
      </c>
      <c r="JT54" s="159">
        <v>7.3435269452765404</v>
      </c>
      <c r="JU54" s="159">
        <v>6.6665716893342575</v>
      </c>
      <c r="JV54" s="159">
        <v>6.6665716893342575</v>
      </c>
      <c r="JW54" s="159">
        <v>7.3435269452765404</v>
      </c>
      <c r="JX54" s="159">
        <v>6.6665716893342575</v>
      </c>
      <c r="JY54" s="159">
        <v>6.6665716893342575</v>
      </c>
      <c r="JZ54" s="159">
        <v>7.0050493173053994</v>
      </c>
      <c r="KA54" s="159">
        <v>7.0050493173053994</v>
      </c>
      <c r="KB54" s="159">
        <v>6.6665716893342575</v>
      </c>
      <c r="KC54" s="159">
        <v>6.6665716893342575</v>
      </c>
      <c r="KD54" s="159">
        <v>6.6665716893342575</v>
      </c>
      <c r="KE54" s="159">
        <v>6.6665716893342575</v>
      </c>
      <c r="KF54" s="159">
        <v>7.0050493173053994</v>
      </c>
      <c r="KG54" s="159">
        <v>6.6665716893342575</v>
      </c>
      <c r="KH54" s="159">
        <v>7.0050493173053994</v>
      </c>
      <c r="KI54" s="159">
        <v>6.6665716893342575</v>
      </c>
      <c r="KJ54" s="159">
        <v>6.6665716893342575</v>
      </c>
      <c r="KK54" s="159">
        <v>6.6665716893342575</v>
      </c>
      <c r="KL54" s="159">
        <v>6.6665716893342575</v>
      </c>
      <c r="KM54" s="159">
        <v>6.6665716893342575</v>
      </c>
      <c r="KN54" s="159">
        <v>6.6665716893342575</v>
      </c>
      <c r="KO54" s="159">
        <v>6.6665716893342575</v>
      </c>
      <c r="KP54" s="159">
        <v>6.6665716893342575</v>
      </c>
      <c r="KQ54" s="159">
        <v>7.0050493173053994</v>
      </c>
      <c r="KR54" s="159">
        <v>6.6665716893342575</v>
      </c>
      <c r="KS54" s="159">
        <v>7.3435269452765404</v>
      </c>
      <c r="KT54" s="159">
        <v>7.0050493173053994</v>
      </c>
      <c r="KU54" s="159">
        <v>7.3435269452765404</v>
      </c>
      <c r="KV54" s="159">
        <v>6.6665716893342575</v>
      </c>
      <c r="KW54" s="159">
        <v>7.0050493173053994</v>
      </c>
      <c r="KX54" s="159">
        <v>6.6665716893342575</v>
      </c>
      <c r="KY54" s="159">
        <v>7.0050493173053994</v>
      </c>
      <c r="KZ54" s="159">
        <v>7.0050493173053994</v>
      </c>
      <c r="LA54" s="159">
        <v>7.3435269452765404</v>
      </c>
      <c r="LB54" s="159">
        <v>6.6665716893342575</v>
      </c>
      <c r="LC54" s="159">
        <v>7.3435269452765404</v>
      </c>
      <c r="LD54" s="159">
        <v>6.6665716893342575</v>
      </c>
      <c r="LE54" s="159">
        <v>6.6665716893342575</v>
      </c>
      <c r="LF54" s="159">
        <v>7.0050493173053994</v>
      </c>
      <c r="LG54" s="159">
        <v>6.6665716893342575</v>
      </c>
      <c r="LH54" s="159">
        <v>6.6665716893342575</v>
      </c>
      <c r="LI54" s="159">
        <v>6.6665716893342575</v>
      </c>
      <c r="LJ54" s="159">
        <v>7.3435269452765404</v>
      </c>
      <c r="LK54" s="159">
        <v>7.0050493173053994</v>
      </c>
      <c r="LL54" s="159">
        <v>7.3435269452765404</v>
      </c>
      <c r="LM54" s="159">
        <v>6.6665716893342575</v>
      </c>
      <c r="LN54" s="159">
        <v>7.3435269452765404</v>
      </c>
      <c r="LO54" s="159">
        <v>6.6665716893342575</v>
      </c>
      <c r="LP54" s="159">
        <v>6.6665716893342575</v>
      </c>
      <c r="LQ54" s="159">
        <v>6.6665716893342575</v>
      </c>
      <c r="LR54" s="159">
        <v>6.6665716893342575</v>
      </c>
      <c r="LS54" s="159">
        <v>6.6665716893342575</v>
      </c>
      <c r="LT54" s="159">
        <v>6.6665716893342575</v>
      </c>
      <c r="LU54" s="159">
        <v>6.6665716893342575</v>
      </c>
      <c r="LV54" s="159">
        <v>7.3435269452765404</v>
      </c>
      <c r="LW54" s="159">
        <v>6.6665716893342575</v>
      </c>
      <c r="LX54" s="159">
        <v>6.6665716893342575</v>
      </c>
      <c r="LY54" s="159">
        <v>7.3435269452765404</v>
      </c>
      <c r="LZ54" s="159">
        <v>7.0050493173053994</v>
      </c>
      <c r="MA54" s="159">
        <v>6.6665716893342575</v>
      </c>
      <c r="MB54" s="159">
        <v>6.6665716893342575</v>
      </c>
      <c r="MC54" s="159">
        <v>6.6665716893342575</v>
      </c>
      <c r="MD54" s="159">
        <v>7.3435269452765404</v>
      </c>
      <c r="ME54" s="159">
        <v>7.0050493173053994</v>
      </c>
      <c r="MF54" s="159">
        <v>6.6665716893342575</v>
      </c>
      <c r="MG54" s="159">
        <v>6.6665716893342575</v>
      </c>
      <c r="MH54" s="159">
        <v>7.3435269452765404</v>
      </c>
      <c r="MI54" s="159">
        <v>6.6665716893342575</v>
      </c>
      <c r="MJ54" s="159">
        <v>7.3435269452765404</v>
      </c>
      <c r="MK54" s="159">
        <v>6.6665716893342575</v>
      </c>
      <c r="ML54" s="159">
        <v>6.6665716893342575</v>
      </c>
      <c r="MM54" s="159">
        <v>6.6665716893342575</v>
      </c>
      <c r="MN54" s="159">
        <v>7.0050493173053994</v>
      </c>
      <c r="MO54" s="159">
        <v>6.6665716893342575</v>
      </c>
      <c r="MP54" s="159">
        <v>7.3435269452765404</v>
      </c>
      <c r="MQ54" s="159">
        <v>6.6665716893342575</v>
      </c>
      <c r="MR54" s="159">
        <v>7.0050493173053994</v>
      </c>
      <c r="MS54" s="159">
        <v>6.6665716893342575</v>
      </c>
      <c r="MT54" s="159">
        <v>6.6665716893342575</v>
      </c>
      <c r="MU54" s="159">
        <v>6.6665716893342575</v>
      </c>
      <c r="MV54" s="159">
        <v>7.0050493173053994</v>
      </c>
      <c r="MW54" s="159">
        <v>7.3435269452765404</v>
      </c>
      <c r="MX54" s="159">
        <v>6.6665716893342575</v>
      </c>
      <c r="MY54" s="159">
        <v>6.6665716893342575</v>
      </c>
      <c r="MZ54" s="159">
        <v>7.3435269452765404</v>
      </c>
      <c r="NA54" s="159">
        <v>6.6665716893342575</v>
      </c>
      <c r="NB54" s="159">
        <v>6.6665716893342575</v>
      </c>
      <c r="NC54" s="159">
        <v>6.6665716893342575</v>
      </c>
      <c r="ND54" s="159">
        <v>7.3435269452765404</v>
      </c>
      <c r="NE54" s="159">
        <v>6.6665716893342575</v>
      </c>
      <c r="NF54" s="159">
        <v>6.6665716893342575</v>
      </c>
      <c r="NG54" s="159">
        <v>6.6665716893342575</v>
      </c>
      <c r="NH54" s="159">
        <v>6.6665716893342575</v>
      </c>
      <c r="NI54" s="159">
        <v>7.0050493173053994</v>
      </c>
      <c r="NJ54" s="159">
        <v>6.6665716893342575</v>
      </c>
      <c r="NK54" s="159">
        <v>7.0050493173053994</v>
      </c>
      <c r="NL54" s="159">
        <v>7.3435269452765404</v>
      </c>
      <c r="NM54" s="159">
        <v>6.6665716893342575</v>
      </c>
      <c r="NN54" s="159">
        <v>6.6665716893342575</v>
      </c>
      <c r="NO54" s="159">
        <v>6.6665716893342575</v>
      </c>
      <c r="NP54" s="159">
        <v>6.6665716893342575</v>
      </c>
      <c r="NQ54" s="159">
        <v>7.0050493173053994</v>
      </c>
      <c r="NR54" s="159">
        <v>7.0050493173053994</v>
      </c>
      <c r="NS54" s="159">
        <v>6.6665716893342575</v>
      </c>
      <c r="NT54" s="159">
        <v>6.6665716893342575</v>
      </c>
      <c r="NU54" s="159">
        <v>6.6665716893342575</v>
      </c>
      <c r="NV54" s="159">
        <v>7.3435269452765404</v>
      </c>
      <c r="NW54" s="159">
        <v>6.6665716893342575</v>
      </c>
      <c r="NX54" s="159">
        <v>6.6665716893342575</v>
      </c>
      <c r="NY54" s="159">
        <v>6.6665716893342575</v>
      </c>
      <c r="NZ54" s="159">
        <v>7.0050493173053994</v>
      </c>
      <c r="OA54" s="159">
        <v>7.0050493173053994</v>
      </c>
      <c r="OB54" s="159">
        <v>6.6665716893342575</v>
      </c>
      <c r="OC54" s="159">
        <v>6.6665716893342575</v>
      </c>
      <c r="OD54" s="159">
        <v>7.3435269452765404</v>
      </c>
      <c r="OE54" s="159">
        <v>6.6665716893342575</v>
      </c>
      <c r="OF54" s="159">
        <v>7.0050493173053994</v>
      </c>
      <c r="OG54" s="159">
        <v>6.6665716893342575</v>
      </c>
      <c r="OH54" s="159">
        <v>6.6665716893342575</v>
      </c>
      <c r="OI54" s="159">
        <v>6.6665716893342575</v>
      </c>
      <c r="OJ54" s="159">
        <v>7.0050493173053994</v>
      </c>
      <c r="OK54" s="159">
        <v>6.6665716893342575</v>
      </c>
      <c r="OL54" s="159">
        <v>6.6665716893342575</v>
      </c>
      <c r="OM54" s="159">
        <v>7.0050493173053994</v>
      </c>
      <c r="ON54" s="159">
        <v>6.6665716893342575</v>
      </c>
      <c r="OO54" s="159">
        <v>6.6665716893342575</v>
      </c>
      <c r="OP54" s="159">
        <v>7.3435269452765404</v>
      </c>
      <c r="OQ54" s="159">
        <v>6.6665716893342575</v>
      </c>
      <c r="OR54" s="159">
        <v>7.0050493173053994</v>
      </c>
      <c r="OS54" s="159">
        <v>6.6665716893342575</v>
      </c>
      <c r="OT54" s="159">
        <v>6.6665716893342575</v>
      </c>
      <c r="OU54" s="159">
        <v>7.0050493173053994</v>
      </c>
      <c r="OV54" s="159">
        <v>7.3435269452765404</v>
      </c>
      <c r="OW54" s="159">
        <v>6.6665716893342575</v>
      </c>
      <c r="OX54" s="159">
        <v>7.0050493173053994</v>
      </c>
      <c r="OY54" s="159">
        <v>6.6665716893342575</v>
      </c>
      <c r="OZ54" s="159">
        <v>7.3435269452765404</v>
      </c>
      <c r="PA54" s="159">
        <v>7.0050493173053994</v>
      </c>
      <c r="PB54" s="159">
        <v>6.6665716893342575</v>
      </c>
      <c r="PC54" s="159">
        <v>6.6665716893342575</v>
      </c>
      <c r="PD54" s="159">
        <v>6.6665716893342575</v>
      </c>
      <c r="PE54" s="159">
        <v>7.0050493173053994</v>
      </c>
      <c r="PF54" s="159">
        <v>6.6665716893342575</v>
      </c>
      <c r="PG54" s="159">
        <v>7.3435269452765404</v>
      </c>
      <c r="PH54" s="159">
        <v>7.3435269452765404</v>
      </c>
      <c r="PI54" s="159">
        <v>6.6665716893342575</v>
      </c>
      <c r="PJ54" s="159">
        <v>7.0050493173053994</v>
      </c>
      <c r="PK54" s="159">
        <v>7.0050493173053994</v>
      </c>
      <c r="PL54" s="159">
        <v>7.3435269452765404</v>
      </c>
      <c r="PM54" s="159">
        <v>6.6665716893342575</v>
      </c>
      <c r="PN54" s="159">
        <v>7.0050493173053994</v>
      </c>
      <c r="PO54" s="159">
        <v>7.0050493173053994</v>
      </c>
      <c r="PP54" s="159">
        <v>6.6665716893342575</v>
      </c>
      <c r="PQ54" s="159">
        <v>6.6665716893342575</v>
      </c>
      <c r="PR54" s="159">
        <v>7.0050493173053994</v>
      </c>
      <c r="PS54" s="159">
        <v>6.6665716893342575</v>
      </c>
      <c r="PT54" s="159">
        <v>6.6665716893342575</v>
      </c>
      <c r="PU54" s="159">
        <v>7.3435269452765404</v>
      </c>
      <c r="PV54" s="159">
        <v>7.3435269452765404</v>
      </c>
      <c r="PW54" s="159">
        <v>7.3435269452765404</v>
      </c>
      <c r="PX54" s="159">
        <v>6.6665716893342575</v>
      </c>
      <c r="PY54" s="159">
        <v>7.3435269452765404</v>
      </c>
      <c r="PZ54" s="159">
        <v>7.3435269452765404</v>
      </c>
      <c r="QA54" s="159">
        <v>6.6665716893342575</v>
      </c>
      <c r="QB54" s="159">
        <v>6.6665716893342575</v>
      </c>
      <c r="QC54" s="159">
        <v>7.0050493173053994</v>
      </c>
      <c r="QD54" s="159">
        <v>7.3435269452765404</v>
      </c>
      <c r="QE54" s="159">
        <v>6.6665716893342575</v>
      </c>
      <c r="QF54" s="159">
        <v>7.3435269452765404</v>
      </c>
      <c r="QG54" s="159">
        <v>6.6665716893342575</v>
      </c>
      <c r="QH54" s="159">
        <v>6.6665716893342575</v>
      </c>
      <c r="QI54" s="159">
        <v>6.6665716893342575</v>
      </c>
      <c r="QJ54" s="159">
        <v>7.3435269452765404</v>
      </c>
      <c r="QK54" s="159">
        <v>6.6665716893342575</v>
      </c>
      <c r="QL54" s="159">
        <v>7.0050493173053994</v>
      </c>
      <c r="QM54" s="159">
        <v>7.0050493173053994</v>
      </c>
      <c r="QN54" s="159">
        <v>6.6665716893342575</v>
      </c>
      <c r="QO54" s="159">
        <v>7.0050493173053994</v>
      </c>
      <c r="QP54" s="159">
        <v>6.6665716893342575</v>
      </c>
      <c r="QQ54" s="159">
        <v>6.6665716893342575</v>
      </c>
      <c r="QR54" s="159">
        <v>6.6665716893342575</v>
      </c>
      <c r="QS54" s="159">
        <v>7.0050493173053994</v>
      </c>
      <c r="QT54" s="159">
        <v>7.3435269452765404</v>
      </c>
      <c r="QU54" s="159">
        <v>6.6665716893342575</v>
      </c>
      <c r="QV54" s="159">
        <v>7.0050493173053994</v>
      </c>
      <c r="QW54" s="159">
        <v>6.6665716893342575</v>
      </c>
      <c r="QX54" s="159">
        <v>6.6665716893342575</v>
      </c>
      <c r="QY54" s="159">
        <v>7.0050493173053994</v>
      </c>
      <c r="QZ54" s="159">
        <v>7.3435269452765404</v>
      </c>
      <c r="RA54" s="159">
        <v>6.6665716893342575</v>
      </c>
      <c r="RB54" s="159">
        <v>7.0050493173053994</v>
      </c>
      <c r="RC54" s="159">
        <v>7.0050493173053994</v>
      </c>
      <c r="RD54" s="159">
        <v>7.3435269452765404</v>
      </c>
      <c r="RE54" s="159">
        <v>6.6665716893342575</v>
      </c>
      <c r="RF54" s="159">
        <v>6.6665716893342575</v>
      </c>
      <c r="RG54" s="159">
        <v>7.0050493173053994</v>
      </c>
      <c r="RH54" s="159">
        <v>6.6665716893342575</v>
      </c>
      <c r="RI54" s="159">
        <v>6.6665716893342575</v>
      </c>
      <c r="RJ54" s="159">
        <v>6.6665716893342575</v>
      </c>
      <c r="RK54" s="159">
        <v>7.3435269452765404</v>
      </c>
      <c r="RL54" s="159">
        <v>6.6665716893342575</v>
      </c>
      <c r="RM54" s="159">
        <v>7.0050493173053994</v>
      </c>
      <c r="RN54" s="159">
        <v>6.6665716893342575</v>
      </c>
      <c r="RO54" s="159">
        <v>6.6665716893342575</v>
      </c>
      <c r="RP54" s="159">
        <v>7.0050493173053994</v>
      </c>
      <c r="RQ54" s="159">
        <v>6.6665716893342575</v>
      </c>
      <c r="RR54" s="159">
        <v>6.6665716893342575</v>
      </c>
      <c r="RS54" s="159">
        <v>7.0050493173053994</v>
      </c>
      <c r="RT54" s="159">
        <v>6.6665716893342575</v>
      </c>
      <c r="RU54" s="159">
        <v>7.3435269452765404</v>
      </c>
      <c r="RV54" s="159">
        <v>6.6665716893342575</v>
      </c>
      <c r="RW54" s="159">
        <v>7.3435269452765404</v>
      </c>
      <c r="RX54" s="159">
        <v>6.6665716893342575</v>
      </c>
      <c r="RY54" s="159">
        <v>7.3435269452765404</v>
      </c>
      <c r="RZ54" s="159">
        <v>6.6665716893342575</v>
      </c>
      <c r="SA54" s="159">
        <v>6.6665716893342575</v>
      </c>
      <c r="SB54" s="159">
        <v>7.0050493173053994</v>
      </c>
      <c r="SC54" s="159">
        <v>7.0050493173053994</v>
      </c>
      <c r="SD54" s="159">
        <v>6.6665716893342575</v>
      </c>
      <c r="SE54" s="159">
        <v>6.6665716893342575</v>
      </c>
      <c r="SF54" s="159">
        <v>6.6665716893342575</v>
      </c>
      <c r="SG54" s="159">
        <v>6.6665716893342575</v>
      </c>
    </row>
    <row r="55" spans="1:501" x14ac:dyDescent="0.35">
      <c r="A55" s="158">
        <v>2041</v>
      </c>
      <c r="B55" s="159">
        <v>7.5429472742415475</v>
      </c>
      <c r="C55" s="159">
        <v>6.7450019445028957</v>
      </c>
      <c r="D55" s="159">
        <v>7.1439746093722221</v>
      </c>
      <c r="E55" s="159">
        <v>6.7450019445028957</v>
      </c>
      <c r="F55" s="159">
        <v>7.1439746093722221</v>
      </c>
      <c r="G55" s="159">
        <v>6.7450019445028957</v>
      </c>
      <c r="H55" s="159">
        <v>6.7450019445028957</v>
      </c>
      <c r="I55" s="159">
        <v>6.7450019445028957</v>
      </c>
      <c r="J55" s="159">
        <v>6.7450019445028957</v>
      </c>
      <c r="K55" s="159">
        <v>7.1439746093722221</v>
      </c>
      <c r="L55" s="159">
        <v>6.7450019445028957</v>
      </c>
      <c r="M55" s="159">
        <v>7.1439746093722221</v>
      </c>
      <c r="N55" s="159">
        <v>6.7450019445028957</v>
      </c>
      <c r="O55" s="159">
        <v>6.7450019445028957</v>
      </c>
      <c r="P55" s="159">
        <v>6.7450019445028957</v>
      </c>
      <c r="Q55" s="159">
        <v>7.1439746093722221</v>
      </c>
      <c r="R55" s="159">
        <v>6.7450019445028957</v>
      </c>
      <c r="S55" s="159">
        <v>6.7450019445028957</v>
      </c>
      <c r="T55" s="159">
        <v>6.7450019445028957</v>
      </c>
      <c r="U55" s="159">
        <v>7.5429472742415475</v>
      </c>
      <c r="V55" s="159">
        <v>6.7450019445028957</v>
      </c>
      <c r="W55" s="159">
        <v>6.7450019445028957</v>
      </c>
      <c r="X55" s="159">
        <v>6.7450019445028957</v>
      </c>
      <c r="Y55" s="159">
        <v>6.7450019445028957</v>
      </c>
      <c r="Z55" s="159">
        <v>6.7450019445028957</v>
      </c>
      <c r="AA55" s="159">
        <v>6.7450019445028957</v>
      </c>
      <c r="AB55" s="159">
        <v>6.7450019445028957</v>
      </c>
      <c r="AC55" s="159">
        <v>6.7450019445028957</v>
      </c>
      <c r="AD55" s="159">
        <v>6.7450019445028957</v>
      </c>
      <c r="AE55" s="159">
        <v>7.5429472742415475</v>
      </c>
      <c r="AF55" s="159">
        <v>7.1439746093722221</v>
      </c>
      <c r="AG55" s="159">
        <v>6.7450019445028957</v>
      </c>
      <c r="AH55" s="159">
        <v>6.7450019445028957</v>
      </c>
      <c r="AI55" s="159">
        <v>6.7450019445028957</v>
      </c>
      <c r="AJ55" s="159">
        <v>6.7450019445028957</v>
      </c>
      <c r="AK55" s="159">
        <v>7.5429472742415475</v>
      </c>
      <c r="AL55" s="159">
        <v>7.1439746093722221</v>
      </c>
      <c r="AM55" s="159">
        <v>6.7450019445028957</v>
      </c>
      <c r="AN55" s="159">
        <v>7.1439746093722221</v>
      </c>
      <c r="AO55" s="159">
        <v>7.5429472742415475</v>
      </c>
      <c r="AP55" s="159">
        <v>7.1439746093722221</v>
      </c>
      <c r="AQ55" s="159">
        <v>6.7450019445028957</v>
      </c>
      <c r="AR55" s="159">
        <v>7.1439746093722221</v>
      </c>
      <c r="AS55" s="159">
        <v>6.7450019445028957</v>
      </c>
      <c r="AT55" s="159">
        <v>7.5429472742415475</v>
      </c>
      <c r="AU55" s="159">
        <v>6.7450019445028957</v>
      </c>
      <c r="AV55" s="159">
        <v>7.5429472742415475</v>
      </c>
      <c r="AW55" s="159">
        <v>6.7450019445028957</v>
      </c>
      <c r="AX55" s="159">
        <v>6.7450019445028957</v>
      </c>
      <c r="AY55" s="159">
        <v>6.7450019445028957</v>
      </c>
      <c r="AZ55" s="159">
        <v>7.1439746093722221</v>
      </c>
      <c r="BA55" s="159">
        <v>6.7450019445028957</v>
      </c>
      <c r="BB55" s="159">
        <v>7.5429472742415475</v>
      </c>
      <c r="BC55" s="159">
        <v>6.7450019445028957</v>
      </c>
      <c r="BD55" s="159">
        <v>6.7450019445028957</v>
      </c>
      <c r="BE55" s="159">
        <v>7.1439746093722221</v>
      </c>
      <c r="BF55" s="159">
        <v>7.5429472742415475</v>
      </c>
      <c r="BG55" s="159">
        <v>6.7450019445028957</v>
      </c>
      <c r="BH55" s="159">
        <v>6.7450019445028957</v>
      </c>
      <c r="BI55" s="159">
        <v>7.5429472742415475</v>
      </c>
      <c r="BJ55" s="159">
        <v>6.7450019445028957</v>
      </c>
      <c r="BK55" s="159">
        <v>6.7450019445028957</v>
      </c>
      <c r="BL55" s="159">
        <v>7.1439746093722221</v>
      </c>
      <c r="BM55" s="159">
        <v>7.5429472742415475</v>
      </c>
      <c r="BN55" s="159">
        <v>6.7450019445028957</v>
      </c>
      <c r="BO55" s="159">
        <v>6.7450019445028957</v>
      </c>
      <c r="BP55" s="159">
        <v>7.1439746093722221</v>
      </c>
      <c r="BQ55" s="159">
        <v>6.7450019445028957</v>
      </c>
      <c r="BR55" s="159">
        <v>7.1439746093722221</v>
      </c>
      <c r="BS55" s="159">
        <v>6.7450019445028957</v>
      </c>
      <c r="BT55" s="159">
        <v>7.1439746093722221</v>
      </c>
      <c r="BU55" s="159">
        <v>7.5429472742415475</v>
      </c>
      <c r="BV55" s="159">
        <v>6.7450019445028957</v>
      </c>
      <c r="BW55" s="159">
        <v>6.7450019445028957</v>
      </c>
      <c r="BX55" s="159">
        <v>7.1439746093722221</v>
      </c>
      <c r="BY55" s="159">
        <v>7.1439746093722221</v>
      </c>
      <c r="BZ55" s="159">
        <v>7.5429472742415475</v>
      </c>
      <c r="CA55" s="159">
        <v>7.5429472742415475</v>
      </c>
      <c r="CB55" s="159">
        <v>6.7450019445028957</v>
      </c>
      <c r="CC55" s="159">
        <v>6.7450019445028957</v>
      </c>
      <c r="CD55" s="159">
        <v>6.7450019445028957</v>
      </c>
      <c r="CE55" s="159">
        <v>7.1439746093722221</v>
      </c>
      <c r="CF55" s="159">
        <v>6.7450019445028957</v>
      </c>
      <c r="CG55" s="159">
        <v>7.5429472742415475</v>
      </c>
      <c r="CH55" s="159">
        <v>6.7450019445028957</v>
      </c>
      <c r="CI55" s="159">
        <v>6.7450019445028957</v>
      </c>
      <c r="CJ55" s="159">
        <v>6.7450019445028957</v>
      </c>
      <c r="CK55" s="159">
        <v>6.7450019445028957</v>
      </c>
      <c r="CL55" s="159">
        <v>6.7450019445028957</v>
      </c>
      <c r="CM55" s="159">
        <v>6.7450019445028957</v>
      </c>
      <c r="CN55" s="159">
        <v>6.7450019445028957</v>
      </c>
      <c r="CO55" s="159">
        <v>6.7450019445028957</v>
      </c>
      <c r="CP55" s="159">
        <v>7.1439746093722221</v>
      </c>
      <c r="CQ55" s="159">
        <v>6.7450019445028957</v>
      </c>
      <c r="CR55" s="159">
        <v>6.7450019445028957</v>
      </c>
      <c r="CS55" s="159">
        <v>7.1439746093722221</v>
      </c>
      <c r="CT55" s="159">
        <v>7.5429472742415475</v>
      </c>
      <c r="CU55" s="159">
        <v>6.7450019445028957</v>
      </c>
      <c r="CV55" s="159">
        <v>6.7450019445028957</v>
      </c>
      <c r="CW55" s="159">
        <v>7.5429472742415475</v>
      </c>
      <c r="CX55" s="159">
        <v>7.1439746093722221</v>
      </c>
      <c r="CY55" s="159">
        <v>6.7450019445028957</v>
      </c>
      <c r="CZ55" s="159">
        <v>7.1439746093722221</v>
      </c>
      <c r="DA55" s="159">
        <v>6.7450019445028957</v>
      </c>
      <c r="DB55" s="159">
        <v>6.7450019445028957</v>
      </c>
      <c r="DC55" s="159">
        <v>6.7450019445028957</v>
      </c>
      <c r="DD55" s="159">
        <v>6.7450019445028957</v>
      </c>
      <c r="DE55" s="159">
        <v>7.5429472742415475</v>
      </c>
      <c r="DF55" s="159">
        <v>6.7450019445028957</v>
      </c>
      <c r="DG55" s="159">
        <v>7.5429472742415475</v>
      </c>
      <c r="DH55" s="159">
        <v>7.5429472742415475</v>
      </c>
      <c r="DI55" s="159">
        <v>6.7450019445028957</v>
      </c>
      <c r="DJ55" s="159">
        <v>7.5429472742415475</v>
      </c>
      <c r="DK55" s="159">
        <v>6.7450019445028957</v>
      </c>
      <c r="DL55" s="159">
        <v>6.7450019445028957</v>
      </c>
      <c r="DM55" s="159">
        <v>6.7450019445028957</v>
      </c>
      <c r="DN55" s="159">
        <v>6.7450019445028957</v>
      </c>
      <c r="DO55" s="159">
        <v>7.5429472742415475</v>
      </c>
      <c r="DP55" s="159">
        <v>7.1439746093722221</v>
      </c>
      <c r="DQ55" s="159">
        <v>7.1439746093722221</v>
      </c>
      <c r="DR55" s="159">
        <v>7.5429472742415475</v>
      </c>
      <c r="DS55" s="159">
        <v>6.7450019445028957</v>
      </c>
      <c r="DT55" s="159">
        <v>6.7450019445028957</v>
      </c>
      <c r="DU55" s="159">
        <v>6.7450019445028957</v>
      </c>
      <c r="DV55" s="159">
        <v>7.1439746093722221</v>
      </c>
      <c r="DW55" s="159">
        <v>6.7450019445028957</v>
      </c>
      <c r="DX55" s="159">
        <v>6.7450019445028957</v>
      </c>
      <c r="DY55" s="159">
        <v>6.7450019445028957</v>
      </c>
      <c r="DZ55" s="159">
        <v>7.1439746093722221</v>
      </c>
      <c r="EA55" s="159">
        <v>7.1439746093722221</v>
      </c>
      <c r="EB55" s="159">
        <v>7.1439746093722221</v>
      </c>
      <c r="EC55" s="159">
        <v>6.7450019445028957</v>
      </c>
      <c r="ED55" s="159">
        <v>6.7450019445028957</v>
      </c>
      <c r="EE55" s="159">
        <v>6.7450019445028957</v>
      </c>
      <c r="EF55" s="159">
        <v>6.7450019445028957</v>
      </c>
      <c r="EG55" s="159">
        <v>7.5429472742415475</v>
      </c>
      <c r="EH55" s="159">
        <v>7.5429472742415475</v>
      </c>
      <c r="EI55" s="159">
        <v>7.5429472742415475</v>
      </c>
      <c r="EJ55" s="159">
        <v>6.7450019445028957</v>
      </c>
      <c r="EK55" s="159">
        <v>6.7450019445028957</v>
      </c>
      <c r="EL55" s="159">
        <v>7.5429472742415475</v>
      </c>
      <c r="EM55" s="159">
        <v>6.7450019445028957</v>
      </c>
      <c r="EN55" s="159">
        <v>6.7450019445028957</v>
      </c>
      <c r="EO55" s="159">
        <v>7.5429472742415475</v>
      </c>
      <c r="EP55" s="159">
        <v>6.7450019445028957</v>
      </c>
      <c r="EQ55" s="159">
        <v>7.5429472742415475</v>
      </c>
      <c r="ER55" s="159">
        <v>7.1439746093722221</v>
      </c>
      <c r="ES55" s="159">
        <v>7.5429472742415475</v>
      </c>
      <c r="ET55" s="159">
        <v>6.7450019445028957</v>
      </c>
      <c r="EU55" s="159">
        <v>6.7450019445028957</v>
      </c>
      <c r="EV55" s="159">
        <v>7.5429472742415475</v>
      </c>
      <c r="EW55" s="159">
        <v>6.7450019445028957</v>
      </c>
      <c r="EX55" s="159">
        <v>6.7450019445028957</v>
      </c>
      <c r="EY55" s="159">
        <v>6.7450019445028957</v>
      </c>
      <c r="EZ55" s="159">
        <v>7.1439746093722221</v>
      </c>
      <c r="FA55" s="159">
        <v>7.5429472742415475</v>
      </c>
      <c r="FB55" s="159">
        <v>6.7450019445028957</v>
      </c>
      <c r="FC55" s="159">
        <v>7.5429472742415475</v>
      </c>
      <c r="FD55" s="159">
        <v>6.7450019445028957</v>
      </c>
      <c r="FE55" s="159">
        <v>6.7450019445028957</v>
      </c>
      <c r="FF55" s="159">
        <v>6.7450019445028957</v>
      </c>
      <c r="FG55" s="159">
        <v>6.7450019445028957</v>
      </c>
      <c r="FH55" s="159">
        <v>6.7450019445028957</v>
      </c>
      <c r="FI55" s="159">
        <v>6.7450019445028957</v>
      </c>
      <c r="FJ55" s="159">
        <v>6.7450019445028957</v>
      </c>
      <c r="FK55" s="159">
        <v>6.7450019445028957</v>
      </c>
      <c r="FL55" s="159">
        <v>7.5429472742415475</v>
      </c>
      <c r="FM55" s="159">
        <v>7.5429472742415475</v>
      </c>
      <c r="FN55" s="159">
        <v>7.5429472742415475</v>
      </c>
      <c r="FO55" s="159">
        <v>7.5429472742415475</v>
      </c>
      <c r="FP55" s="159">
        <v>6.7450019445028957</v>
      </c>
      <c r="FQ55" s="159">
        <v>6.7450019445028957</v>
      </c>
      <c r="FR55" s="159">
        <v>6.7450019445028957</v>
      </c>
      <c r="FS55" s="159">
        <v>6.7450019445028957</v>
      </c>
      <c r="FT55" s="159">
        <v>6.7450019445028957</v>
      </c>
      <c r="FU55" s="159">
        <v>7.5429472742415475</v>
      </c>
      <c r="FV55" s="159">
        <v>6.7450019445028957</v>
      </c>
      <c r="FW55" s="159">
        <v>7.5429472742415475</v>
      </c>
      <c r="FX55" s="159">
        <v>6.7450019445028957</v>
      </c>
      <c r="FY55" s="159">
        <v>7.5429472742415475</v>
      </c>
      <c r="FZ55" s="159">
        <v>7.1439746093722221</v>
      </c>
      <c r="GA55" s="159">
        <v>6.7450019445028957</v>
      </c>
      <c r="GB55" s="159">
        <v>6.7450019445028957</v>
      </c>
      <c r="GC55" s="159">
        <v>6.7450019445028957</v>
      </c>
      <c r="GD55" s="159">
        <v>6.7450019445028957</v>
      </c>
      <c r="GE55" s="159">
        <v>6.7450019445028957</v>
      </c>
      <c r="GF55" s="159">
        <v>6.7450019445028957</v>
      </c>
      <c r="GG55" s="159">
        <v>7.5429472742415475</v>
      </c>
      <c r="GH55" s="159">
        <v>6.7450019445028957</v>
      </c>
      <c r="GI55" s="159">
        <v>6.7450019445028957</v>
      </c>
      <c r="GJ55" s="159">
        <v>6.7450019445028957</v>
      </c>
      <c r="GK55" s="159">
        <v>6.7450019445028957</v>
      </c>
      <c r="GL55" s="159">
        <v>6.7450019445028957</v>
      </c>
      <c r="GM55" s="159">
        <v>6.7450019445028957</v>
      </c>
      <c r="GN55" s="159">
        <v>6.7450019445028957</v>
      </c>
      <c r="GO55" s="159">
        <v>7.5429472742415475</v>
      </c>
      <c r="GP55" s="159">
        <v>7.5429472742415475</v>
      </c>
      <c r="GQ55" s="159">
        <v>6.7450019445028957</v>
      </c>
      <c r="GR55" s="159">
        <v>6.7450019445028957</v>
      </c>
      <c r="GS55" s="159">
        <v>6.7450019445028957</v>
      </c>
      <c r="GT55" s="159">
        <v>6.7450019445028957</v>
      </c>
      <c r="GU55" s="159">
        <v>7.1439746093722221</v>
      </c>
      <c r="GV55" s="159">
        <v>6.7450019445028957</v>
      </c>
      <c r="GW55" s="159">
        <v>7.1439746093722221</v>
      </c>
      <c r="GX55" s="159">
        <v>7.1439746093722221</v>
      </c>
      <c r="GY55" s="159">
        <v>6.7450019445028957</v>
      </c>
      <c r="GZ55" s="159">
        <v>6.7450019445028957</v>
      </c>
      <c r="HA55" s="159">
        <v>6.7450019445028957</v>
      </c>
      <c r="HB55" s="159">
        <v>7.5429472742415475</v>
      </c>
      <c r="HC55" s="159">
        <v>6.7450019445028957</v>
      </c>
      <c r="HD55" s="159">
        <v>6.7450019445028957</v>
      </c>
      <c r="HE55" s="159">
        <v>6.7450019445028957</v>
      </c>
      <c r="HF55" s="159">
        <v>7.5429472742415475</v>
      </c>
      <c r="HG55" s="159">
        <v>7.1439746093722221</v>
      </c>
      <c r="HH55" s="159">
        <v>7.5429472742415475</v>
      </c>
      <c r="HI55" s="159">
        <v>7.1439746093722221</v>
      </c>
      <c r="HJ55" s="159">
        <v>6.7450019445028957</v>
      </c>
      <c r="HK55" s="159">
        <v>7.1439746093722221</v>
      </c>
      <c r="HL55" s="159">
        <v>6.7450019445028957</v>
      </c>
      <c r="HM55" s="159">
        <v>6.7450019445028957</v>
      </c>
      <c r="HN55" s="159">
        <v>6.7450019445028957</v>
      </c>
      <c r="HO55" s="159">
        <v>6.7450019445028957</v>
      </c>
      <c r="HP55" s="159">
        <v>6.7450019445028957</v>
      </c>
      <c r="HQ55" s="159">
        <v>6.7450019445028957</v>
      </c>
      <c r="HR55" s="159">
        <v>7.5429472742415475</v>
      </c>
      <c r="HS55" s="159">
        <v>6.7450019445028957</v>
      </c>
      <c r="HT55" s="159">
        <v>7.1439746093722221</v>
      </c>
      <c r="HU55" s="159">
        <v>6.7450019445028957</v>
      </c>
      <c r="HV55" s="159">
        <v>6.7450019445028957</v>
      </c>
      <c r="HW55" s="159">
        <v>6.7450019445028957</v>
      </c>
      <c r="HX55" s="159">
        <v>7.5429472742415475</v>
      </c>
      <c r="HY55" s="159">
        <v>6.7450019445028957</v>
      </c>
      <c r="HZ55" s="159">
        <v>7.5429472742415475</v>
      </c>
      <c r="IA55" s="159">
        <v>6.7450019445028957</v>
      </c>
      <c r="IB55" s="159">
        <v>7.1439746093722221</v>
      </c>
      <c r="IC55" s="159">
        <v>6.7450019445028957</v>
      </c>
      <c r="ID55" s="159">
        <v>6.7450019445028957</v>
      </c>
      <c r="IE55" s="159">
        <v>6.7450019445028957</v>
      </c>
      <c r="IF55" s="159">
        <v>7.5429472742415475</v>
      </c>
      <c r="IG55" s="159">
        <v>6.7450019445028957</v>
      </c>
      <c r="IH55" s="159">
        <v>7.1439746093722221</v>
      </c>
      <c r="II55" s="159">
        <v>6.7450019445028957</v>
      </c>
      <c r="IJ55" s="159">
        <v>7.5429472742415475</v>
      </c>
      <c r="IK55" s="159">
        <v>6.7450019445028957</v>
      </c>
      <c r="IL55" s="159">
        <v>6.7450019445028957</v>
      </c>
      <c r="IM55" s="159">
        <v>6.7450019445028957</v>
      </c>
      <c r="IN55" s="159">
        <v>7.1439746093722221</v>
      </c>
      <c r="IO55" s="159">
        <v>7.5429472742415475</v>
      </c>
      <c r="IP55" s="159">
        <v>7.5429472742415475</v>
      </c>
      <c r="IQ55" s="159">
        <v>7.5429472742415475</v>
      </c>
      <c r="IR55" s="159">
        <v>6.7450019445028957</v>
      </c>
      <c r="IS55" s="159">
        <v>7.1439746093722221</v>
      </c>
      <c r="IT55" s="159">
        <v>7.5429472742415475</v>
      </c>
      <c r="IU55" s="159">
        <v>7.1439746093722221</v>
      </c>
      <c r="IV55" s="159">
        <v>6.7450019445028957</v>
      </c>
      <c r="IW55" s="159">
        <v>7.1439746093722221</v>
      </c>
      <c r="IX55" s="159">
        <v>7.5429472742415475</v>
      </c>
      <c r="IY55" s="159">
        <v>6.7450019445028957</v>
      </c>
      <c r="IZ55" s="159">
        <v>6.7450019445028957</v>
      </c>
      <c r="JA55" s="159">
        <v>7.5429472742415475</v>
      </c>
      <c r="JB55" s="159">
        <v>6.7450019445028957</v>
      </c>
      <c r="JC55" s="159">
        <v>6.7450019445028957</v>
      </c>
      <c r="JD55" s="159">
        <v>7.5429472742415475</v>
      </c>
      <c r="JE55" s="159">
        <v>6.7450019445028957</v>
      </c>
      <c r="JF55" s="159">
        <v>7.1439746093722221</v>
      </c>
      <c r="JG55" s="159">
        <v>7.5429472742415475</v>
      </c>
      <c r="JH55" s="159">
        <v>6.7450019445028957</v>
      </c>
      <c r="JI55" s="159">
        <v>6.7450019445028957</v>
      </c>
      <c r="JJ55" s="159">
        <v>6.7450019445028957</v>
      </c>
      <c r="JK55" s="159">
        <v>7.1439746093722221</v>
      </c>
      <c r="JL55" s="159">
        <v>6.7450019445028957</v>
      </c>
      <c r="JM55" s="159">
        <v>6.7450019445028957</v>
      </c>
      <c r="JN55" s="159">
        <v>6.7450019445028957</v>
      </c>
      <c r="JO55" s="159">
        <v>6.7450019445028957</v>
      </c>
      <c r="JP55" s="159">
        <v>6.7450019445028957</v>
      </c>
      <c r="JQ55" s="159">
        <v>6.7450019445028957</v>
      </c>
      <c r="JR55" s="159">
        <v>6.7450019445028957</v>
      </c>
      <c r="JS55" s="159">
        <v>6.7450019445028957</v>
      </c>
      <c r="JT55" s="159">
        <v>7.5429472742415475</v>
      </c>
      <c r="JU55" s="159">
        <v>6.7450019445028957</v>
      </c>
      <c r="JV55" s="159">
        <v>6.7450019445028957</v>
      </c>
      <c r="JW55" s="159">
        <v>7.5429472742415475</v>
      </c>
      <c r="JX55" s="159">
        <v>6.7450019445028957</v>
      </c>
      <c r="JY55" s="159">
        <v>6.7450019445028957</v>
      </c>
      <c r="JZ55" s="159">
        <v>7.1439746093722221</v>
      </c>
      <c r="KA55" s="159">
        <v>7.1439746093722221</v>
      </c>
      <c r="KB55" s="159">
        <v>6.7450019445028957</v>
      </c>
      <c r="KC55" s="159">
        <v>6.7450019445028957</v>
      </c>
      <c r="KD55" s="159">
        <v>6.7450019445028957</v>
      </c>
      <c r="KE55" s="159">
        <v>6.7450019445028957</v>
      </c>
      <c r="KF55" s="159">
        <v>7.1439746093722221</v>
      </c>
      <c r="KG55" s="159">
        <v>6.7450019445028957</v>
      </c>
      <c r="KH55" s="159">
        <v>7.1439746093722221</v>
      </c>
      <c r="KI55" s="159">
        <v>6.7450019445028957</v>
      </c>
      <c r="KJ55" s="159">
        <v>6.7450019445028957</v>
      </c>
      <c r="KK55" s="159">
        <v>6.7450019445028957</v>
      </c>
      <c r="KL55" s="159">
        <v>6.7450019445028957</v>
      </c>
      <c r="KM55" s="159">
        <v>6.7450019445028957</v>
      </c>
      <c r="KN55" s="159">
        <v>6.7450019445028957</v>
      </c>
      <c r="KO55" s="159">
        <v>6.7450019445028957</v>
      </c>
      <c r="KP55" s="159">
        <v>6.7450019445028957</v>
      </c>
      <c r="KQ55" s="159">
        <v>7.1439746093722221</v>
      </c>
      <c r="KR55" s="159">
        <v>6.7450019445028957</v>
      </c>
      <c r="KS55" s="159">
        <v>7.5429472742415475</v>
      </c>
      <c r="KT55" s="159">
        <v>7.1439746093722221</v>
      </c>
      <c r="KU55" s="159">
        <v>7.5429472742415475</v>
      </c>
      <c r="KV55" s="159">
        <v>6.7450019445028957</v>
      </c>
      <c r="KW55" s="159">
        <v>7.1439746093722221</v>
      </c>
      <c r="KX55" s="159">
        <v>6.7450019445028957</v>
      </c>
      <c r="KY55" s="159">
        <v>7.1439746093722221</v>
      </c>
      <c r="KZ55" s="159">
        <v>7.1439746093722221</v>
      </c>
      <c r="LA55" s="159">
        <v>7.5429472742415475</v>
      </c>
      <c r="LB55" s="159">
        <v>6.7450019445028957</v>
      </c>
      <c r="LC55" s="159">
        <v>7.5429472742415475</v>
      </c>
      <c r="LD55" s="159">
        <v>6.7450019445028957</v>
      </c>
      <c r="LE55" s="159">
        <v>6.7450019445028957</v>
      </c>
      <c r="LF55" s="159">
        <v>7.1439746093722221</v>
      </c>
      <c r="LG55" s="159">
        <v>6.7450019445028957</v>
      </c>
      <c r="LH55" s="159">
        <v>6.7450019445028957</v>
      </c>
      <c r="LI55" s="159">
        <v>6.7450019445028957</v>
      </c>
      <c r="LJ55" s="159">
        <v>7.5429472742415475</v>
      </c>
      <c r="LK55" s="159">
        <v>7.1439746093722221</v>
      </c>
      <c r="LL55" s="159">
        <v>7.5429472742415475</v>
      </c>
      <c r="LM55" s="159">
        <v>6.7450019445028957</v>
      </c>
      <c r="LN55" s="159">
        <v>7.5429472742415475</v>
      </c>
      <c r="LO55" s="159">
        <v>6.7450019445028957</v>
      </c>
      <c r="LP55" s="159">
        <v>6.7450019445028957</v>
      </c>
      <c r="LQ55" s="159">
        <v>6.7450019445028957</v>
      </c>
      <c r="LR55" s="159">
        <v>6.7450019445028957</v>
      </c>
      <c r="LS55" s="159">
        <v>6.7450019445028957</v>
      </c>
      <c r="LT55" s="159">
        <v>6.7450019445028957</v>
      </c>
      <c r="LU55" s="159">
        <v>6.7450019445028957</v>
      </c>
      <c r="LV55" s="159">
        <v>7.5429472742415475</v>
      </c>
      <c r="LW55" s="159">
        <v>6.7450019445028957</v>
      </c>
      <c r="LX55" s="159">
        <v>6.7450019445028957</v>
      </c>
      <c r="LY55" s="159">
        <v>7.5429472742415475</v>
      </c>
      <c r="LZ55" s="159">
        <v>7.1439746093722221</v>
      </c>
      <c r="MA55" s="159">
        <v>6.7450019445028957</v>
      </c>
      <c r="MB55" s="159">
        <v>6.7450019445028957</v>
      </c>
      <c r="MC55" s="159">
        <v>6.7450019445028957</v>
      </c>
      <c r="MD55" s="159">
        <v>7.5429472742415475</v>
      </c>
      <c r="ME55" s="159">
        <v>7.1439746093722221</v>
      </c>
      <c r="MF55" s="159">
        <v>6.7450019445028957</v>
      </c>
      <c r="MG55" s="159">
        <v>6.7450019445028957</v>
      </c>
      <c r="MH55" s="159">
        <v>7.5429472742415475</v>
      </c>
      <c r="MI55" s="159">
        <v>6.7450019445028957</v>
      </c>
      <c r="MJ55" s="159">
        <v>7.5429472742415475</v>
      </c>
      <c r="MK55" s="159">
        <v>6.7450019445028957</v>
      </c>
      <c r="ML55" s="159">
        <v>6.7450019445028957</v>
      </c>
      <c r="MM55" s="159">
        <v>6.7450019445028957</v>
      </c>
      <c r="MN55" s="159">
        <v>7.1439746093722221</v>
      </c>
      <c r="MO55" s="159">
        <v>6.7450019445028957</v>
      </c>
      <c r="MP55" s="159">
        <v>7.5429472742415475</v>
      </c>
      <c r="MQ55" s="159">
        <v>6.7450019445028957</v>
      </c>
      <c r="MR55" s="159">
        <v>7.1439746093722221</v>
      </c>
      <c r="MS55" s="159">
        <v>6.7450019445028957</v>
      </c>
      <c r="MT55" s="159">
        <v>6.7450019445028957</v>
      </c>
      <c r="MU55" s="159">
        <v>6.7450019445028957</v>
      </c>
      <c r="MV55" s="159">
        <v>7.1439746093722221</v>
      </c>
      <c r="MW55" s="159">
        <v>7.5429472742415475</v>
      </c>
      <c r="MX55" s="159">
        <v>6.7450019445028957</v>
      </c>
      <c r="MY55" s="159">
        <v>6.7450019445028957</v>
      </c>
      <c r="MZ55" s="159">
        <v>7.5429472742415475</v>
      </c>
      <c r="NA55" s="159">
        <v>6.7450019445028957</v>
      </c>
      <c r="NB55" s="159">
        <v>6.7450019445028957</v>
      </c>
      <c r="NC55" s="159">
        <v>6.7450019445028957</v>
      </c>
      <c r="ND55" s="159">
        <v>7.5429472742415475</v>
      </c>
      <c r="NE55" s="159">
        <v>6.7450019445028957</v>
      </c>
      <c r="NF55" s="159">
        <v>6.7450019445028957</v>
      </c>
      <c r="NG55" s="159">
        <v>6.7450019445028957</v>
      </c>
      <c r="NH55" s="159">
        <v>6.7450019445028957</v>
      </c>
      <c r="NI55" s="159">
        <v>7.1439746093722221</v>
      </c>
      <c r="NJ55" s="159">
        <v>6.7450019445028957</v>
      </c>
      <c r="NK55" s="159">
        <v>7.1439746093722221</v>
      </c>
      <c r="NL55" s="159">
        <v>7.5429472742415475</v>
      </c>
      <c r="NM55" s="159">
        <v>6.7450019445028957</v>
      </c>
      <c r="NN55" s="159">
        <v>6.7450019445028957</v>
      </c>
      <c r="NO55" s="159">
        <v>6.7450019445028957</v>
      </c>
      <c r="NP55" s="159">
        <v>6.7450019445028957</v>
      </c>
      <c r="NQ55" s="159">
        <v>7.1439746093722221</v>
      </c>
      <c r="NR55" s="159">
        <v>7.1439746093722221</v>
      </c>
      <c r="NS55" s="159">
        <v>6.7450019445028957</v>
      </c>
      <c r="NT55" s="159">
        <v>6.7450019445028957</v>
      </c>
      <c r="NU55" s="159">
        <v>6.7450019445028957</v>
      </c>
      <c r="NV55" s="159">
        <v>7.5429472742415475</v>
      </c>
      <c r="NW55" s="159">
        <v>6.7450019445028957</v>
      </c>
      <c r="NX55" s="159">
        <v>6.7450019445028957</v>
      </c>
      <c r="NY55" s="159">
        <v>6.7450019445028957</v>
      </c>
      <c r="NZ55" s="159">
        <v>7.1439746093722221</v>
      </c>
      <c r="OA55" s="159">
        <v>7.1439746093722221</v>
      </c>
      <c r="OB55" s="159">
        <v>6.7450019445028957</v>
      </c>
      <c r="OC55" s="159">
        <v>6.7450019445028957</v>
      </c>
      <c r="OD55" s="159">
        <v>7.5429472742415475</v>
      </c>
      <c r="OE55" s="159">
        <v>6.7450019445028957</v>
      </c>
      <c r="OF55" s="159">
        <v>7.1439746093722221</v>
      </c>
      <c r="OG55" s="159">
        <v>6.7450019445028957</v>
      </c>
      <c r="OH55" s="159">
        <v>6.7450019445028957</v>
      </c>
      <c r="OI55" s="159">
        <v>6.7450019445028957</v>
      </c>
      <c r="OJ55" s="159">
        <v>7.1439746093722221</v>
      </c>
      <c r="OK55" s="159">
        <v>6.7450019445028957</v>
      </c>
      <c r="OL55" s="159">
        <v>6.7450019445028957</v>
      </c>
      <c r="OM55" s="159">
        <v>7.1439746093722221</v>
      </c>
      <c r="ON55" s="159">
        <v>6.7450019445028957</v>
      </c>
      <c r="OO55" s="159">
        <v>6.7450019445028957</v>
      </c>
      <c r="OP55" s="159">
        <v>7.5429472742415475</v>
      </c>
      <c r="OQ55" s="159">
        <v>6.7450019445028957</v>
      </c>
      <c r="OR55" s="159">
        <v>7.1439746093722221</v>
      </c>
      <c r="OS55" s="159">
        <v>6.7450019445028957</v>
      </c>
      <c r="OT55" s="159">
        <v>6.7450019445028957</v>
      </c>
      <c r="OU55" s="159">
        <v>7.1439746093722221</v>
      </c>
      <c r="OV55" s="159">
        <v>7.5429472742415475</v>
      </c>
      <c r="OW55" s="159">
        <v>6.7450019445028957</v>
      </c>
      <c r="OX55" s="159">
        <v>7.1439746093722221</v>
      </c>
      <c r="OY55" s="159">
        <v>6.7450019445028957</v>
      </c>
      <c r="OZ55" s="159">
        <v>7.5429472742415475</v>
      </c>
      <c r="PA55" s="159">
        <v>7.1439746093722221</v>
      </c>
      <c r="PB55" s="159">
        <v>6.7450019445028957</v>
      </c>
      <c r="PC55" s="159">
        <v>6.7450019445028957</v>
      </c>
      <c r="PD55" s="159">
        <v>6.7450019445028957</v>
      </c>
      <c r="PE55" s="159">
        <v>7.1439746093722221</v>
      </c>
      <c r="PF55" s="159">
        <v>6.7450019445028957</v>
      </c>
      <c r="PG55" s="159">
        <v>7.5429472742415475</v>
      </c>
      <c r="PH55" s="159">
        <v>7.5429472742415475</v>
      </c>
      <c r="PI55" s="159">
        <v>6.7450019445028957</v>
      </c>
      <c r="PJ55" s="159">
        <v>7.1439746093722221</v>
      </c>
      <c r="PK55" s="159">
        <v>7.1439746093722221</v>
      </c>
      <c r="PL55" s="159">
        <v>7.5429472742415475</v>
      </c>
      <c r="PM55" s="159">
        <v>6.7450019445028957</v>
      </c>
      <c r="PN55" s="159">
        <v>7.1439746093722221</v>
      </c>
      <c r="PO55" s="159">
        <v>7.1439746093722221</v>
      </c>
      <c r="PP55" s="159">
        <v>6.7450019445028957</v>
      </c>
      <c r="PQ55" s="159">
        <v>6.7450019445028957</v>
      </c>
      <c r="PR55" s="159">
        <v>7.1439746093722221</v>
      </c>
      <c r="PS55" s="159">
        <v>6.7450019445028957</v>
      </c>
      <c r="PT55" s="159">
        <v>6.7450019445028957</v>
      </c>
      <c r="PU55" s="159">
        <v>7.5429472742415475</v>
      </c>
      <c r="PV55" s="159">
        <v>7.5429472742415475</v>
      </c>
      <c r="PW55" s="159">
        <v>7.5429472742415475</v>
      </c>
      <c r="PX55" s="159">
        <v>6.7450019445028957</v>
      </c>
      <c r="PY55" s="159">
        <v>7.5429472742415475</v>
      </c>
      <c r="PZ55" s="159">
        <v>7.5429472742415475</v>
      </c>
      <c r="QA55" s="159">
        <v>6.7450019445028957</v>
      </c>
      <c r="QB55" s="159">
        <v>6.7450019445028957</v>
      </c>
      <c r="QC55" s="159">
        <v>7.1439746093722221</v>
      </c>
      <c r="QD55" s="159">
        <v>7.5429472742415475</v>
      </c>
      <c r="QE55" s="159">
        <v>6.7450019445028957</v>
      </c>
      <c r="QF55" s="159">
        <v>7.5429472742415475</v>
      </c>
      <c r="QG55" s="159">
        <v>6.7450019445028957</v>
      </c>
      <c r="QH55" s="159">
        <v>6.7450019445028957</v>
      </c>
      <c r="QI55" s="159">
        <v>6.7450019445028957</v>
      </c>
      <c r="QJ55" s="159">
        <v>7.5429472742415475</v>
      </c>
      <c r="QK55" s="159">
        <v>6.7450019445028957</v>
      </c>
      <c r="QL55" s="159">
        <v>7.1439746093722221</v>
      </c>
      <c r="QM55" s="159">
        <v>7.1439746093722221</v>
      </c>
      <c r="QN55" s="159">
        <v>6.7450019445028957</v>
      </c>
      <c r="QO55" s="159">
        <v>7.1439746093722221</v>
      </c>
      <c r="QP55" s="159">
        <v>6.7450019445028957</v>
      </c>
      <c r="QQ55" s="159">
        <v>6.7450019445028957</v>
      </c>
      <c r="QR55" s="159">
        <v>6.7450019445028957</v>
      </c>
      <c r="QS55" s="159">
        <v>7.1439746093722221</v>
      </c>
      <c r="QT55" s="159">
        <v>7.5429472742415475</v>
      </c>
      <c r="QU55" s="159">
        <v>6.7450019445028957</v>
      </c>
      <c r="QV55" s="159">
        <v>7.1439746093722221</v>
      </c>
      <c r="QW55" s="159">
        <v>6.7450019445028957</v>
      </c>
      <c r="QX55" s="159">
        <v>6.7450019445028957</v>
      </c>
      <c r="QY55" s="159">
        <v>7.1439746093722221</v>
      </c>
      <c r="QZ55" s="159">
        <v>7.5429472742415475</v>
      </c>
      <c r="RA55" s="159">
        <v>6.7450019445028957</v>
      </c>
      <c r="RB55" s="159">
        <v>7.1439746093722221</v>
      </c>
      <c r="RC55" s="159">
        <v>7.1439746093722221</v>
      </c>
      <c r="RD55" s="159">
        <v>7.5429472742415475</v>
      </c>
      <c r="RE55" s="159">
        <v>6.7450019445028957</v>
      </c>
      <c r="RF55" s="159">
        <v>6.7450019445028957</v>
      </c>
      <c r="RG55" s="159">
        <v>7.1439746093722221</v>
      </c>
      <c r="RH55" s="159">
        <v>6.7450019445028957</v>
      </c>
      <c r="RI55" s="159">
        <v>6.7450019445028957</v>
      </c>
      <c r="RJ55" s="159">
        <v>6.7450019445028957</v>
      </c>
      <c r="RK55" s="159">
        <v>7.5429472742415475</v>
      </c>
      <c r="RL55" s="159">
        <v>6.7450019445028957</v>
      </c>
      <c r="RM55" s="159">
        <v>7.1439746093722221</v>
      </c>
      <c r="RN55" s="159">
        <v>6.7450019445028957</v>
      </c>
      <c r="RO55" s="159">
        <v>6.7450019445028957</v>
      </c>
      <c r="RP55" s="159">
        <v>7.1439746093722221</v>
      </c>
      <c r="RQ55" s="159">
        <v>6.7450019445028957</v>
      </c>
      <c r="RR55" s="159">
        <v>6.7450019445028957</v>
      </c>
      <c r="RS55" s="159">
        <v>7.1439746093722221</v>
      </c>
      <c r="RT55" s="159">
        <v>6.7450019445028957</v>
      </c>
      <c r="RU55" s="159">
        <v>7.5429472742415475</v>
      </c>
      <c r="RV55" s="159">
        <v>6.7450019445028957</v>
      </c>
      <c r="RW55" s="159">
        <v>7.5429472742415475</v>
      </c>
      <c r="RX55" s="159">
        <v>6.7450019445028957</v>
      </c>
      <c r="RY55" s="159">
        <v>7.5429472742415475</v>
      </c>
      <c r="RZ55" s="159">
        <v>6.7450019445028957</v>
      </c>
      <c r="SA55" s="159">
        <v>6.7450019445028957</v>
      </c>
      <c r="SB55" s="159">
        <v>7.1439746093722221</v>
      </c>
      <c r="SC55" s="159">
        <v>7.1439746093722221</v>
      </c>
      <c r="SD55" s="159">
        <v>6.7450019445028957</v>
      </c>
      <c r="SE55" s="159">
        <v>6.7450019445028957</v>
      </c>
      <c r="SF55" s="159">
        <v>6.7450019445028957</v>
      </c>
      <c r="SG55" s="159">
        <v>6.7450019445028957</v>
      </c>
    </row>
    <row r="56" spans="1:501" x14ac:dyDescent="0.35">
      <c r="A56" s="158">
        <v>2042</v>
      </c>
      <c r="B56" s="159">
        <v>7.744884134129272</v>
      </c>
      <c r="C56" s="159">
        <v>6.8234321996715348</v>
      </c>
      <c r="D56" s="159">
        <v>7.2841581669004034</v>
      </c>
      <c r="E56" s="159">
        <v>6.8234321996715348</v>
      </c>
      <c r="F56" s="159">
        <v>7.2841581669004034</v>
      </c>
      <c r="G56" s="159">
        <v>6.8234321996715348</v>
      </c>
      <c r="H56" s="159">
        <v>6.8234321996715348</v>
      </c>
      <c r="I56" s="159">
        <v>6.8234321996715348</v>
      </c>
      <c r="J56" s="159">
        <v>6.8234321996715348</v>
      </c>
      <c r="K56" s="159">
        <v>7.2841581669004034</v>
      </c>
      <c r="L56" s="159">
        <v>6.8234321996715348</v>
      </c>
      <c r="M56" s="159">
        <v>7.2841581669004034</v>
      </c>
      <c r="N56" s="159">
        <v>6.8234321996715348</v>
      </c>
      <c r="O56" s="159">
        <v>6.8234321996715348</v>
      </c>
      <c r="P56" s="159">
        <v>6.8234321996715348</v>
      </c>
      <c r="Q56" s="159">
        <v>7.2841581669004034</v>
      </c>
      <c r="R56" s="159">
        <v>6.8234321996715348</v>
      </c>
      <c r="S56" s="159">
        <v>6.8234321996715348</v>
      </c>
      <c r="T56" s="159">
        <v>6.8234321996715348</v>
      </c>
      <c r="U56" s="159">
        <v>7.744884134129272</v>
      </c>
      <c r="V56" s="159">
        <v>6.8234321996715348</v>
      </c>
      <c r="W56" s="159">
        <v>6.8234321996715348</v>
      </c>
      <c r="X56" s="159">
        <v>6.8234321996715348</v>
      </c>
      <c r="Y56" s="159">
        <v>6.8234321996715348</v>
      </c>
      <c r="Z56" s="159">
        <v>6.8234321996715348</v>
      </c>
      <c r="AA56" s="159">
        <v>6.8234321996715348</v>
      </c>
      <c r="AB56" s="159">
        <v>6.8234321996715348</v>
      </c>
      <c r="AC56" s="159">
        <v>6.8234321996715348</v>
      </c>
      <c r="AD56" s="159">
        <v>6.8234321996715348</v>
      </c>
      <c r="AE56" s="159">
        <v>7.744884134129272</v>
      </c>
      <c r="AF56" s="159">
        <v>7.2841581669004034</v>
      </c>
      <c r="AG56" s="159">
        <v>6.8234321996715348</v>
      </c>
      <c r="AH56" s="159">
        <v>6.8234321996715348</v>
      </c>
      <c r="AI56" s="159">
        <v>6.8234321996715348</v>
      </c>
      <c r="AJ56" s="159">
        <v>6.8234321996715348</v>
      </c>
      <c r="AK56" s="159">
        <v>7.744884134129272</v>
      </c>
      <c r="AL56" s="159">
        <v>7.2841581669004034</v>
      </c>
      <c r="AM56" s="159">
        <v>6.8234321996715348</v>
      </c>
      <c r="AN56" s="159">
        <v>7.2841581669004034</v>
      </c>
      <c r="AO56" s="159">
        <v>7.744884134129272</v>
      </c>
      <c r="AP56" s="159">
        <v>7.2841581669004034</v>
      </c>
      <c r="AQ56" s="159">
        <v>6.8234321996715348</v>
      </c>
      <c r="AR56" s="159">
        <v>7.2841581669004034</v>
      </c>
      <c r="AS56" s="159">
        <v>6.8234321996715348</v>
      </c>
      <c r="AT56" s="159">
        <v>7.744884134129272</v>
      </c>
      <c r="AU56" s="159">
        <v>6.8234321996715348</v>
      </c>
      <c r="AV56" s="159">
        <v>7.744884134129272</v>
      </c>
      <c r="AW56" s="159">
        <v>6.8234321996715348</v>
      </c>
      <c r="AX56" s="159">
        <v>6.8234321996715348</v>
      </c>
      <c r="AY56" s="159">
        <v>6.8234321996715348</v>
      </c>
      <c r="AZ56" s="159">
        <v>7.2841581669004034</v>
      </c>
      <c r="BA56" s="159">
        <v>6.8234321996715348</v>
      </c>
      <c r="BB56" s="159">
        <v>7.744884134129272</v>
      </c>
      <c r="BC56" s="159">
        <v>6.8234321996715348</v>
      </c>
      <c r="BD56" s="159">
        <v>6.8234321996715348</v>
      </c>
      <c r="BE56" s="159">
        <v>7.2841581669004034</v>
      </c>
      <c r="BF56" s="159">
        <v>7.744884134129272</v>
      </c>
      <c r="BG56" s="159">
        <v>6.8234321996715348</v>
      </c>
      <c r="BH56" s="159">
        <v>6.8234321996715348</v>
      </c>
      <c r="BI56" s="159">
        <v>7.744884134129272</v>
      </c>
      <c r="BJ56" s="159">
        <v>6.8234321996715348</v>
      </c>
      <c r="BK56" s="159">
        <v>6.8234321996715348</v>
      </c>
      <c r="BL56" s="159">
        <v>7.2841581669004034</v>
      </c>
      <c r="BM56" s="159">
        <v>7.744884134129272</v>
      </c>
      <c r="BN56" s="159">
        <v>6.8234321996715348</v>
      </c>
      <c r="BO56" s="159">
        <v>6.8234321996715348</v>
      </c>
      <c r="BP56" s="159">
        <v>7.2841581669004034</v>
      </c>
      <c r="BQ56" s="159">
        <v>6.8234321996715348</v>
      </c>
      <c r="BR56" s="159">
        <v>7.2841581669004034</v>
      </c>
      <c r="BS56" s="159">
        <v>6.8234321996715348</v>
      </c>
      <c r="BT56" s="159">
        <v>7.2841581669004034</v>
      </c>
      <c r="BU56" s="159">
        <v>7.744884134129272</v>
      </c>
      <c r="BV56" s="159">
        <v>6.8234321996715348</v>
      </c>
      <c r="BW56" s="159">
        <v>6.8234321996715348</v>
      </c>
      <c r="BX56" s="159">
        <v>7.2841581669004034</v>
      </c>
      <c r="BY56" s="159">
        <v>7.2841581669004034</v>
      </c>
      <c r="BZ56" s="159">
        <v>7.744884134129272</v>
      </c>
      <c r="CA56" s="159">
        <v>7.744884134129272</v>
      </c>
      <c r="CB56" s="159">
        <v>6.8234321996715348</v>
      </c>
      <c r="CC56" s="159">
        <v>6.8234321996715348</v>
      </c>
      <c r="CD56" s="159">
        <v>6.8234321996715348</v>
      </c>
      <c r="CE56" s="159">
        <v>7.2841581669004034</v>
      </c>
      <c r="CF56" s="159">
        <v>6.8234321996715348</v>
      </c>
      <c r="CG56" s="159">
        <v>7.744884134129272</v>
      </c>
      <c r="CH56" s="159">
        <v>6.8234321996715348</v>
      </c>
      <c r="CI56" s="159">
        <v>6.8234321996715348</v>
      </c>
      <c r="CJ56" s="159">
        <v>6.8234321996715348</v>
      </c>
      <c r="CK56" s="159">
        <v>6.8234321996715348</v>
      </c>
      <c r="CL56" s="159">
        <v>6.8234321996715348</v>
      </c>
      <c r="CM56" s="159">
        <v>6.8234321996715348</v>
      </c>
      <c r="CN56" s="159">
        <v>6.8234321996715348</v>
      </c>
      <c r="CO56" s="159">
        <v>6.8234321996715348</v>
      </c>
      <c r="CP56" s="159">
        <v>7.2841581669004034</v>
      </c>
      <c r="CQ56" s="159">
        <v>6.8234321996715348</v>
      </c>
      <c r="CR56" s="159">
        <v>6.8234321996715348</v>
      </c>
      <c r="CS56" s="159">
        <v>7.2841581669004034</v>
      </c>
      <c r="CT56" s="159">
        <v>7.744884134129272</v>
      </c>
      <c r="CU56" s="159">
        <v>6.8234321996715348</v>
      </c>
      <c r="CV56" s="159">
        <v>6.8234321996715348</v>
      </c>
      <c r="CW56" s="159">
        <v>7.744884134129272</v>
      </c>
      <c r="CX56" s="159">
        <v>7.2841581669004034</v>
      </c>
      <c r="CY56" s="159">
        <v>6.8234321996715348</v>
      </c>
      <c r="CZ56" s="159">
        <v>7.2841581669004034</v>
      </c>
      <c r="DA56" s="159">
        <v>6.8234321996715348</v>
      </c>
      <c r="DB56" s="159">
        <v>6.8234321996715348</v>
      </c>
      <c r="DC56" s="159">
        <v>6.8234321996715348</v>
      </c>
      <c r="DD56" s="159">
        <v>6.8234321996715348</v>
      </c>
      <c r="DE56" s="159">
        <v>7.744884134129272</v>
      </c>
      <c r="DF56" s="159">
        <v>6.8234321996715348</v>
      </c>
      <c r="DG56" s="159">
        <v>7.744884134129272</v>
      </c>
      <c r="DH56" s="159">
        <v>7.744884134129272</v>
      </c>
      <c r="DI56" s="159">
        <v>6.8234321996715348</v>
      </c>
      <c r="DJ56" s="159">
        <v>7.744884134129272</v>
      </c>
      <c r="DK56" s="159">
        <v>6.8234321996715348</v>
      </c>
      <c r="DL56" s="159">
        <v>6.8234321996715348</v>
      </c>
      <c r="DM56" s="159">
        <v>6.8234321996715348</v>
      </c>
      <c r="DN56" s="159">
        <v>6.8234321996715348</v>
      </c>
      <c r="DO56" s="159">
        <v>7.744884134129272</v>
      </c>
      <c r="DP56" s="159">
        <v>7.2841581669004034</v>
      </c>
      <c r="DQ56" s="159">
        <v>7.2841581669004034</v>
      </c>
      <c r="DR56" s="159">
        <v>7.744884134129272</v>
      </c>
      <c r="DS56" s="159">
        <v>6.8234321996715348</v>
      </c>
      <c r="DT56" s="159">
        <v>6.8234321996715348</v>
      </c>
      <c r="DU56" s="159">
        <v>6.8234321996715348</v>
      </c>
      <c r="DV56" s="159">
        <v>7.2841581669004034</v>
      </c>
      <c r="DW56" s="159">
        <v>6.8234321996715348</v>
      </c>
      <c r="DX56" s="159">
        <v>6.8234321996715348</v>
      </c>
      <c r="DY56" s="159">
        <v>6.8234321996715348</v>
      </c>
      <c r="DZ56" s="159">
        <v>7.2841581669004034</v>
      </c>
      <c r="EA56" s="159">
        <v>7.2841581669004034</v>
      </c>
      <c r="EB56" s="159">
        <v>7.2841581669004034</v>
      </c>
      <c r="EC56" s="159">
        <v>6.8234321996715348</v>
      </c>
      <c r="ED56" s="159">
        <v>6.8234321996715348</v>
      </c>
      <c r="EE56" s="159">
        <v>6.8234321996715348</v>
      </c>
      <c r="EF56" s="159">
        <v>6.8234321996715348</v>
      </c>
      <c r="EG56" s="159">
        <v>7.744884134129272</v>
      </c>
      <c r="EH56" s="159">
        <v>7.744884134129272</v>
      </c>
      <c r="EI56" s="159">
        <v>7.744884134129272</v>
      </c>
      <c r="EJ56" s="159">
        <v>6.8234321996715348</v>
      </c>
      <c r="EK56" s="159">
        <v>6.8234321996715348</v>
      </c>
      <c r="EL56" s="159">
        <v>7.744884134129272</v>
      </c>
      <c r="EM56" s="159">
        <v>6.8234321996715348</v>
      </c>
      <c r="EN56" s="159">
        <v>6.8234321996715348</v>
      </c>
      <c r="EO56" s="159">
        <v>7.744884134129272</v>
      </c>
      <c r="EP56" s="159">
        <v>6.8234321996715348</v>
      </c>
      <c r="EQ56" s="159">
        <v>7.744884134129272</v>
      </c>
      <c r="ER56" s="159">
        <v>7.2841581669004034</v>
      </c>
      <c r="ES56" s="159">
        <v>7.744884134129272</v>
      </c>
      <c r="ET56" s="159">
        <v>6.8234321996715348</v>
      </c>
      <c r="EU56" s="159">
        <v>6.8234321996715348</v>
      </c>
      <c r="EV56" s="159">
        <v>7.744884134129272</v>
      </c>
      <c r="EW56" s="159">
        <v>6.8234321996715348</v>
      </c>
      <c r="EX56" s="159">
        <v>6.8234321996715348</v>
      </c>
      <c r="EY56" s="159">
        <v>6.8234321996715348</v>
      </c>
      <c r="EZ56" s="159">
        <v>7.2841581669004034</v>
      </c>
      <c r="FA56" s="159">
        <v>7.744884134129272</v>
      </c>
      <c r="FB56" s="159">
        <v>6.8234321996715348</v>
      </c>
      <c r="FC56" s="159">
        <v>7.744884134129272</v>
      </c>
      <c r="FD56" s="159">
        <v>6.8234321996715348</v>
      </c>
      <c r="FE56" s="159">
        <v>6.8234321996715348</v>
      </c>
      <c r="FF56" s="159">
        <v>6.8234321996715348</v>
      </c>
      <c r="FG56" s="159">
        <v>6.8234321996715348</v>
      </c>
      <c r="FH56" s="159">
        <v>6.8234321996715348</v>
      </c>
      <c r="FI56" s="159">
        <v>6.8234321996715348</v>
      </c>
      <c r="FJ56" s="159">
        <v>6.8234321996715348</v>
      </c>
      <c r="FK56" s="159">
        <v>6.8234321996715348</v>
      </c>
      <c r="FL56" s="159">
        <v>7.744884134129272</v>
      </c>
      <c r="FM56" s="159">
        <v>7.744884134129272</v>
      </c>
      <c r="FN56" s="159">
        <v>7.744884134129272</v>
      </c>
      <c r="FO56" s="159">
        <v>7.744884134129272</v>
      </c>
      <c r="FP56" s="159">
        <v>6.8234321996715348</v>
      </c>
      <c r="FQ56" s="159">
        <v>6.8234321996715348</v>
      </c>
      <c r="FR56" s="159">
        <v>6.8234321996715348</v>
      </c>
      <c r="FS56" s="159">
        <v>6.8234321996715348</v>
      </c>
      <c r="FT56" s="159">
        <v>6.8234321996715348</v>
      </c>
      <c r="FU56" s="159">
        <v>7.744884134129272</v>
      </c>
      <c r="FV56" s="159">
        <v>6.8234321996715348</v>
      </c>
      <c r="FW56" s="159">
        <v>7.744884134129272</v>
      </c>
      <c r="FX56" s="159">
        <v>6.8234321996715348</v>
      </c>
      <c r="FY56" s="159">
        <v>7.744884134129272</v>
      </c>
      <c r="FZ56" s="159">
        <v>7.2841581669004034</v>
      </c>
      <c r="GA56" s="159">
        <v>6.8234321996715348</v>
      </c>
      <c r="GB56" s="159">
        <v>6.8234321996715348</v>
      </c>
      <c r="GC56" s="159">
        <v>6.8234321996715348</v>
      </c>
      <c r="GD56" s="159">
        <v>6.8234321996715348</v>
      </c>
      <c r="GE56" s="159">
        <v>6.8234321996715348</v>
      </c>
      <c r="GF56" s="159">
        <v>6.8234321996715348</v>
      </c>
      <c r="GG56" s="159">
        <v>7.744884134129272</v>
      </c>
      <c r="GH56" s="159">
        <v>6.8234321996715348</v>
      </c>
      <c r="GI56" s="159">
        <v>6.8234321996715348</v>
      </c>
      <c r="GJ56" s="159">
        <v>6.8234321996715348</v>
      </c>
      <c r="GK56" s="159">
        <v>6.8234321996715348</v>
      </c>
      <c r="GL56" s="159">
        <v>6.8234321996715348</v>
      </c>
      <c r="GM56" s="159">
        <v>6.8234321996715348</v>
      </c>
      <c r="GN56" s="159">
        <v>6.8234321996715348</v>
      </c>
      <c r="GO56" s="159">
        <v>7.744884134129272</v>
      </c>
      <c r="GP56" s="159">
        <v>7.744884134129272</v>
      </c>
      <c r="GQ56" s="159">
        <v>6.8234321996715348</v>
      </c>
      <c r="GR56" s="159">
        <v>6.8234321996715348</v>
      </c>
      <c r="GS56" s="159">
        <v>6.8234321996715348</v>
      </c>
      <c r="GT56" s="159">
        <v>6.8234321996715348</v>
      </c>
      <c r="GU56" s="159">
        <v>7.2841581669004034</v>
      </c>
      <c r="GV56" s="159">
        <v>6.8234321996715348</v>
      </c>
      <c r="GW56" s="159">
        <v>7.2841581669004034</v>
      </c>
      <c r="GX56" s="159">
        <v>7.2841581669004034</v>
      </c>
      <c r="GY56" s="159">
        <v>6.8234321996715348</v>
      </c>
      <c r="GZ56" s="159">
        <v>6.8234321996715348</v>
      </c>
      <c r="HA56" s="159">
        <v>6.8234321996715348</v>
      </c>
      <c r="HB56" s="159">
        <v>7.744884134129272</v>
      </c>
      <c r="HC56" s="159">
        <v>6.8234321996715348</v>
      </c>
      <c r="HD56" s="159">
        <v>6.8234321996715348</v>
      </c>
      <c r="HE56" s="159">
        <v>6.8234321996715348</v>
      </c>
      <c r="HF56" s="159">
        <v>7.744884134129272</v>
      </c>
      <c r="HG56" s="159">
        <v>7.2841581669004034</v>
      </c>
      <c r="HH56" s="159">
        <v>7.744884134129272</v>
      </c>
      <c r="HI56" s="159">
        <v>7.2841581669004034</v>
      </c>
      <c r="HJ56" s="159">
        <v>6.8234321996715348</v>
      </c>
      <c r="HK56" s="159">
        <v>7.2841581669004034</v>
      </c>
      <c r="HL56" s="159">
        <v>6.8234321996715348</v>
      </c>
      <c r="HM56" s="159">
        <v>6.8234321996715348</v>
      </c>
      <c r="HN56" s="159">
        <v>6.8234321996715348</v>
      </c>
      <c r="HO56" s="159">
        <v>6.8234321996715348</v>
      </c>
      <c r="HP56" s="159">
        <v>6.8234321996715348</v>
      </c>
      <c r="HQ56" s="159">
        <v>6.8234321996715348</v>
      </c>
      <c r="HR56" s="159">
        <v>7.744884134129272</v>
      </c>
      <c r="HS56" s="159">
        <v>6.8234321996715348</v>
      </c>
      <c r="HT56" s="159">
        <v>7.2841581669004034</v>
      </c>
      <c r="HU56" s="159">
        <v>6.8234321996715348</v>
      </c>
      <c r="HV56" s="159">
        <v>6.8234321996715348</v>
      </c>
      <c r="HW56" s="159">
        <v>6.8234321996715348</v>
      </c>
      <c r="HX56" s="159">
        <v>7.744884134129272</v>
      </c>
      <c r="HY56" s="159">
        <v>6.8234321996715348</v>
      </c>
      <c r="HZ56" s="159">
        <v>7.744884134129272</v>
      </c>
      <c r="IA56" s="159">
        <v>6.8234321996715348</v>
      </c>
      <c r="IB56" s="159">
        <v>7.2841581669004034</v>
      </c>
      <c r="IC56" s="159">
        <v>6.8234321996715348</v>
      </c>
      <c r="ID56" s="159">
        <v>6.8234321996715348</v>
      </c>
      <c r="IE56" s="159">
        <v>6.8234321996715348</v>
      </c>
      <c r="IF56" s="159">
        <v>7.744884134129272</v>
      </c>
      <c r="IG56" s="159">
        <v>6.8234321996715348</v>
      </c>
      <c r="IH56" s="159">
        <v>7.2841581669004034</v>
      </c>
      <c r="II56" s="159">
        <v>6.8234321996715348</v>
      </c>
      <c r="IJ56" s="159">
        <v>7.744884134129272</v>
      </c>
      <c r="IK56" s="159">
        <v>6.8234321996715348</v>
      </c>
      <c r="IL56" s="159">
        <v>6.8234321996715348</v>
      </c>
      <c r="IM56" s="159">
        <v>6.8234321996715348</v>
      </c>
      <c r="IN56" s="159">
        <v>7.2841581669004034</v>
      </c>
      <c r="IO56" s="159">
        <v>7.744884134129272</v>
      </c>
      <c r="IP56" s="159">
        <v>7.744884134129272</v>
      </c>
      <c r="IQ56" s="159">
        <v>7.744884134129272</v>
      </c>
      <c r="IR56" s="159">
        <v>6.8234321996715348</v>
      </c>
      <c r="IS56" s="159">
        <v>7.2841581669004034</v>
      </c>
      <c r="IT56" s="159">
        <v>7.744884134129272</v>
      </c>
      <c r="IU56" s="159">
        <v>7.2841581669004034</v>
      </c>
      <c r="IV56" s="159">
        <v>6.8234321996715348</v>
      </c>
      <c r="IW56" s="159">
        <v>7.2841581669004034</v>
      </c>
      <c r="IX56" s="159">
        <v>7.744884134129272</v>
      </c>
      <c r="IY56" s="159">
        <v>6.8234321996715348</v>
      </c>
      <c r="IZ56" s="159">
        <v>6.8234321996715348</v>
      </c>
      <c r="JA56" s="159">
        <v>7.744884134129272</v>
      </c>
      <c r="JB56" s="159">
        <v>6.8234321996715348</v>
      </c>
      <c r="JC56" s="159">
        <v>6.8234321996715348</v>
      </c>
      <c r="JD56" s="159">
        <v>7.744884134129272</v>
      </c>
      <c r="JE56" s="159">
        <v>6.8234321996715348</v>
      </c>
      <c r="JF56" s="159">
        <v>7.2841581669004034</v>
      </c>
      <c r="JG56" s="159">
        <v>7.744884134129272</v>
      </c>
      <c r="JH56" s="159">
        <v>6.8234321996715348</v>
      </c>
      <c r="JI56" s="159">
        <v>6.8234321996715348</v>
      </c>
      <c r="JJ56" s="159">
        <v>6.8234321996715348</v>
      </c>
      <c r="JK56" s="159">
        <v>7.2841581669004034</v>
      </c>
      <c r="JL56" s="159">
        <v>6.8234321996715348</v>
      </c>
      <c r="JM56" s="159">
        <v>6.8234321996715348</v>
      </c>
      <c r="JN56" s="159">
        <v>6.8234321996715348</v>
      </c>
      <c r="JO56" s="159">
        <v>6.8234321996715348</v>
      </c>
      <c r="JP56" s="159">
        <v>6.8234321996715348</v>
      </c>
      <c r="JQ56" s="159">
        <v>6.8234321996715348</v>
      </c>
      <c r="JR56" s="159">
        <v>6.8234321996715348</v>
      </c>
      <c r="JS56" s="159">
        <v>6.8234321996715348</v>
      </c>
      <c r="JT56" s="159">
        <v>7.744884134129272</v>
      </c>
      <c r="JU56" s="159">
        <v>6.8234321996715348</v>
      </c>
      <c r="JV56" s="159">
        <v>6.8234321996715348</v>
      </c>
      <c r="JW56" s="159">
        <v>7.744884134129272</v>
      </c>
      <c r="JX56" s="159">
        <v>6.8234321996715348</v>
      </c>
      <c r="JY56" s="159">
        <v>6.8234321996715348</v>
      </c>
      <c r="JZ56" s="159">
        <v>7.2841581669004034</v>
      </c>
      <c r="KA56" s="159">
        <v>7.2841581669004034</v>
      </c>
      <c r="KB56" s="159">
        <v>6.8234321996715348</v>
      </c>
      <c r="KC56" s="159">
        <v>6.8234321996715348</v>
      </c>
      <c r="KD56" s="159">
        <v>6.8234321996715348</v>
      </c>
      <c r="KE56" s="159">
        <v>6.8234321996715348</v>
      </c>
      <c r="KF56" s="159">
        <v>7.2841581669004034</v>
      </c>
      <c r="KG56" s="159">
        <v>6.8234321996715348</v>
      </c>
      <c r="KH56" s="159">
        <v>7.2841581669004034</v>
      </c>
      <c r="KI56" s="159">
        <v>6.8234321996715348</v>
      </c>
      <c r="KJ56" s="159">
        <v>6.8234321996715348</v>
      </c>
      <c r="KK56" s="159">
        <v>6.8234321996715348</v>
      </c>
      <c r="KL56" s="159">
        <v>6.8234321996715348</v>
      </c>
      <c r="KM56" s="159">
        <v>6.8234321996715348</v>
      </c>
      <c r="KN56" s="159">
        <v>6.8234321996715348</v>
      </c>
      <c r="KO56" s="159">
        <v>6.8234321996715348</v>
      </c>
      <c r="KP56" s="159">
        <v>6.8234321996715348</v>
      </c>
      <c r="KQ56" s="159">
        <v>7.2841581669004034</v>
      </c>
      <c r="KR56" s="159">
        <v>6.8234321996715348</v>
      </c>
      <c r="KS56" s="159">
        <v>7.744884134129272</v>
      </c>
      <c r="KT56" s="159">
        <v>7.2841581669004034</v>
      </c>
      <c r="KU56" s="159">
        <v>7.744884134129272</v>
      </c>
      <c r="KV56" s="159">
        <v>6.8234321996715348</v>
      </c>
      <c r="KW56" s="159">
        <v>7.2841581669004034</v>
      </c>
      <c r="KX56" s="159">
        <v>6.8234321996715348</v>
      </c>
      <c r="KY56" s="159">
        <v>7.2841581669004034</v>
      </c>
      <c r="KZ56" s="159">
        <v>7.2841581669004034</v>
      </c>
      <c r="LA56" s="159">
        <v>7.744884134129272</v>
      </c>
      <c r="LB56" s="159">
        <v>6.8234321996715348</v>
      </c>
      <c r="LC56" s="159">
        <v>7.744884134129272</v>
      </c>
      <c r="LD56" s="159">
        <v>6.8234321996715348</v>
      </c>
      <c r="LE56" s="159">
        <v>6.8234321996715348</v>
      </c>
      <c r="LF56" s="159">
        <v>7.2841581669004034</v>
      </c>
      <c r="LG56" s="159">
        <v>6.8234321996715348</v>
      </c>
      <c r="LH56" s="159">
        <v>6.8234321996715348</v>
      </c>
      <c r="LI56" s="159">
        <v>6.8234321996715348</v>
      </c>
      <c r="LJ56" s="159">
        <v>7.744884134129272</v>
      </c>
      <c r="LK56" s="159">
        <v>7.2841581669004034</v>
      </c>
      <c r="LL56" s="159">
        <v>7.744884134129272</v>
      </c>
      <c r="LM56" s="159">
        <v>6.8234321996715348</v>
      </c>
      <c r="LN56" s="159">
        <v>7.744884134129272</v>
      </c>
      <c r="LO56" s="159">
        <v>6.8234321996715348</v>
      </c>
      <c r="LP56" s="159">
        <v>6.8234321996715348</v>
      </c>
      <c r="LQ56" s="159">
        <v>6.8234321996715348</v>
      </c>
      <c r="LR56" s="159">
        <v>6.8234321996715348</v>
      </c>
      <c r="LS56" s="159">
        <v>6.8234321996715348</v>
      </c>
      <c r="LT56" s="159">
        <v>6.8234321996715348</v>
      </c>
      <c r="LU56" s="159">
        <v>6.8234321996715348</v>
      </c>
      <c r="LV56" s="159">
        <v>7.744884134129272</v>
      </c>
      <c r="LW56" s="159">
        <v>6.8234321996715348</v>
      </c>
      <c r="LX56" s="159">
        <v>6.8234321996715348</v>
      </c>
      <c r="LY56" s="159">
        <v>7.744884134129272</v>
      </c>
      <c r="LZ56" s="159">
        <v>7.2841581669004034</v>
      </c>
      <c r="MA56" s="159">
        <v>6.8234321996715348</v>
      </c>
      <c r="MB56" s="159">
        <v>6.8234321996715348</v>
      </c>
      <c r="MC56" s="159">
        <v>6.8234321996715348</v>
      </c>
      <c r="MD56" s="159">
        <v>7.744884134129272</v>
      </c>
      <c r="ME56" s="159">
        <v>7.2841581669004034</v>
      </c>
      <c r="MF56" s="159">
        <v>6.8234321996715348</v>
      </c>
      <c r="MG56" s="159">
        <v>6.8234321996715348</v>
      </c>
      <c r="MH56" s="159">
        <v>7.744884134129272</v>
      </c>
      <c r="MI56" s="159">
        <v>6.8234321996715348</v>
      </c>
      <c r="MJ56" s="159">
        <v>7.744884134129272</v>
      </c>
      <c r="MK56" s="159">
        <v>6.8234321996715348</v>
      </c>
      <c r="ML56" s="159">
        <v>6.8234321996715348</v>
      </c>
      <c r="MM56" s="159">
        <v>6.8234321996715348</v>
      </c>
      <c r="MN56" s="159">
        <v>7.2841581669004034</v>
      </c>
      <c r="MO56" s="159">
        <v>6.8234321996715348</v>
      </c>
      <c r="MP56" s="159">
        <v>7.744884134129272</v>
      </c>
      <c r="MQ56" s="159">
        <v>6.8234321996715348</v>
      </c>
      <c r="MR56" s="159">
        <v>7.2841581669004034</v>
      </c>
      <c r="MS56" s="159">
        <v>6.8234321996715348</v>
      </c>
      <c r="MT56" s="159">
        <v>6.8234321996715348</v>
      </c>
      <c r="MU56" s="159">
        <v>6.8234321996715348</v>
      </c>
      <c r="MV56" s="159">
        <v>7.2841581669004034</v>
      </c>
      <c r="MW56" s="159">
        <v>7.744884134129272</v>
      </c>
      <c r="MX56" s="159">
        <v>6.8234321996715348</v>
      </c>
      <c r="MY56" s="159">
        <v>6.8234321996715348</v>
      </c>
      <c r="MZ56" s="159">
        <v>7.744884134129272</v>
      </c>
      <c r="NA56" s="159">
        <v>6.8234321996715348</v>
      </c>
      <c r="NB56" s="159">
        <v>6.8234321996715348</v>
      </c>
      <c r="NC56" s="159">
        <v>6.8234321996715348</v>
      </c>
      <c r="ND56" s="159">
        <v>7.744884134129272</v>
      </c>
      <c r="NE56" s="159">
        <v>6.8234321996715348</v>
      </c>
      <c r="NF56" s="159">
        <v>6.8234321996715348</v>
      </c>
      <c r="NG56" s="159">
        <v>6.8234321996715348</v>
      </c>
      <c r="NH56" s="159">
        <v>6.8234321996715348</v>
      </c>
      <c r="NI56" s="159">
        <v>7.2841581669004034</v>
      </c>
      <c r="NJ56" s="159">
        <v>6.8234321996715348</v>
      </c>
      <c r="NK56" s="159">
        <v>7.2841581669004034</v>
      </c>
      <c r="NL56" s="159">
        <v>7.744884134129272</v>
      </c>
      <c r="NM56" s="159">
        <v>6.8234321996715348</v>
      </c>
      <c r="NN56" s="159">
        <v>6.8234321996715348</v>
      </c>
      <c r="NO56" s="159">
        <v>6.8234321996715348</v>
      </c>
      <c r="NP56" s="159">
        <v>6.8234321996715348</v>
      </c>
      <c r="NQ56" s="159">
        <v>7.2841581669004034</v>
      </c>
      <c r="NR56" s="159">
        <v>7.2841581669004034</v>
      </c>
      <c r="NS56" s="159">
        <v>6.8234321996715348</v>
      </c>
      <c r="NT56" s="159">
        <v>6.8234321996715348</v>
      </c>
      <c r="NU56" s="159">
        <v>6.8234321996715348</v>
      </c>
      <c r="NV56" s="159">
        <v>7.744884134129272</v>
      </c>
      <c r="NW56" s="159">
        <v>6.8234321996715348</v>
      </c>
      <c r="NX56" s="159">
        <v>6.8234321996715348</v>
      </c>
      <c r="NY56" s="159">
        <v>6.8234321996715348</v>
      </c>
      <c r="NZ56" s="159">
        <v>7.2841581669004034</v>
      </c>
      <c r="OA56" s="159">
        <v>7.2841581669004034</v>
      </c>
      <c r="OB56" s="159">
        <v>6.8234321996715348</v>
      </c>
      <c r="OC56" s="159">
        <v>6.8234321996715348</v>
      </c>
      <c r="OD56" s="159">
        <v>7.744884134129272</v>
      </c>
      <c r="OE56" s="159">
        <v>6.8234321996715348</v>
      </c>
      <c r="OF56" s="159">
        <v>7.2841581669004034</v>
      </c>
      <c r="OG56" s="159">
        <v>6.8234321996715348</v>
      </c>
      <c r="OH56" s="159">
        <v>6.8234321996715348</v>
      </c>
      <c r="OI56" s="159">
        <v>6.8234321996715348</v>
      </c>
      <c r="OJ56" s="159">
        <v>7.2841581669004034</v>
      </c>
      <c r="OK56" s="159">
        <v>6.8234321996715348</v>
      </c>
      <c r="OL56" s="159">
        <v>6.8234321996715348</v>
      </c>
      <c r="OM56" s="159">
        <v>7.2841581669004034</v>
      </c>
      <c r="ON56" s="159">
        <v>6.8234321996715348</v>
      </c>
      <c r="OO56" s="159">
        <v>6.8234321996715348</v>
      </c>
      <c r="OP56" s="159">
        <v>7.744884134129272</v>
      </c>
      <c r="OQ56" s="159">
        <v>6.8234321996715348</v>
      </c>
      <c r="OR56" s="159">
        <v>7.2841581669004034</v>
      </c>
      <c r="OS56" s="159">
        <v>6.8234321996715348</v>
      </c>
      <c r="OT56" s="159">
        <v>6.8234321996715348</v>
      </c>
      <c r="OU56" s="159">
        <v>7.2841581669004034</v>
      </c>
      <c r="OV56" s="159">
        <v>7.744884134129272</v>
      </c>
      <c r="OW56" s="159">
        <v>6.8234321996715348</v>
      </c>
      <c r="OX56" s="159">
        <v>7.2841581669004034</v>
      </c>
      <c r="OY56" s="159">
        <v>6.8234321996715348</v>
      </c>
      <c r="OZ56" s="159">
        <v>7.744884134129272</v>
      </c>
      <c r="PA56" s="159">
        <v>7.2841581669004034</v>
      </c>
      <c r="PB56" s="159">
        <v>6.8234321996715348</v>
      </c>
      <c r="PC56" s="159">
        <v>6.8234321996715348</v>
      </c>
      <c r="PD56" s="159">
        <v>6.8234321996715348</v>
      </c>
      <c r="PE56" s="159">
        <v>7.2841581669004034</v>
      </c>
      <c r="PF56" s="159">
        <v>6.8234321996715348</v>
      </c>
      <c r="PG56" s="159">
        <v>7.744884134129272</v>
      </c>
      <c r="PH56" s="159">
        <v>7.744884134129272</v>
      </c>
      <c r="PI56" s="159">
        <v>6.8234321996715348</v>
      </c>
      <c r="PJ56" s="159">
        <v>7.2841581669004034</v>
      </c>
      <c r="PK56" s="159">
        <v>7.2841581669004034</v>
      </c>
      <c r="PL56" s="159">
        <v>7.744884134129272</v>
      </c>
      <c r="PM56" s="159">
        <v>6.8234321996715348</v>
      </c>
      <c r="PN56" s="159">
        <v>7.2841581669004034</v>
      </c>
      <c r="PO56" s="159">
        <v>7.2841581669004034</v>
      </c>
      <c r="PP56" s="159">
        <v>6.8234321996715348</v>
      </c>
      <c r="PQ56" s="159">
        <v>6.8234321996715348</v>
      </c>
      <c r="PR56" s="159">
        <v>7.2841581669004034</v>
      </c>
      <c r="PS56" s="159">
        <v>6.8234321996715348</v>
      </c>
      <c r="PT56" s="159">
        <v>6.8234321996715348</v>
      </c>
      <c r="PU56" s="159">
        <v>7.744884134129272</v>
      </c>
      <c r="PV56" s="159">
        <v>7.744884134129272</v>
      </c>
      <c r="PW56" s="159">
        <v>7.744884134129272</v>
      </c>
      <c r="PX56" s="159">
        <v>6.8234321996715348</v>
      </c>
      <c r="PY56" s="159">
        <v>7.744884134129272</v>
      </c>
      <c r="PZ56" s="159">
        <v>7.744884134129272</v>
      </c>
      <c r="QA56" s="159">
        <v>6.8234321996715348</v>
      </c>
      <c r="QB56" s="159">
        <v>6.8234321996715348</v>
      </c>
      <c r="QC56" s="159">
        <v>7.2841581669004034</v>
      </c>
      <c r="QD56" s="159">
        <v>7.744884134129272</v>
      </c>
      <c r="QE56" s="159">
        <v>6.8234321996715348</v>
      </c>
      <c r="QF56" s="159">
        <v>7.744884134129272</v>
      </c>
      <c r="QG56" s="159">
        <v>6.8234321996715348</v>
      </c>
      <c r="QH56" s="159">
        <v>6.8234321996715348</v>
      </c>
      <c r="QI56" s="159">
        <v>6.8234321996715348</v>
      </c>
      <c r="QJ56" s="159">
        <v>7.744884134129272</v>
      </c>
      <c r="QK56" s="159">
        <v>6.8234321996715348</v>
      </c>
      <c r="QL56" s="159">
        <v>7.2841581669004034</v>
      </c>
      <c r="QM56" s="159">
        <v>7.2841581669004034</v>
      </c>
      <c r="QN56" s="159">
        <v>6.8234321996715348</v>
      </c>
      <c r="QO56" s="159">
        <v>7.2841581669004034</v>
      </c>
      <c r="QP56" s="159">
        <v>6.8234321996715348</v>
      </c>
      <c r="QQ56" s="159">
        <v>6.8234321996715348</v>
      </c>
      <c r="QR56" s="159">
        <v>6.8234321996715348</v>
      </c>
      <c r="QS56" s="159">
        <v>7.2841581669004034</v>
      </c>
      <c r="QT56" s="159">
        <v>7.744884134129272</v>
      </c>
      <c r="QU56" s="159">
        <v>6.8234321996715348</v>
      </c>
      <c r="QV56" s="159">
        <v>7.2841581669004034</v>
      </c>
      <c r="QW56" s="159">
        <v>6.8234321996715348</v>
      </c>
      <c r="QX56" s="159">
        <v>6.8234321996715348</v>
      </c>
      <c r="QY56" s="159">
        <v>7.2841581669004034</v>
      </c>
      <c r="QZ56" s="159">
        <v>7.744884134129272</v>
      </c>
      <c r="RA56" s="159">
        <v>6.8234321996715348</v>
      </c>
      <c r="RB56" s="159">
        <v>7.2841581669004034</v>
      </c>
      <c r="RC56" s="159">
        <v>7.2841581669004034</v>
      </c>
      <c r="RD56" s="159">
        <v>7.744884134129272</v>
      </c>
      <c r="RE56" s="159">
        <v>6.8234321996715348</v>
      </c>
      <c r="RF56" s="159">
        <v>6.8234321996715348</v>
      </c>
      <c r="RG56" s="159">
        <v>7.2841581669004034</v>
      </c>
      <c r="RH56" s="159">
        <v>6.8234321996715348</v>
      </c>
      <c r="RI56" s="159">
        <v>6.8234321996715348</v>
      </c>
      <c r="RJ56" s="159">
        <v>6.8234321996715348</v>
      </c>
      <c r="RK56" s="159">
        <v>7.744884134129272</v>
      </c>
      <c r="RL56" s="159">
        <v>6.8234321996715348</v>
      </c>
      <c r="RM56" s="159">
        <v>7.2841581669004034</v>
      </c>
      <c r="RN56" s="159">
        <v>6.8234321996715348</v>
      </c>
      <c r="RO56" s="159">
        <v>6.8234321996715348</v>
      </c>
      <c r="RP56" s="159">
        <v>7.2841581669004034</v>
      </c>
      <c r="RQ56" s="159">
        <v>6.8234321996715348</v>
      </c>
      <c r="RR56" s="159">
        <v>6.8234321996715348</v>
      </c>
      <c r="RS56" s="159">
        <v>7.2841581669004034</v>
      </c>
      <c r="RT56" s="159">
        <v>6.8234321996715348</v>
      </c>
      <c r="RU56" s="159">
        <v>7.744884134129272</v>
      </c>
      <c r="RV56" s="159">
        <v>6.8234321996715348</v>
      </c>
      <c r="RW56" s="159">
        <v>7.744884134129272</v>
      </c>
      <c r="RX56" s="159">
        <v>6.8234321996715348</v>
      </c>
      <c r="RY56" s="159">
        <v>7.744884134129272</v>
      </c>
      <c r="RZ56" s="159">
        <v>6.8234321996715348</v>
      </c>
      <c r="SA56" s="159">
        <v>6.8234321996715348</v>
      </c>
      <c r="SB56" s="159">
        <v>7.2841581669004034</v>
      </c>
      <c r="SC56" s="159">
        <v>7.2841581669004034</v>
      </c>
      <c r="SD56" s="159">
        <v>6.8234321996715348</v>
      </c>
      <c r="SE56" s="159">
        <v>6.8234321996715348</v>
      </c>
      <c r="SF56" s="159">
        <v>6.8234321996715348</v>
      </c>
      <c r="SG56" s="159">
        <v>6.8234321996715348</v>
      </c>
    </row>
    <row r="57" spans="1:501" x14ac:dyDescent="0.35">
      <c r="A57" s="158">
        <v>2043</v>
      </c>
      <c r="B57" s="159">
        <v>7.950411333759269</v>
      </c>
      <c r="C57" s="159">
        <v>6.901862454840173</v>
      </c>
      <c r="D57" s="159">
        <v>7.426136894299721</v>
      </c>
      <c r="E57" s="159">
        <v>6.901862454840173</v>
      </c>
      <c r="F57" s="159">
        <v>7.426136894299721</v>
      </c>
      <c r="G57" s="159">
        <v>6.901862454840173</v>
      </c>
      <c r="H57" s="159">
        <v>6.901862454840173</v>
      </c>
      <c r="I57" s="159">
        <v>6.901862454840173</v>
      </c>
      <c r="J57" s="159">
        <v>6.901862454840173</v>
      </c>
      <c r="K57" s="159">
        <v>7.426136894299721</v>
      </c>
      <c r="L57" s="159">
        <v>6.901862454840173</v>
      </c>
      <c r="M57" s="159">
        <v>7.426136894299721</v>
      </c>
      <c r="N57" s="159">
        <v>6.901862454840173</v>
      </c>
      <c r="O57" s="159">
        <v>6.901862454840173</v>
      </c>
      <c r="P57" s="159">
        <v>6.901862454840173</v>
      </c>
      <c r="Q57" s="159">
        <v>7.426136894299721</v>
      </c>
      <c r="R57" s="159">
        <v>6.901862454840173</v>
      </c>
      <c r="S57" s="159">
        <v>6.901862454840173</v>
      </c>
      <c r="T57" s="159">
        <v>6.901862454840173</v>
      </c>
      <c r="U57" s="159">
        <v>7.950411333759269</v>
      </c>
      <c r="V57" s="159">
        <v>6.901862454840173</v>
      </c>
      <c r="W57" s="159">
        <v>6.901862454840173</v>
      </c>
      <c r="X57" s="159">
        <v>6.901862454840173</v>
      </c>
      <c r="Y57" s="159">
        <v>6.901862454840173</v>
      </c>
      <c r="Z57" s="159">
        <v>6.901862454840173</v>
      </c>
      <c r="AA57" s="159">
        <v>6.901862454840173</v>
      </c>
      <c r="AB57" s="159">
        <v>6.901862454840173</v>
      </c>
      <c r="AC57" s="159">
        <v>6.901862454840173</v>
      </c>
      <c r="AD57" s="159">
        <v>6.901862454840173</v>
      </c>
      <c r="AE57" s="159">
        <v>7.950411333759269</v>
      </c>
      <c r="AF57" s="159">
        <v>7.426136894299721</v>
      </c>
      <c r="AG57" s="159">
        <v>6.901862454840173</v>
      </c>
      <c r="AH57" s="159">
        <v>6.901862454840173</v>
      </c>
      <c r="AI57" s="159">
        <v>6.901862454840173</v>
      </c>
      <c r="AJ57" s="159">
        <v>6.901862454840173</v>
      </c>
      <c r="AK57" s="159">
        <v>7.950411333759269</v>
      </c>
      <c r="AL57" s="159">
        <v>7.426136894299721</v>
      </c>
      <c r="AM57" s="159">
        <v>6.901862454840173</v>
      </c>
      <c r="AN57" s="159">
        <v>7.426136894299721</v>
      </c>
      <c r="AO57" s="159">
        <v>7.950411333759269</v>
      </c>
      <c r="AP57" s="159">
        <v>7.426136894299721</v>
      </c>
      <c r="AQ57" s="159">
        <v>6.901862454840173</v>
      </c>
      <c r="AR57" s="159">
        <v>7.426136894299721</v>
      </c>
      <c r="AS57" s="159">
        <v>6.901862454840173</v>
      </c>
      <c r="AT57" s="159">
        <v>7.950411333759269</v>
      </c>
      <c r="AU57" s="159">
        <v>6.901862454840173</v>
      </c>
      <c r="AV57" s="159">
        <v>7.950411333759269</v>
      </c>
      <c r="AW57" s="159">
        <v>6.901862454840173</v>
      </c>
      <c r="AX57" s="159">
        <v>6.901862454840173</v>
      </c>
      <c r="AY57" s="159">
        <v>6.901862454840173</v>
      </c>
      <c r="AZ57" s="159">
        <v>7.426136894299721</v>
      </c>
      <c r="BA57" s="159">
        <v>6.901862454840173</v>
      </c>
      <c r="BB57" s="159">
        <v>7.950411333759269</v>
      </c>
      <c r="BC57" s="159">
        <v>6.901862454840173</v>
      </c>
      <c r="BD57" s="159">
        <v>6.901862454840173</v>
      </c>
      <c r="BE57" s="159">
        <v>7.426136894299721</v>
      </c>
      <c r="BF57" s="159">
        <v>7.950411333759269</v>
      </c>
      <c r="BG57" s="159">
        <v>6.901862454840173</v>
      </c>
      <c r="BH57" s="159">
        <v>6.901862454840173</v>
      </c>
      <c r="BI57" s="159">
        <v>7.950411333759269</v>
      </c>
      <c r="BJ57" s="159">
        <v>6.901862454840173</v>
      </c>
      <c r="BK57" s="159">
        <v>6.901862454840173</v>
      </c>
      <c r="BL57" s="159">
        <v>7.426136894299721</v>
      </c>
      <c r="BM57" s="159">
        <v>7.950411333759269</v>
      </c>
      <c r="BN57" s="159">
        <v>6.901862454840173</v>
      </c>
      <c r="BO57" s="159">
        <v>6.901862454840173</v>
      </c>
      <c r="BP57" s="159">
        <v>7.426136894299721</v>
      </c>
      <c r="BQ57" s="159">
        <v>6.901862454840173</v>
      </c>
      <c r="BR57" s="159">
        <v>7.426136894299721</v>
      </c>
      <c r="BS57" s="159">
        <v>6.901862454840173</v>
      </c>
      <c r="BT57" s="159">
        <v>7.426136894299721</v>
      </c>
      <c r="BU57" s="159">
        <v>7.950411333759269</v>
      </c>
      <c r="BV57" s="159">
        <v>6.901862454840173</v>
      </c>
      <c r="BW57" s="159">
        <v>6.901862454840173</v>
      </c>
      <c r="BX57" s="159">
        <v>7.426136894299721</v>
      </c>
      <c r="BY57" s="159">
        <v>7.426136894299721</v>
      </c>
      <c r="BZ57" s="159">
        <v>7.950411333759269</v>
      </c>
      <c r="CA57" s="159">
        <v>7.950411333759269</v>
      </c>
      <c r="CB57" s="159">
        <v>6.901862454840173</v>
      </c>
      <c r="CC57" s="159">
        <v>6.901862454840173</v>
      </c>
      <c r="CD57" s="159">
        <v>6.901862454840173</v>
      </c>
      <c r="CE57" s="159">
        <v>7.426136894299721</v>
      </c>
      <c r="CF57" s="159">
        <v>6.901862454840173</v>
      </c>
      <c r="CG57" s="159">
        <v>7.950411333759269</v>
      </c>
      <c r="CH57" s="159">
        <v>6.901862454840173</v>
      </c>
      <c r="CI57" s="159">
        <v>6.901862454840173</v>
      </c>
      <c r="CJ57" s="159">
        <v>6.901862454840173</v>
      </c>
      <c r="CK57" s="159">
        <v>6.901862454840173</v>
      </c>
      <c r="CL57" s="159">
        <v>6.901862454840173</v>
      </c>
      <c r="CM57" s="159">
        <v>6.901862454840173</v>
      </c>
      <c r="CN57" s="159">
        <v>6.901862454840173</v>
      </c>
      <c r="CO57" s="159">
        <v>6.901862454840173</v>
      </c>
      <c r="CP57" s="159">
        <v>7.426136894299721</v>
      </c>
      <c r="CQ57" s="159">
        <v>6.901862454840173</v>
      </c>
      <c r="CR57" s="159">
        <v>6.901862454840173</v>
      </c>
      <c r="CS57" s="159">
        <v>7.426136894299721</v>
      </c>
      <c r="CT57" s="159">
        <v>7.950411333759269</v>
      </c>
      <c r="CU57" s="159">
        <v>6.901862454840173</v>
      </c>
      <c r="CV57" s="159">
        <v>6.901862454840173</v>
      </c>
      <c r="CW57" s="159">
        <v>7.950411333759269</v>
      </c>
      <c r="CX57" s="159">
        <v>7.426136894299721</v>
      </c>
      <c r="CY57" s="159">
        <v>6.901862454840173</v>
      </c>
      <c r="CZ57" s="159">
        <v>7.426136894299721</v>
      </c>
      <c r="DA57" s="159">
        <v>6.901862454840173</v>
      </c>
      <c r="DB57" s="159">
        <v>6.901862454840173</v>
      </c>
      <c r="DC57" s="159">
        <v>6.901862454840173</v>
      </c>
      <c r="DD57" s="159">
        <v>6.901862454840173</v>
      </c>
      <c r="DE57" s="159">
        <v>7.950411333759269</v>
      </c>
      <c r="DF57" s="159">
        <v>6.901862454840173</v>
      </c>
      <c r="DG57" s="159">
        <v>7.950411333759269</v>
      </c>
      <c r="DH57" s="159">
        <v>7.950411333759269</v>
      </c>
      <c r="DI57" s="159">
        <v>6.901862454840173</v>
      </c>
      <c r="DJ57" s="159">
        <v>7.950411333759269</v>
      </c>
      <c r="DK57" s="159">
        <v>6.901862454840173</v>
      </c>
      <c r="DL57" s="159">
        <v>6.901862454840173</v>
      </c>
      <c r="DM57" s="159">
        <v>6.901862454840173</v>
      </c>
      <c r="DN57" s="159">
        <v>6.901862454840173</v>
      </c>
      <c r="DO57" s="159">
        <v>7.950411333759269</v>
      </c>
      <c r="DP57" s="159">
        <v>7.426136894299721</v>
      </c>
      <c r="DQ57" s="159">
        <v>7.426136894299721</v>
      </c>
      <c r="DR57" s="159">
        <v>7.950411333759269</v>
      </c>
      <c r="DS57" s="159">
        <v>6.901862454840173</v>
      </c>
      <c r="DT57" s="159">
        <v>6.901862454840173</v>
      </c>
      <c r="DU57" s="159">
        <v>6.901862454840173</v>
      </c>
      <c r="DV57" s="159">
        <v>7.426136894299721</v>
      </c>
      <c r="DW57" s="159">
        <v>6.901862454840173</v>
      </c>
      <c r="DX57" s="159">
        <v>6.901862454840173</v>
      </c>
      <c r="DY57" s="159">
        <v>6.901862454840173</v>
      </c>
      <c r="DZ57" s="159">
        <v>7.426136894299721</v>
      </c>
      <c r="EA57" s="159">
        <v>7.426136894299721</v>
      </c>
      <c r="EB57" s="159">
        <v>7.426136894299721</v>
      </c>
      <c r="EC57" s="159">
        <v>6.901862454840173</v>
      </c>
      <c r="ED57" s="159">
        <v>6.901862454840173</v>
      </c>
      <c r="EE57" s="159">
        <v>6.901862454840173</v>
      </c>
      <c r="EF57" s="159">
        <v>6.901862454840173</v>
      </c>
      <c r="EG57" s="159">
        <v>7.950411333759269</v>
      </c>
      <c r="EH57" s="159">
        <v>7.950411333759269</v>
      </c>
      <c r="EI57" s="159">
        <v>7.950411333759269</v>
      </c>
      <c r="EJ57" s="159">
        <v>6.901862454840173</v>
      </c>
      <c r="EK57" s="159">
        <v>6.901862454840173</v>
      </c>
      <c r="EL57" s="159">
        <v>7.950411333759269</v>
      </c>
      <c r="EM57" s="159">
        <v>6.901862454840173</v>
      </c>
      <c r="EN57" s="159">
        <v>6.901862454840173</v>
      </c>
      <c r="EO57" s="159">
        <v>7.950411333759269</v>
      </c>
      <c r="EP57" s="159">
        <v>6.901862454840173</v>
      </c>
      <c r="EQ57" s="159">
        <v>7.950411333759269</v>
      </c>
      <c r="ER57" s="159">
        <v>7.426136894299721</v>
      </c>
      <c r="ES57" s="159">
        <v>7.950411333759269</v>
      </c>
      <c r="ET57" s="159">
        <v>6.901862454840173</v>
      </c>
      <c r="EU57" s="159">
        <v>6.901862454840173</v>
      </c>
      <c r="EV57" s="159">
        <v>7.950411333759269</v>
      </c>
      <c r="EW57" s="159">
        <v>6.901862454840173</v>
      </c>
      <c r="EX57" s="159">
        <v>6.901862454840173</v>
      </c>
      <c r="EY57" s="159">
        <v>6.901862454840173</v>
      </c>
      <c r="EZ57" s="159">
        <v>7.426136894299721</v>
      </c>
      <c r="FA57" s="159">
        <v>7.950411333759269</v>
      </c>
      <c r="FB57" s="159">
        <v>6.901862454840173</v>
      </c>
      <c r="FC57" s="159">
        <v>7.950411333759269</v>
      </c>
      <c r="FD57" s="159">
        <v>6.901862454840173</v>
      </c>
      <c r="FE57" s="159">
        <v>6.901862454840173</v>
      </c>
      <c r="FF57" s="159">
        <v>6.901862454840173</v>
      </c>
      <c r="FG57" s="159">
        <v>6.901862454840173</v>
      </c>
      <c r="FH57" s="159">
        <v>6.901862454840173</v>
      </c>
      <c r="FI57" s="159">
        <v>6.901862454840173</v>
      </c>
      <c r="FJ57" s="159">
        <v>6.901862454840173</v>
      </c>
      <c r="FK57" s="159">
        <v>6.901862454840173</v>
      </c>
      <c r="FL57" s="159">
        <v>7.950411333759269</v>
      </c>
      <c r="FM57" s="159">
        <v>7.950411333759269</v>
      </c>
      <c r="FN57" s="159">
        <v>7.950411333759269</v>
      </c>
      <c r="FO57" s="159">
        <v>7.950411333759269</v>
      </c>
      <c r="FP57" s="159">
        <v>6.901862454840173</v>
      </c>
      <c r="FQ57" s="159">
        <v>6.901862454840173</v>
      </c>
      <c r="FR57" s="159">
        <v>6.901862454840173</v>
      </c>
      <c r="FS57" s="159">
        <v>6.901862454840173</v>
      </c>
      <c r="FT57" s="159">
        <v>6.901862454840173</v>
      </c>
      <c r="FU57" s="159">
        <v>7.950411333759269</v>
      </c>
      <c r="FV57" s="159">
        <v>6.901862454840173</v>
      </c>
      <c r="FW57" s="159">
        <v>7.950411333759269</v>
      </c>
      <c r="FX57" s="159">
        <v>6.901862454840173</v>
      </c>
      <c r="FY57" s="159">
        <v>7.950411333759269</v>
      </c>
      <c r="FZ57" s="159">
        <v>7.426136894299721</v>
      </c>
      <c r="GA57" s="159">
        <v>6.901862454840173</v>
      </c>
      <c r="GB57" s="159">
        <v>6.901862454840173</v>
      </c>
      <c r="GC57" s="159">
        <v>6.901862454840173</v>
      </c>
      <c r="GD57" s="159">
        <v>6.901862454840173</v>
      </c>
      <c r="GE57" s="159">
        <v>6.901862454840173</v>
      </c>
      <c r="GF57" s="159">
        <v>6.901862454840173</v>
      </c>
      <c r="GG57" s="159">
        <v>7.950411333759269</v>
      </c>
      <c r="GH57" s="159">
        <v>6.901862454840173</v>
      </c>
      <c r="GI57" s="159">
        <v>6.901862454840173</v>
      </c>
      <c r="GJ57" s="159">
        <v>6.901862454840173</v>
      </c>
      <c r="GK57" s="159">
        <v>6.901862454840173</v>
      </c>
      <c r="GL57" s="159">
        <v>6.901862454840173</v>
      </c>
      <c r="GM57" s="159">
        <v>6.901862454840173</v>
      </c>
      <c r="GN57" s="159">
        <v>6.901862454840173</v>
      </c>
      <c r="GO57" s="159">
        <v>7.950411333759269</v>
      </c>
      <c r="GP57" s="159">
        <v>7.950411333759269</v>
      </c>
      <c r="GQ57" s="159">
        <v>6.901862454840173</v>
      </c>
      <c r="GR57" s="159">
        <v>6.901862454840173</v>
      </c>
      <c r="GS57" s="159">
        <v>6.901862454840173</v>
      </c>
      <c r="GT57" s="159">
        <v>6.901862454840173</v>
      </c>
      <c r="GU57" s="159">
        <v>7.426136894299721</v>
      </c>
      <c r="GV57" s="159">
        <v>6.901862454840173</v>
      </c>
      <c r="GW57" s="159">
        <v>7.426136894299721</v>
      </c>
      <c r="GX57" s="159">
        <v>7.426136894299721</v>
      </c>
      <c r="GY57" s="159">
        <v>6.901862454840173</v>
      </c>
      <c r="GZ57" s="159">
        <v>6.901862454840173</v>
      </c>
      <c r="HA57" s="159">
        <v>6.901862454840173</v>
      </c>
      <c r="HB57" s="159">
        <v>7.950411333759269</v>
      </c>
      <c r="HC57" s="159">
        <v>6.901862454840173</v>
      </c>
      <c r="HD57" s="159">
        <v>6.901862454840173</v>
      </c>
      <c r="HE57" s="159">
        <v>6.901862454840173</v>
      </c>
      <c r="HF57" s="159">
        <v>7.950411333759269</v>
      </c>
      <c r="HG57" s="159">
        <v>7.426136894299721</v>
      </c>
      <c r="HH57" s="159">
        <v>7.950411333759269</v>
      </c>
      <c r="HI57" s="159">
        <v>7.426136894299721</v>
      </c>
      <c r="HJ57" s="159">
        <v>6.901862454840173</v>
      </c>
      <c r="HK57" s="159">
        <v>7.426136894299721</v>
      </c>
      <c r="HL57" s="159">
        <v>6.901862454840173</v>
      </c>
      <c r="HM57" s="159">
        <v>6.901862454840173</v>
      </c>
      <c r="HN57" s="159">
        <v>6.901862454840173</v>
      </c>
      <c r="HO57" s="159">
        <v>6.901862454840173</v>
      </c>
      <c r="HP57" s="159">
        <v>6.901862454840173</v>
      </c>
      <c r="HQ57" s="159">
        <v>6.901862454840173</v>
      </c>
      <c r="HR57" s="159">
        <v>7.950411333759269</v>
      </c>
      <c r="HS57" s="159">
        <v>6.901862454840173</v>
      </c>
      <c r="HT57" s="159">
        <v>7.426136894299721</v>
      </c>
      <c r="HU57" s="159">
        <v>6.901862454840173</v>
      </c>
      <c r="HV57" s="159">
        <v>6.901862454840173</v>
      </c>
      <c r="HW57" s="159">
        <v>6.901862454840173</v>
      </c>
      <c r="HX57" s="159">
        <v>7.950411333759269</v>
      </c>
      <c r="HY57" s="159">
        <v>6.901862454840173</v>
      </c>
      <c r="HZ57" s="159">
        <v>7.950411333759269</v>
      </c>
      <c r="IA57" s="159">
        <v>6.901862454840173</v>
      </c>
      <c r="IB57" s="159">
        <v>7.426136894299721</v>
      </c>
      <c r="IC57" s="159">
        <v>6.901862454840173</v>
      </c>
      <c r="ID57" s="159">
        <v>6.901862454840173</v>
      </c>
      <c r="IE57" s="159">
        <v>6.901862454840173</v>
      </c>
      <c r="IF57" s="159">
        <v>7.950411333759269</v>
      </c>
      <c r="IG57" s="159">
        <v>6.901862454840173</v>
      </c>
      <c r="IH57" s="159">
        <v>7.426136894299721</v>
      </c>
      <c r="II57" s="159">
        <v>6.901862454840173</v>
      </c>
      <c r="IJ57" s="159">
        <v>7.950411333759269</v>
      </c>
      <c r="IK57" s="159">
        <v>6.901862454840173</v>
      </c>
      <c r="IL57" s="159">
        <v>6.901862454840173</v>
      </c>
      <c r="IM57" s="159">
        <v>6.901862454840173</v>
      </c>
      <c r="IN57" s="159">
        <v>7.426136894299721</v>
      </c>
      <c r="IO57" s="159">
        <v>7.950411333759269</v>
      </c>
      <c r="IP57" s="159">
        <v>7.950411333759269</v>
      </c>
      <c r="IQ57" s="159">
        <v>7.950411333759269</v>
      </c>
      <c r="IR57" s="159">
        <v>6.901862454840173</v>
      </c>
      <c r="IS57" s="159">
        <v>7.426136894299721</v>
      </c>
      <c r="IT57" s="159">
        <v>7.950411333759269</v>
      </c>
      <c r="IU57" s="159">
        <v>7.426136894299721</v>
      </c>
      <c r="IV57" s="159">
        <v>6.901862454840173</v>
      </c>
      <c r="IW57" s="159">
        <v>7.426136894299721</v>
      </c>
      <c r="IX57" s="159">
        <v>7.950411333759269</v>
      </c>
      <c r="IY57" s="159">
        <v>6.901862454840173</v>
      </c>
      <c r="IZ57" s="159">
        <v>6.901862454840173</v>
      </c>
      <c r="JA57" s="159">
        <v>7.950411333759269</v>
      </c>
      <c r="JB57" s="159">
        <v>6.901862454840173</v>
      </c>
      <c r="JC57" s="159">
        <v>6.901862454840173</v>
      </c>
      <c r="JD57" s="159">
        <v>7.950411333759269</v>
      </c>
      <c r="JE57" s="159">
        <v>6.901862454840173</v>
      </c>
      <c r="JF57" s="159">
        <v>7.426136894299721</v>
      </c>
      <c r="JG57" s="159">
        <v>7.950411333759269</v>
      </c>
      <c r="JH57" s="159">
        <v>6.901862454840173</v>
      </c>
      <c r="JI57" s="159">
        <v>6.901862454840173</v>
      </c>
      <c r="JJ57" s="159">
        <v>6.901862454840173</v>
      </c>
      <c r="JK57" s="159">
        <v>7.426136894299721</v>
      </c>
      <c r="JL57" s="159">
        <v>6.901862454840173</v>
      </c>
      <c r="JM57" s="159">
        <v>6.901862454840173</v>
      </c>
      <c r="JN57" s="159">
        <v>6.901862454840173</v>
      </c>
      <c r="JO57" s="159">
        <v>6.901862454840173</v>
      </c>
      <c r="JP57" s="159">
        <v>6.901862454840173</v>
      </c>
      <c r="JQ57" s="159">
        <v>6.901862454840173</v>
      </c>
      <c r="JR57" s="159">
        <v>6.901862454840173</v>
      </c>
      <c r="JS57" s="159">
        <v>6.901862454840173</v>
      </c>
      <c r="JT57" s="159">
        <v>7.950411333759269</v>
      </c>
      <c r="JU57" s="159">
        <v>6.901862454840173</v>
      </c>
      <c r="JV57" s="159">
        <v>6.901862454840173</v>
      </c>
      <c r="JW57" s="159">
        <v>7.950411333759269</v>
      </c>
      <c r="JX57" s="159">
        <v>6.901862454840173</v>
      </c>
      <c r="JY57" s="159">
        <v>6.901862454840173</v>
      </c>
      <c r="JZ57" s="159">
        <v>7.426136894299721</v>
      </c>
      <c r="KA57" s="159">
        <v>7.426136894299721</v>
      </c>
      <c r="KB57" s="159">
        <v>6.901862454840173</v>
      </c>
      <c r="KC57" s="159">
        <v>6.901862454840173</v>
      </c>
      <c r="KD57" s="159">
        <v>6.901862454840173</v>
      </c>
      <c r="KE57" s="159">
        <v>6.901862454840173</v>
      </c>
      <c r="KF57" s="159">
        <v>7.426136894299721</v>
      </c>
      <c r="KG57" s="159">
        <v>6.901862454840173</v>
      </c>
      <c r="KH57" s="159">
        <v>7.426136894299721</v>
      </c>
      <c r="KI57" s="159">
        <v>6.901862454840173</v>
      </c>
      <c r="KJ57" s="159">
        <v>6.901862454840173</v>
      </c>
      <c r="KK57" s="159">
        <v>6.901862454840173</v>
      </c>
      <c r="KL57" s="159">
        <v>6.901862454840173</v>
      </c>
      <c r="KM57" s="159">
        <v>6.901862454840173</v>
      </c>
      <c r="KN57" s="159">
        <v>6.901862454840173</v>
      </c>
      <c r="KO57" s="159">
        <v>6.901862454840173</v>
      </c>
      <c r="KP57" s="159">
        <v>6.901862454840173</v>
      </c>
      <c r="KQ57" s="159">
        <v>7.426136894299721</v>
      </c>
      <c r="KR57" s="159">
        <v>6.901862454840173</v>
      </c>
      <c r="KS57" s="159">
        <v>7.950411333759269</v>
      </c>
      <c r="KT57" s="159">
        <v>7.426136894299721</v>
      </c>
      <c r="KU57" s="159">
        <v>7.950411333759269</v>
      </c>
      <c r="KV57" s="159">
        <v>6.901862454840173</v>
      </c>
      <c r="KW57" s="159">
        <v>7.426136894299721</v>
      </c>
      <c r="KX57" s="159">
        <v>6.901862454840173</v>
      </c>
      <c r="KY57" s="159">
        <v>7.426136894299721</v>
      </c>
      <c r="KZ57" s="159">
        <v>7.426136894299721</v>
      </c>
      <c r="LA57" s="159">
        <v>7.950411333759269</v>
      </c>
      <c r="LB57" s="159">
        <v>6.901862454840173</v>
      </c>
      <c r="LC57" s="159">
        <v>7.950411333759269</v>
      </c>
      <c r="LD57" s="159">
        <v>6.901862454840173</v>
      </c>
      <c r="LE57" s="159">
        <v>6.901862454840173</v>
      </c>
      <c r="LF57" s="159">
        <v>7.426136894299721</v>
      </c>
      <c r="LG57" s="159">
        <v>6.901862454840173</v>
      </c>
      <c r="LH57" s="159">
        <v>6.901862454840173</v>
      </c>
      <c r="LI57" s="159">
        <v>6.901862454840173</v>
      </c>
      <c r="LJ57" s="159">
        <v>7.950411333759269</v>
      </c>
      <c r="LK57" s="159">
        <v>7.426136894299721</v>
      </c>
      <c r="LL57" s="159">
        <v>7.950411333759269</v>
      </c>
      <c r="LM57" s="159">
        <v>6.901862454840173</v>
      </c>
      <c r="LN57" s="159">
        <v>7.950411333759269</v>
      </c>
      <c r="LO57" s="159">
        <v>6.901862454840173</v>
      </c>
      <c r="LP57" s="159">
        <v>6.901862454840173</v>
      </c>
      <c r="LQ57" s="159">
        <v>6.901862454840173</v>
      </c>
      <c r="LR57" s="159">
        <v>6.901862454840173</v>
      </c>
      <c r="LS57" s="159">
        <v>6.901862454840173</v>
      </c>
      <c r="LT57" s="159">
        <v>6.901862454840173</v>
      </c>
      <c r="LU57" s="159">
        <v>6.901862454840173</v>
      </c>
      <c r="LV57" s="159">
        <v>7.950411333759269</v>
      </c>
      <c r="LW57" s="159">
        <v>6.901862454840173</v>
      </c>
      <c r="LX57" s="159">
        <v>6.901862454840173</v>
      </c>
      <c r="LY57" s="159">
        <v>7.950411333759269</v>
      </c>
      <c r="LZ57" s="159">
        <v>7.426136894299721</v>
      </c>
      <c r="MA57" s="159">
        <v>6.901862454840173</v>
      </c>
      <c r="MB57" s="159">
        <v>6.901862454840173</v>
      </c>
      <c r="MC57" s="159">
        <v>6.901862454840173</v>
      </c>
      <c r="MD57" s="159">
        <v>7.950411333759269</v>
      </c>
      <c r="ME57" s="159">
        <v>7.426136894299721</v>
      </c>
      <c r="MF57" s="159">
        <v>6.901862454840173</v>
      </c>
      <c r="MG57" s="159">
        <v>6.901862454840173</v>
      </c>
      <c r="MH57" s="159">
        <v>7.950411333759269</v>
      </c>
      <c r="MI57" s="159">
        <v>6.901862454840173</v>
      </c>
      <c r="MJ57" s="159">
        <v>7.950411333759269</v>
      </c>
      <c r="MK57" s="159">
        <v>6.901862454840173</v>
      </c>
      <c r="ML57" s="159">
        <v>6.901862454840173</v>
      </c>
      <c r="MM57" s="159">
        <v>6.901862454840173</v>
      </c>
      <c r="MN57" s="159">
        <v>7.426136894299721</v>
      </c>
      <c r="MO57" s="159">
        <v>6.901862454840173</v>
      </c>
      <c r="MP57" s="159">
        <v>7.950411333759269</v>
      </c>
      <c r="MQ57" s="159">
        <v>6.901862454840173</v>
      </c>
      <c r="MR57" s="159">
        <v>7.426136894299721</v>
      </c>
      <c r="MS57" s="159">
        <v>6.901862454840173</v>
      </c>
      <c r="MT57" s="159">
        <v>6.901862454840173</v>
      </c>
      <c r="MU57" s="159">
        <v>6.901862454840173</v>
      </c>
      <c r="MV57" s="159">
        <v>7.426136894299721</v>
      </c>
      <c r="MW57" s="159">
        <v>7.950411333759269</v>
      </c>
      <c r="MX57" s="159">
        <v>6.901862454840173</v>
      </c>
      <c r="MY57" s="159">
        <v>6.901862454840173</v>
      </c>
      <c r="MZ57" s="159">
        <v>7.950411333759269</v>
      </c>
      <c r="NA57" s="159">
        <v>6.901862454840173</v>
      </c>
      <c r="NB57" s="159">
        <v>6.901862454840173</v>
      </c>
      <c r="NC57" s="159">
        <v>6.901862454840173</v>
      </c>
      <c r="ND57" s="159">
        <v>7.950411333759269</v>
      </c>
      <c r="NE57" s="159">
        <v>6.901862454840173</v>
      </c>
      <c r="NF57" s="159">
        <v>6.901862454840173</v>
      </c>
      <c r="NG57" s="159">
        <v>6.901862454840173</v>
      </c>
      <c r="NH57" s="159">
        <v>6.901862454840173</v>
      </c>
      <c r="NI57" s="159">
        <v>7.426136894299721</v>
      </c>
      <c r="NJ57" s="159">
        <v>6.901862454840173</v>
      </c>
      <c r="NK57" s="159">
        <v>7.426136894299721</v>
      </c>
      <c r="NL57" s="159">
        <v>7.950411333759269</v>
      </c>
      <c r="NM57" s="159">
        <v>6.901862454840173</v>
      </c>
      <c r="NN57" s="159">
        <v>6.901862454840173</v>
      </c>
      <c r="NO57" s="159">
        <v>6.901862454840173</v>
      </c>
      <c r="NP57" s="159">
        <v>6.901862454840173</v>
      </c>
      <c r="NQ57" s="159">
        <v>7.426136894299721</v>
      </c>
      <c r="NR57" s="159">
        <v>7.426136894299721</v>
      </c>
      <c r="NS57" s="159">
        <v>6.901862454840173</v>
      </c>
      <c r="NT57" s="159">
        <v>6.901862454840173</v>
      </c>
      <c r="NU57" s="159">
        <v>6.901862454840173</v>
      </c>
      <c r="NV57" s="159">
        <v>7.950411333759269</v>
      </c>
      <c r="NW57" s="159">
        <v>6.901862454840173</v>
      </c>
      <c r="NX57" s="159">
        <v>6.901862454840173</v>
      </c>
      <c r="NY57" s="159">
        <v>6.901862454840173</v>
      </c>
      <c r="NZ57" s="159">
        <v>7.426136894299721</v>
      </c>
      <c r="OA57" s="159">
        <v>7.426136894299721</v>
      </c>
      <c r="OB57" s="159">
        <v>6.901862454840173</v>
      </c>
      <c r="OC57" s="159">
        <v>6.901862454840173</v>
      </c>
      <c r="OD57" s="159">
        <v>7.950411333759269</v>
      </c>
      <c r="OE57" s="159">
        <v>6.901862454840173</v>
      </c>
      <c r="OF57" s="159">
        <v>7.426136894299721</v>
      </c>
      <c r="OG57" s="159">
        <v>6.901862454840173</v>
      </c>
      <c r="OH57" s="159">
        <v>6.901862454840173</v>
      </c>
      <c r="OI57" s="159">
        <v>6.901862454840173</v>
      </c>
      <c r="OJ57" s="159">
        <v>7.426136894299721</v>
      </c>
      <c r="OK57" s="159">
        <v>6.901862454840173</v>
      </c>
      <c r="OL57" s="159">
        <v>6.901862454840173</v>
      </c>
      <c r="OM57" s="159">
        <v>7.426136894299721</v>
      </c>
      <c r="ON57" s="159">
        <v>6.901862454840173</v>
      </c>
      <c r="OO57" s="159">
        <v>6.901862454840173</v>
      </c>
      <c r="OP57" s="159">
        <v>7.950411333759269</v>
      </c>
      <c r="OQ57" s="159">
        <v>6.901862454840173</v>
      </c>
      <c r="OR57" s="159">
        <v>7.426136894299721</v>
      </c>
      <c r="OS57" s="159">
        <v>6.901862454840173</v>
      </c>
      <c r="OT57" s="159">
        <v>6.901862454840173</v>
      </c>
      <c r="OU57" s="159">
        <v>7.426136894299721</v>
      </c>
      <c r="OV57" s="159">
        <v>7.950411333759269</v>
      </c>
      <c r="OW57" s="159">
        <v>6.901862454840173</v>
      </c>
      <c r="OX57" s="159">
        <v>7.426136894299721</v>
      </c>
      <c r="OY57" s="159">
        <v>6.901862454840173</v>
      </c>
      <c r="OZ57" s="159">
        <v>7.950411333759269</v>
      </c>
      <c r="PA57" s="159">
        <v>7.426136894299721</v>
      </c>
      <c r="PB57" s="159">
        <v>6.901862454840173</v>
      </c>
      <c r="PC57" s="159">
        <v>6.901862454840173</v>
      </c>
      <c r="PD57" s="159">
        <v>6.901862454840173</v>
      </c>
      <c r="PE57" s="159">
        <v>7.426136894299721</v>
      </c>
      <c r="PF57" s="159">
        <v>6.901862454840173</v>
      </c>
      <c r="PG57" s="159">
        <v>7.950411333759269</v>
      </c>
      <c r="PH57" s="159">
        <v>7.950411333759269</v>
      </c>
      <c r="PI57" s="159">
        <v>6.901862454840173</v>
      </c>
      <c r="PJ57" s="159">
        <v>7.426136894299721</v>
      </c>
      <c r="PK57" s="159">
        <v>7.426136894299721</v>
      </c>
      <c r="PL57" s="159">
        <v>7.950411333759269</v>
      </c>
      <c r="PM57" s="159">
        <v>6.901862454840173</v>
      </c>
      <c r="PN57" s="159">
        <v>7.426136894299721</v>
      </c>
      <c r="PO57" s="159">
        <v>7.426136894299721</v>
      </c>
      <c r="PP57" s="159">
        <v>6.901862454840173</v>
      </c>
      <c r="PQ57" s="159">
        <v>6.901862454840173</v>
      </c>
      <c r="PR57" s="159">
        <v>7.426136894299721</v>
      </c>
      <c r="PS57" s="159">
        <v>6.901862454840173</v>
      </c>
      <c r="PT57" s="159">
        <v>6.901862454840173</v>
      </c>
      <c r="PU57" s="159">
        <v>7.950411333759269</v>
      </c>
      <c r="PV57" s="159">
        <v>7.950411333759269</v>
      </c>
      <c r="PW57" s="159">
        <v>7.950411333759269</v>
      </c>
      <c r="PX57" s="159">
        <v>6.901862454840173</v>
      </c>
      <c r="PY57" s="159">
        <v>7.950411333759269</v>
      </c>
      <c r="PZ57" s="159">
        <v>7.950411333759269</v>
      </c>
      <c r="QA57" s="159">
        <v>6.901862454840173</v>
      </c>
      <c r="QB57" s="159">
        <v>6.901862454840173</v>
      </c>
      <c r="QC57" s="159">
        <v>7.426136894299721</v>
      </c>
      <c r="QD57" s="159">
        <v>7.950411333759269</v>
      </c>
      <c r="QE57" s="159">
        <v>6.901862454840173</v>
      </c>
      <c r="QF57" s="159">
        <v>7.950411333759269</v>
      </c>
      <c r="QG57" s="159">
        <v>6.901862454840173</v>
      </c>
      <c r="QH57" s="159">
        <v>6.901862454840173</v>
      </c>
      <c r="QI57" s="159">
        <v>6.901862454840173</v>
      </c>
      <c r="QJ57" s="159">
        <v>7.950411333759269</v>
      </c>
      <c r="QK57" s="159">
        <v>6.901862454840173</v>
      </c>
      <c r="QL57" s="159">
        <v>7.426136894299721</v>
      </c>
      <c r="QM57" s="159">
        <v>7.426136894299721</v>
      </c>
      <c r="QN57" s="159">
        <v>6.901862454840173</v>
      </c>
      <c r="QO57" s="159">
        <v>7.426136894299721</v>
      </c>
      <c r="QP57" s="159">
        <v>6.901862454840173</v>
      </c>
      <c r="QQ57" s="159">
        <v>6.901862454840173</v>
      </c>
      <c r="QR57" s="159">
        <v>6.901862454840173</v>
      </c>
      <c r="QS57" s="159">
        <v>7.426136894299721</v>
      </c>
      <c r="QT57" s="159">
        <v>7.950411333759269</v>
      </c>
      <c r="QU57" s="159">
        <v>6.901862454840173</v>
      </c>
      <c r="QV57" s="159">
        <v>7.426136894299721</v>
      </c>
      <c r="QW57" s="159">
        <v>6.901862454840173</v>
      </c>
      <c r="QX57" s="159">
        <v>6.901862454840173</v>
      </c>
      <c r="QY57" s="159">
        <v>7.426136894299721</v>
      </c>
      <c r="QZ57" s="159">
        <v>7.950411333759269</v>
      </c>
      <c r="RA57" s="159">
        <v>6.901862454840173</v>
      </c>
      <c r="RB57" s="159">
        <v>7.426136894299721</v>
      </c>
      <c r="RC57" s="159">
        <v>7.426136894299721</v>
      </c>
      <c r="RD57" s="159">
        <v>7.950411333759269</v>
      </c>
      <c r="RE57" s="159">
        <v>6.901862454840173</v>
      </c>
      <c r="RF57" s="159">
        <v>6.901862454840173</v>
      </c>
      <c r="RG57" s="159">
        <v>7.426136894299721</v>
      </c>
      <c r="RH57" s="159">
        <v>6.901862454840173</v>
      </c>
      <c r="RI57" s="159">
        <v>6.901862454840173</v>
      </c>
      <c r="RJ57" s="159">
        <v>6.901862454840173</v>
      </c>
      <c r="RK57" s="159">
        <v>7.950411333759269</v>
      </c>
      <c r="RL57" s="159">
        <v>6.901862454840173</v>
      </c>
      <c r="RM57" s="159">
        <v>7.426136894299721</v>
      </c>
      <c r="RN57" s="159">
        <v>6.901862454840173</v>
      </c>
      <c r="RO57" s="159">
        <v>6.901862454840173</v>
      </c>
      <c r="RP57" s="159">
        <v>7.426136894299721</v>
      </c>
      <c r="RQ57" s="159">
        <v>6.901862454840173</v>
      </c>
      <c r="RR57" s="159">
        <v>6.901862454840173</v>
      </c>
      <c r="RS57" s="159">
        <v>7.426136894299721</v>
      </c>
      <c r="RT57" s="159">
        <v>6.901862454840173</v>
      </c>
      <c r="RU57" s="159">
        <v>7.950411333759269</v>
      </c>
      <c r="RV57" s="159">
        <v>6.901862454840173</v>
      </c>
      <c r="RW57" s="159">
        <v>7.950411333759269</v>
      </c>
      <c r="RX57" s="159">
        <v>6.901862454840173</v>
      </c>
      <c r="RY57" s="159">
        <v>7.950411333759269</v>
      </c>
      <c r="RZ57" s="159">
        <v>6.901862454840173</v>
      </c>
      <c r="SA57" s="159">
        <v>6.901862454840173</v>
      </c>
      <c r="SB57" s="159">
        <v>7.426136894299721</v>
      </c>
      <c r="SC57" s="159">
        <v>7.426136894299721</v>
      </c>
      <c r="SD57" s="159">
        <v>6.901862454840173</v>
      </c>
      <c r="SE57" s="159">
        <v>6.901862454840173</v>
      </c>
      <c r="SF57" s="159">
        <v>6.901862454840173</v>
      </c>
      <c r="SG57" s="159">
        <v>6.901862454840173</v>
      </c>
    </row>
    <row r="58" spans="1:501" x14ac:dyDescent="0.35">
      <c r="A58" s="158">
        <v>2044</v>
      </c>
      <c r="B58" s="159">
        <v>8.161021676093501</v>
      </c>
      <c r="C58" s="159">
        <v>6.9802927100088112</v>
      </c>
      <c r="D58" s="159">
        <v>7.5706571930511553</v>
      </c>
      <c r="E58" s="159">
        <v>6.9802927100088112</v>
      </c>
      <c r="F58" s="159">
        <v>7.5706571930511553</v>
      </c>
      <c r="G58" s="159">
        <v>6.9802927100088112</v>
      </c>
      <c r="H58" s="159">
        <v>6.9802927100088112</v>
      </c>
      <c r="I58" s="159">
        <v>6.9802927100088112</v>
      </c>
      <c r="J58" s="159">
        <v>6.9802927100088112</v>
      </c>
      <c r="K58" s="159">
        <v>7.5706571930511553</v>
      </c>
      <c r="L58" s="159">
        <v>6.9802927100088112</v>
      </c>
      <c r="M58" s="159">
        <v>7.5706571930511553</v>
      </c>
      <c r="N58" s="159">
        <v>6.9802927100088112</v>
      </c>
      <c r="O58" s="159">
        <v>6.9802927100088112</v>
      </c>
      <c r="P58" s="159">
        <v>6.9802927100088112</v>
      </c>
      <c r="Q58" s="159">
        <v>7.5706571930511553</v>
      </c>
      <c r="R58" s="159">
        <v>6.9802927100088112</v>
      </c>
      <c r="S58" s="159">
        <v>6.9802927100088112</v>
      </c>
      <c r="T58" s="159">
        <v>6.9802927100088112</v>
      </c>
      <c r="U58" s="159">
        <v>8.161021676093501</v>
      </c>
      <c r="V58" s="159">
        <v>6.9802927100088112</v>
      </c>
      <c r="W58" s="159">
        <v>6.9802927100088112</v>
      </c>
      <c r="X58" s="159">
        <v>6.9802927100088112</v>
      </c>
      <c r="Y58" s="159">
        <v>6.9802927100088112</v>
      </c>
      <c r="Z58" s="159">
        <v>6.9802927100088112</v>
      </c>
      <c r="AA58" s="159">
        <v>6.9802927100088112</v>
      </c>
      <c r="AB58" s="159">
        <v>6.9802927100088112</v>
      </c>
      <c r="AC58" s="159">
        <v>6.9802927100088112</v>
      </c>
      <c r="AD58" s="159">
        <v>6.9802927100088112</v>
      </c>
      <c r="AE58" s="159">
        <v>8.161021676093501</v>
      </c>
      <c r="AF58" s="159">
        <v>7.5706571930511553</v>
      </c>
      <c r="AG58" s="159">
        <v>6.9802927100088112</v>
      </c>
      <c r="AH58" s="159">
        <v>6.9802927100088112</v>
      </c>
      <c r="AI58" s="159">
        <v>6.9802927100088112</v>
      </c>
      <c r="AJ58" s="159">
        <v>6.9802927100088112</v>
      </c>
      <c r="AK58" s="159">
        <v>8.161021676093501</v>
      </c>
      <c r="AL58" s="159">
        <v>7.5706571930511553</v>
      </c>
      <c r="AM58" s="159">
        <v>6.9802927100088112</v>
      </c>
      <c r="AN58" s="159">
        <v>7.5706571930511553</v>
      </c>
      <c r="AO58" s="159">
        <v>8.161021676093501</v>
      </c>
      <c r="AP58" s="159">
        <v>7.5706571930511553</v>
      </c>
      <c r="AQ58" s="159">
        <v>6.9802927100088112</v>
      </c>
      <c r="AR58" s="159">
        <v>7.5706571930511553</v>
      </c>
      <c r="AS58" s="159">
        <v>6.9802927100088112</v>
      </c>
      <c r="AT58" s="159">
        <v>8.161021676093501</v>
      </c>
      <c r="AU58" s="159">
        <v>6.9802927100088112</v>
      </c>
      <c r="AV58" s="159">
        <v>8.161021676093501</v>
      </c>
      <c r="AW58" s="159">
        <v>6.9802927100088112</v>
      </c>
      <c r="AX58" s="159">
        <v>6.9802927100088112</v>
      </c>
      <c r="AY58" s="159">
        <v>6.9802927100088112</v>
      </c>
      <c r="AZ58" s="159">
        <v>7.5706571930511553</v>
      </c>
      <c r="BA58" s="159">
        <v>6.9802927100088112</v>
      </c>
      <c r="BB58" s="159">
        <v>8.161021676093501</v>
      </c>
      <c r="BC58" s="159">
        <v>6.9802927100088112</v>
      </c>
      <c r="BD58" s="159">
        <v>6.9802927100088112</v>
      </c>
      <c r="BE58" s="159">
        <v>7.5706571930511553</v>
      </c>
      <c r="BF58" s="159">
        <v>8.161021676093501</v>
      </c>
      <c r="BG58" s="159">
        <v>6.9802927100088112</v>
      </c>
      <c r="BH58" s="159">
        <v>6.9802927100088112</v>
      </c>
      <c r="BI58" s="159">
        <v>8.161021676093501</v>
      </c>
      <c r="BJ58" s="159">
        <v>6.9802927100088112</v>
      </c>
      <c r="BK58" s="159">
        <v>6.9802927100088112</v>
      </c>
      <c r="BL58" s="159">
        <v>7.5706571930511553</v>
      </c>
      <c r="BM58" s="159">
        <v>8.161021676093501</v>
      </c>
      <c r="BN58" s="159">
        <v>6.9802927100088112</v>
      </c>
      <c r="BO58" s="159">
        <v>6.9802927100088112</v>
      </c>
      <c r="BP58" s="159">
        <v>7.5706571930511553</v>
      </c>
      <c r="BQ58" s="159">
        <v>6.9802927100088112</v>
      </c>
      <c r="BR58" s="159">
        <v>7.5706571930511553</v>
      </c>
      <c r="BS58" s="159">
        <v>6.9802927100088112</v>
      </c>
      <c r="BT58" s="159">
        <v>7.5706571930511553</v>
      </c>
      <c r="BU58" s="159">
        <v>8.161021676093501</v>
      </c>
      <c r="BV58" s="159">
        <v>6.9802927100088112</v>
      </c>
      <c r="BW58" s="159">
        <v>6.9802927100088112</v>
      </c>
      <c r="BX58" s="159">
        <v>7.5706571930511553</v>
      </c>
      <c r="BY58" s="159">
        <v>7.5706571930511553</v>
      </c>
      <c r="BZ58" s="159">
        <v>8.161021676093501</v>
      </c>
      <c r="CA58" s="159">
        <v>8.161021676093501</v>
      </c>
      <c r="CB58" s="159">
        <v>6.9802927100088112</v>
      </c>
      <c r="CC58" s="159">
        <v>6.9802927100088112</v>
      </c>
      <c r="CD58" s="159">
        <v>6.9802927100088112</v>
      </c>
      <c r="CE58" s="159">
        <v>7.5706571930511553</v>
      </c>
      <c r="CF58" s="159">
        <v>6.9802927100088112</v>
      </c>
      <c r="CG58" s="159">
        <v>8.161021676093501</v>
      </c>
      <c r="CH58" s="159">
        <v>6.9802927100088112</v>
      </c>
      <c r="CI58" s="159">
        <v>6.9802927100088112</v>
      </c>
      <c r="CJ58" s="159">
        <v>6.9802927100088112</v>
      </c>
      <c r="CK58" s="159">
        <v>6.9802927100088112</v>
      </c>
      <c r="CL58" s="159">
        <v>6.9802927100088112</v>
      </c>
      <c r="CM58" s="159">
        <v>6.9802927100088112</v>
      </c>
      <c r="CN58" s="159">
        <v>6.9802927100088112</v>
      </c>
      <c r="CO58" s="159">
        <v>6.9802927100088112</v>
      </c>
      <c r="CP58" s="159">
        <v>7.5706571930511553</v>
      </c>
      <c r="CQ58" s="159">
        <v>6.9802927100088112</v>
      </c>
      <c r="CR58" s="159">
        <v>6.9802927100088112</v>
      </c>
      <c r="CS58" s="159">
        <v>7.5706571930511553</v>
      </c>
      <c r="CT58" s="159">
        <v>8.161021676093501</v>
      </c>
      <c r="CU58" s="159">
        <v>6.9802927100088112</v>
      </c>
      <c r="CV58" s="159">
        <v>6.9802927100088112</v>
      </c>
      <c r="CW58" s="159">
        <v>8.161021676093501</v>
      </c>
      <c r="CX58" s="159">
        <v>7.5706571930511553</v>
      </c>
      <c r="CY58" s="159">
        <v>6.9802927100088112</v>
      </c>
      <c r="CZ58" s="159">
        <v>7.5706571930511553</v>
      </c>
      <c r="DA58" s="159">
        <v>6.9802927100088112</v>
      </c>
      <c r="DB58" s="159">
        <v>6.9802927100088112</v>
      </c>
      <c r="DC58" s="159">
        <v>6.9802927100088112</v>
      </c>
      <c r="DD58" s="159">
        <v>6.9802927100088112</v>
      </c>
      <c r="DE58" s="159">
        <v>8.161021676093501</v>
      </c>
      <c r="DF58" s="159">
        <v>6.9802927100088112</v>
      </c>
      <c r="DG58" s="159">
        <v>8.161021676093501</v>
      </c>
      <c r="DH58" s="159">
        <v>8.161021676093501</v>
      </c>
      <c r="DI58" s="159">
        <v>6.9802927100088112</v>
      </c>
      <c r="DJ58" s="159">
        <v>8.161021676093501</v>
      </c>
      <c r="DK58" s="159">
        <v>6.9802927100088112</v>
      </c>
      <c r="DL58" s="159">
        <v>6.9802927100088112</v>
      </c>
      <c r="DM58" s="159">
        <v>6.9802927100088112</v>
      </c>
      <c r="DN58" s="159">
        <v>6.9802927100088112</v>
      </c>
      <c r="DO58" s="159">
        <v>8.161021676093501</v>
      </c>
      <c r="DP58" s="159">
        <v>7.5706571930511553</v>
      </c>
      <c r="DQ58" s="159">
        <v>7.5706571930511553</v>
      </c>
      <c r="DR58" s="159">
        <v>8.161021676093501</v>
      </c>
      <c r="DS58" s="159">
        <v>6.9802927100088112</v>
      </c>
      <c r="DT58" s="159">
        <v>6.9802927100088112</v>
      </c>
      <c r="DU58" s="159">
        <v>6.9802927100088112</v>
      </c>
      <c r="DV58" s="159">
        <v>7.5706571930511553</v>
      </c>
      <c r="DW58" s="159">
        <v>6.9802927100088112</v>
      </c>
      <c r="DX58" s="159">
        <v>6.9802927100088112</v>
      </c>
      <c r="DY58" s="159">
        <v>6.9802927100088112</v>
      </c>
      <c r="DZ58" s="159">
        <v>7.5706571930511553</v>
      </c>
      <c r="EA58" s="159">
        <v>7.5706571930511553</v>
      </c>
      <c r="EB58" s="159">
        <v>7.5706571930511553</v>
      </c>
      <c r="EC58" s="159">
        <v>6.9802927100088112</v>
      </c>
      <c r="ED58" s="159">
        <v>6.9802927100088112</v>
      </c>
      <c r="EE58" s="159">
        <v>6.9802927100088112</v>
      </c>
      <c r="EF58" s="159">
        <v>6.9802927100088112</v>
      </c>
      <c r="EG58" s="159">
        <v>8.161021676093501</v>
      </c>
      <c r="EH58" s="159">
        <v>8.161021676093501</v>
      </c>
      <c r="EI58" s="159">
        <v>8.161021676093501</v>
      </c>
      <c r="EJ58" s="159">
        <v>6.9802927100088112</v>
      </c>
      <c r="EK58" s="159">
        <v>6.9802927100088112</v>
      </c>
      <c r="EL58" s="159">
        <v>8.161021676093501</v>
      </c>
      <c r="EM58" s="159">
        <v>6.9802927100088112</v>
      </c>
      <c r="EN58" s="159">
        <v>6.9802927100088112</v>
      </c>
      <c r="EO58" s="159">
        <v>8.161021676093501</v>
      </c>
      <c r="EP58" s="159">
        <v>6.9802927100088112</v>
      </c>
      <c r="EQ58" s="159">
        <v>8.161021676093501</v>
      </c>
      <c r="ER58" s="159">
        <v>7.5706571930511553</v>
      </c>
      <c r="ES58" s="159">
        <v>8.161021676093501</v>
      </c>
      <c r="ET58" s="159">
        <v>6.9802927100088112</v>
      </c>
      <c r="EU58" s="159">
        <v>6.9802927100088112</v>
      </c>
      <c r="EV58" s="159">
        <v>8.161021676093501</v>
      </c>
      <c r="EW58" s="159">
        <v>6.9802927100088112</v>
      </c>
      <c r="EX58" s="159">
        <v>6.9802927100088112</v>
      </c>
      <c r="EY58" s="159">
        <v>6.9802927100088112</v>
      </c>
      <c r="EZ58" s="159">
        <v>7.5706571930511553</v>
      </c>
      <c r="FA58" s="159">
        <v>8.161021676093501</v>
      </c>
      <c r="FB58" s="159">
        <v>6.9802927100088112</v>
      </c>
      <c r="FC58" s="159">
        <v>8.161021676093501</v>
      </c>
      <c r="FD58" s="159">
        <v>6.9802927100088112</v>
      </c>
      <c r="FE58" s="159">
        <v>6.9802927100088112</v>
      </c>
      <c r="FF58" s="159">
        <v>6.9802927100088112</v>
      </c>
      <c r="FG58" s="159">
        <v>6.9802927100088112</v>
      </c>
      <c r="FH58" s="159">
        <v>6.9802927100088112</v>
      </c>
      <c r="FI58" s="159">
        <v>6.9802927100088112</v>
      </c>
      <c r="FJ58" s="159">
        <v>6.9802927100088112</v>
      </c>
      <c r="FK58" s="159">
        <v>6.9802927100088112</v>
      </c>
      <c r="FL58" s="159">
        <v>8.161021676093501</v>
      </c>
      <c r="FM58" s="159">
        <v>8.161021676093501</v>
      </c>
      <c r="FN58" s="159">
        <v>8.161021676093501</v>
      </c>
      <c r="FO58" s="159">
        <v>8.161021676093501</v>
      </c>
      <c r="FP58" s="159">
        <v>6.9802927100088112</v>
      </c>
      <c r="FQ58" s="159">
        <v>6.9802927100088112</v>
      </c>
      <c r="FR58" s="159">
        <v>6.9802927100088112</v>
      </c>
      <c r="FS58" s="159">
        <v>6.9802927100088112</v>
      </c>
      <c r="FT58" s="159">
        <v>6.9802927100088112</v>
      </c>
      <c r="FU58" s="159">
        <v>8.161021676093501</v>
      </c>
      <c r="FV58" s="159">
        <v>6.9802927100088112</v>
      </c>
      <c r="FW58" s="159">
        <v>8.161021676093501</v>
      </c>
      <c r="FX58" s="159">
        <v>6.9802927100088112</v>
      </c>
      <c r="FY58" s="159">
        <v>8.161021676093501</v>
      </c>
      <c r="FZ58" s="159">
        <v>7.5706571930511553</v>
      </c>
      <c r="GA58" s="159">
        <v>6.9802927100088112</v>
      </c>
      <c r="GB58" s="159">
        <v>6.9802927100088112</v>
      </c>
      <c r="GC58" s="159">
        <v>6.9802927100088112</v>
      </c>
      <c r="GD58" s="159">
        <v>6.9802927100088112</v>
      </c>
      <c r="GE58" s="159">
        <v>6.9802927100088112</v>
      </c>
      <c r="GF58" s="159">
        <v>6.9802927100088112</v>
      </c>
      <c r="GG58" s="159">
        <v>8.161021676093501</v>
      </c>
      <c r="GH58" s="159">
        <v>6.9802927100088112</v>
      </c>
      <c r="GI58" s="159">
        <v>6.9802927100088112</v>
      </c>
      <c r="GJ58" s="159">
        <v>6.9802927100088112</v>
      </c>
      <c r="GK58" s="159">
        <v>6.9802927100088112</v>
      </c>
      <c r="GL58" s="159">
        <v>6.9802927100088112</v>
      </c>
      <c r="GM58" s="159">
        <v>6.9802927100088112</v>
      </c>
      <c r="GN58" s="159">
        <v>6.9802927100088112</v>
      </c>
      <c r="GO58" s="159">
        <v>8.161021676093501</v>
      </c>
      <c r="GP58" s="159">
        <v>8.161021676093501</v>
      </c>
      <c r="GQ58" s="159">
        <v>6.9802927100088112</v>
      </c>
      <c r="GR58" s="159">
        <v>6.9802927100088112</v>
      </c>
      <c r="GS58" s="159">
        <v>6.9802927100088112</v>
      </c>
      <c r="GT58" s="159">
        <v>6.9802927100088112</v>
      </c>
      <c r="GU58" s="159">
        <v>7.5706571930511553</v>
      </c>
      <c r="GV58" s="159">
        <v>6.9802927100088112</v>
      </c>
      <c r="GW58" s="159">
        <v>7.5706571930511553</v>
      </c>
      <c r="GX58" s="159">
        <v>7.5706571930511553</v>
      </c>
      <c r="GY58" s="159">
        <v>6.9802927100088112</v>
      </c>
      <c r="GZ58" s="159">
        <v>6.9802927100088112</v>
      </c>
      <c r="HA58" s="159">
        <v>6.9802927100088112</v>
      </c>
      <c r="HB58" s="159">
        <v>8.161021676093501</v>
      </c>
      <c r="HC58" s="159">
        <v>6.9802927100088112</v>
      </c>
      <c r="HD58" s="159">
        <v>6.9802927100088112</v>
      </c>
      <c r="HE58" s="159">
        <v>6.9802927100088112</v>
      </c>
      <c r="HF58" s="159">
        <v>8.161021676093501</v>
      </c>
      <c r="HG58" s="159">
        <v>7.5706571930511553</v>
      </c>
      <c r="HH58" s="159">
        <v>8.161021676093501</v>
      </c>
      <c r="HI58" s="159">
        <v>7.5706571930511553</v>
      </c>
      <c r="HJ58" s="159">
        <v>6.9802927100088112</v>
      </c>
      <c r="HK58" s="159">
        <v>7.5706571930511553</v>
      </c>
      <c r="HL58" s="159">
        <v>6.9802927100088112</v>
      </c>
      <c r="HM58" s="159">
        <v>6.9802927100088112</v>
      </c>
      <c r="HN58" s="159">
        <v>6.9802927100088112</v>
      </c>
      <c r="HO58" s="159">
        <v>6.9802927100088112</v>
      </c>
      <c r="HP58" s="159">
        <v>6.9802927100088112</v>
      </c>
      <c r="HQ58" s="159">
        <v>6.9802927100088112</v>
      </c>
      <c r="HR58" s="159">
        <v>8.161021676093501</v>
      </c>
      <c r="HS58" s="159">
        <v>6.9802927100088112</v>
      </c>
      <c r="HT58" s="159">
        <v>7.5706571930511553</v>
      </c>
      <c r="HU58" s="159">
        <v>6.9802927100088112</v>
      </c>
      <c r="HV58" s="159">
        <v>6.9802927100088112</v>
      </c>
      <c r="HW58" s="159">
        <v>6.9802927100088112</v>
      </c>
      <c r="HX58" s="159">
        <v>8.161021676093501</v>
      </c>
      <c r="HY58" s="159">
        <v>6.9802927100088112</v>
      </c>
      <c r="HZ58" s="159">
        <v>8.161021676093501</v>
      </c>
      <c r="IA58" s="159">
        <v>6.9802927100088112</v>
      </c>
      <c r="IB58" s="159">
        <v>7.5706571930511553</v>
      </c>
      <c r="IC58" s="159">
        <v>6.9802927100088112</v>
      </c>
      <c r="ID58" s="159">
        <v>6.9802927100088112</v>
      </c>
      <c r="IE58" s="159">
        <v>6.9802927100088112</v>
      </c>
      <c r="IF58" s="159">
        <v>8.161021676093501</v>
      </c>
      <c r="IG58" s="159">
        <v>6.9802927100088112</v>
      </c>
      <c r="IH58" s="159">
        <v>7.5706571930511553</v>
      </c>
      <c r="II58" s="159">
        <v>6.9802927100088112</v>
      </c>
      <c r="IJ58" s="159">
        <v>8.161021676093501</v>
      </c>
      <c r="IK58" s="159">
        <v>6.9802927100088112</v>
      </c>
      <c r="IL58" s="159">
        <v>6.9802927100088112</v>
      </c>
      <c r="IM58" s="159">
        <v>6.9802927100088112</v>
      </c>
      <c r="IN58" s="159">
        <v>7.5706571930511553</v>
      </c>
      <c r="IO58" s="159">
        <v>8.161021676093501</v>
      </c>
      <c r="IP58" s="159">
        <v>8.161021676093501</v>
      </c>
      <c r="IQ58" s="159">
        <v>8.161021676093501</v>
      </c>
      <c r="IR58" s="159">
        <v>6.9802927100088112</v>
      </c>
      <c r="IS58" s="159">
        <v>7.5706571930511553</v>
      </c>
      <c r="IT58" s="159">
        <v>8.161021676093501</v>
      </c>
      <c r="IU58" s="159">
        <v>7.5706571930511553</v>
      </c>
      <c r="IV58" s="159">
        <v>6.9802927100088112</v>
      </c>
      <c r="IW58" s="159">
        <v>7.5706571930511553</v>
      </c>
      <c r="IX58" s="159">
        <v>8.161021676093501</v>
      </c>
      <c r="IY58" s="159">
        <v>6.9802927100088112</v>
      </c>
      <c r="IZ58" s="159">
        <v>6.9802927100088112</v>
      </c>
      <c r="JA58" s="159">
        <v>8.161021676093501</v>
      </c>
      <c r="JB58" s="159">
        <v>6.9802927100088112</v>
      </c>
      <c r="JC58" s="159">
        <v>6.9802927100088112</v>
      </c>
      <c r="JD58" s="159">
        <v>8.161021676093501</v>
      </c>
      <c r="JE58" s="159">
        <v>6.9802927100088112</v>
      </c>
      <c r="JF58" s="159">
        <v>7.5706571930511553</v>
      </c>
      <c r="JG58" s="159">
        <v>8.161021676093501</v>
      </c>
      <c r="JH58" s="159">
        <v>6.9802927100088112</v>
      </c>
      <c r="JI58" s="159">
        <v>6.9802927100088112</v>
      </c>
      <c r="JJ58" s="159">
        <v>6.9802927100088112</v>
      </c>
      <c r="JK58" s="159">
        <v>7.5706571930511553</v>
      </c>
      <c r="JL58" s="159">
        <v>6.9802927100088112</v>
      </c>
      <c r="JM58" s="159">
        <v>6.9802927100088112</v>
      </c>
      <c r="JN58" s="159">
        <v>6.9802927100088112</v>
      </c>
      <c r="JO58" s="159">
        <v>6.9802927100088112</v>
      </c>
      <c r="JP58" s="159">
        <v>6.9802927100088112</v>
      </c>
      <c r="JQ58" s="159">
        <v>6.9802927100088112</v>
      </c>
      <c r="JR58" s="159">
        <v>6.9802927100088112</v>
      </c>
      <c r="JS58" s="159">
        <v>6.9802927100088112</v>
      </c>
      <c r="JT58" s="159">
        <v>8.161021676093501</v>
      </c>
      <c r="JU58" s="159">
        <v>6.9802927100088112</v>
      </c>
      <c r="JV58" s="159">
        <v>6.9802927100088112</v>
      </c>
      <c r="JW58" s="159">
        <v>8.161021676093501</v>
      </c>
      <c r="JX58" s="159">
        <v>6.9802927100088112</v>
      </c>
      <c r="JY58" s="159">
        <v>6.9802927100088112</v>
      </c>
      <c r="JZ58" s="159">
        <v>7.5706571930511553</v>
      </c>
      <c r="KA58" s="159">
        <v>7.5706571930511553</v>
      </c>
      <c r="KB58" s="159">
        <v>6.9802927100088112</v>
      </c>
      <c r="KC58" s="159">
        <v>6.9802927100088112</v>
      </c>
      <c r="KD58" s="159">
        <v>6.9802927100088112</v>
      </c>
      <c r="KE58" s="159">
        <v>6.9802927100088112</v>
      </c>
      <c r="KF58" s="159">
        <v>7.5706571930511553</v>
      </c>
      <c r="KG58" s="159">
        <v>6.9802927100088112</v>
      </c>
      <c r="KH58" s="159">
        <v>7.5706571930511553</v>
      </c>
      <c r="KI58" s="159">
        <v>6.9802927100088112</v>
      </c>
      <c r="KJ58" s="159">
        <v>6.9802927100088112</v>
      </c>
      <c r="KK58" s="159">
        <v>6.9802927100088112</v>
      </c>
      <c r="KL58" s="159">
        <v>6.9802927100088112</v>
      </c>
      <c r="KM58" s="159">
        <v>6.9802927100088112</v>
      </c>
      <c r="KN58" s="159">
        <v>6.9802927100088112</v>
      </c>
      <c r="KO58" s="159">
        <v>6.9802927100088112</v>
      </c>
      <c r="KP58" s="159">
        <v>6.9802927100088112</v>
      </c>
      <c r="KQ58" s="159">
        <v>7.5706571930511553</v>
      </c>
      <c r="KR58" s="159">
        <v>6.9802927100088112</v>
      </c>
      <c r="KS58" s="159">
        <v>8.161021676093501</v>
      </c>
      <c r="KT58" s="159">
        <v>7.5706571930511553</v>
      </c>
      <c r="KU58" s="159">
        <v>8.161021676093501</v>
      </c>
      <c r="KV58" s="159">
        <v>6.9802927100088112</v>
      </c>
      <c r="KW58" s="159">
        <v>7.5706571930511553</v>
      </c>
      <c r="KX58" s="159">
        <v>6.9802927100088112</v>
      </c>
      <c r="KY58" s="159">
        <v>7.5706571930511553</v>
      </c>
      <c r="KZ58" s="159">
        <v>7.5706571930511553</v>
      </c>
      <c r="LA58" s="159">
        <v>8.161021676093501</v>
      </c>
      <c r="LB58" s="159">
        <v>6.9802927100088112</v>
      </c>
      <c r="LC58" s="159">
        <v>8.161021676093501</v>
      </c>
      <c r="LD58" s="159">
        <v>6.9802927100088112</v>
      </c>
      <c r="LE58" s="159">
        <v>6.9802927100088112</v>
      </c>
      <c r="LF58" s="159">
        <v>7.5706571930511553</v>
      </c>
      <c r="LG58" s="159">
        <v>6.9802927100088112</v>
      </c>
      <c r="LH58" s="159">
        <v>6.9802927100088112</v>
      </c>
      <c r="LI58" s="159">
        <v>6.9802927100088112</v>
      </c>
      <c r="LJ58" s="159">
        <v>8.161021676093501</v>
      </c>
      <c r="LK58" s="159">
        <v>7.5706571930511553</v>
      </c>
      <c r="LL58" s="159">
        <v>8.161021676093501</v>
      </c>
      <c r="LM58" s="159">
        <v>6.9802927100088112</v>
      </c>
      <c r="LN58" s="159">
        <v>8.161021676093501</v>
      </c>
      <c r="LO58" s="159">
        <v>6.9802927100088112</v>
      </c>
      <c r="LP58" s="159">
        <v>6.9802927100088112</v>
      </c>
      <c r="LQ58" s="159">
        <v>6.9802927100088112</v>
      </c>
      <c r="LR58" s="159">
        <v>6.9802927100088112</v>
      </c>
      <c r="LS58" s="159">
        <v>6.9802927100088112</v>
      </c>
      <c r="LT58" s="159">
        <v>6.9802927100088112</v>
      </c>
      <c r="LU58" s="159">
        <v>6.9802927100088112</v>
      </c>
      <c r="LV58" s="159">
        <v>8.161021676093501</v>
      </c>
      <c r="LW58" s="159">
        <v>6.9802927100088112</v>
      </c>
      <c r="LX58" s="159">
        <v>6.9802927100088112</v>
      </c>
      <c r="LY58" s="159">
        <v>8.161021676093501</v>
      </c>
      <c r="LZ58" s="159">
        <v>7.5706571930511553</v>
      </c>
      <c r="MA58" s="159">
        <v>6.9802927100088112</v>
      </c>
      <c r="MB58" s="159">
        <v>6.9802927100088112</v>
      </c>
      <c r="MC58" s="159">
        <v>6.9802927100088112</v>
      </c>
      <c r="MD58" s="159">
        <v>8.161021676093501</v>
      </c>
      <c r="ME58" s="159">
        <v>7.5706571930511553</v>
      </c>
      <c r="MF58" s="159">
        <v>6.9802927100088112</v>
      </c>
      <c r="MG58" s="159">
        <v>6.9802927100088112</v>
      </c>
      <c r="MH58" s="159">
        <v>8.161021676093501</v>
      </c>
      <c r="MI58" s="159">
        <v>6.9802927100088112</v>
      </c>
      <c r="MJ58" s="159">
        <v>8.161021676093501</v>
      </c>
      <c r="MK58" s="159">
        <v>6.9802927100088112</v>
      </c>
      <c r="ML58" s="159">
        <v>6.9802927100088112</v>
      </c>
      <c r="MM58" s="159">
        <v>6.9802927100088112</v>
      </c>
      <c r="MN58" s="159">
        <v>7.5706571930511553</v>
      </c>
      <c r="MO58" s="159">
        <v>6.9802927100088112</v>
      </c>
      <c r="MP58" s="159">
        <v>8.161021676093501</v>
      </c>
      <c r="MQ58" s="159">
        <v>6.9802927100088112</v>
      </c>
      <c r="MR58" s="159">
        <v>7.5706571930511553</v>
      </c>
      <c r="MS58" s="159">
        <v>6.9802927100088112</v>
      </c>
      <c r="MT58" s="159">
        <v>6.9802927100088112</v>
      </c>
      <c r="MU58" s="159">
        <v>6.9802927100088112</v>
      </c>
      <c r="MV58" s="159">
        <v>7.5706571930511553</v>
      </c>
      <c r="MW58" s="159">
        <v>8.161021676093501</v>
      </c>
      <c r="MX58" s="159">
        <v>6.9802927100088112</v>
      </c>
      <c r="MY58" s="159">
        <v>6.9802927100088112</v>
      </c>
      <c r="MZ58" s="159">
        <v>8.161021676093501</v>
      </c>
      <c r="NA58" s="159">
        <v>6.9802927100088112</v>
      </c>
      <c r="NB58" s="159">
        <v>6.9802927100088112</v>
      </c>
      <c r="NC58" s="159">
        <v>6.9802927100088112</v>
      </c>
      <c r="ND58" s="159">
        <v>8.161021676093501</v>
      </c>
      <c r="NE58" s="159">
        <v>6.9802927100088112</v>
      </c>
      <c r="NF58" s="159">
        <v>6.9802927100088112</v>
      </c>
      <c r="NG58" s="159">
        <v>6.9802927100088112</v>
      </c>
      <c r="NH58" s="159">
        <v>6.9802927100088112</v>
      </c>
      <c r="NI58" s="159">
        <v>7.5706571930511553</v>
      </c>
      <c r="NJ58" s="159">
        <v>6.9802927100088112</v>
      </c>
      <c r="NK58" s="159">
        <v>7.5706571930511553</v>
      </c>
      <c r="NL58" s="159">
        <v>8.161021676093501</v>
      </c>
      <c r="NM58" s="159">
        <v>6.9802927100088112</v>
      </c>
      <c r="NN58" s="159">
        <v>6.9802927100088112</v>
      </c>
      <c r="NO58" s="159">
        <v>6.9802927100088112</v>
      </c>
      <c r="NP58" s="159">
        <v>6.9802927100088112</v>
      </c>
      <c r="NQ58" s="159">
        <v>7.5706571930511553</v>
      </c>
      <c r="NR58" s="159">
        <v>7.5706571930511553</v>
      </c>
      <c r="NS58" s="159">
        <v>6.9802927100088112</v>
      </c>
      <c r="NT58" s="159">
        <v>6.9802927100088112</v>
      </c>
      <c r="NU58" s="159">
        <v>6.9802927100088112</v>
      </c>
      <c r="NV58" s="159">
        <v>8.161021676093501</v>
      </c>
      <c r="NW58" s="159">
        <v>6.9802927100088112</v>
      </c>
      <c r="NX58" s="159">
        <v>6.9802927100088112</v>
      </c>
      <c r="NY58" s="159">
        <v>6.9802927100088112</v>
      </c>
      <c r="NZ58" s="159">
        <v>7.5706571930511553</v>
      </c>
      <c r="OA58" s="159">
        <v>7.5706571930511553</v>
      </c>
      <c r="OB58" s="159">
        <v>6.9802927100088112</v>
      </c>
      <c r="OC58" s="159">
        <v>6.9802927100088112</v>
      </c>
      <c r="OD58" s="159">
        <v>8.161021676093501</v>
      </c>
      <c r="OE58" s="159">
        <v>6.9802927100088112</v>
      </c>
      <c r="OF58" s="159">
        <v>7.5706571930511553</v>
      </c>
      <c r="OG58" s="159">
        <v>6.9802927100088112</v>
      </c>
      <c r="OH58" s="159">
        <v>6.9802927100088112</v>
      </c>
      <c r="OI58" s="159">
        <v>6.9802927100088112</v>
      </c>
      <c r="OJ58" s="159">
        <v>7.5706571930511553</v>
      </c>
      <c r="OK58" s="159">
        <v>6.9802927100088112</v>
      </c>
      <c r="OL58" s="159">
        <v>6.9802927100088112</v>
      </c>
      <c r="OM58" s="159">
        <v>7.5706571930511553</v>
      </c>
      <c r="ON58" s="159">
        <v>6.9802927100088112</v>
      </c>
      <c r="OO58" s="159">
        <v>6.9802927100088112</v>
      </c>
      <c r="OP58" s="159">
        <v>8.161021676093501</v>
      </c>
      <c r="OQ58" s="159">
        <v>6.9802927100088112</v>
      </c>
      <c r="OR58" s="159">
        <v>7.5706571930511553</v>
      </c>
      <c r="OS58" s="159">
        <v>6.9802927100088112</v>
      </c>
      <c r="OT58" s="159">
        <v>6.9802927100088112</v>
      </c>
      <c r="OU58" s="159">
        <v>7.5706571930511553</v>
      </c>
      <c r="OV58" s="159">
        <v>8.161021676093501</v>
      </c>
      <c r="OW58" s="159">
        <v>6.9802927100088112</v>
      </c>
      <c r="OX58" s="159">
        <v>7.5706571930511553</v>
      </c>
      <c r="OY58" s="159">
        <v>6.9802927100088112</v>
      </c>
      <c r="OZ58" s="159">
        <v>8.161021676093501</v>
      </c>
      <c r="PA58" s="159">
        <v>7.5706571930511553</v>
      </c>
      <c r="PB58" s="159">
        <v>6.9802927100088112</v>
      </c>
      <c r="PC58" s="159">
        <v>6.9802927100088112</v>
      </c>
      <c r="PD58" s="159">
        <v>6.9802927100088112</v>
      </c>
      <c r="PE58" s="159">
        <v>7.5706571930511553</v>
      </c>
      <c r="PF58" s="159">
        <v>6.9802927100088112</v>
      </c>
      <c r="PG58" s="159">
        <v>8.161021676093501</v>
      </c>
      <c r="PH58" s="159">
        <v>8.161021676093501</v>
      </c>
      <c r="PI58" s="159">
        <v>6.9802927100088112</v>
      </c>
      <c r="PJ58" s="159">
        <v>7.5706571930511553</v>
      </c>
      <c r="PK58" s="159">
        <v>7.5706571930511553</v>
      </c>
      <c r="PL58" s="159">
        <v>8.161021676093501</v>
      </c>
      <c r="PM58" s="159">
        <v>6.9802927100088112</v>
      </c>
      <c r="PN58" s="159">
        <v>7.5706571930511553</v>
      </c>
      <c r="PO58" s="159">
        <v>7.5706571930511553</v>
      </c>
      <c r="PP58" s="159">
        <v>6.9802927100088112</v>
      </c>
      <c r="PQ58" s="159">
        <v>6.9802927100088112</v>
      </c>
      <c r="PR58" s="159">
        <v>7.5706571930511553</v>
      </c>
      <c r="PS58" s="159">
        <v>6.9802927100088112</v>
      </c>
      <c r="PT58" s="159">
        <v>6.9802927100088112</v>
      </c>
      <c r="PU58" s="159">
        <v>8.161021676093501</v>
      </c>
      <c r="PV58" s="159">
        <v>8.161021676093501</v>
      </c>
      <c r="PW58" s="159">
        <v>8.161021676093501</v>
      </c>
      <c r="PX58" s="159">
        <v>6.9802927100088112</v>
      </c>
      <c r="PY58" s="159">
        <v>8.161021676093501</v>
      </c>
      <c r="PZ58" s="159">
        <v>8.161021676093501</v>
      </c>
      <c r="QA58" s="159">
        <v>6.9802927100088112</v>
      </c>
      <c r="QB58" s="159">
        <v>6.9802927100088112</v>
      </c>
      <c r="QC58" s="159">
        <v>7.5706571930511553</v>
      </c>
      <c r="QD58" s="159">
        <v>8.161021676093501</v>
      </c>
      <c r="QE58" s="159">
        <v>6.9802927100088112</v>
      </c>
      <c r="QF58" s="159">
        <v>8.161021676093501</v>
      </c>
      <c r="QG58" s="159">
        <v>6.9802927100088112</v>
      </c>
      <c r="QH58" s="159">
        <v>6.9802927100088112</v>
      </c>
      <c r="QI58" s="159">
        <v>6.9802927100088112</v>
      </c>
      <c r="QJ58" s="159">
        <v>8.161021676093501</v>
      </c>
      <c r="QK58" s="159">
        <v>6.9802927100088112</v>
      </c>
      <c r="QL58" s="159">
        <v>7.5706571930511553</v>
      </c>
      <c r="QM58" s="159">
        <v>7.5706571930511553</v>
      </c>
      <c r="QN58" s="159">
        <v>6.9802927100088112</v>
      </c>
      <c r="QO58" s="159">
        <v>7.5706571930511553</v>
      </c>
      <c r="QP58" s="159">
        <v>6.9802927100088112</v>
      </c>
      <c r="QQ58" s="159">
        <v>6.9802927100088112</v>
      </c>
      <c r="QR58" s="159">
        <v>6.9802927100088112</v>
      </c>
      <c r="QS58" s="159">
        <v>7.5706571930511553</v>
      </c>
      <c r="QT58" s="159">
        <v>8.161021676093501</v>
      </c>
      <c r="QU58" s="159">
        <v>6.9802927100088112</v>
      </c>
      <c r="QV58" s="159">
        <v>7.5706571930511553</v>
      </c>
      <c r="QW58" s="159">
        <v>6.9802927100088112</v>
      </c>
      <c r="QX58" s="159">
        <v>6.9802927100088112</v>
      </c>
      <c r="QY58" s="159">
        <v>7.5706571930511553</v>
      </c>
      <c r="QZ58" s="159">
        <v>8.161021676093501</v>
      </c>
      <c r="RA58" s="159">
        <v>6.9802927100088112</v>
      </c>
      <c r="RB58" s="159">
        <v>7.5706571930511553</v>
      </c>
      <c r="RC58" s="159">
        <v>7.5706571930511553</v>
      </c>
      <c r="RD58" s="159">
        <v>8.161021676093501</v>
      </c>
      <c r="RE58" s="159">
        <v>6.9802927100088112</v>
      </c>
      <c r="RF58" s="159">
        <v>6.9802927100088112</v>
      </c>
      <c r="RG58" s="159">
        <v>7.5706571930511553</v>
      </c>
      <c r="RH58" s="159">
        <v>6.9802927100088112</v>
      </c>
      <c r="RI58" s="159">
        <v>6.9802927100088112</v>
      </c>
      <c r="RJ58" s="159">
        <v>6.9802927100088112</v>
      </c>
      <c r="RK58" s="159">
        <v>8.161021676093501</v>
      </c>
      <c r="RL58" s="159">
        <v>6.9802927100088112</v>
      </c>
      <c r="RM58" s="159">
        <v>7.5706571930511553</v>
      </c>
      <c r="RN58" s="159">
        <v>6.9802927100088112</v>
      </c>
      <c r="RO58" s="159">
        <v>6.9802927100088112</v>
      </c>
      <c r="RP58" s="159">
        <v>7.5706571930511553</v>
      </c>
      <c r="RQ58" s="159">
        <v>6.9802927100088112</v>
      </c>
      <c r="RR58" s="159">
        <v>6.9802927100088112</v>
      </c>
      <c r="RS58" s="159">
        <v>7.5706571930511553</v>
      </c>
      <c r="RT58" s="159">
        <v>6.9802927100088112</v>
      </c>
      <c r="RU58" s="159">
        <v>8.161021676093501</v>
      </c>
      <c r="RV58" s="159">
        <v>6.9802927100088112</v>
      </c>
      <c r="RW58" s="159">
        <v>8.161021676093501</v>
      </c>
      <c r="RX58" s="159">
        <v>6.9802927100088112</v>
      </c>
      <c r="RY58" s="159">
        <v>8.161021676093501</v>
      </c>
      <c r="RZ58" s="159">
        <v>6.9802927100088112</v>
      </c>
      <c r="SA58" s="159">
        <v>6.9802927100088112</v>
      </c>
      <c r="SB58" s="159">
        <v>7.5706571930511553</v>
      </c>
      <c r="SC58" s="159">
        <v>7.5706571930511553</v>
      </c>
      <c r="SD58" s="159">
        <v>6.9802927100088112</v>
      </c>
      <c r="SE58" s="159">
        <v>6.9802927100088112</v>
      </c>
      <c r="SF58" s="159">
        <v>6.9802927100088112</v>
      </c>
      <c r="SG58" s="159">
        <v>6.9802927100088112</v>
      </c>
    </row>
    <row r="59" spans="1:501" x14ac:dyDescent="0.35">
      <c r="A59" s="158">
        <v>2045</v>
      </c>
      <c r="B59" s="159">
        <v>8.3774569890184303</v>
      </c>
      <c r="C59" s="159">
        <v>7.0587229651774486</v>
      </c>
      <c r="D59" s="159">
        <v>7.7180899770979394</v>
      </c>
      <c r="E59" s="159">
        <v>7.0587229651774486</v>
      </c>
      <c r="F59" s="159">
        <v>7.7180899770979394</v>
      </c>
      <c r="G59" s="159">
        <v>7.0587229651774486</v>
      </c>
      <c r="H59" s="159">
        <v>7.0587229651774486</v>
      </c>
      <c r="I59" s="159">
        <v>7.0587229651774486</v>
      </c>
      <c r="J59" s="159">
        <v>7.0587229651774486</v>
      </c>
      <c r="K59" s="159">
        <v>7.7180899770979394</v>
      </c>
      <c r="L59" s="159">
        <v>7.0587229651774486</v>
      </c>
      <c r="M59" s="159">
        <v>7.7180899770979394</v>
      </c>
      <c r="N59" s="159">
        <v>7.0587229651774486</v>
      </c>
      <c r="O59" s="159">
        <v>7.0587229651774486</v>
      </c>
      <c r="P59" s="159">
        <v>7.0587229651774486</v>
      </c>
      <c r="Q59" s="159">
        <v>7.7180899770979394</v>
      </c>
      <c r="R59" s="159">
        <v>7.0587229651774486</v>
      </c>
      <c r="S59" s="159">
        <v>7.0587229651774486</v>
      </c>
      <c r="T59" s="159">
        <v>7.0587229651774486</v>
      </c>
      <c r="U59" s="159">
        <v>8.3774569890184303</v>
      </c>
      <c r="V59" s="159">
        <v>7.0587229651774486</v>
      </c>
      <c r="W59" s="159">
        <v>7.0587229651774486</v>
      </c>
      <c r="X59" s="159">
        <v>7.0587229651774486</v>
      </c>
      <c r="Y59" s="159">
        <v>7.0587229651774486</v>
      </c>
      <c r="Z59" s="159">
        <v>7.0587229651774486</v>
      </c>
      <c r="AA59" s="159">
        <v>7.0587229651774486</v>
      </c>
      <c r="AB59" s="159">
        <v>7.0587229651774486</v>
      </c>
      <c r="AC59" s="159">
        <v>7.0587229651774486</v>
      </c>
      <c r="AD59" s="159">
        <v>7.0587229651774486</v>
      </c>
      <c r="AE59" s="159">
        <v>8.3774569890184303</v>
      </c>
      <c r="AF59" s="159">
        <v>7.7180899770979394</v>
      </c>
      <c r="AG59" s="159">
        <v>7.0587229651774486</v>
      </c>
      <c r="AH59" s="159">
        <v>7.0587229651774486</v>
      </c>
      <c r="AI59" s="159">
        <v>7.0587229651774486</v>
      </c>
      <c r="AJ59" s="159">
        <v>7.0587229651774486</v>
      </c>
      <c r="AK59" s="159">
        <v>8.3774569890184303</v>
      </c>
      <c r="AL59" s="159">
        <v>7.7180899770979394</v>
      </c>
      <c r="AM59" s="159">
        <v>7.0587229651774486</v>
      </c>
      <c r="AN59" s="159">
        <v>7.7180899770979394</v>
      </c>
      <c r="AO59" s="159">
        <v>8.3774569890184303</v>
      </c>
      <c r="AP59" s="159">
        <v>7.7180899770979394</v>
      </c>
      <c r="AQ59" s="159">
        <v>7.0587229651774486</v>
      </c>
      <c r="AR59" s="159">
        <v>7.7180899770979394</v>
      </c>
      <c r="AS59" s="159">
        <v>7.0587229651774486</v>
      </c>
      <c r="AT59" s="159">
        <v>8.3774569890184303</v>
      </c>
      <c r="AU59" s="159">
        <v>7.0587229651774486</v>
      </c>
      <c r="AV59" s="159">
        <v>8.3774569890184303</v>
      </c>
      <c r="AW59" s="159">
        <v>7.0587229651774486</v>
      </c>
      <c r="AX59" s="159">
        <v>7.0587229651774486</v>
      </c>
      <c r="AY59" s="159">
        <v>7.0587229651774486</v>
      </c>
      <c r="AZ59" s="159">
        <v>7.7180899770979394</v>
      </c>
      <c r="BA59" s="159">
        <v>7.0587229651774486</v>
      </c>
      <c r="BB59" s="159">
        <v>8.3774569890184303</v>
      </c>
      <c r="BC59" s="159">
        <v>7.0587229651774486</v>
      </c>
      <c r="BD59" s="159">
        <v>7.0587229651774486</v>
      </c>
      <c r="BE59" s="159">
        <v>7.7180899770979394</v>
      </c>
      <c r="BF59" s="159">
        <v>8.3774569890184303</v>
      </c>
      <c r="BG59" s="159">
        <v>7.0587229651774486</v>
      </c>
      <c r="BH59" s="159">
        <v>7.0587229651774486</v>
      </c>
      <c r="BI59" s="159">
        <v>8.3774569890184303</v>
      </c>
      <c r="BJ59" s="159">
        <v>7.0587229651774486</v>
      </c>
      <c r="BK59" s="159">
        <v>7.0587229651774486</v>
      </c>
      <c r="BL59" s="159">
        <v>7.7180899770979394</v>
      </c>
      <c r="BM59" s="159">
        <v>8.3774569890184303</v>
      </c>
      <c r="BN59" s="159">
        <v>7.0587229651774486</v>
      </c>
      <c r="BO59" s="159">
        <v>7.0587229651774486</v>
      </c>
      <c r="BP59" s="159">
        <v>7.7180899770979394</v>
      </c>
      <c r="BQ59" s="159">
        <v>7.0587229651774486</v>
      </c>
      <c r="BR59" s="159">
        <v>7.7180899770979394</v>
      </c>
      <c r="BS59" s="159">
        <v>7.0587229651774486</v>
      </c>
      <c r="BT59" s="159">
        <v>7.7180899770979394</v>
      </c>
      <c r="BU59" s="159">
        <v>8.3774569890184303</v>
      </c>
      <c r="BV59" s="159">
        <v>7.0587229651774486</v>
      </c>
      <c r="BW59" s="159">
        <v>7.0587229651774486</v>
      </c>
      <c r="BX59" s="159">
        <v>7.7180899770979394</v>
      </c>
      <c r="BY59" s="159">
        <v>7.7180899770979394</v>
      </c>
      <c r="BZ59" s="159">
        <v>8.3774569890184303</v>
      </c>
      <c r="CA59" s="159">
        <v>8.3774569890184303</v>
      </c>
      <c r="CB59" s="159">
        <v>7.0587229651774486</v>
      </c>
      <c r="CC59" s="159">
        <v>7.0587229651774486</v>
      </c>
      <c r="CD59" s="159">
        <v>7.0587229651774486</v>
      </c>
      <c r="CE59" s="159">
        <v>7.7180899770979394</v>
      </c>
      <c r="CF59" s="159">
        <v>7.0587229651774486</v>
      </c>
      <c r="CG59" s="159">
        <v>8.3774569890184303</v>
      </c>
      <c r="CH59" s="159">
        <v>7.0587229651774486</v>
      </c>
      <c r="CI59" s="159">
        <v>7.0587229651774486</v>
      </c>
      <c r="CJ59" s="159">
        <v>7.0587229651774486</v>
      </c>
      <c r="CK59" s="159">
        <v>7.0587229651774486</v>
      </c>
      <c r="CL59" s="159">
        <v>7.0587229651774486</v>
      </c>
      <c r="CM59" s="159">
        <v>7.0587229651774486</v>
      </c>
      <c r="CN59" s="159">
        <v>7.0587229651774486</v>
      </c>
      <c r="CO59" s="159">
        <v>7.0587229651774486</v>
      </c>
      <c r="CP59" s="159">
        <v>7.7180899770979394</v>
      </c>
      <c r="CQ59" s="159">
        <v>7.0587229651774486</v>
      </c>
      <c r="CR59" s="159">
        <v>7.0587229651774486</v>
      </c>
      <c r="CS59" s="159">
        <v>7.7180899770979394</v>
      </c>
      <c r="CT59" s="159">
        <v>8.3774569890184303</v>
      </c>
      <c r="CU59" s="159">
        <v>7.0587229651774486</v>
      </c>
      <c r="CV59" s="159">
        <v>7.0587229651774486</v>
      </c>
      <c r="CW59" s="159">
        <v>8.3774569890184303</v>
      </c>
      <c r="CX59" s="159">
        <v>7.7180899770979394</v>
      </c>
      <c r="CY59" s="159">
        <v>7.0587229651774486</v>
      </c>
      <c r="CZ59" s="159">
        <v>7.7180899770979394</v>
      </c>
      <c r="DA59" s="159">
        <v>7.0587229651774486</v>
      </c>
      <c r="DB59" s="159">
        <v>7.0587229651774486</v>
      </c>
      <c r="DC59" s="159">
        <v>7.0587229651774486</v>
      </c>
      <c r="DD59" s="159">
        <v>7.0587229651774486</v>
      </c>
      <c r="DE59" s="159">
        <v>8.3774569890184303</v>
      </c>
      <c r="DF59" s="159">
        <v>7.0587229651774486</v>
      </c>
      <c r="DG59" s="159">
        <v>8.3774569890184303</v>
      </c>
      <c r="DH59" s="159">
        <v>8.3774569890184303</v>
      </c>
      <c r="DI59" s="159">
        <v>7.0587229651774486</v>
      </c>
      <c r="DJ59" s="159">
        <v>8.3774569890184303</v>
      </c>
      <c r="DK59" s="159">
        <v>7.0587229651774486</v>
      </c>
      <c r="DL59" s="159">
        <v>7.0587229651774486</v>
      </c>
      <c r="DM59" s="159">
        <v>7.0587229651774486</v>
      </c>
      <c r="DN59" s="159">
        <v>7.0587229651774486</v>
      </c>
      <c r="DO59" s="159">
        <v>8.3774569890184303</v>
      </c>
      <c r="DP59" s="159">
        <v>7.7180899770979394</v>
      </c>
      <c r="DQ59" s="159">
        <v>7.7180899770979394</v>
      </c>
      <c r="DR59" s="159">
        <v>8.3774569890184303</v>
      </c>
      <c r="DS59" s="159">
        <v>7.0587229651774486</v>
      </c>
      <c r="DT59" s="159">
        <v>7.0587229651774486</v>
      </c>
      <c r="DU59" s="159">
        <v>7.0587229651774486</v>
      </c>
      <c r="DV59" s="159">
        <v>7.7180899770979394</v>
      </c>
      <c r="DW59" s="159">
        <v>7.0587229651774486</v>
      </c>
      <c r="DX59" s="159">
        <v>7.0587229651774486</v>
      </c>
      <c r="DY59" s="159">
        <v>7.0587229651774486</v>
      </c>
      <c r="DZ59" s="159">
        <v>7.7180899770979394</v>
      </c>
      <c r="EA59" s="159">
        <v>7.7180899770979394</v>
      </c>
      <c r="EB59" s="159">
        <v>7.7180899770979394</v>
      </c>
      <c r="EC59" s="159">
        <v>7.0587229651774486</v>
      </c>
      <c r="ED59" s="159">
        <v>7.0587229651774486</v>
      </c>
      <c r="EE59" s="159">
        <v>7.0587229651774486</v>
      </c>
      <c r="EF59" s="159">
        <v>7.0587229651774486</v>
      </c>
      <c r="EG59" s="159">
        <v>8.3774569890184303</v>
      </c>
      <c r="EH59" s="159">
        <v>8.3774569890184303</v>
      </c>
      <c r="EI59" s="159">
        <v>8.3774569890184303</v>
      </c>
      <c r="EJ59" s="159">
        <v>7.0587229651774486</v>
      </c>
      <c r="EK59" s="159">
        <v>7.0587229651774486</v>
      </c>
      <c r="EL59" s="159">
        <v>8.3774569890184303</v>
      </c>
      <c r="EM59" s="159">
        <v>7.0587229651774486</v>
      </c>
      <c r="EN59" s="159">
        <v>7.0587229651774486</v>
      </c>
      <c r="EO59" s="159">
        <v>8.3774569890184303</v>
      </c>
      <c r="EP59" s="159">
        <v>7.0587229651774486</v>
      </c>
      <c r="EQ59" s="159">
        <v>8.3774569890184303</v>
      </c>
      <c r="ER59" s="159">
        <v>7.7180899770979394</v>
      </c>
      <c r="ES59" s="159">
        <v>8.3774569890184303</v>
      </c>
      <c r="ET59" s="159">
        <v>7.0587229651774486</v>
      </c>
      <c r="EU59" s="159">
        <v>7.0587229651774486</v>
      </c>
      <c r="EV59" s="159">
        <v>8.3774569890184303</v>
      </c>
      <c r="EW59" s="159">
        <v>7.0587229651774486</v>
      </c>
      <c r="EX59" s="159">
        <v>7.0587229651774486</v>
      </c>
      <c r="EY59" s="159">
        <v>7.0587229651774486</v>
      </c>
      <c r="EZ59" s="159">
        <v>7.7180899770979394</v>
      </c>
      <c r="FA59" s="159">
        <v>8.3774569890184303</v>
      </c>
      <c r="FB59" s="159">
        <v>7.0587229651774486</v>
      </c>
      <c r="FC59" s="159">
        <v>8.3774569890184303</v>
      </c>
      <c r="FD59" s="159">
        <v>7.0587229651774486</v>
      </c>
      <c r="FE59" s="159">
        <v>7.0587229651774486</v>
      </c>
      <c r="FF59" s="159">
        <v>7.0587229651774486</v>
      </c>
      <c r="FG59" s="159">
        <v>7.0587229651774486</v>
      </c>
      <c r="FH59" s="159">
        <v>7.0587229651774486</v>
      </c>
      <c r="FI59" s="159">
        <v>7.0587229651774486</v>
      </c>
      <c r="FJ59" s="159">
        <v>7.0587229651774486</v>
      </c>
      <c r="FK59" s="159">
        <v>7.0587229651774486</v>
      </c>
      <c r="FL59" s="159">
        <v>8.3774569890184303</v>
      </c>
      <c r="FM59" s="159">
        <v>8.3774569890184303</v>
      </c>
      <c r="FN59" s="159">
        <v>8.3774569890184303</v>
      </c>
      <c r="FO59" s="159">
        <v>8.3774569890184303</v>
      </c>
      <c r="FP59" s="159">
        <v>7.0587229651774486</v>
      </c>
      <c r="FQ59" s="159">
        <v>7.0587229651774486</v>
      </c>
      <c r="FR59" s="159">
        <v>7.0587229651774486</v>
      </c>
      <c r="FS59" s="159">
        <v>7.0587229651774486</v>
      </c>
      <c r="FT59" s="159">
        <v>7.0587229651774486</v>
      </c>
      <c r="FU59" s="159">
        <v>8.3774569890184303</v>
      </c>
      <c r="FV59" s="159">
        <v>7.0587229651774486</v>
      </c>
      <c r="FW59" s="159">
        <v>8.3774569890184303</v>
      </c>
      <c r="FX59" s="159">
        <v>7.0587229651774486</v>
      </c>
      <c r="FY59" s="159">
        <v>8.3774569890184303</v>
      </c>
      <c r="FZ59" s="159">
        <v>7.7180899770979394</v>
      </c>
      <c r="GA59" s="159">
        <v>7.0587229651774486</v>
      </c>
      <c r="GB59" s="159">
        <v>7.0587229651774486</v>
      </c>
      <c r="GC59" s="159">
        <v>7.0587229651774486</v>
      </c>
      <c r="GD59" s="159">
        <v>7.0587229651774486</v>
      </c>
      <c r="GE59" s="159">
        <v>7.0587229651774486</v>
      </c>
      <c r="GF59" s="159">
        <v>7.0587229651774486</v>
      </c>
      <c r="GG59" s="159">
        <v>8.3774569890184303</v>
      </c>
      <c r="GH59" s="159">
        <v>7.0587229651774486</v>
      </c>
      <c r="GI59" s="159">
        <v>7.0587229651774486</v>
      </c>
      <c r="GJ59" s="159">
        <v>7.0587229651774486</v>
      </c>
      <c r="GK59" s="159">
        <v>7.0587229651774486</v>
      </c>
      <c r="GL59" s="159">
        <v>7.0587229651774486</v>
      </c>
      <c r="GM59" s="159">
        <v>7.0587229651774486</v>
      </c>
      <c r="GN59" s="159">
        <v>7.0587229651774486</v>
      </c>
      <c r="GO59" s="159">
        <v>8.3774569890184303</v>
      </c>
      <c r="GP59" s="159">
        <v>8.3774569890184303</v>
      </c>
      <c r="GQ59" s="159">
        <v>7.0587229651774486</v>
      </c>
      <c r="GR59" s="159">
        <v>7.0587229651774486</v>
      </c>
      <c r="GS59" s="159">
        <v>7.0587229651774486</v>
      </c>
      <c r="GT59" s="159">
        <v>7.0587229651774486</v>
      </c>
      <c r="GU59" s="159">
        <v>7.7180899770979394</v>
      </c>
      <c r="GV59" s="159">
        <v>7.0587229651774486</v>
      </c>
      <c r="GW59" s="159">
        <v>7.7180899770979394</v>
      </c>
      <c r="GX59" s="159">
        <v>7.7180899770979394</v>
      </c>
      <c r="GY59" s="159">
        <v>7.0587229651774486</v>
      </c>
      <c r="GZ59" s="159">
        <v>7.0587229651774486</v>
      </c>
      <c r="HA59" s="159">
        <v>7.0587229651774486</v>
      </c>
      <c r="HB59" s="159">
        <v>8.3774569890184303</v>
      </c>
      <c r="HC59" s="159">
        <v>7.0587229651774486</v>
      </c>
      <c r="HD59" s="159">
        <v>7.0587229651774486</v>
      </c>
      <c r="HE59" s="159">
        <v>7.0587229651774486</v>
      </c>
      <c r="HF59" s="159">
        <v>8.3774569890184303</v>
      </c>
      <c r="HG59" s="159">
        <v>7.7180899770979394</v>
      </c>
      <c r="HH59" s="159">
        <v>8.3774569890184303</v>
      </c>
      <c r="HI59" s="159">
        <v>7.7180899770979394</v>
      </c>
      <c r="HJ59" s="159">
        <v>7.0587229651774486</v>
      </c>
      <c r="HK59" s="159">
        <v>7.7180899770979394</v>
      </c>
      <c r="HL59" s="159">
        <v>7.0587229651774486</v>
      </c>
      <c r="HM59" s="159">
        <v>7.0587229651774486</v>
      </c>
      <c r="HN59" s="159">
        <v>7.0587229651774486</v>
      </c>
      <c r="HO59" s="159">
        <v>7.0587229651774486</v>
      </c>
      <c r="HP59" s="159">
        <v>7.0587229651774486</v>
      </c>
      <c r="HQ59" s="159">
        <v>7.0587229651774486</v>
      </c>
      <c r="HR59" s="159">
        <v>8.3774569890184303</v>
      </c>
      <c r="HS59" s="159">
        <v>7.0587229651774486</v>
      </c>
      <c r="HT59" s="159">
        <v>7.7180899770979394</v>
      </c>
      <c r="HU59" s="159">
        <v>7.0587229651774486</v>
      </c>
      <c r="HV59" s="159">
        <v>7.0587229651774486</v>
      </c>
      <c r="HW59" s="159">
        <v>7.0587229651774486</v>
      </c>
      <c r="HX59" s="159">
        <v>8.3774569890184303</v>
      </c>
      <c r="HY59" s="159">
        <v>7.0587229651774486</v>
      </c>
      <c r="HZ59" s="159">
        <v>8.3774569890184303</v>
      </c>
      <c r="IA59" s="159">
        <v>7.0587229651774486</v>
      </c>
      <c r="IB59" s="159">
        <v>7.7180899770979394</v>
      </c>
      <c r="IC59" s="159">
        <v>7.0587229651774486</v>
      </c>
      <c r="ID59" s="159">
        <v>7.0587229651774486</v>
      </c>
      <c r="IE59" s="159">
        <v>7.0587229651774486</v>
      </c>
      <c r="IF59" s="159">
        <v>8.3774569890184303</v>
      </c>
      <c r="IG59" s="159">
        <v>7.0587229651774486</v>
      </c>
      <c r="IH59" s="159">
        <v>7.7180899770979394</v>
      </c>
      <c r="II59" s="159">
        <v>7.0587229651774486</v>
      </c>
      <c r="IJ59" s="159">
        <v>8.3774569890184303</v>
      </c>
      <c r="IK59" s="159">
        <v>7.0587229651774486</v>
      </c>
      <c r="IL59" s="159">
        <v>7.0587229651774486</v>
      </c>
      <c r="IM59" s="159">
        <v>7.0587229651774486</v>
      </c>
      <c r="IN59" s="159">
        <v>7.7180899770979394</v>
      </c>
      <c r="IO59" s="159">
        <v>8.3774569890184303</v>
      </c>
      <c r="IP59" s="159">
        <v>8.3774569890184303</v>
      </c>
      <c r="IQ59" s="159">
        <v>8.3774569890184303</v>
      </c>
      <c r="IR59" s="159">
        <v>7.0587229651774486</v>
      </c>
      <c r="IS59" s="159">
        <v>7.7180899770979394</v>
      </c>
      <c r="IT59" s="159">
        <v>8.3774569890184303</v>
      </c>
      <c r="IU59" s="159">
        <v>7.7180899770979394</v>
      </c>
      <c r="IV59" s="159">
        <v>7.0587229651774486</v>
      </c>
      <c r="IW59" s="159">
        <v>7.7180899770979394</v>
      </c>
      <c r="IX59" s="159">
        <v>8.3774569890184303</v>
      </c>
      <c r="IY59" s="159">
        <v>7.0587229651774486</v>
      </c>
      <c r="IZ59" s="159">
        <v>7.0587229651774486</v>
      </c>
      <c r="JA59" s="159">
        <v>8.3774569890184303</v>
      </c>
      <c r="JB59" s="159">
        <v>7.0587229651774486</v>
      </c>
      <c r="JC59" s="159">
        <v>7.0587229651774486</v>
      </c>
      <c r="JD59" s="159">
        <v>8.3774569890184303</v>
      </c>
      <c r="JE59" s="159">
        <v>7.0587229651774486</v>
      </c>
      <c r="JF59" s="159">
        <v>7.7180899770979394</v>
      </c>
      <c r="JG59" s="159">
        <v>8.3774569890184303</v>
      </c>
      <c r="JH59" s="159">
        <v>7.0587229651774486</v>
      </c>
      <c r="JI59" s="159">
        <v>7.0587229651774486</v>
      </c>
      <c r="JJ59" s="159">
        <v>7.0587229651774486</v>
      </c>
      <c r="JK59" s="159">
        <v>7.7180899770979394</v>
      </c>
      <c r="JL59" s="159">
        <v>7.0587229651774486</v>
      </c>
      <c r="JM59" s="159">
        <v>7.0587229651774486</v>
      </c>
      <c r="JN59" s="159">
        <v>7.0587229651774486</v>
      </c>
      <c r="JO59" s="159">
        <v>7.0587229651774486</v>
      </c>
      <c r="JP59" s="159">
        <v>7.0587229651774486</v>
      </c>
      <c r="JQ59" s="159">
        <v>7.0587229651774486</v>
      </c>
      <c r="JR59" s="159">
        <v>7.0587229651774486</v>
      </c>
      <c r="JS59" s="159">
        <v>7.0587229651774486</v>
      </c>
      <c r="JT59" s="159">
        <v>8.3774569890184303</v>
      </c>
      <c r="JU59" s="159">
        <v>7.0587229651774486</v>
      </c>
      <c r="JV59" s="159">
        <v>7.0587229651774486</v>
      </c>
      <c r="JW59" s="159">
        <v>8.3774569890184303</v>
      </c>
      <c r="JX59" s="159">
        <v>7.0587229651774486</v>
      </c>
      <c r="JY59" s="159">
        <v>7.0587229651774486</v>
      </c>
      <c r="JZ59" s="159">
        <v>7.7180899770979394</v>
      </c>
      <c r="KA59" s="159">
        <v>7.7180899770979394</v>
      </c>
      <c r="KB59" s="159">
        <v>7.0587229651774486</v>
      </c>
      <c r="KC59" s="159">
        <v>7.0587229651774486</v>
      </c>
      <c r="KD59" s="159">
        <v>7.0587229651774486</v>
      </c>
      <c r="KE59" s="159">
        <v>7.0587229651774486</v>
      </c>
      <c r="KF59" s="159">
        <v>7.7180899770979394</v>
      </c>
      <c r="KG59" s="159">
        <v>7.0587229651774486</v>
      </c>
      <c r="KH59" s="159">
        <v>7.7180899770979394</v>
      </c>
      <c r="KI59" s="159">
        <v>7.0587229651774486</v>
      </c>
      <c r="KJ59" s="159">
        <v>7.0587229651774486</v>
      </c>
      <c r="KK59" s="159">
        <v>7.0587229651774486</v>
      </c>
      <c r="KL59" s="159">
        <v>7.0587229651774486</v>
      </c>
      <c r="KM59" s="159">
        <v>7.0587229651774486</v>
      </c>
      <c r="KN59" s="159">
        <v>7.0587229651774486</v>
      </c>
      <c r="KO59" s="159">
        <v>7.0587229651774486</v>
      </c>
      <c r="KP59" s="159">
        <v>7.0587229651774486</v>
      </c>
      <c r="KQ59" s="159">
        <v>7.7180899770979394</v>
      </c>
      <c r="KR59" s="159">
        <v>7.0587229651774486</v>
      </c>
      <c r="KS59" s="159">
        <v>8.3774569890184303</v>
      </c>
      <c r="KT59" s="159">
        <v>7.7180899770979394</v>
      </c>
      <c r="KU59" s="159">
        <v>8.3774569890184303</v>
      </c>
      <c r="KV59" s="159">
        <v>7.0587229651774486</v>
      </c>
      <c r="KW59" s="159">
        <v>7.7180899770979394</v>
      </c>
      <c r="KX59" s="159">
        <v>7.0587229651774486</v>
      </c>
      <c r="KY59" s="159">
        <v>7.7180899770979394</v>
      </c>
      <c r="KZ59" s="159">
        <v>7.7180899770979394</v>
      </c>
      <c r="LA59" s="159">
        <v>8.3774569890184303</v>
      </c>
      <c r="LB59" s="159">
        <v>7.0587229651774486</v>
      </c>
      <c r="LC59" s="159">
        <v>8.3774569890184303</v>
      </c>
      <c r="LD59" s="159">
        <v>7.0587229651774486</v>
      </c>
      <c r="LE59" s="159">
        <v>7.0587229651774486</v>
      </c>
      <c r="LF59" s="159">
        <v>7.7180899770979394</v>
      </c>
      <c r="LG59" s="159">
        <v>7.0587229651774486</v>
      </c>
      <c r="LH59" s="159">
        <v>7.0587229651774486</v>
      </c>
      <c r="LI59" s="159">
        <v>7.0587229651774486</v>
      </c>
      <c r="LJ59" s="159">
        <v>8.3774569890184303</v>
      </c>
      <c r="LK59" s="159">
        <v>7.7180899770979394</v>
      </c>
      <c r="LL59" s="159">
        <v>8.3774569890184303</v>
      </c>
      <c r="LM59" s="159">
        <v>7.0587229651774486</v>
      </c>
      <c r="LN59" s="159">
        <v>8.3774569890184303</v>
      </c>
      <c r="LO59" s="159">
        <v>7.0587229651774486</v>
      </c>
      <c r="LP59" s="159">
        <v>7.0587229651774486</v>
      </c>
      <c r="LQ59" s="159">
        <v>7.0587229651774486</v>
      </c>
      <c r="LR59" s="159">
        <v>7.0587229651774486</v>
      </c>
      <c r="LS59" s="159">
        <v>7.0587229651774486</v>
      </c>
      <c r="LT59" s="159">
        <v>7.0587229651774486</v>
      </c>
      <c r="LU59" s="159">
        <v>7.0587229651774486</v>
      </c>
      <c r="LV59" s="159">
        <v>8.3774569890184303</v>
      </c>
      <c r="LW59" s="159">
        <v>7.0587229651774486</v>
      </c>
      <c r="LX59" s="159">
        <v>7.0587229651774486</v>
      </c>
      <c r="LY59" s="159">
        <v>8.3774569890184303</v>
      </c>
      <c r="LZ59" s="159">
        <v>7.7180899770979394</v>
      </c>
      <c r="MA59" s="159">
        <v>7.0587229651774486</v>
      </c>
      <c r="MB59" s="159">
        <v>7.0587229651774486</v>
      </c>
      <c r="MC59" s="159">
        <v>7.0587229651774486</v>
      </c>
      <c r="MD59" s="159">
        <v>8.3774569890184303</v>
      </c>
      <c r="ME59" s="159">
        <v>7.7180899770979394</v>
      </c>
      <c r="MF59" s="159">
        <v>7.0587229651774486</v>
      </c>
      <c r="MG59" s="159">
        <v>7.0587229651774486</v>
      </c>
      <c r="MH59" s="159">
        <v>8.3774569890184303</v>
      </c>
      <c r="MI59" s="159">
        <v>7.0587229651774486</v>
      </c>
      <c r="MJ59" s="159">
        <v>8.3774569890184303</v>
      </c>
      <c r="MK59" s="159">
        <v>7.0587229651774486</v>
      </c>
      <c r="ML59" s="159">
        <v>7.0587229651774486</v>
      </c>
      <c r="MM59" s="159">
        <v>7.0587229651774486</v>
      </c>
      <c r="MN59" s="159">
        <v>7.7180899770979394</v>
      </c>
      <c r="MO59" s="159">
        <v>7.0587229651774486</v>
      </c>
      <c r="MP59" s="159">
        <v>8.3774569890184303</v>
      </c>
      <c r="MQ59" s="159">
        <v>7.0587229651774486</v>
      </c>
      <c r="MR59" s="159">
        <v>7.7180899770979394</v>
      </c>
      <c r="MS59" s="159">
        <v>7.0587229651774486</v>
      </c>
      <c r="MT59" s="159">
        <v>7.0587229651774486</v>
      </c>
      <c r="MU59" s="159">
        <v>7.0587229651774486</v>
      </c>
      <c r="MV59" s="159">
        <v>7.7180899770979394</v>
      </c>
      <c r="MW59" s="159">
        <v>8.3774569890184303</v>
      </c>
      <c r="MX59" s="159">
        <v>7.0587229651774486</v>
      </c>
      <c r="MY59" s="159">
        <v>7.0587229651774486</v>
      </c>
      <c r="MZ59" s="159">
        <v>8.3774569890184303</v>
      </c>
      <c r="NA59" s="159">
        <v>7.0587229651774486</v>
      </c>
      <c r="NB59" s="159">
        <v>7.0587229651774486</v>
      </c>
      <c r="NC59" s="159">
        <v>7.0587229651774486</v>
      </c>
      <c r="ND59" s="159">
        <v>8.3774569890184303</v>
      </c>
      <c r="NE59" s="159">
        <v>7.0587229651774486</v>
      </c>
      <c r="NF59" s="159">
        <v>7.0587229651774486</v>
      </c>
      <c r="NG59" s="159">
        <v>7.0587229651774486</v>
      </c>
      <c r="NH59" s="159">
        <v>7.0587229651774486</v>
      </c>
      <c r="NI59" s="159">
        <v>7.7180899770979394</v>
      </c>
      <c r="NJ59" s="159">
        <v>7.0587229651774486</v>
      </c>
      <c r="NK59" s="159">
        <v>7.7180899770979394</v>
      </c>
      <c r="NL59" s="159">
        <v>8.3774569890184303</v>
      </c>
      <c r="NM59" s="159">
        <v>7.0587229651774486</v>
      </c>
      <c r="NN59" s="159">
        <v>7.0587229651774486</v>
      </c>
      <c r="NO59" s="159">
        <v>7.0587229651774486</v>
      </c>
      <c r="NP59" s="159">
        <v>7.0587229651774486</v>
      </c>
      <c r="NQ59" s="159">
        <v>7.7180899770979394</v>
      </c>
      <c r="NR59" s="159">
        <v>7.7180899770979394</v>
      </c>
      <c r="NS59" s="159">
        <v>7.0587229651774486</v>
      </c>
      <c r="NT59" s="159">
        <v>7.0587229651774486</v>
      </c>
      <c r="NU59" s="159">
        <v>7.0587229651774486</v>
      </c>
      <c r="NV59" s="159">
        <v>8.3774569890184303</v>
      </c>
      <c r="NW59" s="159">
        <v>7.0587229651774486</v>
      </c>
      <c r="NX59" s="159">
        <v>7.0587229651774486</v>
      </c>
      <c r="NY59" s="159">
        <v>7.0587229651774486</v>
      </c>
      <c r="NZ59" s="159">
        <v>7.7180899770979394</v>
      </c>
      <c r="OA59" s="159">
        <v>7.7180899770979394</v>
      </c>
      <c r="OB59" s="159">
        <v>7.0587229651774486</v>
      </c>
      <c r="OC59" s="159">
        <v>7.0587229651774486</v>
      </c>
      <c r="OD59" s="159">
        <v>8.3774569890184303</v>
      </c>
      <c r="OE59" s="159">
        <v>7.0587229651774486</v>
      </c>
      <c r="OF59" s="159">
        <v>7.7180899770979394</v>
      </c>
      <c r="OG59" s="159">
        <v>7.0587229651774486</v>
      </c>
      <c r="OH59" s="159">
        <v>7.0587229651774486</v>
      </c>
      <c r="OI59" s="159">
        <v>7.0587229651774486</v>
      </c>
      <c r="OJ59" s="159">
        <v>7.7180899770979394</v>
      </c>
      <c r="OK59" s="159">
        <v>7.0587229651774486</v>
      </c>
      <c r="OL59" s="159">
        <v>7.0587229651774486</v>
      </c>
      <c r="OM59" s="159">
        <v>7.7180899770979394</v>
      </c>
      <c r="ON59" s="159">
        <v>7.0587229651774486</v>
      </c>
      <c r="OO59" s="159">
        <v>7.0587229651774486</v>
      </c>
      <c r="OP59" s="159">
        <v>8.3774569890184303</v>
      </c>
      <c r="OQ59" s="159">
        <v>7.0587229651774486</v>
      </c>
      <c r="OR59" s="159">
        <v>7.7180899770979394</v>
      </c>
      <c r="OS59" s="159">
        <v>7.0587229651774486</v>
      </c>
      <c r="OT59" s="159">
        <v>7.0587229651774486</v>
      </c>
      <c r="OU59" s="159">
        <v>7.7180899770979394</v>
      </c>
      <c r="OV59" s="159">
        <v>8.3774569890184303</v>
      </c>
      <c r="OW59" s="159">
        <v>7.0587229651774486</v>
      </c>
      <c r="OX59" s="159">
        <v>7.7180899770979394</v>
      </c>
      <c r="OY59" s="159">
        <v>7.0587229651774486</v>
      </c>
      <c r="OZ59" s="159">
        <v>8.3774569890184303</v>
      </c>
      <c r="PA59" s="159">
        <v>7.7180899770979394</v>
      </c>
      <c r="PB59" s="159">
        <v>7.0587229651774486</v>
      </c>
      <c r="PC59" s="159">
        <v>7.0587229651774486</v>
      </c>
      <c r="PD59" s="159">
        <v>7.0587229651774486</v>
      </c>
      <c r="PE59" s="159">
        <v>7.7180899770979394</v>
      </c>
      <c r="PF59" s="159">
        <v>7.0587229651774486</v>
      </c>
      <c r="PG59" s="159">
        <v>8.3774569890184303</v>
      </c>
      <c r="PH59" s="159">
        <v>8.3774569890184303</v>
      </c>
      <c r="PI59" s="159">
        <v>7.0587229651774486</v>
      </c>
      <c r="PJ59" s="159">
        <v>7.7180899770979394</v>
      </c>
      <c r="PK59" s="159">
        <v>7.7180899770979394</v>
      </c>
      <c r="PL59" s="159">
        <v>8.3774569890184303</v>
      </c>
      <c r="PM59" s="159">
        <v>7.0587229651774486</v>
      </c>
      <c r="PN59" s="159">
        <v>7.7180899770979394</v>
      </c>
      <c r="PO59" s="159">
        <v>7.7180899770979394</v>
      </c>
      <c r="PP59" s="159">
        <v>7.0587229651774486</v>
      </c>
      <c r="PQ59" s="159">
        <v>7.0587229651774486</v>
      </c>
      <c r="PR59" s="159">
        <v>7.7180899770979394</v>
      </c>
      <c r="PS59" s="159">
        <v>7.0587229651774486</v>
      </c>
      <c r="PT59" s="159">
        <v>7.0587229651774486</v>
      </c>
      <c r="PU59" s="159">
        <v>8.3774569890184303</v>
      </c>
      <c r="PV59" s="159">
        <v>8.3774569890184303</v>
      </c>
      <c r="PW59" s="159">
        <v>8.3774569890184303</v>
      </c>
      <c r="PX59" s="159">
        <v>7.0587229651774486</v>
      </c>
      <c r="PY59" s="159">
        <v>8.3774569890184303</v>
      </c>
      <c r="PZ59" s="159">
        <v>8.3774569890184303</v>
      </c>
      <c r="QA59" s="159">
        <v>7.0587229651774486</v>
      </c>
      <c r="QB59" s="159">
        <v>7.0587229651774486</v>
      </c>
      <c r="QC59" s="159">
        <v>7.7180899770979394</v>
      </c>
      <c r="QD59" s="159">
        <v>8.3774569890184303</v>
      </c>
      <c r="QE59" s="159">
        <v>7.0587229651774486</v>
      </c>
      <c r="QF59" s="159">
        <v>8.3774569890184303</v>
      </c>
      <c r="QG59" s="159">
        <v>7.0587229651774486</v>
      </c>
      <c r="QH59" s="159">
        <v>7.0587229651774486</v>
      </c>
      <c r="QI59" s="159">
        <v>7.0587229651774486</v>
      </c>
      <c r="QJ59" s="159">
        <v>8.3774569890184303</v>
      </c>
      <c r="QK59" s="159">
        <v>7.0587229651774486</v>
      </c>
      <c r="QL59" s="159">
        <v>7.7180899770979394</v>
      </c>
      <c r="QM59" s="159">
        <v>7.7180899770979394</v>
      </c>
      <c r="QN59" s="159">
        <v>7.0587229651774486</v>
      </c>
      <c r="QO59" s="159">
        <v>7.7180899770979394</v>
      </c>
      <c r="QP59" s="159">
        <v>7.0587229651774486</v>
      </c>
      <c r="QQ59" s="159">
        <v>7.0587229651774486</v>
      </c>
      <c r="QR59" s="159">
        <v>7.0587229651774486</v>
      </c>
      <c r="QS59" s="159">
        <v>7.7180899770979394</v>
      </c>
      <c r="QT59" s="159">
        <v>8.3774569890184303</v>
      </c>
      <c r="QU59" s="159">
        <v>7.0587229651774486</v>
      </c>
      <c r="QV59" s="159">
        <v>7.7180899770979394</v>
      </c>
      <c r="QW59" s="159">
        <v>7.0587229651774486</v>
      </c>
      <c r="QX59" s="159">
        <v>7.0587229651774486</v>
      </c>
      <c r="QY59" s="159">
        <v>7.7180899770979394</v>
      </c>
      <c r="QZ59" s="159">
        <v>8.3774569890184303</v>
      </c>
      <c r="RA59" s="159">
        <v>7.0587229651774486</v>
      </c>
      <c r="RB59" s="159">
        <v>7.7180899770979394</v>
      </c>
      <c r="RC59" s="159">
        <v>7.7180899770979394</v>
      </c>
      <c r="RD59" s="159">
        <v>8.3774569890184303</v>
      </c>
      <c r="RE59" s="159">
        <v>7.0587229651774486</v>
      </c>
      <c r="RF59" s="159">
        <v>7.0587229651774486</v>
      </c>
      <c r="RG59" s="159">
        <v>7.7180899770979394</v>
      </c>
      <c r="RH59" s="159">
        <v>7.0587229651774486</v>
      </c>
      <c r="RI59" s="159">
        <v>7.0587229651774486</v>
      </c>
      <c r="RJ59" s="159">
        <v>7.0587229651774486</v>
      </c>
      <c r="RK59" s="159">
        <v>8.3774569890184303</v>
      </c>
      <c r="RL59" s="159">
        <v>7.0587229651774486</v>
      </c>
      <c r="RM59" s="159">
        <v>7.7180899770979394</v>
      </c>
      <c r="RN59" s="159">
        <v>7.0587229651774486</v>
      </c>
      <c r="RO59" s="159">
        <v>7.0587229651774486</v>
      </c>
      <c r="RP59" s="159">
        <v>7.7180899770979394</v>
      </c>
      <c r="RQ59" s="159">
        <v>7.0587229651774486</v>
      </c>
      <c r="RR59" s="159">
        <v>7.0587229651774486</v>
      </c>
      <c r="RS59" s="159">
        <v>7.7180899770979394</v>
      </c>
      <c r="RT59" s="159">
        <v>7.0587229651774486</v>
      </c>
      <c r="RU59" s="159">
        <v>8.3774569890184303</v>
      </c>
      <c r="RV59" s="159">
        <v>7.0587229651774486</v>
      </c>
      <c r="RW59" s="159">
        <v>8.3774569890184303</v>
      </c>
      <c r="RX59" s="159">
        <v>7.0587229651774486</v>
      </c>
      <c r="RY59" s="159">
        <v>8.3774569890184303</v>
      </c>
      <c r="RZ59" s="159">
        <v>7.0587229651774486</v>
      </c>
      <c r="SA59" s="159">
        <v>7.0587229651774486</v>
      </c>
      <c r="SB59" s="159">
        <v>7.7180899770979394</v>
      </c>
      <c r="SC59" s="159">
        <v>7.7180899770979394</v>
      </c>
      <c r="SD59" s="159">
        <v>7.0587229651774486</v>
      </c>
      <c r="SE59" s="159">
        <v>7.0587229651774486</v>
      </c>
      <c r="SF59" s="159">
        <v>7.0587229651774486</v>
      </c>
      <c r="SG59" s="159">
        <v>7.0587229651774486</v>
      </c>
    </row>
    <row r="60" spans="1:501" x14ac:dyDescent="0.35">
      <c r="A60" s="158">
        <v>2046</v>
      </c>
      <c r="B60" s="159">
        <v>8.5992633142510115</v>
      </c>
      <c r="C60" s="159">
        <v>7.1502249295408609</v>
      </c>
      <c r="D60" s="159">
        <v>7.8747441218959366</v>
      </c>
      <c r="E60" s="159">
        <v>7.1502249295408609</v>
      </c>
      <c r="F60" s="159">
        <v>7.8747441218959366</v>
      </c>
      <c r="G60" s="159">
        <v>7.1502249295408609</v>
      </c>
      <c r="H60" s="159">
        <v>7.1502249295408609</v>
      </c>
      <c r="I60" s="159">
        <v>7.1502249295408609</v>
      </c>
      <c r="J60" s="159">
        <v>7.1502249295408609</v>
      </c>
      <c r="K60" s="159">
        <v>7.8747441218959366</v>
      </c>
      <c r="L60" s="159">
        <v>7.1502249295408609</v>
      </c>
      <c r="M60" s="159">
        <v>7.8747441218959366</v>
      </c>
      <c r="N60" s="159">
        <v>7.1502249295408609</v>
      </c>
      <c r="O60" s="159">
        <v>7.1502249295408609</v>
      </c>
      <c r="P60" s="159">
        <v>7.1502249295408609</v>
      </c>
      <c r="Q60" s="159">
        <v>7.8747441218959366</v>
      </c>
      <c r="R60" s="159">
        <v>7.1502249295408609</v>
      </c>
      <c r="S60" s="159">
        <v>7.1502249295408609</v>
      </c>
      <c r="T60" s="159">
        <v>7.1502249295408609</v>
      </c>
      <c r="U60" s="159">
        <v>8.5992633142510115</v>
      </c>
      <c r="V60" s="159">
        <v>7.1502249295408609</v>
      </c>
      <c r="W60" s="159">
        <v>7.1502249295408609</v>
      </c>
      <c r="X60" s="159">
        <v>7.1502249295408609</v>
      </c>
      <c r="Y60" s="159">
        <v>7.1502249295408609</v>
      </c>
      <c r="Z60" s="159">
        <v>7.1502249295408609</v>
      </c>
      <c r="AA60" s="159">
        <v>7.1502249295408609</v>
      </c>
      <c r="AB60" s="159">
        <v>7.1502249295408609</v>
      </c>
      <c r="AC60" s="159">
        <v>7.1502249295408609</v>
      </c>
      <c r="AD60" s="159">
        <v>7.1502249295408609</v>
      </c>
      <c r="AE60" s="159">
        <v>8.5992633142510115</v>
      </c>
      <c r="AF60" s="159">
        <v>7.8747441218959366</v>
      </c>
      <c r="AG60" s="159">
        <v>7.1502249295408609</v>
      </c>
      <c r="AH60" s="159">
        <v>7.1502249295408609</v>
      </c>
      <c r="AI60" s="159">
        <v>7.1502249295408609</v>
      </c>
      <c r="AJ60" s="159">
        <v>7.1502249295408609</v>
      </c>
      <c r="AK60" s="159">
        <v>8.5992633142510115</v>
      </c>
      <c r="AL60" s="159">
        <v>7.8747441218959366</v>
      </c>
      <c r="AM60" s="159">
        <v>7.1502249295408609</v>
      </c>
      <c r="AN60" s="159">
        <v>7.8747441218959366</v>
      </c>
      <c r="AO60" s="159">
        <v>8.5992633142510115</v>
      </c>
      <c r="AP60" s="159">
        <v>7.8747441218959366</v>
      </c>
      <c r="AQ60" s="159">
        <v>7.1502249295408609</v>
      </c>
      <c r="AR60" s="159">
        <v>7.8747441218959366</v>
      </c>
      <c r="AS60" s="159">
        <v>7.1502249295408609</v>
      </c>
      <c r="AT60" s="159">
        <v>8.5992633142510115</v>
      </c>
      <c r="AU60" s="159">
        <v>7.1502249295408609</v>
      </c>
      <c r="AV60" s="159">
        <v>8.5992633142510115</v>
      </c>
      <c r="AW60" s="159">
        <v>7.1502249295408609</v>
      </c>
      <c r="AX60" s="159">
        <v>7.1502249295408609</v>
      </c>
      <c r="AY60" s="159">
        <v>7.1502249295408609</v>
      </c>
      <c r="AZ60" s="159">
        <v>7.8747441218959366</v>
      </c>
      <c r="BA60" s="159">
        <v>7.1502249295408609</v>
      </c>
      <c r="BB60" s="159">
        <v>8.5992633142510115</v>
      </c>
      <c r="BC60" s="159">
        <v>7.1502249295408609</v>
      </c>
      <c r="BD60" s="159">
        <v>7.1502249295408609</v>
      </c>
      <c r="BE60" s="159">
        <v>7.8747441218959366</v>
      </c>
      <c r="BF60" s="159">
        <v>8.5992633142510115</v>
      </c>
      <c r="BG60" s="159">
        <v>7.1502249295408609</v>
      </c>
      <c r="BH60" s="159">
        <v>7.1502249295408609</v>
      </c>
      <c r="BI60" s="159">
        <v>8.5992633142510115</v>
      </c>
      <c r="BJ60" s="159">
        <v>7.1502249295408609</v>
      </c>
      <c r="BK60" s="159">
        <v>7.1502249295408609</v>
      </c>
      <c r="BL60" s="159">
        <v>7.8747441218959366</v>
      </c>
      <c r="BM60" s="159">
        <v>8.5992633142510115</v>
      </c>
      <c r="BN60" s="159">
        <v>7.1502249295408609</v>
      </c>
      <c r="BO60" s="159">
        <v>7.1502249295408609</v>
      </c>
      <c r="BP60" s="159">
        <v>7.8747441218959366</v>
      </c>
      <c r="BQ60" s="159">
        <v>7.1502249295408609</v>
      </c>
      <c r="BR60" s="159">
        <v>7.8747441218959366</v>
      </c>
      <c r="BS60" s="159">
        <v>7.1502249295408609</v>
      </c>
      <c r="BT60" s="159">
        <v>7.8747441218959366</v>
      </c>
      <c r="BU60" s="159">
        <v>8.5992633142510115</v>
      </c>
      <c r="BV60" s="159">
        <v>7.1502249295408609</v>
      </c>
      <c r="BW60" s="159">
        <v>7.1502249295408609</v>
      </c>
      <c r="BX60" s="159">
        <v>7.8747441218959366</v>
      </c>
      <c r="BY60" s="159">
        <v>7.8747441218959366</v>
      </c>
      <c r="BZ60" s="159">
        <v>8.5992633142510115</v>
      </c>
      <c r="CA60" s="159">
        <v>8.5992633142510115</v>
      </c>
      <c r="CB60" s="159">
        <v>7.1502249295408609</v>
      </c>
      <c r="CC60" s="159">
        <v>7.1502249295408609</v>
      </c>
      <c r="CD60" s="159">
        <v>7.1502249295408609</v>
      </c>
      <c r="CE60" s="159">
        <v>7.8747441218959366</v>
      </c>
      <c r="CF60" s="159">
        <v>7.1502249295408609</v>
      </c>
      <c r="CG60" s="159">
        <v>8.5992633142510115</v>
      </c>
      <c r="CH60" s="159">
        <v>7.1502249295408609</v>
      </c>
      <c r="CI60" s="159">
        <v>7.1502249295408609</v>
      </c>
      <c r="CJ60" s="159">
        <v>7.1502249295408609</v>
      </c>
      <c r="CK60" s="159">
        <v>7.1502249295408609</v>
      </c>
      <c r="CL60" s="159">
        <v>7.1502249295408609</v>
      </c>
      <c r="CM60" s="159">
        <v>7.1502249295408609</v>
      </c>
      <c r="CN60" s="159">
        <v>7.1502249295408609</v>
      </c>
      <c r="CO60" s="159">
        <v>7.1502249295408609</v>
      </c>
      <c r="CP60" s="159">
        <v>7.8747441218959366</v>
      </c>
      <c r="CQ60" s="159">
        <v>7.1502249295408609</v>
      </c>
      <c r="CR60" s="159">
        <v>7.1502249295408609</v>
      </c>
      <c r="CS60" s="159">
        <v>7.8747441218959366</v>
      </c>
      <c r="CT60" s="159">
        <v>8.5992633142510115</v>
      </c>
      <c r="CU60" s="159">
        <v>7.1502249295408609</v>
      </c>
      <c r="CV60" s="159">
        <v>7.1502249295408609</v>
      </c>
      <c r="CW60" s="159">
        <v>8.5992633142510115</v>
      </c>
      <c r="CX60" s="159">
        <v>7.8747441218959366</v>
      </c>
      <c r="CY60" s="159">
        <v>7.1502249295408609</v>
      </c>
      <c r="CZ60" s="159">
        <v>7.8747441218959366</v>
      </c>
      <c r="DA60" s="159">
        <v>7.1502249295408609</v>
      </c>
      <c r="DB60" s="159">
        <v>7.1502249295408609</v>
      </c>
      <c r="DC60" s="159">
        <v>7.1502249295408609</v>
      </c>
      <c r="DD60" s="159">
        <v>7.1502249295408609</v>
      </c>
      <c r="DE60" s="159">
        <v>8.5992633142510115</v>
      </c>
      <c r="DF60" s="159">
        <v>7.1502249295408609</v>
      </c>
      <c r="DG60" s="159">
        <v>8.5992633142510115</v>
      </c>
      <c r="DH60" s="159">
        <v>8.5992633142510115</v>
      </c>
      <c r="DI60" s="159">
        <v>7.1502249295408609</v>
      </c>
      <c r="DJ60" s="159">
        <v>8.5992633142510115</v>
      </c>
      <c r="DK60" s="159">
        <v>7.1502249295408609</v>
      </c>
      <c r="DL60" s="159">
        <v>7.1502249295408609</v>
      </c>
      <c r="DM60" s="159">
        <v>7.1502249295408609</v>
      </c>
      <c r="DN60" s="159">
        <v>7.1502249295408609</v>
      </c>
      <c r="DO60" s="159">
        <v>8.5992633142510115</v>
      </c>
      <c r="DP60" s="159">
        <v>7.8747441218959366</v>
      </c>
      <c r="DQ60" s="159">
        <v>7.8747441218959366</v>
      </c>
      <c r="DR60" s="159">
        <v>8.5992633142510115</v>
      </c>
      <c r="DS60" s="159">
        <v>7.1502249295408609</v>
      </c>
      <c r="DT60" s="159">
        <v>7.1502249295408609</v>
      </c>
      <c r="DU60" s="159">
        <v>7.1502249295408609</v>
      </c>
      <c r="DV60" s="159">
        <v>7.8747441218959366</v>
      </c>
      <c r="DW60" s="159">
        <v>7.1502249295408609</v>
      </c>
      <c r="DX60" s="159">
        <v>7.1502249295408609</v>
      </c>
      <c r="DY60" s="159">
        <v>7.1502249295408609</v>
      </c>
      <c r="DZ60" s="159">
        <v>7.8747441218959366</v>
      </c>
      <c r="EA60" s="159">
        <v>7.8747441218959366</v>
      </c>
      <c r="EB60" s="159">
        <v>7.8747441218959366</v>
      </c>
      <c r="EC60" s="159">
        <v>7.1502249295408609</v>
      </c>
      <c r="ED60" s="159">
        <v>7.1502249295408609</v>
      </c>
      <c r="EE60" s="159">
        <v>7.1502249295408609</v>
      </c>
      <c r="EF60" s="159">
        <v>7.1502249295408609</v>
      </c>
      <c r="EG60" s="159">
        <v>8.5992633142510115</v>
      </c>
      <c r="EH60" s="159">
        <v>8.5992633142510115</v>
      </c>
      <c r="EI60" s="159">
        <v>8.5992633142510115</v>
      </c>
      <c r="EJ60" s="159">
        <v>7.1502249295408609</v>
      </c>
      <c r="EK60" s="159">
        <v>7.1502249295408609</v>
      </c>
      <c r="EL60" s="159">
        <v>8.5992633142510115</v>
      </c>
      <c r="EM60" s="159">
        <v>7.1502249295408609</v>
      </c>
      <c r="EN60" s="159">
        <v>7.1502249295408609</v>
      </c>
      <c r="EO60" s="159">
        <v>8.5992633142510115</v>
      </c>
      <c r="EP60" s="159">
        <v>7.1502249295408609</v>
      </c>
      <c r="EQ60" s="159">
        <v>8.5992633142510115</v>
      </c>
      <c r="ER60" s="159">
        <v>7.8747441218959366</v>
      </c>
      <c r="ES60" s="159">
        <v>8.5992633142510115</v>
      </c>
      <c r="ET60" s="159">
        <v>7.1502249295408609</v>
      </c>
      <c r="EU60" s="159">
        <v>7.1502249295408609</v>
      </c>
      <c r="EV60" s="159">
        <v>8.5992633142510115</v>
      </c>
      <c r="EW60" s="159">
        <v>7.1502249295408609</v>
      </c>
      <c r="EX60" s="159">
        <v>7.1502249295408609</v>
      </c>
      <c r="EY60" s="159">
        <v>7.1502249295408609</v>
      </c>
      <c r="EZ60" s="159">
        <v>7.8747441218959366</v>
      </c>
      <c r="FA60" s="159">
        <v>8.5992633142510115</v>
      </c>
      <c r="FB60" s="159">
        <v>7.1502249295408609</v>
      </c>
      <c r="FC60" s="159">
        <v>8.5992633142510115</v>
      </c>
      <c r="FD60" s="159">
        <v>7.1502249295408609</v>
      </c>
      <c r="FE60" s="159">
        <v>7.1502249295408609</v>
      </c>
      <c r="FF60" s="159">
        <v>7.1502249295408609</v>
      </c>
      <c r="FG60" s="159">
        <v>7.1502249295408609</v>
      </c>
      <c r="FH60" s="159">
        <v>7.1502249295408609</v>
      </c>
      <c r="FI60" s="159">
        <v>7.1502249295408609</v>
      </c>
      <c r="FJ60" s="159">
        <v>7.1502249295408609</v>
      </c>
      <c r="FK60" s="159">
        <v>7.1502249295408609</v>
      </c>
      <c r="FL60" s="159">
        <v>8.5992633142510115</v>
      </c>
      <c r="FM60" s="159">
        <v>8.5992633142510115</v>
      </c>
      <c r="FN60" s="159">
        <v>8.5992633142510115</v>
      </c>
      <c r="FO60" s="159">
        <v>8.5992633142510115</v>
      </c>
      <c r="FP60" s="159">
        <v>7.1502249295408609</v>
      </c>
      <c r="FQ60" s="159">
        <v>7.1502249295408609</v>
      </c>
      <c r="FR60" s="159">
        <v>7.1502249295408609</v>
      </c>
      <c r="FS60" s="159">
        <v>7.1502249295408609</v>
      </c>
      <c r="FT60" s="159">
        <v>7.1502249295408609</v>
      </c>
      <c r="FU60" s="159">
        <v>8.5992633142510115</v>
      </c>
      <c r="FV60" s="159">
        <v>7.1502249295408609</v>
      </c>
      <c r="FW60" s="159">
        <v>8.5992633142510115</v>
      </c>
      <c r="FX60" s="159">
        <v>7.1502249295408609</v>
      </c>
      <c r="FY60" s="159">
        <v>8.5992633142510115</v>
      </c>
      <c r="FZ60" s="159">
        <v>7.8747441218959366</v>
      </c>
      <c r="GA60" s="159">
        <v>7.1502249295408609</v>
      </c>
      <c r="GB60" s="159">
        <v>7.1502249295408609</v>
      </c>
      <c r="GC60" s="159">
        <v>7.1502249295408609</v>
      </c>
      <c r="GD60" s="159">
        <v>7.1502249295408609</v>
      </c>
      <c r="GE60" s="159">
        <v>7.1502249295408609</v>
      </c>
      <c r="GF60" s="159">
        <v>7.1502249295408609</v>
      </c>
      <c r="GG60" s="159">
        <v>8.5992633142510115</v>
      </c>
      <c r="GH60" s="159">
        <v>7.1502249295408609</v>
      </c>
      <c r="GI60" s="159">
        <v>7.1502249295408609</v>
      </c>
      <c r="GJ60" s="159">
        <v>7.1502249295408609</v>
      </c>
      <c r="GK60" s="159">
        <v>7.1502249295408609</v>
      </c>
      <c r="GL60" s="159">
        <v>7.1502249295408609</v>
      </c>
      <c r="GM60" s="159">
        <v>7.1502249295408609</v>
      </c>
      <c r="GN60" s="159">
        <v>7.1502249295408609</v>
      </c>
      <c r="GO60" s="159">
        <v>8.5992633142510115</v>
      </c>
      <c r="GP60" s="159">
        <v>8.5992633142510115</v>
      </c>
      <c r="GQ60" s="159">
        <v>7.1502249295408609</v>
      </c>
      <c r="GR60" s="159">
        <v>7.1502249295408609</v>
      </c>
      <c r="GS60" s="159">
        <v>7.1502249295408609</v>
      </c>
      <c r="GT60" s="159">
        <v>7.1502249295408609</v>
      </c>
      <c r="GU60" s="159">
        <v>7.8747441218959366</v>
      </c>
      <c r="GV60" s="159">
        <v>7.1502249295408609</v>
      </c>
      <c r="GW60" s="159">
        <v>7.8747441218959366</v>
      </c>
      <c r="GX60" s="159">
        <v>7.8747441218959366</v>
      </c>
      <c r="GY60" s="159">
        <v>7.1502249295408609</v>
      </c>
      <c r="GZ60" s="159">
        <v>7.1502249295408609</v>
      </c>
      <c r="HA60" s="159">
        <v>7.1502249295408609</v>
      </c>
      <c r="HB60" s="159">
        <v>8.5992633142510115</v>
      </c>
      <c r="HC60" s="159">
        <v>7.1502249295408609</v>
      </c>
      <c r="HD60" s="159">
        <v>7.1502249295408609</v>
      </c>
      <c r="HE60" s="159">
        <v>7.1502249295408609</v>
      </c>
      <c r="HF60" s="159">
        <v>8.5992633142510115</v>
      </c>
      <c r="HG60" s="159">
        <v>7.8747441218959366</v>
      </c>
      <c r="HH60" s="159">
        <v>8.5992633142510115</v>
      </c>
      <c r="HI60" s="159">
        <v>7.8747441218959366</v>
      </c>
      <c r="HJ60" s="159">
        <v>7.1502249295408609</v>
      </c>
      <c r="HK60" s="159">
        <v>7.8747441218959366</v>
      </c>
      <c r="HL60" s="159">
        <v>7.1502249295408609</v>
      </c>
      <c r="HM60" s="159">
        <v>7.1502249295408609</v>
      </c>
      <c r="HN60" s="159">
        <v>7.1502249295408609</v>
      </c>
      <c r="HO60" s="159">
        <v>7.1502249295408609</v>
      </c>
      <c r="HP60" s="159">
        <v>7.1502249295408609</v>
      </c>
      <c r="HQ60" s="159">
        <v>7.1502249295408609</v>
      </c>
      <c r="HR60" s="159">
        <v>8.5992633142510115</v>
      </c>
      <c r="HS60" s="159">
        <v>7.1502249295408609</v>
      </c>
      <c r="HT60" s="159">
        <v>7.8747441218959366</v>
      </c>
      <c r="HU60" s="159">
        <v>7.1502249295408609</v>
      </c>
      <c r="HV60" s="159">
        <v>7.1502249295408609</v>
      </c>
      <c r="HW60" s="159">
        <v>7.1502249295408609</v>
      </c>
      <c r="HX60" s="159">
        <v>8.5992633142510115</v>
      </c>
      <c r="HY60" s="159">
        <v>7.1502249295408609</v>
      </c>
      <c r="HZ60" s="159">
        <v>8.5992633142510115</v>
      </c>
      <c r="IA60" s="159">
        <v>7.1502249295408609</v>
      </c>
      <c r="IB60" s="159">
        <v>7.8747441218959366</v>
      </c>
      <c r="IC60" s="159">
        <v>7.1502249295408609</v>
      </c>
      <c r="ID60" s="159">
        <v>7.1502249295408609</v>
      </c>
      <c r="IE60" s="159">
        <v>7.1502249295408609</v>
      </c>
      <c r="IF60" s="159">
        <v>8.5992633142510115</v>
      </c>
      <c r="IG60" s="159">
        <v>7.1502249295408609</v>
      </c>
      <c r="IH60" s="159">
        <v>7.8747441218959366</v>
      </c>
      <c r="II60" s="159">
        <v>7.1502249295408609</v>
      </c>
      <c r="IJ60" s="159">
        <v>8.5992633142510115</v>
      </c>
      <c r="IK60" s="159">
        <v>7.1502249295408609</v>
      </c>
      <c r="IL60" s="159">
        <v>7.1502249295408609</v>
      </c>
      <c r="IM60" s="159">
        <v>7.1502249295408609</v>
      </c>
      <c r="IN60" s="159">
        <v>7.8747441218959366</v>
      </c>
      <c r="IO60" s="159">
        <v>8.5992633142510115</v>
      </c>
      <c r="IP60" s="159">
        <v>8.5992633142510115</v>
      </c>
      <c r="IQ60" s="159">
        <v>8.5992633142510115</v>
      </c>
      <c r="IR60" s="159">
        <v>7.1502249295408609</v>
      </c>
      <c r="IS60" s="159">
        <v>7.8747441218959366</v>
      </c>
      <c r="IT60" s="159">
        <v>8.5992633142510115</v>
      </c>
      <c r="IU60" s="159">
        <v>7.8747441218959366</v>
      </c>
      <c r="IV60" s="159">
        <v>7.1502249295408609</v>
      </c>
      <c r="IW60" s="159">
        <v>7.8747441218959366</v>
      </c>
      <c r="IX60" s="159">
        <v>8.5992633142510115</v>
      </c>
      <c r="IY60" s="159">
        <v>7.1502249295408609</v>
      </c>
      <c r="IZ60" s="159">
        <v>7.1502249295408609</v>
      </c>
      <c r="JA60" s="159">
        <v>8.5992633142510115</v>
      </c>
      <c r="JB60" s="159">
        <v>7.1502249295408609</v>
      </c>
      <c r="JC60" s="159">
        <v>7.1502249295408609</v>
      </c>
      <c r="JD60" s="159">
        <v>8.5992633142510115</v>
      </c>
      <c r="JE60" s="159">
        <v>7.1502249295408609</v>
      </c>
      <c r="JF60" s="159">
        <v>7.8747441218959366</v>
      </c>
      <c r="JG60" s="159">
        <v>8.5992633142510115</v>
      </c>
      <c r="JH60" s="159">
        <v>7.1502249295408609</v>
      </c>
      <c r="JI60" s="159">
        <v>7.1502249295408609</v>
      </c>
      <c r="JJ60" s="159">
        <v>7.1502249295408609</v>
      </c>
      <c r="JK60" s="159">
        <v>7.8747441218959366</v>
      </c>
      <c r="JL60" s="159">
        <v>7.1502249295408609</v>
      </c>
      <c r="JM60" s="159">
        <v>7.1502249295408609</v>
      </c>
      <c r="JN60" s="159">
        <v>7.1502249295408609</v>
      </c>
      <c r="JO60" s="159">
        <v>7.1502249295408609</v>
      </c>
      <c r="JP60" s="159">
        <v>7.1502249295408609</v>
      </c>
      <c r="JQ60" s="159">
        <v>7.1502249295408609</v>
      </c>
      <c r="JR60" s="159">
        <v>7.1502249295408609</v>
      </c>
      <c r="JS60" s="159">
        <v>7.1502249295408609</v>
      </c>
      <c r="JT60" s="159">
        <v>8.5992633142510115</v>
      </c>
      <c r="JU60" s="159">
        <v>7.1502249295408609</v>
      </c>
      <c r="JV60" s="159">
        <v>7.1502249295408609</v>
      </c>
      <c r="JW60" s="159">
        <v>8.5992633142510115</v>
      </c>
      <c r="JX60" s="159">
        <v>7.1502249295408609</v>
      </c>
      <c r="JY60" s="159">
        <v>7.1502249295408609</v>
      </c>
      <c r="JZ60" s="159">
        <v>7.8747441218959366</v>
      </c>
      <c r="KA60" s="159">
        <v>7.8747441218959366</v>
      </c>
      <c r="KB60" s="159">
        <v>7.1502249295408609</v>
      </c>
      <c r="KC60" s="159">
        <v>7.1502249295408609</v>
      </c>
      <c r="KD60" s="159">
        <v>7.1502249295408609</v>
      </c>
      <c r="KE60" s="159">
        <v>7.1502249295408609</v>
      </c>
      <c r="KF60" s="159">
        <v>7.8747441218959366</v>
      </c>
      <c r="KG60" s="159">
        <v>7.1502249295408609</v>
      </c>
      <c r="KH60" s="159">
        <v>7.8747441218959366</v>
      </c>
      <c r="KI60" s="159">
        <v>7.1502249295408609</v>
      </c>
      <c r="KJ60" s="159">
        <v>7.1502249295408609</v>
      </c>
      <c r="KK60" s="159">
        <v>7.1502249295408609</v>
      </c>
      <c r="KL60" s="159">
        <v>7.1502249295408609</v>
      </c>
      <c r="KM60" s="159">
        <v>7.1502249295408609</v>
      </c>
      <c r="KN60" s="159">
        <v>7.1502249295408609</v>
      </c>
      <c r="KO60" s="159">
        <v>7.1502249295408609</v>
      </c>
      <c r="KP60" s="159">
        <v>7.1502249295408609</v>
      </c>
      <c r="KQ60" s="159">
        <v>7.8747441218959366</v>
      </c>
      <c r="KR60" s="159">
        <v>7.1502249295408609</v>
      </c>
      <c r="KS60" s="159">
        <v>8.5992633142510115</v>
      </c>
      <c r="KT60" s="159">
        <v>7.8747441218959366</v>
      </c>
      <c r="KU60" s="159">
        <v>8.5992633142510115</v>
      </c>
      <c r="KV60" s="159">
        <v>7.1502249295408609</v>
      </c>
      <c r="KW60" s="159">
        <v>7.8747441218959366</v>
      </c>
      <c r="KX60" s="159">
        <v>7.1502249295408609</v>
      </c>
      <c r="KY60" s="159">
        <v>7.8747441218959366</v>
      </c>
      <c r="KZ60" s="159">
        <v>7.8747441218959366</v>
      </c>
      <c r="LA60" s="159">
        <v>8.5992633142510115</v>
      </c>
      <c r="LB60" s="159">
        <v>7.1502249295408609</v>
      </c>
      <c r="LC60" s="159">
        <v>8.5992633142510115</v>
      </c>
      <c r="LD60" s="159">
        <v>7.1502249295408609</v>
      </c>
      <c r="LE60" s="159">
        <v>7.1502249295408609</v>
      </c>
      <c r="LF60" s="159">
        <v>7.8747441218959366</v>
      </c>
      <c r="LG60" s="159">
        <v>7.1502249295408609</v>
      </c>
      <c r="LH60" s="159">
        <v>7.1502249295408609</v>
      </c>
      <c r="LI60" s="159">
        <v>7.1502249295408609</v>
      </c>
      <c r="LJ60" s="159">
        <v>8.5992633142510115</v>
      </c>
      <c r="LK60" s="159">
        <v>7.8747441218959366</v>
      </c>
      <c r="LL60" s="159">
        <v>8.5992633142510115</v>
      </c>
      <c r="LM60" s="159">
        <v>7.1502249295408609</v>
      </c>
      <c r="LN60" s="159">
        <v>8.5992633142510115</v>
      </c>
      <c r="LO60" s="159">
        <v>7.1502249295408609</v>
      </c>
      <c r="LP60" s="159">
        <v>7.1502249295408609</v>
      </c>
      <c r="LQ60" s="159">
        <v>7.1502249295408609</v>
      </c>
      <c r="LR60" s="159">
        <v>7.1502249295408609</v>
      </c>
      <c r="LS60" s="159">
        <v>7.1502249295408609</v>
      </c>
      <c r="LT60" s="159">
        <v>7.1502249295408609</v>
      </c>
      <c r="LU60" s="159">
        <v>7.1502249295408609</v>
      </c>
      <c r="LV60" s="159">
        <v>8.5992633142510115</v>
      </c>
      <c r="LW60" s="159">
        <v>7.1502249295408609</v>
      </c>
      <c r="LX60" s="159">
        <v>7.1502249295408609</v>
      </c>
      <c r="LY60" s="159">
        <v>8.5992633142510115</v>
      </c>
      <c r="LZ60" s="159">
        <v>7.8747441218959366</v>
      </c>
      <c r="MA60" s="159">
        <v>7.1502249295408609</v>
      </c>
      <c r="MB60" s="159">
        <v>7.1502249295408609</v>
      </c>
      <c r="MC60" s="159">
        <v>7.1502249295408609</v>
      </c>
      <c r="MD60" s="159">
        <v>8.5992633142510115</v>
      </c>
      <c r="ME60" s="159">
        <v>7.8747441218959366</v>
      </c>
      <c r="MF60" s="159">
        <v>7.1502249295408609</v>
      </c>
      <c r="MG60" s="159">
        <v>7.1502249295408609</v>
      </c>
      <c r="MH60" s="159">
        <v>8.5992633142510115</v>
      </c>
      <c r="MI60" s="159">
        <v>7.1502249295408609</v>
      </c>
      <c r="MJ60" s="159">
        <v>8.5992633142510115</v>
      </c>
      <c r="MK60" s="159">
        <v>7.1502249295408609</v>
      </c>
      <c r="ML60" s="159">
        <v>7.1502249295408609</v>
      </c>
      <c r="MM60" s="159">
        <v>7.1502249295408609</v>
      </c>
      <c r="MN60" s="159">
        <v>7.8747441218959366</v>
      </c>
      <c r="MO60" s="159">
        <v>7.1502249295408609</v>
      </c>
      <c r="MP60" s="159">
        <v>8.5992633142510115</v>
      </c>
      <c r="MQ60" s="159">
        <v>7.1502249295408609</v>
      </c>
      <c r="MR60" s="159">
        <v>7.8747441218959366</v>
      </c>
      <c r="MS60" s="159">
        <v>7.1502249295408609</v>
      </c>
      <c r="MT60" s="159">
        <v>7.1502249295408609</v>
      </c>
      <c r="MU60" s="159">
        <v>7.1502249295408609</v>
      </c>
      <c r="MV60" s="159">
        <v>7.8747441218959366</v>
      </c>
      <c r="MW60" s="159">
        <v>8.5992633142510115</v>
      </c>
      <c r="MX60" s="159">
        <v>7.1502249295408609</v>
      </c>
      <c r="MY60" s="159">
        <v>7.1502249295408609</v>
      </c>
      <c r="MZ60" s="159">
        <v>8.5992633142510115</v>
      </c>
      <c r="NA60" s="159">
        <v>7.1502249295408609</v>
      </c>
      <c r="NB60" s="159">
        <v>7.1502249295408609</v>
      </c>
      <c r="NC60" s="159">
        <v>7.1502249295408609</v>
      </c>
      <c r="ND60" s="159">
        <v>8.5992633142510115</v>
      </c>
      <c r="NE60" s="159">
        <v>7.1502249295408609</v>
      </c>
      <c r="NF60" s="159">
        <v>7.1502249295408609</v>
      </c>
      <c r="NG60" s="159">
        <v>7.1502249295408609</v>
      </c>
      <c r="NH60" s="159">
        <v>7.1502249295408609</v>
      </c>
      <c r="NI60" s="159">
        <v>7.8747441218959366</v>
      </c>
      <c r="NJ60" s="159">
        <v>7.1502249295408609</v>
      </c>
      <c r="NK60" s="159">
        <v>7.8747441218959366</v>
      </c>
      <c r="NL60" s="159">
        <v>8.5992633142510115</v>
      </c>
      <c r="NM60" s="159">
        <v>7.1502249295408609</v>
      </c>
      <c r="NN60" s="159">
        <v>7.1502249295408609</v>
      </c>
      <c r="NO60" s="159">
        <v>7.1502249295408609</v>
      </c>
      <c r="NP60" s="159">
        <v>7.1502249295408609</v>
      </c>
      <c r="NQ60" s="159">
        <v>7.8747441218959366</v>
      </c>
      <c r="NR60" s="159">
        <v>7.8747441218959366</v>
      </c>
      <c r="NS60" s="159">
        <v>7.1502249295408609</v>
      </c>
      <c r="NT60" s="159">
        <v>7.1502249295408609</v>
      </c>
      <c r="NU60" s="159">
        <v>7.1502249295408609</v>
      </c>
      <c r="NV60" s="159">
        <v>8.5992633142510115</v>
      </c>
      <c r="NW60" s="159">
        <v>7.1502249295408609</v>
      </c>
      <c r="NX60" s="159">
        <v>7.1502249295408609</v>
      </c>
      <c r="NY60" s="159">
        <v>7.1502249295408609</v>
      </c>
      <c r="NZ60" s="159">
        <v>7.8747441218959366</v>
      </c>
      <c r="OA60" s="159">
        <v>7.8747441218959366</v>
      </c>
      <c r="OB60" s="159">
        <v>7.1502249295408609</v>
      </c>
      <c r="OC60" s="159">
        <v>7.1502249295408609</v>
      </c>
      <c r="OD60" s="159">
        <v>8.5992633142510115</v>
      </c>
      <c r="OE60" s="159">
        <v>7.1502249295408609</v>
      </c>
      <c r="OF60" s="159">
        <v>7.8747441218959366</v>
      </c>
      <c r="OG60" s="159">
        <v>7.1502249295408609</v>
      </c>
      <c r="OH60" s="159">
        <v>7.1502249295408609</v>
      </c>
      <c r="OI60" s="159">
        <v>7.1502249295408609</v>
      </c>
      <c r="OJ60" s="159">
        <v>7.8747441218959366</v>
      </c>
      <c r="OK60" s="159">
        <v>7.1502249295408609</v>
      </c>
      <c r="OL60" s="159">
        <v>7.1502249295408609</v>
      </c>
      <c r="OM60" s="159">
        <v>7.8747441218959366</v>
      </c>
      <c r="ON60" s="159">
        <v>7.1502249295408609</v>
      </c>
      <c r="OO60" s="159">
        <v>7.1502249295408609</v>
      </c>
      <c r="OP60" s="159">
        <v>8.5992633142510115</v>
      </c>
      <c r="OQ60" s="159">
        <v>7.1502249295408609</v>
      </c>
      <c r="OR60" s="159">
        <v>7.8747441218959366</v>
      </c>
      <c r="OS60" s="159">
        <v>7.1502249295408609</v>
      </c>
      <c r="OT60" s="159">
        <v>7.1502249295408609</v>
      </c>
      <c r="OU60" s="159">
        <v>7.8747441218959366</v>
      </c>
      <c r="OV60" s="159">
        <v>8.5992633142510115</v>
      </c>
      <c r="OW60" s="159">
        <v>7.1502249295408609</v>
      </c>
      <c r="OX60" s="159">
        <v>7.8747441218959366</v>
      </c>
      <c r="OY60" s="159">
        <v>7.1502249295408609</v>
      </c>
      <c r="OZ60" s="159">
        <v>8.5992633142510115</v>
      </c>
      <c r="PA60" s="159">
        <v>7.8747441218959366</v>
      </c>
      <c r="PB60" s="159">
        <v>7.1502249295408609</v>
      </c>
      <c r="PC60" s="159">
        <v>7.1502249295408609</v>
      </c>
      <c r="PD60" s="159">
        <v>7.1502249295408609</v>
      </c>
      <c r="PE60" s="159">
        <v>7.8747441218959366</v>
      </c>
      <c r="PF60" s="159">
        <v>7.1502249295408609</v>
      </c>
      <c r="PG60" s="159">
        <v>8.5992633142510115</v>
      </c>
      <c r="PH60" s="159">
        <v>8.5992633142510115</v>
      </c>
      <c r="PI60" s="159">
        <v>7.1502249295408609</v>
      </c>
      <c r="PJ60" s="159">
        <v>7.8747441218959366</v>
      </c>
      <c r="PK60" s="159">
        <v>7.8747441218959366</v>
      </c>
      <c r="PL60" s="159">
        <v>8.5992633142510115</v>
      </c>
      <c r="PM60" s="159">
        <v>7.1502249295408609</v>
      </c>
      <c r="PN60" s="159">
        <v>7.8747441218959366</v>
      </c>
      <c r="PO60" s="159">
        <v>7.8747441218959366</v>
      </c>
      <c r="PP60" s="159">
        <v>7.1502249295408609</v>
      </c>
      <c r="PQ60" s="159">
        <v>7.1502249295408609</v>
      </c>
      <c r="PR60" s="159">
        <v>7.8747441218959366</v>
      </c>
      <c r="PS60" s="159">
        <v>7.1502249295408609</v>
      </c>
      <c r="PT60" s="159">
        <v>7.1502249295408609</v>
      </c>
      <c r="PU60" s="159">
        <v>8.5992633142510115</v>
      </c>
      <c r="PV60" s="159">
        <v>8.5992633142510115</v>
      </c>
      <c r="PW60" s="159">
        <v>8.5992633142510115</v>
      </c>
      <c r="PX60" s="159">
        <v>7.1502249295408609</v>
      </c>
      <c r="PY60" s="159">
        <v>8.5992633142510115</v>
      </c>
      <c r="PZ60" s="159">
        <v>8.5992633142510115</v>
      </c>
      <c r="QA60" s="159">
        <v>7.1502249295408609</v>
      </c>
      <c r="QB60" s="159">
        <v>7.1502249295408609</v>
      </c>
      <c r="QC60" s="159">
        <v>7.8747441218959366</v>
      </c>
      <c r="QD60" s="159">
        <v>8.5992633142510115</v>
      </c>
      <c r="QE60" s="159">
        <v>7.1502249295408609</v>
      </c>
      <c r="QF60" s="159">
        <v>8.5992633142510115</v>
      </c>
      <c r="QG60" s="159">
        <v>7.1502249295408609</v>
      </c>
      <c r="QH60" s="159">
        <v>7.1502249295408609</v>
      </c>
      <c r="QI60" s="159">
        <v>7.1502249295408609</v>
      </c>
      <c r="QJ60" s="159">
        <v>8.5992633142510115</v>
      </c>
      <c r="QK60" s="159">
        <v>7.1502249295408609</v>
      </c>
      <c r="QL60" s="159">
        <v>7.8747441218959366</v>
      </c>
      <c r="QM60" s="159">
        <v>7.8747441218959366</v>
      </c>
      <c r="QN60" s="159">
        <v>7.1502249295408609</v>
      </c>
      <c r="QO60" s="159">
        <v>7.8747441218959366</v>
      </c>
      <c r="QP60" s="159">
        <v>7.1502249295408609</v>
      </c>
      <c r="QQ60" s="159">
        <v>7.1502249295408609</v>
      </c>
      <c r="QR60" s="159">
        <v>7.1502249295408609</v>
      </c>
      <c r="QS60" s="159">
        <v>7.8747441218959366</v>
      </c>
      <c r="QT60" s="159">
        <v>8.5992633142510115</v>
      </c>
      <c r="QU60" s="159">
        <v>7.1502249295408609</v>
      </c>
      <c r="QV60" s="159">
        <v>7.8747441218959366</v>
      </c>
      <c r="QW60" s="159">
        <v>7.1502249295408609</v>
      </c>
      <c r="QX60" s="159">
        <v>7.1502249295408609</v>
      </c>
      <c r="QY60" s="159">
        <v>7.8747441218959366</v>
      </c>
      <c r="QZ60" s="159">
        <v>8.5992633142510115</v>
      </c>
      <c r="RA60" s="159">
        <v>7.1502249295408609</v>
      </c>
      <c r="RB60" s="159">
        <v>7.8747441218959366</v>
      </c>
      <c r="RC60" s="159">
        <v>7.8747441218959366</v>
      </c>
      <c r="RD60" s="159">
        <v>8.5992633142510115</v>
      </c>
      <c r="RE60" s="159">
        <v>7.1502249295408609</v>
      </c>
      <c r="RF60" s="159">
        <v>7.1502249295408609</v>
      </c>
      <c r="RG60" s="159">
        <v>7.8747441218959366</v>
      </c>
      <c r="RH60" s="159">
        <v>7.1502249295408609</v>
      </c>
      <c r="RI60" s="159">
        <v>7.1502249295408609</v>
      </c>
      <c r="RJ60" s="159">
        <v>7.1502249295408609</v>
      </c>
      <c r="RK60" s="159">
        <v>8.5992633142510115</v>
      </c>
      <c r="RL60" s="159">
        <v>7.1502249295408609</v>
      </c>
      <c r="RM60" s="159">
        <v>7.8747441218959366</v>
      </c>
      <c r="RN60" s="159">
        <v>7.1502249295408609</v>
      </c>
      <c r="RO60" s="159">
        <v>7.1502249295408609</v>
      </c>
      <c r="RP60" s="159">
        <v>7.8747441218959366</v>
      </c>
      <c r="RQ60" s="159">
        <v>7.1502249295408609</v>
      </c>
      <c r="RR60" s="159">
        <v>7.1502249295408609</v>
      </c>
      <c r="RS60" s="159">
        <v>7.8747441218959366</v>
      </c>
      <c r="RT60" s="159">
        <v>7.1502249295408609</v>
      </c>
      <c r="RU60" s="159">
        <v>8.5992633142510115</v>
      </c>
      <c r="RV60" s="159">
        <v>7.1502249295408609</v>
      </c>
      <c r="RW60" s="159">
        <v>8.5992633142510115</v>
      </c>
      <c r="RX60" s="159">
        <v>7.1502249295408609</v>
      </c>
      <c r="RY60" s="159">
        <v>8.5992633142510115</v>
      </c>
      <c r="RZ60" s="159">
        <v>7.1502249295408609</v>
      </c>
      <c r="SA60" s="159">
        <v>7.1502249295408609</v>
      </c>
      <c r="SB60" s="159">
        <v>7.8747441218959366</v>
      </c>
      <c r="SC60" s="159">
        <v>7.8747441218959366</v>
      </c>
      <c r="SD60" s="159">
        <v>7.1502249295408609</v>
      </c>
      <c r="SE60" s="159">
        <v>7.1502249295408609</v>
      </c>
      <c r="SF60" s="159">
        <v>7.1502249295408609</v>
      </c>
      <c r="SG60" s="159">
        <v>7.1502249295408609</v>
      </c>
    </row>
    <row r="61" spans="1:501" x14ac:dyDescent="0.35">
      <c r="A61" s="158">
        <v>2047</v>
      </c>
      <c r="B61" s="159">
        <v>8.8263732304711304</v>
      </c>
      <c r="C61" s="159">
        <v>7.2417268939042723</v>
      </c>
      <c r="D61" s="159">
        <v>8.0340500621877027</v>
      </c>
      <c r="E61" s="159">
        <v>7.2417268939042723</v>
      </c>
      <c r="F61" s="159">
        <v>8.0340500621877027</v>
      </c>
      <c r="G61" s="159">
        <v>7.2417268939042723</v>
      </c>
      <c r="H61" s="159">
        <v>7.2417268939042723</v>
      </c>
      <c r="I61" s="159">
        <v>7.2417268939042723</v>
      </c>
      <c r="J61" s="159">
        <v>7.2417268939042723</v>
      </c>
      <c r="K61" s="159">
        <v>8.0340500621877027</v>
      </c>
      <c r="L61" s="159">
        <v>7.2417268939042723</v>
      </c>
      <c r="M61" s="159">
        <v>8.0340500621877027</v>
      </c>
      <c r="N61" s="159">
        <v>7.2417268939042723</v>
      </c>
      <c r="O61" s="159">
        <v>7.2417268939042723</v>
      </c>
      <c r="P61" s="159">
        <v>7.2417268939042723</v>
      </c>
      <c r="Q61" s="159">
        <v>8.0340500621877027</v>
      </c>
      <c r="R61" s="159">
        <v>7.2417268939042723</v>
      </c>
      <c r="S61" s="159">
        <v>7.2417268939042723</v>
      </c>
      <c r="T61" s="159">
        <v>7.2417268939042723</v>
      </c>
      <c r="U61" s="159">
        <v>8.8263732304711304</v>
      </c>
      <c r="V61" s="159">
        <v>7.2417268939042723</v>
      </c>
      <c r="W61" s="159">
        <v>7.2417268939042723</v>
      </c>
      <c r="X61" s="159">
        <v>7.2417268939042723</v>
      </c>
      <c r="Y61" s="159">
        <v>7.2417268939042723</v>
      </c>
      <c r="Z61" s="159">
        <v>7.2417268939042723</v>
      </c>
      <c r="AA61" s="159">
        <v>7.2417268939042723</v>
      </c>
      <c r="AB61" s="159">
        <v>7.2417268939042723</v>
      </c>
      <c r="AC61" s="159">
        <v>7.2417268939042723</v>
      </c>
      <c r="AD61" s="159">
        <v>7.2417268939042723</v>
      </c>
      <c r="AE61" s="159">
        <v>8.8263732304711304</v>
      </c>
      <c r="AF61" s="159">
        <v>8.0340500621877027</v>
      </c>
      <c r="AG61" s="159">
        <v>7.2417268939042723</v>
      </c>
      <c r="AH61" s="159">
        <v>7.2417268939042723</v>
      </c>
      <c r="AI61" s="159">
        <v>7.2417268939042723</v>
      </c>
      <c r="AJ61" s="159">
        <v>7.2417268939042723</v>
      </c>
      <c r="AK61" s="159">
        <v>8.8263732304711304</v>
      </c>
      <c r="AL61" s="159">
        <v>8.0340500621877027</v>
      </c>
      <c r="AM61" s="159">
        <v>7.2417268939042723</v>
      </c>
      <c r="AN61" s="159">
        <v>8.0340500621877027</v>
      </c>
      <c r="AO61" s="159">
        <v>8.8263732304711304</v>
      </c>
      <c r="AP61" s="159">
        <v>8.0340500621877027</v>
      </c>
      <c r="AQ61" s="159">
        <v>7.2417268939042723</v>
      </c>
      <c r="AR61" s="159">
        <v>8.0340500621877027</v>
      </c>
      <c r="AS61" s="159">
        <v>7.2417268939042723</v>
      </c>
      <c r="AT61" s="159">
        <v>8.8263732304711304</v>
      </c>
      <c r="AU61" s="159">
        <v>7.2417268939042723</v>
      </c>
      <c r="AV61" s="159">
        <v>8.8263732304711304</v>
      </c>
      <c r="AW61" s="159">
        <v>7.2417268939042723</v>
      </c>
      <c r="AX61" s="159">
        <v>7.2417268939042723</v>
      </c>
      <c r="AY61" s="159">
        <v>7.2417268939042723</v>
      </c>
      <c r="AZ61" s="159">
        <v>8.0340500621877027</v>
      </c>
      <c r="BA61" s="159">
        <v>7.2417268939042723</v>
      </c>
      <c r="BB61" s="159">
        <v>8.8263732304711304</v>
      </c>
      <c r="BC61" s="159">
        <v>7.2417268939042723</v>
      </c>
      <c r="BD61" s="159">
        <v>7.2417268939042723</v>
      </c>
      <c r="BE61" s="159">
        <v>8.0340500621877027</v>
      </c>
      <c r="BF61" s="159">
        <v>8.8263732304711304</v>
      </c>
      <c r="BG61" s="159">
        <v>7.2417268939042723</v>
      </c>
      <c r="BH61" s="159">
        <v>7.2417268939042723</v>
      </c>
      <c r="BI61" s="159">
        <v>8.8263732304711304</v>
      </c>
      <c r="BJ61" s="159">
        <v>7.2417268939042723</v>
      </c>
      <c r="BK61" s="159">
        <v>7.2417268939042723</v>
      </c>
      <c r="BL61" s="159">
        <v>8.0340500621877027</v>
      </c>
      <c r="BM61" s="159">
        <v>8.8263732304711304</v>
      </c>
      <c r="BN61" s="159">
        <v>7.2417268939042723</v>
      </c>
      <c r="BO61" s="159">
        <v>7.2417268939042723</v>
      </c>
      <c r="BP61" s="159">
        <v>8.0340500621877027</v>
      </c>
      <c r="BQ61" s="159">
        <v>7.2417268939042723</v>
      </c>
      <c r="BR61" s="159">
        <v>8.0340500621877027</v>
      </c>
      <c r="BS61" s="159">
        <v>7.2417268939042723</v>
      </c>
      <c r="BT61" s="159">
        <v>8.0340500621877027</v>
      </c>
      <c r="BU61" s="159">
        <v>8.8263732304711304</v>
      </c>
      <c r="BV61" s="159">
        <v>7.2417268939042723</v>
      </c>
      <c r="BW61" s="159">
        <v>7.2417268939042723</v>
      </c>
      <c r="BX61" s="159">
        <v>8.0340500621877027</v>
      </c>
      <c r="BY61" s="159">
        <v>8.0340500621877027</v>
      </c>
      <c r="BZ61" s="159">
        <v>8.8263732304711304</v>
      </c>
      <c r="CA61" s="159">
        <v>8.8263732304711304</v>
      </c>
      <c r="CB61" s="159">
        <v>7.2417268939042723</v>
      </c>
      <c r="CC61" s="159">
        <v>7.2417268939042723</v>
      </c>
      <c r="CD61" s="159">
        <v>7.2417268939042723</v>
      </c>
      <c r="CE61" s="159">
        <v>8.0340500621877027</v>
      </c>
      <c r="CF61" s="159">
        <v>7.2417268939042723</v>
      </c>
      <c r="CG61" s="159">
        <v>8.8263732304711304</v>
      </c>
      <c r="CH61" s="159">
        <v>7.2417268939042723</v>
      </c>
      <c r="CI61" s="159">
        <v>7.2417268939042723</v>
      </c>
      <c r="CJ61" s="159">
        <v>7.2417268939042723</v>
      </c>
      <c r="CK61" s="159">
        <v>7.2417268939042723</v>
      </c>
      <c r="CL61" s="159">
        <v>7.2417268939042723</v>
      </c>
      <c r="CM61" s="159">
        <v>7.2417268939042723</v>
      </c>
      <c r="CN61" s="159">
        <v>7.2417268939042723</v>
      </c>
      <c r="CO61" s="159">
        <v>7.2417268939042723</v>
      </c>
      <c r="CP61" s="159">
        <v>8.0340500621877027</v>
      </c>
      <c r="CQ61" s="159">
        <v>7.2417268939042723</v>
      </c>
      <c r="CR61" s="159">
        <v>7.2417268939042723</v>
      </c>
      <c r="CS61" s="159">
        <v>8.0340500621877027</v>
      </c>
      <c r="CT61" s="159">
        <v>8.8263732304711304</v>
      </c>
      <c r="CU61" s="159">
        <v>7.2417268939042723</v>
      </c>
      <c r="CV61" s="159">
        <v>7.2417268939042723</v>
      </c>
      <c r="CW61" s="159">
        <v>8.8263732304711304</v>
      </c>
      <c r="CX61" s="159">
        <v>8.0340500621877027</v>
      </c>
      <c r="CY61" s="159">
        <v>7.2417268939042723</v>
      </c>
      <c r="CZ61" s="159">
        <v>8.0340500621877027</v>
      </c>
      <c r="DA61" s="159">
        <v>7.2417268939042723</v>
      </c>
      <c r="DB61" s="159">
        <v>7.2417268939042723</v>
      </c>
      <c r="DC61" s="159">
        <v>7.2417268939042723</v>
      </c>
      <c r="DD61" s="159">
        <v>7.2417268939042723</v>
      </c>
      <c r="DE61" s="159">
        <v>8.8263732304711304</v>
      </c>
      <c r="DF61" s="159">
        <v>7.2417268939042723</v>
      </c>
      <c r="DG61" s="159">
        <v>8.8263732304711304</v>
      </c>
      <c r="DH61" s="159">
        <v>8.8263732304711304</v>
      </c>
      <c r="DI61" s="159">
        <v>7.2417268939042723</v>
      </c>
      <c r="DJ61" s="159">
        <v>8.8263732304711304</v>
      </c>
      <c r="DK61" s="159">
        <v>7.2417268939042723</v>
      </c>
      <c r="DL61" s="159">
        <v>7.2417268939042723</v>
      </c>
      <c r="DM61" s="159">
        <v>7.2417268939042723</v>
      </c>
      <c r="DN61" s="159">
        <v>7.2417268939042723</v>
      </c>
      <c r="DO61" s="159">
        <v>8.8263732304711304</v>
      </c>
      <c r="DP61" s="159">
        <v>8.0340500621877027</v>
      </c>
      <c r="DQ61" s="159">
        <v>8.0340500621877027</v>
      </c>
      <c r="DR61" s="159">
        <v>8.8263732304711304</v>
      </c>
      <c r="DS61" s="159">
        <v>7.2417268939042723</v>
      </c>
      <c r="DT61" s="159">
        <v>7.2417268939042723</v>
      </c>
      <c r="DU61" s="159">
        <v>7.2417268939042723</v>
      </c>
      <c r="DV61" s="159">
        <v>8.0340500621877027</v>
      </c>
      <c r="DW61" s="159">
        <v>7.2417268939042723</v>
      </c>
      <c r="DX61" s="159">
        <v>7.2417268939042723</v>
      </c>
      <c r="DY61" s="159">
        <v>7.2417268939042723</v>
      </c>
      <c r="DZ61" s="159">
        <v>8.0340500621877027</v>
      </c>
      <c r="EA61" s="159">
        <v>8.0340500621877027</v>
      </c>
      <c r="EB61" s="159">
        <v>8.0340500621877027</v>
      </c>
      <c r="EC61" s="159">
        <v>7.2417268939042723</v>
      </c>
      <c r="ED61" s="159">
        <v>7.2417268939042723</v>
      </c>
      <c r="EE61" s="159">
        <v>7.2417268939042723</v>
      </c>
      <c r="EF61" s="159">
        <v>7.2417268939042723</v>
      </c>
      <c r="EG61" s="159">
        <v>8.8263732304711304</v>
      </c>
      <c r="EH61" s="159">
        <v>8.8263732304711304</v>
      </c>
      <c r="EI61" s="159">
        <v>8.8263732304711304</v>
      </c>
      <c r="EJ61" s="159">
        <v>7.2417268939042723</v>
      </c>
      <c r="EK61" s="159">
        <v>7.2417268939042723</v>
      </c>
      <c r="EL61" s="159">
        <v>8.8263732304711304</v>
      </c>
      <c r="EM61" s="159">
        <v>7.2417268939042723</v>
      </c>
      <c r="EN61" s="159">
        <v>7.2417268939042723</v>
      </c>
      <c r="EO61" s="159">
        <v>8.8263732304711304</v>
      </c>
      <c r="EP61" s="159">
        <v>7.2417268939042723</v>
      </c>
      <c r="EQ61" s="159">
        <v>8.8263732304711304</v>
      </c>
      <c r="ER61" s="159">
        <v>8.0340500621877027</v>
      </c>
      <c r="ES61" s="159">
        <v>8.8263732304711304</v>
      </c>
      <c r="ET61" s="159">
        <v>7.2417268939042723</v>
      </c>
      <c r="EU61" s="159">
        <v>7.2417268939042723</v>
      </c>
      <c r="EV61" s="159">
        <v>8.8263732304711304</v>
      </c>
      <c r="EW61" s="159">
        <v>7.2417268939042723</v>
      </c>
      <c r="EX61" s="159">
        <v>7.2417268939042723</v>
      </c>
      <c r="EY61" s="159">
        <v>7.2417268939042723</v>
      </c>
      <c r="EZ61" s="159">
        <v>8.0340500621877027</v>
      </c>
      <c r="FA61" s="159">
        <v>8.8263732304711304</v>
      </c>
      <c r="FB61" s="159">
        <v>7.2417268939042723</v>
      </c>
      <c r="FC61" s="159">
        <v>8.8263732304711304</v>
      </c>
      <c r="FD61" s="159">
        <v>7.2417268939042723</v>
      </c>
      <c r="FE61" s="159">
        <v>7.2417268939042723</v>
      </c>
      <c r="FF61" s="159">
        <v>7.2417268939042723</v>
      </c>
      <c r="FG61" s="159">
        <v>7.2417268939042723</v>
      </c>
      <c r="FH61" s="159">
        <v>7.2417268939042723</v>
      </c>
      <c r="FI61" s="159">
        <v>7.2417268939042723</v>
      </c>
      <c r="FJ61" s="159">
        <v>7.2417268939042723</v>
      </c>
      <c r="FK61" s="159">
        <v>7.2417268939042723</v>
      </c>
      <c r="FL61" s="159">
        <v>8.8263732304711304</v>
      </c>
      <c r="FM61" s="159">
        <v>8.8263732304711304</v>
      </c>
      <c r="FN61" s="159">
        <v>8.8263732304711304</v>
      </c>
      <c r="FO61" s="159">
        <v>8.8263732304711304</v>
      </c>
      <c r="FP61" s="159">
        <v>7.2417268939042723</v>
      </c>
      <c r="FQ61" s="159">
        <v>7.2417268939042723</v>
      </c>
      <c r="FR61" s="159">
        <v>7.2417268939042723</v>
      </c>
      <c r="FS61" s="159">
        <v>7.2417268939042723</v>
      </c>
      <c r="FT61" s="159">
        <v>7.2417268939042723</v>
      </c>
      <c r="FU61" s="159">
        <v>8.8263732304711304</v>
      </c>
      <c r="FV61" s="159">
        <v>7.2417268939042723</v>
      </c>
      <c r="FW61" s="159">
        <v>8.8263732304711304</v>
      </c>
      <c r="FX61" s="159">
        <v>7.2417268939042723</v>
      </c>
      <c r="FY61" s="159">
        <v>8.8263732304711304</v>
      </c>
      <c r="FZ61" s="159">
        <v>8.0340500621877027</v>
      </c>
      <c r="GA61" s="159">
        <v>7.2417268939042723</v>
      </c>
      <c r="GB61" s="159">
        <v>7.2417268939042723</v>
      </c>
      <c r="GC61" s="159">
        <v>7.2417268939042723</v>
      </c>
      <c r="GD61" s="159">
        <v>7.2417268939042723</v>
      </c>
      <c r="GE61" s="159">
        <v>7.2417268939042723</v>
      </c>
      <c r="GF61" s="159">
        <v>7.2417268939042723</v>
      </c>
      <c r="GG61" s="159">
        <v>8.8263732304711304</v>
      </c>
      <c r="GH61" s="159">
        <v>7.2417268939042723</v>
      </c>
      <c r="GI61" s="159">
        <v>7.2417268939042723</v>
      </c>
      <c r="GJ61" s="159">
        <v>7.2417268939042723</v>
      </c>
      <c r="GK61" s="159">
        <v>7.2417268939042723</v>
      </c>
      <c r="GL61" s="159">
        <v>7.2417268939042723</v>
      </c>
      <c r="GM61" s="159">
        <v>7.2417268939042723</v>
      </c>
      <c r="GN61" s="159">
        <v>7.2417268939042723</v>
      </c>
      <c r="GO61" s="159">
        <v>8.8263732304711304</v>
      </c>
      <c r="GP61" s="159">
        <v>8.8263732304711304</v>
      </c>
      <c r="GQ61" s="159">
        <v>7.2417268939042723</v>
      </c>
      <c r="GR61" s="159">
        <v>7.2417268939042723</v>
      </c>
      <c r="GS61" s="159">
        <v>7.2417268939042723</v>
      </c>
      <c r="GT61" s="159">
        <v>7.2417268939042723</v>
      </c>
      <c r="GU61" s="159">
        <v>8.0340500621877027</v>
      </c>
      <c r="GV61" s="159">
        <v>7.2417268939042723</v>
      </c>
      <c r="GW61" s="159">
        <v>8.0340500621877027</v>
      </c>
      <c r="GX61" s="159">
        <v>8.0340500621877027</v>
      </c>
      <c r="GY61" s="159">
        <v>7.2417268939042723</v>
      </c>
      <c r="GZ61" s="159">
        <v>7.2417268939042723</v>
      </c>
      <c r="HA61" s="159">
        <v>7.2417268939042723</v>
      </c>
      <c r="HB61" s="159">
        <v>8.8263732304711304</v>
      </c>
      <c r="HC61" s="159">
        <v>7.2417268939042723</v>
      </c>
      <c r="HD61" s="159">
        <v>7.2417268939042723</v>
      </c>
      <c r="HE61" s="159">
        <v>7.2417268939042723</v>
      </c>
      <c r="HF61" s="159">
        <v>8.8263732304711304</v>
      </c>
      <c r="HG61" s="159">
        <v>8.0340500621877027</v>
      </c>
      <c r="HH61" s="159">
        <v>8.8263732304711304</v>
      </c>
      <c r="HI61" s="159">
        <v>8.0340500621877027</v>
      </c>
      <c r="HJ61" s="159">
        <v>7.2417268939042723</v>
      </c>
      <c r="HK61" s="159">
        <v>8.0340500621877027</v>
      </c>
      <c r="HL61" s="159">
        <v>7.2417268939042723</v>
      </c>
      <c r="HM61" s="159">
        <v>7.2417268939042723</v>
      </c>
      <c r="HN61" s="159">
        <v>7.2417268939042723</v>
      </c>
      <c r="HO61" s="159">
        <v>7.2417268939042723</v>
      </c>
      <c r="HP61" s="159">
        <v>7.2417268939042723</v>
      </c>
      <c r="HQ61" s="159">
        <v>7.2417268939042723</v>
      </c>
      <c r="HR61" s="159">
        <v>8.8263732304711304</v>
      </c>
      <c r="HS61" s="159">
        <v>7.2417268939042723</v>
      </c>
      <c r="HT61" s="159">
        <v>8.0340500621877027</v>
      </c>
      <c r="HU61" s="159">
        <v>7.2417268939042723</v>
      </c>
      <c r="HV61" s="159">
        <v>7.2417268939042723</v>
      </c>
      <c r="HW61" s="159">
        <v>7.2417268939042723</v>
      </c>
      <c r="HX61" s="159">
        <v>8.8263732304711304</v>
      </c>
      <c r="HY61" s="159">
        <v>7.2417268939042723</v>
      </c>
      <c r="HZ61" s="159">
        <v>8.8263732304711304</v>
      </c>
      <c r="IA61" s="159">
        <v>7.2417268939042723</v>
      </c>
      <c r="IB61" s="159">
        <v>8.0340500621877027</v>
      </c>
      <c r="IC61" s="159">
        <v>7.2417268939042723</v>
      </c>
      <c r="ID61" s="159">
        <v>7.2417268939042723</v>
      </c>
      <c r="IE61" s="159">
        <v>7.2417268939042723</v>
      </c>
      <c r="IF61" s="159">
        <v>8.8263732304711304</v>
      </c>
      <c r="IG61" s="159">
        <v>7.2417268939042723</v>
      </c>
      <c r="IH61" s="159">
        <v>8.0340500621877027</v>
      </c>
      <c r="II61" s="159">
        <v>7.2417268939042723</v>
      </c>
      <c r="IJ61" s="159">
        <v>8.8263732304711304</v>
      </c>
      <c r="IK61" s="159">
        <v>7.2417268939042723</v>
      </c>
      <c r="IL61" s="159">
        <v>7.2417268939042723</v>
      </c>
      <c r="IM61" s="159">
        <v>7.2417268939042723</v>
      </c>
      <c r="IN61" s="159">
        <v>8.0340500621877027</v>
      </c>
      <c r="IO61" s="159">
        <v>8.8263732304711304</v>
      </c>
      <c r="IP61" s="159">
        <v>8.8263732304711304</v>
      </c>
      <c r="IQ61" s="159">
        <v>8.8263732304711304</v>
      </c>
      <c r="IR61" s="159">
        <v>7.2417268939042723</v>
      </c>
      <c r="IS61" s="159">
        <v>8.0340500621877027</v>
      </c>
      <c r="IT61" s="159">
        <v>8.8263732304711304</v>
      </c>
      <c r="IU61" s="159">
        <v>8.0340500621877027</v>
      </c>
      <c r="IV61" s="159">
        <v>7.2417268939042723</v>
      </c>
      <c r="IW61" s="159">
        <v>8.0340500621877027</v>
      </c>
      <c r="IX61" s="159">
        <v>8.8263732304711304</v>
      </c>
      <c r="IY61" s="159">
        <v>7.2417268939042723</v>
      </c>
      <c r="IZ61" s="159">
        <v>7.2417268939042723</v>
      </c>
      <c r="JA61" s="159">
        <v>8.8263732304711304</v>
      </c>
      <c r="JB61" s="159">
        <v>7.2417268939042723</v>
      </c>
      <c r="JC61" s="159">
        <v>7.2417268939042723</v>
      </c>
      <c r="JD61" s="159">
        <v>8.8263732304711304</v>
      </c>
      <c r="JE61" s="159">
        <v>7.2417268939042723</v>
      </c>
      <c r="JF61" s="159">
        <v>8.0340500621877027</v>
      </c>
      <c r="JG61" s="159">
        <v>8.8263732304711304</v>
      </c>
      <c r="JH61" s="159">
        <v>7.2417268939042723</v>
      </c>
      <c r="JI61" s="159">
        <v>7.2417268939042723</v>
      </c>
      <c r="JJ61" s="159">
        <v>7.2417268939042723</v>
      </c>
      <c r="JK61" s="159">
        <v>8.0340500621877027</v>
      </c>
      <c r="JL61" s="159">
        <v>7.2417268939042723</v>
      </c>
      <c r="JM61" s="159">
        <v>7.2417268939042723</v>
      </c>
      <c r="JN61" s="159">
        <v>7.2417268939042723</v>
      </c>
      <c r="JO61" s="159">
        <v>7.2417268939042723</v>
      </c>
      <c r="JP61" s="159">
        <v>7.2417268939042723</v>
      </c>
      <c r="JQ61" s="159">
        <v>7.2417268939042723</v>
      </c>
      <c r="JR61" s="159">
        <v>7.2417268939042723</v>
      </c>
      <c r="JS61" s="159">
        <v>7.2417268939042723</v>
      </c>
      <c r="JT61" s="159">
        <v>8.8263732304711304</v>
      </c>
      <c r="JU61" s="159">
        <v>7.2417268939042723</v>
      </c>
      <c r="JV61" s="159">
        <v>7.2417268939042723</v>
      </c>
      <c r="JW61" s="159">
        <v>8.8263732304711304</v>
      </c>
      <c r="JX61" s="159">
        <v>7.2417268939042723</v>
      </c>
      <c r="JY61" s="159">
        <v>7.2417268939042723</v>
      </c>
      <c r="JZ61" s="159">
        <v>8.0340500621877027</v>
      </c>
      <c r="KA61" s="159">
        <v>8.0340500621877027</v>
      </c>
      <c r="KB61" s="159">
        <v>7.2417268939042723</v>
      </c>
      <c r="KC61" s="159">
        <v>7.2417268939042723</v>
      </c>
      <c r="KD61" s="159">
        <v>7.2417268939042723</v>
      </c>
      <c r="KE61" s="159">
        <v>7.2417268939042723</v>
      </c>
      <c r="KF61" s="159">
        <v>8.0340500621877027</v>
      </c>
      <c r="KG61" s="159">
        <v>7.2417268939042723</v>
      </c>
      <c r="KH61" s="159">
        <v>8.0340500621877027</v>
      </c>
      <c r="KI61" s="159">
        <v>7.2417268939042723</v>
      </c>
      <c r="KJ61" s="159">
        <v>7.2417268939042723</v>
      </c>
      <c r="KK61" s="159">
        <v>7.2417268939042723</v>
      </c>
      <c r="KL61" s="159">
        <v>7.2417268939042723</v>
      </c>
      <c r="KM61" s="159">
        <v>7.2417268939042723</v>
      </c>
      <c r="KN61" s="159">
        <v>7.2417268939042723</v>
      </c>
      <c r="KO61" s="159">
        <v>7.2417268939042723</v>
      </c>
      <c r="KP61" s="159">
        <v>7.2417268939042723</v>
      </c>
      <c r="KQ61" s="159">
        <v>8.0340500621877027</v>
      </c>
      <c r="KR61" s="159">
        <v>7.2417268939042723</v>
      </c>
      <c r="KS61" s="159">
        <v>8.8263732304711304</v>
      </c>
      <c r="KT61" s="159">
        <v>8.0340500621877027</v>
      </c>
      <c r="KU61" s="159">
        <v>8.8263732304711304</v>
      </c>
      <c r="KV61" s="159">
        <v>7.2417268939042723</v>
      </c>
      <c r="KW61" s="159">
        <v>8.0340500621877027</v>
      </c>
      <c r="KX61" s="159">
        <v>7.2417268939042723</v>
      </c>
      <c r="KY61" s="159">
        <v>8.0340500621877027</v>
      </c>
      <c r="KZ61" s="159">
        <v>8.0340500621877027</v>
      </c>
      <c r="LA61" s="159">
        <v>8.8263732304711304</v>
      </c>
      <c r="LB61" s="159">
        <v>7.2417268939042723</v>
      </c>
      <c r="LC61" s="159">
        <v>8.8263732304711304</v>
      </c>
      <c r="LD61" s="159">
        <v>7.2417268939042723</v>
      </c>
      <c r="LE61" s="159">
        <v>7.2417268939042723</v>
      </c>
      <c r="LF61" s="159">
        <v>8.0340500621877027</v>
      </c>
      <c r="LG61" s="159">
        <v>7.2417268939042723</v>
      </c>
      <c r="LH61" s="159">
        <v>7.2417268939042723</v>
      </c>
      <c r="LI61" s="159">
        <v>7.2417268939042723</v>
      </c>
      <c r="LJ61" s="159">
        <v>8.8263732304711304</v>
      </c>
      <c r="LK61" s="159">
        <v>8.0340500621877027</v>
      </c>
      <c r="LL61" s="159">
        <v>8.8263732304711304</v>
      </c>
      <c r="LM61" s="159">
        <v>7.2417268939042723</v>
      </c>
      <c r="LN61" s="159">
        <v>8.8263732304711304</v>
      </c>
      <c r="LO61" s="159">
        <v>7.2417268939042723</v>
      </c>
      <c r="LP61" s="159">
        <v>7.2417268939042723</v>
      </c>
      <c r="LQ61" s="159">
        <v>7.2417268939042723</v>
      </c>
      <c r="LR61" s="159">
        <v>7.2417268939042723</v>
      </c>
      <c r="LS61" s="159">
        <v>7.2417268939042723</v>
      </c>
      <c r="LT61" s="159">
        <v>7.2417268939042723</v>
      </c>
      <c r="LU61" s="159">
        <v>7.2417268939042723</v>
      </c>
      <c r="LV61" s="159">
        <v>8.8263732304711304</v>
      </c>
      <c r="LW61" s="159">
        <v>7.2417268939042723</v>
      </c>
      <c r="LX61" s="159">
        <v>7.2417268939042723</v>
      </c>
      <c r="LY61" s="159">
        <v>8.8263732304711304</v>
      </c>
      <c r="LZ61" s="159">
        <v>8.0340500621877027</v>
      </c>
      <c r="MA61" s="159">
        <v>7.2417268939042723</v>
      </c>
      <c r="MB61" s="159">
        <v>7.2417268939042723</v>
      </c>
      <c r="MC61" s="159">
        <v>7.2417268939042723</v>
      </c>
      <c r="MD61" s="159">
        <v>8.8263732304711304</v>
      </c>
      <c r="ME61" s="159">
        <v>8.0340500621877027</v>
      </c>
      <c r="MF61" s="159">
        <v>7.2417268939042723</v>
      </c>
      <c r="MG61" s="159">
        <v>7.2417268939042723</v>
      </c>
      <c r="MH61" s="159">
        <v>8.8263732304711304</v>
      </c>
      <c r="MI61" s="159">
        <v>7.2417268939042723</v>
      </c>
      <c r="MJ61" s="159">
        <v>8.8263732304711304</v>
      </c>
      <c r="MK61" s="159">
        <v>7.2417268939042723</v>
      </c>
      <c r="ML61" s="159">
        <v>7.2417268939042723</v>
      </c>
      <c r="MM61" s="159">
        <v>7.2417268939042723</v>
      </c>
      <c r="MN61" s="159">
        <v>8.0340500621877027</v>
      </c>
      <c r="MO61" s="159">
        <v>7.2417268939042723</v>
      </c>
      <c r="MP61" s="159">
        <v>8.8263732304711304</v>
      </c>
      <c r="MQ61" s="159">
        <v>7.2417268939042723</v>
      </c>
      <c r="MR61" s="159">
        <v>8.0340500621877027</v>
      </c>
      <c r="MS61" s="159">
        <v>7.2417268939042723</v>
      </c>
      <c r="MT61" s="159">
        <v>7.2417268939042723</v>
      </c>
      <c r="MU61" s="159">
        <v>7.2417268939042723</v>
      </c>
      <c r="MV61" s="159">
        <v>8.0340500621877027</v>
      </c>
      <c r="MW61" s="159">
        <v>8.8263732304711304</v>
      </c>
      <c r="MX61" s="159">
        <v>7.2417268939042723</v>
      </c>
      <c r="MY61" s="159">
        <v>7.2417268939042723</v>
      </c>
      <c r="MZ61" s="159">
        <v>8.8263732304711304</v>
      </c>
      <c r="NA61" s="159">
        <v>7.2417268939042723</v>
      </c>
      <c r="NB61" s="159">
        <v>7.2417268939042723</v>
      </c>
      <c r="NC61" s="159">
        <v>7.2417268939042723</v>
      </c>
      <c r="ND61" s="159">
        <v>8.8263732304711304</v>
      </c>
      <c r="NE61" s="159">
        <v>7.2417268939042723</v>
      </c>
      <c r="NF61" s="159">
        <v>7.2417268939042723</v>
      </c>
      <c r="NG61" s="159">
        <v>7.2417268939042723</v>
      </c>
      <c r="NH61" s="159">
        <v>7.2417268939042723</v>
      </c>
      <c r="NI61" s="159">
        <v>8.0340500621877027</v>
      </c>
      <c r="NJ61" s="159">
        <v>7.2417268939042723</v>
      </c>
      <c r="NK61" s="159">
        <v>8.0340500621877027</v>
      </c>
      <c r="NL61" s="159">
        <v>8.8263732304711304</v>
      </c>
      <c r="NM61" s="159">
        <v>7.2417268939042723</v>
      </c>
      <c r="NN61" s="159">
        <v>7.2417268939042723</v>
      </c>
      <c r="NO61" s="159">
        <v>7.2417268939042723</v>
      </c>
      <c r="NP61" s="159">
        <v>7.2417268939042723</v>
      </c>
      <c r="NQ61" s="159">
        <v>8.0340500621877027</v>
      </c>
      <c r="NR61" s="159">
        <v>8.0340500621877027</v>
      </c>
      <c r="NS61" s="159">
        <v>7.2417268939042723</v>
      </c>
      <c r="NT61" s="159">
        <v>7.2417268939042723</v>
      </c>
      <c r="NU61" s="159">
        <v>7.2417268939042723</v>
      </c>
      <c r="NV61" s="159">
        <v>8.8263732304711304</v>
      </c>
      <c r="NW61" s="159">
        <v>7.2417268939042723</v>
      </c>
      <c r="NX61" s="159">
        <v>7.2417268939042723</v>
      </c>
      <c r="NY61" s="159">
        <v>7.2417268939042723</v>
      </c>
      <c r="NZ61" s="159">
        <v>8.0340500621877027</v>
      </c>
      <c r="OA61" s="159">
        <v>8.0340500621877027</v>
      </c>
      <c r="OB61" s="159">
        <v>7.2417268939042723</v>
      </c>
      <c r="OC61" s="159">
        <v>7.2417268939042723</v>
      </c>
      <c r="OD61" s="159">
        <v>8.8263732304711304</v>
      </c>
      <c r="OE61" s="159">
        <v>7.2417268939042723</v>
      </c>
      <c r="OF61" s="159">
        <v>8.0340500621877027</v>
      </c>
      <c r="OG61" s="159">
        <v>7.2417268939042723</v>
      </c>
      <c r="OH61" s="159">
        <v>7.2417268939042723</v>
      </c>
      <c r="OI61" s="159">
        <v>7.2417268939042723</v>
      </c>
      <c r="OJ61" s="159">
        <v>8.0340500621877027</v>
      </c>
      <c r="OK61" s="159">
        <v>7.2417268939042723</v>
      </c>
      <c r="OL61" s="159">
        <v>7.2417268939042723</v>
      </c>
      <c r="OM61" s="159">
        <v>8.0340500621877027</v>
      </c>
      <c r="ON61" s="159">
        <v>7.2417268939042723</v>
      </c>
      <c r="OO61" s="159">
        <v>7.2417268939042723</v>
      </c>
      <c r="OP61" s="159">
        <v>8.8263732304711304</v>
      </c>
      <c r="OQ61" s="159">
        <v>7.2417268939042723</v>
      </c>
      <c r="OR61" s="159">
        <v>8.0340500621877027</v>
      </c>
      <c r="OS61" s="159">
        <v>7.2417268939042723</v>
      </c>
      <c r="OT61" s="159">
        <v>7.2417268939042723</v>
      </c>
      <c r="OU61" s="159">
        <v>8.0340500621877027</v>
      </c>
      <c r="OV61" s="159">
        <v>8.8263732304711304</v>
      </c>
      <c r="OW61" s="159">
        <v>7.2417268939042723</v>
      </c>
      <c r="OX61" s="159">
        <v>8.0340500621877027</v>
      </c>
      <c r="OY61" s="159">
        <v>7.2417268939042723</v>
      </c>
      <c r="OZ61" s="159">
        <v>8.8263732304711304</v>
      </c>
      <c r="PA61" s="159">
        <v>8.0340500621877027</v>
      </c>
      <c r="PB61" s="159">
        <v>7.2417268939042723</v>
      </c>
      <c r="PC61" s="159">
        <v>7.2417268939042723</v>
      </c>
      <c r="PD61" s="159">
        <v>7.2417268939042723</v>
      </c>
      <c r="PE61" s="159">
        <v>8.0340500621877027</v>
      </c>
      <c r="PF61" s="159">
        <v>7.2417268939042723</v>
      </c>
      <c r="PG61" s="159">
        <v>8.8263732304711304</v>
      </c>
      <c r="PH61" s="159">
        <v>8.8263732304711304</v>
      </c>
      <c r="PI61" s="159">
        <v>7.2417268939042723</v>
      </c>
      <c r="PJ61" s="159">
        <v>8.0340500621877027</v>
      </c>
      <c r="PK61" s="159">
        <v>8.0340500621877027</v>
      </c>
      <c r="PL61" s="159">
        <v>8.8263732304711304</v>
      </c>
      <c r="PM61" s="159">
        <v>7.2417268939042723</v>
      </c>
      <c r="PN61" s="159">
        <v>8.0340500621877027</v>
      </c>
      <c r="PO61" s="159">
        <v>8.0340500621877027</v>
      </c>
      <c r="PP61" s="159">
        <v>7.2417268939042723</v>
      </c>
      <c r="PQ61" s="159">
        <v>7.2417268939042723</v>
      </c>
      <c r="PR61" s="159">
        <v>8.0340500621877027</v>
      </c>
      <c r="PS61" s="159">
        <v>7.2417268939042723</v>
      </c>
      <c r="PT61" s="159">
        <v>7.2417268939042723</v>
      </c>
      <c r="PU61" s="159">
        <v>8.8263732304711304</v>
      </c>
      <c r="PV61" s="159">
        <v>8.8263732304711304</v>
      </c>
      <c r="PW61" s="159">
        <v>8.8263732304711304</v>
      </c>
      <c r="PX61" s="159">
        <v>7.2417268939042723</v>
      </c>
      <c r="PY61" s="159">
        <v>8.8263732304711304</v>
      </c>
      <c r="PZ61" s="159">
        <v>8.8263732304711304</v>
      </c>
      <c r="QA61" s="159">
        <v>7.2417268939042723</v>
      </c>
      <c r="QB61" s="159">
        <v>7.2417268939042723</v>
      </c>
      <c r="QC61" s="159">
        <v>8.0340500621877027</v>
      </c>
      <c r="QD61" s="159">
        <v>8.8263732304711304</v>
      </c>
      <c r="QE61" s="159">
        <v>7.2417268939042723</v>
      </c>
      <c r="QF61" s="159">
        <v>8.8263732304711304</v>
      </c>
      <c r="QG61" s="159">
        <v>7.2417268939042723</v>
      </c>
      <c r="QH61" s="159">
        <v>7.2417268939042723</v>
      </c>
      <c r="QI61" s="159">
        <v>7.2417268939042723</v>
      </c>
      <c r="QJ61" s="159">
        <v>8.8263732304711304</v>
      </c>
      <c r="QK61" s="159">
        <v>7.2417268939042723</v>
      </c>
      <c r="QL61" s="159">
        <v>8.0340500621877027</v>
      </c>
      <c r="QM61" s="159">
        <v>8.0340500621877027</v>
      </c>
      <c r="QN61" s="159">
        <v>7.2417268939042723</v>
      </c>
      <c r="QO61" s="159">
        <v>8.0340500621877027</v>
      </c>
      <c r="QP61" s="159">
        <v>7.2417268939042723</v>
      </c>
      <c r="QQ61" s="159">
        <v>7.2417268939042723</v>
      </c>
      <c r="QR61" s="159">
        <v>7.2417268939042723</v>
      </c>
      <c r="QS61" s="159">
        <v>8.0340500621877027</v>
      </c>
      <c r="QT61" s="159">
        <v>8.8263732304711304</v>
      </c>
      <c r="QU61" s="159">
        <v>7.2417268939042723</v>
      </c>
      <c r="QV61" s="159">
        <v>8.0340500621877027</v>
      </c>
      <c r="QW61" s="159">
        <v>7.2417268939042723</v>
      </c>
      <c r="QX61" s="159">
        <v>7.2417268939042723</v>
      </c>
      <c r="QY61" s="159">
        <v>8.0340500621877027</v>
      </c>
      <c r="QZ61" s="159">
        <v>8.8263732304711304</v>
      </c>
      <c r="RA61" s="159">
        <v>7.2417268939042723</v>
      </c>
      <c r="RB61" s="159">
        <v>8.0340500621877027</v>
      </c>
      <c r="RC61" s="159">
        <v>8.0340500621877027</v>
      </c>
      <c r="RD61" s="159">
        <v>8.8263732304711304</v>
      </c>
      <c r="RE61" s="159">
        <v>7.2417268939042723</v>
      </c>
      <c r="RF61" s="159">
        <v>7.2417268939042723</v>
      </c>
      <c r="RG61" s="159">
        <v>8.0340500621877027</v>
      </c>
      <c r="RH61" s="159">
        <v>7.2417268939042723</v>
      </c>
      <c r="RI61" s="159">
        <v>7.2417268939042723</v>
      </c>
      <c r="RJ61" s="159">
        <v>7.2417268939042723</v>
      </c>
      <c r="RK61" s="159">
        <v>8.8263732304711304</v>
      </c>
      <c r="RL61" s="159">
        <v>7.2417268939042723</v>
      </c>
      <c r="RM61" s="159">
        <v>8.0340500621877027</v>
      </c>
      <c r="RN61" s="159">
        <v>7.2417268939042723</v>
      </c>
      <c r="RO61" s="159">
        <v>7.2417268939042723</v>
      </c>
      <c r="RP61" s="159">
        <v>8.0340500621877027</v>
      </c>
      <c r="RQ61" s="159">
        <v>7.2417268939042723</v>
      </c>
      <c r="RR61" s="159">
        <v>7.2417268939042723</v>
      </c>
      <c r="RS61" s="159">
        <v>8.0340500621877027</v>
      </c>
      <c r="RT61" s="159">
        <v>7.2417268939042723</v>
      </c>
      <c r="RU61" s="159">
        <v>8.8263732304711304</v>
      </c>
      <c r="RV61" s="159">
        <v>7.2417268939042723</v>
      </c>
      <c r="RW61" s="159">
        <v>8.8263732304711304</v>
      </c>
      <c r="RX61" s="159">
        <v>7.2417268939042723</v>
      </c>
      <c r="RY61" s="159">
        <v>8.8263732304711304</v>
      </c>
      <c r="RZ61" s="159">
        <v>7.2417268939042723</v>
      </c>
      <c r="SA61" s="159">
        <v>7.2417268939042723</v>
      </c>
      <c r="SB61" s="159">
        <v>8.0340500621877027</v>
      </c>
      <c r="SC61" s="159">
        <v>8.0340500621877027</v>
      </c>
      <c r="SD61" s="159">
        <v>7.2417268939042723</v>
      </c>
      <c r="SE61" s="159">
        <v>7.2417268939042723</v>
      </c>
      <c r="SF61" s="159">
        <v>7.2417268939042723</v>
      </c>
      <c r="SG61" s="159">
        <v>7.2417268939042723</v>
      </c>
    </row>
    <row r="62" spans="1:501" x14ac:dyDescent="0.35">
      <c r="A62" s="158">
        <v>2048</v>
      </c>
      <c r="B62" s="159">
        <v>9.05818008905967</v>
      </c>
      <c r="C62" s="159">
        <v>7.3332288582676846</v>
      </c>
      <c r="D62" s="159">
        <v>8.1957044736636782</v>
      </c>
      <c r="E62" s="159">
        <v>7.3332288582676846</v>
      </c>
      <c r="F62" s="159">
        <v>8.1957044736636782</v>
      </c>
      <c r="G62" s="159">
        <v>7.3332288582676846</v>
      </c>
      <c r="H62" s="159">
        <v>7.3332288582676846</v>
      </c>
      <c r="I62" s="159">
        <v>7.3332288582676846</v>
      </c>
      <c r="J62" s="159">
        <v>7.3332288582676846</v>
      </c>
      <c r="K62" s="159">
        <v>8.1957044736636782</v>
      </c>
      <c r="L62" s="159">
        <v>7.3332288582676846</v>
      </c>
      <c r="M62" s="159">
        <v>8.1957044736636782</v>
      </c>
      <c r="N62" s="159">
        <v>7.3332288582676846</v>
      </c>
      <c r="O62" s="159">
        <v>7.3332288582676846</v>
      </c>
      <c r="P62" s="159">
        <v>7.3332288582676846</v>
      </c>
      <c r="Q62" s="159">
        <v>8.1957044736636782</v>
      </c>
      <c r="R62" s="159">
        <v>7.3332288582676846</v>
      </c>
      <c r="S62" s="159">
        <v>7.3332288582676846</v>
      </c>
      <c r="T62" s="159">
        <v>7.3332288582676846</v>
      </c>
      <c r="U62" s="159">
        <v>9.05818008905967</v>
      </c>
      <c r="V62" s="159">
        <v>7.3332288582676846</v>
      </c>
      <c r="W62" s="159">
        <v>7.3332288582676846</v>
      </c>
      <c r="X62" s="159">
        <v>7.3332288582676846</v>
      </c>
      <c r="Y62" s="159">
        <v>7.3332288582676846</v>
      </c>
      <c r="Z62" s="159">
        <v>7.3332288582676846</v>
      </c>
      <c r="AA62" s="159">
        <v>7.3332288582676846</v>
      </c>
      <c r="AB62" s="159">
        <v>7.3332288582676846</v>
      </c>
      <c r="AC62" s="159">
        <v>7.3332288582676846</v>
      </c>
      <c r="AD62" s="159">
        <v>7.3332288582676846</v>
      </c>
      <c r="AE62" s="159">
        <v>9.05818008905967</v>
      </c>
      <c r="AF62" s="159">
        <v>8.1957044736636782</v>
      </c>
      <c r="AG62" s="159">
        <v>7.3332288582676846</v>
      </c>
      <c r="AH62" s="159">
        <v>7.3332288582676846</v>
      </c>
      <c r="AI62" s="159">
        <v>7.3332288582676846</v>
      </c>
      <c r="AJ62" s="159">
        <v>7.3332288582676846</v>
      </c>
      <c r="AK62" s="159">
        <v>9.05818008905967</v>
      </c>
      <c r="AL62" s="159">
        <v>8.1957044736636782</v>
      </c>
      <c r="AM62" s="159">
        <v>7.3332288582676846</v>
      </c>
      <c r="AN62" s="159">
        <v>8.1957044736636782</v>
      </c>
      <c r="AO62" s="159">
        <v>9.05818008905967</v>
      </c>
      <c r="AP62" s="159">
        <v>8.1957044736636782</v>
      </c>
      <c r="AQ62" s="159">
        <v>7.3332288582676846</v>
      </c>
      <c r="AR62" s="159">
        <v>8.1957044736636782</v>
      </c>
      <c r="AS62" s="159">
        <v>7.3332288582676846</v>
      </c>
      <c r="AT62" s="159">
        <v>9.05818008905967</v>
      </c>
      <c r="AU62" s="159">
        <v>7.3332288582676846</v>
      </c>
      <c r="AV62" s="159">
        <v>9.05818008905967</v>
      </c>
      <c r="AW62" s="159">
        <v>7.3332288582676846</v>
      </c>
      <c r="AX62" s="159">
        <v>7.3332288582676846</v>
      </c>
      <c r="AY62" s="159">
        <v>7.3332288582676846</v>
      </c>
      <c r="AZ62" s="159">
        <v>8.1957044736636782</v>
      </c>
      <c r="BA62" s="159">
        <v>7.3332288582676846</v>
      </c>
      <c r="BB62" s="159">
        <v>9.05818008905967</v>
      </c>
      <c r="BC62" s="159">
        <v>7.3332288582676846</v>
      </c>
      <c r="BD62" s="159">
        <v>7.3332288582676846</v>
      </c>
      <c r="BE62" s="159">
        <v>8.1957044736636782</v>
      </c>
      <c r="BF62" s="159">
        <v>9.05818008905967</v>
      </c>
      <c r="BG62" s="159">
        <v>7.3332288582676846</v>
      </c>
      <c r="BH62" s="159">
        <v>7.3332288582676846</v>
      </c>
      <c r="BI62" s="159">
        <v>9.05818008905967</v>
      </c>
      <c r="BJ62" s="159">
        <v>7.3332288582676846</v>
      </c>
      <c r="BK62" s="159">
        <v>7.3332288582676846</v>
      </c>
      <c r="BL62" s="159">
        <v>8.1957044736636782</v>
      </c>
      <c r="BM62" s="159">
        <v>9.05818008905967</v>
      </c>
      <c r="BN62" s="159">
        <v>7.3332288582676846</v>
      </c>
      <c r="BO62" s="159">
        <v>7.3332288582676846</v>
      </c>
      <c r="BP62" s="159">
        <v>8.1957044736636782</v>
      </c>
      <c r="BQ62" s="159">
        <v>7.3332288582676846</v>
      </c>
      <c r="BR62" s="159">
        <v>8.1957044736636782</v>
      </c>
      <c r="BS62" s="159">
        <v>7.3332288582676846</v>
      </c>
      <c r="BT62" s="159">
        <v>8.1957044736636782</v>
      </c>
      <c r="BU62" s="159">
        <v>9.05818008905967</v>
      </c>
      <c r="BV62" s="159">
        <v>7.3332288582676846</v>
      </c>
      <c r="BW62" s="159">
        <v>7.3332288582676846</v>
      </c>
      <c r="BX62" s="159">
        <v>8.1957044736636782</v>
      </c>
      <c r="BY62" s="159">
        <v>8.1957044736636782</v>
      </c>
      <c r="BZ62" s="159">
        <v>9.05818008905967</v>
      </c>
      <c r="CA62" s="159">
        <v>9.05818008905967</v>
      </c>
      <c r="CB62" s="159">
        <v>7.3332288582676846</v>
      </c>
      <c r="CC62" s="159">
        <v>7.3332288582676846</v>
      </c>
      <c r="CD62" s="159">
        <v>7.3332288582676846</v>
      </c>
      <c r="CE62" s="159">
        <v>8.1957044736636782</v>
      </c>
      <c r="CF62" s="159">
        <v>7.3332288582676846</v>
      </c>
      <c r="CG62" s="159">
        <v>9.05818008905967</v>
      </c>
      <c r="CH62" s="159">
        <v>7.3332288582676846</v>
      </c>
      <c r="CI62" s="159">
        <v>7.3332288582676846</v>
      </c>
      <c r="CJ62" s="159">
        <v>7.3332288582676846</v>
      </c>
      <c r="CK62" s="159">
        <v>7.3332288582676846</v>
      </c>
      <c r="CL62" s="159">
        <v>7.3332288582676846</v>
      </c>
      <c r="CM62" s="159">
        <v>7.3332288582676846</v>
      </c>
      <c r="CN62" s="159">
        <v>7.3332288582676846</v>
      </c>
      <c r="CO62" s="159">
        <v>7.3332288582676846</v>
      </c>
      <c r="CP62" s="159">
        <v>8.1957044736636782</v>
      </c>
      <c r="CQ62" s="159">
        <v>7.3332288582676846</v>
      </c>
      <c r="CR62" s="159">
        <v>7.3332288582676846</v>
      </c>
      <c r="CS62" s="159">
        <v>8.1957044736636782</v>
      </c>
      <c r="CT62" s="159">
        <v>9.05818008905967</v>
      </c>
      <c r="CU62" s="159">
        <v>7.3332288582676846</v>
      </c>
      <c r="CV62" s="159">
        <v>7.3332288582676846</v>
      </c>
      <c r="CW62" s="159">
        <v>9.05818008905967</v>
      </c>
      <c r="CX62" s="159">
        <v>8.1957044736636782</v>
      </c>
      <c r="CY62" s="159">
        <v>7.3332288582676846</v>
      </c>
      <c r="CZ62" s="159">
        <v>8.1957044736636782</v>
      </c>
      <c r="DA62" s="159">
        <v>7.3332288582676846</v>
      </c>
      <c r="DB62" s="159">
        <v>7.3332288582676846</v>
      </c>
      <c r="DC62" s="159">
        <v>7.3332288582676846</v>
      </c>
      <c r="DD62" s="159">
        <v>7.3332288582676846</v>
      </c>
      <c r="DE62" s="159">
        <v>9.05818008905967</v>
      </c>
      <c r="DF62" s="159">
        <v>7.3332288582676846</v>
      </c>
      <c r="DG62" s="159">
        <v>9.05818008905967</v>
      </c>
      <c r="DH62" s="159">
        <v>9.05818008905967</v>
      </c>
      <c r="DI62" s="159">
        <v>7.3332288582676846</v>
      </c>
      <c r="DJ62" s="159">
        <v>9.05818008905967</v>
      </c>
      <c r="DK62" s="159">
        <v>7.3332288582676846</v>
      </c>
      <c r="DL62" s="159">
        <v>7.3332288582676846</v>
      </c>
      <c r="DM62" s="159">
        <v>7.3332288582676846</v>
      </c>
      <c r="DN62" s="159">
        <v>7.3332288582676846</v>
      </c>
      <c r="DO62" s="159">
        <v>9.05818008905967</v>
      </c>
      <c r="DP62" s="159">
        <v>8.1957044736636782</v>
      </c>
      <c r="DQ62" s="159">
        <v>8.1957044736636782</v>
      </c>
      <c r="DR62" s="159">
        <v>9.05818008905967</v>
      </c>
      <c r="DS62" s="159">
        <v>7.3332288582676846</v>
      </c>
      <c r="DT62" s="159">
        <v>7.3332288582676846</v>
      </c>
      <c r="DU62" s="159">
        <v>7.3332288582676846</v>
      </c>
      <c r="DV62" s="159">
        <v>8.1957044736636782</v>
      </c>
      <c r="DW62" s="159">
        <v>7.3332288582676846</v>
      </c>
      <c r="DX62" s="159">
        <v>7.3332288582676846</v>
      </c>
      <c r="DY62" s="159">
        <v>7.3332288582676846</v>
      </c>
      <c r="DZ62" s="159">
        <v>8.1957044736636782</v>
      </c>
      <c r="EA62" s="159">
        <v>8.1957044736636782</v>
      </c>
      <c r="EB62" s="159">
        <v>8.1957044736636782</v>
      </c>
      <c r="EC62" s="159">
        <v>7.3332288582676846</v>
      </c>
      <c r="ED62" s="159">
        <v>7.3332288582676846</v>
      </c>
      <c r="EE62" s="159">
        <v>7.3332288582676846</v>
      </c>
      <c r="EF62" s="159">
        <v>7.3332288582676846</v>
      </c>
      <c r="EG62" s="159">
        <v>9.05818008905967</v>
      </c>
      <c r="EH62" s="159">
        <v>9.05818008905967</v>
      </c>
      <c r="EI62" s="159">
        <v>9.05818008905967</v>
      </c>
      <c r="EJ62" s="159">
        <v>7.3332288582676846</v>
      </c>
      <c r="EK62" s="159">
        <v>7.3332288582676846</v>
      </c>
      <c r="EL62" s="159">
        <v>9.05818008905967</v>
      </c>
      <c r="EM62" s="159">
        <v>7.3332288582676846</v>
      </c>
      <c r="EN62" s="159">
        <v>7.3332288582676846</v>
      </c>
      <c r="EO62" s="159">
        <v>9.05818008905967</v>
      </c>
      <c r="EP62" s="159">
        <v>7.3332288582676846</v>
      </c>
      <c r="EQ62" s="159">
        <v>9.05818008905967</v>
      </c>
      <c r="ER62" s="159">
        <v>8.1957044736636782</v>
      </c>
      <c r="ES62" s="159">
        <v>9.05818008905967</v>
      </c>
      <c r="ET62" s="159">
        <v>7.3332288582676846</v>
      </c>
      <c r="EU62" s="159">
        <v>7.3332288582676846</v>
      </c>
      <c r="EV62" s="159">
        <v>9.05818008905967</v>
      </c>
      <c r="EW62" s="159">
        <v>7.3332288582676846</v>
      </c>
      <c r="EX62" s="159">
        <v>7.3332288582676846</v>
      </c>
      <c r="EY62" s="159">
        <v>7.3332288582676846</v>
      </c>
      <c r="EZ62" s="159">
        <v>8.1957044736636782</v>
      </c>
      <c r="FA62" s="159">
        <v>9.05818008905967</v>
      </c>
      <c r="FB62" s="159">
        <v>7.3332288582676846</v>
      </c>
      <c r="FC62" s="159">
        <v>9.05818008905967</v>
      </c>
      <c r="FD62" s="159">
        <v>7.3332288582676846</v>
      </c>
      <c r="FE62" s="159">
        <v>7.3332288582676846</v>
      </c>
      <c r="FF62" s="159">
        <v>7.3332288582676846</v>
      </c>
      <c r="FG62" s="159">
        <v>7.3332288582676846</v>
      </c>
      <c r="FH62" s="159">
        <v>7.3332288582676846</v>
      </c>
      <c r="FI62" s="159">
        <v>7.3332288582676846</v>
      </c>
      <c r="FJ62" s="159">
        <v>7.3332288582676846</v>
      </c>
      <c r="FK62" s="159">
        <v>7.3332288582676846</v>
      </c>
      <c r="FL62" s="159">
        <v>9.05818008905967</v>
      </c>
      <c r="FM62" s="159">
        <v>9.05818008905967</v>
      </c>
      <c r="FN62" s="159">
        <v>9.05818008905967</v>
      </c>
      <c r="FO62" s="159">
        <v>9.05818008905967</v>
      </c>
      <c r="FP62" s="159">
        <v>7.3332288582676846</v>
      </c>
      <c r="FQ62" s="159">
        <v>7.3332288582676846</v>
      </c>
      <c r="FR62" s="159">
        <v>7.3332288582676846</v>
      </c>
      <c r="FS62" s="159">
        <v>7.3332288582676846</v>
      </c>
      <c r="FT62" s="159">
        <v>7.3332288582676846</v>
      </c>
      <c r="FU62" s="159">
        <v>9.05818008905967</v>
      </c>
      <c r="FV62" s="159">
        <v>7.3332288582676846</v>
      </c>
      <c r="FW62" s="159">
        <v>9.05818008905967</v>
      </c>
      <c r="FX62" s="159">
        <v>7.3332288582676846</v>
      </c>
      <c r="FY62" s="159">
        <v>9.05818008905967</v>
      </c>
      <c r="FZ62" s="159">
        <v>8.1957044736636782</v>
      </c>
      <c r="GA62" s="159">
        <v>7.3332288582676846</v>
      </c>
      <c r="GB62" s="159">
        <v>7.3332288582676846</v>
      </c>
      <c r="GC62" s="159">
        <v>7.3332288582676846</v>
      </c>
      <c r="GD62" s="159">
        <v>7.3332288582676846</v>
      </c>
      <c r="GE62" s="159">
        <v>7.3332288582676846</v>
      </c>
      <c r="GF62" s="159">
        <v>7.3332288582676846</v>
      </c>
      <c r="GG62" s="159">
        <v>9.05818008905967</v>
      </c>
      <c r="GH62" s="159">
        <v>7.3332288582676846</v>
      </c>
      <c r="GI62" s="159">
        <v>7.3332288582676846</v>
      </c>
      <c r="GJ62" s="159">
        <v>7.3332288582676846</v>
      </c>
      <c r="GK62" s="159">
        <v>7.3332288582676846</v>
      </c>
      <c r="GL62" s="159">
        <v>7.3332288582676846</v>
      </c>
      <c r="GM62" s="159">
        <v>7.3332288582676846</v>
      </c>
      <c r="GN62" s="159">
        <v>7.3332288582676846</v>
      </c>
      <c r="GO62" s="159">
        <v>9.05818008905967</v>
      </c>
      <c r="GP62" s="159">
        <v>9.05818008905967</v>
      </c>
      <c r="GQ62" s="159">
        <v>7.3332288582676846</v>
      </c>
      <c r="GR62" s="159">
        <v>7.3332288582676846</v>
      </c>
      <c r="GS62" s="159">
        <v>7.3332288582676846</v>
      </c>
      <c r="GT62" s="159">
        <v>7.3332288582676846</v>
      </c>
      <c r="GU62" s="159">
        <v>8.1957044736636782</v>
      </c>
      <c r="GV62" s="159">
        <v>7.3332288582676846</v>
      </c>
      <c r="GW62" s="159">
        <v>8.1957044736636782</v>
      </c>
      <c r="GX62" s="159">
        <v>8.1957044736636782</v>
      </c>
      <c r="GY62" s="159">
        <v>7.3332288582676846</v>
      </c>
      <c r="GZ62" s="159">
        <v>7.3332288582676846</v>
      </c>
      <c r="HA62" s="159">
        <v>7.3332288582676846</v>
      </c>
      <c r="HB62" s="159">
        <v>9.05818008905967</v>
      </c>
      <c r="HC62" s="159">
        <v>7.3332288582676846</v>
      </c>
      <c r="HD62" s="159">
        <v>7.3332288582676846</v>
      </c>
      <c r="HE62" s="159">
        <v>7.3332288582676846</v>
      </c>
      <c r="HF62" s="159">
        <v>9.05818008905967</v>
      </c>
      <c r="HG62" s="159">
        <v>8.1957044736636782</v>
      </c>
      <c r="HH62" s="159">
        <v>9.05818008905967</v>
      </c>
      <c r="HI62" s="159">
        <v>8.1957044736636782</v>
      </c>
      <c r="HJ62" s="159">
        <v>7.3332288582676846</v>
      </c>
      <c r="HK62" s="159">
        <v>8.1957044736636782</v>
      </c>
      <c r="HL62" s="159">
        <v>7.3332288582676846</v>
      </c>
      <c r="HM62" s="159">
        <v>7.3332288582676846</v>
      </c>
      <c r="HN62" s="159">
        <v>7.3332288582676846</v>
      </c>
      <c r="HO62" s="159">
        <v>7.3332288582676846</v>
      </c>
      <c r="HP62" s="159">
        <v>7.3332288582676846</v>
      </c>
      <c r="HQ62" s="159">
        <v>7.3332288582676846</v>
      </c>
      <c r="HR62" s="159">
        <v>9.05818008905967</v>
      </c>
      <c r="HS62" s="159">
        <v>7.3332288582676846</v>
      </c>
      <c r="HT62" s="159">
        <v>8.1957044736636782</v>
      </c>
      <c r="HU62" s="159">
        <v>7.3332288582676846</v>
      </c>
      <c r="HV62" s="159">
        <v>7.3332288582676846</v>
      </c>
      <c r="HW62" s="159">
        <v>7.3332288582676846</v>
      </c>
      <c r="HX62" s="159">
        <v>9.05818008905967</v>
      </c>
      <c r="HY62" s="159">
        <v>7.3332288582676846</v>
      </c>
      <c r="HZ62" s="159">
        <v>9.05818008905967</v>
      </c>
      <c r="IA62" s="159">
        <v>7.3332288582676846</v>
      </c>
      <c r="IB62" s="159">
        <v>8.1957044736636782</v>
      </c>
      <c r="IC62" s="159">
        <v>7.3332288582676846</v>
      </c>
      <c r="ID62" s="159">
        <v>7.3332288582676846</v>
      </c>
      <c r="IE62" s="159">
        <v>7.3332288582676846</v>
      </c>
      <c r="IF62" s="159">
        <v>9.05818008905967</v>
      </c>
      <c r="IG62" s="159">
        <v>7.3332288582676846</v>
      </c>
      <c r="IH62" s="159">
        <v>8.1957044736636782</v>
      </c>
      <c r="II62" s="159">
        <v>7.3332288582676846</v>
      </c>
      <c r="IJ62" s="159">
        <v>9.05818008905967</v>
      </c>
      <c r="IK62" s="159">
        <v>7.3332288582676846</v>
      </c>
      <c r="IL62" s="159">
        <v>7.3332288582676846</v>
      </c>
      <c r="IM62" s="159">
        <v>7.3332288582676846</v>
      </c>
      <c r="IN62" s="159">
        <v>8.1957044736636782</v>
      </c>
      <c r="IO62" s="159">
        <v>9.05818008905967</v>
      </c>
      <c r="IP62" s="159">
        <v>9.05818008905967</v>
      </c>
      <c r="IQ62" s="159">
        <v>9.05818008905967</v>
      </c>
      <c r="IR62" s="159">
        <v>7.3332288582676846</v>
      </c>
      <c r="IS62" s="159">
        <v>8.1957044736636782</v>
      </c>
      <c r="IT62" s="159">
        <v>9.05818008905967</v>
      </c>
      <c r="IU62" s="159">
        <v>8.1957044736636782</v>
      </c>
      <c r="IV62" s="159">
        <v>7.3332288582676846</v>
      </c>
      <c r="IW62" s="159">
        <v>8.1957044736636782</v>
      </c>
      <c r="IX62" s="159">
        <v>9.05818008905967</v>
      </c>
      <c r="IY62" s="159">
        <v>7.3332288582676846</v>
      </c>
      <c r="IZ62" s="159">
        <v>7.3332288582676846</v>
      </c>
      <c r="JA62" s="159">
        <v>9.05818008905967</v>
      </c>
      <c r="JB62" s="159">
        <v>7.3332288582676846</v>
      </c>
      <c r="JC62" s="159">
        <v>7.3332288582676846</v>
      </c>
      <c r="JD62" s="159">
        <v>9.05818008905967</v>
      </c>
      <c r="JE62" s="159">
        <v>7.3332288582676846</v>
      </c>
      <c r="JF62" s="159">
        <v>8.1957044736636782</v>
      </c>
      <c r="JG62" s="159">
        <v>9.05818008905967</v>
      </c>
      <c r="JH62" s="159">
        <v>7.3332288582676846</v>
      </c>
      <c r="JI62" s="159">
        <v>7.3332288582676846</v>
      </c>
      <c r="JJ62" s="159">
        <v>7.3332288582676846</v>
      </c>
      <c r="JK62" s="159">
        <v>8.1957044736636782</v>
      </c>
      <c r="JL62" s="159">
        <v>7.3332288582676846</v>
      </c>
      <c r="JM62" s="159">
        <v>7.3332288582676846</v>
      </c>
      <c r="JN62" s="159">
        <v>7.3332288582676846</v>
      </c>
      <c r="JO62" s="159">
        <v>7.3332288582676846</v>
      </c>
      <c r="JP62" s="159">
        <v>7.3332288582676846</v>
      </c>
      <c r="JQ62" s="159">
        <v>7.3332288582676846</v>
      </c>
      <c r="JR62" s="159">
        <v>7.3332288582676846</v>
      </c>
      <c r="JS62" s="159">
        <v>7.3332288582676846</v>
      </c>
      <c r="JT62" s="159">
        <v>9.05818008905967</v>
      </c>
      <c r="JU62" s="159">
        <v>7.3332288582676846</v>
      </c>
      <c r="JV62" s="159">
        <v>7.3332288582676846</v>
      </c>
      <c r="JW62" s="159">
        <v>9.05818008905967</v>
      </c>
      <c r="JX62" s="159">
        <v>7.3332288582676846</v>
      </c>
      <c r="JY62" s="159">
        <v>7.3332288582676846</v>
      </c>
      <c r="JZ62" s="159">
        <v>8.1957044736636782</v>
      </c>
      <c r="KA62" s="159">
        <v>8.1957044736636782</v>
      </c>
      <c r="KB62" s="159">
        <v>7.3332288582676846</v>
      </c>
      <c r="KC62" s="159">
        <v>7.3332288582676846</v>
      </c>
      <c r="KD62" s="159">
        <v>7.3332288582676846</v>
      </c>
      <c r="KE62" s="159">
        <v>7.3332288582676846</v>
      </c>
      <c r="KF62" s="159">
        <v>8.1957044736636782</v>
      </c>
      <c r="KG62" s="159">
        <v>7.3332288582676846</v>
      </c>
      <c r="KH62" s="159">
        <v>8.1957044736636782</v>
      </c>
      <c r="KI62" s="159">
        <v>7.3332288582676846</v>
      </c>
      <c r="KJ62" s="159">
        <v>7.3332288582676846</v>
      </c>
      <c r="KK62" s="159">
        <v>7.3332288582676846</v>
      </c>
      <c r="KL62" s="159">
        <v>7.3332288582676846</v>
      </c>
      <c r="KM62" s="159">
        <v>7.3332288582676846</v>
      </c>
      <c r="KN62" s="159">
        <v>7.3332288582676846</v>
      </c>
      <c r="KO62" s="159">
        <v>7.3332288582676846</v>
      </c>
      <c r="KP62" s="159">
        <v>7.3332288582676846</v>
      </c>
      <c r="KQ62" s="159">
        <v>8.1957044736636782</v>
      </c>
      <c r="KR62" s="159">
        <v>7.3332288582676846</v>
      </c>
      <c r="KS62" s="159">
        <v>9.05818008905967</v>
      </c>
      <c r="KT62" s="159">
        <v>8.1957044736636782</v>
      </c>
      <c r="KU62" s="159">
        <v>9.05818008905967</v>
      </c>
      <c r="KV62" s="159">
        <v>7.3332288582676846</v>
      </c>
      <c r="KW62" s="159">
        <v>8.1957044736636782</v>
      </c>
      <c r="KX62" s="159">
        <v>7.3332288582676846</v>
      </c>
      <c r="KY62" s="159">
        <v>8.1957044736636782</v>
      </c>
      <c r="KZ62" s="159">
        <v>8.1957044736636782</v>
      </c>
      <c r="LA62" s="159">
        <v>9.05818008905967</v>
      </c>
      <c r="LB62" s="159">
        <v>7.3332288582676846</v>
      </c>
      <c r="LC62" s="159">
        <v>9.05818008905967</v>
      </c>
      <c r="LD62" s="159">
        <v>7.3332288582676846</v>
      </c>
      <c r="LE62" s="159">
        <v>7.3332288582676846</v>
      </c>
      <c r="LF62" s="159">
        <v>8.1957044736636782</v>
      </c>
      <c r="LG62" s="159">
        <v>7.3332288582676846</v>
      </c>
      <c r="LH62" s="159">
        <v>7.3332288582676846</v>
      </c>
      <c r="LI62" s="159">
        <v>7.3332288582676846</v>
      </c>
      <c r="LJ62" s="159">
        <v>9.05818008905967</v>
      </c>
      <c r="LK62" s="159">
        <v>8.1957044736636782</v>
      </c>
      <c r="LL62" s="159">
        <v>9.05818008905967</v>
      </c>
      <c r="LM62" s="159">
        <v>7.3332288582676846</v>
      </c>
      <c r="LN62" s="159">
        <v>9.05818008905967</v>
      </c>
      <c r="LO62" s="159">
        <v>7.3332288582676846</v>
      </c>
      <c r="LP62" s="159">
        <v>7.3332288582676846</v>
      </c>
      <c r="LQ62" s="159">
        <v>7.3332288582676846</v>
      </c>
      <c r="LR62" s="159">
        <v>7.3332288582676846</v>
      </c>
      <c r="LS62" s="159">
        <v>7.3332288582676846</v>
      </c>
      <c r="LT62" s="159">
        <v>7.3332288582676846</v>
      </c>
      <c r="LU62" s="159">
        <v>7.3332288582676846</v>
      </c>
      <c r="LV62" s="159">
        <v>9.05818008905967</v>
      </c>
      <c r="LW62" s="159">
        <v>7.3332288582676846</v>
      </c>
      <c r="LX62" s="159">
        <v>7.3332288582676846</v>
      </c>
      <c r="LY62" s="159">
        <v>9.05818008905967</v>
      </c>
      <c r="LZ62" s="159">
        <v>8.1957044736636782</v>
      </c>
      <c r="MA62" s="159">
        <v>7.3332288582676846</v>
      </c>
      <c r="MB62" s="159">
        <v>7.3332288582676846</v>
      </c>
      <c r="MC62" s="159">
        <v>7.3332288582676846</v>
      </c>
      <c r="MD62" s="159">
        <v>9.05818008905967</v>
      </c>
      <c r="ME62" s="159">
        <v>8.1957044736636782</v>
      </c>
      <c r="MF62" s="159">
        <v>7.3332288582676846</v>
      </c>
      <c r="MG62" s="159">
        <v>7.3332288582676846</v>
      </c>
      <c r="MH62" s="159">
        <v>9.05818008905967</v>
      </c>
      <c r="MI62" s="159">
        <v>7.3332288582676846</v>
      </c>
      <c r="MJ62" s="159">
        <v>9.05818008905967</v>
      </c>
      <c r="MK62" s="159">
        <v>7.3332288582676846</v>
      </c>
      <c r="ML62" s="159">
        <v>7.3332288582676846</v>
      </c>
      <c r="MM62" s="159">
        <v>7.3332288582676846</v>
      </c>
      <c r="MN62" s="159">
        <v>8.1957044736636782</v>
      </c>
      <c r="MO62" s="159">
        <v>7.3332288582676846</v>
      </c>
      <c r="MP62" s="159">
        <v>9.05818008905967</v>
      </c>
      <c r="MQ62" s="159">
        <v>7.3332288582676846</v>
      </c>
      <c r="MR62" s="159">
        <v>8.1957044736636782</v>
      </c>
      <c r="MS62" s="159">
        <v>7.3332288582676846</v>
      </c>
      <c r="MT62" s="159">
        <v>7.3332288582676846</v>
      </c>
      <c r="MU62" s="159">
        <v>7.3332288582676846</v>
      </c>
      <c r="MV62" s="159">
        <v>8.1957044736636782</v>
      </c>
      <c r="MW62" s="159">
        <v>9.05818008905967</v>
      </c>
      <c r="MX62" s="159">
        <v>7.3332288582676846</v>
      </c>
      <c r="MY62" s="159">
        <v>7.3332288582676846</v>
      </c>
      <c r="MZ62" s="159">
        <v>9.05818008905967</v>
      </c>
      <c r="NA62" s="159">
        <v>7.3332288582676846</v>
      </c>
      <c r="NB62" s="159">
        <v>7.3332288582676846</v>
      </c>
      <c r="NC62" s="159">
        <v>7.3332288582676846</v>
      </c>
      <c r="ND62" s="159">
        <v>9.05818008905967</v>
      </c>
      <c r="NE62" s="159">
        <v>7.3332288582676846</v>
      </c>
      <c r="NF62" s="159">
        <v>7.3332288582676846</v>
      </c>
      <c r="NG62" s="159">
        <v>7.3332288582676846</v>
      </c>
      <c r="NH62" s="159">
        <v>7.3332288582676846</v>
      </c>
      <c r="NI62" s="159">
        <v>8.1957044736636782</v>
      </c>
      <c r="NJ62" s="159">
        <v>7.3332288582676846</v>
      </c>
      <c r="NK62" s="159">
        <v>8.1957044736636782</v>
      </c>
      <c r="NL62" s="159">
        <v>9.05818008905967</v>
      </c>
      <c r="NM62" s="159">
        <v>7.3332288582676846</v>
      </c>
      <c r="NN62" s="159">
        <v>7.3332288582676846</v>
      </c>
      <c r="NO62" s="159">
        <v>7.3332288582676846</v>
      </c>
      <c r="NP62" s="159">
        <v>7.3332288582676846</v>
      </c>
      <c r="NQ62" s="159">
        <v>8.1957044736636782</v>
      </c>
      <c r="NR62" s="159">
        <v>8.1957044736636782</v>
      </c>
      <c r="NS62" s="159">
        <v>7.3332288582676846</v>
      </c>
      <c r="NT62" s="159">
        <v>7.3332288582676846</v>
      </c>
      <c r="NU62" s="159">
        <v>7.3332288582676846</v>
      </c>
      <c r="NV62" s="159">
        <v>9.05818008905967</v>
      </c>
      <c r="NW62" s="159">
        <v>7.3332288582676846</v>
      </c>
      <c r="NX62" s="159">
        <v>7.3332288582676846</v>
      </c>
      <c r="NY62" s="159">
        <v>7.3332288582676846</v>
      </c>
      <c r="NZ62" s="159">
        <v>8.1957044736636782</v>
      </c>
      <c r="OA62" s="159">
        <v>8.1957044736636782</v>
      </c>
      <c r="OB62" s="159">
        <v>7.3332288582676846</v>
      </c>
      <c r="OC62" s="159">
        <v>7.3332288582676846</v>
      </c>
      <c r="OD62" s="159">
        <v>9.05818008905967</v>
      </c>
      <c r="OE62" s="159">
        <v>7.3332288582676846</v>
      </c>
      <c r="OF62" s="159">
        <v>8.1957044736636782</v>
      </c>
      <c r="OG62" s="159">
        <v>7.3332288582676846</v>
      </c>
      <c r="OH62" s="159">
        <v>7.3332288582676846</v>
      </c>
      <c r="OI62" s="159">
        <v>7.3332288582676846</v>
      </c>
      <c r="OJ62" s="159">
        <v>8.1957044736636782</v>
      </c>
      <c r="OK62" s="159">
        <v>7.3332288582676846</v>
      </c>
      <c r="OL62" s="159">
        <v>7.3332288582676846</v>
      </c>
      <c r="OM62" s="159">
        <v>8.1957044736636782</v>
      </c>
      <c r="ON62" s="159">
        <v>7.3332288582676846</v>
      </c>
      <c r="OO62" s="159">
        <v>7.3332288582676846</v>
      </c>
      <c r="OP62" s="159">
        <v>9.05818008905967</v>
      </c>
      <c r="OQ62" s="159">
        <v>7.3332288582676846</v>
      </c>
      <c r="OR62" s="159">
        <v>8.1957044736636782</v>
      </c>
      <c r="OS62" s="159">
        <v>7.3332288582676846</v>
      </c>
      <c r="OT62" s="159">
        <v>7.3332288582676846</v>
      </c>
      <c r="OU62" s="159">
        <v>8.1957044736636782</v>
      </c>
      <c r="OV62" s="159">
        <v>9.05818008905967</v>
      </c>
      <c r="OW62" s="159">
        <v>7.3332288582676846</v>
      </c>
      <c r="OX62" s="159">
        <v>8.1957044736636782</v>
      </c>
      <c r="OY62" s="159">
        <v>7.3332288582676846</v>
      </c>
      <c r="OZ62" s="159">
        <v>9.05818008905967</v>
      </c>
      <c r="PA62" s="159">
        <v>8.1957044736636782</v>
      </c>
      <c r="PB62" s="159">
        <v>7.3332288582676846</v>
      </c>
      <c r="PC62" s="159">
        <v>7.3332288582676846</v>
      </c>
      <c r="PD62" s="159">
        <v>7.3332288582676846</v>
      </c>
      <c r="PE62" s="159">
        <v>8.1957044736636782</v>
      </c>
      <c r="PF62" s="159">
        <v>7.3332288582676846</v>
      </c>
      <c r="PG62" s="159">
        <v>9.05818008905967</v>
      </c>
      <c r="PH62" s="159">
        <v>9.05818008905967</v>
      </c>
      <c r="PI62" s="159">
        <v>7.3332288582676846</v>
      </c>
      <c r="PJ62" s="159">
        <v>8.1957044736636782</v>
      </c>
      <c r="PK62" s="159">
        <v>8.1957044736636782</v>
      </c>
      <c r="PL62" s="159">
        <v>9.05818008905967</v>
      </c>
      <c r="PM62" s="159">
        <v>7.3332288582676846</v>
      </c>
      <c r="PN62" s="159">
        <v>8.1957044736636782</v>
      </c>
      <c r="PO62" s="159">
        <v>8.1957044736636782</v>
      </c>
      <c r="PP62" s="159">
        <v>7.3332288582676846</v>
      </c>
      <c r="PQ62" s="159">
        <v>7.3332288582676846</v>
      </c>
      <c r="PR62" s="159">
        <v>8.1957044736636782</v>
      </c>
      <c r="PS62" s="159">
        <v>7.3332288582676846</v>
      </c>
      <c r="PT62" s="159">
        <v>7.3332288582676846</v>
      </c>
      <c r="PU62" s="159">
        <v>9.05818008905967</v>
      </c>
      <c r="PV62" s="159">
        <v>9.05818008905967</v>
      </c>
      <c r="PW62" s="159">
        <v>9.05818008905967</v>
      </c>
      <c r="PX62" s="159">
        <v>7.3332288582676846</v>
      </c>
      <c r="PY62" s="159">
        <v>9.05818008905967</v>
      </c>
      <c r="PZ62" s="159">
        <v>9.05818008905967</v>
      </c>
      <c r="QA62" s="159">
        <v>7.3332288582676846</v>
      </c>
      <c r="QB62" s="159">
        <v>7.3332288582676846</v>
      </c>
      <c r="QC62" s="159">
        <v>8.1957044736636782</v>
      </c>
      <c r="QD62" s="159">
        <v>9.05818008905967</v>
      </c>
      <c r="QE62" s="159">
        <v>7.3332288582676846</v>
      </c>
      <c r="QF62" s="159">
        <v>9.05818008905967</v>
      </c>
      <c r="QG62" s="159">
        <v>7.3332288582676846</v>
      </c>
      <c r="QH62" s="159">
        <v>7.3332288582676846</v>
      </c>
      <c r="QI62" s="159">
        <v>7.3332288582676846</v>
      </c>
      <c r="QJ62" s="159">
        <v>9.05818008905967</v>
      </c>
      <c r="QK62" s="159">
        <v>7.3332288582676846</v>
      </c>
      <c r="QL62" s="159">
        <v>8.1957044736636782</v>
      </c>
      <c r="QM62" s="159">
        <v>8.1957044736636782</v>
      </c>
      <c r="QN62" s="159">
        <v>7.3332288582676846</v>
      </c>
      <c r="QO62" s="159">
        <v>8.1957044736636782</v>
      </c>
      <c r="QP62" s="159">
        <v>7.3332288582676846</v>
      </c>
      <c r="QQ62" s="159">
        <v>7.3332288582676846</v>
      </c>
      <c r="QR62" s="159">
        <v>7.3332288582676846</v>
      </c>
      <c r="QS62" s="159">
        <v>8.1957044736636782</v>
      </c>
      <c r="QT62" s="159">
        <v>9.05818008905967</v>
      </c>
      <c r="QU62" s="159">
        <v>7.3332288582676846</v>
      </c>
      <c r="QV62" s="159">
        <v>8.1957044736636782</v>
      </c>
      <c r="QW62" s="159">
        <v>7.3332288582676846</v>
      </c>
      <c r="QX62" s="159">
        <v>7.3332288582676846</v>
      </c>
      <c r="QY62" s="159">
        <v>8.1957044736636782</v>
      </c>
      <c r="QZ62" s="159">
        <v>9.05818008905967</v>
      </c>
      <c r="RA62" s="159">
        <v>7.3332288582676846</v>
      </c>
      <c r="RB62" s="159">
        <v>8.1957044736636782</v>
      </c>
      <c r="RC62" s="159">
        <v>8.1957044736636782</v>
      </c>
      <c r="RD62" s="159">
        <v>9.05818008905967</v>
      </c>
      <c r="RE62" s="159">
        <v>7.3332288582676846</v>
      </c>
      <c r="RF62" s="159">
        <v>7.3332288582676846</v>
      </c>
      <c r="RG62" s="159">
        <v>8.1957044736636782</v>
      </c>
      <c r="RH62" s="159">
        <v>7.3332288582676846</v>
      </c>
      <c r="RI62" s="159">
        <v>7.3332288582676846</v>
      </c>
      <c r="RJ62" s="159">
        <v>7.3332288582676846</v>
      </c>
      <c r="RK62" s="159">
        <v>9.05818008905967</v>
      </c>
      <c r="RL62" s="159">
        <v>7.3332288582676846</v>
      </c>
      <c r="RM62" s="159">
        <v>8.1957044736636782</v>
      </c>
      <c r="RN62" s="159">
        <v>7.3332288582676846</v>
      </c>
      <c r="RO62" s="159">
        <v>7.3332288582676846</v>
      </c>
      <c r="RP62" s="159">
        <v>8.1957044736636782</v>
      </c>
      <c r="RQ62" s="159">
        <v>7.3332288582676846</v>
      </c>
      <c r="RR62" s="159">
        <v>7.3332288582676846</v>
      </c>
      <c r="RS62" s="159">
        <v>8.1957044736636782</v>
      </c>
      <c r="RT62" s="159">
        <v>7.3332288582676846</v>
      </c>
      <c r="RU62" s="159">
        <v>9.05818008905967</v>
      </c>
      <c r="RV62" s="159">
        <v>7.3332288582676846</v>
      </c>
      <c r="RW62" s="159">
        <v>9.05818008905967</v>
      </c>
      <c r="RX62" s="159">
        <v>7.3332288582676846</v>
      </c>
      <c r="RY62" s="159">
        <v>9.05818008905967</v>
      </c>
      <c r="RZ62" s="159">
        <v>7.3332288582676846</v>
      </c>
      <c r="SA62" s="159">
        <v>7.3332288582676846</v>
      </c>
      <c r="SB62" s="159">
        <v>8.1957044736636782</v>
      </c>
      <c r="SC62" s="159">
        <v>8.1957044736636782</v>
      </c>
      <c r="SD62" s="159">
        <v>7.3332288582676846</v>
      </c>
      <c r="SE62" s="159">
        <v>7.3332288582676846</v>
      </c>
      <c r="SF62" s="159">
        <v>7.3332288582676846</v>
      </c>
      <c r="SG62" s="159">
        <v>7.3332288582676846</v>
      </c>
    </row>
    <row r="63" spans="1:501" x14ac:dyDescent="0.35">
      <c r="A63" s="158">
        <v>2049</v>
      </c>
      <c r="B63" s="159">
        <v>9.2949796418706736</v>
      </c>
      <c r="C63" s="159">
        <v>7.424730822631096</v>
      </c>
      <c r="D63" s="159">
        <v>8.3598552322508848</v>
      </c>
      <c r="E63" s="159">
        <v>7.424730822631096</v>
      </c>
      <c r="F63" s="159">
        <v>8.3598552322508848</v>
      </c>
      <c r="G63" s="159">
        <v>7.424730822631096</v>
      </c>
      <c r="H63" s="159">
        <v>7.424730822631096</v>
      </c>
      <c r="I63" s="159">
        <v>7.424730822631096</v>
      </c>
      <c r="J63" s="159">
        <v>7.424730822631096</v>
      </c>
      <c r="K63" s="159">
        <v>8.3598552322508848</v>
      </c>
      <c r="L63" s="159">
        <v>7.424730822631096</v>
      </c>
      <c r="M63" s="159">
        <v>8.3598552322508848</v>
      </c>
      <c r="N63" s="159">
        <v>7.424730822631096</v>
      </c>
      <c r="O63" s="159">
        <v>7.424730822631096</v>
      </c>
      <c r="P63" s="159">
        <v>7.424730822631096</v>
      </c>
      <c r="Q63" s="159">
        <v>8.3598552322508848</v>
      </c>
      <c r="R63" s="159">
        <v>7.424730822631096</v>
      </c>
      <c r="S63" s="159">
        <v>7.424730822631096</v>
      </c>
      <c r="T63" s="159">
        <v>7.424730822631096</v>
      </c>
      <c r="U63" s="159">
        <v>9.2949796418706736</v>
      </c>
      <c r="V63" s="159">
        <v>7.424730822631096</v>
      </c>
      <c r="W63" s="159">
        <v>7.424730822631096</v>
      </c>
      <c r="X63" s="159">
        <v>7.424730822631096</v>
      </c>
      <c r="Y63" s="159">
        <v>7.424730822631096</v>
      </c>
      <c r="Z63" s="159">
        <v>7.424730822631096</v>
      </c>
      <c r="AA63" s="159">
        <v>7.424730822631096</v>
      </c>
      <c r="AB63" s="159">
        <v>7.424730822631096</v>
      </c>
      <c r="AC63" s="159">
        <v>7.424730822631096</v>
      </c>
      <c r="AD63" s="159">
        <v>7.424730822631096</v>
      </c>
      <c r="AE63" s="159">
        <v>9.2949796418706736</v>
      </c>
      <c r="AF63" s="159">
        <v>8.3598552322508848</v>
      </c>
      <c r="AG63" s="159">
        <v>7.424730822631096</v>
      </c>
      <c r="AH63" s="159">
        <v>7.424730822631096</v>
      </c>
      <c r="AI63" s="159">
        <v>7.424730822631096</v>
      </c>
      <c r="AJ63" s="159">
        <v>7.424730822631096</v>
      </c>
      <c r="AK63" s="159">
        <v>9.2949796418706736</v>
      </c>
      <c r="AL63" s="159">
        <v>8.3598552322508848</v>
      </c>
      <c r="AM63" s="159">
        <v>7.424730822631096</v>
      </c>
      <c r="AN63" s="159">
        <v>8.3598552322508848</v>
      </c>
      <c r="AO63" s="159">
        <v>9.2949796418706736</v>
      </c>
      <c r="AP63" s="159">
        <v>8.3598552322508848</v>
      </c>
      <c r="AQ63" s="159">
        <v>7.424730822631096</v>
      </c>
      <c r="AR63" s="159">
        <v>8.3598552322508848</v>
      </c>
      <c r="AS63" s="159">
        <v>7.424730822631096</v>
      </c>
      <c r="AT63" s="159">
        <v>9.2949796418706736</v>
      </c>
      <c r="AU63" s="159">
        <v>7.424730822631096</v>
      </c>
      <c r="AV63" s="159">
        <v>9.2949796418706736</v>
      </c>
      <c r="AW63" s="159">
        <v>7.424730822631096</v>
      </c>
      <c r="AX63" s="159">
        <v>7.424730822631096</v>
      </c>
      <c r="AY63" s="159">
        <v>7.424730822631096</v>
      </c>
      <c r="AZ63" s="159">
        <v>8.3598552322508848</v>
      </c>
      <c r="BA63" s="159">
        <v>7.424730822631096</v>
      </c>
      <c r="BB63" s="159">
        <v>9.2949796418706736</v>
      </c>
      <c r="BC63" s="159">
        <v>7.424730822631096</v>
      </c>
      <c r="BD63" s="159">
        <v>7.424730822631096</v>
      </c>
      <c r="BE63" s="159">
        <v>8.3598552322508848</v>
      </c>
      <c r="BF63" s="159">
        <v>9.2949796418706736</v>
      </c>
      <c r="BG63" s="159">
        <v>7.424730822631096</v>
      </c>
      <c r="BH63" s="159">
        <v>7.424730822631096</v>
      </c>
      <c r="BI63" s="159">
        <v>9.2949796418706736</v>
      </c>
      <c r="BJ63" s="159">
        <v>7.424730822631096</v>
      </c>
      <c r="BK63" s="159">
        <v>7.424730822631096</v>
      </c>
      <c r="BL63" s="159">
        <v>8.3598552322508848</v>
      </c>
      <c r="BM63" s="159">
        <v>9.2949796418706736</v>
      </c>
      <c r="BN63" s="159">
        <v>7.424730822631096</v>
      </c>
      <c r="BO63" s="159">
        <v>7.424730822631096</v>
      </c>
      <c r="BP63" s="159">
        <v>8.3598552322508848</v>
      </c>
      <c r="BQ63" s="159">
        <v>7.424730822631096</v>
      </c>
      <c r="BR63" s="159">
        <v>8.3598552322508848</v>
      </c>
      <c r="BS63" s="159">
        <v>7.424730822631096</v>
      </c>
      <c r="BT63" s="159">
        <v>8.3598552322508848</v>
      </c>
      <c r="BU63" s="159">
        <v>9.2949796418706736</v>
      </c>
      <c r="BV63" s="159">
        <v>7.424730822631096</v>
      </c>
      <c r="BW63" s="159">
        <v>7.424730822631096</v>
      </c>
      <c r="BX63" s="159">
        <v>8.3598552322508848</v>
      </c>
      <c r="BY63" s="159">
        <v>8.3598552322508848</v>
      </c>
      <c r="BZ63" s="159">
        <v>9.2949796418706736</v>
      </c>
      <c r="CA63" s="159">
        <v>9.2949796418706736</v>
      </c>
      <c r="CB63" s="159">
        <v>7.424730822631096</v>
      </c>
      <c r="CC63" s="159">
        <v>7.424730822631096</v>
      </c>
      <c r="CD63" s="159">
        <v>7.424730822631096</v>
      </c>
      <c r="CE63" s="159">
        <v>8.3598552322508848</v>
      </c>
      <c r="CF63" s="159">
        <v>7.424730822631096</v>
      </c>
      <c r="CG63" s="159">
        <v>9.2949796418706736</v>
      </c>
      <c r="CH63" s="159">
        <v>7.424730822631096</v>
      </c>
      <c r="CI63" s="159">
        <v>7.424730822631096</v>
      </c>
      <c r="CJ63" s="159">
        <v>7.424730822631096</v>
      </c>
      <c r="CK63" s="159">
        <v>7.424730822631096</v>
      </c>
      <c r="CL63" s="159">
        <v>7.424730822631096</v>
      </c>
      <c r="CM63" s="159">
        <v>7.424730822631096</v>
      </c>
      <c r="CN63" s="159">
        <v>7.424730822631096</v>
      </c>
      <c r="CO63" s="159">
        <v>7.424730822631096</v>
      </c>
      <c r="CP63" s="159">
        <v>8.3598552322508848</v>
      </c>
      <c r="CQ63" s="159">
        <v>7.424730822631096</v>
      </c>
      <c r="CR63" s="159">
        <v>7.424730822631096</v>
      </c>
      <c r="CS63" s="159">
        <v>8.3598552322508848</v>
      </c>
      <c r="CT63" s="159">
        <v>9.2949796418706736</v>
      </c>
      <c r="CU63" s="159">
        <v>7.424730822631096</v>
      </c>
      <c r="CV63" s="159">
        <v>7.424730822631096</v>
      </c>
      <c r="CW63" s="159">
        <v>9.2949796418706736</v>
      </c>
      <c r="CX63" s="159">
        <v>8.3598552322508848</v>
      </c>
      <c r="CY63" s="159">
        <v>7.424730822631096</v>
      </c>
      <c r="CZ63" s="159">
        <v>8.3598552322508848</v>
      </c>
      <c r="DA63" s="159">
        <v>7.424730822631096</v>
      </c>
      <c r="DB63" s="159">
        <v>7.424730822631096</v>
      </c>
      <c r="DC63" s="159">
        <v>7.424730822631096</v>
      </c>
      <c r="DD63" s="159">
        <v>7.424730822631096</v>
      </c>
      <c r="DE63" s="159">
        <v>9.2949796418706736</v>
      </c>
      <c r="DF63" s="159">
        <v>7.424730822631096</v>
      </c>
      <c r="DG63" s="159">
        <v>9.2949796418706736</v>
      </c>
      <c r="DH63" s="159">
        <v>9.2949796418706736</v>
      </c>
      <c r="DI63" s="159">
        <v>7.424730822631096</v>
      </c>
      <c r="DJ63" s="159">
        <v>9.2949796418706736</v>
      </c>
      <c r="DK63" s="159">
        <v>7.424730822631096</v>
      </c>
      <c r="DL63" s="159">
        <v>7.424730822631096</v>
      </c>
      <c r="DM63" s="159">
        <v>7.424730822631096</v>
      </c>
      <c r="DN63" s="159">
        <v>7.424730822631096</v>
      </c>
      <c r="DO63" s="159">
        <v>9.2949796418706736</v>
      </c>
      <c r="DP63" s="159">
        <v>8.3598552322508848</v>
      </c>
      <c r="DQ63" s="159">
        <v>8.3598552322508848</v>
      </c>
      <c r="DR63" s="159">
        <v>9.2949796418706736</v>
      </c>
      <c r="DS63" s="159">
        <v>7.424730822631096</v>
      </c>
      <c r="DT63" s="159">
        <v>7.424730822631096</v>
      </c>
      <c r="DU63" s="159">
        <v>7.424730822631096</v>
      </c>
      <c r="DV63" s="159">
        <v>8.3598552322508848</v>
      </c>
      <c r="DW63" s="159">
        <v>7.424730822631096</v>
      </c>
      <c r="DX63" s="159">
        <v>7.424730822631096</v>
      </c>
      <c r="DY63" s="159">
        <v>7.424730822631096</v>
      </c>
      <c r="DZ63" s="159">
        <v>8.3598552322508848</v>
      </c>
      <c r="EA63" s="159">
        <v>8.3598552322508848</v>
      </c>
      <c r="EB63" s="159">
        <v>8.3598552322508848</v>
      </c>
      <c r="EC63" s="159">
        <v>7.424730822631096</v>
      </c>
      <c r="ED63" s="159">
        <v>7.424730822631096</v>
      </c>
      <c r="EE63" s="159">
        <v>7.424730822631096</v>
      </c>
      <c r="EF63" s="159">
        <v>7.424730822631096</v>
      </c>
      <c r="EG63" s="159">
        <v>9.2949796418706736</v>
      </c>
      <c r="EH63" s="159">
        <v>9.2949796418706736</v>
      </c>
      <c r="EI63" s="159">
        <v>9.2949796418706736</v>
      </c>
      <c r="EJ63" s="159">
        <v>7.424730822631096</v>
      </c>
      <c r="EK63" s="159">
        <v>7.424730822631096</v>
      </c>
      <c r="EL63" s="159">
        <v>9.2949796418706736</v>
      </c>
      <c r="EM63" s="159">
        <v>7.424730822631096</v>
      </c>
      <c r="EN63" s="159">
        <v>7.424730822631096</v>
      </c>
      <c r="EO63" s="159">
        <v>9.2949796418706736</v>
      </c>
      <c r="EP63" s="159">
        <v>7.424730822631096</v>
      </c>
      <c r="EQ63" s="159">
        <v>9.2949796418706736</v>
      </c>
      <c r="ER63" s="159">
        <v>8.3598552322508848</v>
      </c>
      <c r="ES63" s="159">
        <v>9.2949796418706736</v>
      </c>
      <c r="ET63" s="159">
        <v>7.424730822631096</v>
      </c>
      <c r="EU63" s="159">
        <v>7.424730822631096</v>
      </c>
      <c r="EV63" s="159">
        <v>9.2949796418706736</v>
      </c>
      <c r="EW63" s="159">
        <v>7.424730822631096</v>
      </c>
      <c r="EX63" s="159">
        <v>7.424730822631096</v>
      </c>
      <c r="EY63" s="159">
        <v>7.424730822631096</v>
      </c>
      <c r="EZ63" s="159">
        <v>8.3598552322508848</v>
      </c>
      <c r="FA63" s="159">
        <v>9.2949796418706736</v>
      </c>
      <c r="FB63" s="159">
        <v>7.424730822631096</v>
      </c>
      <c r="FC63" s="159">
        <v>9.2949796418706736</v>
      </c>
      <c r="FD63" s="159">
        <v>7.424730822631096</v>
      </c>
      <c r="FE63" s="159">
        <v>7.424730822631096</v>
      </c>
      <c r="FF63" s="159">
        <v>7.424730822631096</v>
      </c>
      <c r="FG63" s="159">
        <v>7.424730822631096</v>
      </c>
      <c r="FH63" s="159">
        <v>7.424730822631096</v>
      </c>
      <c r="FI63" s="159">
        <v>7.424730822631096</v>
      </c>
      <c r="FJ63" s="159">
        <v>7.424730822631096</v>
      </c>
      <c r="FK63" s="159">
        <v>7.424730822631096</v>
      </c>
      <c r="FL63" s="159">
        <v>9.2949796418706736</v>
      </c>
      <c r="FM63" s="159">
        <v>9.2949796418706736</v>
      </c>
      <c r="FN63" s="159">
        <v>9.2949796418706736</v>
      </c>
      <c r="FO63" s="159">
        <v>9.2949796418706736</v>
      </c>
      <c r="FP63" s="159">
        <v>7.424730822631096</v>
      </c>
      <c r="FQ63" s="159">
        <v>7.424730822631096</v>
      </c>
      <c r="FR63" s="159">
        <v>7.424730822631096</v>
      </c>
      <c r="FS63" s="159">
        <v>7.424730822631096</v>
      </c>
      <c r="FT63" s="159">
        <v>7.424730822631096</v>
      </c>
      <c r="FU63" s="159">
        <v>9.2949796418706736</v>
      </c>
      <c r="FV63" s="159">
        <v>7.424730822631096</v>
      </c>
      <c r="FW63" s="159">
        <v>9.2949796418706736</v>
      </c>
      <c r="FX63" s="159">
        <v>7.424730822631096</v>
      </c>
      <c r="FY63" s="159">
        <v>9.2949796418706736</v>
      </c>
      <c r="FZ63" s="159">
        <v>8.3598552322508848</v>
      </c>
      <c r="GA63" s="159">
        <v>7.424730822631096</v>
      </c>
      <c r="GB63" s="159">
        <v>7.424730822631096</v>
      </c>
      <c r="GC63" s="159">
        <v>7.424730822631096</v>
      </c>
      <c r="GD63" s="159">
        <v>7.424730822631096</v>
      </c>
      <c r="GE63" s="159">
        <v>7.424730822631096</v>
      </c>
      <c r="GF63" s="159">
        <v>7.424730822631096</v>
      </c>
      <c r="GG63" s="159">
        <v>9.2949796418706736</v>
      </c>
      <c r="GH63" s="159">
        <v>7.424730822631096</v>
      </c>
      <c r="GI63" s="159">
        <v>7.424730822631096</v>
      </c>
      <c r="GJ63" s="159">
        <v>7.424730822631096</v>
      </c>
      <c r="GK63" s="159">
        <v>7.424730822631096</v>
      </c>
      <c r="GL63" s="159">
        <v>7.424730822631096</v>
      </c>
      <c r="GM63" s="159">
        <v>7.424730822631096</v>
      </c>
      <c r="GN63" s="159">
        <v>7.424730822631096</v>
      </c>
      <c r="GO63" s="159">
        <v>9.2949796418706736</v>
      </c>
      <c r="GP63" s="159">
        <v>9.2949796418706736</v>
      </c>
      <c r="GQ63" s="159">
        <v>7.424730822631096</v>
      </c>
      <c r="GR63" s="159">
        <v>7.424730822631096</v>
      </c>
      <c r="GS63" s="159">
        <v>7.424730822631096</v>
      </c>
      <c r="GT63" s="159">
        <v>7.424730822631096</v>
      </c>
      <c r="GU63" s="159">
        <v>8.3598552322508848</v>
      </c>
      <c r="GV63" s="159">
        <v>7.424730822631096</v>
      </c>
      <c r="GW63" s="159">
        <v>8.3598552322508848</v>
      </c>
      <c r="GX63" s="159">
        <v>8.3598552322508848</v>
      </c>
      <c r="GY63" s="159">
        <v>7.424730822631096</v>
      </c>
      <c r="GZ63" s="159">
        <v>7.424730822631096</v>
      </c>
      <c r="HA63" s="159">
        <v>7.424730822631096</v>
      </c>
      <c r="HB63" s="159">
        <v>9.2949796418706736</v>
      </c>
      <c r="HC63" s="159">
        <v>7.424730822631096</v>
      </c>
      <c r="HD63" s="159">
        <v>7.424730822631096</v>
      </c>
      <c r="HE63" s="159">
        <v>7.424730822631096</v>
      </c>
      <c r="HF63" s="159">
        <v>9.2949796418706736</v>
      </c>
      <c r="HG63" s="159">
        <v>8.3598552322508848</v>
      </c>
      <c r="HH63" s="159">
        <v>9.2949796418706736</v>
      </c>
      <c r="HI63" s="159">
        <v>8.3598552322508848</v>
      </c>
      <c r="HJ63" s="159">
        <v>7.424730822631096</v>
      </c>
      <c r="HK63" s="159">
        <v>8.3598552322508848</v>
      </c>
      <c r="HL63" s="159">
        <v>7.424730822631096</v>
      </c>
      <c r="HM63" s="159">
        <v>7.424730822631096</v>
      </c>
      <c r="HN63" s="159">
        <v>7.424730822631096</v>
      </c>
      <c r="HO63" s="159">
        <v>7.424730822631096</v>
      </c>
      <c r="HP63" s="159">
        <v>7.424730822631096</v>
      </c>
      <c r="HQ63" s="159">
        <v>7.424730822631096</v>
      </c>
      <c r="HR63" s="159">
        <v>9.2949796418706736</v>
      </c>
      <c r="HS63" s="159">
        <v>7.424730822631096</v>
      </c>
      <c r="HT63" s="159">
        <v>8.3598552322508848</v>
      </c>
      <c r="HU63" s="159">
        <v>7.424730822631096</v>
      </c>
      <c r="HV63" s="159">
        <v>7.424730822631096</v>
      </c>
      <c r="HW63" s="159">
        <v>7.424730822631096</v>
      </c>
      <c r="HX63" s="159">
        <v>9.2949796418706736</v>
      </c>
      <c r="HY63" s="159">
        <v>7.424730822631096</v>
      </c>
      <c r="HZ63" s="159">
        <v>9.2949796418706736</v>
      </c>
      <c r="IA63" s="159">
        <v>7.424730822631096</v>
      </c>
      <c r="IB63" s="159">
        <v>8.3598552322508848</v>
      </c>
      <c r="IC63" s="159">
        <v>7.424730822631096</v>
      </c>
      <c r="ID63" s="159">
        <v>7.424730822631096</v>
      </c>
      <c r="IE63" s="159">
        <v>7.424730822631096</v>
      </c>
      <c r="IF63" s="159">
        <v>9.2949796418706736</v>
      </c>
      <c r="IG63" s="159">
        <v>7.424730822631096</v>
      </c>
      <c r="IH63" s="159">
        <v>8.3598552322508848</v>
      </c>
      <c r="II63" s="159">
        <v>7.424730822631096</v>
      </c>
      <c r="IJ63" s="159">
        <v>9.2949796418706736</v>
      </c>
      <c r="IK63" s="159">
        <v>7.424730822631096</v>
      </c>
      <c r="IL63" s="159">
        <v>7.424730822631096</v>
      </c>
      <c r="IM63" s="159">
        <v>7.424730822631096</v>
      </c>
      <c r="IN63" s="159">
        <v>8.3598552322508848</v>
      </c>
      <c r="IO63" s="159">
        <v>9.2949796418706736</v>
      </c>
      <c r="IP63" s="159">
        <v>9.2949796418706736</v>
      </c>
      <c r="IQ63" s="159">
        <v>9.2949796418706736</v>
      </c>
      <c r="IR63" s="159">
        <v>7.424730822631096</v>
      </c>
      <c r="IS63" s="159">
        <v>8.3598552322508848</v>
      </c>
      <c r="IT63" s="159">
        <v>9.2949796418706736</v>
      </c>
      <c r="IU63" s="159">
        <v>8.3598552322508848</v>
      </c>
      <c r="IV63" s="159">
        <v>7.424730822631096</v>
      </c>
      <c r="IW63" s="159">
        <v>8.3598552322508848</v>
      </c>
      <c r="IX63" s="159">
        <v>9.2949796418706736</v>
      </c>
      <c r="IY63" s="159">
        <v>7.424730822631096</v>
      </c>
      <c r="IZ63" s="159">
        <v>7.424730822631096</v>
      </c>
      <c r="JA63" s="159">
        <v>9.2949796418706736</v>
      </c>
      <c r="JB63" s="159">
        <v>7.424730822631096</v>
      </c>
      <c r="JC63" s="159">
        <v>7.424730822631096</v>
      </c>
      <c r="JD63" s="159">
        <v>9.2949796418706736</v>
      </c>
      <c r="JE63" s="159">
        <v>7.424730822631096</v>
      </c>
      <c r="JF63" s="159">
        <v>8.3598552322508848</v>
      </c>
      <c r="JG63" s="159">
        <v>9.2949796418706736</v>
      </c>
      <c r="JH63" s="159">
        <v>7.424730822631096</v>
      </c>
      <c r="JI63" s="159">
        <v>7.424730822631096</v>
      </c>
      <c r="JJ63" s="159">
        <v>7.424730822631096</v>
      </c>
      <c r="JK63" s="159">
        <v>8.3598552322508848</v>
      </c>
      <c r="JL63" s="159">
        <v>7.424730822631096</v>
      </c>
      <c r="JM63" s="159">
        <v>7.424730822631096</v>
      </c>
      <c r="JN63" s="159">
        <v>7.424730822631096</v>
      </c>
      <c r="JO63" s="159">
        <v>7.424730822631096</v>
      </c>
      <c r="JP63" s="159">
        <v>7.424730822631096</v>
      </c>
      <c r="JQ63" s="159">
        <v>7.424730822631096</v>
      </c>
      <c r="JR63" s="159">
        <v>7.424730822631096</v>
      </c>
      <c r="JS63" s="159">
        <v>7.424730822631096</v>
      </c>
      <c r="JT63" s="159">
        <v>9.2949796418706736</v>
      </c>
      <c r="JU63" s="159">
        <v>7.424730822631096</v>
      </c>
      <c r="JV63" s="159">
        <v>7.424730822631096</v>
      </c>
      <c r="JW63" s="159">
        <v>9.2949796418706736</v>
      </c>
      <c r="JX63" s="159">
        <v>7.424730822631096</v>
      </c>
      <c r="JY63" s="159">
        <v>7.424730822631096</v>
      </c>
      <c r="JZ63" s="159">
        <v>8.3598552322508848</v>
      </c>
      <c r="KA63" s="159">
        <v>8.3598552322508848</v>
      </c>
      <c r="KB63" s="159">
        <v>7.424730822631096</v>
      </c>
      <c r="KC63" s="159">
        <v>7.424730822631096</v>
      </c>
      <c r="KD63" s="159">
        <v>7.424730822631096</v>
      </c>
      <c r="KE63" s="159">
        <v>7.424730822631096</v>
      </c>
      <c r="KF63" s="159">
        <v>8.3598552322508848</v>
      </c>
      <c r="KG63" s="159">
        <v>7.424730822631096</v>
      </c>
      <c r="KH63" s="159">
        <v>8.3598552322508848</v>
      </c>
      <c r="KI63" s="159">
        <v>7.424730822631096</v>
      </c>
      <c r="KJ63" s="159">
        <v>7.424730822631096</v>
      </c>
      <c r="KK63" s="159">
        <v>7.424730822631096</v>
      </c>
      <c r="KL63" s="159">
        <v>7.424730822631096</v>
      </c>
      <c r="KM63" s="159">
        <v>7.424730822631096</v>
      </c>
      <c r="KN63" s="159">
        <v>7.424730822631096</v>
      </c>
      <c r="KO63" s="159">
        <v>7.424730822631096</v>
      </c>
      <c r="KP63" s="159">
        <v>7.424730822631096</v>
      </c>
      <c r="KQ63" s="159">
        <v>8.3598552322508848</v>
      </c>
      <c r="KR63" s="159">
        <v>7.424730822631096</v>
      </c>
      <c r="KS63" s="159">
        <v>9.2949796418706736</v>
      </c>
      <c r="KT63" s="159">
        <v>8.3598552322508848</v>
      </c>
      <c r="KU63" s="159">
        <v>9.2949796418706736</v>
      </c>
      <c r="KV63" s="159">
        <v>7.424730822631096</v>
      </c>
      <c r="KW63" s="159">
        <v>8.3598552322508848</v>
      </c>
      <c r="KX63" s="159">
        <v>7.424730822631096</v>
      </c>
      <c r="KY63" s="159">
        <v>8.3598552322508848</v>
      </c>
      <c r="KZ63" s="159">
        <v>8.3598552322508848</v>
      </c>
      <c r="LA63" s="159">
        <v>9.2949796418706736</v>
      </c>
      <c r="LB63" s="159">
        <v>7.424730822631096</v>
      </c>
      <c r="LC63" s="159">
        <v>9.2949796418706736</v>
      </c>
      <c r="LD63" s="159">
        <v>7.424730822631096</v>
      </c>
      <c r="LE63" s="159">
        <v>7.424730822631096</v>
      </c>
      <c r="LF63" s="159">
        <v>8.3598552322508848</v>
      </c>
      <c r="LG63" s="159">
        <v>7.424730822631096</v>
      </c>
      <c r="LH63" s="159">
        <v>7.424730822631096</v>
      </c>
      <c r="LI63" s="159">
        <v>7.424730822631096</v>
      </c>
      <c r="LJ63" s="159">
        <v>9.2949796418706736</v>
      </c>
      <c r="LK63" s="159">
        <v>8.3598552322508848</v>
      </c>
      <c r="LL63" s="159">
        <v>9.2949796418706736</v>
      </c>
      <c r="LM63" s="159">
        <v>7.424730822631096</v>
      </c>
      <c r="LN63" s="159">
        <v>9.2949796418706736</v>
      </c>
      <c r="LO63" s="159">
        <v>7.424730822631096</v>
      </c>
      <c r="LP63" s="159">
        <v>7.424730822631096</v>
      </c>
      <c r="LQ63" s="159">
        <v>7.424730822631096</v>
      </c>
      <c r="LR63" s="159">
        <v>7.424730822631096</v>
      </c>
      <c r="LS63" s="159">
        <v>7.424730822631096</v>
      </c>
      <c r="LT63" s="159">
        <v>7.424730822631096</v>
      </c>
      <c r="LU63" s="159">
        <v>7.424730822631096</v>
      </c>
      <c r="LV63" s="159">
        <v>9.2949796418706736</v>
      </c>
      <c r="LW63" s="159">
        <v>7.424730822631096</v>
      </c>
      <c r="LX63" s="159">
        <v>7.424730822631096</v>
      </c>
      <c r="LY63" s="159">
        <v>9.2949796418706736</v>
      </c>
      <c r="LZ63" s="159">
        <v>8.3598552322508848</v>
      </c>
      <c r="MA63" s="159">
        <v>7.424730822631096</v>
      </c>
      <c r="MB63" s="159">
        <v>7.424730822631096</v>
      </c>
      <c r="MC63" s="159">
        <v>7.424730822631096</v>
      </c>
      <c r="MD63" s="159">
        <v>9.2949796418706736</v>
      </c>
      <c r="ME63" s="159">
        <v>8.3598552322508848</v>
      </c>
      <c r="MF63" s="159">
        <v>7.424730822631096</v>
      </c>
      <c r="MG63" s="159">
        <v>7.424730822631096</v>
      </c>
      <c r="MH63" s="159">
        <v>9.2949796418706736</v>
      </c>
      <c r="MI63" s="159">
        <v>7.424730822631096</v>
      </c>
      <c r="MJ63" s="159">
        <v>9.2949796418706736</v>
      </c>
      <c r="MK63" s="159">
        <v>7.424730822631096</v>
      </c>
      <c r="ML63" s="159">
        <v>7.424730822631096</v>
      </c>
      <c r="MM63" s="159">
        <v>7.424730822631096</v>
      </c>
      <c r="MN63" s="159">
        <v>8.3598552322508848</v>
      </c>
      <c r="MO63" s="159">
        <v>7.424730822631096</v>
      </c>
      <c r="MP63" s="159">
        <v>9.2949796418706736</v>
      </c>
      <c r="MQ63" s="159">
        <v>7.424730822631096</v>
      </c>
      <c r="MR63" s="159">
        <v>8.3598552322508848</v>
      </c>
      <c r="MS63" s="159">
        <v>7.424730822631096</v>
      </c>
      <c r="MT63" s="159">
        <v>7.424730822631096</v>
      </c>
      <c r="MU63" s="159">
        <v>7.424730822631096</v>
      </c>
      <c r="MV63" s="159">
        <v>8.3598552322508848</v>
      </c>
      <c r="MW63" s="159">
        <v>9.2949796418706736</v>
      </c>
      <c r="MX63" s="159">
        <v>7.424730822631096</v>
      </c>
      <c r="MY63" s="159">
        <v>7.424730822631096</v>
      </c>
      <c r="MZ63" s="159">
        <v>9.2949796418706736</v>
      </c>
      <c r="NA63" s="159">
        <v>7.424730822631096</v>
      </c>
      <c r="NB63" s="159">
        <v>7.424730822631096</v>
      </c>
      <c r="NC63" s="159">
        <v>7.424730822631096</v>
      </c>
      <c r="ND63" s="159">
        <v>9.2949796418706736</v>
      </c>
      <c r="NE63" s="159">
        <v>7.424730822631096</v>
      </c>
      <c r="NF63" s="159">
        <v>7.424730822631096</v>
      </c>
      <c r="NG63" s="159">
        <v>7.424730822631096</v>
      </c>
      <c r="NH63" s="159">
        <v>7.424730822631096</v>
      </c>
      <c r="NI63" s="159">
        <v>8.3598552322508848</v>
      </c>
      <c r="NJ63" s="159">
        <v>7.424730822631096</v>
      </c>
      <c r="NK63" s="159">
        <v>8.3598552322508848</v>
      </c>
      <c r="NL63" s="159">
        <v>9.2949796418706736</v>
      </c>
      <c r="NM63" s="159">
        <v>7.424730822631096</v>
      </c>
      <c r="NN63" s="159">
        <v>7.424730822631096</v>
      </c>
      <c r="NO63" s="159">
        <v>7.424730822631096</v>
      </c>
      <c r="NP63" s="159">
        <v>7.424730822631096</v>
      </c>
      <c r="NQ63" s="159">
        <v>8.3598552322508848</v>
      </c>
      <c r="NR63" s="159">
        <v>8.3598552322508848</v>
      </c>
      <c r="NS63" s="159">
        <v>7.424730822631096</v>
      </c>
      <c r="NT63" s="159">
        <v>7.424730822631096</v>
      </c>
      <c r="NU63" s="159">
        <v>7.424730822631096</v>
      </c>
      <c r="NV63" s="159">
        <v>9.2949796418706736</v>
      </c>
      <c r="NW63" s="159">
        <v>7.424730822631096</v>
      </c>
      <c r="NX63" s="159">
        <v>7.424730822631096</v>
      </c>
      <c r="NY63" s="159">
        <v>7.424730822631096</v>
      </c>
      <c r="NZ63" s="159">
        <v>8.3598552322508848</v>
      </c>
      <c r="OA63" s="159">
        <v>8.3598552322508848</v>
      </c>
      <c r="OB63" s="159">
        <v>7.424730822631096</v>
      </c>
      <c r="OC63" s="159">
        <v>7.424730822631096</v>
      </c>
      <c r="OD63" s="159">
        <v>9.2949796418706736</v>
      </c>
      <c r="OE63" s="159">
        <v>7.424730822631096</v>
      </c>
      <c r="OF63" s="159">
        <v>8.3598552322508848</v>
      </c>
      <c r="OG63" s="159">
        <v>7.424730822631096</v>
      </c>
      <c r="OH63" s="159">
        <v>7.424730822631096</v>
      </c>
      <c r="OI63" s="159">
        <v>7.424730822631096</v>
      </c>
      <c r="OJ63" s="159">
        <v>8.3598552322508848</v>
      </c>
      <c r="OK63" s="159">
        <v>7.424730822631096</v>
      </c>
      <c r="OL63" s="159">
        <v>7.424730822631096</v>
      </c>
      <c r="OM63" s="159">
        <v>8.3598552322508848</v>
      </c>
      <c r="ON63" s="159">
        <v>7.424730822631096</v>
      </c>
      <c r="OO63" s="159">
        <v>7.424730822631096</v>
      </c>
      <c r="OP63" s="159">
        <v>9.2949796418706736</v>
      </c>
      <c r="OQ63" s="159">
        <v>7.424730822631096</v>
      </c>
      <c r="OR63" s="159">
        <v>8.3598552322508848</v>
      </c>
      <c r="OS63" s="159">
        <v>7.424730822631096</v>
      </c>
      <c r="OT63" s="159">
        <v>7.424730822631096</v>
      </c>
      <c r="OU63" s="159">
        <v>8.3598552322508848</v>
      </c>
      <c r="OV63" s="159">
        <v>9.2949796418706736</v>
      </c>
      <c r="OW63" s="159">
        <v>7.424730822631096</v>
      </c>
      <c r="OX63" s="159">
        <v>8.3598552322508848</v>
      </c>
      <c r="OY63" s="159">
        <v>7.424730822631096</v>
      </c>
      <c r="OZ63" s="159">
        <v>9.2949796418706736</v>
      </c>
      <c r="PA63" s="159">
        <v>8.3598552322508848</v>
      </c>
      <c r="PB63" s="159">
        <v>7.424730822631096</v>
      </c>
      <c r="PC63" s="159">
        <v>7.424730822631096</v>
      </c>
      <c r="PD63" s="159">
        <v>7.424730822631096</v>
      </c>
      <c r="PE63" s="159">
        <v>8.3598552322508848</v>
      </c>
      <c r="PF63" s="159">
        <v>7.424730822631096</v>
      </c>
      <c r="PG63" s="159">
        <v>9.2949796418706736</v>
      </c>
      <c r="PH63" s="159">
        <v>9.2949796418706736</v>
      </c>
      <c r="PI63" s="159">
        <v>7.424730822631096</v>
      </c>
      <c r="PJ63" s="159">
        <v>8.3598552322508848</v>
      </c>
      <c r="PK63" s="159">
        <v>8.3598552322508848</v>
      </c>
      <c r="PL63" s="159">
        <v>9.2949796418706736</v>
      </c>
      <c r="PM63" s="159">
        <v>7.424730822631096</v>
      </c>
      <c r="PN63" s="159">
        <v>8.3598552322508848</v>
      </c>
      <c r="PO63" s="159">
        <v>8.3598552322508848</v>
      </c>
      <c r="PP63" s="159">
        <v>7.424730822631096</v>
      </c>
      <c r="PQ63" s="159">
        <v>7.424730822631096</v>
      </c>
      <c r="PR63" s="159">
        <v>8.3598552322508848</v>
      </c>
      <c r="PS63" s="159">
        <v>7.424730822631096</v>
      </c>
      <c r="PT63" s="159">
        <v>7.424730822631096</v>
      </c>
      <c r="PU63" s="159">
        <v>9.2949796418706736</v>
      </c>
      <c r="PV63" s="159">
        <v>9.2949796418706736</v>
      </c>
      <c r="PW63" s="159">
        <v>9.2949796418706736</v>
      </c>
      <c r="PX63" s="159">
        <v>7.424730822631096</v>
      </c>
      <c r="PY63" s="159">
        <v>9.2949796418706736</v>
      </c>
      <c r="PZ63" s="159">
        <v>9.2949796418706736</v>
      </c>
      <c r="QA63" s="159">
        <v>7.424730822631096</v>
      </c>
      <c r="QB63" s="159">
        <v>7.424730822631096</v>
      </c>
      <c r="QC63" s="159">
        <v>8.3598552322508848</v>
      </c>
      <c r="QD63" s="159">
        <v>9.2949796418706736</v>
      </c>
      <c r="QE63" s="159">
        <v>7.424730822631096</v>
      </c>
      <c r="QF63" s="159">
        <v>9.2949796418706736</v>
      </c>
      <c r="QG63" s="159">
        <v>7.424730822631096</v>
      </c>
      <c r="QH63" s="159">
        <v>7.424730822631096</v>
      </c>
      <c r="QI63" s="159">
        <v>7.424730822631096</v>
      </c>
      <c r="QJ63" s="159">
        <v>9.2949796418706736</v>
      </c>
      <c r="QK63" s="159">
        <v>7.424730822631096</v>
      </c>
      <c r="QL63" s="159">
        <v>8.3598552322508848</v>
      </c>
      <c r="QM63" s="159">
        <v>8.3598552322508848</v>
      </c>
      <c r="QN63" s="159">
        <v>7.424730822631096</v>
      </c>
      <c r="QO63" s="159">
        <v>8.3598552322508848</v>
      </c>
      <c r="QP63" s="159">
        <v>7.424730822631096</v>
      </c>
      <c r="QQ63" s="159">
        <v>7.424730822631096</v>
      </c>
      <c r="QR63" s="159">
        <v>7.424730822631096</v>
      </c>
      <c r="QS63" s="159">
        <v>8.3598552322508848</v>
      </c>
      <c r="QT63" s="159">
        <v>9.2949796418706736</v>
      </c>
      <c r="QU63" s="159">
        <v>7.424730822631096</v>
      </c>
      <c r="QV63" s="159">
        <v>8.3598552322508848</v>
      </c>
      <c r="QW63" s="159">
        <v>7.424730822631096</v>
      </c>
      <c r="QX63" s="159">
        <v>7.424730822631096</v>
      </c>
      <c r="QY63" s="159">
        <v>8.3598552322508848</v>
      </c>
      <c r="QZ63" s="159">
        <v>9.2949796418706736</v>
      </c>
      <c r="RA63" s="159">
        <v>7.424730822631096</v>
      </c>
      <c r="RB63" s="159">
        <v>8.3598552322508848</v>
      </c>
      <c r="RC63" s="159">
        <v>8.3598552322508848</v>
      </c>
      <c r="RD63" s="159">
        <v>9.2949796418706736</v>
      </c>
      <c r="RE63" s="159">
        <v>7.424730822631096</v>
      </c>
      <c r="RF63" s="159">
        <v>7.424730822631096</v>
      </c>
      <c r="RG63" s="159">
        <v>8.3598552322508848</v>
      </c>
      <c r="RH63" s="159">
        <v>7.424730822631096</v>
      </c>
      <c r="RI63" s="159">
        <v>7.424730822631096</v>
      </c>
      <c r="RJ63" s="159">
        <v>7.424730822631096</v>
      </c>
      <c r="RK63" s="159">
        <v>9.2949796418706736</v>
      </c>
      <c r="RL63" s="159">
        <v>7.424730822631096</v>
      </c>
      <c r="RM63" s="159">
        <v>8.3598552322508848</v>
      </c>
      <c r="RN63" s="159">
        <v>7.424730822631096</v>
      </c>
      <c r="RO63" s="159">
        <v>7.424730822631096</v>
      </c>
      <c r="RP63" s="159">
        <v>8.3598552322508848</v>
      </c>
      <c r="RQ63" s="159">
        <v>7.424730822631096</v>
      </c>
      <c r="RR63" s="159">
        <v>7.424730822631096</v>
      </c>
      <c r="RS63" s="159">
        <v>8.3598552322508848</v>
      </c>
      <c r="RT63" s="159">
        <v>7.424730822631096</v>
      </c>
      <c r="RU63" s="159">
        <v>9.2949796418706736</v>
      </c>
      <c r="RV63" s="159">
        <v>7.424730822631096</v>
      </c>
      <c r="RW63" s="159">
        <v>9.2949796418706736</v>
      </c>
      <c r="RX63" s="159">
        <v>7.424730822631096</v>
      </c>
      <c r="RY63" s="159">
        <v>9.2949796418706736</v>
      </c>
      <c r="RZ63" s="159">
        <v>7.424730822631096</v>
      </c>
      <c r="SA63" s="159">
        <v>7.424730822631096</v>
      </c>
      <c r="SB63" s="159">
        <v>8.3598552322508848</v>
      </c>
      <c r="SC63" s="159">
        <v>8.3598552322508848</v>
      </c>
      <c r="SD63" s="159">
        <v>7.424730822631096</v>
      </c>
      <c r="SE63" s="159">
        <v>7.424730822631096</v>
      </c>
      <c r="SF63" s="159">
        <v>7.424730822631096</v>
      </c>
      <c r="SG63" s="159">
        <v>7.424730822631096</v>
      </c>
    </row>
    <row r="64" spans="1:501" x14ac:dyDescent="0.35">
      <c r="A64" s="158">
        <v>2050</v>
      </c>
      <c r="B64" s="159">
        <v>9.5356621388007277</v>
      </c>
      <c r="C64" s="159">
        <v>7.5723812490175435</v>
      </c>
      <c r="D64" s="159">
        <v>8.5820959249206545</v>
      </c>
      <c r="E64" s="159">
        <v>7.6285297110405814</v>
      </c>
      <c r="F64" s="159">
        <v>8.5820959249206545</v>
      </c>
      <c r="G64" s="159">
        <v>7.5162327869945065</v>
      </c>
      <c r="H64" s="159">
        <v>7.6285297110405814</v>
      </c>
      <c r="I64" s="159">
        <v>7.5723812490175435</v>
      </c>
      <c r="J64" s="159">
        <v>7.6285297110405814</v>
      </c>
      <c r="K64" s="159">
        <v>8.5820959249206545</v>
      </c>
      <c r="L64" s="159">
        <v>7.6285297110405814</v>
      </c>
      <c r="M64" s="159">
        <v>8.5820959249206545</v>
      </c>
      <c r="N64" s="159">
        <v>7.5162327869945065</v>
      </c>
      <c r="O64" s="159">
        <v>7.5723812490175435</v>
      </c>
      <c r="P64" s="159">
        <v>7.6285297110405814</v>
      </c>
      <c r="Q64" s="159">
        <v>8.5820959249206545</v>
      </c>
      <c r="R64" s="159">
        <v>7.5162327869945065</v>
      </c>
      <c r="S64" s="159">
        <v>7.6285297110405814</v>
      </c>
      <c r="T64" s="159">
        <v>7.5723812490175435</v>
      </c>
      <c r="U64" s="159">
        <v>9.5356621388007277</v>
      </c>
      <c r="V64" s="159">
        <v>7.5162327869945065</v>
      </c>
      <c r="W64" s="159">
        <v>7.6285297110405814</v>
      </c>
      <c r="X64" s="159">
        <v>7.6285297110405814</v>
      </c>
      <c r="Y64" s="159">
        <v>7.5723812490175435</v>
      </c>
      <c r="Z64" s="159">
        <v>7.5723812490175435</v>
      </c>
      <c r="AA64" s="159">
        <v>7.6285297110405814</v>
      </c>
      <c r="AB64" s="159">
        <v>7.6285297110405814</v>
      </c>
      <c r="AC64" s="159">
        <v>7.6285297110405814</v>
      </c>
      <c r="AD64" s="159">
        <v>7.5723812490175435</v>
      </c>
      <c r="AE64" s="159">
        <v>9.5356621388007277</v>
      </c>
      <c r="AF64" s="159">
        <v>8.5820959249206545</v>
      </c>
      <c r="AG64" s="159">
        <v>7.5723812490175435</v>
      </c>
      <c r="AH64" s="159">
        <v>7.5723812490175435</v>
      </c>
      <c r="AI64" s="159">
        <v>7.5723812490175435</v>
      </c>
      <c r="AJ64" s="159">
        <v>7.5723812490175435</v>
      </c>
      <c r="AK64" s="159">
        <v>9.5356621388007277</v>
      </c>
      <c r="AL64" s="159">
        <v>8.5820959249206545</v>
      </c>
      <c r="AM64" s="159">
        <v>7.5723812490175435</v>
      </c>
      <c r="AN64" s="159">
        <v>8.5820959249206545</v>
      </c>
      <c r="AO64" s="159">
        <v>9.5356621388007277</v>
      </c>
      <c r="AP64" s="159">
        <v>8.5820959249206545</v>
      </c>
      <c r="AQ64" s="159">
        <v>7.5162327869945065</v>
      </c>
      <c r="AR64" s="159">
        <v>8.5820959249206545</v>
      </c>
      <c r="AS64" s="159">
        <v>7.5162327869945065</v>
      </c>
      <c r="AT64" s="159">
        <v>9.5356621388007277</v>
      </c>
      <c r="AU64" s="159">
        <v>7.5723812490175435</v>
      </c>
      <c r="AV64" s="159">
        <v>9.5356621388007277</v>
      </c>
      <c r="AW64" s="159">
        <v>7.5723812490175435</v>
      </c>
      <c r="AX64" s="159">
        <v>7.5162327869945065</v>
      </c>
      <c r="AY64" s="159">
        <v>7.5723812490175435</v>
      </c>
      <c r="AZ64" s="159">
        <v>8.5820959249206545</v>
      </c>
      <c r="BA64" s="159">
        <v>7.6285297110405814</v>
      </c>
      <c r="BB64" s="159">
        <v>9.5356621388007277</v>
      </c>
      <c r="BC64" s="159">
        <v>7.5723812490175435</v>
      </c>
      <c r="BD64" s="159">
        <v>7.5723812490175435</v>
      </c>
      <c r="BE64" s="159">
        <v>8.5820959249206545</v>
      </c>
      <c r="BF64" s="159">
        <v>9.5356621388007277</v>
      </c>
      <c r="BG64" s="159">
        <v>7.6285297110405814</v>
      </c>
      <c r="BH64" s="159">
        <v>7.5723812490175435</v>
      </c>
      <c r="BI64" s="159">
        <v>9.5356621388007277</v>
      </c>
      <c r="BJ64" s="159">
        <v>7.5162327869945065</v>
      </c>
      <c r="BK64" s="159">
        <v>7.5162327869945065</v>
      </c>
      <c r="BL64" s="159">
        <v>8.5820959249206545</v>
      </c>
      <c r="BM64" s="159">
        <v>9.5356621388007277</v>
      </c>
      <c r="BN64" s="159">
        <v>7.6285297110405814</v>
      </c>
      <c r="BO64" s="159">
        <v>7.5723812490175435</v>
      </c>
      <c r="BP64" s="159">
        <v>8.5820959249206545</v>
      </c>
      <c r="BQ64" s="159">
        <v>7.5162327869945065</v>
      </c>
      <c r="BR64" s="159">
        <v>8.5820959249206545</v>
      </c>
      <c r="BS64" s="159">
        <v>7.5162327869945065</v>
      </c>
      <c r="BT64" s="159">
        <v>8.5820959249206545</v>
      </c>
      <c r="BU64" s="159">
        <v>9.5356621388007277</v>
      </c>
      <c r="BV64" s="159">
        <v>7.5162327869945065</v>
      </c>
      <c r="BW64" s="159">
        <v>7.5723812490175435</v>
      </c>
      <c r="BX64" s="159">
        <v>8.5820959249206545</v>
      </c>
      <c r="BY64" s="159">
        <v>8.5820959249206545</v>
      </c>
      <c r="BZ64" s="159">
        <v>9.5356621388007277</v>
      </c>
      <c r="CA64" s="159">
        <v>9.5356621388007277</v>
      </c>
      <c r="CB64" s="159">
        <v>7.5723812490175435</v>
      </c>
      <c r="CC64" s="159">
        <v>7.6285297110405814</v>
      </c>
      <c r="CD64" s="159">
        <v>7.5162327869945065</v>
      </c>
      <c r="CE64" s="159">
        <v>8.5820959249206545</v>
      </c>
      <c r="CF64" s="159">
        <v>7.5162327869945065</v>
      </c>
      <c r="CG64" s="159">
        <v>9.5356621388007277</v>
      </c>
      <c r="CH64" s="159">
        <v>7.5723812490175435</v>
      </c>
      <c r="CI64" s="159">
        <v>7.5162327869945065</v>
      </c>
      <c r="CJ64" s="159">
        <v>7.6285297110405814</v>
      </c>
      <c r="CK64" s="159">
        <v>7.5723812490175435</v>
      </c>
      <c r="CL64" s="159">
        <v>7.5162327869945065</v>
      </c>
      <c r="CM64" s="159">
        <v>7.5723812490175435</v>
      </c>
      <c r="CN64" s="159">
        <v>7.5162327869945065</v>
      </c>
      <c r="CO64" s="159">
        <v>7.5723812490175435</v>
      </c>
      <c r="CP64" s="159">
        <v>8.5820959249206545</v>
      </c>
      <c r="CQ64" s="159">
        <v>7.5723812490175435</v>
      </c>
      <c r="CR64" s="159">
        <v>7.5162327869945065</v>
      </c>
      <c r="CS64" s="159">
        <v>8.5820959249206545</v>
      </c>
      <c r="CT64" s="159">
        <v>9.5356621388007277</v>
      </c>
      <c r="CU64" s="159">
        <v>7.5162327869945065</v>
      </c>
      <c r="CV64" s="159">
        <v>7.5723812490175435</v>
      </c>
      <c r="CW64" s="159">
        <v>9.5356621388007277</v>
      </c>
      <c r="CX64" s="159">
        <v>8.5820959249206545</v>
      </c>
      <c r="CY64" s="159">
        <v>7.5723812490175435</v>
      </c>
      <c r="CZ64" s="159">
        <v>8.5820959249206545</v>
      </c>
      <c r="DA64" s="159">
        <v>7.5162327869945065</v>
      </c>
      <c r="DB64" s="159">
        <v>7.5723812490175435</v>
      </c>
      <c r="DC64" s="159">
        <v>7.6285297110405814</v>
      </c>
      <c r="DD64" s="159">
        <v>7.5723812490175435</v>
      </c>
      <c r="DE64" s="159">
        <v>9.5356621388007277</v>
      </c>
      <c r="DF64" s="159">
        <v>7.5162327869945065</v>
      </c>
      <c r="DG64" s="159">
        <v>9.5356621388007277</v>
      </c>
      <c r="DH64" s="159">
        <v>9.5356621388007277</v>
      </c>
      <c r="DI64" s="159">
        <v>7.6285297110405814</v>
      </c>
      <c r="DJ64" s="159">
        <v>9.5356621388007277</v>
      </c>
      <c r="DK64" s="159">
        <v>7.5723812490175435</v>
      </c>
      <c r="DL64" s="159">
        <v>7.5723812490175435</v>
      </c>
      <c r="DM64" s="159">
        <v>7.6285297110405814</v>
      </c>
      <c r="DN64" s="159">
        <v>7.5162327869945065</v>
      </c>
      <c r="DO64" s="159">
        <v>9.5356621388007277</v>
      </c>
      <c r="DP64" s="159">
        <v>8.5820959249206545</v>
      </c>
      <c r="DQ64" s="159">
        <v>8.5820959249206545</v>
      </c>
      <c r="DR64" s="159">
        <v>9.5356621388007277</v>
      </c>
      <c r="DS64" s="159">
        <v>7.5162327869945065</v>
      </c>
      <c r="DT64" s="159">
        <v>7.5723812490175435</v>
      </c>
      <c r="DU64" s="159">
        <v>7.5723812490175435</v>
      </c>
      <c r="DV64" s="159">
        <v>8.5820959249206545</v>
      </c>
      <c r="DW64" s="159">
        <v>7.5162327869945065</v>
      </c>
      <c r="DX64" s="159">
        <v>7.6285297110405814</v>
      </c>
      <c r="DY64" s="159">
        <v>7.5723812490175435</v>
      </c>
      <c r="DZ64" s="159">
        <v>8.5820959249206545</v>
      </c>
      <c r="EA64" s="159">
        <v>8.5820959249206545</v>
      </c>
      <c r="EB64" s="159">
        <v>8.5820959249206545</v>
      </c>
      <c r="EC64" s="159">
        <v>7.5723812490175435</v>
      </c>
      <c r="ED64" s="159">
        <v>7.5723812490175435</v>
      </c>
      <c r="EE64" s="159">
        <v>7.5723812490175435</v>
      </c>
      <c r="EF64" s="159">
        <v>7.5162327869945065</v>
      </c>
      <c r="EG64" s="159">
        <v>9.5356621388007277</v>
      </c>
      <c r="EH64" s="159">
        <v>9.5356621388007277</v>
      </c>
      <c r="EI64" s="159">
        <v>9.5356621388007277</v>
      </c>
      <c r="EJ64" s="159">
        <v>7.6285297110405814</v>
      </c>
      <c r="EK64" s="159">
        <v>7.5162327869945065</v>
      </c>
      <c r="EL64" s="159">
        <v>9.5356621388007277</v>
      </c>
      <c r="EM64" s="159">
        <v>7.5723812490175435</v>
      </c>
      <c r="EN64" s="159">
        <v>7.5723812490175435</v>
      </c>
      <c r="EO64" s="159">
        <v>9.5356621388007277</v>
      </c>
      <c r="EP64" s="159">
        <v>7.6285297110405814</v>
      </c>
      <c r="EQ64" s="159">
        <v>9.5356621388007277</v>
      </c>
      <c r="ER64" s="159">
        <v>8.5820959249206545</v>
      </c>
      <c r="ES64" s="159">
        <v>9.5356621388007277</v>
      </c>
      <c r="ET64" s="159">
        <v>7.6285297110405814</v>
      </c>
      <c r="EU64" s="159">
        <v>7.5723812490175435</v>
      </c>
      <c r="EV64" s="159">
        <v>9.5356621388007277</v>
      </c>
      <c r="EW64" s="159">
        <v>7.5723812490175435</v>
      </c>
      <c r="EX64" s="159">
        <v>7.5162327869945065</v>
      </c>
      <c r="EY64" s="159">
        <v>7.6285297110405814</v>
      </c>
      <c r="EZ64" s="159">
        <v>8.5820959249206545</v>
      </c>
      <c r="FA64" s="159">
        <v>9.5356621388007277</v>
      </c>
      <c r="FB64" s="159">
        <v>7.5162327869945065</v>
      </c>
      <c r="FC64" s="159">
        <v>9.5356621388007277</v>
      </c>
      <c r="FD64" s="159">
        <v>7.5723812490175435</v>
      </c>
      <c r="FE64" s="159">
        <v>7.5723812490175435</v>
      </c>
      <c r="FF64" s="159">
        <v>7.5723812490175435</v>
      </c>
      <c r="FG64" s="159">
        <v>7.5162327869945065</v>
      </c>
      <c r="FH64" s="159">
        <v>7.5723812490175435</v>
      </c>
      <c r="FI64" s="159">
        <v>7.5162327869945065</v>
      </c>
      <c r="FJ64" s="159">
        <v>7.6285297110405814</v>
      </c>
      <c r="FK64" s="159">
        <v>7.5162327869945065</v>
      </c>
      <c r="FL64" s="159">
        <v>9.5356621388007277</v>
      </c>
      <c r="FM64" s="159">
        <v>9.5356621388007277</v>
      </c>
      <c r="FN64" s="159">
        <v>9.5356621388007277</v>
      </c>
      <c r="FO64" s="159">
        <v>9.5356621388007277</v>
      </c>
      <c r="FP64" s="159">
        <v>7.5162327869945065</v>
      </c>
      <c r="FQ64" s="159">
        <v>7.5723812490175435</v>
      </c>
      <c r="FR64" s="159">
        <v>7.6285297110405814</v>
      </c>
      <c r="FS64" s="159">
        <v>7.5723812490175435</v>
      </c>
      <c r="FT64" s="159">
        <v>7.6285297110405814</v>
      </c>
      <c r="FU64" s="159">
        <v>9.5356621388007277</v>
      </c>
      <c r="FV64" s="159">
        <v>7.6285297110405814</v>
      </c>
      <c r="FW64" s="159">
        <v>9.5356621388007277</v>
      </c>
      <c r="FX64" s="159">
        <v>7.6285297110405814</v>
      </c>
      <c r="FY64" s="159">
        <v>9.5356621388007277</v>
      </c>
      <c r="FZ64" s="159">
        <v>8.5820959249206545</v>
      </c>
      <c r="GA64" s="159">
        <v>7.5162327869945065</v>
      </c>
      <c r="GB64" s="159">
        <v>7.6285297110405814</v>
      </c>
      <c r="GC64" s="159">
        <v>7.5723812490175435</v>
      </c>
      <c r="GD64" s="159">
        <v>7.6285297110405814</v>
      </c>
      <c r="GE64" s="159">
        <v>7.5723812490175435</v>
      </c>
      <c r="GF64" s="159">
        <v>7.5162327869945065</v>
      </c>
      <c r="GG64" s="159">
        <v>9.5356621388007277</v>
      </c>
      <c r="GH64" s="159">
        <v>7.6285297110405814</v>
      </c>
      <c r="GI64" s="159">
        <v>7.5162327869945065</v>
      </c>
      <c r="GJ64" s="159">
        <v>7.5723812490175435</v>
      </c>
      <c r="GK64" s="159">
        <v>7.6285297110405814</v>
      </c>
      <c r="GL64" s="159">
        <v>7.5162327869945065</v>
      </c>
      <c r="GM64" s="159">
        <v>7.5723812490175435</v>
      </c>
      <c r="GN64" s="159">
        <v>7.5723812490175435</v>
      </c>
      <c r="GO64" s="159">
        <v>9.5356621388007277</v>
      </c>
      <c r="GP64" s="159">
        <v>9.5356621388007277</v>
      </c>
      <c r="GQ64" s="159">
        <v>7.6285297110405814</v>
      </c>
      <c r="GR64" s="159">
        <v>7.5723812490175435</v>
      </c>
      <c r="GS64" s="159">
        <v>7.5162327869945065</v>
      </c>
      <c r="GT64" s="159">
        <v>7.5162327869945065</v>
      </c>
      <c r="GU64" s="159">
        <v>8.5820959249206545</v>
      </c>
      <c r="GV64" s="159">
        <v>7.6285297110405814</v>
      </c>
      <c r="GW64" s="159">
        <v>8.5820959249206545</v>
      </c>
      <c r="GX64" s="159">
        <v>8.5820959249206545</v>
      </c>
      <c r="GY64" s="159">
        <v>7.6285297110405814</v>
      </c>
      <c r="GZ64" s="159">
        <v>7.6285297110405814</v>
      </c>
      <c r="HA64" s="159">
        <v>7.5723812490175435</v>
      </c>
      <c r="HB64" s="159">
        <v>9.5356621388007277</v>
      </c>
      <c r="HC64" s="159">
        <v>7.5162327869945065</v>
      </c>
      <c r="HD64" s="159">
        <v>7.5162327869945065</v>
      </c>
      <c r="HE64" s="159">
        <v>7.5723812490175435</v>
      </c>
      <c r="HF64" s="159">
        <v>9.5356621388007277</v>
      </c>
      <c r="HG64" s="159">
        <v>8.5820959249206545</v>
      </c>
      <c r="HH64" s="159">
        <v>9.5356621388007277</v>
      </c>
      <c r="HI64" s="159">
        <v>8.5820959249206545</v>
      </c>
      <c r="HJ64" s="159">
        <v>7.5162327869945065</v>
      </c>
      <c r="HK64" s="159">
        <v>8.5820959249206545</v>
      </c>
      <c r="HL64" s="159">
        <v>7.5162327869945065</v>
      </c>
      <c r="HM64" s="159">
        <v>7.5162327869945065</v>
      </c>
      <c r="HN64" s="159">
        <v>7.5723812490175435</v>
      </c>
      <c r="HO64" s="159">
        <v>7.6285297110405814</v>
      </c>
      <c r="HP64" s="159">
        <v>7.6285297110405814</v>
      </c>
      <c r="HQ64" s="159">
        <v>7.6285297110405814</v>
      </c>
      <c r="HR64" s="159">
        <v>9.5356621388007277</v>
      </c>
      <c r="HS64" s="159">
        <v>7.5723812490175435</v>
      </c>
      <c r="HT64" s="159">
        <v>8.5820959249206545</v>
      </c>
      <c r="HU64" s="159">
        <v>7.5723812490175435</v>
      </c>
      <c r="HV64" s="159">
        <v>7.5162327869945065</v>
      </c>
      <c r="HW64" s="159">
        <v>7.5162327869945065</v>
      </c>
      <c r="HX64" s="159">
        <v>9.5356621388007277</v>
      </c>
      <c r="HY64" s="159">
        <v>7.5723812490175435</v>
      </c>
      <c r="HZ64" s="159">
        <v>9.5356621388007277</v>
      </c>
      <c r="IA64" s="159">
        <v>7.5162327869945065</v>
      </c>
      <c r="IB64" s="159">
        <v>8.5820959249206545</v>
      </c>
      <c r="IC64" s="159">
        <v>7.6285297110405814</v>
      </c>
      <c r="ID64" s="159">
        <v>7.5162327869945065</v>
      </c>
      <c r="IE64" s="159">
        <v>7.5162327869945065</v>
      </c>
      <c r="IF64" s="159">
        <v>9.5356621388007277</v>
      </c>
      <c r="IG64" s="159">
        <v>7.5162327869945065</v>
      </c>
      <c r="IH64" s="159">
        <v>8.5820959249206545</v>
      </c>
      <c r="II64" s="159">
        <v>7.6285297110405814</v>
      </c>
      <c r="IJ64" s="159">
        <v>9.5356621388007277</v>
      </c>
      <c r="IK64" s="159">
        <v>7.5723812490175435</v>
      </c>
      <c r="IL64" s="159">
        <v>7.6285297110405814</v>
      </c>
      <c r="IM64" s="159">
        <v>7.5162327869945065</v>
      </c>
      <c r="IN64" s="159">
        <v>8.5820959249206545</v>
      </c>
      <c r="IO64" s="159">
        <v>9.5356621388007277</v>
      </c>
      <c r="IP64" s="159">
        <v>9.5356621388007277</v>
      </c>
      <c r="IQ64" s="159">
        <v>9.5356621388007277</v>
      </c>
      <c r="IR64" s="159">
        <v>7.6285297110405814</v>
      </c>
      <c r="IS64" s="159">
        <v>8.5820959249206545</v>
      </c>
      <c r="IT64" s="159">
        <v>9.5356621388007277</v>
      </c>
      <c r="IU64" s="159">
        <v>8.5820959249206545</v>
      </c>
      <c r="IV64" s="159">
        <v>7.5162327869945065</v>
      </c>
      <c r="IW64" s="159">
        <v>8.5820959249206545</v>
      </c>
      <c r="IX64" s="159">
        <v>9.5356621388007277</v>
      </c>
      <c r="IY64" s="159">
        <v>7.5723812490175435</v>
      </c>
      <c r="IZ64" s="159">
        <v>7.5723812490175435</v>
      </c>
      <c r="JA64" s="159">
        <v>9.5356621388007277</v>
      </c>
      <c r="JB64" s="159">
        <v>7.5723812490175435</v>
      </c>
      <c r="JC64" s="159">
        <v>7.5723812490175435</v>
      </c>
      <c r="JD64" s="159">
        <v>9.5356621388007277</v>
      </c>
      <c r="JE64" s="159">
        <v>7.6285297110405814</v>
      </c>
      <c r="JF64" s="159">
        <v>8.5820959249206545</v>
      </c>
      <c r="JG64" s="159">
        <v>9.5356621388007277</v>
      </c>
      <c r="JH64" s="159">
        <v>7.6285297110405814</v>
      </c>
      <c r="JI64" s="159">
        <v>7.6285297110405814</v>
      </c>
      <c r="JJ64" s="159">
        <v>7.5162327869945065</v>
      </c>
      <c r="JK64" s="159">
        <v>8.5820959249206545</v>
      </c>
      <c r="JL64" s="159">
        <v>7.5723812490175435</v>
      </c>
      <c r="JM64" s="159">
        <v>7.5162327869945065</v>
      </c>
      <c r="JN64" s="159">
        <v>7.6285297110405814</v>
      </c>
      <c r="JO64" s="159">
        <v>7.6285297110405814</v>
      </c>
      <c r="JP64" s="159">
        <v>7.6285297110405814</v>
      </c>
      <c r="JQ64" s="159">
        <v>7.5162327869945065</v>
      </c>
      <c r="JR64" s="159">
        <v>7.6285297110405814</v>
      </c>
      <c r="JS64" s="159">
        <v>7.5162327869945065</v>
      </c>
      <c r="JT64" s="159">
        <v>9.5356621388007277</v>
      </c>
      <c r="JU64" s="159">
        <v>7.5723812490175435</v>
      </c>
      <c r="JV64" s="159">
        <v>7.5723812490175435</v>
      </c>
      <c r="JW64" s="159">
        <v>9.5356621388007277</v>
      </c>
      <c r="JX64" s="159">
        <v>7.5723812490175435</v>
      </c>
      <c r="JY64" s="159">
        <v>7.6285297110405814</v>
      </c>
      <c r="JZ64" s="159">
        <v>8.5820959249206545</v>
      </c>
      <c r="KA64" s="159">
        <v>8.5820959249206545</v>
      </c>
      <c r="KB64" s="159">
        <v>7.5162327869945065</v>
      </c>
      <c r="KC64" s="159">
        <v>7.5723812490175435</v>
      </c>
      <c r="KD64" s="159">
        <v>7.5162327869945065</v>
      </c>
      <c r="KE64" s="159">
        <v>7.6285297110405814</v>
      </c>
      <c r="KF64" s="159">
        <v>8.5820959249206545</v>
      </c>
      <c r="KG64" s="159">
        <v>7.5723812490175435</v>
      </c>
      <c r="KH64" s="159">
        <v>8.5820959249206545</v>
      </c>
      <c r="KI64" s="159">
        <v>7.5723812490175435</v>
      </c>
      <c r="KJ64" s="159">
        <v>7.5162327869945065</v>
      </c>
      <c r="KK64" s="159">
        <v>7.5162327869945065</v>
      </c>
      <c r="KL64" s="159">
        <v>7.6285297110405814</v>
      </c>
      <c r="KM64" s="159">
        <v>7.5723812490175435</v>
      </c>
      <c r="KN64" s="159">
        <v>7.6285297110405814</v>
      </c>
      <c r="KO64" s="159">
        <v>7.5162327869945065</v>
      </c>
      <c r="KP64" s="159">
        <v>7.5723812490175435</v>
      </c>
      <c r="KQ64" s="159">
        <v>8.5820959249206545</v>
      </c>
      <c r="KR64" s="159">
        <v>7.6285297110405814</v>
      </c>
      <c r="KS64" s="159">
        <v>9.5356621388007277</v>
      </c>
      <c r="KT64" s="159">
        <v>8.5820959249206545</v>
      </c>
      <c r="KU64" s="159">
        <v>9.5356621388007277</v>
      </c>
      <c r="KV64" s="159">
        <v>7.5162327869945065</v>
      </c>
      <c r="KW64" s="159">
        <v>8.5820959249206545</v>
      </c>
      <c r="KX64" s="159">
        <v>7.5723812490175435</v>
      </c>
      <c r="KY64" s="159">
        <v>8.5820959249206545</v>
      </c>
      <c r="KZ64" s="159">
        <v>8.5820959249206545</v>
      </c>
      <c r="LA64" s="159">
        <v>9.5356621388007277</v>
      </c>
      <c r="LB64" s="159">
        <v>7.5723812490175435</v>
      </c>
      <c r="LC64" s="159">
        <v>9.5356621388007277</v>
      </c>
      <c r="LD64" s="159">
        <v>7.5723812490175435</v>
      </c>
      <c r="LE64" s="159">
        <v>7.5162327869945065</v>
      </c>
      <c r="LF64" s="159">
        <v>8.5820959249206545</v>
      </c>
      <c r="LG64" s="159">
        <v>7.5723812490175435</v>
      </c>
      <c r="LH64" s="159">
        <v>7.5162327869945065</v>
      </c>
      <c r="LI64" s="159">
        <v>7.6285297110405814</v>
      </c>
      <c r="LJ64" s="159">
        <v>9.5356621388007277</v>
      </c>
      <c r="LK64" s="159">
        <v>8.5820959249206545</v>
      </c>
      <c r="LL64" s="159">
        <v>9.5356621388007277</v>
      </c>
      <c r="LM64" s="159">
        <v>7.5723812490175435</v>
      </c>
      <c r="LN64" s="159">
        <v>9.5356621388007277</v>
      </c>
      <c r="LO64" s="159">
        <v>7.6285297110405814</v>
      </c>
      <c r="LP64" s="159">
        <v>7.5723812490175435</v>
      </c>
      <c r="LQ64" s="159">
        <v>7.5162327869945065</v>
      </c>
      <c r="LR64" s="159">
        <v>7.5162327869945065</v>
      </c>
      <c r="LS64" s="159">
        <v>7.5723812490175435</v>
      </c>
      <c r="LT64" s="159">
        <v>7.5162327869945065</v>
      </c>
      <c r="LU64" s="159">
        <v>7.5723812490175435</v>
      </c>
      <c r="LV64" s="159">
        <v>9.5356621388007277</v>
      </c>
      <c r="LW64" s="159">
        <v>7.6285297110405814</v>
      </c>
      <c r="LX64" s="159">
        <v>7.5162327869945065</v>
      </c>
      <c r="LY64" s="159">
        <v>9.5356621388007277</v>
      </c>
      <c r="LZ64" s="159">
        <v>8.5820959249206545</v>
      </c>
      <c r="MA64" s="159">
        <v>7.5162327869945065</v>
      </c>
      <c r="MB64" s="159">
        <v>7.5162327869945065</v>
      </c>
      <c r="MC64" s="159">
        <v>7.6285297110405814</v>
      </c>
      <c r="MD64" s="159">
        <v>9.5356621388007277</v>
      </c>
      <c r="ME64" s="159">
        <v>8.5820959249206545</v>
      </c>
      <c r="MF64" s="159">
        <v>7.5162327869945065</v>
      </c>
      <c r="MG64" s="159">
        <v>7.5723812490175435</v>
      </c>
      <c r="MH64" s="159">
        <v>9.5356621388007277</v>
      </c>
      <c r="MI64" s="159">
        <v>7.5723812490175435</v>
      </c>
      <c r="MJ64" s="159">
        <v>9.5356621388007277</v>
      </c>
      <c r="MK64" s="159">
        <v>7.6285297110405814</v>
      </c>
      <c r="ML64" s="159">
        <v>7.5162327869945065</v>
      </c>
      <c r="MM64" s="159">
        <v>7.5723812490175435</v>
      </c>
      <c r="MN64" s="159">
        <v>8.5820959249206545</v>
      </c>
      <c r="MO64" s="159">
        <v>7.5723812490175435</v>
      </c>
      <c r="MP64" s="159">
        <v>9.5356621388007277</v>
      </c>
      <c r="MQ64" s="159">
        <v>7.6285297110405814</v>
      </c>
      <c r="MR64" s="159">
        <v>8.5820959249206545</v>
      </c>
      <c r="MS64" s="159">
        <v>7.5723812490175435</v>
      </c>
      <c r="MT64" s="159">
        <v>7.6285297110405814</v>
      </c>
      <c r="MU64" s="159">
        <v>7.6285297110405814</v>
      </c>
      <c r="MV64" s="159">
        <v>8.5820959249206545</v>
      </c>
      <c r="MW64" s="159">
        <v>9.5356621388007277</v>
      </c>
      <c r="MX64" s="159">
        <v>7.6285297110405814</v>
      </c>
      <c r="MY64" s="159">
        <v>7.5162327869945065</v>
      </c>
      <c r="MZ64" s="159">
        <v>9.5356621388007277</v>
      </c>
      <c r="NA64" s="159">
        <v>7.6285297110405814</v>
      </c>
      <c r="NB64" s="159">
        <v>7.5723812490175435</v>
      </c>
      <c r="NC64" s="159">
        <v>7.6285297110405814</v>
      </c>
      <c r="ND64" s="159">
        <v>9.5356621388007277</v>
      </c>
      <c r="NE64" s="159">
        <v>7.5723812490175435</v>
      </c>
      <c r="NF64" s="159">
        <v>7.5723812490175435</v>
      </c>
      <c r="NG64" s="159">
        <v>7.5162327869945065</v>
      </c>
      <c r="NH64" s="159">
        <v>7.5723812490175435</v>
      </c>
      <c r="NI64" s="159">
        <v>8.5820959249206545</v>
      </c>
      <c r="NJ64" s="159">
        <v>7.5162327869945065</v>
      </c>
      <c r="NK64" s="159">
        <v>8.5820959249206545</v>
      </c>
      <c r="NL64" s="159">
        <v>9.5356621388007277</v>
      </c>
      <c r="NM64" s="159">
        <v>7.5162327869945065</v>
      </c>
      <c r="NN64" s="159">
        <v>7.6285297110405814</v>
      </c>
      <c r="NO64" s="159">
        <v>7.5162327869945065</v>
      </c>
      <c r="NP64" s="159">
        <v>7.5162327869945065</v>
      </c>
      <c r="NQ64" s="159">
        <v>8.5820959249206545</v>
      </c>
      <c r="NR64" s="159">
        <v>8.5820959249206545</v>
      </c>
      <c r="NS64" s="159">
        <v>7.5723812490175435</v>
      </c>
      <c r="NT64" s="159">
        <v>7.5162327869945065</v>
      </c>
      <c r="NU64" s="159">
        <v>7.5162327869945065</v>
      </c>
      <c r="NV64" s="159">
        <v>9.5356621388007277</v>
      </c>
      <c r="NW64" s="159">
        <v>7.5723812490175435</v>
      </c>
      <c r="NX64" s="159">
        <v>7.5162327869945065</v>
      </c>
      <c r="NY64" s="159">
        <v>7.5723812490175435</v>
      </c>
      <c r="NZ64" s="159">
        <v>8.5820959249206545</v>
      </c>
      <c r="OA64" s="159">
        <v>8.5820959249206545</v>
      </c>
      <c r="OB64" s="159">
        <v>7.5162327869945065</v>
      </c>
      <c r="OC64" s="159">
        <v>7.5162327869945065</v>
      </c>
      <c r="OD64" s="159">
        <v>9.5356621388007277</v>
      </c>
      <c r="OE64" s="159">
        <v>7.6285297110405814</v>
      </c>
      <c r="OF64" s="159">
        <v>8.5820959249206545</v>
      </c>
      <c r="OG64" s="159">
        <v>7.5162327869945065</v>
      </c>
      <c r="OH64" s="159">
        <v>7.6285297110405814</v>
      </c>
      <c r="OI64" s="159">
        <v>7.5723812490175435</v>
      </c>
      <c r="OJ64" s="159">
        <v>8.5820959249206545</v>
      </c>
      <c r="OK64" s="159">
        <v>7.6285297110405814</v>
      </c>
      <c r="OL64" s="159">
        <v>7.5162327869945065</v>
      </c>
      <c r="OM64" s="159">
        <v>8.5820959249206545</v>
      </c>
      <c r="ON64" s="159">
        <v>7.5162327869945065</v>
      </c>
      <c r="OO64" s="159">
        <v>7.6285297110405814</v>
      </c>
      <c r="OP64" s="159">
        <v>9.5356621388007277</v>
      </c>
      <c r="OQ64" s="159">
        <v>7.6285297110405814</v>
      </c>
      <c r="OR64" s="159">
        <v>8.5820959249206545</v>
      </c>
      <c r="OS64" s="159">
        <v>7.5162327869945065</v>
      </c>
      <c r="OT64" s="159">
        <v>7.6285297110405814</v>
      </c>
      <c r="OU64" s="159">
        <v>8.5820959249206545</v>
      </c>
      <c r="OV64" s="159">
        <v>9.5356621388007277</v>
      </c>
      <c r="OW64" s="159">
        <v>7.6285297110405814</v>
      </c>
      <c r="OX64" s="159">
        <v>8.5820959249206545</v>
      </c>
      <c r="OY64" s="159">
        <v>7.6285297110405814</v>
      </c>
      <c r="OZ64" s="159">
        <v>9.5356621388007277</v>
      </c>
      <c r="PA64" s="159">
        <v>8.5820959249206545</v>
      </c>
      <c r="PB64" s="159">
        <v>7.5723812490175435</v>
      </c>
      <c r="PC64" s="159">
        <v>7.5162327869945065</v>
      </c>
      <c r="PD64" s="159">
        <v>7.5723812490175435</v>
      </c>
      <c r="PE64" s="159">
        <v>8.5820959249206545</v>
      </c>
      <c r="PF64" s="159">
        <v>7.5723812490175435</v>
      </c>
      <c r="PG64" s="159">
        <v>9.5356621388007277</v>
      </c>
      <c r="PH64" s="159">
        <v>9.5356621388007277</v>
      </c>
      <c r="PI64" s="159">
        <v>7.5162327869945065</v>
      </c>
      <c r="PJ64" s="159">
        <v>8.5820959249206545</v>
      </c>
      <c r="PK64" s="159">
        <v>8.5820959249206545</v>
      </c>
      <c r="PL64" s="159">
        <v>9.5356621388007277</v>
      </c>
      <c r="PM64" s="159">
        <v>7.5162327869945065</v>
      </c>
      <c r="PN64" s="159">
        <v>8.5820959249206545</v>
      </c>
      <c r="PO64" s="159">
        <v>8.5820959249206545</v>
      </c>
      <c r="PP64" s="159">
        <v>7.6285297110405814</v>
      </c>
      <c r="PQ64" s="159">
        <v>7.6285297110405814</v>
      </c>
      <c r="PR64" s="159">
        <v>8.5820959249206545</v>
      </c>
      <c r="PS64" s="159">
        <v>7.5162327869945065</v>
      </c>
      <c r="PT64" s="159">
        <v>7.6285297110405814</v>
      </c>
      <c r="PU64" s="159">
        <v>9.5356621388007277</v>
      </c>
      <c r="PV64" s="159">
        <v>9.5356621388007277</v>
      </c>
      <c r="PW64" s="159">
        <v>9.5356621388007277</v>
      </c>
      <c r="PX64" s="159">
        <v>7.6285297110405814</v>
      </c>
      <c r="PY64" s="159">
        <v>9.5356621388007277</v>
      </c>
      <c r="PZ64" s="159">
        <v>9.5356621388007277</v>
      </c>
      <c r="QA64" s="159">
        <v>7.5723812490175435</v>
      </c>
      <c r="QB64" s="159">
        <v>7.6285297110405814</v>
      </c>
      <c r="QC64" s="159">
        <v>8.5820959249206545</v>
      </c>
      <c r="QD64" s="159">
        <v>9.5356621388007277</v>
      </c>
      <c r="QE64" s="159">
        <v>7.6285297110405814</v>
      </c>
      <c r="QF64" s="159">
        <v>9.5356621388007277</v>
      </c>
      <c r="QG64" s="159">
        <v>7.5162327869945065</v>
      </c>
      <c r="QH64" s="159">
        <v>7.5723812490175435</v>
      </c>
      <c r="QI64" s="159">
        <v>7.5723812490175435</v>
      </c>
      <c r="QJ64" s="159">
        <v>9.5356621388007277</v>
      </c>
      <c r="QK64" s="159">
        <v>7.5162327869945065</v>
      </c>
      <c r="QL64" s="159">
        <v>8.5820959249206545</v>
      </c>
      <c r="QM64" s="159">
        <v>8.5820959249206545</v>
      </c>
      <c r="QN64" s="159">
        <v>7.6285297110405814</v>
      </c>
      <c r="QO64" s="159">
        <v>8.5820959249206545</v>
      </c>
      <c r="QP64" s="159">
        <v>7.6285297110405814</v>
      </c>
      <c r="QQ64" s="159">
        <v>7.5723812490175435</v>
      </c>
      <c r="QR64" s="159">
        <v>7.5723812490175435</v>
      </c>
      <c r="QS64" s="159">
        <v>8.5820959249206545</v>
      </c>
      <c r="QT64" s="159">
        <v>9.5356621388007277</v>
      </c>
      <c r="QU64" s="159">
        <v>7.6285297110405814</v>
      </c>
      <c r="QV64" s="159">
        <v>8.5820959249206545</v>
      </c>
      <c r="QW64" s="159">
        <v>7.5162327869945065</v>
      </c>
      <c r="QX64" s="159">
        <v>7.5162327869945065</v>
      </c>
      <c r="QY64" s="159">
        <v>8.5820959249206545</v>
      </c>
      <c r="QZ64" s="159">
        <v>9.5356621388007277</v>
      </c>
      <c r="RA64" s="159">
        <v>7.5162327869945065</v>
      </c>
      <c r="RB64" s="159">
        <v>8.5820959249206545</v>
      </c>
      <c r="RC64" s="159">
        <v>8.5820959249206545</v>
      </c>
      <c r="RD64" s="159">
        <v>9.5356621388007277</v>
      </c>
      <c r="RE64" s="159">
        <v>7.5723812490175435</v>
      </c>
      <c r="RF64" s="159">
        <v>7.5723812490175435</v>
      </c>
      <c r="RG64" s="159">
        <v>8.5820959249206545</v>
      </c>
      <c r="RH64" s="159">
        <v>7.6285297110405814</v>
      </c>
      <c r="RI64" s="159">
        <v>7.6285297110405814</v>
      </c>
      <c r="RJ64" s="159">
        <v>7.5162327869945065</v>
      </c>
      <c r="RK64" s="159">
        <v>9.5356621388007277</v>
      </c>
      <c r="RL64" s="159">
        <v>7.5723812490175435</v>
      </c>
      <c r="RM64" s="159">
        <v>8.5820959249206545</v>
      </c>
      <c r="RN64" s="159">
        <v>7.6285297110405814</v>
      </c>
      <c r="RO64" s="159">
        <v>7.6285297110405814</v>
      </c>
      <c r="RP64" s="159">
        <v>8.5820959249206545</v>
      </c>
      <c r="RQ64" s="159">
        <v>7.5162327869945065</v>
      </c>
      <c r="RR64" s="159">
        <v>7.5162327869945065</v>
      </c>
      <c r="RS64" s="159">
        <v>8.5820959249206545</v>
      </c>
      <c r="RT64" s="159">
        <v>7.6285297110405814</v>
      </c>
      <c r="RU64" s="159">
        <v>9.5356621388007277</v>
      </c>
      <c r="RV64" s="159">
        <v>7.5723812490175435</v>
      </c>
      <c r="RW64" s="159">
        <v>9.5356621388007277</v>
      </c>
      <c r="RX64" s="159">
        <v>7.5723812490175435</v>
      </c>
      <c r="RY64" s="159">
        <v>9.5356621388007277</v>
      </c>
      <c r="RZ64" s="159">
        <v>7.6285297110405814</v>
      </c>
      <c r="SA64" s="159">
        <v>7.6285297110405814</v>
      </c>
      <c r="SB64" s="159">
        <v>8.5820959249206545</v>
      </c>
      <c r="SC64" s="159">
        <v>8.5820959249206545</v>
      </c>
      <c r="SD64" s="159">
        <v>7.6285297110405814</v>
      </c>
      <c r="SE64" s="159">
        <v>7.5723812490175435</v>
      </c>
      <c r="SF64" s="159">
        <v>7.5723812490175435</v>
      </c>
      <c r="SG64" s="159">
        <v>7.5162327869945065</v>
      </c>
    </row>
    <row r="65" spans="1:501" x14ac:dyDescent="0.35">
      <c r="A65" s="158">
        <v>2051</v>
      </c>
      <c r="B65" s="159">
        <f>B64</f>
        <v>9.5356621388007277</v>
      </c>
      <c r="C65" s="159">
        <f t="shared" ref="C65:BN65" si="0">C64</f>
        <v>7.5723812490175435</v>
      </c>
      <c r="D65" s="159">
        <f t="shared" si="0"/>
        <v>8.5820959249206545</v>
      </c>
      <c r="E65" s="159">
        <f t="shared" si="0"/>
        <v>7.6285297110405814</v>
      </c>
      <c r="F65" s="159">
        <f t="shared" si="0"/>
        <v>8.5820959249206545</v>
      </c>
      <c r="G65" s="159">
        <f t="shared" si="0"/>
        <v>7.5162327869945065</v>
      </c>
      <c r="H65" s="159">
        <f t="shared" si="0"/>
        <v>7.6285297110405814</v>
      </c>
      <c r="I65" s="159">
        <f t="shared" si="0"/>
        <v>7.5723812490175435</v>
      </c>
      <c r="J65" s="159">
        <f t="shared" si="0"/>
        <v>7.6285297110405814</v>
      </c>
      <c r="K65" s="159">
        <f t="shared" si="0"/>
        <v>8.5820959249206545</v>
      </c>
      <c r="L65" s="159">
        <f t="shared" si="0"/>
        <v>7.6285297110405814</v>
      </c>
      <c r="M65" s="159">
        <f t="shared" si="0"/>
        <v>8.5820959249206545</v>
      </c>
      <c r="N65" s="159">
        <f t="shared" si="0"/>
        <v>7.5162327869945065</v>
      </c>
      <c r="O65" s="159">
        <f t="shared" si="0"/>
        <v>7.5723812490175435</v>
      </c>
      <c r="P65" s="159">
        <f t="shared" si="0"/>
        <v>7.6285297110405814</v>
      </c>
      <c r="Q65" s="159">
        <f t="shared" si="0"/>
        <v>8.5820959249206545</v>
      </c>
      <c r="R65" s="159">
        <f t="shared" si="0"/>
        <v>7.5162327869945065</v>
      </c>
      <c r="S65" s="159">
        <f t="shared" si="0"/>
        <v>7.6285297110405814</v>
      </c>
      <c r="T65" s="159">
        <f t="shared" si="0"/>
        <v>7.5723812490175435</v>
      </c>
      <c r="U65" s="159">
        <f t="shared" si="0"/>
        <v>9.5356621388007277</v>
      </c>
      <c r="V65" s="159">
        <f t="shared" si="0"/>
        <v>7.5162327869945065</v>
      </c>
      <c r="W65" s="159">
        <f t="shared" si="0"/>
        <v>7.6285297110405814</v>
      </c>
      <c r="X65" s="159">
        <f t="shared" si="0"/>
        <v>7.6285297110405814</v>
      </c>
      <c r="Y65" s="159">
        <f t="shared" si="0"/>
        <v>7.5723812490175435</v>
      </c>
      <c r="Z65" s="159">
        <f t="shared" si="0"/>
        <v>7.5723812490175435</v>
      </c>
      <c r="AA65" s="159">
        <f t="shared" si="0"/>
        <v>7.6285297110405814</v>
      </c>
      <c r="AB65" s="159">
        <f t="shared" si="0"/>
        <v>7.6285297110405814</v>
      </c>
      <c r="AC65" s="159">
        <f t="shared" si="0"/>
        <v>7.6285297110405814</v>
      </c>
      <c r="AD65" s="159">
        <f t="shared" si="0"/>
        <v>7.5723812490175435</v>
      </c>
      <c r="AE65" s="159">
        <f t="shared" si="0"/>
        <v>9.5356621388007277</v>
      </c>
      <c r="AF65" s="159">
        <f t="shared" si="0"/>
        <v>8.5820959249206545</v>
      </c>
      <c r="AG65" s="159">
        <f t="shared" si="0"/>
        <v>7.5723812490175435</v>
      </c>
      <c r="AH65" s="159">
        <f t="shared" si="0"/>
        <v>7.5723812490175435</v>
      </c>
      <c r="AI65" s="159">
        <f t="shared" si="0"/>
        <v>7.5723812490175435</v>
      </c>
      <c r="AJ65" s="159">
        <f t="shared" si="0"/>
        <v>7.5723812490175435</v>
      </c>
      <c r="AK65" s="159">
        <f t="shared" si="0"/>
        <v>9.5356621388007277</v>
      </c>
      <c r="AL65" s="159">
        <f t="shared" si="0"/>
        <v>8.5820959249206545</v>
      </c>
      <c r="AM65" s="159">
        <f t="shared" si="0"/>
        <v>7.5723812490175435</v>
      </c>
      <c r="AN65" s="159">
        <f t="shared" si="0"/>
        <v>8.5820959249206545</v>
      </c>
      <c r="AO65" s="159">
        <f t="shared" si="0"/>
        <v>9.5356621388007277</v>
      </c>
      <c r="AP65" s="159">
        <f t="shared" si="0"/>
        <v>8.5820959249206545</v>
      </c>
      <c r="AQ65" s="159">
        <f t="shared" si="0"/>
        <v>7.5162327869945065</v>
      </c>
      <c r="AR65" s="159">
        <f t="shared" si="0"/>
        <v>8.5820959249206545</v>
      </c>
      <c r="AS65" s="159">
        <f t="shared" si="0"/>
        <v>7.5162327869945065</v>
      </c>
      <c r="AT65" s="159">
        <f t="shared" si="0"/>
        <v>9.5356621388007277</v>
      </c>
      <c r="AU65" s="159">
        <f t="shared" si="0"/>
        <v>7.5723812490175435</v>
      </c>
      <c r="AV65" s="159">
        <f t="shared" si="0"/>
        <v>9.5356621388007277</v>
      </c>
      <c r="AW65" s="159">
        <f t="shared" si="0"/>
        <v>7.5723812490175435</v>
      </c>
      <c r="AX65" s="159">
        <f t="shared" si="0"/>
        <v>7.5162327869945065</v>
      </c>
      <c r="AY65" s="159">
        <f t="shared" si="0"/>
        <v>7.5723812490175435</v>
      </c>
      <c r="AZ65" s="159">
        <f t="shared" si="0"/>
        <v>8.5820959249206545</v>
      </c>
      <c r="BA65" s="159">
        <f t="shared" si="0"/>
        <v>7.6285297110405814</v>
      </c>
      <c r="BB65" s="159">
        <f t="shared" si="0"/>
        <v>9.5356621388007277</v>
      </c>
      <c r="BC65" s="159">
        <f t="shared" si="0"/>
        <v>7.5723812490175435</v>
      </c>
      <c r="BD65" s="159">
        <f t="shared" si="0"/>
        <v>7.5723812490175435</v>
      </c>
      <c r="BE65" s="159">
        <f t="shared" si="0"/>
        <v>8.5820959249206545</v>
      </c>
      <c r="BF65" s="159">
        <f t="shared" si="0"/>
        <v>9.5356621388007277</v>
      </c>
      <c r="BG65" s="159">
        <f t="shared" si="0"/>
        <v>7.6285297110405814</v>
      </c>
      <c r="BH65" s="159">
        <f t="shared" si="0"/>
        <v>7.5723812490175435</v>
      </c>
      <c r="BI65" s="159">
        <f t="shared" si="0"/>
        <v>9.5356621388007277</v>
      </c>
      <c r="BJ65" s="159">
        <f t="shared" si="0"/>
        <v>7.5162327869945065</v>
      </c>
      <c r="BK65" s="159">
        <f t="shared" si="0"/>
        <v>7.5162327869945065</v>
      </c>
      <c r="BL65" s="159">
        <f t="shared" si="0"/>
        <v>8.5820959249206545</v>
      </c>
      <c r="BM65" s="159">
        <f t="shared" si="0"/>
        <v>9.5356621388007277</v>
      </c>
      <c r="BN65" s="159">
        <f t="shared" si="0"/>
        <v>7.6285297110405814</v>
      </c>
      <c r="BO65" s="159">
        <f t="shared" ref="BO65:DZ65" si="1">BO64</f>
        <v>7.5723812490175435</v>
      </c>
      <c r="BP65" s="159">
        <f t="shared" si="1"/>
        <v>8.5820959249206545</v>
      </c>
      <c r="BQ65" s="159">
        <f t="shared" si="1"/>
        <v>7.5162327869945065</v>
      </c>
      <c r="BR65" s="159">
        <f t="shared" si="1"/>
        <v>8.5820959249206545</v>
      </c>
      <c r="BS65" s="159">
        <f t="shared" si="1"/>
        <v>7.5162327869945065</v>
      </c>
      <c r="BT65" s="159">
        <f t="shared" si="1"/>
        <v>8.5820959249206545</v>
      </c>
      <c r="BU65" s="159">
        <f t="shared" si="1"/>
        <v>9.5356621388007277</v>
      </c>
      <c r="BV65" s="159">
        <f t="shared" si="1"/>
        <v>7.5162327869945065</v>
      </c>
      <c r="BW65" s="159">
        <f t="shared" si="1"/>
        <v>7.5723812490175435</v>
      </c>
      <c r="BX65" s="159">
        <f t="shared" si="1"/>
        <v>8.5820959249206545</v>
      </c>
      <c r="BY65" s="159">
        <f t="shared" si="1"/>
        <v>8.5820959249206545</v>
      </c>
      <c r="BZ65" s="159">
        <f t="shared" si="1"/>
        <v>9.5356621388007277</v>
      </c>
      <c r="CA65" s="159">
        <f t="shared" si="1"/>
        <v>9.5356621388007277</v>
      </c>
      <c r="CB65" s="159">
        <f t="shared" si="1"/>
        <v>7.5723812490175435</v>
      </c>
      <c r="CC65" s="159">
        <f t="shared" si="1"/>
        <v>7.6285297110405814</v>
      </c>
      <c r="CD65" s="159">
        <f t="shared" si="1"/>
        <v>7.5162327869945065</v>
      </c>
      <c r="CE65" s="159">
        <f t="shared" si="1"/>
        <v>8.5820959249206545</v>
      </c>
      <c r="CF65" s="159">
        <f t="shared" si="1"/>
        <v>7.5162327869945065</v>
      </c>
      <c r="CG65" s="159">
        <f t="shared" si="1"/>
        <v>9.5356621388007277</v>
      </c>
      <c r="CH65" s="159">
        <f t="shared" si="1"/>
        <v>7.5723812490175435</v>
      </c>
      <c r="CI65" s="159">
        <f t="shared" si="1"/>
        <v>7.5162327869945065</v>
      </c>
      <c r="CJ65" s="159">
        <f t="shared" si="1"/>
        <v>7.6285297110405814</v>
      </c>
      <c r="CK65" s="159">
        <f t="shared" si="1"/>
        <v>7.5723812490175435</v>
      </c>
      <c r="CL65" s="159">
        <f t="shared" si="1"/>
        <v>7.5162327869945065</v>
      </c>
      <c r="CM65" s="159">
        <f t="shared" si="1"/>
        <v>7.5723812490175435</v>
      </c>
      <c r="CN65" s="159">
        <f t="shared" si="1"/>
        <v>7.5162327869945065</v>
      </c>
      <c r="CO65" s="159">
        <f t="shared" si="1"/>
        <v>7.5723812490175435</v>
      </c>
      <c r="CP65" s="159">
        <f t="shared" si="1"/>
        <v>8.5820959249206545</v>
      </c>
      <c r="CQ65" s="159">
        <f t="shared" si="1"/>
        <v>7.5723812490175435</v>
      </c>
      <c r="CR65" s="159">
        <f t="shared" si="1"/>
        <v>7.5162327869945065</v>
      </c>
      <c r="CS65" s="159">
        <f t="shared" si="1"/>
        <v>8.5820959249206545</v>
      </c>
      <c r="CT65" s="159">
        <f t="shared" si="1"/>
        <v>9.5356621388007277</v>
      </c>
      <c r="CU65" s="159">
        <f t="shared" si="1"/>
        <v>7.5162327869945065</v>
      </c>
      <c r="CV65" s="159">
        <f t="shared" si="1"/>
        <v>7.5723812490175435</v>
      </c>
      <c r="CW65" s="159">
        <f t="shared" si="1"/>
        <v>9.5356621388007277</v>
      </c>
      <c r="CX65" s="159">
        <f t="shared" si="1"/>
        <v>8.5820959249206545</v>
      </c>
      <c r="CY65" s="159">
        <f t="shared" si="1"/>
        <v>7.5723812490175435</v>
      </c>
      <c r="CZ65" s="159">
        <f t="shared" si="1"/>
        <v>8.5820959249206545</v>
      </c>
      <c r="DA65" s="159">
        <f t="shared" si="1"/>
        <v>7.5162327869945065</v>
      </c>
      <c r="DB65" s="159">
        <f t="shared" si="1"/>
        <v>7.5723812490175435</v>
      </c>
      <c r="DC65" s="159">
        <f t="shared" si="1"/>
        <v>7.6285297110405814</v>
      </c>
      <c r="DD65" s="159">
        <f t="shared" si="1"/>
        <v>7.5723812490175435</v>
      </c>
      <c r="DE65" s="159">
        <f t="shared" si="1"/>
        <v>9.5356621388007277</v>
      </c>
      <c r="DF65" s="159">
        <f t="shared" si="1"/>
        <v>7.5162327869945065</v>
      </c>
      <c r="DG65" s="159">
        <f t="shared" si="1"/>
        <v>9.5356621388007277</v>
      </c>
      <c r="DH65" s="159">
        <f t="shared" si="1"/>
        <v>9.5356621388007277</v>
      </c>
      <c r="DI65" s="159">
        <f t="shared" si="1"/>
        <v>7.6285297110405814</v>
      </c>
      <c r="DJ65" s="159">
        <f t="shared" si="1"/>
        <v>9.5356621388007277</v>
      </c>
      <c r="DK65" s="159">
        <f t="shared" si="1"/>
        <v>7.5723812490175435</v>
      </c>
      <c r="DL65" s="159">
        <f t="shared" si="1"/>
        <v>7.5723812490175435</v>
      </c>
      <c r="DM65" s="159">
        <f t="shared" si="1"/>
        <v>7.6285297110405814</v>
      </c>
      <c r="DN65" s="159">
        <f t="shared" si="1"/>
        <v>7.5162327869945065</v>
      </c>
      <c r="DO65" s="159">
        <f t="shared" si="1"/>
        <v>9.5356621388007277</v>
      </c>
      <c r="DP65" s="159">
        <f t="shared" si="1"/>
        <v>8.5820959249206545</v>
      </c>
      <c r="DQ65" s="159">
        <f t="shared" si="1"/>
        <v>8.5820959249206545</v>
      </c>
      <c r="DR65" s="159">
        <f t="shared" si="1"/>
        <v>9.5356621388007277</v>
      </c>
      <c r="DS65" s="159">
        <f t="shared" si="1"/>
        <v>7.5162327869945065</v>
      </c>
      <c r="DT65" s="159">
        <f t="shared" si="1"/>
        <v>7.5723812490175435</v>
      </c>
      <c r="DU65" s="159">
        <f t="shared" si="1"/>
        <v>7.5723812490175435</v>
      </c>
      <c r="DV65" s="159">
        <f t="shared" si="1"/>
        <v>8.5820959249206545</v>
      </c>
      <c r="DW65" s="159">
        <f t="shared" si="1"/>
        <v>7.5162327869945065</v>
      </c>
      <c r="DX65" s="159">
        <f t="shared" si="1"/>
        <v>7.6285297110405814</v>
      </c>
      <c r="DY65" s="159">
        <f t="shared" si="1"/>
        <v>7.5723812490175435</v>
      </c>
      <c r="DZ65" s="159">
        <f t="shared" si="1"/>
        <v>8.5820959249206545</v>
      </c>
      <c r="EA65" s="159">
        <f t="shared" ref="EA65:GL65" si="2">EA64</f>
        <v>8.5820959249206545</v>
      </c>
      <c r="EB65" s="159">
        <f t="shared" si="2"/>
        <v>8.5820959249206545</v>
      </c>
      <c r="EC65" s="159">
        <f t="shared" si="2"/>
        <v>7.5723812490175435</v>
      </c>
      <c r="ED65" s="159">
        <f t="shared" si="2"/>
        <v>7.5723812490175435</v>
      </c>
      <c r="EE65" s="159">
        <f t="shared" si="2"/>
        <v>7.5723812490175435</v>
      </c>
      <c r="EF65" s="159">
        <f t="shared" si="2"/>
        <v>7.5162327869945065</v>
      </c>
      <c r="EG65" s="159">
        <f t="shared" si="2"/>
        <v>9.5356621388007277</v>
      </c>
      <c r="EH65" s="159">
        <f t="shared" si="2"/>
        <v>9.5356621388007277</v>
      </c>
      <c r="EI65" s="159">
        <f t="shared" si="2"/>
        <v>9.5356621388007277</v>
      </c>
      <c r="EJ65" s="159">
        <f t="shared" si="2"/>
        <v>7.6285297110405814</v>
      </c>
      <c r="EK65" s="159">
        <f t="shared" si="2"/>
        <v>7.5162327869945065</v>
      </c>
      <c r="EL65" s="159">
        <f t="shared" si="2"/>
        <v>9.5356621388007277</v>
      </c>
      <c r="EM65" s="159">
        <f t="shared" si="2"/>
        <v>7.5723812490175435</v>
      </c>
      <c r="EN65" s="159">
        <f t="shared" si="2"/>
        <v>7.5723812490175435</v>
      </c>
      <c r="EO65" s="159">
        <f t="shared" si="2"/>
        <v>9.5356621388007277</v>
      </c>
      <c r="EP65" s="159">
        <f t="shared" si="2"/>
        <v>7.6285297110405814</v>
      </c>
      <c r="EQ65" s="159">
        <f t="shared" si="2"/>
        <v>9.5356621388007277</v>
      </c>
      <c r="ER65" s="159">
        <f t="shared" si="2"/>
        <v>8.5820959249206545</v>
      </c>
      <c r="ES65" s="159">
        <f t="shared" si="2"/>
        <v>9.5356621388007277</v>
      </c>
      <c r="ET65" s="159">
        <f t="shared" si="2"/>
        <v>7.6285297110405814</v>
      </c>
      <c r="EU65" s="159">
        <f t="shared" si="2"/>
        <v>7.5723812490175435</v>
      </c>
      <c r="EV65" s="159">
        <f t="shared" si="2"/>
        <v>9.5356621388007277</v>
      </c>
      <c r="EW65" s="159">
        <f t="shared" si="2"/>
        <v>7.5723812490175435</v>
      </c>
      <c r="EX65" s="159">
        <f t="shared" si="2"/>
        <v>7.5162327869945065</v>
      </c>
      <c r="EY65" s="159">
        <f t="shared" si="2"/>
        <v>7.6285297110405814</v>
      </c>
      <c r="EZ65" s="159">
        <f t="shared" si="2"/>
        <v>8.5820959249206545</v>
      </c>
      <c r="FA65" s="159">
        <f t="shared" si="2"/>
        <v>9.5356621388007277</v>
      </c>
      <c r="FB65" s="159">
        <f t="shared" si="2"/>
        <v>7.5162327869945065</v>
      </c>
      <c r="FC65" s="159">
        <f t="shared" si="2"/>
        <v>9.5356621388007277</v>
      </c>
      <c r="FD65" s="159">
        <f t="shared" si="2"/>
        <v>7.5723812490175435</v>
      </c>
      <c r="FE65" s="159">
        <f t="shared" si="2"/>
        <v>7.5723812490175435</v>
      </c>
      <c r="FF65" s="159">
        <f t="shared" si="2"/>
        <v>7.5723812490175435</v>
      </c>
      <c r="FG65" s="159">
        <f t="shared" si="2"/>
        <v>7.5162327869945065</v>
      </c>
      <c r="FH65" s="159">
        <f t="shared" si="2"/>
        <v>7.5723812490175435</v>
      </c>
      <c r="FI65" s="159">
        <f t="shared" si="2"/>
        <v>7.5162327869945065</v>
      </c>
      <c r="FJ65" s="159">
        <f t="shared" si="2"/>
        <v>7.6285297110405814</v>
      </c>
      <c r="FK65" s="159">
        <f t="shared" si="2"/>
        <v>7.5162327869945065</v>
      </c>
      <c r="FL65" s="159">
        <f t="shared" si="2"/>
        <v>9.5356621388007277</v>
      </c>
      <c r="FM65" s="159">
        <f t="shared" si="2"/>
        <v>9.5356621388007277</v>
      </c>
      <c r="FN65" s="159">
        <f t="shared" si="2"/>
        <v>9.5356621388007277</v>
      </c>
      <c r="FO65" s="159">
        <f t="shared" si="2"/>
        <v>9.5356621388007277</v>
      </c>
      <c r="FP65" s="159">
        <f t="shared" si="2"/>
        <v>7.5162327869945065</v>
      </c>
      <c r="FQ65" s="159">
        <f t="shared" si="2"/>
        <v>7.5723812490175435</v>
      </c>
      <c r="FR65" s="159">
        <f t="shared" si="2"/>
        <v>7.6285297110405814</v>
      </c>
      <c r="FS65" s="159">
        <f t="shared" si="2"/>
        <v>7.5723812490175435</v>
      </c>
      <c r="FT65" s="159">
        <f t="shared" si="2"/>
        <v>7.6285297110405814</v>
      </c>
      <c r="FU65" s="159">
        <f t="shared" si="2"/>
        <v>9.5356621388007277</v>
      </c>
      <c r="FV65" s="159">
        <f t="shared" si="2"/>
        <v>7.6285297110405814</v>
      </c>
      <c r="FW65" s="159">
        <f t="shared" si="2"/>
        <v>9.5356621388007277</v>
      </c>
      <c r="FX65" s="159">
        <f t="shared" si="2"/>
        <v>7.6285297110405814</v>
      </c>
      <c r="FY65" s="159">
        <f t="shared" si="2"/>
        <v>9.5356621388007277</v>
      </c>
      <c r="FZ65" s="159">
        <f t="shared" si="2"/>
        <v>8.5820959249206545</v>
      </c>
      <c r="GA65" s="159">
        <f t="shared" si="2"/>
        <v>7.5162327869945065</v>
      </c>
      <c r="GB65" s="159">
        <f t="shared" si="2"/>
        <v>7.6285297110405814</v>
      </c>
      <c r="GC65" s="159">
        <f t="shared" si="2"/>
        <v>7.5723812490175435</v>
      </c>
      <c r="GD65" s="159">
        <f t="shared" si="2"/>
        <v>7.6285297110405814</v>
      </c>
      <c r="GE65" s="159">
        <f t="shared" si="2"/>
        <v>7.5723812490175435</v>
      </c>
      <c r="GF65" s="159">
        <f t="shared" si="2"/>
        <v>7.5162327869945065</v>
      </c>
      <c r="GG65" s="159">
        <f t="shared" si="2"/>
        <v>9.5356621388007277</v>
      </c>
      <c r="GH65" s="159">
        <f t="shared" si="2"/>
        <v>7.6285297110405814</v>
      </c>
      <c r="GI65" s="159">
        <f t="shared" si="2"/>
        <v>7.5162327869945065</v>
      </c>
      <c r="GJ65" s="159">
        <f t="shared" si="2"/>
        <v>7.5723812490175435</v>
      </c>
      <c r="GK65" s="159">
        <f t="shared" si="2"/>
        <v>7.6285297110405814</v>
      </c>
      <c r="GL65" s="159">
        <f t="shared" si="2"/>
        <v>7.5162327869945065</v>
      </c>
      <c r="GM65" s="159">
        <f t="shared" ref="GM65:IX65" si="3">GM64</f>
        <v>7.5723812490175435</v>
      </c>
      <c r="GN65" s="159">
        <f t="shared" si="3"/>
        <v>7.5723812490175435</v>
      </c>
      <c r="GO65" s="159">
        <f t="shared" si="3"/>
        <v>9.5356621388007277</v>
      </c>
      <c r="GP65" s="159">
        <f t="shared" si="3"/>
        <v>9.5356621388007277</v>
      </c>
      <c r="GQ65" s="159">
        <f t="shared" si="3"/>
        <v>7.6285297110405814</v>
      </c>
      <c r="GR65" s="159">
        <f t="shared" si="3"/>
        <v>7.5723812490175435</v>
      </c>
      <c r="GS65" s="159">
        <f t="shared" si="3"/>
        <v>7.5162327869945065</v>
      </c>
      <c r="GT65" s="159">
        <f t="shared" si="3"/>
        <v>7.5162327869945065</v>
      </c>
      <c r="GU65" s="159">
        <f t="shared" si="3"/>
        <v>8.5820959249206545</v>
      </c>
      <c r="GV65" s="159">
        <f t="shared" si="3"/>
        <v>7.6285297110405814</v>
      </c>
      <c r="GW65" s="159">
        <f t="shared" si="3"/>
        <v>8.5820959249206545</v>
      </c>
      <c r="GX65" s="159">
        <f t="shared" si="3"/>
        <v>8.5820959249206545</v>
      </c>
      <c r="GY65" s="159">
        <f t="shared" si="3"/>
        <v>7.6285297110405814</v>
      </c>
      <c r="GZ65" s="159">
        <f t="shared" si="3"/>
        <v>7.6285297110405814</v>
      </c>
      <c r="HA65" s="159">
        <f t="shared" si="3"/>
        <v>7.5723812490175435</v>
      </c>
      <c r="HB65" s="159">
        <f t="shared" si="3"/>
        <v>9.5356621388007277</v>
      </c>
      <c r="HC65" s="159">
        <f t="shared" si="3"/>
        <v>7.5162327869945065</v>
      </c>
      <c r="HD65" s="159">
        <f t="shared" si="3"/>
        <v>7.5162327869945065</v>
      </c>
      <c r="HE65" s="159">
        <f t="shared" si="3"/>
        <v>7.5723812490175435</v>
      </c>
      <c r="HF65" s="159">
        <f t="shared" si="3"/>
        <v>9.5356621388007277</v>
      </c>
      <c r="HG65" s="159">
        <f t="shared" si="3"/>
        <v>8.5820959249206545</v>
      </c>
      <c r="HH65" s="159">
        <f t="shared" si="3"/>
        <v>9.5356621388007277</v>
      </c>
      <c r="HI65" s="159">
        <f t="shared" si="3"/>
        <v>8.5820959249206545</v>
      </c>
      <c r="HJ65" s="159">
        <f t="shared" si="3"/>
        <v>7.5162327869945065</v>
      </c>
      <c r="HK65" s="159">
        <f t="shared" si="3"/>
        <v>8.5820959249206545</v>
      </c>
      <c r="HL65" s="159">
        <f t="shared" si="3"/>
        <v>7.5162327869945065</v>
      </c>
      <c r="HM65" s="159">
        <f t="shared" si="3"/>
        <v>7.5162327869945065</v>
      </c>
      <c r="HN65" s="159">
        <f t="shared" si="3"/>
        <v>7.5723812490175435</v>
      </c>
      <c r="HO65" s="159">
        <f t="shared" si="3"/>
        <v>7.6285297110405814</v>
      </c>
      <c r="HP65" s="159">
        <f t="shared" si="3"/>
        <v>7.6285297110405814</v>
      </c>
      <c r="HQ65" s="159">
        <f t="shared" si="3"/>
        <v>7.6285297110405814</v>
      </c>
      <c r="HR65" s="159">
        <f t="shared" si="3"/>
        <v>9.5356621388007277</v>
      </c>
      <c r="HS65" s="159">
        <f t="shared" si="3"/>
        <v>7.5723812490175435</v>
      </c>
      <c r="HT65" s="159">
        <f t="shared" si="3"/>
        <v>8.5820959249206545</v>
      </c>
      <c r="HU65" s="159">
        <f t="shared" si="3"/>
        <v>7.5723812490175435</v>
      </c>
      <c r="HV65" s="159">
        <f t="shared" si="3"/>
        <v>7.5162327869945065</v>
      </c>
      <c r="HW65" s="159">
        <f t="shared" si="3"/>
        <v>7.5162327869945065</v>
      </c>
      <c r="HX65" s="159">
        <f t="shared" si="3"/>
        <v>9.5356621388007277</v>
      </c>
      <c r="HY65" s="159">
        <f t="shared" si="3"/>
        <v>7.5723812490175435</v>
      </c>
      <c r="HZ65" s="159">
        <f t="shared" si="3"/>
        <v>9.5356621388007277</v>
      </c>
      <c r="IA65" s="159">
        <f t="shared" si="3"/>
        <v>7.5162327869945065</v>
      </c>
      <c r="IB65" s="159">
        <f t="shared" si="3"/>
        <v>8.5820959249206545</v>
      </c>
      <c r="IC65" s="159">
        <f t="shared" si="3"/>
        <v>7.6285297110405814</v>
      </c>
      <c r="ID65" s="159">
        <f t="shared" si="3"/>
        <v>7.5162327869945065</v>
      </c>
      <c r="IE65" s="159">
        <f t="shared" si="3"/>
        <v>7.5162327869945065</v>
      </c>
      <c r="IF65" s="159">
        <f t="shared" si="3"/>
        <v>9.5356621388007277</v>
      </c>
      <c r="IG65" s="159">
        <f t="shared" si="3"/>
        <v>7.5162327869945065</v>
      </c>
      <c r="IH65" s="159">
        <f t="shared" si="3"/>
        <v>8.5820959249206545</v>
      </c>
      <c r="II65" s="159">
        <f t="shared" si="3"/>
        <v>7.6285297110405814</v>
      </c>
      <c r="IJ65" s="159">
        <f t="shared" si="3"/>
        <v>9.5356621388007277</v>
      </c>
      <c r="IK65" s="159">
        <f t="shared" si="3"/>
        <v>7.5723812490175435</v>
      </c>
      <c r="IL65" s="159">
        <f t="shared" si="3"/>
        <v>7.6285297110405814</v>
      </c>
      <c r="IM65" s="159">
        <f t="shared" si="3"/>
        <v>7.5162327869945065</v>
      </c>
      <c r="IN65" s="159">
        <f t="shared" si="3"/>
        <v>8.5820959249206545</v>
      </c>
      <c r="IO65" s="159">
        <f t="shared" si="3"/>
        <v>9.5356621388007277</v>
      </c>
      <c r="IP65" s="159">
        <f t="shared" si="3"/>
        <v>9.5356621388007277</v>
      </c>
      <c r="IQ65" s="159">
        <f t="shared" si="3"/>
        <v>9.5356621388007277</v>
      </c>
      <c r="IR65" s="159">
        <f t="shared" si="3"/>
        <v>7.6285297110405814</v>
      </c>
      <c r="IS65" s="159">
        <f t="shared" si="3"/>
        <v>8.5820959249206545</v>
      </c>
      <c r="IT65" s="159">
        <f t="shared" si="3"/>
        <v>9.5356621388007277</v>
      </c>
      <c r="IU65" s="159">
        <f t="shared" si="3"/>
        <v>8.5820959249206545</v>
      </c>
      <c r="IV65" s="159">
        <f t="shared" si="3"/>
        <v>7.5162327869945065</v>
      </c>
      <c r="IW65" s="159">
        <f t="shared" si="3"/>
        <v>8.5820959249206545</v>
      </c>
      <c r="IX65" s="159">
        <f t="shared" si="3"/>
        <v>9.5356621388007277</v>
      </c>
      <c r="IY65" s="159">
        <f t="shared" ref="IY65:LJ65" si="4">IY64</f>
        <v>7.5723812490175435</v>
      </c>
      <c r="IZ65" s="159">
        <f t="shared" si="4"/>
        <v>7.5723812490175435</v>
      </c>
      <c r="JA65" s="159">
        <f t="shared" si="4"/>
        <v>9.5356621388007277</v>
      </c>
      <c r="JB65" s="159">
        <f t="shared" si="4"/>
        <v>7.5723812490175435</v>
      </c>
      <c r="JC65" s="159">
        <f t="shared" si="4"/>
        <v>7.5723812490175435</v>
      </c>
      <c r="JD65" s="159">
        <f t="shared" si="4"/>
        <v>9.5356621388007277</v>
      </c>
      <c r="JE65" s="159">
        <f t="shared" si="4"/>
        <v>7.6285297110405814</v>
      </c>
      <c r="JF65" s="159">
        <f t="shared" si="4"/>
        <v>8.5820959249206545</v>
      </c>
      <c r="JG65" s="159">
        <f t="shared" si="4"/>
        <v>9.5356621388007277</v>
      </c>
      <c r="JH65" s="159">
        <f t="shared" si="4"/>
        <v>7.6285297110405814</v>
      </c>
      <c r="JI65" s="159">
        <f t="shared" si="4"/>
        <v>7.6285297110405814</v>
      </c>
      <c r="JJ65" s="159">
        <f t="shared" si="4"/>
        <v>7.5162327869945065</v>
      </c>
      <c r="JK65" s="159">
        <f t="shared" si="4"/>
        <v>8.5820959249206545</v>
      </c>
      <c r="JL65" s="159">
        <f t="shared" si="4"/>
        <v>7.5723812490175435</v>
      </c>
      <c r="JM65" s="159">
        <f t="shared" si="4"/>
        <v>7.5162327869945065</v>
      </c>
      <c r="JN65" s="159">
        <f t="shared" si="4"/>
        <v>7.6285297110405814</v>
      </c>
      <c r="JO65" s="159">
        <f t="shared" si="4"/>
        <v>7.6285297110405814</v>
      </c>
      <c r="JP65" s="159">
        <f t="shared" si="4"/>
        <v>7.6285297110405814</v>
      </c>
      <c r="JQ65" s="159">
        <f t="shared" si="4"/>
        <v>7.5162327869945065</v>
      </c>
      <c r="JR65" s="159">
        <f t="shared" si="4"/>
        <v>7.6285297110405814</v>
      </c>
      <c r="JS65" s="159">
        <f t="shared" si="4"/>
        <v>7.5162327869945065</v>
      </c>
      <c r="JT65" s="159">
        <f t="shared" si="4"/>
        <v>9.5356621388007277</v>
      </c>
      <c r="JU65" s="159">
        <f t="shared" si="4"/>
        <v>7.5723812490175435</v>
      </c>
      <c r="JV65" s="159">
        <f t="shared" si="4"/>
        <v>7.5723812490175435</v>
      </c>
      <c r="JW65" s="159">
        <f t="shared" si="4"/>
        <v>9.5356621388007277</v>
      </c>
      <c r="JX65" s="159">
        <f t="shared" si="4"/>
        <v>7.5723812490175435</v>
      </c>
      <c r="JY65" s="159">
        <f t="shared" si="4"/>
        <v>7.6285297110405814</v>
      </c>
      <c r="JZ65" s="159">
        <f t="shared" si="4"/>
        <v>8.5820959249206545</v>
      </c>
      <c r="KA65" s="159">
        <f t="shared" si="4"/>
        <v>8.5820959249206545</v>
      </c>
      <c r="KB65" s="159">
        <f t="shared" si="4"/>
        <v>7.5162327869945065</v>
      </c>
      <c r="KC65" s="159">
        <f t="shared" si="4"/>
        <v>7.5723812490175435</v>
      </c>
      <c r="KD65" s="159">
        <f t="shared" si="4"/>
        <v>7.5162327869945065</v>
      </c>
      <c r="KE65" s="159">
        <f t="shared" si="4"/>
        <v>7.6285297110405814</v>
      </c>
      <c r="KF65" s="159">
        <f t="shared" si="4"/>
        <v>8.5820959249206545</v>
      </c>
      <c r="KG65" s="159">
        <f t="shared" si="4"/>
        <v>7.5723812490175435</v>
      </c>
      <c r="KH65" s="159">
        <f t="shared" si="4"/>
        <v>8.5820959249206545</v>
      </c>
      <c r="KI65" s="159">
        <f t="shared" si="4"/>
        <v>7.5723812490175435</v>
      </c>
      <c r="KJ65" s="159">
        <f t="shared" si="4"/>
        <v>7.5162327869945065</v>
      </c>
      <c r="KK65" s="159">
        <f t="shared" si="4"/>
        <v>7.5162327869945065</v>
      </c>
      <c r="KL65" s="159">
        <f t="shared" si="4"/>
        <v>7.6285297110405814</v>
      </c>
      <c r="KM65" s="159">
        <f t="shared" si="4"/>
        <v>7.5723812490175435</v>
      </c>
      <c r="KN65" s="159">
        <f t="shared" si="4"/>
        <v>7.6285297110405814</v>
      </c>
      <c r="KO65" s="159">
        <f t="shared" si="4"/>
        <v>7.5162327869945065</v>
      </c>
      <c r="KP65" s="159">
        <f t="shared" si="4"/>
        <v>7.5723812490175435</v>
      </c>
      <c r="KQ65" s="159">
        <f t="shared" si="4"/>
        <v>8.5820959249206545</v>
      </c>
      <c r="KR65" s="159">
        <f t="shared" si="4"/>
        <v>7.6285297110405814</v>
      </c>
      <c r="KS65" s="159">
        <f t="shared" si="4"/>
        <v>9.5356621388007277</v>
      </c>
      <c r="KT65" s="159">
        <f t="shared" si="4"/>
        <v>8.5820959249206545</v>
      </c>
      <c r="KU65" s="159">
        <f t="shared" si="4"/>
        <v>9.5356621388007277</v>
      </c>
      <c r="KV65" s="159">
        <f t="shared" si="4"/>
        <v>7.5162327869945065</v>
      </c>
      <c r="KW65" s="159">
        <f t="shared" si="4"/>
        <v>8.5820959249206545</v>
      </c>
      <c r="KX65" s="159">
        <f t="shared" si="4"/>
        <v>7.5723812490175435</v>
      </c>
      <c r="KY65" s="159">
        <f t="shared" si="4"/>
        <v>8.5820959249206545</v>
      </c>
      <c r="KZ65" s="159">
        <f t="shared" si="4"/>
        <v>8.5820959249206545</v>
      </c>
      <c r="LA65" s="159">
        <f t="shared" si="4"/>
        <v>9.5356621388007277</v>
      </c>
      <c r="LB65" s="159">
        <f t="shared" si="4"/>
        <v>7.5723812490175435</v>
      </c>
      <c r="LC65" s="159">
        <f t="shared" si="4"/>
        <v>9.5356621388007277</v>
      </c>
      <c r="LD65" s="159">
        <f t="shared" si="4"/>
        <v>7.5723812490175435</v>
      </c>
      <c r="LE65" s="159">
        <f t="shared" si="4"/>
        <v>7.5162327869945065</v>
      </c>
      <c r="LF65" s="159">
        <f t="shared" si="4"/>
        <v>8.5820959249206545</v>
      </c>
      <c r="LG65" s="159">
        <f t="shared" si="4"/>
        <v>7.5723812490175435</v>
      </c>
      <c r="LH65" s="159">
        <f t="shared" si="4"/>
        <v>7.5162327869945065</v>
      </c>
      <c r="LI65" s="159">
        <f t="shared" si="4"/>
        <v>7.6285297110405814</v>
      </c>
      <c r="LJ65" s="159">
        <f t="shared" si="4"/>
        <v>9.5356621388007277</v>
      </c>
      <c r="LK65" s="159">
        <f t="shared" ref="LK65:NV65" si="5">LK64</f>
        <v>8.5820959249206545</v>
      </c>
      <c r="LL65" s="159">
        <f t="shared" si="5"/>
        <v>9.5356621388007277</v>
      </c>
      <c r="LM65" s="159">
        <f t="shared" si="5"/>
        <v>7.5723812490175435</v>
      </c>
      <c r="LN65" s="159">
        <f t="shared" si="5"/>
        <v>9.5356621388007277</v>
      </c>
      <c r="LO65" s="159">
        <f t="shared" si="5"/>
        <v>7.6285297110405814</v>
      </c>
      <c r="LP65" s="159">
        <f t="shared" si="5"/>
        <v>7.5723812490175435</v>
      </c>
      <c r="LQ65" s="159">
        <f t="shared" si="5"/>
        <v>7.5162327869945065</v>
      </c>
      <c r="LR65" s="159">
        <f t="shared" si="5"/>
        <v>7.5162327869945065</v>
      </c>
      <c r="LS65" s="159">
        <f t="shared" si="5"/>
        <v>7.5723812490175435</v>
      </c>
      <c r="LT65" s="159">
        <f t="shared" si="5"/>
        <v>7.5162327869945065</v>
      </c>
      <c r="LU65" s="159">
        <f t="shared" si="5"/>
        <v>7.5723812490175435</v>
      </c>
      <c r="LV65" s="159">
        <f t="shared" si="5"/>
        <v>9.5356621388007277</v>
      </c>
      <c r="LW65" s="159">
        <f t="shared" si="5"/>
        <v>7.6285297110405814</v>
      </c>
      <c r="LX65" s="159">
        <f t="shared" si="5"/>
        <v>7.5162327869945065</v>
      </c>
      <c r="LY65" s="159">
        <f t="shared" si="5"/>
        <v>9.5356621388007277</v>
      </c>
      <c r="LZ65" s="159">
        <f t="shared" si="5"/>
        <v>8.5820959249206545</v>
      </c>
      <c r="MA65" s="159">
        <f t="shared" si="5"/>
        <v>7.5162327869945065</v>
      </c>
      <c r="MB65" s="159">
        <f t="shared" si="5"/>
        <v>7.5162327869945065</v>
      </c>
      <c r="MC65" s="159">
        <f t="shared" si="5"/>
        <v>7.6285297110405814</v>
      </c>
      <c r="MD65" s="159">
        <f t="shared" si="5"/>
        <v>9.5356621388007277</v>
      </c>
      <c r="ME65" s="159">
        <f t="shared" si="5"/>
        <v>8.5820959249206545</v>
      </c>
      <c r="MF65" s="159">
        <f t="shared" si="5"/>
        <v>7.5162327869945065</v>
      </c>
      <c r="MG65" s="159">
        <f t="shared" si="5"/>
        <v>7.5723812490175435</v>
      </c>
      <c r="MH65" s="159">
        <f t="shared" si="5"/>
        <v>9.5356621388007277</v>
      </c>
      <c r="MI65" s="159">
        <f t="shared" si="5"/>
        <v>7.5723812490175435</v>
      </c>
      <c r="MJ65" s="159">
        <f t="shared" si="5"/>
        <v>9.5356621388007277</v>
      </c>
      <c r="MK65" s="159">
        <f t="shared" si="5"/>
        <v>7.6285297110405814</v>
      </c>
      <c r="ML65" s="159">
        <f t="shared" si="5"/>
        <v>7.5162327869945065</v>
      </c>
      <c r="MM65" s="159">
        <f t="shared" si="5"/>
        <v>7.5723812490175435</v>
      </c>
      <c r="MN65" s="159">
        <f t="shared" si="5"/>
        <v>8.5820959249206545</v>
      </c>
      <c r="MO65" s="159">
        <f t="shared" si="5"/>
        <v>7.5723812490175435</v>
      </c>
      <c r="MP65" s="159">
        <f t="shared" si="5"/>
        <v>9.5356621388007277</v>
      </c>
      <c r="MQ65" s="159">
        <f t="shared" si="5"/>
        <v>7.6285297110405814</v>
      </c>
      <c r="MR65" s="159">
        <f t="shared" si="5"/>
        <v>8.5820959249206545</v>
      </c>
      <c r="MS65" s="159">
        <f t="shared" si="5"/>
        <v>7.5723812490175435</v>
      </c>
      <c r="MT65" s="159">
        <f t="shared" si="5"/>
        <v>7.6285297110405814</v>
      </c>
      <c r="MU65" s="159">
        <f t="shared" si="5"/>
        <v>7.6285297110405814</v>
      </c>
      <c r="MV65" s="159">
        <f t="shared" si="5"/>
        <v>8.5820959249206545</v>
      </c>
      <c r="MW65" s="159">
        <f t="shared" si="5"/>
        <v>9.5356621388007277</v>
      </c>
      <c r="MX65" s="159">
        <f t="shared" si="5"/>
        <v>7.6285297110405814</v>
      </c>
      <c r="MY65" s="159">
        <f t="shared" si="5"/>
        <v>7.5162327869945065</v>
      </c>
      <c r="MZ65" s="159">
        <f t="shared" si="5"/>
        <v>9.5356621388007277</v>
      </c>
      <c r="NA65" s="159">
        <f t="shared" si="5"/>
        <v>7.6285297110405814</v>
      </c>
      <c r="NB65" s="159">
        <f t="shared" si="5"/>
        <v>7.5723812490175435</v>
      </c>
      <c r="NC65" s="159">
        <f t="shared" si="5"/>
        <v>7.6285297110405814</v>
      </c>
      <c r="ND65" s="159">
        <f t="shared" si="5"/>
        <v>9.5356621388007277</v>
      </c>
      <c r="NE65" s="159">
        <f t="shared" si="5"/>
        <v>7.5723812490175435</v>
      </c>
      <c r="NF65" s="159">
        <f t="shared" si="5"/>
        <v>7.5723812490175435</v>
      </c>
      <c r="NG65" s="159">
        <f t="shared" si="5"/>
        <v>7.5162327869945065</v>
      </c>
      <c r="NH65" s="159">
        <f t="shared" si="5"/>
        <v>7.5723812490175435</v>
      </c>
      <c r="NI65" s="159">
        <f t="shared" si="5"/>
        <v>8.5820959249206545</v>
      </c>
      <c r="NJ65" s="159">
        <f t="shared" si="5"/>
        <v>7.5162327869945065</v>
      </c>
      <c r="NK65" s="159">
        <f t="shared" si="5"/>
        <v>8.5820959249206545</v>
      </c>
      <c r="NL65" s="159">
        <f t="shared" si="5"/>
        <v>9.5356621388007277</v>
      </c>
      <c r="NM65" s="159">
        <f t="shared" si="5"/>
        <v>7.5162327869945065</v>
      </c>
      <c r="NN65" s="159">
        <f t="shared" si="5"/>
        <v>7.6285297110405814</v>
      </c>
      <c r="NO65" s="159">
        <f t="shared" si="5"/>
        <v>7.5162327869945065</v>
      </c>
      <c r="NP65" s="159">
        <f t="shared" si="5"/>
        <v>7.5162327869945065</v>
      </c>
      <c r="NQ65" s="159">
        <f t="shared" si="5"/>
        <v>8.5820959249206545</v>
      </c>
      <c r="NR65" s="159">
        <f t="shared" si="5"/>
        <v>8.5820959249206545</v>
      </c>
      <c r="NS65" s="159">
        <f t="shared" si="5"/>
        <v>7.5723812490175435</v>
      </c>
      <c r="NT65" s="159">
        <f t="shared" si="5"/>
        <v>7.5162327869945065</v>
      </c>
      <c r="NU65" s="159">
        <f t="shared" si="5"/>
        <v>7.5162327869945065</v>
      </c>
      <c r="NV65" s="159">
        <f t="shared" si="5"/>
        <v>9.5356621388007277</v>
      </c>
      <c r="NW65" s="159">
        <f t="shared" ref="NW65:QH65" si="6">NW64</f>
        <v>7.5723812490175435</v>
      </c>
      <c r="NX65" s="159">
        <f t="shared" si="6"/>
        <v>7.5162327869945065</v>
      </c>
      <c r="NY65" s="159">
        <f t="shared" si="6"/>
        <v>7.5723812490175435</v>
      </c>
      <c r="NZ65" s="159">
        <f t="shared" si="6"/>
        <v>8.5820959249206545</v>
      </c>
      <c r="OA65" s="159">
        <f t="shared" si="6"/>
        <v>8.5820959249206545</v>
      </c>
      <c r="OB65" s="159">
        <f t="shared" si="6"/>
        <v>7.5162327869945065</v>
      </c>
      <c r="OC65" s="159">
        <f t="shared" si="6"/>
        <v>7.5162327869945065</v>
      </c>
      <c r="OD65" s="159">
        <f t="shared" si="6"/>
        <v>9.5356621388007277</v>
      </c>
      <c r="OE65" s="159">
        <f t="shared" si="6"/>
        <v>7.6285297110405814</v>
      </c>
      <c r="OF65" s="159">
        <f t="shared" si="6"/>
        <v>8.5820959249206545</v>
      </c>
      <c r="OG65" s="159">
        <f t="shared" si="6"/>
        <v>7.5162327869945065</v>
      </c>
      <c r="OH65" s="159">
        <f t="shared" si="6"/>
        <v>7.6285297110405814</v>
      </c>
      <c r="OI65" s="159">
        <f t="shared" si="6"/>
        <v>7.5723812490175435</v>
      </c>
      <c r="OJ65" s="159">
        <f t="shared" si="6"/>
        <v>8.5820959249206545</v>
      </c>
      <c r="OK65" s="159">
        <f t="shared" si="6"/>
        <v>7.6285297110405814</v>
      </c>
      <c r="OL65" s="159">
        <f t="shared" si="6"/>
        <v>7.5162327869945065</v>
      </c>
      <c r="OM65" s="159">
        <f t="shared" si="6"/>
        <v>8.5820959249206545</v>
      </c>
      <c r="ON65" s="159">
        <f t="shared" si="6"/>
        <v>7.5162327869945065</v>
      </c>
      <c r="OO65" s="159">
        <f t="shared" si="6"/>
        <v>7.6285297110405814</v>
      </c>
      <c r="OP65" s="159">
        <f t="shared" si="6"/>
        <v>9.5356621388007277</v>
      </c>
      <c r="OQ65" s="159">
        <f t="shared" si="6"/>
        <v>7.6285297110405814</v>
      </c>
      <c r="OR65" s="159">
        <f t="shared" si="6"/>
        <v>8.5820959249206545</v>
      </c>
      <c r="OS65" s="159">
        <f t="shared" si="6"/>
        <v>7.5162327869945065</v>
      </c>
      <c r="OT65" s="159">
        <f t="shared" si="6"/>
        <v>7.6285297110405814</v>
      </c>
      <c r="OU65" s="159">
        <f t="shared" si="6"/>
        <v>8.5820959249206545</v>
      </c>
      <c r="OV65" s="159">
        <f t="shared" si="6"/>
        <v>9.5356621388007277</v>
      </c>
      <c r="OW65" s="159">
        <f t="shared" si="6"/>
        <v>7.6285297110405814</v>
      </c>
      <c r="OX65" s="159">
        <f t="shared" si="6"/>
        <v>8.5820959249206545</v>
      </c>
      <c r="OY65" s="159">
        <f t="shared" si="6"/>
        <v>7.6285297110405814</v>
      </c>
      <c r="OZ65" s="159">
        <f t="shared" si="6"/>
        <v>9.5356621388007277</v>
      </c>
      <c r="PA65" s="159">
        <f t="shared" si="6"/>
        <v>8.5820959249206545</v>
      </c>
      <c r="PB65" s="159">
        <f t="shared" si="6"/>
        <v>7.5723812490175435</v>
      </c>
      <c r="PC65" s="159">
        <f t="shared" si="6"/>
        <v>7.5162327869945065</v>
      </c>
      <c r="PD65" s="159">
        <f t="shared" si="6"/>
        <v>7.5723812490175435</v>
      </c>
      <c r="PE65" s="159">
        <f t="shared" si="6"/>
        <v>8.5820959249206545</v>
      </c>
      <c r="PF65" s="159">
        <f t="shared" si="6"/>
        <v>7.5723812490175435</v>
      </c>
      <c r="PG65" s="159">
        <f t="shared" si="6"/>
        <v>9.5356621388007277</v>
      </c>
      <c r="PH65" s="159">
        <f t="shared" si="6"/>
        <v>9.5356621388007277</v>
      </c>
      <c r="PI65" s="159">
        <f t="shared" si="6"/>
        <v>7.5162327869945065</v>
      </c>
      <c r="PJ65" s="159">
        <f t="shared" si="6"/>
        <v>8.5820959249206545</v>
      </c>
      <c r="PK65" s="159">
        <f t="shared" si="6"/>
        <v>8.5820959249206545</v>
      </c>
      <c r="PL65" s="159">
        <f t="shared" si="6"/>
        <v>9.5356621388007277</v>
      </c>
      <c r="PM65" s="159">
        <f t="shared" si="6"/>
        <v>7.5162327869945065</v>
      </c>
      <c r="PN65" s="159">
        <f t="shared" si="6"/>
        <v>8.5820959249206545</v>
      </c>
      <c r="PO65" s="159">
        <f t="shared" si="6"/>
        <v>8.5820959249206545</v>
      </c>
      <c r="PP65" s="159">
        <f t="shared" si="6"/>
        <v>7.6285297110405814</v>
      </c>
      <c r="PQ65" s="159">
        <f t="shared" si="6"/>
        <v>7.6285297110405814</v>
      </c>
      <c r="PR65" s="159">
        <f t="shared" si="6"/>
        <v>8.5820959249206545</v>
      </c>
      <c r="PS65" s="159">
        <f t="shared" si="6"/>
        <v>7.5162327869945065</v>
      </c>
      <c r="PT65" s="159">
        <f t="shared" si="6"/>
        <v>7.6285297110405814</v>
      </c>
      <c r="PU65" s="159">
        <f t="shared" si="6"/>
        <v>9.5356621388007277</v>
      </c>
      <c r="PV65" s="159">
        <f t="shared" si="6"/>
        <v>9.5356621388007277</v>
      </c>
      <c r="PW65" s="159">
        <f t="shared" si="6"/>
        <v>9.5356621388007277</v>
      </c>
      <c r="PX65" s="159">
        <f t="shared" si="6"/>
        <v>7.6285297110405814</v>
      </c>
      <c r="PY65" s="159">
        <f t="shared" si="6"/>
        <v>9.5356621388007277</v>
      </c>
      <c r="PZ65" s="159">
        <f t="shared" si="6"/>
        <v>9.5356621388007277</v>
      </c>
      <c r="QA65" s="159">
        <f t="shared" si="6"/>
        <v>7.5723812490175435</v>
      </c>
      <c r="QB65" s="159">
        <f t="shared" si="6"/>
        <v>7.6285297110405814</v>
      </c>
      <c r="QC65" s="159">
        <f t="shared" si="6"/>
        <v>8.5820959249206545</v>
      </c>
      <c r="QD65" s="159">
        <f t="shared" si="6"/>
        <v>9.5356621388007277</v>
      </c>
      <c r="QE65" s="159">
        <f t="shared" si="6"/>
        <v>7.6285297110405814</v>
      </c>
      <c r="QF65" s="159">
        <f t="shared" si="6"/>
        <v>9.5356621388007277</v>
      </c>
      <c r="QG65" s="159">
        <f t="shared" si="6"/>
        <v>7.5162327869945065</v>
      </c>
      <c r="QH65" s="159">
        <f t="shared" si="6"/>
        <v>7.5723812490175435</v>
      </c>
      <c r="QI65" s="159">
        <f t="shared" ref="QI65:SG65" si="7">QI64</f>
        <v>7.5723812490175435</v>
      </c>
      <c r="QJ65" s="159">
        <f t="shared" si="7"/>
        <v>9.5356621388007277</v>
      </c>
      <c r="QK65" s="159">
        <f t="shared" si="7"/>
        <v>7.5162327869945065</v>
      </c>
      <c r="QL65" s="159">
        <f t="shared" si="7"/>
        <v>8.5820959249206545</v>
      </c>
      <c r="QM65" s="159">
        <f t="shared" si="7"/>
        <v>8.5820959249206545</v>
      </c>
      <c r="QN65" s="159">
        <f t="shared" si="7"/>
        <v>7.6285297110405814</v>
      </c>
      <c r="QO65" s="159">
        <f t="shared" si="7"/>
        <v>8.5820959249206545</v>
      </c>
      <c r="QP65" s="159">
        <f t="shared" si="7"/>
        <v>7.6285297110405814</v>
      </c>
      <c r="QQ65" s="159">
        <f t="shared" si="7"/>
        <v>7.5723812490175435</v>
      </c>
      <c r="QR65" s="159">
        <f t="shared" si="7"/>
        <v>7.5723812490175435</v>
      </c>
      <c r="QS65" s="159">
        <f t="shared" si="7"/>
        <v>8.5820959249206545</v>
      </c>
      <c r="QT65" s="159">
        <f t="shared" si="7"/>
        <v>9.5356621388007277</v>
      </c>
      <c r="QU65" s="159">
        <f t="shared" si="7"/>
        <v>7.6285297110405814</v>
      </c>
      <c r="QV65" s="159">
        <f t="shared" si="7"/>
        <v>8.5820959249206545</v>
      </c>
      <c r="QW65" s="159">
        <f t="shared" si="7"/>
        <v>7.5162327869945065</v>
      </c>
      <c r="QX65" s="159">
        <f t="shared" si="7"/>
        <v>7.5162327869945065</v>
      </c>
      <c r="QY65" s="159">
        <f t="shared" si="7"/>
        <v>8.5820959249206545</v>
      </c>
      <c r="QZ65" s="159">
        <f t="shared" si="7"/>
        <v>9.5356621388007277</v>
      </c>
      <c r="RA65" s="159">
        <f t="shared" si="7"/>
        <v>7.5162327869945065</v>
      </c>
      <c r="RB65" s="159">
        <f t="shared" si="7"/>
        <v>8.5820959249206545</v>
      </c>
      <c r="RC65" s="159">
        <f t="shared" si="7"/>
        <v>8.5820959249206545</v>
      </c>
      <c r="RD65" s="159">
        <f t="shared" si="7"/>
        <v>9.5356621388007277</v>
      </c>
      <c r="RE65" s="159">
        <f t="shared" si="7"/>
        <v>7.5723812490175435</v>
      </c>
      <c r="RF65" s="159">
        <f t="shared" si="7"/>
        <v>7.5723812490175435</v>
      </c>
      <c r="RG65" s="159">
        <f t="shared" si="7"/>
        <v>8.5820959249206545</v>
      </c>
      <c r="RH65" s="159">
        <f t="shared" si="7"/>
        <v>7.6285297110405814</v>
      </c>
      <c r="RI65" s="159">
        <f t="shared" si="7"/>
        <v>7.6285297110405814</v>
      </c>
      <c r="RJ65" s="159">
        <f t="shared" si="7"/>
        <v>7.5162327869945065</v>
      </c>
      <c r="RK65" s="159">
        <f t="shared" si="7"/>
        <v>9.5356621388007277</v>
      </c>
      <c r="RL65" s="159">
        <f t="shared" si="7"/>
        <v>7.5723812490175435</v>
      </c>
      <c r="RM65" s="159">
        <f t="shared" si="7"/>
        <v>8.5820959249206545</v>
      </c>
      <c r="RN65" s="159">
        <f t="shared" si="7"/>
        <v>7.6285297110405814</v>
      </c>
      <c r="RO65" s="159">
        <f t="shared" si="7"/>
        <v>7.6285297110405814</v>
      </c>
      <c r="RP65" s="159">
        <f t="shared" si="7"/>
        <v>8.5820959249206545</v>
      </c>
      <c r="RQ65" s="159">
        <f t="shared" si="7"/>
        <v>7.5162327869945065</v>
      </c>
      <c r="RR65" s="159">
        <f t="shared" si="7"/>
        <v>7.5162327869945065</v>
      </c>
      <c r="RS65" s="159">
        <f t="shared" si="7"/>
        <v>8.5820959249206545</v>
      </c>
      <c r="RT65" s="159">
        <f t="shared" si="7"/>
        <v>7.6285297110405814</v>
      </c>
      <c r="RU65" s="159">
        <f t="shared" si="7"/>
        <v>9.5356621388007277</v>
      </c>
      <c r="RV65" s="159">
        <f t="shared" si="7"/>
        <v>7.5723812490175435</v>
      </c>
      <c r="RW65" s="159">
        <f t="shared" si="7"/>
        <v>9.5356621388007277</v>
      </c>
      <c r="RX65" s="159">
        <f t="shared" si="7"/>
        <v>7.5723812490175435</v>
      </c>
      <c r="RY65" s="159">
        <f t="shared" si="7"/>
        <v>9.5356621388007277</v>
      </c>
      <c r="RZ65" s="159">
        <f t="shared" si="7"/>
        <v>7.6285297110405814</v>
      </c>
      <c r="SA65" s="159">
        <f t="shared" si="7"/>
        <v>7.6285297110405814</v>
      </c>
      <c r="SB65" s="159">
        <f t="shared" si="7"/>
        <v>8.5820959249206545</v>
      </c>
      <c r="SC65" s="159">
        <f t="shared" si="7"/>
        <v>8.5820959249206545</v>
      </c>
      <c r="SD65" s="159">
        <f t="shared" si="7"/>
        <v>7.6285297110405814</v>
      </c>
      <c r="SE65" s="159">
        <f t="shared" si="7"/>
        <v>7.5723812490175435</v>
      </c>
      <c r="SF65" s="159">
        <f t="shared" si="7"/>
        <v>7.5723812490175435</v>
      </c>
      <c r="SG65" s="159">
        <f t="shared" si="7"/>
        <v>7.5162327869945065</v>
      </c>
    </row>
    <row r="68" spans="1:501" x14ac:dyDescent="0.35">
      <c r="A68" t="s">
        <v>141</v>
      </c>
      <c r="B68">
        <v>1</v>
      </c>
      <c r="C68">
        <v>1</v>
      </c>
      <c r="D68">
        <v>0</v>
      </c>
      <c r="E68">
        <v>0</v>
      </c>
      <c r="F68">
        <v>0</v>
      </c>
      <c r="G68">
        <v>1</v>
      </c>
      <c r="H68">
        <v>0</v>
      </c>
      <c r="I68">
        <v>1</v>
      </c>
      <c r="J68">
        <v>0</v>
      </c>
      <c r="K68">
        <v>1</v>
      </c>
      <c r="L68">
        <v>1</v>
      </c>
      <c r="M68">
        <v>1</v>
      </c>
      <c r="N68">
        <v>1</v>
      </c>
      <c r="O68">
        <v>0</v>
      </c>
      <c r="P68">
        <v>0</v>
      </c>
      <c r="Q68">
        <v>1</v>
      </c>
      <c r="R68">
        <v>0</v>
      </c>
      <c r="S68">
        <v>1</v>
      </c>
      <c r="T68">
        <v>1</v>
      </c>
      <c r="U68">
        <v>1</v>
      </c>
      <c r="V68">
        <v>0</v>
      </c>
      <c r="W68">
        <v>0</v>
      </c>
      <c r="X68">
        <v>0</v>
      </c>
      <c r="Y68">
        <v>0</v>
      </c>
      <c r="Z68">
        <v>1</v>
      </c>
      <c r="AA68">
        <v>0</v>
      </c>
      <c r="AB68">
        <v>0</v>
      </c>
      <c r="AC68">
        <v>0</v>
      </c>
      <c r="AD68">
        <v>1</v>
      </c>
      <c r="AE68">
        <v>0</v>
      </c>
      <c r="AF68">
        <v>0</v>
      </c>
      <c r="AG68">
        <v>0</v>
      </c>
      <c r="AH68">
        <v>1</v>
      </c>
      <c r="AI68">
        <v>1</v>
      </c>
      <c r="AJ68">
        <v>0</v>
      </c>
      <c r="AK68">
        <v>1</v>
      </c>
      <c r="AL68">
        <v>1</v>
      </c>
      <c r="AM68">
        <v>1</v>
      </c>
      <c r="AN68">
        <v>1</v>
      </c>
      <c r="AO68">
        <v>1</v>
      </c>
      <c r="AP68">
        <v>1</v>
      </c>
      <c r="AQ68">
        <v>0</v>
      </c>
      <c r="AR68">
        <v>1</v>
      </c>
      <c r="AS68">
        <v>1</v>
      </c>
      <c r="AT68">
        <v>1</v>
      </c>
      <c r="AU68">
        <v>1</v>
      </c>
      <c r="AV68">
        <v>1</v>
      </c>
      <c r="AW68">
        <v>0</v>
      </c>
      <c r="AX68">
        <v>0</v>
      </c>
      <c r="AY68">
        <v>0</v>
      </c>
      <c r="AZ68">
        <v>1</v>
      </c>
      <c r="BA68">
        <v>1</v>
      </c>
      <c r="BB68">
        <v>1</v>
      </c>
      <c r="BC68">
        <v>0</v>
      </c>
      <c r="BD68">
        <v>0</v>
      </c>
      <c r="BE68">
        <v>1</v>
      </c>
      <c r="BF68">
        <v>1</v>
      </c>
      <c r="BG68">
        <v>0</v>
      </c>
      <c r="BH68">
        <v>1</v>
      </c>
      <c r="BI68">
        <v>0</v>
      </c>
      <c r="BJ68">
        <v>1</v>
      </c>
      <c r="BK68">
        <v>1</v>
      </c>
      <c r="BL68">
        <v>1</v>
      </c>
      <c r="BM68">
        <v>0</v>
      </c>
      <c r="BN68">
        <v>1</v>
      </c>
      <c r="BO68">
        <v>0</v>
      </c>
      <c r="BP68">
        <v>0</v>
      </c>
      <c r="BQ68">
        <v>0</v>
      </c>
      <c r="BR68">
        <v>1</v>
      </c>
      <c r="BS68">
        <v>1</v>
      </c>
      <c r="BT68">
        <v>1</v>
      </c>
      <c r="BU68">
        <v>0</v>
      </c>
      <c r="BV68">
        <v>1</v>
      </c>
      <c r="BW68">
        <v>0</v>
      </c>
      <c r="BX68">
        <v>1</v>
      </c>
      <c r="BY68">
        <v>1</v>
      </c>
      <c r="BZ68">
        <v>1</v>
      </c>
      <c r="CA68">
        <v>0</v>
      </c>
      <c r="CB68">
        <v>1</v>
      </c>
      <c r="CC68">
        <v>0</v>
      </c>
      <c r="CD68">
        <v>0</v>
      </c>
      <c r="CE68">
        <v>0</v>
      </c>
      <c r="CF68">
        <v>0</v>
      </c>
      <c r="CG68">
        <v>1</v>
      </c>
      <c r="CH68">
        <v>1</v>
      </c>
      <c r="CI68">
        <v>0</v>
      </c>
      <c r="CJ68">
        <v>1</v>
      </c>
      <c r="CK68">
        <v>0</v>
      </c>
      <c r="CL68">
        <v>0</v>
      </c>
      <c r="CM68">
        <v>0</v>
      </c>
      <c r="CN68">
        <v>1</v>
      </c>
      <c r="CO68">
        <v>0</v>
      </c>
      <c r="CP68">
        <v>0</v>
      </c>
      <c r="CQ68">
        <v>1</v>
      </c>
      <c r="CR68">
        <v>0</v>
      </c>
      <c r="CS68">
        <v>0</v>
      </c>
      <c r="CT68">
        <v>1</v>
      </c>
      <c r="CU68">
        <v>0</v>
      </c>
      <c r="CV68">
        <v>0</v>
      </c>
      <c r="CW68">
        <v>1</v>
      </c>
      <c r="CX68">
        <v>1</v>
      </c>
      <c r="CY68">
        <v>0</v>
      </c>
      <c r="CZ68">
        <v>1</v>
      </c>
      <c r="DA68">
        <v>0</v>
      </c>
      <c r="DB68">
        <v>0</v>
      </c>
      <c r="DC68">
        <v>1</v>
      </c>
      <c r="DD68">
        <v>1</v>
      </c>
      <c r="DE68">
        <v>0</v>
      </c>
      <c r="DF68">
        <v>1</v>
      </c>
      <c r="DG68">
        <v>1</v>
      </c>
      <c r="DH68">
        <v>1</v>
      </c>
      <c r="DI68">
        <v>0</v>
      </c>
      <c r="DJ68">
        <v>0</v>
      </c>
      <c r="DK68">
        <v>1</v>
      </c>
      <c r="DL68">
        <v>1</v>
      </c>
      <c r="DM68">
        <v>0</v>
      </c>
      <c r="DN68">
        <v>0</v>
      </c>
      <c r="DO68">
        <v>1</v>
      </c>
      <c r="DP68">
        <v>1</v>
      </c>
      <c r="DQ68">
        <v>1</v>
      </c>
      <c r="DR68">
        <v>1</v>
      </c>
      <c r="DS68">
        <v>1</v>
      </c>
      <c r="DT68">
        <v>0</v>
      </c>
      <c r="DU68">
        <v>0</v>
      </c>
      <c r="DV68">
        <v>0</v>
      </c>
      <c r="DW68">
        <v>1</v>
      </c>
      <c r="DX68">
        <v>1</v>
      </c>
      <c r="DY68">
        <v>0</v>
      </c>
      <c r="DZ68">
        <v>0</v>
      </c>
      <c r="EA68">
        <v>1</v>
      </c>
      <c r="EB68">
        <v>1</v>
      </c>
      <c r="EC68">
        <v>1</v>
      </c>
      <c r="ED68">
        <v>0</v>
      </c>
      <c r="EE68">
        <v>0</v>
      </c>
      <c r="EF68">
        <v>1</v>
      </c>
      <c r="EG68">
        <v>1</v>
      </c>
      <c r="EH68">
        <v>1</v>
      </c>
      <c r="EI68">
        <v>0</v>
      </c>
      <c r="EJ68">
        <v>0</v>
      </c>
      <c r="EK68">
        <v>0</v>
      </c>
      <c r="EL68">
        <v>0</v>
      </c>
      <c r="EM68">
        <v>1</v>
      </c>
      <c r="EN68">
        <v>1</v>
      </c>
      <c r="EO68">
        <v>0</v>
      </c>
      <c r="EP68">
        <v>1</v>
      </c>
      <c r="EQ68">
        <v>0</v>
      </c>
      <c r="ER68">
        <v>0</v>
      </c>
      <c r="ES68">
        <v>1</v>
      </c>
      <c r="ET68">
        <v>1</v>
      </c>
      <c r="EU68">
        <v>0</v>
      </c>
      <c r="EV68">
        <v>1</v>
      </c>
      <c r="EW68">
        <v>0</v>
      </c>
      <c r="EX68">
        <v>0</v>
      </c>
      <c r="EY68">
        <v>0</v>
      </c>
      <c r="EZ68">
        <v>0</v>
      </c>
      <c r="FA68">
        <v>1</v>
      </c>
      <c r="FB68">
        <v>0</v>
      </c>
      <c r="FC68">
        <v>1</v>
      </c>
      <c r="FD68">
        <v>0</v>
      </c>
      <c r="FE68">
        <v>1</v>
      </c>
      <c r="FF68">
        <v>1</v>
      </c>
      <c r="FG68">
        <v>1</v>
      </c>
      <c r="FH68">
        <v>1</v>
      </c>
      <c r="FI68">
        <v>1</v>
      </c>
      <c r="FJ68">
        <v>0</v>
      </c>
      <c r="FK68">
        <v>0</v>
      </c>
      <c r="FL68">
        <v>1</v>
      </c>
      <c r="FM68">
        <v>1</v>
      </c>
      <c r="FN68">
        <v>1</v>
      </c>
      <c r="FO68">
        <v>1</v>
      </c>
      <c r="FP68">
        <v>1</v>
      </c>
      <c r="FQ68">
        <v>0</v>
      </c>
      <c r="FR68">
        <v>0</v>
      </c>
      <c r="FS68">
        <v>1</v>
      </c>
      <c r="FT68">
        <v>1</v>
      </c>
      <c r="FU68">
        <v>1</v>
      </c>
      <c r="FV68">
        <v>1</v>
      </c>
      <c r="FW68">
        <v>1</v>
      </c>
      <c r="FX68">
        <v>1</v>
      </c>
      <c r="FY68">
        <v>1</v>
      </c>
      <c r="FZ68">
        <v>1</v>
      </c>
      <c r="GA68">
        <v>1</v>
      </c>
      <c r="GB68">
        <v>1</v>
      </c>
      <c r="GC68">
        <v>1</v>
      </c>
      <c r="GD68">
        <v>0</v>
      </c>
      <c r="GE68">
        <v>0</v>
      </c>
      <c r="GF68">
        <v>1</v>
      </c>
      <c r="GG68">
        <v>0</v>
      </c>
      <c r="GH68">
        <v>1</v>
      </c>
      <c r="GI68">
        <v>0</v>
      </c>
      <c r="GJ68">
        <v>1</v>
      </c>
      <c r="GK68">
        <v>1</v>
      </c>
      <c r="GL68">
        <v>1</v>
      </c>
      <c r="GM68">
        <v>1</v>
      </c>
      <c r="GN68">
        <v>0</v>
      </c>
      <c r="GO68">
        <v>1</v>
      </c>
      <c r="GP68">
        <v>1</v>
      </c>
      <c r="GQ68">
        <v>1</v>
      </c>
      <c r="GR68">
        <v>0</v>
      </c>
      <c r="GS68">
        <v>0</v>
      </c>
      <c r="GT68">
        <v>0</v>
      </c>
      <c r="GU68">
        <v>1</v>
      </c>
      <c r="GV68">
        <v>0</v>
      </c>
      <c r="GW68">
        <v>0</v>
      </c>
      <c r="GX68">
        <v>1</v>
      </c>
      <c r="GY68">
        <v>0</v>
      </c>
      <c r="GZ68">
        <v>0</v>
      </c>
      <c r="HA68">
        <v>0</v>
      </c>
      <c r="HB68">
        <v>0</v>
      </c>
      <c r="HC68">
        <v>0</v>
      </c>
      <c r="HD68">
        <v>0</v>
      </c>
      <c r="HE68">
        <v>1</v>
      </c>
      <c r="HF68">
        <v>0</v>
      </c>
      <c r="HG68">
        <v>1</v>
      </c>
      <c r="HH68">
        <v>1</v>
      </c>
      <c r="HI68">
        <v>1</v>
      </c>
      <c r="HJ68">
        <v>1</v>
      </c>
      <c r="HK68">
        <v>0</v>
      </c>
      <c r="HL68">
        <v>1</v>
      </c>
      <c r="HM68">
        <v>0</v>
      </c>
      <c r="HN68">
        <v>1</v>
      </c>
      <c r="HO68">
        <v>1</v>
      </c>
      <c r="HP68">
        <v>0</v>
      </c>
      <c r="HQ68">
        <v>0</v>
      </c>
      <c r="HR68">
        <v>0</v>
      </c>
      <c r="HS68">
        <v>0</v>
      </c>
      <c r="HT68">
        <v>0</v>
      </c>
      <c r="HU68">
        <v>0</v>
      </c>
      <c r="HV68">
        <v>0</v>
      </c>
      <c r="HW68">
        <v>0</v>
      </c>
      <c r="HX68">
        <v>1</v>
      </c>
      <c r="HY68">
        <v>1</v>
      </c>
      <c r="HZ68">
        <v>1</v>
      </c>
      <c r="IA68">
        <v>1</v>
      </c>
      <c r="IB68">
        <v>0</v>
      </c>
      <c r="IC68">
        <v>0</v>
      </c>
      <c r="ID68">
        <v>0</v>
      </c>
      <c r="IE68">
        <v>0</v>
      </c>
      <c r="IF68">
        <v>0</v>
      </c>
      <c r="IG68">
        <v>1</v>
      </c>
      <c r="IH68">
        <v>1</v>
      </c>
      <c r="II68">
        <v>1</v>
      </c>
      <c r="IJ68">
        <v>1</v>
      </c>
      <c r="IK68">
        <v>0</v>
      </c>
      <c r="IL68">
        <v>0</v>
      </c>
      <c r="IM68">
        <v>0</v>
      </c>
      <c r="IN68">
        <v>1</v>
      </c>
      <c r="IO68">
        <v>1</v>
      </c>
      <c r="IP68">
        <v>0</v>
      </c>
      <c r="IQ68">
        <v>0</v>
      </c>
      <c r="IR68">
        <v>0</v>
      </c>
      <c r="IS68">
        <v>1</v>
      </c>
      <c r="IT68">
        <v>0</v>
      </c>
      <c r="IU68">
        <v>0</v>
      </c>
      <c r="IV68">
        <v>1</v>
      </c>
      <c r="IW68">
        <v>1</v>
      </c>
      <c r="IX68">
        <v>1</v>
      </c>
      <c r="IY68">
        <v>0</v>
      </c>
      <c r="IZ68">
        <v>1</v>
      </c>
      <c r="JA68">
        <v>1</v>
      </c>
      <c r="JB68">
        <v>1</v>
      </c>
      <c r="JC68">
        <v>0</v>
      </c>
      <c r="JD68">
        <v>1</v>
      </c>
      <c r="JE68">
        <v>1</v>
      </c>
      <c r="JF68">
        <v>0</v>
      </c>
      <c r="JG68">
        <v>1</v>
      </c>
      <c r="JH68">
        <v>1</v>
      </c>
      <c r="JI68">
        <v>1</v>
      </c>
      <c r="JJ68">
        <v>0</v>
      </c>
      <c r="JK68">
        <v>0</v>
      </c>
      <c r="JL68">
        <v>0</v>
      </c>
      <c r="JM68">
        <v>0</v>
      </c>
      <c r="JN68">
        <v>1</v>
      </c>
      <c r="JO68">
        <v>1</v>
      </c>
      <c r="JP68">
        <v>0</v>
      </c>
      <c r="JQ68">
        <v>0</v>
      </c>
      <c r="JR68">
        <v>1</v>
      </c>
      <c r="JS68">
        <v>0</v>
      </c>
      <c r="JT68">
        <v>0</v>
      </c>
      <c r="JU68">
        <v>0</v>
      </c>
      <c r="JV68">
        <v>1</v>
      </c>
      <c r="JW68">
        <v>0</v>
      </c>
      <c r="JX68">
        <v>0</v>
      </c>
      <c r="JY68">
        <v>0</v>
      </c>
      <c r="JZ68">
        <v>1</v>
      </c>
      <c r="KA68">
        <v>1</v>
      </c>
      <c r="KB68">
        <v>0</v>
      </c>
      <c r="KC68">
        <v>1</v>
      </c>
      <c r="KD68">
        <v>1</v>
      </c>
      <c r="KE68">
        <v>1</v>
      </c>
      <c r="KF68">
        <v>0</v>
      </c>
      <c r="KG68">
        <v>1</v>
      </c>
      <c r="KH68">
        <v>0</v>
      </c>
      <c r="KI68">
        <v>1</v>
      </c>
      <c r="KJ68">
        <v>0</v>
      </c>
      <c r="KK68">
        <v>1</v>
      </c>
      <c r="KL68">
        <v>0</v>
      </c>
      <c r="KM68">
        <v>0</v>
      </c>
      <c r="KN68">
        <v>0</v>
      </c>
      <c r="KO68">
        <v>1</v>
      </c>
      <c r="KP68">
        <v>0</v>
      </c>
      <c r="KQ68">
        <v>1</v>
      </c>
      <c r="KR68">
        <v>0</v>
      </c>
      <c r="KS68">
        <v>1</v>
      </c>
      <c r="KT68">
        <v>1</v>
      </c>
      <c r="KU68">
        <v>0</v>
      </c>
      <c r="KV68">
        <v>0</v>
      </c>
      <c r="KW68">
        <v>1</v>
      </c>
      <c r="KX68">
        <v>1</v>
      </c>
      <c r="KY68">
        <v>1</v>
      </c>
      <c r="KZ68">
        <v>1</v>
      </c>
      <c r="LA68">
        <v>1</v>
      </c>
      <c r="LB68">
        <v>0</v>
      </c>
      <c r="LC68">
        <v>1</v>
      </c>
      <c r="LD68">
        <v>0</v>
      </c>
      <c r="LE68">
        <v>0</v>
      </c>
      <c r="LF68">
        <v>1</v>
      </c>
      <c r="LG68">
        <v>1</v>
      </c>
      <c r="LH68">
        <v>1</v>
      </c>
      <c r="LI68">
        <v>1</v>
      </c>
      <c r="LJ68">
        <v>0</v>
      </c>
      <c r="LK68">
        <v>0</v>
      </c>
      <c r="LL68">
        <v>1</v>
      </c>
      <c r="LM68">
        <v>1</v>
      </c>
      <c r="LN68">
        <v>1</v>
      </c>
      <c r="LO68">
        <v>1</v>
      </c>
      <c r="LP68">
        <v>1</v>
      </c>
      <c r="LQ68">
        <v>1</v>
      </c>
      <c r="LR68">
        <v>0</v>
      </c>
      <c r="LS68">
        <v>1</v>
      </c>
      <c r="LT68">
        <v>1</v>
      </c>
      <c r="LU68">
        <v>0</v>
      </c>
      <c r="LV68">
        <v>0</v>
      </c>
      <c r="LW68">
        <v>1</v>
      </c>
      <c r="LX68">
        <v>0</v>
      </c>
      <c r="LY68">
        <v>0</v>
      </c>
      <c r="LZ68">
        <v>1</v>
      </c>
      <c r="MA68">
        <v>0</v>
      </c>
      <c r="MB68">
        <v>0</v>
      </c>
      <c r="MC68">
        <v>1</v>
      </c>
      <c r="MD68">
        <v>0</v>
      </c>
      <c r="ME68">
        <v>1</v>
      </c>
      <c r="MF68">
        <v>0</v>
      </c>
      <c r="MG68">
        <v>1</v>
      </c>
      <c r="MH68">
        <v>0</v>
      </c>
      <c r="MI68">
        <v>1</v>
      </c>
      <c r="MJ68">
        <v>1</v>
      </c>
      <c r="MK68">
        <v>1</v>
      </c>
      <c r="ML68">
        <v>0</v>
      </c>
      <c r="MM68">
        <v>1</v>
      </c>
      <c r="MN68">
        <v>0</v>
      </c>
      <c r="MO68">
        <v>0</v>
      </c>
      <c r="MP68">
        <v>1</v>
      </c>
      <c r="MQ68">
        <v>1</v>
      </c>
      <c r="MR68">
        <v>1</v>
      </c>
      <c r="MS68">
        <v>0</v>
      </c>
      <c r="MT68">
        <v>1</v>
      </c>
      <c r="MU68">
        <v>1</v>
      </c>
      <c r="MV68">
        <v>0</v>
      </c>
      <c r="MW68">
        <v>0</v>
      </c>
      <c r="MX68">
        <v>0</v>
      </c>
      <c r="MY68">
        <v>1</v>
      </c>
      <c r="MZ68">
        <v>0</v>
      </c>
      <c r="NA68">
        <v>1</v>
      </c>
      <c r="NB68">
        <v>0</v>
      </c>
      <c r="NC68">
        <v>1</v>
      </c>
      <c r="ND68">
        <v>1</v>
      </c>
      <c r="NE68">
        <v>1</v>
      </c>
      <c r="NF68">
        <v>0</v>
      </c>
      <c r="NG68">
        <v>0</v>
      </c>
      <c r="NH68">
        <v>0</v>
      </c>
      <c r="NI68">
        <v>1</v>
      </c>
      <c r="NJ68">
        <v>1</v>
      </c>
      <c r="NK68">
        <v>1</v>
      </c>
      <c r="NL68">
        <v>1</v>
      </c>
      <c r="NM68">
        <v>0</v>
      </c>
      <c r="NN68">
        <v>0</v>
      </c>
      <c r="NO68">
        <v>0</v>
      </c>
      <c r="NP68">
        <v>1</v>
      </c>
      <c r="NQ68">
        <v>0</v>
      </c>
      <c r="NR68">
        <v>0</v>
      </c>
      <c r="NS68">
        <v>0</v>
      </c>
      <c r="NT68">
        <v>0</v>
      </c>
      <c r="NU68">
        <v>0</v>
      </c>
      <c r="NV68">
        <v>0</v>
      </c>
      <c r="NW68">
        <v>1</v>
      </c>
      <c r="NX68">
        <v>0</v>
      </c>
      <c r="NY68">
        <v>1</v>
      </c>
      <c r="NZ68">
        <v>0</v>
      </c>
      <c r="OA68">
        <v>1</v>
      </c>
      <c r="OB68">
        <v>1</v>
      </c>
      <c r="OC68">
        <v>0</v>
      </c>
      <c r="OD68">
        <v>1</v>
      </c>
      <c r="OE68">
        <v>1</v>
      </c>
      <c r="OF68">
        <v>1</v>
      </c>
      <c r="OG68">
        <v>0</v>
      </c>
      <c r="OH68">
        <v>1</v>
      </c>
      <c r="OI68">
        <v>0</v>
      </c>
      <c r="OJ68">
        <v>0</v>
      </c>
      <c r="OK68">
        <v>1</v>
      </c>
      <c r="OL68">
        <v>0</v>
      </c>
      <c r="OM68">
        <v>1</v>
      </c>
      <c r="ON68">
        <v>1</v>
      </c>
      <c r="OO68">
        <v>1</v>
      </c>
      <c r="OP68">
        <v>1</v>
      </c>
      <c r="OQ68">
        <v>0</v>
      </c>
      <c r="OR68">
        <v>1</v>
      </c>
      <c r="OS68">
        <v>0</v>
      </c>
      <c r="OT68">
        <v>0</v>
      </c>
      <c r="OU68">
        <v>1</v>
      </c>
      <c r="OV68">
        <v>0</v>
      </c>
      <c r="OW68">
        <v>1</v>
      </c>
      <c r="OX68">
        <v>0</v>
      </c>
      <c r="OY68">
        <v>1</v>
      </c>
      <c r="OZ68">
        <v>0</v>
      </c>
      <c r="PA68">
        <v>1</v>
      </c>
      <c r="PB68">
        <v>0</v>
      </c>
      <c r="PC68">
        <v>0</v>
      </c>
      <c r="PD68">
        <v>1</v>
      </c>
      <c r="PE68">
        <v>1</v>
      </c>
      <c r="PF68">
        <v>0</v>
      </c>
      <c r="PG68">
        <v>1</v>
      </c>
      <c r="PH68">
        <v>1</v>
      </c>
      <c r="PI68">
        <v>1</v>
      </c>
      <c r="PJ68">
        <v>1</v>
      </c>
      <c r="PK68">
        <v>0</v>
      </c>
      <c r="PL68">
        <v>0</v>
      </c>
      <c r="PM68">
        <v>0</v>
      </c>
      <c r="PN68">
        <v>0</v>
      </c>
      <c r="PO68">
        <v>1</v>
      </c>
      <c r="PP68">
        <v>0</v>
      </c>
      <c r="PQ68">
        <v>1</v>
      </c>
      <c r="PR68">
        <v>1</v>
      </c>
      <c r="PS68">
        <v>1</v>
      </c>
      <c r="PT68">
        <v>1</v>
      </c>
      <c r="PU68">
        <v>1</v>
      </c>
      <c r="PV68">
        <v>1</v>
      </c>
      <c r="PW68">
        <v>0</v>
      </c>
      <c r="PX68">
        <v>0</v>
      </c>
      <c r="PY68">
        <v>1</v>
      </c>
      <c r="PZ68">
        <v>0</v>
      </c>
      <c r="QA68">
        <v>1</v>
      </c>
      <c r="QB68">
        <v>0</v>
      </c>
      <c r="QC68">
        <v>1</v>
      </c>
      <c r="QD68">
        <v>0</v>
      </c>
      <c r="QE68">
        <v>1</v>
      </c>
      <c r="QF68">
        <v>0</v>
      </c>
      <c r="QG68">
        <v>1</v>
      </c>
      <c r="QH68">
        <v>0</v>
      </c>
      <c r="QI68">
        <v>1</v>
      </c>
      <c r="QJ68">
        <v>0</v>
      </c>
      <c r="QK68">
        <v>1</v>
      </c>
      <c r="QL68">
        <v>1</v>
      </c>
      <c r="QM68">
        <v>0</v>
      </c>
      <c r="QN68">
        <v>1</v>
      </c>
      <c r="QO68">
        <v>1</v>
      </c>
      <c r="QP68">
        <v>0</v>
      </c>
      <c r="QQ68">
        <v>0</v>
      </c>
      <c r="QR68">
        <v>0</v>
      </c>
      <c r="QS68">
        <v>0</v>
      </c>
      <c r="QT68">
        <v>1</v>
      </c>
      <c r="QU68">
        <v>0</v>
      </c>
      <c r="QV68">
        <v>0</v>
      </c>
      <c r="QW68">
        <v>1</v>
      </c>
      <c r="QX68">
        <v>1</v>
      </c>
      <c r="QY68">
        <v>0</v>
      </c>
      <c r="QZ68">
        <v>0</v>
      </c>
      <c r="RA68">
        <v>0</v>
      </c>
      <c r="RB68">
        <v>1</v>
      </c>
      <c r="RC68">
        <v>0</v>
      </c>
      <c r="RD68">
        <v>1</v>
      </c>
      <c r="RE68">
        <v>0</v>
      </c>
      <c r="RF68">
        <v>1</v>
      </c>
      <c r="RG68">
        <v>0</v>
      </c>
      <c r="RH68">
        <v>1</v>
      </c>
      <c r="RI68">
        <v>0</v>
      </c>
      <c r="RJ68">
        <v>0</v>
      </c>
      <c r="RK68">
        <v>0</v>
      </c>
      <c r="RL68">
        <v>1</v>
      </c>
      <c r="RM68">
        <v>0</v>
      </c>
      <c r="RN68">
        <v>0</v>
      </c>
      <c r="RO68">
        <v>1</v>
      </c>
      <c r="RP68">
        <v>1</v>
      </c>
      <c r="RQ68">
        <v>1</v>
      </c>
      <c r="RR68">
        <v>1</v>
      </c>
      <c r="RS68">
        <v>0</v>
      </c>
      <c r="RT68">
        <v>0</v>
      </c>
      <c r="RU68">
        <v>0</v>
      </c>
      <c r="RV68">
        <v>0</v>
      </c>
      <c r="RW68">
        <v>1</v>
      </c>
      <c r="RX68">
        <v>0</v>
      </c>
      <c r="RY68">
        <v>1</v>
      </c>
      <c r="RZ68">
        <v>1</v>
      </c>
      <c r="SA68">
        <v>1</v>
      </c>
      <c r="SB68">
        <v>1</v>
      </c>
      <c r="SC68">
        <v>0</v>
      </c>
      <c r="SD68">
        <v>1</v>
      </c>
      <c r="SE68">
        <v>0</v>
      </c>
      <c r="SF68">
        <v>1</v>
      </c>
      <c r="SG68">
        <v>1</v>
      </c>
    </row>
    <row r="72" spans="1:501" x14ac:dyDescent="0.35">
      <c r="A72" t="s">
        <v>138</v>
      </c>
      <c r="B72">
        <v>1</v>
      </c>
      <c r="C72">
        <v>2</v>
      </c>
      <c r="D72">
        <v>3</v>
      </c>
      <c r="E72">
        <v>4</v>
      </c>
      <c r="F72">
        <v>5</v>
      </c>
      <c r="G72">
        <v>6</v>
      </c>
      <c r="H72">
        <v>7</v>
      </c>
      <c r="I72">
        <v>8</v>
      </c>
      <c r="J72">
        <v>9</v>
      </c>
      <c r="K72">
        <v>10</v>
      </c>
      <c r="L72">
        <v>11</v>
      </c>
      <c r="M72">
        <v>12</v>
      </c>
      <c r="N72">
        <v>13</v>
      </c>
      <c r="O72">
        <v>14</v>
      </c>
      <c r="P72">
        <v>15</v>
      </c>
      <c r="Q72">
        <v>16</v>
      </c>
      <c r="R72">
        <v>17</v>
      </c>
      <c r="S72">
        <v>18</v>
      </c>
      <c r="T72">
        <v>19</v>
      </c>
      <c r="U72">
        <v>20</v>
      </c>
      <c r="V72">
        <v>21</v>
      </c>
      <c r="W72">
        <v>22</v>
      </c>
      <c r="X72">
        <v>23</v>
      </c>
      <c r="Y72">
        <v>24</v>
      </c>
      <c r="Z72">
        <v>25</v>
      </c>
      <c r="AA72">
        <v>26</v>
      </c>
      <c r="AB72">
        <v>27</v>
      </c>
      <c r="AC72">
        <v>28</v>
      </c>
      <c r="AD72">
        <v>29</v>
      </c>
      <c r="AE72">
        <v>30</v>
      </c>
      <c r="AF72">
        <v>31</v>
      </c>
      <c r="AG72">
        <v>32</v>
      </c>
      <c r="AH72">
        <v>33</v>
      </c>
      <c r="AI72">
        <v>34</v>
      </c>
      <c r="AJ72">
        <v>35</v>
      </c>
      <c r="AK72">
        <v>36</v>
      </c>
      <c r="AL72">
        <v>37</v>
      </c>
      <c r="AM72">
        <v>38</v>
      </c>
      <c r="AN72">
        <v>39</v>
      </c>
      <c r="AO72">
        <v>40</v>
      </c>
      <c r="AP72">
        <v>41</v>
      </c>
      <c r="AQ72">
        <v>42</v>
      </c>
      <c r="AR72">
        <v>43</v>
      </c>
      <c r="AS72">
        <v>44</v>
      </c>
      <c r="AT72">
        <v>45</v>
      </c>
      <c r="AU72">
        <v>46</v>
      </c>
      <c r="AV72">
        <v>47</v>
      </c>
      <c r="AW72">
        <v>48</v>
      </c>
      <c r="AX72">
        <v>49</v>
      </c>
      <c r="AY72">
        <v>50</v>
      </c>
      <c r="AZ72">
        <v>51</v>
      </c>
      <c r="BA72">
        <v>52</v>
      </c>
      <c r="BB72">
        <v>53</v>
      </c>
      <c r="BC72">
        <v>54</v>
      </c>
      <c r="BD72">
        <v>55</v>
      </c>
      <c r="BE72">
        <v>56</v>
      </c>
      <c r="BF72">
        <v>57</v>
      </c>
      <c r="BG72">
        <v>58</v>
      </c>
      <c r="BH72">
        <v>59</v>
      </c>
      <c r="BI72">
        <v>60</v>
      </c>
      <c r="BJ72">
        <v>61</v>
      </c>
      <c r="BK72">
        <v>62</v>
      </c>
      <c r="BL72">
        <v>63</v>
      </c>
      <c r="BM72">
        <v>64</v>
      </c>
      <c r="BN72">
        <v>65</v>
      </c>
      <c r="BO72">
        <v>66</v>
      </c>
      <c r="BP72">
        <v>67</v>
      </c>
      <c r="BQ72">
        <v>68</v>
      </c>
      <c r="BR72">
        <v>69</v>
      </c>
      <c r="BS72">
        <v>70</v>
      </c>
      <c r="BT72">
        <v>71</v>
      </c>
      <c r="BU72">
        <v>72</v>
      </c>
      <c r="BV72">
        <v>73</v>
      </c>
      <c r="BW72">
        <v>74</v>
      </c>
      <c r="BX72">
        <v>75</v>
      </c>
      <c r="BY72">
        <v>76</v>
      </c>
      <c r="BZ72">
        <v>77</v>
      </c>
      <c r="CA72">
        <v>78</v>
      </c>
      <c r="CB72">
        <v>79</v>
      </c>
      <c r="CC72">
        <v>80</v>
      </c>
      <c r="CD72">
        <v>81</v>
      </c>
      <c r="CE72">
        <v>82</v>
      </c>
      <c r="CF72">
        <v>83</v>
      </c>
      <c r="CG72">
        <v>84</v>
      </c>
      <c r="CH72">
        <v>85</v>
      </c>
      <c r="CI72">
        <v>86</v>
      </c>
      <c r="CJ72">
        <v>87</v>
      </c>
      <c r="CK72">
        <v>88</v>
      </c>
      <c r="CL72">
        <v>89</v>
      </c>
      <c r="CM72">
        <v>90</v>
      </c>
      <c r="CN72">
        <v>91</v>
      </c>
      <c r="CO72">
        <v>92</v>
      </c>
      <c r="CP72">
        <v>93</v>
      </c>
      <c r="CQ72">
        <v>94</v>
      </c>
      <c r="CR72">
        <v>95</v>
      </c>
      <c r="CS72">
        <v>96</v>
      </c>
      <c r="CT72">
        <v>97</v>
      </c>
      <c r="CU72">
        <v>98</v>
      </c>
      <c r="CV72">
        <v>99</v>
      </c>
      <c r="CW72">
        <v>100</v>
      </c>
      <c r="CX72">
        <v>101</v>
      </c>
      <c r="CY72">
        <v>102</v>
      </c>
      <c r="CZ72">
        <v>103</v>
      </c>
      <c r="DA72">
        <v>104</v>
      </c>
      <c r="DB72">
        <v>105</v>
      </c>
      <c r="DC72">
        <v>106</v>
      </c>
      <c r="DD72">
        <v>107</v>
      </c>
      <c r="DE72">
        <v>108</v>
      </c>
      <c r="DF72">
        <v>109</v>
      </c>
      <c r="DG72">
        <v>110</v>
      </c>
      <c r="DH72">
        <v>111</v>
      </c>
      <c r="DI72">
        <v>112</v>
      </c>
      <c r="DJ72">
        <v>113</v>
      </c>
      <c r="DK72">
        <v>114</v>
      </c>
      <c r="DL72">
        <v>115</v>
      </c>
      <c r="DM72">
        <v>116</v>
      </c>
      <c r="DN72">
        <v>117</v>
      </c>
      <c r="DO72">
        <v>118</v>
      </c>
      <c r="DP72">
        <v>119</v>
      </c>
      <c r="DQ72">
        <v>120</v>
      </c>
      <c r="DR72">
        <v>121</v>
      </c>
      <c r="DS72">
        <v>122</v>
      </c>
      <c r="DT72">
        <v>123</v>
      </c>
      <c r="DU72">
        <v>124</v>
      </c>
      <c r="DV72">
        <v>125</v>
      </c>
      <c r="DW72">
        <v>126</v>
      </c>
      <c r="DX72">
        <v>127</v>
      </c>
      <c r="DY72">
        <v>128</v>
      </c>
      <c r="DZ72">
        <v>129</v>
      </c>
      <c r="EA72">
        <v>130</v>
      </c>
      <c r="EB72">
        <v>131</v>
      </c>
      <c r="EC72">
        <v>132</v>
      </c>
      <c r="ED72">
        <v>133</v>
      </c>
      <c r="EE72">
        <v>134</v>
      </c>
      <c r="EF72">
        <v>135</v>
      </c>
      <c r="EG72">
        <v>136</v>
      </c>
      <c r="EH72">
        <v>137</v>
      </c>
      <c r="EI72">
        <v>138</v>
      </c>
      <c r="EJ72">
        <v>139</v>
      </c>
      <c r="EK72">
        <v>140</v>
      </c>
      <c r="EL72">
        <v>141</v>
      </c>
      <c r="EM72">
        <v>142</v>
      </c>
      <c r="EN72">
        <v>143</v>
      </c>
      <c r="EO72">
        <v>144</v>
      </c>
      <c r="EP72">
        <v>145</v>
      </c>
      <c r="EQ72">
        <v>146</v>
      </c>
      <c r="ER72">
        <v>147</v>
      </c>
      <c r="ES72">
        <v>148</v>
      </c>
      <c r="ET72">
        <v>149</v>
      </c>
      <c r="EU72">
        <v>150</v>
      </c>
      <c r="EV72">
        <v>151</v>
      </c>
      <c r="EW72">
        <v>152</v>
      </c>
      <c r="EX72">
        <v>153</v>
      </c>
      <c r="EY72">
        <v>154</v>
      </c>
      <c r="EZ72">
        <v>155</v>
      </c>
      <c r="FA72">
        <v>156</v>
      </c>
      <c r="FB72">
        <v>157</v>
      </c>
      <c r="FC72">
        <v>158</v>
      </c>
      <c r="FD72">
        <v>159</v>
      </c>
      <c r="FE72">
        <v>160</v>
      </c>
      <c r="FF72">
        <v>161</v>
      </c>
      <c r="FG72">
        <v>162</v>
      </c>
      <c r="FH72">
        <v>163</v>
      </c>
      <c r="FI72">
        <v>164</v>
      </c>
      <c r="FJ72">
        <v>165</v>
      </c>
      <c r="FK72">
        <v>166</v>
      </c>
      <c r="FL72">
        <v>167</v>
      </c>
      <c r="FM72">
        <v>168</v>
      </c>
      <c r="FN72">
        <v>169</v>
      </c>
      <c r="FO72">
        <v>170</v>
      </c>
      <c r="FP72">
        <v>171</v>
      </c>
      <c r="FQ72">
        <v>172</v>
      </c>
      <c r="FR72">
        <v>173</v>
      </c>
      <c r="FS72">
        <v>174</v>
      </c>
      <c r="FT72">
        <v>175</v>
      </c>
      <c r="FU72">
        <v>176</v>
      </c>
      <c r="FV72">
        <v>177</v>
      </c>
      <c r="FW72">
        <v>178</v>
      </c>
      <c r="FX72">
        <v>179</v>
      </c>
      <c r="FY72">
        <v>180</v>
      </c>
      <c r="FZ72">
        <v>181</v>
      </c>
      <c r="GA72">
        <v>182</v>
      </c>
      <c r="GB72">
        <v>183</v>
      </c>
      <c r="GC72">
        <v>184</v>
      </c>
      <c r="GD72">
        <v>185</v>
      </c>
      <c r="GE72">
        <v>186</v>
      </c>
      <c r="GF72">
        <v>187</v>
      </c>
      <c r="GG72">
        <v>188</v>
      </c>
      <c r="GH72">
        <v>189</v>
      </c>
      <c r="GI72">
        <v>190</v>
      </c>
      <c r="GJ72">
        <v>191</v>
      </c>
      <c r="GK72">
        <v>192</v>
      </c>
      <c r="GL72">
        <v>193</v>
      </c>
      <c r="GM72">
        <v>194</v>
      </c>
      <c r="GN72">
        <v>195</v>
      </c>
      <c r="GO72">
        <v>196</v>
      </c>
      <c r="GP72">
        <v>197</v>
      </c>
      <c r="GQ72">
        <v>198</v>
      </c>
      <c r="GR72">
        <v>199</v>
      </c>
      <c r="GS72">
        <v>200</v>
      </c>
      <c r="GT72">
        <v>201</v>
      </c>
      <c r="GU72">
        <v>202</v>
      </c>
      <c r="GV72">
        <v>203</v>
      </c>
      <c r="GW72">
        <v>204</v>
      </c>
      <c r="GX72">
        <v>205</v>
      </c>
      <c r="GY72">
        <v>206</v>
      </c>
      <c r="GZ72">
        <v>207</v>
      </c>
      <c r="HA72">
        <v>208</v>
      </c>
      <c r="HB72">
        <v>209</v>
      </c>
      <c r="HC72">
        <v>210</v>
      </c>
      <c r="HD72">
        <v>211</v>
      </c>
      <c r="HE72">
        <v>212</v>
      </c>
      <c r="HF72">
        <v>213</v>
      </c>
      <c r="HG72">
        <v>214</v>
      </c>
      <c r="HH72">
        <v>215</v>
      </c>
      <c r="HI72">
        <v>216</v>
      </c>
      <c r="HJ72">
        <v>217</v>
      </c>
      <c r="HK72">
        <v>218</v>
      </c>
      <c r="HL72">
        <v>219</v>
      </c>
      <c r="HM72">
        <v>220</v>
      </c>
      <c r="HN72">
        <v>221</v>
      </c>
      <c r="HO72">
        <v>222</v>
      </c>
      <c r="HP72">
        <v>223</v>
      </c>
      <c r="HQ72">
        <v>224</v>
      </c>
      <c r="HR72">
        <v>225</v>
      </c>
      <c r="HS72">
        <v>226</v>
      </c>
      <c r="HT72">
        <v>227</v>
      </c>
      <c r="HU72">
        <v>228</v>
      </c>
      <c r="HV72">
        <v>229</v>
      </c>
      <c r="HW72">
        <v>230</v>
      </c>
      <c r="HX72">
        <v>231</v>
      </c>
      <c r="HY72">
        <v>232</v>
      </c>
      <c r="HZ72">
        <v>233</v>
      </c>
      <c r="IA72">
        <v>234</v>
      </c>
      <c r="IB72">
        <v>235</v>
      </c>
      <c r="IC72">
        <v>236</v>
      </c>
      <c r="ID72">
        <v>237</v>
      </c>
      <c r="IE72">
        <v>238</v>
      </c>
      <c r="IF72">
        <v>239</v>
      </c>
      <c r="IG72">
        <v>240</v>
      </c>
      <c r="IH72">
        <v>241</v>
      </c>
      <c r="II72">
        <v>242</v>
      </c>
      <c r="IJ72">
        <v>243</v>
      </c>
      <c r="IK72">
        <v>244</v>
      </c>
      <c r="IL72">
        <v>245</v>
      </c>
      <c r="IM72">
        <v>246</v>
      </c>
      <c r="IN72">
        <v>247</v>
      </c>
      <c r="IO72">
        <v>248</v>
      </c>
      <c r="IP72">
        <v>249</v>
      </c>
      <c r="IQ72">
        <v>250</v>
      </c>
      <c r="IR72">
        <v>251</v>
      </c>
      <c r="IS72">
        <v>252</v>
      </c>
      <c r="IT72">
        <v>253</v>
      </c>
      <c r="IU72">
        <v>254</v>
      </c>
      <c r="IV72">
        <v>255</v>
      </c>
      <c r="IW72">
        <v>256</v>
      </c>
      <c r="IX72">
        <v>257</v>
      </c>
      <c r="IY72">
        <v>258</v>
      </c>
      <c r="IZ72">
        <v>259</v>
      </c>
      <c r="JA72">
        <v>260</v>
      </c>
      <c r="JB72">
        <v>261</v>
      </c>
      <c r="JC72">
        <v>262</v>
      </c>
      <c r="JD72">
        <v>263</v>
      </c>
      <c r="JE72">
        <v>264</v>
      </c>
      <c r="JF72">
        <v>265</v>
      </c>
      <c r="JG72">
        <v>266</v>
      </c>
      <c r="JH72">
        <v>267</v>
      </c>
      <c r="JI72">
        <v>268</v>
      </c>
      <c r="JJ72">
        <v>269</v>
      </c>
      <c r="JK72">
        <v>270</v>
      </c>
      <c r="JL72">
        <v>271</v>
      </c>
      <c r="JM72">
        <v>272</v>
      </c>
      <c r="JN72">
        <v>273</v>
      </c>
      <c r="JO72">
        <v>274</v>
      </c>
      <c r="JP72">
        <v>275</v>
      </c>
      <c r="JQ72">
        <v>276</v>
      </c>
      <c r="JR72">
        <v>277</v>
      </c>
      <c r="JS72">
        <v>278</v>
      </c>
      <c r="JT72">
        <v>279</v>
      </c>
      <c r="JU72">
        <v>280</v>
      </c>
      <c r="JV72">
        <v>281</v>
      </c>
      <c r="JW72">
        <v>282</v>
      </c>
      <c r="JX72">
        <v>283</v>
      </c>
      <c r="JY72">
        <v>284</v>
      </c>
      <c r="JZ72">
        <v>285</v>
      </c>
      <c r="KA72">
        <v>286</v>
      </c>
      <c r="KB72">
        <v>287</v>
      </c>
      <c r="KC72">
        <v>288</v>
      </c>
      <c r="KD72">
        <v>289</v>
      </c>
      <c r="KE72">
        <v>290</v>
      </c>
      <c r="KF72">
        <v>291</v>
      </c>
      <c r="KG72">
        <v>292</v>
      </c>
      <c r="KH72">
        <v>293</v>
      </c>
      <c r="KI72">
        <v>294</v>
      </c>
      <c r="KJ72">
        <v>295</v>
      </c>
      <c r="KK72">
        <v>296</v>
      </c>
      <c r="KL72">
        <v>297</v>
      </c>
      <c r="KM72">
        <v>298</v>
      </c>
      <c r="KN72">
        <v>299</v>
      </c>
      <c r="KO72">
        <v>300</v>
      </c>
      <c r="KP72">
        <v>301</v>
      </c>
      <c r="KQ72">
        <v>302</v>
      </c>
      <c r="KR72">
        <v>303</v>
      </c>
      <c r="KS72">
        <v>304</v>
      </c>
      <c r="KT72">
        <v>305</v>
      </c>
      <c r="KU72">
        <v>306</v>
      </c>
      <c r="KV72">
        <v>307</v>
      </c>
      <c r="KW72">
        <v>308</v>
      </c>
      <c r="KX72">
        <v>309</v>
      </c>
      <c r="KY72">
        <v>310</v>
      </c>
      <c r="KZ72">
        <v>311</v>
      </c>
      <c r="LA72">
        <v>312</v>
      </c>
      <c r="LB72">
        <v>313</v>
      </c>
      <c r="LC72">
        <v>314</v>
      </c>
      <c r="LD72">
        <v>315</v>
      </c>
      <c r="LE72">
        <v>316</v>
      </c>
      <c r="LF72">
        <v>317</v>
      </c>
      <c r="LG72">
        <v>318</v>
      </c>
      <c r="LH72">
        <v>319</v>
      </c>
      <c r="LI72">
        <v>320</v>
      </c>
      <c r="LJ72">
        <v>321</v>
      </c>
      <c r="LK72">
        <v>322</v>
      </c>
      <c r="LL72">
        <v>323</v>
      </c>
      <c r="LM72">
        <v>324</v>
      </c>
      <c r="LN72">
        <v>325</v>
      </c>
      <c r="LO72">
        <v>326</v>
      </c>
      <c r="LP72">
        <v>327</v>
      </c>
      <c r="LQ72">
        <v>328</v>
      </c>
      <c r="LR72">
        <v>329</v>
      </c>
      <c r="LS72">
        <v>330</v>
      </c>
      <c r="LT72">
        <v>331</v>
      </c>
      <c r="LU72">
        <v>332</v>
      </c>
      <c r="LV72">
        <v>333</v>
      </c>
      <c r="LW72">
        <v>334</v>
      </c>
      <c r="LX72">
        <v>335</v>
      </c>
      <c r="LY72">
        <v>336</v>
      </c>
      <c r="LZ72">
        <v>337</v>
      </c>
      <c r="MA72">
        <v>338</v>
      </c>
      <c r="MB72">
        <v>339</v>
      </c>
      <c r="MC72">
        <v>340</v>
      </c>
      <c r="MD72">
        <v>341</v>
      </c>
      <c r="ME72">
        <v>342</v>
      </c>
      <c r="MF72">
        <v>343</v>
      </c>
      <c r="MG72">
        <v>344</v>
      </c>
      <c r="MH72">
        <v>345</v>
      </c>
      <c r="MI72">
        <v>346</v>
      </c>
      <c r="MJ72">
        <v>347</v>
      </c>
      <c r="MK72">
        <v>348</v>
      </c>
      <c r="ML72">
        <v>349</v>
      </c>
      <c r="MM72">
        <v>350</v>
      </c>
      <c r="MN72">
        <v>351</v>
      </c>
      <c r="MO72">
        <v>352</v>
      </c>
      <c r="MP72">
        <v>353</v>
      </c>
      <c r="MQ72">
        <v>354</v>
      </c>
      <c r="MR72">
        <v>355</v>
      </c>
      <c r="MS72">
        <v>356</v>
      </c>
      <c r="MT72">
        <v>357</v>
      </c>
      <c r="MU72">
        <v>358</v>
      </c>
      <c r="MV72">
        <v>359</v>
      </c>
      <c r="MW72">
        <v>360</v>
      </c>
      <c r="MX72">
        <v>361</v>
      </c>
      <c r="MY72">
        <v>362</v>
      </c>
      <c r="MZ72">
        <v>363</v>
      </c>
      <c r="NA72">
        <v>364</v>
      </c>
      <c r="NB72">
        <v>365</v>
      </c>
      <c r="NC72">
        <v>366</v>
      </c>
      <c r="ND72">
        <v>367</v>
      </c>
      <c r="NE72">
        <v>368</v>
      </c>
      <c r="NF72">
        <v>369</v>
      </c>
      <c r="NG72">
        <v>370</v>
      </c>
      <c r="NH72">
        <v>371</v>
      </c>
      <c r="NI72">
        <v>372</v>
      </c>
      <c r="NJ72">
        <v>373</v>
      </c>
      <c r="NK72">
        <v>374</v>
      </c>
      <c r="NL72">
        <v>375</v>
      </c>
      <c r="NM72">
        <v>376</v>
      </c>
      <c r="NN72">
        <v>377</v>
      </c>
      <c r="NO72">
        <v>378</v>
      </c>
      <c r="NP72">
        <v>379</v>
      </c>
      <c r="NQ72">
        <v>380</v>
      </c>
      <c r="NR72">
        <v>381</v>
      </c>
      <c r="NS72">
        <v>382</v>
      </c>
      <c r="NT72">
        <v>383</v>
      </c>
      <c r="NU72">
        <v>384</v>
      </c>
      <c r="NV72">
        <v>385</v>
      </c>
      <c r="NW72">
        <v>386</v>
      </c>
      <c r="NX72">
        <v>387</v>
      </c>
      <c r="NY72">
        <v>388</v>
      </c>
      <c r="NZ72">
        <v>389</v>
      </c>
      <c r="OA72">
        <v>390</v>
      </c>
      <c r="OB72">
        <v>391</v>
      </c>
      <c r="OC72">
        <v>392</v>
      </c>
      <c r="OD72">
        <v>393</v>
      </c>
      <c r="OE72">
        <v>394</v>
      </c>
      <c r="OF72">
        <v>395</v>
      </c>
      <c r="OG72">
        <v>396</v>
      </c>
      <c r="OH72">
        <v>397</v>
      </c>
      <c r="OI72">
        <v>398</v>
      </c>
      <c r="OJ72">
        <v>399</v>
      </c>
      <c r="OK72">
        <v>400</v>
      </c>
      <c r="OL72">
        <v>401</v>
      </c>
      <c r="OM72">
        <v>402</v>
      </c>
      <c r="ON72">
        <v>403</v>
      </c>
      <c r="OO72">
        <v>404</v>
      </c>
      <c r="OP72">
        <v>405</v>
      </c>
      <c r="OQ72">
        <v>406</v>
      </c>
      <c r="OR72">
        <v>407</v>
      </c>
      <c r="OS72">
        <v>408</v>
      </c>
      <c r="OT72">
        <v>409</v>
      </c>
      <c r="OU72">
        <v>410</v>
      </c>
      <c r="OV72">
        <v>411</v>
      </c>
      <c r="OW72">
        <v>412</v>
      </c>
      <c r="OX72">
        <v>413</v>
      </c>
      <c r="OY72">
        <v>414</v>
      </c>
      <c r="OZ72">
        <v>415</v>
      </c>
      <c r="PA72">
        <v>416</v>
      </c>
      <c r="PB72">
        <v>417</v>
      </c>
      <c r="PC72">
        <v>418</v>
      </c>
      <c r="PD72">
        <v>419</v>
      </c>
      <c r="PE72">
        <v>420</v>
      </c>
      <c r="PF72">
        <v>421</v>
      </c>
      <c r="PG72">
        <v>422</v>
      </c>
      <c r="PH72">
        <v>423</v>
      </c>
      <c r="PI72">
        <v>424</v>
      </c>
      <c r="PJ72">
        <v>425</v>
      </c>
      <c r="PK72">
        <v>426</v>
      </c>
      <c r="PL72">
        <v>427</v>
      </c>
      <c r="PM72">
        <v>428</v>
      </c>
      <c r="PN72">
        <v>429</v>
      </c>
      <c r="PO72">
        <v>430</v>
      </c>
      <c r="PP72">
        <v>431</v>
      </c>
      <c r="PQ72">
        <v>432</v>
      </c>
      <c r="PR72">
        <v>433</v>
      </c>
      <c r="PS72">
        <v>434</v>
      </c>
      <c r="PT72">
        <v>435</v>
      </c>
      <c r="PU72">
        <v>436</v>
      </c>
      <c r="PV72">
        <v>437</v>
      </c>
      <c r="PW72">
        <v>438</v>
      </c>
      <c r="PX72">
        <v>439</v>
      </c>
      <c r="PY72">
        <v>440</v>
      </c>
      <c r="PZ72">
        <v>441</v>
      </c>
      <c r="QA72">
        <v>442</v>
      </c>
      <c r="QB72">
        <v>443</v>
      </c>
      <c r="QC72">
        <v>444</v>
      </c>
      <c r="QD72">
        <v>445</v>
      </c>
      <c r="QE72">
        <v>446</v>
      </c>
      <c r="QF72">
        <v>447</v>
      </c>
      <c r="QG72">
        <v>448</v>
      </c>
      <c r="QH72">
        <v>449</v>
      </c>
      <c r="QI72">
        <v>450</v>
      </c>
      <c r="QJ72">
        <v>451</v>
      </c>
      <c r="QK72">
        <v>452</v>
      </c>
      <c r="QL72">
        <v>453</v>
      </c>
      <c r="QM72">
        <v>454</v>
      </c>
      <c r="QN72">
        <v>455</v>
      </c>
      <c r="QO72">
        <v>456</v>
      </c>
      <c r="QP72">
        <v>457</v>
      </c>
      <c r="QQ72">
        <v>458</v>
      </c>
      <c r="QR72">
        <v>459</v>
      </c>
      <c r="QS72">
        <v>460</v>
      </c>
      <c r="QT72">
        <v>461</v>
      </c>
      <c r="QU72">
        <v>462</v>
      </c>
      <c r="QV72">
        <v>463</v>
      </c>
      <c r="QW72">
        <v>464</v>
      </c>
      <c r="QX72">
        <v>465</v>
      </c>
      <c r="QY72">
        <v>466</v>
      </c>
      <c r="QZ72">
        <v>467</v>
      </c>
      <c r="RA72">
        <v>468</v>
      </c>
      <c r="RB72">
        <v>469</v>
      </c>
      <c r="RC72">
        <v>470</v>
      </c>
      <c r="RD72">
        <v>471</v>
      </c>
      <c r="RE72">
        <v>472</v>
      </c>
      <c r="RF72">
        <v>473</v>
      </c>
      <c r="RG72">
        <v>474</v>
      </c>
      <c r="RH72">
        <v>475</v>
      </c>
      <c r="RI72">
        <v>476</v>
      </c>
      <c r="RJ72">
        <v>477</v>
      </c>
      <c r="RK72">
        <v>478</v>
      </c>
      <c r="RL72">
        <v>479</v>
      </c>
      <c r="RM72">
        <v>480</v>
      </c>
      <c r="RN72">
        <v>481</v>
      </c>
      <c r="RO72">
        <v>482</v>
      </c>
      <c r="RP72">
        <v>483</v>
      </c>
      <c r="RQ72">
        <v>484</v>
      </c>
      <c r="RR72">
        <v>485</v>
      </c>
      <c r="RS72">
        <v>486</v>
      </c>
      <c r="RT72">
        <v>487</v>
      </c>
      <c r="RU72">
        <v>488</v>
      </c>
      <c r="RV72">
        <v>489</v>
      </c>
      <c r="RW72">
        <v>490</v>
      </c>
      <c r="RX72">
        <v>491</v>
      </c>
      <c r="RY72">
        <v>492</v>
      </c>
      <c r="RZ72">
        <v>493</v>
      </c>
      <c r="SA72">
        <v>494</v>
      </c>
      <c r="SB72">
        <v>495</v>
      </c>
      <c r="SC72">
        <v>496</v>
      </c>
      <c r="SD72">
        <v>497</v>
      </c>
      <c r="SE72">
        <v>498</v>
      </c>
      <c r="SF72">
        <v>499</v>
      </c>
      <c r="SG72">
        <v>500</v>
      </c>
    </row>
    <row r="73" spans="1:501" x14ac:dyDescent="0.35">
      <c r="A73" s="158">
        <v>2022</v>
      </c>
      <c r="B73" s="53">
        <v>100</v>
      </c>
      <c r="C73" s="53">
        <v>100</v>
      </c>
      <c r="D73" s="53">
        <v>100</v>
      </c>
      <c r="E73" s="53">
        <v>100</v>
      </c>
      <c r="F73" s="53">
        <v>100</v>
      </c>
      <c r="G73" s="53">
        <v>100</v>
      </c>
      <c r="H73" s="53">
        <v>100</v>
      </c>
      <c r="I73" s="53">
        <v>100</v>
      </c>
      <c r="J73" s="53">
        <v>100</v>
      </c>
      <c r="K73" s="53">
        <v>100</v>
      </c>
      <c r="L73" s="53">
        <v>100</v>
      </c>
      <c r="M73" s="53">
        <v>100</v>
      </c>
      <c r="N73" s="53">
        <v>100</v>
      </c>
      <c r="O73" s="53">
        <v>100</v>
      </c>
      <c r="P73" s="53">
        <v>100</v>
      </c>
      <c r="Q73" s="53">
        <v>100</v>
      </c>
      <c r="R73" s="53">
        <v>100</v>
      </c>
      <c r="S73" s="53">
        <v>100</v>
      </c>
      <c r="T73" s="53">
        <v>100</v>
      </c>
      <c r="U73" s="53">
        <v>100</v>
      </c>
      <c r="V73" s="53">
        <v>100</v>
      </c>
      <c r="W73" s="53">
        <v>100</v>
      </c>
      <c r="X73" s="53">
        <v>100</v>
      </c>
      <c r="Y73" s="53">
        <v>100</v>
      </c>
      <c r="Z73" s="53">
        <v>100</v>
      </c>
      <c r="AA73" s="53">
        <v>100</v>
      </c>
      <c r="AB73" s="53">
        <v>100</v>
      </c>
      <c r="AC73" s="53">
        <v>100</v>
      </c>
      <c r="AD73" s="53">
        <v>100</v>
      </c>
      <c r="AE73" s="53">
        <v>100</v>
      </c>
      <c r="AF73" s="53">
        <v>100</v>
      </c>
      <c r="AG73" s="53">
        <v>100</v>
      </c>
      <c r="AH73" s="53">
        <v>100</v>
      </c>
      <c r="AI73" s="53">
        <v>100</v>
      </c>
      <c r="AJ73" s="53">
        <v>100</v>
      </c>
      <c r="AK73" s="53">
        <v>100</v>
      </c>
      <c r="AL73" s="53">
        <v>100</v>
      </c>
      <c r="AM73" s="53">
        <v>100</v>
      </c>
      <c r="AN73" s="53">
        <v>100</v>
      </c>
      <c r="AO73" s="53">
        <v>100</v>
      </c>
      <c r="AP73" s="53">
        <v>100</v>
      </c>
      <c r="AQ73" s="53">
        <v>100</v>
      </c>
      <c r="AR73" s="53">
        <v>100</v>
      </c>
      <c r="AS73" s="53">
        <v>100</v>
      </c>
      <c r="AT73" s="53">
        <v>100</v>
      </c>
      <c r="AU73" s="53">
        <v>100</v>
      </c>
      <c r="AV73" s="53">
        <v>100</v>
      </c>
      <c r="AW73" s="53">
        <v>100</v>
      </c>
      <c r="AX73" s="53">
        <v>100</v>
      </c>
      <c r="AY73" s="53">
        <v>100</v>
      </c>
      <c r="AZ73" s="53">
        <v>100</v>
      </c>
      <c r="BA73" s="53">
        <v>100</v>
      </c>
      <c r="BB73" s="53">
        <v>100</v>
      </c>
      <c r="BC73" s="53">
        <v>100</v>
      </c>
      <c r="BD73" s="53">
        <v>100</v>
      </c>
      <c r="BE73" s="53">
        <v>100</v>
      </c>
      <c r="BF73" s="53">
        <v>100</v>
      </c>
      <c r="BG73" s="53">
        <v>100</v>
      </c>
      <c r="BH73" s="53">
        <v>100</v>
      </c>
      <c r="BI73" s="53">
        <v>100</v>
      </c>
      <c r="BJ73" s="53">
        <v>100</v>
      </c>
      <c r="BK73" s="53">
        <v>100</v>
      </c>
      <c r="BL73" s="53">
        <v>100</v>
      </c>
      <c r="BM73" s="53">
        <v>100</v>
      </c>
      <c r="BN73" s="53">
        <v>100</v>
      </c>
      <c r="BO73" s="53">
        <v>100</v>
      </c>
      <c r="BP73" s="53">
        <v>100</v>
      </c>
      <c r="BQ73" s="53">
        <v>100</v>
      </c>
      <c r="BR73" s="53">
        <v>100</v>
      </c>
      <c r="BS73" s="53">
        <v>100</v>
      </c>
      <c r="BT73" s="53">
        <v>100</v>
      </c>
      <c r="BU73" s="53">
        <v>100</v>
      </c>
      <c r="BV73" s="53">
        <v>100</v>
      </c>
      <c r="BW73" s="53">
        <v>100</v>
      </c>
      <c r="BX73" s="53">
        <v>100</v>
      </c>
      <c r="BY73" s="53">
        <v>100</v>
      </c>
      <c r="BZ73" s="53">
        <v>100</v>
      </c>
      <c r="CA73" s="53">
        <v>100</v>
      </c>
      <c r="CB73" s="53">
        <v>100</v>
      </c>
      <c r="CC73" s="53">
        <v>100</v>
      </c>
      <c r="CD73" s="53">
        <v>100</v>
      </c>
      <c r="CE73" s="53">
        <v>100</v>
      </c>
      <c r="CF73" s="53">
        <v>100</v>
      </c>
      <c r="CG73" s="53">
        <v>100</v>
      </c>
      <c r="CH73" s="53">
        <v>100</v>
      </c>
      <c r="CI73" s="53">
        <v>100</v>
      </c>
      <c r="CJ73" s="53">
        <v>100</v>
      </c>
      <c r="CK73" s="53">
        <v>100</v>
      </c>
      <c r="CL73" s="53">
        <v>100</v>
      </c>
      <c r="CM73" s="53">
        <v>100</v>
      </c>
      <c r="CN73" s="53">
        <v>100</v>
      </c>
      <c r="CO73" s="53">
        <v>100</v>
      </c>
      <c r="CP73" s="53">
        <v>100</v>
      </c>
      <c r="CQ73" s="53">
        <v>100</v>
      </c>
      <c r="CR73" s="53">
        <v>100</v>
      </c>
      <c r="CS73" s="53">
        <v>100</v>
      </c>
      <c r="CT73" s="53">
        <v>100</v>
      </c>
      <c r="CU73" s="53">
        <v>100</v>
      </c>
      <c r="CV73" s="53">
        <v>100</v>
      </c>
      <c r="CW73" s="53">
        <v>100</v>
      </c>
      <c r="CX73" s="53">
        <v>100</v>
      </c>
      <c r="CY73" s="53">
        <v>100</v>
      </c>
      <c r="CZ73" s="53">
        <v>100</v>
      </c>
      <c r="DA73" s="53">
        <v>100</v>
      </c>
      <c r="DB73" s="53">
        <v>100</v>
      </c>
      <c r="DC73" s="53">
        <v>100</v>
      </c>
      <c r="DD73" s="53">
        <v>100</v>
      </c>
      <c r="DE73" s="53">
        <v>100</v>
      </c>
      <c r="DF73" s="53">
        <v>100</v>
      </c>
      <c r="DG73" s="53">
        <v>100</v>
      </c>
      <c r="DH73" s="53">
        <v>100</v>
      </c>
      <c r="DI73" s="53">
        <v>100</v>
      </c>
      <c r="DJ73" s="53">
        <v>100</v>
      </c>
      <c r="DK73" s="53">
        <v>100</v>
      </c>
      <c r="DL73" s="53">
        <v>100</v>
      </c>
      <c r="DM73" s="53">
        <v>100</v>
      </c>
      <c r="DN73" s="53">
        <v>100</v>
      </c>
      <c r="DO73" s="53">
        <v>100</v>
      </c>
      <c r="DP73" s="53">
        <v>100</v>
      </c>
      <c r="DQ73" s="53">
        <v>100</v>
      </c>
      <c r="DR73" s="53">
        <v>100</v>
      </c>
      <c r="DS73" s="53">
        <v>100</v>
      </c>
      <c r="DT73" s="53">
        <v>100</v>
      </c>
      <c r="DU73" s="53">
        <v>100</v>
      </c>
      <c r="DV73" s="53">
        <v>100</v>
      </c>
      <c r="DW73" s="53">
        <v>100</v>
      </c>
      <c r="DX73" s="53">
        <v>100</v>
      </c>
      <c r="DY73" s="53">
        <v>100</v>
      </c>
      <c r="DZ73" s="53">
        <v>100</v>
      </c>
      <c r="EA73" s="53">
        <v>100</v>
      </c>
      <c r="EB73" s="53">
        <v>100</v>
      </c>
      <c r="EC73" s="53">
        <v>100</v>
      </c>
      <c r="ED73" s="53">
        <v>100</v>
      </c>
      <c r="EE73" s="53">
        <v>100</v>
      </c>
      <c r="EF73" s="53">
        <v>100</v>
      </c>
      <c r="EG73" s="53">
        <v>100</v>
      </c>
      <c r="EH73" s="53">
        <v>100</v>
      </c>
      <c r="EI73" s="53">
        <v>100</v>
      </c>
      <c r="EJ73" s="53">
        <v>100</v>
      </c>
      <c r="EK73" s="53">
        <v>100</v>
      </c>
      <c r="EL73" s="53">
        <v>100</v>
      </c>
      <c r="EM73" s="53">
        <v>100</v>
      </c>
      <c r="EN73" s="53">
        <v>100</v>
      </c>
      <c r="EO73" s="53">
        <v>100</v>
      </c>
      <c r="EP73" s="53">
        <v>100</v>
      </c>
      <c r="EQ73" s="53">
        <v>100</v>
      </c>
      <c r="ER73" s="53">
        <v>100</v>
      </c>
      <c r="ES73" s="53">
        <v>100</v>
      </c>
      <c r="ET73" s="53">
        <v>100</v>
      </c>
      <c r="EU73" s="53">
        <v>100</v>
      </c>
      <c r="EV73" s="53">
        <v>100</v>
      </c>
      <c r="EW73" s="53">
        <v>100</v>
      </c>
      <c r="EX73" s="53">
        <v>100</v>
      </c>
      <c r="EY73" s="53">
        <v>100</v>
      </c>
      <c r="EZ73" s="53">
        <v>100</v>
      </c>
      <c r="FA73" s="53">
        <v>100</v>
      </c>
      <c r="FB73" s="53">
        <v>100</v>
      </c>
      <c r="FC73" s="53">
        <v>100</v>
      </c>
      <c r="FD73" s="53">
        <v>100</v>
      </c>
      <c r="FE73" s="53">
        <v>100</v>
      </c>
      <c r="FF73" s="53">
        <v>100</v>
      </c>
      <c r="FG73" s="53">
        <v>100</v>
      </c>
      <c r="FH73" s="53">
        <v>100</v>
      </c>
      <c r="FI73" s="53">
        <v>100</v>
      </c>
      <c r="FJ73" s="53">
        <v>100</v>
      </c>
      <c r="FK73" s="53">
        <v>100</v>
      </c>
      <c r="FL73" s="53">
        <v>100</v>
      </c>
      <c r="FM73" s="53">
        <v>100</v>
      </c>
      <c r="FN73" s="53">
        <v>100</v>
      </c>
      <c r="FO73" s="53">
        <v>100</v>
      </c>
      <c r="FP73" s="53">
        <v>100</v>
      </c>
      <c r="FQ73" s="53">
        <v>100</v>
      </c>
      <c r="FR73" s="53">
        <v>100</v>
      </c>
      <c r="FS73" s="53">
        <v>100</v>
      </c>
      <c r="FT73" s="53">
        <v>100</v>
      </c>
      <c r="FU73" s="53">
        <v>100</v>
      </c>
      <c r="FV73" s="53">
        <v>100</v>
      </c>
      <c r="FW73" s="53">
        <v>100</v>
      </c>
      <c r="FX73" s="53">
        <v>100</v>
      </c>
      <c r="FY73" s="53">
        <v>100</v>
      </c>
      <c r="FZ73" s="53">
        <v>100</v>
      </c>
      <c r="GA73" s="53">
        <v>100</v>
      </c>
      <c r="GB73" s="53">
        <v>100</v>
      </c>
      <c r="GC73" s="53">
        <v>100</v>
      </c>
      <c r="GD73" s="53">
        <v>100</v>
      </c>
      <c r="GE73" s="53">
        <v>100</v>
      </c>
      <c r="GF73" s="53">
        <v>100</v>
      </c>
      <c r="GG73" s="53">
        <v>100</v>
      </c>
      <c r="GH73" s="53">
        <v>100</v>
      </c>
      <c r="GI73" s="53">
        <v>100</v>
      </c>
      <c r="GJ73" s="53">
        <v>100</v>
      </c>
      <c r="GK73" s="53">
        <v>100</v>
      </c>
      <c r="GL73" s="53">
        <v>100</v>
      </c>
      <c r="GM73" s="53">
        <v>100</v>
      </c>
      <c r="GN73" s="53">
        <v>100</v>
      </c>
      <c r="GO73" s="53">
        <v>100</v>
      </c>
      <c r="GP73" s="53">
        <v>100</v>
      </c>
      <c r="GQ73" s="53">
        <v>100</v>
      </c>
      <c r="GR73" s="53">
        <v>100</v>
      </c>
      <c r="GS73" s="53">
        <v>100</v>
      </c>
      <c r="GT73" s="53">
        <v>100</v>
      </c>
      <c r="GU73" s="53">
        <v>100</v>
      </c>
      <c r="GV73" s="53">
        <v>100</v>
      </c>
      <c r="GW73" s="53">
        <v>100</v>
      </c>
      <c r="GX73" s="53">
        <v>100</v>
      </c>
      <c r="GY73" s="53">
        <v>100</v>
      </c>
      <c r="GZ73" s="53">
        <v>100</v>
      </c>
      <c r="HA73" s="53">
        <v>100</v>
      </c>
      <c r="HB73" s="53">
        <v>100</v>
      </c>
      <c r="HC73" s="53">
        <v>100</v>
      </c>
      <c r="HD73" s="53">
        <v>100</v>
      </c>
      <c r="HE73" s="53">
        <v>100</v>
      </c>
      <c r="HF73" s="53">
        <v>100</v>
      </c>
      <c r="HG73" s="53">
        <v>100</v>
      </c>
      <c r="HH73" s="53">
        <v>100</v>
      </c>
      <c r="HI73" s="53">
        <v>100</v>
      </c>
      <c r="HJ73" s="53">
        <v>100</v>
      </c>
      <c r="HK73" s="53">
        <v>100</v>
      </c>
      <c r="HL73" s="53">
        <v>100</v>
      </c>
      <c r="HM73" s="53">
        <v>100</v>
      </c>
      <c r="HN73" s="53">
        <v>100</v>
      </c>
      <c r="HO73" s="53">
        <v>100</v>
      </c>
      <c r="HP73" s="53">
        <v>100</v>
      </c>
      <c r="HQ73" s="53">
        <v>100</v>
      </c>
      <c r="HR73" s="53">
        <v>100</v>
      </c>
      <c r="HS73" s="53">
        <v>100</v>
      </c>
      <c r="HT73" s="53">
        <v>100</v>
      </c>
      <c r="HU73" s="53">
        <v>100</v>
      </c>
      <c r="HV73" s="53">
        <v>100</v>
      </c>
      <c r="HW73" s="53">
        <v>100</v>
      </c>
      <c r="HX73" s="53">
        <v>100</v>
      </c>
      <c r="HY73" s="53">
        <v>100</v>
      </c>
      <c r="HZ73" s="53">
        <v>100</v>
      </c>
      <c r="IA73" s="53">
        <v>100</v>
      </c>
      <c r="IB73" s="53">
        <v>100</v>
      </c>
      <c r="IC73" s="53">
        <v>100</v>
      </c>
      <c r="ID73" s="53">
        <v>100</v>
      </c>
      <c r="IE73" s="53">
        <v>100</v>
      </c>
      <c r="IF73" s="53">
        <v>100</v>
      </c>
      <c r="IG73" s="53">
        <v>100</v>
      </c>
      <c r="IH73" s="53">
        <v>100</v>
      </c>
      <c r="II73" s="53">
        <v>100</v>
      </c>
      <c r="IJ73" s="53">
        <v>100</v>
      </c>
      <c r="IK73" s="53">
        <v>100</v>
      </c>
      <c r="IL73" s="53">
        <v>100</v>
      </c>
      <c r="IM73" s="53">
        <v>100</v>
      </c>
      <c r="IN73" s="53">
        <v>100</v>
      </c>
      <c r="IO73" s="53">
        <v>100</v>
      </c>
      <c r="IP73" s="53">
        <v>100</v>
      </c>
      <c r="IQ73" s="53">
        <v>100</v>
      </c>
      <c r="IR73" s="53">
        <v>100</v>
      </c>
      <c r="IS73" s="53">
        <v>100</v>
      </c>
      <c r="IT73" s="53">
        <v>100</v>
      </c>
      <c r="IU73" s="53">
        <v>100</v>
      </c>
      <c r="IV73" s="53">
        <v>100</v>
      </c>
      <c r="IW73" s="53">
        <v>100</v>
      </c>
      <c r="IX73" s="53">
        <v>100</v>
      </c>
      <c r="IY73" s="53">
        <v>100</v>
      </c>
      <c r="IZ73" s="53">
        <v>100</v>
      </c>
      <c r="JA73" s="53">
        <v>100</v>
      </c>
      <c r="JB73" s="53">
        <v>100</v>
      </c>
      <c r="JC73" s="53">
        <v>100</v>
      </c>
      <c r="JD73" s="53">
        <v>100</v>
      </c>
      <c r="JE73" s="53">
        <v>100</v>
      </c>
      <c r="JF73" s="53">
        <v>100</v>
      </c>
      <c r="JG73" s="53">
        <v>100</v>
      </c>
      <c r="JH73" s="53">
        <v>100</v>
      </c>
      <c r="JI73" s="53">
        <v>100</v>
      </c>
      <c r="JJ73" s="53">
        <v>100</v>
      </c>
      <c r="JK73" s="53">
        <v>100</v>
      </c>
      <c r="JL73" s="53">
        <v>100</v>
      </c>
      <c r="JM73" s="53">
        <v>100</v>
      </c>
      <c r="JN73" s="53">
        <v>100</v>
      </c>
      <c r="JO73" s="53">
        <v>100</v>
      </c>
      <c r="JP73" s="53">
        <v>100</v>
      </c>
      <c r="JQ73" s="53">
        <v>100</v>
      </c>
      <c r="JR73" s="53">
        <v>100</v>
      </c>
      <c r="JS73" s="53">
        <v>100</v>
      </c>
      <c r="JT73" s="53">
        <v>100</v>
      </c>
      <c r="JU73" s="53">
        <v>100</v>
      </c>
      <c r="JV73" s="53">
        <v>100</v>
      </c>
      <c r="JW73" s="53">
        <v>100</v>
      </c>
      <c r="JX73" s="53">
        <v>100</v>
      </c>
      <c r="JY73" s="53">
        <v>100</v>
      </c>
      <c r="JZ73" s="53">
        <v>100</v>
      </c>
      <c r="KA73" s="53">
        <v>100</v>
      </c>
      <c r="KB73" s="53">
        <v>100</v>
      </c>
      <c r="KC73" s="53">
        <v>100</v>
      </c>
      <c r="KD73" s="53">
        <v>100</v>
      </c>
      <c r="KE73" s="53">
        <v>100</v>
      </c>
      <c r="KF73" s="53">
        <v>100</v>
      </c>
      <c r="KG73" s="53">
        <v>100</v>
      </c>
      <c r="KH73" s="53">
        <v>100</v>
      </c>
      <c r="KI73" s="53">
        <v>100</v>
      </c>
      <c r="KJ73" s="53">
        <v>100</v>
      </c>
      <c r="KK73" s="53">
        <v>100</v>
      </c>
      <c r="KL73" s="53">
        <v>100</v>
      </c>
      <c r="KM73" s="53">
        <v>100</v>
      </c>
      <c r="KN73" s="53">
        <v>100</v>
      </c>
      <c r="KO73" s="53">
        <v>100</v>
      </c>
      <c r="KP73" s="53">
        <v>100</v>
      </c>
      <c r="KQ73" s="53">
        <v>100</v>
      </c>
      <c r="KR73" s="53">
        <v>100</v>
      </c>
      <c r="KS73" s="53">
        <v>100</v>
      </c>
      <c r="KT73" s="53">
        <v>100</v>
      </c>
      <c r="KU73" s="53">
        <v>100</v>
      </c>
      <c r="KV73" s="53">
        <v>100</v>
      </c>
      <c r="KW73" s="53">
        <v>100</v>
      </c>
      <c r="KX73" s="53">
        <v>100</v>
      </c>
      <c r="KY73" s="53">
        <v>100</v>
      </c>
      <c r="KZ73" s="53">
        <v>100</v>
      </c>
      <c r="LA73" s="53">
        <v>100</v>
      </c>
      <c r="LB73" s="53">
        <v>100</v>
      </c>
      <c r="LC73" s="53">
        <v>100</v>
      </c>
      <c r="LD73" s="53">
        <v>100</v>
      </c>
      <c r="LE73" s="53">
        <v>100</v>
      </c>
      <c r="LF73" s="53">
        <v>100</v>
      </c>
      <c r="LG73" s="53">
        <v>100</v>
      </c>
      <c r="LH73" s="53">
        <v>100</v>
      </c>
      <c r="LI73" s="53">
        <v>100</v>
      </c>
      <c r="LJ73" s="53">
        <v>100</v>
      </c>
      <c r="LK73" s="53">
        <v>100</v>
      </c>
      <c r="LL73" s="53">
        <v>100</v>
      </c>
      <c r="LM73" s="53">
        <v>100</v>
      </c>
      <c r="LN73" s="53">
        <v>100</v>
      </c>
      <c r="LO73" s="53">
        <v>100</v>
      </c>
      <c r="LP73" s="53">
        <v>100</v>
      </c>
      <c r="LQ73" s="53">
        <v>100</v>
      </c>
      <c r="LR73" s="53">
        <v>100</v>
      </c>
      <c r="LS73" s="53">
        <v>100</v>
      </c>
      <c r="LT73" s="53">
        <v>100</v>
      </c>
      <c r="LU73" s="53">
        <v>100</v>
      </c>
      <c r="LV73" s="53">
        <v>100</v>
      </c>
      <c r="LW73" s="53">
        <v>100</v>
      </c>
      <c r="LX73" s="53">
        <v>100</v>
      </c>
      <c r="LY73" s="53">
        <v>100</v>
      </c>
      <c r="LZ73" s="53">
        <v>100</v>
      </c>
      <c r="MA73" s="53">
        <v>100</v>
      </c>
      <c r="MB73" s="53">
        <v>100</v>
      </c>
      <c r="MC73" s="53">
        <v>100</v>
      </c>
      <c r="MD73" s="53">
        <v>100</v>
      </c>
      <c r="ME73" s="53">
        <v>100</v>
      </c>
      <c r="MF73" s="53">
        <v>100</v>
      </c>
      <c r="MG73" s="53">
        <v>100</v>
      </c>
      <c r="MH73" s="53">
        <v>100</v>
      </c>
      <c r="MI73" s="53">
        <v>100</v>
      </c>
      <c r="MJ73" s="53">
        <v>100</v>
      </c>
      <c r="MK73" s="53">
        <v>100</v>
      </c>
      <c r="ML73" s="53">
        <v>100</v>
      </c>
      <c r="MM73" s="53">
        <v>100</v>
      </c>
      <c r="MN73" s="53">
        <v>100</v>
      </c>
      <c r="MO73" s="53">
        <v>100</v>
      </c>
      <c r="MP73" s="53">
        <v>100</v>
      </c>
      <c r="MQ73" s="53">
        <v>100</v>
      </c>
      <c r="MR73" s="53">
        <v>100</v>
      </c>
      <c r="MS73" s="53">
        <v>100</v>
      </c>
      <c r="MT73" s="53">
        <v>100</v>
      </c>
      <c r="MU73" s="53">
        <v>100</v>
      </c>
      <c r="MV73" s="53">
        <v>100</v>
      </c>
      <c r="MW73" s="53">
        <v>100</v>
      </c>
      <c r="MX73" s="53">
        <v>100</v>
      </c>
      <c r="MY73" s="53">
        <v>100</v>
      </c>
      <c r="MZ73" s="53">
        <v>100</v>
      </c>
      <c r="NA73" s="53">
        <v>100</v>
      </c>
      <c r="NB73" s="53">
        <v>100</v>
      </c>
      <c r="NC73" s="53">
        <v>100</v>
      </c>
      <c r="ND73" s="53">
        <v>100</v>
      </c>
      <c r="NE73" s="53">
        <v>100</v>
      </c>
      <c r="NF73" s="53">
        <v>100</v>
      </c>
      <c r="NG73" s="53">
        <v>100</v>
      </c>
      <c r="NH73" s="53">
        <v>100</v>
      </c>
      <c r="NI73" s="53">
        <v>100</v>
      </c>
      <c r="NJ73" s="53">
        <v>100</v>
      </c>
      <c r="NK73" s="53">
        <v>100</v>
      </c>
      <c r="NL73" s="53">
        <v>100</v>
      </c>
      <c r="NM73" s="53">
        <v>100</v>
      </c>
      <c r="NN73" s="53">
        <v>100</v>
      </c>
      <c r="NO73" s="53">
        <v>100</v>
      </c>
      <c r="NP73" s="53">
        <v>100</v>
      </c>
      <c r="NQ73" s="53">
        <v>100</v>
      </c>
      <c r="NR73" s="53">
        <v>100</v>
      </c>
      <c r="NS73" s="53">
        <v>100</v>
      </c>
      <c r="NT73" s="53">
        <v>100</v>
      </c>
      <c r="NU73" s="53">
        <v>100</v>
      </c>
      <c r="NV73" s="53">
        <v>100</v>
      </c>
      <c r="NW73" s="53">
        <v>100</v>
      </c>
      <c r="NX73" s="53">
        <v>100</v>
      </c>
      <c r="NY73" s="53">
        <v>100</v>
      </c>
      <c r="NZ73" s="53">
        <v>100</v>
      </c>
      <c r="OA73" s="53">
        <v>100</v>
      </c>
      <c r="OB73" s="53">
        <v>100</v>
      </c>
      <c r="OC73" s="53">
        <v>100</v>
      </c>
      <c r="OD73" s="53">
        <v>100</v>
      </c>
      <c r="OE73" s="53">
        <v>100</v>
      </c>
      <c r="OF73" s="53">
        <v>100</v>
      </c>
      <c r="OG73" s="53">
        <v>100</v>
      </c>
      <c r="OH73" s="53">
        <v>100</v>
      </c>
      <c r="OI73" s="53">
        <v>100</v>
      </c>
      <c r="OJ73" s="53">
        <v>100</v>
      </c>
      <c r="OK73" s="53">
        <v>100</v>
      </c>
      <c r="OL73" s="53">
        <v>100</v>
      </c>
      <c r="OM73" s="53">
        <v>100</v>
      </c>
      <c r="ON73" s="53">
        <v>100</v>
      </c>
      <c r="OO73" s="53">
        <v>100</v>
      </c>
      <c r="OP73" s="53">
        <v>100</v>
      </c>
      <c r="OQ73" s="53">
        <v>100</v>
      </c>
      <c r="OR73" s="53">
        <v>100</v>
      </c>
      <c r="OS73" s="53">
        <v>100</v>
      </c>
      <c r="OT73" s="53">
        <v>100</v>
      </c>
      <c r="OU73" s="53">
        <v>100</v>
      </c>
      <c r="OV73" s="53">
        <v>100</v>
      </c>
      <c r="OW73" s="53">
        <v>100</v>
      </c>
      <c r="OX73" s="53">
        <v>100</v>
      </c>
      <c r="OY73" s="53">
        <v>100</v>
      </c>
      <c r="OZ73" s="53">
        <v>100</v>
      </c>
      <c r="PA73" s="53">
        <v>100</v>
      </c>
      <c r="PB73" s="53">
        <v>100</v>
      </c>
      <c r="PC73" s="53">
        <v>100</v>
      </c>
      <c r="PD73" s="53">
        <v>100</v>
      </c>
      <c r="PE73" s="53">
        <v>100</v>
      </c>
      <c r="PF73" s="53">
        <v>100</v>
      </c>
      <c r="PG73" s="53">
        <v>100</v>
      </c>
      <c r="PH73" s="53">
        <v>100</v>
      </c>
      <c r="PI73" s="53">
        <v>100</v>
      </c>
      <c r="PJ73" s="53">
        <v>100</v>
      </c>
      <c r="PK73" s="53">
        <v>100</v>
      </c>
      <c r="PL73" s="53">
        <v>100</v>
      </c>
      <c r="PM73" s="53">
        <v>100</v>
      </c>
      <c r="PN73" s="53">
        <v>100</v>
      </c>
      <c r="PO73" s="53">
        <v>100</v>
      </c>
      <c r="PP73" s="53">
        <v>100</v>
      </c>
      <c r="PQ73" s="53">
        <v>100</v>
      </c>
      <c r="PR73" s="53">
        <v>100</v>
      </c>
      <c r="PS73" s="53">
        <v>100</v>
      </c>
      <c r="PT73" s="53">
        <v>100</v>
      </c>
      <c r="PU73" s="53">
        <v>100</v>
      </c>
      <c r="PV73" s="53">
        <v>100</v>
      </c>
      <c r="PW73" s="53">
        <v>100</v>
      </c>
      <c r="PX73" s="53">
        <v>100</v>
      </c>
      <c r="PY73" s="53">
        <v>100</v>
      </c>
      <c r="PZ73" s="53">
        <v>100</v>
      </c>
      <c r="QA73" s="53">
        <v>100</v>
      </c>
      <c r="QB73" s="53">
        <v>100</v>
      </c>
      <c r="QC73" s="53">
        <v>100</v>
      </c>
      <c r="QD73" s="53">
        <v>100</v>
      </c>
      <c r="QE73" s="53">
        <v>100</v>
      </c>
      <c r="QF73" s="53">
        <v>100</v>
      </c>
      <c r="QG73" s="53">
        <v>100</v>
      </c>
      <c r="QH73" s="53">
        <v>100</v>
      </c>
      <c r="QI73" s="53">
        <v>100</v>
      </c>
      <c r="QJ73" s="53">
        <v>100</v>
      </c>
      <c r="QK73" s="53">
        <v>100</v>
      </c>
      <c r="QL73" s="53">
        <v>100</v>
      </c>
      <c r="QM73" s="53">
        <v>100</v>
      </c>
      <c r="QN73" s="53">
        <v>100</v>
      </c>
      <c r="QO73" s="53">
        <v>100</v>
      </c>
      <c r="QP73" s="53">
        <v>100</v>
      </c>
      <c r="QQ73" s="53">
        <v>100</v>
      </c>
      <c r="QR73" s="53">
        <v>100</v>
      </c>
      <c r="QS73" s="53">
        <v>100</v>
      </c>
      <c r="QT73" s="53">
        <v>100</v>
      </c>
      <c r="QU73" s="53">
        <v>100</v>
      </c>
      <c r="QV73" s="53">
        <v>100</v>
      </c>
      <c r="QW73" s="53">
        <v>100</v>
      </c>
      <c r="QX73" s="53">
        <v>100</v>
      </c>
      <c r="QY73" s="53">
        <v>100</v>
      </c>
      <c r="QZ73" s="53">
        <v>100</v>
      </c>
      <c r="RA73" s="53">
        <v>100</v>
      </c>
      <c r="RB73" s="53">
        <v>100</v>
      </c>
      <c r="RC73" s="53">
        <v>100</v>
      </c>
      <c r="RD73" s="53">
        <v>100</v>
      </c>
      <c r="RE73" s="53">
        <v>100</v>
      </c>
      <c r="RF73" s="53">
        <v>100</v>
      </c>
      <c r="RG73" s="53">
        <v>100</v>
      </c>
      <c r="RH73" s="53">
        <v>100</v>
      </c>
      <c r="RI73" s="53">
        <v>100</v>
      </c>
      <c r="RJ73" s="53">
        <v>100</v>
      </c>
      <c r="RK73" s="53">
        <v>100</v>
      </c>
      <c r="RL73" s="53">
        <v>100</v>
      </c>
      <c r="RM73" s="53">
        <v>100</v>
      </c>
      <c r="RN73" s="53">
        <v>100</v>
      </c>
      <c r="RO73" s="53">
        <v>100</v>
      </c>
      <c r="RP73" s="53">
        <v>100</v>
      </c>
      <c r="RQ73" s="53">
        <v>100</v>
      </c>
      <c r="RR73" s="53">
        <v>100</v>
      </c>
      <c r="RS73" s="53">
        <v>100</v>
      </c>
      <c r="RT73" s="53">
        <v>100</v>
      </c>
      <c r="RU73" s="53">
        <v>100</v>
      </c>
      <c r="RV73" s="53">
        <v>100</v>
      </c>
      <c r="RW73" s="53">
        <v>100</v>
      </c>
      <c r="RX73" s="53">
        <v>100</v>
      </c>
      <c r="RY73" s="53">
        <v>100</v>
      </c>
      <c r="RZ73" s="53">
        <v>100</v>
      </c>
      <c r="SA73" s="53">
        <v>100</v>
      </c>
      <c r="SB73" s="53">
        <v>100</v>
      </c>
      <c r="SC73" s="53">
        <v>100</v>
      </c>
      <c r="SD73" s="53">
        <v>100</v>
      </c>
      <c r="SE73" s="53">
        <v>100</v>
      </c>
      <c r="SF73" s="53">
        <v>100</v>
      </c>
      <c r="SG73" s="53">
        <v>100</v>
      </c>
    </row>
    <row r="74" spans="1:501" x14ac:dyDescent="0.35">
      <c r="A74" s="158">
        <v>2023</v>
      </c>
      <c r="B74" s="53">
        <f t="shared" ref="B74:Q102" si="8">IF(B$68=1,B4,B37)</f>
        <v>5.1575084779829981</v>
      </c>
      <c r="C74" s="53">
        <f t="shared" si="8"/>
        <v>5.1575084779829981</v>
      </c>
      <c r="D74" s="53">
        <f t="shared" si="8"/>
        <v>5.2166744805659615</v>
      </c>
      <c r="E74" s="53">
        <f t="shared" si="8"/>
        <v>5.2166744805659615</v>
      </c>
      <c r="F74" s="53">
        <f t="shared" si="8"/>
        <v>5.2166744805659615</v>
      </c>
      <c r="G74" s="53">
        <f t="shared" si="8"/>
        <v>5.1575084779829981</v>
      </c>
      <c r="H74" s="53">
        <f t="shared" si="8"/>
        <v>5.2166744805659615</v>
      </c>
      <c r="I74" s="53">
        <f t="shared" si="8"/>
        <v>5.1575084779829981</v>
      </c>
      <c r="J74" s="53">
        <f t="shared" si="8"/>
        <v>5.2166744805659615</v>
      </c>
      <c r="K74" s="53">
        <f t="shared" si="8"/>
        <v>5.1575084779829981</v>
      </c>
      <c r="L74" s="53">
        <f t="shared" si="8"/>
        <v>5.1575084779829981</v>
      </c>
      <c r="M74" s="53">
        <f t="shared" si="8"/>
        <v>5.1575084779829981</v>
      </c>
      <c r="N74" s="53">
        <f t="shared" si="8"/>
        <v>5.1575084779829981</v>
      </c>
      <c r="O74" s="53">
        <f t="shared" si="8"/>
        <v>5.2166744805659615</v>
      </c>
      <c r="P74" s="53">
        <f t="shared" si="8"/>
        <v>5.2166744805659615</v>
      </c>
      <c r="Q74" s="53">
        <f t="shared" si="8"/>
        <v>5.1575084779829981</v>
      </c>
      <c r="R74" s="53">
        <f t="shared" ref="R74:BN74" si="9">IF(R$68=1,R4,R37)</f>
        <v>5.2166744805659615</v>
      </c>
      <c r="S74" s="53">
        <f t="shared" si="9"/>
        <v>5.1575084779829981</v>
      </c>
      <c r="T74" s="53">
        <f t="shared" si="9"/>
        <v>5.1575084779829981</v>
      </c>
      <c r="U74" s="53">
        <f t="shared" si="9"/>
        <v>5.1575084779829981</v>
      </c>
      <c r="V74" s="53">
        <f t="shared" si="9"/>
        <v>5.2166744805659615</v>
      </c>
      <c r="W74" s="53">
        <f t="shared" si="9"/>
        <v>5.2166744805659615</v>
      </c>
      <c r="X74" s="53">
        <f t="shared" si="9"/>
        <v>5.2166744805659615</v>
      </c>
      <c r="Y74" s="53">
        <f t="shared" si="9"/>
        <v>5.2166744805659615</v>
      </c>
      <c r="Z74" s="53">
        <f t="shared" si="9"/>
        <v>5.1575084779829981</v>
      </c>
      <c r="AA74" s="53">
        <f t="shared" si="9"/>
        <v>5.2166744805659615</v>
      </c>
      <c r="AB74" s="53">
        <f t="shared" si="9"/>
        <v>5.2166744805659615</v>
      </c>
      <c r="AC74" s="53">
        <f t="shared" si="9"/>
        <v>5.2166744805659615</v>
      </c>
      <c r="AD74" s="53">
        <f t="shared" si="9"/>
        <v>5.1575084779829981</v>
      </c>
      <c r="AE74" s="53">
        <f t="shared" si="9"/>
        <v>5.2166744805659615</v>
      </c>
      <c r="AF74" s="53">
        <f t="shared" si="9"/>
        <v>5.2166744805659615</v>
      </c>
      <c r="AG74" s="53">
        <f t="shared" si="9"/>
        <v>5.2166744805659615</v>
      </c>
      <c r="AH74" s="53">
        <f t="shared" si="9"/>
        <v>5.1575084779829981</v>
      </c>
      <c r="AI74" s="53">
        <f t="shared" si="9"/>
        <v>5.1575084779829981</v>
      </c>
      <c r="AJ74" s="53">
        <f t="shared" si="9"/>
        <v>5.2166744805659615</v>
      </c>
      <c r="AK74" s="53">
        <f t="shared" si="9"/>
        <v>5.1575084779829981</v>
      </c>
      <c r="AL74" s="53">
        <f t="shared" si="9"/>
        <v>5.1575084779829981</v>
      </c>
      <c r="AM74" s="53">
        <f t="shared" si="9"/>
        <v>5.1575084779829981</v>
      </c>
      <c r="AN74" s="53">
        <f t="shared" si="9"/>
        <v>5.1575084779829981</v>
      </c>
      <c r="AO74" s="53">
        <f t="shared" si="9"/>
        <v>5.1575084779829981</v>
      </c>
      <c r="AP74" s="53">
        <f t="shared" si="9"/>
        <v>5.1575084779829981</v>
      </c>
      <c r="AQ74" s="53">
        <f t="shared" si="9"/>
        <v>5.2166744805659615</v>
      </c>
      <c r="AR74" s="53">
        <f t="shared" si="9"/>
        <v>5.1575084779829981</v>
      </c>
      <c r="AS74" s="53">
        <f t="shared" si="9"/>
        <v>5.1575084779829981</v>
      </c>
      <c r="AT74" s="53">
        <f t="shared" si="9"/>
        <v>5.1575084779829981</v>
      </c>
      <c r="AU74" s="53">
        <f t="shared" si="9"/>
        <v>5.1575084779829981</v>
      </c>
      <c r="AV74" s="53">
        <f t="shared" si="9"/>
        <v>5.1575084779829981</v>
      </c>
      <c r="AW74" s="53">
        <f t="shared" si="9"/>
        <v>5.2166744805659615</v>
      </c>
      <c r="AX74" s="53">
        <f t="shared" si="9"/>
        <v>5.2166744805659615</v>
      </c>
      <c r="AY74" s="53">
        <f t="shared" si="9"/>
        <v>5.2166744805659615</v>
      </c>
      <c r="AZ74" s="53">
        <f t="shared" si="9"/>
        <v>5.1575084779829981</v>
      </c>
      <c r="BA74" s="53">
        <f t="shared" si="9"/>
        <v>5.1575084779829981</v>
      </c>
      <c r="BB74" s="53">
        <f t="shared" si="9"/>
        <v>5.1575084779829981</v>
      </c>
      <c r="BC74" s="53">
        <f t="shared" si="9"/>
        <v>5.2166744805659615</v>
      </c>
      <c r="BD74" s="53">
        <f t="shared" si="9"/>
        <v>5.2166744805659615</v>
      </c>
      <c r="BE74" s="53">
        <f t="shared" si="9"/>
        <v>5.1575084779829981</v>
      </c>
      <c r="BF74" s="53">
        <f t="shared" si="9"/>
        <v>5.1575084779829981</v>
      </c>
      <c r="BG74" s="53">
        <f t="shared" si="9"/>
        <v>5.2166744805659615</v>
      </c>
      <c r="BH74" s="53">
        <f t="shared" si="9"/>
        <v>5.1575084779829981</v>
      </c>
      <c r="BI74" s="53">
        <f t="shared" si="9"/>
        <v>5.2166744805659615</v>
      </c>
      <c r="BJ74" s="53">
        <f t="shared" si="9"/>
        <v>5.1575084779829981</v>
      </c>
      <c r="BK74" s="53">
        <f t="shared" si="9"/>
        <v>5.1575084779829981</v>
      </c>
      <c r="BL74" s="53">
        <f t="shared" si="9"/>
        <v>5.1575084779829981</v>
      </c>
      <c r="BM74" s="53">
        <f t="shared" si="9"/>
        <v>5.2166744805659615</v>
      </c>
      <c r="BN74" s="53">
        <f t="shared" si="9"/>
        <v>5.1575084779829981</v>
      </c>
      <c r="BO74" s="53">
        <f t="shared" ref="BO74:DZ76" si="10">IF(BO$68=1,BO4,BO37)</f>
        <v>5.2166744805659615</v>
      </c>
      <c r="BP74" s="53">
        <f t="shared" si="10"/>
        <v>5.2166744805659615</v>
      </c>
      <c r="BQ74" s="53">
        <f t="shared" si="10"/>
        <v>5.2166744805659615</v>
      </c>
      <c r="BR74" s="53">
        <f t="shared" si="10"/>
        <v>5.1575084779829981</v>
      </c>
      <c r="BS74" s="53">
        <f t="shared" si="10"/>
        <v>5.1575084779829981</v>
      </c>
      <c r="BT74" s="53">
        <f t="shared" si="10"/>
        <v>5.1575084779829981</v>
      </c>
      <c r="BU74" s="53">
        <f t="shared" si="10"/>
        <v>5.2166744805659615</v>
      </c>
      <c r="BV74" s="53">
        <f t="shared" si="10"/>
        <v>5.1575084779829981</v>
      </c>
      <c r="BW74" s="53">
        <f t="shared" si="10"/>
        <v>5.2166744805659615</v>
      </c>
      <c r="BX74" s="53">
        <f t="shared" si="10"/>
        <v>5.1575084779829981</v>
      </c>
      <c r="BY74" s="53">
        <f t="shared" si="10"/>
        <v>5.1575084779829981</v>
      </c>
      <c r="BZ74" s="53">
        <f t="shared" si="10"/>
        <v>5.1575084779829981</v>
      </c>
      <c r="CA74" s="53">
        <f t="shared" si="10"/>
        <v>5.2166744805659615</v>
      </c>
      <c r="CB74" s="53">
        <f t="shared" si="10"/>
        <v>5.1575084779829981</v>
      </c>
      <c r="CC74" s="53">
        <f t="shared" si="10"/>
        <v>5.2166744805659615</v>
      </c>
      <c r="CD74" s="53">
        <f t="shared" si="10"/>
        <v>5.2166744805659615</v>
      </c>
      <c r="CE74" s="53">
        <f t="shared" si="10"/>
        <v>5.2166744805659615</v>
      </c>
      <c r="CF74" s="53">
        <f t="shared" si="10"/>
        <v>5.2166744805659615</v>
      </c>
      <c r="CG74" s="53">
        <f t="shared" si="10"/>
        <v>5.1575084779829981</v>
      </c>
      <c r="CH74" s="53">
        <f t="shared" si="10"/>
        <v>5.1575084779829981</v>
      </c>
      <c r="CI74" s="53">
        <f t="shared" si="10"/>
        <v>5.2166744805659615</v>
      </c>
      <c r="CJ74" s="53">
        <f t="shared" si="10"/>
        <v>5.1575084779829981</v>
      </c>
      <c r="CK74" s="53">
        <f t="shared" si="10"/>
        <v>5.2166744805659615</v>
      </c>
      <c r="CL74" s="53">
        <f t="shared" si="10"/>
        <v>5.2166744805659615</v>
      </c>
      <c r="CM74" s="53">
        <f t="shared" si="10"/>
        <v>5.2166744805659615</v>
      </c>
      <c r="CN74" s="53">
        <f t="shared" si="10"/>
        <v>5.1575084779829981</v>
      </c>
      <c r="CO74" s="53">
        <f t="shared" si="10"/>
        <v>5.2166744805659615</v>
      </c>
      <c r="CP74" s="53">
        <f t="shared" si="10"/>
        <v>5.2166744805659615</v>
      </c>
      <c r="CQ74" s="53">
        <f t="shared" si="10"/>
        <v>5.1575084779829981</v>
      </c>
      <c r="CR74" s="53">
        <f t="shared" si="10"/>
        <v>5.2166744805659615</v>
      </c>
      <c r="CS74" s="53">
        <f t="shared" si="10"/>
        <v>5.2166744805659615</v>
      </c>
      <c r="CT74" s="53">
        <f t="shared" si="10"/>
        <v>5.1575084779829981</v>
      </c>
      <c r="CU74" s="53">
        <f t="shared" si="10"/>
        <v>5.2166744805659615</v>
      </c>
      <c r="CV74" s="53">
        <f t="shared" si="10"/>
        <v>5.2166744805659615</v>
      </c>
      <c r="CW74" s="53">
        <f t="shared" si="10"/>
        <v>5.1575084779829981</v>
      </c>
      <c r="CX74" s="53">
        <f t="shared" si="10"/>
        <v>5.1575084779829981</v>
      </c>
      <c r="CY74" s="53">
        <f t="shared" si="10"/>
        <v>5.2166744805659615</v>
      </c>
      <c r="CZ74" s="53">
        <f t="shared" si="10"/>
        <v>5.1575084779829981</v>
      </c>
      <c r="DA74" s="53">
        <f t="shared" si="10"/>
        <v>5.2166744805659615</v>
      </c>
      <c r="DB74" s="53">
        <f t="shared" si="10"/>
        <v>5.2166744805659615</v>
      </c>
      <c r="DC74" s="53">
        <f t="shared" si="10"/>
        <v>5.1575084779829981</v>
      </c>
      <c r="DD74" s="53">
        <f t="shared" si="10"/>
        <v>5.1575084779829981</v>
      </c>
      <c r="DE74" s="53">
        <f t="shared" si="10"/>
        <v>5.2166744805659615</v>
      </c>
      <c r="DF74" s="53">
        <f t="shared" si="10"/>
        <v>5.1575084779829981</v>
      </c>
      <c r="DG74" s="53">
        <f t="shared" si="10"/>
        <v>5.1575084779829981</v>
      </c>
      <c r="DH74" s="53">
        <f t="shared" si="10"/>
        <v>5.1575084779829981</v>
      </c>
      <c r="DI74" s="53">
        <f t="shared" si="10"/>
        <v>5.2166744805659615</v>
      </c>
      <c r="DJ74" s="53">
        <f t="shared" si="10"/>
        <v>5.2166744805659615</v>
      </c>
      <c r="DK74" s="53">
        <f t="shared" si="10"/>
        <v>5.1575084779829981</v>
      </c>
      <c r="DL74" s="53">
        <f t="shared" si="10"/>
        <v>5.1575084779829981</v>
      </c>
      <c r="DM74" s="53">
        <f t="shared" si="10"/>
        <v>5.2166744805659615</v>
      </c>
      <c r="DN74" s="53">
        <f t="shared" si="10"/>
        <v>5.2166744805659615</v>
      </c>
      <c r="DO74" s="53">
        <f t="shared" si="10"/>
        <v>5.1575084779829981</v>
      </c>
      <c r="DP74" s="53">
        <f t="shared" si="10"/>
        <v>5.1575084779829981</v>
      </c>
      <c r="DQ74" s="53">
        <f t="shared" si="10"/>
        <v>5.1575084779829981</v>
      </c>
      <c r="DR74" s="53">
        <f t="shared" si="10"/>
        <v>5.1575084779829981</v>
      </c>
      <c r="DS74" s="53">
        <f t="shared" si="10"/>
        <v>5.1575084779829981</v>
      </c>
      <c r="DT74" s="53">
        <f t="shared" si="10"/>
        <v>5.2166744805659615</v>
      </c>
      <c r="DU74" s="53">
        <f t="shared" si="10"/>
        <v>5.2166744805659615</v>
      </c>
      <c r="DV74" s="53">
        <f t="shared" si="10"/>
        <v>5.2166744805659615</v>
      </c>
      <c r="DW74" s="53">
        <f t="shared" si="10"/>
        <v>5.1575084779829981</v>
      </c>
      <c r="DX74" s="53">
        <f t="shared" si="10"/>
        <v>5.1575084779829981</v>
      </c>
      <c r="DY74" s="53">
        <f t="shared" si="10"/>
        <v>5.2166744805659615</v>
      </c>
      <c r="DZ74" s="53">
        <f t="shared" si="10"/>
        <v>5.2166744805659615</v>
      </c>
      <c r="EA74" s="53">
        <f t="shared" ref="EA74:GL79" si="11">IF(EA$68=1,EA4,EA37)</f>
        <v>5.1575084779829981</v>
      </c>
      <c r="EB74" s="53">
        <f t="shared" si="11"/>
        <v>5.1575084779829981</v>
      </c>
      <c r="EC74" s="53">
        <f t="shared" si="11"/>
        <v>5.1575084779829981</v>
      </c>
      <c r="ED74" s="53">
        <f t="shared" si="11"/>
        <v>5.2166744805659615</v>
      </c>
      <c r="EE74" s="53">
        <f t="shared" si="11"/>
        <v>5.2166744805659615</v>
      </c>
      <c r="EF74" s="53">
        <f t="shared" si="11"/>
        <v>5.1575084779829981</v>
      </c>
      <c r="EG74" s="53">
        <f t="shared" si="11"/>
        <v>5.1575084779829981</v>
      </c>
      <c r="EH74" s="53">
        <f t="shared" si="11"/>
        <v>5.1575084779829981</v>
      </c>
      <c r="EI74" s="53">
        <f t="shared" si="11"/>
        <v>5.2166744805659615</v>
      </c>
      <c r="EJ74" s="53">
        <f t="shared" si="11"/>
        <v>5.2166744805659615</v>
      </c>
      <c r="EK74" s="53">
        <f t="shared" si="11"/>
        <v>5.2166744805659615</v>
      </c>
      <c r="EL74" s="53">
        <f t="shared" si="11"/>
        <v>5.2166744805659615</v>
      </c>
      <c r="EM74" s="53">
        <f t="shared" si="11"/>
        <v>5.1575084779829981</v>
      </c>
      <c r="EN74" s="53">
        <f t="shared" si="11"/>
        <v>5.1575084779829981</v>
      </c>
      <c r="EO74" s="53">
        <f t="shared" si="11"/>
        <v>5.2166744805659615</v>
      </c>
      <c r="EP74" s="53">
        <f t="shared" si="11"/>
        <v>5.1575084779829981</v>
      </c>
      <c r="EQ74" s="53">
        <f t="shared" si="11"/>
        <v>5.2166744805659615</v>
      </c>
      <c r="ER74" s="53">
        <f t="shared" si="11"/>
        <v>5.2166744805659615</v>
      </c>
      <c r="ES74" s="53">
        <f t="shared" si="11"/>
        <v>5.1575084779829981</v>
      </c>
      <c r="ET74" s="53">
        <f t="shared" si="11"/>
        <v>5.1575084779829981</v>
      </c>
      <c r="EU74" s="53">
        <f t="shared" si="11"/>
        <v>5.2166744805659615</v>
      </c>
      <c r="EV74" s="53">
        <f t="shared" si="11"/>
        <v>5.1575084779829981</v>
      </c>
      <c r="EW74" s="53">
        <f t="shared" si="11"/>
        <v>5.2166744805659615</v>
      </c>
      <c r="EX74" s="53">
        <f t="shared" si="11"/>
        <v>5.2166744805659615</v>
      </c>
      <c r="EY74" s="53">
        <f t="shared" si="11"/>
        <v>5.2166744805659615</v>
      </c>
      <c r="EZ74" s="53">
        <f t="shared" si="11"/>
        <v>5.2166744805659615</v>
      </c>
      <c r="FA74" s="53">
        <f t="shared" si="11"/>
        <v>5.1575084779829981</v>
      </c>
      <c r="FB74" s="53">
        <f t="shared" si="11"/>
        <v>5.2166744805659615</v>
      </c>
      <c r="FC74" s="53">
        <f t="shared" si="11"/>
        <v>5.1575084779829981</v>
      </c>
      <c r="FD74" s="53">
        <f t="shared" si="11"/>
        <v>5.2166744805659615</v>
      </c>
      <c r="FE74" s="53">
        <f t="shared" si="11"/>
        <v>5.1575084779829981</v>
      </c>
      <c r="FF74" s="53">
        <f t="shared" si="11"/>
        <v>5.1575084779829981</v>
      </c>
      <c r="FG74" s="53">
        <f t="shared" si="11"/>
        <v>5.1575084779829981</v>
      </c>
      <c r="FH74" s="53">
        <f t="shared" si="11"/>
        <v>5.1575084779829981</v>
      </c>
      <c r="FI74" s="53">
        <f t="shared" si="11"/>
        <v>5.1575084779829981</v>
      </c>
      <c r="FJ74" s="53">
        <f t="shared" si="11"/>
        <v>5.2166744805659615</v>
      </c>
      <c r="FK74" s="53">
        <f t="shared" si="11"/>
        <v>5.2166744805659615</v>
      </c>
      <c r="FL74" s="53">
        <f t="shared" si="11"/>
        <v>5.1575084779829981</v>
      </c>
      <c r="FM74" s="53">
        <f t="shared" si="11"/>
        <v>5.1575084779829981</v>
      </c>
      <c r="FN74" s="53">
        <f t="shared" si="11"/>
        <v>5.1575084779829981</v>
      </c>
      <c r="FO74" s="53">
        <f t="shared" si="11"/>
        <v>5.1575084779829981</v>
      </c>
      <c r="FP74" s="53">
        <f t="shared" si="11"/>
        <v>5.1575084779829981</v>
      </c>
      <c r="FQ74" s="53">
        <f t="shared" si="11"/>
        <v>5.2166744805659615</v>
      </c>
      <c r="FR74" s="53">
        <f t="shared" si="11"/>
        <v>5.2166744805659615</v>
      </c>
      <c r="FS74" s="53">
        <f t="shared" si="11"/>
        <v>5.1575084779829981</v>
      </c>
      <c r="FT74" s="53">
        <f t="shared" si="11"/>
        <v>5.1575084779829981</v>
      </c>
      <c r="FU74" s="53">
        <f t="shared" si="11"/>
        <v>5.1575084779829981</v>
      </c>
      <c r="FV74" s="53">
        <f t="shared" si="11"/>
        <v>5.1575084779829981</v>
      </c>
      <c r="FW74" s="53">
        <f t="shared" si="11"/>
        <v>5.1575084779829981</v>
      </c>
      <c r="FX74" s="53">
        <f t="shared" si="11"/>
        <v>5.1575084779829981</v>
      </c>
      <c r="FY74" s="53">
        <f t="shared" si="11"/>
        <v>5.1575084779829981</v>
      </c>
      <c r="FZ74" s="53">
        <f t="shared" si="11"/>
        <v>5.1575084779829981</v>
      </c>
      <c r="GA74" s="53">
        <f t="shared" si="11"/>
        <v>5.1575084779829981</v>
      </c>
      <c r="GB74" s="53">
        <f t="shared" si="11"/>
        <v>5.1575084779829981</v>
      </c>
      <c r="GC74" s="53">
        <f t="shared" si="11"/>
        <v>5.1575084779829981</v>
      </c>
      <c r="GD74" s="53">
        <f t="shared" si="11"/>
        <v>5.2166744805659615</v>
      </c>
      <c r="GE74" s="53">
        <f t="shared" si="11"/>
        <v>5.2166744805659615</v>
      </c>
      <c r="GF74" s="53">
        <f t="shared" si="11"/>
        <v>5.1575084779829981</v>
      </c>
      <c r="GG74" s="53">
        <f t="shared" si="11"/>
        <v>5.2166744805659615</v>
      </c>
      <c r="GH74" s="53">
        <f t="shared" si="11"/>
        <v>5.1575084779829981</v>
      </c>
      <c r="GI74" s="53">
        <f t="shared" si="11"/>
        <v>5.2166744805659615</v>
      </c>
      <c r="GJ74" s="53">
        <f t="shared" si="11"/>
        <v>5.1575084779829981</v>
      </c>
      <c r="GK74" s="53">
        <f t="shared" si="11"/>
        <v>5.1575084779829981</v>
      </c>
      <c r="GL74" s="53">
        <f t="shared" si="11"/>
        <v>5.1575084779829981</v>
      </c>
      <c r="GM74" s="53">
        <f t="shared" ref="GM74:IX76" si="12">IF(GM$68=1,GM4,GM37)</f>
        <v>5.1575084779829981</v>
      </c>
      <c r="GN74" s="53">
        <f t="shared" si="12"/>
        <v>5.2166744805659615</v>
      </c>
      <c r="GO74" s="53">
        <f t="shared" si="12"/>
        <v>5.1575084779829981</v>
      </c>
      <c r="GP74" s="53">
        <f t="shared" si="12"/>
        <v>5.1575084779829981</v>
      </c>
      <c r="GQ74" s="53">
        <f t="shared" si="12"/>
        <v>5.1575084779829981</v>
      </c>
      <c r="GR74" s="53">
        <f t="shared" si="12"/>
        <v>5.2166744805659615</v>
      </c>
      <c r="GS74" s="53">
        <f t="shared" si="12"/>
        <v>5.2166744805659615</v>
      </c>
      <c r="GT74" s="53">
        <f t="shared" si="12"/>
        <v>5.2166744805659615</v>
      </c>
      <c r="GU74" s="53">
        <f t="shared" si="12"/>
        <v>5.1575084779829981</v>
      </c>
      <c r="GV74" s="53">
        <f t="shared" si="12"/>
        <v>5.2166744805659615</v>
      </c>
      <c r="GW74" s="53">
        <f t="shared" si="12"/>
        <v>5.2166744805659615</v>
      </c>
      <c r="GX74" s="53">
        <f t="shared" si="12"/>
        <v>5.1575084779829981</v>
      </c>
      <c r="GY74" s="53">
        <f t="shared" si="12"/>
        <v>5.2166744805659615</v>
      </c>
      <c r="GZ74" s="53">
        <f t="shared" si="12"/>
        <v>5.2166744805659615</v>
      </c>
      <c r="HA74" s="53">
        <f t="shared" si="12"/>
        <v>5.2166744805659615</v>
      </c>
      <c r="HB74" s="53">
        <f t="shared" si="12"/>
        <v>5.2166744805659615</v>
      </c>
      <c r="HC74" s="53">
        <f t="shared" si="12"/>
        <v>5.2166744805659615</v>
      </c>
      <c r="HD74" s="53">
        <f t="shared" si="12"/>
        <v>5.2166744805659615</v>
      </c>
      <c r="HE74" s="53">
        <f t="shared" si="12"/>
        <v>5.1575084779829981</v>
      </c>
      <c r="HF74" s="53">
        <f t="shared" si="12"/>
        <v>5.2166744805659615</v>
      </c>
      <c r="HG74" s="53">
        <f t="shared" si="12"/>
        <v>5.1575084779829981</v>
      </c>
      <c r="HH74" s="53">
        <f t="shared" si="12"/>
        <v>5.1575084779829981</v>
      </c>
      <c r="HI74" s="53">
        <f t="shared" si="12"/>
        <v>5.1575084779829981</v>
      </c>
      <c r="HJ74" s="53">
        <f t="shared" si="12"/>
        <v>5.1575084779829981</v>
      </c>
      <c r="HK74" s="53">
        <f t="shared" si="12"/>
        <v>5.2166744805659615</v>
      </c>
      <c r="HL74" s="53">
        <f t="shared" si="12"/>
        <v>5.1575084779829981</v>
      </c>
      <c r="HM74" s="53">
        <f t="shared" si="12"/>
        <v>5.2166744805659615</v>
      </c>
      <c r="HN74" s="53">
        <f t="shared" si="12"/>
        <v>5.1575084779829981</v>
      </c>
      <c r="HO74" s="53">
        <f t="shared" si="12"/>
        <v>5.1575084779829981</v>
      </c>
      <c r="HP74" s="53">
        <f t="shared" si="12"/>
        <v>5.2166744805659615</v>
      </c>
      <c r="HQ74" s="53">
        <f t="shared" si="12"/>
        <v>5.2166744805659615</v>
      </c>
      <c r="HR74" s="53">
        <f t="shared" si="12"/>
        <v>5.2166744805659615</v>
      </c>
      <c r="HS74" s="53">
        <f t="shared" si="12"/>
        <v>5.2166744805659615</v>
      </c>
      <c r="HT74" s="53">
        <f t="shared" si="12"/>
        <v>5.2166744805659615</v>
      </c>
      <c r="HU74" s="53">
        <f t="shared" si="12"/>
        <v>5.2166744805659615</v>
      </c>
      <c r="HV74" s="53">
        <f t="shared" si="12"/>
        <v>5.2166744805659615</v>
      </c>
      <c r="HW74" s="53">
        <f t="shared" si="12"/>
        <v>5.2166744805659615</v>
      </c>
      <c r="HX74" s="53">
        <f t="shared" si="12"/>
        <v>5.1575084779829981</v>
      </c>
      <c r="HY74" s="53">
        <f t="shared" si="12"/>
        <v>5.1575084779829981</v>
      </c>
      <c r="HZ74" s="53">
        <f t="shared" si="12"/>
        <v>5.1575084779829981</v>
      </c>
      <c r="IA74" s="53">
        <f t="shared" si="12"/>
        <v>5.1575084779829981</v>
      </c>
      <c r="IB74" s="53">
        <f t="shared" si="12"/>
        <v>5.2166744805659615</v>
      </c>
      <c r="IC74" s="53">
        <f t="shared" si="12"/>
        <v>5.2166744805659615</v>
      </c>
      <c r="ID74" s="53">
        <f t="shared" si="12"/>
        <v>5.2166744805659615</v>
      </c>
      <c r="IE74" s="53">
        <f t="shared" si="12"/>
        <v>5.2166744805659615</v>
      </c>
      <c r="IF74" s="53">
        <f t="shared" si="12"/>
        <v>5.2166744805659615</v>
      </c>
      <c r="IG74" s="53">
        <f t="shared" si="12"/>
        <v>5.1575084779829981</v>
      </c>
      <c r="IH74" s="53">
        <f t="shared" si="12"/>
        <v>5.1575084779829981</v>
      </c>
      <c r="II74" s="53">
        <f t="shared" si="12"/>
        <v>5.1575084779829981</v>
      </c>
      <c r="IJ74" s="53">
        <f t="shared" si="12"/>
        <v>5.1575084779829981</v>
      </c>
      <c r="IK74" s="53">
        <f t="shared" si="12"/>
        <v>5.2166744805659615</v>
      </c>
      <c r="IL74" s="53">
        <f t="shared" si="12"/>
        <v>5.2166744805659615</v>
      </c>
      <c r="IM74" s="53">
        <f t="shared" si="12"/>
        <v>5.2166744805659615</v>
      </c>
      <c r="IN74" s="53">
        <f t="shared" si="12"/>
        <v>5.1575084779829981</v>
      </c>
      <c r="IO74" s="53">
        <f t="shared" si="12"/>
        <v>5.1575084779829981</v>
      </c>
      <c r="IP74" s="53">
        <f t="shared" si="12"/>
        <v>5.2166744805659615</v>
      </c>
      <c r="IQ74" s="53">
        <f t="shared" si="12"/>
        <v>5.2166744805659615</v>
      </c>
      <c r="IR74" s="53">
        <f t="shared" si="12"/>
        <v>5.2166744805659615</v>
      </c>
      <c r="IS74" s="53">
        <f t="shared" si="12"/>
        <v>5.1575084779829981</v>
      </c>
      <c r="IT74" s="53">
        <f t="shared" si="12"/>
        <v>5.2166744805659615</v>
      </c>
      <c r="IU74" s="53">
        <f t="shared" si="12"/>
        <v>5.2166744805659615</v>
      </c>
      <c r="IV74" s="53">
        <f t="shared" si="12"/>
        <v>5.1575084779829981</v>
      </c>
      <c r="IW74" s="53">
        <f t="shared" si="12"/>
        <v>5.1575084779829981</v>
      </c>
      <c r="IX74" s="53">
        <f t="shared" si="12"/>
        <v>5.1575084779829981</v>
      </c>
      <c r="IY74" s="53">
        <f t="shared" ref="IY74:LJ79" si="13">IF(IY$68=1,IY4,IY37)</f>
        <v>5.2166744805659615</v>
      </c>
      <c r="IZ74" s="53">
        <f t="shared" si="13"/>
        <v>5.1575084779829981</v>
      </c>
      <c r="JA74" s="53">
        <f t="shared" si="13"/>
        <v>5.1575084779829981</v>
      </c>
      <c r="JB74" s="53">
        <f t="shared" si="13"/>
        <v>5.1575084779829981</v>
      </c>
      <c r="JC74" s="53">
        <f t="shared" si="13"/>
        <v>5.2166744805659615</v>
      </c>
      <c r="JD74" s="53">
        <f t="shared" si="13"/>
        <v>5.1575084779829981</v>
      </c>
      <c r="JE74" s="53">
        <f t="shared" si="13"/>
        <v>5.1575084779829981</v>
      </c>
      <c r="JF74" s="53">
        <f t="shared" si="13"/>
        <v>5.2166744805659615</v>
      </c>
      <c r="JG74" s="53">
        <f t="shared" si="13"/>
        <v>5.1575084779829981</v>
      </c>
      <c r="JH74" s="53">
        <f t="shared" si="13"/>
        <v>5.1575084779829981</v>
      </c>
      <c r="JI74" s="53">
        <f t="shared" si="13"/>
        <v>5.1575084779829981</v>
      </c>
      <c r="JJ74" s="53">
        <f t="shared" si="13"/>
        <v>5.2166744805659615</v>
      </c>
      <c r="JK74" s="53">
        <f t="shared" si="13"/>
        <v>5.2166744805659615</v>
      </c>
      <c r="JL74" s="53">
        <f t="shared" si="13"/>
        <v>5.2166744805659615</v>
      </c>
      <c r="JM74" s="53">
        <f t="shared" si="13"/>
        <v>5.2166744805659615</v>
      </c>
      <c r="JN74" s="53">
        <f t="shared" si="13"/>
        <v>5.1575084779829981</v>
      </c>
      <c r="JO74" s="53">
        <f t="shared" si="13"/>
        <v>5.1575084779829981</v>
      </c>
      <c r="JP74" s="53">
        <f t="shared" si="13"/>
        <v>5.2166744805659615</v>
      </c>
      <c r="JQ74" s="53">
        <f t="shared" si="13"/>
        <v>5.2166744805659615</v>
      </c>
      <c r="JR74" s="53">
        <f t="shared" si="13"/>
        <v>5.1575084779829981</v>
      </c>
      <c r="JS74" s="53">
        <f t="shared" si="13"/>
        <v>5.2166744805659615</v>
      </c>
      <c r="JT74" s="53">
        <f t="shared" si="13"/>
        <v>5.2166744805659615</v>
      </c>
      <c r="JU74" s="53">
        <f t="shared" si="13"/>
        <v>5.2166744805659615</v>
      </c>
      <c r="JV74" s="53">
        <f t="shared" si="13"/>
        <v>5.1575084779829981</v>
      </c>
      <c r="JW74" s="53">
        <f t="shared" si="13"/>
        <v>5.2166744805659615</v>
      </c>
      <c r="JX74" s="53">
        <f t="shared" si="13"/>
        <v>5.2166744805659615</v>
      </c>
      <c r="JY74" s="53">
        <f t="shared" si="13"/>
        <v>5.2166744805659615</v>
      </c>
      <c r="JZ74" s="53">
        <f t="shared" si="13"/>
        <v>5.1575084779829981</v>
      </c>
      <c r="KA74" s="53">
        <f t="shared" si="13"/>
        <v>5.1575084779829981</v>
      </c>
      <c r="KB74" s="53">
        <f t="shared" si="13"/>
        <v>5.2166744805659615</v>
      </c>
      <c r="KC74" s="53">
        <f t="shared" si="13"/>
        <v>5.1575084779829981</v>
      </c>
      <c r="KD74" s="53">
        <f t="shared" si="13"/>
        <v>5.1575084779829981</v>
      </c>
      <c r="KE74" s="53">
        <f t="shared" si="13"/>
        <v>5.1575084779829981</v>
      </c>
      <c r="KF74" s="53">
        <f t="shared" si="13"/>
        <v>5.2166744805659615</v>
      </c>
      <c r="KG74" s="53">
        <f t="shared" si="13"/>
        <v>5.1575084779829981</v>
      </c>
      <c r="KH74" s="53">
        <f t="shared" si="13"/>
        <v>5.2166744805659615</v>
      </c>
      <c r="KI74" s="53">
        <f t="shared" si="13"/>
        <v>5.1575084779829981</v>
      </c>
      <c r="KJ74" s="53">
        <f t="shared" si="13"/>
        <v>5.2166744805659615</v>
      </c>
      <c r="KK74" s="53">
        <f t="shared" si="13"/>
        <v>5.1575084779829981</v>
      </c>
      <c r="KL74" s="53">
        <f t="shared" si="13"/>
        <v>5.2166744805659615</v>
      </c>
      <c r="KM74" s="53">
        <f t="shared" si="13"/>
        <v>5.2166744805659615</v>
      </c>
      <c r="KN74" s="53">
        <f t="shared" si="13"/>
        <v>5.2166744805659615</v>
      </c>
      <c r="KO74" s="53">
        <f t="shared" si="13"/>
        <v>5.1575084779829981</v>
      </c>
      <c r="KP74" s="53">
        <f t="shared" si="13"/>
        <v>5.2166744805659615</v>
      </c>
      <c r="KQ74" s="53">
        <f t="shared" si="13"/>
        <v>5.1575084779829981</v>
      </c>
      <c r="KR74" s="53">
        <f t="shared" si="13"/>
        <v>5.2166744805659615</v>
      </c>
      <c r="KS74" s="53">
        <f t="shared" si="13"/>
        <v>5.1575084779829981</v>
      </c>
      <c r="KT74" s="53">
        <f t="shared" si="13"/>
        <v>5.1575084779829981</v>
      </c>
      <c r="KU74" s="53">
        <f t="shared" si="13"/>
        <v>5.2166744805659615</v>
      </c>
      <c r="KV74" s="53">
        <f t="shared" si="13"/>
        <v>5.2166744805659615</v>
      </c>
      <c r="KW74" s="53">
        <f t="shared" si="13"/>
        <v>5.1575084779829981</v>
      </c>
      <c r="KX74" s="53">
        <f t="shared" si="13"/>
        <v>5.1575084779829981</v>
      </c>
      <c r="KY74" s="53">
        <f t="shared" si="13"/>
        <v>5.1575084779829981</v>
      </c>
      <c r="KZ74" s="53">
        <f t="shared" si="13"/>
        <v>5.1575084779829981</v>
      </c>
      <c r="LA74" s="53">
        <f t="shared" si="13"/>
        <v>5.1575084779829981</v>
      </c>
      <c r="LB74" s="53">
        <f t="shared" si="13"/>
        <v>5.2166744805659615</v>
      </c>
      <c r="LC74" s="53">
        <f t="shared" si="13"/>
        <v>5.1575084779829981</v>
      </c>
      <c r="LD74" s="53">
        <f t="shared" si="13"/>
        <v>5.2166744805659615</v>
      </c>
      <c r="LE74" s="53">
        <f t="shared" si="13"/>
        <v>5.2166744805659615</v>
      </c>
      <c r="LF74" s="53">
        <f t="shared" si="13"/>
        <v>5.1575084779829981</v>
      </c>
      <c r="LG74" s="53">
        <f t="shared" si="13"/>
        <v>5.1575084779829981</v>
      </c>
      <c r="LH74" s="53">
        <f t="shared" si="13"/>
        <v>5.1575084779829981</v>
      </c>
      <c r="LI74" s="53">
        <f t="shared" si="13"/>
        <v>5.1575084779829981</v>
      </c>
      <c r="LJ74" s="53">
        <f t="shared" si="13"/>
        <v>5.2166744805659615</v>
      </c>
      <c r="LK74" s="53">
        <f t="shared" ref="LK74:NV76" si="14">IF(LK$68=1,LK4,LK37)</f>
        <v>5.2166744805659615</v>
      </c>
      <c r="LL74" s="53">
        <f t="shared" si="14"/>
        <v>5.1575084779829981</v>
      </c>
      <c r="LM74" s="53">
        <f t="shared" si="14"/>
        <v>5.1575084779829981</v>
      </c>
      <c r="LN74" s="53">
        <f t="shared" si="14"/>
        <v>5.1575084779829981</v>
      </c>
      <c r="LO74" s="53">
        <f t="shared" si="14"/>
        <v>5.1575084779829981</v>
      </c>
      <c r="LP74" s="53">
        <f t="shared" si="14"/>
        <v>5.1575084779829981</v>
      </c>
      <c r="LQ74" s="53">
        <f t="shared" si="14"/>
        <v>5.1575084779829981</v>
      </c>
      <c r="LR74" s="53">
        <f t="shared" si="14"/>
        <v>5.2166744805659615</v>
      </c>
      <c r="LS74" s="53">
        <f t="shared" si="14"/>
        <v>5.1575084779829981</v>
      </c>
      <c r="LT74" s="53">
        <f t="shared" si="14"/>
        <v>5.1575084779829981</v>
      </c>
      <c r="LU74" s="53">
        <f t="shared" si="14"/>
        <v>5.2166744805659615</v>
      </c>
      <c r="LV74" s="53">
        <f t="shared" si="14"/>
        <v>5.2166744805659615</v>
      </c>
      <c r="LW74" s="53">
        <f t="shared" si="14"/>
        <v>5.1575084779829981</v>
      </c>
      <c r="LX74" s="53">
        <f t="shared" si="14"/>
        <v>5.2166744805659615</v>
      </c>
      <c r="LY74" s="53">
        <f t="shared" si="14"/>
        <v>5.2166744805659615</v>
      </c>
      <c r="LZ74" s="53">
        <f t="shared" si="14"/>
        <v>5.1575084779829981</v>
      </c>
      <c r="MA74" s="53">
        <f t="shared" si="14"/>
        <v>5.2166744805659615</v>
      </c>
      <c r="MB74" s="53">
        <f t="shared" si="14"/>
        <v>5.2166744805659615</v>
      </c>
      <c r="MC74" s="53">
        <f t="shared" si="14"/>
        <v>5.1575084779829981</v>
      </c>
      <c r="MD74" s="53">
        <f t="shared" si="14"/>
        <v>5.2166744805659615</v>
      </c>
      <c r="ME74" s="53">
        <f t="shared" si="14"/>
        <v>5.1575084779829981</v>
      </c>
      <c r="MF74" s="53">
        <f t="shared" si="14"/>
        <v>5.2166744805659615</v>
      </c>
      <c r="MG74" s="53">
        <f t="shared" si="14"/>
        <v>5.1575084779829981</v>
      </c>
      <c r="MH74" s="53">
        <f t="shared" si="14"/>
        <v>5.2166744805659615</v>
      </c>
      <c r="MI74" s="53">
        <f t="shared" si="14"/>
        <v>5.1575084779829981</v>
      </c>
      <c r="MJ74" s="53">
        <f t="shared" si="14"/>
        <v>5.1575084779829981</v>
      </c>
      <c r="MK74" s="53">
        <f t="shared" si="14"/>
        <v>5.1575084779829981</v>
      </c>
      <c r="ML74" s="53">
        <f t="shared" si="14"/>
        <v>5.2166744805659615</v>
      </c>
      <c r="MM74" s="53">
        <f t="shared" si="14"/>
        <v>5.1575084779829981</v>
      </c>
      <c r="MN74" s="53">
        <f t="shared" si="14"/>
        <v>5.2166744805659615</v>
      </c>
      <c r="MO74" s="53">
        <f t="shared" si="14"/>
        <v>5.2166744805659615</v>
      </c>
      <c r="MP74" s="53">
        <f t="shared" si="14"/>
        <v>5.1575084779829981</v>
      </c>
      <c r="MQ74" s="53">
        <f t="shared" si="14"/>
        <v>5.1575084779829981</v>
      </c>
      <c r="MR74" s="53">
        <f t="shared" si="14"/>
        <v>5.1575084779829981</v>
      </c>
      <c r="MS74" s="53">
        <f t="shared" si="14"/>
        <v>5.2166744805659615</v>
      </c>
      <c r="MT74" s="53">
        <f t="shared" si="14"/>
        <v>5.1575084779829981</v>
      </c>
      <c r="MU74" s="53">
        <f t="shared" si="14"/>
        <v>5.1575084779829981</v>
      </c>
      <c r="MV74" s="53">
        <f t="shared" si="14"/>
        <v>5.2166744805659615</v>
      </c>
      <c r="MW74" s="53">
        <f t="shared" si="14"/>
        <v>5.2166744805659615</v>
      </c>
      <c r="MX74" s="53">
        <f t="shared" si="14"/>
        <v>5.2166744805659615</v>
      </c>
      <c r="MY74" s="53">
        <f t="shared" si="14"/>
        <v>5.1575084779829981</v>
      </c>
      <c r="MZ74" s="53">
        <f t="shared" si="14"/>
        <v>5.2166744805659615</v>
      </c>
      <c r="NA74" s="53">
        <f t="shared" si="14"/>
        <v>5.1575084779829981</v>
      </c>
      <c r="NB74" s="53">
        <f t="shared" si="14"/>
        <v>5.2166744805659615</v>
      </c>
      <c r="NC74" s="53">
        <f t="shared" si="14"/>
        <v>5.1575084779829981</v>
      </c>
      <c r="ND74" s="53">
        <f t="shared" si="14"/>
        <v>5.1575084779829981</v>
      </c>
      <c r="NE74" s="53">
        <f t="shared" si="14"/>
        <v>5.1575084779829981</v>
      </c>
      <c r="NF74" s="53">
        <f t="shared" si="14"/>
        <v>5.2166744805659615</v>
      </c>
      <c r="NG74" s="53">
        <f t="shared" si="14"/>
        <v>5.2166744805659615</v>
      </c>
      <c r="NH74" s="53">
        <f t="shared" si="14"/>
        <v>5.2166744805659615</v>
      </c>
      <c r="NI74" s="53">
        <f t="shared" si="14"/>
        <v>5.1575084779829981</v>
      </c>
      <c r="NJ74" s="53">
        <f t="shared" si="14"/>
        <v>5.1575084779829981</v>
      </c>
      <c r="NK74" s="53">
        <f t="shared" si="14"/>
        <v>5.1575084779829981</v>
      </c>
      <c r="NL74" s="53">
        <f t="shared" si="14"/>
        <v>5.1575084779829981</v>
      </c>
      <c r="NM74" s="53">
        <f t="shared" si="14"/>
        <v>5.2166744805659615</v>
      </c>
      <c r="NN74" s="53">
        <f t="shared" si="14"/>
        <v>5.2166744805659615</v>
      </c>
      <c r="NO74" s="53">
        <f t="shared" si="14"/>
        <v>5.2166744805659615</v>
      </c>
      <c r="NP74" s="53">
        <f t="shared" si="14"/>
        <v>5.1575084779829981</v>
      </c>
      <c r="NQ74" s="53">
        <f t="shared" si="14"/>
        <v>5.2166744805659615</v>
      </c>
      <c r="NR74" s="53">
        <f t="shared" si="14"/>
        <v>5.2166744805659615</v>
      </c>
      <c r="NS74" s="53">
        <f t="shared" si="14"/>
        <v>5.2166744805659615</v>
      </c>
      <c r="NT74" s="53">
        <f t="shared" si="14"/>
        <v>5.2166744805659615</v>
      </c>
      <c r="NU74" s="53">
        <f t="shared" si="14"/>
        <v>5.2166744805659615</v>
      </c>
      <c r="NV74" s="53">
        <f t="shared" si="14"/>
        <v>5.2166744805659615</v>
      </c>
      <c r="NW74" s="53">
        <f t="shared" ref="NW74:QH79" si="15">IF(NW$68=1,NW4,NW37)</f>
        <v>5.1575084779829981</v>
      </c>
      <c r="NX74" s="53">
        <f t="shared" si="15"/>
        <v>5.2166744805659615</v>
      </c>
      <c r="NY74" s="53">
        <f t="shared" si="15"/>
        <v>5.1575084779829981</v>
      </c>
      <c r="NZ74" s="53">
        <f t="shared" si="15"/>
        <v>5.2166744805659615</v>
      </c>
      <c r="OA74" s="53">
        <f t="shared" si="15"/>
        <v>5.1575084779829981</v>
      </c>
      <c r="OB74" s="53">
        <f t="shared" si="15"/>
        <v>5.1575084779829981</v>
      </c>
      <c r="OC74" s="53">
        <f t="shared" si="15"/>
        <v>5.2166744805659615</v>
      </c>
      <c r="OD74" s="53">
        <f t="shared" si="15"/>
        <v>5.1575084779829981</v>
      </c>
      <c r="OE74" s="53">
        <f t="shared" si="15"/>
        <v>5.1575084779829981</v>
      </c>
      <c r="OF74" s="53">
        <f t="shared" si="15"/>
        <v>5.1575084779829981</v>
      </c>
      <c r="OG74" s="53">
        <f t="shared" si="15"/>
        <v>5.2166744805659615</v>
      </c>
      <c r="OH74" s="53">
        <f t="shared" si="15"/>
        <v>5.1575084779829981</v>
      </c>
      <c r="OI74" s="53">
        <f t="shared" si="15"/>
        <v>5.2166744805659615</v>
      </c>
      <c r="OJ74" s="53">
        <f t="shared" si="15"/>
        <v>5.2166744805659615</v>
      </c>
      <c r="OK74" s="53">
        <f t="shared" si="15"/>
        <v>5.1575084779829981</v>
      </c>
      <c r="OL74" s="53">
        <f t="shared" si="15"/>
        <v>5.2166744805659615</v>
      </c>
      <c r="OM74" s="53">
        <f t="shared" si="15"/>
        <v>5.1575084779829981</v>
      </c>
      <c r="ON74" s="53">
        <f t="shared" si="15"/>
        <v>5.1575084779829981</v>
      </c>
      <c r="OO74" s="53">
        <f t="shared" si="15"/>
        <v>5.1575084779829981</v>
      </c>
      <c r="OP74" s="53">
        <f t="shared" si="15"/>
        <v>5.1575084779829981</v>
      </c>
      <c r="OQ74" s="53">
        <f t="shared" si="15"/>
        <v>5.2166744805659615</v>
      </c>
      <c r="OR74" s="53">
        <f t="shared" si="15"/>
        <v>5.1575084779829981</v>
      </c>
      <c r="OS74" s="53">
        <f t="shared" si="15"/>
        <v>5.2166744805659615</v>
      </c>
      <c r="OT74" s="53">
        <f t="shared" si="15"/>
        <v>5.2166744805659615</v>
      </c>
      <c r="OU74" s="53">
        <f t="shared" si="15"/>
        <v>5.1575084779829981</v>
      </c>
      <c r="OV74" s="53">
        <f t="shared" si="15"/>
        <v>5.2166744805659615</v>
      </c>
      <c r="OW74" s="53">
        <f t="shared" si="15"/>
        <v>5.1575084779829981</v>
      </c>
      <c r="OX74" s="53">
        <f t="shared" si="15"/>
        <v>5.2166744805659615</v>
      </c>
      <c r="OY74" s="53">
        <f t="shared" si="15"/>
        <v>5.1575084779829981</v>
      </c>
      <c r="OZ74" s="53">
        <f t="shared" si="15"/>
        <v>5.2166744805659615</v>
      </c>
      <c r="PA74" s="53">
        <f t="shared" si="15"/>
        <v>5.1575084779829981</v>
      </c>
      <c r="PB74" s="53">
        <f t="shared" si="15"/>
        <v>5.2166744805659615</v>
      </c>
      <c r="PC74" s="53">
        <f t="shared" si="15"/>
        <v>5.2166744805659615</v>
      </c>
      <c r="PD74" s="53">
        <f t="shared" si="15"/>
        <v>5.1575084779829981</v>
      </c>
      <c r="PE74" s="53">
        <f t="shared" si="15"/>
        <v>5.1575084779829981</v>
      </c>
      <c r="PF74" s="53">
        <f t="shared" si="15"/>
        <v>5.2166744805659615</v>
      </c>
      <c r="PG74" s="53">
        <f t="shared" si="15"/>
        <v>5.1575084779829981</v>
      </c>
      <c r="PH74" s="53">
        <f t="shared" si="15"/>
        <v>5.1575084779829981</v>
      </c>
      <c r="PI74" s="53">
        <f t="shared" si="15"/>
        <v>5.1575084779829981</v>
      </c>
      <c r="PJ74" s="53">
        <f t="shared" si="15"/>
        <v>5.1575084779829981</v>
      </c>
      <c r="PK74" s="53">
        <f t="shared" si="15"/>
        <v>5.2166744805659615</v>
      </c>
      <c r="PL74" s="53">
        <f t="shared" si="15"/>
        <v>5.2166744805659615</v>
      </c>
      <c r="PM74" s="53">
        <f t="shared" si="15"/>
        <v>5.2166744805659615</v>
      </c>
      <c r="PN74" s="53">
        <f t="shared" si="15"/>
        <v>5.2166744805659615</v>
      </c>
      <c r="PO74" s="53">
        <f t="shared" si="15"/>
        <v>5.1575084779829981</v>
      </c>
      <c r="PP74" s="53">
        <f t="shared" si="15"/>
        <v>5.2166744805659615</v>
      </c>
      <c r="PQ74" s="53">
        <f t="shared" si="15"/>
        <v>5.1575084779829981</v>
      </c>
      <c r="PR74" s="53">
        <f t="shared" si="15"/>
        <v>5.1575084779829981</v>
      </c>
      <c r="PS74" s="53">
        <f t="shared" si="15"/>
        <v>5.1575084779829981</v>
      </c>
      <c r="PT74" s="53">
        <f t="shared" si="15"/>
        <v>5.1575084779829981</v>
      </c>
      <c r="PU74" s="53">
        <f t="shared" si="15"/>
        <v>5.1575084779829981</v>
      </c>
      <c r="PV74" s="53">
        <f t="shared" si="15"/>
        <v>5.1575084779829981</v>
      </c>
      <c r="PW74" s="53">
        <f t="shared" si="15"/>
        <v>5.2166744805659615</v>
      </c>
      <c r="PX74" s="53">
        <f t="shared" si="15"/>
        <v>5.2166744805659615</v>
      </c>
      <c r="PY74" s="53">
        <f t="shared" si="15"/>
        <v>5.1575084779829981</v>
      </c>
      <c r="PZ74" s="53">
        <f t="shared" si="15"/>
        <v>5.2166744805659615</v>
      </c>
      <c r="QA74" s="53">
        <f t="shared" si="15"/>
        <v>5.1575084779829981</v>
      </c>
      <c r="QB74" s="53">
        <f t="shared" si="15"/>
        <v>5.2166744805659615</v>
      </c>
      <c r="QC74" s="53">
        <f t="shared" si="15"/>
        <v>5.1575084779829981</v>
      </c>
      <c r="QD74" s="53">
        <f t="shared" si="15"/>
        <v>5.2166744805659615</v>
      </c>
      <c r="QE74" s="53">
        <f t="shared" si="15"/>
        <v>5.1575084779829981</v>
      </c>
      <c r="QF74" s="53">
        <f t="shared" si="15"/>
        <v>5.2166744805659615</v>
      </c>
      <c r="QG74" s="53">
        <f t="shared" si="15"/>
        <v>5.1575084779829981</v>
      </c>
      <c r="QH74" s="53">
        <f t="shared" si="15"/>
        <v>5.2166744805659615</v>
      </c>
      <c r="QI74" s="53">
        <f t="shared" ref="QI74:SG77" si="16">IF(QI$68=1,QI4,QI37)</f>
        <v>5.1575084779829981</v>
      </c>
      <c r="QJ74" s="53">
        <f t="shared" si="16"/>
        <v>5.2166744805659615</v>
      </c>
      <c r="QK74" s="53">
        <f t="shared" si="16"/>
        <v>5.1575084779829981</v>
      </c>
      <c r="QL74" s="53">
        <f t="shared" si="16"/>
        <v>5.1575084779829981</v>
      </c>
      <c r="QM74" s="53">
        <f t="shared" si="16"/>
        <v>5.2166744805659615</v>
      </c>
      <c r="QN74" s="53">
        <f t="shared" si="16"/>
        <v>5.1575084779829981</v>
      </c>
      <c r="QO74" s="53">
        <f t="shared" si="16"/>
        <v>5.1575084779829981</v>
      </c>
      <c r="QP74" s="53">
        <f t="shared" si="16"/>
        <v>5.2166744805659615</v>
      </c>
      <c r="QQ74" s="53">
        <f t="shared" si="16"/>
        <v>5.2166744805659615</v>
      </c>
      <c r="QR74" s="53">
        <f t="shared" si="16"/>
        <v>5.2166744805659615</v>
      </c>
      <c r="QS74" s="53">
        <f t="shared" si="16"/>
        <v>5.2166744805659615</v>
      </c>
      <c r="QT74" s="53">
        <f t="shared" si="16"/>
        <v>5.1575084779829981</v>
      </c>
      <c r="QU74" s="53">
        <f t="shared" si="16"/>
        <v>5.2166744805659615</v>
      </c>
      <c r="QV74" s="53">
        <f t="shared" si="16"/>
        <v>5.2166744805659615</v>
      </c>
      <c r="QW74" s="53">
        <f t="shared" si="16"/>
        <v>5.1575084779829981</v>
      </c>
      <c r="QX74" s="53">
        <f t="shared" si="16"/>
        <v>5.1575084779829981</v>
      </c>
      <c r="QY74" s="53">
        <f t="shared" si="16"/>
        <v>5.2166744805659615</v>
      </c>
      <c r="QZ74" s="53">
        <f t="shared" si="16"/>
        <v>5.2166744805659615</v>
      </c>
      <c r="RA74" s="53">
        <f t="shared" si="16"/>
        <v>5.2166744805659615</v>
      </c>
      <c r="RB74" s="53">
        <f t="shared" si="16"/>
        <v>5.1575084779829981</v>
      </c>
      <c r="RC74" s="53">
        <f t="shared" si="16"/>
        <v>5.2166744805659615</v>
      </c>
      <c r="RD74" s="53">
        <f t="shared" si="16"/>
        <v>5.1575084779829981</v>
      </c>
      <c r="RE74" s="53">
        <f t="shared" si="16"/>
        <v>5.2166744805659615</v>
      </c>
      <c r="RF74" s="53">
        <f t="shared" si="16"/>
        <v>5.1575084779829981</v>
      </c>
      <c r="RG74" s="53">
        <f t="shared" si="16"/>
        <v>5.2166744805659615</v>
      </c>
      <c r="RH74" s="53">
        <f t="shared" si="16"/>
        <v>5.1575084779829981</v>
      </c>
      <c r="RI74" s="53">
        <f t="shared" si="16"/>
        <v>5.2166744805659615</v>
      </c>
      <c r="RJ74" s="53">
        <f t="shared" si="16"/>
        <v>5.2166744805659615</v>
      </c>
      <c r="RK74" s="53">
        <f t="shared" si="16"/>
        <v>5.2166744805659615</v>
      </c>
      <c r="RL74" s="53">
        <f t="shared" si="16"/>
        <v>5.1575084779829981</v>
      </c>
      <c r="RM74" s="53">
        <f t="shared" si="16"/>
        <v>5.2166744805659615</v>
      </c>
      <c r="RN74" s="53">
        <f t="shared" si="16"/>
        <v>5.2166744805659615</v>
      </c>
      <c r="RO74" s="53">
        <f t="shared" si="16"/>
        <v>5.1575084779829981</v>
      </c>
      <c r="RP74" s="53">
        <f t="shared" si="16"/>
        <v>5.1575084779829981</v>
      </c>
      <c r="RQ74" s="53">
        <f t="shared" si="16"/>
        <v>5.1575084779829981</v>
      </c>
      <c r="RR74" s="53">
        <f t="shared" si="16"/>
        <v>5.1575084779829981</v>
      </c>
      <c r="RS74" s="53">
        <f t="shared" si="16"/>
        <v>5.2166744805659615</v>
      </c>
      <c r="RT74" s="53">
        <f t="shared" si="16"/>
        <v>5.2166744805659615</v>
      </c>
      <c r="RU74" s="53">
        <f t="shared" si="16"/>
        <v>5.2166744805659615</v>
      </c>
      <c r="RV74" s="53">
        <f t="shared" si="16"/>
        <v>5.2166744805659615</v>
      </c>
      <c r="RW74" s="53">
        <f t="shared" si="16"/>
        <v>5.1575084779829981</v>
      </c>
      <c r="RX74" s="53">
        <f t="shared" si="16"/>
        <v>5.2166744805659615</v>
      </c>
      <c r="RY74" s="53">
        <f t="shared" si="16"/>
        <v>5.1575084779829981</v>
      </c>
      <c r="RZ74" s="53">
        <f t="shared" si="16"/>
        <v>5.1575084779829981</v>
      </c>
      <c r="SA74" s="53">
        <f t="shared" si="16"/>
        <v>5.1575084779829981</v>
      </c>
      <c r="SB74" s="53">
        <f t="shared" si="16"/>
        <v>5.1575084779829981</v>
      </c>
      <c r="SC74" s="53">
        <f t="shared" si="16"/>
        <v>5.2166744805659615</v>
      </c>
      <c r="SD74" s="53">
        <f t="shared" si="16"/>
        <v>5.1575084779829981</v>
      </c>
      <c r="SE74" s="53">
        <f t="shared" si="16"/>
        <v>5.2166744805659615</v>
      </c>
      <c r="SF74" s="53">
        <f t="shared" si="16"/>
        <v>5.1575084779829981</v>
      </c>
      <c r="SG74" s="53">
        <f t="shared" si="16"/>
        <v>5.1575084779829981</v>
      </c>
    </row>
    <row r="75" spans="1:501" x14ac:dyDescent="0.35">
      <c r="A75" s="158">
        <v>2024</v>
      </c>
      <c r="B75" s="53">
        <f t="shared" si="8"/>
        <v>5.2612462611103377</v>
      </c>
      <c r="C75" s="53">
        <f t="shared" ref="C75:BN78" si="17">IF(C$68=1,C5,C38)</f>
        <v>5.2612462611103377</v>
      </c>
      <c r="D75" s="53">
        <f t="shared" si="17"/>
        <v>5.3216023247413169</v>
      </c>
      <c r="E75" s="53">
        <f t="shared" si="17"/>
        <v>5.3216023247413169</v>
      </c>
      <c r="F75" s="53">
        <f t="shared" si="17"/>
        <v>5.3216023247413169</v>
      </c>
      <c r="G75" s="53">
        <f t="shared" si="17"/>
        <v>5.2612462611103377</v>
      </c>
      <c r="H75" s="53">
        <f t="shared" si="17"/>
        <v>5.3216023247413169</v>
      </c>
      <c r="I75" s="53">
        <f t="shared" si="17"/>
        <v>5.2612462611103377</v>
      </c>
      <c r="J75" s="53">
        <f t="shared" si="17"/>
        <v>5.3216023247413169</v>
      </c>
      <c r="K75" s="53">
        <f t="shared" si="17"/>
        <v>4.8093091200000009</v>
      </c>
      <c r="L75" s="53">
        <f t="shared" si="17"/>
        <v>5.2612462611103377</v>
      </c>
      <c r="M75" s="53">
        <f t="shared" si="17"/>
        <v>5.2612462611103377</v>
      </c>
      <c r="N75" s="53">
        <f t="shared" si="17"/>
        <v>5.2612462611103377</v>
      </c>
      <c r="O75" s="53">
        <f t="shared" si="17"/>
        <v>5.3216023247413169</v>
      </c>
      <c r="P75" s="53">
        <f t="shared" si="17"/>
        <v>5.3216023247413169</v>
      </c>
      <c r="Q75" s="53">
        <f t="shared" si="17"/>
        <v>5.2612462611103377</v>
      </c>
      <c r="R75" s="53">
        <f t="shared" si="17"/>
        <v>5.3216023247413169</v>
      </c>
      <c r="S75" s="53">
        <f t="shared" si="17"/>
        <v>5.2612462611103377</v>
      </c>
      <c r="T75" s="53">
        <f t="shared" si="17"/>
        <v>5.2612462611103377</v>
      </c>
      <c r="U75" s="53">
        <f t="shared" si="17"/>
        <v>5.2612462611103377</v>
      </c>
      <c r="V75" s="53">
        <f t="shared" si="17"/>
        <v>5.3216023247413169</v>
      </c>
      <c r="W75" s="53">
        <f t="shared" si="17"/>
        <v>5.3216023247413169</v>
      </c>
      <c r="X75" s="53">
        <f t="shared" si="17"/>
        <v>5.3216023247413169</v>
      </c>
      <c r="Y75" s="53">
        <f t="shared" si="17"/>
        <v>5.3216023247413169</v>
      </c>
      <c r="Z75" s="53">
        <f t="shared" si="17"/>
        <v>5.2612462611103377</v>
      </c>
      <c r="AA75" s="53">
        <f t="shared" si="17"/>
        <v>5.3216023247413169</v>
      </c>
      <c r="AB75" s="53">
        <f t="shared" si="17"/>
        <v>5.3216023247413169</v>
      </c>
      <c r="AC75" s="53">
        <f t="shared" si="17"/>
        <v>5.3216023247413169</v>
      </c>
      <c r="AD75" s="53">
        <f t="shared" si="17"/>
        <v>5.2612462611103377</v>
      </c>
      <c r="AE75" s="53">
        <f t="shared" si="17"/>
        <v>5.3216023247413169</v>
      </c>
      <c r="AF75" s="53">
        <f t="shared" si="17"/>
        <v>5.3216023247413169</v>
      </c>
      <c r="AG75" s="53">
        <f t="shared" si="17"/>
        <v>5.3216023247413169</v>
      </c>
      <c r="AH75" s="53">
        <f t="shared" si="17"/>
        <v>5.2612462611103377</v>
      </c>
      <c r="AI75" s="53">
        <f t="shared" si="17"/>
        <v>5.2612462611103377</v>
      </c>
      <c r="AJ75" s="53">
        <f t="shared" si="17"/>
        <v>5.3216023247413169</v>
      </c>
      <c r="AK75" s="53">
        <f t="shared" si="17"/>
        <v>5.2612462611103377</v>
      </c>
      <c r="AL75" s="53">
        <f t="shared" si="17"/>
        <v>5.2612462611103377</v>
      </c>
      <c r="AM75" s="53">
        <f t="shared" si="17"/>
        <v>5.2612462611103377</v>
      </c>
      <c r="AN75" s="53">
        <f t="shared" si="17"/>
        <v>5.2612462611103377</v>
      </c>
      <c r="AO75" s="53">
        <f t="shared" si="17"/>
        <v>5.2612462611103377</v>
      </c>
      <c r="AP75" s="53">
        <f t="shared" si="17"/>
        <v>4.8093091200000009</v>
      </c>
      <c r="AQ75" s="53">
        <f t="shared" si="17"/>
        <v>5.3216023247413169</v>
      </c>
      <c r="AR75" s="53">
        <f t="shared" si="17"/>
        <v>5.2612462611103377</v>
      </c>
      <c r="AS75" s="53">
        <f t="shared" si="17"/>
        <v>5.2612462611103377</v>
      </c>
      <c r="AT75" s="53">
        <f t="shared" si="17"/>
        <v>5.2612462611103377</v>
      </c>
      <c r="AU75" s="53">
        <f t="shared" si="17"/>
        <v>5.2612462611103377</v>
      </c>
      <c r="AV75" s="53">
        <f t="shared" si="17"/>
        <v>5.2612462611103377</v>
      </c>
      <c r="AW75" s="53">
        <f t="shared" si="17"/>
        <v>5.3216023247413169</v>
      </c>
      <c r="AX75" s="53">
        <f t="shared" si="17"/>
        <v>5.3216023247413169</v>
      </c>
      <c r="AY75" s="53">
        <f t="shared" si="17"/>
        <v>5.3216023247413169</v>
      </c>
      <c r="AZ75" s="53">
        <f t="shared" si="17"/>
        <v>5.2612462611103377</v>
      </c>
      <c r="BA75" s="53">
        <f t="shared" si="17"/>
        <v>5.2612462611103377</v>
      </c>
      <c r="BB75" s="53">
        <f t="shared" si="17"/>
        <v>5.2612462611103377</v>
      </c>
      <c r="BC75" s="53">
        <f t="shared" si="17"/>
        <v>5.3216023247413169</v>
      </c>
      <c r="BD75" s="53">
        <f t="shared" si="17"/>
        <v>5.3216023247413169</v>
      </c>
      <c r="BE75" s="53">
        <f t="shared" si="17"/>
        <v>4.8093091200000009</v>
      </c>
      <c r="BF75" s="53">
        <f t="shared" si="17"/>
        <v>5.2612462611103377</v>
      </c>
      <c r="BG75" s="53">
        <f t="shared" si="17"/>
        <v>5.3216023247413169</v>
      </c>
      <c r="BH75" s="53">
        <f t="shared" si="17"/>
        <v>4.8093091200000009</v>
      </c>
      <c r="BI75" s="53">
        <f t="shared" si="17"/>
        <v>5.3216023247413169</v>
      </c>
      <c r="BJ75" s="53">
        <f t="shared" si="17"/>
        <v>5.2612462611103377</v>
      </c>
      <c r="BK75" s="53">
        <f t="shared" si="17"/>
        <v>5.2612462611103377</v>
      </c>
      <c r="BL75" s="53">
        <f t="shared" si="17"/>
        <v>5.2612462611103377</v>
      </c>
      <c r="BM75" s="53">
        <f t="shared" si="17"/>
        <v>5.3216023247413169</v>
      </c>
      <c r="BN75" s="53">
        <f t="shared" si="17"/>
        <v>5.2612462611103377</v>
      </c>
      <c r="BO75" s="53">
        <f t="shared" si="10"/>
        <v>5.3216023247413169</v>
      </c>
      <c r="BP75" s="53">
        <f t="shared" si="10"/>
        <v>5.3216023247413169</v>
      </c>
      <c r="BQ75" s="53">
        <f t="shared" si="10"/>
        <v>5.3216023247413169</v>
      </c>
      <c r="BR75" s="53">
        <f t="shared" si="10"/>
        <v>5.2612462611103377</v>
      </c>
      <c r="BS75" s="53">
        <f t="shared" si="10"/>
        <v>5.2612462611103377</v>
      </c>
      <c r="BT75" s="53">
        <f t="shared" si="10"/>
        <v>5.2612462611103377</v>
      </c>
      <c r="BU75" s="53">
        <f t="shared" si="10"/>
        <v>5.3216023247413169</v>
      </c>
      <c r="BV75" s="53">
        <f t="shared" si="10"/>
        <v>5.2612462611103377</v>
      </c>
      <c r="BW75" s="53">
        <f t="shared" si="10"/>
        <v>5.3216023247413169</v>
      </c>
      <c r="BX75" s="53">
        <f t="shared" si="10"/>
        <v>5.2612462611103377</v>
      </c>
      <c r="BY75" s="53">
        <f t="shared" si="10"/>
        <v>5.2612462611103377</v>
      </c>
      <c r="BZ75" s="53">
        <f t="shared" si="10"/>
        <v>5.2612462611103377</v>
      </c>
      <c r="CA75" s="53">
        <f t="shared" si="10"/>
        <v>5.3216023247413169</v>
      </c>
      <c r="CB75" s="53">
        <f t="shared" si="10"/>
        <v>5.2612462611103377</v>
      </c>
      <c r="CC75" s="53">
        <f t="shared" si="10"/>
        <v>5.3216023247413169</v>
      </c>
      <c r="CD75" s="53">
        <f t="shared" si="10"/>
        <v>5.3216023247413169</v>
      </c>
      <c r="CE75" s="53">
        <f t="shared" si="10"/>
        <v>5.3216023247413169</v>
      </c>
      <c r="CF75" s="53">
        <f t="shared" si="10"/>
        <v>5.3216023247413169</v>
      </c>
      <c r="CG75" s="53">
        <f t="shared" si="10"/>
        <v>5.2612462611103377</v>
      </c>
      <c r="CH75" s="53">
        <f t="shared" si="10"/>
        <v>5.2612462611103377</v>
      </c>
      <c r="CI75" s="53">
        <f t="shared" si="10"/>
        <v>5.3216023247413169</v>
      </c>
      <c r="CJ75" s="53">
        <f t="shared" si="10"/>
        <v>5.2612462611103377</v>
      </c>
      <c r="CK75" s="53">
        <f t="shared" si="10"/>
        <v>5.3216023247413169</v>
      </c>
      <c r="CL75" s="53">
        <f t="shared" si="10"/>
        <v>5.3216023247413169</v>
      </c>
      <c r="CM75" s="53">
        <f t="shared" si="10"/>
        <v>5.3216023247413169</v>
      </c>
      <c r="CN75" s="53">
        <f t="shared" si="10"/>
        <v>5.2612462611103377</v>
      </c>
      <c r="CO75" s="53">
        <f t="shared" si="10"/>
        <v>5.3216023247413169</v>
      </c>
      <c r="CP75" s="53">
        <f t="shared" si="10"/>
        <v>5.3216023247413169</v>
      </c>
      <c r="CQ75" s="53">
        <f t="shared" si="10"/>
        <v>5.2612462611103377</v>
      </c>
      <c r="CR75" s="53">
        <f t="shared" si="10"/>
        <v>5.3216023247413169</v>
      </c>
      <c r="CS75" s="53">
        <f t="shared" si="10"/>
        <v>5.3216023247413169</v>
      </c>
      <c r="CT75" s="53">
        <f t="shared" si="10"/>
        <v>5.2612462611103377</v>
      </c>
      <c r="CU75" s="53">
        <f t="shared" si="10"/>
        <v>5.3216023247413169</v>
      </c>
      <c r="CV75" s="53">
        <f t="shared" si="10"/>
        <v>5.3216023247413169</v>
      </c>
      <c r="CW75" s="53">
        <f t="shared" si="10"/>
        <v>5.2612462611103377</v>
      </c>
      <c r="CX75" s="53">
        <f t="shared" si="10"/>
        <v>5.2612462611103377</v>
      </c>
      <c r="CY75" s="53">
        <f t="shared" si="10"/>
        <v>5.3216023247413169</v>
      </c>
      <c r="CZ75" s="53">
        <f t="shared" si="10"/>
        <v>5.2612462611103377</v>
      </c>
      <c r="DA75" s="53">
        <f t="shared" si="10"/>
        <v>5.3216023247413169</v>
      </c>
      <c r="DB75" s="53">
        <f t="shared" si="10"/>
        <v>5.3216023247413169</v>
      </c>
      <c r="DC75" s="53">
        <f t="shared" si="10"/>
        <v>5.2612462611103377</v>
      </c>
      <c r="DD75" s="53">
        <f t="shared" si="10"/>
        <v>5.2612462611103377</v>
      </c>
      <c r="DE75" s="53">
        <f t="shared" si="10"/>
        <v>5.3216023247413169</v>
      </c>
      <c r="DF75" s="53">
        <f t="shared" si="10"/>
        <v>5.2612462611103377</v>
      </c>
      <c r="DG75" s="53">
        <f t="shared" si="10"/>
        <v>5.2612462611103377</v>
      </c>
      <c r="DH75" s="53">
        <f t="shared" si="10"/>
        <v>5.2612462611103377</v>
      </c>
      <c r="DI75" s="53">
        <f t="shared" si="10"/>
        <v>5.3216023247413169</v>
      </c>
      <c r="DJ75" s="53">
        <f t="shared" si="10"/>
        <v>5.3216023247413169</v>
      </c>
      <c r="DK75" s="53">
        <f t="shared" si="10"/>
        <v>5.2612462611103377</v>
      </c>
      <c r="DL75" s="53">
        <f t="shared" si="10"/>
        <v>5.2612462611103377</v>
      </c>
      <c r="DM75" s="53">
        <f t="shared" si="10"/>
        <v>5.3216023247413169</v>
      </c>
      <c r="DN75" s="53">
        <f t="shared" si="10"/>
        <v>5.3216023247413169</v>
      </c>
      <c r="DO75" s="53">
        <f t="shared" si="10"/>
        <v>5.2612462611103377</v>
      </c>
      <c r="DP75" s="53">
        <f t="shared" si="10"/>
        <v>5.2612462611103377</v>
      </c>
      <c r="DQ75" s="53">
        <f t="shared" si="10"/>
        <v>5.2612462611103377</v>
      </c>
      <c r="DR75" s="53">
        <f t="shared" si="10"/>
        <v>5.2612462611103377</v>
      </c>
      <c r="DS75" s="53">
        <f t="shared" si="10"/>
        <v>5.2612462611103377</v>
      </c>
      <c r="DT75" s="53">
        <f t="shared" si="10"/>
        <v>5.3216023247413169</v>
      </c>
      <c r="DU75" s="53">
        <f t="shared" si="10"/>
        <v>5.3216023247413169</v>
      </c>
      <c r="DV75" s="53">
        <f t="shared" si="10"/>
        <v>5.3216023247413169</v>
      </c>
      <c r="DW75" s="53">
        <f t="shared" si="10"/>
        <v>5.2612462611103377</v>
      </c>
      <c r="DX75" s="53">
        <f t="shared" si="10"/>
        <v>5.2612462611103377</v>
      </c>
      <c r="DY75" s="53">
        <f t="shared" si="10"/>
        <v>5.3216023247413169</v>
      </c>
      <c r="DZ75" s="53">
        <f t="shared" si="10"/>
        <v>5.3216023247413169</v>
      </c>
      <c r="EA75" s="53">
        <f t="shared" si="11"/>
        <v>5.2612462611103377</v>
      </c>
      <c r="EB75" s="53">
        <f t="shared" si="11"/>
        <v>5.2612462611103377</v>
      </c>
      <c r="EC75" s="53">
        <f t="shared" si="11"/>
        <v>5.2612462611103377</v>
      </c>
      <c r="ED75" s="53">
        <f t="shared" si="11"/>
        <v>5.3216023247413169</v>
      </c>
      <c r="EE75" s="53">
        <f t="shared" si="11"/>
        <v>5.3216023247413169</v>
      </c>
      <c r="EF75" s="53">
        <f t="shared" si="11"/>
        <v>5.2612462611103377</v>
      </c>
      <c r="EG75" s="53">
        <f t="shared" si="11"/>
        <v>5.2612462611103377</v>
      </c>
      <c r="EH75" s="53">
        <f t="shared" si="11"/>
        <v>5.2612462611103377</v>
      </c>
      <c r="EI75" s="53">
        <f t="shared" si="11"/>
        <v>5.3216023247413169</v>
      </c>
      <c r="EJ75" s="53">
        <f t="shared" si="11"/>
        <v>5.3216023247413169</v>
      </c>
      <c r="EK75" s="53">
        <f t="shared" si="11"/>
        <v>5.3216023247413169</v>
      </c>
      <c r="EL75" s="53">
        <f t="shared" si="11"/>
        <v>5.3216023247413169</v>
      </c>
      <c r="EM75" s="53">
        <f t="shared" si="11"/>
        <v>5.2612462611103377</v>
      </c>
      <c r="EN75" s="53">
        <f t="shared" si="11"/>
        <v>5.2612462611103377</v>
      </c>
      <c r="EO75" s="53">
        <f t="shared" si="11"/>
        <v>5.3216023247413169</v>
      </c>
      <c r="EP75" s="53">
        <f t="shared" si="11"/>
        <v>5.2612462611103377</v>
      </c>
      <c r="EQ75" s="53">
        <f t="shared" si="11"/>
        <v>5.3216023247413169</v>
      </c>
      <c r="ER75" s="53">
        <f t="shared" si="11"/>
        <v>5.3216023247413169</v>
      </c>
      <c r="ES75" s="53">
        <f t="shared" si="11"/>
        <v>5.2612462611103377</v>
      </c>
      <c r="ET75" s="53">
        <f t="shared" si="11"/>
        <v>5.2612462611103377</v>
      </c>
      <c r="EU75" s="53">
        <f t="shared" si="11"/>
        <v>5.3216023247413169</v>
      </c>
      <c r="EV75" s="53">
        <f t="shared" si="11"/>
        <v>5.2612462611103377</v>
      </c>
      <c r="EW75" s="53">
        <f t="shared" si="11"/>
        <v>5.3216023247413169</v>
      </c>
      <c r="EX75" s="53">
        <f t="shared" si="11"/>
        <v>5.3216023247413169</v>
      </c>
      <c r="EY75" s="53">
        <f t="shared" si="11"/>
        <v>5.3216023247413169</v>
      </c>
      <c r="EZ75" s="53">
        <f t="shared" si="11"/>
        <v>5.3216023247413169</v>
      </c>
      <c r="FA75" s="53">
        <f t="shared" si="11"/>
        <v>5.2612462611103377</v>
      </c>
      <c r="FB75" s="53">
        <f t="shared" si="11"/>
        <v>5.3216023247413169</v>
      </c>
      <c r="FC75" s="53">
        <f t="shared" si="11"/>
        <v>4.8093091200000009</v>
      </c>
      <c r="FD75" s="53">
        <f t="shared" si="11"/>
        <v>5.3216023247413169</v>
      </c>
      <c r="FE75" s="53">
        <f t="shared" si="11"/>
        <v>5.2612462611103377</v>
      </c>
      <c r="FF75" s="53">
        <f t="shared" si="11"/>
        <v>5.2612462611103377</v>
      </c>
      <c r="FG75" s="53">
        <f t="shared" si="11"/>
        <v>5.2612462611103377</v>
      </c>
      <c r="FH75" s="53">
        <f t="shared" si="11"/>
        <v>5.2612462611103377</v>
      </c>
      <c r="FI75" s="53">
        <f t="shared" si="11"/>
        <v>5.2612462611103377</v>
      </c>
      <c r="FJ75" s="53">
        <f t="shared" si="11"/>
        <v>5.3216023247413169</v>
      </c>
      <c r="FK75" s="53">
        <f t="shared" si="11"/>
        <v>5.3216023247413169</v>
      </c>
      <c r="FL75" s="53">
        <f t="shared" si="11"/>
        <v>5.2612462611103377</v>
      </c>
      <c r="FM75" s="53">
        <f t="shared" si="11"/>
        <v>5.2612462611103377</v>
      </c>
      <c r="FN75" s="53">
        <f t="shared" si="11"/>
        <v>5.2612462611103377</v>
      </c>
      <c r="FO75" s="53">
        <f t="shared" si="11"/>
        <v>5.2612462611103377</v>
      </c>
      <c r="FP75" s="53">
        <f t="shared" si="11"/>
        <v>5.2612462611103377</v>
      </c>
      <c r="FQ75" s="53">
        <f t="shared" si="11"/>
        <v>5.3216023247413169</v>
      </c>
      <c r="FR75" s="53">
        <f t="shared" si="11"/>
        <v>5.3216023247413169</v>
      </c>
      <c r="FS75" s="53">
        <f t="shared" si="11"/>
        <v>5.2612462611103377</v>
      </c>
      <c r="FT75" s="53">
        <f t="shared" si="11"/>
        <v>5.2612462611103377</v>
      </c>
      <c r="FU75" s="53">
        <f t="shared" si="11"/>
        <v>5.2612462611103377</v>
      </c>
      <c r="FV75" s="53">
        <f t="shared" si="11"/>
        <v>5.2612462611103377</v>
      </c>
      <c r="FW75" s="53">
        <f t="shared" si="11"/>
        <v>5.2612462611103377</v>
      </c>
      <c r="FX75" s="53">
        <f t="shared" si="11"/>
        <v>5.2612462611103377</v>
      </c>
      <c r="FY75" s="53">
        <f t="shared" si="11"/>
        <v>5.2612462611103377</v>
      </c>
      <c r="FZ75" s="53">
        <f t="shared" si="11"/>
        <v>5.2612462611103377</v>
      </c>
      <c r="GA75" s="53">
        <f t="shared" si="11"/>
        <v>5.2612462611103377</v>
      </c>
      <c r="GB75" s="53">
        <f t="shared" si="11"/>
        <v>5.2612462611103377</v>
      </c>
      <c r="GC75" s="53">
        <f t="shared" si="11"/>
        <v>4.8093091200000009</v>
      </c>
      <c r="GD75" s="53">
        <f t="shared" si="11"/>
        <v>5.3216023247413169</v>
      </c>
      <c r="GE75" s="53">
        <f t="shared" si="11"/>
        <v>5.3216023247413169</v>
      </c>
      <c r="GF75" s="53">
        <f t="shared" si="11"/>
        <v>5.2612462611103377</v>
      </c>
      <c r="GG75" s="53">
        <f t="shared" si="11"/>
        <v>5.3216023247413169</v>
      </c>
      <c r="GH75" s="53">
        <f t="shared" si="11"/>
        <v>5.2612462611103377</v>
      </c>
      <c r="GI75" s="53">
        <f t="shared" si="11"/>
        <v>5.3216023247413169</v>
      </c>
      <c r="GJ75" s="53">
        <f t="shared" si="11"/>
        <v>5.2612462611103377</v>
      </c>
      <c r="GK75" s="53">
        <f t="shared" si="11"/>
        <v>5.2612462611103377</v>
      </c>
      <c r="GL75" s="53">
        <f t="shared" si="11"/>
        <v>5.2612462611103377</v>
      </c>
      <c r="GM75" s="53">
        <f t="shared" si="12"/>
        <v>5.2612462611103377</v>
      </c>
      <c r="GN75" s="53">
        <f t="shared" si="12"/>
        <v>5.3216023247413169</v>
      </c>
      <c r="GO75" s="53">
        <f t="shared" si="12"/>
        <v>5.2612462611103377</v>
      </c>
      <c r="GP75" s="53">
        <f t="shared" si="12"/>
        <v>5.2612462611103377</v>
      </c>
      <c r="GQ75" s="53">
        <f t="shared" si="12"/>
        <v>5.2612462611103377</v>
      </c>
      <c r="GR75" s="53">
        <f t="shared" si="12"/>
        <v>5.3216023247413169</v>
      </c>
      <c r="GS75" s="53">
        <f t="shared" si="12"/>
        <v>5.3216023247413169</v>
      </c>
      <c r="GT75" s="53">
        <f t="shared" si="12"/>
        <v>5.3216023247413169</v>
      </c>
      <c r="GU75" s="53">
        <f t="shared" si="12"/>
        <v>5.2612462611103377</v>
      </c>
      <c r="GV75" s="53">
        <f t="shared" si="12"/>
        <v>5.3216023247413169</v>
      </c>
      <c r="GW75" s="53">
        <f t="shared" si="12"/>
        <v>5.3216023247413169</v>
      </c>
      <c r="GX75" s="53">
        <f t="shared" si="12"/>
        <v>5.2612462611103377</v>
      </c>
      <c r="GY75" s="53">
        <f t="shared" si="12"/>
        <v>5.3216023247413169</v>
      </c>
      <c r="GZ75" s="53">
        <f t="shared" si="12"/>
        <v>5.3216023247413169</v>
      </c>
      <c r="HA75" s="53">
        <f t="shared" si="12"/>
        <v>5.3216023247413169</v>
      </c>
      <c r="HB75" s="53">
        <f t="shared" si="12"/>
        <v>5.3216023247413169</v>
      </c>
      <c r="HC75" s="53">
        <f t="shared" si="12"/>
        <v>5.3216023247413169</v>
      </c>
      <c r="HD75" s="53">
        <f t="shared" si="12"/>
        <v>5.3216023247413169</v>
      </c>
      <c r="HE75" s="53">
        <f t="shared" si="12"/>
        <v>5.2612462611103377</v>
      </c>
      <c r="HF75" s="53">
        <f t="shared" si="12"/>
        <v>5.3216023247413169</v>
      </c>
      <c r="HG75" s="53">
        <f t="shared" si="12"/>
        <v>5.2612462611103377</v>
      </c>
      <c r="HH75" s="53">
        <f t="shared" si="12"/>
        <v>5.2612462611103377</v>
      </c>
      <c r="HI75" s="53">
        <f t="shared" si="12"/>
        <v>5.2612462611103377</v>
      </c>
      <c r="HJ75" s="53">
        <f t="shared" si="12"/>
        <v>5.2612462611103377</v>
      </c>
      <c r="HK75" s="53">
        <f t="shared" si="12"/>
        <v>5.3216023247413169</v>
      </c>
      <c r="HL75" s="53">
        <f t="shared" si="12"/>
        <v>5.2612462611103377</v>
      </c>
      <c r="HM75" s="53">
        <f t="shared" si="12"/>
        <v>5.3216023247413169</v>
      </c>
      <c r="HN75" s="53">
        <f t="shared" si="12"/>
        <v>5.2612462611103377</v>
      </c>
      <c r="HO75" s="53">
        <f t="shared" si="12"/>
        <v>5.2612462611103377</v>
      </c>
      <c r="HP75" s="53">
        <f t="shared" si="12"/>
        <v>5.3216023247413169</v>
      </c>
      <c r="HQ75" s="53">
        <f t="shared" si="12"/>
        <v>5.3216023247413169</v>
      </c>
      <c r="HR75" s="53">
        <f t="shared" si="12"/>
        <v>5.3216023247413169</v>
      </c>
      <c r="HS75" s="53">
        <f t="shared" si="12"/>
        <v>5.3216023247413169</v>
      </c>
      <c r="HT75" s="53">
        <f t="shared" si="12"/>
        <v>5.3216023247413169</v>
      </c>
      <c r="HU75" s="53">
        <f t="shared" si="12"/>
        <v>5.3216023247413169</v>
      </c>
      <c r="HV75" s="53">
        <f t="shared" si="12"/>
        <v>5.3216023247413169</v>
      </c>
      <c r="HW75" s="53">
        <f t="shared" si="12"/>
        <v>5.3216023247413169</v>
      </c>
      <c r="HX75" s="53">
        <f t="shared" si="12"/>
        <v>4.8093091200000009</v>
      </c>
      <c r="HY75" s="53">
        <f t="shared" si="12"/>
        <v>5.2612462611103377</v>
      </c>
      <c r="HZ75" s="53">
        <f t="shared" si="12"/>
        <v>4.8093091200000009</v>
      </c>
      <c r="IA75" s="53">
        <f t="shared" si="12"/>
        <v>5.2612462611103377</v>
      </c>
      <c r="IB75" s="53">
        <f t="shared" si="12"/>
        <v>5.3216023247413169</v>
      </c>
      <c r="IC75" s="53">
        <f t="shared" si="12"/>
        <v>5.3216023247413169</v>
      </c>
      <c r="ID75" s="53">
        <f t="shared" si="12"/>
        <v>5.3216023247413169</v>
      </c>
      <c r="IE75" s="53">
        <f t="shared" si="12"/>
        <v>5.3216023247413169</v>
      </c>
      <c r="IF75" s="53">
        <f t="shared" si="12"/>
        <v>5.3216023247413169</v>
      </c>
      <c r="IG75" s="53">
        <f t="shared" si="12"/>
        <v>5.2612462611103377</v>
      </c>
      <c r="IH75" s="53">
        <f t="shared" si="12"/>
        <v>5.2612462611103377</v>
      </c>
      <c r="II75" s="53">
        <f t="shared" si="12"/>
        <v>5.2612462611103377</v>
      </c>
      <c r="IJ75" s="53">
        <f t="shared" si="12"/>
        <v>5.2612462611103377</v>
      </c>
      <c r="IK75" s="53">
        <f t="shared" si="12"/>
        <v>5.3216023247413169</v>
      </c>
      <c r="IL75" s="53">
        <f t="shared" si="12"/>
        <v>5.3216023247413169</v>
      </c>
      <c r="IM75" s="53">
        <f t="shared" si="12"/>
        <v>5.3216023247413169</v>
      </c>
      <c r="IN75" s="53">
        <f t="shared" si="12"/>
        <v>5.2612462611103377</v>
      </c>
      <c r="IO75" s="53">
        <f t="shared" si="12"/>
        <v>5.2612462611103377</v>
      </c>
      <c r="IP75" s="53">
        <f t="shared" si="12"/>
        <v>5.3216023247413169</v>
      </c>
      <c r="IQ75" s="53">
        <f t="shared" si="12"/>
        <v>5.3216023247413169</v>
      </c>
      <c r="IR75" s="53">
        <f t="shared" si="12"/>
        <v>5.3216023247413169</v>
      </c>
      <c r="IS75" s="53">
        <f t="shared" si="12"/>
        <v>5.2612462611103377</v>
      </c>
      <c r="IT75" s="53">
        <f t="shared" si="12"/>
        <v>5.3216023247413169</v>
      </c>
      <c r="IU75" s="53">
        <f t="shared" si="12"/>
        <v>5.3216023247413169</v>
      </c>
      <c r="IV75" s="53">
        <f t="shared" si="12"/>
        <v>5.2612462611103377</v>
      </c>
      <c r="IW75" s="53">
        <f t="shared" si="12"/>
        <v>5.2612462611103377</v>
      </c>
      <c r="IX75" s="53">
        <f t="shared" si="12"/>
        <v>5.2612462611103377</v>
      </c>
      <c r="IY75" s="53">
        <f t="shared" si="13"/>
        <v>5.3216023247413169</v>
      </c>
      <c r="IZ75" s="53">
        <f t="shared" si="13"/>
        <v>5.2612462611103377</v>
      </c>
      <c r="JA75" s="53">
        <f t="shared" si="13"/>
        <v>4.8093091200000009</v>
      </c>
      <c r="JB75" s="53">
        <f t="shared" si="13"/>
        <v>5.2612462611103377</v>
      </c>
      <c r="JC75" s="53">
        <f t="shared" si="13"/>
        <v>5.3216023247413169</v>
      </c>
      <c r="JD75" s="53">
        <f t="shared" si="13"/>
        <v>5.2612462611103377</v>
      </c>
      <c r="JE75" s="53">
        <f t="shared" si="13"/>
        <v>5.2612462611103377</v>
      </c>
      <c r="JF75" s="53">
        <f t="shared" si="13"/>
        <v>5.3216023247413169</v>
      </c>
      <c r="JG75" s="53">
        <f t="shared" si="13"/>
        <v>5.2612462611103377</v>
      </c>
      <c r="JH75" s="53">
        <f t="shared" si="13"/>
        <v>5.2612462611103377</v>
      </c>
      <c r="JI75" s="53">
        <f t="shared" si="13"/>
        <v>5.2612462611103377</v>
      </c>
      <c r="JJ75" s="53">
        <f t="shared" si="13"/>
        <v>5.3216023247413169</v>
      </c>
      <c r="JK75" s="53">
        <f t="shared" si="13"/>
        <v>5.3216023247413169</v>
      </c>
      <c r="JL75" s="53">
        <f t="shared" si="13"/>
        <v>5.3216023247413169</v>
      </c>
      <c r="JM75" s="53">
        <f t="shared" si="13"/>
        <v>5.3216023247413169</v>
      </c>
      <c r="JN75" s="53">
        <f t="shared" si="13"/>
        <v>5.2612462611103377</v>
      </c>
      <c r="JO75" s="53">
        <f t="shared" si="13"/>
        <v>5.2612462611103377</v>
      </c>
      <c r="JP75" s="53">
        <f t="shared" si="13"/>
        <v>5.3216023247413169</v>
      </c>
      <c r="JQ75" s="53">
        <f t="shared" si="13"/>
        <v>5.3216023247413169</v>
      </c>
      <c r="JR75" s="53">
        <f t="shared" si="13"/>
        <v>5.2612462611103377</v>
      </c>
      <c r="JS75" s="53">
        <f t="shared" si="13"/>
        <v>5.3216023247413169</v>
      </c>
      <c r="JT75" s="53">
        <f t="shared" si="13"/>
        <v>5.3216023247413169</v>
      </c>
      <c r="JU75" s="53">
        <f t="shared" si="13"/>
        <v>5.3216023247413169</v>
      </c>
      <c r="JV75" s="53">
        <f t="shared" si="13"/>
        <v>5.2612462611103377</v>
      </c>
      <c r="JW75" s="53">
        <f t="shared" si="13"/>
        <v>5.3216023247413169</v>
      </c>
      <c r="JX75" s="53">
        <f t="shared" si="13"/>
        <v>5.3216023247413169</v>
      </c>
      <c r="JY75" s="53">
        <f t="shared" si="13"/>
        <v>5.3216023247413169</v>
      </c>
      <c r="JZ75" s="53">
        <f t="shared" si="13"/>
        <v>5.2612462611103377</v>
      </c>
      <c r="KA75" s="53">
        <f t="shared" si="13"/>
        <v>5.2612462611103377</v>
      </c>
      <c r="KB75" s="53">
        <f t="shared" si="13"/>
        <v>5.3216023247413169</v>
      </c>
      <c r="KC75" s="53">
        <f t="shared" si="13"/>
        <v>5.2612462611103377</v>
      </c>
      <c r="KD75" s="53">
        <f t="shared" si="13"/>
        <v>5.2612462611103377</v>
      </c>
      <c r="KE75" s="53">
        <f t="shared" si="13"/>
        <v>5.2612462611103377</v>
      </c>
      <c r="KF75" s="53">
        <f t="shared" si="13"/>
        <v>5.3216023247413169</v>
      </c>
      <c r="KG75" s="53">
        <f t="shared" si="13"/>
        <v>5.2612462611103377</v>
      </c>
      <c r="KH75" s="53">
        <f t="shared" si="13"/>
        <v>5.3216023247413169</v>
      </c>
      <c r="KI75" s="53">
        <f t="shared" si="13"/>
        <v>5.2612462611103377</v>
      </c>
      <c r="KJ75" s="53">
        <f t="shared" si="13"/>
        <v>5.3216023247413169</v>
      </c>
      <c r="KK75" s="53">
        <f t="shared" si="13"/>
        <v>5.2612462611103377</v>
      </c>
      <c r="KL75" s="53">
        <f t="shared" si="13"/>
        <v>5.3216023247413169</v>
      </c>
      <c r="KM75" s="53">
        <f t="shared" si="13"/>
        <v>5.3216023247413169</v>
      </c>
      <c r="KN75" s="53">
        <f t="shared" si="13"/>
        <v>5.3216023247413169</v>
      </c>
      <c r="KO75" s="53">
        <f t="shared" si="13"/>
        <v>5.2612462611103377</v>
      </c>
      <c r="KP75" s="53">
        <f t="shared" si="13"/>
        <v>5.3216023247413169</v>
      </c>
      <c r="KQ75" s="53">
        <f t="shared" si="13"/>
        <v>5.2612462611103377</v>
      </c>
      <c r="KR75" s="53">
        <f t="shared" si="13"/>
        <v>5.3216023247413169</v>
      </c>
      <c r="KS75" s="53">
        <f t="shared" si="13"/>
        <v>5.2612462611103377</v>
      </c>
      <c r="KT75" s="53">
        <f t="shared" si="13"/>
        <v>5.2612462611103377</v>
      </c>
      <c r="KU75" s="53">
        <f t="shared" si="13"/>
        <v>5.3216023247413169</v>
      </c>
      <c r="KV75" s="53">
        <f t="shared" si="13"/>
        <v>5.3216023247413169</v>
      </c>
      <c r="KW75" s="53">
        <f t="shared" si="13"/>
        <v>5.2612462611103377</v>
      </c>
      <c r="KX75" s="53">
        <f t="shared" si="13"/>
        <v>5.2612462611103377</v>
      </c>
      <c r="KY75" s="53">
        <f t="shared" si="13"/>
        <v>5.2612462611103377</v>
      </c>
      <c r="KZ75" s="53">
        <f t="shared" si="13"/>
        <v>5.2612462611103377</v>
      </c>
      <c r="LA75" s="53">
        <f t="shared" si="13"/>
        <v>5.2612462611103377</v>
      </c>
      <c r="LB75" s="53">
        <f t="shared" si="13"/>
        <v>5.3216023247413169</v>
      </c>
      <c r="LC75" s="53">
        <f t="shared" si="13"/>
        <v>5.2612462611103377</v>
      </c>
      <c r="LD75" s="53">
        <f t="shared" si="13"/>
        <v>5.3216023247413169</v>
      </c>
      <c r="LE75" s="53">
        <f t="shared" si="13"/>
        <v>5.3216023247413169</v>
      </c>
      <c r="LF75" s="53">
        <f t="shared" si="13"/>
        <v>5.2612462611103377</v>
      </c>
      <c r="LG75" s="53">
        <f t="shared" si="13"/>
        <v>5.2612462611103377</v>
      </c>
      <c r="LH75" s="53">
        <f t="shared" si="13"/>
        <v>5.2612462611103377</v>
      </c>
      <c r="LI75" s="53">
        <f t="shared" si="13"/>
        <v>5.2612462611103377</v>
      </c>
      <c r="LJ75" s="53">
        <f t="shared" si="13"/>
        <v>5.3216023247413169</v>
      </c>
      <c r="LK75" s="53">
        <f t="shared" si="14"/>
        <v>5.3216023247413169</v>
      </c>
      <c r="LL75" s="53">
        <f t="shared" si="14"/>
        <v>5.2612462611103377</v>
      </c>
      <c r="LM75" s="53">
        <f t="shared" si="14"/>
        <v>5.2612462611103377</v>
      </c>
      <c r="LN75" s="53">
        <f t="shared" si="14"/>
        <v>5.2612462611103377</v>
      </c>
      <c r="LO75" s="53">
        <f t="shared" si="14"/>
        <v>5.2612462611103377</v>
      </c>
      <c r="LP75" s="53">
        <f t="shared" si="14"/>
        <v>5.2612462611103377</v>
      </c>
      <c r="LQ75" s="53">
        <f t="shared" si="14"/>
        <v>5.2612462611103377</v>
      </c>
      <c r="LR75" s="53">
        <f t="shared" si="14"/>
        <v>5.3216023247413169</v>
      </c>
      <c r="LS75" s="53">
        <f t="shared" si="14"/>
        <v>5.2612462611103377</v>
      </c>
      <c r="LT75" s="53">
        <f t="shared" si="14"/>
        <v>5.2612462611103377</v>
      </c>
      <c r="LU75" s="53">
        <f t="shared" si="14"/>
        <v>5.3216023247413169</v>
      </c>
      <c r="LV75" s="53">
        <f t="shared" si="14"/>
        <v>5.3216023247413169</v>
      </c>
      <c r="LW75" s="53">
        <f t="shared" si="14"/>
        <v>5.2612462611103377</v>
      </c>
      <c r="LX75" s="53">
        <f t="shared" si="14"/>
        <v>5.3216023247413169</v>
      </c>
      <c r="LY75" s="53">
        <f t="shared" si="14"/>
        <v>5.3216023247413169</v>
      </c>
      <c r="LZ75" s="53">
        <f t="shared" si="14"/>
        <v>5.2612462611103377</v>
      </c>
      <c r="MA75" s="53">
        <f t="shared" si="14"/>
        <v>5.3216023247413169</v>
      </c>
      <c r="MB75" s="53">
        <f t="shared" si="14"/>
        <v>5.3216023247413169</v>
      </c>
      <c r="MC75" s="53">
        <f t="shared" si="14"/>
        <v>5.2612462611103377</v>
      </c>
      <c r="MD75" s="53">
        <f t="shared" si="14"/>
        <v>5.3216023247413169</v>
      </c>
      <c r="ME75" s="53">
        <f t="shared" si="14"/>
        <v>5.2612462611103377</v>
      </c>
      <c r="MF75" s="53">
        <f t="shared" si="14"/>
        <v>5.3216023247413169</v>
      </c>
      <c r="MG75" s="53">
        <f t="shared" si="14"/>
        <v>5.2612462611103377</v>
      </c>
      <c r="MH75" s="53">
        <f t="shared" si="14"/>
        <v>5.3216023247413169</v>
      </c>
      <c r="MI75" s="53">
        <f t="shared" si="14"/>
        <v>5.2612462611103377</v>
      </c>
      <c r="MJ75" s="53">
        <f t="shared" si="14"/>
        <v>5.2612462611103377</v>
      </c>
      <c r="MK75" s="53">
        <f t="shared" si="14"/>
        <v>5.2612462611103377</v>
      </c>
      <c r="ML75" s="53">
        <f t="shared" si="14"/>
        <v>5.3216023247413169</v>
      </c>
      <c r="MM75" s="53">
        <f t="shared" si="14"/>
        <v>5.2612462611103377</v>
      </c>
      <c r="MN75" s="53">
        <f t="shared" si="14"/>
        <v>5.3216023247413169</v>
      </c>
      <c r="MO75" s="53">
        <f t="shared" si="14"/>
        <v>5.3216023247413169</v>
      </c>
      <c r="MP75" s="53">
        <f t="shared" si="14"/>
        <v>5.2612462611103377</v>
      </c>
      <c r="MQ75" s="53">
        <f t="shared" si="14"/>
        <v>5.2612462611103377</v>
      </c>
      <c r="MR75" s="53">
        <f t="shared" si="14"/>
        <v>5.2612462611103377</v>
      </c>
      <c r="MS75" s="53">
        <f t="shared" si="14"/>
        <v>5.3216023247413169</v>
      </c>
      <c r="MT75" s="53">
        <f t="shared" si="14"/>
        <v>5.2612462611103377</v>
      </c>
      <c r="MU75" s="53">
        <f t="shared" si="14"/>
        <v>5.2612462611103377</v>
      </c>
      <c r="MV75" s="53">
        <f t="shared" si="14"/>
        <v>5.3216023247413169</v>
      </c>
      <c r="MW75" s="53">
        <f t="shared" si="14"/>
        <v>5.3216023247413169</v>
      </c>
      <c r="MX75" s="53">
        <f t="shared" si="14"/>
        <v>5.3216023247413169</v>
      </c>
      <c r="MY75" s="53">
        <f t="shared" si="14"/>
        <v>5.2612462611103377</v>
      </c>
      <c r="MZ75" s="53">
        <f t="shared" si="14"/>
        <v>5.3216023247413169</v>
      </c>
      <c r="NA75" s="53">
        <f t="shared" si="14"/>
        <v>5.2612462611103377</v>
      </c>
      <c r="NB75" s="53">
        <f t="shared" si="14"/>
        <v>5.3216023247413169</v>
      </c>
      <c r="NC75" s="53">
        <f t="shared" si="14"/>
        <v>5.2612462611103377</v>
      </c>
      <c r="ND75" s="53">
        <f t="shared" si="14"/>
        <v>5.2612462611103377</v>
      </c>
      <c r="NE75" s="53">
        <f t="shared" si="14"/>
        <v>5.2612462611103377</v>
      </c>
      <c r="NF75" s="53">
        <f t="shared" si="14"/>
        <v>5.3216023247413169</v>
      </c>
      <c r="NG75" s="53">
        <f t="shared" si="14"/>
        <v>5.3216023247413169</v>
      </c>
      <c r="NH75" s="53">
        <f t="shared" si="14"/>
        <v>5.3216023247413169</v>
      </c>
      <c r="NI75" s="53">
        <f t="shared" si="14"/>
        <v>5.2612462611103377</v>
      </c>
      <c r="NJ75" s="53">
        <f t="shared" si="14"/>
        <v>5.2612462611103377</v>
      </c>
      <c r="NK75" s="53">
        <f t="shared" si="14"/>
        <v>5.2612462611103377</v>
      </c>
      <c r="NL75" s="53">
        <f t="shared" si="14"/>
        <v>5.2612462611103377</v>
      </c>
      <c r="NM75" s="53">
        <f t="shared" si="14"/>
        <v>5.3216023247413169</v>
      </c>
      <c r="NN75" s="53">
        <f t="shared" si="14"/>
        <v>5.3216023247413169</v>
      </c>
      <c r="NO75" s="53">
        <f t="shared" si="14"/>
        <v>5.3216023247413169</v>
      </c>
      <c r="NP75" s="53">
        <f t="shared" si="14"/>
        <v>5.2612462611103377</v>
      </c>
      <c r="NQ75" s="53">
        <f t="shared" si="14"/>
        <v>5.3216023247413169</v>
      </c>
      <c r="NR75" s="53">
        <f t="shared" si="14"/>
        <v>5.3216023247413169</v>
      </c>
      <c r="NS75" s="53">
        <f t="shared" si="14"/>
        <v>5.3216023247413169</v>
      </c>
      <c r="NT75" s="53">
        <f t="shared" si="14"/>
        <v>5.3216023247413169</v>
      </c>
      <c r="NU75" s="53">
        <f t="shared" si="14"/>
        <v>5.3216023247413169</v>
      </c>
      <c r="NV75" s="53">
        <f t="shared" si="14"/>
        <v>5.3216023247413169</v>
      </c>
      <c r="NW75" s="53">
        <f t="shared" si="15"/>
        <v>5.2612462611103377</v>
      </c>
      <c r="NX75" s="53">
        <f t="shared" si="15"/>
        <v>5.3216023247413169</v>
      </c>
      <c r="NY75" s="53">
        <f t="shared" si="15"/>
        <v>5.2612462611103377</v>
      </c>
      <c r="NZ75" s="53">
        <f t="shared" si="15"/>
        <v>5.3216023247413169</v>
      </c>
      <c r="OA75" s="53">
        <f t="shared" si="15"/>
        <v>5.2612462611103377</v>
      </c>
      <c r="OB75" s="53">
        <f t="shared" si="15"/>
        <v>5.2612462611103377</v>
      </c>
      <c r="OC75" s="53">
        <f t="shared" si="15"/>
        <v>5.3216023247413169</v>
      </c>
      <c r="OD75" s="53">
        <f t="shared" si="15"/>
        <v>5.2612462611103377</v>
      </c>
      <c r="OE75" s="53">
        <f t="shared" si="15"/>
        <v>5.2612462611103377</v>
      </c>
      <c r="OF75" s="53">
        <f t="shared" si="15"/>
        <v>5.2612462611103377</v>
      </c>
      <c r="OG75" s="53">
        <f t="shared" si="15"/>
        <v>5.3216023247413169</v>
      </c>
      <c r="OH75" s="53">
        <f t="shared" si="15"/>
        <v>5.2612462611103377</v>
      </c>
      <c r="OI75" s="53">
        <f t="shared" si="15"/>
        <v>5.3216023247413169</v>
      </c>
      <c r="OJ75" s="53">
        <f t="shared" si="15"/>
        <v>5.3216023247413169</v>
      </c>
      <c r="OK75" s="53">
        <f t="shared" si="15"/>
        <v>4.8093091200000009</v>
      </c>
      <c r="OL75" s="53">
        <f t="shared" si="15"/>
        <v>5.3216023247413169</v>
      </c>
      <c r="OM75" s="53">
        <f t="shared" si="15"/>
        <v>5.2612462611103377</v>
      </c>
      <c r="ON75" s="53">
        <f t="shared" si="15"/>
        <v>5.2612462611103377</v>
      </c>
      <c r="OO75" s="53">
        <f t="shared" si="15"/>
        <v>5.2612462611103377</v>
      </c>
      <c r="OP75" s="53">
        <f t="shared" si="15"/>
        <v>5.2612462611103377</v>
      </c>
      <c r="OQ75" s="53">
        <f t="shared" si="15"/>
        <v>5.3216023247413169</v>
      </c>
      <c r="OR75" s="53">
        <f t="shared" si="15"/>
        <v>5.2612462611103377</v>
      </c>
      <c r="OS75" s="53">
        <f t="shared" si="15"/>
        <v>5.3216023247413169</v>
      </c>
      <c r="OT75" s="53">
        <f t="shared" si="15"/>
        <v>5.3216023247413169</v>
      </c>
      <c r="OU75" s="53">
        <f t="shared" si="15"/>
        <v>5.2612462611103377</v>
      </c>
      <c r="OV75" s="53">
        <f t="shared" si="15"/>
        <v>5.3216023247413169</v>
      </c>
      <c r="OW75" s="53">
        <f t="shared" si="15"/>
        <v>5.2612462611103377</v>
      </c>
      <c r="OX75" s="53">
        <f t="shared" si="15"/>
        <v>5.3216023247413169</v>
      </c>
      <c r="OY75" s="53">
        <f t="shared" si="15"/>
        <v>5.2612462611103377</v>
      </c>
      <c r="OZ75" s="53">
        <f t="shared" si="15"/>
        <v>5.3216023247413169</v>
      </c>
      <c r="PA75" s="53">
        <f t="shared" si="15"/>
        <v>5.2612462611103377</v>
      </c>
      <c r="PB75" s="53">
        <f t="shared" si="15"/>
        <v>5.3216023247413169</v>
      </c>
      <c r="PC75" s="53">
        <f t="shared" si="15"/>
        <v>5.3216023247413169</v>
      </c>
      <c r="PD75" s="53">
        <f t="shared" si="15"/>
        <v>5.2612462611103377</v>
      </c>
      <c r="PE75" s="53">
        <f t="shared" si="15"/>
        <v>5.2612462611103377</v>
      </c>
      <c r="PF75" s="53">
        <f t="shared" si="15"/>
        <v>5.3216023247413169</v>
      </c>
      <c r="PG75" s="53">
        <f t="shared" si="15"/>
        <v>5.2612462611103377</v>
      </c>
      <c r="PH75" s="53">
        <f t="shared" si="15"/>
        <v>5.2612462611103377</v>
      </c>
      <c r="PI75" s="53">
        <f t="shared" si="15"/>
        <v>5.2612462611103377</v>
      </c>
      <c r="PJ75" s="53">
        <f t="shared" si="15"/>
        <v>5.2612462611103377</v>
      </c>
      <c r="PK75" s="53">
        <f t="shared" si="15"/>
        <v>5.3216023247413169</v>
      </c>
      <c r="PL75" s="53">
        <f t="shared" si="15"/>
        <v>5.3216023247413169</v>
      </c>
      <c r="PM75" s="53">
        <f t="shared" si="15"/>
        <v>5.3216023247413169</v>
      </c>
      <c r="PN75" s="53">
        <f t="shared" si="15"/>
        <v>5.3216023247413169</v>
      </c>
      <c r="PO75" s="53">
        <f t="shared" si="15"/>
        <v>5.2612462611103377</v>
      </c>
      <c r="PP75" s="53">
        <f t="shared" si="15"/>
        <v>5.3216023247413169</v>
      </c>
      <c r="PQ75" s="53">
        <f t="shared" si="15"/>
        <v>5.2612462611103377</v>
      </c>
      <c r="PR75" s="53">
        <f t="shared" si="15"/>
        <v>5.2612462611103377</v>
      </c>
      <c r="PS75" s="53">
        <f t="shared" si="15"/>
        <v>5.2612462611103377</v>
      </c>
      <c r="PT75" s="53">
        <f t="shared" si="15"/>
        <v>5.2612462611103377</v>
      </c>
      <c r="PU75" s="53">
        <f t="shared" si="15"/>
        <v>5.2612462611103377</v>
      </c>
      <c r="PV75" s="53">
        <f t="shared" si="15"/>
        <v>5.2612462611103377</v>
      </c>
      <c r="PW75" s="53">
        <f t="shared" si="15"/>
        <v>5.3216023247413169</v>
      </c>
      <c r="PX75" s="53">
        <f t="shared" si="15"/>
        <v>5.3216023247413169</v>
      </c>
      <c r="PY75" s="53">
        <f t="shared" si="15"/>
        <v>5.2612462611103377</v>
      </c>
      <c r="PZ75" s="53">
        <f t="shared" si="15"/>
        <v>5.3216023247413169</v>
      </c>
      <c r="QA75" s="53">
        <f t="shared" si="15"/>
        <v>5.2612462611103377</v>
      </c>
      <c r="QB75" s="53">
        <f t="shared" si="15"/>
        <v>5.3216023247413169</v>
      </c>
      <c r="QC75" s="53">
        <f t="shared" si="15"/>
        <v>5.2612462611103377</v>
      </c>
      <c r="QD75" s="53">
        <f t="shared" si="15"/>
        <v>5.3216023247413169</v>
      </c>
      <c r="QE75" s="53">
        <f t="shared" si="15"/>
        <v>5.2612462611103377</v>
      </c>
      <c r="QF75" s="53">
        <f t="shared" si="15"/>
        <v>5.3216023247413169</v>
      </c>
      <c r="QG75" s="53">
        <f t="shared" si="15"/>
        <v>5.2612462611103377</v>
      </c>
      <c r="QH75" s="53">
        <f t="shared" si="15"/>
        <v>5.3216023247413169</v>
      </c>
      <c r="QI75" s="53">
        <f t="shared" si="16"/>
        <v>5.2612462611103377</v>
      </c>
      <c r="QJ75" s="53">
        <f t="shared" si="16"/>
        <v>5.3216023247413169</v>
      </c>
      <c r="QK75" s="53">
        <f t="shared" si="16"/>
        <v>5.2612462611103377</v>
      </c>
      <c r="QL75" s="53">
        <f t="shared" si="16"/>
        <v>5.2612462611103377</v>
      </c>
      <c r="QM75" s="53">
        <f t="shared" si="16"/>
        <v>5.3216023247413169</v>
      </c>
      <c r="QN75" s="53">
        <f t="shared" si="16"/>
        <v>5.2612462611103377</v>
      </c>
      <c r="QO75" s="53">
        <f t="shared" si="16"/>
        <v>5.2612462611103377</v>
      </c>
      <c r="QP75" s="53">
        <f t="shared" si="16"/>
        <v>5.3216023247413169</v>
      </c>
      <c r="QQ75" s="53">
        <f t="shared" si="16"/>
        <v>5.3216023247413169</v>
      </c>
      <c r="QR75" s="53">
        <f t="shared" si="16"/>
        <v>5.3216023247413169</v>
      </c>
      <c r="QS75" s="53">
        <f t="shared" si="16"/>
        <v>5.3216023247413169</v>
      </c>
      <c r="QT75" s="53">
        <f t="shared" si="16"/>
        <v>5.2612462611103377</v>
      </c>
      <c r="QU75" s="53">
        <f t="shared" si="16"/>
        <v>5.3216023247413169</v>
      </c>
      <c r="QV75" s="53">
        <f t="shared" si="16"/>
        <v>5.3216023247413169</v>
      </c>
      <c r="QW75" s="53">
        <f t="shared" si="16"/>
        <v>5.2612462611103377</v>
      </c>
      <c r="QX75" s="53">
        <f t="shared" si="16"/>
        <v>5.2612462611103377</v>
      </c>
      <c r="QY75" s="53">
        <f t="shared" si="16"/>
        <v>5.3216023247413169</v>
      </c>
      <c r="QZ75" s="53">
        <f t="shared" si="16"/>
        <v>5.3216023247413169</v>
      </c>
      <c r="RA75" s="53">
        <f t="shared" si="16"/>
        <v>5.3216023247413169</v>
      </c>
      <c r="RB75" s="53">
        <f t="shared" si="16"/>
        <v>5.2612462611103377</v>
      </c>
      <c r="RC75" s="53">
        <f t="shared" si="16"/>
        <v>5.3216023247413169</v>
      </c>
      <c r="RD75" s="53">
        <f t="shared" si="16"/>
        <v>5.2612462611103377</v>
      </c>
      <c r="RE75" s="53">
        <f t="shared" si="16"/>
        <v>5.3216023247413169</v>
      </c>
      <c r="RF75" s="53">
        <f t="shared" si="16"/>
        <v>5.2612462611103377</v>
      </c>
      <c r="RG75" s="53">
        <f t="shared" si="16"/>
        <v>5.3216023247413169</v>
      </c>
      <c r="RH75" s="53">
        <f t="shared" si="16"/>
        <v>5.2612462611103377</v>
      </c>
      <c r="RI75" s="53">
        <f t="shared" si="16"/>
        <v>5.3216023247413169</v>
      </c>
      <c r="RJ75" s="53">
        <f t="shared" si="16"/>
        <v>5.3216023247413169</v>
      </c>
      <c r="RK75" s="53">
        <f t="shared" si="16"/>
        <v>5.3216023247413169</v>
      </c>
      <c r="RL75" s="53">
        <f t="shared" si="16"/>
        <v>5.2612462611103377</v>
      </c>
      <c r="RM75" s="53">
        <f t="shared" si="16"/>
        <v>5.3216023247413169</v>
      </c>
      <c r="RN75" s="53">
        <f t="shared" si="16"/>
        <v>5.3216023247413169</v>
      </c>
      <c r="RO75" s="53">
        <f t="shared" si="16"/>
        <v>5.2612462611103377</v>
      </c>
      <c r="RP75" s="53">
        <f t="shared" si="16"/>
        <v>5.2612462611103377</v>
      </c>
      <c r="RQ75" s="53">
        <f t="shared" si="16"/>
        <v>5.2612462611103377</v>
      </c>
      <c r="RR75" s="53">
        <f t="shared" si="16"/>
        <v>5.2612462611103377</v>
      </c>
      <c r="RS75" s="53">
        <f t="shared" si="16"/>
        <v>5.3216023247413169</v>
      </c>
      <c r="RT75" s="53">
        <f t="shared" si="16"/>
        <v>5.3216023247413169</v>
      </c>
      <c r="RU75" s="53">
        <f t="shared" si="16"/>
        <v>5.3216023247413169</v>
      </c>
      <c r="RV75" s="53">
        <f t="shared" si="16"/>
        <v>5.3216023247413169</v>
      </c>
      <c r="RW75" s="53">
        <f t="shared" si="16"/>
        <v>4.8093091200000009</v>
      </c>
      <c r="RX75" s="53">
        <f t="shared" si="16"/>
        <v>5.3216023247413169</v>
      </c>
      <c r="RY75" s="53">
        <f t="shared" si="16"/>
        <v>5.2612462611103377</v>
      </c>
      <c r="RZ75" s="53">
        <f t="shared" si="16"/>
        <v>5.2612462611103377</v>
      </c>
      <c r="SA75" s="53">
        <f t="shared" si="16"/>
        <v>5.2612462611103377</v>
      </c>
      <c r="SB75" s="53">
        <f t="shared" si="16"/>
        <v>5.2612462611103377</v>
      </c>
      <c r="SC75" s="53">
        <f t="shared" si="16"/>
        <v>5.3216023247413169</v>
      </c>
      <c r="SD75" s="53">
        <f t="shared" si="16"/>
        <v>5.2612462611103377</v>
      </c>
      <c r="SE75" s="53">
        <f t="shared" si="16"/>
        <v>5.3216023247413169</v>
      </c>
      <c r="SF75" s="53">
        <f t="shared" si="16"/>
        <v>5.2612462611103377</v>
      </c>
      <c r="SG75" s="53">
        <f t="shared" si="16"/>
        <v>5.2612462611103377</v>
      </c>
    </row>
    <row r="76" spans="1:501" x14ac:dyDescent="0.35">
      <c r="A76" s="158">
        <v>2025</v>
      </c>
      <c r="B76" s="53">
        <f t="shared" si="8"/>
        <v>5.3649840442376764</v>
      </c>
      <c r="C76" s="53">
        <f t="shared" si="17"/>
        <v>5.3649840442376764</v>
      </c>
      <c r="D76" s="53">
        <f t="shared" si="17"/>
        <v>5.4265301689166732</v>
      </c>
      <c r="E76" s="53">
        <f t="shared" si="17"/>
        <v>5.4265301689166732</v>
      </c>
      <c r="F76" s="53">
        <f t="shared" si="17"/>
        <v>5.4265301689166732</v>
      </c>
      <c r="G76" s="53">
        <f t="shared" si="17"/>
        <v>5.3649840442376764</v>
      </c>
      <c r="H76" s="53">
        <f t="shared" si="17"/>
        <v>5.4265301689166732</v>
      </c>
      <c r="I76" s="53">
        <f t="shared" si="17"/>
        <v>5.3649840442376764</v>
      </c>
      <c r="J76" s="53">
        <f t="shared" si="17"/>
        <v>5.4265301689166732</v>
      </c>
      <c r="K76" s="53">
        <f t="shared" si="17"/>
        <v>5.0497745760000008</v>
      </c>
      <c r="L76" s="53">
        <f t="shared" si="17"/>
        <v>5.3649840442376764</v>
      </c>
      <c r="M76" s="53">
        <f t="shared" si="17"/>
        <v>5.3649840442376764</v>
      </c>
      <c r="N76" s="53">
        <f t="shared" si="17"/>
        <v>5.3649840442376764</v>
      </c>
      <c r="O76" s="53">
        <f t="shared" si="17"/>
        <v>5.4265301689166732</v>
      </c>
      <c r="P76" s="53">
        <f t="shared" si="17"/>
        <v>5.4265301689166732</v>
      </c>
      <c r="Q76" s="53">
        <f t="shared" si="17"/>
        <v>5.0497745760000008</v>
      </c>
      <c r="R76" s="53">
        <f t="shared" si="17"/>
        <v>5.4265301689166732</v>
      </c>
      <c r="S76" s="53">
        <f t="shared" si="17"/>
        <v>5.3649840442376764</v>
      </c>
      <c r="T76" s="53">
        <f t="shared" si="17"/>
        <v>5.3649840442376764</v>
      </c>
      <c r="U76" s="53">
        <f t="shared" si="17"/>
        <v>5.3649840442376764</v>
      </c>
      <c r="V76" s="53">
        <f t="shared" si="17"/>
        <v>5.4265301689166732</v>
      </c>
      <c r="W76" s="53">
        <f t="shared" si="17"/>
        <v>5.4265301689166732</v>
      </c>
      <c r="X76" s="53">
        <f t="shared" si="17"/>
        <v>5.4265301689166732</v>
      </c>
      <c r="Y76" s="53">
        <f t="shared" si="17"/>
        <v>5.4265301689166732</v>
      </c>
      <c r="Z76" s="53">
        <f t="shared" si="17"/>
        <v>5.3649840442376764</v>
      </c>
      <c r="AA76" s="53">
        <f t="shared" si="17"/>
        <v>5.4265301689166732</v>
      </c>
      <c r="AB76" s="53">
        <f t="shared" si="17"/>
        <v>5.4265301689166732</v>
      </c>
      <c r="AC76" s="53">
        <f t="shared" si="17"/>
        <v>5.4265301689166732</v>
      </c>
      <c r="AD76" s="53">
        <f t="shared" si="17"/>
        <v>5.3649840442376764</v>
      </c>
      <c r="AE76" s="53">
        <f t="shared" si="17"/>
        <v>5.4265301689166732</v>
      </c>
      <c r="AF76" s="53">
        <f t="shared" si="17"/>
        <v>5.4265301689166732</v>
      </c>
      <c r="AG76" s="53">
        <f t="shared" si="17"/>
        <v>5.4265301689166732</v>
      </c>
      <c r="AH76" s="53">
        <f t="shared" si="17"/>
        <v>5.3649840442376764</v>
      </c>
      <c r="AI76" s="53">
        <f t="shared" si="17"/>
        <v>5.3649840442376764</v>
      </c>
      <c r="AJ76" s="53">
        <f t="shared" si="17"/>
        <v>5.4265301689166732</v>
      </c>
      <c r="AK76" s="53">
        <f t="shared" si="17"/>
        <v>5.3649840442376764</v>
      </c>
      <c r="AL76" s="53">
        <f t="shared" si="17"/>
        <v>5.3649840442376764</v>
      </c>
      <c r="AM76" s="53">
        <f t="shared" si="17"/>
        <v>5.3649840442376764</v>
      </c>
      <c r="AN76" s="53">
        <f t="shared" si="17"/>
        <v>5.3649840442376764</v>
      </c>
      <c r="AO76" s="53">
        <f t="shared" si="17"/>
        <v>5.3649840442376764</v>
      </c>
      <c r="AP76" s="53">
        <f t="shared" si="17"/>
        <v>5.0497745760000008</v>
      </c>
      <c r="AQ76" s="53">
        <f t="shared" si="17"/>
        <v>5.4265301689166732</v>
      </c>
      <c r="AR76" s="53">
        <f t="shared" si="17"/>
        <v>5.3649840442376764</v>
      </c>
      <c r="AS76" s="53">
        <f t="shared" si="17"/>
        <v>5.3649840442376764</v>
      </c>
      <c r="AT76" s="53">
        <f t="shared" si="17"/>
        <v>5.0497745760000008</v>
      </c>
      <c r="AU76" s="53">
        <f t="shared" si="17"/>
        <v>5.3649840442376764</v>
      </c>
      <c r="AV76" s="53">
        <f t="shared" si="17"/>
        <v>5.3649840442376764</v>
      </c>
      <c r="AW76" s="53">
        <f t="shared" si="17"/>
        <v>5.4265301689166732</v>
      </c>
      <c r="AX76" s="53">
        <f t="shared" si="17"/>
        <v>5.4265301689166732</v>
      </c>
      <c r="AY76" s="53">
        <f t="shared" si="17"/>
        <v>5.4265301689166732</v>
      </c>
      <c r="AZ76" s="53">
        <f t="shared" si="17"/>
        <v>5.3649840442376764</v>
      </c>
      <c r="BA76" s="53">
        <f t="shared" si="17"/>
        <v>5.3649840442376764</v>
      </c>
      <c r="BB76" s="53">
        <f t="shared" si="17"/>
        <v>5.3649840442376764</v>
      </c>
      <c r="BC76" s="53">
        <f t="shared" si="17"/>
        <v>5.4265301689166732</v>
      </c>
      <c r="BD76" s="53">
        <f t="shared" si="17"/>
        <v>5.4265301689166732</v>
      </c>
      <c r="BE76" s="53">
        <f t="shared" si="17"/>
        <v>5.0497745760000008</v>
      </c>
      <c r="BF76" s="53">
        <f t="shared" si="17"/>
        <v>5.3649840442376764</v>
      </c>
      <c r="BG76" s="53">
        <f t="shared" si="17"/>
        <v>5.4265301689166732</v>
      </c>
      <c r="BH76" s="53">
        <f t="shared" si="17"/>
        <v>5.0497745760000008</v>
      </c>
      <c r="BI76" s="53">
        <f t="shared" si="17"/>
        <v>5.4265301689166732</v>
      </c>
      <c r="BJ76" s="53">
        <f t="shared" si="17"/>
        <v>5.3649840442376764</v>
      </c>
      <c r="BK76" s="53">
        <f t="shared" si="17"/>
        <v>5.3649840442376764</v>
      </c>
      <c r="BL76" s="53">
        <f t="shared" si="17"/>
        <v>5.3649840442376764</v>
      </c>
      <c r="BM76" s="53">
        <f t="shared" si="17"/>
        <v>5.4265301689166732</v>
      </c>
      <c r="BN76" s="53">
        <f t="shared" si="17"/>
        <v>5.3649840442376764</v>
      </c>
      <c r="BO76" s="53">
        <f t="shared" si="10"/>
        <v>5.4265301689166732</v>
      </c>
      <c r="BP76" s="53">
        <f t="shared" si="10"/>
        <v>5.4265301689166732</v>
      </c>
      <c r="BQ76" s="53">
        <f t="shared" si="10"/>
        <v>5.4265301689166732</v>
      </c>
      <c r="BR76" s="53">
        <f t="shared" si="10"/>
        <v>5.3649840442376764</v>
      </c>
      <c r="BS76" s="53">
        <f t="shared" si="10"/>
        <v>5.0497745760000008</v>
      </c>
      <c r="BT76" s="53">
        <f t="shared" si="10"/>
        <v>5.3649840442376764</v>
      </c>
      <c r="BU76" s="53">
        <f t="shared" si="10"/>
        <v>5.4265301689166732</v>
      </c>
      <c r="BV76" s="53">
        <f t="shared" si="10"/>
        <v>5.3649840442376764</v>
      </c>
      <c r="BW76" s="53">
        <f t="shared" si="10"/>
        <v>5.4265301689166732</v>
      </c>
      <c r="BX76" s="53">
        <f t="shared" si="10"/>
        <v>5.3649840442376764</v>
      </c>
      <c r="BY76" s="53">
        <f t="shared" si="10"/>
        <v>5.3649840442376764</v>
      </c>
      <c r="BZ76" s="53">
        <f t="shared" si="10"/>
        <v>5.3649840442376764</v>
      </c>
      <c r="CA76" s="53">
        <f t="shared" si="10"/>
        <v>5.4265301689166732</v>
      </c>
      <c r="CB76" s="53">
        <f t="shared" si="10"/>
        <v>5.3649840442376764</v>
      </c>
      <c r="CC76" s="53">
        <f t="shared" si="10"/>
        <v>5.4265301689166732</v>
      </c>
      <c r="CD76" s="53">
        <f t="shared" si="10"/>
        <v>5.4265301689166732</v>
      </c>
      <c r="CE76" s="53">
        <f t="shared" si="10"/>
        <v>5.4265301689166732</v>
      </c>
      <c r="CF76" s="53">
        <f t="shared" si="10"/>
        <v>5.4265301689166732</v>
      </c>
      <c r="CG76" s="53">
        <f t="shared" si="10"/>
        <v>5.3649840442376764</v>
      </c>
      <c r="CH76" s="53">
        <f t="shared" si="10"/>
        <v>5.3649840442376764</v>
      </c>
      <c r="CI76" s="53">
        <f t="shared" si="10"/>
        <v>5.4265301689166732</v>
      </c>
      <c r="CJ76" s="53">
        <f t="shared" si="10"/>
        <v>5.3649840442376764</v>
      </c>
      <c r="CK76" s="53">
        <f t="shared" si="10"/>
        <v>5.4265301689166732</v>
      </c>
      <c r="CL76" s="53">
        <f t="shared" si="10"/>
        <v>5.4265301689166732</v>
      </c>
      <c r="CM76" s="53">
        <f t="shared" si="10"/>
        <v>5.4265301689166732</v>
      </c>
      <c r="CN76" s="53">
        <f t="shared" si="10"/>
        <v>5.3649840442376764</v>
      </c>
      <c r="CO76" s="53">
        <f t="shared" si="10"/>
        <v>5.4265301689166732</v>
      </c>
      <c r="CP76" s="53">
        <f t="shared" si="10"/>
        <v>5.4265301689166732</v>
      </c>
      <c r="CQ76" s="53">
        <f t="shared" si="10"/>
        <v>5.3649840442376764</v>
      </c>
      <c r="CR76" s="53">
        <f t="shared" si="10"/>
        <v>5.4265301689166732</v>
      </c>
      <c r="CS76" s="53">
        <f t="shared" si="10"/>
        <v>5.4265301689166732</v>
      </c>
      <c r="CT76" s="53">
        <f t="shared" si="10"/>
        <v>5.3649840442376764</v>
      </c>
      <c r="CU76" s="53">
        <f t="shared" si="10"/>
        <v>5.4265301689166732</v>
      </c>
      <c r="CV76" s="53">
        <f t="shared" si="10"/>
        <v>5.4265301689166732</v>
      </c>
      <c r="CW76" s="53">
        <f t="shared" si="10"/>
        <v>5.3649840442376764</v>
      </c>
      <c r="CX76" s="53">
        <f t="shared" si="10"/>
        <v>5.3649840442376764</v>
      </c>
      <c r="CY76" s="53">
        <f t="shared" si="10"/>
        <v>5.4265301689166732</v>
      </c>
      <c r="CZ76" s="53">
        <f t="shared" si="10"/>
        <v>5.3649840442376764</v>
      </c>
      <c r="DA76" s="53">
        <f t="shared" si="10"/>
        <v>5.4265301689166732</v>
      </c>
      <c r="DB76" s="53">
        <f t="shared" si="10"/>
        <v>5.4265301689166732</v>
      </c>
      <c r="DC76" s="53">
        <f t="shared" si="10"/>
        <v>5.3649840442376764</v>
      </c>
      <c r="DD76" s="53">
        <f t="shared" si="10"/>
        <v>5.0497745760000008</v>
      </c>
      <c r="DE76" s="53">
        <f t="shared" si="10"/>
        <v>5.4265301689166732</v>
      </c>
      <c r="DF76" s="53">
        <f t="shared" si="10"/>
        <v>5.3649840442376764</v>
      </c>
      <c r="DG76" s="53">
        <f t="shared" si="10"/>
        <v>5.3649840442376764</v>
      </c>
      <c r="DH76" s="53">
        <f t="shared" si="10"/>
        <v>5.3649840442376764</v>
      </c>
      <c r="DI76" s="53">
        <f t="shared" si="10"/>
        <v>5.4265301689166732</v>
      </c>
      <c r="DJ76" s="53">
        <f t="shared" si="10"/>
        <v>5.4265301689166732</v>
      </c>
      <c r="DK76" s="53">
        <f t="shared" si="10"/>
        <v>5.3649840442376764</v>
      </c>
      <c r="DL76" s="53">
        <f t="shared" si="10"/>
        <v>5.3649840442376764</v>
      </c>
      <c r="DM76" s="53">
        <f t="shared" si="10"/>
        <v>5.4265301689166732</v>
      </c>
      <c r="DN76" s="53">
        <f t="shared" si="10"/>
        <v>5.4265301689166732</v>
      </c>
      <c r="DO76" s="53">
        <f t="shared" si="10"/>
        <v>5.3649840442376764</v>
      </c>
      <c r="DP76" s="53">
        <f t="shared" si="10"/>
        <v>5.3649840442376764</v>
      </c>
      <c r="DQ76" s="53">
        <f t="shared" si="10"/>
        <v>5.3649840442376764</v>
      </c>
      <c r="DR76" s="53">
        <f t="shared" si="10"/>
        <v>5.0497745760000008</v>
      </c>
      <c r="DS76" s="53">
        <f t="shared" si="10"/>
        <v>5.0497745760000008</v>
      </c>
      <c r="DT76" s="53">
        <f t="shared" si="10"/>
        <v>5.4265301689166732</v>
      </c>
      <c r="DU76" s="53">
        <f t="shared" si="10"/>
        <v>5.4265301689166732</v>
      </c>
      <c r="DV76" s="53">
        <f t="shared" si="10"/>
        <v>5.4265301689166732</v>
      </c>
      <c r="DW76" s="53">
        <f t="shared" si="10"/>
        <v>5.3649840442376764</v>
      </c>
      <c r="DX76" s="53">
        <f t="shared" si="10"/>
        <v>5.3649840442376764</v>
      </c>
      <c r="DY76" s="53">
        <f t="shared" si="10"/>
        <v>5.4265301689166732</v>
      </c>
      <c r="DZ76" s="53">
        <f t="shared" ref="DZ76:GK80" si="18">IF(DZ$68=1,DZ6,DZ39)</f>
        <v>5.4265301689166732</v>
      </c>
      <c r="EA76" s="53">
        <f t="shared" si="18"/>
        <v>5.0497745760000008</v>
      </c>
      <c r="EB76" s="53">
        <f t="shared" si="18"/>
        <v>5.3649840442376764</v>
      </c>
      <c r="EC76" s="53">
        <f t="shared" si="18"/>
        <v>5.0497745760000008</v>
      </c>
      <c r="ED76" s="53">
        <f t="shared" si="18"/>
        <v>5.4265301689166732</v>
      </c>
      <c r="EE76" s="53">
        <f t="shared" si="18"/>
        <v>5.4265301689166732</v>
      </c>
      <c r="EF76" s="53">
        <f t="shared" si="18"/>
        <v>5.3649840442376764</v>
      </c>
      <c r="EG76" s="53">
        <f t="shared" si="18"/>
        <v>5.3649840442376764</v>
      </c>
      <c r="EH76" s="53">
        <f t="shared" si="18"/>
        <v>5.3649840442376764</v>
      </c>
      <c r="EI76" s="53">
        <f t="shared" si="18"/>
        <v>5.4265301689166732</v>
      </c>
      <c r="EJ76" s="53">
        <f t="shared" si="18"/>
        <v>5.4265301689166732</v>
      </c>
      <c r="EK76" s="53">
        <f t="shared" si="18"/>
        <v>5.4265301689166732</v>
      </c>
      <c r="EL76" s="53">
        <f t="shared" si="18"/>
        <v>5.4265301689166732</v>
      </c>
      <c r="EM76" s="53">
        <f t="shared" si="18"/>
        <v>5.3649840442376764</v>
      </c>
      <c r="EN76" s="53">
        <f t="shared" si="18"/>
        <v>5.3649840442376764</v>
      </c>
      <c r="EO76" s="53">
        <f t="shared" si="18"/>
        <v>5.4265301689166732</v>
      </c>
      <c r="EP76" s="53">
        <f t="shared" si="18"/>
        <v>5.3649840442376764</v>
      </c>
      <c r="EQ76" s="53">
        <f t="shared" si="18"/>
        <v>5.4265301689166732</v>
      </c>
      <c r="ER76" s="53">
        <f t="shared" si="18"/>
        <v>5.4265301689166732</v>
      </c>
      <c r="ES76" s="53">
        <f t="shared" si="18"/>
        <v>5.3649840442376764</v>
      </c>
      <c r="ET76" s="53">
        <f t="shared" si="18"/>
        <v>5.3649840442376764</v>
      </c>
      <c r="EU76" s="53">
        <f t="shared" si="18"/>
        <v>5.4265301689166732</v>
      </c>
      <c r="EV76" s="53">
        <f t="shared" si="18"/>
        <v>5.3649840442376764</v>
      </c>
      <c r="EW76" s="53">
        <f t="shared" si="18"/>
        <v>5.4265301689166732</v>
      </c>
      <c r="EX76" s="53">
        <f t="shared" si="18"/>
        <v>5.4265301689166732</v>
      </c>
      <c r="EY76" s="53">
        <f t="shared" si="18"/>
        <v>5.4265301689166732</v>
      </c>
      <c r="EZ76" s="53">
        <f t="shared" si="18"/>
        <v>5.4265301689166732</v>
      </c>
      <c r="FA76" s="53">
        <f t="shared" si="18"/>
        <v>5.3649840442376764</v>
      </c>
      <c r="FB76" s="53">
        <f t="shared" si="18"/>
        <v>5.4265301689166732</v>
      </c>
      <c r="FC76" s="53">
        <f t="shared" si="18"/>
        <v>5.0497745760000008</v>
      </c>
      <c r="FD76" s="53">
        <f t="shared" si="18"/>
        <v>5.4265301689166732</v>
      </c>
      <c r="FE76" s="53">
        <f t="shared" si="18"/>
        <v>5.3649840442376764</v>
      </c>
      <c r="FF76" s="53">
        <f t="shared" si="18"/>
        <v>5.3649840442376764</v>
      </c>
      <c r="FG76" s="53">
        <f t="shared" si="18"/>
        <v>5.3649840442376764</v>
      </c>
      <c r="FH76" s="53">
        <f t="shared" si="18"/>
        <v>5.3649840442376764</v>
      </c>
      <c r="FI76" s="53">
        <f t="shared" si="18"/>
        <v>5.3649840442376764</v>
      </c>
      <c r="FJ76" s="53">
        <f t="shared" si="18"/>
        <v>5.4265301689166732</v>
      </c>
      <c r="FK76" s="53">
        <f t="shared" si="18"/>
        <v>5.4265301689166732</v>
      </c>
      <c r="FL76" s="53">
        <f t="shared" si="18"/>
        <v>5.3649840442376764</v>
      </c>
      <c r="FM76" s="53">
        <f t="shared" si="18"/>
        <v>5.3649840442376764</v>
      </c>
      <c r="FN76" s="53">
        <f t="shared" si="18"/>
        <v>5.3649840442376764</v>
      </c>
      <c r="FO76" s="53">
        <f t="shared" si="18"/>
        <v>5.3649840442376764</v>
      </c>
      <c r="FP76" s="53">
        <f t="shared" si="18"/>
        <v>5.3649840442376764</v>
      </c>
      <c r="FQ76" s="53">
        <f t="shared" si="18"/>
        <v>5.4265301689166732</v>
      </c>
      <c r="FR76" s="53">
        <f t="shared" si="18"/>
        <v>5.4265301689166732</v>
      </c>
      <c r="FS76" s="53">
        <f t="shared" si="18"/>
        <v>5.3649840442376764</v>
      </c>
      <c r="FT76" s="53">
        <f t="shared" si="18"/>
        <v>5.3649840442376764</v>
      </c>
      <c r="FU76" s="53">
        <f t="shared" si="18"/>
        <v>5.3649840442376764</v>
      </c>
      <c r="FV76" s="53">
        <f t="shared" si="18"/>
        <v>5.3649840442376764</v>
      </c>
      <c r="FW76" s="53">
        <f t="shared" si="18"/>
        <v>5.3649840442376764</v>
      </c>
      <c r="FX76" s="53">
        <f t="shared" si="18"/>
        <v>5.3649840442376764</v>
      </c>
      <c r="FY76" s="53">
        <f t="shared" si="18"/>
        <v>5.3649840442376764</v>
      </c>
      <c r="FZ76" s="53">
        <f t="shared" si="18"/>
        <v>5.3649840442376764</v>
      </c>
      <c r="GA76" s="53">
        <f t="shared" si="18"/>
        <v>5.3649840442376764</v>
      </c>
      <c r="GB76" s="53">
        <f t="shared" si="18"/>
        <v>5.3649840442376764</v>
      </c>
      <c r="GC76" s="53">
        <f t="shared" si="18"/>
        <v>5.0497745760000008</v>
      </c>
      <c r="GD76" s="53">
        <f t="shared" si="18"/>
        <v>5.4265301689166732</v>
      </c>
      <c r="GE76" s="53">
        <f t="shared" si="18"/>
        <v>5.4265301689166732</v>
      </c>
      <c r="GF76" s="53">
        <f t="shared" si="18"/>
        <v>5.3649840442376764</v>
      </c>
      <c r="GG76" s="53">
        <f t="shared" si="18"/>
        <v>5.4265301689166732</v>
      </c>
      <c r="GH76" s="53">
        <f t="shared" si="18"/>
        <v>5.3649840442376764</v>
      </c>
      <c r="GI76" s="53">
        <f t="shared" si="18"/>
        <v>5.4265301689166732</v>
      </c>
      <c r="GJ76" s="53">
        <f t="shared" si="18"/>
        <v>5.3649840442376764</v>
      </c>
      <c r="GK76" s="53">
        <f t="shared" si="18"/>
        <v>5.3649840442376764</v>
      </c>
      <c r="GL76" s="53">
        <f t="shared" si="11"/>
        <v>5.3649840442376764</v>
      </c>
      <c r="GM76" s="53">
        <f t="shared" si="12"/>
        <v>5.3649840442376764</v>
      </c>
      <c r="GN76" s="53">
        <f t="shared" si="12"/>
        <v>5.4265301689166732</v>
      </c>
      <c r="GO76" s="53">
        <f t="shared" si="12"/>
        <v>5.3649840442376764</v>
      </c>
      <c r="GP76" s="53">
        <f t="shared" si="12"/>
        <v>5.3649840442376764</v>
      </c>
      <c r="GQ76" s="53">
        <f t="shared" si="12"/>
        <v>5.3649840442376764</v>
      </c>
      <c r="GR76" s="53">
        <f t="shared" si="12"/>
        <v>5.4265301689166732</v>
      </c>
      <c r="GS76" s="53">
        <f t="shared" si="12"/>
        <v>5.4265301689166732</v>
      </c>
      <c r="GT76" s="53">
        <f t="shared" si="12"/>
        <v>5.4265301689166732</v>
      </c>
      <c r="GU76" s="53">
        <f t="shared" si="12"/>
        <v>5.3649840442376764</v>
      </c>
      <c r="GV76" s="53">
        <f t="shared" si="12"/>
        <v>5.4265301689166732</v>
      </c>
      <c r="GW76" s="53">
        <f t="shared" si="12"/>
        <v>5.4265301689166732</v>
      </c>
      <c r="GX76" s="53">
        <f t="shared" si="12"/>
        <v>5.3649840442376764</v>
      </c>
      <c r="GY76" s="53">
        <f t="shared" si="12"/>
        <v>5.4265301689166732</v>
      </c>
      <c r="GZ76" s="53">
        <f t="shared" si="12"/>
        <v>5.4265301689166732</v>
      </c>
      <c r="HA76" s="53">
        <f t="shared" si="12"/>
        <v>5.4265301689166732</v>
      </c>
      <c r="HB76" s="53">
        <f t="shared" si="12"/>
        <v>5.4265301689166732</v>
      </c>
      <c r="HC76" s="53">
        <f t="shared" si="12"/>
        <v>5.4265301689166732</v>
      </c>
      <c r="HD76" s="53">
        <f t="shared" si="12"/>
        <v>5.4265301689166732</v>
      </c>
      <c r="HE76" s="53">
        <f t="shared" si="12"/>
        <v>5.3649840442376764</v>
      </c>
      <c r="HF76" s="53">
        <f t="shared" si="12"/>
        <v>5.4265301689166732</v>
      </c>
      <c r="HG76" s="53">
        <f t="shared" si="12"/>
        <v>5.3649840442376764</v>
      </c>
      <c r="HH76" s="53">
        <f t="shared" si="12"/>
        <v>5.3649840442376764</v>
      </c>
      <c r="HI76" s="53">
        <f t="shared" si="12"/>
        <v>5.0497745760000008</v>
      </c>
      <c r="HJ76" s="53">
        <f t="shared" si="12"/>
        <v>5.3649840442376764</v>
      </c>
      <c r="HK76" s="53">
        <f t="shared" si="12"/>
        <v>5.4265301689166732</v>
      </c>
      <c r="HL76" s="53">
        <f t="shared" si="12"/>
        <v>5.3649840442376764</v>
      </c>
      <c r="HM76" s="53">
        <f t="shared" si="12"/>
        <v>5.4265301689166732</v>
      </c>
      <c r="HN76" s="53">
        <f t="shared" si="12"/>
        <v>5.3649840442376764</v>
      </c>
      <c r="HO76" s="53">
        <f t="shared" si="12"/>
        <v>5.0497745760000008</v>
      </c>
      <c r="HP76" s="53">
        <f t="shared" si="12"/>
        <v>5.4265301689166732</v>
      </c>
      <c r="HQ76" s="53">
        <f t="shared" si="12"/>
        <v>5.4265301689166732</v>
      </c>
      <c r="HR76" s="53">
        <f t="shared" si="12"/>
        <v>5.4265301689166732</v>
      </c>
      <c r="HS76" s="53">
        <f t="shared" si="12"/>
        <v>5.4265301689166732</v>
      </c>
      <c r="HT76" s="53">
        <f t="shared" si="12"/>
        <v>5.4265301689166732</v>
      </c>
      <c r="HU76" s="53">
        <f t="shared" si="12"/>
        <v>5.4265301689166732</v>
      </c>
      <c r="HV76" s="53">
        <f t="shared" si="12"/>
        <v>5.4265301689166732</v>
      </c>
      <c r="HW76" s="53">
        <f t="shared" si="12"/>
        <v>5.4265301689166732</v>
      </c>
      <c r="HX76" s="53">
        <f t="shared" si="12"/>
        <v>5.0497745760000008</v>
      </c>
      <c r="HY76" s="53">
        <f t="shared" si="12"/>
        <v>5.3649840442376764</v>
      </c>
      <c r="HZ76" s="53">
        <f t="shared" si="12"/>
        <v>5.0497745760000008</v>
      </c>
      <c r="IA76" s="53">
        <f t="shared" si="12"/>
        <v>5.3649840442376764</v>
      </c>
      <c r="IB76" s="53">
        <f t="shared" si="12"/>
        <v>5.4265301689166732</v>
      </c>
      <c r="IC76" s="53">
        <f t="shared" si="12"/>
        <v>5.4265301689166732</v>
      </c>
      <c r="ID76" s="53">
        <f t="shared" si="12"/>
        <v>5.4265301689166732</v>
      </c>
      <c r="IE76" s="53">
        <f t="shared" si="12"/>
        <v>5.4265301689166732</v>
      </c>
      <c r="IF76" s="53">
        <f t="shared" si="12"/>
        <v>5.4265301689166732</v>
      </c>
      <c r="IG76" s="53">
        <f t="shared" si="12"/>
        <v>5.3649840442376764</v>
      </c>
      <c r="IH76" s="53">
        <f t="shared" si="12"/>
        <v>5.3649840442376764</v>
      </c>
      <c r="II76" s="53">
        <f t="shared" si="12"/>
        <v>5.3649840442376764</v>
      </c>
      <c r="IJ76" s="53">
        <f t="shared" si="12"/>
        <v>5.3649840442376764</v>
      </c>
      <c r="IK76" s="53">
        <f t="shared" si="12"/>
        <v>5.4265301689166732</v>
      </c>
      <c r="IL76" s="53">
        <f t="shared" si="12"/>
        <v>5.4265301689166732</v>
      </c>
      <c r="IM76" s="53">
        <f t="shared" si="12"/>
        <v>5.4265301689166732</v>
      </c>
      <c r="IN76" s="53">
        <f t="shared" si="12"/>
        <v>5.0497745760000008</v>
      </c>
      <c r="IO76" s="53">
        <f t="shared" si="12"/>
        <v>5.0497745760000008</v>
      </c>
      <c r="IP76" s="53">
        <f t="shared" si="12"/>
        <v>5.4265301689166732</v>
      </c>
      <c r="IQ76" s="53">
        <f t="shared" si="12"/>
        <v>5.4265301689166732</v>
      </c>
      <c r="IR76" s="53">
        <f t="shared" si="12"/>
        <v>5.4265301689166732</v>
      </c>
      <c r="IS76" s="53">
        <f t="shared" si="12"/>
        <v>5.0497745760000008</v>
      </c>
      <c r="IT76" s="53">
        <f t="shared" si="12"/>
        <v>5.4265301689166732</v>
      </c>
      <c r="IU76" s="53">
        <f t="shared" si="12"/>
        <v>5.4265301689166732</v>
      </c>
      <c r="IV76" s="53">
        <f t="shared" si="12"/>
        <v>5.3649840442376764</v>
      </c>
      <c r="IW76" s="53">
        <f t="shared" si="12"/>
        <v>5.0497745760000008</v>
      </c>
      <c r="IX76" s="53">
        <f t="shared" ref="IX76:LI80" si="19">IF(IX$68=1,IX6,IX39)</f>
        <v>5.3649840442376764</v>
      </c>
      <c r="IY76" s="53">
        <f t="shared" si="19"/>
        <v>5.4265301689166732</v>
      </c>
      <c r="IZ76" s="53">
        <f t="shared" si="19"/>
        <v>5.3649840442376764</v>
      </c>
      <c r="JA76" s="53">
        <f t="shared" si="19"/>
        <v>5.0497745760000008</v>
      </c>
      <c r="JB76" s="53">
        <f t="shared" si="19"/>
        <v>5.3649840442376764</v>
      </c>
      <c r="JC76" s="53">
        <f t="shared" si="19"/>
        <v>5.4265301689166732</v>
      </c>
      <c r="JD76" s="53">
        <f t="shared" si="19"/>
        <v>5.0497745760000008</v>
      </c>
      <c r="JE76" s="53">
        <f t="shared" si="19"/>
        <v>5.3649840442376764</v>
      </c>
      <c r="JF76" s="53">
        <f t="shared" si="19"/>
        <v>5.4265301689166732</v>
      </c>
      <c r="JG76" s="53">
        <f t="shared" si="19"/>
        <v>5.3649840442376764</v>
      </c>
      <c r="JH76" s="53">
        <f t="shared" si="19"/>
        <v>5.3649840442376764</v>
      </c>
      <c r="JI76" s="53">
        <f t="shared" si="19"/>
        <v>5.3649840442376764</v>
      </c>
      <c r="JJ76" s="53">
        <f t="shared" si="19"/>
        <v>5.4265301689166732</v>
      </c>
      <c r="JK76" s="53">
        <f t="shared" si="19"/>
        <v>5.4265301689166732</v>
      </c>
      <c r="JL76" s="53">
        <f t="shared" si="19"/>
        <v>5.4265301689166732</v>
      </c>
      <c r="JM76" s="53">
        <f t="shared" si="19"/>
        <v>5.4265301689166732</v>
      </c>
      <c r="JN76" s="53">
        <f t="shared" si="19"/>
        <v>5.3649840442376764</v>
      </c>
      <c r="JO76" s="53">
        <f t="shared" si="19"/>
        <v>5.3649840442376764</v>
      </c>
      <c r="JP76" s="53">
        <f t="shared" si="19"/>
        <v>5.4265301689166732</v>
      </c>
      <c r="JQ76" s="53">
        <f t="shared" si="19"/>
        <v>5.4265301689166732</v>
      </c>
      <c r="JR76" s="53">
        <f t="shared" si="19"/>
        <v>5.3649840442376764</v>
      </c>
      <c r="JS76" s="53">
        <f t="shared" si="19"/>
        <v>5.4265301689166732</v>
      </c>
      <c r="JT76" s="53">
        <f t="shared" si="19"/>
        <v>5.4265301689166732</v>
      </c>
      <c r="JU76" s="53">
        <f t="shared" si="19"/>
        <v>5.4265301689166732</v>
      </c>
      <c r="JV76" s="53">
        <f t="shared" si="19"/>
        <v>5.3649840442376764</v>
      </c>
      <c r="JW76" s="53">
        <f t="shared" si="19"/>
        <v>5.4265301689166732</v>
      </c>
      <c r="JX76" s="53">
        <f t="shared" si="19"/>
        <v>5.4265301689166732</v>
      </c>
      <c r="JY76" s="53">
        <f t="shared" si="19"/>
        <v>5.4265301689166732</v>
      </c>
      <c r="JZ76" s="53">
        <f t="shared" si="19"/>
        <v>5.3649840442376764</v>
      </c>
      <c r="KA76" s="53">
        <f t="shared" si="19"/>
        <v>5.3649840442376764</v>
      </c>
      <c r="KB76" s="53">
        <f t="shared" si="19"/>
        <v>5.4265301689166732</v>
      </c>
      <c r="KC76" s="53">
        <f t="shared" si="19"/>
        <v>5.3649840442376764</v>
      </c>
      <c r="KD76" s="53">
        <f t="shared" si="19"/>
        <v>5.3649840442376764</v>
      </c>
      <c r="KE76" s="53">
        <f t="shared" si="19"/>
        <v>5.3649840442376764</v>
      </c>
      <c r="KF76" s="53">
        <f t="shared" si="19"/>
        <v>5.4265301689166732</v>
      </c>
      <c r="KG76" s="53">
        <f t="shared" si="19"/>
        <v>5.0497745760000008</v>
      </c>
      <c r="KH76" s="53">
        <f t="shared" si="19"/>
        <v>5.4265301689166732</v>
      </c>
      <c r="KI76" s="53">
        <f t="shared" si="19"/>
        <v>5.3649840442376764</v>
      </c>
      <c r="KJ76" s="53">
        <f t="shared" si="19"/>
        <v>5.4265301689166732</v>
      </c>
      <c r="KK76" s="53">
        <f t="shared" si="19"/>
        <v>5.3649840442376764</v>
      </c>
      <c r="KL76" s="53">
        <f t="shared" si="19"/>
        <v>5.4265301689166732</v>
      </c>
      <c r="KM76" s="53">
        <f t="shared" si="19"/>
        <v>5.4265301689166732</v>
      </c>
      <c r="KN76" s="53">
        <f t="shared" si="19"/>
        <v>5.4265301689166732</v>
      </c>
      <c r="KO76" s="53">
        <f t="shared" si="19"/>
        <v>5.3649840442376764</v>
      </c>
      <c r="KP76" s="53">
        <f t="shared" si="19"/>
        <v>5.4265301689166732</v>
      </c>
      <c r="KQ76" s="53">
        <f t="shared" si="19"/>
        <v>5.3649840442376764</v>
      </c>
      <c r="KR76" s="53">
        <f t="shared" si="19"/>
        <v>5.4265301689166732</v>
      </c>
      <c r="KS76" s="53">
        <f t="shared" si="19"/>
        <v>5.0497745760000008</v>
      </c>
      <c r="KT76" s="53">
        <f t="shared" si="19"/>
        <v>5.3649840442376764</v>
      </c>
      <c r="KU76" s="53">
        <f t="shared" si="19"/>
        <v>5.4265301689166732</v>
      </c>
      <c r="KV76" s="53">
        <f t="shared" si="19"/>
        <v>5.4265301689166732</v>
      </c>
      <c r="KW76" s="53">
        <f t="shared" si="19"/>
        <v>5.3649840442376764</v>
      </c>
      <c r="KX76" s="53">
        <f t="shared" si="19"/>
        <v>5.3649840442376764</v>
      </c>
      <c r="KY76" s="53">
        <f t="shared" si="19"/>
        <v>5.3649840442376764</v>
      </c>
      <c r="KZ76" s="53">
        <f t="shared" si="19"/>
        <v>5.3649840442376764</v>
      </c>
      <c r="LA76" s="53">
        <f t="shared" si="19"/>
        <v>5.3649840442376764</v>
      </c>
      <c r="LB76" s="53">
        <f t="shared" si="19"/>
        <v>5.4265301689166732</v>
      </c>
      <c r="LC76" s="53">
        <f t="shared" si="19"/>
        <v>5.3649840442376764</v>
      </c>
      <c r="LD76" s="53">
        <f t="shared" si="19"/>
        <v>5.4265301689166732</v>
      </c>
      <c r="LE76" s="53">
        <f t="shared" si="19"/>
        <v>5.4265301689166732</v>
      </c>
      <c r="LF76" s="53">
        <f t="shared" si="19"/>
        <v>5.3649840442376764</v>
      </c>
      <c r="LG76" s="53">
        <f t="shared" si="19"/>
        <v>5.3649840442376764</v>
      </c>
      <c r="LH76" s="53">
        <f t="shared" si="19"/>
        <v>5.3649840442376764</v>
      </c>
      <c r="LI76" s="53">
        <f t="shared" si="19"/>
        <v>5.3649840442376764</v>
      </c>
      <c r="LJ76" s="53">
        <f t="shared" si="13"/>
        <v>5.4265301689166732</v>
      </c>
      <c r="LK76" s="53">
        <f t="shared" si="14"/>
        <v>5.4265301689166732</v>
      </c>
      <c r="LL76" s="53">
        <f t="shared" si="14"/>
        <v>5.3649840442376764</v>
      </c>
      <c r="LM76" s="53">
        <f t="shared" si="14"/>
        <v>5.3649840442376764</v>
      </c>
      <c r="LN76" s="53">
        <f t="shared" si="14"/>
        <v>5.3649840442376764</v>
      </c>
      <c r="LO76" s="53">
        <f t="shared" si="14"/>
        <v>5.3649840442376764</v>
      </c>
      <c r="LP76" s="53">
        <f t="shared" si="14"/>
        <v>5.3649840442376764</v>
      </c>
      <c r="LQ76" s="53">
        <f t="shared" si="14"/>
        <v>5.3649840442376764</v>
      </c>
      <c r="LR76" s="53">
        <f t="shared" si="14"/>
        <v>5.4265301689166732</v>
      </c>
      <c r="LS76" s="53">
        <f t="shared" si="14"/>
        <v>5.3649840442376764</v>
      </c>
      <c r="LT76" s="53">
        <f t="shared" si="14"/>
        <v>5.3649840442376764</v>
      </c>
      <c r="LU76" s="53">
        <f t="shared" si="14"/>
        <v>5.4265301689166732</v>
      </c>
      <c r="LV76" s="53">
        <f t="shared" si="14"/>
        <v>5.4265301689166732</v>
      </c>
      <c r="LW76" s="53">
        <f t="shared" si="14"/>
        <v>5.3649840442376764</v>
      </c>
      <c r="LX76" s="53">
        <f t="shared" si="14"/>
        <v>5.4265301689166732</v>
      </c>
      <c r="LY76" s="53">
        <f t="shared" si="14"/>
        <v>5.4265301689166732</v>
      </c>
      <c r="LZ76" s="53">
        <f t="shared" si="14"/>
        <v>5.3649840442376764</v>
      </c>
      <c r="MA76" s="53">
        <f t="shared" si="14"/>
        <v>5.4265301689166732</v>
      </c>
      <c r="MB76" s="53">
        <f t="shared" si="14"/>
        <v>5.4265301689166732</v>
      </c>
      <c r="MC76" s="53">
        <f t="shared" si="14"/>
        <v>5.3649840442376764</v>
      </c>
      <c r="MD76" s="53">
        <f t="shared" si="14"/>
        <v>5.4265301689166732</v>
      </c>
      <c r="ME76" s="53">
        <f t="shared" si="14"/>
        <v>5.3649840442376764</v>
      </c>
      <c r="MF76" s="53">
        <f t="shared" si="14"/>
        <v>5.4265301689166732</v>
      </c>
      <c r="MG76" s="53">
        <f t="shared" si="14"/>
        <v>5.3649840442376764</v>
      </c>
      <c r="MH76" s="53">
        <f t="shared" si="14"/>
        <v>5.4265301689166732</v>
      </c>
      <c r="MI76" s="53">
        <f t="shared" si="14"/>
        <v>5.3649840442376764</v>
      </c>
      <c r="MJ76" s="53">
        <f t="shared" si="14"/>
        <v>5.3649840442376764</v>
      </c>
      <c r="MK76" s="53">
        <f t="shared" si="14"/>
        <v>5.3649840442376764</v>
      </c>
      <c r="ML76" s="53">
        <f t="shared" si="14"/>
        <v>5.4265301689166732</v>
      </c>
      <c r="MM76" s="53">
        <f t="shared" si="14"/>
        <v>5.3649840442376764</v>
      </c>
      <c r="MN76" s="53">
        <f t="shared" si="14"/>
        <v>5.4265301689166732</v>
      </c>
      <c r="MO76" s="53">
        <f t="shared" si="14"/>
        <v>5.4265301689166732</v>
      </c>
      <c r="MP76" s="53">
        <f t="shared" si="14"/>
        <v>5.0497745760000008</v>
      </c>
      <c r="MQ76" s="53">
        <f t="shared" si="14"/>
        <v>5.3649840442376764</v>
      </c>
      <c r="MR76" s="53">
        <f t="shared" si="14"/>
        <v>5.0497745760000008</v>
      </c>
      <c r="MS76" s="53">
        <f t="shared" si="14"/>
        <v>5.4265301689166732</v>
      </c>
      <c r="MT76" s="53">
        <f t="shared" si="14"/>
        <v>5.3649840442376764</v>
      </c>
      <c r="MU76" s="53">
        <f t="shared" si="14"/>
        <v>5.3649840442376764</v>
      </c>
      <c r="MV76" s="53">
        <f t="shared" si="14"/>
        <v>5.4265301689166732</v>
      </c>
      <c r="MW76" s="53">
        <f t="shared" si="14"/>
        <v>5.4265301689166732</v>
      </c>
      <c r="MX76" s="53">
        <f t="shared" si="14"/>
        <v>5.4265301689166732</v>
      </c>
      <c r="MY76" s="53">
        <f t="shared" si="14"/>
        <v>5.3649840442376764</v>
      </c>
      <c r="MZ76" s="53">
        <f t="shared" si="14"/>
        <v>5.4265301689166732</v>
      </c>
      <c r="NA76" s="53">
        <f t="shared" si="14"/>
        <v>5.3649840442376764</v>
      </c>
      <c r="NB76" s="53">
        <f t="shared" si="14"/>
        <v>5.4265301689166732</v>
      </c>
      <c r="NC76" s="53">
        <f t="shared" si="14"/>
        <v>5.3649840442376764</v>
      </c>
      <c r="ND76" s="53">
        <f t="shared" si="14"/>
        <v>5.3649840442376764</v>
      </c>
      <c r="NE76" s="53">
        <f t="shared" si="14"/>
        <v>5.3649840442376764</v>
      </c>
      <c r="NF76" s="53">
        <f t="shared" si="14"/>
        <v>5.4265301689166732</v>
      </c>
      <c r="NG76" s="53">
        <f t="shared" si="14"/>
        <v>5.4265301689166732</v>
      </c>
      <c r="NH76" s="53">
        <f t="shared" si="14"/>
        <v>5.4265301689166732</v>
      </c>
      <c r="NI76" s="53">
        <f t="shared" si="14"/>
        <v>5.3649840442376764</v>
      </c>
      <c r="NJ76" s="53">
        <f t="shared" si="14"/>
        <v>5.0497745760000008</v>
      </c>
      <c r="NK76" s="53">
        <f t="shared" si="14"/>
        <v>5.3649840442376764</v>
      </c>
      <c r="NL76" s="53">
        <f t="shared" si="14"/>
        <v>5.3649840442376764</v>
      </c>
      <c r="NM76" s="53">
        <f t="shared" si="14"/>
        <v>5.4265301689166732</v>
      </c>
      <c r="NN76" s="53">
        <f t="shared" si="14"/>
        <v>5.4265301689166732</v>
      </c>
      <c r="NO76" s="53">
        <f t="shared" si="14"/>
        <v>5.4265301689166732</v>
      </c>
      <c r="NP76" s="53">
        <f t="shared" si="14"/>
        <v>5.3649840442376764</v>
      </c>
      <c r="NQ76" s="53">
        <f t="shared" si="14"/>
        <v>5.4265301689166732</v>
      </c>
      <c r="NR76" s="53">
        <f t="shared" si="14"/>
        <v>5.4265301689166732</v>
      </c>
      <c r="NS76" s="53">
        <f t="shared" si="14"/>
        <v>5.4265301689166732</v>
      </c>
      <c r="NT76" s="53">
        <f t="shared" si="14"/>
        <v>5.4265301689166732</v>
      </c>
      <c r="NU76" s="53">
        <f t="shared" si="14"/>
        <v>5.4265301689166732</v>
      </c>
      <c r="NV76" s="53">
        <f t="shared" ref="NV76:QG80" si="20">IF(NV$68=1,NV6,NV39)</f>
        <v>5.4265301689166732</v>
      </c>
      <c r="NW76" s="53">
        <f t="shared" si="20"/>
        <v>5.3649840442376764</v>
      </c>
      <c r="NX76" s="53">
        <f t="shared" si="20"/>
        <v>5.4265301689166732</v>
      </c>
      <c r="NY76" s="53">
        <f t="shared" si="20"/>
        <v>5.3649840442376764</v>
      </c>
      <c r="NZ76" s="53">
        <f t="shared" si="20"/>
        <v>5.4265301689166732</v>
      </c>
      <c r="OA76" s="53">
        <f t="shared" si="20"/>
        <v>5.3649840442376764</v>
      </c>
      <c r="OB76" s="53">
        <f t="shared" si="20"/>
        <v>5.3649840442376764</v>
      </c>
      <c r="OC76" s="53">
        <f t="shared" si="20"/>
        <v>5.4265301689166732</v>
      </c>
      <c r="OD76" s="53">
        <f t="shared" si="20"/>
        <v>5.3649840442376764</v>
      </c>
      <c r="OE76" s="53">
        <f t="shared" si="20"/>
        <v>5.3649840442376764</v>
      </c>
      <c r="OF76" s="53">
        <f t="shared" si="20"/>
        <v>5.3649840442376764</v>
      </c>
      <c r="OG76" s="53">
        <f t="shared" si="20"/>
        <v>5.4265301689166732</v>
      </c>
      <c r="OH76" s="53">
        <f t="shared" si="20"/>
        <v>5.3649840442376764</v>
      </c>
      <c r="OI76" s="53">
        <f t="shared" si="20"/>
        <v>5.4265301689166732</v>
      </c>
      <c r="OJ76" s="53">
        <f t="shared" si="20"/>
        <v>5.4265301689166732</v>
      </c>
      <c r="OK76" s="53">
        <f t="shared" si="20"/>
        <v>5.0497745760000008</v>
      </c>
      <c r="OL76" s="53">
        <f t="shared" si="20"/>
        <v>5.4265301689166732</v>
      </c>
      <c r="OM76" s="53">
        <f t="shared" si="20"/>
        <v>5.3649840442376764</v>
      </c>
      <c r="ON76" s="53">
        <f t="shared" si="20"/>
        <v>5.3649840442376764</v>
      </c>
      <c r="OO76" s="53">
        <f t="shared" si="20"/>
        <v>5.3649840442376764</v>
      </c>
      <c r="OP76" s="53">
        <f t="shared" si="20"/>
        <v>5.3649840442376764</v>
      </c>
      <c r="OQ76" s="53">
        <f t="shared" si="20"/>
        <v>5.4265301689166732</v>
      </c>
      <c r="OR76" s="53">
        <f t="shared" si="20"/>
        <v>5.3649840442376764</v>
      </c>
      <c r="OS76" s="53">
        <f t="shared" si="20"/>
        <v>5.4265301689166732</v>
      </c>
      <c r="OT76" s="53">
        <f t="shared" si="20"/>
        <v>5.4265301689166732</v>
      </c>
      <c r="OU76" s="53">
        <f t="shared" si="20"/>
        <v>5.3649840442376764</v>
      </c>
      <c r="OV76" s="53">
        <f t="shared" si="20"/>
        <v>5.4265301689166732</v>
      </c>
      <c r="OW76" s="53">
        <f t="shared" si="20"/>
        <v>5.3649840442376764</v>
      </c>
      <c r="OX76" s="53">
        <f t="shared" si="20"/>
        <v>5.4265301689166732</v>
      </c>
      <c r="OY76" s="53">
        <f t="shared" si="20"/>
        <v>5.3649840442376764</v>
      </c>
      <c r="OZ76" s="53">
        <f t="shared" si="20"/>
        <v>5.4265301689166732</v>
      </c>
      <c r="PA76" s="53">
        <f t="shared" si="20"/>
        <v>5.0497745760000008</v>
      </c>
      <c r="PB76" s="53">
        <f t="shared" si="20"/>
        <v>5.4265301689166732</v>
      </c>
      <c r="PC76" s="53">
        <f t="shared" si="20"/>
        <v>5.4265301689166732</v>
      </c>
      <c r="PD76" s="53">
        <f t="shared" si="20"/>
        <v>5.3649840442376764</v>
      </c>
      <c r="PE76" s="53">
        <f t="shared" si="20"/>
        <v>5.0497745760000008</v>
      </c>
      <c r="PF76" s="53">
        <f t="shared" si="20"/>
        <v>5.4265301689166732</v>
      </c>
      <c r="PG76" s="53">
        <f t="shared" si="20"/>
        <v>5.3649840442376764</v>
      </c>
      <c r="PH76" s="53">
        <f t="shared" si="20"/>
        <v>5.3649840442376764</v>
      </c>
      <c r="PI76" s="53">
        <f t="shared" si="20"/>
        <v>5.3649840442376764</v>
      </c>
      <c r="PJ76" s="53">
        <f t="shared" si="20"/>
        <v>5.0497745760000008</v>
      </c>
      <c r="PK76" s="53">
        <f t="shared" si="20"/>
        <v>5.4265301689166732</v>
      </c>
      <c r="PL76" s="53">
        <f t="shared" si="20"/>
        <v>5.4265301689166732</v>
      </c>
      <c r="PM76" s="53">
        <f t="shared" si="20"/>
        <v>5.4265301689166732</v>
      </c>
      <c r="PN76" s="53">
        <f t="shared" si="20"/>
        <v>5.4265301689166732</v>
      </c>
      <c r="PO76" s="53">
        <f t="shared" si="20"/>
        <v>5.3649840442376764</v>
      </c>
      <c r="PP76" s="53">
        <f t="shared" si="20"/>
        <v>5.4265301689166732</v>
      </c>
      <c r="PQ76" s="53">
        <f t="shared" si="20"/>
        <v>5.3649840442376764</v>
      </c>
      <c r="PR76" s="53">
        <f t="shared" si="20"/>
        <v>5.3649840442376764</v>
      </c>
      <c r="PS76" s="53">
        <f t="shared" si="20"/>
        <v>5.3649840442376764</v>
      </c>
      <c r="PT76" s="53">
        <f t="shared" si="20"/>
        <v>5.3649840442376764</v>
      </c>
      <c r="PU76" s="53">
        <f t="shared" si="20"/>
        <v>5.3649840442376764</v>
      </c>
      <c r="PV76" s="53">
        <f t="shared" si="20"/>
        <v>5.3649840442376764</v>
      </c>
      <c r="PW76" s="53">
        <f t="shared" si="20"/>
        <v>5.4265301689166732</v>
      </c>
      <c r="PX76" s="53">
        <f t="shared" si="20"/>
        <v>5.4265301689166732</v>
      </c>
      <c r="PY76" s="53">
        <f t="shared" si="20"/>
        <v>5.3649840442376764</v>
      </c>
      <c r="PZ76" s="53">
        <f t="shared" si="20"/>
        <v>5.4265301689166732</v>
      </c>
      <c r="QA76" s="53">
        <f t="shared" si="20"/>
        <v>5.3649840442376764</v>
      </c>
      <c r="QB76" s="53">
        <f t="shared" si="20"/>
        <v>5.4265301689166732</v>
      </c>
      <c r="QC76" s="53">
        <f t="shared" si="20"/>
        <v>5.3649840442376764</v>
      </c>
      <c r="QD76" s="53">
        <f t="shared" si="20"/>
        <v>5.4265301689166732</v>
      </c>
      <c r="QE76" s="53">
        <f t="shared" si="20"/>
        <v>5.3649840442376764</v>
      </c>
      <c r="QF76" s="53">
        <f t="shared" si="20"/>
        <v>5.4265301689166732</v>
      </c>
      <c r="QG76" s="53">
        <f t="shared" si="20"/>
        <v>5.3649840442376764</v>
      </c>
      <c r="QH76" s="53">
        <f t="shared" si="15"/>
        <v>5.4265301689166732</v>
      </c>
      <c r="QI76" s="53">
        <f t="shared" si="16"/>
        <v>5.3649840442376764</v>
      </c>
      <c r="QJ76" s="53">
        <f t="shared" si="16"/>
        <v>5.4265301689166732</v>
      </c>
      <c r="QK76" s="53">
        <f t="shared" si="16"/>
        <v>5.3649840442376764</v>
      </c>
      <c r="QL76" s="53">
        <f t="shared" si="16"/>
        <v>5.3649840442376764</v>
      </c>
      <c r="QM76" s="53">
        <f t="shared" si="16"/>
        <v>5.4265301689166732</v>
      </c>
      <c r="QN76" s="53">
        <f t="shared" si="16"/>
        <v>5.0497745760000008</v>
      </c>
      <c r="QO76" s="53">
        <f t="shared" si="16"/>
        <v>5.3649840442376764</v>
      </c>
      <c r="QP76" s="53">
        <f t="shared" si="16"/>
        <v>5.4265301689166732</v>
      </c>
      <c r="QQ76" s="53">
        <f t="shared" si="16"/>
        <v>5.4265301689166732</v>
      </c>
      <c r="QR76" s="53">
        <f t="shared" si="16"/>
        <v>5.4265301689166732</v>
      </c>
      <c r="QS76" s="53">
        <f t="shared" si="16"/>
        <v>5.4265301689166732</v>
      </c>
      <c r="QT76" s="53">
        <f t="shared" si="16"/>
        <v>5.3649840442376764</v>
      </c>
      <c r="QU76" s="53">
        <f t="shared" si="16"/>
        <v>5.4265301689166732</v>
      </c>
      <c r="QV76" s="53">
        <f t="shared" si="16"/>
        <v>5.4265301689166732</v>
      </c>
      <c r="QW76" s="53">
        <f t="shared" si="16"/>
        <v>5.3649840442376764</v>
      </c>
      <c r="QX76" s="53">
        <f t="shared" si="16"/>
        <v>5.3649840442376764</v>
      </c>
      <c r="QY76" s="53">
        <f t="shared" si="16"/>
        <v>5.4265301689166732</v>
      </c>
      <c r="QZ76" s="53">
        <f t="shared" si="16"/>
        <v>5.4265301689166732</v>
      </c>
      <c r="RA76" s="53">
        <f t="shared" si="16"/>
        <v>5.4265301689166732</v>
      </c>
      <c r="RB76" s="53">
        <f t="shared" si="16"/>
        <v>5.3649840442376764</v>
      </c>
      <c r="RC76" s="53">
        <f t="shared" si="16"/>
        <v>5.4265301689166732</v>
      </c>
      <c r="RD76" s="53">
        <f t="shared" si="16"/>
        <v>5.3649840442376764</v>
      </c>
      <c r="RE76" s="53">
        <f t="shared" si="16"/>
        <v>5.4265301689166732</v>
      </c>
      <c r="RF76" s="53">
        <f t="shared" si="16"/>
        <v>5.3649840442376764</v>
      </c>
      <c r="RG76" s="53">
        <f t="shared" si="16"/>
        <v>5.4265301689166732</v>
      </c>
      <c r="RH76" s="53">
        <f t="shared" si="16"/>
        <v>5.3649840442376764</v>
      </c>
      <c r="RI76" s="53">
        <f t="shared" si="16"/>
        <v>5.4265301689166732</v>
      </c>
      <c r="RJ76" s="53">
        <f t="shared" si="16"/>
        <v>5.4265301689166732</v>
      </c>
      <c r="RK76" s="53">
        <f t="shared" si="16"/>
        <v>5.4265301689166732</v>
      </c>
      <c r="RL76" s="53">
        <f t="shared" si="16"/>
        <v>5.3649840442376764</v>
      </c>
      <c r="RM76" s="53">
        <f t="shared" si="16"/>
        <v>5.4265301689166732</v>
      </c>
      <c r="RN76" s="53">
        <f t="shared" si="16"/>
        <v>5.4265301689166732</v>
      </c>
      <c r="RO76" s="53">
        <f t="shared" si="16"/>
        <v>5.3649840442376764</v>
      </c>
      <c r="RP76" s="53">
        <f t="shared" si="16"/>
        <v>5.3649840442376764</v>
      </c>
      <c r="RQ76" s="53">
        <f t="shared" si="16"/>
        <v>5.3649840442376764</v>
      </c>
      <c r="RR76" s="53">
        <f t="shared" si="16"/>
        <v>5.3649840442376764</v>
      </c>
      <c r="RS76" s="53">
        <f t="shared" si="16"/>
        <v>5.4265301689166732</v>
      </c>
      <c r="RT76" s="53">
        <f t="shared" si="16"/>
        <v>5.4265301689166732</v>
      </c>
      <c r="RU76" s="53">
        <f t="shared" si="16"/>
        <v>5.4265301689166732</v>
      </c>
      <c r="RV76" s="53">
        <f t="shared" si="16"/>
        <v>5.4265301689166732</v>
      </c>
      <c r="RW76" s="53">
        <f t="shared" si="16"/>
        <v>5.0497745760000008</v>
      </c>
      <c r="RX76" s="53">
        <f t="shared" si="16"/>
        <v>5.4265301689166732</v>
      </c>
      <c r="RY76" s="53">
        <f t="shared" si="16"/>
        <v>5.3649840442376764</v>
      </c>
      <c r="RZ76" s="53">
        <f t="shared" si="16"/>
        <v>5.3649840442376764</v>
      </c>
      <c r="SA76" s="53">
        <f t="shared" si="16"/>
        <v>5.3649840442376764</v>
      </c>
      <c r="SB76" s="53">
        <f t="shared" si="16"/>
        <v>5.3649840442376764</v>
      </c>
      <c r="SC76" s="53">
        <f t="shared" si="16"/>
        <v>5.4265301689166732</v>
      </c>
      <c r="SD76" s="53">
        <f t="shared" si="16"/>
        <v>5.3649840442376764</v>
      </c>
      <c r="SE76" s="53">
        <f t="shared" si="16"/>
        <v>5.4265301689166732</v>
      </c>
      <c r="SF76" s="53">
        <f t="shared" si="16"/>
        <v>5.3649840442376764</v>
      </c>
      <c r="SG76" s="53">
        <f t="shared" si="16"/>
        <v>5.3649840442376764</v>
      </c>
    </row>
    <row r="77" spans="1:501" x14ac:dyDescent="0.35">
      <c r="A77" s="158">
        <v>2026</v>
      </c>
      <c r="B77" s="53">
        <f t="shared" si="8"/>
        <v>5.3022633048000012</v>
      </c>
      <c r="C77" s="53">
        <f t="shared" si="17"/>
        <v>5.4438808684176427</v>
      </c>
      <c r="D77" s="53">
        <f t="shared" si="17"/>
        <v>5.5063320831654474</v>
      </c>
      <c r="E77" s="53">
        <f t="shared" si="17"/>
        <v>5.5063320831654474</v>
      </c>
      <c r="F77" s="53">
        <f t="shared" si="17"/>
        <v>5.5063320831654474</v>
      </c>
      <c r="G77" s="53">
        <f t="shared" si="17"/>
        <v>5.4438808684176427</v>
      </c>
      <c r="H77" s="53">
        <f t="shared" si="17"/>
        <v>5.5063320831654474</v>
      </c>
      <c r="I77" s="53">
        <f t="shared" si="17"/>
        <v>5.4438808684176427</v>
      </c>
      <c r="J77" s="53">
        <f t="shared" si="17"/>
        <v>5.5063320831654474</v>
      </c>
      <c r="K77" s="53">
        <f t="shared" si="17"/>
        <v>5.3022633048000012</v>
      </c>
      <c r="L77" s="53">
        <f t="shared" si="17"/>
        <v>5.4438808684176427</v>
      </c>
      <c r="M77" s="53">
        <f t="shared" si="17"/>
        <v>5.4438808684176427</v>
      </c>
      <c r="N77" s="53">
        <f t="shared" si="17"/>
        <v>5.4438808684176427</v>
      </c>
      <c r="O77" s="53">
        <f t="shared" si="17"/>
        <v>5.5063320831654474</v>
      </c>
      <c r="P77" s="53">
        <f t="shared" si="17"/>
        <v>5.5063320831654474</v>
      </c>
      <c r="Q77" s="53">
        <f t="shared" si="17"/>
        <v>5.3022633048000012</v>
      </c>
      <c r="R77" s="53">
        <f t="shared" si="17"/>
        <v>5.5063320831654474</v>
      </c>
      <c r="S77" s="53">
        <f t="shared" si="17"/>
        <v>5.4438808684176427</v>
      </c>
      <c r="T77" s="53">
        <f t="shared" si="17"/>
        <v>5.4438808684176427</v>
      </c>
      <c r="U77" s="53">
        <f t="shared" si="17"/>
        <v>5.4438808684176427</v>
      </c>
      <c r="V77" s="53">
        <f t="shared" si="17"/>
        <v>5.5063320831654474</v>
      </c>
      <c r="W77" s="53">
        <f t="shared" si="17"/>
        <v>5.5063320831654474</v>
      </c>
      <c r="X77" s="53">
        <f t="shared" si="17"/>
        <v>5.5063320831654474</v>
      </c>
      <c r="Y77" s="53">
        <f t="shared" si="17"/>
        <v>5.5063320831654474</v>
      </c>
      <c r="Z77" s="53">
        <f t="shared" si="17"/>
        <v>5.4438808684176427</v>
      </c>
      <c r="AA77" s="53">
        <f t="shared" si="17"/>
        <v>5.5063320831654474</v>
      </c>
      <c r="AB77" s="53">
        <f t="shared" si="17"/>
        <v>5.5063320831654474</v>
      </c>
      <c r="AC77" s="53">
        <f t="shared" si="17"/>
        <v>5.5063320831654474</v>
      </c>
      <c r="AD77" s="53">
        <f t="shared" si="17"/>
        <v>5.4438808684176427</v>
      </c>
      <c r="AE77" s="53">
        <f t="shared" si="17"/>
        <v>5.5063320831654474</v>
      </c>
      <c r="AF77" s="53">
        <f t="shared" si="17"/>
        <v>5.5063320831654474</v>
      </c>
      <c r="AG77" s="53">
        <f t="shared" si="17"/>
        <v>5.5063320831654474</v>
      </c>
      <c r="AH77" s="53">
        <f t="shared" si="17"/>
        <v>5.4438808684176427</v>
      </c>
      <c r="AI77" s="53">
        <f t="shared" si="17"/>
        <v>5.4438808684176427</v>
      </c>
      <c r="AJ77" s="53">
        <f t="shared" si="17"/>
        <v>5.5063320831654474</v>
      </c>
      <c r="AK77" s="53">
        <f t="shared" si="17"/>
        <v>5.4438808684176427</v>
      </c>
      <c r="AL77" s="53">
        <f t="shared" si="17"/>
        <v>5.4438808684176427</v>
      </c>
      <c r="AM77" s="53">
        <f t="shared" si="17"/>
        <v>5.4438808684176427</v>
      </c>
      <c r="AN77" s="53">
        <f t="shared" si="17"/>
        <v>5.4438808684176427</v>
      </c>
      <c r="AO77" s="53">
        <f t="shared" si="17"/>
        <v>5.4438808684176427</v>
      </c>
      <c r="AP77" s="53">
        <f t="shared" si="17"/>
        <v>5.3022633048000012</v>
      </c>
      <c r="AQ77" s="53">
        <f t="shared" si="17"/>
        <v>5.5063320831654474</v>
      </c>
      <c r="AR77" s="53">
        <f t="shared" si="17"/>
        <v>5.4438808684176427</v>
      </c>
      <c r="AS77" s="53">
        <f t="shared" si="17"/>
        <v>5.4438808684176427</v>
      </c>
      <c r="AT77" s="53">
        <f t="shared" si="17"/>
        <v>5.3022633048000012</v>
      </c>
      <c r="AU77" s="53">
        <f t="shared" si="17"/>
        <v>5.4438808684176427</v>
      </c>
      <c r="AV77" s="53">
        <f t="shared" si="17"/>
        <v>5.3022633048000012</v>
      </c>
      <c r="AW77" s="53">
        <f t="shared" si="17"/>
        <v>5.5063320831654474</v>
      </c>
      <c r="AX77" s="53">
        <f t="shared" si="17"/>
        <v>5.5063320831654474</v>
      </c>
      <c r="AY77" s="53">
        <f t="shared" si="17"/>
        <v>5.5063320831654474</v>
      </c>
      <c r="AZ77" s="53">
        <f t="shared" si="17"/>
        <v>5.4438808684176427</v>
      </c>
      <c r="BA77" s="53">
        <f t="shared" si="17"/>
        <v>5.4438808684176427</v>
      </c>
      <c r="BB77" s="53">
        <f t="shared" si="17"/>
        <v>5.4438808684176427</v>
      </c>
      <c r="BC77" s="53">
        <f t="shared" si="17"/>
        <v>5.5063320831654474</v>
      </c>
      <c r="BD77" s="53">
        <f t="shared" si="17"/>
        <v>5.5063320831654474</v>
      </c>
      <c r="BE77" s="53">
        <f t="shared" si="17"/>
        <v>5.3022633048000012</v>
      </c>
      <c r="BF77" s="53">
        <f t="shared" si="17"/>
        <v>5.4438808684176427</v>
      </c>
      <c r="BG77" s="53">
        <f t="shared" si="17"/>
        <v>5.5063320831654474</v>
      </c>
      <c r="BH77" s="53">
        <f t="shared" si="17"/>
        <v>5.3022633048000012</v>
      </c>
      <c r="BI77" s="53">
        <f t="shared" si="17"/>
        <v>5.5063320831654474</v>
      </c>
      <c r="BJ77" s="53">
        <f t="shared" si="17"/>
        <v>5.4438808684176427</v>
      </c>
      <c r="BK77" s="53">
        <f t="shared" si="17"/>
        <v>5.4438808684176427</v>
      </c>
      <c r="BL77" s="53">
        <f t="shared" si="17"/>
        <v>5.4438808684176427</v>
      </c>
      <c r="BM77" s="53">
        <f t="shared" si="17"/>
        <v>5.5063320831654474</v>
      </c>
      <c r="BN77" s="53">
        <f t="shared" si="17"/>
        <v>5.3022633048000012</v>
      </c>
      <c r="BO77" s="53">
        <f t="shared" ref="BO77:DZ92" si="21">IF(BO$68=1,BO7,BO40)</f>
        <v>5.5063320831654474</v>
      </c>
      <c r="BP77" s="53">
        <f t="shared" si="21"/>
        <v>5.5063320831654474</v>
      </c>
      <c r="BQ77" s="53">
        <f t="shared" si="21"/>
        <v>5.5063320831654474</v>
      </c>
      <c r="BR77" s="53">
        <f t="shared" si="21"/>
        <v>5.4438808684176427</v>
      </c>
      <c r="BS77" s="53">
        <f t="shared" si="21"/>
        <v>5.3022633048000012</v>
      </c>
      <c r="BT77" s="53">
        <f t="shared" si="21"/>
        <v>5.4438808684176427</v>
      </c>
      <c r="BU77" s="53">
        <f t="shared" si="21"/>
        <v>5.5063320831654474</v>
      </c>
      <c r="BV77" s="53">
        <f t="shared" si="21"/>
        <v>5.4438808684176427</v>
      </c>
      <c r="BW77" s="53">
        <f t="shared" si="21"/>
        <v>5.5063320831654474</v>
      </c>
      <c r="BX77" s="53">
        <f t="shared" si="21"/>
        <v>5.4438808684176427</v>
      </c>
      <c r="BY77" s="53">
        <f t="shared" si="21"/>
        <v>5.4438808684176427</v>
      </c>
      <c r="BZ77" s="53">
        <f t="shared" si="21"/>
        <v>5.4438808684176427</v>
      </c>
      <c r="CA77" s="53">
        <f t="shared" si="21"/>
        <v>5.5063320831654474</v>
      </c>
      <c r="CB77" s="53">
        <f t="shared" si="21"/>
        <v>5.4438808684176427</v>
      </c>
      <c r="CC77" s="53">
        <f t="shared" si="21"/>
        <v>5.5063320831654474</v>
      </c>
      <c r="CD77" s="53">
        <f t="shared" si="21"/>
        <v>5.5063320831654474</v>
      </c>
      <c r="CE77" s="53">
        <f t="shared" si="21"/>
        <v>5.5063320831654474</v>
      </c>
      <c r="CF77" s="53">
        <f t="shared" si="21"/>
        <v>5.5063320831654474</v>
      </c>
      <c r="CG77" s="53">
        <f t="shared" si="21"/>
        <v>5.4438808684176427</v>
      </c>
      <c r="CH77" s="53">
        <f t="shared" si="21"/>
        <v>5.4438808684176427</v>
      </c>
      <c r="CI77" s="53">
        <f t="shared" si="21"/>
        <v>5.5063320831654474</v>
      </c>
      <c r="CJ77" s="53">
        <f t="shared" si="21"/>
        <v>5.4438808684176427</v>
      </c>
      <c r="CK77" s="53">
        <f t="shared" si="21"/>
        <v>5.5063320831654474</v>
      </c>
      <c r="CL77" s="53">
        <f t="shared" si="21"/>
        <v>5.5063320831654474</v>
      </c>
      <c r="CM77" s="53">
        <f t="shared" si="21"/>
        <v>5.5063320831654474</v>
      </c>
      <c r="CN77" s="53">
        <f t="shared" si="21"/>
        <v>5.4438808684176427</v>
      </c>
      <c r="CO77" s="53">
        <f t="shared" si="21"/>
        <v>5.5063320831654474</v>
      </c>
      <c r="CP77" s="53">
        <f t="shared" si="21"/>
        <v>5.5063320831654474</v>
      </c>
      <c r="CQ77" s="53">
        <f t="shared" si="21"/>
        <v>5.4438808684176427</v>
      </c>
      <c r="CR77" s="53">
        <f t="shared" si="21"/>
        <v>5.5063320831654474</v>
      </c>
      <c r="CS77" s="53">
        <f t="shared" si="21"/>
        <v>5.5063320831654474</v>
      </c>
      <c r="CT77" s="53">
        <f t="shared" si="21"/>
        <v>5.4438808684176427</v>
      </c>
      <c r="CU77" s="53">
        <f t="shared" si="21"/>
        <v>5.5063320831654474</v>
      </c>
      <c r="CV77" s="53">
        <f t="shared" si="21"/>
        <v>5.5063320831654474</v>
      </c>
      <c r="CW77" s="53">
        <f t="shared" si="21"/>
        <v>5.4438808684176427</v>
      </c>
      <c r="CX77" s="53">
        <f t="shared" si="21"/>
        <v>5.4438808684176427</v>
      </c>
      <c r="CY77" s="53">
        <f t="shared" si="21"/>
        <v>5.5063320831654474</v>
      </c>
      <c r="CZ77" s="53">
        <f t="shared" si="21"/>
        <v>5.4438808684176427</v>
      </c>
      <c r="DA77" s="53">
        <f t="shared" si="21"/>
        <v>5.5063320831654474</v>
      </c>
      <c r="DB77" s="53">
        <f t="shared" si="21"/>
        <v>5.5063320831654474</v>
      </c>
      <c r="DC77" s="53">
        <f t="shared" si="21"/>
        <v>5.4438808684176427</v>
      </c>
      <c r="DD77" s="53">
        <f t="shared" si="21"/>
        <v>5.3022633048000012</v>
      </c>
      <c r="DE77" s="53">
        <f t="shared" si="21"/>
        <v>5.5063320831654474</v>
      </c>
      <c r="DF77" s="53">
        <f t="shared" si="21"/>
        <v>5.4438808684176427</v>
      </c>
      <c r="DG77" s="53">
        <f t="shared" si="21"/>
        <v>5.4438808684176427</v>
      </c>
      <c r="DH77" s="53">
        <f t="shared" si="21"/>
        <v>5.4438808684176427</v>
      </c>
      <c r="DI77" s="53">
        <f t="shared" si="21"/>
        <v>5.5063320831654474</v>
      </c>
      <c r="DJ77" s="53">
        <f t="shared" si="21"/>
        <v>5.5063320831654474</v>
      </c>
      <c r="DK77" s="53">
        <f t="shared" si="21"/>
        <v>5.4438808684176427</v>
      </c>
      <c r="DL77" s="53">
        <f t="shared" si="21"/>
        <v>5.4438808684176427</v>
      </c>
      <c r="DM77" s="53">
        <f t="shared" si="21"/>
        <v>5.5063320831654474</v>
      </c>
      <c r="DN77" s="53">
        <f t="shared" si="21"/>
        <v>5.5063320831654474</v>
      </c>
      <c r="DO77" s="53">
        <f t="shared" si="21"/>
        <v>5.4438808684176427</v>
      </c>
      <c r="DP77" s="53">
        <f t="shared" si="21"/>
        <v>5.4438808684176427</v>
      </c>
      <c r="DQ77" s="53">
        <f t="shared" si="21"/>
        <v>5.4438808684176427</v>
      </c>
      <c r="DR77" s="53">
        <f t="shared" si="21"/>
        <v>5.3022633048000012</v>
      </c>
      <c r="DS77" s="53">
        <f t="shared" si="21"/>
        <v>5.3022633048000012</v>
      </c>
      <c r="DT77" s="53">
        <f t="shared" si="21"/>
        <v>5.5063320831654474</v>
      </c>
      <c r="DU77" s="53">
        <f t="shared" si="21"/>
        <v>5.5063320831654474</v>
      </c>
      <c r="DV77" s="53">
        <f t="shared" si="21"/>
        <v>5.5063320831654474</v>
      </c>
      <c r="DW77" s="53">
        <f t="shared" si="21"/>
        <v>5.4438808684176427</v>
      </c>
      <c r="DX77" s="53">
        <f t="shared" si="21"/>
        <v>5.3022633048000012</v>
      </c>
      <c r="DY77" s="53">
        <f t="shared" si="21"/>
        <v>5.5063320831654474</v>
      </c>
      <c r="DZ77" s="53">
        <f t="shared" si="21"/>
        <v>5.5063320831654474</v>
      </c>
      <c r="EA77" s="53">
        <f t="shared" si="18"/>
        <v>5.3022633048000012</v>
      </c>
      <c r="EB77" s="53">
        <f t="shared" si="18"/>
        <v>5.4438808684176427</v>
      </c>
      <c r="EC77" s="53">
        <f t="shared" si="18"/>
        <v>5.3022633048000012</v>
      </c>
      <c r="ED77" s="53">
        <f t="shared" si="18"/>
        <v>5.5063320831654474</v>
      </c>
      <c r="EE77" s="53">
        <f t="shared" si="18"/>
        <v>5.5063320831654474</v>
      </c>
      <c r="EF77" s="53">
        <f t="shared" si="18"/>
        <v>5.4438808684176427</v>
      </c>
      <c r="EG77" s="53">
        <f t="shared" si="18"/>
        <v>5.4438808684176427</v>
      </c>
      <c r="EH77" s="53">
        <f t="shared" si="18"/>
        <v>5.4438808684176427</v>
      </c>
      <c r="EI77" s="53">
        <f t="shared" si="18"/>
        <v>5.5063320831654474</v>
      </c>
      <c r="EJ77" s="53">
        <f t="shared" si="18"/>
        <v>5.5063320831654474</v>
      </c>
      <c r="EK77" s="53">
        <f t="shared" si="18"/>
        <v>5.5063320831654474</v>
      </c>
      <c r="EL77" s="53">
        <f t="shared" si="18"/>
        <v>5.5063320831654474</v>
      </c>
      <c r="EM77" s="53">
        <f t="shared" si="18"/>
        <v>5.4438808684176427</v>
      </c>
      <c r="EN77" s="53">
        <f t="shared" si="18"/>
        <v>5.4438808684176427</v>
      </c>
      <c r="EO77" s="53">
        <f t="shared" si="18"/>
        <v>5.5063320831654474</v>
      </c>
      <c r="EP77" s="53">
        <f t="shared" si="18"/>
        <v>5.4438808684176427</v>
      </c>
      <c r="EQ77" s="53">
        <f t="shared" si="18"/>
        <v>5.5063320831654474</v>
      </c>
      <c r="ER77" s="53">
        <f t="shared" si="18"/>
        <v>5.5063320831654474</v>
      </c>
      <c r="ES77" s="53">
        <f t="shared" si="18"/>
        <v>5.4438808684176427</v>
      </c>
      <c r="ET77" s="53">
        <f t="shared" si="18"/>
        <v>5.4438808684176427</v>
      </c>
      <c r="EU77" s="53">
        <f t="shared" si="18"/>
        <v>5.5063320831654474</v>
      </c>
      <c r="EV77" s="53">
        <f t="shared" si="18"/>
        <v>5.4438808684176427</v>
      </c>
      <c r="EW77" s="53">
        <f t="shared" si="18"/>
        <v>5.5063320831654474</v>
      </c>
      <c r="EX77" s="53">
        <f t="shared" si="18"/>
        <v>5.5063320831654474</v>
      </c>
      <c r="EY77" s="53">
        <f t="shared" si="18"/>
        <v>5.5063320831654474</v>
      </c>
      <c r="EZ77" s="53">
        <f t="shared" si="18"/>
        <v>5.5063320831654474</v>
      </c>
      <c r="FA77" s="53">
        <f t="shared" si="18"/>
        <v>5.4438808684176427</v>
      </c>
      <c r="FB77" s="53">
        <f t="shared" si="18"/>
        <v>5.5063320831654474</v>
      </c>
      <c r="FC77" s="53">
        <f t="shared" si="18"/>
        <v>5.3022633048000012</v>
      </c>
      <c r="FD77" s="53">
        <f t="shared" si="18"/>
        <v>5.5063320831654474</v>
      </c>
      <c r="FE77" s="53">
        <f t="shared" si="18"/>
        <v>5.4438808684176427</v>
      </c>
      <c r="FF77" s="53">
        <f t="shared" si="18"/>
        <v>5.4438808684176427</v>
      </c>
      <c r="FG77" s="53">
        <f t="shared" si="18"/>
        <v>5.4438808684176427</v>
      </c>
      <c r="FH77" s="53">
        <f t="shared" si="18"/>
        <v>5.4438808684176427</v>
      </c>
      <c r="FI77" s="53">
        <f t="shared" si="18"/>
        <v>5.4438808684176427</v>
      </c>
      <c r="FJ77" s="53">
        <f t="shared" si="18"/>
        <v>5.5063320831654474</v>
      </c>
      <c r="FK77" s="53">
        <f t="shared" si="18"/>
        <v>5.5063320831654474</v>
      </c>
      <c r="FL77" s="53">
        <f t="shared" si="18"/>
        <v>5.3022633048000012</v>
      </c>
      <c r="FM77" s="53">
        <f t="shared" si="18"/>
        <v>5.4438808684176427</v>
      </c>
      <c r="FN77" s="53">
        <f t="shared" si="18"/>
        <v>5.4438808684176427</v>
      </c>
      <c r="FO77" s="53">
        <f t="shared" si="18"/>
        <v>5.3022633048000012</v>
      </c>
      <c r="FP77" s="53">
        <f t="shared" si="18"/>
        <v>5.4438808684176427</v>
      </c>
      <c r="FQ77" s="53">
        <f t="shared" si="18"/>
        <v>5.5063320831654474</v>
      </c>
      <c r="FR77" s="53">
        <f t="shared" si="18"/>
        <v>5.5063320831654474</v>
      </c>
      <c r="FS77" s="53">
        <f t="shared" si="18"/>
        <v>5.4438808684176427</v>
      </c>
      <c r="FT77" s="53">
        <f t="shared" si="18"/>
        <v>5.4438808684176427</v>
      </c>
      <c r="FU77" s="53">
        <f t="shared" si="18"/>
        <v>5.3022633048000012</v>
      </c>
      <c r="FV77" s="53">
        <f t="shared" si="18"/>
        <v>5.4438808684176427</v>
      </c>
      <c r="FW77" s="53">
        <f t="shared" si="18"/>
        <v>5.4438808684176427</v>
      </c>
      <c r="FX77" s="53">
        <f t="shared" si="18"/>
        <v>5.4438808684176427</v>
      </c>
      <c r="FY77" s="53">
        <f t="shared" si="18"/>
        <v>5.4438808684176427</v>
      </c>
      <c r="FZ77" s="53">
        <f t="shared" si="18"/>
        <v>5.4438808684176427</v>
      </c>
      <c r="GA77" s="53">
        <f t="shared" si="18"/>
        <v>5.4438808684176427</v>
      </c>
      <c r="GB77" s="53">
        <f t="shared" si="18"/>
        <v>5.3022633048000012</v>
      </c>
      <c r="GC77" s="53">
        <f t="shared" si="18"/>
        <v>5.3022633048000012</v>
      </c>
      <c r="GD77" s="53">
        <f t="shared" si="18"/>
        <v>5.5063320831654474</v>
      </c>
      <c r="GE77" s="53">
        <f t="shared" si="18"/>
        <v>5.5063320831654474</v>
      </c>
      <c r="GF77" s="53">
        <f t="shared" si="18"/>
        <v>5.4438808684176427</v>
      </c>
      <c r="GG77" s="53">
        <f t="shared" si="18"/>
        <v>5.5063320831654474</v>
      </c>
      <c r="GH77" s="53">
        <f t="shared" si="18"/>
        <v>5.4438808684176427</v>
      </c>
      <c r="GI77" s="53">
        <f t="shared" si="18"/>
        <v>5.5063320831654474</v>
      </c>
      <c r="GJ77" s="53">
        <f t="shared" si="18"/>
        <v>5.4438808684176427</v>
      </c>
      <c r="GK77" s="53">
        <f t="shared" si="18"/>
        <v>5.4438808684176427</v>
      </c>
      <c r="GL77" s="53">
        <f t="shared" si="11"/>
        <v>5.4438808684176427</v>
      </c>
      <c r="GM77" s="53">
        <f t="shared" ref="GM77:IX81" si="22">IF(GM$68=1,GM7,GM40)</f>
        <v>5.4438808684176427</v>
      </c>
      <c r="GN77" s="53">
        <f t="shared" si="22"/>
        <v>5.5063320831654474</v>
      </c>
      <c r="GO77" s="53">
        <f t="shared" si="22"/>
        <v>5.4438808684176427</v>
      </c>
      <c r="GP77" s="53">
        <f t="shared" si="22"/>
        <v>5.4438808684176427</v>
      </c>
      <c r="GQ77" s="53">
        <f t="shared" si="22"/>
        <v>5.4438808684176427</v>
      </c>
      <c r="GR77" s="53">
        <f t="shared" si="22"/>
        <v>5.5063320831654474</v>
      </c>
      <c r="GS77" s="53">
        <f t="shared" si="22"/>
        <v>5.5063320831654474</v>
      </c>
      <c r="GT77" s="53">
        <f t="shared" si="22"/>
        <v>5.5063320831654474</v>
      </c>
      <c r="GU77" s="53">
        <f t="shared" si="22"/>
        <v>5.4438808684176427</v>
      </c>
      <c r="GV77" s="53">
        <f t="shared" si="22"/>
        <v>5.5063320831654474</v>
      </c>
      <c r="GW77" s="53">
        <f t="shared" si="22"/>
        <v>5.5063320831654474</v>
      </c>
      <c r="GX77" s="53">
        <f t="shared" si="22"/>
        <v>5.4438808684176427</v>
      </c>
      <c r="GY77" s="53">
        <f t="shared" si="22"/>
        <v>5.5063320831654474</v>
      </c>
      <c r="GZ77" s="53">
        <f t="shared" si="22"/>
        <v>5.5063320831654474</v>
      </c>
      <c r="HA77" s="53">
        <f t="shared" si="22"/>
        <v>5.5063320831654474</v>
      </c>
      <c r="HB77" s="53">
        <f t="shared" si="22"/>
        <v>5.5063320831654474</v>
      </c>
      <c r="HC77" s="53">
        <f t="shared" si="22"/>
        <v>5.5063320831654474</v>
      </c>
      <c r="HD77" s="53">
        <f t="shared" si="22"/>
        <v>5.5063320831654474</v>
      </c>
      <c r="HE77" s="53">
        <f t="shared" si="22"/>
        <v>5.4438808684176427</v>
      </c>
      <c r="HF77" s="53">
        <f t="shared" si="22"/>
        <v>5.5063320831654474</v>
      </c>
      <c r="HG77" s="53">
        <f t="shared" si="22"/>
        <v>5.4438808684176427</v>
      </c>
      <c r="HH77" s="53">
        <f t="shared" si="22"/>
        <v>5.4438808684176427</v>
      </c>
      <c r="HI77" s="53">
        <f t="shared" si="22"/>
        <v>5.3022633048000012</v>
      </c>
      <c r="HJ77" s="53">
        <f t="shared" si="22"/>
        <v>5.4438808684176427</v>
      </c>
      <c r="HK77" s="53">
        <f t="shared" si="22"/>
        <v>5.5063320831654474</v>
      </c>
      <c r="HL77" s="53">
        <f t="shared" si="22"/>
        <v>5.4438808684176427</v>
      </c>
      <c r="HM77" s="53">
        <f t="shared" si="22"/>
        <v>5.5063320831654474</v>
      </c>
      <c r="HN77" s="53">
        <f t="shared" si="22"/>
        <v>5.4438808684176427</v>
      </c>
      <c r="HO77" s="53">
        <f t="shared" si="22"/>
        <v>5.3022633048000012</v>
      </c>
      <c r="HP77" s="53">
        <f t="shared" si="22"/>
        <v>5.5063320831654474</v>
      </c>
      <c r="HQ77" s="53">
        <f t="shared" si="22"/>
        <v>5.5063320831654474</v>
      </c>
      <c r="HR77" s="53">
        <f t="shared" si="22"/>
        <v>5.5063320831654474</v>
      </c>
      <c r="HS77" s="53">
        <f t="shared" si="22"/>
        <v>5.5063320831654474</v>
      </c>
      <c r="HT77" s="53">
        <f t="shared" si="22"/>
        <v>5.5063320831654474</v>
      </c>
      <c r="HU77" s="53">
        <f t="shared" si="22"/>
        <v>5.5063320831654474</v>
      </c>
      <c r="HV77" s="53">
        <f t="shared" si="22"/>
        <v>5.5063320831654474</v>
      </c>
      <c r="HW77" s="53">
        <f t="shared" si="22"/>
        <v>5.5063320831654474</v>
      </c>
      <c r="HX77" s="53">
        <f t="shared" si="22"/>
        <v>5.3022633048000012</v>
      </c>
      <c r="HY77" s="53">
        <f t="shared" si="22"/>
        <v>5.4438808684176427</v>
      </c>
      <c r="HZ77" s="53">
        <f t="shared" si="22"/>
        <v>5.3022633048000012</v>
      </c>
      <c r="IA77" s="53">
        <f t="shared" si="22"/>
        <v>5.4438808684176427</v>
      </c>
      <c r="IB77" s="53">
        <f t="shared" si="22"/>
        <v>5.5063320831654474</v>
      </c>
      <c r="IC77" s="53">
        <f t="shared" si="22"/>
        <v>5.5063320831654474</v>
      </c>
      <c r="ID77" s="53">
        <f t="shared" si="22"/>
        <v>5.5063320831654474</v>
      </c>
      <c r="IE77" s="53">
        <f t="shared" si="22"/>
        <v>5.5063320831654474</v>
      </c>
      <c r="IF77" s="53">
        <f t="shared" si="22"/>
        <v>5.5063320831654474</v>
      </c>
      <c r="IG77" s="53">
        <f t="shared" si="22"/>
        <v>5.4438808684176427</v>
      </c>
      <c r="IH77" s="53">
        <f t="shared" si="22"/>
        <v>5.4438808684176427</v>
      </c>
      <c r="II77" s="53">
        <f t="shared" si="22"/>
        <v>5.4438808684176427</v>
      </c>
      <c r="IJ77" s="53">
        <f t="shared" si="22"/>
        <v>5.4438808684176427</v>
      </c>
      <c r="IK77" s="53">
        <f t="shared" si="22"/>
        <v>5.5063320831654474</v>
      </c>
      <c r="IL77" s="53">
        <f t="shared" si="22"/>
        <v>5.5063320831654474</v>
      </c>
      <c r="IM77" s="53">
        <f t="shared" si="22"/>
        <v>5.5063320831654474</v>
      </c>
      <c r="IN77" s="53">
        <f t="shared" si="22"/>
        <v>5.3022633048000012</v>
      </c>
      <c r="IO77" s="53">
        <f t="shared" si="22"/>
        <v>5.3022633048000012</v>
      </c>
      <c r="IP77" s="53">
        <f t="shared" si="22"/>
        <v>5.5063320831654474</v>
      </c>
      <c r="IQ77" s="53">
        <f t="shared" si="22"/>
        <v>5.5063320831654474</v>
      </c>
      <c r="IR77" s="53">
        <f t="shared" si="22"/>
        <v>5.5063320831654474</v>
      </c>
      <c r="IS77" s="53">
        <f t="shared" si="22"/>
        <v>5.3022633048000012</v>
      </c>
      <c r="IT77" s="53">
        <f t="shared" si="22"/>
        <v>5.5063320831654474</v>
      </c>
      <c r="IU77" s="53">
        <f t="shared" si="22"/>
        <v>5.5063320831654474</v>
      </c>
      <c r="IV77" s="53">
        <f t="shared" si="22"/>
        <v>5.3022633048000012</v>
      </c>
      <c r="IW77" s="53">
        <f t="shared" si="22"/>
        <v>5.3022633048000012</v>
      </c>
      <c r="IX77" s="53">
        <f t="shared" si="22"/>
        <v>5.4438808684176427</v>
      </c>
      <c r="IY77" s="53">
        <f t="shared" si="19"/>
        <v>5.5063320831654474</v>
      </c>
      <c r="IZ77" s="53">
        <f t="shared" si="19"/>
        <v>5.4438808684176427</v>
      </c>
      <c r="JA77" s="53">
        <f t="shared" si="19"/>
        <v>5.3022633048000012</v>
      </c>
      <c r="JB77" s="53">
        <f t="shared" si="19"/>
        <v>5.4438808684176427</v>
      </c>
      <c r="JC77" s="53">
        <f t="shared" si="19"/>
        <v>5.5063320831654474</v>
      </c>
      <c r="JD77" s="53">
        <f t="shared" si="19"/>
        <v>5.3022633048000012</v>
      </c>
      <c r="JE77" s="53">
        <f t="shared" si="19"/>
        <v>5.4438808684176427</v>
      </c>
      <c r="JF77" s="53">
        <f t="shared" si="19"/>
        <v>5.5063320831654474</v>
      </c>
      <c r="JG77" s="53">
        <f t="shared" si="19"/>
        <v>5.4438808684176427</v>
      </c>
      <c r="JH77" s="53">
        <f t="shared" si="19"/>
        <v>5.4438808684176427</v>
      </c>
      <c r="JI77" s="53">
        <f t="shared" si="19"/>
        <v>5.3022633048000012</v>
      </c>
      <c r="JJ77" s="53">
        <f t="shared" si="19"/>
        <v>5.5063320831654474</v>
      </c>
      <c r="JK77" s="53">
        <f t="shared" si="19"/>
        <v>5.5063320831654474</v>
      </c>
      <c r="JL77" s="53">
        <f t="shared" si="19"/>
        <v>5.5063320831654474</v>
      </c>
      <c r="JM77" s="53">
        <f t="shared" si="19"/>
        <v>5.5063320831654474</v>
      </c>
      <c r="JN77" s="53">
        <f t="shared" si="19"/>
        <v>5.4438808684176427</v>
      </c>
      <c r="JO77" s="53">
        <f t="shared" si="19"/>
        <v>5.4438808684176427</v>
      </c>
      <c r="JP77" s="53">
        <f t="shared" si="19"/>
        <v>5.5063320831654474</v>
      </c>
      <c r="JQ77" s="53">
        <f t="shared" si="19"/>
        <v>5.5063320831654474</v>
      </c>
      <c r="JR77" s="53">
        <f t="shared" si="19"/>
        <v>5.4438808684176427</v>
      </c>
      <c r="JS77" s="53">
        <f t="shared" si="19"/>
        <v>5.5063320831654474</v>
      </c>
      <c r="JT77" s="53">
        <f t="shared" si="19"/>
        <v>5.5063320831654474</v>
      </c>
      <c r="JU77" s="53">
        <f t="shared" si="19"/>
        <v>5.5063320831654474</v>
      </c>
      <c r="JV77" s="53">
        <f t="shared" si="19"/>
        <v>5.4438808684176427</v>
      </c>
      <c r="JW77" s="53">
        <f t="shared" si="19"/>
        <v>5.5063320831654474</v>
      </c>
      <c r="JX77" s="53">
        <f t="shared" si="19"/>
        <v>5.5063320831654474</v>
      </c>
      <c r="JY77" s="53">
        <f t="shared" si="19"/>
        <v>5.5063320831654474</v>
      </c>
      <c r="JZ77" s="53">
        <f t="shared" si="19"/>
        <v>5.4438808684176427</v>
      </c>
      <c r="KA77" s="53">
        <f t="shared" si="19"/>
        <v>5.4438808684176427</v>
      </c>
      <c r="KB77" s="53">
        <f t="shared" si="19"/>
        <v>5.5063320831654474</v>
      </c>
      <c r="KC77" s="53">
        <f t="shared" si="19"/>
        <v>5.4438808684176427</v>
      </c>
      <c r="KD77" s="53">
        <f t="shared" si="19"/>
        <v>5.4438808684176427</v>
      </c>
      <c r="KE77" s="53">
        <f t="shared" si="19"/>
        <v>5.4438808684176427</v>
      </c>
      <c r="KF77" s="53">
        <f t="shared" si="19"/>
        <v>5.5063320831654474</v>
      </c>
      <c r="KG77" s="53">
        <f t="shared" si="19"/>
        <v>5.3022633048000012</v>
      </c>
      <c r="KH77" s="53">
        <f t="shared" si="19"/>
        <v>5.5063320831654474</v>
      </c>
      <c r="KI77" s="53">
        <f t="shared" si="19"/>
        <v>5.4438808684176427</v>
      </c>
      <c r="KJ77" s="53">
        <f t="shared" si="19"/>
        <v>5.5063320831654474</v>
      </c>
      <c r="KK77" s="53">
        <f t="shared" si="19"/>
        <v>5.4438808684176427</v>
      </c>
      <c r="KL77" s="53">
        <f t="shared" si="19"/>
        <v>5.5063320831654474</v>
      </c>
      <c r="KM77" s="53">
        <f t="shared" si="19"/>
        <v>5.5063320831654474</v>
      </c>
      <c r="KN77" s="53">
        <f t="shared" si="19"/>
        <v>5.5063320831654474</v>
      </c>
      <c r="KO77" s="53">
        <f t="shared" si="19"/>
        <v>5.4438808684176427</v>
      </c>
      <c r="KP77" s="53">
        <f t="shared" si="19"/>
        <v>5.5063320831654474</v>
      </c>
      <c r="KQ77" s="53">
        <f t="shared" si="19"/>
        <v>5.4438808684176427</v>
      </c>
      <c r="KR77" s="53">
        <f t="shared" si="19"/>
        <v>5.5063320831654474</v>
      </c>
      <c r="KS77" s="53">
        <f t="shared" si="19"/>
        <v>5.3022633048000012</v>
      </c>
      <c r="KT77" s="53">
        <f t="shared" si="19"/>
        <v>5.4438808684176427</v>
      </c>
      <c r="KU77" s="53">
        <f t="shared" si="19"/>
        <v>5.5063320831654474</v>
      </c>
      <c r="KV77" s="53">
        <f t="shared" si="19"/>
        <v>5.5063320831654474</v>
      </c>
      <c r="KW77" s="53">
        <f t="shared" si="19"/>
        <v>5.4438808684176427</v>
      </c>
      <c r="KX77" s="53">
        <f t="shared" si="19"/>
        <v>5.4438808684176427</v>
      </c>
      <c r="KY77" s="53">
        <f t="shared" si="19"/>
        <v>5.3022633048000012</v>
      </c>
      <c r="KZ77" s="53">
        <f t="shared" si="19"/>
        <v>5.4438808684176427</v>
      </c>
      <c r="LA77" s="53">
        <f t="shared" si="19"/>
        <v>5.4438808684176427</v>
      </c>
      <c r="LB77" s="53">
        <f t="shared" si="19"/>
        <v>5.5063320831654474</v>
      </c>
      <c r="LC77" s="53">
        <f t="shared" si="19"/>
        <v>5.4438808684176427</v>
      </c>
      <c r="LD77" s="53">
        <f t="shared" si="19"/>
        <v>5.5063320831654474</v>
      </c>
      <c r="LE77" s="53">
        <f t="shared" si="19"/>
        <v>5.5063320831654474</v>
      </c>
      <c r="LF77" s="53">
        <f t="shared" si="19"/>
        <v>5.4438808684176427</v>
      </c>
      <c r="LG77" s="53">
        <f t="shared" si="19"/>
        <v>5.4438808684176427</v>
      </c>
      <c r="LH77" s="53">
        <f t="shared" si="19"/>
        <v>5.3022633048000012</v>
      </c>
      <c r="LI77" s="53">
        <f t="shared" si="19"/>
        <v>5.4438808684176427</v>
      </c>
      <c r="LJ77" s="53">
        <f t="shared" si="13"/>
        <v>5.5063320831654474</v>
      </c>
      <c r="LK77" s="53">
        <f t="shared" ref="LK77:NV81" si="23">IF(LK$68=1,LK7,LK40)</f>
        <v>5.5063320831654474</v>
      </c>
      <c r="LL77" s="53">
        <f t="shared" si="23"/>
        <v>5.4438808684176427</v>
      </c>
      <c r="LM77" s="53">
        <f t="shared" si="23"/>
        <v>5.4438808684176427</v>
      </c>
      <c r="LN77" s="53">
        <f t="shared" si="23"/>
        <v>5.4438808684176427</v>
      </c>
      <c r="LO77" s="53">
        <f t="shared" si="23"/>
        <v>5.4438808684176427</v>
      </c>
      <c r="LP77" s="53">
        <f t="shared" si="23"/>
        <v>5.4438808684176427</v>
      </c>
      <c r="LQ77" s="53">
        <f t="shared" si="23"/>
        <v>5.4438808684176427</v>
      </c>
      <c r="LR77" s="53">
        <f t="shared" si="23"/>
        <v>5.5063320831654474</v>
      </c>
      <c r="LS77" s="53">
        <f t="shared" si="23"/>
        <v>5.4438808684176427</v>
      </c>
      <c r="LT77" s="53">
        <f t="shared" si="23"/>
        <v>5.4438808684176427</v>
      </c>
      <c r="LU77" s="53">
        <f t="shared" si="23"/>
        <v>5.5063320831654474</v>
      </c>
      <c r="LV77" s="53">
        <f t="shared" si="23"/>
        <v>5.5063320831654474</v>
      </c>
      <c r="LW77" s="53">
        <f t="shared" si="23"/>
        <v>5.4438808684176427</v>
      </c>
      <c r="LX77" s="53">
        <f t="shared" si="23"/>
        <v>5.5063320831654474</v>
      </c>
      <c r="LY77" s="53">
        <f t="shared" si="23"/>
        <v>5.5063320831654474</v>
      </c>
      <c r="LZ77" s="53">
        <f t="shared" si="23"/>
        <v>5.4438808684176427</v>
      </c>
      <c r="MA77" s="53">
        <f t="shared" si="23"/>
        <v>5.5063320831654474</v>
      </c>
      <c r="MB77" s="53">
        <f t="shared" si="23"/>
        <v>5.5063320831654474</v>
      </c>
      <c r="MC77" s="53">
        <f t="shared" si="23"/>
        <v>5.4438808684176427</v>
      </c>
      <c r="MD77" s="53">
        <f t="shared" si="23"/>
        <v>5.5063320831654474</v>
      </c>
      <c r="ME77" s="53">
        <f t="shared" si="23"/>
        <v>5.4438808684176427</v>
      </c>
      <c r="MF77" s="53">
        <f t="shared" si="23"/>
        <v>5.5063320831654474</v>
      </c>
      <c r="MG77" s="53">
        <f t="shared" si="23"/>
        <v>5.4438808684176427</v>
      </c>
      <c r="MH77" s="53">
        <f t="shared" si="23"/>
        <v>5.5063320831654474</v>
      </c>
      <c r="MI77" s="53">
        <f t="shared" si="23"/>
        <v>5.3022633048000012</v>
      </c>
      <c r="MJ77" s="53">
        <f t="shared" si="23"/>
        <v>5.4438808684176427</v>
      </c>
      <c r="MK77" s="53">
        <f t="shared" si="23"/>
        <v>5.4438808684176427</v>
      </c>
      <c r="ML77" s="53">
        <f t="shared" si="23"/>
        <v>5.5063320831654474</v>
      </c>
      <c r="MM77" s="53">
        <f t="shared" si="23"/>
        <v>5.4438808684176427</v>
      </c>
      <c r="MN77" s="53">
        <f t="shared" si="23"/>
        <v>5.5063320831654474</v>
      </c>
      <c r="MO77" s="53">
        <f t="shared" si="23"/>
        <v>5.5063320831654474</v>
      </c>
      <c r="MP77" s="53">
        <f t="shared" si="23"/>
        <v>5.3022633048000012</v>
      </c>
      <c r="MQ77" s="53">
        <f t="shared" si="23"/>
        <v>5.3022633048000012</v>
      </c>
      <c r="MR77" s="53">
        <f t="shared" si="23"/>
        <v>5.3022633048000012</v>
      </c>
      <c r="MS77" s="53">
        <f t="shared" si="23"/>
        <v>5.5063320831654474</v>
      </c>
      <c r="MT77" s="53">
        <f t="shared" si="23"/>
        <v>5.4438808684176427</v>
      </c>
      <c r="MU77" s="53">
        <f t="shared" si="23"/>
        <v>5.4438808684176427</v>
      </c>
      <c r="MV77" s="53">
        <f t="shared" si="23"/>
        <v>5.5063320831654474</v>
      </c>
      <c r="MW77" s="53">
        <f t="shared" si="23"/>
        <v>5.5063320831654474</v>
      </c>
      <c r="MX77" s="53">
        <f t="shared" si="23"/>
        <v>5.5063320831654474</v>
      </c>
      <c r="MY77" s="53">
        <f t="shared" si="23"/>
        <v>5.4438808684176427</v>
      </c>
      <c r="MZ77" s="53">
        <f t="shared" si="23"/>
        <v>5.5063320831654474</v>
      </c>
      <c r="NA77" s="53">
        <f t="shared" si="23"/>
        <v>5.4438808684176427</v>
      </c>
      <c r="NB77" s="53">
        <f t="shared" si="23"/>
        <v>5.5063320831654474</v>
      </c>
      <c r="NC77" s="53">
        <f t="shared" si="23"/>
        <v>5.4438808684176427</v>
      </c>
      <c r="ND77" s="53">
        <f t="shared" si="23"/>
        <v>5.4438808684176427</v>
      </c>
      <c r="NE77" s="53">
        <f t="shared" si="23"/>
        <v>5.4438808684176427</v>
      </c>
      <c r="NF77" s="53">
        <f t="shared" si="23"/>
        <v>5.5063320831654474</v>
      </c>
      <c r="NG77" s="53">
        <f t="shared" si="23"/>
        <v>5.5063320831654474</v>
      </c>
      <c r="NH77" s="53">
        <f t="shared" si="23"/>
        <v>5.5063320831654474</v>
      </c>
      <c r="NI77" s="53">
        <f t="shared" si="23"/>
        <v>5.4438808684176427</v>
      </c>
      <c r="NJ77" s="53">
        <f t="shared" si="23"/>
        <v>5.3022633048000012</v>
      </c>
      <c r="NK77" s="53">
        <f t="shared" si="23"/>
        <v>5.4438808684176427</v>
      </c>
      <c r="NL77" s="53">
        <f t="shared" si="23"/>
        <v>5.4438808684176427</v>
      </c>
      <c r="NM77" s="53">
        <f t="shared" si="23"/>
        <v>5.5063320831654474</v>
      </c>
      <c r="NN77" s="53">
        <f t="shared" si="23"/>
        <v>5.5063320831654474</v>
      </c>
      <c r="NO77" s="53">
        <f t="shared" si="23"/>
        <v>5.5063320831654474</v>
      </c>
      <c r="NP77" s="53">
        <f t="shared" si="23"/>
        <v>5.4438808684176427</v>
      </c>
      <c r="NQ77" s="53">
        <f t="shared" si="23"/>
        <v>5.5063320831654474</v>
      </c>
      <c r="NR77" s="53">
        <f t="shared" si="23"/>
        <v>5.5063320831654474</v>
      </c>
      <c r="NS77" s="53">
        <f t="shared" si="23"/>
        <v>5.5063320831654474</v>
      </c>
      <c r="NT77" s="53">
        <f t="shared" si="23"/>
        <v>5.5063320831654474</v>
      </c>
      <c r="NU77" s="53">
        <f t="shared" si="23"/>
        <v>5.5063320831654474</v>
      </c>
      <c r="NV77" s="53">
        <f t="shared" si="23"/>
        <v>5.5063320831654474</v>
      </c>
      <c r="NW77" s="53">
        <f t="shared" si="20"/>
        <v>5.4438808684176427</v>
      </c>
      <c r="NX77" s="53">
        <f t="shared" si="20"/>
        <v>5.5063320831654474</v>
      </c>
      <c r="NY77" s="53">
        <f t="shared" si="20"/>
        <v>5.4438808684176427</v>
      </c>
      <c r="NZ77" s="53">
        <f t="shared" si="20"/>
        <v>5.5063320831654474</v>
      </c>
      <c r="OA77" s="53">
        <f t="shared" si="20"/>
        <v>5.4438808684176427</v>
      </c>
      <c r="OB77" s="53">
        <f t="shared" si="20"/>
        <v>5.4438808684176427</v>
      </c>
      <c r="OC77" s="53">
        <f t="shared" si="20"/>
        <v>5.5063320831654474</v>
      </c>
      <c r="OD77" s="53">
        <f t="shared" si="20"/>
        <v>5.4438808684176427</v>
      </c>
      <c r="OE77" s="53">
        <f t="shared" si="20"/>
        <v>5.4438808684176427</v>
      </c>
      <c r="OF77" s="53">
        <f t="shared" si="20"/>
        <v>5.4438808684176427</v>
      </c>
      <c r="OG77" s="53">
        <f t="shared" si="20"/>
        <v>5.5063320831654474</v>
      </c>
      <c r="OH77" s="53">
        <f t="shared" si="20"/>
        <v>5.4438808684176427</v>
      </c>
      <c r="OI77" s="53">
        <f t="shared" si="20"/>
        <v>5.5063320831654474</v>
      </c>
      <c r="OJ77" s="53">
        <f t="shared" si="20"/>
        <v>5.5063320831654474</v>
      </c>
      <c r="OK77" s="53">
        <f t="shared" si="20"/>
        <v>5.3022633048000012</v>
      </c>
      <c r="OL77" s="53">
        <f t="shared" si="20"/>
        <v>5.5063320831654474</v>
      </c>
      <c r="OM77" s="53">
        <f t="shared" si="20"/>
        <v>5.4438808684176427</v>
      </c>
      <c r="ON77" s="53">
        <f t="shared" si="20"/>
        <v>5.4438808684176427</v>
      </c>
      <c r="OO77" s="53">
        <f t="shared" si="20"/>
        <v>5.4438808684176427</v>
      </c>
      <c r="OP77" s="53">
        <f t="shared" si="20"/>
        <v>5.4438808684176427</v>
      </c>
      <c r="OQ77" s="53">
        <f t="shared" si="20"/>
        <v>5.5063320831654474</v>
      </c>
      <c r="OR77" s="53">
        <f t="shared" si="20"/>
        <v>5.4438808684176427</v>
      </c>
      <c r="OS77" s="53">
        <f t="shared" si="20"/>
        <v>5.5063320831654474</v>
      </c>
      <c r="OT77" s="53">
        <f t="shared" si="20"/>
        <v>5.5063320831654474</v>
      </c>
      <c r="OU77" s="53">
        <f t="shared" si="20"/>
        <v>5.4438808684176427</v>
      </c>
      <c r="OV77" s="53">
        <f t="shared" si="20"/>
        <v>5.5063320831654474</v>
      </c>
      <c r="OW77" s="53">
        <f t="shared" si="20"/>
        <v>5.4438808684176427</v>
      </c>
      <c r="OX77" s="53">
        <f t="shared" si="20"/>
        <v>5.5063320831654474</v>
      </c>
      <c r="OY77" s="53">
        <f t="shared" si="20"/>
        <v>5.4438808684176427</v>
      </c>
      <c r="OZ77" s="53">
        <f t="shared" si="20"/>
        <v>5.5063320831654474</v>
      </c>
      <c r="PA77" s="53">
        <f t="shared" si="20"/>
        <v>5.3022633048000012</v>
      </c>
      <c r="PB77" s="53">
        <f t="shared" si="20"/>
        <v>5.5063320831654474</v>
      </c>
      <c r="PC77" s="53">
        <f t="shared" si="20"/>
        <v>5.5063320831654474</v>
      </c>
      <c r="PD77" s="53">
        <f t="shared" si="20"/>
        <v>5.4438808684176427</v>
      </c>
      <c r="PE77" s="53">
        <f t="shared" si="20"/>
        <v>5.3022633048000012</v>
      </c>
      <c r="PF77" s="53">
        <f t="shared" si="20"/>
        <v>5.5063320831654474</v>
      </c>
      <c r="PG77" s="53">
        <f t="shared" si="20"/>
        <v>5.4438808684176427</v>
      </c>
      <c r="PH77" s="53">
        <f t="shared" si="20"/>
        <v>5.4438808684176427</v>
      </c>
      <c r="PI77" s="53">
        <f t="shared" si="20"/>
        <v>5.4438808684176427</v>
      </c>
      <c r="PJ77" s="53">
        <f t="shared" si="20"/>
        <v>5.3022633048000012</v>
      </c>
      <c r="PK77" s="53">
        <f t="shared" si="20"/>
        <v>5.5063320831654474</v>
      </c>
      <c r="PL77" s="53">
        <f t="shared" si="20"/>
        <v>5.5063320831654474</v>
      </c>
      <c r="PM77" s="53">
        <f t="shared" si="20"/>
        <v>5.5063320831654474</v>
      </c>
      <c r="PN77" s="53">
        <f t="shared" si="20"/>
        <v>5.5063320831654474</v>
      </c>
      <c r="PO77" s="53">
        <f t="shared" si="20"/>
        <v>5.4438808684176427</v>
      </c>
      <c r="PP77" s="53">
        <f t="shared" si="20"/>
        <v>5.5063320831654474</v>
      </c>
      <c r="PQ77" s="53">
        <f t="shared" si="20"/>
        <v>5.4438808684176427</v>
      </c>
      <c r="PR77" s="53">
        <f t="shared" si="20"/>
        <v>5.4438808684176427</v>
      </c>
      <c r="PS77" s="53">
        <f t="shared" si="20"/>
        <v>5.4438808684176427</v>
      </c>
      <c r="PT77" s="53">
        <f t="shared" si="20"/>
        <v>5.4438808684176427</v>
      </c>
      <c r="PU77" s="53">
        <f t="shared" si="20"/>
        <v>5.4438808684176427</v>
      </c>
      <c r="PV77" s="53">
        <f t="shared" si="20"/>
        <v>5.4438808684176427</v>
      </c>
      <c r="PW77" s="53">
        <f t="shared" si="20"/>
        <v>5.5063320831654474</v>
      </c>
      <c r="PX77" s="53">
        <f t="shared" si="20"/>
        <v>5.5063320831654474</v>
      </c>
      <c r="PY77" s="53">
        <f t="shared" si="20"/>
        <v>5.4438808684176427</v>
      </c>
      <c r="PZ77" s="53">
        <f t="shared" si="20"/>
        <v>5.5063320831654474</v>
      </c>
      <c r="QA77" s="53">
        <f t="shared" si="20"/>
        <v>5.3022633048000012</v>
      </c>
      <c r="QB77" s="53">
        <f t="shared" si="20"/>
        <v>5.5063320831654474</v>
      </c>
      <c r="QC77" s="53">
        <f t="shared" si="20"/>
        <v>5.4438808684176427</v>
      </c>
      <c r="QD77" s="53">
        <f t="shared" si="20"/>
        <v>5.5063320831654474</v>
      </c>
      <c r="QE77" s="53">
        <f t="shared" si="20"/>
        <v>5.3022633048000012</v>
      </c>
      <c r="QF77" s="53">
        <f t="shared" si="20"/>
        <v>5.5063320831654474</v>
      </c>
      <c r="QG77" s="53">
        <f t="shared" si="20"/>
        <v>5.4438808684176427</v>
      </c>
      <c r="QH77" s="53">
        <f t="shared" si="15"/>
        <v>5.5063320831654474</v>
      </c>
      <c r="QI77" s="53">
        <f t="shared" si="16"/>
        <v>5.4438808684176427</v>
      </c>
      <c r="QJ77" s="53">
        <f t="shared" si="16"/>
        <v>5.5063320831654474</v>
      </c>
      <c r="QK77" s="53">
        <f t="shared" si="16"/>
        <v>5.4438808684176427</v>
      </c>
      <c r="QL77" s="53">
        <f t="shared" si="16"/>
        <v>5.4438808684176427</v>
      </c>
      <c r="QM77" s="53">
        <f t="shared" si="16"/>
        <v>5.5063320831654474</v>
      </c>
      <c r="QN77" s="53">
        <f t="shared" si="16"/>
        <v>5.3022633048000012</v>
      </c>
      <c r="QO77" s="53">
        <f t="shared" si="16"/>
        <v>5.4438808684176427</v>
      </c>
      <c r="QP77" s="53">
        <f t="shared" si="16"/>
        <v>5.5063320831654474</v>
      </c>
      <c r="QQ77" s="53">
        <f t="shared" si="16"/>
        <v>5.5063320831654474</v>
      </c>
      <c r="QR77" s="53">
        <f t="shared" si="16"/>
        <v>5.5063320831654474</v>
      </c>
      <c r="QS77" s="53">
        <f t="shared" si="16"/>
        <v>5.5063320831654474</v>
      </c>
      <c r="QT77" s="53">
        <f t="shared" si="16"/>
        <v>5.4438808684176427</v>
      </c>
      <c r="QU77" s="53">
        <f t="shared" si="16"/>
        <v>5.5063320831654474</v>
      </c>
      <c r="QV77" s="53">
        <f t="shared" si="16"/>
        <v>5.5063320831654474</v>
      </c>
      <c r="QW77" s="53">
        <f t="shared" si="16"/>
        <v>5.4438808684176427</v>
      </c>
      <c r="QX77" s="53">
        <f t="shared" si="16"/>
        <v>5.4438808684176427</v>
      </c>
      <c r="QY77" s="53">
        <f t="shared" si="16"/>
        <v>5.5063320831654474</v>
      </c>
      <c r="QZ77" s="53">
        <f t="shared" si="16"/>
        <v>5.5063320831654474</v>
      </c>
      <c r="RA77" s="53">
        <f t="shared" si="16"/>
        <v>5.5063320831654474</v>
      </c>
      <c r="RB77" s="53">
        <f t="shared" si="16"/>
        <v>5.4438808684176427</v>
      </c>
      <c r="RC77" s="53">
        <f t="shared" si="16"/>
        <v>5.5063320831654474</v>
      </c>
      <c r="RD77" s="53">
        <f t="shared" si="16"/>
        <v>5.4438808684176427</v>
      </c>
      <c r="RE77" s="53">
        <f t="shared" si="16"/>
        <v>5.5063320831654474</v>
      </c>
      <c r="RF77" s="53">
        <f t="shared" si="16"/>
        <v>5.4438808684176427</v>
      </c>
      <c r="RG77" s="53">
        <f t="shared" si="16"/>
        <v>5.5063320831654474</v>
      </c>
      <c r="RH77" s="53">
        <f t="shared" si="16"/>
        <v>5.4438808684176427</v>
      </c>
      <c r="RI77" s="53">
        <f t="shared" si="16"/>
        <v>5.5063320831654474</v>
      </c>
      <c r="RJ77" s="53">
        <f t="shared" si="16"/>
        <v>5.5063320831654474</v>
      </c>
      <c r="RK77" s="53">
        <f t="shared" si="16"/>
        <v>5.5063320831654474</v>
      </c>
      <c r="RL77" s="53">
        <f t="shared" si="16"/>
        <v>5.4438808684176427</v>
      </c>
      <c r="RM77" s="53">
        <f t="shared" si="16"/>
        <v>5.5063320831654474</v>
      </c>
      <c r="RN77" s="53">
        <f t="shared" si="16"/>
        <v>5.5063320831654474</v>
      </c>
      <c r="RO77" s="53">
        <f t="shared" si="16"/>
        <v>5.4438808684176427</v>
      </c>
      <c r="RP77" s="53">
        <f t="shared" si="16"/>
        <v>5.4438808684176427</v>
      </c>
      <c r="RQ77" s="53">
        <f t="shared" si="16"/>
        <v>5.4438808684176427</v>
      </c>
      <c r="RR77" s="53">
        <f t="shared" si="16"/>
        <v>5.4438808684176427</v>
      </c>
      <c r="RS77" s="53">
        <f t="shared" si="16"/>
        <v>5.5063320831654474</v>
      </c>
      <c r="RT77" s="53">
        <f t="shared" si="16"/>
        <v>5.5063320831654474</v>
      </c>
      <c r="RU77" s="53">
        <f t="shared" si="16"/>
        <v>5.5063320831654474</v>
      </c>
      <c r="RV77" s="53">
        <f t="shared" si="16"/>
        <v>5.5063320831654474</v>
      </c>
      <c r="RW77" s="53">
        <f t="shared" si="16"/>
        <v>5.3022633048000012</v>
      </c>
      <c r="RX77" s="53">
        <f t="shared" si="16"/>
        <v>5.5063320831654474</v>
      </c>
      <c r="RY77" s="53">
        <f t="shared" si="16"/>
        <v>5.4438808684176427</v>
      </c>
      <c r="RZ77" s="53">
        <f t="shared" si="16"/>
        <v>5.4438808684176427</v>
      </c>
      <c r="SA77" s="53">
        <f t="shared" si="16"/>
        <v>5.4438808684176427</v>
      </c>
      <c r="SB77" s="53">
        <f t="shared" si="16"/>
        <v>5.4438808684176427</v>
      </c>
      <c r="SC77" s="53">
        <f t="shared" si="16"/>
        <v>5.5063320831654474</v>
      </c>
      <c r="SD77" s="53">
        <f t="shared" si="16"/>
        <v>5.4438808684176427</v>
      </c>
      <c r="SE77" s="53">
        <f t="shared" si="16"/>
        <v>5.5063320831654474</v>
      </c>
      <c r="SF77" s="53">
        <f t="shared" si="16"/>
        <v>5.4438808684176427</v>
      </c>
      <c r="SG77" s="53">
        <f t="shared" si="16"/>
        <v>5.4438808684176427</v>
      </c>
    </row>
    <row r="78" spans="1:501" x14ac:dyDescent="0.35">
      <c r="A78" s="158">
        <v>2027</v>
      </c>
      <c r="B78" s="53">
        <f t="shared" si="8"/>
        <v>5.567376470040001</v>
      </c>
      <c r="C78" s="53">
        <f t="shared" si="17"/>
        <v>5.5227776925976073</v>
      </c>
      <c r="D78" s="53">
        <f t="shared" si="17"/>
        <v>5.5861339974142208</v>
      </c>
      <c r="E78" s="53">
        <f t="shared" si="17"/>
        <v>5.5861339974142208</v>
      </c>
      <c r="F78" s="53">
        <f t="shared" si="17"/>
        <v>5.5861339974142208</v>
      </c>
      <c r="G78" s="53">
        <f t="shared" si="17"/>
        <v>5.567376470040001</v>
      </c>
      <c r="H78" s="53">
        <f t="shared" si="17"/>
        <v>5.5861339974142208</v>
      </c>
      <c r="I78" s="53">
        <f t="shared" si="17"/>
        <v>5.5227776925976073</v>
      </c>
      <c r="J78" s="53">
        <f t="shared" si="17"/>
        <v>5.5861339974142208</v>
      </c>
      <c r="K78" s="53">
        <f t="shared" si="17"/>
        <v>5.567376470040001</v>
      </c>
      <c r="L78" s="53">
        <f t="shared" si="17"/>
        <v>5.5227776925976073</v>
      </c>
      <c r="M78" s="53">
        <f t="shared" si="17"/>
        <v>5.5227776925976073</v>
      </c>
      <c r="N78" s="53">
        <f t="shared" si="17"/>
        <v>5.5227776925976073</v>
      </c>
      <c r="O78" s="53">
        <f t="shared" si="17"/>
        <v>5.5861339974142208</v>
      </c>
      <c r="P78" s="53">
        <f t="shared" si="17"/>
        <v>5.5861339974142208</v>
      </c>
      <c r="Q78" s="53">
        <f t="shared" si="17"/>
        <v>5.567376470040001</v>
      </c>
      <c r="R78" s="53">
        <f t="shared" si="17"/>
        <v>5.5861339974142208</v>
      </c>
      <c r="S78" s="53">
        <f t="shared" si="17"/>
        <v>5.5227776925976073</v>
      </c>
      <c r="T78" s="53">
        <f t="shared" si="17"/>
        <v>5.5227776925976073</v>
      </c>
      <c r="U78" s="53">
        <f t="shared" si="17"/>
        <v>5.5227776925976073</v>
      </c>
      <c r="V78" s="53">
        <f t="shared" si="17"/>
        <v>5.5861339974142208</v>
      </c>
      <c r="W78" s="53">
        <f t="shared" si="17"/>
        <v>5.5861339974142208</v>
      </c>
      <c r="X78" s="53">
        <f t="shared" si="17"/>
        <v>5.5861339974142208</v>
      </c>
      <c r="Y78" s="53">
        <f t="shared" si="17"/>
        <v>5.5861339974142208</v>
      </c>
      <c r="Z78" s="53">
        <f t="shared" si="17"/>
        <v>5.5227776925976073</v>
      </c>
      <c r="AA78" s="53">
        <f t="shared" si="17"/>
        <v>5.5861339974142208</v>
      </c>
      <c r="AB78" s="53">
        <f t="shared" si="17"/>
        <v>5.5861339974142208</v>
      </c>
      <c r="AC78" s="53">
        <f t="shared" si="17"/>
        <v>5.5861339974142208</v>
      </c>
      <c r="AD78" s="53">
        <f t="shared" si="17"/>
        <v>5.5227776925976073</v>
      </c>
      <c r="AE78" s="53">
        <f t="shared" si="17"/>
        <v>5.5861339974142208</v>
      </c>
      <c r="AF78" s="53">
        <f t="shared" si="17"/>
        <v>5.5861339974142208</v>
      </c>
      <c r="AG78" s="53">
        <f t="shared" si="17"/>
        <v>5.5861339974142208</v>
      </c>
      <c r="AH78" s="53">
        <f t="shared" si="17"/>
        <v>5.567376470040001</v>
      </c>
      <c r="AI78" s="53">
        <f t="shared" si="17"/>
        <v>5.5227776925976073</v>
      </c>
      <c r="AJ78" s="53">
        <f t="shared" si="17"/>
        <v>5.5861339974142208</v>
      </c>
      <c r="AK78" s="53">
        <f t="shared" si="17"/>
        <v>5.5227776925976073</v>
      </c>
      <c r="AL78" s="53">
        <f t="shared" si="17"/>
        <v>5.5227776925976073</v>
      </c>
      <c r="AM78" s="53">
        <f t="shared" si="17"/>
        <v>5.5227776925976073</v>
      </c>
      <c r="AN78" s="53">
        <f t="shared" si="17"/>
        <v>5.5227776925976073</v>
      </c>
      <c r="AO78" s="53">
        <f t="shared" si="17"/>
        <v>5.5227776925976073</v>
      </c>
      <c r="AP78" s="53">
        <f t="shared" si="17"/>
        <v>5.567376470040001</v>
      </c>
      <c r="AQ78" s="53">
        <f t="shared" si="17"/>
        <v>5.5861339974142208</v>
      </c>
      <c r="AR78" s="53">
        <f t="shared" si="17"/>
        <v>5.5227776925976073</v>
      </c>
      <c r="AS78" s="53">
        <f t="shared" si="17"/>
        <v>5.5227776925976073</v>
      </c>
      <c r="AT78" s="53">
        <f t="shared" si="17"/>
        <v>5.567376470040001</v>
      </c>
      <c r="AU78" s="53">
        <f t="shared" si="17"/>
        <v>5.5227776925976073</v>
      </c>
      <c r="AV78" s="53">
        <f t="shared" si="17"/>
        <v>5.567376470040001</v>
      </c>
      <c r="AW78" s="53">
        <f t="shared" si="17"/>
        <v>5.5861339974142208</v>
      </c>
      <c r="AX78" s="53">
        <f t="shared" si="17"/>
        <v>5.5861339974142208</v>
      </c>
      <c r="AY78" s="53">
        <f t="shared" si="17"/>
        <v>5.5861339974142208</v>
      </c>
      <c r="AZ78" s="53">
        <f t="shared" si="17"/>
        <v>5.5227776925976073</v>
      </c>
      <c r="BA78" s="53">
        <f t="shared" si="17"/>
        <v>5.5227776925976073</v>
      </c>
      <c r="BB78" s="53">
        <f t="shared" si="17"/>
        <v>5.5227776925976073</v>
      </c>
      <c r="BC78" s="53">
        <f t="shared" si="17"/>
        <v>5.5861339974142208</v>
      </c>
      <c r="BD78" s="53">
        <f t="shared" si="17"/>
        <v>5.5861339974142208</v>
      </c>
      <c r="BE78" s="53">
        <f t="shared" si="17"/>
        <v>5.567376470040001</v>
      </c>
      <c r="BF78" s="53">
        <f t="shared" si="17"/>
        <v>5.5227776925976073</v>
      </c>
      <c r="BG78" s="53">
        <f t="shared" si="17"/>
        <v>5.5861339974142208</v>
      </c>
      <c r="BH78" s="53">
        <f t="shared" si="17"/>
        <v>5.567376470040001</v>
      </c>
      <c r="BI78" s="53">
        <f t="shared" si="17"/>
        <v>5.5861339974142208</v>
      </c>
      <c r="BJ78" s="53">
        <f t="shared" si="17"/>
        <v>5.567376470040001</v>
      </c>
      <c r="BK78" s="53">
        <f t="shared" si="17"/>
        <v>5.5227776925976073</v>
      </c>
      <c r="BL78" s="53">
        <f t="shared" si="17"/>
        <v>5.5227776925976073</v>
      </c>
      <c r="BM78" s="53">
        <f t="shared" si="17"/>
        <v>5.5861339974142208</v>
      </c>
      <c r="BN78" s="53">
        <f t="shared" ref="BN78:DY81" si="24">IF(BN$68=1,BN8,BN41)</f>
        <v>5.567376470040001</v>
      </c>
      <c r="BO78" s="53">
        <f t="shared" si="24"/>
        <v>5.5861339974142208</v>
      </c>
      <c r="BP78" s="53">
        <f t="shared" si="24"/>
        <v>5.5861339974142208</v>
      </c>
      <c r="BQ78" s="53">
        <f t="shared" si="24"/>
        <v>5.5861339974142208</v>
      </c>
      <c r="BR78" s="53">
        <f t="shared" si="24"/>
        <v>5.567376470040001</v>
      </c>
      <c r="BS78" s="53">
        <f t="shared" si="24"/>
        <v>5.567376470040001</v>
      </c>
      <c r="BT78" s="53">
        <f t="shared" si="24"/>
        <v>5.5227776925976073</v>
      </c>
      <c r="BU78" s="53">
        <f t="shared" si="24"/>
        <v>5.5861339974142208</v>
      </c>
      <c r="BV78" s="53">
        <f t="shared" si="24"/>
        <v>5.567376470040001</v>
      </c>
      <c r="BW78" s="53">
        <f t="shared" si="24"/>
        <v>5.5861339974142208</v>
      </c>
      <c r="BX78" s="53">
        <f t="shared" si="24"/>
        <v>5.5227776925976073</v>
      </c>
      <c r="BY78" s="53">
        <f t="shared" si="24"/>
        <v>5.5227776925976073</v>
      </c>
      <c r="BZ78" s="53">
        <f t="shared" si="24"/>
        <v>5.567376470040001</v>
      </c>
      <c r="CA78" s="53">
        <f t="shared" si="24"/>
        <v>5.5861339974142208</v>
      </c>
      <c r="CB78" s="53">
        <f t="shared" si="24"/>
        <v>5.5227776925976073</v>
      </c>
      <c r="CC78" s="53">
        <f t="shared" si="24"/>
        <v>5.5861339974142208</v>
      </c>
      <c r="CD78" s="53">
        <f t="shared" si="24"/>
        <v>5.5861339974142208</v>
      </c>
      <c r="CE78" s="53">
        <f t="shared" si="24"/>
        <v>5.5861339974142208</v>
      </c>
      <c r="CF78" s="53">
        <f t="shared" si="24"/>
        <v>5.5861339974142208</v>
      </c>
      <c r="CG78" s="53">
        <f t="shared" si="24"/>
        <v>5.5227776925976073</v>
      </c>
      <c r="CH78" s="53">
        <f t="shared" si="24"/>
        <v>5.5227776925976073</v>
      </c>
      <c r="CI78" s="53">
        <f t="shared" si="24"/>
        <v>5.5861339974142208</v>
      </c>
      <c r="CJ78" s="53">
        <f t="shared" si="24"/>
        <v>5.567376470040001</v>
      </c>
      <c r="CK78" s="53">
        <f t="shared" si="24"/>
        <v>5.5861339974142208</v>
      </c>
      <c r="CL78" s="53">
        <f t="shared" si="24"/>
        <v>5.5861339974142208</v>
      </c>
      <c r="CM78" s="53">
        <f t="shared" si="24"/>
        <v>5.5861339974142208</v>
      </c>
      <c r="CN78" s="53">
        <f t="shared" si="24"/>
        <v>5.5227776925976073</v>
      </c>
      <c r="CO78" s="53">
        <f t="shared" si="24"/>
        <v>5.5861339974142208</v>
      </c>
      <c r="CP78" s="53">
        <f t="shared" si="24"/>
        <v>5.5861339974142208</v>
      </c>
      <c r="CQ78" s="53">
        <f t="shared" si="24"/>
        <v>5.5227776925976073</v>
      </c>
      <c r="CR78" s="53">
        <f t="shared" si="24"/>
        <v>5.5861339974142208</v>
      </c>
      <c r="CS78" s="53">
        <f t="shared" si="24"/>
        <v>5.5861339974142208</v>
      </c>
      <c r="CT78" s="53">
        <f t="shared" si="24"/>
        <v>5.5227776925976073</v>
      </c>
      <c r="CU78" s="53">
        <f t="shared" si="24"/>
        <v>5.5861339974142208</v>
      </c>
      <c r="CV78" s="53">
        <f t="shared" si="24"/>
        <v>5.5861339974142208</v>
      </c>
      <c r="CW78" s="53">
        <f t="shared" si="24"/>
        <v>5.5227776925976073</v>
      </c>
      <c r="CX78" s="53">
        <f t="shared" si="24"/>
        <v>5.5227776925976073</v>
      </c>
      <c r="CY78" s="53">
        <f t="shared" si="24"/>
        <v>5.5861339974142208</v>
      </c>
      <c r="CZ78" s="53">
        <f t="shared" si="24"/>
        <v>5.5227776925976073</v>
      </c>
      <c r="DA78" s="53">
        <f t="shared" si="24"/>
        <v>5.5861339974142208</v>
      </c>
      <c r="DB78" s="53">
        <f t="shared" si="24"/>
        <v>5.5861339974142208</v>
      </c>
      <c r="DC78" s="53">
        <f t="shared" si="24"/>
        <v>5.5227776925976073</v>
      </c>
      <c r="DD78" s="53">
        <f t="shared" si="24"/>
        <v>5.567376470040001</v>
      </c>
      <c r="DE78" s="53">
        <f t="shared" si="24"/>
        <v>5.5861339974142208</v>
      </c>
      <c r="DF78" s="53">
        <f t="shared" si="24"/>
        <v>5.5227776925976073</v>
      </c>
      <c r="DG78" s="53">
        <f t="shared" si="24"/>
        <v>5.5227776925976073</v>
      </c>
      <c r="DH78" s="53">
        <f t="shared" si="24"/>
        <v>5.5227776925976073</v>
      </c>
      <c r="DI78" s="53">
        <f t="shared" si="24"/>
        <v>5.5861339974142208</v>
      </c>
      <c r="DJ78" s="53">
        <f t="shared" si="24"/>
        <v>5.5861339974142208</v>
      </c>
      <c r="DK78" s="53">
        <f t="shared" si="24"/>
        <v>5.5227776925976073</v>
      </c>
      <c r="DL78" s="53">
        <f t="shared" si="24"/>
        <v>5.5227776925976073</v>
      </c>
      <c r="DM78" s="53">
        <f t="shared" si="24"/>
        <v>5.5861339974142208</v>
      </c>
      <c r="DN78" s="53">
        <f t="shared" si="24"/>
        <v>5.5861339974142208</v>
      </c>
      <c r="DO78" s="53">
        <f t="shared" si="24"/>
        <v>5.5227776925976073</v>
      </c>
      <c r="DP78" s="53">
        <f t="shared" si="24"/>
        <v>5.5227776925976073</v>
      </c>
      <c r="DQ78" s="53">
        <f t="shared" si="24"/>
        <v>5.5227776925976073</v>
      </c>
      <c r="DR78" s="53">
        <f t="shared" si="24"/>
        <v>5.567376470040001</v>
      </c>
      <c r="DS78" s="53">
        <f t="shared" si="24"/>
        <v>5.567376470040001</v>
      </c>
      <c r="DT78" s="53">
        <f t="shared" si="24"/>
        <v>5.5861339974142208</v>
      </c>
      <c r="DU78" s="53">
        <f t="shared" si="24"/>
        <v>5.5861339974142208</v>
      </c>
      <c r="DV78" s="53">
        <f t="shared" si="24"/>
        <v>5.5861339974142208</v>
      </c>
      <c r="DW78" s="53">
        <f t="shared" si="24"/>
        <v>5.5227776925976073</v>
      </c>
      <c r="DX78" s="53">
        <f t="shared" si="24"/>
        <v>5.567376470040001</v>
      </c>
      <c r="DY78" s="53">
        <f t="shared" si="24"/>
        <v>5.5861339974142208</v>
      </c>
      <c r="DZ78" s="53">
        <f t="shared" si="21"/>
        <v>5.5861339974142208</v>
      </c>
      <c r="EA78" s="53">
        <f t="shared" si="18"/>
        <v>5.567376470040001</v>
      </c>
      <c r="EB78" s="53">
        <f t="shared" si="18"/>
        <v>5.5227776925976073</v>
      </c>
      <c r="EC78" s="53">
        <f t="shared" si="18"/>
        <v>5.567376470040001</v>
      </c>
      <c r="ED78" s="53">
        <f t="shared" si="18"/>
        <v>5.5861339974142208</v>
      </c>
      <c r="EE78" s="53">
        <f t="shared" si="18"/>
        <v>5.5861339974142208</v>
      </c>
      <c r="EF78" s="53">
        <f t="shared" si="18"/>
        <v>5.5227776925976073</v>
      </c>
      <c r="EG78" s="53">
        <f t="shared" si="18"/>
        <v>5.5227776925976073</v>
      </c>
      <c r="EH78" s="53">
        <f t="shared" si="18"/>
        <v>5.5227776925976073</v>
      </c>
      <c r="EI78" s="53">
        <f t="shared" si="18"/>
        <v>5.5861339974142208</v>
      </c>
      <c r="EJ78" s="53">
        <f t="shared" si="18"/>
        <v>5.5861339974142208</v>
      </c>
      <c r="EK78" s="53">
        <f t="shared" si="18"/>
        <v>5.5861339974142208</v>
      </c>
      <c r="EL78" s="53">
        <f t="shared" si="18"/>
        <v>5.5861339974142208</v>
      </c>
      <c r="EM78" s="53">
        <f t="shared" si="18"/>
        <v>5.5227776925976073</v>
      </c>
      <c r="EN78" s="53">
        <f t="shared" si="18"/>
        <v>5.5227776925976073</v>
      </c>
      <c r="EO78" s="53">
        <f t="shared" si="18"/>
        <v>5.5861339974142208</v>
      </c>
      <c r="EP78" s="53">
        <f t="shared" si="18"/>
        <v>5.5227776925976073</v>
      </c>
      <c r="EQ78" s="53">
        <f t="shared" si="18"/>
        <v>5.5861339974142208</v>
      </c>
      <c r="ER78" s="53">
        <f t="shared" si="18"/>
        <v>5.5861339974142208</v>
      </c>
      <c r="ES78" s="53">
        <f t="shared" si="18"/>
        <v>5.5227776925976073</v>
      </c>
      <c r="ET78" s="53">
        <f t="shared" si="18"/>
        <v>5.5227776925976073</v>
      </c>
      <c r="EU78" s="53">
        <f t="shared" si="18"/>
        <v>5.5861339974142208</v>
      </c>
      <c r="EV78" s="53">
        <f t="shared" si="18"/>
        <v>5.567376470040001</v>
      </c>
      <c r="EW78" s="53">
        <f t="shared" si="18"/>
        <v>5.5861339974142208</v>
      </c>
      <c r="EX78" s="53">
        <f t="shared" si="18"/>
        <v>5.5861339974142208</v>
      </c>
      <c r="EY78" s="53">
        <f t="shared" si="18"/>
        <v>5.5861339974142208</v>
      </c>
      <c r="EZ78" s="53">
        <f t="shared" si="18"/>
        <v>5.5861339974142208</v>
      </c>
      <c r="FA78" s="53">
        <f t="shared" si="18"/>
        <v>5.5227776925976073</v>
      </c>
      <c r="FB78" s="53">
        <f t="shared" si="18"/>
        <v>5.5861339974142208</v>
      </c>
      <c r="FC78" s="53">
        <f t="shared" si="18"/>
        <v>5.567376470040001</v>
      </c>
      <c r="FD78" s="53">
        <f t="shared" si="18"/>
        <v>5.5861339974142208</v>
      </c>
      <c r="FE78" s="53">
        <f t="shared" si="18"/>
        <v>5.5227776925976073</v>
      </c>
      <c r="FF78" s="53">
        <f t="shared" si="18"/>
        <v>5.5227776925976073</v>
      </c>
      <c r="FG78" s="53">
        <f t="shared" si="18"/>
        <v>5.5227776925976073</v>
      </c>
      <c r="FH78" s="53">
        <f t="shared" si="18"/>
        <v>5.5227776925976073</v>
      </c>
      <c r="FI78" s="53">
        <f t="shared" si="18"/>
        <v>5.5227776925976073</v>
      </c>
      <c r="FJ78" s="53">
        <f t="shared" si="18"/>
        <v>5.5861339974142208</v>
      </c>
      <c r="FK78" s="53">
        <f t="shared" si="18"/>
        <v>5.5861339974142208</v>
      </c>
      <c r="FL78" s="53">
        <f t="shared" si="18"/>
        <v>5.567376470040001</v>
      </c>
      <c r="FM78" s="53">
        <f t="shared" si="18"/>
        <v>5.5227776925976073</v>
      </c>
      <c r="FN78" s="53">
        <f t="shared" si="18"/>
        <v>5.5227776925976073</v>
      </c>
      <c r="FO78" s="53">
        <f t="shared" si="18"/>
        <v>5.567376470040001</v>
      </c>
      <c r="FP78" s="53">
        <f t="shared" si="18"/>
        <v>5.5227776925976073</v>
      </c>
      <c r="FQ78" s="53">
        <f t="shared" si="18"/>
        <v>5.5861339974142208</v>
      </c>
      <c r="FR78" s="53">
        <f t="shared" si="18"/>
        <v>5.5861339974142208</v>
      </c>
      <c r="FS78" s="53">
        <f t="shared" si="18"/>
        <v>5.567376470040001</v>
      </c>
      <c r="FT78" s="53">
        <f t="shared" si="18"/>
        <v>5.5227776925976073</v>
      </c>
      <c r="FU78" s="53">
        <f t="shared" si="18"/>
        <v>5.567376470040001</v>
      </c>
      <c r="FV78" s="53">
        <f t="shared" si="18"/>
        <v>5.5227776925976073</v>
      </c>
      <c r="FW78" s="53">
        <f t="shared" si="18"/>
        <v>5.5227776925976073</v>
      </c>
      <c r="FX78" s="53">
        <f t="shared" si="18"/>
        <v>5.5227776925976073</v>
      </c>
      <c r="FY78" s="53">
        <f t="shared" si="18"/>
        <v>5.5227776925976073</v>
      </c>
      <c r="FZ78" s="53">
        <f t="shared" si="18"/>
        <v>5.5227776925976073</v>
      </c>
      <c r="GA78" s="53">
        <f t="shared" si="18"/>
        <v>5.5227776925976073</v>
      </c>
      <c r="GB78" s="53">
        <f t="shared" si="18"/>
        <v>5.567376470040001</v>
      </c>
      <c r="GC78" s="53">
        <f t="shared" si="18"/>
        <v>5.567376470040001</v>
      </c>
      <c r="GD78" s="53">
        <f t="shared" si="18"/>
        <v>5.5861339974142208</v>
      </c>
      <c r="GE78" s="53">
        <f t="shared" si="18"/>
        <v>5.5861339974142208</v>
      </c>
      <c r="GF78" s="53">
        <f t="shared" si="18"/>
        <v>5.5227776925976073</v>
      </c>
      <c r="GG78" s="53">
        <f t="shared" si="18"/>
        <v>5.5861339974142208</v>
      </c>
      <c r="GH78" s="53">
        <f t="shared" si="18"/>
        <v>5.5227776925976073</v>
      </c>
      <c r="GI78" s="53">
        <f t="shared" si="18"/>
        <v>5.5861339974142208</v>
      </c>
      <c r="GJ78" s="53">
        <f t="shared" si="18"/>
        <v>5.5227776925976073</v>
      </c>
      <c r="GK78" s="53">
        <f t="shared" si="18"/>
        <v>5.5227776925976073</v>
      </c>
      <c r="GL78" s="53">
        <f t="shared" si="11"/>
        <v>5.5227776925976073</v>
      </c>
      <c r="GM78" s="53">
        <f t="shared" si="22"/>
        <v>5.5227776925976073</v>
      </c>
      <c r="GN78" s="53">
        <f t="shared" si="22"/>
        <v>5.5861339974142208</v>
      </c>
      <c r="GO78" s="53">
        <f t="shared" si="22"/>
        <v>5.5227776925976073</v>
      </c>
      <c r="GP78" s="53">
        <f t="shared" si="22"/>
        <v>5.567376470040001</v>
      </c>
      <c r="GQ78" s="53">
        <f t="shared" si="22"/>
        <v>5.5227776925976073</v>
      </c>
      <c r="GR78" s="53">
        <f t="shared" si="22"/>
        <v>5.5861339974142208</v>
      </c>
      <c r="GS78" s="53">
        <f t="shared" si="22"/>
        <v>5.5861339974142208</v>
      </c>
      <c r="GT78" s="53">
        <f t="shared" si="22"/>
        <v>5.5861339974142208</v>
      </c>
      <c r="GU78" s="53">
        <f t="shared" si="22"/>
        <v>5.5227776925976073</v>
      </c>
      <c r="GV78" s="53">
        <f t="shared" si="22"/>
        <v>5.5861339974142208</v>
      </c>
      <c r="GW78" s="53">
        <f t="shared" si="22"/>
        <v>5.5861339974142208</v>
      </c>
      <c r="GX78" s="53">
        <f t="shared" si="22"/>
        <v>5.5227776925976073</v>
      </c>
      <c r="GY78" s="53">
        <f t="shared" si="22"/>
        <v>5.5861339974142208</v>
      </c>
      <c r="GZ78" s="53">
        <f t="shared" si="22"/>
        <v>5.5861339974142208</v>
      </c>
      <c r="HA78" s="53">
        <f t="shared" si="22"/>
        <v>5.5861339974142208</v>
      </c>
      <c r="HB78" s="53">
        <f t="shared" si="22"/>
        <v>5.5861339974142208</v>
      </c>
      <c r="HC78" s="53">
        <f t="shared" si="22"/>
        <v>5.5861339974142208</v>
      </c>
      <c r="HD78" s="53">
        <f t="shared" si="22"/>
        <v>5.5861339974142208</v>
      </c>
      <c r="HE78" s="53">
        <f t="shared" si="22"/>
        <v>5.5227776925976073</v>
      </c>
      <c r="HF78" s="53">
        <f t="shared" si="22"/>
        <v>5.5861339974142208</v>
      </c>
      <c r="HG78" s="53">
        <f t="shared" si="22"/>
        <v>5.5227776925976073</v>
      </c>
      <c r="HH78" s="53">
        <f t="shared" si="22"/>
        <v>5.5227776925976073</v>
      </c>
      <c r="HI78" s="53">
        <f t="shared" si="22"/>
        <v>5.567376470040001</v>
      </c>
      <c r="HJ78" s="53">
        <f t="shared" si="22"/>
        <v>5.5227776925976073</v>
      </c>
      <c r="HK78" s="53">
        <f t="shared" si="22"/>
        <v>5.5861339974142208</v>
      </c>
      <c r="HL78" s="53">
        <f t="shared" si="22"/>
        <v>5.5227776925976073</v>
      </c>
      <c r="HM78" s="53">
        <f t="shared" si="22"/>
        <v>5.5861339974142208</v>
      </c>
      <c r="HN78" s="53">
        <f t="shared" si="22"/>
        <v>5.5227776925976073</v>
      </c>
      <c r="HO78" s="53">
        <f t="shared" si="22"/>
        <v>5.567376470040001</v>
      </c>
      <c r="HP78" s="53">
        <f t="shared" si="22"/>
        <v>5.5861339974142208</v>
      </c>
      <c r="HQ78" s="53">
        <f t="shared" si="22"/>
        <v>5.5861339974142208</v>
      </c>
      <c r="HR78" s="53">
        <f t="shared" si="22"/>
        <v>5.5861339974142208</v>
      </c>
      <c r="HS78" s="53">
        <f t="shared" si="22"/>
        <v>5.5861339974142208</v>
      </c>
      <c r="HT78" s="53">
        <f t="shared" si="22"/>
        <v>5.5861339974142208</v>
      </c>
      <c r="HU78" s="53">
        <f t="shared" si="22"/>
        <v>5.5861339974142208</v>
      </c>
      <c r="HV78" s="53">
        <f t="shared" si="22"/>
        <v>5.5861339974142208</v>
      </c>
      <c r="HW78" s="53">
        <f t="shared" si="22"/>
        <v>5.5861339974142208</v>
      </c>
      <c r="HX78" s="53">
        <f t="shared" si="22"/>
        <v>5.567376470040001</v>
      </c>
      <c r="HY78" s="53">
        <f t="shared" si="22"/>
        <v>5.5227776925976073</v>
      </c>
      <c r="HZ78" s="53">
        <f t="shared" si="22"/>
        <v>5.567376470040001</v>
      </c>
      <c r="IA78" s="53">
        <f t="shared" si="22"/>
        <v>5.5227776925976073</v>
      </c>
      <c r="IB78" s="53">
        <f t="shared" si="22"/>
        <v>5.5861339974142208</v>
      </c>
      <c r="IC78" s="53">
        <f t="shared" si="22"/>
        <v>5.5861339974142208</v>
      </c>
      <c r="ID78" s="53">
        <f t="shared" si="22"/>
        <v>5.5861339974142208</v>
      </c>
      <c r="IE78" s="53">
        <f t="shared" si="22"/>
        <v>5.5861339974142208</v>
      </c>
      <c r="IF78" s="53">
        <f t="shared" si="22"/>
        <v>5.5861339974142208</v>
      </c>
      <c r="IG78" s="53">
        <f t="shared" si="22"/>
        <v>5.5227776925976073</v>
      </c>
      <c r="IH78" s="53">
        <f t="shared" si="22"/>
        <v>5.5227776925976073</v>
      </c>
      <c r="II78" s="53">
        <f t="shared" si="22"/>
        <v>5.5227776925976073</v>
      </c>
      <c r="IJ78" s="53">
        <f t="shared" si="22"/>
        <v>5.5227776925976073</v>
      </c>
      <c r="IK78" s="53">
        <f t="shared" si="22"/>
        <v>5.5861339974142208</v>
      </c>
      <c r="IL78" s="53">
        <f t="shared" si="22"/>
        <v>5.5861339974142208</v>
      </c>
      <c r="IM78" s="53">
        <f t="shared" si="22"/>
        <v>5.5861339974142208</v>
      </c>
      <c r="IN78" s="53">
        <f t="shared" si="22"/>
        <v>5.567376470040001</v>
      </c>
      <c r="IO78" s="53">
        <f t="shared" si="22"/>
        <v>5.567376470040001</v>
      </c>
      <c r="IP78" s="53">
        <f t="shared" si="22"/>
        <v>5.5861339974142208</v>
      </c>
      <c r="IQ78" s="53">
        <f t="shared" si="22"/>
        <v>5.5861339974142208</v>
      </c>
      <c r="IR78" s="53">
        <f t="shared" si="22"/>
        <v>5.5861339974142208</v>
      </c>
      <c r="IS78" s="53">
        <f t="shared" si="22"/>
        <v>5.567376470040001</v>
      </c>
      <c r="IT78" s="53">
        <f t="shared" si="22"/>
        <v>5.5861339974142208</v>
      </c>
      <c r="IU78" s="53">
        <f t="shared" si="22"/>
        <v>5.5861339974142208</v>
      </c>
      <c r="IV78" s="53">
        <f t="shared" si="22"/>
        <v>5.567376470040001</v>
      </c>
      <c r="IW78" s="53">
        <f t="shared" si="22"/>
        <v>5.567376470040001</v>
      </c>
      <c r="IX78" s="53">
        <f t="shared" si="22"/>
        <v>5.5227776925976073</v>
      </c>
      <c r="IY78" s="53">
        <f t="shared" si="19"/>
        <v>5.5861339974142208</v>
      </c>
      <c r="IZ78" s="53">
        <f t="shared" si="19"/>
        <v>5.5227776925976073</v>
      </c>
      <c r="JA78" s="53">
        <f t="shared" si="19"/>
        <v>5.567376470040001</v>
      </c>
      <c r="JB78" s="53">
        <f t="shared" si="19"/>
        <v>5.5227776925976073</v>
      </c>
      <c r="JC78" s="53">
        <f t="shared" si="19"/>
        <v>5.5861339974142208</v>
      </c>
      <c r="JD78" s="53">
        <f t="shared" si="19"/>
        <v>5.567376470040001</v>
      </c>
      <c r="JE78" s="53">
        <f t="shared" si="19"/>
        <v>5.567376470040001</v>
      </c>
      <c r="JF78" s="53">
        <f t="shared" si="19"/>
        <v>5.5861339974142208</v>
      </c>
      <c r="JG78" s="53">
        <f t="shared" si="19"/>
        <v>5.5227776925976073</v>
      </c>
      <c r="JH78" s="53">
        <f t="shared" si="19"/>
        <v>5.5227776925976073</v>
      </c>
      <c r="JI78" s="53">
        <f t="shared" si="19"/>
        <v>5.567376470040001</v>
      </c>
      <c r="JJ78" s="53">
        <f t="shared" si="19"/>
        <v>5.5861339974142208</v>
      </c>
      <c r="JK78" s="53">
        <f t="shared" si="19"/>
        <v>5.5861339974142208</v>
      </c>
      <c r="JL78" s="53">
        <f t="shared" si="19"/>
        <v>5.5861339974142208</v>
      </c>
      <c r="JM78" s="53">
        <f t="shared" si="19"/>
        <v>5.5861339974142208</v>
      </c>
      <c r="JN78" s="53">
        <f t="shared" si="19"/>
        <v>5.5227776925976073</v>
      </c>
      <c r="JO78" s="53">
        <f t="shared" si="19"/>
        <v>5.5227776925976073</v>
      </c>
      <c r="JP78" s="53">
        <f t="shared" si="19"/>
        <v>5.5861339974142208</v>
      </c>
      <c r="JQ78" s="53">
        <f t="shared" si="19"/>
        <v>5.5861339974142208</v>
      </c>
      <c r="JR78" s="53">
        <f t="shared" si="19"/>
        <v>5.5227776925976073</v>
      </c>
      <c r="JS78" s="53">
        <f t="shared" si="19"/>
        <v>5.5861339974142208</v>
      </c>
      <c r="JT78" s="53">
        <f t="shared" si="19"/>
        <v>5.5861339974142208</v>
      </c>
      <c r="JU78" s="53">
        <f t="shared" si="19"/>
        <v>5.5861339974142208</v>
      </c>
      <c r="JV78" s="53">
        <f t="shared" si="19"/>
        <v>5.5227776925976073</v>
      </c>
      <c r="JW78" s="53">
        <f t="shared" si="19"/>
        <v>5.5861339974142208</v>
      </c>
      <c r="JX78" s="53">
        <f t="shared" si="19"/>
        <v>5.5861339974142208</v>
      </c>
      <c r="JY78" s="53">
        <f t="shared" si="19"/>
        <v>5.5861339974142208</v>
      </c>
      <c r="JZ78" s="53">
        <f t="shared" si="19"/>
        <v>5.5227776925976073</v>
      </c>
      <c r="KA78" s="53">
        <f t="shared" si="19"/>
        <v>5.5227776925976073</v>
      </c>
      <c r="KB78" s="53">
        <f t="shared" si="19"/>
        <v>5.5861339974142208</v>
      </c>
      <c r="KC78" s="53">
        <f t="shared" si="19"/>
        <v>5.5227776925976073</v>
      </c>
      <c r="KD78" s="53">
        <f t="shared" si="19"/>
        <v>5.5227776925976073</v>
      </c>
      <c r="KE78" s="53">
        <f t="shared" si="19"/>
        <v>5.5227776925976073</v>
      </c>
      <c r="KF78" s="53">
        <f t="shared" si="19"/>
        <v>5.5861339974142208</v>
      </c>
      <c r="KG78" s="53">
        <f t="shared" si="19"/>
        <v>5.567376470040001</v>
      </c>
      <c r="KH78" s="53">
        <f t="shared" si="19"/>
        <v>5.5861339974142208</v>
      </c>
      <c r="KI78" s="53">
        <f t="shared" si="19"/>
        <v>5.567376470040001</v>
      </c>
      <c r="KJ78" s="53">
        <f t="shared" si="19"/>
        <v>5.5861339974142208</v>
      </c>
      <c r="KK78" s="53">
        <f t="shared" si="19"/>
        <v>5.5227776925976073</v>
      </c>
      <c r="KL78" s="53">
        <f t="shared" si="19"/>
        <v>5.5861339974142208</v>
      </c>
      <c r="KM78" s="53">
        <f t="shared" si="19"/>
        <v>5.5861339974142208</v>
      </c>
      <c r="KN78" s="53">
        <f t="shared" si="19"/>
        <v>5.5861339974142208</v>
      </c>
      <c r="KO78" s="53">
        <f t="shared" si="19"/>
        <v>5.5227776925976073</v>
      </c>
      <c r="KP78" s="53">
        <f t="shared" si="19"/>
        <v>5.5861339974142208</v>
      </c>
      <c r="KQ78" s="53">
        <f t="shared" si="19"/>
        <v>5.5227776925976073</v>
      </c>
      <c r="KR78" s="53">
        <f t="shared" si="19"/>
        <v>5.5861339974142208</v>
      </c>
      <c r="KS78" s="53">
        <f t="shared" si="19"/>
        <v>5.567376470040001</v>
      </c>
      <c r="KT78" s="53">
        <f t="shared" si="19"/>
        <v>5.5227776925976073</v>
      </c>
      <c r="KU78" s="53">
        <f t="shared" si="19"/>
        <v>5.5861339974142208</v>
      </c>
      <c r="KV78" s="53">
        <f t="shared" si="19"/>
        <v>5.5861339974142208</v>
      </c>
      <c r="KW78" s="53">
        <f t="shared" si="19"/>
        <v>5.5227776925976073</v>
      </c>
      <c r="KX78" s="53">
        <f t="shared" si="19"/>
        <v>5.5227776925976073</v>
      </c>
      <c r="KY78" s="53">
        <f t="shared" si="19"/>
        <v>5.567376470040001</v>
      </c>
      <c r="KZ78" s="53">
        <f t="shared" si="19"/>
        <v>5.5227776925976073</v>
      </c>
      <c r="LA78" s="53">
        <f t="shared" si="19"/>
        <v>5.5227776925976073</v>
      </c>
      <c r="LB78" s="53">
        <f t="shared" si="19"/>
        <v>5.5861339974142208</v>
      </c>
      <c r="LC78" s="53">
        <f t="shared" si="19"/>
        <v>5.5227776925976073</v>
      </c>
      <c r="LD78" s="53">
        <f t="shared" si="19"/>
        <v>5.5861339974142208</v>
      </c>
      <c r="LE78" s="53">
        <f t="shared" si="19"/>
        <v>5.5861339974142208</v>
      </c>
      <c r="LF78" s="53">
        <f t="shared" si="19"/>
        <v>5.5227776925976073</v>
      </c>
      <c r="LG78" s="53">
        <f t="shared" si="19"/>
        <v>5.5227776925976073</v>
      </c>
      <c r="LH78" s="53">
        <f t="shared" si="19"/>
        <v>5.567376470040001</v>
      </c>
      <c r="LI78" s="53">
        <f t="shared" si="19"/>
        <v>5.5227776925976073</v>
      </c>
      <c r="LJ78" s="53">
        <f t="shared" si="13"/>
        <v>5.5861339974142208</v>
      </c>
      <c r="LK78" s="53">
        <f t="shared" si="23"/>
        <v>5.5861339974142208</v>
      </c>
      <c r="LL78" s="53">
        <f t="shared" si="23"/>
        <v>5.5227776925976073</v>
      </c>
      <c r="LM78" s="53">
        <f t="shared" si="23"/>
        <v>5.5227776925976073</v>
      </c>
      <c r="LN78" s="53">
        <f t="shared" si="23"/>
        <v>5.5227776925976073</v>
      </c>
      <c r="LO78" s="53">
        <f t="shared" si="23"/>
        <v>5.5227776925976073</v>
      </c>
      <c r="LP78" s="53">
        <f t="shared" si="23"/>
        <v>5.5227776925976073</v>
      </c>
      <c r="LQ78" s="53">
        <f t="shared" si="23"/>
        <v>5.5227776925976073</v>
      </c>
      <c r="LR78" s="53">
        <f t="shared" si="23"/>
        <v>5.5861339974142208</v>
      </c>
      <c r="LS78" s="53">
        <f t="shared" si="23"/>
        <v>5.5227776925976073</v>
      </c>
      <c r="LT78" s="53">
        <f t="shared" si="23"/>
        <v>5.5227776925976073</v>
      </c>
      <c r="LU78" s="53">
        <f t="shared" si="23"/>
        <v>5.5861339974142208</v>
      </c>
      <c r="LV78" s="53">
        <f t="shared" si="23"/>
        <v>5.5861339974142208</v>
      </c>
      <c r="LW78" s="53">
        <f t="shared" si="23"/>
        <v>5.5227776925976073</v>
      </c>
      <c r="LX78" s="53">
        <f t="shared" si="23"/>
        <v>5.5861339974142208</v>
      </c>
      <c r="LY78" s="53">
        <f t="shared" si="23"/>
        <v>5.5861339974142208</v>
      </c>
      <c r="LZ78" s="53">
        <f t="shared" si="23"/>
        <v>5.5227776925976073</v>
      </c>
      <c r="MA78" s="53">
        <f t="shared" si="23"/>
        <v>5.5861339974142208</v>
      </c>
      <c r="MB78" s="53">
        <f t="shared" si="23"/>
        <v>5.5861339974142208</v>
      </c>
      <c r="MC78" s="53">
        <f t="shared" si="23"/>
        <v>5.5227776925976073</v>
      </c>
      <c r="MD78" s="53">
        <f t="shared" si="23"/>
        <v>5.5861339974142208</v>
      </c>
      <c r="ME78" s="53">
        <f t="shared" si="23"/>
        <v>5.5227776925976073</v>
      </c>
      <c r="MF78" s="53">
        <f t="shared" si="23"/>
        <v>5.5861339974142208</v>
      </c>
      <c r="MG78" s="53">
        <f t="shared" si="23"/>
        <v>5.5227776925976073</v>
      </c>
      <c r="MH78" s="53">
        <f t="shared" si="23"/>
        <v>5.5861339974142208</v>
      </c>
      <c r="MI78" s="53">
        <f t="shared" si="23"/>
        <v>5.567376470040001</v>
      </c>
      <c r="MJ78" s="53">
        <f t="shared" si="23"/>
        <v>5.5227776925976073</v>
      </c>
      <c r="MK78" s="53">
        <f t="shared" si="23"/>
        <v>5.5227776925976073</v>
      </c>
      <c r="ML78" s="53">
        <f t="shared" si="23"/>
        <v>5.5861339974142208</v>
      </c>
      <c r="MM78" s="53">
        <f t="shared" si="23"/>
        <v>5.5227776925976073</v>
      </c>
      <c r="MN78" s="53">
        <f t="shared" si="23"/>
        <v>5.5861339974142208</v>
      </c>
      <c r="MO78" s="53">
        <f t="shared" si="23"/>
        <v>5.5861339974142208</v>
      </c>
      <c r="MP78" s="53">
        <f t="shared" si="23"/>
        <v>5.567376470040001</v>
      </c>
      <c r="MQ78" s="53">
        <f t="shared" si="23"/>
        <v>5.567376470040001</v>
      </c>
      <c r="MR78" s="53">
        <f t="shared" si="23"/>
        <v>5.567376470040001</v>
      </c>
      <c r="MS78" s="53">
        <f t="shared" si="23"/>
        <v>5.5861339974142208</v>
      </c>
      <c r="MT78" s="53">
        <f t="shared" si="23"/>
        <v>5.5227776925976073</v>
      </c>
      <c r="MU78" s="53">
        <f t="shared" si="23"/>
        <v>5.567376470040001</v>
      </c>
      <c r="MV78" s="53">
        <f t="shared" si="23"/>
        <v>5.5861339974142208</v>
      </c>
      <c r="MW78" s="53">
        <f t="shared" si="23"/>
        <v>5.5861339974142208</v>
      </c>
      <c r="MX78" s="53">
        <f t="shared" si="23"/>
        <v>5.5861339974142208</v>
      </c>
      <c r="MY78" s="53">
        <f t="shared" si="23"/>
        <v>5.5227776925976073</v>
      </c>
      <c r="MZ78" s="53">
        <f t="shared" si="23"/>
        <v>5.5861339974142208</v>
      </c>
      <c r="NA78" s="53">
        <f t="shared" si="23"/>
        <v>5.5227776925976073</v>
      </c>
      <c r="NB78" s="53">
        <f t="shared" si="23"/>
        <v>5.5861339974142208</v>
      </c>
      <c r="NC78" s="53">
        <f t="shared" si="23"/>
        <v>5.5227776925976073</v>
      </c>
      <c r="ND78" s="53">
        <f t="shared" si="23"/>
        <v>5.5227776925976073</v>
      </c>
      <c r="NE78" s="53">
        <f t="shared" si="23"/>
        <v>5.5227776925976073</v>
      </c>
      <c r="NF78" s="53">
        <f t="shared" si="23"/>
        <v>5.5861339974142208</v>
      </c>
      <c r="NG78" s="53">
        <f t="shared" si="23"/>
        <v>5.5861339974142208</v>
      </c>
      <c r="NH78" s="53">
        <f t="shared" si="23"/>
        <v>5.5861339974142208</v>
      </c>
      <c r="NI78" s="53">
        <f t="shared" si="23"/>
        <v>5.5227776925976073</v>
      </c>
      <c r="NJ78" s="53">
        <f t="shared" si="23"/>
        <v>5.567376470040001</v>
      </c>
      <c r="NK78" s="53">
        <f t="shared" si="23"/>
        <v>5.5227776925976073</v>
      </c>
      <c r="NL78" s="53">
        <f t="shared" si="23"/>
        <v>5.5227776925976073</v>
      </c>
      <c r="NM78" s="53">
        <f t="shared" si="23"/>
        <v>5.5861339974142208</v>
      </c>
      <c r="NN78" s="53">
        <f t="shared" si="23"/>
        <v>5.5861339974142208</v>
      </c>
      <c r="NO78" s="53">
        <f t="shared" si="23"/>
        <v>5.5861339974142208</v>
      </c>
      <c r="NP78" s="53">
        <f t="shared" si="23"/>
        <v>5.5227776925976073</v>
      </c>
      <c r="NQ78" s="53">
        <f t="shared" si="23"/>
        <v>5.5861339974142208</v>
      </c>
      <c r="NR78" s="53">
        <f t="shared" si="23"/>
        <v>5.5861339974142208</v>
      </c>
      <c r="NS78" s="53">
        <f t="shared" si="23"/>
        <v>5.5861339974142208</v>
      </c>
      <c r="NT78" s="53">
        <f t="shared" si="23"/>
        <v>5.5861339974142208</v>
      </c>
      <c r="NU78" s="53">
        <f t="shared" si="23"/>
        <v>5.5861339974142208</v>
      </c>
      <c r="NV78" s="53">
        <f t="shared" si="23"/>
        <v>5.5861339974142208</v>
      </c>
      <c r="NW78" s="53">
        <f t="shared" si="20"/>
        <v>5.5227776925976073</v>
      </c>
      <c r="NX78" s="53">
        <f t="shared" si="20"/>
        <v>5.5861339974142208</v>
      </c>
      <c r="NY78" s="53">
        <f t="shared" si="20"/>
        <v>5.5227776925976073</v>
      </c>
      <c r="NZ78" s="53">
        <f t="shared" si="20"/>
        <v>5.5861339974142208</v>
      </c>
      <c r="OA78" s="53">
        <f t="shared" si="20"/>
        <v>5.5227776925976073</v>
      </c>
      <c r="OB78" s="53">
        <f t="shared" si="20"/>
        <v>5.5227776925976073</v>
      </c>
      <c r="OC78" s="53">
        <f t="shared" si="20"/>
        <v>5.5861339974142208</v>
      </c>
      <c r="OD78" s="53">
        <f t="shared" si="20"/>
        <v>5.5227776925976073</v>
      </c>
      <c r="OE78" s="53">
        <f t="shared" si="20"/>
        <v>5.5227776925976073</v>
      </c>
      <c r="OF78" s="53">
        <f t="shared" si="20"/>
        <v>5.5227776925976073</v>
      </c>
      <c r="OG78" s="53">
        <f t="shared" si="20"/>
        <v>5.5861339974142208</v>
      </c>
      <c r="OH78" s="53">
        <f t="shared" si="20"/>
        <v>5.567376470040001</v>
      </c>
      <c r="OI78" s="53">
        <f t="shared" si="20"/>
        <v>5.5861339974142208</v>
      </c>
      <c r="OJ78" s="53">
        <f t="shared" si="20"/>
        <v>5.5861339974142208</v>
      </c>
      <c r="OK78" s="53">
        <f t="shared" si="20"/>
        <v>5.567376470040001</v>
      </c>
      <c r="OL78" s="53">
        <f t="shared" si="20"/>
        <v>5.5861339974142208</v>
      </c>
      <c r="OM78" s="53">
        <f t="shared" si="20"/>
        <v>5.5227776925976073</v>
      </c>
      <c r="ON78" s="53">
        <f t="shared" si="20"/>
        <v>5.5227776925976073</v>
      </c>
      <c r="OO78" s="53">
        <f t="shared" si="20"/>
        <v>5.5227776925976073</v>
      </c>
      <c r="OP78" s="53">
        <f t="shared" si="20"/>
        <v>5.5227776925976073</v>
      </c>
      <c r="OQ78" s="53">
        <f t="shared" si="20"/>
        <v>5.5861339974142208</v>
      </c>
      <c r="OR78" s="53">
        <f t="shared" si="20"/>
        <v>5.5227776925976073</v>
      </c>
      <c r="OS78" s="53">
        <f t="shared" si="20"/>
        <v>5.5861339974142208</v>
      </c>
      <c r="OT78" s="53">
        <f t="shared" si="20"/>
        <v>5.5861339974142208</v>
      </c>
      <c r="OU78" s="53">
        <f t="shared" si="20"/>
        <v>5.5227776925976073</v>
      </c>
      <c r="OV78" s="53">
        <f t="shared" si="20"/>
        <v>5.5861339974142208</v>
      </c>
      <c r="OW78" s="53">
        <f t="shared" si="20"/>
        <v>5.5227776925976073</v>
      </c>
      <c r="OX78" s="53">
        <f t="shared" si="20"/>
        <v>5.5861339974142208</v>
      </c>
      <c r="OY78" s="53">
        <f t="shared" si="20"/>
        <v>5.5227776925976073</v>
      </c>
      <c r="OZ78" s="53">
        <f t="shared" si="20"/>
        <v>5.5861339974142208</v>
      </c>
      <c r="PA78" s="53">
        <f t="shared" si="20"/>
        <v>5.567376470040001</v>
      </c>
      <c r="PB78" s="53">
        <f t="shared" si="20"/>
        <v>5.5861339974142208</v>
      </c>
      <c r="PC78" s="53">
        <f t="shared" si="20"/>
        <v>5.5861339974142208</v>
      </c>
      <c r="PD78" s="53">
        <f t="shared" si="20"/>
        <v>5.5227776925976073</v>
      </c>
      <c r="PE78" s="53">
        <f t="shared" si="20"/>
        <v>5.567376470040001</v>
      </c>
      <c r="PF78" s="53">
        <f t="shared" si="20"/>
        <v>5.5861339974142208</v>
      </c>
      <c r="PG78" s="53">
        <f t="shared" si="20"/>
        <v>5.5227776925976073</v>
      </c>
      <c r="PH78" s="53">
        <f t="shared" si="20"/>
        <v>5.5227776925976073</v>
      </c>
      <c r="PI78" s="53">
        <f t="shared" si="20"/>
        <v>5.5227776925976073</v>
      </c>
      <c r="PJ78" s="53">
        <f t="shared" si="20"/>
        <v>5.567376470040001</v>
      </c>
      <c r="PK78" s="53">
        <f t="shared" si="20"/>
        <v>5.5861339974142208</v>
      </c>
      <c r="PL78" s="53">
        <f t="shared" si="20"/>
        <v>5.5861339974142208</v>
      </c>
      <c r="PM78" s="53">
        <f t="shared" si="20"/>
        <v>5.5861339974142208</v>
      </c>
      <c r="PN78" s="53">
        <f t="shared" si="20"/>
        <v>5.5861339974142208</v>
      </c>
      <c r="PO78" s="53">
        <f t="shared" si="20"/>
        <v>5.567376470040001</v>
      </c>
      <c r="PP78" s="53">
        <f t="shared" si="20"/>
        <v>5.5861339974142208</v>
      </c>
      <c r="PQ78" s="53">
        <f t="shared" si="20"/>
        <v>5.5227776925976073</v>
      </c>
      <c r="PR78" s="53">
        <f t="shared" si="20"/>
        <v>5.5227776925976073</v>
      </c>
      <c r="PS78" s="53">
        <f t="shared" si="20"/>
        <v>5.5227776925976073</v>
      </c>
      <c r="PT78" s="53">
        <f t="shared" si="20"/>
        <v>5.5227776925976073</v>
      </c>
      <c r="PU78" s="53">
        <f t="shared" si="20"/>
        <v>5.5227776925976073</v>
      </c>
      <c r="PV78" s="53">
        <f t="shared" si="20"/>
        <v>5.5227776925976073</v>
      </c>
      <c r="PW78" s="53">
        <f t="shared" si="20"/>
        <v>5.5861339974142208</v>
      </c>
      <c r="PX78" s="53">
        <f t="shared" si="20"/>
        <v>5.5861339974142208</v>
      </c>
      <c r="PY78" s="53">
        <f t="shared" si="20"/>
        <v>5.5227776925976073</v>
      </c>
      <c r="PZ78" s="53">
        <f t="shared" si="20"/>
        <v>5.5861339974142208</v>
      </c>
      <c r="QA78" s="53">
        <f t="shared" si="20"/>
        <v>5.567376470040001</v>
      </c>
      <c r="QB78" s="53">
        <f t="shared" si="20"/>
        <v>5.5861339974142208</v>
      </c>
      <c r="QC78" s="53">
        <f t="shared" si="20"/>
        <v>5.5227776925976073</v>
      </c>
      <c r="QD78" s="53">
        <f t="shared" si="20"/>
        <v>5.5861339974142208</v>
      </c>
      <c r="QE78" s="53">
        <f t="shared" si="20"/>
        <v>5.567376470040001</v>
      </c>
      <c r="QF78" s="53">
        <f t="shared" si="20"/>
        <v>5.5861339974142208</v>
      </c>
      <c r="QG78" s="53">
        <f t="shared" si="20"/>
        <v>5.5227776925976073</v>
      </c>
      <c r="QH78" s="53">
        <f t="shared" si="15"/>
        <v>5.5861339974142208</v>
      </c>
      <c r="QI78" s="53">
        <f t="shared" ref="QI78:SG83" si="25">IF(QI$68=1,QI8,QI41)</f>
        <v>5.5227776925976073</v>
      </c>
      <c r="QJ78" s="53">
        <f t="shared" si="25"/>
        <v>5.5861339974142208</v>
      </c>
      <c r="QK78" s="53">
        <f t="shared" si="25"/>
        <v>5.5227776925976073</v>
      </c>
      <c r="QL78" s="53">
        <f t="shared" si="25"/>
        <v>5.5227776925976073</v>
      </c>
      <c r="QM78" s="53">
        <f t="shared" si="25"/>
        <v>5.5861339974142208</v>
      </c>
      <c r="QN78" s="53">
        <f t="shared" si="25"/>
        <v>5.567376470040001</v>
      </c>
      <c r="QO78" s="53">
        <f t="shared" si="25"/>
        <v>5.5227776925976073</v>
      </c>
      <c r="QP78" s="53">
        <f t="shared" si="25"/>
        <v>5.5861339974142208</v>
      </c>
      <c r="QQ78" s="53">
        <f t="shared" si="25"/>
        <v>5.5861339974142208</v>
      </c>
      <c r="QR78" s="53">
        <f t="shared" si="25"/>
        <v>5.5861339974142208</v>
      </c>
      <c r="QS78" s="53">
        <f t="shared" si="25"/>
        <v>5.5861339974142208</v>
      </c>
      <c r="QT78" s="53">
        <f t="shared" si="25"/>
        <v>5.5227776925976073</v>
      </c>
      <c r="QU78" s="53">
        <f t="shared" si="25"/>
        <v>5.5861339974142208</v>
      </c>
      <c r="QV78" s="53">
        <f t="shared" si="25"/>
        <v>5.5861339974142208</v>
      </c>
      <c r="QW78" s="53">
        <f t="shared" si="25"/>
        <v>5.5227776925976073</v>
      </c>
      <c r="QX78" s="53">
        <f t="shared" si="25"/>
        <v>5.5227776925976073</v>
      </c>
      <c r="QY78" s="53">
        <f t="shared" si="25"/>
        <v>5.5861339974142208</v>
      </c>
      <c r="QZ78" s="53">
        <f t="shared" si="25"/>
        <v>5.5861339974142208</v>
      </c>
      <c r="RA78" s="53">
        <f t="shared" si="25"/>
        <v>5.5861339974142208</v>
      </c>
      <c r="RB78" s="53">
        <f t="shared" si="25"/>
        <v>5.5227776925976073</v>
      </c>
      <c r="RC78" s="53">
        <f t="shared" si="25"/>
        <v>5.5861339974142208</v>
      </c>
      <c r="RD78" s="53">
        <f t="shared" si="25"/>
        <v>5.5227776925976073</v>
      </c>
      <c r="RE78" s="53">
        <f t="shared" si="25"/>
        <v>5.5861339974142208</v>
      </c>
      <c r="RF78" s="53">
        <f t="shared" si="25"/>
        <v>5.567376470040001</v>
      </c>
      <c r="RG78" s="53">
        <f t="shared" si="25"/>
        <v>5.5861339974142208</v>
      </c>
      <c r="RH78" s="53">
        <f t="shared" si="25"/>
        <v>5.5227776925976073</v>
      </c>
      <c r="RI78" s="53">
        <f t="shared" si="25"/>
        <v>5.5861339974142208</v>
      </c>
      <c r="RJ78" s="53">
        <f t="shared" si="25"/>
        <v>5.5861339974142208</v>
      </c>
      <c r="RK78" s="53">
        <f t="shared" si="25"/>
        <v>5.5861339974142208</v>
      </c>
      <c r="RL78" s="53">
        <f t="shared" si="25"/>
        <v>5.5227776925976073</v>
      </c>
      <c r="RM78" s="53">
        <f t="shared" si="25"/>
        <v>5.5861339974142208</v>
      </c>
      <c r="RN78" s="53">
        <f t="shared" si="25"/>
        <v>5.5861339974142208</v>
      </c>
      <c r="RO78" s="53">
        <f t="shared" si="25"/>
        <v>5.5227776925976073</v>
      </c>
      <c r="RP78" s="53">
        <f t="shared" si="25"/>
        <v>5.5227776925976073</v>
      </c>
      <c r="RQ78" s="53">
        <f t="shared" si="25"/>
        <v>5.567376470040001</v>
      </c>
      <c r="RR78" s="53">
        <f t="shared" si="25"/>
        <v>5.5227776925976073</v>
      </c>
      <c r="RS78" s="53">
        <f t="shared" si="25"/>
        <v>5.5861339974142208</v>
      </c>
      <c r="RT78" s="53">
        <f t="shared" si="25"/>
        <v>5.5861339974142208</v>
      </c>
      <c r="RU78" s="53">
        <f t="shared" si="25"/>
        <v>5.5861339974142208</v>
      </c>
      <c r="RV78" s="53">
        <f t="shared" si="25"/>
        <v>5.5861339974142208</v>
      </c>
      <c r="RW78" s="53">
        <f t="shared" si="25"/>
        <v>5.567376470040001</v>
      </c>
      <c r="RX78" s="53">
        <f t="shared" si="25"/>
        <v>5.5861339974142208</v>
      </c>
      <c r="RY78" s="53">
        <f t="shared" si="25"/>
        <v>5.5227776925976073</v>
      </c>
      <c r="RZ78" s="53">
        <f t="shared" si="25"/>
        <v>5.5227776925976073</v>
      </c>
      <c r="SA78" s="53">
        <f t="shared" si="25"/>
        <v>5.5227776925976073</v>
      </c>
      <c r="SB78" s="53">
        <f t="shared" si="25"/>
        <v>5.5227776925976073</v>
      </c>
      <c r="SC78" s="53">
        <f t="shared" si="25"/>
        <v>5.5861339974142208</v>
      </c>
      <c r="SD78" s="53">
        <f t="shared" si="25"/>
        <v>5.5227776925976073</v>
      </c>
      <c r="SE78" s="53">
        <f t="shared" si="25"/>
        <v>5.5861339974142208</v>
      </c>
      <c r="SF78" s="53">
        <f t="shared" si="25"/>
        <v>5.5227776925976073</v>
      </c>
      <c r="SG78" s="53">
        <f t="shared" si="25"/>
        <v>5.5227776925976073</v>
      </c>
    </row>
    <row r="79" spans="1:501" x14ac:dyDescent="0.35">
      <c r="A79" s="158">
        <v>2028</v>
      </c>
      <c r="B79" s="53">
        <f t="shared" si="8"/>
        <v>5.8457452935420013</v>
      </c>
      <c r="C79" s="53">
        <f t="shared" ref="C79:BN82" si="26">IF(C$68=1,C9,C42)</f>
        <v>5.6016745167775737</v>
      </c>
      <c r="D79" s="53">
        <f t="shared" si="26"/>
        <v>5.665935911662995</v>
      </c>
      <c r="E79" s="53">
        <f t="shared" si="26"/>
        <v>5.665935911662995</v>
      </c>
      <c r="F79" s="53">
        <f t="shared" si="26"/>
        <v>5.665935911662995</v>
      </c>
      <c r="G79" s="53">
        <f t="shared" si="26"/>
        <v>5.8457452935420013</v>
      </c>
      <c r="H79" s="53">
        <f t="shared" si="26"/>
        <v>5.665935911662995</v>
      </c>
      <c r="I79" s="53">
        <f t="shared" si="26"/>
        <v>5.6016745167775737</v>
      </c>
      <c r="J79" s="53">
        <f t="shared" si="26"/>
        <v>5.665935911662995</v>
      </c>
      <c r="K79" s="53">
        <f t="shared" si="26"/>
        <v>5.8457452935420013</v>
      </c>
      <c r="L79" s="53">
        <f t="shared" si="26"/>
        <v>5.6016745167775737</v>
      </c>
      <c r="M79" s="53">
        <f t="shared" si="26"/>
        <v>5.6016745167775737</v>
      </c>
      <c r="N79" s="53">
        <f t="shared" si="26"/>
        <v>5.6016745167775737</v>
      </c>
      <c r="O79" s="53">
        <f t="shared" si="26"/>
        <v>5.665935911662995</v>
      </c>
      <c r="P79" s="53">
        <f t="shared" si="26"/>
        <v>5.665935911662995</v>
      </c>
      <c r="Q79" s="53">
        <f t="shared" si="26"/>
        <v>5.8457452935420013</v>
      </c>
      <c r="R79" s="53">
        <f t="shared" si="26"/>
        <v>5.665935911662995</v>
      </c>
      <c r="S79" s="53">
        <f t="shared" si="26"/>
        <v>5.6016745167775737</v>
      </c>
      <c r="T79" s="53">
        <f t="shared" si="26"/>
        <v>5.8457452935420013</v>
      </c>
      <c r="U79" s="53">
        <f t="shared" si="26"/>
        <v>5.6016745167775737</v>
      </c>
      <c r="V79" s="53">
        <f t="shared" si="26"/>
        <v>5.665935911662995</v>
      </c>
      <c r="W79" s="53">
        <f t="shared" si="26"/>
        <v>5.665935911662995</v>
      </c>
      <c r="X79" s="53">
        <f t="shared" si="26"/>
        <v>5.665935911662995</v>
      </c>
      <c r="Y79" s="53">
        <f t="shared" si="26"/>
        <v>5.665935911662995</v>
      </c>
      <c r="Z79" s="53">
        <f t="shared" si="26"/>
        <v>5.6016745167775737</v>
      </c>
      <c r="AA79" s="53">
        <f t="shared" si="26"/>
        <v>5.665935911662995</v>
      </c>
      <c r="AB79" s="53">
        <f t="shared" si="26"/>
        <v>5.665935911662995</v>
      </c>
      <c r="AC79" s="53">
        <f t="shared" si="26"/>
        <v>5.665935911662995</v>
      </c>
      <c r="AD79" s="53">
        <f t="shared" si="26"/>
        <v>5.6016745167775737</v>
      </c>
      <c r="AE79" s="53">
        <f t="shared" si="26"/>
        <v>5.665935911662995</v>
      </c>
      <c r="AF79" s="53">
        <f t="shared" si="26"/>
        <v>5.665935911662995</v>
      </c>
      <c r="AG79" s="53">
        <f t="shared" si="26"/>
        <v>5.665935911662995</v>
      </c>
      <c r="AH79" s="53">
        <f t="shared" si="26"/>
        <v>5.8457452935420013</v>
      </c>
      <c r="AI79" s="53">
        <f t="shared" si="26"/>
        <v>5.6016745167775737</v>
      </c>
      <c r="AJ79" s="53">
        <f t="shared" si="26"/>
        <v>5.665935911662995</v>
      </c>
      <c r="AK79" s="53">
        <f t="shared" si="26"/>
        <v>5.6016745167775737</v>
      </c>
      <c r="AL79" s="53">
        <f t="shared" si="26"/>
        <v>5.6016745167775737</v>
      </c>
      <c r="AM79" s="53">
        <f t="shared" si="26"/>
        <v>5.6016745167775737</v>
      </c>
      <c r="AN79" s="53">
        <f t="shared" si="26"/>
        <v>5.6016745167775737</v>
      </c>
      <c r="AO79" s="53">
        <f t="shared" si="26"/>
        <v>5.6016745167775737</v>
      </c>
      <c r="AP79" s="53">
        <f t="shared" si="26"/>
        <v>5.8457452935420013</v>
      </c>
      <c r="AQ79" s="53">
        <f t="shared" si="26"/>
        <v>5.665935911662995</v>
      </c>
      <c r="AR79" s="53">
        <f t="shared" si="26"/>
        <v>5.6016745167775737</v>
      </c>
      <c r="AS79" s="53">
        <f t="shared" si="26"/>
        <v>5.6016745167775737</v>
      </c>
      <c r="AT79" s="53">
        <f t="shared" si="26"/>
        <v>5.8457452935420013</v>
      </c>
      <c r="AU79" s="53">
        <f t="shared" si="26"/>
        <v>5.6016745167775737</v>
      </c>
      <c r="AV79" s="53">
        <f t="shared" si="26"/>
        <v>5.8457452935420013</v>
      </c>
      <c r="AW79" s="53">
        <f t="shared" si="26"/>
        <v>5.665935911662995</v>
      </c>
      <c r="AX79" s="53">
        <f t="shared" si="26"/>
        <v>5.665935911662995</v>
      </c>
      <c r="AY79" s="53">
        <f t="shared" si="26"/>
        <v>5.665935911662995</v>
      </c>
      <c r="AZ79" s="53">
        <f t="shared" si="26"/>
        <v>5.6016745167775737</v>
      </c>
      <c r="BA79" s="53">
        <f t="shared" si="26"/>
        <v>5.6016745167775737</v>
      </c>
      <c r="BB79" s="53">
        <f t="shared" si="26"/>
        <v>5.6016745167775737</v>
      </c>
      <c r="BC79" s="53">
        <f t="shared" si="26"/>
        <v>5.665935911662995</v>
      </c>
      <c r="BD79" s="53">
        <f t="shared" si="26"/>
        <v>5.665935911662995</v>
      </c>
      <c r="BE79" s="53">
        <f t="shared" si="26"/>
        <v>5.8457452935420013</v>
      </c>
      <c r="BF79" s="53">
        <f t="shared" si="26"/>
        <v>5.6016745167775737</v>
      </c>
      <c r="BG79" s="53">
        <f t="shared" si="26"/>
        <v>5.665935911662995</v>
      </c>
      <c r="BH79" s="53">
        <f t="shared" si="26"/>
        <v>5.8457452935420013</v>
      </c>
      <c r="BI79" s="53">
        <f t="shared" si="26"/>
        <v>5.665935911662995</v>
      </c>
      <c r="BJ79" s="53">
        <f t="shared" si="26"/>
        <v>5.8457452935420013</v>
      </c>
      <c r="BK79" s="53">
        <f t="shared" si="26"/>
        <v>5.6016745167775737</v>
      </c>
      <c r="BL79" s="53">
        <f t="shared" si="26"/>
        <v>5.6016745167775737</v>
      </c>
      <c r="BM79" s="53">
        <f t="shared" si="26"/>
        <v>5.665935911662995</v>
      </c>
      <c r="BN79" s="53">
        <f t="shared" si="26"/>
        <v>5.8457452935420013</v>
      </c>
      <c r="BO79" s="53">
        <f t="shared" si="24"/>
        <v>5.665935911662995</v>
      </c>
      <c r="BP79" s="53">
        <f t="shared" si="24"/>
        <v>5.665935911662995</v>
      </c>
      <c r="BQ79" s="53">
        <f t="shared" si="24"/>
        <v>5.665935911662995</v>
      </c>
      <c r="BR79" s="53">
        <f t="shared" si="24"/>
        <v>5.8457452935420013</v>
      </c>
      <c r="BS79" s="53">
        <f t="shared" si="24"/>
        <v>5.8457452935420013</v>
      </c>
      <c r="BT79" s="53">
        <f t="shared" si="24"/>
        <v>5.6016745167775737</v>
      </c>
      <c r="BU79" s="53">
        <f t="shared" si="24"/>
        <v>5.665935911662995</v>
      </c>
      <c r="BV79" s="53">
        <f t="shared" si="24"/>
        <v>5.8457452935420013</v>
      </c>
      <c r="BW79" s="53">
        <f t="shared" si="24"/>
        <v>5.665935911662995</v>
      </c>
      <c r="BX79" s="53">
        <f t="shared" si="24"/>
        <v>5.6016745167775737</v>
      </c>
      <c r="BY79" s="53">
        <f t="shared" si="24"/>
        <v>5.6016745167775737</v>
      </c>
      <c r="BZ79" s="53">
        <f t="shared" si="24"/>
        <v>5.8457452935420013</v>
      </c>
      <c r="CA79" s="53">
        <f t="shared" si="24"/>
        <v>5.665935911662995</v>
      </c>
      <c r="CB79" s="53">
        <f t="shared" si="24"/>
        <v>5.6016745167775737</v>
      </c>
      <c r="CC79" s="53">
        <f t="shared" si="24"/>
        <v>5.665935911662995</v>
      </c>
      <c r="CD79" s="53">
        <f t="shared" si="24"/>
        <v>5.665935911662995</v>
      </c>
      <c r="CE79" s="53">
        <f t="shared" si="24"/>
        <v>5.665935911662995</v>
      </c>
      <c r="CF79" s="53">
        <f t="shared" si="24"/>
        <v>5.665935911662995</v>
      </c>
      <c r="CG79" s="53">
        <f t="shared" si="24"/>
        <v>5.6016745167775737</v>
      </c>
      <c r="CH79" s="53">
        <f t="shared" si="24"/>
        <v>5.6016745167775737</v>
      </c>
      <c r="CI79" s="53">
        <f t="shared" si="24"/>
        <v>5.665935911662995</v>
      </c>
      <c r="CJ79" s="53">
        <f t="shared" si="24"/>
        <v>5.8457452935420013</v>
      </c>
      <c r="CK79" s="53">
        <f t="shared" si="24"/>
        <v>5.665935911662995</v>
      </c>
      <c r="CL79" s="53">
        <f t="shared" si="24"/>
        <v>5.665935911662995</v>
      </c>
      <c r="CM79" s="53">
        <f t="shared" si="24"/>
        <v>5.665935911662995</v>
      </c>
      <c r="CN79" s="53">
        <f t="shared" si="24"/>
        <v>5.6016745167775737</v>
      </c>
      <c r="CO79" s="53">
        <f t="shared" si="24"/>
        <v>5.665935911662995</v>
      </c>
      <c r="CP79" s="53">
        <f t="shared" si="24"/>
        <v>5.665935911662995</v>
      </c>
      <c r="CQ79" s="53">
        <f t="shared" si="24"/>
        <v>5.6016745167775737</v>
      </c>
      <c r="CR79" s="53">
        <f t="shared" si="24"/>
        <v>5.665935911662995</v>
      </c>
      <c r="CS79" s="53">
        <f t="shared" si="24"/>
        <v>5.665935911662995</v>
      </c>
      <c r="CT79" s="53">
        <f t="shared" si="24"/>
        <v>5.6016745167775737</v>
      </c>
      <c r="CU79" s="53">
        <f t="shared" si="24"/>
        <v>5.665935911662995</v>
      </c>
      <c r="CV79" s="53">
        <f t="shared" si="24"/>
        <v>5.665935911662995</v>
      </c>
      <c r="CW79" s="53">
        <f t="shared" si="24"/>
        <v>5.6016745167775737</v>
      </c>
      <c r="CX79" s="53">
        <f t="shared" si="24"/>
        <v>5.6016745167775737</v>
      </c>
      <c r="CY79" s="53">
        <f t="shared" si="24"/>
        <v>5.665935911662995</v>
      </c>
      <c r="CZ79" s="53">
        <f t="shared" si="24"/>
        <v>5.6016745167775737</v>
      </c>
      <c r="DA79" s="53">
        <f t="shared" si="24"/>
        <v>5.665935911662995</v>
      </c>
      <c r="DB79" s="53">
        <f t="shared" si="24"/>
        <v>5.665935911662995</v>
      </c>
      <c r="DC79" s="53">
        <f t="shared" si="24"/>
        <v>5.6016745167775737</v>
      </c>
      <c r="DD79" s="53">
        <f t="shared" si="24"/>
        <v>5.8457452935420013</v>
      </c>
      <c r="DE79" s="53">
        <f t="shared" si="24"/>
        <v>5.665935911662995</v>
      </c>
      <c r="DF79" s="53">
        <f t="shared" si="24"/>
        <v>5.6016745167775737</v>
      </c>
      <c r="DG79" s="53">
        <f t="shared" si="24"/>
        <v>5.6016745167775737</v>
      </c>
      <c r="DH79" s="53">
        <f t="shared" si="24"/>
        <v>5.6016745167775737</v>
      </c>
      <c r="DI79" s="53">
        <f t="shared" si="24"/>
        <v>5.665935911662995</v>
      </c>
      <c r="DJ79" s="53">
        <f t="shared" si="24"/>
        <v>5.665935911662995</v>
      </c>
      <c r="DK79" s="53">
        <f t="shared" si="24"/>
        <v>5.6016745167775737</v>
      </c>
      <c r="DL79" s="53">
        <f t="shared" si="24"/>
        <v>5.6016745167775737</v>
      </c>
      <c r="DM79" s="53">
        <f t="shared" si="24"/>
        <v>5.665935911662995</v>
      </c>
      <c r="DN79" s="53">
        <f t="shared" si="24"/>
        <v>5.665935911662995</v>
      </c>
      <c r="DO79" s="53">
        <f t="shared" si="24"/>
        <v>5.6016745167775737</v>
      </c>
      <c r="DP79" s="53">
        <f t="shared" si="24"/>
        <v>5.6016745167775737</v>
      </c>
      <c r="DQ79" s="53">
        <f t="shared" si="24"/>
        <v>5.6016745167775737</v>
      </c>
      <c r="DR79" s="53">
        <f t="shared" si="24"/>
        <v>5.8457452935420013</v>
      </c>
      <c r="DS79" s="53">
        <f t="shared" si="24"/>
        <v>5.8457452935420013</v>
      </c>
      <c r="DT79" s="53">
        <f t="shared" si="24"/>
        <v>5.665935911662995</v>
      </c>
      <c r="DU79" s="53">
        <f t="shared" si="24"/>
        <v>5.665935911662995</v>
      </c>
      <c r="DV79" s="53">
        <f t="shared" si="24"/>
        <v>5.665935911662995</v>
      </c>
      <c r="DW79" s="53">
        <f t="shared" si="24"/>
        <v>5.6016745167775737</v>
      </c>
      <c r="DX79" s="53">
        <f t="shared" si="24"/>
        <v>5.8457452935420013</v>
      </c>
      <c r="DY79" s="53">
        <f t="shared" si="24"/>
        <v>5.665935911662995</v>
      </c>
      <c r="DZ79" s="53">
        <f t="shared" si="21"/>
        <v>5.665935911662995</v>
      </c>
      <c r="EA79" s="53">
        <f t="shared" si="18"/>
        <v>5.8457452935420013</v>
      </c>
      <c r="EB79" s="53">
        <f t="shared" si="18"/>
        <v>5.6016745167775737</v>
      </c>
      <c r="EC79" s="53">
        <f t="shared" si="18"/>
        <v>5.8457452935420013</v>
      </c>
      <c r="ED79" s="53">
        <f t="shared" si="18"/>
        <v>5.665935911662995</v>
      </c>
      <c r="EE79" s="53">
        <f t="shared" si="18"/>
        <v>5.665935911662995</v>
      </c>
      <c r="EF79" s="53">
        <f t="shared" si="18"/>
        <v>5.6016745167775737</v>
      </c>
      <c r="EG79" s="53">
        <f t="shared" si="18"/>
        <v>5.6016745167775737</v>
      </c>
      <c r="EH79" s="53">
        <f t="shared" si="18"/>
        <v>5.6016745167775737</v>
      </c>
      <c r="EI79" s="53">
        <f t="shared" si="18"/>
        <v>5.665935911662995</v>
      </c>
      <c r="EJ79" s="53">
        <f t="shared" si="18"/>
        <v>5.665935911662995</v>
      </c>
      <c r="EK79" s="53">
        <f t="shared" si="18"/>
        <v>5.665935911662995</v>
      </c>
      <c r="EL79" s="53">
        <f t="shared" si="18"/>
        <v>5.665935911662995</v>
      </c>
      <c r="EM79" s="53">
        <f t="shared" si="18"/>
        <v>5.6016745167775737</v>
      </c>
      <c r="EN79" s="53">
        <f t="shared" si="18"/>
        <v>5.6016745167775737</v>
      </c>
      <c r="EO79" s="53">
        <f t="shared" si="18"/>
        <v>5.665935911662995</v>
      </c>
      <c r="EP79" s="53">
        <f t="shared" si="18"/>
        <v>5.6016745167775737</v>
      </c>
      <c r="EQ79" s="53">
        <f t="shared" si="18"/>
        <v>5.665935911662995</v>
      </c>
      <c r="ER79" s="53">
        <f t="shared" si="18"/>
        <v>5.665935911662995</v>
      </c>
      <c r="ES79" s="53">
        <f t="shared" si="18"/>
        <v>5.6016745167775737</v>
      </c>
      <c r="ET79" s="53">
        <f t="shared" si="18"/>
        <v>5.6016745167775737</v>
      </c>
      <c r="EU79" s="53">
        <f t="shared" si="18"/>
        <v>5.665935911662995</v>
      </c>
      <c r="EV79" s="53">
        <f t="shared" si="18"/>
        <v>5.8457452935420013</v>
      </c>
      <c r="EW79" s="53">
        <f t="shared" si="18"/>
        <v>5.665935911662995</v>
      </c>
      <c r="EX79" s="53">
        <f t="shared" si="18"/>
        <v>5.665935911662995</v>
      </c>
      <c r="EY79" s="53">
        <f t="shared" si="18"/>
        <v>5.665935911662995</v>
      </c>
      <c r="EZ79" s="53">
        <f t="shared" si="18"/>
        <v>5.665935911662995</v>
      </c>
      <c r="FA79" s="53">
        <f t="shared" si="18"/>
        <v>5.6016745167775737</v>
      </c>
      <c r="FB79" s="53">
        <f t="shared" si="18"/>
        <v>5.665935911662995</v>
      </c>
      <c r="FC79" s="53">
        <f t="shared" si="18"/>
        <v>5.8457452935420013</v>
      </c>
      <c r="FD79" s="53">
        <f t="shared" si="18"/>
        <v>5.665935911662995</v>
      </c>
      <c r="FE79" s="53">
        <f t="shared" si="18"/>
        <v>5.6016745167775737</v>
      </c>
      <c r="FF79" s="53">
        <f t="shared" si="18"/>
        <v>5.6674313559336653</v>
      </c>
      <c r="FG79" s="53">
        <f t="shared" si="18"/>
        <v>5.6016745167775737</v>
      </c>
      <c r="FH79" s="53">
        <f t="shared" si="18"/>
        <v>5.6016745167775737</v>
      </c>
      <c r="FI79" s="53">
        <f t="shared" si="18"/>
        <v>5.6016745167775737</v>
      </c>
      <c r="FJ79" s="53">
        <f t="shared" si="18"/>
        <v>5.665935911662995</v>
      </c>
      <c r="FK79" s="53">
        <f t="shared" si="18"/>
        <v>5.665935911662995</v>
      </c>
      <c r="FL79" s="53">
        <f t="shared" si="18"/>
        <v>5.8457452935420013</v>
      </c>
      <c r="FM79" s="53">
        <f t="shared" si="18"/>
        <v>5.6016745167775737</v>
      </c>
      <c r="FN79" s="53">
        <f t="shared" si="18"/>
        <v>5.6016745167775737</v>
      </c>
      <c r="FO79" s="53">
        <f t="shared" si="18"/>
        <v>5.8457452935420013</v>
      </c>
      <c r="FP79" s="53">
        <f t="shared" si="18"/>
        <v>5.6016745167775737</v>
      </c>
      <c r="FQ79" s="53">
        <f t="shared" si="18"/>
        <v>5.665935911662995</v>
      </c>
      <c r="FR79" s="53">
        <f t="shared" si="18"/>
        <v>5.665935911662995</v>
      </c>
      <c r="FS79" s="53">
        <f t="shared" si="18"/>
        <v>5.8457452935420013</v>
      </c>
      <c r="FT79" s="53">
        <f t="shared" si="18"/>
        <v>5.6016745167775737</v>
      </c>
      <c r="FU79" s="53">
        <f t="shared" si="18"/>
        <v>5.8457452935420013</v>
      </c>
      <c r="FV79" s="53">
        <f t="shared" si="18"/>
        <v>5.6016745167775737</v>
      </c>
      <c r="FW79" s="53">
        <f t="shared" si="18"/>
        <v>5.6016745167775737</v>
      </c>
      <c r="FX79" s="53">
        <f t="shared" si="18"/>
        <v>5.7292905883562266</v>
      </c>
      <c r="FY79" s="53">
        <f t="shared" si="18"/>
        <v>5.6016745167775737</v>
      </c>
      <c r="FZ79" s="53">
        <f t="shared" si="18"/>
        <v>5.6016745167775737</v>
      </c>
      <c r="GA79" s="53">
        <f t="shared" si="18"/>
        <v>5.6016745167775737</v>
      </c>
      <c r="GB79" s="53">
        <f t="shared" si="18"/>
        <v>5.8457452935420013</v>
      </c>
      <c r="GC79" s="53">
        <f t="shared" si="18"/>
        <v>5.8457452935420013</v>
      </c>
      <c r="GD79" s="53">
        <f t="shared" si="18"/>
        <v>5.665935911662995</v>
      </c>
      <c r="GE79" s="53">
        <f t="shared" si="18"/>
        <v>5.665935911662995</v>
      </c>
      <c r="GF79" s="53">
        <f t="shared" si="18"/>
        <v>5.6016745167775737</v>
      </c>
      <c r="GG79" s="53">
        <f t="shared" si="18"/>
        <v>5.665935911662995</v>
      </c>
      <c r="GH79" s="53">
        <f t="shared" si="18"/>
        <v>5.6016745167775737</v>
      </c>
      <c r="GI79" s="53">
        <f t="shared" si="18"/>
        <v>5.665935911662995</v>
      </c>
      <c r="GJ79" s="53">
        <f t="shared" si="18"/>
        <v>5.6016745167775737</v>
      </c>
      <c r="GK79" s="53">
        <f t="shared" si="18"/>
        <v>5.6016745167775737</v>
      </c>
      <c r="GL79" s="53">
        <f t="shared" si="11"/>
        <v>5.6016745167775737</v>
      </c>
      <c r="GM79" s="53">
        <f t="shared" si="22"/>
        <v>5.6016745167775737</v>
      </c>
      <c r="GN79" s="53">
        <f t="shared" si="22"/>
        <v>5.665935911662995</v>
      </c>
      <c r="GO79" s="53">
        <f t="shared" si="22"/>
        <v>5.6016745167775737</v>
      </c>
      <c r="GP79" s="53">
        <f t="shared" si="22"/>
        <v>5.8457452935420013</v>
      </c>
      <c r="GQ79" s="53">
        <f t="shared" si="22"/>
        <v>5.6016745167775737</v>
      </c>
      <c r="GR79" s="53">
        <f t="shared" si="22"/>
        <v>5.665935911662995</v>
      </c>
      <c r="GS79" s="53">
        <f t="shared" si="22"/>
        <v>5.665935911662995</v>
      </c>
      <c r="GT79" s="53">
        <f t="shared" si="22"/>
        <v>5.665935911662995</v>
      </c>
      <c r="GU79" s="53">
        <f t="shared" si="22"/>
        <v>5.6016745167775737</v>
      </c>
      <c r="GV79" s="53">
        <f t="shared" si="22"/>
        <v>5.665935911662995</v>
      </c>
      <c r="GW79" s="53">
        <f t="shared" si="22"/>
        <v>5.665935911662995</v>
      </c>
      <c r="GX79" s="53">
        <f t="shared" si="22"/>
        <v>5.6016745167775737</v>
      </c>
      <c r="GY79" s="53">
        <f t="shared" si="22"/>
        <v>5.665935911662995</v>
      </c>
      <c r="GZ79" s="53">
        <f t="shared" si="22"/>
        <v>5.665935911662995</v>
      </c>
      <c r="HA79" s="53">
        <f t="shared" si="22"/>
        <v>5.665935911662995</v>
      </c>
      <c r="HB79" s="53">
        <f t="shared" si="22"/>
        <v>5.665935911662995</v>
      </c>
      <c r="HC79" s="53">
        <f t="shared" si="22"/>
        <v>5.665935911662995</v>
      </c>
      <c r="HD79" s="53">
        <f t="shared" si="22"/>
        <v>5.665935911662995</v>
      </c>
      <c r="HE79" s="53">
        <f t="shared" si="22"/>
        <v>5.6016745167775737</v>
      </c>
      <c r="HF79" s="53">
        <f t="shared" si="22"/>
        <v>5.665935911662995</v>
      </c>
      <c r="HG79" s="53">
        <f t="shared" si="22"/>
        <v>5.6016745167775737</v>
      </c>
      <c r="HH79" s="53">
        <f t="shared" si="22"/>
        <v>5.6016745167775737</v>
      </c>
      <c r="HI79" s="53">
        <f t="shared" si="22"/>
        <v>5.8457452935420013</v>
      </c>
      <c r="HJ79" s="53">
        <f t="shared" si="22"/>
        <v>5.6016745167775737</v>
      </c>
      <c r="HK79" s="53">
        <f t="shared" si="22"/>
        <v>5.665935911662995</v>
      </c>
      <c r="HL79" s="53">
        <f t="shared" si="22"/>
        <v>5.6016745167775737</v>
      </c>
      <c r="HM79" s="53">
        <f t="shared" si="22"/>
        <v>5.665935911662995</v>
      </c>
      <c r="HN79" s="53">
        <f t="shared" si="22"/>
        <v>5.6016745167775737</v>
      </c>
      <c r="HO79" s="53">
        <f t="shared" si="22"/>
        <v>5.8457452935420013</v>
      </c>
      <c r="HP79" s="53">
        <f t="shared" si="22"/>
        <v>5.665935911662995</v>
      </c>
      <c r="HQ79" s="53">
        <f t="shared" si="22"/>
        <v>5.665935911662995</v>
      </c>
      <c r="HR79" s="53">
        <f t="shared" si="22"/>
        <v>5.665935911662995</v>
      </c>
      <c r="HS79" s="53">
        <f t="shared" si="22"/>
        <v>5.665935911662995</v>
      </c>
      <c r="HT79" s="53">
        <f t="shared" si="22"/>
        <v>5.665935911662995</v>
      </c>
      <c r="HU79" s="53">
        <f t="shared" si="22"/>
        <v>5.665935911662995</v>
      </c>
      <c r="HV79" s="53">
        <f t="shared" si="22"/>
        <v>5.665935911662995</v>
      </c>
      <c r="HW79" s="53">
        <f t="shared" si="22"/>
        <v>5.665935911662995</v>
      </c>
      <c r="HX79" s="53">
        <f t="shared" si="22"/>
        <v>5.8457452935420013</v>
      </c>
      <c r="HY79" s="53">
        <f t="shared" si="22"/>
        <v>5.6016745167775737</v>
      </c>
      <c r="HZ79" s="53">
        <f t="shared" si="22"/>
        <v>5.8457452935420013</v>
      </c>
      <c r="IA79" s="53">
        <f t="shared" si="22"/>
        <v>5.6016745167775737</v>
      </c>
      <c r="IB79" s="53">
        <f t="shared" si="22"/>
        <v>5.665935911662995</v>
      </c>
      <c r="IC79" s="53">
        <f t="shared" si="22"/>
        <v>5.665935911662995</v>
      </c>
      <c r="ID79" s="53">
        <f t="shared" si="22"/>
        <v>5.665935911662995</v>
      </c>
      <c r="IE79" s="53">
        <f t="shared" si="22"/>
        <v>5.665935911662995</v>
      </c>
      <c r="IF79" s="53">
        <f t="shared" si="22"/>
        <v>5.665935911662995</v>
      </c>
      <c r="IG79" s="53">
        <f t="shared" si="22"/>
        <v>5.6016745167775737</v>
      </c>
      <c r="IH79" s="53">
        <f t="shared" si="22"/>
        <v>5.7934711501390801</v>
      </c>
      <c r="II79" s="53">
        <f t="shared" si="22"/>
        <v>5.6016745167775737</v>
      </c>
      <c r="IJ79" s="53">
        <f t="shared" si="22"/>
        <v>5.6016745167775737</v>
      </c>
      <c r="IK79" s="53">
        <f t="shared" si="22"/>
        <v>5.665935911662995</v>
      </c>
      <c r="IL79" s="53">
        <f t="shared" si="22"/>
        <v>5.665935911662995</v>
      </c>
      <c r="IM79" s="53">
        <f t="shared" si="22"/>
        <v>5.665935911662995</v>
      </c>
      <c r="IN79" s="53">
        <f t="shared" si="22"/>
        <v>5.8457452935420013</v>
      </c>
      <c r="IO79" s="53">
        <f t="shared" si="22"/>
        <v>5.8457452935420013</v>
      </c>
      <c r="IP79" s="53">
        <f t="shared" si="22"/>
        <v>5.665935911662995</v>
      </c>
      <c r="IQ79" s="53">
        <f t="shared" si="22"/>
        <v>5.665935911662995</v>
      </c>
      <c r="IR79" s="53">
        <f t="shared" si="22"/>
        <v>5.665935911662995</v>
      </c>
      <c r="IS79" s="53">
        <f t="shared" si="22"/>
        <v>5.8457452935420013</v>
      </c>
      <c r="IT79" s="53">
        <f t="shared" si="22"/>
        <v>5.665935911662995</v>
      </c>
      <c r="IU79" s="53">
        <f t="shared" si="22"/>
        <v>5.665935911662995</v>
      </c>
      <c r="IV79" s="53">
        <f t="shared" si="22"/>
        <v>5.8457452935420013</v>
      </c>
      <c r="IW79" s="53">
        <f t="shared" si="22"/>
        <v>5.8457452935420013</v>
      </c>
      <c r="IX79" s="53">
        <f t="shared" si="22"/>
        <v>5.6016745167775737</v>
      </c>
      <c r="IY79" s="53">
        <f t="shared" si="19"/>
        <v>5.665935911662995</v>
      </c>
      <c r="IZ79" s="53">
        <f t="shared" si="19"/>
        <v>5.6016745167775737</v>
      </c>
      <c r="JA79" s="53">
        <f t="shared" si="19"/>
        <v>5.8457452935420013</v>
      </c>
      <c r="JB79" s="53">
        <f t="shared" si="19"/>
        <v>5.6016745167775737</v>
      </c>
      <c r="JC79" s="53">
        <f t="shared" si="19"/>
        <v>5.665935911662995</v>
      </c>
      <c r="JD79" s="53">
        <f t="shared" si="19"/>
        <v>5.8457452935420013</v>
      </c>
      <c r="JE79" s="53">
        <f t="shared" si="19"/>
        <v>5.8457452935420013</v>
      </c>
      <c r="JF79" s="53">
        <f t="shared" si="19"/>
        <v>5.665935911662995</v>
      </c>
      <c r="JG79" s="53">
        <f t="shared" si="19"/>
        <v>5.6016745167775737</v>
      </c>
      <c r="JH79" s="53">
        <f t="shared" si="19"/>
        <v>5.6016745167775737</v>
      </c>
      <c r="JI79" s="53">
        <f t="shared" si="19"/>
        <v>5.8457452935420013</v>
      </c>
      <c r="JJ79" s="53">
        <f t="shared" si="19"/>
        <v>5.665935911662995</v>
      </c>
      <c r="JK79" s="53">
        <f t="shared" si="19"/>
        <v>5.665935911662995</v>
      </c>
      <c r="JL79" s="53">
        <f t="shared" si="19"/>
        <v>5.665935911662995</v>
      </c>
      <c r="JM79" s="53">
        <f t="shared" si="19"/>
        <v>5.665935911662995</v>
      </c>
      <c r="JN79" s="53">
        <f t="shared" si="19"/>
        <v>5.6016745167775737</v>
      </c>
      <c r="JO79" s="53">
        <f t="shared" si="19"/>
        <v>5.6016745167775737</v>
      </c>
      <c r="JP79" s="53">
        <f t="shared" si="19"/>
        <v>5.665935911662995</v>
      </c>
      <c r="JQ79" s="53">
        <f t="shared" si="19"/>
        <v>5.665935911662995</v>
      </c>
      <c r="JR79" s="53">
        <f t="shared" si="19"/>
        <v>5.6016745167775737</v>
      </c>
      <c r="JS79" s="53">
        <f t="shared" si="19"/>
        <v>5.665935911662995</v>
      </c>
      <c r="JT79" s="53">
        <f t="shared" si="19"/>
        <v>5.665935911662995</v>
      </c>
      <c r="JU79" s="53">
        <f t="shared" si="19"/>
        <v>5.665935911662995</v>
      </c>
      <c r="JV79" s="53">
        <f t="shared" si="19"/>
        <v>5.6016745167775737</v>
      </c>
      <c r="JW79" s="53">
        <f t="shared" si="19"/>
        <v>5.665935911662995</v>
      </c>
      <c r="JX79" s="53">
        <f t="shared" si="19"/>
        <v>5.665935911662995</v>
      </c>
      <c r="JY79" s="53">
        <f t="shared" si="19"/>
        <v>5.665935911662995</v>
      </c>
      <c r="JZ79" s="53">
        <f t="shared" si="19"/>
        <v>5.6016745167775737</v>
      </c>
      <c r="KA79" s="53">
        <f t="shared" si="19"/>
        <v>5.6016745167775737</v>
      </c>
      <c r="KB79" s="53">
        <f t="shared" si="19"/>
        <v>5.665935911662995</v>
      </c>
      <c r="KC79" s="53">
        <f t="shared" si="19"/>
        <v>5.6016745167775737</v>
      </c>
      <c r="KD79" s="53">
        <f t="shared" si="19"/>
        <v>5.6016745167775737</v>
      </c>
      <c r="KE79" s="53">
        <f t="shared" si="19"/>
        <v>5.6016745167775737</v>
      </c>
      <c r="KF79" s="53">
        <f t="shared" si="19"/>
        <v>5.665935911662995</v>
      </c>
      <c r="KG79" s="53">
        <f t="shared" si="19"/>
        <v>5.8457452935420013</v>
      </c>
      <c r="KH79" s="53">
        <f t="shared" si="19"/>
        <v>5.665935911662995</v>
      </c>
      <c r="KI79" s="53">
        <f t="shared" si="19"/>
        <v>5.8457452935420013</v>
      </c>
      <c r="KJ79" s="53">
        <f t="shared" si="19"/>
        <v>5.665935911662995</v>
      </c>
      <c r="KK79" s="53">
        <f t="shared" si="19"/>
        <v>5.6016745167775737</v>
      </c>
      <c r="KL79" s="53">
        <f t="shared" si="19"/>
        <v>5.665935911662995</v>
      </c>
      <c r="KM79" s="53">
        <f t="shared" si="19"/>
        <v>5.665935911662995</v>
      </c>
      <c r="KN79" s="53">
        <f t="shared" si="19"/>
        <v>5.665935911662995</v>
      </c>
      <c r="KO79" s="53">
        <f t="shared" si="19"/>
        <v>5.6016745167775737</v>
      </c>
      <c r="KP79" s="53">
        <f t="shared" si="19"/>
        <v>5.665935911662995</v>
      </c>
      <c r="KQ79" s="53">
        <f t="shared" si="19"/>
        <v>5.6016745167775737</v>
      </c>
      <c r="KR79" s="53">
        <f t="shared" si="19"/>
        <v>5.665935911662995</v>
      </c>
      <c r="KS79" s="53">
        <f t="shared" si="19"/>
        <v>5.8457452935420013</v>
      </c>
      <c r="KT79" s="53">
        <f t="shared" si="19"/>
        <v>5.6016745167775737</v>
      </c>
      <c r="KU79" s="53">
        <f t="shared" si="19"/>
        <v>5.665935911662995</v>
      </c>
      <c r="KV79" s="53">
        <f t="shared" si="19"/>
        <v>5.665935911662995</v>
      </c>
      <c r="KW79" s="53">
        <f t="shared" si="19"/>
        <v>5.6016745167775737</v>
      </c>
      <c r="KX79" s="53">
        <f t="shared" si="19"/>
        <v>5.6016745167775737</v>
      </c>
      <c r="KY79" s="53">
        <f t="shared" si="19"/>
        <v>5.8457452935420013</v>
      </c>
      <c r="KZ79" s="53">
        <f t="shared" si="19"/>
        <v>5.6016745167775737</v>
      </c>
      <c r="LA79" s="53">
        <f t="shared" si="19"/>
        <v>5.6016745167775737</v>
      </c>
      <c r="LB79" s="53">
        <f t="shared" si="19"/>
        <v>5.665935911662995</v>
      </c>
      <c r="LC79" s="53">
        <f t="shared" si="19"/>
        <v>5.6016745167775737</v>
      </c>
      <c r="LD79" s="53">
        <f t="shared" si="19"/>
        <v>5.665935911662995</v>
      </c>
      <c r="LE79" s="53">
        <f t="shared" si="19"/>
        <v>5.665935911662995</v>
      </c>
      <c r="LF79" s="53">
        <f t="shared" si="19"/>
        <v>5.6016745167775737</v>
      </c>
      <c r="LG79" s="53">
        <f t="shared" si="19"/>
        <v>5.6016745167775737</v>
      </c>
      <c r="LH79" s="53">
        <f t="shared" si="19"/>
        <v>5.8457452935420013</v>
      </c>
      <c r="LI79" s="53">
        <f t="shared" si="19"/>
        <v>5.6016745167775737</v>
      </c>
      <c r="LJ79" s="53">
        <f t="shared" si="13"/>
        <v>5.665935911662995</v>
      </c>
      <c r="LK79" s="53">
        <f t="shared" si="23"/>
        <v>5.665935911662995</v>
      </c>
      <c r="LL79" s="53">
        <f t="shared" si="23"/>
        <v>5.6016745167775737</v>
      </c>
      <c r="LM79" s="53">
        <f t="shared" si="23"/>
        <v>5.6016745167775737</v>
      </c>
      <c r="LN79" s="53">
        <f t="shared" si="23"/>
        <v>5.6016745167775737</v>
      </c>
      <c r="LO79" s="53">
        <f t="shared" si="23"/>
        <v>5.6016745167775737</v>
      </c>
      <c r="LP79" s="53">
        <f t="shared" si="23"/>
        <v>5.6016745167775737</v>
      </c>
      <c r="LQ79" s="53">
        <f t="shared" si="23"/>
        <v>5.6016745167775737</v>
      </c>
      <c r="LR79" s="53">
        <f t="shared" si="23"/>
        <v>5.665935911662995</v>
      </c>
      <c r="LS79" s="53">
        <f t="shared" si="23"/>
        <v>5.6016745167775737</v>
      </c>
      <c r="LT79" s="53">
        <f t="shared" si="23"/>
        <v>5.6016745167775737</v>
      </c>
      <c r="LU79" s="53">
        <f t="shared" si="23"/>
        <v>5.665935911662995</v>
      </c>
      <c r="LV79" s="53">
        <f t="shared" si="23"/>
        <v>5.665935911662995</v>
      </c>
      <c r="LW79" s="53">
        <f t="shared" si="23"/>
        <v>5.6016745167775737</v>
      </c>
      <c r="LX79" s="53">
        <f t="shared" si="23"/>
        <v>5.665935911662995</v>
      </c>
      <c r="LY79" s="53">
        <f t="shared" si="23"/>
        <v>5.665935911662995</v>
      </c>
      <c r="LZ79" s="53">
        <f t="shared" si="23"/>
        <v>5.6016745167775737</v>
      </c>
      <c r="MA79" s="53">
        <f t="shared" si="23"/>
        <v>5.665935911662995</v>
      </c>
      <c r="MB79" s="53">
        <f t="shared" si="23"/>
        <v>5.665935911662995</v>
      </c>
      <c r="MC79" s="53">
        <f t="shared" si="23"/>
        <v>5.6016745167775737</v>
      </c>
      <c r="MD79" s="53">
        <f t="shared" si="23"/>
        <v>5.665935911662995</v>
      </c>
      <c r="ME79" s="53">
        <f t="shared" si="23"/>
        <v>5.6016745167775737</v>
      </c>
      <c r="MF79" s="53">
        <f t="shared" si="23"/>
        <v>5.665935911662995</v>
      </c>
      <c r="MG79" s="53">
        <f t="shared" si="23"/>
        <v>5.6016745167775737</v>
      </c>
      <c r="MH79" s="53">
        <f t="shared" si="23"/>
        <v>5.665935911662995</v>
      </c>
      <c r="MI79" s="53">
        <f t="shared" si="23"/>
        <v>5.8457452935420013</v>
      </c>
      <c r="MJ79" s="53">
        <f t="shared" si="23"/>
        <v>5.6016745167775737</v>
      </c>
      <c r="MK79" s="53">
        <f t="shared" si="23"/>
        <v>5.6016745167775737</v>
      </c>
      <c r="ML79" s="53">
        <f t="shared" si="23"/>
        <v>5.665935911662995</v>
      </c>
      <c r="MM79" s="53">
        <f t="shared" si="23"/>
        <v>5.6016745167775737</v>
      </c>
      <c r="MN79" s="53">
        <f t="shared" si="23"/>
        <v>5.665935911662995</v>
      </c>
      <c r="MO79" s="53">
        <f t="shared" si="23"/>
        <v>5.665935911662995</v>
      </c>
      <c r="MP79" s="53">
        <f t="shared" si="23"/>
        <v>5.8457452935420013</v>
      </c>
      <c r="MQ79" s="53">
        <f t="shared" si="23"/>
        <v>5.8457452935420013</v>
      </c>
      <c r="MR79" s="53">
        <f t="shared" si="23"/>
        <v>5.8457452935420013</v>
      </c>
      <c r="MS79" s="53">
        <f t="shared" si="23"/>
        <v>5.665935911662995</v>
      </c>
      <c r="MT79" s="53">
        <f t="shared" si="23"/>
        <v>5.6016745167775737</v>
      </c>
      <c r="MU79" s="53">
        <f t="shared" si="23"/>
        <v>5.8457452935420013</v>
      </c>
      <c r="MV79" s="53">
        <f t="shared" si="23"/>
        <v>5.665935911662995</v>
      </c>
      <c r="MW79" s="53">
        <f t="shared" si="23"/>
        <v>5.665935911662995</v>
      </c>
      <c r="MX79" s="53">
        <f t="shared" si="23"/>
        <v>5.665935911662995</v>
      </c>
      <c r="MY79" s="53">
        <f t="shared" si="23"/>
        <v>5.6016745167775737</v>
      </c>
      <c r="MZ79" s="53">
        <f t="shared" si="23"/>
        <v>5.665935911662995</v>
      </c>
      <c r="NA79" s="53">
        <f t="shared" si="23"/>
        <v>5.6016745167775737</v>
      </c>
      <c r="NB79" s="53">
        <f t="shared" si="23"/>
        <v>5.665935911662995</v>
      </c>
      <c r="NC79" s="53">
        <f t="shared" si="23"/>
        <v>5.6016745167775737</v>
      </c>
      <c r="ND79" s="53">
        <f t="shared" si="23"/>
        <v>5.6016745167775737</v>
      </c>
      <c r="NE79" s="53">
        <f t="shared" si="23"/>
        <v>5.6016745167775737</v>
      </c>
      <c r="NF79" s="53">
        <f t="shared" si="23"/>
        <v>5.665935911662995</v>
      </c>
      <c r="NG79" s="53">
        <f t="shared" si="23"/>
        <v>5.665935911662995</v>
      </c>
      <c r="NH79" s="53">
        <f t="shared" si="23"/>
        <v>5.665935911662995</v>
      </c>
      <c r="NI79" s="53">
        <f t="shared" si="23"/>
        <v>5.6016745167775737</v>
      </c>
      <c r="NJ79" s="53">
        <f t="shared" si="23"/>
        <v>5.8457452935420013</v>
      </c>
      <c r="NK79" s="53">
        <f t="shared" si="23"/>
        <v>5.6016745167775737</v>
      </c>
      <c r="NL79" s="53">
        <f t="shared" si="23"/>
        <v>5.6016745167775737</v>
      </c>
      <c r="NM79" s="53">
        <f t="shared" si="23"/>
        <v>5.665935911662995</v>
      </c>
      <c r="NN79" s="53">
        <f t="shared" si="23"/>
        <v>5.665935911662995</v>
      </c>
      <c r="NO79" s="53">
        <f t="shared" si="23"/>
        <v>5.665935911662995</v>
      </c>
      <c r="NP79" s="53">
        <f t="shared" si="23"/>
        <v>5.6016745167775737</v>
      </c>
      <c r="NQ79" s="53">
        <f t="shared" si="23"/>
        <v>5.665935911662995</v>
      </c>
      <c r="NR79" s="53">
        <f t="shared" si="23"/>
        <v>5.665935911662995</v>
      </c>
      <c r="NS79" s="53">
        <f t="shared" si="23"/>
        <v>5.665935911662995</v>
      </c>
      <c r="NT79" s="53">
        <f t="shared" si="23"/>
        <v>5.665935911662995</v>
      </c>
      <c r="NU79" s="53">
        <f t="shared" si="23"/>
        <v>5.665935911662995</v>
      </c>
      <c r="NV79" s="53">
        <f t="shared" si="23"/>
        <v>5.665935911662995</v>
      </c>
      <c r="NW79" s="53">
        <f t="shared" si="20"/>
        <v>5.6016745167775737</v>
      </c>
      <c r="NX79" s="53">
        <f t="shared" si="20"/>
        <v>5.665935911662995</v>
      </c>
      <c r="NY79" s="53">
        <f t="shared" si="20"/>
        <v>5.6016745167775737</v>
      </c>
      <c r="NZ79" s="53">
        <f t="shared" si="20"/>
        <v>5.665935911662995</v>
      </c>
      <c r="OA79" s="53">
        <f t="shared" si="20"/>
        <v>5.6016745167775737</v>
      </c>
      <c r="OB79" s="53">
        <f t="shared" si="20"/>
        <v>5.6016745167775737</v>
      </c>
      <c r="OC79" s="53">
        <f t="shared" si="20"/>
        <v>5.665935911662995</v>
      </c>
      <c r="OD79" s="53">
        <f t="shared" si="20"/>
        <v>5.6016745167775737</v>
      </c>
      <c r="OE79" s="53">
        <f t="shared" si="20"/>
        <v>5.6016745167775737</v>
      </c>
      <c r="OF79" s="53">
        <f t="shared" si="20"/>
        <v>5.6016745167775737</v>
      </c>
      <c r="OG79" s="53">
        <f t="shared" si="20"/>
        <v>5.665935911662995</v>
      </c>
      <c r="OH79" s="53">
        <f t="shared" si="20"/>
        <v>5.8457452935420013</v>
      </c>
      <c r="OI79" s="53">
        <f t="shared" si="20"/>
        <v>5.665935911662995</v>
      </c>
      <c r="OJ79" s="53">
        <f t="shared" si="20"/>
        <v>5.665935911662995</v>
      </c>
      <c r="OK79" s="53">
        <f t="shared" si="20"/>
        <v>5.8457452935420013</v>
      </c>
      <c r="OL79" s="53">
        <f t="shared" si="20"/>
        <v>5.665935911662995</v>
      </c>
      <c r="OM79" s="53">
        <f t="shared" si="20"/>
        <v>5.6016745167775737</v>
      </c>
      <c r="ON79" s="53">
        <f t="shared" si="20"/>
        <v>5.6016745167775737</v>
      </c>
      <c r="OO79" s="53">
        <f t="shared" si="20"/>
        <v>5.6016745167775737</v>
      </c>
      <c r="OP79" s="53">
        <f t="shared" si="20"/>
        <v>5.6016745167775737</v>
      </c>
      <c r="OQ79" s="53">
        <f t="shared" si="20"/>
        <v>5.665935911662995</v>
      </c>
      <c r="OR79" s="53">
        <f t="shared" si="20"/>
        <v>5.6016745167775737</v>
      </c>
      <c r="OS79" s="53">
        <f t="shared" si="20"/>
        <v>5.665935911662995</v>
      </c>
      <c r="OT79" s="53">
        <f t="shared" si="20"/>
        <v>5.665935911662995</v>
      </c>
      <c r="OU79" s="53">
        <f t="shared" si="20"/>
        <v>5.8064001891232566</v>
      </c>
      <c r="OV79" s="53">
        <f t="shared" si="20"/>
        <v>5.665935911662995</v>
      </c>
      <c r="OW79" s="53">
        <f t="shared" si="20"/>
        <v>5.6016745167775737</v>
      </c>
      <c r="OX79" s="53">
        <f t="shared" si="20"/>
        <v>5.665935911662995</v>
      </c>
      <c r="OY79" s="53">
        <f t="shared" si="20"/>
        <v>5.6016745167775737</v>
      </c>
      <c r="OZ79" s="53">
        <f t="shared" si="20"/>
        <v>5.665935911662995</v>
      </c>
      <c r="PA79" s="53">
        <f t="shared" si="20"/>
        <v>5.8457452935420013</v>
      </c>
      <c r="PB79" s="53">
        <f t="shared" si="20"/>
        <v>5.665935911662995</v>
      </c>
      <c r="PC79" s="53">
        <f t="shared" si="20"/>
        <v>5.665935911662995</v>
      </c>
      <c r="PD79" s="53">
        <f t="shared" si="20"/>
        <v>5.6016745167775737</v>
      </c>
      <c r="PE79" s="53">
        <f t="shared" si="20"/>
        <v>5.8457452935420013</v>
      </c>
      <c r="PF79" s="53">
        <f t="shared" si="20"/>
        <v>5.665935911662995</v>
      </c>
      <c r="PG79" s="53">
        <f t="shared" si="20"/>
        <v>5.6016745167775737</v>
      </c>
      <c r="PH79" s="53">
        <f t="shared" si="20"/>
        <v>5.6016745167775737</v>
      </c>
      <c r="PI79" s="53">
        <f t="shared" si="20"/>
        <v>5.6016745167775737</v>
      </c>
      <c r="PJ79" s="53">
        <f t="shared" si="20"/>
        <v>5.8457452935420013</v>
      </c>
      <c r="PK79" s="53">
        <f t="shared" si="20"/>
        <v>5.665935911662995</v>
      </c>
      <c r="PL79" s="53">
        <f t="shared" si="20"/>
        <v>5.665935911662995</v>
      </c>
      <c r="PM79" s="53">
        <f t="shared" si="20"/>
        <v>5.665935911662995</v>
      </c>
      <c r="PN79" s="53">
        <f t="shared" si="20"/>
        <v>5.665935911662995</v>
      </c>
      <c r="PO79" s="53">
        <f t="shared" si="20"/>
        <v>5.8457452935420013</v>
      </c>
      <c r="PP79" s="53">
        <f t="shared" si="20"/>
        <v>5.665935911662995</v>
      </c>
      <c r="PQ79" s="53">
        <f t="shared" si="20"/>
        <v>5.6016745167775737</v>
      </c>
      <c r="PR79" s="53">
        <f t="shared" si="20"/>
        <v>5.6016745167775737</v>
      </c>
      <c r="PS79" s="53">
        <f t="shared" si="20"/>
        <v>5.6016745167775737</v>
      </c>
      <c r="PT79" s="53">
        <f t="shared" si="20"/>
        <v>5.6016745167775737</v>
      </c>
      <c r="PU79" s="53">
        <f t="shared" si="20"/>
        <v>5.6016745167775737</v>
      </c>
      <c r="PV79" s="53">
        <f t="shared" si="20"/>
        <v>5.6016745167775737</v>
      </c>
      <c r="PW79" s="53">
        <f t="shared" si="20"/>
        <v>5.665935911662995</v>
      </c>
      <c r="PX79" s="53">
        <f t="shared" si="20"/>
        <v>5.665935911662995</v>
      </c>
      <c r="PY79" s="53">
        <f t="shared" si="20"/>
        <v>5.6016745167775737</v>
      </c>
      <c r="PZ79" s="53">
        <f t="shared" si="20"/>
        <v>5.665935911662995</v>
      </c>
      <c r="QA79" s="53">
        <f t="shared" si="20"/>
        <v>5.8457452935420013</v>
      </c>
      <c r="QB79" s="53">
        <f t="shared" si="20"/>
        <v>5.665935911662995</v>
      </c>
      <c r="QC79" s="53">
        <f t="shared" si="20"/>
        <v>5.6016745167775737</v>
      </c>
      <c r="QD79" s="53">
        <f t="shared" si="20"/>
        <v>5.665935911662995</v>
      </c>
      <c r="QE79" s="53">
        <f t="shared" si="20"/>
        <v>5.8457452935420013</v>
      </c>
      <c r="QF79" s="53">
        <f t="shared" si="20"/>
        <v>5.665935911662995</v>
      </c>
      <c r="QG79" s="53">
        <f t="shared" si="20"/>
        <v>5.6016745167775737</v>
      </c>
      <c r="QH79" s="53">
        <f t="shared" si="15"/>
        <v>5.665935911662995</v>
      </c>
      <c r="QI79" s="53">
        <f t="shared" si="25"/>
        <v>5.6016745167775737</v>
      </c>
      <c r="QJ79" s="53">
        <f t="shared" si="25"/>
        <v>5.665935911662995</v>
      </c>
      <c r="QK79" s="53">
        <f t="shared" si="25"/>
        <v>5.6016745167775737</v>
      </c>
      <c r="QL79" s="53">
        <f t="shared" si="25"/>
        <v>5.6016745167775737</v>
      </c>
      <c r="QM79" s="53">
        <f t="shared" si="25"/>
        <v>5.665935911662995</v>
      </c>
      <c r="QN79" s="53">
        <f t="shared" si="25"/>
        <v>5.8457452935420013</v>
      </c>
      <c r="QO79" s="53">
        <f t="shared" si="25"/>
        <v>5.6016745167775737</v>
      </c>
      <c r="QP79" s="53">
        <f t="shared" si="25"/>
        <v>5.665935911662995</v>
      </c>
      <c r="QQ79" s="53">
        <f t="shared" si="25"/>
        <v>5.665935911662995</v>
      </c>
      <c r="QR79" s="53">
        <f t="shared" si="25"/>
        <v>5.665935911662995</v>
      </c>
      <c r="QS79" s="53">
        <f t="shared" si="25"/>
        <v>5.665935911662995</v>
      </c>
      <c r="QT79" s="53">
        <f t="shared" si="25"/>
        <v>5.6016745167775737</v>
      </c>
      <c r="QU79" s="53">
        <f t="shared" si="25"/>
        <v>5.665935911662995</v>
      </c>
      <c r="QV79" s="53">
        <f t="shared" si="25"/>
        <v>5.665935911662995</v>
      </c>
      <c r="QW79" s="53">
        <f t="shared" si="25"/>
        <v>5.6016745167775737</v>
      </c>
      <c r="QX79" s="53">
        <f t="shared" si="25"/>
        <v>5.6016745167775737</v>
      </c>
      <c r="QY79" s="53">
        <f t="shared" si="25"/>
        <v>5.665935911662995</v>
      </c>
      <c r="QZ79" s="53">
        <f t="shared" si="25"/>
        <v>5.665935911662995</v>
      </c>
      <c r="RA79" s="53">
        <f t="shared" si="25"/>
        <v>5.665935911662995</v>
      </c>
      <c r="RB79" s="53">
        <f t="shared" si="25"/>
        <v>5.6016745167775737</v>
      </c>
      <c r="RC79" s="53">
        <f t="shared" si="25"/>
        <v>5.665935911662995</v>
      </c>
      <c r="RD79" s="53">
        <f t="shared" si="25"/>
        <v>5.6016745167775737</v>
      </c>
      <c r="RE79" s="53">
        <f t="shared" si="25"/>
        <v>5.665935911662995</v>
      </c>
      <c r="RF79" s="53">
        <f t="shared" si="25"/>
        <v>5.8457452935420013</v>
      </c>
      <c r="RG79" s="53">
        <f t="shared" si="25"/>
        <v>5.665935911662995</v>
      </c>
      <c r="RH79" s="53">
        <f t="shared" si="25"/>
        <v>5.8399331688796128</v>
      </c>
      <c r="RI79" s="53">
        <f t="shared" si="25"/>
        <v>5.665935911662995</v>
      </c>
      <c r="RJ79" s="53">
        <f t="shared" si="25"/>
        <v>5.665935911662995</v>
      </c>
      <c r="RK79" s="53">
        <f t="shared" si="25"/>
        <v>5.665935911662995</v>
      </c>
      <c r="RL79" s="53">
        <f t="shared" si="25"/>
        <v>5.6016745167775737</v>
      </c>
      <c r="RM79" s="53">
        <f t="shared" si="25"/>
        <v>5.665935911662995</v>
      </c>
      <c r="RN79" s="53">
        <f t="shared" si="25"/>
        <v>5.665935911662995</v>
      </c>
      <c r="RO79" s="53">
        <f t="shared" si="25"/>
        <v>5.6016745167775737</v>
      </c>
      <c r="RP79" s="53">
        <f t="shared" si="25"/>
        <v>5.7921467262951314</v>
      </c>
      <c r="RQ79" s="53">
        <f t="shared" si="25"/>
        <v>5.8457452935420013</v>
      </c>
      <c r="RR79" s="53">
        <f t="shared" si="25"/>
        <v>5.6016745167775737</v>
      </c>
      <c r="RS79" s="53">
        <f t="shared" si="25"/>
        <v>5.665935911662995</v>
      </c>
      <c r="RT79" s="53">
        <f t="shared" si="25"/>
        <v>5.665935911662995</v>
      </c>
      <c r="RU79" s="53">
        <f t="shared" si="25"/>
        <v>5.665935911662995</v>
      </c>
      <c r="RV79" s="53">
        <f t="shared" si="25"/>
        <v>5.665935911662995</v>
      </c>
      <c r="RW79" s="53">
        <f t="shared" si="25"/>
        <v>5.8457452935420013</v>
      </c>
      <c r="RX79" s="53">
        <f t="shared" si="25"/>
        <v>5.665935911662995</v>
      </c>
      <c r="RY79" s="53">
        <f t="shared" si="25"/>
        <v>5.6016745167775737</v>
      </c>
      <c r="RZ79" s="53">
        <f t="shared" si="25"/>
        <v>5.6016745167775737</v>
      </c>
      <c r="SA79" s="53">
        <f t="shared" si="25"/>
        <v>5.6016745167775737</v>
      </c>
      <c r="SB79" s="53">
        <f t="shared" si="25"/>
        <v>5.6016745167775737</v>
      </c>
      <c r="SC79" s="53">
        <f t="shared" si="25"/>
        <v>5.665935911662995</v>
      </c>
      <c r="SD79" s="53">
        <f t="shared" si="25"/>
        <v>5.6016745167775737</v>
      </c>
      <c r="SE79" s="53">
        <f t="shared" si="25"/>
        <v>5.665935911662995</v>
      </c>
      <c r="SF79" s="53">
        <f t="shared" si="25"/>
        <v>5.6016745167775737</v>
      </c>
      <c r="SG79" s="53">
        <f t="shared" si="25"/>
        <v>5.6749725874147119</v>
      </c>
    </row>
    <row r="80" spans="1:501" x14ac:dyDescent="0.35">
      <c r="A80" s="158">
        <v>2029</v>
      </c>
      <c r="B80" s="53">
        <f t="shared" si="8"/>
        <v>6.1380325582191011</v>
      </c>
      <c r="C80" s="53">
        <f t="shared" si="26"/>
        <v>5.6805713409575391</v>
      </c>
      <c r="D80" s="53">
        <f t="shared" si="26"/>
        <v>5.7457378259117702</v>
      </c>
      <c r="E80" s="53">
        <f t="shared" si="26"/>
        <v>5.7457378259117702</v>
      </c>
      <c r="F80" s="53">
        <f t="shared" si="26"/>
        <v>5.7457378259117702</v>
      </c>
      <c r="G80" s="53">
        <f t="shared" si="26"/>
        <v>6.1380325582191011</v>
      </c>
      <c r="H80" s="53">
        <f t="shared" si="26"/>
        <v>5.7457378259117702</v>
      </c>
      <c r="I80" s="53">
        <f t="shared" si="26"/>
        <v>5.6805713409575391</v>
      </c>
      <c r="J80" s="53">
        <f t="shared" si="26"/>
        <v>5.7457378259117702</v>
      </c>
      <c r="K80" s="53">
        <f t="shared" si="26"/>
        <v>6.1380325582191011</v>
      </c>
      <c r="L80" s="53">
        <f t="shared" si="26"/>
        <v>5.6805713409575391</v>
      </c>
      <c r="M80" s="53">
        <f t="shared" si="26"/>
        <v>5.6805713409575391</v>
      </c>
      <c r="N80" s="53">
        <f t="shared" si="26"/>
        <v>5.6805713409575391</v>
      </c>
      <c r="O80" s="53">
        <f t="shared" si="26"/>
        <v>5.7457378259117702</v>
      </c>
      <c r="P80" s="53">
        <f t="shared" si="26"/>
        <v>5.7457378259117702</v>
      </c>
      <c r="Q80" s="53">
        <f t="shared" si="26"/>
        <v>6.1380325582191011</v>
      </c>
      <c r="R80" s="53">
        <f t="shared" si="26"/>
        <v>5.7457378259117702</v>
      </c>
      <c r="S80" s="53">
        <f t="shared" si="26"/>
        <v>5.6805713409575391</v>
      </c>
      <c r="T80" s="53">
        <f t="shared" si="26"/>
        <v>6.1380325582191011</v>
      </c>
      <c r="U80" s="53">
        <f t="shared" si="26"/>
        <v>5.6805713409575391</v>
      </c>
      <c r="V80" s="53">
        <f t="shared" si="26"/>
        <v>5.7457378259117702</v>
      </c>
      <c r="W80" s="53">
        <f t="shared" si="26"/>
        <v>5.7457378259117702</v>
      </c>
      <c r="X80" s="53">
        <f t="shared" si="26"/>
        <v>5.7457378259117702</v>
      </c>
      <c r="Y80" s="53">
        <f t="shared" si="26"/>
        <v>5.7457378259117702</v>
      </c>
      <c r="Z80" s="53">
        <f t="shared" si="26"/>
        <v>5.6805713409575391</v>
      </c>
      <c r="AA80" s="53">
        <f t="shared" si="26"/>
        <v>5.7457378259117702</v>
      </c>
      <c r="AB80" s="53">
        <f t="shared" si="26"/>
        <v>5.7457378259117702</v>
      </c>
      <c r="AC80" s="53">
        <f t="shared" si="26"/>
        <v>5.7457378259117702</v>
      </c>
      <c r="AD80" s="53">
        <f t="shared" si="26"/>
        <v>5.6805713409575391</v>
      </c>
      <c r="AE80" s="53">
        <f t="shared" si="26"/>
        <v>5.7457378259117702</v>
      </c>
      <c r="AF80" s="53">
        <f t="shared" si="26"/>
        <v>5.7457378259117702</v>
      </c>
      <c r="AG80" s="53">
        <f t="shared" si="26"/>
        <v>5.7457378259117702</v>
      </c>
      <c r="AH80" s="53">
        <f t="shared" si="26"/>
        <v>6.1380325582191011</v>
      </c>
      <c r="AI80" s="53">
        <f t="shared" si="26"/>
        <v>5.6805713409575391</v>
      </c>
      <c r="AJ80" s="53">
        <f t="shared" si="26"/>
        <v>5.7457378259117702</v>
      </c>
      <c r="AK80" s="53">
        <f t="shared" si="26"/>
        <v>5.6805713409575391</v>
      </c>
      <c r="AL80" s="53">
        <f t="shared" si="26"/>
        <v>5.6805713409575391</v>
      </c>
      <c r="AM80" s="53">
        <f t="shared" si="26"/>
        <v>5.6805713409575391</v>
      </c>
      <c r="AN80" s="53">
        <f t="shared" si="26"/>
        <v>5.6805713409575391</v>
      </c>
      <c r="AO80" s="53">
        <f t="shared" si="26"/>
        <v>5.6805713409575391</v>
      </c>
      <c r="AP80" s="53">
        <f t="shared" si="26"/>
        <v>6.1380325582191011</v>
      </c>
      <c r="AQ80" s="53">
        <f t="shared" si="26"/>
        <v>5.7457378259117702</v>
      </c>
      <c r="AR80" s="53">
        <f t="shared" si="26"/>
        <v>5.6805713409575391</v>
      </c>
      <c r="AS80" s="53">
        <f t="shared" si="26"/>
        <v>5.6805713409575391</v>
      </c>
      <c r="AT80" s="53">
        <f t="shared" si="26"/>
        <v>6.1380325582191011</v>
      </c>
      <c r="AU80" s="53">
        <f t="shared" si="26"/>
        <v>5.6805713409575391</v>
      </c>
      <c r="AV80" s="53">
        <f t="shared" si="26"/>
        <v>6.1380325582191011</v>
      </c>
      <c r="AW80" s="53">
        <f t="shared" si="26"/>
        <v>5.7457378259117702</v>
      </c>
      <c r="AX80" s="53">
        <f t="shared" si="26"/>
        <v>5.7457378259117702</v>
      </c>
      <c r="AY80" s="53">
        <f t="shared" si="26"/>
        <v>5.7457378259117702</v>
      </c>
      <c r="AZ80" s="53">
        <f t="shared" si="26"/>
        <v>5.6805713409575391</v>
      </c>
      <c r="BA80" s="53">
        <f t="shared" si="26"/>
        <v>5.6805713409575391</v>
      </c>
      <c r="BB80" s="53">
        <f t="shared" si="26"/>
        <v>5.761986890930161</v>
      </c>
      <c r="BC80" s="53">
        <f t="shared" si="26"/>
        <v>5.7457378259117702</v>
      </c>
      <c r="BD80" s="53">
        <f t="shared" si="26"/>
        <v>5.7457378259117702</v>
      </c>
      <c r="BE80" s="53">
        <f t="shared" si="26"/>
        <v>6.1380325582191011</v>
      </c>
      <c r="BF80" s="53">
        <f t="shared" si="26"/>
        <v>5.6805713409575391</v>
      </c>
      <c r="BG80" s="53">
        <f t="shared" si="26"/>
        <v>5.7457378259117702</v>
      </c>
      <c r="BH80" s="53">
        <f t="shared" si="26"/>
        <v>6.1380325582191011</v>
      </c>
      <c r="BI80" s="53">
        <f t="shared" si="26"/>
        <v>5.7457378259117702</v>
      </c>
      <c r="BJ80" s="53">
        <f t="shared" si="26"/>
        <v>6.1380325582191011</v>
      </c>
      <c r="BK80" s="53">
        <f t="shared" si="26"/>
        <v>5.6805713409575391</v>
      </c>
      <c r="BL80" s="53">
        <f t="shared" si="26"/>
        <v>5.6805713409575391</v>
      </c>
      <c r="BM80" s="53">
        <f t="shared" si="26"/>
        <v>5.7457378259117702</v>
      </c>
      <c r="BN80" s="53">
        <f t="shared" si="26"/>
        <v>6.1380325582191011</v>
      </c>
      <c r="BO80" s="53">
        <f t="shared" si="24"/>
        <v>5.7457378259117702</v>
      </c>
      <c r="BP80" s="53">
        <f t="shared" si="24"/>
        <v>5.7457378259117702</v>
      </c>
      <c r="BQ80" s="53">
        <f t="shared" si="24"/>
        <v>5.7457378259117702</v>
      </c>
      <c r="BR80" s="53">
        <f t="shared" si="24"/>
        <v>6.1380325582191011</v>
      </c>
      <c r="BS80" s="53">
        <f t="shared" si="24"/>
        <v>6.1380325582191011</v>
      </c>
      <c r="BT80" s="53">
        <f t="shared" si="24"/>
        <v>5.6805713409575391</v>
      </c>
      <c r="BU80" s="53">
        <f t="shared" si="24"/>
        <v>5.7457378259117702</v>
      </c>
      <c r="BV80" s="53">
        <f t="shared" si="24"/>
        <v>6.1380325582191011</v>
      </c>
      <c r="BW80" s="53">
        <f t="shared" si="24"/>
        <v>5.7457378259117702</v>
      </c>
      <c r="BX80" s="53">
        <f t="shared" si="24"/>
        <v>5.6805713409575391</v>
      </c>
      <c r="BY80" s="53">
        <f t="shared" si="24"/>
        <v>5.6805713409575391</v>
      </c>
      <c r="BZ80" s="53">
        <f t="shared" si="24"/>
        <v>6.1380325582191011</v>
      </c>
      <c r="CA80" s="53">
        <f t="shared" si="24"/>
        <v>5.7457378259117702</v>
      </c>
      <c r="CB80" s="53">
        <f t="shared" si="24"/>
        <v>5.6805713409575391</v>
      </c>
      <c r="CC80" s="53">
        <f t="shared" si="24"/>
        <v>5.7457378259117702</v>
      </c>
      <c r="CD80" s="53">
        <f t="shared" si="24"/>
        <v>5.7457378259117702</v>
      </c>
      <c r="CE80" s="53">
        <f t="shared" si="24"/>
        <v>5.7457378259117702</v>
      </c>
      <c r="CF80" s="53">
        <f t="shared" si="24"/>
        <v>5.7457378259117702</v>
      </c>
      <c r="CG80" s="53">
        <f t="shared" si="24"/>
        <v>5.6805713409575391</v>
      </c>
      <c r="CH80" s="53">
        <f t="shared" si="24"/>
        <v>5.6805713409575391</v>
      </c>
      <c r="CI80" s="53">
        <f t="shared" si="24"/>
        <v>5.7457378259117702</v>
      </c>
      <c r="CJ80" s="53">
        <f t="shared" si="24"/>
        <v>6.1380325582191011</v>
      </c>
      <c r="CK80" s="53">
        <f t="shared" si="24"/>
        <v>5.7457378259117702</v>
      </c>
      <c r="CL80" s="53">
        <f t="shared" si="24"/>
        <v>5.7457378259117702</v>
      </c>
      <c r="CM80" s="53">
        <f t="shared" si="24"/>
        <v>5.7457378259117702</v>
      </c>
      <c r="CN80" s="53">
        <f t="shared" si="24"/>
        <v>5.6805713409575391</v>
      </c>
      <c r="CO80" s="53">
        <f t="shared" si="24"/>
        <v>5.7457378259117702</v>
      </c>
      <c r="CP80" s="53">
        <f t="shared" si="24"/>
        <v>5.7457378259117702</v>
      </c>
      <c r="CQ80" s="53">
        <f t="shared" si="24"/>
        <v>5.6805713409575391</v>
      </c>
      <c r="CR80" s="53">
        <f t="shared" si="24"/>
        <v>5.7457378259117702</v>
      </c>
      <c r="CS80" s="53">
        <f t="shared" si="24"/>
        <v>5.7457378259117702</v>
      </c>
      <c r="CT80" s="53">
        <f t="shared" si="24"/>
        <v>5.6805713409575391</v>
      </c>
      <c r="CU80" s="53">
        <f t="shared" si="24"/>
        <v>5.7457378259117702</v>
      </c>
      <c r="CV80" s="53">
        <f t="shared" si="24"/>
        <v>5.7457378259117702</v>
      </c>
      <c r="CW80" s="53">
        <f t="shared" si="24"/>
        <v>5.6805713409575391</v>
      </c>
      <c r="CX80" s="53">
        <f t="shared" si="24"/>
        <v>5.6805713409575391</v>
      </c>
      <c r="CY80" s="53">
        <f t="shared" si="24"/>
        <v>5.7457378259117702</v>
      </c>
      <c r="CZ80" s="53">
        <f t="shared" si="24"/>
        <v>5.6805713409575391</v>
      </c>
      <c r="DA80" s="53">
        <f t="shared" si="24"/>
        <v>5.7457378259117702</v>
      </c>
      <c r="DB80" s="53">
        <f t="shared" si="24"/>
        <v>5.7457378259117702</v>
      </c>
      <c r="DC80" s="53">
        <f t="shared" si="24"/>
        <v>5.6805713409575391</v>
      </c>
      <c r="DD80" s="53">
        <f t="shared" si="24"/>
        <v>6.1380325582191011</v>
      </c>
      <c r="DE80" s="53">
        <f t="shared" si="24"/>
        <v>5.7457378259117702</v>
      </c>
      <c r="DF80" s="53">
        <f t="shared" si="24"/>
        <v>5.6805713409575391</v>
      </c>
      <c r="DG80" s="53">
        <f t="shared" si="24"/>
        <v>5.6805713409575391</v>
      </c>
      <c r="DH80" s="53">
        <f t="shared" si="24"/>
        <v>5.6805713409575391</v>
      </c>
      <c r="DI80" s="53">
        <f t="shared" si="24"/>
        <v>5.7457378259117702</v>
      </c>
      <c r="DJ80" s="53">
        <f t="shared" si="24"/>
        <v>5.7457378259117702</v>
      </c>
      <c r="DK80" s="53">
        <f t="shared" si="24"/>
        <v>5.6805713409575391</v>
      </c>
      <c r="DL80" s="53">
        <f t="shared" si="24"/>
        <v>5.6805713409575391</v>
      </c>
      <c r="DM80" s="53">
        <f t="shared" si="24"/>
        <v>5.7457378259117702</v>
      </c>
      <c r="DN80" s="53">
        <f t="shared" si="24"/>
        <v>5.7457378259117702</v>
      </c>
      <c r="DO80" s="53">
        <f t="shared" si="24"/>
        <v>5.6805713409575391</v>
      </c>
      <c r="DP80" s="53">
        <f t="shared" si="24"/>
        <v>5.6805713409575391</v>
      </c>
      <c r="DQ80" s="53">
        <f t="shared" si="24"/>
        <v>5.6805713409575391</v>
      </c>
      <c r="DR80" s="53">
        <f t="shared" si="24"/>
        <v>6.1380325582191011</v>
      </c>
      <c r="DS80" s="53">
        <f t="shared" si="24"/>
        <v>6.1380325582191011</v>
      </c>
      <c r="DT80" s="53">
        <f t="shared" si="24"/>
        <v>5.7457378259117702</v>
      </c>
      <c r="DU80" s="53">
        <f t="shared" si="24"/>
        <v>5.7457378259117702</v>
      </c>
      <c r="DV80" s="53">
        <f t="shared" si="24"/>
        <v>5.7457378259117702</v>
      </c>
      <c r="DW80" s="53">
        <f t="shared" si="24"/>
        <v>5.6805713409575391</v>
      </c>
      <c r="DX80" s="53">
        <f t="shared" si="24"/>
        <v>6.1380325582191011</v>
      </c>
      <c r="DY80" s="53">
        <f t="shared" si="24"/>
        <v>5.7457378259117702</v>
      </c>
      <c r="DZ80" s="53">
        <f t="shared" si="21"/>
        <v>5.7457378259117702</v>
      </c>
      <c r="EA80" s="53">
        <f t="shared" si="18"/>
        <v>6.1380325582191011</v>
      </c>
      <c r="EB80" s="53">
        <f t="shared" si="18"/>
        <v>5.6805713409575391</v>
      </c>
      <c r="EC80" s="53">
        <f t="shared" ref="EC80:GN83" si="27">IF(EC$68=1,EC10,EC43)</f>
        <v>6.1380325582191011</v>
      </c>
      <c r="ED80" s="53">
        <f t="shared" si="27"/>
        <v>5.7457378259117702</v>
      </c>
      <c r="EE80" s="53">
        <f t="shared" si="27"/>
        <v>5.7457378259117702</v>
      </c>
      <c r="EF80" s="53">
        <f t="shared" si="27"/>
        <v>5.6805713409575391</v>
      </c>
      <c r="EG80" s="53">
        <f t="shared" si="27"/>
        <v>5.6805713409575391</v>
      </c>
      <c r="EH80" s="53">
        <f t="shared" si="27"/>
        <v>5.6805713409575391</v>
      </c>
      <c r="EI80" s="53">
        <f t="shared" si="27"/>
        <v>5.7457378259117702</v>
      </c>
      <c r="EJ80" s="53">
        <f t="shared" si="27"/>
        <v>5.7457378259117702</v>
      </c>
      <c r="EK80" s="53">
        <f t="shared" si="27"/>
        <v>5.7457378259117702</v>
      </c>
      <c r="EL80" s="53">
        <f t="shared" si="27"/>
        <v>5.7457378259117702</v>
      </c>
      <c r="EM80" s="53">
        <f t="shared" si="27"/>
        <v>5.6805713409575391</v>
      </c>
      <c r="EN80" s="53">
        <f t="shared" si="27"/>
        <v>5.6805713409575391</v>
      </c>
      <c r="EO80" s="53">
        <f t="shared" si="27"/>
        <v>5.7457378259117702</v>
      </c>
      <c r="EP80" s="53">
        <f t="shared" si="27"/>
        <v>5.6805713409575391</v>
      </c>
      <c r="EQ80" s="53">
        <f t="shared" si="27"/>
        <v>5.7457378259117702</v>
      </c>
      <c r="ER80" s="53">
        <f t="shared" si="27"/>
        <v>5.7457378259117702</v>
      </c>
      <c r="ES80" s="53">
        <f t="shared" si="27"/>
        <v>5.6805713409575391</v>
      </c>
      <c r="ET80" s="53">
        <f t="shared" si="27"/>
        <v>5.6805713409575391</v>
      </c>
      <c r="EU80" s="53">
        <f t="shared" si="27"/>
        <v>5.7457378259117702</v>
      </c>
      <c r="EV80" s="53">
        <f t="shared" si="27"/>
        <v>6.1380325582191011</v>
      </c>
      <c r="EW80" s="53">
        <f t="shared" si="27"/>
        <v>5.7457378259117702</v>
      </c>
      <c r="EX80" s="53">
        <f t="shared" si="27"/>
        <v>5.7457378259117702</v>
      </c>
      <c r="EY80" s="53">
        <f t="shared" si="27"/>
        <v>5.7457378259117702</v>
      </c>
      <c r="EZ80" s="53">
        <f t="shared" si="27"/>
        <v>5.7457378259117702</v>
      </c>
      <c r="FA80" s="53">
        <f t="shared" si="27"/>
        <v>5.6805713409575391</v>
      </c>
      <c r="FB80" s="53">
        <f t="shared" si="27"/>
        <v>5.7457378259117702</v>
      </c>
      <c r="FC80" s="53">
        <f t="shared" si="27"/>
        <v>6.1380325582191011</v>
      </c>
      <c r="FD80" s="53">
        <f t="shared" si="27"/>
        <v>5.7457378259117702</v>
      </c>
      <c r="FE80" s="53">
        <f t="shared" si="27"/>
        <v>5.8156754779385764</v>
      </c>
      <c r="FF80" s="53">
        <f t="shared" si="27"/>
        <v>6.0315769094917568</v>
      </c>
      <c r="FG80" s="53">
        <f t="shared" si="27"/>
        <v>5.6805713409575391</v>
      </c>
      <c r="FH80" s="53">
        <f t="shared" si="27"/>
        <v>5.6805713409575391</v>
      </c>
      <c r="FI80" s="53">
        <f t="shared" si="27"/>
        <v>5.6805713409575391</v>
      </c>
      <c r="FJ80" s="53">
        <f t="shared" si="27"/>
        <v>5.7457378259117702</v>
      </c>
      <c r="FK80" s="53">
        <f t="shared" si="27"/>
        <v>5.7457378259117702</v>
      </c>
      <c r="FL80" s="53">
        <f t="shared" si="27"/>
        <v>6.1380325582191011</v>
      </c>
      <c r="FM80" s="53">
        <f t="shared" si="27"/>
        <v>5.6805713409575391</v>
      </c>
      <c r="FN80" s="53">
        <f t="shared" si="27"/>
        <v>5.6805713409575391</v>
      </c>
      <c r="FO80" s="53">
        <f t="shared" si="27"/>
        <v>6.1380325582191011</v>
      </c>
      <c r="FP80" s="53">
        <f t="shared" si="27"/>
        <v>5.6805713409575391</v>
      </c>
      <c r="FQ80" s="53">
        <f t="shared" si="27"/>
        <v>5.7457378259117702</v>
      </c>
      <c r="FR80" s="53">
        <f t="shared" si="27"/>
        <v>5.7457378259117702</v>
      </c>
      <c r="FS80" s="53">
        <f t="shared" si="27"/>
        <v>6.1380325582191011</v>
      </c>
      <c r="FT80" s="53">
        <f t="shared" si="27"/>
        <v>5.6805713409575391</v>
      </c>
      <c r="FU80" s="53">
        <f t="shared" si="27"/>
        <v>6.1380325582191011</v>
      </c>
      <c r="FV80" s="53">
        <f t="shared" si="27"/>
        <v>5.6805713409575391</v>
      </c>
      <c r="FW80" s="53">
        <f t="shared" si="27"/>
        <v>5.6805713409575391</v>
      </c>
      <c r="FX80" s="53">
        <f t="shared" si="27"/>
        <v>5.9917825952292247</v>
      </c>
      <c r="FY80" s="53">
        <f t="shared" si="27"/>
        <v>5.6805713409575391</v>
      </c>
      <c r="FZ80" s="53">
        <f t="shared" si="27"/>
        <v>5.6805713409575391</v>
      </c>
      <c r="GA80" s="53">
        <f t="shared" si="27"/>
        <v>5.6805713409575391</v>
      </c>
      <c r="GB80" s="53">
        <f t="shared" si="27"/>
        <v>6.1380325582191011</v>
      </c>
      <c r="GC80" s="53">
        <f t="shared" si="27"/>
        <v>6.1380325582191011</v>
      </c>
      <c r="GD80" s="53">
        <f t="shared" si="27"/>
        <v>5.7457378259117702</v>
      </c>
      <c r="GE80" s="53">
        <f t="shared" si="27"/>
        <v>5.7457378259117702</v>
      </c>
      <c r="GF80" s="53">
        <f t="shared" si="27"/>
        <v>5.6805713409575391</v>
      </c>
      <c r="GG80" s="53">
        <f t="shared" si="27"/>
        <v>5.7457378259117702</v>
      </c>
      <c r="GH80" s="53">
        <f t="shared" si="27"/>
        <v>5.6805713409575391</v>
      </c>
      <c r="GI80" s="53">
        <f t="shared" si="27"/>
        <v>5.7457378259117702</v>
      </c>
      <c r="GJ80" s="53">
        <f t="shared" si="27"/>
        <v>5.6805713409575391</v>
      </c>
      <c r="GK80" s="53">
        <f t="shared" si="27"/>
        <v>5.6805713409575391</v>
      </c>
      <c r="GL80" s="53">
        <f t="shared" si="27"/>
        <v>5.6805713409575391</v>
      </c>
      <c r="GM80" s="53">
        <f t="shared" si="27"/>
        <v>5.6805713409575391</v>
      </c>
      <c r="GN80" s="53">
        <f t="shared" si="27"/>
        <v>5.7457378259117702</v>
      </c>
      <c r="GO80" s="53">
        <f t="shared" si="22"/>
        <v>5.6805713409575391</v>
      </c>
      <c r="GP80" s="53">
        <f t="shared" si="22"/>
        <v>6.1380325582191011</v>
      </c>
      <c r="GQ80" s="53">
        <f t="shared" si="22"/>
        <v>5.6805713409575391</v>
      </c>
      <c r="GR80" s="53">
        <f t="shared" si="22"/>
        <v>5.7457378259117702</v>
      </c>
      <c r="GS80" s="53">
        <f t="shared" si="22"/>
        <v>5.7457378259117702</v>
      </c>
      <c r="GT80" s="53">
        <f t="shared" si="22"/>
        <v>5.7457378259117702</v>
      </c>
      <c r="GU80" s="53">
        <f t="shared" si="22"/>
        <v>5.6805713409575391</v>
      </c>
      <c r="GV80" s="53">
        <f t="shared" si="22"/>
        <v>5.7457378259117702</v>
      </c>
      <c r="GW80" s="53">
        <f t="shared" si="22"/>
        <v>5.7457378259117702</v>
      </c>
      <c r="GX80" s="53">
        <f t="shared" si="22"/>
        <v>5.6805713409575391</v>
      </c>
      <c r="GY80" s="53">
        <f t="shared" si="22"/>
        <v>5.7457378259117702</v>
      </c>
      <c r="GZ80" s="53">
        <f t="shared" si="22"/>
        <v>5.7457378259117702</v>
      </c>
      <c r="HA80" s="53">
        <f t="shared" si="22"/>
        <v>5.7457378259117702</v>
      </c>
      <c r="HB80" s="53">
        <f t="shared" si="22"/>
        <v>5.7457378259117702</v>
      </c>
      <c r="HC80" s="53">
        <f t="shared" si="22"/>
        <v>5.7457378259117702</v>
      </c>
      <c r="HD80" s="53">
        <f t="shared" si="22"/>
        <v>5.7457378259117702</v>
      </c>
      <c r="HE80" s="53">
        <f t="shared" si="22"/>
        <v>5.6805713409575391</v>
      </c>
      <c r="HF80" s="53">
        <f t="shared" si="22"/>
        <v>5.7457378259117702</v>
      </c>
      <c r="HG80" s="53">
        <f t="shared" si="22"/>
        <v>5.6805713409575391</v>
      </c>
      <c r="HH80" s="53">
        <f t="shared" si="22"/>
        <v>5.6805713409575391</v>
      </c>
      <c r="HI80" s="53">
        <f t="shared" si="22"/>
        <v>6.1380325582191011</v>
      </c>
      <c r="HJ80" s="53">
        <f t="shared" si="22"/>
        <v>5.6805713409575391</v>
      </c>
      <c r="HK80" s="53">
        <f t="shared" si="22"/>
        <v>5.7457378259117702</v>
      </c>
      <c r="HL80" s="53">
        <f t="shared" si="22"/>
        <v>5.6805713409575391</v>
      </c>
      <c r="HM80" s="53">
        <f t="shared" si="22"/>
        <v>5.7457378259117702</v>
      </c>
      <c r="HN80" s="53">
        <f t="shared" si="22"/>
        <v>5.6805713409575391</v>
      </c>
      <c r="HO80" s="53">
        <f t="shared" si="22"/>
        <v>6.1380325582191011</v>
      </c>
      <c r="HP80" s="53">
        <f t="shared" si="22"/>
        <v>5.7457378259117702</v>
      </c>
      <c r="HQ80" s="53">
        <f t="shared" si="22"/>
        <v>5.7457378259117702</v>
      </c>
      <c r="HR80" s="53">
        <f t="shared" si="22"/>
        <v>5.7457378259117702</v>
      </c>
      <c r="HS80" s="53">
        <f t="shared" si="22"/>
        <v>5.7457378259117702</v>
      </c>
      <c r="HT80" s="53">
        <f t="shared" si="22"/>
        <v>5.7457378259117702</v>
      </c>
      <c r="HU80" s="53">
        <f t="shared" si="22"/>
        <v>5.7457378259117702</v>
      </c>
      <c r="HV80" s="53">
        <f t="shared" si="22"/>
        <v>5.7457378259117702</v>
      </c>
      <c r="HW80" s="53">
        <f t="shared" si="22"/>
        <v>5.7457378259117702</v>
      </c>
      <c r="HX80" s="53">
        <f t="shared" si="22"/>
        <v>6.1380325582191011</v>
      </c>
      <c r="HY80" s="53">
        <f t="shared" si="22"/>
        <v>5.6805713409575391</v>
      </c>
      <c r="HZ80" s="53">
        <f t="shared" si="22"/>
        <v>6.1380325582191011</v>
      </c>
      <c r="IA80" s="53">
        <f t="shared" si="22"/>
        <v>5.6805713409575391</v>
      </c>
      <c r="IB80" s="53">
        <f t="shared" si="22"/>
        <v>5.7457378259117702</v>
      </c>
      <c r="IC80" s="53">
        <f t="shared" si="22"/>
        <v>5.7457378259117702</v>
      </c>
      <c r="ID80" s="53">
        <f t="shared" si="22"/>
        <v>5.7457378259117702</v>
      </c>
      <c r="IE80" s="53">
        <f t="shared" si="22"/>
        <v>5.7457378259117702</v>
      </c>
      <c r="IF80" s="53">
        <f t="shared" si="22"/>
        <v>5.7457378259117702</v>
      </c>
      <c r="IG80" s="53">
        <f t="shared" si="22"/>
        <v>5.6805713409575391</v>
      </c>
      <c r="IH80" s="53">
        <f t="shared" si="22"/>
        <v>6.1380325582191011</v>
      </c>
      <c r="II80" s="53">
        <f t="shared" si="22"/>
        <v>5.6805713409575391</v>
      </c>
      <c r="IJ80" s="53">
        <f t="shared" si="22"/>
        <v>5.6805713409575391</v>
      </c>
      <c r="IK80" s="53">
        <f t="shared" si="22"/>
        <v>5.7457378259117702</v>
      </c>
      <c r="IL80" s="53">
        <f t="shared" si="22"/>
        <v>5.7457378259117702</v>
      </c>
      <c r="IM80" s="53">
        <f t="shared" si="22"/>
        <v>5.7457378259117702</v>
      </c>
      <c r="IN80" s="53">
        <f t="shared" si="22"/>
        <v>6.1380325582191011</v>
      </c>
      <c r="IO80" s="53">
        <f t="shared" si="22"/>
        <v>6.1380325582191011</v>
      </c>
      <c r="IP80" s="53">
        <f t="shared" si="22"/>
        <v>5.7457378259117702</v>
      </c>
      <c r="IQ80" s="53">
        <f t="shared" si="22"/>
        <v>5.7457378259117702</v>
      </c>
      <c r="IR80" s="53">
        <f t="shared" si="22"/>
        <v>5.7457378259117702</v>
      </c>
      <c r="IS80" s="53">
        <f t="shared" si="22"/>
        <v>6.1380325582191011</v>
      </c>
      <c r="IT80" s="53">
        <f t="shared" si="22"/>
        <v>5.7457378259117702</v>
      </c>
      <c r="IU80" s="53">
        <f t="shared" si="22"/>
        <v>5.7457378259117702</v>
      </c>
      <c r="IV80" s="53">
        <f t="shared" si="22"/>
        <v>6.1380325582191011</v>
      </c>
      <c r="IW80" s="53">
        <f t="shared" si="22"/>
        <v>6.1380325582191011</v>
      </c>
      <c r="IX80" s="53">
        <f t="shared" si="22"/>
        <v>5.6805713409575391</v>
      </c>
      <c r="IY80" s="53">
        <f t="shared" si="19"/>
        <v>5.7457378259117702</v>
      </c>
      <c r="IZ80" s="53">
        <f t="shared" si="19"/>
        <v>5.6805713409575391</v>
      </c>
      <c r="JA80" s="53">
        <f t="shared" ref="JA80:LL84" si="28">IF(JA$68=1,JA10,JA43)</f>
        <v>6.1380325582191011</v>
      </c>
      <c r="JB80" s="53">
        <f t="shared" si="28"/>
        <v>5.6805713409575391</v>
      </c>
      <c r="JC80" s="53">
        <f t="shared" si="28"/>
        <v>5.7457378259117702</v>
      </c>
      <c r="JD80" s="53">
        <f t="shared" si="28"/>
        <v>6.1380325582191011</v>
      </c>
      <c r="JE80" s="53">
        <f t="shared" si="28"/>
        <v>6.1380325582191011</v>
      </c>
      <c r="JF80" s="53">
        <f t="shared" si="28"/>
        <v>5.7457378259117702</v>
      </c>
      <c r="JG80" s="53">
        <f t="shared" si="28"/>
        <v>5.6805713409575391</v>
      </c>
      <c r="JH80" s="53">
        <f t="shared" si="28"/>
        <v>5.6805713409575391</v>
      </c>
      <c r="JI80" s="53">
        <f t="shared" si="28"/>
        <v>6.1380325582191011</v>
      </c>
      <c r="JJ80" s="53">
        <f t="shared" si="28"/>
        <v>5.7457378259117702</v>
      </c>
      <c r="JK80" s="53">
        <f t="shared" si="28"/>
        <v>5.7457378259117702</v>
      </c>
      <c r="JL80" s="53">
        <f t="shared" si="28"/>
        <v>5.7457378259117702</v>
      </c>
      <c r="JM80" s="53">
        <f t="shared" si="28"/>
        <v>5.7457378259117702</v>
      </c>
      <c r="JN80" s="53">
        <f t="shared" si="28"/>
        <v>5.6805713409575391</v>
      </c>
      <c r="JO80" s="53">
        <f t="shared" si="28"/>
        <v>5.6805713409575391</v>
      </c>
      <c r="JP80" s="53">
        <f t="shared" si="28"/>
        <v>5.7457378259117702</v>
      </c>
      <c r="JQ80" s="53">
        <f t="shared" si="28"/>
        <v>5.7457378259117702</v>
      </c>
      <c r="JR80" s="53">
        <f t="shared" si="28"/>
        <v>5.6805713409575391</v>
      </c>
      <c r="JS80" s="53">
        <f t="shared" si="28"/>
        <v>5.7457378259117702</v>
      </c>
      <c r="JT80" s="53">
        <f t="shared" si="28"/>
        <v>5.7457378259117702</v>
      </c>
      <c r="JU80" s="53">
        <f t="shared" si="28"/>
        <v>5.7457378259117702</v>
      </c>
      <c r="JV80" s="53">
        <f t="shared" si="28"/>
        <v>5.6805713409575391</v>
      </c>
      <c r="JW80" s="53">
        <f t="shared" si="28"/>
        <v>5.7457378259117702</v>
      </c>
      <c r="JX80" s="53">
        <f t="shared" si="28"/>
        <v>5.7457378259117702</v>
      </c>
      <c r="JY80" s="53">
        <f t="shared" si="28"/>
        <v>5.7457378259117702</v>
      </c>
      <c r="JZ80" s="53">
        <f t="shared" si="28"/>
        <v>5.6805713409575391</v>
      </c>
      <c r="KA80" s="53">
        <f t="shared" si="28"/>
        <v>5.6805713409575391</v>
      </c>
      <c r="KB80" s="53">
        <f t="shared" si="28"/>
        <v>5.7457378259117702</v>
      </c>
      <c r="KC80" s="53">
        <f t="shared" si="28"/>
        <v>5.6805713409575391</v>
      </c>
      <c r="KD80" s="53">
        <f t="shared" si="28"/>
        <v>5.6805713409575391</v>
      </c>
      <c r="KE80" s="53">
        <f t="shared" si="28"/>
        <v>5.6805713409575391</v>
      </c>
      <c r="KF80" s="53">
        <f t="shared" si="28"/>
        <v>5.7457378259117702</v>
      </c>
      <c r="KG80" s="53">
        <f t="shared" si="28"/>
        <v>6.1380325582191011</v>
      </c>
      <c r="KH80" s="53">
        <f t="shared" si="28"/>
        <v>5.7457378259117702</v>
      </c>
      <c r="KI80" s="53">
        <f t="shared" si="28"/>
        <v>6.1380325582191011</v>
      </c>
      <c r="KJ80" s="53">
        <f t="shared" si="28"/>
        <v>5.7457378259117702</v>
      </c>
      <c r="KK80" s="53">
        <f t="shared" si="28"/>
        <v>5.6805713409575391</v>
      </c>
      <c r="KL80" s="53">
        <f t="shared" si="28"/>
        <v>5.7457378259117702</v>
      </c>
      <c r="KM80" s="53">
        <f t="shared" si="28"/>
        <v>5.7457378259117702</v>
      </c>
      <c r="KN80" s="53">
        <f t="shared" si="28"/>
        <v>5.7457378259117702</v>
      </c>
      <c r="KO80" s="53">
        <f t="shared" si="28"/>
        <v>5.6805713409575391</v>
      </c>
      <c r="KP80" s="53">
        <f t="shared" si="28"/>
        <v>5.7457378259117702</v>
      </c>
      <c r="KQ80" s="53">
        <f t="shared" si="28"/>
        <v>5.6805713409575391</v>
      </c>
      <c r="KR80" s="53">
        <f t="shared" si="28"/>
        <v>5.7457378259117702</v>
      </c>
      <c r="KS80" s="53">
        <f t="shared" si="28"/>
        <v>6.1380325582191011</v>
      </c>
      <c r="KT80" s="53">
        <f t="shared" si="28"/>
        <v>5.6805713409575391</v>
      </c>
      <c r="KU80" s="53">
        <f t="shared" si="28"/>
        <v>5.7457378259117702</v>
      </c>
      <c r="KV80" s="53">
        <f t="shared" si="28"/>
        <v>5.7457378259117702</v>
      </c>
      <c r="KW80" s="53">
        <f t="shared" si="28"/>
        <v>5.6805713409575391</v>
      </c>
      <c r="KX80" s="53">
        <f t="shared" si="28"/>
        <v>5.6805713409575391</v>
      </c>
      <c r="KY80" s="53">
        <f t="shared" si="28"/>
        <v>6.1380325582191011</v>
      </c>
      <c r="KZ80" s="53">
        <f t="shared" si="28"/>
        <v>5.6805713409575391</v>
      </c>
      <c r="LA80" s="53">
        <f t="shared" si="28"/>
        <v>5.9651828757299956</v>
      </c>
      <c r="LB80" s="53">
        <f t="shared" si="28"/>
        <v>5.7457378259117702</v>
      </c>
      <c r="LC80" s="53">
        <f t="shared" si="28"/>
        <v>5.8174370630936805</v>
      </c>
      <c r="LD80" s="53">
        <f t="shared" si="28"/>
        <v>5.7457378259117702</v>
      </c>
      <c r="LE80" s="53">
        <f t="shared" si="28"/>
        <v>5.7457378259117702</v>
      </c>
      <c r="LF80" s="53">
        <f t="shared" si="28"/>
        <v>5.8798164179249337</v>
      </c>
      <c r="LG80" s="53">
        <f t="shared" si="28"/>
        <v>5.6805713409575391</v>
      </c>
      <c r="LH80" s="53">
        <f t="shared" si="28"/>
        <v>6.1380325582191011</v>
      </c>
      <c r="LI80" s="53">
        <f t="shared" si="28"/>
        <v>5.6805713409575391</v>
      </c>
      <c r="LJ80" s="53">
        <f t="shared" si="28"/>
        <v>5.7457378259117702</v>
      </c>
      <c r="LK80" s="53">
        <f t="shared" si="28"/>
        <v>5.7457378259117702</v>
      </c>
      <c r="LL80" s="53">
        <f t="shared" si="28"/>
        <v>5.6805713409575391</v>
      </c>
      <c r="LM80" s="53">
        <f t="shared" si="23"/>
        <v>5.6805713409575391</v>
      </c>
      <c r="LN80" s="53">
        <f t="shared" si="23"/>
        <v>5.6805713409575391</v>
      </c>
      <c r="LO80" s="53">
        <f t="shared" si="23"/>
        <v>5.6805713409575391</v>
      </c>
      <c r="LP80" s="53">
        <f t="shared" si="23"/>
        <v>5.6805713409575391</v>
      </c>
      <c r="LQ80" s="53">
        <f t="shared" si="23"/>
        <v>5.6910767964844107</v>
      </c>
      <c r="LR80" s="53">
        <f t="shared" si="23"/>
        <v>5.7457378259117702</v>
      </c>
      <c r="LS80" s="53">
        <f t="shared" si="23"/>
        <v>5.6805713409575391</v>
      </c>
      <c r="LT80" s="53">
        <f t="shared" si="23"/>
        <v>5.6805713409575391</v>
      </c>
      <c r="LU80" s="53">
        <f t="shared" si="23"/>
        <v>5.7457378259117702</v>
      </c>
      <c r="LV80" s="53">
        <f t="shared" si="23"/>
        <v>5.7457378259117702</v>
      </c>
      <c r="LW80" s="53">
        <f t="shared" si="23"/>
        <v>5.6805713409575391</v>
      </c>
      <c r="LX80" s="53">
        <f t="shared" si="23"/>
        <v>5.7457378259117702</v>
      </c>
      <c r="LY80" s="53">
        <f t="shared" si="23"/>
        <v>5.7457378259117702</v>
      </c>
      <c r="LZ80" s="53">
        <f t="shared" si="23"/>
        <v>5.6805713409575391</v>
      </c>
      <c r="MA80" s="53">
        <f t="shared" si="23"/>
        <v>5.7457378259117702</v>
      </c>
      <c r="MB80" s="53">
        <f t="shared" si="23"/>
        <v>5.7457378259117702</v>
      </c>
      <c r="MC80" s="53">
        <f t="shared" si="23"/>
        <v>5.6805713409575391</v>
      </c>
      <c r="MD80" s="53">
        <f t="shared" si="23"/>
        <v>5.7457378259117702</v>
      </c>
      <c r="ME80" s="53">
        <f t="shared" si="23"/>
        <v>5.6805713409575391</v>
      </c>
      <c r="MF80" s="53">
        <f t="shared" si="23"/>
        <v>5.7457378259117702</v>
      </c>
      <c r="MG80" s="53">
        <f t="shared" si="23"/>
        <v>5.6805713409575391</v>
      </c>
      <c r="MH80" s="53">
        <f t="shared" si="23"/>
        <v>5.7457378259117702</v>
      </c>
      <c r="MI80" s="53">
        <f t="shared" si="23"/>
        <v>6.1380325582191011</v>
      </c>
      <c r="MJ80" s="53">
        <f t="shared" si="23"/>
        <v>5.6805713409575391</v>
      </c>
      <c r="MK80" s="53">
        <f t="shared" si="23"/>
        <v>5.6805713409575391</v>
      </c>
      <c r="ML80" s="53">
        <f t="shared" si="23"/>
        <v>5.7457378259117702</v>
      </c>
      <c r="MM80" s="53">
        <f t="shared" si="23"/>
        <v>5.7648947062611082</v>
      </c>
      <c r="MN80" s="53">
        <f t="shared" si="23"/>
        <v>5.7457378259117702</v>
      </c>
      <c r="MO80" s="53">
        <f t="shared" si="23"/>
        <v>5.7457378259117702</v>
      </c>
      <c r="MP80" s="53">
        <f t="shared" si="23"/>
        <v>6.1380325582191011</v>
      </c>
      <c r="MQ80" s="53">
        <f t="shared" si="23"/>
        <v>6.1380325582191011</v>
      </c>
      <c r="MR80" s="53">
        <f t="shared" si="23"/>
        <v>6.1380325582191011</v>
      </c>
      <c r="MS80" s="53">
        <f t="shared" si="23"/>
        <v>5.7457378259117702</v>
      </c>
      <c r="MT80" s="53">
        <f t="shared" si="23"/>
        <v>5.6805713409575391</v>
      </c>
      <c r="MU80" s="53">
        <f t="shared" si="23"/>
        <v>6.1380325582191011</v>
      </c>
      <c r="MV80" s="53">
        <f t="shared" si="23"/>
        <v>5.7457378259117702</v>
      </c>
      <c r="MW80" s="53">
        <f t="shared" si="23"/>
        <v>5.7457378259117702</v>
      </c>
      <c r="MX80" s="53">
        <f t="shared" si="23"/>
        <v>5.7457378259117702</v>
      </c>
      <c r="MY80" s="53">
        <f t="shared" si="23"/>
        <v>5.6805713409575391</v>
      </c>
      <c r="MZ80" s="53">
        <f t="shared" si="23"/>
        <v>5.7457378259117702</v>
      </c>
      <c r="NA80" s="53">
        <f t="shared" si="23"/>
        <v>5.6805713409575391</v>
      </c>
      <c r="NB80" s="53">
        <f t="shared" si="23"/>
        <v>5.7457378259117702</v>
      </c>
      <c r="NC80" s="53">
        <f t="shared" si="23"/>
        <v>5.6805713409575391</v>
      </c>
      <c r="ND80" s="53">
        <f t="shared" si="23"/>
        <v>5.6805713409575391</v>
      </c>
      <c r="NE80" s="53">
        <f t="shared" si="23"/>
        <v>5.6805713409575391</v>
      </c>
      <c r="NF80" s="53">
        <f t="shared" si="23"/>
        <v>5.7457378259117702</v>
      </c>
      <c r="NG80" s="53">
        <f t="shared" si="23"/>
        <v>5.7457378259117702</v>
      </c>
      <c r="NH80" s="53">
        <f t="shared" si="23"/>
        <v>5.7457378259117702</v>
      </c>
      <c r="NI80" s="53">
        <f t="shared" si="23"/>
        <v>5.6805713409575391</v>
      </c>
      <c r="NJ80" s="53">
        <f t="shared" si="23"/>
        <v>6.1380325582191011</v>
      </c>
      <c r="NK80" s="53">
        <f t="shared" si="23"/>
        <v>5.6805713409575391</v>
      </c>
      <c r="NL80" s="53">
        <f t="shared" si="23"/>
        <v>5.6805713409575391</v>
      </c>
      <c r="NM80" s="53">
        <f t="shared" si="23"/>
        <v>5.7457378259117702</v>
      </c>
      <c r="NN80" s="53">
        <f t="shared" si="23"/>
        <v>5.7457378259117702</v>
      </c>
      <c r="NO80" s="53">
        <f t="shared" si="23"/>
        <v>5.7457378259117702</v>
      </c>
      <c r="NP80" s="53">
        <f t="shared" si="23"/>
        <v>5.6805713409575391</v>
      </c>
      <c r="NQ80" s="53">
        <f t="shared" si="23"/>
        <v>5.7457378259117702</v>
      </c>
      <c r="NR80" s="53">
        <f t="shared" si="23"/>
        <v>5.7457378259117702</v>
      </c>
      <c r="NS80" s="53">
        <f t="shared" si="23"/>
        <v>5.7457378259117702</v>
      </c>
      <c r="NT80" s="53">
        <f t="shared" si="23"/>
        <v>5.7457378259117702</v>
      </c>
      <c r="NU80" s="53">
        <f t="shared" si="23"/>
        <v>5.7457378259117702</v>
      </c>
      <c r="NV80" s="53">
        <f t="shared" si="23"/>
        <v>5.7457378259117702</v>
      </c>
      <c r="NW80" s="53">
        <f t="shared" si="20"/>
        <v>5.6805713409575391</v>
      </c>
      <c r="NX80" s="53">
        <f t="shared" si="20"/>
        <v>5.7457378259117702</v>
      </c>
      <c r="NY80" s="53">
        <f t="shared" ref="NY80:QJ84" si="29">IF(NY$68=1,NY10,NY43)</f>
        <v>5.6805713409575391</v>
      </c>
      <c r="NZ80" s="53">
        <f t="shared" si="29"/>
        <v>5.7457378259117702</v>
      </c>
      <c r="OA80" s="53">
        <f t="shared" si="29"/>
        <v>5.6805713409575391</v>
      </c>
      <c r="OB80" s="53">
        <f t="shared" si="29"/>
        <v>5.6805713409575391</v>
      </c>
      <c r="OC80" s="53">
        <f t="shared" si="29"/>
        <v>5.7457378259117702</v>
      </c>
      <c r="OD80" s="53">
        <f t="shared" si="29"/>
        <v>5.6805713409575391</v>
      </c>
      <c r="OE80" s="53">
        <f t="shared" si="29"/>
        <v>5.6805713409575391</v>
      </c>
      <c r="OF80" s="53">
        <f t="shared" si="29"/>
        <v>5.6805713409575391</v>
      </c>
      <c r="OG80" s="53">
        <f t="shared" si="29"/>
        <v>5.7457378259117702</v>
      </c>
      <c r="OH80" s="53">
        <f t="shared" si="29"/>
        <v>6.1380325582191011</v>
      </c>
      <c r="OI80" s="53">
        <f t="shared" si="29"/>
        <v>5.7457378259117702</v>
      </c>
      <c r="OJ80" s="53">
        <f t="shared" si="29"/>
        <v>5.7457378259117702</v>
      </c>
      <c r="OK80" s="53">
        <f t="shared" si="29"/>
        <v>6.1380325582191011</v>
      </c>
      <c r="OL80" s="53">
        <f t="shared" si="29"/>
        <v>5.7457378259117702</v>
      </c>
      <c r="OM80" s="53">
        <f t="shared" si="29"/>
        <v>5.9794970490472652</v>
      </c>
      <c r="ON80" s="53">
        <f t="shared" si="29"/>
        <v>5.6805713409575391</v>
      </c>
      <c r="OO80" s="53">
        <f t="shared" si="29"/>
        <v>5.6805713409575391</v>
      </c>
      <c r="OP80" s="53">
        <f t="shared" si="29"/>
        <v>5.6805713409575391</v>
      </c>
      <c r="OQ80" s="53">
        <f t="shared" si="29"/>
        <v>5.7457378259117702</v>
      </c>
      <c r="OR80" s="53">
        <f t="shared" si="29"/>
        <v>5.6805713409575391</v>
      </c>
      <c r="OS80" s="53">
        <f t="shared" si="29"/>
        <v>5.7457378259117702</v>
      </c>
      <c r="OT80" s="53">
        <f t="shared" si="29"/>
        <v>5.7457378259117702</v>
      </c>
      <c r="OU80" s="53">
        <f t="shared" si="29"/>
        <v>6.1380325582191011</v>
      </c>
      <c r="OV80" s="53">
        <f t="shared" si="29"/>
        <v>5.7457378259117702</v>
      </c>
      <c r="OW80" s="53">
        <f t="shared" si="29"/>
        <v>5.6805713409575391</v>
      </c>
      <c r="OX80" s="53">
        <f t="shared" si="29"/>
        <v>5.7457378259117702</v>
      </c>
      <c r="OY80" s="53">
        <f t="shared" si="29"/>
        <v>5.6805713409575391</v>
      </c>
      <c r="OZ80" s="53">
        <f t="shared" si="29"/>
        <v>5.7457378259117702</v>
      </c>
      <c r="PA80" s="53">
        <f t="shared" si="29"/>
        <v>6.1380325582191011</v>
      </c>
      <c r="PB80" s="53">
        <f t="shared" si="29"/>
        <v>5.7457378259117702</v>
      </c>
      <c r="PC80" s="53">
        <f t="shared" si="29"/>
        <v>5.7457378259117702</v>
      </c>
      <c r="PD80" s="53">
        <f t="shared" si="29"/>
        <v>5.6805713409575391</v>
      </c>
      <c r="PE80" s="53">
        <f t="shared" si="29"/>
        <v>6.1380325582191011</v>
      </c>
      <c r="PF80" s="53">
        <f t="shared" si="29"/>
        <v>5.7457378259117702</v>
      </c>
      <c r="PG80" s="53">
        <f t="shared" si="29"/>
        <v>5.6805713409575391</v>
      </c>
      <c r="PH80" s="53">
        <f t="shared" si="29"/>
        <v>5.6805713409575391</v>
      </c>
      <c r="PI80" s="53">
        <f t="shared" si="29"/>
        <v>5.6805713409575391</v>
      </c>
      <c r="PJ80" s="53">
        <f t="shared" si="29"/>
        <v>6.1380325582191011</v>
      </c>
      <c r="PK80" s="53">
        <f t="shared" si="29"/>
        <v>5.7457378259117702</v>
      </c>
      <c r="PL80" s="53">
        <f t="shared" si="29"/>
        <v>5.7457378259117702</v>
      </c>
      <c r="PM80" s="53">
        <f t="shared" si="29"/>
        <v>5.7457378259117702</v>
      </c>
      <c r="PN80" s="53">
        <f t="shared" si="29"/>
        <v>5.7457378259117702</v>
      </c>
      <c r="PO80" s="53">
        <f t="shared" si="29"/>
        <v>6.1380325582191011</v>
      </c>
      <c r="PP80" s="53">
        <f t="shared" si="29"/>
        <v>5.7457378259117702</v>
      </c>
      <c r="PQ80" s="53">
        <f t="shared" si="29"/>
        <v>5.6805713409575391</v>
      </c>
      <c r="PR80" s="53">
        <f t="shared" si="29"/>
        <v>5.6805713409575391</v>
      </c>
      <c r="PS80" s="53">
        <f t="shared" si="29"/>
        <v>5.6805713409575391</v>
      </c>
      <c r="PT80" s="53">
        <f t="shared" si="29"/>
        <v>5.6805713409575391</v>
      </c>
      <c r="PU80" s="53">
        <f t="shared" si="29"/>
        <v>5.6805713409575391</v>
      </c>
      <c r="PV80" s="53">
        <f t="shared" si="29"/>
        <v>5.6805713409575391</v>
      </c>
      <c r="PW80" s="53">
        <f t="shared" si="29"/>
        <v>5.7457378259117702</v>
      </c>
      <c r="PX80" s="53">
        <f t="shared" si="29"/>
        <v>5.7457378259117702</v>
      </c>
      <c r="PY80" s="53">
        <f t="shared" si="29"/>
        <v>5.6805713409575391</v>
      </c>
      <c r="PZ80" s="53">
        <f t="shared" si="29"/>
        <v>5.7457378259117702</v>
      </c>
      <c r="QA80" s="53">
        <f t="shared" si="29"/>
        <v>6.1380325582191011</v>
      </c>
      <c r="QB80" s="53">
        <f t="shared" si="29"/>
        <v>5.7457378259117702</v>
      </c>
      <c r="QC80" s="53">
        <f t="shared" si="29"/>
        <v>5.6805713409575391</v>
      </c>
      <c r="QD80" s="53">
        <f t="shared" si="29"/>
        <v>5.7457378259117702</v>
      </c>
      <c r="QE80" s="53">
        <f t="shared" si="29"/>
        <v>6.1380325582191011</v>
      </c>
      <c r="QF80" s="53">
        <f t="shared" si="29"/>
        <v>5.7457378259117702</v>
      </c>
      <c r="QG80" s="53">
        <f t="shared" si="29"/>
        <v>5.6805713409575391</v>
      </c>
      <c r="QH80" s="53">
        <f t="shared" si="29"/>
        <v>5.7457378259117702</v>
      </c>
      <c r="QI80" s="53">
        <f t="shared" si="29"/>
        <v>5.6805713409575391</v>
      </c>
      <c r="QJ80" s="53">
        <f t="shared" si="29"/>
        <v>5.7457378259117702</v>
      </c>
      <c r="QK80" s="53">
        <f t="shared" si="25"/>
        <v>5.8356437227670979</v>
      </c>
      <c r="QL80" s="53">
        <f t="shared" si="25"/>
        <v>5.6805713409575391</v>
      </c>
      <c r="QM80" s="53">
        <f t="shared" si="25"/>
        <v>5.7457378259117702</v>
      </c>
      <c r="QN80" s="53">
        <f t="shared" si="25"/>
        <v>6.1380325582191011</v>
      </c>
      <c r="QO80" s="53">
        <f t="shared" si="25"/>
        <v>5.6805713409575391</v>
      </c>
      <c r="QP80" s="53">
        <f t="shared" si="25"/>
        <v>5.7457378259117702</v>
      </c>
      <c r="QQ80" s="53">
        <f t="shared" si="25"/>
        <v>5.7457378259117702</v>
      </c>
      <c r="QR80" s="53">
        <f t="shared" si="25"/>
        <v>5.7457378259117702</v>
      </c>
      <c r="QS80" s="53">
        <f t="shared" si="25"/>
        <v>5.7457378259117702</v>
      </c>
      <c r="QT80" s="53">
        <f t="shared" si="25"/>
        <v>5.6805713409575391</v>
      </c>
      <c r="QU80" s="53">
        <f t="shared" si="25"/>
        <v>5.7457378259117702</v>
      </c>
      <c r="QV80" s="53">
        <f t="shared" si="25"/>
        <v>5.7457378259117702</v>
      </c>
      <c r="QW80" s="53">
        <f t="shared" si="25"/>
        <v>5.6805713409575391</v>
      </c>
      <c r="QX80" s="53">
        <f t="shared" si="25"/>
        <v>5.6805713409575391</v>
      </c>
      <c r="QY80" s="53">
        <f t="shared" si="25"/>
        <v>5.7457378259117702</v>
      </c>
      <c r="QZ80" s="53">
        <f t="shared" si="25"/>
        <v>5.7457378259117702</v>
      </c>
      <c r="RA80" s="53">
        <f t="shared" si="25"/>
        <v>5.7457378259117702</v>
      </c>
      <c r="RB80" s="53">
        <f t="shared" si="25"/>
        <v>5.6805713409575391</v>
      </c>
      <c r="RC80" s="53">
        <f t="shared" si="25"/>
        <v>5.7457378259117702</v>
      </c>
      <c r="RD80" s="53">
        <f t="shared" si="25"/>
        <v>5.7730432683069317</v>
      </c>
      <c r="RE80" s="53">
        <f t="shared" si="25"/>
        <v>5.7457378259117702</v>
      </c>
      <c r="RF80" s="53">
        <f t="shared" si="25"/>
        <v>6.1380325582191011</v>
      </c>
      <c r="RG80" s="53">
        <f t="shared" si="25"/>
        <v>5.7457378259117702</v>
      </c>
      <c r="RH80" s="53">
        <f t="shared" si="25"/>
        <v>6.1380325582191011</v>
      </c>
      <c r="RI80" s="53">
        <f t="shared" si="25"/>
        <v>5.7457378259117702</v>
      </c>
      <c r="RJ80" s="53">
        <f t="shared" si="25"/>
        <v>5.7457378259117702</v>
      </c>
      <c r="RK80" s="53">
        <f t="shared" si="25"/>
        <v>5.7457378259117702</v>
      </c>
      <c r="RL80" s="53">
        <f t="shared" si="25"/>
        <v>5.6805713409575391</v>
      </c>
      <c r="RM80" s="53">
        <f t="shared" si="25"/>
        <v>5.7457378259117702</v>
      </c>
      <c r="RN80" s="53">
        <f t="shared" si="25"/>
        <v>5.7457378259117702</v>
      </c>
      <c r="RO80" s="53">
        <f t="shared" si="25"/>
        <v>5.6805713409575391</v>
      </c>
      <c r="RP80" s="53">
        <f t="shared" si="25"/>
        <v>6.1380325582191011</v>
      </c>
      <c r="RQ80" s="53">
        <f t="shared" si="25"/>
        <v>6.1380325582191011</v>
      </c>
      <c r="RR80" s="53">
        <f t="shared" si="25"/>
        <v>5.6805713409575391</v>
      </c>
      <c r="RS80" s="53">
        <f t="shared" si="25"/>
        <v>5.7457378259117702</v>
      </c>
      <c r="RT80" s="53">
        <f t="shared" si="25"/>
        <v>5.7457378259117702</v>
      </c>
      <c r="RU80" s="53">
        <f t="shared" si="25"/>
        <v>5.7457378259117702</v>
      </c>
      <c r="RV80" s="53">
        <f t="shared" si="25"/>
        <v>5.7457378259117702</v>
      </c>
      <c r="RW80" s="53">
        <f t="shared" si="25"/>
        <v>6.1380325582191011</v>
      </c>
      <c r="RX80" s="53">
        <f t="shared" si="25"/>
        <v>5.7457378259117702</v>
      </c>
      <c r="RY80" s="53">
        <f t="shared" si="25"/>
        <v>5.6805713409575391</v>
      </c>
      <c r="RZ80" s="53">
        <f t="shared" si="25"/>
        <v>5.6805713409575391</v>
      </c>
      <c r="SA80" s="53">
        <f t="shared" si="25"/>
        <v>5.6805713409575391</v>
      </c>
      <c r="SB80" s="53">
        <f t="shared" si="25"/>
        <v>5.6805713409575391</v>
      </c>
      <c r="SC80" s="53">
        <f t="shared" si="25"/>
        <v>5.7457378259117702</v>
      </c>
      <c r="SD80" s="53">
        <f t="shared" si="25"/>
        <v>5.6805713409575391</v>
      </c>
      <c r="SE80" s="53">
        <f t="shared" si="25"/>
        <v>5.7457378259117702</v>
      </c>
      <c r="SF80" s="53">
        <f t="shared" si="25"/>
        <v>5.6805713409575391</v>
      </c>
      <c r="SG80" s="53">
        <f t="shared" si="25"/>
        <v>6.0118979081049151</v>
      </c>
    </row>
    <row r="81" spans="1:501" x14ac:dyDescent="0.35">
      <c r="A81" s="158">
        <v>2030</v>
      </c>
      <c r="B81" s="53">
        <f t="shared" si="8"/>
        <v>6.4449341861300562</v>
      </c>
      <c r="C81" s="53">
        <f t="shared" si="26"/>
        <v>5.7594681651375064</v>
      </c>
      <c r="D81" s="53">
        <f t="shared" si="26"/>
        <v>5.8255397401605462</v>
      </c>
      <c r="E81" s="53">
        <f t="shared" si="26"/>
        <v>5.8255397401605462</v>
      </c>
      <c r="F81" s="53">
        <f t="shared" si="26"/>
        <v>5.8255397401605462</v>
      </c>
      <c r="G81" s="53">
        <f t="shared" si="26"/>
        <v>6.4449341861300562</v>
      </c>
      <c r="H81" s="53">
        <f t="shared" si="26"/>
        <v>5.8255397401605462</v>
      </c>
      <c r="I81" s="53">
        <f t="shared" si="26"/>
        <v>5.7594681651375064</v>
      </c>
      <c r="J81" s="53">
        <f t="shared" si="26"/>
        <v>5.8255397401605462</v>
      </c>
      <c r="K81" s="53">
        <f t="shared" si="26"/>
        <v>6.4449341861300562</v>
      </c>
      <c r="L81" s="53">
        <f t="shared" si="26"/>
        <v>5.7594681651375064</v>
      </c>
      <c r="M81" s="53">
        <f t="shared" si="26"/>
        <v>5.7594681651375064</v>
      </c>
      <c r="N81" s="53">
        <f t="shared" si="26"/>
        <v>5.7594681651375064</v>
      </c>
      <c r="O81" s="53">
        <f t="shared" si="26"/>
        <v>5.8255397401605462</v>
      </c>
      <c r="P81" s="53">
        <f t="shared" si="26"/>
        <v>5.8255397401605462</v>
      </c>
      <c r="Q81" s="53">
        <f t="shared" si="26"/>
        <v>6.4449341861300562</v>
      </c>
      <c r="R81" s="53">
        <f t="shared" si="26"/>
        <v>5.8255397401605462</v>
      </c>
      <c r="S81" s="53">
        <f t="shared" si="26"/>
        <v>5.7594681651375064</v>
      </c>
      <c r="T81" s="53">
        <f t="shared" si="26"/>
        <v>6.4449341861300562</v>
      </c>
      <c r="U81" s="53">
        <f t="shared" si="26"/>
        <v>5.7594681651375064</v>
      </c>
      <c r="V81" s="53">
        <f t="shared" si="26"/>
        <v>5.8255397401605462</v>
      </c>
      <c r="W81" s="53">
        <f t="shared" si="26"/>
        <v>5.8255397401605462</v>
      </c>
      <c r="X81" s="53">
        <f t="shared" si="26"/>
        <v>5.8255397401605462</v>
      </c>
      <c r="Y81" s="53">
        <f t="shared" si="26"/>
        <v>5.8255397401605462</v>
      </c>
      <c r="Z81" s="53">
        <f t="shared" si="26"/>
        <v>5.7594681651375064</v>
      </c>
      <c r="AA81" s="53">
        <f t="shared" si="26"/>
        <v>5.8255397401605462</v>
      </c>
      <c r="AB81" s="53">
        <f t="shared" si="26"/>
        <v>5.8255397401605462</v>
      </c>
      <c r="AC81" s="53">
        <f t="shared" si="26"/>
        <v>5.8255397401605462</v>
      </c>
      <c r="AD81" s="53">
        <f t="shared" si="26"/>
        <v>5.7594681651375064</v>
      </c>
      <c r="AE81" s="53">
        <f t="shared" si="26"/>
        <v>5.8255397401605462</v>
      </c>
      <c r="AF81" s="53">
        <f t="shared" si="26"/>
        <v>5.8255397401605462</v>
      </c>
      <c r="AG81" s="53">
        <f t="shared" si="26"/>
        <v>5.8255397401605462</v>
      </c>
      <c r="AH81" s="53">
        <f t="shared" si="26"/>
        <v>6.4449341861300562</v>
      </c>
      <c r="AI81" s="53">
        <f t="shared" si="26"/>
        <v>5.7594681651375064</v>
      </c>
      <c r="AJ81" s="53">
        <f t="shared" si="26"/>
        <v>5.8255397401605462</v>
      </c>
      <c r="AK81" s="53">
        <f t="shared" si="26"/>
        <v>5.7594681651375064</v>
      </c>
      <c r="AL81" s="53">
        <f t="shared" si="26"/>
        <v>5.7594681651375064</v>
      </c>
      <c r="AM81" s="53">
        <f t="shared" si="26"/>
        <v>5.7594681651375064</v>
      </c>
      <c r="AN81" s="53">
        <f t="shared" si="26"/>
        <v>5.7594681651375064</v>
      </c>
      <c r="AO81" s="53">
        <f t="shared" si="26"/>
        <v>5.7594681651375064</v>
      </c>
      <c r="AP81" s="53">
        <f t="shared" si="26"/>
        <v>6.4449341861300562</v>
      </c>
      <c r="AQ81" s="53">
        <f t="shared" si="26"/>
        <v>5.8255397401605462</v>
      </c>
      <c r="AR81" s="53">
        <f t="shared" si="26"/>
        <v>5.7594681651375064</v>
      </c>
      <c r="AS81" s="53">
        <f t="shared" si="26"/>
        <v>5.7594681651375064</v>
      </c>
      <c r="AT81" s="53">
        <f t="shared" si="26"/>
        <v>6.4449341861300562</v>
      </c>
      <c r="AU81" s="53">
        <f t="shared" si="26"/>
        <v>5.7594681651375064</v>
      </c>
      <c r="AV81" s="53">
        <f t="shared" si="26"/>
        <v>6.4449341861300562</v>
      </c>
      <c r="AW81" s="53">
        <f t="shared" si="26"/>
        <v>5.8255397401605462</v>
      </c>
      <c r="AX81" s="53">
        <f t="shared" si="26"/>
        <v>5.8255397401605462</v>
      </c>
      <c r="AY81" s="53">
        <f t="shared" si="26"/>
        <v>5.8255397401605462</v>
      </c>
      <c r="AZ81" s="53">
        <f t="shared" si="26"/>
        <v>5.7594681651375064</v>
      </c>
      <c r="BA81" s="53">
        <f t="shared" si="26"/>
        <v>5.7594681651375064</v>
      </c>
      <c r="BB81" s="53">
        <f t="shared" si="26"/>
        <v>5.9868287100207169</v>
      </c>
      <c r="BC81" s="53">
        <f t="shared" si="26"/>
        <v>5.8255397401605462</v>
      </c>
      <c r="BD81" s="53">
        <f t="shared" si="26"/>
        <v>5.8255397401605462</v>
      </c>
      <c r="BE81" s="53">
        <f t="shared" si="26"/>
        <v>6.4449341861300562</v>
      </c>
      <c r="BF81" s="53">
        <f t="shared" si="26"/>
        <v>5.7594681651375064</v>
      </c>
      <c r="BG81" s="53">
        <f t="shared" si="26"/>
        <v>5.8255397401605462</v>
      </c>
      <c r="BH81" s="53">
        <f t="shared" si="26"/>
        <v>6.4449341861300562</v>
      </c>
      <c r="BI81" s="53">
        <f t="shared" si="26"/>
        <v>5.8255397401605462</v>
      </c>
      <c r="BJ81" s="53">
        <f t="shared" si="26"/>
        <v>6.4449341861300562</v>
      </c>
      <c r="BK81" s="53">
        <f t="shared" si="26"/>
        <v>5.7594681651375064</v>
      </c>
      <c r="BL81" s="53">
        <f t="shared" si="26"/>
        <v>5.7594681651375064</v>
      </c>
      <c r="BM81" s="53">
        <f t="shared" si="26"/>
        <v>5.8255397401605462</v>
      </c>
      <c r="BN81" s="53">
        <f t="shared" si="26"/>
        <v>6.4449341861300562</v>
      </c>
      <c r="BO81" s="53">
        <f t="shared" si="24"/>
        <v>5.8255397401605462</v>
      </c>
      <c r="BP81" s="53">
        <f t="shared" si="24"/>
        <v>5.8255397401605462</v>
      </c>
      <c r="BQ81" s="53">
        <f t="shared" si="24"/>
        <v>5.8255397401605462</v>
      </c>
      <c r="BR81" s="53">
        <f t="shared" si="24"/>
        <v>6.4449341861300562</v>
      </c>
      <c r="BS81" s="53">
        <f t="shared" si="24"/>
        <v>6.4449341861300562</v>
      </c>
      <c r="BT81" s="53">
        <f t="shared" si="24"/>
        <v>5.7594681651375064</v>
      </c>
      <c r="BU81" s="53">
        <f t="shared" si="24"/>
        <v>5.8255397401605462</v>
      </c>
      <c r="BV81" s="53">
        <f t="shared" si="24"/>
        <v>6.4449341861300562</v>
      </c>
      <c r="BW81" s="53">
        <f t="shared" si="24"/>
        <v>5.8255397401605462</v>
      </c>
      <c r="BX81" s="53">
        <f t="shared" si="24"/>
        <v>5.7594681651375064</v>
      </c>
      <c r="BY81" s="53">
        <f t="shared" si="24"/>
        <v>5.7594681651375064</v>
      </c>
      <c r="BZ81" s="53">
        <f t="shared" si="24"/>
        <v>6.4449341861300562</v>
      </c>
      <c r="CA81" s="53">
        <f t="shared" si="24"/>
        <v>5.8255397401605462</v>
      </c>
      <c r="CB81" s="53">
        <f t="shared" si="24"/>
        <v>5.7762511870544531</v>
      </c>
      <c r="CC81" s="53">
        <f t="shared" si="24"/>
        <v>5.8255397401605462</v>
      </c>
      <c r="CD81" s="53">
        <f t="shared" si="24"/>
        <v>5.8255397401605462</v>
      </c>
      <c r="CE81" s="53">
        <f t="shared" si="24"/>
        <v>5.8255397401605462</v>
      </c>
      <c r="CF81" s="53">
        <f t="shared" si="24"/>
        <v>5.8255397401605462</v>
      </c>
      <c r="CG81" s="53">
        <f t="shared" si="24"/>
        <v>5.7594681651375064</v>
      </c>
      <c r="CH81" s="53">
        <f t="shared" si="24"/>
        <v>5.7594681651375064</v>
      </c>
      <c r="CI81" s="53">
        <f t="shared" si="24"/>
        <v>5.8255397401605462</v>
      </c>
      <c r="CJ81" s="53">
        <f t="shared" si="24"/>
        <v>6.4449341861300562</v>
      </c>
      <c r="CK81" s="53">
        <f t="shared" si="24"/>
        <v>5.8255397401605462</v>
      </c>
      <c r="CL81" s="53">
        <f t="shared" si="24"/>
        <v>5.8255397401605462</v>
      </c>
      <c r="CM81" s="53">
        <f t="shared" si="24"/>
        <v>5.8255397401605462</v>
      </c>
      <c r="CN81" s="53">
        <f t="shared" si="24"/>
        <v>5.7594681651375064</v>
      </c>
      <c r="CO81" s="53">
        <f t="shared" si="24"/>
        <v>5.8255397401605462</v>
      </c>
      <c r="CP81" s="53">
        <f t="shared" si="24"/>
        <v>5.8255397401605462</v>
      </c>
      <c r="CQ81" s="53">
        <f t="shared" si="24"/>
        <v>5.7594681651375064</v>
      </c>
      <c r="CR81" s="53">
        <f t="shared" si="24"/>
        <v>5.8255397401605462</v>
      </c>
      <c r="CS81" s="53">
        <f t="shared" si="24"/>
        <v>5.8255397401605462</v>
      </c>
      <c r="CT81" s="53">
        <f t="shared" si="24"/>
        <v>5.7594681651375064</v>
      </c>
      <c r="CU81" s="53">
        <f t="shared" si="24"/>
        <v>5.8255397401605462</v>
      </c>
      <c r="CV81" s="53">
        <f t="shared" si="24"/>
        <v>5.8255397401605462</v>
      </c>
      <c r="CW81" s="53">
        <f t="shared" si="24"/>
        <v>5.7594681651375064</v>
      </c>
      <c r="CX81" s="53">
        <f t="shared" si="24"/>
        <v>5.7594681651375064</v>
      </c>
      <c r="CY81" s="53">
        <f t="shared" si="24"/>
        <v>5.8255397401605462</v>
      </c>
      <c r="CZ81" s="53">
        <f t="shared" si="24"/>
        <v>5.7594681651375064</v>
      </c>
      <c r="DA81" s="53">
        <f t="shared" si="24"/>
        <v>5.8255397401605462</v>
      </c>
      <c r="DB81" s="53">
        <f t="shared" si="24"/>
        <v>5.8255397401605462</v>
      </c>
      <c r="DC81" s="53">
        <f t="shared" si="24"/>
        <v>5.7594681651375064</v>
      </c>
      <c r="DD81" s="53">
        <f t="shared" si="24"/>
        <v>6.4449341861300562</v>
      </c>
      <c r="DE81" s="53">
        <f t="shared" si="24"/>
        <v>5.8255397401605462</v>
      </c>
      <c r="DF81" s="53">
        <f t="shared" si="24"/>
        <v>5.7594681651375064</v>
      </c>
      <c r="DG81" s="53">
        <f t="shared" si="24"/>
        <v>5.7594681651375064</v>
      </c>
      <c r="DH81" s="53">
        <f t="shared" si="24"/>
        <v>5.7594681651375064</v>
      </c>
      <c r="DI81" s="53">
        <f t="shared" si="24"/>
        <v>5.8255397401605462</v>
      </c>
      <c r="DJ81" s="53">
        <f t="shared" si="24"/>
        <v>5.8255397401605462</v>
      </c>
      <c r="DK81" s="53">
        <f t="shared" si="24"/>
        <v>5.7594681651375064</v>
      </c>
      <c r="DL81" s="53">
        <f t="shared" si="24"/>
        <v>5.7594681651375064</v>
      </c>
      <c r="DM81" s="53">
        <f t="shared" si="24"/>
        <v>5.8255397401605462</v>
      </c>
      <c r="DN81" s="53">
        <f t="shared" si="24"/>
        <v>5.8255397401605462</v>
      </c>
      <c r="DO81" s="53">
        <f t="shared" si="24"/>
        <v>5.7594681651375064</v>
      </c>
      <c r="DP81" s="53">
        <f t="shared" si="24"/>
        <v>5.7594681651375064</v>
      </c>
      <c r="DQ81" s="53">
        <f t="shared" si="24"/>
        <v>5.7594681651375064</v>
      </c>
      <c r="DR81" s="53">
        <f t="shared" si="24"/>
        <v>6.4449341861300562</v>
      </c>
      <c r="DS81" s="53">
        <f t="shared" si="24"/>
        <v>6.4449341861300562</v>
      </c>
      <c r="DT81" s="53">
        <f t="shared" si="24"/>
        <v>5.8255397401605462</v>
      </c>
      <c r="DU81" s="53">
        <f t="shared" si="24"/>
        <v>5.8255397401605462</v>
      </c>
      <c r="DV81" s="53">
        <f t="shared" si="24"/>
        <v>5.8255397401605462</v>
      </c>
      <c r="DW81" s="53">
        <f t="shared" si="24"/>
        <v>5.7594681651375064</v>
      </c>
      <c r="DX81" s="53">
        <f t="shared" si="24"/>
        <v>6.4449341861300562</v>
      </c>
      <c r="DY81" s="53">
        <f t="shared" si="24"/>
        <v>5.8255397401605462</v>
      </c>
      <c r="DZ81" s="53">
        <f t="shared" si="21"/>
        <v>5.8255397401605462</v>
      </c>
      <c r="EA81" s="53">
        <f t="shared" ref="EA81:GL84" si="30">IF(EA$68=1,EA11,EA44)</f>
        <v>6.4449341861300562</v>
      </c>
      <c r="EB81" s="53">
        <f t="shared" si="30"/>
        <v>5.7594681651375064</v>
      </c>
      <c r="EC81" s="53">
        <f t="shared" si="30"/>
        <v>6.4449341861300562</v>
      </c>
      <c r="ED81" s="53">
        <f t="shared" si="30"/>
        <v>5.8255397401605462</v>
      </c>
      <c r="EE81" s="53">
        <f t="shared" si="30"/>
        <v>5.8255397401605462</v>
      </c>
      <c r="EF81" s="53">
        <f t="shared" si="30"/>
        <v>5.7594681651375064</v>
      </c>
      <c r="EG81" s="53">
        <f t="shared" si="30"/>
        <v>5.7594681651375064</v>
      </c>
      <c r="EH81" s="53">
        <f t="shared" si="30"/>
        <v>5.7594681651375064</v>
      </c>
      <c r="EI81" s="53">
        <f t="shared" si="30"/>
        <v>5.8255397401605462</v>
      </c>
      <c r="EJ81" s="53">
        <f t="shared" si="30"/>
        <v>5.8255397401605462</v>
      </c>
      <c r="EK81" s="53">
        <f t="shared" si="30"/>
        <v>5.8255397401605462</v>
      </c>
      <c r="EL81" s="53">
        <f t="shared" si="30"/>
        <v>5.8255397401605462</v>
      </c>
      <c r="EM81" s="53">
        <f t="shared" si="30"/>
        <v>5.7594681651375064</v>
      </c>
      <c r="EN81" s="53">
        <f t="shared" si="30"/>
        <v>5.7594681651375064</v>
      </c>
      <c r="EO81" s="53">
        <f t="shared" si="30"/>
        <v>5.8255397401605462</v>
      </c>
      <c r="EP81" s="53">
        <f t="shared" si="30"/>
        <v>5.7594681651375064</v>
      </c>
      <c r="EQ81" s="53">
        <f t="shared" si="30"/>
        <v>5.8255397401605462</v>
      </c>
      <c r="ER81" s="53">
        <f t="shared" si="30"/>
        <v>5.8255397401605462</v>
      </c>
      <c r="ES81" s="53">
        <f t="shared" si="30"/>
        <v>5.7594681651375064</v>
      </c>
      <c r="ET81" s="53">
        <f t="shared" si="30"/>
        <v>5.7594681651375064</v>
      </c>
      <c r="EU81" s="53">
        <f t="shared" si="30"/>
        <v>5.8255397401605462</v>
      </c>
      <c r="EV81" s="53">
        <f t="shared" si="30"/>
        <v>6.4449341861300562</v>
      </c>
      <c r="EW81" s="53">
        <f t="shared" si="30"/>
        <v>5.8255397401605462</v>
      </c>
      <c r="EX81" s="53">
        <f t="shared" si="30"/>
        <v>5.8255397401605462</v>
      </c>
      <c r="EY81" s="53">
        <f t="shared" si="30"/>
        <v>5.8255397401605462</v>
      </c>
      <c r="EZ81" s="53">
        <f t="shared" si="30"/>
        <v>5.8255397401605462</v>
      </c>
      <c r="FA81" s="53">
        <f t="shared" si="30"/>
        <v>5.7594681651375064</v>
      </c>
      <c r="FB81" s="53">
        <f t="shared" si="30"/>
        <v>5.8255397401605462</v>
      </c>
      <c r="FC81" s="53">
        <f t="shared" si="30"/>
        <v>6.4449341861300562</v>
      </c>
      <c r="FD81" s="53">
        <f t="shared" si="30"/>
        <v>5.8255397401605462</v>
      </c>
      <c r="FE81" s="53">
        <f t="shared" si="30"/>
        <v>6.2145358732461835</v>
      </c>
      <c r="FF81" s="53">
        <f t="shared" si="30"/>
        <v>6.4191196558605386</v>
      </c>
      <c r="FG81" s="53">
        <f t="shared" si="30"/>
        <v>5.7594681651375064</v>
      </c>
      <c r="FH81" s="53">
        <f t="shared" si="30"/>
        <v>5.7594681651375064</v>
      </c>
      <c r="FI81" s="53">
        <f t="shared" si="30"/>
        <v>5.7594681651375064</v>
      </c>
      <c r="FJ81" s="53">
        <f t="shared" si="30"/>
        <v>5.8255397401605462</v>
      </c>
      <c r="FK81" s="53">
        <f t="shared" si="30"/>
        <v>5.8255397401605462</v>
      </c>
      <c r="FL81" s="53">
        <f t="shared" si="30"/>
        <v>6.4449341861300562</v>
      </c>
      <c r="FM81" s="53">
        <f t="shared" si="30"/>
        <v>5.7594681651375064</v>
      </c>
      <c r="FN81" s="53">
        <f t="shared" si="30"/>
        <v>5.7594681651375064</v>
      </c>
      <c r="FO81" s="53">
        <f t="shared" si="30"/>
        <v>6.4449341861300562</v>
      </c>
      <c r="FP81" s="53">
        <f t="shared" si="30"/>
        <v>5.7594681651375064</v>
      </c>
      <c r="FQ81" s="53">
        <f t="shared" si="30"/>
        <v>5.8255397401605462</v>
      </c>
      <c r="FR81" s="53">
        <f t="shared" si="30"/>
        <v>5.8255397401605462</v>
      </c>
      <c r="FS81" s="53">
        <f t="shared" si="30"/>
        <v>6.4449341861300562</v>
      </c>
      <c r="FT81" s="53">
        <f t="shared" si="30"/>
        <v>5.7594681651375064</v>
      </c>
      <c r="FU81" s="53">
        <f t="shared" si="30"/>
        <v>6.4449341861300562</v>
      </c>
      <c r="FV81" s="53">
        <f t="shared" si="30"/>
        <v>5.7594681651375064</v>
      </c>
      <c r="FW81" s="53">
        <f t="shared" si="30"/>
        <v>5.7594681651375064</v>
      </c>
      <c r="FX81" s="53">
        <f t="shared" si="30"/>
        <v>6.2663008822515049</v>
      </c>
      <c r="FY81" s="53">
        <f t="shared" si="30"/>
        <v>5.7594681651375064</v>
      </c>
      <c r="FZ81" s="53">
        <f t="shared" si="30"/>
        <v>5.7594681651375064</v>
      </c>
      <c r="GA81" s="53">
        <f t="shared" si="30"/>
        <v>5.7594681651375064</v>
      </c>
      <c r="GB81" s="53">
        <f t="shared" si="30"/>
        <v>6.4449341861300562</v>
      </c>
      <c r="GC81" s="53">
        <f t="shared" si="30"/>
        <v>6.4449341861300562</v>
      </c>
      <c r="GD81" s="53">
        <f t="shared" si="30"/>
        <v>5.8255397401605462</v>
      </c>
      <c r="GE81" s="53">
        <f t="shared" si="30"/>
        <v>5.8255397401605462</v>
      </c>
      <c r="GF81" s="53">
        <f t="shared" si="30"/>
        <v>5.7594681651375064</v>
      </c>
      <c r="GG81" s="53">
        <f t="shared" si="30"/>
        <v>5.8255397401605462</v>
      </c>
      <c r="GH81" s="53">
        <f t="shared" si="30"/>
        <v>5.7594681651375064</v>
      </c>
      <c r="GI81" s="53">
        <f t="shared" si="30"/>
        <v>5.8255397401605462</v>
      </c>
      <c r="GJ81" s="53">
        <f t="shared" si="30"/>
        <v>5.7594681651375064</v>
      </c>
      <c r="GK81" s="53">
        <f t="shared" si="30"/>
        <v>5.7594681651375064</v>
      </c>
      <c r="GL81" s="53">
        <f t="shared" si="30"/>
        <v>5.7594681651375064</v>
      </c>
      <c r="GM81" s="53">
        <f t="shared" si="27"/>
        <v>5.7594681651375064</v>
      </c>
      <c r="GN81" s="53">
        <f t="shared" si="27"/>
        <v>5.8255397401605462</v>
      </c>
      <c r="GO81" s="53">
        <f t="shared" si="22"/>
        <v>5.7594681651375064</v>
      </c>
      <c r="GP81" s="53">
        <f t="shared" ref="GP81:JA94" si="31">IF(GP$68=1,GP11,GP44)</f>
        <v>6.4449341861300562</v>
      </c>
      <c r="GQ81" s="53">
        <f t="shared" si="31"/>
        <v>5.7594681651375064</v>
      </c>
      <c r="GR81" s="53">
        <f t="shared" si="31"/>
        <v>5.8255397401605462</v>
      </c>
      <c r="GS81" s="53">
        <f t="shared" si="31"/>
        <v>5.8255397401605462</v>
      </c>
      <c r="GT81" s="53">
        <f t="shared" si="31"/>
        <v>5.8255397401605462</v>
      </c>
      <c r="GU81" s="53">
        <f t="shared" si="31"/>
        <v>5.7594681651375064</v>
      </c>
      <c r="GV81" s="53">
        <f t="shared" si="31"/>
        <v>5.8255397401605462</v>
      </c>
      <c r="GW81" s="53">
        <f t="shared" si="31"/>
        <v>5.8255397401605462</v>
      </c>
      <c r="GX81" s="53">
        <f t="shared" si="31"/>
        <v>5.7594681651375064</v>
      </c>
      <c r="GY81" s="53">
        <f t="shared" si="31"/>
        <v>5.8255397401605462</v>
      </c>
      <c r="GZ81" s="53">
        <f t="shared" si="31"/>
        <v>5.8255397401605462</v>
      </c>
      <c r="HA81" s="53">
        <f t="shared" si="31"/>
        <v>5.8255397401605462</v>
      </c>
      <c r="HB81" s="53">
        <f t="shared" si="31"/>
        <v>5.8255397401605462</v>
      </c>
      <c r="HC81" s="53">
        <f t="shared" si="31"/>
        <v>5.8255397401605462</v>
      </c>
      <c r="HD81" s="53">
        <f t="shared" si="31"/>
        <v>5.8255397401605462</v>
      </c>
      <c r="HE81" s="53">
        <f t="shared" si="31"/>
        <v>5.7594681651375064</v>
      </c>
      <c r="HF81" s="53">
        <f t="shared" si="31"/>
        <v>5.8255397401605462</v>
      </c>
      <c r="HG81" s="53">
        <f t="shared" si="31"/>
        <v>5.7594681651375064</v>
      </c>
      <c r="HH81" s="53">
        <f t="shared" si="31"/>
        <v>5.7594681651375064</v>
      </c>
      <c r="HI81" s="53">
        <f t="shared" si="31"/>
        <v>6.4449341861300562</v>
      </c>
      <c r="HJ81" s="53">
        <f t="shared" si="31"/>
        <v>5.7594681651375064</v>
      </c>
      <c r="HK81" s="53">
        <f t="shared" si="31"/>
        <v>5.8255397401605462</v>
      </c>
      <c r="HL81" s="53">
        <f t="shared" si="31"/>
        <v>5.7594681651375064</v>
      </c>
      <c r="HM81" s="53">
        <f t="shared" si="31"/>
        <v>5.8255397401605462</v>
      </c>
      <c r="HN81" s="53">
        <f t="shared" si="31"/>
        <v>5.7594681651375064</v>
      </c>
      <c r="HO81" s="53">
        <f t="shared" si="31"/>
        <v>6.4449341861300562</v>
      </c>
      <c r="HP81" s="53">
        <f t="shared" si="31"/>
        <v>5.8255397401605462</v>
      </c>
      <c r="HQ81" s="53">
        <f t="shared" si="31"/>
        <v>5.8255397401605462</v>
      </c>
      <c r="HR81" s="53">
        <f t="shared" si="31"/>
        <v>5.8255397401605462</v>
      </c>
      <c r="HS81" s="53">
        <f t="shared" si="31"/>
        <v>5.8255397401605462</v>
      </c>
      <c r="HT81" s="53">
        <f t="shared" si="31"/>
        <v>5.8255397401605462</v>
      </c>
      <c r="HU81" s="53">
        <f t="shared" si="31"/>
        <v>5.8255397401605462</v>
      </c>
      <c r="HV81" s="53">
        <f t="shared" si="31"/>
        <v>5.8255397401605462</v>
      </c>
      <c r="HW81" s="53">
        <f t="shared" si="31"/>
        <v>5.8255397401605462</v>
      </c>
      <c r="HX81" s="53">
        <f t="shared" si="31"/>
        <v>6.4449341861300562</v>
      </c>
      <c r="HY81" s="53">
        <f t="shared" si="31"/>
        <v>5.7594681651375064</v>
      </c>
      <c r="HZ81" s="53">
        <f t="shared" si="31"/>
        <v>6.4449341861300562</v>
      </c>
      <c r="IA81" s="53">
        <f t="shared" si="31"/>
        <v>5.7594681651375064</v>
      </c>
      <c r="IB81" s="53">
        <f t="shared" si="31"/>
        <v>5.8255397401605462</v>
      </c>
      <c r="IC81" s="53">
        <f t="shared" si="31"/>
        <v>5.8255397401605462</v>
      </c>
      <c r="ID81" s="53">
        <f t="shared" si="31"/>
        <v>5.8255397401605462</v>
      </c>
      <c r="IE81" s="53">
        <f t="shared" si="31"/>
        <v>5.8255397401605462</v>
      </c>
      <c r="IF81" s="53">
        <f t="shared" si="31"/>
        <v>5.8255397401605462</v>
      </c>
      <c r="IG81" s="53">
        <f t="shared" si="31"/>
        <v>5.7594681651375064</v>
      </c>
      <c r="IH81" s="53">
        <f t="shared" si="31"/>
        <v>6.4449341861300562</v>
      </c>
      <c r="II81" s="53">
        <f t="shared" si="31"/>
        <v>5.7594681651375064</v>
      </c>
      <c r="IJ81" s="53">
        <f t="shared" si="31"/>
        <v>5.7594681651375064</v>
      </c>
      <c r="IK81" s="53">
        <f t="shared" si="31"/>
        <v>5.8255397401605462</v>
      </c>
      <c r="IL81" s="53">
        <f t="shared" si="31"/>
        <v>5.8255397401605462</v>
      </c>
      <c r="IM81" s="53">
        <f t="shared" si="31"/>
        <v>5.8255397401605462</v>
      </c>
      <c r="IN81" s="53">
        <f t="shared" si="31"/>
        <v>6.4449341861300562</v>
      </c>
      <c r="IO81" s="53">
        <f t="shared" si="31"/>
        <v>6.4449341861300562</v>
      </c>
      <c r="IP81" s="53">
        <f t="shared" si="31"/>
        <v>5.8255397401605462</v>
      </c>
      <c r="IQ81" s="53">
        <f t="shared" si="31"/>
        <v>5.8255397401605462</v>
      </c>
      <c r="IR81" s="53">
        <f t="shared" si="31"/>
        <v>5.8255397401605462</v>
      </c>
      <c r="IS81" s="53">
        <f t="shared" si="31"/>
        <v>6.4449341861300562</v>
      </c>
      <c r="IT81" s="53">
        <f t="shared" si="31"/>
        <v>5.8255397401605462</v>
      </c>
      <c r="IU81" s="53">
        <f t="shared" si="31"/>
        <v>5.8255397401605462</v>
      </c>
      <c r="IV81" s="53">
        <f t="shared" si="31"/>
        <v>6.4449341861300562</v>
      </c>
      <c r="IW81" s="53">
        <f t="shared" si="31"/>
        <v>6.4449341861300562</v>
      </c>
      <c r="IX81" s="53">
        <f t="shared" si="31"/>
        <v>5.7594681651375064</v>
      </c>
      <c r="IY81" s="53">
        <f t="shared" si="31"/>
        <v>5.8255397401605462</v>
      </c>
      <c r="IZ81" s="53">
        <f t="shared" si="31"/>
        <v>5.7594681651375064</v>
      </c>
      <c r="JA81" s="53">
        <f t="shared" si="31"/>
        <v>6.4449341861300562</v>
      </c>
      <c r="JB81" s="53">
        <f t="shared" si="28"/>
        <v>5.7594681651375064</v>
      </c>
      <c r="JC81" s="53">
        <f t="shared" si="28"/>
        <v>5.8255397401605462</v>
      </c>
      <c r="JD81" s="53">
        <f t="shared" si="28"/>
        <v>6.4449341861300562</v>
      </c>
      <c r="JE81" s="53">
        <f t="shared" si="28"/>
        <v>6.4449341861300562</v>
      </c>
      <c r="JF81" s="53">
        <f t="shared" si="28"/>
        <v>5.8255397401605462</v>
      </c>
      <c r="JG81" s="53">
        <f t="shared" si="28"/>
        <v>5.7594681651375064</v>
      </c>
      <c r="JH81" s="53">
        <f t="shared" si="28"/>
        <v>5.7594681651375064</v>
      </c>
      <c r="JI81" s="53">
        <f t="shared" si="28"/>
        <v>6.4449341861300562</v>
      </c>
      <c r="JJ81" s="53">
        <f t="shared" si="28"/>
        <v>5.8255397401605462</v>
      </c>
      <c r="JK81" s="53">
        <f t="shared" si="28"/>
        <v>5.8255397401605462</v>
      </c>
      <c r="JL81" s="53">
        <f t="shared" si="28"/>
        <v>5.8255397401605462</v>
      </c>
      <c r="JM81" s="53">
        <f t="shared" si="28"/>
        <v>5.8255397401605462</v>
      </c>
      <c r="JN81" s="53">
        <f t="shared" si="28"/>
        <v>5.7594681651375064</v>
      </c>
      <c r="JO81" s="53">
        <f t="shared" si="28"/>
        <v>5.7594681651375064</v>
      </c>
      <c r="JP81" s="53">
        <f t="shared" si="28"/>
        <v>5.8255397401605462</v>
      </c>
      <c r="JQ81" s="53">
        <f t="shared" si="28"/>
        <v>5.8255397401605462</v>
      </c>
      <c r="JR81" s="53">
        <f t="shared" si="28"/>
        <v>5.7594681651375064</v>
      </c>
      <c r="JS81" s="53">
        <f t="shared" si="28"/>
        <v>5.8255397401605462</v>
      </c>
      <c r="JT81" s="53">
        <f t="shared" si="28"/>
        <v>5.8255397401605462</v>
      </c>
      <c r="JU81" s="53">
        <f t="shared" si="28"/>
        <v>5.8255397401605462</v>
      </c>
      <c r="JV81" s="53">
        <f t="shared" si="28"/>
        <v>5.7594681651375064</v>
      </c>
      <c r="JW81" s="53">
        <f t="shared" si="28"/>
        <v>5.8255397401605462</v>
      </c>
      <c r="JX81" s="53">
        <f t="shared" si="28"/>
        <v>5.8255397401605462</v>
      </c>
      <c r="JY81" s="53">
        <f t="shared" si="28"/>
        <v>5.8255397401605462</v>
      </c>
      <c r="JZ81" s="53">
        <f t="shared" si="28"/>
        <v>5.7594681651375064</v>
      </c>
      <c r="KA81" s="53">
        <f t="shared" si="28"/>
        <v>5.7594681651375064</v>
      </c>
      <c r="KB81" s="53">
        <f t="shared" si="28"/>
        <v>5.8255397401605462</v>
      </c>
      <c r="KC81" s="53">
        <f t="shared" si="28"/>
        <v>5.7594681651375064</v>
      </c>
      <c r="KD81" s="53">
        <f t="shared" si="28"/>
        <v>5.7594681651375064</v>
      </c>
      <c r="KE81" s="53">
        <f t="shared" si="28"/>
        <v>5.7594681651375064</v>
      </c>
      <c r="KF81" s="53">
        <f t="shared" si="28"/>
        <v>5.8255397401605462</v>
      </c>
      <c r="KG81" s="53">
        <f t="shared" si="28"/>
        <v>6.4449341861300562</v>
      </c>
      <c r="KH81" s="53">
        <f t="shared" si="28"/>
        <v>5.8255397401605462</v>
      </c>
      <c r="KI81" s="53">
        <f t="shared" si="28"/>
        <v>6.4449341861300562</v>
      </c>
      <c r="KJ81" s="53">
        <f t="shared" si="28"/>
        <v>5.8255397401605462</v>
      </c>
      <c r="KK81" s="53">
        <f t="shared" si="28"/>
        <v>5.7594681651375064</v>
      </c>
      <c r="KL81" s="53">
        <f t="shared" si="28"/>
        <v>5.8255397401605462</v>
      </c>
      <c r="KM81" s="53">
        <f t="shared" si="28"/>
        <v>5.8255397401605462</v>
      </c>
      <c r="KN81" s="53">
        <f t="shared" si="28"/>
        <v>5.8255397401605462</v>
      </c>
      <c r="KO81" s="53">
        <f t="shared" si="28"/>
        <v>5.7594681651375064</v>
      </c>
      <c r="KP81" s="53">
        <f t="shared" si="28"/>
        <v>5.8255397401605462</v>
      </c>
      <c r="KQ81" s="53">
        <f t="shared" si="28"/>
        <v>5.7594681651375064</v>
      </c>
      <c r="KR81" s="53">
        <f t="shared" si="28"/>
        <v>5.8255397401605462</v>
      </c>
      <c r="KS81" s="53">
        <f t="shared" si="28"/>
        <v>6.4449341861300562</v>
      </c>
      <c r="KT81" s="53">
        <f t="shared" si="28"/>
        <v>5.7594681651375064</v>
      </c>
      <c r="KU81" s="53">
        <f t="shared" si="28"/>
        <v>5.8255397401605462</v>
      </c>
      <c r="KV81" s="53">
        <f t="shared" si="28"/>
        <v>5.8255397401605462</v>
      </c>
      <c r="KW81" s="53">
        <f t="shared" si="28"/>
        <v>5.7594681651375064</v>
      </c>
      <c r="KX81" s="53">
        <f t="shared" si="28"/>
        <v>5.7594681651375064</v>
      </c>
      <c r="KY81" s="53">
        <f t="shared" si="28"/>
        <v>6.4449341861300562</v>
      </c>
      <c r="KZ81" s="53">
        <f t="shared" si="28"/>
        <v>5.7594681651375064</v>
      </c>
      <c r="LA81" s="53">
        <f t="shared" si="28"/>
        <v>6.4449341861300562</v>
      </c>
      <c r="LB81" s="53">
        <f t="shared" si="28"/>
        <v>5.8255397401605462</v>
      </c>
      <c r="LC81" s="53">
        <f t="shared" si="28"/>
        <v>6.0540987171439946</v>
      </c>
      <c r="LD81" s="53">
        <f t="shared" si="28"/>
        <v>5.8255397401605462</v>
      </c>
      <c r="LE81" s="53">
        <f t="shared" si="28"/>
        <v>5.8255397401605462</v>
      </c>
      <c r="LF81" s="53">
        <f t="shared" si="28"/>
        <v>6.3075995350055445</v>
      </c>
      <c r="LG81" s="53">
        <f t="shared" si="28"/>
        <v>5.7594681651375064</v>
      </c>
      <c r="LH81" s="53">
        <f t="shared" si="28"/>
        <v>6.4449341861300562</v>
      </c>
      <c r="LI81" s="53">
        <f t="shared" si="28"/>
        <v>5.7594681651375064</v>
      </c>
      <c r="LJ81" s="53">
        <f t="shared" si="28"/>
        <v>5.8255397401605462</v>
      </c>
      <c r="LK81" s="53">
        <f t="shared" si="28"/>
        <v>5.8255397401605462</v>
      </c>
      <c r="LL81" s="53">
        <f t="shared" si="28"/>
        <v>5.9555471839779219</v>
      </c>
      <c r="LM81" s="53">
        <f t="shared" si="23"/>
        <v>5.7594681651375064</v>
      </c>
      <c r="LN81" s="53">
        <f t="shared" ref="LN81:NY85" si="32">IF(LN$68=1,LN11,LN44)</f>
        <v>5.7594681651375064</v>
      </c>
      <c r="LO81" s="53">
        <f t="shared" si="32"/>
        <v>5.7594681651375064</v>
      </c>
      <c r="LP81" s="53">
        <f t="shared" si="32"/>
        <v>5.7594681651375064</v>
      </c>
      <c r="LQ81" s="53">
        <f t="shared" si="32"/>
        <v>6.1018862975040085</v>
      </c>
      <c r="LR81" s="53">
        <f t="shared" si="32"/>
        <v>5.8255397401605462</v>
      </c>
      <c r="LS81" s="53">
        <f t="shared" si="32"/>
        <v>5.7594681651375064</v>
      </c>
      <c r="LT81" s="53">
        <f t="shared" si="32"/>
        <v>5.7594681651375064</v>
      </c>
      <c r="LU81" s="53">
        <f t="shared" si="32"/>
        <v>5.8255397401605462</v>
      </c>
      <c r="LV81" s="53">
        <f t="shared" si="32"/>
        <v>5.8255397401605462</v>
      </c>
      <c r="LW81" s="53">
        <f t="shared" si="32"/>
        <v>5.7594681651375064</v>
      </c>
      <c r="LX81" s="53">
        <f t="shared" si="32"/>
        <v>5.8255397401605462</v>
      </c>
      <c r="LY81" s="53">
        <f t="shared" si="32"/>
        <v>5.8255397401605462</v>
      </c>
      <c r="LZ81" s="53">
        <f t="shared" si="32"/>
        <v>5.7594681651375064</v>
      </c>
      <c r="MA81" s="53">
        <f t="shared" si="32"/>
        <v>5.8255397401605462</v>
      </c>
      <c r="MB81" s="53">
        <f t="shared" si="32"/>
        <v>5.8255397401605462</v>
      </c>
      <c r="MC81" s="53">
        <f t="shared" si="32"/>
        <v>5.7594681651375064</v>
      </c>
      <c r="MD81" s="53">
        <f t="shared" si="32"/>
        <v>5.8255397401605462</v>
      </c>
      <c r="ME81" s="53">
        <f t="shared" si="32"/>
        <v>5.7594681651375064</v>
      </c>
      <c r="MF81" s="53">
        <f t="shared" si="32"/>
        <v>5.8255397401605462</v>
      </c>
      <c r="MG81" s="53">
        <f t="shared" si="32"/>
        <v>5.7594681651375064</v>
      </c>
      <c r="MH81" s="53">
        <f t="shared" si="32"/>
        <v>5.8255397401605462</v>
      </c>
      <c r="MI81" s="53">
        <f t="shared" si="32"/>
        <v>6.4449341861300562</v>
      </c>
      <c r="MJ81" s="53">
        <f t="shared" si="32"/>
        <v>5.7594681651375064</v>
      </c>
      <c r="MK81" s="53">
        <f t="shared" si="32"/>
        <v>5.7594681651375064</v>
      </c>
      <c r="ML81" s="53">
        <f t="shared" si="32"/>
        <v>5.8255397401605462</v>
      </c>
      <c r="MM81" s="53">
        <f t="shared" si="32"/>
        <v>6.4449341861300562</v>
      </c>
      <c r="MN81" s="53">
        <f t="shared" si="32"/>
        <v>5.8255397401605462</v>
      </c>
      <c r="MO81" s="53">
        <f t="shared" si="32"/>
        <v>5.8255397401605462</v>
      </c>
      <c r="MP81" s="53">
        <f t="shared" si="32"/>
        <v>6.4449341861300562</v>
      </c>
      <c r="MQ81" s="53">
        <f t="shared" si="32"/>
        <v>6.4449341861300562</v>
      </c>
      <c r="MR81" s="53">
        <f t="shared" si="32"/>
        <v>6.4449341861300562</v>
      </c>
      <c r="MS81" s="53">
        <f t="shared" si="32"/>
        <v>5.8255397401605462</v>
      </c>
      <c r="MT81" s="53">
        <f t="shared" si="32"/>
        <v>6.0963331204335702</v>
      </c>
      <c r="MU81" s="53">
        <f t="shared" si="32"/>
        <v>6.4449341861300562</v>
      </c>
      <c r="MV81" s="53">
        <f t="shared" si="32"/>
        <v>5.8255397401605462</v>
      </c>
      <c r="MW81" s="53">
        <f t="shared" si="32"/>
        <v>5.8255397401605462</v>
      </c>
      <c r="MX81" s="53">
        <f t="shared" si="32"/>
        <v>5.8255397401605462</v>
      </c>
      <c r="MY81" s="53">
        <f t="shared" si="32"/>
        <v>5.7594681651375064</v>
      </c>
      <c r="MZ81" s="53">
        <f t="shared" si="32"/>
        <v>5.8255397401605462</v>
      </c>
      <c r="NA81" s="53">
        <f t="shared" si="32"/>
        <v>5.7594681651375064</v>
      </c>
      <c r="NB81" s="53">
        <f t="shared" si="32"/>
        <v>5.8255397401605462</v>
      </c>
      <c r="NC81" s="53">
        <f t="shared" si="32"/>
        <v>5.7594681651375064</v>
      </c>
      <c r="ND81" s="53">
        <f t="shared" si="32"/>
        <v>5.7594681651375064</v>
      </c>
      <c r="NE81" s="53">
        <f t="shared" si="32"/>
        <v>5.7594681651375064</v>
      </c>
      <c r="NF81" s="53">
        <f t="shared" si="32"/>
        <v>5.8255397401605462</v>
      </c>
      <c r="NG81" s="53">
        <f t="shared" si="32"/>
        <v>5.8255397401605462</v>
      </c>
      <c r="NH81" s="53">
        <f t="shared" si="32"/>
        <v>5.8255397401605462</v>
      </c>
      <c r="NI81" s="53">
        <f t="shared" si="32"/>
        <v>5.7594681651375064</v>
      </c>
      <c r="NJ81" s="53">
        <f t="shared" si="32"/>
        <v>6.4449341861300562</v>
      </c>
      <c r="NK81" s="53">
        <f t="shared" si="32"/>
        <v>5.7594681651375064</v>
      </c>
      <c r="NL81" s="53">
        <f t="shared" si="32"/>
        <v>5.7594681651375064</v>
      </c>
      <c r="NM81" s="53">
        <f t="shared" si="32"/>
        <v>5.8255397401605462</v>
      </c>
      <c r="NN81" s="53">
        <f t="shared" si="32"/>
        <v>5.8255397401605462</v>
      </c>
      <c r="NO81" s="53">
        <f t="shared" si="32"/>
        <v>5.8255397401605462</v>
      </c>
      <c r="NP81" s="53">
        <f t="shared" si="32"/>
        <v>5.7594681651375064</v>
      </c>
      <c r="NQ81" s="53">
        <f t="shared" si="32"/>
        <v>5.8255397401605462</v>
      </c>
      <c r="NR81" s="53">
        <f t="shared" si="32"/>
        <v>5.8255397401605462</v>
      </c>
      <c r="NS81" s="53">
        <f t="shared" si="32"/>
        <v>5.8255397401605462</v>
      </c>
      <c r="NT81" s="53">
        <f t="shared" si="32"/>
        <v>5.8255397401605462</v>
      </c>
      <c r="NU81" s="53">
        <f t="shared" si="32"/>
        <v>5.8255397401605462</v>
      </c>
      <c r="NV81" s="53">
        <f t="shared" si="32"/>
        <v>5.8255397401605462</v>
      </c>
      <c r="NW81" s="53">
        <f t="shared" si="32"/>
        <v>6.0408074870574344</v>
      </c>
      <c r="NX81" s="53">
        <f t="shared" si="32"/>
        <v>5.8255397401605462</v>
      </c>
      <c r="NY81" s="53">
        <f t="shared" si="32"/>
        <v>5.7594681651375064</v>
      </c>
      <c r="NZ81" s="53">
        <f t="shared" si="29"/>
        <v>5.8255397401605462</v>
      </c>
      <c r="OA81" s="53">
        <f t="shared" si="29"/>
        <v>5.7594681651375064</v>
      </c>
      <c r="OB81" s="53">
        <f t="shared" si="29"/>
        <v>5.7594681651375064</v>
      </c>
      <c r="OC81" s="53">
        <f t="shared" si="29"/>
        <v>5.8255397401605462</v>
      </c>
      <c r="OD81" s="53">
        <f t="shared" si="29"/>
        <v>5.7594681651375064</v>
      </c>
      <c r="OE81" s="53">
        <f t="shared" si="29"/>
        <v>5.7594681651375064</v>
      </c>
      <c r="OF81" s="53">
        <f t="shared" si="29"/>
        <v>5.7594681651375064</v>
      </c>
      <c r="OG81" s="53">
        <f t="shared" si="29"/>
        <v>5.8255397401605462</v>
      </c>
      <c r="OH81" s="53">
        <f t="shared" si="29"/>
        <v>6.4449341861300562</v>
      </c>
      <c r="OI81" s="53">
        <f t="shared" si="29"/>
        <v>5.8255397401605462</v>
      </c>
      <c r="OJ81" s="53">
        <f t="shared" si="29"/>
        <v>5.8255397401605462</v>
      </c>
      <c r="OK81" s="53">
        <f t="shared" si="29"/>
        <v>6.4449341861300562</v>
      </c>
      <c r="OL81" s="53">
        <f t="shared" si="29"/>
        <v>5.8255397401605462</v>
      </c>
      <c r="OM81" s="53">
        <f t="shared" si="29"/>
        <v>6.4449341861300562</v>
      </c>
      <c r="ON81" s="53">
        <f t="shared" si="29"/>
        <v>5.7594681651375064</v>
      </c>
      <c r="OO81" s="53">
        <f t="shared" si="29"/>
        <v>5.7594681651375064</v>
      </c>
      <c r="OP81" s="53">
        <f t="shared" si="29"/>
        <v>5.7594681651375064</v>
      </c>
      <c r="OQ81" s="53">
        <f t="shared" si="29"/>
        <v>5.8255397401605462</v>
      </c>
      <c r="OR81" s="53">
        <f t="shared" si="29"/>
        <v>5.7594681651375064</v>
      </c>
      <c r="OS81" s="53">
        <f t="shared" si="29"/>
        <v>5.8255397401605462</v>
      </c>
      <c r="OT81" s="53">
        <f t="shared" si="29"/>
        <v>5.8255397401605462</v>
      </c>
      <c r="OU81" s="53">
        <f t="shared" si="29"/>
        <v>6.4449341861300562</v>
      </c>
      <c r="OV81" s="53">
        <f t="shared" si="29"/>
        <v>5.8255397401605462</v>
      </c>
      <c r="OW81" s="53">
        <f t="shared" si="29"/>
        <v>5.7594681651375064</v>
      </c>
      <c r="OX81" s="53">
        <f t="shared" si="29"/>
        <v>5.8255397401605462</v>
      </c>
      <c r="OY81" s="53">
        <f t="shared" si="29"/>
        <v>5.7594681651375064</v>
      </c>
      <c r="OZ81" s="53">
        <f t="shared" si="29"/>
        <v>5.8255397401605462</v>
      </c>
      <c r="PA81" s="53">
        <f t="shared" si="29"/>
        <v>6.4449341861300562</v>
      </c>
      <c r="PB81" s="53">
        <f t="shared" si="29"/>
        <v>5.8255397401605462</v>
      </c>
      <c r="PC81" s="53">
        <f t="shared" si="29"/>
        <v>5.8255397401605462</v>
      </c>
      <c r="PD81" s="53">
        <f t="shared" si="29"/>
        <v>5.7594681651375064</v>
      </c>
      <c r="PE81" s="53">
        <f t="shared" si="29"/>
        <v>6.4449341861300562</v>
      </c>
      <c r="PF81" s="53">
        <f t="shared" si="29"/>
        <v>5.8255397401605462</v>
      </c>
      <c r="PG81" s="53">
        <f t="shared" si="29"/>
        <v>5.7594681651375064</v>
      </c>
      <c r="PH81" s="53">
        <f t="shared" si="29"/>
        <v>5.7594681651375064</v>
      </c>
      <c r="PI81" s="53">
        <f t="shared" si="29"/>
        <v>5.7594681651375064</v>
      </c>
      <c r="PJ81" s="53">
        <f t="shared" si="29"/>
        <v>6.4449341861300562</v>
      </c>
      <c r="PK81" s="53">
        <f t="shared" si="29"/>
        <v>5.8255397401605462</v>
      </c>
      <c r="PL81" s="53">
        <f t="shared" si="29"/>
        <v>5.8255397401605462</v>
      </c>
      <c r="PM81" s="53">
        <f t="shared" si="29"/>
        <v>5.8255397401605462</v>
      </c>
      <c r="PN81" s="53">
        <f t="shared" si="29"/>
        <v>5.8255397401605462</v>
      </c>
      <c r="PO81" s="53">
        <f t="shared" si="29"/>
        <v>6.4449341861300562</v>
      </c>
      <c r="PP81" s="53">
        <f t="shared" si="29"/>
        <v>5.8255397401605462</v>
      </c>
      <c r="PQ81" s="53">
        <f t="shared" si="29"/>
        <v>5.7594681651375064</v>
      </c>
      <c r="PR81" s="53">
        <f t="shared" si="29"/>
        <v>5.7594681651375064</v>
      </c>
      <c r="PS81" s="53">
        <f t="shared" si="29"/>
        <v>5.7594681651375064</v>
      </c>
      <c r="PT81" s="53">
        <f t="shared" si="29"/>
        <v>5.7594681651375064</v>
      </c>
      <c r="PU81" s="53">
        <f t="shared" si="29"/>
        <v>5.7594681651375064</v>
      </c>
      <c r="PV81" s="53">
        <f t="shared" si="29"/>
        <v>5.7594681651375064</v>
      </c>
      <c r="PW81" s="53">
        <f t="shared" si="29"/>
        <v>5.8255397401605462</v>
      </c>
      <c r="PX81" s="53">
        <f t="shared" si="29"/>
        <v>5.8255397401605462</v>
      </c>
      <c r="PY81" s="53">
        <f t="shared" si="29"/>
        <v>5.7594681651375064</v>
      </c>
      <c r="PZ81" s="53">
        <f t="shared" si="29"/>
        <v>5.8255397401605462</v>
      </c>
      <c r="QA81" s="53">
        <f t="shared" si="29"/>
        <v>6.4449341861300562</v>
      </c>
      <c r="QB81" s="53">
        <f t="shared" si="29"/>
        <v>5.8255397401605462</v>
      </c>
      <c r="QC81" s="53">
        <f t="shared" si="29"/>
        <v>5.7594681651375064</v>
      </c>
      <c r="QD81" s="53">
        <f t="shared" si="29"/>
        <v>5.8255397401605462</v>
      </c>
      <c r="QE81" s="53">
        <f t="shared" si="29"/>
        <v>6.4449341861300562</v>
      </c>
      <c r="QF81" s="53">
        <f t="shared" si="29"/>
        <v>5.8255397401605462</v>
      </c>
      <c r="QG81" s="53">
        <f t="shared" si="29"/>
        <v>5.7594681651375064</v>
      </c>
      <c r="QH81" s="53">
        <f t="shared" si="29"/>
        <v>5.8255397401605462</v>
      </c>
      <c r="QI81" s="53">
        <f t="shared" si="29"/>
        <v>5.7594681651375064</v>
      </c>
      <c r="QJ81" s="53">
        <f t="shared" si="29"/>
        <v>5.8255397401605462</v>
      </c>
      <c r="QK81" s="53">
        <f t="shared" si="25"/>
        <v>6.2877717213752042</v>
      </c>
      <c r="QL81" s="53">
        <f t="shared" si="25"/>
        <v>5.7594681651375064</v>
      </c>
      <c r="QM81" s="53">
        <f t="shared" si="25"/>
        <v>5.8255397401605462</v>
      </c>
      <c r="QN81" s="53">
        <f t="shared" si="25"/>
        <v>6.4449341861300562</v>
      </c>
      <c r="QO81" s="53">
        <f t="shared" si="25"/>
        <v>5.7594681651375064</v>
      </c>
      <c r="QP81" s="53">
        <f t="shared" si="25"/>
        <v>5.8255397401605462</v>
      </c>
      <c r="QQ81" s="53">
        <f t="shared" si="25"/>
        <v>5.8255397401605462</v>
      </c>
      <c r="QR81" s="53">
        <f t="shared" si="25"/>
        <v>5.8255397401605462</v>
      </c>
      <c r="QS81" s="53">
        <f t="shared" si="25"/>
        <v>5.8255397401605462</v>
      </c>
      <c r="QT81" s="53">
        <f t="shared" si="25"/>
        <v>5.7594681651375064</v>
      </c>
      <c r="QU81" s="53">
        <f t="shared" si="25"/>
        <v>5.8255397401605462</v>
      </c>
      <c r="QV81" s="53">
        <f t="shared" si="25"/>
        <v>5.8255397401605462</v>
      </c>
      <c r="QW81" s="53">
        <f t="shared" si="25"/>
        <v>5.7594681651375064</v>
      </c>
      <c r="QX81" s="53">
        <f t="shared" si="25"/>
        <v>5.7594681651375064</v>
      </c>
      <c r="QY81" s="53">
        <f t="shared" si="25"/>
        <v>5.8255397401605462</v>
      </c>
      <c r="QZ81" s="53">
        <f t="shared" si="25"/>
        <v>5.8255397401605462</v>
      </c>
      <c r="RA81" s="53">
        <f t="shared" si="25"/>
        <v>5.8255397401605462</v>
      </c>
      <c r="RB81" s="53">
        <f t="shared" si="25"/>
        <v>5.7594681651375064</v>
      </c>
      <c r="RC81" s="53">
        <f t="shared" si="25"/>
        <v>5.8255397401605462</v>
      </c>
      <c r="RD81" s="53">
        <f t="shared" si="25"/>
        <v>6.2114460981319297</v>
      </c>
      <c r="RE81" s="53">
        <f t="shared" si="25"/>
        <v>5.8255397401605462</v>
      </c>
      <c r="RF81" s="53">
        <f t="shared" si="25"/>
        <v>6.4449341861300562</v>
      </c>
      <c r="RG81" s="53">
        <f t="shared" si="25"/>
        <v>5.8255397401605462</v>
      </c>
      <c r="RH81" s="53">
        <f t="shared" si="25"/>
        <v>6.4449341861300562</v>
      </c>
      <c r="RI81" s="53">
        <f t="shared" si="25"/>
        <v>5.8255397401605462</v>
      </c>
      <c r="RJ81" s="53">
        <f t="shared" si="25"/>
        <v>5.8255397401605462</v>
      </c>
      <c r="RK81" s="53">
        <f t="shared" si="25"/>
        <v>5.8255397401605462</v>
      </c>
      <c r="RL81" s="53">
        <f t="shared" si="25"/>
        <v>6.307754528587413</v>
      </c>
      <c r="RM81" s="53">
        <f t="shared" si="25"/>
        <v>5.8255397401605462</v>
      </c>
      <c r="RN81" s="53">
        <f t="shared" si="25"/>
        <v>5.8255397401605462</v>
      </c>
      <c r="RO81" s="53">
        <f t="shared" si="25"/>
        <v>5.7594681651375064</v>
      </c>
      <c r="RP81" s="53">
        <f t="shared" si="25"/>
        <v>6.4449341861300562</v>
      </c>
      <c r="RQ81" s="53">
        <f t="shared" si="25"/>
        <v>6.4449341861300562</v>
      </c>
      <c r="RR81" s="53">
        <f t="shared" si="25"/>
        <v>5.7594681651375064</v>
      </c>
      <c r="RS81" s="53">
        <f t="shared" si="25"/>
        <v>5.8255397401605462</v>
      </c>
      <c r="RT81" s="53">
        <f t="shared" si="25"/>
        <v>5.8255397401605462</v>
      </c>
      <c r="RU81" s="53">
        <f t="shared" si="25"/>
        <v>5.8255397401605462</v>
      </c>
      <c r="RV81" s="53">
        <f t="shared" si="25"/>
        <v>5.8255397401605462</v>
      </c>
      <c r="RW81" s="53">
        <f t="shared" si="25"/>
        <v>6.4449341861300562</v>
      </c>
      <c r="RX81" s="53">
        <f t="shared" si="25"/>
        <v>5.8255397401605462</v>
      </c>
      <c r="RY81" s="53">
        <f t="shared" si="25"/>
        <v>5.7594681651375064</v>
      </c>
      <c r="RZ81" s="53">
        <f t="shared" si="25"/>
        <v>5.7594681651375064</v>
      </c>
      <c r="SA81" s="53">
        <f t="shared" si="25"/>
        <v>5.7594681651375064</v>
      </c>
      <c r="SB81" s="53">
        <f t="shared" si="25"/>
        <v>5.7594681651375064</v>
      </c>
      <c r="SC81" s="53">
        <f t="shared" si="25"/>
        <v>5.8255397401605462</v>
      </c>
      <c r="SD81" s="53">
        <f t="shared" si="25"/>
        <v>5.7594681651375064</v>
      </c>
      <c r="SE81" s="53">
        <f t="shared" si="25"/>
        <v>5.8255397401605462</v>
      </c>
      <c r="SF81" s="53">
        <f t="shared" si="25"/>
        <v>5.7594681651375064</v>
      </c>
      <c r="SG81" s="53">
        <f t="shared" si="25"/>
        <v>6.3688266155910203</v>
      </c>
    </row>
    <row r="82" spans="1:501" x14ac:dyDescent="0.35">
      <c r="A82" s="158">
        <v>2031</v>
      </c>
      <c r="B82" s="53">
        <f t="shared" si="8"/>
        <v>6.7671808954365593</v>
      </c>
      <c r="C82" s="53">
        <f t="shared" si="26"/>
        <v>5.8383649893174727</v>
      </c>
      <c r="D82" s="53">
        <f t="shared" si="26"/>
        <v>5.9053416544093205</v>
      </c>
      <c r="E82" s="53">
        <f t="shared" si="26"/>
        <v>5.9053416544093205</v>
      </c>
      <c r="F82" s="53">
        <f t="shared" si="26"/>
        <v>5.9053416544093205</v>
      </c>
      <c r="G82" s="53">
        <f t="shared" si="26"/>
        <v>6.7671808954365593</v>
      </c>
      <c r="H82" s="53">
        <f t="shared" si="26"/>
        <v>5.9053416544093205</v>
      </c>
      <c r="I82" s="53">
        <f t="shared" si="26"/>
        <v>6.2779848210799898</v>
      </c>
      <c r="J82" s="53">
        <f t="shared" si="26"/>
        <v>5.9053416544093205</v>
      </c>
      <c r="K82" s="53">
        <f t="shared" si="26"/>
        <v>6.7671808954365593</v>
      </c>
      <c r="L82" s="53">
        <f t="shared" si="26"/>
        <v>5.8383649893174727</v>
      </c>
      <c r="M82" s="53">
        <f t="shared" si="26"/>
        <v>5.8383649893174727</v>
      </c>
      <c r="N82" s="53">
        <f t="shared" si="26"/>
        <v>5.8383649893174727</v>
      </c>
      <c r="O82" s="53">
        <f t="shared" si="26"/>
        <v>5.9053416544093205</v>
      </c>
      <c r="P82" s="53">
        <f t="shared" si="26"/>
        <v>5.9053416544093205</v>
      </c>
      <c r="Q82" s="53">
        <f t="shared" si="26"/>
        <v>6.7671808954365593</v>
      </c>
      <c r="R82" s="53">
        <f t="shared" si="26"/>
        <v>5.9053416544093205</v>
      </c>
      <c r="S82" s="53">
        <f t="shared" si="26"/>
        <v>5.8383649893174727</v>
      </c>
      <c r="T82" s="53">
        <f t="shared" si="26"/>
        <v>6.7671808954365593</v>
      </c>
      <c r="U82" s="53">
        <f t="shared" si="26"/>
        <v>5.8383649893174727</v>
      </c>
      <c r="V82" s="53">
        <f t="shared" si="26"/>
        <v>5.9053416544093205</v>
      </c>
      <c r="W82" s="53">
        <f t="shared" si="26"/>
        <v>5.9053416544093205</v>
      </c>
      <c r="X82" s="53">
        <f t="shared" si="26"/>
        <v>5.9053416544093205</v>
      </c>
      <c r="Y82" s="53">
        <f t="shared" si="26"/>
        <v>5.9053416544093205</v>
      </c>
      <c r="Z82" s="53">
        <f t="shared" si="26"/>
        <v>5.8383649893174727</v>
      </c>
      <c r="AA82" s="53">
        <f t="shared" si="26"/>
        <v>5.9053416544093205</v>
      </c>
      <c r="AB82" s="53">
        <f t="shared" si="26"/>
        <v>5.9053416544093205</v>
      </c>
      <c r="AC82" s="53">
        <f t="shared" si="26"/>
        <v>5.9053416544093205</v>
      </c>
      <c r="AD82" s="53">
        <f t="shared" si="26"/>
        <v>5.8383649893174727</v>
      </c>
      <c r="AE82" s="53">
        <f t="shared" si="26"/>
        <v>5.9053416544093205</v>
      </c>
      <c r="AF82" s="53">
        <f t="shared" si="26"/>
        <v>5.9053416544093205</v>
      </c>
      <c r="AG82" s="53">
        <f t="shared" si="26"/>
        <v>5.9053416544093205</v>
      </c>
      <c r="AH82" s="53">
        <f t="shared" si="26"/>
        <v>6.7671808954365593</v>
      </c>
      <c r="AI82" s="53">
        <f t="shared" si="26"/>
        <v>5.9522687444296096</v>
      </c>
      <c r="AJ82" s="53">
        <f t="shared" si="26"/>
        <v>5.9053416544093205</v>
      </c>
      <c r="AK82" s="53">
        <f t="shared" si="26"/>
        <v>5.8383649893174727</v>
      </c>
      <c r="AL82" s="53">
        <f t="shared" si="26"/>
        <v>5.8684942433389136</v>
      </c>
      <c r="AM82" s="53">
        <f t="shared" si="26"/>
        <v>5.8383649893174727</v>
      </c>
      <c r="AN82" s="53">
        <f t="shared" si="26"/>
        <v>5.8383649893174727</v>
      </c>
      <c r="AO82" s="53">
        <f t="shared" si="26"/>
        <v>5.8383649893174727</v>
      </c>
      <c r="AP82" s="53">
        <f t="shared" si="26"/>
        <v>6.7671808954365593</v>
      </c>
      <c r="AQ82" s="53">
        <f t="shared" si="26"/>
        <v>5.9053416544093205</v>
      </c>
      <c r="AR82" s="53">
        <f t="shared" si="26"/>
        <v>5.8383649893174727</v>
      </c>
      <c r="AS82" s="53">
        <f t="shared" si="26"/>
        <v>5.8383649893174727</v>
      </c>
      <c r="AT82" s="53">
        <f t="shared" si="26"/>
        <v>6.7671808954365593</v>
      </c>
      <c r="AU82" s="53">
        <f t="shared" si="26"/>
        <v>5.8383649893174727</v>
      </c>
      <c r="AV82" s="53">
        <f t="shared" si="26"/>
        <v>6.7671808954365593</v>
      </c>
      <c r="AW82" s="53">
        <f t="shared" si="26"/>
        <v>5.9053416544093205</v>
      </c>
      <c r="AX82" s="53">
        <f t="shared" si="26"/>
        <v>5.9053416544093205</v>
      </c>
      <c r="AY82" s="53">
        <f t="shared" si="26"/>
        <v>5.9053416544093205</v>
      </c>
      <c r="AZ82" s="53">
        <f t="shared" si="26"/>
        <v>5.8383649893174727</v>
      </c>
      <c r="BA82" s="53">
        <f t="shared" si="26"/>
        <v>5.8383649893174727</v>
      </c>
      <c r="BB82" s="53">
        <f t="shared" si="26"/>
        <v>6.2204442116219933</v>
      </c>
      <c r="BC82" s="53">
        <f t="shared" si="26"/>
        <v>5.9053416544093205</v>
      </c>
      <c r="BD82" s="53">
        <f t="shared" si="26"/>
        <v>5.9053416544093205</v>
      </c>
      <c r="BE82" s="53">
        <f t="shared" si="26"/>
        <v>6.7671808954365593</v>
      </c>
      <c r="BF82" s="53">
        <f t="shared" si="26"/>
        <v>5.8383649893174727</v>
      </c>
      <c r="BG82" s="53">
        <f t="shared" si="26"/>
        <v>5.9053416544093205</v>
      </c>
      <c r="BH82" s="53">
        <f t="shared" si="26"/>
        <v>6.7671808954365593</v>
      </c>
      <c r="BI82" s="53">
        <f t="shared" si="26"/>
        <v>5.9053416544093205</v>
      </c>
      <c r="BJ82" s="53">
        <f t="shared" si="26"/>
        <v>6.7671808954365593</v>
      </c>
      <c r="BK82" s="53">
        <f t="shared" si="26"/>
        <v>5.8383649893174727</v>
      </c>
      <c r="BL82" s="53">
        <f t="shared" si="26"/>
        <v>5.8383649893174727</v>
      </c>
      <c r="BM82" s="53">
        <f t="shared" si="26"/>
        <v>5.9053416544093205</v>
      </c>
      <c r="BN82" s="53">
        <f t="shared" ref="BN82:DY85" si="33">IF(BN$68=1,BN12,BN45)</f>
        <v>6.7671808954365593</v>
      </c>
      <c r="BO82" s="53">
        <f t="shared" si="33"/>
        <v>5.9053416544093205</v>
      </c>
      <c r="BP82" s="53">
        <f t="shared" si="33"/>
        <v>5.9053416544093205</v>
      </c>
      <c r="BQ82" s="53">
        <f t="shared" si="33"/>
        <v>5.9053416544093205</v>
      </c>
      <c r="BR82" s="53">
        <f t="shared" si="33"/>
        <v>6.7671808954365593</v>
      </c>
      <c r="BS82" s="53">
        <f t="shared" si="33"/>
        <v>6.7671808954365593</v>
      </c>
      <c r="BT82" s="53">
        <f t="shared" si="33"/>
        <v>5.8383649893174727</v>
      </c>
      <c r="BU82" s="53">
        <f t="shared" si="33"/>
        <v>5.9053416544093205</v>
      </c>
      <c r="BV82" s="53">
        <f t="shared" si="33"/>
        <v>6.7671808954365593</v>
      </c>
      <c r="BW82" s="53">
        <f t="shared" si="33"/>
        <v>5.9053416544093205</v>
      </c>
      <c r="BX82" s="53">
        <f t="shared" si="33"/>
        <v>5.8383649893174727</v>
      </c>
      <c r="BY82" s="53">
        <f t="shared" si="33"/>
        <v>5.8383649893174727</v>
      </c>
      <c r="BZ82" s="53">
        <f t="shared" si="33"/>
        <v>6.7671808954365593</v>
      </c>
      <c r="CA82" s="53">
        <f t="shared" si="33"/>
        <v>5.9053416544093205</v>
      </c>
      <c r="CB82" s="53">
        <f t="shared" si="33"/>
        <v>6.2868858582217939</v>
      </c>
      <c r="CC82" s="53">
        <f t="shared" si="33"/>
        <v>5.9053416544093205</v>
      </c>
      <c r="CD82" s="53">
        <f t="shared" si="33"/>
        <v>5.9053416544093205</v>
      </c>
      <c r="CE82" s="53">
        <f t="shared" si="33"/>
        <v>5.9053416544093205</v>
      </c>
      <c r="CF82" s="53">
        <f t="shared" si="33"/>
        <v>5.9053416544093205</v>
      </c>
      <c r="CG82" s="53">
        <f t="shared" si="33"/>
        <v>5.8383649893174727</v>
      </c>
      <c r="CH82" s="53">
        <f t="shared" si="33"/>
        <v>5.8383649893174727</v>
      </c>
      <c r="CI82" s="53">
        <f t="shared" si="33"/>
        <v>5.9053416544093205</v>
      </c>
      <c r="CJ82" s="53">
        <f t="shared" si="33"/>
        <v>6.7671808954365593</v>
      </c>
      <c r="CK82" s="53">
        <f t="shared" si="33"/>
        <v>5.9053416544093205</v>
      </c>
      <c r="CL82" s="53">
        <f t="shared" si="33"/>
        <v>5.9053416544093205</v>
      </c>
      <c r="CM82" s="53">
        <f t="shared" si="33"/>
        <v>5.9053416544093205</v>
      </c>
      <c r="CN82" s="53">
        <f t="shared" si="33"/>
        <v>5.8383649893174727</v>
      </c>
      <c r="CO82" s="53">
        <f t="shared" si="33"/>
        <v>5.9053416544093205</v>
      </c>
      <c r="CP82" s="53">
        <f t="shared" si="33"/>
        <v>5.9053416544093205</v>
      </c>
      <c r="CQ82" s="53">
        <f t="shared" si="33"/>
        <v>5.8383649893174727</v>
      </c>
      <c r="CR82" s="53">
        <f t="shared" si="33"/>
        <v>5.9053416544093205</v>
      </c>
      <c r="CS82" s="53">
        <f t="shared" si="33"/>
        <v>5.9053416544093205</v>
      </c>
      <c r="CT82" s="53">
        <f t="shared" si="33"/>
        <v>5.8383649893174727</v>
      </c>
      <c r="CU82" s="53">
        <f t="shared" si="33"/>
        <v>5.9053416544093205</v>
      </c>
      <c r="CV82" s="53">
        <f t="shared" si="33"/>
        <v>5.9053416544093205</v>
      </c>
      <c r="CW82" s="53">
        <f t="shared" si="33"/>
        <v>5.8383649893174727</v>
      </c>
      <c r="CX82" s="53">
        <f t="shared" si="33"/>
        <v>5.8383649893174727</v>
      </c>
      <c r="CY82" s="53">
        <f t="shared" si="33"/>
        <v>5.9053416544093205</v>
      </c>
      <c r="CZ82" s="53">
        <f t="shared" si="33"/>
        <v>5.8383649893174727</v>
      </c>
      <c r="DA82" s="53">
        <f t="shared" si="33"/>
        <v>5.9053416544093205</v>
      </c>
      <c r="DB82" s="53">
        <f t="shared" si="33"/>
        <v>5.9053416544093205</v>
      </c>
      <c r="DC82" s="53">
        <f t="shared" si="33"/>
        <v>5.8383649893174727</v>
      </c>
      <c r="DD82" s="53">
        <f t="shared" si="33"/>
        <v>6.7671808954365593</v>
      </c>
      <c r="DE82" s="53">
        <f t="shared" si="33"/>
        <v>5.9053416544093205</v>
      </c>
      <c r="DF82" s="53">
        <f t="shared" si="33"/>
        <v>5.8383649893174727</v>
      </c>
      <c r="DG82" s="53">
        <f t="shared" si="33"/>
        <v>5.8383649893174727</v>
      </c>
      <c r="DH82" s="53">
        <f t="shared" si="33"/>
        <v>5.8383649893174727</v>
      </c>
      <c r="DI82" s="53">
        <f t="shared" si="33"/>
        <v>5.9053416544093205</v>
      </c>
      <c r="DJ82" s="53">
        <f t="shared" si="33"/>
        <v>5.9053416544093205</v>
      </c>
      <c r="DK82" s="53">
        <f t="shared" si="33"/>
        <v>5.8383649893174727</v>
      </c>
      <c r="DL82" s="53">
        <f t="shared" si="33"/>
        <v>5.8383649893174727</v>
      </c>
      <c r="DM82" s="53">
        <f t="shared" si="33"/>
        <v>5.9053416544093205</v>
      </c>
      <c r="DN82" s="53">
        <f t="shared" si="33"/>
        <v>5.9053416544093205</v>
      </c>
      <c r="DO82" s="53">
        <f t="shared" si="33"/>
        <v>5.8383649893174727</v>
      </c>
      <c r="DP82" s="53">
        <f t="shared" si="33"/>
        <v>5.8383649893174727</v>
      </c>
      <c r="DQ82" s="53">
        <f t="shared" si="33"/>
        <v>5.8383649893174727</v>
      </c>
      <c r="DR82" s="53">
        <f t="shared" si="33"/>
        <v>6.7671808954365593</v>
      </c>
      <c r="DS82" s="53">
        <f t="shared" si="33"/>
        <v>6.7671808954365593</v>
      </c>
      <c r="DT82" s="53">
        <f t="shared" si="33"/>
        <v>5.9053416544093205</v>
      </c>
      <c r="DU82" s="53">
        <f t="shared" si="33"/>
        <v>5.9053416544093205</v>
      </c>
      <c r="DV82" s="53">
        <f t="shared" si="33"/>
        <v>5.9053416544093205</v>
      </c>
      <c r="DW82" s="53">
        <f t="shared" si="33"/>
        <v>5.8383649893174727</v>
      </c>
      <c r="DX82" s="53">
        <f t="shared" si="33"/>
        <v>6.7671808954365593</v>
      </c>
      <c r="DY82" s="53">
        <f t="shared" si="33"/>
        <v>5.9053416544093205</v>
      </c>
      <c r="DZ82" s="53">
        <f t="shared" si="21"/>
        <v>5.9053416544093205</v>
      </c>
      <c r="EA82" s="53">
        <f t="shared" si="30"/>
        <v>6.7671808954365593</v>
      </c>
      <c r="EB82" s="53">
        <f t="shared" si="30"/>
        <v>5.8383649893174727</v>
      </c>
      <c r="EC82" s="53">
        <f t="shared" si="30"/>
        <v>6.7671808954365593</v>
      </c>
      <c r="ED82" s="53">
        <f t="shared" si="30"/>
        <v>5.9053416544093205</v>
      </c>
      <c r="EE82" s="53">
        <f t="shared" si="30"/>
        <v>5.9053416544093205</v>
      </c>
      <c r="EF82" s="53">
        <f t="shared" si="30"/>
        <v>5.8383649893174727</v>
      </c>
      <c r="EG82" s="53">
        <f t="shared" si="30"/>
        <v>5.8383649893174727</v>
      </c>
      <c r="EH82" s="53">
        <f t="shared" si="30"/>
        <v>5.8383649893174727</v>
      </c>
      <c r="EI82" s="53">
        <f t="shared" si="30"/>
        <v>5.9053416544093205</v>
      </c>
      <c r="EJ82" s="53">
        <f t="shared" si="30"/>
        <v>5.9053416544093205</v>
      </c>
      <c r="EK82" s="53">
        <f t="shared" si="30"/>
        <v>5.9053416544093205</v>
      </c>
      <c r="EL82" s="53">
        <f t="shared" si="30"/>
        <v>5.9053416544093205</v>
      </c>
      <c r="EM82" s="53">
        <f t="shared" si="30"/>
        <v>5.9906738301856057</v>
      </c>
      <c r="EN82" s="53">
        <f t="shared" si="30"/>
        <v>5.8383649893174727</v>
      </c>
      <c r="EO82" s="53">
        <f t="shared" si="30"/>
        <v>5.9053416544093205</v>
      </c>
      <c r="EP82" s="53">
        <f t="shared" si="30"/>
        <v>5.8383649893174727</v>
      </c>
      <c r="EQ82" s="53">
        <f t="shared" si="30"/>
        <v>5.9053416544093205</v>
      </c>
      <c r="ER82" s="53">
        <f t="shared" si="30"/>
        <v>5.9053416544093205</v>
      </c>
      <c r="ES82" s="53">
        <f t="shared" si="30"/>
        <v>5.8383649893174727</v>
      </c>
      <c r="ET82" s="53">
        <f t="shared" si="30"/>
        <v>5.8383649893174727</v>
      </c>
      <c r="EU82" s="53">
        <f t="shared" si="30"/>
        <v>5.9053416544093205</v>
      </c>
      <c r="EV82" s="53">
        <f t="shared" si="30"/>
        <v>6.7671808954365593</v>
      </c>
      <c r="EW82" s="53">
        <f t="shared" si="30"/>
        <v>5.9053416544093205</v>
      </c>
      <c r="EX82" s="53">
        <f t="shared" si="30"/>
        <v>5.9053416544093205</v>
      </c>
      <c r="EY82" s="53">
        <f t="shared" si="30"/>
        <v>5.9053416544093205</v>
      </c>
      <c r="EZ82" s="53">
        <f t="shared" si="30"/>
        <v>5.9053416544093205</v>
      </c>
      <c r="FA82" s="53">
        <f t="shared" si="30"/>
        <v>5.8383649893174727</v>
      </c>
      <c r="FB82" s="53">
        <f t="shared" si="30"/>
        <v>5.9053416544093205</v>
      </c>
      <c r="FC82" s="53">
        <f t="shared" si="30"/>
        <v>6.7671808954365593</v>
      </c>
      <c r="FD82" s="53">
        <f t="shared" si="30"/>
        <v>5.9053416544093205</v>
      </c>
      <c r="FE82" s="53">
        <f t="shared" si="30"/>
        <v>6.6407515801677963</v>
      </c>
      <c r="FF82" s="53">
        <f t="shared" si="30"/>
        <v>6.7671808954365593</v>
      </c>
      <c r="FG82" s="53">
        <f t="shared" si="30"/>
        <v>5.8383649893174727</v>
      </c>
      <c r="FH82" s="53">
        <f t="shared" si="30"/>
        <v>5.8383649893174727</v>
      </c>
      <c r="FI82" s="53">
        <f t="shared" si="30"/>
        <v>5.8383649893174727</v>
      </c>
      <c r="FJ82" s="53">
        <f t="shared" si="30"/>
        <v>5.9053416544093205</v>
      </c>
      <c r="FK82" s="53">
        <f t="shared" si="30"/>
        <v>5.9053416544093205</v>
      </c>
      <c r="FL82" s="53">
        <f t="shared" si="30"/>
        <v>6.7671808954365593</v>
      </c>
      <c r="FM82" s="53">
        <f t="shared" si="30"/>
        <v>5.8383649893174727</v>
      </c>
      <c r="FN82" s="53">
        <f t="shared" si="30"/>
        <v>5.8383649893174727</v>
      </c>
      <c r="FO82" s="53">
        <f t="shared" si="30"/>
        <v>6.7671808954365593</v>
      </c>
      <c r="FP82" s="53">
        <f t="shared" si="30"/>
        <v>5.8383649893174727</v>
      </c>
      <c r="FQ82" s="53">
        <f t="shared" si="30"/>
        <v>5.9053416544093205</v>
      </c>
      <c r="FR82" s="53">
        <f t="shared" si="30"/>
        <v>5.9053416544093205</v>
      </c>
      <c r="FS82" s="53">
        <f t="shared" si="30"/>
        <v>6.7671808954365593</v>
      </c>
      <c r="FT82" s="53">
        <f t="shared" si="30"/>
        <v>5.8383649893174727</v>
      </c>
      <c r="FU82" s="53">
        <f t="shared" si="30"/>
        <v>6.7671808954365593</v>
      </c>
      <c r="FV82" s="53">
        <f t="shared" si="30"/>
        <v>5.8383649893174727</v>
      </c>
      <c r="FW82" s="53">
        <f t="shared" si="30"/>
        <v>5.8383649893174727</v>
      </c>
      <c r="FX82" s="53">
        <f t="shared" si="30"/>
        <v>6.5533964430169362</v>
      </c>
      <c r="FY82" s="53">
        <f t="shared" si="30"/>
        <v>5.8383649893174727</v>
      </c>
      <c r="FZ82" s="53">
        <f t="shared" si="30"/>
        <v>5.8383649893174727</v>
      </c>
      <c r="GA82" s="53">
        <f t="shared" si="30"/>
        <v>5.8383649893174727</v>
      </c>
      <c r="GB82" s="53">
        <f t="shared" si="30"/>
        <v>6.7671808954365593</v>
      </c>
      <c r="GC82" s="53">
        <f t="shared" si="30"/>
        <v>6.7671808954365593</v>
      </c>
      <c r="GD82" s="53">
        <f t="shared" si="30"/>
        <v>5.9053416544093205</v>
      </c>
      <c r="GE82" s="53">
        <f t="shared" si="30"/>
        <v>5.9053416544093205</v>
      </c>
      <c r="GF82" s="53">
        <f t="shared" si="30"/>
        <v>5.8383649893174727</v>
      </c>
      <c r="GG82" s="53">
        <f t="shared" si="30"/>
        <v>5.9053416544093205</v>
      </c>
      <c r="GH82" s="53">
        <f t="shared" si="30"/>
        <v>5.8383649893174727</v>
      </c>
      <c r="GI82" s="53">
        <f t="shared" si="30"/>
        <v>5.9053416544093205</v>
      </c>
      <c r="GJ82" s="53">
        <f t="shared" si="30"/>
        <v>5.8383649893174727</v>
      </c>
      <c r="GK82" s="53">
        <f t="shared" si="30"/>
        <v>5.8383649893174727</v>
      </c>
      <c r="GL82" s="53">
        <f t="shared" si="30"/>
        <v>5.8383649893174727</v>
      </c>
      <c r="GM82" s="53">
        <f t="shared" si="27"/>
        <v>5.8383649893174727</v>
      </c>
      <c r="GN82" s="53">
        <f t="shared" si="27"/>
        <v>5.9053416544093205</v>
      </c>
      <c r="GO82" s="53">
        <f t="shared" ref="GO82:IZ94" si="34">IF(GO$68=1,GO12,GO45)</f>
        <v>5.9046591848518055</v>
      </c>
      <c r="GP82" s="53">
        <f t="shared" si="34"/>
        <v>6.7671808954365593</v>
      </c>
      <c r="GQ82" s="53">
        <f t="shared" si="34"/>
        <v>5.8383649893174727</v>
      </c>
      <c r="GR82" s="53">
        <f t="shared" si="34"/>
        <v>5.9053416544093205</v>
      </c>
      <c r="GS82" s="53">
        <f t="shared" si="34"/>
        <v>5.9053416544093205</v>
      </c>
      <c r="GT82" s="53">
        <f t="shared" si="34"/>
        <v>5.9053416544093205</v>
      </c>
      <c r="GU82" s="53">
        <f t="shared" si="34"/>
        <v>5.8383649893174727</v>
      </c>
      <c r="GV82" s="53">
        <f t="shared" si="34"/>
        <v>5.9053416544093205</v>
      </c>
      <c r="GW82" s="53">
        <f t="shared" si="34"/>
        <v>5.9053416544093205</v>
      </c>
      <c r="GX82" s="53">
        <f t="shared" si="34"/>
        <v>5.8383649893174727</v>
      </c>
      <c r="GY82" s="53">
        <f t="shared" si="34"/>
        <v>5.9053416544093205</v>
      </c>
      <c r="GZ82" s="53">
        <f t="shared" si="34"/>
        <v>5.9053416544093205</v>
      </c>
      <c r="HA82" s="53">
        <f t="shared" si="34"/>
        <v>5.9053416544093205</v>
      </c>
      <c r="HB82" s="53">
        <f t="shared" si="34"/>
        <v>5.9053416544093205</v>
      </c>
      <c r="HC82" s="53">
        <f t="shared" si="34"/>
        <v>5.9053416544093205</v>
      </c>
      <c r="HD82" s="53">
        <f t="shared" si="34"/>
        <v>5.9053416544093205</v>
      </c>
      <c r="HE82" s="53">
        <f t="shared" si="34"/>
        <v>5.8383649893174727</v>
      </c>
      <c r="HF82" s="53">
        <f t="shared" si="34"/>
        <v>5.9053416544093205</v>
      </c>
      <c r="HG82" s="53">
        <f t="shared" si="34"/>
        <v>5.8383649893174727</v>
      </c>
      <c r="HH82" s="53">
        <f t="shared" si="34"/>
        <v>5.8383649893174727</v>
      </c>
      <c r="HI82" s="53">
        <f t="shared" si="34"/>
        <v>6.7671808954365593</v>
      </c>
      <c r="HJ82" s="53">
        <f t="shared" si="34"/>
        <v>5.8383649893174727</v>
      </c>
      <c r="HK82" s="53">
        <f t="shared" si="34"/>
        <v>5.9053416544093205</v>
      </c>
      <c r="HL82" s="53">
        <f t="shared" si="34"/>
        <v>5.8383649893174727</v>
      </c>
      <c r="HM82" s="53">
        <f t="shared" si="34"/>
        <v>5.9053416544093205</v>
      </c>
      <c r="HN82" s="53">
        <f t="shared" si="34"/>
        <v>5.8383649893174727</v>
      </c>
      <c r="HO82" s="53">
        <f t="shared" si="34"/>
        <v>6.7671808954365593</v>
      </c>
      <c r="HP82" s="53">
        <f t="shared" si="34"/>
        <v>5.9053416544093205</v>
      </c>
      <c r="HQ82" s="53">
        <f t="shared" si="34"/>
        <v>5.9053416544093205</v>
      </c>
      <c r="HR82" s="53">
        <f t="shared" si="34"/>
        <v>5.9053416544093205</v>
      </c>
      <c r="HS82" s="53">
        <f t="shared" si="34"/>
        <v>5.9053416544093205</v>
      </c>
      <c r="HT82" s="53">
        <f t="shared" si="34"/>
        <v>5.9053416544093205</v>
      </c>
      <c r="HU82" s="53">
        <f t="shared" si="34"/>
        <v>5.9053416544093205</v>
      </c>
      <c r="HV82" s="53">
        <f t="shared" si="34"/>
        <v>5.9053416544093205</v>
      </c>
      <c r="HW82" s="53">
        <f t="shared" si="34"/>
        <v>5.9053416544093205</v>
      </c>
      <c r="HX82" s="53">
        <f t="shared" si="34"/>
        <v>6.7671808954365593</v>
      </c>
      <c r="HY82" s="53">
        <f t="shared" si="34"/>
        <v>5.8383649893174727</v>
      </c>
      <c r="HZ82" s="53">
        <f t="shared" si="34"/>
        <v>6.7671808954365593</v>
      </c>
      <c r="IA82" s="53">
        <f t="shared" si="34"/>
        <v>5.8383649893174727</v>
      </c>
      <c r="IB82" s="53">
        <f t="shared" si="34"/>
        <v>5.9053416544093205</v>
      </c>
      <c r="IC82" s="53">
        <f t="shared" si="34"/>
        <v>5.9053416544093205</v>
      </c>
      <c r="ID82" s="53">
        <f t="shared" si="34"/>
        <v>5.9053416544093205</v>
      </c>
      <c r="IE82" s="53">
        <f t="shared" si="34"/>
        <v>5.9053416544093205</v>
      </c>
      <c r="IF82" s="53">
        <f t="shared" si="34"/>
        <v>5.9053416544093205</v>
      </c>
      <c r="IG82" s="53">
        <f t="shared" si="34"/>
        <v>5.8383649893174727</v>
      </c>
      <c r="IH82" s="53">
        <f t="shared" si="34"/>
        <v>6.7671808954365593</v>
      </c>
      <c r="II82" s="53">
        <f t="shared" si="34"/>
        <v>5.8383649893174727</v>
      </c>
      <c r="IJ82" s="53">
        <f t="shared" si="34"/>
        <v>5.8383649893174727</v>
      </c>
      <c r="IK82" s="53">
        <f t="shared" si="34"/>
        <v>5.9053416544093205</v>
      </c>
      <c r="IL82" s="53">
        <f t="shared" si="34"/>
        <v>5.9053416544093205</v>
      </c>
      <c r="IM82" s="53">
        <f t="shared" si="34"/>
        <v>5.9053416544093205</v>
      </c>
      <c r="IN82" s="53">
        <f t="shared" si="34"/>
        <v>6.7671808954365593</v>
      </c>
      <c r="IO82" s="53">
        <f t="shared" si="34"/>
        <v>6.7671808954365593</v>
      </c>
      <c r="IP82" s="53">
        <f t="shared" si="34"/>
        <v>5.9053416544093205</v>
      </c>
      <c r="IQ82" s="53">
        <f t="shared" si="34"/>
        <v>5.9053416544093205</v>
      </c>
      <c r="IR82" s="53">
        <f t="shared" si="34"/>
        <v>5.9053416544093205</v>
      </c>
      <c r="IS82" s="53">
        <f t="shared" si="34"/>
        <v>6.7671808954365593</v>
      </c>
      <c r="IT82" s="53">
        <f t="shared" si="34"/>
        <v>5.9053416544093205</v>
      </c>
      <c r="IU82" s="53">
        <f t="shared" si="34"/>
        <v>5.9053416544093205</v>
      </c>
      <c r="IV82" s="53">
        <f t="shared" si="34"/>
        <v>6.7671808954365593</v>
      </c>
      <c r="IW82" s="53">
        <f t="shared" si="34"/>
        <v>6.7671808954365593</v>
      </c>
      <c r="IX82" s="53">
        <f t="shared" si="34"/>
        <v>6.17865179444156</v>
      </c>
      <c r="IY82" s="53">
        <f t="shared" si="34"/>
        <v>5.9053416544093205</v>
      </c>
      <c r="IZ82" s="53">
        <f t="shared" si="34"/>
        <v>5.8383649893174727</v>
      </c>
      <c r="JA82" s="53">
        <f t="shared" si="31"/>
        <v>6.7671808954365593</v>
      </c>
      <c r="JB82" s="53">
        <f t="shared" si="28"/>
        <v>5.8383649893174727</v>
      </c>
      <c r="JC82" s="53">
        <f t="shared" si="28"/>
        <v>5.9053416544093205</v>
      </c>
      <c r="JD82" s="53">
        <f t="shared" si="28"/>
        <v>6.7671808954365593</v>
      </c>
      <c r="JE82" s="53">
        <f t="shared" si="28"/>
        <v>6.7671808954365593</v>
      </c>
      <c r="JF82" s="53">
        <f t="shared" si="28"/>
        <v>5.9053416544093205</v>
      </c>
      <c r="JG82" s="53">
        <f t="shared" si="28"/>
        <v>5.8383649893174727</v>
      </c>
      <c r="JH82" s="53">
        <f t="shared" si="28"/>
        <v>5.8383649893174727</v>
      </c>
      <c r="JI82" s="53">
        <f t="shared" si="28"/>
        <v>6.7671808954365593</v>
      </c>
      <c r="JJ82" s="53">
        <f t="shared" si="28"/>
        <v>5.9053416544093205</v>
      </c>
      <c r="JK82" s="53">
        <f t="shared" si="28"/>
        <v>5.9053416544093205</v>
      </c>
      <c r="JL82" s="53">
        <f t="shared" si="28"/>
        <v>5.9053416544093205</v>
      </c>
      <c r="JM82" s="53">
        <f t="shared" si="28"/>
        <v>5.9053416544093205</v>
      </c>
      <c r="JN82" s="53">
        <f t="shared" si="28"/>
        <v>5.8383649893174727</v>
      </c>
      <c r="JO82" s="53">
        <f t="shared" si="28"/>
        <v>5.8383649893174727</v>
      </c>
      <c r="JP82" s="53">
        <f t="shared" si="28"/>
        <v>5.9053416544093205</v>
      </c>
      <c r="JQ82" s="53">
        <f t="shared" si="28"/>
        <v>5.9053416544093205</v>
      </c>
      <c r="JR82" s="53">
        <f t="shared" si="28"/>
        <v>5.8383649893174727</v>
      </c>
      <c r="JS82" s="53">
        <f t="shared" si="28"/>
        <v>5.9053416544093205</v>
      </c>
      <c r="JT82" s="53">
        <f t="shared" si="28"/>
        <v>5.9053416544093205</v>
      </c>
      <c r="JU82" s="53">
        <f t="shared" si="28"/>
        <v>5.9053416544093205</v>
      </c>
      <c r="JV82" s="53">
        <f t="shared" si="28"/>
        <v>5.8383649893174727</v>
      </c>
      <c r="JW82" s="53">
        <f t="shared" si="28"/>
        <v>5.9053416544093205</v>
      </c>
      <c r="JX82" s="53">
        <f t="shared" si="28"/>
        <v>5.9053416544093205</v>
      </c>
      <c r="JY82" s="53">
        <f t="shared" si="28"/>
        <v>5.9053416544093205</v>
      </c>
      <c r="JZ82" s="53">
        <f t="shared" si="28"/>
        <v>5.8383649893174727</v>
      </c>
      <c r="KA82" s="53">
        <f t="shared" si="28"/>
        <v>5.8383649893174727</v>
      </c>
      <c r="KB82" s="53">
        <f t="shared" si="28"/>
        <v>5.9053416544093205</v>
      </c>
      <c r="KC82" s="53">
        <f t="shared" si="28"/>
        <v>5.8383649893174727</v>
      </c>
      <c r="KD82" s="53">
        <f t="shared" si="28"/>
        <v>5.8383649893174727</v>
      </c>
      <c r="KE82" s="53">
        <f t="shared" si="28"/>
        <v>5.8383649893174727</v>
      </c>
      <c r="KF82" s="53">
        <f t="shared" si="28"/>
        <v>5.9053416544093205</v>
      </c>
      <c r="KG82" s="53">
        <f t="shared" si="28"/>
        <v>6.7671808954365593</v>
      </c>
      <c r="KH82" s="53">
        <f t="shared" si="28"/>
        <v>5.9053416544093205</v>
      </c>
      <c r="KI82" s="53">
        <f t="shared" si="28"/>
        <v>6.7671808954365593</v>
      </c>
      <c r="KJ82" s="53">
        <f t="shared" si="28"/>
        <v>5.9053416544093205</v>
      </c>
      <c r="KK82" s="53">
        <f t="shared" si="28"/>
        <v>5.8383649893174727</v>
      </c>
      <c r="KL82" s="53">
        <f t="shared" si="28"/>
        <v>5.9053416544093205</v>
      </c>
      <c r="KM82" s="53">
        <f t="shared" si="28"/>
        <v>5.9053416544093205</v>
      </c>
      <c r="KN82" s="53">
        <f t="shared" si="28"/>
        <v>5.9053416544093205</v>
      </c>
      <c r="KO82" s="53">
        <f t="shared" si="28"/>
        <v>5.8383649893174727</v>
      </c>
      <c r="KP82" s="53">
        <f t="shared" si="28"/>
        <v>5.9053416544093205</v>
      </c>
      <c r="KQ82" s="53">
        <f t="shared" si="28"/>
        <v>5.8383649893174727</v>
      </c>
      <c r="KR82" s="53">
        <f t="shared" si="28"/>
        <v>5.9053416544093205</v>
      </c>
      <c r="KS82" s="53">
        <f t="shared" si="28"/>
        <v>6.7671808954365593</v>
      </c>
      <c r="KT82" s="53">
        <f t="shared" si="28"/>
        <v>5.8383649893174727</v>
      </c>
      <c r="KU82" s="53">
        <f t="shared" si="28"/>
        <v>5.9053416544093205</v>
      </c>
      <c r="KV82" s="53">
        <f t="shared" si="28"/>
        <v>5.9053416544093205</v>
      </c>
      <c r="KW82" s="53">
        <f t="shared" si="28"/>
        <v>5.8383649893174727</v>
      </c>
      <c r="KX82" s="53">
        <f t="shared" si="28"/>
        <v>5.8383649893174727</v>
      </c>
      <c r="KY82" s="53">
        <f t="shared" si="28"/>
        <v>6.7671808954365593</v>
      </c>
      <c r="KZ82" s="53">
        <f t="shared" si="28"/>
        <v>5.8383649893174727</v>
      </c>
      <c r="LA82" s="53">
        <f t="shared" si="28"/>
        <v>6.7671808954365593</v>
      </c>
      <c r="LB82" s="53">
        <f t="shared" si="28"/>
        <v>5.9053416544093205</v>
      </c>
      <c r="LC82" s="53">
        <f t="shared" si="28"/>
        <v>6.3003881055196453</v>
      </c>
      <c r="LD82" s="53">
        <f t="shared" si="28"/>
        <v>5.9053416544093205</v>
      </c>
      <c r="LE82" s="53">
        <f t="shared" si="28"/>
        <v>5.9053416544093205</v>
      </c>
      <c r="LF82" s="53">
        <f t="shared" si="28"/>
        <v>6.7665057998601785</v>
      </c>
      <c r="LG82" s="53">
        <f t="shared" si="28"/>
        <v>5.8383649893174727</v>
      </c>
      <c r="LH82" s="53">
        <f t="shared" si="28"/>
        <v>6.7671808954365593</v>
      </c>
      <c r="LI82" s="53">
        <f t="shared" si="28"/>
        <v>5.8383649893174727</v>
      </c>
      <c r="LJ82" s="53">
        <f t="shared" si="28"/>
        <v>5.9053416544093205</v>
      </c>
      <c r="LK82" s="53">
        <f t="shared" si="28"/>
        <v>5.9053416544093205</v>
      </c>
      <c r="LL82" s="53">
        <f t="shared" si="28"/>
        <v>6.4523925700359008</v>
      </c>
      <c r="LM82" s="53">
        <f t="shared" ref="LM82:NX86" si="35">IF(LM$68=1,LM12,LM45)</f>
        <v>5.8383649893174727</v>
      </c>
      <c r="LN82" s="53">
        <f t="shared" si="35"/>
        <v>5.8383649893174727</v>
      </c>
      <c r="LO82" s="53">
        <f t="shared" si="35"/>
        <v>5.8383649893174727</v>
      </c>
      <c r="LP82" s="53">
        <f t="shared" si="35"/>
        <v>5.8383649893174727</v>
      </c>
      <c r="LQ82" s="53">
        <f t="shared" si="35"/>
        <v>6.5423500190100041</v>
      </c>
      <c r="LR82" s="53">
        <f t="shared" si="35"/>
        <v>5.9053416544093205</v>
      </c>
      <c r="LS82" s="53">
        <f t="shared" si="35"/>
        <v>5.8383649893174727</v>
      </c>
      <c r="LT82" s="53">
        <f t="shared" si="35"/>
        <v>5.8383649893174727</v>
      </c>
      <c r="LU82" s="53">
        <f t="shared" si="35"/>
        <v>5.9053416544093205</v>
      </c>
      <c r="LV82" s="53">
        <f t="shared" si="35"/>
        <v>5.9053416544093205</v>
      </c>
      <c r="LW82" s="53">
        <f t="shared" si="35"/>
        <v>5.8383649893174727</v>
      </c>
      <c r="LX82" s="53">
        <f t="shared" si="35"/>
        <v>5.9053416544093205</v>
      </c>
      <c r="LY82" s="53">
        <f t="shared" si="35"/>
        <v>5.9053416544093205</v>
      </c>
      <c r="LZ82" s="53">
        <f t="shared" si="35"/>
        <v>5.8383649893174727</v>
      </c>
      <c r="MA82" s="53">
        <f t="shared" si="35"/>
        <v>5.9053416544093205</v>
      </c>
      <c r="MB82" s="53">
        <f t="shared" si="35"/>
        <v>5.9053416544093205</v>
      </c>
      <c r="MC82" s="53">
        <f t="shared" si="35"/>
        <v>5.8383649893174727</v>
      </c>
      <c r="MD82" s="53">
        <f t="shared" si="35"/>
        <v>5.9053416544093205</v>
      </c>
      <c r="ME82" s="53">
        <f t="shared" si="35"/>
        <v>5.8383649893174727</v>
      </c>
      <c r="MF82" s="53">
        <f t="shared" si="35"/>
        <v>5.9053416544093205</v>
      </c>
      <c r="MG82" s="53">
        <f t="shared" si="35"/>
        <v>5.8383649893174727</v>
      </c>
      <c r="MH82" s="53">
        <f t="shared" si="35"/>
        <v>5.9053416544093205</v>
      </c>
      <c r="MI82" s="53">
        <f t="shared" si="35"/>
        <v>6.7671808954365593</v>
      </c>
      <c r="MJ82" s="53">
        <f t="shared" si="35"/>
        <v>5.8383649893174727</v>
      </c>
      <c r="MK82" s="53">
        <f t="shared" si="35"/>
        <v>5.8383649893174727</v>
      </c>
      <c r="ML82" s="53">
        <f t="shared" si="35"/>
        <v>5.9053416544093205</v>
      </c>
      <c r="MM82" s="53">
        <f t="shared" si="35"/>
        <v>6.7671808954365593</v>
      </c>
      <c r="MN82" s="53">
        <f t="shared" si="35"/>
        <v>5.9053416544093205</v>
      </c>
      <c r="MO82" s="53">
        <f t="shared" si="35"/>
        <v>5.9053416544093205</v>
      </c>
      <c r="MP82" s="53">
        <f t="shared" si="35"/>
        <v>6.7671808954365593</v>
      </c>
      <c r="MQ82" s="53">
        <f t="shared" si="35"/>
        <v>6.7671808954365593</v>
      </c>
      <c r="MR82" s="53">
        <f t="shared" si="35"/>
        <v>6.7671808954365593</v>
      </c>
      <c r="MS82" s="53">
        <f t="shared" si="35"/>
        <v>5.9053416544093205</v>
      </c>
      <c r="MT82" s="53">
        <f t="shared" si="35"/>
        <v>6.7671808954365593</v>
      </c>
      <c r="MU82" s="53">
        <f t="shared" si="35"/>
        <v>6.7671808954365593</v>
      </c>
      <c r="MV82" s="53">
        <f t="shared" si="35"/>
        <v>5.9053416544093205</v>
      </c>
      <c r="MW82" s="53">
        <f t="shared" si="35"/>
        <v>5.9053416544093205</v>
      </c>
      <c r="MX82" s="53">
        <f t="shared" si="35"/>
        <v>5.9053416544093205</v>
      </c>
      <c r="MY82" s="53">
        <f t="shared" si="35"/>
        <v>5.8383649893174727</v>
      </c>
      <c r="MZ82" s="53">
        <f t="shared" si="35"/>
        <v>5.9053416544093205</v>
      </c>
      <c r="NA82" s="53">
        <f t="shared" si="35"/>
        <v>5.8383649893174727</v>
      </c>
      <c r="NB82" s="53">
        <f t="shared" si="35"/>
        <v>5.9053416544093205</v>
      </c>
      <c r="NC82" s="53">
        <f t="shared" si="35"/>
        <v>5.8383649893174727</v>
      </c>
      <c r="ND82" s="53">
        <f t="shared" si="35"/>
        <v>5.8383649893174727</v>
      </c>
      <c r="NE82" s="53">
        <f t="shared" si="35"/>
        <v>5.8383649893174727</v>
      </c>
      <c r="NF82" s="53">
        <f t="shared" si="35"/>
        <v>5.9053416544093205</v>
      </c>
      <c r="NG82" s="53">
        <f t="shared" si="35"/>
        <v>5.9053416544093205</v>
      </c>
      <c r="NH82" s="53">
        <f t="shared" si="35"/>
        <v>5.9053416544093205</v>
      </c>
      <c r="NI82" s="53">
        <f t="shared" si="35"/>
        <v>5.8383649893174727</v>
      </c>
      <c r="NJ82" s="53">
        <f t="shared" si="35"/>
        <v>6.7671808954365593</v>
      </c>
      <c r="NK82" s="53">
        <f t="shared" si="35"/>
        <v>5.8383649893174727</v>
      </c>
      <c r="NL82" s="53">
        <f t="shared" si="35"/>
        <v>5.8383649893174727</v>
      </c>
      <c r="NM82" s="53">
        <f t="shared" si="35"/>
        <v>5.9053416544093205</v>
      </c>
      <c r="NN82" s="53">
        <f t="shared" si="35"/>
        <v>5.9053416544093205</v>
      </c>
      <c r="NO82" s="53">
        <f t="shared" si="35"/>
        <v>5.9053416544093205</v>
      </c>
      <c r="NP82" s="53">
        <f t="shared" si="35"/>
        <v>5.8383649893174727</v>
      </c>
      <c r="NQ82" s="53">
        <f t="shared" si="35"/>
        <v>5.9053416544093205</v>
      </c>
      <c r="NR82" s="53">
        <f t="shared" si="35"/>
        <v>5.9053416544093205</v>
      </c>
      <c r="NS82" s="53">
        <f t="shared" si="35"/>
        <v>5.9053416544093205</v>
      </c>
      <c r="NT82" s="53">
        <f t="shared" si="35"/>
        <v>5.9053416544093205</v>
      </c>
      <c r="NU82" s="53">
        <f t="shared" si="35"/>
        <v>5.9053416544093205</v>
      </c>
      <c r="NV82" s="53">
        <f t="shared" si="35"/>
        <v>5.9053416544093205</v>
      </c>
      <c r="NW82" s="53">
        <f t="shared" si="35"/>
        <v>6.7671808954365593</v>
      </c>
      <c r="NX82" s="53">
        <f t="shared" si="35"/>
        <v>5.9053416544093205</v>
      </c>
      <c r="NY82" s="53">
        <f t="shared" si="32"/>
        <v>5.8383649893174727</v>
      </c>
      <c r="NZ82" s="53">
        <f t="shared" si="29"/>
        <v>5.9053416544093205</v>
      </c>
      <c r="OA82" s="53">
        <f t="shared" si="29"/>
        <v>5.8383649893174727</v>
      </c>
      <c r="OB82" s="53">
        <f t="shared" si="29"/>
        <v>5.8383649893174727</v>
      </c>
      <c r="OC82" s="53">
        <f t="shared" si="29"/>
        <v>5.9053416544093205</v>
      </c>
      <c r="OD82" s="53">
        <f t="shared" si="29"/>
        <v>5.8706890955792854</v>
      </c>
      <c r="OE82" s="53">
        <f t="shared" si="29"/>
        <v>5.8383649893174727</v>
      </c>
      <c r="OF82" s="53">
        <f t="shared" si="29"/>
        <v>5.8383649893174727</v>
      </c>
      <c r="OG82" s="53">
        <f t="shared" si="29"/>
        <v>5.9053416544093205</v>
      </c>
      <c r="OH82" s="53">
        <f t="shared" si="29"/>
        <v>6.7671808954365593</v>
      </c>
      <c r="OI82" s="53">
        <f t="shared" si="29"/>
        <v>5.9053416544093205</v>
      </c>
      <c r="OJ82" s="53">
        <f t="shared" si="29"/>
        <v>5.9053416544093205</v>
      </c>
      <c r="OK82" s="53">
        <f t="shared" si="29"/>
        <v>6.7671808954365593</v>
      </c>
      <c r="OL82" s="53">
        <f t="shared" si="29"/>
        <v>5.9053416544093205</v>
      </c>
      <c r="OM82" s="53">
        <f t="shared" si="29"/>
        <v>6.7671808954365593</v>
      </c>
      <c r="ON82" s="53">
        <f t="shared" si="29"/>
        <v>6.1129389782393764</v>
      </c>
      <c r="OO82" s="53">
        <f t="shared" si="29"/>
        <v>5.9209909934308778</v>
      </c>
      <c r="OP82" s="53">
        <f t="shared" si="29"/>
        <v>5.8383649893174727</v>
      </c>
      <c r="OQ82" s="53">
        <f t="shared" si="29"/>
        <v>5.9053416544093205</v>
      </c>
      <c r="OR82" s="53">
        <f t="shared" si="29"/>
        <v>5.8383649893174727</v>
      </c>
      <c r="OS82" s="53">
        <f t="shared" si="29"/>
        <v>5.9053416544093205</v>
      </c>
      <c r="OT82" s="53">
        <f t="shared" si="29"/>
        <v>5.9053416544093205</v>
      </c>
      <c r="OU82" s="53">
        <f t="shared" si="29"/>
        <v>6.7671808954365593</v>
      </c>
      <c r="OV82" s="53">
        <f t="shared" si="29"/>
        <v>5.9053416544093205</v>
      </c>
      <c r="OW82" s="53">
        <f t="shared" si="29"/>
        <v>5.8383649893174727</v>
      </c>
      <c r="OX82" s="53">
        <f t="shared" si="29"/>
        <v>5.9053416544093205</v>
      </c>
      <c r="OY82" s="53">
        <f t="shared" si="29"/>
        <v>5.8383649893174727</v>
      </c>
      <c r="OZ82" s="53">
        <f t="shared" si="29"/>
        <v>5.9053416544093205</v>
      </c>
      <c r="PA82" s="53">
        <f t="shared" si="29"/>
        <v>6.7671808954365593</v>
      </c>
      <c r="PB82" s="53">
        <f t="shared" si="29"/>
        <v>5.9053416544093205</v>
      </c>
      <c r="PC82" s="53">
        <f t="shared" si="29"/>
        <v>5.9053416544093205</v>
      </c>
      <c r="PD82" s="53">
        <f t="shared" si="29"/>
        <v>5.8383649893174727</v>
      </c>
      <c r="PE82" s="53">
        <f t="shared" si="29"/>
        <v>6.7671808954365593</v>
      </c>
      <c r="PF82" s="53">
        <f t="shared" si="29"/>
        <v>5.9053416544093205</v>
      </c>
      <c r="PG82" s="53">
        <f t="shared" si="29"/>
        <v>5.8383649893174727</v>
      </c>
      <c r="PH82" s="53">
        <f t="shared" si="29"/>
        <v>5.8383649893174727</v>
      </c>
      <c r="PI82" s="53">
        <f t="shared" si="29"/>
        <v>5.8383649893174727</v>
      </c>
      <c r="PJ82" s="53">
        <f t="shared" si="29"/>
        <v>6.7671808954365593</v>
      </c>
      <c r="PK82" s="53">
        <f t="shared" si="29"/>
        <v>5.9053416544093205</v>
      </c>
      <c r="PL82" s="53">
        <f t="shared" si="29"/>
        <v>5.9053416544093205</v>
      </c>
      <c r="PM82" s="53">
        <f t="shared" si="29"/>
        <v>5.9053416544093205</v>
      </c>
      <c r="PN82" s="53">
        <f t="shared" si="29"/>
        <v>5.9053416544093205</v>
      </c>
      <c r="PO82" s="53">
        <f t="shared" si="29"/>
        <v>6.7671808954365593</v>
      </c>
      <c r="PP82" s="53">
        <f t="shared" si="29"/>
        <v>5.9053416544093205</v>
      </c>
      <c r="PQ82" s="53">
        <f t="shared" si="29"/>
        <v>5.8383649893174727</v>
      </c>
      <c r="PR82" s="53">
        <f t="shared" si="29"/>
        <v>5.8383649893174727</v>
      </c>
      <c r="PS82" s="53">
        <f t="shared" si="29"/>
        <v>5.8383649893174727</v>
      </c>
      <c r="PT82" s="53">
        <f t="shared" si="29"/>
        <v>5.8793561216467642</v>
      </c>
      <c r="PU82" s="53">
        <f t="shared" si="29"/>
        <v>5.8383649893174727</v>
      </c>
      <c r="PV82" s="53">
        <f t="shared" si="29"/>
        <v>5.8383649893174727</v>
      </c>
      <c r="PW82" s="53">
        <f t="shared" si="29"/>
        <v>5.9053416544093205</v>
      </c>
      <c r="PX82" s="53">
        <f t="shared" si="29"/>
        <v>5.9053416544093205</v>
      </c>
      <c r="PY82" s="53">
        <f t="shared" si="29"/>
        <v>5.8383649893174727</v>
      </c>
      <c r="PZ82" s="53">
        <f t="shared" si="29"/>
        <v>5.9053416544093205</v>
      </c>
      <c r="QA82" s="53">
        <f t="shared" si="29"/>
        <v>6.7671808954365593</v>
      </c>
      <c r="QB82" s="53">
        <f t="shared" si="29"/>
        <v>5.9053416544093205</v>
      </c>
      <c r="QC82" s="53">
        <f t="shared" si="29"/>
        <v>5.8383649893174727</v>
      </c>
      <c r="QD82" s="53">
        <f t="shared" si="29"/>
        <v>5.9053416544093205</v>
      </c>
      <c r="QE82" s="53">
        <f t="shared" si="29"/>
        <v>6.7671808954365593</v>
      </c>
      <c r="QF82" s="53">
        <f t="shared" si="29"/>
        <v>5.9053416544093205</v>
      </c>
      <c r="QG82" s="53">
        <f t="shared" si="29"/>
        <v>5.8383649893174727</v>
      </c>
      <c r="QH82" s="53">
        <f t="shared" si="29"/>
        <v>5.9053416544093205</v>
      </c>
      <c r="QI82" s="53">
        <f t="shared" si="29"/>
        <v>5.8383649893174727</v>
      </c>
      <c r="QJ82" s="53">
        <f t="shared" si="29"/>
        <v>5.9053416544093205</v>
      </c>
      <c r="QK82" s="53">
        <f t="shared" si="25"/>
        <v>6.7671808954365593</v>
      </c>
      <c r="QL82" s="53">
        <f t="shared" si="25"/>
        <v>5.8383649893174727</v>
      </c>
      <c r="QM82" s="53">
        <f t="shared" si="25"/>
        <v>5.9053416544093205</v>
      </c>
      <c r="QN82" s="53">
        <f t="shared" si="25"/>
        <v>6.7671808954365593</v>
      </c>
      <c r="QO82" s="53">
        <f t="shared" si="25"/>
        <v>5.8383649893174727</v>
      </c>
      <c r="QP82" s="53">
        <f t="shared" si="25"/>
        <v>5.9053416544093205</v>
      </c>
      <c r="QQ82" s="53">
        <f t="shared" si="25"/>
        <v>5.9053416544093205</v>
      </c>
      <c r="QR82" s="53">
        <f t="shared" si="25"/>
        <v>5.9053416544093205</v>
      </c>
      <c r="QS82" s="53">
        <f t="shared" si="25"/>
        <v>5.9053416544093205</v>
      </c>
      <c r="QT82" s="53">
        <f t="shared" si="25"/>
        <v>5.8383649893174727</v>
      </c>
      <c r="QU82" s="53">
        <f t="shared" si="25"/>
        <v>5.9053416544093205</v>
      </c>
      <c r="QV82" s="53">
        <f t="shared" si="25"/>
        <v>5.9053416544093205</v>
      </c>
      <c r="QW82" s="53">
        <f t="shared" si="25"/>
        <v>5.8383649893174727</v>
      </c>
      <c r="QX82" s="53">
        <f t="shared" si="25"/>
        <v>5.8383649893174727</v>
      </c>
      <c r="QY82" s="53">
        <f t="shared" si="25"/>
        <v>5.9053416544093205</v>
      </c>
      <c r="QZ82" s="53">
        <f t="shared" si="25"/>
        <v>5.9053416544093205</v>
      </c>
      <c r="RA82" s="53">
        <f t="shared" si="25"/>
        <v>5.9053416544093205</v>
      </c>
      <c r="RB82" s="53">
        <f t="shared" si="25"/>
        <v>5.8383649893174727</v>
      </c>
      <c r="RC82" s="53">
        <f t="shared" si="25"/>
        <v>5.9053416544093205</v>
      </c>
      <c r="RD82" s="53">
        <f t="shared" si="25"/>
        <v>6.683141081205406</v>
      </c>
      <c r="RE82" s="53">
        <f t="shared" si="25"/>
        <v>5.9053416544093205</v>
      </c>
      <c r="RF82" s="53">
        <f t="shared" si="25"/>
        <v>6.7671808954365593</v>
      </c>
      <c r="RG82" s="53">
        <f t="shared" si="25"/>
        <v>5.9053416544093205</v>
      </c>
      <c r="RH82" s="53">
        <f t="shared" si="25"/>
        <v>6.7671808954365593</v>
      </c>
      <c r="RI82" s="53">
        <f t="shared" si="25"/>
        <v>5.9053416544093205</v>
      </c>
      <c r="RJ82" s="53">
        <f t="shared" si="25"/>
        <v>5.9053416544093205</v>
      </c>
      <c r="RK82" s="53">
        <f t="shared" si="25"/>
        <v>5.9053416544093205</v>
      </c>
      <c r="RL82" s="53">
        <f t="shared" si="25"/>
        <v>6.7671808954365593</v>
      </c>
      <c r="RM82" s="53">
        <f t="shared" si="25"/>
        <v>5.9053416544093205</v>
      </c>
      <c r="RN82" s="53">
        <f t="shared" si="25"/>
        <v>5.9053416544093205</v>
      </c>
      <c r="RO82" s="53">
        <f t="shared" si="25"/>
        <v>5.8383649893174727</v>
      </c>
      <c r="RP82" s="53">
        <f t="shared" si="25"/>
        <v>6.7671808954365593</v>
      </c>
      <c r="RQ82" s="53">
        <f t="shared" si="25"/>
        <v>6.7671808954365593</v>
      </c>
      <c r="RR82" s="53">
        <f t="shared" si="25"/>
        <v>6.1783194496282032</v>
      </c>
      <c r="RS82" s="53">
        <f t="shared" si="25"/>
        <v>5.9053416544093205</v>
      </c>
      <c r="RT82" s="53">
        <f t="shared" si="25"/>
        <v>5.9053416544093205</v>
      </c>
      <c r="RU82" s="53">
        <f t="shared" si="25"/>
        <v>5.9053416544093205</v>
      </c>
      <c r="RV82" s="53">
        <f t="shared" si="25"/>
        <v>5.9053416544093205</v>
      </c>
      <c r="RW82" s="53">
        <f t="shared" si="25"/>
        <v>6.7671808954365593</v>
      </c>
      <c r="RX82" s="53">
        <f t="shared" si="25"/>
        <v>5.9053416544093205</v>
      </c>
      <c r="RY82" s="53">
        <f t="shared" si="25"/>
        <v>5.8383649893174727</v>
      </c>
      <c r="RZ82" s="53">
        <f t="shared" si="25"/>
        <v>5.8383649893174727</v>
      </c>
      <c r="SA82" s="53">
        <f t="shared" si="25"/>
        <v>5.9677637055778812</v>
      </c>
      <c r="SB82" s="53">
        <f t="shared" si="25"/>
        <v>5.8383649893174727</v>
      </c>
      <c r="SC82" s="53">
        <f t="shared" si="25"/>
        <v>5.9053416544093205</v>
      </c>
      <c r="SD82" s="53">
        <f t="shared" si="25"/>
        <v>5.8383649893174727</v>
      </c>
      <c r="SE82" s="53">
        <f t="shared" si="25"/>
        <v>5.9053416544093205</v>
      </c>
      <c r="SF82" s="53">
        <f t="shared" si="25"/>
        <v>5.8383649893174727</v>
      </c>
      <c r="SG82" s="53">
        <f t="shared" si="25"/>
        <v>6.7469463186953229</v>
      </c>
    </row>
    <row r="83" spans="1:501" x14ac:dyDescent="0.35">
      <c r="A83" s="158">
        <v>2032</v>
      </c>
      <c r="B83" s="53">
        <f t="shared" si="8"/>
        <v>7.105539940208387</v>
      </c>
      <c r="C83" s="53">
        <f t="shared" ref="C83:BN86" si="36">IF(C$68=1,C13,C46)</f>
        <v>5.9172618134974373</v>
      </c>
      <c r="D83" s="53">
        <f t="shared" si="36"/>
        <v>5.9851435686580947</v>
      </c>
      <c r="E83" s="53">
        <f t="shared" si="36"/>
        <v>5.9851435686580947</v>
      </c>
      <c r="F83" s="53">
        <f t="shared" si="36"/>
        <v>5.9851435686580947</v>
      </c>
      <c r="G83" s="53">
        <f t="shared" si="36"/>
        <v>7.105539940208387</v>
      </c>
      <c r="H83" s="53">
        <f t="shared" si="36"/>
        <v>5.9851435686580947</v>
      </c>
      <c r="I83" s="53">
        <f t="shared" si="36"/>
        <v>6.8978981854218304</v>
      </c>
      <c r="J83" s="53">
        <f t="shared" si="36"/>
        <v>5.9851435686580947</v>
      </c>
      <c r="K83" s="53">
        <f t="shared" si="36"/>
        <v>7.105539940208387</v>
      </c>
      <c r="L83" s="53">
        <f t="shared" si="36"/>
        <v>5.9172618134974373</v>
      </c>
      <c r="M83" s="53">
        <f t="shared" si="36"/>
        <v>5.9172618134974373</v>
      </c>
      <c r="N83" s="53">
        <f t="shared" si="36"/>
        <v>5.9172618134974373</v>
      </c>
      <c r="O83" s="53">
        <f t="shared" si="36"/>
        <v>5.9851435686580947</v>
      </c>
      <c r="P83" s="53">
        <f t="shared" si="36"/>
        <v>5.9851435686580947</v>
      </c>
      <c r="Q83" s="53">
        <f t="shared" si="36"/>
        <v>7.105539940208387</v>
      </c>
      <c r="R83" s="53">
        <f t="shared" si="36"/>
        <v>5.9851435686580947</v>
      </c>
      <c r="S83" s="53">
        <f t="shared" si="36"/>
        <v>6.1037315773080998</v>
      </c>
      <c r="T83" s="53">
        <f t="shared" si="36"/>
        <v>7.105539940208387</v>
      </c>
      <c r="U83" s="53">
        <f t="shared" si="36"/>
        <v>5.9172618134974373</v>
      </c>
      <c r="V83" s="53">
        <f t="shared" si="36"/>
        <v>5.9851435686580947</v>
      </c>
      <c r="W83" s="53">
        <f t="shared" si="36"/>
        <v>5.9851435686580947</v>
      </c>
      <c r="X83" s="53">
        <f t="shared" si="36"/>
        <v>5.9851435686580947</v>
      </c>
      <c r="Y83" s="53">
        <f t="shared" si="36"/>
        <v>5.9851435686580947</v>
      </c>
      <c r="Z83" s="53">
        <f t="shared" si="36"/>
        <v>5.9172618134974373</v>
      </c>
      <c r="AA83" s="53">
        <f t="shared" si="36"/>
        <v>5.9851435686580947</v>
      </c>
      <c r="AB83" s="53">
        <f t="shared" si="36"/>
        <v>5.9851435686580947</v>
      </c>
      <c r="AC83" s="53">
        <f t="shared" si="36"/>
        <v>5.9851435686580947</v>
      </c>
      <c r="AD83" s="53">
        <f t="shared" si="36"/>
        <v>5.9172618134974373</v>
      </c>
      <c r="AE83" s="53">
        <f t="shared" si="36"/>
        <v>5.9851435686580947</v>
      </c>
      <c r="AF83" s="53">
        <f t="shared" si="36"/>
        <v>5.9851435686580947</v>
      </c>
      <c r="AG83" s="53">
        <f t="shared" si="36"/>
        <v>5.9851435686580947</v>
      </c>
      <c r="AH83" s="53">
        <f t="shared" si="36"/>
        <v>7.105539940208387</v>
      </c>
      <c r="AI83" s="53">
        <f t="shared" si="36"/>
        <v>6.3983565751530094</v>
      </c>
      <c r="AJ83" s="53">
        <f t="shared" si="36"/>
        <v>5.9851435686580947</v>
      </c>
      <c r="AK83" s="53">
        <f t="shared" si="36"/>
        <v>5.9172618134974373</v>
      </c>
      <c r="AL83" s="53">
        <f t="shared" si="36"/>
        <v>6.3512813832295807</v>
      </c>
      <c r="AM83" s="53">
        <f t="shared" si="36"/>
        <v>5.9172618134974373</v>
      </c>
      <c r="AN83" s="53">
        <f t="shared" si="36"/>
        <v>5.9172618134974373</v>
      </c>
      <c r="AO83" s="53">
        <f t="shared" si="36"/>
        <v>5.9172618134974373</v>
      </c>
      <c r="AP83" s="53">
        <f t="shared" si="36"/>
        <v>7.105539940208387</v>
      </c>
      <c r="AQ83" s="53">
        <f t="shared" si="36"/>
        <v>5.9851435686580947</v>
      </c>
      <c r="AR83" s="53">
        <f t="shared" si="36"/>
        <v>5.9172618134974373</v>
      </c>
      <c r="AS83" s="53">
        <f t="shared" si="36"/>
        <v>5.9172618134974373</v>
      </c>
      <c r="AT83" s="53">
        <f t="shared" si="36"/>
        <v>7.105539940208387</v>
      </c>
      <c r="AU83" s="53">
        <f t="shared" si="36"/>
        <v>5.9318083174289722</v>
      </c>
      <c r="AV83" s="53">
        <f t="shared" si="36"/>
        <v>7.105539940208387</v>
      </c>
      <c r="AW83" s="53">
        <f t="shared" si="36"/>
        <v>5.9851435686580947</v>
      </c>
      <c r="AX83" s="53">
        <f t="shared" si="36"/>
        <v>5.9851435686580947</v>
      </c>
      <c r="AY83" s="53">
        <f t="shared" si="36"/>
        <v>5.9851435686580947</v>
      </c>
      <c r="AZ83" s="53">
        <f t="shared" si="36"/>
        <v>5.9172618134974373</v>
      </c>
      <c r="BA83" s="53">
        <f t="shared" si="36"/>
        <v>5.9172618134974373</v>
      </c>
      <c r="BB83" s="53">
        <f t="shared" si="36"/>
        <v>6.4631757586676741</v>
      </c>
      <c r="BC83" s="53">
        <f t="shared" si="36"/>
        <v>5.9851435686580947</v>
      </c>
      <c r="BD83" s="53">
        <f t="shared" si="36"/>
        <v>5.9851435686580947</v>
      </c>
      <c r="BE83" s="53">
        <f t="shared" si="36"/>
        <v>7.105539940208387</v>
      </c>
      <c r="BF83" s="53">
        <f t="shared" si="36"/>
        <v>5.9172618134974373</v>
      </c>
      <c r="BG83" s="53">
        <f t="shared" si="36"/>
        <v>5.9851435686580947</v>
      </c>
      <c r="BH83" s="53">
        <f t="shared" si="36"/>
        <v>7.105539940208387</v>
      </c>
      <c r="BI83" s="53">
        <f t="shared" si="36"/>
        <v>5.9851435686580947</v>
      </c>
      <c r="BJ83" s="53">
        <f t="shared" si="36"/>
        <v>7.105539940208387</v>
      </c>
      <c r="BK83" s="53">
        <f t="shared" si="36"/>
        <v>5.9172618134974373</v>
      </c>
      <c r="BL83" s="53">
        <f t="shared" si="36"/>
        <v>5.9172618134974373</v>
      </c>
      <c r="BM83" s="53">
        <f t="shared" si="36"/>
        <v>5.9851435686580947</v>
      </c>
      <c r="BN83" s="53">
        <f t="shared" si="36"/>
        <v>7.105539940208387</v>
      </c>
      <c r="BO83" s="53">
        <f t="shared" si="33"/>
        <v>5.9851435686580947</v>
      </c>
      <c r="BP83" s="53">
        <f t="shared" si="33"/>
        <v>5.9851435686580947</v>
      </c>
      <c r="BQ83" s="53">
        <f t="shared" si="33"/>
        <v>5.9851435686580947</v>
      </c>
      <c r="BR83" s="53">
        <f t="shared" si="33"/>
        <v>7.105539940208387</v>
      </c>
      <c r="BS83" s="53">
        <f t="shared" si="33"/>
        <v>7.105539940208387</v>
      </c>
      <c r="BT83" s="53">
        <f t="shared" si="33"/>
        <v>5.9172618134974373</v>
      </c>
      <c r="BU83" s="53">
        <f t="shared" si="33"/>
        <v>5.9851435686580947</v>
      </c>
      <c r="BV83" s="53">
        <f t="shared" si="33"/>
        <v>7.105539940208387</v>
      </c>
      <c r="BW83" s="53">
        <f t="shared" si="33"/>
        <v>5.9851435686580947</v>
      </c>
      <c r="BX83" s="53">
        <f t="shared" si="33"/>
        <v>5.9172618134974373</v>
      </c>
      <c r="BY83" s="53">
        <f t="shared" si="33"/>
        <v>5.9172618134974373</v>
      </c>
      <c r="BZ83" s="53">
        <f t="shared" si="33"/>
        <v>7.105539940208387</v>
      </c>
      <c r="CA83" s="53">
        <f t="shared" si="33"/>
        <v>5.9851435686580947</v>
      </c>
      <c r="CB83" s="53">
        <f t="shared" si="33"/>
        <v>6.8426618778094666</v>
      </c>
      <c r="CC83" s="53">
        <f t="shared" si="33"/>
        <v>5.9851435686580947</v>
      </c>
      <c r="CD83" s="53">
        <f t="shared" si="33"/>
        <v>5.9851435686580947</v>
      </c>
      <c r="CE83" s="53">
        <f t="shared" si="33"/>
        <v>5.9851435686580947</v>
      </c>
      <c r="CF83" s="53">
        <f t="shared" si="33"/>
        <v>5.9851435686580947</v>
      </c>
      <c r="CG83" s="53">
        <f t="shared" si="33"/>
        <v>5.9172618134974373</v>
      </c>
      <c r="CH83" s="53">
        <f t="shared" si="33"/>
        <v>5.9172618134974373</v>
      </c>
      <c r="CI83" s="53">
        <f t="shared" si="33"/>
        <v>5.9851435686580947</v>
      </c>
      <c r="CJ83" s="53">
        <f t="shared" si="33"/>
        <v>7.105539940208387</v>
      </c>
      <c r="CK83" s="53">
        <f t="shared" si="33"/>
        <v>5.9851435686580947</v>
      </c>
      <c r="CL83" s="53">
        <f t="shared" si="33"/>
        <v>5.9851435686580947</v>
      </c>
      <c r="CM83" s="53">
        <f t="shared" si="33"/>
        <v>5.9851435686580947</v>
      </c>
      <c r="CN83" s="53">
        <f t="shared" si="33"/>
        <v>5.9172618134974373</v>
      </c>
      <c r="CO83" s="53">
        <f t="shared" si="33"/>
        <v>5.9851435686580947</v>
      </c>
      <c r="CP83" s="53">
        <f t="shared" si="33"/>
        <v>5.9851435686580947</v>
      </c>
      <c r="CQ83" s="53">
        <f t="shared" si="33"/>
        <v>5.9172618134974373</v>
      </c>
      <c r="CR83" s="53">
        <f t="shared" si="33"/>
        <v>5.9851435686580947</v>
      </c>
      <c r="CS83" s="53">
        <f t="shared" si="33"/>
        <v>5.9851435686580947</v>
      </c>
      <c r="CT83" s="53">
        <f t="shared" si="33"/>
        <v>5.9172618134974373</v>
      </c>
      <c r="CU83" s="53">
        <f t="shared" si="33"/>
        <v>5.9851435686580947</v>
      </c>
      <c r="CV83" s="53">
        <f t="shared" si="33"/>
        <v>5.9851435686580947</v>
      </c>
      <c r="CW83" s="53">
        <f t="shared" si="33"/>
        <v>5.9172618134974373</v>
      </c>
      <c r="CX83" s="53">
        <f t="shared" si="33"/>
        <v>5.9172618134974373</v>
      </c>
      <c r="CY83" s="53">
        <f t="shared" si="33"/>
        <v>5.9851435686580947</v>
      </c>
      <c r="CZ83" s="53">
        <f t="shared" si="33"/>
        <v>5.9172618134974373</v>
      </c>
      <c r="DA83" s="53">
        <f t="shared" si="33"/>
        <v>5.9851435686580947</v>
      </c>
      <c r="DB83" s="53">
        <f t="shared" si="33"/>
        <v>5.9851435686580947</v>
      </c>
      <c r="DC83" s="53">
        <f t="shared" si="33"/>
        <v>5.9172618134974373</v>
      </c>
      <c r="DD83" s="53">
        <f t="shared" si="33"/>
        <v>7.105539940208387</v>
      </c>
      <c r="DE83" s="53">
        <f t="shared" si="33"/>
        <v>5.9851435686580947</v>
      </c>
      <c r="DF83" s="53">
        <f t="shared" si="33"/>
        <v>5.9172618134974373</v>
      </c>
      <c r="DG83" s="53">
        <f t="shared" si="33"/>
        <v>5.9172618134974373</v>
      </c>
      <c r="DH83" s="53">
        <f t="shared" si="33"/>
        <v>5.9172618134974373</v>
      </c>
      <c r="DI83" s="53">
        <f t="shared" si="33"/>
        <v>5.9851435686580947</v>
      </c>
      <c r="DJ83" s="53">
        <f t="shared" si="33"/>
        <v>5.9851435686580947</v>
      </c>
      <c r="DK83" s="53">
        <f t="shared" si="33"/>
        <v>5.9172618134974373</v>
      </c>
      <c r="DL83" s="53">
        <f t="shared" si="33"/>
        <v>5.9172618134974373</v>
      </c>
      <c r="DM83" s="53">
        <f t="shared" si="33"/>
        <v>5.9851435686580947</v>
      </c>
      <c r="DN83" s="53">
        <f t="shared" si="33"/>
        <v>5.9851435686580947</v>
      </c>
      <c r="DO83" s="53">
        <f t="shared" si="33"/>
        <v>5.9172618134974373</v>
      </c>
      <c r="DP83" s="53">
        <f t="shared" si="33"/>
        <v>5.9172618134974373</v>
      </c>
      <c r="DQ83" s="53">
        <f t="shared" si="33"/>
        <v>6.6012977173415361</v>
      </c>
      <c r="DR83" s="53">
        <f t="shared" si="33"/>
        <v>7.105539940208387</v>
      </c>
      <c r="DS83" s="53">
        <f t="shared" si="33"/>
        <v>7.105539940208387</v>
      </c>
      <c r="DT83" s="53">
        <f t="shared" si="33"/>
        <v>5.9851435686580947</v>
      </c>
      <c r="DU83" s="53">
        <f t="shared" si="33"/>
        <v>5.9851435686580947</v>
      </c>
      <c r="DV83" s="53">
        <f t="shared" si="33"/>
        <v>5.9851435686580947</v>
      </c>
      <c r="DW83" s="53">
        <f t="shared" si="33"/>
        <v>5.9172618134974373</v>
      </c>
      <c r="DX83" s="53">
        <f t="shared" si="33"/>
        <v>7.105539940208387</v>
      </c>
      <c r="DY83" s="53">
        <f t="shared" si="33"/>
        <v>5.9851435686580947</v>
      </c>
      <c r="DZ83" s="53">
        <f t="shared" si="21"/>
        <v>5.9851435686580947</v>
      </c>
      <c r="EA83" s="53">
        <f t="shared" si="30"/>
        <v>7.105539940208387</v>
      </c>
      <c r="EB83" s="53">
        <f t="shared" si="30"/>
        <v>5.9172618134974373</v>
      </c>
      <c r="EC83" s="53">
        <f t="shared" si="30"/>
        <v>7.105539940208387</v>
      </c>
      <c r="ED83" s="53">
        <f t="shared" si="30"/>
        <v>5.9851435686580947</v>
      </c>
      <c r="EE83" s="53">
        <f t="shared" si="30"/>
        <v>5.9851435686580947</v>
      </c>
      <c r="EF83" s="53">
        <f t="shared" si="30"/>
        <v>5.9172618134974373</v>
      </c>
      <c r="EG83" s="53">
        <f t="shared" si="30"/>
        <v>5.9172618134974373</v>
      </c>
      <c r="EH83" s="53">
        <f t="shared" si="30"/>
        <v>5.9172618134974373</v>
      </c>
      <c r="EI83" s="53">
        <f t="shared" si="30"/>
        <v>5.9851435686580947</v>
      </c>
      <c r="EJ83" s="53">
        <f t="shared" si="30"/>
        <v>5.9851435686580947</v>
      </c>
      <c r="EK83" s="53">
        <f t="shared" si="30"/>
        <v>5.9851435686580947</v>
      </c>
      <c r="EL83" s="53">
        <f t="shared" si="30"/>
        <v>5.9851435686580947</v>
      </c>
      <c r="EM83" s="53">
        <f t="shared" si="30"/>
        <v>6.7167937726399733</v>
      </c>
      <c r="EN83" s="53">
        <f t="shared" si="30"/>
        <v>5.9172618134974373</v>
      </c>
      <c r="EO83" s="53">
        <f t="shared" si="30"/>
        <v>5.9851435686580947</v>
      </c>
      <c r="EP83" s="53">
        <f t="shared" si="30"/>
        <v>5.9172618134974373</v>
      </c>
      <c r="EQ83" s="53">
        <f t="shared" si="30"/>
        <v>5.9851435686580947</v>
      </c>
      <c r="ER83" s="53">
        <f t="shared" si="30"/>
        <v>5.9851435686580947</v>
      </c>
      <c r="ES83" s="53">
        <f t="shared" si="30"/>
        <v>5.9172618134974373</v>
      </c>
      <c r="ET83" s="53">
        <f t="shared" si="30"/>
        <v>5.9172618134974373</v>
      </c>
      <c r="EU83" s="53">
        <f t="shared" si="30"/>
        <v>5.9851435686580947</v>
      </c>
      <c r="EV83" s="53">
        <f t="shared" si="30"/>
        <v>7.105539940208387</v>
      </c>
      <c r="EW83" s="53">
        <f t="shared" si="30"/>
        <v>5.9851435686580947</v>
      </c>
      <c r="EX83" s="53">
        <f t="shared" si="30"/>
        <v>5.9851435686580947</v>
      </c>
      <c r="EY83" s="53">
        <f t="shared" si="30"/>
        <v>5.9851435686580947</v>
      </c>
      <c r="EZ83" s="53">
        <f t="shared" si="30"/>
        <v>5.9851435686580947</v>
      </c>
      <c r="FA83" s="53">
        <f t="shared" si="30"/>
        <v>5.9172618134974373</v>
      </c>
      <c r="FB83" s="53">
        <f t="shared" si="30"/>
        <v>5.9851435686580947</v>
      </c>
      <c r="FC83" s="53">
        <f t="shared" si="30"/>
        <v>7.105539940208387</v>
      </c>
      <c r="FD83" s="53">
        <f t="shared" si="30"/>
        <v>5.9851435686580947</v>
      </c>
      <c r="FE83" s="53">
        <f t="shared" si="30"/>
        <v>7.0961987264972564</v>
      </c>
      <c r="FF83" s="53">
        <f t="shared" si="30"/>
        <v>7.105539940208387</v>
      </c>
      <c r="FG83" s="53">
        <f t="shared" si="30"/>
        <v>5.9172618134974373</v>
      </c>
      <c r="FH83" s="53">
        <f t="shared" si="30"/>
        <v>5.9172618134974373</v>
      </c>
      <c r="FI83" s="53">
        <f t="shared" si="30"/>
        <v>5.9172618134974373</v>
      </c>
      <c r="FJ83" s="53">
        <f t="shared" si="30"/>
        <v>5.9851435686580947</v>
      </c>
      <c r="FK83" s="53">
        <f t="shared" si="30"/>
        <v>5.9851435686580947</v>
      </c>
      <c r="FL83" s="53">
        <f t="shared" si="30"/>
        <v>7.105539940208387</v>
      </c>
      <c r="FM83" s="53">
        <f t="shared" si="30"/>
        <v>5.9172618134974373</v>
      </c>
      <c r="FN83" s="53">
        <f t="shared" si="30"/>
        <v>6.3899804659608304</v>
      </c>
      <c r="FO83" s="53">
        <f t="shared" si="30"/>
        <v>7.105539940208387</v>
      </c>
      <c r="FP83" s="53">
        <f t="shared" si="30"/>
        <v>5.9172618134974373</v>
      </c>
      <c r="FQ83" s="53">
        <f t="shared" si="30"/>
        <v>5.9851435686580947</v>
      </c>
      <c r="FR83" s="53">
        <f t="shared" si="30"/>
        <v>5.9851435686580947</v>
      </c>
      <c r="FS83" s="53">
        <f t="shared" si="30"/>
        <v>7.105539940208387</v>
      </c>
      <c r="FT83" s="53">
        <f t="shared" si="30"/>
        <v>5.9172618134974373</v>
      </c>
      <c r="FU83" s="53">
        <f t="shared" si="30"/>
        <v>7.105539940208387</v>
      </c>
      <c r="FV83" s="53">
        <f t="shared" si="30"/>
        <v>5.9172618134974373</v>
      </c>
      <c r="FW83" s="53">
        <f t="shared" si="30"/>
        <v>5.9172618134974373</v>
      </c>
      <c r="FX83" s="53">
        <f t="shared" si="30"/>
        <v>6.853645515329295</v>
      </c>
      <c r="FY83" s="53">
        <f t="shared" si="30"/>
        <v>5.9172618134974373</v>
      </c>
      <c r="FZ83" s="53">
        <f t="shared" si="30"/>
        <v>5.9172618134974373</v>
      </c>
      <c r="GA83" s="53">
        <f t="shared" si="30"/>
        <v>5.9172618134974373</v>
      </c>
      <c r="GB83" s="53">
        <f t="shared" si="30"/>
        <v>7.105539940208387</v>
      </c>
      <c r="GC83" s="53">
        <f t="shared" si="30"/>
        <v>7.105539940208387</v>
      </c>
      <c r="GD83" s="53">
        <f t="shared" si="30"/>
        <v>5.9851435686580947</v>
      </c>
      <c r="GE83" s="53">
        <f t="shared" si="30"/>
        <v>5.9851435686580947</v>
      </c>
      <c r="GF83" s="53">
        <f t="shared" si="30"/>
        <v>5.9172618134974373</v>
      </c>
      <c r="GG83" s="53">
        <f t="shared" si="30"/>
        <v>5.9851435686580947</v>
      </c>
      <c r="GH83" s="53">
        <f t="shared" si="30"/>
        <v>5.9172618134974373</v>
      </c>
      <c r="GI83" s="53">
        <f t="shared" si="30"/>
        <v>5.9851435686580947</v>
      </c>
      <c r="GJ83" s="53">
        <f t="shared" si="30"/>
        <v>5.9172618134974373</v>
      </c>
      <c r="GK83" s="53">
        <f t="shared" si="30"/>
        <v>5.9172618134974373</v>
      </c>
      <c r="GL83" s="53">
        <f t="shared" si="30"/>
        <v>5.9172618134974373</v>
      </c>
      <c r="GM83" s="53">
        <f t="shared" si="27"/>
        <v>5.9172618134974373</v>
      </c>
      <c r="GN83" s="53">
        <f t="shared" si="27"/>
        <v>5.9851435686580947</v>
      </c>
      <c r="GO83" s="53">
        <f t="shared" si="34"/>
        <v>6.6741686978169641</v>
      </c>
      <c r="GP83" s="53">
        <f t="shared" si="34"/>
        <v>7.105539940208387</v>
      </c>
      <c r="GQ83" s="53">
        <f t="shared" si="34"/>
        <v>5.9172618134974373</v>
      </c>
      <c r="GR83" s="53">
        <f t="shared" si="34"/>
        <v>5.9851435686580947</v>
      </c>
      <c r="GS83" s="53">
        <f t="shared" si="34"/>
        <v>5.9851435686580947</v>
      </c>
      <c r="GT83" s="53">
        <f t="shared" si="34"/>
        <v>5.9851435686580947</v>
      </c>
      <c r="GU83" s="53">
        <f t="shared" si="34"/>
        <v>5.9172618134974373</v>
      </c>
      <c r="GV83" s="53">
        <f t="shared" si="34"/>
        <v>5.9851435686580947</v>
      </c>
      <c r="GW83" s="53">
        <f t="shared" si="34"/>
        <v>5.9851435686580947</v>
      </c>
      <c r="GX83" s="53">
        <f t="shared" si="34"/>
        <v>5.9172618134974373</v>
      </c>
      <c r="GY83" s="53">
        <f t="shared" si="34"/>
        <v>5.9851435686580947</v>
      </c>
      <c r="GZ83" s="53">
        <f t="shared" si="34"/>
        <v>5.9851435686580947</v>
      </c>
      <c r="HA83" s="53">
        <f t="shared" si="34"/>
        <v>5.9851435686580947</v>
      </c>
      <c r="HB83" s="53">
        <f t="shared" si="34"/>
        <v>5.9851435686580947</v>
      </c>
      <c r="HC83" s="53">
        <f t="shared" si="34"/>
        <v>5.9851435686580947</v>
      </c>
      <c r="HD83" s="53">
        <f t="shared" si="34"/>
        <v>5.9851435686580947</v>
      </c>
      <c r="HE83" s="53">
        <f t="shared" si="34"/>
        <v>5.9172618134974373</v>
      </c>
      <c r="HF83" s="53">
        <f t="shared" si="34"/>
        <v>5.9851435686580947</v>
      </c>
      <c r="HG83" s="53">
        <f t="shared" si="34"/>
        <v>5.9172618134974373</v>
      </c>
      <c r="HH83" s="53">
        <f t="shared" si="34"/>
        <v>5.9172618134974373</v>
      </c>
      <c r="HI83" s="53">
        <f t="shared" si="34"/>
        <v>7.105539940208387</v>
      </c>
      <c r="HJ83" s="53">
        <f t="shared" si="34"/>
        <v>5.9172618134974373</v>
      </c>
      <c r="HK83" s="53">
        <f t="shared" si="34"/>
        <v>5.9851435686580947</v>
      </c>
      <c r="HL83" s="53">
        <f t="shared" si="34"/>
        <v>5.9172618134974373</v>
      </c>
      <c r="HM83" s="53">
        <f t="shared" si="34"/>
        <v>5.9851435686580947</v>
      </c>
      <c r="HN83" s="53">
        <f t="shared" si="34"/>
        <v>5.9172618134974373</v>
      </c>
      <c r="HO83" s="53">
        <f t="shared" si="34"/>
        <v>7.105539940208387</v>
      </c>
      <c r="HP83" s="53">
        <f t="shared" si="34"/>
        <v>5.9851435686580947</v>
      </c>
      <c r="HQ83" s="53">
        <f t="shared" si="34"/>
        <v>5.9851435686580947</v>
      </c>
      <c r="HR83" s="53">
        <f t="shared" si="34"/>
        <v>5.9851435686580947</v>
      </c>
      <c r="HS83" s="53">
        <f t="shared" si="34"/>
        <v>5.9851435686580947</v>
      </c>
      <c r="HT83" s="53">
        <f t="shared" si="34"/>
        <v>5.9851435686580947</v>
      </c>
      <c r="HU83" s="53">
        <f t="shared" si="34"/>
        <v>5.9851435686580947</v>
      </c>
      <c r="HV83" s="53">
        <f t="shared" si="34"/>
        <v>5.9851435686580947</v>
      </c>
      <c r="HW83" s="53">
        <f t="shared" si="34"/>
        <v>5.9851435686580947</v>
      </c>
      <c r="HX83" s="53">
        <f t="shared" si="34"/>
        <v>7.105539940208387</v>
      </c>
      <c r="HY83" s="53">
        <f t="shared" si="34"/>
        <v>5.9172618134974373</v>
      </c>
      <c r="HZ83" s="53">
        <f t="shared" si="34"/>
        <v>7.105539940208387</v>
      </c>
      <c r="IA83" s="53">
        <f t="shared" si="34"/>
        <v>5.9172618134974373</v>
      </c>
      <c r="IB83" s="53">
        <f t="shared" si="34"/>
        <v>5.9851435686580947</v>
      </c>
      <c r="IC83" s="53">
        <f t="shared" si="34"/>
        <v>5.9851435686580947</v>
      </c>
      <c r="ID83" s="53">
        <f t="shared" si="34"/>
        <v>5.9851435686580947</v>
      </c>
      <c r="IE83" s="53">
        <f t="shared" si="34"/>
        <v>5.9851435686580947</v>
      </c>
      <c r="IF83" s="53">
        <f t="shared" si="34"/>
        <v>5.9851435686580947</v>
      </c>
      <c r="IG83" s="53">
        <f t="shared" si="34"/>
        <v>5.9172618134974373</v>
      </c>
      <c r="IH83" s="53">
        <f t="shared" si="34"/>
        <v>7.105539940208387</v>
      </c>
      <c r="II83" s="53">
        <f t="shared" si="34"/>
        <v>5.9172618134974373</v>
      </c>
      <c r="IJ83" s="53">
        <f t="shared" si="34"/>
        <v>5.9172618134974373</v>
      </c>
      <c r="IK83" s="53">
        <f t="shared" si="34"/>
        <v>5.9851435686580947</v>
      </c>
      <c r="IL83" s="53">
        <f t="shared" si="34"/>
        <v>5.9851435686580947</v>
      </c>
      <c r="IM83" s="53">
        <f t="shared" si="34"/>
        <v>5.9851435686580947</v>
      </c>
      <c r="IN83" s="53">
        <f t="shared" si="34"/>
        <v>7.105539940208387</v>
      </c>
      <c r="IO83" s="53">
        <f t="shared" si="34"/>
        <v>7.105539940208387</v>
      </c>
      <c r="IP83" s="53">
        <f t="shared" si="34"/>
        <v>5.9851435686580947</v>
      </c>
      <c r="IQ83" s="53">
        <f t="shared" si="34"/>
        <v>5.9851435686580947</v>
      </c>
      <c r="IR83" s="53">
        <f t="shared" si="34"/>
        <v>5.9851435686580947</v>
      </c>
      <c r="IS83" s="53">
        <f t="shared" si="34"/>
        <v>7.105539940208387</v>
      </c>
      <c r="IT83" s="53">
        <f t="shared" si="34"/>
        <v>5.9851435686580947</v>
      </c>
      <c r="IU83" s="53">
        <f t="shared" si="34"/>
        <v>5.9851435686580947</v>
      </c>
      <c r="IV83" s="53">
        <f t="shared" si="34"/>
        <v>7.105539940208387</v>
      </c>
      <c r="IW83" s="53">
        <f t="shared" si="34"/>
        <v>7.105539940208387</v>
      </c>
      <c r="IX83" s="53">
        <f t="shared" si="34"/>
        <v>6.7228516784825088</v>
      </c>
      <c r="IY83" s="53">
        <f t="shared" si="34"/>
        <v>5.9851435686580947</v>
      </c>
      <c r="IZ83" s="53">
        <f t="shared" si="34"/>
        <v>5.9172618134974373</v>
      </c>
      <c r="JA83" s="53">
        <f t="shared" si="31"/>
        <v>7.105539940208387</v>
      </c>
      <c r="JB83" s="53">
        <f t="shared" si="28"/>
        <v>5.9172618134974373</v>
      </c>
      <c r="JC83" s="53">
        <f t="shared" si="28"/>
        <v>5.9851435686580947</v>
      </c>
      <c r="JD83" s="53">
        <f t="shared" si="28"/>
        <v>7.105539940208387</v>
      </c>
      <c r="JE83" s="53">
        <f t="shared" si="28"/>
        <v>7.105539940208387</v>
      </c>
      <c r="JF83" s="53">
        <f t="shared" si="28"/>
        <v>5.9851435686580947</v>
      </c>
      <c r="JG83" s="53">
        <f t="shared" si="28"/>
        <v>5.9172618134974373</v>
      </c>
      <c r="JH83" s="53">
        <f t="shared" si="28"/>
        <v>5.9172618134974373</v>
      </c>
      <c r="JI83" s="53">
        <f t="shared" si="28"/>
        <v>7.105539940208387</v>
      </c>
      <c r="JJ83" s="53">
        <f t="shared" si="28"/>
        <v>5.9851435686580947</v>
      </c>
      <c r="JK83" s="53">
        <f t="shared" si="28"/>
        <v>5.9851435686580947</v>
      </c>
      <c r="JL83" s="53">
        <f t="shared" si="28"/>
        <v>5.9851435686580947</v>
      </c>
      <c r="JM83" s="53">
        <f t="shared" si="28"/>
        <v>5.9851435686580947</v>
      </c>
      <c r="JN83" s="53">
        <f t="shared" si="28"/>
        <v>5.9172618134974373</v>
      </c>
      <c r="JO83" s="53">
        <f t="shared" si="28"/>
        <v>5.9172618134974373</v>
      </c>
      <c r="JP83" s="53">
        <f t="shared" si="28"/>
        <v>5.9851435686580947</v>
      </c>
      <c r="JQ83" s="53">
        <f t="shared" si="28"/>
        <v>5.9851435686580947</v>
      </c>
      <c r="JR83" s="53">
        <f t="shared" si="28"/>
        <v>5.9172618134974373</v>
      </c>
      <c r="JS83" s="53">
        <f t="shared" si="28"/>
        <v>5.9851435686580947</v>
      </c>
      <c r="JT83" s="53">
        <f t="shared" si="28"/>
        <v>5.9851435686580947</v>
      </c>
      <c r="JU83" s="53">
        <f t="shared" si="28"/>
        <v>5.9851435686580947</v>
      </c>
      <c r="JV83" s="53">
        <f t="shared" si="28"/>
        <v>5.9172618134974373</v>
      </c>
      <c r="JW83" s="53">
        <f t="shared" si="28"/>
        <v>5.9851435686580947</v>
      </c>
      <c r="JX83" s="53">
        <f t="shared" si="28"/>
        <v>5.9851435686580947</v>
      </c>
      <c r="JY83" s="53">
        <f t="shared" si="28"/>
        <v>5.9851435686580947</v>
      </c>
      <c r="JZ83" s="53">
        <f t="shared" si="28"/>
        <v>5.9172618134974373</v>
      </c>
      <c r="KA83" s="53">
        <f t="shared" si="28"/>
        <v>5.9172618134974373</v>
      </c>
      <c r="KB83" s="53">
        <f t="shared" si="28"/>
        <v>5.9851435686580947</v>
      </c>
      <c r="KC83" s="53">
        <f t="shared" si="28"/>
        <v>5.9172618134974373</v>
      </c>
      <c r="KD83" s="53">
        <f t="shared" si="28"/>
        <v>5.9172618134974373</v>
      </c>
      <c r="KE83" s="53">
        <f t="shared" si="28"/>
        <v>5.9172618134974373</v>
      </c>
      <c r="KF83" s="53">
        <f t="shared" si="28"/>
        <v>5.9851435686580947</v>
      </c>
      <c r="KG83" s="53">
        <f t="shared" si="28"/>
        <v>7.105539940208387</v>
      </c>
      <c r="KH83" s="53">
        <f t="shared" si="28"/>
        <v>5.9851435686580947</v>
      </c>
      <c r="KI83" s="53">
        <f t="shared" si="28"/>
        <v>7.105539940208387</v>
      </c>
      <c r="KJ83" s="53">
        <f t="shared" si="28"/>
        <v>5.9851435686580947</v>
      </c>
      <c r="KK83" s="53">
        <f t="shared" si="28"/>
        <v>5.9172618134974373</v>
      </c>
      <c r="KL83" s="53">
        <f t="shared" si="28"/>
        <v>5.9851435686580947</v>
      </c>
      <c r="KM83" s="53">
        <f t="shared" si="28"/>
        <v>5.9851435686580947</v>
      </c>
      <c r="KN83" s="53">
        <f t="shared" si="28"/>
        <v>5.9851435686580947</v>
      </c>
      <c r="KO83" s="53">
        <f t="shared" si="28"/>
        <v>5.9172618134974373</v>
      </c>
      <c r="KP83" s="53">
        <f t="shared" si="28"/>
        <v>5.9851435686580947</v>
      </c>
      <c r="KQ83" s="53">
        <f t="shared" si="28"/>
        <v>5.9362975396040421</v>
      </c>
      <c r="KR83" s="53">
        <f t="shared" si="28"/>
        <v>5.9851435686580947</v>
      </c>
      <c r="KS83" s="53">
        <f t="shared" si="28"/>
        <v>7.105539940208387</v>
      </c>
      <c r="KT83" s="53">
        <f t="shared" si="28"/>
        <v>6.3557007279412581</v>
      </c>
      <c r="KU83" s="53">
        <f t="shared" si="28"/>
        <v>5.9851435686580947</v>
      </c>
      <c r="KV83" s="53">
        <f t="shared" si="28"/>
        <v>5.9851435686580947</v>
      </c>
      <c r="KW83" s="53">
        <f t="shared" si="28"/>
        <v>5.9172618134974373</v>
      </c>
      <c r="KX83" s="53">
        <f t="shared" si="28"/>
        <v>5.9172618134974373</v>
      </c>
      <c r="KY83" s="53">
        <f t="shared" si="28"/>
        <v>7.105539940208387</v>
      </c>
      <c r="KZ83" s="53">
        <f t="shared" si="28"/>
        <v>5.9172618134974373</v>
      </c>
      <c r="LA83" s="53">
        <f t="shared" si="28"/>
        <v>7.105539940208387</v>
      </c>
      <c r="LB83" s="53">
        <f t="shared" si="28"/>
        <v>5.9851435686580947</v>
      </c>
      <c r="LC83" s="53">
        <f t="shared" si="28"/>
        <v>6.5566968982130156</v>
      </c>
      <c r="LD83" s="53">
        <f t="shared" si="28"/>
        <v>5.9851435686580947</v>
      </c>
      <c r="LE83" s="53">
        <f t="shared" si="28"/>
        <v>5.9851435686580947</v>
      </c>
      <c r="LF83" s="53">
        <f t="shared" si="28"/>
        <v>7.105539940208387</v>
      </c>
      <c r="LG83" s="53">
        <f t="shared" si="28"/>
        <v>5.9172618134974373</v>
      </c>
      <c r="LH83" s="53">
        <f t="shared" si="28"/>
        <v>7.105539940208387</v>
      </c>
      <c r="LI83" s="53">
        <f t="shared" si="28"/>
        <v>5.9172618134974373</v>
      </c>
      <c r="LJ83" s="53">
        <f t="shared" si="28"/>
        <v>5.9851435686580947</v>
      </c>
      <c r="LK83" s="53">
        <f t="shared" si="28"/>
        <v>5.9851435686580947</v>
      </c>
      <c r="LL83" s="53">
        <f t="shared" si="28"/>
        <v>6.9906876046351947</v>
      </c>
      <c r="LM83" s="53">
        <f t="shared" si="35"/>
        <v>5.9172618134974373</v>
      </c>
      <c r="LN83" s="53">
        <f t="shared" si="35"/>
        <v>5.9172618134974373</v>
      </c>
      <c r="LO83" s="53">
        <f t="shared" si="35"/>
        <v>5.9172618134974373</v>
      </c>
      <c r="LP83" s="53">
        <f t="shared" si="35"/>
        <v>5.9172618134974373</v>
      </c>
      <c r="LQ83" s="53">
        <f t="shared" si="35"/>
        <v>7.0146085463356798</v>
      </c>
      <c r="LR83" s="53">
        <f t="shared" si="35"/>
        <v>5.9851435686580947</v>
      </c>
      <c r="LS83" s="53">
        <f t="shared" si="35"/>
        <v>6.1634202115692647</v>
      </c>
      <c r="LT83" s="53">
        <f t="shared" si="35"/>
        <v>5.9172618134974373</v>
      </c>
      <c r="LU83" s="53">
        <f t="shared" si="35"/>
        <v>5.9851435686580947</v>
      </c>
      <c r="LV83" s="53">
        <f t="shared" si="35"/>
        <v>5.9851435686580947</v>
      </c>
      <c r="LW83" s="53">
        <f t="shared" si="35"/>
        <v>5.9172618134974373</v>
      </c>
      <c r="LX83" s="53">
        <f t="shared" si="35"/>
        <v>5.9851435686580947</v>
      </c>
      <c r="LY83" s="53">
        <f t="shared" si="35"/>
        <v>5.9851435686580947</v>
      </c>
      <c r="LZ83" s="53">
        <f t="shared" si="35"/>
        <v>5.9172618134974373</v>
      </c>
      <c r="MA83" s="53">
        <f t="shared" si="35"/>
        <v>5.9851435686580947</v>
      </c>
      <c r="MB83" s="53">
        <f t="shared" si="35"/>
        <v>5.9851435686580947</v>
      </c>
      <c r="MC83" s="53">
        <f t="shared" si="35"/>
        <v>5.9172618134974373</v>
      </c>
      <c r="MD83" s="53">
        <f t="shared" si="35"/>
        <v>5.9851435686580947</v>
      </c>
      <c r="ME83" s="53">
        <f t="shared" si="35"/>
        <v>5.9172618134974373</v>
      </c>
      <c r="MF83" s="53">
        <f t="shared" si="35"/>
        <v>5.9851435686580947</v>
      </c>
      <c r="MG83" s="53">
        <f t="shared" si="35"/>
        <v>5.9172618134974373</v>
      </c>
      <c r="MH83" s="53">
        <f t="shared" si="35"/>
        <v>5.9851435686580947</v>
      </c>
      <c r="MI83" s="53">
        <f t="shared" si="35"/>
        <v>7.105539940208387</v>
      </c>
      <c r="MJ83" s="53">
        <f t="shared" si="35"/>
        <v>5.9172618134974373</v>
      </c>
      <c r="MK83" s="53">
        <f t="shared" si="35"/>
        <v>5.9172618134974373</v>
      </c>
      <c r="ML83" s="53">
        <f t="shared" si="35"/>
        <v>5.9851435686580947</v>
      </c>
      <c r="MM83" s="53">
        <f t="shared" si="35"/>
        <v>7.105539940208387</v>
      </c>
      <c r="MN83" s="53">
        <f t="shared" si="35"/>
        <v>5.9851435686580947</v>
      </c>
      <c r="MO83" s="53">
        <f t="shared" si="35"/>
        <v>5.9851435686580947</v>
      </c>
      <c r="MP83" s="53">
        <f t="shared" si="35"/>
        <v>7.105539940208387</v>
      </c>
      <c r="MQ83" s="53">
        <f t="shared" si="35"/>
        <v>7.105539940208387</v>
      </c>
      <c r="MR83" s="53">
        <f t="shared" si="35"/>
        <v>7.105539940208387</v>
      </c>
      <c r="MS83" s="53">
        <f t="shared" si="35"/>
        <v>5.9851435686580947</v>
      </c>
      <c r="MT83" s="53">
        <f t="shared" si="35"/>
        <v>7.105539940208387</v>
      </c>
      <c r="MU83" s="53">
        <f t="shared" si="35"/>
        <v>7.105539940208387</v>
      </c>
      <c r="MV83" s="53">
        <f t="shared" si="35"/>
        <v>5.9851435686580947</v>
      </c>
      <c r="MW83" s="53">
        <f t="shared" si="35"/>
        <v>5.9851435686580947</v>
      </c>
      <c r="MX83" s="53">
        <f t="shared" si="35"/>
        <v>5.9851435686580947</v>
      </c>
      <c r="MY83" s="53">
        <f t="shared" si="35"/>
        <v>5.9172618134974373</v>
      </c>
      <c r="MZ83" s="53">
        <f t="shared" si="35"/>
        <v>5.9851435686580947</v>
      </c>
      <c r="NA83" s="53">
        <f t="shared" si="35"/>
        <v>5.9172618134974373</v>
      </c>
      <c r="NB83" s="53">
        <f t="shared" si="35"/>
        <v>5.9851435686580947</v>
      </c>
      <c r="NC83" s="53">
        <f t="shared" si="35"/>
        <v>5.9172618134974373</v>
      </c>
      <c r="ND83" s="53">
        <f t="shared" si="35"/>
        <v>5.9172618134974373</v>
      </c>
      <c r="NE83" s="53">
        <f t="shared" si="35"/>
        <v>5.9172618134974373</v>
      </c>
      <c r="NF83" s="53">
        <f t="shared" si="35"/>
        <v>5.9851435686580947</v>
      </c>
      <c r="NG83" s="53">
        <f t="shared" si="35"/>
        <v>5.9851435686580947</v>
      </c>
      <c r="NH83" s="53">
        <f t="shared" si="35"/>
        <v>5.9851435686580947</v>
      </c>
      <c r="NI83" s="53">
        <f t="shared" si="35"/>
        <v>5.9172618134974373</v>
      </c>
      <c r="NJ83" s="53">
        <f t="shared" si="35"/>
        <v>7.105539940208387</v>
      </c>
      <c r="NK83" s="53">
        <f t="shared" si="35"/>
        <v>5.9172618134974373</v>
      </c>
      <c r="NL83" s="53">
        <f t="shared" si="35"/>
        <v>5.9172618134974373</v>
      </c>
      <c r="NM83" s="53">
        <f t="shared" si="35"/>
        <v>5.9851435686580947</v>
      </c>
      <c r="NN83" s="53">
        <f t="shared" si="35"/>
        <v>5.9851435686580947</v>
      </c>
      <c r="NO83" s="53">
        <f t="shared" si="35"/>
        <v>5.9851435686580947</v>
      </c>
      <c r="NP83" s="53">
        <f t="shared" si="35"/>
        <v>6.3053120708695101</v>
      </c>
      <c r="NQ83" s="53">
        <f t="shared" si="35"/>
        <v>5.9851435686580947</v>
      </c>
      <c r="NR83" s="53">
        <f t="shared" si="35"/>
        <v>5.9851435686580947</v>
      </c>
      <c r="NS83" s="53">
        <f t="shared" si="35"/>
        <v>5.9851435686580947</v>
      </c>
      <c r="NT83" s="53">
        <f t="shared" si="35"/>
        <v>5.9851435686580947</v>
      </c>
      <c r="NU83" s="53">
        <f t="shared" si="35"/>
        <v>5.9851435686580947</v>
      </c>
      <c r="NV83" s="53">
        <f t="shared" si="35"/>
        <v>5.9851435686580947</v>
      </c>
      <c r="NW83" s="53">
        <f t="shared" si="35"/>
        <v>7.105539940208387</v>
      </c>
      <c r="NX83" s="53">
        <f t="shared" si="35"/>
        <v>5.9851435686580947</v>
      </c>
      <c r="NY83" s="53">
        <f t="shared" si="32"/>
        <v>5.9172618134974373</v>
      </c>
      <c r="NZ83" s="53">
        <f t="shared" si="29"/>
        <v>5.9851435686580947</v>
      </c>
      <c r="OA83" s="53">
        <f t="shared" si="29"/>
        <v>5.9172618134974373</v>
      </c>
      <c r="OB83" s="53">
        <f t="shared" si="29"/>
        <v>5.9172618134974373</v>
      </c>
      <c r="OC83" s="53">
        <f t="shared" si="29"/>
        <v>5.9851435686580947</v>
      </c>
      <c r="OD83" s="53">
        <f t="shared" si="29"/>
        <v>6.3033899131390001</v>
      </c>
      <c r="OE83" s="53">
        <f t="shared" si="29"/>
        <v>5.9172618134974373</v>
      </c>
      <c r="OF83" s="53">
        <f t="shared" si="29"/>
        <v>6.3742937605121917</v>
      </c>
      <c r="OG83" s="53">
        <f t="shared" si="29"/>
        <v>5.9851435686580947</v>
      </c>
      <c r="OH83" s="53">
        <f t="shared" si="29"/>
        <v>7.105539940208387</v>
      </c>
      <c r="OI83" s="53">
        <f t="shared" si="29"/>
        <v>5.9851435686580947</v>
      </c>
      <c r="OJ83" s="53">
        <f t="shared" si="29"/>
        <v>5.9851435686580947</v>
      </c>
      <c r="OK83" s="53">
        <f t="shared" si="29"/>
        <v>7.105539940208387</v>
      </c>
      <c r="OL83" s="53">
        <f t="shared" si="29"/>
        <v>5.9851435686580947</v>
      </c>
      <c r="OM83" s="53">
        <f t="shared" si="29"/>
        <v>7.105539940208387</v>
      </c>
      <c r="ON83" s="53">
        <f t="shared" si="29"/>
        <v>6.5922389447618936</v>
      </c>
      <c r="OO83" s="53">
        <f t="shared" si="29"/>
        <v>6.1847249635704298</v>
      </c>
      <c r="OP83" s="53">
        <f t="shared" si="29"/>
        <v>5.9172618134974373</v>
      </c>
      <c r="OQ83" s="53">
        <f t="shared" si="29"/>
        <v>5.9851435686580947</v>
      </c>
      <c r="OR83" s="53">
        <f t="shared" si="29"/>
        <v>5.9172618134974373</v>
      </c>
      <c r="OS83" s="53">
        <f t="shared" si="29"/>
        <v>5.9851435686580947</v>
      </c>
      <c r="OT83" s="53">
        <f t="shared" si="29"/>
        <v>5.9851435686580947</v>
      </c>
      <c r="OU83" s="53">
        <f t="shared" si="29"/>
        <v>7.105539940208387</v>
      </c>
      <c r="OV83" s="53">
        <f t="shared" si="29"/>
        <v>5.9851435686580947</v>
      </c>
      <c r="OW83" s="53">
        <f t="shared" si="29"/>
        <v>5.9172618134974373</v>
      </c>
      <c r="OX83" s="53">
        <f t="shared" si="29"/>
        <v>5.9851435686580947</v>
      </c>
      <c r="OY83" s="53">
        <f t="shared" si="29"/>
        <v>5.9172618134974373</v>
      </c>
      <c r="OZ83" s="53">
        <f t="shared" si="29"/>
        <v>5.9851435686580947</v>
      </c>
      <c r="PA83" s="53">
        <f t="shared" si="29"/>
        <v>7.105539940208387</v>
      </c>
      <c r="PB83" s="53">
        <f t="shared" si="29"/>
        <v>5.9851435686580947</v>
      </c>
      <c r="PC83" s="53">
        <f t="shared" si="29"/>
        <v>5.9851435686580947</v>
      </c>
      <c r="PD83" s="53">
        <f t="shared" si="29"/>
        <v>5.9172618134974373</v>
      </c>
      <c r="PE83" s="53">
        <f t="shared" si="29"/>
        <v>7.105539940208387</v>
      </c>
      <c r="PF83" s="53">
        <f t="shared" si="29"/>
        <v>5.9851435686580947</v>
      </c>
      <c r="PG83" s="53">
        <f t="shared" si="29"/>
        <v>5.9172618134974373</v>
      </c>
      <c r="PH83" s="53">
        <f t="shared" si="29"/>
        <v>5.9172618134974373</v>
      </c>
      <c r="PI83" s="53">
        <f t="shared" si="29"/>
        <v>5.9172618134974373</v>
      </c>
      <c r="PJ83" s="53">
        <f t="shared" si="29"/>
        <v>7.105539940208387</v>
      </c>
      <c r="PK83" s="53">
        <f t="shared" si="29"/>
        <v>5.9851435686580947</v>
      </c>
      <c r="PL83" s="53">
        <f t="shared" si="29"/>
        <v>5.9851435686580947</v>
      </c>
      <c r="PM83" s="53">
        <f t="shared" si="29"/>
        <v>5.9851435686580947</v>
      </c>
      <c r="PN83" s="53">
        <f t="shared" si="29"/>
        <v>5.9851435686580947</v>
      </c>
      <c r="PO83" s="53">
        <f t="shared" si="29"/>
        <v>7.105539940208387</v>
      </c>
      <c r="PP83" s="53">
        <f t="shared" si="29"/>
        <v>5.9851435686580947</v>
      </c>
      <c r="PQ83" s="53">
        <f t="shared" si="29"/>
        <v>6.1632911677828988</v>
      </c>
      <c r="PR83" s="53">
        <f t="shared" si="29"/>
        <v>6.4197563134540401</v>
      </c>
      <c r="PS83" s="53">
        <f t="shared" si="29"/>
        <v>5.9172618134974373</v>
      </c>
      <c r="PT83" s="53">
        <f t="shared" si="29"/>
        <v>6.8324454937413837</v>
      </c>
      <c r="PU83" s="53">
        <f t="shared" si="29"/>
        <v>5.9172618134974373</v>
      </c>
      <c r="PV83" s="53">
        <f t="shared" si="29"/>
        <v>5.9172618134974373</v>
      </c>
      <c r="PW83" s="53">
        <f t="shared" si="29"/>
        <v>5.9851435686580947</v>
      </c>
      <c r="PX83" s="53">
        <f t="shared" si="29"/>
        <v>5.9851435686580947</v>
      </c>
      <c r="PY83" s="53">
        <f t="shared" si="29"/>
        <v>5.9172618134974373</v>
      </c>
      <c r="PZ83" s="53">
        <f t="shared" si="29"/>
        <v>5.9851435686580947</v>
      </c>
      <c r="QA83" s="53">
        <f t="shared" si="29"/>
        <v>7.105539940208387</v>
      </c>
      <c r="QB83" s="53">
        <f t="shared" si="29"/>
        <v>5.9851435686580947</v>
      </c>
      <c r="QC83" s="53">
        <f t="shared" si="29"/>
        <v>5.9172618134974373</v>
      </c>
      <c r="QD83" s="53">
        <f t="shared" si="29"/>
        <v>5.9851435686580947</v>
      </c>
      <c r="QE83" s="53">
        <f t="shared" si="29"/>
        <v>7.105539940208387</v>
      </c>
      <c r="QF83" s="53">
        <f t="shared" si="29"/>
        <v>5.9851435686580947</v>
      </c>
      <c r="QG83" s="53">
        <f t="shared" si="29"/>
        <v>5.9172618134974373</v>
      </c>
      <c r="QH83" s="53">
        <f t="shared" si="29"/>
        <v>5.9851435686580947</v>
      </c>
      <c r="QI83" s="53">
        <f t="shared" si="29"/>
        <v>5.9172618134974373</v>
      </c>
      <c r="QJ83" s="53">
        <f t="shared" si="29"/>
        <v>5.9851435686580947</v>
      </c>
      <c r="QK83" s="53">
        <f t="shared" si="25"/>
        <v>7.105539940208387</v>
      </c>
      <c r="QL83" s="53">
        <f t="shared" si="25"/>
        <v>5.9172618134974373</v>
      </c>
      <c r="QM83" s="53">
        <f t="shared" si="25"/>
        <v>5.9851435686580947</v>
      </c>
      <c r="QN83" s="53">
        <f t="shared" si="25"/>
        <v>7.105539940208387</v>
      </c>
      <c r="QO83" s="53">
        <f t="shared" si="25"/>
        <v>5.9172618134974373</v>
      </c>
      <c r="QP83" s="53">
        <f t="shared" si="25"/>
        <v>5.9851435686580947</v>
      </c>
      <c r="QQ83" s="53">
        <f t="shared" ref="QQ83:SG83" si="37">IF(QQ$68=1,QQ13,QQ46)</f>
        <v>5.9851435686580947</v>
      </c>
      <c r="QR83" s="53">
        <f t="shared" si="37"/>
        <v>5.9851435686580947</v>
      </c>
      <c r="QS83" s="53">
        <f t="shared" si="37"/>
        <v>5.9851435686580947</v>
      </c>
      <c r="QT83" s="53">
        <f t="shared" si="37"/>
        <v>6.8765360691471322</v>
      </c>
      <c r="QU83" s="53">
        <f t="shared" si="37"/>
        <v>5.9851435686580947</v>
      </c>
      <c r="QV83" s="53">
        <f t="shared" si="37"/>
        <v>5.9851435686580947</v>
      </c>
      <c r="QW83" s="53">
        <f t="shared" si="37"/>
        <v>5.9172618134974373</v>
      </c>
      <c r="QX83" s="53">
        <f t="shared" si="37"/>
        <v>5.9172618134974373</v>
      </c>
      <c r="QY83" s="53">
        <f t="shared" si="37"/>
        <v>5.9851435686580947</v>
      </c>
      <c r="QZ83" s="53">
        <f t="shared" si="37"/>
        <v>5.9851435686580947</v>
      </c>
      <c r="RA83" s="53">
        <f t="shared" si="37"/>
        <v>5.9851435686580947</v>
      </c>
      <c r="RB83" s="53">
        <f t="shared" si="37"/>
        <v>6.2915591937339252</v>
      </c>
      <c r="RC83" s="53">
        <f t="shared" si="37"/>
        <v>5.9851435686580947</v>
      </c>
      <c r="RD83" s="53">
        <f t="shared" si="37"/>
        <v>7.105539940208387</v>
      </c>
      <c r="RE83" s="53">
        <f t="shared" si="37"/>
        <v>5.9851435686580947</v>
      </c>
      <c r="RF83" s="53">
        <f t="shared" si="37"/>
        <v>7.105539940208387</v>
      </c>
      <c r="RG83" s="53">
        <f t="shared" si="37"/>
        <v>5.9851435686580947</v>
      </c>
      <c r="RH83" s="53">
        <f t="shared" si="37"/>
        <v>7.105539940208387</v>
      </c>
      <c r="RI83" s="53">
        <f t="shared" si="37"/>
        <v>5.9851435686580947</v>
      </c>
      <c r="RJ83" s="53">
        <f t="shared" si="37"/>
        <v>5.9851435686580947</v>
      </c>
      <c r="RK83" s="53">
        <f t="shared" si="37"/>
        <v>5.9851435686580947</v>
      </c>
      <c r="RL83" s="53">
        <f t="shared" si="37"/>
        <v>7.105539940208387</v>
      </c>
      <c r="RM83" s="53">
        <f t="shared" si="37"/>
        <v>5.9851435686580947</v>
      </c>
      <c r="RN83" s="53">
        <f t="shared" si="37"/>
        <v>5.9851435686580947</v>
      </c>
      <c r="RO83" s="53">
        <f t="shared" si="37"/>
        <v>5.9172618134974373</v>
      </c>
      <c r="RP83" s="53">
        <f t="shared" si="37"/>
        <v>7.105539940208387</v>
      </c>
      <c r="RQ83" s="53">
        <f t="shared" si="37"/>
        <v>7.105539940208387</v>
      </c>
      <c r="RR83" s="53">
        <f t="shared" si="37"/>
        <v>7.105539940208387</v>
      </c>
      <c r="RS83" s="53">
        <f t="shared" si="37"/>
        <v>5.9851435686580947</v>
      </c>
      <c r="RT83" s="53">
        <f t="shared" si="37"/>
        <v>5.9851435686580947</v>
      </c>
      <c r="RU83" s="53">
        <f t="shared" si="37"/>
        <v>5.9851435686580947</v>
      </c>
      <c r="RV83" s="53">
        <f t="shared" si="37"/>
        <v>5.9851435686580947</v>
      </c>
      <c r="RW83" s="53">
        <f t="shared" si="37"/>
        <v>7.105539940208387</v>
      </c>
      <c r="RX83" s="53">
        <f t="shared" si="37"/>
        <v>5.9851435686580947</v>
      </c>
      <c r="RY83" s="53">
        <f t="shared" si="37"/>
        <v>5.9172618134974373</v>
      </c>
      <c r="RZ83" s="53">
        <f t="shared" si="37"/>
        <v>5.9172618134974373</v>
      </c>
      <c r="SA83" s="53">
        <f t="shared" si="37"/>
        <v>6.3277999112468271</v>
      </c>
      <c r="SB83" s="53">
        <f t="shared" si="37"/>
        <v>5.9172618134974373</v>
      </c>
      <c r="SC83" s="53">
        <f t="shared" si="37"/>
        <v>5.9851435686580947</v>
      </c>
      <c r="SD83" s="53">
        <f t="shared" si="37"/>
        <v>5.9172618134974373</v>
      </c>
      <c r="SE83" s="53">
        <f t="shared" si="37"/>
        <v>5.9851435686580947</v>
      </c>
      <c r="SF83" s="53">
        <f t="shared" si="37"/>
        <v>5.9172618134974373</v>
      </c>
      <c r="SG83" s="53">
        <f t="shared" si="37"/>
        <v>7.105539940208387</v>
      </c>
    </row>
    <row r="84" spans="1:501" x14ac:dyDescent="0.35">
      <c r="A84" s="158">
        <v>2033</v>
      </c>
      <c r="B84" s="53">
        <f t="shared" si="8"/>
        <v>7.460816937218806</v>
      </c>
      <c r="C84" s="53">
        <f t="shared" si="36"/>
        <v>5.9961586376774036</v>
      </c>
      <c r="D84" s="53">
        <f t="shared" si="36"/>
        <v>6.0649454829068699</v>
      </c>
      <c r="E84" s="53">
        <f t="shared" si="36"/>
        <v>6.0649454829068699</v>
      </c>
      <c r="F84" s="53">
        <f t="shared" si="36"/>
        <v>6.0649454829068699</v>
      </c>
      <c r="G84" s="53">
        <f t="shared" si="36"/>
        <v>7.460816937218806</v>
      </c>
      <c r="H84" s="53">
        <f t="shared" si="36"/>
        <v>6.0649454829068699</v>
      </c>
      <c r="I84" s="53">
        <f t="shared" si="36"/>
        <v>7.460816937218806</v>
      </c>
      <c r="J84" s="53">
        <f t="shared" si="36"/>
        <v>6.0649454829068699</v>
      </c>
      <c r="K84" s="53">
        <f t="shared" si="36"/>
        <v>7.460816937218806</v>
      </c>
      <c r="L84" s="53">
        <f t="shared" si="36"/>
        <v>5.9961586376774036</v>
      </c>
      <c r="M84" s="53">
        <f t="shared" si="36"/>
        <v>5.9961586376774036</v>
      </c>
      <c r="N84" s="53">
        <f t="shared" si="36"/>
        <v>5.9961586376774036</v>
      </c>
      <c r="O84" s="53">
        <f t="shared" si="36"/>
        <v>6.0649454829068699</v>
      </c>
      <c r="P84" s="53">
        <f t="shared" si="36"/>
        <v>6.0649454829068699</v>
      </c>
      <c r="Q84" s="53">
        <f t="shared" si="36"/>
        <v>7.460816937218806</v>
      </c>
      <c r="R84" s="53">
        <f t="shared" si="36"/>
        <v>6.0649454829068699</v>
      </c>
      <c r="S84" s="53">
        <f t="shared" si="36"/>
        <v>6.6012073552385075</v>
      </c>
      <c r="T84" s="53">
        <f t="shared" si="36"/>
        <v>7.460816937218806</v>
      </c>
      <c r="U84" s="53">
        <f t="shared" si="36"/>
        <v>5.9961586376774036</v>
      </c>
      <c r="V84" s="53">
        <f t="shared" si="36"/>
        <v>6.0649454829068699</v>
      </c>
      <c r="W84" s="53">
        <f t="shared" si="36"/>
        <v>6.0649454829068699</v>
      </c>
      <c r="X84" s="53">
        <f t="shared" si="36"/>
        <v>6.0649454829068699</v>
      </c>
      <c r="Y84" s="53">
        <f t="shared" si="36"/>
        <v>6.0649454829068699</v>
      </c>
      <c r="Z84" s="53">
        <f t="shared" si="36"/>
        <v>5.9961586376774036</v>
      </c>
      <c r="AA84" s="53">
        <f t="shared" si="36"/>
        <v>6.0649454829068699</v>
      </c>
      <c r="AB84" s="53">
        <f t="shared" si="36"/>
        <v>6.0649454829068699</v>
      </c>
      <c r="AC84" s="53">
        <f t="shared" si="36"/>
        <v>6.0649454829068699</v>
      </c>
      <c r="AD84" s="53">
        <f t="shared" si="36"/>
        <v>5.9961586376774036</v>
      </c>
      <c r="AE84" s="53">
        <f t="shared" si="36"/>
        <v>6.0649454829068699</v>
      </c>
      <c r="AF84" s="53">
        <f t="shared" si="36"/>
        <v>6.0649454829068699</v>
      </c>
      <c r="AG84" s="53">
        <f t="shared" si="36"/>
        <v>6.0649454829068699</v>
      </c>
      <c r="AH84" s="53">
        <f t="shared" si="36"/>
        <v>7.460816937218806</v>
      </c>
      <c r="AI84" s="53">
        <f t="shared" si="36"/>
        <v>6.877876087351769</v>
      </c>
      <c r="AJ84" s="53">
        <f t="shared" si="36"/>
        <v>6.0649454829068699</v>
      </c>
      <c r="AK84" s="53">
        <f t="shared" si="36"/>
        <v>5.9961586376774036</v>
      </c>
      <c r="AL84" s="53">
        <f t="shared" si="36"/>
        <v>6.873786279120158</v>
      </c>
      <c r="AM84" s="53">
        <f t="shared" si="36"/>
        <v>5.9961586376774036</v>
      </c>
      <c r="AN84" s="53">
        <f t="shared" si="36"/>
        <v>5.9961586376774036</v>
      </c>
      <c r="AO84" s="53">
        <f t="shared" si="36"/>
        <v>5.9961586376774036</v>
      </c>
      <c r="AP84" s="53">
        <f t="shared" si="36"/>
        <v>7.460816937218806</v>
      </c>
      <c r="AQ84" s="53">
        <f t="shared" si="36"/>
        <v>6.0649454829068699</v>
      </c>
      <c r="AR84" s="53">
        <f t="shared" si="36"/>
        <v>5.9961586376774036</v>
      </c>
      <c r="AS84" s="53">
        <f t="shared" si="36"/>
        <v>5.9961586376774036</v>
      </c>
      <c r="AT84" s="53">
        <f t="shared" si="36"/>
        <v>7.460816937218806</v>
      </c>
      <c r="AU84" s="53">
        <f t="shared" si="36"/>
        <v>6.1048050858246592</v>
      </c>
      <c r="AV84" s="53">
        <f t="shared" si="36"/>
        <v>7.460816937218806</v>
      </c>
      <c r="AW84" s="53">
        <f t="shared" si="36"/>
        <v>6.0649454829068699</v>
      </c>
      <c r="AX84" s="53">
        <f t="shared" si="36"/>
        <v>6.0649454829068699</v>
      </c>
      <c r="AY84" s="53">
        <f t="shared" si="36"/>
        <v>6.0649454829068699</v>
      </c>
      <c r="AZ84" s="53">
        <f t="shared" si="36"/>
        <v>5.9961586376774036</v>
      </c>
      <c r="BA84" s="53">
        <f t="shared" si="36"/>
        <v>6.6560865909918991</v>
      </c>
      <c r="BB84" s="53">
        <f t="shared" si="36"/>
        <v>6.7153790736332581</v>
      </c>
      <c r="BC84" s="53">
        <f t="shared" si="36"/>
        <v>6.0649454829068699</v>
      </c>
      <c r="BD84" s="53">
        <f t="shared" si="36"/>
        <v>6.0649454829068699</v>
      </c>
      <c r="BE84" s="53">
        <f t="shared" si="36"/>
        <v>7.460816937218806</v>
      </c>
      <c r="BF84" s="53">
        <f t="shared" si="36"/>
        <v>5.9961586376774036</v>
      </c>
      <c r="BG84" s="53">
        <f t="shared" si="36"/>
        <v>6.0649454829068699</v>
      </c>
      <c r="BH84" s="53">
        <f t="shared" si="36"/>
        <v>7.460816937218806</v>
      </c>
      <c r="BI84" s="53">
        <f t="shared" si="36"/>
        <v>6.0649454829068699</v>
      </c>
      <c r="BJ84" s="53">
        <f t="shared" si="36"/>
        <v>7.460816937218806</v>
      </c>
      <c r="BK84" s="53">
        <f t="shared" si="36"/>
        <v>5.9961586376774036</v>
      </c>
      <c r="BL84" s="53">
        <f t="shared" si="36"/>
        <v>5.9961586376774036</v>
      </c>
      <c r="BM84" s="53">
        <f t="shared" si="36"/>
        <v>6.0649454829068699</v>
      </c>
      <c r="BN84" s="53">
        <f t="shared" si="36"/>
        <v>7.460816937218806</v>
      </c>
      <c r="BO84" s="53">
        <f t="shared" si="33"/>
        <v>6.0649454829068699</v>
      </c>
      <c r="BP84" s="53">
        <f t="shared" si="33"/>
        <v>6.0649454829068699</v>
      </c>
      <c r="BQ84" s="53">
        <f t="shared" si="33"/>
        <v>6.0649454829068699</v>
      </c>
      <c r="BR84" s="53">
        <f t="shared" si="33"/>
        <v>7.460816937218806</v>
      </c>
      <c r="BS84" s="53">
        <f t="shared" si="33"/>
        <v>7.460816937218806</v>
      </c>
      <c r="BT84" s="53">
        <f t="shared" si="33"/>
        <v>5.9961586376774036</v>
      </c>
      <c r="BU84" s="53">
        <f t="shared" si="33"/>
        <v>6.0649454829068699</v>
      </c>
      <c r="BV84" s="53">
        <f t="shared" si="33"/>
        <v>7.460816937218806</v>
      </c>
      <c r="BW84" s="53">
        <f t="shared" si="33"/>
        <v>6.0649454829068699</v>
      </c>
      <c r="BX84" s="53">
        <f t="shared" si="33"/>
        <v>5.9961586376774036</v>
      </c>
      <c r="BY84" s="53">
        <f t="shared" si="33"/>
        <v>5.9961586376774036</v>
      </c>
      <c r="BZ84" s="53">
        <f t="shared" si="33"/>
        <v>7.460816937218806</v>
      </c>
      <c r="CA84" s="53">
        <f t="shared" si="33"/>
        <v>6.0649454829068699</v>
      </c>
      <c r="CB84" s="53">
        <f t="shared" si="33"/>
        <v>7.4475698509452961</v>
      </c>
      <c r="CC84" s="53">
        <f t="shared" si="33"/>
        <v>6.0649454829068699</v>
      </c>
      <c r="CD84" s="53">
        <f t="shared" si="33"/>
        <v>6.0649454829068699</v>
      </c>
      <c r="CE84" s="53">
        <f t="shared" si="33"/>
        <v>6.0649454829068699</v>
      </c>
      <c r="CF84" s="53">
        <f t="shared" si="33"/>
        <v>6.0649454829068699</v>
      </c>
      <c r="CG84" s="53">
        <f t="shared" si="33"/>
        <v>5.9961586376774036</v>
      </c>
      <c r="CH84" s="53">
        <f t="shared" si="33"/>
        <v>5.9961586376774036</v>
      </c>
      <c r="CI84" s="53">
        <f t="shared" si="33"/>
        <v>6.0649454829068699</v>
      </c>
      <c r="CJ84" s="53">
        <f t="shared" si="33"/>
        <v>7.460816937218806</v>
      </c>
      <c r="CK84" s="53">
        <f t="shared" si="33"/>
        <v>6.0649454829068699</v>
      </c>
      <c r="CL84" s="53">
        <f t="shared" si="33"/>
        <v>6.0649454829068699</v>
      </c>
      <c r="CM84" s="53">
        <f t="shared" si="33"/>
        <v>6.0649454829068699</v>
      </c>
      <c r="CN84" s="53">
        <f t="shared" si="33"/>
        <v>5.9961586376774036</v>
      </c>
      <c r="CO84" s="53">
        <f t="shared" si="33"/>
        <v>6.0649454829068699</v>
      </c>
      <c r="CP84" s="53">
        <f t="shared" si="33"/>
        <v>6.0649454829068699</v>
      </c>
      <c r="CQ84" s="53">
        <f t="shared" si="33"/>
        <v>5.9961586376774036</v>
      </c>
      <c r="CR84" s="53">
        <f t="shared" si="33"/>
        <v>6.0649454829068699</v>
      </c>
      <c r="CS84" s="53">
        <f t="shared" si="33"/>
        <v>6.0649454829068699</v>
      </c>
      <c r="CT84" s="53">
        <f t="shared" si="33"/>
        <v>5.9961586376774036</v>
      </c>
      <c r="CU84" s="53">
        <f t="shared" si="33"/>
        <v>6.0649454829068699</v>
      </c>
      <c r="CV84" s="53">
        <f t="shared" si="33"/>
        <v>6.0649454829068699</v>
      </c>
      <c r="CW84" s="53">
        <f t="shared" si="33"/>
        <v>5.9961586376774036</v>
      </c>
      <c r="CX84" s="53">
        <f t="shared" si="33"/>
        <v>5.9961586376774036</v>
      </c>
      <c r="CY84" s="53">
        <f t="shared" si="33"/>
        <v>6.0649454829068699</v>
      </c>
      <c r="CZ84" s="53">
        <f t="shared" si="33"/>
        <v>5.9961586376774036</v>
      </c>
      <c r="DA84" s="53">
        <f t="shared" si="33"/>
        <v>6.0649454829068699</v>
      </c>
      <c r="DB84" s="53">
        <f t="shared" si="33"/>
        <v>6.0649454829068699</v>
      </c>
      <c r="DC84" s="53">
        <f t="shared" si="33"/>
        <v>5.9961586376774036</v>
      </c>
      <c r="DD84" s="53">
        <f t="shared" si="33"/>
        <v>7.460816937218806</v>
      </c>
      <c r="DE84" s="53">
        <f t="shared" si="33"/>
        <v>6.0649454829068699</v>
      </c>
      <c r="DF84" s="53">
        <f t="shared" si="33"/>
        <v>5.9961586376774036</v>
      </c>
      <c r="DG84" s="53">
        <f t="shared" si="33"/>
        <v>6.3795859546499649</v>
      </c>
      <c r="DH84" s="53">
        <f t="shared" si="33"/>
        <v>5.9961586376774036</v>
      </c>
      <c r="DI84" s="53">
        <f t="shared" si="33"/>
        <v>6.0649454829068699</v>
      </c>
      <c r="DJ84" s="53">
        <f t="shared" si="33"/>
        <v>6.0649454829068699</v>
      </c>
      <c r="DK84" s="53">
        <f t="shared" si="33"/>
        <v>5.9961586376774036</v>
      </c>
      <c r="DL84" s="53">
        <f t="shared" si="33"/>
        <v>5.9961586376774036</v>
      </c>
      <c r="DM84" s="53">
        <f t="shared" si="33"/>
        <v>6.0649454829068699</v>
      </c>
      <c r="DN84" s="53">
        <f t="shared" si="33"/>
        <v>6.0649454829068699</v>
      </c>
      <c r="DO84" s="53">
        <f t="shared" si="33"/>
        <v>5.9961586376774036</v>
      </c>
      <c r="DP84" s="53">
        <f t="shared" si="33"/>
        <v>5.9961586376774036</v>
      </c>
      <c r="DQ84" s="53">
        <f t="shared" si="33"/>
        <v>7.460816937218806</v>
      </c>
      <c r="DR84" s="53">
        <f t="shared" si="33"/>
        <v>7.460816937218806</v>
      </c>
      <c r="DS84" s="53">
        <f t="shared" si="33"/>
        <v>7.460816937218806</v>
      </c>
      <c r="DT84" s="53">
        <f t="shared" si="33"/>
        <v>6.0649454829068699</v>
      </c>
      <c r="DU84" s="53">
        <f t="shared" si="33"/>
        <v>6.0649454829068699</v>
      </c>
      <c r="DV84" s="53">
        <f t="shared" si="33"/>
        <v>6.0649454829068699</v>
      </c>
      <c r="DW84" s="53">
        <f t="shared" si="33"/>
        <v>5.9961586376774036</v>
      </c>
      <c r="DX84" s="53">
        <f t="shared" si="33"/>
        <v>7.460816937218806</v>
      </c>
      <c r="DY84" s="53">
        <f t="shared" si="33"/>
        <v>6.0649454829068699</v>
      </c>
      <c r="DZ84" s="53">
        <f t="shared" si="21"/>
        <v>6.0649454829068699</v>
      </c>
      <c r="EA84" s="53">
        <f t="shared" si="30"/>
        <v>7.460816937218806</v>
      </c>
      <c r="EB84" s="53">
        <f t="shared" si="30"/>
        <v>5.9961586376774036</v>
      </c>
      <c r="EC84" s="53">
        <f t="shared" si="30"/>
        <v>7.460816937218806</v>
      </c>
      <c r="ED84" s="53">
        <f t="shared" si="30"/>
        <v>6.0649454829068699</v>
      </c>
      <c r="EE84" s="53">
        <f t="shared" si="30"/>
        <v>6.0649454829068699</v>
      </c>
      <c r="EF84" s="53">
        <f t="shared" si="30"/>
        <v>5.9961586376774036</v>
      </c>
      <c r="EG84" s="53">
        <f t="shared" si="30"/>
        <v>5.9961586376774036</v>
      </c>
      <c r="EH84" s="53">
        <f t="shared" si="30"/>
        <v>5.9961586376774036</v>
      </c>
      <c r="EI84" s="53">
        <f t="shared" si="30"/>
        <v>6.0649454829068699</v>
      </c>
      <c r="EJ84" s="53">
        <f t="shared" si="30"/>
        <v>6.0649454829068699</v>
      </c>
      <c r="EK84" s="53">
        <f t="shared" si="30"/>
        <v>6.0649454829068699</v>
      </c>
      <c r="EL84" s="53">
        <f t="shared" si="30"/>
        <v>6.0649454829068699</v>
      </c>
      <c r="EM84" s="53">
        <f t="shared" si="30"/>
        <v>7.460816937218806</v>
      </c>
      <c r="EN84" s="53">
        <f t="shared" si="30"/>
        <v>5.9961586376774036</v>
      </c>
      <c r="EO84" s="53">
        <f t="shared" si="30"/>
        <v>6.0649454829068699</v>
      </c>
      <c r="EP84" s="53">
        <f t="shared" si="30"/>
        <v>5.9961586376774036</v>
      </c>
      <c r="EQ84" s="53">
        <f t="shared" si="30"/>
        <v>6.0649454829068699</v>
      </c>
      <c r="ER84" s="53">
        <f t="shared" si="30"/>
        <v>6.0649454829068699</v>
      </c>
      <c r="ES84" s="53">
        <f t="shared" si="30"/>
        <v>5.9961586376774036</v>
      </c>
      <c r="ET84" s="53">
        <f t="shared" si="30"/>
        <v>5.9961586376774036</v>
      </c>
      <c r="EU84" s="53">
        <f t="shared" si="30"/>
        <v>6.0649454829068699</v>
      </c>
      <c r="EV84" s="53">
        <f t="shared" si="30"/>
        <v>7.460816937218806</v>
      </c>
      <c r="EW84" s="53">
        <f t="shared" si="30"/>
        <v>6.0649454829068699</v>
      </c>
      <c r="EX84" s="53">
        <f t="shared" si="30"/>
        <v>6.0649454829068699</v>
      </c>
      <c r="EY84" s="53">
        <f t="shared" si="30"/>
        <v>6.0649454829068699</v>
      </c>
      <c r="EZ84" s="53">
        <f t="shared" si="30"/>
        <v>6.0649454829068699</v>
      </c>
      <c r="FA84" s="53">
        <f t="shared" si="30"/>
        <v>5.9961586376774036</v>
      </c>
      <c r="FB84" s="53">
        <f t="shared" si="30"/>
        <v>6.0649454829068699</v>
      </c>
      <c r="FC84" s="53">
        <f t="shared" si="30"/>
        <v>7.460816937218806</v>
      </c>
      <c r="FD84" s="53">
        <f t="shared" si="30"/>
        <v>6.0649454829068699</v>
      </c>
      <c r="FE84" s="53">
        <f t="shared" si="30"/>
        <v>7.460816937218806</v>
      </c>
      <c r="FF84" s="53">
        <f t="shared" si="30"/>
        <v>7.460816937218806</v>
      </c>
      <c r="FG84" s="53">
        <f t="shared" si="30"/>
        <v>5.9961586376774036</v>
      </c>
      <c r="FH84" s="53">
        <f t="shared" si="30"/>
        <v>5.9961586376774036</v>
      </c>
      <c r="FI84" s="53">
        <f t="shared" si="30"/>
        <v>5.9961586376774036</v>
      </c>
      <c r="FJ84" s="53">
        <f t="shared" si="30"/>
        <v>6.0649454829068699</v>
      </c>
      <c r="FK84" s="53">
        <f t="shared" si="30"/>
        <v>6.0649454829068699</v>
      </c>
      <c r="FL84" s="53">
        <f t="shared" si="30"/>
        <v>7.460816937218806</v>
      </c>
      <c r="FM84" s="53">
        <f t="shared" si="30"/>
        <v>5.9961586376774036</v>
      </c>
      <c r="FN84" s="53">
        <f t="shared" si="30"/>
        <v>7.1120976642545353</v>
      </c>
      <c r="FO84" s="53">
        <f t="shared" si="30"/>
        <v>7.460816937218806</v>
      </c>
      <c r="FP84" s="53">
        <f t="shared" si="30"/>
        <v>5.9961586376774036</v>
      </c>
      <c r="FQ84" s="53">
        <f t="shared" si="30"/>
        <v>6.0649454829068699</v>
      </c>
      <c r="FR84" s="53">
        <f t="shared" si="30"/>
        <v>6.0649454829068699</v>
      </c>
      <c r="FS84" s="53">
        <f t="shared" si="30"/>
        <v>7.460816937218806</v>
      </c>
      <c r="FT84" s="53">
        <f t="shared" si="30"/>
        <v>5.9961586376774036</v>
      </c>
      <c r="FU84" s="53">
        <f t="shared" si="30"/>
        <v>7.460816937218806</v>
      </c>
      <c r="FV84" s="53">
        <f t="shared" si="30"/>
        <v>5.9961586376774036</v>
      </c>
      <c r="FW84" s="53">
        <f t="shared" si="30"/>
        <v>5.9961586376774036</v>
      </c>
      <c r="FX84" s="53">
        <f t="shared" si="30"/>
        <v>7.1676507377858272</v>
      </c>
      <c r="FY84" s="53">
        <f t="shared" si="30"/>
        <v>5.9961586376774036</v>
      </c>
      <c r="FZ84" s="53">
        <f t="shared" si="30"/>
        <v>5.9961586376774036</v>
      </c>
      <c r="GA84" s="53">
        <f t="shared" si="30"/>
        <v>5.9961586376774036</v>
      </c>
      <c r="GB84" s="53">
        <f t="shared" si="30"/>
        <v>7.460816937218806</v>
      </c>
      <c r="GC84" s="53">
        <f t="shared" si="30"/>
        <v>7.460816937218806</v>
      </c>
      <c r="GD84" s="53">
        <f t="shared" si="30"/>
        <v>6.0649454829068699</v>
      </c>
      <c r="GE84" s="53">
        <f t="shared" si="30"/>
        <v>6.0649454829068699</v>
      </c>
      <c r="GF84" s="53">
        <f t="shared" si="30"/>
        <v>5.9961586376774036</v>
      </c>
      <c r="GG84" s="53">
        <f t="shared" si="30"/>
        <v>6.0649454829068699</v>
      </c>
      <c r="GH84" s="53">
        <f t="shared" si="30"/>
        <v>5.9961586376774036</v>
      </c>
      <c r="GI84" s="53">
        <f t="shared" si="30"/>
        <v>6.0649454829068699</v>
      </c>
      <c r="GJ84" s="53">
        <f t="shared" si="30"/>
        <v>5.9961586376774036</v>
      </c>
      <c r="GK84" s="53">
        <f t="shared" si="30"/>
        <v>5.9961586376774036</v>
      </c>
      <c r="GL84" s="53">
        <f t="shared" ref="GL84:IW87" si="38">IF(GL$68=1,GL14,GL47)</f>
        <v>5.9961586376774036</v>
      </c>
      <c r="GM84" s="53">
        <f t="shared" si="38"/>
        <v>5.9961586376774036</v>
      </c>
      <c r="GN84" s="53">
        <f t="shared" si="38"/>
        <v>6.0649454829068699</v>
      </c>
      <c r="GO84" s="53">
        <f t="shared" si="38"/>
        <v>7.460816937218806</v>
      </c>
      <c r="GP84" s="53">
        <f t="shared" si="38"/>
        <v>7.460816937218806</v>
      </c>
      <c r="GQ84" s="53">
        <f t="shared" si="38"/>
        <v>5.9961586376774036</v>
      </c>
      <c r="GR84" s="53">
        <f t="shared" si="38"/>
        <v>6.0649454829068699</v>
      </c>
      <c r="GS84" s="53">
        <f t="shared" si="38"/>
        <v>6.0649454829068699</v>
      </c>
      <c r="GT84" s="53">
        <f t="shared" si="38"/>
        <v>6.0649454829068699</v>
      </c>
      <c r="GU84" s="53">
        <f t="shared" si="38"/>
        <v>5.9961586376774036</v>
      </c>
      <c r="GV84" s="53">
        <f t="shared" si="38"/>
        <v>6.0649454829068699</v>
      </c>
      <c r="GW84" s="53">
        <f t="shared" si="38"/>
        <v>6.0649454829068699</v>
      </c>
      <c r="GX84" s="53">
        <f t="shared" si="38"/>
        <v>5.9961586376774036</v>
      </c>
      <c r="GY84" s="53">
        <f t="shared" si="38"/>
        <v>6.0649454829068699</v>
      </c>
      <c r="GZ84" s="53">
        <f t="shared" si="38"/>
        <v>6.0649454829068699</v>
      </c>
      <c r="HA84" s="53">
        <f t="shared" si="38"/>
        <v>6.0649454829068699</v>
      </c>
      <c r="HB84" s="53">
        <f t="shared" si="38"/>
        <v>6.0649454829068699</v>
      </c>
      <c r="HC84" s="53">
        <f t="shared" si="38"/>
        <v>6.0649454829068699</v>
      </c>
      <c r="HD84" s="53">
        <f t="shared" si="38"/>
        <v>6.0649454829068699</v>
      </c>
      <c r="HE84" s="53">
        <f t="shared" si="38"/>
        <v>5.9961586376774036</v>
      </c>
      <c r="HF84" s="53">
        <f t="shared" si="38"/>
        <v>6.0649454829068699</v>
      </c>
      <c r="HG84" s="53">
        <f t="shared" si="38"/>
        <v>6.0808126986747322</v>
      </c>
      <c r="HH84" s="53">
        <f t="shared" si="38"/>
        <v>5.9961586376774036</v>
      </c>
      <c r="HI84" s="53">
        <f t="shared" si="38"/>
        <v>7.460816937218806</v>
      </c>
      <c r="HJ84" s="53">
        <f t="shared" si="38"/>
        <v>5.9961586376774036</v>
      </c>
      <c r="HK84" s="53">
        <f t="shared" si="38"/>
        <v>6.0649454829068699</v>
      </c>
      <c r="HL84" s="53">
        <f t="shared" si="38"/>
        <v>5.9961586376774036</v>
      </c>
      <c r="HM84" s="53">
        <f t="shared" si="38"/>
        <v>6.0649454829068699</v>
      </c>
      <c r="HN84" s="53">
        <f t="shared" si="38"/>
        <v>5.9961586376774036</v>
      </c>
      <c r="HO84" s="53">
        <f t="shared" si="38"/>
        <v>7.460816937218806</v>
      </c>
      <c r="HP84" s="53">
        <f t="shared" si="38"/>
        <v>6.0649454829068699</v>
      </c>
      <c r="HQ84" s="53">
        <f t="shared" si="38"/>
        <v>6.0649454829068699</v>
      </c>
      <c r="HR84" s="53">
        <f t="shared" si="38"/>
        <v>6.0649454829068699</v>
      </c>
      <c r="HS84" s="53">
        <f t="shared" si="38"/>
        <v>6.0649454829068699</v>
      </c>
      <c r="HT84" s="53">
        <f t="shared" si="38"/>
        <v>6.0649454829068699</v>
      </c>
      <c r="HU84" s="53">
        <f t="shared" si="38"/>
        <v>6.0649454829068699</v>
      </c>
      <c r="HV84" s="53">
        <f t="shared" si="38"/>
        <v>6.0649454829068699</v>
      </c>
      <c r="HW84" s="53">
        <f t="shared" si="38"/>
        <v>6.0649454829068699</v>
      </c>
      <c r="HX84" s="53">
        <f t="shared" si="38"/>
        <v>7.460816937218806</v>
      </c>
      <c r="HY84" s="53">
        <f t="shared" si="38"/>
        <v>5.9961586376774036</v>
      </c>
      <c r="HZ84" s="53">
        <f t="shared" si="38"/>
        <v>7.460816937218806</v>
      </c>
      <c r="IA84" s="53">
        <f t="shared" si="38"/>
        <v>5.9961586376774036</v>
      </c>
      <c r="IB84" s="53">
        <f t="shared" si="38"/>
        <v>6.0649454829068699</v>
      </c>
      <c r="IC84" s="53">
        <f t="shared" si="38"/>
        <v>6.0649454829068699</v>
      </c>
      <c r="ID84" s="53">
        <f t="shared" si="38"/>
        <v>6.0649454829068699</v>
      </c>
      <c r="IE84" s="53">
        <f t="shared" si="38"/>
        <v>6.0649454829068699</v>
      </c>
      <c r="IF84" s="53">
        <f t="shared" si="38"/>
        <v>6.0649454829068699</v>
      </c>
      <c r="IG84" s="53">
        <f t="shared" si="38"/>
        <v>5.9961586376774036</v>
      </c>
      <c r="IH84" s="53">
        <f t="shared" si="38"/>
        <v>7.460816937218806</v>
      </c>
      <c r="II84" s="53">
        <f t="shared" si="38"/>
        <v>5.9961586376774036</v>
      </c>
      <c r="IJ84" s="53">
        <f t="shared" si="38"/>
        <v>5.9961586376774036</v>
      </c>
      <c r="IK84" s="53">
        <f t="shared" si="38"/>
        <v>6.0649454829068699</v>
      </c>
      <c r="IL84" s="53">
        <f t="shared" si="38"/>
        <v>6.0649454829068699</v>
      </c>
      <c r="IM84" s="53">
        <f t="shared" si="38"/>
        <v>6.0649454829068699</v>
      </c>
      <c r="IN84" s="53">
        <f t="shared" si="38"/>
        <v>7.460816937218806</v>
      </c>
      <c r="IO84" s="53">
        <f t="shared" si="38"/>
        <v>7.460816937218806</v>
      </c>
      <c r="IP84" s="53">
        <f t="shared" si="38"/>
        <v>6.0649454829068699</v>
      </c>
      <c r="IQ84" s="53">
        <f t="shared" si="38"/>
        <v>6.0649454829068699</v>
      </c>
      <c r="IR84" s="53">
        <f t="shared" si="38"/>
        <v>6.0649454829068699</v>
      </c>
      <c r="IS84" s="53">
        <f t="shared" si="38"/>
        <v>7.460816937218806</v>
      </c>
      <c r="IT84" s="53">
        <f t="shared" si="38"/>
        <v>6.0649454829068699</v>
      </c>
      <c r="IU84" s="53">
        <f t="shared" si="38"/>
        <v>6.0649454829068699</v>
      </c>
      <c r="IV84" s="53">
        <f t="shared" si="38"/>
        <v>7.460816937218806</v>
      </c>
      <c r="IW84" s="53">
        <f t="shared" si="38"/>
        <v>7.460816937218806</v>
      </c>
      <c r="IX84" s="53">
        <f t="shared" si="34"/>
        <v>7.3149832996795485</v>
      </c>
      <c r="IY84" s="53">
        <f t="shared" si="34"/>
        <v>6.0649454829068699</v>
      </c>
      <c r="IZ84" s="53">
        <f t="shared" si="34"/>
        <v>5.9961586376774036</v>
      </c>
      <c r="JA84" s="53">
        <f t="shared" si="31"/>
        <v>7.460816937218806</v>
      </c>
      <c r="JB84" s="53">
        <f t="shared" si="28"/>
        <v>5.9961586376774036</v>
      </c>
      <c r="JC84" s="53">
        <f t="shared" si="28"/>
        <v>6.0649454829068699</v>
      </c>
      <c r="JD84" s="53">
        <f t="shared" ref="JD84:LO87" si="39">IF(JD$68=1,JD14,JD47)</f>
        <v>7.460816937218806</v>
      </c>
      <c r="JE84" s="53">
        <f t="shared" si="39"/>
        <v>7.460816937218806</v>
      </c>
      <c r="JF84" s="53">
        <f t="shared" si="39"/>
        <v>6.0649454829068699</v>
      </c>
      <c r="JG84" s="53">
        <f t="shared" si="39"/>
        <v>5.9961586376774036</v>
      </c>
      <c r="JH84" s="53">
        <f t="shared" si="39"/>
        <v>5.9961586376774036</v>
      </c>
      <c r="JI84" s="53">
        <f t="shared" si="39"/>
        <v>7.460816937218806</v>
      </c>
      <c r="JJ84" s="53">
        <f t="shared" si="39"/>
        <v>6.0649454829068699</v>
      </c>
      <c r="JK84" s="53">
        <f t="shared" si="39"/>
        <v>6.0649454829068699</v>
      </c>
      <c r="JL84" s="53">
        <f t="shared" si="39"/>
        <v>6.0649454829068699</v>
      </c>
      <c r="JM84" s="53">
        <f t="shared" si="39"/>
        <v>6.0649454829068699</v>
      </c>
      <c r="JN84" s="53">
        <f t="shared" si="39"/>
        <v>5.9961586376774036</v>
      </c>
      <c r="JO84" s="53">
        <f t="shared" si="39"/>
        <v>5.9961586376774036</v>
      </c>
      <c r="JP84" s="53">
        <f t="shared" si="39"/>
        <v>6.0649454829068699</v>
      </c>
      <c r="JQ84" s="53">
        <f t="shared" si="39"/>
        <v>6.0649454829068699</v>
      </c>
      <c r="JR84" s="53">
        <f t="shared" si="39"/>
        <v>5.9961586376774036</v>
      </c>
      <c r="JS84" s="53">
        <f t="shared" si="39"/>
        <v>6.0649454829068699</v>
      </c>
      <c r="JT84" s="53">
        <f t="shared" si="39"/>
        <v>6.0649454829068699</v>
      </c>
      <c r="JU84" s="53">
        <f t="shared" si="39"/>
        <v>6.0649454829068699</v>
      </c>
      <c r="JV84" s="53">
        <f t="shared" si="39"/>
        <v>5.9961586376774036</v>
      </c>
      <c r="JW84" s="53">
        <f t="shared" si="39"/>
        <v>6.0649454829068699</v>
      </c>
      <c r="JX84" s="53">
        <f t="shared" si="39"/>
        <v>6.0649454829068699</v>
      </c>
      <c r="JY84" s="53">
        <f t="shared" si="39"/>
        <v>6.0649454829068699</v>
      </c>
      <c r="JZ84" s="53">
        <f t="shared" si="39"/>
        <v>5.9961586376774036</v>
      </c>
      <c r="KA84" s="53">
        <f t="shared" si="39"/>
        <v>5.9961586376774036</v>
      </c>
      <c r="KB84" s="53">
        <f t="shared" si="39"/>
        <v>6.0649454829068699</v>
      </c>
      <c r="KC84" s="53">
        <f t="shared" si="39"/>
        <v>6.1402960211709701</v>
      </c>
      <c r="KD84" s="53">
        <f t="shared" si="39"/>
        <v>5.9961586376774036</v>
      </c>
      <c r="KE84" s="53">
        <f t="shared" si="39"/>
        <v>5.9961586376774036</v>
      </c>
      <c r="KF84" s="53">
        <f t="shared" si="39"/>
        <v>6.0649454829068699</v>
      </c>
      <c r="KG84" s="53">
        <f t="shared" si="39"/>
        <v>7.460816937218806</v>
      </c>
      <c r="KH84" s="53">
        <f t="shared" si="39"/>
        <v>6.0649454829068699</v>
      </c>
      <c r="KI84" s="53">
        <f t="shared" si="39"/>
        <v>7.460816937218806</v>
      </c>
      <c r="KJ84" s="53">
        <f t="shared" si="39"/>
        <v>6.0649454829068699</v>
      </c>
      <c r="KK84" s="53">
        <f t="shared" si="39"/>
        <v>5.9961586376774036</v>
      </c>
      <c r="KL84" s="53">
        <f t="shared" si="39"/>
        <v>6.0649454829068699</v>
      </c>
      <c r="KM84" s="53">
        <f t="shared" si="39"/>
        <v>6.0649454829068699</v>
      </c>
      <c r="KN84" s="53">
        <f t="shared" si="39"/>
        <v>6.0649454829068699</v>
      </c>
      <c r="KO84" s="53">
        <f t="shared" si="39"/>
        <v>5.9961586376774036</v>
      </c>
      <c r="KP84" s="53">
        <f t="shared" si="39"/>
        <v>6.0649454829068699</v>
      </c>
      <c r="KQ84" s="53">
        <f t="shared" si="39"/>
        <v>6.3903399484495607</v>
      </c>
      <c r="KR84" s="53">
        <f t="shared" si="39"/>
        <v>6.0649454829068699</v>
      </c>
      <c r="KS84" s="53">
        <f t="shared" si="39"/>
        <v>7.460816937218806</v>
      </c>
      <c r="KT84" s="53">
        <f t="shared" si="39"/>
        <v>7.0976984463545412</v>
      </c>
      <c r="KU84" s="53">
        <f t="shared" si="39"/>
        <v>6.0649454829068699</v>
      </c>
      <c r="KV84" s="53">
        <f t="shared" si="39"/>
        <v>6.0649454829068699</v>
      </c>
      <c r="KW84" s="53">
        <f t="shared" si="39"/>
        <v>5.9961586376774036</v>
      </c>
      <c r="KX84" s="53">
        <f t="shared" si="39"/>
        <v>5.9961586376774036</v>
      </c>
      <c r="KY84" s="53">
        <f t="shared" si="39"/>
        <v>7.460816937218806</v>
      </c>
      <c r="KZ84" s="53">
        <f t="shared" si="39"/>
        <v>5.9961586376774036</v>
      </c>
      <c r="LA84" s="53">
        <f t="shared" si="39"/>
        <v>7.460816937218806</v>
      </c>
      <c r="LB84" s="53">
        <f t="shared" si="39"/>
        <v>6.0649454829068699</v>
      </c>
      <c r="LC84" s="53">
        <f t="shared" si="39"/>
        <v>6.8234326989115557</v>
      </c>
      <c r="LD84" s="53">
        <f t="shared" si="39"/>
        <v>6.0649454829068699</v>
      </c>
      <c r="LE84" s="53">
        <f t="shared" si="39"/>
        <v>6.0649454829068699</v>
      </c>
      <c r="LF84" s="53">
        <f t="shared" si="39"/>
        <v>7.460816937218806</v>
      </c>
      <c r="LG84" s="53">
        <f t="shared" si="39"/>
        <v>5.9961586376774036</v>
      </c>
      <c r="LH84" s="53">
        <f t="shared" si="39"/>
        <v>7.460816937218806</v>
      </c>
      <c r="LI84" s="53">
        <f t="shared" si="39"/>
        <v>6.0986827258532088</v>
      </c>
      <c r="LJ84" s="53">
        <f t="shared" si="39"/>
        <v>6.0649454829068699</v>
      </c>
      <c r="LK84" s="53">
        <f t="shared" si="39"/>
        <v>6.0649454829068699</v>
      </c>
      <c r="LL84" s="53">
        <f t="shared" si="39"/>
        <v>7.460816937218806</v>
      </c>
      <c r="LM84" s="53">
        <f t="shared" si="39"/>
        <v>5.9961586376774036</v>
      </c>
      <c r="LN84" s="53">
        <f t="shared" si="39"/>
        <v>5.9961586376774036</v>
      </c>
      <c r="LO84" s="53">
        <f t="shared" si="39"/>
        <v>5.9961586376774036</v>
      </c>
      <c r="LP84" s="53">
        <f t="shared" si="35"/>
        <v>5.9961586376774036</v>
      </c>
      <c r="LQ84" s="53">
        <f t="shared" si="35"/>
        <v>7.460816937218806</v>
      </c>
      <c r="LR84" s="53">
        <f t="shared" si="35"/>
        <v>6.0649454829068699</v>
      </c>
      <c r="LS84" s="53">
        <f t="shared" si="35"/>
        <v>6.5308110474370658</v>
      </c>
      <c r="LT84" s="53">
        <f t="shared" si="35"/>
        <v>5.9961586376774036</v>
      </c>
      <c r="LU84" s="53">
        <f t="shared" si="35"/>
        <v>6.0649454829068699</v>
      </c>
      <c r="LV84" s="53">
        <f t="shared" si="35"/>
        <v>6.0649454829068699</v>
      </c>
      <c r="LW84" s="53">
        <f t="shared" si="35"/>
        <v>5.9961586376774036</v>
      </c>
      <c r="LX84" s="53">
        <f t="shared" si="35"/>
        <v>6.0649454829068699</v>
      </c>
      <c r="LY84" s="53">
        <f t="shared" si="35"/>
        <v>6.0649454829068699</v>
      </c>
      <c r="LZ84" s="53">
        <f t="shared" si="35"/>
        <v>6.3527774121968541</v>
      </c>
      <c r="MA84" s="53">
        <f t="shared" si="35"/>
        <v>6.0649454829068699</v>
      </c>
      <c r="MB84" s="53">
        <f t="shared" si="35"/>
        <v>6.0649454829068699</v>
      </c>
      <c r="MC84" s="53">
        <f t="shared" si="35"/>
        <v>5.9961586376774036</v>
      </c>
      <c r="MD84" s="53">
        <f t="shared" si="35"/>
        <v>6.0649454829068699</v>
      </c>
      <c r="ME84" s="53">
        <f t="shared" si="35"/>
        <v>5.9961586376774036</v>
      </c>
      <c r="MF84" s="53">
        <f t="shared" si="35"/>
        <v>6.0649454829068699</v>
      </c>
      <c r="MG84" s="53">
        <f t="shared" si="35"/>
        <v>6.5391350181750694</v>
      </c>
      <c r="MH84" s="53">
        <f t="shared" si="35"/>
        <v>6.0649454829068699</v>
      </c>
      <c r="MI84" s="53">
        <f t="shared" si="35"/>
        <v>7.460816937218806</v>
      </c>
      <c r="MJ84" s="53">
        <f t="shared" si="35"/>
        <v>5.9961586376774036</v>
      </c>
      <c r="MK84" s="53">
        <f t="shared" si="35"/>
        <v>5.9961586376774036</v>
      </c>
      <c r="ML84" s="53">
        <f t="shared" si="35"/>
        <v>6.0649454829068699</v>
      </c>
      <c r="MM84" s="53">
        <f t="shared" si="35"/>
        <v>7.460816937218806</v>
      </c>
      <c r="MN84" s="53">
        <f t="shared" si="35"/>
        <v>6.0649454829068699</v>
      </c>
      <c r="MO84" s="53">
        <f t="shared" si="35"/>
        <v>6.0649454829068699</v>
      </c>
      <c r="MP84" s="53">
        <f t="shared" si="35"/>
        <v>7.460816937218806</v>
      </c>
      <c r="MQ84" s="53">
        <f t="shared" si="35"/>
        <v>7.460816937218806</v>
      </c>
      <c r="MR84" s="53">
        <f t="shared" si="35"/>
        <v>7.460816937218806</v>
      </c>
      <c r="MS84" s="53">
        <f t="shared" si="35"/>
        <v>6.0649454829068699</v>
      </c>
      <c r="MT84" s="53">
        <f t="shared" si="35"/>
        <v>7.460816937218806</v>
      </c>
      <c r="MU84" s="53">
        <f t="shared" si="35"/>
        <v>7.460816937218806</v>
      </c>
      <c r="MV84" s="53">
        <f t="shared" si="35"/>
        <v>6.0649454829068699</v>
      </c>
      <c r="MW84" s="53">
        <f t="shared" si="35"/>
        <v>6.0649454829068699</v>
      </c>
      <c r="MX84" s="53">
        <f t="shared" si="35"/>
        <v>6.0649454829068699</v>
      </c>
      <c r="MY84" s="53">
        <f t="shared" si="35"/>
        <v>5.9961586376774036</v>
      </c>
      <c r="MZ84" s="53">
        <f t="shared" si="35"/>
        <v>6.0649454829068699</v>
      </c>
      <c r="NA84" s="53">
        <f t="shared" si="35"/>
        <v>5.9961586376774036</v>
      </c>
      <c r="NB84" s="53">
        <f t="shared" si="35"/>
        <v>6.0649454829068699</v>
      </c>
      <c r="NC84" s="53">
        <f t="shared" si="35"/>
        <v>6.1809827019790706</v>
      </c>
      <c r="ND84" s="53">
        <f t="shared" si="35"/>
        <v>5.9961586376774036</v>
      </c>
      <c r="NE84" s="53">
        <f t="shared" si="35"/>
        <v>5.9961586376774036</v>
      </c>
      <c r="NF84" s="53">
        <f t="shared" si="35"/>
        <v>6.0649454829068699</v>
      </c>
      <c r="NG84" s="53">
        <f t="shared" si="35"/>
        <v>6.0649454829068699</v>
      </c>
      <c r="NH84" s="53">
        <f t="shared" si="35"/>
        <v>6.0649454829068699</v>
      </c>
      <c r="NI84" s="53">
        <f t="shared" si="35"/>
        <v>5.9961586376774036</v>
      </c>
      <c r="NJ84" s="53">
        <f t="shared" si="35"/>
        <v>7.460816937218806</v>
      </c>
      <c r="NK84" s="53">
        <f t="shared" si="35"/>
        <v>5.9961586376774036</v>
      </c>
      <c r="NL84" s="53">
        <f t="shared" si="35"/>
        <v>5.9961586376774036</v>
      </c>
      <c r="NM84" s="53">
        <f t="shared" si="35"/>
        <v>6.0649454829068699</v>
      </c>
      <c r="NN84" s="53">
        <f t="shared" si="35"/>
        <v>6.0649454829068699</v>
      </c>
      <c r="NO84" s="53">
        <f t="shared" si="35"/>
        <v>6.0649454829068699</v>
      </c>
      <c r="NP84" s="53">
        <f t="shared" si="35"/>
        <v>6.8216542292239515</v>
      </c>
      <c r="NQ84" s="53">
        <f t="shared" si="35"/>
        <v>6.0649454829068699</v>
      </c>
      <c r="NR84" s="53">
        <f t="shared" si="35"/>
        <v>6.0649454829068699</v>
      </c>
      <c r="NS84" s="53">
        <f t="shared" si="35"/>
        <v>6.0649454829068699</v>
      </c>
      <c r="NT84" s="53">
        <f t="shared" si="35"/>
        <v>6.0649454829068699</v>
      </c>
      <c r="NU84" s="53">
        <f t="shared" si="35"/>
        <v>6.0649454829068699</v>
      </c>
      <c r="NV84" s="53">
        <f t="shared" si="35"/>
        <v>6.0649454829068699</v>
      </c>
      <c r="NW84" s="53">
        <f t="shared" si="35"/>
        <v>7.460816937218806</v>
      </c>
      <c r="NX84" s="53">
        <f t="shared" si="35"/>
        <v>6.0649454829068699</v>
      </c>
      <c r="NY84" s="53">
        <f t="shared" si="32"/>
        <v>5.9961586376774036</v>
      </c>
      <c r="NZ84" s="53">
        <f t="shared" si="29"/>
        <v>6.0649454829068699</v>
      </c>
      <c r="OA84" s="53">
        <f t="shared" si="29"/>
        <v>5.9961586376774036</v>
      </c>
      <c r="OB84" s="53">
        <f t="shared" ref="OB84:QM88" si="40">IF(OB$68=1,OB14,OB47)</f>
        <v>5.9961586376774036</v>
      </c>
      <c r="OC84" s="53">
        <f t="shared" si="40"/>
        <v>6.0649454829068699</v>
      </c>
      <c r="OD84" s="53">
        <f t="shared" si="40"/>
        <v>6.7679830681174744</v>
      </c>
      <c r="OE84" s="53">
        <f t="shared" si="40"/>
        <v>5.9961586376774036</v>
      </c>
      <c r="OF84" s="53">
        <f t="shared" si="40"/>
        <v>7.0476910707592575</v>
      </c>
      <c r="OG84" s="53">
        <f t="shared" si="40"/>
        <v>6.0649454829068699</v>
      </c>
      <c r="OH84" s="53">
        <f t="shared" si="40"/>
        <v>7.460816937218806</v>
      </c>
      <c r="OI84" s="53">
        <f t="shared" si="40"/>
        <v>6.0649454829068699</v>
      </c>
      <c r="OJ84" s="53">
        <f t="shared" si="40"/>
        <v>6.0649454829068699</v>
      </c>
      <c r="OK84" s="53">
        <f t="shared" si="40"/>
        <v>7.460816937218806</v>
      </c>
      <c r="OL84" s="53">
        <f t="shared" si="40"/>
        <v>6.0649454829068699</v>
      </c>
      <c r="OM84" s="53">
        <f t="shared" si="40"/>
        <v>7.460816937218806</v>
      </c>
      <c r="ON84" s="53">
        <f t="shared" si="40"/>
        <v>7.1091196001684764</v>
      </c>
      <c r="OO84" s="53">
        <f t="shared" si="40"/>
        <v>6.4602062251824295</v>
      </c>
      <c r="OP84" s="53">
        <f t="shared" si="40"/>
        <v>5.9961586376774036</v>
      </c>
      <c r="OQ84" s="53">
        <f t="shared" si="40"/>
        <v>6.0649454829068699</v>
      </c>
      <c r="OR84" s="53">
        <f t="shared" si="40"/>
        <v>5.9961586376774036</v>
      </c>
      <c r="OS84" s="53">
        <f t="shared" si="40"/>
        <v>6.0649454829068699</v>
      </c>
      <c r="OT84" s="53">
        <f t="shared" si="40"/>
        <v>6.0649454829068699</v>
      </c>
      <c r="OU84" s="53">
        <f t="shared" si="40"/>
        <v>7.460816937218806</v>
      </c>
      <c r="OV84" s="53">
        <f t="shared" si="40"/>
        <v>6.0649454829068699</v>
      </c>
      <c r="OW84" s="53">
        <f t="shared" si="40"/>
        <v>5.9961586376774036</v>
      </c>
      <c r="OX84" s="53">
        <f t="shared" si="40"/>
        <v>6.0649454829068699</v>
      </c>
      <c r="OY84" s="53">
        <f t="shared" si="40"/>
        <v>5.9961586376774036</v>
      </c>
      <c r="OZ84" s="53">
        <f t="shared" si="40"/>
        <v>6.0649454829068699</v>
      </c>
      <c r="PA84" s="53">
        <f t="shared" si="40"/>
        <v>7.460816937218806</v>
      </c>
      <c r="PB84" s="53">
        <f t="shared" si="40"/>
        <v>6.0649454829068699</v>
      </c>
      <c r="PC84" s="53">
        <f t="shared" si="40"/>
        <v>6.0649454829068699</v>
      </c>
      <c r="PD84" s="53">
        <f t="shared" si="40"/>
        <v>6.7203291175049253</v>
      </c>
      <c r="PE84" s="53">
        <f t="shared" si="40"/>
        <v>7.460816937218806</v>
      </c>
      <c r="PF84" s="53">
        <f t="shared" si="40"/>
        <v>6.0649454829068699</v>
      </c>
      <c r="PG84" s="53">
        <f t="shared" si="40"/>
        <v>5.9961586376774036</v>
      </c>
      <c r="PH84" s="53">
        <f t="shared" si="40"/>
        <v>5.9961586376774036</v>
      </c>
      <c r="PI84" s="53">
        <f t="shared" si="40"/>
        <v>5.9961586376774036</v>
      </c>
      <c r="PJ84" s="53">
        <f t="shared" si="40"/>
        <v>7.460816937218806</v>
      </c>
      <c r="PK84" s="53">
        <f t="shared" si="40"/>
        <v>6.0649454829068699</v>
      </c>
      <c r="PL84" s="53">
        <f t="shared" si="40"/>
        <v>6.0649454829068699</v>
      </c>
      <c r="PM84" s="53">
        <f t="shared" si="40"/>
        <v>6.0649454829068699</v>
      </c>
      <c r="PN84" s="53">
        <f t="shared" si="40"/>
        <v>6.0649454829068699</v>
      </c>
      <c r="PO84" s="53">
        <f t="shared" si="40"/>
        <v>7.460816937218806</v>
      </c>
      <c r="PP84" s="53">
        <f t="shared" si="40"/>
        <v>6.0649454829068699</v>
      </c>
      <c r="PQ84" s="53">
        <f t="shared" si="40"/>
        <v>6.533725541337799</v>
      </c>
      <c r="PR84" s="53">
        <f t="shared" si="40"/>
        <v>7.1114513262523404</v>
      </c>
      <c r="PS84" s="53">
        <f t="shared" si="40"/>
        <v>6.0234812816625372</v>
      </c>
      <c r="PT84" s="53">
        <f t="shared" si="40"/>
        <v>7.460816937218806</v>
      </c>
      <c r="PU84" s="53">
        <f t="shared" si="40"/>
        <v>5.9961586376774036</v>
      </c>
      <c r="PV84" s="53">
        <f t="shared" si="40"/>
        <v>5.9961586376774036</v>
      </c>
      <c r="PW84" s="53">
        <f t="shared" si="40"/>
        <v>6.0649454829068699</v>
      </c>
      <c r="PX84" s="53">
        <f t="shared" si="40"/>
        <v>6.0649454829068699</v>
      </c>
      <c r="PY84" s="53">
        <f t="shared" si="40"/>
        <v>5.9961586376774036</v>
      </c>
      <c r="PZ84" s="53">
        <f t="shared" si="40"/>
        <v>6.0649454829068699</v>
      </c>
      <c r="QA84" s="53">
        <f t="shared" si="40"/>
        <v>7.460816937218806</v>
      </c>
      <c r="QB84" s="53">
        <f t="shared" si="40"/>
        <v>6.0649454829068699</v>
      </c>
      <c r="QC84" s="53">
        <f t="shared" si="40"/>
        <v>5.9961586376774036</v>
      </c>
      <c r="QD84" s="53">
        <f t="shared" si="40"/>
        <v>6.0649454829068699</v>
      </c>
      <c r="QE84" s="53">
        <f t="shared" si="40"/>
        <v>7.460816937218806</v>
      </c>
      <c r="QF84" s="53">
        <f t="shared" si="40"/>
        <v>6.0649454829068699</v>
      </c>
      <c r="QG84" s="53">
        <f t="shared" si="40"/>
        <v>5.9961586376774036</v>
      </c>
      <c r="QH84" s="53">
        <f t="shared" si="40"/>
        <v>6.0649454829068699</v>
      </c>
      <c r="QI84" s="53">
        <f t="shared" si="40"/>
        <v>5.9961586376774036</v>
      </c>
      <c r="QJ84" s="53">
        <f t="shared" si="40"/>
        <v>6.0649454829068699</v>
      </c>
      <c r="QK84" s="53">
        <f t="shared" si="40"/>
        <v>7.460816937218806</v>
      </c>
      <c r="QL84" s="53">
        <f t="shared" si="40"/>
        <v>5.9961586376774036</v>
      </c>
      <c r="QM84" s="53">
        <f t="shared" si="40"/>
        <v>6.0649454829068699</v>
      </c>
      <c r="QN84" s="53">
        <f t="shared" ref="QN84:SG90" si="41">IF(QN$68=1,QN14,QN47)</f>
        <v>7.460816937218806</v>
      </c>
      <c r="QO84" s="53">
        <f t="shared" si="41"/>
        <v>5.9961586376774036</v>
      </c>
      <c r="QP84" s="53">
        <f t="shared" si="41"/>
        <v>6.0649454829068699</v>
      </c>
      <c r="QQ84" s="53">
        <f t="shared" si="41"/>
        <v>6.0649454829068699</v>
      </c>
      <c r="QR84" s="53">
        <f t="shared" si="41"/>
        <v>6.0649454829068699</v>
      </c>
      <c r="QS84" s="53">
        <f t="shared" si="41"/>
        <v>6.0649454829068699</v>
      </c>
      <c r="QT84" s="53">
        <f t="shared" si="41"/>
        <v>7.460816937218806</v>
      </c>
      <c r="QU84" s="53">
        <f t="shared" si="41"/>
        <v>6.0649454829068699</v>
      </c>
      <c r="QV84" s="53">
        <f t="shared" si="41"/>
        <v>6.0649454829068699</v>
      </c>
      <c r="QW84" s="53">
        <f t="shared" si="41"/>
        <v>5.9961586376774036</v>
      </c>
      <c r="QX84" s="53">
        <f t="shared" si="41"/>
        <v>5.9961586376774036</v>
      </c>
      <c r="QY84" s="53">
        <f t="shared" si="41"/>
        <v>6.0649454829068699</v>
      </c>
      <c r="QZ84" s="53">
        <f t="shared" si="41"/>
        <v>6.0649454829068699</v>
      </c>
      <c r="RA84" s="53">
        <f t="shared" si="41"/>
        <v>6.0649454829068699</v>
      </c>
      <c r="RB84" s="53">
        <f t="shared" si="41"/>
        <v>7.0455167007196273</v>
      </c>
      <c r="RC84" s="53">
        <f t="shared" si="41"/>
        <v>6.0649454829068699</v>
      </c>
      <c r="RD84" s="53">
        <f t="shared" si="41"/>
        <v>7.460816937218806</v>
      </c>
      <c r="RE84" s="53">
        <f t="shared" si="41"/>
        <v>6.0649454829068699</v>
      </c>
      <c r="RF84" s="53">
        <f t="shared" si="41"/>
        <v>7.460816937218806</v>
      </c>
      <c r="RG84" s="53">
        <f t="shared" si="41"/>
        <v>6.0649454829068699</v>
      </c>
      <c r="RH84" s="53">
        <f t="shared" si="41"/>
        <v>7.460816937218806</v>
      </c>
      <c r="RI84" s="53">
        <f t="shared" si="41"/>
        <v>6.0649454829068699</v>
      </c>
      <c r="RJ84" s="53">
        <f t="shared" si="41"/>
        <v>6.0649454829068699</v>
      </c>
      <c r="RK84" s="53">
        <f t="shared" si="41"/>
        <v>6.0649454829068699</v>
      </c>
      <c r="RL84" s="53">
        <f t="shared" si="41"/>
        <v>7.460816937218806</v>
      </c>
      <c r="RM84" s="53">
        <f t="shared" si="41"/>
        <v>6.0649454829068699</v>
      </c>
      <c r="RN84" s="53">
        <f t="shared" si="41"/>
        <v>6.0649454829068699</v>
      </c>
      <c r="RO84" s="53">
        <f t="shared" si="41"/>
        <v>5.9961586376774036</v>
      </c>
      <c r="RP84" s="53">
        <f t="shared" si="41"/>
        <v>7.460816937218806</v>
      </c>
      <c r="RQ84" s="53">
        <f t="shared" si="41"/>
        <v>7.460816937218806</v>
      </c>
      <c r="RR84" s="53">
        <f t="shared" si="41"/>
        <v>7.460816937218806</v>
      </c>
      <c r="RS84" s="53">
        <f t="shared" si="41"/>
        <v>6.0649454829068699</v>
      </c>
      <c r="RT84" s="53">
        <f t="shared" si="41"/>
        <v>6.0649454829068699</v>
      </c>
      <c r="RU84" s="53">
        <f t="shared" si="41"/>
        <v>6.0649454829068699</v>
      </c>
      <c r="RV84" s="53">
        <f t="shared" si="41"/>
        <v>6.0649454829068699</v>
      </c>
      <c r="RW84" s="53">
        <f t="shared" si="41"/>
        <v>7.460816937218806</v>
      </c>
      <c r="RX84" s="53">
        <f t="shared" si="41"/>
        <v>6.0649454829068699</v>
      </c>
      <c r="RY84" s="53">
        <f t="shared" si="41"/>
        <v>5.9961586376774036</v>
      </c>
      <c r="RZ84" s="53">
        <f t="shared" si="41"/>
        <v>5.9961586376774036</v>
      </c>
      <c r="SA84" s="53">
        <f t="shared" si="41"/>
        <v>6.7095571628196744</v>
      </c>
      <c r="SB84" s="53">
        <f t="shared" si="41"/>
        <v>6.0060944726026264</v>
      </c>
      <c r="SC84" s="53">
        <f t="shared" si="41"/>
        <v>6.0649454829068699</v>
      </c>
      <c r="SD84" s="53">
        <f t="shared" si="41"/>
        <v>5.9961586376774036</v>
      </c>
      <c r="SE84" s="53">
        <f t="shared" si="41"/>
        <v>6.0649454829068699</v>
      </c>
      <c r="SF84" s="53">
        <f t="shared" si="41"/>
        <v>5.9961586376774036</v>
      </c>
      <c r="SG84" s="53">
        <f t="shared" si="41"/>
        <v>7.460816937218806</v>
      </c>
    </row>
    <row r="85" spans="1:501" x14ac:dyDescent="0.35">
      <c r="A85" s="158">
        <v>2034</v>
      </c>
      <c r="B85" s="53">
        <f t="shared" si="8"/>
        <v>7.8338577840797461</v>
      </c>
      <c r="C85" s="53">
        <f t="shared" si="36"/>
        <v>6.0750554618573691</v>
      </c>
      <c r="D85" s="53">
        <f t="shared" si="36"/>
        <v>6.1447473971556432</v>
      </c>
      <c r="E85" s="53">
        <f t="shared" si="36"/>
        <v>6.1447473971556432</v>
      </c>
      <c r="F85" s="53">
        <f t="shared" si="36"/>
        <v>6.1447473971556432</v>
      </c>
      <c r="G85" s="53">
        <f t="shared" si="36"/>
        <v>7.8338577840797461</v>
      </c>
      <c r="H85" s="53">
        <f t="shared" si="36"/>
        <v>6.1447473971556432</v>
      </c>
      <c r="I85" s="53">
        <f t="shared" si="36"/>
        <v>7.8338577840797461</v>
      </c>
      <c r="J85" s="53">
        <f t="shared" si="36"/>
        <v>6.1447473971556432</v>
      </c>
      <c r="K85" s="53">
        <f t="shared" si="36"/>
        <v>7.8338577840797461</v>
      </c>
      <c r="L85" s="53">
        <f t="shared" si="36"/>
        <v>6.0750554618573691</v>
      </c>
      <c r="M85" s="53">
        <f t="shared" si="36"/>
        <v>6.0750554618573691</v>
      </c>
      <c r="N85" s="53">
        <f t="shared" si="36"/>
        <v>6.0750554618573691</v>
      </c>
      <c r="O85" s="53">
        <f t="shared" si="36"/>
        <v>6.1447473971556432</v>
      </c>
      <c r="P85" s="53">
        <f t="shared" si="36"/>
        <v>6.1447473971556432</v>
      </c>
      <c r="Q85" s="53">
        <f t="shared" si="36"/>
        <v>7.8338577840797461</v>
      </c>
      <c r="R85" s="53">
        <f t="shared" si="36"/>
        <v>6.1447473971556432</v>
      </c>
      <c r="S85" s="53">
        <f t="shared" si="36"/>
        <v>7.1392291739790208</v>
      </c>
      <c r="T85" s="53">
        <f t="shared" si="36"/>
        <v>7.8338577840797461</v>
      </c>
      <c r="U85" s="53">
        <f t="shared" si="36"/>
        <v>6.0750554618573691</v>
      </c>
      <c r="V85" s="53">
        <f t="shared" si="36"/>
        <v>6.1447473971556432</v>
      </c>
      <c r="W85" s="53">
        <f t="shared" si="36"/>
        <v>6.1447473971556432</v>
      </c>
      <c r="X85" s="53">
        <f t="shared" si="36"/>
        <v>6.1447473971556432</v>
      </c>
      <c r="Y85" s="53">
        <f t="shared" si="36"/>
        <v>6.1447473971556432</v>
      </c>
      <c r="Z85" s="53">
        <f t="shared" si="36"/>
        <v>6.505432792582841</v>
      </c>
      <c r="AA85" s="53">
        <f t="shared" si="36"/>
        <v>6.1447473971556432</v>
      </c>
      <c r="AB85" s="53">
        <f t="shared" si="36"/>
        <v>6.1447473971556432</v>
      </c>
      <c r="AC85" s="53">
        <f t="shared" si="36"/>
        <v>6.1447473971556432</v>
      </c>
      <c r="AD85" s="53">
        <f t="shared" si="36"/>
        <v>6.0750554618573691</v>
      </c>
      <c r="AE85" s="53">
        <f t="shared" si="36"/>
        <v>6.1447473971556432</v>
      </c>
      <c r="AF85" s="53">
        <f t="shared" si="36"/>
        <v>6.1447473971556432</v>
      </c>
      <c r="AG85" s="53">
        <f t="shared" si="36"/>
        <v>6.1447473971556432</v>
      </c>
      <c r="AH85" s="53">
        <f t="shared" si="36"/>
        <v>7.8338577840797461</v>
      </c>
      <c r="AI85" s="53">
        <f t="shared" si="36"/>
        <v>7.3933327905899073</v>
      </c>
      <c r="AJ85" s="53">
        <f t="shared" si="36"/>
        <v>6.1447473971556432</v>
      </c>
      <c r="AK85" s="53">
        <f t="shared" si="36"/>
        <v>6.0750554618573691</v>
      </c>
      <c r="AL85" s="53">
        <f t="shared" si="36"/>
        <v>7.4392764168472096</v>
      </c>
      <c r="AM85" s="53">
        <f t="shared" si="36"/>
        <v>6.0750554618573691</v>
      </c>
      <c r="AN85" s="53">
        <f t="shared" si="36"/>
        <v>6.0750554618573691</v>
      </c>
      <c r="AO85" s="53">
        <f t="shared" si="36"/>
        <v>6.0750554618573691</v>
      </c>
      <c r="AP85" s="53">
        <f t="shared" si="36"/>
        <v>7.8338577840797461</v>
      </c>
      <c r="AQ85" s="53">
        <f t="shared" si="36"/>
        <v>6.1447473971556432</v>
      </c>
      <c r="AR85" s="53">
        <f t="shared" si="36"/>
        <v>6.0750554618573691</v>
      </c>
      <c r="AS85" s="53">
        <f t="shared" si="36"/>
        <v>6.0750554618573691</v>
      </c>
      <c r="AT85" s="53">
        <f t="shared" si="36"/>
        <v>7.8338577840797461</v>
      </c>
      <c r="AU85" s="53">
        <f t="shared" si="36"/>
        <v>6.2828471760301241</v>
      </c>
      <c r="AV85" s="53">
        <f t="shared" si="36"/>
        <v>7.8338577840797461</v>
      </c>
      <c r="AW85" s="53">
        <f t="shared" si="36"/>
        <v>6.1447473971556432</v>
      </c>
      <c r="AX85" s="53">
        <f t="shared" si="36"/>
        <v>6.1447473971556432</v>
      </c>
      <c r="AY85" s="53">
        <f t="shared" si="36"/>
        <v>6.1447473971556432</v>
      </c>
      <c r="AZ85" s="53">
        <f t="shared" si="36"/>
        <v>6.0750554618573691</v>
      </c>
      <c r="BA85" s="53">
        <f t="shared" si="36"/>
        <v>7.8338577840797461</v>
      </c>
      <c r="BB85" s="53">
        <f t="shared" si="36"/>
        <v>6.9774237598464568</v>
      </c>
      <c r="BC85" s="53">
        <f t="shared" si="36"/>
        <v>6.1447473971556432</v>
      </c>
      <c r="BD85" s="53">
        <f t="shared" si="36"/>
        <v>6.1447473971556432</v>
      </c>
      <c r="BE85" s="53">
        <f t="shared" si="36"/>
        <v>7.8338577840797461</v>
      </c>
      <c r="BF85" s="53">
        <f t="shared" si="36"/>
        <v>6.0750554618573691</v>
      </c>
      <c r="BG85" s="53">
        <f t="shared" si="36"/>
        <v>6.1447473971556432</v>
      </c>
      <c r="BH85" s="53">
        <f t="shared" si="36"/>
        <v>7.8338577840797461</v>
      </c>
      <c r="BI85" s="53">
        <f t="shared" si="36"/>
        <v>6.1447473971556432</v>
      </c>
      <c r="BJ85" s="53">
        <f t="shared" si="36"/>
        <v>7.8338577840797461</v>
      </c>
      <c r="BK85" s="53">
        <f t="shared" si="36"/>
        <v>6.0750554618573691</v>
      </c>
      <c r="BL85" s="53">
        <f t="shared" si="36"/>
        <v>6.0750554618573691</v>
      </c>
      <c r="BM85" s="53">
        <f t="shared" si="36"/>
        <v>6.1447473971556432</v>
      </c>
      <c r="BN85" s="53">
        <f t="shared" si="36"/>
        <v>7.8338577840797461</v>
      </c>
      <c r="BO85" s="53">
        <f t="shared" si="33"/>
        <v>6.1447473971556432</v>
      </c>
      <c r="BP85" s="53">
        <f t="shared" si="33"/>
        <v>6.1447473971556432</v>
      </c>
      <c r="BQ85" s="53">
        <f t="shared" si="33"/>
        <v>6.1447473971556432</v>
      </c>
      <c r="BR85" s="53">
        <f t="shared" si="33"/>
        <v>7.8338577840797461</v>
      </c>
      <c r="BS85" s="53">
        <f t="shared" si="33"/>
        <v>7.8338577840797461</v>
      </c>
      <c r="BT85" s="53">
        <f t="shared" si="33"/>
        <v>6.0750554618573691</v>
      </c>
      <c r="BU85" s="53">
        <f t="shared" si="33"/>
        <v>6.1447473971556432</v>
      </c>
      <c r="BV85" s="53">
        <f t="shared" si="33"/>
        <v>7.8338577840797461</v>
      </c>
      <c r="BW85" s="53">
        <f t="shared" si="33"/>
        <v>6.1447473971556432</v>
      </c>
      <c r="BX85" s="53">
        <f t="shared" si="33"/>
        <v>6.0750554618573691</v>
      </c>
      <c r="BY85" s="53">
        <f t="shared" si="33"/>
        <v>6.0750554618573691</v>
      </c>
      <c r="BZ85" s="53">
        <f t="shared" si="33"/>
        <v>7.8338577840797461</v>
      </c>
      <c r="CA85" s="53">
        <f t="shared" si="33"/>
        <v>6.1447473971556432</v>
      </c>
      <c r="CB85" s="53">
        <f t="shared" si="33"/>
        <v>7.8338577840797461</v>
      </c>
      <c r="CC85" s="53">
        <f t="shared" si="33"/>
        <v>6.1447473971556432</v>
      </c>
      <c r="CD85" s="53">
        <f t="shared" si="33"/>
        <v>6.1447473971556432</v>
      </c>
      <c r="CE85" s="53">
        <f t="shared" si="33"/>
        <v>6.1447473971556432</v>
      </c>
      <c r="CF85" s="53">
        <f t="shared" si="33"/>
        <v>6.1447473971556432</v>
      </c>
      <c r="CG85" s="53">
        <f t="shared" si="33"/>
        <v>6.0750554618573691</v>
      </c>
      <c r="CH85" s="53">
        <f t="shared" si="33"/>
        <v>6.0750554618573691</v>
      </c>
      <c r="CI85" s="53">
        <f t="shared" si="33"/>
        <v>6.1447473971556432</v>
      </c>
      <c r="CJ85" s="53">
        <f t="shared" si="33"/>
        <v>7.8338577840797461</v>
      </c>
      <c r="CK85" s="53">
        <f t="shared" si="33"/>
        <v>6.1447473971556432</v>
      </c>
      <c r="CL85" s="53">
        <f t="shared" si="33"/>
        <v>6.1447473971556432</v>
      </c>
      <c r="CM85" s="53">
        <f t="shared" si="33"/>
        <v>6.1447473971556432</v>
      </c>
      <c r="CN85" s="53">
        <f t="shared" si="33"/>
        <v>6.0750554618573691</v>
      </c>
      <c r="CO85" s="53">
        <f t="shared" si="33"/>
        <v>6.1447473971556432</v>
      </c>
      <c r="CP85" s="53">
        <f t="shared" si="33"/>
        <v>6.1447473971556432</v>
      </c>
      <c r="CQ85" s="53">
        <f t="shared" si="33"/>
        <v>6.0750554618573691</v>
      </c>
      <c r="CR85" s="53">
        <f t="shared" si="33"/>
        <v>6.1447473971556432</v>
      </c>
      <c r="CS85" s="53">
        <f t="shared" si="33"/>
        <v>6.1447473971556432</v>
      </c>
      <c r="CT85" s="53">
        <f t="shared" si="33"/>
        <v>6.0750554618573691</v>
      </c>
      <c r="CU85" s="53">
        <f t="shared" si="33"/>
        <v>6.1447473971556432</v>
      </c>
      <c r="CV85" s="53">
        <f t="shared" si="33"/>
        <v>6.1447473971556432</v>
      </c>
      <c r="CW85" s="53">
        <f t="shared" si="33"/>
        <v>6.0750554618573691</v>
      </c>
      <c r="CX85" s="53">
        <f t="shared" si="33"/>
        <v>6.0750554618573691</v>
      </c>
      <c r="CY85" s="53">
        <f t="shared" si="33"/>
        <v>6.1447473971556432</v>
      </c>
      <c r="CZ85" s="53">
        <f t="shared" si="33"/>
        <v>6.0750554618573691</v>
      </c>
      <c r="DA85" s="53">
        <f t="shared" si="33"/>
        <v>6.1447473971556432</v>
      </c>
      <c r="DB85" s="53">
        <f t="shared" si="33"/>
        <v>6.1447473971556432</v>
      </c>
      <c r="DC85" s="53">
        <f t="shared" si="33"/>
        <v>6.0750554618573691</v>
      </c>
      <c r="DD85" s="53">
        <f t="shared" si="33"/>
        <v>7.8338577840797461</v>
      </c>
      <c r="DE85" s="53">
        <f t="shared" si="33"/>
        <v>6.1447473971556432</v>
      </c>
      <c r="DF85" s="53">
        <f t="shared" si="33"/>
        <v>6.0750554618573691</v>
      </c>
      <c r="DG85" s="53">
        <f t="shared" si="33"/>
        <v>7.01581146171727</v>
      </c>
      <c r="DH85" s="53">
        <f t="shared" si="33"/>
        <v>6.0750554618573691</v>
      </c>
      <c r="DI85" s="53">
        <f t="shared" si="33"/>
        <v>6.1447473971556432</v>
      </c>
      <c r="DJ85" s="53">
        <f t="shared" si="33"/>
        <v>6.1447473971556432</v>
      </c>
      <c r="DK85" s="53">
        <f t="shared" si="33"/>
        <v>6.0750554618573691</v>
      </c>
      <c r="DL85" s="53">
        <f t="shared" si="33"/>
        <v>6.0750554618573691</v>
      </c>
      <c r="DM85" s="53">
        <f t="shared" si="33"/>
        <v>6.1447473971556432</v>
      </c>
      <c r="DN85" s="53">
        <f t="shared" si="33"/>
        <v>6.1447473971556432</v>
      </c>
      <c r="DO85" s="53">
        <f t="shared" si="33"/>
        <v>6.0750554618573691</v>
      </c>
      <c r="DP85" s="53">
        <f t="shared" si="33"/>
        <v>6.0750554618573691</v>
      </c>
      <c r="DQ85" s="53">
        <f t="shared" si="33"/>
        <v>7.8338577840797461</v>
      </c>
      <c r="DR85" s="53">
        <f t="shared" si="33"/>
        <v>7.8338577840797461</v>
      </c>
      <c r="DS85" s="53">
        <f t="shared" si="33"/>
        <v>7.8338577840797461</v>
      </c>
      <c r="DT85" s="53">
        <f t="shared" si="33"/>
        <v>6.1447473971556432</v>
      </c>
      <c r="DU85" s="53">
        <f t="shared" si="33"/>
        <v>6.1447473971556432</v>
      </c>
      <c r="DV85" s="53">
        <f t="shared" si="33"/>
        <v>6.1447473971556432</v>
      </c>
      <c r="DW85" s="53">
        <f t="shared" si="33"/>
        <v>6.0750554618573691</v>
      </c>
      <c r="DX85" s="53">
        <f t="shared" si="33"/>
        <v>7.8338577840797461</v>
      </c>
      <c r="DY85" s="53">
        <f t="shared" si="33"/>
        <v>6.1447473971556432</v>
      </c>
      <c r="DZ85" s="53">
        <f t="shared" si="21"/>
        <v>6.1447473971556432</v>
      </c>
      <c r="EA85" s="53">
        <f t="shared" ref="EA85:GL88" si="42">IF(EA$68=1,EA15,EA48)</f>
        <v>7.8338577840797461</v>
      </c>
      <c r="EB85" s="53">
        <f t="shared" si="42"/>
        <v>6.9203616613446348</v>
      </c>
      <c r="EC85" s="53">
        <f t="shared" si="42"/>
        <v>7.8338577840797461</v>
      </c>
      <c r="ED85" s="53">
        <f t="shared" si="42"/>
        <v>6.1447473971556432</v>
      </c>
      <c r="EE85" s="53">
        <f t="shared" si="42"/>
        <v>6.1447473971556432</v>
      </c>
      <c r="EF85" s="53">
        <f t="shared" si="42"/>
        <v>6.0750554618573691</v>
      </c>
      <c r="EG85" s="53">
        <f t="shared" si="42"/>
        <v>6.0750554618573691</v>
      </c>
      <c r="EH85" s="53">
        <f t="shared" si="42"/>
        <v>6.0750554618573691</v>
      </c>
      <c r="EI85" s="53">
        <f t="shared" si="42"/>
        <v>6.1447473971556432</v>
      </c>
      <c r="EJ85" s="53">
        <f t="shared" si="42"/>
        <v>6.1447473971556432</v>
      </c>
      <c r="EK85" s="53">
        <f t="shared" si="42"/>
        <v>6.1447473971556432</v>
      </c>
      <c r="EL85" s="53">
        <f t="shared" si="42"/>
        <v>6.1447473971556432</v>
      </c>
      <c r="EM85" s="53">
        <f t="shared" si="42"/>
        <v>7.8338577840797461</v>
      </c>
      <c r="EN85" s="53">
        <f t="shared" si="42"/>
        <v>6.0750554618573691</v>
      </c>
      <c r="EO85" s="53">
        <f t="shared" si="42"/>
        <v>6.1447473971556432</v>
      </c>
      <c r="EP85" s="53">
        <f t="shared" si="42"/>
        <v>6.0750554618573691</v>
      </c>
      <c r="EQ85" s="53">
        <f t="shared" si="42"/>
        <v>6.1447473971556432</v>
      </c>
      <c r="ER85" s="53">
        <f t="shared" si="42"/>
        <v>6.1447473971556432</v>
      </c>
      <c r="ES85" s="53">
        <f t="shared" si="42"/>
        <v>6.0750554618573691</v>
      </c>
      <c r="ET85" s="53">
        <f t="shared" si="42"/>
        <v>6.0750554618573691</v>
      </c>
      <c r="EU85" s="53">
        <f t="shared" si="42"/>
        <v>6.1447473971556432</v>
      </c>
      <c r="EV85" s="53">
        <f t="shared" si="42"/>
        <v>7.8338577840797461</v>
      </c>
      <c r="EW85" s="53">
        <f t="shared" si="42"/>
        <v>6.1447473971556432</v>
      </c>
      <c r="EX85" s="53">
        <f t="shared" si="42"/>
        <v>6.1447473971556432</v>
      </c>
      <c r="EY85" s="53">
        <f t="shared" si="42"/>
        <v>6.1447473971556432</v>
      </c>
      <c r="EZ85" s="53">
        <f t="shared" si="42"/>
        <v>6.1447473971556432</v>
      </c>
      <c r="FA85" s="53">
        <f t="shared" si="42"/>
        <v>6.0750554618573691</v>
      </c>
      <c r="FB85" s="53">
        <f t="shared" si="42"/>
        <v>6.1447473971556432</v>
      </c>
      <c r="FC85" s="53">
        <f t="shared" si="42"/>
        <v>7.8338577840797461</v>
      </c>
      <c r="FD85" s="53">
        <f t="shared" si="42"/>
        <v>6.1447473971556432</v>
      </c>
      <c r="FE85" s="53">
        <f t="shared" si="42"/>
        <v>7.8338577840797461</v>
      </c>
      <c r="FF85" s="53">
        <f t="shared" si="42"/>
        <v>7.8338577840797461</v>
      </c>
      <c r="FG85" s="53">
        <f t="shared" si="42"/>
        <v>6.0750554618573691</v>
      </c>
      <c r="FH85" s="53">
        <f t="shared" si="42"/>
        <v>6.0750554618573691</v>
      </c>
      <c r="FI85" s="53">
        <f t="shared" si="42"/>
        <v>6.0750554618573691</v>
      </c>
      <c r="FJ85" s="53">
        <f t="shared" si="42"/>
        <v>6.1447473971556432</v>
      </c>
      <c r="FK85" s="53">
        <f t="shared" si="42"/>
        <v>6.1447473971556432</v>
      </c>
      <c r="FL85" s="53">
        <f t="shared" si="42"/>
        <v>7.8338577840797461</v>
      </c>
      <c r="FM85" s="53">
        <f t="shared" si="42"/>
        <v>6.0750554618573691</v>
      </c>
      <c r="FN85" s="53">
        <f t="shared" si="42"/>
        <v>7.8338577840797461</v>
      </c>
      <c r="FO85" s="53">
        <f t="shared" si="42"/>
        <v>7.8338577840797461</v>
      </c>
      <c r="FP85" s="53">
        <f t="shared" si="42"/>
        <v>6.0750554618573691</v>
      </c>
      <c r="FQ85" s="53">
        <f t="shared" si="42"/>
        <v>6.1447473971556432</v>
      </c>
      <c r="FR85" s="53">
        <f t="shared" si="42"/>
        <v>6.1447473971556432</v>
      </c>
      <c r="FS85" s="53">
        <f t="shared" si="42"/>
        <v>7.8338577840797461</v>
      </c>
      <c r="FT85" s="53">
        <f t="shared" si="42"/>
        <v>6.2912093370200868</v>
      </c>
      <c r="FU85" s="53">
        <f t="shared" si="42"/>
        <v>7.8338577840797461</v>
      </c>
      <c r="FV85" s="53">
        <f t="shared" si="42"/>
        <v>6.0750554618573691</v>
      </c>
      <c r="FW85" s="53">
        <f t="shared" si="42"/>
        <v>6.0750554618573691</v>
      </c>
      <c r="FX85" s="53">
        <f t="shared" si="42"/>
        <v>7.4960423593506063</v>
      </c>
      <c r="FY85" s="53">
        <f t="shared" si="42"/>
        <v>6.0750554618573691</v>
      </c>
      <c r="FZ85" s="53">
        <f t="shared" si="42"/>
        <v>6.1788344219311071</v>
      </c>
      <c r="GA85" s="53">
        <f t="shared" si="42"/>
        <v>6.0750554618573691</v>
      </c>
      <c r="GB85" s="53">
        <f t="shared" si="42"/>
        <v>7.8338577840797461</v>
      </c>
      <c r="GC85" s="53">
        <f t="shared" si="42"/>
        <v>7.8338577840797461</v>
      </c>
      <c r="GD85" s="53">
        <f t="shared" si="42"/>
        <v>6.1447473971556432</v>
      </c>
      <c r="GE85" s="53">
        <f t="shared" si="42"/>
        <v>6.1447473971556432</v>
      </c>
      <c r="GF85" s="53">
        <f t="shared" si="42"/>
        <v>6.0750554618573691</v>
      </c>
      <c r="GG85" s="53">
        <f t="shared" si="42"/>
        <v>6.1447473971556432</v>
      </c>
      <c r="GH85" s="53">
        <f t="shared" si="42"/>
        <v>6.0750554618573691</v>
      </c>
      <c r="GI85" s="53">
        <f t="shared" si="42"/>
        <v>6.1447473971556432</v>
      </c>
      <c r="GJ85" s="53">
        <f t="shared" si="42"/>
        <v>6.0750554618573691</v>
      </c>
      <c r="GK85" s="53">
        <f t="shared" si="42"/>
        <v>6.0750554618573691</v>
      </c>
      <c r="GL85" s="53">
        <f t="shared" si="42"/>
        <v>6.0750554618573691</v>
      </c>
      <c r="GM85" s="53">
        <f t="shared" si="38"/>
        <v>6.0750554618573691</v>
      </c>
      <c r="GN85" s="53">
        <f t="shared" si="38"/>
        <v>6.1447473971556432</v>
      </c>
      <c r="GO85" s="53">
        <f t="shared" si="38"/>
        <v>7.8338577840797461</v>
      </c>
      <c r="GP85" s="53">
        <f t="shared" si="38"/>
        <v>7.8338577840797461</v>
      </c>
      <c r="GQ85" s="53">
        <f t="shared" si="38"/>
        <v>6.0750554618573691</v>
      </c>
      <c r="GR85" s="53">
        <f t="shared" si="38"/>
        <v>6.1447473971556432</v>
      </c>
      <c r="GS85" s="53">
        <f t="shared" si="38"/>
        <v>6.1447473971556432</v>
      </c>
      <c r="GT85" s="53">
        <f t="shared" si="38"/>
        <v>6.1447473971556432</v>
      </c>
      <c r="GU85" s="53">
        <f t="shared" si="38"/>
        <v>6.0750554618573691</v>
      </c>
      <c r="GV85" s="53">
        <f t="shared" si="38"/>
        <v>6.1447473971556432</v>
      </c>
      <c r="GW85" s="53">
        <f t="shared" si="38"/>
        <v>6.1447473971556432</v>
      </c>
      <c r="GX85" s="53">
        <f t="shared" si="38"/>
        <v>6.0750554618573691</v>
      </c>
      <c r="GY85" s="53">
        <f t="shared" si="38"/>
        <v>6.1447473971556432</v>
      </c>
      <c r="GZ85" s="53">
        <f t="shared" si="38"/>
        <v>6.1447473971556432</v>
      </c>
      <c r="HA85" s="53">
        <f t="shared" si="38"/>
        <v>6.1447473971556432</v>
      </c>
      <c r="HB85" s="53">
        <f t="shared" si="38"/>
        <v>6.1447473971556432</v>
      </c>
      <c r="HC85" s="53">
        <f t="shared" si="38"/>
        <v>6.1447473971556432</v>
      </c>
      <c r="HD85" s="53">
        <f t="shared" si="38"/>
        <v>6.1447473971556432</v>
      </c>
      <c r="HE85" s="53">
        <f t="shared" si="38"/>
        <v>6.0750554618573691</v>
      </c>
      <c r="HF85" s="53">
        <f t="shared" si="38"/>
        <v>6.1447473971556432</v>
      </c>
      <c r="HG85" s="53">
        <f t="shared" si="38"/>
        <v>7.1242065758429671</v>
      </c>
      <c r="HH85" s="53">
        <f t="shared" si="38"/>
        <v>6.0750554618573691</v>
      </c>
      <c r="HI85" s="53">
        <f t="shared" si="38"/>
        <v>7.8338577840797461</v>
      </c>
      <c r="HJ85" s="53">
        <f t="shared" si="38"/>
        <v>6.0750554618573691</v>
      </c>
      <c r="HK85" s="53">
        <f t="shared" si="38"/>
        <v>6.1447473971556432</v>
      </c>
      <c r="HL85" s="53">
        <f t="shared" si="38"/>
        <v>6.0750554618573691</v>
      </c>
      <c r="HM85" s="53">
        <f t="shared" si="38"/>
        <v>6.1447473971556432</v>
      </c>
      <c r="HN85" s="53">
        <f t="shared" si="38"/>
        <v>6.0750554618573691</v>
      </c>
      <c r="HO85" s="53">
        <f t="shared" si="38"/>
        <v>7.8338577840797461</v>
      </c>
      <c r="HP85" s="53">
        <f t="shared" si="38"/>
        <v>6.1447473971556432</v>
      </c>
      <c r="HQ85" s="53">
        <f t="shared" si="38"/>
        <v>6.1447473971556432</v>
      </c>
      <c r="HR85" s="53">
        <f t="shared" si="38"/>
        <v>6.1447473971556432</v>
      </c>
      <c r="HS85" s="53">
        <f t="shared" si="38"/>
        <v>6.1447473971556432</v>
      </c>
      <c r="HT85" s="53">
        <f t="shared" si="38"/>
        <v>6.1447473971556432</v>
      </c>
      <c r="HU85" s="53">
        <f t="shared" si="38"/>
        <v>6.1447473971556432</v>
      </c>
      <c r="HV85" s="53">
        <f t="shared" si="38"/>
        <v>6.1447473971556432</v>
      </c>
      <c r="HW85" s="53">
        <f t="shared" si="38"/>
        <v>6.1447473971556432</v>
      </c>
      <c r="HX85" s="53">
        <f t="shared" si="38"/>
        <v>7.8338577840797461</v>
      </c>
      <c r="HY85" s="53">
        <f t="shared" si="38"/>
        <v>6.0750554618573691</v>
      </c>
      <c r="HZ85" s="53">
        <f t="shared" si="38"/>
        <v>7.8338577840797461</v>
      </c>
      <c r="IA85" s="53">
        <f t="shared" si="38"/>
        <v>6.0750554618573691</v>
      </c>
      <c r="IB85" s="53">
        <f t="shared" si="38"/>
        <v>6.1447473971556432</v>
      </c>
      <c r="IC85" s="53">
        <f t="shared" si="38"/>
        <v>6.1447473971556432</v>
      </c>
      <c r="ID85" s="53">
        <f t="shared" si="38"/>
        <v>6.1447473971556432</v>
      </c>
      <c r="IE85" s="53">
        <f t="shared" si="38"/>
        <v>6.1447473971556432</v>
      </c>
      <c r="IF85" s="53">
        <f t="shared" si="38"/>
        <v>6.1447473971556432</v>
      </c>
      <c r="IG85" s="53">
        <f t="shared" si="38"/>
        <v>6.0750554618573691</v>
      </c>
      <c r="IH85" s="53">
        <f t="shared" si="38"/>
        <v>7.8338577840797461</v>
      </c>
      <c r="II85" s="53">
        <f t="shared" si="38"/>
        <v>6.0750554618573691</v>
      </c>
      <c r="IJ85" s="53">
        <f t="shared" si="38"/>
        <v>6.0750554618573691</v>
      </c>
      <c r="IK85" s="53">
        <f t="shared" si="38"/>
        <v>6.1447473971556432</v>
      </c>
      <c r="IL85" s="53">
        <f t="shared" si="38"/>
        <v>6.1447473971556432</v>
      </c>
      <c r="IM85" s="53">
        <f t="shared" si="38"/>
        <v>6.1447473971556432</v>
      </c>
      <c r="IN85" s="53">
        <f t="shared" si="38"/>
        <v>7.8338577840797461</v>
      </c>
      <c r="IO85" s="53">
        <f t="shared" si="38"/>
        <v>7.8338577840797461</v>
      </c>
      <c r="IP85" s="53">
        <f t="shared" si="38"/>
        <v>6.1447473971556432</v>
      </c>
      <c r="IQ85" s="53">
        <f t="shared" si="38"/>
        <v>6.1447473971556432</v>
      </c>
      <c r="IR85" s="53">
        <f t="shared" si="38"/>
        <v>6.1447473971556432</v>
      </c>
      <c r="IS85" s="53">
        <f t="shared" si="38"/>
        <v>7.8338577840797461</v>
      </c>
      <c r="IT85" s="53">
        <f t="shared" si="38"/>
        <v>6.1447473971556432</v>
      </c>
      <c r="IU85" s="53">
        <f t="shared" si="38"/>
        <v>6.1447473971556432</v>
      </c>
      <c r="IV85" s="53">
        <f t="shared" si="38"/>
        <v>7.8338577840797461</v>
      </c>
      <c r="IW85" s="53">
        <f t="shared" si="38"/>
        <v>7.8338577840797461</v>
      </c>
      <c r="IX85" s="53">
        <f t="shared" si="34"/>
        <v>7.8338577840797461</v>
      </c>
      <c r="IY85" s="53">
        <f t="shared" si="34"/>
        <v>6.1447473971556432</v>
      </c>
      <c r="IZ85" s="53">
        <f t="shared" si="34"/>
        <v>6.0750554618573691</v>
      </c>
      <c r="JA85" s="53">
        <f t="shared" si="31"/>
        <v>7.8338577840797461</v>
      </c>
      <c r="JB85" s="53">
        <f t="shared" ref="JB85:LM88" si="43">IF(JB$68=1,JB15,JB48)</f>
        <v>6.0750554618573691</v>
      </c>
      <c r="JC85" s="53">
        <f t="shared" si="43"/>
        <v>6.1447473971556432</v>
      </c>
      <c r="JD85" s="53">
        <f t="shared" si="43"/>
        <v>7.8338577840797461</v>
      </c>
      <c r="JE85" s="53">
        <f t="shared" si="43"/>
        <v>7.8338577840797461</v>
      </c>
      <c r="JF85" s="53">
        <f t="shared" si="43"/>
        <v>6.1447473971556432</v>
      </c>
      <c r="JG85" s="53">
        <f t="shared" si="43"/>
        <v>6.0750554618573691</v>
      </c>
      <c r="JH85" s="53">
        <f t="shared" si="43"/>
        <v>6.0750554618573691</v>
      </c>
      <c r="JI85" s="53">
        <f t="shared" si="43"/>
        <v>7.8338577840797461</v>
      </c>
      <c r="JJ85" s="53">
        <f t="shared" si="43"/>
        <v>6.1447473971556432</v>
      </c>
      <c r="JK85" s="53">
        <f t="shared" si="43"/>
        <v>6.1447473971556432</v>
      </c>
      <c r="JL85" s="53">
        <f t="shared" si="43"/>
        <v>6.1447473971556432</v>
      </c>
      <c r="JM85" s="53">
        <f t="shared" si="43"/>
        <v>6.1447473971556432</v>
      </c>
      <c r="JN85" s="53">
        <f t="shared" si="43"/>
        <v>6.0750554618573691</v>
      </c>
      <c r="JO85" s="53">
        <f t="shared" si="43"/>
        <v>6.0750554618573691</v>
      </c>
      <c r="JP85" s="53">
        <f t="shared" si="43"/>
        <v>6.1447473971556432</v>
      </c>
      <c r="JQ85" s="53">
        <f t="shared" si="43"/>
        <v>6.1447473971556432</v>
      </c>
      <c r="JR85" s="53">
        <f t="shared" si="43"/>
        <v>6.0750554618573691</v>
      </c>
      <c r="JS85" s="53">
        <f t="shared" si="43"/>
        <v>6.1447473971556432</v>
      </c>
      <c r="JT85" s="53">
        <f t="shared" si="43"/>
        <v>6.1447473971556432</v>
      </c>
      <c r="JU85" s="53">
        <f t="shared" si="43"/>
        <v>6.1447473971556432</v>
      </c>
      <c r="JV85" s="53">
        <f t="shared" si="43"/>
        <v>6.0750554618573691</v>
      </c>
      <c r="JW85" s="53">
        <f t="shared" si="43"/>
        <v>6.1447473971556432</v>
      </c>
      <c r="JX85" s="53">
        <f t="shared" si="43"/>
        <v>6.1447473971556432</v>
      </c>
      <c r="JY85" s="53">
        <f t="shared" si="43"/>
        <v>6.1447473971556432</v>
      </c>
      <c r="JZ85" s="53">
        <f t="shared" si="43"/>
        <v>6.0750554618573691</v>
      </c>
      <c r="KA85" s="53">
        <f t="shared" si="43"/>
        <v>6.0750554618573691</v>
      </c>
      <c r="KB85" s="53">
        <f t="shared" si="43"/>
        <v>6.1447473971556432</v>
      </c>
      <c r="KC85" s="53">
        <f t="shared" si="43"/>
        <v>6.4173020352359149</v>
      </c>
      <c r="KD85" s="53">
        <f t="shared" si="43"/>
        <v>6.0750554618573691</v>
      </c>
      <c r="KE85" s="53">
        <f t="shared" si="43"/>
        <v>6.0750554618573691</v>
      </c>
      <c r="KF85" s="53">
        <f t="shared" si="43"/>
        <v>6.1447473971556432</v>
      </c>
      <c r="KG85" s="53">
        <f t="shared" si="43"/>
        <v>7.8338577840797461</v>
      </c>
      <c r="KH85" s="53">
        <f t="shared" si="43"/>
        <v>6.1447473971556432</v>
      </c>
      <c r="KI85" s="53">
        <f t="shared" si="43"/>
        <v>7.8338577840797461</v>
      </c>
      <c r="KJ85" s="53">
        <f t="shared" si="43"/>
        <v>6.1447473971556432</v>
      </c>
      <c r="KK85" s="53">
        <f t="shared" si="43"/>
        <v>6.0953201048919503</v>
      </c>
      <c r="KL85" s="53">
        <f t="shared" si="43"/>
        <v>6.1447473971556432</v>
      </c>
      <c r="KM85" s="53">
        <f t="shared" si="43"/>
        <v>6.1447473971556432</v>
      </c>
      <c r="KN85" s="53">
        <f t="shared" si="43"/>
        <v>6.1447473971556432</v>
      </c>
      <c r="KO85" s="53">
        <f t="shared" si="43"/>
        <v>6.0750554618573691</v>
      </c>
      <c r="KP85" s="53">
        <f t="shared" si="43"/>
        <v>6.1447473971556432</v>
      </c>
      <c r="KQ85" s="53">
        <f t="shared" si="43"/>
        <v>6.8791101497709253</v>
      </c>
      <c r="KR85" s="53">
        <f t="shared" si="43"/>
        <v>6.1447473971556432</v>
      </c>
      <c r="KS85" s="53">
        <f t="shared" si="43"/>
        <v>7.8338577840797461</v>
      </c>
      <c r="KT85" s="53">
        <f t="shared" si="43"/>
        <v>7.8338577840797461</v>
      </c>
      <c r="KU85" s="53">
        <f t="shared" si="43"/>
        <v>6.1447473971556432</v>
      </c>
      <c r="KV85" s="53">
        <f t="shared" si="43"/>
        <v>6.1447473971556432</v>
      </c>
      <c r="KW85" s="53">
        <f t="shared" si="43"/>
        <v>6.0750554618573691</v>
      </c>
      <c r="KX85" s="53">
        <f t="shared" si="43"/>
        <v>6.0750554618573691</v>
      </c>
      <c r="KY85" s="53">
        <f t="shared" si="43"/>
        <v>7.8338577840797461</v>
      </c>
      <c r="KZ85" s="53">
        <f t="shared" si="43"/>
        <v>6.0750554618573691</v>
      </c>
      <c r="LA85" s="53">
        <f t="shared" si="43"/>
        <v>7.8338577840797461</v>
      </c>
      <c r="LB85" s="53">
        <f t="shared" si="43"/>
        <v>6.1447473971556432</v>
      </c>
      <c r="LC85" s="53">
        <f t="shared" si="43"/>
        <v>7.1010196932032725</v>
      </c>
      <c r="LD85" s="53">
        <f t="shared" si="43"/>
        <v>6.1447473971556432</v>
      </c>
      <c r="LE85" s="53">
        <f t="shared" si="43"/>
        <v>6.1447473971556432</v>
      </c>
      <c r="LF85" s="53">
        <f t="shared" si="43"/>
        <v>7.8338577840797461</v>
      </c>
      <c r="LG85" s="53">
        <f t="shared" si="43"/>
        <v>6.734272777704259</v>
      </c>
      <c r="LH85" s="53">
        <f t="shared" si="43"/>
        <v>7.8338577840797461</v>
      </c>
      <c r="LI85" s="53">
        <f t="shared" si="43"/>
        <v>6.4513328238446972</v>
      </c>
      <c r="LJ85" s="53">
        <f t="shared" si="43"/>
        <v>6.1447473971556432</v>
      </c>
      <c r="LK85" s="53">
        <f t="shared" si="43"/>
        <v>6.1447473971556432</v>
      </c>
      <c r="LL85" s="53">
        <f t="shared" si="43"/>
        <v>7.8338577840797461</v>
      </c>
      <c r="LM85" s="53">
        <f t="shared" si="43"/>
        <v>6.0750554618573691</v>
      </c>
      <c r="LN85" s="53">
        <f t="shared" si="39"/>
        <v>6.0750554618573691</v>
      </c>
      <c r="LO85" s="53">
        <f t="shared" si="39"/>
        <v>6.0750554618573691</v>
      </c>
      <c r="LP85" s="53">
        <f t="shared" si="35"/>
        <v>6.0750554618573691</v>
      </c>
      <c r="LQ85" s="53">
        <f t="shared" si="35"/>
        <v>7.8338577840797461</v>
      </c>
      <c r="LR85" s="53">
        <f t="shared" si="35"/>
        <v>6.1447473971556432</v>
      </c>
      <c r="LS85" s="53">
        <f t="shared" si="35"/>
        <v>6.9201014166234422</v>
      </c>
      <c r="LT85" s="53">
        <f t="shared" si="35"/>
        <v>6.3853194145453456</v>
      </c>
      <c r="LU85" s="53">
        <f t="shared" si="35"/>
        <v>6.1447473971556432</v>
      </c>
      <c r="LV85" s="53">
        <f t="shared" si="35"/>
        <v>6.1447473971556432</v>
      </c>
      <c r="LW85" s="53">
        <f t="shared" si="35"/>
        <v>6.0750554618573691</v>
      </c>
      <c r="LX85" s="53">
        <f t="shared" si="35"/>
        <v>6.1447473971556432</v>
      </c>
      <c r="LY85" s="53">
        <f t="shared" si="35"/>
        <v>6.1447473971556432</v>
      </c>
      <c r="LZ85" s="53">
        <f t="shared" si="35"/>
        <v>6.985633095913216</v>
      </c>
      <c r="MA85" s="53">
        <f t="shared" si="35"/>
        <v>6.1447473971556432</v>
      </c>
      <c r="MB85" s="53">
        <f t="shared" si="35"/>
        <v>6.1447473971556432</v>
      </c>
      <c r="MC85" s="53">
        <f t="shared" si="35"/>
        <v>6.0750554618573691</v>
      </c>
      <c r="MD85" s="53">
        <f t="shared" si="35"/>
        <v>6.1447473971556432</v>
      </c>
      <c r="ME85" s="53">
        <f t="shared" si="35"/>
        <v>6.0750554618573691</v>
      </c>
      <c r="MF85" s="53">
        <f t="shared" si="35"/>
        <v>6.1447473971556432</v>
      </c>
      <c r="MG85" s="53">
        <f t="shared" si="35"/>
        <v>7.303296499930144</v>
      </c>
      <c r="MH85" s="53">
        <f t="shared" si="35"/>
        <v>6.1447473971556432</v>
      </c>
      <c r="MI85" s="53">
        <f t="shared" si="35"/>
        <v>7.8338577840797461</v>
      </c>
      <c r="MJ85" s="53">
        <f t="shared" si="35"/>
        <v>6.0750554618573691</v>
      </c>
      <c r="MK85" s="53">
        <f t="shared" si="35"/>
        <v>6.0750554618573691</v>
      </c>
      <c r="ML85" s="53">
        <f t="shared" si="35"/>
        <v>6.1447473971556432</v>
      </c>
      <c r="MM85" s="53">
        <f t="shared" si="35"/>
        <v>7.8338577840797461</v>
      </c>
      <c r="MN85" s="53">
        <f t="shared" si="35"/>
        <v>6.1447473971556432</v>
      </c>
      <c r="MO85" s="53">
        <f t="shared" si="35"/>
        <v>6.1447473971556432</v>
      </c>
      <c r="MP85" s="53">
        <f t="shared" si="35"/>
        <v>7.8338577840797461</v>
      </c>
      <c r="MQ85" s="53">
        <f t="shared" si="35"/>
        <v>7.8338577840797461</v>
      </c>
      <c r="MR85" s="53">
        <f t="shared" si="35"/>
        <v>7.8338577840797461</v>
      </c>
      <c r="MS85" s="53">
        <f t="shared" si="35"/>
        <v>6.1447473971556432</v>
      </c>
      <c r="MT85" s="53">
        <f t="shared" si="35"/>
        <v>7.8338577840797461</v>
      </c>
      <c r="MU85" s="53">
        <f t="shared" si="35"/>
        <v>7.8338577840797461</v>
      </c>
      <c r="MV85" s="53">
        <f t="shared" si="35"/>
        <v>6.1447473971556432</v>
      </c>
      <c r="MW85" s="53">
        <f t="shared" si="35"/>
        <v>6.1447473971556432</v>
      </c>
      <c r="MX85" s="53">
        <f t="shared" si="35"/>
        <v>6.1447473971556432</v>
      </c>
      <c r="MY85" s="53">
        <f t="shared" si="35"/>
        <v>6.0750554618573691</v>
      </c>
      <c r="MZ85" s="53">
        <f t="shared" si="35"/>
        <v>6.1447473971556432</v>
      </c>
      <c r="NA85" s="53">
        <f t="shared" si="35"/>
        <v>6.0750554618573691</v>
      </c>
      <c r="NB85" s="53">
        <f t="shared" si="35"/>
        <v>6.1447473971556432</v>
      </c>
      <c r="NC85" s="53">
        <f t="shared" si="35"/>
        <v>7.2534061434654813</v>
      </c>
      <c r="ND85" s="53">
        <f t="shared" si="35"/>
        <v>6.0750554618573691</v>
      </c>
      <c r="NE85" s="53">
        <f t="shared" si="35"/>
        <v>6.0750554618573691</v>
      </c>
      <c r="NF85" s="53">
        <f t="shared" si="35"/>
        <v>6.1447473971556432</v>
      </c>
      <c r="NG85" s="53">
        <f t="shared" si="35"/>
        <v>6.1447473971556432</v>
      </c>
      <c r="NH85" s="53">
        <f t="shared" si="35"/>
        <v>6.1447473971556432</v>
      </c>
      <c r="NI85" s="53">
        <f t="shared" si="35"/>
        <v>6.0750554618573691</v>
      </c>
      <c r="NJ85" s="53">
        <f t="shared" si="35"/>
        <v>7.8338577840797461</v>
      </c>
      <c r="NK85" s="53">
        <f t="shared" si="35"/>
        <v>6.0750554618573691</v>
      </c>
      <c r="NL85" s="53">
        <f t="shared" si="35"/>
        <v>6.0750554618573691</v>
      </c>
      <c r="NM85" s="53">
        <f t="shared" si="35"/>
        <v>6.1447473971556432</v>
      </c>
      <c r="NN85" s="53">
        <f t="shared" si="35"/>
        <v>6.1447473971556432</v>
      </c>
      <c r="NO85" s="53">
        <f t="shared" si="35"/>
        <v>6.1447473971556432</v>
      </c>
      <c r="NP85" s="53">
        <f t="shared" si="35"/>
        <v>7.3802796594446427</v>
      </c>
      <c r="NQ85" s="53">
        <f t="shared" si="35"/>
        <v>6.1447473971556432</v>
      </c>
      <c r="NR85" s="53">
        <f t="shared" si="35"/>
        <v>6.1447473971556432</v>
      </c>
      <c r="NS85" s="53">
        <f t="shared" si="35"/>
        <v>6.1447473971556432</v>
      </c>
      <c r="NT85" s="53">
        <f t="shared" si="35"/>
        <v>6.1447473971556432</v>
      </c>
      <c r="NU85" s="53">
        <f t="shared" si="35"/>
        <v>6.1447473971556432</v>
      </c>
      <c r="NV85" s="53">
        <f t="shared" si="35"/>
        <v>6.1447473971556432</v>
      </c>
      <c r="NW85" s="53">
        <f t="shared" si="35"/>
        <v>7.8338577840797461</v>
      </c>
      <c r="NX85" s="53">
        <f t="shared" si="35"/>
        <v>6.1447473971556432</v>
      </c>
      <c r="NY85" s="53">
        <f t="shared" si="32"/>
        <v>6.0750554618573691</v>
      </c>
      <c r="NZ85" s="53">
        <f t="shared" ref="NZ85:QK89" si="44">IF(NZ$68=1,NZ15,NZ48)</f>
        <v>6.1447473971556432</v>
      </c>
      <c r="OA85" s="53">
        <f t="shared" si="44"/>
        <v>6.0750554618573691</v>
      </c>
      <c r="OB85" s="53">
        <f t="shared" si="44"/>
        <v>6.0750554618573691</v>
      </c>
      <c r="OC85" s="53">
        <f t="shared" si="44"/>
        <v>6.1447473971556432</v>
      </c>
      <c r="OD85" s="53">
        <f t="shared" si="44"/>
        <v>7.2668191943585914</v>
      </c>
      <c r="OE85" s="53">
        <f t="shared" si="44"/>
        <v>6.0750554618573691</v>
      </c>
      <c r="OF85" s="53">
        <f t="shared" si="44"/>
        <v>7.7922278600584383</v>
      </c>
      <c r="OG85" s="53">
        <f t="shared" si="44"/>
        <v>6.1447473971556432</v>
      </c>
      <c r="OH85" s="53">
        <f t="shared" si="44"/>
        <v>7.8338577840797461</v>
      </c>
      <c r="OI85" s="53">
        <f t="shared" si="44"/>
        <v>6.1447473971556432</v>
      </c>
      <c r="OJ85" s="53">
        <f t="shared" si="44"/>
        <v>6.1447473971556432</v>
      </c>
      <c r="OK85" s="53">
        <f t="shared" si="44"/>
        <v>7.8338577840797461</v>
      </c>
      <c r="OL85" s="53">
        <f t="shared" si="44"/>
        <v>6.1447473971556432</v>
      </c>
      <c r="OM85" s="53">
        <f t="shared" si="44"/>
        <v>7.8338577840797461</v>
      </c>
      <c r="ON85" s="53">
        <f t="shared" si="44"/>
        <v>7.666527550500529</v>
      </c>
      <c r="OO85" s="53">
        <f t="shared" si="44"/>
        <v>6.747958028483243</v>
      </c>
      <c r="OP85" s="53">
        <f t="shared" si="44"/>
        <v>6.0750554618573691</v>
      </c>
      <c r="OQ85" s="53">
        <f t="shared" si="44"/>
        <v>6.1447473971556432</v>
      </c>
      <c r="OR85" s="53">
        <f t="shared" si="44"/>
        <v>6.0750554618573691</v>
      </c>
      <c r="OS85" s="53">
        <f t="shared" si="44"/>
        <v>6.1447473971556432</v>
      </c>
      <c r="OT85" s="53">
        <f t="shared" si="44"/>
        <v>6.1447473971556432</v>
      </c>
      <c r="OU85" s="53">
        <f t="shared" si="44"/>
        <v>7.8338577840797461</v>
      </c>
      <c r="OV85" s="53">
        <f t="shared" si="44"/>
        <v>6.1447473971556432</v>
      </c>
      <c r="OW85" s="53">
        <f t="shared" si="44"/>
        <v>6.0750554618573691</v>
      </c>
      <c r="OX85" s="53">
        <f t="shared" si="44"/>
        <v>6.1447473971556432</v>
      </c>
      <c r="OY85" s="53">
        <f t="shared" si="44"/>
        <v>6.0750554618573691</v>
      </c>
      <c r="OZ85" s="53">
        <f t="shared" si="44"/>
        <v>6.1447473971556432</v>
      </c>
      <c r="PA85" s="53">
        <f t="shared" si="44"/>
        <v>7.8338577840797461</v>
      </c>
      <c r="PB85" s="53">
        <f t="shared" si="44"/>
        <v>6.1447473971556432</v>
      </c>
      <c r="PC85" s="53">
        <f t="shared" si="44"/>
        <v>6.1447473971556432</v>
      </c>
      <c r="PD85" s="53">
        <f t="shared" si="44"/>
        <v>7.6787256580685055</v>
      </c>
      <c r="PE85" s="53">
        <f t="shared" si="44"/>
        <v>7.8338577840797461</v>
      </c>
      <c r="PF85" s="53">
        <f t="shared" si="44"/>
        <v>6.1447473971556432</v>
      </c>
      <c r="PG85" s="53">
        <f t="shared" si="44"/>
        <v>6.0750554618573691</v>
      </c>
      <c r="PH85" s="53">
        <f t="shared" si="44"/>
        <v>6.0750554618573691</v>
      </c>
      <c r="PI85" s="53">
        <f t="shared" si="44"/>
        <v>6.0750554618573691</v>
      </c>
      <c r="PJ85" s="53">
        <f t="shared" si="44"/>
        <v>7.8338577840797461</v>
      </c>
      <c r="PK85" s="53">
        <f t="shared" si="44"/>
        <v>6.1447473971556432</v>
      </c>
      <c r="PL85" s="53">
        <f t="shared" si="44"/>
        <v>6.1447473971556432</v>
      </c>
      <c r="PM85" s="53">
        <f t="shared" si="44"/>
        <v>6.1447473971556432</v>
      </c>
      <c r="PN85" s="53">
        <f t="shared" si="44"/>
        <v>6.1447473971556432</v>
      </c>
      <c r="PO85" s="53">
        <f t="shared" si="44"/>
        <v>7.8338577840797461</v>
      </c>
      <c r="PP85" s="53">
        <f t="shared" si="44"/>
        <v>6.1447473971556432</v>
      </c>
      <c r="PQ85" s="53">
        <f t="shared" si="44"/>
        <v>6.9264242573317363</v>
      </c>
      <c r="PR85" s="53">
        <f t="shared" si="44"/>
        <v>7.8338577840797461</v>
      </c>
      <c r="PS85" s="53">
        <f t="shared" si="44"/>
        <v>7.0503558315660966</v>
      </c>
      <c r="PT85" s="53">
        <f t="shared" si="44"/>
        <v>7.8338577840797461</v>
      </c>
      <c r="PU85" s="53">
        <f t="shared" si="44"/>
        <v>6.0750554618573691</v>
      </c>
      <c r="PV85" s="53">
        <f t="shared" si="44"/>
        <v>6.0750554618573691</v>
      </c>
      <c r="PW85" s="53">
        <f t="shared" si="44"/>
        <v>6.1447473971556432</v>
      </c>
      <c r="PX85" s="53">
        <f t="shared" si="44"/>
        <v>6.1447473971556432</v>
      </c>
      <c r="PY85" s="53">
        <f t="shared" si="44"/>
        <v>6.0750554618573691</v>
      </c>
      <c r="PZ85" s="53">
        <f t="shared" si="44"/>
        <v>6.1447473971556432</v>
      </c>
      <c r="QA85" s="53">
        <f t="shared" si="44"/>
        <v>7.8338577840797461</v>
      </c>
      <c r="QB85" s="53">
        <f t="shared" si="44"/>
        <v>6.1447473971556432</v>
      </c>
      <c r="QC85" s="53">
        <f t="shared" si="44"/>
        <v>6.0750554618573691</v>
      </c>
      <c r="QD85" s="53">
        <f t="shared" si="44"/>
        <v>6.1447473971556432</v>
      </c>
      <c r="QE85" s="53">
        <f t="shared" si="44"/>
        <v>7.8338577840797461</v>
      </c>
      <c r="QF85" s="53">
        <f t="shared" si="44"/>
        <v>6.1447473971556432</v>
      </c>
      <c r="QG85" s="53">
        <f t="shared" si="44"/>
        <v>6.0750554618573691</v>
      </c>
      <c r="QH85" s="53">
        <f t="shared" si="44"/>
        <v>6.1447473971556432</v>
      </c>
      <c r="QI85" s="53">
        <f t="shared" si="44"/>
        <v>6.0750554618573691</v>
      </c>
      <c r="QJ85" s="53">
        <f t="shared" si="44"/>
        <v>6.1447473971556432</v>
      </c>
      <c r="QK85" s="53">
        <f t="shared" si="44"/>
        <v>7.8338577840797461</v>
      </c>
      <c r="QL85" s="53">
        <f t="shared" si="40"/>
        <v>6.0750554618573691</v>
      </c>
      <c r="QM85" s="53">
        <f t="shared" si="40"/>
        <v>6.1447473971556432</v>
      </c>
      <c r="QN85" s="53">
        <f t="shared" si="41"/>
        <v>7.8338577840797461</v>
      </c>
      <c r="QO85" s="53">
        <f t="shared" si="41"/>
        <v>6.0750554618573691</v>
      </c>
      <c r="QP85" s="53">
        <f t="shared" si="41"/>
        <v>6.1447473971556432</v>
      </c>
      <c r="QQ85" s="53">
        <f t="shared" si="41"/>
        <v>6.1447473971556432</v>
      </c>
      <c r="QR85" s="53">
        <f t="shared" si="41"/>
        <v>6.1447473971556432</v>
      </c>
      <c r="QS85" s="53">
        <f t="shared" si="41"/>
        <v>6.1447473971556432</v>
      </c>
      <c r="QT85" s="53">
        <f t="shared" si="41"/>
        <v>7.8338577840797461</v>
      </c>
      <c r="QU85" s="53">
        <f t="shared" si="41"/>
        <v>6.1447473971556432</v>
      </c>
      <c r="QV85" s="53">
        <f t="shared" si="41"/>
        <v>6.1447473971556432</v>
      </c>
      <c r="QW85" s="53">
        <f t="shared" si="41"/>
        <v>6.0750554618573691</v>
      </c>
      <c r="QX85" s="53">
        <f t="shared" si="41"/>
        <v>6.0750554618573691</v>
      </c>
      <c r="QY85" s="53">
        <f t="shared" si="41"/>
        <v>6.1447473971556432</v>
      </c>
      <c r="QZ85" s="53">
        <f t="shared" si="41"/>
        <v>6.1447473971556432</v>
      </c>
      <c r="RA85" s="53">
        <f t="shared" si="41"/>
        <v>6.1447473971556432</v>
      </c>
      <c r="RB85" s="53">
        <f t="shared" si="41"/>
        <v>7.8338577840797461</v>
      </c>
      <c r="RC85" s="53">
        <f t="shared" si="41"/>
        <v>6.1447473971556432</v>
      </c>
      <c r="RD85" s="53">
        <f t="shared" si="41"/>
        <v>7.8338577840797461</v>
      </c>
      <c r="RE85" s="53">
        <f t="shared" si="41"/>
        <v>6.1447473971556432</v>
      </c>
      <c r="RF85" s="53">
        <f t="shared" si="41"/>
        <v>7.8338577840797461</v>
      </c>
      <c r="RG85" s="53">
        <f t="shared" si="41"/>
        <v>6.1447473971556432</v>
      </c>
      <c r="RH85" s="53">
        <f t="shared" si="41"/>
        <v>7.8338577840797461</v>
      </c>
      <c r="RI85" s="53">
        <f t="shared" si="41"/>
        <v>6.1447473971556432</v>
      </c>
      <c r="RJ85" s="53">
        <f t="shared" si="41"/>
        <v>6.1447473971556432</v>
      </c>
      <c r="RK85" s="53">
        <f t="shared" si="41"/>
        <v>6.1447473971556432</v>
      </c>
      <c r="RL85" s="53">
        <f t="shared" si="41"/>
        <v>7.8338577840797461</v>
      </c>
      <c r="RM85" s="53">
        <f t="shared" si="41"/>
        <v>6.1447473971556432</v>
      </c>
      <c r="RN85" s="53">
        <f t="shared" si="41"/>
        <v>6.1447473971556432</v>
      </c>
      <c r="RO85" s="53">
        <f t="shared" si="41"/>
        <v>6.0750554618573691</v>
      </c>
      <c r="RP85" s="53">
        <f t="shared" si="41"/>
        <v>7.8338577840797461</v>
      </c>
      <c r="RQ85" s="53">
        <f t="shared" si="41"/>
        <v>7.8338577840797461</v>
      </c>
      <c r="RR85" s="53">
        <f t="shared" si="41"/>
        <v>7.8338577840797461</v>
      </c>
      <c r="RS85" s="53">
        <f t="shared" si="41"/>
        <v>6.1447473971556432</v>
      </c>
      <c r="RT85" s="53">
        <f t="shared" si="41"/>
        <v>6.1447473971556432</v>
      </c>
      <c r="RU85" s="53">
        <f t="shared" si="41"/>
        <v>6.1447473971556432</v>
      </c>
      <c r="RV85" s="53">
        <f t="shared" si="41"/>
        <v>6.1447473971556432</v>
      </c>
      <c r="RW85" s="53">
        <f t="shared" si="41"/>
        <v>7.8338577840797461</v>
      </c>
      <c r="RX85" s="53">
        <f t="shared" si="41"/>
        <v>6.1447473971556432</v>
      </c>
      <c r="RY85" s="53">
        <f t="shared" si="41"/>
        <v>6.0750554618573691</v>
      </c>
      <c r="RZ85" s="53">
        <f t="shared" si="41"/>
        <v>6.0750554618573691</v>
      </c>
      <c r="SA85" s="53">
        <f t="shared" si="41"/>
        <v>7.114345894713102</v>
      </c>
      <c r="SB85" s="53">
        <f t="shared" si="41"/>
        <v>6.3229380104338171</v>
      </c>
      <c r="SC85" s="53">
        <f t="shared" si="41"/>
        <v>6.1447473971556432</v>
      </c>
      <c r="SD85" s="53">
        <f t="shared" si="41"/>
        <v>6.0750554618573691</v>
      </c>
      <c r="SE85" s="53">
        <f t="shared" si="41"/>
        <v>6.1447473971556432</v>
      </c>
      <c r="SF85" s="53">
        <f t="shared" si="41"/>
        <v>6.0750554618573691</v>
      </c>
      <c r="SG85" s="53">
        <f t="shared" si="41"/>
        <v>7.8338577840797461</v>
      </c>
    </row>
    <row r="86" spans="1:501" x14ac:dyDescent="0.35">
      <c r="A86" s="158">
        <v>2035</v>
      </c>
      <c r="B86" s="53">
        <f t="shared" si="8"/>
        <v>8.2255506732837329</v>
      </c>
      <c r="C86" s="53">
        <f t="shared" si="36"/>
        <v>6.1539522860373355</v>
      </c>
      <c r="D86" s="53">
        <f t="shared" si="36"/>
        <v>6.327084396109818</v>
      </c>
      <c r="E86" s="53">
        <f t="shared" si="36"/>
        <v>6.2245493114044184</v>
      </c>
      <c r="F86" s="53">
        <f t="shared" si="36"/>
        <v>6.327084396109818</v>
      </c>
      <c r="G86" s="53">
        <f t="shared" si="36"/>
        <v>8.2255506732837329</v>
      </c>
      <c r="H86" s="53">
        <f t="shared" si="36"/>
        <v>6.2245493114044184</v>
      </c>
      <c r="I86" s="53">
        <f t="shared" si="36"/>
        <v>8.2255506732837329</v>
      </c>
      <c r="J86" s="53">
        <f t="shared" si="36"/>
        <v>6.2245493114044184</v>
      </c>
      <c r="K86" s="53">
        <f t="shared" si="36"/>
        <v>8.2255506732837329</v>
      </c>
      <c r="L86" s="53">
        <f t="shared" si="36"/>
        <v>6.1539522860373355</v>
      </c>
      <c r="M86" s="53">
        <f t="shared" si="36"/>
        <v>6.1539522860373355</v>
      </c>
      <c r="N86" s="53">
        <f t="shared" si="36"/>
        <v>6.1539522860373355</v>
      </c>
      <c r="O86" s="53">
        <f t="shared" si="36"/>
        <v>6.2245493114044184</v>
      </c>
      <c r="P86" s="53">
        <f t="shared" si="36"/>
        <v>6.2245493114044184</v>
      </c>
      <c r="Q86" s="53">
        <f t="shared" si="36"/>
        <v>8.2255506732837329</v>
      </c>
      <c r="R86" s="53">
        <f t="shared" si="36"/>
        <v>6.2245493114044184</v>
      </c>
      <c r="S86" s="53">
        <f t="shared" si="36"/>
        <v>7.7211016797019898</v>
      </c>
      <c r="T86" s="53">
        <f t="shared" si="36"/>
        <v>8.2255506732837329</v>
      </c>
      <c r="U86" s="53">
        <f t="shared" si="36"/>
        <v>6.1539522860373355</v>
      </c>
      <c r="V86" s="53">
        <f t="shared" si="36"/>
        <v>6.2245493114044184</v>
      </c>
      <c r="W86" s="53">
        <f t="shared" si="36"/>
        <v>6.2245493114044184</v>
      </c>
      <c r="X86" s="53">
        <f t="shared" si="36"/>
        <v>6.2245493114044184</v>
      </c>
      <c r="Y86" s="53">
        <f t="shared" si="36"/>
        <v>6.2245493114044184</v>
      </c>
      <c r="Z86" s="53">
        <f t="shared" si="36"/>
        <v>7.5589900059308732</v>
      </c>
      <c r="AA86" s="53">
        <f t="shared" si="36"/>
        <v>6.2245493114044184</v>
      </c>
      <c r="AB86" s="53">
        <f t="shared" si="36"/>
        <v>6.2245493114044184</v>
      </c>
      <c r="AC86" s="53">
        <f t="shared" si="36"/>
        <v>6.2245493114044184</v>
      </c>
      <c r="AD86" s="53">
        <f t="shared" si="36"/>
        <v>6.1539522860373355</v>
      </c>
      <c r="AE86" s="53">
        <f t="shared" si="36"/>
        <v>6.4296194808152167</v>
      </c>
      <c r="AF86" s="53">
        <f t="shared" si="36"/>
        <v>6.327084396109818</v>
      </c>
      <c r="AG86" s="53">
        <f t="shared" si="36"/>
        <v>6.2245493114044184</v>
      </c>
      <c r="AH86" s="53">
        <f t="shared" si="36"/>
        <v>8.2255506732837329</v>
      </c>
      <c r="AI86" s="53">
        <f t="shared" si="36"/>
        <v>7.9474199677619586</v>
      </c>
      <c r="AJ86" s="53">
        <f t="shared" si="36"/>
        <v>6.2245493114044184</v>
      </c>
      <c r="AK86" s="53">
        <f t="shared" si="36"/>
        <v>6.1539522860373355</v>
      </c>
      <c r="AL86" s="53">
        <f t="shared" si="36"/>
        <v>8.0512880905780673</v>
      </c>
      <c r="AM86" s="53">
        <f t="shared" si="36"/>
        <v>6.1539522860373355</v>
      </c>
      <c r="AN86" s="53">
        <f t="shared" si="36"/>
        <v>6.1539522860373355</v>
      </c>
      <c r="AO86" s="53">
        <f t="shared" si="36"/>
        <v>6.1539522860373355</v>
      </c>
      <c r="AP86" s="53">
        <f t="shared" si="36"/>
        <v>8.2255506732837329</v>
      </c>
      <c r="AQ86" s="53">
        <f t="shared" si="36"/>
        <v>6.2245493114044184</v>
      </c>
      <c r="AR86" s="53">
        <f t="shared" si="36"/>
        <v>6.1539522860373355</v>
      </c>
      <c r="AS86" s="53">
        <f t="shared" si="36"/>
        <v>6.1539522860373355</v>
      </c>
      <c r="AT86" s="53">
        <f t="shared" si="36"/>
        <v>8.2255506732837329</v>
      </c>
      <c r="AU86" s="53">
        <f t="shared" si="36"/>
        <v>6.466081731095497</v>
      </c>
      <c r="AV86" s="53">
        <f t="shared" si="36"/>
        <v>8.2255506732837329</v>
      </c>
      <c r="AW86" s="53">
        <f t="shared" si="36"/>
        <v>6.2245493114044184</v>
      </c>
      <c r="AX86" s="53">
        <f t="shared" si="36"/>
        <v>6.2245493114044184</v>
      </c>
      <c r="AY86" s="53">
        <f t="shared" si="36"/>
        <v>6.2245493114044184</v>
      </c>
      <c r="AZ86" s="53">
        <f t="shared" si="36"/>
        <v>6.1539522860373355</v>
      </c>
      <c r="BA86" s="53">
        <f t="shared" si="36"/>
        <v>8.2255506732837329</v>
      </c>
      <c r="BB86" s="53">
        <f t="shared" si="36"/>
        <v>7.249693843139946</v>
      </c>
      <c r="BC86" s="53">
        <f t="shared" si="36"/>
        <v>6.2245493114044184</v>
      </c>
      <c r="BD86" s="53">
        <f t="shared" si="36"/>
        <v>6.2245493114044184</v>
      </c>
      <c r="BE86" s="53">
        <f t="shared" si="36"/>
        <v>8.2255506732837329</v>
      </c>
      <c r="BF86" s="53">
        <f t="shared" si="36"/>
        <v>6.1539522860373355</v>
      </c>
      <c r="BG86" s="53">
        <f t="shared" si="36"/>
        <v>6.2245493114044184</v>
      </c>
      <c r="BH86" s="53">
        <f t="shared" si="36"/>
        <v>8.2255506732837329</v>
      </c>
      <c r="BI86" s="53">
        <f t="shared" si="36"/>
        <v>6.4296194808152167</v>
      </c>
      <c r="BJ86" s="53">
        <f t="shared" si="36"/>
        <v>8.2255506732837329</v>
      </c>
      <c r="BK86" s="53">
        <f t="shared" si="36"/>
        <v>6.1539522860373355</v>
      </c>
      <c r="BL86" s="53">
        <f t="shared" si="36"/>
        <v>6.1539522860373355</v>
      </c>
      <c r="BM86" s="53">
        <f t="shared" si="36"/>
        <v>6.4296194808152167</v>
      </c>
      <c r="BN86" s="53">
        <f t="shared" ref="BN86:DY89" si="45">IF(BN$68=1,BN16,BN49)</f>
        <v>8.2255506732837329</v>
      </c>
      <c r="BO86" s="53">
        <f t="shared" si="45"/>
        <v>6.2245493114044184</v>
      </c>
      <c r="BP86" s="53">
        <f t="shared" si="45"/>
        <v>6.327084396109818</v>
      </c>
      <c r="BQ86" s="53">
        <f t="shared" si="45"/>
        <v>6.2245493114044184</v>
      </c>
      <c r="BR86" s="53">
        <f t="shared" si="45"/>
        <v>8.2255506732837329</v>
      </c>
      <c r="BS86" s="53">
        <f t="shared" si="45"/>
        <v>8.2255506732837329</v>
      </c>
      <c r="BT86" s="53">
        <f t="shared" si="45"/>
        <v>6.1539522860373355</v>
      </c>
      <c r="BU86" s="53">
        <f t="shared" si="45"/>
        <v>6.4296194808152167</v>
      </c>
      <c r="BV86" s="53">
        <f t="shared" si="45"/>
        <v>8.2255506732837329</v>
      </c>
      <c r="BW86" s="53">
        <f t="shared" si="45"/>
        <v>6.2245493114044184</v>
      </c>
      <c r="BX86" s="53">
        <f t="shared" si="45"/>
        <v>6.1539522860373355</v>
      </c>
      <c r="BY86" s="53">
        <f t="shared" si="45"/>
        <v>6.1539522860373355</v>
      </c>
      <c r="BZ86" s="53">
        <f t="shared" si="45"/>
        <v>8.2255506732837329</v>
      </c>
      <c r="CA86" s="53">
        <f t="shared" si="45"/>
        <v>6.4296194808152167</v>
      </c>
      <c r="CB86" s="53">
        <f t="shared" si="45"/>
        <v>8.2255506732837329</v>
      </c>
      <c r="CC86" s="53">
        <f t="shared" si="45"/>
        <v>6.2245493114044184</v>
      </c>
      <c r="CD86" s="53">
        <f t="shared" si="45"/>
        <v>6.2245493114044184</v>
      </c>
      <c r="CE86" s="53">
        <f t="shared" si="45"/>
        <v>6.327084396109818</v>
      </c>
      <c r="CF86" s="53">
        <f t="shared" si="45"/>
        <v>6.2245493114044184</v>
      </c>
      <c r="CG86" s="53">
        <f t="shared" si="45"/>
        <v>6.1539522860373355</v>
      </c>
      <c r="CH86" s="53">
        <f t="shared" si="45"/>
        <v>6.1539522860373355</v>
      </c>
      <c r="CI86" s="53">
        <f t="shared" si="45"/>
        <v>6.2245493114044184</v>
      </c>
      <c r="CJ86" s="53">
        <f t="shared" si="45"/>
        <v>8.2255506732837329</v>
      </c>
      <c r="CK86" s="53">
        <f t="shared" si="45"/>
        <v>6.2245493114044184</v>
      </c>
      <c r="CL86" s="53">
        <f t="shared" si="45"/>
        <v>6.2245493114044184</v>
      </c>
      <c r="CM86" s="53">
        <f t="shared" si="45"/>
        <v>6.2245493114044184</v>
      </c>
      <c r="CN86" s="53">
        <f t="shared" si="45"/>
        <v>6.1539522860373355</v>
      </c>
      <c r="CO86" s="53">
        <f t="shared" si="45"/>
        <v>6.2245493114044184</v>
      </c>
      <c r="CP86" s="53">
        <f t="shared" si="45"/>
        <v>6.327084396109818</v>
      </c>
      <c r="CQ86" s="53">
        <f t="shared" si="45"/>
        <v>6.1539522860373355</v>
      </c>
      <c r="CR86" s="53">
        <f t="shared" si="45"/>
        <v>6.2245493114044184</v>
      </c>
      <c r="CS86" s="53">
        <f t="shared" si="45"/>
        <v>6.327084396109818</v>
      </c>
      <c r="CT86" s="53">
        <f t="shared" si="45"/>
        <v>6.1539522860373355</v>
      </c>
      <c r="CU86" s="53">
        <f t="shared" si="45"/>
        <v>6.2245493114044184</v>
      </c>
      <c r="CV86" s="53">
        <f t="shared" si="45"/>
        <v>6.2245493114044184</v>
      </c>
      <c r="CW86" s="53">
        <f t="shared" si="45"/>
        <v>6.1539522860373355</v>
      </c>
      <c r="CX86" s="53">
        <f t="shared" si="45"/>
        <v>6.1539522860373355</v>
      </c>
      <c r="CY86" s="53">
        <f t="shared" si="45"/>
        <v>6.2245493114044184</v>
      </c>
      <c r="CZ86" s="53">
        <f t="shared" si="45"/>
        <v>6.1539522860373355</v>
      </c>
      <c r="DA86" s="53">
        <f t="shared" si="45"/>
        <v>6.2245493114044184</v>
      </c>
      <c r="DB86" s="53">
        <f t="shared" si="45"/>
        <v>6.2245493114044184</v>
      </c>
      <c r="DC86" s="53">
        <f t="shared" si="45"/>
        <v>6.1539522860373355</v>
      </c>
      <c r="DD86" s="53">
        <f t="shared" si="45"/>
        <v>8.2255506732837329</v>
      </c>
      <c r="DE86" s="53">
        <f t="shared" si="45"/>
        <v>6.4296194808152167</v>
      </c>
      <c r="DF86" s="53">
        <f t="shared" si="45"/>
        <v>6.1539522860373355</v>
      </c>
      <c r="DG86" s="53">
        <f t="shared" si="45"/>
        <v>7.7154866814650687</v>
      </c>
      <c r="DH86" s="53">
        <f t="shared" si="45"/>
        <v>6.1539522860373355</v>
      </c>
      <c r="DI86" s="53">
        <f t="shared" si="45"/>
        <v>6.2245493114044184</v>
      </c>
      <c r="DJ86" s="53">
        <f t="shared" si="45"/>
        <v>6.4296194808152167</v>
      </c>
      <c r="DK86" s="53">
        <f t="shared" si="45"/>
        <v>6.1539522860373355</v>
      </c>
      <c r="DL86" s="53">
        <f t="shared" si="45"/>
        <v>6.1539522860373355</v>
      </c>
      <c r="DM86" s="53">
        <f t="shared" si="45"/>
        <v>6.2245493114044184</v>
      </c>
      <c r="DN86" s="53">
        <f t="shared" si="45"/>
        <v>6.2245493114044184</v>
      </c>
      <c r="DO86" s="53">
        <f t="shared" si="45"/>
        <v>6.1539522860373355</v>
      </c>
      <c r="DP86" s="53">
        <f t="shared" si="45"/>
        <v>6.1539522860373355</v>
      </c>
      <c r="DQ86" s="53">
        <f t="shared" si="45"/>
        <v>8.2255506732837329</v>
      </c>
      <c r="DR86" s="53">
        <f t="shared" si="45"/>
        <v>8.2255506732837329</v>
      </c>
      <c r="DS86" s="53">
        <f t="shared" si="45"/>
        <v>8.2255506732837329</v>
      </c>
      <c r="DT86" s="53">
        <f t="shared" si="45"/>
        <v>6.2245493114044184</v>
      </c>
      <c r="DU86" s="53">
        <f t="shared" si="45"/>
        <v>6.2245493114044184</v>
      </c>
      <c r="DV86" s="53">
        <f t="shared" si="45"/>
        <v>6.327084396109818</v>
      </c>
      <c r="DW86" s="53">
        <f t="shared" si="45"/>
        <v>6.1539522860373355</v>
      </c>
      <c r="DX86" s="53">
        <f t="shared" si="45"/>
        <v>8.2255506732837329</v>
      </c>
      <c r="DY86" s="53">
        <f t="shared" si="45"/>
        <v>6.2245493114044184</v>
      </c>
      <c r="DZ86" s="53">
        <f t="shared" si="21"/>
        <v>6.327084396109818</v>
      </c>
      <c r="EA86" s="53">
        <f t="shared" si="42"/>
        <v>8.2255506732837329</v>
      </c>
      <c r="EB86" s="53">
        <f t="shared" si="42"/>
        <v>8.0399653024894118</v>
      </c>
      <c r="EC86" s="53">
        <f t="shared" si="42"/>
        <v>8.2255506732837329</v>
      </c>
      <c r="ED86" s="53">
        <f t="shared" si="42"/>
        <v>6.2245493114044184</v>
      </c>
      <c r="EE86" s="53">
        <f t="shared" si="42"/>
        <v>6.2245493114044184</v>
      </c>
      <c r="EF86" s="53">
        <f t="shared" si="42"/>
        <v>6.1539522860373355</v>
      </c>
      <c r="EG86" s="53">
        <f t="shared" si="42"/>
        <v>6.1539522860373355</v>
      </c>
      <c r="EH86" s="53">
        <f t="shared" si="42"/>
        <v>6.1539522860373355</v>
      </c>
      <c r="EI86" s="53">
        <f t="shared" si="42"/>
        <v>6.4296194808152167</v>
      </c>
      <c r="EJ86" s="53">
        <f t="shared" si="42"/>
        <v>6.2245493114044184</v>
      </c>
      <c r="EK86" s="53">
        <f t="shared" si="42"/>
        <v>6.2245493114044184</v>
      </c>
      <c r="EL86" s="53">
        <f t="shared" si="42"/>
        <v>6.4296194808152167</v>
      </c>
      <c r="EM86" s="53">
        <f t="shared" si="42"/>
        <v>8.2255506732837329</v>
      </c>
      <c r="EN86" s="53">
        <f t="shared" si="42"/>
        <v>6.1539522860373355</v>
      </c>
      <c r="EO86" s="53">
        <f t="shared" si="42"/>
        <v>6.4296194808152167</v>
      </c>
      <c r="EP86" s="53">
        <f t="shared" si="42"/>
        <v>6.1539522860373355</v>
      </c>
      <c r="EQ86" s="53">
        <f t="shared" si="42"/>
        <v>6.4296194808152167</v>
      </c>
      <c r="ER86" s="53">
        <f t="shared" si="42"/>
        <v>6.327084396109818</v>
      </c>
      <c r="ES86" s="53">
        <f t="shared" si="42"/>
        <v>6.1539522860373355</v>
      </c>
      <c r="ET86" s="53">
        <f t="shared" si="42"/>
        <v>6.1539522860373355</v>
      </c>
      <c r="EU86" s="53">
        <f t="shared" si="42"/>
        <v>6.2245493114044184</v>
      </c>
      <c r="EV86" s="53">
        <f t="shared" si="42"/>
        <v>8.2255506732837329</v>
      </c>
      <c r="EW86" s="53">
        <f t="shared" si="42"/>
        <v>6.2245493114044184</v>
      </c>
      <c r="EX86" s="53">
        <f t="shared" si="42"/>
        <v>6.2245493114044184</v>
      </c>
      <c r="EY86" s="53">
        <f t="shared" si="42"/>
        <v>6.2245493114044184</v>
      </c>
      <c r="EZ86" s="53">
        <f t="shared" si="42"/>
        <v>6.327084396109818</v>
      </c>
      <c r="FA86" s="53">
        <f t="shared" si="42"/>
        <v>6.1539522860373355</v>
      </c>
      <c r="FB86" s="53">
        <f t="shared" si="42"/>
        <v>6.2245493114044184</v>
      </c>
      <c r="FC86" s="53">
        <f t="shared" si="42"/>
        <v>8.2255506732837329</v>
      </c>
      <c r="FD86" s="53">
        <f t="shared" si="42"/>
        <v>6.2245493114044184</v>
      </c>
      <c r="FE86" s="53">
        <f t="shared" si="42"/>
        <v>8.2255506732837329</v>
      </c>
      <c r="FF86" s="53">
        <f t="shared" si="42"/>
        <v>8.2255506732837329</v>
      </c>
      <c r="FG86" s="53">
        <f t="shared" si="42"/>
        <v>6.1539522860373355</v>
      </c>
      <c r="FH86" s="53">
        <f t="shared" si="42"/>
        <v>6.1539522860373355</v>
      </c>
      <c r="FI86" s="53">
        <f t="shared" si="42"/>
        <v>6.1539522860373355</v>
      </c>
      <c r="FJ86" s="53">
        <f t="shared" si="42"/>
        <v>6.2245493114044184</v>
      </c>
      <c r="FK86" s="53">
        <f t="shared" si="42"/>
        <v>6.2245493114044184</v>
      </c>
      <c r="FL86" s="53">
        <f t="shared" si="42"/>
        <v>8.2255506732837329</v>
      </c>
      <c r="FM86" s="53">
        <f t="shared" si="42"/>
        <v>6.1539522860373355</v>
      </c>
      <c r="FN86" s="53">
        <f t="shared" si="42"/>
        <v>8.2255506732837329</v>
      </c>
      <c r="FO86" s="53">
        <f t="shared" si="42"/>
        <v>8.2255506732837329</v>
      </c>
      <c r="FP86" s="53">
        <f t="shared" si="42"/>
        <v>6.1539522860373355</v>
      </c>
      <c r="FQ86" s="53">
        <f t="shared" si="42"/>
        <v>6.2245493114044184</v>
      </c>
      <c r="FR86" s="53">
        <f t="shared" si="42"/>
        <v>6.2245493114044184</v>
      </c>
      <c r="FS86" s="53">
        <f t="shared" si="42"/>
        <v>8.2255506732837329</v>
      </c>
      <c r="FT86" s="53">
        <f t="shared" si="42"/>
        <v>6.8632087696918864</v>
      </c>
      <c r="FU86" s="53">
        <f t="shared" si="42"/>
        <v>8.2255506732837329</v>
      </c>
      <c r="FV86" s="53">
        <f t="shared" si="42"/>
        <v>6.1539522860373355</v>
      </c>
      <c r="FW86" s="53">
        <f t="shared" si="42"/>
        <v>6.1539522860373355</v>
      </c>
      <c r="FX86" s="53">
        <f t="shared" si="42"/>
        <v>7.8394795043454595</v>
      </c>
      <c r="FY86" s="53">
        <f t="shared" si="42"/>
        <v>6.1539522860373355</v>
      </c>
      <c r="FZ86" s="53">
        <f t="shared" si="42"/>
        <v>6.5122455425537877</v>
      </c>
      <c r="GA86" s="53">
        <f t="shared" si="42"/>
        <v>6.1539522860373355</v>
      </c>
      <c r="GB86" s="53">
        <f t="shared" si="42"/>
        <v>8.2255506732837329</v>
      </c>
      <c r="GC86" s="53">
        <f t="shared" si="42"/>
        <v>8.2255506732837329</v>
      </c>
      <c r="GD86" s="53">
        <f t="shared" si="42"/>
        <v>6.2245493114044184</v>
      </c>
      <c r="GE86" s="53">
        <f t="shared" si="42"/>
        <v>6.2245493114044184</v>
      </c>
      <c r="GF86" s="53">
        <f t="shared" si="42"/>
        <v>6.1539522860373355</v>
      </c>
      <c r="GG86" s="53">
        <f t="shared" si="42"/>
        <v>6.4296194808152167</v>
      </c>
      <c r="GH86" s="53">
        <f t="shared" si="42"/>
        <v>6.1539522860373355</v>
      </c>
      <c r="GI86" s="53">
        <f t="shared" si="42"/>
        <v>6.2245493114044184</v>
      </c>
      <c r="GJ86" s="53">
        <f t="shared" si="42"/>
        <v>6.1539522860373355</v>
      </c>
      <c r="GK86" s="53">
        <f t="shared" si="42"/>
        <v>6.1539522860373355</v>
      </c>
      <c r="GL86" s="53">
        <f t="shared" si="42"/>
        <v>6.1539522860373355</v>
      </c>
      <c r="GM86" s="53">
        <f t="shared" si="38"/>
        <v>6.1539522860373355</v>
      </c>
      <c r="GN86" s="53">
        <f t="shared" si="38"/>
        <v>6.2245493114044184</v>
      </c>
      <c r="GO86" s="53">
        <f t="shared" si="38"/>
        <v>8.2255506732837329</v>
      </c>
      <c r="GP86" s="53">
        <f t="shared" si="38"/>
        <v>8.2255506732837329</v>
      </c>
      <c r="GQ86" s="53">
        <f t="shared" si="38"/>
        <v>6.1539522860373355</v>
      </c>
      <c r="GR86" s="53">
        <f t="shared" si="38"/>
        <v>6.2245493114044184</v>
      </c>
      <c r="GS86" s="53">
        <f t="shared" si="38"/>
        <v>6.2245493114044184</v>
      </c>
      <c r="GT86" s="53">
        <f t="shared" si="38"/>
        <v>6.2245493114044184</v>
      </c>
      <c r="GU86" s="53">
        <f t="shared" si="38"/>
        <v>6.1539522860373355</v>
      </c>
      <c r="GV86" s="53">
        <f t="shared" si="38"/>
        <v>6.2245493114044184</v>
      </c>
      <c r="GW86" s="53">
        <f t="shared" si="38"/>
        <v>6.327084396109818</v>
      </c>
      <c r="GX86" s="53">
        <f t="shared" si="38"/>
        <v>6.1539522860373355</v>
      </c>
      <c r="GY86" s="53">
        <f t="shared" si="38"/>
        <v>6.2245493114044184</v>
      </c>
      <c r="GZ86" s="53">
        <f t="shared" si="38"/>
        <v>6.2245493114044184</v>
      </c>
      <c r="HA86" s="53">
        <f t="shared" si="38"/>
        <v>6.2245493114044184</v>
      </c>
      <c r="HB86" s="53">
        <f t="shared" si="38"/>
        <v>6.4296194808152167</v>
      </c>
      <c r="HC86" s="53">
        <f t="shared" si="38"/>
        <v>6.2245493114044184</v>
      </c>
      <c r="HD86" s="53">
        <f t="shared" si="38"/>
        <v>6.2245493114044184</v>
      </c>
      <c r="HE86" s="53">
        <f t="shared" si="38"/>
        <v>6.1539522860373355</v>
      </c>
      <c r="HF86" s="53">
        <f t="shared" si="38"/>
        <v>6.4296194808152167</v>
      </c>
      <c r="HG86" s="53">
        <f t="shared" si="38"/>
        <v>8.2255506732837329</v>
      </c>
      <c r="HH86" s="53">
        <f t="shared" si="38"/>
        <v>6.1539522860373355</v>
      </c>
      <c r="HI86" s="53">
        <f t="shared" si="38"/>
        <v>8.2255506732837329</v>
      </c>
      <c r="HJ86" s="53">
        <f t="shared" si="38"/>
        <v>6.1539522860373355</v>
      </c>
      <c r="HK86" s="53">
        <f t="shared" si="38"/>
        <v>6.327084396109818</v>
      </c>
      <c r="HL86" s="53">
        <f t="shared" si="38"/>
        <v>6.1539522860373355</v>
      </c>
      <c r="HM86" s="53">
        <f t="shared" si="38"/>
        <v>6.2245493114044184</v>
      </c>
      <c r="HN86" s="53">
        <f t="shared" si="38"/>
        <v>6.1539522860373355</v>
      </c>
      <c r="HO86" s="53">
        <f t="shared" si="38"/>
        <v>8.2255506732837329</v>
      </c>
      <c r="HP86" s="53">
        <f t="shared" si="38"/>
        <v>6.2245493114044184</v>
      </c>
      <c r="HQ86" s="53">
        <f t="shared" si="38"/>
        <v>6.2245493114044184</v>
      </c>
      <c r="HR86" s="53">
        <f t="shared" si="38"/>
        <v>6.4296194808152167</v>
      </c>
      <c r="HS86" s="53">
        <f t="shared" si="38"/>
        <v>6.2245493114044184</v>
      </c>
      <c r="HT86" s="53">
        <f t="shared" si="38"/>
        <v>6.327084396109818</v>
      </c>
      <c r="HU86" s="53">
        <f t="shared" si="38"/>
        <v>6.2245493114044184</v>
      </c>
      <c r="HV86" s="53">
        <f t="shared" si="38"/>
        <v>6.2245493114044184</v>
      </c>
      <c r="HW86" s="53">
        <f t="shared" si="38"/>
        <v>6.2245493114044184</v>
      </c>
      <c r="HX86" s="53">
        <f t="shared" si="38"/>
        <v>8.2255506732837329</v>
      </c>
      <c r="HY86" s="53">
        <f t="shared" si="38"/>
        <v>6.2271026096630111</v>
      </c>
      <c r="HZ86" s="53">
        <f t="shared" si="38"/>
        <v>8.2255506732837329</v>
      </c>
      <c r="IA86" s="53">
        <f t="shared" si="38"/>
        <v>6.1539522860373355</v>
      </c>
      <c r="IB86" s="53">
        <f t="shared" si="38"/>
        <v>6.327084396109818</v>
      </c>
      <c r="IC86" s="53">
        <f t="shared" si="38"/>
        <v>6.2245493114044184</v>
      </c>
      <c r="ID86" s="53">
        <f t="shared" si="38"/>
        <v>6.2245493114044184</v>
      </c>
      <c r="IE86" s="53">
        <f t="shared" si="38"/>
        <v>6.2245493114044184</v>
      </c>
      <c r="IF86" s="53">
        <f t="shared" si="38"/>
        <v>6.4296194808152167</v>
      </c>
      <c r="IG86" s="53">
        <f t="shared" si="38"/>
        <v>6.1539522860373355</v>
      </c>
      <c r="IH86" s="53">
        <f t="shared" si="38"/>
        <v>8.2255506732837329</v>
      </c>
      <c r="II86" s="53">
        <f t="shared" si="38"/>
        <v>6.1539522860373355</v>
      </c>
      <c r="IJ86" s="53">
        <f t="shared" si="38"/>
        <v>6.1539522860373355</v>
      </c>
      <c r="IK86" s="53">
        <f t="shared" si="38"/>
        <v>6.2245493114044184</v>
      </c>
      <c r="IL86" s="53">
        <f t="shared" si="38"/>
        <v>6.2245493114044184</v>
      </c>
      <c r="IM86" s="53">
        <f t="shared" si="38"/>
        <v>6.2245493114044184</v>
      </c>
      <c r="IN86" s="53">
        <f t="shared" si="38"/>
        <v>8.2255506732837329</v>
      </c>
      <c r="IO86" s="53">
        <f t="shared" si="38"/>
        <v>8.2255506732837329</v>
      </c>
      <c r="IP86" s="53">
        <f t="shared" si="38"/>
        <v>6.4296194808152167</v>
      </c>
      <c r="IQ86" s="53">
        <f t="shared" si="38"/>
        <v>6.4296194808152167</v>
      </c>
      <c r="IR86" s="53">
        <f t="shared" si="38"/>
        <v>6.2245493114044184</v>
      </c>
      <c r="IS86" s="53">
        <f t="shared" si="38"/>
        <v>8.2255506732837329</v>
      </c>
      <c r="IT86" s="53">
        <f t="shared" si="38"/>
        <v>6.4296194808152167</v>
      </c>
      <c r="IU86" s="53">
        <f t="shared" si="38"/>
        <v>6.327084396109818</v>
      </c>
      <c r="IV86" s="53">
        <f t="shared" si="38"/>
        <v>8.2255506732837329</v>
      </c>
      <c r="IW86" s="53">
        <f t="shared" si="38"/>
        <v>8.2255506732837329</v>
      </c>
      <c r="IX86" s="53">
        <f t="shared" si="34"/>
        <v>8.2255506732837329</v>
      </c>
      <c r="IY86" s="53">
        <f t="shared" si="34"/>
        <v>6.2245493114044184</v>
      </c>
      <c r="IZ86" s="53">
        <f t="shared" si="34"/>
        <v>6.1539522860373355</v>
      </c>
      <c r="JA86" s="53">
        <f t="shared" si="31"/>
        <v>8.2255506732837329</v>
      </c>
      <c r="JB86" s="53">
        <f t="shared" si="43"/>
        <v>6.1539522860373355</v>
      </c>
      <c r="JC86" s="53">
        <f t="shared" si="43"/>
        <v>6.2245493114044184</v>
      </c>
      <c r="JD86" s="53">
        <f t="shared" si="43"/>
        <v>8.2255506732837329</v>
      </c>
      <c r="JE86" s="53">
        <f t="shared" si="43"/>
        <v>8.2255506732837329</v>
      </c>
      <c r="JF86" s="53">
        <f t="shared" si="43"/>
        <v>6.327084396109818</v>
      </c>
      <c r="JG86" s="53">
        <f t="shared" si="43"/>
        <v>6.1539522860373355</v>
      </c>
      <c r="JH86" s="53">
        <f t="shared" si="43"/>
        <v>6.1539522860373355</v>
      </c>
      <c r="JI86" s="53">
        <f t="shared" si="43"/>
        <v>8.2255506732837329</v>
      </c>
      <c r="JJ86" s="53">
        <f t="shared" si="43"/>
        <v>6.2245493114044184</v>
      </c>
      <c r="JK86" s="53">
        <f t="shared" si="43"/>
        <v>6.327084396109818</v>
      </c>
      <c r="JL86" s="53">
        <f t="shared" si="43"/>
        <v>6.2245493114044184</v>
      </c>
      <c r="JM86" s="53">
        <f t="shared" si="43"/>
        <v>6.2245493114044184</v>
      </c>
      <c r="JN86" s="53">
        <f t="shared" si="43"/>
        <v>6.1539522860373355</v>
      </c>
      <c r="JO86" s="53">
        <f t="shared" si="43"/>
        <v>6.1539522860373355</v>
      </c>
      <c r="JP86" s="53">
        <f t="shared" si="43"/>
        <v>6.2245493114044184</v>
      </c>
      <c r="JQ86" s="53">
        <f t="shared" si="43"/>
        <v>6.2245493114044184</v>
      </c>
      <c r="JR86" s="53">
        <f t="shared" si="43"/>
        <v>6.1539522860373355</v>
      </c>
      <c r="JS86" s="53">
        <f t="shared" si="43"/>
        <v>6.2245493114044184</v>
      </c>
      <c r="JT86" s="53">
        <f t="shared" si="43"/>
        <v>6.4296194808152167</v>
      </c>
      <c r="JU86" s="53">
        <f t="shared" si="43"/>
        <v>6.2245493114044184</v>
      </c>
      <c r="JV86" s="53">
        <f t="shared" si="43"/>
        <v>6.1539522860373355</v>
      </c>
      <c r="JW86" s="53">
        <f t="shared" si="43"/>
        <v>6.4296194808152167</v>
      </c>
      <c r="JX86" s="53">
        <f t="shared" si="43"/>
        <v>6.2245493114044184</v>
      </c>
      <c r="JY86" s="53">
        <f t="shared" si="43"/>
        <v>6.2245493114044184</v>
      </c>
      <c r="JZ86" s="53">
        <f t="shared" si="43"/>
        <v>6.1539522860373355</v>
      </c>
      <c r="KA86" s="53">
        <f t="shared" si="43"/>
        <v>6.1539522860373355</v>
      </c>
      <c r="KB86" s="53">
        <f t="shared" si="43"/>
        <v>6.2245493114044184</v>
      </c>
      <c r="KC86" s="53">
        <f t="shared" si="43"/>
        <v>6.7068045692672564</v>
      </c>
      <c r="KD86" s="53">
        <f t="shared" si="43"/>
        <v>6.2445621056670477</v>
      </c>
      <c r="KE86" s="53">
        <f t="shared" si="43"/>
        <v>6.1539522860373355</v>
      </c>
      <c r="KF86" s="53">
        <f t="shared" si="43"/>
        <v>6.327084396109818</v>
      </c>
      <c r="KG86" s="53">
        <f t="shared" si="43"/>
        <v>8.2255506732837329</v>
      </c>
      <c r="KH86" s="53">
        <f t="shared" si="43"/>
        <v>6.327084396109818</v>
      </c>
      <c r="KI86" s="53">
        <f t="shared" si="43"/>
        <v>8.2255506732837329</v>
      </c>
      <c r="KJ86" s="53">
        <f t="shared" si="43"/>
        <v>6.2245493114044184</v>
      </c>
      <c r="KK86" s="53">
        <f t="shared" si="43"/>
        <v>6.8936762305402919</v>
      </c>
      <c r="KL86" s="53">
        <f t="shared" si="43"/>
        <v>6.2245493114044184</v>
      </c>
      <c r="KM86" s="53">
        <f t="shared" si="43"/>
        <v>6.2245493114044184</v>
      </c>
      <c r="KN86" s="53">
        <f t="shared" si="43"/>
        <v>6.2245493114044184</v>
      </c>
      <c r="KO86" s="53">
        <f t="shared" si="43"/>
        <v>6.1539522860373355</v>
      </c>
      <c r="KP86" s="53">
        <f t="shared" si="43"/>
        <v>6.2245493114044184</v>
      </c>
      <c r="KQ86" s="53">
        <f t="shared" si="43"/>
        <v>7.4052643262214515</v>
      </c>
      <c r="KR86" s="53">
        <f t="shared" si="43"/>
        <v>6.2245493114044184</v>
      </c>
      <c r="KS86" s="53">
        <f t="shared" si="43"/>
        <v>8.2255506732837329</v>
      </c>
      <c r="KT86" s="53">
        <f t="shared" si="43"/>
        <v>8.2255506732837329</v>
      </c>
      <c r="KU86" s="53">
        <f t="shared" si="43"/>
        <v>6.4296194808152167</v>
      </c>
      <c r="KV86" s="53">
        <f t="shared" si="43"/>
        <v>6.2245493114044184</v>
      </c>
      <c r="KW86" s="53">
        <f t="shared" si="43"/>
        <v>6.1539522860373355</v>
      </c>
      <c r="KX86" s="53">
        <f t="shared" si="43"/>
        <v>6.1539522860373355</v>
      </c>
      <c r="KY86" s="53">
        <f t="shared" si="43"/>
        <v>8.2255506732837329</v>
      </c>
      <c r="KZ86" s="53">
        <f t="shared" si="43"/>
        <v>6.3543681025081709</v>
      </c>
      <c r="LA86" s="53">
        <f t="shared" si="43"/>
        <v>8.2255506732837329</v>
      </c>
      <c r="LB86" s="53">
        <f t="shared" si="43"/>
        <v>6.2245493114044184</v>
      </c>
      <c r="LC86" s="53">
        <f t="shared" si="43"/>
        <v>7.3898993231521422</v>
      </c>
      <c r="LD86" s="53">
        <f t="shared" si="43"/>
        <v>6.2245493114044184</v>
      </c>
      <c r="LE86" s="53">
        <f t="shared" si="43"/>
        <v>6.2245493114044184</v>
      </c>
      <c r="LF86" s="53">
        <f t="shared" si="43"/>
        <v>8.2255506732837329</v>
      </c>
      <c r="LG86" s="53">
        <f t="shared" si="43"/>
        <v>7.8495224497274352</v>
      </c>
      <c r="LH86" s="53">
        <f t="shared" si="43"/>
        <v>8.2255506732837329</v>
      </c>
      <c r="LI86" s="53">
        <f t="shared" si="43"/>
        <v>6.8243745534726727</v>
      </c>
      <c r="LJ86" s="53">
        <f t="shared" si="43"/>
        <v>6.4296194808152167</v>
      </c>
      <c r="LK86" s="53">
        <f t="shared" si="43"/>
        <v>6.327084396109818</v>
      </c>
      <c r="LL86" s="53">
        <f t="shared" si="43"/>
        <v>8.2255506732837329</v>
      </c>
      <c r="LM86" s="53">
        <f t="shared" si="43"/>
        <v>6.1539522860373355</v>
      </c>
      <c r="LN86" s="53">
        <f t="shared" si="39"/>
        <v>6.1539522860373355</v>
      </c>
      <c r="LO86" s="53">
        <f t="shared" si="39"/>
        <v>6.1539522860373355</v>
      </c>
      <c r="LP86" s="53">
        <f t="shared" si="35"/>
        <v>6.1539522860373355</v>
      </c>
      <c r="LQ86" s="53">
        <f t="shared" si="35"/>
        <v>8.2255506732837329</v>
      </c>
      <c r="LR86" s="53">
        <f t="shared" si="35"/>
        <v>6.2245493114044184</v>
      </c>
      <c r="LS86" s="53">
        <f t="shared" si="35"/>
        <v>7.3325967124935785</v>
      </c>
      <c r="LT86" s="53">
        <f t="shared" si="35"/>
        <v>6.8409940256043384</v>
      </c>
      <c r="LU86" s="53">
        <f t="shared" ref="LU86:OF101" si="46">IF(LU$68=1,LU16,LU49)</f>
        <v>6.2245493114044184</v>
      </c>
      <c r="LV86" s="53">
        <f t="shared" si="46"/>
        <v>6.4296194808152167</v>
      </c>
      <c r="LW86" s="53">
        <f t="shared" si="46"/>
        <v>6.1539522860373355</v>
      </c>
      <c r="LX86" s="53">
        <f t="shared" si="46"/>
        <v>6.2245493114044184</v>
      </c>
      <c r="LY86" s="53">
        <f t="shared" si="46"/>
        <v>6.4296194808152167</v>
      </c>
      <c r="LZ86" s="53">
        <f t="shared" si="46"/>
        <v>7.6815330656836052</v>
      </c>
      <c r="MA86" s="53">
        <f t="shared" si="46"/>
        <v>6.2245493114044184</v>
      </c>
      <c r="MB86" s="53">
        <f t="shared" si="46"/>
        <v>6.2245493114044184</v>
      </c>
      <c r="MC86" s="53">
        <f t="shared" si="46"/>
        <v>6.1539522860373355</v>
      </c>
      <c r="MD86" s="53">
        <f t="shared" si="46"/>
        <v>6.4296194808152167</v>
      </c>
      <c r="ME86" s="53">
        <f t="shared" si="46"/>
        <v>6.1539522860373355</v>
      </c>
      <c r="MF86" s="53">
        <f t="shared" si="46"/>
        <v>6.2245493114044184</v>
      </c>
      <c r="MG86" s="53">
        <f t="shared" si="46"/>
        <v>8.1567576778338804</v>
      </c>
      <c r="MH86" s="53">
        <f t="shared" si="46"/>
        <v>6.4296194808152167</v>
      </c>
      <c r="MI86" s="53">
        <f t="shared" si="46"/>
        <v>8.2255506732837329</v>
      </c>
      <c r="MJ86" s="53">
        <f t="shared" si="46"/>
        <v>6.1539522860373355</v>
      </c>
      <c r="MK86" s="53">
        <f t="shared" si="46"/>
        <v>6.1539522860373355</v>
      </c>
      <c r="ML86" s="53">
        <f t="shared" si="46"/>
        <v>6.2245493114044184</v>
      </c>
      <c r="MM86" s="53">
        <f t="shared" si="46"/>
        <v>8.2255506732837329</v>
      </c>
      <c r="MN86" s="53">
        <f t="shared" si="46"/>
        <v>6.327084396109818</v>
      </c>
      <c r="MO86" s="53">
        <f t="shared" si="46"/>
        <v>6.2245493114044184</v>
      </c>
      <c r="MP86" s="53">
        <f t="shared" si="46"/>
        <v>8.2255506732837329</v>
      </c>
      <c r="MQ86" s="53">
        <f t="shared" si="46"/>
        <v>8.2255506732837329</v>
      </c>
      <c r="MR86" s="53">
        <f t="shared" si="46"/>
        <v>8.2255506732837329</v>
      </c>
      <c r="MS86" s="53">
        <f t="shared" si="46"/>
        <v>6.2245493114044184</v>
      </c>
      <c r="MT86" s="53">
        <f t="shared" si="46"/>
        <v>8.2255506732837329</v>
      </c>
      <c r="MU86" s="53">
        <f t="shared" si="46"/>
        <v>8.2255506732837329</v>
      </c>
      <c r="MV86" s="53">
        <f t="shared" si="46"/>
        <v>6.327084396109818</v>
      </c>
      <c r="MW86" s="53">
        <f t="shared" si="46"/>
        <v>6.4296194808152167</v>
      </c>
      <c r="MX86" s="53">
        <f t="shared" si="46"/>
        <v>6.2245493114044184</v>
      </c>
      <c r="MY86" s="53">
        <f t="shared" si="46"/>
        <v>6.1539522860373355</v>
      </c>
      <c r="MZ86" s="53">
        <f t="shared" si="46"/>
        <v>6.4296194808152167</v>
      </c>
      <c r="NA86" s="53">
        <f t="shared" si="46"/>
        <v>6.1539522860373355</v>
      </c>
      <c r="NB86" s="53">
        <f t="shared" si="46"/>
        <v>6.2245493114044184</v>
      </c>
      <c r="NC86" s="53">
        <f t="shared" si="46"/>
        <v>8.2255506732837329</v>
      </c>
      <c r="ND86" s="53">
        <f t="shared" si="46"/>
        <v>6.1539522860373355</v>
      </c>
      <c r="NE86" s="53">
        <f t="shared" si="46"/>
        <v>6.261728723715402</v>
      </c>
      <c r="NF86" s="53">
        <f t="shared" si="46"/>
        <v>6.2245493114044184</v>
      </c>
      <c r="NG86" s="53">
        <f t="shared" si="46"/>
        <v>6.2245493114044184</v>
      </c>
      <c r="NH86" s="53">
        <f t="shared" si="46"/>
        <v>6.2245493114044184</v>
      </c>
      <c r="NI86" s="53">
        <f t="shared" si="46"/>
        <v>6.1539522860373355</v>
      </c>
      <c r="NJ86" s="53">
        <f t="shared" si="46"/>
        <v>8.2255506732837329</v>
      </c>
      <c r="NK86" s="53">
        <f t="shared" si="46"/>
        <v>6.1539522860373355</v>
      </c>
      <c r="NL86" s="53">
        <f t="shared" si="46"/>
        <v>6.9538265565722313</v>
      </c>
      <c r="NM86" s="53">
        <f t="shared" si="46"/>
        <v>6.2245493114044184</v>
      </c>
      <c r="NN86" s="53">
        <f t="shared" si="46"/>
        <v>6.2245493114044184</v>
      </c>
      <c r="NO86" s="53">
        <f t="shared" si="46"/>
        <v>6.2245493114044184</v>
      </c>
      <c r="NP86" s="53">
        <f t="shared" si="46"/>
        <v>7.9846509396898604</v>
      </c>
      <c r="NQ86" s="53">
        <f t="shared" si="46"/>
        <v>6.327084396109818</v>
      </c>
      <c r="NR86" s="53">
        <f t="shared" si="46"/>
        <v>6.327084396109818</v>
      </c>
      <c r="NS86" s="53">
        <f t="shared" si="46"/>
        <v>6.2245493114044184</v>
      </c>
      <c r="NT86" s="53">
        <f t="shared" si="46"/>
        <v>6.2245493114044184</v>
      </c>
      <c r="NU86" s="53">
        <f t="shared" si="46"/>
        <v>6.2245493114044184</v>
      </c>
      <c r="NV86" s="53">
        <f t="shared" si="46"/>
        <v>6.4296194808152167</v>
      </c>
      <c r="NW86" s="53">
        <f t="shared" si="46"/>
        <v>8.2255506732837329</v>
      </c>
      <c r="NX86" s="53">
        <f t="shared" si="46"/>
        <v>6.2245493114044184</v>
      </c>
      <c r="NY86" s="53">
        <f t="shared" si="46"/>
        <v>6.1539522860373355</v>
      </c>
      <c r="NZ86" s="53">
        <f t="shared" si="46"/>
        <v>6.327084396109818</v>
      </c>
      <c r="OA86" s="53">
        <f t="shared" si="46"/>
        <v>6.1539522860373355</v>
      </c>
      <c r="OB86" s="53">
        <f t="shared" si="46"/>
        <v>6.1539522860373355</v>
      </c>
      <c r="OC86" s="53">
        <f t="shared" si="46"/>
        <v>6.2245493114044184</v>
      </c>
      <c r="OD86" s="53">
        <f t="shared" si="46"/>
        <v>7.8024221798454807</v>
      </c>
      <c r="OE86" s="53">
        <f t="shared" si="46"/>
        <v>6.1539522860373355</v>
      </c>
      <c r="OF86" s="53">
        <f t="shared" si="46"/>
        <v>8.2255506732837329</v>
      </c>
      <c r="OG86" s="53">
        <f t="shared" si="44"/>
        <v>6.2245493114044184</v>
      </c>
      <c r="OH86" s="53">
        <f t="shared" si="44"/>
        <v>8.2255506732837329</v>
      </c>
      <c r="OI86" s="53">
        <f t="shared" si="44"/>
        <v>6.2245493114044184</v>
      </c>
      <c r="OJ86" s="53">
        <f t="shared" si="44"/>
        <v>6.327084396109818</v>
      </c>
      <c r="OK86" s="53">
        <f t="shared" si="44"/>
        <v>8.2255506732837329</v>
      </c>
      <c r="OL86" s="53">
        <f t="shared" si="44"/>
        <v>6.2245493114044184</v>
      </c>
      <c r="OM86" s="53">
        <f t="shared" si="44"/>
        <v>8.2255506732837329</v>
      </c>
      <c r="ON86" s="53">
        <f t="shared" si="44"/>
        <v>8.2255506732837329</v>
      </c>
      <c r="OO86" s="53">
        <f t="shared" si="44"/>
        <v>7.0485269304054752</v>
      </c>
      <c r="OP86" s="53">
        <f t="shared" si="44"/>
        <v>6.1539522860373355</v>
      </c>
      <c r="OQ86" s="53">
        <f t="shared" si="44"/>
        <v>6.2245493114044184</v>
      </c>
      <c r="OR86" s="53">
        <f t="shared" si="44"/>
        <v>6.1539522860373355</v>
      </c>
      <c r="OS86" s="53">
        <f t="shared" si="44"/>
        <v>6.2245493114044184</v>
      </c>
      <c r="OT86" s="53">
        <f t="shared" si="44"/>
        <v>6.2245493114044184</v>
      </c>
      <c r="OU86" s="53">
        <f t="shared" si="44"/>
        <v>8.2255506732837329</v>
      </c>
      <c r="OV86" s="53">
        <f t="shared" si="44"/>
        <v>6.4296194808152167</v>
      </c>
      <c r="OW86" s="53">
        <f t="shared" si="44"/>
        <v>6.1539522860373355</v>
      </c>
      <c r="OX86" s="53">
        <f t="shared" si="44"/>
        <v>6.327084396109818</v>
      </c>
      <c r="OY86" s="53">
        <f t="shared" si="44"/>
        <v>6.1539522860373355</v>
      </c>
      <c r="OZ86" s="53">
        <f t="shared" si="44"/>
        <v>6.4296194808152167</v>
      </c>
      <c r="PA86" s="53">
        <f t="shared" si="44"/>
        <v>8.2255506732837329</v>
      </c>
      <c r="PB86" s="53">
        <f t="shared" si="44"/>
        <v>6.2245493114044184</v>
      </c>
      <c r="PC86" s="53">
        <f t="shared" si="44"/>
        <v>6.2245493114044184</v>
      </c>
      <c r="PD86" s="53">
        <f t="shared" si="44"/>
        <v>8.2255506732837329</v>
      </c>
      <c r="PE86" s="53">
        <f t="shared" si="44"/>
        <v>8.2255506732837329</v>
      </c>
      <c r="PF86" s="53">
        <f t="shared" si="44"/>
        <v>6.2245493114044184</v>
      </c>
      <c r="PG86" s="53">
        <f t="shared" si="44"/>
        <v>6.1539522860373355</v>
      </c>
      <c r="PH86" s="53">
        <f t="shared" si="44"/>
        <v>6.1539522860373355</v>
      </c>
      <c r="PI86" s="53">
        <f t="shared" si="44"/>
        <v>6.1539522860373355</v>
      </c>
      <c r="PJ86" s="53">
        <f t="shared" si="44"/>
        <v>8.2255506732837329</v>
      </c>
      <c r="PK86" s="53">
        <f t="shared" si="44"/>
        <v>6.327084396109818</v>
      </c>
      <c r="PL86" s="53">
        <f t="shared" si="44"/>
        <v>6.4296194808152167</v>
      </c>
      <c r="PM86" s="53">
        <f t="shared" si="44"/>
        <v>6.2245493114044184</v>
      </c>
      <c r="PN86" s="53">
        <f t="shared" si="44"/>
        <v>6.327084396109818</v>
      </c>
      <c r="PO86" s="53">
        <f t="shared" si="44"/>
        <v>8.2255506732837329</v>
      </c>
      <c r="PP86" s="53">
        <f t="shared" si="44"/>
        <v>6.2245493114044184</v>
      </c>
      <c r="PQ86" s="53">
        <f t="shared" si="44"/>
        <v>7.3427254770683872</v>
      </c>
      <c r="PR86" s="53">
        <f t="shared" si="44"/>
        <v>8.2255506732837329</v>
      </c>
      <c r="PS86" s="53">
        <f t="shared" si="44"/>
        <v>8.2255506732837329</v>
      </c>
      <c r="PT86" s="53">
        <f t="shared" si="44"/>
        <v>8.2255506732837329</v>
      </c>
      <c r="PU86" s="53">
        <f t="shared" si="44"/>
        <v>6.1539522860373355</v>
      </c>
      <c r="PV86" s="53">
        <f t="shared" si="44"/>
        <v>6.1539522860373355</v>
      </c>
      <c r="PW86" s="53">
        <f t="shared" si="44"/>
        <v>6.4296194808152167</v>
      </c>
      <c r="PX86" s="53">
        <f t="shared" si="44"/>
        <v>6.2245493114044184</v>
      </c>
      <c r="PY86" s="53">
        <f t="shared" si="44"/>
        <v>6.1539522860373355</v>
      </c>
      <c r="PZ86" s="53">
        <f t="shared" si="44"/>
        <v>6.4296194808152167</v>
      </c>
      <c r="QA86" s="53">
        <f t="shared" si="44"/>
        <v>8.2255506732837329</v>
      </c>
      <c r="QB86" s="53">
        <f t="shared" si="44"/>
        <v>6.2245493114044184</v>
      </c>
      <c r="QC86" s="53">
        <f t="shared" si="44"/>
        <v>6.1539522860373355</v>
      </c>
      <c r="QD86" s="53">
        <f t="shared" si="44"/>
        <v>6.4296194808152167</v>
      </c>
      <c r="QE86" s="53">
        <f t="shared" si="44"/>
        <v>8.2255506732837329</v>
      </c>
      <c r="QF86" s="53">
        <f t="shared" si="44"/>
        <v>6.4296194808152167</v>
      </c>
      <c r="QG86" s="53">
        <f t="shared" si="44"/>
        <v>6.1539522860373355</v>
      </c>
      <c r="QH86" s="53">
        <f t="shared" si="44"/>
        <v>6.2245493114044184</v>
      </c>
      <c r="QI86" s="53">
        <f t="shared" si="44"/>
        <v>6.1539522860373355</v>
      </c>
      <c r="QJ86" s="53">
        <f t="shared" si="44"/>
        <v>6.4296194808152167</v>
      </c>
      <c r="QK86" s="53">
        <f t="shared" si="44"/>
        <v>8.2255506732837329</v>
      </c>
      <c r="QL86" s="53">
        <f t="shared" si="40"/>
        <v>6.1539522860373355</v>
      </c>
      <c r="QM86" s="53">
        <f t="shared" si="40"/>
        <v>6.327084396109818</v>
      </c>
      <c r="QN86" s="53">
        <f t="shared" si="41"/>
        <v>8.2255506732837329</v>
      </c>
      <c r="QO86" s="53">
        <f t="shared" si="41"/>
        <v>6.1539522860373355</v>
      </c>
      <c r="QP86" s="53">
        <f t="shared" si="41"/>
        <v>6.2245493114044184</v>
      </c>
      <c r="QQ86" s="53">
        <f t="shared" si="41"/>
        <v>6.2245493114044184</v>
      </c>
      <c r="QR86" s="53">
        <f t="shared" si="41"/>
        <v>6.2245493114044184</v>
      </c>
      <c r="QS86" s="53">
        <f t="shared" si="41"/>
        <v>6.327084396109818</v>
      </c>
      <c r="QT86" s="53">
        <f t="shared" si="41"/>
        <v>8.2255506732837329</v>
      </c>
      <c r="QU86" s="53">
        <f t="shared" si="41"/>
        <v>6.2245493114044184</v>
      </c>
      <c r="QV86" s="53">
        <f t="shared" si="41"/>
        <v>6.327084396109818</v>
      </c>
      <c r="QW86" s="53">
        <f t="shared" si="41"/>
        <v>6.1539522860373355</v>
      </c>
      <c r="QX86" s="53">
        <f t="shared" si="41"/>
        <v>6.1539522860373355</v>
      </c>
      <c r="QY86" s="53">
        <f t="shared" si="41"/>
        <v>6.327084396109818</v>
      </c>
      <c r="QZ86" s="53">
        <f t="shared" si="41"/>
        <v>6.4296194808152167</v>
      </c>
      <c r="RA86" s="53">
        <f t="shared" si="41"/>
        <v>6.2245493114044184</v>
      </c>
      <c r="RB86" s="53">
        <f t="shared" si="41"/>
        <v>8.2255506732837329</v>
      </c>
      <c r="RC86" s="53">
        <f t="shared" si="41"/>
        <v>6.327084396109818</v>
      </c>
      <c r="RD86" s="53">
        <f t="shared" si="41"/>
        <v>8.2255506732837329</v>
      </c>
      <c r="RE86" s="53">
        <f t="shared" si="41"/>
        <v>6.2245493114044184</v>
      </c>
      <c r="RF86" s="53">
        <f t="shared" si="41"/>
        <v>8.2255506732837329</v>
      </c>
      <c r="RG86" s="53">
        <f t="shared" si="41"/>
        <v>6.327084396109818</v>
      </c>
      <c r="RH86" s="53">
        <f t="shared" si="41"/>
        <v>8.2255506732837329</v>
      </c>
      <c r="RI86" s="53">
        <f t="shared" si="41"/>
        <v>6.2245493114044184</v>
      </c>
      <c r="RJ86" s="53">
        <f t="shared" si="41"/>
        <v>6.2245493114044184</v>
      </c>
      <c r="RK86" s="53">
        <f t="shared" si="41"/>
        <v>6.4296194808152167</v>
      </c>
      <c r="RL86" s="53">
        <f t="shared" si="41"/>
        <v>8.2255506732837329</v>
      </c>
      <c r="RM86" s="53">
        <f t="shared" si="41"/>
        <v>6.327084396109818</v>
      </c>
      <c r="RN86" s="53">
        <f t="shared" si="41"/>
        <v>6.2245493114044184</v>
      </c>
      <c r="RO86" s="53">
        <f t="shared" si="41"/>
        <v>6.1539522860373355</v>
      </c>
      <c r="RP86" s="53">
        <f t="shared" si="41"/>
        <v>8.2255506732837329</v>
      </c>
      <c r="RQ86" s="53">
        <f t="shared" si="41"/>
        <v>8.2255506732837329</v>
      </c>
      <c r="RR86" s="53">
        <f t="shared" si="41"/>
        <v>8.2255506732837329</v>
      </c>
      <c r="RS86" s="53">
        <f t="shared" si="41"/>
        <v>6.327084396109818</v>
      </c>
      <c r="RT86" s="53">
        <f t="shared" si="41"/>
        <v>6.2245493114044184</v>
      </c>
      <c r="RU86" s="53">
        <f t="shared" si="41"/>
        <v>6.4296194808152167</v>
      </c>
      <c r="RV86" s="53">
        <f t="shared" si="41"/>
        <v>6.2245493114044184</v>
      </c>
      <c r="RW86" s="53">
        <f t="shared" si="41"/>
        <v>8.2255506732837329</v>
      </c>
      <c r="RX86" s="53">
        <f t="shared" si="41"/>
        <v>6.2245493114044184</v>
      </c>
      <c r="RY86" s="53">
        <f t="shared" si="41"/>
        <v>6.1539522860373355</v>
      </c>
      <c r="RZ86" s="53">
        <f t="shared" si="41"/>
        <v>6.1539522860373355</v>
      </c>
      <c r="SA86" s="53">
        <f t="shared" si="41"/>
        <v>7.5435556000764139</v>
      </c>
      <c r="SB86" s="53">
        <f t="shared" si="41"/>
        <v>6.6564962083362609</v>
      </c>
      <c r="SC86" s="53">
        <f t="shared" si="41"/>
        <v>6.327084396109818</v>
      </c>
      <c r="SD86" s="53">
        <f t="shared" si="41"/>
        <v>6.1940770637965219</v>
      </c>
      <c r="SE86" s="53">
        <f t="shared" si="41"/>
        <v>6.2245493114044184</v>
      </c>
      <c r="SF86" s="53">
        <f t="shared" si="41"/>
        <v>6.1539522860373355</v>
      </c>
      <c r="SG86" s="53">
        <f t="shared" si="41"/>
        <v>8.2255506732837329</v>
      </c>
    </row>
    <row r="87" spans="1:501" x14ac:dyDescent="0.35">
      <c r="A87" s="158">
        <v>2036</v>
      </c>
      <c r="B87" s="53">
        <f t="shared" si="8"/>
        <v>8.6368282069479196</v>
      </c>
      <c r="C87" s="53">
        <f t="shared" ref="C87:BN90" si="47">IF(C$68=1,C17,C50)</f>
        <v>6.2413541038093356</v>
      </c>
      <c r="D87" s="53">
        <f t="shared" si="47"/>
        <v>6.4576430704410743</v>
      </c>
      <c r="E87" s="53">
        <f t="shared" si="47"/>
        <v>6.312953786990386</v>
      </c>
      <c r="F87" s="53">
        <f t="shared" si="47"/>
        <v>6.4576430704410743</v>
      </c>
      <c r="G87" s="53">
        <f t="shared" si="47"/>
        <v>8.6368282069479196</v>
      </c>
      <c r="H87" s="53">
        <f t="shared" si="47"/>
        <v>6.312953786990386</v>
      </c>
      <c r="I87" s="53">
        <f t="shared" si="47"/>
        <v>8.6368282069479196</v>
      </c>
      <c r="J87" s="53">
        <f t="shared" si="47"/>
        <v>6.312953786990386</v>
      </c>
      <c r="K87" s="53">
        <f t="shared" si="47"/>
        <v>8.6368282069479196</v>
      </c>
      <c r="L87" s="53">
        <f t="shared" si="47"/>
        <v>6.2413541038093356</v>
      </c>
      <c r="M87" s="53">
        <f t="shared" si="47"/>
        <v>6.2413541038093356</v>
      </c>
      <c r="N87" s="53">
        <f t="shared" si="47"/>
        <v>6.2413541038093356</v>
      </c>
      <c r="O87" s="53">
        <f t="shared" si="47"/>
        <v>6.312953786990386</v>
      </c>
      <c r="P87" s="53">
        <f t="shared" si="47"/>
        <v>6.312953786990386</v>
      </c>
      <c r="Q87" s="53">
        <f t="shared" si="47"/>
        <v>8.6368282069479196</v>
      </c>
      <c r="R87" s="53">
        <f t="shared" si="47"/>
        <v>6.312953786990386</v>
      </c>
      <c r="S87" s="53">
        <f t="shared" si="47"/>
        <v>8.3503988589667983</v>
      </c>
      <c r="T87" s="53">
        <f t="shared" si="47"/>
        <v>8.6368282069479196</v>
      </c>
      <c r="U87" s="53">
        <f t="shared" si="47"/>
        <v>6.2413541038093356</v>
      </c>
      <c r="V87" s="53">
        <f t="shared" si="47"/>
        <v>6.312953786990386</v>
      </c>
      <c r="W87" s="53">
        <f t="shared" si="47"/>
        <v>6.312953786990386</v>
      </c>
      <c r="X87" s="53">
        <f t="shared" si="47"/>
        <v>6.312953786990386</v>
      </c>
      <c r="Y87" s="53">
        <f t="shared" si="47"/>
        <v>6.312953786990386</v>
      </c>
      <c r="Z87" s="53">
        <f t="shared" si="47"/>
        <v>8.6368282069479196</v>
      </c>
      <c r="AA87" s="53">
        <f t="shared" si="47"/>
        <v>6.312953786990386</v>
      </c>
      <c r="AB87" s="53">
        <f t="shared" si="47"/>
        <v>6.312953786990386</v>
      </c>
      <c r="AC87" s="53">
        <f t="shared" si="47"/>
        <v>6.312953786990386</v>
      </c>
      <c r="AD87" s="53">
        <f t="shared" si="47"/>
        <v>6.2413541038093356</v>
      </c>
      <c r="AE87" s="53">
        <f t="shared" si="47"/>
        <v>6.6023323538917609</v>
      </c>
      <c r="AF87" s="53">
        <f t="shared" si="47"/>
        <v>6.4576430704410743</v>
      </c>
      <c r="AG87" s="53">
        <f t="shared" si="47"/>
        <v>6.312953786990386</v>
      </c>
      <c r="AH87" s="53">
        <f t="shared" si="47"/>
        <v>8.6368282069479196</v>
      </c>
      <c r="AI87" s="53">
        <f t="shared" si="47"/>
        <v>8.5430327476090646</v>
      </c>
      <c r="AJ87" s="53">
        <f t="shared" si="47"/>
        <v>6.312953786990386</v>
      </c>
      <c r="AK87" s="53">
        <f t="shared" si="47"/>
        <v>6.2413541038093356</v>
      </c>
      <c r="AL87" s="53">
        <f t="shared" si="47"/>
        <v>8.6368282069479196</v>
      </c>
      <c r="AM87" s="53">
        <f t="shared" si="47"/>
        <v>6.2413541038093356</v>
      </c>
      <c r="AN87" s="53">
        <f t="shared" si="47"/>
        <v>6.2413541038093356</v>
      </c>
      <c r="AO87" s="53">
        <f t="shared" si="47"/>
        <v>6.2413541038093356</v>
      </c>
      <c r="AP87" s="53">
        <f t="shared" si="47"/>
        <v>8.6368282069479196</v>
      </c>
      <c r="AQ87" s="53">
        <f t="shared" si="47"/>
        <v>6.312953786990386</v>
      </c>
      <c r="AR87" s="53">
        <f t="shared" si="47"/>
        <v>6.2413541038093356</v>
      </c>
      <c r="AS87" s="53">
        <f t="shared" si="47"/>
        <v>6.2413541038093356</v>
      </c>
      <c r="AT87" s="53">
        <f t="shared" si="47"/>
        <v>8.6368282069479196</v>
      </c>
      <c r="AU87" s="53">
        <f t="shared" si="47"/>
        <v>6.654660185388293</v>
      </c>
      <c r="AV87" s="53">
        <f t="shared" si="47"/>
        <v>8.6368282069479196</v>
      </c>
      <c r="AW87" s="53">
        <f t="shared" si="47"/>
        <v>6.312953786990386</v>
      </c>
      <c r="AX87" s="53">
        <f t="shared" si="47"/>
        <v>6.312953786990386</v>
      </c>
      <c r="AY87" s="53">
        <f t="shared" si="47"/>
        <v>6.312953786990386</v>
      </c>
      <c r="AZ87" s="53">
        <f t="shared" si="47"/>
        <v>6.2413541038093356</v>
      </c>
      <c r="BA87" s="53">
        <f t="shared" si="47"/>
        <v>8.6368282069479196</v>
      </c>
      <c r="BB87" s="53">
        <f t="shared" si="47"/>
        <v>7.5325883346402653</v>
      </c>
      <c r="BC87" s="53">
        <f t="shared" si="47"/>
        <v>6.312953786990386</v>
      </c>
      <c r="BD87" s="53">
        <f t="shared" si="47"/>
        <v>6.312953786990386</v>
      </c>
      <c r="BE87" s="53">
        <f t="shared" si="47"/>
        <v>8.6368282069479196</v>
      </c>
      <c r="BF87" s="53">
        <f t="shared" si="47"/>
        <v>6.2413541038093356</v>
      </c>
      <c r="BG87" s="53">
        <f t="shared" si="47"/>
        <v>6.312953786990386</v>
      </c>
      <c r="BH87" s="53">
        <f t="shared" si="47"/>
        <v>8.6368282069479196</v>
      </c>
      <c r="BI87" s="53">
        <f t="shared" si="47"/>
        <v>6.6023323538917609</v>
      </c>
      <c r="BJ87" s="53">
        <f t="shared" si="47"/>
        <v>8.6368282069479196</v>
      </c>
      <c r="BK87" s="53">
        <f t="shared" si="47"/>
        <v>6.2413541038093356</v>
      </c>
      <c r="BL87" s="53">
        <f t="shared" si="47"/>
        <v>6.2413541038093356</v>
      </c>
      <c r="BM87" s="53">
        <f t="shared" si="47"/>
        <v>6.6023323538917609</v>
      </c>
      <c r="BN87" s="53">
        <f t="shared" si="47"/>
        <v>8.6368282069479196</v>
      </c>
      <c r="BO87" s="53">
        <f t="shared" si="45"/>
        <v>6.312953786990386</v>
      </c>
      <c r="BP87" s="53">
        <f t="shared" si="45"/>
        <v>6.4576430704410743</v>
      </c>
      <c r="BQ87" s="53">
        <f t="shared" si="45"/>
        <v>6.312953786990386</v>
      </c>
      <c r="BR87" s="53">
        <f t="shared" si="45"/>
        <v>8.6368282069479196</v>
      </c>
      <c r="BS87" s="53">
        <f t="shared" si="45"/>
        <v>8.6368282069479196</v>
      </c>
      <c r="BT87" s="53">
        <f t="shared" si="45"/>
        <v>6.2413541038093356</v>
      </c>
      <c r="BU87" s="53">
        <f t="shared" si="45"/>
        <v>6.6023323538917609</v>
      </c>
      <c r="BV87" s="53">
        <f t="shared" si="45"/>
        <v>8.6368282069479196</v>
      </c>
      <c r="BW87" s="53">
        <f t="shared" si="45"/>
        <v>6.312953786990386</v>
      </c>
      <c r="BX87" s="53">
        <f t="shared" si="45"/>
        <v>6.2413541038093356</v>
      </c>
      <c r="BY87" s="53">
        <f t="shared" si="45"/>
        <v>6.2413541038093356</v>
      </c>
      <c r="BZ87" s="53">
        <f t="shared" si="45"/>
        <v>8.6368282069479196</v>
      </c>
      <c r="CA87" s="53">
        <f t="shared" si="45"/>
        <v>6.6023323538917609</v>
      </c>
      <c r="CB87" s="53">
        <f t="shared" si="45"/>
        <v>8.6368282069479196</v>
      </c>
      <c r="CC87" s="53">
        <f t="shared" si="45"/>
        <v>6.312953786990386</v>
      </c>
      <c r="CD87" s="53">
        <f t="shared" si="45"/>
        <v>6.312953786990386</v>
      </c>
      <c r="CE87" s="53">
        <f t="shared" si="45"/>
        <v>6.4576430704410743</v>
      </c>
      <c r="CF87" s="53">
        <f t="shared" si="45"/>
        <v>6.312953786990386</v>
      </c>
      <c r="CG87" s="53">
        <f t="shared" si="45"/>
        <v>6.2413541038093356</v>
      </c>
      <c r="CH87" s="53">
        <f t="shared" si="45"/>
        <v>6.2413541038093356</v>
      </c>
      <c r="CI87" s="53">
        <f t="shared" si="45"/>
        <v>6.312953786990386</v>
      </c>
      <c r="CJ87" s="53">
        <f t="shared" si="45"/>
        <v>8.6368282069479196</v>
      </c>
      <c r="CK87" s="53">
        <f t="shared" si="45"/>
        <v>6.312953786990386</v>
      </c>
      <c r="CL87" s="53">
        <f t="shared" si="45"/>
        <v>6.312953786990386</v>
      </c>
      <c r="CM87" s="53">
        <f t="shared" si="45"/>
        <v>6.312953786990386</v>
      </c>
      <c r="CN87" s="53">
        <f t="shared" si="45"/>
        <v>6.2413541038093356</v>
      </c>
      <c r="CO87" s="53">
        <f t="shared" si="45"/>
        <v>6.312953786990386</v>
      </c>
      <c r="CP87" s="53">
        <f t="shared" si="45"/>
        <v>6.4576430704410743</v>
      </c>
      <c r="CQ87" s="53">
        <f t="shared" si="45"/>
        <v>6.2413541038093356</v>
      </c>
      <c r="CR87" s="53">
        <f t="shared" si="45"/>
        <v>6.312953786990386</v>
      </c>
      <c r="CS87" s="53">
        <f t="shared" si="45"/>
        <v>6.4576430704410743</v>
      </c>
      <c r="CT87" s="53">
        <f t="shared" si="45"/>
        <v>6.2413541038093356</v>
      </c>
      <c r="CU87" s="53">
        <f t="shared" si="45"/>
        <v>6.312953786990386</v>
      </c>
      <c r="CV87" s="53">
        <f t="shared" si="45"/>
        <v>6.312953786990386</v>
      </c>
      <c r="CW87" s="53">
        <f t="shared" si="45"/>
        <v>6.2413541038093356</v>
      </c>
      <c r="CX87" s="53">
        <f t="shared" si="45"/>
        <v>6.2413541038093356</v>
      </c>
      <c r="CY87" s="53">
        <f t="shared" si="45"/>
        <v>6.312953786990386</v>
      </c>
      <c r="CZ87" s="53">
        <f t="shared" si="45"/>
        <v>6.2413541038093356</v>
      </c>
      <c r="DA87" s="53">
        <f t="shared" si="45"/>
        <v>6.312953786990386</v>
      </c>
      <c r="DB87" s="53">
        <f t="shared" si="45"/>
        <v>6.312953786990386</v>
      </c>
      <c r="DC87" s="53">
        <f t="shared" si="45"/>
        <v>6.2413541038093356</v>
      </c>
      <c r="DD87" s="53">
        <f t="shared" si="45"/>
        <v>8.6368282069479196</v>
      </c>
      <c r="DE87" s="53">
        <f t="shared" si="45"/>
        <v>6.6023323538917609</v>
      </c>
      <c r="DF87" s="53">
        <f t="shared" si="45"/>
        <v>6.2413541038093356</v>
      </c>
      <c r="DG87" s="53">
        <f t="shared" si="45"/>
        <v>8.4849393483122366</v>
      </c>
      <c r="DH87" s="53">
        <f t="shared" si="45"/>
        <v>6.2413541038093356</v>
      </c>
      <c r="DI87" s="53">
        <f t="shared" si="45"/>
        <v>6.312953786990386</v>
      </c>
      <c r="DJ87" s="53">
        <f t="shared" si="45"/>
        <v>6.6023323538917609</v>
      </c>
      <c r="DK87" s="53">
        <f t="shared" si="45"/>
        <v>6.2413541038093356</v>
      </c>
      <c r="DL87" s="53">
        <f t="shared" si="45"/>
        <v>6.273230164342535</v>
      </c>
      <c r="DM87" s="53">
        <f t="shared" si="45"/>
        <v>6.312953786990386</v>
      </c>
      <c r="DN87" s="53">
        <f t="shared" si="45"/>
        <v>6.312953786990386</v>
      </c>
      <c r="DO87" s="53">
        <f t="shared" si="45"/>
        <v>6.2413541038093356</v>
      </c>
      <c r="DP87" s="53">
        <f t="shared" si="45"/>
        <v>6.2413541038093356</v>
      </c>
      <c r="DQ87" s="53">
        <f t="shared" si="45"/>
        <v>8.6368282069479196</v>
      </c>
      <c r="DR87" s="53">
        <f t="shared" si="45"/>
        <v>8.6368282069479196</v>
      </c>
      <c r="DS87" s="53">
        <f t="shared" si="45"/>
        <v>8.6368282069479196</v>
      </c>
      <c r="DT87" s="53">
        <f t="shared" si="45"/>
        <v>6.312953786990386</v>
      </c>
      <c r="DU87" s="53">
        <f t="shared" si="45"/>
        <v>6.312953786990386</v>
      </c>
      <c r="DV87" s="53">
        <f t="shared" si="45"/>
        <v>6.4576430704410743</v>
      </c>
      <c r="DW87" s="53">
        <f t="shared" si="45"/>
        <v>6.2413541038093356</v>
      </c>
      <c r="DX87" s="53">
        <f t="shared" si="45"/>
        <v>8.6368282069479196</v>
      </c>
      <c r="DY87" s="53">
        <f t="shared" si="45"/>
        <v>6.312953786990386</v>
      </c>
      <c r="DZ87" s="53">
        <f t="shared" si="21"/>
        <v>6.4576430704410743</v>
      </c>
      <c r="EA87" s="53">
        <f t="shared" si="42"/>
        <v>8.6368282069479196</v>
      </c>
      <c r="EB87" s="53">
        <f t="shared" si="42"/>
        <v>8.6368282069479196</v>
      </c>
      <c r="EC87" s="53">
        <f t="shared" si="42"/>
        <v>8.6368282069479196</v>
      </c>
      <c r="ED87" s="53">
        <f t="shared" si="42"/>
        <v>6.312953786990386</v>
      </c>
      <c r="EE87" s="53">
        <f t="shared" si="42"/>
        <v>6.312953786990386</v>
      </c>
      <c r="EF87" s="53">
        <f t="shared" si="42"/>
        <v>6.2413541038093356</v>
      </c>
      <c r="EG87" s="53">
        <f t="shared" si="42"/>
        <v>6.2413541038093356</v>
      </c>
      <c r="EH87" s="53">
        <f t="shared" si="42"/>
        <v>6.2413541038093356</v>
      </c>
      <c r="EI87" s="53">
        <f t="shared" si="42"/>
        <v>6.6023323538917609</v>
      </c>
      <c r="EJ87" s="53">
        <f t="shared" si="42"/>
        <v>6.312953786990386</v>
      </c>
      <c r="EK87" s="53">
        <f t="shared" si="42"/>
        <v>6.312953786990386</v>
      </c>
      <c r="EL87" s="53">
        <f t="shared" si="42"/>
        <v>6.6023323538917609</v>
      </c>
      <c r="EM87" s="53">
        <f t="shared" si="42"/>
        <v>8.6368282069479196</v>
      </c>
      <c r="EN87" s="53">
        <f t="shared" si="42"/>
        <v>6.2413541038093356</v>
      </c>
      <c r="EO87" s="53">
        <f t="shared" si="42"/>
        <v>6.6023323538917609</v>
      </c>
      <c r="EP87" s="53">
        <f t="shared" si="42"/>
        <v>6.2413541038093356</v>
      </c>
      <c r="EQ87" s="53">
        <f t="shared" si="42"/>
        <v>6.6023323538917609</v>
      </c>
      <c r="ER87" s="53">
        <f t="shared" si="42"/>
        <v>6.4576430704410743</v>
      </c>
      <c r="ES87" s="53">
        <f t="shared" si="42"/>
        <v>6.2413541038093356</v>
      </c>
      <c r="ET87" s="53">
        <f t="shared" si="42"/>
        <v>6.2413541038093356</v>
      </c>
      <c r="EU87" s="53">
        <f t="shared" si="42"/>
        <v>6.312953786990386</v>
      </c>
      <c r="EV87" s="53">
        <f t="shared" si="42"/>
        <v>8.6368282069479196</v>
      </c>
      <c r="EW87" s="53">
        <f t="shared" si="42"/>
        <v>6.312953786990386</v>
      </c>
      <c r="EX87" s="53">
        <f t="shared" si="42"/>
        <v>6.312953786990386</v>
      </c>
      <c r="EY87" s="53">
        <f t="shared" si="42"/>
        <v>6.312953786990386</v>
      </c>
      <c r="EZ87" s="53">
        <f t="shared" si="42"/>
        <v>6.4576430704410743</v>
      </c>
      <c r="FA87" s="53">
        <f t="shared" si="42"/>
        <v>6.2413541038093356</v>
      </c>
      <c r="FB87" s="53">
        <f t="shared" si="42"/>
        <v>6.312953786990386</v>
      </c>
      <c r="FC87" s="53">
        <f t="shared" si="42"/>
        <v>8.6368282069479196</v>
      </c>
      <c r="FD87" s="53">
        <f t="shared" si="42"/>
        <v>6.312953786990386</v>
      </c>
      <c r="FE87" s="53">
        <f t="shared" si="42"/>
        <v>8.6368282069479196</v>
      </c>
      <c r="FF87" s="53">
        <f t="shared" si="42"/>
        <v>8.6368282069479196</v>
      </c>
      <c r="FG87" s="53">
        <f t="shared" si="42"/>
        <v>6.2413541038093356</v>
      </c>
      <c r="FH87" s="53">
        <f t="shared" si="42"/>
        <v>6.2413541038093356</v>
      </c>
      <c r="FI87" s="53">
        <f t="shared" si="42"/>
        <v>6.2413541038093356</v>
      </c>
      <c r="FJ87" s="53">
        <f t="shared" si="42"/>
        <v>6.312953786990386</v>
      </c>
      <c r="FK87" s="53">
        <f t="shared" si="42"/>
        <v>6.312953786990386</v>
      </c>
      <c r="FL87" s="53">
        <f t="shared" si="42"/>
        <v>8.6368282069479196</v>
      </c>
      <c r="FM87" s="53">
        <f t="shared" si="42"/>
        <v>6.2413541038093356</v>
      </c>
      <c r="FN87" s="53">
        <f t="shared" si="42"/>
        <v>8.6368282069479196</v>
      </c>
      <c r="FO87" s="53">
        <f t="shared" si="42"/>
        <v>8.6368282069479196</v>
      </c>
      <c r="FP87" s="53">
        <f t="shared" si="42"/>
        <v>6.2413541038093356</v>
      </c>
      <c r="FQ87" s="53">
        <f t="shared" si="42"/>
        <v>6.312953786990386</v>
      </c>
      <c r="FR87" s="53">
        <f t="shared" si="42"/>
        <v>6.312953786990386</v>
      </c>
      <c r="FS87" s="53">
        <f t="shared" si="42"/>
        <v>8.6368282069479196</v>
      </c>
      <c r="FT87" s="53">
        <f t="shared" si="42"/>
        <v>7.4872146344262118</v>
      </c>
      <c r="FU87" s="53">
        <f t="shared" si="42"/>
        <v>8.6368282069479196</v>
      </c>
      <c r="FV87" s="53">
        <f t="shared" si="42"/>
        <v>6.2413541038093356</v>
      </c>
      <c r="FW87" s="53">
        <f t="shared" si="42"/>
        <v>6.2413541038093356</v>
      </c>
      <c r="FX87" s="53">
        <f t="shared" si="42"/>
        <v>8.1986514953974581</v>
      </c>
      <c r="FY87" s="53">
        <f t="shared" si="42"/>
        <v>6.2413541038093356</v>
      </c>
      <c r="FZ87" s="53">
        <f t="shared" si="42"/>
        <v>6.8636475928185243</v>
      </c>
      <c r="GA87" s="53">
        <f t="shared" si="42"/>
        <v>6.2413541038093356</v>
      </c>
      <c r="GB87" s="53">
        <f t="shared" si="42"/>
        <v>8.6368282069479196</v>
      </c>
      <c r="GC87" s="53">
        <f t="shared" si="42"/>
        <v>8.6368282069479196</v>
      </c>
      <c r="GD87" s="53">
        <f t="shared" si="42"/>
        <v>6.312953786990386</v>
      </c>
      <c r="GE87" s="53">
        <f t="shared" si="42"/>
        <v>6.312953786990386</v>
      </c>
      <c r="GF87" s="53">
        <f t="shared" si="42"/>
        <v>6.2413541038093356</v>
      </c>
      <c r="GG87" s="53">
        <f t="shared" si="42"/>
        <v>6.6023323538917609</v>
      </c>
      <c r="GH87" s="53">
        <f t="shared" si="42"/>
        <v>6.3504082575301464</v>
      </c>
      <c r="GI87" s="53">
        <f t="shared" si="42"/>
        <v>6.312953786990386</v>
      </c>
      <c r="GJ87" s="53">
        <f t="shared" si="42"/>
        <v>6.2413541038093356</v>
      </c>
      <c r="GK87" s="53">
        <f t="shared" si="42"/>
        <v>6.2413541038093356</v>
      </c>
      <c r="GL87" s="53">
        <f t="shared" si="42"/>
        <v>6.2413541038093356</v>
      </c>
      <c r="GM87" s="53">
        <f t="shared" si="38"/>
        <v>6.2413541038093356</v>
      </c>
      <c r="GN87" s="53">
        <f t="shared" si="38"/>
        <v>6.312953786990386</v>
      </c>
      <c r="GO87" s="53">
        <f t="shared" si="38"/>
        <v>8.6368282069479196</v>
      </c>
      <c r="GP87" s="53">
        <f t="shared" si="38"/>
        <v>8.6368282069479196</v>
      </c>
      <c r="GQ87" s="53">
        <f t="shared" si="38"/>
        <v>6.2413541038093356</v>
      </c>
      <c r="GR87" s="53">
        <f t="shared" si="38"/>
        <v>6.312953786990386</v>
      </c>
      <c r="GS87" s="53">
        <f t="shared" si="38"/>
        <v>6.312953786990386</v>
      </c>
      <c r="GT87" s="53">
        <f t="shared" si="38"/>
        <v>6.312953786990386</v>
      </c>
      <c r="GU87" s="53">
        <f t="shared" si="38"/>
        <v>6.2413541038093356</v>
      </c>
      <c r="GV87" s="53">
        <f t="shared" si="38"/>
        <v>6.312953786990386</v>
      </c>
      <c r="GW87" s="53">
        <f t="shared" si="38"/>
        <v>6.4576430704410743</v>
      </c>
      <c r="GX87" s="53">
        <f t="shared" si="38"/>
        <v>6.2413541038093356</v>
      </c>
      <c r="GY87" s="53">
        <f t="shared" si="38"/>
        <v>6.312953786990386</v>
      </c>
      <c r="GZ87" s="53">
        <f t="shared" si="38"/>
        <v>6.312953786990386</v>
      </c>
      <c r="HA87" s="53">
        <f t="shared" si="38"/>
        <v>6.312953786990386</v>
      </c>
      <c r="HB87" s="53">
        <f t="shared" si="38"/>
        <v>6.6023323538917609</v>
      </c>
      <c r="HC87" s="53">
        <f t="shared" si="38"/>
        <v>6.312953786990386</v>
      </c>
      <c r="HD87" s="53">
        <f t="shared" si="38"/>
        <v>6.312953786990386</v>
      </c>
      <c r="HE87" s="53">
        <f t="shared" si="38"/>
        <v>6.2413541038093356</v>
      </c>
      <c r="HF87" s="53">
        <f t="shared" si="38"/>
        <v>6.6023323538917609</v>
      </c>
      <c r="HG87" s="53">
        <f t="shared" si="38"/>
        <v>8.6368282069479196</v>
      </c>
      <c r="HH87" s="53">
        <f t="shared" si="38"/>
        <v>6.2413541038093356</v>
      </c>
      <c r="HI87" s="53">
        <f t="shared" si="38"/>
        <v>8.6368282069479196</v>
      </c>
      <c r="HJ87" s="53">
        <f t="shared" si="38"/>
        <v>6.2413541038093356</v>
      </c>
      <c r="HK87" s="53">
        <f t="shared" si="38"/>
        <v>6.4576430704410743</v>
      </c>
      <c r="HL87" s="53">
        <f t="shared" si="38"/>
        <v>6.6613605676249126</v>
      </c>
      <c r="HM87" s="53">
        <f t="shared" si="38"/>
        <v>6.312953786990386</v>
      </c>
      <c r="HN87" s="53">
        <f t="shared" si="38"/>
        <v>6.2413541038093356</v>
      </c>
      <c r="HO87" s="53">
        <f t="shared" si="38"/>
        <v>8.6368282069479196</v>
      </c>
      <c r="HP87" s="53">
        <f t="shared" si="38"/>
        <v>6.312953786990386</v>
      </c>
      <c r="HQ87" s="53">
        <f t="shared" si="38"/>
        <v>6.312953786990386</v>
      </c>
      <c r="HR87" s="53">
        <f t="shared" si="38"/>
        <v>6.6023323538917609</v>
      </c>
      <c r="HS87" s="53">
        <f t="shared" si="38"/>
        <v>6.312953786990386</v>
      </c>
      <c r="HT87" s="53">
        <f t="shared" si="38"/>
        <v>6.4576430704410743</v>
      </c>
      <c r="HU87" s="53">
        <f t="shared" si="38"/>
        <v>6.312953786990386</v>
      </c>
      <c r="HV87" s="53">
        <f t="shared" si="38"/>
        <v>6.312953786990386</v>
      </c>
      <c r="HW87" s="53">
        <f t="shared" si="38"/>
        <v>6.312953786990386</v>
      </c>
      <c r="HX87" s="53">
        <f t="shared" si="38"/>
        <v>8.6368282069479196</v>
      </c>
      <c r="HY87" s="53">
        <f t="shared" si="38"/>
        <v>6.3969055514713196</v>
      </c>
      <c r="HZ87" s="53">
        <f t="shared" si="38"/>
        <v>8.6368282069479196</v>
      </c>
      <c r="IA87" s="53">
        <f t="shared" si="38"/>
        <v>6.2413541038093356</v>
      </c>
      <c r="IB87" s="53">
        <f t="shared" si="38"/>
        <v>6.4576430704410743</v>
      </c>
      <c r="IC87" s="53">
        <f t="shared" si="38"/>
        <v>6.312953786990386</v>
      </c>
      <c r="ID87" s="53">
        <f t="shared" si="38"/>
        <v>6.312953786990386</v>
      </c>
      <c r="IE87" s="53">
        <f t="shared" si="38"/>
        <v>6.312953786990386</v>
      </c>
      <c r="IF87" s="53">
        <f t="shared" si="38"/>
        <v>6.6023323538917609</v>
      </c>
      <c r="IG87" s="53">
        <f t="shared" si="38"/>
        <v>6.2413541038093356</v>
      </c>
      <c r="IH87" s="53">
        <f t="shared" si="38"/>
        <v>8.6368282069479196</v>
      </c>
      <c r="II87" s="53">
        <f t="shared" si="38"/>
        <v>6.2413541038093356</v>
      </c>
      <c r="IJ87" s="53">
        <f t="shared" si="38"/>
        <v>6.2413541038093356</v>
      </c>
      <c r="IK87" s="53">
        <f t="shared" si="38"/>
        <v>6.312953786990386</v>
      </c>
      <c r="IL87" s="53">
        <f t="shared" si="38"/>
        <v>6.312953786990386</v>
      </c>
      <c r="IM87" s="53">
        <f t="shared" si="38"/>
        <v>6.312953786990386</v>
      </c>
      <c r="IN87" s="53">
        <f t="shared" si="38"/>
        <v>8.6368282069479196</v>
      </c>
      <c r="IO87" s="53">
        <f t="shared" si="38"/>
        <v>8.6368282069479196</v>
      </c>
      <c r="IP87" s="53">
        <f t="shared" si="38"/>
        <v>6.6023323538917609</v>
      </c>
      <c r="IQ87" s="53">
        <f t="shared" si="38"/>
        <v>6.6023323538917609</v>
      </c>
      <c r="IR87" s="53">
        <f t="shared" si="38"/>
        <v>6.312953786990386</v>
      </c>
      <c r="IS87" s="53">
        <f t="shared" si="38"/>
        <v>8.6368282069479196</v>
      </c>
      <c r="IT87" s="53">
        <f t="shared" si="38"/>
        <v>6.6023323538917609</v>
      </c>
      <c r="IU87" s="53">
        <f t="shared" si="38"/>
        <v>6.4576430704410743</v>
      </c>
      <c r="IV87" s="53">
        <f t="shared" si="38"/>
        <v>8.6368282069479196</v>
      </c>
      <c r="IW87" s="53">
        <f t="shared" si="38"/>
        <v>8.6368282069479196</v>
      </c>
      <c r="IX87" s="53">
        <f t="shared" si="34"/>
        <v>8.6368282069479196</v>
      </c>
      <c r="IY87" s="53">
        <f t="shared" si="34"/>
        <v>6.312953786990386</v>
      </c>
      <c r="IZ87" s="53">
        <f t="shared" si="34"/>
        <v>6.2413541038093356</v>
      </c>
      <c r="JA87" s="53">
        <f t="shared" si="31"/>
        <v>8.6368282069479196</v>
      </c>
      <c r="JB87" s="53">
        <f t="shared" si="43"/>
        <v>6.2413541038093356</v>
      </c>
      <c r="JC87" s="53">
        <f t="shared" si="43"/>
        <v>6.312953786990386</v>
      </c>
      <c r="JD87" s="53">
        <f t="shared" si="43"/>
        <v>8.6368282069479196</v>
      </c>
      <c r="JE87" s="53">
        <f t="shared" si="43"/>
        <v>8.6368282069479196</v>
      </c>
      <c r="JF87" s="53">
        <f t="shared" si="43"/>
        <v>6.4576430704410743</v>
      </c>
      <c r="JG87" s="53">
        <f t="shared" si="43"/>
        <v>6.2413541038093356</v>
      </c>
      <c r="JH87" s="53">
        <f t="shared" si="43"/>
        <v>6.2413541038093356</v>
      </c>
      <c r="JI87" s="53">
        <f t="shared" si="43"/>
        <v>8.6368282069479196</v>
      </c>
      <c r="JJ87" s="53">
        <f t="shared" si="43"/>
        <v>6.312953786990386</v>
      </c>
      <c r="JK87" s="53">
        <f t="shared" si="43"/>
        <v>6.4576430704410743</v>
      </c>
      <c r="JL87" s="53">
        <f t="shared" si="43"/>
        <v>6.312953786990386</v>
      </c>
      <c r="JM87" s="53">
        <f t="shared" si="43"/>
        <v>6.312953786990386</v>
      </c>
      <c r="JN87" s="53">
        <f t="shared" si="43"/>
        <v>6.2413541038093356</v>
      </c>
      <c r="JO87" s="53">
        <f t="shared" si="43"/>
        <v>6.2413541038093356</v>
      </c>
      <c r="JP87" s="53">
        <f t="shared" si="43"/>
        <v>6.312953786990386</v>
      </c>
      <c r="JQ87" s="53">
        <f t="shared" si="43"/>
        <v>6.312953786990386</v>
      </c>
      <c r="JR87" s="53">
        <f t="shared" si="43"/>
        <v>6.2413541038093356</v>
      </c>
      <c r="JS87" s="53">
        <f t="shared" si="43"/>
        <v>6.312953786990386</v>
      </c>
      <c r="JT87" s="53">
        <f t="shared" si="43"/>
        <v>6.6023323538917609</v>
      </c>
      <c r="JU87" s="53">
        <f t="shared" si="43"/>
        <v>6.312953786990386</v>
      </c>
      <c r="JV87" s="53">
        <f t="shared" si="43"/>
        <v>6.2413541038093356</v>
      </c>
      <c r="JW87" s="53">
        <f t="shared" si="43"/>
        <v>6.6023323538917609</v>
      </c>
      <c r="JX87" s="53">
        <f t="shared" si="43"/>
        <v>6.312953786990386</v>
      </c>
      <c r="JY87" s="53">
        <f t="shared" si="43"/>
        <v>6.312953786990386</v>
      </c>
      <c r="JZ87" s="53">
        <f t="shared" si="43"/>
        <v>6.2413541038093356</v>
      </c>
      <c r="KA87" s="53">
        <f t="shared" si="43"/>
        <v>6.2413541038093356</v>
      </c>
      <c r="KB87" s="53">
        <f t="shared" si="43"/>
        <v>6.312953786990386</v>
      </c>
      <c r="KC87" s="53">
        <f t="shared" si="43"/>
        <v>7.0093673764087576</v>
      </c>
      <c r="KD87" s="53">
        <f t="shared" si="43"/>
        <v>6.9366908070645419</v>
      </c>
      <c r="KE87" s="53">
        <f t="shared" si="43"/>
        <v>6.2413541038093356</v>
      </c>
      <c r="KF87" s="53">
        <f t="shared" si="43"/>
        <v>6.4576430704410743</v>
      </c>
      <c r="KG87" s="53">
        <f t="shared" si="43"/>
        <v>8.6368282069479196</v>
      </c>
      <c r="KH87" s="53">
        <f t="shared" si="43"/>
        <v>6.4576430704410743</v>
      </c>
      <c r="KI87" s="53">
        <f t="shared" si="43"/>
        <v>8.6368282069479196</v>
      </c>
      <c r="KJ87" s="53">
        <f t="shared" si="43"/>
        <v>6.312953786990386</v>
      </c>
      <c r="KK87" s="53">
        <f t="shared" si="43"/>
        <v>7.7965998755956445</v>
      </c>
      <c r="KL87" s="53">
        <f t="shared" si="43"/>
        <v>6.312953786990386</v>
      </c>
      <c r="KM87" s="53">
        <f t="shared" si="43"/>
        <v>6.312953786990386</v>
      </c>
      <c r="KN87" s="53">
        <f t="shared" si="43"/>
        <v>6.312953786990386</v>
      </c>
      <c r="KO87" s="53">
        <f t="shared" si="43"/>
        <v>6.2413541038093356</v>
      </c>
      <c r="KP87" s="53">
        <f t="shared" si="43"/>
        <v>6.312953786990386</v>
      </c>
      <c r="KQ87" s="53">
        <f t="shared" si="43"/>
        <v>7.9716618206839085</v>
      </c>
      <c r="KR87" s="53">
        <f t="shared" si="43"/>
        <v>6.312953786990386</v>
      </c>
      <c r="KS87" s="53">
        <f t="shared" si="43"/>
        <v>8.6368282069479196</v>
      </c>
      <c r="KT87" s="53">
        <f t="shared" si="43"/>
        <v>8.6368282069479196</v>
      </c>
      <c r="KU87" s="53">
        <f t="shared" si="43"/>
        <v>6.6023323538917609</v>
      </c>
      <c r="KV87" s="53">
        <f t="shared" si="43"/>
        <v>6.312953786990386</v>
      </c>
      <c r="KW87" s="53">
        <f t="shared" si="43"/>
        <v>6.2413541038093356</v>
      </c>
      <c r="KX87" s="53">
        <f t="shared" si="43"/>
        <v>6.2413541038093356</v>
      </c>
      <c r="KY87" s="53">
        <f t="shared" si="43"/>
        <v>8.6368282069479196</v>
      </c>
      <c r="KZ87" s="53">
        <f t="shared" si="43"/>
        <v>7.0971643614887352</v>
      </c>
      <c r="LA87" s="53">
        <f t="shared" si="43"/>
        <v>8.6368282069479196</v>
      </c>
      <c r="LB87" s="53">
        <f t="shared" si="43"/>
        <v>6.312953786990386</v>
      </c>
      <c r="LC87" s="53">
        <f t="shared" si="43"/>
        <v>7.6905309893162146</v>
      </c>
      <c r="LD87" s="53">
        <f t="shared" si="43"/>
        <v>6.312953786990386</v>
      </c>
      <c r="LE87" s="53">
        <f t="shared" si="43"/>
        <v>6.312953786990386</v>
      </c>
      <c r="LF87" s="53">
        <f t="shared" si="43"/>
        <v>8.6368282069479196</v>
      </c>
      <c r="LG87" s="53">
        <f t="shared" si="43"/>
        <v>8.6368282069479196</v>
      </c>
      <c r="LH87" s="53">
        <f t="shared" si="43"/>
        <v>8.6368282069479196</v>
      </c>
      <c r="LI87" s="53">
        <f t="shared" si="43"/>
        <v>7.2189870400037002</v>
      </c>
      <c r="LJ87" s="53">
        <f t="shared" si="43"/>
        <v>6.6023323538917609</v>
      </c>
      <c r="LK87" s="53">
        <f t="shared" si="43"/>
        <v>6.4576430704410743</v>
      </c>
      <c r="LL87" s="53">
        <f t="shared" si="43"/>
        <v>8.6368282069479196</v>
      </c>
      <c r="LM87" s="53">
        <f t="shared" si="43"/>
        <v>6.2413541038093356</v>
      </c>
      <c r="LN87" s="53">
        <f t="shared" si="39"/>
        <v>6.2413541038093356</v>
      </c>
      <c r="LO87" s="53">
        <f t="shared" si="39"/>
        <v>6.2413541038093356</v>
      </c>
      <c r="LP87" s="53">
        <f t="shared" ref="LP87:OA95" si="48">IF(LP$68=1,LP17,LP50)</f>
        <v>6.2413541038093356</v>
      </c>
      <c r="LQ87" s="53">
        <f t="shared" si="48"/>
        <v>8.6368282069479196</v>
      </c>
      <c r="LR87" s="53">
        <f t="shared" si="48"/>
        <v>6.312953786990386</v>
      </c>
      <c r="LS87" s="53">
        <f t="shared" si="48"/>
        <v>7.7696801406570142</v>
      </c>
      <c r="LT87" s="53">
        <f t="shared" si="48"/>
        <v>7.3291868769710558</v>
      </c>
      <c r="LU87" s="53">
        <f t="shared" si="48"/>
        <v>6.312953786990386</v>
      </c>
      <c r="LV87" s="53">
        <f t="shared" si="48"/>
        <v>6.6023323538917609</v>
      </c>
      <c r="LW87" s="53">
        <f t="shared" si="48"/>
        <v>6.2413541038093356</v>
      </c>
      <c r="LX87" s="53">
        <f t="shared" si="48"/>
        <v>6.312953786990386</v>
      </c>
      <c r="LY87" s="53">
        <f t="shared" si="48"/>
        <v>6.6023323538917609</v>
      </c>
      <c r="LZ87" s="53">
        <f t="shared" si="48"/>
        <v>8.4467577138728682</v>
      </c>
      <c r="MA87" s="53">
        <f t="shared" si="48"/>
        <v>6.312953786990386</v>
      </c>
      <c r="MB87" s="53">
        <f t="shared" si="48"/>
        <v>6.312953786990386</v>
      </c>
      <c r="MC87" s="53">
        <f t="shared" si="48"/>
        <v>6.2413541038093356</v>
      </c>
      <c r="MD87" s="53">
        <f t="shared" si="48"/>
        <v>6.6023323538917609</v>
      </c>
      <c r="ME87" s="53">
        <f t="shared" si="48"/>
        <v>6.2413541038093356</v>
      </c>
      <c r="MF87" s="53">
        <f t="shared" si="48"/>
        <v>6.312953786990386</v>
      </c>
      <c r="MG87" s="53">
        <f t="shared" si="48"/>
        <v>8.6368282069479196</v>
      </c>
      <c r="MH87" s="53">
        <f t="shared" si="48"/>
        <v>6.6023323538917609</v>
      </c>
      <c r="MI87" s="53">
        <f t="shared" si="48"/>
        <v>8.6368282069479196</v>
      </c>
      <c r="MJ87" s="53">
        <f t="shared" si="48"/>
        <v>6.2413541038093356</v>
      </c>
      <c r="MK87" s="53">
        <f t="shared" si="48"/>
        <v>6.2413541038093356</v>
      </c>
      <c r="ML87" s="53">
        <f t="shared" si="48"/>
        <v>6.312953786990386</v>
      </c>
      <c r="MM87" s="53">
        <f t="shared" si="48"/>
        <v>8.6368282069479196</v>
      </c>
      <c r="MN87" s="53">
        <f t="shared" si="48"/>
        <v>6.4576430704410743</v>
      </c>
      <c r="MO87" s="53">
        <f t="shared" si="48"/>
        <v>6.312953786990386</v>
      </c>
      <c r="MP87" s="53">
        <f t="shared" si="48"/>
        <v>8.6368282069479196</v>
      </c>
      <c r="MQ87" s="53">
        <f t="shared" si="48"/>
        <v>8.6368282069479196</v>
      </c>
      <c r="MR87" s="53">
        <f t="shared" si="48"/>
        <v>8.6368282069479196</v>
      </c>
      <c r="MS87" s="53">
        <f t="shared" si="48"/>
        <v>6.312953786990386</v>
      </c>
      <c r="MT87" s="53">
        <f t="shared" si="48"/>
        <v>8.6368282069479196</v>
      </c>
      <c r="MU87" s="53">
        <f t="shared" si="48"/>
        <v>8.6368282069479196</v>
      </c>
      <c r="MV87" s="53">
        <f t="shared" si="48"/>
        <v>6.4576430704410743</v>
      </c>
      <c r="MW87" s="53">
        <f t="shared" si="48"/>
        <v>6.6023323538917609</v>
      </c>
      <c r="MX87" s="53">
        <f t="shared" si="48"/>
        <v>6.312953786990386</v>
      </c>
      <c r="MY87" s="53">
        <f t="shared" si="48"/>
        <v>6.2413541038093356</v>
      </c>
      <c r="MZ87" s="53">
        <f t="shared" si="48"/>
        <v>6.6023323538917609</v>
      </c>
      <c r="NA87" s="53">
        <f t="shared" si="48"/>
        <v>6.2413541038093356</v>
      </c>
      <c r="NB87" s="53">
        <f t="shared" si="48"/>
        <v>6.312953786990386</v>
      </c>
      <c r="NC87" s="53">
        <f t="shared" si="48"/>
        <v>8.6368282069479196</v>
      </c>
      <c r="ND87" s="53">
        <f t="shared" si="48"/>
        <v>6.2413541038093356</v>
      </c>
      <c r="NE87" s="53">
        <f t="shared" si="48"/>
        <v>6.6210823180180407</v>
      </c>
      <c r="NF87" s="53">
        <f t="shared" si="48"/>
        <v>6.312953786990386</v>
      </c>
      <c r="NG87" s="53">
        <f t="shared" si="48"/>
        <v>6.312953786990386</v>
      </c>
      <c r="NH87" s="53">
        <f t="shared" si="48"/>
        <v>6.312953786990386</v>
      </c>
      <c r="NI87" s="53">
        <f t="shared" si="48"/>
        <v>6.2413541038093356</v>
      </c>
      <c r="NJ87" s="53">
        <f t="shared" si="48"/>
        <v>8.6368282069479196</v>
      </c>
      <c r="NK87" s="53">
        <f t="shared" si="48"/>
        <v>6.2413541038093356</v>
      </c>
      <c r="NL87" s="53">
        <f t="shared" si="48"/>
        <v>8.0240095659452351</v>
      </c>
      <c r="NM87" s="53">
        <f t="shared" si="48"/>
        <v>6.312953786990386</v>
      </c>
      <c r="NN87" s="53">
        <f t="shared" si="48"/>
        <v>6.312953786990386</v>
      </c>
      <c r="NO87" s="53">
        <f t="shared" si="48"/>
        <v>6.312953786990386</v>
      </c>
      <c r="NP87" s="53">
        <f t="shared" si="48"/>
        <v>8.6368282069479196</v>
      </c>
      <c r="NQ87" s="53">
        <f t="shared" si="48"/>
        <v>6.4576430704410743</v>
      </c>
      <c r="NR87" s="53">
        <f t="shared" si="48"/>
        <v>6.4576430704410743</v>
      </c>
      <c r="NS87" s="53">
        <f t="shared" si="48"/>
        <v>6.312953786990386</v>
      </c>
      <c r="NT87" s="53">
        <f t="shared" si="48"/>
        <v>6.312953786990386</v>
      </c>
      <c r="NU87" s="53">
        <f t="shared" si="48"/>
        <v>6.312953786990386</v>
      </c>
      <c r="NV87" s="53">
        <f t="shared" si="48"/>
        <v>6.6023323538917609</v>
      </c>
      <c r="NW87" s="53">
        <f t="shared" si="48"/>
        <v>8.6368282069479196</v>
      </c>
      <c r="NX87" s="53">
        <f t="shared" si="48"/>
        <v>6.312953786990386</v>
      </c>
      <c r="NY87" s="53">
        <f t="shared" si="48"/>
        <v>6.2413541038093356</v>
      </c>
      <c r="NZ87" s="53">
        <f t="shared" si="48"/>
        <v>6.4576430704410743</v>
      </c>
      <c r="OA87" s="53">
        <f t="shared" si="48"/>
        <v>6.2413541038093356</v>
      </c>
      <c r="OB87" s="53">
        <f t="shared" si="46"/>
        <v>6.2413541038093356</v>
      </c>
      <c r="OC87" s="53">
        <f t="shared" si="46"/>
        <v>6.312953786990386</v>
      </c>
      <c r="OD87" s="53">
        <f t="shared" si="46"/>
        <v>8.3775019364463628</v>
      </c>
      <c r="OE87" s="53">
        <f t="shared" si="46"/>
        <v>6.2413541038093356</v>
      </c>
      <c r="OF87" s="53">
        <f t="shared" si="46"/>
        <v>8.6368282069479196</v>
      </c>
      <c r="OG87" s="53">
        <f t="shared" si="44"/>
        <v>6.312953786990386</v>
      </c>
      <c r="OH87" s="53">
        <f t="shared" si="44"/>
        <v>8.6368282069479196</v>
      </c>
      <c r="OI87" s="53">
        <f t="shared" si="44"/>
        <v>6.312953786990386</v>
      </c>
      <c r="OJ87" s="53">
        <f t="shared" si="44"/>
        <v>6.4576430704410743</v>
      </c>
      <c r="OK87" s="53">
        <f t="shared" si="44"/>
        <v>8.6368282069479196</v>
      </c>
      <c r="OL87" s="53">
        <f t="shared" si="44"/>
        <v>6.312953786990386</v>
      </c>
      <c r="OM87" s="53">
        <f t="shared" si="44"/>
        <v>8.6368282069479196</v>
      </c>
      <c r="ON87" s="53">
        <f t="shared" si="44"/>
        <v>8.6368282069479196</v>
      </c>
      <c r="OO87" s="53">
        <f t="shared" si="44"/>
        <v>7.3624838327304074</v>
      </c>
      <c r="OP87" s="53">
        <f t="shared" si="44"/>
        <v>6.2413541038093356</v>
      </c>
      <c r="OQ87" s="53">
        <f t="shared" si="44"/>
        <v>6.312953786990386</v>
      </c>
      <c r="OR87" s="53">
        <f t="shared" si="44"/>
        <v>6.2413541038093356</v>
      </c>
      <c r="OS87" s="53">
        <f t="shared" si="44"/>
        <v>6.312953786990386</v>
      </c>
      <c r="OT87" s="53">
        <f t="shared" si="44"/>
        <v>6.312953786990386</v>
      </c>
      <c r="OU87" s="53">
        <f t="shared" si="44"/>
        <v>8.6368282069479196</v>
      </c>
      <c r="OV87" s="53">
        <f t="shared" si="44"/>
        <v>6.6023323538917609</v>
      </c>
      <c r="OW87" s="53">
        <f t="shared" si="44"/>
        <v>6.2413541038093356</v>
      </c>
      <c r="OX87" s="53">
        <f t="shared" si="44"/>
        <v>6.4576430704410743</v>
      </c>
      <c r="OY87" s="53">
        <f t="shared" si="44"/>
        <v>6.2413541038093356</v>
      </c>
      <c r="OZ87" s="53">
        <f t="shared" si="44"/>
        <v>6.6023323538917609</v>
      </c>
      <c r="PA87" s="53">
        <f t="shared" si="44"/>
        <v>8.6368282069479196</v>
      </c>
      <c r="PB87" s="53">
        <f t="shared" si="44"/>
        <v>6.312953786990386</v>
      </c>
      <c r="PC87" s="53">
        <f t="shared" si="44"/>
        <v>6.312953786990386</v>
      </c>
      <c r="PD87" s="53">
        <f t="shared" si="44"/>
        <v>8.6368282069479196</v>
      </c>
      <c r="PE87" s="53">
        <f t="shared" si="44"/>
        <v>8.6368282069479196</v>
      </c>
      <c r="PF87" s="53">
        <f t="shared" si="44"/>
        <v>6.312953786990386</v>
      </c>
      <c r="PG87" s="53">
        <f t="shared" si="44"/>
        <v>6.2413541038093356</v>
      </c>
      <c r="PH87" s="53">
        <f t="shared" si="44"/>
        <v>6.2413541038093356</v>
      </c>
      <c r="PI87" s="53">
        <f t="shared" si="44"/>
        <v>6.2413541038093356</v>
      </c>
      <c r="PJ87" s="53">
        <f t="shared" si="44"/>
        <v>8.6368282069479196</v>
      </c>
      <c r="PK87" s="53">
        <f t="shared" si="44"/>
        <v>6.4576430704410743</v>
      </c>
      <c r="PL87" s="53">
        <f t="shared" si="44"/>
        <v>6.6023323538917609</v>
      </c>
      <c r="PM87" s="53">
        <f t="shared" si="44"/>
        <v>6.312953786990386</v>
      </c>
      <c r="PN87" s="53">
        <f t="shared" si="44"/>
        <v>6.4576430704410743</v>
      </c>
      <c r="PO87" s="53">
        <f t="shared" si="44"/>
        <v>8.6368282069479196</v>
      </c>
      <c r="PP87" s="53">
        <f t="shared" si="44"/>
        <v>6.312953786990386</v>
      </c>
      <c r="PQ87" s="53">
        <f t="shared" si="44"/>
        <v>7.7840477898128437</v>
      </c>
      <c r="PR87" s="53">
        <f t="shared" si="44"/>
        <v>8.6368282069479196</v>
      </c>
      <c r="PS87" s="53">
        <f t="shared" si="44"/>
        <v>8.6368282069479196</v>
      </c>
      <c r="PT87" s="53">
        <f t="shared" si="44"/>
        <v>8.6368282069479196</v>
      </c>
      <c r="PU87" s="53">
        <f t="shared" si="44"/>
        <v>6.2413541038093356</v>
      </c>
      <c r="PV87" s="53">
        <f t="shared" si="44"/>
        <v>6.2413541038093356</v>
      </c>
      <c r="PW87" s="53">
        <f t="shared" si="44"/>
        <v>6.6023323538917609</v>
      </c>
      <c r="PX87" s="53">
        <f t="shared" si="44"/>
        <v>6.312953786990386</v>
      </c>
      <c r="PY87" s="53">
        <f t="shared" si="44"/>
        <v>6.2413541038093356</v>
      </c>
      <c r="PZ87" s="53">
        <f t="shared" si="44"/>
        <v>6.6023323538917609</v>
      </c>
      <c r="QA87" s="53">
        <f t="shared" si="44"/>
        <v>8.6368282069479196</v>
      </c>
      <c r="QB87" s="53">
        <f t="shared" si="44"/>
        <v>6.312953786990386</v>
      </c>
      <c r="QC87" s="53">
        <f t="shared" si="44"/>
        <v>6.2413541038093356</v>
      </c>
      <c r="QD87" s="53">
        <f t="shared" si="44"/>
        <v>6.6023323538917609</v>
      </c>
      <c r="QE87" s="53">
        <f t="shared" si="44"/>
        <v>8.6368282069479196</v>
      </c>
      <c r="QF87" s="53">
        <f t="shared" si="44"/>
        <v>6.6023323538917609</v>
      </c>
      <c r="QG87" s="53">
        <f t="shared" si="44"/>
        <v>6.2413541038093356</v>
      </c>
      <c r="QH87" s="53">
        <f t="shared" si="44"/>
        <v>6.312953786990386</v>
      </c>
      <c r="QI87" s="53">
        <f t="shared" si="44"/>
        <v>6.2413541038093356</v>
      </c>
      <c r="QJ87" s="53">
        <f t="shared" si="44"/>
        <v>6.6023323538917609</v>
      </c>
      <c r="QK87" s="53">
        <f t="shared" si="44"/>
        <v>8.6368282069479196</v>
      </c>
      <c r="QL87" s="53">
        <f t="shared" si="40"/>
        <v>6.2413541038093356</v>
      </c>
      <c r="QM87" s="53">
        <f t="shared" si="40"/>
        <v>6.4576430704410743</v>
      </c>
      <c r="QN87" s="53">
        <f t="shared" si="41"/>
        <v>8.6368282069479196</v>
      </c>
      <c r="QO87" s="53">
        <f t="shared" si="41"/>
        <v>6.2413541038093356</v>
      </c>
      <c r="QP87" s="53">
        <f t="shared" si="41"/>
        <v>6.312953786990386</v>
      </c>
      <c r="QQ87" s="53">
        <f t="shared" si="41"/>
        <v>6.312953786990386</v>
      </c>
      <c r="QR87" s="53">
        <f t="shared" si="41"/>
        <v>6.312953786990386</v>
      </c>
      <c r="QS87" s="53">
        <f t="shared" si="41"/>
        <v>6.4576430704410743</v>
      </c>
      <c r="QT87" s="53">
        <f t="shared" si="41"/>
        <v>8.6368282069479196</v>
      </c>
      <c r="QU87" s="53">
        <f t="shared" si="41"/>
        <v>6.312953786990386</v>
      </c>
      <c r="QV87" s="53">
        <f t="shared" si="41"/>
        <v>6.4576430704410743</v>
      </c>
      <c r="QW87" s="53">
        <f t="shared" si="41"/>
        <v>6.2413541038093356</v>
      </c>
      <c r="QX87" s="53">
        <f t="shared" si="41"/>
        <v>6.2413541038093356</v>
      </c>
      <c r="QY87" s="53">
        <f t="shared" si="41"/>
        <v>6.4576430704410743</v>
      </c>
      <c r="QZ87" s="53">
        <f t="shared" si="41"/>
        <v>6.6023323538917609</v>
      </c>
      <c r="RA87" s="53">
        <f t="shared" si="41"/>
        <v>6.312953786990386</v>
      </c>
      <c r="RB87" s="53">
        <f t="shared" si="41"/>
        <v>8.6368282069479196</v>
      </c>
      <c r="RC87" s="53">
        <f t="shared" si="41"/>
        <v>6.4576430704410743</v>
      </c>
      <c r="RD87" s="53">
        <f t="shared" si="41"/>
        <v>8.6368282069479196</v>
      </c>
      <c r="RE87" s="53">
        <f t="shared" si="41"/>
        <v>6.312953786990386</v>
      </c>
      <c r="RF87" s="53">
        <f t="shared" si="41"/>
        <v>8.6368282069479196</v>
      </c>
      <c r="RG87" s="53">
        <f t="shared" si="41"/>
        <v>6.4576430704410743</v>
      </c>
      <c r="RH87" s="53">
        <f t="shared" si="41"/>
        <v>8.6368282069479196</v>
      </c>
      <c r="RI87" s="53">
        <f t="shared" si="41"/>
        <v>6.312953786990386</v>
      </c>
      <c r="RJ87" s="53">
        <f t="shared" si="41"/>
        <v>6.312953786990386</v>
      </c>
      <c r="RK87" s="53">
        <f t="shared" si="41"/>
        <v>6.6023323538917609</v>
      </c>
      <c r="RL87" s="53">
        <f t="shared" si="41"/>
        <v>8.6368282069479196</v>
      </c>
      <c r="RM87" s="53">
        <f t="shared" si="41"/>
        <v>6.4576430704410743</v>
      </c>
      <c r="RN87" s="53">
        <f t="shared" si="41"/>
        <v>6.312953786990386</v>
      </c>
      <c r="RO87" s="53">
        <f t="shared" si="41"/>
        <v>6.2413541038093356</v>
      </c>
      <c r="RP87" s="53">
        <f t="shared" si="41"/>
        <v>8.6368282069479196</v>
      </c>
      <c r="RQ87" s="53">
        <f t="shared" si="41"/>
        <v>8.6368282069479196</v>
      </c>
      <c r="RR87" s="53">
        <f t="shared" si="41"/>
        <v>8.6368282069479196</v>
      </c>
      <c r="RS87" s="53">
        <f t="shared" si="41"/>
        <v>6.4576430704410743</v>
      </c>
      <c r="RT87" s="53">
        <f t="shared" si="41"/>
        <v>6.312953786990386</v>
      </c>
      <c r="RU87" s="53">
        <f t="shared" si="41"/>
        <v>6.6023323538917609</v>
      </c>
      <c r="RV87" s="53">
        <f t="shared" si="41"/>
        <v>6.312953786990386</v>
      </c>
      <c r="RW87" s="53">
        <f t="shared" si="41"/>
        <v>8.6368282069479196</v>
      </c>
      <c r="RX87" s="53">
        <f t="shared" si="41"/>
        <v>6.312953786990386</v>
      </c>
      <c r="RY87" s="53">
        <f t="shared" si="41"/>
        <v>6.2413541038093356</v>
      </c>
      <c r="RZ87" s="53">
        <f t="shared" si="41"/>
        <v>6.2413541038093356</v>
      </c>
      <c r="SA87" s="53">
        <f t="shared" si="41"/>
        <v>7.9986596004184056</v>
      </c>
      <c r="SB87" s="53">
        <f t="shared" si="41"/>
        <v>7.007650826005011</v>
      </c>
      <c r="SC87" s="53">
        <f t="shared" si="41"/>
        <v>6.4576430704410743</v>
      </c>
      <c r="SD87" s="53">
        <f t="shared" si="41"/>
        <v>7.0787555810008502</v>
      </c>
      <c r="SE87" s="53">
        <f t="shared" si="41"/>
        <v>6.312953786990386</v>
      </c>
      <c r="SF87" s="53">
        <f t="shared" si="41"/>
        <v>6.2413541038093356</v>
      </c>
      <c r="SG87" s="53">
        <f t="shared" si="41"/>
        <v>8.6368282069479196</v>
      </c>
    </row>
    <row r="88" spans="1:501" x14ac:dyDescent="0.35">
      <c r="A88" s="158">
        <v>2037</v>
      </c>
      <c r="B88" s="53">
        <f t="shared" si="8"/>
        <v>9.0686696172953152</v>
      </c>
      <c r="C88" s="53">
        <f t="shared" si="47"/>
        <v>6.3287559215813358</v>
      </c>
      <c r="D88" s="53">
        <f t="shared" si="47"/>
        <v>6.5911251478821242</v>
      </c>
      <c r="E88" s="53">
        <f t="shared" si="47"/>
        <v>6.4013582625763545</v>
      </c>
      <c r="F88" s="53">
        <f t="shared" si="47"/>
        <v>6.5911251478821242</v>
      </c>
      <c r="G88" s="53">
        <f t="shared" si="47"/>
        <v>9.0686696172953152</v>
      </c>
      <c r="H88" s="53">
        <f t="shared" si="47"/>
        <v>6.4013582625763545</v>
      </c>
      <c r="I88" s="53">
        <f t="shared" si="47"/>
        <v>9.0686696172953152</v>
      </c>
      <c r="J88" s="53">
        <f t="shared" si="47"/>
        <v>6.4013582625763545</v>
      </c>
      <c r="K88" s="53">
        <f t="shared" si="47"/>
        <v>9.0686696172953152</v>
      </c>
      <c r="L88" s="53">
        <f t="shared" si="47"/>
        <v>6.3287559215813358</v>
      </c>
      <c r="M88" s="53">
        <f t="shared" si="47"/>
        <v>6.3287559215813358</v>
      </c>
      <c r="N88" s="53">
        <f t="shared" si="47"/>
        <v>6.3287559215813358</v>
      </c>
      <c r="O88" s="53">
        <f t="shared" si="47"/>
        <v>6.4013582625763545</v>
      </c>
      <c r="P88" s="53">
        <f t="shared" si="47"/>
        <v>6.4013582625763545</v>
      </c>
      <c r="Q88" s="53">
        <f t="shared" si="47"/>
        <v>9.0686696172953152</v>
      </c>
      <c r="R88" s="53">
        <f t="shared" si="47"/>
        <v>6.4013582625763545</v>
      </c>
      <c r="S88" s="53">
        <f t="shared" si="47"/>
        <v>9.0309859909169496</v>
      </c>
      <c r="T88" s="53">
        <f t="shared" si="47"/>
        <v>9.0686696172953152</v>
      </c>
      <c r="U88" s="53">
        <f t="shared" si="47"/>
        <v>6.3819277230381548</v>
      </c>
      <c r="V88" s="53">
        <f t="shared" si="47"/>
        <v>6.4013582625763545</v>
      </c>
      <c r="W88" s="53">
        <f t="shared" si="47"/>
        <v>6.4013582625763545</v>
      </c>
      <c r="X88" s="53">
        <f t="shared" si="47"/>
        <v>6.4013582625763545</v>
      </c>
      <c r="Y88" s="53">
        <f t="shared" si="47"/>
        <v>6.4013582625763545</v>
      </c>
      <c r="Z88" s="53">
        <f t="shared" si="47"/>
        <v>9.0686696172953152</v>
      </c>
      <c r="AA88" s="53">
        <f t="shared" si="47"/>
        <v>6.4013582625763545</v>
      </c>
      <c r="AB88" s="53">
        <f t="shared" si="47"/>
        <v>6.4013582625763545</v>
      </c>
      <c r="AC88" s="53">
        <f t="shared" si="47"/>
        <v>6.4013582625763545</v>
      </c>
      <c r="AD88" s="53">
        <f t="shared" si="47"/>
        <v>6.3287559215813358</v>
      </c>
      <c r="AE88" s="53">
        <f t="shared" si="47"/>
        <v>6.7808920331878957</v>
      </c>
      <c r="AF88" s="53">
        <f t="shared" si="47"/>
        <v>6.5911251478821242</v>
      </c>
      <c r="AG88" s="53">
        <f t="shared" si="47"/>
        <v>6.4013582625763545</v>
      </c>
      <c r="AH88" s="53">
        <f t="shared" si="47"/>
        <v>9.0686696172953152</v>
      </c>
      <c r="AI88" s="53">
        <f t="shared" si="47"/>
        <v>9.0686696172953152</v>
      </c>
      <c r="AJ88" s="53">
        <f t="shared" si="47"/>
        <v>6.4013582625763545</v>
      </c>
      <c r="AK88" s="53">
        <f t="shared" si="47"/>
        <v>6.3287559215813358</v>
      </c>
      <c r="AL88" s="53">
        <f t="shared" si="47"/>
        <v>9.0686696172953152</v>
      </c>
      <c r="AM88" s="53">
        <f t="shared" si="47"/>
        <v>6.3287559215813358</v>
      </c>
      <c r="AN88" s="53">
        <f t="shared" si="47"/>
        <v>6.3287559215813358</v>
      </c>
      <c r="AO88" s="53">
        <f t="shared" si="47"/>
        <v>6.3287559215813358</v>
      </c>
      <c r="AP88" s="53">
        <f t="shared" si="47"/>
        <v>9.0686696172953152</v>
      </c>
      <c r="AQ88" s="53">
        <f t="shared" si="47"/>
        <v>6.4013582625763545</v>
      </c>
      <c r="AR88" s="53">
        <f t="shared" si="47"/>
        <v>6.3287559215813358</v>
      </c>
      <c r="AS88" s="53">
        <f t="shared" si="47"/>
        <v>6.3287559215813358</v>
      </c>
      <c r="AT88" s="53">
        <f t="shared" si="47"/>
        <v>9.0686696172953152</v>
      </c>
      <c r="AU88" s="53">
        <f t="shared" si="47"/>
        <v>6.8487383897464875</v>
      </c>
      <c r="AV88" s="53">
        <f t="shared" si="47"/>
        <v>9.0686696172953152</v>
      </c>
      <c r="AW88" s="53">
        <f t="shared" si="47"/>
        <v>6.4013582625763545</v>
      </c>
      <c r="AX88" s="53">
        <f t="shared" si="47"/>
        <v>6.4013582625763545</v>
      </c>
      <c r="AY88" s="53">
        <f t="shared" si="47"/>
        <v>6.4013582625763545</v>
      </c>
      <c r="AZ88" s="53">
        <f t="shared" si="47"/>
        <v>6.3287559215813358</v>
      </c>
      <c r="BA88" s="53">
        <f t="shared" si="47"/>
        <v>9.0686696172953152</v>
      </c>
      <c r="BB88" s="53">
        <f t="shared" si="47"/>
        <v>7.8265218155176255</v>
      </c>
      <c r="BC88" s="53">
        <f t="shared" si="47"/>
        <v>6.4013582625763545</v>
      </c>
      <c r="BD88" s="53">
        <f t="shared" si="47"/>
        <v>6.4013582625763545</v>
      </c>
      <c r="BE88" s="53">
        <f t="shared" si="47"/>
        <v>9.0686696172953152</v>
      </c>
      <c r="BF88" s="53">
        <f t="shared" si="47"/>
        <v>6.3287559215813358</v>
      </c>
      <c r="BG88" s="53">
        <f t="shared" si="47"/>
        <v>6.4013582625763545</v>
      </c>
      <c r="BH88" s="53">
        <f t="shared" si="47"/>
        <v>9.0686696172953152</v>
      </c>
      <c r="BI88" s="53">
        <f t="shared" si="47"/>
        <v>6.7808920331878957</v>
      </c>
      <c r="BJ88" s="53">
        <f t="shared" si="47"/>
        <v>9.0686696172953152</v>
      </c>
      <c r="BK88" s="53">
        <f t="shared" si="47"/>
        <v>6.3287559215813358</v>
      </c>
      <c r="BL88" s="53">
        <f t="shared" si="47"/>
        <v>6.3287559215813358</v>
      </c>
      <c r="BM88" s="53">
        <f t="shared" si="47"/>
        <v>6.7808920331878957</v>
      </c>
      <c r="BN88" s="53">
        <f t="shared" si="47"/>
        <v>9.0686696172953152</v>
      </c>
      <c r="BO88" s="53">
        <f t="shared" si="45"/>
        <v>6.4013582625763545</v>
      </c>
      <c r="BP88" s="53">
        <f t="shared" si="45"/>
        <v>6.5911251478821242</v>
      </c>
      <c r="BQ88" s="53">
        <f t="shared" si="45"/>
        <v>6.4013582625763545</v>
      </c>
      <c r="BR88" s="53">
        <f t="shared" si="45"/>
        <v>9.0686696172953152</v>
      </c>
      <c r="BS88" s="53">
        <f t="shared" si="45"/>
        <v>9.0686696172953152</v>
      </c>
      <c r="BT88" s="53">
        <f t="shared" si="45"/>
        <v>6.3287559215813358</v>
      </c>
      <c r="BU88" s="53">
        <f t="shared" si="45"/>
        <v>6.7808920331878957</v>
      </c>
      <c r="BV88" s="53">
        <f t="shared" si="45"/>
        <v>9.0686696172953152</v>
      </c>
      <c r="BW88" s="53">
        <f t="shared" si="45"/>
        <v>6.4013582625763545</v>
      </c>
      <c r="BX88" s="53">
        <f t="shared" si="45"/>
        <v>6.3287559215813358</v>
      </c>
      <c r="BY88" s="53">
        <f t="shared" si="45"/>
        <v>6.3287559215813358</v>
      </c>
      <c r="BZ88" s="53">
        <f t="shared" si="45"/>
        <v>9.0686696172953152</v>
      </c>
      <c r="CA88" s="53">
        <f t="shared" si="45"/>
        <v>6.7808920331878957</v>
      </c>
      <c r="CB88" s="53">
        <f t="shared" si="45"/>
        <v>9.0686696172953152</v>
      </c>
      <c r="CC88" s="53">
        <f t="shared" si="45"/>
        <v>6.4013582625763545</v>
      </c>
      <c r="CD88" s="53">
        <f t="shared" si="45"/>
        <v>6.4013582625763545</v>
      </c>
      <c r="CE88" s="53">
        <f t="shared" si="45"/>
        <v>6.5911251478821242</v>
      </c>
      <c r="CF88" s="53">
        <f t="shared" si="45"/>
        <v>6.4013582625763545</v>
      </c>
      <c r="CG88" s="53">
        <f t="shared" si="45"/>
        <v>6.3287559215813358</v>
      </c>
      <c r="CH88" s="53">
        <f t="shared" si="45"/>
        <v>6.3287559215813358</v>
      </c>
      <c r="CI88" s="53">
        <f t="shared" si="45"/>
        <v>6.4013582625763545</v>
      </c>
      <c r="CJ88" s="53">
        <f t="shared" si="45"/>
        <v>9.0686696172953152</v>
      </c>
      <c r="CK88" s="53">
        <f t="shared" si="45"/>
        <v>6.4013582625763545</v>
      </c>
      <c r="CL88" s="53">
        <f t="shared" si="45"/>
        <v>6.4013582625763545</v>
      </c>
      <c r="CM88" s="53">
        <f t="shared" si="45"/>
        <v>6.4013582625763545</v>
      </c>
      <c r="CN88" s="53">
        <f t="shared" si="45"/>
        <v>6.3287559215813358</v>
      </c>
      <c r="CO88" s="53">
        <f t="shared" si="45"/>
        <v>6.4013582625763545</v>
      </c>
      <c r="CP88" s="53">
        <f t="shared" si="45"/>
        <v>6.5911251478821242</v>
      </c>
      <c r="CQ88" s="53">
        <f t="shared" si="45"/>
        <v>6.3287559215813358</v>
      </c>
      <c r="CR88" s="53">
        <f t="shared" si="45"/>
        <v>6.4013582625763545</v>
      </c>
      <c r="CS88" s="53">
        <f t="shared" si="45"/>
        <v>6.5911251478821242</v>
      </c>
      <c r="CT88" s="53">
        <f t="shared" si="45"/>
        <v>6.3287559215813358</v>
      </c>
      <c r="CU88" s="53">
        <f t="shared" si="45"/>
        <v>6.4013582625763545</v>
      </c>
      <c r="CV88" s="53">
        <f t="shared" si="45"/>
        <v>6.4013582625763545</v>
      </c>
      <c r="CW88" s="53">
        <f t="shared" si="45"/>
        <v>6.3693357174695064</v>
      </c>
      <c r="CX88" s="53">
        <f t="shared" si="45"/>
        <v>6.3287559215813358</v>
      </c>
      <c r="CY88" s="53">
        <f t="shared" si="45"/>
        <v>6.4013582625763545</v>
      </c>
      <c r="CZ88" s="53">
        <f t="shared" si="45"/>
        <v>6.3287559215813358</v>
      </c>
      <c r="DA88" s="53">
        <f t="shared" si="45"/>
        <v>6.4013582625763545</v>
      </c>
      <c r="DB88" s="53">
        <f t="shared" si="45"/>
        <v>6.4013582625763545</v>
      </c>
      <c r="DC88" s="53">
        <f t="shared" si="45"/>
        <v>6.3287559215813358</v>
      </c>
      <c r="DD88" s="53">
        <f t="shared" si="45"/>
        <v>9.0686696172953152</v>
      </c>
      <c r="DE88" s="53">
        <f t="shared" si="45"/>
        <v>6.7808920331878957</v>
      </c>
      <c r="DF88" s="53">
        <f t="shared" si="45"/>
        <v>6.3287559215813358</v>
      </c>
      <c r="DG88" s="53">
        <f t="shared" si="45"/>
        <v>9.0686696172953152</v>
      </c>
      <c r="DH88" s="53">
        <f t="shared" si="45"/>
        <v>6.3287559215813358</v>
      </c>
      <c r="DI88" s="53">
        <f t="shared" si="45"/>
        <v>6.4013582625763545</v>
      </c>
      <c r="DJ88" s="53">
        <f t="shared" si="45"/>
        <v>6.7808920331878957</v>
      </c>
      <c r="DK88" s="53">
        <f t="shared" si="45"/>
        <v>6.3287559215813358</v>
      </c>
      <c r="DL88" s="53">
        <f t="shared" si="45"/>
        <v>6.9274475841482346</v>
      </c>
      <c r="DM88" s="53">
        <f t="shared" si="45"/>
        <v>6.4013582625763545</v>
      </c>
      <c r="DN88" s="53">
        <f t="shared" si="45"/>
        <v>6.4013582625763545</v>
      </c>
      <c r="DO88" s="53">
        <f t="shared" si="45"/>
        <v>6.3287559215813358</v>
      </c>
      <c r="DP88" s="53">
        <f t="shared" si="45"/>
        <v>6.3287559215813358</v>
      </c>
      <c r="DQ88" s="53">
        <f t="shared" si="45"/>
        <v>9.0686696172953152</v>
      </c>
      <c r="DR88" s="53">
        <f t="shared" si="45"/>
        <v>9.0686696172953152</v>
      </c>
      <c r="DS88" s="53">
        <f t="shared" si="45"/>
        <v>9.0686696172953152</v>
      </c>
      <c r="DT88" s="53">
        <f t="shared" si="45"/>
        <v>6.4013582625763545</v>
      </c>
      <c r="DU88" s="53">
        <f t="shared" si="45"/>
        <v>6.4013582625763545</v>
      </c>
      <c r="DV88" s="53">
        <f t="shared" si="45"/>
        <v>6.5911251478821242</v>
      </c>
      <c r="DW88" s="53">
        <f t="shared" si="45"/>
        <v>6.3287559215813358</v>
      </c>
      <c r="DX88" s="53">
        <f t="shared" si="45"/>
        <v>9.0686696172953152</v>
      </c>
      <c r="DY88" s="53">
        <f t="shared" si="45"/>
        <v>6.4013582625763545</v>
      </c>
      <c r="DZ88" s="53">
        <f t="shared" si="21"/>
        <v>6.5911251478821242</v>
      </c>
      <c r="EA88" s="53">
        <f t="shared" si="42"/>
        <v>9.0686696172953152</v>
      </c>
      <c r="EB88" s="53">
        <f t="shared" si="42"/>
        <v>9.0686696172953152</v>
      </c>
      <c r="EC88" s="53">
        <f t="shared" si="42"/>
        <v>9.0686696172953152</v>
      </c>
      <c r="ED88" s="53">
        <f t="shared" si="42"/>
        <v>6.4013582625763545</v>
      </c>
      <c r="EE88" s="53">
        <f t="shared" si="42"/>
        <v>6.4013582625763545</v>
      </c>
      <c r="EF88" s="53">
        <f t="shared" si="42"/>
        <v>6.3287559215813358</v>
      </c>
      <c r="EG88" s="53">
        <f t="shared" si="42"/>
        <v>6.3287559215813358</v>
      </c>
      <c r="EH88" s="53">
        <f t="shared" si="42"/>
        <v>6.3287559215813358</v>
      </c>
      <c r="EI88" s="53">
        <f t="shared" si="42"/>
        <v>6.7808920331878957</v>
      </c>
      <c r="EJ88" s="53">
        <f t="shared" si="42"/>
        <v>6.4013582625763545</v>
      </c>
      <c r="EK88" s="53">
        <f t="shared" si="42"/>
        <v>6.4013582625763545</v>
      </c>
      <c r="EL88" s="53">
        <f t="shared" si="42"/>
        <v>6.7808920331878957</v>
      </c>
      <c r="EM88" s="53">
        <f t="shared" si="42"/>
        <v>9.0686696172953152</v>
      </c>
      <c r="EN88" s="53">
        <f t="shared" si="42"/>
        <v>6.3287559215813358</v>
      </c>
      <c r="EO88" s="53">
        <f t="shared" si="42"/>
        <v>6.7808920331878957</v>
      </c>
      <c r="EP88" s="53">
        <f t="shared" si="42"/>
        <v>6.3287559215813358</v>
      </c>
      <c r="EQ88" s="53">
        <f t="shared" si="42"/>
        <v>6.7808920331878957</v>
      </c>
      <c r="ER88" s="53">
        <f t="shared" si="42"/>
        <v>6.5911251478821242</v>
      </c>
      <c r="ES88" s="53">
        <f t="shared" si="42"/>
        <v>6.3287559215813358</v>
      </c>
      <c r="ET88" s="53">
        <f t="shared" si="42"/>
        <v>6.3287559215813358</v>
      </c>
      <c r="EU88" s="53">
        <f t="shared" si="42"/>
        <v>6.4013582625763545</v>
      </c>
      <c r="EV88" s="53">
        <f t="shared" si="42"/>
        <v>9.0686696172953152</v>
      </c>
      <c r="EW88" s="53">
        <f t="shared" si="42"/>
        <v>6.4013582625763545</v>
      </c>
      <c r="EX88" s="53">
        <f t="shared" si="42"/>
        <v>6.4013582625763545</v>
      </c>
      <c r="EY88" s="53">
        <f t="shared" si="42"/>
        <v>6.4013582625763545</v>
      </c>
      <c r="EZ88" s="53">
        <f t="shared" si="42"/>
        <v>6.5911251478821242</v>
      </c>
      <c r="FA88" s="53">
        <f t="shared" si="42"/>
        <v>6.3287559215813358</v>
      </c>
      <c r="FB88" s="53">
        <f t="shared" si="42"/>
        <v>6.4013582625763545</v>
      </c>
      <c r="FC88" s="53">
        <f t="shared" si="42"/>
        <v>9.0686696172953152</v>
      </c>
      <c r="FD88" s="53">
        <f t="shared" si="42"/>
        <v>6.4013582625763545</v>
      </c>
      <c r="FE88" s="53">
        <f t="shared" si="42"/>
        <v>9.0686696172953152</v>
      </c>
      <c r="FF88" s="53">
        <f t="shared" si="42"/>
        <v>9.0686696172953152</v>
      </c>
      <c r="FG88" s="53">
        <f t="shared" si="42"/>
        <v>6.3287559215813358</v>
      </c>
      <c r="FH88" s="53">
        <f t="shared" si="42"/>
        <v>6.3287559215813358</v>
      </c>
      <c r="FI88" s="53">
        <f t="shared" si="42"/>
        <v>6.3287559215813358</v>
      </c>
      <c r="FJ88" s="53">
        <f t="shared" si="42"/>
        <v>6.4013582625763545</v>
      </c>
      <c r="FK88" s="53">
        <f t="shared" si="42"/>
        <v>6.4013582625763545</v>
      </c>
      <c r="FL88" s="53">
        <f t="shared" si="42"/>
        <v>9.0686696172953152</v>
      </c>
      <c r="FM88" s="53">
        <f t="shared" si="42"/>
        <v>6.3287559215813358</v>
      </c>
      <c r="FN88" s="53">
        <f t="shared" si="42"/>
        <v>9.0686696172953152</v>
      </c>
      <c r="FO88" s="53">
        <f t="shared" si="42"/>
        <v>9.0686696172953152</v>
      </c>
      <c r="FP88" s="53">
        <f t="shared" si="42"/>
        <v>6.3287559215813358</v>
      </c>
      <c r="FQ88" s="53">
        <f t="shared" si="42"/>
        <v>6.4013582625763545</v>
      </c>
      <c r="FR88" s="53">
        <f t="shared" si="42"/>
        <v>6.4013582625763545</v>
      </c>
      <c r="FS88" s="53">
        <f t="shared" si="42"/>
        <v>9.0686696172953152</v>
      </c>
      <c r="FT88" s="53">
        <f t="shared" si="42"/>
        <v>8.1679553781784033</v>
      </c>
      <c r="FU88" s="53">
        <f t="shared" si="42"/>
        <v>9.0686696172953152</v>
      </c>
      <c r="FV88" s="53">
        <f t="shared" si="42"/>
        <v>6.3287559215813358</v>
      </c>
      <c r="FW88" s="53">
        <f t="shared" si="42"/>
        <v>6.3287559215813358</v>
      </c>
      <c r="FX88" s="53">
        <f t="shared" si="42"/>
        <v>8.5742792369982972</v>
      </c>
      <c r="FY88" s="53">
        <f t="shared" si="42"/>
        <v>6.3287559215813358</v>
      </c>
      <c r="FZ88" s="53">
        <f t="shared" si="42"/>
        <v>7.2340113668271471</v>
      </c>
      <c r="GA88" s="53">
        <f t="shared" si="42"/>
        <v>6.3287559215813358</v>
      </c>
      <c r="GB88" s="53">
        <f t="shared" si="42"/>
        <v>9.0686696172953152</v>
      </c>
      <c r="GC88" s="53">
        <f t="shared" si="42"/>
        <v>9.0686696172953152</v>
      </c>
      <c r="GD88" s="53">
        <f t="shared" si="42"/>
        <v>6.4013582625763545</v>
      </c>
      <c r="GE88" s="53">
        <f t="shared" si="42"/>
        <v>6.4013582625763545</v>
      </c>
      <c r="GF88" s="53">
        <f t="shared" si="42"/>
        <v>6.3287559215813358</v>
      </c>
      <c r="GG88" s="53">
        <f t="shared" si="42"/>
        <v>6.7808920331878957</v>
      </c>
      <c r="GH88" s="53">
        <f t="shared" si="42"/>
        <v>6.8714149887009972</v>
      </c>
      <c r="GI88" s="53">
        <f t="shared" si="42"/>
        <v>6.4013582625763545</v>
      </c>
      <c r="GJ88" s="53">
        <f t="shared" si="42"/>
        <v>6.3287559215813358</v>
      </c>
      <c r="GK88" s="53">
        <f t="shared" si="42"/>
        <v>6.3287559215813358</v>
      </c>
      <c r="GL88" s="53">
        <f t="shared" ref="GL88:IW91" si="49">IF(GL$68=1,GL18,GL51)</f>
        <v>6.3287559215813358</v>
      </c>
      <c r="GM88" s="53">
        <f t="shared" si="49"/>
        <v>6.3287559215813358</v>
      </c>
      <c r="GN88" s="53">
        <f t="shared" si="49"/>
        <v>6.4013582625763545</v>
      </c>
      <c r="GO88" s="53">
        <f t="shared" si="49"/>
        <v>9.0686696172953152</v>
      </c>
      <c r="GP88" s="53">
        <f t="shared" si="49"/>
        <v>9.0686696172953152</v>
      </c>
      <c r="GQ88" s="53">
        <f t="shared" si="49"/>
        <v>6.3287559215813358</v>
      </c>
      <c r="GR88" s="53">
        <f t="shared" si="49"/>
        <v>6.4013582625763545</v>
      </c>
      <c r="GS88" s="53">
        <f t="shared" si="49"/>
        <v>6.4013582625763545</v>
      </c>
      <c r="GT88" s="53">
        <f t="shared" si="49"/>
        <v>6.4013582625763545</v>
      </c>
      <c r="GU88" s="53">
        <f t="shared" si="49"/>
        <v>6.3287559215813358</v>
      </c>
      <c r="GV88" s="53">
        <f t="shared" si="49"/>
        <v>6.4013582625763545</v>
      </c>
      <c r="GW88" s="53">
        <f t="shared" si="49"/>
        <v>6.5911251478821242</v>
      </c>
      <c r="GX88" s="53">
        <f t="shared" si="49"/>
        <v>6.3287559215813358</v>
      </c>
      <c r="GY88" s="53">
        <f t="shared" si="49"/>
        <v>6.4013582625763545</v>
      </c>
      <c r="GZ88" s="53">
        <f t="shared" si="49"/>
        <v>6.4013582625763545</v>
      </c>
      <c r="HA88" s="53">
        <f t="shared" si="49"/>
        <v>6.4013582625763545</v>
      </c>
      <c r="HB88" s="53">
        <f t="shared" si="49"/>
        <v>6.7808920331878957</v>
      </c>
      <c r="HC88" s="53">
        <f t="shared" si="49"/>
        <v>6.4013582625763545</v>
      </c>
      <c r="HD88" s="53">
        <f t="shared" si="49"/>
        <v>6.4013582625763545</v>
      </c>
      <c r="HE88" s="53">
        <f t="shared" si="49"/>
        <v>6.3287559215813358</v>
      </c>
      <c r="HF88" s="53">
        <f t="shared" si="49"/>
        <v>6.7808920331878957</v>
      </c>
      <c r="HG88" s="53">
        <f t="shared" si="49"/>
        <v>9.0686696172953152</v>
      </c>
      <c r="HH88" s="53">
        <f t="shared" si="49"/>
        <v>6.3845972472155763</v>
      </c>
      <c r="HI88" s="53">
        <f t="shared" si="49"/>
        <v>9.0686696172953152</v>
      </c>
      <c r="HJ88" s="53">
        <f t="shared" si="49"/>
        <v>6.3287559215813358</v>
      </c>
      <c r="HK88" s="53">
        <f t="shared" si="49"/>
        <v>6.5911251478821242</v>
      </c>
      <c r="HL88" s="53">
        <f t="shared" si="49"/>
        <v>7.5772732470718731</v>
      </c>
      <c r="HM88" s="53">
        <f t="shared" si="49"/>
        <v>6.4013582625763545</v>
      </c>
      <c r="HN88" s="53">
        <f t="shared" si="49"/>
        <v>6.3287559215813358</v>
      </c>
      <c r="HO88" s="53">
        <f t="shared" si="49"/>
        <v>9.0686696172953152</v>
      </c>
      <c r="HP88" s="53">
        <f t="shared" si="49"/>
        <v>6.4013582625763545</v>
      </c>
      <c r="HQ88" s="53">
        <f t="shared" si="49"/>
        <v>6.4013582625763545</v>
      </c>
      <c r="HR88" s="53">
        <f t="shared" si="49"/>
        <v>6.7808920331878957</v>
      </c>
      <c r="HS88" s="53">
        <f t="shared" si="49"/>
        <v>6.4013582625763545</v>
      </c>
      <c r="HT88" s="53">
        <f t="shared" si="49"/>
        <v>6.5911251478821242</v>
      </c>
      <c r="HU88" s="53">
        <f t="shared" si="49"/>
        <v>6.4013582625763545</v>
      </c>
      <c r="HV88" s="53">
        <f t="shared" si="49"/>
        <v>6.4013582625763545</v>
      </c>
      <c r="HW88" s="53">
        <f t="shared" si="49"/>
        <v>6.4013582625763545</v>
      </c>
      <c r="HX88" s="53">
        <f t="shared" si="49"/>
        <v>9.0686696172953152</v>
      </c>
      <c r="HY88" s="53">
        <f t="shared" si="49"/>
        <v>6.5713387428281118</v>
      </c>
      <c r="HZ88" s="53">
        <f t="shared" si="49"/>
        <v>9.0686696172953152</v>
      </c>
      <c r="IA88" s="53">
        <f t="shared" si="49"/>
        <v>6.3287559215813358</v>
      </c>
      <c r="IB88" s="53">
        <f t="shared" si="49"/>
        <v>6.5911251478821242</v>
      </c>
      <c r="IC88" s="53">
        <f t="shared" si="49"/>
        <v>6.4013582625763545</v>
      </c>
      <c r="ID88" s="53">
        <f t="shared" si="49"/>
        <v>6.4013582625763545</v>
      </c>
      <c r="IE88" s="53">
        <f t="shared" si="49"/>
        <v>6.4013582625763545</v>
      </c>
      <c r="IF88" s="53">
        <f t="shared" si="49"/>
        <v>6.7808920331878957</v>
      </c>
      <c r="IG88" s="53">
        <f t="shared" si="49"/>
        <v>6.3287559215813358</v>
      </c>
      <c r="IH88" s="53">
        <f t="shared" si="49"/>
        <v>9.0686696172953152</v>
      </c>
      <c r="II88" s="53">
        <f t="shared" si="49"/>
        <v>6.3287559215813358</v>
      </c>
      <c r="IJ88" s="53">
        <f t="shared" si="49"/>
        <v>6.3287559215813358</v>
      </c>
      <c r="IK88" s="53">
        <f t="shared" si="49"/>
        <v>6.4013582625763545</v>
      </c>
      <c r="IL88" s="53">
        <f t="shared" si="49"/>
        <v>6.4013582625763545</v>
      </c>
      <c r="IM88" s="53">
        <f t="shared" si="49"/>
        <v>6.4013582625763545</v>
      </c>
      <c r="IN88" s="53">
        <f t="shared" si="49"/>
        <v>9.0686696172953152</v>
      </c>
      <c r="IO88" s="53">
        <f t="shared" si="49"/>
        <v>9.0686696172953152</v>
      </c>
      <c r="IP88" s="53">
        <f t="shared" si="49"/>
        <v>6.7808920331878957</v>
      </c>
      <c r="IQ88" s="53">
        <f t="shared" si="49"/>
        <v>6.7808920331878957</v>
      </c>
      <c r="IR88" s="53">
        <f t="shared" si="49"/>
        <v>6.4013582625763545</v>
      </c>
      <c r="IS88" s="53">
        <f t="shared" si="49"/>
        <v>9.0686696172953152</v>
      </c>
      <c r="IT88" s="53">
        <f t="shared" si="49"/>
        <v>6.7808920331878957</v>
      </c>
      <c r="IU88" s="53">
        <f t="shared" si="49"/>
        <v>6.5911251478821242</v>
      </c>
      <c r="IV88" s="53">
        <f t="shared" si="49"/>
        <v>9.0686696172953152</v>
      </c>
      <c r="IW88" s="53">
        <f t="shared" si="49"/>
        <v>9.0686696172953152</v>
      </c>
      <c r="IX88" s="53">
        <f t="shared" si="34"/>
        <v>9.0686696172953152</v>
      </c>
      <c r="IY88" s="53">
        <f t="shared" si="34"/>
        <v>6.4013582625763545</v>
      </c>
      <c r="IZ88" s="53">
        <f t="shared" si="34"/>
        <v>6.3287559215813358</v>
      </c>
      <c r="JA88" s="53">
        <f t="shared" si="31"/>
        <v>9.0686696172953152</v>
      </c>
      <c r="JB88" s="53">
        <f t="shared" si="43"/>
        <v>6.3287559215813358</v>
      </c>
      <c r="JC88" s="53">
        <f t="shared" si="43"/>
        <v>6.4013582625763545</v>
      </c>
      <c r="JD88" s="53">
        <f t="shared" si="43"/>
        <v>9.0686696172953152</v>
      </c>
      <c r="JE88" s="53">
        <f t="shared" si="43"/>
        <v>9.0686696172953152</v>
      </c>
      <c r="JF88" s="53">
        <f t="shared" si="43"/>
        <v>6.5911251478821242</v>
      </c>
      <c r="JG88" s="53">
        <f t="shared" si="43"/>
        <v>6.3287559215813358</v>
      </c>
      <c r="JH88" s="53">
        <f t="shared" si="43"/>
        <v>6.3287559215813358</v>
      </c>
      <c r="JI88" s="53">
        <f t="shared" si="43"/>
        <v>9.0686696172953152</v>
      </c>
      <c r="JJ88" s="53">
        <f t="shared" si="43"/>
        <v>6.4013582625763545</v>
      </c>
      <c r="JK88" s="53">
        <f t="shared" si="43"/>
        <v>6.5911251478821242</v>
      </c>
      <c r="JL88" s="53">
        <f t="shared" si="43"/>
        <v>6.4013582625763545</v>
      </c>
      <c r="JM88" s="53">
        <f t="shared" si="43"/>
        <v>6.4013582625763545</v>
      </c>
      <c r="JN88" s="53">
        <f t="shared" si="43"/>
        <v>6.3287559215813358</v>
      </c>
      <c r="JO88" s="53">
        <f t="shared" si="43"/>
        <v>6.3287559215813358</v>
      </c>
      <c r="JP88" s="53">
        <f t="shared" si="43"/>
        <v>6.4013582625763545</v>
      </c>
      <c r="JQ88" s="53">
        <f t="shared" si="43"/>
        <v>6.4013582625763545</v>
      </c>
      <c r="JR88" s="53">
        <f t="shared" si="43"/>
        <v>6.3287559215813358</v>
      </c>
      <c r="JS88" s="53">
        <f t="shared" si="43"/>
        <v>6.4013582625763545</v>
      </c>
      <c r="JT88" s="53">
        <f t="shared" si="43"/>
        <v>6.7808920331878957</v>
      </c>
      <c r="JU88" s="53">
        <f t="shared" si="43"/>
        <v>6.4013582625763545</v>
      </c>
      <c r="JV88" s="53">
        <f t="shared" si="43"/>
        <v>6.3287559215813358</v>
      </c>
      <c r="JW88" s="53">
        <f t="shared" si="43"/>
        <v>6.7808920331878957</v>
      </c>
      <c r="JX88" s="53">
        <f t="shared" si="43"/>
        <v>6.4013582625763545</v>
      </c>
      <c r="JY88" s="53">
        <f t="shared" si="43"/>
        <v>6.4013582625763545</v>
      </c>
      <c r="JZ88" s="53">
        <f t="shared" si="43"/>
        <v>6.3287559215813358</v>
      </c>
      <c r="KA88" s="53">
        <f t="shared" si="43"/>
        <v>6.3287559215813358</v>
      </c>
      <c r="KB88" s="53">
        <f t="shared" si="43"/>
        <v>6.4013582625763545</v>
      </c>
      <c r="KC88" s="53">
        <f t="shared" si="43"/>
        <v>7.3255796422932242</v>
      </c>
      <c r="KD88" s="53">
        <f t="shared" si="43"/>
        <v>7.7055329963242905</v>
      </c>
      <c r="KE88" s="53">
        <f t="shared" si="43"/>
        <v>6.3287559215813358</v>
      </c>
      <c r="KF88" s="53">
        <f t="shared" si="43"/>
        <v>6.5911251478821242</v>
      </c>
      <c r="KG88" s="53">
        <f t="shared" si="43"/>
        <v>9.0686696172953152</v>
      </c>
      <c r="KH88" s="53">
        <f t="shared" si="43"/>
        <v>6.5911251478821242</v>
      </c>
      <c r="KI88" s="53">
        <f t="shared" si="43"/>
        <v>9.0686696172953152</v>
      </c>
      <c r="KJ88" s="53">
        <f t="shared" si="43"/>
        <v>6.4013582625763545</v>
      </c>
      <c r="KK88" s="53">
        <f t="shared" si="43"/>
        <v>8.8177871410380746</v>
      </c>
      <c r="KL88" s="53">
        <f t="shared" si="43"/>
        <v>6.4013582625763545</v>
      </c>
      <c r="KM88" s="53">
        <f t="shared" si="43"/>
        <v>6.4013582625763545</v>
      </c>
      <c r="KN88" s="53">
        <f t="shared" si="43"/>
        <v>6.4013582625763545</v>
      </c>
      <c r="KO88" s="53">
        <f t="shared" si="43"/>
        <v>6.3287559215813358</v>
      </c>
      <c r="KP88" s="53">
        <f t="shared" si="43"/>
        <v>6.4013582625763545</v>
      </c>
      <c r="KQ88" s="53">
        <f t="shared" si="43"/>
        <v>8.5813806751412276</v>
      </c>
      <c r="KR88" s="53">
        <f t="shared" si="43"/>
        <v>6.4013582625763545</v>
      </c>
      <c r="KS88" s="53">
        <f t="shared" si="43"/>
        <v>9.0686696172953152</v>
      </c>
      <c r="KT88" s="53">
        <f t="shared" si="43"/>
        <v>9.0686696172953152</v>
      </c>
      <c r="KU88" s="53">
        <f t="shared" si="43"/>
        <v>6.7808920331878957</v>
      </c>
      <c r="KV88" s="53">
        <f t="shared" si="43"/>
        <v>6.4013582625763545</v>
      </c>
      <c r="KW88" s="53">
        <f t="shared" si="43"/>
        <v>6.3287559215813358</v>
      </c>
      <c r="KX88" s="53">
        <f t="shared" si="43"/>
        <v>6.3287559215813358</v>
      </c>
      <c r="KY88" s="53">
        <f t="shared" si="43"/>
        <v>9.0686696172953152</v>
      </c>
      <c r="KZ88" s="53">
        <f t="shared" si="43"/>
        <v>7.9267900696694085</v>
      </c>
      <c r="LA88" s="53">
        <f t="shared" si="43"/>
        <v>9.0686696172953152</v>
      </c>
      <c r="LB88" s="53">
        <f t="shared" si="43"/>
        <v>6.4013582625763545</v>
      </c>
      <c r="LC88" s="53">
        <f t="shared" si="43"/>
        <v>8.0033927813248216</v>
      </c>
      <c r="LD88" s="53">
        <f t="shared" si="43"/>
        <v>6.4013582625763545</v>
      </c>
      <c r="LE88" s="53">
        <f t="shared" si="43"/>
        <v>6.4013582625763545</v>
      </c>
      <c r="LF88" s="53">
        <f t="shared" si="43"/>
        <v>9.0686696172953152</v>
      </c>
      <c r="LG88" s="53">
        <f t="shared" si="43"/>
        <v>9.0686696172953152</v>
      </c>
      <c r="LH88" s="53">
        <f t="shared" si="43"/>
        <v>9.0686696172953152</v>
      </c>
      <c r="LI88" s="53">
        <f t="shared" si="43"/>
        <v>7.6364175904182465</v>
      </c>
      <c r="LJ88" s="53">
        <f t="shared" si="43"/>
        <v>6.7808920331878957</v>
      </c>
      <c r="LK88" s="53">
        <f t="shared" si="43"/>
        <v>6.5911251478821242</v>
      </c>
      <c r="LL88" s="53">
        <f t="shared" si="43"/>
        <v>9.0686696172953152</v>
      </c>
      <c r="LM88" s="53">
        <f t="shared" ref="LM88:NX91" si="50">IF(LM$68=1,LM18,LM51)</f>
        <v>6.3287559215813358</v>
      </c>
      <c r="LN88" s="53">
        <f t="shared" si="50"/>
        <v>6.3287559215813358</v>
      </c>
      <c r="LO88" s="53">
        <f t="shared" si="50"/>
        <v>6.3287559215813358</v>
      </c>
      <c r="LP88" s="53">
        <f t="shared" si="50"/>
        <v>6.3287559215813358</v>
      </c>
      <c r="LQ88" s="53">
        <f t="shared" si="50"/>
        <v>9.0686696172953152</v>
      </c>
      <c r="LR88" s="53">
        <f t="shared" si="50"/>
        <v>6.4013582625763545</v>
      </c>
      <c r="LS88" s="53">
        <f t="shared" si="50"/>
        <v>8.2328173572211671</v>
      </c>
      <c r="LT88" s="53">
        <f t="shared" si="50"/>
        <v>7.8522185630500294</v>
      </c>
      <c r="LU88" s="53">
        <f t="shared" si="50"/>
        <v>6.4013582625763545</v>
      </c>
      <c r="LV88" s="53">
        <f t="shared" si="50"/>
        <v>6.7808920331878957</v>
      </c>
      <c r="LW88" s="53">
        <f t="shared" si="50"/>
        <v>6.3287559215813358</v>
      </c>
      <c r="LX88" s="53">
        <f t="shared" si="50"/>
        <v>6.4013582625763545</v>
      </c>
      <c r="LY88" s="53">
        <f t="shared" si="50"/>
        <v>6.7808920331878957</v>
      </c>
      <c r="LZ88" s="53">
        <f t="shared" si="50"/>
        <v>9.0686696172953152</v>
      </c>
      <c r="MA88" s="53">
        <f t="shared" si="50"/>
        <v>6.4013582625763545</v>
      </c>
      <c r="MB88" s="53">
        <f t="shared" si="50"/>
        <v>6.4013582625763545</v>
      </c>
      <c r="MC88" s="53">
        <f t="shared" si="50"/>
        <v>6.3287559215813358</v>
      </c>
      <c r="MD88" s="53">
        <f t="shared" si="50"/>
        <v>6.7808920331878957</v>
      </c>
      <c r="ME88" s="53">
        <f t="shared" si="50"/>
        <v>6.3287559215813358</v>
      </c>
      <c r="MF88" s="53">
        <f t="shared" si="50"/>
        <v>6.4013582625763545</v>
      </c>
      <c r="MG88" s="53">
        <f t="shared" si="50"/>
        <v>9.0686696172953152</v>
      </c>
      <c r="MH88" s="53">
        <f t="shared" si="50"/>
        <v>6.7808920331878957</v>
      </c>
      <c r="MI88" s="53">
        <f t="shared" si="50"/>
        <v>9.0686696172953152</v>
      </c>
      <c r="MJ88" s="53">
        <f t="shared" si="50"/>
        <v>6.3287559215813358</v>
      </c>
      <c r="MK88" s="53">
        <f t="shared" si="50"/>
        <v>6.3287559215813358</v>
      </c>
      <c r="ML88" s="53">
        <f t="shared" si="50"/>
        <v>6.4013582625763545</v>
      </c>
      <c r="MM88" s="53">
        <f t="shared" si="50"/>
        <v>9.0686696172953152</v>
      </c>
      <c r="MN88" s="53">
        <f t="shared" si="50"/>
        <v>6.5911251478821242</v>
      </c>
      <c r="MO88" s="53">
        <f t="shared" si="50"/>
        <v>6.4013582625763545</v>
      </c>
      <c r="MP88" s="53">
        <f t="shared" si="50"/>
        <v>9.0686696172953152</v>
      </c>
      <c r="MQ88" s="53">
        <f t="shared" si="50"/>
        <v>9.0686696172953152</v>
      </c>
      <c r="MR88" s="53">
        <f t="shared" si="50"/>
        <v>9.0686696172953152</v>
      </c>
      <c r="MS88" s="53">
        <f t="shared" si="50"/>
        <v>6.4013582625763545</v>
      </c>
      <c r="MT88" s="53">
        <f t="shared" si="50"/>
        <v>9.0686696172953152</v>
      </c>
      <c r="MU88" s="53">
        <f t="shared" si="50"/>
        <v>9.0686696172953152</v>
      </c>
      <c r="MV88" s="53">
        <f t="shared" si="50"/>
        <v>6.5911251478821242</v>
      </c>
      <c r="MW88" s="53">
        <f t="shared" si="50"/>
        <v>6.7808920331878957</v>
      </c>
      <c r="MX88" s="53">
        <f t="shared" si="50"/>
        <v>6.4013582625763545</v>
      </c>
      <c r="MY88" s="53">
        <f t="shared" si="50"/>
        <v>6.3287559215813358</v>
      </c>
      <c r="MZ88" s="53">
        <f t="shared" si="50"/>
        <v>6.7808920331878957</v>
      </c>
      <c r="NA88" s="53">
        <f t="shared" si="50"/>
        <v>6.3287559215813358</v>
      </c>
      <c r="NB88" s="53">
        <f t="shared" si="50"/>
        <v>6.4013582625763545</v>
      </c>
      <c r="NC88" s="53">
        <f t="shared" si="50"/>
        <v>9.0686696172953152</v>
      </c>
      <c r="ND88" s="53">
        <f t="shared" si="50"/>
        <v>6.3287559215813358</v>
      </c>
      <c r="NE88" s="53">
        <f t="shared" si="50"/>
        <v>7.0010588123912534</v>
      </c>
      <c r="NF88" s="53">
        <f t="shared" si="50"/>
        <v>6.4013582625763545</v>
      </c>
      <c r="NG88" s="53">
        <f t="shared" si="50"/>
        <v>6.4013582625763545</v>
      </c>
      <c r="NH88" s="53">
        <f t="shared" si="50"/>
        <v>6.4013582625763545</v>
      </c>
      <c r="NI88" s="53">
        <f t="shared" si="50"/>
        <v>6.3287559215813358</v>
      </c>
      <c r="NJ88" s="53">
        <f t="shared" si="50"/>
        <v>9.0686696172953152</v>
      </c>
      <c r="NK88" s="53">
        <f t="shared" si="50"/>
        <v>6.3287559215813358</v>
      </c>
      <c r="NL88" s="53">
        <f t="shared" si="50"/>
        <v>9.0686696172953152</v>
      </c>
      <c r="NM88" s="53">
        <f t="shared" si="50"/>
        <v>6.4013582625763545</v>
      </c>
      <c r="NN88" s="53">
        <f t="shared" si="50"/>
        <v>6.4013582625763545</v>
      </c>
      <c r="NO88" s="53">
        <f t="shared" si="50"/>
        <v>6.4013582625763545</v>
      </c>
      <c r="NP88" s="53">
        <f t="shared" si="50"/>
        <v>9.0686696172953152</v>
      </c>
      <c r="NQ88" s="53">
        <f t="shared" si="50"/>
        <v>6.5911251478821242</v>
      </c>
      <c r="NR88" s="53">
        <f t="shared" si="50"/>
        <v>6.5911251478821242</v>
      </c>
      <c r="NS88" s="53">
        <f t="shared" si="50"/>
        <v>6.4013582625763545</v>
      </c>
      <c r="NT88" s="53">
        <f t="shared" si="50"/>
        <v>6.4013582625763545</v>
      </c>
      <c r="NU88" s="53">
        <f t="shared" si="50"/>
        <v>6.4013582625763545</v>
      </c>
      <c r="NV88" s="53">
        <f t="shared" si="50"/>
        <v>6.7808920331878957</v>
      </c>
      <c r="NW88" s="53">
        <f t="shared" si="50"/>
        <v>9.0686696172953152</v>
      </c>
      <c r="NX88" s="53">
        <f t="shared" si="50"/>
        <v>6.4013582625763545</v>
      </c>
      <c r="NY88" s="53">
        <f t="shared" si="48"/>
        <v>6.3287559215813358</v>
      </c>
      <c r="NZ88" s="53">
        <f t="shared" si="48"/>
        <v>6.5911251478821242</v>
      </c>
      <c r="OA88" s="53">
        <f t="shared" si="48"/>
        <v>6.3287559215813358</v>
      </c>
      <c r="OB88" s="53">
        <f t="shared" si="46"/>
        <v>6.3287559215813358</v>
      </c>
      <c r="OC88" s="53">
        <f t="shared" si="46"/>
        <v>6.4013582625763545</v>
      </c>
      <c r="OD88" s="53">
        <f t="shared" si="46"/>
        <v>8.9949681108581672</v>
      </c>
      <c r="OE88" s="53">
        <f t="shared" si="46"/>
        <v>7.0350210038765102</v>
      </c>
      <c r="OF88" s="53">
        <f t="shared" si="46"/>
        <v>9.0686696172953152</v>
      </c>
      <c r="OG88" s="53">
        <f t="shared" si="44"/>
        <v>6.4013582625763545</v>
      </c>
      <c r="OH88" s="53">
        <f t="shared" si="44"/>
        <v>9.0686696172953152</v>
      </c>
      <c r="OI88" s="53">
        <f t="shared" si="44"/>
        <v>6.4013582625763545</v>
      </c>
      <c r="OJ88" s="53">
        <f t="shared" si="44"/>
        <v>6.5911251478821242</v>
      </c>
      <c r="OK88" s="53">
        <f t="shared" si="44"/>
        <v>9.0686696172953152</v>
      </c>
      <c r="OL88" s="53">
        <f t="shared" si="44"/>
        <v>6.4013582625763545</v>
      </c>
      <c r="OM88" s="53">
        <f t="shared" si="44"/>
        <v>9.0686696172953152</v>
      </c>
      <c r="ON88" s="53">
        <f t="shared" si="44"/>
        <v>9.0686696172953152</v>
      </c>
      <c r="OO88" s="53">
        <f t="shared" si="44"/>
        <v>7.6904250664611356</v>
      </c>
      <c r="OP88" s="53">
        <f t="shared" si="44"/>
        <v>6.3287559215813358</v>
      </c>
      <c r="OQ88" s="53">
        <f t="shared" si="44"/>
        <v>6.4013582625763545</v>
      </c>
      <c r="OR88" s="53">
        <f t="shared" si="44"/>
        <v>6.3287559215813358</v>
      </c>
      <c r="OS88" s="53">
        <f t="shared" si="44"/>
        <v>6.4013582625763545</v>
      </c>
      <c r="OT88" s="53">
        <f t="shared" si="44"/>
        <v>6.4013582625763545</v>
      </c>
      <c r="OU88" s="53">
        <f t="shared" si="44"/>
        <v>9.0686696172953152</v>
      </c>
      <c r="OV88" s="53">
        <f t="shared" si="44"/>
        <v>6.7808920331878957</v>
      </c>
      <c r="OW88" s="53">
        <f t="shared" si="44"/>
        <v>6.3287559215813358</v>
      </c>
      <c r="OX88" s="53">
        <f t="shared" si="44"/>
        <v>6.5911251478821242</v>
      </c>
      <c r="OY88" s="53">
        <f t="shared" si="44"/>
        <v>6.3287559215813358</v>
      </c>
      <c r="OZ88" s="53">
        <f t="shared" si="44"/>
        <v>6.7808920331878957</v>
      </c>
      <c r="PA88" s="53">
        <f t="shared" si="44"/>
        <v>9.0686696172953152</v>
      </c>
      <c r="PB88" s="53">
        <f t="shared" si="44"/>
        <v>6.4013582625763545</v>
      </c>
      <c r="PC88" s="53">
        <f t="shared" si="44"/>
        <v>6.4013582625763545</v>
      </c>
      <c r="PD88" s="53">
        <f t="shared" si="44"/>
        <v>9.0686696172953152</v>
      </c>
      <c r="PE88" s="53">
        <f t="shared" si="44"/>
        <v>9.0686696172953152</v>
      </c>
      <c r="PF88" s="53">
        <f t="shared" si="44"/>
        <v>6.4013582625763545</v>
      </c>
      <c r="PG88" s="53">
        <f t="shared" si="44"/>
        <v>6.3287559215813358</v>
      </c>
      <c r="PH88" s="53">
        <f t="shared" si="44"/>
        <v>6.3287559215813358</v>
      </c>
      <c r="PI88" s="53">
        <f t="shared" si="44"/>
        <v>6.3287559215813358</v>
      </c>
      <c r="PJ88" s="53">
        <f t="shared" si="44"/>
        <v>9.0686696172953152</v>
      </c>
      <c r="PK88" s="53">
        <f t="shared" si="44"/>
        <v>6.5911251478821242</v>
      </c>
      <c r="PL88" s="53">
        <f t="shared" si="44"/>
        <v>6.7808920331878957</v>
      </c>
      <c r="PM88" s="53">
        <f t="shared" si="44"/>
        <v>6.4013582625763545</v>
      </c>
      <c r="PN88" s="53">
        <f t="shared" si="44"/>
        <v>6.5911251478821242</v>
      </c>
      <c r="PO88" s="53">
        <f t="shared" si="44"/>
        <v>9.0686696172953152</v>
      </c>
      <c r="PP88" s="53">
        <f t="shared" si="44"/>
        <v>6.4013582625763545</v>
      </c>
      <c r="PQ88" s="53">
        <f t="shared" si="44"/>
        <v>8.2518950467805841</v>
      </c>
      <c r="PR88" s="53">
        <f t="shared" si="44"/>
        <v>9.0686696172953152</v>
      </c>
      <c r="PS88" s="53">
        <f t="shared" si="44"/>
        <v>9.0686696172953152</v>
      </c>
      <c r="PT88" s="53">
        <f t="shared" si="44"/>
        <v>9.0686696172953152</v>
      </c>
      <c r="PU88" s="53">
        <f t="shared" si="44"/>
        <v>6.3287559215813358</v>
      </c>
      <c r="PV88" s="53">
        <f t="shared" si="44"/>
        <v>6.3287559215813358</v>
      </c>
      <c r="PW88" s="53">
        <f t="shared" si="44"/>
        <v>6.7808920331878957</v>
      </c>
      <c r="PX88" s="53">
        <f t="shared" si="44"/>
        <v>6.4013582625763545</v>
      </c>
      <c r="PY88" s="53">
        <f t="shared" si="44"/>
        <v>6.3287559215813358</v>
      </c>
      <c r="PZ88" s="53">
        <f t="shared" si="44"/>
        <v>6.7808920331878957</v>
      </c>
      <c r="QA88" s="53">
        <f t="shared" si="44"/>
        <v>9.0686696172953152</v>
      </c>
      <c r="QB88" s="53">
        <f t="shared" si="44"/>
        <v>6.4013582625763545</v>
      </c>
      <c r="QC88" s="53">
        <f t="shared" si="44"/>
        <v>6.3287559215813358</v>
      </c>
      <c r="QD88" s="53">
        <f t="shared" si="44"/>
        <v>6.7808920331878957</v>
      </c>
      <c r="QE88" s="53">
        <f t="shared" si="44"/>
        <v>9.0686696172953152</v>
      </c>
      <c r="QF88" s="53">
        <f t="shared" si="44"/>
        <v>6.7808920331878957</v>
      </c>
      <c r="QG88" s="53">
        <f t="shared" si="44"/>
        <v>6.3287559215813358</v>
      </c>
      <c r="QH88" s="53">
        <f t="shared" si="44"/>
        <v>6.4013582625763545</v>
      </c>
      <c r="QI88" s="53">
        <f t="shared" si="44"/>
        <v>6.3287559215813358</v>
      </c>
      <c r="QJ88" s="53">
        <f t="shared" si="44"/>
        <v>6.7808920331878957</v>
      </c>
      <c r="QK88" s="53">
        <f t="shared" si="44"/>
        <v>9.0686696172953152</v>
      </c>
      <c r="QL88" s="53">
        <f t="shared" si="40"/>
        <v>6.3287559215813358</v>
      </c>
      <c r="QM88" s="53">
        <f t="shared" si="40"/>
        <v>6.5911251478821242</v>
      </c>
      <c r="QN88" s="53">
        <f t="shared" si="41"/>
        <v>9.0686696172953152</v>
      </c>
      <c r="QO88" s="53">
        <f t="shared" si="41"/>
        <v>6.3287559215813358</v>
      </c>
      <c r="QP88" s="53">
        <f t="shared" si="41"/>
        <v>6.4013582625763545</v>
      </c>
      <c r="QQ88" s="53">
        <f t="shared" si="41"/>
        <v>6.4013582625763545</v>
      </c>
      <c r="QR88" s="53">
        <f t="shared" si="41"/>
        <v>6.4013582625763545</v>
      </c>
      <c r="QS88" s="53">
        <f t="shared" si="41"/>
        <v>6.5911251478821242</v>
      </c>
      <c r="QT88" s="53">
        <f t="shared" si="41"/>
        <v>9.0686696172953152</v>
      </c>
      <c r="QU88" s="53">
        <f t="shared" si="41"/>
        <v>6.4013582625763545</v>
      </c>
      <c r="QV88" s="53">
        <f t="shared" si="41"/>
        <v>6.5911251478821242</v>
      </c>
      <c r="QW88" s="53">
        <f t="shared" si="41"/>
        <v>6.3287559215813358</v>
      </c>
      <c r="QX88" s="53">
        <f t="shared" si="41"/>
        <v>6.3287559215813358</v>
      </c>
      <c r="QY88" s="53">
        <f t="shared" si="41"/>
        <v>6.5911251478821242</v>
      </c>
      <c r="QZ88" s="53">
        <f t="shared" si="41"/>
        <v>6.7808920331878957</v>
      </c>
      <c r="RA88" s="53">
        <f t="shared" si="41"/>
        <v>6.4013582625763545</v>
      </c>
      <c r="RB88" s="53">
        <f t="shared" si="41"/>
        <v>9.0686696172953152</v>
      </c>
      <c r="RC88" s="53">
        <f t="shared" si="41"/>
        <v>6.5911251478821242</v>
      </c>
      <c r="RD88" s="53">
        <f t="shared" si="41"/>
        <v>9.0686696172953152</v>
      </c>
      <c r="RE88" s="53">
        <f t="shared" si="41"/>
        <v>6.4013582625763545</v>
      </c>
      <c r="RF88" s="53">
        <f t="shared" si="41"/>
        <v>9.0686696172953152</v>
      </c>
      <c r="RG88" s="53">
        <f t="shared" si="41"/>
        <v>6.5911251478821242</v>
      </c>
      <c r="RH88" s="53">
        <f t="shared" si="41"/>
        <v>9.0686696172953152</v>
      </c>
      <c r="RI88" s="53">
        <f t="shared" si="41"/>
        <v>6.4013582625763545</v>
      </c>
      <c r="RJ88" s="53">
        <f t="shared" si="41"/>
        <v>6.4013582625763545</v>
      </c>
      <c r="RK88" s="53">
        <f t="shared" si="41"/>
        <v>6.7808920331878957</v>
      </c>
      <c r="RL88" s="53">
        <f t="shared" si="41"/>
        <v>9.0686696172953152</v>
      </c>
      <c r="RM88" s="53">
        <f t="shared" si="41"/>
        <v>6.5911251478821242</v>
      </c>
      <c r="RN88" s="53">
        <f t="shared" si="41"/>
        <v>6.4013582625763545</v>
      </c>
      <c r="RO88" s="53">
        <f t="shared" si="41"/>
        <v>6.3287559215813358</v>
      </c>
      <c r="RP88" s="53">
        <f t="shared" si="41"/>
        <v>9.0686696172953152</v>
      </c>
      <c r="RQ88" s="53">
        <f t="shared" si="41"/>
        <v>9.0686696172953152</v>
      </c>
      <c r="RR88" s="53">
        <f t="shared" si="41"/>
        <v>9.0686696172953152</v>
      </c>
      <c r="RS88" s="53">
        <f t="shared" si="41"/>
        <v>6.5911251478821242</v>
      </c>
      <c r="RT88" s="53">
        <f t="shared" si="41"/>
        <v>6.4013582625763545</v>
      </c>
      <c r="RU88" s="53">
        <f t="shared" si="41"/>
        <v>6.7808920331878957</v>
      </c>
      <c r="RV88" s="53">
        <f t="shared" si="41"/>
        <v>6.4013582625763545</v>
      </c>
      <c r="RW88" s="53">
        <f t="shared" si="41"/>
        <v>9.0686696172953152</v>
      </c>
      <c r="RX88" s="53">
        <f t="shared" si="41"/>
        <v>6.4013582625763545</v>
      </c>
      <c r="RY88" s="53">
        <f t="shared" si="41"/>
        <v>6.3287559215813358</v>
      </c>
      <c r="RZ88" s="53">
        <f t="shared" si="41"/>
        <v>6.3287559215813358</v>
      </c>
      <c r="SA88" s="53">
        <f t="shared" si="41"/>
        <v>8.4812201029866401</v>
      </c>
      <c r="SB88" s="53">
        <f t="shared" si="41"/>
        <v>7.3773301391968591</v>
      </c>
      <c r="SC88" s="53">
        <f t="shared" si="41"/>
        <v>6.5911251478821242</v>
      </c>
      <c r="SD88" s="53">
        <f t="shared" si="41"/>
        <v>8.0897896586449036</v>
      </c>
      <c r="SE88" s="53">
        <f t="shared" si="41"/>
        <v>6.4013582625763545</v>
      </c>
      <c r="SF88" s="53">
        <f t="shared" si="41"/>
        <v>6.3287559215813358</v>
      </c>
      <c r="SG88" s="53">
        <f t="shared" si="41"/>
        <v>9.0686696172953152</v>
      </c>
    </row>
    <row r="89" spans="1:501" x14ac:dyDescent="0.35">
      <c r="A89" s="158">
        <v>2038</v>
      </c>
      <c r="B89" s="53">
        <f t="shared" si="8"/>
        <v>9.5221030981600805</v>
      </c>
      <c r="C89" s="53">
        <f t="shared" si="47"/>
        <v>6.416157739353336</v>
      </c>
      <c r="D89" s="53">
        <f t="shared" si="47"/>
        <v>6.7268304055597685</v>
      </c>
      <c r="E89" s="53">
        <f t="shared" si="47"/>
        <v>6.4897627381623222</v>
      </c>
      <c r="F89" s="53">
        <f t="shared" si="47"/>
        <v>6.7268304055597685</v>
      </c>
      <c r="G89" s="53">
        <f t="shared" si="47"/>
        <v>9.5221030981600805</v>
      </c>
      <c r="H89" s="53">
        <f t="shared" si="47"/>
        <v>6.4897627381623222</v>
      </c>
      <c r="I89" s="53">
        <f t="shared" si="47"/>
        <v>9.5221030981600805</v>
      </c>
      <c r="J89" s="53">
        <f t="shared" si="47"/>
        <v>6.4897627381623222</v>
      </c>
      <c r="K89" s="53">
        <f t="shared" si="47"/>
        <v>9.5221030981600805</v>
      </c>
      <c r="L89" s="53">
        <f t="shared" si="47"/>
        <v>6.416157739353336</v>
      </c>
      <c r="M89" s="53">
        <f t="shared" si="47"/>
        <v>6.416157739353336</v>
      </c>
      <c r="N89" s="53">
        <f t="shared" si="47"/>
        <v>6.5408181667086618</v>
      </c>
      <c r="O89" s="53">
        <f t="shared" si="47"/>
        <v>6.4897627381623222</v>
      </c>
      <c r="P89" s="53">
        <f t="shared" si="47"/>
        <v>6.4897627381623222</v>
      </c>
      <c r="Q89" s="53">
        <f t="shared" si="47"/>
        <v>9.5221030981600805</v>
      </c>
      <c r="R89" s="53">
        <f t="shared" si="47"/>
        <v>6.4897627381623222</v>
      </c>
      <c r="S89" s="53">
        <f t="shared" si="47"/>
        <v>9.5221030981600805</v>
      </c>
      <c r="T89" s="53">
        <f t="shared" si="47"/>
        <v>9.5221030981600805</v>
      </c>
      <c r="U89" s="53">
        <f t="shared" si="47"/>
        <v>6.5680243931609406</v>
      </c>
      <c r="V89" s="53">
        <f t="shared" si="47"/>
        <v>6.4897627381623222</v>
      </c>
      <c r="W89" s="53">
        <f t="shared" si="47"/>
        <v>6.4897627381623222</v>
      </c>
      <c r="X89" s="53">
        <f t="shared" si="47"/>
        <v>6.4897627381623222</v>
      </c>
      <c r="Y89" s="53">
        <f t="shared" si="47"/>
        <v>6.4897627381623222</v>
      </c>
      <c r="Z89" s="53">
        <f t="shared" si="47"/>
        <v>9.5221030981600805</v>
      </c>
      <c r="AA89" s="53">
        <f t="shared" si="47"/>
        <v>6.4897627381623222</v>
      </c>
      <c r="AB89" s="53">
        <f t="shared" si="47"/>
        <v>6.4897627381623222</v>
      </c>
      <c r="AC89" s="53">
        <f t="shared" si="47"/>
        <v>6.4897627381623222</v>
      </c>
      <c r="AD89" s="53">
        <f t="shared" si="47"/>
        <v>6.416157739353336</v>
      </c>
      <c r="AE89" s="53">
        <f t="shared" si="47"/>
        <v>6.9638980729572149</v>
      </c>
      <c r="AF89" s="53">
        <f t="shared" si="47"/>
        <v>6.7268304055597685</v>
      </c>
      <c r="AG89" s="53">
        <f t="shared" si="47"/>
        <v>6.4897627381623222</v>
      </c>
      <c r="AH89" s="53">
        <f t="shared" si="47"/>
        <v>9.5221030981600805</v>
      </c>
      <c r="AI89" s="53">
        <f t="shared" si="47"/>
        <v>9.5221030981600805</v>
      </c>
      <c r="AJ89" s="53">
        <f t="shared" si="47"/>
        <v>6.4897627381623222</v>
      </c>
      <c r="AK89" s="53">
        <f t="shared" si="47"/>
        <v>6.416157739353336</v>
      </c>
      <c r="AL89" s="53">
        <f t="shared" si="47"/>
        <v>9.5221030981600805</v>
      </c>
      <c r="AM89" s="53">
        <f t="shared" si="47"/>
        <v>6.416157739353336</v>
      </c>
      <c r="AN89" s="53">
        <f t="shared" si="47"/>
        <v>6.4966114886116166</v>
      </c>
      <c r="AO89" s="53">
        <f t="shared" si="47"/>
        <v>6.416157739353336</v>
      </c>
      <c r="AP89" s="53">
        <f t="shared" si="47"/>
        <v>9.5221030981600805</v>
      </c>
      <c r="AQ89" s="53">
        <f t="shared" si="47"/>
        <v>6.4897627381623222</v>
      </c>
      <c r="AR89" s="53">
        <f t="shared" si="47"/>
        <v>6.416157739353336</v>
      </c>
      <c r="AS89" s="53">
        <f t="shared" si="47"/>
        <v>6.416157739353336</v>
      </c>
      <c r="AT89" s="53">
        <f t="shared" si="47"/>
        <v>9.5221030981600805</v>
      </c>
      <c r="AU89" s="53">
        <f t="shared" si="47"/>
        <v>7.0484767402815827</v>
      </c>
      <c r="AV89" s="53">
        <f t="shared" si="47"/>
        <v>9.5221030981600805</v>
      </c>
      <c r="AW89" s="53">
        <f t="shared" si="47"/>
        <v>6.4897627381623222</v>
      </c>
      <c r="AX89" s="53">
        <f t="shared" si="47"/>
        <v>6.4897627381623222</v>
      </c>
      <c r="AY89" s="53">
        <f t="shared" si="47"/>
        <v>6.4897627381623222</v>
      </c>
      <c r="AZ89" s="53">
        <f t="shared" si="47"/>
        <v>6.416157739353336</v>
      </c>
      <c r="BA89" s="53">
        <f t="shared" si="47"/>
        <v>9.5221030981600805</v>
      </c>
      <c r="BB89" s="53">
        <f t="shared" si="47"/>
        <v>8.1319250445535793</v>
      </c>
      <c r="BC89" s="53">
        <f t="shared" si="47"/>
        <v>6.4897627381623222</v>
      </c>
      <c r="BD89" s="53">
        <f t="shared" si="47"/>
        <v>6.4897627381623222</v>
      </c>
      <c r="BE89" s="53">
        <f t="shared" si="47"/>
        <v>9.5221030981600805</v>
      </c>
      <c r="BF89" s="53">
        <f t="shared" si="47"/>
        <v>6.416157739353336</v>
      </c>
      <c r="BG89" s="53">
        <f t="shared" si="47"/>
        <v>6.4897627381623222</v>
      </c>
      <c r="BH89" s="53">
        <f t="shared" si="47"/>
        <v>9.5221030981600805</v>
      </c>
      <c r="BI89" s="53">
        <f t="shared" si="47"/>
        <v>6.9638980729572149</v>
      </c>
      <c r="BJ89" s="53">
        <f t="shared" si="47"/>
        <v>9.5221030981600805</v>
      </c>
      <c r="BK89" s="53">
        <f t="shared" si="47"/>
        <v>6.416157739353336</v>
      </c>
      <c r="BL89" s="53">
        <f t="shared" si="47"/>
        <v>6.416157739353336</v>
      </c>
      <c r="BM89" s="53">
        <f t="shared" si="47"/>
        <v>6.9638980729572149</v>
      </c>
      <c r="BN89" s="53">
        <f t="shared" si="47"/>
        <v>9.5221030981600805</v>
      </c>
      <c r="BO89" s="53">
        <f t="shared" si="45"/>
        <v>6.4897627381623222</v>
      </c>
      <c r="BP89" s="53">
        <f t="shared" si="45"/>
        <v>6.7268304055597685</v>
      </c>
      <c r="BQ89" s="53">
        <f t="shared" si="45"/>
        <v>6.4897627381623222</v>
      </c>
      <c r="BR89" s="53">
        <f t="shared" si="45"/>
        <v>9.5221030981600805</v>
      </c>
      <c r="BS89" s="53">
        <f t="shared" si="45"/>
        <v>9.5221030981600805</v>
      </c>
      <c r="BT89" s="53">
        <f t="shared" si="45"/>
        <v>6.416157739353336</v>
      </c>
      <c r="BU89" s="53">
        <f t="shared" si="45"/>
        <v>6.9638980729572149</v>
      </c>
      <c r="BV89" s="53">
        <f t="shared" si="45"/>
        <v>9.5221030981600805</v>
      </c>
      <c r="BW89" s="53">
        <f t="shared" si="45"/>
        <v>6.4897627381623222</v>
      </c>
      <c r="BX89" s="53">
        <f t="shared" si="45"/>
        <v>6.416157739353336</v>
      </c>
      <c r="BY89" s="53">
        <f t="shared" si="45"/>
        <v>6.416157739353336</v>
      </c>
      <c r="BZ89" s="53">
        <f t="shared" si="45"/>
        <v>9.5221030981600805</v>
      </c>
      <c r="CA89" s="53">
        <f t="shared" si="45"/>
        <v>6.9638980729572149</v>
      </c>
      <c r="CB89" s="53">
        <f t="shared" si="45"/>
        <v>9.5221030981600805</v>
      </c>
      <c r="CC89" s="53">
        <f t="shared" si="45"/>
        <v>6.4897627381623222</v>
      </c>
      <c r="CD89" s="53">
        <f t="shared" si="45"/>
        <v>6.4897627381623222</v>
      </c>
      <c r="CE89" s="53">
        <f t="shared" si="45"/>
        <v>6.7268304055597685</v>
      </c>
      <c r="CF89" s="53">
        <f t="shared" si="45"/>
        <v>6.4897627381623222</v>
      </c>
      <c r="CG89" s="53">
        <f t="shared" si="45"/>
        <v>6.416157739353336</v>
      </c>
      <c r="CH89" s="53">
        <f t="shared" si="45"/>
        <v>6.416157739353336</v>
      </c>
      <c r="CI89" s="53">
        <f t="shared" si="45"/>
        <v>6.4897627381623222</v>
      </c>
      <c r="CJ89" s="53">
        <f t="shared" si="45"/>
        <v>9.5221030981600805</v>
      </c>
      <c r="CK89" s="53">
        <f t="shared" si="45"/>
        <v>6.4897627381623222</v>
      </c>
      <c r="CL89" s="53">
        <f t="shared" si="45"/>
        <v>6.4897627381623222</v>
      </c>
      <c r="CM89" s="53">
        <f t="shared" si="45"/>
        <v>6.4897627381623222</v>
      </c>
      <c r="CN89" s="53">
        <f t="shared" si="45"/>
        <v>6.416157739353336</v>
      </c>
      <c r="CO89" s="53">
        <f t="shared" si="45"/>
        <v>6.4897627381623222</v>
      </c>
      <c r="CP89" s="53">
        <f t="shared" si="45"/>
        <v>6.7268304055597685</v>
      </c>
      <c r="CQ89" s="53">
        <f t="shared" si="45"/>
        <v>6.416157739353336</v>
      </c>
      <c r="CR89" s="53">
        <f t="shared" si="45"/>
        <v>6.4897627381623222</v>
      </c>
      <c r="CS89" s="53">
        <f t="shared" si="45"/>
        <v>6.7268304055597685</v>
      </c>
      <c r="CT89" s="53">
        <f t="shared" si="45"/>
        <v>6.416157739353336</v>
      </c>
      <c r="CU89" s="53">
        <f t="shared" si="45"/>
        <v>6.4897627381623222</v>
      </c>
      <c r="CV89" s="53">
        <f t="shared" si="45"/>
        <v>6.4897627381623222</v>
      </c>
      <c r="CW89" s="53">
        <f t="shared" si="45"/>
        <v>6.9367787741335265</v>
      </c>
      <c r="CX89" s="53">
        <f t="shared" si="45"/>
        <v>6.416157739353336</v>
      </c>
      <c r="CY89" s="53">
        <f t="shared" si="45"/>
        <v>6.4897627381623222</v>
      </c>
      <c r="CZ89" s="53">
        <f t="shared" si="45"/>
        <v>6.416157739353336</v>
      </c>
      <c r="DA89" s="53">
        <f t="shared" si="45"/>
        <v>6.4897627381623222</v>
      </c>
      <c r="DB89" s="53">
        <f t="shared" si="45"/>
        <v>6.4897627381623222</v>
      </c>
      <c r="DC89" s="53">
        <f t="shared" si="45"/>
        <v>6.416157739353336</v>
      </c>
      <c r="DD89" s="53">
        <f t="shared" si="45"/>
        <v>9.5221030981600805</v>
      </c>
      <c r="DE89" s="53">
        <f t="shared" si="45"/>
        <v>6.9638980729572149</v>
      </c>
      <c r="DF89" s="53">
        <f t="shared" si="45"/>
        <v>6.416157739353336</v>
      </c>
      <c r="DG89" s="53">
        <f t="shared" si="45"/>
        <v>9.5221030981600805</v>
      </c>
      <c r="DH89" s="53">
        <f t="shared" si="45"/>
        <v>6.416157739353336</v>
      </c>
      <c r="DI89" s="53">
        <f t="shared" si="45"/>
        <v>6.4897627381623222</v>
      </c>
      <c r="DJ89" s="53">
        <f t="shared" si="45"/>
        <v>6.9638980729572149</v>
      </c>
      <c r="DK89" s="53">
        <f t="shared" si="45"/>
        <v>6.416157739353336</v>
      </c>
      <c r="DL89" s="53">
        <f t="shared" si="45"/>
        <v>7.6498914871475545</v>
      </c>
      <c r="DM89" s="53">
        <f t="shared" si="45"/>
        <v>6.4897627381623222</v>
      </c>
      <c r="DN89" s="53">
        <f t="shared" si="45"/>
        <v>6.4897627381623222</v>
      </c>
      <c r="DO89" s="53">
        <f t="shared" si="45"/>
        <v>6.416157739353336</v>
      </c>
      <c r="DP89" s="53">
        <f t="shared" si="45"/>
        <v>6.416157739353336</v>
      </c>
      <c r="DQ89" s="53">
        <f t="shared" si="45"/>
        <v>9.5221030981600805</v>
      </c>
      <c r="DR89" s="53">
        <f t="shared" si="45"/>
        <v>9.5221030981600805</v>
      </c>
      <c r="DS89" s="53">
        <f t="shared" si="45"/>
        <v>9.5221030981600805</v>
      </c>
      <c r="DT89" s="53">
        <f t="shared" si="45"/>
        <v>6.4897627381623222</v>
      </c>
      <c r="DU89" s="53">
        <f t="shared" si="45"/>
        <v>6.4897627381623222</v>
      </c>
      <c r="DV89" s="53">
        <f t="shared" si="45"/>
        <v>6.7268304055597685</v>
      </c>
      <c r="DW89" s="53">
        <f t="shared" si="45"/>
        <v>6.416157739353336</v>
      </c>
      <c r="DX89" s="53">
        <f t="shared" si="45"/>
        <v>9.5221030981600805</v>
      </c>
      <c r="DY89" s="53">
        <f t="shared" si="45"/>
        <v>6.4897627381623222</v>
      </c>
      <c r="DZ89" s="53">
        <f t="shared" si="21"/>
        <v>6.7268304055597685</v>
      </c>
      <c r="EA89" s="53">
        <f t="shared" ref="EA89:GL92" si="51">IF(EA$68=1,EA19,EA52)</f>
        <v>9.5221030981600805</v>
      </c>
      <c r="EB89" s="53">
        <f t="shared" si="51"/>
        <v>9.5221030981600805</v>
      </c>
      <c r="EC89" s="53">
        <f t="shared" si="51"/>
        <v>9.5221030981600805</v>
      </c>
      <c r="ED89" s="53">
        <f t="shared" si="51"/>
        <v>6.4897627381623222</v>
      </c>
      <c r="EE89" s="53">
        <f t="shared" si="51"/>
        <v>6.4897627381623222</v>
      </c>
      <c r="EF89" s="53">
        <f t="shared" si="51"/>
        <v>6.416157739353336</v>
      </c>
      <c r="EG89" s="53">
        <f t="shared" si="51"/>
        <v>6.7045209833259376</v>
      </c>
      <c r="EH89" s="53">
        <f t="shared" si="51"/>
        <v>6.416157739353336</v>
      </c>
      <c r="EI89" s="53">
        <f t="shared" si="51"/>
        <v>6.9638980729572149</v>
      </c>
      <c r="EJ89" s="53">
        <f t="shared" si="51"/>
        <v>6.4897627381623222</v>
      </c>
      <c r="EK89" s="53">
        <f t="shared" si="51"/>
        <v>6.4897627381623222</v>
      </c>
      <c r="EL89" s="53">
        <f t="shared" si="51"/>
        <v>6.9638980729572149</v>
      </c>
      <c r="EM89" s="53">
        <f t="shared" si="51"/>
        <v>9.5221030981600805</v>
      </c>
      <c r="EN89" s="53">
        <f t="shared" si="51"/>
        <v>6.416157739353336</v>
      </c>
      <c r="EO89" s="53">
        <f t="shared" si="51"/>
        <v>6.9638980729572149</v>
      </c>
      <c r="EP89" s="53">
        <f t="shared" si="51"/>
        <v>6.416157739353336</v>
      </c>
      <c r="EQ89" s="53">
        <f t="shared" si="51"/>
        <v>6.9638980729572149</v>
      </c>
      <c r="ER89" s="53">
        <f t="shared" si="51"/>
        <v>6.7268304055597685</v>
      </c>
      <c r="ES89" s="53">
        <f t="shared" si="51"/>
        <v>6.416157739353336</v>
      </c>
      <c r="ET89" s="53">
        <f t="shared" si="51"/>
        <v>6.416157739353336</v>
      </c>
      <c r="EU89" s="53">
        <f t="shared" si="51"/>
        <v>6.4897627381623222</v>
      </c>
      <c r="EV89" s="53">
        <f t="shared" si="51"/>
        <v>9.5221030981600805</v>
      </c>
      <c r="EW89" s="53">
        <f t="shared" si="51"/>
        <v>6.4897627381623222</v>
      </c>
      <c r="EX89" s="53">
        <f t="shared" si="51"/>
        <v>6.4897627381623222</v>
      </c>
      <c r="EY89" s="53">
        <f t="shared" si="51"/>
        <v>6.4897627381623222</v>
      </c>
      <c r="EZ89" s="53">
        <f t="shared" si="51"/>
        <v>6.7268304055597685</v>
      </c>
      <c r="FA89" s="53">
        <f t="shared" si="51"/>
        <v>6.416157739353336</v>
      </c>
      <c r="FB89" s="53">
        <f t="shared" si="51"/>
        <v>6.4897627381623222</v>
      </c>
      <c r="FC89" s="53">
        <f t="shared" si="51"/>
        <v>9.5221030981600805</v>
      </c>
      <c r="FD89" s="53">
        <f t="shared" si="51"/>
        <v>6.4897627381623222</v>
      </c>
      <c r="FE89" s="53">
        <f t="shared" si="51"/>
        <v>9.5221030981600805</v>
      </c>
      <c r="FF89" s="53">
        <f t="shared" si="51"/>
        <v>9.5221030981600805</v>
      </c>
      <c r="FG89" s="53">
        <f t="shared" si="51"/>
        <v>6.416157739353336</v>
      </c>
      <c r="FH89" s="53">
        <f t="shared" si="51"/>
        <v>6.416157739353336</v>
      </c>
      <c r="FI89" s="53">
        <f t="shared" si="51"/>
        <v>6.416157739353336</v>
      </c>
      <c r="FJ89" s="53">
        <f t="shared" si="51"/>
        <v>6.4897627381623222</v>
      </c>
      <c r="FK89" s="53">
        <f t="shared" si="51"/>
        <v>6.4897627381623222</v>
      </c>
      <c r="FL89" s="53">
        <f t="shared" si="51"/>
        <v>9.5221030981600805</v>
      </c>
      <c r="FM89" s="53">
        <f t="shared" si="51"/>
        <v>6.416157739353336</v>
      </c>
      <c r="FN89" s="53">
        <f t="shared" si="51"/>
        <v>9.5221030981600805</v>
      </c>
      <c r="FO89" s="53">
        <f t="shared" si="51"/>
        <v>9.5221030981600805</v>
      </c>
      <c r="FP89" s="53">
        <f t="shared" si="51"/>
        <v>6.416157739353336</v>
      </c>
      <c r="FQ89" s="53">
        <f t="shared" si="51"/>
        <v>6.4897627381623222</v>
      </c>
      <c r="FR89" s="53">
        <f t="shared" si="51"/>
        <v>6.4897627381623222</v>
      </c>
      <c r="FS89" s="53">
        <f t="shared" si="51"/>
        <v>9.5221030981600805</v>
      </c>
      <c r="FT89" s="53">
        <f t="shared" si="51"/>
        <v>8.9105893603150719</v>
      </c>
      <c r="FU89" s="53">
        <f t="shared" si="51"/>
        <v>9.5221030981600805</v>
      </c>
      <c r="FV89" s="53">
        <f t="shared" si="51"/>
        <v>6.416157739353336</v>
      </c>
      <c r="FW89" s="53">
        <f t="shared" si="51"/>
        <v>6.416157739353336</v>
      </c>
      <c r="FX89" s="53">
        <f t="shared" si="51"/>
        <v>8.967116662452554</v>
      </c>
      <c r="FY89" s="53">
        <f t="shared" si="51"/>
        <v>6.416157739353336</v>
      </c>
      <c r="FZ89" s="53">
        <f t="shared" si="51"/>
        <v>7.6243600429221514</v>
      </c>
      <c r="GA89" s="53">
        <f t="shared" si="51"/>
        <v>6.416157739353336</v>
      </c>
      <c r="GB89" s="53">
        <f t="shared" si="51"/>
        <v>9.5221030981600805</v>
      </c>
      <c r="GC89" s="53">
        <f t="shared" si="51"/>
        <v>9.5221030981600805</v>
      </c>
      <c r="GD89" s="53">
        <f t="shared" si="51"/>
        <v>6.4897627381623222</v>
      </c>
      <c r="GE89" s="53">
        <f t="shared" si="51"/>
        <v>6.4897627381623222</v>
      </c>
      <c r="GF89" s="53">
        <f t="shared" si="51"/>
        <v>6.416157739353336</v>
      </c>
      <c r="GG89" s="53">
        <f t="shared" si="51"/>
        <v>6.9638980729572149</v>
      </c>
      <c r="GH89" s="53">
        <f t="shared" si="51"/>
        <v>7.4351666904181846</v>
      </c>
      <c r="GI89" s="53">
        <f t="shared" si="51"/>
        <v>6.4897627381623222</v>
      </c>
      <c r="GJ89" s="53">
        <f t="shared" si="51"/>
        <v>6.416157739353336</v>
      </c>
      <c r="GK89" s="53">
        <f t="shared" si="51"/>
        <v>6.416157739353336</v>
      </c>
      <c r="GL89" s="53">
        <f t="shared" si="51"/>
        <v>6.416157739353336</v>
      </c>
      <c r="GM89" s="53">
        <f t="shared" si="49"/>
        <v>6.416157739353336</v>
      </c>
      <c r="GN89" s="53">
        <f t="shared" si="49"/>
        <v>6.4897627381623222</v>
      </c>
      <c r="GO89" s="53">
        <f t="shared" si="49"/>
        <v>9.5221030981600805</v>
      </c>
      <c r="GP89" s="53">
        <f t="shared" si="49"/>
        <v>9.5221030981600805</v>
      </c>
      <c r="GQ89" s="53">
        <f t="shared" si="49"/>
        <v>6.416157739353336</v>
      </c>
      <c r="GR89" s="53">
        <f t="shared" si="49"/>
        <v>6.4897627381623222</v>
      </c>
      <c r="GS89" s="53">
        <f t="shared" si="49"/>
        <v>6.4897627381623222</v>
      </c>
      <c r="GT89" s="53">
        <f t="shared" si="49"/>
        <v>6.4897627381623222</v>
      </c>
      <c r="GU89" s="53">
        <f t="shared" si="49"/>
        <v>6.416157739353336</v>
      </c>
      <c r="GV89" s="53">
        <f t="shared" si="49"/>
        <v>6.4897627381623222</v>
      </c>
      <c r="GW89" s="53">
        <f t="shared" si="49"/>
        <v>6.7268304055597685</v>
      </c>
      <c r="GX89" s="53">
        <f t="shared" si="49"/>
        <v>6.416157739353336</v>
      </c>
      <c r="GY89" s="53">
        <f t="shared" si="49"/>
        <v>6.4897627381623222</v>
      </c>
      <c r="GZ89" s="53">
        <f t="shared" si="49"/>
        <v>6.4897627381623222</v>
      </c>
      <c r="HA89" s="53">
        <f t="shared" si="49"/>
        <v>6.4897627381623222</v>
      </c>
      <c r="HB89" s="53">
        <f t="shared" si="49"/>
        <v>6.9638980729572149</v>
      </c>
      <c r="HC89" s="53">
        <f t="shared" si="49"/>
        <v>6.4897627381623222</v>
      </c>
      <c r="HD89" s="53">
        <f t="shared" si="49"/>
        <v>6.4897627381623222</v>
      </c>
      <c r="HE89" s="53">
        <f t="shared" si="49"/>
        <v>6.416157739353336</v>
      </c>
      <c r="HF89" s="53">
        <f t="shared" si="49"/>
        <v>6.9638980729572149</v>
      </c>
      <c r="HG89" s="53">
        <f t="shared" si="49"/>
        <v>9.5221030981600805</v>
      </c>
      <c r="HH89" s="53">
        <f t="shared" si="49"/>
        <v>7.1741540155142154</v>
      </c>
      <c r="HI89" s="53">
        <f t="shared" si="49"/>
        <v>9.5221030981600805</v>
      </c>
      <c r="HJ89" s="53">
        <f t="shared" si="49"/>
        <v>6.416157739353336</v>
      </c>
      <c r="HK89" s="53">
        <f t="shared" si="49"/>
        <v>6.7268304055597685</v>
      </c>
      <c r="HL89" s="53">
        <f t="shared" si="49"/>
        <v>8.6191205652244545</v>
      </c>
      <c r="HM89" s="53">
        <f t="shared" si="49"/>
        <v>6.4897627381623222</v>
      </c>
      <c r="HN89" s="53">
        <f t="shared" si="49"/>
        <v>6.416157739353336</v>
      </c>
      <c r="HO89" s="53">
        <f t="shared" si="49"/>
        <v>9.5221030981600805</v>
      </c>
      <c r="HP89" s="53">
        <f t="shared" si="49"/>
        <v>6.4897627381623222</v>
      </c>
      <c r="HQ89" s="53">
        <f t="shared" si="49"/>
        <v>6.4897627381623222</v>
      </c>
      <c r="HR89" s="53">
        <f t="shared" si="49"/>
        <v>6.9638980729572149</v>
      </c>
      <c r="HS89" s="53">
        <f t="shared" si="49"/>
        <v>6.4897627381623222</v>
      </c>
      <c r="HT89" s="53">
        <f t="shared" si="49"/>
        <v>6.7268304055597685</v>
      </c>
      <c r="HU89" s="53">
        <f t="shared" si="49"/>
        <v>6.4897627381623222</v>
      </c>
      <c r="HV89" s="53">
        <f t="shared" si="49"/>
        <v>6.4897627381623222</v>
      </c>
      <c r="HW89" s="53">
        <f t="shared" si="49"/>
        <v>6.4897627381623222</v>
      </c>
      <c r="HX89" s="53">
        <f t="shared" si="49"/>
        <v>9.5221030981600805</v>
      </c>
      <c r="HY89" s="53">
        <f t="shared" si="49"/>
        <v>6.750528443094109</v>
      </c>
      <c r="HZ89" s="53">
        <f t="shared" si="49"/>
        <v>9.5221030981600805</v>
      </c>
      <c r="IA89" s="53">
        <f t="shared" si="49"/>
        <v>6.7022293844124112</v>
      </c>
      <c r="IB89" s="53">
        <f t="shared" si="49"/>
        <v>6.7268304055597685</v>
      </c>
      <c r="IC89" s="53">
        <f t="shared" si="49"/>
        <v>6.4897627381623222</v>
      </c>
      <c r="ID89" s="53">
        <f t="shared" si="49"/>
        <v>6.4897627381623222</v>
      </c>
      <c r="IE89" s="53">
        <f t="shared" si="49"/>
        <v>6.4897627381623222</v>
      </c>
      <c r="IF89" s="53">
        <f t="shared" si="49"/>
        <v>6.9638980729572149</v>
      </c>
      <c r="IG89" s="53">
        <f t="shared" si="49"/>
        <v>6.416157739353336</v>
      </c>
      <c r="IH89" s="53">
        <f t="shared" si="49"/>
        <v>9.5221030981600805</v>
      </c>
      <c r="II89" s="53">
        <f t="shared" si="49"/>
        <v>6.416157739353336</v>
      </c>
      <c r="IJ89" s="53">
        <f t="shared" si="49"/>
        <v>6.416157739353336</v>
      </c>
      <c r="IK89" s="53">
        <f t="shared" si="49"/>
        <v>6.4897627381623222</v>
      </c>
      <c r="IL89" s="53">
        <f t="shared" si="49"/>
        <v>6.4897627381623222</v>
      </c>
      <c r="IM89" s="53">
        <f t="shared" si="49"/>
        <v>6.4897627381623222</v>
      </c>
      <c r="IN89" s="53">
        <f t="shared" si="49"/>
        <v>9.5221030981600805</v>
      </c>
      <c r="IO89" s="53">
        <f t="shared" si="49"/>
        <v>9.5221030981600805</v>
      </c>
      <c r="IP89" s="53">
        <f t="shared" si="49"/>
        <v>6.9638980729572149</v>
      </c>
      <c r="IQ89" s="53">
        <f t="shared" si="49"/>
        <v>6.9638980729572149</v>
      </c>
      <c r="IR89" s="53">
        <f t="shared" si="49"/>
        <v>6.4897627381623222</v>
      </c>
      <c r="IS89" s="53">
        <f t="shared" si="49"/>
        <v>9.5221030981600805</v>
      </c>
      <c r="IT89" s="53">
        <f t="shared" si="49"/>
        <v>6.9638980729572149</v>
      </c>
      <c r="IU89" s="53">
        <f t="shared" si="49"/>
        <v>6.7268304055597685</v>
      </c>
      <c r="IV89" s="53">
        <f t="shared" si="49"/>
        <v>9.5221030981600805</v>
      </c>
      <c r="IW89" s="53">
        <f t="shared" si="49"/>
        <v>9.5221030981600805</v>
      </c>
      <c r="IX89" s="53">
        <f t="shared" si="34"/>
        <v>9.5221030981600805</v>
      </c>
      <c r="IY89" s="53">
        <f t="shared" si="34"/>
        <v>6.4897627381623222</v>
      </c>
      <c r="IZ89" s="53">
        <f t="shared" si="34"/>
        <v>6.416157739353336</v>
      </c>
      <c r="JA89" s="53">
        <f t="shared" si="31"/>
        <v>9.5221030981600805</v>
      </c>
      <c r="JB89" s="53">
        <f t="shared" ref="JB89:LM92" si="52">IF(JB$68=1,JB19,JB52)</f>
        <v>6.416157739353336</v>
      </c>
      <c r="JC89" s="53">
        <f t="shared" si="52"/>
        <v>6.4897627381623222</v>
      </c>
      <c r="JD89" s="53">
        <f t="shared" si="52"/>
        <v>9.5221030981600805</v>
      </c>
      <c r="JE89" s="53">
        <f t="shared" si="52"/>
        <v>9.5221030981600805</v>
      </c>
      <c r="JF89" s="53">
        <f t="shared" si="52"/>
        <v>6.7268304055597685</v>
      </c>
      <c r="JG89" s="53">
        <f t="shared" si="52"/>
        <v>6.416157739353336</v>
      </c>
      <c r="JH89" s="53">
        <f t="shared" si="52"/>
        <v>6.416157739353336</v>
      </c>
      <c r="JI89" s="53">
        <f t="shared" si="52"/>
        <v>9.5221030981600805</v>
      </c>
      <c r="JJ89" s="53">
        <f t="shared" si="52"/>
        <v>6.4897627381623222</v>
      </c>
      <c r="JK89" s="53">
        <f t="shared" si="52"/>
        <v>6.7268304055597685</v>
      </c>
      <c r="JL89" s="53">
        <f t="shared" si="52"/>
        <v>6.4897627381623222</v>
      </c>
      <c r="JM89" s="53">
        <f t="shared" si="52"/>
        <v>6.4897627381623222</v>
      </c>
      <c r="JN89" s="53">
        <f t="shared" si="52"/>
        <v>6.416157739353336</v>
      </c>
      <c r="JO89" s="53">
        <f t="shared" si="52"/>
        <v>6.416157739353336</v>
      </c>
      <c r="JP89" s="53">
        <f t="shared" si="52"/>
        <v>6.4897627381623222</v>
      </c>
      <c r="JQ89" s="53">
        <f t="shared" si="52"/>
        <v>6.4897627381623222</v>
      </c>
      <c r="JR89" s="53">
        <f t="shared" si="52"/>
        <v>6.4676737441800007</v>
      </c>
      <c r="JS89" s="53">
        <f t="shared" si="52"/>
        <v>6.4897627381623222</v>
      </c>
      <c r="JT89" s="53">
        <f t="shared" si="52"/>
        <v>6.9638980729572149</v>
      </c>
      <c r="JU89" s="53">
        <f t="shared" si="52"/>
        <v>6.4897627381623222</v>
      </c>
      <c r="JV89" s="53">
        <f t="shared" si="52"/>
        <v>6.416157739353336</v>
      </c>
      <c r="JW89" s="53">
        <f t="shared" si="52"/>
        <v>6.9638980729572149</v>
      </c>
      <c r="JX89" s="53">
        <f t="shared" si="52"/>
        <v>6.4897627381623222</v>
      </c>
      <c r="JY89" s="53">
        <f t="shared" si="52"/>
        <v>6.4897627381623222</v>
      </c>
      <c r="JZ89" s="53">
        <f t="shared" si="52"/>
        <v>6.416157739353336</v>
      </c>
      <c r="KA89" s="53">
        <f t="shared" si="52"/>
        <v>6.416157739353336</v>
      </c>
      <c r="KB89" s="53">
        <f t="shared" si="52"/>
        <v>6.4897627381623222</v>
      </c>
      <c r="KC89" s="53">
        <f t="shared" si="52"/>
        <v>7.6560571323735758</v>
      </c>
      <c r="KD89" s="53">
        <f t="shared" si="52"/>
        <v>8.5595913684047744</v>
      </c>
      <c r="KE89" s="53">
        <f t="shared" si="52"/>
        <v>6.416157739353336</v>
      </c>
      <c r="KF89" s="53">
        <f t="shared" si="52"/>
        <v>6.7268304055597685</v>
      </c>
      <c r="KG89" s="53">
        <f t="shared" si="52"/>
        <v>9.5221030981600805</v>
      </c>
      <c r="KH89" s="53">
        <f t="shared" si="52"/>
        <v>6.7268304055597685</v>
      </c>
      <c r="KI89" s="53">
        <f t="shared" si="52"/>
        <v>9.5221030981600805</v>
      </c>
      <c r="KJ89" s="53">
        <f t="shared" si="52"/>
        <v>6.4897627381623222</v>
      </c>
      <c r="KK89" s="53">
        <f t="shared" si="52"/>
        <v>9.5221030981600805</v>
      </c>
      <c r="KL89" s="53">
        <f t="shared" si="52"/>
        <v>6.4897627381623222</v>
      </c>
      <c r="KM89" s="53">
        <f t="shared" si="52"/>
        <v>6.4897627381623222</v>
      </c>
      <c r="KN89" s="53">
        <f t="shared" si="52"/>
        <v>6.4897627381623222</v>
      </c>
      <c r="KO89" s="53">
        <f t="shared" si="52"/>
        <v>6.416157739353336</v>
      </c>
      <c r="KP89" s="53">
        <f t="shared" si="52"/>
        <v>6.4897627381623222</v>
      </c>
      <c r="KQ89" s="53">
        <f t="shared" si="52"/>
        <v>9.2377343580500195</v>
      </c>
      <c r="KR89" s="53">
        <f t="shared" si="52"/>
        <v>6.4897627381623222</v>
      </c>
      <c r="KS89" s="53">
        <f t="shared" si="52"/>
        <v>9.5221030981600805</v>
      </c>
      <c r="KT89" s="53">
        <f t="shared" si="52"/>
        <v>9.5221030981600805</v>
      </c>
      <c r="KU89" s="53">
        <f t="shared" si="52"/>
        <v>6.9638980729572149</v>
      </c>
      <c r="KV89" s="53">
        <f t="shared" si="52"/>
        <v>6.4897627381623222</v>
      </c>
      <c r="KW89" s="53">
        <f t="shared" si="52"/>
        <v>6.416157739353336</v>
      </c>
      <c r="KX89" s="53">
        <f t="shared" si="52"/>
        <v>6.416157739353336</v>
      </c>
      <c r="KY89" s="53">
        <f t="shared" si="52"/>
        <v>9.5221030981600805</v>
      </c>
      <c r="KZ89" s="53">
        <f t="shared" si="52"/>
        <v>8.8533951883043578</v>
      </c>
      <c r="LA89" s="53">
        <f t="shared" si="52"/>
        <v>9.5221030981600805</v>
      </c>
      <c r="LB89" s="53">
        <f t="shared" si="52"/>
        <v>6.4897627381623222</v>
      </c>
      <c r="LC89" s="53">
        <f t="shared" si="52"/>
        <v>8.3289822381767031</v>
      </c>
      <c r="LD89" s="53">
        <f t="shared" si="52"/>
        <v>6.4897627381623222</v>
      </c>
      <c r="LE89" s="53">
        <f t="shared" si="52"/>
        <v>6.4897627381623222</v>
      </c>
      <c r="LF89" s="53">
        <f t="shared" si="52"/>
        <v>9.5221030981600805</v>
      </c>
      <c r="LG89" s="53">
        <f t="shared" si="52"/>
        <v>9.5221030981600805</v>
      </c>
      <c r="LH89" s="53">
        <f t="shared" si="52"/>
        <v>9.5221030981600805</v>
      </c>
      <c r="LI89" s="53">
        <f t="shared" si="52"/>
        <v>8.0779856359486306</v>
      </c>
      <c r="LJ89" s="53">
        <f t="shared" si="52"/>
        <v>6.9638980729572149</v>
      </c>
      <c r="LK89" s="53">
        <f t="shared" si="52"/>
        <v>6.7268304055597685</v>
      </c>
      <c r="LL89" s="53">
        <f t="shared" si="52"/>
        <v>9.5221030981600805</v>
      </c>
      <c r="LM89" s="53">
        <f t="shared" si="52"/>
        <v>6.416157739353336</v>
      </c>
      <c r="LN89" s="53">
        <f t="shared" si="50"/>
        <v>6.416157739353336</v>
      </c>
      <c r="LO89" s="53">
        <f t="shared" si="50"/>
        <v>6.416157739353336</v>
      </c>
      <c r="LP89" s="53">
        <f t="shared" si="50"/>
        <v>6.416157739353336</v>
      </c>
      <c r="LQ89" s="53">
        <f t="shared" si="50"/>
        <v>9.5221030981600805</v>
      </c>
      <c r="LR89" s="53">
        <f t="shared" si="50"/>
        <v>6.4897627381623222</v>
      </c>
      <c r="LS89" s="53">
        <f t="shared" si="50"/>
        <v>8.7235613835231351</v>
      </c>
      <c r="LT89" s="53">
        <f t="shared" si="50"/>
        <v>8.4125752824832727</v>
      </c>
      <c r="LU89" s="53">
        <f t="shared" si="50"/>
        <v>6.4897627381623222</v>
      </c>
      <c r="LV89" s="53">
        <f t="shared" si="50"/>
        <v>6.9638980729572149</v>
      </c>
      <c r="LW89" s="53">
        <f t="shared" si="50"/>
        <v>6.416157739353336</v>
      </c>
      <c r="LX89" s="53">
        <f t="shared" si="50"/>
        <v>6.4897627381623222</v>
      </c>
      <c r="LY89" s="53">
        <f t="shared" si="50"/>
        <v>6.9638980729572149</v>
      </c>
      <c r="LZ89" s="53">
        <f t="shared" si="50"/>
        <v>9.5221030981600805</v>
      </c>
      <c r="MA89" s="53">
        <f t="shared" si="50"/>
        <v>6.4897627381623222</v>
      </c>
      <c r="MB89" s="53">
        <f t="shared" si="50"/>
        <v>6.4897627381623222</v>
      </c>
      <c r="MC89" s="53">
        <f t="shared" si="50"/>
        <v>6.416157739353336</v>
      </c>
      <c r="MD89" s="53">
        <f t="shared" si="50"/>
        <v>6.9638980729572149</v>
      </c>
      <c r="ME89" s="53">
        <f t="shared" si="50"/>
        <v>6.6680948018041963</v>
      </c>
      <c r="MF89" s="53">
        <f t="shared" si="50"/>
        <v>6.4897627381623222</v>
      </c>
      <c r="MG89" s="53">
        <f t="shared" si="50"/>
        <v>9.5221030981600805</v>
      </c>
      <c r="MH89" s="53">
        <f t="shared" si="50"/>
        <v>6.9638980729572149</v>
      </c>
      <c r="MI89" s="53">
        <f t="shared" si="50"/>
        <v>9.5221030981600805</v>
      </c>
      <c r="MJ89" s="53">
        <f t="shared" si="50"/>
        <v>6.416157739353336</v>
      </c>
      <c r="MK89" s="53">
        <f t="shared" si="50"/>
        <v>6.416157739353336</v>
      </c>
      <c r="ML89" s="53">
        <f t="shared" si="50"/>
        <v>6.4897627381623222</v>
      </c>
      <c r="MM89" s="53">
        <f t="shared" si="50"/>
        <v>9.5221030981600805</v>
      </c>
      <c r="MN89" s="53">
        <f t="shared" si="50"/>
        <v>6.7268304055597685</v>
      </c>
      <c r="MO89" s="53">
        <f t="shared" si="50"/>
        <v>6.4897627381623222</v>
      </c>
      <c r="MP89" s="53">
        <f t="shared" si="50"/>
        <v>9.5221030981600805</v>
      </c>
      <c r="MQ89" s="53">
        <f t="shared" si="50"/>
        <v>9.5221030981600805</v>
      </c>
      <c r="MR89" s="53">
        <f t="shared" si="50"/>
        <v>9.5221030981600805</v>
      </c>
      <c r="MS89" s="53">
        <f t="shared" si="50"/>
        <v>6.4897627381623222</v>
      </c>
      <c r="MT89" s="53">
        <f t="shared" si="50"/>
        <v>9.5221030981600805</v>
      </c>
      <c r="MU89" s="53">
        <f t="shared" si="50"/>
        <v>9.5221030981600805</v>
      </c>
      <c r="MV89" s="53">
        <f t="shared" si="50"/>
        <v>6.7268304055597685</v>
      </c>
      <c r="MW89" s="53">
        <f t="shared" si="50"/>
        <v>6.9638980729572149</v>
      </c>
      <c r="MX89" s="53">
        <f t="shared" si="50"/>
        <v>6.4897627381623222</v>
      </c>
      <c r="MY89" s="53">
        <f t="shared" si="50"/>
        <v>6.416157739353336</v>
      </c>
      <c r="MZ89" s="53">
        <f t="shared" si="50"/>
        <v>6.9638980729572149</v>
      </c>
      <c r="NA89" s="53">
        <f t="shared" si="50"/>
        <v>6.416157739353336</v>
      </c>
      <c r="NB89" s="53">
        <f t="shared" si="50"/>
        <v>6.4897627381623222</v>
      </c>
      <c r="NC89" s="53">
        <f t="shared" si="50"/>
        <v>9.5221030981600805</v>
      </c>
      <c r="ND89" s="53">
        <f t="shared" si="50"/>
        <v>6.416157739353336</v>
      </c>
      <c r="NE89" s="53">
        <f t="shared" si="50"/>
        <v>7.4028417319592181</v>
      </c>
      <c r="NF89" s="53">
        <f t="shared" si="50"/>
        <v>6.4897627381623222</v>
      </c>
      <c r="NG89" s="53">
        <f t="shared" si="50"/>
        <v>6.4897627381623222</v>
      </c>
      <c r="NH89" s="53">
        <f t="shared" si="50"/>
        <v>6.4897627381623222</v>
      </c>
      <c r="NI89" s="53">
        <f t="shared" si="50"/>
        <v>6.416157739353336</v>
      </c>
      <c r="NJ89" s="53">
        <f t="shared" si="50"/>
        <v>9.5221030981600805</v>
      </c>
      <c r="NK89" s="53">
        <f t="shared" si="50"/>
        <v>6.416157739353336</v>
      </c>
      <c r="NL89" s="53">
        <f t="shared" si="50"/>
        <v>9.5221030981600805</v>
      </c>
      <c r="NM89" s="53">
        <f t="shared" si="50"/>
        <v>6.4897627381623222</v>
      </c>
      <c r="NN89" s="53">
        <f t="shared" si="50"/>
        <v>6.4897627381623222</v>
      </c>
      <c r="NO89" s="53">
        <f t="shared" si="50"/>
        <v>6.4897627381623222</v>
      </c>
      <c r="NP89" s="53">
        <f t="shared" si="50"/>
        <v>9.5221030981600805</v>
      </c>
      <c r="NQ89" s="53">
        <f t="shared" si="50"/>
        <v>6.7268304055597685</v>
      </c>
      <c r="NR89" s="53">
        <f t="shared" si="50"/>
        <v>6.7268304055597685</v>
      </c>
      <c r="NS89" s="53">
        <f t="shared" si="50"/>
        <v>6.4897627381623222</v>
      </c>
      <c r="NT89" s="53">
        <f t="shared" si="50"/>
        <v>6.4897627381623222</v>
      </c>
      <c r="NU89" s="53">
        <f t="shared" si="50"/>
        <v>6.4897627381623222</v>
      </c>
      <c r="NV89" s="53">
        <f t="shared" si="50"/>
        <v>6.9638980729572149</v>
      </c>
      <c r="NW89" s="53">
        <f t="shared" si="50"/>
        <v>9.5221030981600805</v>
      </c>
      <c r="NX89" s="53">
        <f t="shared" si="50"/>
        <v>6.4897627381623222</v>
      </c>
      <c r="NY89" s="53">
        <f t="shared" si="48"/>
        <v>6.416157739353336</v>
      </c>
      <c r="NZ89" s="53">
        <f t="shared" si="48"/>
        <v>6.7268304055597685</v>
      </c>
      <c r="OA89" s="53">
        <f t="shared" si="48"/>
        <v>6.416157739353336</v>
      </c>
      <c r="OB89" s="53">
        <f t="shared" si="46"/>
        <v>6.416157739353336</v>
      </c>
      <c r="OC89" s="53">
        <f t="shared" si="46"/>
        <v>6.4897627381623222</v>
      </c>
      <c r="OD89" s="53">
        <f t="shared" si="46"/>
        <v>9.5221030981600805</v>
      </c>
      <c r="OE89" s="53">
        <f t="shared" si="46"/>
        <v>7.9599805924660307</v>
      </c>
      <c r="OF89" s="53">
        <f t="shared" si="46"/>
        <v>9.5221030981600805</v>
      </c>
      <c r="OG89" s="53">
        <f t="shared" si="44"/>
        <v>6.4897627381623222</v>
      </c>
      <c r="OH89" s="53">
        <f t="shared" si="44"/>
        <v>9.5221030981600805</v>
      </c>
      <c r="OI89" s="53">
        <f t="shared" si="44"/>
        <v>6.4897627381623222</v>
      </c>
      <c r="OJ89" s="53">
        <f t="shared" si="44"/>
        <v>6.7268304055597685</v>
      </c>
      <c r="OK89" s="53">
        <f t="shared" si="44"/>
        <v>9.5221030981600805</v>
      </c>
      <c r="OL89" s="53">
        <f t="shared" si="44"/>
        <v>6.4897627381623222</v>
      </c>
      <c r="OM89" s="53">
        <f t="shared" si="44"/>
        <v>9.5221030981600805</v>
      </c>
      <c r="ON89" s="53">
        <f t="shared" si="44"/>
        <v>9.5221030981600805</v>
      </c>
      <c r="OO89" s="53">
        <f t="shared" si="44"/>
        <v>8.0329735244960769</v>
      </c>
      <c r="OP89" s="53">
        <f t="shared" si="44"/>
        <v>6.416157739353336</v>
      </c>
      <c r="OQ89" s="53">
        <f t="shared" si="44"/>
        <v>6.4897627381623222</v>
      </c>
      <c r="OR89" s="53">
        <f t="shared" si="44"/>
        <v>6.416157739353336</v>
      </c>
      <c r="OS89" s="53">
        <f t="shared" si="44"/>
        <v>6.4897627381623222</v>
      </c>
      <c r="OT89" s="53">
        <f t="shared" si="44"/>
        <v>6.4897627381623222</v>
      </c>
      <c r="OU89" s="53">
        <f t="shared" si="44"/>
        <v>9.5221030981600805</v>
      </c>
      <c r="OV89" s="53">
        <f t="shared" si="44"/>
        <v>6.9638980729572149</v>
      </c>
      <c r="OW89" s="53">
        <f t="shared" si="44"/>
        <v>6.416157739353336</v>
      </c>
      <c r="OX89" s="53">
        <f t="shared" si="44"/>
        <v>6.7268304055597685</v>
      </c>
      <c r="OY89" s="53">
        <f t="shared" si="44"/>
        <v>6.416157739353336</v>
      </c>
      <c r="OZ89" s="53">
        <f t="shared" si="44"/>
        <v>6.9638980729572149</v>
      </c>
      <c r="PA89" s="53">
        <f t="shared" ref="PA89:RL92" si="53">IF(PA$68=1,PA19,PA52)</f>
        <v>9.5221030981600805</v>
      </c>
      <c r="PB89" s="53">
        <f t="shared" si="53"/>
        <v>6.4897627381623222</v>
      </c>
      <c r="PC89" s="53">
        <f t="shared" si="53"/>
        <v>6.4897627381623222</v>
      </c>
      <c r="PD89" s="53">
        <f t="shared" si="53"/>
        <v>9.5221030981600805</v>
      </c>
      <c r="PE89" s="53">
        <f t="shared" si="53"/>
        <v>9.5221030981600805</v>
      </c>
      <c r="PF89" s="53">
        <f t="shared" si="53"/>
        <v>6.4897627381623222</v>
      </c>
      <c r="PG89" s="53">
        <f t="shared" si="53"/>
        <v>6.416157739353336</v>
      </c>
      <c r="PH89" s="53">
        <f t="shared" si="53"/>
        <v>6.416157739353336</v>
      </c>
      <c r="PI89" s="53">
        <f t="shared" si="53"/>
        <v>6.416157739353336</v>
      </c>
      <c r="PJ89" s="53">
        <f t="shared" si="53"/>
        <v>9.5221030981600805</v>
      </c>
      <c r="PK89" s="53">
        <f t="shared" si="53"/>
        <v>6.7268304055597685</v>
      </c>
      <c r="PL89" s="53">
        <f t="shared" si="53"/>
        <v>6.9638980729572149</v>
      </c>
      <c r="PM89" s="53">
        <f t="shared" si="53"/>
        <v>6.4897627381623222</v>
      </c>
      <c r="PN89" s="53">
        <f t="shared" si="53"/>
        <v>6.7268304055597685</v>
      </c>
      <c r="PO89" s="53">
        <f t="shared" si="53"/>
        <v>9.5221030981600805</v>
      </c>
      <c r="PP89" s="53">
        <f t="shared" si="53"/>
        <v>6.4897627381623222</v>
      </c>
      <c r="PQ89" s="53">
        <f t="shared" si="53"/>
        <v>8.7478614856653074</v>
      </c>
      <c r="PR89" s="53">
        <f t="shared" si="53"/>
        <v>9.5221030981600805</v>
      </c>
      <c r="PS89" s="53">
        <f t="shared" si="53"/>
        <v>9.5221030981600805</v>
      </c>
      <c r="PT89" s="53">
        <f t="shared" si="53"/>
        <v>9.5221030981600805</v>
      </c>
      <c r="PU89" s="53">
        <f t="shared" si="53"/>
        <v>6.416157739353336</v>
      </c>
      <c r="PV89" s="53">
        <f t="shared" si="53"/>
        <v>6.416157739353336</v>
      </c>
      <c r="PW89" s="53">
        <f t="shared" si="53"/>
        <v>6.9638980729572149</v>
      </c>
      <c r="PX89" s="53">
        <f t="shared" si="53"/>
        <v>6.4897627381623222</v>
      </c>
      <c r="PY89" s="53">
        <f t="shared" si="53"/>
        <v>6.416157739353336</v>
      </c>
      <c r="PZ89" s="53">
        <f t="shared" si="53"/>
        <v>6.9638980729572149</v>
      </c>
      <c r="QA89" s="53">
        <f t="shared" si="53"/>
        <v>9.5221030981600805</v>
      </c>
      <c r="QB89" s="53">
        <f t="shared" si="53"/>
        <v>6.4897627381623222</v>
      </c>
      <c r="QC89" s="53">
        <f t="shared" si="53"/>
        <v>6.416157739353336</v>
      </c>
      <c r="QD89" s="53">
        <f t="shared" si="53"/>
        <v>6.9638980729572149</v>
      </c>
      <c r="QE89" s="53">
        <f t="shared" si="53"/>
        <v>9.5221030981600805</v>
      </c>
      <c r="QF89" s="53">
        <f t="shared" si="53"/>
        <v>6.9638980729572149</v>
      </c>
      <c r="QG89" s="53">
        <f t="shared" si="53"/>
        <v>6.416157739353336</v>
      </c>
      <c r="QH89" s="53">
        <f t="shared" si="53"/>
        <v>6.4897627381623222</v>
      </c>
      <c r="QI89" s="53">
        <f t="shared" si="53"/>
        <v>6.416157739353336</v>
      </c>
      <c r="QJ89" s="53">
        <f t="shared" si="53"/>
        <v>6.9638980729572149</v>
      </c>
      <c r="QK89" s="53">
        <f t="shared" si="53"/>
        <v>9.5221030981600805</v>
      </c>
      <c r="QL89" s="53">
        <f t="shared" si="53"/>
        <v>6.828011269432916</v>
      </c>
      <c r="QM89" s="53">
        <f t="shared" si="53"/>
        <v>6.7268304055597685</v>
      </c>
      <c r="QN89" s="53">
        <f t="shared" si="53"/>
        <v>9.5221030981600805</v>
      </c>
      <c r="QO89" s="53">
        <f t="shared" si="53"/>
        <v>6.416157739353336</v>
      </c>
      <c r="QP89" s="53">
        <f t="shared" si="53"/>
        <v>6.4897627381623222</v>
      </c>
      <c r="QQ89" s="53">
        <f t="shared" si="53"/>
        <v>6.4897627381623222</v>
      </c>
      <c r="QR89" s="53">
        <f t="shared" si="53"/>
        <v>6.4897627381623222</v>
      </c>
      <c r="QS89" s="53">
        <f t="shared" si="53"/>
        <v>6.7268304055597685</v>
      </c>
      <c r="QT89" s="53">
        <f t="shared" si="53"/>
        <v>9.5221030981600805</v>
      </c>
      <c r="QU89" s="53">
        <f t="shared" si="53"/>
        <v>6.4897627381623222</v>
      </c>
      <c r="QV89" s="53">
        <f t="shared" si="53"/>
        <v>6.7268304055597685</v>
      </c>
      <c r="QW89" s="53">
        <f t="shared" si="53"/>
        <v>6.416157739353336</v>
      </c>
      <c r="QX89" s="53">
        <f t="shared" si="53"/>
        <v>6.416157739353336</v>
      </c>
      <c r="QY89" s="53">
        <f t="shared" si="53"/>
        <v>6.7268304055597685</v>
      </c>
      <c r="QZ89" s="53">
        <f t="shared" si="53"/>
        <v>6.9638980729572149</v>
      </c>
      <c r="RA89" s="53">
        <f t="shared" si="53"/>
        <v>6.4897627381623222</v>
      </c>
      <c r="RB89" s="53">
        <f t="shared" si="53"/>
        <v>9.5221030981600805</v>
      </c>
      <c r="RC89" s="53">
        <f t="shared" si="53"/>
        <v>6.7268304055597685</v>
      </c>
      <c r="RD89" s="53">
        <f t="shared" si="53"/>
        <v>9.5221030981600805</v>
      </c>
      <c r="RE89" s="53">
        <f t="shared" si="53"/>
        <v>6.4897627381623222</v>
      </c>
      <c r="RF89" s="53">
        <f t="shared" si="53"/>
        <v>9.5221030981600805</v>
      </c>
      <c r="RG89" s="53">
        <f t="shared" si="53"/>
        <v>6.7268304055597685</v>
      </c>
      <c r="RH89" s="53">
        <f t="shared" si="53"/>
        <v>9.5221030981600805</v>
      </c>
      <c r="RI89" s="53">
        <f t="shared" si="53"/>
        <v>6.4897627381623222</v>
      </c>
      <c r="RJ89" s="53">
        <f t="shared" si="53"/>
        <v>6.4897627381623222</v>
      </c>
      <c r="RK89" s="53">
        <f t="shared" si="53"/>
        <v>6.9638980729572149</v>
      </c>
      <c r="RL89" s="53">
        <f t="shared" si="53"/>
        <v>9.5221030981600805</v>
      </c>
      <c r="RM89" s="53">
        <f t="shared" si="41"/>
        <v>6.7268304055597685</v>
      </c>
      <c r="RN89" s="53">
        <f t="shared" si="41"/>
        <v>6.4897627381623222</v>
      </c>
      <c r="RO89" s="53">
        <f t="shared" si="41"/>
        <v>6.416157739353336</v>
      </c>
      <c r="RP89" s="53">
        <f t="shared" si="41"/>
        <v>9.5221030981600805</v>
      </c>
      <c r="RQ89" s="53">
        <f t="shared" si="41"/>
        <v>9.5221030981600805</v>
      </c>
      <c r="RR89" s="53">
        <f t="shared" si="41"/>
        <v>9.5221030981600805</v>
      </c>
      <c r="RS89" s="53">
        <f t="shared" si="41"/>
        <v>6.7268304055597685</v>
      </c>
      <c r="RT89" s="53">
        <f t="shared" si="41"/>
        <v>6.4897627381623222</v>
      </c>
      <c r="RU89" s="53">
        <f t="shared" si="41"/>
        <v>6.9638980729572149</v>
      </c>
      <c r="RV89" s="53">
        <f t="shared" si="41"/>
        <v>6.4897627381623222</v>
      </c>
      <c r="RW89" s="53">
        <f t="shared" si="41"/>
        <v>9.5221030981600805</v>
      </c>
      <c r="RX89" s="53">
        <f t="shared" si="41"/>
        <v>6.4897627381623222</v>
      </c>
      <c r="RY89" s="53">
        <f t="shared" si="41"/>
        <v>6.416157739353336</v>
      </c>
      <c r="RZ89" s="53">
        <f t="shared" si="41"/>
        <v>6.416157739353336</v>
      </c>
      <c r="SA89" s="53">
        <f t="shared" si="41"/>
        <v>8.9928935632592779</v>
      </c>
      <c r="SB89" s="53">
        <f t="shared" si="41"/>
        <v>7.7665113936234</v>
      </c>
      <c r="SC89" s="53">
        <f t="shared" si="41"/>
        <v>6.7268304055597685</v>
      </c>
      <c r="SD89" s="53">
        <f t="shared" si="41"/>
        <v>9.2452262226385464</v>
      </c>
      <c r="SE89" s="53">
        <f t="shared" si="41"/>
        <v>6.4897627381623222</v>
      </c>
      <c r="SF89" s="53">
        <f t="shared" si="41"/>
        <v>6.416157739353336</v>
      </c>
      <c r="SG89" s="53">
        <f t="shared" si="41"/>
        <v>9.5221030981600805</v>
      </c>
    </row>
    <row r="90" spans="1:501" x14ac:dyDescent="0.35">
      <c r="A90" s="158">
        <v>2039</v>
      </c>
      <c r="B90" s="53">
        <f t="shared" si="8"/>
        <v>9.9982082530680838</v>
      </c>
      <c r="C90" s="53">
        <f t="shared" si="47"/>
        <v>6.5035595571253371</v>
      </c>
      <c r="D90" s="53">
        <f t="shared" si="47"/>
        <v>6.8651292595600424</v>
      </c>
      <c r="E90" s="53">
        <f t="shared" si="47"/>
        <v>6.5781672137482907</v>
      </c>
      <c r="F90" s="53">
        <f t="shared" si="47"/>
        <v>6.8651292595600424</v>
      </c>
      <c r="G90" s="53">
        <f t="shared" si="47"/>
        <v>9.9982082530680838</v>
      </c>
      <c r="H90" s="53">
        <f t="shared" si="47"/>
        <v>6.5781672137482907</v>
      </c>
      <c r="I90" s="53">
        <f t="shared" si="47"/>
        <v>9.9982082530680838</v>
      </c>
      <c r="J90" s="53">
        <f t="shared" si="47"/>
        <v>6.5781672137482907</v>
      </c>
      <c r="K90" s="53">
        <f t="shared" si="47"/>
        <v>9.9982082530680838</v>
      </c>
      <c r="L90" s="53">
        <f t="shared" si="47"/>
        <v>6.5035595571253371</v>
      </c>
      <c r="M90" s="53">
        <f t="shared" si="47"/>
        <v>6.5035595571253371</v>
      </c>
      <c r="N90" s="53">
        <f t="shared" si="47"/>
        <v>7.3045481737389215</v>
      </c>
      <c r="O90" s="53">
        <f t="shared" si="47"/>
        <v>6.5781672137482907</v>
      </c>
      <c r="P90" s="53">
        <f t="shared" si="47"/>
        <v>6.5781672137482907</v>
      </c>
      <c r="Q90" s="53">
        <f t="shared" si="47"/>
        <v>9.9982082530680838</v>
      </c>
      <c r="R90" s="53">
        <f t="shared" si="47"/>
        <v>6.5781672137482907</v>
      </c>
      <c r="S90" s="53">
        <f t="shared" si="47"/>
        <v>9.9982082530680838</v>
      </c>
      <c r="T90" s="53">
        <f t="shared" si="47"/>
        <v>9.9982082530680838</v>
      </c>
      <c r="U90" s="53">
        <f t="shared" si="47"/>
        <v>6.7595476322036108</v>
      </c>
      <c r="V90" s="53">
        <f t="shared" si="47"/>
        <v>6.5781672137482907</v>
      </c>
      <c r="W90" s="53">
        <f t="shared" si="47"/>
        <v>6.5781672137482907</v>
      </c>
      <c r="X90" s="53">
        <f t="shared" si="47"/>
        <v>6.5781672137482907</v>
      </c>
      <c r="Y90" s="53">
        <f t="shared" si="47"/>
        <v>6.5781672137482907</v>
      </c>
      <c r="Z90" s="53">
        <f t="shared" si="47"/>
        <v>9.9982082530680838</v>
      </c>
      <c r="AA90" s="53">
        <f t="shared" si="47"/>
        <v>6.5781672137482907</v>
      </c>
      <c r="AB90" s="53">
        <f t="shared" si="47"/>
        <v>6.5781672137482907</v>
      </c>
      <c r="AC90" s="53">
        <f t="shared" si="47"/>
        <v>6.5781672137482907</v>
      </c>
      <c r="AD90" s="53">
        <f t="shared" si="47"/>
        <v>6.5035595571253371</v>
      </c>
      <c r="AE90" s="53">
        <f t="shared" si="47"/>
        <v>7.1520913053717949</v>
      </c>
      <c r="AF90" s="53">
        <f t="shared" si="47"/>
        <v>6.8651292595600424</v>
      </c>
      <c r="AG90" s="53">
        <f t="shared" si="47"/>
        <v>6.5781672137482907</v>
      </c>
      <c r="AH90" s="53">
        <f t="shared" si="47"/>
        <v>9.9982082530680838</v>
      </c>
      <c r="AI90" s="53">
        <f t="shared" si="47"/>
        <v>9.9982082530680838</v>
      </c>
      <c r="AJ90" s="53">
        <f t="shared" si="47"/>
        <v>6.5781672137482907</v>
      </c>
      <c r="AK90" s="53">
        <f t="shared" si="47"/>
        <v>6.5035595571253371</v>
      </c>
      <c r="AL90" s="53">
        <f t="shared" si="47"/>
        <v>9.9982082530680838</v>
      </c>
      <c r="AM90" s="53">
        <f t="shared" si="47"/>
        <v>6.5035595571253371</v>
      </c>
      <c r="AN90" s="53">
        <f t="shared" si="47"/>
        <v>7.2519004221865062</v>
      </c>
      <c r="AO90" s="53">
        <f t="shared" si="47"/>
        <v>6.5035595571253371</v>
      </c>
      <c r="AP90" s="53">
        <f t="shared" si="47"/>
        <v>9.9982082530680838</v>
      </c>
      <c r="AQ90" s="53">
        <f t="shared" si="47"/>
        <v>6.5781672137482907</v>
      </c>
      <c r="AR90" s="53">
        <f t="shared" si="47"/>
        <v>6.5035595571253371</v>
      </c>
      <c r="AS90" s="53">
        <f t="shared" si="47"/>
        <v>6.5035595571253371</v>
      </c>
      <c r="AT90" s="53">
        <f t="shared" si="47"/>
        <v>9.9982082530680838</v>
      </c>
      <c r="AU90" s="53">
        <f t="shared" si="47"/>
        <v>7.2540403109381248</v>
      </c>
      <c r="AV90" s="53">
        <f t="shared" si="47"/>
        <v>9.9982082530680838</v>
      </c>
      <c r="AW90" s="53">
        <f t="shared" si="47"/>
        <v>6.5781672137482907</v>
      </c>
      <c r="AX90" s="53">
        <f t="shared" si="47"/>
        <v>6.5781672137482907</v>
      </c>
      <c r="AY90" s="53">
        <f t="shared" si="47"/>
        <v>6.5781672137482907</v>
      </c>
      <c r="AZ90" s="53">
        <f t="shared" si="47"/>
        <v>6.5035595571253371</v>
      </c>
      <c r="BA90" s="53">
        <f t="shared" si="47"/>
        <v>9.9982082530680838</v>
      </c>
      <c r="BB90" s="53">
        <f t="shared" si="47"/>
        <v>8.449245589416936</v>
      </c>
      <c r="BC90" s="53">
        <f t="shared" si="47"/>
        <v>6.5781672137482907</v>
      </c>
      <c r="BD90" s="53">
        <f t="shared" si="47"/>
        <v>6.5781672137482907</v>
      </c>
      <c r="BE90" s="53">
        <f t="shared" si="47"/>
        <v>9.9982082530680838</v>
      </c>
      <c r="BF90" s="53">
        <f t="shared" si="47"/>
        <v>6.5035595571253371</v>
      </c>
      <c r="BG90" s="53">
        <f t="shared" si="47"/>
        <v>6.5781672137482907</v>
      </c>
      <c r="BH90" s="53">
        <f t="shared" si="47"/>
        <v>9.9982082530680838</v>
      </c>
      <c r="BI90" s="53">
        <f t="shared" si="47"/>
        <v>7.1520913053717949</v>
      </c>
      <c r="BJ90" s="53">
        <f t="shared" si="47"/>
        <v>9.9982082530680838</v>
      </c>
      <c r="BK90" s="53">
        <f t="shared" si="47"/>
        <v>6.5035595571253371</v>
      </c>
      <c r="BL90" s="53">
        <f t="shared" si="47"/>
        <v>6.5035595571253371</v>
      </c>
      <c r="BM90" s="53">
        <f t="shared" si="47"/>
        <v>7.1520913053717949</v>
      </c>
      <c r="BN90" s="53">
        <f t="shared" ref="BN90:DY93" si="54">IF(BN$68=1,BN20,BN53)</f>
        <v>9.9982082530680838</v>
      </c>
      <c r="BO90" s="53">
        <f t="shared" si="54"/>
        <v>6.5781672137482907</v>
      </c>
      <c r="BP90" s="53">
        <f t="shared" si="54"/>
        <v>6.8651292595600424</v>
      </c>
      <c r="BQ90" s="53">
        <f t="shared" si="54"/>
        <v>6.5781672137482907</v>
      </c>
      <c r="BR90" s="53">
        <f t="shared" si="54"/>
        <v>9.9982082530680838</v>
      </c>
      <c r="BS90" s="53">
        <f t="shared" si="54"/>
        <v>9.9982082530680838</v>
      </c>
      <c r="BT90" s="53">
        <f t="shared" si="54"/>
        <v>6.5035595571253371</v>
      </c>
      <c r="BU90" s="53">
        <f t="shared" si="54"/>
        <v>7.1520913053717949</v>
      </c>
      <c r="BV90" s="53">
        <f t="shared" si="54"/>
        <v>9.9982082530680838</v>
      </c>
      <c r="BW90" s="53">
        <f t="shared" si="54"/>
        <v>6.5781672137482907</v>
      </c>
      <c r="BX90" s="53">
        <f t="shared" si="54"/>
        <v>6.5035595571253371</v>
      </c>
      <c r="BY90" s="53">
        <f t="shared" si="54"/>
        <v>6.5035595571253371</v>
      </c>
      <c r="BZ90" s="53">
        <f t="shared" si="54"/>
        <v>9.9982082530680838</v>
      </c>
      <c r="CA90" s="53">
        <f t="shared" si="54"/>
        <v>7.1520913053717949</v>
      </c>
      <c r="CB90" s="53">
        <f t="shared" si="54"/>
        <v>9.9982082530680838</v>
      </c>
      <c r="CC90" s="53">
        <f t="shared" si="54"/>
        <v>6.5781672137482907</v>
      </c>
      <c r="CD90" s="53">
        <f t="shared" si="54"/>
        <v>6.5781672137482907</v>
      </c>
      <c r="CE90" s="53">
        <f t="shared" si="54"/>
        <v>6.8651292595600424</v>
      </c>
      <c r="CF90" s="53">
        <f t="shared" si="54"/>
        <v>6.5781672137482907</v>
      </c>
      <c r="CG90" s="53">
        <f t="shared" si="54"/>
        <v>6.5035595571253371</v>
      </c>
      <c r="CH90" s="53">
        <f t="shared" si="54"/>
        <v>7.0361142202423173</v>
      </c>
      <c r="CI90" s="53">
        <f t="shared" si="54"/>
        <v>6.5781672137482907</v>
      </c>
      <c r="CJ90" s="53">
        <f t="shared" si="54"/>
        <v>9.9982082530680838</v>
      </c>
      <c r="CK90" s="53">
        <f t="shared" si="54"/>
        <v>6.5781672137482907</v>
      </c>
      <c r="CL90" s="53">
        <f t="shared" si="54"/>
        <v>6.5781672137482907</v>
      </c>
      <c r="CM90" s="53">
        <f t="shared" si="54"/>
        <v>6.5781672137482907</v>
      </c>
      <c r="CN90" s="53">
        <f t="shared" si="54"/>
        <v>6.5035595571253371</v>
      </c>
      <c r="CO90" s="53">
        <f t="shared" si="54"/>
        <v>6.5781672137482907</v>
      </c>
      <c r="CP90" s="53">
        <f t="shared" si="54"/>
        <v>6.8651292595600424</v>
      </c>
      <c r="CQ90" s="53">
        <f t="shared" si="54"/>
        <v>6.5035595571253371</v>
      </c>
      <c r="CR90" s="53">
        <f t="shared" si="54"/>
        <v>6.5781672137482907</v>
      </c>
      <c r="CS90" s="53">
        <f t="shared" si="54"/>
        <v>6.8651292595600424</v>
      </c>
      <c r="CT90" s="53">
        <f t="shared" si="54"/>
        <v>6.5035595571253371</v>
      </c>
      <c r="CU90" s="53">
        <f t="shared" si="54"/>
        <v>6.5781672137482907</v>
      </c>
      <c r="CV90" s="53">
        <f t="shared" si="54"/>
        <v>6.5781672137482907</v>
      </c>
      <c r="CW90" s="53">
        <f t="shared" si="54"/>
        <v>7.5547752380662292</v>
      </c>
      <c r="CX90" s="53">
        <f t="shared" si="54"/>
        <v>6.5035595571253371</v>
      </c>
      <c r="CY90" s="53">
        <f t="shared" si="54"/>
        <v>6.5781672137482907</v>
      </c>
      <c r="CZ90" s="53">
        <f t="shared" si="54"/>
        <v>6.5035595571253371</v>
      </c>
      <c r="DA90" s="53">
        <f t="shared" si="54"/>
        <v>6.5781672137482907</v>
      </c>
      <c r="DB90" s="53">
        <f t="shared" si="54"/>
        <v>6.5781672137482907</v>
      </c>
      <c r="DC90" s="53">
        <f t="shared" si="54"/>
        <v>6.5035595571253371</v>
      </c>
      <c r="DD90" s="53">
        <f t="shared" si="54"/>
        <v>9.9982082530680838</v>
      </c>
      <c r="DE90" s="53">
        <f t="shared" si="54"/>
        <v>7.1520913053717949</v>
      </c>
      <c r="DF90" s="53">
        <f t="shared" si="54"/>
        <v>6.5035595571253371</v>
      </c>
      <c r="DG90" s="53">
        <f t="shared" si="54"/>
        <v>9.9982082530680838</v>
      </c>
      <c r="DH90" s="53">
        <f t="shared" si="54"/>
        <v>6.5035595571253371</v>
      </c>
      <c r="DI90" s="53">
        <f t="shared" si="54"/>
        <v>6.5781672137482907</v>
      </c>
      <c r="DJ90" s="53">
        <f t="shared" si="54"/>
        <v>7.1520913053717949</v>
      </c>
      <c r="DK90" s="53">
        <f t="shared" si="54"/>
        <v>6.5035595571253371</v>
      </c>
      <c r="DL90" s="53">
        <f t="shared" si="54"/>
        <v>8.4476770201831943</v>
      </c>
      <c r="DM90" s="53">
        <f t="shared" si="54"/>
        <v>6.5781672137482907</v>
      </c>
      <c r="DN90" s="53">
        <f t="shared" si="54"/>
        <v>6.5781672137482907</v>
      </c>
      <c r="DO90" s="53">
        <f t="shared" si="54"/>
        <v>6.5035595571253371</v>
      </c>
      <c r="DP90" s="53">
        <f t="shared" si="54"/>
        <v>6.5035595571253371</v>
      </c>
      <c r="DQ90" s="53">
        <f t="shared" si="54"/>
        <v>9.9982082530680838</v>
      </c>
      <c r="DR90" s="53">
        <f t="shared" si="54"/>
        <v>9.9982082530680838</v>
      </c>
      <c r="DS90" s="53">
        <f t="shared" si="54"/>
        <v>9.9982082530680838</v>
      </c>
      <c r="DT90" s="53">
        <f t="shared" si="54"/>
        <v>6.5781672137482907</v>
      </c>
      <c r="DU90" s="53">
        <f t="shared" si="54"/>
        <v>6.5781672137482907</v>
      </c>
      <c r="DV90" s="53">
        <f t="shared" si="54"/>
        <v>6.8651292595600424</v>
      </c>
      <c r="DW90" s="53">
        <f t="shared" si="54"/>
        <v>6.5035595571253371</v>
      </c>
      <c r="DX90" s="53">
        <f t="shared" si="54"/>
        <v>9.9982082530680838</v>
      </c>
      <c r="DY90" s="53">
        <f t="shared" si="54"/>
        <v>6.5781672137482907</v>
      </c>
      <c r="DZ90" s="53">
        <f t="shared" si="21"/>
        <v>6.8651292595600424</v>
      </c>
      <c r="EA90" s="53">
        <f t="shared" si="51"/>
        <v>9.9982082530680838</v>
      </c>
      <c r="EB90" s="53">
        <f t="shared" si="51"/>
        <v>9.9982082530680838</v>
      </c>
      <c r="EC90" s="53">
        <f t="shared" si="51"/>
        <v>9.9982082530680838</v>
      </c>
      <c r="ED90" s="53">
        <f t="shared" si="51"/>
        <v>6.5781672137482907</v>
      </c>
      <c r="EE90" s="53">
        <f t="shared" si="51"/>
        <v>6.5781672137482907</v>
      </c>
      <c r="EF90" s="53">
        <f t="shared" si="51"/>
        <v>6.5035595571253371</v>
      </c>
      <c r="EG90" s="53">
        <f t="shared" si="51"/>
        <v>7.3424656049573027</v>
      </c>
      <c r="EH90" s="53">
        <f t="shared" si="51"/>
        <v>6.5035595571253371</v>
      </c>
      <c r="EI90" s="53">
        <f t="shared" si="51"/>
        <v>7.1520913053717949</v>
      </c>
      <c r="EJ90" s="53">
        <f t="shared" si="51"/>
        <v>6.5781672137482907</v>
      </c>
      <c r="EK90" s="53">
        <f t="shared" si="51"/>
        <v>6.5781672137482907</v>
      </c>
      <c r="EL90" s="53">
        <f t="shared" si="51"/>
        <v>7.1520913053717949</v>
      </c>
      <c r="EM90" s="53">
        <f t="shared" si="51"/>
        <v>9.9982082530680838</v>
      </c>
      <c r="EN90" s="53">
        <f t="shared" si="51"/>
        <v>6.5035595571253371</v>
      </c>
      <c r="EO90" s="53">
        <f t="shared" si="51"/>
        <v>7.1520913053717949</v>
      </c>
      <c r="EP90" s="53">
        <f t="shared" si="51"/>
        <v>6.5035595571253371</v>
      </c>
      <c r="EQ90" s="53">
        <f t="shared" si="51"/>
        <v>7.1520913053717949</v>
      </c>
      <c r="ER90" s="53">
        <f t="shared" si="51"/>
        <v>6.8651292595600424</v>
      </c>
      <c r="ES90" s="53">
        <f t="shared" si="51"/>
        <v>6.5035595571253371</v>
      </c>
      <c r="ET90" s="53">
        <f t="shared" si="51"/>
        <v>6.5035595571253371</v>
      </c>
      <c r="EU90" s="53">
        <f t="shared" si="51"/>
        <v>6.5781672137482907</v>
      </c>
      <c r="EV90" s="53">
        <f t="shared" si="51"/>
        <v>9.9982082530680838</v>
      </c>
      <c r="EW90" s="53">
        <f t="shared" si="51"/>
        <v>6.5781672137482907</v>
      </c>
      <c r="EX90" s="53">
        <f t="shared" si="51"/>
        <v>6.5781672137482907</v>
      </c>
      <c r="EY90" s="53">
        <f t="shared" si="51"/>
        <v>6.5781672137482907</v>
      </c>
      <c r="EZ90" s="53">
        <f t="shared" si="51"/>
        <v>6.8651292595600424</v>
      </c>
      <c r="FA90" s="53">
        <f t="shared" si="51"/>
        <v>6.5035595571253371</v>
      </c>
      <c r="FB90" s="53">
        <f t="shared" si="51"/>
        <v>6.5781672137482907</v>
      </c>
      <c r="FC90" s="53">
        <f t="shared" si="51"/>
        <v>9.9982082530680838</v>
      </c>
      <c r="FD90" s="53">
        <f t="shared" si="51"/>
        <v>6.5781672137482907</v>
      </c>
      <c r="FE90" s="53">
        <f t="shared" si="51"/>
        <v>9.9982082530680838</v>
      </c>
      <c r="FF90" s="53">
        <f t="shared" si="51"/>
        <v>9.9982082530680838</v>
      </c>
      <c r="FG90" s="53">
        <f t="shared" si="51"/>
        <v>6.5035595571253371</v>
      </c>
      <c r="FH90" s="53">
        <f t="shared" si="51"/>
        <v>6.5035595571253371</v>
      </c>
      <c r="FI90" s="53">
        <f t="shared" si="51"/>
        <v>6.5035595571253371</v>
      </c>
      <c r="FJ90" s="53">
        <f t="shared" si="51"/>
        <v>6.5781672137482907</v>
      </c>
      <c r="FK90" s="53">
        <f t="shared" si="51"/>
        <v>6.5781672137482907</v>
      </c>
      <c r="FL90" s="53">
        <f t="shared" si="51"/>
        <v>9.9982082530680838</v>
      </c>
      <c r="FM90" s="53">
        <f t="shared" si="51"/>
        <v>6.5035595571253371</v>
      </c>
      <c r="FN90" s="53">
        <f t="shared" si="51"/>
        <v>9.9982082530680838</v>
      </c>
      <c r="FO90" s="53">
        <f t="shared" si="51"/>
        <v>9.9982082530680838</v>
      </c>
      <c r="FP90" s="53">
        <f t="shared" si="51"/>
        <v>6.5035595571253371</v>
      </c>
      <c r="FQ90" s="53">
        <f t="shared" si="51"/>
        <v>6.5781672137482907</v>
      </c>
      <c r="FR90" s="53">
        <f t="shared" si="51"/>
        <v>6.5781672137482907</v>
      </c>
      <c r="FS90" s="53">
        <f t="shared" si="51"/>
        <v>9.9982082530680838</v>
      </c>
      <c r="FT90" s="53">
        <f t="shared" si="51"/>
        <v>9.7207439404336515</v>
      </c>
      <c r="FU90" s="53">
        <f t="shared" si="51"/>
        <v>9.9982082530680838</v>
      </c>
      <c r="FV90" s="53">
        <f t="shared" si="51"/>
        <v>6.5035595571253371</v>
      </c>
      <c r="FW90" s="53">
        <f t="shared" si="51"/>
        <v>6.5035595571253371</v>
      </c>
      <c r="FX90" s="53">
        <f t="shared" si="51"/>
        <v>9.3779522471190315</v>
      </c>
      <c r="FY90" s="53">
        <f t="shared" si="51"/>
        <v>6.5259345139977674</v>
      </c>
      <c r="FZ90" s="53">
        <f t="shared" si="51"/>
        <v>8.0357720103506267</v>
      </c>
      <c r="GA90" s="53">
        <f t="shared" si="51"/>
        <v>6.5035595571253371</v>
      </c>
      <c r="GB90" s="53">
        <f t="shared" si="51"/>
        <v>9.9982082530680838</v>
      </c>
      <c r="GC90" s="53">
        <f t="shared" si="51"/>
        <v>9.9982082530680838</v>
      </c>
      <c r="GD90" s="53">
        <f t="shared" si="51"/>
        <v>6.5781672137482907</v>
      </c>
      <c r="GE90" s="53">
        <f t="shared" si="51"/>
        <v>6.5781672137482907</v>
      </c>
      <c r="GF90" s="53">
        <f t="shared" si="51"/>
        <v>7.1293453567885878</v>
      </c>
      <c r="GG90" s="53">
        <f t="shared" si="51"/>
        <v>7.1520913053717949</v>
      </c>
      <c r="GH90" s="53">
        <f t="shared" si="51"/>
        <v>8.0451702895555712</v>
      </c>
      <c r="GI90" s="53">
        <f t="shared" si="51"/>
        <v>6.5781672137482907</v>
      </c>
      <c r="GJ90" s="53">
        <f t="shared" si="51"/>
        <v>6.5406603430087982</v>
      </c>
      <c r="GK90" s="53">
        <f t="shared" si="51"/>
        <v>6.5035595571253371</v>
      </c>
      <c r="GL90" s="53">
        <f t="shared" si="51"/>
        <v>6.8082662355745409</v>
      </c>
      <c r="GM90" s="53">
        <f t="shared" si="49"/>
        <v>6.5035595571253371</v>
      </c>
      <c r="GN90" s="53">
        <f t="shared" si="49"/>
        <v>6.5781672137482907</v>
      </c>
      <c r="GO90" s="53">
        <f t="shared" si="49"/>
        <v>9.9982082530680838</v>
      </c>
      <c r="GP90" s="53">
        <f t="shared" si="49"/>
        <v>9.9982082530680838</v>
      </c>
      <c r="GQ90" s="53">
        <f t="shared" si="49"/>
        <v>6.5035595571253371</v>
      </c>
      <c r="GR90" s="53">
        <f t="shared" si="49"/>
        <v>6.5781672137482907</v>
      </c>
      <c r="GS90" s="53">
        <f t="shared" si="49"/>
        <v>6.5781672137482907</v>
      </c>
      <c r="GT90" s="53">
        <f t="shared" si="49"/>
        <v>6.5781672137482907</v>
      </c>
      <c r="GU90" s="53">
        <f t="shared" si="49"/>
        <v>6.505992320652739</v>
      </c>
      <c r="GV90" s="53">
        <f t="shared" si="49"/>
        <v>6.5781672137482907</v>
      </c>
      <c r="GW90" s="53">
        <f t="shared" si="49"/>
        <v>6.8651292595600424</v>
      </c>
      <c r="GX90" s="53">
        <f t="shared" si="49"/>
        <v>6.5035595571253371</v>
      </c>
      <c r="GY90" s="53">
        <f t="shared" si="49"/>
        <v>6.5781672137482907</v>
      </c>
      <c r="GZ90" s="53">
        <f t="shared" si="49"/>
        <v>6.5781672137482907</v>
      </c>
      <c r="HA90" s="53">
        <f t="shared" si="49"/>
        <v>6.5781672137482907</v>
      </c>
      <c r="HB90" s="53">
        <f t="shared" si="49"/>
        <v>7.1520913053717949</v>
      </c>
      <c r="HC90" s="53">
        <f t="shared" si="49"/>
        <v>6.5781672137482907</v>
      </c>
      <c r="HD90" s="53">
        <f t="shared" si="49"/>
        <v>6.5781672137482907</v>
      </c>
      <c r="HE90" s="53">
        <f t="shared" si="49"/>
        <v>6.5035595571253371</v>
      </c>
      <c r="HF90" s="53">
        <f t="shared" si="49"/>
        <v>7.1520913053717949</v>
      </c>
      <c r="HG90" s="53">
        <f t="shared" si="49"/>
        <v>9.9982082530680838</v>
      </c>
      <c r="HH90" s="53">
        <f t="shared" si="49"/>
        <v>8.0613520078756657</v>
      </c>
      <c r="HI90" s="53">
        <f t="shared" si="49"/>
        <v>9.9982082530680838</v>
      </c>
      <c r="HJ90" s="53">
        <f t="shared" si="49"/>
        <v>6.5035595571253371</v>
      </c>
      <c r="HK90" s="53">
        <f t="shared" si="49"/>
        <v>6.8651292595600424</v>
      </c>
      <c r="HL90" s="53">
        <f t="shared" si="49"/>
        <v>9.8042180736431952</v>
      </c>
      <c r="HM90" s="53">
        <f t="shared" si="49"/>
        <v>6.5781672137482907</v>
      </c>
      <c r="HN90" s="53">
        <f t="shared" si="49"/>
        <v>6.5035595571253371</v>
      </c>
      <c r="HO90" s="53">
        <f t="shared" si="49"/>
        <v>9.9982082530680838</v>
      </c>
      <c r="HP90" s="53">
        <f t="shared" si="49"/>
        <v>6.5781672137482907</v>
      </c>
      <c r="HQ90" s="53">
        <f t="shared" si="49"/>
        <v>6.5781672137482907</v>
      </c>
      <c r="HR90" s="53">
        <f t="shared" si="49"/>
        <v>7.1520913053717949</v>
      </c>
      <c r="HS90" s="53">
        <f t="shared" si="49"/>
        <v>6.5781672137482907</v>
      </c>
      <c r="HT90" s="53">
        <f t="shared" si="49"/>
        <v>6.8651292595600424</v>
      </c>
      <c r="HU90" s="53">
        <f t="shared" si="49"/>
        <v>6.5781672137482907</v>
      </c>
      <c r="HV90" s="53">
        <f t="shared" si="49"/>
        <v>6.5781672137482907</v>
      </c>
      <c r="HW90" s="53">
        <f t="shared" si="49"/>
        <v>6.5781672137482907</v>
      </c>
      <c r="HX90" s="53">
        <f t="shared" si="49"/>
        <v>9.9982082530680838</v>
      </c>
      <c r="HY90" s="53">
        <f t="shared" si="49"/>
        <v>6.9346043545170737</v>
      </c>
      <c r="HZ90" s="53">
        <f t="shared" si="49"/>
        <v>9.9982082530680838</v>
      </c>
      <c r="IA90" s="53">
        <f t="shared" si="49"/>
        <v>7.4969805344840506</v>
      </c>
      <c r="IB90" s="53">
        <f t="shared" si="49"/>
        <v>6.8651292595600424</v>
      </c>
      <c r="IC90" s="53">
        <f t="shared" si="49"/>
        <v>6.5781672137482907</v>
      </c>
      <c r="ID90" s="53">
        <f t="shared" si="49"/>
        <v>6.5781672137482907</v>
      </c>
      <c r="IE90" s="53">
        <f t="shared" si="49"/>
        <v>6.5781672137482907</v>
      </c>
      <c r="IF90" s="53">
        <f t="shared" si="49"/>
        <v>7.1520913053717949</v>
      </c>
      <c r="IG90" s="53">
        <f t="shared" si="49"/>
        <v>6.5035595571253371</v>
      </c>
      <c r="IH90" s="53">
        <f t="shared" si="49"/>
        <v>9.9982082530680838</v>
      </c>
      <c r="II90" s="53">
        <f t="shared" si="49"/>
        <v>6.5035595571253371</v>
      </c>
      <c r="IJ90" s="53">
        <f t="shared" si="49"/>
        <v>6.5035595571253371</v>
      </c>
      <c r="IK90" s="53">
        <f t="shared" si="49"/>
        <v>6.5781672137482907</v>
      </c>
      <c r="IL90" s="53">
        <f t="shared" si="49"/>
        <v>6.5781672137482907</v>
      </c>
      <c r="IM90" s="53">
        <f t="shared" si="49"/>
        <v>6.5781672137482907</v>
      </c>
      <c r="IN90" s="53">
        <f t="shared" si="49"/>
        <v>9.9982082530680838</v>
      </c>
      <c r="IO90" s="53">
        <f t="shared" si="49"/>
        <v>9.9982082530680838</v>
      </c>
      <c r="IP90" s="53">
        <f t="shared" si="49"/>
        <v>7.1520913053717949</v>
      </c>
      <c r="IQ90" s="53">
        <f t="shared" si="49"/>
        <v>7.1520913053717949</v>
      </c>
      <c r="IR90" s="53">
        <f t="shared" si="49"/>
        <v>6.5781672137482907</v>
      </c>
      <c r="IS90" s="53">
        <f t="shared" si="49"/>
        <v>9.9982082530680838</v>
      </c>
      <c r="IT90" s="53">
        <f t="shared" si="49"/>
        <v>7.1520913053717949</v>
      </c>
      <c r="IU90" s="53">
        <f t="shared" si="49"/>
        <v>6.8651292595600424</v>
      </c>
      <c r="IV90" s="53">
        <f t="shared" si="49"/>
        <v>9.9982082530680838</v>
      </c>
      <c r="IW90" s="53">
        <f t="shared" si="49"/>
        <v>9.9982082530680838</v>
      </c>
      <c r="IX90" s="53">
        <f t="shared" si="34"/>
        <v>9.9982082530680838</v>
      </c>
      <c r="IY90" s="53">
        <f t="shared" si="34"/>
        <v>6.5781672137482907</v>
      </c>
      <c r="IZ90" s="53">
        <f t="shared" si="34"/>
        <v>6.5035595571253371</v>
      </c>
      <c r="JA90" s="53">
        <f t="shared" si="31"/>
        <v>9.9982082530680838</v>
      </c>
      <c r="JB90" s="53">
        <f t="shared" si="52"/>
        <v>6.5035595571253371</v>
      </c>
      <c r="JC90" s="53">
        <f t="shared" si="52"/>
        <v>6.5781672137482907</v>
      </c>
      <c r="JD90" s="53">
        <f t="shared" si="52"/>
        <v>9.9982082530680838</v>
      </c>
      <c r="JE90" s="53">
        <f t="shared" si="52"/>
        <v>9.9982082530680838</v>
      </c>
      <c r="JF90" s="53">
        <f t="shared" si="52"/>
        <v>6.8651292595600424</v>
      </c>
      <c r="JG90" s="53">
        <f t="shared" si="52"/>
        <v>6.5035595571253371</v>
      </c>
      <c r="JH90" s="53">
        <f t="shared" si="52"/>
        <v>6.5035595571253371</v>
      </c>
      <c r="JI90" s="53">
        <f t="shared" si="52"/>
        <v>9.9982082530680838</v>
      </c>
      <c r="JJ90" s="53">
        <f t="shared" si="52"/>
        <v>6.5781672137482907</v>
      </c>
      <c r="JK90" s="53">
        <f t="shared" si="52"/>
        <v>6.8651292595600424</v>
      </c>
      <c r="JL90" s="53">
        <f t="shared" si="52"/>
        <v>6.5781672137482907</v>
      </c>
      <c r="JM90" s="53">
        <f t="shared" si="52"/>
        <v>6.5781672137482907</v>
      </c>
      <c r="JN90" s="53">
        <f t="shared" si="52"/>
        <v>6.5035595571253371</v>
      </c>
      <c r="JO90" s="53">
        <f t="shared" si="52"/>
        <v>6.5035595571253371</v>
      </c>
      <c r="JP90" s="53">
        <f t="shared" si="52"/>
        <v>6.5781672137482907</v>
      </c>
      <c r="JQ90" s="53">
        <f t="shared" si="52"/>
        <v>6.5781672137482907</v>
      </c>
      <c r="JR90" s="53">
        <f t="shared" si="52"/>
        <v>7.1851089122747771</v>
      </c>
      <c r="JS90" s="53">
        <f t="shared" si="52"/>
        <v>6.5781672137482907</v>
      </c>
      <c r="JT90" s="53">
        <f t="shared" si="52"/>
        <v>7.1520913053717949</v>
      </c>
      <c r="JU90" s="53">
        <f t="shared" si="52"/>
        <v>6.5781672137482907</v>
      </c>
      <c r="JV90" s="53">
        <f t="shared" si="52"/>
        <v>6.5035595571253371</v>
      </c>
      <c r="JW90" s="53">
        <f t="shared" si="52"/>
        <v>7.1520913053717949</v>
      </c>
      <c r="JX90" s="53">
        <f t="shared" si="52"/>
        <v>6.5781672137482907</v>
      </c>
      <c r="JY90" s="53">
        <f t="shared" si="52"/>
        <v>6.5781672137482907</v>
      </c>
      <c r="JZ90" s="53">
        <f t="shared" si="52"/>
        <v>6.5035595571253371</v>
      </c>
      <c r="KA90" s="53">
        <f t="shared" si="52"/>
        <v>6.5035595571253371</v>
      </c>
      <c r="KB90" s="53">
        <f t="shared" si="52"/>
        <v>6.5781672137482907</v>
      </c>
      <c r="KC90" s="53">
        <f t="shared" si="52"/>
        <v>8.0014433910132468</v>
      </c>
      <c r="KD90" s="53">
        <f t="shared" si="52"/>
        <v>9.5083110316988204</v>
      </c>
      <c r="KE90" s="53">
        <f t="shared" si="52"/>
        <v>6.5035595571253371</v>
      </c>
      <c r="KF90" s="53">
        <f t="shared" si="52"/>
        <v>6.8651292595600424</v>
      </c>
      <c r="KG90" s="53">
        <f t="shared" si="52"/>
        <v>9.9982082530680838</v>
      </c>
      <c r="KH90" s="53">
        <f t="shared" si="52"/>
        <v>6.8651292595600424</v>
      </c>
      <c r="KI90" s="53">
        <f t="shared" si="52"/>
        <v>9.9982082530680838</v>
      </c>
      <c r="KJ90" s="53">
        <f t="shared" si="52"/>
        <v>6.5781672137482907</v>
      </c>
      <c r="KK90" s="53">
        <f t="shared" si="52"/>
        <v>9.9982082530680838</v>
      </c>
      <c r="KL90" s="53">
        <f t="shared" si="52"/>
        <v>6.5781672137482907</v>
      </c>
      <c r="KM90" s="53">
        <f t="shared" si="52"/>
        <v>6.5781672137482907</v>
      </c>
      <c r="KN90" s="53">
        <f t="shared" si="52"/>
        <v>6.5781672137482907</v>
      </c>
      <c r="KO90" s="53">
        <f t="shared" si="52"/>
        <v>6.5035595571253371</v>
      </c>
      <c r="KP90" s="53">
        <f t="shared" si="52"/>
        <v>6.5781672137482907</v>
      </c>
      <c r="KQ90" s="53">
        <f t="shared" si="52"/>
        <v>9.9442897711204719</v>
      </c>
      <c r="KR90" s="53">
        <f t="shared" si="52"/>
        <v>6.5781672137482907</v>
      </c>
      <c r="KS90" s="53">
        <f t="shared" si="52"/>
        <v>9.9982082530680838</v>
      </c>
      <c r="KT90" s="53">
        <f t="shared" si="52"/>
        <v>9.9982082530680838</v>
      </c>
      <c r="KU90" s="53">
        <f t="shared" si="52"/>
        <v>7.1520913053717949</v>
      </c>
      <c r="KV90" s="53">
        <f t="shared" si="52"/>
        <v>6.5781672137482907</v>
      </c>
      <c r="KW90" s="53">
        <f t="shared" si="52"/>
        <v>6.5035595571253371</v>
      </c>
      <c r="KX90" s="53">
        <f t="shared" si="52"/>
        <v>6.5035595571253371</v>
      </c>
      <c r="KY90" s="53">
        <f t="shared" si="52"/>
        <v>9.9982082530680838</v>
      </c>
      <c r="KZ90" s="53">
        <f t="shared" si="52"/>
        <v>9.8883161622015496</v>
      </c>
      <c r="LA90" s="53">
        <f t="shared" si="52"/>
        <v>9.9982082530680838</v>
      </c>
      <c r="LB90" s="53">
        <f t="shared" si="52"/>
        <v>6.5781672137482907</v>
      </c>
      <c r="LC90" s="53">
        <f t="shared" si="52"/>
        <v>8.6678171394681556</v>
      </c>
      <c r="LD90" s="53">
        <f t="shared" si="52"/>
        <v>6.5781672137482907</v>
      </c>
      <c r="LE90" s="53">
        <f t="shared" si="52"/>
        <v>6.5781672137482907</v>
      </c>
      <c r="LF90" s="53">
        <f t="shared" si="52"/>
        <v>9.9982082530680838</v>
      </c>
      <c r="LG90" s="53">
        <f t="shared" si="52"/>
        <v>9.9982082530680838</v>
      </c>
      <c r="LH90" s="53">
        <f t="shared" si="52"/>
        <v>9.9982082530680838</v>
      </c>
      <c r="LI90" s="53">
        <f t="shared" si="52"/>
        <v>8.5450869025902048</v>
      </c>
      <c r="LJ90" s="53">
        <f t="shared" si="52"/>
        <v>7.1520913053717949</v>
      </c>
      <c r="LK90" s="53">
        <f t="shared" si="52"/>
        <v>6.8651292595600424</v>
      </c>
      <c r="LL90" s="53">
        <f t="shared" si="52"/>
        <v>9.9982082530680838</v>
      </c>
      <c r="LM90" s="53">
        <f t="shared" si="52"/>
        <v>6.5035595571253371</v>
      </c>
      <c r="LN90" s="53">
        <f t="shared" si="50"/>
        <v>6.5035595571253371</v>
      </c>
      <c r="LO90" s="53">
        <f t="shared" si="50"/>
        <v>6.5035595571253371</v>
      </c>
      <c r="LP90" s="53">
        <f t="shared" si="50"/>
        <v>6.5035595571253371</v>
      </c>
      <c r="LQ90" s="53">
        <f t="shared" si="50"/>
        <v>9.9982082530680838</v>
      </c>
      <c r="LR90" s="53">
        <f t="shared" si="50"/>
        <v>6.5781672137482907</v>
      </c>
      <c r="LS90" s="53">
        <f t="shared" si="50"/>
        <v>9.2435578138201731</v>
      </c>
      <c r="LT90" s="53">
        <f t="shared" si="50"/>
        <v>9.0129206561411408</v>
      </c>
      <c r="LU90" s="53">
        <f t="shared" si="50"/>
        <v>6.5781672137482907</v>
      </c>
      <c r="LV90" s="53">
        <f t="shared" si="50"/>
        <v>7.1520913053717949</v>
      </c>
      <c r="LW90" s="53">
        <f t="shared" si="50"/>
        <v>6.5035595571253371</v>
      </c>
      <c r="LX90" s="53">
        <f t="shared" si="50"/>
        <v>6.5781672137482907</v>
      </c>
      <c r="LY90" s="53">
        <f t="shared" si="50"/>
        <v>7.1520913053717949</v>
      </c>
      <c r="LZ90" s="53">
        <f t="shared" si="50"/>
        <v>9.9982082530680838</v>
      </c>
      <c r="MA90" s="53">
        <f t="shared" si="50"/>
        <v>6.5781672137482907</v>
      </c>
      <c r="MB90" s="53">
        <f t="shared" si="50"/>
        <v>6.5781672137482907</v>
      </c>
      <c r="MC90" s="53">
        <f t="shared" si="50"/>
        <v>6.5035595571253371</v>
      </c>
      <c r="MD90" s="53">
        <f t="shared" si="50"/>
        <v>7.1520913053717949</v>
      </c>
      <c r="ME90" s="53">
        <f t="shared" si="50"/>
        <v>7.4562597099089301</v>
      </c>
      <c r="MF90" s="53">
        <f t="shared" si="50"/>
        <v>6.5781672137482907</v>
      </c>
      <c r="MG90" s="53">
        <f t="shared" si="50"/>
        <v>9.9982082530680838</v>
      </c>
      <c r="MH90" s="53">
        <f t="shared" si="50"/>
        <v>7.1520913053717949</v>
      </c>
      <c r="MI90" s="53">
        <f t="shared" si="50"/>
        <v>9.9982082530680838</v>
      </c>
      <c r="MJ90" s="53">
        <f t="shared" si="50"/>
        <v>6.5035595571253371</v>
      </c>
      <c r="MK90" s="53">
        <f t="shared" si="50"/>
        <v>6.5035595571253371</v>
      </c>
      <c r="ML90" s="53">
        <f t="shared" si="50"/>
        <v>6.5781672137482907</v>
      </c>
      <c r="MM90" s="53">
        <f t="shared" si="50"/>
        <v>9.9982082530680838</v>
      </c>
      <c r="MN90" s="53">
        <f t="shared" si="50"/>
        <v>6.8651292595600424</v>
      </c>
      <c r="MO90" s="53">
        <f t="shared" si="50"/>
        <v>6.5781672137482907</v>
      </c>
      <c r="MP90" s="53">
        <f t="shared" si="50"/>
        <v>9.9982082530680838</v>
      </c>
      <c r="MQ90" s="53">
        <f t="shared" si="50"/>
        <v>9.9982082530680838</v>
      </c>
      <c r="MR90" s="53">
        <f t="shared" si="50"/>
        <v>9.9982082530680838</v>
      </c>
      <c r="MS90" s="53">
        <f t="shared" si="50"/>
        <v>6.5781672137482907</v>
      </c>
      <c r="MT90" s="53">
        <f t="shared" si="50"/>
        <v>9.9982082530680838</v>
      </c>
      <c r="MU90" s="53">
        <f t="shared" si="50"/>
        <v>9.9982082530680838</v>
      </c>
      <c r="MV90" s="53">
        <f t="shared" si="50"/>
        <v>6.8651292595600424</v>
      </c>
      <c r="MW90" s="53">
        <f t="shared" si="50"/>
        <v>7.1520913053717949</v>
      </c>
      <c r="MX90" s="53">
        <f t="shared" si="50"/>
        <v>6.5781672137482907</v>
      </c>
      <c r="MY90" s="53">
        <f t="shared" si="50"/>
        <v>6.5035595571253371</v>
      </c>
      <c r="MZ90" s="53">
        <f t="shared" si="50"/>
        <v>7.1520913053717949</v>
      </c>
      <c r="NA90" s="53">
        <f t="shared" si="50"/>
        <v>6.5035595571253371</v>
      </c>
      <c r="NB90" s="53">
        <f t="shared" si="50"/>
        <v>6.5781672137482907</v>
      </c>
      <c r="NC90" s="53">
        <f t="shared" si="50"/>
        <v>9.9982082530680838</v>
      </c>
      <c r="ND90" s="53">
        <f t="shared" si="50"/>
        <v>6.5035595571253371</v>
      </c>
      <c r="NE90" s="53">
        <f t="shared" si="50"/>
        <v>7.8276825230266827</v>
      </c>
      <c r="NF90" s="53">
        <f t="shared" si="50"/>
        <v>6.5781672137482907</v>
      </c>
      <c r="NG90" s="53">
        <f t="shared" si="50"/>
        <v>6.5781672137482907</v>
      </c>
      <c r="NH90" s="53">
        <f t="shared" si="50"/>
        <v>6.5781672137482907</v>
      </c>
      <c r="NI90" s="53">
        <f t="shared" si="50"/>
        <v>6.5035595571253371</v>
      </c>
      <c r="NJ90" s="53">
        <f t="shared" si="50"/>
        <v>9.9982082530680838</v>
      </c>
      <c r="NK90" s="53">
        <f t="shared" si="50"/>
        <v>6.5035595571253371</v>
      </c>
      <c r="NL90" s="53">
        <f t="shared" si="50"/>
        <v>9.9982082530680838</v>
      </c>
      <c r="NM90" s="53">
        <f t="shared" si="50"/>
        <v>6.5781672137482907</v>
      </c>
      <c r="NN90" s="53">
        <f t="shared" si="50"/>
        <v>6.5781672137482907</v>
      </c>
      <c r="NO90" s="53">
        <f t="shared" si="50"/>
        <v>6.5781672137482907</v>
      </c>
      <c r="NP90" s="53">
        <f t="shared" si="50"/>
        <v>9.9982082530680838</v>
      </c>
      <c r="NQ90" s="53">
        <f t="shared" si="50"/>
        <v>6.8651292595600424</v>
      </c>
      <c r="NR90" s="53">
        <f t="shared" si="50"/>
        <v>6.8651292595600424</v>
      </c>
      <c r="NS90" s="53">
        <f t="shared" si="50"/>
        <v>6.5781672137482907</v>
      </c>
      <c r="NT90" s="53">
        <f t="shared" si="50"/>
        <v>6.5781672137482907</v>
      </c>
      <c r="NU90" s="53">
        <f t="shared" si="50"/>
        <v>6.5781672137482907</v>
      </c>
      <c r="NV90" s="53">
        <f t="shared" si="50"/>
        <v>7.1520913053717949</v>
      </c>
      <c r="NW90" s="53">
        <f t="shared" si="50"/>
        <v>9.9982082530680838</v>
      </c>
      <c r="NX90" s="53">
        <f t="shared" si="50"/>
        <v>6.5781672137482907</v>
      </c>
      <c r="NY90" s="53">
        <f t="shared" si="48"/>
        <v>6.5035595571253371</v>
      </c>
      <c r="NZ90" s="53">
        <f t="shared" si="48"/>
        <v>6.8651292595600424</v>
      </c>
      <c r="OA90" s="53">
        <f t="shared" si="48"/>
        <v>6.5035595571253371</v>
      </c>
      <c r="OB90" s="53">
        <f t="shared" si="46"/>
        <v>6.5035595571253371</v>
      </c>
      <c r="OC90" s="53">
        <f t="shared" si="46"/>
        <v>6.5781672137482907</v>
      </c>
      <c r="OD90" s="53">
        <f t="shared" si="46"/>
        <v>9.9982082530680838</v>
      </c>
      <c r="OE90" s="53">
        <f t="shared" si="46"/>
        <v>9.0065532139167566</v>
      </c>
      <c r="OF90" s="53">
        <f t="shared" si="46"/>
        <v>9.9982082530680838</v>
      </c>
      <c r="OG90" s="53">
        <f t="shared" ref="OG90:QR93" si="55">IF(OG$68=1,OG20,OG53)</f>
        <v>6.5781672137482907</v>
      </c>
      <c r="OH90" s="53">
        <f t="shared" si="55"/>
        <v>9.9982082530680838</v>
      </c>
      <c r="OI90" s="53">
        <f t="shared" si="55"/>
        <v>6.5781672137482907</v>
      </c>
      <c r="OJ90" s="53">
        <f t="shared" si="55"/>
        <v>6.8651292595600424</v>
      </c>
      <c r="OK90" s="53">
        <f t="shared" si="55"/>
        <v>9.9982082530680838</v>
      </c>
      <c r="OL90" s="53">
        <f t="shared" si="55"/>
        <v>6.5781672137482907</v>
      </c>
      <c r="OM90" s="53">
        <f t="shared" si="55"/>
        <v>9.9982082530680838</v>
      </c>
      <c r="ON90" s="53">
        <f t="shared" si="55"/>
        <v>9.9982082530680838</v>
      </c>
      <c r="OO90" s="53">
        <f t="shared" si="55"/>
        <v>8.3907798447542454</v>
      </c>
      <c r="OP90" s="53">
        <f t="shared" si="55"/>
        <v>6.5035595571253371</v>
      </c>
      <c r="OQ90" s="53">
        <f t="shared" si="55"/>
        <v>6.5781672137482907</v>
      </c>
      <c r="OR90" s="53">
        <f t="shared" si="55"/>
        <v>6.5035595571253371</v>
      </c>
      <c r="OS90" s="53">
        <f t="shared" si="55"/>
        <v>6.5781672137482907</v>
      </c>
      <c r="OT90" s="53">
        <f t="shared" si="55"/>
        <v>6.5781672137482907</v>
      </c>
      <c r="OU90" s="53">
        <f t="shared" si="55"/>
        <v>9.9982082530680838</v>
      </c>
      <c r="OV90" s="53">
        <f t="shared" si="55"/>
        <v>7.1520913053717949</v>
      </c>
      <c r="OW90" s="53">
        <f t="shared" si="55"/>
        <v>6.5035595571253371</v>
      </c>
      <c r="OX90" s="53">
        <f t="shared" si="55"/>
        <v>6.8651292595600424</v>
      </c>
      <c r="OY90" s="53">
        <f t="shared" si="55"/>
        <v>6.5035595571253371</v>
      </c>
      <c r="OZ90" s="53">
        <f t="shared" si="55"/>
        <v>7.1520913053717949</v>
      </c>
      <c r="PA90" s="53">
        <f t="shared" si="55"/>
        <v>9.9982082530680838</v>
      </c>
      <c r="PB90" s="53">
        <f t="shared" si="55"/>
        <v>6.5781672137482907</v>
      </c>
      <c r="PC90" s="53">
        <f t="shared" si="55"/>
        <v>6.5781672137482907</v>
      </c>
      <c r="PD90" s="53">
        <f t="shared" si="55"/>
        <v>9.9982082530680838</v>
      </c>
      <c r="PE90" s="53">
        <f t="shared" si="55"/>
        <v>9.9982082530680838</v>
      </c>
      <c r="PF90" s="53">
        <f t="shared" si="55"/>
        <v>6.5781672137482907</v>
      </c>
      <c r="PG90" s="53">
        <f t="shared" si="55"/>
        <v>6.5035595571253371</v>
      </c>
      <c r="PH90" s="53">
        <f t="shared" si="55"/>
        <v>6.5035595571253371</v>
      </c>
      <c r="PI90" s="53">
        <f t="shared" si="55"/>
        <v>6.5035595571253371</v>
      </c>
      <c r="PJ90" s="53">
        <f t="shared" si="55"/>
        <v>9.9982082530680838</v>
      </c>
      <c r="PK90" s="53">
        <f t="shared" si="55"/>
        <v>6.8651292595600424</v>
      </c>
      <c r="PL90" s="53">
        <f t="shared" si="55"/>
        <v>7.1520913053717949</v>
      </c>
      <c r="PM90" s="53">
        <f t="shared" si="55"/>
        <v>6.5781672137482907</v>
      </c>
      <c r="PN90" s="53">
        <f t="shared" si="55"/>
        <v>6.8651292595600424</v>
      </c>
      <c r="PO90" s="53">
        <f t="shared" si="55"/>
        <v>9.9982082530680838</v>
      </c>
      <c r="PP90" s="53">
        <f t="shared" si="55"/>
        <v>6.5781672137482907</v>
      </c>
      <c r="PQ90" s="53">
        <f t="shared" si="55"/>
        <v>9.2736371631680079</v>
      </c>
      <c r="PR90" s="53">
        <f t="shared" si="55"/>
        <v>9.9982082530680838</v>
      </c>
      <c r="PS90" s="53">
        <f t="shared" si="55"/>
        <v>9.9982082530680838</v>
      </c>
      <c r="PT90" s="53">
        <f t="shared" si="55"/>
        <v>9.9982082530680838</v>
      </c>
      <c r="PU90" s="53">
        <f t="shared" si="55"/>
        <v>6.5035595571253371</v>
      </c>
      <c r="PV90" s="53">
        <f t="shared" si="55"/>
        <v>6.5035595571253371</v>
      </c>
      <c r="PW90" s="53">
        <f t="shared" si="55"/>
        <v>7.1520913053717949</v>
      </c>
      <c r="PX90" s="53">
        <f t="shared" si="55"/>
        <v>6.5781672137482907</v>
      </c>
      <c r="PY90" s="53">
        <f t="shared" si="55"/>
        <v>6.5035595571253371</v>
      </c>
      <c r="PZ90" s="53">
        <f t="shared" si="55"/>
        <v>7.1520913053717949</v>
      </c>
      <c r="QA90" s="53">
        <f t="shared" si="55"/>
        <v>9.9982082530680838</v>
      </c>
      <c r="QB90" s="53">
        <f t="shared" si="55"/>
        <v>6.5781672137482907</v>
      </c>
      <c r="QC90" s="53">
        <f t="shared" si="55"/>
        <v>6.5631013667135409</v>
      </c>
      <c r="QD90" s="53">
        <f t="shared" si="55"/>
        <v>7.1520913053717949</v>
      </c>
      <c r="QE90" s="53">
        <f t="shared" si="55"/>
        <v>9.9982082530680838</v>
      </c>
      <c r="QF90" s="53">
        <f t="shared" si="55"/>
        <v>7.1520913053717949</v>
      </c>
      <c r="QG90" s="53">
        <f t="shared" si="55"/>
        <v>6.5035595571253371</v>
      </c>
      <c r="QH90" s="53">
        <f t="shared" si="55"/>
        <v>6.5781672137482907</v>
      </c>
      <c r="QI90" s="53">
        <f t="shared" si="55"/>
        <v>6.5035595571253371</v>
      </c>
      <c r="QJ90" s="53">
        <f t="shared" si="55"/>
        <v>7.1520913053717949</v>
      </c>
      <c r="QK90" s="53">
        <f t="shared" si="55"/>
        <v>9.9982082530680838</v>
      </c>
      <c r="QL90" s="53">
        <f t="shared" si="55"/>
        <v>7.6471507987042138</v>
      </c>
      <c r="QM90" s="53">
        <f t="shared" si="55"/>
        <v>6.8651292595600424</v>
      </c>
      <c r="QN90" s="53">
        <f t="shared" si="55"/>
        <v>9.9982082530680838</v>
      </c>
      <c r="QO90" s="53">
        <f t="shared" si="55"/>
        <v>6.5035595571253371</v>
      </c>
      <c r="QP90" s="53">
        <f t="shared" si="55"/>
        <v>6.5781672137482907</v>
      </c>
      <c r="QQ90" s="53">
        <f t="shared" si="55"/>
        <v>6.5781672137482907</v>
      </c>
      <c r="QR90" s="53">
        <f t="shared" si="55"/>
        <v>6.5781672137482907</v>
      </c>
      <c r="QS90" s="53">
        <f t="shared" si="53"/>
        <v>6.8651292595600424</v>
      </c>
      <c r="QT90" s="53">
        <f t="shared" si="53"/>
        <v>9.9982082530680838</v>
      </c>
      <c r="QU90" s="53">
        <f t="shared" si="53"/>
        <v>6.5781672137482907</v>
      </c>
      <c r="QV90" s="53">
        <f t="shared" si="53"/>
        <v>6.8651292595600424</v>
      </c>
      <c r="QW90" s="53">
        <f t="shared" si="53"/>
        <v>6.5035595571253371</v>
      </c>
      <c r="QX90" s="53">
        <f t="shared" si="53"/>
        <v>6.5702522399274415</v>
      </c>
      <c r="QY90" s="53">
        <f t="shared" si="53"/>
        <v>6.8651292595600424</v>
      </c>
      <c r="QZ90" s="53">
        <f t="shared" si="53"/>
        <v>7.1520913053717949</v>
      </c>
      <c r="RA90" s="53">
        <f t="shared" si="53"/>
        <v>6.5781672137482907</v>
      </c>
      <c r="RB90" s="53">
        <f t="shared" si="53"/>
        <v>9.9982082530680838</v>
      </c>
      <c r="RC90" s="53">
        <f t="shared" si="53"/>
        <v>6.8651292595600424</v>
      </c>
      <c r="RD90" s="53">
        <f t="shared" si="53"/>
        <v>9.9982082530680838</v>
      </c>
      <c r="RE90" s="53">
        <f t="shared" si="53"/>
        <v>6.5781672137482907</v>
      </c>
      <c r="RF90" s="53">
        <f t="shared" si="53"/>
        <v>9.9982082530680838</v>
      </c>
      <c r="RG90" s="53">
        <f t="shared" si="53"/>
        <v>6.8651292595600424</v>
      </c>
      <c r="RH90" s="53">
        <f t="shared" si="53"/>
        <v>9.9982082530680838</v>
      </c>
      <c r="RI90" s="53">
        <f t="shared" si="53"/>
        <v>6.5781672137482907</v>
      </c>
      <c r="RJ90" s="53">
        <f t="shared" si="53"/>
        <v>6.5781672137482907</v>
      </c>
      <c r="RK90" s="53">
        <f t="shared" si="53"/>
        <v>7.1520913053717949</v>
      </c>
      <c r="RL90" s="53">
        <f t="shared" si="53"/>
        <v>9.9982082530680838</v>
      </c>
      <c r="RM90" s="53">
        <f t="shared" si="41"/>
        <v>6.8651292595600424</v>
      </c>
      <c r="RN90" s="53">
        <f t="shared" si="41"/>
        <v>6.5781672137482907</v>
      </c>
      <c r="RO90" s="53">
        <f t="shared" si="41"/>
        <v>6.5035595571253371</v>
      </c>
      <c r="RP90" s="53">
        <f t="shared" si="41"/>
        <v>9.9982082530680838</v>
      </c>
      <c r="RQ90" s="53">
        <f t="shared" ref="RQ90:SG90" si="56">IF(RQ$68=1,RQ20,RQ53)</f>
        <v>9.9982082530680838</v>
      </c>
      <c r="RR90" s="53">
        <f t="shared" si="56"/>
        <v>9.9982082530680838</v>
      </c>
      <c r="RS90" s="53">
        <f t="shared" si="56"/>
        <v>6.8651292595600424</v>
      </c>
      <c r="RT90" s="53">
        <f t="shared" si="56"/>
        <v>6.5781672137482907</v>
      </c>
      <c r="RU90" s="53">
        <f t="shared" si="56"/>
        <v>7.1520913053717949</v>
      </c>
      <c r="RV90" s="53">
        <f t="shared" si="56"/>
        <v>6.5781672137482907</v>
      </c>
      <c r="RW90" s="53">
        <f t="shared" si="56"/>
        <v>9.9982082530680838</v>
      </c>
      <c r="RX90" s="53">
        <f t="shared" si="56"/>
        <v>6.5781672137482907</v>
      </c>
      <c r="RY90" s="53">
        <f t="shared" si="56"/>
        <v>6.5035595571253371</v>
      </c>
      <c r="RZ90" s="53">
        <f t="shared" si="56"/>
        <v>6.5035595571253371</v>
      </c>
      <c r="SA90" s="53">
        <f t="shared" si="56"/>
        <v>9.5354363709569618</v>
      </c>
      <c r="SB90" s="53">
        <f t="shared" si="56"/>
        <v>8.1762233882959663</v>
      </c>
      <c r="SC90" s="53">
        <f t="shared" si="56"/>
        <v>6.8651292595600424</v>
      </c>
      <c r="SD90" s="53">
        <f t="shared" si="56"/>
        <v>9.9982082530680838</v>
      </c>
      <c r="SE90" s="53">
        <f t="shared" si="56"/>
        <v>6.5781672137482907</v>
      </c>
      <c r="SF90" s="53">
        <f t="shared" si="56"/>
        <v>6.5035595571253371</v>
      </c>
      <c r="SG90" s="53">
        <f t="shared" si="56"/>
        <v>9.9982082530680838</v>
      </c>
    </row>
    <row r="91" spans="1:501" x14ac:dyDescent="0.35">
      <c r="A91" s="158">
        <v>2040</v>
      </c>
      <c r="B91" s="53">
        <f t="shared" si="8"/>
        <v>10.498118665721488</v>
      </c>
      <c r="C91" s="53">
        <f t="shared" ref="C91:BN94" si="57">IF(C$68=1,C21,C54)</f>
        <v>6.5909613748973364</v>
      </c>
      <c r="D91" s="53">
        <f t="shared" si="57"/>
        <v>7.0050493173053994</v>
      </c>
      <c r="E91" s="53">
        <f t="shared" si="57"/>
        <v>6.6665716893342575</v>
      </c>
      <c r="F91" s="53">
        <f t="shared" si="57"/>
        <v>7.0050493173053994</v>
      </c>
      <c r="G91" s="53">
        <f t="shared" si="57"/>
        <v>10.498118665721488</v>
      </c>
      <c r="H91" s="53">
        <f t="shared" si="57"/>
        <v>6.6665716893342575</v>
      </c>
      <c r="I91" s="53">
        <f t="shared" si="57"/>
        <v>10.498118665721488</v>
      </c>
      <c r="J91" s="53">
        <f t="shared" si="57"/>
        <v>6.6665716893342575</v>
      </c>
      <c r="K91" s="53">
        <f t="shared" si="57"/>
        <v>10.498118665721488</v>
      </c>
      <c r="L91" s="53">
        <f t="shared" si="57"/>
        <v>6.5909613748973364</v>
      </c>
      <c r="M91" s="53">
        <f t="shared" si="57"/>
        <v>6.5909613748973364</v>
      </c>
      <c r="N91" s="53">
        <f t="shared" si="57"/>
        <v>8.1574541078125637</v>
      </c>
      <c r="O91" s="53">
        <f t="shared" si="57"/>
        <v>6.6665716893342575</v>
      </c>
      <c r="P91" s="53">
        <f t="shared" si="57"/>
        <v>6.6665716893342575</v>
      </c>
      <c r="Q91" s="53">
        <f t="shared" si="57"/>
        <v>10.498118665721488</v>
      </c>
      <c r="R91" s="53">
        <f t="shared" si="57"/>
        <v>6.6665716893342575</v>
      </c>
      <c r="S91" s="53">
        <f t="shared" si="57"/>
        <v>10.498118665721488</v>
      </c>
      <c r="T91" s="53">
        <f t="shared" si="57"/>
        <v>10.498118665721488</v>
      </c>
      <c r="U91" s="53">
        <f t="shared" si="57"/>
        <v>6.956655678624827</v>
      </c>
      <c r="V91" s="53">
        <f t="shared" si="57"/>
        <v>6.6665716893342575</v>
      </c>
      <c r="W91" s="53">
        <f t="shared" si="57"/>
        <v>6.6665716893342575</v>
      </c>
      <c r="X91" s="53">
        <f t="shared" si="57"/>
        <v>6.6665716893342575</v>
      </c>
      <c r="Y91" s="53">
        <f t="shared" si="57"/>
        <v>6.6665716893342575</v>
      </c>
      <c r="Z91" s="53">
        <f t="shared" si="57"/>
        <v>10.498118665721488</v>
      </c>
      <c r="AA91" s="53">
        <f t="shared" si="57"/>
        <v>6.6665716893342575</v>
      </c>
      <c r="AB91" s="53">
        <f t="shared" si="57"/>
        <v>6.6665716893342575</v>
      </c>
      <c r="AC91" s="53">
        <f t="shared" si="57"/>
        <v>6.6665716893342575</v>
      </c>
      <c r="AD91" s="53">
        <f t="shared" si="57"/>
        <v>6.5909613748973364</v>
      </c>
      <c r="AE91" s="53">
        <f t="shared" si="57"/>
        <v>7.3435269452765404</v>
      </c>
      <c r="AF91" s="53">
        <f t="shared" si="57"/>
        <v>7.0050493173053994</v>
      </c>
      <c r="AG91" s="53">
        <f t="shared" si="57"/>
        <v>6.6665716893342575</v>
      </c>
      <c r="AH91" s="53">
        <f t="shared" si="57"/>
        <v>10.498118665721488</v>
      </c>
      <c r="AI91" s="53">
        <f t="shared" si="57"/>
        <v>10.498118665721488</v>
      </c>
      <c r="AJ91" s="53">
        <f t="shared" si="57"/>
        <v>6.6665716893342575</v>
      </c>
      <c r="AK91" s="53">
        <f t="shared" si="57"/>
        <v>6.5909613748973364</v>
      </c>
      <c r="AL91" s="53">
        <f t="shared" si="57"/>
        <v>10.498118665721488</v>
      </c>
      <c r="AM91" s="53">
        <f t="shared" si="57"/>
        <v>6.5909613748973364</v>
      </c>
      <c r="AN91" s="53">
        <f t="shared" si="57"/>
        <v>8.0949984196373403</v>
      </c>
      <c r="AO91" s="53">
        <f t="shared" si="57"/>
        <v>6.5909613748973364</v>
      </c>
      <c r="AP91" s="53">
        <f t="shared" si="57"/>
        <v>10.498118665721488</v>
      </c>
      <c r="AQ91" s="53">
        <f t="shared" si="57"/>
        <v>6.6665716893342575</v>
      </c>
      <c r="AR91" s="53">
        <f t="shared" si="57"/>
        <v>6.5909613748973364</v>
      </c>
      <c r="AS91" s="53">
        <f t="shared" si="57"/>
        <v>6.5909613748973364</v>
      </c>
      <c r="AT91" s="53">
        <f t="shared" si="57"/>
        <v>10.498118665721488</v>
      </c>
      <c r="AU91" s="53">
        <f t="shared" si="57"/>
        <v>7.4655989899192186</v>
      </c>
      <c r="AV91" s="53">
        <f t="shared" si="57"/>
        <v>10.498118665721488</v>
      </c>
      <c r="AW91" s="53">
        <f t="shared" si="57"/>
        <v>6.6665716893342575</v>
      </c>
      <c r="AX91" s="53">
        <f t="shared" si="57"/>
        <v>6.6665716893342575</v>
      </c>
      <c r="AY91" s="53">
        <f t="shared" si="57"/>
        <v>6.6665716893342575</v>
      </c>
      <c r="AZ91" s="53">
        <f t="shared" si="57"/>
        <v>6.5909613748973364</v>
      </c>
      <c r="BA91" s="53">
        <f t="shared" si="57"/>
        <v>10.498118665721488</v>
      </c>
      <c r="BB91" s="53">
        <f t="shared" si="57"/>
        <v>8.7789484825730657</v>
      </c>
      <c r="BC91" s="53">
        <f t="shared" si="57"/>
        <v>6.6665716893342575</v>
      </c>
      <c r="BD91" s="53">
        <f t="shared" si="57"/>
        <v>6.6665716893342575</v>
      </c>
      <c r="BE91" s="53">
        <f t="shared" si="57"/>
        <v>10.498118665721488</v>
      </c>
      <c r="BF91" s="53">
        <f t="shared" si="57"/>
        <v>6.5909613748973364</v>
      </c>
      <c r="BG91" s="53">
        <f t="shared" si="57"/>
        <v>6.6665716893342575</v>
      </c>
      <c r="BH91" s="53">
        <f t="shared" si="57"/>
        <v>10.498118665721488</v>
      </c>
      <c r="BI91" s="53">
        <f t="shared" si="57"/>
        <v>7.3435269452765404</v>
      </c>
      <c r="BJ91" s="53">
        <f t="shared" si="57"/>
        <v>10.498118665721488</v>
      </c>
      <c r="BK91" s="53">
        <f t="shared" si="57"/>
        <v>6.5909613748973364</v>
      </c>
      <c r="BL91" s="53">
        <f t="shared" si="57"/>
        <v>6.5909613748973364</v>
      </c>
      <c r="BM91" s="53">
        <f t="shared" si="57"/>
        <v>7.3435269452765404</v>
      </c>
      <c r="BN91" s="53">
        <f t="shared" si="57"/>
        <v>10.498118665721488</v>
      </c>
      <c r="BO91" s="53">
        <f t="shared" si="54"/>
        <v>6.6665716893342575</v>
      </c>
      <c r="BP91" s="53">
        <f t="shared" si="54"/>
        <v>7.0050493173053994</v>
      </c>
      <c r="BQ91" s="53">
        <f t="shared" si="54"/>
        <v>6.6665716893342575</v>
      </c>
      <c r="BR91" s="53">
        <f t="shared" si="54"/>
        <v>10.498118665721488</v>
      </c>
      <c r="BS91" s="53">
        <f t="shared" si="54"/>
        <v>10.498118665721488</v>
      </c>
      <c r="BT91" s="53">
        <f t="shared" si="54"/>
        <v>6.5909613748973364</v>
      </c>
      <c r="BU91" s="53">
        <f t="shared" si="54"/>
        <v>7.3435269452765404</v>
      </c>
      <c r="BV91" s="53">
        <f t="shared" si="54"/>
        <v>10.498118665721488</v>
      </c>
      <c r="BW91" s="53">
        <f t="shared" si="54"/>
        <v>6.6665716893342575</v>
      </c>
      <c r="BX91" s="53">
        <f t="shared" si="54"/>
        <v>6.5909613748973364</v>
      </c>
      <c r="BY91" s="53">
        <f t="shared" si="54"/>
        <v>6.5909613748973364</v>
      </c>
      <c r="BZ91" s="53">
        <f t="shared" si="54"/>
        <v>10.498118665721488</v>
      </c>
      <c r="CA91" s="53">
        <f t="shared" si="54"/>
        <v>7.3435269452765404</v>
      </c>
      <c r="CB91" s="53">
        <f t="shared" si="54"/>
        <v>10.498118665721488</v>
      </c>
      <c r="CC91" s="53">
        <f t="shared" si="54"/>
        <v>6.6665716893342575</v>
      </c>
      <c r="CD91" s="53">
        <f t="shared" si="54"/>
        <v>6.6665716893342575</v>
      </c>
      <c r="CE91" s="53">
        <f t="shared" si="54"/>
        <v>7.0050493173053994</v>
      </c>
      <c r="CF91" s="53">
        <f t="shared" si="54"/>
        <v>6.6665716893342575</v>
      </c>
      <c r="CG91" s="53">
        <f t="shared" si="54"/>
        <v>6.5909613748973364</v>
      </c>
      <c r="CH91" s="53">
        <f t="shared" si="54"/>
        <v>7.8296924040940548</v>
      </c>
      <c r="CI91" s="53">
        <f t="shared" si="54"/>
        <v>6.6665716893342575</v>
      </c>
      <c r="CJ91" s="53">
        <f t="shared" si="54"/>
        <v>10.498118665721488</v>
      </c>
      <c r="CK91" s="53">
        <f t="shared" si="54"/>
        <v>6.6665716893342575</v>
      </c>
      <c r="CL91" s="53">
        <f t="shared" si="54"/>
        <v>6.6665716893342575</v>
      </c>
      <c r="CM91" s="53">
        <f t="shared" si="54"/>
        <v>6.6665716893342575</v>
      </c>
      <c r="CN91" s="53">
        <f t="shared" si="54"/>
        <v>6.5909613748973364</v>
      </c>
      <c r="CO91" s="53">
        <f t="shared" si="54"/>
        <v>6.6665716893342575</v>
      </c>
      <c r="CP91" s="53">
        <f t="shared" si="54"/>
        <v>7.0050493173053994</v>
      </c>
      <c r="CQ91" s="53">
        <f t="shared" si="54"/>
        <v>6.5909613748973364</v>
      </c>
      <c r="CR91" s="53">
        <f t="shared" si="54"/>
        <v>6.6665716893342575</v>
      </c>
      <c r="CS91" s="53">
        <f t="shared" si="54"/>
        <v>7.0050493173053994</v>
      </c>
      <c r="CT91" s="53">
        <f t="shared" si="54"/>
        <v>6.5909613748973364</v>
      </c>
      <c r="CU91" s="53">
        <f t="shared" si="54"/>
        <v>6.6665716893342575</v>
      </c>
      <c r="CV91" s="53">
        <f t="shared" si="54"/>
        <v>6.6665716893342575</v>
      </c>
      <c r="CW91" s="53">
        <f t="shared" si="54"/>
        <v>8.2278289038888719</v>
      </c>
      <c r="CX91" s="53">
        <f t="shared" si="54"/>
        <v>6.5909613748973364</v>
      </c>
      <c r="CY91" s="53">
        <f t="shared" si="54"/>
        <v>6.6665716893342575</v>
      </c>
      <c r="CZ91" s="53">
        <f t="shared" si="54"/>
        <v>6.5909613748973364</v>
      </c>
      <c r="DA91" s="53">
        <f t="shared" si="54"/>
        <v>6.6665716893342575</v>
      </c>
      <c r="DB91" s="53">
        <f t="shared" si="54"/>
        <v>6.6665716893342575</v>
      </c>
      <c r="DC91" s="53">
        <f t="shared" si="54"/>
        <v>6.5909613748973364</v>
      </c>
      <c r="DD91" s="53">
        <f t="shared" si="54"/>
        <v>10.498118665721488</v>
      </c>
      <c r="DE91" s="53">
        <f t="shared" si="54"/>
        <v>7.3435269452765404</v>
      </c>
      <c r="DF91" s="53">
        <f t="shared" si="54"/>
        <v>6.5909613748973364</v>
      </c>
      <c r="DG91" s="53">
        <f t="shared" si="54"/>
        <v>10.498118665721488</v>
      </c>
      <c r="DH91" s="53">
        <f t="shared" si="54"/>
        <v>6.5909613748973364</v>
      </c>
      <c r="DI91" s="53">
        <f t="shared" si="54"/>
        <v>6.6665716893342575</v>
      </c>
      <c r="DJ91" s="53">
        <f t="shared" si="54"/>
        <v>7.3435269452765404</v>
      </c>
      <c r="DK91" s="53">
        <f t="shared" si="54"/>
        <v>6.5909613748973364</v>
      </c>
      <c r="DL91" s="53">
        <f t="shared" si="54"/>
        <v>9.3286613486253138</v>
      </c>
      <c r="DM91" s="53">
        <f t="shared" si="54"/>
        <v>6.6665716893342575</v>
      </c>
      <c r="DN91" s="53">
        <f t="shared" si="54"/>
        <v>6.6665716893342575</v>
      </c>
      <c r="DO91" s="53">
        <f t="shared" si="54"/>
        <v>6.5909613748973364</v>
      </c>
      <c r="DP91" s="53">
        <f t="shared" si="54"/>
        <v>6.9349373046540794</v>
      </c>
      <c r="DQ91" s="53">
        <f t="shared" si="54"/>
        <v>10.498118665721488</v>
      </c>
      <c r="DR91" s="53">
        <f t="shared" si="54"/>
        <v>10.498118665721488</v>
      </c>
      <c r="DS91" s="53">
        <f t="shared" si="54"/>
        <v>10.498118665721488</v>
      </c>
      <c r="DT91" s="53">
        <f t="shared" si="54"/>
        <v>6.6665716893342575</v>
      </c>
      <c r="DU91" s="53">
        <f t="shared" si="54"/>
        <v>6.6665716893342575</v>
      </c>
      <c r="DV91" s="53">
        <f t="shared" si="54"/>
        <v>7.0050493173053994</v>
      </c>
      <c r="DW91" s="53">
        <f t="shared" si="54"/>
        <v>6.5909613748973364</v>
      </c>
      <c r="DX91" s="53">
        <f t="shared" si="54"/>
        <v>10.498118665721488</v>
      </c>
      <c r="DY91" s="53">
        <f t="shared" si="54"/>
        <v>6.6665716893342575</v>
      </c>
      <c r="DZ91" s="53">
        <f t="shared" si="21"/>
        <v>7.0050493173053994</v>
      </c>
      <c r="EA91" s="53">
        <f t="shared" si="51"/>
        <v>10.498118665721488</v>
      </c>
      <c r="EB91" s="53">
        <f t="shared" si="51"/>
        <v>10.498118665721488</v>
      </c>
      <c r="EC91" s="53">
        <f t="shared" si="51"/>
        <v>10.498118665721488</v>
      </c>
      <c r="ED91" s="53">
        <f t="shared" si="51"/>
        <v>6.6665716893342575</v>
      </c>
      <c r="EE91" s="53">
        <f t="shared" si="51"/>
        <v>6.6665716893342575</v>
      </c>
      <c r="EF91" s="53">
        <f t="shared" si="51"/>
        <v>6.5909613748973364</v>
      </c>
      <c r="EG91" s="53">
        <f t="shared" si="51"/>
        <v>8.0411115565241733</v>
      </c>
      <c r="EH91" s="53">
        <f t="shared" si="51"/>
        <v>6.5909613748973364</v>
      </c>
      <c r="EI91" s="53">
        <f t="shared" si="51"/>
        <v>7.3435269452765404</v>
      </c>
      <c r="EJ91" s="53">
        <f t="shared" si="51"/>
        <v>6.6665716893342575</v>
      </c>
      <c r="EK91" s="53">
        <f t="shared" si="51"/>
        <v>6.6665716893342575</v>
      </c>
      <c r="EL91" s="53">
        <f t="shared" si="51"/>
        <v>7.3435269452765404</v>
      </c>
      <c r="EM91" s="53">
        <f t="shared" si="51"/>
        <v>10.498118665721488</v>
      </c>
      <c r="EN91" s="53">
        <f t="shared" si="51"/>
        <v>6.5909613748973364</v>
      </c>
      <c r="EO91" s="53">
        <f t="shared" si="51"/>
        <v>7.3435269452765404</v>
      </c>
      <c r="EP91" s="53">
        <f t="shared" si="51"/>
        <v>6.5909613748973364</v>
      </c>
      <c r="EQ91" s="53">
        <f t="shared" si="51"/>
        <v>7.3435269452765404</v>
      </c>
      <c r="ER91" s="53">
        <f t="shared" si="51"/>
        <v>7.0050493173053994</v>
      </c>
      <c r="ES91" s="53">
        <f t="shared" si="51"/>
        <v>6.5909613748973364</v>
      </c>
      <c r="ET91" s="53">
        <f t="shared" si="51"/>
        <v>6.5909613748973364</v>
      </c>
      <c r="EU91" s="53">
        <f t="shared" si="51"/>
        <v>6.6665716893342575</v>
      </c>
      <c r="EV91" s="53">
        <f t="shared" si="51"/>
        <v>10.498118665721488</v>
      </c>
      <c r="EW91" s="53">
        <f t="shared" si="51"/>
        <v>6.6665716893342575</v>
      </c>
      <c r="EX91" s="53">
        <f t="shared" si="51"/>
        <v>6.6665716893342575</v>
      </c>
      <c r="EY91" s="53">
        <f t="shared" si="51"/>
        <v>6.6665716893342575</v>
      </c>
      <c r="EZ91" s="53">
        <f t="shared" si="51"/>
        <v>7.0050493173053994</v>
      </c>
      <c r="FA91" s="53">
        <f t="shared" si="51"/>
        <v>6.5909613748973364</v>
      </c>
      <c r="FB91" s="53">
        <f t="shared" si="51"/>
        <v>6.6665716893342575</v>
      </c>
      <c r="FC91" s="53">
        <f t="shared" si="51"/>
        <v>10.498118665721488</v>
      </c>
      <c r="FD91" s="53">
        <f t="shared" si="51"/>
        <v>6.6665716893342575</v>
      </c>
      <c r="FE91" s="53">
        <f t="shared" si="51"/>
        <v>10.498118665721488</v>
      </c>
      <c r="FF91" s="53">
        <f t="shared" si="51"/>
        <v>10.498118665721488</v>
      </c>
      <c r="FG91" s="53">
        <f t="shared" si="51"/>
        <v>6.5909613748973364</v>
      </c>
      <c r="FH91" s="53">
        <f t="shared" si="51"/>
        <v>6.5909613748973364</v>
      </c>
      <c r="FI91" s="53">
        <f t="shared" si="51"/>
        <v>6.5909613748973364</v>
      </c>
      <c r="FJ91" s="53">
        <f t="shared" si="51"/>
        <v>6.6665716893342575</v>
      </c>
      <c r="FK91" s="53">
        <f t="shared" si="51"/>
        <v>6.6665716893342575</v>
      </c>
      <c r="FL91" s="53">
        <f t="shared" si="51"/>
        <v>10.498118665721488</v>
      </c>
      <c r="FM91" s="53">
        <f t="shared" si="51"/>
        <v>6.5909613748973364</v>
      </c>
      <c r="FN91" s="53">
        <f t="shared" si="51"/>
        <v>10.498118665721488</v>
      </c>
      <c r="FO91" s="53">
        <f t="shared" si="51"/>
        <v>10.498118665721488</v>
      </c>
      <c r="FP91" s="53">
        <f t="shared" si="51"/>
        <v>6.5909613748973364</v>
      </c>
      <c r="FQ91" s="53">
        <f t="shared" si="51"/>
        <v>6.6665716893342575</v>
      </c>
      <c r="FR91" s="53">
        <f t="shared" si="51"/>
        <v>6.6665716893342575</v>
      </c>
      <c r="FS91" s="53">
        <f t="shared" si="51"/>
        <v>10.498118665721488</v>
      </c>
      <c r="FT91" s="53">
        <f t="shared" si="51"/>
        <v>10.498118665721488</v>
      </c>
      <c r="FU91" s="53">
        <f t="shared" si="51"/>
        <v>10.498118665721488</v>
      </c>
      <c r="FV91" s="53">
        <f t="shared" si="51"/>
        <v>6.5909613748973364</v>
      </c>
      <c r="FW91" s="53">
        <f t="shared" si="51"/>
        <v>6.5909613748973364</v>
      </c>
      <c r="FX91" s="53">
        <f t="shared" si="51"/>
        <v>9.8076105909824527</v>
      </c>
      <c r="FY91" s="53">
        <f t="shared" si="51"/>
        <v>6.909402670873221</v>
      </c>
      <c r="FZ91" s="53">
        <f t="shared" si="51"/>
        <v>8.4693838484555268</v>
      </c>
      <c r="GA91" s="53">
        <f t="shared" si="51"/>
        <v>6.5909613748973364</v>
      </c>
      <c r="GB91" s="53">
        <f t="shared" si="51"/>
        <v>10.498118665721488</v>
      </c>
      <c r="GC91" s="53">
        <f t="shared" si="51"/>
        <v>10.498118665721488</v>
      </c>
      <c r="GD91" s="53">
        <f t="shared" si="51"/>
        <v>6.6665716893342575</v>
      </c>
      <c r="GE91" s="53">
        <f t="shared" si="51"/>
        <v>6.6665716893342575</v>
      </c>
      <c r="GF91" s="53">
        <f t="shared" si="51"/>
        <v>7.9497222098981748</v>
      </c>
      <c r="GG91" s="53">
        <f t="shared" si="51"/>
        <v>7.3435269452765404</v>
      </c>
      <c r="GH91" s="53">
        <f t="shared" si="51"/>
        <v>8.7052204318915258</v>
      </c>
      <c r="GI91" s="53">
        <f t="shared" si="51"/>
        <v>6.6665716893342575</v>
      </c>
      <c r="GJ91" s="53">
        <f t="shared" si="51"/>
        <v>7.2541184595921031</v>
      </c>
      <c r="GK91" s="53">
        <f t="shared" si="51"/>
        <v>6.5909613748973364</v>
      </c>
      <c r="GL91" s="53">
        <f t="shared" si="51"/>
        <v>7.5698628363958118</v>
      </c>
      <c r="GM91" s="53">
        <f t="shared" si="49"/>
        <v>6.5909613748973364</v>
      </c>
      <c r="GN91" s="53">
        <f t="shared" si="49"/>
        <v>6.6665716893342575</v>
      </c>
      <c r="GO91" s="53">
        <f t="shared" si="49"/>
        <v>10.498118665721488</v>
      </c>
      <c r="GP91" s="53">
        <f t="shared" si="49"/>
        <v>10.498118665721488</v>
      </c>
      <c r="GQ91" s="53">
        <f t="shared" si="49"/>
        <v>6.5909613748973364</v>
      </c>
      <c r="GR91" s="53">
        <f t="shared" si="49"/>
        <v>6.6665716893342575</v>
      </c>
      <c r="GS91" s="53">
        <f t="shared" si="49"/>
        <v>6.6665716893342575</v>
      </c>
      <c r="GT91" s="53">
        <f t="shared" si="49"/>
        <v>6.6665716893342575</v>
      </c>
      <c r="GU91" s="53">
        <f t="shared" si="49"/>
        <v>6.6503436694723179</v>
      </c>
      <c r="GV91" s="53">
        <f t="shared" si="49"/>
        <v>6.6665716893342575</v>
      </c>
      <c r="GW91" s="53">
        <f t="shared" si="49"/>
        <v>7.0050493173053994</v>
      </c>
      <c r="GX91" s="53">
        <f t="shared" si="49"/>
        <v>6.5909613748973364</v>
      </c>
      <c r="GY91" s="53">
        <f t="shared" si="49"/>
        <v>6.6665716893342575</v>
      </c>
      <c r="GZ91" s="53">
        <f t="shared" si="49"/>
        <v>6.6665716893342575</v>
      </c>
      <c r="HA91" s="53">
        <f t="shared" si="49"/>
        <v>6.6665716893342575</v>
      </c>
      <c r="HB91" s="53">
        <f t="shared" si="49"/>
        <v>7.3435269452765404</v>
      </c>
      <c r="HC91" s="53">
        <f t="shared" si="49"/>
        <v>6.6665716893342575</v>
      </c>
      <c r="HD91" s="53">
        <f t="shared" si="49"/>
        <v>6.6665716893342575</v>
      </c>
      <c r="HE91" s="53">
        <f t="shared" si="49"/>
        <v>6.5909613748973364</v>
      </c>
      <c r="HF91" s="53">
        <f t="shared" si="49"/>
        <v>7.3435269452765404</v>
      </c>
      <c r="HG91" s="53">
        <f t="shared" si="49"/>
        <v>10.498118665721488</v>
      </c>
      <c r="HH91" s="53">
        <f t="shared" si="49"/>
        <v>9.0582661111469225</v>
      </c>
      <c r="HI91" s="53">
        <f t="shared" si="49"/>
        <v>10.498118665721488</v>
      </c>
      <c r="HJ91" s="53">
        <f t="shared" si="49"/>
        <v>6.5909613748973364</v>
      </c>
      <c r="HK91" s="53">
        <f t="shared" si="49"/>
        <v>7.0050493173053994</v>
      </c>
      <c r="HL91" s="53">
        <f t="shared" si="49"/>
        <v>10.498118665721488</v>
      </c>
      <c r="HM91" s="53">
        <f t="shared" si="49"/>
        <v>6.6665716893342575</v>
      </c>
      <c r="HN91" s="53">
        <f t="shared" si="49"/>
        <v>6.5909613748973364</v>
      </c>
      <c r="HO91" s="53">
        <f t="shared" si="49"/>
        <v>10.498118665721488</v>
      </c>
      <c r="HP91" s="53">
        <f t="shared" si="49"/>
        <v>6.6665716893342575</v>
      </c>
      <c r="HQ91" s="53">
        <f t="shared" si="49"/>
        <v>6.6665716893342575</v>
      </c>
      <c r="HR91" s="53">
        <f t="shared" si="49"/>
        <v>7.3435269452765404</v>
      </c>
      <c r="HS91" s="53">
        <f t="shared" si="49"/>
        <v>6.6665716893342575</v>
      </c>
      <c r="HT91" s="53">
        <f t="shared" si="49"/>
        <v>7.0050493173053994</v>
      </c>
      <c r="HU91" s="53">
        <f t="shared" si="49"/>
        <v>6.6665716893342575</v>
      </c>
      <c r="HV91" s="53">
        <f t="shared" si="49"/>
        <v>6.6665716893342575</v>
      </c>
      <c r="HW91" s="53">
        <f t="shared" si="49"/>
        <v>6.6665716893342575</v>
      </c>
      <c r="HX91" s="53">
        <f t="shared" si="49"/>
        <v>10.498118665721488</v>
      </c>
      <c r="HY91" s="53">
        <f t="shared" si="49"/>
        <v>7.1236997161137294</v>
      </c>
      <c r="HZ91" s="53">
        <f t="shared" si="49"/>
        <v>10.498118665721488</v>
      </c>
      <c r="IA91" s="53">
        <f t="shared" si="49"/>
        <v>8.3859733695701113</v>
      </c>
      <c r="IB91" s="53">
        <f t="shared" si="49"/>
        <v>7.0050493173053994</v>
      </c>
      <c r="IC91" s="53">
        <f t="shared" si="49"/>
        <v>6.6665716893342575</v>
      </c>
      <c r="ID91" s="53">
        <f t="shared" si="49"/>
        <v>6.6665716893342575</v>
      </c>
      <c r="IE91" s="53">
        <f t="shared" si="49"/>
        <v>6.6665716893342575</v>
      </c>
      <c r="IF91" s="53">
        <f t="shared" si="49"/>
        <v>7.3435269452765404</v>
      </c>
      <c r="IG91" s="53">
        <f t="shared" si="49"/>
        <v>6.5909613748973364</v>
      </c>
      <c r="IH91" s="53">
        <f t="shared" si="49"/>
        <v>10.498118665721488</v>
      </c>
      <c r="II91" s="53">
        <f t="shared" si="49"/>
        <v>6.5909613748973364</v>
      </c>
      <c r="IJ91" s="53">
        <f t="shared" si="49"/>
        <v>6.5909613748973364</v>
      </c>
      <c r="IK91" s="53">
        <f t="shared" si="49"/>
        <v>6.6665716893342575</v>
      </c>
      <c r="IL91" s="53">
        <f t="shared" si="49"/>
        <v>6.6665716893342575</v>
      </c>
      <c r="IM91" s="53">
        <f t="shared" si="49"/>
        <v>6.6665716893342575</v>
      </c>
      <c r="IN91" s="53">
        <f t="shared" si="49"/>
        <v>10.498118665721488</v>
      </c>
      <c r="IO91" s="53">
        <f t="shared" si="49"/>
        <v>10.498118665721488</v>
      </c>
      <c r="IP91" s="53">
        <f t="shared" si="49"/>
        <v>7.3435269452765404</v>
      </c>
      <c r="IQ91" s="53">
        <f t="shared" si="49"/>
        <v>7.3435269452765404</v>
      </c>
      <c r="IR91" s="53">
        <f t="shared" si="49"/>
        <v>6.6665716893342575</v>
      </c>
      <c r="IS91" s="53">
        <f t="shared" si="49"/>
        <v>10.498118665721488</v>
      </c>
      <c r="IT91" s="53">
        <f t="shared" si="49"/>
        <v>7.3435269452765404</v>
      </c>
      <c r="IU91" s="53">
        <f t="shared" si="49"/>
        <v>7.0050493173053994</v>
      </c>
      <c r="IV91" s="53">
        <f t="shared" si="49"/>
        <v>10.498118665721488</v>
      </c>
      <c r="IW91" s="53">
        <f t="shared" si="49"/>
        <v>10.498118665721488</v>
      </c>
      <c r="IX91" s="53">
        <f t="shared" si="34"/>
        <v>10.498118665721488</v>
      </c>
      <c r="IY91" s="53">
        <f t="shared" si="34"/>
        <v>6.6665716893342575</v>
      </c>
      <c r="IZ91" s="53">
        <f t="shared" si="34"/>
        <v>6.5909613748973364</v>
      </c>
      <c r="JA91" s="53">
        <f t="shared" si="31"/>
        <v>10.498118665721488</v>
      </c>
      <c r="JB91" s="53">
        <f t="shared" si="52"/>
        <v>6.5909613748973364</v>
      </c>
      <c r="JC91" s="53">
        <f t="shared" si="52"/>
        <v>6.6665716893342575</v>
      </c>
      <c r="JD91" s="53">
        <f t="shared" si="52"/>
        <v>10.498118665721488</v>
      </c>
      <c r="JE91" s="53">
        <f t="shared" si="52"/>
        <v>10.498118665721488</v>
      </c>
      <c r="JF91" s="53">
        <f t="shared" si="52"/>
        <v>7.0050493173053994</v>
      </c>
      <c r="JG91" s="53">
        <f t="shared" si="52"/>
        <v>6.5909613748973364</v>
      </c>
      <c r="JH91" s="53">
        <f t="shared" si="52"/>
        <v>6.7702746954032342</v>
      </c>
      <c r="JI91" s="53">
        <f t="shared" si="52"/>
        <v>10.498118665721488</v>
      </c>
      <c r="JJ91" s="53">
        <f t="shared" si="52"/>
        <v>6.6665716893342575</v>
      </c>
      <c r="JK91" s="53">
        <f t="shared" si="52"/>
        <v>7.0050493173053994</v>
      </c>
      <c r="JL91" s="53">
        <f t="shared" si="52"/>
        <v>6.6665716893342575</v>
      </c>
      <c r="JM91" s="53">
        <f t="shared" si="52"/>
        <v>6.6665716893342575</v>
      </c>
      <c r="JN91" s="53">
        <f t="shared" si="52"/>
        <v>6.7107602573909766</v>
      </c>
      <c r="JO91" s="53">
        <f t="shared" si="52"/>
        <v>6.5909613748973364</v>
      </c>
      <c r="JP91" s="53">
        <f t="shared" si="52"/>
        <v>6.6665716893342575</v>
      </c>
      <c r="JQ91" s="53">
        <f t="shared" si="52"/>
        <v>6.6665716893342575</v>
      </c>
      <c r="JR91" s="53">
        <f t="shared" si="52"/>
        <v>7.9821265146075744</v>
      </c>
      <c r="JS91" s="53">
        <f t="shared" si="52"/>
        <v>6.6665716893342575</v>
      </c>
      <c r="JT91" s="53">
        <f t="shared" si="52"/>
        <v>7.3435269452765404</v>
      </c>
      <c r="JU91" s="53">
        <f t="shared" si="52"/>
        <v>6.6665716893342575</v>
      </c>
      <c r="JV91" s="53">
        <f t="shared" si="52"/>
        <v>6.5909613748973364</v>
      </c>
      <c r="JW91" s="53">
        <f t="shared" si="52"/>
        <v>7.3435269452765404</v>
      </c>
      <c r="JX91" s="53">
        <f t="shared" si="52"/>
        <v>6.6665716893342575</v>
      </c>
      <c r="JY91" s="53">
        <f t="shared" si="52"/>
        <v>6.6665716893342575</v>
      </c>
      <c r="JZ91" s="53">
        <f t="shared" si="52"/>
        <v>6.5909613748973364</v>
      </c>
      <c r="KA91" s="53">
        <f t="shared" si="52"/>
        <v>6.5909613748973364</v>
      </c>
      <c r="KB91" s="53">
        <f t="shared" si="52"/>
        <v>6.6665716893342575</v>
      </c>
      <c r="KC91" s="53">
        <f t="shared" si="52"/>
        <v>8.3624109946709275</v>
      </c>
      <c r="KD91" s="53">
        <f t="shared" si="52"/>
        <v>10.498118665721488</v>
      </c>
      <c r="KE91" s="53">
        <f t="shared" si="52"/>
        <v>6.5909613748973364</v>
      </c>
      <c r="KF91" s="53">
        <f t="shared" si="52"/>
        <v>7.0050493173053994</v>
      </c>
      <c r="KG91" s="53">
        <f t="shared" si="52"/>
        <v>10.498118665721488</v>
      </c>
      <c r="KH91" s="53">
        <f t="shared" si="52"/>
        <v>7.0050493173053994</v>
      </c>
      <c r="KI91" s="53">
        <f t="shared" si="52"/>
        <v>10.498118665721488</v>
      </c>
      <c r="KJ91" s="53">
        <f t="shared" si="52"/>
        <v>6.6665716893342575</v>
      </c>
      <c r="KK91" s="53">
        <f t="shared" si="52"/>
        <v>10.498118665721488</v>
      </c>
      <c r="KL91" s="53">
        <f t="shared" si="52"/>
        <v>6.6665716893342575</v>
      </c>
      <c r="KM91" s="53">
        <f t="shared" si="52"/>
        <v>6.6665716893342575</v>
      </c>
      <c r="KN91" s="53">
        <f t="shared" si="52"/>
        <v>6.6665716893342575</v>
      </c>
      <c r="KO91" s="53">
        <f t="shared" si="52"/>
        <v>6.5909613748973364</v>
      </c>
      <c r="KP91" s="53">
        <f t="shared" si="52"/>
        <v>6.6665716893342575</v>
      </c>
      <c r="KQ91" s="53">
        <f t="shared" si="52"/>
        <v>10.498118665721488</v>
      </c>
      <c r="KR91" s="53">
        <f t="shared" si="52"/>
        <v>6.6665716893342575</v>
      </c>
      <c r="KS91" s="53">
        <f t="shared" si="52"/>
        <v>10.498118665721488</v>
      </c>
      <c r="KT91" s="53">
        <f t="shared" si="52"/>
        <v>10.498118665721488</v>
      </c>
      <c r="KU91" s="53">
        <f t="shared" si="52"/>
        <v>7.3435269452765404</v>
      </c>
      <c r="KV91" s="53">
        <f t="shared" si="52"/>
        <v>6.6665716893342575</v>
      </c>
      <c r="KW91" s="53">
        <f t="shared" si="52"/>
        <v>6.5909613748973364</v>
      </c>
      <c r="KX91" s="53">
        <f t="shared" si="52"/>
        <v>6.5909613748973364</v>
      </c>
      <c r="KY91" s="53">
        <f t="shared" si="52"/>
        <v>10.498118665721488</v>
      </c>
      <c r="KZ91" s="53">
        <f t="shared" si="52"/>
        <v>10.498118665721488</v>
      </c>
      <c r="LA91" s="53">
        <f t="shared" si="52"/>
        <v>10.498118665721488</v>
      </c>
      <c r="LB91" s="53">
        <f t="shared" si="52"/>
        <v>6.6665716893342575</v>
      </c>
      <c r="LC91" s="53">
        <f t="shared" si="52"/>
        <v>9.0204363288094669</v>
      </c>
      <c r="LD91" s="53">
        <f t="shared" si="52"/>
        <v>6.6665716893342575</v>
      </c>
      <c r="LE91" s="53">
        <f t="shared" si="52"/>
        <v>6.6665716893342575</v>
      </c>
      <c r="LF91" s="53">
        <f t="shared" si="52"/>
        <v>10.498118665721488</v>
      </c>
      <c r="LG91" s="53">
        <f t="shared" si="52"/>
        <v>10.498118665721488</v>
      </c>
      <c r="LH91" s="53">
        <f t="shared" si="52"/>
        <v>10.498118665721488</v>
      </c>
      <c r="LI91" s="53">
        <f t="shared" si="52"/>
        <v>9.0391978227680756</v>
      </c>
      <c r="LJ91" s="53">
        <f t="shared" si="52"/>
        <v>7.3435269452765404</v>
      </c>
      <c r="LK91" s="53">
        <f t="shared" si="52"/>
        <v>7.0050493173053994</v>
      </c>
      <c r="LL91" s="53">
        <f t="shared" si="52"/>
        <v>10.498118665721488</v>
      </c>
      <c r="LM91" s="53">
        <f t="shared" si="52"/>
        <v>6.5909613748973364</v>
      </c>
      <c r="LN91" s="53">
        <f t="shared" si="50"/>
        <v>6.5909613748973364</v>
      </c>
      <c r="LO91" s="53">
        <f t="shared" si="50"/>
        <v>6.5909613748973364</v>
      </c>
      <c r="LP91" s="53">
        <f t="shared" si="50"/>
        <v>6.5909613748973364</v>
      </c>
      <c r="LQ91" s="53">
        <f t="shared" si="50"/>
        <v>10.498118665721488</v>
      </c>
      <c r="LR91" s="53">
        <f t="shared" si="50"/>
        <v>6.6665716893342575</v>
      </c>
      <c r="LS91" s="53">
        <f t="shared" si="50"/>
        <v>9.7945503334016149</v>
      </c>
      <c r="LT91" s="53">
        <f t="shared" si="50"/>
        <v>9.6561083884787404</v>
      </c>
      <c r="LU91" s="53">
        <f t="shared" si="50"/>
        <v>6.6665716893342575</v>
      </c>
      <c r="LV91" s="53">
        <f t="shared" si="50"/>
        <v>7.3435269452765404</v>
      </c>
      <c r="LW91" s="53">
        <f t="shared" si="50"/>
        <v>6.5909613748973364</v>
      </c>
      <c r="LX91" s="53">
        <f t="shared" si="50"/>
        <v>6.6665716893342575</v>
      </c>
      <c r="LY91" s="53">
        <f t="shared" si="50"/>
        <v>7.3435269452765404</v>
      </c>
      <c r="LZ91" s="53">
        <f t="shared" si="50"/>
        <v>10.498118665721488</v>
      </c>
      <c r="MA91" s="53">
        <f t="shared" si="50"/>
        <v>6.6665716893342575</v>
      </c>
      <c r="MB91" s="53">
        <f t="shared" si="50"/>
        <v>6.6665716893342575</v>
      </c>
      <c r="MC91" s="53">
        <f t="shared" si="50"/>
        <v>6.5909613748973364</v>
      </c>
      <c r="MD91" s="53">
        <f t="shared" si="50"/>
        <v>7.3435269452765404</v>
      </c>
      <c r="ME91" s="53">
        <f t="shared" si="50"/>
        <v>8.3375852494731433</v>
      </c>
      <c r="MF91" s="53">
        <f t="shared" si="50"/>
        <v>6.6665716893342575</v>
      </c>
      <c r="MG91" s="53">
        <f t="shared" si="50"/>
        <v>10.498118665721488</v>
      </c>
      <c r="MH91" s="53">
        <f t="shared" si="50"/>
        <v>7.3435269452765404</v>
      </c>
      <c r="MI91" s="53">
        <f t="shared" si="50"/>
        <v>10.498118665721488</v>
      </c>
      <c r="MJ91" s="53">
        <f t="shared" si="50"/>
        <v>6.5909613748973364</v>
      </c>
      <c r="MK91" s="53">
        <f t="shared" si="50"/>
        <v>6.5909613748973364</v>
      </c>
      <c r="ML91" s="53">
        <f t="shared" si="50"/>
        <v>6.6665716893342575</v>
      </c>
      <c r="MM91" s="53">
        <f t="shared" si="50"/>
        <v>10.498118665721488</v>
      </c>
      <c r="MN91" s="53">
        <f t="shared" si="50"/>
        <v>7.0050493173053994</v>
      </c>
      <c r="MO91" s="53">
        <f t="shared" si="50"/>
        <v>6.6665716893342575</v>
      </c>
      <c r="MP91" s="53">
        <f t="shared" si="50"/>
        <v>10.498118665721488</v>
      </c>
      <c r="MQ91" s="53">
        <f t="shared" si="50"/>
        <v>10.498118665721488</v>
      </c>
      <c r="MR91" s="53">
        <f t="shared" si="50"/>
        <v>10.498118665721488</v>
      </c>
      <c r="MS91" s="53">
        <f t="shared" si="50"/>
        <v>6.6665716893342575</v>
      </c>
      <c r="MT91" s="53">
        <f t="shared" si="50"/>
        <v>10.498118665721488</v>
      </c>
      <c r="MU91" s="53">
        <f t="shared" si="50"/>
        <v>10.498118665721488</v>
      </c>
      <c r="MV91" s="53">
        <f t="shared" si="50"/>
        <v>7.0050493173053994</v>
      </c>
      <c r="MW91" s="53">
        <f t="shared" si="50"/>
        <v>7.3435269452765404</v>
      </c>
      <c r="MX91" s="53">
        <f t="shared" si="50"/>
        <v>6.6665716893342575</v>
      </c>
      <c r="MY91" s="53">
        <f t="shared" si="50"/>
        <v>6.5909613748973364</v>
      </c>
      <c r="MZ91" s="53">
        <f t="shared" si="50"/>
        <v>7.3435269452765404</v>
      </c>
      <c r="NA91" s="53">
        <f t="shared" si="50"/>
        <v>6.5909613748973364</v>
      </c>
      <c r="NB91" s="53">
        <f t="shared" si="50"/>
        <v>6.6665716893342575</v>
      </c>
      <c r="NC91" s="53">
        <f t="shared" si="50"/>
        <v>10.498118665721488</v>
      </c>
      <c r="ND91" s="53">
        <f t="shared" si="50"/>
        <v>6.5909613748973364</v>
      </c>
      <c r="NE91" s="53">
        <f t="shared" si="50"/>
        <v>8.2769044509994014</v>
      </c>
      <c r="NF91" s="53">
        <f t="shared" si="50"/>
        <v>6.6665716893342575</v>
      </c>
      <c r="NG91" s="53">
        <f t="shared" si="50"/>
        <v>6.6665716893342575</v>
      </c>
      <c r="NH91" s="53">
        <f t="shared" si="50"/>
        <v>6.6665716893342575</v>
      </c>
      <c r="NI91" s="53">
        <f t="shared" si="50"/>
        <v>6.5909613748973364</v>
      </c>
      <c r="NJ91" s="53">
        <f t="shared" si="50"/>
        <v>10.498118665721488</v>
      </c>
      <c r="NK91" s="53">
        <f t="shared" si="50"/>
        <v>6.5909613748973364</v>
      </c>
      <c r="NL91" s="53">
        <f t="shared" si="50"/>
        <v>10.498118665721488</v>
      </c>
      <c r="NM91" s="53">
        <f t="shared" si="50"/>
        <v>6.6665716893342575</v>
      </c>
      <c r="NN91" s="53">
        <f t="shared" si="50"/>
        <v>6.6665716893342575</v>
      </c>
      <c r="NO91" s="53">
        <f t="shared" si="50"/>
        <v>6.6665716893342575</v>
      </c>
      <c r="NP91" s="53">
        <f t="shared" si="50"/>
        <v>10.498118665721488</v>
      </c>
      <c r="NQ91" s="53">
        <f t="shared" si="50"/>
        <v>7.0050493173053994</v>
      </c>
      <c r="NR91" s="53">
        <f t="shared" si="50"/>
        <v>7.0050493173053994</v>
      </c>
      <c r="NS91" s="53">
        <f t="shared" si="50"/>
        <v>6.6665716893342575</v>
      </c>
      <c r="NT91" s="53">
        <f t="shared" si="50"/>
        <v>6.6665716893342575</v>
      </c>
      <c r="NU91" s="53">
        <f t="shared" si="50"/>
        <v>6.6665716893342575</v>
      </c>
      <c r="NV91" s="53">
        <f t="shared" si="50"/>
        <v>7.3435269452765404</v>
      </c>
      <c r="NW91" s="53">
        <f t="shared" si="50"/>
        <v>10.498118665721488</v>
      </c>
      <c r="NX91" s="53">
        <f t="shared" si="50"/>
        <v>6.6665716893342575</v>
      </c>
      <c r="NY91" s="53">
        <f t="shared" si="48"/>
        <v>6.5909613748973364</v>
      </c>
      <c r="NZ91" s="53">
        <f t="shared" si="48"/>
        <v>7.0050493173053994</v>
      </c>
      <c r="OA91" s="53">
        <f t="shared" si="48"/>
        <v>6.5909613748973364</v>
      </c>
      <c r="OB91" s="53">
        <f t="shared" si="46"/>
        <v>7.0218555408982724</v>
      </c>
      <c r="OC91" s="53">
        <f t="shared" si="46"/>
        <v>6.6665716893342575</v>
      </c>
      <c r="OD91" s="53">
        <f t="shared" si="46"/>
        <v>10.498118665721488</v>
      </c>
      <c r="OE91" s="53">
        <f t="shared" si="46"/>
        <v>10.190728463821996</v>
      </c>
      <c r="OF91" s="53">
        <f t="shared" si="46"/>
        <v>10.498118665721488</v>
      </c>
      <c r="OG91" s="53">
        <f t="shared" si="55"/>
        <v>6.6665716893342575</v>
      </c>
      <c r="OH91" s="53">
        <f t="shared" si="55"/>
        <v>10.498118665721488</v>
      </c>
      <c r="OI91" s="53">
        <f t="shared" si="55"/>
        <v>6.6665716893342575</v>
      </c>
      <c r="OJ91" s="53">
        <f t="shared" si="55"/>
        <v>7.0050493173053994</v>
      </c>
      <c r="OK91" s="53">
        <f t="shared" si="55"/>
        <v>10.498118665721488</v>
      </c>
      <c r="OL91" s="53">
        <f t="shared" si="55"/>
        <v>6.6665716893342575</v>
      </c>
      <c r="OM91" s="53">
        <f t="shared" si="55"/>
        <v>10.498118665721488</v>
      </c>
      <c r="ON91" s="53">
        <f t="shared" si="55"/>
        <v>10.498118665721488</v>
      </c>
      <c r="OO91" s="53">
        <f t="shared" si="55"/>
        <v>8.7645236459995335</v>
      </c>
      <c r="OP91" s="53">
        <f t="shared" si="55"/>
        <v>6.5909613748973364</v>
      </c>
      <c r="OQ91" s="53">
        <f t="shared" si="55"/>
        <v>6.6665716893342575</v>
      </c>
      <c r="OR91" s="53">
        <f t="shared" si="55"/>
        <v>6.5909613748973364</v>
      </c>
      <c r="OS91" s="53">
        <f t="shared" si="55"/>
        <v>6.6665716893342575</v>
      </c>
      <c r="OT91" s="53">
        <f t="shared" si="55"/>
        <v>6.6665716893342575</v>
      </c>
      <c r="OU91" s="53">
        <f t="shared" si="55"/>
        <v>10.498118665721488</v>
      </c>
      <c r="OV91" s="53">
        <f t="shared" si="55"/>
        <v>7.3435269452765404</v>
      </c>
      <c r="OW91" s="53">
        <f t="shared" si="55"/>
        <v>6.5909613748973364</v>
      </c>
      <c r="OX91" s="53">
        <f t="shared" si="55"/>
        <v>7.0050493173053994</v>
      </c>
      <c r="OY91" s="53">
        <f t="shared" si="55"/>
        <v>6.5909613748973364</v>
      </c>
      <c r="OZ91" s="53">
        <f t="shared" si="55"/>
        <v>7.3435269452765404</v>
      </c>
      <c r="PA91" s="53">
        <f t="shared" si="55"/>
        <v>10.498118665721488</v>
      </c>
      <c r="PB91" s="53">
        <f t="shared" si="55"/>
        <v>6.6665716893342575</v>
      </c>
      <c r="PC91" s="53">
        <f t="shared" si="55"/>
        <v>6.6665716893342575</v>
      </c>
      <c r="PD91" s="53">
        <f t="shared" si="55"/>
        <v>10.498118665721488</v>
      </c>
      <c r="PE91" s="53">
        <f t="shared" si="55"/>
        <v>10.498118665721488</v>
      </c>
      <c r="PF91" s="53">
        <f t="shared" si="55"/>
        <v>6.6665716893342575</v>
      </c>
      <c r="PG91" s="53">
        <f t="shared" si="55"/>
        <v>6.5909613748973364</v>
      </c>
      <c r="PH91" s="53">
        <f t="shared" si="55"/>
        <v>6.5909613748973364</v>
      </c>
      <c r="PI91" s="53">
        <f t="shared" si="55"/>
        <v>6.8453667323381877</v>
      </c>
      <c r="PJ91" s="53">
        <f t="shared" si="55"/>
        <v>10.498118665721488</v>
      </c>
      <c r="PK91" s="53">
        <f t="shared" si="55"/>
        <v>7.0050493173053994</v>
      </c>
      <c r="PL91" s="53">
        <f t="shared" si="55"/>
        <v>7.3435269452765404</v>
      </c>
      <c r="PM91" s="53">
        <f t="shared" si="55"/>
        <v>6.6665716893342575</v>
      </c>
      <c r="PN91" s="53">
        <f t="shared" si="55"/>
        <v>7.0050493173053994</v>
      </c>
      <c r="PO91" s="53">
        <f t="shared" si="55"/>
        <v>10.498118665721488</v>
      </c>
      <c r="PP91" s="53">
        <f t="shared" si="55"/>
        <v>6.6665716893342575</v>
      </c>
      <c r="PQ91" s="53">
        <f t="shared" si="55"/>
        <v>9.8310137140391785</v>
      </c>
      <c r="PR91" s="53">
        <f t="shared" si="55"/>
        <v>10.498118665721488</v>
      </c>
      <c r="PS91" s="53">
        <f t="shared" si="55"/>
        <v>10.498118665721488</v>
      </c>
      <c r="PT91" s="53">
        <f t="shared" si="55"/>
        <v>10.498118665721488</v>
      </c>
      <c r="PU91" s="53">
        <f t="shared" si="55"/>
        <v>6.5909613748973364</v>
      </c>
      <c r="PV91" s="53">
        <f t="shared" si="55"/>
        <v>6.5909613748973364</v>
      </c>
      <c r="PW91" s="53">
        <f t="shared" si="55"/>
        <v>7.3435269452765404</v>
      </c>
      <c r="PX91" s="53">
        <f t="shared" si="55"/>
        <v>6.6665716893342575</v>
      </c>
      <c r="PY91" s="53">
        <f t="shared" si="55"/>
        <v>6.5909613748973364</v>
      </c>
      <c r="PZ91" s="53">
        <f t="shared" si="55"/>
        <v>7.3435269452765404</v>
      </c>
      <c r="QA91" s="53">
        <f t="shared" si="55"/>
        <v>10.498118665721488</v>
      </c>
      <c r="QB91" s="53">
        <f t="shared" si="55"/>
        <v>6.6665716893342575</v>
      </c>
      <c r="QC91" s="53">
        <f t="shared" si="55"/>
        <v>7.0935947497692355</v>
      </c>
      <c r="QD91" s="53">
        <f t="shared" si="55"/>
        <v>7.3435269452765404</v>
      </c>
      <c r="QE91" s="53">
        <f t="shared" si="55"/>
        <v>10.498118665721488</v>
      </c>
      <c r="QF91" s="53">
        <f t="shared" si="55"/>
        <v>7.3435269452765404</v>
      </c>
      <c r="QG91" s="53">
        <f t="shared" si="55"/>
        <v>6.5909613748973364</v>
      </c>
      <c r="QH91" s="53">
        <f t="shared" si="55"/>
        <v>6.6665716893342575</v>
      </c>
      <c r="QI91" s="53">
        <f t="shared" si="55"/>
        <v>6.5909613748973364</v>
      </c>
      <c r="QJ91" s="53">
        <f t="shared" si="55"/>
        <v>7.3435269452765404</v>
      </c>
      <c r="QK91" s="53">
        <f t="shared" si="55"/>
        <v>10.498118665721488</v>
      </c>
      <c r="QL91" s="53">
        <f t="shared" si="55"/>
        <v>8.5645604599272023</v>
      </c>
      <c r="QM91" s="53">
        <f t="shared" si="55"/>
        <v>7.0050493173053994</v>
      </c>
      <c r="QN91" s="53">
        <f t="shared" si="55"/>
        <v>10.498118665721488</v>
      </c>
      <c r="QO91" s="53">
        <f t="shared" si="55"/>
        <v>6.5909613748973364</v>
      </c>
      <c r="QP91" s="53">
        <f t="shared" si="55"/>
        <v>6.6665716893342575</v>
      </c>
      <c r="QQ91" s="53">
        <f t="shared" si="55"/>
        <v>6.6665716893342575</v>
      </c>
      <c r="QR91" s="53">
        <f t="shared" si="55"/>
        <v>6.6665716893342575</v>
      </c>
      <c r="QS91" s="53">
        <f t="shared" si="53"/>
        <v>7.0050493173053994</v>
      </c>
      <c r="QT91" s="53">
        <f t="shared" si="53"/>
        <v>10.498118665721488</v>
      </c>
      <c r="QU91" s="53">
        <f t="shared" si="53"/>
        <v>6.6665716893342575</v>
      </c>
      <c r="QV91" s="53">
        <f t="shared" si="53"/>
        <v>7.0050493173053994</v>
      </c>
      <c r="QW91" s="53">
        <f t="shared" si="53"/>
        <v>6.5909613748973364</v>
      </c>
      <c r="QX91" s="53">
        <f t="shared" si="53"/>
        <v>7.1804866660702364</v>
      </c>
      <c r="QY91" s="53">
        <f t="shared" si="53"/>
        <v>7.0050493173053994</v>
      </c>
      <c r="QZ91" s="53">
        <f t="shared" si="53"/>
        <v>7.3435269452765404</v>
      </c>
      <c r="RA91" s="53">
        <f t="shared" si="53"/>
        <v>6.6665716893342575</v>
      </c>
      <c r="RB91" s="53">
        <f t="shared" si="53"/>
        <v>10.498118665721488</v>
      </c>
      <c r="RC91" s="53">
        <f t="shared" si="53"/>
        <v>7.0050493173053994</v>
      </c>
      <c r="RD91" s="53">
        <f t="shared" si="53"/>
        <v>10.498118665721488</v>
      </c>
      <c r="RE91" s="53">
        <f t="shared" si="53"/>
        <v>6.6665716893342575</v>
      </c>
      <c r="RF91" s="53">
        <f t="shared" si="53"/>
        <v>10.498118665721488</v>
      </c>
      <c r="RG91" s="53">
        <f t="shared" si="53"/>
        <v>7.0050493173053994</v>
      </c>
      <c r="RH91" s="53">
        <f t="shared" si="53"/>
        <v>10.498118665721488</v>
      </c>
      <c r="RI91" s="53">
        <f t="shared" si="53"/>
        <v>6.6665716893342575</v>
      </c>
      <c r="RJ91" s="53">
        <f t="shared" si="53"/>
        <v>6.6665716893342575</v>
      </c>
      <c r="RK91" s="53">
        <f t="shared" si="53"/>
        <v>7.3435269452765404</v>
      </c>
      <c r="RL91" s="53">
        <f t="shared" si="53"/>
        <v>10.498118665721488</v>
      </c>
      <c r="RM91" s="53">
        <f t="shared" ref="RM91:SG92" si="58">IF(RM$68=1,RM21,RM54)</f>
        <v>7.0050493173053994</v>
      </c>
      <c r="RN91" s="53">
        <f t="shared" si="58"/>
        <v>6.6665716893342575</v>
      </c>
      <c r="RO91" s="53">
        <f t="shared" si="58"/>
        <v>6.5909613748973364</v>
      </c>
      <c r="RP91" s="53">
        <f t="shared" si="58"/>
        <v>10.498118665721488</v>
      </c>
      <c r="RQ91" s="53">
        <f t="shared" si="58"/>
        <v>10.498118665721488</v>
      </c>
      <c r="RR91" s="53">
        <f t="shared" si="58"/>
        <v>10.498118665721488</v>
      </c>
      <c r="RS91" s="53">
        <f t="shared" si="58"/>
        <v>7.0050493173053994</v>
      </c>
      <c r="RT91" s="53">
        <f t="shared" si="58"/>
        <v>6.6665716893342575</v>
      </c>
      <c r="RU91" s="53">
        <f t="shared" si="58"/>
        <v>7.3435269452765404</v>
      </c>
      <c r="RV91" s="53">
        <f t="shared" si="58"/>
        <v>6.6665716893342575</v>
      </c>
      <c r="RW91" s="53">
        <f t="shared" si="58"/>
        <v>10.498118665721488</v>
      </c>
      <c r="RX91" s="53">
        <f t="shared" si="58"/>
        <v>6.6665716893342575</v>
      </c>
      <c r="RY91" s="53">
        <f t="shared" si="58"/>
        <v>6.5909613748973364</v>
      </c>
      <c r="RZ91" s="53">
        <f t="shared" si="58"/>
        <v>6.5909613748973364</v>
      </c>
      <c r="SA91" s="53">
        <f t="shared" si="58"/>
        <v>10.110710879092764</v>
      </c>
      <c r="SB91" s="53">
        <f t="shared" si="58"/>
        <v>8.6075491951514884</v>
      </c>
      <c r="SC91" s="53">
        <f t="shared" si="58"/>
        <v>7.0050493173053994</v>
      </c>
      <c r="SD91" s="53">
        <f t="shared" si="58"/>
        <v>10.498118665721488</v>
      </c>
      <c r="SE91" s="53">
        <f t="shared" si="58"/>
        <v>6.6665716893342575</v>
      </c>
      <c r="SF91" s="53">
        <f t="shared" si="58"/>
        <v>6.5909613748973364</v>
      </c>
      <c r="SG91" s="53">
        <f t="shared" si="58"/>
        <v>10.498118665721488</v>
      </c>
    </row>
    <row r="92" spans="1:501" x14ac:dyDescent="0.35">
      <c r="A92" s="158">
        <v>2041</v>
      </c>
      <c r="B92" s="53">
        <f t="shared" si="8"/>
        <v>11.023024599007563</v>
      </c>
      <c r="C92" s="53">
        <f t="shared" si="57"/>
        <v>6.6685020969549527</v>
      </c>
      <c r="D92" s="53">
        <f t="shared" si="57"/>
        <v>7.1439746093722221</v>
      </c>
      <c r="E92" s="53">
        <f t="shared" si="57"/>
        <v>6.7450019445028957</v>
      </c>
      <c r="F92" s="53">
        <f t="shared" si="57"/>
        <v>7.1439746093722221</v>
      </c>
      <c r="G92" s="53">
        <f t="shared" si="57"/>
        <v>11.023024599007563</v>
      </c>
      <c r="H92" s="53">
        <f t="shared" si="57"/>
        <v>6.7450019445028957</v>
      </c>
      <c r="I92" s="53">
        <f t="shared" si="57"/>
        <v>11.023024599007563</v>
      </c>
      <c r="J92" s="53">
        <f t="shared" si="57"/>
        <v>6.7450019445028957</v>
      </c>
      <c r="K92" s="53">
        <f t="shared" si="57"/>
        <v>11.023024599007563</v>
      </c>
      <c r="L92" s="53">
        <f t="shared" si="57"/>
        <v>6.6685020969549527</v>
      </c>
      <c r="M92" s="53">
        <f t="shared" si="57"/>
        <v>6.6685020969549527</v>
      </c>
      <c r="N92" s="53">
        <f t="shared" si="57"/>
        <v>9.1099484784432168</v>
      </c>
      <c r="O92" s="53">
        <f t="shared" si="57"/>
        <v>6.7450019445028957</v>
      </c>
      <c r="P92" s="53">
        <f t="shared" si="57"/>
        <v>6.7450019445028957</v>
      </c>
      <c r="Q92" s="53">
        <f t="shared" si="57"/>
        <v>11.023024599007563</v>
      </c>
      <c r="R92" s="53">
        <f t="shared" si="57"/>
        <v>6.7450019445028957</v>
      </c>
      <c r="S92" s="53">
        <f t="shared" si="57"/>
        <v>11.023024599007563</v>
      </c>
      <c r="T92" s="53">
        <f t="shared" si="57"/>
        <v>11.023024599007563</v>
      </c>
      <c r="U92" s="53">
        <f t="shared" si="57"/>
        <v>7.1595113851082184</v>
      </c>
      <c r="V92" s="53">
        <f t="shared" si="57"/>
        <v>6.7450019445028957</v>
      </c>
      <c r="W92" s="53">
        <f t="shared" si="57"/>
        <v>6.7450019445028957</v>
      </c>
      <c r="X92" s="53">
        <f t="shared" si="57"/>
        <v>6.7450019445028957</v>
      </c>
      <c r="Y92" s="53">
        <f t="shared" si="57"/>
        <v>6.7450019445028957</v>
      </c>
      <c r="Z92" s="53">
        <f t="shared" si="57"/>
        <v>11.023024599007563</v>
      </c>
      <c r="AA92" s="53">
        <f t="shared" si="57"/>
        <v>6.7450019445028957</v>
      </c>
      <c r="AB92" s="53">
        <f t="shared" si="57"/>
        <v>6.7450019445028957</v>
      </c>
      <c r="AC92" s="53">
        <f t="shared" si="57"/>
        <v>6.7450019445028957</v>
      </c>
      <c r="AD92" s="53">
        <f t="shared" si="57"/>
        <v>6.6685020969549527</v>
      </c>
      <c r="AE92" s="53">
        <f t="shared" si="57"/>
        <v>7.5429472742415475</v>
      </c>
      <c r="AF92" s="53">
        <f t="shared" si="57"/>
        <v>7.1439746093722221</v>
      </c>
      <c r="AG92" s="53">
        <f t="shared" si="57"/>
        <v>6.7450019445028957</v>
      </c>
      <c r="AH92" s="53">
        <f t="shared" si="57"/>
        <v>11.023024599007563</v>
      </c>
      <c r="AI92" s="53">
        <f t="shared" si="57"/>
        <v>11.023024599007563</v>
      </c>
      <c r="AJ92" s="53">
        <f t="shared" si="57"/>
        <v>6.7450019445028957</v>
      </c>
      <c r="AK92" s="53">
        <f t="shared" si="57"/>
        <v>6.6685020969549527</v>
      </c>
      <c r="AL92" s="53">
        <f t="shared" si="57"/>
        <v>11.023024599007563</v>
      </c>
      <c r="AM92" s="53">
        <f t="shared" si="57"/>
        <v>6.6685020969549527</v>
      </c>
      <c r="AN92" s="53">
        <f t="shared" si="57"/>
        <v>9.0361140665212716</v>
      </c>
      <c r="AO92" s="53">
        <f t="shared" si="57"/>
        <v>6.6685020969549527</v>
      </c>
      <c r="AP92" s="53">
        <f t="shared" si="57"/>
        <v>11.023024599007563</v>
      </c>
      <c r="AQ92" s="53">
        <f t="shared" si="57"/>
        <v>6.7450019445028957</v>
      </c>
      <c r="AR92" s="53">
        <f t="shared" si="57"/>
        <v>6.6685020969549527</v>
      </c>
      <c r="AS92" s="53">
        <f t="shared" si="57"/>
        <v>6.6685020969549527</v>
      </c>
      <c r="AT92" s="53">
        <f t="shared" si="57"/>
        <v>11.023024599007563</v>
      </c>
      <c r="AU92" s="53">
        <f t="shared" si="57"/>
        <v>7.683327620090787</v>
      </c>
      <c r="AV92" s="53">
        <f t="shared" si="57"/>
        <v>11.023024599007563</v>
      </c>
      <c r="AW92" s="53">
        <f t="shared" si="57"/>
        <v>6.7450019445028957</v>
      </c>
      <c r="AX92" s="53">
        <f t="shared" si="57"/>
        <v>6.7450019445028957</v>
      </c>
      <c r="AY92" s="53">
        <f t="shared" si="57"/>
        <v>6.7450019445028957</v>
      </c>
      <c r="AZ92" s="53">
        <f t="shared" si="57"/>
        <v>6.6685020969549527</v>
      </c>
      <c r="BA92" s="53">
        <f t="shared" si="57"/>
        <v>11.023024599007563</v>
      </c>
      <c r="BB92" s="53">
        <f t="shared" si="57"/>
        <v>9.1215169027878087</v>
      </c>
      <c r="BC92" s="53">
        <f t="shared" si="57"/>
        <v>6.7450019445028957</v>
      </c>
      <c r="BD92" s="53">
        <f t="shared" si="57"/>
        <v>6.7450019445028957</v>
      </c>
      <c r="BE92" s="53">
        <f t="shared" si="57"/>
        <v>11.023024599007563</v>
      </c>
      <c r="BF92" s="53">
        <f t="shared" si="57"/>
        <v>6.6837664129717815</v>
      </c>
      <c r="BG92" s="53">
        <f t="shared" si="57"/>
        <v>6.7450019445028957</v>
      </c>
      <c r="BH92" s="53">
        <f t="shared" si="57"/>
        <v>11.023024599007563</v>
      </c>
      <c r="BI92" s="53">
        <f t="shared" si="57"/>
        <v>7.5429472742415475</v>
      </c>
      <c r="BJ92" s="53">
        <f t="shared" si="57"/>
        <v>11.023024599007563</v>
      </c>
      <c r="BK92" s="53">
        <f t="shared" si="57"/>
        <v>6.6685020969549527</v>
      </c>
      <c r="BL92" s="53">
        <f t="shared" si="57"/>
        <v>6.6685020969549527</v>
      </c>
      <c r="BM92" s="53">
        <f t="shared" si="57"/>
        <v>7.5429472742415475</v>
      </c>
      <c r="BN92" s="53">
        <f t="shared" si="57"/>
        <v>11.023024599007563</v>
      </c>
      <c r="BO92" s="53">
        <f t="shared" si="54"/>
        <v>6.7450019445028957</v>
      </c>
      <c r="BP92" s="53">
        <f t="shared" si="54"/>
        <v>7.1439746093722221</v>
      </c>
      <c r="BQ92" s="53">
        <f t="shared" si="54"/>
        <v>6.7450019445028957</v>
      </c>
      <c r="BR92" s="53">
        <f t="shared" si="54"/>
        <v>11.023024599007563</v>
      </c>
      <c r="BS92" s="53">
        <f t="shared" si="54"/>
        <v>11.023024599007563</v>
      </c>
      <c r="BT92" s="53">
        <f t="shared" si="54"/>
        <v>6.6685020969549527</v>
      </c>
      <c r="BU92" s="53">
        <f t="shared" si="54"/>
        <v>7.5429472742415475</v>
      </c>
      <c r="BV92" s="53">
        <f t="shared" si="54"/>
        <v>11.023024599007563</v>
      </c>
      <c r="BW92" s="53">
        <f t="shared" si="54"/>
        <v>6.7450019445028957</v>
      </c>
      <c r="BX92" s="53">
        <f t="shared" si="54"/>
        <v>6.6685020969549527</v>
      </c>
      <c r="BY92" s="53">
        <f t="shared" si="54"/>
        <v>6.6685020969549527</v>
      </c>
      <c r="BZ92" s="53">
        <f t="shared" si="54"/>
        <v>11.023024599007563</v>
      </c>
      <c r="CA92" s="53">
        <f t="shared" si="54"/>
        <v>7.5429472742415475</v>
      </c>
      <c r="CB92" s="53">
        <f t="shared" si="54"/>
        <v>11.023024599007563</v>
      </c>
      <c r="CC92" s="53">
        <f t="shared" si="54"/>
        <v>6.7450019445028957</v>
      </c>
      <c r="CD92" s="53">
        <f t="shared" si="54"/>
        <v>6.7450019445028957</v>
      </c>
      <c r="CE92" s="53">
        <f t="shared" si="54"/>
        <v>7.1439746093722221</v>
      </c>
      <c r="CF92" s="53">
        <f t="shared" si="54"/>
        <v>6.7450019445028957</v>
      </c>
      <c r="CG92" s="53">
        <f t="shared" si="54"/>
        <v>6.6685020969549527</v>
      </c>
      <c r="CH92" s="53">
        <f t="shared" si="54"/>
        <v>8.7127754359588678</v>
      </c>
      <c r="CI92" s="53">
        <f t="shared" si="54"/>
        <v>6.7450019445028957</v>
      </c>
      <c r="CJ92" s="53">
        <f t="shared" si="54"/>
        <v>11.023024599007563</v>
      </c>
      <c r="CK92" s="53">
        <f t="shared" si="54"/>
        <v>6.7450019445028957</v>
      </c>
      <c r="CL92" s="53">
        <f t="shared" si="54"/>
        <v>6.7450019445028957</v>
      </c>
      <c r="CM92" s="53">
        <f t="shared" si="54"/>
        <v>6.7450019445028957</v>
      </c>
      <c r="CN92" s="53">
        <f t="shared" si="54"/>
        <v>6.6685020969549527</v>
      </c>
      <c r="CO92" s="53">
        <f t="shared" si="54"/>
        <v>6.7450019445028957</v>
      </c>
      <c r="CP92" s="53">
        <f t="shared" si="54"/>
        <v>7.1439746093722221</v>
      </c>
      <c r="CQ92" s="53">
        <f t="shared" si="54"/>
        <v>6.6685020969549527</v>
      </c>
      <c r="CR92" s="53">
        <f t="shared" si="54"/>
        <v>6.7450019445028957</v>
      </c>
      <c r="CS92" s="53">
        <f t="shared" si="54"/>
        <v>7.1439746093722221</v>
      </c>
      <c r="CT92" s="53">
        <f t="shared" si="54"/>
        <v>6.6685020969549527</v>
      </c>
      <c r="CU92" s="53">
        <f t="shared" si="54"/>
        <v>6.7450019445028957</v>
      </c>
      <c r="CV92" s="53">
        <f t="shared" si="54"/>
        <v>6.7450019445028957</v>
      </c>
      <c r="CW92" s="53">
        <f t="shared" si="54"/>
        <v>8.9608448085342882</v>
      </c>
      <c r="CX92" s="53">
        <f t="shared" si="54"/>
        <v>6.6685020969549527</v>
      </c>
      <c r="CY92" s="53">
        <f t="shared" si="54"/>
        <v>6.7450019445028957</v>
      </c>
      <c r="CZ92" s="53">
        <f t="shared" si="54"/>
        <v>6.6685020969549527</v>
      </c>
      <c r="DA92" s="53">
        <f t="shared" si="54"/>
        <v>6.7450019445028957</v>
      </c>
      <c r="DB92" s="53">
        <f t="shared" si="54"/>
        <v>6.7450019445028957</v>
      </c>
      <c r="DC92" s="53">
        <f t="shared" si="54"/>
        <v>6.6685020969549527</v>
      </c>
      <c r="DD92" s="53">
        <f t="shared" si="54"/>
        <v>11.023024599007563</v>
      </c>
      <c r="DE92" s="53">
        <f t="shared" si="54"/>
        <v>7.5429472742415475</v>
      </c>
      <c r="DF92" s="53">
        <f t="shared" si="54"/>
        <v>6.6685020969549527</v>
      </c>
      <c r="DG92" s="53">
        <f t="shared" si="54"/>
        <v>11.023024599007563</v>
      </c>
      <c r="DH92" s="53">
        <f t="shared" si="54"/>
        <v>6.6685020969549527</v>
      </c>
      <c r="DI92" s="53">
        <f t="shared" si="54"/>
        <v>6.7450019445028957</v>
      </c>
      <c r="DJ92" s="53">
        <f t="shared" si="54"/>
        <v>7.5429472742415475</v>
      </c>
      <c r="DK92" s="53">
        <f t="shared" si="54"/>
        <v>6.6685020969549527</v>
      </c>
      <c r="DL92" s="53">
        <f t="shared" si="54"/>
        <v>10.301521039383756</v>
      </c>
      <c r="DM92" s="53">
        <f t="shared" si="54"/>
        <v>6.7450019445028957</v>
      </c>
      <c r="DN92" s="53">
        <f t="shared" si="54"/>
        <v>6.7450019445028957</v>
      </c>
      <c r="DO92" s="53">
        <f t="shared" si="54"/>
        <v>6.9902146142628085</v>
      </c>
      <c r="DP92" s="53">
        <f t="shared" si="54"/>
        <v>7.4199441939411761</v>
      </c>
      <c r="DQ92" s="53">
        <f t="shared" si="54"/>
        <v>11.023024599007563</v>
      </c>
      <c r="DR92" s="53">
        <f t="shared" si="54"/>
        <v>11.023024599007563</v>
      </c>
      <c r="DS92" s="53">
        <f t="shared" si="54"/>
        <v>11.023024599007563</v>
      </c>
      <c r="DT92" s="53">
        <f t="shared" si="54"/>
        <v>6.7450019445028957</v>
      </c>
      <c r="DU92" s="53">
        <f t="shared" si="54"/>
        <v>6.7450019445028957</v>
      </c>
      <c r="DV92" s="53">
        <f t="shared" si="54"/>
        <v>7.1439746093722221</v>
      </c>
      <c r="DW92" s="53">
        <f t="shared" si="54"/>
        <v>6.6685020969549527</v>
      </c>
      <c r="DX92" s="53">
        <f t="shared" si="54"/>
        <v>11.023024599007563</v>
      </c>
      <c r="DY92" s="53">
        <f t="shared" si="54"/>
        <v>6.7450019445028957</v>
      </c>
      <c r="DZ92" s="53">
        <f t="shared" si="21"/>
        <v>7.1439746093722221</v>
      </c>
      <c r="EA92" s="53">
        <f t="shared" si="51"/>
        <v>11.023024599007563</v>
      </c>
      <c r="EB92" s="53">
        <f t="shared" si="51"/>
        <v>11.023024599007563</v>
      </c>
      <c r="EC92" s="53">
        <f t="shared" si="51"/>
        <v>11.023024599007563</v>
      </c>
      <c r="ED92" s="53">
        <f t="shared" si="51"/>
        <v>6.7450019445028957</v>
      </c>
      <c r="EE92" s="53">
        <f t="shared" si="51"/>
        <v>6.7450019445028957</v>
      </c>
      <c r="EF92" s="53">
        <f t="shared" si="51"/>
        <v>6.6685020969549527</v>
      </c>
      <c r="EG92" s="53">
        <f t="shared" si="51"/>
        <v>8.8062346551288488</v>
      </c>
      <c r="EH92" s="53">
        <f t="shared" si="51"/>
        <v>6.6685020969549527</v>
      </c>
      <c r="EI92" s="53">
        <f t="shared" si="51"/>
        <v>7.5429472742415475</v>
      </c>
      <c r="EJ92" s="53">
        <f t="shared" si="51"/>
        <v>6.7450019445028957</v>
      </c>
      <c r="EK92" s="53">
        <f t="shared" si="51"/>
        <v>6.7450019445028957</v>
      </c>
      <c r="EL92" s="53">
        <f t="shared" si="51"/>
        <v>7.5429472742415475</v>
      </c>
      <c r="EM92" s="53">
        <f t="shared" si="51"/>
        <v>11.023024599007563</v>
      </c>
      <c r="EN92" s="53">
        <f t="shared" si="51"/>
        <v>6.6685020969549527</v>
      </c>
      <c r="EO92" s="53">
        <f t="shared" si="51"/>
        <v>7.5429472742415475</v>
      </c>
      <c r="EP92" s="53">
        <f t="shared" si="51"/>
        <v>6.6685020969549527</v>
      </c>
      <c r="EQ92" s="53">
        <f t="shared" si="51"/>
        <v>7.5429472742415475</v>
      </c>
      <c r="ER92" s="53">
        <f t="shared" si="51"/>
        <v>7.1439746093722221</v>
      </c>
      <c r="ES92" s="53">
        <f t="shared" si="51"/>
        <v>6.6685020969549527</v>
      </c>
      <c r="ET92" s="53">
        <f t="shared" si="51"/>
        <v>6.6685020969549527</v>
      </c>
      <c r="EU92" s="53">
        <f t="shared" si="51"/>
        <v>6.7450019445028957</v>
      </c>
      <c r="EV92" s="53">
        <f t="shared" si="51"/>
        <v>11.023024599007563</v>
      </c>
      <c r="EW92" s="53">
        <f t="shared" si="51"/>
        <v>6.7450019445028957</v>
      </c>
      <c r="EX92" s="53">
        <f t="shared" si="51"/>
        <v>6.7450019445028957</v>
      </c>
      <c r="EY92" s="53">
        <f t="shared" si="51"/>
        <v>6.7450019445028957</v>
      </c>
      <c r="EZ92" s="53">
        <f t="shared" si="51"/>
        <v>7.1439746093722221</v>
      </c>
      <c r="FA92" s="53">
        <f t="shared" si="51"/>
        <v>6.6685020969549527</v>
      </c>
      <c r="FB92" s="53">
        <f t="shared" si="51"/>
        <v>6.7450019445028957</v>
      </c>
      <c r="FC92" s="53">
        <f t="shared" si="51"/>
        <v>11.023024599007563</v>
      </c>
      <c r="FD92" s="53">
        <f t="shared" si="51"/>
        <v>6.7450019445028957</v>
      </c>
      <c r="FE92" s="53">
        <f t="shared" si="51"/>
        <v>11.023024599007563</v>
      </c>
      <c r="FF92" s="53">
        <f t="shared" si="51"/>
        <v>11.023024599007563</v>
      </c>
      <c r="FG92" s="53">
        <f t="shared" si="51"/>
        <v>6.6685020969549527</v>
      </c>
      <c r="FH92" s="53">
        <f t="shared" si="51"/>
        <v>6.6685020969549527</v>
      </c>
      <c r="FI92" s="53">
        <f t="shared" si="51"/>
        <v>6.6685020969549527</v>
      </c>
      <c r="FJ92" s="53">
        <f t="shared" si="51"/>
        <v>6.7450019445028957</v>
      </c>
      <c r="FK92" s="53">
        <f t="shared" si="51"/>
        <v>6.7450019445028957</v>
      </c>
      <c r="FL92" s="53">
        <f t="shared" si="51"/>
        <v>11.023024599007563</v>
      </c>
      <c r="FM92" s="53">
        <f t="shared" si="51"/>
        <v>6.6685020969549527</v>
      </c>
      <c r="FN92" s="53">
        <f t="shared" si="51"/>
        <v>11.023024599007563</v>
      </c>
      <c r="FO92" s="53">
        <f t="shared" si="51"/>
        <v>11.023024599007563</v>
      </c>
      <c r="FP92" s="53">
        <f t="shared" si="51"/>
        <v>6.6685020969549527</v>
      </c>
      <c r="FQ92" s="53">
        <f t="shared" si="51"/>
        <v>6.7450019445028957</v>
      </c>
      <c r="FR92" s="53">
        <f t="shared" si="51"/>
        <v>6.7450019445028957</v>
      </c>
      <c r="FS92" s="53">
        <f t="shared" si="51"/>
        <v>11.023024599007563</v>
      </c>
      <c r="FT92" s="53">
        <f t="shared" si="51"/>
        <v>11.023024599007563</v>
      </c>
      <c r="FU92" s="53">
        <f t="shared" si="51"/>
        <v>11.023024599007563</v>
      </c>
      <c r="FV92" s="53">
        <f t="shared" si="51"/>
        <v>6.6685020969549527</v>
      </c>
      <c r="FW92" s="53">
        <f t="shared" si="51"/>
        <v>6.6685020969549527</v>
      </c>
      <c r="FX92" s="53">
        <f t="shared" si="51"/>
        <v>10.256954073731942</v>
      </c>
      <c r="FY92" s="53">
        <f t="shared" si="51"/>
        <v>7.315403666075821</v>
      </c>
      <c r="FZ92" s="53">
        <f t="shared" si="51"/>
        <v>8.9263934666246865</v>
      </c>
      <c r="GA92" s="53">
        <f t="shared" si="51"/>
        <v>6.6685020969549527</v>
      </c>
      <c r="GB92" s="53">
        <f t="shared" si="51"/>
        <v>11.023024599007563</v>
      </c>
      <c r="GC92" s="53">
        <f t="shared" si="51"/>
        <v>11.023024599007563</v>
      </c>
      <c r="GD92" s="53">
        <f t="shared" si="51"/>
        <v>6.7450019445028957</v>
      </c>
      <c r="GE92" s="53">
        <f t="shared" si="51"/>
        <v>6.7450019445028957</v>
      </c>
      <c r="GF92" s="53">
        <f t="shared" si="51"/>
        <v>8.8645001822461698</v>
      </c>
      <c r="GG92" s="53">
        <f t="shared" si="51"/>
        <v>7.5429472742415475</v>
      </c>
      <c r="GH92" s="53">
        <f t="shared" si="51"/>
        <v>9.4194230874394513</v>
      </c>
      <c r="GI92" s="53">
        <f t="shared" si="51"/>
        <v>6.7450019445028957</v>
      </c>
      <c r="GJ92" s="53">
        <f t="shared" si="51"/>
        <v>8.0454009023785993</v>
      </c>
      <c r="GK92" s="53">
        <f t="shared" si="51"/>
        <v>6.6685020969549527</v>
      </c>
      <c r="GL92" s="53">
        <f t="shared" ref="GL92:IW95" si="59">IF(GL$68=1,GL22,GL55)</f>
        <v>8.4166543109650789</v>
      </c>
      <c r="GM92" s="53">
        <f t="shared" si="59"/>
        <v>6.6685020969549527</v>
      </c>
      <c r="GN92" s="53">
        <f t="shared" si="59"/>
        <v>6.7450019445028957</v>
      </c>
      <c r="GO92" s="53">
        <f t="shared" si="59"/>
        <v>11.023024599007563</v>
      </c>
      <c r="GP92" s="53">
        <f t="shared" si="59"/>
        <v>11.023024599007563</v>
      </c>
      <c r="GQ92" s="53">
        <f t="shared" si="59"/>
        <v>6.6685020969549527</v>
      </c>
      <c r="GR92" s="53">
        <f t="shared" si="59"/>
        <v>6.7450019445028957</v>
      </c>
      <c r="GS92" s="53">
        <f t="shared" si="59"/>
        <v>6.7450019445028957</v>
      </c>
      <c r="GT92" s="53">
        <f t="shared" si="59"/>
        <v>6.7450019445028957</v>
      </c>
      <c r="GU92" s="53">
        <f t="shared" si="59"/>
        <v>6.7978978059496509</v>
      </c>
      <c r="GV92" s="53">
        <f t="shared" si="59"/>
        <v>6.7450019445028957</v>
      </c>
      <c r="GW92" s="53">
        <f t="shared" si="59"/>
        <v>7.1439746093722221</v>
      </c>
      <c r="GX92" s="53">
        <f t="shared" si="59"/>
        <v>6.6685020969549527</v>
      </c>
      <c r="GY92" s="53">
        <f t="shared" si="59"/>
        <v>6.7450019445028957</v>
      </c>
      <c r="GZ92" s="53">
        <f t="shared" si="59"/>
        <v>6.7450019445028957</v>
      </c>
      <c r="HA92" s="53">
        <f t="shared" si="59"/>
        <v>6.7450019445028957</v>
      </c>
      <c r="HB92" s="53">
        <f t="shared" si="59"/>
        <v>7.5429472742415475</v>
      </c>
      <c r="HC92" s="53">
        <f t="shared" si="59"/>
        <v>6.7450019445028957</v>
      </c>
      <c r="HD92" s="53">
        <f t="shared" si="59"/>
        <v>6.7450019445028957</v>
      </c>
      <c r="HE92" s="53">
        <f t="shared" si="59"/>
        <v>6.6685020969549527</v>
      </c>
      <c r="HF92" s="53">
        <f t="shared" si="59"/>
        <v>7.5429472742415475</v>
      </c>
      <c r="HG92" s="53">
        <f t="shared" si="59"/>
        <v>11.023024599007563</v>
      </c>
      <c r="HH92" s="53">
        <f t="shared" si="59"/>
        <v>10.178464463552839</v>
      </c>
      <c r="HI92" s="53">
        <f t="shared" si="59"/>
        <v>11.023024599007563</v>
      </c>
      <c r="HJ92" s="53">
        <f t="shared" si="59"/>
        <v>6.6685020969549527</v>
      </c>
      <c r="HK92" s="53">
        <f t="shared" si="59"/>
        <v>7.1439746093722221</v>
      </c>
      <c r="HL92" s="53">
        <f t="shared" si="59"/>
        <v>11.023024599007563</v>
      </c>
      <c r="HM92" s="53">
        <f t="shared" si="59"/>
        <v>6.7450019445028957</v>
      </c>
      <c r="HN92" s="53">
        <f t="shared" si="59"/>
        <v>6.6685020969549527</v>
      </c>
      <c r="HO92" s="53">
        <f t="shared" si="59"/>
        <v>11.023024599007563</v>
      </c>
      <c r="HP92" s="53">
        <f t="shared" si="59"/>
        <v>6.7450019445028957</v>
      </c>
      <c r="HQ92" s="53">
        <f t="shared" si="59"/>
        <v>6.7450019445028957</v>
      </c>
      <c r="HR92" s="53">
        <f t="shared" si="59"/>
        <v>7.5429472742415475</v>
      </c>
      <c r="HS92" s="53">
        <f t="shared" si="59"/>
        <v>6.7450019445028957</v>
      </c>
      <c r="HT92" s="53">
        <f t="shared" si="59"/>
        <v>7.1439746093722221</v>
      </c>
      <c r="HU92" s="53">
        <f t="shared" si="59"/>
        <v>6.7450019445028957</v>
      </c>
      <c r="HV92" s="53">
        <f t="shared" si="59"/>
        <v>6.7450019445028957</v>
      </c>
      <c r="HW92" s="53">
        <f t="shared" si="59"/>
        <v>6.7450019445028957</v>
      </c>
      <c r="HX92" s="53">
        <f t="shared" si="59"/>
        <v>11.023024599007563</v>
      </c>
      <c r="HY92" s="53">
        <f t="shared" si="59"/>
        <v>7.3179514001116885</v>
      </c>
      <c r="HZ92" s="53">
        <f t="shared" si="59"/>
        <v>11.023024599007563</v>
      </c>
      <c r="IA92" s="53">
        <f t="shared" si="59"/>
        <v>9.3803830797833179</v>
      </c>
      <c r="IB92" s="53">
        <f t="shared" si="59"/>
        <v>7.1439746093722221</v>
      </c>
      <c r="IC92" s="53">
        <f t="shared" si="59"/>
        <v>6.7450019445028957</v>
      </c>
      <c r="ID92" s="53">
        <f t="shared" si="59"/>
        <v>6.7450019445028957</v>
      </c>
      <c r="IE92" s="53">
        <f t="shared" si="59"/>
        <v>6.7450019445028957</v>
      </c>
      <c r="IF92" s="53">
        <f t="shared" si="59"/>
        <v>7.5429472742415475</v>
      </c>
      <c r="IG92" s="53">
        <f t="shared" si="59"/>
        <v>6.6685020969549527</v>
      </c>
      <c r="IH92" s="53">
        <f t="shared" si="59"/>
        <v>11.023024599007563</v>
      </c>
      <c r="II92" s="53">
        <f t="shared" si="59"/>
        <v>6.6685020969549527</v>
      </c>
      <c r="IJ92" s="53">
        <f t="shared" si="59"/>
        <v>6.6685020969549527</v>
      </c>
      <c r="IK92" s="53">
        <f t="shared" si="59"/>
        <v>6.7450019445028957</v>
      </c>
      <c r="IL92" s="53">
        <f t="shared" si="59"/>
        <v>6.7450019445028957</v>
      </c>
      <c r="IM92" s="53">
        <f t="shared" si="59"/>
        <v>6.7450019445028957</v>
      </c>
      <c r="IN92" s="53">
        <f t="shared" si="59"/>
        <v>11.023024599007563</v>
      </c>
      <c r="IO92" s="53">
        <f t="shared" si="59"/>
        <v>11.023024599007563</v>
      </c>
      <c r="IP92" s="53">
        <f t="shared" si="59"/>
        <v>7.5429472742415475</v>
      </c>
      <c r="IQ92" s="53">
        <f t="shared" si="59"/>
        <v>7.5429472742415475</v>
      </c>
      <c r="IR92" s="53">
        <f t="shared" si="59"/>
        <v>6.7450019445028957</v>
      </c>
      <c r="IS92" s="53">
        <f t="shared" si="59"/>
        <v>11.023024599007563</v>
      </c>
      <c r="IT92" s="53">
        <f t="shared" si="59"/>
        <v>7.5429472742415475</v>
      </c>
      <c r="IU92" s="53">
        <f t="shared" si="59"/>
        <v>7.1439746093722221</v>
      </c>
      <c r="IV92" s="53">
        <f t="shared" si="59"/>
        <v>11.023024599007563</v>
      </c>
      <c r="IW92" s="53">
        <f t="shared" si="59"/>
        <v>11.023024599007563</v>
      </c>
      <c r="IX92" s="53">
        <f t="shared" si="34"/>
        <v>11.023024599007563</v>
      </c>
      <c r="IY92" s="53">
        <f t="shared" si="34"/>
        <v>6.7450019445028957</v>
      </c>
      <c r="IZ92" s="53">
        <f t="shared" si="34"/>
        <v>6.6685020969549527</v>
      </c>
      <c r="JA92" s="53">
        <f t="shared" si="31"/>
        <v>11.023024599007563</v>
      </c>
      <c r="JB92" s="53">
        <f t="shared" si="52"/>
        <v>6.8249958555603651</v>
      </c>
      <c r="JC92" s="53">
        <f t="shared" si="52"/>
        <v>6.7450019445028957</v>
      </c>
      <c r="JD92" s="53">
        <f t="shared" si="52"/>
        <v>11.023024599007563</v>
      </c>
      <c r="JE92" s="53">
        <f t="shared" si="52"/>
        <v>11.023024599007563</v>
      </c>
      <c r="JF92" s="53">
        <f t="shared" si="52"/>
        <v>7.1439746093722221</v>
      </c>
      <c r="JG92" s="53">
        <f t="shared" si="52"/>
        <v>6.6685020969549527</v>
      </c>
      <c r="JH92" s="53">
        <f t="shared" si="52"/>
        <v>7.4490636767811971</v>
      </c>
      <c r="JI92" s="53">
        <f t="shared" si="52"/>
        <v>11.023024599007563</v>
      </c>
      <c r="JJ92" s="53">
        <f t="shared" si="52"/>
        <v>6.7450019445028957</v>
      </c>
      <c r="JK92" s="53">
        <f t="shared" si="52"/>
        <v>7.1439746093722221</v>
      </c>
      <c r="JL92" s="53">
        <f t="shared" si="52"/>
        <v>6.7450019445028957</v>
      </c>
      <c r="JM92" s="53">
        <f t="shared" si="52"/>
        <v>6.7450019445028957</v>
      </c>
      <c r="JN92" s="53">
        <f t="shared" si="52"/>
        <v>7.0350163873268325</v>
      </c>
      <c r="JO92" s="53">
        <f t="shared" si="52"/>
        <v>6.7104762664528677</v>
      </c>
      <c r="JP92" s="53">
        <f t="shared" si="52"/>
        <v>6.7450019445028957</v>
      </c>
      <c r="JQ92" s="53">
        <f t="shared" si="52"/>
        <v>6.7450019445028957</v>
      </c>
      <c r="JR92" s="53">
        <f t="shared" si="52"/>
        <v>8.8675543367692047</v>
      </c>
      <c r="JS92" s="53">
        <f t="shared" si="52"/>
        <v>6.7450019445028957</v>
      </c>
      <c r="JT92" s="53">
        <f t="shared" si="52"/>
        <v>7.5429472742415475</v>
      </c>
      <c r="JU92" s="53">
        <f t="shared" si="52"/>
        <v>6.7450019445028957</v>
      </c>
      <c r="JV92" s="53">
        <f t="shared" si="52"/>
        <v>6.6685020969549527</v>
      </c>
      <c r="JW92" s="53">
        <f t="shared" si="52"/>
        <v>7.5429472742415475</v>
      </c>
      <c r="JX92" s="53">
        <f t="shared" si="52"/>
        <v>6.7450019445028957</v>
      </c>
      <c r="JY92" s="53">
        <f t="shared" si="52"/>
        <v>6.7450019445028957</v>
      </c>
      <c r="JZ92" s="53">
        <f t="shared" si="52"/>
        <v>6.6685020969549527</v>
      </c>
      <c r="KA92" s="53">
        <f t="shared" si="52"/>
        <v>6.6685020969549527</v>
      </c>
      <c r="KB92" s="53">
        <f t="shared" si="52"/>
        <v>6.7450019445028957</v>
      </c>
      <c r="KC92" s="53">
        <f t="shared" si="52"/>
        <v>8.7396628616199923</v>
      </c>
      <c r="KD92" s="53">
        <f t="shared" si="52"/>
        <v>11.023024599007563</v>
      </c>
      <c r="KE92" s="53">
        <f t="shared" si="52"/>
        <v>6.6685020969549527</v>
      </c>
      <c r="KF92" s="53">
        <f t="shared" si="52"/>
        <v>7.1439746093722221</v>
      </c>
      <c r="KG92" s="53">
        <f t="shared" si="52"/>
        <v>11.023024599007563</v>
      </c>
      <c r="KH92" s="53">
        <f t="shared" si="52"/>
        <v>7.1439746093722221</v>
      </c>
      <c r="KI92" s="53">
        <f t="shared" si="52"/>
        <v>11.023024599007563</v>
      </c>
      <c r="KJ92" s="53">
        <f t="shared" si="52"/>
        <v>6.7450019445028957</v>
      </c>
      <c r="KK92" s="53">
        <f t="shared" si="52"/>
        <v>11.023024599007563</v>
      </c>
      <c r="KL92" s="53">
        <f t="shared" si="52"/>
        <v>6.7450019445028957</v>
      </c>
      <c r="KM92" s="53">
        <f t="shared" si="52"/>
        <v>6.7450019445028957</v>
      </c>
      <c r="KN92" s="53">
        <f t="shared" si="52"/>
        <v>6.7450019445028957</v>
      </c>
      <c r="KO92" s="53">
        <f t="shared" si="52"/>
        <v>6.6685020969549527</v>
      </c>
      <c r="KP92" s="53">
        <f t="shared" si="52"/>
        <v>6.7450019445028957</v>
      </c>
      <c r="KQ92" s="53">
        <f t="shared" si="52"/>
        <v>11.023024599007563</v>
      </c>
      <c r="KR92" s="53">
        <f t="shared" si="52"/>
        <v>6.7450019445028957</v>
      </c>
      <c r="KS92" s="53">
        <f t="shared" si="52"/>
        <v>11.023024599007563</v>
      </c>
      <c r="KT92" s="53">
        <f t="shared" si="52"/>
        <v>11.023024599007563</v>
      </c>
      <c r="KU92" s="53">
        <f t="shared" si="52"/>
        <v>7.5429472742415475</v>
      </c>
      <c r="KV92" s="53">
        <f t="shared" si="52"/>
        <v>6.7450019445028957</v>
      </c>
      <c r="KW92" s="53">
        <f t="shared" si="52"/>
        <v>6.6685020969549527</v>
      </c>
      <c r="KX92" s="53">
        <f t="shared" si="52"/>
        <v>6.6685020969549527</v>
      </c>
      <c r="KY92" s="53">
        <f t="shared" si="52"/>
        <v>11.023024599007563</v>
      </c>
      <c r="KZ92" s="53">
        <f t="shared" si="52"/>
        <v>11.023024599007563</v>
      </c>
      <c r="LA92" s="53">
        <f t="shared" si="52"/>
        <v>11.023024599007563</v>
      </c>
      <c r="LB92" s="53">
        <f t="shared" si="52"/>
        <v>6.7450019445028957</v>
      </c>
      <c r="LC92" s="53">
        <f t="shared" si="52"/>
        <v>9.3874005707391124</v>
      </c>
      <c r="LD92" s="53">
        <f t="shared" si="52"/>
        <v>6.7450019445028957</v>
      </c>
      <c r="LE92" s="53">
        <f t="shared" si="52"/>
        <v>6.7450019445028957</v>
      </c>
      <c r="LF92" s="53">
        <f t="shared" si="52"/>
        <v>11.023024599007563</v>
      </c>
      <c r="LG92" s="53">
        <f t="shared" si="52"/>
        <v>11.023024599007563</v>
      </c>
      <c r="LH92" s="53">
        <f t="shared" si="52"/>
        <v>11.023024599007563</v>
      </c>
      <c r="LI92" s="53">
        <f t="shared" si="52"/>
        <v>9.5618802021039588</v>
      </c>
      <c r="LJ92" s="53">
        <f t="shared" si="52"/>
        <v>7.5429472742415475</v>
      </c>
      <c r="LK92" s="53">
        <f t="shared" si="52"/>
        <v>7.1439746093722221</v>
      </c>
      <c r="LL92" s="53">
        <f t="shared" si="52"/>
        <v>11.023024599007563</v>
      </c>
      <c r="LM92" s="53">
        <f t="shared" ref="LM92:NX96" si="60">IF(LM$68=1,LM22,LM55)</f>
        <v>6.6685020969549527</v>
      </c>
      <c r="LN92" s="53">
        <f t="shared" si="60"/>
        <v>6.6685020969549527</v>
      </c>
      <c r="LO92" s="53">
        <f t="shared" si="60"/>
        <v>6.6685020969549527</v>
      </c>
      <c r="LP92" s="53">
        <f t="shared" si="60"/>
        <v>6.6685020969549527</v>
      </c>
      <c r="LQ92" s="53">
        <f t="shared" si="60"/>
        <v>11.023024599007563</v>
      </c>
      <c r="LR92" s="53">
        <f t="shared" si="60"/>
        <v>6.7450019445028957</v>
      </c>
      <c r="LS92" s="53">
        <f t="shared" si="60"/>
        <v>10.37838656562591</v>
      </c>
      <c r="LT92" s="53">
        <f t="shared" si="60"/>
        <v>10.34519583244286</v>
      </c>
      <c r="LU92" s="53">
        <f t="shared" si="60"/>
        <v>6.7450019445028957</v>
      </c>
      <c r="LV92" s="53">
        <f t="shared" si="60"/>
        <v>7.5429472742415475</v>
      </c>
      <c r="LW92" s="53">
        <f t="shared" si="60"/>
        <v>6.6685020969549527</v>
      </c>
      <c r="LX92" s="53">
        <f t="shared" si="60"/>
        <v>6.7450019445028957</v>
      </c>
      <c r="LY92" s="53">
        <f t="shared" si="60"/>
        <v>7.5429472742415475</v>
      </c>
      <c r="LZ92" s="53">
        <f t="shared" si="60"/>
        <v>11.023024599007563</v>
      </c>
      <c r="MA92" s="53">
        <f t="shared" si="60"/>
        <v>6.7450019445028957</v>
      </c>
      <c r="MB92" s="53">
        <f t="shared" si="60"/>
        <v>6.7450019445028957</v>
      </c>
      <c r="MC92" s="53">
        <f t="shared" si="60"/>
        <v>6.6685020969549527</v>
      </c>
      <c r="MD92" s="53">
        <f t="shared" si="60"/>
        <v>7.5429472742415475</v>
      </c>
      <c r="ME92" s="53">
        <f t="shared" si="60"/>
        <v>9.3230829526834142</v>
      </c>
      <c r="MF92" s="53">
        <f t="shared" si="60"/>
        <v>6.7450019445028957</v>
      </c>
      <c r="MG92" s="53">
        <f t="shared" si="60"/>
        <v>11.023024599007563</v>
      </c>
      <c r="MH92" s="53">
        <f t="shared" si="60"/>
        <v>7.5429472742415475</v>
      </c>
      <c r="MI92" s="53">
        <f t="shared" si="60"/>
        <v>11.023024599007563</v>
      </c>
      <c r="MJ92" s="53">
        <f t="shared" si="60"/>
        <v>6.6685020969549527</v>
      </c>
      <c r="MK92" s="53">
        <f t="shared" si="60"/>
        <v>6.6685020969549527</v>
      </c>
      <c r="ML92" s="53">
        <f t="shared" si="60"/>
        <v>6.7450019445028957</v>
      </c>
      <c r="MM92" s="53">
        <f t="shared" si="60"/>
        <v>11.023024599007563</v>
      </c>
      <c r="MN92" s="53">
        <f t="shared" si="60"/>
        <v>7.1439746093722221</v>
      </c>
      <c r="MO92" s="53">
        <f t="shared" si="60"/>
        <v>6.7450019445028957</v>
      </c>
      <c r="MP92" s="53">
        <f t="shared" si="60"/>
        <v>11.023024599007563</v>
      </c>
      <c r="MQ92" s="53">
        <f t="shared" si="60"/>
        <v>11.023024599007563</v>
      </c>
      <c r="MR92" s="53">
        <f t="shared" si="60"/>
        <v>11.023024599007563</v>
      </c>
      <c r="MS92" s="53">
        <f t="shared" si="60"/>
        <v>6.7450019445028957</v>
      </c>
      <c r="MT92" s="53">
        <f t="shared" si="60"/>
        <v>11.023024599007563</v>
      </c>
      <c r="MU92" s="53">
        <f t="shared" si="60"/>
        <v>11.023024599007563</v>
      </c>
      <c r="MV92" s="53">
        <f t="shared" si="60"/>
        <v>7.1439746093722221</v>
      </c>
      <c r="MW92" s="53">
        <f t="shared" si="60"/>
        <v>7.5429472742415475</v>
      </c>
      <c r="MX92" s="53">
        <f t="shared" si="60"/>
        <v>6.7450019445028957</v>
      </c>
      <c r="MY92" s="53">
        <f t="shared" si="60"/>
        <v>6.9893088190268493</v>
      </c>
      <c r="MZ92" s="53">
        <f t="shared" si="60"/>
        <v>7.5429472742415475</v>
      </c>
      <c r="NA92" s="53">
        <f t="shared" si="60"/>
        <v>6.6685020969549527</v>
      </c>
      <c r="NB92" s="53">
        <f t="shared" si="60"/>
        <v>6.7450019445028957</v>
      </c>
      <c r="NC92" s="53">
        <f t="shared" si="60"/>
        <v>11.023024599007563</v>
      </c>
      <c r="ND92" s="53">
        <f t="shared" si="60"/>
        <v>6.6685020969549527</v>
      </c>
      <c r="NE92" s="53">
        <f t="shared" si="60"/>
        <v>8.7519067220018592</v>
      </c>
      <c r="NF92" s="53">
        <f t="shared" si="60"/>
        <v>6.7450019445028957</v>
      </c>
      <c r="NG92" s="53">
        <f t="shared" si="60"/>
        <v>6.7450019445028957</v>
      </c>
      <c r="NH92" s="53">
        <f t="shared" si="60"/>
        <v>6.7450019445028957</v>
      </c>
      <c r="NI92" s="53">
        <f t="shared" si="60"/>
        <v>6.6685020969549527</v>
      </c>
      <c r="NJ92" s="53">
        <f t="shared" si="60"/>
        <v>11.023024599007563</v>
      </c>
      <c r="NK92" s="53">
        <f t="shared" si="60"/>
        <v>6.6685020969549527</v>
      </c>
      <c r="NL92" s="53">
        <f t="shared" si="60"/>
        <v>11.023024599007563</v>
      </c>
      <c r="NM92" s="53">
        <f t="shared" si="60"/>
        <v>6.7450019445028957</v>
      </c>
      <c r="NN92" s="53">
        <f t="shared" si="60"/>
        <v>6.7450019445028957</v>
      </c>
      <c r="NO92" s="53">
        <f t="shared" si="60"/>
        <v>6.7450019445028957</v>
      </c>
      <c r="NP92" s="53">
        <f t="shared" si="60"/>
        <v>11.023024599007563</v>
      </c>
      <c r="NQ92" s="53">
        <f t="shared" si="60"/>
        <v>7.1439746093722221</v>
      </c>
      <c r="NR92" s="53">
        <f t="shared" si="60"/>
        <v>7.1439746093722221</v>
      </c>
      <c r="NS92" s="53">
        <f t="shared" si="60"/>
        <v>6.7450019445028957</v>
      </c>
      <c r="NT92" s="53">
        <f t="shared" si="60"/>
        <v>6.7450019445028957</v>
      </c>
      <c r="NU92" s="53">
        <f t="shared" si="60"/>
        <v>6.7450019445028957</v>
      </c>
      <c r="NV92" s="53">
        <f t="shared" si="60"/>
        <v>7.5429472742415475</v>
      </c>
      <c r="NW92" s="53">
        <f t="shared" si="60"/>
        <v>11.023024599007563</v>
      </c>
      <c r="NX92" s="53">
        <f t="shared" si="60"/>
        <v>6.7450019445028957</v>
      </c>
      <c r="NY92" s="53">
        <f t="shared" si="48"/>
        <v>6.6685020969549527</v>
      </c>
      <c r="NZ92" s="53">
        <f t="shared" si="48"/>
        <v>7.1439746093722221</v>
      </c>
      <c r="OA92" s="53">
        <f t="shared" si="48"/>
        <v>6.6685020969549527</v>
      </c>
      <c r="OB92" s="53">
        <f t="shared" si="46"/>
        <v>7.772909276008221</v>
      </c>
      <c r="OC92" s="53">
        <f t="shared" si="46"/>
        <v>6.7450019445028957</v>
      </c>
      <c r="OD92" s="53">
        <f t="shared" si="46"/>
        <v>11.023024599007563</v>
      </c>
      <c r="OE92" s="53">
        <f t="shared" si="46"/>
        <v>11.023024599007563</v>
      </c>
      <c r="OF92" s="53">
        <f t="shared" si="46"/>
        <v>11.023024599007563</v>
      </c>
      <c r="OG92" s="53">
        <f t="shared" si="55"/>
        <v>6.7450019445028957</v>
      </c>
      <c r="OH92" s="53">
        <f t="shared" si="55"/>
        <v>11.023024599007563</v>
      </c>
      <c r="OI92" s="53">
        <f t="shared" si="55"/>
        <v>6.7450019445028957</v>
      </c>
      <c r="OJ92" s="53">
        <f t="shared" si="55"/>
        <v>7.1439746093722221</v>
      </c>
      <c r="OK92" s="53">
        <f t="shared" si="55"/>
        <v>11.023024599007563</v>
      </c>
      <c r="OL92" s="53">
        <f t="shared" si="55"/>
        <v>6.7450019445028957</v>
      </c>
      <c r="OM92" s="53">
        <f t="shared" si="55"/>
        <v>11.023024599007563</v>
      </c>
      <c r="ON92" s="53">
        <f t="shared" si="55"/>
        <v>11.023024599007563</v>
      </c>
      <c r="OO92" s="53">
        <f t="shared" si="55"/>
        <v>9.1549148187113243</v>
      </c>
      <c r="OP92" s="53">
        <f t="shared" si="55"/>
        <v>6.6685020969549527</v>
      </c>
      <c r="OQ92" s="53">
        <f t="shared" si="55"/>
        <v>6.7450019445028957</v>
      </c>
      <c r="OR92" s="53">
        <f t="shared" si="55"/>
        <v>6.6685020969549527</v>
      </c>
      <c r="OS92" s="53">
        <f t="shared" si="55"/>
        <v>6.7450019445028957</v>
      </c>
      <c r="OT92" s="53">
        <f t="shared" si="55"/>
        <v>6.7450019445028957</v>
      </c>
      <c r="OU92" s="53">
        <f t="shared" si="55"/>
        <v>11.023024599007563</v>
      </c>
      <c r="OV92" s="53">
        <f t="shared" si="55"/>
        <v>7.5429472742415475</v>
      </c>
      <c r="OW92" s="53">
        <f t="shared" si="55"/>
        <v>6.6685020969549527</v>
      </c>
      <c r="OX92" s="53">
        <f t="shared" si="55"/>
        <v>7.1439746093722221</v>
      </c>
      <c r="OY92" s="53">
        <f t="shared" si="55"/>
        <v>6.6685020969549527</v>
      </c>
      <c r="OZ92" s="53">
        <f t="shared" si="55"/>
        <v>7.5429472742415475</v>
      </c>
      <c r="PA92" s="53">
        <f t="shared" si="55"/>
        <v>11.023024599007563</v>
      </c>
      <c r="PB92" s="53">
        <f t="shared" si="55"/>
        <v>6.7450019445028957</v>
      </c>
      <c r="PC92" s="53">
        <f t="shared" si="55"/>
        <v>6.7450019445028957</v>
      </c>
      <c r="PD92" s="53">
        <f t="shared" si="55"/>
        <v>11.023024599007563</v>
      </c>
      <c r="PE92" s="53">
        <f t="shared" si="55"/>
        <v>11.023024599007563</v>
      </c>
      <c r="PF92" s="53">
        <f t="shared" si="55"/>
        <v>6.7450019445028957</v>
      </c>
      <c r="PG92" s="53">
        <f t="shared" si="55"/>
        <v>6.6685020969549527</v>
      </c>
      <c r="PH92" s="53">
        <f t="shared" si="55"/>
        <v>6.6695038586210318</v>
      </c>
      <c r="PI92" s="53">
        <f t="shared" si="55"/>
        <v>7.3099988917186023</v>
      </c>
      <c r="PJ92" s="53">
        <f t="shared" si="55"/>
        <v>11.023024599007563</v>
      </c>
      <c r="PK92" s="53">
        <f t="shared" si="55"/>
        <v>7.1439746093722221</v>
      </c>
      <c r="PL92" s="53">
        <f t="shared" si="55"/>
        <v>7.5429472742415475</v>
      </c>
      <c r="PM92" s="53">
        <f t="shared" si="55"/>
        <v>6.7450019445028957</v>
      </c>
      <c r="PN92" s="53">
        <f t="shared" si="55"/>
        <v>7.1439746093722221</v>
      </c>
      <c r="PO92" s="53">
        <f t="shared" si="55"/>
        <v>11.023024599007563</v>
      </c>
      <c r="PP92" s="53">
        <f t="shared" si="55"/>
        <v>6.7450019445028957</v>
      </c>
      <c r="PQ92" s="53">
        <f t="shared" si="55"/>
        <v>10.421890456258671</v>
      </c>
      <c r="PR92" s="53">
        <f t="shared" si="55"/>
        <v>11.023024599007563</v>
      </c>
      <c r="PS92" s="53">
        <f t="shared" si="55"/>
        <v>11.023024599007563</v>
      </c>
      <c r="PT92" s="53">
        <f t="shared" si="55"/>
        <v>11.023024599007563</v>
      </c>
      <c r="PU92" s="53">
        <f t="shared" si="55"/>
        <v>6.6685020969549527</v>
      </c>
      <c r="PV92" s="53">
        <f t="shared" si="55"/>
        <v>6.6685020969549527</v>
      </c>
      <c r="PW92" s="53">
        <f t="shared" si="55"/>
        <v>7.5429472742415475</v>
      </c>
      <c r="PX92" s="53">
        <f t="shared" si="55"/>
        <v>6.7450019445028957</v>
      </c>
      <c r="PY92" s="53">
        <f t="shared" si="55"/>
        <v>6.6685020969549527</v>
      </c>
      <c r="PZ92" s="53">
        <f t="shared" si="55"/>
        <v>7.5429472742415475</v>
      </c>
      <c r="QA92" s="53">
        <f t="shared" si="55"/>
        <v>11.023024599007563</v>
      </c>
      <c r="QB92" s="53">
        <f t="shared" si="55"/>
        <v>6.7450019445028957</v>
      </c>
      <c r="QC92" s="53">
        <f t="shared" si="55"/>
        <v>7.6669677432013881</v>
      </c>
      <c r="QD92" s="53">
        <f t="shared" si="55"/>
        <v>7.5429472742415475</v>
      </c>
      <c r="QE92" s="53">
        <f t="shared" si="55"/>
        <v>11.023024599007563</v>
      </c>
      <c r="QF92" s="53">
        <f t="shared" si="55"/>
        <v>7.5429472742415475</v>
      </c>
      <c r="QG92" s="53">
        <f t="shared" si="55"/>
        <v>6.6685020969549527</v>
      </c>
      <c r="QH92" s="53">
        <f t="shared" si="55"/>
        <v>6.7450019445028957</v>
      </c>
      <c r="QI92" s="53">
        <f t="shared" si="55"/>
        <v>6.6685020969549527</v>
      </c>
      <c r="QJ92" s="53">
        <f t="shared" si="55"/>
        <v>7.5429472742415475</v>
      </c>
      <c r="QK92" s="53">
        <f t="shared" si="55"/>
        <v>11.023024599007563</v>
      </c>
      <c r="QL92" s="53">
        <f t="shared" si="55"/>
        <v>9.592029476413316</v>
      </c>
      <c r="QM92" s="53">
        <f t="shared" si="55"/>
        <v>7.1439746093722221</v>
      </c>
      <c r="QN92" s="53">
        <f t="shared" si="55"/>
        <v>11.023024599007563</v>
      </c>
      <c r="QO92" s="53">
        <f t="shared" si="55"/>
        <v>6.6685020969549527</v>
      </c>
      <c r="QP92" s="53">
        <f t="shared" si="55"/>
        <v>6.7450019445028957</v>
      </c>
      <c r="QQ92" s="53">
        <f t="shared" si="55"/>
        <v>6.7450019445028957</v>
      </c>
      <c r="QR92" s="53">
        <f t="shared" si="55"/>
        <v>6.7450019445028957</v>
      </c>
      <c r="QS92" s="53">
        <f t="shared" si="53"/>
        <v>7.1439746093722221</v>
      </c>
      <c r="QT92" s="53">
        <f t="shared" si="53"/>
        <v>11.023024599007563</v>
      </c>
      <c r="QU92" s="53">
        <f t="shared" si="53"/>
        <v>6.7450019445028957</v>
      </c>
      <c r="QV92" s="53">
        <f t="shared" si="53"/>
        <v>7.1439746093722221</v>
      </c>
      <c r="QW92" s="53">
        <f t="shared" si="53"/>
        <v>6.6685020969549527</v>
      </c>
      <c r="QX92" s="53">
        <f t="shared" si="53"/>
        <v>7.8473986810256546</v>
      </c>
      <c r="QY92" s="53">
        <f t="shared" si="53"/>
        <v>7.1439746093722221</v>
      </c>
      <c r="QZ92" s="53">
        <f t="shared" si="53"/>
        <v>7.5429472742415475</v>
      </c>
      <c r="RA92" s="53">
        <f t="shared" si="53"/>
        <v>6.7450019445028957</v>
      </c>
      <c r="RB92" s="53">
        <f t="shared" si="53"/>
        <v>11.023024599007563</v>
      </c>
      <c r="RC92" s="53">
        <f t="shared" si="53"/>
        <v>7.1439746093722221</v>
      </c>
      <c r="RD92" s="53">
        <f t="shared" si="53"/>
        <v>11.023024599007563</v>
      </c>
      <c r="RE92" s="53">
        <f t="shared" si="53"/>
        <v>6.7450019445028957</v>
      </c>
      <c r="RF92" s="53">
        <f t="shared" si="53"/>
        <v>11.023024599007563</v>
      </c>
      <c r="RG92" s="53">
        <f t="shared" si="53"/>
        <v>7.1439746093722221</v>
      </c>
      <c r="RH92" s="53">
        <f t="shared" si="53"/>
        <v>11.023024599007563</v>
      </c>
      <c r="RI92" s="53">
        <f t="shared" si="53"/>
        <v>6.7450019445028957</v>
      </c>
      <c r="RJ92" s="53">
        <f t="shared" si="53"/>
        <v>6.7450019445028957</v>
      </c>
      <c r="RK92" s="53">
        <f t="shared" si="53"/>
        <v>7.5429472742415475</v>
      </c>
      <c r="RL92" s="53">
        <f t="shared" si="53"/>
        <v>11.023024599007563</v>
      </c>
      <c r="RM92" s="53">
        <f t="shared" si="58"/>
        <v>7.1439746093722221</v>
      </c>
      <c r="RN92" s="53">
        <f t="shared" si="58"/>
        <v>6.7450019445028957</v>
      </c>
      <c r="RO92" s="53">
        <f t="shared" si="58"/>
        <v>6.6685020969549527</v>
      </c>
      <c r="RP92" s="53">
        <f t="shared" si="58"/>
        <v>11.023024599007563</v>
      </c>
      <c r="RQ92" s="53">
        <f t="shared" si="58"/>
        <v>11.023024599007563</v>
      </c>
      <c r="RR92" s="53">
        <f t="shared" si="58"/>
        <v>11.023024599007563</v>
      </c>
      <c r="RS92" s="53">
        <f t="shared" si="58"/>
        <v>7.1439746093722221</v>
      </c>
      <c r="RT92" s="53">
        <f t="shared" si="58"/>
        <v>6.7450019445028957</v>
      </c>
      <c r="RU92" s="53">
        <f t="shared" si="58"/>
        <v>7.5429472742415475</v>
      </c>
      <c r="RV92" s="53">
        <f t="shared" si="58"/>
        <v>6.7450019445028957</v>
      </c>
      <c r="RW92" s="53">
        <f t="shared" si="58"/>
        <v>11.023024599007563</v>
      </c>
      <c r="RX92" s="53">
        <f t="shared" si="58"/>
        <v>6.7450019445028957</v>
      </c>
      <c r="RY92" s="53">
        <f t="shared" si="58"/>
        <v>6.6685020969549527</v>
      </c>
      <c r="RZ92" s="53">
        <f t="shared" si="58"/>
        <v>6.6685020969549527</v>
      </c>
      <c r="SA92" s="53">
        <f t="shared" si="58"/>
        <v>10.720691796755755</v>
      </c>
      <c r="SB92" s="53">
        <f t="shared" si="58"/>
        <v>9.0616290221486189</v>
      </c>
      <c r="SC92" s="53">
        <f t="shared" si="58"/>
        <v>7.1439746093722221</v>
      </c>
      <c r="SD92" s="53">
        <f t="shared" si="58"/>
        <v>11.023024599007563</v>
      </c>
      <c r="SE92" s="53">
        <f t="shared" si="58"/>
        <v>6.7450019445028957</v>
      </c>
      <c r="SF92" s="53">
        <f t="shared" si="58"/>
        <v>6.6685020969549527</v>
      </c>
      <c r="SG92" s="53">
        <f t="shared" si="58"/>
        <v>11.023024599007563</v>
      </c>
    </row>
    <row r="93" spans="1:501" x14ac:dyDescent="0.35">
      <c r="A93" s="158">
        <v>2042</v>
      </c>
      <c r="B93" s="53">
        <f t="shared" si="8"/>
        <v>11.574175828957941</v>
      </c>
      <c r="C93" s="53">
        <f t="shared" si="57"/>
        <v>6.7460428190125681</v>
      </c>
      <c r="D93" s="53">
        <f t="shared" si="57"/>
        <v>7.2841581669004034</v>
      </c>
      <c r="E93" s="53">
        <f t="shared" si="57"/>
        <v>6.8234321996715348</v>
      </c>
      <c r="F93" s="53">
        <f t="shared" si="57"/>
        <v>7.2841581669004034</v>
      </c>
      <c r="G93" s="53">
        <f t="shared" si="57"/>
        <v>11.574175828957941</v>
      </c>
      <c r="H93" s="53">
        <f t="shared" si="57"/>
        <v>6.8234321996715348</v>
      </c>
      <c r="I93" s="53">
        <f t="shared" si="57"/>
        <v>11.574175828957941</v>
      </c>
      <c r="J93" s="53">
        <f t="shared" si="57"/>
        <v>6.8234321996715348</v>
      </c>
      <c r="K93" s="53">
        <f t="shared" si="57"/>
        <v>11.574175828957941</v>
      </c>
      <c r="L93" s="53">
        <f t="shared" si="57"/>
        <v>6.7460428190125681</v>
      </c>
      <c r="M93" s="53">
        <f t="shared" si="57"/>
        <v>6.7460428190125681</v>
      </c>
      <c r="N93" s="53">
        <f t="shared" si="57"/>
        <v>10.173659598085575</v>
      </c>
      <c r="O93" s="53">
        <f t="shared" si="57"/>
        <v>6.8234321996715348</v>
      </c>
      <c r="P93" s="53">
        <f t="shared" si="57"/>
        <v>6.8234321996715348</v>
      </c>
      <c r="Q93" s="53">
        <f t="shared" si="57"/>
        <v>11.574175828957941</v>
      </c>
      <c r="R93" s="53">
        <f t="shared" si="57"/>
        <v>6.8234321996715348</v>
      </c>
      <c r="S93" s="53">
        <f t="shared" si="57"/>
        <v>11.574175828957941</v>
      </c>
      <c r="T93" s="53">
        <f t="shared" si="57"/>
        <v>11.574175828957941</v>
      </c>
      <c r="U93" s="53">
        <f t="shared" si="57"/>
        <v>7.3682823531129351</v>
      </c>
      <c r="V93" s="53">
        <f t="shared" si="57"/>
        <v>6.8234321996715348</v>
      </c>
      <c r="W93" s="53">
        <f t="shared" si="57"/>
        <v>6.8234321996715348</v>
      </c>
      <c r="X93" s="53">
        <f t="shared" si="57"/>
        <v>6.8234321996715348</v>
      </c>
      <c r="Y93" s="53">
        <f t="shared" si="57"/>
        <v>6.8234321996715348</v>
      </c>
      <c r="Z93" s="53">
        <f t="shared" si="57"/>
        <v>11.574175828957941</v>
      </c>
      <c r="AA93" s="53">
        <f t="shared" si="57"/>
        <v>6.8234321996715348</v>
      </c>
      <c r="AB93" s="53">
        <f t="shared" si="57"/>
        <v>6.8234321996715348</v>
      </c>
      <c r="AC93" s="53">
        <f t="shared" si="57"/>
        <v>6.8234321996715348</v>
      </c>
      <c r="AD93" s="53">
        <f t="shared" si="57"/>
        <v>6.7460428190125681</v>
      </c>
      <c r="AE93" s="53">
        <f t="shared" si="57"/>
        <v>7.744884134129272</v>
      </c>
      <c r="AF93" s="53">
        <f t="shared" si="57"/>
        <v>7.2841581669004034</v>
      </c>
      <c r="AG93" s="53">
        <f t="shared" si="57"/>
        <v>6.8234321996715348</v>
      </c>
      <c r="AH93" s="53">
        <f t="shared" si="57"/>
        <v>11.574175828957941</v>
      </c>
      <c r="AI93" s="53">
        <f t="shared" si="57"/>
        <v>11.574175828957941</v>
      </c>
      <c r="AJ93" s="53">
        <f t="shared" si="57"/>
        <v>6.8234321996715348</v>
      </c>
      <c r="AK93" s="53">
        <f t="shared" si="57"/>
        <v>6.7460428190125681</v>
      </c>
      <c r="AL93" s="53">
        <f t="shared" si="57"/>
        <v>11.574175828957941</v>
      </c>
      <c r="AM93" s="53">
        <f t="shared" si="57"/>
        <v>6.7460428190125681</v>
      </c>
      <c r="AN93" s="53">
        <f t="shared" si="57"/>
        <v>10.086642787367166</v>
      </c>
      <c r="AO93" s="53">
        <f t="shared" si="57"/>
        <v>6.7460428190125681</v>
      </c>
      <c r="AP93" s="53">
        <f t="shared" si="57"/>
        <v>11.574175828957941</v>
      </c>
      <c r="AQ93" s="53">
        <f t="shared" si="57"/>
        <v>6.8234321996715348</v>
      </c>
      <c r="AR93" s="53">
        <f t="shared" si="57"/>
        <v>6.7460428190125681</v>
      </c>
      <c r="AS93" s="53">
        <f t="shared" si="57"/>
        <v>6.7460428190125681</v>
      </c>
      <c r="AT93" s="53">
        <f t="shared" si="57"/>
        <v>11.574175828957941</v>
      </c>
      <c r="AU93" s="53">
        <f t="shared" si="57"/>
        <v>7.907406143480622</v>
      </c>
      <c r="AV93" s="53">
        <f t="shared" si="57"/>
        <v>11.574175828957941</v>
      </c>
      <c r="AW93" s="53">
        <f t="shared" si="57"/>
        <v>6.8234321996715348</v>
      </c>
      <c r="AX93" s="53">
        <f t="shared" si="57"/>
        <v>6.8234321996715348</v>
      </c>
      <c r="AY93" s="53">
        <f t="shared" si="57"/>
        <v>6.8234321996715348</v>
      </c>
      <c r="AZ93" s="53">
        <f t="shared" si="57"/>
        <v>6.7460428190125681</v>
      </c>
      <c r="BA93" s="53">
        <f t="shared" si="57"/>
        <v>11.574175828957941</v>
      </c>
      <c r="BB93" s="53">
        <f t="shared" si="57"/>
        <v>9.4774528832247569</v>
      </c>
      <c r="BC93" s="53">
        <f t="shared" si="57"/>
        <v>6.8234321996715348</v>
      </c>
      <c r="BD93" s="53">
        <f t="shared" si="57"/>
        <v>6.8234321996715348</v>
      </c>
      <c r="BE93" s="53">
        <f t="shared" si="57"/>
        <v>11.574175828957941</v>
      </c>
      <c r="BF93" s="53">
        <f t="shared" si="57"/>
        <v>7.3368665500671151</v>
      </c>
      <c r="BG93" s="53">
        <f t="shared" si="57"/>
        <v>6.8234321996715348</v>
      </c>
      <c r="BH93" s="53">
        <f t="shared" si="57"/>
        <v>11.574175828957941</v>
      </c>
      <c r="BI93" s="53">
        <f t="shared" si="57"/>
        <v>7.744884134129272</v>
      </c>
      <c r="BJ93" s="53">
        <f t="shared" si="57"/>
        <v>11.574175828957941</v>
      </c>
      <c r="BK93" s="53">
        <f t="shared" si="57"/>
        <v>6.7460428190125681</v>
      </c>
      <c r="BL93" s="53">
        <f t="shared" si="57"/>
        <v>6.7460428190125681</v>
      </c>
      <c r="BM93" s="53">
        <f t="shared" si="57"/>
        <v>7.744884134129272</v>
      </c>
      <c r="BN93" s="53">
        <f t="shared" si="57"/>
        <v>11.574175828957941</v>
      </c>
      <c r="BO93" s="53">
        <f t="shared" si="54"/>
        <v>6.8234321996715348</v>
      </c>
      <c r="BP93" s="53">
        <f t="shared" si="54"/>
        <v>7.2841581669004034</v>
      </c>
      <c r="BQ93" s="53">
        <f t="shared" si="54"/>
        <v>6.8234321996715348</v>
      </c>
      <c r="BR93" s="53">
        <f t="shared" si="54"/>
        <v>11.574175828957941</v>
      </c>
      <c r="BS93" s="53">
        <f t="shared" si="54"/>
        <v>11.574175828957941</v>
      </c>
      <c r="BT93" s="53">
        <f t="shared" si="54"/>
        <v>6.7460428190125681</v>
      </c>
      <c r="BU93" s="53">
        <f t="shared" si="54"/>
        <v>7.744884134129272</v>
      </c>
      <c r="BV93" s="53">
        <f t="shared" si="54"/>
        <v>11.574175828957941</v>
      </c>
      <c r="BW93" s="53">
        <f t="shared" si="54"/>
        <v>6.8234321996715348</v>
      </c>
      <c r="BX93" s="53">
        <f t="shared" si="54"/>
        <v>6.7460428190125681</v>
      </c>
      <c r="BY93" s="53">
        <f t="shared" si="54"/>
        <v>6.7460428190125681</v>
      </c>
      <c r="BZ93" s="53">
        <f t="shared" si="54"/>
        <v>11.574175828957941</v>
      </c>
      <c r="CA93" s="53">
        <f t="shared" si="54"/>
        <v>7.744884134129272</v>
      </c>
      <c r="CB93" s="53">
        <f t="shared" si="54"/>
        <v>11.574175828957941</v>
      </c>
      <c r="CC93" s="53">
        <f t="shared" si="54"/>
        <v>6.8234321996715348</v>
      </c>
      <c r="CD93" s="53">
        <f t="shared" si="54"/>
        <v>6.8234321996715348</v>
      </c>
      <c r="CE93" s="53">
        <f t="shared" si="54"/>
        <v>7.2841581669004034</v>
      </c>
      <c r="CF93" s="53">
        <f t="shared" si="54"/>
        <v>6.8234321996715348</v>
      </c>
      <c r="CG93" s="53">
        <f t="shared" si="54"/>
        <v>6.7460428190125681</v>
      </c>
      <c r="CH93" s="53">
        <f t="shared" si="54"/>
        <v>9.6954582478558802</v>
      </c>
      <c r="CI93" s="53">
        <f t="shared" si="54"/>
        <v>6.8234321996715348</v>
      </c>
      <c r="CJ93" s="53">
        <f t="shared" si="54"/>
        <v>11.574175828957941</v>
      </c>
      <c r="CK93" s="53">
        <f t="shared" si="54"/>
        <v>6.8234321996715348</v>
      </c>
      <c r="CL93" s="53">
        <f t="shared" si="54"/>
        <v>6.8234321996715348</v>
      </c>
      <c r="CM93" s="53">
        <f t="shared" si="54"/>
        <v>6.8234321996715348</v>
      </c>
      <c r="CN93" s="53">
        <f t="shared" si="54"/>
        <v>6.7460428190125681</v>
      </c>
      <c r="CO93" s="53">
        <f t="shared" si="54"/>
        <v>6.8234321996715348</v>
      </c>
      <c r="CP93" s="53">
        <f t="shared" si="54"/>
        <v>7.2841581669004034</v>
      </c>
      <c r="CQ93" s="53">
        <f t="shared" si="54"/>
        <v>6.789354524768676</v>
      </c>
      <c r="CR93" s="53">
        <f t="shared" si="54"/>
        <v>6.8234321996715348</v>
      </c>
      <c r="CS93" s="53">
        <f t="shared" si="54"/>
        <v>7.2841581669004034</v>
      </c>
      <c r="CT93" s="53">
        <f t="shared" si="54"/>
        <v>6.7460428190125681</v>
      </c>
      <c r="CU93" s="53">
        <f t="shared" si="54"/>
        <v>6.8234321996715348</v>
      </c>
      <c r="CV93" s="53">
        <f t="shared" si="54"/>
        <v>6.8234321996715348</v>
      </c>
      <c r="CW93" s="53">
        <f t="shared" si="54"/>
        <v>9.7591649778574947</v>
      </c>
      <c r="CX93" s="53">
        <f t="shared" si="54"/>
        <v>6.7460428190125681</v>
      </c>
      <c r="CY93" s="53">
        <f t="shared" si="54"/>
        <v>6.8234321996715348</v>
      </c>
      <c r="CZ93" s="53">
        <f t="shared" si="54"/>
        <v>6.7460428190125681</v>
      </c>
      <c r="DA93" s="53">
        <f t="shared" si="54"/>
        <v>6.8234321996715348</v>
      </c>
      <c r="DB93" s="53">
        <f t="shared" si="54"/>
        <v>6.8234321996715348</v>
      </c>
      <c r="DC93" s="53">
        <f t="shared" si="54"/>
        <v>6.7460428190125681</v>
      </c>
      <c r="DD93" s="53">
        <f t="shared" si="54"/>
        <v>11.574175828957941</v>
      </c>
      <c r="DE93" s="53">
        <f t="shared" si="54"/>
        <v>7.744884134129272</v>
      </c>
      <c r="DF93" s="53">
        <f t="shared" si="54"/>
        <v>6.7460428190125681</v>
      </c>
      <c r="DG93" s="53">
        <f t="shared" si="54"/>
        <v>11.574175828957941</v>
      </c>
      <c r="DH93" s="53">
        <f t="shared" si="54"/>
        <v>7.1242932169087023</v>
      </c>
      <c r="DI93" s="53">
        <f t="shared" si="54"/>
        <v>6.8234321996715348</v>
      </c>
      <c r="DJ93" s="53">
        <f t="shared" si="54"/>
        <v>7.744884134129272</v>
      </c>
      <c r="DK93" s="53">
        <f t="shared" si="54"/>
        <v>6.7460428190125681</v>
      </c>
      <c r="DL93" s="53">
        <f t="shared" si="54"/>
        <v>11.375837513975613</v>
      </c>
      <c r="DM93" s="53">
        <f t="shared" si="54"/>
        <v>6.8234321996715348</v>
      </c>
      <c r="DN93" s="53">
        <f t="shared" si="54"/>
        <v>6.8234321996715348</v>
      </c>
      <c r="DO93" s="53">
        <f t="shared" si="54"/>
        <v>7.4911548828063887</v>
      </c>
      <c r="DP93" s="53">
        <f t="shared" si="54"/>
        <v>7.9388708826903507</v>
      </c>
      <c r="DQ93" s="53">
        <f t="shared" si="54"/>
        <v>11.574175828957941</v>
      </c>
      <c r="DR93" s="53">
        <f t="shared" si="54"/>
        <v>11.574175828957941</v>
      </c>
      <c r="DS93" s="53">
        <f t="shared" si="54"/>
        <v>11.574175828957941</v>
      </c>
      <c r="DT93" s="53">
        <f t="shared" si="54"/>
        <v>6.8234321996715348</v>
      </c>
      <c r="DU93" s="53">
        <f t="shared" si="54"/>
        <v>6.8234321996715348</v>
      </c>
      <c r="DV93" s="53">
        <f t="shared" si="54"/>
        <v>7.2841581669004034</v>
      </c>
      <c r="DW93" s="53">
        <f t="shared" si="54"/>
        <v>6.7460428190125681</v>
      </c>
      <c r="DX93" s="53">
        <f t="shared" si="54"/>
        <v>11.574175828957941</v>
      </c>
      <c r="DY93" s="53">
        <f t="shared" si="54"/>
        <v>6.8234321996715348</v>
      </c>
      <c r="DZ93" s="53">
        <f t="shared" ref="DZ93:GK96" si="61">IF(DZ$68=1,DZ23,DZ56)</f>
        <v>7.2841581669004034</v>
      </c>
      <c r="EA93" s="53">
        <f t="shared" si="61"/>
        <v>11.574175828957941</v>
      </c>
      <c r="EB93" s="53">
        <f t="shared" si="61"/>
        <v>11.574175828957941</v>
      </c>
      <c r="EC93" s="53">
        <f t="shared" si="61"/>
        <v>11.574175828957941</v>
      </c>
      <c r="ED93" s="53">
        <f t="shared" si="61"/>
        <v>6.8234321996715348</v>
      </c>
      <c r="EE93" s="53">
        <f t="shared" si="61"/>
        <v>6.8234321996715348</v>
      </c>
      <c r="EF93" s="53">
        <f t="shared" si="61"/>
        <v>6.7460428190125681</v>
      </c>
      <c r="EG93" s="53">
        <f t="shared" si="61"/>
        <v>9.644160295011968</v>
      </c>
      <c r="EH93" s="53">
        <f t="shared" si="61"/>
        <v>6.7460428190125681</v>
      </c>
      <c r="EI93" s="53">
        <f t="shared" si="61"/>
        <v>7.744884134129272</v>
      </c>
      <c r="EJ93" s="53">
        <f t="shared" si="61"/>
        <v>6.8234321996715348</v>
      </c>
      <c r="EK93" s="53">
        <f t="shared" si="61"/>
        <v>6.8234321996715348</v>
      </c>
      <c r="EL93" s="53">
        <f t="shared" si="61"/>
        <v>7.744884134129272</v>
      </c>
      <c r="EM93" s="53">
        <f t="shared" si="61"/>
        <v>11.574175828957941</v>
      </c>
      <c r="EN93" s="53">
        <f t="shared" si="61"/>
        <v>6.7460428190125681</v>
      </c>
      <c r="EO93" s="53">
        <f t="shared" si="61"/>
        <v>7.744884134129272</v>
      </c>
      <c r="EP93" s="53">
        <f t="shared" si="61"/>
        <v>6.7460428190125681</v>
      </c>
      <c r="EQ93" s="53">
        <f t="shared" si="61"/>
        <v>7.744884134129272</v>
      </c>
      <c r="ER93" s="53">
        <f t="shared" si="61"/>
        <v>7.2841581669004034</v>
      </c>
      <c r="ES93" s="53">
        <f t="shared" si="61"/>
        <v>6.7460428190125681</v>
      </c>
      <c r="ET93" s="53">
        <f t="shared" si="61"/>
        <v>6.7460428190125681</v>
      </c>
      <c r="EU93" s="53">
        <f t="shared" si="61"/>
        <v>6.8234321996715348</v>
      </c>
      <c r="EV93" s="53">
        <f t="shared" si="61"/>
        <v>11.574175828957941</v>
      </c>
      <c r="EW93" s="53">
        <f t="shared" si="61"/>
        <v>6.8234321996715348</v>
      </c>
      <c r="EX93" s="53">
        <f t="shared" si="61"/>
        <v>6.8234321996715348</v>
      </c>
      <c r="EY93" s="53">
        <f t="shared" si="61"/>
        <v>6.8234321996715348</v>
      </c>
      <c r="EZ93" s="53">
        <f t="shared" si="61"/>
        <v>7.2841581669004034</v>
      </c>
      <c r="FA93" s="53">
        <f t="shared" si="61"/>
        <v>6.7460428190125681</v>
      </c>
      <c r="FB93" s="53">
        <f t="shared" si="61"/>
        <v>6.8234321996715348</v>
      </c>
      <c r="FC93" s="53">
        <f t="shared" si="61"/>
        <v>11.574175828957941</v>
      </c>
      <c r="FD93" s="53">
        <f t="shared" si="61"/>
        <v>6.8234321996715348</v>
      </c>
      <c r="FE93" s="53">
        <f t="shared" si="61"/>
        <v>11.574175828957941</v>
      </c>
      <c r="FF93" s="53">
        <f t="shared" si="61"/>
        <v>11.574175828957941</v>
      </c>
      <c r="FG93" s="53">
        <f t="shared" si="61"/>
        <v>6.7460428190125681</v>
      </c>
      <c r="FH93" s="53">
        <f t="shared" si="61"/>
        <v>6.7460428190125681</v>
      </c>
      <c r="FI93" s="53">
        <f t="shared" si="61"/>
        <v>6.7460428190125681</v>
      </c>
      <c r="FJ93" s="53">
        <f t="shared" si="61"/>
        <v>6.8234321996715348</v>
      </c>
      <c r="FK93" s="53">
        <f t="shared" si="61"/>
        <v>6.8234321996715348</v>
      </c>
      <c r="FL93" s="53">
        <f t="shared" si="61"/>
        <v>11.574175828957941</v>
      </c>
      <c r="FM93" s="53">
        <f t="shared" si="61"/>
        <v>6.7460428190125681</v>
      </c>
      <c r="FN93" s="53">
        <f t="shared" si="61"/>
        <v>11.574175828957941</v>
      </c>
      <c r="FO93" s="53">
        <f t="shared" si="61"/>
        <v>11.574175828957941</v>
      </c>
      <c r="FP93" s="53">
        <f t="shared" si="61"/>
        <v>6.7460428190125681</v>
      </c>
      <c r="FQ93" s="53">
        <f t="shared" si="61"/>
        <v>6.8234321996715348</v>
      </c>
      <c r="FR93" s="53">
        <f t="shared" si="61"/>
        <v>6.8234321996715348</v>
      </c>
      <c r="FS93" s="53">
        <f t="shared" si="61"/>
        <v>11.574175828957941</v>
      </c>
      <c r="FT93" s="53">
        <f t="shared" si="61"/>
        <v>11.574175828957941</v>
      </c>
      <c r="FU93" s="53">
        <f t="shared" si="61"/>
        <v>11.574175828957941</v>
      </c>
      <c r="FV93" s="53">
        <f t="shared" si="61"/>
        <v>6.7460428190125681</v>
      </c>
      <c r="FW93" s="53">
        <f t="shared" si="61"/>
        <v>6.7460428190125681</v>
      </c>
      <c r="FX93" s="53">
        <f t="shared" si="61"/>
        <v>10.726884585668243</v>
      </c>
      <c r="FY93" s="53">
        <f t="shared" si="61"/>
        <v>7.7452615438422896</v>
      </c>
      <c r="FZ93" s="53">
        <f t="shared" si="61"/>
        <v>9.4080634136721031</v>
      </c>
      <c r="GA93" s="53">
        <f t="shared" si="61"/>
        <v>6.7460428190125681</v>
      </c>
      <c r="GB93" s="53">
        <f t="shared" si="61"/>
        <v>11.574175828957941</v>
      </c>
      <c r="GC93" s="53">
        <f t="shared" si="61"/>
        <v>11.574175828957941</v>
      </c>
      <c r="GD93" s="53">
        <f t="shared" si="61"/>
        <v>6.8234321996715348</v>
      </c>
      <c r="GE93" s="53">
        <f t="shared" si="61"/>
        <v>6.8234321996715348</v>
      </c>
      <c r="GF93" s="53">
        <f t="shared" si="61"/>
        <v>9.8845420514446971</v>
      </c>
      <c r="GG93" s="53">
        <f t="shared" si="61"/>
        <v>7.744884134129272</v>
      </c>
      <c r="GH93" s="53">
        <f t="shared" si="61"/>
        <v>10.192221092431145</v>
      </c>
      <c r="GI93" s="53">
        <f t="shared" si="61"/>
        <v>6.8234321996715348</v>
      </c>
      <c r="GJ93" s="53">
        <f t="shared" si="61"/>
        <v>8.9229967832141028</v>
      </c>
      <c r="GK93" s="53">
        <f t="shared" si="61"/>
        <v>6.7460428190125681</v>
      </c>
      <c r="GL93" s="53">
        <f t="shared" si="59"/>
        <v>9.3581708574280658</v>
      </c>
      <c r="GM93" s="53">
        <f t="shared" si="59"/>
        <v>6.7460428190125681</v>
      </c>
      <c r="GN93" s="53">
        <f t="shared" si="59"/>
        <v>6.8234321996715348</v>
      </c>
      <c r="GO93" s="53">
        <f t="shared" si="59"/>
        <v>11.574175828957941</v>
      </c>
      <c r="GP93" s="53">
        <f t="shared" si="59"/>
        <v>11.574175828957941</v>
      </c>
      <c r="GQ93" s="53">
        <f t="shared" si="59"/>
        <v>6.7460428190125681</v>
      </c>
      <c r="GR93" s="53">
        <f t="shared" si="59"/>
        <v>6.8234321996715348</v>
      </c>
      <c r="GS93" s="53">
        <f t="shared" si="59"/>
        <v>6.8234321996715348</v>
      </c>
      <c r="GT93" s="53">
        <f t="shared" si="59"/>
        <v>6.8234321996715348</v>
      </c>
      <c r="GU93" s="53">
        <f t="shared" si="59"/>
        <v>6.9487257917607437</v>
      </c>
      <c r="GV93" s="53">
        <f t="shared" si="59"/>
        <v>6.8234321996715348</v>
      </c>
      <c r="GW93" s="53">
        <f t="shared" si="59"/>
        <v>7.2841581669004034</v>
      </c>
      <c r="GX93" s="53">
        <f t="shared" si="59"/>
        <v>6.7460428190125681</v>
      </c>
      <c r="GY93" s="53">
        <f t="shared" si="59"/>
        <v>6.8234321996715348</v>
      </c>
      <c r="GZ93" s="53">
        <f t="shared" si="59"/>
        <v>6.8234321996715348</v>
      </c>
      <c r="HA93" s="53">
        <f t="shared" si="59"/>
        <v>6.8234321996715348</v>
      </c>
      <c r="HB93" s="53">
        <f t="shared" si="59"/>
        <v>7.744884134129272</v>
      </c>
      <c r="HC93" s="53">
        <f t="shared" si="59"/>
        <v>6.8234321996715348</v>
      </c>
      <c r="HD93" s="53">
        <f t="shared" si="59"/>
        <v>6.8234321996715348</v>
      </c>
      <c r="HE93" s="53">
        <f t="shared" si="59"/>
        <v>6.7460428190125681</v>
      </c>
      <c r="HF93" s="53">
        <f t="shared" si="59"/>
        <v>7.744884134129272</v>
      </c>
      <c r="HG93" s="53">
        <f t="shared" si="59"/>
        <v>11.574175828957941</v>
      </c>
      <c r="HH93" s="53">
        <f t="shared" si="59"/>
        <v>11.437193118925761</v>
      </c>
      <c r="HI93" s="53">
        <f t="shared" si="59"/>
        <v>11.574175828957941</v>
      </c>
      <c r="HJ93" s="53">
        <f t="shared" si="59"/>
        <v>6.7460428190125681</v>
      </c>
      <c r="HK93" s="53">
        <f t="shared" si="59"/>
        <v>7.2841581669004034</v>
      </c>
      <c r="HL93" s="53">
        <f t="shared" si="59"/>
        <v>11.574175828957941</v>
      </c>
      <c r="HM93" s="53">
        <f t="shared" si="59"/>
        <v>6.8234321996715348</v>
      </c>
      <c r="HN93" s="53">
        <f t="shared" si="59"/>
        <v>6.7460428190125681</v>
      </c>
      <c r="HO93" s="53">
        <f t="shared" si="59"/>
        <v>11.574175828957941</v>
      </c>
      <c r="HP93" s="53">
        <f t="shared" si="59"/>
        <v>6.8234321996715348</v>
      </c>
      <c r="HQ93" s="53">
        <f t="shared" si="59"/>
        <v>6.8234321996715348</v>
      </c>
      <c r="HR93" s="53">
        <f t="shared" si="59"/>
        <v>7.744884134129272</v>
      </c>
      <c r="HS93" s="53">
        <f t="shared" si="59"/>
        <v>6.8234321996715348</v>
      </c>
      <c r="HT93" s="53">
        <f t="shared" si="59"/>
        <v>7.2841581669004034</v>
      </c>
      <c r="HU93" s="53">
        <f t="shared" si="59"/>
        <v>6.8234321996715348</v>
      </c>
      <c r="HV93" s="53">
        <f t="shared" si="59"/>
        <v>6.8234321996715348</v>
      </c>
      <c r="HW93" s="53">
        <f t="shared" si="59"/>
        <v>6.8234321996715348</v>
      </c>
      <c r="HX93" s="53">
        <f t="shared" si="59"/>
        <v>11.574175828957941</v>
      </c>
      <c r="HY93" s="53">
        <f t="shared" si="59"/>
        <v>7.517500011021192</v>
      </c>
      <c r="HZ93" s="53">
        <f t="shared" si="59"/>
        <v>11.574175828957941</v>
      </c>
      <c r="IA93" s="53">
        <f t="shared" si="59"/>
        <v>10.492710010596642</v>
      </c>
      <c r="IB93" s="53">
        <f t="shared" si="59"/>
        <v>7.2841581669004034</v>
      </c>
      <c r="IC93" s="53">
        <f t="shared" si="59"/>
        <v>6.8234321996715348</v>
      </c>
      <c r="ID93" s="53">
        <f t="shared" si="59"/>
        <v>6.8234321996715348</v>
      </c>
      <c r="IE93" s="53">
        <f t="shared" si="59"/>
        <v>6.8234321996715348</v>
      </c>
      <c r="IF93" s="53">
        <f t="shared" si="59"/>
        <v>7.744884134129272</v>
      </c>
      <c r="IG93" s="53">
        <f t="shared" si="59"/>
        <v>6.7460428190125681</v>
      </c>
      <c r="IH93" s="53">
        <f t="shared" si="59"/>
        <v>11.574175828957941</v>
      </c>
      <c r="II93" s="53">
        <f t="shared" si="59"/>
        <v>6.7460428190125681</v>
      </c>
      <c r="IJ93" s="53">
        <f t="shared" si="59"/>
        <v>6.7460428190125681</v>
      </c>
      <c r="IK93" s="53">
        <f t="shared" si="59"/>
        <v>6.8234321996715348</v>
      </c>
      <c r="IL93" s="53">
        <f t="shared" si="59"/>
        <v>6.8234321996715348</v>
      </c>
      <c r="IM93" s="53">
        <f t="shared" si="59"/>
        <v>6.8234321996715348</v>
      </c>
      <c r="IN93" s="53">
        <f t="shared" si="59"/>
        <v>11.574175828957941</v>
      </c>
      <c r="IO93" s="53">
        <f t="shared" si="59"/>
        <v>11.574175828957941</v>
      </c>
      <c r="IP93" s="53">
        <f t="shared" si="59"/>
        <v>7.744884134129272</v>
      </c>
      <c r="IQ93" s="53">
        <f t="shared" si="59"/>
        <v>7.744884134129272</v>
      </c>
      <c r="IR93" s="53">
        <f t="shared" si="59"/>
        <v>6.8234321996715348</v>
      </c>
      <c r="IS93" s="53">
        <f t="shared" si="59"/>
        <v>11.574175828957941</v>
      </c>
      <c r="IT93" s="53">
        <f t="shared" si="59"/>
        <v>7.744884134129272</v>
      </c>
      <c r="IU93" s="53">
        <f t="shared" si="59"/>
        <v>7.2841581669004034</v>
      </c>
      <c r="IV93" s="53">
        <f t="shared" si="59"/>
        <v>11.574175828957941</v>
      </c>
      <c r="IW93" s="53">
        <f t="shared" si="59"/>
        <v>11.574175828957941</v>
      </c>
      <c r="IX93" s="53">
        <f t="shared" si="34"/>
        <v>11.574175828957941</v>
      </c>
      <c r="IY93" s="53">
        <f t="shared" si="34"/>
        <v>6.8234321996715348</v>
      </c>
      <c r="IZ93" s="53">
        <f t="shared" si="34"/>
        <v>6.7460428190125681</v>
      </c>
      <c r="JA93" s="53">
        <f t="shared" si="31"/>
        <v>11.574175828957941</v>
      </c>
      <c r="JB93" s="53">
        <f t="shared" ref="JB93:LM97" si="62">IF(JB$68=1,JB23,JB56)</f>
        <v>7.3239342788441242</v>
      </c>
      <c r="JC93" s="53">
        <f t="shared" si="62"/>
        <v>6.8234321996715348</v>
      </c>
      <c r="JD93" s="53">
        <f t="shared" si="62"/>
        <v>11.574175828957941</v>
      </c>
      <c r="JE93" s="53">
        <f t="shared" si="62"/>
        <v>11.574175828957941</v>
      </c>
      <c r="JF93" s="53">
        <f t="shared" si="62"/>
        <v>7.2841581669004034</v>
      </c>
      <c r="JG93" s="53">
        <f t="shared" si="62"/>
        <v>6.7460428190125681</v>
      </c>
      <c r="JH93" s="53">
        <f t="shared" si="62"/>
        <v>8.1959081657965331</v>
      </c>
      <c r="JI93" s="53">
        <f t="shared" si="62"/>
        <v>11.574175828957941</v>
      </c>
      <c r="JJ93" s="53">
        <f t="shared" si="62"/>
        <v>6.8234321996715348</v>
      </c>
      <c r="JK93" s="53">
        <f t="shared" si="62"/>
        <v>7.2841581669004034</v>
      </c>
      <c r="JL93" s="53">
        <f t="shared" si="62"/>
        <v>6.8234321996715348</v>
      </c>
      <c r="JM93" s="53">
        <f t="shared" si="62"/>
        <v>6.8234321996715348</v>
      </c>
      <c r="JN93" s="53">
        <f t="shared" si="62"/>
        <v>7.3749401962987831</v>
      </c>
      <c r="JO93" s="53">
        <f t="shared" si="62"/>
        <v>7.3226250029038606</v>
      </c>
      <c r="JP93" s="53">
        <f t="shared" si="62"/>
        <v>6.8234321996715348</v>
      </c>
      <c r="JQ93" s="53">
        <f t="shared" si="62"/>
        <v>6.8234321996715348</v>
      </c>
      <c r="JR93" s="53">
        <f t="shared" si="62"/>
        <v>9.8511993980115697</v>
      </c>
      <c r="JS93" s="53">
        <f t="shared" si="62"/>
        <v>6.8234321996715348</v>
      </c>
      <c r="JT93" s="53">
        <f t="shared" si="62"/>
        <v>7.744884134129272</v>
      </c>
      <c r="JU93" s="53">
        <f t="shared" si="62"/>
        <v>6.8234321996715348</v>
      </c>
      <c r="JV93" s="53">
        <f t="shared" si="62"/>
        <v>6.7460428190125681</v>
      </c>
      <c r="JW93" s="53">
        <f t="shared" si="62"/>
        <v>7.744884134129272</v>
      </c>
      <c r="JX93" s="53">
        <f t="shared" si="62"/>
        <v>6.8234321996715348</v>
      </c>
      <c r="JY93" s="53">
        <f t="shared" si="62"/>
        <v>6.8234321996715348</v>
      </c>
      <c r="JZ93" s="53">
        <f t="shared" si="62"/>
        <v>6.7460428190125681</v>
      </c>
      <c r="KA93" s="53">
        <f t="shared" si="62"/>
        <v>6.7460428190125681</v>
      </c>
      <c r="KB93" s="53">
        <f t="shared" si="62"/>
        <v>6.8234321996715348</v>
      </c>
      <c r="KC93" s="53">
        <f t="shared" si="62"/>
        <v>9.1339336207530515</v>
      </c>
      <c r="KD93" s="53">
        <f t="shared" si="62"/>
        <v>11.574175828957941</v>
      </c>
      <c r="KE93" s="53">
        <f t="shared" si="62"/>
        <v>6.7460428190125681</v>
      </c>
      <c r="KF93" s="53">
        <f t="shared" si="62"/>
        <v>7.2841581669004034</v>
      </c>
      <c r="KG93" s="53">
        <f t="shared" si="62"/>
        <v>11.574175828957941</v>
      </c>
      <c r="KH93" s="53">
        <f t="shared" si="62"/>
        <v>7.2841581669004034</v>
      </c>
      <c r="KI93" s="53">
        <f t="shared" si="62"/>
        <v>11.574175828957941</v>
      </c>
      <c r="KJ93" s="53">
        <f t="shared" si="62"/>
        <v>6.8234321996715348</v>
      </c>
      <c r="KK93" s="53">
        <f t="shared" si="62"/>
        <v>11.574175828957941</v>
      </c>
      <c r="KL93" s="53">
        <f t="shared" si="62"/>
        <v>6.8234321996715348</v>
      </c>
      <c r="KM93" s="53">
        <f t="shared" si="62"/>
        <v>6.8234321996715348</v>
      </c>
      <c r="KN93" s="53">
        <f t="shared" si="62"/>
        <v>6.8234321996715348</v>
      </c>
      <c r="KO93" s="53">
        <f t="shared" si="62"/>
        <v>6.7460428190125681</v>
      </c>
      <c r="KP93" s="53">
        <f t="shared" si="62"/>
        <v>6.8234321996715348</v>
      </c>
      <c r="KQ93" s="53">
        <f t="shared" si="62"/>
        <v>11.574175828957941</v>
      </c>
      <c r="KR93" s="53">
        <f t="shared" si="62"/>
        <v>6.8234321996715348</v>
      </c>
      <c r="KS93" s="53">
        <f t="shared" si="62"/>
        <v>11.574175828957941</v>
      </c>
      <c r="KT93" s="53">
        <f t="shared" si="62"/>
        <v>11.574175828957941</v>
      </c>
      <c r="KU93" s="53">
        <f t="shared" si="62"/>
        <v>7.744884134129272</v>
      </c>
      <c r="KV93" s="53">
        <f t="shared" si="62"/>
        <v>6.8234321996715348</v>
      </c>
      <c r="KW93" s="53">
        <f t="shared" si="62"/>
        <v>6.7460428190125681</v>
      </c>
      <c r="KX93" s="53">
        <f t="shared" si="62"/>
        <v>6.7460428190125681</v>
      </c>
      <c r="KY93" s="53">
        <f t="shared" si="62"/>
        <v>11.574175828957941</v>
      </c>
      <c r="KZ93" s="53">
        <f t="shared" si="62"/>
        <v>11.574175828957941</v>
      </c>
      <c r="LA93" s="53">
        <f t="shared" si="62"/>
        <v>11.574175828957941</v>
      </c>
      <c r="LB93" s="53">
        <f t="shared" si="62"/>
        <v>6.8234321996715348</v>
      </c>
      <c r="LC93" s="53">
        <f t="shared" si="62"/>
        <v>9.7692934424984372</v>
      </c>
      <c r="LD93" s="53">
        <f t="shared" si="62"/>
        <v>6.8234321996715348</v>
      </c>
      <c r="LE93" s="53">
        <f t="shared" si="62"/>
        <v>6.8234321996715348</v>
      </c>
      <c r="LF93" s="53">
        <f t="shared" si="62"/>
        <v>11.574175828957941</v>
      </c>
      <c r="LG93" s="53">
        <f t="shared" si="62"/>
        <v>11.574175828957941</v>
      </c>
      <c r="LH93" s="53">
        <f t="shared" si="62"/>
        <v>11.574175828957941</v>
      </c>
      <c r="LI93" s="53">
        <f t="shared" si="62"/>
        <v>10.11478615603405</v>
      </c>
      <c r="LJ93" s="53">
        <f t="shared" si="62"/>
        <v>7.744884134129272</v>
      </c>
      <c r="LK93" s="53">
        <f t="shared" si="62"/>
        <v>7.2841581669004034</v>
      </c>
      <c r="LL93" s="53">
        <f t="shared" si="62"/>
        <v>11.574175828957941</v>
      </c>
      <c r="LM93" s="53">
        <f t="shared" si="62"/>
        <v>6.7460428190125681</v>
      </c>
      <c r="LN93" s="53">
        <f t="shared" si="60"/>
        <v>6.7460428190125681</v>
      </c>
      <c r="LO93" s="53">
        <f t="shared" si="60"/>
        <v>6.7460428190125681</v>
      </c>
      <c r="LP93" s="53">
        <f t="shared" si="60"/>
        <v>6.7460428190125681</v>
      </c>
      <c r="LQ93" s="53">
        <f t="shared" si="60"/>
        <v>11.574175828957941</v>
      </c>
      <c r="LR93" s="53">
        <f t="shared" si="60"/>
        <v>6.8234321996715348</v>
      </c>
      <c r="LS93" s="53">
        <f t="shared" si="60"/>
        <v>10.997024267489442</v>
      </c>
      <c r="LT93" s="53">
        <f t="shared" si="60"/>
        <v>11.083458522409352</v>
      </c>
      <c r="LU93" s="53">
        <f t="shared" si="60"/>
        <v>6.8234321996715348</v>
      </c>
      <c r="LV93" s="53">
        <f t="shared" si="60"/>
        <v>7.744884134129272</v>
      </c>
      <c r="LW93" s="53">
        <f t="shared" si="60"/>
        <v>6.7460428190125681</v>
      </c>
      <c r="LX93" s="53">
        <f t="shared" si="60"/>
        <v>6.8234321996715348</v>
      </c>
      <c r="LY93" s="53">
        <f t="shared" si="60"/>
        <v>7.744884134129272</v>
      </c>
      <c r="LZ93" s="53">
        <f t="shared" si="60"/>
        <v>11.574175828957941</v>
      </c>
      <c r="MA93" s="53">
        <f t="shared" si="60"/>
        <v>6.8234321996715348</v>
      </c>
      <c r="MB93" s="53">
        <f t="shared" si="60"/>
        <v>6.8234321996715348</v>
      </c>
      <c r="MC93" s="53">
        <f t="shared" si="60"/>
        <v>6.7460428190125681</v>
      </c>
      <c r="MD93" s="53">
        <f t="shared" si="60"/>
        <v>7.744884134129272</v>
      </c>
      <c r="ME93" s="53">
        <f t="shared" si="60"/>
        <v>10.425065908394593</v>
      </c>
      <c r="MF93" s="53">
        <f t="shared" si="60"/>
        <v>6.8234321996715348</v>
      </c>
      <c r="MG93" s="53">
        <f t="shared" si="60"/>
        <v>11.574175828957941</v>
      </c>
      <c r="MH93" s="53">
        <f t="shared" si="60"/>
        <v>7.744884134129272</v>
      </c>
      <c r="MI93" s="53">
        <f t="shared" si="60"/>
        <v>11.574175828957941</v>
      </c>
      <c r="MJ93" s="53">
        <f t="shared" si="60"/>
        <v>6.7460428190125681</v>
      </c>
      <c r="MK93" s="53">
        <f t="shared" si="60"/>
        <v>6.7460428190125681</v>
      </c>
      <c r="ML93" s="53">
        <f t="shared" si="60"/>
        <v>6.8234321996715348</v>
      </c>
      <c r="MM93" s="53">
        <f t="shared" si="60"/>
        <v>11.574175828957941</v>
      </c>
      <c r="MN93" s="53">
        <f t="shared" si="60"/>
        <v>7.2841581669004034</v>
      </c>
      <c r="MO93" s="53">
        <f t="shared" si="60"/>
        <v>6.8234321996715348</v>
      </c>
      <c r="MP93" s="53">
        <f t="shared" si="60"/>
        <v>11.574175828957941</v>
      </c>
      <c r="MQ93" s="53">
        <f t="shared" si="60"/>
        <v>11.574175828957941</v>
      </c>
      <c r="MR93" s="53">
        <f t="shared" si="60"/>
        <v>11.574175828957941</v>
      </c>
      <c r="MS93" s="53">
        <f t="shared" si="60"/>
        <v>6.8234321996715348</v>
      </c>
      <c r="MT93" s="53">
        <f t="shared" si="60"/>
        <v>11.574175828957941</v>
      </c>
      <c r="MU93" s="53">
        <f t="shared" si="60"/>
        <v>11.574175828957941</v>
      </c>
      <c r="MV93" s="53">
        <f t="shared" si="60"/>
        <v>7.2841581669004034</v>
      </c>
      <c r="MW93" s="53">
        <f t="shared" si="60"/>
        <v>7.744884134129272</v>
      </c>
      <c r="MX93" s="53">
        <f t="shared" si="60"/>
        <v>6.8234321996715348</v>
      </c>
      <c r="MY93" s="53">
        <f t="shared" si="60"/>
        <v>7.5693982037402607</v>
      </c>
      <c r="MZ93" s="53">
        <f t="shared" si="60"/>
        <v>7.744884134129272</v>
      </c>
      <c r="NA93" s="53">
        <f t="shared" si="60"/>
        <v>6.7460428190125681</v>
      </c>
      <c r="NB93" s="53">
        <f t="shared" si="60"/>
        <v>6.8234321996715348</v>
      </c>
      <c r="NC93" s="53">
        <f t="shared" si="60"/>
        <v>11.574175828957941</v>
      </c>
      <c r="ND93" s="53">
        <f t="shared" si="60"/>
        <v>6.7460428190125681</v>
      </c>
      <c r="NE93" s="53">
        <f t="shared" si="60"/>
        <v>9.2541688410300189</v>
      </c>
      <c r="NF93" s="53">
        <f t="shared" si="60"/>
        <v>6.8234321996715348</v>
      </c>
      <c r="NG93" s="53">
        <f t="shared" si="60"/>
        <v>6.8234321996715348</v>
      </c>
      <c r="NH93" s="53">
        <f t="shared" si="60"/>
        <v>6.8234321996715348</v>
      </c>
      <c r="NI93" s="53">
        <f t="shared" si="60"/>
        <v>6.7460428190125681</v>
      </c>
      <c r="NJ93" s="53">
        <f t="shared" si="60"/>
        <v>11.574175828957941</v>
      </c>
      <c r="NK93" s="53">
        <f t="shared" si="60"/>
        <v>6.7460428190125681</v>
      </c>
      <c r="NL93" s="53">
        <f t="shared" si="60"/>
        <v>11.574175828957941</v>
      </c>
      <c r="NM93" s="53">
        <f t="shared" si="60"/>
        <v>6.8234321996715348</v>
      </c>
      <c r="NN93" s="53">
        <f t="shared" si="60"/>
        <v>6.8234321996715348</v>
      </c>
      <c r="NO93" s="53">
        <f t="shared" si="60"/>
        <v>6.8234321996715348</v>
      </c>
      <c r="NP93" s="53">
        <f t="shared" si="60"/>
        <v>11.574175828957941</v>
      </c>
      <c r="NQ93" s="53">
        <f t="shared" si="60"/>
        <v>7.2841581669004034</v>
      </c>
      <c r="NR93" s="53">
        <f t="shared" si="60"/>
        <v>7.2841581669004034</v>
      </c>
      <c r="NS93" s="53">
        <f t="shared" si="60"/>
        <v>6.8234321996715348</v>
      </c>
      <c r="NT93" s="53">
        <f t="shared" si="60"/>
        <v>6.8234321996715348</v>
      </c>
      <c r="NU93" s="53">
        <f t="shared" si="60"/>
        <v>6.8234321996715348</v>
      </c>
      <c r="NV93" s="53">
        <f t="shared" si="60"/>
        <v>7.744884134129272</v>
      </c>
      <c r="NW93" s="53">
        <f t="shared" si="60"/>
        <v>11.574175828957941</v>
      </c>
      <c r="NX93" s="53">
        <f t="shared" si="60"/>
        <v>6.8234321996715348</v>
      </c>
      <c r="NY93" s="53">
        <f t="shared" si="48"/>
        <v>6.7460428190125681</v>
      </c>
      <c r="NZ93" s="53">
        <f t="shared" si="48"/>
        <v>7.2841581669004034</v>
      </c>
      <c r="OA93" s="53">
        <f t="shared" si="48"/>
        <v>6.7460428190125681</v>
      </c>
      <c r="OB93" s="53">
        <f t="shared" si="46"/>
        <v>8.6042952978958098</v>
      </c>
      <c r="OC93" s="53">
        <f t="shared" si="46"/>
        <v>6.8234321996715348</v>
      </c>
      <c r="OD93" s="53">
        <f t="shared" si="46"/>
        <v>11.574175828957941</v>
      </c>
      <c r="OE93" s="53">
        <f t="shared" si="46"/>
        <v>11.574175828957941</v>
      </c>
      <c r="OF93" s="53">
        <f t="shared" si="46"/>
        <v>11.574175828957941</v>
      </c>
      <c r="OG93" s="53">
        <f t="shared" si="55"/>
        <v>6.8234321996715348</v>
      </c>
      <c r="OH93" s="53">
        <f t="shared" si="55"/>
        <v>11.574175828957941</v>
      </c>
      <c r="OI93" s="53">
        <f t="shared" si="55"/>
        <v>6.8234321996715348</v>
      </c>
      <c r="OJ93" s="53">
        <f t="shared" si="55"/>
        <v>7.2841581669004034</v>
      </c>
      <c r="OK93" s="53">
        <f t="shared" si="55"/>
        <v>11.574175828957941</v>
      </c>
      <c r="OL93" s="53">
        <f t="shared" si="55"/>
        <v>6.8234321996715348</v>
      </c>
      <c r="OM93" s="53">
        <f t="shared" si="55"/>
        <v>11.574175828957941</v>
      </c>
      <c r="ON93" s="53">
        <f t="shared" si="55"/>
        <v>11.574175828957941</v>
      </c>
      <c r="OO93" s="53">
        <f t="shared" si="55"/>
        <v>9.5626948734533279</v>
      </c>
      <c r="OP93" s="53">
        <f t="shared" si="55"/>
        <v>6.7460428190125681</v>
      </c>
      <c r="OQ93" s="53">
        <f t="shared" si="55"/>
        <v>6.8234321996715348</v>
      </c>
      <c r="OR93" s="53">
        <f t="shared" si="55"/>
        <v>6.7460428190125681</v>
      </c>
      <c r="OS93" s="53">
        <f t="shared" si="55"/>
        <v>6.8234321996715348</v>
      </c>
      <c r="OT93" s="53">
        <f t="shared" si="55"/>
        <v>6.8234321996715348</v>
      </c>
      <c r="OU93" s="53">
        <f t="shared" si="55"/>
        <v>11.574175828957941</v>
      </c>
      <c r="OV93" s="53">
        <f t="shared" si="55"/>
        <v>7.744884134129272</v>
      </c>
      <c r="OW93" s="53">
        <f t="shared" si="55"/>
        <v>6.7460428190125681</v>
      </c>
      <c r="OX93" s="53">
        <f t="shared" si="55"/>
        <v>7.2841581669004034</v>
      </c>
      <c r="OY93" s="53">
        <f t="shared" si="55"/>
        <v>6.7460428190125681</v>
      </c>
      <c r="OZ93" s="53">
        <f t="shared" si="55"/>
        <v>7.744884134129272</v>
      </c>
      <c r="PA93" s="53">
        <f t="shared" si="55"/>
        <v>11.574175828957941</v>
      </c>
      <c r="PB93" s="53">
        <f t="shared" si="55"/>
        <v>6.8234321996715348</v>
      </c>
      <c r="PC93" s="53">
        <f t="shared" si="55"/>
        <v>6.8234321996715348</v>
      </c>
      <c r="PD93" s="53">
        <f t="shared" si="55"/>
        <v>11.574175828957941</v>
      </c>
      <c r="PE93" s="53">
        <f t="shared" si="55"/>
        <v>11.574175828957941</v>
      </c>
      <c r="PF93" s="53">
        <f t="shared" si="55"/>
        <v>6.8234321996715348</v>
      </c>
      <c r="PG93" s="53">
        <f t="shared" si="55"/>
        <v>6.7460428190125681</v>
      </c>
      <c r="PH93" s="53">
        <f t="shared" si="55"/>
        <v>7.3203415296987471</v>
      </c>
      <c r="PI93" s="53">
        <f t="shared" si="55"/>
        <v>7.8061681552413935</v>
      </c>
      <c r="PJ93" s="53">
        <f t="shared" si="55"/>
        <v>11.574175828957941</v>
      </c>
      <c r="PK93" s="53">
        <f t="shared" si="55"/>
        <v>7.2841581669004034</v>
      </c>
      <c r="PL93" s="53">
        <f t="shared" si="55"/>
        <v>7.744884134129272</v>
      </c>
      <c r="PM93" s="53">
        <f t="shared" si="55"/>
        <v>6.8234321996715348</v>
      </c>
      <c r="PN93" s="53">
        <f t="shared" si="55"/>
        <v>7.2841581669004034</v>
      </c>
      <c r="PO93" s="53">
        <f t="shared" si="55"/>
        <v>11.574175828957941</v>
      </c>
      <c r="PP93" s="53">
        <f t="shared" si="55"/>
        <v>6.8234321996715348</v>
      </c>
      <c r="PQ93" s="53">
        <f t="shared" si="55"/>
        <v>11.048280863157254</v>
      </c>
      <c r="PR93" s="53">
        <f t="shared" si="55"/>
        <v>11.574175828957941</v>
      </c>
      <c r="PS93" s="53">
        <f t="shared" si="55"/>
        <v>11.574175828957941</v>
      </c>
      <c r="PT93" s="53">
        <f t="shared" si="55"/>
        <v>11.574175828957941</v>
      </c>
      <c r="PU93" s="53">
        <f t="shared" si="55"/>
        <v>6.7460428190125681</v>
      </c>
      <c r="PV93" s="53">
        <f t="shared" si="55"/>
        <v>6.7460428190125681</v>
      </c>
      <c r="PW93" s="53">
        <f t="shared" si="55"/>
        <v>7.744884134129272</v>
      </c>
      <c r="PX93" s="53">
        <f t="shared" si="55"/>
        <v>6.8234321996715348</v>
      </c>
      <c r="PY93" s="53">
        <f t="shared" si="55"/>
        <v>6.7460428190125681</v>
      </c>
      <c r="PZ93" s="53">
        <f t="shared" si="55"/>
        <v>7.744884134129272</v>
      </c>
      <c r="QA93" s="53">
        <f t="shared" si="55"/>
        <v>11.574175828957941</v>
      </c>
      <c r="QB93" s="53">
        <f t="shared" si="55"/>
        <v>6.8234321996715348</v>
      </c>
      <c r="QC93" s="53">
        <f t="shared" si="55"/>
        <v>8.286686292193794</v>
      </c>
      <c r="QD93" s="53">
        <f t="shared" si="55"/>
        <v>7.744884134129272</v>
      </c>
      <c r="QE93" s="53">
        <f t="shared" si="55"/>
        <v>11.574175828957941</v>
      </c>
      <c r="QF93" s="53">
        <f t="shared" si="55"/>
        <v>7.744884134129272</v>
      </c>
      <c r="QG93" s="53">
        <f t="shared" si="55"/>
        <v>6.7460428190125681</v>
      </c>
      <c r="QH93" s="53">
        <f t="shared" si="55"/>
        <v>6.8234321996715348</v>
      </c>
      <c r="QI93" s="53">
        <f t="shared" si="55"/>
        <v>6.7460428190125681</v>
      </c>
      <c r="QJ93" s="53">
        <f t="shared" si="55"/>
        <v>7.744884134129272</v>
      </c>
      <c r="QK93" s="53">
        <f t="shared" si="55"/>
        <v>11.574175828957941</v>
      </c>
      <c r="QL93" s="53">
        <f t="shared" si="55"/>
        <v>10.742761395272344</v>
      </c>
      <c r="QM93" s="53">
        <f t="shared" si="55"/>
        <v>7.2841581669004034</v>
      </c>
      <c r="QN93" s="53">
        <f t="shared" si="55"/>
        <v>11.574175828957941</v>
      </c>
      <c r="QO93" s="53">
        <f t="shared" si="55"/>
        <v>6.7460428190125681</v>
      </c>
      <c r="QP93" s="53">
        <f t="shared" si="55"/>
        <v>6.8234321996715348</v>
      </c>
      <c r="QQ93" s="53">
        <f t="shared" si="55"/>
        <v>6.8234321996715348</v>
      </c>
      <c r="QR93" s="53">
        <f t="shared" ref="QR93:SG96" si="63">IF(QR$68=1,QR23,QR56)</f>
        <v>6.8234321996715348</v>
      </c>
      <c r="QS93" s="53">
        <f t="shared" si="63"/>
        <v>7.2841581669004034</v>
      </c>
      <c r="QT93" s="53">
        <f t="shared" si="63"/>
        <v>11.574175828957941</v>
      </c>
      <c r="QU93" s="53">
        <f t="shared" si="63"/>
        <v>6.8234321996715348</v>
      </c>
      <c r="QV93" s="53">
        <f t="shared" si="63"/>
        <v>7.2841581669004034</v>
      </c>
      <c r="QW93" s="53">
        <f t="shared" si="63"/>
        <v>6.7460428190125681</v>
      </c>
      <c r="QX93" s="53">
        <f t="shared" si="63"/>
        <v>8.5762524077864253</v>
      </c>
      <c r="QY93" s="53">
        <f t="shared" si="63"/>
        <v>7.2841581669004034</v>
      </c>
      <c r="QZ93" s="53">
        <f t="shared" si="63"/>
        <v>7.744884134129272</v>
      </c>
      <c r="RA93" s="53">
        <f t="shared" si="63"/>
        <v>6.8234321996715348</v>
      </c>
      <c r="RB93" s="53">
        <f t="shared" si="63"/>
        <v>11.574175828957941</v>
      </c>
      <c r="RC93" s="53">
        <f t="shared" si="63"/>
        <v>7.2841581669004034</v>
      </c>
      <c r="RD93" s="53">
        <f t="shared" si="63"/>
        <v>11.574175828957941</v>
      </c>
      <c r="RE93" s="53">
        <f t="shared" si="63"/>
        <v>6.8234321996715348</v>
      </c>
      <c r="RF93" s="53">
        <f t="shared" si="63"/>
        <v>11.574175828957941</v>
      </c>
      <c r="RG93" s="53">
        <f t="shared" si="63"/>
        <v>7.2841581669004034</v>
      </c>
      <c r="RH93" s="53">
        <f t="shared" si="63"/>
        <v>11.574175828957941</v>
      </c>
      <c r="RI93" s="53">
        <f t="shared" si="63"/>
        <v>6.8234321996715348</v>
      </c>
      <c r="RJ93" s="53">
        <f t="shared" si="63"/>
        <v>6.8234321996715348</v>
      </c>
      <c r="RK93" s="53">
        <f t="shared" si="63"/>
        <v>7.744884134129272</v>
      </c>
      <c r="RL93" s="53">
        <f t="shared" si="63"/>
        <v>11.574175828957941</v>
      </c>
      <c r="RM93" s="53">
        <f t="shared" si="63"/>
        <v>7.2841581669004034</v>
      </c>
      <c r="RN93" s="53">
        <f t="shared" si="63"/>
        <v>6.8234321996715348</v>
      </c>
      <c r="RO93" s="53">
        <f t="shared" si="63"/>
        <v>6.7460428190125681</v>
      </c>
      <c r="RP93" s="53">
        <f t="shared" si="63"/>
        <v>11.574175828957941</v>
      </c>
      <c r="RQ93" s="53">
        <f t="shared" si="63"/>
        <v>11.574175828957941</v>
      </c>
      <c r="RR93" s="53">
        <f t="shared" si="63"/>
        <v>11.574175828957941</v>
      </c>
      <c r="RS93" s="53">
        <f t="shared" si="63"/>
        <v>7.2841581669004034</v>
      </c>
      <c r="RT93" s="53">
        <f t="shared" si="63"/>
        <v>6.8234321996715348</v>
      </c>
      <c r="RU93" s="53">
        <f t="shared" si="63"/>
        <v>7.744884134129272</v>
      </c>
      <c r="RV93" s="53">
        <f t="shared" si="63"/>
        <v>6.8234321996715348</v>
      </c>
      <c r="RW93" s="53">
        <f t="shared" si="63"/>
        <v>11.574175828957941</v>
      </c>
      <c r="RX93" s="53">
        <f t="shared" si="63"/>
        <v>6.8234321996715348</v>
      </c>
      <c r="RY93" s="53">
        <f t="shared" si="63"/>
        <v>6.7460428190125681</v>
      </c>
      <c r="RZ93" s="53">
        <f t="shared" si="63"/>
        <v>6.7460428190125681</v>
      </c>
      <c r="SA93" s="53">
        <f t="shared" si="63"/>
        <v>11.367472967572299</v>
      </c>
      <c r="SB93" s="53">
        <f t="shared" si="63"/>
        <v>9.5396632274026736</v>
      </c>
      <c r="SC93" s="53">
        <f t="shared" si="63"/>
        <v>7.2841581669004034</v>
      </c>
      <c r="SD93" s="53">
        <f t="shared" si="63"/>
        <v>11.574175828957941</v>
      </c>
      <c r="SE93" s="53">
        <f t="shared" si="63"/>
        <v>6.8234321996715348</v>
      </c>
      <c r="SF93" s="53">
        <f t="shared" si="63"/>
        <v>6.7460428190125681</v>
      </c>
      <c r="SG93" s="53">
        <f t="shared" si="63"/>
        <v>11.574175828957941</v>
      </c>
    </row>
    <row r="94" spans="1:501" x14ac:dyDescent="0.35">
      <c r="A94" s="158">
        <v>2043</v>
      </c>
      <c r="B94" s="53">
        <f t="shared" si="8"/>
        <v>12.152884620405837</v>
      </c>
      <c r="C94" s="53">
        <f t="shared" si="57"/>
        <v>6.8235835410701844</v>
      </c>
      <c r="D94" s="53">
        <f t="shared" si="57"/>
        <v>7.426136894299721</v>
      </c>
      <c r="E94" s="53">
        <f t="shared" si="57"/>
        <v>6.901862454840173</v>
      </c>
      <c r="F94" s="53">
        <f t="shared" si="57"/>
        <v>7.426136894299721</v>
      </c>
      <c r="G94" s="53">
        <f t="shared" si="57"/>
        <v>12.152884620405837</v>
      </c>
      <c r="H94" s="53">
        <f t="shared" si="57"/>
        <v>6.901862454840173</v>
      </c>
      <c r="I94" s="53">
        <f t="shared" si="57"/>
        <v>12.152884620405837</v>
      </c>
      <c r="J94" s="53">
        <f t="shared" si="57"/>
        <v>6.901862454840173</v>
      </c>
      <c r="K94" s="53">
        <f t="shared" si="57"/>
        <v>12.152884620405837</v>
      </c>
      <c r="L94" s="53">
        <f t="shared" si="57"/>
        <v>6.8235835410701844</v>
      </c>
      <c r="M94" s="53">
        <f t="shared" si="57"/>
        <v>6.8235835410701844</v>
      </c>
      <c r="N94" s="53">
        <f t="shared" si="57"/>
        <v>11.361573543762372</v>
      </c>
      <c r="O94" s="53">
        <f t="shared" si="57"/>
        <v>6.901862454840173</v>
      </c>
      <c r="P94" s="53">
        <f t="shared" si="57"/>
        <v>6.901862454840173</v>
      </c>
      <c r="Q94" s="53">
        <f t="shared" si="57"/>
        <v>12.152884620405837</v>
      </c>
      <c r="R94" s="53">
        <f t="shared" si="57"/>
        <v>6.901862454840173</v>
      </c>
      <c r="S94" s="53">
        <f t="shared" si="57"/>
        <v>12.152884620405837</v>
      </c>
      <c r="T94" s="53">
        <f t="shared" si="57"/>
        <v>12.152884620405837</v>
      </c>
      <c r="U94" s="53">
        <f t="shared" si="57"/>
        <v>7.5831410713476863</v>
      </c>
      <c r="V94" s="53">
        <f t="shared" si="57"/>
        <v>6.901862454840173</v>
      </c>
      <c r="W94" s="53">
        <f t="shared" si="57"/>
        <v>6.901862454840173</v>
      </c>
      <c r="X94" s="53">
        <f t="shared" si="57"/>
        <v>6.901862454840173</v>
      </c>
      <c r="Y94" s="53">
        <f t="shared" si="57"/>
        <v>6.901862454840173</v>
      </c>
      <c r="Z94" s="53">
        <f t="shared" si="57"/>
        <v>12.152884620405837</v>
      </c>
      <c r="AA94" s="53">
        <f t="shared" si="57"/>
        <v>6.901862454840173</v>
      </c>
      <c r="AB94" s="53">
        <f t="shared" si="57"/>
        <v>6.901862454840173</v>
      </c>
      <c r="AC94" s="53">
        <f t="shared" si="57"/>
        <v>6.901862454840173</v>
      </c>
      <c r="AD94" s="53">
        <f t="shared" si="57"/>
        <v>6.8235835410701844</v>
      </c>
      <c r="AE94" s="53">
        <f t="shared" si="57"/>
        <v>7.950411333759269</v>
      </c>
      <c r="AF94" s="53">
        <f t="shared" si="57"/>
        <v>7.426136894299721</v>
      </c>
      <c r="AG94" s="53">
        <f t="shared" si="57"/>
        <v>6.901862454840173</v>
      </c>
      <c r="AH94" s="53">
        <f t="shared" si="57"/>
        <v>12.152884620405837</v>
      </c>
      <c r="AI94" s="53">
        <f t="shared" si="57"/>
        <v>12.152884620405837</v>
      </c>
      <c r="AJ94" s="53">
        <f t="shared" si="57"/>
        <v>6.901862454840173</v>
      </c>
      <c r="AK94" s="53">
        <f t="shared" si="57"/>
        <v>6.8235835410701844</v>
      </c>
      <c r="AL94" s="53">
        <f t="shared" si="57"/>
        <v>12.152884620405837</v>
      </c>
      <c r="AM94" s="53">
        <f t="shared" si="57"/>
        <v>6.8235835410701844</v>
      </c>
      <c r="AN94" s="53">
        <f t="shared" si="57"/>
        <v>11.259304826274084</v>
      </c>
      <c r="AO94" s="53">
        <f t="shared" si="57"/>
        <v>6.8235835410701844</v>
      </c>
      <c r="AP94" s="53">
        <f t="shared" si="57"/>
        <v>12.152884620405837</v>
      </c>
      <c r="AQ94" s="53">
        <f t="shared" si="57"/>
        <v>6.901862454840173</v>
      </c>
      <c r="AR94" s="53">
        <f t="shared" si="57"/>
        <v>6.8235835410701844</v>
      </c>
      <c r="AS94" s="53">
        <f t="shared" si="57"/>
        <v>6.8235835410701844</v>
      </c>
      <c r="AT94" s="53">
        <f t="shared" si="57"/>
        <v>12.152884620405837</v>
      </c>
      <c r="AU94" s="53">
        <f t="shared" si="57"/>
        <v>8.1380197499916402</v>
      </c>
      <c r="AV94" s="53">
        <f t="shared" si="57"/>
        <v>12.152884620405837</v>
      </c>
      <c r="AW94" s="53">
        <f t="shared" si="57"/>
        <v>6.901862454840173</v>
      </c>
      <c r="AX94" s="53">
        <f t="shared" si="57"/>
        <v>6.901862454840173</v>
      </c>
      <c r="AY94" s="53">
        <f t="shared" si="57"/>
        <v>6.901862454840173</v>
      </c>
      <c r="AZ94" s="53">
        <f t="shared" si="57"/>
        <v>6.8235835410701844</v>
      </c>
      <c r="BA94" s="53">
        <f t="shared" si="57"/>
        <v>12.152884620405837</v>
      </c>
      <c r="BB94" s="53">
        <f t="shared" si="57"/>
        <v>9.8472780471735923</v>
      </c>
      <c r="BC94" s="53">
        <f t="shared" si="57"/>
        <v>6.901862454840173</v>
      </c>
      <c r="BD94" s="53">
        <f t="shared" si="57"/>
        <v>6.901862454840173</v>
      </c>
      <c r="BE94" s="53">
        <f t="shared" si="57"/>
        <v>12.152884620405837</v>
      </c>
      <c r="BF94" s="53">
        <f t="shared" si="57"/>
        <v>8.0537839666302222</v>
      </c>
      <c r="BG94" s="53">
        <f t="shared" si="57"/>
        <v>6.901862454840173</v>
      </c>
      <c r="BH94" s="53">
        <f t="shared" si="57"/>
        <v>12.152884620405837</v>
      </c>
      <c r="BI94" s="53">
        <f t="shared" si="57"/>
        <v>7.950411333759269</v>
      </c>
      <c r="BJ94" s="53">
        <f t="shared" si="57"/>
        <v>12.152884620405837</v>
      </c>
      <c r="BK94" s="53">
        <f t="shared" si="57"/>
        <v>6.8235835410701844</v>
      </c>
      <c r="BL94" s="53">
        <f t="shared" si="57"/>
        <v>6.8235835410701844</v>
      </c>
      <c r="BM94" s="53">
        <f t="shared" si="57"/>
        <v>7.950411333759269</v>
      </c>
      <c r="BN94" s="53">
        <f t="shared" ref="BN94:DY97" si="64">IF(BN$68=1,BN24,BN57)</f>
        <v>12.152884620405837</v>
      </c>
      <c r="BO94" s="53">
        <f t="shared" si="64"/>
        <v>6.901862454840173</v>
      </c>
      <c r="BP94" s="53">
        <f t="shared" si="64"/>
        <v>7.426136894299721</v>
      </c>
      <c r="BQ94" s="53">
        <f t="shared" si="64"/>
        <v>6.901862454840173</v>
      </c>
      <c r="BR94" s="53">
        <f t="shared" si="64"/>
        <v>12.152884620405837</v>
      </c>
      <c r="BS94" s="53">
        <f t="shared" si="64"/>
        <v>12.152884620405837</v>
      </c>
      <c r="BT94" s="53">
        <f t="shared" si="64"/>
        <v>6.8235835410701844</v>
      </c>
      <c r="BU94" s="53">
        <f t="shared" si="64"/>
        <v>7.950411333759269</v>
      </c>
      <c r="BV94" s="53">
        <f t="shared" si="64"/>
        <v>12.152884620405837</v>
      </c>
      <c r="BW94" s="53">
        <f t="shared" si="64"/>
        <v>6.901862454840173</v>
      </c>
      <c r="BX94" s="53">
        <f t="shared" si="64"/>
        <v>6.8235835410701844</v>
      </c>
      <c r="BY94" s="53">
        <f t="shared" si="64"/>
        <v>6.8235835410701844</v>
      </c>
      <c r="BZ94" s="53">
        <f t="shared" si="64"/>
        <v>12.152884620405837</v>
      </c>
      <c r="CA94" s="53">
        <f t="shared" si="64"/>
        <v>7.950411333759269</v>
      </c>
      <c r="CB94" s="53">
        <f t="shared" si="64"/>
        <v>12.152884620405837</v>
      </c>
      <c r="CC94" s="53">
        <f t="shared" si="64"/>
        <v>6.901862454840173</v>
      </c>
      <c r="CD94" s="53">
        <f t="shared" si="64"/>
        <v>6.901862454840173</v>
      </c>
      <c r="CE94" s="53">
        <f t="shared" si="64"/>
        <v>7.426136894299721</v>
      </c>
      <c r="CF94" s="53">
        <f t="shared" si="64"/>
        <v>6.901862454840173</v>
      </c>
      <c r="CG94" s="53">
        <f t="shared" si="64"/>
        <v>6.8235835410701844</v>
      </c>
      <c r="CH94" s="53">
        <f t="shared" si="64"/>
        <v>10.788974343118877</v>
      </c>
      <c r="CI94" s="53">
        <f t="shared" si="64"/>
        <v>6.901862454840173</v>
      </c>
      <c r="CJ94" s="53">
        <f t="shared" si="64"/>
        <v>12.152884620405837</v>
      </c>
      <c r="CK94" s="53">
        <f t="shared" si="64"/>
        <v>6.901862454840173</v>
      </c>
      <c r="CL94" s="53">
        <f t="shared" si="64"/>
        <v>6.901862454840173</v>
      </c>
      <c r="CM94" s="53">
        <f t="shared" si="64"/>
        <v>6.901862454840173</v>
      </c>
      <c r="CN94" s="53">
        <f t="shared" si="64"/>
        <v>7.0227505111622062</v>
      </c>
      <c r="CO94" s="53">
        <f t="shared" si="64"/>
        <v>6.901862454840173</v>
      </c>
      <c r="CP94" s="53">
        <f t="shared" si="64"/>
        <v>7.426136894299721</v>
      </c>
      <c r="CQ94" s="53">
        <f t="shared" si="64"/>
        <v>7.0790723958852269</v>
      </c>
      <c r="CR94" s="53">
        <f t="shared" si="64"/>
        <v>6.901862454840173</v>
      </c>
      <c r="CS94" s="53">
        <f t="shared" si="64"/>
        <v>7.426136894299721</v>
      </c>
      <c r="CT94" s="53">
        <f t="shared" si="64"/>
        <v>6.8235835410701844</v>
      </c>
      <c r="CU94" s="53">
        <f t="shared" si="64"/>
        <v>6.901862454840173</v>
      </c>
      <c r="CV94" s="53">
        <f t="shared" si="64"/>
        <v>6.901862454840173</v>
      </c>
      <c r="CW94" s="53">
        <f t="shared" si="64"/>
        <v>10.628607357905885</v>
      </c>
      <c r="CX94" s="53">
        <f t="shared" si="64"/>
        <v>6.8235835410701844</v>
      </c>
      <c r="CY94" s="53">
        <f t="shared" si="64"/>
        <v>6.901862454840173</v>
      </c>
      <c r="CZ94" s="53">
        <f t="shared" si="64"/>
        <v>6.8235835410701844</v>
      </c>
      <c r="DA94" s="53">
        <f t="shared" si="64"/>
        <v>6.901862454840173</v>
      </c>
      <c r="DB94" s="53">
        <f t="shared" si="64"/>
        <v>6.901862454840173</v>
      </c>
      <c r="DC94" s="53">
        <f t="shared" si="64"/>
        <v>6.8235835410701844</v>
      </c>
      <c r="DD94" s="53">
        <f t="shared" si="64"/>
        <v>12.152884620405837</v>
      </c>
      <c r="DE94" s="53">
        <f t="shared" si="64"/>
        <v>7.950411333759269</v>
      </c>
      <c r="DF94" s="53">
        <f t="shared" si="64"/>
        <v>7.2491878426590146</v>
      </c>
      <c r="DG94" s="53">
        <f t="shared" si="64"/>
        <v>12.152884620405837</v>
      </c>
      <c r="DH94" s="53">
        <f t="shared" si="64"/>
        <v>7.8083468720734421</v>
      </c>
      <c r="DI94" s="53">
        <f t="shared" si="64"/>
        <v>6.901862454840173</v>
      </c>
      <c r="DJ94" s="53">
        <f t="shared" si="64"/>
        <v>7.950411333759269</v>
      </c>
      <c r="DK94" s="53">
        <f t="shared" si="64"/>
        <v>6.8235835410701844</v>
      </c>
      <c r="DL94" s="53">
        <f t="shared" si="64"/>
        <v>12.152884620405837</v>
      </c>
      <c r="DM94" s="53">
        <f t="shared" si="64"/>
        <v>6.901862454840173</v>
      </c>
      <c r="DN94" s="53">
        <f t="shared" si="64"/>
        <v>6.901862454840173</v>
      </c>
      <c r="DO94" s="53">
        <f t="shared" si="64"/>
        <v>8.0279940709820643</v>
      </c>
      <c r="DP94" s="53">
        <f t="shared" si="64"/>
        <v>8.4940896110098585</v>
      </c>
      <c r="DQ94" s="53">
        <f t="shared" si="64"/>
        <v>12.152884620405837</v>
      </c>
      <c r="DR94" s="53">
        <f t="shared" si="64"/>
        <v>12.152884620405837</v>
      </c>
      <c r="DS94" s="53">
        <f t="shared" si="64"/>
        <v>12.152884620405837</v>
      </c>
      <c r="DT94" s="53">
        <f t="shared" si="64"/>
        <v>6.901862454840173</v>
      </c>
      <c r="DU94" s="53">
        <f t="shared" si="64"/>
        <v>6.901862454840173</v>
      </c>
      <c r="DV94" s="53">
        <f t="shared" si="64"/>
        <v>7.426136894299721</v>
      </c>
      <c r="DW94" s="53">
        <f t="shared" si="64"/>
        <v>6.8250560941135898</v>
      </c>
      <c r="DX94" s="53">
        <f t="shared" si="64"/>
        <v>12.152884620405837</v>
      </c>
      <c r="DY94" s="53">
        <f t="shared" si="64"/>
        <v>6.901862454840173</v>
      </c>
      <c r="DZ94" s="53">
        <f t="shared" si="61"/>
        <v>7.426136894299721</v>
      </c>
      <c r="EA94" s="53">
        <f t="shared" si="61"/>
        <v>12.152884620405837</v>
      </c>
      <c r="EB94" s="53">
        <f t="shared" si="61"/>
        <v>12.152884620405837</v>
      </c>
      <c r="EC94" s="53">
        <f t="shared" si="61"/>
        <v>12.152884620405837</v>
      </c>
      <c r="ED94" s="53">
        <f t="shared" si="61"/>
        <v>6.901862454840173</v>
      </c>
      <c r="EE94" s="53">
        <f t="shared" si="61"/>
        <v>6.901862454840173</v>
      </c>
      <c r="EF94" s="53">
        <f t="shared" si="61"/>
        <v>6.8235835410701844</v>
      </c>
      <c r="EG94" s="53">
        <f t="shared" si="61"/>
        <v>10.561815740591852</v>
      </c>
      <c r="EH94" s="53">
        <f t="shared" si="61"/>
        <v>6.8235835410701844</v>
      </c>
      <c r="EI94" s="53">
        <f t="shared" si="61"/>
        <v>7.950411333759269</v>
      </c>
      <c r="EJ94" s="53">
        <f t="shared" si="61"/>
        <v>6.901862454840173</v>
      </c>
      <c r="EK94" s="53">
        <f t="shared" si="61"/>
        <v>6.901862454840173</v>
      </c>
      <c r="EL94" s="53">
        <f t="shared" si="61"/>
        <v>7.950411333759269</v>
      </c>
      <c r="EM94" s="53">
        <f t="shared" si="61"/>
        <v>12.152884620405837</v>
      </c>
      <c r="EN94" s="53">
        <f t="shared" si="61"/>
        <v>6.8235835410701844</v>
      </c>
      <c r="EO94" s="53">
        <f t="shared" si="61"/>
        <v>7.950411333759269</v>
      </c>
      <c r="EP94" s="53">
        <f t="shared" si="61"/>
        <v>6.8235835410701844</v>
      </c>
      <c r="EQ94" s="53">
        <f t="shared" si="61"/>
        <v>7.950411333759269</v>
      </c>
      <c r="ER94" s="53">
        <f t="shared" si="61"/>
        <v>7.426136894299721</v>
      </c>
      <c r="ES94" s="53">
        <f t="shared" si="61"/>
        <v>6.8235835410701844</v>
      </c>
      <c r="ET94" s="53">
        <f t="shared" si="61"/>
        <v>6.8235835410701844</v>
      </c>
      <c r="EU94" s="53">
        <f t="shared" si="61"/>
        <v>6.901862454840173</v>
      </c>
      <c r="EV94" s="53">
        <f t="shared" si="61"/>
        <v>12.152884620405837</v>
      </c>
      <c r="EW94" s="53">
        <f t="shared" si="61"/>
        <v>6.901862454840173</v>
      </c>
      <c r="EX94" s="53">
        <f t="shared" si="61"/>
        <v>6.901862454840173</v>
      </c>
      <c r="EY94" s="53">
        <f t="shared" si="61"/>
        <v>6.901862454840173</v>
      </c>
      <c r="EZ94" s="53">
        <f t="shared" si="61"/>
        <v>7.426136894299721</v>
      </c>
      <c r="FA94" s="53">
        <f t="shared" si="61"/>
        <v>6.8235835410701844</v>
      </c>
      <c r="FB94" s="53">
        <f t="shared" si="61"/>
        <v>6.901862454840173</v>
      </c>
      <c r="FC94" s="53">
        <f t="shared" si="61"/>
        <v>12.152884620405837</v>
      </c>
      <c r="FD94" s="53">
        <f t="shared" si="61"/>
        <v>6.901862454840173</v>
      </c>
      <c r="FE94" s="53">
        <f t="shared" si="61"/>
        <v>12.152884620405837</v>
      </c>
      <c r="FF94" s="53">
        <f t="shared" si="61"/>
        <v>12.152884620405837</v>
      </c>
      <c r="FG94" s="53">
        <f t="shared" si="61"/>
        <v>6.8235835410701844</v>
      </c>
      <c r="FH94" s="53">
        <f t="shared" si="61"/>
        <v>6.8235835410701844</v>
      </c>
      <c r="FI94" s="53">
        <f t="shared" si="61"/>
        <v>6.8235835410701844</v>
      </c>
      <c r="FJ94" s="53">
        <f t="shared" si="61"/>
        <v>6.901862454840173</v>
      </c>
      <c r="FK94" s="53">
        <f t="shared" si="61"/>
        <v>6.901862454840173</v>
      </c>
      <c r="FL94" s="53">
        <f t="shared" si="61"/>
        <v>12.152884620405837</v>
      </c>
      <c r="FM94" s="53">
        <f t="shared" si="61"/>
        <v>6.8235835410701844</v>
      </c>
      <c r="FN94" s="53">
        <f t="shared" si="61"/>
        <v>12.152884620405837</v>
      </c>
      <c r="FO94" s="53">
        <f t="shared" si="61"/>
        <v>12.152884620405837</v>
      </c>
      <c r="FP94" s="53">
        <f t="shared" si="61"/>
        <v>6.8235835410701844</v>
      </c>
      <c r="FQ94" s="53">
        <f t="shared" si="61"/>
        <v>6.901862454840173</v>
      </c>
      <c r="FR94" s="53">
        <f t="shared" si="61"/>
        <v>6.901862454840173</v>
      </c>
      <c r="FS94" s="53">
        <f t="shared" si="61"/>
        <v>12.152884620405837</v>
      </c>
      <c r="FT94" s="53">
        <f t="shared" si="61"/>
        <v>12.152884620405837</v>
      </c>
      <c r="FU94" s="53">
        <f t="shared" si="61"/>
        <v>12.152884620405837</v>
      </c>
      <c r="FV94" s="53">
        <f t="shared" si="61"/>
        <v>6.8235835410701844</v>
      </c>
      <c r="FW94" s="53">
        <f t="shared" si="61"/>
        <v>6.8235835410701844</v>
      </c>
      <c r="FX94" s="53">
        <f t="shared" si="61"/>
        <v>11.218345337913826</v>
      </c>
      <c r="FY94" s="53">
        <f t="shared" si="61"/>
        <v>8.2003781501099304</v>
      </c>
      <c r="FZ94" s="53">
        <f t="shared" si="61"/>
        <v>9.915724365794091</v>
      </c>
      <c r="GA94" s="53">
        <f t="shared" si="61"/>
        <v>6.8235835410701844</v>
      </c>
      <c r="GB94" s="53">
        <f t="shared" si="61"/>
        <v>12.152884620405837</v>
      </c>
      <c r="GC94" s="53">
        <f t="shared" si="61"/>
        <v>12.152884620405837</v>
      </c>
      <c r="GD94" s="53">
        <f t="shared" si="61"/>
        <v>6.901862454840173</v>
      </c>
      <c r="GE94" s="53">
        <f t="shared" si="61"/>
        <v>6.901862454840173</v>
      </c>
      <c r="GF94" s="53">
        <f t="shared" si="61"/>
        <v>11.021960579623041</v>
      </c>
      <c r="GG94" s="53">
        <f t="shared" si="61"/>
        <v>7.950411333759269</v>
      </c>
      <c r="GH94" s="53">
        <f t="shared" si="61"/>
        <v>11.028421786841845</v>
      </c>
      <c r="GI94" s="53">
        <f t="shared" si="61"/>
        <v>6.901862454840173</v>
      </c>
      <c r="GJ94" s="53">
        <f t="shared" si="61"/>
        <v>9.8963212100107842</v>
      </c>
      <c r="GK94" s="53">
        <f t="shared" si="61"/>
        <v>6.8235835410701844</v>
      </c>
      <c r="GL94" s="53">
        <f t="shared" si="59"/>
        <v>10.405008755405838</v>
      </c>
      <c r="GM94" s="53">
        <f t="shared" si="59"/>
        <v>6.8235835410701844</v>
      </c>
      <c r="GN94" s="53">
        <f t="shared" si="59"/>
        <v>6.901862454840173</v>
      </c>
      <c r="GO94" s="53">
        <f t="shared" si="59"/>
        <v>12.152884620405837</v>
      </c>
      <c r="GP94" s="53">
        <f t="shared" si="59"/>
        <v>12.152884620405837</v>
      </c>
      <c r="GQ94" s="53">
        <f t="shared" si="59"/>
        <v>6.8235835410701844</v>
      </c>
      <c r="GR94" s="53">
        <f t="shared" si="59"/>
        <v>6.901862454840173</v>
      </c>
      <c r="GS94" s="53">
        <f t="shared" si="59"/>
        <v>6.901862454840173</v>
      </c>
      <c r="GT94" s="53">
        <f t="shared" si="59"/>
        <v>6.901862454840173</v>
      </c>
      <c r="GU94" s="53">
        <f t="shared" si="59"/>
        <v>7.1029002652586506</v>
      </c>
      <c r="GV94" s="53">
        <f t="shared" si="59"/>
        <v>6.901862454840173</v>
      </c>
      <c r="GW94" s="53">
        <f t="shared" si="59"/>
        <v>7.426136894299721</v>
      </c>
      <c r="GX94" s="53">
        <f t="shared" si="59"/>
        <v>6.8235835410701844</v>
      </c>
      <c r="GY94" s="53">
        <f t="shared" si="59"/>
        <v>6.901862454840173</v>
      </c>
      <c r="GZ94" s="53">
        <f t="shared" si="59"/>
        <v>6.901862454840173</v>
      </c>
      <c r="HA94" s="53">
        <f t="shared" si="59"/>
        <v>6.901862454840173</v>
      </c>
      <c r="HB94" s="53">
        <f t="shared" si="59"/>
        <v>7.950411333759269</v>
      </c>
      <c r="HC94" s="53">
        <f t="shared" si="59"/>
        <v>6.901862454840173</v>
      </c>
      <c r="HD94" s="53">
        <f t="shared" si="59"/>
        <v>6.901862454840173</v>
      </c>
      <c r="HE94" s="53">
        <f t="shared" si="59"/>
        <v>6.8235835410701844</v>
      </c>
      <c r="HF94" s="53">
        <f t="shared" si="59"/>
        <v>7.950411333759269</v>
      </c>
      <c r="HG94" s="53">
        <f t="shared" si="59"/>
        <v>12.152884620405837</v>
      </c>
      <c r="HH94" s="53">
        <f t="shared" si="59"/>
        <v>12.152884620405837</v>
      </c>
      <c r="HI94" s="53">
        <f t="shared" si="59"/>
        <v>12.152884620405837</v>
      </c>
      <c r="HJ94" s="53">
        <f t="shared" si="59"/>
        <v>6.8235835410701844</v>
      </c>
      <c r="HK94" s="53">
        <f t="shared" si="59"/>
        <v>7.426136894299721</v>
      </c>
      <c r="HL94" s="53">
        <f t="shared" si="59"/>
        <v>12.152884620405837</v>
      </c>
      <c r="HM94" s="53">
        <f t="shared" si="59"/>
        <v>6.901862454840173</v>
      </c>
      <c r="HN94" s="53">
        <f t="shared" si="59"/>
        <v>6.8235835410701844</v>
      </c>
      <c r="HO94" s="53">
        <f t="shared" si="59"/>
        <v>12.152884620405837</v>
      </c>
      <c r="HP94" s="53">
        <f t="shared" si="59"/>
        <v>6.901862454840173</v>
      </c>
      <c r="HQ94" s="53">
        <f t="shared" si="59"/>
        <v>6.901862454840173</v>
      </c>
      <c r="HR94" s="53">
        <f t="shared" si="59"/>
        <v>7.950411333759269</v>
      </c>
      <c r="HS94" s="53">
        <f t="shared" si="59"/>
        <v>6.901862454840173</v>
      </c>
      <c r="HT94" s="53">
        <f t="shared" si="59"/>
        <v>7.426136894299721</v>
      </c>
      <c r="HU94" s="53">
        <f t="shared" si="59"/>
        <v>6.901862454840173</v>
      </c>
      <c r="HV94" s="53">
        <f t="shared" si="59"/>
        <v>6.901862454840173</v>
      </c>
      <c r="HW94" s="53">
        <f t="shared" si="59"/>
        <v>6.901862454840173</v>
      </c>
      <c r="HX94" s="53">
        <f t="shared" si="59"/>
        <v>12.152884620405837</v>
      </c>
      <c r="HY94" s="53">
        <f t="shared" si="59"/>
        <v>7.7224899874083759</v>
      </c>
      <c r="HZ94" s="53">
        <f t="shared" si="59"/>
        <v>12.152884620405837</v>
      </c>
      <c r="IA94" s="53">
        <f t="shared" si="59"/>
        <v>11.736936799922054</v>
      </c>
      <c r="IB94" s="53">
        <f t="shared" si="59"/>
        <v>7.426136894299721</v>
      </c>
      <c r="IC94" s="53">
        <f t="shared" si="59"/>
        <v>6.901862454840173</v>
      </c>
      <c r="ID94" s="53">
        <f t="shared" si="59"/>
        <v>6.901862454840173</v>
      </c>
      <c r="IE94" s="53">
        <f t="shared" si="59"/>
        <v>6.901862454840173</v>
      </c>
      <c r="IF94" s="53">
        <f t="shared" si="59"/>
        <v>7.950411333759269</v>
      </c>
      <c r="IG94" s="53">
        <f t="shared" si="59"/>
        <v>6.8235835410701844</v>
      </c>
      <c r="IH94" s="53">
        <f t="shared" si="59"/>
        <v>12.152884620405837</v>
      </c>
      <c r="II94" s="53">
        <f t="shared" si="59"/>
        <v>6.8235835410701844</v>
      </c>
      <c r="IJ94" s="53">
        <f t="shared" si="59"/>
        <v>6.8235835410701844</v>
      </c>
      <c r="IK94" s="53">
        <f t="shared" si="59"/>
        <v>6.901862454840173</v>
      </c>
      <c r="IL94" s="53">
        <f t="shared" si="59"/>
        <v>6.901862454840173</v>
      </c>
      <c r="IM94" s="53">
        <f t="shared" si="59"/>
        <v>6.901862454840173</v>
      </c>
      <c r="IN94" s="53">
        <f t="shared" si="59"/>
        <v>12.152884620405837</v>
      </c>
      <c r="IO94" s="53">
        <f t="shared" si="59"/>
        <v>12.152884620405837</v>
      </c>
      <c r="IP94" s="53">
        <f t="shared" si="59"/>
        <v>7.950411333759269</v>
      </c>
      <c r="IQ94" s="53">
        <f t="shared" si="59"/>
        <v>7.950411333759269</v>
      </c>
      <c r="IR94" s="53">
        <f t="shared" si="59"/>
        <v>6.901862454840173</v>
      </c>
      <c r="IS94" s="53">
        <f t="shared" si="59"/>
        <v>12.152884620405837</v>
      </c>
      <c r="IT94" s="53">
        <f t="shared" si="59"/>
        <v>7.950411333759269</v>
      </c>
      <c r="IU94" s="53">
        <f t="shared" si="59"/>
        <v>7.426136894299721</v>
      </c>
      <c r="IV94" s="53">
        <f t="shared" si="59"/>
        <v>12.152884620405837</v>
      </c>
      <c r="IW94" s="53">
        <f t="shared" si="59"/>
        <v>12.152884620405837</v>
      </c>
      <c r="IX94" s="53">
        <f t="shared" si="34"/>
        <v>12.152884620405837</v>
      </c>
      <c r="IY94" s="53">
        <f t="shared" si="34"/>
        <v>6.901862454840173</v>
      </c>
      <c r="IZ94" s="53">
        <f t="shared" si="34"/>
        <v>6.8235835410701844</v>
      </c>
      <c r="JA94" s="53">
        <f t="shared" si="31"/>
        <v>12.152884620405837</v>
      </c>
      <c r="JB94" s="53">
        <f t="shared" si="62"/>
        <v>7.8593473836511061</v>
      </c>
      <c r="JC94" s="53">
        <f t="shared" si="62"/>
        <v>6.901862454840173</v>
      </c>
      <c r="JD94" s="53">
        <f t="shared" si="62"/>
        <v>12.152884620405837</v>
      </c>
      <c r="JE94" s="53">
        <f t="shared" si="62"/>
        <v>12.152884620405837</v>
      </c>
      <c r="JF94" s="53">
        <f t="shared" si="62"/>
        <v>7.426136894299721</v>
      </c>
      <c r="JG94" s="53">
        <f t="shared" si="62"/>
        <v>6.8235835410701844</v>
      </c>
      <c r="JH94" s="53">
        <f t="shared" si="62"/>
        <v>9.0176314201137657</v>
      </c>
      <c r="JI94" s="53">
        <f t="shared" si="62"/>
        <v>12.152884620405837</v>
      </c>
      <c r="JJ94" s="53">
        <f t="shared" si="62"/>
        <v>6.901862454840173</v>
      </c>
      <c r="JK94" s="53">
        <f t="shared" si="62"/>
        <v>7.426136894299721</v>
      </c>
      <c r="JL94" s="53">
        <f t="shared" si="62"/>
        <v>6.901862454840173</v>
      </c>
      <c r="JM94" s="53">
        <f t="shared" si="62"/>
        <v>6.901862454840173</v>
      </c>
      <c r="JN94" s="53">
        <f t="shared" si="62"/>
        <v>7.7312887283338032</v>
      </c>
      <c r="JO94" s="53">
        <f t="shared" si="62"/>
        <v>7.990615688668032</v>
      </c>
      <c r="JP94" s="53">
        <f t="shared" si="62"/>
        <v>6.901862454840173</v>
      </c>
      <c r="JQ94" s="53">
        <f t="shared" si="62"/>
        <v>6.901862454840173</v>
      </c>
      <c r="JR94" s="53">
        <f t="shared" si="62"/>
        <v>10.943956574022099</v>
      </c>
      <c r="JS94" s="53">
        <f t="shared" si="62"/>
        <v>6.901862454840173</v>
      </c>
      <c r="JT94" s="53">
        <f t="shared" si="62"/>
        <v>7.950411333759269</v>
      </c>
      <c r="JU94" s="53">
        <f t="shared" si="62"/>
        <v>6.901862454840173</v>
      </c>
      <c r="JV94" s="53">
        <f t="shared" si="62"/>
        <v>6.8235835410701844</v>
      </c>
      <c r="JW94" s="53">
        <f t="shared" si="62"/>
        <v>7.950411333759269</v>
      </c>
      <c r="JX94" s="53">
        <f t="shared" si="62"/>
        <v>6.901862454840173</v>
      </c>
      <c r="JY94" s="53">
        <f t="shared" si="62"/>
        <v>6.901862454840173</v>
      </c>
      <c r="JZ94" s="53">
        <f t="shared" si="62"/>
        <v>6.8235835410701844</v>
      </c>
      <c r="KA94" s="53">
        <f t="shared" si="62"/>
        <v>6.8235835410701844</v>
      </c>
      <c r="KB94" s="53">
        <f t="shared" si="62"/>
        <v>6.901862454840173</v>
      </c>
      <c r="KC94" s="53">
        <f t="shared" si="62"/>
        <v>9.5459910421371248</v>
      </c>
      <c r="KD94" s="53">
        <f t="shared" si="62"/>
        <v>12.152884620405837</v>
      </c>
      <c r="KE94" s="53">
        <f t="shared" si="62"/>
        <v>6.8235835410701844</v>
      </c>
      <c r="KF94" s="53">
        <f t="shared" si="62"/>
        <v>7.426136894299721</v>
      </c>
      <c r="KG94" s="53">
        <f t="shared" si="62"/>
        <v>12.152884620405837</v>
      </c>
      <c r="KH94" s="53">
        <f t="shared" si="62"/>
        <v>7.426136894299721</v>
      </c>
      <c r="KI94" s="53">
        <f t="shared" si="62"/>
        <v>12.152884620405837</v>
      </c>
      <c r="KJ94" s="53">
        <f t="shared" si="62"/>
        <v>6.901862454840173</v>
      </c>
      <c r="KK94" s="53">
        <f t="shared" si="62"/>
        <v>12.152884620405837</v>
      </c>
      <c r="KL94" s="53">
        <f t="shared" si="62"/>
        <v>6.901862454840173</v>
      </c>
      <c r="KM94" s="53">
        <f t="shared" si="62"/>
        <v>6.901862454840173</v>
      </c>
      <c r="KN94" s="53">
        <f t="shared" si="62"/>
        <v>6.901862454840173</v>
      </c>
      <c r="KO94" s="53">
        <f t="shared" si="62"/>
        <v>6.8235835410701844</v>
      </c>
      <c r="KP94" s="53">
        <f t="shared" si="62"/>
        <v>6.901862454840173</v>
      </c>
      <c r="KQ94" s="53">
        <f t="shared" si="62"/>
        <v>12.152884620405837</v>
      </c>
      <c r="KR94" s="53">
        <f t="shared" si="62"/>
        <v>6.901862454840173</v>
      </c>
      <c r="KS94" s="53">
        <f t="shared" si="62"/>
        <v>12.152884620405837</v>
      </c>
      <c r="KT94" s="53">
        <f t="shared" si="62"/>
        <v>12.152884620405837</v>
      </c>
      <c r="KU94" s="53">
        <f t="shared" si="62"/>
        <v>7.950411333759269</v>
      </c>
      <c r="KV94" s="53">
        <f t="shared" si="62"/>
        <v>6.901862454840173</v>
      </c>
      <c r="KW94" s="53">
        <f t="shared" si="62"/>
        <v>6.8235835410701844</v>
      </c>
      <c r="KX94" s="53">
        <f t="shared" si="62"/>
        <v>6.8235835410701844</v>
      </c>
      <c r="KY94" s="53">
        <f t="shared" si="62"/>
        <v>12.152884620405837</v>
      </c>
      <c r="KZ94" s="53">
        <f t="shared" si="62"/>
        <v>12.152884620405837</v>
      </c>
      <c r="LA94" s="53">
        <f t="shared" si="62"/>
        <v>12.152884620405837</v>
      </c>
      <c r="LB94" s="53">
        <f t="shared" si="62"/>
        <v>6.901862454840173</v>
      </c>
      <c r="LC94" s="53">
        <f t="shared" si="62"/>
        <v>10.166722262085022</v>
      </c>
      <c r="LD94" s="53">
        <f t="shared" si="62"/>
        <v>6.901862454840173</v>
      </c>
      <c r="LE94" s="53">
        <f t="shared" si="62"/>
        <v>6.901862454840173</v>
      </c>
      <c r="LF94" s="53">
        <f t="shared" si="62"/>
        <v>12.152884620405837</v>
      </c>
      <c r="LG94" s="53">
        <f t="shared" si="62"/>
        <v>12.152884620405837</v>
      </c>
      <c r="LH94" s="53">
        <f t="shared" si="62"/>
        <v>12.152884620405837</v>
      </c>
      <c r="LI94" s="53">
        <f t="shared" si="62"/>
        <v>10.69966333188178</v>
      </c>
      <c r="LJ94" s="53">
        <f t="shared" si="62"/>
        <v>7.950411333759269</v>
      </c>
      <c r="LK94" s="53">
        <f t="shared" si="62"/>
        <v>7.426136894299721</v>
      </c>
      <c r="LL94" s="53">
        <f t="shared" si="62"/>
        <v>12.152884620405837</v>
      </c>
      <c r="LM94" s="53">
        <f t="shared" si="62"/>
        <v>6.8235835410701844</v>
      </c>
      <c r="LN94" s="53">
        <f t="shared" si="60"/>
        <v>6.8235835410701844</v>
      </c>
      <c r="LO94" s="53">
        <f t="shared" si="60"/>
        <v>6.8235835410701844</v>
      </c>
      <c r="LP94" s="53">
        <f t="shared" si="60"/>
        <v>6.8235835410701844</v>
      </c>
      <c r="LQ94" s="53">
        <f t="shared" si="60"/>
        <v>12.152884620405837</v>
      </c>
      <c r="LR94" s="53">
        <f t="shared" si="60"/>
        <v>6.901862454840173</v>
      </c>
      <c r="LS94" s="53">
        <f t="shared" si="60"/>
        <v>11.652537894502514</v>
      </c>
      <c r="LT94" s="53">
        <f t="shared" si="60"/>
        <v>11.874405744232391</v>
      </c>
      <c r="LU94" s="53">
        <f t="shared" si="60"/>
        <v>6.901862454840173</v>
      </c>
      <c r="LV94" s="53">
        <f t="shared" si="60"/>
        <v>7.950411333759269</v>
      </c>
      <c r="LW94" s="53">
        <f t="shared" si="60"/>
        <v>6.8235835410701844</v>
      </c>
      <c r="LX94" s="53">
        <f t="shared" si="60"/>
        <v>6.901862454840173</v>
      </c>
      <c r="LY94" s="53">
        <f t="shared" si="60"/>
        <v>7.950411333759269</v>
      </c>
      <c r="LZ94" s="53">
        <f t="shared" si="60"/>
        <v>12.152884620405837</v>
      </c>
      <c r="MA94" s="53">
        <f t="shared" si="60"/>
        <v>6.901862454840173</v>
      </c>
      <c r="MB94" s="53">
        <f t="shared" si="60"/>
        <v>6.901862454840173</v>
      </c>
      <c r="MC94" s="53">
        <f t="shared" si="60"/>
        <v>6.8235835410701844</v>
      </c>
      <c r="MD94" s="53">
        <f t="shared" si="60"/>
        <v>7.950411333759269</v>
      </c>
      <c r="ME94" s="53">
        <f t="shared" si="60"/>
        <v>11.657302605367232</v>
      </c>
      <c r="MF94" s="53">
        <f t="shared" si="60"/>
        <v>6.901862454840173</v>
      </c>
      <c r="MG94" s="53">
        <f t="shared" si="60"/>
        <v>12.152884620405837</v>
      </c>
      <c r="MH94" s="53">
        <f t="shared" si="60"/>
        <v>7.950411333759269</v>
      </c>
      <c r="MI94" s="53">
        <f t="shared" si="60"/>
        <v>12.152884620405837</v>
      </c>
      <c r="MJ94" s="53">
        <f t="shared" si="60"/>
        <v>6.8235835410701844</v>
      </c>
      <c r="MK94" s="53">
        <f t="shared" si="60"/>
        <v>6.8235835410701844</v>
      </c>
      <c r="ML94" s="53">
        <f t="shared" si="60"/>
        <v>6.901862454840173</v>
      </c>
      <c r="MM94" s="53">
        <f t="shared" si="60"/>
        <v>12.152884620405837</v>
      </c>
      <c r="MN94" s="53">
        <f t="shared" si="60"/>
        <v>7.426136894299721</v>
      </c>
      <c r="MO94" s="53">
        <f t="shared" si="60"/>
        <v>6.901862454840173</v>
      </c>
      <c r="MP94" s="53">
        <f t="shared" si="60"/>
        <v>12.152884620405837</v>
      </c>
      <c r="MQ94" s="53">
        <f t="shared" si="60"/>
        <v>12.152884620405837</v>
      </c>
      <c r="MR94" s="53">
        <f t="shared" si="60"/>
        <v>12.152884620405837</v>
      </c>
      <c r="MS94" s="53">
        <f t="shared" si="60"/>
        <v>6.901862454840173</v>
      </c>
      <c r="MT94" s="53">
        <f t="shared" si="60"/>
        <v>12.152884620405837</v>
      </c>
      <c r="MU94" s="53">
        <f t="shared" si="60"/>
        <v>12.152884620405837</v>
      </c>
      <c r="MV94" s="53">
        <f t="shared" si="60"/>
        <v>7.426136894299721</v>
      </c>
      <c r="MW94" s="53">
        <f t="shared" si="60"/>
        <v>7.950411333759269</v>
      </c>
      <c r="MX94" s="53">
        <f t="shared" si="60"/>
        <v>6.901862454840173</v>
      </c>
      <c r="MY94" s="53">
        <f t="shared" si="60"/>
        <v>8.1976330779391446</v>
      </c>
      <c r="MZ94" s="53">
        <f t="shared" si="60"/>
        <v>7.950411333759269</v>
      </c>
      <c r="NA94" s="53">
        <f t="shared" si="60"/>
        <v>6.8235835410701844</v>
      </c>
      <c r="NB94" s="53">
        <f t="shared" si="60"/>
        <v>6.901862454840173</v>
      </c>
      <c r="NC94" s="53">
        <f t="shared" si="60"/>
        <v>12.152884620405837</v>
      </c>
      <c r="ND94" s="53">
        <f t="shared" si="60"/>
        <v>6.8235835410701844</v>
      </c>
      <c r="NE94" s="53">
        <f t="shared" si="60"/>
        <v>9.7852552202135641</v>
      </c>
      <c r="NF94" s="53">
        <f t="shared" si="60"/>
        <v>6.901862454840173</v>
      </c>
      <c r="NG94" s="53">
        <f t="shared" si="60"/>
        <v>6.901862454840173</v>
      </c>
      <c r="NH94" s="53">
        <f t="shared" si="60"/>
        <v>6.901862454840173</v>
      </c>
      <c r="NI94" s="53">
        <f t="shared" si="60"/>
        <v>6.8235835410701844</v>
      </c>
      <c r="NJ94" s="53">
        <f t="shared" si="60"/>
        <v>12.152884620405837</v>
      </c>
      <c r="NK94" s="53">
        <f t="shared" si="60"/>
        <v>6.8235835410701844</v>
      </c>
      <c r="NL94" s="53">
        <f t="shared" si="60"/>
        <v>12.152884620405837</v>
      </c>
      <c r="NM94" s="53">
        <f t="shared" si="60"/>
        <v>6.901862454840173</v>
      </c>
      <c r="NN94" s="53">
        <f t="shared" si="60"/>
        <v>6.901862454840173</v>
      </c>
      <c r="NO94" s="53">
        <f t="shared" si="60"/>
        <v>6.901862454840173</v>
      </c>
      <c r="NP94" s="53">
        <f t="shared" si="60"/>
        <v>12.152884620405837</v>
      </c>
      <c r="NQ94" s="53">
        <f t="shared" si="60"/>
        <v>7.426136894299721</v>
      </c>
      <c r="NR94" s="53">
        <f t="shared" si="60"/>
        <v>7.426136894299721</v>
      </c>
      <c r="NS94" s="53">
        <f t="shared" si="60"/>
        <v>6.901862454840173</v>
      </c>
      <c r="NT94" s="53">
        <f t="shared" si="60"/>
        <v>6.901862454840173</v>
      </c>
      <c r="NU94" s="53">
        <f t="shared" si="60"/>
        <v>6.901862454840173</v>
      </c>
      <c r="NV94" s="53">
        <f t="shared" si="60"/>
        <v>7.950411333759269</v>
      </c>
      <c r="NW94" s="53">
        <f t="shared" si="60"/>
        <v>12.152884620405837</v>
      </c>
      <c r="NX94" s="53">
        <f t="shared" si="60"/>
        <v>6.901862454840173</v>
      </c>
      <c r="NY94" s="53">
        <f t="shared" si="48"/>
        <v>6.8235835410701844</v>
      </c>
      <c r="NZ94" s="53">
        <f t="shared" si="48"/>
        <v>7.426136894299721</v>
      </c>
      <c r="OA94" s="53">
        <f t="shared" si="48"/>
        <v>6.8235835410701844</v>
      </c>
      <c r="OB94" s="53">
        <f t="shared" si="46"/>
        <v>9.5246059029537609</v>
      </c>
      <c r="OC94" s="53">
        <f t="shared" si="46"/>
        <v>6.901862454840173</v>
      </c>
      <c r="OD94" s="53">
        <f t="shared" si="46"/>
        <v>12.152884620405837</v>
      </c>
      <c r="OE94" s="53">
        <f t="shared" si="46"/>
        <v>12.152884620405837</v>
      </c>
      <c r="OF94" s="53">
        <f t="shared" si="46"/>
        <v>12.152884620405837</v>
      </c>
      <c r="OG94" s="53">
        <f t="shared" ref="OG94:QR97" si="65">IF(OG$68=1,OG24,OG57)</f>
        <v>6.901862454840173</v>
      </c>
      <c r="OH94" s="53">
        <f t="shared" si="65"/>
        <v>12.152884620405837</v>
      </c>
      <c r="OI94" s="53">
        <f t="shared" si="65"/>
        <v>6.901862454840173</v>
      </c>
      <c r="OJ94" s="53">
        <f t="shared" si="65"/>
        <v>7.426136894299721</v>
      </c>
      <c r="OK94" s="53">
        <f t="shared" si="65"/>
        <v>12.152884620405837</v>
      </c>
      <c r="OL94" s="53">
        <f t="shared" si="65"/>
        <v>6.901862454840173</v>
      </c>
      <c r="OM94" s="53">
        <f t="shared" si="65"/>
        <v>12.152884620405837</v>
      </c>
      <c r="ON94" s="53">
        <f t="shared" si="65"/>
        <v>12.152884620405837</v>
      </c>
      <c r="OO94" s="53">
        <f t="shared" si="65"/>
        <v>9.9886383493017217</v>
      </c>
      <c r="OP94" s="53">
        <f t="shared" si="65"/>
        <v>6.8235835410701844</v>
      </c>
      <c r="OQ94" s="53">
        <f t="shared" si="65"/>
        <v>6.901862454840173</v>
      </c>
      <c r="OR94" s="53">
        <f t="shared" si="65"/>
        <v>6.8235835410701844</v>
      </c>
      <c r="OS94" s="53">
        <f t="shared" si="65"/>
        <v>6.901862454840173</v>
      </c>
      <c r="OT94" s="53">
        <f t="shared" si="65"/>
        <v>6.901862454840173</v>
      </c>
      <c r="OU94" s="53">
        <f t="shared" si="65"/>
        <v>12.152884620405837</v>
      </c>
      <c r="OV94" s="53">
        <f t="shared" si="65"/>
        <v>7.950411333759269</v>
      </c>
      <c r="OW94" s="53">
        <f t="shared" si="65"/>
        <v>6.8235835410701844</v>
      </c>
      <c r="OX94" s="53">
        <f t="shared" si="65"/>
        <v>7.426136894299721</v>
      </c>
      <c r="OY94" s="53">
        <f t="shared" si="65"/>
        <v>6.8235835410701844</v>
      </c>
      <c r="OZ94" s="53">
        <f t="shared" si="65"/>
        <v>7.950411333759269</v>
      </c>
      <c r="PA94" s="53">
        <f t="shared" si="65"/>
        <v>12.152884620405837</v>
      </c>
      <c r="PB94" s="53">
        <f t="shared" si="65"/>
        <v>6.901862454840173</v>
      </c>
      <c r="PC94" s="53">
        <f t="shared" si="65"/>
        <v>6.901862454840173</v>
      </c>
      <c r="PD94" s="53">
        <f t="shared" si="65"/>
        <v>12.152884620405837</v>
      </c>
      <c r="PE94" s="53">
        <f t="shared" si="65"/>
        <v>12.152884620405837</v>
      </c>
      <c r="PF94" s="53">
        <f t="shared" si="65"/>
        <v>6.901862454840173</v>
      </c>
      <c r="PG94" s="53">
        <f t="shared" si="65"/>
        <v>6.8235835410701844</v>
      </c>
      <c r="PH94" s="53">
        <f t="shared" si="65"/>
        <v>8.0346906227762158</v>
      </c>
      <c r="PI94" s="53">
        <f t="shared" si="65"/>
        <v>8.3360151171758279</v>
      </c>
      <c r="PJ94" s="53">
        <f t="shared" si="65"/>
        <v>12.152884620405837</v>
      </c>
      <c r="PK94" s="53">
        <f t="shared" si="65"/>
        <v>7.426136894299721</v>
      </c>
      <c r="PL94" s="53">
        <f t="shared" si="65"/>
        <v>7.950411333759269</v>
      </c>
      <c r="PM94" s="53">
        <f t="shared" si="65"/>
        <v>6.901862454840173</v>
      </c>
      <c r="PN94" s="53">
        <f t="shared" si="65"/>
        <v>7.426136894299721</v>
      </c>
      <c r="PO94" s="53">
        <f t="shared" si="65"/>
        <v>12.152884620405837</v>
      </c>
      <c r="PP94" s="53">
        <f t="shared" si="65"/>
        <v>6.901862454840173</v>
      </c>
      <c r="PQ94" s="53">
        <f t="shared" si="65"/>
        <v>11.712319424534273</v>
      </c>
      <c r="PR94" s="53">
        <f t="shared" si="65"/>
        <v>12.152884620405837</v>
      </c>
      <c r="PS94" s="53">
        <f t="shared" si="65"/>
        <v>12.152884620405837</v>
      </c>
      <c r="PT94" s="53">
        <f t="shared" si="65"/>
        <v>12.152884620405837</v>
      </c>
      <c r="PU94" s="53">
        <f t="shared" si="65"/>
        <v>6.8235835410701844</v>
      </c>
      <c r="PV94" s="53">
        <f t="shared" si="65"/>
        <v>6.8235835410701844</v>
      </c>
      <c r="PW94" s="53">
        <f t="shared" si="65"/>
        <v>7.950411333759269</v>
      </c>
      <c r="PX94" s="53">
        <f t="shared" si="65"/>
        <v>6.901862454840173</v>
      </c>
      <c r="PY94" s="53">
        <f t="shared" si="65"/>
        <v>6.8235835410701844</v>
      </c>
      <c r="PZ94" s="53">
        <f t="shared" si="65"/>
        <v>7.950411333759269</v>
      </c>
      <c r="QA94" s="53">
        <f t="shared" si="65"/>
        <v>12.152884620405837</v>
      </c>
      <c r="QB94" s="53">
        <f t="shared" si="65"/>
        <v>6.901862454840173</v>
      </c>
      <c r="QC94" s="53">
        <f t="shared" si="65"/>
        <v>8.9564964931702331</v>
      </c>
      <c r="QD94" s="53">
        <f t="shared" si="65"/>
        <v>7.950411333759269</v>
      </c>
      <c r="QE94" s="53">
        <f t="shared" si="65"/>
        <v>12.152884620405837</v>
      </c>
      <c r="QF94" s="53">
        <f t="shared" si="65"/>
        <v>7.950411333759269</v>
      </c>
      <c r="QG94" s="53">
        <f t="shared" si="65"/>
        <v>6.8235835410701844</v>
      </c>
      <c r="QH94" s="53">
        <f t="shared" si="65"/>
        <v>6.901862454840173</v>
      </c>
      <c r="QI94" s="53">
        <f t="shared" si="65"/>
        <v>6.8235835410701844</v>
      </c>
      <c r="QJ94" s="53">
        <f t="shared" si="65"/>
        <v>7.950411333759269</v>
      </c>
      <c r="QK94" s="53">
        <f t="shared" si="65"/>
        <v>12.152884620405837</v>
      </c>
      <c r="QL94" s="53">
        <f t="shared" si="65"/>
        <v>12.031543760320799</v>
      </c>
      <c r="QM94" s="53">
        <f t="shared" si="65"/>
        <v>7.426136894299721</v>
      </c>
      <c r="QN94" s="53">
        <f t="shared" si="65"/>
        <v>12.152884620405837</v>
      </c>
      <c r="QO94" s="53">
        <f t="shared" si="65"/>
        <v>6.946252919881724</v>
      </c>
      <c r="QP94" s="53">
        <f t="shared" si="65"/>
        <v>6.901862454840173</v>
      </c>
      <c r="QQ94" s="53">
        <f t="shared" si="65"/>
        <v>6.901862454840173</v>
      </c>
      <c r="QR94" s="53">
        <f t="shared" si="65"/>
        <v>6.901862454840173</v>
      </c>
      <c r="QS94" s="53">
        <f t="shared" si="63"/>
        <v>7.426136894299721</v>
      </c>
      <c r="QT94" s="53">
        <f t="shared" si="63"/>
        <v>12.152884620405837</v>
      </c>
      <c r="QU94" s="53">
        <f t="shared" si="63"/>
        <v>6.901862454840173</v>
      </c>
      <c r="QV94" s="53">
        <f t="shared" si="63"/>
        <v>7.426136894299721</v>
      </c>
      <c r="QW94" s="53">
        <f t="shared" si="63"/>
        <v>6.8235835410701844</v>
      </c>
      <c r="QX94" s="53">
        <f t="shared" si="63"/>
        <v>9.3728008925945385</v>
      </c>
      <c r="QY94" s="53">
        <f t="shared" si="63"/>
        <v>7.426136894299721</v>
      </c>
      <c r="QZ94" s="53">
        <f t="shared" si="63"/>
        <v>7.950411333759269</v>
      </c>
      <c r="RA94" s="53">
        <f t="shared" si="63"/>
        <v>6.901862454840173</v>
      </c>
      <c r="RB94" s="53">
        <f t="shared" si="63"/>
        <v>12.152884620405837</v>
      </c>
      <c r="RC94" s="53">
        <f t="shared" si="63"/>
        <v>7.426136894299721</v>
      </c>
      <c r="RD94" s="53">
        <f t="shared" si="63"/>
        <v>12.152884620405837</v>
      </c>
      <c r="RE94" s="53">
        <f t="shared" si="63"/>
        <v>6.901862454840173</v>
      </c>
      <c r="RF94" s="53">
        <f t="shared" si="63"/>
        <v>12.152884620405837</v>
      </c>
      <c r="RG94" s="53">
        <f t="shared" si="63"/>
        <v>7.426136894299721</v>
      </c>
      <c r="RH94" s="53">
        <f t="shared" si="63"/>
        <v>12.152884620405837</v>
      </c>
      <c r="RI94" s="53">
        <f t="shared" si="63"/>
        <v>6.901862454840173</v>
      </c>
      <c r="RJ94" s="53">
        <f t="shared" si="63"/>
        <v>6.901862454840173</v>
      </c>
      <c r="RK94" s="53">
        <f t="shared" si="63"/>
        <v>7.950411333759269</v>
      </c>
      <c r="RL94" s="53">
        <f t="shared" si="63"/>
        <v>12.152884620405837</v>
      </c>
      <c r="RM94" s="53">
        <f t="shared" si="63"/>
        <v>7.426136894299721</v>
      </c>
      <c r="RN94" s="53">
        <f t="shared" si="63"/>
        <v>6.901862454840173</v>
      </c>
      <c r="RO94" s="53">
        <f t="shared" si="63"/>
        <v>7.2474983923359959</v>
      </c>
      <c r="RP94" s="53">
        <f t="shared" si="63"/>
        <v>12.152884620405837</v>
      </c>
      <c r="RQ94" s="53">
        <f t="shared" si="63"/>
        <v>12.152884620405837</v>
      </c>
      <c r="RR94" s="53">
        <f t="shared" si="63"/>
        <v>12.152884620405837</v>
      </c>
      <c r="RS94" s="53">
        <f t="shared" si="63"/>
        <v>7.426136894299721</v>
      </c>
      <c r="RT94" s="53">
        <f t="shared" si="63"/>
        <v>6.901862454840173</v>
      </c>
      <c r="RU94" s="53">
        <f t="shared" si="63"/>
        <v>7.950411333759269</v>
      </c>
      <c r="RV94" s="53">
        <f t="shared" si="63"/>
        <v>6.901862454840173</v>
      </c>
      <c r="RW94" s="53">
        <f t="shared" si="63"/>
        <v>12.152884620405837</v>
      </c>
      <c r="RX94" s="53">
        <f t="shared" si="63"/>
        <v>6.901862454840173</v>
      </c>
      <c r="RY94" s="53">
        <f t="shared" si="63"/>
        <v>6.8235835410701844</v>
      </c>
      <c r="RZ94" s="53">
        <f t="shared" si="63"/>
        <v>7.0422125012839345</v>
      </c>
      <c r="SA94" s="53">
        <f t="shared" si="63"/>
        <v>12.053274557113072</v>
      </c>
      <c r="SB94" s="53">
        <f t="shared" si="63"/>
        <v>10.042915492327271</v>
      </c>
      <c r="SC94" s="53">
        <f t="shared" si="63"/>
        <v>7.426136894299721</v>
      </c>
      <c r="SD94" s="53">
        <f t="shared" si="63"/>
        <v>12.152884620405837</v>
      </c>
      <c r="SE94" s="53">
        <f t="shared" si="63"/>
        <v>6.901862454840173</v>
      </c>
      <c r="SF94" s="53">
        <f t="shared" si="63"/>
        <v>6.8235835410701844</v>
      </c>
      <c r="SG94" s="53">
        <f t="shared" si="63"/>
        <v>12.152884620405837</v>
      </c>
    </row>
    <row r="95" spans="1:501" x14ac:dyDescent="0.35">
      <c r="A95" s="158">
        <v>2044</v>
      </c>
      <c r="B95" s="53">
        <f t="shared" si="8"/>
        <v>12.760528851426129</v>
      </c>
      <c r="C95" s="53">
        <f t="shared" ref="C95:BN98" si="66">IF(C$68=1,C25,C58)</f>
        <v>7.3354469910594489</v>
      </c>
      <c r="D95" s="53">
        <f t="shared" si="66"/>
        <v>7.5706571930511553</v>
      </c>
      <c r="E95" s="53">
        <f t="shared" si="66"/>
        <v>6.9802927100088112</v>
      </c>
      <c r="F95" s="53">
        <f t="shared" si="66"/>
        <v>7.5706571930511553</v>
      </c>
      <c r="G95" s="53">
        <f t="shared" si="66"/>
        <v>12.760528851426129</v>
      </c>
      <c r="H95" s="53">
        <f t="shared" si="66"/>
        <v>6.9802927100088112</v>
      </c>
      <c r="I95" s="53">
        <f t="shared" si="66"/>
        <v>12.760528851426129</v>
      </c>
      <c r="J95" s="53">
        <f t="shared" si="66"/>
        <v>6.9802927100088112</v>
      </c>
      <c r="K95" s="53">
        <f t="shared" si="66"/>
        <v>12.760528851426129</v>
      </c>
      <c r="L95" s="53">
        <f t="shared" si="66"/>
        <v>6.9011242631277998</v>
      </c>
      <c r="M95" s="53">
        <f t="shared" si="66"/>
        <v>6.9011242631277998</v>
      </c>
      <c r="N95" s="53">
        <f t="shared" si="66"/>
        <v>12.688192694653521</v>
      </c>
      <c r="O95" s="53">
        <f t="shared" si="66"/>
        <v>6.9802927100088112</v>
      </c>
      <c r="P95" s="53">
        <f t="shared" si="66"/>
        <v>6.9802927100088112</v>
      </c>
      <c r="Q95" s="53">
        <f t="shared" si="66"/>
        <v>12.760528851426129</v>
      </c>
      <c r="R95" s="53">
        <f t="shared" si="66"/>
        <v>6.9802927100088112</v>
      </c>
      <c r="S95" s="53">
        <f t="shared" si="66"/>
        <v>12.760528851426129</v>
      </c>
      <c r="T95" s="53">
        <f t="shared" si="66"/>
        <v>12.760528851426129</v>
      </c>
      <c r="U95" s="53">
        <f t="shared" si="66"/>
        <v>7.8042650582826765</v>
      </c>
      <c r="V95" s="53">
        <f t="shared" si="66"/>
        <v>6.9802927100088112</v>
      </c>
      <c r="W95" s="53">
        <f t="shared" si="66"/>
        <v>6.9802927100088112</v>
      </c>
      <c r="X95" s="53">
        <f t="shared" si="66"/>
        <v>6.9802927100088112</v>
      </c>
      <c r="Y95" s="53">
        <f t="shared" si="66"/>
        <v>6.9802927100088112</v>
      </c>
      <c r="Z95" s="53">
        <f t="shared" si="66"/>
        <v>12.760528851426129</v>
      </c>
      <c r="AA95" s="53">
        <f t="shared" si="66"/>
        <v>6.9802927100088112</v>
      </c>
      <c r="AB95" s="53">
        <f t="shared" si="66"/>
        <v>6.9802927100088112</v>
      </c>
      <c r="AC95" s="53">
        <f t="shared" si="66"/>
        <v>6.9802927100088112</v>
      </c>
      <c r="AD95" s="53">
        <f t="shared" si="66"/>
        <v>6.9011242631277998</v>
      </c>
      <c r="AE95" s="53">
        <f t="shared" si="66"/>
        <v>8.161021676093501</v>
      </c>
      <c r="AF95" s="53">
        <f t="shared" si="66"/>
        <v>7.5706571930511553</v>
      </c>
      <c r="AG95" s="53">
        <f t="shared" si="66"/>
        <v>6.9802927100088112</v>
      </c>
      <c r="AH95" s="53">
        <f t="shared" si="66"/>
        <v>12.760528851426129</v>
      </c>
      <c r="AI95" s="53">
        <f t="shared" si="66"/>
        <v>12.760528851426129</v>
      </c>
      <c r="AJ95" s="53">
        <f t="shared" si="66"/>
        <v>6.9802927100088112</v>
      </c>
      <c r="AK95" s="53">
        <f t="shared" si="66"/>
        <v>6.9011242631277998</v>
      </c>
      <c r="AL95" s="53">
        <f t="shared" si="66"/>
        <v>12.760528851426129</v>
      </c>
      <c r="AM95" s="53">
        <f t="shared" si="66"/>
        <v>6.9011242631277998</v>
      </c>
      <c r="AN95" s="53">
        <f t="shared" si="66"/>
        <v>12.568299268982948</v>
      </c>
      <c r="AO95" s="53">
        <f t="shared" si="66"/>
        <v>6.9011242631277998</v>
      </c>
      <c r="AP95" s="53">
        <f t="shared" si="66"/>
        <v>12.760528851426129</v>
      </c>
      <c r="AQ95" s="53">
        <f t="shared" si="66"/>
        <v>6.9802927100088112</v>
      </c>
      <c r="AR95" s="53">
        <f t="shared" si="66"/>
        <v>6.9011242631277998</v>
      </c>
      <c r="AS95" s="53">
        <f t="shared" si="66"/>
        <v>6.9011242631277998</v>
      </c>
      <c r="AT95" s="53">
        <f t="shared" si="66"/>
        <v>12.760528851426129</v>
      </c>
      <c r="AU95" s="53">
        <f t="shared" si="66"/>
        <v>8.3753590304522465</v>
      </c>
      <c r="AV95" s="53">
        <f t="shared" si="66"/>
        <v>12.760528851426129</v>
      </c>
      <c r="AW95" s="53">
        <f t="shared" si="66"/>
        <v>6.9802927100088112</v>
      </c>
      <c r="AX95" s="53">
        <f t="shared" si="66"/>
        <v>6.9802927100088112</v>
      </c>
      <c r="AY95" s="53">
        <f t="shared" si="66"/>
        <v>6.9802927100088112</v>
      </c>
      <c r="AZ95" s="53">
        <f t="shared" si="66"/>
        <v>6.9011242631277998</v>
      </c>
      <c r="BA95" s="53">
        <f t="shared" si="66"/>
        <v>12.760528851426129</v>
      </c>
      <c r="BB95" s="53">
        <f t="shared" si="66"/>
        <v>10.231534372487722</v>
      </c>
      <c r="BC95" s="53">
        <f t="shared" si="66"/>
        <v>6.9802927100088112</v>
      </c>
      <c r="BD95" s="53">
        <f t="shared" si="66"/>
        <v>6.9802927100088112</v>
      </c>
      <c r="BE95" s="53">
        <f t="shared" si="66"/>
        <v>12.760528851426129</v>
      </c>
      <c r="BF95" s="53">
        <f t="shared" si="66"/>
        <v>8.8407545289966727</v>
      </c>
      <c r="BG95" s="53">
        <f t="shared" si="66"/>
        <v>6.9802927100088112</v>
      </c>
      <c r="BH95" s="53">
        <f t="shared" si="66"/>
        <v>12.760528851426129</v>
      </c>
      <c r="BI95" s="53">
        <f t="shared" si="66"/>
        <v>8.161021676093501</v>
      </c>
      <c r="BJ95" s="53">
        <f t="shared" si="66"/>
        <v>12.760528851426129</v>
      </c>
      <c r="BK95" s="53">
        <f t="shared" si="66"/>
        <v>6.9011242631277998</v>
      </c>
      <c r="BL95" s="53">
        <f t="shared" si="66"/>
        <v>6.9011242631277998</v>
      </c>
      <c r="BM95" s="53">
        <f t="shared" si="66"/>
        <v>8.161021676093501</v>
      </c>
      <c r="BN95" s="53">
        <f t="shared" si="66"/>
        <v>12.760528851426129</v>
      </c>
      <c r="BO95" s="53">
        <f t="shared" si="64"/>
        <v>6.9802927100088112</v>
      </c>
      <c r="BP95" s="53">
        <f t="shared" si="64"/>
        <v>7.5706571930511553</v>
      </c>
      <c r="BQ95" s="53">
        <f t="shared" si="64"/>
        <v>6.9802927100088112</v>
      </c>
      <c r="BR95" s="53">
        <f t="shared" si="64"/>
        <v>12.760528851426129</v>
      </c>
      <c r="BS95" s="53">
        <f t="shared" si="64"/>
        <v>12.760528851426129</v>
      </c>
      <c r="BT95" s="53">
        <f t="shared" si="64"/>
        <v>6.9011242631277998</v>
      </c>
      <c r="BU95" s="53">
        <f t="shared" si="64"/>
        <v>8.161021676093501</v>
      </c>
      <c r="BV95" s="53">
        <f t="shared" si="64"/>
        <v>12.760528851426129</v>
      </c>
      <c r="BW95" s="53">
        <f t="shared" si="64"/>
        <v>6.9802927100088112</v>
      </c>
      <c r="BX95" s="53">
        <f t="shared" si="64"/>
        <v>6.9011242631277998</v>
      </c>
      <c r="BY95" s="53">
        <f t="shared" si="64"/>
        <v>6.9011242631277998</v>
      </c>
      <c r="BZ95" s="53">
        <f t="shared" si="64"/>
        <v>12.760528851426129</v>
      </c>
      <c r="CA95" s="53">
        <f t="shared" si="64"/>
        <v>8.161021676093501</v>
      </c>
      <c r="CB95" s="53">
        <f t="shared" si="64"/>
        <v>12.760528851426129</v>
      </c>
      <c r="CC95" s="53">
        <f t="shared" si="64"/>
        <v>6.9802927100088112</v>
      </c>
      <c r="CD95" s="53">
        <f t="shared" si="64"/>
        <v>6.9802927100088112</v>
      </c>
      <c r="CE95" s="53">
        <f t="shared" si="64"/>
        <v>7.5706571930511553</v>
      </c>
      <c r="CF95" s="53">
        <f t="shared" si="64"/>
        <v>6.9802927100088112</v>
      </c>
      <c r="CG95" s="53">
        <f t="shared" si="64"/>
        <v>6.9011242631277998</v>
      </c>
      <c r="CH95" s="53">
        <f t="shared" si="64"/>
        <v>12.005824211786928</v>
      </c>
      <c r="CI95" s="53">
        <f t="shared" si="64"/>
        <v>6.9802927100088112</v>
      </c>
      <c r="CJ95" s="53">
        <f t="shared" si="64"/>
        <v>12.760528851426129</v>
      </c>
      <c r="CK95" s="53">
        <f t="shared" si="64"/>
        <v>6.9802927100088112</v>
      </c>
      <c r="CL95" s="53">
        <f t="shared" si="64"/>
        <v>6.9802927100088112</v>
      </c>
      <c r="CM95" s="53">
        <f t="shared" si="64"/>
        <v>6.9802927100088112</v>
      </c>
      <c r="CN95" s="53">
        <f t="shared" si="64"/>
        <v>7.6563531910673168</v>
      </c>
      <c r="CO95" s="53">
        <f t="shared" si="64"/>
        <v>6.9802927100088112</v>
      </c>
      <c r="CP95" s="53">
        <f t="shared" si="64"/>
        <v>7.5706571930511553</v>
      </c>
      <c r="CQ95" s="53">
        <f t="shared" si="64"/>
        <v>7.381153216165516</v>
      </c>
      <c r="CR95" s="53">
        <f t="shared" si="64"/>
        <v>6.9802927100088112</v>
      </c>
      <c r="CS95" s="53">
        <f t="shared" si="64"/>
        <v>7.5706571930511553</v>
      </c>
      <c r="CT95" s="53">
        <f t="shared" si="64"/>
        <v>6.9011242631277998</v>
      </c>
      <c r="CU95" s="53">
        <f t="shared" si="64"/>
        <v>6.9802927100088112</v>
      </c>
      <c r="CV95" s="53">
        <f t="shared" si="64"/>
        <v>6.9802927100088112</v>
      </c>
      <c r="CW95" s="53">
        <f t="shared" si="64"/>
        <v>11.575508214569778</v>
      </c>
      <c r="CX95" s="53">
        <f t="shared" si="64"/>
        <v>6.9011242631277998</v>
      </c>
      <c r="CY95" s="53">
        <f t="shared" si="64"/>
        <v>6.9802927100088112</v>
      </c>
      <c r="CZ95" s="53">
        <f t="shared" si="64"/>
        <v>6.9011242631277998</v>
      </c>
      <c r="DA95" s="53">
        <f t="shared" si="64"/>
        <v>6.9802927100088112</v>
      </c>
      <c r="DB95" s="53">
        <f t="shared" si="64"/>
        <v>6.9802927100088112</v>
      </c>
      <c r="DC95" s="53">
        <f t="shared" si="64"/>
        <v>6.9011242631277998</v>
      </c>
      <c r="DD95" s="53">
        <f t="shared" si="64"/>
        <v>12.760528851426129</v>
      </c>
      <c r="DE95" s="53">
        <f t="shared" si="64"/>
        <v>8.161021676093501</v>
      </c>
      <c r="DF95" s="53">
        <f t="shared" si="64"/>
        <v>7.9157702118104547</v>
      </c>
      <c r="DG95" s="53">
        <f t="shared" si="64"/>
        <v>12.760528851426129</v>
      </c>
      <c r="DH95" s="53">
        <f t="shared" si="64"/>
        <v>8.5580813448150987</v>
      </c>
      <c r="DI95" s="53">
        <f t="shared" si="64"/>
        <v>6.9802927100088112</v>
      </c>
      <c r="DJ95" s="53">
        <f t="shared" si="64"/>
        <v>8.161021676093501</v>
      </c>
      <c r="DK95" s="53">
        <f t="shared" si="64"/>
        <v>6.9011242631277998</v>
      </c>
      <c r="DL95" s="53">
        <f t="shared" si="64"/>
        <v>12.760528851426129</v>
      </c>
      <c r="DM95" s="53">
        <f t="shared" si="64"/>
        <v>6.9802927100088112</v>
      </c>
      <c r="DN95" s="53">
        <f t="shared" si="64"/>
        <v>6.9802927100088112</v>
      </c>
      <c r="DO95" s="53">
        <f t="shared" si="64"/>
        <v>8.6033048057309625</v>
      </c>
      <c r="DP95" s="53">
        <f t="shared" si="64"/>
        <v>9.0881385257415008</v>
      </c>
      <c r="DQ95" s="53">
        <f t="shared" si="64"/>
        <v>12.760528851426129</v>
      </c>
      <c r="DR95" s="53">
        <f t="shared" si="64"/>
        <v>12.760528851426129</v>
      </c>
      <c r="DS95" s="53">
        <f t="shared" si="64"/>
        <v>12.760528851426129</v>
      </c>
      <c r="DT95" s="53">
        <f t="shared" si="64"/>
        <v>6.9802927100088112</v>
      </c>
      <c r="DU95" s="53">
        <f t="shared" si="64"/>
        <v>6.9802927100088112</v>
      </c>
      <c r="DV95" s="53">
        <f t="shared" si="64"/>
        <v>7.5706571930511553</v>
      </c>
      <c r="DW95" s="53">
        <f t="shared" si="64"/>
        <v>7.4037818314563717</v>
      </c>
      <c r="DX95" s="53">
        <f t="shared" si="64"/>
        <v>12.760528851426129</v>
      </c>
      <c r="DY95" s="53">
        <f t="shared" si="64"/>
        <v>6.9802927100088112</v>
      </c>
      <c r="DZ95" s="53">
        <f t="shared" si="61"/>
        <v>7.5706571930511553</v>
      </c>
      <c r="EA95" s="53">
        <f t="shared" si="61"/>
        <v>12.760528851426129</v>
      </c>
      <c r="EB95" s="53">
        <f t="shared" si="61"/>
        <v>12.760528851426129</v>
      </c>
      <c r="EC95" s="53">
        <f t="shared" si="61"/>
        <v>12.760528851426129</v>
      </c>
      <c r="ED95" s="53">
        <f t="shared" si="61"/>
        <v>6.9802927100088112</v>
      </c>
      <c r="EE95" s="53">
        <f t="shared" si="61"/>
        <v>6.9802927100088112</v>
      </c>
      <c r="EF95" s="53">
        <f t="shared" si="61"/>
        <v>6.9011242631277998</v>
      </c>
      <c r="EG95" s="53">
        <f t="shared" si="61"/>
        <v>11.566787395260249</v>
      </c>
      <c r="EH95" s="53">
        <f t="shared" si="61"/>
        <v>6.9011242631277998</v>
      </c>
      <c r="EI95" s="53">
        <f t="shared" si="61"/>
        <v>8.161021676093501</v>
      </c>
      <c r="EJ95" s="53">
        <f t="shared" si="61"/>
        <v>6.9802927100088112</v>
      </c>
      <c r="EK95" s="53">
        <f t="shared" si="61"/>
        <v>6.9802927100088112</v>
      </c>
      <c r="EL95" s="53">
        <f t="shared" si="61"/>
        <v>8.161021676093501</v>
      </c>
      <c r="EM95" s="53">
        <f t="shared" si="61"/>
        <v>12.760528851426129</v>
      </c>
      <c r="EN95" s="53">
        <f t="shared" si="61"/>
        <v>6.9011242631277998</v>
      </c>
      <c r="EO95" s="53">
        <f t="shared" si="61"/>
        <v>8.161021676093501</v>
      </c>
      <c r="EP95" s="53">
        <f t="shared" si="61"/>
        <v>6.9011242631277998</v>
      </c>
      <c r="EQ95" s="53">
        <f t="shared" si="61"/>
        <v>8.161021676093501</v>
      </c>
      <c r="ER95" s="53">
        <f t="shared" si="61"/>
        <v>7.5706571930511553</v>
      </c>
      <c r="ES95" s="53">
        <f t="shared" si="61"/>
        <v>6.9011242631277998</v>
      </c>
      <c r="ET95" s="53">
        <f t="shared" si="61"/>
        <v>6.9011242631277998</v>
      </c>
      <c r="EU95" s="53">
        <f t="shared" si="61"/>
        <v>6.9802927100088112</v>
      </c>
      <c r="EV95" s="53">
        <f t="shared" si="61"/>
        <v>12.760528851426129</v>
      </c>
      <c r="EW95" s="53">
        <f t="shared" si="61"/>
        <v>6.9802927100088112</v>
      </c>
      <c r="EX95" s="53">
        <f t="shared" si="61"/>
        <v>6.9802927100088112</v>
      </c>
      <c r="EY95" s="53">
        <f t="shared" si="61"/>
        <v>6.9802927100088112</v>
      </c>
      <c r="EZ95" s="53">
        <f t="shared" si="61"/>
        <v>7.5706571930511553</v>
      </c>
      <c r="FA95" s="53">
        <f t="shared" si="61"/>
        <v>6.9011242631277998</v>
      </c>
      <c r="FB95" s="53">
        <f t="shared" si="61"/>
        <v>6.9802927100088112</v>
      </c>
      <c r="FC95" s="53">
        <f t="shared" si="61"/>
        <v>12.760528851426129</v>
      </c>
      <c r="FD95" s="53">
        <f t="shared" si="61"/>
        <v>6.9802927100088112</v>
      </c>
      <c r="FE95" s="53">
        <f t="shared" si="61"/>
        <v>12.760528851426129</v>
      </c>
      <c r="FF95" s="53">
        <f t="shared" si="61"/>
        <v>12.760528851426129</v>
      </c>
      <c r="FG95" s="53">
        <f t="shared" si="61"/>
        <v>6.9011242631277998</v>
      </c>
      <c r="FH95" s="53">
        <f t="shared" si="61"/>
        <v>6.9011242631277998</v>
      </c>
      <c r="FI95" s="53">
        <f t="shared" si="61"/>
        <v>6.9011242631277998</v>
      </c>
      <c r="FJ95" s="53">
        <f t="shared" si="61"/>
        <v>6.9802927100088112</v>
      </c>
      <c r="FK95" s="53">
        <f t="shared" si="61"/>
        <v>6.9802927100088112</v>
      </c>
      <c r="FL95" s="53">
        <f t="shared" si="61"/>
        <v>12.760528851426129</v>
      </c>
      <c r="FM95" s="53">
        <f t="shared" si="61"/>
        <v>6.9011242631277998</v>
      </c>
      <c r="FN95" s="53">
        <f t="shared" si="61"/>
        <v>12.760528851426129</v>
      </c>
      <c r="FO95" s="53">
        <f t="shared" si="61"/>
        <v>12.760528851426129</v>
      </c>
      <c r="FP95" s="53">
        <f t="shared" si="61"/>
        <v>6.9011242631277998</v>
      </c>
      <c r="FQ95" s="53">
        <f t="shared" si="61"/>
        <v>6.9802927100088112</v>
      </c>
      <c r="FR95" s="53">
        <f t="shared" si="61"/>
        <v>6.9802927100088112</v>
      </c>
      <c r="FS95" s="53">
        <f t="shared" si="61"/>
        <v>12.760528851426129</v>
      </c>
      <c r="FT95" s="53">
        <f t="shared" si="61"/>
        <v>12.760528851426129</v>
      </c>
      <c r="FU95" s="53">
        <f t="shared" si="61"/>
        <v>12.760528851426129</v>
      </c>
      <c r="FV95" s="53">
        <f t="shared" si="61"/>
        <v>6.9011242631277998</v>
      </c>
      <c r="FW95" s="53">
        <f t="shared" si="61"/>
        <v>6.9011242631277998</v>
      </c>
      <c r="FX95" s="53">
        <f t="shared" si="61"/>
        <v>11.732322755559212</v>
      </c>
      <c r="FY95" s="53">
        <f t="shared" si="61"/>
        <v>8.6822377041951633</v>
      </c>
      <c r="FZ95" s="53">
        <f t="shared" si="61"/>
        <v>10.450778802736226</v>
      </c>
      <c r="GA95" s="53">
        <f t="shared" si="61"/>
        <v>6.9011242631277998</v>
      </c>
      <c r="GB95" s="53">
        <f t="shared" si="61"/>
        <v>12.760528851426129</v>
      </c>
      <c r="GC95" s="53">
        <f t="shared" si="61"/>
        <v>12.760528851426129</v>
      </c>
      <c r="GD95" s="53">
        <f t="shared" si="61"/>
        <v>6.9802927100088112</v>
      </c>
      <c r="GE95" s="53">
        <f t="shared" si="61"/>
        <v>6.9802927100088112</v>
      </c>
      <c r="GF95" s="53">
        <f t="shared" si="61"/>
        <v>12.290262349686556</v>
      </c>
      <c r="GG95" s="53">
        <f t="shared" si="61"/>
        <v>8.161021676093501</v>
      </c>
      <c r="GH95" s="53">
        <f t="shared" si="61"/>
        <v>11.933226919381561</v>
      </c>
      <c r="GI95" s="53">
        <f t="shared" si="61"/>
        <v>6.9802927100088112</v>
      </c>
      <c r="GJ95" s="53">
        <f t="shared" si="61"/>
        <v>10.975816294806721</v>
      </c>
      <c r="GK95" s="53">
        <f t="shared" si="61"/>
        <v>6.9011242631277998</v>
      </c>
      <c r="GL95" s="53">
        <f t="shared" si="59"/>
        <v>11.568949621617266</v>
      </c>
      <c r="GM95" s="53">
        <f t="shared" si="59"/>
        <v>6.9011242631277998</v>
      </c>
      <c r="GN95" s="53">
        <f t="shared" si="59"/>
        <v>6.9802927100088112</v>
      </c>
      <c r="GO95" s="53">
        <f t="shared" si="59"/>
        <v>12.760528851426129</v>
      </c>
      <c r="GP95" s="53">
        <f t="shared" si="59"/>
        <v>12.760528851426129</v>
      </c>
      <c r="GQ95" s="53">
        <f t="shared" si="59"/>
        <v>6.9011242631277998</v>
      </c>
      <c r="GR95" s="53">
        <f t="shared" si="59"/>
        <v>6.9802927100088112</v>
      </c>
      <c r="GS95" s="53">
        <f t="shared" si="59"/>
        <v>6.9802927100088112</v>
      </c>
      <c r="GT95" s="53">
        <f t="shared" si="59"/>
        <v>6.9802927100088112</v>
      </c>
      <c r="GU95" s="53">
        <f t="shared" si="59"/>
        <v>7.2604954764559118</v>
      </c>
      <c r="GV95" s="53">
        <f t="shared" si="59"/>
        <v>6.9802927100088112</v>
      </c>
      <c r="GW95" s="53">
        <f t="shared" si="59"/>
        <v>7.5706571930511553</v>
      </c>
      <c r="GX95" s="53">
        <f t="shared" si="59"/>
        <v>6.9011242631277998</v>
      </c>
      <c r="GY95" s="53">
        <f t="shared" si="59"/>
        <v>6.9802927100088112</v>
      </c>
      <c r="GZ95" s="53">
        <f t="shared" si="59"/>
        <v>6.9802927100088112</v>
      </c>
      <c r="HA95" s="53">
        <f t="shared" si="59"/>
        <v>6.9802927100088112</v>
      </c>
      <c r="HB95" s="53">
        <f t="shared" si="59"/>
        <v>8.161021676093501</v>
      </c>
      <c r="HC95" s="53">
        <f t="shared" si="59"/>
        <v>6.9802927100088112</v>
      </c>
      <c r="HD95" s="53">
        <f t="shared" si="59"/>
        <v>6.9802927100088112</v>
      </c>
      <c r="HE95" s="53">
        <f t="shared" si="59"/>
        <v>6.9011242631277998</v>
      </c>
      <c r="HF95" s="53">
        <f t="shared" si="59"/>
        <v>8.161021676093501</v>
      </c>
      <c r="HG95" s="53">
        <f t="shared" si="59"/>
        <v>12.760528851426129</v>
      </c>
      <c r="HH95" s="53">
        <f t="shared" si="59"/>
        <v>12.760528851426129</v>
      </c>
      <c r="HI95" s="53">
        <f t="shared" si="59"/>
        <v>12.760528851426129</v>
      </c>
      <c r="HJ95" s="53">
        <f t="shared" si="59"/>
        <v>6.9011242631277998</v>
      </c>
      <c r="HK95" s="53">
        <f t="shared" si="59"/>
        <v>7.5706571930511553</v>
      </c>
      <c r="HL95" s="53">
        <f t="shared" si="59"/>
        <v>12.760528851426129</v>
      </c>
      <c r="HM95" s="53">
        <f t="shared" si="59"/>
        <v>6.9802927100088112</v>
      </c>
      <c r="HN95" s="53">
        <f t="shared" si="59"/>
        <v>6.9011242631277998</v>
      </c>
      <c r="HO95" s="53">
        <f t="shared" si="59"/>
        <v>12.760528851426129</v>
      </c>
      <c r="HP95" s="53">
        <f t="shared" si="59"/>
        <v>6.9802927100088112</v>
      </c>
      <c r="HQ95" s="53">
        <f t="shared" si="59"/>
        <v>6.9802927100088112</v>
      </c>
      <c r="HR95" s="53">
        <f t="shared" si="59"/>
        <v>8.161021676093501</v>
      </c>
      <c r="HS95" s="53">
        <f t="shared" si="59"/>
        <v>6.9802927100088112</v>
      </c>
      <c r="HT95" s="53">
        <f t="shared" si="59"/>
        <v>7.5706571930511553</v>
      </c>
      <c r="HU95" s="53">
        <f t="shared" si="59"/>
        <v>6.9802927100088112</v>
      </c>
      <c r="HV95" s="53">
        <f t="shared" si="59"/>
        <v>6.9802927100088112</v>
      </c>
      <c r="HW95" s="53">
        <f t="shared" si="59"/>
        <v>6.9802927100088112</v>
      </c>
      <c r="HX95" s="53">
        <f t="shared" si="59"/>
        <v>12.760528851426129</v>
      </c>
      <c r="HY95" s="53">
        <f t="shared" si="59"/>
        <v>7.933069706443729</v>
      </c>
      <c r="HZ95" s="53">
        <f t="shared" si="59"/>
        <v>12.760528851426129</v>
      </c>
      <c r="IA95" s="53">
        <f t="shared" si="59"/>
        <v>12.760528851426129</v>
      </c>
      <c r="IB95" s="53">
        <f t="shared" si="59"/>
        <v>7.5706571930511553</v>
      </c>
      <c r="IC95" s="53">
        <f t="shared" si="59"/>
        <v>6.9802927100088112</v>
      </c>
      <c r="ID95" s="53">
        <f t="shared" si="59"/>
        <v>6.9802927100088112</v>
      </c>
      <c r="IE95" s="53">
        <f t="shared" si="59"/>
        <v>6.9802927100088112</v>
      </c>
      <c r="IF95" s="53">
        <f t="shared" si="59"/>
        <v>8.161021676093501</v>
      </c>
      <c r="IG95" s="53">
        <f t="shared" si="59"/>
        <v>7.4240335820534815</v>
      </c>
      <c r="IH95" s="53">
        <f t="shared" si="59"/>
        <v>12.760528851426129</v>
      </c>
      <c r="II95" s="53">
        <f t="shared" si="59"/>
        <v>6.9011242631277998</v>
      </c>
      <c r="IJ95" s="53">
        <f t="shared" si="59"/>
        <v>6.9011242631277998</v>
      </c>
      <c r="IK95" s="53">
        <f t="shared" si="59"/>
        <v>6.9802927100088112</v>
      </c>
      <c r="IL95" s="53">
        <f t="shared" si="59"/>
        <v>6.9802927100088112</v>
      </c>
      <c r="IM95" s="53">
        <f t="shared" si="59"/>
        <v>6.9802927100088112</v>
      </c>
      <c r="IN95" s="53">
        <f t="shared" si="59"/>
        <v>12.760528851426129</v>
      </c>
      <c r="IO95" s="53">
        <f t="shared" si="59"/>
        <v>12.760528851426129</v>
      </c>
      <c r="IP95" s="53">
        <f t="shared" si="59"/>
        <v>8.161021676093501</v>
      </c>
      <c r="IQ95" s="53">
        <f t="shared" si="59"/>
        <v>8.161021676093501</v>
      </c>
      <c r="IR95" s="53">
        <f t="shared" si="59"/>
        <v>6.9802927100088112</v>
      </c>
      <c r="IS95" s="53">
        <f t="shared" si="59"/>
        <v>12.760528851426129</v>
      </c>
      <c r="IT95" s="53">
        <f t="shared" si="59"/>
        <v>8.161021676093501</v>
      </c>
      <c r="IU95" s="53">
        <f t="shared" si="59"/>
        <v>7.5706571930511553</v>
      </c>
      <c r="IV95" s="53">
        <f t="shared" si="59"/>
        <v>12.760528851426129</v>
      </c>
      <c r="IW95" s="53">
        <f t="shared" ref="IW95:LH98" si="67">IF(IW$68=1,IW25,IW58)</f>
        <v>12.760528851426129</v>
      </c>
      <c r="IX95" s="53">
        <f t="shared" si="67"/>
        <v>12.760528851426129</v>
      </c>
      <c r="IY95" s="53">
        <f t="shared" si="67"/>
        <v>6.9802927100088112</v>
      </c>
      <c r="IZ95" s="53">
        <f t="shared" si="67"/>
        <v>6.9011242631277998</v>
      </c>
      <c r="JA95" s="53">
        <f t="shared" si="67"/>
        <v>12.760528851426129</v>
      </c>
      <c r="JB95" s="53">
        <f t="shared" si="67"/>
        <v>8.4339016360824086</v>
      </c>
      <c r="JC95" s="53">
        <f t="shared" si="67"/>
        <v>6.9802927100088112</v>
      </c>
      <c r="JD95" s="53">
        <f t="shared" si="67"/>
        <v>12.760528851426129</v>
      </c>
      <c r="JE95" s="53">
        <f t="shared" si="67"/>
        <v>12.760528851426129</v>
      </c>
      <c r="JF95" s="53">
        <f t="shared" si="67"/>
        <v>7.5706571930511553</v>
      </c>
      <c r="JG95" s="53">
        <f t="shared" si="67"/>
        <v>6.9011242631277998</v>
      </c>
      <c r="JH95" s="53">
        <f t="shared" si="67"/>
        <v>9.921740798460986</v>
      </c>
      <c r="JI95" s="53">
        <f t="shared" si="67"/>
        <v>12.760528851426129</v>
      </c>
      <c r="JJ95" s="53">
        <f t="shared" si="67"/>
        <v>6.9802927100088112</v>
      </c>
      <c r="JK95" s="53">
        <f t="shared" si="67"/>
        <v>7.5706571930511553</v>
      </c>
      <c r="JL95" s="53">
        <f t="shared" si="67"/>
        <v>6.9802927100088112</v>
      </c>
      <c r="JM95" s="53">
        <f t="shared" si="67"/>
        <v>6.9802927100088112</v>
      </c>
      <c r="JN95" s="53">
        <f t="shared" si="67"/>
        <v>8.1048556069456872</v>
      </c>
      <c r="JO95" s="53">
        <f t="shared" si="67"/>
        <v>8.7195423852330762</v>
      </c>
      <c r="JP95" s="53">
        <f t="shared" si="67"/>
        <v>6.9802927100088112</v>
      </c>
      <c r="JQ95" s="53">
        <f t="shared" si="67"/>
        <v>6.9802927100088112</v>
      </c>
      <c r="JR95" s="53">
        <f t="shared" si="67"/>
        <v>12.157929268821492</v>
      </c>
      <c r="JS95" s="53">
        <f t="shared" si="67"/>
        <v>6.9802927100088112</v>
      </c>
      <c r="JT95" s="53">
        <f t="shared" si="67"/>
        <v>8.161021676093501</v>
      </c>
      <c r="JU95" s="53">
        <f t="shared" si="67"/>
        <v>6.9802927100088112</v>
      </c>
      <c r="JV95" s="53">
        <f t="shared" si="67"/>
        <v>6.9011242631277998</v>
      </c>
      <c r="JW95" s="53">
        <f t="shared" si="67"/>
        <v>8.161021676093501</v>
      </c>
      <c r="JX95" s="53">
        <f t="shared" si="67"/>
        <v>6.9802927100088112</v>
      </c>
      <c r="JY95" s="53">
        <f t="shared" si="67"/>
        <v>6.9802927100088112</v>
      </c>
      <c r="JZ95" s="53">
        <f t="shared" si="67"/>
        <v>6.9011242631277998</v>
      </c>
      <c r="KA95" s="53">
        <f t="shared" si="67"/>
        <v>6.9011242631277998</v>
      </c>
      <c r="KB95" s="53">
        <f t="shared" si="67"/>
        <v>6.9802927100088112</v>
      </c>
      <c r="KC95" s="53">
        <f t="shared" si="67"/>
        <v>9.9766375321051761</v>
      </c>
      <c r="KD95" s="53">
        <f t="shared" si="67"/>
        <v>12.760528851426129</v>
      </c>
      <c r="KE95" s="53">
        <f t="shared" si="67"/>
        <v>6.9011242631277998</v>
      </c>
      <c r="KF95" s="53">
        <f t="shared" si="67"/>
        <v>7.5706571930511553</v>
      </c>
      <c r="KG95" s="53">
        <f t="shared" si="67"/>
        <v>12.760528851426129</v>
      </c>
      <c r="KH95" s="53">
        <f t="shared" si="67"/>
        <v>7.5706571930511553</v>
      </c>
      <c r="KI95" s="53">
        <f t="shared" si="67"/>
        <v>12.760528851426129</v>
      </c>
      <c r="KJ95" s="53">
        <f t="shared" si="67"/>
        <v>6.9802927100088112</v>
      </c>
      <c r="KK95" s="53">
        <f t="shared" si="67"/>
        <v>12.760528851426129</v>
      </c>
      <c r="KL95" s="53">
        <f t="shared" si="67"/>
        <v>6.9802927100088112</v>
      </c>
      <c r="KM95" s="53">
        <f t="shared" si="67"/>
        <v>6.9802927100088112</v>
      </c>
      <c r="KN95" s="53">
        <f t="shared" si="67"/>
        <v>6.9802927100088112</v>
      </c>
      <c r="KO95" s="53">
        <f t="shared" si="67"/>
        <v>7.0176137798457097</v>
      </c>
      <c r="KP95" s="53">
        <f t="shared" si="67"/>
        <v>6.9802927100088112</v>
      </c>
      <c r="KQ95" s="53">
        <f t="shared" si="67"/>
        <v>12.760528851426129</v>
      </c>
      <c r="KR95" s="53">
        <f t="shared" si="67"/>
        <v>6.9802927100088112</v>
      </c>
      <c r="KS95" s="53">
        <f t="shared" si="67"/>
        <v>12.760528851426129</v>
      </c>
      <c r="KT95" s="53">
        <f t="shared" si="67"/>
        <v>12.760528851426129</v>
      </c>
      <c r="KU95" s="53">
        <f t="shared" si="67"/>
        <v>8.161021676093501</v>
      </c>
      <c r="KV95" s="53">
        <f t="shared" si="67"/>
        <v>6.9802927100088112</v>
      </c>
      <c r="KW95" s="53">
        <f t="shared" si="67"/>
        <v>6.9011242631277998</v>
      </c>
      <c r="KX95" s="53">
        <f t="shared" si="67"/>
        <v>6.9011242631277998</v>
      </c>
      <c r="KY95" s="53">
        <f t="shared" si="67"/>
        <v>12.760528851426129</v>
      </c>
      <c r="KZ95" s="53">
        <f t="shared" si="67"/>
        <v>12.760528851426129</v>
      </c>
      <c r="LA95" s="53">
        <f t="shared" si="67"/>
        <v>12.760528851426129</v>
      </c>
      <c r="LB95" s="53">
        <f t="shared" si="67"/>
        <v>6.9802927100088112</v>
      </c>
      <c r="LC95" s="53">
        <f t="shared" si="67"/>
        <v>10.580319054060569</v>
      </c>
      <c r="LD95" s="53">
        <f t="shared" si="67"/>
        <v>6.9802927100088112</v>
      </c>
      <c r="LE95" s="53">
        <f t="shared" si="67"/>
        <v>6.9802927100088112</v>
      </c>
      <c r="LF95" s="53">
        <f t="shared" si="67"/>
        <v>12.760528851426129</v>
      </c>
      <c r="LG95" s="53">
        <f t="shared" si="67"/>
        <v>12.760528851426129</v>
      </c>
      <c r="LH95" s="53">
        <f t="shared" si="67"/>
        <v>12.760528851426129</v>
      </c>
      <c r="LI95" s="53">
        <f t="shared" si="62"/>
        <v>11.3183604328916</v>
      </c>
      <c r="LJ95" s="53">
        <f t="shared" si="62"/>
        <v>8.161021676093501</v>
      </c>
      <c r="LK95" s="53">
        <f t="shared" si="62"/>
        <v>7.5706571930511553</v>
      </c>
      <c r="LL95" s="53">
        <f t="shared" si="62"/>
        <v>12.760528851426129</v>
      </c>
      <c r="LM95" s="53">
        <f t="shared" si="62"/>
        <v>6.9011242631277998</v>
      </c>
      <c r="LN95" s="53">
        <f t="shared" si="60"/>
        <v>6.9011242631277998</v>
      </c>
      <c r="LO95" s="53">
        <f t="shared" si="60"/>
        <v>6.9011242631277998</v>
      </c>
      <c r="LP95" s="53">
        <f t="shared" si="60"/>
        <v>7.2536432245971838</v>
      </c>
      <c r="LQ95" s="53">
        <f t="shared" si="60"/>
        <v>12.760528851426129</v>
      </c>
      <c r="LR95" s="53">
        <f t="shared" si="60"/>
        <v>6.9802927100088112</v>
      </c>
      <c r="LS95" s="53">
        <f t="shared" si="60"/>
        <v>12.347125556886239</v>
      </c>
      <c r="LT95" s="53">
        <f t="shared" si="60"/>
        <v>12.721797216416876</v>
      </c>
      <c r="LU95" s="53">
        <f t="shared" si="60"/>
        <v>6.9802927100088112</v>
      </c>
      <c r="LV95" s="53">
        <f t="shared" si="60"/>
        <v>8.161021676093501</v>
      </c>
      <c r="LW95" s="53">
        <f t="shared" si="60"/>
        <v>6.9011242631277998</v>
      </c>
      <c r="LX95" s="53">
        <f t="shared" si="60"/>
        <v>6.9802927100088112</v>
      </c>
      <c r="LY95" s="53">
        <f t="shared" si="60"/>
        <v>8.161021676093501</v>
      </c>
      <c r="LZ95" s="53">
        <f t="shared" si="60"/>
        <v>12.760528851426129</v>
      </c>
      <c r="MA95" s="53">
        <f t="shared" si="60"/>
        <v>6.9802927100088112</v>
      </c>
      <c r="MB95" s="53">
        <f t="shared" si="60"/>
        <v>6.9802927100088112</v>
      </c>
      <c r="MC95" s="53">
        <f t="shared" si="60"/>
        <v>6.9011242631277998</v>
      </c>
      <c r="MD95" s="53">
        <f t="shared" si="60"/>
        <v>8.161021676093501</v>
      </c>
      <c r="ME95" s="53">
        <f t="shared" si="60"/>
        <v>12.760528851426129</v>
      </c>
      <c r="MF95" s="53">
        <f t="shared" si="60"/>
        <v>6.9802927100088112</v>
      </c>
      <c r="MG95" s="53">
        <f t="shared" si="60"/>
        <v>12.760528851426129</v>
      </c>
      <c r="MH95" s="53">
        <f t="shared" si="60"/>
        <v>8.161021676093501</v>
      </c>
      <c r="MI95" s="53">
        <f t="shared" si="60"/>
        <v>12.760528851426129</v>
      </c>
      <c r="MJ95" s="53">
        <f t="shared" si="60"/>
        <v>6.9011242631277998</v>
      </c>
      <c r="MK95" s="53">
        <f t="shared" si="60"/>
        <v>6.9011242631277998</v>
      </c>
      <c r="ML95" s="53">
        <f t="shared" si="60"/>
        <v>6.9802927100088112</v>
      </c>
      <c r="MM95" s="53">
        <f t="shared" si="60"/>
        <v>12.760528851426129</v>
      </c>
      <c r="MN95" s="53">
        <f t="shared" si="60"/>
        <v>7.5706571930511553</v>
      </c>
      <c r="MO95" s="53">
        <f t="shared" si="60"/>
        <v>6.9802927100088112</v>
      </c>
      <c r="MP95" s="53">
        <f t="shared" si="60"/>
        <v>12.760528851426129</v>
      </c>
      <c r="MQ95" s="53">
        <f t="shared" si="60"/>
        <v>12.760528851426129</v>
      </c>
      <c r="MR95" s="53">
        <f t="shared" si="60"/>
        <v>12.760528851426129</v>
      </c>
      <c r="MS95" s="53">
        <f t="shared" si="60"/>
        <v>6.9802927100088112</v>
      </c>
      <c r="MT95" s="53">
        <f t="shared" si="60"/>
        <v>12.760528851426129</v>
      </c>
      <c r="MU95" s="53">
        <f t="shared" si="60"/>
        <v>12.760528851426129</v>
      </c>
      <c r="MV95" s="53">
        <f t="shared" si="60"/>
        <v>7.5706571930511553</v>
      </c>
      <c r="MW95" s="53">
        <f t="shared" si="60"/>
        <v>8.161021676093501</v>
      </c>
      <c r="MX95" s="53">
        <f t="shared" si="60"/>
        <v>6.9802927100088112</v>
      </c>
      <c r="MY95" s="53">
        <f t="shared" si="60"/>
        <v>8.8780093571132177</v>
      </c>
      <c r="MZ95" s="53">
        <f t="shared" si="60"/>
        <v>8.161021676093501</v>
      </c>
      <c r="NA95" s="53">
        <f t="shared" si="60"/>
        <v>6.9011242631277998</v>
      </c>
      <c r="NB95" s="53">
        <f t="shared" si="60"/>
        <v>6.9802927100088112</v>
      </c>
      <c r="NC95" s="53">
        <f t="shared" si="60"/>
        <v>12.760528851426129</v>
      </c>
      <c r="ND95" s="53">
        <f t="shared" si="60"/>
        <v>6.9011242631277998</v>
      </c>
      <c r="NE95" s="53">
        <f t="shared" si="60"/>
        <v>10.34682005154116</v>
      </c>
      <c r="NF95" s="53">
        <f t="shared" si="60"/>
        <v>6.9802927100088112</v>
      </c>
      <c r="NG95" s="53">
        <f t="shared" si="60"/>
        <v>6.9802927100088112</v>
      </c>
      <c r="NH95" s="53">
        <f t="shared" si="60"/>
        <v>6.9802927100088112</v>
      </c>
      <c r="NI95" s="53">
        <f t="shared" si="60"/>
        <v>6.9011242631277998</v>
      </c>
      <c r="NJ95" s="53">
        <f t="shared" si="60"/>
        <v>12.760528851426129</v>
      </c>
      <c r="NK95" s="53">
        <f t="shared" si="60"/>
        <v>6.9011242631277998</v>
      </c>
      <c r="NL95" s="53">
        <f t="shared" si="60"/>
        <v>12.760528851426129</v>
      </c>
      <c r="NM95" s="53">
        <f t="shared" si="60"/>
        <v>6.9802927100088112</v>
      </c>
      <c r="NN95" s="53">
        <f t="shared" si="60"/>
        <v>6.9802927100088112</v>
      </c>
      <c r="NO95" s="53">
        <f t="shared" si="60"/>
        <v>6.9802927100088112</v>
      </c>
      <c r="NP95" s="53">
        <f t="shared" si="60"/>
        <v>12.760528851426129</v>
      </c>
      <c r="NQ95" s="53">
        <f t="shared" si="60"/>
        <v>7.5706571930511553</v>
      </c>
      <c r="NR95" s="53">
        <f t="shared" si="60"/>
        <v>7.5706571930511553</v>
      </c>
      <c r="NS95" s="53">
        <f t="shared" si="60"/>
        <v>6.9802927100088112</v>
      </c>
      <c r="NT95" s="53">
        <f t="shared" si="60"/>
        <v>6.9802927100088112</v>
      </c>
      <c r="NU95" s="53">
        <f t="shared" si="60"/>
        <v>6.9802927100088112</v>
      </c>
      <c r="NV95" s="53">
        <f t="shared" si="60"/>
        <v>8.161021676093501</v>
      </c>
      <c r="NW95" s="53">
        <f t="shared" si="60"/>
        <v>12.760528851426129</v>
      </c>
      <c r="NX95" s="53">
        <f t="shared" si="60"/>
        <v>6.9802927100088112</v>
      </c>
      <c r="NY95" s="53">
        <f t="shared" si="48"/>
        <v>6.9011242631277998</v>
      </c>
      <c r="NZ95" s="53">
        <f t="shared" si="48"/>
        <v>7.5706571930511553</v>
      </c>
      <c r="OA95" s="53">
        <f t="shared" si="48"/>
        <v>6.9011242631277998</v>
      </c>
      <c r="OB95" s="53">
        <f t="shared" si="46"/>
        <v>10.543352414783676</v>
      </c>
      <c r="OC95" s="53">
        <f t="shared" si="46"/>
        <v>6.9802927100088112</v>
      </c>
      <c r="OD95" s="53">
        <f t="shared" si="46"/>
        <v>12.760528851426129</v>
      </c>
      <c r="OE95" s="53">
        <f t="shared" si="46"/>
        <v>12.760528851426129</v>
      </c>
      <c r="OF95" s="53">
        <f t="shared" si="46"/>
        <v>12.760528851426129</v>
      </c>
      <c r="OG95" s="53">
        <f t="shared" si="65"/>
        <v>6.9802927100088112</v>
      </c>
      <c r="OH95" s="53">
        <f t="shared" si="65"/>
        <v>12.760528851426129</v>
      </c>
      <c r="OI95" s="53">
        <f t="shared" si="65"/>
        <v>6.9802927100088112</v>
      </c>
      <c r="OJ95" s="53">
        <f t="shared" si="65"/>
        <v>7.5706571930511553</v>
      </c>
      <c r="OK95" s="53">
        <f t="shared" si="65"/>
        <v>12.760528851426129</v>
      </c>
      <c r="OL95" s="53">
        <f t="shared" si="65"/>
        <v>6.9802927100088112</v>
      </c>
      <c r="OM95" s="53">
        <f t="shared" si="65"/>
        <v>12.760528851426129</v>
      </c>
      <c r="ON95" s="53">
        <f t="shared" si="65"/>
        <v>12.760528851426129</v>
      </c>
      <c r="OO95" s="53">
        <f t="shared" si="65"/>
        <v>10.433554285007792</v>
      </c>
      <c r="OP95" s="53">
        <f t="shared" si="65"/>
        <v>6.9011242631277998</v>
      </c>
      <c r="OQ95" s="53">
        <f t="shared" si="65"/>
        <v>6.9802927100088112</v>
      </c>
      <c r="OR95" s="53">
        <f t="shared" si="65"/>
        <v>6.9011242631277998</v>
      </c>
      <c r="OS95" s="53">
        <f t="shared" si="65"/>
        <v>6.9802927100088112</v>
      </c>
      <c r="OT95" s="53">
        <f t="shared" si="65"/>
        <v>6.9802927100088112</v>
      </c>
      <c r="OU95" s="53">
        <f t="shared" si="65"/>
        <v>12.760528851426129</v>
      </c>
      <c r="OV95" s="53">
        <f t="shared" si="65"/>
        <v>8.161021676093501</v>
      </c>
      <c r="OW95" s="53">
        <f t="shared" si="65"/>
        <v>6.9011242631277998</v>
      </c>
      <c r="OX95" s="53">
        <f t="shared" si="65"/>
        <v>7.5706571930511553</v>
      </c>
      <c r="OY95" s="53">
        <f t="shared" si="65"/>
        <v>6.9011242631277998</v>
      </c>
      <c r="OZ95" s="53">
        <f t="shared" si="65"/>
        <v>8.161021676093501</v>
      </c>
      <c r="PA95" s="53">
        <f t="shared" si="65"/>
        <v>12.760528851426129</v>
      </c>
      <c r="PB95" s="53">
        <f t="shared" si="65"/>
        <v>6.9802927100088112</v>
      </c>
      <c r="PC95" s="53">
        <f t="shared" si="65"/>
        <v>6.9802927100088112</v>
      </c>
      <c r="PD95" s="53">
        <f t="shared" si="65"/>
        <v>12.760528851426129</v>
      </c>
      <c r="PE95" s="53">
        <f t="shared" si="65"/>
        <v>12.760528851426129</v>
      </c>
      <c r="PF95" s="53">
        <f t="shared" si="65"/>
        <v>6.9802927100088112</v>
      </c>
      <c r="PG95" s="53">
        <f t="shared" si="65"/>
        <v>6.9011242631277998</v>
      </c>
      <c r="PH95" s="53">
        <f t="shared" si="65"/>
        <v>8.8187488441382502</v>
      </c>
      <c r="PI95" s="53">
        <f t="shared" si="65"/>
        <v>8.9018256655316819</v>
      </c>
      <c r="PJ95" s="53">
        <f t="shared" si="65"/>
        <v>12.760528851426129</v>
      </c>
      <c r="PK95" s="53">
        <f t="shared" si="65"/>
        <v>7.5706571930511553</v>
      </c>
      <c r="PL95" s="53">
        <f t="shared" si="65"/>
        <v>8.161021676093501</v>
      </c>
      <c r="PM95" s="53">
        <f t="shared" si="65"/>
        <v>6.9802927100088112</v>
      </c>
      <c r="PN95" s="53">
        <f t="shared" si="65"/>
        <v>7.5706571930511553</v>
      </c>
      <c r="PO95" s="53">
        <f t="shared" si="65"/>
        <v>12.760528851426129</v>
      </c>
      <c r="PP95" s="53">
        <f t="shared" si="65"/>
        <v>6.9802927100088112</v>
      </c>
      <c r="PQ95" s="53">
        <f t="shared" si="65"/>
        <v>12.416268920151397</v>
      </c>
      <c r="PR95" s="53">
        <f t="shared" si="65"/>
        <v>12.760528851426129</v>
      </c>
      <c r="PS95" s="53">
        <f t="shared" si="65"/>
        <v>12.760528851426129</v>
      </c>
      <c r="PT95" s="53">
        <f t="shared" si="65"/>
        <v>12.760528851426129</v>
      </c>
      <c r="PU95" s="53">
        <f t="shared" si="65"/>
        <v>6.9011242631277998</v>
      </c>
      <c r="PV95" s="53">
        <f t="shared" si="65"/>
        <v>6.9011242631277998</v>
      </c>
      <c r="PW95" s="53">
        <f t="shared" si="65"/>
        <v>8.161021676093501</v>
      </c>
      <c r="PX95" s="53">
        <f t="shared" si="65"/>
        <v>6.9802927100088112</v>
      </c>
      <c r="PY95" s="53">
        <f t="shared" si="65"/>
        <v>6.9011242631277998</v>
      </c>
      <c r="PZ95" s="53">
        <f t="shared" si="65"/>
        <v>8.161021676093501</v>
      </c>
      <c r="QA95" s="53">
        <f t="shared" si="65"/>
        <v>12.760528851426129</v>
      </c>
      <c r="QB95" s="53">
        <f t="shared" si="65"/>
        <v>6.9802927100088112</v>
      </c>
      <c r="QC95" s="53">
        <f t="shared" si="65"/>
        <v>9.6804472383295419</v>
      </c>
      <c r="QD95" s="53">
        <f t="shared" si="65"/>
        <v>8.161021676093501</v>
      </c>
      <c r="QE95" s="53">
        <f t="shared" si="65"/>
        <v>12.760528851426129</v>
      </c>
      <c r="QF95" s="53">
        <f t="shared" si="65"/>
        <v>8.161021676093501</v>
      </c>
      <c r="QG95" s="53">
        <f t="shared" si="65"/>
        <v>6.9011242631277998</v>
      </c>
      <c r="QH95" s="53">
        <f t="shared" si="65"/>
        <v>6.9802927100088112</v>
      </c>
      <c r="QI95" s="53">
        <f t="shared" si="65"/>
        <v>6.9011242631277998</v>
      </c>
      <c r="QJ95" s="53">
        <f t="shared" si="65"/>
        <v>8.161021676093501</v>
      </c>
      <c r="QK95" s="53">
        <f t="shared" si="65"/>
        <v>12.760528851426129</v>
      </c>
      <c r="QL95" s="53">
        <f t="shared" si="65"/>
        <v>12.760528851426129</v>
      </c>
      <c r="QM95" s="53">
        <f t="shared" si="65"/>
        <v>7.5706571930511553</v>
      </c>
      <c r="QN95" s="53">
        <f t="shared" si="65"/>
        <v>12.760528851426129</v>
      </c>
      <c r="QO95" s="53">
        <f t="shared" si="65"/>
        <v>7.3866760989694198</v>
      </c>
      <c r="QP95" s="53">
        <f t="shared" si="65"/>
        <v>6.9802927100088112</v>
      </c>
      <c r="QQ95" s="53">
        <f t="shared" si="65"/>
        <v>6.9802927100088112</v>
      </c>
      <c r="QR95" s="53">
        <f t="shared" si="65"/>
        <v>6.9802927100088112</v>
      </c>
      <c r="QS95" s="53">
        <f t="shared" si="63"/>
        <v>7.5706571930511553</v>
      </c>
      <c r="QT95" s="53">
        <f t="shared" si="63"/>
        <v>12.760528851426129</v>
      </c>
      <c r="QU95" s="53">
        <f t="shared" si="63"/>
        <v>6.9802927100088112</v>
      </c>
      <c r="QV95" s="53">
        <f t="shared" si="63"/>
        <v>7.5706571930511553</v>
      </c>
      <c r="QW95" s="53">
        <f t="shared" si="63"/>
        <v>6.9011242631277998</v>
      </c>
      <c r="QX95" s="53">
        <f t="shared" si="63"/>
        <v>10.2433315153437</v>
      </c>
      <c r="QY95" s="53">
        <f t="shared" si="63"/>
        <v>7.5706571930511553</v>
      </c>
      <c r="QZ95" s="53">
        <f t="shared" si="63"/>
        <v>8.161021676093501</v>
      </c>
      <c r="RA95" s="53">
        <f t="shared" si="63"/>
        <v>6.9802927100088112</v>
      </c>
      <c r="RB95" s="53">
        <f t="shared" si="63"/>
        <v>12.760528851426129</v>
      </c>
      <c r="RC95" s="53">
        <f t="shared" si="63"/>
        <v>7.5706571930511553</v>
      </c>
      <c r="RD95" s="53">
        <f t="shared" si="63"/>
        <v>12.760528851426129</v>
      </c>
      <c r="RE95" s="53">
        <f t="shared" si="63"/>
        <v>6.9802927100088112</v>
      </c>
      <c r="RF95" s="53">
        <f t="shared" si="63"/>
        <v>12.760528851426129</v>
      </c>
      <c r="RG95" s="53">
        <f t="shared" si="63"/>
        <v>7.5706571930511553</v>
      </c>
      <c r="RH95" s="53">
        <f t="shared" si="63"/>
        <v>12.760528851426129</v>
      </c>
      <c r="RI95" s="53">
        <f t="shared" si="63"/>
        <v>6.9802927100088112</v>
      </c>
      <c r="RJ95" s="53">
        <f t="shared" si="63"/>
        <v>6.9802927100088112</v>
      </c>
      <c r="RK95" s="53">
        <f t="shared" si="63"/>
        <v>8.161021676093501</v>
      </c>
      <c r="RL95" s="53">
        <f t="shared" si="63"/>
        <v>12.760528851426129</v>
      </c>
      <c r="RM95" s="53">
        <f t="shared" si="63"/>
        <v>7.5706571930511553</v>
      </c>
      <c r="RN95" s="53">
        <f t="shared" si="63"/>
        <v>6.9802927100088112</v>
      </c>
      <c r="RO95" s="53">
        <f t="shared" si="63"/>
        <v>7.9138331832696345</v>
      </c>
      <c r="RP95" s="53">
        <f t="shared" si="63"/>
        <v>12.760528851426129</v>
      </c>
      <c r="RQ95" s="53">
        <f t="shared" si="63"/>
        <v>12.760528851426129</v>
      </c>
      <c r="RR95" s="53">
        <f t="shared" si="63"/>
        <v>12.760528851426129</v>
      </c>
      <c r="RS95" s="53">
        <f t="shared" si="63"/>
        <v>7.5706571930511553</v>
      </c>
      <c r="RT95" s="53">
        <f t="shared" si="63"/>
        <v>6.9802927100088112</v>
      </c>
      <c r="RU95" s="53">
        <f t="shared" si="63"/>
        <v>8.161021676093501</v>
      </c>
      <c r="RV95" s="53">
        <f t="shared" si="63"/>
        <v>6.9802927100088112</v>
      </c>
      <c r="RW95" s="53">
        <f t="shared" si="63"/>
        <v>12.760528851426129</v>
      </c>
      <c r="RX95" s="53">
        <f t="shared" si="63"/>
        <v>6.9802927100088112</v>
      </c>
      <c r="RY95" s="53">
        <f t="shared" si="63"/>
        <v>6.9011242631277998</v>
      </c>
      <c r="RZ95" s="53">
        <f t="shared" si="63"/>
        <v>7.678633506118322</v>
      </c>
      <c r="SA95" s="53">
        <f t="shared" si="63"/>
        <v>12.760528851426129</v>
      </c>
      <c r="SB95" s="53">
        <f t="shared" si="63"/>
        <v>10.572716162170844</v>
      </c>
      <c r="SC95" s="53">
        <f t="shared" si="63"/>
        <v>7.5706571930511553</v>
      </c>
      <c r="SD95" s="53">
        <f t="shared" si="63"/>
        <v>12.760528851426129</v>
      </c>
      <c r="SE95" s="53">
        <f t="shared" si="63"/>
        <v>6.9802927100088112</v>
      </c>
      <c r="SF95" s="53">
        <f t="shared" si="63"/>
        <v>6.9011242631277998</v>
      </c>
      <c r="SG95" s="53">
        <f t="shared" si="63"/>
        <v>12.760528851426129</v>
      </c>
    </row>
    <row r="96" spans="1:501" x14ac:dyDescent="0.35">
      <c r="A96" s="158">
        <v>2045</v>
      </c>
      <c r="B96" s="53">
        <f t="shared" si="8"/>
        <v>13.398555293997434</v>
      </c>
      <c r="C96" s="53">
        <f t="shared" si="66"/>
        <v>7.9809723892954985</v>
      </c>
      <c r="D96" s="53">
        <f t="shared" si="66"/>
        <v>7.7180899770979394</v>
      </c>
      <c r="E96" s="53">
        <f t="shared" si="66"/>
        <v>7.0587229651774486</v>
      </c>
      <c r="F96" s="53">
        <f t="shared" si="66"/>
        <v>7.7180899770979394</v>
      </c>
      <c r="G96" s="53">
        <f t="shared" si="66"/>
        <v>13.398555293997434</v>
      </c>
      <c r="H96" s="53">
        <f t="shared" si="66"/>
        <v>7.0587229651774486</v>
      </c>
      <c r="I96" s="53">
        <f t="shared" si="66"/>
        <v>13.398555293997434</v>
      </c>
      <c r="J96" s="53">
        <f t="shared" si="66"/>
        <v>7.0587229651774486</v>
      </c>
      <c r="K96" s="53">
        <f t="shared" si="66"/>
        <v>13.398555293997434</v>
      </c>
      <c r="L96" s="53">
        <f t="shared" si="66"/>
        <v>6.9786649851854143</v>
      </c>
      <c r="M96" s="53">
        <f t="shared" si="66"/>
        <v>6.9786649851854143</v>
      </c>
      <c r="N96" s="53">
        <f t="shared" si="66"/>
        <v>13.398555293997434</v>
      </c>
      <c r="O96" s="53">
        <f t="shared" si="66"/>
        <v>7.0587229651774486</v>
      </c>
      <c r="P96" s="53">
        <f t="shared" si="66"/>
        <v>7.0587229651774486</v>
      </c>
      <c r="Q96" s="53">
        <f t="shared" si="66"/>
        <v>13.398555293997434</v>
      </c>
      <c r="R96" s="53">
        <f t="shared" si="66"/>
        <v>7.0587229651774486</v>
      </c>
      <c r="S96" s="53">
        <f t="shared" si="66"/>
        <v>13.398555293997434</v>
      </c>
      <c r="T96" s="53">
        <f t="shared" si="66"/>
        <v>13.398555293997434</v>
      </c>
      <c r="U96" s="53">
        <f t="shared" si="66"/>
        <v>8.0318370088171793</v>
      </c>
      <c r="V96" s="53">
        <f t="shared" si="66"/>
        <v>7.0587229651774486</v>
      </c>
      <c r="W96" s="53">
        <f t="shared" si="66"/>
        <v>7.0587229651774486</v>
      </c>
      <c r="X96" s="53">
        <f t="shared" si="66"/>
        <v>7.0587229651774486</v>
      </c>
      <c r="Y96" s="53">
        <f t="shared" si="66"/>
        <v>7.0587229651774486</v>
      </c>
      <c r="Z96" s="53">
        <f t="shared" si="66"/>
        <v>13.398555293997434</v>
      </c>
      <c r="AA96" s="53">
        <f t="shared" si="66"/>
        <v>7.0587229651774486</v>
      </c>
      <c r="AB96" s="53">
        <f t="shared" si="66"/>
        <v>7.0587229651774486</v>
      </c>
      <c r="AC96" s="53">
        <f t="shared" si="66"/>
        <v>7.0587229651774486</v>
      </c>
      <c r="AD96" s="53">
        <f t="shared" si="66"/>
        <v>6.9786649851854143</v>
      </c>
      <c r="AE96" s="53">
        <f t="shared" si="66"/>
        <v>8.3774569890184303</v>
      </c>
      <c r="AF96" s="53">
        <f t="shared" si="66"/>
        <v>7.7180899770979394</v>
      </c>
      <c r="AG96" s="53">
        <f t="shared" si="66"/>
        <v>7.0587229651774486</v>
      </c>
      <c r="AH96" s="53">
        <f t="shared" si="66"/>
        <v>13.398555293997434</v>
      </c>
      <c r="AI96" s="53">
        <f t="shared" si="66"/>
        <v>13.398555293997434</v>
      </c>
      <c r="AJ96" s="53">
        <f t="shared" si="66"/>
        <v>7.0587229651774486</v>
      </c>
      <c r="AK96" s="53">
        <f t="shared" si="66"/>
        <v>6.9786649851854143</v>
      </c>
      <c r="AL96" s="53">
        <f t="shared" si="66"/>
        <v>13.398555293997434</v>
      </c>
      <c r="AM96" s="53">
        <f t="shared" si="66"/>
        <v>6.9786649851854143</v>
      </c>
      <c r="AN96" s="53">
        <f t="shared" si="66"/>
        <v>13.398555293997434</v>
      </c>
      <c r="AO96" s="53">
        <f t="shared" si="66"/>
        <v>6.9786649851854143</v>
      </c>
      <c r="AP96" s="53">
        <f t="shared" si="66"/>
        <v>13.398555293997434</v>
      </c>
      <c r="AQ96" s="53">
        <f t="shared" si="66"/>
        <v>7.0587229651774486</v>
      </c>
      <c r="AR96" s="53">
        <f t="shared" si="66"/>
        <v>6.9786649851854143</v>
      </c>
      <c r="AS96" s="53">
        <f t="shared" si="66"/>
        <v>6.9786649851854143</v>
      </c>
      <c r="AT96" s="53">
        <f t="shared" si="66"/>
        <v>13.398555293997434</v>
      </c>
      <c r="AU96" s="53">
        <f t="shared" si="66"/>
        <v>8.6196201341303027</v>
      </c>
      <c r="AV96" s="53">
        <f t="shared" si="66"/>
        <v>13.398555293997434</v>
      </c>
      <c r="AW96" s="53">
        <f t="shared" si="66"/>
        <v>7.0587229651774486</v>
      </c>
      <c r="AX96" s="53">
        <f t="shared" si="66"/>
        <v>7.0587229651774486</v>
      </c>
      <c r="AY96" s="53">
        <f t="shared" si="66"/>
        <v>7.0587229651774486</v>
      </c>
      <c r="AZ96" s="53">
        <f t="shared" si="66"/>
        <v>6.9786649851854143</v>
      </c>
      <c r="BA96" s="53">
        <f t="shared" si="66"/>
        <v>13.398555293997434</v>
      </c>
      <c r="BB96" s="53">
        <f t="shared" si="66"/>
        <v>10.630784985851461</v>
      </c>
      <c r="BC96" s="53">
        <f t="shared" si="66"/>
        <v>7.0587229651774486</v>
      </c>
      <c r="BD96" s="53">
        <f t="shared" si="66"/>
        <v>7.0587229651774486</v>
      </c>
      <c r="BE96" s="53">
        <f t="shared" si="66"/>
        <v>13.398555293997434</v>
      </c>
      <c r="BF96" s="53">
        <f t="shared" si="66"/>
        <v>9.7046234373576823</v>
      </c>
      <c r="BG96" s="53">
        <f t="shared" si="66"/>
        <v>7.0587229651774486</v>
      </c>
      <c r="BH96" s="53">
        <f t="shared" si="66"/>
        <v>13.398555293997434</v>
      </c>
      <c r="BI96" s="53">
        <f t="shared" si="66"/>
        <v>8.3774569890184303</v>
      </c>
      <c r="BJ96" s="53">
        <f t="shared" si="66"/>
        <v>13.398555293997434</v>
      </c>
      <c r="BK96" s="53">
        <f t="shared" si="66"/>
        <v>6.9786649851854143</v>
      </c>
      <c r="BL96" s="53">
        <f t="shared" si="66"/>
        <v>6.9786649851854143</v>
      </c>
      <c r="BM96" s="53">
        <f t="shared" si="66"/>
        <v>8.3774569890184303</v>
      </c>
      <c r="BN96" s="53">
        <f t="shared" si="66"/>
        <v>13.398555293997434</v>
      </c>
      <c r="BO96" s="53">
        <f t="shared" si="64"/>
        <v>7.0587229651774486</v>
      </c>
      <c r="BP96" s="53">
        <f t="shared" si="64"/>
        <v>7.7180899770979394</v>
      </c>
      <c r="BQ96" s="53">
        <f t="shared" si="64"/>
        <v>7.0587229651774486</v>
      </c>
      <c r="BR96" s="53">
        <f t="shared" si="64"/>
        <v>13.398555293997434</v>
      </c>
      <c r="BS96" s="53">
        <f t="shared" si="64"/>
        <v>13.398555293997434</v>
      </c>
      <c r="BT96" s="53">
        <f t="shared" si="64"/>
        <v>6.9786649851854143</v>
      </c>
      <c r="BU96" s="53">
        <f t="shared" si="64"/>
        <v>8.3774569890184303</v>
      </c>
      <c r="BV96" s="53">
        <f t="shared" si="64"/>
        <v>13.398555293997434</v>
      </c>
      <c r="BW96" s="53">
        <f t="shared" si="64"/>
        <v>7.0587229651774486</v>
      </c>
      <c r="BX96" s="53">
        <f t="shared" si="64"/>
        <v>7.0677646592870111</v>
      </c>
      <c r="BY96" s="53">
        <f t="shared" si="64"/>
        <v>6.9786649851854143</v>
      </c>
      <c r="BZ96" s="53">
        <f t="shared" si="64"/>
        <v>13.398555293997434</v>
      </c>
      <c r="CA96" s="53">
        <f t="shared" si="64"/>
        <v>8.3774569890184303</v>
      </c>
      <c r="CB96" s="53">
        <f t="shared" si="64"/>
        <v>13.398555293997434</v>
      </c>
      <c r="CC96" s="53">
        <f t="shared" si="64"/>
        <v>7.0587229651774486</v>
      </c>
      <c r="CD96" s="53">
        <f t="shared" si="64"/>
        <v>7.0587229651774486</v>
      </c>
      <c r="CE96" s="53">
        <f t="shared" si="64"/>
        <v>7.7180899770979394</v>
      </c>
      <c r="CF96" s="53">
        <f t="shared" si="64"/>
        <v>7.0587229651774486</v>
      </c>
      <c r="CG96" s="53">
        <f t="shared" si="64"/>
        <v>6.9786649851854143</v>
      </c>
      <c r="CH96" s="53">
        <f t="shared" si="64"/>
        <v>13.359918229508114</v>
      </c>
      <c r="CI96" s="53">
        <f t="shared" si="64"/>
        <v>7.0587229651774486</v>
      </c>
      <c r="CJ96" s="53">
        <f t="shared" si="64"/>
        <v>13.398555293997434</v>
      </c>
      <c r="CK96" s="53">
        <f t="shared" si="64"/>
        <v>7.0587229651774486</v>
      </c>
      <c r="CL96" s="53">
        <f t="shared" si="64"/>
        <v>7.0587229651774486</v>
      </c>
      <c r="CM96" s="53">
        <f t="shared" si="64"/>
        <v>7.0587229651774486</v>
      </c>
      <c r="CN96" s="53">
        <f t="shared" si="64"/>
        <v>8.347120418587334</v>
      </c>
      <c r="CO96" s="53">
        <f t="shared" si="64"/>
        <v>7.0587229651774486</v>
      </c>
      <c r="CP96" s="53">
        <f t="shared" si="64"/>
        <v>7.7180899770979394</v>
      </c>
      <c r="CQ96" s="53">
        <f t="shared" si="64"/>
        <v>7.6961245419920195</v>
      </c>
      <c r="CR96" s="53">
        <f t="shared" si="64"/>
        <v>7.0587229651774486</v>
      </c>
      <c r="CS96" s="53">
        <f t="shared" si="64"/>
        <v>7.7180899770979394</v>
      </c>
      <c r="CT96" s="53">
        <f t="shared" si="64"/>
        <v>6.9786649851854143</v>
      </c>
      <c r="CU96" s="53">
        <f t="shared" si="64"/>
        <v>7.0587229651774486</v>
      </c>
      <c r="CV96" s="53">
        <f t="shared" si="64"/>
        <v>7.0587229651774486</v>
      </c>
      <c r="CW96" s="53">
        <f t="shared" si="64"/>
        <v>12.606768310610773</v>
      </c>
      <c r="CX96" s="53">
        <f t="shared" si="64"/>
        <v>6.9786649851854143</v>
      </c>
      <c r="CY96" s="53">
        <f t="shared" si="64"/>
        <v>7.0587229651774486</v>
      </c>
      <c r="CZ96" s="53">
        <f t="shared" si="64"/>
        <v>6.9786649851854143</v>
      </c>
      <c r="DA96" s="53">
        <f t="shared" si="64"/>
        <v>7.0587229651774486</v>
      </c>
      <c r="DB96" s="53">
        <f t="shared" si="64"/>
        <v>7.0587229651774486</v>
      </c>
      <c r="DC96" s="53">
        <f t="shared" si="64"/>
        <v>6.9786649851854143</v>
      </c>
      <c r="DD96" s="53">
        <f t="shared" si="64"/>
        <v>13.398555293997434</v>
      </c>
      <c r="DE96" s="53">
        <f t="shared" si="64"/>
        <v>8.3774569890184303</v>
      </c>
      <c r="DF96" s="53">
        <f t="shared" si="64"/>
        <v>8.6436466272064685</v>
      </c>
      <c r="DG96" s="53">
        <f t="shared" si="64"/>
        <v>13.398555293997434</v>
      </c>
      <c r="DH96" s="53">
        <f t="shared" si="64"/>
        <v>9.3798031138214188</v>
      </c>
      <c r="DI96" s="53">
        <f t="shared" si="64"/>
        <v>7.0587229651774486</v>
      </c>
      <c r="DJ96" s="53">
        <f t="shared" si="64"/>
        <v>8.3774569890184303</v>
      </c>
      <c r="DK96" s="53">
        <f t="shared" si="64"/>
        <v>6.9786649851854143</v>
      </c>
      <c r="DL96" s="53">
        <f t="shared" si="64"/>
        <v>13.398555293997434</v>
      </c>
      <c r="DM96" s="53">
        <f t="shared" si="64"/>
        <v>7.0587229651774486</v>
      </c>
      <c r="DN96" s="53">
        <f t="shared" si="64"/>
        <v>7.0587229651774486</v>
      </c>
      <c r="DO96" s="53">
        <f t="shared" si="64"/>
        <v>9.2198440763495721</v>
      </c>
      <c r="DP96" s="53">
        <f t="shared" si="64"/>
        <v>9.7237332834362817</v>
      </c>
      <c r="DQ96" s="53">
        <f t="shared" si="64"/>
        <v>13.398555293997434</v>
      </c>
      <c r="DR96" s="53">
        <f t="shared" si="64"/>
        <v>13.398555293997434</v>
      </c>
      <c r="DS96" s="53">
        <f t="shared" si="64"/>
        <v>13.398555293997434</v>
      </c>
      <c r="DT96" s="53">
        <f t="shared" si="64"/>
        <v>7.0587229651774486</v>
      </c>
      <c r="DU96" s="53">
        <f t="shared" si="64"/>
        <v>7.0587229651774486</v>
      </c>
      <c r="DV96" s="53">
        <f t="shared" si="64"/>
        <v>7.7180899770979394</v>
      </c>
      <c r="DW96" s="53">
        <f t="shared" si="64"/>
        <v>8.0315802027005532</v>
      </c>
      <c r="DX96" s="53">
        <f t="shared" si="64"/>
        <v>13.398555293997434</v>
      </c>
      <c r="DY96" s="53">
        <f t="shared" si="64"/>
        <v>7.0587229651774486</v>
      </c>
      <c r="DZ96" s="53">
        <f t="shared" si="61"/>
        <v>7.7180899770979394</v>
      </c>
      <c r="EA96" s="53">
        <f t="shared" si="61"/>
        <v>13.398555293997434</v>
      </c>
      <c r="EB96" s="53">
        <f t="shared" si="61"/>
        <v>13.398555293997434</v>
      </c>
      <c r="EC96" s="53">
        <f t="shared" si="61"/>
        <v>13.398555293997434</v>
      </c>
      <c r="ED96" s="53">
        <f t="shared" si="61"/>
        <v>7.0587229651774486</v>
      </c>
      <c r="EE96" s="53">
        <f t="shared" si="61"/>
        <v>7.0587229651774486</v>
      </c>
      <c r="EF96" s="53">
        <f t="shared" si="61"/>
        <v>6.9786649851854143</v>
      </c>
      <c r="EG96" s="53">
        <f t="shared" si="61"/>
        <v>12.667383519384725</v>
      </c>
      <c r="EH96" s="53">
        <f t="shared" si="61"/>
        <v>6.9786649851854143</v>
      </c>
      <c r="EI96" s="53">
        <f t="shared" si="61"/>
        <v>8.3774569890184303</v>
      </c>
      <c r="EJ96" s="53">
        <f t="shared" si="61"/>
        <v>7.0587229651774486</v>
      </c>
      <c r="EK96" s="53">
        <f t="shared" si="61"/>
        <v>7.0587229651774486</v>
      </c>
      <c r="EL96" s="53">
        <f t="shared" si="61"/>
        <v>8.3774569890184303</v>
      </c>
      <c r="EM96" s="53">
        <f t="shared" si="61"/>
        <v>13.398555293997434</v>
      </c>
      <c r="EN96" s="53">
        <f t="shared" si="61"/>
        <v>6.9786649851854143</v>
      </c>
      <c r="EO96" s="53">
        <f t="shared" si="61"/>
        <v>8.3774569890184303</v>
      </c>
      <c r="EP96" s="53">
        <f t="shared" si="61"/>
        <v>6.9786649851854143</v>
      </c>
      <c r="EQ96" s="53">
        <f t="shared" si="61"/>
        <v>8.3774569890184303</v>
      </c>
      <c r="ER96" s="53">
        <f t="shared" si="61"/>
        <v>7.7180899770979394</v>
      </c>
      <c r="ES96" s="53">
        <f t="shared" si="61"/>
        <v>6.9786649851854143</v>
      </c>
      <c r="ET96" s="53">
        <f t="shared" si="61"/>
        <v>6.9786649851854143</v>
      </c>
      <c r="EU96" s="53">
        <f t="shared" si="61"/>
        <v>7.0587229651774486</v>
      </c>
      <c r="EV96" s="53">
        <f t="shared" si="61"/>
        <v>13.398555293997434</v>
      </c>
      <c r="EW96" s="53">
        <f t="shared" si="61"/>
        <v>7.0587229651774486</v>
      </c>
      <c r="EX96" s="53">
        <f t="shared" si="61"/>
        <v>7.0587229651774486</v>
      </c>
      <c r="EY96" s="53">
        <f t="shared" si="61"/>
        <v>7.0587229651774486</v>
      </c>
      <c r="EZ96" s="53">
        <f t="shared" si="61"/>
        <v>7.7180899770979394</v>
      </c>
      <c r="FA96" s="53">
        <f t="shared" si="61"/>
        <v>6.9786649851854143</v>
      </c>
      <c r="FB96" s="53">
        <f t="shared" si="61"/>
        <v>7.0587229651774486</v>
      </c>
      <c r="FC96" s="53">
        <f t="shared" si="61"/>
        <v>13.398555293997434</v>
      </c>
      <c r="FD96" s="53">
        <f t="shared" si="61"/>
        <v>7.0587229651774486</v>
      </c>
      <c r="FE96" s="53">
        <f t="shared" si="61"/>
        <v>13.398555293997434</v>
      </c>
      <c r="FF96" s="53">
        <f t="shared" si="61"/>
        <v>13.398555293997434</v>
      </c>
      <c r="FG96" s="53">
        <f t="shared" si="61"/>
        <v>6.9786649851854143</v>
      </c>
      <c r="FH96" s="53">
        <f t="shared" si="61"/>
        <v>6.9988222906693478</v>
      </c>
      <c r="FI96" s="53">
        <f t="shared" si="61"/>
        <v>6.9786649851854143</v>
      </c>
      <c r="FJ96" s="53">
        <f t="shared" si="61"/>
        <v>7.0587229651774486</v>
      </c>
      <c r="FK96" s="53">
        <f t="shared" si="61"/>
        <v>7.0587229651774486</v>
      </c>
      <c r="FL96" s="53">
        <f t="shared" si="61"/>
        <v>13.398555293997434</v>
      </c>
      <c r="FM96" s="53">
        <f t="shared" si="61"/>
        <v>6.9786649851854143</v>
      </c>
      <c r="FN96" s="53">
        <f t="shared" si="61"/>
        <v>13.398555293997434</v>
      </c>
      <c r="FO96" s="53">
        <f t="shared" si="61"/>
        <v>13.398555293997434</v>
      </c>
      <c r="FP96" s="53">
        <f t="shared" si="61"/>
        <v>6.9786649851854143</v>
      </c>
      <c r="FQ96" s="53">
        <f t="shared" si="61"/>
        <v>7.0587229651774486</v>
      </c>
      <c r="FR96" s="53">
        <f t="shared" si="61"/>
        <v>7.0587229651774486</v>
      </c>
      <c r="FS96" s="53">
        <f t="shared" si="61"/>
        <v>13.398555293997434</v>
      </c>
      <c r="FT96" s="53">
        <f t="shared" si="61"/>
        <v>13.398555293997434</v>
      </c>
      <c r="FU96" s="53">
        <f t="shared" si="61"/>
        <v>13.398555293997434</v>
      </c>
      <c r="FV96" s="53">
        <f t="shared" si="61"/>
        <v>6.9786649851854143</v>
      </c>
      <c r="FW96" s="53">
        <f t="shared" si="61"/>
        <v>6.9786649851854143</v>
      </c>
      <c r="FX96" s="53">
        <f t="shared" si="61"/>
        <v>12.269848457545303</v>
      </c>
      <c r="FY96" s="53">
        <f t="shared" si="61"/>
        <v>9.1924116391068598</v>
      </c>
      <c r="FZ96" s="53">
        <f t="shared" si="61"/>
        <v>11.014704882326985</v>
      </c>
      <c r="GA96" s="53">
        <f t="shared" si="61"/>
        <v>6.9786649851854143</v>
      </c>
      <c r="GB96" s="53">
        <f t="shared" si="61"/>
        <v>13.398555293997434</v>
      </c>
      <c r="GC96" s="53">
        <f t="shared" si="61"/>
        <v>13.398555293997434</v>
      </c>
      <c r="GD96" s="53">
        <f t="shared" si="61"/>
        <v>7.0587229651774486</v>
      </c>
      <c r="GE96" s="53">
        <f t="shared" si="61"/>
        <v>7.0587229651774486</v>
      </c>
      <c r="GF96" s="53">
        <f t="shared" si="61"/>
        <v>13.398555293997434</v>
      </c>
      <c r="GG96" s="53">
        <f t="shared" si="61"/>
        <v>8.3774569890184303</v>
      </c>
      <c r="GH96" s="53">
        <f t="shared" si="61"/>
        <v>12.91226500598248</v>
      </c>
      <c r="GI96" s="53">
        <f t="shared" si="61"/>
        <v>7.0587229651774486</v>
      </c>
      <c r="GJ96" s="53">
        <f t="shared" si="61"/>
        <v>12.173063179829171</v>
      </c>
      <c r="GK96" s="53">
        <f t="shared" ref="GK96:IV99" si="68">IF(GK$68=1,GK26,GK59)</f>
        <v>6.9786649851854143</v>
      </c>
      <c r="GL96" s="53">
        <f t="shared" si="68"/>
        <v>12.863093005854751</v>
      </c>
      <c r="GM96" s="53">
        <f t="shared" si="68"/>
        <v>6.9786649851854143</v>
      </c>
      <c r="GN96" s="53">
        <f t="shared" si="68"/>
        <v>7.0587229651774486</v>
      </c>
      <c r="GO96" s="53">
        <f t="shared" si="68"/>
        <v>13.398555293997434</v>
      </c>
      <c r="GP96" s="53">
        <f t="shared" si="68"/>
        <v>13.398555293997434</v>
      </c>
      <c r="GQ96" s="53">
        <f t="shared" si="68"/>
        <v>6.9786649851854143</v>
      </c>
      <c r="GR96" s="53">
        <f t="shared" si="68"/>
        <v>7.0587229651774486</v>
      </c>
      <c r="GS96" s="53">
        <f t="shared" si="68"/>
        <v>7.0587229651774486</v>
      </c>
      <c r="GT96" s="53">
        <f t="shared" si="68"/>
        <v>7.0587229651774486</v>
      </c>
      <c r="GU96" s="53">
        <f t="shared" si="68"/>
        <v>7.4215873227831617</v>
      </c>
      <c r="GV96" s="53">
        <f t="shared" si="68"/>
        <v>7.0587229651774486</v>
      </c>
      <c r="GW96" s="53">
        <f t="shared" si="68"/>
        <v>7.7180899770979394</v>
      </c>
      <c r="GX96" s="53">
        <f t="shared" si="68"/>
        <v>6.9786649851854143</v>
      </c>
      <c r="GY96" s="53">
        <f t="shared" si="68"/>
        <v>7.0587229651774486</v>
      </c>
      <c r="GZ96" s="53">
        <f t="shared" si="68"/>
        <v>7.0587229651774486</v>
      </c>
      <c r="HA96" s="53">
        <f t="shared" si="68"/>
        <v>7.0587229651774486</v>
      </c>
      <c r="HB96" s="53">
        <f t="shared" si="68"/>
        <v>8.3774569890184303</v>
      </c>
      <c r="HC96" s="53">
        <f t="shared" si="68"/>
        <v>7.0587229651774486</v>
      </c>
      <c r="HD96" s="53">
        <f t="shared" si="68"/>
        <v>7.0587229651774486</v>
      </c>
      <c r="HE96" s="53">
        <f t="shared" si="68"/>
        <v>6.9786649851854143</v>
      </c>
      <c r="HF96" s="53">
        <f t="shared" si="68"/>
        <v>8.3774569890184303</v>
      </c>
      <c r="HG96" s="53">
        <f t="shared" si="68"/>
        <v>13.398555293997434</v>
      </c>
      <c r="HH96" s="53">
        <f t="shared" si="68"/>
        <v>13.398555293997434</v>
      </c>
      <c r="HI96" s="53">
        <f t="shared" si="68"/>
        <v>13.398555293997434</v>
      </c>
      <c r="HJ96" s="53">
        <f t="shared" si="68"/>
        <v>6.9786649851854143</v>
      </c>
      <c r="HK96" s="53">
        <f t="shared" si="68"/>
        <v>7.7180899770979394</v>
      </c>
      <c r="HL96" s="53">
        <f t="shared" si="68"/>
        <v>13.398555293997434</v>
      </c>
      <c r="HM96" s="53">
        <f t="shared" si="68"/>
        <v>7.0587229651774486</v>
      </c>
      <c r="HN96" s="53">
        <f t="shared" si="68"/>
        <v>6.9786649851854143</v>
      </c>
      <c r="HO96" s="53">
        <f t="shared" si="68"/>
        <v>13.398555293997434</v>
      </c>
      <c r="HP96" s="53">
        <f t="shared" si="68"/>
        <v>7.0587229651774486</v>
      </c>
      <c r="HQ96" s="53">
        <f t="shared" si="68"/>
        <v>7.0587229651774486</v>
      </c>
      <c r="HR96" s="53">
        <f t="shared" si="68"/>
        <v>8.3774569890184303</v>
      </c>
      <c r="HS96" s="53">
        <f t="shared" si="68"/>
        <v>7.0587229651774486</v>
      </c>
      <c r="HT96" s="53">
        <f t="shared" si="68"/>
        <v>7.7180899770979394</v>
      </c>
      <c r="HU96" s="53">
        <f t="shared" si="68"/>
        <v>7.0587229651774486</v>
      </c>
      <c r="HV96" s="53">
        <f t="shared" si="68"/>
        <v>7.0587229651774486</v>
      </c>
      <c r="HW96" s="53">
        <f t="shared" si="68"/>
        <v>7.0587229651774486</v>
      </c>
      <c r="HX96" s="53">
        <f t="shared" si="68"/>
        <v>13.398555293997434</v>
      </c>
      <c r="HY96" s="53">
        <f t="shared" si="68"/>
        <v>8.1493915913014146</v>
      </c>
      <c r="HZ96" s="53">
        <f t="shared" si="68"/>
        <v>13.398555293997434</v>
      </c>
      <c r="IA96" s="53">
        <f t="shared" si="68"/>
        <v>13.398555293997434</v>
      </c>
      <c r="IB96" s="53">
        <f t="shared" si="68"/>
        <v>7.7180899770979394</v>
      </c>
      <c r="IC96" s="53">
        <f t="shared" si="68"/>
        <v>7.0587229651774486</v>
      </c>
      <c r="ID96" s="53">
        <f t="shared" si="68"/>
        <v>7.0587229651774486</v>
      </c>
      <c r="IE96" s="53">
        <f t="shared" si="68"/>
        <v>7.0587229651774486</v>
      </c>
      <c r="IF96" s="53">
        <f t="shared" si="68"/>
        <v>8.3774569890184303</v>
      </c>
      <c r="IG96" s="53">
        <f t="shared" si="68"/>
        <v>8.0819732284969739</v>
      </c>
      <c r="IH96" s="53">
        <f t="shared" si="68"/>
        <v>13.398555293997434</v>
      </c>
      <c r="II96" s="53">
        <f t="shared" si="68"/>
        <v>6.9786649851854143</v>
      </c>
      <c r="IJ96" s="53">
        <f t="shared" si="68"/>
        <v>6.9786649851854143</v>
      </c>
      <c r="IK96" s="53">
        <f t="shared" si="68"/>
        <v>7.0587229651774486</v>
      </c>
      <c r="IL96" s="53">
        <f t="shared" si="68"/>
        <v>7.0587229651774486</v>
      </c>
      <c r="IM96" s="53">
        <f t="shared" si="68"/>
        <v>7.0587229651774486</v>
      </c>
      <c r="IN96" s="53">
        <f t="shared" si="68"/>
        <v>13.398555293997434</v>
      </c>
      <c r="IO96" s="53">
        <f t="shared" si="68"/>
        <v>13.398555293997434</v>
      </c>
      <c r="IP96" s="53">
        <f t="shared" si="68"/>
        <v>8.3774569890184303</v>
      </c>
      <c r="IQ96" s="53">
        <f t="shared" si="68"/>
        <v>8.3774569890184303</v>
      </c>
      <c r="IR96" s="53">
        <f t="shared" si="68"/>
        <v>7.0587229651774486</v>
      </c>
      <c r="IS96" s="53">
        <f t="shared" si="68"/>
        <v>13.398555293997434</v>
      </c>
      <c r="IT96" s="53">
        <f t="shared" si="68"/>
        <v>8.3774569890184303</v>
      </c>
      <c r="IU96" s="53">
        <f t="shared" si="68"/>
        <v>7.7180899770979394</v>
      </c>
      <c r="IV96" s="53">
        <f t="shared" si="68"/>
        <v>13.398555293997434</v>
      </c>
      <c r="IW96" s="53">
        <f t="shared" si="67"/>
        <v>13.398555293997434</v>
      </c>
      <c r="IX96" s="53">
        <f t="shared" si="67"/>
        <v>13.398555293997434</v>
      </c>
      <c r="IY96" s="53">
        <f t="shared" si="67"/>
        <v>7.0587229651774486</v>
      </c>
      <c r="IZ96" s="53">
        <f t="shared" si="67"/>
        <v>6.9786649851854143</v>
      </c>
      <c r="JA96" s="53">
        <f t="shared" si="67"/>
        <v>13.398555293997434</v>
      </c>
      <c r="JB96" s="53">
        <f t="shared" si="67"/>
        <v>9.0504584331109363</v>
      </c>
      <c r="JC96" s="53">
        <f t="shared" si="67"/>
        <v>7.0587229651774486</v>
      </c>
      <c r="JD96" s="53">
        <f t="shared" si="67"/>
        <v>13.398555293997434</v>
      </c>
      <c r="JE96" s="53">
        <f t="shared" si="67"/>
        <v>13.398555293997434</v>
      </c>
      <c r="JF96" s="53">
        <f t="shared" si="67"/>
        <v>7.7180899770979394</v>
      </c>
      <c r="JG96" s="53">
        <f t="shared" si="67"/>
        <v>6.9786649851854143</v>
      </c>
      <c r="JH96" s="53">
        <f t="shared" si="67"/>
        <v>10.916496348727827</v>
      </c>
      <c r="JI96" s="53">
        <f t="shared" si="67"/>
        <v>13.398555293997434</v>
      </c>
      <c r="JJ96" s="53">
        <f t="shared" si="67"/>
        <v>7.0587229651774486</v>
      </c>
      <c r="JK96" s="53">
        <f t="shared" si="67"/>
        <v>7.7180899770979394</v>
      </c>
      <c r="JL96" s="53">
        <f t="shared" si="67"/>
        <v>7.0587229651774486</v>
      </c>
      <c r="JM96" s="53">
        <f t="shared" si="67"/>
        <v>7.0587229651774486</v>
      </c>
      <c r="JN96" s="53">
        <f t="shared" si="67"/>
        <v>8.496472802613301</v>
      </c>
      <c r="JO96" s="53">
        <f t="shared" si="67"/>
        <v>9.5149638488682911</v>
      </c>
      <c r="JP96" s="53">
        <f t="shared" si="67"/>
        <v>7.0587229651774486</v>
      </c>
      <c r="JQ96" s="53">
        <f t="shared" si="67"/>
        <v>7.0587229651774486</v>
      </c>
      <c r="JR96" s="53">
        <f t="shared" si="67"/>
        <v>13.398555293997434</v>
      </c>
      <c r="JS96" s="53">
        <f t="shared" si="67"/>
        <v>7.0587229651774486</v>
      </c>
      <c r="JT96" s="53">
        <f t="shared" si="67"/>
        <v>8.3774569890184303</v>
      </c>
      <c r="JU96" s="53">
        <f t="shared" si="67"/>
        <v>7.0587229651774486</v>
      </c>
      <c r="JV96" s="53">
        <f t="shared" si="67"/>
        <v>6.9786649851854143</v>
      </c>
      <c r="JW96" s="53">
        <f t="shared" si="67"/>
        <v>8.3774569890184303</v>
      </c>
      <c r="JX96" s="53">
        <f t="shared" si="67"/>
        <v>7.0587229651774486</v>
      </c>
      <c r="JY96" s="53">
        <f t="shared" si="67"/>
        <v>7.0587229651774486</v>
      </c>
      <c r="JZ96" s="53">
        <f t="shared" si="67"/>
        <v>6.9786649851854143</v>
      </c>
      <c r="KA96" s="53">
        <f t="shared" si="67"/>
        <v>6.9786649851854143</v>
      </c>
      <c r="KB96" s="53">
        <f t="shared" si="67"/>
        <v>7.0587229651774486</v>
      </c>
      <c r="KC96" s="53">
        <f t="shared" si="67"/>
        <v>10.42671169579544</v>
      </c>
      <c r="KD96" s="53">
        <f t="shared" si="67"/>
        <v>13.398555293997434</v>
      </c>
      <c r="KE96" s="53">
        <f t="shared" si="67"/>
        <v>6.9786649851854143</v>
      </c>
      <c r="KF96" s="53">
        <f t="shared" si="67"/>
        <v>7.7180899770979394</v>
      </c>
      <c r="KG96" s="53">
        <f t="shared" si="67"/>
        <v>13.398555293997434</v>
      </c>
      <c r="KH96" s="53">
        <f t="shared" si="67"/>
        <v>7.7180899770979394</v>
      </c>
      <c r="KI96" s="53">
        <f t="shared" si="67"/>
        <v>13.398555293997434</v>
      </c>
      <c r="KJ96" s="53">
        <f t="shared" si="67"/>
        <v>7.0587229651774486</v>
      </c>
      <c r="KK96" s="53">
        <f t="shared" si="67"/>
        <v>13.398555293997434</v>
      </c>
      <c r="KL96" s="53">
        <f t="shared" si="67"/>
        <v>7.0587229651774486</v>
      </c>
      <c r="KM96" s="53">
        <f t="shared" si="67"/>
        <v>7.0587229651774486</v>
      </c>
      <c r="KN96" s="53">
        <f t="shared" si="67"/>
        <v>7.0587229651774486</v>
      </c>
      <c r="KO96" s="53">
        <f t="shared" si="67"/>
        <v>7.6190817728840807</v>
      </c>
      <c r="KP96" s="53">
        <f t="shared" si="67"/>
        <v>7.0587229651774486</v>
      </c>
      <c r="KQ96" s="53">
        <f t="shared" si="67"/>
        <v>13.398555293997434</v>
      </c>
      <c r="KR96" s="53">
        <f t="shared" si="67"/>
        <v>7.0587229651774486</v>
      </c>
      <c r="KS96" s="53">
        <f t="shared" si="67"/>
        <v>13.398555293997434</v>
      </c>
      <c r="KT96" s="53">
        <f t="shared" si="67"/>
        <v>13.398555293997434</v>
      </c>
      <c r="KU96" s="53">
        <f t="shared" si="67"/>
        <v>8.3774569890184303</v>
      </c>
      <c r="KV96" s="53">
        <f t="shared" si="67"/>
        <v>7.0587229651774486</v>
      </c>
      <c r="KW96" s="53">
        <f t="shared" si="67"/>
        <v>6.9786649851854143</v>
      </c>
      <c r="KX96" s="53">
        <f t="shared" si="67"/>
        <v>6.9786649851854143</v>
      </c>
      <c r="KY96" s="53">
        <f t="shared" si="67"/>
        <v>13.398555293997434</v>
      </c>
      <c r="KZ96" s="53">
        <f t="shared" si="67"/>
        <v>13.398555293997434</v>
      </c>
      <c r="LA96" s="53">
        <f t="shared" si="67"/>
        <v>13.398555293997434</v>
      </c>
      <c r="LB96" s="53">
        <f t="shared" si="67"/>
        <v>7.0587229651774486</v>
      </c>
      <c r="LC96" s="53">
        <f t="shared" si="67"/>
        <v>11.010741554649245</v>
      </c>
      <c r="LD96" s="53">
        <f t="shared" si="67"/>
        <v>7.0587229651774486</v>
      </c>
      <c r="LE96" s="53">
        <f t="shared" si="67"/>
        <v>7.0587229651774486</v>
      </c>
      <c r="LF96" s="53">
        <f t="shared" si="67"/>
        <v>13.398555293997434</v>
      </c>
      <c r="LG96" s="53">
        <f t="shared" si="67"/>
        <v>13.398555293997434</v>
      </c>
      <c r="LH96" s="53">
        <f t="shared" si="67"/>
        <v>13.398555293997434</v>
      </c>
      <c r="LI96" s="53">
        <f t="shared" si="62"/>
        <v>11.972833061684371</v>
      </c>
      <c r="LJ96" s="53">
        <f t="shared" si="62"/>
        <v>8.3774569890184303</v>
      </c>
      <c r="LK96" s="53">
        <f t="shared" si="62"/>
        <v>7.7180899770979394</v>
      </c>
      <c r="LL96" s="53">
        <f t="shared" si="62"/>
        <v>13.398555293997434</v>
      </c>
      <c r="LM96" s="53">
        <f t="shared" si="62"/>
        <v>6.9786649851854143</v>
      </c>
      <c r="LN96" s="53">
        <f t="shared" si="60"/>
        <v>6.9786649851854143</v>
      </c>
      <c r="LO96" s="53">
        <f t="shared" si="60"/>
        <v>6.9786649851854143</v>
      </c>
      <c r="LP96" s="53">
        <f t="shared" ref="LP96:OA102" si="69">IF(LP$68=1,LP26,LP59)</f>
        <v>7.8077074036827048</v>
      </c>
      <c r="LQ96" s="53">
        <f t="shared" si="69"/>
        <v>13.398555293997434</v>
      </c>
      <c r="LR96" s="53">
        <f t="shared" si="69"/>
        <v>7.0587229651774486</v>
      </c>
      <c r="LS96" s="53">
        <f t="shared" si="69"/>
        <v>13.083116390416338</v>
      </c>
      <c r="LT96" s="53">
        <f t="shared" si="69"/>
        <v>13.398555293997434</v>
      </c>
      <c r="LU96" s="53">
        <f t="shared" si="69"/>
        <v>7.0587229651774486</v>
      </c>
      <c r="LV96" s="53">
        <f t="shared" si="69"/>
        <v>8.3774569890184303</v>
      </c>
      <c r="LW96" s="53">
        <f t="shared" si="69"/>
        <v>6.9786649851854143</v>
      </c>
      <c r="LX96" s="53">
        <f t="shared" si="69"/>
        <v>7.0587229651774486</v>
      </c>
      <c r="LY96" s="53">
        <f t="shared" si="69"/>
        <v>8.3774569890184303</v>
      </c>
      <c r="LZ96" s="53">
        <f t="shared" si="69"/>
        <v>13.398555293997434</v>
      </c>
      <c r="MA96" s="53">
        <f t="shared" si="69"/>
        <v>7.0587229651774486</v>
      </c>
      <c r="MB96" s="53">
        <f t="shared" si="69"/>
        <v>7.0587229651774486</v>
      </c>
      <c r="MC96" s="53">
        <f t="shared" si="69"/>
        <v>6.9786649851854143</v>
      </c>
      <c r="MD96" s="53">
        <f t="shared" si="69"/>
        <v>8.3774569890184303</v>
      </c>
      <c r="ME96" s="53">
        <f t="shared" si="69"/>
        <v>13.398555293997434</v>
      </c>
      <c r="MF96" s="53">
        <f t="shared" si="69"/>
        <v>7.0587229651774486</v>
      </c>
      <c r="MG96" s="53">
        <f t="shared" si="69"/>
        <v>13.398555293997434</v>
      </c>
      <c r="MH96" s="53">
        <f t="shared" si="69"/>
        <v>8.3774569890184303</v>
      </c>
      <c r="MI96" s="53">
        <f t="shared" si="69"/>
        <v>13.398555293997434</v>
      </c>
      <c r="MJ96" s="53">
        <f t="shared" si="69"/>
        <v>6.9786649851854143</v>
      </c>
      <c r="MK96" s="53">
        <f t="shared" si="69"/>
        <v>6.9786649851854143</v>
      </c>
      <c r="ML96" s="53">
        <f t="shared" si="69"/>
        <v>7.0587229651774486</v>
      </c>
      <c r="MM96" s="53">
        <f t="shared" si="69"/>
        <v>13.398555293997434</v>
      </c>
      <c r="MN96" s="53">
        <f t="shared" si="69"/>
        <v>7.7180899770979394</v>
      </c>
      <c r="MO96" s="53">
        <f t="shared" si="69"/>
        <v>7.0587229651774486</v>
      </c>
      <c r="MP96" s="53">
        <f t="shared" si="69"/>
        <v>13.398555293997434</v>
      </c>
      <c r="MQ96" s="53">
        <f t="shared" si="69"/>
        <v>13.398555293997434</v>
      </c>
      <c r="MR96" s="53">
        <f t="shared" si="69"/>
        <v>13.398555293997434</v>
      </c>
      <c r="MS96" s="53">
        <f t="shared" si="69"/>
        <v>7.0587229651774486</v>
      </c>
      <c r="MT96" s="53">
        <f t="shared" si="69"/>
        <v>13.398555293997434</v>
      </c>
      <c r="MU96" s="53">
        <f t="shared" si="69"/>
        <v>13.398555293997434</v>
      </c>
      <c r="MV96" s="53">
        <f t="shared" si="69"/>
        <v>7.7180899770979394</v>
      </c>
      <c r="MW96" s="53">
        <f t="shared" si="69"/>
        <v>8.3774569890184303</v>
      </c>
      <c r="MX96" s="53">
        <f t="shared" si="69"/>
        <v>7.0587229651774486</v>
      </c>
      <c r="MY96" s="53">
        <f t="shared" si="69"/>
        <v>9.6148546044469558</v>
      </c>
      <c r="MZ96" s="53">
        <f t="shared" si="69"/>
        <v>8.3774569890184303</v>
      </c>
      <c r="NA96" s="53">
        <f t="shared" si="69"/>
        <v>6.9786649851854143</v>
      </c>
      <c r="NB96" s="53">
        <f t="shared" si="69"/>
        <v>7.0587229651774486</v>
      </c>
      <c r="NC96" s="53">
        <f t="shared" si="69"/>
        <v>13.398555293997434</v>
      </c>
      <c r="ND96" s="53">
        <f t="shared" si="69"/>
        <v>6.9786649851854143</v>
      </c>
      <c r="NE96" s="53">
        <f t="shared" si="69"/>
        <v>10.940612459225942</v>
      </c>
      <c r="NF96" s="53">
        <f t="shared" si="69"/>
        <v>7.0587229651774486</v>
      </c>
      <c r="NG96" s="53">
        <f t="shared" si="69"/>
        <v>7.0587229651774486</v>
      </c>
      <c r="NH96" s="53">
        <f t="shared" si="69"/>
        <v>7.0587229651774486</v>
      </c>
      <c r="NI96" s="53">
        <f t="shared" si="69"/>
        <v>6.9786649851854143</v>
      </c>
      <c r="NJ96" s="53">
        <f t="shared" si="69"/>
        <v>13.398555293997434</v>
      </c>
      <c r="NK96" s="53">
        <f t="shared" si="69"/>
        <v>6.9786649851854143</v>
      </c>
      <c r="NL96" s="53">
        <f t="shared" si="69"/>
        <v>13.398555293997434</v>
      </c>
      <c r="NM96" s="53">
        <f t="shared" si="69"/>
        <v>7.0587229651774486</v>
      </c>
      <c r="NN96" s="53">
        <f t="shared" si="69"/>
        <v>7.0587229651774486</v>
      </c>
      <c r="NO96" s="53">
        <f t="shared" si="69"/>
        <v>7.0587229651774486</v>
      </c>
      <c r="NP96" s="53">
        <f t="shared" si="69"/>
        <v>13.398555293997434</v>
      </c>
      <c r="NQ96" s="53">
        <f t="shared" si="69"/>
        <v>7.7180899770979394</v>
      </c>
      <c r="NR96" s="53">
        <f t="shared" si="69"/>
        <v>7.7180899770979394</v>
      </c>
      <c r="NS96" s="53">
        <f t="shared" si="69"/>
        <v>7.0587229651774486</v>
      </c>
      <c r="NT96" s="53">
        <f t="shared" si="69"/>
        <v>7.0587229651774486</v>
      </c>
      <c r="NU96" s="53">
        <f t="shared" si="69"/>
        <v>7.0587229651774486</v>
      </c>
      <c r="NV96" s="53">
        <f t="shared" si="69"/>
        <v>8.3774569890184303</v>
      </c>
      <c r="NW96" s="53">
        <f t="shared" si="69"/>
        <v>13.398555293997434</v>
      </c>
      <c r="NX96" s="53">
        <f t="shared" si="69"/>
        <v>7.0587229651774486</v>
      </c>
      <c r="NY96" s="53">
        <f t="shared" si="69"/>
        <v>6.9786649851854143</v>
      </c>
      <c r="NZ96" s="53">
        <f t="shared" si="69"/>
        <v>7.7180899770979394</v>
      </c>
      <c r="OA96" s="53">
        <f t="shared" si="69"/>
        <v>6.9786649851854143</v>
      </c>
      <c r="OB96" s="53">
        <f t="shared" si="46"/>
        <v>11.67106348283148</v>
      </c>
      <c r="OC96" s="53">
        <f t="shared" si="46"/>
        <v>7.0587229651774486</v>
      </c>
      <c r="OD96" s="53">
        <f t="shared" si="46"/>
        <v>13.398555293997434</v>
      </c>
      <c r="OE96" s="53">
        <f t="shared" si="46"/>
        <v>13.398555293997434</v>
      </c>
      <c r="OF96" s="53">
        <f t="shared" si="46"/>
        <v>13.398555293997434</v>
      </c>
      <c r="OG96" s="53">
        <f t="shared" si="65"/>
        <v>7.0587229651774486</v>
      </c>
      <c r="OH96" s="53">
        <f t="shared" si="65"/>
        <v>13.398555293997434</v>
      </c>
      <c r="OI96" s="53">
        <f t="shared" si="65"/>
        <v>7.0587229651774486</v>
      </c>
      <c r="OJ96" s="53">
        <f t="shared" si="65"/>
        <v>7.7180899770979394</v>
      </c>
      <c r="OK96" s="53">
        <f t="shared" si="65"/>
        <v>13.398555293997434</v>
      </c>
      <c r="OL96" s="53">
        <f t="shared" si="65"/>
        <v>7.0587229651774486</v>
      </c>
      <c r="OM96" s="53">
        <f t="shared" si="65"/>
        <v>13.398555293997434</v>
      </c>
      <c r="ON96" s="53">
        <f t="shared" si="65"/>
        <v>13.398555293997434</v>
      </c>
      <c r="OO96" s="53">
        <f t="shared" si="65"/>
        <v>10.898287755689394</v>
      </c>
      <c r="OP96" s="53">
        <f t="shared" si="65"/>
        <v>6.9786649851854143</v>
      </c>
      <c r="OQ96" s="53">
        <f t="shared" si="65"/>
        <v>7.0587229651774486</v>
      </c>
      <c r="OR96" s="53">
        <f t="shared" si="65"/>
        <v>6.9786649851854143</v>
      </c>
      <c r="OS96" s="53">
        <f t="shared" si="65"/>
        <v>7.0587229651774486</v>
      </c>
      <c r="OT96" s="53">
        <f t="shared" si="65"/>
        <v>7.0587229651774486</v>
      </c>
      <c r="OU96" s="53">
        <f t="shared" si="65"/>
        <v>13.398555293997434</v>
      </c>
      <c r="OV96" s="53">
        <f t="shared" si="65"/>
        <v>8.3774569890184303</v>
      </c>
      <c r="OW96" s="53">
        <f t="shared" si="65"/>
        <v>6.9786649851854143</v>
      </c>
      <c r="OX96" s="53">
        <f t="shared" si="65"/>
        <v>7.7180899770979394</v>
      </c>
      <c r="OY96" s="53">
        <f t="shared" si="65"/>
        <v>6.9786649851854143</v>
      </c>
      <c r="OZ96" s="53">
        <f t="shared" si="65"/>
        <v>8.3774569890184303</v>
      </c>
      <c r="PA96" s="53">
        <f t="shared" si="65"/>
        <v>13.398555293997434</v>
      </c>
      <c r="PB96" s="53">
        <f t="shared" si="65"/>
        <v>7.0587229651774486</v>
      </c>
      <c r="PC96" s="53">
        <f t="shared" si="65"/>
        <v>7.0587229651774486</v>
      </c>
      <c r="PD96" s="53">
        <f t="shared" si="65"/>
        <v>13.398555293997434</v>
      </c>
      <c r="PE96" s="53">
        <f t="shared" si="65"/>
        <v>13.398555293997434</v>
      </c>
      <c r="PF96" s="53">
        <f t="shared" si="65"/>
        <v>7.0587229651774486</v>
      </c>
      <c r="PG96" s="53">
        <f t="shared" si="65"/>
        <v>6.9786649851854143</v>
      </c>
      <c r="PH96" s="53">
        <f t="shared" si="65"/>
        <v>9.6793186977892436</v>
      </c>
      <c r="PI96" s="53">
        <f t="shared" si="65"/>
        <v>9.5060408439332651</v>
      </c>
      <c r="PJ96" s="53">
        <f t="shared" si="65"/>
        <v>13.398555293997434</v>
      </c>
      <c r="PK96" s="53">
        <f t="shared" si="65"/>
        <v>7.7180899770979394</v>
      </c>
      <c r="PL96" s="53">
        <f t="shared" si="65"/>
        <v>8.3774569890184303</v>
      </c>
      <c r="PM96" s="53">
        <f t="shared" si="65"/>
        <v>7.0587229651774486</v>
      </c>
      <c r="PN96" s="53">
        <f t="shared" si="65"/>
        <v>7.7180899770979394</v>
      </c>
      <c r="PO96" s="53">
        <f t="shared" si="65"/>
        <v>13.398555293997434</v>
      </c>
      <c r="PP96" s="53">
        <f t="shared" si="65"/>
        <v>7.0587229651774486</v>
      </c>
      <c r="PQ96" s="53">
        <f t="shared" si="65"/>
        <v>13.162528130387605</v>
      </c>
      <c r="PR96" s="53">
        <f t="shared" si="65"/>
        <v>13.398555293997434</v>
      </c>
      <c r="PS96" s="53">
        <f t="shared" si="65"/>
        <v>13.398555293997434</v>
      </c>
      <c r="PT96" s="53">
        <f t="shared" si="65"/>
        <v>13.398555293997434</v>
      </c>
      <c r="PU96" s="53">
        <f t="shared" si="65"/>
        <v>6.9786649851854143</v>
      </c>
      <c r="PV96" s="53">
        <f t="shared" si="65"/>
        <v>6.9786649851854143</v>
      </c>
      <c r="PW96" s="53">
        <f t="shared" si="65"/>
        <v>8.3774569890184303</v>
      </c>
      <c r="PX96" s="53">
        <f t="shared" si="65"/>
        <v>7.0587229651774486</v>
      </c>
      <c r="PY96" s="53">
        <f t="shared" si="65"/>
        <v>6.9786649851854143</v>
      </c>
      <c r="PZ96" s="53">
        <f t="shared" si="65"/>
        <v>8.3774569890184303</v>
      </c>
      <c r="QA96" s="53">
        <f t="shared" si="65"/>
        <v>13.398555293997434</v>
      </c>
      <c r="QB96" s="53">
        <f t="shared" si="65"/>
        <v>7.0587229651774486</v>
      </c>
      <c r="QC96" s="53">
        <f t="shared" si="65"/>
        <v>10.462914690531205</v>
      </c>
      <c r="QD96" s="53">
        <f t="shared" si="65"/>
        <v>8.3774569890184303</v>
      </c>
      <c r="QE96" s="53">
        <f t="shared" si="65"/>
        <v>13.398555293997434</v>
      </c>
      <c r="QF96" s="53">
        <f t="shared" si="65"/>
        <v>8.3774569890184303</v>
      </c>
      <c r="QG96" s="53">
        <f t="shared" si="65"/>
        <v>6.9786649851854143</v>
      </c>
      <c r="QH96" s="53">
        <f t="shared" si="65"/>
        <v>7.0587229651774486</v>
      </c>
      <c r="QI96" s="53">
        <f t="shared" si="65"/>
        <v>6.9786649851854143</v>
      </c>
      <c r="QJ96" s="53">
        <f t="shared" si="65"/>
        <v>8.3774569890184303</v>
      </c>
      <c r="QK96" s="53">
        <f t="shared" si="65"/>
        <v>13.398555293997434</v>
      </c>
      <c r="QL96" s="53">
        <f t="shared" si="65"/>
        <v>13.398555293997434</v>
      </c>
      <c r="QM96" s="53">
        <f t="shared" si="65"/>
        <v>7.7180899770979394</v>
      </c>
      <c r="QN96" s="53">
        <f t="shared" si="65"/>
        <v>13.398555293997434</v>
      </c>
      <c r="QO96" s="53">
        <f t="shared" si="65"/>
        <v>7.8550240569148677</v>
      </c>
      <c r="QP96" s="53">
        <f t="shared" si="65"/>
        <v>7.0587229651774486</v>
      </c>
      <c r="QQ96" s="53">
        <f t="shared" si="65"/>
        <v>7.0587229651774486</v>
      </c>
      <c r="QR96" s="53">
        <f t="shared" si="65"/>
        <v>7.0587229651774486</v>
      </c>
      <c r="QS96" s="53">
        <f t="shared" si="63"/>
        <v>7.7180899770979394</v>
      </c>
      <c r="QT96" s="53">
        <f t="shared" si="63"/>
        <v>13.398555293997434</v>
      </c>
      <c r="QU96" s="53">
        <f t="shared" si="63"/>
        <v>7.0587229651774486</v>
      </c>
      <c r="QV96" s="53">
        <f t="shared" si="63"/>
        <v>7.7180899770979394</v>
      </c>
      <c r="QW96" s="53">
        <f t="shared" si="63"/>
        <v>6.9786649851854143</v>
      </c>
      <c r="QX96" s="53">
        <f t="shared" si="63"/>
        <v>11.194715617626688</v>
      </c>
      <c r="QY96" s="53">
        <f t="shared" si="63"/>
        <v>7.7180899770979394</v>
      </c>
      <c r="QZ96" s="53">
        <f t="shared" si="63"/>
        <v>8.3774569890184303</v>
      </c>
      <c r="RA96" s="53">
        <f t="shared" si="63"/>
        <v>7.0587229651774486</v>
      </c>
      <c r="RB96" s="53">
        <f t="shared" si="63"/>
        <v>13.398555293997434</v>
      </c>
      <c r="RC96" s="53">
        <f t="shared" si="63"/>
        <v>7.7180899770979394</v>
      </c>
      <c r="RD96" s="53">
        <f t="shared" si="63"/>
        <v>13.398555293997434</v>
      </c>
      <c r="RE96" s="53">
        <f t="shared" si="63"/>
        <v>7.0587229651774486</v>
      </c>
      <c r="RF96" s="53">
        <f t="shared" si="63"/>
        <v>13.398555293997434</v>
      </c>
      <c r="RG96" s="53">
        <f t="shared" si="63"/>
        <v>7.7180899770979394</v>
      </c>
      <c r="RH96" s="53">
        <f t="shared" si="63"/>
        <v>13.398555293997434</v>
      </c>
      <c r="RI96" s="53">
        <f t="shared" si="63"/>
        <v>7.0587229651774486</v>
      </c>
      <c r="RJ96" s="53">
        <f t="shared" si="63"/>
        <v>7.0587229651774486</v>
      </c>
      <c r="RK96" s="53">
        <f t="shared" si="63"/>
        <v>8.3774569890184303</v>
      </c>
      <c r="RL96" s="53">
        <f t="shared" si="63"/>
        <v>13.398555293997434</v>
      </c>
      <c r="RM96" s="53">
        <f t="shared" si="63"/>
        <v>7.7180899770979394</v>
      </c>
      <c r="RN96" s="53">
        <f t="shared" si="63"/>
        <v>7.0587229651774486</v>
      </c>
      <c r="RO96" s="53">
        <f t="shared" si="63"/>
        <v>8.6414307754586819</v>
      </c>
      <c r="RP96" s="53">
        <f t="shared" si="63"/>
        <v>13.398555293997434</v>
      </c>
      <c r="RQ96" s="53">
        <f t="shared" si="63"/>
        <v>13.398555293997434</v>
      </c>
      <c r="RR96" s="53">
        <f t="shared" si="63"/>
        <v>13.398555293997434</v>
      </c>
      <c r="RS96" s="53">
        <f t="shared" si="63"/>
        <v>7.7180899770979394</v>
      </c>
      <c r="RT96" s="53">
        <f t="shared" si="63"/>
        <v>7.0587229651774486</v>
      </c>
      <c r="RU96" s="53">
        <f t="shared" si="63"/>
        <v>8.3774569890184303</v>
      </c>
      <c r="RV96" s="53">
        <f t="shared" si="63"/>
        <v>7.0587229651774486</v>
      </c>
      <c r="RW96" s="53">
        <f t="shared" si="63"/>
        <v>13.398555293997434</v>
      </c>
      <c r="RX96" s="53">
        <f t="shared" si="63"/>
        <v>7.0587229651774486</v>
      </c>
      <c r="RY96" s="53">
        <f t="shared" si="63"/>
        <v>6.9786649851854143</v>
      </c>
      <c r="RZ96" s="53">
        <f t="shared" si="63"/>
        <v>8.3725693467121491</v>
      </c>
      <c r="SA96" s="53">
        <f t="shared" si="63"/>
        <v>13.398555293997434</v>
      </c>
      <c r="SB96" s="53">
        <f t="shared" si="63"/>
        <v>11.130465762778709</v>
      </c>
      <c r="SC96" s="53">
        <f t="shared" si="63"/>
        <v>7.7180899770979394</v>
      </c>
      <c r="SD96" s="53">
        <f t="shared" si="63"/>
        <v>13.398555293997434</v>
      </c>
      <c r="SE96" s="53">
        <f t="shared" si="63"/>
        <v>7.0587229651774486</v>
      </c>
      <c r="SF96" s="53">
        <f t="shared" si="63"/>
        <v>7.0839797515661616</v>
      </c>
      <c r="SG96" s="53">
        <f t="shared" si="63"/>
        <v>13.398555293997434</v>
      </c>
    </row>
    <row r="97" spans="1:501" x14ac:dyDescent="0.35">
      <c r="A97" s="158">
        <v>2046</v>
      </c>
      <c r="B97" s="53">
        <f t="shared" si="8"/>
        <v>14.068483058697307</v>
      </c>
      <c r="C97" s="53">
        <f t="shared" si="66"/>
        <v>8.6833045561273394</v>
      </c>
      <c r="D97" s="53">
        <f t="shared" si="66"/>
        <v>7.8747441218959366</v>
      </c>
      <c r="E97" s="53">
        <f t="shared" si="66"/>
        <v>7.1502249295408609</v>
      </c>
      <c r="F97" s="53">
        <f t="shared" si="66"/>
        <v>7.8747441218959366</v>
      </c>
      <c r="G97" s="53">
        <f t="shared" si="66"/>
        <v>14.068483058697307</v>
      </c>
      <c r="H97" s="53">
        <f t="shared" si="66"/>
        <v>7.1502249295408609</v>
      </c>
      <c r="I97" s="53">
        <f t="shared" si="66"/>
        <v>14.068483058697307</v>
      </c>
      <c r="J97" s="53">
        <f t="shared" si="66"/>
        <v>7.1502249295408609</v>
      </c>
      <c r="K97" s="53">
        <f t="shared" si="66"/>
        <v>14.068483058697307</v>
      </c>
      <c r="L97" s="53">
        <f t="shared" si="66"/>
        <v>7.0691291609193003</v>
      </c>
      <c r="M97" s="53">
        <f t="shared" si="66"/>
        <v>7.0691291609193003</v>
      </c>
      <c r="N97" s="53">
        <f t="shared" si="66"/>
        <v>14.068483058697307</v>
      </c>
      <c r="O97" s="53">
        <f t="shared" si="66"/>
        <v>7.1502249295408609</v>
      </c>
      <c r="P97" s="53">
        <f t="shared" si="66"/>
        <v>7.1502249295408609</v>
      </c>
      <c r="Q97" s="53">
        <f t="shared" si="66"/>
        <v>14.068483058697307</v>
      </c>
      <c r="R97" s="53">
        <f t="shared" si="66"/>
        <v>7.1502249295408609</v>
      </c>
      <c r="S97" s="53">
        <f t="shared" si="66"/>
        <v>14.068483058697307</v>
      </c>
      <c r="T97" s="53">
        <f t="shared" si="66"/>
        <v>14.068483058697307</v>
      </c>
      <c r="U97" s="53">
        <f t="shared" si="66"/>
        <v>8.2660449452239355</v>
      </c>
      <c r="V97" s="53">
        <f t="shared" si="66"/>
        <v>7.1502249295408609</v>
      </c>
      <c r="W97" s="53">
        <f t="shared" si="66"/>
        <v>7.1502249295408609</v>
      </c>
      <c r="X97" s="53">
        <f t="shared" si="66"/>
        <v>7.1502249295408609</v>
      </c>
      <c r="Y97" s="53">
        <f t="shared" si="66"/>
        <v>7.1502249295408609</v>
      </c>
      <c r="Z97" s="53">
        <f t="shared" si="66"/>
        <v>14.068483058697307</v>
      </c>
      <c r="AA97" s="53">
        <f t="shared" si="66"/>
        <v>7.1502249295408609</v>
      </c>
      <c r="AB97" s="53">
        <f t="shared" si="66"/>
        <v>7.1502249295408609</v>
      </c>
      <c r="AC97" s="53">
        <f t="shared" si="66"/>
        <v>7.1502249295408609</v>
      </c>
      <c r="AD97" s="53">
        <f t="shared" si="66"/>
        <v>7.0691291609193003</v>
      </c>
      <c r="AE97" s="53">
        <f t="shared" si="66"/>
        <v>8.5992633142510115</v>
      </c>
      <c r="AF97" s="53">
        <f t="shared" si="66"/>
        <v>7.8747441218959366</v>
      </c>
      <c r="AG97" s="53">
        <f t="shared" si="66"/>
        <v>7.1502249295408609</v>
      </c>
      <c r="AH97" s="53">
        <f t="shared" si="66"/>
        <v>14.068483058697307</v>
      </c>
      <c r="AI97" s="53">
        <f t="shared" si="66"/>
        <v>14.068483058697307</v>
      </c>
      <c r="AJ97" s="53">
        <f t="shared" si="66"/>
        <v>7.1502249295408609</v>
      </c>
      <c r="AK97" s="53">
        <f t="shared" si="66"/>
        <v>7.5143503804011829</v>
      </c>
      <c r="AL97" s="53">
        <f t="shared" si="66"/>
        <v>14.068483058697307</v>
      </c>
      <c r="AM97" s="53">
        <f t="shared" si="66"/>
        <v>7.0691291609193003</v>
      </c>
      <c r="AN97" s="53">
        <f t="shared" si="66"/>
        <v>14.068483058697307</v>
      </c>
      <c r="AO97" s="53">
        <f t="shared" si="66"/>
        <v>7.0691291609193003</v>
      </c>
      <c r="AP97" s="53">
        <f t="shared" si="66"/>
        <v>14.068483058697307</v>
      </c>
      <c r="AQ97" s="53">
        <f t="shared" si="66"/>
        <v>7.1502249295408609</v>
      </c>
      <c r="AR97" s="53">
        <f t="shared" si="66"/>
        <v>7.0691291609193003</v>
      </c>
      <c r="AS97" s="53">
        <f t="shared" si="66"/>
        <v>7.0691291609193003</v>
      </c>
      <c r="AT97" s="53">
        <f t="shared" si="66"/>
        <v>14.068483058697307</v>
      </c>
      <c r="AU97" s="53">
        <f t="shared" si="66"/>
        <v>8.8710049308408703</v>
      </c>
      <c r="AV97" s="53">
        <f t="shared" si="66"/>
        <v>14.068483058697307</v>
      </c>
      <c r="AW97" s="53">
        <f t="shared" si="66"/>
        <v>7.1502249295408609</v>
      </c>
      <c r="AX97" s="53">
        <f t="shared" si="66"/>
        <v>7.1502249295408609</v>
      </c>
      <c r="AY97" s="53">
        <f t="shared" si="66"/>
        <v>7.1502249295408609</v>
      </c>
      <c r="AZ97" s="53">
        <f t="shared" si="66"/>
        <v>7.0691291609193003</v>
      </c>
      <c r="BA97" s="53">
        <f t="shared" si="66"/>
        <v>14.068483058697307</v>
      </c>
      <c r="BB97" s="53">
        <f t="shared" si="66"/>
        <v>11.045614988040786</v>
      </c>
      <c r="BC97" s="53">
        <f t="shared" si="66"/>
        <v>7.1502249295408609</v>
      </c>
      <c r="BD97" s="53">
        <f t="shared" si="66"/>
        <v>7.1502249295408609</v>
      </c>
      <c r="BE97" s="53">
        <f t="shared" si="66"/>
        <v>14.068483058697307</v>
      </c>
      <c r="BF97" s="53">
        <f t="shared" si="66"/>
        <v>10.652904766444227</v>
      </c>
      <c r="BG97" s="53">
        <f t="shared" si="66"/>
        <v>7.1502249295408609</v>
      </c>
      <c r="BH97" s="53">
        <f t="shared" si="66"/>
        <v>14.068483058697307</v>
      </c>
      <c r="BI97" s="53">
        <f t="shared" si="66"/>
        <v>8.5992633142510115</v>
      </c>
      <c r="BJ97" s="53">
        <f t="shared" si="66"/>
        <v>14.068483058697307</v>
      </c>
      <c r="BK97" s="53">
        <f t="shared" si="66"/>
        <v>7.0691291609193003</v>
      </c>
      <c r="BL97" s="53">
        <f t="shared" si="66"/>
        <v>7.0691291609193003</v>
      </c>
      <c r="BM97" s="53">
        <f t="shared" si="66"/>
        <v>8.5992633142510115</v>
      </c>
      <c r="BN97" s="53">
        <f t="shared" si="66"/>
        <v>14.068483058697307</v>
      </c>
      <c r="BO97" s="53">
        <f t="shared" si="64"/>
        <v>7.1502249295408609</v>
      </c>
      <c r="BP97" s="53">
        <f t="shared" si="64"/>
        <v>7.8747441218959366</v>
      </c>
      <c r="BQ97" s="53">
        <f t="shared" si="64"/>
        <v>7.1502249295408609</v>
      </c>
      <c r="BR97" s="53">
        <f t="shared" si="64"/>
        <v>14.068483058697307</v>
      </c>
      <c r="BS97" s="53">
        <f t="shared" si="64"/>
        <v>14.068483058697307</v>
      </c>
      <c r="BT97" s="53">
        <f t="shared" si="64"/>
        <v>7.0691291609193003</v>
      </c>
      <c r="BU97" s="53">
        <f t="shared" si="64"/>
        <v>8.5992633142510115</v>
      </c>
      <c r="BV97" s="53">
        <f t="shared" si="64"/>
        <v>14.068483058697307</v>
      </c>
      <c r="BW97" s="53">
        <f t="shared" si="64"/>
        <v>7.1502249295408609</v>
      </c>
      <c r="BX97" s="53">
        <f t="shared" si="64"/>
        <v>7.3730783301726301</v>
      </c>
      <c r="BY97" s="53">
        <f t="shared" si="64"/>
        <v>7.0691291609193003</v>
      </c>
      <c r="BZ97" s="53">
        <f t="shared" si="64"/>
        <v>14.068483058697307</v>
      </c>
      <c r="CA97" s="53">
        <f t="shared" si="64"/>
        <v>8.5992633142510115</v>
      </c>
      <c r="CB97" s="53">
        <f t="shared" si="64"/>
        <v>14.068483058697307</v>
      </c>
      <c r="CC97" s="53">
        <f t="shared" si="64"/>
        <v>7.1502249295408609</v>
      </c>
      <c r="CD97" s="53">
        <f t="shared" si="64"/>
        <v>7.1502249295408609</v>
      </c>
      <c r="CE97" s="53">
        <f t="shared" si="64"/>
        <v>7.8747441218959366</v>
      </c>
      <c r="CF97" s="53">
        <f t="shared" si="64"/>
        <v>7.1502249295408609</v>
      </c>
      <c r="CG97" s="53">
        <f t="shared" si="64"/>
        <v>7.0691291609193003</v>
      </c>
      <c r="CH97" s="53">
        <f t="shared" si="64"/>
        <v>14.068483058697307</v>
      </c>
      <c r="CI97" s="53">
        <f t="shared" si="64"/>
        <v>7.1502249295408609</v>
      </c>
      <c r="CJ97" s="53">
        <f t="shared" si="64"/>
        <v>14.068483058697307</v>
      </c>
      <c r="CK97" s="53">
        <f t="shared" si="64"/>
        <v>7.1502249295408609</v>
      </c>
      <c r="CL97" s="53">
        <f t="shared" si="64"/>
        <v>7.1502249295408609</v>
      </c>
      <c r="CM97" s="53">
        <f t="shared" si="64"/>
        <v>7.1502249295408609</v>
      </c>
      <c r="CN97" s="53">
        <f t="shared" si="64"/>
        <v>9.1002096616554837</v>
      </c>
      <c r="CO97" s="53">
        <f t="shared" si="64"/>
        <v>7.1502249295408609</v>
      </c>
      <c r="CP97" s="53">
        <f t="shared" si="64"/>
        <v>7.8747441218959366</v>
      </c>
      <c r="CQ97" s="53">
        <f t="shared" si="64"/>
        <v>8.0245364418301328</v>
      </c>
      <c r="CR97" s="53">
        <f t="shared" si="64"/>
        <v>7.1502249295408609</v>
      </c>
      <c r="CS97" s="53">
        <f t="shared" si="64"/>
        <v>7.8747441218959366</v>
      </c>
      <c r="CT97" s="53">
        <f t="shared" si="64"/>
        <v>7.0691291609193003</v>
      </c>
      <c r="CU97" s="53">
        <f t="shared" si="64"/>
        <v>7.1502249295408609</v>
      </c>
      <c r="CV97" s="53">
        <f t="shared" si="64"/>
        <v>7.1502249295408609</v>
      </c>
      <c r="CW97" s="53">
        <f t="shared" si="64"/>
        <v>13.729903196593854</v>
      </c>
      <c r="CX97" s="53">
        <f t="shared" si="64"/>
        <v>7.0691291609193003</v>
      </c>
      <c r="CY97" s="53">
        <f t="shared" si="64"/>
        <v>7.1502249295408609</v>
      </c>
      <c r="CZ97" s="53">
        <f t="shared" si="64"/>
        <v>7.0691291609193003</v>
      </c>
      <c r="DA97" s="53">
        <f t="shared" si="64"/>
        <v>7.1502249295408609</v>
      </c>
      <c r="DB97" s="53">
        <f t="shared" si="64"/>
        <v>7.1502249295408609</v>
      </c>
      <c r="DC97" s="53">
        <f t="shared" si="64"/>
        <v>7.0691291609193003</v>
      </c>
      <c r="DD97" s="53">
        <f t="shared" si="64"/>
        <v>14.068483058697307</v>
      </c>
      <c r="DE97" s="53">
        <f t="shared" si="64"/>
        <v>8.5992633142510115</v>
      </c>
      <c r="DF97" s="53">
        <f t="shared" si="64"/>
        <v>9.4384532416751235</v>
      </c>
      <c r="DG97" s="53">
        <f t="shared" si="64"/>
        <v>14.068483058697307</v>
      </c>
      <c r="DH97" s="53">
        <f t="shared" si="64"/>
        <v>10.280424187292514</v>
      </c>
      <c r="DI97" s="53">
        <f t="shared" si="64"/>
        <v>7.1502249295408609</v>
      </c>
      <c r="DJ97" s="53">
        <f t="shared" si="64"/>
        <v>8.5992633142510115</v>
      </c>
      <c r="DK97" s="53">
        <f t="shared" si="64"/>
        <v>7.0691291609193003</v>
      </c>
      <c r="DL97" s="53">
        <f t="shared" si="64"/>
        <v>14.068483058697307</v>
      </c>
      <c r="DM97" s="53">
        <f t="shared" si="64"/>
        <v>7.1502249295408609</v>
      </c>
      <c r="DN97" s="53">
        <f t="shared" si="64"/>
        <v>7.1502249295408609</v>
      </c>
      <c r="DO97" s="53">
        <f t="shared" si="64"/>
        <v>9.8805664464628915</v>
      </c>
      <c r="DP97" s="53">
        <f t="shared" si="64"/>
        <v>10.40377946480433</v>
      </c>
      <c r="DQ97" s="53">
        <f t="shared" si="64"/>
        <v>14.068483058697307</v>
      </c>
      <c r="DR97" s="53">
        <f t="shared" si="64"/>
        <v>14.068483058697307</v>
      </c>
      <c r="DS97" s="53">
        <f t="shared" si="64"/>
        <v>14.068483058697307</v>
      </c>
      <c r="DT97" s="53">
        <f t="shared" si="64"/>
        <v>7.1502249295408609</v>
      </c>
      <c r="DU97" s="53">
        <f t="shared" si="64"/>
        <v>7.1502249295408609</v>
      </c>
      <c r="DV97" s="53">
        <f t="shared" si="64"/>
        <v>7.8747441218959366</v>
      </c>
      <c r="DW97" s="53">
        <f t="shared" si="64"/>
        <v>8.712612286648465</v>
      </c>
      <c r="DX97" s="53">
        <f t="shared" si="64"/>
        <v>14.068483058697307</v>
      </c>
      <c r="DY97" s="53">
        <f t="shared" si="64"/>
        <v>7.1502249295408609</v>
      </c>
      <c r="DZ97" s="53">
        <f t="shared" ref="DZ97:GK100" si="70">IF(DZ$68=1,DZ27,DZ60)</f>
        <v>7.8747441218959366</v>
      </c>
      <c r="EA97" s="53">
        <f t="shared" si="70"/>
        <v>14.068483058697307</v>
      </c>
      <c r="EB97" s="53">
        <f t="shared" si="70"/>
        <v>14.068483058697307</v>
      </c>
      <c r="EC97" s="53">
        <f t="shared" si="70"/>
        <v>14.068483058697307</v>
      </c>
      <c r="ED97" s="53">
        <f t="shared" si="70"/>
        <v>7.1502249295408609</v>
      </c>
      <c r="EE97" s="53">
        <f t="shared" si="70"/>
        <v>7.1502249295408609</v>
      </c>
      <c r="EF97" s="53">
        <f t="shared" si="70"/>
        <v>7.0691291609193003</v>
      </c>
      <c r="EG97" s="53">
        <f t="shared" si="70"/>
        <v>13.872702916017362</v>
      </c>
      <c r="EH97" s="53">
        <f t="shared" si="70"/>
        <v>7.0691291609193003</v>
      </c>
      <c r="EI97" s="53">
        <f t="shared" si="70"/>
        <v>8.5992633142510115</v>
      </c>
      <c r="EJ97" s="53">
        <f t="shared" si="70"/>
        <v>7.1502249295408609</v>
      </c>
      <c r="EK97" s="53">
        <f t="shared" si="70"/>
        <v>7.1502249295408609</v>
      </c>
      <c r="EL97" s="53">
        <f t="shared" si="70"/>
        <v>8.5992633142510115</v>
      </c>
      <c r="EM97" s="53">
        <f t="shared" si="70"/>
        <v>14.068483058697307</v>
      </c>
      <c r="EN97" s="53">
        <f t="shared" si="70"/>
        <v>7.0691291609193003</v>
      </c>
      <c r="EO97" s="53">
        <f t="shared" si="70"/>
        <v>8.5992633142510115</v>
      </c>
      <c r="EP97" s="53">
        <f t="shared" si="70"/>
        <v>7.0691291609193003</v>
      </c>
      <c r="EQ97" s="53">
        <f t="shared" si="70"/>
        <v>8.5992633142510115</v>
      </c>
      <c r="ER97" s="53">
        <f t="shared" si="70"/>
        <v>7.8747441218959366</v>
      </c>
      <c r="ES97" s="53">
        <f t="shared" si="70"/>
        <v>7.5187127132793332</v>
      </c>
      <c r="ET97" s="53">
        <f t="shared" si="70"/>
        <v>7.0691291609193003</v>
      </c>
      <c r="EU97" s="53">
        <f t="shared" si="70"/>
        <v>7.1502249295408609</v>
      </c>
      <c r="EV97" s="53">
        <f t="shared" si="70"/>
        <v>14.068483058697307</v>
      </c>
      <c r="EW97" s="53">
        <f t="shared" si="70"/>
        <v>7.1502249295408609</v>
      </c>
      <c r="EX97" s="53">
        <f t="shared" si="70"/>
        <v>7.1502249295408609</v>
      </c>
      <c r="EY97" s="53">
        <f t="shared" si="70"/>
        <v>7.1502249295408609</v>
      </c>
      <c r="EZ97" s="53">
        <f t="shared" si="70"/>
        <v>7.8747441218959366</v>
      </c>
      <c r="FA97" s="53">
        <f t="shared" si="70"/>
        <v>7.0691291609193003</v>
      </c>
      <c r="FB97" s="53">
        <f t="shared" si="70"/>
        <v>7.1502249295408609</v>
      </c>
      <c r="FC97" s="53">
        <f t="shared" si="70"/>
        <v>14.068483058697307</v>
      </c>
      <c r="FD97" s="53">
        <f t="shared" si="70"/>
        <v>7.1502249295408609</v>
      </c>
      <c r="FE97" s="53">
        <f t="shared" si="70"/>
        <v>14.068483058697307</v>
      </c>
      <c r="FF97" s="53">
        <f t="shared" si="70"/>
        <v>14.068483058697307</v>
      </c>
      <c r="FG97" s="53">
        <f t="shared" si="70"/>
        <v>7.0691291609193003</v>
      </c>
      <c r="FH97" s="53">
        <f t="shared" si="70"/>
        <v>7.135061128470535</v>
      </c>
      <c r="FI97" s="53">
        <f t="shared" si="70"/>
        <v>7.0691291609193003</v>
      </c>
      <c r="FJ97" s="53">
        <f t="shared" si="70"/>
        <v>7.1502249295408609</v>
      </c>
      <c r="FK97" s="53">
        <f t="shared" si="70"/>
        <v>7.1502249295408609</v>
      </c>
      <c r="FL97" s="53">
        <f t="shared" si="70"/>
        <v>14.068483058697307</v>
      </c>
      <c r="FM97" s="53">
        <f t="shared" si="70"/>
        <v>7.0691291609193003</v>
      </c>
      <c r="FN97" s="53">
        <f t="shared" si="70"/>
        <v>14.068483058697307</v>
      </c>
      <c r="FO97" s="53">
        <f t="shared" si="70"/>
        <v>14.068483058697307</v>
      </c>
      <c r="FP97" s="53">
        <f t="shared" si="70"/>
        <v>7.0691291609193003</v>
      </c>
      <c r="FQ97" s="53">
        <f t="shared" si="70"/>
        <v>7.1502249295408609</v>
      </c>
      <c r="FR97" s="53">
        <f t="shared" si="70"/>
        <v>7.1502249295408609</v>
      </c>
      <c r="FS97" s="53">
        <f t="shared" si="70"/>
        <v>14.068483058697307</v>
      </c>
      <c r="FT97" s="53">
        <f t="shared" si="70"/>
        <v>14.068483058697307</v>
      </c>
      <c r="FU97" s="53">
        <f t="shared" si="70"/>
        <v>14.068483058697307</v>
      </c>
      <c r="FV97" s="53">
        <f t="shared" si="70"/>
        <v>7.0691291609193003</v>
      </c>
      <c r="FW97" s="53">
        <f t="shared" si="70"/>
        <v>7.0691291609193003</v>
      </c>
      <c r="FX97" s="53">
        <f t="shared" si="70"/>
        <v>12.832001327255597</v>
      </c>
      <c r="FY97" s="53">
        <f t="shared" si="70"/>
        <v>9.7325637262796398</v>
      </c>
      <c r="FZ97" s="53">
        <f t="shared" si="70"/>
        <v>11.609060524081986</v>
      </c>
      <c r="GA97" s="53">
        <f t="shared" si="70"/>
        <v>7.0691291609193003</v>
      </c>
      <c r="GB97" s="53">
        <f t="shared" si="70"/>
        <v>14.068483058697307</v>
      </c>
      <c r="GC97" s="53">
        <f t="shared" si="70"/>
        <v>14.068483058697307</v>
      </c>
      <c r="GD97" s="53">
        <f t="shared" si="70"/>
        <v>7.1502249295408609</v>
      </c>
      <c r="GE97" s="53">
        <f t="shared" si="70"/>
        <v>7.1502249295408609</v>
      </c>
      <c r="GF97" s="53">
        <f t="shared" si="70"/>
        <v>14.068483058697307</v>
      </c>
      <c r="GG97" s="53">
        <f t="shared" si="70"/>
        <v>8.5992633142510115</v>
      </c>
      <c r="GH97" s="53">
        <f t="shared" si="70"/>
        <v>13.971626343074714</v>
      </c>
      <c r="GI97" s="53">
        <f t="shared" si="70"/>
        <v>7.1502249295408609</v>
      </c>
      <c r="GJ97" s="53">
        <f t="shared" si="70"/>
        <v>13.50090628341025</v>
      </c>
      <c r="GK97" s="53">
        <f t="shared" si="70"/>
        <v>7.0691291609193003</v>
      </c>
      <c r="GL97" s="53">
        <f t="shared" si="68"/>
        <v>14.068483058697307</v>
      </c>
      <c r="GM97" s="53">
        <f t="shared" si="68"/>
        <v>7.0691291609193003</v>
      </c>
      <c r="GN97" s="53">
        <f t="shared" si="68"/>
        <v>7.1502249295408609</v>
      </c>
      <c r="GO97" s="53">
        <f t="shared" si="68"/>
        <v>14.068483058697307</v>
      </c>
      <c r="GP97" s="53">
        <f t="shared" si="68"/>
        <v>14.068483058697307</v>
      </c>
      <c r="GQ97" s="53">
        <f t="shared" si="68"/>
        <v>7.0691291609193003</v>
      </c>
      <c r="GR97" s="53">
        <f t="shared" si="68"/>
        <v>7.1502249295408609</v>
      </c>
      <c r="GS97" s="53">
        <f t="shared" si="68"/>
        <v>7.1502249295408609</v>
      </c>
      <c r="GT97" s="53">
        <f t="shared" si="68"/>
        <v>7.1502249295408609</v>
      </c>
      <c r="GU97" s="53">
        <f t="shared" si="68"/>
        <v>7.5862533856411254</v>
      </c>
      <c r="GV97" s="53">
        <f t="shared" si="68"/>
        <v>7.1502249295408609</v>
      </c>
      <c r="GW97" s="53">
        <f t="shared" si="68"/>
        <v>7.8747441218959366</v>
      </c>
      <c r="GX97" s="53">
        <f t="shared" si="68"/>
        <v>7.0691291609193003</v>
      </c>
      <c r="GY97" s="53">
        <f t="shared" si="68"/>
        <v>7.1502249295408609</v>
      </c>
      <c r="GZ97" s="53">
        <f t="shared" si="68"/>
        <v>7.1502249295408609</v>
      </c>
      <c r="HA97" s="53">
        <f t="shared" si="68"/>
        <v>7.1502249295408609</v>
      </c>
      <c r="HB97" s="53">
        <f t="shared" si="68"/>
        <v>8.5992633142510115</v>
      </c>
      <c r="HC97" s="53">
        <f t="shared" si="68"/>
        <v>7.1502249295408609</v>
      </c>
      <c r="HD97" s="53">
        <f t="shared" si="68"/>
        <v>7.1502249295408609</v>
      </c>
      <c r="HE97" s="53">
        <f t="shared" si="68"/>
        <v>7.0691291609193003</v>
      </c>
      <c r="HF97" s="53">
        <f t="shared" si="68"/>
        <v>8.5992633142510115</v>
      </c>
      <c r="HG97" s="53">
        <f t="shared" si="68"/>
        <v>14.068483058697307</v>
      </c>
      <c r="HH97" s="53">
        <f t="shared" si="68"/>
        <v>14.068483058697307</v>
      </c>
      <c r="HI97" s="53">
        <f t="shared" si="68"/>
        <v>14.068483058697307</v>
      </c>
      <c r="HJ97" s="53">
        <f t="shared" si="68"/>
        <v>7.0691291609193003</v>
      </c>
      <c r="HK97" s="53">
        <f t="shared" si="68"/>
        <v>7.8747441218959366</v>
      </c>
      <c r="HL97" s="53">
        <f t="shared" si="68"/>
        <v>14.068483058697307</v>
      </c>
      <c r="HM97" s="53">
        <f t="shared" si="68"/>
        <v>7.1502249295408609</v>
      </c>
      <c r="HN97" s="53">
        <f t="shared" si="68"/>
        <v>7.138527553979797</v>
      </c>
      <c r="HO97" s="53">
        <f t="shared" si="68"/>
        <v>14.068483058697307</v>
      </c>
      <c r="HP97" s="53">
        <f t="shared" si="68"/>
        <v>7.1502249295408609</v>
      </c>
      <c r="HQ97" s="53">
        <f t="shared" si="68"/>
        <v>7.1502249295408609</v>
      </c>
      <c r="HR97" s="53">
        <f t="shared" si="68"/>
        <v>8.5992633142510115</v>
      </c>
      <c r="HS97" s="53">
        <f t="shared" si="68"/>
        <v>7.1502249295408609</v>
      </c>
      <c r="HT97" s="53">
        <f t="shared" si="68"/>
        <v>7.8747441218959366</v>
      </c>
      <c r="HU97" s="53">
        <f t="shared" si="68"/>
        <v>7.1502249295408609</v>
      </c>
      <c r="HV97" s="53">
        <f t="shared" si="68"/>
        <v>7.1502249295408609</v>
      </c>
      <c r="HW97" s="53">
        <f t="shared" si="68"/>
        <v>7.1502249295408609</v>
      </c>
      <c r="HX97" s="53">
        <f t="shared" si="68"/>
        <v>14.068483058697307</v>
      </c>
      <c r="HY97" s="53">
        <f t="shared" si="68"/>
        <v>8.3716122214872009</v>
      </c>
      <c r="HZ97" s="53">
        <f t="shared" si="68"/>
        <v>14.068483058697307</v>
      </c>
      <c r="IA97" s="53">
        <f t="shared" si="68"/>
        <v>14.068483058697307</v>
      </c>
      <c r="IB97" s="53">
        <f t="shared" si="68"/>
        <v>7.8747441218959366</v>
      </c>
      <c r="IC97" s="53">
        <f t="shared" si="68"/>
        <v>7.1502249295408609</v>
      </c>
      <c r="ID97" s="53">
        <f t="shared" si="68"/>
        <v>7.1502249295408609</v>
      </c>
      <c r="IE97" s="53">
        <f t="shared" si="68"/>
        <v>7.1502249295408609</v>
      </c>
      <c r="IF97" s="53">
        <f t="shared" si="68"/>
        <v>8.5992633142510115</v>
      </c>
      <c r="IG97" s="53">
        <f t="shared" si="68"/>
        <v>8.798221417537663</v>
      </c>
      <c r="IH97" s="53">
        <f t="shared" si="68"/>
        <v>14.068483058697307</v>
      </c>
      <c r="II97" s="53">
        <f t="shared" si="68"/>
        <v>7.0691291609193003</v>
      </c>
      <c r="IJ97" s="53">
        <f t="shared" si="68"/>
        <v>7.0691291609193003</v>
      </c>
      <c r="IK97" s="53">
        <f t="shared" si="68"/>
        <v>7.1502249295408609</v>
      </c>
      <c r="IL97" s="53">
        <f t="shared" si="68"/>
        <v>7.1502249295408609</v>
      </c>
      <c r="IM97" s="53">
        <f t="shared" si="68"/>
        <v>7.1502249295408609</v>
      </c>
      <c r="IN97" s="53">
        <f t="shared" si="68"/>
        <v>14.068483058697307</v>
      </c>
      <c r="IO97" s="53">
        <f t="shared" si="68"/>
        <v>14.068483058697307</v>
      </c>
      <c r="IP97" s="53">
        <f t="shared" si="68"/>
        <v>8.5992633142510115</v>
      </c>
      <c r="IQ97" s="53">
        <f t="shared" si="68"/>
        <v>8.5992633142510115</v>
      </c>
      <c r="IR97" s="53">
        <f t="shared" si="68"/>
        <v>7.1502249295408609</v>
      </c>
      <c r="IS97" s="53">
        <f t="shared" si="68"/>
        <v>14.068483058697307</v>
      </c>
      <c r="IT97" s="53">
        <f t="shared" si="68"/>
        <v>8.5992633142510115</v>
      </c>
      <c r="IU97" s="53">
        <f t="shared" si="68"/>
        <v>7.8747441218959366</v>
      </c>
      <c r="IV97" s="53">
        <f t="shared" si="68"/>
        <v>14.068483058697307</v>
      </c>
      <c r="IW97" s="53">
        <f t="shared" si="67"/>
        <v>14.068483058697307</v>
      </c>
      <c r="IX97" s="53">
        <f t="shared" si="67"/>
        <v>14.068483058697307</v>
      </c>
      <c r="IY97" s="53">
        <f t="shared" si="67"/>
        <v>7.1502249295408609</v>
      </c>
      <c r="IZ97" s="53">
        <f t="shared" si="67"/>
        <v>7.0691291609193003</v>
      </c>
      <c r="JA97" s="53">
        <f t="shared" si="67"/>
        <v>14.068483058697307</v>
      </c>
      <c r="JB97" s="53">
        <f t="shared" si="67"/>
        <v>9.7120883529199968</v>
      </c>
      <c r="JC97" s="53">
        <f t="shared" si="67"/>
        <v>7.1502249295408609</v>
      </c>
      <c r="JD97" s="53">
        <f t="shared" si="67"/>
        <v>14.068483058697307</v>
      </c>
      <c r="JE97" s="53">
        <f t="shared" si="67"/>
        <v>14.068483058697307</v>
      </c>
      <c r="JF97" s="53">
        <f t="shared" si="67"/>
        <v>7.8747441218959366</v>
      </c>
      <c r="JG97" s="53">
        <f t="shared" si="67"/>
        <v>7.0691291609193003</v>
      </c>
      <c r="JH97" s="53">
        <f t="shared" si="67"/>
        <v>12.0109862727187</v>
      </c>
      <c r="JI97" s="53">
        <f t="shared" si="67"/>
        <v>14.068483058697307</v>
      </c>
      <c r="JJ97" s="53">
        <f t="shared" si="67"/>
        <v>7.1502249295408609</v>
      </c>
      <c r="JK97" s="53">
        <f t="shared" si="67"/>
        <v>7.8747441218959366</v>
      </c>
      <c r="JL97" s="53">
        <f t="shared" si="67"/>
        <v>7.1502249295408609</v>
      </c>
      <c r="JM97" s="53">
        <f t="shared" si="67"/>
        <v>7.1502249295408609</v>
      </c>
      <c r="JN97" s="53">
        <f t="shared" si="67"/>
        <v>8.9070124856613369</v>
      </c>
      <c r="JO97" s="53">
        <f t="shared" si="67"/>
        <v>10.38294592140462</v>
      </c>
      <c r="JP97" s="53">
        <f t="shared" si="67"/>
        <v>7.1502249295408609</v>
      </c>
      <c r="JQ97" s="53">
        <f t="shared" si="67"/>
        <v>7.1502249295408609</v>
      </c>
      <c r="JR97" s="53">
        <f t="shared" si="67"/>
        <v>14.068483058697307</v>
      </c>
      <c r="JS97" s="53">
        <f t="shared" si="67"/>
        <v>7.1502249295408609</v>
      </c>
      <c r="JT97" s="53">
        <f t="shared" si="67"/>
        <v>8.5992633142510115</v>
      </c>
      <c r="JU97" s="53">
        <f t="shared" si="67"/>
        <v>7.1502249295408609</v>
      </c>
      <c r="JV97" s="53">
        <f t="shared" si="67"/>
        <v>7.0691291609193003</v>
      </c>
      <c r="JW97" s="53">
        <f t="shared" si="67"/>
        <v>8.5992633142510115</v>
      </c>
      <c r="JX97" s="53">
        <f t="shared" si="67"/>
        <v>7.1502249295408609</v>
      </c>
      <c r="JY97" s="53">
        <f t="shared" si="67"/>
        <v>7.1502249295408609</v>
      </c>
      <c r="JZ97" s="53">
        <f t="shared" si="67"/>
        <v>7.0691291609193003</v>
      </c>
      <c r="KA97" s="53">
        <f t="shared" si="67"/>
        <v>7.0691291609193003</v>
      </c>
      <c r="KB97" s="53">
        <f t="shared" si="67"/>
        <v>7.1502249295408609</v>
      </c>
      <c r="KC97" s="53">
        <f t="shared" si="67"/>
        <v>10.897089970181279</v>
      </c>
      <c r="KD97" s="53">
        <f t="shared" si="67"/>
        <v>14.068483058697307</v>
      </c>
      <c r="KE97" s="53">
        <f t="shared" si="67"/>
        <v>7.0691291609193003</v>
      </c>
      <c r="KF97" s="53">
        <f t="shared" si="67"/>
        <v>7.8747441218959366</v>
      </c>
      <c r="KG97" s="53">
        <f t="shared" si="67"/>
        <v>14.068483058697307</v>
      </c>
      <c r="KH97" s="53">
        <f t="shared" si="67"/>
        <v>7.8747441218959366</v>
      </c>
      <c r="KI97" s="53">
        <f t="shared" si="67"/>
        <v>14.068483058697307</v>
      </c>
      <c r="KJ97" s="53">
        <f t="shared" si="67"/>
        <v>7.1502249295408609</v>
      </c>
      <c r="KK97" s="53">
        <f t="shared" si="67"/>
        <v>14.068483058697307</v>
      </c>
      <c r="KL97" s="53">
        <f t="shared" si="67"/>
        <v>7.1502249295408609</v>
      </c>
      <c r="KM97" s="53">
        <f t="shared" si="67"/>
        <v>7.1502249295408609</v>
      </c>
      <c r="KN97" s="53">
        <f t="shared" si="67"/>
        <v>7.1502249295408609</v>
      </c>
      <c r="KO97" s="53">
        <f t="shared" si="67"/>
        <v>8.2721005861868235</v>
      </c>
      <c r="KP97" s="53">
        <f t="shared" si="67"/>
        <v>7.1502249295408609</v>
      </c>
      <c r="KQ97" s="53">
        <f t="shared" si="67"/>
        <v>14.068483058697307</v>
      </c>
      <c r="KR97" s="53">
        <f t="shared" si="67"/>
        <v>7.1502249295408609</v>
      </c>
      <c r="KS97" s="53">
        <f t="shared" si="67"/>
        <v>14.068483058697307</v>
      </c>
      <c r="KT97" s="53">
        <f t="shared" si="67"/>
        <v>14.068483058697307</v>
      </c>
      <c r="KU97" s="53">
        <f t="shared" si="67"/>
        <v>8.5992633142510115</v>
      </c>
      <c r="KV97" s="53">
        <f t="shared" si="67"/>
        <v>7.1502249295408609</v>
      </c>
      <c r="KW97" s="53">
        <f t="shared" si="67"/>
        <v>7.0691291609193003</v>
      </c>
      <c r="KX97" s="53">
        <f t="shared" si="67"/>
        <v>7.0691291609193003</v>
      </c>
      <c r="KY97" s="53">
        <f t="shared" si="67"/>
        <v>14.068483058697307</v>
      </c>
      <c r="KZ97" s="53">
        <f t="shared" si="67"/>
        <v>14.068483058697307</v>
      </c>
      <c r="LA97" s="53">
        <f t="shared" si="67"/>
        <v>14.068483058697307</v>
      </c>
      <c r="LB97" s="53">
        <f t="shared" si="67"/>
        <v>7.1502249295408609</v>
      </c>
      <c r="LC97" s="53">
        <f t="shared" si="67"/>
        <v>11.45867425772486</v>
      </c>
      <c r="LD97" s="53">
        <f t="shared" si="67"/>
        <v>7.1502249295408609</v>
      </c>
      <c r="LE97" s="53">
        <f t="shared" si="67"/>
        <v>7.1502249295408609</v>
      </c>
      <c r="LF97" s="53">
        <f t="shared" si="67"/>
        <v>14.068483058697307</v>
      </c>
      <c r="LG97" s="53">
        <f t="shared" si="67"/>
        <v>14.068483058697307</v>
      </c>
      <c r="LH97" s="53">
        <f t="shared" si="67"/>
        <v>14.068483058697307</v>
      </c>
      <c r="LI97" s="53">
        <f t="shared" si="62"/>
        <v>12.665149901604591</v>
      </c>
      <c r="LJ97" s="53">
        <f t="shared" si="62"/>
        <v>8.5992633142510115</v>
      </c>
      <c r="LK97" s="53">
        <f t="shared" si="62"/>
        <v>7.8747441218959366</v>
      </c>
      <c r="LL97" s="53">
        <f t="shared" si="62"/>
        <v>14.068483058697307</v>
      </c>
      <c r="LM97" s="53">
        <f t="shared" si="62"/>
        <v>7.0691291609193003</v>
      </c>
      <c r="LN97" s="53">
        <f t="shared" ref="LN97:NY102" si="71">IF(LN$68=1,LN27,LN60)</f>
        <v>7.0691291609193003</v>
      </c>
      <c r="LO97" s="53">
        <f t="shared" si="71"/>
        <v>7.0691291609193003</v>
      </c>
      <c r="LP97" s="53">
        <f t="shared" si="71"/>
        <v>8.4040933657730363</v>
      </c>
      <c r="LQ97" s="53">
        <f t="shared" si="71"/>
        <v>14.068483058697307</v>
      </c>
      <c r="LR97" s="53">
        <f t="shared" si="71"/>
        <v>7.1502249295408609</v>
      </c>
      <c r="LS97" s="53">
        <f t="shared" si="71"/>
        <v>13.862978366630188</v>
      </c>
      <c r="LT97" s="53">
        <f t="shared" si="71"/>
        <v>14.068483058697307</v>
      </c>
      <c r="LU97" s="53">
        <f t="shared" si="71"/>
        <v>7.1502249295408609</v>
      </c>
      <c r="LV97" s="53">
        <f t="shared" si="71"/>
        <v>8.5992633142510115</v>
      </c>
      <c r="LW97" s="53">
        <f t="shared" si="71"/>
        <v>7.0691291609193003</v>
      </c>
      <c r="LX97" s="53">
        <f t="shared" si="71"/>
        <v>7.1502249295408609</v>
      </c>
      <c r="LY97" s="53">
        <f t="shared" si="71"/>
        <v>8.5992633142510115</v>
      </c>
      <c r="LZ97" s="53">
        <f t="shared" si="71"/>
        <v>14.068483058697307</v>
      </c>
      <c r="MA97" s="53">
        <f t="shared" si="71"/>
        <v>7.1502249295408609</v>
      </c>
      <c r="MB97" s="53">
        <f t="shared" si="71"/>
        <v>7.1502249295408609</v>
      </c>
      <c r="MC97" s="53">
        <f t="shared" si="71"/>
        <v>7.0691291609193003</v>
      </c>
      <c r="MD97" s="53">
        <f t="shared" si="71"/>
        <v>8.5992633142510115</v>
      </c>
      <c r="ME97" s="53">
        <f t="shared" si="71"/>
        <v>14.068483058697307</v>
      </c>
      <c r="MF97" s="53">
        <f t="shared" si="71"/>
        <v>7.1502249295408609</v>
      </c>
      <c r="MG97" s="53">
        <f t="shared" si="71"/>
        <v>14.068483058697307</v>
      </c>
      <c r="MH97" s="53">
        <f t="shared" si="71"/>
        <v>8.5992633142510115</v>
      </c>
      <c r="MI97" s="53">
        <f t="shared" si="71"/>
        <v>14.068483058697307</v>
      </c>
      <c r="MJ97" s="53">
        <f t="shared" si="71"/>
        <v>7.0691291609193003</v>
      </c>
      <c r="MK97" s="53">
        <f t="shared" si="71"/>
        <v>7.0691291609193003</v>
      </c>
      <c r="ML97" s="53">
        <f t="shared" si="71"/>
        <v>7.1502249295408609</v>
      </c>
      <c r="MM97" s="53">
        <f t="shared" si="71"/>
        <v>14.068483058697307</v>
      </c>
      <c r="MN97" s="53">
        <f t="shared" si="71"/>
        <v>7.8747441218959366</v>
      </c>
      <c r="MO97" s="53">
        <f t="shared" si="71"/>
        <v>7.1502249295408609</v>
      </c>
      <c r="MP97" s="53">
        <f t="shared" si="71"/>
        <v>14.068483058697307</v>
      </c>
      <c r="MQ97" s="53">
        <f t="shared" si="71"/>
        <v>14.068483058697307</v>
      </c>
      <c r="MR97" s="53">
        <f t="shared" si="71"/>
        <v>14.068483058697307</v>
      </c>
      <c r="MS97" s="53">
        <f t="shared" si="71"/>
        <v>7.1502249295408609</v>
      </c>
      <c r="MT97" s="53">
        <f t="shared" si="71"/>
        <v>14.068483058697307</v>
      </c>
      <c r="MU97" s="53">
        <f t="shared" si="71"/>
        <v>14.068483058697307</v>
      </c>
      <c r="MV97" s="53">
        <f t="shared" si="71"/>
        <v>7.8747441218959366</v>
      </c>
      <c r="MW97" s="53">
        <f t="shared" si="71"/>
        <v>8.5992633142510115</v>
      </c>
      <c r="MX97" s="53">
        <f t="shared" si="71"/>
        <v>7.1502249295408609</v>
      </c>
      <c r="MY97" s="53">
        <f t="shared" si="71"/>
        <v>10.41285555647516</v>
      </c>
      <c r="MZ97" s="53">
        <f t="shared" si="71"/>
        <v>8.5992633142510115</v>
      </c>
      <c r="NA97" s="53">
        <f t="shared" si="71"/>
        <v>7.0691291609193003</v>
      </c>
      <c r="NB97" s="53">
        <f t="shared" si="71"/>
        <v>7.1502249295408609</v>
      </c>
      <c r="NC97" s="53">
        <f t="shared" si="71"/>
        <v>14.068483058697307</v>
      </c>
      <c r="ND97" s="53">
        <f t="shared" si="71"/>
        <v>7.0691291609193003</v>
      </c>
      <c r="NE97" s="53">
        <f t="shared" si="71"/>
        <v>11.5684819477595</v>
      </c>
      <c r="NF97" s="53">
        <f t="shared" si="71"/>
        <v>7.1502249295408609</v>
      </c>
      <c r="NG97" s="53">
        <f t="shared" si="71"/>
        <v>7.1502249295408609</v>
      </c>
      <c r="NH97" s="53">
        <f t="shared" si="71"/>
        <v>7.1502249295408609</v>
      </c>
      <c r="NI97" s="53">
        <f t="shared" si="71"/>
        <v>7.129088521687704</v>
      </c>
      <c r="NJ97" s="53">
        <f t="shared" si="71"/>
        <v>14.068483058697307</v>
      </c>
      <c r="NK97" s="53">
        <f t="shared" si="71"/>
        <v>7.0691291609193003</v>
      </c>
      <c r="NL97" s="53">
        <f t="shared" si="71"/>
        <v>14.068483058697307</v>
      </c>
      <c r="NM97" s="53">
        <f t="shared" si="71"/>
        <v>7.1502249295408609</v>
      </c>
      <c r="NN97" s="53">
        <f t="shared" si="71"/>
        <v>7.1502249295408609</v>
      </c>
      <c r="NO97" s="53">
        <f t="shared" si="71"/>
        <v>7.1502249295408609</v>
      </c>
      <c r="NP97" s="53">
        <f t="shared" si="71"/>
        <v>14.068483058697307</v>
      </c>
      <c r="NQ97" s="53">
        <f t="shared" si="71"/>
        <v>7.8747441218959366</v>
      </c>
      <c r="NR97" s="53">
        <f t="shared" si="71"/>
        <v>7.8747441218959366</v>
      </c>
      <c r="NS97" s="53">
        <f t="shared" si="71"/>
        <v>7.1502249295408609</v>
      </c>
      <c r="NT97" s="53">
        <f t="shared" si="71"/>
        <v>7.1502249295408609</v>
      </c>
      <c r="NU97" s="53">
        <f t="shared" si="71"/>
        <v>7.1502249295408609</v>
      </c>
      <c r="NV97" s="53">
        <f t="shared" si="71"/>
        <v>8.5992633142510115</v>
      </c>
      <c r="NW97" s="53">
        <f t="shared" si="71"/>
        <v>14.068483058697307</v>
      </c>
      <c r="NX97" s="53">
        <f t="shared" si="71"/>
        <v>7.1502249295408609</v>
      </c>
      <c r="NY97" s="53">
        <f t="shared" si="71"/>
        <v>7.0691291609193003</v>
      </c>
      <c r="NZ97" s="53">
        <f t="shared" si="69"/>
        <v>7.8747441218959366</v>
      </c>
      <c r="OA97" s="53">
        <f t="shared" si="69"/>
        <v>7.0691291609193003</v>
      </c>
      <c r="OB97" s="53">
        <f t="shared" si="46"/>
        <v>12.919393894989826</v>
      </c>
      <c r="OC97" s="53">
        <f t="shared" si="46"/>
        <v>7.1502249295408609</v>
      </c>
      <c r="OD97" s="53">
        <f t="shared" si="46"/>
        <v>14.068483058697307</v>
      </c>
      <c r="OE97" s="53">
        <f t="shared" si="46"/>
        <v>14.068483058697307</v>
      </c>
      <c r="OF97" s="53">
        <f t="shared" si="46"/>
        <v>14.068483058697307</v>
      </c>
      <c r="OG97" s="53">
        <f t="shared" si="65"/>
        <v>7.1502249295408609</v>
      </c>
      <c r="OH97" s="53">
        <f t="shared" si="65"/>
        <v>14.068483058697307</v>
      </c>
      <c r="OI97" s="53">
        <f t="shared" si="65"/>
        <v>7.1502249295408609</v>
      </c>
      <c r="OJ97" s="53">
        <f t="shared" si="65"/>
        <v>7.8747441218959366</v>
      </c>
      <c r="OK97" s="53">
        <f t="shared" si="65"/>
        <v>14.068483058697307</v>
      </c>
      <c r="OL97" s="53">
        <f t="shared" si="65"/>
        <v>7.1502249295408609</v>
      </c>
      <c r="OM97" s="53">
        <f t="shared" si="65"/>
        <v>14.068483058697307</v>
      </c>
      <c r="ON97" s="53">
        <f t="shared" si="65"/>
        <v>14.068483058697307</v>
      </c>
      <c r="OO97" s="53">
        <f t="shared" si="65"/>
        <v>11.383721477970022</v>
      </c>
      <c r="OP97" s="53">
        <f t="shared" si="65"/>
        <v>7.0691291609193003</v>
      </c>
      <c r="OQ97" s="53">
        <f t="shared" si="65"/>
        <v>7.1502249295408609</v>
      </c>
      <c r="OR97" s="53">
        <f t="shared" si="65"/>
        <v>7.0691291609193003</v>
      </c>
      <c r="OS97" s="53">
        <f t="shared" si="65"/>
        <v>7.1502249295408609</v>
      </c>
      <c r="OT97" s="53">
        <f t="shared" si="65"/>
        <v>7.1502249295408609</v>
      </c>
      <c r="OU97" s="53">
        <f t="shared" si="65"/>
        <v>14.068483058697307</v>
      </c>
      <c r="OV97" s="53">
        <f t="shared" si="65"/>
        <v>8.5992633142510115</v>
      </c>
      <c r="OW97" s="53">
        <f t="shared" si="65"/>
        <v>7.0691291609193003</v>
      </c>
      <c r="OX97" s="53">
        <f t="shared" si="65"/>
        <v>7.8747441218959366</v>
      </c>
      <c r="OY97" s="53">
        <f t="shared" si="65"/>
        <v>7.0691291609193003</v>
      </c>
      <c r="OZ97" s="53">
        <f t="shared" si="65"/>
        <v>8.5992633142510115</v>
      </c>
      <c r="PA97" s="53">
        <f t="shared" si="65"/>
        <v>14.068483058697307</v>
      </c>
      <c r="PB97" s="53">
        <f t="shared" si="65"/>
        <v>7.1502249295408609</v>
      </c>
      <c r="PC97" s="53">
        <f t="shared" si="65"/>
        <v>7.1502249295408609</v>
      </c>
      <c r="PD97" s="53">
        <f t="shared" si="65"/>
        <v>14.068483058697307</v>
      </c>
      <c r="PE97" s="53">
        <f t="shared" si="65"/>
        <v>14.068483058697307</v>
      </c>
      <c r="PF97" s="53">
        <f t="shared" si="65"/>
        <v>7.1502249295408609</v>
      </c>
      <c r="PG97" s="53">
        <f t="shared" si="65"/>
        <v>7.0691291609193003</v>
      </c>
      <c r="PH97" s="53">
        <f t="shared" si="65"/>
        <v>10.623866504106974</v>
      </c>
      <c r="PI97" s="53">
        <f t="shared" si="65"/>
        <v>10.151267382872323</v>
      </c>
      <c r="PJ97" s="53">
        <f t="shared" si="65"/>
        <v>14.068483058697307</v>
      </c>
      <c r="PK97" s="53">
        <f t="shared" si="65"/>
        <v>7.8747441218959366</v>
      </c>
      <c r="PL97" s="53">
        <f t="shared" si="65"/>
        <v>8.5992633142510115</v>
      </c>
      <c r="PM97" s="53">
        <f t="shared" si="65"/>
        <v>7.1502249295408609</v>
      </c>
      <c r="PN97" s="53">
        <f t="shared" si="65"/>
        <v>7.8747441218959366</v>
      </c>
      <c r="PO97" s="53">
        <f t="shared" si="65"/>
        <v>14.068483058697307</v>
      </c>
      <c r="PP97" s="53">
        <f t="shared" si="65"/>
        <v>7.1502249295408609</v>
      </c>
      <c r="PQ97" s="53">
        <f t="shared" si="65"/>
        <v>13.953640010330291</v>
      </c>
      <c r="PR97" s="53">
        <f t="shared" si="65"/>
        <v>14.068483058697307</v>
      </c>
      <c r="PS97" s="53">
        <f t="shared" si="65"/>
        <v>14.068483058697307</v>
      </c>
      <c r="PT97" s="53">
        <f t="shared" si="65"/>
        <v>14.068483058697307</v>
      </c>
      <c r="PU97" s="53">
        <f t="shared" si="65"/>
        <v>7.0691291609193003</v>
      </c>
      <c r="PV97" s="53">
        <f t="shared" si="65"/>
        <v>7.0691291609193003</v>
      </c>
      <c r="PW97" s="53">
        <f t="shared" si="65"/>
        <v>8.5992633142510115</v>
      </c>
      <c r="PX97" s="53">
        <f t="shared" si="65"/>
        <v>7.1502249295408609</v>
      </c>
      <c r="PY97" s="53">
        <f t="shared" si="65"/>
        <v>7.0691291609193003</v>
      </c>
      <c r="PZ97" s="53">
        <f t="shared" si="65"/>
        <v>8.5992633142510115</v>
      </c>
      <c r="QA97" s="53">
        <f t="shared" si="65"/>
        <v>14.068483058697307</v>
      </c>
      <c r="QB97" s="53">
        <f t="shared" si="65"/>
        <v>7.1502249295408609</v>
      </c>
      <c r="QC97" s="53">
        <f t="shared" si="65"/>
        <v>11.308628736478118</v>
      </c>
      <c r="QD97" s="53">
        <f t="shared" si="65"/>
        <v>8.5992633142510115</v>
      </c>
      <c r="QE97" s="53">
        <f t="shared" si="65"/>
        <v>14.068483058697307</v>
      </c>
      <c r="QF97" s="53">
        <f t="shared" si="65"/>
        <v>8.5992633142510115</v>
      </c>
      <c r="QG97" s="53">
        <f t="shared" si="65"/>
        <v>7.0691291609193003</v>
      </c>
      <c r="QH97" s="53">
        <f t="shared" si="65"/>
        <v>7.1502249295408609</v>
      </c>
      <c r="QI97" s="53">
        <f t="shared" si="65"/>
        <v>7.0691291609193003</v>
      </c>
      <c r="QJ97" s="53">
        <f t="shared" si="65"/>
        <v>8.5992633142510115</v>
      </c>
      <c r="QK97" s="53">
        <f t="shared" si="65"/>
        <v>14.068483058697307</v>
      </c>
      <c r="QL97" s="53">
        <f t="shared" si="65"/>
        <v>14.068483058697307</v>
      </c>
      <c r="QM97" s="53">
        <f t="shared" si="65"/>
        <v>7.8747441218959366</v>
      </c>
      <c r="QN97" s="53">
        <f t="shared" si="65"/>
        <v>14.068483058697307</v>
      </c>
      <c r="QO97" s="53">
        <f t="shared" si="65"/>
        <v>8.3530673482921252</v>
      </c>
      <c r="QP97" s="53">
        <f t="shared" si="65"/>
        <v>7.1502249295408609</v>
      </c>
      <c r="QQ97" s="53">
        <f t="shared" si="65"/>
        <v>7.1502249295408609</v>
      </c>
      <c r="QR97" s="53">
        <f t="shared" ref="QR97:SG100" si="72">IF(QR$68=1,QR27,QR60)</f>
        <v>7.1502249295408609</v>
      </c>
      <c r="QS97" s="53">
        <f t="shared" si="72"/>
        <v>7.8747441218959366</v>
      </c>
      <c r="QT97" s="53">
        <f t="shared" si="72"/>
        <v>14.068483058697307</v>
      </c>
      <c r="QU97" s="53">
        <f t="shared" si="72"/>
        <v>7.1502249295408609</v>
      </c>
      <c r="QV97" s="53">
        <f t="shared" si="72"/>
        <v>7.8747441218959366</v>
      </c>
      <c r="QW97" s="53">
        <f t="shared" si="72"/>
        <v>7.0691291609193003</v>
      </c>
      <c r="QX97" s="53">
        <f t="shared" si="72"/>
        <v>12.234462740155678</v>
      </c>
      <c r="QY97" s="53">
        <f t="shared" si="72"/>
        <v>7.8747441218959366</v>
      </c>
      <c r="QZ97" s="53">
        <f t="shared" si="72"/>
        <v>8.5992633142510115</v>
      </c>
      <c r="RA97" s="53">
        <f t="shared" si="72"/>
        <v>7.1502249295408609</v>
      </c>
      <c r="RB97" s="53">
        <f t="shared" si="72"/>
        <v>14.068483058697307</v>
      </c>
      <c r="RC97" s="53">
        <f t="shared" si="72"/>
        <v>7.8747441218959366</v>
      </c>
      <c r="RD97" s="53">
        <f t="shared" si="72"/>
        <v>14.068483058697307</v>
      </c>
      <c r="RE97" s="53">
        <f t="shared" si="72"/>
        <v>7.1502249295408609</v>
      </c>
      <c r="RF97" s="53">
        <f t="shared" si="72"/>
        <v>14.068483058697307</v>
      </c>
      <c r="RG97" s="53">
        <f t="shared" si="72"/>
        <v>7.8747441218959366</v>
      </c>
      <c r="RH97" s="53">
        <f t="shared" si="72"/>
        <v>14.068483058697307</v>
      </c>
      <c r="RI97" s="53">
        <f t="shared" si="72"/>
        <v>7.1502249295408609</v>
      </c>
      <c r="RJ97" s="53">
        <f t="shared" si="72"/>
        <v>7.1502249295408609</v>
      </c>
      <c r="RK97" s="53">
        <f t="shared" si="72"/>
        <v>8.5992633142510115</v>
      </c>
      <c r="RL97" s="53">
        <f t="shared" si="72"/>
        <v>14.068483058697307</v>
      </c>
      <c r="RM97" s="53">
        <f t="shared" si="72"/>
        <v>7.8747441218959366</v>
      </c>
      <c r="RN97" s="53">
        <f t="shared" si="72"/>
        <v>7.1502249295408609</v>
      </c>
      <c r="RO97" s="53">
        <f t="shared" si="72"/>
        <v>9.4359236690648078</v>
      </c>
      <c r="RP97" s="53">
        <f t="shared" si="72"/>
        <v>14.068483058697307</v>
      </c>
      <c r="RQ97" s="53">
        <f t="shared" si="72"/>
        <v>14.068483058697307</v>
      </c>
      <c r="RR97" s="53">
        <f t="shared" si="72"/>
        <v>14.068483058697307</v>
      </c>
      <c r="RS97" s="53">
        <f t="shared" si="72"/>
        <v>7.8747441218959366</v>
      </c>
      <c r="RT97" s="53">
        <f t="shared" si="72"/>
        <v>7.1502249295408609</v>
      </c>
      <c r="RU97" s="53">
        <f t="shared" si="72"/>
        <v>8.5992633142510115</v>
      </c>
      <c r="RV97" s="53">
        <f t="shared" si="72"/>
        <v>7.1502249295408609</v>
      </c>
      <c r="RW97" s="53">
        <f t="shared" si="72"/>
        <v>14.068483058697307</v>
      </c>
      <c r="RX97" s="53">
        <f t="shared" si="72"/>
        <v>7.1502249295408609</v>
      </c>
      <c r="RY97" s="53">
        <f t="shared" si="72"/>
        <v>7.0691291609193003</v>
      </c>
      <c r="RZ97" s="53">
        <f t="shared" si="72"/>
        <v>9.129217771579853</v>
      </c>
      <c r="SA97" s="53">
        <f t="shared" si="72"/>
        <v>14.068483058697307</v>
      </c>
      <c r="SB97" s="53">
        <f t="shared" si="72"/>
        <v>11.717638702877261</v>
      </c>
      <c r="SC97" s="53">
        <f t="shared" si="72"/>
        <v>7.8747441218959366</v>
      </c>
      <c r="SD97" s="53">
        <f t="shared" si="72"/>
        <v>14.068483058697307</v>
      </c>
      <c r="SE97" s="53">
        <f t="shared" si="72"/>
        <v>7.1502249295408609</v>
      </c>
      <c r="SF97" s="53">
        <f t="shared" si="72"/>
        <v>7.6243796489994038</v>
      </c>
      <c r="SG97" s="53">
        <f t="shared" si="72"/>
        <v>14.068483058697307</v>
      </c>
    </row>
    <row r="98" spans="1:501" x14ac:dyDescent="0.35">
      <c r="A98" s="158">
        <v>2047</v>
      </c>
      <c r="B98" s="53">
        <f t="shared" si="8"/>
        <v>14.771907211632172</v>
      </c>
      <c r="C98" s="53">
        <f t="shared" si="66"/>
        <v>9.4474425341443329</v>
      </c>
      <c r="D98" s="53">
        <f t="shared" si="66"/>
        <v>8.0340500621877027</v>
      </c>
      <c r="E98" s="53">
        <f t="shared" si="66"/>
        <v>7.2417268939042723</v>
      </c>
      <c r="F98" s="53">
        <f t="shared" si="66"/>
        <v>8.0340500621877027</v>
      </c>
      <c r="G98" s="53">
        <f t="shared" si="66"/>
        <v>14.771907211632172</v>
      </c>
      <c r="H98" s="53">
        <f t="shared" si="66"/>
        <v>7.2417268939042723</v>
      </c>
      <c r="I98" s="53">
        <f t="shared" si="66"/>
        <v>14.771907211632172</v>
      </c>
      <c r="J98" s="53">
        <f t="shared" si="66"/>
        <v>7.2417268939042723</v>
      </c>
      <c r="K98" s="53">
        <f t="shared" si="66"/>
        <v>14.771907211632172</v>
      </c>
      <c r="L98" s="53">
        <f t="shared" si="66"/>
        <v>7.1595933366531863</v>
      </c>
      <c r="M98" s="53">
        <f t="shared" si="66"/>
        <v>7.1595933366531863</v>
      </c>
      <c r="N98" s="53">
        <f t="shared" si="66"/>
        <v>14.771907211632172</v>
      </c>
      <c r="O98" s="53">
        <f t="shared" si="66"/>
        <v>7.2417268939042723</v>
      </c>
      <c r="P98" s="53">
        <f t="shared" si="66"/>
        <v>7.2417268939042723</v>
      </c>
      <c r="Q98" s="53">
        <f t="shared" si="66"/>
        <v>14.771907211632172</v>
      </c>
      <c r="R98" s="53">
        <f t="shared" si="66"/>
        <v>7.2417268939042723</v>
      </c>
      <c r="S98" s="53">
        <f t="shared" si="66"/>
        <v>14.771907211632172</v>
      </c>
      <c r="T98" s="53">
        <f t="shared" si="66"/>
        <v>14.771907211632172</v>
      </c>
      <c r="U98" s="53">
        <f t="shared" si="66"/>
        <v>8.5070823724950717</v>
      </c>
      <c r="V98" s="53">
        <f t="shared" si="66"/>
        <v>7.2417268939042723</v>
      </c>
      <c r="W98" s="53">
        <f t="shared" si="66"/>
        <v>7.2417268939042723</v>
      </c>
      <c r="X98" s="53">
        <f t="shared" si="66"/>
        <v>7.2417268939042723</v>
      </c>
      <c r="Y98" s="53">
        <f t="shared" si="66"/>
        <v>7.2417268939042723</v>
      </c>
      <c r="Z98" s="53">
        <f t="shared" si="66"/>
        <v>14.771907211632172</v>
      </c>
      <c r="AA98" s="53">
        <f t="shared" si="66"/>
        <v>7.2417268939042723</v>
      </c>
      <c r="AB98" s="53">
        <f t="shared" si="66"/>
        <v>7.2417268939042723</v>
      </c>
      <c r="AC98" s="53">
        <f t="shared" si="66"/>
        <v>7.2417268939042723</v>
      </c>
      <c r="AD98" s="53">
        <f t="shared" si="66"/>
        <v>7.1595933366531863</v>
      </c>
      <c r="AE98" s="53">
        <f t="shared" si="66"/>
        <v>8.8263732304711304</v>
      </c>
      <c r="AF98" s="53">
        <f t="shared" si="66"/>
        <v>8.0340500621877027</v>
      </c>
      <c r="AG98" s="53">
        <f t="shared" si="66"/>
        <v>7.2417268939042723</v>
      </c>
      <c r="AH98" s="53">
        <f t="shared" si="66"/>
        <v>14.771907211632172</v>
      </c>
      <c r="AI98" s="53">
        <f t="shared" si="66"/>
        <v>14.771907211632172</v>
      </c>
      <c r="AJ98" s="53">
        <f t="shared" si="66"/>
        <v>7.2417268939042723</v>
      </c>
      <c r="AK98" s="53">
        <f t="shared" si="66"/>
        <v>8.1030103792407253</v>
      </c>
      <c r="AL98" s="53">
        <f t="shared" si="66"/>
        <v>14.771907211632172</v>
      </c>
      <c r="AM98" s="53">
        <f t="shared" si="66"/>
        <v>7.1595933366531863</v>
      </c>
      <c r="AN98" s="53">
        <f t="shared" si="66"/>
        <v>14.771907211632172</v>
      </c>
      <c r="AO98" s="53">
        <f t="shared" si="66"/>
        <v>7.1595933366531863</v>
      </c>
      <c r="AP98" s="53">
        <f t="shared" si="66"/>
        <v>14.771907211632172</v>
      </c>
      <c r="AQ98" s="53">
        <f t="shared" si="66"/>
        <v>7.2417268939042723</v>
      </c>
      <c r="AR98" s="53">
        <f t="shared" si="66"/>
        <v>7.1595933366531863</v>
      </c>
      <c r="AS98" s="53">
        <f t="shared" si="66"/>
        <v>7.1595933366531863</v>
      </c>
      <c r="AT98" s="53">
        <f t="shared" si="66"/>
        <v>14.771907211632172</v>
      </c>
      <c r="AU98" s="53">
        <f t="shared" si="66"/>
        <v>9.1297211777817093</v>
      </c>
      <c r="AV98" s="53">
        <f t="shared" si="66"/>
        <v>14.771907211632172</v>
      </c>
      <c r="AW98" s="53">
        <f t="shared" si="66"/>
        <v>7.2417268939042723</v>
      </c>
      <c r="AX98" s="53">
        <f t="shared" si="66"/>
        <v>7.2417268939042723</v>
      </c>
      <c r="AY98" s="53">
        <f t="shared" si="66"/>
        <v>7.2417268939042723</v>
      </c>
      <c r="AZ98" s="53">
        <f t="shared" si="66"/>
        <v>7.1595933366531863</v>
      </c>
      <c r="BA98" s="53">
        <f t="shared" si="66"/>
        <v>14.771907211632172</v>
      </c>
      <c r="BB98" s="53">
        <f t="shared" si="66"/>
        <v>11.476632311387053</v>
      </c>
      <c r="BC98" s="53">
        <f t="shared" si="66"/>
        <v>7.2417268939042723</v>
      </c>
      <c r="BD98" s="53">
        <f t="shared" si="66"/>
        <v>7.2417268939042723</v>
      </c>
      <c r="BE98" s="53">
        <f t="shared" si="66"/>
        <v>14.771907211632172</v>
      </c>
      <c r="BF98" s="53">
        <f t="shared" si="66"/>
        <v>11.693846824192592</v>
      </c>
      <c r="BG98" s="53">
        <f t="shared" si="66"/>
        <v>7.2417268939042723</v>
      </c>
      <c r="BH98" s="53">
        <f t="shared" si="66"/>
        <v>14.771907211632172</v>
      </c>
      <c r="BI98" s="53">
        <f t="shared" si="66"/>
        <v>8.8263732304711304</v>
      </c>
      <c r="BJ98" s="53">
        <f t="shared" si="66"/>
        <v>14.771907211632172</v>
      </c>
      <c r="BK98" s="53">
        <f t="shared" si="66"/>
        <v>7.1595933366531863</v>
      </c>
      <c r="BL98" s="53">
        <f t="shared" si="66"/>
        <v>7.1595933366531863</v>
      </c>
      <c r="BM98" s="53">
        <f t="shared" si="66"/>
        <v>8.8263732304711304</v>
      </c>
      <c r="BN98" s="53">
        <f t="shared" ref="BN98:DY101" si="73">IF(BN$68=1,BN28,BN61)</f>
        <v>14.771907211632172</v>
      </c>
      <c r="BO98" s="53">
        <f t="shared" si="73"/>
        <v>7.2417268939042723</v>
      </c>
      <c r="BP98" s="53">
        <f t="shared" si="73"/>
        <v>8.0340500621877027</v>
      </c>
      <c r="BQ98" s="53">
        <f t="shared" si="73"/>
        <v>7.2417268939042723</v>
      </c>
      <c r="BR98" s="53">
        <f t="shared" si="73"/>
        <v>14.771907211632172</v>
      </c>
      <c r="BS98" s="53">
        <f t="shared" si="73"/>
        <v>14.771907211632172</v>
      </c>
      <c r="BT98" s="53">
        <f t="shared" si="73"/>
        <v>7.1595933366531863</v>
      </c>
      <c r="BU98" s="53">
        <f t="shared" si="73"/>
        <v>8.8263732304711304</v>
      </c>
      <c r="BV98" s="53">
        <f t="shared" si="73"/>
        <v>14.771907211632172</v>
      </c>
      <c r="BW98" s="53">
        <f t="shared" si="73"/>
        <v>7.2417268939042723</v>
      </c>
      <c r="BX98" s="53">
        <f t="shared" si="73"/>
        <v>7.6915809571318166</v>
      </c>
      <c r="BY98" s="53">
        <f t="shared" si="73"/>
        <v>7.1595933366531863</v>
      </c>
      <c r="BZ98" s="53">
        <f t="shared" si="73"/>
        <v>14.771907211632172</v>
      </c>
      <c r="CA98" s="53">
        <f t="shared" si="73"/>
        <v>8.8263732304711304</v>
      </c>
      <c r="CB98" s="53">
        <f t="shared" si="73"/>
        <v>14.771907211632172</v>
      </c>
      <c r="CC98" s="53">
        <f t="shared" si="73"/>
        <v>7.2417268939042723</v>
      </c>
      <c r="CD98" s="53">
        <f t="shared" si="73"/>
        <v>7.2417268939042723</v>
      </c>
      <c r="CE98" s="53">
        <f t="shared" si="73"/>
        <v>8.0340500621877027</v>
      </c>
      <c r="CF98" s="53">
        <f t="shared" si="73"/>
        <v>7.2417268939042723</v>
      </c>
      <c r="CG98" s="53">
        <f t="shared" si="73"/>
        <v>7.1595933366531863</v>
      </c>
      <c r="CH98" s="53">
        <f t="shared" si="73"/>
        <v>14.771907211632172</v>
      </c>
      <c r="CI98" s="53">
        <f t="shared" si="73"/>
        <v>7.2417268939042723</v>
      </c>
      <c r="CJ98" s="53">
        <f t="shared" si="73"/>
        <v>14.771907211632172</v>
      </c>
      <c r="CK98" s="53">
        <f t="shared" si="73"/>
        <v>7.2417268939042723</v>
      </c>
      <c r="CL98" s="53">
        <f t="shared" si="73"/>
        <v>7.2417268939042723</v>
      </c>
      <c r="CM98" s="53">
        <f t="shared" si="73"/>
        <v>7.2417268939042723</v>
      </c>
      <c r="CN98" s="53">
        <f t="shared" si="73"/>
        <v>9.9212437024004512</v>
      </c>
      <c r="CO98" s="53">
        <f t="shared" si="73"/>
        <v>7.2417268939042723</v>
      </c>
      <c r="CP98" s="53">
        <f t="shared" si="73"/>
        <v>8.0340500621877027</v>
      </c>
      <c r="CQ98" s="53">
        <f t="shared" si="73"/>
        <v>8.3669624568721765</v>
      </c>
      <c r="CR98" s="53">
        <f t="shared" si="73"/>
        <v>7.2417268939042723</v>
      </c>
      <c r="CS98" s="53">
        <f t="shared" si="73"/>
        <v>8.0340500621877027</v>
      </c>
      <c r="CT98" s="53">
        <f t="shared" si="73"/>
        <v>7.1595933366531863</v>
      </c>
      <c r="CU98" s="53">
        <f t="shared" si="73"/>
        <v>7.2417268939042723</v>
      </c>
      <c r="CV98" s="53">
        <f t="shared" si="73"/>
        <v>7.2417268939042723</v>
      </c>
      <c r="CW98" s="53">
        <f t="shared" si="73"/>
        <v>14.771907211632172</v>
      </c>
      <c r="CX98" s="53">
        <f t="shared" si="73"/>
        <v>7.1595933366531863</v>
      </c>
      <c r="CY98" s="53">
        <f t="shared" si="73"/>
        <v>7.2417268939042723</v>
      </c>
      <c r="CZ98" s="53">
        <f t="shared" si="73"/>
        <v>7.1595933366531863</v>
      </c>
      <c r="DA98" s="53">
        <f t="shared" si="73"/>
        <v>7.2417268939042723</v>
      </c>
      <c r="DB98" s="53">
        <f t="shared" si="73"/>
        <v>7.2417268939042723</v>
      </c>
      <c r="DC98" s="53">
        <f t="shared" si="73"/>
        <v>7.1595933366531863</v>
      </c>
      <c r="DD98" s="53">
        <f t="shared" si="73"/>
        <v>14.771907211632172</v>
      </c>
      <c r="DE98" s="53">
        <f t="shared" si="73"/>
        <v>8.8263732304711304</v>
      </c>
      <c r="DF98" s="53">
        <f t="shared" si="73"/>
        <v>10.306344467494588</v>
      </c>
      <c r="DG98" s="53">
        <f t="shared" si="73"/>
        <v>14.771907211632172</v>
      </c>
      <c r="DH98" s="53">
        <f t="shared" si="73"/>
        <v>11.26752024410148</v>
      </c>
      <c r="DI98" s="53">
        <f t="shared" si="73"/>
        <v>7.2417268939042723</v>
      </c>
      <c r="DJ98" s="53">
        <f t="shared" si="73"/>
        <v>8.8263732304711304</v>
      </c>
      <c r="DK98" s="53">
        <f t="shared" si="73"/>
        <v>7.1595933366531863</v>
      </c>
      <c r="DL98" s="53">
        <f t="shared" si="73"/>
        <v>14.771907211632172</v>
      </c>
      <c r="DM98" s="53">
        <f t="shared" si="73"/>
        <v>7.2417268939042723</v>
      </c>
      <c r="DN98" s="53">
        <f t="shared" si="73"/>
        <v>7.2417268939042723</v>
      </c>
      <c r="DO98" s="53">
        <f t="shared" si="73"/>
        <v>10.588638212808194</v>
      </c>
      <c r="DP98" s="53">
        <f t="shared" si="73"/>
        <v>11.131385857390949</v>
      </c>
      <c r="DQ98" s="53">
        <f t="shared" si="73"/>
        <v>14.771907211632172</v>
      </c>
      <c r="DR98" s="53">
        <f t="shared" si="73"/>
        <v>14.771907211632172</v>
      </c>
      <c r="DS98" s="53">
        <f t="shared" si="73"/>
        <v>14.771907211632172</v>
      </c>
      <c r="DT98" s="53">
        <f t="shared" si="73"/>
        <v>7.2417268939042723</v>
      </c>
      <c r="DU98" s="53">
        <f t="shared" si="73"/>
        <v>7.2417268939042723</v>
      </c>
      <c r="DV98" s="53">
        <f t="shared" si="73"/>
        <v>8.0340500621877027</v>
      </c>
      <c r="DW98" s="53">
        <f t="shared" si="73"/>
        <v>9.4513919977956267</v>
      </c>
      <c r="DX98" s="53">
        <f t="shared" si="73"/>
        <v>14.771907211632172</v>
      </c>
      <c r="DY98" s="53">
        <f t="shared" si="73"/>
        <v>7.2417268939042723</v>
      </c>
      <c r="DZ98" s="53">
        <f t="shared" si="70"/>
        <v>8.0340500621877027</v>
      </c>
      <c r="EA98" s="53">
        <f t="shared" si="70"/>
        <v>14.771907211632172</v>
      </c>
      <c r="EB98" s="53">
        <f t="shared" si="70"/>
        <v>14.771907211632172</v>
      </c>
      <c r="EC98" s="53">
        <f t="shared" si="70"/>
        <v>14.771907211632172</v>
      </c>
      <c r="ED98" s="53">
        <f t="shared" si="70"/>
        <v>7.2417268939042723</v>
      </c>
      <c r="EE98" s="53">
        <f t="shared" si="70"/>
        <v>7.2417268939042723</v>
      </c>
      <c r="EF98" s="53">
        <f t="shared" si="70"/>
        <v>7.1595933366531863</v>
      </c>
      <c r="EG98" s="53">
        <f t="shared" si="70"/>
        <v>14.771907211632172</v>
      </c>
      <c r="EH98" s="53">
        <f t="shared" si="70"/>
        <v>7.1595933366531863</v>
      </c>
      <c r="EI98" s="53">
        <f t="shared" si="70"/>
        <v>8.8263732304711304</v>
      </c>
      <c r="EJ98" s="53">
        <f t="shared" si="70"/>
        <v>7.2417268939042723</v>
      </c>
      <c r="EK98" s="53">
        <f t="shared" si="70"/>
        <v>7.2417268939042723</v>
      </c>
      <c r="EL98" s="53">
        <f t="shared" si="70"/>
        <v>8.8263732304711304</v>
      </c>
      <c r="EM98" s="53">
        <f t="shared" si="70"/>
        <v>14.771907211632172</v>
      </c>
      <c r="EN98" s="53">
        <f t="shared" si="70"/>
        <v>7.1595933366531863</v>
      </c>
      <c r="EO98" s="53">
        <f t="shared" si="70"/>
        <v>8.8263732304711304</v>
      </c>
      <c r="EP98" s="53">
        <f t="shared" si="70"/>
        <v>7.1595933366531863</v>
      </c>
      <c r="EQ98" s="53">
        <f t="shared" si="70"/>
        <v>8.8263732304711304</v>
      </c>
      <c r="ER98" s="53">
        <f t="shared" si="70"/>
        <v>8.0340500621877027</v>
      </c>
      <c r="ES98" s="53">
        <f t="shared" si="70"/>
        <v>8.1293068858722961</v>
      </c>
      <c r="ET98" s="53">
        <f t="shared" si="70"/>
        <v>7.5945795202035669</v>
      </c>
      <c r="EU98" s="53">
        <f t="shared" si="70"/>
        <v>7.2417268939042723</v>
      </c>
      <c r="EV98" s="53">
        <f t="shared" si="70"/>
        <v>14.771907211632172</v>
      </c>
      <c r="EW98" s="53">
        <f t="shared" si="70"/>
        <v>7.2417268939042723</v>
      </c>
      <c r="EX98" s="53">
        <f t="shared" si="70"/>
        <v>7.2417268939042723</v>
      </c>
      <c r="EY98" s="53">
        <f t="shared" si="70"/>
        <v>7.2417268939042723</v>
      </c>
      <c r="EZ98" s="53">
        <f t="shared" si="70"/>
        <v>8.0340500621877027</v>
      </c>
      <c r="FA98" s="53">
        <f t="shared" si="70"/>
        <v>7.1595933366531863</v>
      </c>
      <c r="FB98" s="53">
        <f t="shared" si="70"/>
        <v>7.2417268939042723</v>
      </c>
      <c r="FC98" s="53">
        <f t="shared" si="70"/>
        <v>14.771907211632172</v>
      </c>
      <c r="FD98" s="53">
        <f t="shared" si="70"/>
        <v>7.2417268939042723</v>
      </c>
      <c r="FE98" s="53">
        <f t="shared" si="70"/>
        <v>14.771907211632172</v>
      </c>
      <c r="FF98" s="53">
        <f t="shared" si="70"/>
        <v>14.771907211632172</v>
      </c>
      <c r="FG98" s="53">
        <f t="shared" si="70"/>
        <v>7.1595933366531863</v>
      </c>
      <c r="FH98" s="53">
        <f t="shared" si="70"/>
        <v>7.273951986876698</v>
      </c>
      <c r="FI98" s="53">
        <f t="shared" si="70"/>
        <v>7.1595933366531863</v>
      </c>
      <c r="FJ98" s="53">
        <f t="shared" si="70"/>
        <v>7.2417268939042723</v>
      </c>
      <c r="FK98" s="53">
        <f t="shared" si="70"/>
        <v>7.2417268939042723</v>
      </c>
      <c r="FL98" s="53">
        <f t="shared" si="70"/>
        <v>14.771907211632172</v>
      </c>
      <c r="FM98" s="53">
        <f t="shared" si="70"/>
        <v>7.1595933366531863</v>
      </c>
      <c r="FN98" s="53">
        <f t="shared" si="70"/>
        <v>14.771907211632172</v>
      </c>
      <c r="FO98" s="53">
        <f t="shared" si="70"/>
        <v>14.771907211632172</v>
      </c>
      <c r="FP98" s="53">
        <f t="shared" si="70"/>
        <v>7.1595933366531863</v>
      </c>
      <c r="FQ98" s="53">
        <f t="shared" si="70"/>
        <v>7.2417268939042723</v>
      </c>
      <c r="FR98" s="53">
        <f t="shared" si="70"/>
        <v>7.2417268939042723</v>
      </c>
      <c r="FS98" s="53">
        <f t="shared" si="70"/>
        <v>14.771907211632172</v>
      </c>
      <c r="FT98" s="53">
        <f t="shared" si="70"/>
        <v>14.771907211632172</v>
      </c>
      <c r="FU98" s="53">
        <f t="shared" si="70"/>
        <v>14.771907211632172</v>
      </c>
      <c r="FV98" s="53">
        <f t="shared" si="70"/>
        <v>7.1595933366531863</v>
      </c>
      <c r="FW98" s="53">
        <f t="shared" si="70"/>
        <v>7.1595933366531863</v>
      </c>
      <c r="FX98" s="53">
        <f t="shared" si="70"/>
        <v>13.41990967797423</v>
      </c>
      <c r="FY98" s="53">
        <f t="shared" si="70"/>
        <v>10.304455501439833</v>
      </c>
      <c r="FZ98" s="53">
        <f t="shared" si="70"/>
        <v>12.235487713160312</v>
      </c>
      <c r="GA98" s="53">
        <f t="shared" si="70"/>
        <v>7.1595933366531863</v>
      </c>
      <c r="GB98" s="53">
        <f t="shared" si="70"/>
        <v>14.771907211632172</v>
      </c>
      <c r="GC98" s="53">
        <f t="shared" si="70"/>
        <v>14.771907211632172</v>
      </c>
      <c r="GD98" s="53">
        <f t="shared" si="70"/>
        <v>7.2417268939042723</v>
      </c>
      <c r="GE98" s="53">
        <f t="shared" si="70"/>
        <v>7.2417268939042723</v>
      </c>
      <c r="GF98" s="53">
        <f t="shared" si="70"/>
        <v>14.771907211632172</v>
      </c>
      <c r="GG98" s="53">
        <f t="shared" si="70"/>
        <v>8.8263732304711304</v>
      </c>
      <c r="GH98" s="53">
        <f t="shared" si="70"/>
        <v>14.771907211632172</v>
      </c>
      <c r="GI98" s="53">
        <f t="shared" si="70"/>
        <v>7.2417268939042723</v>
      </c>
      <c r="GJ98" s="53">
        <f t="shared" si="70"/>
        <v>14.771907211632172</v>
      </c>
      <c r="GK98" s="53">
        <f t="shared" si="70"/>
        <v>7.2359785366578464</v>
      </c>
      <c r="GL98" s="53">
        <f t="shared" si="68"/>
        <v>14.771907211632172</v>
      </c>
      <c r="GM98" s="53">
        <f t="shared" si="68"/>
        <v>7.1595933366531863</v>
      </c>
      <c r="GN98" s="53">
        <f t="shared" si="68"/>
        <v>7.2417268939042723</v>
      </c>
      <c r="GO98" s="53">
        <f t="shared" si="68"/>
        <v>14.771907211632172</v>
      </c>
      <c r="GP98" s="53">
        <f t="shared" si="68"/>
        <v>14.771907211632172</v>
      </c>
      <c r="GQ98" s="53">
        <f t="shared" si="68"/>
        <v>7.1595933366531863</v>
      </c>
      <c r="GR98" s="53">
        <f t="shared" si="68"/>
        <v>7.2417268939042723</v>
      </c>
      <c r="GS98" s="53">
        <f t="shared" si="68"/>
        <v>7.2417268939042723</v>
      </c>
      <c r="GT98" s="53">
        <f t="shared" si="68"/>
        <v>7.2417268939042723</v>
      </c>
      <c r="GU98" s="53">
        <f t="shared" si="68"/>
        <v>7.7545729677636146</v>
      </c>
      <c r="GV98" s="53">
        <f t="shared" si="68"/>
        <v>7.2417268939042723</v>
      </c>
      <c r="GW98" s="53">
        <f t="shared" si="68"/>
        <v>8.0340500621877027</v>
      </c>
      <c r="GX98" s="53">
        <f t="shared" si="68"/>
        <v>7.1595933366531863</v>
      </c>
      <c r="GY98" s="53">
        <f t="shared" si="68"/>
        <v>7.2417268939042723</v>
      </c>
      <c r="GZ98" s="53">
        <f t="shared" si="68"/>
        <v>7.2417268939042723</v>
      </c>
      <c r="HA98" s="53">
        <f t="shared" si="68"/>
        <v>7.2417268939042723</v>
      </c>
      <c r="HB98" s="53">
        <f t="shared" si="68"/>
        <v>8.8263732304711304</v>
      </c>
      <c r="HC98" s="53">
        <f t="shared" si="68"/>
        <v>7.2417268939042723</v>
      </c>
      <c r="HD98" s="53">
        <f t="shared" si="68"/>
        <v>7.2417268939042723</v>
      </c>
      <c r="HE98" s="53">
        <f t="shared" si="68"/>
        <v>7.1595933366531863</v>
      </c>
      <c r="HF98" s="53">
        <f t="shared" si="68"/>
        <v>8.8263732304711304</v>
      </c>
      <c r="HG98" s="53">
        <f t="shared" si="68"/>
        <v>14.771907211632172</v>
      </c>
      <c r="HH98" s="53">
        <f t="shared" si="68"/>
        <v>14.771907211632172</v>
      </c>
      <c r="HI98" s="53">
        <f t="shared" si="68"/>
        <v>14.771907211632172</v>
      </c>
      <c r="HJ98" s="53">
        <f t="shared" si="68"/>
        <v>7.1595933366531863</v>
      </c>
      <c r="HK98" s="53">
        <f t="shared" si="68"/>
        <v>8.0340500621877027</v>
      </c>
      <c r="HL98" s="53">
        <f t="shared" si="68"/>
        <v>14.771907211632172</v>
      </c>
      <c r="HM98" s="53">
        <f t="shared" si="68"/>
        <v>7.2417268939042723</v>
      </c>
      <c r="HN98" s="53">
        <f t="shared" si="68"/>
        <v>7.6016043674512757</v>
      </c>
      <c r="HO98" s="53">
        <f t="shared" si="68"/>
        <v>14.771907211632172</v>
      </c>
      <c r="HP98" s="53">
        <f t="shared" si="68"/>
        <v>7.2417268939042723</v>
      </c>
      <c r="HQ98" s="53">
        <f t="shared" si="68"/>
        <v>7.2417268939042723</v>
      </c>
      <c r="HR98" s="53">
        <f t="shared" si="68"/>
        <v>8.8263732304711304</v>
      </c>
      <c r="HS98" s="53">
        <f t="shared" si="68"/>
        <v>7.2417268939042723</v>
      </c>
      <c r="HT98" s="53">
        <f t="shared" si="68"/>
        <v>8.0340500621877027</v>
      </c>
      <c r="HU98" s="53">
        <f t="shared" si="68"/>
        <v>7.2417268939042723</v>
      </c>
      <c r="HV98" s="53">
        <f t="shared" si="68"/>
        <v>7.2417268939042723</v>
      </c>
      <c r="HW98" s="53">
        <f t="shared" si="68"/>
        <v>7.2417268939042723</v>
      </c>
      <c r="HX98" s="53">
        <f t="shared" si="68"/>
        <v>14.771907211632172</v>
      </c>
      <c r="HY98" s="53">
        <f t="shared" si="68"/>
        <v>8.5998924461748505</v>
      </c>
      <c r="HZ98" s="53">
        <f t="shared" si="68"/>
        <v>14.771907211632172</v>
      </c>
      <c r="IA98" s="53">
        <f t="shared" si="68"/>
        <v>14.771907211632172</v>
      </c>
      <c r="IB98" s="53">
        <f t="shared" si="68"/>
        <v>8.0340500621877027</v>
      </c>
      <c r="IC98" s="53">
        <f t="shared" si="68"/>
        <v>7.2417268939042723</v>
      </c>
      <c r="ID98" s="53">
        <f t="shared" si="68"/>
        <v>7.2417268939042723</v>
      </c>
      <c r="IE98" s="53">
        <f t="shared" si="68"/>
        <v>7.2417268939042723</v>
      </c>
      <c r="IF98" s="53">
        <f t="shared" si="68"/>
        <v>8.8263732304711304</v>
      </c>
      <c r="IG98" s="53">
        <f t="shared" si="68"/>
        <v>9.577945623362865</v>
      </c>
      <c r="IH98" s="53">
        <f t="shared" si="68"/>
        <v>14.771907211632172</v>
      </c>
      <c r="II98" s="53">
        <f t="shared" si="68"/>
        <v>7.1595933366531863</v>
      </c>
      <c r="IJ98" s="53">
        <f t="shared" si="68"/>
        <v>7.1595933366531863</v>
      </c>
      <c r="IK98" s="53">
        <f t="shared" si="68"/>
        <v>7.2417268939042723</v>
      </c>
      <c r="IL98" s="53">
        <f t="shared" si="68"/>
        <v>7.2417268939042723</v>
      </c>
      <c r="IM98" s="53">
        <f t="shared" si="68"/>
        <v>7.2417268939042723</v>
      </c>
      <c r="IN98" s="53">
        <f t="shared" si="68"/>
        <v>14.771907211632172</v>
      </c>
      <c r="IO98" s="53">
        <f t="shared" si="68"/>
        <v>14.771907211632172</v>
      </c>
      <c r="IP98" s="53">
        <f t="shared" si="68"/>
        <v>8.8263732304711304</v>
      </c>
      <c r="IQ98" s="53">
        <f t="shared" si="68"/>
        <v>8.8263732304711304</v>
      </c>
      <c r="IR98" s="53">
        <f t="shared" si="68"/>
        <v>7.2417268939042723</v>
      </c>
      <c r="IS98" s="53">
        <f t="shared" si="68"/>
        <v>14.771907211632172</v>
      </c>
      <c r="IT98" s="53">
        <f t="shared" si="68"/>
        <v>8.8263732304711304</v>
      </c>
      <c r="IU98" s="53">
        <f t="shared" si="68"/>
        <v>8.0340500621877027</v>
      </c>
      <c r="IV98" s="53">
        <f t="shared" si="68"/>
        <v>14.771907211632172</v>
      </c>
      <c r="IW98" s="53">
        <f t="shared" si="67"/>
        <v>14.771907211632172</v>
      </c>
      <c r="IX98" s="53">
        <f t="shared" si="67"/>
        <v>14.771907211632172</v>
      </c>
      <c r="IY98" s="53">
        <f t="shared" si="67"/>
        <v>7.2417268939042723</v>
      </c>
      <c r="IZ98" s="53">
        <f t="shared" si="67"/>
        <v>7.1595933366531863</v>
      </c>
      <c r="JA98" s="53">
        <f t="shared" si="67"/>
        <v>14.771907211632172</v>
      </c>
      <c r="JB98" s="53">
        <f t="shared" si="67"/>
        <v>10.422086447006841</v>
      </c>
      <c r="JC98" s="53">
        <f t="shared" si="67"/>
        <v>7.2417268939042723</v>
      </c>
      <c r="JD98" s="53">
        <f t="shared" si="67"/>
        <v>14.771907211632172</v>
      </c>
      <c r="JE98" s="53">
        <f t="shared" si="67"/>
        <v>14.771907211632172</v>
      </c>
      <c r="JF98" s="53">
        <f t="shared" si="67"/>
        <v>8.0340500621877027</v>
      </c>
      <c r="JG98" s="53">
        <f t="shared" si="67"/>
        <v>7.1595933366531863</v>
      </c>
      <c r="JH98" s="53">
        <f t="shared" si="67"/>
        <v>13.215209957016024</v>
      </c>
      <c r="JI98" s="53">
        <f t="shared" si="67"/>
        <v>14.771907211632172</v>
      </c>
      <c r="JJ98" s="53">
        <f t="shared" si="67"/>
        <v>7.2417268939042723</v>
      </c>
      <c r="JK98" s="53">
        <f t="shared" si="67"/>
        <v>8.0340500621877027</v>
      </c>
      <c r="JL98" s="53">
        <f t="shared" si="67"/>
        <v>7.2417268939042723</v>
      </c>
      <c r="JM98" s="53">
        <f t="shared" si="67"/>
        <v>7.2417268939042723</v>
      </c>
      <c r="JN98" s="53">
        <f t="shared" si="67"/>
        <v>9.3373889686700977</v>
      </c>
      <c r="JO98" s="53">
        <f t="shared" si="67"/>
        <v>11.330107788022254</v>
      </c>
      <c r="JP98" s="53">
        <f t="shared" si="67"/>
        <v>7.2417268939042723</v>
      </c>
      <c r="JQ98" s="53">
        <f t="shared" si="67"/>
        <v>7.2417268939042723</v>
      </c>
      <c r="JR98" s="53">
        <f t="shared" si="67"/>
        <v>14.771907211632172</v>
      </c>
      <c r="JS98" s="53">
        <f t="shared" si="67"/>
        <v>7.2417268939042723</v>
      </c>
      <c r="JT98" s="53">
        <f t="shared" si="67"/>
        <v>8.8263732304711304</v>
      </c>
      <c r="JU98" s="53">
        <f t="shared" si="67"/>
        <v>7.2417268939042723</v>
      </c>
      <c r="JV98" s="53">
        <f t="shared" si="67"/>
        <v>7.1595933366531863</v>
      </c>
      <c r="JW98" s="53">
        <f t="shared" si="67"/>
        <v>8.8263732304711304</v>
      </c>
      <c r="JX98" s="53">
        <f t="shared" si="67"/>
        <v>7.2417268939042723</v>
      </c>
      <c r="JY98" s="53">
        <f t="shared" si="67"/>
        <v>7.2417268939042723</v>
      </c>
      <c r="JZ98" s="53">
        <f t="shared" si="67"/>
        <v>7.1595933366531863</v>
      </c>
      <c r="KA98" s="53">
        <f t="shared" si="67"/>
        <v>7.1595933366531863</v>
      </c>
      <c r="KB98" s="53">
        <f t="shared" si="67"/>
        <v>7.2417268939042723</v>
      </c>
      <c r="KC98" s="53">
        <f t="shared" si="67"/>
        <v>11.388688330771613</v>
      </c>
      <c r="KD98" s="53">
        <f t="shared" si="67"/>
        <v>14.771907211632172</v>
      </c>
      <c r="KE98" s="53">
        <f t="shared" si="67"/>
        <v>7.1595933366531863</v>
      </c>
      <c r="KF98" s="53">
        <f t="shared" si="67"/>
        <v>8.0340500621877027</v>
      </c>
      <c r="KG98" s="53">
        <f t="shared" si="67"/>
        <v>14.771907211632172</v>
      </c>
      <c r="KH98" s="53">
        <f t="shared" si="67"/>
        <v>8.0340500621877027</v>
      </c>
      <c r="KI98" s="53">
        <f t="shared" si="67"/>
        <v>14.771907211632172</v>
      </c>
      <c r="KJ98" s="53">
        <f t="shared" si="67"/>
        <v>7.2417268939042723</v>
      </c>
      <c r="KK98" s="53">
        <f t="shared" si="67"/>
        <v>14.771907211632172</v>
      </c>
      <c r="KL98" s="53">
        <f t="shared" si="67"/>
        <v>7.2417268939042723</v>
      </c>
      <c r="KM98" s="53">
        <f t="shared" si="67"/>
        <v>7.2417268939042723</v>
      </c>
      <c r="KN98" s="53">
        <f t="shared" si="67"/>
        <v>7.2417268939042723</v>
      </c>
      <c r="KO98" s="53">
        <f t="shared" si="67"/>
        <v>8.9810885547288475</v>
      </c>
      <c r="KP98" s="53">
        <f t="shared" si="67"/>
        <v>7.2417268939042723</v>
      </c>
      <c r="KQ98" s="53">
        <f t="shared" si="67"/>
        <v>14.771907211632172</v>
      </c>
      <c r="KR98" s="53">
        <f t="shared" si="67"/>
        <v>7.2417268939042723</v>
      </c>
      <c r="KS98" s="53">
        <f t="shared" si="67"/>
        <v>14.771907211632172</v>
      </c>
      <c r="KT98" s="53">
        <f t="shared" si="67"/>
        <v>14.771907211632172</v>
      </c>
      <c r="KU98" s="53">
        <f t="shared" si="67"/>
        <v>8.8263732304711304</v>
      </c>
      <c r="KV98" s="53">
        <f t="shared" si="67"/>
        <v>7.2417268939042723</v>
      </c>
      <c r="KW98" s="53">
        <f t="shared" si="67"/>
        <v>7.1595933366531863</v>
      </c>
      <c r="KX98" s="53">
        <f t="shared" si="67"/>
        <v>7.1595933366531863</v>
      </c>
      <c r="KY98" s="53">
        <f t="shared" si="67"/>
        <v>14.771907211632172</v>
      </c>
      <c r="KZ98" s="53">
        <f t="shared" si="67"/>
        <v>14.771907211632172</v>
      </c>
      <c r="LA98" s="53">
        <f t="shared" si="67"/>
        <v>14.771907211632172</v>
      </c>
      <c r="LB98" s="53">
        <f t="shared" si="67"/>
        <v>7.2417268939042723</v>
      </c>
      <c r="LC98" s="53">
        <f t="shared" si="67"/>
        <v>11.924829503350292</v>
      </c>
      <c r="LD98" s="53">
        <f t="shared" si="67"/>
        <v>7.2417268939042723</v>
      </c>
      <c r="LE98" s="53">
        <f t="shared" si="67"/>
        <v>7.2417268939042723</v>
      </c>
      <c r="LF98" s="53">
        <f t="shared" si="67"/>
        <v>14.771907211632172</v>
      </c>
      <c r="LG98" s="53">
        <f t="shared" si="67"/>
        <v>14.771907211632172</v>
      </c>
      <c r="LH98" s="53">
        <f t="shared" ref="LH98:NS101" si="74">IF(LH$68=1,LH28,LH61)</f>
        <v>14.771907211632172</v>
      </c>
      <c r="LI98" s="53">
        <f t="shared" si="74"/>
        <v>13.397499255497715</v>
      </c>
      <c r="LJ98" s="53">
        <f t="shared" si="74"/>
        <v>8.8263732304711304</v>
      </c>
      <c r="LK98" s="53">
        <f t="shared" si="74"/>
        <v>8.0340500621877027</v>
      </c>
      <c r="LL98" s="53">
        <f t="shared" si="74"/>
        <v>14.771907211632172</v>
      </c>
      <c r="LM98" s="53">
        <f t="shared" si="74"/>
        <v>7.1595933366531863</v>
      </c>
      <c r="LN98" s="53">
        <f t="shared" si="74"/>
        <v>7.1595933366531863</v>
      </c>
      <c r="LO98" s="53">
        <f t="shared" si="74"/>
        <v>7.1595933366531863</v>
      </c>
      <c r="LP98" s="53">
        <f t="shared" si="74"/>
        <v>9.0460338289978033</v>
      </c>
      <c r="LQ98" s="53">
        <f t="shared" si="74"/>
        <v>14.771907211632172</v>
      </c>
      <c r="LR98" s="53">
        <f t="shared" si="74"/>
        <v>7.2417268939042723</v>
      </c>
      <c r="LS98" s="53">
        <f t="shared" si="74"/>
        <v>14.689326568586832</v>
      </c>
      <c r="LT98" s="53">
        <f t="shared" si="74"/>
        <v>14.771907211632172</v>
      </c>
      <c r="LU98" s="53">
        <f t="shared" si="74"/>
        <v>7.2417268939042723</v>
      </c>
      <c r="LV98" s="53">
        <f t="shared" si="74"/>
        <v>8.8263732304711304</v>
      </c>
      <c r="LW98" s="53">
        <f t="shared" si="74"/>
        <v>7.1595933366531863</v>
      </c>
      <c r="LX98" s="53">
        <f t="shared" si="74"/>
        <v>7.2417268939042723</v>
      </c>
      <c r="LY98" s="53">
        <f t="shared" si="74"/>
        <v>8.8263732304711304</v>
      </c>
      <c r="LZ98" s="53">
        <f t="shared" si="74"/>
        <v>14.771907211632172</v>
      </c>
      <c r="MA98" s="53">
        <f t="shared" si="74"/>
        <v>7.2417268939042723</v>
      </c>
      <c r="MB98" s="53">
        <f t="shared" si="74"/>
        <v>7.2417268939042723</v>
      </c>
      <c r="MC98" s="53">
        <f t="shared" si="74"/>
        <v>7.1595933366531863</v>
      </c>
      <c r="MD98" s="53">
        <f t="shared" si="74"/>
        <v>8.8263732304711304</v>
      </c>
      <c r="ME98" s="53">
        <f t="shared" si="74"/>
        <v>14.771907211632172</v>
      </c>
      <c r="MF98" s="53">
        <f t="shared" si="74"/>
        <v>7.2417268939042723</v>
      </c>
      <c r="MG98" s="53">
        <f t="shared" si="74"/>
        <v>14.771907211632172</v>
      </c>
      <c r="MH98" s="53">
        <f t="shared" si="74"/>
        <v>8.8263732304711304</v>
      </c>
      <c r="MI98" s="53">
        <f t="shared" si="74"/>
        <v>14.771907211632172</v>
      </c>
      <c r="MJ98" s="53">
        <f t="shared" si="74"/>
        <v>7.1595933366531863</v>
      </c>
      <c r="MK98" s="53">
        <f t="shared" si="74"/>
        <v>7.1595933366531863</v>
      </c>
      <c r="ML98" s="53">
        <f t="shared" si="74"/>
        <v>7.2417268939042723</v>
      </c>
      <c r="MM98" s="53">
        <f t="shared" si="74"/>
        <v>14.771907211632172</v>
      </c>
      <c r="MN98" s="53">
        <f t="shared" si="74"/>
        <v>8.0340500621877027</v>
      </c>
      <c r="MO98" s="53">
        <f t="shared" si="74"/>
        <v>7.2417268939042723</v>
      </c>
      <c r="MP98" s="53">
        <f t="shared" si="74"/>
        <v>14.771907211632172</v>
      </c>
      <c r="MQ98" s="53">
        <f t="shared" si="74"/>
        <v>14.771907211632172</v>
      </c>
      <c r="MR98" s="53">
        <f t="shared" si="74"/>
        <v>14.771907211632172</v>
      </c>
      <c r="MS98" s="53">
        <f t="shared" si="74"/>
        <v>7.2417268939042723</v>
      </c>
      <c r="MT98" s="53">
        <f t="shared" si="74"/>
        <v>14.771907211632172</v>
      </c>
      <c r="MU98" s="53">
        <f t="shared" si="74"/>
        <v>14.771907211632172</v>
      </c>
      <c r="MV98" s="53">
        <f t="shared" si="74"/>
        <v>8.0340500621877027</v>
      </c>
      <c r="MW98" s="53">
        <f t="shared" si="74"/>
        <v>8.8263732304711304</v>
      </c>
      <c r="MX98" s="53">
        <f t="shared" si="74"/>
        <v>7.2417268939042723</v>
      </c>
      <c r="MY98" s="53">
        <f t="shared" si="74"/>
        <v>11.277087933276379</v>
      </c>
      <c r="MZ98" s="53">
        <f t="shared" si="74"/>
        <v>8.8263732304711304</v>
      </c>
      <c r="NA98" s="53">
        <f t="shared" si="74"/>
        <v>7.1595933366531863</v>
      </c>
      <c r="NB98" s="53">
        <f t="shared" si="74"/>
        <v>7.2417268939042723</v>
      </c>
      <c r="NC98" s="53">
        <f t="shared" si="74"/>
        <v>14.771907211632172</v>
      </c>
      <c r="ND98" s="53">
        <f t="shared" si="74"/>
        <v>7.1595933366531863</v>
      </c>
      <c r="NE98" s="53">
        <f t="shared" si="74"/>
        <v>12.232384162623561</v>
      </c>
      <c r="NF98" s="53">
        <f t="shared" si="74"/>
        <v>7.2417268939042723</v>
      </c>
      <c r="NG98" s="53">
        <f t="shared" si="74"/>
        <v>7.2417268939042723</v>
      </c>
      <c r="NH98" s="53">
        <f t="shared" si="74"/>
        <v>7.2417268939042723</v>
      </c>
      <c r="NI98" s="53">
        <f t="shared" si="74"/>
        <v>7.6902290453096764</v>
      </c>
      <c r="NJ98" s="53">
        <f t="shared" si="74"/>
        <v>14.771907211632172</v>
      </c>
      <c r="NK98" s="53">
        <f t="shared" si="74"/>
        <v>7.1595933366531863</v>
      </c>
      <c r="NL98" s="53">
        <f t="shared" si="74"/>
        <v>14.771907211632172</v>
      </c>
      <c r="NM98" s="53">
        <f t="shared" si="74"/>
        <v>7.2417268939042723</v>
      </c>
      <c r="NN98" s="53">
        <f t="shared" si="74"/>
        <v>7.2417268939042723</v>
      </c>
      <c r="NO98" s="53">
        <f t="shared" si="74"/>
        <v>7.2417268939042723</v>
      </c>
      <c r="NP98" s="53">
        <f t="shared" si="74"/>
        <v>14.771907211632172</v>
      </c>
      <c r="NQ98" s="53">
        <f t="shared" si="74"/>
        <v>8.0340500621877027</v>
      </c>
      <c r="NR98" s="53">
        <f t="shared" si="74"/>
        <v>8.0340500621877027</v>
      </c>
      <c r="NS98" s="53">
        <f t="shared" si="74"/>
        <v>7.2417268939042723</v>
      </c>
      <c r="NT98" s="53">
        <f t="shared" si="71"/>
        <v>7.2417268939042723</v>
      </c>
      <c r="NU98" s="53">
        <f t="shared" si="71"/>
        <v>7.2417268939042723</v>
      </c>
      <c r="NV98" s="53">
        <f t="shared" si="71"/>
        <v>8.8263732304711304</v>
      </c>
      <c r="NW98" s="53">
        <f t="shared" si="71"/>
        <v>14.771907211632172</v>
      </c>
      <c r="NX98" s="53">
        <f t="shared" si="71"/>
        <v>7.2417268939042723</v>
      </c>
      <c r="NY98" s="53">
        <f t="shared" si="71"/>
        <v>7.1595933366531863</v>
      </c>
      <c r="NZ98" s="53">
        <f t="shared" si="69"/>
        <v>8.0340500621877027</v>
      </c>
      <c r="OA98" s="53">
        <f t="shared" si="69"/>
        <v>7.1595933366531863</v>
      </c>
      <c r="OB98" s="53">
        <f t="shared" si="46"/>
        <v>14.301245028735522</v>
      </c>
      <c r="OC98" s="53">
        <f t="shared" si="46"/>
        <v>7.2417268939042723</v>
      </c>
      <c r="OD98" s="53">
        <f t="shared" si="46"/>
        <v>14.771907211632172</v>
      </c>
      <c r="OE98" s="53">
        <f t="shared" si="46"/>
        <v>14.771907211632172</v>
      </c>
      <c r="OF98" s="53">
        <f t="shared" si="46"/>
        <v>14.771907211632172</v>
      </c>
      <c r="OG98" s="53">
        <f t="shared" ref="OG98:QR101" si="75">IF(OG$68=1,OG28,OG61)</f>
        <v>7.2417268939042723</v>
      </c>
      <c r="OH98" s="53">
        <f t="shared" si="75"/>
        <v>14.771907211632172</v>
      </c>
      <c r="OI98" s="53">
        <f t="shared" si="75"/>
        <v>7.2417268939042723</v>
      </c>
      <c r="OJ98" s="53">
        <f t="shared" si="75"/>
        <v>8.0340500621877027</v>
      </c>
      <c r="OK98" s="53">
        <f t="shared" si="75"/>
        <v>14.771907211632172</v>
      </c>
      <c r="OL98" s="53">
        <f t="shared" si="75"/>
        <v>7.2417268939042723</v>
      </c>
      <c r="OM98" s="53">
        <f t="shared" si="75"/>
        <v>14.771907211632172</v>
      </c>
      <c r="ON98" s="53">
        <f t="shared" si="75"/>
        <v>14.771907211632172</v>
      </c>
      <c r="OO98" s="53">
        <f t="shared" si="75"/>
        <v>11.890777486614324</v>
      </c>
      <c r="OP98" s="53">
        <f t="shared" si="75"/>
        <v>7.1595933366531863</v>
      </c>
      <c r="OQ98" s="53">
        <f t="shared" si="75"/>
        <v>7.2417268939042723</v>
      </c>
      <c r="OR98" s="53">
        <f t="shared" si="75"/>
        <v>7.1595933366531863</v>
      </c>
      <c r="OS98" s="53">
        <f t="shared" si="75"/>
        <v>7.2417268939042723</v>
      </c>
      <c r="OT98" s="53">
        <f t="shared" si="75"/>
        <v>7.2417268939042723</v>
      </c>
      <c r="OU98" s="53">
        <f t="shared" si="75"/>
        <v>14.771907211632172</v>
      </c>
      <c r="OV98" s="53">
        <f t="shared" si="75"/>
        <v>8.8263732304711304</v>
      </c>
      <c r="OW98" s="53">
        <f t="shared" si="75"/>
        <v>7.1595933366531863</v>
      </c>
      <c r="OX98" s="53">
        <f t="shared" si="75"/>
        <v>8.0340500621877027</v>
      </c>
      <c r="OY98" s="53">
        <f t="shared" si="75"/>
        <v>7.1595933366531863</v>
      </c>
      <c r="OZ98" s="53">
        <f t="shared" si="75"/>
        <v>8.8263732304711304</v>
      </c>
      <c r="PA98" s="53">
        <f t="shared" si="75"/>
        <v>14.771907211632172</v>
      </c>
      <c r="PB98" s="53">
        <f t="shared" si="75"/>
        <v>7.2417268939042723</v>
      </c>
      <c r="PC98" s="53">
        <f t="shared" si="75"/>
        <v>7.2417268939042723</v>
      </c>
      <c r="PD98" s="53">
        <f t="shared" si="75"/>
        <v>14.771907211632172</v>
      </c>
      <c r="PE98" s="53">
        <f t="shared" si="75"/>
        <v>14.771907211632172</v>
      </c>
      <c r="PF98" s="53">
        <f t="shared" si="75"/>
        <v>7.2417268939042723</v>
      </c>
      <c r="PG98" s="53">
        <f t="shared" si="75"/>
        <v>7.1595933366531863</v>
      </c>
      <c r="PH98" s="53">
        <f t="shared" si="75"/>
        <v>11.660587177779863</v>
      </c>
      <c r="PI98" s="53">
        <f t="shared" si="75"/>
        <v>10.840288945774166</v>
      </c>
      <c r="PJ98" s="53">
        <f t="shared" si="75"/>
        <v>14.771907211632172</v>
      </c>
      <c r="PK98" s="53">
        <f t="shared" si="75"/>
        <v>8.0340500621877027</v>
      </c>
      <c r="PL98" s="53">
        <f t="shared" si="75"/>
        <v>8.8263732304711304</v>
      </c>
      <c r="PM98" s="53">
        <f t="shared" si="75"/>
        <v>7.2417268939042723</v>
      </c>
      <c r="PN98" s="53">
        <f t="shared" si="75"/>
        <v>8.0340500621877027</v>
      </c>
      <c r="PO98" s="53">
        <f t="shared" si="75"/>
        <v>14.771907211632172</v>
      </c>
      <c r="PP98" s="53">
        <f t="shared" si="75"/>
        <v>7.2417268939042723</v>
      </c>
      <c r="PQ98" s="53">
        <f t="shared" si="75"/>
        <v>14.771907211632172</v>
      </c>
      <c r="PR98" s="53">
        <f t="shared" si="75"/>
        <v>14.771907211632172</v>
      </c>
      <c r="PS98" s="53">
        <f t="shared" si="75"/>
        <v>14.771907211632172</v>
      </c>
      <c r="PT98" s="53">
        <f t="shared" si="75"/>
        <v>14.771907211632172</v>
      </c>
      <c r="PU98" s="53">
        <f t="shared" si="75"/>
        <v>7.1595933366531863</v>
      </c>
      <c r="PV98" s="53">
        <f t="shared" si="75"/>
        <v>7.1595933366531863</v>
      </c>
      <c r="PW98" s="53">
        <f t="shared" si="75"/>
        <v>8.8263732304711304</v>
      </c>
      <c r="PX98" s="53">
        <f t="shared" si="75"/>
        <v>7.2417268939042723</v>
      </c>
      <c r="PY98" s="53">
        <f t="shared" si="75"/>
        <v>7.1595933366531863</v>
      </c>
      <c r="PZ98" s="53">
        <f t="shared" si="75"/>
        <v>8.8263732304711304</v>
      </c>
      <c r="QA98" s="53">
        <f t="shared" si="75"/>
        <v>14.771907211632172</v>
      </c>
      <c r="QB98" s="53">
        <f t="shared" si="75"/>
        <v>7.2417268939042723</v>
      </c>
      <c r="QC98" s="53">
        <f t="shared" si="75"/>
        <v>12.222701578101649</v>
      </c>
      <c r="QD98" s="53">
        <f t="shared" si="75"/>
        <v>8.8263732304711304</v>
      </c>
      <c r="QE98" s="53">
        <f t="shared" si="75"/>
        <v>14.771907211632172</v>
      </c>
      <c r="QF98" s="53">
        <f t="shared" si="75"/>
        <v>8.8263732304711304</v>
      </c>
      <c r="QG98" s="53">
        <f t="shared" si="75"/>
        <v>7.1595933366531863</v>
      </c>
      <c r="QH98" s="53">
        <f t="shared" si="75"/>
        <v>7.2417268939042723</v>
      </c>
      <c r="QI98" s="53">
        <f t="shared" si="75"/>
        <v>7.1595933366531863</v>
      </c>
      <c r="QJ98" s="53">
        <f t="shared" si="75"/>
        <v>8.8263732304711304</v>
      </c>
      <c r="QK98" s="53">
        <f t="shared" si="75"/>
        <v>14.771907211632172</v>
      </c>
      <c r="QL98" s="53">
        <f t="shared" si="75"/>
        <v>14.771907211632172</v>
      </c>
      <c r="QM98" s="53">
        <f t="shared" si="75"/>
        <v>8.0340500621877027</v>
      </c>
      <c r="QN98" s="53">
        <f t="shared" si="75"/>
        <v>14.771907211632172</v>
      </c>
      <c r="QO98" s="53">
        <f t="shared" si="75"/>
        <v>8.882688788671679</v>
      </c>
      <c r="QP98" s="53">
        <f t="shared" si="75"/>
        <v>7.2417268939042723</v>
      </c>
      <c r="QQ98" s="53">
        <f t="shared" si="75"/>
        <v>7.2417268939042723</v>
      </c>
      <c r="QR98" s="53">
        <f t="shared" si="75"/>
        <v>7.2417268939042723</v>
      </c>
      <c r="QS98" s="53">
        <f t="shared" si="72"/>
        <v>8.0340500621877027</v>
      </c>
      <c r="QT98" s="53">
        <f t="shared" si="72"/>
        <v>14.771907211632172</v>
      </c>
      <c r="QU98" s="53">
        <f t="shared" si="72"/>
        <v>7.2417268939042723</v>
      </c>
      <c r="QV98" s="53">
        <f t="shared" si="72"/>
        <v>8.0340500621877027</v>
      </c>
      <c r="QW98" s="53">
        <f t="shared" si="72"/>
        <v>7.1595933366531863</v>
      </c>
      <c r="QX98" s="53">
        <f t="shared" si="72"/>
        <v>13.370779897666628</v>
      </c>
      <c r="QY98" s="53">
        <f t="shared" si="72"/>
        <v>8.0340500621877027</v>
      </c>
      <c r="QZ98" s="53">
        <f t="shared" si="72"/>
        <v>8.8263732304711304</v>
      </c>
      <c r="RA98" s="53">
        <f t="shared" si="72"/>
        <v>7.2417268939042723</v>
      </c>
      <c r="RB98" s="53">
        <f t="shared" si="72"/>
        <v>14.771907211632172</v>
      </c>
      <c r="RC98" s="53">
        <f t="shared" si="72"/>
        <v>8.0340500621877027</v>
      </c>
      <c r="RD98" s="53">
        <f t="shared" si="72"/>
        <v>14.771907211632172</v>
      </c>
      <c r="RE98" s="53">
        <f t="shared" si="72"/>
        <v>7.2417268939042723</v>
      </c>
      <c r="RF98" s="53">
        <f t="shared" si="72"/>
        <v>14.771907211632172</v>
      </c>
      <c r="RG98" s="53">
        <f t="shared" si="72"/>
        <v>8.0340500621877027</v>
      </c>
      <c r="RH98" s="53">
        <f t="shared" si="72"/>
        <v>14.771907211632172</v>
      </c>
      <c r="RI98" s="53">
        <f t="shared" si="72"/>
        <v>7.2417268939042723</v>
      </c>
      <c r="RJ98" s="53">
        <f t="shared" si="72"/>
        <v>7.2417268939042723</v>
      </c>
      <c r="RK98" s="53">
        <f t="shared" si="72"/>
        <v>8.8263732304711304</v>
      </c>
      <c r="RL98" s="53">
        <f t="shared" si="72"/>
        <v>14.771907211632172</v>
      </c>
      <c r="RM98" s="53">
        <f t="shared" si="72"/>
        <v>8.0340500621877027</v>
      </c>
      <c r="RN98" s="53">
        <f t="shared" si="72"/>
        <v>7.2417268939042723</v>
      </c>
      <c r="RO98" s="53">
        <f t="shared" si="72"/>
        <v>10.303462216150363</v>
      </c>
      <c r="RP98" s="53">
        <f t="shared" si="72"/>
        <v>14.771907211632172</v>
      </c>
      <c r="RQ98" s="53">
        <f t="shared" si="72"/>
        <v>14.771907211632172</v>
      </c>
      <c r="RR98" s="53">
        <f t="shared" si="72"/>
        <v>14.771907211632172</v>
      </c>
      <c r="RS98" s="53">
        <f t="shared" si="72"/>
        <v>8.0340500621877027</v>
      </c>
      <c r="RT98" s="53">
        <f t="shared" si="72"/>
        <v>7.2417268939042723</v>
      </c>
      <c r="RU98" s="53">
        <f t="shared" si="72"/>
        <v>8.8263732304711304</v>
      </c>
      <c r="RV98" s="53">
        <f t="shared" si="72"/>
        <v>7.2417268939042723</v>
      </c>
      <c r="RW98" s="53">
        <f t="shared" si="72"/>
        <v>14.771907211632172</v>
      </c>
      <c r="RX98" s="53">
        <f t="shared" si="72"/>
        <v>7.2417268939042723</v>
      </c>
      <c r="RY98" s="53">
        <f t="shared" si="72"/>
        <v>7.1595933366531863</v>
      </c>
      <c r="RZ98" s="53">
        <f t="shared" si="72"/>
        <v>9.9542462617711838</v>
      </c>
      <c r="SA98" s="53">
        <f t="shared" si="72"/>
        <v>14.771907211632172</v>
      </c>
      <c r="SB98" s="53">
        <f t="shared" si="72"/>
        <v>12.335787171667249</v>
      </c>
      <c r="SC98" s="53">
        <f t="shared" si="72"/>
        <v>8.0340500621877027</v>
      </c>
      <c r="SD98" s="53">
        <f t="shared" si="72"/>
        <v>14.771907211632172</v>
      </c>
      <c r="SE98" s="53">
        <f t="shared" si="72"/>
        <v>7.2417268939042723</v>
      </c>
      <c r="SF98" s="53">
        <f t="shared" si="72"/>
        <v>8.2060038383402141</v>
      </c>
      <c r="SG98" s="53">
        <f t="shared" si="72"/>
        <v>14.771907211632172</v>
      </c>
    </row>
    <row r="99" spans="1:501" x14ac:dyDescent="0.35">
      <c r="A99" s="158">
        <v>2048</v>
      </c>
      <c r="B99" s="53">
        <f t="shared" si="8"/>
        <v>15.510502572213781</v>
      </c>
      <c r="C99" s="53">
        <f t="shared" ref="C99:BN102" si="76">IF(C$68=1,C29,C62)</f>
        <v>10.278825285815598</v>
      </c>
      <c r="D99" s="53">
        <f t="shared" si="76"/>
        <v>8.1957044736636782</v>
      </c>
      <c r="E99" s="53">
        <f t="shared" si="76"/>
        <v>7.3332288582676846</v>
      </c>
      <c r="F99" s="53">
        <f t="shared" si="76"/>
        <v>8.1957044736636782</v>
      </c>
      <c r="G99" s="53">
        <f t="shared" si="76"/>
        <v>15.510502572213781</v>
      </c>
      <c r="H99" s="53">
        <f t="shared" si="76"/>
        <v>7.3332288582676846</v>
      </c>
      <c r="I99" s="53">
        <f t="shared" si="76"/>
        <v>15.510502572213781</v>
      </c>
      <c r="J99" s="53">
        <f t="shared" si="76"/>
        <v>7.3332288582676846</v>
      </c>
      <c r="K99" s="53">
        <f t="shared" si="76"/>
        <v>15.510502572213781</v>
      </c>
      <c r="L99" s="53">
        <f t="shared" si="76"/>
        <v>7.2500575123870705</v>
      </c>
      <c r="M99" s="53">
        <f t="shared" si="76"/>
        <v>7.2500575123870705</v>
      </c>
      <c r="N99" s="53">
        <f t="shared" si="76"/>
        <v>15.510502572213781</v>
      </c>
      <c r="O99" s="53">
        <f t="shared" si="76"/>
        <v>7.3332288582676846</v>
      </c>
      <c r="P99" s="53">
        <f t="shared" si="76"/>
        <v>7.3332288582676846</v>
      </c>
      <c r="Q99" s="53">
        <f t="shared" si="76"/>
        <v>15.510502572213781</v>
      </c>
      <c r="R99" s="53">
        <f t="shared" si="76"/>
        <v>7.3332288582676846</v>
      </c>
      <c r="S99" s="53">
        <f t="shared" si="76"/>
        <v>15.510502572213781</v>
      </c>
      <c r="T99" s="53">
        <f t="shared" si="76"/>
        <v>15.510502572213781</v>
      </c>
      <c r="U99" s="53">
        <f t="shared" si="76"/>
        <v>8.7551484382179083</v>
      </c>
      <c r="V99" s="53">
        <f t="shared" si="76"/>
        <v>7.3332288582676846</v>
      </c>
      <c r="W99" s="53">
        <f t="shared" si="76"/>
        <v>7.3332288582676846</v>
      </c>
      <c r="X99" s="53">
        <f t="shared" si="76"/>
        <v>7.3332288582676846</v>
      </c>
      <c r="Y99" s="53">
        <f t="shared" si="76"/>
        <v>7.3332288582676846</v>
      </c>
      <c r="Z99" s="53">
        <f t="shared" si="76"/>
        <v>15.510502572213781</v>
      </c>
      <c r="AA99" s="53">
        <f t="shared" si="76"/>
        <v>7.3332288582676846</v>
      </c>
      <c r="AB99" s="53">
        <f t="shared" si="76"/>
        <v>7.3332288582676846</v>
      </c>
      <c r="AC99" s="53">
        <f t="shared" si="76"/>
        <v>7.3332288582676846</v>
      </c>
      <c r="AD99" s="53">
        <f t="shared" si="76"/>
        <v>7.2500575123870705</v>
      </c>
      <c r="AE99" s="53">
        <f t="shared" si="76"/>
        <v>9.05818008905967</v>
      </c>
      <c r="AF99" s="53">
        <f t="shared" si="76"/>
        <v>8.1957044736636782</v>
      </c>
      <c r="AG99" s="53">
        <f t="shared" si="76"/>
        <v>7.3332288582676846</v>
      </c>
      <c r="AH99" s="53">
        <f t="shared" si="76"/>
        <v>15.510502572213781</v>
      </c>
      <c r="AI99" s="53">
        <f t="shared" si="76"/>
        <v>15.510502572213781</v>
      </c>
      <c r="AJ99" s="53">
        <f t="shared" si="76"/>
        <v>7.3332288582676846</v>
      </c>
      <c r="AK99" s="53">
        <f t="shared" si="76"/>
        <v>8.7377848892078784</v>
      </c>
      <c r="AL99" s="53">
        <f t="shared" si="76"/>
        <v>15.510502572213781</v>
      </c>
      <c r="AM99" s="53">
        <f t="shared" si="76"/>
        <v>7.2500575123870705</v>
      </c>
      <c r="AN99" s="53">
        <f t="shared" si="76"/>
        <v>15.510502572213781</v>
      </c>
      <c r="AO99" s="53">
        <f t="shared" si="76"/>
        <v>7.2500575123870705</v>
      </c>
      <c r="AP99" s="53">
        <f t="shared" si="76"/>
        <v>15.510502572213781</v>
      </c>
      <c r="AQ99" s="53">
        <f t="shared" si="76"/>
        <v>7.3332288582676846</v>
      </c>
      <c r="AR99" s="53">
        <f t="shared" si="76"/>
        <v>7.5570798047740606</v>
      </c>
      <c r="AS99" s="53">
        <f t="shared" si="76"/>
        <v>7.2500575123870705</v>
      </c>
      <c r="AT99" s="53">
        <f t="shared" si="76"/>
        <v>15.510502572213781</v>
      </c>
      <c r="AU99" s="53">
        <f t="shared" si="76"/>
        <v>9.3959826912343996</v>
      </c>
      <c r="AV99" s="53">
        <f t="shared" si="76"/>
        <v>15.510502572213781</v>
      </c>
      <c r="AW99" s="53">
        <f t="shared" si="76"/>
        <v>7.3332288582676846</v>
      </c>
      <c r="AX99" s="53">
        <f t="shared" si="76"/>
        <v>7.3332288582676846</v>
      </c>
      <c r="AY99" s="53">
        <f t="shared" si="76"/>
        <v>7.3332288582676846</v>
      </c>
      <c r="AZ99" s="53">
        <f t="shared" si="76"/>
        <v>7.2500575123870705</v>
      </c>
      <c r="BA99" s="53">
        <f t="shared" si="76"/>
        <v>15.510502572213781</v>
      </c>
      <c r="BB99" s="53">
        <f t="shared" si="76"/>
        <v>11.92446861070032</v>
      </c>
      <c r="BC99" s="53">
        <f t="shared" si="76"/>
        <v>7.3332288582676846</v>
      </c>
      <c r="BD99" s="53">
        <f t="shared" si="76"/>
        <v>7.3332288582676846</v>
      </c>
      <c r="BE99" s="53">
        <f t="shared" si="76"/>
        <v>15.510502572213781</v>
      </c>
      <c r="BF99" s="53">
        <f t="shared" si="76"/>
        <v>12.836503896891859</v>
      </c>
      <c r="BG99" s="53">
        <f t="shared" si="76"/>
        <v>7.3332288582676846</v>
      </c>
      <c r="BH99" s="53">
        <f t="shared" si="76"/>
        <v>15.510502572213781</v>
      </c>
      <c r="BI99" s="53">
        <f t="shared" si="76"/>
        <v>9.05818008905967</v>
      </c>
      <c r="BJ99" s="53">
        <f t="shared" si="76"/>
        <v>15.510502572213781</v>
      </c>
      <c r="BK99" s="53">
        <f t="shared" si="76"/>
        <v>7.2500575123870705</v>
      </c>
      <c r="BL99" s="53">
        <f t="shared" si="76"/>
        <v>7.2500575123870705</v>
      </c>
      <c r="BM99" s="53">
        <f t="shared" si="76"/>
        <v>9.05818008905967</v>
      </c>
      <c r="BN99" s="53">
        <f t="shared" si="76"/>
        <v>15.510502572213781</v>
      </c>
      <c r="BO99" s="53">
        <f t="shared" si="73"/>
        <v>7.3332288582676846</v>
      </c>
      <c r="BP99" s="53">
        <f t="shared" si="73"/>
        <v>8.1957044736636782</v>
      </c>
      <c r="BQ99" s="53">
        <f t="shared" si="73"/>
        <v>7.3332288582676846</v>
      </c>
      <c r="BR99" s="53">
        <f t="shared" si="73"/>
        <v>15.510502572213781</v>
      </c>
      <c r="BS99" s="53">
        <f t="shared" si="73"/>
        <v>15.510502572213781</v>
      </c>
      <c r="BT99" s="53">
        <f t="shared" si="73"/>
        <v>7.2500575123870705</v>
      </c>
      <c r="BU99" s="53">
        <f t="shared" si="73"/>
        <v>9.05818008905967</v>
      </c>
      <c r="BV99" s="53">
        <f t="shared" si="73"/>
        <v>15.510502572213781</v>
      </c>
      <c r="BW99" s="53">
        <f t="shared" si="73"/>
        <v>7.3332288582676846</v>
      </c>
      <c r="BX99" s="53">
        <f t="shared" si="73"/>
        <v>8.0238422773853308</v>
      </c>
      <c r="BY99" s="53">
        <f t="shared" si="73"/>
        <v>7.2500575123870705</v>
      </c>
      <c r="BZ99" s="53">
        <f t="shared" si="73"/>
        <v>15.510502572213781</v>
      </c>
      <c r="CA99" s="53">
        <f t="shared" si="73"/>
        <v>9.05818008905967</v>
      </c>
      <c r="CB99" s="53">
        <f t="shared" si="73"/>
        <v>15.510502572213781</v>
      </c>
      <c r="CC99" s="53">
        <f t="shared" si="73"/>
        <v>7.3332288582676846</v>
      </c>
      <c r="CD99" s="53">
        <f t="shared" si="73"/>
        <v>7.3332288582676846</v>
      </c>
      <c r="CE99" s="53">
        <f t="shared" si="73"/>
        <v>8.1957044736636782</v>
      </c>
      <c r="CF99" s="53">
        <f t="shared" si="73"/>
        <v>7.3332288582676846</v>
      </c>
      <c r="CG99" s="53">
        <f t="shared" si="73"/>
        <v>7.2500575123870705</v>
      </c>
      <c r="CH99" s="53">
        <f t="shared" si="73"/>
        <v>15.510502572213781</v>
      </c>
      <c r="CI99" s="53">
        <f t="shared" si="73"/>
        <v>7.3332288582676846</v>
      </c>
      <c r="CJ99" s="53">
        <f t="shared" si="73"/>
        <v>15.510502572213781</v>
      </c>
      <c r="CK99" s="53">
        <f t="shared" si="73"/>
        <v>7.3332288582676846</v>
      </c>
      <c r="CL99" s="53">
        <f t="shared" si="73"/>
        <v>7.3332288582676846</v>
      </c>
      <c r="CM99" s="53">
        <f t="shared" si="73"/>
        <v>7.3332288582676846</v>
      </c>
      <c r="CN99" s="53">
        <f t="shared" si="73"/>
        <v>10.816352618464212</v>
      </c>
      <c r="CO99" s="53">
        <f t="shared" si="73"/>
        <v>7.3332288582676846</v>
      </c>
      <c r="CP99" s="53">
        <f t="shared" si="73"/>
        <v>8.1957044736636782</v>
      </c>
      <c r="CQ99" s="53">
        <f t="shared" si="73"/>
        <v>8.7240006026743657</v>
      </c>
      <c r="CR99" s="53">
        <f t="shared" si="73"/>
        <v>7.3332288582676846</v>
      </c>
      <c r="CS99" s="53">
        <f t="shared" si="73"/>
        <v>8.1957044736636782</v>
      </c>
      <c r="CT99" s="53">
        <f t="shared" si="73"/>
        <v>7.2500575123870705</v>
      </c>
      <c r="CU99" s="53">
        <f t="shared" si="73"/>
        <v>7.3332288582676846</v>
      </c>
      <c r="CV99" s="53">
        <f t="shared" si="73"/>
        <v>7.3332288582676846</v>
      </c>
      <c r="CW99" s="53">
        <f t="shared" si="73"/>
        <v>15.510502572213781</v>
      </c>
      <c r="CX99" s="53">
        <f t="shared" si="73"/>
        <v>7.2500575123870705</v>
      </c>
      <c r="CY99" s="53">
        <f t="shared" si="73"/>
        <v>7.3332288582676846</v>
      </c>
      <c r="CZ99" s="53">
        <f t="shared" si="73"/>
        <v>7.2500575123870705</v>
      </c>
      <c r="DA99" s="53">
        <f t="shared" si="73"/>
        <v>7.3332288582676846</v>
      </c>
      <c r="DB99" s="53">
        <f t="shared" si="73"/>
        <v>7.3332288582676846</v>
      </c>
      <c r="DC99" s="53">
        <f t="shared" si="73"/>
        <v>7.2500575123870705</v>
      </c>
      <c r="DD99" s="53">
        <f t="shared" si="73"/>
        <v>15.510502572213781</v>
      </c>
      <c r="DE99" s="53">
        <f t="shared" si="73"/>
        <v>9.05818008905967</v>
      </c>
      <c r="DF99" s="53">
        <f t="shared" si="73"/>
        <v>11.25404063174703</v>
      </c>
      <c r="DG99" s="53">
        <f t="shared" si="73"/>
        <v>15.510502572213781</v>
      </c>
      <c r="DH99" s="53">
        <f t="shared" si="73"/>
        <v>12.349394357498053</v>
      </c>
      <c r="DI99" s="53">
        <f t="shared" si="73"/>
        <v>7.3332288582676846</v>
      </c>
      <c r="DJ99" s="53">
        <f t="shared" si="73"/>
        <v>9.05818008905967</v>
      </c>
      <c r="DK99" s="53">
        <f t="shared" si="73"/>
        <v>7.2500575123870705</v>
      </c>
      <c r="DL99" s="53">
        <f t="shared" si="73"/>
        <v>15.510502572213781</v>
      </c>
      <c r="DM99" s="53">
        <f t="shared" si="73"/>
        <v>7.3332288582676846</v>
      </c>
      <c r="DN99" s="53">
        <f t="shared" si="73"/>
        <v>7.3332288582676846</v>
      </c>
      <c r="DO99" s="53">
        <f t="shared" si="73"/>
        <v>11.347452578680755</v>
      </c>
      <c r="DP99" s="53">
        <f t="shared" si="73"/>
        <v>11.909878667199685</v>
      </c>
      <c r="DQ99" s="53">
        <f t="shared" si="73"/>
        <v>15.510502572213781</v>
      </c>
      <c r="DR99" s="53">
        <f t="shared" si="73"/>
        <v>15.510502572213781</v>
      </c>
      <c r="DS99" s="53">
        <f t="shared" si="73"/>
        <v>15.510502572213781</v>
      </c>
      <c r="DT99" s="53">
        <f t="shared" si="73"/>
        <v>7.3332288582676846</v>
      </c>
      <c r="DU99" s="53">
        <f t="shared" si="73"/>
        <v>7.3332288582676846</v>
      </c>
      <c r="DV99" s="53">
        <f t="shared" si="73"/>
        <v>8.1957044736636782</v>
      </c>
      <c r="DW99" s="53">
        <f t="shared" si="73"/>
        <v>10.252816004780339</v>
      </c>
      <c r="DX99" s="53">
        <f t="shared" si="73"/>
        <v>15.510502572213781</v>
      </c>
      <c r="DY99" s="53">
        <f t="shared" si="73"/>
        <v>7.3332288582676846</v>
      </c>
      <c r="DZ99" s="53">
        <f t="shared" si="70"/>
        <v>8.1957044736636782</v>
      </c>
      <c r="EA99" s="53">
        <f t="shared" si="70"/>
        <v>15.510502572213781</v>
      </c>
      <c r="EB99" s="53">
        <f t="shared" si="70"/>
        <v>15.510502572213781</v>
      </c>
      <c r="EC99" s="53">
        <f t="shared" si="70"/>
        <v>15.510502572213781</v>
      </c>
      <c r="ED99" s="53">
        <f t="shared" si="70"/>
        <v>7.3332288582676846</v>
      </c>
      <c r="EE99" s="53">
        <f t="shared" si="70"/>
        <v>7.3332288582676846</v>
      </c>
      <c r="EF99" s="53">
        <f t="shared" si="70"/>
        <v>7.2500575123870705</v>
      </c>
      <c r="EG99" s="53">
        <f t="shared" si="70"/>
        <v>15.510502572213781</v>
      </c>
      <c r="EH99" s="53">
        <f t="shared" si="70"/>
        <v>7.2500575123870705</v>
      </c>
      <c r="EI99" s="53">
        <f t="shared" si="70"/>
        <v>9.05818008905967</v>
      </c>
      <c r="EJ99" s="53">
        <f t="shared" si="70"/>
        <v>7.3332288582676846</v>
      </c>
      <c r="EK99" s="53">
        <f t="shared" si="70"/>
        <v>7.3332288582676846</v>
      </c>
      <c r="EL99" s="53">
        <f t="shared" si="70"/>
        <v>9.05818008905967</v>
      </c>
      <c r="EM99" s="53">
        <f t="shared" si="70"/>
        <v>15.510502572213781</v>
      </c>
      <c r="EN99" s="53">
        <f t="shared" si="70"/>
        <v>7.2500575123870705</v>
      </c>
      <c r="EO99" s="53">
        <f t="shared" si="70"/>
        <v>9.05818008905967</v>
      </c>
      <c r="EP99" s="53">
        <f t="shared" si="70"/>
        <v>7.2500575123870705</v>
      </c>
      <c r="EQ99" s="53">
        <f t="shared" si="70"/>
        <v>9.05818008905967</v>
      </c>
      <c r="ER99" s="53">
        <f t="shared" si="70"/>
        <v>8.1957044736636782</v>
      </c>
      <c r="ES99" s="53">
        <f t="shared" si="70"/>
        <v>8.7894873716842774</v>
      </c>
      <c r="ET99" s="53">
        <f t="shared" si="70"/>
        <v>8.188088358953868</v>
      </c>
      <c r="EU99" s="53">
        <f t="shared" si="70"/>
        <v>7.3332288582676846</v>
      </c>
      <c r="EV99" s="53">
        <f t="shared" si="70"/>
        <v>15.510502572213781</v>
      </c>
      <c r="EW99" s="53">
        <f t="shared" si="70"/>
        <v>7.3332288582676846</v>
      </c>
      <c r="EX99" s="53">
        <f t="shared" si="70"/>
        <v>7.3332288582676846</v>
      </c>
      <c r="EY99" s="53">
        <f t="shared" si="70"/>
        <v>7.3332288582676846</v>
      </c>
      <c r="EZ99" s="53">
        <f t="shared" si="70"/>
        <v>8.1957044736636782</v>
      </c>
      <c r="FA99" s="53">
        <f t="shared" si="70"/>
        <v>7.2500575123870705</v>
      </c>
      <c r="FB99" s="53">
        <f t="shared" si="70"/>
        <v>7.3332288582676846</v>
      </c>
      <c r="FC99" s="53">
        <f t="shared" si="70"/>
        <v>15.510502572213781</v>
      </c>
      <c r="FD99" s="53">
        <f t="shared" si="70"/>
        <v>7.3332288582676846</v>
      </c>
      <c r="FE99" s="53">
        <f t="shared" si="70"/>
        <v>15.510502572213781</v>
      </c>
      <c r="FF99" s="53">
        <f t="shared" si="70"/>
        <v>15.510502572213781</v>
      </c>
      <c r="FG99" s="53">
        <f t="shared" si="70"/>
        <v>7.2500575123870705</v>
      </c>
      <c r="FH99" s="53">
        <f t="shared" si="70"/>
        <v>7.4155464900311623</v>
      </c>
      <c r="FI99" s="53">
        <f t="shared" si="70"/>
        <v>7.2500575123870705</v>
      </c>
      <c r="FJ99" s="53">
        <f t="shared" si="70"/>
        <v>7.3332288582676846</v>
      </c>
      <c r="FK99" s="53">
        <f t="shared" si="70"/>
        <v>7.3332288582676846</v>
      </c>
      <c r="FL99" s="53">
        <f t="shared" si="70"/>
        <v>15.510502572213781</v>
      </c>
      <c r="FM99" s="53">
        <f t="shared" si="70"/>
        <v>7.2500575123870705</v>
      </c>
      <c r="FN99" s="53">
        <f t="shared" si="70"/>
        <v>15.510502572213781</v>
      </c>
      <c r="FO99" s="53">
        <f t="shared" si="70"/>
        <v>15.510502572213781</v>
      </c>
      <c r="FP99" s="53">
        <f t="shared" si="70"/>
        <v>7.2500575123870705</v>
      </c>
      <c r="FQ99" s="53">
        <f t="shared" si="70"/>
        <v>7.3332288582676846</v>
      </c>
      <c r="FR99" s="53">
        <f t="shared" si="70"/>
        <v>7.3332288582676846</v>
      </c>
      <c r="FS99" s="53">
        <f t="shared" si="70"/>
        <v>15.510502572213781</v>
      </c>
      <c r="FT99" s="53">
        <f t="shared" si="70"/>
        <v>15.510502572213781</v>
      </c>
      <c r="FU99" s="53">
        <f t="shared" si="70"/>
        <v>15.510502572213781</v>
      </c>
      <c r="FV99" s="53">
        <f t="shared" si="70"/>
        <v>7.2500575123870705</v>
      </c>
      <c r="FW99" s="53">
        <f t="shared" si="70"/>
        <v>7.2500575123870705</v>
      </c>
      <c r="FX99" s="53">
        <f t="shared" si="70"/>
        <v>14.034753517556208</v>
      </c>
      <c r="FY99" s="53">
        <f t="shared" si="70"/>
        <v>10.909952009298847</v>
      </c>
      <c r="FZ99" s="53">
        <f t="shared" si="70"/>
        <v>12.895717036563163</v>
      </c>
      <c r="GA99" s="53">
        <f t="shared" si="70"/>
        <v>7.2500575123870705</v>
      </c>
      <c r="GB99" s="53">
        <f t="shared" si="70"/>
        <v>15.510502572213781</v>
      </c>
      <c r="GC99" s="53">
        <f t="shared" si="70"/>
        <v>15.510502572213781</v>
      </c>
      <c r="GD99" s="53">
        <f t="shared" si="70"/>
        <v>7.3332288582676846</v>
      </c>
      <c r="GE99" s="53">
        <f t="shared" si="70"/>
        <v>7.3332288582676846</v>
      </c>
      <c r="GF99" s="53">
        <f t="shared" si="70"/>
        <v>15.510502572213781</v>
      </c>
      <c r="GG99" s="53">
        <f t="shared" si="70"/>
        <v>9.05818008905967</v>
      </c>
      <c r="GH99" s="53">
        <f t="shared" si="70"/>
        <v>15.510502572213781</v>
      </c>
      <c r="GI99" s="53">
        <f t="shared" si="70"/>
        <v>7.3332288582676846</v>
      </c>
      <c r="GJ99" s="53">
        <f t="shared" si="70"/>
        <v>15.510502572213781</v>
      </c>
      <c r="GK99" s="53">
        <f t="shared" si="70"/>
        <v>7.7055599268598414</v>
      </c>
      <c r="GL99" s="53">
        <f t="shared" si="68"/>
        <v>15.510502572213781</v>
      </c>
      <c r="GM99" s="53">
        <f t="shared" si="68"/>
        <v>7.2500575123870705</v>
      </c>
      <c r="GN99" s="53">
        <f t="shared" si="68"/>
        <v>7.3332288582676846</v>
      </c>
      <c r="GO99" s="53">
        <f t="shared" si="68"/>
        <v>15.510502572213781</v>
      </c>
      <c r="GP99" s="53">
        <f t="shared" si="68"/>
        <v>15.510502572213781</v>
      </c>
      <c r="GQ99" s="53">
        <f t="shared" si="68"/>
        <v>7.2500575123870705</v>
      </c>
      <c r="GR99" s="53">
        <f t="shared" si="68"/>
        <v>7.3332288582676846</v>
      </c>
      <c r="GS99" s="53">
        <f t="shared" si="68"/>
        <v>7.3332288582676846</v>
      </c>
      <c r="GT99" s="53">
        <f t="shared" si="68"/>
        <v>7.3332288582676846</v>
      </c>
      <c r="GU99" s="53">
        <f t="shared" si="68"/>
        <v>7.9266271314095098</v>
      </c>
      <c r="GV99" s="53">
        <f t="shared" si="68"/>
        <v>7.3332288582676846</v>
      </c>
      <c r="GW99" s="53">
        <f t="shared" si="68"/>
        <v>8.1957044736636782</v>
      </c>
      <c r="GX99" s="53">
        <f t="shared" si="68"/>
        <v>7.2500575123870705</v>
      </c>
      <c r="GY99" s="53">
        <f t="shared" si="68"/>
        <v>7.3332288582676846</v>
      </c>
      <c r="GZ99" s="53">
        <f t="shared" si="68"/>
        <v>7.3332288582676846</v>
      </c>
      <c r="HA99" s="53">
        <f t="shared" si="68"/>
        <v>7.3332288582676846</v>
      </c>
      <c r="HB99" s="53">
        <f t="shared" si="68"/>
        <v>9.05818008905967</v>
      </c>
      <c r="HC99" s="53">
        <f t="shared" si="68"/>
        <v>7.3332288582676846</v>
      </c>
      <c r="HD99" s="53">
        <f t="shared" si="68"/>
        <v>7.3332288582676846</v>
      </c>
      <c r="HE99" s="53">
        <f t="shared" si="68"/>
        <v>7.2500575123870705</v>
      </c>
      <c r="HF99" s="53">
        <f t="shared" si="68"/>
        <v>9.05818008905967</v>
      </c>
      <c r="HG99" s="53">
        <f t="shared" si="68"/>
        <v>15.510502572213781</v>
      </c>
      <c r="HH99" s="53">
        <f t="shared" si="68"/>
        <v>15.510502572213781</v>
      </c>
      <c r="HI99" s="53">
        <f t="shared" si="68"/>
        <v>15.510502572213781</v>
      </c>
      <c r="HJ99" s="53">
        <f t="shared" si="68"/>
        <v>7.2500575123870705</v>
      </c>
      <c r="HK99" s="53">
        <f t="shared" si="68"/>
        <v>8.1957044736636782</v>
      </c>
      <c r="HL99" s="53">
        <f t="shared" si="68"/>
        <v>15.510502572213781</v>
      </c>
      <c r="HM99" s="53">
        <f t="shared" si="68"/>
        <v>7.3332288582676846</v>
      </c>
      <c r="HN99" s="53">
        <f t="shared" si="68"/>
        <v>8.0947210082615655</v>
      </c>
      <c r="HO99" s="53">
        <f t="shared" si="68"/>
        <v>15.510502572213781</v>
      </c>
      <c r="HP99" s="53">
        <f t="shared" si="68"/>
        <v>7.3332288582676846</v>
      </c>
      <c r="HQ99" s="53">
        <f t="shared" si="68"/>
        <v>7.3332288582676846</v>
      </c>
      <c r="HR99" s="53">
        <f t="shared" si="68"/>
        <v>9.05818008905967</v>
      </c>
      <c r="HS99" s="53">
        <f t="shared" si="68"/>
        <v>7.3332288582676846</v>
      </c>
      <c r="HT99" s="53">
        <f t="shared" si="68"/>
        <v>8.1957044736636782</v>
      </c>
      <c r="HU99" s="53">
        <f t="shared" si="68"/>
        <v>7.3332288582676846</v>
      </c>
      <c r="HV99" s="53">
        <f t="shared" si="68"/>
        <v>7.3332288582676846</v>
      </c>
      <c r="HW99" s="53">
        <f t="shared" si="68"/>
        <v>7.3332288582676846</v>
      </c>
      <c r="HX99" s="53">
        <f t="shared" si="68"/>
        <v>15.510502572213781</v>
      </c>
      <c r="HY99" s="53">
        <f t="shared" si="68"/>
        <v>8.8343975006330044</v>
      </c>
      <c r="HZ99" s="53">
        <f t="shared" si="68"/>
        <v>15.510502572213781</v>
      </c>
      <c r="IA99" s="53">
        <f t="shared" si="68"/>
        <v>15.510502572213781</v>
      </c>
      <c r="IB99" s="53">
        <f t="shared" si="68"/>
        <v>8.1957044736636782</v>
      </c>
      <c r="IC99" s="53">
        <f t="shared" si="68"/>
        <v>7.3332288582676846</v>
      </c>
      <c r="ID99" s="53">
        <f t="shared" si="68"/>
        <v>7.3332288582676846</v>
      </c>
      <c r="IE99" s="53">
        <f t="shared" si="68"/>
        <v>7.3332288582676846</v>
      </c>
      <c r="IF99" s="53">
        <f t="shared" si="68"/>
        <v>9.05818008905967</v>
      </c>
      <c r="IG99" s="53">
        <f t="shared" si="68"/>
        <v>10.426771276889516</v>
      </c>
      <c r="IH99" s="53">
        <f t="shared" si="68"/>
        <v>15.510502572213781</v>
      </c>
      <c r="II99" s="53">
        <f t="shared" si="68"/>
        <v>7.2500575123870705</v>
      </c>
      <c r="IJ99" s="53">
        <f t="shared" si="68"/>
        <v>7.2500575123870705</v>
      </c>
      <c r="IK99" s="53">
        <f t="shared" si="68"/>
        <v>7.3332288582676846</v>
      </c>
      <c r="IL99" s="53">
        <f t="shared" si="68"/>
        <v>7.3332288582676846</v>
      </c>
      <c r="IM99" s="53">
        <f t="shared" si="68"/>
        <v>7.3332288582676846</v>
      </c>
      <c r="IN99" s="53">
        <f t="shared" si="68"/>
        <v>15.510502572213781</v>
      </c>
      <c r="IO99" s="53">
        <f t="shared" si="68"/>
        <v>15.510502572213781</v>
      </c>
      <c r="IP99" s="53">
        <f t="shared" si="68"/>
        <v>9.05818008905967</v>
      </c>
      <c r="IQ99" s="53">
        <f t="shared" si="68"/>
        <v>9.05818008905967</v>
      </c>
      <c r="IR99" s="53">
        <f t="shared" si="68"/>
        <v>7.3332288582676846</v>
      </c>
      <c r="IS99" s="53">
        <f t="shared" si="68"/>
        <v>15.510502572213781</v>
      </c>
      <c r="IT99" s="53">
        <f t="shared" si="68"/>
        <v>9.05818008905967</v>
      </c>
      <c r="IU99" s="53">
        <f t="shared" si="68"/>
        <v>8.1957044736636782</v>
      </c>
      <c r="IV99" s="53">
        <f t="shared" si="68"/>
        <v>15.510502572213781</v>
      </c>
      <c r="IW99" s="53">
        <f t="shared" ref="IW99:LH102" si="77">IF(IW$68=1,IW29,IW62)</f>
        <v>15.510502572213781</v>
      </c>
      <c r="IX99" s="53">
        <f t="shared" si="77"/>
        <v>15.510502572213781</v>
      </c>
      <c r="IY99" s="53">
        <f t="shared" si="77"/>
        <v>7.3332288582676846</v>
      </c>
      <c r="IZ99" s="53">
        <f t="shared" si="77"/>
        <v>7.2500575123870705</v>
      </c>
      <c r="JA99" s="53">
        <f t="shared" si="77"/>
        <v>15.510502572213781</v>
      </c>
      <c r="JB99" s="53">
        <f t="shared" si="77"/>
        <v>11.183988650208939</v>
      </c>
      <c r="JC99" s="53">
        <f t="shared" si="77"/>
        <v>7.3332288582676846</v>
      </c>
      <c r="JD99" s="53">
        <f t="shared" si="77"/>
        <v>15.510502572213781</v>
      </c>
      <c r="JE99" s="53">
        <f t="shared" si="77"/>
        <v>15.510502572213781</v>
      </c>
      <c r="JF99" s="53">
        <f t="shared" si="77"/>
        <v>8.1957044736636782</v>
      </c>
      <c r="JG99" s="53">
        <f t="shared" si="77"/>
        <v>7.2500575123870705</v>
      </c>
      <c r="JH99" s="53">
        <f t="shared" si="77"/>
        <v>14.540169328533009</v>
      </c>
      <c r="JI99" s="53">
        <f t="shared" si="77"/>
        <v>15.510502572213781</v>
      </c>
      <c r="JJ99" s="53">
        <f t="shared" si="77"/>
        <v>7.3332288582676846</v>
      </c>
      <c r="JK99" s="53">
        <f t="shared" si="77"/>
        <v>8.1957044736636782</v>
      </c>
      <c r="JL99" s="53">
        <f t="shared" si="77"/>
        <v>7.3332288582676846</v>
      </c>
      <c r="JM99" s="53">
        <f t="shared" si="77"/>
        <v>7.3332288582676846</v>
      </c>
      <c r="JN99" s="53">
        <f t="shared" si="77"/>
        <v>9.788560742740275</v>
      </c>
      <c r="JO99" s="53">
        <f t="shared" si="77"/>
        <v>12.363672454805222</v>
      </c>
      <c r="JP99" s="53">
        <f t="shared" si="77"/>
        <v>7.3332288582676846</v>
      </c>
      <c r="JQ99" s="53">
        <f t="shared" si="77"/>
        <v>7.3332288582676846</v>
      </c>
      <c r="JR99" s="53">
        <f t="shared" si="77"/>
        <v>15.510502572213781</v>
      </c>
      <c r="JS99" s="53">
        <f t="shared" si="77"/>
        <v>7.3332288582676846</v>
      </c>
      <c r="JT99" s="53">
        <f t="shared" si="77"/>
        <v>9.05818008905967</v>
      </c>
      <c r="JU99" s="53">
        <f t="shared" si="77"/>
        <v>7.3332288582676846</v>
      </c>
      <c r="JV99" s="53">
        <f t="shared" si="77"/>
        <v>7.2500575123870705</v>
      </c>
      <c r="JW99" s="53">
        <f t="shared" si="77"/>
        <v>9.05818008905967</v>
      </c>
      <c r="JX99" s="53">
        <f t="shared" si="77"/>
        <v>7.3332288582676846</v>
      </c>
      <c r="JY99" s="53">
        <f t="shared" si="77"/>
        <v>7.3332288582676846</v>
      </c>
      <c r="JZ99" s="53">
        <f t="shared" si="77"/>
        <v>7.2500575123870705</v>
      </c>
      <c r="KA99" s="53">
        <f t="shared" si="77"/>
        <v>7.3445044037136995</v>
      </c>
      <c r="KB99" s="53">
        <f t="shared" si="77"/>
        <v>7.3332288582676846</v>
      </c>
      <c r="KC99" s="53">
        <f t="shared" si="77"/>
        <v>11.902464075305405</v>
      </c>
      <c r="KD99" s="53">
        <f t="shared" si="77"/>
        <v>15.510502572213781</v>
      </c>
      <c r="KE99" s="53">
        <f t="shared" si="77"/>
        <v>7.2500575123870705</v>
      </c>
      <c r="KF99" s="53">
        <f t="shared" si="77"/>
        <v>8.1957044736636782</v>
      </c>
      <c r="KG99" s="53">
        <f t="shared" si="77"/>
        <v>15.510502572213781</v>
      </c>
      <c r="KH99" s="53">
        <f t="shared" si="77"/>
        <v>8.1957044736636782</v>
      </c>
      <c r="KI99" s="53">
        <f t="shared" si="77"/>
        <v>15.510502572213781</v>
      </c>
      <c r="KJ99" s="53">
        <f t="shared" si="77"/>
        <v>7.3332288582676846</v>
      </c>
      <c r="KK99" s="53">
        <f t="shared" si="77"/>
        <v>15.510502572213781</v>
      </c>
      <c r="KL99" s="53">
        <f t="shared" si="77"/>
        <v>7.3332288582676846</v>
      </c>
      <c r="KM99" s="53">
        <f t="shared" si="77"/>
        <v>7.3332288582676846</v>
      </c>
      <c r="KN99" s="53">
        <f t="shared" si="77"/>
        <v>7.3332288582676846</v>
      </c>
      <c r="KO99" s="53">
        <f t="shared" si="77"/>
        <v>9.7508427016194172</v>
      </c>
      <c r="KP99" s="53">
        <f t="shared" si="77"/>
        <v>7.3332288582676846</v>
      </c>
      <c r="KQ99" s="53">
        <f t="shared" si="77"/>
        <v>15.510502572213781</v>
      </c>
      <c r="KR99" s="53">
        <f t="shared" si="77"/>
        <v>7.3332288582676846</v>
      </c>
      <c r="KS99" s="53">
        <f t="shared" si="77"/>
        <v>15.510502572213781</v>
      </c>
      <c r="KT99" s="53">
        <f t="shared" si="77"/>
        <v>15.510502572213781</v>
      </c>
      <c r="KU99" s="53">
        <f t="shared" si="77"/>
        <v>9.05818008905967</v>
      </c>
      <c r="KV99" s="53">
        <f t="shared" si="77"/>
        <v>7.3332288582676846</v>
      </c>
      <c r="KW99" s="53">
        <f t="shared" si="77"/>
        <v>7.2500575123870705</v>
      </c>
      <c r="KX99" s="53">
        <f t="shared" si="77"/>
        <v>7.2500575123870705</v>
      </c>
      <c r="KY99" s="53">
        <f t="shared" si="77"/>
        <v>15.510502572213781</v>
      </c>
      <c r="KZ99" s="53">
        <f t="shared" si="77"/>
        <v>15.510502572213781</v>
      </c>
      <c r="LA99" s="53">
        <f t="shared" si="77"/>
        <v>15.510502572213781</v>
      </c>
      <c r="LB99" s="53">
        <f t="shared" si="77"/>
        <v>7.3332288582676846</v>
      </c>
      <c r="LC99" s="53">
        <f t="shared" si="77"/>
        <v>12.409948610600257</v>
      </c>
      <c r="LD99" s="53">
        <f t="shared" si="77"/>
        <v>7.3332288582676846</v>
      </c>
      <c r="LE99" s="53">
        <f t="shared" si="77"/>
        <v>7.3332288582676846</v>
      </c>
      <c r="LF99" s="53">
        <f t="shared" si="77"/>
        <v>15.510502572213781</v>
      </c>
      <c r="LG99" s="53">
        <f t="shared" si="77"/>
        <v>15.510502572213781</v>
      </c>
      <c r="LH99" s="53">
        <f t="shared" si="77"/>
        <v>15.510502572213781</v>
      </c>
      <c r="LI99" s="53">
        <f t="shared" si="74"/>
        <v>14.172195962585587</v>
      </c>
      <c r="LJ99" s="53">
        <f t="shared" si="74"/>
        <v>9.05818008905967</v>
      </c>
      <c r="LK99" s="53">
        <f t="shared" si="74"/>
        <v>8.1957044736636782</v>
      </c>
      <c r="LL99" s="53">
        <f t="shared" si="74"/>
        <v>15.510502572213781</v>
      </c>
      <c r="LM99" s="53">
        <f t="shared" si="74"/>
        <v>7.2500575123870705</v>
      </c>
      <c r="LN99" s="53">
        <f t="shared" si="74"/>
        <v>7.2500575123870705</v>
      </c>
      <c r="LO99" s="53">
        <f t="shared" si="74"/>
        <v>7.2500575123870705</v>
      </c>
      <c r="LP99" s="53">
        <f t="shared" si="74"/>
        <v>9.7370084402727954</v>
      </c>
      <c r="LQ99" s="53">
        <f t="shared" si="74"/>
        <v>15.510502572213781</v>
      </c>
      <c r="LR99" s="53">
        <f t="shared" si="74"/>
        <v>7.3332288582676846</v>
      </c>
      <c r="LS99" s="53">
        <f t="shared" si="74"/>
        <v>15.510502572213781</v>
      </c>
      <c r="LT99" s="53">
        <f t="shared" si="74"/>
        <v>15.510502572213781</v>
      </c>
      <c r="LU99" s="53">
        <f t="shared" si="74"/>
        <v>7.3332288582676846</v>
      </c>
      <c r="LV99" s="53">
        <f t="shared" si="74"/>
        <v>9.05818008905967</v>
      </c>
      <c r="LW99" s="53">
        <f t="shared" si="74"/>
        <v>7.2500575123870705</v>
      </c>
      <c r="LX99" s="53">
        <f t="shared" si="74"/>
        <v>7.3332288582676846</v>
      </c>
      <c r="LY99" s="53">
        <f t="shared" si="74"/>
        <v>9.05818008905967</v>
      </c>
      <c r="LZ99" s="53">
        <f t="shared" si="74"/>
        <v>15.510502572213781</v>
      </c>
      <c r="MA99" s="53">
        <f t="shared" si="74"/>
        <v>7.3332288582676846</v>
      </c>
      <c r="MB99" s="53">
        <f t="shared" si="74"/>
        <v>7.3332288582676846</v>
      </c>
      <c r="MC99" s="53">
        <f t="shared" si="74"/>
        <v>7.2500575123870705</v>
      </c>
      <c r="MD99" s="53">
        <f t="shared" si="74"/>
        <v>9.05818008905967</v>
      </c>
      <c r="ME99" s="53">
        <f t="shared" si="74"/>
        <v>15.510502572213781</v>
      </c>
      <c r="MF99" s="53">
        <f t="shared" si="74"/>
        <v>7.3332288582676846</v>
      </c>
      <c r="MG99" s="53">
        <f t="shared" si="74"/>
        <v>15.510502572213781</v>
      </c>
      <c r="MH99" s="53">
        <f t="shared" si="74"/>
        <v>9.05818008905967</v>
      </c>
      <c r="MI99" s="53">
        <f t="shared" si="74"/>
        <v>15.510502572213781</v>
      </c>
      <c r="MJ99" s="53">
        <f t="shared" si="74"/>
        <v>7.2500575123870705</v>
      </c>
      <c r="MK99" s="53">
        <f t="shared" si="74"/>
        <v>7.2500575123870705</v>
      </c>
      <c r="ML99" s="53">
        <f t="shared" si="74"/>
        <v>7.3332288582676846</v>
      </c>
      <c r="MM99" s="53">
        <f t="shared" si="74"/>
        <v>15.510502572213781</v>
      </c>
      <c r="MN99" s="53">
        <f t="shared" si="74"/>
        <v>8.1957044736636782</v>
      </c>
      <c r="MO99" s="53">
        <f t="shared" si="74"/>
        <v>7.3332288582676846</v>
      </c>
      <c r="MP99" s="53">
        <f t="shared" si="74"/>
        <v>15.510502572213781</v>
      </c>
      <c r="MQ99" s="53">
        <f t="shared" si="74"/>
        <v>15.510502572213781</v>
      </c>
      <c r="MR99" s="53">
        <f t="shared" si="74"/>
        <v>15.510502572213781</v>
      </c>
      <c r="MS99" s="53">
        <f t="shared" si="74"/>
        <v>7.3332288582676846</v>
      </c>
      <c r="MT99" s="53">
        <f t="shared" si="74"/>
        <v>15.510502572213781</v>
      </c>
      <c r="MU99" s="53">
        <f t="shared" si="74"/>
        <v>15.510502572213781</v>
      </c>
      <c r="MV99" s="53">
        <f t="shared" si="74"/>
        <v>8.1957044736636782</v>
      </c>
      <c r="MW99" s="53">
        <f t="shared" si="74"/>
        <v>9.05818008905967</v>
      </c>
      <c r="MX99" s="53">
        <f t="shared" si="74"/>
        <v>7.3332288582676846</v>
      </c>
      <c r="MY99" s="53">
        <f t="shared" si="74"/>
        <v>12.213048722813241</v>
      </c>
      <c r="MZ99" s="53">
        <f t="shared" si="74"/>
        <v>9.05818008905967</v>
      </c>
      <c r="NA99" s="53">
        <f t="shared" si="74"/>
        <v>7.2500575123870705</v>
      </c>
      <c r="NB99" s="53">
        <f t="shared" si="74"/>
        <v>7.3332288582676846</v>
      </c>
      <c r="NC99" s="53">
        <f t="shared" si="74"/>
        <v>15.510502572213781</v>
      </c>
      <c r="ND99" s="53">
        <f t="shared" si="74"/>
        <v>7.2500575123870705</v>
      </c>
      <c r="NE99" s="53">
        <f t="shared" si="74"/>
        <v>12.934386981602474</v>
      </c>
      <c r="NF99" s="53">
        <f t="shared" si="74"/>
        <v>7.3332288582676846</v>
      </c>
      <c r="NG99" s="53">
        <f t="shared" si="74"/>
        <v>7.3332288582676846</v>
      </c>
      <c r="NH99" s="53">
        <f t="shared" si="74"/>
        <v>7.3332288582676846</v>
      </c>
      <c r="NI99" s="53">
        <f t="shared" si="74"/>
        <v>8.2955377239900177</v>
      </c>
      <c r="NJ99" s="53">
        <f t="shared" si="74"/>
        <v>15.510502572213781</v>
      </c>
      <c r="NK99" s="53">
        <f t="shared" si="74"/>
        <v>7.2500575123870705</v>
      </c>
      <c r="NL99" s="53">
        <f t="shared" si="74"/>
        <v>15.510502572213781</v>
      </c>
      <c r="NM99" s="53">
        <f t="shared" si="74"/>
        <v>7.3332288582676846</v>
      </c>
      <c r="NN99" s="53">
        <f t="shared" si="74"/>
        <v>7.3332288582676846</v>
      </c>
      <c r="NO99" s="53">
        <f t="shared" si="74"/>
        <v>7.3332288582676846</v>
      </c>
      <c r="NP99" s="53">
        <f t="shared" si="74"/>
        <v>15.510502572213781</v>
      </c>
      <c r="NQ99" s="53">
        <f t="shared" si="74"/>
        <v>8.1957044736636782</v>
      </c>
      <c r="NR99" s="53">
        <f t="shared" si="74"/>
        <v>8.1957044736636782</v>
      </c>
      <c r="NS99" s="53">
        <f t="shared" si="74"/>
        <v>7.3332288582676846</v>
      </c>
      <c r="NT99" s="53">
        <f t="shared" si="71"/>
        <v>7.3332288582676846</v>
      </c>
      <c r="NU99" s="53">
        <f t="shared" si="71"/>
        <v>7.3332288582676846</v>
      </c>
      <c r="NV99" s="53">
        <f t="shared" si="71"/>
        <v>9.05818008905967</v>
      </c>
      <c r="NW99" s="53">
        <f t="shared" si="71"/>
        <v>15.510502572213781</v>
      </c>
      <c r="NX99" s="53">
        <f t="shared" si="71"/>
        <v>7.3332288582676846</v>
      </c>
      <c r="NY99" s="53">
        <f t="shared" si="71"/>
        <v>7.2500575123870705</v>
      </c>
      <c r="NZ99" s="53">
        <f t="shared" si="69"/>
        <v>8.1957044736636782</v>
      </c>
      <c r="OA99" s="53">
        <f t="shared" si="69"/>
        <v>7.2500575123870705</v>
      </c>
      <c r="OB99" s="53">
        <f t="shared" si="46"/>
        <v>15.510502572213781</v>
      </c>
      <c r="OC99" s="53">
        <f t="shared" si="46"/>
        <v>7.3332288582676846</v>
      </c>
      <c r="OD99" s="53">
        <f t="shared" si="46"/>
        <v>15.510502572213781</v>
      </c>
      <c r="OE99" s="53">
        <f t="shared" si="46"/>
        <v>15.510502572213781</v>
      </c>
      <c r="OF99" s="53">
        <f t="shared" si="46"/>
        <v>15.510502572213781</v>
      </c>
      <c r="OG99" s="53">
        <f t="shared" si="75"/>
        <v>7.3332288582676846</v>
      </c>
      <c r="OH99" s="53">
        <f t="shared" si="75"/>
        <v>15.510502572213781</v>
      </c>
      <c r="OI99" s="53">
        <f t="shared" si="75"/>
        <v>7.3332288582676846</v>
      </c>
      <c r="OJ99" s="53">
        <f t="shared" si="75"/>
        <v>8.1957044736636782</v>
      </c>
      <c r="OK99" s="53">
        <f t="shared" si="75"/>
        <v>15.510502572213781</v>
      </c>
      <c r="OL99" s="53">
        <f t="shared" si="75"/>
        <v>7.3332288582676846</v>
      </c>
      <c r="OM99" s="53">
        <f t="shared" si="75"/>
        <v>15.510502572213781</v>
      </c>
      <c r="ON99" s="53">
        <f t="shared" si="75"/>
        <v>15.510502572213781</v>
      </c>
      <c r="OO99" s="53">
        <f t="shared" si="75"/>
        <v>12.420418885844635</v>
      </c>
      <c r="OP99" s="53">
        <f t="shared" si="75"/>
        <v>7.2500575123870705</v>
      </c>
      <c r="OQ99" s="53">
        <f t="shared" si="75"/>
        <v>7.3332288582676846</v>
      </c>
      <c r="OR99" s="53">
        <f t="shared" si="75"/>
        <v>7.2500575123870705</v>
      </c>
      <c r="OS99" s="53">
        <f t="shared" si="75"/>
        <v>7.3332288582676846</v>
      </c>
      <c r="OT99" s="53">
        <f t="shared" si="75"/>
        <v>7.3332288582676846</v>
      </c>
      <c r="OU99" s="53">
        <f t="shared" si="75"/>
        <v>15.510502572213781</v>
      </c>
      <c r="OV99" s="53">
        <f t="shared" si="75"/>
        <v>9.05818008905967</v>
      </c>
      <c r="OW99" s="53">
        <f t="shared" si="75"/>
        <v>7.2500575123870705</v>
      </c>
      <c r="OX99" s="53">
        <f t="shared" si="75"/>
        <v>8.1957044736636782</v>
      </c>
      <c r="OY99" s="53">
        <f t="shared" si="75"/>
        <v>7.2500575123870705</v>
      </c>
      <c r="OZ99" s="53">
        <f t="shared" si="75"/>
        <v>9.05818008905967</v>
      </c>
      <c r="PA99" s="53">
        <f t="shared" si="75"/>
        <v>15.510502572213781</v>
      </c>
      <c r="PB99" s="53">
        <f t="shared" si="75"/>
        <v>7.3332288582676846</v>
      </c>
      <c r="PC99" s="53">
        <f t="shared" si="75"/>
        <v>7.3332288582676846</v>
      </c>
      <c r="PD99" s="53">
        <f t="shared" si="75"/>
        <v>15.510502572213781</v>
      </c>
      <c r="PE99" s="53">
        <f t="shared" si="75"/>
        <v>15.510502572213781</v>
      </c>
      <c r="PF99" s="53">
        <f t="shared" si="75"/>
        <v>7.3332288582676846</v>
      </c>
      <c r="PG99" s="53">
        <f t="shared" si="75"/>
        <v>7.2500575123870705</v>
      </c>
      <c r="PH99" s="53">
        <f t="shared" si="75"/>
        <v>12.798475327042294</v>
      </c>
      <c r="PI99" s="53">
        <f t="shared" si="75"/>
        <v>11.5760781383953</v>
      </c>
      <c r="PJ99" s="53">
        <f t="shared" si="75"/>
        <v>15.510502572213781</v>
      </c>
      <c r="PK99" s="53">
        <f t="shared" si="75"/>
        <v>8.1957044736636782</v>
      </c>
      <c r="PL99" s="53">
        <f t="shared" si="75"/>
        <v>9.05818008905967</v>
      </c>
      <c r="PM99" s="53">
        <f t="shared" si="75"/>
        <v>7.3332288582676846</v>
      </c>
      <c r="PN99" s="53">
        <f t="shared" si="75"/>
        <v>8.1957044736636782</v>
      </c>
      <c r="PO99" s="53">
        <f t="shared" si="75"/>
        <v>15.510502572213781</v>
      </c>
      <c r="PP99" s="53">
        <f t="shared" si="75"/>
        <v>7.3332288582676846</v>
      </c>
      <c r="PQ99" s="53">
        <f t="shared" si="75"/>
        <v>15.510502572213781</v>
      </c>
      <c r="PR99" s="53">
        <f t="shared" si="75"/>
        <v>15.510502572213781</v>
      </c>
      <c r="PS99" s="53">
        <f t="shared" si="75"/>
        <v>15.510502572213781</v>
      </c>
      <c r="PT99" s="53">
        <f t="shared" si="75"/>
        <v>15.510502572213781</v>
      </c>
      <c r="PU99" s="53">
        <f t="shared" si="75"/>
        <v>7.2500575123870705</v>
      </c>
      <c r="PV99" s="53">
        <f t="shared" si="75"/>
        <v>7.2500575123870705</v>
      </c>
      <c r="PW99" s="53">
        <f t="shared" si="75"/>
        <v>9.05818008905967</v>
      </c>
      <c r="PX99" s="53">
        <f t="shared" si="75"/>
        <v>7.3332288582676846</v>
      </c>
      <c r="PY99" s="53">
        <f t="shared" si="75"/>
        <v>7.2500575123870705</v>
      </c>
      <c r="PZ99" s="53">
        <f t="shared" si="75"/>
        <v>9.05818008905967</v>
      </c>
      <c r="QA99" s="53">
        <f t="shared" si="75"/>
        <v>15.510502572213781</v>
      </c>
      <c r="QB99" s="53">
        <f t="shared" si="75"/>
        <v>7.3332288582676846</v>
      </c>
      <c r="QC99" s="53">
        <f t="shared" si="75"/>
        <v>13.210658634979197</v>
      </c>
      <c r="QD99" s="53">
        <f t="shared" si="75"/>
        <v>9.05818008905967</v>
      </c>
      <c r="QE99" s="53">
        <f t="shared" si="75"/>
        <v>15.510502572213781</v>
      </c>
      <c r="QF99" s="53">
        <f t="shared" si="75"/>
        <v>9.05818008905967</v>
      </c>
      <c r="QG99" s="53">
        <f t="shared" si="75"/>
        <v>7.2500575123870705</v>
      </c>
      <c r="QH99" s="53">
        <f t="shared" si="75"/>
        <v>7.3332288582676846</v>
      </c>
      <c r="QI99" s="53">
        <f t="shared" si="75"/>
        <v>7.2500575123870705</v>
      </c>
      <c r="QJ99" s="53">
        <f t="shared" si="75"/>
        <v>9.05818008905967</v>
      </c>
      <c r="QK99" s="53">
        <f t="shared" si="75"/>
        <v>15.510502572213781</v>
      </c>
      <c r="QL99" s="53">
        <f t="shared" si="75"/>
        <v>15.510502572213781</v>
      </c>
      <c r="QM99" s="53">
        <f t="shared" si="75"/>
        <v>8.1957044736636782</v>
      </c>
      <c r="QN99" s="53">
        <f t="shared" si="75"/>
        <v>15.510502572213781</v>
      </c>
      <c r="QO99" s="53">
        <f t="shared" si="75"/>
        <v>9.4458905724644904</v>
      </c>
      <c r="QP99" s="53">
        <f t="shared" si="75"/>
        <v>7.3332288582676846</v>
      </c>
      <c r="QQ99" s="53">
        <f t="shared" si="75"/>
        <v>7.3332288582676846</v>
      </c>
      <c r="QR99" s="53">
        <f t="shared" si="75"/>
        <v>7.3332288582676846</v>
      </c>
      <c r="QS99" s="53">
        <f t="shared" si="72"/>
        <v>8.1957044736636782</v>
      </c>
      <c r="QT99" s="53">
        <f t="shared" si="72"/>
        <v>15.510502572213781</v>
      </c>
      <c r="QU99" s="53">
        <f t="shared" si="72"/>
        <v>7.3332288582676846</v>
      </c>
      <c r="QV99" s="53">
        <f t="shared" si="72"/>
        <v>8.1957044736636782</v>
      </c>
      <c r="QW99" s="53">
        <f t="shared" si="72"/>
        <v>7.4428203590356192</v>
      </c>
      <c r="QX99" s="53">
        <f t="shared" si="72"/>
        <v>14.612636359181158</v>
      </c>
      <c r="QY99" s="53">
        <f t="shared" si="72"/>
        <v>8.1957044736636782</v>
      </c>
      <c r="QZ99" s="53">
        <f t="shared" si="72"/>
        <v>9.05818008905967</v>
      </c>
      <c r="RA99" s="53">
        <f t="shared" si="72"/>
        <v>7.3332288582676846</v>
      </c>
      <c r="RB99" s="53">
        <f t="shared" si="72"/>
        <v>15.510502572213781</v>
      </c>
      <c r="RC99" s="53">
        <f t="shared" si="72"/>
        <v>8.1957044736636782</v>
      </c>
      <c r="RD99" s="53">
        <f t="shared" si="72"/>
        <v>15.510502572213781</v>
      </c>
      <c r="RE99" s="53">
        <f t="shared" si="72"/>
        <v>7.3332288582676846</v>
      </c>
      <c r="RF99" s="53">
        <f t="shared" si="72"/>
        <v>15.510502572213781</v>
      </c>
      <c r="RG99" s="53">
        <f t="shared" si="72"/>
        <v>8.1957044736636782</v>
      </c>
      <c r="RH99" s="53">
        <f t="shared" si="72"/>
        <v>15.510502572213781</v>
      </c>
      <c r="RI99" s="53">
        <f t="shared" si="72"/>
        <v>7.3332288582676846</v>
      </c>
      <c r="RJ99" s="53">
        <f t="shared" si="72"/>
        <v>7.3332288582676846</v>
      </c>
      <c r="RK99" s="53">
        <f t="shared" si="72"/>
        <v>9.05818008905967</v>
      </c>
      <c r="RL99" s="53">
        <f t="shared" si="72"/>
        <v>15.510502572213781</v>
      </c>
      <c r="RM99" s="53">
        <f t="shared" si="72"/>
        <v>8.1957044736636782</v>
      </c>
      <c r="RN99" s="53">
        <f t="shared" si="72"/>
        <v>7.3332288582676846</v>
      </c>
      <c r="RO99" s="53">
        <f t="shared" si="72"/>
        <v>11.250762231967036</v>
      </c>
      <c r="RP99" s="53">
        <f t="shared" si="72"/>
        <v>15.510502572213781</v>
      </c>
      <c r="RQ99" s="53">
        <f t="shared" si="72"/>
        <v>15.510502572213781</v>
      </c>
      <c r="RR99" s="53">
        <f t="shared" si="72"/>
        <v>15.510502572213781</v>
      </c>
      <c r="RS99" s="53">
        <f t="shared" si="72"/>
        <v>8.1957044736636782</v>
      </c>
      <c r="RT99" s="53">
        <f t="shared" si="72"/>
        <v>7.3332288582676846</v>
      </c>
      <c r="RU99" s="53">
        <f t="shared" si="72"/>
        <v>9.05818008905967</v>
      </c>
      <c r="RV99" s="53">
        <f t="shared" si="72"/>
        <v>7.3332288582676846</v>
      </c>
      <c r="RW99" s="53">
        <f t="shared" si="72"/>
        <v>15.510502572213781</v>
      </c>
      <c r="RX99" s="53">
        <f t="shared" si="72"/>
        <v>7.3332288582676846</v>
      </c>
      <c r="RY99" s="53">
        <f t="shared" si="72"/>
        <v>7.2500575123870705</v>
      </c>
      <c r="RZ99" s="53">
        <f t="shared" si="72"/>
        <v>10.853834481685075</v>
      </c>
      <c r="SA99" s="53">
        <f t="shared" si="72"/>
        <v>15.510502572213781</v>
      </c>
      <c r="SB99" s="53">
        <f t="shared" si="72"/>
        <v>12.986545242029401</v>
      </c>
      <c r="SC99" s="53">
        <f t="shared" si="72"/>
        <v>8.1957044736636782</v>
      </c>
      <c r="SD99" s="53">
        <f t="shared" si="72"/>
        <v>15.510502572213781</v>
      </c>
      <c r="SE99" s="53">
        <f t="shared" si="72"/>
        <v>7.3332288582676846</v>
      </c>
      <c r="SF99" s="53">
        <f t="shared" si="72"/>
        <v>8.8319971059798394</v>
      </c>
      <c r="SG99" s="53">
        <f t="shared" si="72"/>
        <v>15.510502572213781</v>
      </c>
    </row>
    <row r="100" spans="1:501" x14ac:dyDescent="0.35">
      <c r="A100" s="158">
        <v>2049</v>
      </c>
      <c r="B100" s="53">
        <f t="shared" si="8"/>
        <v>16.286027700824469</v>
      </c>
      <c r="C100" s="53">
        <f t="shared" si="76"/>
        <v>11.183370406803046</v>
      </c>
      <c r="D100" s="53">
        <f t="shared" si="76"/>
        <v>8.3598552322508848</v>
      </c>
      <c r="E100" s="53">
        <f t="shared" si="76"/>
        <v>7.424730822631096</v>
      </c>
      <c r="F100" s="53">
        <f t="shared" si="76"/>
        <v>8.3598552322508848</v>
      </c>
      <c r="G100" s="53">
        <f t="shared" si="76"/>
        <v>16.286027700824469</v>
      </c>
      <c r="H100" s="53">
        <f t="shared" si="76"/>
        <v>7.424730822631096</v>
      </c>
      <c r="I100" s="53">
        <f t="shared" si="76"/>
        <v>16.286027700824469</v>
      </c>
      <c r="J100" s="53">
        <f t="shared" si="76"/>
        <v>7.424730822631096</v>
      </c>
      <c r="K100" s="53">
        <f t="shared" si="76"/>
        <v>16.286027700824469</v>
      </c>
      <c r="L100" s="53">
        <f t="shared" si="76"/>
        <v>7.3405216881209565</v>
      </c>
      <c r="M100" s="53">
        <f t="shared" si="76"/>
        <v>7.3405216881209565</v>
      </c>
      <c r="N100" s="53">
        <f t="shared" si="76"/>
        <v>16.286027700824469</v>
      </c>
      <c r="O100" s="53">
        <f t="shared" si="76"/>
        <v>7.424730822631096</v>
      </c>
      <c r="P100" s="53">
        <f t="shared" si="76"/>
        <v>7.424730822631096</v>
      </c>
      <c r="Q100" s="53">
        <f t="shared" si="76"/>
        <v>16.286027700824469</v>
      </c>
      <c r="R100" s="53">
        <f t="shared" si="76"/>
        <v>7.424730822631096</v>
      </c>
      <c r="S100" s="53">
        <f t="shared" si="76"/>
        <v>16.286027700824469</v>
      </c>
      <c r="T100" s="53">
        <f t="shared" si="76"/>
        <v>16.286027700824469</v>
      </c>
      <c r="U100" s="53">
        <f t="shared" si="76"/>
        <v>9.0104480971127323</v>
      </c>
      <c r="V100" s="53">
        <f t="shared" si="76"/>
        <v>7.424730822631096</v>
      </c>
      <c r="W100" s="53">
        <f t="shared" si="76"/>
        <v>7.424730822631096</v>
      </c>
      <c r="X100" s="53">
        <f t="shared" si="76"/>
        <v>7.424730822631096</v>
      </c>
      <c r="Y100" s="53">
        <f t="shared" si="76"/>
        <v>7.424730822631096</v>
      </c>
      <c r="Z100" s="53">
        <f t="shared" si="76"/>
        <v>16.286027700824469</v>
      </c>
      <c r="AA100" s="53">
        <f t="shared" si="76"/>
        <v>7.424730822631096</v>
      </c>
      <c r="AB100" s="53">
        <f t="shared" si="76"/>
        <v>7.424730822631096</v>
      </c>
      <c r="AC100" s="53">
        <f t="shared" si="76"/>
        <v>7.424730822631096</v>
      </c>
      <c r="AD100" s="53">
        <f t="shared" si="76"/>
        <v>7.3405216881209565</v>
      </c>
      <c r="AE100" s="53">
        <f t="shared" si="76"/>
        <v>9.2949796418706736</v>
      </c>
      <c r="AF100" s="53">
        <f t="shared" si="76"/>
        <v>8.3598552322508848</v>
      </c>
      <c r="AG100" s="53">
        <f t="shared" si="76"/>
        <v>7.424730822631096</v>
      </c>
      <c r="AH100" s="53">
        <f t="shared" si="76"/>
        <v>16.286027700824469</v>
      </c>
      <c r="AI100" s="53">
        <f t="shared" si="76"/>
        <v>16.286027700824469</v>
      </c>
      <c r="AJ100" s="53">
        <f t="shared" si="76"/>
        <v>7.424730822631096</v>
      </c>
      <c r="AK100" s="53">
        <f t="shared" si="76"/>
        <v>9.4222864338998473</v>
      </c>
      <c r="AL100" s="53">
        <f t="shared" si="76"/>
        <v>16.286027700824469</v>
      </c>
      <c r="AM100" s="53">
        <f t="shared" si="76"/>
        <v>7.3405216881209565</v>
      </c>
      <c r="AN100" s="53">
        <f t="shared" si="76"/>
        <v>16.286027700824469</v>
      </c>
      <c r="AO100" s="53">
        <f t="shared" si="76"/>
        <v>7.3405216881209565</v>
      </c>
      <c r="AP100" s="53">
        <f t="shared" si="76"/>
        <v>16.286027700824469</v>
      </c>
      <c r="AQ100" s="53">
        <f t="shared" si="76"/>
        <v>7.424730822631096</v>
      </c>
      <c r="AR100" s="53">
        <f t="shared" si="76"/>
        <v>8.1215636962709876</v>
      </c>
      <c r="AS100" s="53">
        <f t="shared" si="76"/>
        <v>7.3405216881209565</v>
      </c>
      <c r="AT100" s="53">
        <f t="shared" si="76"/>
        <v>16.286027700824469</v>
      </c>
      <c r="AU100" s="53">
        <f t="shared" si="76"/>
        <v>9.6700095232730128</v>
      </c>
      <c r="AV100" s="53">
        <f t="shared" si="76"/>
        <v>16.286027700824469</v>
      </c>
      <c r="AW100" s="53">
        <f t="shared" si="76"/>
        <v>7.424730822631096</v>
      </c>
      <c r="AX100" s="53">
        <f t="shared" si="76"/>
        <v>7.424730822631096</v>
      </c>
      <c r="AY100" s="53">
        <f t="shared" si="76"/>
        <v>7.424730822631096</v>
      </c>
      <c r="AZ100" s="53">
        <f t="shared" si="76"/>
        <v>7.3405216881209565</v>
      </c>
      <c r="BA100" s="53">
        <f t="shared" si="76"/>
        <v>16.286027700824469</v>
      </c>
      <c r="BB100" s="53">
        <f t="shared" si="76"/>
        <v>12.389780188957882</v>
      </c>
      <c r="BC100" s="53">
        <f t="shared" si="76"/>
        <v>7.424730822631096</v>
      </c>
      <c r="BD100" s="53">
        <f t="shared" si="76"/>
        <v>7.424730822631096</v>
      </c>
      <c r="BE100" s="53">
        <f t="shared" si="76"/>
        <v>16.286027700824469</v>
      </c>
      <c r="BF100" s="53">
        <f t="shared" si="76"/>
        <v>14.090815004864485</v>
      </c>
      <c r="BG100" s="53">
        <f t="shared" si="76"/>
        <v>7.424730822631096</v>
      </c>
      <c r="BH100" s="53">
        <f t="shared" si="76"/>
        <v>16.286027700824469</v>
      </c>
      <c r="BI100" s="53">
        <f t="shared" si="76"/>
        <v>9.2949796418706736</v>
      </c>
      <c r="BJ100" s="53">
        <f t="shared" si="76"/>
        <v>16.286027700824469</v>
      </c>
      <c r="BK100" s="53">
        <f t="shared" si="76"/>
        <v>7.7274654811345531</v>
      </c>
      <c r="BL100" s="53">
        <f t="shared" si="76"/>
        <v>7.3405216881209565</v>
      </c>
      <c r="BM100" s="53">
        <f t="shared" si="76"/>
        <v>9.2949796418706736</v>
      </c>
      <c r="BN100" s="53">
        <f t="shared" si="76"/>
        <v>16.286027700824469</v>
      </c>
      <c r="BO100" s="53">
        <f t="shared" si="73"/>
        <v>7.424730822631096</v>
      </c>
      <c r="BP100" s="53">
        <f t="shared" si="73"/>
        <v>8.3598552322508848</v>
      </c>
      <c r="BQ100" s="53">
        <f t="shared" si="73"/>
        <v>7.424730822631096</v>
      </c>
      <c r="BR100" s="53">
        <f t="shared" si="73"/>
        <v>16.286027700824469</v>
      </c>
      <c r="BS100" s="53">
        <f t="shared" si="73"/>
        <v>16.286027700824469</v>
      </c>
      <c r="BT100" s="53">
        <f t="shared" si="73"/>
        <v>7.3405216881209565</v>
      </c>
      <c r="BU100" s="53">
        <f t="shared" si="73"/>
        <v>9.2949796418706736</v>
      </c>
      <c r="BV100" s="53">
        <f t="shared" si="73"/>
        <v>16.286027700824469</v>
      </c>
      <c r="BW100" s="53">
        <f t="shared" si="73"/>
        <v>7.424730822631096</v>
      </c>
      <c r="BX100" s="53">
        <f t="shared" si="73"/>
        <v>8.3704566396924758</v>
      </c>
      <c r="BY100" s="53">
        <f t="shared" si="73"/>
        <v>7.3405216881209565</v>
      </c>
      <c r="BZ100" s="53">
        <f t="shared" si="73"/>
        <v>16.286027700824469</v>
      </c>
      <c r="CA100" s="53">
        <f t="shared" si="73"/>
        <v>9.2949796418706736</v>
      </c>
      <c r="CB100" s="53">
        <f t="shared" si="73"/>
        <v>16.286027700824469</v>
      </c>
      <c r="CC100" s="53">
        <f t="shared" si="73"/>
        <v>7.424730822631096</v>
      </c>
      <c r="CD100" s="53">
        <f t="shared" si="73"/>
        <v>7.424730822631096</v>
      </c>
      <c r="CE100" s="53">
        <f t="shared" si="73"/>
        <v>8.3598552322508848</v>
      </c>
      <c r="CF100" s="53">
        <f t="shared" si="73"/>
        <v>7.424730822631096</v>
      </c>
      <c r="CG100" s="53">
        <f t="shared" si="73"/>
        <v>7.3405216881209565</v>
      </c>
      <c r="CH100" s="53">
        <f t="shared" si="73"/>
        <v>16.286027700824469</v>
      </c>
      <c r="CI100" s="53">
        <f t="shared" si="73"/>
        <v>7.424730822631096</v>
      </c>
      <c r="CJ100" s="53">
        <f t="shared" si="73"/>
        <v>16.286027700824469</v>
      </c>
      <c r="CK100" s="53">
        <f t="shared" si="73"/>
        <v>7.424730822631096</v>
      </c>
      <c r="CL100" s="53">
        <f t="shared" si="73"/>
        <v>7.424730822631096</v>
      </c>
      <c r="CM100" s="53">
        <f t="shared" si="73"/>
        <v>7.424730822631096</v>
      </c>
      <c r="CN100" s="53">
        <f t="shared" si="73"/>
        <v>11.792219551934902</v>
      </c>
      <c r="CO100" s="53">
        <f t="shared" si="73"/>
        <v>7.424730822631096</v>
      </c>
      <c r="CP100" s="53">
        <f t="shared" si="73"/>
        <v>8.3598552322508848</v>
      </c>
      <c r="CQ100" s="53">
        <f t="shared" si="73"/>
        <v>9.0962744135360012</v>
      </c>
      <c r="CR100" s="53">
        <f t="shared" si="73"/>
        <v>7.424730822631096</v>
      </c>
      <c r="CS100" s="53">
        <f t="shared" si="73"/>
        <v>8.3598552322508848</v>
      </c>
      <c r="CT100" s="53">
        <f t="shared" si="73"/>
        <v>7.3405216881209565</v>
      </c>
      <c r="CU100" s="53">
        <f t="shared" si="73"/>
        <v>7.424730822631096</v>
      </c>
      <c r="CV100" s="53">
        <f t="shared" si="73"/>
        <v>7.424730822631096</v>
      </c>
      <c r="CW100" s="53">
        <f t="shared" si="73"/>
        <v>16.286027700824469</v>
      </c>
      <c r="CX100" s="53">
        <f t="shared" si="73"/>
        <v>7.3405216881209565</v>
      </c>
      <c r="CY100" s="53">
        <f t="shared" si="73"/>
        <v>7.424730822631096</v>
      </c>
      <c r="CZ100" s="53">
        <f t="shared" si="73"/>
        <v>7.3405216881209565</v>
      </c>
      <c r="DA100" s="53">
        <f t="shared" si="73"/>
        <v>7.424730822631096</v>
      </c>
      <c r="DB100" s="53">
        <f t="shared" si="73"/>
        <v>7.424730822631096</v>
      </c>
      <c r="DC100" s="53">
        <f t="shared" si="73"/>
        <v>7.526586293948947</v>
      </c>
      <c r="DD100" s="53">
        <f t="shared" si="73"/>
        <v>16.286027700824469</v>
      </c>
      <c r="DE100" s="53">
        <f t="shared" si="73"/>
        <v>9.2949796418706736</v>
      </c>
      <c r="DF100" s="53">
        <f t="shared" si="73"/>
        <v>12.288880013710797</v>
      </c>
      <c r="DG100" s="53">
        <f t="shared" si="73"/>
        <v>16.286027700824469</v>
      </c>
      <c r="DH100" s="53">
        <f t="shared" si="73"/>
        <v>13.535146837374628</v>
      </c>
      <c r="DI100" s="53">
        <f t="shared" si="73"/>
        <v>7.424730822631096</v>
      </c>
      <c r="DJ100" s="53">
        <f t="shared" si="73"/>
        <v>9.2949796418706736</v>
      </c>
      <c r="DK100" s="53">
        <f t="shared" si="73"/>
        <v>7.3405216881209565</v>
      </c>
      <c r="DL100" s="53">
        <f t="shared" si="73"/>
        <v>16.286027700824469</v>
      </c>
      <c r="DM100" s="53">
        <f t="shared" si="73"/>
        <v>7.424730822631096</v>
      </c>
      <c r="DN100" s="53">
        <f t="shared" si="73"/>
        <v>7.424730822631096</v>
      </c>
      <c r="DO100" s="53">
        <f t="shared" si="73"/>
        <v>12.160645914755367</v>
      </c>
      <c r="DP100" s="53">
        <f t="shared" si="73"/>
        <v>12.74281672422995</v>
      </c>
      <c r="DQ100" s="53">
        <f t="shared" si="73"/>
        <v>16.286027700824469</v>
      </c>
      <c r="DR100" s="53">
        <f t="shared" si="73"/>
        <v>16.286027700824469</v>
      </c>
      <c r="DS100" s="53">
        <f t="shared" si="73"/>
        <v>16.286027700824469</v>
      </c>
      <c r="DT100" s="53">
        <f t="shared" si="73"/>
        <v>7.424730822631096</v>
      </c>
      <c r="DU100" s="53">
        <f t="shared" si="73"/>
        <v>7.424730822631096</v>
      </c>
      <c r="DV100" s="53">
        <f t="shared" si="73"/>
        <v>8.3598552322508848</v>
      </c>
      <c r="DW100" s="53">
        <f t="shared" si="73"/>
        <v>11.12219618574675</v>
      </c>
      <c r="DX100" s="53">
        <f t="shared" si="73"/>
        <v>16.286027700824469</v>
      </c>
      <c r="DY100" s="53">
        <f t="shared" si="73"/>
        <v>7.424730822631096</v>
      </c>
      <c r="DZ100" s="53">
        <f t="shared" si="70"/>
        <v>8.3598552322508848</v>
      </c>
      <c r="EA100" s="53">
        <f t="shared" si="70"/>
        <v>16.286027700824469</v>
      </c>
      <c r="EB100" s="53">
        <f t="shared" si="70"/>
        <v>16.286027700824469</v>
      </c>
      <c r="EC100" s="53">
        <f t="shared" si="70"/>
        <v>16.286027700824469</v>
      </c>
      <c r="ED100" s="53">
        <f t="shared" si="70"/>
        <v>7.424730822631096</v>
      </c>
      <c r="EE100" s="53">
        <f t="shared" si="70"/>
        <v>7.424730822631096</v>
      </c>
      <c r="EF100" s="53">
        <f t="shared" si="70"/>
        <v>7.3405216881209565</v>
      </c>
      <c r="EG100" s="53">
        <f t="shared" si="70"/>
        <v>16.286027700824469</v>
      </c>
      <c r="EH100" s="53">
        <f t="shared" si="70"/>
        <v>7.3405216881209565</v>
      </c>
      <c r="EI100" s="53">
        <f t="shared" si="70"/>
        <v>9.2949796418706736</v>
      </c>
      <c r="EJ100" s="53">
        <f t="shared" si="70"/>
        <v>7.424730822631096</v>
      </c>
      <c r="EK100" s="53">
        <f t="shared" si="70"/>
        <v>7.424730822631096</v>
      </c>
      <c r="EL100" s="53">
        <f t="shared" si="70"/>
        <v>9.2949796418706736</v>
      </c>
      <c r="EM100" s="53">
        <f t="shared" si="70"/>
        <v>16.286027700824469</v>
      </c>
      <c r="EN100" s="53">
        <f t="shared" si="70"/>
        <v>7.3405216881209565</v>
      </c>
      <c r="EO100" s="53">
        <f t="shared" si="70"/>
        <v>9.2949796418706736</v>
      </c>
      <c r="EP100" s="53">
        <f t="shared" si="70"/>
        <v>7.3492498593484994</v>
      </c>
      <c r="EQ100" s="53">
        <f t="shared" si="70"/>
        <v>9.2949796418706736</v>
      </c>
      <c r="ER100" s="53">
        <f t="shared" si="70"/>
        <v>8.3598552322508848</v>
      </c>
      <c r="ES100" s="53">
        <f t="shared" si="70"/>
        <v>9.5032810720009753</v>
      </c>
      <c r="ET100" s="53">
        <f t="shared" si="70"/>
        <v>8.8279793233686181</v>
      </c>
      <c r="EU100" s="53">
        <f t="shared" si="70"/>
        <v>7.424730822631096</v>
      </c>
      <c r="EV100" s="53">
        <f t="shared" si="70"/>
        <v>16.286027700824469</v>
      </c>
      <c r="EW100" s="53">
        <f t="shared" si="70"/>
        <v>7.424730822631096</v>
      </c>
      <c r="EX100" s="53">
        <f t="shared" si="70"/>
        <v>7.424730822631096</v>
      </c>
      <c r="EY100" s="53">
        <f t="shared" si="70"/>
        <v>7.424730822631096</v>
      </c>
      <c r="EZ100" s="53">
        <f t="shared" si="70"/>
        <v>8.3598552322508848</v>
      </c>
      <c r="FA100" s="53">
        <f t="shared" si="70"/>
        <v>7.5093104542427582</v>
      </c>
      <c r="FB100" s="53">
        <f t="shared" si="70"/>
        <v>7.424730822631096</v>
      </c>
      <c r="FC100" s="53">
        <f t="shared" si="70"/>
        <v>16.286027700824469</v>
      </c>
      <c r="FD100" s="53">
        <f t="shared" si="70"/>
        <v>7.424730822631096</v>
      </c>
      <c r="FE100" s="53">
        <f t="shared" si="70"/>
        <v>16.286027700824469</v>
      </c>
      <c r="FF100" s="53">
        <f t="shared" si="70"/>
        <v>16.286027700824469</v>
      </c>
      <c r="FG100" s="53">
        <f t="shared" si="70"/>
        <v>7.3405216881209565</v>
      </c>
      <c r="FH100" s="53">
        <f t="shared" si="70"/>
        <v>7.5598972669910811</v>
      </c>
      <c r="FI100" s="53">
        <f t="shared" si="70"/>
        <v>7.3405216881209565</v>
      </c>
      <c r="FJ100" s="53">
        <f t="shared" si="70"/>
        <v>7.424730822631096</v>
      </c>
      <c r="FK100" s="53">
        <f t="shared" si="70"/>
        <v>7.424730822631096</v>
      </c>
      <c r="FL100" s="53">
        <f t="shared" si="70"/>
        <v>16.286027700824469</v>
      </c>
      <c r="FM100" s="53">
        <f t="shared" si="70"/>
        <v>7.3405216881209565</v>
      </c>
      <c r="FN100" s="53">
        <f t="shared" si="70"/>
        <v>16.286027700824469</v>
      </c>
      <c r="FO100" s="53">
        <f t="shared" si="70"/>
        <v>16.286027700824469</v>
      </c>
      <c r="FP100" s="53">
        <f t="shared" si="70"/>
        <v>7.3405216881209565</v>
      </c>
      <c r="FQ100" s="53">
        <f t="shared" si="70"/>
        <v>7.424730822631096</v>
      </c>
      <c r="FR100" s="53">
        <f t="shared" si="70"/>
        <v>7.424730822631096</v>
      </c>
      <c r="FS100" s="53">
        <f t="shared" si="70"/>
        <v>16.286027700824469</v>
      </c>
      <c r="FT100" s="53">
        <f t="shared" si="70"/>
        <v>16.286027700824469</v>
      </c>
      <c r="FU100" s="53">
        <f t="shared" si="70"/>
        <v>16.286027700824469</v>
      </c>
      <c r="FV100" s="53">
        <f t="shared" si="70"/>
        <v>7.3405216881209565</v>
      </c>
      <c r="FW100" s="53">
        <f t="shared" si="70"/>
        <v>7.3405216881209565</v>
      </c>
      <c r="FX100" s="53">
        <f t="shared" si="70"/>
        <v>14.677766916855294</v>
      </c>
      <c r="FY100" s="53">
        <f t="shared" si="70"/>
        <v>11.551027885808464</v>
      </c>
      <c r="FZ100" s="53">
        <f t="shared" si="70"/>
        <v>13.591572464106688</v>
      </c>
      <c r="GA100" s="53">
        <f t="shared" si="70"/>
        <v>7.3405216881209565</v>
      </c>
      <c r="GB100" s="53">
        <f t="shared" si="70"/>
        <v>16.286027700824469</v>
      </c>
      <c r="GC100" s="53">
        <f t="shared" si="70"/>
        <v>16.286027700824469</v>
      </c>
      <c r="GD100" s="53">
        <f t="shared" si="70"/>
        <v>7.424730822631096</v>
      </c>
      <c r="GE100" s="53">
        <f t="shared" si="70"/>
        <v>7.424730822631096</v>
      </c>
      <c r="GF100" s="53">
        <f t="shared" si="70"/>
        <v>16.286027700824469</v>
      </c>
      <c r="GG100" s="53">
        <f t="shared" si="70"/>
        <v>9.2949796418706736</v>
      </c>
      <c r="GH100" s="53">
        <f t="shared" si="70"/>
        <v>16.286027700824469</v>
      </c>
      <c r="GI100" s="53">
        <f t="shared" si="70"/>
        <v>7.424730822631096</v>
      </c>
      <c r="GJ100" s="53">
        <f t="shared" si="70"/>
        <v>16.286027700824469</v>
      </c>
      <c r="GK100" s="53">
        <f t="shared" ref="GK100:IV102" si="78">IF(GK$68=1,GK30,GK63)</f>
        <v>8.2056149677100443</v>
      </c>
      <c r="GL100" s="53">
        <f t="shared" si="78"/>
        <v>16.286027700824469</v>
      </c>
      <c r="GM100" s="53">
        <f t="shared" si="78"/>
        <v>7.3405216881209565</v>
      </c>
      <c r="GN100" s="53">
        <f t="shared" si="78"/>
        <v>7.424730822631096</v>
      </c>
      <c r="GO100" s="53">
        <f t="shared" si="78"/>
        <v>16.286027700824469</v>
      </c>
      <c r="GP100" s="53">
        <f t="shared" si="78"/>
        <v>16.286027700824469</v>
      </c>
      <c r="GQ100" s="53">
        <f t="shared" si="78"/>
        <v>7.3405216881209565</v>
      </c>
      <c r="GR100" s="53">
        <f t="shared" si="78"/>
        <v>7.424730822631096</v>
      </c>
      <c r="GS100" s="53">
        <f t="shared" si="78"/>
        <v>7.424730822631096</v>
      </c>
      <c r="GT100" s="53">
        <f t="shared" si="78"/>
        <v>7.424730822631096</v>
      </c>
      <c r="GU100" s="53">
        <f t="shared" si="78"/>
        <v>8.1024987374021276</v>
      </c>
      <c r="GV100" s="53">
        <f t="shared" si="78"/>
        <v>7.424730822631096</v>
      </c>
      <c r="GW100" s="53">
        <f t="shared" si="78"/>
        <v>8.3598552322508848</v>
      </c>
      <c r="GX100" s="53">
        <f t="shared" si="78"/>
        <v>7.3405216881209565</v>
      </c>
      <c r="GY100" s="53">
        <f t="shared" si="78"/>
        <v>7.424730822631096</v>
      </c>
      <c r="GZ100" s="53">
        <f t="shared" si="78"/>
        <v>7.424730822631096</v>
      </c>
      <c r="HA100" s="53">
        <f t="shared" si="78"/>
        <v>7.424730822631096</v>
      </c>
      <c r="HB100" s="53">
        <f t="shared" si="78"/>
        <v>9.2949796418706736</v>
      </c>
      <c r="HC100" s="53">
        <f t="shared" si="78"/>
        <v>7.424730822631096</v>
      </c>
      <c r="HD100" s="53">
        <f t="shared" si="78"/>
        <v>7.424730822631096</v>
      </c>
      <c r="HE100" s="53">
        <f t="shared" si="78"/>
        <v>7.3405216881209565</v>
      </c>
      <c r="HF100" s="53">
        <f t="shared" si="78"/>
        <v>9.2949796418706736</v>
      </c>
      <c r="HG100" s="53">
        <f t="shared" si="78"/>
        <v>16.286027700824469</v>
      </c>
      <c r="HH100" s="53">
        <f t="shared" si="78"/>
        <v>16.286027700824469</v>
      </c>
      <c r="HI100" s="53">
        <f t="shared" si="78"/>
        <v>16.286027700824469</v>
      </c>
      <c r="HJ100" s="53">
        <f t="shared" si="78"/>
        <v>7.3405216881209565</v>
      </c>
      <c r="HK100" s="53">
        <f t="shared" si="78"/>
        <v>8.3598552322508848</v>
      </c>
      <c r="HL100" s="53">
        <f t="shared" si="78"/>
        <v>16.286027700824469</v>
      </c>
      <c r="HM100" s="53">
        <f t="shared" si="78"/>
        <v>7.424730822631096</v>
      </c>
      <c r="HN100" s="53">
        <f t="shared" si="78"/>
        <v>8.6198261622448396</v>
      </c>
      <c r="HO100" s="53">
        <f t="shared" si="78"/>
        <v>16.286027700824469</v>
      </c>
      <c r="HP100" s="53">
        <f t="shared" si="78"/>
        <v>7.424730822631096</v>
      </c>
      <c r="HQ100" s="53">
        <f t="shared" si="78"/>
        <v>7.424730822631096</v>
      </c>
      <c r="HR100" s="53">
        <f t="shared" si="78"/>
        <v>9.2949796418706736</v>
      </c>
      <c r="HS100" s="53">
        <f t="shared" si="78"/>
        <v>7.424730822631096</v>
      </c>
      <c r="HT100" s="53">
        <f t="shared" si="78"/>
        <v>8.3598552322508848</v>
      </c>
      <c r="HU100" s="53">
        <f t="shared" si="78"/>
        <v>7.424730822631096</v>
      </c>
      <c r="HV100" s="53">
        <f t="shared" si="78"/>
        <v>7.424730822631096</v>
      </c>
      <c r="HW100" s="53">
        <f t="shared" si="78"/>
        <v>7.424730822631096</v>
      </c>
      <c r="HX100" s="53">
        <f t="shared" si="78"/>
        <v>16.286027700824469</v>
      </c>
      <c r="HY100" s="53">
        <f t="shared" si="78"/>
        <v>9.075297125826852</v>
      </c>
      <c r="HZ100" s="53">
        <f t="shared" si="78"/>
        <v>16.286027700824469</v>
      </c>
      <c r="IA100" s="53">
        <f t="shared" si="78"/>
        <v>16.286027700824469</v>
      </c>
      <c r="IB100" s="53">
        <f t="shared" si="78"/>
        <v>8.3598552322508848</v>
      </c>
      <c r="IC100" s="53">
        <f t="shared" si="78"/>
        <v>7.424730822631096</v>
      </c>
      <c r="ID100" s="53">
        <f t="shared" si="78"/>
        <v>7.424730822631096</v>
      </c>
      <c r="IE100" s="53">
        <f t="shared" si="78"/>
        <v>7.424730822631096</v>
      </c>
      <c r="IF100" s="53">
        <f t="shared" si="78"/>
        <v>9.2949796418706736</v>
      </c>
      <c r="IG100" s="53">
        <f t="shared" si="78"/>
        <v>11.350822351233703</v>
      </c>
      <c r="IH100" s="53">
        <f t="shared" si="78"/>
        <v>16.286027700824469</v>
      </c>
      <c r="II100" s="53">
        <f t="shared" si="78"/>
        <v>7.3405216881209565</v>
      </c>
      <c r="IJ100" s="53">
        <f t="shared" si="78"/>
        <v>7.3405216881209565</v>
      </c>
      <c r="IK100" s="53">
        <f t="shared" si="78"/>
        <v>7.424730822631096</v>
      </c>
      <c r="IL100" s="53">
        <f t="shared" si="78"/>
        <v>7.424730822631096</v>
      </c>
      <c r="IM100" s="53">
        <f t="shared" si="78"/>
        <v>7.424730822631096</v>
      </c>
      <c r="IN100" s="53">
        <f t="shared" si="78"/>
        <v>16.286027700824469</v>
      </c>
      <c r="IO100" s="53">
        <f t="shared" si="78"/>
        <v>16.286027700824469</v>
      </c>
      <c r="IP100" s="53">
        <f t="shared" si="78"/>
        <v>9.2949796418706736</v>
      </c>
      <c r="IQ100" s="53">
        <f t="shared" si="78"/>
        <v>9.2949796418706736</v>
      </c>
      <c r="IR100" s="53">
        <f t="shared" si="78"/>
        <v>7.424730822631096</v>
      </c>
      <c r="IS100" s="53">
        <f t="shared" si="78"/>
        <v>16.286027700824469</v>
      </c>
      <c r="IT100" s="53">
        <f t="shared" si="78"/>
        <v>9.2949796418706736</v>
      </c>
      <c r="IU100" s="53">
        <f t="shared" si="78"/>
        <v>8.3598552322508848</v>
      </c>
      <c r="IV100" s="53">
        <f t="shared" si="78"/>
        <v>16.286027700824469</v>
      </c>
      <c r="IW100" s="53">
        <f t="shared" si="77"/>
        <v>16.286027700824469</v>
      </c>
      <c r="IX100" s="53">
        <f t="shared" si="77"/>
        <v>16.286027700824469</v>
      </c>
      <c r="IY100" s="53">
        <f t="shared" si="77"/>
        <v>7.424730822631096</v>
      </c>
      <c r="IZ100" s="53">
        <f t="shared" si="77"/>
        <v>7.3405216881209565</v>
      </c>
      <c r="JA100" s="53">
        <f t="shared" si="77"/>
        <v>16.286027700824469</v>
      </c>
      <c r="JB100" s="53">
        <f t="shared" si="77"/>
        <v>12.001589390378259</v>
      </c>
      <c r="JC100" s="53">
        <f t="shared" si="77"/>
        <v>7.424730822631096</v>
      </c>
      <c r="JD100" s="53">
        <f t="shared" si="77"/>
        <v>16.286027700824469</v>
      </c>
      <c r="JE100" s="53">
        <f t="shared" si="77"/>
        <v>16.286027700824469</v>
      </c>
      <c r="JF100" s="53">
        <f t="shared" si="77"/>
        <v>8.3598552322508848</v>
      </c>
      <c r="JG100" s="53">
        <f t="shared" si="77"/>
        <v>7.3659729195577865</v>
      </c>
      <c r="JH100" s="53">
        <f t="shared" si="77"/>
        <v>15.997969369390907</v>
      </c>
      <c r="JI100" s="53">
        <f t="shared" si="77"/>
        <v>16.286027700824469</v>
      </c>
      <c r="JJ100" s="53">
        <f t="shared" si="77"/>
        <v>7.424730822631096</v>
      </c>
      <c r="JK100" s="53">
        <f t="shared" si="77"/>
        <v>8.3598552322508848</v>
      </c>
      <c r="JL100" s="53">
        <f t="shared" si="77"/>
        <v>7.424730822631096</v>
      </c>
      <c r="JM100" s="53">
        <f t="shared" si="77"/>
        <v>7.424730822631096</v>
      </c>
      <c r="JN100" s="53">
        <f t="shared" si="77"/>
        <v>10.261532612147663</v>
      </c>
      <c r="JO100" s="53">
        <f t="shared" si="77"/>
        <v>13.491521831002121</v>
      </c>
      <c r="JP100" s="53">
        <f t="shared" si="77"/>
        <v>7.424730822631096</v>
      </c>
      <c r="JQ100" s="53">
        <f t="shared" si="77"/>
        <v>7.424730822631096</v>
      </c>
      <c r="JR100" s="53">
        <f t="shared" si="77"/>
        <v>16.286027700824469</v>
      </c>
      <c r="JS100" s="53">
        <f t="shared" si="77"/>
        <v>7.424730822631096</v>
      </c>
      <c r="JT100" s="53">
        <f t="shared" si="77"/>
        <v>9.2949796418706736</v>
      </c>
      <c r="JU100" s="53">
        <f t="shared" si="77"/>
        <v>7.424730822631096</v>
      </c>
      <c r="JV100" s="53">
        <f t="shared" si="77"/>
        <v>7.4729938324537848</v>
      </c>
      <c r="JW100" s="53">
        <f t="shared" si="77"/>
        <v>9.2949796418706736</v>
      </c>
      <c r="JX100" s="53">
        <f t="shared" si="77"/>
        <v>7.424730822631096</v>
      </c>
      <c r="JY100" s="53">
        <f t="shared" si="77"/>
        <v>7.424730822631096</v>
      </c>
      <c r="JZ100" s="53">
        <f t="shared" si="77"/>
        <v>7.3405216881209565</v>
      </c>
      <c r="KA100" s="53">
        <f t="shared" si="77"/>
        <v>7.8841064842192283</v>
      </c>
      <c r="KB100" s="53">
        <f t="shared" si="77"/>
        <v>7.424730822631096</v>
      </c>
      <c r="KC100" s="53">
        <f t="shared" si="77"/>
        <v>12.439417687913611</v>
      </c>
      <c r="KD100" s="53">
        <f t="shared" si="77"/>
        <v>16.286027700824469</v>
      </c>
      <c r="KE100" s="53">
        <f t="shared" si="77"/>
        <v>7.3405216881209565</v>
      </c>
      <c r="KF100" s="53">
        <f t="shared" si="77"/>
        <v>8.3598552322508848</v>
      </c>
      <c r="KG100" s="53">
        <f t="shared" si="77"/>
        <v>16.286027700824469</v>
      </c>
      <c r="KH100" s="53">
        <f t="shared" si="77"/>
        <v>8.3598552322508848</v>
      </c>
      <c r="KI100" s="53">
        <f t="shared" si="77"/>
        <v>16.286027700824469</v>
      </c>
      <c r="KJ100" s="53">
        <f t="shared" si="77"/>
        <v>7.424730822631096</v>
      </c>
      <c r="KK100" s="53">
        <f t="shared" si="77"/>
        <v>16.286027700824469</v>
      </c>
      <c r="KL100" s="53">
        <f t="shared" si="77"/>
        <v>7.424730822631096</v>
      </c>
      <c r="KM100" s="53">
        <f t="shared" si="77"/>
        <v>7.424730822631096</v>
      </c>
      <c r="KN100" s="53">
        <f t="shared" si="77"/>
        <v>7.424730822631096</v>
      </c>
      <c r="KO100" s="53">
        <f t="shared" si="77"/>
        <v>10.586571194831652</v>
      </c>
      <c r="KP100" s="53">
        <f t="shared" si="77"/>
        <v>7.424730822631096</v>
      </c>
      <c r="KQ100" s="53">
        <f t="shared" si="77"/>
        <v>16.286027700824469</v>
      </c>
      <c r="KR100" s="53">
        <f t="shared" si="77"/>
        <v>7.424730822631096</v>
      </c>
      <c r="KS100" s="53">
        <f t="shared" si="77"/>
        <v>16.286027700824469</v>
      </c>
      <c r="KT100" s="53">
        <f t="shared" si="77"/>
        <v>16.286027700824469</v>
      </c>
      <c r="KU100" s="53">
        <f t="shared" si="77"/>
        <v>9.2949796418706736</v>
      </c>
      <c r="KV100" s="53">
        <f t="shared" si="77"/>
        <v>7.424730822631096</v>
      </c>
      <c r="KW100" s="53">
        <f t="shared" si="77"/>
        <v>7.3405216881209565</v>
      </c>
      <c r="KX100" s="53">
        <f t="shared" si="77"/>
        <v>7.3405216881209565</v>
      </c>
      <c r="KY100" s="53">
        <f t="shared" si="77"/>
        <v>16.286027700824469</v>
      </c>
      <c r="KZ100" s="53">
        <f t="shared" si="77"/>
        <v>16.286027700824469</v>
      </c>
      <c r="LA100" s="53">
        <f t="shared" si="77"/>
        <v>16.286027700824469</v>
      </c>
      <c r="LB100" s="53">
        <f t="shared" si="77"/>
        <v>7.424730822631096</v>
      </c>
      <c r="LC100" s="53">
        <f t="shared" si="77"/>
        <v>12.914803056468932</v>
      </c>
      <c r="LD100" s="53">
        <f t="shared" si="77"/>
        <v>7.424730822631096</v>
      </c>
      <c r="LE100" s="53">
        <f t="shared" si="77"/>
        <v>7.424730822631096</v>
      </c>
      <c r="LF100" s="53">
        <f t="shared" si="77"/>
        <v>16.286027700824469</v>
      </c>
      <c r="LG100" s="53">
        <f t="shared" si="77"/>
        <v>16.286027700824469</v>
      </c>
      <c r="LH100" s="53">
        <f t="shared" si="77"/>
        <v>16.286027700824469</v>
      </c>
      <c r="LI100" s="53">
        <f t="shared" si="74"/>
        <v>14.99168871530313</v>
      </c>
      <c r="LJ100" s="53">
        <f t="shared" si="74"/>
        <v>9.2949796418706736</v>
      </c>
      <c r="LK100" s="53">
        <f t="shared" si="74"/>
        <v>8.3598552322508848</v>
      </c>
      <c r="LL100" s="53">
        <f t="shared" si="74"/>
        <v>16.286027700824469</v>
      </c>
      <c r="LM100" s="53">
        <f t="shared" si="74"/>
        <v>7.3405216881209565</v>
      </c>
      <c r="LN100" s="53">
        <f t="shared" si="74"/>
        <v>7.3405216881209565</v>
      </c>
      <c r="LO100" s="53">
        <f t="shared" si="74"/>
        <v>7.3405216881209565</v>
      </c>
      <c r="LP100" s="53">
        <f t="shared" si="74"/>
        <v>10.480762636772877</v>
      </c>
      <c r="LQ100" s="53">
        <f t="shared" si="74"/>
        <v>16.286027700824469</v>
      </c>
      <c r="LR100" s="53">
        <f t="shared" si="74"/>
        <v>7.424730822631096</v>
      </c>
      <c r="LS100" s="53">
        <f t="shared" si="74"/>
        <v>16.286027700824469</v>
      </c>
      <c r="LT100" s="53">
        <f t="shared" si="74"/>
        <v>16.286027700824469</v>
      </c>
      <c r="LU100" s="53">
        <f t="shared" si="74"/>
        <v>7.424730822631096</v>
      </c>
      <c r="LV100" s="53">
        <f t="shared" si="74"/>
        <v>9.2949796418706736</v>
      </c>
      <c r="LW100" s="53">
        <f t="shared" si="74"/>
        <v>7.3405216881209565</v>
      </c>
      <c r="LX100" s="53">
        <f t="shared" si="74"/>
        <v>7.424730822631096</v>
      </c>
      <c r="LY100" s="53">
        <f t="shared" si="74"/>
        <v>9.2949796418706736</v>
      </c>
      <c r="LZ100" s="53">
        <f t="shared" si="74"/>
        <v>16.286027700824469</v>
      </c>
      <c r="MA100" s="53">
        <f t="shared" si="74"/>
        <v>7.424730822631096</v>
      </c>
      <c r="MB100" s="53">
        <f t="shared" si="74"/>
        <v>7.424730822631096</v>
      </c>
      <c r="MC100" s="53">
        <f t="shared" si="74"/>
        <v>7.3405216881209565</v>
      </c>
      <c r="MD100" s="53">
        <f t="shared" si="74"/>
        <v>9.2949796418706736</v>
      </c>
      <c r="ME100" s="53">
        <f t="shared" si="74"/>
        <v>16.286027700824469</v>
      </c>
      <c r="MF100" s="53">
        <f t="shared" si="74"/>
        <v>7.424730822631096</v>
      </c>
      <c r="MG100" s="53">
        <f t="shared" si="74"/>
        <v>16.286027700824469</v>
      </c>
      <c r="MH100" s="53">
        <f t="shared" si="74"/>
        <v>9.2949796418706736</v>
      </c>
      <c r="MI100" s="53">
        <f t="shared" si="74"/>
        <v>16.286027700824469</v>
      </c>
      <c r="MJ100" s="53">
        <f t="shared" si="74"/>
        <v>7.3405216881209565</v>
      </c>
      <c r="MK100" s="53">
        <f t="shared" si="74"/>
        <v>7.3405216881209565</v>
      </c>
      <c r="ML100" s="53">
        <f t="shared" si="74"/>
        <v>7.424730822631096</v>
      </c>
      <c r="MM100" s="53">
        <f t="shared" si="74"/>
        <v>16.286027700824469</v>
      </c>
      <c r="MN100" s="53">
        <f t="shared" si="74"/>
        <v>8.3598552322508848</v>
      </c>
      <c r="MO100" s="53">
        <f t="shared" si="74"/>
        <v>7.424730822631096</v>
      </c>
      <c r="MP100" s="53">
        <f t="shared" si="74"/>
        <v>16.286027700824469</v>
      </c>
      <c r="MQ100" s="53">
        <f t="shared" si="74"/>
        <v>16.286027700824469</v>
      </c>
      <c r="MR100" s="53">
        <f t="shared" si="74"/>
        <v>16.286027700824469</v>
      </c>
      <c r="MS100" s="53">
        <f t="shared" si="74"/>
        <v>7.424730822631096</v>
      </c>
      <c r="MT100" s="53">
        <f t="shared" si="74"/>
        <v>16.286027700824469</v>
      </c>
      <c r="MU100" s="53">
        <f t="shared" si="74"/>
        <v>16.286027700824469</v>
      </c>
      <c r="MV100" s="53">
        <f t="shared" si="74"/>
        <v>8.3598552322508848</v>
      </c>
      <c r="MW100" s="53">
        <f t="shared" si="74"/>
        <v>9.2949796418706736</v>
      </c>
      <c r="MX100" s="53">
        <f t="shared" si="74"/>
        <v>7.424730822631096</v>
      </c>
      <c r="MY100" s="53">
        <f t="shared" si="74"/>
        <v>13.226691144765642</v>
      </c>
      <c r="MZ100" s="53">
        <f t="shared" si="74"/>
        <v>9.2949796418706736</v>
      </c>
      <c r="NA100" s="53">
        <f t="shared" si="74"/>
        <v>7.3405216881209565</v>
      </c>
      <c r="NB100" s="53">
        <f t="shared" si="74"/>
        <v>7.424730822631096</v>
      </c>
      <c r="NC100" s="53">
        <f t="shared" si="74"/>
        <v>16.286027700824469</v>
      </c>
      <c r="ND100" s="53">
        <f t="shared" si="74"/>
        <v>7.3405216881209565</v>
      </c>
      <c r="NE100" s="53">
        <f t="shared" si="74"/>
        <v>13.676676955669283</v>
      </c>
      <c r="NF100" s="53">
        <f t="shared" si="74"/>
        <v>7.424730822631096</v>
      </c>
      <c r="NG100" s="53">
        <f t="shared" si="74"/>
        <v>7.424730822631096</v>
      </c>
      <c r="NH100" s="53">
        <f t="shared" si="74"/>
        <v>7.424730822631096</v>
      </c>
      <c r="NI100" s="53">
        <f t="shared" si="74"/>
        <v>8.9484910949580634</v>
      </c>
      <c r="NJ100" s="53">
        <f t="shared" si="74"/>
        <v>16.286027700824469</v>
      </c>
      <c r="NK100" s="53">
        <f t="shared" si="74"/>
        <v>7.3405216881209565</v>
      </c>
      <c r="NL100" s="53">
        <f t="shared" si="74"/>
        <v>16.286027700824469</v>
      </c>
      <c r="NM100" s="53">
        <f t="shared" si="74"/>
        <v>7.424730822631096</v>
      </c>
      <c r="NN100" s="53">
        <f t="shared" si="74"/>
        <v>7.424730822631096</v>
      </c>
      <c r="NO100" s="53">
        <f t="shared" si="74"/>
        <v>7.424730822631096</v>
      </c>
      <c r="NP100" s="53">
        <f t="shared" si="74"/>
        <v>16.286027700824469</v>
      </c>
      <c r="NQ100" s="53">
        <f t="shared" si="74"/>
        <v>8.3598552322508848</v>
      </c>
      <c r="NR100" s="53">
        <f t="shared" si="74"/>
        <v>8.3598552322508848</v>
      </c>
      <c r="NS100" s="53">
        <f t="shared" si="74"/>
        <v>7.424730822631096</v>
      </c>
      <c r="NT100" s="53">
        <f t="shared" si="71"/>
        <v>7.424730822631096</v>
      </c>
      <c r="NU100" s="53">
        <f t="shared" si="71"/>
        <v>7.424730822631096</v>
      </c>
      <c r="NV100" s="53">
        <f t="shared" si="71"/>
        <v>9.2949796418706736</v>
      </c>
      <c r="NW100" s="53">
        <f t="shared" si="71"/>
        <v>16.286027700824469</v>
      </c>
      <c r="NX100" s="53">
        <f t="shared" si="71"/>
        <v>7.424730822631096</v>
      </c>
      <c r="NY100" s="53">
        <f t="shared" si="71"/>
        <v>7.3405216881209565</v>
      </c>
      <c r="NZ100" s="53">
        <f t="shared" si="69"/>
        <v>8.3598552322508848</v>
      </c>
      <c r="OA100" s="53">
        <f t="shared" si="69"/>
        <v>7.3405216881209565</v>
      </c>
      <c r="OB100" s="53">
        <f t="shared" si="46"/>
        <v>16.286027700824469</v>
      </c>
      <c r="OC100" s="53">
        <f t="shared" si="46"/>
        <v>7.424730822631096</v>
      </c>
      <c r="OD100" s="53">
        <f t="shared" si="46"/>
        <v>16.286027700824469</v>
      </c>
      <c r="OE100" s="53">
        <f t="shared" si="46"/>
        <v>16.286027700824469</v>
      </c>
      <c r="OF100" s="53">
        <f t="shared" si="46"/>
        <v>16.286027700824469</v>
      </c>
      <c r="OG100" s="53">
        <f t="shared" si="75"/>
        <v>7.424730822631096</v>
      </c>
      <c r="OH100" s="53">
        <f t="shared" si="75"/>
        <v>16.286027700824469</v>
      </c>
      <c r="OI100" s="53">
        <f t="shared" si="75"/>
        <v>7.424730822631096</v>
      </c>
      <c r="OJ100" s="53">
        <f t="shared" si="75"/>
        <v>8.3598552322508848</v>
      </c>
      <c r="OK100" s="53">
        <f t="shared" si="75"/>
        <v>16.286027700824469</v>
      </c>
      <c r="OL100" s="53">
        <f t="shared" si="75"/>
        <v>7.424730822631096</v>
      </c>
      <c r="OM100" s="53">
        <f t="shared" si="75"/>
        <v>16.286027700824469</v>
      </c>
      <c r="ON100" s="53">
        <f t="shared" si="75"/>
        <v>16.286027700824469</v>
      </c>
      <c r="OO100" s="53">
        <f t="shared" si="75"/>
        <v>12.973651678665014</v>
      </c>
      <c r="OP100" s="53">
        <f t="shared" si="75"/>
        <v>7.3405216881209565</v>
      </c>
      <c r="OQ100" s="53">
        <f t="shared" si="75"/>
        <v>7.424730822631096</v>
      </c>
      <c r="OR100" s="53">
        <f t="shared" si="75"/>
        <v>7.3405216881209565</v>
      </c>
      <c r="OS100" s="53">
        <f t="shared" si="75"/>
        <v>7.424730822631096</v>
      </c>
      <c r="OT100" s="53">
        <f t="shared" si="75"/>
        <v>7.424730822631096</v>
      </c>
      <c r="OU100" s="53">
        <f t="shared" si="75"/>
        <v>16.286027700824469</v>
      </c>
      <c r="OV100" s="53">
        <f t="shared" si="75"/>
        <v>9.2949796418706736</v>
      </c>
      <c r="OW100" s="53">
        <f t="shared" si="75"/>
        <v>7.4627251588573404</v>
      </c>
      <c r="OX100" s="53">
        <f t="shared" si="75"/>
        <v>8.3598552322508848</v>
      </c>
      <c r="OY100" s="53">
        <f t="shared" si="75"/>
        <v>7.3405216881209565</v>
      </c>
      <c r="OZ100" s="53">
        <f t="shared" si="75"/>
        <v>9.2949796418706736</v>
      </c>
      <c r="PA100" s="53">
        <f t="shared" si="75"/>
        <v>16.286027700824469</v>
      </c>
      <c r="PB100" s="53">
        <f t="shared" si="75"/>
        <v>7.424730822631096</v>
      </c>
      <c r="PC100" s="53">
        <f t="shared" si="75"/>
        <v>7.424730822631096</v>
      </c>
      <c r="PD100" s="53">
        <f t="shared" si="75"/>
        <v>16.286027700824469</v>
      </c>
      <c r="PE100" s="53">
        <f t="shared" si="75"/>
        <v>16.286027700824469</v>
      </c>
      <c r="PF100" s="53">
        <f t="shared" si="75"/>
        <v>7.424730822631096</v>
      </c>
      <c r="PG100" s="53">
        <f t="shared" si="75"/>
        <v>7.3405216881209565</v>
      </c>
      <c r="PH100" s="53">
        <f t="shared" si="75"/>
        <v>14.047403291066299</v>
      </c>
      <c r="PI100" s="53">
        <f t="shared" si="75"/>
        <v>12.361809333363992</v>
      </c>
      <c r="PJ100" s="53">
        <f t="shared" si="75"/>
        <v>16.286027700824469</v>
      </c>
      <c r="PK100" s="53">
        <f t="shared" si="75"/>
        <v>8.3598552322508848</v>
      </c>
      <c r="PL100" s="53">
        <f t="shared" si="75"/>
        <v>9.2949796418706736</v>
      </c>
      <c r="PM100" s="53">
        <f t="shared" si="75"/>
        <v>7.424730822631096</v>
      </c>
      <c r="PN100" s="53">
        <f t="shared" si="75"/>
        <v>8.3598552322508848</v>
      </c>
      <c r="PO100" s="53">
        <f t="shared" si="75"/>
        <v>16.286027700824469</v>
      </c>
      <c r="PP100" s="53">
        <f t="shared" si="75"/>
        <v>7.424730822631096</v>
      </c>
      <c r="PQ100" s="53">
        <f t="shared" si="75"/>
        <v>16.286027700824469</v>
      </c>
      <c r="PR100" s="53">
        <f t="shared" si="75"/>
        <v>16.286027700824469</v>
      </c>
      <c r="PS100" s="53">
        <f t="shared" si="75"/>
        <v>16.286027700824469</v>
      </c>
      <c r="PT100" s="53">
        <f t="shared" si="75"/>
        <v>16.286027700824469</v>
      </c>
      <c r="PU100" s="53">
        <f t="shared" si="75"/>
        <v>7.3405216881209565</v>
      </c>
      <c r="PV100" s="53">
        <f t="shared" si="75"/>
        <v>7.3405216881209565</v>
      </c>
      <c r="PW100" s="53">
        <f t="shared" si="75"/>
        <v>9.2949796418706736</v>
      </c>
      <c r="PX100" s="53">
        <f t="shared" si="75"/>
        <v>7.424730822631096</v>
      </c>
      <c r="PY100" s="53">
        <f t="shared" si="75"/>
        <v>7.3405216881209565</v>
      </c>
      <c r="PZ100" s="53">
        <f t="shared" si="75"/>
        <v>9.2949796418706736</v>
      </c>
      <c r="QA100" s="53">
        <f t="shared" si="75"/>
        <v>16.286027700824469</v>
      </c>
      <c r="QB100" s="53">
        <f t="shared" si="75"/>
        <v>7.424730822631096</v>
      </c>
      <c r="QC100" s="53">
        <f t="shared" si="75"/>
        <v>14.278471944584282</v>
      </c>
      <c r="QD100" s="53">
        <f t="shared" si="75"/>
        <v>9.2949796418706736</v>
      </c>
      <c r="QE100" s="53">
        <f t="shared" si="75"/>
        <v>16.286027700824469</v>
      </c>
      <c r="QF100" s="53">
        <f t="shared" si="75"/>
        <v>9.2949796418706736</v>
      </c>
      <c r="QG100" s="53">
        <f t="shared" si="75"/>
        <v>7.3405216881209565</v>
      </c>
      <c r="QH100" s="53">
        <f t="shared" si="75"/>
        <v>7.424730822631096</v>
      </c>
      <c r="QI100" s="53">
        <f t="shared" si="75"/>
        <v>7.3405216881209565</v>
      </c>
      <c r="QJ100" s="53">
        <f t="shared" si="75"/>
        <v>9.2949796418706736</v>
      </c>
      <c r="QK100" s="53">
        <f t="shared" si="75"/>
        <v>16.286027700824469</v>
      </c>
      <c r="QL100" s="53">
        <f t="shared" si="75"/>
        <v>16.286027700824469</v>
      </c>
      <c r="QM100" s="53">
        <f t="shared" si="75"/>
        <v>8.3598552322508848</v>
      </c>
      <c r="QN100" s="53">
        <f t="shared" si="75"/>
        <v>16.286027700824469</v>
      </c>
      <c r="QO100" s="53">
        <f t="shared" si="75"/>
        <v>10.044801842068843</v>
      </c>
      <c r="QP100" s="53">
        <f t="shared" si="75"/>
        <v>7.424730822631096</v>
      </c>
      <c r="QQ100" s="53">
        <f t="shared" si="75"/>
        <v>7.424730822631096</v>
      </c>
      <c r="QR100" s="53">
        <f t="shared" si="75"/>
        <v>7.424730822631096</v>
      </c>
      <c r="QS100" s="53">
        <f t="shared" si="72"/>
        <v>8.3598552322508848</v>
      </c>
      <c r="QT100" s="53">
        <f t="shared" si="72"/>
        <v>16.286027700824469</v>
      </c>
      <c r="QU100" s="53">
        <f t="shared" si="72"/>
        <v>7.424730822631096</v>
      </c>
      <c r="QV100" s="53">
        <f t="shared" si="72"/>
        <v>8.3598552322508848</v>
      </c>
      <c r="QW100" s="53">
        <f t="shared" si="72"/>
        <v>7.993896561433508</v>
      </c>
      <c r="QX100" s="53">
        <f t="shared" si="72"/>
        <v>15.969834444954609</v>
      </c>
      <c r="QY100" s="53">
        <f t="shared" si="72"/>
        <v>8.3598552322508848</v>
      </c>
      <c r="QZ100" s="53">
        <f t="shared" si="72"/>
        <v>9.2949796418706736</v>
      </c>
      <c r="RA100" s="53">
        <f t="shared" si="72"/>
        <v>7.424730822631096</v>
      </c>
      <c r="RB100" s="53">
        <f t="shared" si="72"/>
        <v>16.286027700824469</v>
      </c>
      <c r="RC100" s="53">
        <f t="shared" si="72"/>
        <v>8.3598552322508848</v>
      </c>
      <c r="RD100" s="53">
        <f t="shared" si="72"/>
        <v>16.286027700824469</v>
      </c>
      <c r="RE100" s="53">
        <f t="shared" si="72"/>
        <v>7.424730822631096</v>
      </c>
      <c r="RF100" s="53">
        <f t="shared" si="72"/>
        <v>16.286027700824469</v>
      </c>
      <c r="RG100" s="53">
        <f t="shared" si="72"/>
        <v>8.3598552322508848</v>
      </c>
      <c r="RH100" s="53">
        <f t="shared" si="72"/>
        <v>16.286027700824469</v>
      </c>
      <c r="RI100" s="53">
        <f t="shared" si="72"/>
        <v>7.424730822631096</v>
      </c>
      <c r="RJ100" s="53">
        <f t="shared" si="72"/>
        <v>7.424730822631096</v>
      </c>
      <c r="RK100" s="53">
        <f t="shared" si="72"/>
        <v>9.2949796418706736</v>
      </c>
      <c r="RL100" s="53">
        <f t="shared" si="72"/>
        <v>16.286027700824469</v>
      </c>
      <c r="RM100" s="53">
        <f t="shared" si="72"/>
        <v>8.3598552322508848</v>
      </c>
      <c r="RN100" s="53">
        <f t="shared" si="72"/>
        <v>7.424730822631096</v>
      </c>
      <c r="RO100" s="53">
        <f t="shared" si="72"/>
        <v>12.285156983624992</v>
      </c>
      <c r="RP100" s="53">
        <f t="shared" si="72"/>
        <v>16.286027700824469</v>
      </c>
      <c r="RQ100" s="53">
        <f t="shared" si="72"/>
        <v>16.286027700824469</v>
      </c>
      <c r="RR100" s="53">
        <f t="shared" si="72"/>
        <v>16.286027700824469</v>
      </c>
      <c r="RS100" s="53">
        <f t="shared" si="72"/>
        <v>8.3598552322508848</v>
      </c>
      <c r="RT100" s="53">
        <f t="shared" si="72"/>
        <v>7.424730822631096</v>
      </c>
      <c r="RU100" s="53">
        <f t="shared" si="72"/>
        <v>9.2949796418706736</v>
      </c>
      <c r="RV100" s="53">
        <f t="shared" si="72"/>
        <v>7.424730822631096</v>
      </c>
      <c r="RW100" s="53">
        <f t="shared" si="72"/>
        <v>16.286027700824469</v>
      </c>
      <c r="RX100" s="53">
        <f t="shared" si="72"/>
        <v>7.424730822631096</v>
      </c>
      <c r="RY100" s="53">
        <f t="shared" si="72"/>
        <v>7.3405216881209565</v>
      </c>
      <c r="RZ100" s="53">
        <f t="shared" si="72"/>
        <v>11.834720566261584</v>
      </c>
      <c r="SA100" s="53">
        <f t="shared" si="72"/>
        <v>16.286027700824469</v>
      </c>
      <c r="SB100" s="53">
        <f t="shared" si="72"/>
        <v>13.671633190189228</v>
      </c>
      <c r="SC100" s="53">
        <f t="shared" si="72"/>
        <v>8.3598552322508848</v>
      </c>
      <c r="SD100" s="53">
        <f t="shared" si="72"/>
        <v>16.286027700824469</v>
      </c>
      <c r="SE100" s="53">
        <f t="shared" si="72"/>
        <v>7.424730822631096</v>
      </c>
      <c r="SF100" s="53">
        <f t="shared" si="72"/>
        <v>9.5057441376744176</v>
      </c>
      <c r="SG100" s="53">
        <f t="shared" si="72"/>
        <v>16.286027700824469</v>
      </c>
    </row>
    <row r="101" spans="1:501" x14ac:dyDescent="0.35">
      <c r="A101" s="158">
        <v>2050</v>
      </c>
      <c r="B101" s="53">
        <f t="shared" si="8"/>
        <v>17.100329085865692</v>
      </c>
      <c r="C101" s="53">
        <f t="shared" si="76"/>
        <v>12.167516246077952</v>
      </c>
      <c r="D101" s="53">
        <f t="shared" si="76"/>
        <v>8.5820959249206545</v>
      </c>
      <c r="E101" s="53">
        <f t="shared" si="76"/>
        <v>7.6285297110405814</v>
      </c>
      <c r="F101" s="53">
        <f t="shared" si="76"/>
        <v>8.5820959249206545</v>
      </c>
      <c r="G101" s="53">
        <f t="shared" si="76"/>
        <v>17.100329085865692</v>
      </c>
      <c r="H101" s="53">
        <f t="shared" si="76"/>
        <v>7.6285297110405814</v>
      </c>
      <c r="I101" s="53">
        <f t="shared" si="76"/>
        <v>17.100329085865692</v>
      </c>
      <c r="J101" s="53">
        <f t="shared" si="76"/>
        <v>7.6285297110405814</v>
      </c>
      <c r="K101" s="53">
        <f t="shared" si="76"/>
        <v>17.100329085865692</v>
      </c>
      <c r="L101" s="53">
        <f t="shared" si="76"/>
        <v>7.4309858638548398</v>
      </c>
      <c r="M101" s="53">
        <f t="shared" si="76"/>
        <v>7.4309858638548398</v>
      </c>
      <c r="N101" s="53">
        <f t="shared" si="76"/>
        <v>17.100329085865692</v>
      </c>
      <c r="O101" s="53">
        <f t="shared" si="76"/>
        <v>7.5723812490175435</v>
      </c>
      <c r="P101" s="53">
        <f t="shared" si="76"/>
        <v>7.6285297110405814</v>
      </c>
      <c r="Q101" s="53">
        <f t="shared" si="76"/>
        <v>17.100329085865692</v>
      </c>
      <c r="R101" s="53">
        <f t="shared" si="76"/>
        <v>7.5162327869945065</v>
      </c>
      <c r="S101" s="53">
        <f t="shared" si="76"/>
        <v>17.100329085865692</v>
      </c>
      <c r="T101" s="53">
        <f t="shared" si="76"/>
        <v>17.100329085865692</v>
      </c>
      <c r="U101" s="53">
        <f t="shared" si="76"/>
        <v>9.2731922803684803</v>
      </c>
      <c r="V101" s="53">
        <f t="shared" si="76"/>
        <v>7.5162327869945065</v>
      </c>
      <c r="W101" s="53">
        <f t="shared" si="76"/>
        <v>7.6285297110405814</v>
      </c>
      <c r="X101" s="53">
        <f t="shared" si="76"/>
        <v>7.6285297110405814</v>
      </c>
      <c r="Y101" s="53">
        <f t="shared" si="76"/>
        <v>7.5723812490175435</v>
      </c>
      <c r="Z101" s="53">
        <f t="shared" si="76"/>
        <v>17.100329085865692</v>
      </c>
      <c r="AA101" s="53">
        <f t="shared" si="76"/>
        <v>7.6285297110405814</v>
      </c>
      <c r="AB101" s="53">
        <f t="shared" si="76"/>
        <v>7.6285297110405814</v>
      </c>
      <c r="AC101" s="53">
        <f t="shared" si="76"/>
        <v>7.6285297110405814</v>
      </c>
      <c r="AD101" s="53">
        <f t="shared" si="76"/>
        <v>7.4309858638548398</v>
      </c>
      <c r="AE101" s="53">
        <f t="shared" si="76"/>
        <v>9.5356621388007277</v>
      </c>
      <c r="AF101" s="53">
        <f t="shared" si="76"/>
        <v>8.5820959249206545</v>
      </c>
      <c r="AG101" s="53">
        <f t="shared" si="76"/>
        <v>7.5723812490175435</v>
      </c>
      <c r="AH101" s="53">
        <f t="shared" si="76"/>
        <v>17.100329085865692</v>
      </c>
      <c r="AI101" s="53">
        <f t="shared" si="76"/>
        <v>17.100329085865692</v>
      </c>
      <c r="AJ101" s="53">
        <f t="shared" si="76"/>
        <v>7.5723812490175435</v>
      </c>
      <c r="AK101" s="53">
        <f t="shared" si="76"/>
        <v>10.160410535181002</v>
      </c>
      <c r="AL101" s="53">
        <f t="shared" si="76"/>
        <v>17.100329085865692</v>
      </c>
      <c r="AM101" s="53">
        <f t="shared" si="76"/>
        <v>7.4309858638548398</v>
      </c>
      <c r="AN101" s="53">
        <f t="shared" si="76"/>
        <v>17.100329085865692</v>
      </c>
      <c r="AO101" s="53">
        <f t="shared" si="76"/>
        <v>7.4309858638548398</v>
      </c>
      <c r="AP101" s="53">
        <f t="shared" si="76"/>
        <v>17.100329085865692</v>
      </c>
      <c r="AQ101" s="53">
        <f t="shared" si="76"/>
        <v>7.5162327869945065</v>
      </c>
      <c r="AR101" s="53">
        <f t="shared" si="76"/>
        <v>8.7282122958285893</v>
      </c>
      <c r="AS101" s="53">
        <f t="shared" si="76"/>
        <v>7.4309858638548398</v>
      </c>
      <c r="AT101" s="53">
        <f t="shared" si="76"/>
        <v>17.100329085865692</v>
      </c>
      <c r="AU101" s="53">
        <f t="shared" si="76"/>
        <v>9.9520281436263467</v>
      </c>
      <c r="AV101" s="53">
        <f t="shared" si="76"/>
        <v>17.100329085865692</v>
      </c>
      <c r="AW101" s="53">
        <f t="shared" si="76"/>
        <v>7.5723812490175435</v>
      </c>
      <c r="AX101" s="53">
        <f t="shared" si="76"/>
        <v>7.5162327869945065</v>
      </c>
      <c r="AY101" s="53">
        <f t="shared" si="76"/>
        <v>7.5723812490175435</v>
      </c>
      <c r="AZ101" s="53">
        <f t="shared" si="76"/>
        <v>7.4309858638548398</v>
      </c>
      <c r="BA101" s="53">
        <f t="shared" si="76"/>
        <v>17.100329085865692</v>
      </c>
      <c r="BB101" s="53">
        <f t="shared" si="76"/>
        <v>12.873248959114651</v>
      </c>
      <c r="BC101" s="53">
        <f t="shared" si="76"/>
        <v>7.5723812490175435</v>
      </c>
      <c r="BD101" s="53">
        <f t="shared" si="76"/>
        <v>7.5723812490175435</v>
      </c>
      <c r="BE101" s="53">
        <f t="shared" si="76"/>
        <v>17.100329085865692</v>
      </c>
      <c r="BF101" s="53">
        <f t="shared" si="76"/>
        <v>15.467690353709928</v>
      </c>
      <c r="BG101" s="53">
        <f t="shared" si="76"/>
        <v>7.6285297110405814</v>
      </c>
      <c r="BH101" s="53">
        <f t="shared" si="76"/>
        <v>17.100329085865692</v>
      </c>
      <c r="BI101" s="53">
        <f t="shared" si="76"/>
        <v>9.5356621388007277</v>
      </c>
      <c r="BJ101" s="53">
        <f t="shared" si="76"/>
        <v>17.100329085865692</v>
      </c>
      <c r="BK101" s="53">
        <f t="shared" si="76"/>
        <v>8.2429445158918604</v>
      </c>
      <c r="BL101" s="53">
        <f t="shared" si="76"/>
        <v>7.4309858638548398</v>
      </c>
      <c r="BM101" s="53">
        <f t="shared" si="76"/>
        <v>9.5356621388007277</v>
      </c>
      <c r="BN101" s="53">
        <f t="shared" si="76"/>
        <v>17.100329085865692</v>
      </c>
      <c r="BO101" s="53">
        <f t="shared" si="73"/>
        <v>7.5723812490175435</v>
      </c>
      <c r="BP101" s="53">
        <f t="shared" si="73"/>
        <v>8.5820959249206545</v>
      </c>
      <c r="BQ101" s="53">
        <f t="shared" si="73"/>
        <v>7.5162327869945065</v>
      </c>
      <c r="BR101" s="53">
        <f t="shared" si="73"/>
        <v>17.100329085865692</v>
      </c>
      <c r="BS101" s="53">
        <f t="shared" si="73"/>
        <v>17.100329085865692</v>
      </c>
      <c r="BT101" s="53">
        <f t="shared" si="73"/>
        <v>7.4309858638548398</v>
      </c>
      <c r="BU101" s="53">
        <f t="shared" si="73"/>
        <v>9.5356621388007277</v>
      </c>
      <c r="BV101" s="53">
        <f t="shared" si="73"/>
        <v>17.100329085865692</v>
      </c>
      <c r="BW101" s="53">
        <f t="shared" si="73"/>
        <v>7.5723812490175435</v>
      </c>
      <c r="BX101" s="53">
        <f t="shared" si="73"/>
        <v>8.7320440675216329</v>
      </c>
      <c r="BY101" s="53">
        <f t="shared" si="73"/>
        <v>7.4309858638548398</v>
      </c>
      <c r="BZ101" s="53">
        <f t="shared" si="73"/>
        <v>17.100329085865692</v>
      </c>
      <c r="CA101" s="53">
        <f t="shared" si="73"/>
        <v>9.5356621388007277</v>
      </c>
      <c r="CB101" s="53">
        <f t="shared" si="73"/>
        <v>17.100329085865692</v>
      </c>
      <c r="CC101" s="53">
        <f t="shared" si="73"/>
        <v>7.6285297110405814</v>
      </c>
      <c r="CD101" s="53">
        <f t="shared" si="73"/>
        <v>7.5162327869945065</v>
      </c>
      <c r="CE101" s="53">
        <f t="shared" si="73"/>
        <v>8.5820959249206545</v>
      </c>
      <c r="CF101" s="53">
        <f t="shared" si="73"/>
        <v>7.5162327869945065</v>
      </c>
      <c r="CG101" s="53">
        <f t="shared" si="73"/>
        <v>7.4309858638548398</v>
      </c>
      <c r="CH101" s="53">
        <f t="shared" si="73"/>
        <v>17.100329085865692</v>
      </c>
      <c r="CI101" s="53">
        <f t="shared" si="73"/>
        <v>7.5162327869945065</v>
      </c>
      <c r="CJ101" s="53">
        <f t="shared" si="73"/>
        <v>17.100329085865692</v>
      </c>
      <c r="CK101" s="53">
        <f t="shared" si="73"/>
        <v>7.5723812490175435</v>
      </c>
      <c r="CL101" s="53">
        <f t="shared" si="73"/>
        <v>7.5162327869945065</v>
      </c>
      <c r="CM101" s="53">
        <f t="shared" si="73"/>
        <v>7.5723812490175435</v>
      </c>
      <c r="CN101" s="53">
        <f t="shared" si="73"/>
        <v>12.856130607618827</v>
      </c>
      <c r="CO101" s="53">
        <f t="shared" si="73"/>
        <v>7.5723812490175435</v>
      </c>
      <c r="CP101" s="53">
        <f t="shared" si="73"/>
        <v>8.5820959249206545</v>
      </c>
      <c r="CQ101" s="53">
        <f t="shared" si="73"/>
        <v>9.4844340314448026</v>
      </c>
      <c r="CR101" s="53">
        <f t="shared" si="73"/>
        <v>7.5162327869945065</v>
      </c>
      <c r="CS101" s="53">
        <f t="shared" si="73"/>
        <v>8.5820959249206545</v>
      </c>
      <c r="CT101" s="53">
        <f t="shared" si="73"/>
        <v>7.4309858638548398</v>
      </c>
      <c r="CU101" s="53">
        <f t="shared" si="73"/>
        <v>7.5162327869945065</v>
      </c>
      <c r="CV101" s="53">
        <f t="shared" si="73"/>
        <v>7.5723812490175435</v>
      </c>
      <c r="CW101" s="53">
        <f t="shared" si="73"/>
        <v>17.100329085865692</v>
      </c>
      <c r="CX101" s="53">
        <f t="shared" si="73"/>
        <v>7.4309858638548398</v>
      </c>
      <c r="CY101" s="53">
        <f t="shared" si="73"/>
        <v>7.5723812490175435</v>
      </c>
      <c r="CZ101" s="53">
        <f t="shared" si="73"/>
        <v>7.4309858638548398</v>
      </c>
      <c r="DA101" s="53">
        <f t="shared" si="73"/>
        <v>7.5162327869945065</v>
      </c>
      <c r="DB101" s="53">
        <f t="shared" si="73"/>
        <v>7.5723812490175435</v>
      </c>
      <c r="DC101" s="53">
        <f t="shared" si="73"/>
        <v>7.9328532834318377</v>
      </c>
      <c r="DD101" s="53">
        <f t="shared" si="73"/>
        <v>17.100329085865692</v>
      </c>
      <c r="DE101" s="53">
        <f t="shared" si="73"/>
        <v>9.5356621388007277</v>
      </c>
      <c r="DF101" s="53">
        <f t="shared" si="73"/>
        <v>13.418875667231131</v>
      </c>
      <c r="DG101" s="53">
        <f t="shared" si="73"/>
        <v>17.100329085865692</v>
      </c>
      <c r="DH101" s="53">
        <f t="shared" si="73"/>
        <v>14.834751778580999</v>
      </c>
      <c r="DI101" s="53">
        <f t="shared" si="73"/>
        <v>7.6285297110405814</v>
      </c>
      <c r="DJ101" s="53">
        <f t="shared" si="73"/>
        <v>9.5356621388007277</v>
      </c>
      <c r="DK101" s="53">
        <f t="shared" si="73"/>
        <v>7.4309858638548398</v>
      </c>
      <c r="DL101" s="53">
        <f t="shared" si="73"/>
        <v>17.100329085865692</v>
      </c>
      <c r="DM101" s="53">
        <f t="shared" si="73"/>
        <v>7.6285297110405814</v>
      </c>
      <c r="DN101" s="53">
        <f t="shared" si="73"/>
        <v>7.5162327869945065</v>
      </c>
      <c r="DO101" s="53">
        <f t="shared" si="73"/>
        <v>13.032115185208287</v>
      </c>
      <c r="DP101" s="53">
        <f t="shared" si="73"/>
        <v>13.634007751440345</v>
      </c>
      <c r="DQ101" s="53">
        <f t="shared" si="73"/>
        <v>17.100329085865692</v>
      </c>
      <c r="DR101" s="53">
        <f t="shared" si="73"/>
        <v>17.100329085865692</v>
      </c>
      <c r="DS101" s="53">
        <f t="shared" si="73"/>
        <v>17.100329085865692</v>
      </c>
      <c r="DT101" s="53">
        <f t="shared" si="73"/>
        <v>7.5723812490175435</v>
      </c>
      <c r="DU101" s="53">
        <f t="shared" si="73"/>
        <v>7.5723812490175435</v>
      </c>
      <c r="DV101" s="53">
        <f t="shared" si="73"/>
        <v>8.5820959249206545</v>
      </c>
      <c r="DW101" s="53">
        <f t="shared" si="73"/>
        <v>12.065294835737163</v>
      </c>
      <c r="DX101" s="53">
        <f t="shared" si="73"/>
        <v>17.100329085865692</v>
      </c>
      <c r="DY101" s="53">
        <f t="shared" si="73"/>
        <v>7.5723812490175435</v>
      </c>
      <c r="DZ101" s="53">
        <f t="shared" ref="DZ101:GK102" si="79">IF(DZ$68=1,DZ31,DZ64)</f>
        <v>8.5820959249206545</v>
      </c>
      <c r="EA101" s="53">
        <f t="shared" si="79"/>
        <v>17.100329085865692</v>
      </c>
      <c r="EB101" s="53">
        <f t="shared" si="79"/>
        <v>17.100329085865692</v>
      </c>
      <c r="EC101" s="53">
        <f t="shared" si="79"/>
        <v>17.100329085865692</v>
      </c>
      <c r="ED101" s="53">
        <f t="shared" si="79"/>
        <v>7.5723812490175435</v>
      </c>
      <c r="EE101" s="53">
        <f t="shared" si="79"/>
        <v>7.5723812490175435</v>
      </c>
      <c r="EF101" s="53">
        <f t="shared" si="79"/>
        <v>7.4309858638548398</v>
      </c>
      <c r="EG101" s="53">
        <f t="shared" si="79"/>
        <v>17.100329085865692</v>
      </c>
      <c r="EH101" s="53">
        <f t="shared" si="79"/>
        <v>7.4309858638548398</v>
      </c>
      <c r="EI101" s="53">
        <f t="shared" si="79"/>
        <v>9.5356621388007277</v>
      </c>
      <c r="EJ101" s="53">
        <f t="shared" si="79"/>
        <v>7.6285297110405814</v>
      </c>
      <c r="EK101" s="53">
        <f t="shared" si="79"/>
        <v>7.5162327869945065</v>
      </c>
      <c r="EL101" s="53">
        <f t="shared" si="79"/>
        <v>9.5356621388007277</v>
      </c>
      <c r="EM101" s="53">
        <f t="shared" si="79"/>
        <v>17.100329085865692</v>
      </c>
      <c r="EN101" s="53">
        <f t="shared" si="79"/>
        <v>7.4309858638548398</v>
      </c>
      <c r="EO101" s="53">
        <f t="shared" si="79"/>
        <v>9.5356621388007277</v>
      </c>
      <c r="EP101" s="53">
        <f t="shared" si="79"/>
        <v>7.5304242551304013</v>
      </c>
      <c r="EQ101" s="53">
        <f t="shared" si="79"/>
        <v>9.5356621388007277</v>
      </c>
      <c r="ER101" s="53">
        <f t="shared" si="79"/>
        <v>8.5820959249206545</v>
      </c>
      <c r="ES101" s="53">
        <f t="shared" si="79"/>
        <v>10.27504191250075</v>
      </c>
      <c r="ET101" s="53">
        <f t="shared" si="79"/>
        <v>9.5178771304540248</v>
      </c>
      <c r="EU101" s="53">
        <f t="shared" si="79"/>
        <v>7.5723812490175435</v>
      </c>
      <c r="EV101" s="53">
        <f t="shared" si="79"/>
        <v>17.100329085865692</v>
      </c>
      <c r="EW101" s="53">
        <f t="shared" si="79"/>
        <v>7.5723812490175435</v>
      </c>
      <c r="EX101" s="53">
        <f t="shared" si="79"/>
        <v>7.5162327869945065</v>
      </c>
      <c r="EY101" s="53">
        <f t="shared" si="79"/>
        <v>7.6285297110405814</v>
      </c>
      <c r="EZ101" s="53">
        <f t="shared" si="79"/>
        <v>8.5820959249206545</v>
      </c>
      <c r="FA101" s="53">
        <f t="shared" si="79"/>
        <v>8.045934460145638</v>
      </c>
      <c r="FB101" s="53">
        <f t="shared" si="79"/>
        <v>7.5162327869945065</v>
      </c>
      <c r="FC101" s="53">
        <f t="shared" si="79"/>
        <v>17.100329085865692</v>
      </c>
      <c r="FD101" s="53">
        <f t="shared" si="79"/>
        <v>7.5723812490175435</v>
      </c>
      <c r="FE101" s="53">
        <f t="shared" si="79"/>
        <v>17.100329085865692</v>
      </c>
      <c r="FF101" s="53">
        <f t="shared" si="79"/>
        <v>17.100329085865692</v>
      </c>
      <c r="FG101" s="53">
        <f t="shared" si="79"/>
        <v>7.4309858638548398</v>
      </c>
      <c r="FH101" s="53">
        <f t="shared" si="79"/>
        <v>7.7070579712890517</v>
      </c>
      <c r="FI101" s="53">
        <f t="shared" si="79"/>
        <v>7.4309858638548398</v>
      </c>
      <c r="FJ101" s="53">
        <f t="shared" si="79"/>
        <v>7.6285297110405814</v>
      </c>
      <c r="FK101" s="53">
        <f t="shared" si="79"/>
        <v>7.5162327869945065</v>
      </c>
      <c r="FL101" s="53">
        <f t="shared" si="79"/>
        <v>17.100329085865692</v>
      </c>
      <c r="FM101" s="53">
        <f t="shared" si="79"/>
        <v>7.4309858638548398</v>
      </c>
      <c r="FN101" s="53">
        <f t="shared" si="79"/>
        <v>17.100329085865692</v>
      </c>
      <c r="FO101" s="53">
        <f t="shared" si="79"/>
        <v>17.100329085865692</v>
      </c>
      <c r="FP101" s="53">
        <f t="shared" si="79"/>
        <v>7.4309858638548398</v>
      </c>
      <c r="FQ101" s="53">
        <f t="shared" si="79"/>
        <v>7.5723812490175435</v>
      </c>
      <c r="FR101" s="53">
        <f t="shared" si="79"/>
        <v>7.6285297110405814</v>
      </c>
      <c r="FS101" s="53">
        <f t="shared" si="79"/>
        <v>17.100329085865692</v>
      </c>
      <c r="FT101" s="53">
        <f t="shared" si="79"/>
        <v>17.100329085865692</v>
      </c>
      <c r="FU101" s="53">
        <f t="shared" si="79"/>
        <v>17.100329085865692</v>
      </c>
      <c r="FV101" s="53">
        <f t="shared" si="79"/>
        <v>7.4309858638548398</v>
      </c>
      <c r="FW101" s="53">
        <f t="shared" si="79"/>
        <v>7.4309858638548398</v>
      </c>
      <c r="FX101" s="53">
        <f t="shared" si="79"/>
        <v>15.350240486663322</v>
      </c>
      <c r="FY101" s="53">
        <f t="shared" si="79"/>
        <v>12.229773797813406</v>
      </c>
      <c r="FZ101" s="53">
        <f t="shared" si="79"/>
        <v>14.324976387377042</v>
      </c>
      <c r="GA101" s="53">
        <f t="shared" si="79"/>
        <v>7.4309858638548398</v>
      </c>
      <c r="GB101" s="53">
        <f t="shared" si="79"/>
        <v>17.100329085865692</v>
      </c>
      <c r="GC101" s="53">
        <f t="shared" si="79"/>
        <v>17.100329085865692</v>
      </c>
      <c r="GD101" s="53">
        <f t="shared" si="79"/>
        <v>7.6285297110405814</v>
      </c>
      <c r="GE101" s="53">
        <f t="shared" si="79"/>
        <v>7.5723812490175435</v>
      </c>
      <c r="GF101" s="53">
        <f t="shared" si="79"/>
        <v>17.100329085865692</v>
      </c>
      <c r="GG101" s="53">
        <f t="shared" si="79"/>
        <v>9.5356621388007277</v>
      </c>
      <c r="GH101" s="53">
        <f t="shared" si="79"/>
        <v>17.100329085865692</v>
      </c>
      <c r="GI101" s="53">
        <f t="shared" si="79"/>
        <v>7.5162327869945065</v>
      </c>
      <c r="GJ101" s="53">
        <f t="shared" si="79"/>
        <v>17.100329085865692</v>
      </c>
      <c r="GK101" s="53">
        <f t="shared" si="79"/>
        <v>8.7381212575613816</v>
      </c>
      <c r="GL101" s="53">
        <f t="shared" si="78"/>
        <v>17.100329085865692</v>
      </c>
      <c r="GM101" s="53">
        <f t="shared" si="78"/>
        <v>7.4309858638548398</v>
      </c>
      <c r="GN101" s="53">
        <f t="shared" si="78"/>
        <v>7.5723812490175435</v>
      </c>
      <c r="GO101" s="53">
        <f t="shared" si="78"/>
        <v>17.100329085865692</v>
      </c>
      <c r="GP101" s="53">
        <f t="shared" si="78"/>
        <v>17.100329085865692</v>
      </c>
      <c r="GQ101" s="53">
        <f t="shared" si="78"/>
        <v>7.4309858638548398</v>
      </c>
      <c r="GR101" s="53">
        <f t="shared" si="78"/>
        <v>7.5723812490175435</v>
      </c>
      <c r="GS101" s="53">
        <f t="shared" si="78"/>
        <v>7.5162327869945065</v>
      </c>
      <c r="GT101" s="53">
        <f t="shared" si="78"/>
        <v>7.5162327869945065</v>
      </c>
      <c r="GU101" s="53">
        <f t="shared" si="78"/>
        <v>8.2822724850347686</v>
      </c>
      <c r="GV101" s="53">
        <f t="shared" si="78"/>
        <v>7.6285297110405814</v>
      </c>
      <c r="GW101" s="53">
        <f t="shared" si="78"/>
        <v>8.5820959249206545</v>
      </c>
      <c r="GX101" s="53">
        <f t="shared" si="78"/>
        <v>7.4309858638548398</v>
      </c>
      <c r="GY101" s="53">
        <f t="shared" si="78"/>
        <v>7.6285297110405814</v>
      </c>
      <c r="GZ101" s="53">
        <f t="shared" si="78"/>
        <v>7.6285297110405814</v>
      </c>
      <c r="HA101" s="53">
        <f t="shared" si="78"/>
        <v>7.5723812490175435</v>
      </c>
      <c r="HB101" s="53">
        <f t="shared" si="78"/>
        <v>9.5356621388007277</v>
      </c>
      <c r="HC101" s="53">
        <f t="shared" si="78"/>
        <v>7.5162327869945065</v>
      </c>
      <c r="HD101" s="53">
        <f t="shared" si="78"/>
        <v>7.5162327869945065</v>
      </c>
      <c r="HE101" s="53">
        <f t="shared" si="78"/>
        <v>7.4309858638548398</v>
      </c>
      <c r="HF101" s="53">
        <f t="shared" si="78"/>
        <v>9.5356621388007277</v>
      </c>
      <c r="HG101" s="53">
        <f t="shared" si="78"/>
        <v>17.100329085865692</v>
      </c>
      <c r="HH101" s="53">
        <f t="shared" si="78"/>
        <v>17.100329085865692</v>
      </c>
      <c r="HI101" s="53">
        <f t="shared" si="78"/>
        <v>17.100329085865692</v>
      </c>
      <c r="HJ101" s="53">
        <f t="shared" si="78"/>
        <v>7.4309858638548398</v>
      </c>
      <c r="HK101" s="53">
        <f t="shared" si="78"/>
        <v>8.5820959249206545</v>
      </c>
      <c r="HL101" s="53">
        <f t="shared" si="78"/>
        <v>17.100329085865692</v>
      </c>
      <c r="HM101" s="53">
        <f t="shared" si="78"/>
        <v>7.5162327869945065</v>
      </c>
      <c r="HN101" s="53">
        <f t="shared" si="78"/>
        <v>9.1789949266302973</v>
      </c>
      <c r="HO101" s="53">
        <f t="shared" si="78"/>
        <v>17.100329085865692</v>
      </c>
      <c r="HP101" s="53">
        <f t="shared" si="78"/>
        <v>7.6285297110405814</v>
      </c>
      <c r="HQ101" s="53">
        <f t="shared" si="78"/>
        <v>7.6285297110405814</v>
      </c>
      <c r="HR101" s="53">
        <f t="shared" si="78"/>
        <v>9.5356621388007277</v>
      </c>
      <c r="HS101" s="53">
        <f t="shared" si="78"/>
        <v>7.5723812490175435</v>
      </c>
      <c r="HT101" s="53">
        <f t="shared" si="78"/>
        <v>8.5820959249206545</v>
      </c>
      <c r="HU101" s="53">
        <f t="shared" si="78"/>
        <v>7.5723812490175435</v>
      </c>
      <c r="HV101" s="53">
        <f t="shared" si="78"/>
        <v>7.5162327869945065</v>
      </c>
      <c r="HW101" s="53">
        <f t="shared" si="78"/>
        <v>7.5162327869945065</v>
      </c>
      <c r="HX101" s="53">
        <f t="shared" si="78"/>
        <v>17.100329085865692</v>
      </c>
      <c r="HY101" s="53">
        <f t="shared" si="78"/>
        <v>9.3227656912811288</v>
      </c>
      <c r="HZ101" s="53">
        <f t="shared" si="78"/>
        <v>17.100329085865692</v>
      </c>
      <c r="IA101" s="53">
        <f t="shared" si="78"/>
        <v>17.100329085865692</v>
      </c>
      <c r="IB101" s="53">
        <f t="shared" si="78"/>
        <v>8.5820959249206545</v>
      </c>
      <c r="IC101" s="53">
        <f t="shared" si="78"/>
        <v>7.6285297110405814</v>
      </c>
      <c r="ID101" s="53">
        <f t="shared" si="78"/>
        <v>7.5162327869945065</v>
      </c>
      <c r="IE101" s="53">
        <f t="shared" si="78"/>
        <v>7.5162327869945065</v>
      </c>
      <c r="IF101" s="53">
        <f t="shared" si="78"/>
        <v>9.5356621388007277</v>
      </c>
      <c r="IG101" s="53">
        <f t="shared" si="78"/>
        <v>12.356765543983633</v>
      </c>
      <c r="IH101" s="53">
        <f t="shared" si="78"/>
        <v>17.100329085865692</v>
      </c>
      <c r="II101" s="53">
        <f t="shared" si="78"/>
        <v>7.4309858638548398</v>
      </c>
      <c r="IJ101" s="53">
        <f t="shared" si="78"/>
        <v>7.4309858638548398</v>
      </c>
      <c r="IK101" s="53">
        <f t="shared" si="78"/>
        <v>7.5723812490175435</v>
      </c>
      <c r="IL101" s="53">
        <f t="shared" si="78"/>
        <v>7.6285297110405814</v>
      </c>
      <c r="IM101" s="53">
        <f t="shared" si="78"/>
        <v>7.5162327869945065</v>
      </c>
      <c r="IN101" s="53">
        <f t="shared" si="78"/>
        <v>17.100329085865692</v>
      </c>
      <c r="IO101" s="53">
        <f t="shared" si="78"/>
        <v>17.100329085865692</v>
      </c>
      <c r="IP101" s="53">
        <f t="shared" si="78"/>
        <v>9.5356621388007277</v>
      </c>
      <c r="IQ101" s="53">
        <f t="shared" si="78"/>
        <v>9.5356621388007277</v>
      </c>
      <c r="IR101" s="53">
        <f t="shared" si="78"/>
        <v>7.6285297110405814</v>
      </c>
      <c r="IS101" s="53">
        <f t="shared" si="78"/>
        <v>17.100329085865692</v>
      </c>
      <c r="IT101" s="53">
        <f t="shared" si="78"/>
        <v>9.5356621388007277</v>
      </c>
      <c r="IU101" s="53">
        <f t="shared" si="78"/>
        <v>8.5820959249206545</v>
      </c>
      <c r="IV101" s="53">
        <f t="shared" si="78"/>
        <v>17.100329085865692</v>
      </c>
      <c r="IW101" s="53">
        <f t="shared" si="77"/>
        <v>17.100329085865692</v>
      </c>
      <c r="IX101" s="53">
        <f t="shared" si="77"/>
        <v>17.100329085865692</v>
      </c>
      <c r="IY101" s="53">
        <f t="shared" si="77"/>
        <v>7.5723812490175435</v>
      </c>
      <c r="IZ101" s="53">
        <f t="shared" si="77"/>
        <v>7.4309858638548398</v>
      </c>
      <c r="JA101" s="53">
        <f t="shared" si="77"/>
        <v>17.100329085865692</v>
      </c>
      <c r="JB101" s="53">
        <f t="shared" si="77"/>
        <v>12.878960485403308</v>
      </c>
      <c r="JC101" s="53">
        <f t="shared" si="77"/>
        <v>7.5723812490175435</v>
      </c>
      <c r="JD101" s="53">
        <f t="shared" si="77"/>
        <v>17.100329085865692</v>
      </c>
      <c r="JE101" s="53">
        <f t="shared" si="77"/>
        <v>17.100329085865692</v>
      </c>
      <c r="JF101" s="53">
        <f t="shared" si="77"/>
        <v>8.5820959249206545</v>
      </c>
      <c r="JG101" s="53">
        <f t="shared" si="77"/>
        <v>7.8865058190385247</v>
      </c>
      <c r="JH101" s="53">
        <f t="shared" si="77"/>
        <v>17.100329085865692</v>
      </c>
      <c r="JI101" s="53">
        <f t="shared" si="77"/>
        <v>17.100329085865692</v>
      </c>
      <c r="JJ101" s="53">
        <f t="shared" si="77"/>
        <v>7.5162327869945065</v>
      </c>
      <c r="JK101" s="53">
        <f t="shared" si="77"/>
        <v>8.5820959249206545</v>
      </c>
      <c r="JL101" s="53">
        <f t="shared" si="77"/>
        <v>7.5723812490175435</v>
      </c>
      <c r="JM101" s="53">
        <f t="shared" si="77"/>
        <v>7.5162327869945065</v>
      </c>
      <c r="JN101" s="53">
        <f t="shared" si="77"/>
        <v>10.757357932141913</v>
      </c>
      <c r="JO101" s="53">
        <f t="shared" si="77"/>
        <v>14.722256836047377</v>
      </c>
      <c r="JP101" s="53">
        <f t="shared" si="77"/>
        <v>7.6285297110405814</v>
      </c>
      <c r="JQ101" s="53">
        <f t="shared" si="77"/>
        <v>7.5162327869945065</v>
      </c>
      <c r="JR101" s="53">
        <f t="shared" si="77"/>
        <v>17.100329085865692</v>
      </c>
      <c r="JS101" s="53">
        <f t="shared" si="77"/>
        <v>7.5162327869945065</v>
      </c>
      <c r="JT101" s="53">
        <f t="shared" si="77"/>
        <v>9.5356621388007277</v>
      </c>
      <c r="JU101" s="53">
        <f t="shared" si="77"/>
        <v>7.5723812490175435</v>
      </c>
      <c r="JV101" s="53">
        <f t="shared" si="77"/>
        <v>7.8854112739816262</v>
      </c>
      <c r="JW101" s="53">
        <f t="shared" si="77"/>
        <v>9.5356621388007277</v>
      </c>
      <c r="JX101" s="53">
        <f t="shared" si="77"/>
        <v>7.5723812490175435</v>
      </c>
      <c r="JY101" s="53">
        <f t="shared" si="77"/>
        <v>7.6285297110405814</v>
      </c>
      <c r="JZ101" s="53">
        <f t="shared" si="77"/>
        <v>7.4309858638548398</v>
      </c>
      <c r="KA101" s="53">
        <f t="shared" si="77"/>
        <v>8.4633532281738884</v>
      </c>
      <c r="KB101" s="53">
        <f t="shared" si="77"/>
        <v>7.5162327869945065</v>
      </c>
      <c r="KC101" s="53">
        <f t="shared" si="77"/>
        <v>13.000594787378727</v>
      </c>
      <c r="KD101" s="53">
        <f t="shared" si="77"/>
        <v>17.100329085865692</v>
      </c>
      <c r="KE101" s="53">
        <f t="shared" si="77"/>
        <v>7.4309858638548398</v>
      </c>
      <c r="KF101" s="53">
        <f t="shared" si="77"/>
        <v>8.5820959249206545</v>
      </c>
      <c r="KG101" s="53">
        <f t="shared" si="77"/>
        <v>17.100329085865692</v>
      </c>
      <c r="KH101" s="53">
        <f t="shared" si="77"/>
        <v>8.5820959249206545</v>
      </c>
      <c r="KI101" s="53">
        <f t="shared" si="77"/>
        <v>17.100329085865692</v>
      </c>
      <c r="KJ101" s="53">
        <f t="shared" si="77"/>
        <v>7.5162327869945065</v>
      </c>
      <c r="KK101" s="53">
        <f t="shared" si="77"/>
        <v>17.100329085865692</v>
      </c>
      <c r="KL101" s="53">
        <f t="shared" si="77"/>
        <v>7.6285297110405814</v>
      </c>
      <c r="KM101" s="53">
        <f t="shared" si="77"/>
        <v>7.5723812490175435</v>
      </c>
      <c r="KN101" s="53">
        <f t="shared" si="77"/>
        <v>7.6285297110405814</v>
      </c>
      <c r="KO101" s="53">
        <f t="shared" si="77"/>
        <v>11.493928585744268</v>
      </c>
      <c r="KP101" s="53">
        <f t="shared" si="77"/>
        <v>7.5723812490175435</v>
      </c>
      <c r="KQ101" s="53">
        <f t="shared" si="77"/>
        <v>17.100329085865692</v>
      </c>
      <c r="KR101" s="53">
        <f t="shared" si="77"/>
        <v>7.6285297110405814</v>
      </c>
      <c r="KS101" s="53">
        <f t="shared" si="77"/>
        <v>17.100329085865692</v>
      </c>
      <c r="KT101" s="53">
        <f t="shared" si="77"/>
        <v>17.100329085865692</v>
      </c>
      <c r="KU101" s="53">
        <f t="shared" si="77"/>
        <v>9.5356621388007277</v>
      </c>
      <c r="KV101" s="53">
        <f t="shared" si="77"/>
        <v>7.5162327869945065</v>
      </c>
      <c r="KW101" s="53">
        <f t="shared" si="77"/>
        <v>7.4309858638548398</v>
      </c>
      <c r="KX101" s="53">
        <f t="shared" si="77"/>
        <v>7.4309858638548398</v>
      </c>
      <c r="KY101" s="53">
        <f t="shared" si="77"/>
        <v>17.100329085865692</v>
      </c>
      <c r="KZ101" s="53">
        <f t="shared" si="77"/>
        <v>17.100329085865692</v>
      </c>
      <c r="LA101" s="53">
        <f t="shared" si="77"/>
        <v>17.100329085865692</v>
      </c>
      <c r="LB101" s="53">
        <f t="shared" si="77"/>
        <v>7.5723812490175435</v>
      </c>
      <c r="LC101" s="53">
        <f t="shared" si="77"/>
        <v>13.440195702737217</v>
      </c>
      <c r="LD101" s="53">
        <f t="shared" si="77"/>
        <v>7.5723812490175435</v>
      </c>
      <c r="LE101" s="53">
        <f t="shared" si="77"/>
        <v>7.5162327869945065</v>
      </c>
      <c r="LF101" s="53">
        <f t="shared" si="77"/>
        <v>17.100329085865692</v>
      </c>
      <c r="LG101" s="53">
        <f t="shared" si="77"/>
        <v>17.100329085865692</v>
      </c>
      <c r="LH101" s="53">
        <f t="shared" si="77"/>
        <v>17.100329085865692</v>
      </c>
      <c r="LI101" s="53">
        <f t="shared" si="74"/>
        <v>15.858567799223652</v>
      </c>
      <c r="LJ101" s="53">
        <f t="shared" si="74"/>
        <v>9.5356621388007277</v>
      </c>
      <c r="LK101" s="53">
        <f t="shared" si="74"/>
        <v>8.5820959249206545</v>
      </c>
      <c r="LL101" s="53">
        <f t="shared" si="74"/>
        <v>17.100329085865692</v>
      </c>
      <c r="LM101" s="53">
        <f t="shared" si="74"/>
        <v>7.5688599238946024</v>
      </c>
      <c r="LN101" s="53">
        <f t="shared" si="74"/>
        <v>7.4309858638548398</v>
      </c>
      <c r="LO101" s="53">
        <f t="shared" si="74"/>
        <v>7.4309858638548398</v>
      </c>
      <c r="LP101" s="53">
        <f t="shared" si="74"/>
        <v>11.281327948124572</v>
      </c>
      <c r="LQ101" s="53">
        <f t="shared" si="74"/>
        <v>17.100329085865692</v>
      </c>
      <c r="LR101" s="53">
        <f t="shared" si="74"/>
        <v>7.5162327869945065</v>
      </c>
      <c r="LS101" s="53">
        <f t="shared" si="74"/>
        <v>17.100329085865692</v>
      </c>
      <c r="LT101" s="53">
        <f t="shared" si="74"/>
        <v>17.100329085865692</v>
      </c>
      <c r="LU101" s="53">
        <f t="shared" si="74"/>
        <v>7.5723812490175435</v>
      </c>
      <c r="LV101" s="53">
        <f t="shared" si="74"/>
        <v>9.5356621388007277</v>
      </c>
      <c r="LW101" s="53">
        <f t="shared" si="74"/>
        <v>7.4309858638548398</v>
      </c>
      <c r="LX101" s="53">
        <f t="shared" si="74"/>
        <v>7.5162327869945065</v>
      </c>
      <c r="LY101" s="53">
        <f t="shared" si="74"/>
        <v>9.5356621388007277</v>
      </c>
      <c r="LZ101" s="53">
        <f t="shared" si="74"/>
        <v>17.100329085865692</v>
      </c>
      <c r="MA101" s="53">
        <f t="shared" si="74"/>
        <v>7.5162327869945065</v>
      </c>
      <c r="MB101" s="53">
        <f t="shared" si="74"/>
        <v>7.5162327869945065</v>
      </c>
      <c r="MC101" s="53">
        <f t="shared" si="74"/>
        <v>7.4309858638548398</v>
      </c>
      <c r="MD101" s="53">
        <f t="shared" si="74"/>
        <v>9.5356621388007277</v>
      </c>
      <c r="ME101" s="53">
        <f t="shared" si="74"/>
        <v>17.100329085865692</v>
      </c>
      <c r="MF101" s="53">
        <f t="shared" si="74"/>
        <v>7.5162327869945065</v>
      </c>
      <c r="MG101" s="53">
        <f t="shared" si="74"/>
        <v>17.100329085865692</v>
      </c>
      <c r="MH101" s="53">
        <f t="shared" si="74"/>
        <v>9.5356621388007277</v>
      </c>
      <c r="MI101" s="53">
        <f t="shared" si="74"/>
        <v>17.100329085865692</v>
      </c>
      <c r="MJ101" s="53">
        <f t="shared" si="74"/>
        <v>7.6069581401480812</v>
      </c>
      <c r="MK101" s="53">
        <f t="shared" si="74"/>
        <v>7.4309858638548398</v>
      </c>
      <c r="ML101" s="53">
        <f t="shared" si="74"/>
        <v>7.5162327869945065</v>
      </c>
      <c r="MM101" s="53">
        <f t="shared" si="74"/>
        <v>17.100329085865692</v>
      </c>
      <c r="MN101" s="53">
        <f t="shared" si="74"/>
        <v>8.5820959249206545</v>
      </c>
      <c r="MO101" s="53">
        <f t="shared" si="74"/>
        <v>7.5723812490175435</v>
      </c>
      <c r="MP101" s="53">
        <f t="shared" si="74"/>
        <v>17.100329085865692</v>
      </c>
      <c r="MQ101" s="53">
        <f t="shared" si="74"/>
        <v>17.100329085865692</v>
      </c>
      <c r="MR101" s="53">
        <f t="shared" si="74"/>
        <v>17.100329085865692</v>
      </c>
      <c r="MS101" s="53">
        <f t="shared" si="74"/>
        <v>7.5723812490175435</v>
      </c>
      <c r="MT101" s="53">
        <f t="shared" si="74"/>
        <v>17.100329085865692</v>
      </c>
      <c r="MU101" s="53">
        <f t="shared" si="74"/>
        <v>17.100329085865692</v>
      </c>
      <c r="MV101" s="53">
        <f t="shared" si="74"/>
        <v>8.5820959249206545</v>
      </c>
      <c r="MW101" s="53">
        <f t="shared" si="74"/>
        <v>9.5356621388007277</v>
      </c>
      <c r="MX101" s="53">
        <f t="shared" si="74"/>
        <v>7.6285297110405814</v>
      </c>
      <c r="MY101" s="53">
        <f t="shared" si="74"/>
        <v>14.324462516245793</v>
      </c>
      <c r="MZ101" s="53">
        <f t="shared" si="74"/>
        <v>9.5356621388007277</v>
      </c>
      <c r="NA101" s="53">
        <f t="shared" si="74"/>
        <v>7.4309858638548398</v>
      </c>
      <c r="NB101" s="53">
        <f t="shared" si="74"/>
        <v>7.5723812490175435</v>
      </c>
      <c r="NC101" s="53">
        <f t="shared" si="74"/>
        <v>17.100329085865692</v>
      </c>
      <c r="ND101" s="53">
        <f t="shared" si="74"/>
        <v>7.4309858638548398</v>
      </c>
      <c r="NE101" s="53">
        <f t="shared" si="74"/>
        <v>14.461566119507037</v>
      </c>
      <c r="NF101" s="53">
        <f t="shared" si="74"/>
        <v>7.5723812490175435</v>
      </c>
      <c r="NG101" s="53">
        <f t="shared" si="74"/>
        <v>7.5162327869945065</v>
      </c>
      <c r="NH101" s="53">
        <f t="shared" si="74"/>
        <v>7.5723812490175435</v>
      </c>
      <c r="NI101" s="53">
        <f t="shared" si="74"/>
        <v>9.6528393385484783</v>
      </c>
      <c r="NJ101" s="53">
        <f t="shared" si="74"/>
        <v>17.100329085865692</v>
      </c>
      <c r="NK101" s="53">
        <f t="shared" si="74"/>
        <v>7.4309858638548398</v>
      </c>
      <c r="NL101" s="53">
        <f t="shared" si="74"/>
        <v>17.100329085865692</v>
      </c>
      <c r="NM101" s="53">
        <f t="shared" si="74"/>
        <v>7.5162327869945065</v>
      </c>
      <c r="NN101" s="53">
        <f t="shared" si="74"/>
        <v>7.6285297110405814</v>
      </c>
      <c r="NO101" s="53">
        <f t="shared" si="74"/>
        <v>7.5162327869945065</v>
      </c>
      <c r="NP101" s="53">
        <f t="shared" si="74"/>
        <v>17.100329085865692</v>
      </c>
      <c r="NQ101" s="53">
        <f t="shared" si="74"/>
        <v>8.5820959249206545</v>
      </c>
      <c r="NR101" s="53">
        <f t="shared" si="74"/>
        <v>8.5820959249206545</v>
      </c>
      <c r="NS101" s="53">
        <f t="shared" si="74"/>
        <v>7.5723812490175435</v>
      </c>
      <c r="NT101" s="53">
        <f t="shared" si="71"/>
        <v>7.5162327869945065</v>
      </c>
      <c r="NU101" s="53">
        <f t="shared" si="71"/>
        <v>7.5162327869945065</v>
      </c>
      <c r="NV101" s="53">
        <f t="shared" si="71"/>
        <v>9.5356621388007277</v>
      </c>
      <c r="NW101" s="53">
        <f t="shared" si="71"/>
        <v>17.100329085865692</v>
      </c>
      <c r="NX101" s="53">
        <f t="shared" si="71"/>
        <v>7.5162327869945065</v>
      </c>
      <c r="NY101" s="53">
        <f t="shared" si="71"/>
        <v>7.4309858638548398</v>
      </c>
      <c r="NZ101" s="53">
        <f t="shared" si="69"/>
        <v>8.5820959249206545</v>
      </c>
      <c r="OA101" s="53">
        <f t="shared" si="69"/>
        <v>7.4309858638548398</v>
      </c>
      <c r="OB101" s="53">
        <f t="shared" si="46"/>
        <v>17.100329085865692</v>
      </c>
      <c r="OC101" s="53">
        <f t="shared" si="46"/>
        <v>7.5162327869945065</v>
      </c>
      <c r="OD101" s="53">
        <f t="shared" si="46"/>
        <v>17.100329085865692</v>
      </c>
      <c r="OE101" s="53">
        <f t="shared" si="46"/>
        <v>17.100329085865692</v>
      </c>
      <c r="OF101" s="53">
        <f t="shared" si="46"/>
        <v>17.100329085865692</v>
      </c>
      <c r="OG101" s="53">
        <f t="shared" si="75"/>
        <v>7.5162327869945065</v>
      </c>
      <c r="OH101" s="53">
        <f t="shared" si="75"/>
        <v>17.100329085865692</v>
      </c>
      <c r="OI101" s="53">
        <f t="shared" si="75"/>
        <v>7.5723812490175435</v>
      </c>
      <c r="OJ101" s="53">
        <f t="shared" si="75"/>
        <v>8.5820959249206545</v>
      </c>
      <c r="OK101" s="53">
        <f t="shared" si="75"/>
        <v>17.100329085865692</v>
      </c>
      <c r="OL101" s="53">
        <f t="shared" si="75"/>
        <v>7.5162327869945065</v>
      </c>
      <c r="OM101" s="53">
        <f t="shared" si="75"/>
        <v>17.100329085865692</v>
      </c>
      <c r="ON101" s="53">
        <f t="shared" si="75"/>
        <v>17.100329085865692</v>
      </c>
      <c r="OO101" s="53">
        <f t="shared" si="75"/>
        <v>13.551526677667397</v>
      </c>
      <c r="OP101" s="53">
        <f t="shared" si="75"/>
        <v>7.4309858638548398</v>
      </c>
      <c r="OQ101" s="53">
        <f t="shared" si="75"/>
        <v>7.6285297110405814</v>
      </c>
      <c r="OR101" s="53">
        <f t="shared" si="75"/>
        <v>7.4309858638548398</v>
      </c>
      <c r="OS101" s="53">
        <f t="shared" si="75"/>
        <v>7.5162327869945065</v>
      </c>
      <c r="OT101" s="53">
        <f t="shared" si="75"/>
        <v>7.6285297110405814</v>
      </c>
      <c r="OU101" s="53">
        <f t="shared" si="75"/>
        <v>17.100329085865692</v>
      </c>
      <c r="OV101" s="53">
        <f t="shared" si="75"/>
        <v>9.5356621388007277</v>
      </c>
      <c r="OW101" s="53">
        <f t="shared" si="75"/>
        <v>7.9941065398194722</v>
      </c>
      <c r="OX101" s="53">
        <f t="shared" si="75"/>
        <v>8.5820959249206545</v>
      </c>
      <c r="OY101" s="53">
        <f t="shared" si="75"/>
        <v>7.4309858638548398</v>
      </c>
      <c r="OZ101" s="53">
        <f t="shared" si="75"/>
        <v>9.5356621388007277</v>
      </c>
      <c r="PA101" s="53">
        <f t="shared" si="75"/>
        <v>17.100329085865692</v>
      </c>
      <c r="PB101" s="53">
        <f t="shared" si="75"/>
        <v>7.5723812490175435</v>
      </c>
      <c r="PC101" s="53">
        <f t="shared" si="75"/>
        <v>7.5162327869945065</v>
      </c>
      <c r="PD101" s="53">
        <f t="shared" si="75"/>
        <v>17.100329085865692</v>
      </c>
      <c r="PE101" s="53">
        <f t="shared" si="75"/>
        <v>17.100329085865692</v>
      </c>
      <c r="PF101" s="53">
        <f t="shared" si="75"/>
        <v>7.5723812490175435</v>
      </c>
      <c r="PG101" s="53">
        <f t="shared" si="75"/>
        <v>7.4309858638548398</v>
      </c>
      <c r="PH101" s="53">
        <f t="shared" si="75"/>
        <v>15.418206792563533</v>
      </c>
      <c r="PI101" s="53">
        <f t="shared" si="75"/>
        <v>13.200872365191943</v>
      </c>
      <c r="PJ101" s="53">
        <f t="shared" si="75"/>
        <v>17.100329085865692</v>
      </c>
      <c r="PK101" s="53">
        <f t="shared" si="75"/>
        <v>8.5820959249206545</v>
      </c>
      <c r="PL101" s="53">
        <f t="shared" si="75"/>
        <v>9.5356621388007277</v>
      </c>
      <c r="PM101" s="53">
        <f t="shared" si="75"/>
        <v>7.5162327869945065</v>
      </c>
      <c r="PN101" s="53">
        <f t="shared" si="75"/>
        <v>8.5820959249206545</v>
      </c>
      <c r="PO101" s="53">
        <f t="shared" si="75"/>
        <v>17.100329085865692</v>
      </c>
      <c r="PP101" s="53">
        <f t="shared" si="75"/>
        <v>7.6285297110405814</v>
      </c>
      <c r="PQ101" s="53">
        <f t="shared" si="75"/>
        <v>17.100329085865692</v>
      </c>
      <c r="PR101" s="53">
        <f t="shared" si="75"/>
        <v>17.100329085865692</v>
      </c>
      <c r="PS101" s="53">
        <f t="shared" si="75"/>
        <v>17.100329085865692</v>
      </c>
      <c r="PT101" s="53">
        <f t="shared" si="75"/>
        <v>17.100329085865692</v>
      </c>
      <c r="PU101" s="53">
        <f t="shared" si="75"/>
        <v>7.4309858638548398</v>
      </c>
      <c r="PV101" s="53">
        <f t="shared" si="75"/>
        <v>7.4309858638548398</v>
      </c>
      <c r="PW101" s="53">
        <f t="shared" si="75"/>
        <v>9.5356621388007277</v>
      </c>
      <c r="PX101" s="53">
        <f t="shared" si="75"/>
        <v>7.6285297110405814</v>
      </c>
      <c r="PY101" s="53">
        <f t="shared" si="75"/>
        <v>7.4309858638548398</v>
      </c>
      <c r="PZ101" s="53">
        <f t="shared" si="75"/>
        <v>9.5356621388007277</v>
      </c>
      <c r="QA101" s="53">
        <f t="shared" si="75"/>
        <v>17.100329085865692</v>
      </c>
      <c r="QB101" s="53">
        <f t="shared" si="75"/>
        <v>7.6285297110405814</v>
      </c>
      <c r="QC101" s="53">
        <f t="shared" si="75"/>
        <v>15.432596262268152</v>
      </c>
      <c r="QD101" s="53">
        <f t="shared" si="75"/>
        <v>9.5356621388007277</v>
      </c>
      <c r="QE101" s="53">
        <f t="shared" si="75"/>
        <v>17.100329085865692</v>
      </c>
      <c r="QF101" s="53">
        <f t="shared" si="75"/>
        <v>9.5356621388007277</v>
      </c>
      <c r="QG101" s="53">
        <f t="shared" si="75"/>
        <v>7.4309858638548398</v>
      </c>
      <c r="QH101" s="53">
        <f t="shared" si="75"/>
        <v>7.5723812490175435</v>
      </c>
      <c r="QI101" s="53">
        <f t="shared" si="75"/>
        <v>7.4309858638548398</v>
      </c>
      <c r="QJ101" s="53">
        <f t="shared" si="75"/>
        <v>9.5356621388007277</v>
      </c>
      <c r="QK101" s="53">
        <f t="shared" si="75"/>
        <v>17.100329085865692</v>
      </c>
      <c r="QL101" s="53">
        <f t="shared" si="75"/>
        <v>17.100329085865692</v>
      </c>
      <c r="QM101" s="53">
        <f t="shared" si="75"/>
        <v>8.5820959249206545</v>
      </c>
      <c r="QN101" s="53">
        <f t="shared" si="75"/>
        <v>17.100329085865692</v>
      </c>
      <c r="QO101" s="53">
        <f t="shared" si="75"/>
        <v>10.68168673693461</v>
      </c>
      <c r="QP101" s="53">
        <f t="shared" si="75"/>
        <v>7.6285297110405814</v>
      </c>
      <c r="QQ101" s="53">
        <f t="shared" si="75"/>
        <v>7.5723812490175435</v>
      </c>
      <c r="QR101" s="53">
        <f t="shared" ref="QR101:SG101" si="80">IF(QR$68=1,QR31,QR64)</f>
        <v>7.5723812490175435</v>
      </c>
      <c r="QS101" s="53">
        <f t="shared" si="80"/>
        <v>8.5820959249206545</v>
      </c>
      <c r="QT101" s="53">
        <f t="shared" si="80"/>
        <v>17.100329085865692</v>
      </c>
      <c r="QU101" s="53">
        <f t="shared" si="80"/>
        <v>7.6285297110405814</v>
      </c>
      <c r="QV101" s="53">
        <f t="shared" si="80"/>
        <v>8.5820959249206545</v>
      </c>
      <c r="QW101" s="53">
        <f t="shared" si="80"/>
        <v>8.5857751702042187</v>
      </c>
      <c r="QX101" s="53">
        <f t="shared" si="80"/>
        <v>17.100329085865692</v>
      </c>
      <c r="QY101" s="53">
        <f t="shared" si="80"/>
        <v>8.5820959249206545</v>
      </c>
      <c r="QZ101" s="53">
        <f t="shared" si="80"/>
        <v>9.5356621388007277</v>
      </c>
      <c r="RA101" s="53">
        <f t="shared" si="80"/>
        <v>7.5162327869945065</v>
      </c>
      <c r="RB101" s="53">
        <f t="shared" si="80"/>
        <v>17.100329085865692</v>
      </c>
      <c r="RC101" s="53">
        <f t="shared" si="80"/>
        <v>8.5820959249206545</v>
      </c>
      <c r="RD101" s="53">
        <f t="shared" si="80"/>
        <v>17.100329085865692</v>
      </c>
      <c r="RE101" s="53">
        <f t="shared" si="80"/>
        <v>7.5723812490175435</v>
      </c>
      <c r="RF101" s="53">
        <f t="shared" si="80"/>
        <v>17.100329085865692</v>
      </c>
      <c r="RG101" s="53">
        <f t="shared" si="80"/>
        <v>8.5820959249206545</v>
      </c>
      <c r="RH101" s="53">
        <f t="shared" si="80"/>
        <v>17.100329085865692</v>
      </c>
      <c r="RI101" s="53">
        <f t="shared" si="80"/>
        <v>7.6285297110405814</v>
      </c>
      <c r="RJ101" s="53">
        <f t="shared" si="80"/>
        <v>7.5162327869945065</v>
      </c>
      <c r="RK101" s="53">
        <f t="shared" si="80"/>
        <v>9.5356621388007277</v>
      </c>
      <c r="RL101" s="53">
        <f t="shared" si="80"/>
        <v>17.100329085865692</v>
      </c>
      <c r="RM101" s="53">
        <f t="shared" si="80"/>
        <v>8.5820959249206545</v>
      </c>
      <c r="RN101" s="53">
        <f t="shared" si="80"/>
        <v>7.6285297110405814</v>
      </c>
      <c r="RO101" s="53">
        <f t="shared" si="80"/>
        <v>13.414653958598752</v>
      </c>
      <c r="RP101" s="53">
        <f t="shared" si="80"/>
        <v>17.100329085865692</v>
      </c>
      <c r="RQ101" s="53">
        <f t="shared" si="80"/>
        <v>17.100329085865692</v>
      </c>
      <c r="RR101" s="53">
        <f t="shared" si="80"/>
        <v>17.100329085865692</v>
      </c>
      <c r="RS101" s="53">
        <f t="shared" si="80"/>
        <v>8.5820959249206545</v>
      </c>
      <c r="RT101" s="53">
        <f t="shared" si="80"/>
        <v>7.6285297110405814</v>
      </c>
      <c r="RU101" s="53">
        <f t="shared" si="80"/>
        <v>9.5356621388007277</v>
      </c>
      <c r="RV101" s="53">
        <f t="shared" si="80"/>
        <v>7.5723812490175435</v>
      </c>
      <c r="RW101" s="53">
        <f t="shared" si="80"/>
        <v>17.100329085865692</v>
      </c>
      <c r="RX101" s="53">
        <f t="shared" si="80"/>
        <v>7.5723812490175435</v>
      </c>
      <c r="RY101" s="53">
        <f t="shared" si="80"/>
        <v>7.4309858638548398</v>
      </c>
      <c r="RZ101" s="53">
        <f t="shared" si="80"/>
        <v>12.904251591254253</v>
      </c>
      <c r="SA101" s="53">
        <f t="shared" si="80"/>
        <v>17.100329085865692</v>
      </c>
      <c r="SB101" s="53">
        <f t="shared" si="80"/>
        <v>14.392862043259999</v>
      </c>
      <c r="SC101" s="53">
        <f t="shared" si="80"/>
        <v>8.5820959249206545</v>
      </c>
      <c r="SD101" s="53">
        <f t="shared" si="80"/>
        <v>17.100329085865692</v>
      </c>
      <c r="SE101" s="53">
        <f t="shared" si="80"/>
        <v>7.5723812490175435</v>
      </c>
      <c r="SF101" s="53">
        <f t="shared" si="80"/>
        <v>10.230887819217298</v>
      </c>
      <c r="SG101" s="53">
        <f t="shared" si="80"/>
        <v>17.100329085865692</v>
      </c>
    </row>
    <row r="102" spans="1:501" x14ac:dyDescent="0.35">
      <c r="A102" s="158">
        <v>2051</v>
      </c>
      <c r="B102" s="53">
        <f t="shared" si="8"/>
        <v>17.955345540158977</v>
      </c>
      <c r="C102" s="53">
        <f t="shared" si="76"/>
        <v>13.238267732642598</v>
      </c>
      <c r="D102" s="53">
        <f t="shared" si="76"/>
        <v>8.5820959249206545</v>
      </c>
      <c r="E102" s="53">
        <f t="shared" si="76"/>
        <v>7.6285297110405814</v>
      </c>
      <c r="F102" s="53">
        <f t="shared" si="76"/>
        <v>8.5820959249206545</v>
      </c>
      <c r="G102" s="53">
        <f t="shared" si="76"/>
        <v>17.955345540158977</v>
      </c>
      <c r="H102" s="53">
        <f t="shared" si="76"/>
        <v>7.6285297110405814</v>
      </c>
      <c r="I102" s="53">
        <f t="shared" si="76"/>
        <v>17.955345540158977</v>
      </c>
      <c r="J102" s="53">
        <f t="shared" si="76"/>
        <v>7.6285297110405814</v>
      </c>
      <c r="K102" s="53">
        <f t="shared" si="76"/>
        <v>17.955345540158977</v>
      </c>
      <c r="L102" s="53">
        <f t="shared" si="76"/>
        <v>7.54</v>
      </c>
      <c r="M102" s="53">
        <f t="shared" si="76"/>
        <v>7.54</v>
      </c>
      <c r="N102" s="53">
        <f t="shared" si="76"/>
        <v>17.955345540158977</v>
      </c>
      <c r="O102" s="53">
        <f t="shared" si="76"/>
        <v>7.5723812490175435</v>
      </c>
      <c r="P102" s="53">
        <f t="shared" si="76"/>
        <v>7.6285297110405814</v>
      </c>
      <c r="Q102" s="53">
        <f t="shared" si="76"/>
        <v>17.955345540158977</v>
      </c>
      <c r="R102" s="53">
        <f t="shared" si="76"/>
        <v>7.5162327869945065</v>
      </c>
      <c r="S102" s="53">
        <f t="shared" si="76"/>
        <v>17.955345540158977</v>
      </c>
      <c r="T102" s="53">
        <f t="shared" si="76"/>
        <v>17.955345540158977</v>
      </c>
      <c r="U102" s="53">
        <f t="shared" si="76"/>
        <v>9.5435980699162446</v>
      </c>
      <c r="V102" s="53">
        <f t="shared" si="76"/>
        <v>7.5162327869945065</v>
      </c>
      <c r="W102" s="53">
        <f t="shared" si="76"/>
        <v>7.6285297110405814</v>
      </c>
      <c r="X102" s="53">
        <f t="shared" si="76"/>
        <v>7.6285297110405814</v>
      </c>
      <c r="Y102" s="53">
        <f t="shared" si="76"/>
        <v>7.5723812490175435</v>
      </c>
      <c r="Z102" s="53">
        <f t="shared" si="76"/>
        <v>17.955345540158977</v>
      </c>
      <c r="AA102" s="53">
        <f t="shared" si="76"/>
        <v>7.6285297110405814</v>
      </c>
      <c r="AB102" s="53">
        <f t="shared" si="76"/>
        <v>7.6285297110405814</v>
      </c>
      <c r="AC102" s="53">
        <f t="shared" si="76"/>
        <v>7.6285297110405814</v>
      </c>
      <c r="AD102" s="53">
        <f t="shared" si="76"/>
        <v>7.54</v>
      </c>
      <c r="AE102" s="53">
        <f t="shared" si="76"/>
        <v>9.5356621388007277</v>
      </c>
      <c r="AF102" s="53">
        <f t="shared" si="76"/>
        <v>8.5820959249206545</v>
      </c>
      <c r="AG102" s="53">
        <f t="shared" si="76"/>
        <v>7.5723812490175435</v>
      </c>
      <c r="AH102" s="53">
        <f t="shared" si="76"/>
        <v>17.955345540158977</v>
      </c>
      <c r="AI102" s="53">
        <f t="shared" si="76"/>
        <v>17.955345540158977</v>
      </c>
      <c r="AJ102" s="53">
        <f t="shared" si="76"/>
        <v>7.5723812490175435</v>
      </c>
      <c r="AK102" s="53">
        <f t="shared" si="76"/>
        <v>10.95635788273197</v>
      </c>
      <c r="AL102" s="53">
        <f t="shared" si="76"/>
        <v>17.955345540158977</v>
      </c>
      <c r="AM102" s="53">
        <f t="shared" si="76"/>
        <v>7.54</v>
      </c>
      <c r="AN102" s="53">
        <f t="shared" si="76"/>
        <v>17.955345540158977</v>
      </c>
      <c r="AO102" s="53">
        <f t="shared" si="76"/>
        <v>7.54</v>
      </c>
      <c r="AP102" s="53">
        <f t="shared" si="76"/>
        <v>17.955345540158977</v>
      </c>
      <c r="AQ102" s="53">
        <f t="shared" si="76"/>
        <v>7.5162327869945065</v>
      </c>
      <c r="AR102" s="53">
        <f t="shared" si="76"/>
        <v>9.3801751399219047</v>
      </c>
      <c r="AS102" s="53">
        <f t="shared" si="76"/>
        <v>7.54</v>
      </c>
      <c r="AT102" s="53">
        <f t="shared" si="76"/>
        <v>17.955345540158977</v>
      </c>
      <c r="AU102" s="53">
        <f t="shared" si="76"/>
        <v>10.242271626844042</v>
      </c>
      <c r="AV102" s="53">
        <f t="shared" si="76"/>
        <v>17.955345540158977</v>
      </c>
      <c r="AW102" s="53">
        <f t="shared" si="76"/>
        <v>7.5723812490175435</v>
      </c>
      <c r="AX102" s="53">
        <f t="shared" si="76"/>
        <v>7.5162327869945065</v>
      </c>
      <c r="AY102" s="53">
        <f t="shared" si="76"/>
        <v>7.5723812490175435</v>
      </c>
      <c r="AZ102" s="53">
        <f t="shared" si="76"/>
        <v>7.54</v>
      </c>
      <c r="BA102" s="53">
        <f t="shared" si="76"/>
        <v>17.955345540158977</v>
      </c>
      <c r="BB102" s="53">
        <f t="shared" si="76"/>
        <v>13.375583443444881</v>
      </c>
      <c r="BC102" s="53">
        <f t="shared" si="76"/>
        <v>7.5723812490175435</v>
      </c>
      <c r="BD102" s="53">
        <f t="shared" si="76"/>
        <v>7.5723812490175435</v>
      </c>
      <c r="BE102" s="53">
        <f t="shared" si="76"/>
        <v>17.955345540158977</v>
      </c>
      <c r="BF102" s="53">
        <f t="shared" si="76"/>
        <v>16.979106233078536</v>
      </c>
      <c r="BG102" s="53">
        <f t="shared" si="76"/>
        <v>7.6285297110405814</v>
      </c>
      <c r="BH102" s="53">
        <f t="shared" si="76"/>
        <v>17.955345540158977</v>
      </c>
      <c r="BI102" s="53">
        <f t="shared" si="76"/>
        <v>9.5356621388007277</v>
      </c>
      <c r="BJ102" s="53">
        <f t="shared" si="76"/>
        <v>17.955345540158977</v>
      </c>
      <c r="BK102" s="53">
        <f t="shared" si="76"/>
        <v>8.7928098104031616</v>
      </c>
      <c r="BL102" s="53">
        <f t="shared" si="76"/>
        <v>7.54</v>
      </c>
      <c r="BM102" s="53">
        <f t="shared" si="76"/>
        <v>9.5356621388007277</v>
      </c>
      <c r="BN102" s="53">
        <f t="shared" ref="BN102:DY102" si="81">IF(BN$68=1,BN32,BN65)</f>
        <v>17.955345540158977</v>
      </c>
      <c r="BO102" s="53">
        <f t="shared" si="81"/>
        <v>7.5723812490175435</v>
      </c>
      <c r="BP102" s="53">
        <f t="shared" si="81"/>
        <v>8.5820959249206545</v>
      </c>
      <c r="BQ102" s="53">
        <f t="shared" si="81"/>
        <v>7.5162327869945065</v>
      </c>
      <c r="BR102" s="53">
        <f t="shared" si="81"/>
        <v>17.955345540158977</v>
      </c>
      <c r="BS102" s="53">
        <f t="shared" si="81"/>
        <v>17.955345540158977</v>
      </c>
      <c r="BT102" s="53">
        <f t="shared" si="81"/>
        <v>7.54</v>
      </c>
      <c r="BU102" s="53">
        <f t="shared" si="81"/>
        <v>9.5356621388007277</v>
      </c>
      <c r="BV102" s="53">
        <f t="shared" si="81"/>
        <v>17.955345540158977</v>
      </c>
      <c r="BW102" s="53">
        <f t="shared" si="81"/>
        <v>7.5723812490175435</v>
      </c>
      <c r="BX102" s="53">
        <f t="shared" si="81"/>
        <v>9.1092513681477065</v>
      </c>
      <c r="BY102" s="53">
        <f t="shared" si="81"/>
        <v>7.54</v>
      </c>
      <c r="BZ102" s="53">
        <f t="shared" si="81"/>
        <v>17.955345540158977</v>
      </c>
      <c r="CA102" s="53">
        <f t="shared" si="81"/>
        <v>9.5356621388007277</v>
      </c>
      <c r="CB102" s="53">
        <f t="shared" si="81"/>
        <v>17.955345540158977</v>
      </c>
      <c r="CC102" s="53">
        <f t="shared" si="81"/>
        <v>7.6285297110405814</v>
      </c>
      <c r="CD102" s="53">
        <f t="shared" si="81"/>
        <v>7.5162327869945065</v>
      </c>
      <c r="CE102" s="53">
        <f t="shared" si="81"/>
        <v>8.5820959249206545</v>
      </c>
      <c r="CF102" s="53">
        <f t="shared" si="81"/>
        <v>7.5162327869945065</v>
      </c>
      <c r="CG102" s="53">
        <f t="shared" si="81"/>
        <v>7.54</v>
      </c>
      <c r="CH102" s="53">
        <f t="shared" si="81"/>
        <v>17.955345540158977</v>
      </c>
      <c r="CI102" s="53">
        <f t="shared" si="81"/>
        <v>7.5162327869945065</v>
      </c>
      <c r="CJ102" s="53">
        <f t="shared" si="81"/>
        <v>17.955345540158977</v>
      </c>
      <c r="CK102" s="53">
        <f t="shared" si="81"/>
        <v>7.5723812490175435</v>
      </c>
      <c r="CL102" s="53">
        <f t="shared" si="81"/>
        <v>7.5162327869945065</v>
      </c>
      <c r="CM102" s="53">
        <f t="shared" si="81"/>
        <v>7.5723812490175435</v>
      </c>
      <c r="CN102" s="53">
        <f t="shared" si="81"/>
        <v>14.016029253206531</v>
      </c>
      <c r="CO102" s="53">
        <f t="shared" si="81"/>
        <v>7.5723812490175435</v>
      </c>
      <c r="CP102" s="53">
        <f t="shared" si="81"/>
        <v>8.5820959249206545</v>
      </c>
      <c r="CQ102" s="53">
        <f t="shared" si="81"/>
        <v>9.8891573414901242</v>
      </c>
      <c r="CR102" s="53">
        <f t="shared" si="81"/>
        <v>7.5162327869945065</v>
      </c>
      <c r="CS102" s="53">
        <f t="shared" si="81"/>
        <v>8.5820959249206545</v>
      </c>
      <c r="CT102" s="53">
        <f t="shared" si="81"/>
        <v>7.54</v>
      </c>
      <c r="CU102" s="53">
        <f t="shared" si="81"/>
        <v>7.5162327869945065</v>
      </c>
      <c r="CV102" s="53">
        <f t="shared" si="81"/>
        <v>7.5723812490175435</v>
      </c>
      <c r="CW102" s="53">
        <f t="shared" si="81"/>
        <v>17.955345540158977</v>
      </c>
      <c r="CX102" s="53">
        <f t="shared" si="81"/>
        <v>7.54</v>
      </c>
      <c r="CY102" s="53">
        <f t="shared" si="81"/>
        <v>7.5723812490175435</v>
      </c>
      <c r="CZ102" s="53">
        <f t="shared" si="81"/>
        <v>7.54</v>
      </c>
      <c r="DA102" s="53">
        <f t="shared" si="81"/>
        <v>7.5162327869945065</v>
      </c>
      <c r="DB102" s="53">
        <f t="shared" si="81"/>
        <v>7.5723812490175435</v>
      </c>
      <c r="DC102" s="53">
        <f t="shared" si="81"/>
        <v>8.3610495859256204</v>
      </c>
      <c r="DD102" s="53">
        <f t="shared" si="81"/>
        <v>17.955345540158977</v>
      </c>
      <c r="DE102" s="53">
        <f t="shared" si="81"/>
        <v>9.5356621388007277</v>
      </c>
      <c r="DF102" s="53">
        <f t="shared" si="81"/>
        <v>14.652777468061082</v>
      </c>
      <c r="DG102" s="53">
        <f t="shared" si="81"/>
        <v>17.955345540158977</v>
      </c>
      <c r="DH102" s="53">
        <f t="shared" si="81"/>
        <v>16.259140959182858</v>
      </c>
      <c r="DI102" s="53">
        <f t="shared" si="81"/>
        <v>7.6285297110405814</v>
      </c>
      <c r="DJ102" s="53">
        <f t="shared" si="81"/>
        <v>9.5356621388007277</v>
      </c>
      <c r="DK102" s="53">
        <f t="shared" si="81"/>
        <v>7.54</v>
      </c>
      <c r="DL102" s="53">
        <f t="shared" si="81"/>
        <v>17.955345540158977</v>
      </c>
      <c r="DM102" s="53">
        <f t="shared" si="81"/>
        <v>7.6285297110405814</v>
      </c>
      <c r="DN102" s="53">
        <f t="shared" si="81"/>
        <v>7.5162327869945065</v>
      </c>
      <c r="DO102" s="53">
        <f t="shared" si="81"/>
        <v>13.966036622648671</v>
      </c>
      <c r="DP102" s="53">
        <f t="shared" si="81"/>
        <v>14.587525771510187</v>
      </c>
      <c r="DQ102" s="53">
        <f t="shared" si="81"/>
        <v>17.955345540158977</v>
      </c>
      <c r="DR102" s="53">
        <f t="shared" si="81"/>
        <v>17.955345540158977</v>
      </c>
      <c r="DS102" s="53">
        <f t="shared" si="81"/>
        <v>17.955345540158977</v>
      </c>
      <c r="DT102" s="53">
        <f t="shared" si="81"/>
        <v>7.5723812490175435</v>
      </c>
      <c r="DU102" s="53">
        <f t="shared" si="81"/>
        <v>7.5723812490175435</v>
      </c>
      <c r="DV102" s="53">
        <f t="shared" si="81"/>
        <v>8.5820959249206545</v>
      </c>
      <c r="DW102" s="53">
        <f t="shared" si="81"/>
        <v>13.088362859469928</v>
      </c>
      <c r="DX102" s="53">
        <f t="shared" si="81"/>
        <v>17.955345540158977</v>
      </c>
      <c r="DY102" s="53">
        <f t="shared" si="81"/>
        <v>7.5723812490175435</v>
      </c>
      <c r="DZ102" s="53">
        <f t="shared" si="79"/>
        <v>8.5820959249206545</v>
      </c>
      <c r="EA102" s="53">
        <f t="shared" si="79"/>
        <v>17.955345540158977</v>
      </c>
      <c r="EB102" s="53">
        <f t="shared" si="79"/>
        <v>17.955345540158977</v>
      </c>
      <c r="EC102" s="53">
        <f t="shared" si="79"/>
        <v>17.955345540158977</v>
      </c>
      <c r="ED102" s="53">
        <f t="shared" si="79"/>
        <v>7.5723812490175435</v>
      </c>
      <c r="EE102" s="53">
        <f t="shared" si="79"/>
        <v>7.5723812490175435</v>
      </c>
      <c r="EF102" s="53">
        <f t="shared" si="79"/>
        <v>7.54</v>
      </c>
      <c r="EG102" s="53">
        <f t="shared" si="79"/>
        <v>17.955345540158977</v>
      </c>
      <c r="EH102" s="53">
        <f t="shared" si="79"/>
        <v>7.54</v>
      </c>
      <c r="EI102" s="53">
        <f t="shared" si="79"/>
        <v>9.5356621388007277</v>
      </c>
      <c r="EJ102" s="53">
        <f t="shared" si="79"/>
        <v>7.6285297110405814</v>
      </c>
      <c r="EK102" s="53">
        <f t="shared" si="79"/>
        <v>7.5162327869945065</v>
      </c>
      <c r="EL102" s="53">
        <f t="shared" si="79"/>
        <v>9.5356621388007277</v>
      </c>
      <c r="EM102" s="53">
        <f t="shared" si="79"/>
        <v>17.955345540158977</v>
      </c>
      <c r="EN102" s="53">
        <f t="shared" si="79"/>
        <v>7.54</v>
      </c>
      <c r="EO102" s="53">
        <f t="shared" si="79"/>
        <v>9.5356621388007277</v>
      </c>
      <c r="EP102" s="53">
        <f t="shared" si="79"/>
        <v>7.7160649790839031</v>
      </c>
      <c r="EQ102" s="53">
        <f t="shared" si="79"/>
        <v>9.5356621388007277</v>
      </c>
      <c r="ER102" s="53">
        <f t="shared" si="79"/>
        <v>8.5820959249206545</v>
      </c>
      <c r="ES102" s="53">
        <f t="shared" si="79"/>
        <v>11.109477400884375</v>
      </c>
      <c r="ET102" s="53">
        <f t="shared" si="79"/>
        <v>10.261689765246532</v>
      </c>
      <c r="EU102" s="53">
        <f t="shared" si="79"/>
        <v>7.5723812490175435</v>
      </c>
      <c r="EV102" s="53">
        <f t="shared" si="79"/>
        <v>17.955345540158977</v>
      </c>
      <c r="EW102" s="53">
        <f t="shared" si="79"/>
        <v>7.5723812490175435</v>
      </c>
      <c r="EX102" s="53">
        <f t="shared" si="79"/>
        <v>7.5162327869945065</v>
      </c>
      <c r="EY102" s="53">
        <f t="shared" si="79"/>
        <v>7.6285297110405814</v>
      </c>
      <c r="EZ102" s="53">
        <f t="shared" si="79"/>
        <v>8.5820959249206545</v>
      </c>
      <c r="FA102" s="53">
        <f t="shared" si="79"/>
        <v>8.6209062378533918</v>
      </c>
      <c r="FB102" s="53">
        <f t="shared" si="79"/>
        <v>7.5162327869945065</v>
      </c>
      <c r="FC102" s="53">
        <f t="shared" si="79"/>
        <v>17.955345540158977</v>
      </c>
      <c r="FD102" s="53">
        <f t="shared" si="79"/>
        <v>7.5723812490175435</v>
      </c>
      <c r="FE102" s="53">
        <f t="shared" si="79"/>
        <v>17.955345540158977</v>
      </c>
      <c r="FF102" s="53">
        <f t="shared" si="79"/>
        <v>17.955345540158977</v>
      </c>
      <c r="FG102" s="53">
        <f t="shared" si="79"/>
        <v>7.54</v>
      </c>
      <c r="FH102" s="53">
        <f t="shared" si="79"/>
        <v>7.8570833008755203</v>
      </c>
      <c r="FI102" s="53">
        <f t="shared" si="79"/>
        <v>7.54</v>
      </c>
      <c r="FJ102" s="53">
        <f t="shared" si="79"/>
        <v>7.6285297110405814</v>
      </c>
      <c r="FK102" s="53">
        <f t="shared" si="79"/>
        <v>7.5162327869945065</v>
      </c>
      <c r="FL102" s="53">
        <f t="shared" si="79"/>
        <v>17.955345540158977</v>
      </c>
      <c r="FM102" s="53">
        <f t="shared" si="79"/>
        <v>7.54</v>
      </c>
      <c r="FN102" s="53">
        <f t="shared" si="79"/>
        <v>17.955345540158977</v>
      </c>
      <c r="FO102" s="53">
        <f t="shared" si="79"/>
        <v>17.955345540158977</v>
      </c>
      <c r="FP102" s="53">
        <f t="shared" si="79"/>
        <v>7.54</v>
      </c>
      <c r="FQ102" s="53">
        <f t="shared" si="79"/>
        <v>7.5723812490175435</v>
      </c>
      <c r="FR102" s="53">
        <f t="shared" si="79"/>
        <v>7.6285297110405814</v>
      </c>
      <c r="FS102" s="53">
        <f t="shared" si="79"/>
        <v>17.955345540158977</v>
      </c>
      <c r="FT102" s="53">
        <f t="shared" si="79"/>
        <v>17.955345540158977</v>
      </c>
      <c r="FU102" s="53">
        <f t="shared" si="79"/>
        <v>17.955345540158977</v>
      </c>
      <c r="FV102" s="53">
        <f t="shared" si="79"/>
        <v>7.54</v>
      </c>
      <c r="FW102" s="53">
        <f t="shared" si="79"/>
        <v>7.54</v>
      </c>
      <c r="FX102" s="53">
        <f t="shared" si="79"/>
        <v>16.053523968132438</v>
      </c>
      <c r="FY102" s="53">
        <f t="shared" si="79"/>
        <v>12.948403261102076</v>
      </c>
      <c r="FZ102" s="53">
        <f t="shared" si="79"/>
        <v>15.097954930588452</v>
      </c>
      <c r="GA102" s="53">
        <f t="shared" si="79"/>
        <v>7.54</v>
      </c>
      <c r="GB102" s="53">
        <f t="shared" si="79"/>
        <v>17.955345540158977</v>
      </c>
      <c r="GC102" s="53">
        <f t="shared" si="79"/>
        <v>17.955345540158977</v>
      </c>
      <c r="GD102" s="53">
        <f t="shared" si="79"/>
        <v>7.6285297110405814</v>
      </c>
      <c r="GE102" s="53">
        <f t="shared" si="79"/>
        <v>7.5723812490175435</v>
      </c>
      <c r="GF102" s="53">
        <f t="shared" si="79"/>
        <v>17.955345540158977</v>
      </c>
      <c r="GG102" s="53">
        <f t="shared" si="79"/>
        <v>9.5356621388007277</v>
      </c>
      <c r="GH102" s="53">
        <f t="shared" si="79"/>
        <v>17.955345540158977</v>
      </c>
      <c r="GI102" s="53">
        <f t="shared" si="79"/>
        <v>7.5162327869945065</v>
      </c>
      <c r="GJ102" s="53">
        <f t="shared" si="79"/>
        <v>17.955345540158977</v>
      </c>
      <c r="GK102" s="53">
        <f t="shared" si="79"/>
        <v>9.3051847317123837</v>
      </c>
      <c r="GL102" s="53">
        <f t="shared" si="78"/>
        <v>17.955345540158977</v>
      </c>
      <c r="GM102" s="53">
        <f t="shared" si="78"/>
        <v>7.54</v>
      </c>
      <c r="GN102" s="53">
        <f t="shared" si="78"/>
        <v>7.5723812490175435</v>
      </c>
      <c r="GO102" s="53">
        <f t="shared" si="78"/>
        <v>17.955345540158977</v>
      </c>
      <c r="GP102" s="53">
        <f t="shared" si="78"/>
        <v>17.955345540158977</v>
      </c>
      <c r="GQ102" s="53">
        <f t="shared" si="78"/>
        <v>7.54</v>
      </c>
      <c r="GR102" s="53">
        <f t="shared" si="78"/>
        <v>7.5723812490175435</v>
      </c>
      <c r="GS102" s="53">
        <f t="shared" si="78"/>
        <v>7.5162327869945065</v>
      </c>
      <c r="GT102" s="53">
        <f t="shared" si="78"/>
        <v>7.5162327869945065</v>
      </c>
      <c r="GU102" s="53">
        <f t="shared" si="78"/>
        <v>8.4660349528616763</v>
      </c>
      <c r="GV102" s="53">
        <f t="shared" si="78"/>
        <v>7.6285297110405814</v>
      </c>
      <c r="GW102" s="53">
        <f t="shared" si="78"/>
        <v>8.5820959249206545</v>
      </c>
      <c r="GX102" s="53">
        <f t="shared" si="78"/>
        <v>7.54</v>
      </c>
      <c r="GY102" s="53">
        <f t="shared" si="78"/>
        <v>7.6285297110405814</v>
      </c>
      <c r="GZ102" s="53">
        <f t="shared" si="78"/>
        <v>7.6285297110405814</v>
      </c>
      <c r="HA102" s="53">
        <f t="shared" si="78"/>
        <v>7.5723812490175435</v>
      </c>
      <c r="HB102" s="53">
        <f t="shared" si="78"/>
        <v>9.5356621388007277</v>
      </c>
      <c r="HC102" s="53">
        <f t="shared" si="78"/>
        <v>7.5162327869945065</v>
      </c>
      <c r="HD102" s="53">
        <f t="shared" si="78"/>
        <v>7.5162327869945065</v>
      </c>
      <c r="HE102" s="53">
        <f t="shared" si="78"/>
        <v>7.54</v>
      </c>
      <c r="HF102" s="53">
        <f t="shared" si="78"/>
        <v>9.5356621388007277</v>
      </c>
      <c r="HG102" s="53">
        <f t="shared" si="78"/>
        <v>17.955345540158977</v>
      </c>
      <c r="HH102" s="53">
        <f t="shared" si="78"/>
        <v>17.955345540158977</v>
      </c>
      <c r="HI102" s="53">
        <f t="shared" si="78"/>
        <v>17.955345540158977</v>
      </c>
      <c r="HJ102" s="53">
        <f t="shared" si="78"/>
        <v>7.54</v>
      </c>
      <c r="HK102" s="53">
        <f t="shared" si="78"/>
        <v>8.5820959249206545</v>
      </c>
      <c r="HL102" s="53">
        <f t="shared" si="78"/>
        <v>17.955345540158977</v>
      </c>
      <c r="HM102" s="53">
        <f t="shared" si="78"/>
        <v>7.5162327869945065</v>
      </c>
      <c r="HN102" s="53">
        <f t="shared" si="78"/>
        <v>9.774437010358767</v>
      </c>
      <c r="HO102" s="53">
        <f t="shared" si="78"/>
        <v>17.955345540158977</v>
      </c>
      <c r="HP102" s="53">
        <f t="shared" si="78"/>
        <v>7.6285297110405814</v>
      </c>
      <c r="HQ102" s="53">
        <f t="shared" si="78"/>
        <v>7.6285297110405814</v>
      </c>
      <c r="HR102" s="53">
        <f t="shared" si="78"/>
        <v>9.5356621388007277</v>
      </c>
      <c r="HS102" s="53">
        <f t="shared" si="78"/>
        <v>7.5723812490175435</v>
      </c>
      <c r="HT102" s="53">
        <f t="shared" si="78"/>
        <v>8.5820959249206545</v>
      </c>
      <c r="HU102" s="53">
        <f t="shared" si="78"/>
        <v>7.5723812490175435</v>
      </c>
      <c r="HV102" s="53">
        <f t="shared" si="78"/>
        <v>7.5162327869945065</v>
      </c>
      <c r="HW102" s="53">
        <f t="shared" si="78"/>
        <v>7.5162327869945065</v>
      </c>
      <c r="HX102" s="53">
        <f t="shared" si="78"/>
        <v>17.955345540158977</v>
      </c>
      <c r="HY102" s="53">
        <f t="shared" si="78"/>
        <v>9.5769823212933929</v>
      </c>
      <c r="HZ102" s="53">
        <f t="shared" si="78"/>
        <v>17.955345540158977</v>
      </c>
      <c r="IA102" s="53">
        <f t="shared" si="78"/>
        <v>17.955345540158977</v>
      </c>
      <c r="IB102" s="53">
        <f t="shared" si="78"/>
        <v>8.5820959249206545</v>
      </c>
      <c r="IC102" s="53">
        <f t="shared" si="78"/>
        <v>7.6285297110405814</v>
      </c>
      <c r="ID102" s="53">
        <f t="shared" si="78"/>
        <v>7.5162327869945065</v>
      </c>
      <c r="IE102" s="53">
        <f t="shared" si="78"/>
        <v>7.5162327869945065</v>
      </c>
      <c r="IF102" s="53">
        <f t="shared" si="78"/>
        <v>9.5356621388007277</v>
      </c>
      <c r="IG102" s="53">
        <f t="shared" si="78"/>
        <v>13.451858375035314</v>
      </c>
      <c r="IH102" s="53">
        <f t="shared" si="78"/>
        <v>17.955345540158977</v>
      </c>
      <c r="II102" s="53">
        <f t="shared" si="78"/>
        <v>7.54</v>
      </c>
      <c r="IJ102" s="53">
        <f t="shared" si="78"/>
        <v>7.54</v>
      </c>
      <c r="IK102" s="53">
        <f t="shared" si="78"/>
        <v>7.5723812490175435</v>
      </c>
      <c r="IL102" s="53">
        <f t="shared" si="78"/>
        <v>7.6285297110405814</v>
      </c>
      <c r="IM102" s="53">
        <f t="shared" si="78"/>
        <v>7.5162327869945065</v>
      </c>
      <c r="IN102" s="53">
        <f t="shared" si="78"/>
        <v>17.955345540158977</v>
      </c>
      <c r="IO102" s="53">
        <f t="shared" si="78"/>
        <v>17.955345540158977</v>
      </c>
      <c r="IP102" s="53">
        <f t="shared" si="78"/>
        <v>9.5356621388007277</v>
      </c>
      <c r="IQ102" s="53">
        <f t="shared" si="78"/>
        <v>9.5356621388007277</v>
      </c>
      <c r="IR102" s="53">
        <f t="shared" si="78"/>
        <v>7.6285297110405814</v>
      </c>
      <c r="IS102" s="53">
        <f t="shared" si="78"/>
        <v>17.955345540158977</v>
      </c>
      <c r="IT102" s="53">
        <f t="shared" si="78"/>
        <v>9.5356621388007277</v>
      </c>
      <c r="IU102" s="53">
        <f t="shared" si="78"/>
        <v>8.5820959249206545</v>
      </c>
      <c r="IV102" s="53">
        <f t="shared" si="78"/>
        <v>17.955345540158977</v>
      </c>
      <c r="IW102" s="53">
        <f t="shared" si="77"/>
        <v>17.955345540158977</v>
      </c>
      <c r="IX102" s="53">
        <f t="shared" si="77"/>
        <v>17.955345540158977</v>
      </c>
      <c r="IY102" s="53">
        <f t="shared" si="77"/>
        <v>7.5723812490175435</v>
      </c>
      <c r="IZ102" s="53">
        <f t="shared" si="77"/>
        <v>7.54</v>
      </c>
      <c r="JA102" s="53">
        <f t="shared" si="77"/>
        <v>17.955345540158977</v>
      </c>
      <c r="JB102" s="53">
        <f t="shared" si="77"/>
        <v>13.82047142168993</v>
      </c>
      <c r="JC102" s="53">
        <f t="shared" si="77"/>
        <v>7.5723812490175435</v>
      </c>
      <c r="JD102" s="53">
        <f t="shared" si="77"/>
        <v>17.955345540158977</v>
      </c>
      <c r="JE102" s="53">
        <f t="shared" si="77"/>
        <v>17.955345540158977</v>
      </c>
      <c r="JF102" s="53">
        <f t="shared" si="77"/>
        <v>8.5820959249206545</v>
      </c>
      <c r="JG102" s="53">
        <f t="shared" si="77"/>
        <v>8.4438233364374753</v>
      </c>
      <c r="JH102" s="53">
        <f t="shared" si="77"/>
        <v>17.955345540158977</v>
      </c>
      <c r="JI102" s="53">
        <f t="shared" si="77"/>
        <v>17.955345540158977</v>
      </c>
      <c r="JJ102" s="53">
        <f t="shared" si="77"/>
        <v>7.5162327869945065</v>
      </c>
      <c r="JK102" s="53">
        <f t="shared" si="77"/>
        <v>8.5820959249206545</v>
      </c>
      <c r="JL102" s="53">
        <f t="shared" si="77"/>
        <v>7.5723812490175435</v>
      </c>
      <c r="JM102" s="53">
        <f t="shared" si="77"/>
        <v>7.5162327869945065</v>
      </c>
      <c r="JN102" s="53">
        <f t="shared" si="77"/>
        <v>11.277140954873119</v>
      </c>
      <c r="JO102" s="53">
        <f t="shared" si="77"/>
        <v>16.065262989715993</v>
      </c>
      <c r="JP102" s="53">
        <f t="shared" si="77"/>
        <v>7.6285297110405814</v>
      </c>
      <c r="JQ102" s="53">
        <f t="shared" si="77"/>
        <v>7.5162327869945065</v>
      </c>
      <c r="JR102" s="53">
        <f t="shared" si="77"/>
        <v>17.955345540158977</v>
      </c>
      <c r="JS102" s="53">
        <f t="shared" si="77"/>
        <v>7.5162327869945065</v>
      </c>
      <c r="JT102" s="53">
        <f t="shared" si="77"/>
        <v>9.5356621388007277</v>
      </c>
      <c r="JU102" s="53">
        <f t="shared" si="77"/>
        <v>7.5723812490175435</v>
      </c>
      <c r="JV102" s="53">
        <f t="shared" si="77"/>
        <v>8.3205890910550373</v>
      </c>
      <c r="JW102" s="53">
        <f t="shared" si="77"/>
        <v>9.5356621388007277</v>
      </c>
      <c r="JX102" s="53">
        <f t="shared" si="77"/>
        <v>7.5723812490175435</v>
      </c>
      <c r="JY102" s="53">
        <f t="shared" si="77"/>
        <v>7.6285297110405814</v>
      </c>
      <c r="JZ102" s="53">
        <f t="shared" si="77"/>
        <v>7.54</v>
      </c>
      <c r="KA102" s="53">
        <f t="shared" si="77"/>
        <v>9.085157336245036</v>
      </c>
      <c r="KB102" s="53">
        <f t="shared" si="77"/>
        <v>7.5162327869945065</v>
      </c>
      <c r="KC102" s="53">
        <f t="shared" si="77"/>
        <v>13.587088163285792</v>
      </c>
      <c r="KD102" s="53">
        <f t="shared" si="77"/>
        <v>17.955345540158977</v>
      </c>
      <c r="KE102" s="53">
        <f t="shared" si="77"/>
        <v>7.54</v>
      </c>
      <c r="KF102" s="53">
        <f t="shared" si="77"/>
        <v>8.5820959249206545</v>
      </c>
      <c r="KG102" s="53">
        <f t="shared" si="77"/>
        <v>17.955345540158977</v>
      </c>
      <c r="KH102" s="53">
        <f t="shared" si="77"/>
        <v>8.5820959249206545</v>
      </c>
      <c r="KI102" s="53">
        <f t="shared" si="77"/>
        <v>17.955345540158977</v>
      </c>
      <c r="KJ102" s="53">
        <f t="shared" si="77"/>
        <v>7.5162327869945065</v>
      </c>
      <c r="KK102" s="53">
        <f t="shared" si="77"/>
        <v>17.955345540158977</v>
      </c>
      <c r="KL102" s="53">
        <f t="shared" si="77"/>
        <v>7.6285297110405814</v>
      </c>
      <c r="KM102" s="53">
        <f t="shared" si="77"/>
        <v>7.5723812490175435</v>
      </c>
      <c r="KN102" s="53">
        <f t="shared" si="77"/>
        <v>7.6285297110405814</v>
      </c>
      <c r="KO102" s="53">
        <f t="shared" si="77"/>
        <v>12.479054067920057</v>
      </c>
      <c r="KP102" s="53">
        <f t="shared" si="77"/>
        <v>7.5723812490175435</v>
      </c>
      <c r="KQ102" s="53">
        <f t="shared" si="77"/>
        <v>17.955345540158977</v>
      </c>
      <c r="KR102" s="53">
        <f t="shared" si="77"/>
        <v>7.6285297110405814</v>
      </c>
      <c r="KS102" s="53">
        <f t="shared" si="77"/>
        <v>17.955345540158977</v>
      </c>
      <c r="KT102" s="53">
        <f t="shared" si="77"/>
        <v>17.955345540158977</v>
      </c>
      <c r="KU102" s="53">
        <f t="shared" si="77"/>
        <v>9.5356621388007277</v>
      </c>
      <c r="KV102" s="53">
        <f t="shared" si="77"/>
        <v>7.5162327869945065</v>
      </c>
      <c r="KW102" s="53">
        <f t="shared" si="77"/>
        <v>7.54</v>
      </c>
      <c r="KX102" s="53">
        <f t="shared" si="77"/>
        <v>7.54</v>
      </c>
      <c r="KY102" s="53">
        <f t="shared" si="77"/>
        <v>17.955345540158977</v>
      </c>
      <c r="KZ102" s="53">
        <f t="shared" si="77"/>
        <v>17.955345540158977</v>
      </c>
      <c r="LA102" s="53">
        <f t="shared" si="77"/>
        <v>17.955345540158977</v>
      </c>
      <c r="LB102" s="53">
        <f t="shared" si="77"/>
        <v>7.5723812490175435</v>
      </c>
      <c r="LC102" s="53">
        <f t="shared" si="77"/>
        <v>13.986962072750714</v>
      </c>
      <c r="LD102" s="53">
        <f t="shared" si="77"/>
        <v>7.5723812490175435</v>
      </c>
      <c r="LE102" s="53">
        <f t="shared" si="77"/>
        <v>7.5162327869945065</v>
      </c>
      <c r="LF102" s="53">
        <f t="shared" si="77"/>
        <v>17.955345540158977</v>
      </c>
      <c r="LG102" s="53">
        <f t="shared" si="77"/>
        <v>17.955345540158977</v>
      </c>
      <c r="LH102" s="53">
        <f t="shared" ref="LH102:NS102" si="82">IF(LH$68=1,LH32,LH65)</f>
        <v>17.955345540158977</v>
      </c>
      <c r="LI102" s="53">
        <f t="shared" si="82"/>
        <v>16.775573280537404</v>
      </c>
      <c r="LJ102" s="53">
        <f t="shared" si="82"/>
        <v>9.5356621388007277</v>
      </c>
      <c r="LK102" s="53">
        <f t="shared" si="82"/>
        <v>8.5820959249206545</v>
      </c>
      <c r="LL102" s="53">
        <f t="shared" si="82"/>
        <v>17.955345540158977</v>
      </c>
      <c r="LM102" s="53">
        <f t="shared" si="82"/>
        <v>7.9910691808439509</v>
      </c>
      <c r="LN102" s="53">
        <f t="shared" si="82"/>
        <v>7.54</v>
      </c>
      <c r="LO102" s="53">
        <f t="shared" si="82"/>
        <v>7.54</v>
      </c>
      <c r="LP102" s="53">
        <f t="shared" si="82"/>
        <v>12.14304384936664</v>
      </c>
      <c r="LQ102" s="53">
        <f t="shared" si="82"/>
        <v>17.955345540158977</v>
      </c>
      <c r="LR102" s="53">
        <f t="shared" si="82"/>
        <v>7.5162327869945065</v>
      </c>
      <c r="LS102" s="53">
        <f t="shared" si="82"/>
        <v>17.955345540158977</v>
      </c>
      <c r="LT102" s="53">
        <f t="shared" si="82"/>
        <v>17.955345540158977</v>
      </c>
      <c r="LU102" s="53">
        <f t="shared" si="82"/>
        <v>7.5723812490175435</v>
      </c>
      <c r="LV102" s="53">
        <f t="shared" si="82"/>
        <v>9.5356621388007277</v>
      </c>
      <c r="LW102" s="53">
        <f t="shared" si="82"/>
        <v>7.54</v>
      </c>
      <c r="LX102" s="53">
        <f t="shared" si="82"/>
        <v>7.5162327869945065</v>
      </c>
      <c r="LY102" s="53">
        <f t="shared" si="82"/>
        <v>9.5356621388007277</v>
      </c>
      <c r="LZ102" s="53">
        <f t="shared" si="82"/>
        <v>17.955345540158977</v>
      </c>
      <c r="MA102" s="53">
        <f t="shared" si="82"/>
        <v>7.5162327869945065</v>
      </c>
      <c r="MB102" s="53">
        <f t="shared" si="82"/>
        <v>7.5162327869945065</v>
      </c>
      <c r="MC102" s="53">
        <f t="shared" si="82"/>
        <v>7.54</v>
      </c>
      <c r="MD102" s="53">
        <f t="shared" si="82"/>
        <v>9.5356621388007277</v>
      </c>
      <c r="ME102" s="53">
        <f t="shared" si="82"/>
        <v>17.955345540158977</v>
      </c>
      <c r="MF102" s="53">
        <f t="shared" si="82"/>
        <v>7.5162327869945065</v>
      </c>
      <c r="MG102" s="53">
        <f t="shared" si="82"/>
        <v>17.955345540158977</v>
      </c>
      <c r="MH102" s="53">
        <f t="shared" si="82"/>
        <v>9.5356621388007277</v>
      </c>
      <c r="MI102" s="53">
        <f t="shared" si="82"/>
        <v>17.955345540158977</v>
      </c>
      <c r="MJ102" s="53">
        <f t="shared" si="82"/>
        <v>8.1336416204183628</v>
      </c>
      <c r="MK102" s="53">
        <f t="shared" si="82"/>
        <v>7.54</v>
      </c>
      <c r="ML102" s="53">
        <f t="shared" si="82"/>
        <v>7.5162327869945065</v>
      </c>
      <c r="MM102" s="53">
        <f t="shared" si="82"/>
        <v>17.955345540158977</v>
      </c>
      <c r="MN102" s="53">
        <f t="shared" si="82"/>
        <v>8.5820959249206545</v>
      </c>
      <c r="MO102" s="53">
        <f t="shared" si="82"/>
        <v>7.5723812490175435</v>
      </c>
      <c r="MP102" s="53">
        <f t="shared" si="82"/>
        <v>17.955345540158977</v>
      </c>
      <c r="MQ102" s="53">
        <f t="shared" si="82"/>
        <v>17.955345540158977</v>
      </c>
      <c r="MR102" s="53">
        <f t="shared" si="82"/>
        <v>17.955345540158977</v>
      </c>
      <c r="MS102" s="53">
        <f t="shared" si="82"/>
        <v>7.5723812490175435</v>
      </c>
      <c r="MT102" s="53">
        <f t="shared" si="82"/>
        <v>17.955345540158977</v>
      </c>
      <c r="MU102" s="53">
        <f t="shared" si="82"/>
        <v>17.955345540158977</v>
      </c>
      <c r="MV102" s="53">
        <f t="shared" si="82"/>
        <v>8.5820959249206545</v>
      </c>
      <c r="MW102" s="53">
        <f t="shared" si="82"/>
        <v>9.5356621388007277</v>
      </c>
      <c r="MX102" s="53">
        <f t="shared" si="82"/>
        <v>7.6285297110405814</v>
      </c>
      <c r="MY102" s="53">
        <f t="shared" si="82"/>
        <v>15.513345260241687</v>
      </c>
      <c r="MZ102" s="53">
        <f t="shared" si="82"/>
        <v>9.5356621388007277</v>
      </c>
      <c r="NA102" s="53">
        <f t="shared" si="82"/>
        <v>7.54</v>
      </c>
      <c r="NB102" s="53">
        <f t="shared" si="82"/>
        <v>7.5723812490175435</v>
      </c>
      <c r="NC102" s="53">
        <f t="shared" si="82"/>
        <v>17.955345540158977</v>
      </c>
      <c r="ND102" s="53">
        <f t="shared" si="82"/>
        <v>7.54</v>
      </c>
      <c r="NE102" s="53">
        <f t="shared" si="82"/>
        <v>15.291499192878279</v>
      </c>
      <c r="NF102" s="53">
        <f t="shared" si="82"/>
        <v>7.5723812490175435</v>
      </c>
      <c r="NG102" s="53">
        <f t="shared" si="82"/>
        <v>7.5162327869945065</v>
      </c>
      <c r="NH102" s="53">
        <f t="shared" si="82"/>
        <v>7.5723812490175435</v>
      </c>
      <c r="NI102" s="53">
        <f t="shared" si="82"/>
        <v>10.412627817032622</v>
      </c>
      <c r="NJ102" s="53">
        <f t="shared" si="82"/>
        <v>17.955345540158977</v>
      </c>
      <c r="NK102" s="53">
        <f t="shared" si="82"/>
        <v>7.54</v>
      </c>
      <c r="NL102" s="53">
        <f t="shared" si="82"/>
        <v>17.955345540158977</v>
      </c>
      <c r="NM102" s="53">
        <f t="shared" si="82"/>
        <v>7.5162327869945065</v>
      </c>
      <c r="NN102" s="53">
        <f t="shared" si="82"/>
        <v>7.6285297110405814</v>
      </c>
      <c r="NO102" s="53">
        <f t="shared" si="82"/>
        <v>7.5162327869945065</v>
      </c>
      <c r="NP102" s="53">
        <f t="shared" si="82"/>
        <v>17.955345540158977</v>
      </c>
      <c r="NQ102" s="53">
        <f t="shared" si="82"/>
        <v>8.5820959249206545</v>
      </c>
      <c r="NR102" s="53">
        <f t="shared" si="82"/>
        <v>8.5820959249206545</v>
      </c>
      <c r="NS102" s="53">
        <f t="shared" si="82"/>
        <v>7.5723812490175435</v>
      </c>
      <c r="NT102" s="53">
        <f t="shared" si="71"/>
        <v>7.5162327869945065</v>
      </c>
      <c r="NU102" s="53">
        <f t="shared" si="71"/>
        <v>7.5162327869945065</v>
      </c>
      <c r="NV102" s="53">
        <f t="shared" si="71"/>
        <v>9.5356621388007277</v>
      </c>
      <c r="NW102" s="53">
        <f t="shared" si="71"/>
        <v>17.955345540158977</v>
      </c>
      <c r="NX102" s="53">
        <f t="shared" si="71"/>
        <v>7.5162327869945065</v>
      </c>
      <c r="NY102" s="53">
        <f t="shared" si="71"/>
        <v>7.6929540221632688</v>
      </c>
      <c r="NZ102" s="53">
        <f t="shared" si="69"/>
        <v>8.5820959249206545</v>
      </c>
      <c r="OA102" s="53">
        <f t="shared" si="69"/>
        <v>7.54</v>
      </c>
      <c r="OB102" s="53">
        <f t="shared" ref="OB102:QM102" si="83">IF(OB$68=1,OB32,OB65)</f>
        <v>17.955345540158977</v>
      </c>
      <c r="OC102" s="53">
        <f t="shared" si="83"/>
        <v>7.5162327869945065</v>
      </c>
      <c r="OD102" s="53">
        <f t="shared" si="83"/>
        <v>17.955345540158977</v>
      </c>
      <c r="OE102" s="53">
        <f t="shared" si="83"/>
        <v>17.955345540158977</v>
      </c>
      <c r="OF102" s="53">
        <f t="shared" si="83"/>
        <v>17.955345540158977</v>
      </c>
      <c r="OG102" s="53">
        <f t="shared" si="83"/>
        <v>7.5162327869945065</v>
      </c>
      <c r="OH102" s="53">
        <f t="shared" si="83"/>
        <v>17.955345540158977</v>
      </c>
      <c r="OI102" s="53">
        <f t="shared" si="83"/>
        <v>7.5723812490175435</v>
      </c>
      <c r="OJ102" s="53">
        <f t="shared" si="83"/>
        <v>8.5820959249206545</v>
      </c>
      <c r="OK102" s="53">
        <f t="shared" si="83"/>
        <v>17.955345540158977</v>
      </c>
      <c r="OL102" s="53">
        <f t="shared" si="83"/>
        <v>7.5162327869945065</v>
      </c>
      <c r="OM102" s="53">
        <f t="shared" si="83"/>
        <v>17.955345540158977</v>
      </c>
      <c r="ON102" s="53">
        <f t="shared" si="83"/>
        <v>17.955345540158977</v>
      </c>
      <c r="OO102" s="53">
        <f t="shared" si="83"/>
        <v>14.155141500949258</v>
      </c>
      <c r="OP102" s="53">
        <f t="shared" si="83"/>
        <v>7.54</v>
      </c>
      <c r="OQ102" s="53">
        <f t="shared" si="83"/>
        <v>7.6285297110405814</v>
      </c>
      <c r="OR102" s="53">
        <f t="shared" si="83"/>
        <v>7.54</v>
      </c>
      <c r="OS102" s="53">
        <f t="shared" si="83"/>
        <v>7.5162327869945065</v>
      </c>
      <c r="OT102" s="53">
        <f t="shared" si="83"/>
        <v>7.6285297110405814</v>
      </c>
      <c r="OU102" s="53">
        <f t="shared" si="83"/>
        <v>17.955345540158977</v>
      </c>
      <c r="OV102" s="53">
        <f t="shared" si="83"/>
        <v>9.5356621388007277</v>
      </c>
      <c r="OW102" s="53">
        <f t="shared" si="83"/>
        <v>8.5633247921687392</v>
      </c>
      <c r="OX102" s="53">
        <f t="shared" si="83"/>
        <v>8.5820959249206545</v>
      </c>
      <c r="OY102" s="53">
        <f t="shared" si="83"/>
        <v>7.5688241214294409</v>
      </c>
      <c r="OZ102" s="53">
        <f t="shared" si="83"/>
        <v>9.5356621388007277</v>
      </c>
      <c r="PA102" s="53">
        <f t="shared" si="83"/>
        <v>17.955345540158977</v>
      </c>
      <c r="PB102" s="53">
        <f t="shared" si="83"/>
        <v>7.5723812490175435</v>
      </c>
      <c r="PC102" s="53">
        <f t="shared" si="83"/>
        <v>7.5162327869945065</v>
      </c>
      <c r="PD102" s="53">
        <f t="shared" si="83"/>
        <v>17.955345540158977</v>
      </c>
      <c r="PE102" s="53">
        <f t="shared" si="83"/>
        <v>17.955345540158977</v>
      </c>
      <c r="PF102" s="53">
        <f t="shared" si="83"/>
        <v>7.5723812490175435</v>
      </c>
      <c r="PG102" s="53">
        <f t="shared" si="83"/>
        <v>7.54</v>
      </c>
      <c r="PH102" s="53">
        <f t="shared" si="83"/>
        <v>16.922778948721099</v>
      </c>
      <c r="PI102" s="53">
        <f t="shared" si="83"/>
        <v>14.096887154840667</v>
      </c>
      <c r="PJ102" s="53">
        <f t="shared" si="83"/>
        <v>17.955345540158977</v>
      </c>
      <c r="PK102" s="53">
        <f t="shared" si="83"/>
        <v>8.5820959249206545</v>
      </c>
      <c r="PL102" s="53">
        <f t="shared" si="83"/>
        <v>9.5356621388007277</v>
      </c>
      <c r="PM102" s="53">
        <f t="shared" si="83"/>
        <v>7.5162327869945065</v>
      </c>
      <c r="PN102" s="53">
        <f t="shared" si="83"/>
        <v>8.5820959249206545</v>
      </c>
      <c r="PO102" s="53">
        <f t="shared" si="83"/>
        <v>17.955345540158977</v>
      </c>
      <c r="PP102" s="53">
        <f t="shared" si="83"/>
        <v>7.6285297110405814</v>
      </c>
      <c r="PQ102" s="53">
        <f t="shared" si="83"/>
        <v>17.955345540158977</v>
      </c>
      <c r="PR102" s="53">
        <f t="shared" si="83"/>
        <v>17.955345540158977</v>
      </c>
      <c r="PS102" s="53">
        <f t="shared" si="83"/>
        <v>17.955345540158977</v>
      </c>
      <c r="PT102" s="53">
        <f t="shared" si="83"/>
        <v>17.955345540158977</v>
      </c>
      <c r="PU102" s="53">
        <f t="shared" si="83"/>
        <v>7.54</v>
      </c>
      <c r="PV102" s="53">
        <f t="shared" si="83"/>
        <v>7.54</v>
      </c>
      <c r="PW102" s="53">
        <f t="shared" si="83"/>
        <v>9.5356621388007277</v>
      </c>
      <c r="PX102" s="53">
        <f t="shared" si="83"/>
        <v>7.6285297110405814</v>
      </c>
      <c r="PY102" s="53">
        <f t="shared" si="83"/>
        <v>7.54</v>
      </c>
      <c r="PZ102" s="53">
        <f t="shared" si="83"/>
        <v>9.5356621388007277</v>
      </c>
      <c r="QA102" s="53">
        <f t="shared" si="83"/>
        <v>17.955345540158977</v>
      </c>
      <c r="QB102" s="53">
        <f t="shared" si="83"/>
        <v>7.6285297110405814</v>
      </c>
      <c r="QC102" s="53">
        <f t="shared" si="83"/>
        <v>16.680008079191357</v>
      </c>
      <c r="QD102" s="53">
        <f t="shared" si="83"/>
        <v>9.5356621388007277</v>
      </c>
      <c r="QE102" s="53">
        <f t="shared" si="83"/>
        <v>17.955345540158977</v>
      </c>
      <c r="QF102" s="53">
        <f t="shared" si="83"/>
        <v>9.5356621388007277</v>
      </c>
      <c r="QG102" s="53">
        <f t="shared" si="83"/>
        <v>7.54</v>
      </c>
      <c r="QH102" s="53">
        <f t="shared" si="83"/>
        <v>7.5723812490175435</v>
      </c>
      <c r="QI102" s="53">
        <f t="shared" si="83"/>
        <v>7.54</v>
      </c>
      <c r="QJ102" s="53">
        <f t="shared" si="83"/>
        <v>9.5356621388007277</v>
      </c>
      <c r="QK102" s="53">
        <f t="shared" si="83"/>
        <v>17.955345540158977</v>
      </c>
      <c r="QL102" s="53">
        <f t="shared" si="83"/>
        <v>17.955345540158977</v>
      </c>
      <c r="QM102" s="53">
        <f t="shared" si="83"/>
        <v>8.5820959249206545</v>
      </c>
      <c r="QN102" s="53">
        <f t="shared" ref="QN102:SG102" si="84">IF(QN$68=1,QN32,QN65)</f>
        <v>17.955345540158977</v>
      </c>
      <c r="QO102" s="53">
        <f t="shared" si="84"/>
        <v>11.358952952973821</v>
      </c>
      <c r="QP102" s="53">
        <f t="shared" si="84"/>
        <v>7.6285297110405814</v>
      </c>
      <c r="QQ102" s="53">
        <f t="shared" si="84"/>
        <v>7.5723812490175435</v>
      </c>
      <c r="QR102" s="53">
        <f t="shared" si="84"/>
        <v>7.5723812490175435</v>
      </c>
      <c r="QS102" s="53">
        <f t="shared" si="84"/>
        <v>8.5820959249206545</v>
      </c>
      <c r="QT102" s="53">
        <f t="shared" si="84"/>
        <v>17.955345540158977</v>
      </c>
      <c r="QU102" s="53">
        <f t="shared" si="84"/>
        <v>7.6285297110405814</v>
      </c>
      <c r="QV102" s="53">
        <f t="shared" si="84"/>
        <v>8.5820959249206545</v>
      </c>
      <c r="QW102" s="53">
        <f t="shared" si="84"/>
        <v>9.2214772491472186</v>
      </c>
      <c r="QX102" s="53">
        <f t="shared" si="84"/>
        <v>17.955345540158977</v>
      </c>
      <c r="QY102" s="53">
        <f t="shared" si="84"/>
        <v>8.5820959249206545</v>
      </c>
      <c r="QZ102" s="53">
        <f t="shared" si="84"/>
        <v>9.5356621388007277</v>
      </c>
      <c r="RA102" s="53">
        <f t="shared" si="84"/>
        <v>7.5162327869945065</v>
      </c>
      <c r="RB102" s="53">
        <f t="shared" si="84"/>
        <v>17.955345540158977</v>
      </c>
      <c r="RC102" s="53">
        <f t="shared" si="84"/>
        <v>8.5820959249206545</v>
      </c>
      <c r="RD102" s="53">
        <f t="shared" si="84"/>
        <v>17.955345540158977</v>
      </c>
      <c r="RE102" s="53">
        <f t="shared" si="84"/>
        <v>7.5723812490175435</v>
      </c>
      <c r="RF102" s="53">
        <f t="shared" si="84"/>
        <v>17.955345540158977</v>
      </c>
      <c r="RG102" s="53">
        <f t="shared" si="84"/>
        <v>8.5820959249206545</v>
      </c>
      <c r="RH102" s="53">
        <f t="shared" si="84"/>
        <v>17.955345540158977</v>
      </c>
      <c r="RI102" s="53">
        <f t="shared" si="84"/>
        <v>7.6285297110405814</v>
      </c>
      <c r="RJ102" s="53">
        <f t="shared" si="84"/>
        <v>7.5162327869945065</v>
      </c>
      <c r="RK102" s="53">
        <f t="shared" si="84"/>
        <v>9.5356621388007277</v>
      </c>
      <c r="RL102" s="53">
        <f t="shared" si="84"/>
        <v>17.955345540158977</v>
      </c>
      <c r="RM102" s="53">
        <f t="shared" si="84"/>
        <v>8.5820959249206545</v>
      </c>
      <c r="RN102" s="53">
        <f t="shared" si="84"/>
        <v>7.6285297110405814</v>
      </c>
      <c r="RO102" s="53">
        <f t="shared" si="84"/>
        <v>14.647996852527829</v>
      </c>
      <c r="RP102" s="53">
        <f t="shared" si="84"/>
        <v>17.955345540158977</v>
      </c>
      <c r="RQ102" s="53">
        <f t="shared" si="84"/>
        <v>17.955345540158977</v>
      </c>
      <c r="RR102" s="53">
        <f t="shared" si="84"/>
        <v>17.955345540158977</v>
      </c>
      <c r="RS102" s="53">
        <f t="shared" si="84"/>
        <v>8.5820959249206545</v>
      </c>
      <c r="RT102" s="53">
        <f t="shared" si="84"/>
        <v>7.6285297110405814</v>
      </c>
      <c r="RU102" s="53">
        <f t="shared" si="84"/>
        <v>9.5356621388007277</v>
      </c>
      <c r="RV102" s="53">
        <f t="shared" si="84"/>
        <v>7.5723812490175435</v>
      </c>
      <c r="RW102" s="53">
        <f t="shared" si="84"/>
        <v>17.955345540158977</v>
      </c>
      <c r="RX102" s="53">
        <f t="shared" si="84"/>
        <v>7.5723812490175435</v>
      </c>
      <c r="RY102" s="53">
        <f t="shared" si="84"/>
        <v>7.54</v>
      </c>
      <c r="RZ102" s="53">
        <f t="shared" si="84"/>
        <v>14.070438604617522</v>
      </c>
      <c r="SA102" s="53">
        <f t="shared" si="84"/>
        <v>17.955345540158977</v>
      </c>
      <c r="SB102" s="53">
        <f t="shared" si="84"/>
        <v>15.152138366685303</v>
      </c>
      <c r="SC102" s="53">
        <f t="shared" si="84"/>
        <v>8.5820959249206545</v>
      </c>
      <c r="SD102" s="53">
        <f t="shared" si="84"/>
        <v>17.955345540158977</v>
      </c>
      <c r="SE102" s="53">
        <f t="shared" si="84"/>
        <v>7.5723812490175435</v>
      </c>
      <c r="SF102" s="53">
        <f t="shared" si="84"/>
        <v>11.011348933174281</v>
      </c>
      <c r="SG102" s="53">
        <f t="shared" si="84"/>
        <v>17.955345540158977</v>
      </c>
    </row>
    <row r="103" spans="1:501" ht="14.25" customHeight="1" x14ac:dyDescent="0.35"/>
    <row r="104" spans="1:501" x14ac:dyDescent="0.35">
      <c r="A104" t="s">
        <v>148</v>
      </c>
    </row>
    <row r="105" spans="1:501" x14ac:dyDescent="0.35">
      <c r="A105" t="s">
        <v>138</v>
      </c>
      <c r="B105">
        <v>1</v>
      </c>
      <c r="C105">
        <v>2</v>
      </c>
      <c r="D105">
        <v>3</v>
      </c>
      <c r="E105">
        <v>4</v>
      </c>
      <c r="F105">
        <v>5</v>
      </c>
      <c r="G105">
        <v>6</v>
      </c>
      <c r="H105">
        <v>7</v>
      </c>
      <c r="I105">
        <v>8</v>
      </c>
      <c r="J105">
        <v>9</v>
      </c>
      <c r="K105">
        <v>10</v>
      </c>
      <c r="L105">
        <v>11</v>
      </c>
      <c r="M105">
        <v>12</v>
      </c>
      <c r="N105">
        <v>13</v>
      </c>
      <c r="O105">
        <v>14</v>
      </c>
      <c r="P105">
        <v>15</v>
      </c>
      <c r="Q105">
        <v>16</v>
      </c>
      <c r="R105">
        <v>17</v>
      </c>
      <c r="S105">
        <v>18</v>
      </c>
      <c r="T105">
        <v>19</v>
      </c>
      <c r="U105">
        <v>20</v>
      </c>
      <c r="V105">
        <v>21</v>
      </c>
      <c r="W105">
        <v>22</v>
      </c>
      <c r="X105">
        <v>23</v>
      </c>
      <c r="Y105">
        <v>24</v>
      </c>
      <c r="Z105">
        <v>25</v>
      </c>
      <c r="AA105">
        <v>26</v>
      </c>
      <c r="AB105">
        <v>27</v>
      </c>
      <c r="AC105">
        <v>28</v>
      </c>
      <c r="AD105">
        <v>29</v>
      </c>
      <c r="AE105">
        <v>30</v>
      </c>
      <c r="AF105">
        <v>31</v>
      </c>
      <c r="AG105">
        <v>32</v>
      </c>
      <c r="AH105">
        <v>33</v>
      </c>
      <c r="AI105">
        <v>34</v>
      </c>
      <c r="AJ105">
        <v>35</v>
      </c>
      <c r="AK105">
        <v>36</v>
      </c>
      <c r="AL105">
        <v>37</v>
      </c>
      <c r="AM105">
        <v>38</v>
      </c>
      <c r="AN105">
        <v>39</v>
      </c>
      <c r="AO105">
        <v>40</v>
      </c>
      <c r="AP105">
        <v>41</v>
      </c>
      <c r="AQ105">
        <v>42</v>
      </c>
      <c r="AR105">
        <v>43</v>
      </c>
      <c r="AS105">
        <v>44</v>
      </c>
      <c r="AT105">
        <v>45</v>
      </c>
      <c r="AU105">
        <v>46</v>
      </c>
      <c r="AV105">
        <v>47</v>
      </c>
      <c r="AW105">
        <v>48</v>
      </c>
      <c r="AX105">
        <v>49</v>
      </c>
      <c r="AY105">
        <v>50</v>
      </c>
      <c r="AZ105">
        <v>51</v>
      </c>
      <c r="BA105">
        <v>52</v>
      </c>
      <c r="BB105">
        <v>53</v>
      </c>
      <c r="BC105">
        <v>54</v>
      </c>
      <c r="BD105">
        <v>55</v>
      </c>
      <c r="BE105">
        <v>56</v>
      </c>
      <c r="BF105">
        <v>57</v>
      </c>
      <c r="BG105">
        <v>58</v>
      </c>
      <c r="BH105">
        <v>59</v>
      </c>
      <c r="BI105">
        <v>60</v>
      </c>
      <c r="BJ105">
        <v>61</v>
      </c>
      <c r="BK105">
        <v>62</v>
      </c>
      <c r="BL105">
        <v>63</v>
      </c>
      <c r="BM105">
        <v>64</v>
      </c>
      <c r="BN105">
        <v>65</v>
      </c>
      <c r="BO105">
        <v>66</v>
      </c>
      <c r="BP105">
        <v>67</v>
      </c>
      <c r="BQ105">
        <v>68</v>
      </c>
      <c r="BR105">
        <v>69</v>
      </c>
      <c r="BS105">
        <v>70</v>
      </c>
      <c r="BT105">
        <v>71</v>
      </c>
      <c r="BU105">
        <v>72</v>
      </c>
      <c r="BV105">
        <v>73</v>
      </c>
      <c r="BW105">
        <v>74</v>
      </c>
      <c r="BX105">
        <v>75</v>
      </c>
      <c r="BY105">
        <v>76</v>
      </c>
      <c r="BZ105">
        <v>77</v>
      </c>
      <c r="CA105">
        <v>78</v>
      </c>
      <c r="CB105">
        <v>79</v>
      </c>
      <c r="CC105">
        <v>80</v>
      </c>
      <c r="CD105">
        <v>81</v>
      </c>
      <c r="CE105">
        <v>82</v>
      </c>
      <c r="CF105">
        <v>83</v>
      </c>
      <c r="CG105">
        <v>84</v>
      </c>
      <c r="CH105">
        <v>85</v>
      </c>
      <c r="CI105">
        <v>86</v>
      </c>
      <c r="CJ105">
        <v>87</v>
      </c>
      <c r="CK105">
        <v>88</v>
      </c>
      <c r="CL105">
        <v>89</v>
      </c>
      <c r="CM105">
        <v>90</v>
      </c>
      <c r="CN105">
        <v>91</v>
      </c>
      <c r="CO105">
        <v>92</v>
      </c>
      <c r="CP105">
        <v>93</v>
      </c>
      <c r="CQ105">
        <v>94</v>
      </c>
      <c r="CR105">
        <v>95</v>
      </c>
      <c r="CS105">
        <v>96</v>
      </c>
      <c r="CT105">
        <v>97</v>
      </c>
      <c r="CU105">
        <v>98</v>
      </c>
      <c r="CV105">
        <v>99</v>
      </c>
      <c r="CW105">
        <v>100</v>
      </c>
      <c r="CX105">
        <v>101</v>
      </c>
      <c r="CY105">
        <v>102</v>
      </c>
      <c r="CZ105">
        <v>103</v>
      </c>
      <c r="DA105">
        <v>104</v>
      </c>
      <c r="DB105">
        <v>105</v>
      </c>
      <c r="DC105">
        <v>106</v>
      </c>
      <c r="DD105">
        <v>107</v>
      </c>
      <c r="DE105">
        <v>108</v>
      </c>
      <c r="DF105">
        <v>109</v>
      </c>
      <c r="DG105">
        <v>110</v>
      </c>
      <c r="DH105">
        <v>111</v>
      </c>
      <c r="DI105">
        <v>112</v>
      </c>
      <c r="DJ105">
        <v>113</v>
      </c>
      <c r="DK105">
        <v>114</v>
      </c>
      <c r="DL105">
        <v>115</v>
      </c>
      <c r="DM105">
        <v>116</v>
      </c>
      <c r="DN105">
        <v>117</v>
      </c>
      <c r="DO105">
        <v>118</v>
      </c>
      <c r="DP105">
        <v>119</v>
      </c>
      <c r="DQ105">
        <v>120</v>
      </c>
      <c r="DR105">
        <v>121</v>
      </c>
      <c r="DS105">
        <v>122</v>
      </c>
      <c r="DT105">
        <v>123</v>
      </c>
      <c r="DU105">
        <v>124</v>
      </c>
      <c r="DV105">
        <v>125</v>
      </c>
      <c r="DW105">
        <v>126</v>
      </c>
      <c r="DX105">
        <v>127</v>
      </c>
      <c r="DY105">
        <v>128</v>
      </c>
      <c r="DZ105">
        <v>129</v>
      </c>
      <c r="EA105">
        <v>130</v>
      </c>
      <c r="EB105">
        <v>131</v>
      </c>
      <c r="EC105">
        <v>132</v>
      </c>
      <c r="ED105">
        <v>133</v>
      </c>
      <c r="EE105">
        <v>134</v>
      </c>
      <c r="EF105">
        <v>135</v>
      </c>
      <c r="EG105">
        <v>136</v>
      </c>
      <c r="EH105">
        <v>137</v>
      </c>
      <c r="EI105">
        <v>138</v>
      </c>
      <c r="EJ105">
        <v>139</v>
      </c>
      <c r="EK105">
        <v>140</v>
      </c>
      <c r="EL105">
        <v>141</v>
      </c>
      <c r="EM105">
        <v>142</v>
      </c>
      <c r="EN105">
        <v>143</v>
      </c>
      <c r="EO105">
        <v>144</v>
      </c>
      <c r="EP105">
        <v>145</v>
      </c>
      <c r="EQ105">
        <v>146</v>
      </c>
      <c r="ER105">
        <v>147</v>
      </c>
      <c r="ES105">
        <v>148</v>
      </c>
      <c r="ET105">
        <v>149</v>
      </c>
      <c r="EU105">
        <v>150</v>
      </c>
      <c r="EV105">
        <v>151</v>
      </c>
      <c r="EW105">
        <v>152</v>
      </c>
      <c r="EX105">
        <v>153</v>
      </c>
      <c r="EY105">
        <v>154</v>
      </c>
      <c r="EZ105">
        <v>155</v>
      </c>
      <c r="FA105">
        <v>156</v>
      </c>
      <c r="FB105">
        <v>157</v>
      </c>
      <c r="FC105">
        <v>158</v>
      </c>
      <c r="FD105">
        <v>159</v>
      </c>
      <c r="FE105">
        <v>160</v>
      </c>
      <c r="FF105">
        <v>161</v>
      </c>
      <c r="FG105">
        <v>162</v>
      </c>
      <c r="FH105">
        <v>163</v>
      </c>
      <c r="FI105">
        <v>164</v>
      </c>
      <c r="FJ105">
        <v>165</v>
      </c>
      <c r="FK105">
        <v>166</v>
      </c>
      <c r="FL105">
        <v>167</v>
      </c>
      <c r="FM105">
        <v>168</v>
      </c>
      <c r="FN105">
        <v>169</v>
      </c>
      <c r="FO105">
        <v>170</v>
      </c>
      <c r="FP105">
        <v>171</v>
      </c>
      <c r="FQ105">
        <v>172</v>
      </c>
      <c r="FR105">
        <v>173</v>
      </c>
      <c r="FS105">
        <v>174</v>
      </c>
      <c r="FT105">
        <v>175</v>
      </c>
      <c r="FU105">
        <v>176</v>
      </c>
      <c r="FV105">
        <v>177</v>
      </c>
      <c r="FW105">
        <v>178</v>
      </c>
      <c r="FX105">
        <v>179</v>
      </c>
      <c r="FY105">
        <v>180</v>
      </c>
      <c r="FZ105">
        <v>181</v>
      </c>
      <c r="GA105">
        <v>182</v>
      </c>
      <c r="GB105">
        <v>183</v>
      </c>
      <c r="GC105">
        <v>184</v>
      </c>
      <c r="GD105">
        <v>185</v>
      </c>
      <c r="GE105">
        <v>186</v>
      </c>
      <c r="GF105">
        <v>187</v>
      </c>
      <c r="GG105">
        <v>188</v>
      </c>
      <c r="GH105">
        <v>189</v>
      </c>
      <c r="GI105">
        <v>190</v>
      </c>
      <c r="GJ105">
        <v>191</v>
      </c>
      <c r="GK105">
        <v>192</v>
      </c>
      <c r="GL105">
        <v>193</v>
      </c>
      <c r="GM105">
        <v>194</v>
      </c>
      <c r="GN105">
        <v>195</v>
      </c>
      <c r="GO105">
        <v>196</v>
      </c>
      <c r="GP105">
        <v>197</v>
      </c>
      <c r="GQ105">
        <v>198</v>
      </c>
      <c r="GR105">
        <v>199</v>
      </c>
      <c r="GS105">
        <v>200</v>
      </c>
      <c r="GT105">
        <v>201</v>
      </c>
      <c r="GU105">
        <v>202</v>
      </c>
      <c r="GV105">
        <v>203</v>
      </c>
      <c r="GW105">
        <v>204</v>
      </c>
      <c r="GX105">
        <v>205</v>
      </c>
      <c r="GY105">
        <v>206</v>
      </c>
      <c r="GZ105">
        <v>207</v>
      </c>
      <c r="HA105">
        <v>208</v>
      </c>
      <c r="HB105">
        <v>209</v>
      </c>
      <c r="HC105">
        <v>210</v>
      </c>
      <c r="HD105">
        <v>211</v>
      </c>
      <c r="HE105">
        <v>212</v>
      </c>
      <c r="HF105">
        <v>213</v>
      </c>
      <c r="HG105">
        <v>214</v>
      </c>
      <c r="HH105">
        <v>215</v>
      </c>
      <c r="HI105">
        <v>216</v>
      </c>
      <c r="HJ105">
        <v>217</v>
      </c>
      <c r="HK105">
        <v>218</v>
      </c>
      <c r="HL105">
        <v>219</v>
      </c>
      <c r="HM105">
        <v>220</v>
      </c>
      <c r="HN105">
        <v>221</v>
      </c>
      <c r="HO105">
        <v>222</v>
      </c>
      <c r="HP105">
        <v>223</v>
      </c>
      <c r="HQ105">
        <v>224</v>
      </c>
      <c r="HR105">
        <v>225</v>
      </c>
      <c r="HS105">
        <v>226</v>
      </c>
      <c r="HT105">
        <v>227</v>
      </c>
      <c r="HU105">
        <v>228</v>
      </c>
      <c r="HV105">
        <v>229</v>
      </c>
      <c r="HW105">
        <v>230</v>
      </c>
      <c r="HX105">
        <v>231</v>
      </c>
      <c r="HY105">
        <v>232</v>
      </c>
      <c r="HZ105">
        <v>233</v>
      </c>
      <c r="IA105">
        <v>234</v>
      </c>
      <c r="IB105">
        <v>235</v>
      </c>
      <c r="IC105">
        <v>236</v>
      </c>
      <c r="ID105">
        <v>237</v>
      </c>
      <c r="IE105">
        <v>238</v>
      </c>
      <c r="IF105">
        <v>239</v>
      </c>
      <c r="IG105">
        <v>240</v>
      </c>
      <c r="IH105">
        <v>241</v>
      </c>
      <c r="II105">
        <v>242</v>
      </c>
      <c r="IJ105">
        <v>243</v>
      </c>
      <c r="IK105">
        <v>244</v>
      </c>
      <c r="IL105">
        <v>245</v>
      </c>
      <c r="IM105">
        <v>246</v>
      </c>
      <c r="IN105">
        <v>247</v>
      </c>
      <c r="IO105">
        <v>248</v>
      </c>
      <c r="IP105">
        <v>249</v>
      </c>
      <c r="IQ105">
        <v>250</v>
      </c>
      <c r="IR105">
        <v>251</v>
      </c>
      <c r="IS105">
        <v>252</v>
      </c>
      <c r="IT105">
        <v>253</v>
      </c>
      <c r="IU105">
        <v>254</v>
      </c>
      <c r="IV105">
        <v>255</v>
      </c>
      <c r="IW105">
        <v>256</v>
      </c>
      <c r="IX105">
        <v>257</v>
      </c>
      <c r="IY105">
        <v>258</v>
      </c>
      <c r="IZ105">
        <v>259</v>
      </c>
      <c r="JA105">
        <v>260</v>
      </c>
      <c r="JB105">
        <v>261</v>
      </c>
      <c r="JC105">
        <v>262</v>
      </c>
      <c r="JD105">
        <v>263</v>
      </c>
      <c r="JE105">
        <v>264</v>
      </c>
      <c r="JF105">
        <v>265</v>
      </c>
      <c r="JG105">
        <v>266</v>
      </c>
      <c r="JH105">
        <v>267</v>
      </c>
      <c r="JI105">
        <v>268</v>
      </c>
      <c r="JJ105">
        <v>269</v>
      </c>
      <c r="JK105">
        <v>270</v>
      </c>
      <c r="JL105">
        <v>271</v>
      </c>
      <c r="JM105">
        <v>272</v>
      </c>
      <c r="JN105">
        <v>273</v>
      </c>
      <c r="JO105">
        <v>274</v>
      </c>
      <c r="JP105">
        <v>275</v>
      </c>
      <c r="JQ105">
        <v>276</v>
      </c>
      <c r="JR105">
        <v>277</v>
      </c>
      <c r="JS105">
        <v>278</v>
      </c>
      <c r="JT105">
        <v>279</v>
      </c>
      <c r="JU105">
        <v>280</v>
      </c>
      <c r="JV105">
        <v>281</v>
      </c>
      <c r="JW105">
        <v>282</v>
      </c>
      <c r="JX105">
        <v>283</v>
      </c>
      <c r="JY105">
        <v>284</v>
      </c>
      <c r="JZ105">
        <v>285</v>
      </c>
      <c r="KA105">
        <v>286</v>
      </c>
      <c r="KB105">
        <v>287</v>
      </c>
      <c r="KC105">
        <v>288</v>
      </c>
      <c r="KD105">
        <v>289</v>
      </c>
      <c r="KE105">
        <v>290</v>
      </c>
      <c r="KF105">
        <v>291</v>
      </c>
      <c r="KG105">
        <v>292</v>
      </c>
      <c r="KH105">
        <v>293</v>
      </c>
      <c r="KI105">
        <v>294</v>
      </c>
      <c r="KJ105">
        <v>295</v>
      </c>
      <c r="KK105">
        <v>296</v>
      </c>
      <c r="KL105">
        <v>297</v>
      </c>
      <c r="KM105">
        <v>298</v>
      </c>
      <c r="KN105">
        <v>299</v>
      </c>
      <c r="KO105">
        <v>300</v>
      </c>
      <c r="KP105">
        <v>301</v>
      </c>
      <c r="KQ105">
        <v>302</v>
      </c>
      <c r="KR105">
        <v>303</v>
      </c>
      <c r="KS105">
        <v>304</v>
      </c>
      <c r="KT105">
        <v>305</v>
      </c>
      <c r="KU105">
        <v>306</v>
      </c>
      <c r="KV105">
        <v>307</v>
      </c>
      <c r="KW105">
        <v>308</v>
      </c>
      <c r="KX105">
        <v>309</v>
      </c>
      <c r="KY105">
        <v>310</v>
      </c>
      <c r="KZ105">
        <v>311</v>
      </c>
      <c r="LA105">
        <v>312</v>
      </c>
      <c r="LB105">
        <v>313</v>
      </c>
      <c r="LC105">
        <v>314</v>
      </c>
      <c r="LD105">
        <v>315</v>
      </c>
      <c r="LE105">
        <v>316</v>
      </c>
      <c r="LF105">
        <v>317</v>
      </c>
      <c r="LG105">
        <v>318</v>
      </c>
      <c r="LH105">
        <v>319</v>
      </c>
      <c r="LI105">
        <v>320</v>
      </c>
      <c r="LJ105">
        <v>321</v>
      </c>
      <c r="LK105">
        <v>322</v>
      </c>
      <c r="LL105">
        <v>323</v>
      </c>
      <c r="LM105">
        <v>324</v>
      </c>
      <c r="LN105">
        <v>325</v>
      </c>
      <c r="LO105">
        <v>326</v>
      </c>
      <c r="LP105">
        <v>327</v>
      </c>
      <c r="LQ105">
        <v>328</v>
      </c>
      <c r="LR105">
        <v>329</v>
      </c>
      <c r="LS105">
        <v>330</v>
      </c>
      <c r="LT105">
        <v>331</v>
      </c>
      <c r="LU105">
        <v>332</v>
      </c>
      <c r="LV105">
        <v>333</v>
      </c>
      <c r="LW105">
        <v>334</v>
      </c>
      <c r="LX105">
        <v>335</v>
      </c>
      <c r="LY105">
        <v>336</v>
      </c>
      <c r="LZ105">
        <v>337</v>
      </c>
      <c r="MA105">
        <v>338</v>
      </c>
      <c r="MB105">
        <v>339</v>
      </c>
      <c r="MC105">
        <v>340</v>
      </c>
      <c r="MD105">
        <v>341</v>
      </c>
      <c r="ME105">
        <v>342</v>
      </c>
      <c r="MF105">
        <v>343</v>
      </c>
      <c r="MG105">
        <v>344</v>
      </c>
      <c r="MH105">
        <v>345</v>
      </c>
      <c r="MI105">
        <v>346</v>
      </c>
      <c r="MJ105">
        <v>347</v>
      </c>
      <c r="MK105">
        <v>348</v>
      </c>
      <c r="ML105">
        <v>349</v>
      </c>
      <c r="MM105">
        <v>350</v>
      </c>
      <c r="MN105">
        <v>351</v>
      </c>
      <c r="MO105">
        <v>352</v>
      </c>
      <c r="MP105">
        <v>353</v>
      </c>
      <c r="MQ105">
        <v>354</v>
      </c>
      <c r="MR105">
        <v>355</v>
      </c>
      <c r="MS105">
        <v>356</v>
      </c>
      <c r="MT105">
        <v>357</v>
      </c>
      <c r="MU105">
        <v>358</v>
      </c>
      <c r="MV105">
        <v>359</v>
      </c>
      <c r="MW105">
        <v>360</v>
      </c>
      <c r="MX105">
        <v>361</v>
      </c>
      <c r="MY105">
        <v>362</v>
      </c>
      <c r="MZ105">
        <v>363</v>
      </c>
      <c r="NA105">
        <v>364</v>
      </c>
      <c r="NB105">
        <v>365</v>
      </c>
      <c r="NC105">
        <v>366</v>
      </c>
      <c r="ND105">
        <v>367</v>
      </c>
      <c r="NE105">
        <v>368</v>
      </c>
      <c r="NF105">
        <v>369</v>
      </c>
      <c r="NG105">
        <v>370</v>
      </c>
      <c r="NH105">
        <v>371</v>
      </c>
      <c r="NI105">
        <v>372</v>
      </c>
      <c r="NJ105">
        <v>373</v>
      </c>
      <c r="NK105">
        <v>374</v>
      </c>
      <c r="NL105">
        <v>375</v>
      </c>
      <c r="NM105">
        <v>376</v>
      </c>
      <c r="NN105">
        <v>377</v>
      </c>
      <c r="NO105">
        <v>378</v>
      </c>
      <c r="NP105">
        <v>379</v>
      </c>
      <c r="NQ105">
        <v>380</v>
      </c>
      <c r="NR105">
        <v>381</v>
      </c>
      <c r="NS105">
        <v>382</v>
      </c>
      <c r="NT105">
        <v>383</v>
      </c>
      <c r="NU105">
        <v>384</v>
      </c>
      <c r="NV105">
        <v>385</v>
      </c>
      <c r="NW105">
        <v>386</v>
      </c>
      <c r="NX105">
        <v>387</v>
      </c>
      <c r="NY105">
        <v>388</v>
      </c>
      <c r="NZ105">
        <v>389</v>
      </c>
      <c r="OA105">
        <v>390</v>
      </c>
      <c r="OB105">
        <v>391</v>
      </c>
      <c r="OC105">
        <v>392</v>
      </c>
      <c r="OD105">
        <v>393</v>
      </c>
      <c r="OE105">
        <v>394</v>
      </c>
      <c r="OF105">
        <v>395</v>
      </c>
      <c r="OG105">
        <v>396</v>
      </c>
      <c r="OH105">
        <v>397</v>
      </c>
      <c r="OI105">
        <v>398</v>
      </c>
      <c r="OJ105">
        <v>399</v>
      </c>
      <c r="OK105">
        <v>400</v>
      </c>
      <c r="OL105">
        <v>401</v>
      </c>
      <c r="OM105">
        <v>402</v>
      </c>
      <c r="ON105">
        <v>403</v>
      </c>
      <c r="OO105">
        <v>404</v>
      </c>
      <c r="OP105">
        <v>405</v>
      </c>
      <c r="OQ105">
        <v>406</v>
      </c>
      <c r="OR105">
        <v>407</v>
      </c>
      <c r="OS105">
        <v>408</v>
      </c>
      <c r="OT105">
        <v>409</v>
      </c>
      <c r="OU105">
        <v>410</v>
      </c>
      <c r="OV105">
        <v>411</v>
      </c>
      <c r="OW105">
        <v>412</v>
      </c>
      <c r="OX105">
        <v>413</v>
      </c>
      <c r="OY105">
        <v>414</v>
      </c>
      <c r="OZ105">
        <v>415</v>
      </c>
      <c r="PA105">
        <v>416</v>
      </c>
      <c r="PB105">
        <v>417</v>
      </c>
      <c r="PC105">
        <v>418</v>
      </c>
      <c r="PD105">
        <v>419</v>
      </c>
      <c r="PE105">
        <v>420</v>
      </c>
      <c r="PF105">
        <v>421</v>
      </c>
      <c r="PG105">
        <v>422</v>
      </c>
      <c r="PH105">
        <v>423</v>
      </c>
      <c r="PI105">
        <v>424</v>
      </c>
      <c r="PJ105">
        <v>425</v>
      </c>
      <c r="PK105">
        <v>426</v>
      </c>
      <c r="PL105">
        <v>427</v>
      </c>
      <c r="PM105">
        <v>428</v>
      </c>
      <c r="PN105">
        <v>429</v>
      </c>
      <c r="PO105">
        <v>430</v>
      </c>
      <c r="PP105">
        <v>431</v>
      </c>
      <c r="PQ105">
        <v>432</v>
      </c>
      <c r="PR105">
        <v>433</v>
      </c>
      <c r="PS105">
        <v>434</v>
      </c>
      <c r="PT105">
        <v>435</v>
      </c>
      <c r="PU105">
        <v>436</v>
      </c>
      <c r="PV105">
        <v>437</v>
      </c>
      <c r="PW105">
        <v>438</v>
      </c>
      <c r="PX105">
        <v>439</v>
      </c>
      <c r="PY105">
        <v>440</v>
      </c>
      <c r="PZ105">
        <v>441</v>
      </c>
      <c r="QA105">
        <v>442</v>
      </c>
      <c r="QB105">
        <v>443</v>
      </c>
      <c r="QC105">
        <v>444</v>
      </c>
      <c r="QD105">
        <v>445</v>
      </c>
      <c r="QE105">
        <v>446</v>
      </c>
      <c r="QF105">
        <v>447</v>
      </c>
      <c r="QG105">
        <v>448</v>
      </c>
      <c r="QH105">
        <v>449</v>
      </c>
      <c r="QI105">
        <v>450</v>
      </c>
      <c r="QJ105">
        <v>451</v>
      </c>
      <c r="QK105">
        <v>452</v>
      </c>
      <c r="QL105">
        <v>453</v>
      </c>
      <c r="QM105">
        <v>454</v>
      </c>
      <c r="QN105">
        <v>455</v>
      </c>
      <c r="QO105">
        <v>456</v>
      </c>
      <c r="QP105">
        <v>457</v>
      </c>
      <c r="QQ105">
        <v>458</v>
      </c>
      <c r="QR105">
        <v>459</v>
      </c>
      <c r="QS105">
        <v>460</v>
      </c>
      <c r="QT105">
        <v>461</v>
      </c>
      <c r="QU105">
        <v>462</v>
      </c>
      <c r="QV105">
        <v>463</v>
      </c>
      <c r="QW105">
        <v>464</v>
      </c>
      <c r="QX105">
        <v>465</v>
      </c>
      <c r="QY105">
        <v>466</v>
      </c>
      <c r="QZ105">
        <v>467</v>
      </c>
      <c r="RA105">
        <v>468</v>
      </c>
      <c r="RB105">
        <v>469</v>
      </c>
      <c r="RC105">
        <v>470</v>
      </c>
      <c r="RD105">
        <v>471</v>
      </c>
      <c r="RE105">
        <v>472</v>
      </c>
      <c r="RF105">
        <v>473</v>
      </c>
      <c r="RG105">
        <v>474</v>
      </c>
      <c r="RH105">
        <v>475</v>
      </c>
      <c r="RI105">
        <v>476</v>
      </c>
      <c r="RJ105">
        <v>477</v>
      </c>
      <c r="RK105">
        <v>478</v>
      </c>
      <c r="RL105">
        <v>479</v>
      </c>
      <c r="RM105">
        <v>480</v>
      </c>
      <c r="RN105">
        <v>481</v>
      </c>
      <c r="RO105">
        <v>482</v>
      </c>
      <c r="RP105">
        <v>483</v>
      </c>
      <c r="RQ105">
        <v>484</v>
      </c>
      <c r="RR105">
        <v>485</v>
      </c>
      <c r="RS105">
        <v>486</v>
      </c>
      <c r="RT105">
        <v>487</v>
      </c>
      <c r="RU105">
        <v>488</v>
      </c>
      <c r="RV105">
        <v>489</v>
      </c>
      <c r="RW105">
        <v>490</v>
      </c>
      <c r="RX105">
        <v>491</v>
      </c>
      <c r="RY105">
        <v>492</v>
      </c>
      <c r="RZ105">
        <v>493</v>
      </c>
      <c r="SA105">
        <v>494</v>
      </c>
      <c r="SB105">
        <v>495</v>
      </c>
      <c r="SC105">
        <v>496</v>
      </c>
      <c r="SD105">
        <v>497</v>
      </c>
      <c r="SE105">
        <v>498</v>
      </c>
      <c r="SF105">
        <v>499</v>
      </c>
      <c r="SG105">
        <v>500</v>
      </c>
    </row>
    <row r="106" spans="1:501" x14ac:dyDescent="0.35">
      <c r="A106" s="158">
        <v>2022</v>
      </c>
    </row>
    <row r="107" spans="1:501" x14ac:dyDescent="0.35">
      <c r="A107" s="158">
        <v>2023</v>
      </c>
      <c r="B107">
        <v>4.5795717239379883</v>
      </c>
      <c r="C107">
        <v>1.2494592</v>
      </c>
      <c r="D107">
        <v>4.5795717239379883</v>
      </c>
      <c r="E107">
        <v>1.856456995010376</v>
      </c>
      <c r="F107">
        <v>1.7644667625427246</v>
      </c>
      <c r="G107">
        <v>3.7998623847961426</v>
      </c>
      <c r="H107">
        <v>1.2494592</v>
      </c>
      <c r="I107">
        <v>2.9556167125701904</v>
      </c>
      <c r="J107">
        <v>4.5795717239379883</v>
      </c>
      <c r="K107">
        <v>4.5795717239379883</v>
      </c>
      <c r="L107">
        <v>4.5795717239379883</v>
      </c>
      <c r="M107">
        <v>4.1624183654785156</v>
      </c>
      <c r="N107">
        <v>1.2494592</v>
      </c>
      <c r="O107">
        <v>4.5795717239379883</v>
      </c>
      <c r="P107">
        <v>4.5795717239379883</v>
      </c>
      <c r="Q107">
        <v>4.5795717239379883</v>
      </c>
      <c r="R107">
        <v>3.8757810592651367</v>
      </c>
      <c r="S107">
        <v>3.0153927803039551</v>
      </c>
      <c r="T107">
        <v>3.8358211517333984</v>
      </c>
      <c r="U107">
        <v>4.2676777839660645</v>
      </c>
      <c r="V107">
        <v>2.002394437789917</v>
      </c>
      <c r="W107">
        <v>1.2494592</v>
      </c>
      <c r="X107">
        <v>1.2494592</v>
      </c>
      <c r="Y107">
        <v>2.5712382793426514</v>
      </c>
      <c r="Z107">
        <v>1.2494592</v>
      </c>
      <c r="AA107">
        <v>1.5279378890991211</v>
      </c>
      <c r="AB107">
        <v>2.4906389713287354</v>
      </c>
      <c r="AC107">
        <v>1.2494592</v>
      </c>
      <c r="AD107">
        <v>3.2317800521850586</v>
      </c>
      <c r="AE107">
        <v>3.9011671543121338</v>
      </c>
      <c r="AF107">
        <v>2.6706531047821045</v>
      </c>
      <c r="AG107">
        <v>4.5795717239379883</v>
      </c>
      <c r="AH107">
        <v>4.2333517074584961</v>
      </c>
      <c r="AI107">
        <v>3.3388373851776123</v>
      </c>
      <c r="AJ107">
        <v>4.2229743003845215</v>
      </c>
      <c r="AK107">
        <v>1.325951099395752</v>
      </c>
      <c r="AL107">
        <v>3.1178076267242432</v>
      </c>
      <c r="AM107">
        <v>4.5795717239379883</v>
      </c>
      <c r="AN107">
        <v>1.2494592</v>
      </c>
      <c r="AO107">
        <v>1.3608615398406982</v>
      </c>
      <c r="AP107">
        <v>4.5795717239379883</v>
      </c>
      <c r="AQ107">
        <v>3.3758132457733154</v>
      </c>
      <c r="AR107">
        <v>1.2494592</v>
      </c>
      <c r="AS107">
        <v>2.2955234050750732</v>
      </c>
      <c r="AT107">
        <v>4.5795717239379883</v>
      </c>
      <c r="AU107">
        <v>4.5795717239379883</v>
      </c>
      <c r="AV107">
        <v>3.967663049697876</v>
      </c>
      <c r="AW107">
        <v>2.9428868293762207</v>
      </c>
      <c r="AX107">
        <v>2.2582941055297852</v>
      </c>
      <c r="AY107">
        <v>4.5795717239379883</v>
      </c>
      <c r="AZ107">
        <v>1.2494592</v>
      </c>
      <c r="BA107">
        <v>1.2494592</v>
      </c>
      <c r="BB107">
        <v>4.5795717239379883</v>
      </c>
      <c r="BC107">
        <v>1.2494592</v>
      </c>
      <c r="BD107">
        <v>2.6182186603546143</v>
      </c>
      <c r="BE107">
        <v>4.5795717239379883</v>
      </c>
      <c r="BF107">
        <v>1.2494592</v>
      </c>
      <c r="BG107">
        <v>3.538060188293457</v>
      </c>
      <c r="BH107">
        <v>4.5795717239379883</v>
      </c>
      <c r="BI107">
        <v>2.2087719440460205</v>
      </c>
      <c r="BJ107">
        <v>3.7784159183502197</v>
      </c>
      <c r="BK107">
        <v>1.4416478872299194</v>
      </c>
      <c r="BL107">
        <v>1.2494592</v>
      </c>
      <c r="BM107">
        <v>2.1393859386444092</v>
      </c>
      <c r="BN107">
        <v>4.5795717239379883</v>
      </c>
      <c r="BO107">
        <v>1.2494592</v>
      </c>
      <c r="BP107">
        <v>2.0594615936279297</v>
      </c>
      <c r="BQ107">
        <v>1.4563285112380981</v>
      </c>
      <c r="BR107">
        <v>4.1304740905761719</v>
      </c>
      <c r="BS107">
        <v>4.5795717239379883</v>
      </c>
      <c r="BT107">
        <v>1.7039344310760498</v>
      </c>
      <c r="BU107">
        <v>1.2494592</v>
      </c>
      <c r="BV107">
        <v>3.6703312397003174</v>
      </c>
      <c r="BW107">
        <v>1.3595284223556519</v>
      </c>
      <c r="BX107">
        <v>2.7874891757965088</v>
      </c>
      <c r="BY107">
        <v>1.2494592</v>
      </c>
      <c r="BZ107">
        <v>4.2255163192749023</v>
      </c>
      <c r="CA107">
        <v>4.5795717239379883</v>
      </c>
      <c r="CB107">
        <v>3.1924164295196533</v>
      </c>
      <c r="CC107">
        <v>2.0186421871185303</v>
      </c>
      <c r="CD107">
        <v>4.3684673309326172</v>
      </c>
      <c r="CE107">
        <v>4.5795717239379883</v>
      </c>
      <c r="CF107">
        <v>1.9171514511108398</v>
      </c>
      <c r="CG107">
        <v>4.5795717239379883</v>
      </c>
      <c r="CH107">
        <v>1.2727519273757935</v>
      </c>
      <c r="CI107">
        <v>4.5795717239379883</v>
      </c>
      <c r="CJ107">
        <v>4.0509400367736816</v>
      </c>
      <c r="CK107">
        <v>1.2494592</v>
      </c>
      <c r="CL107">
        <v>1.2494592</v>
      </c>
      <c r="CM107">
        <v>3.6097781658172607</v>
      </c>
      <c r="CN107">
        <v>1.2494592</v>
      </c>
      <c r="CO107">
        <v>4.5795717239379883</v>
      </c>
      <c r="CP107">
        <v>1.2494592</v>
      </c>
      <c r="CQ107">
        <v>3.0691564083099365</v>
      </c>
      <c r="CR107">
        <v>4.5795717239379883</v>
      </c>
      <c r="CS107">
        <v>1.4808549880981445</v>
      </c>
      <c r="CT107">
        <v>2.9030489921569824</v>
      </c>
      <c r="CU107">
        <v>4.5795717239379883</v>
      </c>
      <c r="CV107">
        <v>1.2494592</v>
      </c>
      <c r="CW107">
        <v>1.9284229278564453</v>
      </c>
      <c r="CX107">
        <v>1.2494592</v>
      </c>
      <c r="CY107">
        <v>1.2494592</v>
      </c>
      <c r="CZ107">
        <v>1.2494592</v>
      </c>
      <c r="DA107">
        <v>4.5795717239379883</v>
      </c>
      <c r="DB107">
        <v>4.5795717239379883</v>
      </c>
      <c r="DC107">
        <v>1.9185903072357178</v>
      </c>
      <c r="DD107">
        <v>4.5795717239379883</v>
      </c>
      <c r="DE107">
        <v>1.2494592</v>
      </c>
      <c r="DF107">
        <v>1.2494592</v>
      </c>
      <c r="DG107">
        <v>2.4656891822814941</v>
      </c>
      <c r="DH107">
        <v>1.2494592</v>
      </c>
      <c r="DI107">
        <v>4.5795717239379883</v>
      </c>
      <c r="DJ107">
        <v>2.755683422088623</v>
      </c>
      <c r="DK107">
        <v>1.2494592</v>
      </c>
      <c r="DL107">
        <v>1.7275271415710449</v>
      </c>
      <c r="DM107">
        <v>1.2649308443069458</v>
      </c>
      <c r="DN107">
        <v>1.5870562791824341</v>
      </c>
      <c r="DO107">
        <v>2.0111372470855713</v>
      </c>
      <c r="DP107">
        <v>2.1976313591003418</v>
      </c>
      <c r="DQ107">
        <v>1.9709776639938354</v>
      </c>
      <c r="DR107">
        <v>4.5795717239379883</v>
      </c>
      <c r="DS107">
        <v>4.5795717239379883</v>
      </c>
      <c r="DT107">
        <v>4.5795717239379883</v>
      </c>
      <c r="DU107">
        <v>4.5795717239379883</v>
      </c>
      <c r="DV107">
        <v>3.1292004585266113</v>
      </c>
      <c r="DW107">
        <v>1.3401656150817871</v>
      </c>
      <c r="DX107">
        <v>3.5262742042541504</v>
      </c>
      <c r="DY107">
        <v>1.2494592</v>
      </c>
      <c r="DZ107">
        <v>4.5795717239379883</v>
      </c>
      <c r="EA107">
        <v>4.5795717239379883</v>
      </c>
      <c r="EB107">
        <v>1.3296874761581421</v>
      </c>
      <c r="EC107">
        <v>4.5795717239379883</v>
      </c>
      <c r="ED107">
        <v>3.074711799621582</v>
      </c>
      <c r="EE107">
        <v>4.5795717239379883</v>
      </c>
      <c r="EF107">
        <v>1.4859868288040161</v>
      </c>
      <c r="EG107">
        <v>1.7149649858474731</v>
      </c>
      <c r="EH107">
        <v>3.2923448085784912</v>
      </c>
      <c r="EI107">
        <v>3.5401248931884766</v>
      </c>
      <c r="EJ107">
        <v>4.5795717239379883</v>
      </c>
      <c r="EK107">
        <v>2.5131146907806396</v>
      </c>
      <c r="EL107">
        <v>3.228140115737915</v>
      </c>
      <c r="EM107">
        <v>2.398749828338623</v>
      </c>
      <c r="EN107">
        <v>1.5057854652404785</v>
      </c>
      <c r="EO107">
        <v>4.3766355514526367</v>
      </c>
      <c r="EP107">
        <v>3.9017171859741211</v>
      </c>
      <c r="EQ107">
        <v>4.5795717239379883</v>
      </c>
      <c r="ER107">
        <v>2.4448044300079346</v>
      </c>
      <c r="ES107">
        <v>1.2494592</v>
      </c>
      <c r="ET107">
        <v>1.2494592</v>
      </c>
      <c r="EU107">
        <v>4.5795717239379883</v>
      </c>
      <c r="EV107">
        <v>3.066164493560791</v>
      </c>
      <c r="EW107">
        <v>1.2494592</v>
      </c>
      <c r="EX107">
        <v>4.5795717239379883</v>
      </c>
      <c r="EY107">
        <v>2.9461572170257568</v>
      </c>
      <c r="EZ107">
        <v>3.1014988422393799</v>
      </c>
      <c r="FA107">
        <v>1.2494592</v>
      </c>
      <c r="FB107">
        <v>1.2494592</v>
      </c>
      <c r="FC107">
        <v>4.5795717239379883</v>
      </c>
      <c r="FD107">
        <v>3.013371467590332</v>
      </c>
      <c r="FE107">
        <v>3.9061503410339355</v>
      </c>
      <c r="FF107">
        <v>4.1511006355285645</v>
      </c>
      <c r="FG107">
        <v>3.0353026390075684</v>
      </c>
      <c r="FH107">
        <v>4.5795717239379883</v>
      </c>
      <c r="FI107">
        <v>4.5795717239379883</v>
      </c>
      <c r="FJ107">
        <v>3.4824650287628174</v>
      </c>
      <c r="FK107">
        <v>1.8661688566207886</v>
      </c>
      <c r="FL107">
        <v>4.5795717239379883</v>
      </c>
      <c r="FM107">
        <v>4.5795717239379883</v>
      </c>
      <c r="FN107">
        <v>2.4379000663757324</v>
      </c>
      <c r="FO107">
        <v>3.4888710975646973</v>
      </c>
      <c r="FP107">
        <v>1.2494592</v>
      </c>
      <c r="FQ107">
        <v>2.5623860359191895</v>
      </c>
      <c r="FR107">
        <v>4.5795717239379883</v>
      </c>
      <c r="FS107">
        <v>3.2856826782226563</v>
      </c>
      <c r="FT107">
        <v>2.4155182838439941</v>
      </c>
      <c r="FU107">
        <v>4.5795717239379883</v>
      </c>
      <c r="FV107">
        <v>1.2494592</v>
      </c>
      <c r="FW107">
        <v>1.2494592</v>
      </c>
      <c r="FX107">
        <v>4.5795717239379883</v>
      </c>
      <c r="FY107">
        <v>2.6174478530883789</v>
      </c>
      <c r="FZ107">
        <v>3.4660933017730713</v>
      </c>
      <c r="GA107">
        <v>1.8961899280548096</v>
      </c>
      <c r="GB107">
        <v>3.2633223533630371</v>
      </c>
      <c r="GC107">
        <v>4.3182277679443359</v>
      </c>
      <c r="GD107">
        <v>3.5186381340026855</v>
      </c>
      <c r="GE107">
        <v>3.5759954452514648</v>
      </c>
      <c r="GF107">
        <v>1.2494592</v>
      </c>
      <c r="GG107">
        <v>4.5795717239379883</v>
      </c>
      <c r="GH107">
        <v>2.2783620357513428</v>
      </c>
      <c r="GI107">
        <v>1.2494592</v>
      </c>
      <c r="GJ107">
        <v>1.2494592</v>
      </c>
      <c r="GK107">
        <v>1.6000401973724365</v>
      </c>
      <c r="GL107">
        <v>1.2494592</v>
      </c>
      <c r="GM107">
        <v>2.1743874549865723</v>
      </c>
      <c r="GN107">
        <v>2.8005139827728271</v>
      </c>
      <c r="GO107">
        <v>2.2160322666168213</v>
      </c>
      <c r="GP107">
        <v>4.5795717239379883</v>
      </c>
      <c r="GQ107">
        <v>1.2494592</v>
      </c>
      <c r="GR107">
        <v>4.2552590370178223</v>
      </c>
      <c r="GS107">
        <v>1.9451713562011719</v>
      </c>
      <c r="GT107">
        <v>4.5795717239379883</v>
      </c>
      <c r="GU107">
        <v>4.5795717239379883</v>
      </c>
      <c r="GV107">
        <v>4.5795717239379883</v>
      </c>
      <c r="GW107">
        <v>2.8178162574768066</v>
      </c>
      <c r="GX107">
        <v>1.2494592</v>
      </c>
      <c r="GY107">
        <v>4.5795717239379883</v>
      </c>
      <c r="GZ107">
        <v>1.9780250787734985</v>
      </c>
      <c r="HA107">
        <v>1.2494592</v>
      </c>
      <c r="HB107">
        <v>1.3748153448104858</v>
      </c>
      <c r="HC107">
        <v>4.5795717239379883</v>
      </c>
      <c r="HD107">
        <v>4.5795717239379883</v>
      </c>
      <c r="HE107">
        <v>3.0642263889312744</v>
      </c>
      <c r="HF107">
        <v>3.2959413528442383</v>
      </c>
      <c r="HG107">
        <v>1.2494592</v>
      </c>
      <c r="HH107">
        <v>1.2494592</v>
      </c>
      <c r="HI107">
        <v>4.1004085540771484</v>
      </c>
      <c r="HJ107">
        <v>1.2494592</v>
      </c>
      <c r="HK107">
        <v>1.2494592</v>
      </c>
      <c r="HL107">
        <v>1.2494592</v>
      </c>
      <c r="HM107">
        <v>3.9143886566162109</v>
      </c>
      <c r="HN107">
        <v>1.6818463802337646</v>
      </c>
      <c r="HO107">
        <v>4.5795717239379883</v>
      </c>
      <c r="HP107">
        <v>1.9849822521209717</v>
      </c>
      <c r="HQ107">
        <v>2.0596802234649658</v>
      </c>
      <c r="HR107">
        <v>3.2167916297912598</v>
      </c>
      <c r="HS107">
        <v>4.3421006202697754</v>
      </c>
      <c r="HT107">
        <v>2.1740353107452393</v>
      </c>
      <c r="HU107">
        <v>4.4620070457458496</v>
      </c>
      <c r="HV107">
        <v>3.9917631149291992</v>
      </c>
      <c r="HW107">
        <v>1.2494592</v>
      </c>
      <c r="HX107">
        <v>4.5795717239379883</v>
      </c>
      <c r="HY107">
        <v>4.5089874267578125</v>
      </c>
      <c r="HZ107">
        <v>4.5795717239379883</v>
      </c>
      <c r="IA107">
        <v>1.2494592</v>
      </c>
      <c r="IB107">
        <v>4.5795717239379883</v>
      </c>
      <c r="IC107">
        <v>1.2494592</v>
      </c>
      <c r="ID107">
        <v>3.8601572513580322</v>
      </c>
      <c r="IE107">
        <v>4.3027310371398926</v>
      </c>
      <c r="IF107">
        <v>2.3533670902252197</v>
      </c>
      <c r="IG107">
        <v>1.2494592</v>
      </c>
      <c r="IH107">
        <v>3.2352328300476074</v>
      </c>
      <c r="II107">
        <v>4.5795717239379883</v>
      </c>
      <c r="IJ107">
        <v>1.2494592</v>
      </c>
      <c r="IK107">
        <v>4.5795717239379883</v>
      </c>
      <c r="IL107">
        <v>4.5795717239379883</v>
      </c>
      <c r="IM107">
        <v>1.7185317277908325</v>
      </c>
      <c r="IN107">
        <v>4.5795717239379883</v>
      </c>
      <c r="IO107">
        <v>4.5795717239379883</v>
      </c>
      <c r="IP107">
        <v>2.537175178527832</v>
      </c>
      <c r="IQ107">
        <v>1.2494592</v>
      </c>
      <c r="IR107">
        <v>2.9536395072937012</v>
      </c>
      <c r="IS107">
        <v>4.1816205978393555</v>
      </c>
      <c r="IT107">
        <v>1.93111252784729</v>
      </c>
      <c r="IU107">
        <v>1.2494592</v>
      </c>
      <c r="IV107">
        <v>4.1364774703979492</v>
      </c>
      <c r="IW107">
        <v>4.5795717239379883</v>
      </c>
      <c r="IX107">
        <v>3.144960880279541</v>
      </c>
      <c r="IY107">
        <v>1.914517879486084</v>
      </c>
      <c r="IZ107">
        <v>2.4884872436523438</v>
      </c>
      <c r="JA107">
        <v>4.5795717239379883</v>
      </c>
      <c r="JB107">
        <v>1.9166620969772339</v>
      </c>
      <c r="JC107">
        <v>1.2494592</v>
      </c>
      <c r="JD107">
        <v>4.5795717239379883</v>
      </c>
      <c r="JE107">
        <v>3.7293021678924561</v>
      </c>
      <c r="JF107">
        <v>3.5920090675354004</v>
      </c>
      <c r="JG107">
        <v>1.2494592</v>
      </c>
      <c r="JH107">
        <v>1.3340882062911987</v>
      </c>
      <c r="JI107">
        <v>4.1875929832458496</v>
      </c>
      <c r="JJ107">
        <v>1.2494592</v>
      </c>
      <c r="JK107">
        <v>1.2494592</v>
      </c>
      <c r="JL107">
        <v>3.9536070823669434</v>
      </c>
      <c r="JM107">
        <v>2.7046327590942383</v>
      </c>
      <c r="JN107">
        <v>3.0087361335754395</v>
      </c>
      <c r="JO107">
        <v>1.3941556215286255</v>
      </c>
      <c r="JP107">
        <v>3.338897705078125</v>
      </c>
      <c r="JQ107">
        <v>1.753934383392334</v>
      </c>
      <c r="JR107">
        <v>1.334963321685791</v>
      </c>
      <c r="JS107">
        <v>1.2494592</v>
      </c>
      <c r="JT107">
        <v>3.3160898685455322</v>
      </c>
      <c r="JU107">
        <v>3.6808915138244629</v>
      </c>
      <c r="JV107">
        <v>1.8489354848861694</v>
      </c>
      <c r="JW107">
        <v>3.0025577545166016</v>
      </c>
      <c r="JX107">
        <v>2.2746734619140625</v>
      </c>
      <c r="JY107">
        <v>1.2494592</v>
      </c>
      <c r="JZ107">
        <v>3.9426186084747314</v>
      </c>
      <c r="KA107">
        <v>1.2494592</v>
      </c>
      <c r="KB107">
        <v>1.8073488473892212</v>
      </c>
      <c r="KC107">
        <v>3.9496407508850098</v>
      </c>
      <c r="KD107">
        <v>1.7688777446746826</v>
      </c>
      <c r="KE107">
        <v>1.3730682134628296</v>
      </c>
      <c r="KF107">
        <v>1.2494592</v>
      </c>
      <c r="KG107">
        <v>4.5795717239379883</v>
      </c>
      <c r="KH107">
        <v>3.0516066551208496</v>
      </c>
      <c r="KI107">
        <v>3.2611918449401855</v>
      </c>
      <c r="KJ107">
        <v>1.3244043588638306</v>
      </c>
      <c r="KK107">
        <v>1.5739774703979492</v>
      </c>
      <c r="KL107">
        <v>3.4789183139801025</v>
      </c>
      <c r="KM107">
        <v>3.3312742710113525</v>
      </c>
      <c r="KN107">
        <v>2.3666434288024902</v>
      </c>
      <c r="KO107">
        <v>1.2494592</v>
      </c>
      <c r="KP107">
        <v>1.2494592</v>
      </c>
      <c r="KQ107">
        <v>3.0580244064331055</v>
      </c>
      <c r="KR107">
        <v>2.6015381813049316</v>
      </c>
      <c r="KS107">
        <v>4.5795717239379883</v>
      </c>
      <c r="KT107">
        <v>2.3527538776397705</v>
      </c>
      <c r="KU107">
        <v>1.2494592</v>
      </c>
      <c r="KV107">
        <v>3.456709623336792</v>
      </c>
      <c r="KW107">
        <v>1.2494592</v>
      </c>
      <c r="KX107">
        <v>1.2494592</v>
      </c>
      <c r="KY107">
        <v>4.2044253349304199</v>
      </c>
      <c r="KZ107">
        <v>1.6862518787384033</v>
      </c>
      <c r="LA107">
        <v>3.2765049934387207</v>
      </c>
      <c r="LB107">
        <v>4.0748081207275391</v>
      </c>
      <c r="LC107">
        <v>4.5795717239379883</v>
      </c>
      <c r="LD107">
        <v>1.2494592</v>
      </c>
      <c r="LE107">
        <v>2.6641669273376465</v>
      </c>
      <c r="LF107">
        <v>3.8579952716827393</v>
      </c>
      <c r="LG107">
        <v>1.2494592</v>
      </c>
      <c r="LH107">
        <v>4.5795717239379883</v>
      </c>
      <c r="LI107">
        <v>3.4761776924133301</v>
      </c>
      <c r="LJ107">
        <v>1.8896764516830444</v>
      </c>
      <c r="LK107">
        <v>4.5795717239379883</v>
      </c>
      <c r="LL107">
        <v>3.398817777633667</v>
      </c>
      <c r="LM107">
        <v>1.7479180097579956</v>
      </c>
      <c r="LN107">
        <v>3.2218942642211914</v>
      </c>
      <c r="LO107">
        <v>2.918419361114502</v>
      </c>
      <c r="LP107">
        <v>1.5461159944534302</v>
      </c>
      <c r="LQ107">
        <v>3.746074914932251</v>
      </c>
      <c r="LR107">
        <v>3.8454735279083252</v>
      </c>
      <c r="LS107">
        <v>3.6602749824523926</v>
      </c>
      <c r="LT107">
        <v>2.9914393424987793</v>
      </c>
      <c r="LU107">
        <v>1.2494592</v>
      </c>
      <c r="LV107">
        <v>1.2494592</v>
      </c>
      <c r="LW107">
        <v>1.5550525188446045</v>
      </c>
      <c r="LX107">
        <v>2.5309426784515381</v>
      </c>
      <c r="LY107">
        <v>4.1751985549926758</v>
      </c>
      <c r="LZ107">
        <v>2.4577760696411133</v>
      </c>
      <c r="MA107">
        <v>2.4818525314331055</v>
      </c>
      <c r="MB107">
        <v>4.5795717239379883</v>
      </c>
      <c r="MC107">
        <v>4.5795717239379883</v>
      </c>
      <c r="MD107">
        <v>1.2494592</v>
      </c>
      <c r="ME107">
        <v>1.2494592</v>
      </c>
      <c r="MF107">
        <v>1.2494592</v>
      </c>
      <c r="MG107">
        <v>2.165379524230957</v>
      </c>
      <c r="MH107">
        <v>4.5795717239379883</v>
      </c>
      <c r="MI107">
        <v>4.5795717239379883</v>
      </c>
      <c r="MJ107">
        <v>1.2494592</v>
      </c>
      <c r="MK107">
        <v>4.3896746635437012</v>
      </c>
      <c r="ML107">
        <v>1.2494592</v>
      </c>
      <c r="MM107">
        <v>2.754016637802124</v>
      </c>
      <c r="MN107">
        <v>1.3042155504226685</v>
      </c>
      <c r="MO107">
        <v>1.2494592</v>
      </c>
      <c r="MP107">
        <v>4.5795717239379883</v>
      </c>
      <c r="MQ107">
        <v>4.5795717239379883</v>
      </c>
      <c r="MR107">
        <v>4.5795717239379883</v>
      </c>
      <c r="MS107">
        <v>1.547809362411499</v>
      </c>
      <c r="MT107">
        <v>2.7958121299743652</v>
      </c>
      <c r="MU107">
        <v>4.5795717239379883</v>
      </c>
      <c r="MV107">
        <v>3.7644374370574951</v>
      </c>
      <c r="MW107">
        <v>1.7908018827438354</v>
      </c>
      <c r="MX107">
        <v>1.2494592</v>
      </c>
      <c r="MY107">
        <v>1.663972020149231</v>
      </c>
      <c r="MZ107">
        <v>3.1298246383666992</v>
      </c>
      <c r="NA107">
        <v>1.2494592</v>
      </c>
      <c r="NB107">
        <v>2.9603581428527832</v>
      </c>
      <c r="NC107">
        <v>1.2494592</v>
      </c>
      <c r="ND107">
        <v>1.2494592</v>
      </c>
      <c r="NE107">
        <v>3.2053642272949219</v>
      </c>
      <c r="NF107">
        <v>4.5188994407653809</v>
      </c>
      <c r="NG107">
        <v>1.5834364891052246</v>
      </c>
      <c r="NH107">
        <v>3.9688334465026855</v>
      </c>
      <c r="NI107">
        <v>1.2494592</v>
      </c>
      <c r="NJ107">
        <v>4.5795717239379883</v>
      </c>
      <c r="NK107">
        <v>3.1441385746002197</v>
      </c>
      <c r="NL107">
        <v>1.2494592</v>
      </c>
      <c r="NM107">
        <v>4.5795717239379883</v>
      </c>
      <c r="NN107">
        <v>4.5795717239379883</v>
      </c>
      <c r="NO107">
        <v>1.2494592</v>
      </c>
      <c r="NP107">
        <v>3.104978084564209</v>
      </c>
      <c r="NQ107">
        <v>2.7852382659912109</v>
      </c>
      <c r="NR107">
        <v>3.3744266033172607</v>
      </c>
      <c r="NS107">
        <v>1.2494592</v>
      </c>
      <c r="NT107">
        <v>1.2494592</v>
      </c>
      <c r="NU107">
        <v>4.3410086631774902</v>
      </c>
      <c r="NV107">
        <v>2.5457479953765869</v>
      </c>
      <c r="NW107">
        <v>2.6005635261535645</v>
      </c>
      <c r="NX107">
        <v>3.8649232387542725</v>
      </c>
      <c r="NY107">
        <v>2.6509416103363037</v>
      </c>
      <c r="NZ107">
        <v>1.2494592</v>
      </c>
      <c r="OA107">
        <v>4.5795717239379883</v>
      </c>
      <c r="OB107">
        <v>1.2494592</v>
      </c>
      <c r="OC107">
        <v>4.3622035980224609</v>
      </c>
      <c r="OD107">
        <v>3.3235969543457031</v>
      </c>
      <c r="OE107">
        <v>1.2494592</v>
      </c>
      <c r="OF107">
        <v>2.5816597938537598</v>
      </c>
      <c r="OG107">
        <v>2.8212649822235107</v>
      </c>
      <c r="OH107">
        <v>4.3520832061767578</v>
      </c>
      <c r="OI107">
        <v>2.766190767288208</v>
      </c>
      <c r="OJ107">
        <v>1.438063383102417</v>
      </c>
      <c r="OK107">
        <v>4.5795717239379883</v>
      </c>
      <c r="OL107">
        <v>2.7582485675811768</v>
      </c>
      <c r="OM107">
        <v>3.770289421081543</v>
      </c>
      <c r="ON107">
        <v>3.3418505191802979</v>
      </c>
      <c r="OO107">
        <v>4.1781735420227051</v>
      </c>
      <c r="OP107">
        <v>3.3952541351318359</v>
      </c>
      <c r="OQ107">
        <v>4.5795717239379883</v>
      </c>
      <c r="OR107">
        <v>1.2494592</v>
      </c>
      <c r="OS107">
        <v>3.109083890914917</v>
      </c>
      <c r="OT107">
        <v>4.5795717239379883</v>
      </c>
      <c r="OU107">
        <v>3.5411975383758545</v>
      </c>
      <c r="OV107">
        <v>1.2494592</v>
      </c>
      <c r="OW107">
        <v>1.2494592</v>
      </c>
      <c r="OX107">
        <v>1.2494592</v>
      </c>
      <c r="OY107">
        <v>1.2494592</v>
      </c>
      <c r="OZ107">
        <v>4.5795717239379883</v>
      </c>
      <c r="PA107">
        <v>4.5795717239379883</v>
      </c>
      <c r="PB107">
        <v>3.4587996006011963</v>
      </c>
      <c r="PC107">
        <v>2.8733675479888916</v>
      </c>
      <c r="PD107">
        <v>1.7717581987380981</v>
      </c>
      <c r="PE107">
        <v>3.8988711833953857</v>
      </c>
      <c r="PF107">
        <v>4.1932320594787598</v>
      </c>
      <c r="PG107">
        <v>1.2494592</v>
      </c>
      <c r="PH107">
        <v>1.2494592</v>
      </c>
      <c r="PI107">
        <v>2.2415409088134766</v>
      </c>
      <c r="PJ107">
        <v>4.5795717239379883</v>
      </c>
      <c r="PK107">
        <v>1.2494592</v>
      </c>
      <c r="PL107">
        <v>3.8952527046203613</v>
      </c>
      <c r="PM107">
        <v>3.5157434940338135</v>
      </c>
      <c r="PN107">
        <v>1.6095625162124634</v>
      </c>
      <c r="PO107">
        <v>3.2966315746307373</v>
      </c>
      <c r="PP107">
        <v>1.2494592</v>
      </c>
      <c r="PQ107">
        <v>3.6448433399200439</v>
      </c>
      <c r="PR107">
        <v>2.5560023784637451</v>
      </c>
      <c r="PS107">
        <v>1.2494592</v>
      </c>
      <c r="PT107">
        <v>1.7674962282180786</v>
      </c>
      <c r="PU107">
        <v>4.2229199409484863</v>
      </c>
      <c r="PV107">
        <v>1.2494592</v>
      </c>
      <c r="PW107">
        <v>2.5950756072998047</v>
      </c>
      <c r="PX107">
        <v>3.9678826332092285</v>
      </c>
      <c r="PY107">
        <v>2.8708631992340088</v>
      </c>
      <c r="PZ107">
        <v>2.2053427696228027</v>
      </c>
      <c r="QA107">
        <v>4.5795717239379883</v>
      </c>
      <c r="QB107">
        <v>2.8066096305847168</v>
      </c>
      <c r="QC107">
        <v>1.89231276512146</v>
      </c>
      <c r="QD107">
        <v>1.2494592</v>
      </c>
      <c r="QE107">
        <v>4.3036150932312012</v>
      </c>
      <c r="QF107">
        <v>2.5026371479034424</v>
      </c>
      <c r="QG107">
        <v>1.2494592</v>
      </c>
      <c r="QH107">
        <v>4.5795717239379883</v>
      </c>
      <c r="QI107">
        <v>2.3991577625274658</v>
      </c>
      <c r="QJ107">
        <v>1.2494592</v>
      </c>
      <c r="QK107">
        <v>3.7294156551361084</v>
      </c>
      <c r="QL107">
        <v>1.2494592</v>
      </c>
      <c r="QM107">
        <v>2.259225606918335</v>
      </c>
      <c r="QN107">
        <v>4.0691676139831543</v>
      </c>
      <c r="QO107">
        <v>2.0313339233398438</v>
      </c>
      <c r="QP107">
        <v>1.2494592</v>
      </c>
      <c r="QQ107">
        <v>2.0780141353607178</v>
      </c>
      <c r="QR107">
        <v>1.2494592</v>
      </c>
      <c r="QS107">
        <v>1.2494592</v>
      </c>
      <c r="QT107">
        <v>1.2494592</v>
      </c>
      <c r="QU107">
        <v>4.5795717239379883</v>
      </c>
      <c r="QV107">
        <v>2.8951282501220703</v>
      </c>
      <c r="QW107">
        <v>1.2494592</v>
      </c>
      <c r="QX107">
        <v>1.5864728689193726</v>
      </c>
      <c r="QY107">
        <v>1.2494592</v>
      </c>
      <c r="QZ107">
        <v>2.9636890888214111</v>
      </c>
      <c r="RA107">
        <v>2.2129859924316406</v>
      </c>
      <c r="RB107">
        <v>2.2717850208282471</v>
      </c>
      <c r="RC107">
        <v>3.3541350364685059</v>
      </c>
      <c r="RD107">
        <v>3.72115159034729</v>
      </c>
      <c r="RE107">
        <v>3.3913006782531738</v>
      </c>
      <c r="RF107">
        <v>3.4813113212585449</v>
      </c>
      <c r="RG107">
        <v>2.8174543380737305</v>
      </c>
      <c r="RH107">
        <v>3.2960753440856934</v>
      </c>
      <c r="RI107">
        <v>4.2975149154663086</v>
      </c>
      <c r="RJ107">
        <v>4.5795717239379883</v>
      </c>
      <c r="RK107">
        <v>2.7909209728240967</v>
      </c>
      <c r="RL107">
        <v>2.3415646553039551</v>
      </c>
      <c r="RM107">
        <v>1.2494592</v>
      </c>
      <c r="RN107">
        <v>1.2494592</v>
      </c>
      <c r="RO107">
        <v>1.2494592</v>
      </c>
      <c r="RP107">
        <v>3.9593260288238525</v>
      </c>
      <c r="RQ107">
        <v>3.1546521186828613</v>
      </c>
      <c r="RR107">
        <v>1.2494592</v>
      </c>
      <c r="RS107">
        <v>4.5189495086669922</v>
      </c>
      <c r="RT107">
        <v>3.9406557083129883</v>
      </c>
      <c r="RU107">
        <v>4.345362663269043</v>
      </c>
      <c r="RV107">
        <v>2.0367093086242676</v>
      </c>
      <c r="RW107">
        <v>4.5795717239379883</v>
      </c>
      <c r="RX107">
        <v>3.5297188758850098</v>
      </c>
      <c r="RY107">
        <v>1.2494592</v>
      </c>
      <c r="RZ107">
        <v>1.2494592</v>
      </c>
      <c r="SA107">
        <v>3.7349317073822021</v>
      </c>
      <c r="SB107">
        <v>3.5919022560119629</v>
      </c>
      <c r="SC107">
        <v>3.7843403816223145</v>
      </c>
      <c r="SD107">
        <v>1.2494592</v>
      </c>
      <c r="SE107">
        <v>1.2494592</v>
      </c>
      <c r="SF107">
        <v>1.4056553840637207</v>
      </c>
      <c r="SG107">
        <v>4.2532863616943359</v>
      </c>
    </row>
    <row r="108" spans="1:501" x14ac:dyDescent="0.35">
      <c r="A108" s="158">
        <v>2024</v>
      </c>
      <c r="B108">
        <v>4.8093091200000009</v>
      </c>
      <c r="C108">
        <v>1.3578196121422605</v>
      </c>
      <c r="D108">
        <v>4.7799166213323083</v>
      </c>
      <c r="E108">
        <v>2.0684218301493829</v>
      </c>
      <c r="F108">
        <v>1.8986057894061759</v>
      </c>
      <c r="G108">
        <v>4.2346529600520633</v>
      </c>
      <c r="H108">
        <v>1.3931471350402953</v>
      </c>
      <c r="I108">
        <v>3.2474661439103514</v>
      </c>
      <c r="J108">
        <v>4.8093091200000009</v>
      </c>
      <c r="K108">
        <v>4.8093091200000009</v>
      </c>
      <c r="L108">
        <v>4.6229026244445643</v>
      </c>
      <c r="M108">
        <v>4.0996523361863844</v>
      </c>
      <c r="N108">
        <v>1.3937155114586766</v>
      </c>
      <c r="O108">
        <v>4.8093091200000009</v>
      </c>
      <c r="P108">
        <v>4.8093091200000009</v>
      </c>
      <c r="Q108">
        <v>4.8093091200000009</v>
      </c>
      <c r="R108">
        <v>4.3100984685358128</v>
      </c>
      <c r="S108">
        <v>3.2611579896923111</v>
      </c>
      <c r="T108">
        <v>4.1838431053687231</v>
      </c>
      <c r="U108">
        <v>4.3921230392587693</v>
      </c>
      <c r="V108">
        <v>2.186785101417728</v>
      </c>
      <c r="W108">
        <v>1.4319569130885235</v>
      </c>
      <c r="X108">
        <v>1.31193216</v>
      </c>
      <c r="Y108">
        <v>2.5982801653089735</v>
      </c>
      <c r="Z108">
        <v>1.4501082674343539</v>
      </c>
      <c r="AA108">
        <v>1.4510362429403543</v>
      </c>
      <c r="AB108">
        <v>2.6814648945177204</v>
      </c>
      <c r="AC108">
        <v>1.3891319206487065</v>
      </c>
      <c r="AD108">
        <v>3.2624373108697142</v>
      </c>
      <c r="AE108">
        <v>4.3566296187233338</v>
      </c>
      <c r="AF108">
        <v>2.8754643659553363</v>
      </c>
      <c r="AG108">
        <v>4.8093091200000009</v>
      </c>
      <c r="AH108">
        <v>4.5835094711477566</v>
      </c>
      <c r="AI108">
        <v>3.5890637761963191</v>
      </c>
      <c r="AJ108">
        <v>4.2818243681947177</v>
      </c>
      <c r="AK108">
        <v>1.4298236010916234</v>
      </c>
      <c r="AL108">
        <v>3.3743022852210185</v>
      </c>
      <c r="AM108">
        <v>4.4774953019329704</v>
      </c>
      <c r="AN108">
        <v>1.3930855524823595</v>
      </c>
      <c r="AO108">
        <v>1.4442895589147193</v>
      </c>
      <c r="AP108">
        <v>4.8093091200000009</v>
      </c>
      <c r="AQ108">
        <v>3.7156447029095592</v>
      </c>
      <c r="AR108">
        <v>1.3412152975679525</v>
      </c>
      <c r="AS108">
        <v>2.2693213349940251</v>
      </c>
      <c r="AT108">
        <v>4.8093091200000009</v>
      </c>
      <c r="AU108">
        <v>4.7131315199532651</v>
      </c>
      <c r="AV108">
        <v>4.5170559872536487</v>
      </c>
      <c r="AW108">
        <v>3.2541759640422505</v>
      </c>
      <c r="AX108">
        <v>2.3872556753849459</v>
      </c>
      <c r="AY108">
        <v>4.8093091200000009</v>
      </c>
      <c r="AZ108">
        <v>1.31193216</v>
      </c>
      <c r="BA108">
        <v>1.4754125153847806</v>
      </c>
      <c r="BB108">
        <v>4.7582738377325704</v>
      </c>
      <c r="BC108">
        <v>1.31193216</v>
      </c>
      <c r="BD108">
        <v>2.619157238541002</v>
      </c>
      <c r="BE108">
        <v>4.8093091200000009</v>
      </c>
      <c r="BF108">
        <v>1.369942087066419</v>
      </c>
      <c r="BG108">
        <v>3.8588140235590984</v>
      </c>
      <c r="BH108">
        <v>4.8093091200000009</v>
      </c>
      <c r="BI108">
        <v>2.4126661593902856</v>
      </c>
      <c r="BJ108">
        <v>4.2057175133876079</v>
      </c>
      <c r="BK108">
        <v>1.5378164515778874</v>
      </c>
      <c r="BL108">
        <v>1.3142626445651131</v>
      </c>
      <c r="BM108">
        <v>2.4169360979618659</v>
      </c>
      <c r="BN108">
        <v>4.8093091200000009</v>
      </c>
      <c r="BO108">
        <v>1.4107203311693226</v>
      </c>
      <c r="BP108">
        <v>2.251850954156069</v>
      </c>
      <c r="BQ108">
        <v>1.6672198206379178</v>
      </c>
      <c r="BR108">
        <v>4.4630384004596522</v>
      </c>
      <c r="BS108">
        <v>4.8093091200000009</v>
      </c>
      <c r="BT108">
        <v>1.7652638550747852</v>
      </c>
      <c r="BU108">
        <v>1.3888956697605845</v>
      </c>
      <c r="BV108">
        <v>4.1263487384471187</v>
      </c>
      <c r="BW108">
        <v>1.4558598536458485</v>
      </c>
      <c r="BX108">
        <v>2.9079032803745486</v>
      </c>
      <c r="BY108">
        <v>1.31193216</v>
      </c>
      <c r="BZ108">
        <v>4.5420542486153792</v>
      </c>
      <c r="CA108">
        <v>4.8093091200000009</v>
      </c>
      <c r="CB108">
        <v>3.4746338160090851</v>
      </c>
      <c r="CC108">
        <v>2.1438400977920473</v>
      </c>
      <c r="CD108">
        <v>4.5443844393191313</v>
      </c>
      <c r="CE108">
        <v>4.5966343230272386</v>
      </c>
      <c r="CF108">
        <v>1.8713337768455922</v>
      </c>
      <c r="CG108">
        <v>4.6116119909053817</v>
      </c>
      <c r="CH108">
        <v>1.4163010699003582</v>
      </c>
      <c r="CI108">
        <v>4.8093091200000009</v>
      </c>
      <c r="CJ108">
        <v>4.4697448182297741</v>
      </c>
      <c r="CK108">
        <v>1.3977479834718158</v>
      </c>
      <c r="CL108">
        <v>1.4426436766370774</v>
      </c>
      <c r="CM108">
        <v>4.0156847164926219</v>
      </c>
      <c r="CN108">
        <v>1.3605909295305318</v>
      </c>
      <c r="CO108">
        <v>4.8093091200000009</v>
      </c>
      <c r="CP108">
        <v>1.3464383780988998</v>
      </c>
      <c r="CQ108">
        <v>3.2001245964484948</v>
      </c>
      <c r="CR108">
        <v>4.751363658145511</v>
      </c>
      <c r="CS108">
        <v>1.6769245445825476</v>
      </c>
      <c r="CT108">
        <v>2.8227133053623676</v>
      </c>
      <c r="CU108">
        <v>4.8093091200000009</v>
      </c>
      <c r="CV108">
        <v>1.4288047378453452</v>
      </c>
      <c r="CW108">
        <v>2.100225804838189</v>
      </c>
      <c r="CX108">
        <v>1.31193216</v>
      </c>
      <c r="CY108">
        <v>1.3889893964983155</v>
      </c>
      <c r="CZ108">
        <v>1.31193216</v>
      </c>
      <c r="DA108">
        <v>4.8093091200000009</v>
      </c>
      <c r="DB108">
        <v>4.8093091200000009</v>
      </c>
      <c r="DC108">
        <v>2.0221511883217902</v>
      </c>
      <c r="DD108">
        <v>4.8093091200000009</v>
      </c>
      <c r="DE108">
        <v>1.4518826224397365</v>
      </c>
      <c r="DF108">
        <v>1.3627515260992684</v>
      </c>
      <c r="DG108">
        <v>2.7115882674915603</v>
      </c>
      <c r="DH108">
        <v>1.3678238256005484</v>
      </c>
      <c r="DI108">
        <v>4.8093091200000009</v>
      </c>
      <c r="DJ108">
        <v>3.1055238266377927</v>
      </c>
      <c r="DK108">
        <v>1.31193216</v>
      </c>
      <c r="DL108">
        <v>1.9076860580455168</v>
      </c>
      <c r="DM108">
        <v>1.4017285415821679</v>
      </c>
      <c r="DN108">
        <v>1.6713237546998809</v>
      </c>
      <c r="DO108">
        <v>2.1552615248405669</v>
      </c>
      <c r="DP108">
        <v>2.3513265264036889</v>
      </c>
      <c r="DQ108">
        <v>2.2542870474604939</v>
      </c>
      <c r="DR108">
        <v>4.8093091200000009</v>
      </c>
      <c r="DS108">
        <v>4.8093091200000009</v>
      </c>
      <c r="DT108">
        <v>4.8093091200000009</v>
      </c>
      <c r="DU108">
        <v>4.8093091200000009</v>
      </c>
      <c r="DV108">
        <v>3.6279217149229126</v>
      </c>
      <c r="DW108">
        <v>1.4538039973975856</v>
      </c>
      <c r="DX108">
        <v>4.149189553233569</v>
      </c>
      <c r="DY108">
        <v>1.31193216</v>
      </c>
      <c r="DZ108">
        <v>4.8093091200000009</v>
      </c>
      <c r="EA108">
        <v>4.8093091200000009</v>
      </c>
      <c r="EB108">
        <v>1.5448096060038825</v>
      </c>
      <c r="EC108">
        <v>4.8093091200000009</v>
      </c>
      <c r="ED108">
        <v>3.5575924429335402</v>
      </c>
      <c r="EE108">
        <v>4.6520294640515569</v>
      </c>
      <c r="EF108">
        <v>1.4663810363715939</v>
      </c>
      <c r="EG108">
        <v>1.8781463215056657</v>
      </c>
      <c r="EH108">
        <v>3.2856166824729129</v>
      </c>
      <c r="EI108">
        <v>3.7356664293307063</v>
      </c>
      <c r="EJ108">
        <v>4.8093091200000009</v>
      </c>
      <c r="EK108">
        <v>2.8303294335434686</v>
      </c>
      <c r="EL108">
        <v>3.6309305047096387</v>
      </c>
      <c r="EM108">
        <v>2.6894984380424667</v>
      </c>
      <c r="EN108">
        <v>1.5358415926955145</v>
      </c>
      <c r="EO108">
        <v>4.8093091200000009</v>
      </c>
      <c r="EP108">
        <v>3.9979026834343188</v>
      </c>
      <c r="EQ108">
        <v>4.8093091200000009</v>
      </c>
      <c r="ER108">
        <v>2.7169142755667437</v>
      </c>
      <c r="ES108">
        <v>1.3493446136384089</v>
      </c>
      <c r="ET108">
        <v>1.3455245888974599</v>
      </c>
      <c r="EU108">
        <v>4.4133521910594524</v>
      </c>
      <c r="EV108">
        <v>3.5698161913285205</v>
      </c>
      <c r="EW108">
        <v>1.3418061944385942</v>
      </c>
      <c r="EX108">
        <v>4.8093091200000009</v>
      </c>
      <c r="EY108">
        <v>3.4603705803686964</v>
      </c>
      <c r="EZ108">
        <v>3.5176139421515664</v>
      </c>
      <c r="FA108">
        <v>1.3371781857093641</v>
      </c>
      <c r="FB108">
        <v>1.31193216</v>
      </c>
      <c r="FC108">
        <v>4.8093091200000009</v>
      </c>
      <c r="FD108">
        <v>3.3356052511148562</v>
      </c>
      <c r="FE108">
        <v>4.1740484854654731</v>
      </c>
      <c r="FF108">
        <v>4.4178184383330539</v>
      </c>
      <c r="FG108">
        <v>2.9737250483882782</v>
      </c>
      <c r="FH108">
        <v>4.6687175120984161</v>
      </c>
      <c r="FI108">
        <v>4.561086162709203</v>
      </c>
      <c r="FJ108">
        <v>3.6984527123420889</v>
      </c>
      <c r="FK108">
        <v>2.0751030386088987</v>
      </c>
      <c r="FL108">
        <v>4.8093091200000009</v>
      </c>
      <c r="FM108">
        <v>4.5871482261551142</v>
      </c>
      <c r="FN108">
        <v>2.7134016230751818</v>
      </c>
      <c r="FO108">
        <v>4.126675187855767</v>
      </c>
      <c r="FP108">
        <v>1.31193216</v>
      </c>
      <c r="FQ108">
        <v>2.5960321449335542</v>
      </c>
      <c r="FR108">
        <v>4.8093091200000009</v>
      </c>
      <c r="FS108">
        <v>3.8128369637680635</v>
      </c>
      <c r="FT108">
        <v>2.6351382351046801</v>
      </c>
      <c r="FU108">
        <v>4.8093091200000009</v>
      </c>
      <c r="FV108">
        <v>1.3167221857252605</v>
      </c>
      <c r="FW108">
        <v>1.31193216</v>
      </c>
      <c r="FX108">
        <v>4.7893884462523317</v>
      </c>
      <c r="FY108">
        <v>2.7712507914703863</v>
      </c>
      <c r="FZ108">
        <v>3.65312437802673</v>
      </c>
      <c r="GA108">
        <v>1.9642181788677879</v>
      </c>
      <c r="GB108">
        <v>3.9028933031235766</v>
      </c>
      <c r="GC108">
        <v>4.8093091200000009</v>
      </c>
      <c r="GD108">
        <v>4.0139236460587853</v>
      </c>
      <c r="GE108">
        <v>3.8258963756458968</v>
      </c>
      <c r="GF108">
        <v>1.3916023454543414</v>
      </c>
      <c r="GG108">
        <v>4.8093091200000009</v>
      </c>
      <c r="GH108">
        <v>2.4652857591612527</v>
      </c>
      <c r="GI108">
        <v>1.3756926780423022</v>
      </c>
      <c r="GJ108">
        <v>1.3841268663624335</v>
      </c>
      <c r="GK108">
        <v>1.7038753727332878</v>
      </c>
      <c r="GL108">
        <v>1.3876001300686402</v>
      </c>
      <c r="GM108">
        <v>2.2180870401851696</v>
      </c>
      <c r="GN108">
        <v>3.1051533627546295</v>
      </c>
      <c r="GO108">
        <v>2.5048309689321329</v>
      </c>
      <c r="GP108">
        <v>4.8093091200000009</v>
      </c>
      <c r="GQ108">
        <v>1.324835731900162</v>
      </c>
      <c r="GR108">
        <v>4.4361075004371031</v>
      </c>
      <c r="GS108">
        <v>1.9136116050989216</v>
      </c>
      <c r="GT108">
        <v>4.8016687610327189</v>
      </c>
      <c r="GU108">
        <v>4.6811807211186256</v>
      </c>
      <c r="GV108">
        <v>4.8093091200000009</v>
      </c>
      <c r="GW108">
        <v>3.0926398502904568</v>
      </c>
      <c r="GX108">
        <v>1.31193216</v>
      </c>
      <c r="GY108">
        <v>4.8093091200000009</v>
      </c>
      <c r="GZ108">
        <v>2.0836689539906024</v>
      </c>
      <c r="HA108">
        <v>1.31193216</v>
      </c>
      <c r="HB108">
        <v>1.4526642652673418</v>
      </c>
      <c r="HC108">
        <v>4.8093091200000009</v>
      </c>
      <c r="HD108">
        <v>4.8093091200000009</v>
      </c>
      <c r="HE108">
        <v>3.0920283216599858</v>
      </c>
      <c r="HF108">
        <v>3.6367371438964824</v>
      </c>
      <c r="HG108">
        <v>1.4621358626331347</v>
      </c>
      <c r="HH108">
        <v>1.4023294077808046</v>
      </c>
      <c r="HI108">
        <v>4.6932191932184253</v>
      </c>
      <c r="HJ108">
        <v>1.31193216</v>
      </c>
      <c r="HK108">
        <v>1.334644244301999</v>
      </c>
      <c r="HL108">
        <v>1.4195897630277923</v>
      </c>
      <c r="HM108">
        <v>4.7016203630589075</v>
      </c>
      <c r="HN108">
        <v>1.790947880034377</v>
      </c>
      <c r="HO108">
        <v>4.8093091200000009</v>
      </c>
      <c r="HP108">
        <v>1.9945317985401076</v>
      </c>
      <c r="HQ108">
        <v>2.1323665361879351</v>
      </c>
      <c r="HR108">
        <v>3.4618126028494594</v>
      </c>
      <c r="HS108">
        <v>4.2741316923428707</v>
      </c>
      <c r="HT108">
        <v>2.3443684668606224</v>
      </c>
      <c r="HU108">
        <v>4.7346074788577432</v>
      </c>
      <c r="HV108">
        <v>4.6242566420992688</v>
      </c>
      <c r="HW108">
        <v>1.3259744373772939</v>
      </c>
      <c r="HX108">
        <v>4.8093091200000009</v>
      </c>
      <c r="HY108">
        <v>4.6319401670020568</v>
      </c>
      <c r="HZ108">
        <v>4.8093091200000009</v>
      </c>
      <c r="IA108">
        <v>1.3959824153480955</v>
      </c>
      <c r="IB108">
        <v>4.8093091200000009</v>
      </c>
      <c r="IC108">
        <v>1.31193216</v>
      </c>
      <c r="ID108">
        <v>4.4755920622585386</v>
      </c>
      <c r="IE108">
        <v>4.452739436574376</v>
      </c>
      <c r="IF108">
        <v>2.5815147600331265</v>
      </c>
      <c r="IG108">
        <v>1.3585960005497073</v>
      </c>
      <c r="IH108">
        <v>3.6350651798046307</v>
      </c>
      <c r="II108">
        <v>4.5830592145814615</v>
      </c>
      <c r="IJ108">
        <v>1.3210896843343507</v>
      </c>
      <c r="IK108">
        <v>4.8093091200000009</v>
      </c>
      <c r="IL108">
        <v>4.8093091200000009</v>
      </c>
      <c r="IM108">
        <v>1.7052714120019525</v>
      </c>
      <c r="IN108">
        <v>4.8093091200000009</v>
      </c>
      <c r="IO108">
        <v>4.8093091200000009</v>
      </c>
      <c r="IP108">
        <v>2.5901622626900362</v>
      </c>
      <c r="IQ108">
        <v>1.3759748996636922</v>
      </c>
      <c r="IR108">
        <v>3.3434186910295267</v>
      </c>
      <c r="IS108">
        <v>4.8093091200000009</v>
      </c>
      <c r="IT108">
        <v>2.2612888655758994</v>
      </c>
      <c r="IU108">
        <v>1.4161766778381129</v>
      </c>
      <c r="IV108">
        <v>4.5482710505518611</v>
      </c>
      <c r="IW108">
        <v>4.8093091200000009</v>
      </c>
      <c r="IX108">
        <v>3.4219610096445159</v>
      </c>
      <c r="IY108">
        <v>1.937182721841777</v>
      </c>
      <c r="IZ108">
        <v>2.4668425864471004</v>
      </c>
      <c r="JA108">
        <v>4.8093091200000009</v>
      </c>
      <c r="JB108">
        <v>2.0567788655250805</v>
      </c>
      <c r="JC108">
        <v>1.31193216</v>
      </c>
      <c r="JD108">
        <v>4.8093091200000009</v>
      </c>
      <c r="JE108">
        <v>4.1802621765244155</v>
      </c>
      <c r="JF108">
        <v>3.7939037874103789</v>
      </c>
      <c r="JG108">
        <v>1.3361873694944952</v>
      </c>
      <c r="JH108">
        <v>1.4678441342791135</v>
      </c>
      <c r="JI108">
        <v>4.5865716444261793</v>
      </c>
      <c r="JJ108">
        <v>1.31193216</v>
      </c>
      <c r="JK108">
        <v>1.3650786828915145</v>
      </c>
      <c r="JL108">
        <v>4.1596725009635804</v>
      </c>
      <c r="JM108">
        <v>2.9645567196490532</v>
      </c>
      <c r="JN108">
        <v>3.1541147639022871</v>
      </c>
      <c r="JO108">
        <v>1.5213344637221793</v>
      </c>
      <c r="JP108">
        <v>3.5045533191560025</v>
      </c>
      <c r="JQ108">
        <v>1.9486999406731904</v>
      </c>
      <c r="JR108">
        <v>1.4830458739258212</v>
      </c>
      <c r="JS108">
        <v>1.4443520695911243</v>
      </c>
      <c r="JT108">
        <v>3.356363914488973</v>
      </c>
      <c r="JU108">
        <v>3.8721495770006431</v>
      </c>
      <c r="JV108">
        <v>1.9509740064376335</v>
      </c>
      <c r="JW108">
        <v>3.1816635465233034</v>
      </c>
      <c r="JX108">
        <v>2.4003078443441836</v>
      </c>
      <c r="JY108">
        <v>1.3422968836651359</v>
      </c>
      <c r="JZ108">
        <v>3.9522319580715171</v>
      </c>
      <c r="KA108">
        <v>1.3396854410316807</v>
      </c>
      <c r="KB108">
        <v>2.1172965121261527</v>
      </c>
      <c r="KC108">
        <v>4.1278201477119545</v>
      </c>
      <c r="KD108">
        <v>1.9649348957824522</v>
      </c>
      <c r="KE108">
        <v>1.38017446046965</v>
      </c>
      <c r="KF108">
        <v>1.3431060578342136</v>
      </c>
      <c r="KG108">
        <v>4.8093091200000009</v>
      </c>
      <c r="KH108">
        <v>3.2243429636643217</v>
      </c>
      <c r="KI108">
        <v>3.739427653236298</v>
      </c>
      <c r="KJ108">
        <v>1.4395310199556208</v>
      </c>
      <c r="KK108">
        <v>1.7801347408120449</v>
      </c>
      <c r="KL108">
        <v>3.8577844783818094</v>
      </c>
      <c r="KM108">
        <v>3.6029240582473285</v>
      </c>
      <c r="KN108">
        <v>2.4477611792374177</v>
      </c>
      <c r="KO108">
        <v>1.3549585941747342</v>
      </c>
      <c r="KP108">
        <v>1.3989889887077291</v>
      </c>
      <c r="KQ108">
        <v>3.2919198199534137</v>
      </c>
      <c r="KR108">
        <v>2.748075207258827</v>
      </c>
      <c r="KS108">
        <v>4.8093091200000009</v>
      </c>
      <c r="KT108">
        <v>2.6274266610076236</v>
      </c>
      <c r="KU108">
        <v>1.440298183621934</v>
      </c>
      <c r="KV108">
        <v>3.9248996362171553</v>
      </c>
      <c r="KW108">
        <v>1.3126884537941685</v>
      </c>
      <c r="KX108">
        <v>1.31193216</v>
      </c>
      <c r="KY108">
        <v>4.6512475661567301</v>
      </c>
      <c r="KZ108">
        <v>1.8833669288928689</v>
      </c>
      <c r="LA108">
        <v>3.6205925675257902</v>
      </c>
      <c r="LB108">
        <v>4.4209860834198764</v>
      </c>
      <c r="LC108">
        <v>4.7658752468252388</v>
      </c>
      <c r="LD108">
        <v>1.3823578392757732</v>
      </c>
      <c r="LE108">
        <v>2.6954638683505752</v>
      </c>
      <c r="LF108">
        <v>4.1386817975360657</v>
      </c>
      <c r="LG108">
        <v>1.4546730199139031</v>
      </c>
      <c r="LH108">
        <v>4.8093091200000009</v>
      </c>
      <c r="LI108">
        <v>3.6771841160904835</v>
      </c>
      <c r="LJ108">
        <v>1.9526588556979241</v>
      </c>
      <c r="LK108">
        <v>4.8093091200000009</v>
      </c>
      <c r="LL108">
        <v>3.6823663549016228</v>
      </c>
      <c r="LM108">
        <v>1.8454210910052136</v>
      </c>
      <c r="LN108">
        <v>3.2337099038801691</v>
      </c>
      <c r="LO108">
        <v>2.8965188142077727</v>
      </c>
      <c r="LP108">
        <v>1.6642149224973313</v>
      </c>
      <c r="LQ108">
        <v>4.0164847550412439</v>
      </c>
      <c r="LR108">
        <v>4.095674751260594</v>
      </c>
      <c r="LS108">
        <v>3.8784576536233395</v>
      </c>
      <c r="LT108">
        <v>3.2049169887062021</v>
      </c>
      <c r="LU108">
        <v>1.3317562705990875</v>
      </c>
      <c r="LV108">
        <v>1.327506107079623</v>
      </c>
      <c r="LW108">
        <v>1.6312306604791944</v>
      </c>
      <c r="LX108">
        <v>2.3801209928822749</v>
      </c>
      <c r="LY108">
        <v>4.1539250146515281</v>
      </c>
      <c r="LZ108">
        <v>2.702616625834402</v>
      </c>
      <c r="MA108">
        <v>2.4872702695398381</v>
      </c>
      <c r="MB108">
        <v>4.8093091200000009</v>
      </c>
      <c r="MC108">
        <v>4.5235695947115886</v>
      </c>
      <c r="MD108">
        <v>1.31193216</v>
      </c>
      <c r="ME108">
        <v>1.3955073007530716</v>
      </c>
      <c r="MF108">
        <v>1.3687714698666786</v>
      </c>
      <c r="MG108">
        <v>2.418425167301379</v>
      </c>
      <c r="MH108">
        <v>4.8093091200000009</v>
      </c>
      <c r="MI108">
        <v>4.8093091200000009</v>
      </c>
      <c r="MJ108">
        <v>1.3344025353191302</v>
      </c>
      <c r="MK108">
        <v>4.4292555708512609</v>
      </c>
      <c r="ML108">
        <v>1.31193216</v>
      </c>
      <c r="MM108">
        <v>3.1148516173229055</v>
      </c>
      <c r="MN108">
        <v>1.3345915285156922</v>
      </c>
      <c r="MO108">
        <v>1.31193216</v>
      </c>
      <c r="MP108">
        <v>4.8093091200000009</v>
      </c>
      <c r="MQ108">
        <v>4.8093091200000009</v>
      </c>
      <c r="MR108">
        <v>4.8093091200000009</v>
      </c>
      <c r="MS108">
        <v>1.7064049395137069</v>
      </c>
      <c r="MT108">
        <v>3.1251711022000741</v>
      </c>
      <c r="MU108">
        <v>4.8093091200000009</v>
      </c>
      <c r="MV108">
        <v>4.1783209201939719</v>
      </c>
      <c r="MW108">
        <v>1.8084568153665463</v>
      </c>
      <c r="MX108">
        <v>1.335088321213437</v>
      </c>
      <c r="MY108">
        <v>1.8020761632543421</v>
      </c>
      <c r="MZ108">
        <v>3.0763630896208731</v>
      </c>
      <c r="NA108">
        <v>1.3224055779775741</v>
      </c>
      <c r="NB108">
        <v>3.2018740800014456</v>
      </c>
      <c r="NC108">
        <v>1.4645267870808727</v>
      </c>
      <c r="ND108">
        <v>1.31193216</v>
      </c>
      <c r="NE108">
        <v>3.3893164882360622</v>
      </c>
      <c r="NF108">
        <v>4.7729410867624171</v>
      </c>
      <c r="NG108">
        <v>1.6245993913260559</v>
      </c>
      <c r="NH108">
        <v>4.3892360669271042</v>
      </c>
      <c r="NI108">
        <v>1.346226451530808</v>
      </c>
      <c r="NJ108">
        <v>4.8093091200000009</v>
      </c>
      <c r="NK108">
        <v>3.1527719273074908</v>
      </c>
      <c r="NL108">
        <v>1.440059496582494</v>
      </c>
      <c r="NM108">
        <v>4.4712346054586423</v>
      </c>
      <c r="NN108">
        <v>4.8093091200000009</v>
      </c>
      <c r="NO108">
        <v>1.31193216</v>
      </c>
      <c r="NP108">
        <v>3.3592448151886991</v>
      </c>
      <c r="NQ108">
        <v>2.9109640926867755</v>
      </c>
      <c r="NR108">
        <v>3.8576484489275202</v>
      </c>
      <c r="NS108">
        <v>1.3422457337857452</v>
      </c>
      <c r="NT108">
        <v>1.3362928306710176</v>
      </c>
      <c r="NU108">
        <v>4.7893973950687574</v>
      </c>
      <c r="NV108">
        <v>2.6836919283200293</v>
      </c>
      <c r="NW108">
        <v>2.9333042672591318</v>
      </c>
      <c r="NX108">
        <v>4.2788007782568958</v>
      </c>
      <c r="NY108">
        <v>2.7537525426671383</v>
      </c>
      <c r="NZ108">
        <v>1.3152930575371871</v>
      </c>
      <c r="OA108">
        <v>4.3874432229556888</v>
      </c>
      <c r="OB108">
        <v>1.3814798670776804</v>
      </c>
      <c r="OC108">
        <v>4.8093091200000009</v>
      </c>
      <c r="OD108">
        <v>3.5685636177084916</v>
      </c>
      <c r="OE108">
        <v>1.4120805218540688</v>
      </c>
      <c r="OF108">
        <v>2.8543931862059857</v>
      </c>
      <c r="OG108">
        <v>3.1119630455874212</v>
      </c>
      <c r="OH108">
        <v>4.6453198763236969</v>
      </c>
      <c r="OI108">
        <v>3.0212613684139455</v>
      </c>
      <c r="OJ108">
        <v>1.4918170012138576</v>
      </c>
      <c r="OK108">
        <v>4.8093091200000009</v>
      </c>
      <c r="OL108">
        <v>2.8413348756941135</v>
      </c>
      <c r="OM108">
        <v>4.0715179197419715</v>
      </c>
      <c r="ON108">
        <v>3.6038765017180303</v>
      </c>
      <c r="OO108">
        <v>4.3642785871734624</v>
      </c>
      <c r="OP108">
        <v>3.4730432992903104</v>
      </c>
      <c r="OQ108">
        <v>4.8093091200000009</v>
      </c>
      <c r="OR108">
        <v>1.31193216</v>
      </c>
      <c r="OS108">
        <v>3.5819522836521145</v>
      </c>
      <c r="OT108">
        <v>4.8093091200000009</v>
      </c>
      <c r="OU108">
        <v>3.9093226515884734</v>
      </c>
      <c r="OV108">
        <v>1.31193216</v>
      </c>
      <c r="OW108">
        <v>1.3368581758476825</v>
      </c>
      <c r="OX108">
        <v>1.3383185648782412</v>
      </c>
      <c r="OY108">
        <v>1.330976999722524</v>
      </c>
      <c r="OZ108">
        <v>4.8093091200000009</v>
      </c>
      <c r="PA108">
        <v>4.8093091200000009</v>
      </c>
      <c r="PB108">
        <v>3.6103496817662757</v>
      </c>
      <c r="PC108">
        <v>3.122216243816565</v>
      </c>
      <c r="PD108">
        <v>2.0244313786814327</v>
      </c>
      <c r="PE108">
        <v>4.6471596112462557</v>
      </c>
      <c r="PF108">
        <v>4.5484754652720305</v>
      </c>
      <c r="PG108">
        <v>1.3243649735528193</v>
      </c>
      <c r="PH108">
        <v>1.3697795158082355</v>
      </c>
      <c r="PI108">
        <v>2.3936864451338948</v>
      </c>
      <c r="PJ108">
        <v>4.8093091200000009</v>
      </c>
      <c r="PK108">
        <v>1.3489307468629717</v>
      </c>
      <c r="PL108">
        <v>4.2414170652564032</v>
      </c>
      <c r="PM108">
        <v>3.895812303076637</v>
      </c>
      <c r="PN108">
        <v>1.6659413357246735</v>
      </c>
      <c r="PO108">
        <v>3.8278336745948494</v>
      </c>
      <c r="PP108">
        <v>1.3192994060116701</v>
      </c>
      <c r="PQ108">
        <v>3.8639105919081933</v>
      </c>
      <c r="PR108">
        <v>2.8313982052771056</v>
      </c>
      <c r="PS108">
        <v>1.460751440611233</v>
      </c>
      <c r="PT108">
        <v>2.0540211189505246</v>
      </c>
      <c r="PU108">
        <v>4.2486763049037144</v>
      </c>
      <c r="PV108">
        <v>1.31193216</v>
      </c>
      <c r="PW108">
        <v>2.815352822183101</v>
      </c>
      <c r="PX108">
        <v>4.3050144534173285</v>
      </c>
      <c r="PY108">
        <v>2.9548216532718325</v>
      </c>
      <c r="PZ108">
        <v>2.4705834663192938</v>
      </c>
      <c r="QA108">
        <v>4.8093091200000009</v>
      </c>
      <c r="QB108">
        <v>3.1987516174804256</v>
      </c>
      <c r="QC108">
        <v>2.0452678003217528</v>
      </c>
      <c r="QD108">
        <v>1.31193216</v>
      </c>
      <c r="QE108">
        <v>4.7897228669625669</v>
      </c>
      <c r="QF108">
        <v>2.8156531032203276</v>
      </c>
      <c r="QG108">
        <v>1.3127716641687672</v>
      </c>
      <c r="QH108">
        <v>4.8093091200000009</v>
      </c>
      <c r="QI108">
        <v>2.4424759755889527</v>
      </c>
      <c r="QJ108">
        <v>1.31193216</v>
      </c>
      <c r="QK108">
        <v>4.0183594831419231</v>
      </c>
      <c r="QL108">
        <v>1.3977138773533637</v>
      </c>
      <c r="QM108">
        <v>2.5412082130444045</v>
      </c>
      <c r="QN108">
        <v>4.7838039441017983</v>
      </c>
      <c r="QO108">
        <v>2.1601294847201871</v>
      </c>
      <c r="QP108">
        <v>1.3764512974223875</v>
      </c>
      <c r="QQ108">
        <v>2.3213246647211641</v>
      </c>
      <c r="QR108">
        <v>1.3844958874973869</v>
      </c>
      <c r="QS108">
        <v>1.4564361425880179</v>
      </c>
      <c r="QT108">
        <v>1.5085635695373618</v>
      </c>
      <c r="QU108">
        <v>4.5587470276122044</v>
      </c>
      <c r="QV108">
        <v>2.9959157941354988</v>
      </c>
      <c r="QW108">
        <v>1.3403982105562351</v>
      </c>
      <c r="QX108">
        <v>1.7338219090175375</v>
      </c>
      <c r="QY108">
        <v>1.4535533945226664</v>
      </c>
      <c r="QZ108">
        <v>3.2615908351682545</v>
      </c>
      <c r="RA108">
        <v>2.4752946631691657</v>
      </c>
      <c r="RB108">
        <v>2.5440274519917363</v>
      </c>
      <c r="RC108">
        <v>3.6603386624106449</v>
      </c>
      <c r="RD108">
        <v>4.0037345040025478</v>
      </c>
      <c r="RE108">
        <v>3.5815397084868525</v>
      </c>
      <c r="RF108">
        <v>3.9893090711259873</v>
      </c>
      <c r="RG108">
        <v>3.1797339635699018</v>
      </c>
      <c r="RH108">
        <v>3.69555167898476</v>
      </c>
      <c r="RI108">
        <v>4.6626175607852502</v>
      </c>
      <c r="RJ108">
        <v>4.8093091200000009</v>
      </c>
      <c r="RK108">
        <v>2.9477193014592036</v>
      </c>
      <c r="RL108">
        <v>2.6976610837792947</v>
      </c>
      <c r="RM108">
        <v>1.331897409304645</v>
      </c>
      <c r="RN108">
        <v>1.4056314156283278</v>
      </c>
      <c r="RO108">
        <v>1.362735644624264</v>
      </c>
      <c r="RP108">
        <v>4.2723313006464139</v>
      </c>
      <c r="RQ108">
        <v>3.6644209883197121</v>
      </c>
      <c r="RR108">
        <v>1.5242108206803291</v>
      </c>
      <c r="RS108">
        <v>4.8093091200000009</v>
      </c>
      <c r="RT108">
        <v>4.4206275362863465</v>
      </c>
      <c r="RU108">
        <v>4.6031267233667457</v>
      </c>
      <c r="RV108">
        <v>2.2532259773822503</v>
      </c>
      <c r="RW108">
        <v>4.8093091200000009</v>
      </c>
      <c r="RX108">
        <v>4.0154616481616756</v>
      </c>
      <c r="RY108">
        <v>1.31193216</v>
      </c>
      <c r="RZ108">
        <v>1.360779210553579</v>
      </c>
      <c r="SA108">
        <v>3.9602607764774929</v>
      </c>
      <c r="SB108">
        <v>3.7813882894951334</v>
      </c>
      <c r="SC108">
        <v>4.3613932055163644</v>
      </c>
      <c r="SD108">
        <v>1.4262418136759258</v>
      </c>
      <c r="SE108">
        <v>1.3651840603834495</v>
      </c>
      <c r="SF108">
        <v>1.5128855078097097</v>
      </c>
      <c r="SG108">
        <v>4.5058056204796841</v>
      </c>
    </row>
    <row r="109" spans="1:501" x14ac:dyDescent="0.35">
      <c r="A109" s="158">
        <v>2025</v>
      </c>
      <c r="B109">
        <v>5.0497745760000008</v>
      </c>
      <c r="C109">
        <v>1.4773088602997553</v>
      </c>
      <c r="D109">
        <v>4.9890261107739882</v>
      </c>
      <c r="E109">
        <v>2.3045881908051471</v>
      </c>
      <c r="F109">
        <v>2.042942389219057</v>
      </c>
      <c r="G109">
        <v>4.7191934539070797</v>
      </c>
      <c r="H109">
        <v>1.5551816396589917</v>
      </c>
      <c r="I109">
        <v>3.5681339569477477</v>
      </c>
      <c r="J109">
        <v>5.0497745760000008</v>
      </c>
      <c r="K109">
        <v>5.0497745760000008</v>
      </c>
      <c r="L109">
        <v>4.666643512402346</v>
      </c>
      <c r="M109">
        <v>4.0378327697644378</v>
      </c>
      <c r="N109">
        <v>1.5564508650849544</v>
      </c>
      <c r="O109">
        <v>5.0497745760000008</v>
      </c>
      <c r="P109">
        <v>5.0497745760000008</v>
      </c>
      <c r="Q109">
        <v>5.0497745760000008</v>
      </c>
      <c r="R109">
        <v>4.7930851935163288</v>
      </c>
      <c r="S109">
        <v>3.5269539355539479</v>
      </c>
      <c r="T109">
        <v>4.5634409003743928</v>
      </c>
      <c r="U109">
        <v>4.5201971115214548</v>
      </c>
      <c r="V109">
        <v>2.3881553951281269</v>
      </c>
      <c r="W109">
        <v>1.6430358853934681</v>
      </c>
      <c r="X109">
        <v>1.3775287679999999</v>
      </c>
      <c r="Y109">
        <v>2.6256064526092722</v>
      </c>
      <c r="Z109">
        <v>1.6849538302127394</v>
      </c>
      <c r="AA109">
        <v>1.3780050834185902</v>
      </c>
      <c r="AB109">
        <v>2.8869113762782681</v>
      </c>
      <c r="AC109">
        <v>1.5462301240390524</v>
      </c>
      <c r="AD109">
        <v>3.2933853899365992</v>
      </c>
      <c r="AE109">
        <v>4.8652674658551192</v>
      </c>
      <c r="AF109">
        <v>3.0959825164389985</v>
      </c>
      <c r="AG109">
        <v>5.0497745760000008</v>
      </c>
      <c r="AH109">
        <v>4.9626302097903725</v>
      </c>
      <c r="AI109">
        <v>3.85804317598395</v>
      </c>
      <c r="AJ109">
        <v>4.3414945524050896</v>
      </c>
      <c r="AK109">
        <v>1.5418332781429629</v>
      </c>
      <c r="AL109">
        <v>3.6518981525523171</v>
      </c>
      <c r="AM109">
        <v>4.3776941136304588</v>
      </c>
      <c r="AN109">
        <v>1.5550441524628931</v>
      </c>
      <c r="AO109">
        <v>1.5328321573657357</v>
      </c>
      <c r="AP109">
        <v>5.0497745760000008</v>
      </c>
      <c r="AQ109">
        <v>4.0896858188306711</v>
      </c>
      <c r="AR109">
        <v>1.4413987612953152</v>
      </c>
      <c r="AS109">
        <v>2.243418346366477</v>
      </c>
      <c r="AT109">
        <v>5.0497745760000008</v>
      </c>
      <c r="AU109">
        <v>4.8505864878725866</v>
      </c>
      <c r="AV109">
        <v>5.0497745760000008</v>
      </c>
      <c r="AW109">
        <v>3.5983922654595974</v>
      </c>
      <c r="AX109">
        <v>2.5235816919075198</v>
      </c>
      <c r="AY109">
        <v>5.0497745760000008</v>
      </c>
      <c r="AZ109">
        <v>1.3775287679999999</v>
      </c>
      <c r="BA109">
        <v>1.7442714574051368</v>
      </c>
      <c r="BB109">
        <v>4.9439491899432531</v>
      </c>
      <c r="BC109">
        <v>1.3775287679999999</v>
      </c>
      <c r="BD109">
        <v>2.6200961531885971</v>
      </c>
      <c r="BE109">
        <v>5.0497745760000008</v>
      </c>
      <c r="BF109">
        <v>1.5038051381657667</v>
      </c>
      <c r="BG109">
        <v>4.2086467939932346</v>
      </c>
      <c r="BH109">
        <v>5.0497745760000008</v>
      </c>
      <c r="BI109">
        <v>2.6353820784251094</v>
      </c>
      <c r="BJ109">
        <v>4.6813427067442674</v>
      </c>
      <c r="BK109">
        <v>1.6404001696195356</v>
      </c>
      <c r="BL109">
        <v>1.3840490327758015</v>
      </c>
      <c r="BM109">
        <v>2.7304938282115487</v>
      </c>
      <c r="BN109">
        <v>5.0497745760000008</v>
      </c>
      <c r="BO109">
        <v>1.5946632979628839</v>
      </c>
      <c r="BP109">
        <v>2.4622128110681896</v>
      </c>
      <c r="BQ109">
        <v>1.9086503552449403</v>
      </c>
      <c r="BR109">
        <v>4.8223790604140868</v>
      </c>
      <c r="BS109">
        <v>5.0497745760000008</v>
      </c>
      <c r="BT109">
        <v>1.8288006986663281</v>
      </c>
      <c r="BU109">
        <v>1.5457042313267488</v>
      </c>
      <c r="BV109">
        <v>4.6390237826802689</v>
      </c>
      <c r="BW109">
        <v>1.5590169933962912</v>
      </c>
      <c r="BX109">
        <v>3.0335190397992617</v>
      </c>
      <c r="BY109">
        <v>1.3775287679999999</v>
      </c>
      <c r="BZ109">
        <v>4.8823043714821495</v>
      </c>
      <c r="CA109">
        <v>5.0497745760000008</v>
      </c>
      <c r="CB109">
        <v>3.7817999067153125</v>
      </c>
      <c r="CC109">
        <v>2.2768028896996122</v>
      </c>
      <c r="CD109">
        <v>4.7273856865302495</v>
      </c>
      <c r="CE109">
        <v>4.6137604940627828</v>
      </c>
      <c r="CF109">
        <v>1.8266110913324642</v>
      </c>
      <c r="CG109">
        <v>4.6438764226570006</v>
      </c>
      <c r="CH109">
        <v>1.5760406073293132</v>
      </c>
      <c r="CI109">
        <v>5.0497745760000008</v>
      </c>
      <c r="CJ109">
        <v>4.9318475609931829</v>
      </c>
      <c r="CK109">
        <v>1.5654705312278501</v>
      </c>
      <c r="CL109">
        <v>1.6676515099210041</v>
      </c>
      <c r="CM109">
        <v>4.4672339965305135</v>
      </c>
      <c r="CN109">
        <v>1.4833454055488553</v>
      </c>
      <c r="CO109">
        <v>5.0497745760000008</v>
      </c>
      <c r="CP109">
        <v>1.4526470686795974</v>
      </c>
      <c r="CQ109">
        <v>3.3366815080088554</v>
      </c>
      <c r="CR109">
        <v>4.929599965416239</v>
      </c>
      <c r="CS109">
        <v>1.898954287100671</v>
      </c>
      <c r="CT109">
        <v>2.7446007372923069</v>
      </c>
      <c r="CU109">
        <v>5.0497745760000008</v>
      </c>
      <c r="CV109">
        <v>1.635810197858089</v>
      </c>
      <c r="CW109">
        <v>2.2873345714735125</v>
      </c>
      <c r="CX109">
        <v>1.3775287679999999</v>
      </c>
      <c r="CY109">
        <v>1.5459128556410264</v>
      </c>
      <c r="CZ109">
        <v>1.3775287679999999</v>
      </c>
      <c r="DA109">
        <v>5.0497745760000008</v>
      </c>
      <c r="DB109">
        <v>5.0497745760000008</v>
      </c>
      <c r="DC109">
        <v>2.1313020361927859</v>
      </c>
      <c r="DD109">
        <v>5.0497745760000008</v>
      </c>
      <c r="DE109">
        <v>1.6890797778189386</v>
      </c>
      <c r="DF109">
        <v>1.4880602035053698</v>
      </c>
      <c r="DG109">
        <v>2.9820104598887207</v>
      </c>
      <c r="DH109">
        <v>1.4991582413855105</v>
      </c>
      <c r="DI109">
        <v>5.0497745760000008</v>
      </c>
      <c r="DJ109">
        <v>3.4997772822922175</v>
      </c>
      <c r="DK109">
        <v>1.3775287679999999</v>
      </c>
      <c r="DL109">
        <v>2.1066332380466264</v>
      </c>
      <c r="DM109">
        <v>1.553320415206261</v>
      </c>
      <c r="DN109">
        <v>1.7600655563790575</v>
      </c>
      <c r="DO109">
        <v>2.3097141914056749</v>
      </c>
      <c r="DP109">
        <v>2.5157706322651725</v>
      </c>
      <c r="DQ109">
        <v>2.5783194732155246</v>
      </c>
      <c r="DR109">
        <v>5.0497745760000008</v>
      </c>
      <c r="DS109">
        <v>5.0497745760000008</v>
      </c>
      <c r="DT109">
        <v>5.0497745760000008</v>
      </c>
      <c r="DU109">
        <v>5.0497745760000008</v>
      </c>
      <c r="DV109">
        <v>4.2061274578128076</v>
      </c>
      <c r="DW109">
        <v>1.5770782648532693</v>
      </c>
      <c r="DX109">
        <v>4.8821427238679327</v>
      </c>
      <c r="DY109">
        <v>1.3775287679999999</v>
      </c>
      <c r="DZ109">
        <v>5.0497745760000008</v>
      </c>
      <c r="EA109">
        <v>5.0497745760000008</v>
      </c>
      <c r="EB109">
        <v>1.7947350498456884</v>
      </c>
      <c r="EC109">
        <v>5.0497745760000008</v>
      </c>
      <c r="ED109">
        <v>4.1163090445015103</v>
      </c>
      <c r="EE109">
        <v>4.7256336266733534</v>
      </c>
      <c r="EF109">
        <v>1.4470339185717138</v>
      </c>
      <c r="EG109">
        <v>2.0568545912569371</v>
      </c>
      <c r="EH109">
        <v>3.278902305741572</v>
      </c>
      <c r="EI109">
        <v>3.9420088534389039</v>
      </c>
      <c r="EJ109">
        <v>5.0497745760000008</v>
      </c>
      <c r="EK109">
        <v>3.1875842084605126</v>
      </c>
      <c r="EL109">
        <v>4.0839789653979635</v>
      </c>
      <c r="EM109">
        <v>3.0154882192290686</v>
      </c>
      <c r="EN109">
        <v>1.5664976534202271</v>
      </c>
      <c r="EO109">
        <v>5.0497745760000008</v>
      </c>
      <c r="EP109">
        <v>4.0964593547855719</v>
      </c>
      <c r="EQ109">
        <v>5.0497745760000008</v>
      </c>
      <c r="ER109">
        <v>3.0193102933613414</v>
      </c>
      <c r="ES109">
        <v>1.4589248023390842</v>
      </c>
      <c r="ET109">
        <v>1.4506759977598036</v>
      </c>
      <c r="EU109">
        <v>4.2531657404811538</v>
      </c>
      <c r="EV109">
        <v>4.1561982948513991</v>
      </c>
      <c r="EW109">
        <v>1.4426691101183524</v>
      </c>
      <c r="EX109">
        <v>5.0497745760000008</v>
      </c>
      <c r="EY109">
        <v>4.0643331877480398</v>
      </c>
      <c r="EZ109">
        <v>3.9895574608968576</v>
      </c>
      <c r="FA109">
        <v>1.4327344846523491</v>
      </c>
      <c r="FB109">
        <v>1.3775287679999999</v>
      </c>
      <c r="FC109">
        <v>5.0497745760000008</v>
      </c>
      <c r="FD109">
        <v>3.6922969872553457</v>
      </c>
      <c r="FE109">
        <v>4.4603200690951716</v>
      </c>
      <c r="FF109">
        <v>4.70167347595281</v>
      </c>
      <c r="FG109">
        <v>2.9133966905860875</v>
      </c>
      <c r="FH109">
        <v>4.7595986091536044</v>
      </c>
      <c r="FI109">
        <v>4.5426752189325601</v>
      </c>
      <c r="FJ109">
        <v>3.9278362747234836</v>
      </c>
      <c r="FK109">
        <v>2.307429258379746</v>
      </c>
      <c r="FL109">
        <v>5.0497745760000008</v>
      </c>
      <c r="FM109">
        <v>4.594737263034717</v>
      </c>
      <c r="FN109">
        <v>3.0200369857868923</v>
      </c>
      <c r="FO109">
        <v>4.8810768956042345</v>
      </c>
      <c r="FP109">
        <v>1.3775287679999999</v>
      </c>
      <c r="FQ109">
        <v>2.6301200533629707</v>
      </c>
      <c r="FR109">
        <v>5.0497745760000008</v>
      </c>
      <c r="FS109">
        <v>4.4245677796676466</v>
      </c>
      <c r="FT109">
        <v>2.8747261258814314</v>
      </c>
      <c r="FU109">
        <v>5.0497745760000008</v>
      </c>
      <c r="FV109">
        <v>1.3892341620299389</v>
      </c>
      <c r="FW109">
        <v>1.3786687685326264</v>
      </c>
      <c r="FX109">
        <v>5.0088180886422844</v>
      </c>
      <c r="FY109">
        <v>2.9340912905537571</v>
      </c>
      <c r="FZ109">
        <v>3.8502476879391616</v>
      </c>
      <c r="GA109">
        <v>2.0346870306143559</v>
      </c>
      <c r="GB109">
        <v>4.6678122741594423</v>
      </c>
      <c r="GC109">
        <v>5.0497745760000008</v>
      </c>
      <c r="GD109">
        <v>4.5789258294833095</v>
      </c>
      <c r="GE109">
        <v>4.0932611076497327</v>
      </c>
      <c r="GF109">
        <v>1.5517346291087839</v>
      </c>
      <c r="GG109">
        <v>5.0497745760000008</v>
      </c>
      <c r="GH109">
        <v>2.6675452711004435</v>
      </c>
      <c r="GI109">
        <v>1.5164566489999005</v>
      </c>
      <c r="GJ109">
        <v>1.5351080357550366</v>
      </c>
      <c r="GK109">
        <v>1.8144489685787772</v>
      </c>
      <c r="GL109">
        <v>1.5428219597963739</v>
      </c>
      <c r="GM109">
        <v>2.2626648744474975</v>
      </c>
      <c r="GN109">
        <v>3.4429313567217865</v>
      </c>
      <c r="GO109">
        <v>2.8312666189198445</v>
      </c>
      <c r="GP109">
        <v>5.0497745760000008</v>
      </c>
      <c r="GQ109">
        <v>1.406407629722308</v>
      </c>
      <c r="GR109">
        <v>4.6246420216114101</v>
      </c>
      <c r="GS109">
        <v>1.8825639003449073</v>
      </c>
      <c r="GT109">
        <v>5.0345369131704611</v>
      </c>
      <c r="GU109">
        <v>4.7850441623674902</v>
      </c>
      <c r="GV109">
        <v>5.0497745760000008</v>
      </c>
      <c r="GW109">
        <v>3.3942671805609397</v>
      </c>
      <c r="GX109">
        <v>1.3775287679999999</v>
      </c>
      <c r="GY109">
        <v>5.0497745760000008</v>
      </c>
      <c r="GZ109">
        <v>2.1949551380392034</v>
      </c>
      <c r="HA109">
        <v>1.3775287679999999</v>
      </c>
      <c r="HB109">
        <v>1.5349213809332303</v>
      </c>
      <c r="HC109">
        <v>5.0497745760000008</v>
      </c>
      <c r="HD109">
        <v>5.0497745760000008</v>
      </c>
      <c r="HE109">
        <v>3.1200825031997654</v>
      </c>
      <c r="HF109">
        <v>4.012770749814182</v>
      </c>
      <c r="HG109">
        <v>1.7130206838334319</v>
      </c>
      <c r="HH109">
        <v>1.5757496929492123</v>
      </c>
      <c r="HI109">
        <v>5.0497745760000008</v>
      </c>
      <c r="HJ109">
        <v>1.3775287679999999</v>
      </c>
      <c r="HK109">
        <v>1.4273095900128019</v>
      </c>
      <c r="HL109">
        <v>1.6147781559049925</v>
      </c>
      <c r="HM109">
        <v>5.0497745760000008</v>
      </c>
      <c r="HN109">
        <v>1.9071268022432646</v>
      </c>
      <c r="HO109">
        <v>5.0497745760000008</v>
      </c>
      <c r="HP109">
        <v>2.0041272868495117</v>
      </c>
      <c r="HQ109">
        <v>2.2076179558615228</v>
      </c>
      <c r="HR109">
        <v>3.7254966676299794</v>
      </c>
      <c r="HS109">
        <v>4.207226713773097</v>
      </c>
      <c r="HT109">
        <v>2.5280470290643189</v>
      </c>
      <c r="HU109">
        <v>5.023862075750853</v>
      </c>
      <c r="HV109">
        <v>5.0497745760000008</v>
      </c>
      <c r="HW109">
        <v>1.4088263028842498</v>
      </c>
      <c r="HX109">
        <v>5.0497745760000008</v>
      </c>
      <c r="HY109">
        <v>4.7582456281352208</v>
      </c>
      <c r="HZ109">
        <v>5.0497745760000008</v>
      </c>
      <c r="IA109">
        <v>1.5615181746370848</v>
      </c>
      <c r="IB109">
        <v>5.0497745760000008</v>
      </c>
      <c r="IC109">
        <v>1.3775287679999999</v>
      </c>
      <c r="ID109">
        <v>5.0497745760000008</v>
      </c>
      <c r="IE109">
        <v>4.6079776585812349</v>
      </c>
      <c r="IF109">
        <v>2.8317802538961816</v>
      </c>
      <c r="IG109">
        <v>1.4789987657556765</v>
      </c>
      <c r="IH109">
        <v>4.0843115644426833</v>
      </c>
      <c r="II109">
        <v>4.5865493610608334</v>
      </c>
      <c r="IJ109">
        <v>1.3984654806638359</v>
      </c>
      <c r="IK109">
        <v>5.0497745760000008</v>
      </c>
      <c r="IL109">
        <v>5.0497745760000008</v>
      </c>
      <c r="IM109">
        <v>1.692113413774033</v>
      </c>
      <c r="IN109">
        <v>5.0497745760000008</v>
      </c>
      <c r="IO109">
        <v>5.0497745760000008</v>
      </c>
      <c r="IP109">
        <v>2.6442559441072402</v>
      </c>
      <c r="IQ109">
        <v>1.5170789111672243</v>
      </c>
      <c r="IR109">
        <v>3.7846353679660618</v>
      </c>
      <c r="IS109">
        <v>5.0497745760000008</v>
      </c>
      <c r="IT109">
        <v>2.6479178503790957</v>
      </c>
      <c r="IU109">
        <v>1.6070227463931961</v>
      </c>
      <c r="IV109">
        <v>5.0010594031587852</v>
      </c>
      <c r="IW109">
        <v>5.0497745760000008</v>
      </c>
      <c r="IX109">
        <v>3.7233586035850732</v>
      </c>
      <c r="IY109">
        <v>1.9601158798316631</v>
      </c>
      <c r="IZ109">
        <v>2.4453861926885465</v>
      </c>
      <c r="JA109">
        <v>5.0497745760000008</v>
      </c>
      <c r="JB109">
        <v>2.2071388109267156</v>
      </c>
      <c r="JC109">
        <v>1.3775287679999999</v>
      </c>
      <c r="JD109">
        <v>5.0497745760000008</v>
      </c>
      <c r="JE109">
        <v>4.6857538160701191</v>
      </c>
      <c r="JF109">
        <v>4.0071463288378695</v>
      </c>
      <c r="JG109">
        <v>1.4306120291135624</v>
      </c>
      <c r="JH109">
        <v>1.6150104561132079</v>
      </c>
      <c r="JI109">
        <v>5.0235635444084004</v>
      </c>
      <c r="JJ109">
        <v>1.3775287679999999</v>
      </c>
      <c r="JK109">
        <v>1.4931468332615061</v>
      </c>
      <c r="JL109">
        <v>4.3764782272986347</v>
      </c>
      <c r="JM109">
        <v>3.2494602139477125</v>
      </c>
      <c r="JN109">
        <v>3.3065179205476305</v>
      </c>
      <c r="JO109">
        <v>1.6601149217267128</v>
      </c>
      <c r="JP109">
        <v>3.6784277482139802</v>
      </c>
      <c r="JQ109">
        <v>2.1650932296765721</v>
      </c>
      <c r="JR109">
        <v>1.6475546769262319</v>
      </c>
      <c r="JS109">
        <v>1.6716035474822866</v>
      </c>
      <c r="JT109">
        <v>3.3971270903537829</v>
      </c>
      <c r="JU109">
        <v>4.0733453540682873</v>
      </c>
      <c r="JV109">
        <v>2.05864380066763</v>
      </c>
      <c r="JW109">
        <v>3.3714531912159673</v>
      </c>
      <c r="JX109">
        <v>2.5328812438740673</v>
      </c>
      <c r="JY109">
        <v>1.4437244512401877</v>
      </c>
      <c r="JZ109">
        <v>3.9618687480513701</v>
      </c>
      <c r="KA109">
        <v>1.4381123751673774</v>
      </c>
      <c r="KB109">
        <v>2.4803980298199444</v>
      </c>
      <c r="KC109">
        <v>4.3140377179972065</v>
      </c>
      <c r="KD109">
        <v>2.1827224387255062</v>
      </c>
      <c r="KE109">
        <v>1.3873174855083459</v>
      </c>
      <c r="KF109">
        <v>1.4454656109890773</v>
      </c>
      <c r="KG109">
        <v>5.0497745760000008</v>
      </c>
      <c r="KH109">
        <v>3.4068570173962684</v>
      </c>
      <c r="KI109">
        <v>4.2877941067722736</v>
      </c>
      <c r="KJ109">
        <v>1.5646653105190584</v>
      </c>
      <c r="KK109">
        <v>2.0132941894300287</v>
      </c>
      <c r="KL109">
        <v>4.2779104705729889</v>
      </c>
      <c r="KM109">
        <v>3.8967256111147028</v>
      </c>
      <c r="KN109">
        <v>2.531659276451899</v>
      </c>
      <c r="KO109">
        <v>1.4710898393322993</v>
      </c>
      <c r="KP109">
        <v>1.5682516042074859</v>
      </c>
      <c r="KQ109">
        <v>3.5437049090272428</v>
      </c>
      <c r="KR109">
        <v>2.9028662346837453</v>
      </c>
      <c r="KS109">
        <v>5.0497745760000008</v>
      </c>
      <c r="KT109">
        <v>2.9341661805692039</v>
      </c>
      <c r="KU109">
        <v>1.6622332831704341</v>
      </c>
      <c r="KV109">
        <v>4.4565031006298801</v>
      </c>
      <c r="KW109">
        <v>1.3807354601157045</v>
      </c>
      <c r="KX109">
        <v>1.3775287679999999</v>
      </c>
      <c r="KY109">
        <v>5.0497745760000008</v>
      </c>
      <c r="KZ109">
        <v>2.1035238172728712</v>
      </c>
      <c r="LA109">
        <v>4.0008150655266688</v>
      </c>
      <c r="LB109">
        <v>4.796573819113358</v>
      </c>
      <c r="LC109">
        <v>4.9597578632899024</v>
      </c>
      <c r="LD109">
        <v>1.5311865566587597</v>
      </c>
      <c r="LE109">
        <v>2.7271284659494017</v>
      </c>
      <c r="LF109">
        <v>4.4397895318791702</v>
      </c>
      <c r="LG109">
        <v>1.6955785581824316</v>
      </c>
      <c r="LH109">
        <v>5.0497745760000008</v>
      </c>
      <c r="LI109">
        <v>3.8898135308614634</v>
      </c>
      <c r="LJ109">
        <v>2.0177404461698085</v>
      </c>
      <c r="LK109">
        <v>5.0497745760000008</v>
      </c>
      <c r="LL109">
        <v>3.9895701561123751</v>
      </c>
      <c r="LM109">
        <v>1.9483631292284613</v>
      </c>
      <c r="LN109">
        <v>3.2455688749861471</v>
      </c>
      <c r="LO109">
        <v>2.8747826144682818</v>
      </c>
      <c r="LP109">
        <v>1.7913347499143413</v>
      </c>
      <c r="LQ109">
        <v>4.3064140877627048</v>
      </c>
      <c r="LR109">
        <v>4.3621550236591382</v>
      </c>
      <c r="LS109">
        <v>4.1096458170667258</v>
      </c>
      <c r="LT109">
        <v>3.4336290088094348</v>
      </c>
      <c r="LU109">
        <v>1.4211392973021091</v>
      </c>
      <c r="LV109">
        <v>1.4120829310709988</v>
      </c>
      <c r="LW109">
        <v>1.7111405791390459</v>
      </c>
      <c r="LX109">
        <v>2.2382869390881694</v>
      </c>
      <c r="LY109">
        <v>4.1327598676029833</v>
      </c>
      <c r="LZ109">
        <v>2.9718478898295584</v>
      </c>
      <c r="MA109">
        <v>2.4926998342502151</v>
      </c>
      <c r="MB109">
        <v>5.0497745760000008</v>
      </c>
      <c r="MC109">
        <v>4.4682522977505066</v>
      </c>
      <c r="MD109">
        <v>1.3775287679999999</v>
      </c>
      <c r="ME109">
        <v>1.5604554480349506</v>
      </c>
      <c r="MF109">
        <v>1.5012362295193347</v>
      </c>
      <c r="MG109">
        <v>2.7010416531549684</v>
      </c>
      <c r="MH109">
        <v>5.0497745760000008</v>
      </c>
      <c r="MI109">
        <v>5.0497745760000008</v>
      </c>
      <c r="MJ109">
        <v>1.4267926547906808</v>
      </c>
      <c r="MK109">
        <v>4.4691933720845363</v>
      </c>
      <c r="ML109">
        <v>1.3775287679999999</v>
      </c>
      <c r="MM109">
        <v>3.5229636832122253</v>
      </c>
      <c r="MN109">
        <v>1.3775287679999999</v>
      </c>
      <c r="MO109">
        <v>1.3775287679999999</v>
      </c>
      <c r="MP109">
        <v>5.0497745760000008</v>
      </c>
      <c r="MQ109">
        <v>5.0497745760000008</v>
      </c>
      <c r="MR109">
        <v>5.0497745760000008</v>
      </c>
      <c r="MS109">
        <v>1.8812509397540682</v>
      </c>
      <c r="MT109">
        <v>3.493330010738589</v>
      </c>
      <c r="MU109">
        <v>5.0497745760000008</v>
      </c>
      <c r="MV109">
        <v>4.6377090877560398</v>
      </c>
      <c r="MW109">
        <v>1.8262858022210047</v>
      </c>
      <c r="MX109">
        <v>1.428259567035185</v>
      </c>
      <c r="MY109">
        <v>1.9516424908865022</v>
      </c>
      <c r="MZ109">
        <v>3.0238147349113089</v>
      </c>
      <c r="NA109">
        <v>1.401252798368412</v>
      </c>
      <c r="NB109">
        <v>3.4630936965976851</v>
      </c>
      <c r="NC109">
        <v>1.7186276206987086</v>
      </c>
      <c r="ND109">
        <v>1.3775287679999999</v>
      </c>
      <c r="NE109">
        <v>3.5838255632881264</v>
      </c>
      <c r="NF109">
        <v>5.0412643424183647</v>
      </c>
      <c r="NG109">
        <v>1.6668323614219802</v>
      </c>
      <c r="NH109">
        <v>4.8541702520145495</v>
      </c>
      <c r="NI109">
        <v>1.4521898174825205</v>
      </c>
      <c r="NJ109">
        <v>5.0497745760000008</v>
      </c>
      <c r="NK109">
        <v>3.1614289859606672</v>
      </c>
      <c r="NL109">
        <v>1.6616823963185061</v>
      </c>
      <c r="NM109">
        <v>4.3654603753775838</v>
      </c>
      <c r="NN109">
        <v>5.0497745760000008</v>
      </c>
      <c r="NO109">
        <v>1.3775287679999999</v>
      </c>
      <c r="NP109">
        <v>3.634333454548671</v>
      </c>
      <c r="NQ109">
        <v>3.0423651909349725</v>
      </c>
      <c r="NR109">
        <v>4.4100682293351872</v>
      </c>
      <c r="NS109">
        <v>1.4436144235325319</v>
      </c>
      <c r="NT109">
        <v>1.4308378656768983</v>
      </c>
      <c r="NU109">
        <v>5.0497745760000008</v>
      </c>
      <c r="NV109">
        <v>2.8291104929514721</v>
      </c>
      <c r="NW109">
        <v>3.3086190119135535</v>
      </c>
      <c r="NX109">
        <v>4.7369986333578069</v>
      </c>
      <c r="NY109">
        <v>2.8605507705934405</v>
      </c>
      <c r="NZ109">
        <v>1.3862201378403851</v>
      </c>
      <c r="OA109">
        <v>4.203375161489328</v>
      </c>
      <c r="OB109">
        <v>1.5292421797747537</v>
      </c>
      <c r="OC109">
        <v>5.0497745760000008</v>
      </c>
      <c r="OD109">
        <v>3.831585619002865</v>
      </c>
      <c r="OE109">
        <v>1.5977398706789985</v>
      </c>
      <c r="OF109">
        <v>3.1559388579611913</v>
      </c>
      <c r="OG109">
        <v>3.432614113924628</v>
      </c>
      <c r="OH109">
        <v>4.95831438211974</v>
      </c>
      <c r="OI109">
        <v>3.2998520435447114</v>
      </c>
      <c r="OJ109">
        <v>1.5475798850461437</v>
      </c>
      <c r="OK109">
        <v>5.0497745760000008</v>
      </c>
      <c r="OL109">
        <v>2.9269239802108897</v>
      </c>
      <c r="OM109">
        <v>4.3968131672036597</v>
      </c>
      <c r="ON109">
        <v>3.8864472737760627</v>
      </c>
      <c r="OO109">
        <v>4.5586731606270101</v>
      </c>
      <c r="OP109">
        <v>3.5526147023680634</v>
      </c>
      <c r="OQ109">
        <v>5.0497745760000008</v>
      </c>
      <c r="OR109">
        <v>1.3775287679999999</v>
      </c>
      <c r="OS109">
        <v>4.1267404201772671</v>
      </c>
      <c r="OT109">
        <v>5.0497745760000008</v>
      </c>
      <c r="OU109">
        <v>4.3157162029520908</v>
      </c>
      <c r="OV109">
        <v>1.3775287679999999</v>
      </c>
      <c r="OW109">
        <v>1.4320488104363518</v>
      </c>
      <c r="OX109">
        <v>1.4351792706606405</v>
      </c>
      <c r="OY109">
        <v>1.4194766380301602</v>
      </c>
      <c r="OZ109">
        <v>5.0497745760000008</v>
      </c>
      <c r="PA109">
        <v>5.0497745760000008</v>
      </c>
      <c r="PB109">
        <v>3.7685400513993974</v>
      </c>
      <c r="PC109">
        <v>3.3926165415123934</v>
      </c>
      <c r="PD109">
        <v>2.3131386720315223</v>
      </c>
      <c r="PE109">
        <v>5.0497745760000008</v>
      </c>
      <c r="PF109">
        <v>4.9338144812222282</v>
      </c>
      <c r="PG109">
        <v>1.4054083201682377</v>
      </c>
      <c r="PH109">
        <v>1.5034482457252638</v>
      </c>
      <c r="PI109">
        <v>2.5561589240192295</v>
      </c>
      <c r="PJ109">
        <v>5.0497745760000008</v>
      </c>
      <c r="PK109">
        <v>1.4580299858488517</v>
      </c>
      <c r="PL109">
        <v>4.618344453008099</v>
      </c>
      <c r="PM109">
        <v>4.3169683813847994</v>
      </c>
      <c r="PN109">
        <v>1.7242949597303867</v>
      </c>
      <c r="PO109">
        <v>4.4446309236128529</v>
      </c>
      <c r="PP109">
        <v>1.3946777801681787</v>
      </c>
      <c r="PQ109">
        <v>4.0961445170337107</v>
      </c>
      <c r="PR109">
        <v>3.136466485475192</v>
      </c>
      <c r="PS109">
        <v>1.7097782754193955</v>
      </c>
      <c r="PT109">
        <v>2.3869939237993174</v>
      </c>
      <c r="PU109">
        <v>4.2745897616510087</v>
      </c>
      <c r="PV109">
        <v>1.3775287679999999</v>
      </c>
      <c r="PW109">
        <v>3.0543277779955065</v>
      </c>
      <c r="PX109">
        <v>4.6707907358495797</v>
      </c>
      <c r="PY109">
        <v>3.0412354740461494</v>
      </c>
      <c r="PZ109">
        <v>2.7677251573433348</v>
      </c>
      <c r="QA109">
        <v>5.0497745760000008</v>
      </c>
      <c r="QB109">
        <v>3.6456840305938614</v>
      </c>
      <c r="QC109">
        <v>2.2105861420664694</v>
      </c>
      <c r="QD109">
        <v>1.3775287679999999</v>
      </c>
      <c r="QE109">
        <v>5.0497745760000008</v>
      </c>
      <c r="QF109">
        <v>3.1678193558006509</v>
      </c>
      <c r="QG109">
        <v>1.3809105133143076</v>
      </c>
      <c r="QH109">
        <v>5.0497745760000008</v>
      </c>
      <c r="QI109">
        <v>2.486576324620049</v>
      </c>
      <c r="QJ109">
        <v>1.3775287679999999</v>
      </c>
      <c r="QK109">
        <v>4.3296898036878426</v>
      </c>
      <c r="QL109">
        <v>1.5653941348064659</v>
      </c>
      <c r="QM109">
        <v>2.8583861488950295</v>
      </c>
      <c r="QN109">
        <v>5.0497745760000008</v>
      </c>
      <c r="QO109">
        <v>2.2970912547384503</v>
      </c>
      <c r="QP109">
        <v>1.5181295961870727</v>
      </c>
      <c r="QQ109">
        <v>2.5931239385469524</v>
      </c>
      <c r="QR109">
        <v>1.5359266931177393</v>
      </c>
      <c r="QS109">
        <v>1.6996912689651331</v>
      </c>
      <c r="QT109">
        <v>1.8235361590092924</v>
      </c>
      <c r="QU109">
        <v>4.5380170274727023</v>
      </c>
      <c r="QV109">
        <v>3.1002120355711678</v>
      </c>
      <c r="QW109">
        <v>1.4396430559161688</v>
      </c>
      <c r="QX109">
        <v>1.8948564901944098</v>
      </c>
      <c r="QY109">
        <v>1.6929694739412267</v>
      </c>
      <c r="QZ109">
        <v>3.5894368326888237</v>
      </c>
      <c r="RA109">
        <v>2.7686951885227624</v>
      </c>
      <c r="RB109">
        <v>2.8488944231738871</v>
      </c>
      <c r="RC109">
        <v>3.9944960408167374</v>
      </c>
      <c r="RD109">
        <v>4.30777666250476</v>
      </c>
      <c r="RE109">
        <v>3.7824504225545028</v>
      </c>
      <c r="RF109">
        <v>4.5714345533494924</v>
      </c>
      <c r="RG109">
        <v>3.5885969623176086</v>
      </c>
      <c r="RH109">
        <v>4.1434435764803359</v>
      </c>
      <c r="RI109">
        <v>5.0497745760000008</v>
      </c>
      <c r="RJ109">
        <v>5.0497745760000008</v>
      </c>
      <c r="RK109">
        <v>3.1133268067432232</v>
      </c>
      <c r="RL109">
        <v>3.1079113303376258</v>
      </c>
      <c r="RM109">
        <v>1.4214405361906652</v>
      </c>
      <c r="RN109">
        <v>1.5831791366036978</v>
      </c>
      <c r="RO109">
        <v>1.4880255200685619</v>
      </c>
      <c r="RP109">
        <v>4.6100812637309421</v>
      </c>
      <c r="RQ109">
        <v>4.2565648047571409</v>
      </c>
      <c r="RR109">
        <v>1.8615608160173609</v>
      </c>
      <c r="RS109">
        <v>5.0497745760000008</v>
      </c>
      <c r="RT109">
        <v>4.9590599283638221</v>
      </c>
      <c r="RU109">
        <v>4.8761811782661715</v>
      </c>
      <c r="RV109">
        <v>2.4927599062134043</v>
      </c>
      <c r="RW109">
        <v>5.0497745760000008</v>
      </c>
      <c r="RX109">
        <v>4.568049982114939</v>
      </c>
      <c r="RY109">
        <v>1.3775287679999999</v>
      </c>
      <c r="RZ109">
        <v>1.4837559699712137</v>
      </c>
      <c r="SA109">
        <v>4.1991839868736793</v>
      </c>
      <c r="SB109">
        <v>3.9808704070379659</v>
      </c>
      <c r="SC109">
        <v>5.02643757562047</v>
      </c>
      <c r="SD109">
        <v>1.6299469790947525</v>
      </c>
      <c r="SE109">
        <v>1.4933773696305135</v>
      </c>
      <c r="SF109">
        <v>1.6282956588717388</v>
      </c>
      <c r="SG109">
        <v>4.7733170454713303</v>
      </c>
    </row>
    <row r="110" spans="1:501" x14ac:dyDescent="0.35">
      <c r="A110" s="158">
        <v>2026</v>
      </c>
      <c r="B110">
        <v>5.3022633048000012</v>
      </c>
      <c r="C110">
        <v>1.607313261057467</v>
      </c>
      <c r="D110">
        <v>5.2072836214132368</v>
      </c>
      <c r="E110">
        <v>2.5677193364445241</v>
      </c>
      <c r="F110">
        <v>2.1982518061179217</v>
      </c>
      <c r="G110">
        <v>5.259176387178047</v>
      </c>
      <c r="H110">
        <v>1.7360620938738642</v>
      </c>
      <c r="I110">
        <v>3.9204657941077694</v>
      </c>
      <c r="J110">
        <v>5.3022633048000012</v>
      </c>
      <c r="K110">
        <v>5.3022633048000012</v>
      </c>
      <c r="L110">
        <v>4.7107982670224313</v>
      </c>
      <c r="M110">
        <v>3.976945394289237</v>
      </c>
      <c r="N110">
        <v>1.7381877976576794</v>
      </c>
      <c r="O110">
        <v>5.3022633048000012</v>
      </c>
      <c r="P110">
        <v>5.3022633048000012</v>
      </c>
      <c r="Q110">
        <v>5.3022633048000012</v>
      </c>
      <c r="R110">
        <v>5.3022633048000012</v>
      </c>
      <c r="S110">
        <v>3.8144131939750441</v>
      </c>
      <c r="T110">
        <v>4.9774793955555214</v>
      </c>
      <c r="U110">
        <v>4.6520058168623422</v>
      </c>
      <c r="V110">
        <v>2.6080688896142781</v>
      </c>
      <c r="W110">
        <v>1.8852291546036277</v>
      </c>
      <c r="X110">
        <v>1.4464052063999999</v>
      </c>
      <c r="Y110">
        <v>2.6532201323115094</v>
      </c>
      <c r="Z110">
        <v>1.9578327175333512</v>
      </c>
      <c r="AA110">
        <v>1.4464052063999999</v>
      </c>
      <c r="AB110">
        <v>3.1080986036864959</v>
      </c>
      <c r="AC110">
        <v>1.721094707383398</v>
      </c>
      <c r="AD110">
        <v>3.3246270481612319</v>
      </c>
      <c r="AE110">
        <v>5.3022633048000012</v>
      </c>
      <c r="AF110">
        <v>3.3334121109553112</v>
      </c>
      <c r="AG110">
        <v>5.3022633048000012</v>
      </c>
      <c r="AH110">
        <v>5.3022633048000012</v>
      </c>
      <c r="AI110">
        <v>4.1471810131863629</v>
      </c>
      <c r="AJ110">
        <v>4.4019962819049292</v>
      </c>
      <c r="AK110">
        <v>1.6626175814793678</v>
      </c>
      <c r="AL110">
        <v>3.9523311752555355</v>
      </c>
      <c r="AM110">
        <v>4.280117445179993</v>
      </c>
      <c r="AN110">
        <v>1.7358318818252609</v>
      </c>
      <c r="AO110">
        <v>1.6268028859947123</v>
      </c>
      <c r="AP110">
        <v>5.3022633048000012</v>
      </c>
      <c r="AQ110">
        <v>4.5013803617034922</v>
      </c>
      <c r="AR110">
        <v>1.5490655324548341</v>
      </c>
      <c r="AS110">
        <v>2.2178110253508674</v>
      </c>
      <c r="AT110">
        <v>5.3022633048000012</v>
      </c>
      <c r="AU110">
        <v>4.9920502274813288</v>
      </c>
      <c r="AV110">
        <v>5.3022633048000012</v>
      </c>
      <c r="AW110">
        <v>3.9790186637711082</v>
      </c>
      <c r="AX110">
        <v>2.6676927073192118</v>
      </c>
      <c r="AY110">
        <v>5.3022633048000012</v>
      </c>
      <c r="AZ110">
        <v>1.4464052063999999</v>
      </c>
      <c r="BA110">
        <v>2.0621235657098751</v>
      </c>
      <c r="BB110">
        <v>5.1368698873346137</v>
      </c>
      <c r="BC110">
        <v>1.4464052063999999</v>
      </c>
      <c r="BD110">
        <v>2.6210354044180142</v>
      </c>
      <c r="BE110">
        <v>5.3022633048000012</v>
      </c>
      <c r="BF110">
        <v>1.6507485352292264</v>
      </c>
      <c r="BG110">
        <v>4.5901947407801158</v>
      </c>
      <c r="BH110">
        <v>5.3022633048000012</v>
      </c>
      <c r="BI110">
        <v>2.8786571537271484</v>
      </c>
      <c r="BJ110">
        <v>5.2107564210454411</v>
      </c>
      <c r="BK110">
        <v>1.7498269794986074</v>
      </c>
      <c r="BL110">
        <v>1.4575410273199214</v>
      </c>
      <c r="BM110">
        <v>3.0847305198463681</v>
      </c>
      <c r="BN110">
        <v>5.3022633048000012</v>
      </c>
      <c r="BO110">
        <v>1.8025904764284866</v>
      </c>
      <c r="BP110">
        <v>2.6922261066165318</v>
      </c>
      <c r="BQ110">
        <v>2.1850425081815299</v>
      </c>
      <c r="BR110">
        <v>5.2106519630046568</v>
      </c>
      <c r="BS110">
        <v>5.3022633048000012</v>
      </c>
      <c r="BT110">
        <v>1.8946244131310104</v>
      </c>
      <c r="BU110">
        <v>1.7202167324441742</v>
      </c>
      <c r="BV110">
        <v>5.2153957458215325</v>
      </c>
      <c r="BW110">
        <v>1.6694834874467672</v>
      </c>
      <c r="BX110">
        <v>3.1645611554313295</v>
      </c>
      <c r="BY110">
        <v>1.4464052063999999</v>
      </c>
      <c r="BZ110">
        <v>5.24804299355523</v>
      </c>
      <c r="CA110">
        <v>5.3022633048000012</v>
      </c>
      <c r="CB110">
        <v>4.1161202278457738</v>
      </c>
      <c r="CC110">
        <v>2.4180121474000607</v>
      </c>
      <c r="CD110">
        <v>4.9177563490995979</v>
      </c>
      <c r="CE110">
        <v>4.6309504739014047</v>
      </c>
      <c r="CF110">
        <v>1.7829572256227588</v>
      </c>
      <c r="CG110">
        <v>4.6763665875271707</v>
      </c>
      <c r="CH110">
        <v>1.7537965964579139</v>
      </c>
      <c r="CI110">
        <v>5.3022633048000012</v>
      </c>
      <c r="CJ110">
        <v>5.3022633048000012</v>
      </c>
      <c r="CK110">
        <v>1.7533189195205323</v>
      </c>
      <c r="CL110">
        <v>1.9277536120524863</v>
      </c>
      <c r="CM110">
        <v>4.9695583664217802</v>
      </c>
      <c r="CN110">
        <v>1.6171749674401477</v>
      </c>
      <c r="CO110">
        <v>5.3022633048000012</v>
      </c>
      <c r="CP110">
        <v>1.567233629453503</v>
      </c>
      <c r="CQ110">
        <v>3.4790656270834486</v>
      </c>
      <c r="CR110">
        <v>5.1145223913499835</v>
      </c>
      <c r="CS110">
        <v>2.1503814206474625</v>
      </c>
      <c r="CT110">
        <v>2.668649767879435</v>
      </c>
      <c r="CU110">
        <v>5.3022633048000012</v>
      </c>
      <c r="CV110">
        <v>1.8728066421810527</v>
      </c>
      <c r="CW110">
        <v>2.4911128269186307</v>
      </c>
      <c r="CX110">
        <v>1.4464052063999999</v>
      </c>
      <c r="CY110">
        <v>1.7205650116992028</v>
      </c>
      <c r="CZ110">
        <v>1.4464052063999999</v>
      </c>
      <c r="DA110">
        <v>5.3022633048000012</v>
      </c>
      <c r="DB110">
        <v>5.3022633048000012</v>
      </c>
      <c r="DC110">
        <v>2.2463445837842388</v>
      </c>
      <c r="DD110">
        <v>5.3022633048000012</v>
      </c>
      <c r="DE110">
        <v>1.9650283375130724</v>
      </c>
      <c r="DF110">
        <v>1.6248913516866188</v>
      </c>
      <c r="DG110">
        <v>3.2794014082056488</v>
      </c>
      <c r="DH110">
        <v>1.6431030010223238</v>
      </c>
      <c r="DI110">
        <v>5.3022633048000012</v>
      </c>
      <c r="DJ110">
        <v>3.9440821289429686</v>
      </c>
      <c r="DK110">
        <v>1.4464052063999999</v>
      </c>
      <c r="DL110">
        <v>2.326328056404408</v>
      </c>
      <c r="DM110">
        <v>1.7213064018609161</v>
      </c>
      <c r="DN110">
        <v>1.8535192562426051</v>
      </c>
      <c r="DO110">
        <v>2.4752354108745136</v>
      </c>
      <c r="DP110">
        <v>2.6917154223782571</v>
      </c>
      <c r="DQ110">
        <v>2.9489284931354249</v>
      </c>
      <c r="DR110">
        <v>5.3022633048000012</v>
      </c>
      <c r="DS110">
        <v>5.3022633048000012</v>
      </c>
      <c r="DT110">
        <v>5.3022633048000012</v>
      </c>
      <c r="DU110">
        <v>5.3022633048000012</v>
      </c>
      <c r="DV110">
        <v>4.8764856525419118</v>
      </c>
      <c r="DW110">
        <v>1.7108054854195087</v>
      </c>
      <c r="DX110">
        <v>5.3022633048000012</v>
      </c>
      <c r="DY110">
        <v>1.4464052063999999</v>
      </c>
      <c r="DZ110">
        <v>5.3022633048000012</v>
      </c>
      <c r="EA110">
        <v>5.3022633048000012</v>
      </c>
      <c r="EB110">
        <v>2.0850944262813642</v>
      </c>
      <c r="EC110">
        <v>5.3022633048000012</v>
      </c>
      <c r="ED110">
        <v>4.7627715714038219</v>
      </c>
      <c r="EE110">
        <v>4.8004023504392954</v>
      </c>
      <c r="EF110">
        <v>1.4464052063999999</v>
      </c>
      <c r="EG110">
        <v>2.2525672047655632</v>
      </c>
      <c r="EH110">
        <v>3.2722016502867062</v>
      </c>
      <c r="EI110">
        <v>4.1597487609124659</v>
      </c>
      <c r="EJ110">
        <v>5.3022633048000012</v>
      </c>
      <c r="EK110">
        <v>3.5899330182585913</v>
      </c>
      <c r="EL110">
        <v>4.5935564363402239</v>
      </c>
      <c r="EM110">
        <v>3.3809906976289978</v>
      </c>
      <c r="EN110">
        <v>1.5977656223414796</v>
      </c>
      <c r="EO110">
        <v>5.3022633048000012</v>
      </c>
      <c r="EP110">
        <v>4.1974456544287015</v>
      </c>
      <c r="EQ110">
        <v>5.3022633048000012</v>
      </c>
      <c r="ER110">
        <v>3.3553633729191246</v>
      </c>
      <c r="ES110">
        <v>1.5774039910685937</v>
      </c>
      <c r="ET110">
        <v>1.5640448846801263</v>
      </c>
      <c r="EU110">
        <v>4.098793396241537</v>
      </c>
      <c r="EV110">
        <v>4.8389001955019708</v>
      </c>
      <c r="EW110">
        <v>1.551113841861852</v>
      </c>
      <c r="EX110">
        <v>5.3022633048000012</v>
      </c>
      <c r="EY110">
        <v>4.7737096005682993</v>
      </c>
      <c r="EZ110">
        <v>4.5248196634285378</v>
      </c>
      <c r="FA110">
        <v>1.5351193471818969</v>
      </c>
      <c r="FB110">
        <v>1.4464052063999999</v>
      </c>
      <c r="FC110">
        <v>5.3022633048000012</v>
      </c>
      <c r="FD110">
        <v>4.0871314246607389</v>
      </c>
      <c r="FE110">
        <v>4.7662252099006475</v>
      </c>
      <c r="FF110">
        <v>5.0037668553031773</v>
      </c>
      <c r="FG110">
        <v>2.8542922222477469</v>
      </c>
      <c r="FH110">
        <v>4.8522487945677586</v>
      </c>
      <c r="FI110">
        <v>4.524338591412759</v>
      </c>
      <c r="FJ110">
        <v>4.17144654832257</v>
      </c>
      <c r="FK110">
        <v>2.5657664623710179</v>
      </c>
      <c r="FL110">
        <v>5.3022633048000012</v>
      </c>
      <c r="FM110">
        <v>4.6023388553143025</v>
      </c>
      <c r="FN110">
        <v>3.3613245153086084</v>
      </c>
      <c r="FO110">
        <v>5.3022633048000012</v>
      </c>
      <c r="FP110">
        <v>1.4464052063999999</v>
      </c>
      <c r="FQ110">
        <v>2.6646555623752075</v>
      </c>
      <c r="FR110">
        <v>5.3022633048000012</v>
      </c>
      <c r="FS110">
        <v>5.1344445678910375</v>
      </c>
      <c r="FT110">
        <v>3.1360974497404217</v>
      </c>
      <c r="FU110">
        <v>5.3022633048000012</v>
      </c>
      <c r="FV110">
        <v>1.4657393775802325</v>
      </c>
      <c r="FW110">
        <v>1.4490503636999719</v>
      </c>
      <c r="FX110">
        <v>5.2383010746897263</v>
      </c>
      <c r="FY110">
        <v>3.1065004032838384</v>
      </c>
      <c r="FZ110">
        <v>4.0580078104234723</v>
      </c>
      <c r="GA110">
        <v>2.1076840429898729</v>
      </c>
      <c r="GB110">
        <v>5.3022633048000012</v>
      </c>
      <c r="GC110">
        <v>5.3022633048000012</v>
      </c>
      <c r="GD110">
        <v>5.2234580427298827</v>
      </c>
      <c r="GE110">
        <v>4.3793100623561276</v>
      </c>
      <c r="GF110">
        <v>1.730293403888473</v>
      </c>
      <c r="GG110">
        <v>5.3022633048000012</v>
      </c>
      <c r="GH110">
        <v>2.8863987661176034</v>
      </c>
      <c r="GI110">
        <v>1.671623906269925</v>
      </c>
      <c r="GJ110">
        <v>1.7025582977323863</v>
      </c>
      <c r="GK110">
        <v>1.9321982770930801</v>
      </c>
      <c r="GL110">
        <v>1.7154074491994882</v>
      </c>
      <c r="GM110">
        <v>2.3081386083167921</v>
      </c>
      <c r="GN110">
        <v>3.817452776819517</v>
      </c>
      <c r="GO110">
        <v>3.2002441549288432</v>
      </c>
      <c r="GP110">
        <v>5.3022633048000012</v>
      </c>
      <c r="GQ110">
        <v>1.4930020177702898</v>
      </c>
      <c r="GR110">
        <v>4.8211892579128692</v>
      </c>
      <c r="GS110">
        <v>1.8520199341593275</v>
      </c>
      <c r="GT110">
        <v>5.278698550756455</v>
      </c>
      <c r="GU110">
        <v>4.8912120680390574</v>
      </c>
      <c r="GV110">
        <v>5.3022633048000012</v>
      </c>
      <c r="GW110">
        <v>3.7253124355721758</v>
      </c>
      <c r="GX110">
        <v>1.4464052063999999</v>
      </c>
      <c r="GY110">
        <v>5.3022633048000012</v>
      </c>
      <c r="GZ110">
        <v>2.3121849796618066</v>
      </c>
      <c r="HA110">
        <v>1.4464052063999999</v>
      </c>
      <c r="HB110">
        <v>1.6218363058668548</v>
      </c>
      <c r="HC110">
        <v>5.3022633048000012</v>
      </c>
      <c r="HD110">
        <v>5.3022633048000012</v>
      </c>
      <c r="HE110">
        <v>3.1483912222210919</v>
      </c>
      <c r="HF110">
        <v>4.4276857120643793</v>
      </c>
      <c r="HG110">
        <v>2.0069543044765878</v>
      </c>
      <c r="HH110">
        <v>1.7706161484261247</v>
      </c>
      <c r="HI110">
        <v>5.3022633048000012</v>
      </c>
      <c r="HJ110">
        <v>1.4464052063999999</v>
      </c>
      <c r="HK110">
        <v>1.5264087598174505</v>
      </c>
      <c r="HL110">
        <v>1.836804237885223</v>
      </c>
      <c r="HM110">
        <v>5.3022633048000012</v>
      </c>
      <c r="HN110">
        <v>2.0308422597785514</v>
      </c>
      <c r="HO110">
        <v>5.3022633048000012</v>
      </c>
      <c r="HP110">
        <v>2.0137689380709154</v>
      </c>
      <c r="HQ110">
        <v>2.2855250053561513</v>
      </c>
      <c r="HR110">
        <v>4.0092653799624633</v>
      </c>
      <c r="HS110">
        <v>4.1413690300645092</v>
      </c>
      <c r="HT110">
        <v>2.7261165945126526</v>
      </c>
      <c r="HU110">
        <v>5.3022633048000012</v>
      </c>
      <c r="HV110">
        <v>5.3022633048000012</v>
      </c>
      <c r="HW110">
        <v>1.4968550642833771</v>
      </c>
      <c r="HX110">
        <v>5.3022633048000012</v>
      </c>
      <c r="HY110">
        <v>4.8879952333930676</v>
      </c>
      <c r="HZ110">
        <v>5.3022633048000012</v>
      </c>
      <c r="IA110">
        <v>1.746683183766266</v>
      </c>
      <c r="IB110">
        <v>5.3022633048000012</v>
      </c>
      <c r="IC110">
        <v>1.4464052063999999</v>
      </c>
      <c r="ID110">
        <v>5.3022633048000012</v>
      </c>
      <c r="IE110">
        <v>4.7686280332449291</v>
      </c>
      <c r="IF110">
        <v>3.1063077889407156</v>
      </c>
      <c r="IG110">
        <v>1.6100719774103163</v>
      </c>
      <c r="IH110">
        <v>4.5890789106391772</v>
      </c>
      <c r="II110">
        <v>4.590042165398609</v>
      </c>
      <c r="IJ110">
        <v>1.4803731524054273</v>
      </c>
      <c r="IK110">
        <v>5.3022633048000012</v>
      </c>
      <c r="IL110">
        <v>5.3022633048000012</v>
      </c>
      <c r="IM110">
        <v>1.6790569436173328</v>
      </c>
      <c r="IN110">
        <v>5.3022633048000012</v>
      </c>
      <c r="IO110">
        <v>5.3022633048000012</v>
      </c>
      <c r="IP110">
        <v>2.6994793332695592</v>
      </c>
      <c r="IQ110">
        <v>1.6726529119614439</v>
      </c>
      <c r="IR110">
        <v>4.2840775242687403</v>
      </c>
      <c r="IS110">
        <v>5.3022633048000012</v>
      </c>
      <c r="IT110">
        <v>3.1006516014355325</v>
      </c>
      <c r="IU110">
        <v>1.8235875140717055</v>
      </c>
      <c r="IV110">
        <v>5.3022633048000012</v>
      </c>
      <c r="IW110">
        <v>5.3022633048000012</v>
      </c>
      <c r="IX110">
        <v>4.051302528526227</v>
      </c>
      <c r="IY110">
        <v>1.983320529885493</v>
      </c>
      <c r="IZ110">
        <v>2.4241164248767193</v>
      </c>
      <c r="JA110">
        <v>5.3022633048000012</v>
      </c>
      <c r="JB110">
        <v>2.368490756275516</v>
      </c>
      <c r="JC110">
        <v>1.4464052063999999</v>
      </c>
      <c r="JD110">
        <v>5.3022633048000012</v>
      </c>
      <c r="JE110">
        <v>5.2523712383682941</v>
      </c>
      <c r="JF110">
        <v>4.2323745146102034</v>
      </c>
      <c r="JG110">
        <v>1.5317094178331523</v>
      </c>
      <c r="JH110">
        <v>1.7769317003374872</v>
      </c>
      <c r="JI110">
        <v>5.3022633048000012</v>
      </c>
      <c r="JJ110">
        <v>1.4464052063999999</v>
      </c>
      <c r="JK110">
        <v>1.6332300061681102</v>
      </c>
      <c r="JL110">
        <v>4.6045840554952617</v>
      </c>
      <c r="JM110">
        <v>3.5617438560187491</v>
      </c>
      <c r="JN110">
        <v>3.4662850204525175</v>
      </c>
      <c r="JO110">
        <v>1.8115553279433085</v>
      </c>
      <c r="JP110">
        <v>3.8609287594143917</v>
      </c>
      <c r="JQ110">
        <v>2.4055159008071607</v>
      </c>
      <c r="JR110">
        <v>1.8303118340338478</v>
      </c>
      <c r="JS110">
        <v>1.9346103202845693</v>
      </c>
      <c r="JT110">
        <v>3.4383853366426944</v>
      </c>
      <c r="JU110">
        <v>4.2849952057797127</v>
      </c>
      <c r="JV110">
        <v>2.1722556446385646</v>
      </c>
      <c r="JW110">
        <v>3.5725639918718151</v>
      </c>
      <c r="JX110">
        <v>2.6727769151301897</v>
      </c>
      <c r="JY110">
        <v>1.5528161589837701</v>
      </c>
      <c r="JZ110">
        <v>3.9715290355693487</v>
      </c>
      <c r="KA110">
        <v>1.5437707541382828</v>
      </c>
      <c r="KB110">
        <v>2.9057689138478544</v>
      </c>
      <c r="KC110">
        <v>4.5086560863410092</v>
      </c>
      <c r="KD110">
        <v>2.424648905539768</v>
      </c>
      <c r="KE110">
        <v>1.4464052063999999</v>
      </c>
      <c r="KF110">
        <v>1.5556260954709569</v>
      </c>
      <c r="KG110">
        <v>5.3022633048000012</v>
      </c>
      <c r="KH110">
        <v>3.5997022859478109</v>
      </c>
      <c r="KI110">
        <v>4.9165754781108113</v>
      </c>
      <c r="KJ110">
        <v>1.7006771649958445</v>
      </c>
      <c r="KK110">
        <v>2.2769925221186886</v>
      </c>
      <c r="KL110">
        <v>4.743789627645131</v>
      </c>
      <c r="KM110">
        <v>4.2144853021697779</v>
      </c>
      <c r="KN110">
        <v>2.6184330180617224</v>
      </c>
      <c r="KO110">
        <v>1.5971745001586737</v>
      </c>
      <c r="KP110">
        <v>1.7579931750364641</v>
      </c>
      <c r="KQ110">
        <v>3.8147479796277337</v>
      </c>
      <c r="KR110">
        <v>3.0663761873069157</v>
      </c>
      <c r="KS110">
        <v>5.3022633048000012</v>
      </c>
      <c r="KT110">
        <v>3.2767160746912625</v>
      </c>
      <c r="KU110">
        <v>1.9183662932430869</v>
      </c>
      <c r="KV110">
        <v>5.0601089777330817</v>
      </c>
      <c r="KW110">
        <v>1.4523098800104608</v>
      </c>
      <c r="KX110">
        <v>1.4464052063999999</v>
      </c>
      <c r="KY110">
        <v>5.3022633048000012</v>
      </c>
      <c r="KZ110">
        <v>2.3494160282592107</v>
      </c>
      <c r="LA110">
        <v>4.4209672560543218</v>
      </c>
      <c r="LB110">
        <v>5.204069854118706</v>
      </c>
      <c r="LC110">
        <v>5.1615279016908042</v>
      </c>
      <c r="LD110">
        <v>1.6960386122024858</v>
      </c>
      <c r="LE110">
        <v>2.7591650391301932</v>
      </c>
      <c r="LF110">
        <v>4.7628042095720184</v>
      </c>
      <c r="LG110">
        <v>1.976379988911992</v>
      </c>
      <c r="LH110">
        <v>5.3022633048000012</v>
      </c>
      <c r="LI110">
        <v>4.1147380243118103</v>
      </c>
      <c r="LJ110">
        <v>2.0849911884144103</v>
      </c>
      <c r="LK110">
        <v>5.3022633048000012</v>
      </c>
      <c r="LL110">
        <v>4.3224026336640113</v>
      </c>
      <c r="LM110">
        <v>2.0570475225625335</v>
      </c>
      <c r="LN110">
        <v>3.2574713364483641</v>
      </c>
      <c r="LO110">
        <v>2.8532095285938892</v>
      </c>
      <c r="LP110">
        <v>1.92816453143889</v>
      </c>
      <c r="LQ110">
        <v>4.6172719246610594</v>
      </c>
      <c r="LR110">
        <v>4.6459735223305927</v>
      </c>
      <c r="LS110">
        <v>4.3546147077191346</v>
      </c>
      <c r="LT110">
        <v>3.6786625711941161</v>
      </c>
      <c r="LU110">
        <v>1.5165214138078007</v>
      </c>
      <c r="LV110">
        <v>1.5020482343456862</v>
      </c>
      <c r="LW110">
        <v>1.7949650852664654</v>
      </c>
      <c r="LX110">
        <v>2.1049049341083168</v>
      </c>
      <c r="LY110">
        <v>4.1117025615597544</v>
      </c>
      <c r="LZ110">
        <v>3.2678996332147765</v>
      </c>
      <c r="MA110">
        <v>2.4981412513810164</v>
      </c>
      <c r="MB110">
        <v>5.3022633048000012</v>
      </c>
      <c r="MC110">
        <v>4.4136114584583108</v>
      </c>
      <c r="MD110">
        <v>1.4464052063999999</v>
      </c>
      <c r="ME110">
        <v>1.7449003699141692</v>
      </c>
      <c r="MF110">
        <v>1.64652045022603</v>
      </c>
      <c r="MG110">
        <v>3.0166846221746084</v>
      </c>
      <c r="MH110">
        <v>5.3022633048000012</v>
      </c>
      <c r="MI110">
        <v>5.3022633048000012</v>
      </c>
      <c r="MJ110">
        <v>1.5255795952739108</v>
      </c>
      <c r="MK110">
        <v>4.5094912852918974</v>
      </c>
      <c r="ML110">
        <v>1.4464052063999999</v>
      </c>
      <c r="MM110">
        <v>3.9845471431795709</v>
      </c>
      <c r="MN110">
        <v>1.4464052063999999</v>
      </c>
      <c r="MO110">
        <v>1.4464052063999999</v>
      </c>
      <c r="MP110">
        <v>5.3022633048000012</v>
      </c>
      <c r="MQ110">
        <v>5.3022633048000012</v>
      </c>
      <c r="MR110">
        <v>5.3022633048000012</v>
      </c>
      <c r="MS110">
        <v>2.0740124552933743</v>
      </c>
      <c r="MT110">
        <v>3.9048596588314441</v>
      </c>
      <c r="MU110">
        <v>5.3022633048000012</v>
      </c>
      <c r="MV110">
        <v>5.1476049813944087</v>
      </c>
      <c r="MW110">
        <v>1.8442905592512036</v>
      </c>
      <c r="MX110">
        <v>1.5279329153096655</v>
      </c>
      <c r="MY110">
        <v>2.1136223262368783</v>
      </c>
      <c r="MZ110">
        <v>2.9721639756747886</v>
      </c>
      <c r="NA110">
        <v>1.4848012119989737</v>
      </c>
      <c r="NB110">
        <v>3.7456244848358327</v>
      </c>
      <c r="NC110">
        <v>2.016815892125706</v>
      </c>
      <c r="ND110">
        <v>1.4464052063999999</v>
      </c>
      <c r="NE110">
        <v>3.7894972961825393</v>
      </c>
      <c r="NF110">
        <v>5.3022633048000012</v>
      </c>
      <c r="NG110">
        <v>1.7101632168012835</v>
      </c>
      <c r="NH110">
        <v>5.3022633048000012</v>
      </c>
      <c r="NI110">
        <v>1.5664937080993433</v>
      </c>
      <c r="NJ110">
        <v>5.3022633048000012</v>
      </c>
      <c r="NK110">
        <v>3.1701098156528698</v>
      </c>
      <c r="NL110">
        <v>1.917412713007749</v>
      </c>
      <c r="NM110">
        <v>4.2621884044567988</v>
      </c>
      <c r="NN110">
        <v>5.3022633048000012</v>
      </c>
      <c r="NO110">
        <v>1.4464052063999999</v>
      </c>
      <c r="NP110">
        <v>3.9319491092552958</v>
      </c>
      <c r="NQ110">
        <v>3.179697742842873</v>
      </c>
      <c r="NR110">
        <v>5.0415951699275769</v>
      </c>
      <c r="NS110">
        <v>1.5526386498195603</v>
      </c>
      <c r="NT110">
        <v>1.5320721258579038</v>
      </c>
      <c r="NU110">
        <v>5.3022633048000012</v>
      </c>
      <c r="NV110">
        <v>2.9824087097577108</v>
      </c>
      <c r="NW110">
        <v>3.7319550815724325</v>
      </c>
      <c r="NX110">
        <v>5.244262870676355</v>
      </c>
      <c r="NY110">
        <v>2.9714909325938739</v>
      </c>
      <c r="NZ110">
        <v>1.4609719556737546</v>
      </c>
      <c r="OA110">
        <v>4.0270293768776773</v>
      </c>
      <c r="OB110">
        <v>1.6928090666635405</v>
      </c>
      <c r="OC110">
        <v>5.3022633048000012</v>
      </c>
      <c r="OD110">
        <v>4.1139937320710622</v>
      </c>
      <c r="OE110">
        <v>1.8078095794463189</v>
      </c>
      <c r="OF110">
        <v>3.4893406147833463</v>
      </c>
      <c r="OG110">
        <v>3.7863044909295844</v>
      </c>
      <c r="OH110">
        <v>5.2923979761307454</v>
      </c>
      <c r="OI110">
        <v>3.6041315799839446</v>
      </c>
      <c r="OJ110">
        <v>1.605427139287644</v>
      </c>
      <c r="OK110">
        <v>5.3022633048000012</v>
      </c>
      <c r="OL110">
        <v>3.0150912724923851</v>
      </c>
      <c r="OM110">
        <v>4.7480979841838993</v>
      </c>
      <c r="ON110">
        <v>4.1911736999424996</v>
      </c>
      <c r="OO110">
        <v>4.7617264962180732</v>
      </c>
      <c r="OP110">
        <v>3.6340091775016865</v>
      </c>
      <c r="OQ110">
        <v>5.3022633048000012</v>
      </c>
      <c r="OR110">
        <v>1.4464052063999999</v>
      </c>
      <c r="OS110">
        <v>4.7543867553035302</v>
      </c>
      <c r="OT110">
        <v>5.3022633048000012</v>
      </c>
      <c r="OU110">
        <v>4.7643563871237786</v>
      </c>
      <c r="OV110">
        <v>1.4464052063999999</v>
      </c>
      <c r="OW110">
        <v>1.5340174691094741</v>
      </c>
      <c r="OX110">
        <v>1.5390502627611693</v>
      </c>
      <c r="OY110">
        <v>1.5138608152758961</v>
      </c>
      <c r="OZ110">
        <v>5.3022633048000012</v>
      </c>
      <c r="PA110">
        <v>5.3022633048000012</v>
      </c>
      <c r="PB110">
        <v>3.9336616590704985</v>
      </c>
      <c r="PC110">
        <v>3.6864349228015021</v>
      </c>
      <c r="PD110">
        <v>2.6430189594930864</v>
      </c>
      <c r="PE110">
        <v>5.3022633048000012</v>
      </c>
      <c r="PF110">
        <v>5.3022633048000012</v>
      </c>
      <c r="PG110">
        <v>1.491411042908658</v>
      </c>
      <c r="PH110">
        <v>1.6501609211469734</v>
      </c>
      <c r="PI110">
        <v>2.7296592910595932</v>
      </c>
      <c r="PJ110">
        <v>5.3022633048000012</v>
      </c>
      <c r="PK110">
        <v>1.5759529868958893</v>
      </c>
      <c r="PL110">
        <v>5.0287687248085522</v>
      </c>
      <c r="PM110">
        <v>4.783653460706649</v>
      </c>
      <c r="PN110">
        <v>1.7846925605326291</v>
      </c>
      <c r="PO110">
        <v>5.1608156797007512</v>
      </c>
      <c r="PP110">
        <v>1.4743629093073605</v>
      </c>
      <c r="PQ110">
        <v>4.3423364763052952</v>
      </c>
      <c r="PR110">
        <v>3.4744042700084732</v>
      </c>
      <c r="PS110">
        <v>2.0012588520007806</v>
      </c>
      <c r="PT110">
        <v>2.7739442110342312</v>
      </c>
      <c r="PU110">
        <v>4.3006612693281463</v>
      </c>
      <c r="PV110">
        <v>1.4464052063999999</v>
      </c>
      <c r="PW110">
        <v>3.3135875908445005</v>
      </c>
      <c r="PX110">
        <v>5.067645262092082</v>
      </c>
      <c r="PY110">
        <v>3.1301764688082931</v>
      </c>
      <c r="PZ110">
        <v>3.1006046349057788</v>
      </c>
      <c r="QA110">
        <v>5.3022633048000012</v>
      </c>
      <c r="QB110">
        <v>4.1550622368722996</v>
      </c>
      <c r="QC110">
        <v>2.3892671124669169</v>
      </c>
      <c r="QD110">
        <v>1.4464052063999999</v>
      </c>
      <c r="QE110">
        <v>5.3022633048000012</v>
      </c>
      <c r="QF110">
        <v>3.5640326073932536</v>
      </c>
      <c r="QG110">
        <v>1.4525860801462545</v>
      </c>
      <c r="QH110">
        <v>5.3022633048000012</v>
      </c>
      <c r="QI110">
        <v>2.5314729315485009</v>
      </c>
      <c r="QJ110">
        <v>1.4464052063999999</v>
      </c>
      <c r="QK110">
        <v>4.6651410544038621</v>
      </c>
      <c r="QL110">
        <v>1.753190575689598</v>
      </c>
      <c r="QM110">
        <v>3.2151522784536941</v>
      </c>
      <c r="QN110">
        <v>5.3022633048000012</v>
      </c>
      <c r="QO110">
        <v>2.4427370071657428</v>
      </c>
      <c r="QP110">
        <v>1.6743908594042196</v>
      </c>
      <c r="QQ110">
        <v>2.8967476470909665</v>
      </c>
      <c r="QR110">
        <v>1.703920414596426</v>
      </c>
      <c r="QS110">
        <v>1.9835750606015425</v>
      </c>
      <c r="QT110">
        <v>2.2042717922945361</v>
      </c>
      <c r="QU110">
        <v>4.5173812929073103</v>
      </c>
      <c r="QV110">
        <v>3.2081391220388968</v>
      </c>
      <c r="QW110">
        <v>1.5462361200762678</v>
      </c>
      <c r="QX110">
        <v>2.0708477034220936</v>
      </c>
      <c r="QY110">
        <v>1.971819989893147</v>
      </c>
      <c r="QZ110">
        <v>3.9502369938436899</v>
      </c>
      <c r="RA110">
        <v>3.09687293436596</v>
      </c>
      <c r="RB110">
        <v>3.1902955402611899</v>
      </c>
      <c r="RC110">
        <v>4.3591591084067076</v>
      </c>
      <c r="RD110">
        <v>4.6349076731909191</v>
      </c>
      <c r="RE110">
        <v>3.9946314612067231</v>
      </c>
      <c r="RF110">
        <v>5.2385045888808968</v>
      </c>
      <c r="RG110">
        <v>4.0500332120543021</v>
      </c>
      <c r="RH110">
        <v>4.6456188852952458</v>
      </c>
      <c r="RI110">
        <v>5.3022633048000012</v>
      </c>
      <c r="RJ110">
        <v>5.3022633048000012</v>
      </c>
      <c r="RK110">
        <v>3.2882384020716442</v>
      </c>
      <c r="RL110">
        <v>3.5805509058643619</v>
      </c>
      <c r="RM110">
        <v>1.5170036249119683</v>
      </c>
      <c r="RN110">
        <v>1.7831532154941381</v>
      </c>
      <c r="RO110">
        <v>1.6248345430091271</v>
      </c>
      <c r="RP110">
        <v>4.9745321143487802</v>
      </c>
      <c r="RQ110">
        <v>4.9443947610957242</v>
      </c>
      <c r="RR110">
        <v>2.2735756922290071</v>
      </c>
      <c r="RS110">
        <v>5.3022633048000012</v>
      </c>
      <c r="RT110">
        <v>5.3022633048000012</v>
      </c>
      <c r="RU110">
        <v>5.1654330441475595</v>
      </c>
      <c r="RV110">
        <v>2.7577579933834158</v>
      </c>
      <c r="RW110">
        <v>5.3022633048000012</v>
      </c>
      <c r="RX110">
        <v>5.1966828393575817</v>
      </c>
      <c r="RY110">
        <v>1.4464052063999999</v>
      </c>
      <c r="RZ110">
        <v>1.6178464231016665</v>
      </c>
      <c r="SA110">
        <v>4.4525214754419196</v>
      </c>
      <c r="SB110">
        <v>4.1908759387802661</v>
      </c>
      <c r="SC110">
        <v>5.3022633048000012</v>
      </c>
      <c r="SD110">
        <v>1.8627466458950539</v>
      </c>
      <c r="SE110">
        <v>1.6336082678097963</v>
      </c>
      <c r="SF110">
        <v>1.7525098489039368</v>
      </c>
      <c r="SG110">
        <v>5.0567107273840914</v>
      </c>
    </row>
    <row r="111" spans="1:501" x14ac:dyDescent="0.35">
      <c r="A111" s="158">
        <v>2027</v>
      </c>
      <c r="B111">
        <v>5.567376470040001</v>
      </c>
      <c r="C111">
        <v>1.748758156535384</v>
      </c>
      <c r="D111">
        <v>5.4350893564739948</v>
      </c>
      <c r="E111">
        <v>2.8608940274260739</v>
      </c>
      <c r="F111">
        <v>2.3653682201718489</v>
      </c>
      <c r="G111">
        <v>5.567376470040001</v>
      </c>
      <c r="H111">
        <v>1.9379804370932343</v>
      </c>
      <c r="I111">
        <v>4.3075882879455873</v>
      </c>
      <c r="J111">
        <v>5.567376470040001</v>
      </c>
      <c r="K111">
        <v>5.567376470040001</v>
      </c>
      <c r="L111">
        <v>4.7553708042201617</v>
      </c>
      <c r="M111">
        <v>3.9169761530468401</v>
      </c>
      <c r="N111">
        <v>1.941145003482744</v>
      </c>
      <c r="O111">
        <v>5.567376470040001</v>
      </c>
      <c r="P111">
        <v>5.567376470040001</v>
      </c>
      <c r="Q111">
        <v>5.567376470040001</v>
      </c>
      <c r="R111">
        <v>5.567376470040001</v>
      </c>
      <c r="S111">
        <v>4.1253014017847374</v>
      </c>
      <c r="T111">
        <v>5.4290833767885873</v>
      </c>
      <c r="U111">
        <v>4.7876580569816927</v>
      </c>
      <c r="V111">
        <v>2.8482331371107943</v>
      </c>
      <c r="W111">
        <v>2.163123153281822</v>
      </c>
      <c r="X111">
        <v>1.5187254667199999</v>
      </c>
      <c r="Y111">
        <v>2.6811242269409115</v>
      </c>
      <c r="Z111">
        <v>2.2749044401768952</v>
      </c>
      <c r="AA111">
        <v>1.5187254667199999</v>
      </c>
      <c r="AB111">
        <v>3.3462325894782841</v>
      </c>
      <c r="AC111">
        <v>1.9157348868908277</v>
      </c>
      <c r="AD111">
        <v>3.3561650704893817</v>
      </c>
      <c r="AE111">
        <v>5.567376470040001</v>
      </c>
      <c r="AF111">
        <v>3.5890500810205341</v>
      </c>
      <c r="AG111">
        <v>5.567376470040001</v>
      </c>
      <c r="AH111">
        <v>5.567376470040001</v>
      </c>
      <c r="AI111">
        <v>4.457988045130425</v>
      </c>
      <c r="AJ111">
        <v>4.4633411448530058</v>
      </c>
      <c r="AK111">
        <v>1.7928638987308128</v>
      </c>
      <c r="AL111">
        <v>4.2774801120834427</v>
      </c>
      <c r="AM111">
        <v>4.184715713118127</v>
      </c>
      <c r="AN111">
        <v>1.9376377945210315</v>
      </c>
      <c r="AO111">
        <v>1.7265345179271769</v>
      </c>
      <c r="AP111">
        <v>5.567376470040001</v>
      </c>
      <c r="AQ111">
        <v>4.9545187719391421</v>
      </c>
      <c r="AR111">
        <v>1.6647745844343385</v>
      </c>
      <c r="AS111">
        <v>2.1924959970726592</v>
      </c>
      <c r="AT111">
        <v>5.567376470040001</v>
      </c>
      <c r="AU111">
        <v>5.1376396516179366</v>
      </c>
      <c r="AV111">
        <v>5.567376470040001</v>
      </c>
      <c r="AW111">
        <v>4.3999065023047539</v>
      </c>
      <c r="AX111">
        <v>2.8200332897901301</v>
      </c>
      <c r="AY111">
        <v>5.567376470040001</v>
      </c>
      <c r="AZ111">
        <v>1.5187254667199999</v>
      </c>
      <c r="BA111">
        <v>2.4378966829979651</v>
      </c>
      <c r="BB111">
        <v>5.3373186547064826</v>
      </c>
      <c r="BC111">
        <v>1.5187254667199999</v>
      </c>
      <c r="BD111">
        <v>2.6219749923499109</v>
      </c>
      <c r="BE111">
        <v>5.567376470040001</v>
      </c>
      <c r="BF111">
        <v>1.812050416242865</v>
      </c>
      <c r="BG111">
        <v>5.0063331017364785</v>
      </c>
      <c r="BH111">
        <v>5.567376470040001</v>
      </c>
      <c r="BI111">
        <v>3.1443892240690032</v>
      </c>
      <c r="BJ111">
        <v>5.567376470040001</v>
      </c>
      <c r="BK111">
        <v>1.8665533659944553</v>
      </c>
      <c r="BL111">
        <v>1.5349353931920575</v>
      </c>
      <c r="BM111">
        <v>3.4849235994443761</v>
      </c>
      <c r="BN111">
        <v>5.567376470040001</v>
      </c>
      <c r="BO111">
        <v>2.0376291533526638</v>
      </c>
      <c r="BP111">
        <v>2.9437266253208842</v>
      </c>
      <c r="BQ111">
        <v>2.5014590804650143</v>
      </c>
      <c r="BR111">
        <v>5.567376470040001</v>
      </c>
      <c r="BS111">
        <v>5.567376470040001</v>
      </c>
      <c r="BT111">
        <v>1.9628173094256689</v>
      </c>
      <c r="BU111">
        <v>1.9144319764467108</v>
      </c>
      <c r="BV111">
        <v>5.567376470040001</v>
      </c>
      <c r="BW111">
        <v>1.7877772510905146</v>
      </c>
      <c r="BX111">
        <v>3.3012640352926748</v>
      </c>
      <c r="BY111">
        <v>1.5187254667199999</v>
      </c>
      <c r="BZ111">
        <v>5.567376470040001</v>
      </c>
      <c r="CA111">
        <v>5.567376470040001</v>
      </c>
      <c r="CB111">
        <v>4.4799952794955065</v>
      </c>
      <c r="CC111">
        <v>2.5679793237374371</v>
      </c>
      <c r="CD111">
        <v>5.1157931915768726</v>
      </c>
      <c r="CE111">
        <v>4.6482045002823718</v>
      </c>
      <c r="CF111">
        <v>1.7403466361750031</v>
      </c>
      <c r="CG111">
        <v>4.7090840648228269</v>
      </c>
      <c r="CH111">
        <v>1.9516010485031081</v>
      </c>
      <c r="CI111">
        <v>5.567376470040001</v>
      </c>
      <c r="CJ111">
        <v>5.567376470040001</v>
      </c>
      <c r="CK111">
        <v>1.9637081453954344</v>
      </c>
      <c r="CL111">
        <v>2.2284236044960282</v>
      </c>
      <c r="CM111">
        <v>5.5283673021053543</v>
      </c>
      <c r="CN111">
        <v>1.7630788254252674</v>
      </c>
      <c r="CO111">
        <v>5.567376470040001</v>
      </c>
      <c r="CP111">
        <v>1.6908589169719075</v>
      </c>
      <c r="CQ111">
        <v>3.627525614446935</v>
      </c>
      <c r="CR111">
        <v>5.3063817500679553</v>
      </c>
      <c r="CS111">
        <v>2.4350982462700301</v>
      </c>
      <c r="CT111">
        <v>2.5948005794929889</v>
      </c>
      <c r="CU111">
        <v>5.567376470040001</v>
      </c>
      <c r="CV111">
        <v>2.1441391694403329</v>
      </c>
      <c r="CW111">
        <v>2.7130456531511369</v>
      </c>
      <c r="CX111">
        <v>1.5187254667199999</v>
      </c>
      <c r="CY111">
        <v>1.9149487946110295</v>
      </c>
      <c r="CZ111">
        <v>1.5187254667199999</v>
      </c>
      <c r="DA111">
        <v>5.567376470040001</v>
      </c>
      <c r="DB111">
        <v>5.567376470040001</v>
      </c>
      <c r="DC111">
        <v>2.3675968508483822</v>
      </c>
      <c r="DD111">
        <v>5.567376470040001</v>
      </c>
      <c r="DE111">
        <v>2.2860592009546314</v>
      </c>
      <c r="DF111">
        <v>1.774304492900471</v>
      </c>
      <c r="DG111">
        <v>3.6064506616594887</v>
      </c>
      <c r="DH111">
        <v>1.8008689125928719</v>
      </c>
      <c r="DI111">
        <v>5.567376470040001</v>
      </c>
      <c r="DJ111">
        <v>4.4447925068131386</v>
      </c>
      <c r="DK111">
        <v>1.5187254667199999</v>
      </c>
      <c r="DL111">
        <v>2.5689342256046426</v>
      </c>
      <c r="DM111">
        <v>1.9074594655951518</v>
      </c>
      <c r="DN111">
        <v>1.9519350406072284</v>
      </c>
      <c r="DO111">
        <v>2.6526183897750579</v>
      </c>
      <c r="DP111">
        <v>2.8799652170775767</v>
      </c>
      <c r="DQ111">
        <v>3.3728090517737965</v>
      </c>
      <c r="DR111">
        <v>5.567376470040001</v>
      </c>
      <c r="DS111">
        <v>5.567376470040001</v>
      </c>
      <c r="DT111">
        <v>5.567376470040001</v>
      </c>
      <c r="DU111">
        <v>5.567376470040001</v>
      </c>
      <c r="DV111">
        <v>5.567376470040001</v>
      </c>
      <c r="DW111">
        <v>1.8558720097596386</v>
      </c>
      <c r="DX111">
        <v>5.567376470040001</v>
      </c>
      <c r="DY111">
        <v>1.5187254667199999</v>
      </c>
      <c r="DZ111">
        <v>5.567376470040001</v>
      </c>
      <c r="EA111">
        <v>5.567376470040001</v>
      </c>
      <c r="EB111">
        <v>2.4224292977859991</v>
      </c>
      <c r="EC111">
        <v>5.567376470040001</v>
      </c>
      <c r="ED111">
        <v>5.5107604400289842</v>
      </c>
      <c r="EE111">
        <v>4.8763540609738341</v>
      </c>
      <c r="EF111">
        <v>1.5187254667199999</v>
      </c>
      <c r="EG111">
        <v>2.4669021493077943</v>
      </c>
      <c r="EH111">
        <v>3.2655146880679715</v>
      </c>
      <c r="EI111">
        <v>4.3895157005590368</v>
      </c>
      <c r="EJ111">
        <v>5.567376470040001</v>
      </c>
      <c r="EK111">
        <v>4.0430678008056429</v>
      </c>
      <c r="EL111">
        <v>5.1667163108873986</v>
      </c>
      <c r="EM111">
        <v>3.7907951437383693</v>
      </c>
      <c r="EN111">
        <v>1.6296577134108412</v>
      </c>
      <c r="EO111">
        <v>5.567376470040001</v>
      </c>
      <c r="EP111">
        <v>4.3009214777878908</v>
      </c>
      <c r="EQ111">
        <v>5.567376470040001</v>
      </c>
      <c r="ER111">
        <v>3.7288195880633945</v>
      </c>
      <c r="ES111">
        <v>1.7055048670430504</v>
      </c>
      <c r="ET111">
        <v>1.686273437398601</v>
      </c>
      <c r="EU111">
        <v>3.9500241303017423</v>
      </c>
      <c r="EV111">
        <v>5.567376470040001</v>
      </c>
      <c r="EW111">
        <v>1.6677103110761529</v>
      </c>
      <c r="EX111">
        <v>5.567376470040001</v>
      </c>
      <c r="EY111">
        <v>5.567376470040001</v>
      </c>
      <c r="EZ111">
        <v>5.1318957521536648</v>
      </c>
      <c r="FA111">
        <v>1.6448207503457954</v>
      </c>
      <c r="FB111">
        <v>1.5187254667199999</v>
      </c>
      <c r="FC111">
        <v>5.567376470040001</v>
      </c>
      <c r="FD111">
        <v>4.5241873392385612</v>
      </c>
      <c r="FE111">
        <v>5.0931104493810153</v>
      </c>
      <c r="FF111">
        <v>5.3252704319618189</v>
      </c>
      <c r="FG111">
        <v>2.7963868141640038</v>
      </c>
      <c r="FH111">
        <v>4.9467025053549918</v>
      </c>
      <c r="FI111">
        <v>4.5060759801702828</v>
      </c>
      <c r="FJ111">
        <v>4.4301658950225207</v>
      </c>
      <c r="FK111">
        <v>2.8530268113400439</v>
      </c>
      <c r="FL111">
        <v>5.567376470040001</v>
      </c>
      <c r="FM111">
        <v>4.6099530237656854</v>
      </c>
      <c r="FN111">
        <v>3.7411801744112569</v>
      </c>
      <c r="FO111">
        <v>5.567376470040001</v>
      </c>
      <c r="FP111">
        <v>1.5187254667199999</v>
      </c>
      <c r="FQ111">
        <v>2.6996445493118491</v>
      </c>
      <c r="FR111">
        <v>5.567376470040001</v>
      </c>
      <c r="FS111">
        <v>5.567376470040001</v>
      </c>
      <c r="FT111">
        <v>3.4212327656961738</v>
      </c>
      <c r="FU111">
        <v>5.567376470040001</v>
      </c>
      <c r="FV111">
        <v>1.5464577403208057</v>
      </c>
      <c r="FW111">
        <v>1.5230249676097816</v>
      </c>
      <c r="FX111">
        <v>5.4782980063333682</v>
      </c>
      <c r="FY111">
        <v>3.2890403876224727</v>
      </c>
      <c r="FZ111">
        <v>4.2769787099780237</v>
      </c>
      <c r="GA111">
        <v>2.183299917006309</v>
      </c>
      <c r="GB111">
        <v>5.567376470040001</v>
      </c>
      <c r="GC111">
        <v>5.567376470040001</v>
      </c>
      <c r="GD111">
        <v>5.567376470040001</v>
      </c>
      <c r="GE111">
        <v>4.6853489474228667</v>
      </c>
      <c r="GF111">
        <v>1.9293990140952579</v>
      </c>
      <c r="GG111">
        <v>5.567376470040001</v>
      </c>
      <c r="GH111">
        <v>3.1232076648537288</v>
      </c>
      <c r="GI111">
        <v>1.842668226523966</v>
      </c>
      <c r="GJ111">
        <v>1.8882741081813728</v>
      </c>
      <c r="GK111">
        <v>2.0575889686915581</v>
      </c>
      <c r="GL111">
        <v>1.9072989583046058</v>
      </c>
      <c r="GM111">
        <v>2.3545262470667288</v>
      </c>
      <c r="GN111">
        <v>4.2327145659746126</v>
      </c>
      <c r="GO111">
        <v>3.6173077387757568</v>
      </c>
      <c r="GP111">
        <v>5.567376470040001</v>
      </c>
      <c r="GQ111">
        <v>1.5849281374463808</v>
      </c>
      <c r="GR111">
        <v>5.0260897496484169</v>
      </c>
      <c r="GS111">
        <v>1.8219715335533146</v>
      </c>
      <c r="GT111">
        <v>5.5347013777699647</v>
      </c>
      <c r="GU111">
        <v>4.9997355683116798</v>
      </c>
      <c r="GV111">
        <v>5.567376470040001</v>
      </c>
      <c r="GW111">
        <v>4.0886447661245136</v>
      </c>
      <c r="GX111">
        <v>1.5187254667199999</v>
      </c>
      <c r="GY111">
        <v>5.567376470040001</v>
      </c>
      <c r="GZ111">
        <v>2.4356759222648781</v>
      </c>
      <c r="HA111">
        <v>1.5187254667199999</v>
      </c>
      <c r="HB111">
        <v>1.7136727885232761</v>
      </c>
      <c r="HC111">
        <v>5.567376470040001</v>
      </c>
      <c r="HD111">
        <v>5.567376470040001</v>
      </c>
      <c r="HE111">
        <v>3.1769567881597056</v>
      </c>
      <c r="HF111">
        <v>4.8855023092776637</v>
      </c>
      <c r="HG111">
        <v>2.3513233776275642</v>
      </c>
      <c r="HH111">
        <v>1.9895809335045265</v>
      </c>
      <c r="HI111">
        <v>5.567376470040001</v>
      </c>
      <c r="HJ111">
        <v>1.5187254667199999</v>
      </c>
      <c r="HK111">
        <v>1.6323884589233015</v>
      </c>
      <c r="HL111">
        <v>2.0893580929216009</v>
      </c>
      <c r="HM111">
        <v>5.567376470040001</v>
      </c>
      <c r="HN111">
        <v>2.162583148247514</v>
      </c>
      <c r="HO111">
        <v>5.567376470040001</v>
      </c>
      <c r="HP111">
        <v>2.0234569742893624</v>
      </c>
      <c r="HQ111">
        <v>2.366181402103027</v>
      </c>
      <c r="HR111">
        <v>4.3146485746802075</v>
      </c>
      <c r="HS111">
        <v>4.0765422474217612</v>
      </c>
      <c r="HT111">
        <v>2.9397046816917363</v>
      </c>
      <c r="HU111">
        <v>5.567376470040001</v>
      </c>
      <c r="HV111">
        <v>5.567376470040001</v>
      </c>
      <c r="HW111">
        <v>1.5903841934834178</v>
      </c>
      <c r="HX111">
        <v>5.567376470040001</v>
      </c>
      <c r="HY111">
        <v>5.021282898974035</v>
      </c>
      <c r="HZ111">
        <v>5.567376470040001</v>
      </c>
      <c r="IA111">
        <v>1.9538050814944403</v>
      </c>
      <c r="IB111">
        <v>5.567376470040001</v>
      </c>
      <c r="IC111">
        <v>1.5187254667199999</v>
      </c>
      <c r="ID111">
        <v>5.567376470040001</v>
      </c>
      <c r="IE111">
        <v>4.9348792473205778</v>
      </c>
      <c r="IF111">
        <v>3.407449453875425</v>
      </c>
      <c r="IG111">
        <v>1.7527612817969092</v>
      </c>
      <c r="IH111">
        <v>5.1562288811203629</v>
      </c>
      <c r="II111">
        <v>4.5935376296188331</v>
      </c>
      <c r="IJ111">
        <v>1.5670781300390051</v>
      </c>
      <c r="IK111">
        <v>5.567376470040001</v>
      </c>
      <c r="IL111">
        <v>5.567376470040001</v>
      </c>
      <c r="IM111">
        <v>1.666101218133871</v>
      </c>
      <c r="IN111">
        <v>5.567376470040001</v>
      </c>
      <c r="IO111">
        <v>5.567376470040001</v>
      </c>
      <c r="IP111">
        <v>2.7558560233131222</v>
      </c>
      <c r="IQ111">
        <v>1.8441807761605002</v>
      </c>
      <c r="IR111">
        <v>4.8494289276295639</v>
      </c>
      <c r="IS111">
        <v>5.567376470040001</v>
      </c>
      <c r="IT111">
        <v>3.630792530859035</v>
      </c>
      <c r="IU111">
        <v>2.0693368708948987</v>
      </c>
      <c r="IV111">
        <v>5.567376470040001</v>
      </c>
      <c r="IW111">
        <v>5.567376470040001</v>
      </c>
      <c r="IX111">
        <v>4.4081309175644607</v>
      </c>
      <c r="IY111">
        <v>2.0067998860368865</v>
      </c>
      <c r="IZ111">
        <v>2.4030316597544967</v>
      </c>
      <c r="JA111">
        <v>5.567376470040001</v>
      </c>
      <c r="JB111">
        <v>2.5416382670590574</v>
      </c>
      <c r="JC111">
        <v>1.5187254667199999</v>
      </c>
      <c r="JD111">
        <v>5.567376470040001</v>
      </c>
      <c r="JE111">
        <v>5.567376470040001</v>
      </c>
      <c r="JF111">
        <v>4.4702620173885643</v>
      </c>
      <c r="JG111">
        <v>1.6399510789326219</v>
      </c>
      <c r="JH111">
        <v>1.9550871981741162</v>
      </c>
      <c r="JI111">
        <v>5.567376470040001</v>
      </c>
      <c r="JJ111">
        <v>1.5187254667199999</v>
      </c>
      <c r="JK111">
        <v>1.7864554199410851</v>
      </c>
      <c r="JL111">
        <v>4.8445789566301967</v>
      </c>
      <c r="JM111">
        <v>3.9040389666674162</v>
      </c>
      <c r="JN111">
        <v>3.6337718807897903</v>
      </c>
      <c r="JO111">
        <v>1.9768105588656502</v>
      </c>
      <c r="JP111">
        <v>4.052484350823792</v>
      </c>
      <c r="JQ111">
        <v>2.6726362956206238</v>
      </c>
      <c r="JR111">
        <v>2.0333415677920734</v>
      </c>
      <c r="JS111">
        <v>2.2389980548849149</v>
      </c>
      <c r="JT111">
        <v>3.4801446660060864</v>
      </c>
      <c r="JU111">
        <v>4.507642322843247</v>
      </c>
      <c r="JV111">
        <v>2.2921374664882803</v>
      </c>
      <c r="JW111">
        <v>3.7856712675924253</v>
      </c>
      <c r="JX111">
        <v>2.8203992805941569</v>
      </c>
      <c r="JY111">
        <v>1.6701511299679164</v>
      </c>
      <c r="JZ111">
        <v>3.981212877919873</v>
      </c>
      <c r="KA111">
        <v>1.6571918735177462</v>
      </c>
      <c r="KB111">
        <v>3.4040879242665198</v>
      </c>
      <c r="KC111">
        <v>4.7120542363586697</v>
      </c>
      <c r="KD111">
        <v>2.6933897827924942</v>
      </c>
      <c r="KE111">
        <v>1.5187254667199999</v>
      </c>
      <c r="KF111">
        <v>1.674182028622818</v>
      </c>
      <c r="KG111">
        <v>5.567376470040001</v>
      </c>
      <c r="KH111">
        <v>3.8034635681191853</v>
      </c>
      <c r="KI111">
        <v>5.567376470040001</v>
      </c>
      <c r="KJ111">
        <v>1.8485121387262156</v>
      </c>
      <c r="KK111">
        <v>2.5752296773141903</v>
      </c>
      <c r="KL111">
        <v>5.2604046265464222</v>
      </c>
      <c r="KM111">
        <v>4.5581568051757415</v>
      </c>
      <c r="KN111">
        <v>2.7081809680506139</v>
      </c>
      <c r="KO111">
        <v>1.734065667338812</v>
      </c>
      <c r="KP111">
        <v>1.9706914344503978</v>
      </c>
      <c r="KQ111">
        <v>4.1065219936917732</v>
      </c>
      <c r="KR111">
        <v>3.2390961766473807</v>
      </c>
      <c r="KS111">
        <v>5.567376470040001</v>
      </c>
      <c r="KT111">
        <v>3.659257033648057</v>
      </c>
      <c r="KU111">
        <v>2.2139667592457215</v>
      </c>
      <c r="KV111">
        <v>5.567376470040001</v>
      </c>
      <c r="KW111">
        <v>1.5275945671730988</v>
      </c>
      <c r="KX111">
        <v>1.5187254667199999</v>
      </c>
      <c r="KY111">
        <v>5.567376470040001</v>
      </c>
      <c r="KZ111">
        <v>2.6240519021065385</v>
      </c>
      <c r="LA111">
        <v>4.8852424216043024</v>
      </c>
      <c r="LB111">
        <v>5.567376470040001</v>
      </c>
      <c r="LC111">
        <v>5.3715062336250714</v>
      </c>
      <c r="LD111">
        <v>1.8786391256978632</v>
      </c>
      <c r="LE111">
        <v>2.7915779576258397</v>
      </c>
      <c r="LF111">
        <v>5.1093196593748571</v>
      </c>
      <c r="LG111">
        <v>2.3036843923992936</v>
      </c>
      <c r="LH111">
        <v>5.567376470040001</v>
      </c>
      <c r="LI111">
        <v>4.3526685468050683</v>
      </c>
      <c r="LJ111">
        <v>2.1544833796724547</v>
      </c>
      <c r="LK111">
        <v>5.567376470040001</v>
      </c>
      <c r="LL111">
        <v>4.6830018765007351</v>
      </c>
      <c r="LM111">
        <v>2.1717945934217511</v>
      </c>
      <c r="LN111">
        <v>3.2694174477588249</v>
      </c>
      <c r="LO111">
        <v>2.8317983325374612</v>
      </c>
      <c r="LP111">
        <v>2.0754459547422583</v>
      </c>
      <c r="LQ111">
        <v>4.9505689865832503</v>
      </c>
      <c r="LR111">
        <v>4.9482583386251529</v>
      </c>
      <c r="LS111">
        <v>4.6141857709330472</v>
      </c>
      <c r="LT111">
        <v>3.9411824276836303</v>
      </c>
      <c r="LU111">
        <v>1.618305258959218</v>
      </c>
      <c r="LV111">
        <v>1.597745322641787</v>
      </c>
      <c r="LW111">
        <v>1.8828959447310496</v>
      </c>
      <c r="LX111">
        <v>1.9794713109653761</v>
      </c>
      <c r="LY111">
        <v>4.0907525470485773</v>
      </c>
      <c r="LZ111">
        <v>3.5934436783632768</v>
      </c>
      <c r="MA111">
        <v>2.5035945468053793</v>
      </c>
      <c r="MB111">
        <v>5.567376470040001</v>
      </c>
      <c r="MC111">
        <v>4.3596388046488501</v>
      </c>
      <c r="MD111">
        <v>1.5187254667199999</v>
      </c>
      <c r="ME111">
        <v>1.9511465737523643</v>
      </c>
      <c r="MF111">
        <v>1.8058647531311878</v>
      </c>
      <c r="MG111">
        <v>3.3692135399078342</v>
      </c>
      <c r="MH111">
        <v>5.567376470040001</v>
      </c>
      <c r="MI111">
        <v>5.567376470040001</v>
      </c>
      <c r="MJ111">
        <v>1.6312062539020795</v>
      </c>
      <c r="MK111">
        <v>4.5501525575382766</v>
      </c>
      <c r="ML111">
        <v>1.5187254667199999</v>
      </c>
      <c r="MM111">
        <v>4.5066078914966958</v>
      </c>
      <c r="MN111">
        <v>1.5187254667199999</v>
      </c>
      <c r="MO111">
        <v>1.5187254667199999</v>
      </c>
      <c r="MP111">
        <v>5.567376470040001</v>
      </c>
      <c r="MQ111">
        <v>5.567376470040001</v>
      </c>
      <c r="MR111">
        <v>5.567376470040001</v>
      </c>
      <c r="MS111">
        <v>2.2865251911977142</v>
      </c>
      <c r="MT111">
        <v>4.3648693104564078</v>
      </c>
      <c r="MU111">
        <v>5.567376470040001</v>
      </c>
      <c r="MV111">
        <v>5.567376470040001</v>
      </c>
      <c r="MW111">
        <v>1.8624728193180697</v>
      </c>
      <c r="MX111">
        <v>1.6345621255195704</v>
      </c>
      <c r="MY111">
        <v>2.2890459491572908</v>
      </c>
      <c r="MZ111">
        <v>2.9213954797922059</v>
      </c>
      <c r="NA111">
        <v>1.573331123206783</v>
      </c>
      <c r="NB111">
        <v>4.0512050815099725</v>
      </c>
      <c r="NC111">
        <v>2.3667409354663724</v>
      </c>
      <c r="ND111">
        <v>1.5187254667199999</v>
      </c>
      <c r="NE111">
        <v>4.0069722993435386</v>
      </c>
      <c r="NF111">
        <v>5.567376470040001</v>
      </c>
      <c r="NG111">
        <v>1.7546204980116167</v>
      </c>
      <c r="NH111">
        <v>5.567376470040001</v>
      </c>
      <c r="NI111">
        <v>1.6897946177372694</v>
      </c>
      <c r="NJ111">
        <v>5.567376470040001</v>
      </c>
      <c r="NK111">
        <v>3.1788144816559556</v>
      </c>
      <c r="NL111">
        <v>2.2124995246679147</v>
      </c>
      <c r="NM111">
        <v>4.1613594977401966</v>
      </c>
      <c r="NN111">
        <v>5.567376470040001</v>
      </c>
      <c r="NO111">
        <v>1.5187254667199999</v>
      </c>
      <c r="NP111">
        <v>4.253936517141474</v>
      </c>
      <c r="NQ111">
        <v>3.3232294945936234</v>
      </c>
      <c r="NR111">
        <v>5.567376470040001</v>
      </c>
      <c r="NS111">
        <v>1.6698965718384444</v>
      </c>
      <c r="NT111">
        <v>1.6404688854948117</v>
      </c>
      <c r="NU111">
        <v>5.567376470040001</v>
      </c>
      <c r="NV111">
        <v>3.1440135456707399</v>
      </c>
      <c r="NW111">
        <v>4.2094567796185398</v>
      </c>
      <c r="NX111">
        <v>5.567376470040001</v>
      </c>
      <c r="NY111">
        <v>3.086733664459945</v>
      </c>
      <c r="NZ111">
        <v>1.5397547597241463</v>
      </c>
      <c r="OA111">
        <v>3.8580818935252648</v>
      </c>
      <c r="OB111">
        <v>1.8738709761460866</v>
      </c>
      <c r="OC111">
        <v>5.567376470040001</v>
      </c>
      <c r="OD111">
        <v>4.4172168158216829</v>
      </c>
      <c r="OE111">
        <v>2.0454991050257672</v>
      </c>
      <c r="OF111">
        <v>3.8579638180450271</v>
      </c>
      <c r="OG111">
        <v>4.1764384874717457</v>
      </c>
      <c r="OH111">
        <v>5.567376470040001</v>
      </c>
      <c r="OI111">
        <v>3.9364687490303112</v>
      </c>
      <c r="OJ111">
        <v>1.6654366759777697</v>
      </c>
      <c r="OK111">
        <v>5.567376470040001</v>
      </c>
      <c r="OL111">
        <v>3.1059144149021405</v>
      </c>
      <c r="OM111">
        <v>5.1274488157861162</v>
      </c>
      <c r="ON111">
        <v>4.5197929485925279</v>
      </c>
      <c r="OO111">
        <v>4.9738242742690089</v>
      </c>
      <c r="OP111">
        <v>3.7172684933617361</v>
      </c>
      <c r="OQ111">
        <v>5.567376470040001</v>
      </c>
      <c r="OR111">
        <v>1.5187254667199999</v>
      </c>
      <c r="OS111">
        <v>5.4774934009623637</v>
      </c>
      <c r="OT111">
        <v>5.567376470040001</v>
      </c>
      <c r="OU111">
        <v>5.2596349518998089</v>
      </c>
      <c r="OV111">
        <v>1.5187254667199999</v>
      </c>
      <c r="OW111">
        <v>1.6432467792882022</v>
      </c>
      <c r="OX111">
        <v>1.6504389101264523</v>
      </c>
      <c r="OY111">
        <v>1.6145208076183262</v>
      </c>
      <c r="OZ111">
        <v>5.567376470040001</v>
      </c>
      <c r="PA111">
        <v>5.567376470040001</v>
      </c>
      <c r="PB111">
        <v>4.1060182025384906</v>
      </c>
      <c r="PC111">
        <v>4.0056995165130926</v>
      </c>
      <c r="PD111">
        <v>3.019943985504697</v>
      </c>
      <c r="PE111">
        <v>5.567376470040001</v>
      </c>
      <c r="PF111">
        <v>5.567376470040001</v>
      </c>
      <c r="PG111">
        <v>1.5826766264224372</v>
      </c>
      <c r="PH111">
        <v>1.8111904240288876</v>
      </c>
      <c r="PI111">
        <v>2.9149360688232031</v>
      </c>
      <c r="PJ111">
        <v>5.567376470040001</v>
      </c>
      <c r="PK111">
        <v>1.7034134009665991</v>
      </c>
      <c r="PL111">
        <v>5.4756666907210194</v>
      </c>
      <c r="PM111">
        <v>5.3007894453908806</v>
      </c>
      <c r="PN111">
        <v>1.8472057333616188</v>
      </c>
      <c r="PO111">
        <v>5.567376470040001</v>
      </c>
      <c r="PP111">
        <v>1.5586008605365038</v>
      </c>
      <c r="PQ111">
        <v>4.6033253941699988</v>
      </c>
      <c r="PR111">
        <v>3.8487530752697379</v>
      </c>
      <c r="PS111">
        <v>2.3424306240697068</v>
      </c>
      <c r="PT111">
        <v>3.2236221505259466</v>
      </c>
      <c r="PU111">
        <v>4.3268917919167631</v>
      </c>
      <c r="PV111">
        <v>1.5187254667199999</v>
      </c>
      <c r="PW111">
        <v>3.5948540956545676</v>
      </c>
      <c r="PX111">
        <v>5.4982186003957532</v>
      </c>
      <c r="PY111">
        <v>3.2217185448141574</v>
      </c>
      <c r="PZ111">
        <v>3.4735201493876571</v>
      </c>
      <c r="QA111">
        <v>5.567376470040001</v>
      </c>
      <c r="QB111">
        <v>4.7356112179227834</v>
      </c>
      <c r="QC111">
        <v>2.582390808520842</v>
      </c>
      <c r="QD111">
        <v>1.5187254667199999</v>
      </c>
      <c r="QE111">
        <v>5.567376470040001</v>
      </c>
      <c r="QF111">
        <v>4.0098020120064275</v>
      </c>
      <c r="QG111">
        <v>1.5279819364764329</v>
      </c>
      <c r="QH111">
        <v>5.567376470040001</v>
      </c>
      <c r="QI111">
        <v>2.5771801732818171</v>
      </c>
      <c r="QJ111">
        <v>1.5187254667199999</v>
      </c>
      <c r="QK111">
        <v>5.026582051893679</v>
      </c>
      <c r="QL111">
        <v>1.9635164884956156</v>
      </c>
      <c r="QM111">
        <v>3.6164477558926214</v>
      </c>
      <c r="QN111">
        <v>5.567376470040001</v>
      </c>
      <c r="QO111">
        <v>2.5976173449219182</v>
      </c>
      <c r="QP111">
        <v>1.8467361133712641</v>
      </c>
      <c r="QQ111">
        <v>3.2359220499229204</v>
      </c>
      <c r="QR111">
        <v>1.8902886396127598</v>
      </c>
      <c r="QS111">
        <v>2.3148733495795382</v>
      </c>
      <c r="QT111">
        <v>2.6645011179515672</v>
      </c>
      <c r="QU111">
        <v>4.4968393952619818</v>
      </c>
      <c r="QV111">
        <v>3.3198234534497986</v>
      </c>
      <c r="QW111">
        <v>1.6607214748151646</v>
      </c>
      <c r="QX111">
        <v>2.2631846965511215</v>
      </c>
      <c r="QY111">
        <v>2.2966002236831762</v>
      </c>
      <c r="QZ111">
        <v>4.3473037790839459</v>
      </c>
      <c r="RA111">
        <v>3.4639500987197902</v>
      </c>
      <c r="RB111">
        <v>3.572608922050323</v>
      </c>
      <c r="RC111">
        <v>4.7571127717327393</v>
      </c>
      <c r="RD111">
        <v>4.9868808951931873</v>
      </c>
      <c r="RE111">
        <v>4.2187150466564054</v>
      </c>
      <c r="RF111">
        <v>5.567376470040001</v>
      </c>
      <c r="RG111">
        <v>4.5708027931198929</v>
      </c>
      <c r="RH111">
        <v>5.2086566231811862</v>
      </c>
      <c r="RI111">
        <v>5.567376470040001</v>
      </c>
      <c r="RJ111">
        <v>5.567376470040001</v>
      </c>
      <c r="RK111">
        <v>3.4729768058527046</v>
      </c>
      <c r="RL111">
        <v>4.1250677470561472</v>
      </c>
      <c r="RM111">
        <v>1.6189913959843385</v>
      </c>
      <c r="RN111">
        <v>2.008386364128175</v>
      </c>
      <c r="RO111">
        <v>1.7742217835309941</v>
      </c>
      <c r="RP111">
        <v>5.3677946962393488</v>
      </c>
      <c r="RQ111">
        <v>5.567376470040001</v>
      </c>
      <c r="RR111">
        <v>2.7767808517551016</v>
      </c>
      <c r="RS111">
        <v>5.567376470040001</v>
      </c>
      <c r="RT111">
        <v>5.567376470040001</v>
      </c>
      <c r="RU111">
        <v>5.4718431407954293</v>
      </c>
      <c r="RV111">
        <v>3.050927259826941</v>
      </c>
      <c r="RW111">
        <v>5.567376470040001</v>
      </c>
      <c r="RX111">
        <v>5.567376470040001</v>
      </c>
      <c r="RY111">
        <v>1.5187254667199999</v>
      </c>
      <c r="RZ111">
        <v>1.7640549401082692</v>
      </c>
      <c r="SA111">
        <v>4.7211428580511656</v>
      </c>
      <c r="SB111">
        <v>4.4119600334630711</v>
      </c>
      <c r="SC111">
        <v>5.567376470040001</v>
      </c>
      <c r="SD111">
        <v>2.1287962806743326</v>
      </c>
      <c r="SE111">
        <v>1.7870071067949811</v>
      </c>
      <c r="SF111">
        <v>1.8861996921575197</v>
      </c>
      <c r="SG111">
        <v>5.3569296019632953</v>
      </c>
    </row>
    <row r="112" spans="1:501" x14ac:dyDescent="0.35">
      <c r="A112" s="158">
        <v>2028</v>
      </c>
      <c r="B112">
        <v>5.8457452935420013</v>
      </c>
      <c r="C112">
        <v>1.9026503197248834</v>
      </c>
      <c r="D112">
        <v>5.6728610270780315</v>
      </c>
      <c r="E112">
        <v>3.1875425479699864</v>
      </c>
      <c r="F112">
        <v>2.5451892278344417</v>
      </c>
      <c r="G112">
        <v>5.8457452935420013</v>
      </c>
      <c r="H112">
        <v>2.1633835493610887</v>
      </c>
      <c r="I112">
        <v>4.7329368072369231</v>
      </c>
      <c r="J112">
        <v>5.8457452935420013</v>
      </c>
      <c r="K112">
        <v>5.8457452935420013</v>
      </c>
      <c r="L112">
        <v>4.8003650769624073</v>
      </c>
      <c r="M112">
        <v>3.8579112012876111</v>
      </c>
      <c r="N112">
        <v>2.1678002397805951</v>
      </c>
      <c r="O112">
        <v>5.8457452935420013</v>
      </c>
      <c r="P112">
        <v>5.8457452935420013</v>
      </c>
      <c r="Q112">
        <v>5.8457452935420013</v>
      </c>
      <c r="R112">
        <v>5.8457452935420013</v>
      </c>
      <c r="S112">
        <v>4.4615281014777395</v>
      </c>
      <c r="T112">
        <v>5.8457452935420013</v>
      </c>
      <c r="U112">
        <v>4.9272659091475068</v>
      </c>
      <c r="V112">
        <v>3.1105129299463363</v>
      </c>
      <c r="W112">
        <v>2.4819803814500636</v>
      </c>
      <c r="X112">
        <v>1.5946617400559999</v>
      </c>
      <c r="Y112">
        <v>2.7093217908108054</v>
      </c>
      <c r="Z112">
        <v>2.6433260439414403</v>
      </c>
      <c r="AA112">
        <v>1.5946617400559999</v>
      </c>
      <c r="AB112">
        <v>3.602611747775804</v>
      </c>
      <c r="AC112">
        <v>2.1323871028749024</v>
      </c>
      <c r="AD112">
        <v>3.3880022682853248</v>
      </c>
      <c r="AE112">
        <v>5.8457452935420013</v>
      </c>
      <c r="AF112">
        <v>3.864292819282372</v>
      </c>
      <c r="AG112">
        <v>5.8457452935420013</v>
      </c>
      <c r="AH112">
        <v>5.8457452935420013</v>
      </c>
      <c r="AI112">
        <v>4.7920882515944143</v>
      </c>
      <c r="AJ112">
        <v>4.5255408908970969</v>
      </c>
      <c r="AK112">
        <v>1.9333134661743252</v>
      </c>
      <c r="AL112">
        <v>4.6293782828273269</v>
      </c>
      <c r="AM112">
        <v>4.0914404391726498</v>
      </c>
      <c r="AN112">
        <v>2.1629054415157185</v>
      </c>
      <c r="AO112">
        <v>1.8323802270435106</v>
      </c>
      <c r="AP112">
        <v>5.8457452935420013</v>
      </c>
      <c r="AQ112">
        <v>5.4532730604902131</v>
      </c>
      <c r="AR112">
        <v>1.789126643716948</v>
      </c>
      <c r="AS112">
        <v>2.1674699251795539</v>
      </c>
      <c r="AT112">
        <v>5.8457452935420013</v>
      </c>
      <c r="AU112">
        <v>5.2874750827966492</v>
      </c>
      <c r="AV112">
        <v>5.8457452935420013</v>
      </c>
      <c r="AW112">
        <v>4.8653145071393116</v>
      </c>
      <c r="AX112">
        <v>2.9810733948874386</v>
      </c>
      <c r="AY112">
        <v>5.8457452935420013</v>
      </c>
      <c r="AZ112">
        <v>1.5946617400559999</v>
      </c>
      <c r="BA112">
        <v>2.8821455395794957</v>
      </c>
      <c r="BB112">
        <v>5.5455892492264294</v>
      </c>
      <c r="BC112">
        <v>1.5946617400559999</v>
      </c>
      <c r="BD112">
        <v>2.6229149171049886</v>
      </c>
      <c r="BE112">
        <v>5.8457452935420013</v>
      </c>
      <c r="BF112">
        <v>1.9891138116624061</v>
      </c>
      <c r="BG112">
        <v>5.4601977782935638</v>
      </c>
      <c r="BH112">
        <v>5.8457452935420013</v>
      </c>
      <c r="BI112">
        <v>3.4346513198488444</v>
      </c>
      <c r="BJ112">
        <v>5.8457452935420013</v>
      </c>
      <c r="BK112">
        <v>1.9910662647935267</v>
      </c>
      <c r="BL112">
        <v>1.6164393434645479</v>
      </c>
      <c r="BM112">
        <v>3.9370351529342669</v>
      </c>
      <c r="BN112">
        <v>5.8457452935420013</v>
      </c>
      <c r="BO112">
        <v>2.3033143805458312</v>
      </c>
      <c r="BP112">
        <v>3.2187216457511898</v>
      </c>
      <c r="BQ112">
        <v>2.8636960186410381</v>
      </c>
      <c r="BR112">
        <v>5.8457452935420013</v>
      </c>
      <c r="BS112">
        <v>5.8457452935420013</v>
      </c>
      <c r="BT112">
        <v>2.0334646611114988</v>
      </c>
      <c r="BU112">
        <v>2.1305744347889028</v>
      </c>
      <c r="BV112">
        <v>5.8457452935420013</v>
      </c>
      <c r="BW112">
        <v>1.9144528972878914</v>
      </c>
      <c r="BX112">
        <v>3.443872213375327</v>
      </c>
      <c r="BY112">
        <v>1.5946617400559999</v>
      </c>
      <c r="BZ112">
        <v>5.8457452935420013</v>
      </c>
      <c r="CA112">
        <v>5.8457452935420013</v>
      </c>
      <c r="CB112">
        <v>4.8760377718136061</v>
      </c>
      <c r="CC112">
        <v>2.7272475922975254</v>
      </c>
      <c r="CD112">
        <v>5.3218049291474241</v>
      </c>
      <c r="CE112">
        <v>4.665522811830721</v>
      </c>
      <c r="CF112">
        <v>1.6987543899084478</v>
      </c>
      <c r="CG112">
        <v>4.7420304449002808</v>
      </c>
      <c r="CH112">
        <v>2.1717151579669118</v>
      </c>
      <c r="CI112">
        <v>5.8457452935420013</v>
      </c>
      <c r="CJ112">
        <v>5.8457452935420013</v>
      </c>
      <c r="CK112">
        <v>2.1993429930858728</v>
      </c>
      <c r="CL112">
        <v>2.5759888245198974</v>
      </c>
      <c r="CM112">
        <v>5.8457452935420013</v>
      </c>
      <c r="CN112">
        <v>1.922146339912342</v>
      </c>
      <c r="CO112">
        <v>5.8457452935420013</v>
      </c>
      <c r="CP112">
        <v>1.824235916951547</v>
      </c>
      <c r="CQ112">
        <v>3.7823207418193907</v>
      </c>
      <c r="CR112">
        <v>5.5054382643971582</v>
      </c>
      <c r="CS112">
        <v>2.7575124171236514</v>
      </c>
      <c r="CT112">
        <v>2.5229950098275076</v>
      </c>
      <c r="CU112">
        <v>5.8457452935420013</v>
      </c>
      <c r="CV112">
        <v>2.4547823968491862</v>
      </c>
      <c r="CW112">
        <v>2.9547504378542966</v>
      </c>
      <c r="CX112">
        <v>1.5946617400559999</v>
      </c>
      <c r="CY112">
        <v>2.1312934187594195</v>
      </c>
      <c r="CZ112">
        <v>1.5946617400559999</v>
      </c>
      <c r="DA112">
        <v>5.8457452935420013</v>
      </c>
      <c r="DB112">
        <v>5.8457452935420013</v>
      </c>
      <c r="DC112">
        <v>2.4953940230772655</v>
      </c>
      <c r="DD112">
        <v>5.8457452935420013</v>
      </c>
      <c r="DE112">
        <v>2.6595375600961586</v>
      </c>
      <c r="DF112">
        <v>1.9374565753328965</v>
      </c>
      <c r="DG112">
        <v>3.9661159937419095</v>
      </c>
      <c r="DH112">
        <v>1.9737830424054899</v>
      </c>
      <c r="DI112">
        <v>5.8457452935420013</v>
      </c>
      <c r="DJ112">
        <v>5.0090692289708914</v>
      </c>
      <c r="DK112">
        <v>1.5946617400559999</v>
      </c>
      <c r="DL112">
        <v>2.8368411055846732</v>
      </c>
      <c r="DM112">
        <v>2.1137443101094848</v>
      </c>
      <c r="DN112">
        <v>2.0555763798612778</v>
      </c>
      <c r="DO112">
        <v>2.8427131782535504</v>
      </c>
      <c r="DP112">
        <v>3.081380588237808</v>
      </c>
      <c r="DQ112">
        <v>3.8576184285947139</v>
      </c>
      <c r="DR112">
        <v>5.8457452935420013</v>
      </c>
      <c r="DS112">
        <v>5.8457452935420013</v>
      </c>
      <c r="DT112">
        <v>5.8457452935420013</v>
      </c>
      <c r="DU112">
        <v>5.8457452935420013</v>
      </c>
      <c r="DV112">
        <v>5.8457452935420013</v>
      </c>
      <c r="DW112">
        <v>2.0132393460059013</v>
      </c>
      <c r="DX112">
        <v>5.8457452935420013</v>
      </c>
      <c r="DY112">
        <v>1.5946617400559999</v>
      </c>
      <c r="DZ112">
        <v>5.8457452935420013</v>
      </c>
      <c r="EA112">
        <v>5.8457452935420013</v>
      </c>
      <c r="EB112">
        <v>2.8143395468364822</v>
      </c>
      <c r="EC112">
        <v>5.8457452935420013</v>
      </c>
      <c r="ED112">
        <v>5.8457452935420013</v>
      </c>
      <c r="EE112">
        <v>4.9535074754306683</v>
      </c>
      <c r="EF112">
        <v>1.5946617400559999</v>
      </c>
      <c r="EG112">
        <v>2.7016313659297797</v>
      </c>
      <c r="EH112">
        <v>3.2588413911023277</v>
      </c>
      <c r="EI112">
        <v>4.6319739948014966</v>
      </c>
      <c r="EJ112">
        <v>5.8457452935420013</v>
      </c>
      <c r="EK112">
        <v>4.5533989516720021</v>
      </c>
      <c r="EL112">
        <v>5.8113920678110311</v>
      </c>
      <c r="EM112">
        <v>4.2502713278293864</v>
      </c>
      <c r="EN112">
        <v>1.6621863843756233</v>
      </c>
      <c r="EO112">
        <v>5.8457452935420013</v>
      </c>
      <c r="EP112">
        <v>4.4069481968349287</v>
      </c>
      <c r="EQ112">
        <v>5.8457452935420013</v>
      </c>
      <c r="ER112">
        <v>4.1438419554031407</v>
      </c>
      <c r="ES112">
        <v>1.8440088068605915</v>
      </c>
      <c r="ET112">
        <v>1.8180540299888142</v>
      </c>
      <c r="EU112">
        <v>3.806654574068848</v>
      </c>
      <c r="EV112">
        <v>5.8457452935420013</v>
      </c>
      <c r="EW112">
        <v>1.793071279881872</v>
      </c>
      <c r="EX112">
        <v>5.8457452935420013</v>
      </c>
      <c r="EY112">
        <v>5.8457452935420013</v>
      </c>
      <c r="EZ112">
        <v>5.8204206951791084</v>
      </c>
      <c r="FA112">
        <v>1.7623615425957742</v>
      </c>
      <c r="FB112">
        <v>1.5946617400559999</v>
      </c>
      <c r="FC112">
        <v>5.8457452935420013</v>
      </c>
      <c r="FD112">
        <v>5.007979669316728</v>
      </c>
      <c r="FE112">
        <v>5.4424146797995734</v>
      </c>
      <c r="FF112">
        <v>5.6674313559336653</v>
      </c>
      <c r="FG112">
        <v>2.7396561408390951</v>
      </c>
      <c r="FH112">
        <v>5.0429948488791663</v>
      </c>
      <c r="FI112">
        <v>4.4878870864364888</v>
      </c>
      <c r="FJ112">
        <v>4.7049314021086719</v>
      </c>
      <c r="FK112">
        <v>3.1724485083117058</v>
      </c>
      <c r="FL112">
        <v>5.8457452935420013</v>
      </c>
      <c r="FM112">
        <v>4.6175797891950463</v>
      </c>
      <c r="FN112">
        <v>4.1639624599360676</v>
      </c>
      <c r="FO112">
        <v>5.8457452935420013</v>
      </c>
      <c r="FP112">
        <v>1.5946617400559999</v>
      </c>
      <c r="FQ112">
        <v>2.7350929686885173</v>
      </c>
      <c r="FR112">
        <v>5.8457452935420013</v>
      </c>
      <c r="FS112">
        <v>5.8457452935420013</v>
      </c>
      <c r="FT112">
        <v>3.7322927060324327</v>
      </c>
      <c r="FU112">
        <v>5.8457452935420013</v>
      </c>
      <c r="FV112">
        <v>1.6316212685411213</v>
      </c>
      <c r="FW112">
        <v>1.6007760048035529</v>
      </c>
      <c r="FX112">
        <v>5.7292905883562266</v>
      </c>
      <c r="FY112">
        <v>3.4823065401750646</v>
      </c>
      <c r="FZ112">
        <v>4.5077653223383933</v>
      </c>
      <c r="GA112">
        <v>2.2616286076910148</v>
      </c>
      <c r="GB112">
        <v>5.8457452935420013</v>
      </c>
      <c r="GC112">
        <v>5.8457452935420013</v>
      </c>
      <c r="GD112">
        <v>5.8457452935420013</v>
      </c>
      <c r="GE112">
        <v>5.0127747171447883</v>
      </c>
      <c r="GF112">
        <v>2.1514157929666906</v>
      </c>
      <c r="GG112">
        <v>5.8457452935420013</v>
      </c>
      <c r="GH112">
        <v>3.3794450830234477</v>
      </c>
      <c r="GI112">
        <v>2.0312141865795397</v>
      </c>
      <c r="GJ112">
        <v>2.0942478811897978</v>
      </c>
      <c r="GK112">
        <v>2.1911169336361227</v>
      </c>
      <c r="GL112">
        <v>2.1206561263607924</v>
      </c>
      <c r="GM112">
        <v>2.4018461578305907</v>
      </c>
      <c r="GN112">
        <v>4.6931484538074972</v>
      </c>
      <c r="GO112">
        <v>4.088724060898385</v>
      </c>
      <c r="GP112">
        <v>5.8457452935420013</v>
      </c>
      <c r="GQ112">
        <v>1.6825142705572316</v>
      </c>
      <c r="GR112">
        <v>5.2396985100843816</v>
      </c>
      <c r="GS112">
        <v>1.7924106581419963</v>
      </c>
      <c r="GT112">
        <v>5.8031196603751782</v>
      </c>
      <c r="GU112">
        <v>5.1106669278117485</v>
      </c>
      <c r="GV112">
        <v>5.8457452935420013</v>
      </c>
      <c r="GW112">
        <v>4.4874131533050301</v>
      </c>
      <c r="GX112">
        <v>1.5946617400559999</v>
      </c>
      <c r="GY112">
        <v>5.8457452935420013</v>
      </c>
      <c r="GZ112">
        <v>2.5657623635149589</v>
      </c>
      <c r="HA112">
        <v>1.5946617400559999</v>
      </c>
      <c r="HB112">
        <v>1.810709512114121</v>
      </c>
      <c r="HC112">
        <v>5.8457452935420013</v>
      </c>
      <c r="HD112">
        <v>5.8457452935420013</v>
      </c>
      <c r="HE112">
        <v>3.2057815314050129</v>
      </c>
      <c r="HF112">
        <v>5.3906565113513949</v>
      </c>
      <c r="HG112">
        <v>2.7547820166337984</v>
      </c>
      <c r="HH112">
        <v>2.235624189061721</v>
      </c>
      <c r="HI112">
        <v>5.8457452935420013</v>
      </c>
      <c r="HJ112">
        <v>1.5946617400559999</v>
      </c>
      <c r="HK112">
        <v>1.7457264076135628</v>
      </c>
      <c r="HL112">
        <v>2.3766371779951068</v>
      </c>
      <c r="HM112">
        <v>5.8457452935420013</v>
      </c>
      <c r="HN112">
        <v>2.3028700779518427</v>
      </c>
      <c r="HO112">
        <v>5.8457452935420013</v>
      </c>
      <c r="HP112">
        <v>2.0331916186583254</v>
      </c>
      <c r="HQ112">
        <v>2.4496841708304951</v>
      </c>
      <c r="HR112">
        <v>4.6432926131630232</v>
      </c>
      <c r="HS112">
        <v>4.0127302286692395</v>
      </c>
      <c r="HT112">
        <v>3.1700271488590595</v>
      </c>
      <c r="HU112">
        <v>5.8457452935420013</v>
      </c>
      <c r="HV112">
        <v>5.8457452935420013</v>
      </c>
      <c r="HW112">
        <v>1.6897573741334937</v>
      </c>
      <c r="HX112">
        <v>5.8457452935420013</v>
      </c>
      <c r="HY112">
        <v>5.1582051020182664</v>
      </c>
      <c r="HZ112">
        <v>5.8457452935420013</v>
      </c>
      <c r="IA112">
        <v>2.1854875182586744</v>
      </c>
      <c r="IB112">
        <v>5.8457452935420013</v>
      </c>
      <c r="IC112">
        <v>1.5946617400559999</v>
      </c>
      <c r="ID112">
        <v>5.8457452935420013</v>
      </c>
      <c r="IE112">
        <v>5.1069265658499461</v>
      </c>
      <c r="IF112">
        <v>3.7377853611458476</v>
      </c>
      <c r="IG112">
        <v>1.9080961311479439</v>
      </c>
      <c r="IH112">
        <v>5.7934711501390801</v>
      </c>
      <c r="II112">
        <v>4.5970357557470907</v>
      </c>
      <c r="IJ112">
        <v>1.6588613902219684</v>
      </c>
      <c r="IK112">
        <v>5.8457452935420013</v>
      </c>
      <c r="IL112">
        <v>5.8457452935420013</v>
      </c>
      <c r="IM112">
        <v>1.6532454599704223</v>
      </c>
      <c r="IN112">
        <v>5.8457452935420013</v>
      </c>
      <c r="IO112">
        <v>5.8457452935420013</v>
      </c>
      <c r="IP112">
        <v>2.8134101000997864</v>
      </c>
      <c r="IQ112">
        <v>2.0332985467808404</v>
      </c>
      <c r="IR112">
        <v>5.4893873397271422</v>
      </c>
      <c r="IS112">
        <v>5.8457452935420013</v>
      </c>
      <c r="IT112">
        <v>4.2515755062705152</v>
      </c>
      <c r="IU112">
        <v>2.3482037753614007</v>
      </c>
      <c r="IV112">
        <v>5.8457452935420013</v>
      </c>
      <c r="IW112">
        <v>5.8457452935420013</v>
      </c>
      <c r="IX112">
        <v>4.7963878405932032</v>
      </c>
      <c r="IY112">
        <v>2.0305572003685017</v>
      </c>
      <c r="IZ112">
        <v>2.382130288183713</v>
      </c>
      <c r="JA112">
        <v>5.8457452935420013</v>
      </c>
      <c r="JB112">
        <v>2.7274436530785913</v>
      </c>
      <c r="JC112">
        <v>1.5946617400559999</v>
      </c>
      <c r="JD112">
        <v>5.8457452935420013</v>
      </c>
      <c r="JE112">
        <v>5.8457452935420013</v>
      </c>
      <c r="JF112">
        <v>4.7215203747032559</v>
      </c>
      <c r="JG112">
        <v>1.7558418783485139</v>
      </c>
      <c r="JH112">
        <v>2.1511045988646305</v>
      </c>
      <c r="JI112">
        <v>5.8457452935420013</v>
      </c>
      <c r="JJ112">
        <v>1.5946617400559999</v>
      </c>
      <c r="JK112">
        <v>1.9540560456176079</v>
      </c>
      <c r="JL112">
        <v>5.0970825994617952</v>
      </c>
      <c r="JM112">
        <v>4.2792297451435131</v>
      </c>
      <c r="JN112">
        <v>3.80935151140421</v>
      </c>
      <c r="JO112">
        <v>2.1571408421068194</v>
      </c>
      <c r="JP112">
        <v>4.2535437551462723</v>
      </c>
      <c r="JQ112">
        <v>2.9694190615293508</v>
      </c>
      <c r="JR112">
        <v>2.258892640277093</v>
      </c>
      <c r="JS112">
        <v>2.5912775493935309</v>
      </c>
      <c r="JT112">
        <v>3.5224111641182212</v>
      </c>
      <c r="JU112">
        <v>4.7418581200000141</v>
      </c>
      <c r="JV112">
        <v>2.4186352919586924</v>
      </c>
      <c r="JW112">
        <v>4.0114906209884493</v>
      </c>
      <c r="JX112">
        <v>2.9761750997421239</v>
      </c>
      <c r="JY112">
        <v>1.7963522473636639</v>
      </c>
      <c r="JZ112">
        <v>3.9909203325370659</v>
      </c>
      <c r="KA112">
        <v>1.7789460632619682</v>
      </c>
      <c r="KB112">
        <v>3.9878651536650995</v>
      </c>
      <c r="KC112">
        <v>4.9246282486817163</v>
      </c>
      <c r="KD112">
        <v>2.9919171000289868</v>
      </c>
      <c r="KE112">
        <v>1.5946617400559999</v>
      </c>
      <c r="KF112">
        <v>1.8017732365919565</v>
      </c>
      <c r="KG112">
        <v>5.8457452935420013</v>
      </c>
      <c r="KH112">
        <v>4.0187587652685286</v>
      </c>
      <c r="KI112">
        <v>5.8457452935420013</v>
      </c>
      <c r="KJ112">
        <v>2.0091979814561198</v>
      </c>
      <c r="KK112">
        <v>2.9125294995475022</v>
      </c>
      <c r="KL112">
        <v>5.8332807748744147</v>
      </c>
      <c r="KM112">
        <v>4.9298531068249867</v>
      </c>
      <c r="KN112">
        <v>2.8010050687264423</v>
      </c>
      <c r="KO112">
        <v>1.8826895485399158</v>
      </c>
      <c r="KP112">
        <v>2.2091238947703045</v>
      </c>
      <c r="KQ112">
        <v>4.4206125738140898</v>
      </c>
      <c r="KR112">
        <v>3.4215449770976041</v>
      </c>
      <c r="KS112">
        <v>5.8457452935420013</v>
      </c>
      <c r="KT112">
        <v>4.0864578233451061</v>
      </c>
      <c r="KU112">
        <v>2.5551162091982644</v>
      </c>
      <c r="KV112">
        <v>5.8457452935420013</v>
      </c>
      <c r="KW112">
        <v>1.606781854048916</v>
      </c>
      <c r="KX112">
        <v>1.5946617400559999</v>
      </c>
      <c r="KY112">
        <v>5.8457452935420013</v>
      </c>
      <c r="KZ112">
        <v>2.9307914401396307</v>
      </c>
      <c r="LA112">
        <v>5.39827420914719</v>
      </c>
      <c r="LB112">
        <v>5.8457452935420013</v>
      </c>
      <c r="LC112">
        <v>5.5900267842049942</v>
      </c>
      <c r="LD112">
        <v>2.0808989484146716</v>
      </c>
      <c r="LE112">
        <v>2.8243716425020784</v>
      </c>
      <c r="LF112">
        <v>5.4810456682661304</v>
      </c>
      <c r="LG112">
        <v>2.685193034516411</v>
      </c>
      <c r="LH112">
        <v>5.8457452935420013</v>
      </c>
      <c r="LI112">
        <v>4.6043571586832233</v>
      </c>
      <c r="LJ112">
        <v>2.2262917268321059</v>
      </c>
      <c r="LK112">
        <v>5.8457452935420013</v>
      </c>
      <c r="LL112">
        <v>5.0736843450234916</v>
      </c>
      <c r="LM112">
        <v>2.2929425325770825</v>
      </c>
      <c r="LN112">
        <v>3.2814073689944401</v>
      </c>
      <c r="LO112">
        <v>2.8105478114374192</v>
      </c>
      <c r="LP112">
        <v>2.233977360760576</v>
      </c>
      <c r="LQ112">
        <v>5.3079250455276101</v>
      </c>
      <c r="LR112">
        <v>5.2702109618331709</v>
      </c>
      <c r="LS112">
        <v>4.8892294169999424</v>
      </c>
      <c r="LT112">
        <v>4.2224364501145732</v>
      </c>
      <c r="LU112">
        <v>1.7269204953719002</v>
      </c>
      <c r="LV112">
        <v>1.699539374070594</v>
      </c>
      <c r="LW112">
        <v>1.9751343175337177</v>
      </c>
      <c r="LX112">
        <v>1.861512416756657</v>
      </c>
      <c r="LY112">
        <v>4.0699092773958734</v>
      </c>
      <c r="LZ112">
        <v>3.9514180112276187</v>
      </c>
      <c r="MA112">
        <v>2.5090597464529196</v>
      </c>
      <c r="MB112">
        <v>5.8457452935420013</v>
      </c>
      <c r="MC112">
        <v>4.3063261652939131</v>
      </c>
      <c r="MD112">
        <v>1.5946617400559999</v>
      </c>
      <c r="ME112">
        <v>2.1817709583343454</v>
      </c>
      <c r="MF112">
        <v>1.9806298222131915</v>
      </c>
      <c r="MG112">
        <v>3.762938887962163</v>
      </c>
      <c r="MH112">
        <v>5.8457452935420013</v>
      </c>
      <c r="MI112">
        <v>5.8457452935420013</v>
      </c>
      <c r="MJ112">
        <v>1.7441461927075099</v>
      </c>
      <c r="MK112">
        <v>4.5911804651668078</v>
      </c>
      <c r="ML112">
        <v>1.5946617400559999</v>
      </c>
      <c r="MM112">
        <v>5.0970697441651547</v>
      </c>
      <c r="MN112">
        <v>1.5946617400559999</v>
      </c>
      <c r="MO112">
        <v>1.5946617400559999</v>
      </c>
      <c r="MP112">
        <v>5.8457452935420013</v>
      </c>
      <c r="MQ112">
        <v>5.8457452935420013</v>
      </c>
      <c r="MR112">
        <v>5.8457452935420013</v>
      </c>
      <c r="MS112">
        <v>2.5208129472116414</v>
      </c>
      <c r="MT112">
        <v>4.8790701233717746</v>
      </c>
      <c r="MU112">
        <v>5.8457452935420013</v>
      </c>
      <c r="MV112">
        <v>5.8457452935420013</v>
      </c>
      <c r="MW112">
        <v>1.8808343323662413</v>
      </c>
      <c r="MX112">
        <v>1.748632623469313</v>
      </c>
      <c r="MY112">
        <v>2.4790291493004291</v>
      </c>
      <c r="MZ112">
        <v>2.871494177037349</v>
      </c>
      <c r="NA112">
        <v>1.6671395492185443</v>
      </c>
      <c r="NB112">
        <v>4.3817159672298427</v>
      </c>
      <c r="NC112">
        <v>2.7773792726852959</v>
      </c>
      <c r="ND112">
        <v>1.5946617400559999</v>
      </c>
      <c r="NE112">
        <v>4.2369279492244925</v>
      </c>
      <c r="NF112">
        <v>5.8457452935420013</v>
      </c>
      <c r="NG112">
        <v>1.800233487538675</v>
      </c>
      <c r="NH112">
        <v>5.8457452935420013</v>
      </c>
      <c r="NI112">
        <v>1.8228007143407952</v>
      </c>
      <c r="NJ112">
        <v>5.8457452935420013</v>
      </c>
      <c r="NK112">
        <v>3.1875430494210093</v>
      </c>
      <c r="NL112">
        <v>2.5529997341975301</v>
      </c>
      <c r="NM112">
        <v>4.0629158606233702</v>
      </c>
      <c r="NN112">
        <v>5.8457452935420013</v>
      </c>
      <c r="NO112">
        <v>1.5946617400559999</v>
      </c>
      <c r="NP112">
        <v>4.6022914816659668</v>
      </c>
      <c r="NQ112">
        <v>3.4732402784495511</v>
      </c>
      <c r="NR112">
        <v>5.8457452935420013</v>
      </c>
      <c r="NS112">
        <v>1.7960100123501759</v>
      </c>
      <c r="NT112">
        <v>1.7565349038444595</v>
      </c>
      <c r="NU112">
        <v>5.8457452935420013</v>
      </c>
      <c r="NV112">
        <v>3.3143751032581097</v>
      </c>
      <c r="NW112">
        <v>4.748054569834343</v>
      </c>
      <c r="NX112">
        <v>5.8457452935420013</v>
      </c>
      <c r="NY112">
        <v>3.2064458318885745</v>
      </c>
      <c r="NZ112">
        <v>1.62278592062351</v>
      </c>
      <c r="OA112">
        <v>3.6962223277070532</v>
      </c>
      <c r="OB112">
        <v>2.0742991660385552</v>
      </c>
      <c r="OC112">
        <v>5.8457452935420013</v>
      </c>
      <c r="OD112">
        <v>4.7427890436175346</v>
      </c>
      <c r="OE112">
        <v>2.3144398814075737</v>
      </c>
      <c r="OF112">
        <v>4.265529354825885</v>
      </c>
      <c r="OG112">
        <v>4.6067711884822291</v>
      </c>
      <c r="OH112">
        <v>5.8457452935420013</v>
      </c>
      <c r="OI112">
        <v>4.2994507465127816</v>
      </c>
      <c r="OJ112">
        <v>1.72768931944343</v>
      </c>
      <c r="OK112">
        <v>5.8457452935420013</v>
      </c>
      <c r="OL112">
        <v>3.1994734092154316</v>
      </c>
      <c r="OM112">
        <v>5.53710800537013</v>
      </c>
      <c r="ON112">
        <v>4.874178395046477</v>
      </c>
      <c r="OO112">
        <v>5.1953693541525618</v>
      </c>
      <c r="OP112">
        <v>3.8024353755868905</v>
      </c>
      <c r="OQ112">
        <v>5.8457452935420013</v>
      </c>
      <c r="OR112">
        <v>1.5946617400559999</v>
      </c>
      <c r="OS112">
        <v>5.8457452935420013</v>
      </c>
      <c r="OT112">
        <v>5.8457452935420013</v>
      </c>
      <c r="OU112">
        <v>5.8064001891232566</v>
      </c>
      <c r="OV112">
        <v>1.5946617400559999</v>
      </c>
      <c r="OW112">
        <v>1.7602537337521984</v>
      </c>
      <c r="OX112">
        <v>1.7698893024925824</v>
      </c>
      <c r="OY112">
        <v>1.7218739080431738</v>
      </c>
      <c r="OZ112">
        <v>5.8457452935420013</v>
      </c>
      <c r="PA112">
        <v>5.8457452935420013</v>
      </c>
      <c r="PB112">
        <v>4.2859266863233971</v>
      </c>
      <c r="PC112">
        <v>4.352614098067237</v>
      </c>
      <c r="PD112">
        <v>3.450622873070559</v>
      </c>
      <c r="PE112">
        <v>5.8457452935420013</v>
      </c>
      <c r="PF112">
        <v>5.8457452935420013</v>
      </c>
      <c r="PG112">
        <v>1.6795271268333489</v>
      </c>
      <c r="PH112">
        <v>1.9879338493932062</v>
      </c>
      <c r="PI112">
        <v>3.1127885861638722</v>
      </c>
      <c r="PJ112">
        <v>5.8457452935420013</v>
      </c>
      <c r="PK112">
        <v>1.841182597907207</v>
      </c>
      <c r="PL112">
        <v>5.8457452935420013</v>
      </c>
      <c r="PM112">
        <v>5.8457452935420013</v>
      </c>
      <c r="PN112">
        <v>1.91190858124365</v>
      </c>
      <c r="PO112">
        <v>5.8457452935420013</v>
      </c>
      <c r="PP112">
        <v>1.6476517600448581</v>
      </c>
      <c r="PQ112">
        <v>4.88000061723465</v>
      </c>
      <c r="PR112">
        <v>4.2634359974356526</v>
      </c>
      <c r="PS112">
        <v>2.7417648761897677</v>
      </c>
      <c r="PT112">
        <v>3.7461963827625411</v>
      </c>
      <c r="PU112">
        <v>4.3532822992779963</v>
      </c>
      <c r="PV112">
        <v>1.5946617400559999</v>
      </c>
      <c r="PW112">
        <v>3.8999952814740206</v>
      </c>
      <c r="PX112">
        <v>5.8457452935420013</v>
      </c>
      <c r="PY112">
        <v>3.315937770738874</v>
      </c>
      <c r="PZ112">
        <v>3.8912869097767744</v>
      </c>
      <c r="QA112">
        <v>5.8457452935420013</v>
      </c>
      <c r="QB112">
        <v>5.3972750175210775</v>
      </c>
      <c r="QC112">
        <v>2.7911246311206517</v>
      </c>
      <c r="QD112">
        <v>1.5946617400559999</v>
      </c>
      <c r="QE112">
        <v>5.8457452935420013</v>
      </c>
      <c r="QF112">
        <v>4.5113257780350882</v>
      </c>
      <c r="QG112">
        <v>1.6072911823326823</v>
      </c>
      <c r="QH112">
        <v>5.8457452935420013</v>
      </c>
      <c r="QI112">
        <v>2.623712686311078</v>
      </c>
      <c r="QJ112">
        <v>1.5946617400559999</v>
      </c>
      <c r="QK112">
        <v>5.4160264030105232</v>
      </c>
      <c r="QL112">
        <v>2.1990746779354979</v>
      </c>
      <c r="QM112">
        <v>4.0678304597724644</v>
      </c>
      <c r="QN112">
        <v>5.8457452935420013</v>
      </c>
      <c r="QO112">
        <v>2.7623177815889046</v>
      </c>
      <c r="QP112">
        <v>2.0368208852042469</v>
      </c>
      <c r="QQ112">
        <v>3.6148097069114589</v>
      </c>
      <c r="QR112">
        <v>2.0970411003000802</v>
      </c>
      <c r="QS112">
        <v>2.7015053430690541</v>
      </c>
      <c r="QT112">
        <v>3.2208216030269385</v>
      </c>
      <c r="QU112">
        <v>4.4763909078318891</v>
      </c>
      <c r="QV112">
        <v>3.4353958300508269</v>
      </c>
      <c r="QW112">
        <v>1.7836834757011224</v>
      </c>
      <c r="QX112">
        <v>2.4733856392428257</v>
      </c>
      <c r="QY112">
        <v>2.6748753002080243</v>
      </c>
      <c r="QZ112">
        <v>4.7842826081298622</v>
      </c>
      <c r="RA112">
        <v>3.8745374901464777</v>
      </c>
      <c r="RB112">
        <v>4.0007373451265327</v>
      </c>
      <c r="RC112">
        <v>5.1913961753174362</v>
      </c>
      <c r="RD112">
        <v>5.3655828371057206</v>
      </c>
      <c r="RE112">
        <v>4.4553688663706561</v>
      </c>
      <c r="RF112">
        <v>5.8457452935420013</v>
      </c>
      <c r="RG112">
        <v>5.1585350242092032</v>
      </c>
      <c r="RH112">
        <v>5.8399331688796128</v>
      </c>
      <c r="RI112">
        <v>5.8457452935420013</v>
      </c>
      <c r="RJ112">
        <v>5.8457452935420013</v>
      </c>
      <c r="RK112">
        <v>3.6680941036367285</v>
      </c>
      <c r="RL112">
        <v>4.7523926806718837</v>
      </c>
      <c r="RM112">
        <v>1.7278357791817547</v>
      </c>
      <c r="RN112">
        <v>2.2620690990360108</v>
      </c>
      <c r="RO112">
        <v>1.9373436825919446</v>
      </c>
      <c r="RP112">
        <v>5.7921467262951314</v>
      </c>
      <c r="RQ112">
        <v>5.8457452935420013</v>
      </c>
      <c r="RR112">
        <v>3.3913592254825806</v>
      </c>
      <c r="RS112">
        <v>5.8457452935420013</v>
      </c>
      <c r="RT112">
        <v>5.8457452935420013</v>
      </c>
      <c r="RU112">
        <v>5.7964292831930608</v>
      </c>
      <c r="RV112">
        <v>3.3752625020352895</v>
      </c>
      <c r="RW112">
        <v>5.8457452935420013</v>
      </c>
      <c r="RX112">
        <v>5.8457452935420013</v>
      </c>
      <c r="RY112">
        <v>1.5946617400559999</v>
      </c>
      <c r="RZ112">
        <v>1.9234766584051943</v>
      </c>
      <c r="SA112">
        <v>5.0059702146445666</v>
      </c>
      <c r="SB112">
        <v>4.6447071259620181</v>
      </c>
      <c r="SC112">
        <v>5.8457452935420013</v>
      </c>
      <c r="SD112">
        <v>2.432844860893761</v>
      </c>
      <c r="SE112">
        <v>1.9548103805921611</v>
      </c>
      <c r="SF112">
        <v>2.0300880368348437</v>
      </c>
      <c r="SG112">
        <v>5.6749725874147119</v>
      </c>
    </row>
    <row r="113" spans="1:501" x14ac:dyDescent="0.35">
      <c r="A113" s="158">
        <v>2029</v>
      </c>
      <c r="B113">
        <v>6.1380325582191011</v>
      </c>
      <c r="C113">
        <v>2.0700851204727195</v>
      </c>
      <c r="D113">
        <v>5.9210346181720217</v>
      </c>
      <c r="E113">
        <v>3.5514868421254522</v>
      </c>
      <c r="F113">
        <v>2.7386806630106166</v>
      </c>
      <c r="G113">
        <v>6.1380325582191011</v>
      </c>
      <c r="H113">
        <v>2.4150029030561471</v>
      </c>
      <c r="I113">
        <v>5.2002859428289456</v>
      </c>
      <c r="J113">
        <v>6.1380325582191011</v>
      </c>
      <c r="K113">
        <v>6.1380325582191011</v>
      </c>
      <c r="L113">
        <v>4.8457850756181413</v>
      </c>
      <c r="M113">
        <v>3.799736903029963</v>
      </c>
      <c r="N113">
        <v>2.420920575825793</v>
      </c>
      <c r="O113">
        <v>6.1380325582191011</v>
      </c>
      <c r="P113">
        <v>6.1380325582191011</v>
      </c>
      <c r="Q113">
        <v>6.1380325582191011</v>
      </c>
      <c r="R113">
        <v>6.1380325582191011</v>
      </c>
      <c r="S113">
        <v>4.8251584700366186</v>
      </c>
      <c r="T113">
        <v>6.1380325582191011</v>
      </c>
      <c r="U113">
        <v>5.0709447187949079</v>
      </c>
      <c r="V113">
        <v>3.3969447800111667</v>
      </c>
      <c r="W113">
        <v>2.8478390629571422</v>
      </c>
      <c r="X113">
        <v>1.6743948270587998</v>
      </c>
      <c r="Y113">
        <v>2.7378159103569364</v>
      </c>
      <c r="Z113">
        <v>3.0714136608022917</v>
      </c>
      <c r="AA113">
        <v>1.6743948270587998</v>
      </c>
      <c r="AB113">
        <v>3.8786339736281685</v>
      </c>
      <c r="AC113">
        <v>2.3735407167361071</v>
      </c>
      <c r="AD113">
        <v>3.4201414795824543</v>
      </c>
      <c r="AE113">
        <v>6.1380325582191011</v>
      </c>
      <c r="AF113">
        <v>4.1606438071522325</v>
      </c>
      <c r="AG113">
        <v>6.1380325582191011</v>
      </c>
      <c r="AH113">
        <v>6.1380325582191011</v>
      </c>
      <c r="AI113">
        <v>5.1512273201704746</v>
      </c>
      <c r="AJ113">
        <v>4.588607433424448</v>
      </c>
      <c r="AK113">
        <v>2.0847655871351649</v>
      </c>
      <c r="AL113">
        <v>5.0102262836880307</v>
      </c>
      <c r="AM113">
        <v>4.0002442256284159</v>
      </c>
      <c r="AN113">
        <v>2.4143624583327812</v>
      </c>
      <c r="AO113">
        <v>1.944714838653256</v>
      </c>
      <c r="AP113">
        <v>6.1380325582191011</v>
      </c>
      <c r="AQ113">
        <v>6.0022352202389797</v>
      </c>
      <c r="AR113">
        <v>1.9227673086717061</v>
      </c>
      <c r="AS113">
        <v>2.1427295114017815</v>
      </c>
      <c r="AT113">
        <v>6.1380325582191011</v>
      </c>
      <c r="AU113">
        <v>5.4416803526481541</v>
      </c>
      <c r="AV113">
        <v>6.1380325582191011</v>
      </c>
      <c r="AW113">
        <v>5.3799518787457821</v>
      </c>
      <c r="AX113">
        <v>3.1513098153416066</v>
      </c>
      <c r="AY113">
        <v>6.1380325582191011</v>
      </c>
      <c r="AZ113">
        <v>1.6743948270587998</v>
      </c>
      <c r="BA113">
        <v>3.4073482150617109</v>
      </c>
      <c r="BB113">
        <v>5.761986890930161</v>
      </c>
      <c r="BC113">
        <v>1.6743948270587998</v>
      </c>
      <c r="BD113">
        <v>2.623855178803991</v>
      </c>
      <c r="BE113">
        <v>6.1380325582191011</v>
      </c>
      <c r="BF113">
        <v>2.183478848204329</v>
      </c>
      <c r="BG113">
        <v>5.9552089667666896</v>
      </c>
      <c r="BH113">
        <v>6.1380325582191011</v>
      </c>
      <c r="BI113">
        <v>3.7517078352258495</v>
      </c>
      <c r="BJ113">
        <v>6.1380325582191011</v>
      </c>
      <c r="BK113">
        <v>2.1238850937898244</v>
      </c>
      <c r="BL113">
        <v>1.7022710940727943</v>
      </c>
      <c r="BM113">
        <v>4.4478007488920124</v>
      </c>
      <c r="BN113">
        <v>6.1380325582191011</v>
      </c>
      <c r="BO113">
        <v>2.6036421430759806</v>
      </c>
      <c r="BP113">
        <v>3.5194059610402602</v>
      </c>
      <c r="BQ113">
        <v>3.2783885817776541</v>
      </c>
      <c r="BR113">
        <v>6.1380325582191011</v>
      </c>
      <c r="BS113">
        <v>6.1380325582191011</v>
      </c>
      <c r="BT113">
        <v>2.106654810986571</v>
      </c>
      <c r="BU113">
        <v>2.3711197253408431</v>
      </c>
      <c r="BV113">
        <v>6.1380325582191011</v>
      </c>
      <c r="BW113">
        <v>2.0501043369347793</v>
      </c>
      <c r="BX113">
        <v>3.5926407870636128</v>
      </c>
      <c r="BY113">
        <v>1.6743948270587998</v>
      </c>
      <c r="BZ113">
        <v>6.1380325582191011</v>
      </c>
      <c r="CA113">
        <v>6.1380325582191011</v>
      </c>
      <c r="CB113">
        <v>5.3070913848887784</v>
      </c>
      <c r="CC113">
        <v>2.896393814755315</v>
      </c>
      <c r="CD113">
        <v>5.536112708881431</v>
      </c>
      <c r="CE113">
        <v>4.6829056480605615</v>
      </c>
      <c r="CF113">
        <v>1.6743948270587998</v>
      </c>
      <c r="CG113">
        <v>4.7752073292425274</v>
      </c>
      <c r="CH113">
        <v>2.4166551514002927</v>
      </c>
      <c r="CI113">
        <v>6.1380325582191011</v>
      </c>
      <c r="CJ113">
        <v>6.1380325582191011</v>
      </c>
      <c r="CK113">
        <v>2.4632528069805764</v>
      </c>
      <c r="CL113">
        <v>2.9777634784801661</v>
      </c>
      <c r="CM113">
        <v>6.1380325582191011</v>
      </c>
      <c r="CN113">
        <v>2.0955651549766849</v>
      </c>
      <c r="CO113">
        <v>6.1380325582191011</v>
      </c>
      <c r="CP113">
        <v>1.968133856286332</v>
      </c>
      <c r="CQ113">
        <v>3.9437213446605313</v>
      </c>
      <c r="CR113">
        <v>5.711961918816006</v>
      </c>
      <c r="CS113">
        <v>3.1226151726068476</v>
      </c>
      <c r="CT113">
        <v>2.4531765060952364</v>
      </c>
      <c r="CU113">
        <v>6.1380325582191011</v>
      </c>
      <c r="CV113">
        <v>2.8104316649620937</v>
      </c>
      <c r="CW113">
        <v>3.2179886615102973</v>
      </c>
      <c r="CX113">
        <v>1.6743948270587998</v>
      </c>
      <c r="CY113">
        <v>2.3720799478452288</v>
      </c>
      <c r="CZ113">
        <v>1.6743948270587998</v>
      </c>
      <c r="DA113">
        <v>6.1380325582191011</v>
      </c>
      <c r="DB113">
        <v>6.1380325582191011</v>
      </c>
      <c r="DC113">
        <v>2.6300893786788149</v>
      </c>
      <c r="DD113">
        <v>6.1380325582191011</v>
      </c>
      <c r="DE113">
        <v>3.0940318739814652</v>
      </c>
      <c r="DF113">
        <v>2.1156109316752096</v>
      </c>
      <c r="DG113">
        <v>4.3616501517803279</v>
      </c>
      <c r="DH113">
        <v>2.1632998777675119</v>
      </c>
      <c r="DI113">
        <v>6.1380325582191011</v>
      </c>
      <c r="DJ113">
        <v>5.6449821903188937</v>
      </c>
      <c r="DK113">
        <v>1.6743948270587998</v>
      </c>
      <c r="DL113">
        <v>3.1326872358675177</v>
      </c>
      <c r="DM113">
        <v>2.3423381147059792</v>
      </c>
      <c r="DN113">
        <v>2.16472073380532</v>
      </c>
      <c r="DO113">
        <v>3.0464307436629334</v>
      </c>
      <c r="DP113">
        <v>3.2968822933228563</v>
      </c>
      <c r="DQ113">
        <v>4.4121145645073971</v>
      </c>
      <c r="DR113">
        <v>6.1380325582191011</v>
      </c>
      <c r="DS113">
        <v>6.1380325582191011</v>
      </c>
      <c r="DT113">
        <v>6.1380325582191011</v>
      </c>
      <c r="DU113">
        <v>6.1380325582191011</v>
      </c>
      <c r="DV113">
        <v>6.1380325582191011</v>
      </c>
      <c r="DW113">
        <v>2.1839505326831277</v>
      </c>
      <c r="DX113">
        <v>6.1380325582191011</v>
      </c>
      <c r="DY113">
        <v>1.6743948270587998</v>
      </c>
      <c r="DZ113">
        <v>6.1380325582191011</v>
      </c>
      <c r="EA113">
        <v>6.1380325582191011</v>
      </c>
      <c r="EB113">
        <v>3.2696545951317519</v>
      </c>
      <c r="EC113">
        <v>6.1380325582191011</v>
      </c>
      <c r="ED113">
        <v>6.1380325582191011</v>
      </c>
      <c r="EE113">
        <v>5.0318816071053085</v>
      </c>
      <c r="EF113">
        <v>1.6743948270587998</v>
      </c>
      <c r="EG113">
        <v>2.9586953983657738</v>
      </c>
      <c r="EH113">
        <v>3.252181731463919</v>
      </c>
      <c r="EI113">
        <v>4.8878246604254914</v>
      </c>
      <c r="EJ113">
        <v>6.1380325582191011</v>
      </c>
      <c r="EK113">
        <v>5.1281460105507586</v>
      </c>
      <c r="EL113">
        <v>6.1380325582191011</v>
      </c>
      <c r="EM113">
        <v>4.7654398813948049</v>
      </c>
      <c r="EN113">
        <v>1.6953643416451474</v>
      </c>
      <c r="EO113">
        <v>6.1380325582191011</v>
      </c>
      <c r="EP113">
        <v>4.5155886964892007</v>
      </c>
      <c r="EQ113">
        <v>6.1380325582191011</v>
      </c>
      <c r="ER113">
        <v>4.6050568405959016</v>
      </c>
      <c r="ES113">
        <v>1.993760642662294</v>
      </c>
      <c r="ET113">
        <v>1.960133144869824</v>
      </c>
      <c r="EU113">
        <v>3.66848874038963</v>
      </c>
      <c r="EV113">
        <v>6.1380325582191011</v>
      </c>
      <c r="EW113">
        <v>1.9278555714286778</v>
      </c>
      <c r="EX113">
        <v>6.1380325582191011</v>
      </c>
      <c r="EY113">
        <v>6.1380325582191011</v>
      </c>
      <c r="EZ113">
        <v>6.1380325582191011</v>
      </c>
      <c r="FA113">
        <v>1.8883019357383413</v>
      </c>
      <c r="FB113">
        <v>1.6743948270587998</v>
      </c>
      <c r="FC113">
        <v>6.1380325582191011</v>
      </c>
      <c r="FD113">
        <v>5.5435061565135637</v>
      </c>
      <c r="FE113">
        <v>5.8156754779385764</v>
      </c>
      <c r="FF113">
        <v>6.0315769094917568</v>
      </c>
      <c r="FG113">
        <v>2.6840763702718435</v>
      </c>
      <c r="FH113">
        <v>5.1411616159029023</v>
      </c>
      <c r="FI113">
        <v>4.4697716126487217</v>
      </c>
      <c r="FJ113">
        <v>4.9967382764197241</v>
      </c>
      <c r="FK113">
        <v>3.5276323019067544</v>
      </c>
      <c r="FL113">
        <v>6.1380325582191011</v>
      </c>
      <c r="FM113">
        <v>4.6252191724429865</v>
      </c>
      <c r="FN113">
        <v>4.6345224125660742</v>
      </c>
      <c r="FO113">
        <v>6.1380325582191011</v>
      </c>
      <c r="FP113">
        <v>1.6743948270587998</v>
      </c>
      <c r="FQ113">
        <v>2.7710068532082262</v>
      </c>
      <c r="FR113">
        <v>6.1380325582191011</v>
      </c>
      <c r="FS113">
        <v>6.1380325582191011</v>
      </c>
      <c r="FT113">
        <v>4.0716343486405062</v>
      </c>
      <c r="FU113">
        <v>6.1380325582191011</v>
      </c>
      <c r="FV113">
        <v>1.7214747577929153</v>
      </c>
      <c r="FW113">
        <v>1.6824962637194043</v>
      </c>
      <c r="FX113">
        <v>5.9917825952292247</v>
      </c>
      <c r="FY113">
        <v>3.6869291375627662</v>
      </c>
      <c r="FZ113">
        <v>4.7510052256914248</v>
      </c>
      <c r="GA113">
        <v>2.3427674408287067</v>
      </c>
      <c r="GB113">
        <v>6.1380325582191011</v>
      </c>
      <c r="GC113">
        <v>6.1380325582191011</v>
      </c>
      <c r="GD113">
        <v>6.1380325582191011</v>
      </c>
      <c r="GE113">
        <v>5.3630819490333561</v>
      </c>
      <c r="GF113">
        <v>2.3989801385883638</v>
      </c>
      <c r="GG113">
        <v>6.1380325582191011</v>
      </c>
      <c r="GH113">
        <v>3.6567049952172259</v>
      </c>
      <c r="GI113">
        <v>2.2390525936104102</v>
      </c>
      <c r="GJ113">
        <v>2.3226893642534048</v>
      </c>
      <c r="GK113">
        <v>2.3333102431628832</v>
      </c>
      <c r="GL113">
        <v>2.3578801774573912</v>
      </c>
      <c r="GM113">
        <v>2.450117076873715</v>
      </c>
      <c r="GN113">
        <v>5.2036682526463114</v>
      </c>
      <c r="GO113">
        <v>4.6215765020388648</v>
      </c>
      <c r="GP113">
        <v>6.1380325582191011</v>
      </c>
      <c r="GQ113">
        <v>1.7861089116568873</v>
      </c>
      <c r="GR113">
        <v>5.4623856405471019</v>
      </c>
      <c r="GS113">
        <v>1.7633293979930411</v>
      </c>
      <c r="GT113">
        <v>6.0845555151164632</v>
      </c>
      <c r="GU113">
        <v>5.2240595707841928</v>
      </c>
      <c r="GV113">
        <v>6.1380325582191011</v>
      </c>
      <c r="GW113">
        <v>4.9250737005313496</v>
      </c>
      <c r="GX113">
        <v>1.6743948270587998</v>
      </c>
      <c r="GY113">
        <v>6.1380325582191011</v>
      </c>
      <c r="GZ113">
        <v>2.7027965608447464</v>
      </c>
      <c r="HA113">
        <v>1.6743948270587998</v>
      </c>
      <c r="HB113">
        <v>1.9132409402881905</v>
      </c>
      <c r="HC113">
        <v>6.1380325582191011</v>
      </c>
      <c r="HD113">
        <v>6.1380325582191011</v>
      </c>
      <c r="HE113">
        <v>3.2348678034902005</v>
      </c>
      <c r="HF113">
        <v>5.9480429613534831</v>
      </c>
      <c r="HG113">
        <v>3.2274692759725547</v>
      </c>
      <c r="HH113">
        <v>2.5120945976870495</v>
      </c>
      <c r="HI113">
        <v>6.1380325582191011</v>
      </c>
      <c r="HJ113">
        <v>1.6743948270587998</v>
      </c>
      <c r="HK113">
        <v>1.8669334946471501</v>
      </c>
      <c r="HL113">
        <v>2.7034160850475573</v>
      </c>
      <c r="HM113">
        <v>6.1380325582191011</v>
      </c>
      <c r="HN113">
        <v>2.4522574312222272</v>
      </c>
      <c r="HO113">
        <v>6.1380325582191011</v>
      </c>
      <c r="HP113">
        <v>2.0429730954048453</v>
      </c>
      <c r="HQ113">
        <v>2.5361337602788749</v>
      </c>
      <c r="HR113">
        <v>4.9969692590901893</v>
      </c>
      <c r="HS113">
        <v>3.9499170892340723</v>
      </c>
      <c r="HT113">
        <v>3.4183951153625656</v>
      </c>
      <c r="HU113">
        <v>6.1380325582191011</v>
      </c>
      <c r="HV113">
        <v>6.1380325582191011</v>
      </c>
      <c r="HW113">
        <v>1.7953397645285956</v>
      </c>
      <c r="HX113">
        <v>6.1380325582191011</v>
      </c>
      <c r="HY113">
        <v>5.2988609504403188</v>
      </c>
      <c r="HZ113">
        <v>6.1380325582191011</v>
      </c>
      <c r="IA113">
        <v>2.4446428856716285</v>
      </c>
      <c r="IB113">
        <v>6.1380325582191011</v>
      </c>
      <c r="IC113">
        <v>1.6743948270587998</v>
      </c>
      <c r="ID113">
        <v>6.1380325582191011</v>
      </c>
      <c r="IE113">
        <v>5.2849720615037539</v>
      </c>
      <c r="IF113">
        <v>4.1001457527437086</v>
      </c>
      <c r="IG113">
        <v>2.077197210774314</v>
      </c>
      <c r="IH113">
        <v>6.1380325582191011</v>
      </c>
      <c r="II113">
        <v>4.6005365458105096</v>
      </c>
      <c r="IJ113">
        <v>1.7560203663238334</v>
      </c>
      <c r="IK113">
        <v>6.1380325582191011</v>
      </c>
      <c r="IL113">
        <v>6.1380325582191011</v>
      </c>
      <c r="IM113">
        <v>1.6743948270587998</v>
      </c>
      <c r="IN113">
        <v>6.1380325582191011</v>
      </c>
      <c r="IO113">
        <v>6.1380325582191011</v>
      </c>
      <c r="IP113">
        <v>2.8721661525073627</v>
      </c>
      <c r="IQ113">
        <v>2.2418100404172452</v>
      </c>
      <c r="IR113">
        <v>6.1380325582191011</v>
      </c>
      <c r="IS113">
        <v>6.1380325582191011</v>
      </c>
      <c r="IT113">
        <v>4.9784982567546159</v>
      </c>
      <c r="IU113">
        <v>2.664651197287633</v>
      </c>
      <c r="IV113">
        <v>6.1380325582191011</v>
      </c>
      <c r="IW113">
        <v>6.1380325582191011</v>
      </c>
      <c r="IX113">
        <v>5.2188414426904153</v>
      </c>
      <c r="IY113">
        <v>2.0545957634624767</v>
      </c>
      <c r="IZ113">
        <v>2.3614107150223536</v>
      </c>
      <c r="JA113">
        <v>6.1380325582191011</v>
      </c>
      <c r="JB113">
        <v>2.9268322629271459</v>
      </c>
      <c r="JC113">
        <v>1.6743948270587998</v>
      </c>
      <c r="JD113">
        <v>6.1380325582191011</v>
      </c>
      <c r="JE113">
        <v>6.1380325582191011</v>
      </c>
      <c r="JF113">
        <v>4.9869011172103388</v>
      </c>
      <c r="JG113">
        <v>1.8799223594944219</v>
      </c>
      <c r="JH113">
        <v>2.3667747400617314</v>
      </c>
      <c r="JI113">
        <v>6.1380325582191011</v>
      </c>
      <c r="JJ113">
        <v>1.6743948270587998</v>
      </c>
      <c r="JK113">
        <v>2.1373805283876863</v>
      </c>
      <c r="JL113">
        <v>5.3627469504197354</v>
      </c>
      <c r="JM113">
        <v>4.6904775715782439</v>
      </c>
      <c r="JN113">
        <v>3.9934149455423653</v>
      </c>
      <c r="JO113">
        <v>2.3539213668281338</v>
      </c>
      <c r="JP113">
        <v>4.4645784932558632</v>
      </c>
      <c r="JQ113">
        <v>3.2991580550717301</v>
      </c>
      <c r="JR113">
        <v>2.5094632604391829</v>
      </c>
      <c r="JS113">
        <v>2.9989839979276276</v>
      </c>
      <c r="JT113">
        <v>3.5651909905641213</v>
      </c>
      <c r="JU113">
        <v>4.988243702536554</v>
      </c>
      <c r="JV113">
        <v>2.5521142431611747</v>
      </c>
      <c r="JW113">
        <v>4.2507803411341536</v>
      </c>
      <c r="JX113">
        <v>3.1405547027579224</v>
      </c>
      <c r="JY113">
        <v>1.9320894610719896</v>
      </c>
      <c r="JZ113">
        <v>4.0006514569950928</v>
      </c>
      <c r="KA113">
        <v>1.9096455555732397</v>
      </c>
      <c r="KB113">
        <v>4.6717560878639786</v>
      </c>
      <c r="KC113">
        <v>5.1467920722523601</v>
      </c>
      <c r="KD113">
        <v>3.3235322977147845</v>
      </c>
      <c r="KE113">
        <v>1.6743948270587998</v>
      </c>
      <c r="KF113">
        <v>1.9390883073625707</v>
      </c>
      <c r="KG113">
        <v>6.1380325582191011</v>
      </c>
      <c r="KH113">
        <v>4.246240755083404</v>
      </c>
      <c r="KI113">
        <v>6.1380325582191011</v>
      </c>
      <c r="KJ113">
        <v>2.1838517822604633</v>
      </c>
      <c r="KK113">
        <v>3.2940083598995731</v>
      </c>
      <c r="KL113">
        <v>6.1380325582191011</v>
      </c>
      <c r="KM113">
        <v>5.3318594979610285</v>
      </c>
      <c r="KN113">
        <v>2.8970107565147738</v>
      </c>
      <c r="KO113">
        <v>2.0440517351462462</v>
      </c>
      <c r="KP113">
        <v>2.4764041174239719</v>
      </c>
      <c r="KQ113">
        <v>4.7587266201867076</v>
      </c>
      <c r="KR113">
        <v>3.6142705840921083</v>
      </c>
      <c r="KS113">
        <v>6.1380325582191011</v>
      </c>
      <c r="KT113">
        <v>4.5635322658191075</v>
      </c>
      <c r="KU113">
        <v>2.9488332718834274</v>
      </c>
      <c r="KV113">
        <v>6.1380325582191011</v>
      </c>
      <c r="KW113">
        <v>1.6900740431923273</v>
      </c>
      <c r="KX113">
        <v>1.6743948270587998</v>
      </c>
      <c r="KY113">
        <v>6.1380325582191011</v>
      </c>
      <c r="KZ113">
        <v>3.2733874123069797</v>
      </c>
      <c r="LA113">
        <v>5.9651828757299956</v>
      </c>
      <c r="LB113">
        <v>6.1380325582191011</v>
      </c>
      <c r="LC113">
        <v>5.8174370630936805</v>
      </c>
      <c r="LD113">
        <v>2.304934659499736</v>
      </c>
      <c r="LE113">
        <v>2.8575505667605183</v>
      </c>
      <c r="LF113">
        <v>5.8798164179249337</v>
      </c>
      <c r="LG113">
        <v>3.1298825726322455</v>
      </c>
      <c r="LH113">
        <v>6.1380325582191011</v>
      </c>
      <c r="LI113">
        <v>4.8705994074092036</v>
      </c>
      <c r="LJ113">
        <v>2.3004934267418649</v>
      </c>
      <c r="LK113">
        <v>6.1380325582191011</v>
      </c>
      <c r="LL113">
        <v>5.4969597518444253</v>
      </c>
      <c r="LM113">
        <v>2.4208483958961629</v>
      </c>
      <c r="LN113">
        <v>3.293441260819169</v>
      </c>
      <c r="LO113">
        <v>2.7894567595488087</v>
      </c>
      <c r="LP113">
        <v>2.4046180711126053</v>
      </c>
      <c r="LQ113">
        <v>5.6910767964844107</v>
      </c>
      <c r="LR113">
        <v>5.6131110547360166</v>
      </c>
      <c r="LS113">
        <v>5.1806679398657565</v>
      </c>
      <c r="LT113">
        <v>4.5237615620180422</v>
      </c>
      <c r="LU113">
        <v>1.842825623179096</v>
      </c>
      <c r="LV113">
        <v>1.8078188326287157</v>
      </c>
      <c r="LW113">
        <v>2.0718912180017579</v>
      </c>
      <c r="LX113">
        <v>1.7505828240820722</v>
      </c>
      <c r="LY113">
        <v>4.0491722087134852</v>
      </c>
      <c r="LZ113">
        <v>4.3450532962202093</v>
      </c>
      <c r="MA113">
        <v>2.5145368763098563</v>
      </c>
      <c r="MB113">
        <v>6.1380325582191011</v>
      </c>
      <c r="MC113">
        <v>4.2536654692861999</v>
      </c>
      <c r="MD113">
        <v>1.6743948270587998</v>
      </c>
      <c r="ME113">
        <v>2.4396550103751014</v>
      </c>
      <c r="MF113">
        <v>2.1723080235318588</v>
      </c>
      <c r="MG113">
        <v>4.2026748696151994</v>
      </c>
      <c r="MH113">
        <v>6.1380325582191011</v>
      </c>
      <c r="MI113">
        <v>6.1380325582191011</v>
      </c>
      <c r="MJ113">
        <v>1.8649057617692992</v>
      </c>
      <c r="MK113">
        <v>4.6325783140628216</v>
      </c>
      <c r="ML113">
        <v>1.6743948270587998</v>
      </c>
      <c r="MM113">
        <v>5.7648947062611082</v>
      </c>
      <c r="MN113">
        <v>1.6743948270587998</v>
      </c>
      <c r="MO113">
        <v>1.6743948270587998</v>
      </c>
      <c r="MP113">
        <v>6.1380325582191011</v>
      </c>
      <c r="MQ113">
        <v>6.1380325582191011</v>
      </c>
      <c r="MR113">
        <v>6.1380325582191011</v>
      </c>
      <c r="MS113">
        <v>2.7791068907932153</v>
      </c>
      <c r="MT113">
        <v>5.4538460548524155</v>
      </c>
      <c r="MU113">
        <v>6.1380325582191011</v>
      </c>
      <c r="MV113">
        <v>6.1380325582191011</v>
      </c>
      <c r="MW113">
        <v>1.8993768655924907</v>
      </c>
      <c r="MX113">
        <v>1.8706637111692714</v>
      </c>
      <c r="MY113">
        <v>2.6847803231489076</v>
      </c>
      <c r="MZ113">
        <v>2.8224452546034233</v>
      </c>
      <c r="NA113">
        <v>1.766541216640841</v>
      </c>
      <c r="NB113">
        <v>4.7391910385146208</v>
      </c>
      <c r="NC113">
        <v>3.2592648856271511</v>
      </c>
      <c r="ND113">
        <v>1.6743948270587998</v>
      </c>
      <c r="NE113">
        <v>4.480080496154331</v>
      </c>
      <c r="NF113">
        <v>6.1380325582191011</v>
      </c>
      <c r="NG113">
        <v>1.8470322290935668</v>
      </c>
      <c r="NH113">
        <v>6.1380325582191011</v>
      </c>
      <c r="NI113">
        <v>1.9662759067433093</v>
      </c>
      <c r="NJ113">
        <v>6.1380325582191011</v>
      </c>
      <c r="NK113">
        <v>3.1962955845788343</v>
      </c>
      <c r="NL113">
        <v>2.9459023923591352</v>
      </c>
      <c r="NM113">
        <v>3.966801065726028</v>
      </c>
      <c r="NN113">
        <v>6.1380325582191011</v>
      </c>
      <c r="NO113">
        <v>1.6743948270587998</v>
      </c>
      <c r="NP113">
        <v>4.9791732426811617</v>
      </c>
      <c r="NQ113">
        <v>3.6300225583185224</v>
      </c>
      <c r="NR113">
        <v>6.1380325582191011</v>
      </c>
      <c r="NS113">
        <v>1.9316477552324405</v>
      </c>
      <c r="NT113">
        <v>1.8808127942598658</v>
      </c>
      <c r="NU113">
        <v>6.1380325582191011</v>
      </c>
      <c r="NV113">
        <v>3.4939678743507643</v>
      </c>
      <c r="NW113">
        <v>5.3555656652133923</v>
      </c>
      <c r="NX113">
        <v>6.1380325582191011</v>
      </c>
      <c r="NY113">
        <v>3.3308007720952588</v>
      </c>
      <c r="NZ113">
        <v>1.7102945306989561</v>
      </c>
      <c r="OA113">
        <v>3.5411533173435683</v>
      </c>
      <c r="OB113">
        <v>2.2961650428448745</v>
      </c>
      <c r="OC113">
        <v>6.1380325582191011</v>
      </c>
      <c r="OD113">
        <v>5.0923576655075795</v>
      </c>
      <c r="OE113">
        <v>2.6187408009559734</v>
      </c>
      <c r="OF113">
        <v>4.7161511965919054</v>
      </c>
      <c r="OG113">
        <v>5.0814445960814698</v>
      </c>
      <c r="OH113">
        <v>6.1380325582191011</v>
      </c>
      <c r="OI113">
        <v>4.6959033337284541</v>
      </c>
      <c r="OJ113">
        <v>1.7922689151579276</v>
      </c>
      <c r="OK113">
        <v>6.1380325582191011</v>
      </c>
      <c r="OL113">
        <v>3.295850667089018</v>
      </c>
      <c r="OM113">
        <v>5.9794970490472652</v>
      </c>
      <c r="ON113">
        <v>5.2563503012092658</v>
      </c>
      <c r="OO113">
        <v>5.4267825394845772</v>
      </c>
      <c r="OP113">
        <v>3.8895535287091851</v>
      </c>
      <c r="OQ113">
        <v>6.1380325582191011</v>
      </c>
      <c r="OR113">
        <v>1.6743948270587998</v>
      </c>
      <c r="OS113">
        <v>6.1380325582191011</v>
      </c>
      <c r="OT113">
        <v>6.1380325582191011</v>
      </c>
      <c r="OU113">
        <v>6.1380325582191011</v>
      </c>
      <c r="OV113">
        <v>1.6743948270587998</v>
      </c>
      <c r="OW113">
        <v>1.8855921376159435</v>
      </c>
      <c r="OX113">
        <v>1.897984908049505</v>
      </c>
      <c r="OY113">
        <v>1.8363651562803298</v>
      </c>
      <c r="OZ113">
        <v>6.1380325582191011</v>
      </c>
      <c r="PA113">
        <v>6.1380325582191011</v>
      </c>
      <c r="PB113">
        <v>4.4737180047527714</v>
      </c>
      <c r="PC113">
        <v>4.7295733013906274</v>
      </c>
      <c r="PD113">
        <v>3.9427215436142733</v>
      </c>
      <c r="PE113">
        <v>6.1380325582191011</v>
      </c>
      <c r="PF113">
        <v>6.1380325582191011</v>
      </c>
      <c r="PG113">
        <v>1.7823043082056438</v>
      </c>
      <c r="PH113">
        <v>2.1819246265517247</v>
      </c>
      <c r="PI113">
        <v>3.3240704267191132</v>
      </c>
      <c r="PJ113">
        <v>6.1380325582191011</v>
      </c>
      <c r="PK113">
        <v>1.990094334653413</v>
      </c>
      <c r="PL113">
        <v>6.1380325582191011</v>
      </c>
      <c r="PM113">
        <v>6.1380325582191011</v>
      </c>
      <c r="PN113">
        <v>1.9788778028427152</v>
      </c>
      <c r="PO113">
        <v>6.1380325582191011</v>
      </c>
      <c r="PP113">
        <v>1.7417905963714415</v>
      </c>
      <c r="PQ113">
        <v>5.1733049448059738</v>
      </c>
      <c r="PR113">
        <v>4.7227988256836193</v>
      </c>
      <c r="PS113">
        <v>3.2091770655079133</v>
      </c>
      <c r="PT113">
        <v>4.3534839639730878</v>
      </c>
      <c r="PU113">
        <v>4.3798337671883427</v>
      </c>
      <c r="PV113">
        <v>1.6743948270587998</v>
      </c>
      <c r="PW113">
        <v>4.2310376974423836</v>
      </c>
      <c r="PX113">
        <v>6.1380325582191011</v>
      </c>
      <c r="PY113">
        <v>3.4129124398875623</v>
      </c>
      <c r="PZ113">
        <v>4.3592992592455424</v>
      </c>
      <c r="QA113">
        <v>6.1380325582191011</v>
      </c>
      <c r="QB113">
        <v>6.1380325582191011</v>
      </c>
      <c r="QC113">
        <v>3.0167303417992781</v>
      </c>
      <c r="QD113">
        <v>1.6743948270587998</v>
      </c>
      <c r="QE113">
        <v>6.1380325582191011</v>
      </c>
      <c r="QF113">
        <v>5.0755773513565856</v>
      </c>
      <c r="QG113">
        <v>1.6907169405168143</v>
      </c>
      <c r="QH113">
        <v>6.1380325582191011</v>
      </c>
      <c r="QI113">
        <v>2.6710853713978713</v>
      </c>
      <c r="QJ113">
        <v>1.6743948270587998</v>
      </c>
      <c r="QK113">
        <v>5.8356437227670979</v>
      </c>
      <c r="QL113">
        <v>2.4628921974789479</v>
      </c>
      <c r="QM113">
        <v>4.5755519687767263</v>
      </c>
      <c r="QN113">
        <v>6.1380325582191011</v>
      </c>
      <c r="QO113">
        <v>2.9374609549011961</v>
      </c>
      <c r="QP113">
        <v>2.2464711056257869</v>
      </c>
      <c r="QQ113">
        <v>4.0380605637557183</v>
      </c>
      <c r="QR113">
        <v>2.3264073455198089</v>
      </c>
      <c r="QS113">
        <v>3.1527129205389328</v>
      </c>
      <c r="QT113">
        <v>3.8932960953306615</v>
      </c>
      <c r="QU113">
        <v>4.4560354058525595</v>
      </c>
      <c r="QV113">
        <v>3.5549916056128241</v>
      </c>
      <c r="QW113">
        <v>1.9157497447567691</v>
      </c>
      <c r="QX113">
        <v>2.7031097063069303</v>
      </c>
      <c r="QY113">
        <v>3.1154564028510778</v>
      </c>
      <c r="QZ113">
        <v>5.2651853281063028</v>
      </c>
      <c r="RA113">
        <v>4.3337924435166464</v>
      </c>
      <c r="RB113">
        <v>4.4801711169394665</v>
      </c>
      <c r="RC113">
        <v>5.6653259113897301</v>
      </c>
      <c r="RD113">
        <v>5.7730432683069317</v>
      </c>
      <c r="RE113">
        <v>4.7052980625362588</v>
      </c>
      <c r="RF113">
        <v>6.1380325582191011</v>
      </c>
      <c r="RG113">
        <v>5.8218402325403158</v>
      </c>
      <c r="RH113">
        <v>6.1380325582191011</v>
      </c>
      <c r="RI113">
        <v>6.1380325582191011</v>
      </c>
      <c r="RJ113">
        <v>6.1380325582191011</v>
      </c>
      <c r="RK113">
        <v>3.874173398008343</v>
      </c>
      <c r="RL113">
        <v>5.4751188528774195</v>
      </c>
      <c r="RM113">
        <v>1.8439977428079557</v>
      </c>
      <c r="RN113">
        <v>2.5477949363766075</v>
      </c>
      <c r="RO113">
        <v>2.1154630042977094</v>
      </c>
      <c r="RP113">
        <v>6.1380325582191011</v>
      </c>
      <c r="RQ113">
        <v>6.1380325582191011</v>
      </c>
      <c r="RR113">
        <v>4.1419607849125892</v>
      </c>
      <c r="RS113">
        <v>6.1380325582191011</v>
      </c>
      <c r="RT113">
        <v>6.1380325582191011</v>
      </c>
      <c r="RU113">
        <v>6.1380325582191011</v>
      </c>
      <c r="RV113">
        <v>3.7340768846425196</v>
      </c>
      <c r="RW113">
        <v>6.1380325582191011</v>
      </c>
      <c r="RX113">
        <v>6.1380325582191011</v>
      </c>
      <c r="RY113">
        <v>1.6743948270587998</v>
      </c>
      <c r="RZ113">
        <v>2.0973056855035019</v>
      </c>
      <c r="SA113">
        <v>5.3079812544060454</v>
      </c>
      <c r="SB113">
        <v>4.8897324822384807</v>
      </c>
      <c r="SC113">
        <v>6.1380325582191011</v>
      </c>
      <c r="SD113">
        <v>2.7803196439737872</v>
      </c>
      <c r="SE113">
        <v>2.1383706922824657</v>
      </c>
      <c r="SF113">
        <v>2.1849528734605355</v>
      </c>
      <c r="SG113">
        <v>6.0118979081049151</v>
      </c>
    </row>
    <row r="114" spans="1:501" x14ac:dyDescent="0.35">
      <c r="A114" s="158">
        <v>2030</v>
      </c>
      <c r="B114">
        <v>6.4449341861300562</v>
      </c>
      <c r="C114">
        <v>2.2522543220775249</v>
      </c>
      <c r="D114">
        <v>6.1800651879620352</v>
      </c>
      <c r="E114">
        <v>3.9569852323455104</v>
      </c>
      <c r="F114">
        <v>2.9468817846325379</v>
      </c>
      <c r="G114">
        <v>6.4449341861300562</v>
      </c>
      <c r="H114">
        <v>2.695887663328147</v>
      </c>
      <c r="I114">
        <v>5.7137830037861752</v>
      </c>
      <c r="J114">
        <v>6.4449341861300562</v>
      </c>
      <c r="K114">
        <v>6.4449341861300562</v>
      </c>
      <c r="L114">
        <v>4.8916348283123314</v>
      </c>
      <c r="M114">
        <v>3.7424398279122979</v>
      </c>
      <c r="N114">
        <v>2.7035961740874574</v>
      </c>
      <c r="O114">
        <v>6.4449341861300562</v>
      </c>
      <c r="P114">
        <v>6.4449341861300562</v>
      </c>
      <c r="Q114">
        <v>6.4449341861300562</v>
      </c>
      <c r="R114">
        <v>6.4449341861300562</v>
      </c>
      <c r="S114">
        <v>5.2184260036947094</v>
      </c>
      <c r="T114">
        <v>6.4449341861300562</v>
      </c>
      <c r="U114">
        <v>5.2188131948257226</v>
      </c>
      <c r="V114">
        <v>3.7097527315677139</v>
      </c>
      <c r="W114">
        <v>3.2676274917879677</v>
      </c>
      <c r="X114">
        <v>1.7581145684117399</v>
      </c>
      <c r="Y114">
        <v>2.7666097044753029</v>
      </c>
      <c r="Z114">
        <v>3.5688302233411218</v>
      </c>
      <c r="AA114">
        <v>1.7581145684117399</v>
      </c>
      <c r="AB114">
        <v>4.1758042649670601</v>
      </c>
      <c r="AC114">
        <v>2.6419666140396161</v>
      </c>
      <c r="AD114">
        <v>3.4525855693362693</v>
      </c>
      <c r="AE114">
        <v>6.4449341861300562</v>
      </c>
      <c r="AF114">
        <v>4.4797218273973858</v>
      </c>
      <c r="AG114">
        <v>6.4449341861300562</v>
      </c>
      <c r="AH114">
        <v>6.4449341861300562</v>
      </c>
      <c r="AI114">
        <v>5.5372817675555046</v>
      </c>
      <c r="AJ114">
        <v>4.6525528518435966</v>
      </c>
      <c r="AK114">
        <v>2.2480821808495755</v>
      </c>
      <c r="AL114">
        <v>5.422405748710486</v>
      </c>
      <c r="AM114">
        <v>3.9110807312422513</v>
      </c>
      <c r="AN114">
        <v>2.6950535924130681</v>
      </c>
      <c r="AO114">
        <v>2.0639361568423849</v>
      </c>
      <c r="AP114">
        <v>6.4449341861300562</v>
      </c>
      <c r="AQ114">
        <v>6.4449341861300562</v>
      </c>
      <c r="AR114">
        <v>2.0663904013055054</v>
      </c>
      <c r="AS114">
        <v>2.1182714951174111</v>
      </c>
      <c r="AT114">
        <v>6.4449341861300562</v>
      </c>
      <c r="AU114">
        <v>5.6003829042603508</v>
      </c>
      <c r="AV114">
        <v>6.4449341861300562</v>
      </c>
      <c r="AW114">
        <v>5.9490259417244911</v>
      </c>
      <c r="AX114">
        <v>3.3312677136026441</v>
      </c>
      <c r="AY114">
        <v>6.4449341861300562</v>
      </c>
      <c r="AZ114">
        <v>1.7581145684117399</v>
      </c>
      <c r="BA114">
        <v>4.0282566231468406</v>
      </c>
      <c r="BB114">
        <v>5.9868287100207169</v>
      </c>
      <c r="BC114">
        <v>1.7581145684117399</v>
      </c>
      <c r="BD114">
        <v>2.624795777567706</v>
      </c>
      <c r="BE114">
        <v>6.4449341861300562</v>
      </c>
      <c r="BF114">
        <v>2.3968361451229323</v>
      </c>
      <c r="BG114">
        <v>6.4449341861300562</v>
      </c>
      <c r="BH114">
        <v>6.4449341861300562</v>
      </c>
      <c r="BI114">
        <v>4.0980321931236006</v>
      </c>
      <c r="BJ114">
        <v>6.4449341861300562</v>
      </c>
      <c r="BK114">
        <v>2.2655639198881157</v>
      </c>
      <c r="BL114">
        <v>1.7926604480592696</v>
      </c>
      <c r="BM114">
        <v>5.0248297852002048</v>
      </c>
      <c r="BN114">
        <v>6.4449341861300562</v>
      </c>
      <c r="BO114">
        <v>2.9431294600760638</v>
      </c>
      <c r="BP114">
        <v>3.8481793959896784</v>
      </c>
      <c r="BQ114">
        <v>3.7531328825293624</v>
      </c>
      <c r="BR114">
        <v>6.4449341861300562</v>
      </c>
      <c r="BS114">
        <v>6.4449341861300562</v>
      </c>
      <c r="BT114">
        <v>2.1824792815563572</v>
      </c>
      <c r="BU114">
        <v>2.6388229672236179</v>
      </c>
      <c r="BV114">
        <v>6.4449341861300562</v>
      </c>
      <c r="BW114">
        <v>2.1953675633769136</v>
      </c>
      <c r="BX114">
        <v>3.7478358734521349</v>
      </c>
      <c r="BY114">
        <v>1.7581145684117399</v>
      </c>
      <c r="BZ114">
        <v>6.4449341861300562</v>
      </c>
      <c r="CA114">
        <v>6.4449341861300562</v>
      </c>
      <c r="CB114">
        <v>5.7762511870544531</v>
      </c>
      <c r="CC114">
        <v>3.0760306302390346</v>
      </c>
      <c r="CD114">
        <v>5.7590506103628503</v>
      </c>
      <c r="CE114">
        <v>4.7003532493783844</v>
      </c>
      <c r="CF114">
        <v>1.7581145684117399</v>
      </c>
      <c r="CG114">
        <v>4.8086163305370899</v>
      </c>
      <c r="CH114">
        <v>2.6892210515567774</v>
      </c>
      <c r="CI114">
        <v>6.4449341861300562</v>
      </c>
      <c r="CJ114">
        <v>6.4449341861300562</v>
      </c>
      <c r="CK114">
        <v>2.7588304371680969</v>
      </c>
      <c r="CL114">
        <v>3.4422025629023874</v>
      </c>
      <c r="CM114">
        <v>6.4449341861300562</v>
      </c>
      <c r="CN114">
        <v>2.2846300656550032</v>
      </c>
      <c r="CO114">
        <v>6.4449341861300562</v>
      </c>
      <c r="CP114">
        <v>2.1233826394195443</v>
      </c>
      <c r="CQ114">
        <v>4.1120092942857394</v>
      </c>
      <c r="CR114">
        <v>5.9262328256398691</v>
      </c>
      <c r="CS114">
        <v>3.5360586068966575</v>
      </c>
      <c r="CT114">
        <v>2.3852900804861581</v>
      </c>
      <c r="CU114">
        <v>6.4449341861300562</v>
      </c>
      <c r="CV114">
        <v>3.2176074561882504</v>
      </c>
      <c r="CW114">
        <v>3.5046787346036696</v>
      </c>
      <c r="CX114">
        <v>1.7581145684117399</v>
      </c>
      <c r="CY114">
        <v>2.6400697479958639</v>
      </c>
      <c r="CZ114">
        <v>1.7581145684117399</v>
      </c>
      <c r="DA114">
        <v>6.4449341861300562</v>
      </c>
      <c r="DB114">
        <v>6.4449341861300562</v>
      </c>
      <c r="DC114">
        <v>2.7720552649672392</v>
      </c>
      <c r="DD114">
        <v>6.4449341861300562</v>
      </c>
      <c r="DE114">
        <v>3.5995104490523282</v>
      </c>
      <c r="DF114">
        <v>2.310147061466195</v>
      </c>
      <c r="DG114">
        <v>4.796630274188427</v>
      </c>
      <c r="DH114">
        <v>2.3710135615743675</v>
      </c>
      <c r="DI114">
        <v>6.4449341861300562</v>
      </c>
      <c r="DJ114">
        <v>6.361625777642586</v>
      </c>
      <c r="DK114">
        <v>1.7581145684117399</v>
      </c>
      <c r="DL114">
        <v>3.4593863217956504</v>
      </c>
      <c r="DM114">
        <v>2.5956535127563161</v>
      </c>
      <c r="DN114">
        <v>2.2796602944439761</v>
      </c>
      <c r="DO114">
        <v>3.2647473360771522</v>
      </c>
      <c r="DP114">
        <v>3.5274554845696064</v>
      </c>
      <c r="DQ114">
        <v>5.0463142715309486</v>
      </c>
      <c r="DR114">
        <v>6.4449341861300562</v>
      </c>
      <c r="DS114">
        <v>6.4449341861300562</v>
      </c>
      <c r="DT114">
        <v>6.4449341861300562</v>
      </c>
      <c r="DU114">
        <v>6.4449341861300562</v>
      </c>
      <c r="DV114">
        <v>6.4449341861300562</v>
      </c>
      <c r="DW114">
        <v>2.3691370520199122</v>
      </c>
      <c r="DX114">
        <v>6.4449341861300562</v>
      </c>
      <c r="DY114">
        <v>1.7581145684117399</v>
      </c>
      <c r="DZ114">
        <v>6.4449341861300562</v>
      </c>
      <c r="EA114">
        <v>6.4449341861300562</v>
      </c>
      <c r="EB114">
        <v>3.7986323233396702</v>
      </c>
      <c r="EC114">
        <v>6.4449341861300562</v>
      </c>
      <c r="ED114">
        <v>6.4449341861300562</v>
      </c>
      <c r="EE114">
        <v>5.1114957701206141</v>
      </c>
      <c r="EF114">
        <v>1.7581145684117399</v>
      </c>
      <c r="EG114">
        <v>3.2402194358215537</v>
      </c>
      <c r="EH114">
        <v>3.2455356812839575</v>
      </c>
      <c r="EI114">
        <v>5.1578074354209349</v>
      </c>
      <c r="EJ114">
        <v>6.4449341861300562</v>
      </c>
      <c r="EK114">
        <v>5.775439794457526</v>
      </c>
      <c r="EL114">
        <v>6.4449341861300562</v>
      </c>
      <c r="EM114">
        <v>5.3430511869899444</v>
      </c>
      <c r="EN114">
        <v>1.7581145684117399</v>
      </c>
      <c r="EO114">
        <v>6.4449341861300562</v>
      </c>
      <c r="EP114">
        <v>4.6269074119150142</v>
      </c>
      <c r="EQ114">
        <v>6.4449341861300562</v>
      </c>
      <c r="ER114">
        <v>5.1176055296867595</v>
      </c>
      <c r="ES114">
        <v>2.1556738153527064</v>
      </c>
      <c r="ET114">
        <v>2.1133156013195635</v>
      </c>
      <c r="EU114">
        <v>3.5353377556347967</v>
      </c>
      <c r="EV114">
        <v>6.4449341861300562</v>
      </c>
      <c r="EW114">
        <v>2.0727715322803264</v>
      </c>
      <c r="EX114">
        <v>6.4449341861300562</v>
      </c>
      <c r="EY114">
        <v>6.4449341861300562</v>
      </c>
      <c r="EZ114">
        <v>6.4449341861300562</v>
      </c>
      <c r="FA114">
        <v>2.0232421749633094</v>
      </c>
      <c r="FB114">
        <v>1.7581145684117399</v>
      </c>
      <c r="FC114">
        <v>6.4449341861300562</v>
      </c>
      <c r="FD114">
        <v>6.1362989741323259</v>
      </c>
      <c r="FE114">
        <v>6.2145358732461835</v>
      </c>
      <c r="FF114">
        <v>6.4191196558605386</v>
      </c>
      <c r="FG114">
        <v>2.6296241539440675</v>
      </c>
      <c r="FH114">
        <v>5.2412392938905938</v>
      </c>
      <c r="FI114">
        <v>4.451729262445447</v>
      </c>
      <c r="FJ114">
        <v>5.3066434490092638</v>
      </c>
      <c r="FK114">
        <v>3.9225820765420147</v>
      </c>
      <c r="FL114">
        <v>6.4449341861300562</v>
      </c>
      <c r="FM114">
        <v>4.6328711943845873</v>
      </c>
      <c r="FN114">
        <v>5.15825927808846</v>
      </c>
      <c r="FO114">
        <v>6.4449341861300562</v>
      </c>
      <c r="FP114">
        <v>1.7581145684117399</v>
      </c>
      <c r="FQ114">
        <v>2.8073923147880424</v>
      </c>
      <c r="FR114">
        <v>6.4449341861300562</v>
      </c>
      <c r="FS114">
        <v>6.4449341861300562</v>
      </c>
      <c r="FT114">
        <v>4.4418290779375811</v>
      </c>
      <c r="FU114">
        <v>6.4449341861300562</v>
      </c>
      <c r="FV114">
        <v>1.8162764845348598</v>
      </c>
      <c r="FW114">
        <v>1.7683883747227644</v>
      </c>
      <c r="FX114">
        <v>6.2663008822515049</v>
      </c>
      <c r="FY114">
        <v>3.9035754918709555</v>
      </c>
      <c r="FZ114">
        <v>5.007370402068319</v>
      </c>
      <c r="GA114">
        <v>2.4268172338917191</v>
      </c>
      <c r="GB114">
        <v>6.4449341861300562</v>
      </c>
      <c r="GC114">
        <v>6.4449341861300562</v>
      </c>
      <c r="GD114">
        <v>6.4449341861300562</v>
      </c>
      <c r="GE114">
        <v>5.7378696660100967</v>
      </c>
      <c r="GF114">
        <v>2.6750318205136225</v>
      </c>
      <c r="GG114">
        <v>6.4449341861300562</v>
      </c>
      <c r="GH114">
        <v>3.9567121505296661</v>
      </c>
      <c r="GI114">
        <v>2.4681574942107605</v>
      </c>
      <c r="GJ114">
        <v>2.5760493450999258</v>
      </c>
      <c r="GK114">
        <v>2.4847312378778641</v>
      </c>
      <c r="GL114">
        <v>2.6216409450537341</v>
      </c>
      <c r="GM114">
        <v>2.4993581170120938</v>
      </c>
      <c r="GN114">
        <v>5.7697222983924394</v>
      </c>
      <c r="GO114">
        <v>5.2238715663058812</v>
      </c>
      <c r="GP114">
        <v>6.4449341861300562</v>
      </c>
      <c r="GQ114">
        <v>1.8960820125725257</v>
      </c>
      <c r="GR114">
        <v>5.6945369716653138</v>
      </c>
      <c r="GS114">
        <v>1.7581145684117399</v>
      </c>
      <c r="GT114">
        <v>6.3796402595876618</v>
      </c>
      <c r="GU114">
        <v>5.3399681068214546</v>
      </c>
      <c r="GV114">
        <v>6.4449341861300562</v>
      </c>
      <c r="GW114">
        <v>5.4054195874076116</v>
      </c>
      <c r="GX114">
        <v>1.7581145684117399</v>
      </c>
      <c r="GY114">
        <v>6.4449341861300562</v>
      </c>
      <c r="GZ114">
        <v>2.8471495853211342</v>
      </c>
      <c r="HA114">
        <v>1.7581145684117399</v>
      </c>
      <c r="HB114">
        <v>2.0215782106987321</v>
      </c>
      <c r="HC114">
        <v>6.4449341861300562</v>
      </c>
      <c r="HD114">
        <v>6.4449341861300562</v>
      </c>
      <c r="HE114">
        <v>3.2642179772840749</v>
      </c>
      <c r="HF114">
        <v>6.4449341861300562</v>
      </c>
      <c r="HG114">
        <v>3.7812639491800168</v>
      </c>
      <c r="HH114">
        <v>2.822754959713059</v>
      </c>
      <c r="HI114">
        <v>6.4449341861300562</v>
      </c>
      <c r="HJ114">
        <v>1.7581145684117399</v>
      </c>
      <c r="HK114">
        <v>1.9965560801707045</v>
      </c>
      <c r="HL114">
        <v>3.0751258949248452</v>
      </c>
      <c r="HM114">
        <v>6.4449341861300562</v>
      </c>
      <c r="HN114">
        <v>2.611335553212391</v>
      </c>
      <c r="HO114">
        <v>6.4449341861300562</v>
      </c>
      <c r="HP114">
        <v>2.0528016298346965</v>
      </c>
      <c r="HQ114">
        <v>2.6256341640341696</v>
      </c>
      <c r="HR114">
        <v>5.3775852302538665</v>
      </c>
      <c r="HS114">
        <v>3.8880871931920225</v>
      </c>
      <c r="HT114">
        <v>3.6862224252370863</v>
      </c>
      <c r="HU114">
        <v>6.4449341861300562</v>
      </c>
      <c r="HV114">
        <v>6.4449341861300562</v>
      </c>
      <c r="HW114">
        <v>1.9075193394261531</v>
      </c>
      <c r="HX114">
        <v>6.4449341861300562</v>
      </c>
      <c r="HY114">
        <v>5.4433522546660935</v>
      </c>
      <c r="HZ114">
        <v>6.4449341861300562</v>
      </c>
      <c r="IA114">
        <v>2.7345289270865347</v>
      </c>
      <c r="IB114">
        <v>6.4449341861300562</v>
      </c>
      <c r="IC114">
        <v>1.7581145684117399</v>
      </c>
      <c r="ID114">
        <v>6.4449341861300562</v>
      </c>
      <c r="IE114">
        <v>5.4692248519196571</v>
      </c>
      <c r="IF114">
        <v>4.4976352490686278</v>
      </c>
      <c r="IG114">
        <v>2.2612845244085067</v>
      </c>
      <c r="IH114">
        <v>6.4449341861300562</v>
      </c>
      <c r="II114">
        <v>4.6040400018377632</v>
      </c>
      <c r="IJ114">
        <v>1.8588699122905499</v>
      </c>
      <c r="IK114">
        <v>6.4449341861300562</v>
      </c>
      <c r="IL114">
        <v>6.4449341861300562</v>
      </c>
      <c r="IM114">
        <v>1.7581145684117399</v>
      </c>
      <c r="IN114">
        <v>6.4449341861300562</v>
      </c>
      <c r="IO114">
        <v>6.4449341861300562</v>
      </c>
      <c r="IP114">
        <v>2.9321492829347409</v>
      </c>
      <c r="IQ114">
        <v>2.4717040521532758</v>
      </c>
      <c r="IR114">
        <v>6.4449341861300562</v>
      </c>
      <c r="IS114">
        <v>6.4449341861300562</v>
      </c>
      <c r="IT114">
        <v>5.8297082707230476</v>
      </c>
      <c r="IU114">
        <v>3.0237435429187287</v>
      </c>
      <c r="IV114">
        <v>6.4449341861300562</v>
      </c>
      <c r="IW114">
        <v>6.4449341861300562</v>
      </c>
      <c r="IX114">
        <v>5.6785036800890705</v>
      </c>
      <c r="IY114">
        <v>2.0789189048562005</v>
      </c>
      <c r="IZ114">
        <v>2.3408713590028185</v>
      </c>
      <c r="JA114">
        <v>6.4449341861300562</v>
      </c>
      <c r="JB114">
        <v>3.1407970924136261</v>
      </c>
      <c r="JC114">
        <v>1.7581145684117399</v>
      </c>
      <c r="JD114">
        <v>6.4449341861300562</v>
      </c>
      <c r="JE114">
        <v>6.4449341861300562</v>
      </c>
      <c r="JF114">
        <v>5.2671980165704007</v>
      </c>
      <c r="JG114">
        <v>2.0127712644894529</v>
      </c>
      <c r="JH114">
        <v>2.6040680091292892</v>
      </c>
      <c r="JI114">
        <v>6.4449341861300562</v>
      </c>
      <c r="JJ114">
        <v>1.7581145684117399</v>
      </c>
      <c r="JK114">
        <v>2.3379040398439122</v>
      </c>
      <c r="JL114">
        <v>5.6422579569875646</v>
      </c>
      <c r="JM114">
        <v>5.1412476449638955</v>
      </c>
      <c r="JN114">
        <v>4.1863721107224849</v>
      </c>
      <c r="JO114">
        <v>2.5686527708586437</v>
      </c>
      <c r="JP114">
        <v>4.6860834799987501</v>
      </c>
      <c r="JQ114">
        <v>3.6655128989233421</v>
      </c>
      <c r="JR114">
        <v>2.787828754323431</v>
      </c>
      <c r="JS114">
        <v>3.4708381670388539</v>
      </c>
      <c r="JT114">
        <v>3.6084903797372192</v>
      </c>
      <c r="JU114">
        <v>5.2474314089970102</v>
      </c>
      <c r="JV114">
        <v>2.6929595924615222</v>
      </c>
      <c r="JW114">
        <v>4.5043439498607816</v>
      </c>
      <c r="JX114">
        <v>3.3140132923864285</v>
      </c>
      <c r="JY114">
        <v>2.0780833442126827</v>
      </c>
      <c r="JZ114">
        <v>4.010406309008502</v>
      </c>
      <c r="KA114">
        <v>2.0499475634656195</v>
      </c>
      <c r="KB114">
        <v>5.4729295258229369</v>
      </c>
      <c r="KC114">
        <v>5.3789783304132168</v>
      </c>
      <c r="KD114">
        <v>3.6919027381628648</v>
      </c>
      <c r="KE114">
        <v>1.7581145684117399</v>
      </c>
      <c r="KF114">
        <v>2.0868683069476472</v>
      </c>
      <c r="KG114">
        <v>6.4449341861300562</v>
      </c>
      <c r="KH114">
        <v>4.4865993714172339</v>
      </c>
      <c r="KI114">
        <v>6.4449341861300562</v>
      </c>
      <c r="KJ114">
        <v>2.3736877355539789</v>
      </c>
      <c r="KK114">
        <v>3.7254527642635158</v>
      </c>
      <c r="KL114">
        <v>6.4449341861300562</v>
      </c>
      <c r="KM114">
        <v>5.7666476241736166</v>
      </c>
      <c r="KN114">
        <v>2.9963070817213024</v>
      </c>
      <c r="KO114">
        <v>2.2192440061053418</v>
      </c>
      <c r="KP114">
        <v>2.7760223712722283</v>
      </c>
      <c r="KQ114">
        <v>5.1227015866118215</v>
      </c>
      <c r="KR114">
        <v>3.8178518600431866</v>
      </c>
      <c r="KS114">
        <v>6.4449341861300562</v>
      </c>
      <c r="KT114">
        <v>5.0963028719392005</v>
      </c>
      <c r="KU114">
        <v>3.4032180744120439</v>
      </c>
      <c r="KV114">
        <v>6.4449341861300562</v>
      </c>
      <c r="KW114">
        <v>1.7776839240963342</v>
      </c>
      <c r="KX114">
        <v>1.7581145684117399</v>
      </c>
      <c r="KY114">
        <v>6.4449341861300562</v>
      </c>
      <c r="KZ114">
        <v>3.6560312700173885</v>
      </c>
      <c r="LA114">
        <v>6.4449341861300562</v>
      </c>
      <c r="LB114">
        <v>6.4449341861300562</v>
      </c>
      <c r="LC114">
        <v>6.0540987171439946</v>
      </c>
      <c r="LD114">
        <v>2.5530907152462405</v>
      </c>
      <c r="LE114">
        <v>2.8911192559487504</v>
      </c>
      <c r="LF114">
        <v>6.3075995350055445</v>
      </c>
      <c r="LG114">
        <v>3.6482162706903045</v>
      </c>
      <c r="LH114">
        <v>6.4449341861300562</v>
      </c>
      <c r="LI114">
        <v>5.1522368421652223</v>
      </c>
      <c r="LJ114">
        <v>2.3771682492002726</v>
      </c>
      <c r="LK114">
        <v>6.4449341861300562</v>
      </c>
      <c r="LL114">
        <v>5.9555471839779219</v>
      </c>
      <c r="LM114">
        <v>2.5558891566838735</v>
      </c>
      <c r="LN114">
        <v>3.3055192844861732</v>
      </c>
      <c r="LO114">
        <v>2.7685239801748867</v>
      </c>
      <c r="LP114">
        <v>2.588293046064134</v>
      </c>
      <c r="LQ114">
        <v>6.1018862975040085</v>
      </c>
      <c r="LR114">
        <v>5.9783215398725496</v>
      </c>
      <c r="LS114">
        <v>5.4894786098259329</v>
      </c>
      <c r="LT114">
        <v>4.8465900936026234</v>
      </c>
      <c r="LU114">
        <v>1.9665099155095025</v>
      </c>
      <c r="LV114">
        <v>1.9229968904923413</v>
      </c>
      <c r="LW114">
        <v>2.17338799752768</v>
      </c>
      <c r="LX114">
        <v>1.7581145684117399</v>
      </c>
      <c r="LY114">
        <v>4.0285407998844809</v>
      </c>
      <c r="LZ114">
        <v>4.7779020324728094</v>
      </c>
      <c r="MA114">
        <v>2.520025962419135</v>
      </c>
      <c r="MB114">
        <v>6.4449341861300562</v>
      </c>
      <c r="MC114">
        <v>4.2016487442174206</v>
      </c>
      <c r="MD114">
        <v>1.7581145684117399</v>
      </c>
      <c r="ME114">
        <v>2.7280208066351181</v>
      </c>
      <c r="MF114">
        <v>2.3825361489447241</v>
      </c>
      <c r="MG114">
        <v>4.6937982745875333</v>
      </c>
      <c r="MH114">
        <v>6.4449341861300562</v>
      </c>
      <c r="MI114">
        <v>6.4449341861300562</v>
      </c>
      <c r="MJ114">
        <v>1.9940263693615521</v>
      </c>
      <c r="MK114">
        <v>4.6743494399202232</v>
      </c>
      <c r="ML114">
        <v>1.7581145684117399</v>
      </c>
      <c r="MM114">
        <v>6.4449341861300562</v>
      </c>
      <c r="MN114">
        <v>1.7581145684117399</v>
      </c>
      <c r="MO114">
        <v>1.7581145684117399</v>
      </c>
      <c r="MP114">
        <v>6.4449341861300562</v>
      </c>
      <c r="MQ114">
        <v>6.4449341861300562</v>
      </c>
      <c r="MR114">
        <v>6.4449341861300562</v>
      </c>
      <c r="MS114">
        <v>3.0638668049517483</v>
      </c>
      <c r="MT114">
        <v>6.0963331204335702</v>
      </c>
      <c r="MU114">
        <v>6.4449341861300562</v>
      </c>
      <c r="MV114">
        <v>6.4449341861300562</v>
      </c>
      <c r="MW114">
        <v>1.9181022036158082</v>
      </c>
      <c r="MX114">
        <v>2.0012109309402932</v>
      </c>
      <c r="MY114">
        <v>2.9076081600741284</v>
      </c>
      <c r="MZ114">
        <v>2.7742341527059859</v>
      </c>
      <c r="NA114">
        <v>1.8718696173656761</v>
      </c>
      <c r="NB114">
        <v>5.1258301239768969</v>
      </c>
      <c r="NC114">
        <v>3.824759441086905</v>
      </c>
      <c r="ND114">
        <v>1.7581145684117399</v>
      </c>
      <c r="NE114">
        <v>4.7371872952657039</v>
      </c>
      <c r="NF114">
        <v>6.4449341861300562</v>
      </c>
      <c r="NG114">
        <v>1.8950475474015751</v>
      </c>
      <c r="NH114">
        <v>6.4449341861300562</v>
      </c>
      <c r="NI114">
        <v>2.1210442321103797</v>
      </c>
      <c r="NJ114">
        <v>6.4449341861300562</v>
      </c>
      <c r="NK114">
        <v>3.2050721529404473</v>
      </c>
      <c r="NL114">
        <v>3.3992721538747399</v>
      </c>
      <c r="NM114">
        <v>3.8729600205481152</v>
      </c>
      <c r="NN114">
        <v>6.4449341861300562</v>
      </c>
      <c r="NO114">
        <v>1.7581145684117399</v>
      </c>
      <c r="NP114">
        <v>5.3869178602433081</v>
      </c>
      <c r="NQ114">
        <v>3.7938819999471995</v>
      </c>
      <c r="NR114">
        <v>6.4449341861300562</v>
      </c>
      <c r="NS114">
        <v>2.0775290920633385</v>
      </c>
      <c r="NT114">
        <v>2.0138835609297092</v>
      </c>
      <c r="NU114">
        <v>6.4449341861300562</v>
      </c>
      <c r="NV114">
        <v>3.6832920615999765</v>
      </c>
      <c r="NW114">
        <v>6.0408074870574344</v>
      </c>
      <c r="NX114">
        <v>6.4449341861300562</v>
      </c>
      <c r="NY114">
        <v>3.4599785447976665</v>
      </c>
      <c r="NZ114">
        <v>1.8025220360642962</v>
      </c>
      <c r="OA114">
        <v>3.392589975698888</v>
      </c>
      <c r="OB114">
        <v>2.5417615695482598</v>
      </c>
      <c r="OC114">
        <v>6.4449341861300562</v>
      </c>
      <c r="OD114">
        <v>5.4676913425764013</v>
      </c>
      <c r="OE114">
        <v>2.963050990298707</v>
      </c>
      <c r="OF114">
        <v>5.2143779256732277</v>
      </c>
      <c r="OG114">
        <v>5.6050274968296652</v>
      </c>
      <c r="OH114">
        <v>6.4449341861300562</v>
      </c>
      <c r="OI114">
        <v>5.1289128355773466</v>
      </c>
      <c r="OJ114">
        <v>1.8592624426689079</v>
      </c>
      <c r="OK114">
        <v>6.4449341861300562</v>
      </c>
      <c r="OL114">
        <v>3.3951310826536414</v>
      </c>
      <c r="OM114">
        <v>6.4449341861300562</v>
      </c>
      <c r="ON114">
        <v>5.6684873325731626</v>
      </c>
      <c r="OO114">
        <v>5.6685033774000813</v>
      </c>
      <c r="OP114">
        <v>3.9786676585815823</v>
      </c>
      <c r="OQ114">
        <v>6.4449341861300562</v>
      </c>
      <c r="OR114">
        <v>1.7581145684117399</v>
      </c>
      <c r="OS114">
        <v>6.4449341861300562</v>
      </c>
      <c r="OT114">
        <v>6.4449341861300562</v>
      </c>
      <c r="OU114">
        <v>6.4449341861300562</v>
      </c>
      <c r="OV114">
        <v>1.7581145684117399</v>
      </c>
      <c r="OW114">
        <v>2.0198552295413488</v>
      </c>
      <c r="OX114">
        <v>2.0353514234536627</v>
      </c>
      <c r="OY114">
        <v>1.958469183746947</v>
      </c>
      <c r="OZ114">
        <v>6.4449341861300562</v>
      </c>
      <c r="PA114">
        <v>6.4449341861300562</v>
      </c>
      <c r="PB114">
        <v>4.669737550554764</v>
      </c>
      <c r="PC114">
        <v>5.1391791482639952</v>
      </c>
      <c r="PD114">
        <v>4.5049991674828407</v>
      </c>
      <c r="PE114">
        <v>6.4449341861300562</v>
      </c>
      <c r="PF114">
        <v>6.4449341861300562</v>
      </c>
      <c r="PG114">
        <v>1.8913708485540868</v>
      </c>
      <c r="PH114">
        <v>2.3948458231676377</v>
      </c>
      <c r="PI114">
        <v>3.5496931114765053</v>
      </c>
      <c r="PJ114">
        <v>6.4449341861300562</v>
      </c>
      <c r="PK114">
        <v>2.1510498009927495</v>
      </c>
      <c r="PL114">
        <v>6.4449341861300562</v>
      </c>
      <c r="PM114">
        <v>6.4449341861300562</v>
      </c>
      <c r="PN114">
        <v>2.0481927833789926</v>
      </c>
      <c r="PO114">
        <v>6.4449341861300562</v>
      </c>
      <c r="PP114">
        <v>1.8413080695676762</v>
      </c>
      <c r="PQ114">
        <v>5.4842378415762942</v>
      </c>
      <c r="PR114">
        <v>5.2316555851417395</v>
      </c>
      <c r="PS114">
        <v>3.7562730222491778</v>
      </c>
      <c r="PT114">
        <v>5.059217587144893</v>
      </c>
      <c r="PU114">
        <v>4.4065471773757414</v>
      </c>
      <c r="PV114">
        <v>1.7581145684117399</v>
      </c>
      <c r="PW114">
        <v>4.5901799118106954</v>
      </c>
      <c r="PX114">
        <v>6.4449341861300562</v>
      </c>
      <c r="PY114">
        <v>3.5127231352546806</v>
      </c>
      <c r="PZ114">
        <v>4.8836003287017657</v>
      </c>
      <c r="QA114">
        <v>6.4449341861300562</v>
      </c>
      <c r="QB114">
        <v>6.4449341861300562</v>
      </c>
      <c r="QC114">
        <v>3.2605716898705537</v>
      </c>
      <c r="QD114">
        <v>1.7581145684117399</v>
      </c>
      <c r="QE114">
        <v>6.4449341861300562</v>
      </c>
      <c r="QF114">
        <v>5.7104023777294959</v>
      </c>
      <c r="QG114">
        <v>1.7784728768323887</v>
      </c>
      <c r="QH114">
        <v>6.4449341861300562</v>
      </c>
      <c r="QI114">
        <v>2.7193133983458528</v>
      </c>
      <c r="QJ114">
        <v>1.7581145684117399</v>
      </c>
      <c r="QK114">
        <v>6.2877717213752042</v>
      </c>
      <c r="QL114">
        <v>2.7583592486714998</v>
      </c>
      <c r="QM114">
        <v>5.1466441450825906</v>
      </c>
      <c r="QN114">
        <v>6.4449341861300562</v>
      </c>
      <c r="QO114">
        <v>3.1237089805814344</v>
      </c>
      <c r="QP114">
        <v>2.4777006486289452</v>
      </c>
      <c r="QQ114">
        <v>4.5108690190198573</v>
      </c>
      <c r="QR114">
        <v>2.580860783565023</v>
      </c>
      <c r="QS114">
        <v>3.6792815475394223</v>
      </c>
      <c r="QT114">
        <v>4.7061763593710584</v>
      </c>
      <c r="QU114">
        <v>4.4357724664910538</v>
      </c>
      <c r="QV114">
        <v>3.6787508459514737</v>
      </c>
      <c r="QW114">
        <v>2.0575943739642484</v>
      </c>
      <c r="QX114">
        <v>2.9541701740322068</v>
      </c>
      <c r="QY114">
        <v>3.6286060128899984</v>
      </c>
      <c r="QZ114">
        <v>5.794427045801597</v>
      </c>
      <c r="RA114">
        <v>4.8474836006224669</v>
      </c>
      <c r="RB114">
        <v>5.0170584833590981</v>
      </c>
      <c r="RC114">
        <v>6.1825213484696757</v>
      </c>
      <c r="RD114">
        <v>6.2114460981319297</v>
      </c>
      <c r="RE114">
        <v>4.9692473331265559</v>
      </c>
      <c r="RF114">
        <v>6.4449341861300562</v>
      </c>
      <c r="RG114">
        <v>6.4449341861300562</v>
      </c>
      <c r="RH114">
        <v>6.4449341861300562</v>
      </c>
      <c r="RI114">
        <v>6.4449341861300562</v>
      </c>
      <c r="RJ114">
        <v>6.4449341861300562</v>
      </c>
      <c r="RK114">
        <v>4.0918305511722384</v>
      </c>
      <c r="RL114">
        <v>6.307754528587413</v>
      </c>
      <c r="RM114">
        <v>1.9679692459494718</v>
      </c>
      <c r="RN114">
        <v>2.8696112955137201</v>
      </c>
      <c r="RO114">
        <v>2.3099586112490922</v>
      </c>
      <c r="RP114">
        <v>6.4449341861300562</v>
      </c>
      <c r="RQ114">
        <v>6.4449341861300562</v>
      </c>
      <c r="RR114">
        <v>5.0586912217512099</v>
      </c>
      <c r="RS114">
        <v>6.4449341861300562</v>
      </c>
      <c r="RT114">
        <v>6.4449341861300562</v>
      </c>
      <c r="RU114">
        <v>6.4449341861300562</v>
      </c>
      <c r="RV114">
        <v>4.1310357852207735</v>
      </c>
      <c r="RW114">
        <v>6.4449341861300562</v>
      </c>
      <c r="RX114">
        <v>6.4449341861300562</v>
      </c>
      <c r="RY114">
        <v>1.7581145684117399</v>
      </c>
      <c r="RZ114">
        <v>2.2868440431673269</v>
      </c>
      <c r="SA114">
        <v>5.6282126718819141</v>
      </c>
      <c r="SB114">
        <v>5.1476838257925523</v>
      </c>
      <c r="SC114">
        <v>6.4449341861300562</v>
      </c>
      <c r="SD114">
        <v>3.1774230436652959</v>
      </c>
      <c r="SE114">
        <v>2.3391676568790407</v>
      </c>
      <c r="SF114">
        <v>2.3516315414018854</v>
      </c>
      <c r="SG114">
        <v>6.3688266155910203</v>
      </c>
    </row>
    <row r="115" spans="1:501" x14ac:dyDescent="0.35">
      <c r="A115" s="158">
        <v>2031</v>
      </c>
      <c r="B115">
        <v>6.7671808954365593</v>
      </c>
      <c r="C115">
        <v>2.4504545639932496</v>
      </c>
      <c r="D115">
        <v>6.4504277023212993</v>
      </c>
      <c r="E115">
        <v>4.4087822438981066</v>
      </c>
      <c r="F115">
        <v>3.1709108586076096</v>
      </c>
      <c r="G115">
        <v>6.7671808954365593</v>
      </c>
      <c r="H115">
        <v>3.009441638387929</v>
      </c>
      <c r="I115">
        <v>6.2779848210799898</v>
      </c>
      <c r="J115">
        <v>6.7671808954365593</v>
      </c>
      <c r="K115">
        <v>6.7671808954365593</v>
      </c>
      <c r="L115">
        <v>4.9379184012831772</v>
      </c>
      <c r="M115">
        <v>3.6860067480924181</v>
      </c>
      <c r="N115">
        <v>3.0192780157800256</v>
      </c>
      <c r="O115">
        <v>6.7671808954365593</v>
      </c>
      <c r="P115">
        <v>6.7671808954365593</v>
      </c>
      <c r="Q115">
        <v>6.7671808954365593</v>
      </c>
      <c r="R115">
        <v>6.7671808954365593</v>
      </c>
      <c r="S115">
        <v>5.6437462365521993</v>
      </c>
      <c r="T115">
        <v>6.7671808954365593</v>
      </c>
      <c r="U115">
        <v>5.370993507686987</v>
      </c>
      <c r="V115">
        <v>4.0513656301851553</v>
      </c>
      <c r="W115">
        <v>3.7492952336995216</v>
      </c>
      <c r="X115">
        <v>1.8460202968323269</v>
      </c>
      <c r="Y115">
        <v>2.7957063248635419</v>
      </c>
      <c r="Z115">
        <v>4.1468035795953631</v>
      </c>
      <c r="AA115">
        <v>1.8460202968323269</v>
      </c>
      <c r="AB115">
        <v>4.4957429285356811</v>
      </c>
      <c r="AC115">
        <v>2.9407490423413694</v>
      </c>
      <c r="AD115">
        <v>3.4853374296797619</v>
      </c>
      <c r="AE115">
        <v>6.7671808954365593</v>
      </c>
      <c r="AF115">
        <v>4.8232698065533572</v>
      </c>
      <c r="AG115">
        <v>6.7671808954365593</v>
      </c>
      <c r="AH115">
        <v>6.7671808954365593</v>
      </c>
      <c r="AI115">
        <v>5.9522687444296096</v>
      </c>
      <c r="AJ115">
        <v>4.7173893938979941</v>
      </c>
      <c r="AK115">
        <v>2.4241926876768409</v>
      </c>
      <c r="AL115">
        <v>5.8684942433389136</v>
      </c>
      <c r="AM115">
        <v>3.8239046476947096</v>
      </c>
      <c r="AN115">
        <v>3.0083775701988866</v>
      </c>
      <c r="AO115">
        <v>2.19046637319398</v>
      </c>
      <c r="AP115">
        <v>6.7671808954365593</v>
      </c>
      <c r="AQ115">
        <v>6.7671808954365593</v>
      </c>
      <c r="AR115">
        <v>2.2207415693775889</v>
      </c>
      <c r="AS115">
        <v>2.0940926529226229</v>
      </c>
      <c r="AT115">
        <v>6.7671808954365593</v>
      </c>
      <c r="AU115">
        <v>5.7637138975038109</v>
      </c>
      <c r="AV115">
        <v>6.7671808954365593</v>
      </c>
      <c r="AW115">
        <v>6.5782948347786299</v>
      </c>
      <c r="AX115">
        <v>3.5215022419141038</v>
      </c>
      <c r="AY115">
        <v>6.7671808954365593</v>
      </c>
      <c r="AZ115">
        <v>1.8460202968323269</v>
      </c>
      <c r="BA115">
        <v>4.7623108639727034</v>
      </c>
      <c r="BB115">
        <v>6.2204442116219933</v>
      </c>
      <c r="BC115">
        <v>1.8460202968323269</v>
      </c>
      <c r="BD115">
        <v>2.6257367135169645</v>
      </c>
      <c r="BE115">
        <v>6.7671808954365593</v>
      </c>
      <c r="BF115">
        <v>2.6310415194963959</v>
      </c>
      <c r="BG115">
        <v>6.7671808954365593</v>
      </c>
      <c r="BH115">
        <v>6.7671808954365593</v>
      </c>
      <c r="BI115">
        <v>4.4763261409097579</v>
      </c>
      <c r="BJ115">
        <v>6.7671808954365593</v>
      </c>
      <c r="BK115">
        <v>2.416693770348922</v>
      </c>
      <c r="BL115">
        <v>1.8878494108404549</v>
      </c>
      <c r="BM115">
        <v>5.6767188540369915</v>
      </c>
      <c r="BN115">
        <v>6.7671808954365593</v>
      </c>
      <c r="BO115">
        <v>3.3268823220591281</v>
      </c>
      <c r="BP115">
        <v>4.2076659605766018</v>
      </c>
      <c r="BQ115">
        <v>4.2966250285941543</v>
      </c>
      <c r="BR115">
        <v>6.7671808954365593</v>
      </c>
      <c r="BS115">
        <v>6.7671808954365593</v>
      </c>
      <c r="BT115">
        <v>2.2610328894804002</v>
      </c>
      <c r="BU115">
        <v>2.9367503369514116</v>
      </c>
      <c r="BV115">
        <v>6.7671808954365593</v>
      </c>
      <c r="BW115">
        <v>2.3509236342251665</v>
      </c>
      <c r="BX115">
        <v>3.9097350853757975</v>
      </c>
      <c r="BY115">
        <v>1.8460202968323269</v>
      </c>
      <c r="BZ115">
        <v>6.7671808954365593</v>
      </c>
      <c r="CA115">
        <v>6.7671808954365593</v>
      </c>
      <c r="CB115">
        <v>6.2868858582217939</v>
      </c>
      <c r="CC115">
        <v>3.2668086742783253</v>
      </c>
      <c r="CD115">
        <v>5.9909661664785769</v>
      </c>
      <c r="CE115">
        <v>4.7178658570863901</v>
      </c>
      <c r="CF115">
        <v>1.8460202968323269</v>
      </c>
      <c r="CG115">
        <v>4.8422590727544108</v>
      </c>
      <c r="CH115">
        <v>2.9925286857521742</v>
      </c>
      <c r="CI115">
        <v>6.7671808954365593</v>
      </c>
      <c r="CJ115">
        <v>6.7671808954365593</v>
      </c>
      <c r="CK115">
        <v>3.0898758582456489</v>
      </c>
      <c r="CL115">
        <v>3.9790797924955759</v>
      </c>
      <c r="CM115">
        <v>6.7671808954365593</v>
      </c>
      <c r="CN115">
        <v>2.4907526852596744</v>
      </c>
      <c r="CO115">
        <v>6.7671808954365593</v>
      </c>
      <c r="CP115">
        <v>2.2908776346624458</v>
      </c>
      <c r="CQ115">
        <v>4.2874784901284073</v>
      </c>
      <c r="CR115">
        <v>6.148541604943218</v>
      </c>
      <c r="CS115">
        <v>4.0042431680652717</v>
      </c>
      <c r="CT115">
        <v>2.3192822668605739</v>
      </c>
      <c r="CU115">
        <v>6.7671808954365593</v>
      </c>
      <c r="CV115">
        <v>3.6837749414760674</v>
      </c>
      <c r="CW115">
        <v>3.8169099784890199</v>
      </c>
      <c r="CX115">
        <v>1.8460202968323269</v>
      </c>
      <c r="CY115">
        <v>2.9383361554126308</v>
      </c>
      <c r="CZ115">
        <v>1.8460202968323269</v>
      </c>
      <c r="DA115">
        <v>6.7671808954365593</v>
      </c>
      <c r="DB115">
        <v>6.7671808954365593</v>
      </c>
      <c r="DC115">
        <v>2.9216841276674317</v>
      </c>
      <c r="DD115">
        <v>6.7671808954365593</v>
      </c>
      <c r="DE115">
        <v>4.1875701351984551</v>
      </c>
      <c r="DF115">
        <v>2.5225713129469698</v>
      </c>
      <c r="DG115">
        <v>5.2749902414501841</v>
      </c>
      <c r="DH115">
        <v>2.5986713016278955</v>
      </c>
      <c r="DI115">
        <v>6.7671808954365593</v>
      </c>
      <c r="DJ115">
        <v>6.7671808954365593</v>
      </c>
      <c r="DK115">
        <v>1.8460202968323269</v>
      </c>
      <c r="DL115">
        <v>3.8201559307955577</v>
      </c>
      <c r="DM115">
        <v>2.8763640552081076</v>
      </c>
      <c r="DN115">
        <v>2.4007027682175677</v>
      </c>
      <c r="DO115">
        <v>3.4987091666516346</v>
      </c>
      <c r="DP115">
        <v>3.7741542125482512</v>
      </c>
      <c r="DQ115">
        <v>5.7716741836009131</v>
      </c>
      <c r="DR115">
        <v>6.7671808954365593</v>
      </c>
      <c r="DS115">
        <v>6.7671808954365593</v>
      </c>
      <c r="DT115">
        <v>6.7671808954365593</v>
      </c>
      <c r="DU115">
        <v>6.7671808954365593</v>
      </c>
      <c r="DV115">
        <v>6.7671808954365593</v>
      </c>
      <c r="DW115">
        <v>2.5700263294690524</v>
      </c>
      <c r="DX115">
        <v>6.7671808954365593</v>
      </c>
      <c r="DY115">
        <v>1.8460202968323269</v>
      </c>
      <c r="DZ115">
        <v>6.7671808954365593</v>
      </c>
      <c r="EA115">
        <v>6.7671808954365593</v>
      </c>
      <c r="EB115">
        <v>4.4131901728719125</v>
      </c>
      <c r="EC115">
        <v>6.7671808954365593</v>
      </c>
      <c r="ED115">
        <v>6.7671808954365593</v>
      </c>
      <c r="EE115">
        <v>5.1923695841864683</v>
      </c>
      <c r="EF115">
        <v>1.8460202968323269</v>
      </c>
      <c r="EG115">
        <v>3.5485308822512955</v>
      </c>
      <c r="EH115">
        <v>3.2389032127506083</v>
      </c>
      <c r="EI115">
        <v>5.4427029177776722</v>
      </c>
      <c r="EJ115">
        <v>6.7671808954365593</v>
      </c>
      <c r="EK115">
        <v>6.5044374225649664</v>
      </c>
      <c r="EL115">
        <v>6.7671808954365593</v>
      </c>
      <c r="EM115">
        <v>5.9906738301856057</v>
      </c>
      <c r="EN115">
        <v>1.8460202968323269</v>
      </c>
      <c r="EO115">
        <v>6.7671808954365593</v>
      </c>
      <c r="EP115">
        <v>4.7409703667383809</v>
      </c>
      <c r="EQ115">
        <v>6.7671808954365593</v>
      </c>
      <c r="ER115">
        <v>5.6872015404030245</v>
      </c>
      <c r="ES115">
        <v>2.330735946313089</v>
      </c>
      <c r="ET115">
        <v>2.2784691144423612</v>
      </c>
      <c r="EU115">
        <v>3.4070196015074603</v>
      </c>
      <c r="EV115">
        <v>6.7671808954365593</v>
      </c>
      <c r="EW115">
        <v>2.2285807550654888</v>
      </c>
      <c r="EX115">
        <v>6.7671808954365593</v>
      </c>
      <c r="EY115">
        <v>6.7671808954365593</v>
      </c>
      <c r="EZ115">
        <v>6.7671808954365593</v>
      </c>
      <c r="FA115">
        <v>2.1678253996756442</v>
      </c>
      <c r="FB115">
        <v>1.8460202968323269</v>
      </c>
      <c r="FC115">
        <v>6.7671808954365593</v>
      </c>
      <c r="FD115">
        <v>6.7671808954365593</v>
      </c>
      <c r="FE115">
        <v>6.6407515801677963</v>
      </c>
      <c r="FF115">
        <v>6.7671808954365593</v>
      </c>
      <c r="FG115">
        <v>2.5762766170120965</v>
      </c>
      <c r="FH115">
        <v>5.3432650805703812</v>
      </c>
      <c r="FI115">
        <v>4.4337597406614</v>
      </c>
      <c r="FJ115">
        <v>5.635769403373784</v>
      </c>
      <c r="FK115">
        <v>4.3617499870640932</v>
      </c>
      <c r="FL115">
        <v>6.7671808954365593</v>
      </c>
      <c r="FM115">
        <v>4.6405358759294657</v>
      </c>
      <c r="FN115">
        <v>5.7411824588098987</v>
      </c>
      <c r="FO115">
        <v>6.7671808954365593</v>
      </c>
      <c r="FP115">
        <v>1.8460202968323269</v>
      </c>
      <c r="FQ115">
        <v>2.844255545599228</v>
      </c>
      <c r="FR115">
        <v>6.7671808954365593</v>
      </c>
      <c r="FS115">
        <v>6.7671808954365593</v>
      </c>
      <c r="FT115">
        <v>4.8456820697073395</v>
      </c>
      <c r="FU115">
        <v>6.7671808954365593</v>
      </c>
      <c r="FV115">
        <v>1.9162989485269846</v>
      </c>
      <c r="FW115">
        <v>1.8586653125407202</v>
      </c>
      <c r="FX115">
        <v>6.5533964430169362</v>
      </c>
      <c r="FY115">
        <v>4.1329521268772043</v>
      </c>
      <c r="FZ115">
        <v>5.2775690937828417</v>
      </c>
      <c r="GA115">
        <v>2.5138824213087849</v>
      </c>
      <c r="GB115">
        <v>6.7671808954365593</v>
      </c>
      <c r="GC115">
        <v>6.7671808954365593</v>
      </c>
      <c r="GD115">
        <v>6.7671808954365593</v>
      </c>
      <c r="GE115">
        <v>6.1388486353546954</v>
      </c>
      <c r="GF115">
        <v>2.9828488888495439</v>
      </c>
      <c r="GG115">
        <v>6.7671808954365593</v>
      </c>
      <c r="GH115">
        <v>4.2813328016959922</v>
      </c>
      <c r="GI115">
        <v>2.7207049238650884</v>
      </c>
      <c r="GJ115">
        <v>2.8570459444639567</v>
      </c>
      <c r="GK115">
        <v>2.6459787516799054</v>
      </c>
      <c r="GL115">
        <v>2.9149069195677719</v>
      </c>
      <c r="GM115">
        <v>2.5495887751800743</v>
      </c>
      <c r="GN115">
        <v>6.3973515958934453</v>
      </c>
      <c r="GO115">
        <v>5.9046591848518055</v>
      </c>
      <c r="GP115">
        <v>6.7671808954365593</v>
      </c>
      <c r="GQ115">
        <v>2.0128263035572971</v>
      </c>
      <c r="GR115">
        <v>5.9365547318653364</v>
      </c>
      <c r="GS115">
        <v>1.8460202968323269</v>
      </c>
      <c r="GT115">
        <v>6.689035828605256</v>
      </c>
      <c r="GU115">
        <v>5.4584483571633227</v>
      </c>
      <c r="GV115">
        <v>6.7671808954365593</v>
      </c>
      <c r="GW115">
        <v>5.9326139450009814</v>
      </c>
      <c r="GX115">
        <v>1.8460202968323269</v>
      </c>
      <c r="GY115">
        <v>6.7671808954365593</v>
      </c>
      <c r="GZ115">
        <v>2.9992123264581676</v>
      </c>
      <c r="HA115">
        <v>1.8460202968323269</v>
      </c>
      <c r="HB115">
        <v>2.1360500791689612</v>
      </c>
      <c r="HC115">
        <v>6.7671808954365593</v>
      </c>
      <c r="HD115">
        <v>6.7671808954365593</v>
      </c>
      <c r="HE115">
        <v>3.2938344471846404</v>
      </c>
      <c r="HF115">
        <v>6.7671808954365593</v>
      </c>
      <c r="HG115">
        <v>4.4300830870217833</v>
      </c>
      <c r="HH115">
        <v>3.1718334054461832</v>
      </c>
      <c r="HI115">
        <v>6.7671808954365593</v>
      </c>
      <c r="HJ115">
        <v>1.8460202968323269</v>
      </c>
      <c r="HK115">
        <v>2.1351784585235083</v>
      </c>
      <c r="HL115">
        <v>3.4979444421967245</v>
      </c>
      <c r="HM115">
        <v>6.7671808954365593</v>
      </c>
      <c r="HN115">
        <v>2.7807330848100951</v>
      </c>
      <c r="HO115">
        <v>6.7671808954365593</v>
      </c>
      <c r="HP115">
        <v>2.0626774483375763</v>
      </c>
      <c r="HQ115">
        <v>2.7182930456260119</v>
      </c>
      <c r="HR115">
        <v>5.787192477928067</v>
      </c>
      <c r="HS115">
        <v>3.8272251493752738</v>
      </c>
      <c r="HT115">
        <v>3.9750336955649366</v>
      </c>
      <c r="HU115">
        <v>6.7671808954365593</v>
      </c>
      <c r="HV115">
        <v>6.7671808954365593</v>
      </c>
      <c r="HW115">
        <v>2.0267083157043464</v>
      </c>
      <c r="HX115">
        <v>6.7671808954365593</v>
      </c>
      <c r="HY115">
        <v>5.5917836013259183</v>
      </c>
      <c r="HZ115">
        <v>6.7671808954365593</v>
      </c>
      <c r="IA115">
        <v>3.058789689447285</v>
      </c>
      <c r="IB115">
        <v>6.7671808954365593</v>
      </c>
      <c r="IC115">
        <v>1.8460202968323269</v>
      </c>
      <c r="ID115">
        <v>6.7671808954365593</v>
      </c>
      <c r="IE115">
        <v>5.6599013453146805</v>
      </c>
      <c r="IF115">
        <v>4.933659448600844</v>
      </c>
      <c r="IG115">
        <v>2.461686196094635</v>
      </c>
      <c r="IH115">
        <v>6.7671808954365593</v>
      </c>
      <c r="II115">
        <v>4.6075461258590673</v>
      </c>
      <c r="IJ115">
        <v>1.9677433229620389</v>
      </c>
      <c r="IK115">
        <v>6.7671808954365593</v>
      </c>
      <c r="IL115">
        <v>6.7671808954365593</v>
      </c>
      <c r="IM115">
        <v>1.8460202968323269</v>
      </c>
      <c r="IN115">
        <v>6.7671808954365593</v>
      </c>
      <c r="IO115">
        <v>6.7671808954365593</v>
      </c>
      <c r="IP115">
        <v>2.9933851180264113</v>
      </c>
      <c r="IQ115">
        <v>2.7251733248075998</v>
      </c>
      <c r="IR115">
        <v>6.7671808954365593</v>
      </c>
      <c r="IS115">
        <v>6.7671808954365593</v>
      </c>
      <c r="IT115">
        <v>6.7671808954365593</v>
      </c>
      <c r="IU115">
        <v>3.4312277053932818</v>
      </c>
      <c r="IV115">
        <v>6.7671808954365593</v>
      </c>
      <c r="IW115">
        <v>6.7671808954365593</v>
      </c>
      <c r="IX115">
        <v>6.17865179444156</v>
      </c>
      <c r="IY115">
        <v>2.1035299935034812</v>
      </c>
      <c r="IZ115">
        <v>2.3205106526112425</v>
      </c>
      <c r="JA115">
        <v>6.7671808954365593</v>
      </c>
      <c r="JB115">
        <v>3.3704037298837974</v>
      </c>
      <c r="JC115">
        <v>1.8460202968323269</v>
      </c>
      <c r="JD115">
        <v>6.7671808954365593</v>
      </c>
      <c r="JE115">
        <v>6.7671808954365593</v>
      </c>
      <c r="JF115">
        <v>5.5632494596730124</v>
      </c>
      <c r="JG115">
        <v>2.1550082335549199</v>
      </c>
      <c r="JH115">
        <v>2.8651523448292799</v>
      </c>
      <c r="JI115">
        <v>6.7671808954365593</v>
      </c>
      <c r="JJ115">
        <v>1.8460202968323269</v>
      </c>
      <c r="JK115">
        <v>2.5572401483612084</v>
      </c>
      <c r="JL115">
        <v>5.9363373188245987</v>
      </c>
      <c r="JM115">
        <v>5.6353381811295744</v>
      </c>
      <c r="JN115">
        <v>4.3886527416836678</v>
      </c>
      <c r="JO115">
        <v>2.802972584479507</v>
      </c>
      <c r="JP115">
        <v>4.9185781848586068</v>
      </c>
      <c r="JQ115">
        <v>4.0725495983796627</v>
      </c>
      <c r="JR115">
        <v>3.0970723046458755</v>
      </c>
      <c r="JS115">
        <v>4.0169329313188111</v>
      </c>
      <c r="JT115">
        <v>3.6523156417479088</v>
      </c>
      <c r="JU115">
        <v>5.5200864340542042</v>
      </c>
      <c r="JV115">
        <v>2.8415778745264175</v>
      </c>
      <c r="JW115">
        <v>4.7730328999390439</v>
      </c>
      <c r="JX115">
        <v>3.4970523176906729</v>
      </c>
      <c r="JY115">
        <v>2.2351089183510964</v>
      </c>
      <c r="JZ115">
        <v>4.0201849464325692</v>
      </c>
      <c r="KA115">
        <v>2.2005575855133928</v>
      </c>
      <c r="KB115">
        <v>6.4114985952358605</v>
      </c>
      <c r="KC115">
        <v>5.6216391633620049</v>
      </c>
      <c r="KD115">
        <v>4.1011022632234875</v>
      </c>
      <c r="KE115">
        <v>1.8460202968323269</v>
      </c>
      <c r="KF115">
        <v>2.2459107787958201</v>
      </c>
      <c r="KG115">
        <v>6.7671808954365593</v>
      </c>
      <c r="KH115">
        <v>4.7405634961944436</v>
      </c>
      <c r="KI115">
        <v>6.7671808954365593</v>
      </c>
      <c r="KJ115">
        <v>2.5800255821790814</v>
      </c>
      <c r="KK115">
        <v>4.2134071266236282</v>
      </c>
      <c r="KL115">
        <v>6.7671808954365593</v>
      </c>
      <c r="KM115">
        <v>6.2368906821539571</v>
      </c>
      <c r="KN115">
        <v>3.0990068323991888</v>
      </c>
      <c r="KO115">
        <v>2.4094517149205683</v>
      </c>
      <c r="KP115">
        <v>3.1118912101552332</v>
      </c>
      <c r="KQ115">
        <v>5.5145154659978495</v>
      </c>
      <c r="KR115">
        <v>4.0329002729873524</v>
      </c>
      <c r="KS115">
        <v>6.7671808954365593</v>
      </c>
      <c r="KT115">
        <v>5.6912719029223249</v>
      </c>
      <c r="KU115">
        <v>3.9276188899643811</v>
      </c>
      <c r="KV115">
        <v>6.7671808954365593</v>
      </c>
      <c r="KW115">
        <v>1.8698353168133481</v>
      </c>
      <c r="KX115">
        <v>1.8460202968323269</v>
      </c>
      <c r="KY115">
        <v>6.7671808954365593</v>
      </c>
      <c r="KZ115">
        <v>4.0834044259749342</v>
      </c>
      <c r="LA115">
        <v>6.7671808954365593</v>
      </c>
      <c r="LB115">
        <v>6.7671808954365593</v>
      </c>
      <c r="LC115">
        <v>6.3003881055196453</v>
      </c>
      <c r="LD115">
        <v>2.8279639830186287</v>
      </c>
      <c r="LE115">
        <v>2.9250822887776251</v>
      </c>
      <c r="LF115">
        <v>6.7665057998601785</v>
      </c>
      <c r="LG115">
        <v>4.252390193200168</v>
      </c>
      <c r="LH115">
        <v>6.7671808954365593</v>
      </c>
      <c r="LI115">
        <v>5.4501596738551967</v>
      </c>
      <c r="LJ115">
        <v>2.4563986227116361</v>
      </c>
      <c r="LK115">
        <v>6.7671808954365593</v>
      </c>
      <c r="LL115">
        <v>6.4523925700359008</v>
      </c>
      <c r="LM115">
        <v>2.6984628167250184</v>
      </c>
      <c r="LN115">
        <v>3.317641601839977</v>
      </c>
      <c r="LO115">
        <v>2.7477482855992204</v>
      </c>
      <c r="LP115">
        <v>2.7859978982875386</v>
      </c>
      <c r="LQ115">
        <v>6.5423500190100041</v>
      </c>
      <c r="LR115">
        <v>6.36729401673756</v>
      </c>
      <c r="LS115">
        <v>5.8166969505706847</v>
      </c>
      <c r="LT115">
        <v>5.1924565902470974</v>
      </c>
      <c r="LU115">
        <v>2.0984954838677963</v>
      </c>
      <c r="LV115">
        <v>2.0455130647500455</v>
      </c>
      <c r="LW115">
        <v>2.2798568509562411</v>
      </c>
      <c r="LX115">
        <v>1.8460202968323269</v>
      </c>
      <c r="LY115">
        <v>4.008014512549039</v>
      </c>
      <c r="LZ115">
        <v>5.2538706146058862</v>
      </c>
      <c r="MA115">
        <v>2.5255270308805513</v>
      </c>
      <c r="MB115">
        <v>6.7671808954365593</v>
      </c>
      <c r="MC115">
        <v>4.1502681151713343</v>
      </c>
      <c r="MD115">
        <v>1.8460202968323269</v>
      </c>
      <c r="ME115">
        <v>3.0504712714646836</v>
      </c>
      <c r="MF115">
        <v>2.61310939311416</v>
      </c>
      <c r="MG115">
        <v>5.2423142227364714</v>
      </c>
      <c r="MH115">
        <v>6.7671808954365593</v>
      </c>
      <c r="MI115">
        <v>6.7671808954365593</v>
      </c>
      <c r="MJ115">
        <v>2.1320869092800234</v>
      </c>
      <c r="MK115">
        <v>4.7164972085102681</v>
      </c>
      <c r="ML115">
        <v>1.8460202968323269</v>
      </c>
      <c r="MM115">
        <v>6.7671808954365593</v>
      </c>
      <c r="MN115">
        <v>1.8460202968323269</v>
      </c>
      <c r="MO115">
        <v>1.8460202968323269</v>
      </c>
      <c r="MP115">
        <v>6.7671808954365593</v>
      </c>
      <c r="MQ115">
        <v>6.7671808954365593</v>
      </c>
      <c r="MR115">
        <v>6.7671808954365593</v>
      </c>
      <c r="MS115">
        <v>3.3778045132355126</v>
      </c>
      <c r="MT115">
        <v>6.7671808954365593</v>
      </c>
      <c r="MU115">
        <v>6.7671808954365593</v>
      </c>
      <c r="MV115">
        <v>6.7671808954365593</v>
      </c>
      <c r="MW115">
        <v>1.9370121486491609</v>
      </c>
      <c r="MX115">
        <v>2.1408685945009642</v>
      </c>
      <c r="MY115">
        <v>3.148929966312465</v>
      </c>
      <c r="MZ115">
        <v>2.7268465602609906</v>
      </c>
      <c r="NA115">
        <v>1.9834781274334157</v>
      </c>
      <c r="NB115">
        <v>5.5440125216188729</v>
      </c>
      <c r="NC115">
        <v>4.4883694009327284</v>
      </c>
      <c r="ND115">
        <v>1.8460202968323269</v>
      </c>
      <c r="NE115">
        <v>5.0090491654535985</v>
      </c>
      <c r="NF115">
        <v>6.7671808954365593</v>
      </c>
      <c r="NG115">
        <v>1.9443110685053466</v>
      </c>
      <c r="NH115">
        <v>6.7671808954365593</v>
      </c>
      <c r="NI115">
        <v>2.2879945887248354</v>
      </c>
      <c r="NJ115">
        <v>6.7671808954365593</v>
      </c>
      <c r="NK115">
        <v>3.2138728204975719</v>
      </c>
      <c r="NL115">
        <v>3.922414811189554</v>
      </c>
      <c r="NM115">
        <v>3.7813389358910792</v>
      </c>
      <c r="NN115">
        <v>6.7671808954365593</v>
      </c>
      <c r="NO115">
        <v>1.8460202968323269</v>
      </c>
      <c r="NP115">
        <v>5.8280526944232998</v>
      </c>
      <c r="NQ115">
        <v>3.9651380668528553</v>
      </c>
      <c r="NR115">
        <v>6.7671808954365593</v>
      </c>
      <c r="NS115">
        <v>2.2344276365491638</v>
      </c>
      <c r="NT115">
        <v>2.1563693150965237</v>
      </c>
      <c r="NU115">
        <v>6.7671808954365593</v>
      </c>
      <c r="NV115">
        <v>3.8828749716441817</v>
      </c>
      <c r="NW115">
        <v>6.7671808954365593</v>
      </c>
      <c r="NX115">
        <v>6.7671808954365593</v>
      </c>
      <c r="NY115">
        <v>3.5941661929330793</v>
      </c>
      <c r="NZ115">
        <v>1.8997229027970715</v>
      </c>
      <c r="OA115">
        <v>3.2502593679978458</v>
      </c>
      <c r="OB115">
        <v>2.8136269631681259</v>
      </c>
      <c r="OC115">
        <v>6.7671808954365593</v>
      </c>
      <c r="OD115">
        <v>5.8706890955792854</v>
      </c>
      <c r="OE115">
        <v>3.3526308399461002</v>
      </c>
      <c r="OF115">
        <v>5.7652386487092935</v>
      </c>
      <c r="OG115">
        <v>6.1825594368269146</v>
      </c>
      <c r="OH115">
        <v>6.7671808954365593</v>
      </c>
      <c r="OI115">
        <v>5.6018501671463952</v>
      </c>
      <c r="OJ115">
        <v>1.9287601327474619</v>
      </c>
      <c r="OK115">
        <v>6.7671808954365593</v>
      </c>
      <c r="OL115">
        <v>3.4974021072932171</v>
      </c>
      <c r="OM115">
        <v>6.7671808954365593</v>
      </c>
      <c r="ON115">
        <v>6.1129389782393764</v>
      </c>
      <c r="OO115">
        <v>5.9209909934308778</v>
      </c>
      <c r="OP115">
        <v>4.0698234953193815</v>
      </c>
      <c r="OQ115">
        <v>6.7671808954365593</v>
      </c>
      <c r="OR115">
        <v>1.8460202968323269</v>
      </c>
      <c r="OS115">
        <v>6.7671808954365593</v>
      </c>
      <c r="OT115">
        <v>6.7671808954365593</v>
      </c>
      <c r="OU115">
        <v>6.7671808954365593</v>
      </c>
      <c r="OV115">
        <v>1.8460202968323269</v>
      </c>
      <c r="OW115">
        <v>2.1636784895931243</v>
      </c>
      <c r="OX115">
        <v>2.1826598301100919</v>
      </c>
      <c r="OY115">
        <v>2.0886921811649262</v>
      </c>
      <c r="OZ115">
        <v>6.7671808954365593</v>
      </c>
      <c r="PA115">
        <v>6.7671808954365593</v>
      </c>
      <c r="PB115">
        <v>4.8743458501171855</v>
      </c>
      <c r="PC115">
        <v>5.5842590091976838</v>
      </c>
      <c r="PD115">
        <v>5.1474640738683126</v>
      </c>
      <c r="PE115">
        <v>6.7671808954365593</v>
      </c>
      <c r="PF115">
        <v>6.7671808954365593</v>
      </c>
      <c r="PG115">
        <v>2.0071116196547152</v>
      </c>
      <c r="PH115">
        <v>2.6285447475825165</v>
      </c>
      <c r="PI115">
        <v>3.7906300312958114</v>
      </c>
      <c r="PJ115">
        <v>6.7671808954365593</v>
      </c>
      <c r="PK115">
        <v>2.3250230734196675</v>
      </c>
      <c r="PL115">
        <v>6.7671808954365593</v>
      </c>
      <c r="PM115">
        <v>6.7671808954365593</v>
      </c>
      <c r="PN115">
        <v>2.1199356887319727</v>
      </c>
      <c r="PO115">
        <v>6.7671808954365593</v>
      </c>
      <c r="PP115">
        <v>1.9465114888770632</v>
      </c>
      <c r="PQ115">
        <v>5.8138588434023681</v>
      </c>
      <c r="PR115">
        <v>5.7953389868523457</v>
      </c>
      <c r="PS115">
        <v>4.3966371221227281</v>
      </c>
      <c r="PT115">
        <v>5.8793561216467642</v>
      </c>
      <c r="PU115">
        <v>4.4334235175558687</v>
      </c>
      <c r="PV115">
        <v>1.8460202968323269</v>
      </c>
      <c r="PW115">
        <v>4.9798071134007813</v>
      </c>
      <c r="PX115">
        <v>6.7671808954365593</v>
      </c>
      <c r="PY115">
        <v>3.6154527964860379</v>
      </c>
      <c r="PZ115">
        <v>5.4709600677021664</v>
      </c>
      <c r="QA115">
        <v>6.7671808954365593</v>
      </c>
      <c r="QB115">
        <v>6.7671808954365593</v>
      </c>
      <c r="QC115">
        <v>3.5241226560689021</v>
      </c>
      <c r="QD115">
        <v>1.8460202968323269</v>
      </c>
      <c r="QE115">
        <v>6.7671808954365593</v>
      </c>
      <c r="QF115">
        <v>6.4246277927107389</v>
      </c>
      <c r="QG115">
        <v>1.8707837473146895</v>
      </c>
      <c r="QH115">
        <v>6.7671808954365593</v>
      </c>
      <c r="QI115">
        <v>2.7684122108584597</v>
      </c>
      <c r="QJ115">
        <v>1.8460202968323269</v>
      </c>
      <c r="QK115">
        <v>6.7671808954365593</v>
      </c>
      <c r="QL115">
        <v>3.0892727471059507</v>
      </c>
      <c r="QM115">
        <v>5.7890165245340803</v>
      </c>
      <c r="QN115">
        <v>6.7671808954365593</v>
      </c>
      <c r="QO115">
        <v>3.3217659554195871</v>
      </c>
      <c r="QP115">
        <v>2.7327306765008172</v>
      </c>
      <c r="QQ115">
        <v>5.0390376730328095</v>
      </c>
      <c r="QR115">
        <v>2.8631453545619614</v>
      </c>
      <c r="QS115">
        <v>4.2937980866808569</v>
      </c>
      <c r="QT115">
        <v>5.688777679166467</v>
      </c>
      <c r="QU115">
        <v>4.4156016688371809</v>
      </c>
      <c r="QV115">
        <v>3.8068184929668134</v>
      </c>
      <c r="QW115">
        <v>2.2099413659621043</v>
      </c>
      <c r="QX115">
        <v>3.2285487328831852</v>
      </c>
      <c r="QY115">
        <v>4.2262769540706806</v>
      </c>
      <c r="QZ115">
        <v>6.3768666622021595</v>
      </c>
      <c r="RA115">
        <v>5.4220633693376135</v>
      </c>
      <c r="RB115">
        <v>5.6182844736163648</v>
      </c>
      <c r="RC115">
        <v>6.7469322722347815</v>
      </c>
      <c r="RD115">
        <v>6.683141081205406</v>
      </c>
      <c r="RE115">
        <v>5.2480031508301712</v>
      </c>
      <c r="RF115">
        <v>6.7671808954365593</v>
      </c>
      <c r="RG115">
        <v>6.7671808954365593</v>
      </c>
      <c r="RH115">
        <v>6.7671808954365593</v>
      </c>
      <c r="RI115">
        <v>6.7671808954365593</v>
      </c>
      <c r="RJ115">
        <v>6.7671808954365593</v>
      </c>
      <c r="RK115">
        <v>4.3217160254401312</v>
      </c>
      <c r="RL115">
        <v>6.7671808954365593</v>
      </c>
      <c r="RM115">
        <v>2.1002753219781343</v>
      </c>
      <c r="RN115">
        <v>3.2320768323101445</v>
      </c>
      <c r="RO115">
        <v>2.522336138634222</v>
      </c>
      <c r="RP115">
        <v>6.7671808954365593</v>
      </c>
      <c r="RQ115">
        <v>6.7671808954365593</v>
      </c>
      <c r="RR115">
        <v>6.1783194496282032</v>
      </c>
      <c r="RS115">
        <v>6.7671808954365593</v>
      </c>
      <c r="RT115">
        <v>6.7671808954365593</v>
      </c>
      <c r="RU115">
        <v>6.7671808954365593</v>
      </c>
      <c r="RV115">
        <v>4.5701942370177973</v>
      </c>
      <c r="RW115">
        <v>6.7671808954365593</v>
      </c>
      <c r="RX115">
        <v>6.7671808954365593</v>
      </c>
      <c r="RY115">
        <v>1.8460202968323269</v>
      </c>
      <c r="RZ115">
        <v>2.4935114198741131</v>
      </c>
      <c r="SA115">
        <v>5.9677637055778812</v>
      </c>
      <c r="SB115">
        <v>5.4192430499174016</v>
      </c>
      <c r="SC115">
        <v>6.7671808954365593</v>
      </c>
      <c r="SD115">
        <v>3.6312433429364419</v>
      </c>
      <c r="SE115">
        <v>2.5588198279824734</v>
      </c>
      <c r="SF115">
        <v>2.5310252562827609</v>
      </c>
      <c r="SG115">
        <v>6.7469463186953229</v>
      </c>
    </row>
    <row r="116" spans="1:501" x14ac:dyDescent="0.35">
      <c r="A116" s="158">
        <v>2032</v>
      </c>
      <c r="B116">
        <v>7.105539940208387</v>
      </c>
      <c r="C116">
        <v>2.6660965910175118</v>
      </c>
      <c r="D116">
        <v>6.7326179057012299</v>
      </c>
      <c r="E116">
        <v>4.9121641180828188</v>
      </c>
      <c r="F116">
        <v>3.4119711641196417</v>
      </c>
      <c r="G116">
        <v>7.105539940208387</v>
      </c>
      <c r="H116">
        <v>3.3594645274210837</v>
      </c>
      <c r="I116">
        <v>6.8978981854218304</v>
      </c>
      <c r="J116">
        <v>7.105539940208387</v>
      </c>
      <c r="K116">
        <v>7.105539940208387</v>
      </c>
      <c r="L116">
        <v>4.9846398992427297</v>
      </c>
      <c r="M116">
        <v>3.6304246351936911</v>
      </c>
      <c r="N116">
        <v>3.3718200313881925</v>
      </c>
      <c r="O116">
        <v>7.105539940208387</v>
      </c>
      <c r="P116">
        <v>7.105539940208387</v>
      </c>
      <c r="Q116">
        <v>7.105539940208387</v>
      </c>
      <c r="R116">
        <v>7.105539940208387</v>
      </c>
      <c r="S116">
        <v>6.1037315773080998</v>
      </c>
      <c r="T116">
        <v>7.105539940208387</v>
      </c>
      <c r="U116">
        <v>5.5276113903094215</v>
      </c>
      <c r="V116">
        <v>4.4244359818853241</v>
      </c>
      <c r="W116">
        <v>4.3019636677588906</v>
      </c>
      <c r="X116">
        <v>1.9383213116739433</v>
      </c>
      <c r="Y116">
        <v>2.8251089563659066</v>
      </c>
      <c r="Z116">
        <v>4.818379931687006</v>
      </c>
      <c r="AA116">
        <v>1.9383213116739433</v>
      </c>
      <c r="AB116">
        <v>4.8401944145334639</v>
      </c>
      <c r="AC116">
        <v>3.2733210495831058</v>
      </c>
      <c r="AD116">
        <v>3.51839998018123</v>
      </c>
      <c r="AE116">
        <v>7.105539940208387</v>
      </c>
      <c r="AF116">
        <v>5.1931643354572001</v>
      </c>
      <c r="AG116">
        <v>7.105539940208387</v>
      </c>
      <c r="AH116">
        <v>7.105539940208387</v>
      </c>
      <c r="AI116">
        <v>6.3983565751530094</v>
      </c>
      <c r="AJ116">
        <v>4.7831294780118663</v>
      </c>
      <c r="AK116">
        <v>2.6140993585763805</v>
      </c>
      <c r="AL116">
        <v>6.3512813832295807</v>
      </c>
      <c r="AM116">
        <v>3.7386716765667045</v>
      </c>
      <c r="AN116">
        <v>3.3581282503448717</v>
      </c>
      <c r="AO116">
        <v>2.3247535618709567</v>
      </c>
      <c r="AP116">
        <v>7.105539940208387</v>
      </c>
      <c r="AQ116">
        <v>7.105539940208387</v>
      </c>
      <c r="AR116">
        <v>2.3866221575777202</v>
      </c>
      <c r="AS116">
        <v>2.0701897982068846</v>
      </c>
      <c r="AT116">
        <v>7.105539940208387</v>
      </c>
      <c r="AU116">
        <v>5.9318083174289722</v>
      </c>
      <c r="AV116">
        <v>7.105539940208387</v>
      </c>
      <c r="AW116">
        <v>7.105539940208387</v>
      </c>
      <c r="AX116">
        <v>3.7226002549026167</v>
      </c>
      <c r="AY116">
        <v>7.105539940208387</v>
      </c>
      <c r="AZ116">
        <v>1.9383213116739433</v>
      </c>
      <c r="BA116">
        <v>5.6301290823411643</v>
      </c>
      <c r="BB116">
        <v>6.4631757586676741</v>
      </c>
      <c r="BC116">
        <v>1.9383213116739433</v>
      </c>
      <c r="BD116">
        <v>2.6266779867726404</v>
      </c>
      <c r="BE116">
        <v>7.105539940208387</v>
      </c>
      <c r="BF116">
        <v>2.8881321284308563</v>
      </c>
      <c r="BG116">
        <v>7.105539940208387</v>
      </c>
      <c r="BH116">
        <v>7.105539940208387</v>
      </c>
      <c r="BI116">
        <v>4.8895408272815626</v>
      </c>
      <c r="BJ116">
        <v>7.105539940208387</v>
      </c>
      <c r="BK116">
        <v>2.5779050983172942</v>
      </c>
      <c r="BL116">
        <v>1.9880928381440026</v>
      </c>
      <c r="BM116">
        <v>6.4131798141088883</v>
      </c>
      <c r="BN116">
        <v>7.105539940208387</v>
      </c>
      <c r="BO116">
        <v>3.7606724865386942</v>
      </c>
      <c r="BP116">
        <v>4.6007347927296331</v>
      </c>
      <c r="BQ116">
        <v>4.9188204132810336</v>
      </c>
      <c r="BR116">
        <v>7.105539940208387</v>
      </c>
      <c r="BS116">
        <v>7.105539940208387</v>
      </c>
      <c r="BT116">
        <v>2.342413864138245</v>
      </c>
      <c r="BU116">
        <v>3.2683141873129591</v>
      </c>
      <c r="BV116">
        <v>7.105539940208387</v>
      </c>
      <c r="BW116">
        <v>2.5175018644518361</v>
      </c>
      <c r="BX116">
        <v>4.0786280280034033</v>
      </c>
      <c r="BY116">
        <v>1.9383213116739433</v>
      </c>
      <c r="BZ116">
        <v>7.105539940208387</v>
      </c>
      <c r="CA116">
        <v>7.105539940208387</v>
      </c>
      <c r="CB116">
        <v>6.8426618778094666</v>
      </c>
      <c r="CC116">
        <v>3.4694189353734743</v>
      </c>
      <c r="CD116">
        <v>6.2322209051796564</v>
      </c>
      <c r="CE116">
        <v>4.7354437133858234</v>
      </c>
      <c r="CF116">
        <v>1.9383213116739433</v>
      </c>
      <c r="CG116">
        <v>4.8761371912267908</v>
      </c>
      <c r="CH116">
        <v>3.3300453043328275</v>
      </c>
      <c r="CI116">
        <v>7.105539940208387</v>
      </c>
      <c r="CJ116">
        <v>7.105539940208387</v>
      </c>
      <c r="CK116">
        <v>3.4606450221600054</v>
      </c>
      <c r="CL116">
        <v>4.5996932794380765</v>
      </c>
      <c r="CM116">
        <v>7.105539940208387</v>
      </c>
      <c r="CN116">
        <v>2.7154719848920643</v>
      </c>
      <c r="CO116">
        <v>7.105539940208387</v>
      </c>
      <c r="CP116">
        <v>2.4715848380635004</v>
      </c>
      <c r="CQ116">
        <v>4.470435373008276</v>
      </c>
      <c r="CR116">
        <v>6.3791897787336556</v>
      </c>
      <c r="CS116">
        <v>4.5344167423370996</v>
      </c>
      <c r="CT116">
        <v>2.255101078640124</v>
      </c>
      <c r="CU116">
        <v>7.105539940208387</v>
      </c>
      <c r="CV116">
        <v>4.2174808469405356</v>
      </c>
      <c r="CW116">
        <v>4.1569578518119377</v>
      </c>
      <c r="CX116">
        <v>1.9383213116739433</v>
      </c>
      <c r="CY116">
        <v>3.2702997217248546</v>
      </c>
      <c r="CZ116">
        <v>1.9383213116739433</v>
      </c>
      <c r="DA116">
        <v>7.105539940208387</v>
      </c>
      <c r="DB116">
        <v>7.105539940208387</v>
      </c>
      <c r="DC116">
        <v>3.0793895957787423</v>
      </c>
      <c r="DD116">
        <v>7.105539940208387</v>
      </c>
      <c r="DE116">
        <v>4.8717023843680689</v>
      </c>
      <c r="DF116">
        <v>2.7545285471412035</v>
      </c>
      <c r="DG116">
        <v>5.8010562534137886</v>
      </c>
      <c r="DH116">
        <v>2.8481880674779125</v>
      </c>
      <c r="DI116">
        <v>7.105539940208387</v>
      </c>
      <c r="DJ116">
        <v>7.105539940208387</v>
      </c>
      <c r="DK116">
        <v>1.9383213116739433</v>
      </c>
      <c r="DL116">
        <v>4.2185491812945122</v>
      </c>
      <c r="DM116">
        <v>3.1874324278773472</v>
      </c>
      <c r="DN116">
        <v>2.5281721997676923</v>
      </c>
      <c r="DO116">
        <v>3.7494374212494641</v>
      </c>
      <c r="DP116">
        <v>4.0381062446869365</v>
      </c>
      <c r="DQ116">
        <v>6.6012977173415361</v>
      </c>
      <c r="DR116">
        <v>7.105539940208387</v>
      </c>
      <c r="DS116">
        <v>7.105539940208387</v>
      </c>
      <c r="DT116">
        <v>7.105539940208387</v>
      </c>
      <c r="DU116">
        <v>7.105539940208387</v>
      </c>
      <c r="DV116">
        <v>7.105539940208387</v>
      </c>
      <c r="DW116">
        <v>2.7879498691444446</v>
      </c>
      <c r="DX116">
        <v>7.105539940208387</v>
      </c>
      <c r="DY116">
        <v>1.9383213116739433</v>
      </c>
      <c r="DZ116">
        <v>7.105539940208387</v>
      </c>
      <c r="EA116">
        <v>7.105539940208387</v>
      </c>
      <c r="EB116">
        <v>5.1271736362234064</v>
      </c>
      <c r="EC116">
        <v>7.105539940208387</v>
      </c>
      <c r="ED116">
        <v>7.105539940208387</v>
      </c>
      <c r="EE116">
        <v>5.274522979434761</v>
      </c>
      <c r="EF116">
        <v>1.9383213116739433</v>
      </c>
      <c r="EG116">
        <v>3.8861785973759071</v>
      </c>
      <c r="EH116">
        <v>3.2322842981088704</v>
      </c>
      <c r="EI116">
        <v>5.7433348224191736</v>
      </c>
      <c r="EJ116">
        <v>7.105539940208387</v>
      </c>
      <c r="EK116">
        <v>7.105539940208387</v>
      </c>
      <c r="EL116">
        <v>7.105539940208387</v>
      </c>
      <c r="EM116">
        <v>6.7167937726399733</v>
      </c>
      <c r="EN116">
        <v>1.9383213116739433</v>
      </c>
      <c r="EO116">
        <v>7.105539940208387</v>
      </c>
      <c r="EP116">
        <v>4.857845212205925</v>
      </c>
      <c r="EQ116">
        <v>7.105539940208387</v>
      </c>
      <c r="ER116">
        <v>6.3201943122689794</v>
      </c>
      <c r="ES116">
        <v>2.5200148615931233</v>
      </c>
      <c r="ET116">
        <v>2.456529210415241</v>
      </c>
      <c r="EU116">
        <v>3.2833588662228927</v>
      </c>
      <c r="EV116">
        <v>7.105539940208387</v>
      </c>
      <c r="EW116">
        <v>2.3961020809584204</v>
      </c>
      <c r="EX116">
        <v>7.105539940208387</v>
      </c>
      <c r="EY116">
        <v>7.105539940208387</v>
      </c>
      <c r="EZ116">
        <v>7.105539940208387</v>
      </c>
      <c r="FA116">
        <v>2.3227407087656671</v>
      </c>
      <c r="FB116">
        <v>1.9383213116739433</v>
      </c>
      <c r="FC116">
        <v>7.105539940208387</v>
      </c>
      <c r="FD116">
        <v>7.105539940208387</v>
      </c>
      <c r="FE116">
        <v>7.0961987264972564</v>
      </c>
      <c r="FF116">
        <v>7.105539940208387</v>
      </c>
      <c r="FG116">
        <v>2.5240113486972735</v>
      </c>
      <c r="FH116">
        <v>5.4472768977601209</v>
      </c>
      <c r="FI116">
        <v>4.4158627533227586</v>
      </c>
      <c r="FJ116">
        <v>5.9853082411131195</v>
      </c>
      <c r="FK116">
        <v>4.8500866466062948</v>
      </c>
      <c r="FL116">
        <v>7.105539940208387</v>
      </c>
      <c r="FM116">
        <v>4.6482132380218317</v>
      </c>
      <c r="FN116">
        <v>6.3899804659608304</v>
      </c>
      <c r="FO116">
        <v>7.105539940208387</v>
      </c>
      <c r="FP116">
        <v>1.9383213116739433</v>
      </c>
      <c r="FQ116">
        <v>2.881602819121039</v>
      </c>
      <c r="FR116">
        <v>7.105539940208387</v>
      </c>
      <c r="FS116">
        <v>7.105539940208387</v>
      </c>
      <c r="FT116">
        <v>5.2862535475105839</v>
      </c>
      <c r="FU116">
        <v>7.105539940208387</v>
      </c>
      <c r="FV116">
        <v>2.0218296561088058</v>
      </c>
      <c r="FW116">
        <v>1.9535509243458393</v>
      </c>
      <c r="FX116">
        <v>6.853645515329295</v>
      </c>
      <c r="FY116">
        <v>4.3758070821558182</v>
      </c>
      <c r="FZ116">
        <v>5.562347760043302</v>
      </c>
      <c r="GA116">
        <v>2.6040711842279962</v>
      </c>
      <c r="GB116">
        <v>7.105539940208387</v>
      </c>
      <c r="GC116">
        <v>7.105539940208387</v>
      </c>
      <c r="GD116">
        <v>7.105539940208387</v>
      </c>
      <c r="GE116">
        <v>6.5678491777247512</v>
      </c>
      <c r="GF116">
        <v>3.3260866003465352</v>
      </c>
      <c r="GG116">
        <v>7.105539940208387</v>
      </c>
      <c r="GH116">
        <v>4.6325863144793917</v>
      </c>
      <c r="GI116">
        <v>2.9990935749060617</v>
      </c>
      <c r="GJ116">
        <v>3.1686937768893197</v>
      </c>
      <c r="GK116">
        <v>2.8176904800058269</v>
      </c>
      <c r="GL116">
        <v>3.240978657193625</v>
      </c>
      <c r="GM116">
        <v>2.6008289401501474</v>
      </c>
      <c r="GN116">
        <v>7.0932542893586481</v>
      </c>
      <c r="GO116">
        <v>6.6741686978169641</v>
      </c>
      <c r="GP116">
        <v>7.105539940208387</v>
      </c>
      <c r="GQ116">
        <v>2.1367586957883038</v>
      </c>
      <c r="GR116">
        <v>6.1888582442772906</v>
      </c>
      <c r="GS116">
        <v>1.9383213116739433</v>
      </c>
      <c r="GT116">
        <v>7.0134362590621544</v>
      </c>
      <c r="GU116">
        <v>5.5795573815802904</v>
      </c>
      <c r="GV116">
        <v>7.105539940208387</v>
      </c>
      <c r="GW116">
        <v>6.5112259374669073</v>
      </c>
      <c r="GX116">
        <v>1.9383213116739433</v>
      </c>
      <c r="GY116">
        <v>7.105539940208387</v>
      </c>
      <c r="GZ116">
        <v>3.1593965506958162</v>
      </c>
      <c r="HA116">
        <v>1.9383213116739433</v>
      </c>
      <c r="HB116">
        <v>2.2570039173209553</v>
      </c>
      <c r="HC116">
        <v>7.105539940208387</v>
      </c>
      <c r="HD116">
        <v>7.105539940208387</v>
      </c>
      <c r="HE116">
        <v>3.3237196293144367</v>
      </c>
      <c r="HF116">
        <v>7.105539940208387</v>
      </c>
      <c r="HG116">
        <v>5.1902317377691549</v>
      </c>
      <c r="HH116">
        <v>3.5640809406024436</v>
      </c>
      <c r="HI116">
        <v>7.105539940208387</v>
      </c>
      <c r="HJ116">
        <v>1.9383213116739433</v>
      </c>
      <c r="HK116">
        <v>2.2834254920367849</v>
      </c>
      <c r="HL116">
        <v>3.9788989910587018</v>
      </c>
      <c r="HM116">
        <v>7.105539940208387</v>
      </c>
      <c r="HN116">
        <v>2.9611194468842559</v>
      </c>
      <c r="HO116">
        <v>7.105539940208387</v>
      </c>
      <c r="HP116">
        <v>2.0726007783923199</v>
      </c>
      <c r="HQ116">
        <v>2.8142218680403257</v>
      </c>
      <c r="HR116">
        <v>6.2279992492106206</v>
      </c>
      <c r="HS116">
        <v>3.767315807541145</v>
      </c>
      <c r="HT116">
        <v>4.2864729954162684</v>
      </c>
      <c r="HU116">
        <v>7.105539940208387</v>
      </c>
      <c r="HV116">
        <v>7.105539940208387</v>
      </c>
      <c r="HW116">
        <v>2.1533446671009053</v>
      </c>
      <c r="HX116">
        <v>7.105539940208387</v>
      </c>
      <c r="HY116">
        <v>5.7442624289571178</v>
      </c>
      <c r="HZ116">
        <v>7.105539940208387</v>
      </c>
      <c r="IA116">
        <v>3.421501331213725</v>
      </c>
      <c r="IB116">
        <v>7.105539940208387</v>
      </c>
      <c r="IC116">
        <v>1.9383213116739433</v>
      </c>
      <c r="ID116">
        <v>7.105539940208387</v>
      </c>
      <c r="IE116">
        <v>5.8572254946605575</v>
      </c>
      <c r="IF116">
        <v>5.4119541062848366</v>
      </c>
      <c r="IG116">
        <v>2.6798480521277992</v>
      </c>
      <c r="IH116">
        <v>7.105539940208387</v>
      </c>
      <c r="II116">
        <v>4.6110549199061852</v>
      </c>
      <c r="IJ116">
        <v>2.0829934141493993</v>
      </c>
      <c r="IK116">
        <v>7.105539940208387</v>
      </c>
      <c r="IL116">
        <v>7.105539940208387</v>
      </c>
      <c r="IM116">
        <v>1.9383213116739433</v>
      </c>
      <c r="IN116">
        <v>7.105539940208387</v>
      </c>
      <c r="IO116">
        <v>7.105539940208387</v>
      </c>
      <c r="IP116">
        <v>3.0558998196209566</v>
      </c>
      <c r="IQ116">
        <v>3.0046354634459975</v>
      </c>
      <c r="IR116">
        <v>7.105539940208387</v>
      </c>
      <c r="IS116">
        <v>7.105539940208387</v>
      </c>
      <c r="IT116">
        <v>7.105539940208387</v>
      </c>
      <c r="IU116">
        <v>3.893625037688881</v>
      </c>
      <c r="IV116">
        <v>7.105539940208387</v>
      </c>
      <c r="IW116">
        <v>7.105539940208387</v>
      </c>
      <c r="IX116">
        <v>6.7228516784825088</v>
      </c>
      <c r="IY116">
        <v>2.1284324382411746</v>
      </c>
      <c r="IZ116">
        <v>2.3003270419678667</v>
      </c>
      <c r="JA116">
        <v>7.105539940208387</v>
      </c>
      <c r="JB116">
        <v>3.6167956630668621</v>
      </c>
      <c r="JC116">
        <v>1.9383213116739433</v>
      </c>
      <c r="JD116">
        <v>7.105539940208387</v>
      </c>
      <c r="JE116">
        <v>7.105539940208387</v>
      </c>
      <c r="JF116">
        <v>5.8759409563083391</v>
      </c>
      <c r="JG116">
        <v>2.3072966951699199</v>
      </c>
      <c r="JH116">
        <v>3.1524130438611553</v>
      </c>
      <c r="JI116">
        <v>7.105539940208387</v>
      </c>
      <c r="JJ116">
        <v>1.9383213116739433</v>
      </c>
      <c r="JK116">
        <v>2.7971538031248953</v>
      </c>
      <c r="JL116">
        <v>6.2457443512002291</v>
      </c>
      <c r="JM116">
        <v>6.1769124167368901</v>
      </c>
      <c r="JN116">
        <v>4.6007073374477532</v>
      </c>
      <c r="JO116">
        <v>3.0586677181429316</v>
      </c>
      <c r="JP116">
        <v>5.1626078502070216</v>
      </c>
      <c r="JQ116">
        <v>4.5247856680940881</v>
      </c>
      <c r="JR116">
        <v>3.4406191001973259</v>
      </c>
      <c r="JS116">
        <v>4.6489491581452072</v>
      </c>
      <c r="JT116">
        <v>3.6966731633431298</v>
      </c>
      <c r="JU116">
        <v>5.8069085357046202</v>
      </c>
      <c r="JV116">
        <v>2.9983980597411972</v>
      </c>
      <c r="JW116">
        <v>5.0577494342110914</v>
      </c>
      <c r="JX116">
        <v>3.6902009236840767</v>
      </c>
      <c r="JY116">
        <v>2.4039997677693328</v>
      </c>
      <c r="JZ116">
        <v>4.0299874272636389</v>
      </c>
      <c r="KA116">
        <v>2.3622329534000044</v>
      </c>
      <c r="KB116">
        <v>7.105539940208387</v>
      </c>
      <c r="KC116">
        <v>5.8752471086117408</v>
      </c>
      <c r="KD116">
        <v>4.5556562472678159</v>
      </c>
      <c r="KE116">
        <v>1.9383213116739433</v>
      </c>
      <c r="KF116">
        <v>2.4170740479973123</v>
      </c>
      <c r="KG116">
        <v>7.105539940208387</v>
      </c>
      <c r="KH116">
        <v>5.0089032697279814</v>
      </c>
      <c r="KI116">
        <v>7.105539940208387</v>
      </c>
      <c r="KJ116">
        <v>2.8042997842532076</v>
      </c>
      <c r="KK116">
        <v>4.765273038750319</v>
      </c>
      <c r="KL116">
        <v>7.105539940208387</v>
      </c>
      <c r="KM116">
        <v>6.7454798552414079</v>
      </c>
      <c r="KN116">
        <v>3.2052266624620098</v>
      </c>
      <c r="KO116">
        <v>2.6159618097705013</v>
      </c>
      <c r="KP116">
        <v>3.4883965648314876</v>
      </c>
      <c r="KQ116">
        <v>5.9362975396040421</v>
      </c>
      <c r="KR116">
        <v>4.2600617331646502</v>
      </c>
      <c r="KS116">
        <v>7.105539940208387</v>
      </c>
      <c r="KT116">
        <v>6.3557007279412581</v>
      </c>
      <c r="KU116">
        <v>4.5328244642301208</v>
      </c>
      <c r="KV116">
        <v>7.105539940208387</v>
      </c>
      <c r="KW116">
        <v>1.9667636437561704</v>
      </c>
      <c r="KX116">
        <v>1.9383213116739433</v>
      </c>
      <c r="KY116">
        <v>7.105539940208387</v>
      </c>
      <c r="KZ116">
        <v>4.5607355283896078</v>
      </c>
      <c r="LA116">
        <v>7.105539940208387</v>
      </c>
      <c r="LB116">
        <v>7.105539940208387</v>
      </c>
      <c r="LC116">
        <v>6.5566968982130156</v>
      </c>
      <c r="LD116">
        <v>3.1324309165721345</v>
      </c>
      <c r="LE116">
        <v>2.9594442977457791</v>
      </c>
      <c r="LF116">
        <v>7.105539940208387</v>
      </c>
      <c r="LG116">
        <v>4.9566201709317479</v>
      </c>
      <c r="LH116">
        <v>7.105539940208387</v>
      </c>
      <c r="LI116">
        <v>5.7653095889190933</v>
      </c>
      <c r="LJ116">
        <v>2.5382697230999729</v>
      </c>
      <c r="LK116">
        <v>7.105539940208387</v>
      </c>
      <c r="LL116">
        <v>6.9906876046351947</v>
      </c>
      <c r="LM116">
        <v>2.8489895793036384</v>
      </c>
      <c r="LN116">
        <v>3.3298083753186374</v>
      </c>
      <c r="LO116">
        <v>2.7271284970182981</v>
      </c>
      <c r="LP116">
        <v>2.9988042895936666</v>
      </c>
      <c r="LQ116">
        <v>7.0146085463356798</v>
      </c>
      <c r="LR116">
        <v>6.7815745314438614</v>
      </c>
      <c r="LS116">
        <v>6.1634202115692647</v>
      </c>
      <c r="LT116">
        <v>5.5630051068666093</v>
      </c>
      <c r="LU116">
        <v>2.2393394821365993</v>
      </c>
      <c r="LV116">
        <v>2.1758348745909153</v>
      </c>
      <c r="LW116">
        <v>2.3915413477781069</v>
      </c>
      <c r="LX116">
        <v>1.9383213116739433</v>
      </c>
      <c r="LY116">
        <v>3.987592811090396</v>
      </c>
      <c r="LZ116">
        <v>5.7772545873514245</v>
      </c>
      <c r="MA116">
        <v>2.5310401078508753</v>
      </c>
      <c r="MB116">
        <v>7.105539940208387</v>
      </c>
      <c r="MC116">
        <v>4.0995158035315526</v>
      </c>
      <c r="MD116">
        <v>1.9383213116739433</v>
      </c>
      <c r="ME116">
        <v>3.4110351927663971</v>
      </c>
      <c r="MF116">
        <v>2.8659966831587722</v>
      </c>
      <c r="MG116">
        <v>5.8549295905393501</v>
      </c>
      <c r="MH116">
        <v>7.105539940208387</v>
      </c>
      <c r="MI116">
        <v>7.105539940208387</v>
      </c>
      <c r="MJ116">
        <v>2.2797063562297408</v>
      </c>
      <c r="MK116">
        <v>4.7590250159527683</v>
      </c>
      <c r="ML116">
        <v>1.9383213116739433</v>
      </c>
      <c r="MM116">
        <v>7.105539940208387</v>
      </c>
      <c r="MN116">
        <v>1.9383213116739433</v>
      </c>
      <c r="MO116">
        <v>1.9383213116739433</v>
      </c>
      <c r="MP116">
        <v>7.105539940208387</v>
      </c>
      <c r="MQ116">
        <v>7.105539940208387</v>
      </c>
      <c r="MR116">
        <v>7.105539940208387</v>
      </c>
      <c r="MS116">
        <v>3.723909704950076</v>
      </c>
      <c r="MT116">
        <v>7.105539940208387</v>
      </c>
      <c r="MU116">
        <v>7.105539940208387</v>
      </c>
      <c r="MV116">
        <v>7.105539940208387</v>
      </c>
      <c r="MW116">
        <v>1.9561085206729474</v>
      </c>
      <c r="MX116">
        <v>2.2902724885512225</v>
      </c>
      <c r="MY116">
        <v>3.4102806798037819</v>
      </c>
      <c r="MZ116">
        <v>2.6802684106366534</v>
      </c>
      <c r="NA116">
        <v>2.1017411926069061</v>
      </c>
      <c r="NB116">
        <v>5.996311640546554</v>
      </c>
      <c r="NC116">
        <v>5.2671181520122898</v>
      </c>
      <c r="ND116">
        <v>1.9383213116739433</v>
      </c>
      <c r="NE116">
        <v>5.2965128837119551</v>
      </c>
      <c r="NF116">
        <v>7.105539940208387</v>
      </c>
      <c r="NG116">
        <v>1.9948552405958808</v>
      </c>
      <c r="NH116">
        <v>7.105539940208387</v>
      </c>
      <c r="NI116">
        <v>2.4680858412959781</v>
      </c>
      <c r="NJ116">
        <v>7.105539940208387</v>
      </c>
      <c r="NK116">
        <v>3.2226976534231362</v>
      </c>
      <c r="NL116">
        <v>4.5260683036225409</v>
      </c>
      <c r="NM116">
        <v>3.69188529502618</v>
      </c>
      <c r="NN116">
        <v>7.105539940208387</v>
      </c>
      <c r="NO116">
        <v>1.9383213116739433</v>
      </c>
      <c r="NP116">
        <v>6.3053120708695101</v>
      </c>
      <c r="NQ116">
        <v>4.144124643155588</v>
      </c>
      <c r="NR116">
        <v>7.105539940208387</v>
      </c>
      <c r="NS116">
        <v>2.4031754270242818</v>
      </c>
      <c r="NT116">
        <v>2.3089361834520421</v>
      </c>
      <c r="NU116">
        <v>7.105539940208387</v>
      </c>
      <c r="NV116">
        <v>4.0932724837659666</v>
      </c>
      <c r="NW116">
        <v>7.105539940208387</v>
      </c>
      <c r="NX116">
        <v>7.105539940208387</v>
      </c>
      <c r="NY116">
        <v>3.7335580134871873</v>
      </c>
      <c r="NZ116">
        <v>2.0021653190391286</v>
      </c>
      <c r="OA116">
        <v>3.1139000100009104</v>
      </c>
      <c r="OB116">
        <v>3.1145709269944097</v>
      </c>
      <c r="OC116">
        <v>7.105539940208387</v>
      </c>
      <c r="OD116">
        <v>6.3033899131390001</v>
      </c>
      <c r="OE116">
        <v>3.7934323728342485</v>
      </c>
      <c r="OF116">
        <v>6.3742937605121917</v>
      </c>
      <c r="OG116">
        <v>6.8195992279284887</v>
      </c>
      <c r="OH116">
        <v>7.105539940208387</v>
      </c>
      <c r="OI116">
        <v>6.1183970757860742</v>
      </c>
      <c r="OJ116">
        <v>2.0008555889161661</v>
      </c>
      <c r="OK116">
        <v>7.105539940208387</v>
      </c>
      <c r="OL116">
        <v>3.6027538266765884</v>
      </c>
      <c r="OM116">
        <v>7.105539940208387</v>
      </c>
      <c r="ON116">
        <v>6.5922389447618936</v>
      </c>
      <c r="OO116">
        <v>6.1847249635704298</v>
      </c>
      <c r="OP116">
        <v>4.1630678167672439</v>
      </c>
      <c r="OQ116">
        <v>7.105539940208387</v>
      </c>
      <c r="OR116">
        <v>1.9383213116739433</v>
      </c>
      <c r="OS116">
        <v>7.105539940208387</v>
      </c>
      <c r="OT116">
        <v>7.105539940208387</v>
      </c>
      <c r="OU116">
        <v>7.105539940208387</v>
      </c>
      <c r="OV116">
        <v>1.9383213116739433</v>
      </c>
      <c r="OW116">
        <v>2.3177426470267468</v>
      </c>
      <c r="OX116">
        <v>2.3406296716527066</v>
      </c>
      <c r="OY116">
        <v>2.2275739970096926</v>
      </c>
      <c r="OZ116">
        <v>7.105539940208387</v>
      </c>
      <c r="PA116">
        <v>7.105539940208387</v>
      </c>
      <c r="PB116">
        <v>5.0879192265809525</v>
      </c>
      <c r="PC116">
        <v>6.0678851198132238</v>
      </c>
      <c r="PD116">
        <v>5.8815518952847592</v>
      </c>
      <c r="PE116">
        <v>7.105539940208387</v>
      </c>
      <c r="PF116">
        <v>7.105539940208387</v>
      </c>
      <c r="PG116">
        <v>2.1299350451724872</v>
      </c>
      <c r="PH116">
        <v>2.8850489760985307</v>
      </c>
      <c r="PI116">
        <v>4.0479206463526953</v>
      </c>
      <c r="PJ116">
        <v>7.105539940208387</v>
      </c>
      <c r="PK116">
        <v>2.513067010089209</v>
      </c>
      <c r="PL116">
        <v>7.105539940208387</v>
      </c>
      <c r="PM116">
        <v>7.105539940208387</v>
      </c>
      <c r="PN116">
        <v>2.1941915628397766</v>
      </c>
      <c r="PO116">
        <v>7.105539940208387</v>
      </c>
      <c r="PP116">
        <v>2.0577257217039215</v>
      </c>
      <c r="PQ116">
        <v>6.1632911677828988</v>
      </c>
      <c r="PR116">
        <v>6.4197563134540401</v>
      </c>
      <c r="PS116">
        <v>5.146169585951176</v>
      </c>
      <c r="PT116">
        <v>6.8324454937413837</v>
      </c>
      <c r="PU116">
        <v>4.4604637814686603</v>
      </c>
      <c r="PV116">
        <v>1.9383213116739433</v>
      </c>
      <c r="PW116">
        <v>5.4025069524768856</v>
      </c>
      <c r="PX116">
        <v>7.105539940208387</v>
      </c>
      <c r="PY116">
        <v>3.7211867887991112</v>
      </c>
      <c r="PZ116">
        <v>6.1289626602897131</v>
      </c>
      <c r="QA116">
        <v>7.105539940208387</v>
      </c>
      <c r="QB116">
        <v>7.105539940208387</v>
      </c>
      <c r="QC116">
        <v>3.8089763625197857</v>
      </c>
      <c r="QD116">
        <v>1.9383213116739433</v>
      </c>
      <c r="QE116">
        <v>7.105539940208387</v>
      </c>
      <c r="QF116">
        <v>7.105539940208387</v>
      </c>
      <c r="QG116">
        <v>1.967885973864437</v>
      </c>
      <c r="QH116">
        <v>7.105539940208387</v>
      </c>
      <c r="QI116">
        <v>2.818397531484333</v>
      </c>
      <c r="QJ116">
        <v>1.9383213116739433</v>
      </c>
      <c r="QK116">
        <v>7.105539940208387</v>
      </c>
      <c r="QL116">
        <v>3.4598851148950249</v>
      </c>
      <c r="QM116">
        <v>6.5115658624559609</v>
      </c>
      <c r="QN116">
        <v>7.105539940208387</v>
      </c>
      <c r="QO116">
        <v>3.532380619058423</v>
      </c>
      <c r="QP116">
        <v>3.0140109760317451</v>
      </c>
      <c r="QQ116">
        <v>5.6290485410195261</v>
      </c>
      <c r="QR116">
        <v>3.17630512019565</v>
      </c>
      <c r="QS116">
        <v>5.0109516684076612</v>
      </c>
      <c r="QT116">
        <v>6.8765360691471322</v>
      </c>
      <c r="QU116">
        <v>4.3955225938947562</v>
      </c>
      <c r="QV116">
        <v>3.9393445343934235</v>
      </c>
      <c r="QW116">
        <v>2.3735683294958849</v>
      </c>
      <c r="QX116">
        <v>3.5284111295370426</v>
      </c>
      <c r="QY116">
        <v>4.9223908104267418</v>
      </c>
      <c r="QZ116">
        <v>7.0178514814452759</v>
      </c>
      <c r="RA116">
        <v>6.064748971474117</v>
      </c>
      <c r="RB116">
        <v>6.2915591937339252</v>
      </c>
      <c r="RC116">
        <v>7.105539940208387</v>
      </c>
      <c r="RD116">
        <v>7.105539940208387</v>
      </c>
      <c r="RE116">
        <v>5.5423961064531673</v>
      </c>
      <c r="RF116">
        <v>7.105539940208387</v>
      </c>
      <c r="RG116">
        <v>7.105539940208387</v>
      </c>
      <c r="RH116">
        <v>7.105539940208387</v>
      </c>
      <c r="RI116">
        <v>7.105539940208387</v>
      </c>
      <c r="RJ116">
        <v>7.105539940208387</v>
      </c>
      <c r="RK116">
        <v>4.5645168271191832</v>
      </c>
      <c r="RL116">
        <v>7.105539940208387</v>
      </c>
      <c r="RM116">
        <v>2.2414763021269355</v>
      </c>
      <c r="RN116">
        <v>3.6403260142889384</v>
      </c>
      <c r="RO116">
        <v>2.7542396496965362</v>
      </c>
      <c r="RP116">
        <v>7.105539940208387</v>
      </c>
      <c r="RQ116">
        <v>7.105539940208387</v>
      </c>
      <c r="RR116">
        <v>7.105539940208387</v>
      </c>
      <c r="RS116">
        <v>7.105539940208387</v>
      </c>
      <c r="RT116">
        <v>7.105539940208387</v>
      </c>
      <c r="RU116">
        <v>7.105539940208387</v>
      </c>
      <c r="RV116">
        <v>5.0560383521234602</v>
      </c>
      <c r="RW116">
        <v>7.105539940208387</v>
      </c>
      <c r="RX116">
        <v>7.105539940208387</v>
      </c>
      <c r="RY116">
        <v>1.9383213116739433</v>
      </c>
      <c r="RZ116">
        <v>2.7188558046271969</v>
      </c>
      <c r="SA116">
        <v>6.3277999112468271</v>
      </c>
      <c r="SB116">
        <v>5.7051280202813244</v>
      </c>
      <c r="SC116">
        <v>7.105539940208387</v>
      </c>
      <c r="SD116">
        <v>4.1498812195966464</v>
      </c>
      <c r="SE116">
        <v>2.7990977443712288</v>
      </c>
      <c r="SF116">
        <v>2.7241039827703339</v>
      </c>
      <c r="SG116">
        <v>7.105539940208387</v>
      </c>
    </row>
    <row r="117" spans="1:501" x14ac:dyDescent="0.35">
      <c r="A117" s="158">
        <v>2033</v>
      </c>
      <c r="B117">
        <v>7.460816937218806</v>
      </c>
      <c r="C117">
        <v>2.900715294656155</v>
      </c>
      <c r="D117">
        <v>7.0271532301426598</v>
      </c>
      <c r="E117">
        <v>5.4730206637844603</v>
      </c>
      <c r="F117">
        <v>3.6713574565435452</v>
      </c>
      <c r="G117">
        <v>7.460816937218806</v>
      </c>
      <c r="H117">
        <v>3.7501979659742295</v>
      </c>
      <c r="I117">
        <v>7.460816937218806</v>
      </c>
      <c r="J117">
        <v>7.460816937218806</v>
      </c>
      <c r="K117">
        <v>7.460816937218806</v>
      </c>
      <c r="L117">
        <v>5.0318034657409232</v>
      </c>
      <c r="M117">
        <v>3.575680657297263</v>
      </c>
      <c r="N117">
        <v>3.7655261505070325</v>
      </c>
      <c r="O117">
        <v>7.460816937218806</v>
      </c>
      <c r="P117">
        <v>7.460816937218806</v>
      </c>
      <c r="Q117">
        <v>7.460816937218806</v>
      </c>
      <c r="R117">
        <v>7.460816937218806</v>
      </c>
      <c r="S117">
        <v>6.6012073552385075</v>
      </c>
      <c r="T117">
        <v>7.460816937218806</v>
      </c>
      <c r="U117">
        <v>5.6887962419892615</v>
      </c>
      <c r="V117">
        <v>4.8318605489346824</v>
      </c>
      <c r="W117">
        <v>4.9360987186000616</v>
      </c>
      <c r="X117">
        <v>2.0352373772576406</v>
      </c>
      <c r="Y117">
        <v>2.8548208173218712</v>
      </c>
      <c r="Z117">
        <v>5.5987183189297633</v>
      </c>
      <c r="AA117">
        <v>2.0352373772576406</v>
      </c>
      <c r="AB117">
        <v>5.2110368281470141</v>
      </c>
      <c r="AC117">
        <v>3.6435039302480083</v>
      </c>
      <c r="AD117">
        <v>3.5517761681045306</v>
      </c>
      <c r="AE117">
        <v>7.460816937218806</v>
      </c>
      <c r="AF117">
        <v>5.5914259199064533</v>
      </c>
      <c r="AG117">
        <v>7.460816937218806</v>
      </c>
      <c r="AH117">
        <v>7.460816937218806</v>
      </c>
      <c r="AI117">
        <v>6.877876087351769</v>
      </c>
      <c r="AJ117">
        <v>4.8497856956687722</v>
      </c>
      <c r="AK117">
        <v>2.8188829589524742</v>
      </c>
      <c r="AL117">
        <v>6.873786279120158</v>
      </c>
      <c r="AM117">
        <v>3.6553385068293243</v>
      </c>
      <c r="AN117">
        <v>3.7485405613560587</v>
      </c>
      <c r="AO117">
        <v>2.4672732663552734</v>
      </c>
      <c r="AP117">
        <v>7.460816937218806</v>
      </c>
      <c r="AQ117">
        <v>7.460816937218806</v>
      </c>
      <c r="AR117">
        <v>2.5648933678660102</v>
      </c>
      <c r="AS117">
        <v>2.0465597807329772</v>
      </c>
      <c r="AT117">
        <v>7.460816937218806</v>
      </c>
      <c r="AU117">
        <v>6.1048050858246592</v>
      </c>
      <c r="AV117">
        <v>7.460816937218806</v>
      </c>
      <c r="AW117">
        <v>7.460816937218806</v>
      </c>
      <c r="AX117">
        <v>3.935182119966131</v>
      </c>
      <c r="AY117">
        <v>7.460816937218806</v>
      </c>
      <c r="AZ117">
        <v>2.0352373772576406</v>
      </c>
      <c r="BA117">
        <v>6.6560865909918991</v>
      </c>
      <c r="BB117">
        <v>6.7153790736332581</v>
      </c>
      <c r="BC117">
        <v>2.0352373772576406</v>
      </c>
      <c r="BD117">
        <v>2.6276195974556518</v>
      </c>
      <c r="BE117">
        <v>7.460816937218806</v>
      </c>
      <c r="BF117">
        <v>3.1703441885900556</v>
      </c>
      <c r="BG117">
        <v>7.460816937218806</v>
      </c>
      <c r="BH117">
        <v>7.460816937218806</v>
      </c>
      <c r="BI117">
        <v>5.3408998247822801</v>
      </c>
      <c r="BJ117">
        <v>7.460816937218806</v>
      </c>
      <c r="BK117">
        <v>2.7498704128205738</v>
      </c>
      <c r="BL117">
        <v>2.0936591183508906</v>
      </c>
      <c r="BM117">
        <v>7.2451844781506072</v>
      </c>
      <c r="BN117">
        <v>7.460816937218806</v>
      </c>
      <c r="BO117">
        <v>4.2510242869834123</v>
      </c>
      <c r="BP117">
        <v>5.0305230575224584</v>
      </c>
      <c r="BQ117">
        <v>5.631116072985936</v>
      </c>
      <c r="BR117">
        <v>7.460816937218806</v>
      </c>
      <c r="BS117">
        <v>7.460816937218806</v>
      </c>
      <c r="BT117">
        <v>2.4267239704628931</v>
      </c>
      <c r="BU117">
        <v>3.6373121312313645</v>
      </c>
      <c r="BV117">
        <v>7.460816937218806</v>
      </c>
      <c r="BW117">
        <v>2.6958832457385764</v>
      </c>
      <c r="BX117">
        <v>4.2548168168831273</v>
      </c>
      <c r="BY117">
        <v>2.0352373772576406</v>
      </c>
      <c r="BZ117">
        <v>7.460816937218806</v>
      </c>
      <c r="CA117">
        <v>7.460816937218806</v>
      </c>
      <c r="CB117">
        <v>7.4475698509452961</v>
      </c>
      <c r="CC117">
        <v>3.6845952577210821</v>
      </c>
      <c r="CD117">
        <v>6.4831909130590857</v>
      </c>
      <c r="CE117">
        <v>4.7530870613803247</v>
      </c>
      <c r="CF117">
        <v>2.0352373772576406</v>
      </c>
      <c r="CG117">
        <v>4.9102523327278824</v>
      </c>
      <c r="CH117">
        <v>3.7056292164236466</v>
      </c>
      <c r="CI117">
        <v>7.460816937218806</v>
      </c>
      <c r="CJ117">
        <v>7.460816937218806</v>
      </c>
      <c r="CK117">
        <v>3.8759045731372916</v>
      </c>
      <c r="CL117">
        <v>5.3171032922761707</v>
      </c>
      <c r="CM117">
        <v>7.460816937218806</v>
      </c>
      <c r="CN117">
        <v>2.9604657838459345</v>
      </c>
      <c r="CO117">
        <v>7.460816937218806</v>
      </c>
      <c r="CP117">
        <v>2.666546444609855</v>
      </c>
      <c r="CQ117">
        <v>4.661199460302158</v>
      </c>
      <c r="CR117">
        <v>6.6184901799124694</v>
      </c>
      <c r="CS117">
        <v>5.1347868573929318</v>
      </c>
      <c r="CT117">
        <v>2.1926959678640827</v>
      </c>
      <c r="CU117">
        <v>7.460816937218806</v>
      </c>
      <c r="CV117">
        <v>4.8285101497495528</v>
      </c>
      <c r="CW117">
        <v>4.5273005334492016</v>
      </c>
      <c r="CX117">
        <v>2.0352373772576406</v>
      </c>
      <c r="CY117">
        <v>3.6397674412483214</v>
      </c>
      <c r="CZ117">
        <v>2.0352373772576406</v>
      </c>
      <c r="DA117">
        <v>7.460816937218806</v>
      </c>
      <c r="DB117">
        <v>7.460816937218806</v>
      </c>
      <c r="DC117">
        <v>3.2456076249970827</v>
      </c>
      <c r="DD117">
        <v>7.460816937218806</v>
      </c>
      <c r="DE117">
        <v>5.6676027757401997</v>
      </c>
      <c r="DF117">
        <v>3.0078148744789659</v>
      </c>
      <c r="DG117">
        <v>6.3795859546499649</v>
      </c>
      <c r="DH117">
        <v>3.1216626984112326</v>
      </c>
      <c r="DI117">
        <v>7.460816937218806</v>
      </c>
      <c r="DJ117">
        <v>7.460816937218806</v>
      </c>
      <c r="DK117">
        <v>2.0352373772576406</v>
      </c>
      <c r="DL117">
        <v>4.6584897363847917</v>
      </c>
      <c r="DM117">
        <v>3.532141720339018</v>
      </c>
      <c r="DN117">
        <v>2.6624098394420468</v>
      </c>
      <c r="DO117">
        <v>4.0181336333594171</v>
      </c>
      <c r="DP117">
        <v>4.3205182207882986</v>
      </c>
      <c r="DQ117">
        <v>7.460816937218806</v>
      </c>
      <c r="DR117">
        <v>7.460816937218806</v>
      </c>
      <c r="DS117">
        <v>7.460816937218806</v>
      </c>
      <c r="DT117">
        <v>7.460816937218806</v>
      </c>
      <c r="DU117">
        <v>7.460816937218806</v>
      </c>
      <c r="DV117">
        <v>7.460816937218806</v>
      </c>
      <c r="DW117">
        <v>3.0243520790965199</v>
      </c>
      <c r="DX117">
        <v>7.460816937218806</v>
      </c>
      <c r="DY117">
        <v>2.0352373772576406</v>
      </c>
      <c r="DZ117">
        <v>7.460816937218806</v>
      </c>
      <c r="EA117">
        <v>7.460816937218806</v>
      </c>
      <c r="EB117">
        <v>5.9566681847470253</v>
      </c>
      <c r="EC117">
        <v>7.460816937218806</v>
      </c>
      <c r="ED117">
        <v>7.460816937218806</v>
      </c>
      <c r="EE117">
        <v>5.3579762013308674</v>
      </c>
      <c r="EF117">
        <v>2.0352373772576406</v>
      </c>
      <c r="EG117">
        <v>4.255953968511375</v>
      </c>
      <c r="EH117">
        <v>3.2256789096604632</v>
      </c>
      <c r="EI117">
        <v>6.0605723627997055</v>
      </c>
      <c r="EJ117">
        <v>7.460816937218806</v>
      </c>
      <c r="EK117">
        <v>7.460816937218806</v>
      </c>
      <c r="EL117">
        <v>7.460816937218806</v>
      </c>
      <c r="EM117">
        <v>7.460816937218806</v>
      </c>
      <c r="EN117">
        <v>2.0352373772576406</v>
      </c>
      <c r="EO117">
        <v>7.460816937218806</v>
      </c>
      <c r="EP117">
        <v>4.9776012673091374</v>
      </c>
      <c r="EQ117">
        <v>7.460816937218806</v>
      </c>
      <c r="ER117">
        <v>7.0236399855114788</v>
      </c>
      <c r="ES117">
        <v>2.7246651053268418</v>
      </c>
      <c r="ET117">
        <v>2.6485045258558335</v>
      </c>
      <c r="EU117">
        <v>3.1641865047194311</v>
      </c>
      <c r="EV117">
        <v>7.460816937218806</v>
      </c>
      <c r="EW117">
        <v>2.5762159030241469</v>
      </c>
      <c r="EX117">
        <v>7.460816937218806</v>
      </c>
      <c r="EY117">
        <v>7.460816937218806</v>
      </c>
      <c r="EZ117">
        <v>7.460816937218806</v>
      </c>
      <c r="FA117">
        <v>2.4887264449270066</v>
      </c>
      <c r="FB117">
        <v>2.0352373772576406</v>
      </c>
      <c r="FC117">
        <v>7.460816937218806</v>
      </c>
      <c r="FD117">
        <v>7.460816937218806</v>
      </c>
      <c r="FE117">
        <v>7.460816937218806</v>
      </c>
      <c r="FF117">
        <v>7.460816937218806</v>
      </c>
      <c r="FG117">
        <v>2.4728063928714055</v>
      </c>
      <c r="FH117">
        <v>5.5533134054624931</v>
      </c>
      <c r="FI117">
        <v>4.3980380076423335</v>
      </c>
      <c r="FJ117">
        <v>6.3565259997492234</v>
      </c>
      <c r="FK117">
        <v>5.3930969334219743</v>
      </c>
      <c r="FL117">
        <v>7.460816937218806</v>
      </c>
      <c r="FM117">
        <v>4.6559033016405458</v>
      </c>
      <c r="FN117">
        <v>7.1120976642545353</v>
      </c>
      <c r="FO117">
        <v>7.460816937218806</v>
      </c>
      <c r="FP117">
        <v>2.0352373772576406</v>
      </c>
      <c r="FQ117">
        <v>2.9194404912083627</v>
      </c>
      <c r="FR117">
        <v>7.460816937218806</v>
      </c>
      <c r="FS117">
        <v>7.460816937218806</v>
      </c>
      <c r="FT117">
        <v>5.7668819717377726</v>
      </c>
      <c r="FU117">
        <v>7.460816937218806</v>
      </c>
      <c r="FV117">
        <v>2.1331719466126344</v>
      </c>
      <c r="FW117">
        <v>2.0532804847988864</v>
      </c>
      <c r="FX117">
        <v>7.1676507377858272</v>
      </c>
      <c r="FY117">
        <v>4.6329323525730537</v>
      </c>
      <c r="FZ117">
        <v>5.862493139143699</v>
      </c>
      <c r="GA117">
        <v>2.6974955849351763</v>
      </c>
      <c r="GB117">
        <v>7.460816937218806</v>
      </c>
      <c r="GC117">
        <v>7.460816937218806</v>
      </c>
      <c r="GD117">
        <v>7.460816937218806</v>
      </c>
      <c r="GE117">
        <v>7.0268295218924726</v>
      </c>
      <c r="GF117">
        <v>3.708820823729897</v>
      </c>
      <c r="GG117">
        <v>7.460816937218806</v>
      </c>
      <c r="GH117">
        <v>5.0126577295276658</v>
      </c>
      <c r="GI117">
        <v>3.3059675792643342</v>
      </c>
      <c r="GJ117">
        <v>3.5143362924046144</v>
      </c>
      <c r="GK117">
        <v>3.0005455017636988</v>
      </c>
      <c r="GL117">
        <v>3.6035259259469385</v>
      </c>
      <c r="GM117">
        <v>2.6530989004078838</v>
      </c>
      <c r="GN117">
        <v>7.460816937218806</v>
      </c>
      <c r="GO117">
        <v>7.460816937218806</v>
      </c>
      <c r="GP117">
        <v>7.460816937218806</v>
      </c>
      <c r="GQ117">
        <v>2.2683217702182441</v>
      </c>
      <c r="GR117">
        <v>6.45188465325983</v>
      </c>
      <c r="GS117">
        <v>2.0352373772576406</v>
      </c>
      <c r="GT117">
        <v>7.353569246792941</v>
      </c>
      <c r="GU117">
        <v>5.7033535058533893</v>
      </c>
      <c r="GV117">
        <v>7.460816937218806</v>
      </c>
      <c r="GW117">
        <v>7.1462703627405491</v>
      </c>
      <c r="GX117">
        <v>2.0352373772576406</v>
      </c>
      <c r="GY117">
        <v>7.460816937218806</v>
      </c>
      <c r="GZ117">
        <v>3.3281360164107889</v>
      </c>
      <c r="HA117">
        <v>2.0352373772576406</v>
      </c>
      <c r="HB117">
        <v>2.3848067666952848</v>
      </c>
      <c r="HC117">
        <v>7.460816937218806</v>
      </c>
      <c r="HD117">
        <v>7.460816937218806</v>
      </c>
      <c r="HE117">
        <v>3.3538759617176459</v>
      </c>
      <c r="HF117">
        <v>7.460816937218806</v>
      </c>
      <c r="HG117">
        <v>6.0808126986747322</v>
      </c>
      <c r="HH117">
        <v>4.0048361081494779</v>
      </c>
      <c r="HI117">
        <v>7.460816937218806</v>
      </c>
      <c r="HJ117">
        <v>2.0352373772576406</v>
      </c>
      <c r="HK117">
        <v>2.4419654276996474</v>
      </c>
      <c r="HL117">
        <v>4.5259830287943679</v>
      </c>
      <c r="HM117">
        <v>7.460816937218806</v>
      </c>
      <c r="HN117">
        <v>3.1532074856853551</v>
      </c>
      <c r="HO117">
        <v>7.460816937218806</v>
      </c>
      <c r="HP117">
        <v>2.0825718485721398</v>
      </c>
      <c r="HQ117">
        <v>2.9135360278025035</v>
      </c>
      <c r="HR117">
        <v>6.7023819919766936</v>
      </c>
      <c r="HS117">
        <v>3.708344254600775</v>
      </c>
      <c r="HT117">
        <v>4.6223132047743825</v>
      </c>
      <c r="HU117">
        <v>7.460816937218806</v>
      </c>
      <c r="HV117">
        <v>7.460816937218806</v>
      </c>
      <c r="HW117">
        <v>2.2878937335984824</v>
      </c>
      <c r="HX117">
        <v>7.460816937218806</v>
      </c>
      <c r="HY117">
        <v>5.9008991057708702</v>
      </c>
      <c r="HZ117">
        <v>7.460816937218806</v>
      </c>
      <c r="IA117">
        <v>3.8272233621961296</v>
      </c>
      <c r="IB117">
        <v>7.460816937218806</v>
      </c>
      <c r="IC117">
        <v>2.0352373772576406</v>
      </c>
      <c r="ID117">
        <v>7.460816937218806</v>
      </c>
      <c r="IE117">
        <v>6.0614290607205277</v>
      </c>
      <c r="IF117">
        <v>5.9366171406175106</v>
      </c>
      <c r="IG117">
        <v>2.91734405217304</v>
      </c>
      <c r="IH117">
        <v>7.460816937218806</v>
      </c>
      <c r="II117">
        <v>4.6145663860124273</v>
      </c>
      <c r="IJ117">
        <v>2.2049936659718878</v>
      </c>
      <c r="IK117">
        <v>7.460816937218806</v>
      </c>
      <c r="IL117">
        <v>7.460816937218806</v>
      </c>
      <c r="IM117">
        <v>2.0352373772576406</v>
      </c>
      <c r="IN117">
        <v>7.460816937218806</v>
      </c>
      <c r="IO117">
        <v>7.460816937218806</v>
      </c>
      <c r="IP117">
        <v>3.1197200959281979</v>
      </c>
      <c r="IQ117">
        <v>3.3127559946429166</v>
      </c>
      <c r="IR117">
        <v>7.460816937218806</v>
      </c>
      <c r="IS117">
        <v>7.460816937218806</v>
      </c>
      <c r="IT117">
        <v>7.460816937218806</v>
      </c>
      <c r="IU117">
        <v>4.4183357199781321</v>
      </c>
      <c r="IV117">
        <v>7.460816937218806</v>
      </c>
      <c r="IW117">
        <v>7.460816937218806</v>
      </c>
      <c r="IX117">
        <v>7.3149832996795485</v>
      </c>
      <c r="IY117">
        <v>2.1536296882613355</v>
      </c>
      <c r="IZ117">
        <v>2.2803189867084517</v>
      </c>
      <c r="JA117">
        <v>7.460816937218806</v>
      </c>
      <c r="JB117">
        <v>3.8811999738767993</v>
      </c>
      <c r="JC117">
        <v>2.0352373772576406</v>
      </c>
      <c r="JD117">
        <v>7.460816937218806</v>
      </c>
      <c r="JE117">
        <v>7.460816937218806</v>
      </c>
      <c r="JF117">
        <v>6.2062077877865125</v>
      </c>
      <c r="JG117">
        <v>2.4703469604662014</v>
      </c>
      <c r="JH117">
        <v>3.468474553208476</v>
      </c>
      <c r="JI117">
        <v>7.460816937218806</v>
      </c>
      <c r="JJ117">
        <v>2.0352373772576406</v>
      </c>
      <c r="JK117">
        <v>3.0595755362866766</v>
      </c>
      <c r="JL117">
        <v>6.5712779455520325</v>
      </c>
      <c r="JM117">
        <v>6.7705336889631962</v>
      </c>
      <c r="JN117">
        <v>4.8230081646253122</v>
      </c>
      <c r="JO117">
        <v>3.3376880893563685</v>
      </c>
      <c r="JP117">
        <v>5.4187447699960343</v>
      </c>
      <c r="JQ117">
        <v>5.0272402699123635</v>
      </c>
      <c r="JR117">
        <v>3.822274273314461</v>
      </c>
      <c r="JS117">
        <v>5.3804055593039966</v>
      </c>
      <c r="JT117">
        <v>3.7415694088371234</v>
      </c>
      <c r="JU117">
        <v>6.10863383116875</v>
      </c>
      <c r="JV117">
        <v>3.1638727923858609</v>
      </c>
      <c r="JW117">
        <v>5.3594496152727764</v>
      </c>
      <c r="JX117">
        <v>3.8940174810285293</v>
      </c>
      <c r="JY117">
        <v>2.5856524646228416</v>
      </c>
      <c r="JZ117">
        <v>4.0398138096394689</v>
      </c>
      <c r="KA117">
        <v>2.5357866401060587</v>
      </c>
      <c r="KB117">
        <v>7.460816937218806</v>
      </c>
      <c r="KC117">
        <v>6.1402960211709701</v>
      </c>
      <c r="KD117">
        <v>5.0605916437103238</v>
      </c>
      <c r="KE117">
        <v>2.0352373772576406</v>
      </c>
      <c r="KF117">
        <v>2.6012818535180302</v>
      </c>
      <c r="KG117">
        <v>7.460816937218806</v>
      </c>
      <c r="KH117">
        <v>5.2924324261519358</v>
      </c>
      <c r="KI117">
        <v>7.460816937218806</v>
      </c>
      <c r="KJ117">
        <v>3.0480694975592431</v>
      </c>
      <c r="KK117">
        <v>5.3894215420946967</v>
      </c>
      <c r="KL117">
        <v>7.460816937218806</v>
      </c>
      <c r="KM117">
        <v>7.2955420892118887</v>
      </c>
      <c r="KN117">
        <v>3.3150872241878324</v>
      </c>
      <c r="KO117">
        <v>2.8401715410193877</v>
      </c>
      <c r="KP117">
        <v>3.9104550164917526</v>
      </c>
      <c r="KQ117">
        <v>6.3903399484495607</v>
      </c>
      <c r="KR117">
        <v>4.5000185330471023</v>
      </c>
      <c r="KS117">
        <v>7.460816937218806</v>
      </c>
      <c r="KT117">
        <v>7.0976984463545412</v>
      </c>
      <c r="KU117">
        <v>5.2312859773697173</v>
      </c>
      <c r="KV117">
        <v>7.460816937218806</v>
      </c>
      <c r="KW117">
        <v>2.0687165311399336</v>
      </c>
      <c r="KX117">
        <v>2.0352373772576406</v>
      </c>
      <c r="KY117">
        <v>7.460816937218806</v>
      </c>
      <c r="KZ117">
        <v>5.0938644302784315</v>
      </c>
      <c r="LA117">
        <v>7.460816937218806</v>
      </c>
      <c r="LB117">
        <v>7.460816937218806</v>
      </c>
      <c r="LC117">
        <v>6.8234326989115557</v>
      </c>
      <c r="LD117">
        <v>3.4696776571472716</v>
      </c>
      <c r="LE117">
        <v>2.9942099697715019</v>
      </c>
      <c r="LF117">
        <v>7.460816937218806</v>
      </c>
      <c r="LG117">
        <v>5.777476290433869</v>
      </c>
      <c r="LH117">
        <v>7.460816937218806</v>
      </c>
      <c r="LI117">
        <v>6.0986827258532088</v>
      </c>
      <c r="LJ117">
        <v>2.6228695650764307</v>
      </c>
      <c r="LK117">
        <v>7.460816937218806</v>
      </c>
      <c r="LL117">
        <v>7.460816937218806</v>
      </c>
      <c r="LM117">
        <v>3.0079130876561728</v>
      </c>
      <c r="LN117">
        <v>3.3420197679559189</v>
      </c>
      <c r="LO117">
        <v>2.7066634444746431</v>
      </c>
      <c r="LP117">
        <v>3.2278657398890971</v>
      </c>
      <c r="LQ117">
        <v>7.460816937218806</v>
      </c>
      <c r="LR117">
        <v>7.2228097217806839</v>
      </c>
      <c r="LS117">
        <v>6.5308110474370658</v>
      </c>
      <c r="LT117">
        <v>5.9599970228256209</v>
      </c>
      <c r="LU117">
        <v>2.3896364585036824</v>
      </c>
      <c r="LV117">
        <v>2.3144596253481149</v>
      </c>
      <c r="LW117">
        <v>2.5086969893453639</v>
      </c>
      <c r="LX117">
        <v>2.0352373772576406</v>
      </c>
      <c r="LY117">
        <v>3.9672751626208727</v>
      </c>
      <c r="LZ117">
        <v>6.3527774121968541</v>
      </c>
      <c r="MA117">
        <v>2.5365652195439758</v>
      </c>
      <c r="MB117">
        <v>7.460816937218806</v>
      </c>
      <c r="MC117">
        <v>4.0493841258039192</v>
      </c>
      <c r="MD117">
        <v>2.0352373772576406</v>
      </c>
      <c r="ME117">
        <v>3.8142175588181395</v>
      </c>
      <c r="MF117">
        <v>3.1433574918530929</v>
      </c>
      <c r="MG117">
        <v>6.5391350181750694</v>
      </c>
      <c r="MH117">
        <v>7.460816937218806</v>
      </c>
      <c r="MI117">
        <v>7.460816937218806</v>
      </c>
      <c r="MJ117">
        <v>2.4375465409096564</v>
      </c>
      <c r="MK117">
        <v>4.8019362889897357</v>
      </c>
      <c r="ML117">
        <v>2.0352373772576406</v>
      </c>
      <c r="MM117">
        <v>7.460816937218806</v>
      </c>
      <c r="MN117">
        <v>2.0352373772576406</v>
      </c>
      <c r="MO117">
        <v>2.0352373772576406</v>
      </c>
      <c r="MP117">
        <v>7.460816937218806</v>
      </c>
      <c r="MQ117">
        <v>7.460816937218806</v>
      </c>
      <c r="MR117">
        <v>7.460816937218806</v>
      </c>
      <c r="MS117">
        <v>4.1054784065458056</v>
      </c>
      <c r="MT117">
        <v>7.460816937218806</v>
      </c>
      <c r="MU117">
        <v>7.460816937218806</v>
      </c>
      <c r="MV117">
        <v>7.460816937218806</v>
      </c>
      <c r="MW117">
        <v>2.0352373772576406</v>
      </c>
      <c r="MX117">
        <v>2.4501027691693977</v>
      </c>
      <c r="MY117">
        <v>3.6933226332315674</v>
      </c>
      <c r="MZ117">
        <v>2.6344858774778865</v>
      </c>
      <c r="NA117">
        <v>2.2270555846343645</v>
      </c>
      <c r="NB117">
        <v>6.4855108372040418</v>
      </c>
      <c r="NC117">
        <v>6.1809827019790706</v>
      </c>
      <c r="ND117">
        <v>2.0352373772576406</v>
      </c>
      <c r="NE117">
        <v>5.6004738226174631</v>
      </c>
      <c r="NF117">
        <v>7.460816937218806</v>
      </c>
      <c r="NG117">
        <v>2.0467133553850396</v>
      </c>
      <c r="NH117">
        <v>7.460816937218806</v>
      </c>
      <c r="NI117">
        <v>2.66235232811482</v>
      </c>
      <c r="NJ117">
        <v>7.460816937218806</v>
      </c>
      <c r="NK117">
        <v>3.231546718071769</v>
      </c>
      <c r="NL117">
        <v>5.2226231225258992</v>
      </c>
      <c r="NM117">
        <v>3.604547823592176</v>
      </c>
      <c r="NN117">
        <v>7.460816937218806</v>
      </c>
      <c r="NO117">
        <v>2.0352373772576406</v>
      </c>
      <c r="NP117">
        <v>6.8216542292239515</v>
      </c>
      <c r="NQ117">
        <v>4.3311906845252217</v>
      </c>
      <c r="NR117">
        <v>7.460816937218806</v>
      </c>
      <c r="NS117">
        <v>2.5846673387788037</v>
      </c>
      <c r="NT117">
        <v>2.4722974223065526</v>
      </c>
      <c r="NU117">
        <v>7.460816937218806</v>
      </c>
      <c r="NV117">
        <v>4.3150705981297275</v>
      </c>
      <c r="NW117">
        <v>7.460816937218806</v>
      </c>
      <c r="NX117">
        <v>7.460816937218806</v>
      </c>
      <c r="NY117">
        <v>3.8783558388263808</v>
      </c>
      <c r="NZ117">
        <v>2.1101319349579173</v>
      </c>
      <c r="OA117">
        <v>2.9832613876155429</v>
      </c>
      <c r="OB117">
        <v>3.447703688606985</v>
      </c>
      <c r="OC117">
        <v>7.460816937218806</v>
      </c>
      <c r="OD117">
        <v>6.7679830681174744</v>
      </c>
      <c r="OE117">
        <v>4.2921901796674469</v>
      </c>
      <c r="OF117">
        <v>7.0476910707592575</v>
      </c>
      <c r="OG117">
        <v>7.460816937218806</v>
      </c>
      <c r="OH117">
        <v>7.460816937218806</v>
      </c>
      <c r="OI117">
        <v>6.6825748029703211</v>
      </c>
      <c r="OJ117">
        <v>2.0756459135197387</v>
      </c>
      <c r="OK117">
        <v>7.460816937218806</v>
      </c>
      <c r="OL117">
        <v>3.7112790401096967</v>
      </c>
      <c r="OM117">
        <v>7.460816937218806</v>
      </c>
      <c r="ON117">
        <v>7.1091196001684764</v>
      </c>
      <c r="OO117">
        <v>6.4602062251824295</v>
      </c>
      <c r="OP117">
        <v>4.2584484725038712</v>
      </c>
      <c r="OQ117">
        <v>7.460816937218806</v>
      </c>
      <c r="OR117">
        <v>2.0352373772576406</v>
      </c>
      <c r="OS117">
        <v>7.460816937218806</v>
      </c>
      <c r="OT117">
        <v>7.460816937218806</v>
      </c>
      <c r="OU117">
        <v>7.460816937218806</v>
      </c>
      <c r="OV117">
        <v>2.0352373772576406</v>
      </c>
      <c r="OW117">
        <v>2.482776902245182</v>
      </c>
      <c r="OX117">
        <v>2.510032568631972</v>
      </c>
      <c r="OY117">
        <v>2.3756903754895249</v>
      </c>
      <c r="OZ117">
        <v>7.460816937218806</v>
      </c>
      <c r="PA117">
        <v>7.460816937218806</v>
      </c>
      <c r="PB117">
        <v>5.310850491987507</v>
      </c>
      <c r="PC117">
        <v>6.5933957874458855</v>
      </c>
      <c r="PD117">
        <v>6.7203291175049253</v>
      </c>
      <c r="PE117">
        <v>7.460816937218806</v>
      </c>
      <c r="PF117">
        <v>7.460816937218806</v>
      </c>
      <c r="PG117">
        <v>2.2602745418983541</v>
      </c>
      <c r="PH117">
        <v>3.166583944268913</v>
      </c>
      <c r="PI117">
        <v>4.3226749706214536</v>
      </c>
      <c r="PJ117">
        <v>7.460816937218806</v>
      </c>
      <c r="PK117">
        <v>2.7163196225445652</v>
      </c>
      <c r="PL117">
        <v>7.460816937218806</v>
      </c>
      <c r="PM117">
        <v>7.460816937218806</v>
      </c>
      <c r="PN117">
        <v>2.271048428510118</v>
      </c>
      <c r="PO117">
        <v>7.460816937218806</v>
      </c>
      <c r="PP117">
        <v>2.1752941968016035</v>
      </c>
      <c r="PQ117">
        <v>6.533725541337799</v>
      </c>
      <c r="PR117">
        <v>7.1114513262523404</v>
      </c>
      <c r="PS117">
        <v>6.0234812816625372</v>
      </c>
      <c r="PT117">
        <v>7.460816937218806</v>
      </c>
      <c r="PU117">
        <v>4.4876689689150551</v>
      </c>
      <c r="PV117">
        <v>2.0352373772576406</v>
      </c>
      <c r="PW117">
        <v>5.8610867262344248</v>
      </c>
      <c r="PX117">
        <v>7.460816937218806</v>
      </c>
      <c r="PY117">
        <v>3.830012973918941</v>
      </c>
      <c r="PZ117">
        <v>6.8661044544970924</v>
      </c>
      <c r="QA117">
        <v>7.460816937218806</v>
      </c>
      <c r="QB117">
        <v>7.460816937218806</v>
      </c>
      <c r="QC117">
        <v>4.1168547029002154</v>
      </c>
      <c r="QD117">
        <v>2.0352373772576406</v>
      </c>
      <c r="QE117">
        <v>7.460816937218806</v>
      </c>
      <c r="QF117">
        <v>7.460816937218806</v>
      </c>
      <c r="QG117">
        <v>2.0700282497595204</v>
      </c>
      <c r="QH117">
        <v>7.460816937218806</v>
      </c>
      <c r="QI117">
        <v>2.8692853666520337</v>
      </c>
      <c r="QJ117">
        <v>2.0352373772576406</v>
      </c>
      <c r="QK117">
        <v>7.460816937218806</v>
      </c>
      <c r="QL117">
        <v>3.8749589266556286</v>
      </c>
      <c r="QM117">
        <v>7.3242993523004971</v>
      </c>
      <c r="QN117">
        <v>7.460816937218806</v>
      </c>
      <c r="QO117">
        <v>3.7563491845479682</v>
      </c>
      <c r="QP117">
        <v>3.3242434908631271</v>
      </c>
      <c r="QQ117">
        <v>6.2881426044356834</v>
      </c>
      <c r="QR117">
        <v>3.5237170898452788</v>
      </c>
      <c r="QS117">
        <v>5.8478848134490384</v>
      </c>
      <c r="QT117">
        <v>7.460816937218806</v>
      </c>
      <c r="QU117">
        <v>4.3755348245728971</v>
      </c>
      <c r="QV117">
        <v>4.0764841794600954</v>
      </c>
      <c r="QW117">
        <v>2.5493104484847646</v>
      </c>
      <c r="QX117">
        <v>3.8561242617276368</v>
      </c>
      <c r="QY117">
        <v>5.7331622025470352</v>
      </c>
      <c r="QZ117">
        <v>7.460816937218806</v>
      </c>
      <c r="RA117">
        <v>6.7836130973677147</v>
      </c>
      <c r="RB117">
        <v>7.0455167007196273</v>
      </c>
      <c r="RC117">
        <v>7.460816937218806</v>
      </c>
      <c r="RD117">
        <v>7.460816937218806</v>
      </c>
      <c r="RE117">
        <v>5.8533033837771198</v>
      </c>
      <c r="RF117">
        <v>7.460816937218806</v>
      </c>
      <c r="RG117">
        <v>7.460816937218806</v>
      </c>
      <c r="RH117">
        <v>7.460816937218806</v>
      </c>
      <c r="RI117">
        <v>7.460816937218806</v>
      </c>
      <c r="RJ117">
        <v>7.460816937218806</v>
      </c>
      <c r="RK117">
        <v>4.8209585596111255</v>
      </c>
      <c r="RL117">
        <v>7.460816937218806</v>
      </c>
      <c r="RM117">
        <v>2.3921701885563307</v>
      </c>
      <c r="RN117">
        <v>4.100141852394291</v>
      </c>
      <c r="RO117">
        <v>3.0074643628061515</v>
      </c>
      <c r="RP117">
        <v>7.460816937218806</v>
      </c>
      <c r="RQ117">
        <v>7.460816937218806</v>
      </c>
      <c r="RR117">
        <v>7.460816937218806</v>
      </c>
      <c r="RS117">
        <v>7.460816937218806</v>
      </c>
      <c r="RT117">
        <v>7.460816937218806</v>
      </c>
      <c r="RU117">
        <v>7.460816937218806</v>
      </c>
      <c r="RV117">
        <v>5.5935311482131578</v>
      </c>
      <c r="RW117">
        <v>7.460816937218806</v>
      </c>
      <c r="RX117">
        <v>7.460816937218806</v>
      </c>
      <c r="RY117">
        <v>2.0352373772576406</v>
      </c>
      <c r="RZ117">
        <v>2.9645650817705911</v>
      </c>
      <c r="SA117">
        <v>6.7095571628196744</v>
      </c>
      <c r="SB117">
        <v>6.0060944726026264</v>
      </c>
      <c r="SC117">
        <v>7.460816937218806</v>
      </c>
      <c r="SD117">
        <v>4.742594343136088</v>
      </c>
      <c r="SE117">
        <v>3.0619382016910675</v>
      </c>
      <c r="SF117">
        <v>2.9319116790813116</v>
      </c>
      <c r="SG117">
        <v>7.460816937218806</v>
      </c>
    </row>
    <row r="118" spans="1:501" x14ac:dyDescent="0.35">
      <c r="A118" s="158">
        <v>2034</v>
      </c>
      <c r="B118">
        <v>7.8338577840797461</v>
      </c>
      <c r="C118">
        <v>3.1559806381361808</v>
      </c>
      <c r="D118">
        <v>7.3345737440540519</v>
      </c>
      <c r="E118">
        <v>6.0979141710563418</v>
      </c>
      <c r="F118">
        <v>3.9504629216864182</v>
      </c>
      <c r="G118">
        <v>7.8338577840797461</v>
      </c>
      <c r="H118">
        <v>4.1863769267995705</v>
      </c>
      <c r="I118">
        <v>7.8338577840797461</v>
      </c>
      <c r="J118">
        <v>7.8338577840797461</v>
      </c>
      <c r="K118">
        <v>7.8338577840797461</v>
      </c>
      <c r="L118">
        <v>5.0794132835330501</v>
      </c>
      <c r="M118">
        <v>3.5217621759796298</v>
      </c>
      <c r="N118">
        <v>4.2052028453946519</v>
      </c>
      <c r="O118">
        <v>7.8338577840797461</v>
      </c>
      <c r="P118">
        <v>7.8338577840797461</v>
      </c>
      <c r="Q118">
        <v>7.8338577840797461</v>
      </c>
      <c r="R118">
        <v>7.8338577840797461</v>
      </c>
      <c r="S118">
        <v>7.1392291739790208</v>
      </c>
      <c r="T118">
        <v>7.8338577840797461</v>
      </c>
      <c r="U118">
        <v>5.8546812352992816</v>
      </c>
      <c r="V118">
        <v>5.2768028422015698</v>
      </c>
      <c r="W118">
        <v>5.6637090504435061</v>
      </c>
      <c r="X118">
        <v>2.1369992461205225</v>
      </c>
      <c r="Y118">
        <v>2.8848451599184033</v>
      </c>
      <c r="Z118">
        <v>6.505432792582841</v>
      </c>
      <c r="AA118">
        <v>2.1369992461205225</v>
      </c>
      <c r="AB118">
        <v>5.6102921698284502</v>
      </c>
      <c r="AC118">
        <v>4.0555511325182785</v>
      </c>
      <c r="AD118">
        <v>3.5854689686718078</v>
      </c>
      <c r="AE118">
        <v>7.8338577840797461</v>
      </c>
      <c r="AF118">
        <v>6.0202300174368109</v>
      </c>
      <c r="AG118">
        <v>7.8338577840797461</v>
      </c>
      <c r="AH118">
        <v>7.8338577840797461</v>
      </c>
      <c r="AI118">
        <v>7.3933327905899073</v>
      </c>
      <c r="AJ118">
        <v>4.9173708138233012</v>
      </c>
      <c r="AK118">
        <v>3.0397089193273987</v>
      </c>
      <c r="AL118">
        <v>7.4392764168472096</v>
      </c>
      <c r="AM118">
        <v>3.573862792835385</v>
      </c>
      <c r="AN118">
        <v>4.1843417798854272</v>
      </c>
      <c r="AO118">
        <v>2.6185301834626564</v>
      </c>
      <c r="AP118">
        <v>7.8338577840797461</v>
      </c>
      <c r="AQ118">
        <v>7.8338577840797461</v>
      </c>
      <c r="AR118">
        <v>2.7564807305736285</v>
      </c>
      <c r="AS118">
        <v>2.1369992461205225</v>
      </c>
      <c r="AT118">
        <v>7.8338577840797461</v>
      </c>
      <c r="AU118">
        <v>6.2828471760301241</v>
      </c>
      <c r="AV118">
        <v>7.8338577840797461</v>
      </c>
      <c r="AW118">
        <v>7.8338577840797461</v>
      </c>
      <c r="AX118">
        <v>4.159903631045724</v>
      </c>
      <c r="AY118">
        <v>7.8338577840797461</v>
      </c>
      <c r="AZ118">
        <v>2.1369992461205225</v>
      </c>
      <c r="BA118">
        <v>7.8338577840797461</v>
      </c>
      <c r="BB118">
        <v>6.9774237598464568</v>
      </c>
      <c r="BC118">
        <v>2.1369992461205225</v>
      </c>
      <c r="BD118">
        <v>2.6285615456869591</v>
      </c>
      <c r="BE118">
        <v>7.8338577840797461</v>
      </c>
      <c r="BF118">
        <v>3.4801324271779652</v>
      </c>
      <c r="BG118">
        <v>7.8338577840797461</v>
      </c>
      <c r="BH118">
        <v>7.8338577840797461</v>
      </c>
      <c r="BI118">
        <v>5.833924277551958</v>
      </c>
      <c r="BJ118">
        <v>7.8338577840797461</v>
      </c>
      <c r="BK118">
        <v>2.9333070842064299</v>
      </c>
      <c r="BL118">
        <v>2.2048308910694479</v>
      </c>
      <c r="BM118">
        <v>7.8338577840797461</v>
      </c>
      <c r="BN118">
        <v>7.8338577840797461</v>
      </c>
      <c r="BO118">
        <v>4.8053127607385688</v>
      </c>
      <c r="BP118">
        <v>5.5004609855485418</v>
      </c>
      <c r="BQ118">
        <v>6.4465594519010239</v>
      </c>
      <c r="BR118">
        <v>7.8338577840797461</v>
      </c>
      <c r="BS118">
        <v>7.8338577840797461</v>
      </c>
      <c r="BT118">
        <v>2.5140686361953803</v>
      </c>
      <c r="BU118">
        <v>4.0479705382547433</v>
      </c>
      <c r="BV118">
        <v>7.8338577840797461</v>
      </c>
      <c r="BW118">
        <v>2.886904108107367</v>
      </c>
      <c r="BX118">
        <v>4.4386166183665425</v>
      </c>
      <c r="BY118">
        <v>2.1369992461205225</v>
      </c>
      <c r="BZ118">
        <v>7.8338577840797461</v>
      </c>
      <c r="CA118">
        <v>7.8338577840797461</v>
      </c>
      <c r="CB118">
        <v>7.8338577840797461</v>
      </c>
      <c r="CC118">
        <v>3.9131169991609096</v>
      </c>
      <c r="CD118">
        <v>6.7442674216247553</v>
      </c>
      <c r="CE118">
        <v>4.7707961450792906</v>
      </c>
      <c r="CF118">
        <v>2.1369992461205225</v>
      </c>
      <c r="CG118">
        <v>4.9446061555527345</v>
      </c>
      <c r="CH118">
        <v>4.1235738960505417</v>
      </c>
      <c r="CI118">
        <v>7.8338577840797461</v>
      </c>
      <c r="CJ118">
        <v>7.8338577840797461</v>
      </c>
      <c r="CK118">
        <v>4.3409931281221104</v>
      </c>
      <c r="CL118">
        <v>6.1464070978636869</v>
      </c>
      <c r="CM118">
        <v>7.8338577840797461</v>
      </c>
      <c r="CN118">
        <v>3.227563276691618</v>
      </c>
      <c r="CO118">
        <v>7.8338577840797461</v>
      </c>
      <c r="CP118">
        <v>2.8768868588919445</v>
      </c>
      <c r="CQ118">
        <v>4.8601039039516625</v>
      </c>
      <c r="CR118">
        <v>6.8667673765763846</v>
      </c>
      <c r="CS118">
        <v>5.8146477417216342</v>
      </c>
      <c r="CT118">
        <v>2.1369992461205225</v>
      </c>
      <c r="CU118">
        <v>7.8338577840797461</v>
      </c>
      <c r="CV118">
        <v>5.5280654761354446</v>
      </c>
      <c r="CW118">
        <v>4.9306369828203618</v>
      </c>
      <c r="CX118">
        <v>2.1369992461205225</v>
      </c>
      <c r="CY118">
        <v>4.0509764100105192</v>
      </c>
      <c r="CZ118">
        <v>2.1369992461205225</v>
      </c>
      <c r="DA118">
        <v>7.8338577840797461</v>
      </c>
      <c r="DB118">
        <v>7.8338577840797461</v>
      </c>
      <c r="DC118">
        <v>3.4207977028561998</v>
      </c>
      <c r="DD118">
        <v>7.8338577840797461</v>
      </c>
      <c r="DE118">
        <v>6.593531108683413</v>
      </c>
      <c r="DF118">
        <v>3.2843915625874796</v>
      </c>
      <c r="DG118">
        <v>7.01581146171727</v>
      </c>
      <c r="DH118">
        <v>3.4213955580823554</v>
      </c>
      <c r="DI118">
        <v>7.8338577840797461</v>
      </c>
      <c r="DJ118">
        <v>7.8338577840797461</v>
      </c>
      <c r="DK118">
        <v>2.1369992461205225</v>
      </c>
      <c r="DL118">
        <v>5.1443104468781078</v>
      </c>
      <c r="DM118">
        <v>3.9141300764351632</v>
      </c>
      <c r="DN118">
        <v>2.803775056860907</v>
      </c>
      <c r="DO118">
        <v>4.306085442053825</v>
      </c>
      <c r="DP118">
        <v>4.6226811691060092</v>
      </c>
      <c r="DQ118">
        <v>7.8338577840797461</v>
      </c>
      <c r="DR118">
        <v>7.8338577840797461</v>
      </c>
      <c r="DS118">
        <v>7.8338577840797461</v>
      </c>
      <c r="DT118">
        <v>7.8338577840797461</v>
      </c>
      <c r="DU118">
        <v>7.8338577840797461</v>
      </c>
      <c r="DV118">
        <v>7.8338577840797461</v>
      </c>
      <c r="DW118">
        <v>3.2807998449205789</v>
      </c>
      <c r="DX118">
        <v>7.8338577840797461</v>
      </c>
      <c r="DY118">
        <v>2.1369992461205225</v>
      </c>
      <c r="DZ118">
        <v>7.8338577840797461</v>
      </c>
      <c r="EA118">
        <v>7.8338577840797461</v>
      </c>
      <c r="EB118">
        <v>6.9203616613446348</v>
      </c>
      <c r="EC118">
        <v>7.8338577840797461</v>
      </c>
      <c r="ED118">
        <v>7.8338577840797461</v>
      </c>
      <c r="EE118">
        <v>5.4427498156628378</v>
      </c>
      <c r="EF118">
        <v>2.1369992461205225</v>
      </c>
      <c r="EG118">
        <v>4.6609139874112824</v>
      </c>
      <c r="EH118">
        <v>3.2190870197637089</v>
      </c>
      <c r="EI118">
        <v>6.3953327640508659</v>
      </c>
      <c r="EJ118">
        <v>7.8338577840797461</v>
      </c>
      <c r="EK118">
        <v>7.8338577840797461</v>
      </c>
      <c r="EL118">
        <v>7.8338577840797461</v>
      </c>
      <c r="EM118">
        <v>7.8338577840797461</v>
      </c>
      <c r="EN118">
        <v>2.1369992461205225</v>
      </c>
      <c r="EO118">
        <v>7.8338577840797461</v>
      </c>
      <c r="EP118">
        <v>5.1003095598977781</v>
      </c>
      <c r="EQ118">
        <v>7.8338577840797461</v>
      </c>
      <c r="ER118">
        <v>7.8053800577478505</v>
      </c>
      <c r="ES118">
        <v>2.9459349821026422</v>
      </c>
      <c r="ET118">
        <v>2.8554825213306216</v>
      </c>
      <c r="EU118">
        <v>3.0493396075727333</v>
      </c>
      <c r="EV118">
        <v>7.8338577840797461</v>
      </c>
      <c r="EW118">
        <v>2.7698687930440018</v>
      </c>
      <c r="EX118">
        <v>7.8338577840797461</v>
      </c>
      <c r="EY118">
        <v>7.8338577840797461</v>
      </c>
      <c r="EZ118">
        <v>7.8338577840797461</v>
      </c>
      <c r="FA118">
        <v>2.6665737136757102</v>
      </c>
      <c r="FB118">
        <v>2.1369992461205225</v>
      </c>
      <c r="FC118">
        <v>7.8338577840797461</v>
      </c>
      <c r="FD118">
        <v>7.8338577840797461</v>
      </c>
      <c r="FE118">
        <v>7.8338577840797461</v>
      </c>
      <c r="FF118">
        <v>7.8338577840797461</v>
      </c>
      <c r="FG118">
        <v>2.4226402388332087</v>
      </c>
      <c r="FH118">
        <v>5.661414016234481</v>
      </c>
      <c r="FI118">
        <v>4.3802852120147797</v>
      </c>
      <c r="FJ118">
        <v>6.7507672383425072</v>
      </c>
      <c r="FK118">
        <v>5.9969020457886497</v>
      </c>
      <c r="FL118">
        <v>7.8338577840797461</v>
      </c>
      <c r="FM118">
        <v>4.6636060877991765</v>
      </c>
      <c r="FN118">
        <v>7.8338577840797461</v>
      </c>
      <c r="FO118">
        <v>7.8338577840797461</v>
      </c>
      <c r="FP118">
        <v>2.1369992461205225</v>
      </c>
      <c r="FQ118">
        <v>2.9577750011733728</v>
      </c>
      <c r="FR118">
        <v>7.8338577840797461</v>
      </c>
      <c r="FS118">
        <v>7.8338577840797461</v>
      </c>
      <c r="FT118">
        <v>6.2912093370200868</v>
      </c>
      <c r="FU118">
        <v>7.8338577840797461</v>
      </c>
      <c r="FV118">
        <v>2.2506458642875167</v>
      </c>
      <c r="FW118">
        <v>2.1581012794266905</v>
      </c>
      <c r="FX118">
        <v>7.4960423593506063</v>
      </c>
      <c r="FY118">
        <v>4.9051664711286689</v>
      </c>
      <c r="FZ118">
        <v>6.1788344219311071</v>
      </c>
      <c r="GA118">
        <v>2.7942717060946847</v>
      </c>
      <c r="GB118">
        <v>7.8338577840797461</v>
      </c>
      <c r="GC118">
        <v>7.8338577840797461</v>
      </c>
      <c r="GD118">
        <v>7.8338577840797461</v>
      </c>
      <c r="GE118">
        <v>7.5178847433345979</v>
      </c>
      <c r="GF118">
        <v>4.1355964397016542</v>
      </c>
      <c r="GG118">
        <v>7.8338577840797461</v>
      </c>
      <c r="GH118">
        <v>5.4239113548426543</v>
      </c>
      <c r="GI118">
        <v>3.6442416224005996</v>
      </c>
      <c r="GJ118">
        <v>3.8976816460430119</v>
      </c>
      <c r="GK118">
        <v>3.1952669649278684</v>
      </c>
      <c r="GL118">
        <v>4.0066290069974864</v>
      </c>
      <c r="GM118">
        <v>2.7064193521851383</v>
      </c>
      <c r="GN118">
        <v>7.8338577840797461</v>
      </c>
      <c r="GO118">
        <v>7.8338577840797461</v>
      </c>
      <c r="GP118">
        <v>7.8338577840797461</v>
      </c>
      <c r="GQ118">
        <v>2.4079853580976325</v>
      </c>
      <c r="GR118">
        <v>6.7260896818021596</v>
      </c>
      <c r="GS118">
        <v>2.1369992461205225</v>
      </c>
      <c r="GT118">
        <v>7.7101977789429395</v>
      </c>
      <c r="GU118">
        <v>5.8298963498637262</v>
      </c>
      <c r="GV118">
        <v>7.8338577840797461</v>
      </c>
      <c r="GW118">
        <v>7.8338577840797461</v>
      </c>
      <c r="GX118">
        <v>2.1369992461205225</v>
      </c>
      <c r="GY118">
        <v>7.8338577840797461</v>
      </c>
      <c r="GZ118">
        <v>3.5058876484787014</v>
      </c>
      <c r="HA118">
        <v>2.1369992461205225</v>
      </c>
      <c r="HB118">
        <v>2.5198464525601709</v>
      </c>
      <c r="HC118">
        <v>7.8338577840797461</v>
      </c>
      <c r="HD118">
        <v>7.8338577840797461</v>
      </c>
      <c r="HE118">
        <v>3.3843059045589898</v>
      </c>
      <c r="HF118">
        <v>7.8338577840797461</v>
      </c>
      <c r="HG118">
        <v>7.1242065758429671</v>
      </c>
      <c r="HH118">
        <v>4.5000976466114722</v>
      </c>
      <c r="HI118">
        <v>7.8338577840797461</v>
      </c>
      <c r="HJ118">
        <v>2.1369992461205225</v>
      </c>
      <c r="HK118">
        <v>2.6115129093882681</v>
      </c>
      <c r="HL118">
        <v>5.1482891179110162</v>
      </c>
      <c r="HM118">
        <v>7.8338577840797461</v>
      </c>
      <c r="HN118">
        <v>3.3577562898531732</v>
      </c>
      <c r="HO118">
        <v>7.8338577840797461</v>
      </c>
      <c r="HP118">
        <v>2.1369992461205225</v>
      </c>
      <c r="HQ118">
        <v>3.0163549937923921</v>
      </c>
      <c r="HR118">
        <v>7.2128981666250489</v>
      </c>
      <c r="HS118">
        <v>3.6502958109068446</v>
      </c>
      <c r="HT118">
        <v>4.9844661067220244</v>
      </c>
      <c r="HU118">
        <v>7.8338577840797461</v>
      </c>
      <c r="HV118">
        <v>7.8338577840797461</v>
      </c>
      <c r="HW118">
        <v>2.4308499313704699</v>
      </c>
      <c r="HX118">
        <v>7.8338577840797461</v>
      </c>
      <c r="HY118">
        <v>6.0618070095396401</v>
      </c>
      <c r="HZ118">
        <v>7.8338577840797461</v>
      </c>
      <c r="IA118">
        <v>4.2810559594152844</v>
      </c>
      <c r="IB118">
        <v>7.8338577840797461</v>
      </c>
      <c r="IC118">
        <v>2.1369992461205225</v>
      </c>
      <c r="ID118">
        <v>7.8338577840797461</v>
      </c>
      <c r="IE118">
        <v>6.27275188425652</v>
      </c>
      <c r="IF118">
        <v>6.5121437436703067</v>
      </c>
      <c r="IG118">
        <v>3.1758876448206692</v>
      </c>
      <c r="IH118">
        <v>7.8338577840797461</v>
      </c>
      <c r="II118">
        <v>4.6180805262126521</v>
      </c>
      <c r="IJ118">
        <v>2.3341394331587777</v>
      </c>
      <c r="IK118">
        <v>7.8338577840797461</v>
      </c>
      <c r="IL118">
        <v>7.8338577840797461</v>
      </c>
      <c r="IM118">
        <v>2.1369992461205225</v>
      </c>
      <c r="IN118">
        <v>7.8338577840797461</v>
      </c>
      <c r="IO118">
        <v>7.8338577840797461</v>
      </c>
      <c r="IP118">
        <v>3.184873212939765</v>
      </c>
      <c r="IQ118">
        <v>3.6524737904331874</v>
      </c>
      <c r="IR118">
        <v>7.8338577840797461</v>
      </c>
      <c r="IS118">
        <v>7.8338577840797461</v>
      </c>
      <c r="IT118">
        <v>7.8338577840797461</v>
      </c>
      <c r="IU118">
        <v>5.0137571916842996</v>
      </c>
      <c r="IV118">
        <v>7.8338577840797461</v>
      </c>
      <c r="IW118">
        <v>7.8338577840797461</v>
      </c>
      <c r="IX118">
        <v>7.8338577840797461</v>
      </c>
      <c r="IY118">
        <v>2.1791252335889593</v>
      </c>
      <c r="IZ118">
        <v>2.260484959866718</v>
      </c>
      <c r="JA118">
        <v>7.8338577840797461</v>
      </c>
      <c r="JB118">
        <v>4.1649334495297401</v>
      </c>
      <c r="JC118">
        <v>2.1369992461205225</v>
      </c>
      <c r="JD118">
        <v>7.8338577840797461</v>
      </c>
      <c r="JE118">
        <v>7.8338577840797461</v>
      </c>
      <c r="JF118">
        <v>6.5550378044269753</v>
      </c>
      <c r="JG118">
        <v>2.6449195362953426</v>
      </c>
      <c r="JH118">
        <v>3.8162244473902129</v>
      </c>
      <c r="JI118">
        <v>7.8338577840797461</v>
      </c>
      <c r="JJ118">
        <v>2.1369992461205225</v>
      </c>
      <c r="JK118">
        <v>3.3466169975301598</v>
      </c>
      <c r="JL118">
        <v>6.9137786322298673</v>
      </c>
      <c r="JM118">
        <v>7.4212038864559116</v>
      </c>
      <c r="JN118">
        <v>5.0560503092002183</v>
      </c>
      <c r="JO118">
        <v>3.6421614926498487</v>
      </c>
      <c r="JP118">
        <v>5.6875896318915489</v>
      </c>
      <c r="JQ118">
        <v>5.5854899182603681</v>
      </c>
      <c r="JR118">
        <v>4.2462650456145212</v>
      </c>
      <c r="JS118">
        <v>6.2269478537681087</v>
      </c>
      <c r="JT118">
        <v>3.787010921053489</v>
      </c>
      <c r="JU118">
        <v>6.4260366861059035</v>
      </c>
      <c r="JV118">
        <v>3.3384796971431845</v>
      </c>
      <c r="JW118">
        <v>5.679146535879716</v>
      </c>
      <c r="JX118">
        <v>4.109091200220492</v>
      </c>
      <c r="JY118">
        <v>2.7810313284737673</v>
      </c>
      <c r="JZ118">
        <v>4.0496641518395764</v>
      </c>
      <c r="KA118">
        <v>2.722091347885589</v>
      </c>
      <c r="KB118">
        <v>7.8338577840797461</v>
      </c>
      <c r="KC118">
        <v>6.4173020352359149</v>
      </c>
      <c r="KD118">
        <v>5.6214925785389775</v>
      </c>
      <c r="KE118">
        <v>2.1369992461205225</v>
      </c>
      <c r="KF118">
        <v>2.7995283334611862</v>
      </c>
      <c r="KG118">
        <v>7.8338577840797461</v>
      </c>
      <c r="KH118">
        <v>5.5920107610514096</v>
      </c>
      <c r="KI118">
        <v>7.8338577840797461</v>
      </c>
      <c r="KJ118">
        <v>3.3130294108071623</v>
      </c>
      <c r="KK118">
        <v>6.0953201048919503</v>
      </c>
      <c r="KL118">
        <v>7.8338577840797461</v>
      </c>
      <c r="KM118">
        <v>7.8338577840797461</v>
      </c>
      <c r="KN118">
        <v>3.4287133052649268</v>
      </c>
      <c r="KO118">
        <v>3.0835979150338302</v>
      </c>
      <c r="KP118">
        <v>4.3835779997519291</v>
      </c>
      <c r="KQ118">
        <v>6.8791101497709253</v>
      </c>
      <c r="KR118">
        <v>4.7534913966432724</v>
      </c>
      <c r="KS118">
        <v>7.8338577840797461</v>
      </c>
      <c r="KT118">
        <v>7.8338577840797461</v>
      </c>
      <c r="KU118">
        <v>6.0373732080254046</v>
      </c>
      <c r="KV118">
        <v>7.8338577840797461</v>
      </c>
      <c r="KW118">
        <v>2.175954441601526</v>
      </c>
      <c r="KX118">
        <v>2.1369992461205225</v>
      </c>
      <c r="KY118">
        <v>7.8338577840797461</v>
      </c>
      <c r="KZ118">
        <v>5.6893136364821917</v>
      </c>
      <c r="LA118">
        <v>7.8338577840797461</v>
      </c>
      <c r="LB118">
        <v>7.8338577840797461</v>
      </c>
      <c r="LC118">
        <v>7.1010196932032725</v>
      </c>
      <c r="LD118">
        <v>3.8432333753368351</v>
      </c>
      <c r="LE118">
        <v>3.0293840468320212</v>
      </c>
      <c r="LF118">
        <v>7.8338577840797461</v>
      </c>
      <c r="LG118">
        <v>6.734272777704259</v>
      </c>
      <c r="LH118">
        <v>7.8338577840797461</v>
      </c>
      <c r="LI118">
        <v>6.4513328238446972</v>
      </c>
      <c r="LJ118">
        <v>2.7102890968586277</v>
      </c>
      <c r="LK118">
        <v>7.8338577840797461</v>
      </c>
      <c r="LL118">
        <v>7.8338577840797461</v>
      </c>
      <c r="LM118">
        <v>3.1757017325085224</v>
      </c>
      <c r="LN118">
        <v>3.3542759433834801</v>
      </c>
      <c r="LO118">
        <v>2.6863519667904319</v>
      </c>
      <c r="LP118">
        <v>3.4744238798463112</v>
      </c>
      <c r="LQ118">
        <v>7.8338577840797461</v>
      </c>
      <c r="LR118">
        <v>7.6927533620930788</v>
      </c>
      <c r="LS118">
        <v>6.9201014166234422</v>
      </c>
      <c r="LT118">
        <v>6.3853194145453456</v>
      </c>
      <c r="LU118">
        <v>2.5500208652426606</v>
      </c>
      <c r="LV118">
        <v>2.4619163062057585</v>
      </c>
      <c r="LW118">
        <v>2.6315917933836306</v>
      </c>
      <c r="LX118">
        <v>2.1369992461205225</v>
      </c>
      <c r="LY118">
        <v>3.947061036967968</v>
      </c>
      <c r="LZ118">
        <v>6.985633095913216</v>
      </c>
      <c r="MA118">
        <v>2.5421023922309445</v>
      </c>
      <c r="MB118">
        <v>7.8338577840797461</v>
      </c>
      <c r="MC118">
        <v>3.9998654924532882</v>
      </c>
      <c r="MD118">
        <v>2.1369992461205225</v>
      </c>
      <c r="ME118">
        <v>4.2650558448790941</v>
      </c>
      <c r="MF118">
        <v>3.4475602779480226</v>
      </c>
      <c r="MG118">
        <v>7.303296499930144</v>
      </c>
      <c r="MH118">
        <v>7.8338577840797461</v>
      </c>
      <c r="MI118">
        <v>7.8338577840797461</v>
      </c>
      <c r="MJ118">
        <v>2.6063151172360266</v>
      </c>
      <c r="MK118">
        <v>4.8452344852615008</v>
      </c>
      <c r="ML118">
        <v>2.1369992461205225</v>
      </c>
      <c r="MM118">
        <v>7.8338577840797461</v>
      </c>
      <c r="MN118">
        <v>2.1369992461205225</v>
      </c>
      <c r="MO118">
        <v>2.1369992461205225</v>
      </c>
      <c r="MP118">
        <v>7.8338577840797461</v>
      </c>
      <c r="MQ118">
        <v>7.8338577840797461</v>
      </c>
      <c r="MR118">
        <v>7.8338577840797461</v>
      </c>
      <c r="MS118">
        <v>4.526144370313042</v>
      </c>
      <c r="MT118">
        <v>7.8338577840797461</v>
      </c>
      <c r="MU118">
        <v>7.8338577840797461</v>
      </c>
      <c r="MV118">
        <v>7.8338577840797461</v>
      </c>
      <c r="MW118">
        <v>2.1369992461205225</v>
      </c>
      <c r="MX118">
        <v>2.6210870581993162</v>
      </c>
      <c r="MY118">
        <v>3.9998561273629254</v>
      </c>
      <c r="MZ118">
        <v>2.5894853706020529</v>
      </c>
      <c r="NA118">
        <v>2.3598417324157905</v>
      </c>
      <c r="NB118">
        <v>7.0146205435808877</v>
      </c>
      <c r="NC118">
        <v>7.2534061434654813</v>
      </c>
      <c r="ND118">
        <v>2.1369992461205225</v>
      </c>
      <c r="NE118">
        <v>5.9218787391755976</v>
      </c>
      <c r="NF118">
        <v>7.8338577840797461</v>
      </c>
      <c r="NG118">
        <v>2.1369992461205225</v>
      </c>
      <c r="NH118">
        <v>7.8338577840797461</v>
      </c>
      <c r="NI118">
        <v>2.871909801685208</v>
      </c>
      <c r="NJ118">
        <v>7.8338577840797461</v>
      </c>
      <c r="NK118">
        <v>3.2404200809802997</v>
      </c>
      <c r="NL118">
        <v>6.0263766364531834</v>
      </c>
      <c r="NM118">
        <v>3.5192764602051261</v>
      </c>
      <c r="NN118">
        <v>7.8338577840797461</v>
      </c>
      <c r="NO118">
        <v>2.1369992461205225</v>
      </c>
      <c r="NP118">
        <v>7.3802796594446427</v>
      </c>
      <c r="NQ118">
        <v>4.5267008985119848</v>
      </c>
      <c r="NR118">
        <v>7.8338577840797461</v>
      </c>
      <c r="NS118">
        <v>2.7798658296127807</v>
      </c>
      <c r="NT118">
        <v>2.6472167520911389</v>
      </c>
      <c r="NU118">
        <v>7.8338577840797461</v>
      </c>
      <c r="NV118">
        <v>4.5488870679121476</v>
      </c>
      <c r="NW118">
        <v>7.8338577840797461</v>
      </c>
      <c r="NX118">
        <v>7.8338577840797461</v>
      </c>
      <c r="NY118">
        <v>4.0287693289408955</v>
      </c>
      <c r="NZ118">
        <v>2.2239206426101443</v>
      </c>
      <c r="OA118">
        <v>2.858103496661478</v>
      </c>
      <c r="OB118">
        <v>3.8164681437853623</v>
      </c>
      <c r="OC118">
        <v>7.8338577840797461</v>
      </c>
      <c r="OD118">
        <v>7.2668191943585914</v>
      </c>
      <c r="OE118">
        <v>4.8565243103751641</v>
      </c>
      <c r="OF118">
        <v>7.7922278600584383</v>
      </c>
      <c r="OG118">
        <v>7.8338577840797461</v>
      </c>
      <c r="OH118">
        <v>7.8338577840797461</v>
      </c>
      <c r="OI118">
        <v>7.2987753890681315</v>
      </c>
      <c r="OJ118">
        <v>2.1532318385081135</v>
      </c>
      <c r="OK118">
        <v>7.8338577840797461</v>
      </c>
      <c r="OL118">
        <v>3.8230733422780645</v>
      </c>
      <c r="OM118">
        <v>7.8338577840797461</v>
      </c>
      <c r="ON118">
        <v>7.666527550500529</v>
      </c>
      <c r="OO118">
        <v>6.747958028483243</v>
      </c>
      <c r="OP118">
        <v>4.3560144083966632</v>
      </c>
      <c r="OQ118">
        <v>7.8338577840797461</v>
      </c>
      <c r="OR118">
        <v>2.1369992461205225</v>
      </c>
      <c r="OS118">
        <v>7.8338577840797461</v>
      </c>
      <c r="OT118">
        <v>7.8338577840797461</v>
      </c>
      <c r="OU118">
        <v>7.8338577840797461</v>
      </c>
      <c r="OV118">
        <v>2.1369992461205225</v>
      </c>
      <c r="OW118">
        <v>2.6595623781741833</v>
      </c>
      <c r="OX118">
        <v>2.6916959875778348</v>
      </c>
      <c r="OY118">
        <v>2.5336553433331366</v>
      </c>
      <c r="OZ118">
        <v>7.8338577840797461</v>
      </c>
      <c r="PA118">
        <v>7.8338577840797461</v>
      </c>
      <c r="PB118">
        <v>5.5435496697532294</v>
      </c>
      <c r="PC118">
        <v>7.1644184343502024</v>
      </c>
      <c r="PD118">
        <v>7.6787256580685055</v>
      </c>
      <c r="PE118">
        <v>7.8338577840797461</v>
      </c>
      <c r="PF118">
        <v>7.8338577840797461</v>
      </c>
      <c r="PG118">
        <v>2.3985900491815646</v>
      </c>
      <c r="PH118">
        <v>3.4755922548190439</v>
      </c>
      <c r="PI118">
        <v>4.6160783607439111</v>
      </c>
      <c r="PJ118">
        <v>7.8338577840797461</v>
      </c>
      <c r="PK118">
        <v>2.9360109627791942</v>
      </c>
      <c r="PL118">
        <v>7.8338577840797461</v>
      </c>
      <c r="PM118">
        <v>7.8338577840797461</v>
      </c>
      <c r="PN118">
        <v>2.3505973917624154</v>
      </c>
      <c r="PO118">
        <v>7.8338577840797461</v>
      </c>
      <c r="PP118">
        <v>2.299579964778022</v>
      </c>
      <c r="PQ118">
        <v>6.9264242573317363</v>
      </c>
      <c r="PR118">
        <v>7.8338577840797461</v>
      </c>
      <c r="PS118">
        <v>7.0503558315660966</v>
      </c>
      <c r="PT118">
        <v>7.8338577840797461</v>
      </c>
      <c r="PU118">
        <v>4.5150400857939603</v>
      </c>
      <c r="PV118">
        <v>2.1369992461205225</v>
      </c>
      <c r="PW118">
        <v>6.3585920230406856</v>
      </c>
      <c r="PX118">
        <v>7.8338577840797461</v>
      </c>
      <c r="PY118">
        <v>3.9420217830885456</v>
      </c>
      <c r="PZ118">
        <v>7.6919036700145869</v>
      </c>
      <c r="QA118">
        <v>7.8338577840797461</v>
      </c>
      <c r="QB118">
        <v>7.8338577840797461</v>
      </c>
      <c r="QC118">
        <v>4.44961875100205</v>
      </c>
      <c r="QD118">
        <v>2.1369992461205225</v>
      </c>
      <c r="QE118">
        <v>7.8338577840797461</v>
      </c>
      <c r="QF118">
        <v>7.8338577840797461</v>
      </c>
      <c r="QG118">
        <v>2.1774721765955571</v>
      </c>
      <c r="QH118">
        <v>7.8338577840797461</v>
      </c>
      <c r="QI118">
        <v>2.9210920117956611</v>
      </c>
      <c r="QJ118">
        <v>2.1369992461205225</v>
      </c>
      <c r="QK118">
        <v>7.8338577840797461</v>
      </c>
      <c r="QL118">
        <v>4.3398281112359172</v>
      </c>
      <c r="QM118">
        <v>7.8338577840797461</v>
      </c>
      <c r="QN118">
        <v>7.8338577840797461</v>
      </c>
      <c r="QO118">
        <v>3.9945183483696418</v>
      </c>
      <c r="QP118">
        <v>3.6664082760226417</v>
      </c>
      <c r="QQ118">
        <v>7.0244086768094585</v>
      </c>
      <c r="QR118">
        <v>3.9091276371153092</v>
      </c>
      <c r="QS118">
        <v>6.8246032000214791</v>
      </c>
      <c r="QT118">
        <v>7.8338577840797461</v>
      </c>
      <c r="QU118">
        <v>4.3556379456773593</v>
      </c>
      <c r="QV118">
        <v>4.2183980406647095</v>
      </c>
      <c r="QW118">
        <v>2.7380647449630788</v>
      </c>
      <c r="QX118">
        <v>4.2142748608310683</v>
      </c>
      <c r="QY118">
        <v>6.6774764756771541</v>
      </c>
      <c r="QZ118">
        <v>7.8338577840797461</v>
      </c>
      <c r="RA118">
        <v>7.5876853058921689</v>
      </c>
      <c r="RB118">
        <v>7.8338577840797461</v>
      </c>
      <c r="RC118">
        <v>7.8338577840797461</v>
      </c>
      <c r="RD118">
        <v>7.8338577840797461</v>
      </c>
      <c r="RE118">
        <v>6.1816513732472949</v>
      </c>
      <c r="RF118">
        <v>7.8338577840797461</v>
      </c>
      <c r="RG118">
        <v>7.8338577840797461</v>
      </c>
      <c r="RH118">
        <v>7.8338577840797461</v>
      </c>
      <c r="RI118">
        <v>7.8338577840797461</v>
      </c>
      <c r="RJ118">
        <v>7.8338577840797461</v>
      </c>
      <c r="RK118">
        <v>5.0918075918577221</v>
      </c>
      <c r="RL118">
        <v>7.8338577840797461</v>
      </c>
      <c r="RM118">
        <v>2.5529951869611889</v>
      </c>
      <c r="RN118">
        <v>4.6180378196261627</v>
      </c>
      <c r="RO118">
        <v>3.2839705486578037</v>
      </c>
      <c r="RP118">
        <v>7.8338577840797461</v>
      </c>
      <c r="RQ118">
        <v>7.8338577840797461</v>
      </c>
      <c r="RR118">
        <v>7.8338577840797461</v>
      </c>
      <c r="RS118">
        <v>7.8338577840797461</v>
      </c>
      <c r="RT118">
        <v>7.8338577840797461</v>
      </c>
      <c r="RU118">
        <v>7.8338577840797461</v>
      </c>
      <c r="RV118">
        <v>6.1881632469995971</v>
      </c>
      <c r="RW118">
        <v>7.8338577840797461</v>
      </c>
      <c r="RX118">
        <v>7.8338577840797461</v>
      </c>
      <c r="RY118">
        <v>2.1369992461205225</v>
      </c>
      <c r="RZ118">
        <v>3.2324796736539509</v>
      </c>
      <c r="SA118">
        <v>7.114345894713102</v>
      </c>
      <c r="SB118">
        <v>6.3229380104338171</v>
      </c>
      <c r="SC118">
        <v>7.8338577840797461</v>
      </c>
      <c r="SD118">
        <v>5.4199626238296492</v>
      </c>
      <c r="SE118">
        <v>3.3494598642825073</v>
      </c>
      <c r="SF118">
        <v>3.1555719415642156</v>
      </c>
      <c r="SG118">
        <v>7.8338577840797461</v>
      </c>
    </row>
    <row r="119" spans="1:501" x14ac:dyDescent="0.35">
      <c r="A119" s="158">
        <v>2035</v>
      </c>
      <c r="B119">
        <v>8.2255506732837329</v>
      </c>
      <c r="C119">
        <v>3.4337095428288555</v>
      </c>
      <c r="D119">
        <v>7.6554431424964031</v>
      </c>
      <c r="E119">
        <v>6.7941561930551044</v>
      </c>
      <c r="F119">
        <v>4.2507866587068435</v>
      </c>
      <c r="G119">
        <v>8.2255506732837329</v>
      </c>
      <c r="H119">
        <v>4.6732870990417075</v>
      </c>
      <c r="I119">
        <v>8.2255506732837329</v>
      </c>
      <c r="J119">
        <v>8.2255506732837329</v>
      </c>
      <c r="K119">
        <v>8.2255506732837329</v>
      </c>
      <c r="L119">
        <v>5.1274735749507139</v>
      </c>
      <c r="M119">
        <v>3.468656743394877</v>
      </c>
      <c r="N119">
        <v>4.6962178097034704</v>
      </c>
      <c r="O119">
        <v>8.2255506732837329</v>
      </c>
      <c r="P119">
        <v>8.2255506732837329</v>
      </c>
      <c r="Q119">
        <v>8.2255506732837329</v>
      </c>
      <c r="R119">
        <v>8.2255506732837329</v>
      </c>
      <c r="S119">
        <v>7.7211016797019898</v>
      </c>
      <c r="T119">
        <v>8.2255506732837329</v>
      </c>
      <c r="U119">
        <v>6.0254034261173368</v>
      </c>
      <c r="V119">
        <v>5.7627176847240946</v>
      </c>
      <c r="W119">
        <v>6.4985734760939478</v>
      </c>
      <c r="X119">
        <v>2.2438492084265484</v>
      </c>
      <c r="Y119">
        <v>2.9151852705459391</v>
      </c>
      <c r="Z119">
        <v>7.5589900059308732</v>
      </c>
      <c r="AA119">
        <v>2.2438492084265484</v>
      </c>
      <c r="AB119">
        <v>6.0401373601557733</v>
      </c>
      <c r="AC119">
        <v>4.5141971309334448</v>
      </c>
      <c r="AD119">
        <v>3.619481385328708</v>
      </c>
      <c r="AE119">
        <v>8.2255506732837329</v>
      </c>
      <c r="AF119">
        <v>6.4819189205056276</v>
      </c>
      <c r="AG119">
        <v>8.2255506732837329</v>
      </c>
      <c r="AH119">
        <v>8.2255506732837329</v>
      </c>
      <c r="AI119">
        <v>7.9474199677619586</v>
      </c>
      <c r="AJ119">
        <v>4.9858977773463877</v>
      </c>
      <c r="AK119">
        <v>3.277833967846667</v>
      </c>
      <c r="AL119">
        <v>8.0512880905780673</v>
      </c>
      <c r="AM119">
        <v>3.4942031328015428</v>
      </c>
      <c r="AN119">
        <v>4.670808770590134</v>
      </c>
      <c r="AO119">
        <v>2.7790599505963467</v>
      </c>
      <c r="AP119">
        <v>8.2255506732837329</v>
      </c>
      <c r="AQ119">
        <v>8.2255506732837329</v>
      </c>
      <c r="AR119">
        <v>2.9623789094770094</v>
      </c>
      <c r="AS119">
        <v>2.2438492084265484</v>
      </c>
      <c r="AT119">
        <v>8.2255506732837329</v>
      </c>
      <c r="AU119">
        <v>6.466081731095497</v>
      </c>
      <c r="AV119">
        <v>8.2255506732837329</v>
      </c>
      <c r="AW119">
        <v>8.2255506732837329</v>
      </c>
      <c r="AX119">
        <v>4.3974580316847796</v>
      </c>
      <c r="AY119">
        <v>8.2255506732837329</v>
      </c>
      <c r="AZ119">
        <v>2.2438492084265484</v>
      </c>
      <c r="BA119">
        <v>8.2255506732837329</v>
      </c>
      <c r="BB119">
        <v>7.249693843139946</v>
      </c>
      <c r="BC119">
        <v>2.2438492084265484</v>
      </c>
      <c r="BD119">
        <v>2.6295038315875665</v>
      </c>
      <c r="BE119">
        <v>8.2255506732837329</v>
      </c>
      <c r="BF119">
        <v>3.8201914335622509</v>
      </c>
      <c r="BG119">
        <v>8.2255506732837329</v>
      </c>
      <c r="BH119">
        <v>8.2255506732837329</v>
      </c>
      <c r="BI119">
        <v>6.3724603704952552</v>
      </c>
      <c r="BJ119">
        <v>8.2255506732837329</v>
      </c>
      <c r="BK119">
        <v>3.1289803367243434</v>
      </c>
      <c r="BL119">
        <v>2.3219058038651355</v>
      </c>
      <c r="BM119">
        <v>8.2255506732837329</v>
      </c>
      <c r="BN119">
        <v>8.2255506732837329</v>
      </c>
      <c r="BO119">
        <v>5.4318745717876507</v>
      </c>
      <c r="BP119">
        <v>6.0142992503134085</v>
      </c>
      <c r="BQ119">
        <v>7.3800873979956805</v>
      </c>
      <c r="BR119">
        <v>8.2255506732837329</v>
      </c>
      <c r="BS119">
        <v>8.2255506732837329</v>
      </c>
      <c r="BT119">
        <v>2.6045570837196075</v>
      </c>
      <c r="BU119">
        <v>4.5049929418708166</v>
      </c>
      <c r="BV119">
        <v>8.2255506732837329</v>
      </c>
      <c r="BW119">
        <v>3.0914600410018545</v>
      </c>
      <c r="BX119">
        <v>4.6303562133779179</v>
      </c>
      <c r="BY119">
        <v>2.2438492084265484</v>
      </c>
      <c r="BZ119">
        <v>8.2255506732837329</v>
      </c>
      <c r="CA119">
        <v>8.2255506732837329</v>
      </c>
      <c r="CB119">
        <v>8.2255506732837329</v>
      </c>
      <c r="CC119">
        <v>4.1558118539708584</v>
      </c>
      <c r="CD119">
        <v>7.0158574171814596</v>
      </c>
      <c r="CE119">
        <v>4.7885712094012511</v>
      </c>
      <c r="CF119">
        <v>2.2438492084265484</v>
      </c>
      <c r="CG119">
        <v>4.9792003295984015</v>
      </c>
      <c r="CH119">
        <v>4.5886570628348249</v>
      </c>
      <c r="CI119">
        <v>8.2255506732837329</v>
      </c>
      <c r="CJ119">
        <v>8.2255506732837329</v>
      </c>
      <c r="CK119">
        <v>4.8618899105532458</v>
      </c>
      <c r="CL119">
        <v>7.1050566701510869</v>
      </c>
      <c r="CM119">
        <v>8.2255506732837329</v>
      </c>
      <c r="CN119">
        <v>3.5187586905717989</v>
      </c>
      <c r="CO119">
        <v>8.2255506732837329</v>
      </c>
      <c r="CP119">
        <v>3.1038191798966017</v>
      </c>
      <c r="CQ119">
        <v>5.0674960722824345</v>
      </c>
      <c r="CR119">
        <v>7.1243581122360027</v>
      </c>
      <c r="CS119">
        <v>6.5845242070037546</v>
      </c>
      <c r="CT119">
        <v>2.2438492084265484</v>
      </c>
      <c r="CU119">
        <v>8.2255506732837329</v>
      </c>
      <c r="CV119">
        <v>6.3289724906192175</v>
      </c>
      <c r="CW119">
        <v>5.3699066091894698</v>
      </c>
      <c r="CX119">
        <v>2.2438492084265484</v>
      </c>
      <c r="CY119">
        <v>4.5086424172291295</v>
      </c>
      <c r="CZ119">
        <v>2.2438492084265484</v>
      </c>
      <c r="DA119">
        <v>8.2255506732837329</v>
      </c>
      <c r="DB119">
        <v>8.2255506732837329</v>
      </c>
      <c r="DC119">
        <v>3.6054441189195727</v>
      </c>
      <c r="DD119">
        <v>8.2255506732837329</v>
      </c>
      <c r="DE119">
        <v>7.6707303248679146</v>
      </c>
      <c r="DF119">
        <v>3.5864002229407359</v>
      </c>
      <c r="DG119">
        <v>7.7154866814650687</v>
      </c>
      <c r="DH119">
        <v>3.7499078842898061</v>
      </c>
      <c r="DI119">
        <v>8.2255506732837329</v>
      </c>
      <c r="DJ119">
        <v>8.2255506732837329</v>
      </c>
      <c r="DK119">
        <v>2.2438492084265484</v>
      </c>
      <c r="DL119">
        <v>5.6807960243348088</v>
      </c>
      <c r="DM119">
        <v>4.337429092110118</v>
      </c>
      <c r="DN119">
        <v>2.9526463029909853</v>
      </c>
      <c r="DO119">
        <v>4.6146727625793957</v>
      </c>
      <c r="DP119">
        <v>4.9459764081977173</v>
      </c>
      <c r="DQ119">
        <v>8.2255506732837329</v>
      </c>
      <c r="DR119">
        <v>8.2255506732837329</v>
      </c>
      <c r="DS119">
        <v>8.2255506732837329</v>
      </c>
      <c r="DT119">
        <v>8.2255506732837329</v>
      </c>
      <c r="DU119">
        <v>8.2255506732837329</v>
      </c>
      <c r="DV119">
        <v>8.2255506732837329</v>
      </c>
      <c r="DW119">
        <v>3.5589929151523831</v>
      </c>
      <c r="DX119">
        <v>8.2255506732837329</v>
      </c>
      <c r="DY119">
        <v>2.2438492084265484</v>
      </c>
      <c r="DZ119">
        <v>8.2255506732837329</v>
      </c>
      <c r="EA119">
        <v>8.2255506732837329</v>
      </c>
      <c r="EB119">
        <v>8.0399653024894118</v>
      </c>
      <c r="EC119">
        <v>8.2255506732837329</v>
      </c>
      <c r="ED119">
        <v>8.2255506732837329</v>
      </c>
      <c r="EE119">
        <v>5.5288647136095284</v>
      </c>
      <c r="EF119">
        <v>2.2438492084265484</v>
      </c>
      <c r="EG119">
        <v>5.1044065229034148</v>
      </c>
      <c r="EH119">
        <v>3.2125086008334169</v>
      </c>
      <c r="EI119">
        <v>6.7485839149437101</v>
      </c>
      <c r="EJ119">
        <v>8.2255506732837329</v>
      </c>
      <c r="EK119">
        <v>8.2255506732837329</v>
      </c>
      <c r="EL119">
        <v>8.2255506732837329</v>
      </c>
      <c r="EM119">
        <v>8.2255506732837329</v>
      </c>
      <c r="EN119">
        <v>2.2438492084265484</v>
      </c>
      <c r="EO119">
        <v>8.2255506732837329</v>
      </c>
      <c r="EP119">
        <v>5.2260428688068119</v>
      </c>
      <c r="EQ119">
        <v>8.2255506732837329</v>
      </c>
      <c r="ER119">
        <v>8.2255506732837329</v>
      </c>
      <c r="ES119">
        <v>3.1851741712437156</v>
      </c>
      <c r="ET119">
        <v>3.0786356413681735</v>
      </c>
      <c r="EU119">
        <v>2.9386611782974938</v>
      </c>
      <c r="EV119">
        <v>8.2255506732837329</v>
      </c>
      <c r="EW119">
        <v>2.9780784761373793</v>
      </c>
      <c r="EX119">
        <v>8.2255506732837329</v>
      </c>
      <c r="EY119">
        <v>8.2255506732837329</v>
      </c>
      <c r="EZ119">
        <v>8.2255506732837329</v>
      </c>
      <c r="FA119">
        <v>2.8571301538425291</v>
      </c>
      <c r="FB119">
        <v>2.2438492084265484</v>
      </c>
      <c r="FC119">
        <v>8.2255506732837329</v>
      </c>
      <c r="FD119">
        <v>8.2255506732837329</v>
      </c>
      <c r="FE119">
        <v>8.2255506732837329</v>
      </c>
      <c r="FF119">
        <v>8.2255506732837329</v>
      </c>
      <c r="FG119">
        <v>2.3734918122718733</v>
      </c>
      <c r="FH119">
        <v>5.7716189098365689</v>
      </c>
      <c r="FI119">
        <v>4.3626040760118228</v>
      </c>
      <c r="FJ119">
        <v>7.1694599075149625</v>
      </c>
      <c r="FK119">
        <v>6.6683085045099144</v>
      </c>
      <c r="FL119">
        <v>8.2255506732837329</v>
      </c>
      <c r="FM119">
        <v>4.6713216175460568</v>
      </c>
      <c r="FN119">
        <v>8.2255506732837329</v>
      </c>
      <c r="FO119">
        <v>8.2255506732837329</v>
      </c>
      <c r="FP119">
        <v>2.2438492084265484</v>
      </c>
      <c r="FQ119">
        <v>2.9966128728813892</v>
      </c>
      <c r="FR119">
        <v>8.2255506732837329</v>
      </c>
      <c r="FS119">
        <v>8.2255506732837329</v>
      </c>
      <c r="FT119">
        <v>6.8632087696918864</v>
      </c>
      <c r="FU119">
        <v>8.2255506732837329</v>
      </c>
      <c r="FV119">
        <v>2.3745890782400849</v>
      </c>
      <c r="FW119">
        <v>2.2682732177816898</v>
      </c>
      <c r="FX119">
        <v>7.8394795043454595</v>
      </c>
      <c r="FY119">
        <v>5.1933972435669142</v>
      </c>
      <c r="FZ119">
        <v>6.5122455425537877</v>
      </c>
      <c r="GA119">
        <v>2.8945197949856638</v>
      </c>
      <c r="GB119">
        <v>8.2255506732837329</v>
      </c>
      <c r="GC119">
        <v>8.2255506732837329</v>
      </c>
      <c r="GD119">
        <v>8.2255506732837329</v>
      </c>
      <c r="GE119">
        <v>8.0432563274769002</v>
      </c>
      <c r="GF119">
        <v>4.6114813103515333</v>
      </c>
      <c r="GG119">
        <v>8.2255506732837329</v>
      </c>
      <c r="GH119">
        <v>5.8689054734170254</v>
      </c>
      <c r="GI119">
        <v>4.0171286269516955</v>
      </c>
      <c r="GJ119">
        <v>4.3228424800250957</v>
      </c>
      <c r="GK119">
        <v>3.4026249464166249</v>
      </c>
      <c r="GL119">
        <v>4.4548246161140685</v>
      </c>
      <c r="GM119">
        <v>2.7608114076546992</v>
      </c>
      <c r="GN119">
        <v>8.2255506732837329</v>
      </c>
      <c r="GO119">
        <v>8.2255506732837329</v>
      </c>
      <c r="GP119">
        <v>8.2255506732837329</v>
      </c>
      <c r="GQ119">
        <v>2.556248218811874</v>
      </c>
      <c r="GR119">
        <v>7.0119484211156378</v>
      </c>
      <c r="GS119">
        <v>2.2438492084265484</v>
      </c>
      <c r="GT119">
        <v>8.0841218455028336</v>
      </c>
      <c r="GU119">
        <v>5.9592468563052607</v>
      </c>
      <c r="GV119">
        <v>8.2255506732837329</v>
      </c>
      <c r="GW119">
        <v>8.2255506732837329</v>
      </c>
      <c r="GX119">
        <v>2.2438492084265484</v>
      </c>
      <c r="GY119">
        <v>8.2255506732837329</v>
      </c>
      <c r="GZ119">
        <v>3.6931327755681544</v>
      </c>
      <c r="HA119">
        <v>2.2438492084265484</v>
      </c>
      <c r="HB119">
        <v>2.662532760790087</v>
      </c>
      <c r="HC119">
        <v>8.2255506732837329</v>
      </c>
      <c r="HD119">
        <v>8.2255506732837329</v>
      </c>
      <c r="HE119">
        <v>3.4150119403244301</v>
      </c>
      <c r="HF119">
        <v>8.2255506732837329</v>
      </c>
      <c r="HG119">
        <v>8.2255506732837329</v>
      </c>
      <c r="HH119">
        <v>5.0566061337265236</v>
      </c>
      <c r="HI119">
        <v>8.2255506732837329</v>
      </c>
      <c r="HJ119">
        <v>2.2438492084265484</v>
      </c>
      <c r="HK119">
        <v>2.7928321992363649</v>
      </c>
      <c r="HL119">
        <v>5.8561600149573172</v>
      </c>
      <c r="HM119">
        <v>8.2255506732837329</v>
      </c>
      <c r="HN119">
        <v>3.5755741901640223</v>
      </c>
      <c r="HO119">
        <v>8.2255506732837329</v>
      </c>
      <c r="HP119">
        <v>2.2438492084265484</v>
      </c>
      <c r="HQ119">
        <v>3.1228024509580714</v>
      </c>
      <c r="HR119">
        <v>7.7623000336868753</v>
      </c>
      <c r="HS119">
        <v>3.5931560265994062</v>
      </c>
      <c r="HT119">
        <v>5.3749932703388295</v>
      </c>
      <c r="HU119">
        <v>8.2255506732837329</v>
      </c>
      <c r="HV119">
        <v>8.2255506732837329</v>
      </c>
      <c r="HW119">
        <v>2.5827385695706591</v>
      </c>
      <c r="HX119">
        <v>8.2255506732837329</v>
      </c>
      <c r="HY119">
        <v>6.2271026096630111</v>
      </c>
      <c r="HZ119">
        <v>8.2255506732837329</v>
      </c>
      <c r="IA119">
        <v>4.7887040794840114</v>
      </c>
      <c r="IB119">
        <v>8.2255506732837329</v>
      </c>
      <c r="IC119">
        <v>2.2438492084265484</v>
      </c>
      <c r="ID119">
        <v>8.2255506732837329</v>
      </c>
      <c r="IE119">
        <v>6.4914421677264436</v>
      </c>
      <c r="IF119">
        <v>7.1434648948598278</v>
      </c>
      <c r="IG119">
        <v>3.457344129504242</v>
      </c>
      <c r="IH119">
        <v>8.2255506732837329</v>
      </c>
      <c r="II119">
        <v>4.6215973425432679</v>
      </c>
      <c r="IJ119">
        <v>2.470849226238204</v>
      </c>
      <c r="IK119">
        <v>8.2255506732837329</v>
      </c>
      <c r="IL119">
        <v>8.2255506732837329</v>
      </c>
      <c r="IM119">
        <v>2.2438492084265484</v>
      </c>
      <c r="IN119">
        <v>8.2255506732837329</v>
      </c>
      <c r="IO119">
        <v>8.2255506732837329</v>
      </c>
      <c r="IP119">
        <v>3.2513870060779704</v>
      </c>
      <c r="IQ119">
        <v>4.0270290994490709</v>
      </c>
      <c r="IR119">
        <v>8.2255506732837329</v>
      </c>
      <c r="IS119">
        <v>8.2255506732837329</v>
      </c>
      <c r="IT119">
        <v>8.2255506732837329</v>
      </c>
      <c r="IU119">
        <v>5.6894185436163394</v>
      </c>
      <c r="IV119">
        <v>8.2255506732837329</v>
      </c>
      <c r="IW119">
        <v>8.2255506732837329</v>
      </c>
      <c r="IX119">
        <v>8.2255506732837329</v>
      </c>
      <c r="IY119">
        <v>2.2438492084265484</v>
      </c>
      <c r="IZ119">
        <v>2.2438492084265484</v>
      </c>
      <c r="JA119">
        <v>8.2255506732837329</v>
      </c>
      <c r="JB119">
        <v>4.4694091404119787</v>
      </c>
      <c r="JC119">
        <v>2.2438492084265484</v>
      </c>
      <c r="JD119">
        <v>8.2255506732837329</v>
      </c>
      <c r="JE119">
        <v>8.2255506732837329</v>
      </c>
      <c r="JF119">
        <v>6.923474380285267</v>
      </c>
      <c r="JG119">
        <v>2.8318286724212083</v>
      </c>
      <c r="JH119">
        <v>4.1988398096756567</v>
      </c>
      <c r="JI119">
        <v>8.2255506732837329</v>
      </c>
      <c r="JJ119">
        <v>2.2438492084265484</v>
      </c>
      <c r="JK119">
        <v>3.6605879460491204</v>
      </c>
      <c r="JL119">
        <v>7.2741307507519739</v>
      </c>
      <c r="JM119">
        <v>8.1344055955479799</v>
      </c>
      <c r="JN119">
        <v>5.3003527791352187</v>
      </c>
      <c r="JO119">
        <v>3.9744098260240457</v>
      </c>
      <c r="JP119">
        <v>5.9697729259951693</v>
      </c>
      <c r="JQ119">
        <v>6.2057303713339449</v>
      </c>
      <c r="JR119">
        <v>4.7172875488007371</v>
      </c>
      <c r="JS119">
        <v>7.2066834267718534</v>
      </c>
      <c r="JT119">
        <v>3.8330043222786845</v>
      </c>
      <c r="JU119">
        <v>6.759931701992075</v>
      </c>
      <c r="JV119">
        <v>3.5227227577100289</v>
      </c>
      <c r="JW119">
        <v>6.017913720857516</v>
      </c>
      <c r="JX119">
        <v>4.3360438349315622</v>
      </c>
      <c r="JY119">
        <v>2.9911735454674542</v>
      </c>
      <c r="JZ119">
        <v>4.0595385122855809</v>
      </c>
      <c r="KA119">
        <v>2.92208389658669</v>
      </c>
      <c r="KB119">
        <v>8.2255506732837329</v>
      </c>
      <c r="KC119">
        <v>6.7068045692672564</v>
      </c>
      <c r="KD119">
        <v>6.2445621056670477</v>
      </c>
      <c r="KE119">
        <v>2.2438492084265484</v>
      </c>
      <c r="KF119">
        <v>3.0128833902610559</v>
      </c>
      <c r="KG119">
        <v>8.2255506732837329</v>
      </c>
      <c r="KH119">
        <v>5.9085467387726727</v>
      </c>
      <c r="KI119">
        <v>8.2255506732837329</v>
      </c>
      <c r="KJ119">
        <v>3.6010215271215014</v>
      </c>
      <c r="KK119">
        <v>6.8936762305402919</v>
      </c>
      <c r="KL119">
        <v>8.2255506732837329</v>
      </c>
      <c r="KM119">
        <v>8.2255506732837329</v>
      </c>
      <c r="KN119">
        <v>3.5462339705347801</v>
      </c>
      <c r="KO119">
        <v>3.3478879582703618</v>
      </c>
      <c r="KP119">
        <v>4.9139437735172962</v>
      </c>
      <c r="KQ119">
        <v>7.4052643262214515</v>
      </c>
      <c r="KR119">
        <v>5.0212416442341565</v>
      </c>
      <c r="KS119">
        <v>8.2255506732837329</v>
      </c>
      <c r="KT119">
        <v>8.2255506732837329</v>
      </c>
      <c r="KU119">
        <v>6.9676701695650571</v>
      </c>
      <c r="KV119">
        <v>8.2255506732837329</v>
      </c>
      <c r="KW119">
        <v>2.2887513396126749</v>
      </c>
      <c r="KX119">
        <v>2.2438492084265484</v>
      </c>
      <c r="KY119">
        <v>8.2255506732837329</v>
      </c>
      <c r="KZ119">
        <v>6.3543681025081709</v>
      </c>
      <c r="LA119">
        <v>8.2255506732837329</v>
      </c>
      <c r="LB119">
        <v>8.2255506732837329</v>
      </c>
      <c r="LC119">
        <v>7.3898993231521422</v>
      </c>
      <c r="LD119">
        <v>4.257007202636526</v>
      </c>
      <c r="LE119">
        <v>3.0649713266103027</v>
      </c>
      <c r="LF119">
        <v>8.2255506732837329</v>
      </c>
      <c r="LG119">
        <v>7.8495224497274352</v>
      </c>
      <c r="LH119">
        <v>8.2255506732837329</v>
      </c>
      <c r="LI119">
        <v>6.8243745534726727</v>
      </c>
      <c r="LJ119">
        <v>2.8006222979436277</v>
      </c>
      <c r="LK119">
        <v>8.2255506732837329</v>
      </c>
      <c r="LL119">
        <v>8.2255506732837329</v>
      </c>
      <c r="LM119">
        <v>3.3528500325506849</v>
      </c>
      <c r="LN119">
        <v>3.3665770658330638</v>
      </c>
      <c r="LO119">
        <v>2.666192911501609</v>
      </c>
      <c r="LP119">
        <v>3.7398151811794533</v>
      </c>
      <c r="LQ119">
        <v>8.2255506732837329</v>
      </c>
      <c r="LR119">
        <v>8.193273333996224</v>
      </c>
      <c r="LS119">
        <v>7.3325967124935785</v>
      </c>
      <c r="LT119">
        <v>6.8409940256043384</v>
      </c>
      <c r="LU119">
        <v>2.7211697369417691</v>
      </c>
      <c r="LV119">
        <v>2.6187676088107064</v>
      </c>
      <c r="LW119">
        <v>2.7605069071379562</v>
      </c>
      <c r="LX119">
        <v>2.2438492084265484</v>
      </c>
      <c r="LY119">
        <v>3.9269499066605236</v>
      </c>
      <c r="LZ119">
        <v>7.6815330656836052</v>
      </c>
      <c r="MA119">
        <v>2.5476516522402215</v>
      </c>
      <c r="MB119">
        <v>8.2255506732837329</v>
      </c>
      <c r="MC119">
        <v>3.9509524067545305</v>
      </c>
      <c r="MD119">
        <v>2.2438492084265484</v>
      </c>
      <c r="ME119">
        <v>4.7691829528396985</v>
      </c>
      <c r="MF119">
        <v>3.7812027110788873</v>
      </c>
      <c r="MG119">
        <v>8.1567576778338804</v>
      </c>
      <c r="MH119">
        <v>8.2255506732837329</v>
      </c>
      <c r="MI119">
        <v>8.2255506732837329</v>
      </c>
      <c r="MJ119">
        <v>2.7867687350076364</v>
      </c>
      <c r="MK119">
        <v>4.8889230935853139</v>
      </c>
      <c r="ML119">
        <v>2.2438492084265484</v>
      </c>
      <c r="MM119">
        <v>8.2255506732837329</v>
      </c>
      <c r="MN119">
        <v>2.2438492084265484</v>
      </c>
      <c r="MO119">
        <v>2.2438492084265484</v>
      </c>
      <c r="MP119">
        <v>8.2255506732837329</v>
      </c>
      <c r="MQ119">
        <v>8.2255506732837329</v>
      </c>
      <c r="MR119">
        <v>8.2255506732837329</v>
      </c>
      <c r="MS119">
        <v>4.9899136793055439</v>
      </c>
      <c r="MT119">
        <v>8.2255506732837329</v>
      </c>
      <c r="MU119">
        <v>8.2255506732837329</v>
      </c>
      <c r="MV119">
        <v>8.2255506732837329</v>
      </c>
      <c r="MW119">
        <v>2.2438492084265484</v>
      </c>
      <c r="MX119">
        <v>2.8040037557236661</v>
      </c>
      <c r="MY119">
        <v>4.3318308819406157</v>
      </c>
      <c r="MZ119">
        <v>2.5452535319648284</v>
      </c>
      <c r="NA119">
        <v>2.5005451325389561</v>
      </c>
      <c r="NB119">
        <v>7.5868967927959972</v>
      </c>
      <c r="NC119">
        <v>8.2255506732837329</v>
      </c>
      <c r="ND119">
        <v>2.2438492084265484</v>
      </c>
      <c r="NE119">
        <v>6.261728723715402</v>
      </c>
      <c r="NF119">
        <v>8.2255506732837329</v>
      </c>
      <c r="NG119">
        <v>2.2438492084265484</v>
      </c>
      <c r="NH119">
        <v>8.2255506732837329</v>
      </c>
      <c r="NI119">
        <v>3.0979618369503283</v>
      </c>
      <c r="NJ119">
        <v>8.2255506732837329</v>
      </c>
      <c r="NK119">
        <v>3.2493178088682586</v>
      </c>
      <c r="NL119">
        <v>6.9538265565722313</v>
      </c>
      <c r="NM119">
        <v>3.4360223277634656</v>
      </c>
      <c r="NN119">
        <v>8.2255506732837329</v>
      </c>
      <c r="NO119">
        <v>2.2438492084265484</v>
      </c>
      <c r="NP119">
        <v>7.9846509396898604</v>
      </c>
      <c r="NQ119">
        <v>4.731036455587363</v>
      </c>
      <c r="NR119">
        <v>8.2255506732837329</v>
      </c>
      <c r="NS119">
        <v>2.9898060437827536</v>
      </c>
      <c r="NT119">
        <v>2.8345119277817341</v>
      </c>
      <c r="NU119">
        <v>8.2255506732837329</v>
      </c>
      <c r="NV119">
        <v>4.795373119871325</v>
      </c>
      <c r="NW119">
        <v>8.2255506732837329</v>
      </c>
      <c r="NX119">
        <v>8.2255506732837329</v>
      </c>
      <c r="NY119">
        <v>4.185016275021967</v>
      </c>
      <c r="NZ119">
        <v>2.3438453978595195</v>
      </c>
      <c r="OA119">
        <v>2.7381964019444101</v>
      </c>
      <c r="OB119">
        <v>4.2246754385129677</v>
      </c>
      <c r="OC119">
        <v>8.2255506732837329</v>
      </c>
      <c r="OD119">
        <v>7.8024221798454807</v>
      </c>
      <c r="OE119">
        <v>5.4950566936650418</v>
      </c>
      <c r="OF119">
        <v>8.2255506732837329</v>
      </c>
      <c r="OG119">
        <v>8.2255506732837329</v>
      </c>
      <c r="OH119">
        <v>8.2255506732837329</v>
      </c>
      <c r="OI119">
        <v>7.9717958647298444</v>
      </c>
      <c r="OJ119">
        <v>2.2438492084265484</v>
      </c>
      <c r="OK119">
        <v>8.2255506732837329</v>
      </c>
      <c r="OL119">
        <v>3.9382352074515961</v>
      </c>
      <c r="OM119">
        <v>8.2255506732837329</v>
      </c>
      <c r="ON119">
        <v>8.2255506732837329</v>
      </c>
      <c r="OO119">
        <v>7.0485269304054752</v>
      </c>
      <c r="OP119">
        <v>4.4558156917189473</v>
      </c>
      <c r="OQ119">
        <v>8.2255506732837329</v>
      </c>
      <c r="OR119">
        <v>2.2438492084265484</v>
      </c>
      <c r="OS119">
        <v>8.2255506732837329</v>
      </c>
      <c r="OT119">
        <v>8.2255506732837329</v>
      </c>
      <c r="OU119">
        <v>8.2255506732837329</v>
      </c>
      <c r="OV119">
        <v>2.2438492084265484</v>
      </c>
      <c r="OW119">
        <v>2.848935817391864</v>
      </c>
      <c r="OX119">
        <v>2.8865072828483012</v>
      </c>
      <c r="OY119">
        <v>2.7021237552801036</v>
      </c>
      <c r="OZ119">
        <v>8.2255506732837329</v>
      </c>
      <c r="PA119">
        <v>8.2255506732837329</v>
      </c>
      <c r="PB119">
        <v>5.7864447487996484</v>
      </c>
      <c r="PC119">
        <v>7.7848946365679224</v>
      </c>
      <c r="PD119">
        <v>8.2255506732837329</v>
      </c>
      <c r="PE119">
        <v>8.2255506732837329</v>
      </c>
      <c r="PF119">
        <v>8.2255506732837329</v>
      </c>
      <c r="PG119">
        <v>2.5453696519542302</v>
      </c>
      <c r="PH119">
        <v>3.8147548697140397</v>
      </c>
      <c r="PI119">
        <v>4.9293966299448151</v>
      </c>
      <c r="PJ119">
        <v>8.2255506732837329</v>
      </c>
      <c r="PK119">
        <v>3.1734705673128802</v>
      </c>
      <c r="PL119">
        <v>8.2255506732837329</v>
      </c>
      <c r="PM119">
        <v>8.2255506732837329</v>
      </c>
      <c r="PN119">
        <v>2.4329327498247375</v>
      </c>
      <c r="PO119">
        <v>8.2255506732837329</v>
      </c>
      <c r="PP119">
        <v>2.4309668191933231</v>
      </c>
      <c r="PQ119">
        <v>7.3427254770683872</v>
      </c>
      <c r="PR119">
        <v>8.2255506732837329</v>
      </c>
      <c r="PS119">
        <v>8.2255506732837329</v>
      </c>
      <c r="PT119">
        <v>8.2255506732837329</v>
      </c>
      <c r="PU119">
        <v>4.5425781441394459</v>
      </c>
      <c r="PV119">
        <v>2.2438492084265484</v>
      </c>
      <c r="PW119">
        <v>6.8983269492503831</v>
      </c>
      <c r="PX119">
        <v>8.2255506732837329</v>
      </c>
      <c r="PY119">
        <v>4.0573062922145278</v>
      </c>
      <c r="PZ119">
        <v>8.2255506732837329</v>
      </c>
      <c r="QA119">
        <v>8.2255506732837329</v>
      </c>
      <c r="QB119">
        <v>8.2255506732837329</v>
      </c>
      <c r="QC119">
        <v>4.8092800106161375</v>
      </c>
      <c r="QD119">
        <v>2.2438492084265484</v>
      </c>
      <c r="QE119">
        <v>8.2255506732837329</v>
      </c>
      <c r="QF119">
        <v>8.2255506732837329</v>
      </c>
      <c r="QG119">
        <v>2.2904929342865779</v>
      </c>
      <c r="QH119">
        <v>8.2255506732837329</v>
      </c>
      <c r="QI119">
        <v>2.9738340565730201</v>
      </c>
      <c r="QJ119">
        <v>2.2438492084265484</v>
      </c>
      <c r="QK119">
        <v>8.2255506732837329</v>
      </c>
      <c r="QL119">
        <v>4.8604664956613401</v>
      </c>
      <c r="QM119">
        <v>8.2255506732837329</v>
      </c>
      <c r="QN119">
        <v>8.2255506732837329</v>
      </c>
      <c r="QO119">
        <v>4.2477884913092465</v>
      </c>
      <c r="QP119">
        <v>4.0437921239629206</v>
      </c>
      <c r="QQ119">
        <v>7.8468826747074276</v>
      </c>
      <c r="QR119">
        <v>4.3366928994659162</v>
      </c>
      <c r="QS119">
        <v>7.9644538706763122</v>
      </c>
      <c r="QT119">
        <v>8.2255506732837329</v>
      </c>
      <c r="QU119">
        <v>4.3358315439019117</v>
      </c>
      <c r="QV119">
        <v>4.3652523218772012</v>
      </c>
      <c r="QW119">
        <v>2.9407946576556521</v>
      </c>
      <c r="QX119">
        <v>4.6056899096596435</v>
      </c>
      <c r="QY119">
        <v>7.7773295971658811</v>
      </c>
      <c r="QZ119">
        <v>8.2255506732837329</v>
      </c>
      <c r="RA119">
        <v>8.2255506732837329</v>
      </c>
      <c r="RB119">
        <v>8.2255506732837329</v>
      </c>
      <c r="RC119">
        <v>8.2255506732837329</v>
      </c>
      <c r="RD119">
        <v>8.2255506732837329</v>
      </c>
      <c r="RE119">
        <v>6.5284184322787562</v>
      </c>
      <c r="RF119">
        <v>8.2255506732837329</v>
      </c>
      <c r="RG119">
        <v>8.2255506732837329</v>
      </c>
      <c r="RH119">
        <v>8.2255506732837329</v>
      </c>
      <c r="RI119">
        <v>8.2255506732837329</v>
      </c>
      <c r="RJ119">
        <v>8.2255506732837329</v>
      </c>
      <c r="RK119">
        <v>5.3778733486129058</v>
      </c>
      <c r="RL119">
        <v>8.2255506732837329</v>
      </c>
      <c r="RM119">
        <v>2.7246324094442729</v>
      </c>
      <c r="RN119">
        <v>5.201350116958519</v>
      </c>
      <c r="RO119">
        <v>3.5858987051767626</v>
      </c>
      <c r="RP119">
        <v>8.2255506732837329</v>
      </c>
      <c r="RQ119">
        <v>8.2255506732837329</v>
      </c>
      <c r="RR119">
        <v>8.2255506732837329</v>
      </c>
      <c r="RS119">
        <v>8.2255506732837329</v>
      </c>
      <c r="RT119">
        <v>8.2255506732837329</v>
      </c>
      <c r="RU119">
        <v>8.2255506732837329</v>
      </c>
      <c r="RV119">
        <v>6.8460089622901874</v>
      </c>
      <c r="RW119">
        <v>8.2255506732837329</v>
      </c>
      <c r="RX119">
        <v>8.2255506732837329</v>
      </c>
      <c r="RY119">
        <v>2.2438492084265484</v>
      </c>
      <c r="RZ119">
        <v>3.5246063258443683</v>
      </c>
      <c r="SA119">
        <v>7.5435556000764139</v>
      </c>
      <c r="SB119">
        <v>6.6564962083362609</v>
      </c>
      <c r="SC119">
        <v>8.2255506732837329</v>
      </c>
      <c r="SD119">
        <v>6.1940770637965219</v>
      </c>
      <c r="SE119">
        <v>3.6639803429877693</v>
      </c>
      <c r="SF119">
        <v>3.3962940798774301</v>
      </c>
      <c r="SG119">
        <v>8.2255506732837329</v>
      </c>
    </row>
    <row r="120" spans="1:501" x14ac:dyDescent="0.35">
      <c r="A120" s="158">
        <v>2036</v>
      </c>
      <c r="B120">
        <v>8.6368282069479196</v>
      </c>
      <c r="C120">
        <v>3.7358788206878706</v>
      </c>
      <c r="D120">
        <v>7.9903497807906572</v>
      </c>
      <c r="E120">
        <v>7.5698930947125209</v>
      </c>
      <c r="F120">
        <v>4.5739417319037923</v>
      </c>
      <c r="G120">
        <v>8.6368282069479196</v>
      </c>
      <c r="H120">
        <v>5.2168289410972246</v>
      </c>
      <c r="I120">
        <v>8.6368282069479196</v>
      </c>
      <c r="J120">
        <v>8.6368282069479196</v>
      </c>
      <c r="K120">
        <v>8.6368282069479196</v>
      </c>
      <c r="L120">
        <v>5.1759886022762904</v>
      </c>
      <c r="M120">
        <v>3.4163520994009176</v>
      </c>
      <c r="N120">
        <v>5.2445654887561748</v>
      </c>
      <c r="O120">
        <v>8.6368282069479196</v>
      </c>
      <c r="P120">
        <v>8.6368282069479196</v>
      </c>
      <c r="Q120">
        <v>8.6368282069479196</v>
      </c>
      <c r="R120">
        <v>8.6368282069479196</v>
      </c>
      <c r="S120">
        <v>8.3503988589667983</v>
      </c>
      <c r="T120">
        <v>8.6368282069479196</v>
      </c>
      <c r="U120">
        <v>6.2011038668633276</v>
      </c>
      <c r="V120">
        <v>6.2933780372162849</v>
      </c>
      <c r="W120">
        <v>7.4565018873779838</v>
      </c>
      <c r="X120">
        <v>2.356041668847876</v>
      </c>
      <c r="Y120">
        <v>2.9458444701581041</v>
      </c>
      <c r="Z120">
        <v>8.6368282069479196</v>
      </c>
      <c r="AA120">
        <v>2.356041668847876</v>
      </c>
      <c r="AB120">
        <v>6.5029161093877805</v>
      </c>
      <c r="AC120">
        <v>5.0247118261024415</v>
      </c>
      <c r="AD120">
        <v>3.6538164500121146</v>
      </c>
      <c r="AE120">
        <v>8.6368282069479196</v>
      </c>
      <c r="AF120">
        <v>6.9790145509917538</v>
      </c>
      <c r="AG120">
        <v>8.6368282069479196</v>
      </c>
      <c r="AH120">
        <v>8.6368282069479196</v>
      </c>
      <c r="AI120">
        <v>8.5430327476090646</v>
      </c>
      <c r="AJ120">
        <v>5.0553797115046955</v>
      </c>
      <c r="AK120">
        <v>3.5346132823621845</v>
      </c>
      <c r="AL120">
        <v>8.6368282069479196</v>
      </c>
      <c r="AM120">
        <v>3.4163190477700285</v>
      </c>
      <c r="AN120">
        <v>5.2138318806307176</v>
      </c>
      <c r="AO120">
        <v>2.9494310425689663</v>
      </c>
      <c r="AP120">
        <v>8.6368282069479196</v>
      </c>
      <c r="AQ120">
        <v>8.6368282069479196</v>
      </c>
      <c r="AR120">
        <v>3.1836568657920417</v>
      </c>
      <c r="AS120">
        <v>2.356041668847876</v>
      </c>
      <c r="AT120">
        <v>8.6368282069479196</v>
      </c>
      <c r="AU120">
        <v>6.654660185388293</v>
      </c>
      <c r="AV120">
        <v>8.6368282069479196</v>
      </c>
      <c r="AW120">
        <v>8.6368282069479196</v>
      </c>
      <c r="AX120">
        <v>4.6485781536164685</v>
      </c>
      <c r="AY120">
        <v>8.6368282069479196</v>
      </c>
      <c r="AZ120">
        <v>2.356041668847876</v>
      </c>
      <c r="BA120">
        <v>8.6368282069479196</v>
      </c>
      <c r="BB120">
        <v>7.5325883346402653</v>
      </c>
      <c r="BC120">
        <v>2.356041668847876</v>
      </c>
      <c r="BD120">
        <v>2.6304464552785216</v>
      </c>
      <c r="BE120">
        <v>8.6368282069479196</v>
      </c>
      <c r="BF120">
        <v>4.1934790972585345</v>
      </c>
      <c r="BG120">
        <v>8.6368282069479196</v>
      </c>
      <c r="BH120">
        <v>8.6368282069479196</v>
      </c>
      <c r="BI120">
        <v>6.9607093341589676</v>
      </c>
      <c r="BJ120">
        <v>8.6368282069479196</v>
      </c>
      <c r="BK120">
        <v>3.3377064407343799</v>
      </c>
      <c r="BL120">
        <v>2.4451973091721286</v>
      </c>
      <c r="BM120">
        <v>8.6368282069479196</v>
      </c>
      <c r="BN120">
        <v>8.6368282069479196</v>
      </c>
      <c r="BO120">
        <v>6.1401333966653944</v>
      </c>
      <c r="BP120">
        <v>6.5761389031492499</v>
      </c>
      <c r="BQ120">
        <v>8.4487997680674898</v>
      </c>
      <c r="BR120">
        <v>8.6368282069479196</v>
      </c>
      <c r="BS120">
        <v>8.6368282069479196</v>
      </c>
      <c r="BT120">
        <v>2.6983024666422795</v>
      </c>
      <c r="BU120">
        <v>5.0136139120854173</v>
      </c>
      <c r="BV120">
        <v>8.6368282069479196</v>
      </c>
      <c r="BW120">
        <v>3.3105100922028092</v>
      </c>
      <c r="BX120">
        <v>4.830378585537245</v>
      </c>
      <c r="BY120">
        <v>2.356041668847876</v>
      </c>
      <c r="BZ120">
        <v>8.6368282069479196</v>
      </c>
      <c r="CA120">
        <v>8.6368282069479196</v>
      </c>
      <c r="CB120">
        <v>8.6368282069479196</v>
      </c>
      <c r="CC120">
        <v>4.4135588507341019</v>
      </c>
      <c r="CD120">
        <v>7.2983842752727046</v>
      </c>
      <c r="CE120">
        <v>4.8064125001772551</v>
      </c>
      <c r="CF120">
        <v>2.356041668847876</v>
      </c>
      <c r="CG120">
        <v>5.0140365364451158</v>
      </c>
      <c r="CH120">
        <v>5.1061952983237742</v>
      </c>
      <c r="CI120">
        <v>8.6368282069479196</v>
      </c>
      <c r="CJ120">
        <v>8.6368282069479196</v>
      </c>
      <c r="CK120">
        <v>5.4452916198384091</v>
      </c>
      <c r="CL120">
        <v>8.2132259517278765</v>
      </c>
      <c r="CM120">
        <v>8.6368282069479196</v>
      </c>
      <c r="CN120">
        <v>3.8362261746782118</v>
      </c>
      <c r="CO120">
        <v>8.6368282069479196</v>
      </c>
      <c r="CP120">
        <v>3.3486521973285059</v>
      </c>
      <c r="CQ120">
        <v>5.2837381566510029</v>
      </c>
      <c r="CR120">
        <v>7.3916117625480098</v>
      </c>
      <c r="CS120">
        <v>7.4563345809459722</v>
      </c>
      <c r="CT120">
        <v>2.356041668847876</v>
      </c>
      <c r="CU120">
        <v>8.6368282069479196</v>
      </c>
      <c r="CV120">
        <v>7.2459150420586305</v>
      </c>
      <c r="CW120">
        <v>5.8483106933016185</v>
      </c>
      <c r="CX120">
        <v>2.356041668847876</v>
      </c>
      <c r="CY120">
        <v>5.0180140264961315</v>
      </c>
      <c r="CZ120">
        <v>2.356041668847876</v>
      </c>
      <c r="DA120">
        <v>8.6368282069479196</v>
      </c>
      <c r="DB120">
        <v>8.6368282069479196</v>
      </c>
      <c r="DC120">
        <v>3.8000573035342051</v>
      </c>
      <c r="DD120">
        <v>8.6368282069479196</v>
      </c>
      <c r="DE120">
        <v>8.6368282069479196</v>
      </c>
      <c r="DF120">
        <v>3.9161793939624929</v>
      </c>
      <c r="DG120">
        <v>8.4849393483122366</v>
      </c>
      <c r="DH120">
        <v>4.1099629966610172</v>
      </c>
      <c r="DI120">
        <v>8.6368282069479196</v>
      </c>
      <c r="DJ120">
        <v>8.6368282069479196</v>
      </c>
      <c r="DK120">
        <v>2.356041668847876</v>
      </c>
      <c r="DL120">
        <v>6.273230164342535</v>
      </c>
      <c r="DM120">
        <v>4.8065063658327913</v>
      </c>
      <c r="DN120">
        <v>3.1094221233022519</v>
      </c>
      <c r="DO120">
        <v>4.9453743991515449</v>
      </c>
      <c r="DP120">
        <v>5.2918818615343284</v>
      </c>
      <c r="DQ120">
        <v>8.6368282069479196</v>
      </c>
      <c r="DR120">
        <v>8.6368282069479196</v>
      </c>
      <c r="DS120">
        <v>8.6368282069479196</v>
      </c>
      <c r="DT120">
        <v>8.6368282069479196</v>
      </c>
      <c r="DU120">
        <v>8.6368282069479196</v>
      </c>
      <c r="DV120">
        <v>8.6368282069479196</v>
      </c>
      <c r="DW120">
        <v>3.8607751672859174</v>
      </c>
      <c r="DX120">
        <v>8.6368282069479196</v>
      </c>
      <c r="DY120">
        <v>2.356041668847876</v>
      </c>
      <c r="DZ120">
        <v>8.6368282069479196</v>
      </c>
      <c r="EA120">
        <v>8.6368282069479196</v>
      </c>
      <c r="EB120">
        <v>8.6368282069479196</v>
      </c>
      <c r="EC120">
        <v>8.6368282069479196</v>
      </c>
      <c r="ED120">
        <v>8.6368282069479196</v>
      </c>
      <c r="EE120">
        <v>5.6163421168889149</v>
      </c>
      <c r="EF120">
        <v>2.356041668847876</v>
      </c>
      <c r="EG120">
        <v>5.5900979982533672</v>
      </c>
      <c r="EH120">
        <v>3.2059436253407694</v>
      </c>
      <c r="EI120">
        <v>7.1213471663340551</v>
      </c>
      <c r="EJ120">
        <v>8.6368282069479196</v>
      </c>
      <c r="EK120">
        <v>8.6368282069479196</v>
      </c>
      <c r="EL120">
        <v>8.6368282069479196</v>
      </c>
      <c r="EM120">
        <v>8.6368282069479196</v>
      </c>
      <c r="EN120">
        <v>2.356041668847876</v>
      </c>
      <c r="EO120">
        <v>8.6368282069479196</v>
      </c>
      <c r="EP120">
        <v>5.3548757670218583</v>
      </c>
      <c r="EQ120">
        <v>8.6368282069479196</v>
      </c>
      <c r="ER120">
        <v>8.6368282069479196</v>
      </c>
      <c r="ES120">
        <v>3.4438419594436951</v>
      </c>
      <c r="ET120">
        <v>3.3192279558712863</v>
      </c>
      <c r="EU120">
        <v>2.8319999187321852</v>
      </c>
      <c r="EV120">
        <v>8.6368282069479196</v>
      </c>
      <c r="EW120">
        <v>3.2019391793233742</v>
      </c>
      <c r="EX120">
        <v>8.6368282069479196</v>
      </c>
      <c r="EY120">
        <v>8.6368282069479196</v>
      </c>
      <c r="EZ120">
        <v>8.6368282069479196</v>
      </c>
      <c r="FA120">
        <v>3.0613039775089388</v>
      </c>
      <c r="FB120">
        <v>2.356041668847876</v>
      </c>
      <c r="FC120">
        <v>8.6368282069479196</v>
      </c>
      <c r="FD120">
        <v>8.6368282069479196</v>
      </c>
      <c r="FE120">
        <v>8.6368282069479196</v>
      </c>
      <c r="FF120">
        <v>8.6368282069479196</v>
      </c>
      <c r="FG120">
        <v>2.356041668847876</v>
      </c>
      <c r="FH120">
        <v>5.8839690481670974</v>
      </c>
      <c r="FI120">
        <v>4.3449943103775119</v>
      </c>
      <c r="FJ120">
        <v>7.6141205215193883</v>
      </c>
      <c r="FK120">
        <v>7.4148848808604315</v>
      </c>
      <c r="FL120">
        <v>8.6368282069479196</v>
      </c>
      <c r="FM120">
        <v>4.6790499119643423</v>
      </c>
      <c r="FN120">
        <v>8.6368282069479196</v>
      </c>
      <c r="FO120">
        <v>8.6368282069479196</v>
      </c>
      <c r="FP120">
        <v>2.356041668847876</v>
      </c>
      <c r="FQ120">
        <v>3.0359607158611248</v>
      </c>
      <c r="FR120">
        <v>8.6368282069479196</v>
      </c>
      <c r="FS120">
        <v>8.6368282069479196</v>
      </c>
      <c r="FT120">
        <v>7.4872146344262118</v>
      </c>
      <c r="FU120">
        <v>8.6368282069479196</v>
      </c>
      <c r="FV120">
        <v>2.505357853036609</v>
      </c>
      <c r="FW120">
        <v>2.3840694779035165</v>
      </c>
      <c r="FX120">
        <v>8.1986514953974581</v>
      </c>
      <c r="FY120">
        <v>5.4985646436750528</v>
      </c>
      <c r="FZ120">
        <v>6.8636475928185243</v>
      </c>
      <c r="GA120">
        <v>2.9983644129129474</v>
      </c>
      <c r="GB120">
        <v>8.6368282069479196</v>
      </c>
      <c r="GC120">
        <v>8.6368282069479196</v>
      </c>
      <c r="GD120">
        <v>8.6368282069479196</v>
      </c>
      <c r="GE120">
        <v>8.6053424012459434</v>
      </c>
      <c r="GF120">
        <v>5.1421264588513926</v>
      </c>
      <c r="GG120">
        <v>8.6368282069479196</v>
      </c>
      <c r="GH120">
        <v>6.3504082575301464</v>
      </c>
      <c r="GI120">
        <v>4.4281702690296783</v>
      </c>
      <c r="GJ120">
        <v>4.7943800453997634</v>
      </c>
      <c r="GK120">
        <v>3.6234394975626412</v>
      </c>
      <c r="GL120">
        <v>4.953156962043705</v>
      </c>
      <c r="GM120">
        <v>2.8162966032896284</v>
      </c>
      <c r="GN120">
        <v>8.6368282069479196</v>
      </c>
      <c r="GO120">
        <v>8.6368282069479196</v>
      </c>
      <c r="GP120">
        <v>8.6368282069479196</v>
      </c>
      <c r="GQ120">
        <v>2.7136398210249992</v>
      </c>
      <c r="GR120">
        <v>7.3099561537830073</v>
      </c>
      <c r="GS120">
        <v>2.356041668847876</v>
      </c>
      <c r="GT120">
        <v>8.4761802338481615</v>
      </c>
      <c r="GU120">
        <v>6.0914673200346421</v>
      </c>
      <c r="GV120">
        <v>8.6368282069479196</v>
      </c>
      <c r="GW120">
        <v>8.6368282069479196</v>
      </c>
      <c r="GX120">
        <v>2.356041668847876</v>
      </c>
      <c r="GY120">
        <v>8.6368282069479196</v>
      </c>
      <c r="GZ120">
        <v>3.8903784335171632</v>
      </c>
      <c r="HA120">
        <v>2.356041668847876</v>
      </c>
      <c r="HB120">
        <v>2.8132986813851129</v>
      </c>
      <c r="HC120">
        <v>8.6368282069479196</v>
      </c>
      <c r="HD120">
        <v>8.6368282069479196</v>
      </c>
      <c r="HE120">
        <v>3.4459965740236913</v>
      </c>
      <c r="HF120">
        <v>8.6368282069479196</v>
      </c>
      <c r="HG120">
        <v>8.6368282069479196</v>
      </c>
      <c r="HH120">
        <v>5.6819357266378647</v>
      </c>
      <c r="HI120">
        <v>8.6368282069479196</v>
      </c>
      <c r="HJ120">
        <v>2.356041668847876</v>
      </c>
      <c r="HK120">
        <v>2.986740622667845</v>
      </c>
      <c r="HL120">
        <v>6.6613605676249126</v>
      </c>
      <c r="HM120">
        <v>8.6368282069479196</v>
      </c>
      <c r="HN120">
        <v>3.8075219538718073</v>
      </c>
      <c r="HO120">
        <v>8.6368282069479196</v>
      </c>
      <c r="HP120">
        <v>2.356041668847876</v>
      </c>
      <c r="HQ120">
        <v>3.2330064491013077</v>
      </c>
      <c r="HR120">
        <v>8.3535494916280069</v>
      </c>
      <c r="HS120">
        <v>3.5369106780089159</v>
      </c>
      <c r="HT120">
        <v>5.7961177862612132</v>
      </c>
      <c r="HU120">
        <v>8.6368282069479196</v>
      </c>
      <c r="HV120">
        <v>8.6368282069479196</v>
      </c>
      <c r="HW120">
        <v>2.7441177806427413</v>
      </c>
      <c r="HX120">
        <v>8.6368282069479196</v>
      </c>
      <c r="HY120">
        <v>6.3969055514713196</v>
      </c>
      <c r="HZ120">
        <v>8.6368282069479196</v>
      </c>
      <c r="IA120">
        <v>5.3565491734424491</v>
      </c>
      <c r="IB120">
        <v>8.6368282069479196</v>
      </c>
      <c r="IC120">
        <v>2.356041668847876</v>
      </c>
      <c r="ID120">
        <v>8.6368282069479196</v>
      </c>
      <c r="IE120">
        <v>6.7177567668024389</v>
      </c>
      <c r="IF120">
        <v>7.8359896084440921</v>
      </c>
      <c r="IG120">
        <v>3.7637441139679861</v>
      </c>
      <c r="IH120">
        <v>8.6368282069479196</v>
      </c>
      <c r="II120">
        <v>4.625116837042234</v>
      </c>
      <c r="IJ120">
        <v>2.6155660677648291</v>
      </c>
      <c r="IK120">
        <v>8.6368282069479196</v>
      </c>
      <c r="IL120">
        <v>8.6368282069479196</v>
      </c>
      <c r="IM120">
        <v>2.356041668847876</v>
      </c>
      <c r="IN120">
        <v>8.6368282069479196</v>
      </c>
      <c r="IO120">
        <v>8.6368282069479196</v>
      </c>
      <c r="IP120">
        <v>3.3192898920879599</v>
      </c>
      <c r="IQ120">
        <v>4.4399944526052968</v>
      </c>
      <c r="IR120">
        <v>8.6368282069479196</v>
      </c>
      <c r="IS120">
        <v>8.6368282069479196</v>
      </c>
      <c r="IT120">
        <v>8.6368282069479196</v>
      </c>
      <c r="IU120">
        <v>6.4561330209872816</v>
      </c>
      <c r="IV120">
        <v>8.6368282069479196</v>
      </c>
      <c r="IW120">
        <v>8.6368282069479196</v>
      </c>
      <c r="IX120">
        <v>8.6368282069479196</v>
      </c>
      <c r="IY120">
        <v>2.356041668847876</v>
      </c>
      <c r="IZ120">
        <v>2.356041668847876</v>
      </c>
      <c r="JA120">
        <v>8.6368282069479196</v>
      </c>
      <c r="JB120">
        <v>4.7961433973581435</v>
      </c>
      <c r="JC120">
        <v>2.356041668847876</v>
      </c>
      <c r="JD120">
        <v>8.6368282069479196</v>
      </c>
      <c r="JE120">
        <v>8.6368282069479196</v>
      </c>
      <c r="JF120">
        <v>7.3126195339550408</v>
      </c>
      <c r="JG120">
        <v>3.0319461593826724</v>
      </c>
      <c r="JH120">
        <v>4.6198162582847671</v>
      </c>
      <c r="JI120">
        <v>8.6368282069479196</v>
      </c>
      <c r="JJ120">
        <v>2.356041668847876</v>
      </c>
      <c r="JK120">
        <v>4.0040148366692083</v>
      </c>
      <c r="JL120">
        <v>7.6532647331766981</v>
      </c>
      <c r="JM120">
        <v>8.6368282069479196</v>
      </c>
      <c r="JN120">
        <v>5.5564596602541299</v>
      </c>
      <c r="JO120">
        <v>4.3369667976210957</v>
      </c>
      <c r="JP120">
        <v>6.2659564234581673</v>
      </c>
      <c r="JQ120">
        <v>6.8948453949928599</v>
      </c>
      <c r="JR120">
        <v>5.2405588391268285</v>
      </c>
      <c r="JS120">
        <v>8.3405686434775479</v>
      </c>
      <c r="JT120">
        <v>3.8795563152271044</v>
      </c>
      <c r="JU120">
        <v>7.1111758067613957</v>
      </c>
      <c r="JV120">
        <v>3.717133771491052</v>
      </c>
      <c r="JW120">
        <v>6.3768887319395962</v>
      </c>
      <c r="JX120">
        <v>4.5755314794276503</v>
      </c>
      <c r="JY120">
        <v>3.2171946743277173</v>
      </c>
      <c r="JZ120">
        <v>4.0694369495415534</v>
      </c>
      <c r="KA120">
        <v>3.136769934382869</v>
      </c>
      <c r="KB120">
        <v>8.6368282069479196</v>
      </c>
      <c r="KC120">
        <v>7.0093673764087576</v>
      </c>
      <c r="KD120">
        <v>6.9366908070645419</v>
      </c>
      <c r="KE120">
        <v>2.356041668847876</v>
      </c>
      <c r="KF120">
        <v>3.2424984647639064</v>
      </c>
      <c r="KG120">
        <v>8.6368282069479196</v>
      </c>
      <c r="KH120">
        <v>6.2430002473202029</v>
      </c>
      <c r="KI120">
        <v>8.6368282069479196</v>
      </c>
      <c r="KJ120">
        <v>3.9140479696596469</v>
      </c>
      <c r="KK120">
        <v>7.7965998755956445</v>
      </c>
      <c r="KL120">
        <v>8.6368282069479196</v>
      </c>
      <c r="KM120">
        <v>8.6368282069479196</v>
      </c>
      <c r="KN120">
        <v>3.6677827085934145</v>
      </c>
      <c r="KO120">
        <v>3.6348298610808745</v>
      </c>
      <c r="KP120">
        <v>5.5084780995469682</v>
      </c>
      <c r="KQ120">
        <v>7.9716618206839085</v>
      </c>
      <c r="KR120">
        <v>5.3040734790423025</v>
      </c>
      <c r="KS120">
        <v>8.6368282069479196</v>
      </c>
      <c r="KT120">
        <v>8.6368282069479196</v>
      </c>
      <c r="KU120">
        <v>8.0413163008230022</v>
      </c>
      <c r="KV120">
        <v>8.6368282069479196</v>
      </c>
      <c r="KW120">
        <v>2.4073953913866446</v>
      </c>
      <c r="KX120">
        <v>2.356041668847876</v>
      </c>
      <c r="KY120">
        <v>8.6368282069479196</v>
      </c>
      <c r="KZ120">
        <v>7.0971643614887352</v>
      </c>
      <c r="LA120">
        <v>8.6368282069479196</v>
      </c>
      <c r="LB120">
        <v>8.6368282069479196</v>
      </c>
      <c r="LC120">
        <v>7.6905309893162146</v>
      </c>
      <c r="LD120">
        <v>4.7153291391551182</v>
      </c>
      <c r="LE120">
        <v>3.1009766631494435</v>
      </c>
      <c r="LF120">
        <v>8.6368282069479196</v>
      </c>
      <c r="LG120">
        <v>8.6368282069479196</v>
      </c>
      <c r="LH120">
        <v>8.6368282069479196</v>
      </c>
      <c r="LI120">
        <v>7.2189870400037002</v>
      </c>
      <c r="LJ120">
        <v>2.8939662801396615</v>
      </c>
      <c r="LK120">
        <v>8.6368282069479196</v>
      </c>
      <c r="LL120">
        <v>8.6368282069479196</v>
      </c>
      <c r="LM120">
        <v>3.5398800919175937</v>
      </c>
      <c r="LN120">
        <v>3.3789233001387005</v>
      </c>
      <c r="LO120">
        <v>2.6461851347924963</v>
      </c>
      <c r="LP120">
        <v>4.0254782010072354</v>
      </c>
      <c r="LQ120">
        <v>8.6368282069479196</v>
      </c>
      <c r="LR120">
        <v>8.6368282069479196</v>
      </c>
      <c r="LS120">
        <v>7.7696801406570142</v>
      </c>
      <c r="LT120">
        <v>7.3291868769710558</v>
      </c>
      <c r="LU120">
        <v>2.9038055484864036</v>
      </c>
      <c r="LV120">
        <v>2.7856120744922599</v>
      </c>
      <c r="LW120">
        <v>2.8957372505552086</v>
      </c>
      <c r="LX120">
        <v>2.356041668847876</v>
      </c>
      <c r="LY120">
        <v>3.906941246914962</v>
      </c>
      <c r="LZ120">
        <v>8.4467577138728682</v>
      </c>
      <c r="MA120">
        <v>2.5532130259577208</v>
      </c>
      <c r="MB120">
        <v>8.6368282069479196</v>
      </c>
      <c r="MC120">
        <v>3.90263746365759</v>
      </c>
      <c r="MD120">
        <v>2.356041668847876</v>
      </c>
      <c r="ME120">
        <v>5.3328975903014388</v>
      </c>
      <c r="MF120">
        <v>4.147133853967059</v>
      </c>
      <c r="MG120">
        <v>8.6368282069479196</v>
      </c>
      <c r="MH120">
        <v>8.6368282069479196</v>
      </c>
      <c r="MI120">
        <v>8.6368282069479196</v>
      </c>
      <c r="MJ120">
        <v>2.9797164322370655</v>
      </c>
      <c r="MK120">
        <v>4.933005634236463</v>
      </c>
      <c r="ML120">
        <v>2.356041668847876</v>
      </c>
      <c r="MM120">
        <v>8.6368282069479196</v>
      </c>
      <c r="MN120">
        <v>2.356041668847876</v>
      </c>
      <c r="MO120">
        <v>2.356041668847876</v>
      </c>
      <c r="MP120">
        <v>8.6368282069479196</v>
      </c>
      <c r="MQ120">
        <v>8.6368282069479196</v>
      </c>
      <c r="MR120">
        <v>8.6368282069479196</v>
      </c>
      <c r="MS120">
        <v>5.5012028980415586</v>
      </c>
      <c r="MT120">
        <v>8.6368282069479196</v>
      </c>
      <c r="MU120">
        <v>8.6368282069479196</v>
      </c>
      <c r="MV120">
        <v>8.6368282069479196</v>
      </c>
      <c r="MW120">
        <v>2.356041668847876</v>
      </c>
      <c r="MX120">
        <v>2.9996855837035459</v>
      </c>
      <c r="MY120">
        <v>4.6913584369610506</v>
      </c>
      <c r="MZ120">
        <v>2.5017772316949727</v>
      </c>
      <c r="NA120">
        <v>2.6496378439173101</v>
      </c>
      <c r="NB120">
        <v>8.2058612560607482</v>
      </c>
      <c r="NC120">
        <v>8.6368282069479196</v>
      </c>
      <c r="ND120">
        <v>2.356041668847876</v>
      </c>
      <c r="NE120">
        <v>6.6210823180180407</v>
      </c>
      <c r="NF120">
        <v>8.6368282069479196</v>
      </c>
      <c r="NG120">
        <v>2.356041668847876</v>
      </c>
      <c r="NH120">
        <v>8.6368282069479196</v>
      </c>
      <c r="NI120">
        <v>3.3418067439196779</v>
      </c>
      <c r="NJ120">
        <v>8.6368282069479196</v>
      </c>
      <c r="NK120">
        <v>3.2582399686383776</v>
      </c>
      <c r="NL120">
        <v>8.0240095659452351</v>
      </c>
      <c r="NM120">
        <v>3.3547377054319059</v>
      </c>
      <c r="NN120">
        <v>8.6368282069479196</v>
      </c>
      <c r="NO120">
        <v>2.356041668847876</v>
      </c>
      <c r="NP120">
        <v>8.6368282069479196</v>
      </c>
      <c r="NQ120">
        <v>4.9445957322813774</v>
      </c>
      <c r="NR120">
        <v>8.6368282069479196</v>
      </c>
      <c r="NS120">
        <v>3.2156013014070624</v>
      </c>
      <c r="NT120">
        <v>3.0350585619368693</v>
      </c>
      <c r="NU120">
        <v>8.6368282069479196</v>
      </c>
      <c r="NV120">
        <v>5.0552152681466742</v>
      </c>
      <c r="NW120">
        <v>8.6368282069479196</v>
      </c>
      <c r="NX120">
        <v>8.6368282069479196</v>
      </c>
      <c r="NY120">
        <v>4.3473229148125512</v>
      </c>
      <c r="NZ120">
        <v>2.4702370866163528</v>
      </c>
      <c r="OA120">
        <v>2.6233198148280228</v>
      </c>
      <c r="OB120">
        <v>4.6765443568126628</v>
      </c>
      <c r="OC120">
        <v>8.6368282069479196</v>
      </c>
      <c r="OD120">
        <v>8.3775019364463628</v>
      </c>
      <c r="OE120">
        <v>6.2175428633364307</v>
      </c>
      <c r="OF120">
        <v>8.6368282069479196</v>
      </c>
      <c r="OG120">
        <v>8.6368282069479196</v>
      </c>
      <c r="OH120">
        <v>8.6368282069479196</v>
      </c>
      <c r="OI120">
        <v>8.6368282069479196</v>
      </c>
      <c r="OJ120">
        <v>2.356041668847876</v>
      </c>
      <c r="OK120">
        <v>8.6368282069479196</v>
      </c>
      <c r="OL120">
        <v>4.056866076225865</v>
      </c>
      <c r="OM120">
        <v>8.6368282069479196</v>
      </c>
      <c r="ON120">
        <v>8.6368282069479196</v>
      </c>
      <c r="OO120">
        <v>7.3624838327304074</v>
      </c>
      <c r="OP120">
        <v>4.5579035368426739</v>
      </c>
      <c r="OQ120">
        <v>8.6368282069479196</v>
      </c>
      <c r="OR120">
        <v>2.356041668847876</v>
      </c>
      <c r="OS120">
        <v>8.6368282069479196</v>
      </c>
      <c r="OT120">
        <v>8.6368282069479196</v>
      </c>
      <c r="OU120">
        <v>8.6368282069479196</v>
      </c>
      <c r="OV120">
        <v>2.356041668847876</v>
      </c>
      <c r="OW120">
        <v>3.0517935425114051</v>
      </c>
      <c r="OX120">
        <v>3.0954180310065014</v>
      </c>
      <c r="OY120">
        <v>2.8817940088266449</v>
      </c>
      <c r="OZ120">
        <v>8.6368282069479196</v>
      </c>
      <c r="PA120">
        <v>8.6368282069479196</v>
      </c>
      <c r="PB120">
        <v>6.0399824707264722</v>
      </c>
      <c r="PC120">
        <v>8.4591073312932075</v>
      </c>
      <c r="PD120">
        <v>8.6368282069479196</v>
      </c>
      <c r="PE120">
        <v>8.6368282069479196</v>
      </c>
      <c r="PF120">
        <v>8.6368282069479196</v>
      </c>
      <c r="PG120">
        <v>2.7011313030754467</v>
      </c>
      <c r="PH120">
        <v>4.1870143702356266</v>
      </c>
      <c r="PI120">
        <v>5.2639815090563946</v>
      </c>
      <c r="PJ120">
        <v>8.6368282069479196</v>
      </c>
      <c r="PK120">
        <v>3.4301355033320862</v>
      </c>
      <c r="PL120">
        <v>8.6368282069479196</v>
      </c>
      <c r="PM120">
        <v>8.6368282069479196</v>
      </c>
      <c r="PN120">
        <v>2.5181521029136036</v>
      </c>
      <c r="PO120">
        <v>8.6368282069479196</v>
      </c>
      <c r="PP120">
        <v>2.5698604817116482</v>
      </c>
      <c r="PQ120">
        <v>7.7840477898128437</v>
      </c>
      <c r="PR120">
        <v>8.6368282069479196</v>
      </c>
      <c r="PS120">
        <v>8.6368282069479196</v>
      </c>
      <c r="PT120">
        <v>8.6368282069479196</v>
      </c>
      <c r="PU120">
        <v>4.5702841621581634</v>
      </c>
      <c r="PV120">
        <v>2.356041668847876</v>
      </c>
      <c r="PW120">
        <v>7.4838760729294265</v>
      </c>
      <c r="PX120">
        <v>8.6368282069479196</v>
      </c>
      <c r="PY120">
        <v>4.175962299210318</v>
      </c>
      <c r="PZ120">
        <v>8.6368282069479196</v>
      </c>
      <c r="QA120">
        <v>8.6368282069479196</v>
      </c>
      <c r="QB120">
        <v>8.6368282069479196</v>
      </c>
      <c r="QC120">
        <v>5.1980125747409911</v>
      </c>
      <c r="QD120">
        <v>2.356041668847876</v>
      </c>
      <c r="QE120">
        <v>8.6368282069479196</v>
      </c>
      <c r="QF120">
        <v>8.6368282069479196</v>
      </c>
      <c r="QG120">
        <v>2.4093799858418095</v>
      </c>
      <c r="QH120">
        <v>8.6368282069479196</v>
      </c>
      <c r="QI120">
        <v>3.0275283901780039</v>
      </c>
      <c r="QJ120">
        <v>2.356041668847876</v>
      </c>
      <c r="QK120">
        <v>8.6368282069479196</v>
      </c>
      <c r="QL120">
        <v>5.4435645721274044</v>
      </c>
      <c r="QM120">
        <v>8.6368282069479196</v>
      </c>
      <c r="QN120">
        <v>8.6368282069479196</v>
      </c>
      <c r="QO120">
        <v>4.5171170822794702</v>
      </c>
      <c r="QP120">
        <v>4.4600201370818553</v>
      </c>
      <c r="QQ120">
        <v>8.6368282069479196</v>
      </c>
      <c r="QR120">
        <v>4.8110235965987567</v>
      </c>
      <c r="QS120">
        <v>8.6368282069479196</v>
      </c>
      <c r="QT120">
        <v>8.6368282069479196</v>
      </c>
      <c r="QU120">
        <v>4.3161152078197524</v>
      </c>
      <c r="QV120">
        <v>4.5172190129909264</v>
      </c>
      <c r="QW120">
        <v>3.1585349595568606</v>
      </c>
      <c r="QX120">
        <v>5.0334589566275953</v>
      </c>
      <c r="QY120">
        <v>8.6368282069479196</v>
      </c>
      <c r="QZ120">
        <v>8.6368282069479196</v>
      </c>
      <c r="RA120">
        <v>8.6368282069479196</v>
      </c>
      <c r="RB120">
        <v>8.6368282069479196</v>
      </c>
      <c r="RC120">
        <v>8.6368282069479196</v>
      </c>
      <c r="RD120">
        <v>8.6368282069479196</v>
      </c>
      <c r="RE120">
        <v>6.8946378004051194</v>
      </c>
      <c r="RF120">
        <v>8.6368282069479196</v>
      </c>
      <c r="RG120">
        <v>8.6368282069479196</v>
      </c>
      <c r="RH120">
        <v>8.6368282069479196</v>
      </c>
      <c r="RI120">
        <v>8.6368282069479196</v>
      </c>
      <c r="RJ120">
        <v>8.6368282069479196</v>
      </c>
      <c r="RK120">
        <v>5.6800107293860069</v>
      </c>
      <c r="RL120">
        <v>8.6368282069479196</v>
      </c>
      <c r="RM120">
        <v>2.9078087591032187</v>
      </c>
      <c r="RN120">
        <v>5.8583415935243393</v>
      </c>
      <c r="RO120">
        <v>3.9155861276051538</v>
      </c>
      <c r="RP120">
        <v>8.6368282069479196</v>
      </c>
      <c r="RQ120">
        <v>8.6368282069479196</v>
      </c>
      <c r="RR120">
        <v>8.6368282069479196</v>
      </c>
      <c r="RS120">
        <v>8.6368282069479196</v>
      </c>
      <c r="RT120">
        <v>8.6368282069479196</v>
      </c>
      <c r="RU120">
        <v>8.6368282069479196</v>
      </c>
      <c r="RV120">
        <v>7.573788350603385</v>
      </c>
      <c r="RW120">
        <v>8.6368282069479196</v>
      </c>
      <c r="RX120">
        <v>8.6368282069479196</v>
      </c>
      <c r="RY120">
        <v>2.356041668847876</v>
      </c>
      <c r="RZ120">
        <v>3.8431331381395872</v>
      </c>
      <c r="SA120">
        <v>7.9986596004184056</v>
      </c>
      <c r="SB120">
        <v>7.007650826005011</v>
      </c>
      <c r="SC120">
        <v>8.6368282069479196</v>
      </c>
      <c r="SD120">
        <v>7.0787555810008502</v>
      </c>
      <c r="SE120">
        <v>4.0080348765953966</v>
      </c>
      <c r="SF120">
        <v>3.6553796556109184</v>
      </c>
      <c r="SG120">
        <v>8.6368282069479196</v>
      </c>
    </row>
    <row r="121" spans="1:501" x14ac:dyDescent="0.35">
      <c r="A121" s="158">
        <v>2037</v>
      </c>
      <c r="B121">
        <v>9.0686696172953152</v>
      </c>
      <c r="C121">
        <v>4.0646392447527511</v>
      </c>
      <c r="D121">
        <v>8.3399077533428763</v>
      </c>
      <c r="E121">
        <v>8.4342013691046667</v>
      </c>
      <c r="F121">
        <v>4.9216638346219765</v>
      </c>
      <c r="G121">
        <v>9.0686696172953152</v>
      </c>
      <c r="H121">
        <v>5.8235891833502569</v>
      </c>
      <c r="I121">
        <v>9.0686696172953152</v>
      </c>
      <c r="J121">
        <v>9.0686696172953152</v>
      </c>
      <c r="K121">
        <v>9.0686696172953152</v>
      </c>
      <c r="L121">
        <v>5.2249626681209334</v>
      </c>
      <c r="M121">
        <v>3.3648361687290662</v>
      </c>
      <c r="N121">
        <v>5.8569402613779218</v>
      </c>
      <c r="O121">
        <v>9.0686696172953152</v>
      </c>
      <c r="P121">
        <v>9.0686696172953152</v>
      </c>
      <c r="Q121">
        <v>9.0686696172953152</v>
      </c>
      <c r="R121">
        <v>9.0686696172953152</v>
      </c>
      <c r="S121">
        <v>9.0309859909169496</v>
      </c>
      <c r="T121">
        <v>9.0686696172953152</v>
      </c>
      <c r="U121">
        <v>6.3819277230381548</v>
      </c>
      <c r="V121">
        <v>6.8729042938032752</v>
      </c>
      <c r="W121">
        <v>8.5556346482813321</v>
      </c>
      <c r="X121">
        <v>2.4738437522902696</v>
      </c>
      <c r="Y121">
        <v>2.9768261146352168</v>
      </c>
      <c r="Z121">
        <v>9.0686696172953152</v>
      </c>
      <c r="AA121">
        <v>2.4738437522902696</v>
      </c>
      <c r="AB121">
        <v>7.0011516964317035</v>
      </c>
      <c r="AC121">
        <v>5.5929610965290326</v>
      </c>
      <c r="AD121">
        <v>3.6884772234204211</v>
      </c>
      <c r="AE121">
        <v>9.0686696172953152</v>
      </c>
      <c r="AF121">
        <v>7.5142322359001721</v>
      </c>
      <c r="AG121">
        <v>9.0686696172953152</v>
      </c>
      <c r="AH121">
        <v>9.0686696172953152</v>
      </c>
      <c r="AI121">
        <v>9.0686696172953152</v>
      </c>
      <c r="AJ121">
        <v>5.1258299244745578</v>
      </c>
      <c r="AK121">
        <v>3.8115082027960745</v>
      </c>
      <c r="AL121">
        <v>9.0686696172953152</v>
      </c>
      <c r="AM121">
        <v>3.3401709610393149</v>
      </c>
      <c r="AN121">
        <v>5.8199862624747691</v>
      </c>
      <c r="AO121">
        <v>3.1302467847096089</v>
      </c>
      <c r="AP121">
        <v>9.0686696172953152</v>
      </c>
      <c r="AQ121">
        <v>9.0686696172953152</v>
      </c>
      <c r="AR121">
        <v>3.4214634078981474</v>
      </c>
      <c r="AS121">
        <v>2.4738437522902696</v>
      </c>
      <c r="AT121">
        <v>9.0686696172953152</v>
      </c>
      <c r="AU121">
        <v>6.8487383897464875</v>
      </c>
      <c r="AV121">
        <v>9.0686696172953152</v>
      </c>
      <c r="AW121">
        <v>9.0686696172953152</v>
      </c>
      <c r="AX121">
        <v>4.9140386774768663</v>
      </c>
      <c r="AY121">
        <v>9.0686696172953152</v>
      </c>
      <c r="AZ121">
        <v>2.4738437522902696</v>
      </c>
      <c r="BA121">
        <v>9.0686696172953152</v>
      </c>
      <c r="BB121">
        <v>7.8265218155176255</v>
      </c>
      <c r="BC121">
        <v>2.4738437522902696</v>
      </c>
      <c r="BD121">
        <v>2.6313894168809151</v>
      </c>
      <c r="BE121">
        <v>9.0686696172953152</v>
      </c>
      <c r="BF121">
        <v>4.603242336142916</v>
      </c>
      <c r="BG121">
        <v>9.0686696172953152</v>
      </c>
      <c r="BH121">
        <v>9.0686696172953152</v>
      </c>
      <c r="BI121">
        <v>7.6032602193934435</v>
      </c>
      <c r="BJ121">
        <v>9.0686696172953152</v>
      </c>
      <c r="BK121">
        <v>3.5603561178598735</v>
      </c>
      <c r="BL121">
        <v>2.575035503520323</v>
      </c>
      <c r="BM121">
        <v>9.0686696172953152</v>
      </c>
      <c r="BN121">
        <v>9.0686696172953152</v>
      </c>
      <c r="BO121">
        <v>6.9407416593638489</v>
      </c>
      <c r="BP121">
        <v>7.1904641045687017</v>
      </c>
      <c r="BQ121">
        <v>9.0686696172953152</v>
      </c>
      <c r="BR121">
        <v>9.0686696172953152</v>
      </c>
      <c r="BS121">
        <v>9.0686696172953152</v>
      </c>
      <c r="BT121">
        <v>2.7954220112887436</v>
      </c>
      <c r="BU121">
        <v>5.5796590103020058</v>
      </c>
      <c r="BV121">
        <v>9.0686696172953152</v>
      </c>
      <c r="BW121">
        <v>3.5450812642640517</v>
      </c>
      <c r="BX121">
        <v>5.0390415346890398</v>
      </c>
      <c r="BY121">
        <v>2.4738437522902696</v>
      </c>
      <c r="BZ121">
        <v>9.0686696172953152</v>
      </c>
      <c r="CA121">
        <v>9.0686696172953152</v>
      </c>
      <c r="CB121">
        <v>9.0686696172953152</v>
      </c>
      <c r="CC121">
        <v>4.6872915361364971</v>
      </c>
      <c r="CD121">
        <v>7.5922884206713332</v>
      </c>
      <c r="CE121">
        <v>4.8243202641542693</v>
      </c>
      <c r="CF121">
        <v>2.4738437522902696</v>
      </c>
      <c r="CG121">
        <v>5.0491164694380251</v>
      </c>
      <c r="CH121">
        <v>5.6821048223019837</v>
      </c>
      <c r="CI121">
        <v>9.0686696172953152</v>
      </c>
      <c r="CJ121">
        <v>9.0686696172953152</v>
      </c>
      <c r="CK121">
        <v>6.0986985247694196</v>
      </c>
      <c r="CL121">
        <v>9.0686696172953152</v>
      </c>
      <c r="CM121">
        <v>9.0686696172953152</v>
      </c>
      <c r="CN121">
        <v>4.1823360330784061</v>
      </c>
      <c r="CO121">
        <v>9.0686696172953152</v>
      </c>
      <c r="CP121">
        <v>3.6127979398099432</v>
      </c>
      <c r="CQ121">
        <v>5.509207803978688</v>
      </c>
      <c r="CR121">
        <v>7.6688908091806232</v>
      </c>
      <c r="CS121">
        <v>8.4435752129020987</v>
      </c>
      <c r="CT121">
        <v>2.4738437522902696</v>
      </c>
      <c r="CU121">
        <v>9.0686696172953152</v>
      </c>
      <c r="CV121">
        <v>8.2957043776934913</v>
      </c>
      <c r="CW121">
        <v>6.3693357174695064</v>
      </c>
      <c r="CX121">
        <v>2.4738437522902696</v>
      </c>
      <c r="CY121">
        <v>5.5849327668764301</v>
      </c>
      <c r="CZ121">
        <v>2.4738437522902696</v>
      </c>
      <c r="DA121">
        <v>9.0686696172953152</v>
      </c>
      <c r="DB121">
        <v>9.0686696172953152</v>
      </c>
      <c r="DC121">
        <v>4.0051752388471229</v>
      </c>
      <c r="DD121">
        <v>9.0686696172953152</v>
      </c>
      <c r="DE121">
        <v>9.0686696172953152</v>
      </c>
      <c r="DF121">
        <v>4.276282648990307</v>
      </c>
      <c r="DG121">
        <v>9.0686696172953152</v>
      </c>
      <c r="DH121">
        <v>4.5045895406366601</v>
      </c>
      <c r="DI121">
        <v>9.0686696172953152</v>
      </c>
      <c r="DJ121">
        <v>9.0686696172953152</v>
      </c>
      <c r="DK121">
        <v>2.4738437522902696</v>
      </c>
      <c r="DL121">
        <v>6.9274475841482346</v>
      </c>
      <c r="DM121">
        <v>5.3263126506932696</v>
      </c>
      <c r="DN121">
        <v>3.2745222247200543</v>
      </c>
      <c r="DO121">
        <v>5.2997751316418995</v>
      </c>
      <c r="DP121">
        <v>5.6619788137324569</v>
      </c>
      <c r="DQ121">
        <v>9.0686696172953152</v>
      </c>
      <c r="DR121">
        <v>9.0686696172953152</v>
      </c>
      <c r="DS121">
        <v>9.0686696172953152</v>
      </c>
      <c r="DT121">
        <v>9.0686696172953152</v>
      </c>
      <c r="DU121">
        <v>9.0686696172953152</v>
      </c>
      <c r="DV121">
        <v>9.0686696172953152</v>
      </c>
      <c r="DW121">
        <v>4.1881468290850474</v>
      </c>
      <c r="DX121">
        <v>9.0686696172953152</v>
      </c>
      <c r="DY121">
        <v>2.4738437522902696</v>
      </c>
      <c r="DZ121">
        <v>9.0686696172953152</v>
      </c>
      <c r="EA121">
        <v>9.0686696172953152</v>
      </c>
      <c r="EB121">
        <v>9.0686696172953152</v>
      </c>
      <c r="EC121">
        <v>9.0686696172953152</v>
      </c>
      <c r="ED121">
        <v>9.0686696172953152</v>
      </c>
      <c r="EE121">
        <v>5.7052035829878651</v>
      </c>
      <c r="EF121">
        <v>2.4738437522902696</v>
      </c>
      <c r="EG121">
        <v>6.1220037020683042</v>
      </c>
      <c r="EH121">
        <v>3.1993920658132056</v>
      </c>
      <c r="EI121">
        <v>7.5147002841820747</v>
      </c>
      <c r="EJ121">
        <v>9.0686696172953152</v>
      </c>
      <c r="EK121">
        <v>9.0686696172953152</v>
      </c>
      <c r="EL121">
        <v>9.0686696172953152</v>
      </c>
      <c r="EM121">
        <v>9.0686696172953152</v>
      </c>
      <c r="EN121">
        <v>2.4738437522902696</v>
      </c>
      <c r="EO121">
        <v>9.0686696172953152</v>
      </c>
      <c r="EP121">
        <v>5.4868846659087627</v>
      </c>
      <c r="EQ121">
        <v>9.0686696172953152</v>
      </c>
      <c r="ER121">
        <v>9.0686696172953152</v>
      </c>
      <c r="ES121">
        <v>3.7235161419741121</v>
      </c>
      <c r="ET121">
        <v>3.5786223205488845</v>
      </c>
      <c r="EU121">
        <v>2.729210022213449</v>
      </c>
      <c r="EV121">
        <v>9.0686696172953152</v>
      </c>
      <c r="EW121">
        <v>3.4426273821311808</v>
      </c>
      <c r="EX121">
        <v>9.0686696172953152</v>
      </c>
      <c r="EY121">
        <v>9.0686696172953152</v>
      </c>
      <c r="EZ121">
        <v>9.0686696172953152</v>
      </c>
      <c r="FA121">
        <v>3.2800682986416603</v>
      </c>
      <c r="FB121">
        <v>2.4738437522902696</v>
      </c>
      <c r="FC121">
        <v>9.0686696172953152</v>
      </c>
      <c r="FD121">
        <v>9.0686696172953152</v>
      </c>
      <c r="FE121">
        <v>9.0686696172953152</v>
      </c>
      <c r="FF121">
        <v>9.0686696172953152</v>
      </c>
      <c r="FG121">
        <v>2.4738437522902696</v>
      </c>
      <c r="FH121">
        <v>5.9985061904873342</v>
      </c>
      <c r="FI121">
        <v>4.3274556270234843</v>
      </c>
      <c r="FJ121">
        <v>8.0863596510880811</v>
      </c>
      <c r="FK121">
        <v>8.2450471149060007</v>
      </c>
      <c r="FL121">
        <v>9.0686696172953152</v>
      </c>
      <c r="FM121">
        <v>4.6867909921720692</v>
      </c>
      <c r="FN121">
        <v>9.0686696172953152</v>
      </c>
      <c r="FO121">
        <v>9.0686696172953152</v>
      </c>
      <c r="FP121">
        <v>2.4738437522902696</v>
      </c>
      <c r="FQ121">
        <v>3.0758252264295134</v>
      </c>
      <c r="FR121">
        <v>9.0686696172953152</v>
      </c>
      <c r="FS121">
        <v>9.0686696172953152</v>
      </c>
      <c r="FT121">
        <v>8.1679553781784033</v>
      </c>
      <c r="FU121">
        <v>9.0686696172953152</v>
      </c>
      <c r="FV121">
        <v>2.6433280727561668</v>
      </c>
      <c r="FW121">
        <v>2.5057771836806051</v>
      </c>
      <c r="FX121">
        <v>8.5742792369982972</v>
      </c>
      <c r="FY121">
        <v>5.8216638787114974</v>
      </c>
      <c r="FZ121">
        <v>7.2340113668271471</v>
      </c>
      <c r="GA121">
        <v>3.1059345899782773</v>
      </c>
      <c r="GB121">
        <v>9.0686696172953152</v>
      </c>
      <c r="GC121">
        <v>9.0686696172953152</v>
      </c>
      <c r="GD121">
        <v>9.0686696172953152</v>
      </c>
      <c r="GE121">
        <v>9.0686696172953152</v>
      </c>
      <c r="GF121">
        <v>5.7338331740531183</v>
      </c>
      <c r="GG121">
        <v>9.0686696172953152</v>
      </c>
      <c r="GH121">
        <v>6.8714149887009972</v>
      </c>
      <c r="GI121">
        <v>4.8812706170173028</v>
      </c>
      <c r="GJ121">
        <v>5.3173531364931881</v>
      </c>
      <c r="GK121">
        <v>3.858583887220294</v>
      </c>
      <c r="GL121">
        <v>5.507234516460664</v>
      </c>
      <c r="GM121">
        <v>2.8728969083906049</v>
      </c>
      <c r="GN121">
        <v>9.0686696172953152</v>
      </c>
      <c r="GO121">
        <v>9.0686696172953152</v>
      </c>
      <c r="GP121">
        <v>9.0686696172953152</v>
      </c>
      <c r="GQ121">
        <v>2.880722233490788</v>
      </c>
      <c r="GR121">
        <v>7.6206292118914636</v>
      </c>
      <c r="GS121">
        <v>2.4738437522902696</v>
      </c>
      <c r="GT121">
        <v>8.8872524103091948</v>
      </c>
      <c r="GU121">
        <v>6.2266214180722441</v>
      </c>
      <c r="GV121">
        <v>9.0686696172953152</v>
      </c>
      <c r="GW121">
        <v>9.0686696172953152</v>
      </c>
      <c r="GX121">
        <v>2.4738437522902696</v>
      </c>
      <c r="GY121">
        <v>9.0686696172953152</v>
      </c>
      <c r="GZ121">
        <v>4.0981587383213078</v>
      </c>
      <c r="HA121">
        <v>2.4738437522902696</v>
      </c>
      <c r="HB121">
        <v>2.9726017224045727</v>
      </c>
      <c r="HC121">
        <v>9.0686696172953152</v>
      </c>
      <c r="HD121">
        <v>9.0686696172953152</v>
      </c>
      <c r="HE121">
        <v>3.4772623333946204</v>
      </c>
      <c r="HF121">
        <v>9.0686696172953152</v>
      </c>
      <c r="HG121">
        <v>9.0686696172953152</v>
      </c>
      <c r="HH121">
        <v>6.3845972472155763</v>
      </c>
      <c r="HI121">
        <v>9.0686696172953152</v>
      </c>
      <c r="HJ121">
        <v>2.4738437522902696</v>
      </c>
      <c r="HK121">
        <v>3.1941122526206347</v>
      </c>
      <c r="HL121">
        <v>7.5772732470718731</v>
      </c>
      <c r="HM121">
        <v>9.0686696172953152</v>
      </c>
      <c r="HN121">
        <v>4.0545161862662269</v>
      </c>
      <c r="HO121">
        <v>9.0686696172953152</v>
      </c>
      <c r="HP121">
        <v>2.4738437522902696</v>
      </c>
      <c r="HQ121">
        <v>3.3470995569136583</v>
      </c>
      <c r="HR121">
        <v>8.9898340448371119</v>
      </c>
      <c r="HS121">
        <v>3.4815457641155683</v>
      </c>
      <c r="HT121">
        <v>6.2502369217098241</v>
      </c>
      <c r="HU121">
        <v>9.0686696172953152</v>
      </c>
      <c r="HV121">
        <v>9.0686696172953152</v>
      </c>
      <c r="HW121">
        <v>2.9155805712428036</v>
      </c>
      <c r="HX121">
        <v>9.0686696172953152</v>
      </c>
      <c r="HY121">
        <v>6.5713387428281118</v>
      </c>
      <c r="HZ121">
        <v>9.0686696172953152</v>
      </c>
      <c r="IA121">
        <v>5.9917294055469492</v>
      </c>
      <c r="IB121">
        <v>9.0686696172953152</v>
      </c>
      <c r="IC121">
        <v>2.4738437522902696</v>
      </c>
      <c r="ID121">
        <v>9.0686696172953152</v>
      </c>
      <c r="IE121">
        <v>6.9519614920524875</v>
      </c>
      <c r="IF121">
        <v>8.595651276711239</v>
      </c>
      <c r="IG121">
        <v>4.097298164374493</v>
      </c>
      <c r="IH121">
        <v>9.0686696172953152</v>
      </c>
      <c r="II121">
        <v>4.628639011749061</v>
      </c>
      <c r="IJ121">
        <v>2.7687589279813225</v>
      </c>
      <c r="IK121">
        <v>9.0686696172953152</v>
      </c>
      <c r="IL121">
        <v>9.0686696172953152</v>
      </c>
      <c r="IM121">
        <v>2.4738437522902696</v>
      </c>
      <c r="IN121">
        <v>9.0686696172953152</v>
      </c>
      <c r="IO121">
        <v>9.0686696172953152</v>
      </c>
      <c r="IP121">
        <v>3.3886108811782245</v>
      </c>
      <c r="IQ121">
        <v>4.8953087381123668</v>
      </c>
      <c r="IR121">
        <v>9.0686696172953152</v>
      </c>
      <c r="IS121">
        <v>9.0686696172953152</v>
      </c>
      <c r="IT121">
        <v>9.0686696172953152</v>
      </c>
      <c r="IU121">
        <v>7.326171077965455</v>
      </c>
      <c r="IV121">
        <v>9.0686696172953152</v>
      </c>
      <c r="IW121">
        <v>9.0686696172953152</v>
      </c>
      <c r="IX121">
        <v>9.0686696172953152</v>
      </c>
      <c r="IY121">
        <v>2.4738437522902696</v>
      </c>
      <c r="IZ121">
        <v>2.4738437522902696</v>
      </c>
      <c r="JA121">
        <v>9.0686696172953152</v>
      </c>
      <c r="JB121">
        <v>5.1467634233866004</v>
      </c>
      <c r="JC121">
        <v>2.4738437522902696</v>
      </c>
      <c r="JD121">
        <v>9.0686696172953152</v>
      </c>
      <c r="JE121">
        <v>9.0686696172953152</v>
      </c>
      <c r="JF121">
        <v>7.7236372247798428</v>
      </c>
      <c r="JG121">
        <v>3.2462053947407763</v>
      </c>
      <c r="JH121">
        <v>5.0829998827606859</v>
      </c>
      <c r="JI121">
        <v>9.0686696172953152</v>
      </c>
      <c r="JJ121">
        <v>2.4738437522902696</v>
      </c>
      <c r="JK121">
        <v>4.3796611496715059</v>
      </c>
      <c r="JL121">
        <v>8.0521595064855251</v>
      </c>
      <c r="JM121">
        <v>9.0686696172953152</v>
      </c>
      <c r="JN121">
        <v>5.8249413279749165</v>
      </c>
      <c r="JO121">
        <v>4.7325972476483065</v>
      </c>
      <c r="JP121">
        <v>6.5768347284552044</v>
      </c>
      <c r="JQ121">
        <v>7.6604831625379788</v>
      </c>
      <c r="JR121">
        <v>5.8218746816340019</v>
      </c>
      <c r="JS121">
        <v>9.0686696172953152</v>
      </c>
      <c r="JT121">
        <v>3.9266736840178824</v>
      </c>
      <c r="JU121">
        <v>7.4806704540767077</v>
      </c>
      <c r="JV121">
        <v>3.9222738845736433</v>
      </c>
      <c r="JW121">
        <v>6.7572769876374563</v>
      </c>
      <c r="JX121">
        <v>4.828246465262918</v>
      </c>
      <c r="JY121">
        <v>3.4602945683999415</v>
      </c>
      <c r="JZ121">
        <v>4.0793595223143626</v>
      </c>
      <c r="KA121">
        <v>3.367228994602689</v>
      </c>
      <c r="KB121">
        <v>9.0686696172953152</v>
      </c>
      <c r="KC121">
        <v>7.3255796422932242</v>
      </c>
      <c r="KD121">
        <v>7.7055329963242905</v>
      </c>
      <c r="KE121">
        <v>2.4738437522902696</v>
      </c>
      <c r="KF121">
        <v>3.4896127503578245</v>
      </c>
      <c r="KG121">
        <v>9.0686696172953152</v>
      </c>
      <c r="KH121">
        <v>6.5963855091947767</v>
      </c>
      <c r="KI121">
        <v>9.0686696172953152</v>
      </c>
      <c r="KJ121">
        <v>4.2542849003856853</v>
      </c>
      <c r="KK121">
        <v>8.8177871410380746</v>
      </c>
      <c r="KL121">
        <v>9.0686696172953152</v>
      </c>
      <c r="KM121">
        <v>9.0686696172953152</v>
      </c>
      <c r="KN121">
        <v>3.7934975834175311</v>
      </c>
      <c r="KO121">
        <v>3.9463650766350598</v>
      </c>
      <c r="KP121">
        <v>6.1749446822566041</v>
      </c>
      <c r="KQ121">
        <v>8.5813806751412276</v>
      </c>
      <c r="KR121">
        <v>5.6028364027023061</v>
      </c>
      <c r="KS121">
        <v>9.0686696172953152</v>
      </c>
      <c r="KT121">
        <v>9.0686696172953152</v>
      </c>
      <c r="KU121">
        <v>9.0686696172953152</v>
      </c>
      <c r="KV121">
        <v>9.0686696172953152</v>
      </c>
      <c r="KW121">
        <v>2.5321897010666246</v>
      </c>
      <c r="KX121">
        <v>2.4738437522902696</v>
      </c>
      <c r="KY121">
        <v>9.0686696172953152</v>
      </c>
      <c r="KZ121">
        <v>7.9267900696694085</v>
      </c>
      <c r="LA121">
        <v>9.0686696172953152</v>
      </c>
      <c r="LB121">
        <v>9.0686696172953152</v>
      </c>
      <c r="LC121">
        <v>8.0033927813248216</v>
      </c>
      <c r="LD121">
        <v>5.2229953655692167</v>
      </c>
      <c r="LE121">
        <v>3.1374049675147564</v>
      </c>
      <c r="LF121">
        <v>9.0686696172953152</v>
      </c>
      <c r="LG121">
        <v>9.0686696172953152</v>
      </c>
      <c r="LH121">
        <v>9.0686696172953152</v>
      </c>
      <c r="LI121">
        <v>7.6364175904182465</v>
      </c>
      <c r="LJ121">
        <v>2.9904213919652105</v>
      </c>
      <c r="LK121">
        <v>9.0686696172953152</v>
      </c>
      <c r="LL121">
        <v>9.0686696172953152</v>
      </c>
      <c r="LM121">
        <v>3.7373431389717502</v>
      </c>
      <c r="LN121">
        <v>3.3913148117389151</v>
      </c>
      <c r="LO121">
        <v>2.626327501430894</v>
      </c>
      <c r="LP121">
        <v>4.3329613795711488</v>
      </c>
      <c r="LQ121">
        <v>9.0686696172953152</v>
      </c>
      <c r="LR121">
        <v>9.0686696172953152</v>
      </c>
      <c r="LS121">
        <v>8.2328173572211671</v>
      </c>
      <c r="LT121">
        <v>7.8522185630500294</v>
      </c>
      <c r="LU121">
        <v>3.0986992648598837</v>
      </c>
      <c r="LV121">
        <v>2.9630863782835055</v>
      </c>
      <c r="LW121">
        <v>3.03759219097436</v>
      </c>
      <c r="LX121">
        <v>2.4738437522902696</v>
      </c>
      <c r="LY121">
        <v>3.887034535621591</v>
      </c>
      <c r="LZ121">
        <v>9.0686696172953152</v>
      </c>
      <c r="MA121">
        <v>2.5587865398269551</v>
      </c>
      <c r="MB121">
        <v>9.0686696172953152</v>
      </c>
      <c r="MC121">
        <v>3.8549133486664169</v>
      </c>
      <c r="MD121">
        <v>2.4738437522902696</v>
      </c>
      <c r="ME121">
        <v>5.9632429684227315</v>
      </c>
      <c r="MF121">
        <v>4.5484784913349374</v>
      </c>
      <c r="MG121">
        <v>9.0686696172953152</v>
      </c>
      <c r="MH121">
        <v>9.0686696172953152</v>
      </c>
      <c r="MI121">
        <v>9.0686696172953152</v>
      </c>
      <c r="MJ121">
        <v>3.1860232623570237</v>
      </c>
      <c r="MK121">
        <v>4.9774856592319274</v>
      </c>
      <c r="ML121">
        <v>2.4738437522902696</v>
      </c>
      <c r="MM121">
        <v>9.0686696172953152</v>
      </c>
      <c r="MN121">
        <v>2.4738437522902696</v>
      </c>
      <c r="MO121">
        <v>2.4738437522902696</v>
      </c>
      <c r="MP121">
        <v>9.0686696172953152</v>
      </c>
      <c r="MQ121">
        <v>9.0686696172953152</v>
      </c>
      <c r="MR121">
        <v>9.0686696172953152</v>
      </c>
      <c r="MS121">
        <v>6.0648811322989928</v>
      </c>
      <c r="MT121">
        <v>9.0686696172953152</v>
      </c>
      <c r="MU121">
        <v>9.0686696172953152</v>
      </c>
      <c r="MV121">
        <v>9.0686696172953152</v>
      </c>
      <c r="MW121">
        <v>2.4738437522902696</v>
      </c>
      <c r="MX121">
        <v>3.2090233769164911</v>
      </c>
      <c r="MY121">
        <v>5.0807255832171121</v>
      </c>
      <c r="MZ121">
        <v>2.4738437522902696</v>
      </c>
      <c r="NA121">
        <v>2.8076200715442989</v>
      </c>
      <c r="NB121">
        <v>8.8753229143246983</v>
      </c>
      <c r="NC121">
        <v>9.0686696172953152</v>
      </c>
      <c r="ND121">
        <v>2.4738437522902696</v>
      </c>
      <c r="NE121">
        <v>7.0010588123912534</v>
      </c>
      <c r="NF121">
        <v>9.0686696172953152</v>
      </c>
      <c r="NG121">
        <v>2.4738437522902696</v>
      </c>
      <c r="NH121">
        <v>9.0686696172953152</v>
      </c>
      <c r="NI121">
        <v>3.6048450243985681</v>
      </c>
      <c r="NJ121">
        <v>9.0686696172953152</v>
      </c>
      <c r="NK121">
        <v>3.2671866273770944</v>
      </c>
      <c r="NL121">
        <v>9.0686696172953152</v>
      </c>
      <c r="NM121">
        <v>3.2753760012880999</v>
      </c>
      <c r="NN121">
        <v>9.0686696172953152</v>
      </c>
      <c r="NO121">
        <v>2.4738437522902696</v>
      </c>
      <c r="NP121">
        <v>9.0686696172953152</v>
      </c>
      <c r="NQ121">
        <v>5.1677950878651266</v>
      </c>
      <c r="NR121">
        <v>9.0686696172953152</v>
      </c>
      <c r="NS121">
        <v>3.4584490024404166</v>
      </c>
      <c r="NT121">
        <v>3.2497942182219726</v>
      </c>
      <c r="NU121">
        <v>9.0686696172953152</v>
      </c>
      <c r="NV121">
        <v>5.3291372263414152</v>
      </c>
      <c r="NW121">
        <v>9.0686696172953152</v>
      </c>
      <c r="NX121">
        <v>9.0686696172953152</v>
      </c>
      <c r="NY121">
        <v>4.5159242601882337</v>
      </c>
      <c r="NZ121">
        <v>2.6034444377890571</v>
      </c>
      <c r="OA121">
        <v>2.5132626885283025</v>
      </c>
      <c r="OB121">
        <v>5.1767449214830927</v>
      </c>
      <c r="OC121">
        <v>9.0686696172953152</v>
      </c>
      <c r="OD121">
        <v>8.9949681108581672</v>
      </c>
      <c r="OE121">
        <v>7.0350210038765102</v>
      </c>
      <c r="OF121">
        <v>9.0686696172953152</v>
      </c>
      <c r="OG121">
        <v>9.0686696172953152</v>
      </c>
      <c r="OH121">
        <v>9.0686696172953152</v>
      </c>
      <c r="OI121">
        <v>9.0686696172953152</v>
      </c>
      <c r="OJ121">
        <v>2.4738437522902696</v>
      </c>
      <c r="OK121">
        <v>9.0686696172953152</v>
      </c>
      <c r="OL121">
        <v>4.1790704448762996</v>
      </c>
      <c r="OM121">
        <v>9.0686696172953152</v>
      </c>
      <c r="ON121">
        <v>9.0686696172953152</v>
      </c>
      <c r="OO121">
        <v>7.6904250664611356</v>
      </c>
      <c r="OP121">
        <v>4.6623303315197617</v>
      </c>
      <c r="OQ121">
        <v>9.0686696172953152</v>
      </c>
      <c r="OR121">
        <v>2.4738437522902696</v>
      </c>
      <c r="OS121">
        <v>9.0686696172953152</v>
      </c>
      <c r="OT121">
        <v>9.0686696172953152</v>
      </c>
      <c r="OU121">
        <v>9.0686696172953152</v>
      </c>
      <c r="OV121">
        <v>2.4738437522902696</v>
      </c>
      <c r="OW121">
        <v>3.2690956985617734</v>
      </c>
      <c r="OX121">
        <v>3.3194486788979711</v>
      </c>
      <c r="OY121">
        <v>3.0734109394809237</v>
      </c>
      <c r="OZ121">
        <v>9.0686696172953152</v>
      </c>
      <c r="PA121">
        <v>9.0686696172953152</v>
      </c>
      <c r="PB121">
        <v>6.3046291514752353</v>
      </c>
      <c r="PC121">
        <v>9.0686696172953152</v>
      </c>
      <c r="PD121">
        <v>9.0686696172953152</v>
      </c>
      <c r="PE121">
        <v>9.0686696172953152</v>
      </c>
      <c r="PF121">
        <v>9.0686696172953152</v>
      </c>
      <c r="PG121">
        <v>2.8664246510727458</v>
      </c>
      <c r="PH121">
        <v>4.5956004868731704</v>
      </c>
      <c r="PI121">
        <v>5.6212764782122724</v>
      </c>
      <c r="PJ121">
        <v>9.0686696172953152</v>
      </c>
      <c r="PK121">
        <v>3.7075590655885362</v>
      </c>
      <c r="PL121">
        <v>9.0686696172953152</v>
      </c>
      <c r="PM121">
        <v>9.0686696172953152</v>
      </c>
      <c r="PN121">
        <v>2.6063564699291426</v>
      </c>
      <c r="PO121">
        <v>9.0686696172953152</v>
      </c>
      <c r="PP121">
        <v>2.7166898549667229</v>
      </c>
      <c r="PQ121">
        <v>8.2518950467805841</v>
      </c>
      <c r="PR121">
        <v>9.0686696172953152</v>
      </c>
      <c r="PS121">
        <v>9.0686696172953152</v>
      </c>
      <c r="PT121">
        <v>9.0686696172953152</v>
      </c>
      <c r="PU121">
        <v>4.5981591642669937</v>
      </c>
      <c r="PV121">
        <v>2.4738437522902696</v>
      </c>
      <c r="PW121">
        <v>8.1191282302228096</v>
      </c>
      <c r="PX121">
        <v>9.0686696172953152</v>
      </c>
      <c r="PY121">
        <v>4.2980884036013185</v>
      </c>
      <c r="PZ121">
        <v>9.0686696172953152</v>
      </c>
      <c r="QA121">
        <v>9.0686696172953152</v>
      </c>
      <c r="QB121">
        <v>9.0686696172953152</v>
      </c>
      <c r="QC121">
        <v>5.6181662676164086</v>
      </c>
      <c r="QD121">
        <v>2.4738437522902696</v>
      </c>
      <c r="QE121">
        <v>9.0686696172953152</v>
      </c>
      <c r="QF121">
        <v>9.0686696172953152</v>
      </c>
      <c r="QG121">
        <v>2.5344378187235939</v>
      </c>
      <c r="QH121">
        <v>9.0686696172953152</v>
      </c>
      <c r="QI121">
        <v>3.0821922067488949</v>
      </c>
      <c r="QJ121">
        <v>2.4738437522902696</v>
      </c>
      <c r="QK121">
        <v>9.0686696172953152</v>
      </c>
      <c r="QL121">
        <v>6.0966154745376295</v>
      </c>
      <c r="QM121">
        <v>9.0686696172953152</v>
      </c>
      <c r="QN121">
        <v>9.0686696172953152</v>
      </c>
      <c r="QO121">
        <v>4.8035222979598018</v>
      </c>
      <c r="QP121">
        <v>4.9190905500062367</v>
      </c>
      <c r="QQ121">
        <v>9.0686696172953152</v>
      </c>
      <c r="QR121">
        <v>5.3372347509044431</v>
      </c>
      <c r="QS121">
        <v>9.0686696172953152</v>
      </c>
      <c r="QT121">
        <v>9.0686696172953152</v>
      </c>
      <c r="QU121">
        <v>4.2964885278749616</v>
      </c>
      <c r="QV121">
        <v>4.6744760913503818</v>
      </c>
      <c r="QW121">
        <v>3.392397039613714</v>
      </c>
      <c r="QX121">
        <v>5.5009585024205085</v>
      </c>
      <c r="QY121">
        <v>9.0686696172953152</v>
      </c>
      <c r="QZ121">
        <v>9.0686696172953152</v>
      </c>
      <c r="RA121">
        <v>9.0686696172953152</v>
      </c>
      <c r="RB121">
        <v>9.0686696172953152</v>
      </c>
      <c r="RC121">
        <v>9.0686696172953152</v>
      </c>
      <c r="RD121">
        <v>9.0686696172953152</v>
      </c>
      <c r="RE121">
        <v>7.2814006779560243</v>
      </c>
      <c r="RF121">
        <v>9.0686696172953152</v>
      </c>
      <c r="RG121">
        <v>9.0686696172953152</v>
      </c>
      <c r="RH121">
        <v>9.0686696172953152</v>
      </c>
      <c r="RI121">
        <v>9.0686696172953152</v>
      </c>
      <c r="RJ121">
        <v>9.0686696172953152</v>
      </c>
      <c r="RK121">
        <v>5.9991226632850161</v>
      </c>
      <c r="RL121">
        <v>9.0686696172953152</v>
      </c>
      <c r="RM121">
        <v>3.1033000085475706</v>
      </c>
      <c r="RN121">
        <v>6.5983187931378771</v>
      </c>
      <c r="RO121">
        <v>4.2755850020415345</v>
      </c>
      <c r="RP121">
        <v>9.0686696172953152</v>
      </c>
      <c r="RQ121">
        <v>9.0686696172953152</v>
      </c>
      <c r="RR121">
        <v>9.0686696172953152</v>
      </c>
      <c r="RS121">
        <v>9.0686696172953152</v>
      </c>
      <c r="RT121">
        <v>9.0686696172953152</v>
      </c>
      <c r="RU121">
        <v>9.0686696172953152</v>
      </c>
      <c r="RV121">
        <v>8.3789358582063862</v>
      </c>
      <c r="RW121">
        <v>9.0686696172953152</v>
      </c>
      <c r="RX121">
        <v>9.0686696172953152</v>
      </c>
      <c r="RY121">
        <v>2.4738437522902696</v>
      </c>
      <c r="RZ121">
        <v>4.1904459539685908</v>
      </c>
      <c r="SA121">
        <v>8.4812201029866401</v>
      </c>
      <c r="SB121">
        <v>7.3773301391968591</v>
      </c>
      <c r="SC121">
        <v>9.0686696172953152</v>
      </c>
      <c r="SD121">
        <v>8.0897896586449036</v>
      </c>
      <c r="SE121">
        <v>4.3843967675070843</v>
      </c>
      <c r="SF121">
        <v>3.9342295197053176</v>
      </c>
      <c r="SG121">
        <v>9.0686696172953152</v>
      </c>
    </row>
    <row r="122" spans="1:501" x14ac:dyDescent="0.35">
      <c r="A122" s="158">
        <v>2038</v>
      </c>
      <c r="B122">
        <v>9.5221030981600805</v>
      </c>
      <c r="C122">
        <v>4.4223308578681966</v>
      </c>
      <c r="D122">
        <v>8.7047580196653342</v>
      </c>
      <c r="E122">
        <v>9.3971938367656076</v>
      </c>
      <c r="F122">
        <v>5.2958206118082218</v>
      </c>
      <c r="G122">
        <v>9.5221030981600805</v>
      </c>
      <c r="H122">
        <v>6.5009206472660654</v>
      </c>
      <c r="I122">
        <v>9.5221030981600805</v>
      </c>
      <c r="J122">
        <v>9.5221030981600805</v>
      </c>
      <c r="K122">
        <v>9.5221030981600805</v>
      </c>
      <c r="L122">
        <v>5.2744001158061593</v>
      </c>
      <c r="M122">
        <v>3.3140970581962903</v>
      </c>
      <c r="N122">
        <v>6.5408181667086618</v>
      </c>
      <c r="O122">
        <v>9.5221030981600805</v>
      </c>
      <c r="P122">
        <v>9.5221030981600805</v>
      </c>
      <c r="Q122">
        <v>9.5221030981600805</v>
      </c>
      <c r="R122">
        <v>9.5221030981600805</v>
      </c>
      <c r="S122">
        <v>9.5221030981600805</v>
      </c>
      <c r="T122">
        <v>9.5221030981600805</v>
      </c>
      <c r="U122">
        <v>6.5680243931609406</v>
      </c>
      <c r="V122">
        <v>7.5057962754567811</v>
      </c>
      <c r="W122">
        <v>9.5221030981600805</v>
      </c>
      <c r="X122">
        <v>2.597535939904783</v>
      </c>
      <c r="Y122">
        <v>3.0081335951516146</v>
      </c>
      <c r="Z122">
        <v>9.5221030981600805</v>
      </c>
      <c r="AA122">
        <v>2.597535939904783</v>
      </c>
      <c r="AB122">
        <v>7.537560726900284</v>
      </c>
      <c r="AC122">
        <v>6.2254741982987296</v>
      </c>
      <c r="AD122">
        <v>3.7234667952863671</v>
      </c>
      <c r="AE122">
        <v>9.5221030981600805</v>
      </c>
      <c r="AF122">
        <v>8.090495539519619</v>
      </c>
      <c r="AG122">
        <v>9.5221030981600805</v>
      </c>
      <c r="AH122">
        <v>9.5221030981600805</v>
      </c>
      <c r="AI122">
        <v>9.5221030981600805</v>
      </c>
      <c r="AJ122">
        <v>5.1972619098909494</v>
      </c>
      <c r="AK122">
        <v>4.1100945476765034</v>
      </c>
      <c r="AL122">
        <v>9.5221030981600805</v>
      </c>
      <c r="AM122">
        <v>3.2657201780532654</v>
      </c>
      <c r="AN122">
        <v>6.4966114886116166</v>
      </c>
      <c r="AO122">
        <v>3.322147489385058</v>
      </c>
      <c r="AP122">
        <v>9.5221030981600805</v>
      </c>
      <c r="AQ122">
        <v>9.5221030981600805</v>
      </c>
      <c r="AR122">
        <v>3.6770331556047391</v>
      </c>
      <c r="AS122">
        <v>2.597535939904783</v>
      </c>
      <c r="AT122">
        <v>9.5221030981600805</v>
      </c>
      <c r="AU122">
        <v>7.0484767402815827</v>
      </c>
      <c r="AV122">
        <v>9.5221030981600805</v>
      </c>
      <c r="AW122">
        <v>9.5221030981600805</v>
      </c>
      <c r="AX122">
        <v>5.1946585226177744</v>
      </c>
      <c r="AY122">
        <v>9.5221030981600805</v>
      </c>
      <c r="AZ122">
        <v>2.597535939904783</v>
      </c>
      <c r="BA122">
        <v>9.5221030981600805</v>
      </c>
      <c r="BB122">
        <v>8.1319250445535793</v>
      </c>
      <c r="BC122">
        <v>2.597535939904783</v>
      </c>
      <c r="BD122">
        <v>2.6323327165158816</v>
      </c>
      <c r="BE122">
        <v>9.5221030981600805</v>
      </c>
      <c r="BF122">
        <v>5.0530453386810112</v>
      </c>
      <c r="BG122">
        <v>9.5221030981600805</v>
      </c>
      <c r="BH122">
        <v>9.5221030981600805</v>
      </c>
      <c r="BI122">
        <v>8.3051256974797543</v>
      </c>
      <c r="BJ122">
        <v>9.5221030981600805</v>
      </c>
      <c r="BK122">
        <v>3.7978581732889483</v>
      </c>
      <c r="BL122">
        <v>2.7117680113246805</v>
      </c>
      <c r="BM122">
        <v>9.5221030981600805</v>
      </c>
      <c r="BN122">
        <v>9.5221030981600805</v>
      </c>
      <c r="BO122">
        <v>7.8457407469667171</v>
      </c>
      <c r="BP122">
        <v>7.8621779132936229</v>
      </c>
      <c r="BQ122">
        <v>9.5221030981600805</v>
      </c>
      <c r="BR122">
        <v>9.5221030981600805</v>
      </c>
      <c r="BS122">
        <v>9.5221030981600805</v>
      </c>
      <c r="BT122">
        <v>2.8960371632916631</v>
      </c>
      <c r="BU122">
        <v>6.209611513203801</v>
      </c>
      <c r="BV122">
        <v>9.5221030981600805</v>
      </c>
      <c r="BW122">
        <v>3.7962733295501123</v>
      </c>
      <c r="BX122">
        <v>5.2567183169343918</v>
      </c>
      <c r="BY122">
        <v>2.597535939904783</v>
      </c>
      <c r="BZ122">
        <v>9.5221030981600805</v>
      </c>
      <c r="CA122">
        <v>9.5221030981600805</v>
      </c>
      <c r="CB122">
        <v>9.5221030981600805</v>
      </c>
      <c r="CC122">
        <v>4.9780013562258221</v>
      </c>
      <c r="CD122">
        <v>7.8980280139478101</v>
      </c>
      <c r="CE122">
        <v>4.8422947489985919</v>
      </c>
      <c r="CF122">
        <v>2.597535939904783</v>
      </c>
      <c r="CG122">
        <v>5.0844418337695059</v>
      </c>
      <c r="CH122">
        <v>6.3229691238457297</v>
      </c>
      <c r="CI122">
        <v>9.5221030981600805</v>
      </c>
      <c r="CJ122">
        <v>9.5221030981600805</v>
      </c>
      <c r="CK122">
        <v>6.8305108877030989</v>
      </c>
      <c r="CL122">
        <v>9.5221030981600805</v>
      </c>
      <c r="CM122">
        <v>9.5221030981600805</v>
      </c>
      <c r="CN122">
        <v>4.5596724220915545</v>
      </c>
      <c r="CO122">
        <v>9.5221030981600805</v>
      </c>
      <c r="CP122">
        <v>3.8977798184917103</v>
      </c>
      <c r="CQ122">
        <v>5.7442987762772333</v>
      </c>
      <c r="CR122">
        <v>7.9565713314549962</v>
      </c>
      <c r="CS122">
        <v>9.5221030981600805</v>
      </c>
      <c r="CT122">
        <v>2.597535939904783</v>
      </c>
      <c r="CU122">
        <v>9.5221030981600805</v>
      </c>
      <c r="CV122">
        <v>9.4975873609651007</v>
      </c>
      <c r="CW122">
        <v>6.9367787741335265</v>
      </c>
      <c r="CX122">
        <v>2.597535939904783</v>
      </c>
      <c r="CY122">
        <v>6.2159001241990772</v>
      </c>
      <c r="CZ122">
        <v>2.597535939904783</v>
      </c>
      <c r="DA122">
        <v>9.5221030981600805</v>
      </c>
      <c r="DB122">
        <v>9.5221030981600805</v>
      </c>
      <c r="DC122">
        <v>4.2213649459851403</v>
      </c>
      <c r="DD122">
        <v>9.5221030981600805</v>
      </c>
      <c r="DE122">
        <v>9.5221030981600805</v>
      </c>
      <c r="DF122">
        <v>4.6694983693156873</v>
      </c>
      <c r="DG122">
        <v>9.5221030981600805</v>
      </c>
      <c r="DH122">
        <v>4.937106963273906</v>
      </c>
      <c r="DI122">
        <v>9.5221030981600805</v>
      </c>
      <c r="DJ122">
        <v>9.5221030981600805</v>
      </c>
      <c r="DK122">
        <v>2.597535939904783</v>
      </c>
      <c r="DL122">
        <v>7.6498914871475545</v>
      </c>
      <c r="DM122">
        <v>5.9023341058281851</v>
      </c>
      <c r="DN122">
        <v>3.4483885992288901</v>
      </c>
      <c r="DO122">
        <v>5.6795733101196095</v>
      </c>
      <c r="DP122">
        <v>6.0579591392957326</v>
      </c>
      <c r="DQ122">
        <v>9.5221030981600805</v>
      </c>
      <c r="DR122">
        <v>9.5221030981600805</v>
      </c>
      <c r="DS122">
        <v>9.5221030981600805</v>
      </c>
      <c r="DT122">
        <v>9.5221030981600805</v>
      </c>
      <c r="DU122">
        <v>9.5221030981600805</v>
      </c>
      <c r="DV122">
        <v>9.5221030981600805</v>
      </c>
      <c r="DW122">
        <v>4.5432777361925396</v>
      </c>
      <c r="DX122">
        <v>9.5221030981600805</v>
      </c>
      <c r="DY122">
        <v>2.597535939904783</v>
      </c>
      <c r="DZ122">
        <v>9.5221030981600805</v>
      </c>
      <c r="EA122">
        <v>9.5221030981600805</v>
      </c>
      <c r="EB122">
        <v>9.5221030981600805</v>
      </c>
      <c r="EC122">
        <v>9.5221030981600805</v>
      </c>
      <c r="ED122">
        <v>9.5221030981600805</v>
      </c>
      <c r="EE122">
        <v>5.7954710104746567</v>
      </c>
      <c r="EF122">
        <v>2.597535939904783</v>
      </c>
      <c r="EG122">
        <v>6.7045209833259376</v>
      </c>
      <c r="EH122">
        <v>3.1928538948343061</v>
      </c>
      <c r="EI122">
        <v>7.9297805656842169</v>
      </c>
      <c r="EJ122">
        <v>9.5221030981600805</v>
      </c>
      <c r="EK122">
        <v>9.5221030981600805</v>
      </c>
      <c r="EL122">
        <v>9.5221030981600805</v>
      </c>
      <c r="EM122">
        <v>9.5221030981600805</v>
      </c>
      <c r="EN122">
        <v>2.597535939904783</v>
      </c>
      <c r="EO122">
        <v>9.5221030981600805</v>
      </c>
      <c r="EP122">
        <v>5.6221478605335165</v>
      </c>
      <c r="EQ122">
        <v>9.5221030981600805</v>
      </c>
      <c r="ER122">
        <v>9.5221030981600805</v>
      </c>
      <c r="ES122">
        <v>4.0259026467583334</v>
      </c>
      <c r="ET122">
        <v>3.8582880969285553</v>
      </c>
      <c r="EU122">
        <v>2.6301509742574001</v>
      </c>
      <c r="EV122">
        <v>9.5221030981600805</v>
      </c>
      <c r="EW122">
        <v>3.7014079994810696</v>
      </c>
      <c r="EX122">
        <v>9.5221030981600805</v>
      </c>
      <c r="EY122">
        <v>9.5221030981600805</v>
      </c>
      <c r="EZ122">
        <v>9.5221030981600805</v>
      </c>
      <c r="FA122">
        <v>3.5144657710564062</v>
      </c>
      <c r="FB122">
        <v>2.597535939904783</v>
      </c>
      <c r="FC122">
        <v>9.5221030981600805</v>
      </c>
      <c r="FD122">
        <v>9.5221030981600805</v>
      </c>
      <c r="FE122">
        <v>9.5221030981600805</v>
      </c>
      <c r="FF122">
        <v>9.5221030981600805</v>
      </c>
      <c r="FG122">
        <v>2.597535939904783</v>
      </c>
      <c r="FH122">
        <v>6.1152729089429139</v>
      </c>
      <c r="FI122">
        <v>4.3099877390242529</v>
      </c>
      <c r="FJ122">
        <v>8.5878877569562064</v>
      </c>
      <c r="FK122">
        <v>9.1681533859674964</v>
      </c>
      <c r="FL122">
        <v>9.5221030981600805</v>
      </c>
      <c r="FM122">
        <v>4.694544879322212</v>
      </c>
      <c r="FN122">
        <v>9.5221030981600805</v>
      </c>
      <c r="FO122">
        <v>9.5221030981600805</v>
      </c>
      <c r="FP122">
        <v>2.597535939904783</v>
      </c>
      <c r="FQ122">
        <v>3.1162131888313049</v>
      </c>
      <c r="FR122">
        <v>9.5221030981600805</v>
      </c>
      <c r="FS122">
        <v>9.5221030981600805</v>
      </c>
      <c r="FT122">
        <v>8.9105893603150719</v>
      </c>
      <c r="FU122">
        <v>9.5221030981600805</v>
      </c>
      <c r="FV122">
        <v>2.7888963214384899</v>
      </c>
      <c r="FW122">
        <v>2.6336981167913818</v>
      </c>
      <c r="FX122">
        <v>8.967116662452554</v>
      </c>
      <c r="FY122">
        <v>6.1637486349605037</v>
      </c>
      <c r="FZ122">
        <v>7.6243600429221514</v>
      </c>
      <c r="GA122">
        <v>3.2173639854041345</v>
      </c>
      <c r="GB122">
        <v>9.5221030981600805</v>
      </c>
      <c r="GC122">
        <v>9.5221030981600805</v>
      </c>
      <c r="GD122">
        <v>9.5221030981600805</v>
      </c>
      <c r="GE122">
        <v>9.5221030981600805</v>
      </c>
      <c r="GF122">
        <v>6.3936278368416133</v>
      </c>
      <c r="GG122">
        <v>9.5221030981600805</v>
      </c>
      <c r="GH122">
        <v>7.4351666904181846</v>
      </c>
      <c r="GI122">
        <v>5.3807332123607621</v>
      </c>
      <c r="GJ122">
        <v>5.8973723631490698</v>
      </c>
      <c r="GK122">
        <v>4.1089880553355869</v>
      </c>
      <c r="GL122">
        <v>6.1232931344016039</v>
      </c>
      <c r="GM122">
        <v>2.9306347337846432</v>
      </c>
      <c r="GN122">
        <v>9.5221030981600805</v>
      </c>
      <c r="GO122">
        <v>9.5221030981600805</v>
      </c>
      <c r="GP122">
        <v>9.5221030981600805</v>
      </c>
      <c r="GQ122">
        <v>3.058092132283647</v>
      </c>
      <c r="GR122">
        <v>7.9445058716363697</v>
      </c>
      <c r="GS122">
        <v>2.597535939904783</v>
      </c>
      <c r="GT122">
        <v>9.3182604929919499</v>
      </c>
      <c r="GU122">
        <v>6.3647742402688481</v>
      </c>
      <c r="GV122">
        <v>9.5221030981600805</v>
      </c>
      <c r="GW122">
        <v>9.5221030981600805</v>
      </c>
      <c r="GX122">
        <v>2.597535939904783</v>
      </c>
      <c r="GY122">
        <v>9.5221030981600805</v>
      </c>
      <c r="GZ122">
        <v>4.3170363324514867</v>
      </c>
      <c r="HA122">
        <v>2.597535939904783</v>
      </c>
      <c r="HB122">
        <v>3.140925298302168</v>
      </c>
      <c r="HC122">
        <v>9.5221030981600805</v>
      </c>
      <c r="HD122">
        <v>9.5221030981600805</v>
      </c>
      <c r="HE122">
        <v>3.5088117691094003</v>
      </c>
      <c r="HF122">
        <v>9.5221030981600805</v>
      </c>
      <c r="HG122">
        <v>9.5221030981600805</v>
      </c>
      <c r="HH122">
        <v>7.1741540155142154</v>
      </c>
      <c r="HI122">
        <v>9.5221030981600805</v>
      </c>
      <c r="HJ122">
        <v>2.597535939904783</v>
      </c>
      <c r="HK122">
        <v>3.4158818495689194</v>
      </c>
      <c r="HL122">
        <v>8.6191205652244545</v>
      </c>
      <c r="HM122">
        <v>9.5221030981600805</v>
      </c>
      <c r="HN122">
        <v>4.3175329528903106</v>
      </c>
      <c r="HO122">
        <v>9.5221030981600805</v>
      </c>
      <c r="HP122">
        <v>2.597535939904783</v>
      </c>
      <c r="HQ122">
        <v>3.4652190214485259</v>
      </c>
      <c r="HR122">
        <v>9.5221030981600805</v>
      </c>
      <c r="HS122">
        <v>3.427047503064057</v>
      </c>
      <c r="HT122">
        <v>6.7399357670237894</v>
      </c>
      <c r="HU122">
        <v>9.5221030981600805</v>
      </c>
      <c r="HV122">
        <v>9.5221030981600805</v>
      </c>
      <c r="HW122">
        <v>3.0977570013111673</v>
      </c>
      <c r="HX122">
        <v>9.5221030981600805</v>
      </c>
      <c r="HY122">
        <v>6.750528443094109</v>
      </c>
      <c r="HZ122">
        <v>9.5221030981600805</v>
      </c>
      <c r="IA122">
        <v>6.7022293844124112</v>
      </c>
      <c r="IB122">
        <v>9.5221030981600805</v>
      </c>
      <c r="IC122">
        <v>2.597535939904783</v>
      </c>
      <c r="ID122">
        <v>9.5221030981600805</v>
      </c>
      <c r="IE122">
        <v>7.1943314211397027</v>
      </c>
      <c r="IF122">
        <v>9.4289585059184553</v>
      </c>
      <c r="IG122">
        <v>4.4604127537479519</v>
      </c>
      <c r="IH122">
        <v>9.5221030981600805</v>
      </c>
      <c r="II122">
        <v>4.6321638687048132</v>
      </c>
      <c r="IJ122">
        <v>2.9309242445660719</v>
      </c>
      <c r="IK122">
        <v>9.5221030981600805</v>
      </c>
      <c r="IL122">
        <v>9.5221030981600805</v>
      </c>
      <c r="IM122">
        <v>2.597535939904783</v>
      </c>
      <c r="IN122">
        <v>9.5221030981600805</v>
      </c>
      <c r="IO122">
        <v>9.5221030981600805</v>
      </c>
      <c r="IP122">
        <v>3.459379589414656</v>
      </c>
      <c r="IQ122">
        <v>5.3973147708276263</v>
      </c>
      <c r="IR122">
        <v>9.5221030981600805</v>
      </c>
      <c r="IS122">
        <v>9.5221030981600805</v>
      </c>
      <c r="IT122">
        <v>9.5221030981600805</v>
      </c>
      <c r="IU122">
        <v>8.313456753313579</v>
      </c>
      <c r="IV122">
        <v>9.5221030981600805</v>
      </c>
      <c r="IW122">
        <v>9.5221030981600805</v>
      </c>
      <c r="IX122">
        <v>9.5221030981600805</v>
      </c>
      <c r="IY122">
        <v>2.597535939904783</v>
      </c>
      <c r="IZ122">
        <v>2.597535939904783</v>
      </c>
      <c r="JA122">
        <v>9.5221030981600805</v>
      </c>
      <c r="JB122">
        <v>5.5230153775012587</v>
      </c>
      <c r="JC122">
        <v>2.597535939904783</v>
      </c>
      <c r="JD122">
        <v>9.5221030981600805</v>
      </c>
      <c r="JE122">
        <v>9.5221030981600805</v>
      </c>
      <c r="JF122">
        <v>8.1577568343338385</v>
      </c>
      <c r="JG122">
        <v>3.4756057366763091</v>
      </c>
      <c r="JH122">
        <v>5.5926223822888144</v>
      </c>
      <c r="JI122">
        <v>9.5221030981600805</v>
      </c>
      <c r="JJ122">
        <v>2.597535939904783</v>
      </c>
      <c r="JK122">
        <v>4.7905496279075379</v>
      </c>
      <c r="JL122">
        <v>8.4718450201803908</v>
      </c>
      <c r="JM122">
        <v>9.5221030981600805</v>
      </c>
      <c r="JN122">
        <v>6.1063957175923003</v>
      </c>
      <c r="JO122">
        <v>5.1643182329027155</v>
      </c>
      <c r="JP122">
        <v>6.9031369071574611</v>
      </c>
      <c r="JQ122">
        <v>8.5111411382979441</v>
      </c>
      <c r="JR122">
        <v>6.4676737441800007</v>
      </c>
      <c r="JS122">
        <v>9.5221030981600805</v>
      </c>
      <c r="JT122">
        <v>3.9743632951635535</v>
      </c>
      <c r="JU122">
        <v>7.8693639368736088</v>
      </c>
      <c r="JV122">
        <v>4.1387352114146134</v>
      </c>
      <c r="JW122">
        <v>7.1603558109703034</v>
      </c>
      <c r="JX122">
        <v>5.0949193627315914</v>
      </c>
      <c r="JY122">
        <v>3.7217637451797083</v>
      </c>
      <c r="JZ122">
        <v>4.0893062894540213</v>
      </c>
      <c r="KA122">
        <v>3.6146199240856118</v>
      </c>
      <c r="KB122">
        <v>9.5221030981600805</v>
      </c>
      <c r="KC122">
        <v>7.6560571323735758</v>
      </c>
      <c r="KD122">
        <v>8.5595913684047744</v>
      </c>
      <c r="KE122">
        <v>2.597535939904783</v>
      </c>
      <c r="KF122">
        <v>3.7555598806880437</v>
      </c>
      <c r="KG122">
        <v>9.5221030981600805</v>
      </c>
      <c r="KH122">
        <v>6.9697741569996605</v>
      </c>
      <c r="KI122">
        <v>9.5221030981600805</v>
      </c>
      <c r="KJ122">
        <v>4.6240976487632226</v>
      </c>
      <c r="KK122">
        <v>9.5221030981600805</v>
      </c>
      <c r="KL122">
        <v>9.5221030981600805</v>
      </c>
      <c r="KM122">
        <v>9.5221030981600805</v>
      </c>
      <c r="KN122">
        <v>3.9235213911877063</v>
      </c>
      <c r="KO122">
        <v>4.2846014568213446</v>
      </c>
      <c r="KP122">
        <v>6.9220465507641791</v>
      </c>
      <c r="KQ122">
        <v>9.2377343580500195</v>
      </c>
      <c r="KR122">
        <v>5.9184277667876843</v>
      </c>
      <c r="KS122">
        <v>9.5221030981600805</v>
      </c>
      <c r="KT122">
        <v>9.5221030981600805</v>
      </c>
      <c r="KU122">
        <v>9.5221030981600805</v>
      </c>
      <c r="KV122">
        <v>9.5221030981600805</v>
      </c>
      <c r="KW122">
        <v>2.6634530850765725</v>
      </c>
      <c r="KX122">
        <v>2.597535939904783</v>
      </c>
      <c r="KY122">
        <v>9.5221030981600805</v>
      </c>
      <c r="KZ122">
        <v>8.8533951883043578</v>
      </c>
      <c r="LA122">
        <v>9.5221030981600805</v>
      </c>
      <c r="LB122">
        <v>9.5221030981600805</v>
      </c>
      <c r="LC122">
        <v>8.3289822381767031</v>
      </c>
      <c r="LD122">
        <v>5.7853184334965482</v>
      </c>
      <c r="LE122">
        <v>3.1742612084636308</v>
      </c>
      <c r="LF122">
        <v>9.5221030981600805</v>
      </c>
      <c r="LG122">
        <v>9.5221030981600805</v>
      </c>
      <c r="LH122">
        <v>9.5221030981600805</v>
      </c>
      <c r="LI122">
        <v>8.0779856359486306</v>
      </c>
      <c r="LJ122">
        <v>3.0900913265276815</v>
      </c>
      <c r="LK122">
        <v>9.5221030981600805</v>
      </c>
      <c r="LL122">
        <v>9.5221030981600805</v>
      </c>
      <c r="LM122">
        <v>3.9458211509228645</v>
      </c>
      <c r="LN122">
        <v>3.4037517666789454</v>
      </c>
      <c r="LO122">
        <v>2.6066188847036682</v>
      </c>
      <c r="LP122">
        <v>4.6639314335766207</v>
      </c>
      <c r="LQ122">
        <v>9.5221030981600805</v>
      </c>
      <c r="LR122">
        <v>9.5221030981600805</v>
      </c>
      <c r="LS122">
        <v>8.7235613835231351</v>
      </c>
      <c r="LT122">
        <v>8.4125752824832727</v>
      </c>
      <c r="LU122">
        <v>3.3066735956366475</v>
      </c>
      <c r="LV122">
        <v>3.1518677584600834</v>
      </c>
      <c r="LW122">
        <v>3.1863962508681678</v>
      </c>
      <c r="LX122">
        <v>2.597535939904783</v>
      </c>
      <c r="LY122">
        <v>3.8672292533309802</v>
      </c>
      <c r="LZ122">
        <v>9.5221030981600805</v>
      </c>
      <c r="MA122">
        <v>2.597535939904783</v>
      </c>
      <c r="MB122">
        <v>9.5221030981600805</v>
      </c>
      <c r="MC122">
        <v>3.8077728367316128</v>
      </c>
      <c r="MD122">
        <v>2.597535939904783</v>
      </c>
      <c r="ME122">
        <v>6.6680948018041963</v>
      </c>
      <c r="MF122">
        <v>4.9886638132854628</v>
      </c>
      <c r="MG122">
        <v>9.5221030981600805</v>
      </c>
      <c r="MH122">
        <v>9.5221030981600805</v>
      </c>
      <c r="MI122">
        <v>9.5221030981600805</v>
      </c>
      <c r="MJ122">
        <v>3.4066141725638213</v>
      </c>
      <c r="MK122">
        <v>5.0223667526165841</v>
      </c>
      <c r="ML122">
        <v>2.597535939904783</v>
      </c>
      <c r="MM122">
        <v>9.5221030981600805</v>
      </c>
      <c r="MN122">
        <v>2.597535939904783</v>
      </c>
      <c r="MO122">
        <v>2.597535939904783</v>
      </c>
      <c r="MP122">
        <v>9.5221030981600805</v>
      </c>
      <c r="MQ122">
        <v>9.5221030981600805</v>
      </c>
      <c r="MR122">
        <v>9.5221030981600805</v>
      </c>
      <c r="MS122">
        <v>6.6863163985482288</v>
      </c>
      <c r="MT122">
        <v>9.5221030981600805</v>
      </c>
      <c r="MU122">
        <v>9.5221030981600805</v>
      </c>
      <c r="MV122">
        <v>9.5221030981600805</v>
      </c>
      <c r="MW122">
        <v>2.597535939904783</v>
      </c>
      <c r="MX122">
        <v>3.4329701384510964</v>
      </c>
      <c r="MY122">
        <v>5.5024089075313558</v>
      </c>
      <c r="MZ122">
        <v>2.597535939904783</v>
      </c>
      <c r="NA122">
        <v>2.9750218446775847</v>
      </c>
      <c r="NB122">
        <v>9.5221030981600805</v>
      </c>
      <c r="NC122">
        <v>9.5221030981600805</v>
      </c>
      <c r="ND122">
        <v>2.597535939904783</v>
      </c>
      <c r="NE122">
        <v>7.4028417319592181</v>
      </c>
      <c r="NF122">
        <v>9.5221030981600805</v>
      </c>
      <c r="NG122">
        <v>2.597535939904783</v>
      </c>
      <c r="NH122">
        <v>9.5221030981600805</v>
      </c>
      <c r="NI122">
        <v>3.8885874156472324</v>
      </c>
      <c r="NJ122">
        <v>9.5221030981600805</v>
      </c>
      <c r="NK122">
        <v>3.2761578523550563</v>
      </c>
      <c r="NL122">
        <v>9.5221030981600805</v>
      </c>
      <c r="NM122">
        <v>3.1978917256163952</v>
      </c>
      <c r="NN122">
        <v>9.5221030981600805</v>
      </c>
      <c r="NO122">
        <v>2.597535939904783</v>
      </c>
      <c r="NP122">
        <v>9.5221030981600805</v>
      </c>
      <c r="NQ122">
        <v>5.4010696760928223</v>
      </c>
      <c r="NR122">
        <v>9.5221030981600805</v>
      </c>
      <c r="NS122">
        <v>3.7196369765267083</v>
      </c>
      <c r="NT122">
        <v>3.4797227945576092</v>
      </c>
      <c r="NU122">
        <v>9.5221030981600805</v>
      </c>
      <c r="NV122">
        <v>5.6179019232131875</v>
      </c>
      <c r="NW122">
        <v>9.5221030981600805</v>
      </c>
      <c r="NX122">
        <v>9.5221030981600805</v>
      </c>
      <c r="NY122">
        <v>4.691064437442642</v>
      </c>
      <c r="NZ122">
        <v>2.7438349854664961</v>
      </c>
      <c r="OA122">
        <v>2.597535939904783</v>
      </c>
      <c r="OB122">
        <v>5.7304466583453637</v>
      </c>
      <c r="OC122">
        <v>9.5221030981600805</v>
      </c>
      <c r="OD122">
        <v>9.5221030981600805</v>
      </c>
      <c r="OE122">
        <v>7.9599805924660307</v>
      </c>
      <c r="OF122">
        <v>9.5221030981600805</v>
      </c>
      <c r="OG122">
        <v>9.5221030981600805</v>
      </c>
      <c r="OH122">
        <v>9.5221030981600805</v>
      </c>
      <c r="OI122">
        <v>9.5221030981600805</v>
      </c>
      <c r="OJ122">
        <v>2.597535939904783</v>
      </c>
      <c r="OK122">
        <v>9.5221030981600805</v>
      </c>
      <c r="OL122">
        <v>4.3049559574039664</v>
      </c>
      <c r="OM122">
        <v>9.5221030981600805</v>
      </c>
      <c r="ON122">
        <v>9.5221030981600805</v>
      </c>
      <c r="OO122">
        <v>8.0329735244960769</v>
      </c>
      <c r="OP122">
        <v>4.7691496637655773</v>
      </c>
      <c r="OQ122">
        <v>9.5221030981600805</v>
      </c>
      <c r="OR122">
        <v>2.597535939904783</v>
      </c>
      <c r="OS122">
        <v>9.5221030981600805</v>
      </c>
      <c r="OT122">
        <v>9.5221030981600805</v>
      </c>
      <c r="OU122">
        <v>9.5221030981600805</v>
      </c>
      <c r="OV122">
        <v>2.597535939904783</v>
      </c>
      <c r="OW122">
        <v>3.5018707974460397</v>
      </c>
      <c r="OX122">
        <v>3.559693528132176</v>
      </c>
      <c r="OY122">
        <v>3.2777689085303501</v>
      </c>
      <c r="OZ122">
        <v>9.5221030981600805</v>
      </c>
      <c r="PA122">
        <v>9.5221030981600805</v>
      </c>
      <c r="PB122">
        <v>6.5808715389948018</v>
      </c>
      <c r="PC122">
        <v>9.5221030981600805</v>
      </c>
      <c r="PD122">
        <v>9.5221030981600805</v>
      </c>
      <c r="PE122">
        <v>9.5221030981600805</v>
      </c>
      <c r="PF122">
        <v>9.5221030981600805</v>
      </c>
      <c r="PG122">
        <v>3.0418329797305734</v>
      </c>
      <c r="PH122">
        <v>5.0440581205266817</v>
      </c>
      <c r="PI122">
        <v>6.0028229943700664</v>
      </c>
      <c r="PJ122">
        <v>9.5221030981600805</v>
      </c>
      <c r="PK122">
        <v>4.0074201766882593</v>
      </c>
      <c r="PL122">
        <v>9.5221030981600805</v>
      </c>
      <c r="PM122">
        <v>9.5221030981600805</v>
      </c>
      <c r="PN122">
        <v>2.6976504082027519</v>
      </c>
      <c r="PO122">
        <v>9.5221030981600805</v>
      </c>
      <c r="PP122">
        <v>2.8719083470101139</v>
      </c>
      <c r="PQ122">
        <v>8.7478614856653074</v>
      </c>
      <c r="PR122">
        <v>9.5221030981600805</v>
      </c>
      <c r="PS122">
        <v>9.5221030981600805</v>
      </c>
      <c r="PT122">
        <v>9.5221030981600805</v>
      </c>
      <c r="PU122">
        <v>4.626204181130924</v>
      </c>
      <c r="PV122">
        <v>2.597535939904783</v>
      </c>
      <c r="PW122">
        <v>8.8083023524730404</v>
      </c>
      <c r="PX122">
        <v>9.5221030981600805</v>
      </c>
      <c r="PY122">
        <v>4.4237860884581055</v>
      </c>
      <c r="PZ122">
        <v>9.5221030981600805</v>
      </c>
      <c r="QA122">
        <v>9.5221030981600805</v>
      </c>
      <c r="QB122">
        <v>9.5221030981600805</v>
      </c>
      <c r="QC122">
        <v>6.0722808490234677</v>
      </c>
      <c r="QD122">
        <v>2.597535939904783</v>
      </c>
      <c r="QE122">
        <v>9.5221030981600805</v>
      </c>
      <c r="QF122">
        <v>9.5221030981600805</v>
      </c>
      <c r="QG122">
        <v>2.6659867246851703</v>
      </c>
      <c r="QH122">
        <v>9.5221030981600805</v>
      </c>
      <c r="QI122">
        <v>3.1378430108743176</v>
      </c>
      <c r="QJ122">
        <v>2.597535939904783</v>
      </c>
      <c r="QK122">
        <v>9.5221030981600805</v>
      </c>
      <c r="QL122">
        <v>6.828011269432916</v>
      </c>
      <c r="QM122">
        <v>9.5221030981600805</v>
      </c>
      <c r="QN122">
        <v>9.5221030981600805</v>
      </c>
      <c r="QO122">
        <v>5.1080868719376396</v>
      </c>
      <c r="QP122">
        <v>5.4254131361372728</v>
      </c>
      <c r="QQ122">
        <v>9.5221030981600805</v>
      </c>
      <c r="QR122">
        <v>5.921000846140263</v>
      </c>
      <c r="QS122">
        <v>9.5221030981600805</v>
      </c>
      <c r="QT122">
        <v>9.5221030981600805</v>
      </c>
      <c r="QU122">
        <v>4.2769510963739927</v>
      </c>
      <c r="QV122">
        <v>4.8372077301911931</v>
      </c>
      <c r="QW122">
        <v>3.6435745754716931</v>
      </c>
      <c r="QX122">
        <v>6.0118786516592504</v>
      </c>
      <c r="QY122">
        <v>9.5221030981600805</v>
      </c>
      <c r="QZ122">
        <v>9.5221030981600805</v>
      </c>
      <c r="RA122">
        <v>9.5221030981600805</v>
      </c>
      <c r="RB122">
        <v>9.5221030981600805</v>
      </c>
      <c r="RC122">
        <v>9.5221030981600805</v>
      </c>
      <c r="RD122">
        <v>9.5221030981600805</v>
      </c>
      <c r="RE122">
        <v>7.6898594774366744</v>
      </c>
      <c r="RF122">
        <v>9.5221030981600805</v>
      </c>
      <c r="RG122">
        <v>9.5221030981600805</v>
      </c>
      <c r="RH122">
        <v>9.5221030981600805</v>
      </c>
      <c r="RI122">
        <v>9.5221030981600805</v>
      </c>
      <c r="RJ122">
        <v>9.5221030981600805</v>
      </c>
      <c r="RK122">
        <v>6.3361628073949543</v>
      </c>
      <c r="RL122">
        <v>9.5221030981600805</v>
      </c>
      <c r="RM122">
        <v>3.3119340853837418</v>
      </c>
      <c r="RN122">
        <v>7.4317637851644012</v>
      </c>
      <c r="RO122">
        <v>4.6686821624999686</v>
      </c>
      <c r="RP122">
        <v>9.5221030981600805</v>
      </c>
      <c r="RQ122">
        <v>9.5221030981600805</v>
      </c>
      <c r="RR122">
        <v>9.5221030981600805</v>
      </c>
      <c r="RS122">
        <v>9.5221030981600805</v>
      </c>
      <c r="RT122">
        <v>9.5221030981600805</v>
      </c>
      <c r="RU122">
        <v>9.5221030981600805</v>
      </c>
      <c r="RV122">
        <v>9.2696762658206051</v>
      </c>
      <c r="RW122">
        <v>9.5221030981600805</v>
      </c>
      <c r="RX122">
        <v>9.5221030981600805</v>
      </c>
      <c r="RY122">
        <v>2.597535939904783</v>
      </c>
      <c r="RZ122">
        <v>4.569146230940162</v>
      </c>
      <c r="SA122">
        <v>8.9928935632592779</v>
      </c>
      <c r="SB122">
        <v>7.7665113936234</v>
      </c>
      <c r="SC122">
        <v>9.5221030981600805</v>
      </c>
      <c r="SD122">
        <v>9.2452262226385464</v>
      </c>
      <c r="SE122">
        <v>4.7960997363514437</v>
      </c>
      <c r="SF122">
        <v>4.2343513867190605</v>
      </c>
      <c r="SG122">
        <v>9.5221030981600805</v>
      </c>
    </row>
    <row r="123" spans="1:501" x14ac:dyDescent="0.35">
      <c r="A123" s="158">
        <v>2039</v>
      </c>
      <c r="B123">
        <v>9.9982082530680838</v>
      </c>
      <c r="C123">
        <v>4.8114996285833715</v>
      </c>
      <c r="D123">
        <v>9.0855695796582427</v>
      </c>
      <c r="E123">
        <v>9.9982082530680838</v>
      </c>
      <c r="F123">
        <v>5.6984216912911005</v>
      </c>
      <c r="G123">
        <v>9.9982082530680838</v>
      </c>
      <c r="H123">
        <v>7.2570313481036655</v>
      </c>
      <c r="I123">
        <v>9.9982082530680838</v>
      </c>
      <c r="J123">
        <v>9.9982082530680838</v>
      </c>
      <c r="K123">
        <v>9.9982082530680838</v>
      </c>
      <c r="L123">
        <v>5.324305329749035</v>
      </c>
      <c r="M123">
        <v>3.2641230539595005</v>
      </c>
      <c r="N123">
        <v>7.3045481737389215</v>
      </c>
      <c r="O123">
        <v>9.9982082530680838</v>
      </c>
      <c r="P123">
        <v>9.9982082530680838</v>
      </c>
      <c r="Q123">
        <v>9.9982082530680838</v>
      </c>
      <c r="R123">
        <v>9.9982082530680838</v>
      </c>
      <c r="S123">
        <v>9.9982082530680838</v>
      </c>
      <c r="T123">
        <v>9.9982082530680838</v>
      </c>
      <c r="U123">
        <v>6.7595476322036108</v>
      </c>
      <c r="V123">
        <v>8.196968169548823</v>
      </c>
      <c r="W123">
        <v>9.9982082530680838</v>
      </c>
      <c r="X123">
        <v>2.7274127369000221</v>
      </c>
      <c r="Y123">
        <v>3.0397703385468433</v>
      </c>
      <c r="Z123">
        <v>9.9982082530680838</v>
      </c>
      <c r="AA123">
        <v>2.7274127369000221</v>
      </c>
      <c r="AB123">
        <v>8.1150679452734185</v>
      </c>
      <c r="AC123">
        <v>6.9295187870581367</v>
      </c>
      <c r="AD123">
        <v>3.7587882846524643</v>
      </c>
      <c r="AE123">
        <v>9.9982082530680838</v>
      </c>
      <c r="AF123">
        <v>8.7109522330521223</v>
      </c>
      <c r="AG123">
        <v>9.9982082530680838</v>
      </c>
      <c r="AH123">
        <v>9.9982082530680838</v>
      </c>
      <c r="AI123">
        <v>9.9982082530680838</v>
      </c>
      <c r="AJ123">
        <v>5.2696893494319816</v>
      </c>
      <c r="AK123">
        <v>4.4320715821751921</v>
      </c>
      <c r="AL123">
        <v>9.9982082530680838</v>
      </c>
      <c r="AM123">
        <v>3.1929288667385438</v>
      </c>
      <c r="AN123">
        <v>7.2519004221865062</v>
      </c>
      <c r="AO123">
        <v>3.5258127235010668</v>
      </c>
      <c r="AP123">
        <v>9.9982082530680838</v>
      </c>
      <c r="AQ123">
        <v>9.9982082530680838</v>
      </c>
      <c r="AR123">
        <v>3.9516929499247286</v>
      </c>
      <c r="AS123">
        <v>2.7274127369000221</v>
      </c>
      <c r="AT123">
        <v>9.9982082530680838</v>
      </c>
      <c r="AU123">
        <v>7.2540403109381248</v>
      </c>
      <c r="AV123">
        <v>9.9982082530680838</v>
      </c>
      <c r="AW123">
        <v>9.9982082530680838</v>
      </c>
      <c r="AX123">
        <v>5.4913033733915935</v>
      </c>
      <c r="AY123">
        <v>9.9982082530680838</v>
      </c>
      <c r="AZ123">
        <v>2.7274127369000221</v>
      </c>
      <c r="BA123">
        <v>9.9982082530680838</v>
      </c>
      <c r="BB123">
        <v>8.449245589416936</v>
      </c>
      <c r="BC123">
        <v>2.7274127369000221</v>
      </c>
      <c r="BD123">
        <v>2.7274127369000221</v>
      </c>
      <c r="BE123">
        <v>9.9982082530680838</v>
      </c>
      <c r="BF123">
        <v>5.546800565829078</v>
      </c>
      <c r="BG123">
        <v>9.9982082530680838</v>
      </c>
      <c r="BH123">
        <v>9.9982082530680838</v>
      </c>
      <c r="BI123">
        <v>9.0717811650067564</v>
      </c>
      <c r="BJ123">
        <v>9.9982082530680838</v>
      </c>
      <c r="BK123">
        <v>4.0512033703773866</v>
      </c>
      <c r="BL123">
        <v>2.8557609156031485</v>
      </c>
      <c r="BM123">
        <v>9.9982082530680838</v>
      </c>
      <c r="BN123">
        <v>9.9982082530680838</v>
      </c>
      <c r="BO123">
        <v>8.8687421157029078</v>
      </c>
      <c r="BP123">
        <v>8.5966414185986366</v>
      </c>
      <c r="BQ123">
        <v>9.9982082530680838</v>
      </c>
      <c r="BR123">
        <v>9.9982082530680838</v>
      </c>
      <c r="BS123">
        <v>9.9982082530680838</v>
      </c>
      <c r="BT123">
        <v>3.0002737394558325</v>
      </c>
      <c r="BU123">
        <v>6.910686669869837</v>
      </c>
      <c r="BV123">
        <v>9.9982082530680838</v>
      </c>
      <c r="BW123">
        <v>4.0652639864506233</v>
      </c>
      <c r="BX123">
        <v>5.4837983123111504</v>
      </c>
      <c r="BY123">
        <v>2.7274127369000221</v>
      </c>
      <c r="BZ123">
        <v>9.9982082530680838</v>
      </c>
      <c r="CA123">
        <v>9.9982082530680838</v>
      </c>
      <c r="CB123">
        <v>9.9982082530680838</v>
      </c>
      <c r="CC123">
        <v>5.286741247379604</v>
      </c>
      <c r="CD123">
        <v>8.2160796656864434</v>
      </c>
      <c r="CE123">
        <v>4.860336203299279</v>
      </c>
      <c r="CF123">
        <v>2.7274127369000221</v>
      </c>
      <c r="CG123">
        <v>5.1200143465620505</v>
      </c>
      <c r="CH123">
        <v>7.0361142202423173</v>
      </c>
      <c r="CI123">
        <v>9.9982082530680838</v>
      </c>
      <c r="CJ123">
        <v>9.9982082530680838</v>
      </c>
      <c r="CK123">
        <v>7.650136959146467</v>
      </c>
      <c r="CL123">
        <v>9.9982082530680838</v>
      </c>
      <c r="CM123">
        <v>9.9982082530680838</v>
      </c>
      <c r="CN123">
        <v>4.9710526443470258</v>
      </c>
      <c r="CO123">
        <v>9.9982082530680838</v>
      </c>
      <c r="CP123">
        <v>4.2052414130419109</v>
      </c>
      <c r="CQ123">
        <v>5.9894216383179595</v>
      </c>
      <c r="CR123">
        <v>8.2550435164294029</v>
      </c>
      <c r="CS123">
        <v>9.9982082530680838</v>
      </c>
      <c r="CT123">
        <v>2.7274127369000221</v>
      </c>
      <c r="CU123">
        <v>9.9982082530680838</v>
      </c>
      <c r="CV123">
        <v>9.9982082530680838</v>
      </c>
      <c r="CW123">
        <v>7.5547752380662292</v>
      </c>
      <c r="CX123">
        <v>2.7274127369000221</v>
      </c>
      <c r="CY123">
        <v>6.918152100804507</v>
      </c>
      <c r="CZ123">
        <v>2.7274127369000221</v>
      </c>
      <c r="DA123">
        <v>9.9982082530680838</v>
      </c>
      <c r="DB123">
        <v>9.9982082530680838</v>
      </c>
      <c r="DC123">
        <v>4.449224052509007</v>
      </c>
      <c r="DD123">
        <v>9.9982082530680838</v>
      </c>
      <c r="DE123">
        <v>9.9982082530680838</v>
      </c>
      <c r="DF123">
        <v>5.0988713354086075</v>
      </c>
      <c r="DG123">
        <v>9.9982082530680838</v>
      </c>
      <c r="DH123">
        <v>5.4111534351612915</v>
      </c>
      <c r="DI123">
        <v>9.9982082530680838</v>
      </c>
      <c r="DJ123">
        <v>9.9982082530680838</v>
      </c>
      <c r="DK123">
        <v>2.7274127369000221</v>
      </c>
      <c r="DL123">
        <v>8.4476770201831943</v>
      </c>
      <c r="DM123">
        <v>6.5406501986488088</v>
      </c>
      <c r="DN123">
        <v>3.6314867071358496</v>
      </c>
      <c r="DO123">
        <v>6.0865889936408397</v>
      </c>
      <c r="DP123">
        <v>6.48163303691069</v>
      </c>
      <c r="DQ123">
        <v>9.9982082530680838</v>
      </c>
      <c r="DR123">
        <v>9.9982082530680838</v>
      </c>
      <c r="DS123">
        <v>9.9982082530680838</v>
      </c>
      <c r="DT123">
        <v>9.9982082530680838</v>
      </c>
      <c r="DU123">
        <v>9.9982082530680838</v>
      </c>
      <c r="DV123">
        <v>9.9982082530680838</v>
      </c>
      <c r="DW123">
        <v>4.9285217139085287</v>
      </c>
      <c r="DX123">
        <v>9.9982082530680838</v>
      </c>
      <c r="DY123">
        <v>2.7274127369000221</v>
      </c>
      <c r="DZ123">
        <v>9.9982082530680838</v>
      </c>
      <c r="EA123">
        <v>9.9982082530680838</v>
      </c>
      <c r="EB123">
        <v>9.9982082530680838</v>
      </c>
      <c r="EC123">
        <v>9.9982082530680838</v>
      </c>
      <c r="ED123">
        <v>9.9982082530680838</v>
      </c>
      <c r="EE123">
        <v>5.8871666443955508</v>
      </c>
      <c r="EF123">
        <v>2.7274127369000221</v>
      </c>
      <c r="EG123">
        <v>7.3424656049573027</v>
      </c>
      <c r="EH123">
        <v>3.1863290850436794</v>
      </c>
      <c r="EI123">
        <v>8.3677881275270742</v>
      </c>
      <c r="EJ123">
        <v>9.9982082530680838</v>
      </c>
      <c r="EK123">
        <v>9.9982082530680838</v>
      </c>
      <c r="EL123">
        <v>9.9982082530680838</v>
      </c>
      <c r="EM123">
        <v>9.9982082530680838</v>
      </c>
      <c r="EN123">
        <v>2.7274127369000221</v>
      </c>
      <c r="EO123">
        <v>9.9982082530680838</v>
      </c>
      <c r="EP123">
        <v>5.7607455760994108</v>
      </c>
      <c r="EQ123">
        <v>9.9982082530680838</v>
      </c>
      <c r="ER123">
        <v>9.9982082530680838</v>
      </c>
      <c r="ES123">
        <v>4.3528459400159196</v>
      </c>
      <c r="ET123">
        <v>4.1598094756803841</v>
      </c>
      <c r="EU123">
        <v>2.7274127369000221</v>
      </c>
      <c r="EV123">
        <v>9.9982082530680838</v>
      </c>
      <c r="EW123">
        <v>3.9796410293294997</v>
      </c>
      <c r="EX123">
        <v>9.9982082530680838</v>
      </c>
      <c r="EY123">
        <v>9.9982082530680838</v>
      </c>
      <c r="EZ123">
        <v>9.9982082530680838</v>
      </c>
      <c r="FA123">
        <v>3.7656135578158794</v>
      </c>
      <c r="FB123">
        <v>2.7274127369000221</v>
      </c>
      <c r="FC123">
        <v>9.9982082530680838</v>
      </c>
      <c r="FD123">
        <v>9.9982082530680838</v>
      </c>
      <c r="FE123">
        <v>9.9982082530680838</v>
      </c>
      <c r="FF123">
        <v>9.9982082530680838</v>
      </c>
      <c r="FG123">
        <v>2.7274127369000221</v>
      </c>
      <c r="FH123">
        <v>6.2343126043874149</v>
      </c>
      <c r="FI123">
        <v>4.2925903606125146</v>
      </c>
      <c r="FJ123">
        <v>9.120521385188999</v>
      </c>
      <c r="FK123">
        <v>9.9982082530680838</v>
      </c>
      <c r="FL123">
        <v>9.9982082530680838</v>
      </c>
      <c r="FM123">
        <v>4.7023115946027403</v>
      </c>
      <c r="FN123">
        <v>9.9982082530680838</v>
      </c>
      <c r="FO123">
        <v>9.9982082530680838</v>
      </c>
      <c r="FP123">
        <v>2.7274127369000221</v>
      </c>
      <c r="FQ123">
        <v>3.1571314763936269</v>
      </c>
      <c r="FR123">
        <v>9.9982082530680838</v>
      </c>
      <c r="FS123">
        <v>9.9982082530680838</v>
      </c>
      <c r="FT123">
        <v>9.7207439404336515</v>
      </c>
      <c r="FU123">
        <v>9.9982082530680838</v>
      </c>
      <c r="FV123">
        <v>2.9424810230321401</v>
      </c>
      <c r="FW123">
        <v>2.7681494649903415</v>
      </c>
      <c r="FX123">
        <v>9.3779522471190315</v>
      </c>
      <c r="FY123">
        <v>6.5259345139977674</v>
      </c>
      <c r="FZ123">
        <v>8.0357720103506267</v>
      </c>
      <c r="GA123">
        <v>3.3327910536093981</v>
      </c>
      <c r="GB123">
        <v>9.9982082530680838</v>
      </c>
      <c r="GC123">
        <v>9.9982082530680838</v>
      </c>
      <c r="GD123">
        <v>9.9982082530680838</v>
      </c>
      <c r="GE123">
        <v>9.9982082530680838</v>
      </c>
      <c r="GF123">
        <v>7.1293453567885878</v>
      </c>
      <c r="GG123">
        <v>9.9982082530680838</v>
      </c>
      <c r="GH123">
        <v>8.0451702895555712</v>
      </c>
      <c r="GI123">
        <v>5.931301944552593</v>
      </c>
      <c r="GJ123">
        <v>6.5406603430087982</v>
      </c>
      <c r="GK123">
        <v>4.3756422906367156</v>
      </c>
      <c r="GL123">
        <v>6.8082662355745409</v>
      </c>
      <c r="GM123">
        <v>2.9895329406986364</v>
      </c>
      <c r="GN123">
        <v>9.9982082530680838</v>
      </c>
      <c r="GO123">
        <v>9.9982082530680838</v>
      </c>
      <c r="GP123">
        <v>9.9982082530680838</v>
      </c>
      <c r="GQ123">
        <v>3.2463829316173629</v>
      </c>
      <c r="GR123">
        <v>8.282147285945614</v>
      </c>
      <c r="GS123">
        <v>2.7274127369000221</v>
      </c>
      <c r="GT123">
        <v>9.7701713202757681</v>
      </c>
      <c r="GU123">
        <v>6.505992320652739</v>
      </c>
      <c r="GV123">
        <v>9.9982082530680838</v>
      </c>
      <c r="GW123">
        <v>9.9982082530680838</v>
      </c>
      <c r="GX123">
        <v>2.7274127369000221</v>
      </c>
      <c r="GY123">
        <v>9.9982082530680838</v>
      </c>
      <c r="GZ123">
        <v>4.5476039084177122</v>
      </c>
      <c r="HA123">
        <v>2.7274127369000221</v>
      </c>
      <c r="HB123">
        <v>3.3187801968755894</v>
      </c>
      <c r="HC123">
        <v>9.9982082530680838</v>
      </c>
      <c r="HD123">
        <v>9.9982082530680838</v>
      </c>
      <c r="HE123">
        <v>3.5406474549826341</v>
      </c>
      <c r="HF123">
        <v>9.9982082530680838</v>
      </c>
      <c r="HG123">
        <v>9.9982082530680838</v>
      </c>
      <c r="HH123">
        <v>8.0613520078756657</v>
      </c>
      <c r="HI123">
        <v>9.9982082530680838</v>
      </c>
      <c r="HJ123">
        <v>2.7274127369000221</v>
      </c>
      <c r="HK123">
        <v>3.6530490751040685</v>
      </c>
      <c r="HL123">
        <v>9.8042180736431952</v>
      </c>
      <c r="HM123">
        <v>9.9982082530680838</v>
      </c>
      <c r="HN123">
        <v>4.5976116367314752</v>
      </c>
      <c r="HO123">
        <v>9.9982082530680838</v>
      </c>
      <c r="HP123">
        <v>2.7274127369000221</v>
      </c>
      <c r="HQ123">
        <v>3.5875069332209981</v>
      </c>
      <c r="HR123">
        <v>9.9982082530680838</v>
      </c>
      <c r="HS123">
        <v>3.3734023287328903</v>
      </c>
      <c r="HT123">
        <v>7.2680019513851564</v>
      </c>
      <c r="HU123">
        <v>9.9982082530680838</v>
      </c>
      <c r="HV123">
        <v>9.9982082530680838</v>
      </c>
      <c r="HW123">
        <v>3.2913164993008217</v>
      </c>
      <c r="HX123">
        <v>9.9982082530680838</v>
      </c>
      <c r="HY123">
        <v>6.9346043545170737</v>
      </c>
      <c r="HZ123">
        <v>9.9982082530680838</v>
      </c>
      <c r="IA123">
        <v>7.4969805344840506</v>
      </c>
      <c r="IB123">
        <v>9.9982082530680838</v>
      </c>
      <c r="IC123">
        <v>2.7274127369000221</v>
      </c>
      <c r="ID123">
        <v>9.9982082530680838</v>
      </c>
      <c r="IE123">
        <v>7.4451512219059968</v>
      </c>
      <c r="IF123">
        <v>9.9982082530680838</v>
      </c>
      <c r="IG123">
        <v>4.8557076238152339</v>
      </c>
      <c r="IH123">
        <v>9.9982082530680838</v>
      </c>
      <c r="II123">
        <v>4.6356914099521092</v>
      </c>
      <c r="IJ123">
        <v>3.1025875313920244</v>
      </c>
      <c r="IK123">
        <v>9.9982082530680838</v>
      </c>
      <c r="IL123">
        <v>9.9982082530680838</v>
      </c>
      <c r="IM123">
        <v>2.7274127369000221</v>
      </c>
      <c r="IN123">
        <v>9.9982082530680838</v>
      </c>
      <c r="IO123">
        <v>9.9982082530680838</v>
      </c>
      <c r="IP123">
        <v>3.5316262513734431</v>
      </c>
      <c r="IQ123">
        <v>5.9508007142828347</v>
      </c>
      <c r="IR123">
        <v>9.9982082530680838</v>
      </c>
      <c r="IS123">
        <v>9.9982082530680838</v>
      </c>
      <c r="IT123">
        <v>9.9982082530680838</v>
      </c>
      <c r="IU123">
        <v>9.433790509900108</v>
      </c>
      <c r="IV123">
        <v>9.9982082530680838</v>
      </c>
      <c r="IW123">
        <v>9.9982082530680838</v>
      </c>
      <c r="IX123">
        <v>9.9982082530680838</v>
      </c>
      <c r="IY123">
        <v>2.7274127369000221</v>
      </c>
      <c r="IZ123">
        <v>2.7274127369000221</v>
      </c>
      <c r="JA123">
        <v>9.9982082530680838</v>
      </c>
      <c r="JB123">
        <v>5.926773070918375</v>
      </c>
      <c r="JC123">
        <v>2.7274127369000221</v>
      </c>
      <c r="JD123">
        <v>9.9982082530680838</v>
      </c>
      <c r="JE123">
        <v>9.9982082530680838</v>
      </c>
      <c r="JF123">
        <v>8.616276843584842</v>
      </c>
      <c r="JG123">
        <v>3.7212171652440671</v>
      </c>
      <c r="JH123">
        <v>6.1533397269901906</v>
      </c>
      <c r="JI123">
        <v>9.9982082530680838</v>
      </c>
      <c r="JJ123">
        <v>2.7274127369000221</v>
      </c>
      <c r="JK123">
        <v>5.2399866001428794</v>
      </c>
      <c r="JL123">
        <v>8.913404905621551</v>
      </c>
      <c r="JM123">
        <v>9.9982082530680838</v>
      </c>
      <c r="JN123">
        <v>6.4014496559389471</v>
      </c>
      <c r="JO123">
        <v>5.6354220346859671</v>
      </c>
      <c r="JP123">
        <v>7.2456281975254218</v>
      </c>
      <c r="JQ123">
        <v>9.4562603871095572</v>
      </c>
      <c r="JR123">
        <v>7.1851089122747771</v>
      </c>
      <c r="JS123">
        <v>9.9982082530680838</v>
      </c>
      <c r="JT123">
        <v>4.0226320985707265</v>
      </c>
      <c r="JU123">
        <v>8.2782538211155767</v>
      </c>
      <c r="JV123">
        <v>4.3671425439136886</v>
      </c>
      <c r="JW123">
        <v>7.5874787186460946</v>
      </c>
      <c r="JX123">
        <v>5.3763210928636296</v>
      </c>
      <c r="JY123">
        <v>4.0029902371401596</v>
      </c>
      <c r="JZ123">
        <v>4.09927730995404</v>
      </c>
      <c r="KA123">
        <v>3.8801867103601353</v>
      </c>
      <c r="KB123">
        <v>9.9982082530680838</v>
      </c>
      <c r="KC123">
        <v>8.0014433910132468</v>
      </c>
      <c r="KD123">
        <v>9.5083110316988204</v>
      </c>
      <c r="KE123">
        <v>2.7274127369000221</v>
      </c>
      <c r="KF123">
        <v>4.0417751270502285</v>
      </c>
      <c r="KG123">
        <v>9.9982082530680838</v>
      </c>
      <c r="KH123">
        <v>7.3642984831416003</v>
      </c>
      <c r="KI123">
        <v>9.9982082530680838</v>
      </c>
      <c r="KJ123">
        <v>5.0260571555419542</v>
      </c>
      <c r="KK123">
        <v>9.9982082530680838</v>
      </c>
      <c r="KL123">
        <v>9.9982082530680838</v>
      </c>
      <c r="KM123">
        <v>9.9982082530680838</v>
      </c>
      <c r="KN123">
        <v>4.0580018224867738</v>
      </c>
      <c r="KO123">
        <v>4.6518275140040286</v>
      </c>
      <c r="KP123">
        <v>7.759539707072495</v>
      </c>
      <c r="KQ123">
        <v>9.9442897711204719</v>
      </c>
      <c r="KR123">
        <v>6.2517954680577841</v>
      </c>
      <c r="KS123">
        <v>9.9982082530680838</v>
      </c>
      <c r="KT123">
        <v>9.9982082530680838</v>
      </c>
      <c r="KU123">
        <v>9.9982082530680838</v>
      </c>
      <c r="KV123">
        <v>9.9982082530680838</v>
      </c>
      <c r="KW123">
        <v>2.801520886612777</v>
      </c>
      <c r="KX123">
        <v>2.7274127369000221</v>
      </c>
      <c r="KY123">
        <v>9.9982082530680838</v>
      </c>
      <c r="KZ123">
        <v>9.8883161622015496</v>
      </c>
      <c r="LA123">
        <v>9.9982082530680838</v>
      </c>
      <c r="LB123">
        <v>9.9982082530680838</v>
      </c>
      <c r="LC123">
        <v>8.6678171394681556</v>
      </c>
      <c r="LD123">
        <v>6.4081828595127055</v>
      </c>
      <c r="LE123">
        <v>3.2115504131232617</v>
      </c>
      <c r="LF123">
        <v>9.9982082530680838</v>
      </c>
      <c r="LG123">
        <v>9.9982082530680838</v>
      </c>
      <c r="LH123">
        <v>9.9982082530680838</v>
      </c>
      <c r="LI123">
        <v>8.5450869025902048</v>
      </c>
      <c r="LJ123">
        <v>3.1930832329976497</v>
      </c>
      <c r="LK123">
        <v>9.9982082530680838</v>
      </c>
      <c r="LL123">
        <v>9.9982082530680838</v>
      </c>
      <c r="LM123">
        <v>4.1659285690726948</v>
      </c>
      <c r="LN123">
        <v>3.4162343316129653</v>
      </c>
      <c r="LO123">
        <v>2.7274127369000221</v>
      </c>
      <c r="LP123">
        <v>5.0201823906533374</v>
      </c>
      <c r="LQ123">
        <v>9.9982082530680838</v>
      </c>
      <c r="LR123">
        <v>9.9982082530680838</v>
      </c>
      <c r="LS123">
        <v>9.2435578138201731</v>
      </c>
      <c r="LT123">
        <v>9.0129206561411408</v>
      </c>
      <c r="LU123">
        <v>3.5286064679061426</v>
      </c>
      <c r="LV123">
        <v>3.3526766008674511</v>
      </c>
      <c r="LW123">
        <v>3.3424898502553519</v>
      </c>
      <c r="LX123">
        <v>2.7274127369000221</v>
      </c>
      <c r="LY123">
        <v>3.847524883240407</v>
      </c>
      <c r="LZ123">
        <v>9.9982082530680838</v>
      </c>
      <c r="MA123">
        <v>2.7274127369000221</v>
      </c>
      <c r="MB123">
        <v>9.9982082530680838</v>
      </c>
      <c r="MC123">
        <v>3.7612087911566152</v>
      </c>
      <c r="MD123">
        <v>2.7274127369000221</v>
      </c>
      <c r="ME123">
        <v>7.4562597099089301</v>
      </c>
      <c r="MF123">
        <v>5.4714486810027356</v>
      </c>
      <c r="MG123">
        <v>9.9982082530680838</v>
      </c>
      <c r="MH123">
        <v>9.9982082530680838</v>
      </c>
      <c r="MI123">
        <v>9.9982082530680838</v>
      </c>
      <c r="MJ123">
        <v>3.6424781506859687</v>
      </c>
      <c r="MK123">
        <v>5.0676525307519968</v>
      </c>
      <c r="ML123">
        <v>2.7274127369000221</v>
      </c>
      <c r="MM123">
        <v>9.9982082530680838</v>
      </c>
      <c r="MN123">
        <v>2.7274127369000221</v>
      </c>
      <c r="MO123">
        <v>2.7274127369000221</v>
      </c>
      <c r="MP123">
        <v>9.9982082530680838</v>
      </c>
      <c r="MQ123">
        <v>9.9982082530680838</v>
      </c>
      <c r="MR123">
        <v>9.9982082530680838</v>
      </c>
      <c r="MS123">
        <v>7.3714267446076231</v>
      </c>
      <c r="MT123">
        <v>9.9982082530680838</v>
      </c>
      <c r="MU123">
        <v>9.9982082530680838</v>
      </c>
      <c r="MV123">
        <v>9.9982082530680838</v>
      </c>
      <c r="MW123">
        <v>2.7274127369000221</v>
      </c>
      <c r="MX123">
        <v>3.6725453782207302</v>
      </c>
      <c r="MY123">
        <v>5.9590905451951892</v>
      </c>
      <c r="MZ123">
        <v>2.7274127369000221</v>
      </c>
      <c r="NA123">
        <v>3.1524047950834615</v>
      </c>
      <c r="NB123">
        <v>9.9982082530680838</v>
      </c>
      <c r="NC123">
        <v>9.9982082530680838</v>
      </c>
      <c r="ND123">
        <v>2.7274127369000221</v>
      </c>
      <c r="NE123">
        <v>7.8276825230266827</v>
      </c>
      <c r="NF123">
        <v>9.9982082530680838</v>
      </c>
      <c r="NG123">
        <v>2.7274127369000221</v>
      </c>
      <c r="NH123">
        <v>9.9982082530680838</v>
      </c>
      <c r="NI123">
        <v>4.194663567167586</v>
      </c>
      <c r="NJ123">
        <v>9.9982082530680838</v>
      </c>
      <c r="NK123">
        <v>3.2851537110276259</v>
      </c>
      <c r="NL123">
        <v>9.9982082530680838</v>
      </c>
      <c r="NM123">
        <v>3.1222404648333653</v>
      </c>
      <c r="NN123">
        <v>9.9982082530680838</v>
      </c>
      <c r="NO123">
        <v>2.7274127369000221</v>
      </c>
      <c r="NP123">
        <v>9.9982082530680838</v>
      </c>
      <c r="NQ123">
        <v>5.6448742935859162</v>
      </c>
      <c r="NR123">
        <v>9.9982082530680838</v>
      </c>
      <c r="NS123">
        <v>4.0005503124035489</v>
      </c>
      <c r="NT123">
        <v>3.7259192163830623</v>
      </c>
      <c r="NU123">
        <v>9.9982082530680838</v>
      </c>
      <c r="NV123">
        <v>5.9223136275869033</v>
      </c>
      <c r="NW123">
        <v>9.9982082530680838</v>
      </c>
      <c r="NX123">
        <v>9.9982082530680838</v>
      </c>
      <c r="NY123">
        <v>4.8729970407700742</v>
      </c>
      <c r="NZ123">
        <v>2.8917960829859397</v>
      </c>
      <c r="OA123">
        <v>2.7274127369000221</v>
      </c>
      <c r="OB123">
        <v>6.3433720228065118</v>
      </c>
      <c r="OC123">
        <v>9.9982082530680838</v>
      </c>
      <c r="OD123">
        <v>9.9982082530680838</v>
      </c>
      <c r="OE123">
        <v>9.0065532139167566</v>
      </c>
      <c r="OF123">
        <v>9.9982082530680838</v>
      </c>
      <c r="OG123">
        <v>9.9982082530680838</v>
      </c>
      <c r="OH123">
        <v>9.9982082530680838</v>
      </c>
      <c r="OI123">
        <v>9.9982082530680838</v>
      </c>
      <c r="OJ123">
        <v>2.7274127369000221</v>
      </c>
      <c r="OK123">
        <v>9.9982082530680838</v>
      </c>
      <c r="OL123">
        <v>4.4346335003540407</v>
      </c>
      <c r="OM123">
        <v>9.9982082530680838</v>
      </c>
      <c r="ON123">
        <v>9.9982082530680838</v>
      </c>
      <c r="OO123">
        <v>8.3907798447542454</v>
      </c>
      <c r="OP123">
        <v>4.8784163493583446</v>
      </c>
      <c r="OQ123">
        <v>9.9982082530680838</v>
      </c>
      <c r="OR123">
        <v>2.7274127369000221</v>
      </c>
      <c r="OS123">
        <v>9.9982082530680838</v>
      </c>
      <c r="OT123">
        <v>9.9982082530680838</v>
      </c>
      <c r="OU123">
        <v>9.9982082530680838</v>
      </c>
      <c r="OV123">
        <v>2.7274127369000221</v>
      </c>
      <c r="OW123">
        <v>3.7512205859866592</v>
      </c>
      <c r="OX123">
        <v>3.8173260803155129</v>
      </c>
      <c r="OY123">
        <v>3.4957150961214398</v>
      </c>
      <c r="OZ123">
        <v>9.9982082530680838</v>
      </c>
      <c r="PA123">
        <v>9.9982082530680838</v>
      </c>
      <c r="PB123">
        <v>6.8692177084861683</v>
      </c>
      <c r="PC123">
        <v>9.9982082530680838</v>
      </c>
      <c r="PD123">
        <v>9.9982082530680838</v>
      </c>
      <c r="PE123">
        <v>9.9982082530680838</v>
      </c>
      <c r="PF123">
        <v>9.9982082530680838</v>
      </c>
      <c r="PG123">
        <v>3.2279752663701737</v>
      </c>
      <c r="PH123">
        <v>5.5362780981342787</v>
      </c>
      <c r="PI123">
        <v>6.4102671415297161</v>
      </c>
      <c r="PJ123">
        <v>9.9982082530680838</v>
      </c>
      <c r="PK123">
        <v>4.331533547660122</v>
      </c>
      <c r="PL123">
        <v>9.9982082530680838</v>
      </c>
      <c r="PM123">
        <v>9.9982082530680838</v>
      </c>
      <c r="PN123">
        <v>2.7921421374392117</v>
      </c>
      <c r="PO123">
        <v>9.9982082530680838</v>
      </c>
      <c r="PP123">
        <v>3.0359952714320397</v>
      </c>
      <c r="PQ123">
        <v>9.2736371631680079</v>
      </c>
      <c r="PR123">
        <v>9.9982082530680838</v>
      </c>
      <c r="PS123">
        <v>9.9982082530680838</v>
      </c>
      <c r="PT123">
        <v>9.9982082530680838</v>
      </c>
      <c r="PU123">
        <v>4.6544202497011566</v>
      </c>
      <c r="PV123">
        <v>2.7274127369000221</v>
      </c>
      <c r="PW123">
        <v>9.5559754856160133</v>
      </c>
      <c r="PX123">
        <v>9.9982082530680838</v>
      </c>
      <c r="PY123">
        <v>4.5531598047257678</v>
      </c>
      <c r="PZ123">
        <v>9.9982082530680838</v>
      </c>
      <c r="QA123">
        <v>9.9982082530680838</v>
      </c>
      <c r="QB123">
        <v>9.9982082530680838</v>
      </c>
      <c r="QC123">
        <v>6.5631013667135409</v>
      </c>
      <c r="QD123">
        <v>2.7274127369000221</v>
      </c>
      <c r="QE123">
        <v>9.9982082530680838</v>
      </c>
      <c r="QF123">
        <v>9.9982082530680838</v>
      </c>
      <c r="QG123">
        <v>2.804363620085605</v>
      </c>
      <c r="QH123">
        <v>9.9982082530680838</v>
      </c>
      <c r="QI123">
        <v>3.194498623198601</v>
      </c>
      <c r="QJ123">
        <v>2.7274127369000221</v>
      </c>
      <c r="QK123">
        <v>9.9982082530680838</v>
      </c>
      <c r="QL123">
        <v>7.6471507987042138</v>
      </c>
      <c r="QM123">
        <v>9.9982082530680838</v>
      </c>
      <c r="QN123">
        <v>9.9982082530680838</v>
      </c>
      <c r="QO123">
        <v>5.431962187901977</v>
      </c>
      <c r="QP123">
        <v>5.9838515673864876</v>
      </c>
      <c r="QQ123">
        <v>9.9982082530680838</v>
      </c>
      <c r="QR123">
        <v>6.5686170191507447</v>
      </c>
      <c r="QS123">
        <v>9.9982082530680838</v>
      </c>
      <c r="QT123">
        <v>9.9982082530680838</v>
      </c>
      <c r="QU123">
        <v>4.2575025074772057</v>
      </c>
      <c r="QV123">
        <v>5.0056045143364845</v>
      </c>
      <c r="QW123">
        <v>3.9133496262381486</v>
      </c>
      <c r="QX123">
        <v>6.5702522399274415</v>
      </c>
      <c r="QY123">
        <v>9.9982082530680838</v>
      </c>
      <c r="QZ123">
        <v>9.9982082530680838</v>
      </c>
      <c r="RA123">
        <v>9.9982082530680838</v>
      </c>
      <c r="RB123">
        <v>9.9982082530680838</v>
      </c>
      <c r="RC123">
        <v>9.9982082530680838</v>
      </c>
      <c r="RD123">
        <v>9.9982082530680838</v>
      </c>
      <c r="RE123">
        <v>8.1212312572973584</v>
      </c>
      <c r="RF123">
        <v>9.9982082530680838</v>
      </c>
      <c r="RG123">
        <v>9.9982082530680838</v>
      </c>
      <c r="RH123">
        <v>9.9982082530680838</v>
      </c>
      <c r="RI123">
        <v>9.9982082530680838</v>
      </c>
      <c r="RJ123">
        <v>9.9982082530680838</v>
      </c>
      <c r="RK123">
        <v>6.6921383967553894</v>
      </c>
      <c r="RL123">
        <v>9.9982082530680838</v>
      </c>
      <c r="RM123">
        <v>3.5345945785822983</v>
      </c>
      <c r="RN123">
        <v>8.3704826471737608</v>
      </c>
      <c r="RO123">
        <v>5.0979206644325403</v>
      </c>
      <c r="RP123">
        <v>9.9982082530680838</v>
      </c>
      <c r="RQ123">
        <v>9.9982082530680838</v>
      </c>
      <c r="RR123">
        <v>9.9982082530680838</v>
      </c>
      <c r="RS123">
        <v>9.9982082530680838</v>
      </c>
      <c r="RT123">
        <v>9.9982082530680838</v>
      </c>
      <c r="RU123">
        <v>9.9982082530680838</v>
      </c>
      <c r="RV123">
        <v>9.9982082530680838</v>
      </c>
      <c r="RW123">
        <v>9.9982082530680838</v>
      </c>
      <c r="RX123">
        <v>9.9982082530680838</v>
      </c>
      <c r="RY123">
        <v>2.7274127369000221</v>
      </c>
      <c r="RZ123">
        <v>4.9820705263941871</v>
      </c>
      <c r="SA123">
        <v>9.5354363709569618</v>
      </c>
      <c r="SB123">
        <v>8.1762233882959663</v>
      </c>
      <c r="SC123">
        <v>9.9982082530680838</v>
      </c>
      <c r="SD123">
        <v>9.9982082530680838</v>
      </c>
      <c r="SE123">
        <v>5.2464623757373525</v>
      </c>
      <c r="SF123">
        <v>4.5573679868968622</v>
      </c>
      <c r="SG123">
        <v>9.9982082530680838</v>
      </c>
    </row>
    <row r="124" spans="1:501" x14ac:dyDescent="0.35">
      <c r="A124" s="158">
        <v>2040</v>
      </c>
      <c r="B124">
        <v>10.498118665721488</v>
      </c>
      <c r="C124">
        <v>5.2349155727841072</v>
      </c>
      <c r="D124">
        <v>9.4830407003071286</v>
      </c>
      <c r="E124">
        <v>10.498118665721488</v>
      </c>
      <c r="F124">
        <v>6.1316294776626847</v>
      </c>
      <c r="G124">
        <v>10.498118665721488</v>
      </c>
      <c r="H124">
        <v>8.1010839610089906</v>
      </c>
      <c r="I124">
        <v>10.498118665721488</v>
      </c>
      <c r="J124">
        <v>10.498118665721488</v>
      </c>
      <c r="K124">
        <v>10.498118665721488</v>
      </c>
      <c r="L124">
        <v>5.3746827358510192</v>
      </c>
      <c r="M124">
        <v>3.2149026188112448</v>
      </c>
      <c r="N124">
        <v>8.1574541078125637</v>
      </c>
      <c r="O124">
        <v>10.498118665721488</v>
      </c>
      <c r="P124">
        <v>10.498118665721488</v>
      </c>
      <c r="Q124">
        <v>10.498118665721488</v>
      </c>
      <c r="R124">
        <v>10.498118665721488</v>
      </c>
      <c r="S124">
        <v>10.498118665721488</v>
      </c>
      <c r="T124">
        <v>10.498118665721488</v>
      </c>
      <c r="U124">
        <v>6.956655678624827</v>
      </c>
      <c r="V124">
        <v>8.9517866868172593</v>
      </c>
      <c r="W124">
        <v>10.498118665721488</v>
      </c>
      <c r="X124">
        <v>2.8637833737450231</v>
      </c>
      <c r="Y124">
        <v>3.0717398077007516</v>
      </c>
      <c r="Z124">
        <v>10.498118665721488</v>
      </c>
      <c r="AA124">
        <v>2.8637833737450231</v>
      </c>
      <c r="AB124">
        <v>8.7368221819269927</v>
      </c>
      <c r="AC124">
        <v>7.7131844242987757</v>
      </c>
      <c r="AD124">
        <v>3.7944448401490338</v>
      </c>
      <c r="AE124">
        <v>10.498118665721488</v>
      </c>
      <c r="AF124">
        <v>9.378991488946701</v>
      </c>
      <c r="AG124">
        <v>10.498118665721488</v>
      </c>
      <c r="AH124">
        <v>10.498118665721488</v>
      </c>
      <c r="AI124">
        <v>10.498118665721488</v>
      </c>
      <c r="AJ124">
        <v>5.3431261154394152</v>
      </c>
      <c r="AK124">
        <v>4.7792716886840303</v>
      </c>
      <c r="AL124">
        <v>10.498118665721488</v>
      </c>
      <c r="AM124">
        <v>3.121760038280291</v>
      </c>
      <c r="AN124">
        <v>8.0949984196373403</v>
      </c>
      <c r="AO124">
        <v>3.7419637150134779</v>
      </c>
      <c r="AP124">
        <v>10.498118665721488</v>
      </c>
      <c r="AQ124">
        <v>10.498118665721488</v>
      </c>
      <c r="AR124">
        <v>4.2468687416326967</v>
      </c>
      <c r="AS124">
        <v>2.8637833737450231</v>
      </c>
      <c r="AT124">
        <v>10.498118665721488</v>
      </c>
      <c r="AU124">
        <v>7.4655989899192186</v>
      </c>
      <c r="AV124">
        <v>10.498118665721488</v>
      </c>
      <c r="AW124">
        <v>10.498118665721488</v>
      </c>
      <c r="AX124">
        <v>5.8048883497015709</v>
      </c>
      <c r="AY124">
        <v>10.498118665721488</v>
      </c>
      <c r="AZ124">
        <v>2.8637833737450231</v>
      </c>
      <c r="BA124">
        <v>10.498118665721488</v>
      </c>
      <c r="BB124">
        <v>8.7789484825730657</v>
      </c>
      <c r="BC124">
        <v>2.8637833737450231</v>
      </c>
      <c r="BD124">
        <v>2.8637833737450231</v>
      </c>
      <c r="BE124">
        <v>10.498118665721488</v>
      </c>
      <c r="BF124">
        <v>6.0888027822669102</v>
      </c>
      <c r="BG124">
        <v>10.498118665721488</v>
      </c>
      <c r="BH124">
        <v>10.498118665721488</v>
      </c>
      <c r="BI124">
        <v>9.9092074585632073</v>
      </c>
      <c r="BJ124">
        <v>10.498118665721488</v>
      </c>
      <c r="BK124">
        <v>4.3214485637161317</v>
      </c>
      <c r="BL124">
        <v>3.0073997381150201</v>
      </c>
      <c r="BM124">
        <v>10.498118665721488</v>
      </c>
      <c r="BN124">
        <v>10.498118665721488</v>
      </c>
      <c r="BO124">
        <v>10.025132011308372</v>
      </c>
      <c r="BP124">
        <v>9.3997165282929167</v>
      </c>
      <c r="BQ124">
        <v>10.498118665721488</v>
      </c>
      <c r="BR124">
        <v>10.498118665721488</v>
      </c>
      <c r="BS124">
        <v>10.498118665721488</v>
      </c>
      <c r="BT124">
        <v>3.108262085089037</v>
      </c>
      <c r="BU124">
        <v>7.690914342639207</v>
      </c>
      <c r="BV124">
        <v>10.498118665721488</v>
      </c>
      <c r="BW124">
        <v>4.3533143809460411</v>
      </c>
      <c r="BX124">
        <v>5.7206877213165965</v>
      </c>
      <c r="BY124">
        <v>2.8637833737450231</v>
      </c>
      <c r="BZ124">
        <v>10.498118665721488</v>
      </c>
      <c r="CA124">
        <v>10.498118665721488</v>
      </c>
      <c r="CB124">
        <v>10.498118665721488</v>
      </c>
      <c r="CC124">
        <v>5.6146294499878282</v>
      </c>
      <c r="CD124">
        <v>8.546939179462921</v>
      </c>
      <c r="CE124">
        <v>4.8784448765715815</v>
      </c>
      <c r="CF124">
        <v>2.8637833737450231</v>
      </c>
      <c r="CG124">
        <v>5.1558357369517323</v>
      </c>
      <c r="CH124">
        <v>7.8296924040940548</v>
      </c>
      <c r="CI124">
        <v>10.498118665721488</v>
      </c>
      <c r="CJ124">
        <v>10.498118665721488</v>
      </c>
      <c r="CK124">
        <v>8.5681139311350787</v>
      </c>
      <c r="CL124">
        <v>10.498118665721488</v>
      </c>
      <c r="CM124">
        <v>10.498118665721488</v>
      </c>
      <c r="CN124">
        <v>5.4195481835807575</v>
      </c>
      <c r="CO124">
        <v>10.498118665721488</v>
      </c>
      <c r="CP124">
        <v>4.5369559506841952</v>
      </c>
      <c r="CQ124">
        <v>6.2450044746453948</v>
      </c>
      <c r="CR124">
        <v>8.5647121881180315</v>
      </c>
      <c r="CS124">
        <v>10.498118665721488</v>
      </c>
      <c r="CT124">
        <v>2.8637833737450231</v>
      </c>
      <c r="CU124">
        <v>10.498118665721488</v>
      </c>
      <c r="CV124">
        <v>10.498118665721488</v>
      </c>
      <c r="CW124">
        <v>8.2278289038888719</v>
      </c>
      <c r="CX124">
        <v>2.8637833737450231</v>
      </c>
      <c r="CY124">
        <v>7.6997421988070816</v>
      </c>
      <c r="CZ124">
        <v>2.8637833737450231</v>
      </c>
      <c r="DA124">
        <v>10.498118665721488</v>
      </c>
      <c r="DB124">
        <v>10.498118665721488</v>
      </c>
      <c r="DC124">
        <v>4.6893824444749521</v>
      </c>
      <c r="DD124">
        <v>10.498118665721488</v>
      </c>
      <c r="DE124">
        <v>10.498118665721488</v>
      </c>
      <c r="DF124">
        <v>5.5677263035133304</v>
      </c>
      <c r="DG124">
        <v>10.498118665721488</v>
      </c>
      <c r="DH124">
        <v>5.9307164533136305</v>
      </c>
      <c r="DI124">
        <v>10.498118665721488</v>
      </c>
      <c r="DJ124">
        <v>10.498118665721488</v>
      </c>
      <c r="DK124">
        <v>2.8637833737450231</v>
      </c>
      <c r="DL124">
        <v>9.3286613486253138</v>
      </c>
      <c r="DM124">
        <v>7.2479978689857676</v>
      </c>
      <c r="DN124">
        <v>3.8243067231614609</v>
      </c>
      <c r="DO124">
        <v>6.5227726722889372</v>
      </c>
      <c r="DP124">
        <v>6.9349373046540794</v>
      </c>
      <c r="DQ124">
        <v>10.498118665721488</v>
      </c>
      <c r="DR124">
        <v>10.498118665721488</v>
      </c>
      <c r="DS124">
        <v>10.498118665721488</v>
      </c>
      <c r="DT124">
        <v>10.498118665721488</v>
      </c>
      <c r="DU124">
        <v>10.498118665721488</v>
      </c>
      <c r="DV124">
        <v>10.498118665721488</v>
      </c>
      <c r="DW124">
        <v>5.3464321784615771</v>
      </c>
      <c r="DX124">
        <v>10.498118665721488</v>
      </c>
      <c r="DY124">
        <v>2.8637833737450231</v>
      </c>
      <c r="DZ124">
        <v>10.498118665721488</v>
      </c>
      <c r="EA124">
        <v>10.498118665721488</v>
      </c>
      <c r="EB124">
        <v>10.498118665721488</v>
      </c>
      <c r="EC124">
        <v>10.498118665721488</v>
      </c>
      <c r="ED124">
        <v>10.498118665721488</v>
      </c>
      <c r="EE124">
        <v>5.9803130817567443</v>
      </c>
      <c r="EF124">
        <v>2.8637833737450231</v>
      </c>
      <c r="EG124">
        <v>8.0411115565241733</v>
      </c>
      <c r="EH124">
        <v>3.1798176091368462</v>
      </c>
      <c r="EI124">
        <v>8.8299893757705057</v>
      </c>
      <c r="EJ124">
        <v>10.498118665721488</v>
      </c>
      <c r="EK124">
        <v>10.498118665721488</v>
      </c>
      <c r="EL124">
        <v>10.498118665721488</v>
      </c>
      <c r="EM124">
        <v>10.498118665721488</v>
      </c>
      <c r="EN124">
        <v>2.8637833737450231</v>
      </c>
      <c r="EO124">
        <v>10.498118665721488</v>
      </c>
      <c r="EP124">
        <v>5.9027600155289601</v>
      </c>
      <c r="EQ124">
        <v>10.498118665721488</v>
      </c>
      <c r="ER124">
        <v>10.498118665721488</v>
      </c>
      <c r="ES124">
        <v>4.7063402769486888</v>
      </c>
      <c r="ET124">
        <v>4.4848944504002732</v>
      </c>
      <c r="EU124">
        <v>2.8637833737450231</v>
      </c>
      <c r="EV124">
        <v>10.498118665721488</v>
      </c>
      <c r="EW124">
        <v>4.2787887000144682</v>
      </c>
      <c r="EX124">
        <v>10.498118665721488</v>
      </c>
      <c r="EY124">
        <v>10.498118665721488</v>
      </c>
      <c r="EZ124">
        <v>10.498118665721488</v>
      </c>
      <c r="FA124">
        <v>4.0347086557466945</v>
      </c>
      <c r="FB124">
        <v>2.8637833737450231</v>
      </c>
      <c r="FC124">
        <v>10.498118665721488</v>
      </c>
      <c r="FD124">
        <v>10.498118665721488</v>
      </c>
      <c r="FE124">
        <v>10.498118665721488</v>
      </c>
      <c r="FF124">
        <v>10.498118665721488</v>
      </c>
      <c r="FG124">
        <v>2.8637833737450231</v>
      </c>
      <c r="FH124">
        <v>6.3556695225139652</v>
      </c>
      <c r="FI124">
        <v>4.2752632071744721</v>
      </c>
      <c r="FJ124">
        <v>9.6861897467524223</v>
      </c>
      <c r="FK124">
        <v>10.498118665721488</v>
      </c>
      <c r="FL124">
        <v>10.498118665721488</v>
      </c>
      <c r="FM124">
        <v>4.7100911592366774</v>
      </c>
      <c r="FN124">
        <v>10.498118665721488</v>
      </c>
      <c r="FO124">
        <v>10.498118665721488</v>
      </c>
      <c r="FP124">
        <v>2.8637833737450231</v>
      </c>
      <c r="FQ124">
        <v>3.1985870526957028</v>
      </c>
      <c r="FR124">
        <v>10.498118665721488</v>
      </c>
      <c r="FS124">
        <v>10.498118665721488</v>
      </c>
      <c r="FT124">
        <v>10.498118665721488</v>
      </c>
      <c r="FU124">
        <v>10.498118665721488</v>
      </c>
      <c r="FV124">
        <v>3.1045236441197082</v>
      </c>
      <c r="FW124">
        <v>2.9094646085944258</v>
      </c>
      <c r="FX124">
        <v>9.8076105909824527</v>
      </c>
      <c r="FY124">
        <v>6.909402670873221</v>
      </c>
      <c r="FZ124">
        <v>8.4693838484555268</v>
      </c>
      <c r="GA124">
        <v>3.4523592162431767</v>
      </c>
      <c r="GB124">
        <v>10.498118665721488</v>
      </c>
      <c r="GC124">
        <v>10.498118665721488</v>
      </c>
      <c r="GD124">
        <v>10.498118665721488</v>
      </c>
      <c r="GE124">
        <v>10.498118665721488</v>
      </c>
      <c r="GF124">
        <v>7.9497222098981748</v>
      </c>
      <c r="GG124">
        <v>10.498118665721488</v>
      </c>
      <c r="GH124">
        <v>8.7052204318915258</v>
      </c>
      <c r="GI124">
        <v>6.5382061085348298</v>
      </c>
      <c r="GJ124">
        <v>7.2541184595921031</v>
      </c>
      <c r="GK124">
        <v>4.6596011469896625</v>
      </c>
      <c r="GL124">
        <v>7.5698628363958118</v>
      </c>
      <c r="GM124">
        <v>3.049614849811233</v>
      </c>
      <c r="GN124">
        <v>10.498118665721488</v>
      </c>
      <c r="GO124">
        <v>10.498118665721488</v>
      </c>
      <c r="GP124">
        <v>10.498118665721488</v>
      </c>
      <c r="GQ124">
        <v>3.4462670458612008</v>
      </c>
      <c r="GR124">
        <v>8.6341384567405015</v>
      </c>
      <c r="GS124">
        <v>2.8637833737450231</v>
      </c>
      <c r="GT124">
        <v>10.243998619627515</v>
      </c>
      <c r="GU124">
        <v>6.6503436694723179</v>
      </c>
      <c r="GV124">
        <v>10.498118665721488</v>
      </c>
      <c r="GW124">
        <v>10.498118665721488</v>
      </c>
      <c r="GX124">
        <v>2.8637833737450231</v>
      </c>
      <c r="GY124">
        <v>10.498118665721488</v>
      </c>
      <c r="GZ124">
        <v>4.7904858137045698</v>
      </c>
      <c r="HA124">
        <v>2.8637833737450231</v>
      </c>
      <c r="HB124">
        <v>3.5067061292821493</v>
      </c>
      <c r="HC124">
        <v>10.498118665721488</v>
      </c>
      <c r="HD124">
        <v>10.498118665721488</v>
      </c>
      <c r="HE124">
        <v>3.5727719881813194</v>
      </c>
      <c r="HF124">
        <v>10.498118665721488</v>
      </c>
      <c r="HG124">
        <v>10.498118665721488</v>
      </c>
      <c r="HH124">
        <v>9.0582661111469225</v>
      </c>
      <c r="HI124">
        <v>10.498118665721488</v>
      </c>
      <c r="HJ124">
        <v>2.8637833737450231</v>
      </c>
      <c r="HK124">
        <v>3.906682998067625</v>
      </c>
      <c r="HL124">
        <v>10.498118665721488</v>
      </c>
      <c r="HM124">
        <v>10.498118665721488</v>
      </c>
      <c r="HN124">
        <v>4.8958590456288515</v>
      </c>
      <c r="HO124">
        <v>10.498118665721488</v>
      </c>
      <c r="HP124">
        <v>2.8637833737450231</v>
      </c>
      <c r="HQ124">
        <v>3.7141103971340734</v>
      </c>
      <c r="HR124">
        <v>10.498118665721488</v>
      </c>
      <c r="HS124">
        <v>3.3205968873574085</v>
      </c>
      <c r="HT124">
        <v>7.8374415115033536</v>
      </c>
      <c r="HU124">
        <v>10.498118665721488</v>
      </c>
      <c r="HV124">
        <v>10.498118665721488</v>
      </c>
      <c r="HW124">
        <v>3.4969703220700343</v>
      </c>
      <c r="HX124">
        <v>10.498118665721488</v>
      </c>
      <c r="HY124">
        <v>7.1236997161137294</v>
      </c>
      <c r="HZ124">
        <v>10.498118665721488</v>
      </c>
      <c r="IA124">
        <v>8.3859733695701113</v>
      </c>
      <c r="IB124">
        <v>10.498118665721488</v>
      </c>
      <c r="IC124">
        <v>2.8637833737450231</v>
      </c>
      <c r="ID124">
        <v>10.498118665721488</v>
      </c>
      <c r="IE124">
        <v>7.7047154867195813</v>
      </c>
      <c r="IF124">
        <v>10.498118665721488</v>
      </c>
      <c r="IG124">
        <v>5.2860346855042915</v>
      </c>
      <c r="IH124">
        <v>10.498118665721488</v>
      </c>
      <c r="II124">
        <v>4.6392216375351225</v>
      </c>
      <c r="IJ124">
        <v>3.2843050815100163</v>
      </c>
      <c r="IK124">
        <v>10.498118665721488</v>
      </c>
      <c r="IL124">
        <v>10.498118665721488</v>
      </c>
      <c r="IM124">
        <v>2.8637833737450231</v>
      </c>
      <c r="IN124">
        <v>10.498118665721488</v>
      </c>
      <c r="IO124">
        <v>10.498118665721488</v>
      </c>
      <c r="IP124">
        <v>3.6053817330582176</v>
      </c>
      <c r="IQ124">
        <v>6.5610457504739905</v>
      </c>
      <c r="IR124">
        <v>10.498118665721488</v>
      </c>
      <c r="IS124">
        <v>10.498118665721488</v>
      </c>
      <c r="IT124">
        <v>10.498118665721488</v>
      </c>
      <c r="IU124">
        <v>10.498118665721488</v>
      </c>
      <c r="IV124">
        <v>10.498118665721488</v>
      </c>
      <c r="IW124">
        <v>10.498118665721488</v>
      </c>
      <c r="IX124">
        <v>10.498118665721488</v>
      </c>
      <c r="IY124">
        <v>2.8637833737450231</v>
      </c>
      <c r="IZ124">
        <v>2.8637833737450231</v>
      </c>
      <c r="JA124">
        <v>10.498118665721488</v>
      </c>
      <c r="JB124">
        <v>6.3600472990273182</v>
      </c>
      <c r="JC124">
        <v>2.8637833737450231</v>
      </c>
      <c r="JD124">
        <v>10.498118665721488</v>
      </c>
      <c r="JE124">
        <v>10.498118665721488</v>
      </c>
      <c r="JF124">
        <v>9.1005687167382732</v>
      </c>
      <c r="JG124">
        <v>3.9841852730250387</v>
      </c>
      <c r="JH124">
        <v>6.7702746954032342</v>
      </c>
      <c r="JI124">
        <v>10.498118665721488</v>
      </c>
      <c r="JJ124">
        <v>2.8637833737450231</v>
      </c>
      <c r="JK124">
        <v>5.7315885863539346</v>
      </c>
      <c r="JL124">
        <v>9.3779792739724392</v>
      </c>
      <c r="JM124">
        <v>10.498118665721488</v>
      </c>
      <c r="JN124">
        <v>6.7107602573909766</v>
      </c>
      <c r="JO124">
        <v>6.1495012655666406</v>
      </c>
      <c r="JP124">
        <v>7.6051118039310799</v>
      </c>
      <c r="JQ124">
        <v>10.498118665721488</v>
      </c>
      <c r="JR124">
        <v>7.9821265146075744</v>
      </c>
      <c r="JS124">
        <v>10.498118665721488</v>
      </c>
      <c r="JT124">
        <v>4.0714871285529073</v>
      </c>
      <c r="JU124">
        <v>8.708389506006311</v>
      </c>
      <c r="JV124">
        <v>4.6081551548068624</v>
      </c>
      <c r="JW124">
        <v>8.0400799660968332</v>
      </c>
      <c r="JX124">
        <v>5.6732651560697773</v>
      </c>
      <c r="JY124">
        <v>4.3054669602263278</v>
      </c>
      <c r="JZ124">
        <v>4.1092726429517716</v>
      </c>
      <c r="KA124">
        <v>4.1652647369457743</v>
      </c>
      <c r="KB124">
        <v>10.498118665721488</v>
      </c>
      <c r="KC124">
        <v>8.3624109946709275</v>
      </c>
      <c r="KD124">
        <v>10.498118665721488</v>
      </c>
      <c r="KE124">
        <v>2.8637833737450231</v>
      </c>
      <c r="KF124">
        <v>4.3498031443048202</v>
      </c>
      <c r="KG124">
        <v>10.498118665721488</v>
      </c>
      <c r="KH124">
        <v>7.7811548734812632</v>
      </c>
      <c r="KI124">
        <v>10.498118665721488</v>
      </c>
      <c r="KJ124">
        <v>5.4629578459552954</v>
      </c>
      <c r="KK124">
        <v>10.498118665721488</v>
      </c>
      <c r="KL124">
        <v>10.498118665721488</v>
      </c>
      <c r="KM124">
        <v>10.498118665721488</v>
      </c>
      <c r="KN124">
        <v>4.1970916300576269</v>
      </c>
      <c r="KO124">
        <v>5.0505279051318794</v>
      </c>
      <c r="KP124">
        <v>8.6983605244589981</v>
      </c>
      <c r="KQ124">
        <v>10.498118665721488</v>
      </c>
      <c r="KR124">
        <v>6.6039407955200566</v>
      </c>
      <c r="KS124">
        <v>10.498118665721488</v>
      </c>
      <c r="KT124">
        <v>10.498118665721488</v>
      </c>
      <c r="KU124">
        <v>10.498118665721488</v>
      </c>
      <c r="KV124">
        <v>10.498118665721488</v>
      </c>
      <c r="KW124">
        <v>2.9467458323569455</v>
      </c>
      <c r="KX124">
        <v>2.8637833737450231</v>
      </c>
      <c r="KY124">
        <v>10.498118665721488</v>
      </c>
      <c r="KZ124">
        <v>10.498118665721488</v>
      </c>
      <c r="LA124">
        <v>10.498118665721488</v>
      </c>
      <c r="LB124">
        <v>10.498118665721488</v>
      </c>
      <c r="LC124">
        <v>9.0204363288094669</v>
      </c>
      <c r="LD124">
        <v>7.0981067045835129</v>
      </c>
      <c r="LE124">
        <v>3.249277667676342</v>
      </c>
      <c r="LF124">
        <v>10.498118665721488</v>
      </c>
      <c r="LG124">
        <v>10.498118665721488</v>
      </c>
      <c r="LH124">
        <v>10.498118665721488</v>
      </c>
      <c r="LI124">
        <v>9.0391978227680756</v>
      </c>
      <c r="LJ124">
        <v>3.2995078317985072</v>
      </c>
      <c r="LK124">
        <v>10.498118665721488</v>
      </c>
      <c r="LL124">
        <v>10.498118665721488</v>
      </c>
      <c r="LM124">
        <v>4.3983141097403831</v>
      </c>
      <c r="LN124">
        <v>3.4287626738063191</v>
      </c>
      <c r="LO124">
        <v>2.8637833737450231</v>
      </c>
      <c r="LP124">
        <v>5.4036453139061411</v>
      </c>
      <c r="LQ124">
        <v>10.498118665721488</v>
      </c>
      <c r="LR124">
        <v>10.498118665721488</v>
      </c>
      <c r="LS124">
        <v>9.7945503334016149</v>
      </c>
      <c r="LT124">
        <v>9.6561083884787404</v>
      </c>
      <c r="LU124">
        <v>3.7654347322877539</v>
      </c>
      <c r="LV124">
        <v>3.5662791878983842</v>
      </c>
      <c r="LW124">
        <v>3.5062300854816941</v>
      </c>
      <c r="LX124">
        <v>2.8637833737450231</v>
      </c>
      <c r="LY124">
        <v>3.8279209111803696</v>
      </c>
      <c r="LZ124">
        <v>10.498118665721488</v>
      </c>
      <c r="MA124">
        <v>2.8637833737450231</v>
      </c>
      <c r="MB124">
        <v>10.498118665721488</v>
      </c>
      <c r="MC124">
        <v>3.7152141625172592</v>
      </c>
      <c r="MD124">
        <v>2.8637833737450231</v>
      </c>
      <c r="ME124">
        <v>8.3375852494731433</v>
      </c>
      <c r="MF124">
        <v>6.0009557246814467</v>
      </c>
      <c r="MG124">
        <v>10.498118665721488</v>
      </c>
      <c r="MH124">
        <v>10.498118665721488</v>
      </c>
      <c r="MI124">
        <v>10.498118665721488</v>
      </c>
      <c r="MJ124">
        <v>3.8946726591698027</v>
      </c>
      <c r="MK124">
        <v>5.113346642607814</v>
      </c>
      <c r="ML124">
        <v>2.8637833737450231</v>
      </c>
      <c r="MM124">
        <v>10.498118665721488</v>
      </c>
      <c r="MN124">
        <v>2.8637833737450231</v>
      </c>
      <c r="MO124">
        <v>2.8637833737450231</v>
      </c>
      <c r="MP124">
        <v>10.498118665721488</v>
      </c>
      <c r="MQ124">
        <v>10.498118665721488</v>
      </c>
      <c r="MR124">
        <v>10.498118665721488</v>
      </c>
      <c r="MS124">
        <v>8.1267366083535482</v>
      </c>
      <c r="MT124">
        <v>10.498118665721488</v>
      </c>
      <c r="MU124">
        <v>10.498118665721488</v>
      </c>
      <c r="MV124">
        <v>10.498118665721488</v>
      </c>
      <c r="MW124">
        <v>2.8637833737450231</v>
      </c>
      <c r="MX124">
        <v>3.928839754247277</v>
      </c>
      <c r="MY124">
        <v>6.453675239808109</v>
      </c>
      <c r="MZ124">
        <v>2.8637833737450231</v>
      </c>
      <c r="NA124">
        <v>3.3403640413074629</v>
      </c>
      <c r="NB124">
        <v>10.498118665721488</v>
      </c>
      <c r="NC124">
        <v>10.498118665721488</v>
      </c>
      <c r="ND124">
        <v>2.8637833737450231</v>
      </c>
      <c r="NE124">
        <v>8.2769044509994014</v>
      </c>
      <c r="NF124">
        <v>10.498118665721488</v>
      </c>
      <c r="NG124">
        <v>2.8637833737450231</v>
      </c>
      <c r="NH124">
        <v>10.498118665721488</v>
      </c>
      <c r="NI124">
        <v>4.5248314004520021</v>
      </c>
      <c r="NJ124">
        <v>10.498118665721488</v>
      </c>
      <c r="NK124">
        <v>3.2941742710353883</v>
      </c>
      <c r="NL124">
        <v>10.498118665721488</v>
      </c>
      <c r="NM124">
        <v>3.0483788560301748</v>
      </c>
      <c r="NN124">
        <v>10.498118665721488</v>
      </c>
      <c r="NO124">
        <v>2.8637833737450231</v>
      </c>
      <c r="NP124">
        <v>10.498118665721488</v>
      </c>
      <c r="NQ124">
        <v>5.8996842665133347</v>
      </c>
      <c r="NR124">
        <v>10.498118665721488</v>
      </c>
      <c r="NS124">
        <v>4.3026787030751024</v>
      </c>
      <c r="NT124">
        <v>3.9895344619764477</v>
      </c>
      <c r="NU124">
        <v>10.498118665721488</v>
      </c>
      <c r="NV124">
        <v>6.2432201884081495</v>
      </c>
      <c r="NW124">
        <v>10.498118665721488</v>
      </c>
      <c r="NX124">
        <v>10.498118665721488</v>
      </c>
      <c r="NY124">
        <v>5.0619854994571787</v>
      </c>
      <c r="NZ124">
        <v>3.0477359716845607</v>
      </c>
      <c r="OA124">
        <v>2.8637833737450231</v>
      </c>
      <c r="OB124">
        <v>7.0218555408982724</v>
      </c>
      <c r="OC124">
        <v>10.498118665721488</v>
      </c>
      <c r="OD124">
        <v>10.498118665721488</v>
      </c>
      <c r="OE124">
        <v>10.190728463821996</v>
      </c>
      <c r="OF124">
        <v>10.498118665721488</v>
      </c>
      <c r="OG124">
        <v>10.498118665721488</v>
      </c>
      <c r="OH124">
        <v>10.498118665721488</v>
      </c>
      <c r="OI124">
        <v>10.498118665721488</v>
      </c>
      <c r="OJ124">
        <v>2.8637833737450231</v>
      </c>
      <c r="OK124">
        <v>10.498118665721488</v>
      </c>
      <c r="OL124">
        <v>4.568217300490474</v>
      </c>
      <c r="OM124">
        <v>10.498118665721488</v>
      </c>
      <c r="ON124">
        <v>10.498118665721488</v>
      </c>
      <c r="OO124">
        <v>8.7645236459995335</v>
      </c>
      <c r="OP124">
        <v>4.9901864599686032</v>
      </c>
      <c r="OQ124">
        <v>10.498118665721488</v>
      </c>
      <c r="OR124">
        <v>2.8637833737450231</v>
      </c>
      <c r="OS124">
        <v>10.498118665721488</v>
      </c>
      <c r="OT124">
        <v>10.498118665721488</v>
      </c>
      <c r="OU124">
        <v>10.498118665721488</v>
      </c>
      <c r="OV124">
        <v>2.8637833737450231</v>
      </c>
      <c r="OW124">
        <v>4.0183252605986315</v>
      </c>
      <c r="OX124">
        <v>4.0936047691451494</v>
      </c>
      <c r="OY124">
        <v>3.7281530133039205</v>
      </c>
      <c r="OZ124">
        <v>10.498118665721488</v>
      </c>
      <c r="PA124">
        <v>10.498118665721488</v>
      </c>
      <c r="PB124">
        <v>7.1701979968731369</v>
      </c>
      <c r="PC124">
        <v>10.498118665721488</v>
      </c>
      <c r="PD124">
        <v>10.498118665721488</v>
      </c>
      <c r="PE124">
        <v>10.498118665721488</v>
      </c>
      <c r="PF124">
        <v>10.498118665721488</v>
      </c>
      <c r="PG124">
        <v>3.4255083660840961</v>
      </c>
      <c r="PH124">
        <v>6.0765309295605237</v>
      </c>
      <c r="PI124">
        <v>6.8453667323381877</v>
      </c>
      <c r="PJ124">
        <v>10.498118665721488</v>
      </c>
      <c r="PK124">
        <v>4.6818606602939727</v>
      </c>
      <c r="PL124">
        <v>10.498118665721488</v>
      </c>
      <c r="PM124">
        <v>10.498118665721488</v>
      </c>
      <c r="PN124">
        <v>2.8899436680001673</v>
      </c>
      <c r="PO124">
        <v>10.498118665721488</v>
      </c>
      <c r="PP124">
        <v>3.2094573274783005</v>
      </c>
      <c r="PQ124">
        <v>9.8310137140391785</v>
      </c>
      <c r="PR124">
        <v>10.498118665721488</v>
      </c>
      <c r="PS124">
        <v>10.498118665721488</v>
      </c>
      <c r="PT124">
        <v>10.498118665721488</v>
      </c>
      <c r="PU124">
        <v>4.6828084132534507</v>
      </c>
      <c r="PV124">
        <v>2.8637833737450231</v>
      </c>
      <c r="PW124">
        <v>10.367113187940911</v>
      </c>
      <c r="PX124">
        <v>10.498118665721488</v>
      </c>
      <c r="PY124">
        <v>4.6863170580194575</v>
      </c>
      <c r="PZ124">
        <v>10.498118665721488</v>
      </c>
      <c r="QA124">
        <v>10.498118665721488</v>
      </c>
      <c r="QB124">
        <v>10.498118665721488</v>
      </c>
      <c r="QC124">
        <v>7.0935947497692355</v>
      </c>
      <c r="QD124">
        <v>2.8637833737450231</v>
      </c>
      <c r="QE124">
        <v>10.498118665721488</v>
      </c>
      <c r="QF124">
        <v>10.498118665721488</v>
      </c>
      <c r="QG124">
        <v>2.9499229087828125</v>
      </c>
      <c r="QH124">
        <v>10.498118665721488</v>
      </c>
      <c r="QI124">
        <v>3.2521771861283528</v>
      </c>
      <c r="QJ124">
        <v>2.8637833737450231</v>
      </c>
      <c r="QK124">
        <v>10.498118665721488</v>
      </c>
      <c r="QL124">
        <v>8.5645604599272023</v>
      </c>
      <c r="QM124">
        <v>10.498118665721488</v>
      </c>
      <c r="QN124">
        <v>10.498118665721488</v>
      </c>
      <c r="QO124">
        <v>5.7763726323636915</v>
      </c>
      <c r="QP124">
        <v>6.5997701340043635</v>
      </c>
      <c r="QQ124">
        <v>10.498118665721488</v>
      </c>
      <c r="QR124">
        <v>7.2870669445019551</v>
      </c>
      <c r="QS124">
        <v>10.498118665721488</v>
      </c>
      <c r="QT124">
        <v>10.498118665721488</v>
      </c>
      <c r="QU124">
        <v>4.2381423571904362</v>
      </c>
      <c r="QV124">
        <v>5.1798636634022408</v>
      </c>
      <c r="QW124">
        <v>4.2030991763619063</v>
      </c>
      <c r="QX124">
        <v>7.1804866660702364</v>
      </c>
      <c r="QY124">
        <v>10.498118665721488</v>
      </c>
      <c r="QZ124">
        <v>10.498118665721488</v>
      </c>
      <c r="RA124">
        <v>10.498118665721488</v>
      </c>
      <c r="RB124">
        <v>10.498118665721488</v>
      </c>
      <c r="RC124">
        <v>10.498118665721488</v>
      </c>
      <c r="RD124">
        <v>10.498118665721488</v>
      </c>
      <c r="RE124">
        <v>8.5768013483243468</v>
      </c>
      <c r="RF124">
        <v>10.498118665721488</v>
      </c>
      <c r="RG124">
        <v>10.498118665721488</v>
      </c>
      <c r="RH124">
        <v>10.498118665721488</v>
      </c>
      <c r="RI124">
        <v>10.498118665721488</v>
      </c>
      <c r="RJ124">
        <v>10.498118665721488</v>
      </c>
      <c r="RK124">
        <v>7.0681132544541656</v>
      </c>
      <c r="RL124">
        <v>10.498118665721488</v>
      </c>
      <c r="RM124">
        <v>3.7722244805774312</v>
      </c>
      <c r="RN124">
        <v>9.427772702693229</v>
      </c>
      <c r="RO124">
        <v>5.5666233417208959</v>
      </c>
      <c r="RP124">
        <v>10.498118665721488</v>
      </c>
      <c r="RQ124">
        <v>10.498118665721488</v>
      </c>
      <c r="RR124">
        <v>10.498118665721488</v>
      </c>
      <c r="RS124">
        <v>10.498118665721488</v>
      </c>
      <c r="RT124">
        <v>10.498118665721488</v>
      </c>
      <c r="RU124">
        <v>10.498118665721488</v>
      </c>
      <c r="RV124">
        <v>10.498118665721488</v>
      </c>
      <c r="RW124">
        <v>10.498118665721488</v>
      </c>
      <c r="RX124">
        <v>10.498118665721488</v>
      </c>
      <c r="RY124">
        <v>2.8637833737450231</v>
      </c>
      <c r="RZ124">
        <v>5.4323117439072197</v>
      </c>
      <c r="SA124">
        <v>10.110710879092764</v>
      </c>
      <c r="SB124">
        <v>8.6075491951514884</v>
      </c>
      <c r="SC124">
        <v>10.498118665721488</v>
      </c>
      <c r="SD124">
        <v>10.498118665721488</v>
      </c>
      <c r="SE124">
        <v>5.7391149002599997</v>
      </c>
      <c r="SF124">
        <v>4.9050258401170268</v>
      </c>
      <c r="SG124">
        <v>10.498118665721488</v>
      </c>
    </row>
    <row r="125" spans="1:501" x14ac:dyDescent="0.35">
      <c r="A125" s="158">
        <v>2041</v>
      </c>
      <c r="B125">
        <v>11.023024599007563</v>
      </c>
      <c r="C125">
        <v>5.6955924700437102</v>
      </c>
      <c r="D125">
        <v>9.8979001960451889</v>
      </c>
      <c r="E125">
        <v>11.023024599007563</v>
      </c>
      <c r="F125">
        <v>6.5977707667372689</v>
      </c>
      <c r="G125">
        <v>11.023024599007563</v>
      </c>
      <c r="H125">
        <v>9.0433068558352367</v>
      </c>
      <c r="I125">
        <v>11.023024599007563</v>
      </c>
      <c r="J125">
        <v>11.023024599007563</v>
      </c>
      <c r="K125">
        <v>11.023024599007563</v>
      </c>
      <c r="L125">
        <v>5.4255368018904759</v>
      </c>
      <c r="M125">
        <v>3.1664243895161799</v>
      </c>
      <c r="N125">
        <v>9.1099484784432168</v>
      </c>
      <c r="O125">
        <v>11.023024599007563</v>
      </c>
      <c r="P125">
        <v>11.023024599007563</v>
      </c>
      <c r="Q125">
        <v>11.023024599007563</v>
      </c>
      <c r="R125">
        <v>11.023024599007563</v>
      </c>
      <c r="S125">
        <v>11.023024599007563</v>
      </c>
      <c r="T125">
        <v>11.023024599007563</v>
      </c>
      <c r="U125">
        <v>7.1595113851082184</v>
      </c>
      <c r="V125">
        <v>9.7761127320187562</v>
      </c>
      <c r="W125">
        <v>11.023024599007563</v>
      </c>
      <c r="X125">
        <v>3.0069725424322744</v>
      </c>
      <c r="Y125">
        <v>3.1040455019125277</v>
      </c>
      <c r="Z125">
        <v>11.023024599007563</v>
      </c>
      <c r="AA125">
        <v>3.0069725424322744</v>
      </c>
      <c r="AB125">
        <v>9.4062135219792911</v>
      </c>
      <c r="AC125">
        <v>8.5854755274431582</v>
      </c>
      <c r="AD125">
        <v>3.8304396402748826</v>
      </c>
      <c r="AE125">
        <v>11.023024599007563</v>
      </c>
      <c r="AF125">
        <v>10.098262393859269</v>
      </c>
      <c r="AG125">
        <v>11.023024599007563</v>
      </c>
      <c r="AH125">
        <v>11.023024599007563</v>
      </c>
      <c r="AI125">
        <v>11.023024599007563</v>
      </c>
      <c r="AJ125">
        <v>5.4175862735756866</v>
      </c>
      <c r="AK125">
        <v>5.1536707949663754</v>
      </c>
      <c r="AL125">
        <v>11.023024599007563</v>
      </c>
      <c r="AM125">
        <v>3.0521775283263066</v>
      </c>
      <c r="AN125">
        <v>9.0361140665212716</v>
      </c>
      <c r="AO125">
        <v>3.9713659069712164</v>
      </c>
      <c r="AP125">
        <v>11.023024599007563</v>
      </c>
      <c r="AQ125">
        <v>11.023024599007563</v>
      </c>
      <c r="AR125">
        <v>4.5640929943710411</v>
      </c>
      <c r="AS125">
        <v>3.0069725424322744</v>
      </c>
      <c r="AT125">
        <v>11.023024599007563</v>
      </c>
      <c r="AU125">
        <v>7.683327620090787</v>
      </c>
      <c r="AV125">
        <v>11.023024599007563</v>
      </c>
      <c r="AW125">
        <v>11.023024599007563</v>
      </c>
      <c r="AX125">
        <v>6.1363808300558196</v>
      </c>
      <c r="AY125">
        <v>11.023024599007563</v>
      </c>
      <c r="AZ125">
        <v>3.0069725424322744</v>
      </c>
      <c r="BA125">
        <v>11.023024599007563</v>
      </c>
      <c r="BB125">
        <v>9.1215169027878087</v>
      </c>
      <c r="BC125">
        <v>3.0069725424322744</v>
      </c>
      <c r="BD125">
        <v>3.0069725424322744</v>
      </c>
      <c r="BE125">
        <v>11.023024599007563</v>
      </c>
      <c r="BF125">
        <v>6.6837664129717815</v>
      </c>
      <c r="BG125">
        <v>11.023024599007563</v>
      </c>
      <c r="BH125">
        <v>11.023024599007563</v>
      </c>
      <c r="BI125">
        <v>10.823937512471021</v>
      </c>
      <c r="BJ125">
        <v>11.023024599007563</v>
      </c>
      <c r="BK125">
        <v>4.6097211079049254</v>
      </c>
      <c r="BL125">
        <v>3.1670904715439265</v>
      </c>
      <c r="BM125">
        <v>11.023024599007563</v>
      </c>
      <c r="BN125">
        <v>11.023024599007563</v>
      </c>
      <c r="BO125">
        <v>11.023024599007563</v>
      </c>
      <c r="BP125">
        <v>10.277812753840092</v>
      </c>
      <c r="BQ125">
        <v>11.023024599007563</v>
      </c>
      <c r="BR125">
        <v>11.023024599007563</v>
      </c>
      <c r="BS125">
        <v>11.023024599007563</v>
      </c>
      <c r="BT125">
        <v>3.2201372369956958</v>
      </c>
      <c r="BU125">
        <v>8.5592309782621872</v>
      </c>
      <c r="BV125">
        <v>11.023024599007563</v>
      </c>
      <c r="BW125">
        <v>4.6617750194122101</v>
      </c>
      <c r="BX125">
        <v>5.9678102915185383</v>
      </c>
      <c r="BY125">
        <v>3.0069725424322744</v>
      </c>
      <c r="BZ125">
        <v>11.023024599007563</v>
      </c>
      <c r="CA125">
        <v>11.023024599007563</v>
      </c>
      <c r="CB125">
        <v>11.023024599007563</v>
      </c>
      <c r="CC125">
        <v>5.9628535586635074</v>
      </c>
      <c r="CD125">
        <v>8.8911223247413655</v>
      </c>
      <c r="CE125">
        <v>4.8966210192603947</v>
      </c>
      <c r="CF125">
        <v>3.0069725424322744</v>
      </c>
      <c r="CG125">
        <v>5.1919077461722605</v>
      </c>
      <c r="CH125">
        <v>8.7127754359588678</v>
      </c>
      <c r="CI125">
        <v>11.023024599007563</v>
      </c>
      <c r="CJ125">
        <v>11.023024599007563</v>
      </c>
      <c r="CK125">
        <v>9.5962434043928173</v>
      </c>
      <c r="CL125">
        <v>11.023024599007563</v>
      </c>
      <c r="CM125">
        <v>11.023024599007563</v>
      </c>
      <c r="CN125">
        <v>5.9085076372212901</v>
      </c>
      <c r="CO125">
        <v>11.023024599007563</v>
      </c>
      <c r="CP125">
        <v>4.8948365329540193</v>
      </c>
      <c r="CQ125">
        <v>6.5114936371875798</v>
      </c>
      <c r="CR125">
        <v>8.8859973565621946</v>
      </c>
      <c r="CS125">
        <v>11.023024599007563</v>
      </c>
      <c r="CT125">
        <v>3.0069725424322744</v>
      </c>
      <c r="CU125">
        <v>11.023024599007563</v>
      </c>
      <c r="CV125">
        <v>11.023024599007563</v>
      </c>
      <c r="CW125">
        <v>8.9608448085342882</v>
      </c>
      <c r="CX125">
        <v>3.0069725424322744</v>
      </c>
      <c r="CY125">
        <v>8.5696337785340368</v>
      </c>
      <c r="CZ125">
        <v>3.0069725424322744</v>
      </c>
      <c r="DA125">
        <v>11.023024599007563</v>
      </c>
      <c r="DB125">
        <v>11.023024599007563</v>
      </c>
      <c r="DC125">
        <v>4.9425040076705287</v>
      </c>
      <c r="DD125">
        <v>11.023024599007563</v>
      </c>
      <c r="DE125">
        <v>11.023024599007563</v>
      </c>
      <c r="DF125">
        <v>6.0796937501757942</v>
      </c>
      <c r="DG125">
        <v>11.023024599007563</v>
      </c>
      <c r="DH125">
        <v>6.5001663824667695</v>
      </c>
      <c r="DI125">
        <v>11.023024599007563</v>
      </c>
      <c r="DJ125">
        <v>11.023024599007563</v>
      </c>
      <c r="DK125">
        <v>3.0069725424322744</v>
      </c>
      <c r="DL125">
        <v>10.301521039383756</v>
      </c>
      <c r="DM125">
        <v>8.0318426323540102</v>
      </c>
      <c r="DN125">
        <v>4.027364848693864</v>
      </c>
      <c r="DO125">
        <v>6.9902146142628085</v>
      </c>
      <c r="DP125">
        <v>7.4199441939411761</v>
      </c>
      <c r="DQ125">
        <v>11.023024599007563</v>
      </c>
      <c r="DR125">
        <v>11.023024599007563</v>
      </c>
      <c r="DS125">
        <v>11.023024599007563</v>
      </c>
      <c r="DT125">
        <v>11.023024599007563</v>
      </c>
      <c r="DU125">
        <v>11.023024599007563</v>
      </c>
      <c r="DV125">
        <v>11.023024599007563</v>
      </c>
      <c r="DW125">
        <v>5.7997790611783273</v>
      </c>
      <c r="DX125">
        <v>11.023024599007563</v>
      </c>
      <c r="DY125">
        <v>3.0069725424322744</v>
      </c>
      <c r="DZ125">
        <v>11.023024599007563</v>
      </c>
      <c r="EA125">
        <v>11.023024599007563</v>
      </c>
      <c r="EB125">
        <v>11.023024599007563</v>
      </c>
      <c r="EC125">
        <v>11.023024599007563</v>
      </c>
      <c r="ED125">
        <v>11.023024599007563</v>
      </c>
      <c r="EE125">
        <v>6.0749332770930655</v>
      </c>
      <c r="EF125">
        <v>3.0069725424322744</v>
      </c>
      <c r="EG125">
        <v>8.8062346551288488</v>
      </c>
      <c r="EH125">
        <v>3.1733194398651263</v>
      </c>
      <c r="EI125">
        <v>9.3177206673924271</v>
      </c>
      <c r="EJ125">
        <v>11.023024599007563</v>
      </c>
      <c r="EK125">
        <v>11.023024599007563</v>
      </c>
      <c r="EL125">
        <v>11.023024599007563</v>
      </c>
      <c r="EM125">
        <v>11.023024599007563</v>
      </c>
      <c r="EN125">
        <v>3.0069725424322744</v>
      </c>
      <c r="EO125">
        <v>11.023024599007563</v>
      </c>
      <c r="EP125">
        <v>6.0482754082188244</v>
      </c>
      <c r="EQ125">
        <v>11.023024599007563</v>
      </c>
      <c r="ER125">
        <v>11.023024599007563</v>
      </c>
      <c r="ES125">
        <v>5.0885418660942667</v>
      </c>
      <c r="ET125">
        <v>4.8353844926855096</v>
      </c>
      <c r="EU125">
        <v>3.0069725424322744</v>
      </c>
      <c r="EV125">
        <v>11.023024599007563</v>
      </c>
      <c r="EW125">
        <v>4.6004231548633143</v>
      </c>
      <c r="EX125">
        <v>11.023024599007563</v>
      </c>
      <c r="EY125">
        <v>11.023024599007563</v>
      </c>
      <c r="EZ125">
        <v>11.023024599007563</v>
      </c>
      <c r="FA125">
        <v>4.3230336004524395</v>
      </c>
      <c r="FB125">
        <v>3.0069725424322744</v>
      </c>
      <c r="FC125">
        <v>11.023024599007563</v>
      </c>
      <c r="FD125">
        <v>11.023024599007563</v>
      </c>
      <c r="FE125">
        <v>11.023024599007563</v>
      </c>
      <c r="FF125">
        <v>11.023024599007563</v>
      </c>
      <c r="FG125">
        <v>3.0069725424322744</v>
      </c>
      <c r="FH125">
        <v>6.4793887703008552</v>
      </c>
      <c r="FI125">
        <v>4.2580059952451785</v>
      </c>
      <c r="FJ125">
        <v>10.286941705158617</v>
      </c>
      <c r="FK125">
        <v>11.023024599007563</v>
      </c>
      <c r="FL125">
        <v>11.023024599007563</v>
      </c>
      <c r="FM125">
        <v>4.7178835944821582</v>
      </c>
      <c r="FN125">
        <v>11.023024599007563</v>
      </c>
      <c r="FO125">
        <v>11.023024599007563</v>
      </c>
      <c r="FP125">
        <v>3.0069725424322744</v>
      </c>
      <c r="FQ125">
        <v>3.2405869727539343</v>
      </c>
      <c r="FR125">
        <v>11.023024599007563</v>
      </c>
      <c r="FS125">
        <v>11.023024599007563</v>
      </c>
      <c r="FT125">
        <v>11.023024599007563</v>
      </c>
      <c r="FU125">
        <v>11.023024599007563</v>
      </c>
      <c r="FV125">
        <v>3.2754899628771668</v>
      </c>
      <c r="FW125">
        <v>3.0579939471198498</v>
      </c>
      <c r="FX125">
        <v>10.256954073731942</v>
      </c>
      <c r="FY125">
        <v>7.315403666075821</v>
      </c>
      <c r="FZ125">
        <v>8.9263934666246865</v>
      </c>
      <c r="GA125">
        <v>3.5762170403905791</v>
      </c>
      <c r="GB125">
        <v>11.023024599007563</v>
      </c>
      <c r="GC125">
        <v>11.023024599007563</v>
      </c>
      <c r="GD125">
        <v>11.023024599007563</v>
      </c>
      <c r="GE125">
        <v>11.023024599007563</v>
      </c>
      <c r="GF125">
        <v>8.8645001822461698</v>
      </c>
      <c r="GG125">
        <v>11.023024599007563</v>
      </c>
      <c r="GH125">
        <v>9.4194230874394513</v>
      </c>
      <c r="GI125">
        <v>7.20721007247705</v>
      </c>
      <c r="GJ125">
        <v>8.0454009023785993</v>
      </c>
      <c r="GK125">
        <v>4.9619876139070778</v>
      </c>
      <c r="GL125">
        <v>8.4166543109650789</v>
      </c>
      <c r="GM125">
        <v>3.110904250486632</v>
      </c>
      <c r="GN125">
        <v>11.023024599007563</v>
      </c>
      <c r="GO125">
        <v>11.023024599007563</v>
      </c>
      <c r="GP125">
        <v>11.023024599007563</v>
      </c>
      <c r="GQ125">
        <v>3.6584582908313386</v>
      </c>
      <c r="GR125">
        <v>9.001089248517717</v>
      </c>
      <c r="GS125">
        <v>3.0069725424322744</v>
      </c>
      <c r="GT125">
        <v>10.740805281597504</v>
      </c>
      <c r="GU125">
        <v>6.7978978059496509</v>
      </c>
      <c r="GV125">
        <v>11.023024599007563</v>
      </c>
      <c r="GW125">
        <v>11.023024599007563</v>
      </c>
      <c r="GX125">
        <v>3.0069725424322744</v>
      </c>
      <c r="GY125">
        <v>11.023024599007563</v>
      </c>
      <c r="GZ125">
        <v>5.0463397414242914</v>
      </c>
      <c r="HA125">
        <v>3.0069725424322744</v>
      </c>
      <c r="HB125">
        <v>3.7052733678240544</v>
      </c>
      <c r="HC125">
        <v>11.023024599007563</v>
      </c>
      <c r="HD125">
        <v>11.023024599007563</v>
      </c>
      <c r="HE125">
        <v>3.6051879894367245</v>
      </c>
      <c r="HF125">
        <v>11.023024599007563</v>
      </c>
      <c r="HG125">
        <v>11.023024599007563</v>
      </c>
      <c r="HH125">
        <v>10.178464463552839</v>
      </c>
      <c r="HI125">
        <v>11.023024599007563</v>
      </c>
      <c r="HJ125">
        <v>3.0069725424322744</v>
      </c>
      <c r="HK125">
        <v>4.1779269135484736</v>
      </c>
      <c r="HL125">
        <v>11.023024599007563</v>
      </c>
      <c r="HM125">
        <v>11.023024599007563</v>
      </c>
      <c r="HN125">
        <v>5.2134537861284329</v>
      </c>
      <c r="HO125">
        <v>11.023024599007563</v>
      </c>
      <c r="HP125">
        <v>3.0069725424322744</v>
      </c>
      <c r="HQ125">
        <v>3.8451817094368934</v>
      </c>
      <c r="HR125">
        <v>11.023024599007563</v>
      </c>
      <c r="HS125">
        <v>3.2686180342056645</v>
      </c>
      <c r="HT125">
        <v>8.4514960035927515</v>
      </c>
      <c r="HU125">
        <v>11.023024599007563</v>
      </c>
      <c r="HV125">
        <v>11.023024599007563</v>
      </c>
      <c r="HW125">
        <v>3.7154741684782908</v>
      </c>
      <c r="HX125">
        <v>11.023024599007563</v>
      </c>
      <c r="HY125">
        <v>7.3179514001116885</v>
      </c>
      <c r="HZ125">
        <v>11.023024599007563</v>
      </c>
      <c r="IA125">
        <v>9.3803830797833179</v>
      </c>
      <c r="IB125">
        <v>11.023024599007563</v>
      </c>
      <c r="IC125">
        <v>3.0069725424322744</v>
      </c>
      <c r="ID125">
        <v>11.023024599007563</v>
      </c>
      <c r="IE125">
        <v>7.9733290784790016</v>
      </c>
      <c r="IF125">
        <v>11.023024599007563</v>
      </c>
      <c r="IG125">
        <v>5.7544985944602018</v>
      </c>
      <c r="IH125">
        <v>11.023024599007563</v>
      </c>
      <c r="II125">
        <v>4.6427545534995849</v>
      </c>
      <c r="IJ125">
        <v>3.4766657698752859</v>
      </c>
      <c r="IK125">
        <v>11.023024599007563</v>
      </c>
      <c r="IL125">
        <v>11.023024599007563</v>
      </c>
      <c r="IM125">
        <v>3.0069725424322744</v>
      </c>
      <c r="IN125">
        <v>11.023024599007563</v>
      </c>
      <c r="IO125">
        <v>11.023024599007563</v>
      </c>
      <c r="IP125">
        <v>3.6806775450869629</v>
      </c>
      <c r="IQ125">
        <v>7.2338704330146077</v>
      </c>
      <c r="IR125">
        <v>11.023024599007563</v>
      </c>
      <c r="IS125">
        <v>11.023024599007563</v>
      </c>
      <c r="IT125">
        <v>11.023024599007563</v>
      </c>
      <c r="IU125">
        <v>11.023024599007563</v>
      </c>
      <c r="IV125">
        <v>11.023024599007563</v>
      </c>
      <c r="IW125">
        <v>11.023024599007563</v>
      </c>
      <c r="IX125">
        <v>11.023024599007563</v>
      </c>
      <c r="IY125">
        <v>3.0069725424322744</v>
      </c>
      <c r="IZ125">
        <v>3.0069725424322744</v>
      </c>
      <c r="JA125">
        <v>11.023024599007563</v>
      </c>
      <c r="JB125">
        <v>6.8249958555603651</v>
      </c>
      <c r="JC125">
        <v>3.0069725424322744</v>
      </c>
      <c r="JD125">
        <v>11.023024599007563</v>
      </c>
      <c r="JE125">
        <v>11.023024599007563</v>
      </c>
      <c r="JF125">
        <v>9.6120810033788917</v>
      </c>
      <c r="JG125">
        <v>4.2657366084541524</v>
      </c>
      <c r="JH125">
        <v>7.4490636767811971</v>
      </c>
      <c r="JI125">
        <v>11.023024599007563</v>
      </c>
      <c r="JJ125">
        <v>3.0069725424322744</v>
      </c>
      <c r="JK125">
        <v>6.2693113990648257</v>
      </c>
      <c r="JL125">
        <v>9.8667676599758316</v>
      </c>
      <c r="JM125">
        <v>11.023024599007563</v>
      </c>
      <c r="JN125">
        <v>7.0350163873268325</v>
      </c>
      <c r="JO125">
        <v>6.7104762664528677</v>
      </c>
      <c r="JP125">
        <v>7.9824307808182855</v>
      </c>
      <c r="JQ125">
        <v>11.023024599007563</v>
      </c>
      <c r="JR125">
        <v>8.8675543367692047</v>
      </c>
      <c r="JS125">
        <v>11.023024599007563</v>
      </c>
      <c r="JT125">
        <v>4.1209355048556242</v>
      </c>
      <c r="JU125">
        <v>9.1608749172299699</v>
      </c>
      <c r="JV125">
        <v>4.8624687005849072</v>
      </c>
      <c r="JW125">
        <v>8.5196793636300967</v>
      </c>
      <c r="JX125">
        <v>5.9866099838787719</v>
      </c>
      <c r="JY125">
        <v>4.6307996391327411</v>
      </c>
      <c r="JZ125">
        <v>4.1192923477287664</v>
      </c>
      <c r="KA125">
        <v>4.4712874982332176</v>
      </c>
      <c r="KB125">
        <v>11.023024599007563</v>
      </c>
      <c r="KC125">
        <v>8.7396628616199923</v>
      </c>
      <c r="KD125">
        <v>11.023024599007563</v>
      </c>
      <c r="KE125">
        <v>3.0069725424322744</v>
      </c>
      <c r="KF125">
        <v>4.6813063071158254</v>
      </c>
      <c r="KG125">
        <v>11.023024599007563</v>
      </c>
      <c r="KH125">
        <v>8.2216074353455877</v>
      </c>
      <c r="KI125">
        <v>11.023024599007563</v>
      </c>
      <c r="KJ125">
        <v>5.9378370565836684</v>
      </c>
      <c r="KK125">
        <v>11.023024599007563</v>
      </c>
      <c r="KL125">
        <v>11.023024599007563</v>
      </c>
      <c r="KM125">
        <v>11.023024599007563</v>
      </c>
      <c r="KN125">
        <v>4.3409488023109928</v>
      </c>
      <c r="KO125">
        <v>5.4834002429638922</v>
      </c>
      <c r="KP125">
        <v>9.7507685597000489</v>
      </c>
      <c r="KQ125">
        <v>11.023024599007563</v>
      </c>
      <c r="KR125">
        <v>6.9759214378590064</v>
      </c>
      <c r="KS125">
        <v>11.023024599007563</v>
      </c>
      <c r="KT125">
        <v>11.023024599007563</v>
      </c>
      <c r="KU125">
        <v>11.023024599007563</v>
      </c>
      <c r="KV125">
        <v>11.023024599007563</v>
      </c>
      <c r="KW125">
        <v>3.0994989335995</v>
      </c>
      <c r="KX125">
        <v>3.0069725424322744</v>
      </c>
      <c r="KY125">
        <v>11.023024599007563</v>
      </c>
      <c r="KZ125">
        <v>11.023024599007563</v>
      </c>
      <c r="LA125">
        <v>11.023024599007563</v>
      </c>
      <c r="LB125">
        <v>11.023024599007563</v>
      </c>
      <c r="LC125">
        <v>9.3874005707391124</v>
      </c>
      <c r="LD125">
        <v>7.86230978332049</v>
      </c>
      <c r="LE125">
        <v>3.2874481180548085</v>
      </c>
      <c r="LF125">
        <v>11.023024599007563</v>
      </c>
      <c r="LG125">
        <v>11.023024599007563</v>
      </c>
      <c r="LH125">
        <v>11.023024599007563</v>
      </c>
      <c r="LI125">
        <v>9.5618802021039588</v>
      </c>
      <c r="LJ125">
        <v>3.4094795336353512</v>
      </c>
      <c r="LK125">
        <v>11.023024599007563</v>
      </c>
      <c r="LL125">
        <v>11.023024599007563</v>
      </c>
      <c r="LM125">
        <v>4.6436626762055671</v>
      </c>
      <c r="LN125">
        <v>3.4413369611377629</v>
      </c>
      <c r="LO125">
        <v>3.0069725424322744</v>
      </c>
      <c r="LP125">
        <v>5.8163987692685657</v>
      </c>
      <c r="LQ125">
        <v>11.023024599007563</v>
      </c>
      <c r="LR125">
        <v>11.023024599007563</v>
      </c>
      <c r="LS125">
        <v>10.37838656562591</v>
      </c>
      <c r="LT125">
        <v>10.34519583244286</v>
      </c>
      <c r="LU125">
        <v>4.0181581176810566</v>
      </c>
      <c r="LV125">
        <v>3.7934906226107494</v>
      </c>
      <c r="LW125">
        <v>3.6779915461516768</v>
      </c>
      <c r="LX125">
        <v>3.0069725424322744</v>
      </c>
      <c r="LY125">
        <v>3.8084168256011721</v>
      </c>
      <c r="LZ125">
        <v>11.023024599007563</v>
      </c>
      <c r="MA125">
        <v>3.0069725424322744</v>
      </c>
      <c r="MB125">
        <v>11.023024599007563</v>
      </c>
      <c r="MC125">
        <v>3.6697819875945505</v>
      </c>
      <c r="MD125">
        <v>3.0069725424322744</v>
      </c>
      <c r="ME125">
        <v>9.3230829526834142</v>
      </c>
      <c r="MF125">
        <v>6.5817065477780039</v>
      </c>
      <c r="MG125">
        <v>11.023024599007563</v>
      </c>
      <c r="MH125">
        <v>11.023024599007563</v>
      </c>
      <c r="MI125">
        <v>11.023024599007563</v>
      </c>
      <c r="MJ125">
        <v>4.1643283760612766</v>
      </c>
      <c r="MK125">
        <v>5.1594527700557862</v>
      </c>
      <c r="ML125">
        <v>3.0069725424322744</v>
      </c>
      <c r="MM125">
        <v>11.023024599007563</v>
      </c>
      <c r="MN125">
        <v>3.0069725424322744</v>
      </c>
      <c r="MO125">
        <v>3.0069725424322744</v>
      </c>
      <c r="MP125">
        <v>11.023024599007563</v>
      </c>
      <c r="MQ125">
        <v>11.023024599007563</v>
      </c>
      <c r="MR125">
        <v>11.023024599007563</v>
      </c>
      <c r="MS125">
        <v>8.959438951199834</v>
      </c>
      <c r="MT125">
        <v>11.023024599007563</v>
      </c>
      <c r="MU125">
        <v>11.023024599007563</v>
      </c>
      <c r="MV125">
        <v>11.023024599007563</v>
      </c>
      <c r="MW125">
        <v>3.0069725424322744</v>
      </c>
      <c r="MX125">
        <v>4.2030200378441913</v>
      </c>
      <c r="MY125">
        <v>6.9893088190268493</v>
      </c>
      <c r="MZ125">
        <v>3.0069725424322744</v>
      </c>
      <c r="NA125">
        <v>3.5395301852928793</v>
      </c>
      <c r="NB125">
        <v>11.023024599007563</v>
      </c>
      <c r="NC125">
        <v>11.023024599007563</v>
      </c>
      <c r="ND125">
        <v>3.0069725424322744</v>
      </c>
      <c r="NE125">
        <v>8.7519067220018592</v>
      </c>
      <c r="NF125">
        <v>11.023024599007563</v>
      </c>
      <c r="NG125">
        <v>3.0069725424322744</v>
      </c>
      <c r="NH125">
        <v>11.023024599007563</v>
      </c>
      <c r="NI125">
        <v>4.8809872054509968</v>
      </c>
      <c r="NJ125">
        <v>11.023024599007563</v>
      </c>
      <c r="NK125">
        <v>3.303219600204661</v>
      </c>
      <c r="NL125">
        <v>11.023024599007563</v>
      </c>
      <c r="NM125">
        <v>3.0069725424322744</v>
      </c>
      <c r="NN125">
        <v>11.023024599007563</v>
      </c>
      <c r="NO125">
        <v>3.0069725424322744</v>
      </c>
      <c r="NP125">
        <v>11.023024599007563</v>
      </c>
      <c r="NQ125">
        <v>6.1659963772965147</v>
      </c>
      <c r="NR125">
        <v>11.023024599007563</v>
      </c>
      <c r="NS125">
        <v>4.62762434570491</v>
      </c>
      <c r="NT125">
        <v>4.2718009433249442</v>
      </c>
      <c r="NU125">
        <v>11.023024599007563</v>
      </c>
      <c r="NV125">
        <v>6.5815153961761608</v>
      </c>
      <c r="NW125">
        <v>11.023024599007563</v>
      </c>
      <c r="NX125">
        <v>11.023024599007563</v>
      </c>
      <c r="NY125">
        <v>5.2583034593153499</v>
      </c>
      <c r="NZ125">
        <v>3.212084907283276</v>
      </c>
      <c r="OA125">
        <v>3.0069725424322744</v>
      </c>
      <c r="OB125">
        <v>7.772909276008221</v>
      </c>
      <c r="OC125">
        <v>11.023024599007563</v>
      </c>
      <c r="OD125">
        <v>11.023024599007563</v>
      </c>
      <c r="OE125">
        <v>11.023024599007563</v>
      </c>
      <c r="OF125">
        <v>11.023024599007563</v>
      </c>
      <c r="OG125">
        <v>11.023024599007563</v>
      </c>
      <c r="OH125">
        <v>11.023024599007563</v>
      </c>
      <c r="OI125">
        <v>11.023024599007563</v>
      </c>
      <c r="OJ125">
        <v>3.0069725424322744</v>
      </c>
      <c r="OK125">
        <v>11.023024599007563</v>
      </c>
      <c r="OL125">
        <v>4.7058250254129046</v>
      </c>
      <c r="OM125">
        <v>11.023024599007563</v>
      </c>
      <c r="ON125">
        <v>11.023024599007563</v>
      </c>
      <c r="OO125">
        <v>9.1549148187113243</v>
      </c>
      <c r="OP125">
        <v>5.1045173519331373</v>
      </c>
      <c r="OQ125">
        <v>11.023024599007563</v>
      </c>
      <c r="OR125">
        <v>3.0069725424322744</v>
      </c>
      <c r="OS125">
        <v>11.023024599007563</v>
      </c>
      <c r="OT125">
        <v>11.023024599007563</v>
      </c>
      <c r="OU125">
        <v>11.023024599007563</v>
      </c>
      <c r="OV125">
        <v>3.0069725424322744</v>
      </c>
      <c r="OW125">
        <v>4.3044490532720925</v>
      </c>
      <c r="OX125">
        <v>4.3898791073627237</v>
      </c>
      <c r="OY125">
        <v>3.9760462475985063</v>
      </c>
      <c r="OZ125">
        <v>11.023024599007563</v>
      </c>
      <c r="PA125">
        <v>11.023024599007563</v>
      </c>
      <c r="PB125">
        <v>7.4843659782175713</v>
      </c>
      <c r="PC125">
        <v>11.023024599007563</v>
      </c>
      <c r="PD125">
        <v>11.023024599007563</v>
      </c>
      <c r="PE125">
        <v>11.023024599007563</v>
      </c>
      <c r="PF125">
        <v>11.023024599007563</v>
      </c>
      <c r="PG125">
        <v>3.6351293296330058</v>
      </c>
      <c r="PH125">
        <v>6.6695038586210318</v>
      </c>
      <c r="PI125">
        <v>7.3099988917186023</v>
      </c>
      <c r="PJ125">
        <v>11.023024599007563</v>
      </c>
      <c r="PK125">
        <v>5.0605216377117337</v>
      </c>
      <c r="PL125">
        <v>11.023024599007563</v>
      </c>
      <c r="PM125">
        <v>11.023024599007563</v>
      </c>
      <c r="PN125">
        <v>3.0069725424322744</v>
      </c>
      <c r="PO125">
        <v>11.023024599007563</v>
      </c>
      <c r="PP125">
        <v>3.3928301647339154</v>
      </c>
      <c r="PQ125">
        <v>10.421890456258671</v>
      </c>
      <c r="PR125">
        <v>11.023024599007563</v>
      </c>
      <c r="PS125">
        <v>11.023024599007563</v>
      </c>
      <c r="PT125">
        <v>11.023024599007563</v>
      </c>
      <c r="PU125">
        <v>4.711369721426693</v>
      </c>
      <c r="PV125">
        <v>3.0069725424322744</v>
      </c>
      <c r="PW125">
        <v>11.023024599007563</v>
      </c>
      <c r="PX125">
        <v>11.023024599007563</v>
      </c>
      <c r="PY125">
        <v>4.8233684979582803</v>
      </c>
      <c r="PZ125">
        <v>11.023024599007563</v>
      </c>
      <c r="QA125">
        <v>11.023024599007563</v>
      </c>
      <c r="QB125">
        <v>11.023024599007563</v>
      </c>
      <c r="QC125">
        <v>7.6669677432013881</v>
      </c>
      <c r="QD125">
        <v>3.0069725424322744</v>
      </c>
      <c r="QE125">
        <v>11.023024599007563</v>
      </c>
      <c r="QF125">
        <v>11.023024599007563</v>
      </c>
      <c r="QG125">
        <v>3.1030373898146681</v>
      </c>
      <c r="QH125">
        <v>11.023024599007563</v>
      </c>
      <c r="QI125">
        <v>3.3108971696420681</v>
      </c>
      <c r="QJ125">
        <v>3.0069725424322744</v>
      </c>
      <c r="QK125">
        <v>11.023024599007563</v>
      </c>
      <c r="QL125">
        <v>9.592029476413316</v>
      </c>
      <c r="QM125">
        <v>11.023024599007563</v>
      </c>
      <c r="QN125">
        <v>11.023024599007563</v>
      </c>
      <c r="QO125">
        <v>6.1426202233575555</v>
      </c>
      <c r="QP125">
        <v>7.2790852732866096</v>
      </c>
      <c r="QQ125">
        <v>11.023024599007563</v>
      </c>
      <c r="QR125">
        <v>8.0840981440745541</v>
      </c>
      <c r="QS125">
        <v>11.023024599007563</v>
      </c>
      <c r="QT125">
        <v>11.023024599007563</v>
      </c>
      <c r="QU125">
        <v>4.2188702433566032</v>
      </c>
      <c r="QV125">
        <v>5.3601892627730807</v>
      </c>
      <c r="QW125">
        <v>4.5143021640303242</v>
      </c>
      <c r="QX125">
        <v>7.8473986810256546</v>
      </c>
      <c r="QY125">
        <v>11.023024599007563</v>
      </c>
      <c r="QZ125">
        <v>11.023024599007563</v>
      </c>
      <c r="RA125">
        <v>11.023024599007563</v>
      </c>
      <c r="RB125">
        <v>11.023024599007563</v>
      </c>
      <c r="RC125">
        <v>11.023024599007563</v>
      </c>
      <c r="RD125">
        <v>11.023024599007563</v>
      </c>
      <c r="RE125">
        <v>9.0579271834574833</v>
      </c>
      <c r="RF125">
        <v>11.023024599007563</v>
      </c>
      <c r="RG125">
        <v>11.023024599007563</v>
      </c>
      <c r="RH125">
        <v>11.023024599007563</v>
      </c>
      <c r="RI125">
        <v>11.023024599007563</v>
      </c>
      <c r="RJ125">
        <v>11.023024599007563</v>
      </c>
      <c r="RK125">
        <v>7.4652109708329339</v>
      </c>
      <c r="RL125">
        <v>11.023024599007563</v>
      </c>
      <c r="RM125">
        <v>4.0258301809468335</v>
      </c>
      <c r="RN125">
        <v>10.618610883048461</v>
      </c>
      <c r="RO125">
        <v>6.0784185294969024</v>
      </c>
      <c r="RP125">
        <v>11.023024599007563</v>
      </c>
      <c r="RQ125">
        <v>11.023024599007563</v>
      </c>
      <c r="RR125">
        <v>11.023024599007563</v>
      </c>
      <c r="RS125">
        <v>11.023024599007563</v>
      </c>
      <c r="RT125">
        <v>11.023024599007563</v>
      </c>
      <c r="RU125">
        <v>11.023024599007563</v>
      </c>
      <c r="RV125">
        <v>11.023024599007563</v>
      </c>
      <c r="RW125">
        <v>11.023024599007563</v>
      </c>
      <c r="RX125">
        <v>11.023024599007563</v>
      </c>
      <c r="RY125">
        <v>3.0069725424322744</v>
      </c>
      <c r="RZ125">
        <v>5.9232422998938157</v>
      </c>
      <c r="SA125">
        <v>10.720691796755755</v>
      </c>
      <c r="SB125">
        <v>9.0616290221486189</v>
      </c>
      <c r="SC125">
        <v>11.023024599007563</v>
      </c>
      <c r="SD125">
        <v>11.023024599007563</v>
      </c>
      <c r="SE125">
        <v>6.2780284083819859</v>
      </c>
      <c r="SF125">
        <v>5.2792046991574724</v>
      </c>
      <c r="SG125">
        <v>11.023024599007563</v>
      </c>
    </row>
    <row r="126" spans="1:501" x14ac:dyDescent="0.35">
      <c r="A126" s="158">
        <v>2042</v>
      </c>
      <c r="B126">
        <v>11.574175828957941</v>
      </c>
      <c r="C126">
        <v>6.1968093150289389</v>
      </c>
      <c r="D126">
        <v>10.330908765128306</v>
      </c>
      <c r="E126">
        <v>11.574175828957941</v>
      </c>
      <c r="F126">
        <v>7.0993492429693106</v>
      </c>
      <c r="G126">
        <v>11.574175828957941</v>
      </c>
      <c r="H126">
        <v>10.095118046228807</v>
      </c>
      <c r="I126">
        <v>11.574175828957941</v>
      </c>
      <c r="J126">
        <v>11.574175828957941</v>
      </c>
      <c r="K126">
        <v>11.574175828957941</v>
      </c>
      <c r="L126">
        <v>5.4768720379189064</v>
      </c>
      <c r="M126">
        <v>3.1573211695538883</v>
      </c>
      <c r="N126">
        <v>10.173659598085575</v>
      </c>
      <c r="O126">
        <v>11.574175828957941</v>
      </c>
      <c r="P126">
        <v>11.574175828957941</v>
      </c>
      <c r="Q126">
        <v>11.574175828957941</v>
      </c>
      <c r="R126">
        <v>11.574175828957941</v>
      </c>
      <c r="S126">
        <v>11.574175828957941</v>
      </c>
      <c r="T126">
        <v>11.574175828957941</v>
      </c>
      <c r="U126">
        <v>7.3682823531129351</v>
      </c>
      <c r="V126">
        <v>10.676346911827418</v>
      </c>
      <c r="W126">
        <v>11.574175828957941</v>
      </c>
      <c r="X126">
        <v>3.1573211695538883</v>
      </c>
      <c r="Y126">
        <v>3.1573211695538883</v>
      </c>
      <c r="Z126">
        <v>11.574175828957941</v>
      </c>
      <c r="AA126">
        <v>3.1573211695538883</v>
      </c>
      <c r="AB126">
        <v>10.126891789567315</v>
      </c>
      <c r="AC126">
        <v>9.5564148317413764</v>
      </c>
      <c r="AD126">
        <v>3.8667758936806393</v>
      </c>
      <c r="AE126">
        <v>11.574175828957941</v>
      </c>
      <c r="AF126">
        <v>10.872693881363626</v>
      </c>
      <c r="AG126">
        <v>11.574175828957941</v>
      </c>
      <c r="AH126">
        <v>11.574175828957941</v>
      </c>
      <c r="AI126">
        <v>11.574175828957941</v>
      </c>
      <c r="AJ126">
        <v>5.4930840855179683</v>
      </c>
      <c r="AK126">
        <v>5.5573996192300008</v>
      </c>
      <c r="AL126">
        <v>11.574175828957941</v>
      </c>
      <c r="AM126">
        <v>3.1573211695538883</v>
      </c>
      <c r="AN126">
        <v>10.086642787367166</v>
      </c>
      <c r="AO126">
        <v>4.2148316681356448</v>
      </c>
      <c r="AP126">
        <v>11.574175828957941</v>
      </c>
      <c r="AQ126">
        <v>11.574175828957941</v>
      </c>
      <c r="AR126">
        <v>4.9050126407387902</v>
      </c>
      <c r="AS126">
        <v>3.1573211695538883</v>
      </c>
      <c r="AT126">
        <v>11.574175828957941</v>
      </c>
      <c r="AU126">
        <v>7.907406143480622</v>
      </c>
      <c r="AV126">
        <v>11.574175828957941</v>
      </c>
      <c r="AW126">
        <v>11.574175828957941</v>
      </c>
      <c r="AX126">
        <v>6.4868034358339379</v>
      </c>
      <c r="AY126">
        <v>11.574175828957941</v>
      </c>
      <c r="AZ126">
        <v>3.1573211695538883</v>
      </c>
      <c r="BA126">
        <v>11.574175828957941</v>
      </c>
      <c r="BB126">
        <v>9.4774528832247569</v>
      </c>
      <c r="BC126">
        <v>3.1573211695538883</v>
      </c>
      <c r="BD126">
        <v>3.1573211695538883</v>
      </c>
      <c r="BE126">
        <v>11.574175828957941</v>
      </c>
      <c r="BF126">
        <v>7.3368665500671151</v>
      </c>
      <c r="BG126">
        <v>11.574175828957941</v>
      </c>
      <c r="BH126">
        <v>11.574175828957941</v>
      </c>
      <c r="BI126">
        <v>11.574175828957941</v>
      </c>
      <c r="BJ126">
        <v>11.574175828957941</v>
      </c>
      <c r="BK126">
        <v>4.9172235604237216</v>
      </c>
      <c r="BL126">
        <v>3.335260666488995</v>
      </c>
      <c r="BM126">
        <v>11.574175828957941</v>
      </c>
      <c r="BN126">
        <v>11.574175828957941</v>
      </c>
      <c r="BO126">
        <v>11.574175828957941</v>
      </c>
      <c r="BP126">
        <v>11.237938366018167</v>
      </c>
      <c r="BQ126">
        <v>11.574175828957941</v>
      </c>
      <c r="BR126">
        <v>11.574175828957941</v>
      </c>
      <c r="BS126">
        <v>11.574175828957941</v>
      </c>
      <c r="BT126">
        <v>3.3360390923371064</v>
      </c>
      <c r="BU126">
        <v>9.5255819627426899</v>
      </c>
      <c r="BV126">
        <v>11.574175828957941</v>
      </c>
      <c r="BW126">
        <v>4.9920921003855891</v>
      </c>
      <c r="BX126">
        <v>6.2256080755545886</v>
      </c>
      <c r="BY126">
        <v>3.1573211695538883</v>
      </c>
      <c r="BZ126">
        <v>11.574175828957941</v>
      </c>
      <c r="CA126">
        <v>11.574175828957941</v>
      </c>
      <c r="CB126">
        <v>11.574175828957941</v>
      </c>
      <c r="CC126">
        <v>6.3326748236507635</v>
      </c>
      <c r="CD126">
        <v>9.2491656408957663</v>
      </c>
      <c r="CE126">
        <v>4.914864882743724</v>
      </c>
      <c r="CF126">
        <v>3.1573211695538883</v>
      </c>
      <c r="CG126">
        <v>5.2282321276396155</v>
      </c>
      <c r="CH126">
        <v>9.6954582478558802</v>
      </c>
      <c r="CI126">
        <v>11.574175828957941</v>
      </c>
      <c r="CJ126">
        <v>11.574175828957941</v>
      </c>
      <c r="CK126">
        <v>10.747743110852065</v>
      </c>
      <c r="CL126">
        <v>11.574175828957941</v>
      </c>
      <c r="CM126">
        <v>11.574175828957941</v>
      </c>
      <c r="CN126">
        <v>6.4415817179867876</v>
      </c>
      <c r="CO126">
        <v>11.574175828957941</v>
      </c>
      <c r="CP126">
        <v>5.2809471691538299</v>
      </c>
      <c r="CQ126">
        <v>6.789354524768676</v>
      </c>
      <c r="CR126">
        <v>9.2193347874986564</v>
      </c>
      <c r="CS126">
        <v>11.574175828957941</v>
      </c>
      <c r="CT126">
        <v>3.1573211695538883</v>
      </c>
      <c r="CU126">
        <v>11.574175828957941</v>
      </c>
      <c r="CV126">
        <v>11.574175828957941</v>
      </c>
      <c r="CW126">
        <v>9.7591649778574947</v>
      </c>
      <c r="CX126">
        <v>3.1573211695538883</v>
      </c>
      <c r="CY126">
        <v>9.5378028513174602</v>
      </c>
      <c r="CZ126">
        <v>3.1573211695538883</v>
      </c>
      <c r="DA126">
        <v>11.574175828957941</v>
      </c>
      <c r="DB126">
        <v>11.574175828957941</v>
      </c>
      <c r="DC126">
        <v>5.209288462838173</v>
      </c>
      <c r="DD126">
        <v>11.574175828957941</v>
      </c>
      <c r="DE126">
        <v>11.574175828957941</v>
      </c>
      <c r="DF126">
        <v>6.6387379840497065</v>
      </c>
      <c r="DG126">
        <v>11.574175828957941</v>
      </c>
      <c r="DH126">
        <v>7.1242932169087023</v>
      </c>
      <c r="DI126">
        <v>11.574175828957941</v>
      </c>
      <c r="DJ126">
        <v>11.574175828957941</v>
      </c>
      <c r="DK126">
        <v>3.1573211695538883</v>
      </c>
      <c r="DL126">
        <v>11.375837513975613</v>
      </c>
      <c r="DM126">
        <v>8.9004573727787992</v>
      </c>
      <c r="DN126">
        <v>4.241204693719375</v>
      </c>
      <c r="DO126">
        <v>7.4911548828063887</v>
      </c>
      <c r="DP126">
        <v>7.9388708826903507</v>
      </c>
      <c r="DQ126">
        <v>11.574175828957941</v>
      </c>
      <c r="DR126">
        <v>11.574175828957941</v>
      </c>
      <c r="DS126">
        <v>11.574175828957941</v>
      </c>
      <c r="DT126">
        <v>11.574175828957941</v>
      </c>
      <c r="DU126">
        <v>11.574175828957941</v>
      </c>
      <c r="DV126">
        <v>11.574175828957941</v>
      </c>
      <c r="DW126">
        <v>6.2915671677259821</v>
      </c>
      <c r="DX126">
        <v>11.574175828957941</v>
      </c>
      <c r="DY126">
        <v>3.1573211695538883</v>
      </c>
      <c r="DZ126">
        <v>11.574175828957941</v>
      </c>
      <c r="EA126">
        <v>11.574175828957941</v>
      </c>
      <c r="EB126">
        <v>11.574175828957941</v>
      </c>
      <c r="EC126">
        <v>11.574175828957941</v>
      </c>
      <c r="ED126">
        <v>11.574175828957941</v>
      </c>
      <c r="EE126">
        <v>6.1710505481247706</v>
      </c>
      <c r="EF126">
        <v>3.1573211695538883</v>
      </c>
      <c r="EG126">
        <v>9.644160295011968</v>
      </c>
      <c r="EH126">
        <v>3.1668345500355235</v>
      </c>
      <c r="EI126">
        <v>9.8323921740818694</v>
      </c>
      <c r="EJ126">
        <v>11.574175828957941</v>
      </c>
      <c r="EK126">
        <v>11.574175828957941</v>
      </c>
      <c r="EL126">
        <v>11.574175828957941</v>
      </c>
      <c r="EM126">
        <v>11.574175828957941</v>
      </c>
      <c r="EN126">
        <v>3.1573211695538883</v>
      </c>
      <c r="EO126">
        <v>11.574175828957941</v>
      </c>
      <c r="EP126">
        <v>6.1973780599966375</v>
      </c>
      <c r="EQ126">
        <v>11.574175828957941</v>
      </c>
      <c r="ER126">
        <v>11.574175828957941</v>
      </c>
      <c r="ES126">
        <v>5.5017820215460009</v>
      </c>
      <c r="ET126">
        <v>5.2132649833078624</v>
      </c>
      <c r="EU126">
        <v>3.1573211695538883</v>
      </c>
      <c r="EV126">
        <v>11.574175828957941</v>
      </c>
      <c r="EW126">
        <v>4.9462347144487326</v>
      </c>
      <c r="EX126">
        <v>11.574175828957941</v>
      </c>
      <c r="EY126">
        <v>11.574175828957941</v>
      </c>
      <c r="EZ126">
        <v>11.574175828957941</v>
      </c>
      <c r="FA126">
        <v>4.6319625790135568</v>
      </c>
      <c r="FB126">
        <v>3.1573211695538883</v>
      </c>
      <c r="FC126">
        <v>11.574175828957941</v>
      </c>
      <c r="FD126">
        <v>11.574175828957941</v>
      </c>
      <c r="FE126">
        <v>11.574175828957941</v>
      </c>
      <c r="FF126">
        <v>11.574175828957941</v>
      </c>
      <c r="FG126">
        <v>3.1573211695538883</v>
      </c>
      <c r="FH126">
        <v>6.6055163327772881</v>
      </c>
      <c r="FI126">
        <v>4.2408184425039028</v>
      </c>
      <c r="FJ126">
        <v>10.924953197495569</v>
      </c>
      <c r="FK126">
        <v>11.574175828957941</v>
      </c>
      <c r="FL126">
        <v>11.574175828957941</v>
      </c>
      <c r="FM126">
        <v>4.7256889216324884</v>
      </c>
      <c r="FN126">
        <v>11.574175828957941</v>
      </c>
      <c r="FO126">
        <v>11.574175828957941</v>
      </c>
      <c r="FP126">
        <v>3.1573211695538883</v>
      </c>
      <c r="FQ126">
        <v>3.2831383842225406</v>
      </c>
      <c r="FR126">
        <v>11.574175828957941</v>
      </c>
      <c r="FS126">
        <v>11.574175828957941</v>
      </c>
      <c r="FT126">
        <v>11.574175828957941</v>
      </c>
      <c r="FU126">
        <v>11.574175828957941</v>
      </c>
      <c r="FV126">
        <v>3.4558714079148976</v>
      </c>
      <c r="FW126">
        <v>3.214105768119071</v>
      </c>
      <c r="FX126">
        <v>10.726884585668243</v>
      </c>
      <c r="FY126">
        <v>7.7452615438422896</v>
      </c>
      <c r="FZ126">
        <v>9.4080634136721031</v>
      </c>
      <c r="GA126">
        <v>3.7045184231718431</v>
      </c>
      <c r="GB126">
        <v>11.574175828957941</v>
      </c>
      <c r="GC126">
        <v>11.574175828957941</v>
      </c>
      <c r="GD126">
        <v>11.574175828957941</v>
      </c>
      <c r="GE126">
        <v>11.574175828957941</v>
      </c>
      <c r="GF126">
        <v>9.8845420514446971</v>
      </c>
      <c r="GG126">
        <v>11.574175828957941</v>
      </c>
      <c r="GH126">
        <v>10.192221092431145</v>
      </c>
      <c r="GI126">
        <v>7.9446680276732566</v>
      </c>
      <c r="GJ126">
        <v>8.9229967832141028</v>
      </c>
      <c r="GK126">
        <v>5.2839975577038114</v>
      </c>
      <c r="GL126">
        <v>9.3581708574280658</v>
      </c>
      <c r="GM126">
        <v>3.173425410193957</v>
      </c>
      <c r="GN126">
        <v>11.574175828957941</v>
      </c>
      <c r="GO126">
        <v>11.574175828957941</v>
      </c>
      <c r="GP126">
        <v>11.574175828957941</v>
      </c>
      <c r="GQ126">
        <v>3.8837144329330116</v>
      </c>
      <c r="GR126">
        <v>9.3836354450085082</v>
      </c>
      <c r="GS126">
        <v>3.1573211695538883</v>
      </c>
      <c r="GT126">
        <v>11.261705744098164</v>
      </c>
      <c r="GU126">
        <v>6.9487257917607437</v>
      </c>
      <c r="GV126">
        <v>11.574175828957941</v>
      </c>
      <c r="GW126">
        <v>11.574175828957941</v>
      </c>
      <c r="GX126">
        <v>3.1573211695538883</v>
      </c>
      <c r="GY126">
        <v>11.574175828957941</v>
      </c>
      <c r="GZ126">
        <v>5.3158585112655237</v>
      </c>
      <c r="HA126">
        <v>3.1573211695538883</v>
      </c>
      <c r="HB126">
        <v>3.91508447647327</v>
      </c>
      <c r="HC126">
        <v>11.574175828957941</v>
      </c>
      <c r="HD126">
        <v>11.574175828957941</v>
      </c>
      <c r="HE126">
        <v>3.6378981032581894</v>
      </c>
      <c r="HF126">
        <v>11.574175828957941</v>
      </c>
      <c r="HG126">
        <v>11.574175828957941</v>
      </c>
      <c r="HH126">
        <v>11.437193118925761</v>
      </c>
      <c r="HI126">
        <v>11.574175828957941</v>
      </c>
      <c r="HJ126">
        <v>3.1573211695538883</v>
      </c>
      <c r="HK126">
        <v>4.4680034964665758</v>
      </c>
      <c r="HL126">
        <v>11.574175828957941</v>
      </c>
      <c r="HM126">
        <v>11.574175828957941</v>
      </c>
      <c r="HN126">
        <v>5.5516509210705278</v>
      </c>
      <c r="HO126">
        <v>11.574175828957941</v>
      </c>
      <c r="HP126">
        <v>3.1573211695538883</v>
      </c>
      <c r="HQ126">
        <v>3.9808785409278453</v>
      </c>
      <c r="HR126">
        <v>11.574175828957941</v>
      </c>
      <c r="HS126">
        <v>3.2174528303063354</v>
      </c>
      <c r="HT126">
        <v>9.1136609560539092</v>
      </c>
      <c r="HU126">
        <v>11.574175828957941</v>
      </c>
      <c r="HV126">
        <v>11.574175828957941</v>
      </c>
      <c r="HW126">
        <v>3.9476309562895331</v>
      </c>
      <c r="HX126">
        <v>11.574175828957941</v>
      </c>
      <c r="HY126">
        <v>7.517500011021192</v>
      </c>
      <c r="HZ126">
        <v>11.574175828957941</v>
      </c>
      <c r="IA126">
        <v>10.492710010596642</v>
      </c>
      <c r="IB126">
        <v>11.574175828957941</v>
      </c>
      <c r="IC126">
        <v>3.1573211695538883</v>
      </c>
      <c r="ID126">
        <v>11.574175828957941</v>
      </c>
      <c r="IE126">
        <v>8.2513074886800979</v>
      </c>
      <c r="IF126">
        <v>11.574175828957941</v>
      </c>
      <c r="IG126">
        <v>6.2644791500238366</v>
      </c>
      <c r="IH126">
        <v>11.574175828957941</v>
      </c>
      <c r="II126">
        <v>4.6462901598927839</v>
      </c>
      <c r="IJ126">
        <v>3.6802929616590951</v>
      </c>
      <c r="IK126">
        <v>11.574175828957941</v>
      </c>
      <c r="IL126">
        <v>11.574175828957941</v>
      </c>
      <c r="IM126">
        <v>3.1573211695538883</v>
      </c>
      <c r="IN126">
        <v>11.574175828957941</v>
      </c>
      <c r="IO126">
        <v>11.574175828957941</v>
      </c>
      <c r="IP126">
        <v>3.7575458561543211</v>
      </c>
      <c r="IQ126">
        <v>7.9756922039238249</v>
      </c>
      <c r="IR126">
        <v>11.574175828957941</v>
      </c>
      <c r="IS126">
        <v>11.574175828957941</v>
      </c>
      <c r="IT126">
        <v>11.574175828957941</v>
      </c>
      <c r="IU126">
        <v>11.574175828957941</v>
      </c>
      <c r="IV126">
        <v>11.574175828957941</v>
      </c>
      <c r="IW126">
        <v>11.574175828957941</v>
      </c>
      <c r="IX126">
        <v>11.574175828957941</v>
      </c>
      <c r="IY126">
        <v>3.1573211695538883</v>
      </c>
      <c r="IZ126">
        <v>3.1573211695538883</v>
      </c>
      <c r="JA126">
        <v>11.574175828957941</v>
      </c>
      <c r="JB126">
        <v>7.3239342788441242</v>
      </c>
      <c r="JC126">
        <v>3.1573211695538883</v>
      </c>
      <c r="JD126">
        <v>11.574175828957941</v>
      </c>
      <c r="JE126">
        <v>11.574175828957941</v>
      </c>
      <c r="JF126">
        <v>10.152343671180095</v>
      </c>
      <c r="JG126">
        <v>4.5671843967461943</v>
      </c>
      <c r="JH126">
        <v>8.1959081657965331</v>
      </c>
      <c r="JI126">
        <v>11.574175828957941</v>
      </c>
      <c r="JJ126">
        <v>3.1573211695538883</v>
      </c>
      <c r="JK126">
        <v>6.8574819748964204</v>
      </c>
      <c r="JL126">
        <v>10.381032119162162</v>
      </c>
      <c r="JM126">
        <v>11.574175828957941</v>
      </c>
      <c r="JN126">
        <v>7.3749401962987831</v>
      </c>
      <c r="JO126">
        <v>7.3226250029038606</v>
      </c>
      <c r="JP126">
        <v>8.3784700098187628</v>
      </c>
      <c r="JQ126">
        <v>11.574175828957941</v>
      </c>
      <c r="JR126">
        <v>9.8511993980115697</v>
      </c>
      <c r="JS126">
        <v>11.574175828957941</v>
      </c>
      <c r="JT126">
        <v>4.170984433694005</v>
      </c>
      <c r="JU126">
        <v>9.6368713401313943</v>
      </c>
      <c r="JV126">
        <v>5.1308172294296002</v>
      </c>
      <c r="JW126">
        <v>9.027887379869167</v>
      </c>
      <c r="JX126">
        <v>6.3172614205653019</v>
      </c>
      <c r="JY126">
        <v>4.9807153314363486</v>
      </c>
      <c r="JZ126">
        <v>4.1293364837111204</v>
      </c>
      <c r="KA126">
        <v>4.7997938077079638</v>
      </c>
      <c r="KB126">
        <v>11.574175828957941</v>
      </c>
      <c r="KC126">
        <v>9.1339336207530515</v>
      </c>
      <c r="KD126">
        <v>11.574175828957941</v>
      </c>
      <c r="KE126">
        <v>3.1573211695538883</v>
      </c>
      <c r="KF126">
        <v>5.038073681503298</v>
      </c>
      <c r="KG126">
        <v>11.574175828957941</v>
      </c>
      <c r="KH126">
        <v>8.6869918309039065</v>
      </c>
      <c r="KI126">
        <v>11.574175828957941</v>
      </c>
      <c r="KJ126">
        <v>6.4539961509391306</v>
      </c>
      <c r="KK126">
        <v>11.574175828957941</v>
      </c>
      <c r="KL126">
        <v>11.574175828957941</v>
      </c>
      <c r="KM126">
        <v>11.574175828957941</v>
      </c>
      <c r="KN126">
        <v>4.4897367427802655</v>
      </c>
      <c r="KO126">
        <v>5.9533733481572249</v>
      </c>
      <c r="KP126">
        <v>10.930506644037774</v>
      </c>
      <c r="KQ126">
        <v>11.574175828957941</v>
      </c>
      <c r="KR126">
        <v>7.3688546602648097</v>
      </c>
      <c r="KS126">
        <v>11.574175828957941</v>
      </c>
      <c r="KT126">
        <v>11.574175828957941</v>
      </c>
      <c r="KU126">
        <v>11.574175828957941</v>
      </c>
      <c r="KV126">
        <v>11.574175828957941</v>
      </c>
      <c r="KW126">
        <v>3.2601704340752029</v>
      </c>
      <c r="KX126">
        <v>3.1573211695538883</v>
      </c>
      <c r="KY126">
        <v>11.574175828957941</v>
      </c>
      <c r="KZ126">
        <v>11.574175828957941</v>
      </c>
      <c r="LA126">
        <v>11.574175828957941</v>
      </c>
      <c r="LB126">
        <v>11.574175828957941</v>
      </c>
      <c r="LC126">
        <v>9.7692934424984372</v>
      </c>
      <c r="LD126">
        <v>8.7087892168457035</v>
      </c>
      <c r="LE126">
        <v>3.3260669706417376</v>
      </c>
      <c r="LF126">
        <v>11.574175828957941</v>
      </c>
      <c r="LG126">
        <v>11.574175828957941</v>
      </c>
      <c r="LH126">
        <v>11.574175828957941</v>
      </c>
      <c r="LI126">
        <v>10.11478615603405</v>
      </c>
      <c r="LJ126">
        <v>3.5231165624910736</v>
      </c>
      <c r="LK126">
        <v>11.574175828957941</v>
      </c>
      <c r="LL126">
        <v>11.574175828957941</v>
      </c>
      <c r="LM126">
        <v>4.9026973773042943</v>
      </c>
      <c r="LN126">
        <v>3.4539573621017139</v>
      </c>
      <c r="LO126">
        <v>3.1573211695538883</v>
      </c>
      <c r="LP126">
        <v>6.2606800923974388</v>
      </c>
      <c r="LQ126">
        <v>11.574175828957941</v>
      </c>
      <c r="LR126">
        <v>11.574175828957941</v>
      </c>
      <c r="LS126">
        <v>10.997024267489442</v>
      </c>
      <c r="LT126">
        <v>11.083458522409352</v>
      </c>
      <c r="LU126">
        <v>4.2878434514456822</v>
      </c>
      <c r="LV126">
        <v>4.0351779391439306</v>
      </c>
      <c r="LW126">
        <v>3.8581671720795656</v>
      </c>
      <c r="LX126">
        <v>3.1573211695538883</v>
      </c>
      <c r="LY126">
        <v>3.7890121175595746</v>
      </c>
      <c r="LZ126">
        <v>11.574175828957941</v>
      </c>
      <c r="MA126">
        <v>3.1573211695538883</v>
      </c>
      <c r="MB126">
        <v>11.574175828957941</v>
      </c>
      <c r="MC126">
        <v>3.62490538832049</v>
      </c>
      <c r="MD126">
        <v>3.1573211695538883</v>
      </c>
      <c r="ME126">
        <v>10.425065908394593</v>
      </c>
      <c r="MF126">
        <v>7.2186603382019419</v>
      </c>
      <c r="MG126">
        <v>11.574175828957941</v>
      </c>
      <c r="MH126">
        <v>11.574175828957941</v>
      </c>
      <c r="MI126">
        <v>11.574175828957941</v>
      </c>
      <c r="MJ126">
        <v>4.452654264239432</v>
      </c>
      <c r="MK126">
        <v>5.2059746281664392</v>
      </c>
      <c r="ML126">
        <v>3.1573211695538883</v>
      </c>
      <c r="MM126">
        <v>11.574175828957941</v>
      </c>
      <c r="MN126">
        <v>3.1573211695538883</v>
      </c>
      <c r="MO126">
        <v>3.1573211695538883</v>
      </c>
      <c r="MP126">
        <v>11.574175828957941</v>
      </c>
      <c r="MQ126">
        <v>11.574175828957941</v>
      </c>
      <c r="MR126">
        <v>11.574175828957941</v>
      </c>
      <c r="MS126">
        <v>9.877463758055713</v>
      </c>
      <c r="MT126">
        <v>11.574175828957941</v>
      </c>
      <c r="MU126">
        <v>11.574175828957941</v>
      </c>
      <c r="MV126">
        <v>11.574175828957941</v>
      </c>
      <c r="MW126">
        <v>3.1573211695538883</v>
      </c>
      <c r="MX126">
        <v>4.4963344253026891</v>
      </c>
      <c r="MY126">
        <v>7.5693982037402607</v>
      </c>
      <c r="MZ126">
        <v>3.1573211695538883</v>
      </c>
      <c r="NA126">
        <v>3.7505714280458222</v>
      </c>
      <c r="NB126">
        <v>11.574175828957941</v>
      </c>
      <c r="NC126">
        <v>11.574175828957941</v>
      </c>
      <c r="ND126">
        <v>3.1573211695538883</v>
      </c>
      <c r="NE126">
        <v>9.2541688410300189</v>
      </c>
      <c r="NF126">
        <v>11.574175828957941</v>
      </c>
      <c r="NG126">
        <v>3.1573211695538883</v>
      </c>
      <c r="NH126">
        <v>11.574175828957941</v>
      </c>
      <c r="NI126">
        <v>5.2651765317480033</v>
      </c>
      <c r="NJ126">
        <v>11.574175828957941</v>
      </c>
      <c r="NK126">
        <v>3.3122897665480018</v>
      </c>
      <c r="NL126">
        <v>11.574175828957941</v>
      </c>
      <c r="NM126">
        <v>3.1573211695538883</v>
      </c>
      <c r="NN126">
        <v>11.574175828957941</v>
      </c>
      <c r="NO126">
        <v>3.1573211695538883</v>
      </c>
      <c r="NP126">
        <v>11.574175828957941</v>
      </c>
      <c r="NQ126">
        <v>6.4443298331459635</v>
      </c>
      <c r="NR126">
        <v>11.574175828957941</v>
      </c>
      <c r="NS126">
        <v>4.9771104381221107</v>
      </c>
      <c r="NT126">
        <v>4.5740382677009235</v>
      </c>
      <c r="NU126">
        <v>11.574175828957941</v>
      </c>
      <c r="NV126">
        <v>6.9381414723334194</v>
      </c>
      <c r="NW126">
        <v>11.574175828957941</v>
      </c>
      <c r="NX126">
        <v>11.574175828957941</v>
      </c>
      <c r="NY126">
        <v>5.4622351789061412</v>
      </c>
      <c r="NZ126">
        <v>3.3852963470107533</v>
      </c>
      <c r="OA126">
        <v>3.1573211695538883</v>
      </c>
      <c r="OB126">
        <v>8.6042952978958098</v>
      </c>
      <c r="OC126">
        <v>11.574175828957941</v>
      </c>
      <c r="OD126">
        <v>11.574175828957941</v>
      </c>
      <c r="OE126">
        <v>11.574175828957941</v>
      </c>
      <c r="OF126">
        <v>11.574175828957941</v>
      </c>
      <c r="OG126">
        <v>11.574175828957941</v>
      </c>
      <c r="OH126">
        <v>11.574175828957941</v>
      </c>
      <c r="OI126">
        <v>11.574175828957941</v>
      </c>
      <c r="OJ126">
        <v>3.1573211695538883</v>
      </c>
      <c r="OK126">
        <v>11.574175828957941</v>
      </c>
      <c r="OL126">
        <v>4.8475778872044364</v>
      </c>
      <c r="OM126">
        <v>11.574175828957941</v>
      </c>
      <c r="ON126">
        <v>11.574175828957941</v>
      </c>
      <c r="OO126">
        <v>9.5626948734533279</v>
      </c>
      <c r="OP126">
        <v>5.2214676956881538</v>
      </c>
      <c r="OQ126">
        <v>11.574175828957941</v>
      </c>
      <c r="OR126">
        <v>3.1573211695538883</v>
      </c>
      <c r="OS126">
        <v>11.574175828957941</v>
      </c>
      <c r="OT126">
        <v>11.574175828957941</v>
      </c>
      <c r="OU126">
        <v>11.574175828957941</v>
      </c>
      <c r="OV126">
        <v>3.1573211695538883</v>
      </c>
      <c r="OW126">
        <v>4.6109462153033265</v>
      </c>
      <c r="OX126">
        <v>4.7075962785933623</v>
      </c>
      <c r="OY126">
        <v>4.2404224576158542</v>
      </c>
      <c r="OZ126">
        <v>11.574175828957941</v>
      </c>
      <c r="PA126">
        <v>11.574175828957941</v>
      </c>
      <c r="PB126">
        <v>7.8122994818732554</v>
      </c>
      <c r="PC126">
        <v>11.574175828957941</v>
      </c>
      <c r="PD126">
        <v>11.574175828957941</v>
      </c>
      <c r="PE126">
        <v>11.574175828957941</v>
      </c>
      <c r="PF126">
        <v>11.574175828957941</v>
      </c>
      <c r="PG126">
        <v>3.8575778631841473</v>
      </c>
      <c r="PH126">
        <v>7.3203415296987471</v>
      </c>
      <c r="PI126">
        <v>7.8061681552413935</v>
      </c>
      <c r="PJ126">
        <v>11.574175828957941</v>
      </c>
      <c r="PK126">
        <v>5.4698080750102189</v>
      </c>
      <c r="PL126">
        <v>11.574175828957941</v>
      </c>
      <c r="PM126">
        <v>11.574175828957941</v>
      </c>
      <c r="PN126">
        <v>3.1573211695538883</v>
      </c>
      <c r="PO126">
        <v>11.574175828957941</v>
      </c>
      <c r="PP126">
        <v>3.5866800372051983</v>
      </c>
      <c r="PQ126">
        <v>11.048280863157254</v>
      </c>
      <c r="PR126">
        <v>11.574175828957941</v>
      </c>
      <c r="PS126">
        <v>11.574175828957941</v>
      </c>
      <c r="PT126">
        <v>11.574175828957941</v>
      </c>
      <c r="PU126">
        <v>4.7401052302617135</v>
      </c>
      <c r="PV126">
        <v>3.1573211695538883</v>
      </c>
      <c r="PW126">
        <v>11.574175828957941</v>
      </c>
      <c r="PX126">
        <v>11.574175828957941</v>
      </c>
      <c r="PY126">
        <v>4.9644280101117566</v>
      </c>
      <c r="PZ126">
        <v>11.574175828957941</v>
      </c>
      <c r="QA126">
        <v>11.574175828957941</v>
      </c>
      <c r="QB126">
        <v>11.574175828957941</v>
      </c>
      <c r="QC126">
        <v>8.286686292193794</v>
      </c>
      <c r="QD126">
        <v>3.1573211695538883</v>
      </c>
      <c r="QE126">
        <v>11.574175828957941</v>
      </c>
      <c r="QF126">
        <v>11.574175828957941</v>
      </c>
      <c r="QG126">
        <v>3.2640992121929209</v>
      </c>
      <c r="QH126">
        <v>11.574175828957941</v>
      </c>
      <c r="QI126">
        <v>3.3706773772046321</v>
      </c>
      <c r="QJ126">
        <v>3.1573211695538883</v>
      </c>
      <c r="QK126">
        <v>11.574175828957941</v>
      </c>
      <c r="QL126">
        <v>10.742761395272344</v>
      </c>
      <c r="QM126">
        <v>11.574175828957941</v>
      </c>
      <c r="QN126">
        <v>11.574175828957941</v>
      </c>
      <c r="QO126">
        <v>6.532089532624453</v>
      </c>
      <c r="QP126">
        <v>8.0283224021364017</v>
      </c>
      <c r="QQ126">
        <v>11.574175828957941</v>
      </c>
      <c r="QR126">
        <v>8.9683055337288735</v>
      </c>
      <c r="QS126">
        <v>11.574175828957941</v>
      </c>
      <c r="QT126">
        <v>11.574175828957941</v>
      </c>
      <c r="QU126">
        <v>4.1996857656473559</v>
      </c>
      <c r="QV126">
        <v>5.5467925026189393</v>
      </c>
      <c r="QW126">
        <v>4.8485470299581035</v>
      </c>
      <c r="QX126">
        <v>8.5762524077864253</v>
      </c>
      <c r="QY126">
        <v>11.574175828957941</v>
      </c>
      <c r="QZ126">
        <v>11.574175828957941</v>
      </c>
      <c r="RA126">
        <v>11.574175828957941</v>
      </c>
      <c r="RB126">
        <v>11.574175828957941</v>
      </c>
      <c r="RC126">
        <v>11.574175828957941</v>
      </c>
      <c r="RD126">
        <v>11.574175828957941</v>
      </c>
      <c r="RE126">
        <v>9.5660423424459271</v>
      </c>
      <c r="RF126">
        <v>11.574175828957941</v>
      </c>
      <c r="RG126">
        <v>11.574175828957941</v>
      </c>
      <c r="RH126">
        <v>11.574175828957941</v>
      </c>
      <c r="RI126">
        <v>11.574175828957941</v>
      </c>
      <c r="RJ126">
        <v>11.574175828957941</v>
      </c>
      <c r="RK126">
        <v>7.8846182613054481</v>
      </c>
      <c r="RL126">
        <v>11.574175828957941</v>
      </c>
      <c r="RM126">
        <v>4.296485728585667</v>
      </c>
      <c r="RN126">
        <v>11.574175828957941</v>
      </c>
      <c r="RO126">
        <v>6.6372681519186889</v>
      </c>
      <c r="RP126">
        <v>11.574175828957941</v>
      </c>
      <c r="RQ126">
        <v>11.574175828957941</v>
      </c>
      <c r="RR126">
        <v>11.574175828957941</v>
      </c>
      <c r="RS126">
        <v>11.574175828957941</v>
      </c>
      <c r="RT126">
        <v>11.574175828957941</v>
      </c>
      <c r="RU126">
        <v>11.574175828957941</v>
      </c>
      <c r="RV126">
        <v>11.574175828957941</v>
      </c>
      <c r="RW126">
        <v>11.574175828957941</v>
      </c>
      <c r="RX126">
        <v>11.574175828957941</v>
      </c>
      <c r="RY126">
        <v>3.1573211695538883</v>
      </c>
      <c r="RZ126">
        <v>6.458539383827123</v>
      </c>
      <c r="SA126">
        <v>11.367472967572299</v>
      </c>
      <c r="SB126">
        <v>9.5396632274026736</v>
      </c>
      <c r="SC126">
        <v>11.574175828957941</v>
      </c>
      <c r="SD126">
        <v>11.574175828957941</v>
      </c>
      <c r="SE126">
        <v>6.8675468920592078</v>
      </c>
      <c r="SF126">
        <v>5.681927713339304</v>
      </c>
      <c r="SG126">
        <v>11.574175828957941</v>
      </c>
    </row>
    <row r="127" spans="1:501" x14ac:dyDescent="0.35">
      <c r="A127" s="158">
        <v>2043</v>
      </c>
      <c r="B127">
        <v>12.152884620405837</v>
      </c>
      <c r="C127">
        <v>6.7421336566474412</v>
      </c>
      <c r="D127">
        <v>10.782860384473167</v>
      </c>
      <c r="E127">
        <v>12.152884620405837</v>
      </c>
      <c r="F127">
        <v>7.6390589269552809</v>
      </c>
      <c r="G127">
        <v>12.152884620405837</v>
      </c>
      <c r="H127">
        <v>11.26926355501646</v>
      </c>
      <c r="I127">
        <v>12.152884620405837</v>
      </c>
      <c r="J127">
        <v>12.152884620405837</v>
      </c>
      <c r="K127">
        <v>12.152884620405837</v>
      </c>
      <c r="L127">
        <v>5.5286929966609266</v>
      </c>
      <c r="M127">
        <v>3.3151872280315828</v>
      </c>
      <c r="N127">
        <v>11.361573543762372</v>
      </c>
      <c r="O127">
        <v>12.152884620405837</v>
      </c>
      <c r="P127">
        <v>12.152884620405837</v>
      </c>
      <c r="Q127">
        <v>12.152884620405837</v>
      </c>
      <c r="R127">
        <v>12.152884620405837</v>
      </c>
      <c r="S127">
        <v>12.152884620405837</v>
      </c>
      <c r="T127">
        <v>12.152884620405837</v>
      </c>
      <c r="U127">
        <v>7.5831410713476863</v>
      </c>
      <c r="V127">
        <v>11.659479233332162</v>
      </c>
      <c r="W127">
        <v>12.152884620405837</v>
      </c>
      <c r="X127">
        <v>3.3151872280315828</v>
      </c>
      <c r="Y127">
        <v>3.3151872280315828</v>
      </c>
      <c r="Z127">
        <v>12.152884620405837</v>
      </c>
      <c r="AA127">
        <v>3.3151872280315828</v>
      </c>
      <c r="AB127">
        <v>10.902786448337622</v>
      </c>
      <c r="AC127">
        <v>10.63715855276849</v>
      </c>
      <c r="AD127">
        <v>3.9034568394547824</v>
      </c>
      <c r="AE127">
        <v>12.152884620405837</v>
      </c>
      <c r="AF127">
        <v>11.70651619329367</v>
      </c>
      <c r="AG127">
        <v>12.152884620405837</v>
      </c>
      <c r="AH127">
        <v>12.152884620405837</v>
      </c>
      <c r="AI127">
        <v>12.152884620405837</v>
      </c>
      <c r="AJ127">
        <v>5.5696340116897689</v>
      </c>
      <c r="AK127">
        <v>5.9927557961177964</v>
      </c>
      <c r="AL127">
        <v>12.152884620405837</v>
      </c>
      <c r="AM127">
        <v>3.3151872280315828</v>
      </c>
      <c r="AN127">
        <v>11.259304826274084</v>
      </c>
      <c r="AO127">
        <v>4.4732231697752391</v>
      </c>
      <c r="AP127">
        <v>12.152884620405837</v>
      </c>
      <c r="AQ127">
        <v>12.152884620405837</v>
      </c>
      <c r="AR127">
        <v>5.2713976326687035</v>
      </c>
      <c r="AS127">
        <v>3.3151872280315828</v>
      </c>
      <c r="AT127">
        <v>12.152884620405837</v>
      </c>
      <c r="AU127">
        <v>8.1380197499916402</v>
      </c>
      <c r="AV127">
        <v>12.152884620405837</v>
      </c>
      <c r="AW127">
        <v>12.152884620405837</v>
      </c>
      <c r="AX127">
        <v>6.8572371859724059</v>
      </c>
      <c r="AY127">
        <v>12.152884620405837</v>
      </c>
      <c r="AZ127">
        <v>3.3151872280315828</v>
      </c>
      <c r="BA127">
        <v>12.152884620405837</v>
      </c>
      <c r="BB127">
        <v>9.8472780471735923</v>
      </c>
      <c r="BC127">
        <v>3.3151872280315828</v>
      </c>
      <c r="BD127">
        <v>3.3151872280315828</v>
      </c>
      <c r="BE127">
        <v>12.152884620405837</v>
      </c>
      <c r="BF127">
        <v>8.0537839666302222</v>
      </c>
      <c r="BG127">
        <v>12.152884620405837</v>
      </c>
      <c r="BH127">
        <v>12.152884620405837</v>
      </c>
      <c r="BI127">
        <v>12.152884620405837</v>
      </c>
      <c r="BJ127">
        <v>12.152884620405837</v>
      </c>
      <c r="BK127">
        <v>5.2452386982203585</v>
      </c>
      <c r="BL127">
        <v>3.5123605761744434</v>
      </c>
      <c r="BM127">
        <v>12.152884620405837</v>
      </c>
      <c r="BN127">
        <v>12.152884620405837</v>
      </c>
      <c r="BO127">
        <v>12.152884620405837</v>
      </c>
      <c r="BP127">
        <v>12.152884620405837</v>
      </c>
      <c r="BQ127">
        <v>12.152884620405837</v>
      </c>
      <c r="BR127">
        <v>12.152884620405837</v>
      </c>
      <c r="BS127">
        <v>12.152884620405837</v>
      </c>
      <c r="BT127">
        <v>3.4561125835694502</v>
      </c>
      <c r="BU127">
        <v>10.601035532207531</v>
      </c>
      <c r="BV127">
        <v>12.152884620405837</v>
      </c>
      <c r="BW127">
        <v>5.3458142949752254</v>
      </c>
      <c r="BX127">
        <v>6.4945422218755375</v>
      </c>
      <c r="BY127">
        <v>3.3151872280315828</v>
      </c>
      <c r="BZ127">
        <v>12.152884620405837</v>
      </c>
      <c r="CA127">
        <v>12.152884620405837</v>
      </c>
      <c r="CB127">
        <v>12.152884620405837</v>
      </c>
      <c r="CC127">
        <v>6.7254327190099099</v>
      </c>
      <c r="CD127">
        <v>9.6216272736091604</v>
      </c>
      <c r="CE127">
        <v>4.93317671933616</v>
      </c>
      <c r="CF127">
        <v>3.3151872280315828</v>
      </c>
      <c r="CG127">
        <v>5.2648106470372831</v>
      </c>
      <c r="CH127">
        <v>10.788974343118877</v>
      </c>
      <c r="CI127">
        <v>12.152884620405837</v>
      </c>
      <c r="CJ127">
        <v>12.152884620405837</v>
      </c>
      <c r="CK127">
        <v>12.037416842093632</v>
      </c>
      <c r="CL127">
        <v>12.152884620405837</v>
      </c>
      <c r="CM127">
        <v>12.152884620405837</v>
      </c>
      <c r="CN127">
        <v>7.0227505111622062</v>
      </c>
      <c r="CO127">
        <v>12.152884620405837</v>
      </c>
      <c r="CP127">
        <v>5.6975146801405607</v>
      </c>
      <c r="CQ127">
        <v>7.0790723958852269</v>
      </c>
      <c r="CR127">
        <v>9.5651765933977408</v>
      </c>
      <c r="CS127">
        <v>12.152884620405837</v>
      </c>
      <c r="CT127">
        <v>3.3151872280315828</v>
      </c>
      <c r="CU127">
        <v>12.152884620405837</v>
      </c>
      <c r="CV127">
        <v>12.152884620405837</v>
      </c>
      <c r="CW127">
        <v>10.628607357905885</v>
      </c>
      <c r="CX127">
        <v>3.3151872280315828</v>
      </c>
      <c r="CY127">
        <v>10.61535248547823</v>
      </c>
      <c r="CZ127">
        <v>3.3151872280315828</v>
      </c>
      <c r="DA127">
        <v>12.152884620405837</v>
      </c>
      <c r="DB127">
        <v>12.152884620405837</v>
      </c>
      <c r="DC127">
        <v>5.4904732999597092</v>
      </c>
      <c r="DD127">
        <v>12.152884620405837</v>
      </c>
      <c r="DE127">
        <v>12.152884620405837</v>
      </c>
      <c r="DF127">
        <v>7.2491878426590146</v>
      </c>
      <c r="DG127">
        <v>12.152884620405837</v>
      </c>
      <c r="DH127">
        <v>7.8083468720734421</v>
      </c>
      <c r="DI127">
        <v>12.152884620405837</v>
      </c>
      <c r="DJ127">
        <v>12.152884620405837</v>
      </c>
      <c r="DK127">
        <v>3.3151872280315828</v>
      </c>
      <c r="DL127">
        <v>12.152884620405837</v>
      </c>
      <c r="DM127">
        <v>9.8630096567809442</v>
      </c>
      <c r="DN127">
        <v>4.4663987321290204</v>
      </c>
      <c r="DO127">
        <v>8.0279940709820643</v>
      </c>
      <c r="DP127">
        <v>8.4940896110098585</v>
      </c>
      <c r="DQ127">
        <v>12.152884620405837</v>
      </c>
      <c r="DR127">
        <v>12.152884620405837</v>
      </c>
      <c r="DS127">
        <v>12.152884620405837</v>
      </c>
      <c r="DT127">
        <v>12.152884620405837</v>
      </c>
      <c r="DU127">
        <v>12.152884620405837</v>
      </c>
      <c r="DV127">
        <v>12.152884620405837</v>
      </c>
      <c r="DW127">
        <v>6.8250560941135898</v>
      </c>
      <c r="DX127">
        <v>12.152884620405837</v>
      </c>
      <c r="DY127">
        <v>3.3151872280315828</v>
      </c>
      <c r="DZ127">
        <v>12.152884620405837</v>
      </c>
      <c r="EA127">
        <v>12.152884620405837</v>
      </c>
      <c r="EB127">
        <v>12.152884620405837</v>
      </c>
      <c r="EC127">
        <v>12.152884620405837</v>
      </c>
      <c r="ED127">
        <v>12.152884620405837</v>
      </c>
      <c r="EE127">
        <v>6.2686885815038442</v>
      </c>
      <c r="EF127">
        <v>3.3151872280315828</v>
      </c>
      <c r="EG127">
        <v>10.561815740591852</v>
      </c>
      <c r="EH127">
        <v>3.3151872280315828</v>
      </c>
      <c r="EI127">
        <v>10.375491959451629</v>
      </c>
      <c r="EJ127">
        <v>12.152884620405837</v>
      </c>
      <c r="EK127">
        <v>12.152884620405837</v>
      </c>
      <c r="EL127">
        <v>12.152884620405837</v>
      </c>
      <c r="EM127">
        <v>12.152884620405837</v>
      </c>
      <c r="EN127">
        <v>3.3151872280315828</v>
      </c>
      <c r="EO127">
        <v>12.152884620405837</v>
      </c>
      <c r="EP127">
        <v>6.3501564043093781</v>
      </c>
      <c r="EQ127">
        <v>12.152884620405837</v>
      </c>
      <c r="ER127">
        <v>12.152884620405837</v>
      </c>
      <c r="ES127">
        <v>5.9485813832638019</v>
      </c>
      <c r="ET127">
        <v>5.6206764585724898</v>
      </c>
      <c r="EU127">
        <v>3.3151872280315828</v>
      </c>
      <c r="EV127">
        <v>12.152884620405837</v>
      </c>
      <c r="EW127">
        <v>5.3180407599145383</v>
      </c>
      <c r="EX127">
        <v>12.152884620405837</v>
      </c>
      <c r="EY127">
        <v>12.152884620405837</v>
      </c>
      <c r="EZ127">
        <v>12.152884620405837</v>
      </c>
      <c r="FA127">
        <v>4.9629679795078339</v>
      </c>
      <c r="FB127">
        <v>3.3151872280315828</v>
      </c>
      <c r="FC127">
        <v>12.152884620405837</v>
      </c>
      <c r="FD127">
        <v>12.152884620405837</v>
      </c>
      <c r="FE127">
        <v>12.152884620405837</v>
      </c>
      <c r="FF127">
        <v>12.152884620405837</v>
      </c>
      <c r="FG127">
        <v>3.3151872280315828</v>
      </c>
      <c r="FH127">
        <v>6.7340990901154907</v>
      </c>
      <c r="FI127">
        <v>4.223700267769507</v>
      </c>
      <c r="FJ127">
        <v>11.602535115720119</v>
      </c>
      <c r="FK127">
        <v>12.152884620405837</v>
      </c>
      <c r="FL127">
        <v>12.152884620405837</v>
      </c>
      <c r="FM127">
        <v>4.7335071620161999</v>
      </c>
      <c r="FN127">
        <v>12.152884620405837</v>
      </c>
      <c r="FO127">
        <v>12.152884620405837</v>
      </c>
      <c r="FP127">
        <v>3.3151872280315828</v>
      </c>
      <c r="FQ127">
        <v>3.3262485286099652</v>
      </c>
      <c r="FR127">
        <v>12.152884620405837</v>
      </c>
      <c r="FS127">
        <v>12.152884620405837</v>
      </c>
      <c r="FT127">
        <v>12.152884620405837</v>
      </c>
      <c r="FU127">
        <v>12.152884620405837</v>
      </c>
      <c r="FV127">
        <v>3.6461864708487792</v>
      </c>
      <c r="FW127">
        <v>3.3781871603722333</v>
      </c>
      <c r="FX127">
        <v>11.218345337913826</v>
      </c>
      <c r="FY127">
        <v>8.2003781501099304</v>
      </c>
      <c r="FZ127">
        <v>9.915724365794091</v>
      </c>
      <c r="GA127">
        <v>3.8374227829641967</v>
      </c>
      <c r="GB127">
        <v>12.152884620405837</v>
      </c>
      <c r="GC127">
        <v>12.152884620405837</v>
      </c>
      <c r="GD127">
        <v>12.152884620405837</v>
      </c>
      <c r="GE127">
        <v>12.152884620405837</v>
      </c>
      <c r="GF127">
        <v>11.021960579623041</v>
      </c>
      <c r="GG127">
        <v>12.152884620405837</v>
      </c>
      <c r="GH127">
        <v>11.028421786841845</v>
      </c>
      <c r="GI127">
        <v>8.7575843405714267</v>
      </c>
      <c r="GJ127">
        <v>9.8963212100107842</v>
      </c>
      <c r="GK127">
        <v>5.6269044508628054</v>
      </c>
      <c r="GL127">
        <v>10.405008755405838</v>
      </c>
      <c r="GM127">
        <v>3.3151872280315828</v>
      </c>
      <c r="GN127">
        <v>12.152884620405837</v>
      </c>
      <c r="GO127">
        <v>12.152884620405837</v>
      </c>
      <c r="GP127">
        <v>12.152884620405837</v>
      </c>
      <c r="GQ127">
        <v>4.1228398952567282</v>
      </c>
      <c r="GR127">
        <v>9.7824398507458827</v>
      </c>
      <c r="GS127">
        <v>3.3151872280315828</v>
      </c>
      <c r="GT127">
        <v>11.807868492313869</v>
      </c>
      <c r="GU127">
        <v>7.1029002652586506</v>
      </c>
      <c r="GV127">
        <v>12.152884620405837</v>
      </c>
      <c r="GW127">
        <v>12.152884620405837</v>
      </c>
      <c r="GX127">
        <v>3.3151872280315828</v>
      </c>
      <c r="GY127">
        <v>12.152884620405837</v>
      </c>
      <c r="GZ127">
        <v>5.5997719455603683</v>
      </c>
      <c r="HA127">
        <v>3.3151872280315828</v>
      </c>
      <c r="HB127">
        <v>4.1367761393873561</v>
      </c>
      <c r="HC127">
        <v>12.152884620405837</v>
      </c>
      <c r="HD127">
        <v>12.152884620405837</v>
      </c>
      <c r="HE127">
        <v>3.6709049981488655</v>
      </c>
      <c r="HF127">
        <v>12.152884620405837</v>
      </c>
      <c r="HG127">
        <v>12.152884620405837</v>
      </c>
      <c r="HH127">
        <v>12.152884620405837</v>
      </c>
      <c r="HI127">
        <v>12.152884620405837</v>
      </c>
      <c r="HJ127">
        <v>3.3151872280315828</v>
      </c>
      <c r="HK127">
        <v>4.778220312973871</v>
      </c>
      <c r="HL127">
        <v>12.152884620405837</v>
      </c>
      <c r="HM127">
        <v>12.152884620405837</v>
      </c>
      <c r="HN127">
        <v>5.9117869293152632</v>
      </c>
      <c r="HO127">
        <v>12.152884620405837</v>
      </c>
      <c r="HP127">
        <v>3.3151872280315828</v>
      </c>
      <c r="HQ127">
        <v>4.1213641266229208</v>
      </c>
      <c r="HR127">
        <v>12.152884620405837</v>
      </c>
      <c r="HS127">
        <v>3.3151872280315828</v>
      </c>
      <c r="HT127">
        <v>9.8277057679010866</v>
      </c>
      <c r="HU127">
        <v>12.152884620405837</v>
      </c>
      <c r="HV127">
        <v>12.152884620405837</v>
      </c>
      <c r="HW127">
        <v>4.1942937725867466</v>
      </c>
      <c r="HX127">
        <v>12.152884620405837</v>
      </c>
      <c r="HY127">
        <v>7.7224899874083759</v>
      </c>
      <c r="HZ127">
        <v>12.152884620405837</v>
      </c>
      <c r="IA127">
        <v>11.736936799922054</v>
      </c>
      <c r="IB127">
        <v>12.152884620405837</v>
      </c>
      <c r="IC127">
        <v>3.3151872280315828</v>
      </c>
      <c r="ID127">
        <v>12.152884620405837</v>
      </c>
      <c r="IE127">
        <v>8.5389772079664414</v>
      </c>
      <c r="IF127">
        <v>12.152884620405837</v>
      </c>
      <c r="IG127">
        <v>6.8196556792737573</v>
      </c>
      <c r="IH127">
        <v>12.152884620405837</v>
      </c>
      <c r="II127">
        <v>4.6498284587635688</v>
      </c>
      <c r="IJ127">
        <v>3.895846532329549</v>
      </c>
      <c r="IK127">
        <v>12.152884620405837</v>
      </c>
      <c r="IL127">
        <v>12.152884620405837</v>
      </c>
      <c r="IM127">
        <v>3.3151872280315828</v>
      </c>
      <c r="IN127">
        <v>12.152884620405837</v>
      </c>
      <c r="IO127">
        <v>12.152884620405837</v>
      </c>
      <c r="IP127">
        <v>3.8360195067750547</v>
      </c>
      <c r="IQ127">
        <v>8.7935866035717858</v>
      </c>
      <c r="IR127">
        <v>12.152884620405837</v>
      </c>
      <c r="IS127">
        <v>12.152884620405837</v>
      </c>
      <c r="IT127">
        <v>12.152884620405837</v>
      </c>
      <c r="IU127">
        <v>12.152884620405837</v>
      </c>
      <c r="IV127">
        <v>12.152884620405837</v>
      </c>
      <c r="IW127">
        <v>12.152884620405837</v>
      </c>
      <c r="IX127">
        <v>12.152884620405837</v>
      </c>
      <c r="IY127">
        <v>3.3151872280315828</v>
      </c>
      <c r="IZ127">
        <v>3.3151872280315828</v>
      </c>
      <c r="JA127">
        <v>12.152884620405837</v>
      </c>
      <c r="JB127">
        <v>7.8593473836511061</v>
      </c>
      <c r="JC127">
        <v>3.3151872280315828</v>
      </c>
      <c r="JD127">
        <v>12.152884620405837</v>
      </c>
      <c r="JE127">
        <v>12.152884620405837</v>
      </c>
      <c r="JF127">
        <v>10.722972682140188</v>
      </c>
      <c r="JG127">
        <v>4.8899346651037119</v>
      </c>
      <c r="JH127">
        <v>9.0176314201137657</v>
      </c>
      <c r="JI127">
        <v>12.152884620405837</v>
      </c>
      <c r="JJ127">
        <v>3.3151872280315828</v>
      </c>
      <c r="JK127">
        <v>7.500833192468936</v>
      </c>
      <c r="JL127">
        <v>10.922100486487022</v>
      </c>
      <c r="JM127">
        <v>12.152884620405837</v>
      </c>
      <c r="JN127">
        <v>7.7312887283338032</v>
      </c>
      <c r="JO127">
        <v>7.990615688668032</v>
      </c>
      <c r="JP127">
        <v>8.7941582749604859</v>
      </c>
      <c r="JQ127">
        <v>12.152884620405837</v>
      </c>
      <c r="JR127">
        <v>10.943956574022099</v>
      </c>
      <c r="JS127">
        <v>12.152884620405837</v>
      </c>
      <c r="JT127">
        <v>4.2216412088029518</v>
      </c>
      <c r="JU127">
        <v>10.13760040010756</v>
      </c>
      <c r="JV127">
        <v>5.4139752999633632</v>
      </c>
      <c r="JW127">
        <v>9.5664105496188512</v>
      </c>
      <c r="JX127">
        <v>6.6661753418428242</v>
      </c>
      <c r="JY127">
        <v>5.3570715958358903</v>
      </c>
      <c r="JZ127">
        <v>4.1394051104698306</v>
      </c>
      <c r="KA127">
        <v>5.1524355357634564</v>
      </c>
      <c r="KB127">
        <v>12.152884620405837</v>
      </c>
      <c r="KC127">
        <v>9.5459910421371248</v>
      </c>
      <c r="KD127">
        <v>12.152884620405837</v>
      </c>
      <c r="KE127">
        <v>3.3151872280315828</v>
      </c>
      <c r="KF127">
        <v>5.4220306801274623</v>
      </c>
      <c r="KG127">
        <v>12.152884620405837</v>
      </c>
      <c r="KH127">
        <v>9.1787193275324697</v>
      </c>
      <c r="KI127">
        <v>12.152884620405837</v>
      </c>
      <c r="KJ127">
        <v>7.0150234705670353</v>
      </c>
      <c r="KK127">
        <v>12.152884620405837</v>
      </c>
      <c r="KL127">
        <v>12.152884620405837</v>
      </c>
      <c r="KM127">
        <v>12.152884620405837</v>
      </c>
      <c r="KN127">
        <v>4.6436244557272284</v>
      </c>
      <c r="KO127">
        <v>6.4636270657111963</v>
      </c>
      <c r="KP127">
        <v>12.152884620405837</v>
      </c>
      <c r="KQ127">
        <v>12.152884620405837</v>
      </c>
      <c r="KR127">
        <v>7.7839206602033828</v>
      </c>
      <c r="KS127">
        <v>12.152884620405837</v>
      </c>
      <c r="KT127">
        <v>12.152884620405837</v>
      </c>
      <c r="KU127">
        <v>12.152884620405837</v>
      </c>
      <c r="KV127">
        <v>12.152884620405837</v>
      </c>
      <c r="KW127">
        <v>3.4291708069325888</v>
      </c>
      <c r="KX127">
        <v>3.3151872280315828</v>
      </c>
      <c r="KY127">
        <v>12.152884620405837</v>
      </c>
      <c r="KZ127">
        <v>12.152884620405837</v>
      </c>
      <c r="LA127">
        <v>12.152884620405837</v>
      </c>
      <c r="LB127">
        <v>12.152884620405837</v>
      </c>
      <c r="LC127">
        <v>10.166722262085022</v>
      </c>
      <c r="LD127">
        <v>9.6464031199006275</v>
      </c>
      <c r="LE127">
        <v>3.3651394929814882</v>
      </c>
      <c r="LF127">
        <v>12.152884620405837</v>
      </c>
      <c r="LG127">
        <v>12.152884620405837</v>
      </c>
      <c r="LH127">
        <v>12.152884620405837</v>
      </c>
      <c r="LI127">
        <v>10.69966333188178</v>
      </c>
      <c r="LJ127">
        <v>3.6405410827218763</v>
      </c>
      <c r="LK127">
        <v>12.152884620405837</v>
      </c>
      <c r="LL127">
        <v>12.152884620405837</v>
      </c>
      <c r="LM127">
        <v>5.1761816586270823</v>
      </c>
      <c r="LN127">
        <v>3.4666240458105078</v>
      </c>
      <c r="LO127">
        <v>3.3151872280315828</v>
      </c>
      <c r="LP127">
        <v>6.7388975161809039</v>
      </c>
      <c r="LQ127">
        <v>12.152884620405837</v>
      </c>
      <c r="LR127">
        <v>12.152884620405837</v>
      </c>
      <c r="LS127">
        <v>11.652537894502514</v>
      </c>
      <c r="LT127">
        <v>11.874405744232391</v>
      </c>
      <c r="LU127">
        <v>4.5756291628255408</v>
      </c>
      <c r="LV127">
        <v>4.2922634113031854</v>
      </c>
      <c r="LW127">
        <v>4.0471691522203868</v>
      </c>
      <c r="LX127">
        <v>3.3151872280315828</v>
      </c>
      <c r="LY127">
        <v>3.7697062807055133</v>
      </c>
      <c r="LZ127">
        <v>12.152884620405837</v>
      </c>
      <c r="MA127">
        <v>3.3151872280315828</v>
      </c>
      <c r="MB127">
        <v>12.152884620405837</v>
      </c>
      <c r="MC127">
        <v>3.5805775707367893</v>
      </c>
      <c r="MD127">
        <v>3.3151872280315828</v>
      </c>
      <c r="ME127">
        <v>11.657302605367232</v>
      </c>
      <c r="MF127">
        <v>7.9172562161589966</v>
      </c>
      <c r="MG127">
        <v>12.152884620405837</v>
      </c>
      <c r="MH127">
        <v>12.152884620405837</v>
      </c>
      <c r="MI127">
        <v>12.152884620405837</v>
      </c>
      <c r="MJ127">
        <v>4.7609429916287329</v>
      </c>
      <c r="MK127">
        <v>5.2529159655084223</v>
      </c>
      <c r="ML127">
        <v>3.3151872280315828</v>
      </c>
      <c r="MM127">
        <v>12.152884620405837</v>
      </c>
      <c r="MN127">
        <v>3.3151872280315828</v>
      </c>
      <c r="MO127">
        <v>3.3151872280315828</v>
      </c>
      <c r="MP127">
        <v>12.152884620405837</v>
      </c>
      <c r="MQ127">
        <v>12.152884620405837</v>
      </c>
      <c r="MR127">
        <v>12.152884620405837</v>
      </c>
      <c r="MS127">
        <v>10.889553556100568</v>
      </c>
      <c r="MT127">
        <v>12.152884620405837</v>
      </c>
      <c r="MU127">
        <v>12.152884620405837</v>
      </c>
      <c r="MV127">
        <v>12.152884620405837</v>
      </c>
      <c r="MW127">
        <v>3.3151872280315828</v>
      </c>
      <c r="MX127">
        <v>4.8101182202623418</v>
      </c>
      <c r="MY127">
        <v>8.1976330779391446</v>
      </c>
      <c r="MZ127">
        <v>3.3151872280315828</v>
      </c>
      <c r="NA127">
        <v>3.9741958114448792</v>
      </c>
      <c r="NB127">
        <v>12.152884620405837</v>
      </c>
      <c r="NC127">
        <v>12.152884620405837</v>
      </c>
      <c r="ND127">
        <v>3.3151872280315828</v>
      </c>
      <c r="NE127">
        <v>9.7852552202135641</v>
      </c>
      <c r="NF127">
        <v>12.152884620405837</v>
      </c>
      <c r="NG127">
        <v>3.3151872280315828</v>
      </c>
      <c r="NH127">
        <v>12.152884620405837</v>
      </c>
      <c r="NI127">
        <v>5.6796059369937337</v>
      </c>
      <c r="NJ127">
        <v>12.152884620405837</v>
      </c>
      <c r="NK127">
        <v>3.3213848382647213</v>
      </c>
      <c r="NL127">
        <v>12.152884620405837</v>
      </c>
      <c r="NM127">
        <v>3.3151872280315828</v>
      </c>
      <c r="NN127">
        <v>12.152884620405837</v>
      </c>
      <c r="NO127">
        <v>3.3151872280315828</v>
      </c>
      <c r="NP127">
        <v>12.152884620405837</v>
      </c>
      <c r="NQ127">
        <v>6.7352272783176153</v>
      </c>
      <c r="NR127">
        <v>12.152884620405837</v>
      </c>
      <c r="NS127">
        <v>5.3529903169983193</v>
      </c>
      <c r="NT127">
        <v>4.8976594068795771</v>
      </c>
      <c r="NU127">
        <v>12.152884620405837</v>
      </c>
      <c r="NV127">
        <v>7.3140916935453584</v>
      </c>
      <c r="NW127">
        <v>12.152884620405837</v>
      </c>
      <c r="NX127">
        <v>12.152884620405837</v>
      </c>
      <c r="NY127">
        <v>5.6740759411334087</v>
      </c>
      <c r="NZ127">
        <v>3.5678482007429899</v>
      </c>
      <c r="OA127">
        <v>3.3151872280315828</v>
      </c>
      <c r="OB127">
        <v>9.5246059029537609</v>
      </c>
      <c r="OC127">
        <v>12.152884620405837</v>
      </c>
      <c r="OD127">
        <v>12.152884620405837</v>
      </c>
      <c r="OE127">
        <v>12.152884620405837</v>
      </c>
      <c r="OF127">
        <v>12.152884620405837</v>
      </c>
      <c r="OG127">
        <v>12.152884620405837</v>
      </c>
      <c r="OH127">
        <v>12.152884620405837</v>
      </c>
      <c r="OI127">
        <v>12.152884620405837</v>
      </c>
      <c r="OJ127">
        <v>3.3151872280315828</v>
      </c>
      <c r="OK127">
        <v>12.152884620405837</v>
      </c>
      <c r="OL127">
        <v>4.9936007492015806</v>
      </c>
      <c r="OM127">
        <v>12.152884620405837</v>
      </c>
      <c r="ON127">
        <v>12.152884620405837</v>
      </c>
      <c r="OO127">
        <v>9.9886383493017217</v>
      </c>
      <c r="OP127">
        <v>5.3410975058768058</v>
      </c>
      <c r="OQ127">
        <v>12.152884620405837</v>
      </c>
      <c r="OR127">
        <v>3.3151872280315828</v>
      </c>
      <c r="OS127">
        <v>12.152884620405837</v>
      </c>
      <c r="OT127">
        <v>12.152884620405837</v>
      </c>
      <c r="OU127">
        <v>12.152884620405837</v>
      </c>
      <c r="OV127">
        <v>3.3151872280315828</v>
      </c>
      <c r="OW127">
        <v>4.9392674270957695</v>
      </c>
      <c r="OX127">
        <v>5.0483082062685449</v>
      </c>
      <c r="OY127">
        <v>4.5223776332866708</v>
      </c>
      <c r="OZ127">
        <v>12.152884620405837</v>
      </c>
      <c r="PA127">
        <v>12.152884620405837</v>
      </c>
      <c r="PB127">
        <v>8.1546016552509819</v>
      </c>
      <c r="PC127">
        <v>12.152884620405837</v>
      </c>
      <c r="PD127">
        <v>12.152884620405837</v>
      </c>
      <c r="PE127">
        <v>12.152884620405837</v>
      </c>
      <c r="PF127">
        <v>12.152884620405837</v>
      </c>
      <c r="PG127">
        <v>4.0936389385713312</v>
      </c>
      <c r="PH127">
        <v>8.0346906227762158</v>
      </c>
      <c r="PI127">
        <v>8.3360151171758279</v>
      </c>
      <c r="PJ127">
        <v>12.152884620405837</v>
      </c>
      <c r="PK127">
        <v>5.9121969076246605</v>
      </c>
      <c r="PL127">
        <v>12.152884620405837</v>
      </c>
      <c r="PM127">
        <v>12.152884620405837</v>
      </c>
      <c r="PN127">
        <v>3.3151872280315828</v>
      </c>
      <c r="PO127">
        <v>12.152884620405837</v>
      </c>
      <c r="PP127">
        <v>3.7916055519080691</v>
      </c>
      <c r="PQ127">
        <v>11.712319424534273</v>
      </c>
      <c r="PR127">
        <v>12.152884620405837</v>
      </c>
      <c r="PS127">
        <v>12.152884620405837</v>
      </c>
      <c r="PT127">
        <v>12.152884620405837</v>
      </c>
      <c r="PU127">
        <v>4.7690160022403267</v>
      </c>
      <c r="PV127">
        <v>3.3151872280315828</v>
      </c>
      <c r="PW127">
        <v>12.152884620405837</v>
      </c>
      <c r="PX127">
        <v>12.152884620405837</v>
      </c>
      <c r="PY127">
        <v>5.1096128106352587</v>
      </c>
      <c r="PZ127">
        <v>12.152884620405837</v>
      </c>
      <c r="QA127">
        <v>12.152884620405837</v>
      </c>
      <c r="QB127">
        <v>12.152884620405837</v>
      </c>
      <c r="QC127">
        <v>8.9564964931702331</v>
      </c>
      <c r="QD127">
        <v>3.3151872280315828</v>
      </c>
      <c r="QE127">
        <v>12.152884620405837</v>
      </c>
      <c r="QF127">
        <v>12.152884620405837</v>
      </c>
      <c r="QG127">
        <v>3.4335208792552732</v>
      </c>
      <c r="QH127">
        <v>12.152884620405837</v>
      </c>
      <c r="QI127">
        <v>3.4315369517886158</v>
      </c>
      <c r="QJ127">
        <v>3.3151872280315828</v>
      </c>
      <c r="QK127">
        <v>12.152884620405837</v>
      </c>
      <c r="QL127">
        <v>12.031543760320799</v>
      </c>
      <c r="QM127">
        <v>12.152884620405837</v>
      </c>
      <c r="QN127">
        <v>12.152884620405837</v>
      </c>
      <c r="QO127">
        <v>6.946252919881724</v>
      </c>
      <c r="QP127">
        <v>8.8546785994091444</v>
      </c>
      <c r="QQ127">
        <v>12.152884620405837</v>
      </c>
      <c r="QR127">
        <v>9.9492241079811148</v>
      </c>
      <c r="QS127">
        <v>12.152884620405837</v>
      </c>
      <c r="QT127">
        <v>12.152884620405837</v>
      </c>
      <c r="QU127">
        <v>4.1805885255547564</v>
      </c>
      <c r="QV127">
        <v>5.7398919252325973</v>
      </c>
      <c r="QW127">
        <v>5.2075398250983431</v>
      </c>
      <c r="QX127">
        <v>9.3728008925945385</v>
      </c>
      <c r="QY127">
        <v>12.152884620405837</v>
      </c>
      <c r="QZ127">
        <v>12.152884620405837</v>
      </c>
      <c r="RA127">
        <v>12.152884620405837</v>
      </c>
      <c r="RB127">
        <v>12.152884620405837</v>
      </c>
      <c r="RC127">
        <v>12.152884620405837</v>
      </c>
      <c r="RD127">
        <v>12.152884620405837</v>
      </c>
      <c r="RE127">
        <v>10.102660823393656</v>
      </c>
      <c r="RF127">
        <v>12.152884620405837</v>
      </c>
      <c r="RG127">
        <v>12.152884620405837</v>
      </c>
      <c r="RH127">
        <v>12.152884620405837</v>
      </c>
      <c r="RI127">
        <v>12.152884620405837</v>
      </c>
      <c r="RJ127">
        <v>12.152884620405837</v>
      </c>
      <c r="RK127">
        <v>8.3275885128233718</v>
      </c>
      <c r="RL127">
        <v>12.152884620405837</v>
      </c>
      <c r="RM127">
        <v>4.5853373804254103</v>
      </c>
      <c r="RN127">
        <v>12.152884620405837</v>
      </c>
      <c r="RO127">
        <v>7.2474983923359959</v>
      </c>
      <c r="RP127">
        <v>12.152884620405837</v>
      </c>
      <c r="RQ127">
        <v>12.152884620405837</v>
      </c>
      <c r="RR127">
        <v>12.152884620405837</v>
      </c>
      <c r="RS127">
        <v>12.152884620405837</v>
      </c>
      <c r="RT127">
        <v>12.152884620405837</v>
      </c>
      <c r="RU127">
        <v>12.152884620405837</v>
      </c>
      <c r="RV127">
        <v>12.152884620405837</v>
      </c>
      <c r="RW127">
        <v>12.152884620405837</v>
      </c>
      <c r="RX127">
        <v>12.152884620405837</v>
      </c>
      <c r="RY127">
        <v>3.3151872280315828</v>
      </c>
      <c r="RZ127">
        <v>7.0422125012839345</v>
      </c>
      <c r="SA127">
        <v>12.053274557113072</v>
      </c>
      <c r="SB127">
        <v>10.042915492327271</v>
      </c>
      <c r="SC127">
        <v>12.152884620405837</v>
      </c>
      <c r="SD127">
        <v>12.152884620405837</v>
      </c>
      <c r="SE127">
        <v>7.5124222521298352</v>
      </c>
      <c r="SF127">
        <v>6.1153723675017915</v>
      </c>
      <c r="SG127">
        <v>12.152884620405837</v>
      </c>
    </row>
    <row r="128" spans="1:501" x14ac:dyDescent="0.35">
      <c r="A128" s="158">
        <v>2044</v>
      </c>
      <c r="B128">
        <v>12.760528851426129</v>
      </c>
      <c r="C128">
        <v>7.3354469910594489</v>
      </c>
      <c r="D128">
        <v>11.254583765516081</v>
      </c>
      <c r="E128">
        <v>12.760528851426129</v>
      </c>
      <c r="F128">
        <v>8.219798645247101</v>
      </c>
      <c r="G128">
        <v>12.760528851426129</v>
      </c>
      <c r="H128">
        <v>12.579971872628445</v>
      </c>
      <c r="I128">
        <v>12.760528851426129</v>
      </c>
      <c r="J128">
        <v>12.760528851426129</v>
      </c>
      <c r="K128">
        <v>12.760528851426129</v>
      </c>
      <c r="L128">
        <v>5.5810042739180314</v>
      </c>
      <c r="M128">
        <v>3.4809465894331622</v>
      </c>
      <c r="N128">
        <v>12.688192694653521</v>
      </c>
      <c r="O128">
        <v>12.760528851426129</v>
      </c>
      <c r="P128">
        <v>12.760528851426129</v>
      </c>
      <c r="Q128">
        <v>12.760528851426129</v>
      </c>
      <c r="R128">
        <v>12.760528851426129</v>
      </c>
      <c r="S128">
        <v>12.760528851426129</v>
      </c>
      <c r="T128">
        <v>12.760528851426129</v>
      </c>
      <c r="U128">
        <v>7.8042650582826765</v>
      </c>
      <c r="V128">
        <v>12.733143379024499</v>
      </c>
      <c r="W128">
        <v>12.760528851426129</v>
      </c>
      <c r="X128">
        <v>3.4809465894331622</v>
      </c>
      <c r="Y128">
        <v>3.4809465894331622</v>
      </c>
      <c r="Z128">
        <v>12.760528851426129</v>
      </c>
      <c r="AA128">
        <v>3.4809465894331622</v>
      </c>
      <c r="AB128">
        <v>11.738128026658158</v>
      </c>
      <c r="AC128">
        <v>11.840124572754416</v>
      </c>
      <c r="AD128">
        <v>3.940485747412378</v>
      </c>
      <c r="AE128">
        <v>12.760528851426129</v>
      </c>
      <c r="AF128">
        <v>12.604283986946884</v>
      </c>
      <c r="AG128">
        <v>12.760528851426129</v>
      </c>
      <c r="AH128">
        <v>12.760528851426129</v>
      </c>
      <c r="AI128">
        <v>12.760528851426129</v>
      </c>
      <c r="AJ128">
        <v>5.6472507140305988</v>
      </c>
      <c r="AK128">
        <v>6.4622169526256501</v>
      </c>
      <c r="AL128">
        <v>12.760528851426129</v>
      </c>
      <c r="AM128">
        <v>3.4809465894331622</v>
      </c>
      <c r="AN128">
        <v>12.568299268982948</v>
      </c>
      <c r="AO128">
        <v>4.747455438823013</v>
      </c>
      <c r="AP128">
        <v>12.760528851426129</v>
      </c>
      <c r="AQ128">
        <v>12.760528851426129</v>
      </c>
      <c r="AR128">
        <v>5.6651501304836298</v>
      </c>
      <c r="AS128">
        <v>3.4809465894331622</v>
      </c>
      <c r="AT128">
        <v>12.760528851426129</v>
      </c>
      <c r="AU128">
        <v>8.3753590304522465</v>
      </c>
      <c r="AV128">
        <v>12.760528851426129</v>
      </c>
      <c r="AW128">
        <v>12.760528851426129</v>
      </c>
      <c r="AX128">
        <v>7.2488248318006399</v>
      </c>
      <c r="AY128">
        <v>12.760528851426129</v>
      </c>
      <c r="AZ128">
        <v>3.4809465894331622</v>
      </c>
      <c r="BA128">
        <v>12.760528851426129</v>
      </c>
      <c r="BB128">
        <v>10.231534372487722</v>
      </c>
      <c r="BC128">
        <v>3.4809465894331622</v>
      </c>
      <c r="BD128">
        <v>3.4809465894331622</v>
      </c>
      <c r="BE128">
        <v>12.760528851426129</v>
      </c>
      <c r="BF128">
        <v>8.8407545289966727</v>
      </c>
      <c r="BG128">
        <v>12.760528851426129</v>
      </c>
      <c r="BH128">
        <v>12.760528851426129</v>
      </c>
      <c r="BI128">
        <v>12.760528851426129</v>
      </c>
      <c r="BJ128">
        <v>12.760528851426129</v>
      </c>
      <c r="BK128">
        <v>5.5951348689416962</v>
      </c>
      <c r="BL128">
        <v>3.6988643619424204</v>
      </c>
      <c r="BM128">
        <v>12.760528851426129</v>
      </c>
      <c r="BN128">
        <v>12.760528851426129</v>
      </c>
      <c r="BO128">
        <v>12.760528851426129</v>
      </c>
      <c r="BP128">
        <v>12.760528851426129</v>
      </c>
      <c r="BQ128">
        <v>12.760528851426129</v>
      </c>
      <c r="BR128">
        <v>12.760528851426129</v>
      </c>
      <c r="BS128">
        <v>12.760528851426129</v>
      </c>
      <c r="BT128">
        <v>3.5805078596783084</v>
      </c>
      <c r="BU128">
        <v>11.797909544496598</v>
      </c>
      <c r="BV128">
        <v>12.760528851426129</v>
      </c>
      <c r="BW128">
        <v>5.7246000077110208</v>
      </c>
      <c r="BX128">
        <v>6.7750937996472986</v>
      </c>
      <c r="BY128">
        <v>3.4809465894331622</v>
      </c>
      <c r="BZ128">
        <v>12.760528851426129</v>
      </c>
      <c r="CA128">
        <v>12.760528851426129</v>
      </c>
      <c r="CB128">
        <v>12.760528851426129</v>
      </c>
      <c r="CC128">
        <v>7.1425497941252685</v>
      </c>
      <c r="CD128">
        <v>10.009087844954395</v>
      </c>
      <c r="CE128">
        <v>4.9515567822923696</v>
      </c>
      <c r="CF128">
        <v>3.4809465894331622</v>
      </c>
      <c r="CG128">
        <v>5.3016450824020813</v>
      </c>
      <c r="CH128">
        <v>12.005824211786928</v>
      </c>
      <c r="CI128">
        <v>12.760528851426129</v>
      </c>
      <c r="CJ128">
        <v>12.760528851426129</v>
      </c>
      <c r="CK128">
        <v>12.760528851426129</v>
      </c>
      <c r="CL128">
        <v>12.760528851426129</v>
      </c>
      <c r="CM128">
        <v>12.760528851426129</v>
      </c>
      <c r="CN128">
        <v>7.6563531910673168</v>
      </c>
      <c r="CO128">
        <v>12.760528851426129</v>
      </c>
      <c r="CP128">
        <v>6.1469415410983093</v>
      </c>
      <c r="CQ128">
        <v>7.381153216165516</v>
      </c>
      <c r="CR128">
        <v>9.9239918466728465</v>
      </c>
      <c r="CS128">
        <v>12.760528851426129</v>
      </c>
      <c r="CT128">
        <v>3.4809465894331622</v>
      </c>
      <c r="CU128">
        <v>12.760528851426129</v>
      </c>
      <c r="CV128">
        <v>12.760528851426129</v>
      </c>
      <c r="CW128">
        <v>11.575508214569778</v>
      </c>
      <c r="CX128">
        <v>3.4809465894331622</v>
      </c>
      <c r="CY128">
        <v>11.814640137522186</v>
      </c>
      <c r="CZ128">
        <v>3.4809465894331622</v>
      </c>
      <c r="DA128">
        <v>12.760528851426129</v>
      </c>
      <c r="DB128">
        <v>12.760528851426129</v>
      </c>
      <c r="DC128">
        <v>5.7868358169488694</v>
      </c>
      <c r="DD128">
        <v>12.760528851426129</v>
      </c>
      <c r="DE128">
        <v>12.760528851426129</v>
      </c>
      <c r="DF128">
        <v>7.9157702118104547</v>
      </c>
      <c r="DG128">
        <v>12.760528851426129</v>
      </c>
      <c r="DH128">
        <v>8.5580813448150987</v>
      </c>
      <c r="DI128">
        <v>12.760528851426129</v>
      </c>
      <c r="DJ128">
        <v>12.760528851426129</v>
      </c>
      <c r="DK128">
        <v>3.4809465894331622</v>
      </c>
      <c r="DL128">
        <v>12.760528851426129</v>
      </c>
      <c r="DM128">
        <v>10.929658490053846</v>
      </c>
      <c r="DN128">
        <v>4.7035498342970694</v>
      </c>
      <c r="DO128">
        <v>8.6033048057309625</v>
      </c>
      <c r="DP128">
        <v>9.0881385257415008</v>
      </c>
      <c r="DQ128">
        <v>12.760528851426129</v>
      </c>
      <c r="DR128">
        <v>12.760528851426129</v>
      </c>
      <c r="DS128">
        <v>12.760528851426129</v>
      </c>
      <c r="DT128">
        <v>12.760528851426129</v>
      </c>
      <c r="DU128">
        <v>12.760528851426129</v>
      </c>
      <c r="DV128">
        <v>12.760528851426129</v>
      </c>
      <c r="DW128">
        <v>7.4037818314563717</v>
      </c>
      <c r="DX128">
        <v>12.760528851426129</v>
      </c>
      <c r="DY128">
        <v>3.4809465894331622</v>
      </c>
      <c r="DZ128">
        <v>12.760528851426129</v>
      </c>
      <c r="EA128">
        <v>12.760528851426129</v>
      </c>
      <c r="EB128">
        <v>12.760528851426129</v>
      </c>
      <c r="EC128">
        <v>12.760528851426129</v>
      </c>
      <c r="ED128">
        <v>12.760528851426129</v>
      </c>
      <c r="EE128">
        <v>6.3678714386512194</v>
      </c>
      <c r="EF128">
        <v>3.4809465894331622</v>
      </c>
      <c r="EG128">
        <v>11.566787395260249</v>
      </c>
      <c r="EH128">
        <v>3.4809465894331622</v>
      </c>
      <c r="EI128">
        <v>10.948590281458911</v>
      </c>
      <c r="EJ128">
        <v>12.760528851426129</v>
      </c>
      <c r="EK128">
        <v>12.760528851426129</v>
      </c>
      <c r="EL128">
        <v>12.760528851426129</v>
      </c>
      <c r="EM128">
        <v>12.760528851426129</v>
      </c>
      <c r="EN128">
        <v>3.4809465894331622</v>
      </c>
      <c r="EO128">
        <v>12.760528851426129</v>
      </c>
      <c r="EP128">
        <v>6.5067010546736421</v>
      </c>
      <c r="EQ128">
        <v>12.760528851426129</v>
      </c>
      <c r="ER128">
        <v>12.760528851426129</v>
      </c>
      <c r="ES128">
        <v>6.4316652922155075</v>
      </c>
      <c r="ET128">
        <v>6.0599267355686148</v>
      </c>
      <c r="EU128">
        <v>3.4809465894331622</v>
      </c>
      <c r="EV128">
        <v>12.760528851426129</v>
      </c>
      <c r="EW128">
        <v>5.7177952840566793</v>
      </c>
      <c r="EX128">
        <v>12.760528851426129</v>
      </c>
      <c r="EY128">
        <v>12.760528851426129</v>
      </c>
      <c r="EZ128">
        <v>12.760528851426129</v>
      </c>
      <c r="FA128">
        <v>5.3176274085671933</v>
      </c>
      <c r="FB128">
        <v>3.4809465894331622</v>
      </c>
      <c r="FC128">
        <v>12.760528851426129</v>
      </c>
      <c r="FD128">
        <v>12.760528851426129</v>
      </c>
      <c r="FE128">
        <v>12.760528851426129</v>
      </c>
      <c r="FF128">
        <v>12.760528851426129</v>
      </c>
      <c r="FG128">
        <v>3.4809465894331622</v>
      </c>
      <c r="FH128">
        <v>6.8651848350555333</v>
      </c>
      <c r="FI128">
        <v>4.2066511909958493</v>
      </c>
      <c r="FJ128">
        <v>12.322141676760541</v>
      </c>
      <c r="FK128">
        <v>12.760528851426129</v>
      </c>
      <c r="FL128">
        <v>12.760528851426129</v>
      </c>
      <c r="FM128">
        <v>4.7413383369971127</v>
      </c>
      <c r="FN128">
        <v>12.760528851426129</v>
      </c>
      <c r="FO128">
        <v>12.760528851426129</v>
      </c>
      <c r="FP128">
        <v>3.4809465894331622</v>
      </c>
      <c r="FQ128">
        <v>3.4809465894331622</v>
      </c>
      <c r="FR128">
        <v>12.760528851426129</v>
      </c>
      <c r="FS128">
        <v>12.760528851426129</v>
      </c>
      <c r="FT128">
        <v>12.760528851426129</v>
      </c>
      <c r="FU128">
        <v>12.760528851426129</v>
      </c>
      <c r="FV128">
        <v>3.84698219666166</v>
      </c>
      <c r="FW128">
        <v>3.5506449736974042</v>
      </c>
      <c r="FX128">
        <v>11.732322755559212</v>
      </c>
      <c r="FY128">
        <v>8.6822377041951633</v>
      </c>
      <c r="FZ128">
        <v>10.450778802736226</v>
      </c>
      <c r="GA128">
        <v>3.9750952574840488</v>
      </c>
      <c r="GB128">
        <v>12.760528851426129</v>
      </c>
      <c r="GC128">
        <v>12.760528851426129</v>
      </c>
      <c r="GD128">
        <v>12.760528851426129</v>
      </c>
      <c r="GE128">
        <v>12.760528851426129</v>
      </c>
      <c r="GF128">
        <v>12.290262349686556</v>
      </c>
      <c r="GG128">
        <v>12.760528851426129</v>
      </c>
      <c r="GH128">
        <v>11.933226919381561</v>
      </c>
      <c r="GI128">
        <v>9.6536800801585549</v>
      </c>
      <c r="GJ128">
        <v>10.975816294806721</v>
      </c>
      <c r="GK128">
        <v>5.9920644083148584</v>
      </c>
      <c r="GL128">
        <v>11.568949621617266</v>
      </c>
      <c r="GM128">
        <v>3.4809465894331622</v>
      </c>
      <c r="GN128">
        <v>12.760528851426129</v>
      </c>
      <c r="GO128">
        <v>12.760528851426129</v>
      </c>
      <c r="GP128">
        <v>12.760528851426129</v>
      </c>
      <c r="GQ128">
        <v>4.3766886302924259</v>
      </c>
      <c r="GR128">
        <v>10.198193439448389</v>
      </c>
      <c r="GS128">
        <v>3.4809465894331622</v>
      </c>
      <c r="GT128">
        <v>12.380518679849756</v>
      </c>
      <c r="GU128">
        <v>7.2604954764559118</v>
      </c>
      <c r="GV128">
        <v>12.760528851426129</v>
      </c>
      <c r="GW128">
        <v>12.760528851426129</v>
      </c>
      <c r="GX128">
        <v>3.4809465894331622</v>
      </c>
      <c r="GY128">
        <v>12.760528851426129</v>
      </c>
      <c r="GZ128">
        <v>5.8988488455498453</v>
      </c>
      <c r="HA128">
        <v>3.4809465894331622</v>
      </c>
      <c r="HB128">
        <v>4.371021092965016</v>
      </c>
      <c r="HC128">
        <v>12.760528851426129</v>
      </c>
      <c r="HD128">
        <v>12.760528851426129</v>
      </c>
      <c r="HE128">
        <v>3.7042113668234138</v>
      </c>
      <c r="HF128">
        <v>12.760528851426129</v>
      </c>
      <c r="HG128">
        <v>12.760528851426129</v>
      </c>
      <c r="HH128">
        <v>12.760528851426129</v>
      </c>
      <c r="HI128">
        <v>12.760528851426129</v>
      </c>
      <c r="HJ128">
        <v>3.4809465894331622</v>
      </c>
      <c r="HK128">
        <v>5.1099757145158531</v>
      </c>
      <c r="HL128">
        <v>12.760528851426129</v>
      </c>
      <c r="HM128">
        <v>12.760528851426129</v>
      </c>
      <c r="HN128">
        <v>6.2952849872058438</v>
      </c>
      <c r="HO128">
        <v>12.760528851426129</v>
      </c>
      <c r="HP128">
        <v>3.4809465894331622</v>
      </c>
      <c r="HQ128">
        <v>4.2668074621174883</v>
      </c>
      <c r="HR128">
        <v>12.760528851426129</v>
      </c>
      <c r="HS128">
        <v>3.4809465894331622</v>
      </c>
      <c r="HT128">
        <v>10.597695166208569</v>
      </c>
      <c r="HU128">
        <v>12.760528851426129</v>
      </c>
      <c r="HV128">
        <v>12.760528851426129</v>
      </c>
      <c r="HW128">
        <v>4.4563690085395349</v>
      </c>
      <c r="HX128">
        <v>12.760528851426129</v>
      </c>
      <c r="HY128">
        <v>7.933069706443729</v>
      </c>
      <c r="HZ128">
        <v>12.760528851426129</v>
      </c>
      <c r="IA128">
        <v>12.760528851426129</v>
      </c>
      <c r="IB128">
        <v>12.760528851426129</v>
      </c>
      <c r="IC128">
        <v>3.4809465894331622</v>
      </c>
      <c r="ID128">
        <v>12.760528851426129</v>
      </c>
      <c r="IE128">
        <v>8.8366761095984696</v>
      </c>
      <c r="IF128">
        <v>12.760528851426129</v>
      </c>
      <c r="IG128">
        <v>7.4240335820534815</v>
      </c>
      <c r="IH128">
        <v>12.760528851426129</v>
      </c>
      <c r="II128">
        <v>4.6533694521623463</v>
      </c>
      <c r="IJ128">
        <v>4.1240250060478942</v>
      </c>
      <c r="IK128">
        <v>12.760528851426129</v>
      </c>
      <c r="IL128">
        <v>12.760528851426129</v>
      </c>
      <c r="IM128">
        <v>3.4809465894331622</v>
      </c>
      <c r="IN128">
        <v>12.760528851426129</v>
      </c>
      <c r="IO128">
        <v>12.760528851426129</v>
      </c>
      <c r="IP128">
        <v>3.916132023314526</v>
      </c>
      <c r="IQ128">
        <v>9.6953547576064043</v>
      </c>
      <c r="IR128">
        <v>12.760528851426129</v>
      </c>
      <c r="IS128">
        <v>12.760528851426129</v>
      </c>
      <c r="IT128">
        <v>12.760528851426129</v>
      </c>
      <c r="IU128">
        <v>12.760528851426129</v>
      </c>
      <c r="IV128">
        <v>12.760528851426129</v>
      </c>
      <c r="IW128">
        <v>12.760528851426129</v>
      </c>
      <c r="IX128">
        <v>12.760528851426129</v>
      </c>
      <c r="IY128">
        <v>3.4809465894331622</v>
      </c>
      <c r="IZ128">
        <v>3.4809465894331622</v>
      </c>
      <c r="JA128">
        <v>12.760528851426129</v>
      </c>
      <c r="JB128">
        <v>8.4339016360824086</v>
      </c>
      <c r="JC128">
        <v>3.4809465894331622</v>
      </c>
      <c r="JD128">
        <v>12.760528851426129</v>
      </c>
      <c r="JE128">
        <v>12.760528851426129</v>
      </c>
      <c r="JF128">
        <v>11.325674826033483</v>
      </c>
      <c r="JG128">
        <v>5.2354928007763881</v>
      </c>
      <c r="JH128">
        <v>9.921740798460986</v>
      </c>
      <c r="JI128">
        <v>12.760528851426129</v>
      </c>
      <c r="JJ128">
        <v>3.4809465894331622</v>
      </c>
      <c r="JK128">
        <v>8.2045419568300879</v>
      </c>
      <c r="JL128">
        <v>11.491369804811658</v>
      </c>
      <c r="JM128">
        <v>12.760528851426129</v>
      </c>
      <c r="JN128">
        <v>8.1048556069456872</v>
      </c>
      <c r="JO128">
        <v>8.7195423852330762</v>
      </c>
      <c r="JP128">
        <v>9.2304704408351643</v>
      </c>
      <c r="JQ128">
        <v>12.760528851426129</v>
      </c>
      <c r="JR128">
        <v>12.157929268821492</v>
      </c>
      <c r="JS128">
        <v>12.760528851426129</v>
      </c>
      <c r="JT128">
        <v>4.2729132125000726</v>
      </c>
      <c r="JU128">
        <v>10.664347197859314</v>
      </c>
      <c r="JV128">
        <v>5.7127602169278493</v>
      </c>
      <c r="JW128">
        <v>10.137057204316291</v>
      </c>
      <c r="JX128">
        <v>7.0343604181915831</v>
      </c>
      <c r="JY128">
        <v>5.7618663531681182</v>
      </c>
      <c r="JZ128">
        <v>4.1494982877211459</v>
      </c>
      <c r="KA128">
        <v>5.5309859160127699</v>
      </c>
      <c r="KB128">
        <v>12.760528851426129</v>
      </c>
      <c r="KC128">
        <v>9.9766375321051761</v>
      </c>
      <c r="KD128">
        <v>12.760528851426129</v>
      </c>
      <c r="KE128">
        <v>3.4809465894331622</v>
      </c>
      <c r="KF128">
        <v>5.8352494534123904</v>
      </c>
      <c r="KG128">
        <v>12.760528851426129</v>
      </c>
      <c r="KH128">
        <v>9.6982810774500035</v>
      </c>
      <c r="KI128">
        <v>12.760528851426129</v>
      </c>
      <c r="KJ128">
        <v>7.6248192812209332</v>
      </c>
      <c r="KK128">
        <v>12.760528851426129</v>
      </c>
      <c r="KL128">
        <v>12.760528851426129</v>
      </c>
      <c r="KM128">
        <v>12.760528851426129</v>
      </c>
      <c r="KN128">
        <v>4.8027867381094991</v>
      </c>
      <c r="KO128">
        <v>7.0176137798457097</v>
      </c>
      <c r="KP128">
        <v>12.760528851426129</v>
      </c>
      <c r="KQ128">
        <v>12.760528851426129</v>
      </c>
      <c r="KR128">
        <v>8.2223661122071441</v>
      </c>
      <c r="KS128">
        <v>12.760528851426129</v>
      </c>
      <c r="KT128">
        <v>12.760528851426129</v>
      </c>
      <c r="KU128">
        <v>12.760528851426129</v>
      </c>
      <c r="KV128">
        <v>12.760528851426129</v>
      </c>
      <c r="KW128">
        <v>3.6069318033841942</v>
      </c>
      <c r="KX128">
        <v>3.4809465894331622</v>
      </c>
      <c r="KY128">
        <v>12.760528851426129</v>
      </c>
      <c r="KZ128">
        <v>12.760528851426129</v>
      </c>
      <c r="LA128">
        <v>12.760528851426129</v>
      </c>
      <c r="LB128">
        <v>12.760528851426129</v>
      </c>
      <c r="LC128">
        <v>10.580319054060569</v>
      </c>
      <c r="LD128">
        <v>10.684963297955685</v>
      </c>
      <c r="LE128">
        <v>3.4809465894331622</v>
      </c>
      <c r="LF128">
        <v>12.760528851426129</v>
      </c>
      <c r="LG128">
        <v>12.760528851426129</v>
      </c>
      <c r="LH128">
        <v>12.760528851426129</v>
      </c>
      <c r="LI128">
        <v>11.3183604328916</v>
      </c>
      <c r="LJ128">
        <v>3.7618793303888451</v>
      </c>
      <c r="LK128">
        <v>12.760528851426129</v>
      </c>
      <c r="LL128">
        <v>12.760528851426129</v>
      </c>
      <c r="LM128">
        <v>5.4649215526003427</v>
      </c>
      <c r="LN128">
        <v>3.4809465894331622</v>
      </c>
      <c r="LO128">
        <v>3.4809465894331622</v>
      </c>
      <c r="LP128">
        <v>7.2536432245971838</v>
      </c>
      <c r="LQ128">
        <v>12.760528851426129</v>
      </c>
      <c r="LR128">
        <v>12.760528851426129</v>
      </c>
      <c r="LS128">
        <v>12.347125556886239</v>
      </c>
      <c r="LT128">
        <v>12.721797216416876</v>
      </c>
      <c r="LU128">
        <v>4.8827300886278113</v>
      </c>
      <c r="LV128">
        <v>4.5657280719374267</v>
      </c>
      <c r="LW128">
        <v>4.2454298676372897</v>
      </c>
      <c r="LX128">
        <v>3.4809465894331622</v>
      </c>
      <c r="LY128">
        <v>3.7504988112688875</v>
      </c>
      <c r="LZ128">
        <v>12.760528851426129</v>
      </c>
      <c r="MA128">
        <v>3.4809465894331622</v>
      </c>
      <c r="MB128">
        <v>12.760528851426129</v>
      </c>
      <c r="MC128">
        <v>3.5367918239663201</v>
      </c>
      <c r="MD128">
        <v>3.4809465894331622</v>
      </c>
      <c r="ME128">
        <v>12.760528851426129</v>
      </c>
      <c r="MF128">
        <v>8.6834596802655</v>
      </c>
      <c r="MG128">
        <v>12.760528851426129</v>
      </c>
      <c r="MH128">
        <v>12.760528851426129</v>
      </c>
      <c r="MI128">
        <v>12.760528851426129</v>
      </c>
      <c r="MJ128">
        <v>5.0905767266910127</v>
      </c>
      <c r="MK128">
        <v>5.3002805644505546</v>
      </c>
      <c r="ML128">
        <v>3.4809465894331622</v>
      </c>
      <c r="MM128">
        <v>12.760528851426129</v>
      </c>
      <c r="MN128">
        <v>3.4809465894331622</v>
      </c>
      <c r="MO128">
        <v>3.4809465894331622</v>
      </c>
      <c r="MP128">
        <v>12.760528851426129</v>
      </c>
      <c r="MQ128">
        <v>12.760528851426129</v>
      </c>
      <c r="MR128">
        <v>12.760528851426129</v>
      </c>
      <c r="MS128">
        <v>12.005346671555326</v>
      </c>
      <c r="MT128">
        <v>12.760528851426129</v>
      </c>
      <c r="MU128">
        <v>12.760528851426129</v>
      </c>
      <c r="MV128">
        <v>12.760528851426129</v>
      </c>
      <c r="MW128">
        <v>3.4809465894331622</v>
      </c>
      <c r="MX128">
        <v>5.1457999126348755</v>
      </c>
      <c r="MY128">
        <v>8.8780093571132177</v>
      </c>
      <c r="MZ128">
        <v>3.4809465894331622</v>
      </c>
      <c r="NA128">
        <v>4.2111535937166149</v>
      </c>
      <c r="NB128">
        <v>12.760528851426129</v>
      </c>
      <c r="NC128">
        <v>12.760528851426129</v>
      </c>
      <c r="ND128">
        <v>3.4809465894331622</v>
      </c>
      <c r="NE128">
        <v>10.34682005154116</v>
      </c>
      <c r="NF128">
        <v>12.760528851426129</v>
      </c>
      <c r="NG128">
        <v>3.4809465894331622</v>
      </c>
      <c r="NH128">
        <v>12.760528851426129</v>
      </c>
      <c r="NI128">
        <v>6.126655660076235</v>
      </c>
      <c r="NJ128">
        <v>12.760528851426129</v>
      </c>
      <c r="NK128">
        <v>3.4809465894331622</v>
      </c>
      <c r="NL128">
        <v>12.760528851426129</v>
      </c>
      <c r="NM128">
        <v>3.4809465894331622</v>
      </c>
      <c r="NN128">
        <v>12.760528851426129</v>
      </c>
      <c r="NO128">
        <v>3.4809465894331622</v>
      </c>
      <c r="NP128">
        <v>12.760528851426129</v>
      </c>
      <c r="NQ128">
        <v>7.0392558520625057</v>
      </c>
      <c r="NR128">
        <v>12.760528851426129</v>
      </c>
      <c r="NS128">
        <v>5.7572572861552294</v>
      </c>
      <c r="NT128">
        <v>5.2441773028393959</v>
      </c>
      <c r="NU128">
        <v>12.760528851426129</v>
      </c>
      <c r="NV128">
        <v>7.7104131581793158</v>
      </c>
      <c r="NW128">
        <v>12.760528851426129</v>
      </c>
      <c r="NX128">
        <v>12.760528851426129</v>
      </c>
      <c r="NY128">
        <v>5.8941324807981497</v>
      </c>
      <c r="NZ128">
        <v>3.7602441496105028</v>
      </c>
      <c r="OA128">
        <v>3.4809465894331622</v>
      </c>
      <c r="OB128">
        <v>10.543352414783676</v>
      </c>
      <c r="OC128">
        <v>12.760528851426129</v>
      </c>
      <c r="OD128">
        <v>12.760528851426129</v>
      </c>
      <c r="OE128">
        <v>12.760528851426129</v>
      </c>
      <c r="OF128">
        <v>12.760528851426129</v>
      </c>
      <c r="OG128">
        <v>12.760528851426129</v>
      </c>
      <c r="OH128">
        <v>12.760528851426129</v>
      </c>
      <c r="OI128">
        <v>12.760528851426129</v>
      </c>
      <c r="OJ128">
        <v>3.4809465894331622</v>
      </c>
      <c r="OK128">
        <v>12.760528851426129</v>
      </c>
      <c r="OL128">
        <v>5.1440222359804162</v>
      </c>
      <c r="OM128">
        <v>12.760528851426129</v>
      </c>
      <c r="ON128">
        <v>12.760528851426129</v>
      </c>
      <c r="OO128">
        <v>10.433554285007792</v>
      </c>
      <c r="OP128">
        <v>5.4634681721465155</v>
      </c>
      <c r="OQ128">
        <v>12.760528851426129</v>
      </c>
      <c r="OR128">
        <v>3.4809465894331622</v>
      </c>
      <c r="OS128">
        <v>12.760528851426129</v>
      </c>
      <c r="OT128">
        <v>12.760528851426129</v>
      </c>
      <c r="OU128">
        <v>12.760528851426129</v>
      </c>
      <c r="OV128">
        <v>3.4809465894331622</v>
      </c>
      <c r="OW128">
        <v>5.2909666643692077</v>
      </c>
      <c r="OX128">
        <v>5.4136791341617378</v>
      </c>
      <c r="OY128">
        <v>4.8230806393640497</v>
      </c>
      <c r="OZ128">
        <v>12.760528851426129</v>
      </c>
      <c r="PA128">
        <v>12.760528851426129</v>
      </c>
      <c r="PB128">
        <v>8.5119020731495407</v>
      </c>
      <c r="PC128">
        <v>12.760528851426129</v>
      </c>
      <c r="PD128">
        <v>12.760528851426129</v>
      </c>
      <c r="PE128">
        <v>12.760528851426129</v>
      </c>
      <c r="PF128">
        <v>12.760528851426129</v>
      </c>
      <c r="PG128">
        <v>4.3441455632874808</v>
      </c>
      <c r="PH128">
        <v>8.8187488441382502</v>
      </c>
      <c r="PI128">
        <v>8.9018256655316819</v>
      </c>
      <c r="PJ128">
        <v>12.760528851426129</v>
      </c>
      <c r="PK128">
        <v>6.3903654013420379</v>
      </c>
      <c r="PL128">
        <v>12.760528851426129</v>
      </c>
      <c r="PM128">
        <v>12.760528851426129</v>
      </c>
      <c r="PN128">
        <v>3.4809465894331622</v>
      </c>
      <c r="PO128">
        <v>12.760528851426129</v>
      </c>
      <c r="PP128">
        <v>4.0082395173622256</v>
      </c>
      <c r="PQ128">
        <v>12.416268920151397</v>
      </c>
      <c r="PR128">
        <v>12.760528851426129</v>
      </c>
      <c r="PS128">
        <v>12.760528851426129</v>
      </c>
      <c r="PT128">
        <v>12.760528851426129</v>
      </c>
      <c r="PU128">
        <v>4.7981031063246204</v>
      </c>
      <c r="PV128">
        <v>3.4809465894331622</v>
      </c>
      <c r="PW128">
        <v>12.760528851426129</v>
      </c>
      <c r="PX128">
        <v>12.760528851426129</v>
      </c>
      <c r="PY128">
        <v>5.259043543673064</v>
      </c>
      <c r="PZ128">
        <v>12.760528851426129</v>
      </c>
      <c r="QA128">
        <v>12.760528851426129</v>
      </c>
      <c r="QB128">
        <v>12.760528851426129</v>
      </c>
      <c r="QC128">
        <v>9.6804472383295419</v>
      </c>
      <c r="QD128">
        <v>3.4809465894331622</v>
      </c>
      <c r="QE128">
        <v>12.760528851426129</v>
      </c>
      <c r="QF128">
        <v>12.760528851426129</v>
      </c>
      <c r="QG128">
        <v>3.6117363051479221</v>
      </c>
      <c r="QH128">
        <v>12.760528851426129</v>
      </c>
      <c r="QI128">
        <v>3.4934953820042871</v>
      </c>
      <c r="QJ128">
        <v>3.4809465894331622</v>
      </c>
      <c r="QK128">
        <v>12.760528851426129</v>
      </c>
      <c r="QL128">
        <v>12.760528851426129</v>
      </c>
      <c r="QM128">
        <v>12.760528851426129</v>
      </c>
      <c r="QN128">
        <v>12.760528851426129</v>
      </c>
      <c r="QO128">
        <v>7.3866760989694198</v>
      </c>
      <c r="QP128">
        <v>9.766091740158565</v>
      </c>
      <c r="QQ128">
        <v>12.760528851426129</v>
      </c>
      <c r="QR128">
        <v>11.037431762170955</v>
      </c>
      <c r="QS128">
        <v>12.760528851426129</v>
      </c>
      <c r="QT128">
        <v>12.760528851426129</v>
      </c>
      <c r="QU128">
        <v>4.1615781263830032</v>
      </c>
      <c r="QV128">
        <v>5.9397136809777225</v>
      </c>
      <c r="QW128">
        <v>5.593112918659183</v>
      </c>
      <c r="QX128">
        <v>10.2433315153437</v>
      </c>
      <c r="QY128">
        <v>12.760528851426129</v>
      </c>
      <c r="QZ128">
        <v>12.760528851426129</v>
      </c>
      <c r="RA128">
        <v>12.760528851426129</v>
      </c>
      <c r="RB128">
        <v>12.760528851426129</v>
      </c>
      <c r="RC128">
        <v>12.760528851426129</v>
      </c>
      <c r="RD128">
        <v>12.760528851426129</v>
      </c>
      <c r="RE128">
        <v>10.669381553922378</v>
      </c>
      <c r="RF128">
        <v>12.760528851426129</v>
      </c>
      <c r="RG128">
        <v>12.760528851426129</v>
      </c>
      <c r="RH128">
        <v>12.760528851426129</v>
      </c>
      <c r="RI128">
        <v>12.760528851426129</v>
      </c>
      <c r="RJ128">
        <v>12.760528851426129</v>
      </c>
      <c r="RK128">
        <v>8.7954455295881093</v>
      </c>
      <c r="RL128">
        <v>12.760528851426129</v>
      </c>
      <c r="RM128">
        <v>4.8936084559619282</v>
      </c>
      <c r="RN128">
        <v>12.760528851426129</v>
      </c>
      <c r="RO128">
        <v>7.9138331832696345</v>
      </c>
      <c r="RP128">
        <v>12.760528851426129</v>
      </c>
      <c r="RQ128">
        <v>12.760528851426129</v>
      </c>
      <c r="RR128">
        <v>12.760528851426129</v>
      </c>
      <c r="RS128">
        <v>12.760528851426129</v>
      </c>
      <c r="RT128">
        <v>12.760528851426129</v>
      </c>
      <c r="RU128">
        <v>12.760528851426129</v>
      </c>
      <c r="RV128">
        <v>12.760528851426129</v>
      </c>
      <c r="RW128">
        <v>12.760528851426129</v>
      </c>
      <c r="RX128">
        <v>12.760528851426129</v>
      </c>
      <c r="RY128">
        <v>3.4809465894331622</v>
      </c>
      <c r="RZ128">
        <v>7.678633506118322</v>
      </c>
      <c r="SA128">
        <v>12.760528851426129</v>
      </c>
      <c r="SB128">
        <v>10.572716162170844</v>
      </c>
      <c r="SC128">
        <v>12.760528851426129</v>
      </c>
      <c r="SD128">
        <v>12.760528851426129</v>
      </c>
      <c r="SE128">
        <v>8.2178526017131048</v>
      </c>
      <c r="SF128">
        <v>6.5818822554547349</v>
      </c>
      <c r="SG128">
        <v>12.760528851426129</v>
      </c>
    </row>
    <row r="129" spans="1:501" x14ac:dyDescent="0.35">
      <c r="A129" s="158">
        <v>2045</v>
      </c>
      <c r="B129">
        <v>13.398555293997434</v>
      </c>
      <c r="C129">
        <v>7.9809723892954985</v>
      </c>
      <c r="D129">
        <v>11.746943873762008</v>
      </c>
      <c r="E129">
        <v>13.398555293997434</v>
      </c>
      <c r="F129">
        <v>8.8446876001957566</v>
      </c>
      <c r="G129">
        <v>13.398555293997434</v>
      </c>
      <c r="H129">
        <v>13.398555293997434</v>
      </c>
      <c r="I129">
        <v>13.398555293997434</v>
      </c>
      <c r="J129">
        <v>13.398555293997434</v>
      </c>
      <c r="K129">
        <v>13.398555293997434</v>
      </c>
      <c r="L129">
        <v>5.6338105089761799</v>
      </c>
      <c r="M129">
        <v>3.6549939189048204</v>
      </c>
      <c r="N129">
        <v>13.398555293997434</v>
      </c>
      <c r="O129">
        <v>13.398555293997434</v>
      </c>
      <c r="P129">
        <v>13.398555293997434</v>
      </c>
      <c r="Q129">
        <v>13.398555293997434</v>
      </c>
      <c r="R129">
        <v>13.398555293997434</v>
      </c>
      <c r="S129">
        <v>13.398555293997434</v>
      </c>
      <c r="T129">
        <v>13.398555293997434</v>
      </c>
      <c r="U129">
        <v>8.0318370088171793</v>
      </c>
      <c r="V129">
        <v>13.398555293997434</v>
      </c>
      <c r="W129">
        <v>13.398555293997434</v>
      </c>
      <c r="X129">
        <v>3.6549939189048204</v>
      </c>
      <c r="Y129">
        <v>3.6549939189048204</v>
      </c>
      <c r="Z129">
        <v>13.398555293997434</v>
      </c>
      <c r="AA129">
        <v>3.6549939189048204</v>
      </c>
      <c r="AB129">
        <v>12.637471184371037</v>
      </c>
      <c r="AC129">
        <v>13.179135123623464</v>
      </c>
      <c r="AD129">
        <v>3.9778659183865575</v>
      </c>
      <c r="AE129">
        <v>13.398555293997434</v>
      </c>
      <c r="AF129">
        <v>13.398555293997434</v>
      </c>
      <c r="AG129">
        <v>13.398555293997434</v>
      </c>
      <c r="AH129">
        <v>13.398555293997434</v>
      </c>
      <c r="AI129">
        <v>13.398555293997434</v>
      </c>
      <c r="AJ129">
        <v>5.7259490588042388</v>
      </c>
      <c r="AK129">
        <v>6.968454808363008</v>
      </c>
      <c r="AL129">
        <v>13.398555293997434</v>
      </c>
      <c r="AM129">
        <v>3.6549939189048204</v>
      </c>
      <c r="AN129">
        <v>13.398555293997434</v>
      </c>
      <c r="AO129">
        <v>5.0384995982086584</v>
      </c>
      <c r="AP129">
        <v>13.398555293997434</v>
      </c>
      <c r="AQ129">
        <v>13.398555293997434</v>
      </c>
      <c r="AR129">
        <v>6.088314378338934</v>
      </c>
      <c r="AS129">
        <v>3.6549939189048204</v>
      </c>
      <c r="AT129">
        <v>13.398555293997434</v>
      </c>
      <c r="AU129">
        <v>8.6196201341303027</v>
      </c>
      <c r="AV129">
        <v>13.398555293997434</v>
      </c>
      <c r="AW129">
        <v>13.398555293997434</v>
      </c>
      <c r="AX129">
        <v>7.6627743823153533</v>
      </c>
      <c r="AY129">
        <v>13.398555293997434</v>
      </c>
      <c r="AZ129">
        <v>3.6549939189048204</v>
      </c>
      <c r="BA129">
        <v>13.398555293997434</v>
      </c>
      <c r="BB129">
        <v>10.630784985851461</v>
      </c>
      <c r="BC129">
        <v>3.6549939189048204</v>
      </c>
      <c r="BD129">
        <v>3.6549939189048204</v>
      </c>
      <c r="BE129">
        <v>13.398555293997434</v>
      </c>
      <c r="BF129">
        <v>9.7046234373576823</v>
      </c>
      <c r="BG129">
        <v>13.398555293997434</v>
      </c>
      <c r="BH129">
        <v>13.398555293997434</v>
      </c>
      <c r="BI129">
        <v>13.398555293997434</v>
      </c>
      <c r="BJ129">
        <v>13.398555293997434</v>
      </c>
      <c r="BK129">
        <v>5.9683716991314002</v>
      </c>
      <c r="BL129">
        <v>3.8952713627566364</v>
      </c>
      <c r="BM129">
        <v>13.398555293997434</v>
      </c>
      <c r="BN129">
        <v>13.398555293997434</v>
      </c>
      <c r="BO129">
        <v>13.398555293997434</v>
      </c>
      <c r="BP129">
        <v>13.398555293997434</v>
      </c>
      <c r="BQ129">
        <v>13.398555293997434</v>
      </c>
      <c r="BR129">
        <v>13.398555293997434</v>
      </c>
      <c r="BS129">
        <v>13.398555293997434</v>
      </c>
      <c r="BT129">
        <v>3.7093804739363243</v>
      </c>
      <c r="BU129">
        <v>13.129912563470036</v>
      </c>
      <c r="BV129">
        <v>13.398555293997434</v>
      </c>
      <c r="BW129">
        <v>6.1302251518703184</v>
      </c>
      <c r="BX129">
        <v>7.0677646592870111</v>
      </c>
      <c r="BY129">
        <v>3.6549939189048204</v>
      </c>
      <c r="BZ129">
        <v>13.398555293997434</v>
      </c>
      <c r="CA129">
        <v>13.398555293997434</v>
      </c>
      <c r="CB129">
        <v>13.398555293997434</v>
      </c>
      <c r="CC129">
        <v>7.5855368261076412</v>
      </c>
      <c r="CD129">
        <v>10.41215135851284</v>
      </c>
      <c r="CE129">
        <v>4.9700053258105976</v>
      </c>
      <c r="CF129">
        <v>3.6549939189048204</v>
      </c>
      <c r="CG129">
        <v>5.3387372242105871</v>
      </c>
      <c r="CH129">
        <v>13.359918229508114</v>
      </c>
      <c r="CI129">
        <v>13.398555293997434</v>
      </c>
      <c r="CJ129">
        <v>13.398555293997434</v>
      </c>
      <c r="CK129">
        <v>13.398555293997434</v>
      </c>
      <c r="CL129">
        <v>13.398555293997434</v>
      </c>
      <c r="CM129">
        <v>13.398555293997434</v>
      </c>
      <c r="CN129">
        <v>8.347120418587334</v>
      </c>
      <c r="CO129">
        <v>13.398555293997434</v>
      </c>
      <c r="CP129">
        <v>6.6318197373644825</v>
      </c>
      <c r="CQ129">
        <v>7.6961245419920195</v>
      </c>
      <c r="CR129">
        <v>10.296267215893092</v>
      </c>
      <c r="CS129">
        <v>13.398555293997434</v>
      </c>
      <c r="CT129">
        <v>3.6549939189048204</v>
      </c>
      <c r="CU129">
        <v>13.398555293997434</v>
      </c>
      <c r="CV129">
        <v>13.398555293997434</v>
      </c>
      <c r="CW129">
        <v>12.606768310610773</v>
      </c>
      <c r="CX129">
        <v>3.6549939189048204</v>
      </c>
      <c r="CY129">
        <v>13.149419368796572</v>
      </c>
      <c r="CZ129">
        <v>3.6549939189048204</v>
      </c>
      <c r="DA129">
        <v>13.398555293997434</v>
      </c>
      <c r="DB129">
        <v>13.398555293997434</v>
      </c>
      <c r="DC129">
        <v>6.0991952683875228</v>
      </c>
      <c r="DD129">
        <v>13.398555293997434</v>
      </c>
      <c r="DE129">
        <v>13.398555293997434</v>
      </c>
      <c r="DF129">
        <v>8.6436466272064685</v>
      </c>
      <c r="DG129">
        <v>13.398555293997434</v>
      </c>
      <c r="DH129">
        <v>9.3798031138214188</v>
      </c>
      <c r="DI129">
        <v>13.398555293997434</v>
      </c>
      <c r="DJ129">
        <v>13.398555293997434</v>
      </c>
      <c r="DK129">
        <v>3.6549939189048204</v>
      </c>
      <c r="DL129">
        <v>13.398555293997434</v>
      </c>
      <c r="DM129">
        <v>12.111661538025325</v>
      </c>
      <c r="DN129">
        <v>4.9532928810344545</v>
      </c>
      <c r="DO129">
        <v>9.2198440763495721</v>
      </c>
      <c r="DP129">
        <v>9.7237332834362817</v>
      </c>
      <c r="DQ129">
        <v>13.398555293997434</v>
      </c>
      <c r="DR129">
        <v>13.398555293997434</v>
      </c>
      <c r="DS129">
        <v>13.398555293997434</v>
      </c>
      <c r="DT129">
        <v>13.398555293997434</v>
      </c>
      <c r="DU129">
        <v>13.398555293997434</v>
      </c>
      <c r="DV129">
        <v>13.398555293997434</v>
      </c>
      <c r="DW129">
        <v>8.0315802027005532</v>
      </c>
      <c r="DX129">
        <v>13.398555293997434</v>
      </c>
      <c r="DY129">
        <v>3.6549939189048204</v>
      </c>
      <c r="DZ129">
        <v>13.398555293997434</v>
      </c>
      <c r="EA129">
        <v>13.398555293997434</v>
      </c>
      <c r="EB129">
        <v>13.398555293997434</v>
      </c>
      <c r="EC129">
        <v>13.398555293997434</v>
      </c>
      <c r="ED129">
        <v>13.398555293997434</v>
      </c>
      <c r="EE129">
        <v>6.4686235616863499</v>
      </c>
      <c r="EF129">
        <v>3.6549939189048204</v>
      </c>
      <c r="EG129">
        <v>12.667383519384725</v>
      </c>
      <c r="EH129">
        <v>3.6549939189048204</v>
      </c>
      <c r="EI129">
        <v>11.553344132473505</v>
      </c>
      <c r="EJ129">
        <v>13.398555293997434</v>
      </c>
      <c r="EK129">
        <v>13.398555293997434</v>
      </c>
      <c r="EL129">
        <v>13.398555293997434</v>
      </c>
      <c r="EM129">
        <v>13.398555293997434</v>
      </c>
      <c r="EN129">
        <v>3.6549939189048204</v>
      </c>
      <c r="EO129">
        <v>13.398555293997434</v>
      </c>
      <c r="EP129">
        <v>6.6671048584189219</v>
      </c>
      <c r="EQ129">
        <v>13.398555293997434</v>
      </c>
      <c r="ER129">
        <v>13.398555293997434</v>
      </c>
      <c r="ES129">
        <v>6.9539804141324826</v>
      </c>
      <c r="ET129">
        <v>6.533503984996484</v>
      </c>
      <c r="EU129">
        <v>3.6549939189048204</v>
      </c>
      <c r="EV129">
        <v>13.398555293997434</v>
      </c>
      <c r="EW129">
        <v>6.1475991603543454</v>
      </c>
      <c r="EX129">
        <v>13.398555293997434</v>
      </c>
      <c r="EY129">
        <v>13.398555293997434</v>
      </c>
      <c r="EZ129">
        <v>13.398555293997434</v>
      </c>
      <c r="FA129">
        <v>5.697631210417204</v>
      </c>
      <c r="FB129">
        <v>3.6549939189048204</v>
      </c>
      <c r="FC129">
        <v>13.398555293997434</v>
      </c>
      <c r="FD129">
        <v>13.398555293997434</v>
      </c>
      <c r="FE129">
        <v>13.398555293997434</v>
      </c>
      <c r="FF129">
        <v>13.398555293997434</v>
      </c>
      <c r="FG129">
        <v>3.6549939189048204</v>
      </c>
      <c r="FH129">
        <v>6.9988222906693478</v>
      </c>
      <c r="FI129">
        <v>4.1896709332672009</v>
      </c>
      <c r="FJ129">
        <v>13.086379311745382</v>
      </c>
      <c r="FK129">
        <v>13.398555293997434</v>
      </c>
      <c r="FL129">
        <v>13.398555293997434</v>
      </c>
      <c r="FM129">
        <v>4.7491824679743901</v>
      </c>
      <c r="FN129">
        <v>13.398555293997434</v>
      </c>
      <c r="FO129">
        <v>13.398555293997434</v>
      </c>
      <c r="FP129">
        <v>3.6549939189048204</v>
      </c>
      <c r="FQ129">
        <v>3.6549939189048204</v>
      </c>
      <c r="FR129">
        <v>13.398555293997434</v>
      </c>
      <c r="FS129">
        <v>13.398555293997434</v>
      </c>
      <c r="FT129">
        <v>13.398555293997434</v>
      </c>
      <c r="FU129">
        <v>13.398555293997434</v>
      </c>
      <c r="FV129">
        <v>4.0588357561391302</v>
      </c>
      <c r="FW129">
        <v>3.7319068277595076</v>
      </c>
      <c r="FX129">
        <v>12.269848457545303</v>
      </c>
      <c r="FY129">
        <v>9.1924116391068598</v>
      </c>
      <c r="FZ129">
        <v>11.014704882326985</v>
      </c>
      <c r="GA129">
        <v>4.1177069089756335</v>
      </c>
      <c r="GB129">
        <v>13.398555293997434</v>
      </c>
      <c r="GC129">
        <v>13.398555293997434</v>
      </c>
      <c r="GD129">
        <v>13.398555293997434</v>
      </c>
      <c r="GE129">
        <v>13.398555293997434</v>
      </c>
      <c r="GF129">
        <v>13.398555293997434</v>
      </c>
      <c r="GG129">
        <v>13.398555293997434</v>
      </c>
      <c r="GH129">
        <v>12.91226500598248</v>
      </c>
      <c r="GI129">
        <v>10.641466352577458</v>
      </c>
      <c r="GJ129">
        <v>12.173063179829171</v>
      </c>
      <c r="GK129">
        <v>6.3809215505495569</v>
      </c>
      <c r="GL129">
        <v>12.863093005854751</v>
      </c>
      <c r="GM129">
        <v>3.6549939189048204</v>
      </c>
      <c r="GN129">
        <v>13.398555293997434</v>
      </c>
      <c r="GO129">
        <v>13.398555293997434</v>
      </c>
      <c r="GP129">
        <v>13.398555293997434</v>
      </c>
      <c r="GQ129">
        <v>4.6461671695204627</v>
      </c>
      <c r="GR129">
        <v>10.6316165512102</v>
      </c>
      <c r="GS129">
        <v>3.6549939189048204</v>
      </c>
      <c r="GT129">
        <v>12.980940876999261</v>
      </c>
      <c r="GU129">
        <v>7.4215873227831617</v>
      </c>
      <c r="GV129">
        <v>13.398555293997434</v>
      </c>
      <c r="GW129">
        <v>13.398555293997434</v>
      </c>
      <c r="GX129">
        <v>3.6549939189048204</v>
      </c>
      <c r="GY129">
        <v>13.398555293997434</v>
      </c>
      <c r="GZ129">
        <v>6.2138990731992516</v>
      </c>
      <c r="HA129">
        <v>3.6549939189048204</v>
      </c>
      <c r="HB129">
        <v>4.6185301673042902</v>
      </c>
      <c r="HC129">
        <v>13.398555293997434</v>
      </c>
      <c r="HD129">
        <v>13.398555293997434</v>
      </c>
      <c r="HE129">
        <v>3.7378199264276768</v>
      </c>
      <c r="HF129">
        <v>13.398555293997434</v>
      </c>
      <c r="HG129">
        <v>13.398555293997434</v>
      </c>
      <c r="HH129">
        <v>13.398555293997434</v>
      </c>
      <c r="HI129">
        <v>13.398555293997434</v>
      </c>
      <c r="HJ129">
        <v>3.6549939189048204</v>
      </c>
      <c r="HK129">
        <v>5.4647651411222382</v>
      </c>
      <c r="HL129">
        <v>13.398555293997434</v>
      </c>
      <c r="HM129">
        <v>13.398555293997434</v>
      </c>
      <c r="HN129">
        <v>6.7036605926407304</v>
      </c>
      <c r="HO129">
        <v>13.398555293997434</v>
      </c>
      <c r="HP129">
        <v>3.6549939189048204</v>
      </c>
      <c r="HQ129">
        <v>4.4173835068776937</v>
      </c>
      <c r="HR129">
        <v>13.398555293997434</v>
      </c>
      <c r="HS129">
        <v>3.6549939189048204</v>
      </c>
      <c r="HT129">
        <v>11.428012344723143</v>
      </c>
      <c r="HU129">
        <v>13.398555293997434</v>
      </c>
      <c r="HV129">
        <v>13.398555293997434</v>
      </c>
      <c r="HW129">
        <v>4.7348196900437562</v>
      </c>
      <c r="HX129">
        <v>13.398555293997434</v>
      </c>
      <c r="HY129">
        <v>8.1493915913014146</v>
      </c>
      <c r="HZ129">
        <v>13.398555293997434</v>
      </c>
      <c r="IA129">
        <v>13.398555293997434</v>
      </c>
      <c r="IB129">
        <v>13.398555293997434</v>
      </c>
      <c r="IC129">
        <v>3.6549939189048204</v>
      </c>
      <c r="ID129">
        <v>13.398555293997434</v>
      </c>
      <c r="IE129">
        <v>9.1447538462917066</v>
      </c>
      <c r="IF129">
        <v>13.398555293997434</v>
      </c>
      <c r="IG129">
        <v>8.0819732284969739</v>
      </c>
      <c r="IH129">
        <v>13.398555293997434</v>
      </c>
      <c r="II129">
        <v>4.6569131421410859</v>
      </c>
      <c r="IJ129">
        <v>4.3655678193099998</v>
      </c>
      <c r="IK129">
        <v>13.398555293997434</v>
      </c>
      <c r="IL129">
        <v>13.398555293997434</v>
      </c>
      <c r="IM129">
        <v>3.6549939189048204</v>
      </c>
      <c r="IN129">
        <v>13.398555293997434</v>
      </c>
      <c r="IO129">
        <v>13.398555293997434</v>
      </c>
      <c r="IP129">
        <v>3.9979176323121957</v>
      </c>
      <c r="IQ129">
        <v>10.68959778455587</v>
      </c>
      <c r="IR129">
        <v>13.398555293997434</v>
      </c>
      <c r="IS129">
        <v>13.398555293997434</v>
      </c>
      <c r="IT129">
        <v>13.398555293997434</v>
      </c>
      <c r="IU129">
        <v>13.398555293997434</v>
      </c>
      <c r="IV129">
        <v>13.398555293997434</v>
      </c>
      <c r="IW129">
        <v>13.398555293997434</v>
      </c>
      <c r="IX129">
        <v>13.398555293997434</v>
      </c>
      <c r="IY129">
        <v>3.6549939189048204</v>
      </c>
      <c r="IZ129">
        <v>3.6549939189048204</v>
      </c>
      <c r="JA129">
        <v>13.398555293997434</v>
      </c>
      <c r="JB129">
        <v>9.0504584331109363</v>
      </c>
      <c r="JC129">
        <v>3.6549939189048204</v>
      </c>
      <c r="JD129">
        <v>13.398555293997434</v>
      </c>
      <c r="JE129">
        <v>13.398555293997434</v>
      </c>
      <c r="JF129">
        <v>11.962252825533366</v>
      </c>
      <c r="JG129">
        <v>5.6054705725603053</v>
      </c>
      <c r="JH129">
        <v>10.916496348727827</v>
      </c>
      <c r="JI129">
        <v>13.398555293997434</v>
      </c>
      <c r="JJ129">
        <v>3.6549939189048204</v>
      </c>
      <c r="JK129">
        <v>8.9742708568657541</v>
      </c>
      <c r="JL129">
        <v>12.090309932078835</v>
      </c>
      <c r="JM129">
        <v>13.398555293997434</v>
      </c>
      <c r="JN129">
        <v>8.496472802613301</v>
      </c>
      <c r="JO129">
        <v>9.5149638488682911</v>
      </c>
      <c r="JP129">
        <v>9.6884297388330243</v>
      </c>
      <c r="JQ129">
        <v>13.398555293997434</v>
      </c>
      <c r="JR129">
        <v>13.398555293997434</v>
      </c>
      <c r="JS129">
        <v>13.398555293997434</v>
      </c>
      <c r="JT129">
        <v>4.3248079167615234</v>
      </c>
      <c r="JU129">
        <v>11.218463607549884</v>
      </c>
      <c r="JV129">
        <v>6.0280343902445166</v>
      </c>
      <c r="JW129">
        <v>10.741743544309314</v>
      </c>
      <c r="JX129">
        <v>7.4228810308102995</v>
      </c>
      <c r="JY129">
        <v>6.1972484925489688</v>
      </c>
      <c r="JZ129">
        <v>4.1596160753269222</v>
      </c>
      <c r="KA129">
        <v>5.9373484618665326</v>
      </c>
      <c r="KB129">
        <v>13.398555293997434</v>
      </c>
      <c r="KC129">
        <v>10.42671169579544</v>
      </c>
      <c r="KD129">
        <v>13.398555293997434</v>
      </c>
      <c r="KE129">
        <v>3.6549939189048204</v>
      </c>
      <c r="KF129">
        <v>6.2799600725883655</v>
      </c>
      <c r="KG129">
        <v>13.398555293997434</v>
      </c>
      <c r="KH129">
        <v>10.247252639602197</v>
      </c>
      <c r="KI129">
        <v>13.398555293997434</v>
      </c>
      <c r="KJ129">
        <v>8.2876228875367026</v>
      </c>
      <c r="KK129">
        <v>13.398555293997434</v>
      </c>
      <c r="KL129">
        <v>13.398555293997434</v>
      </c>
      <c r="KM129">
        <v>13.398555293997434</v>
      </c>
      <c r="KN129">
        <v>4.9674043781277408</v>
      </c>
      <c r="KO129">
        <v>7.6190817728840807</v>
      </c>
      <c r="KP129">
        <v>13.398555293997434</v>
      </c>
      <c r="KQ129">
        <v>13.398555293997434</v>
      </c>
      <c r="KR129">
        <v>8.6855079123334669</v>
      </c>
      <c r="KS129">
        <v>13.398555293997434</v>
      </c>
      <c r="KT129">
        <v>13.398555293997434</v>
      </c>
      <c r="KU129">
        <v>13.398555293997434</v>
      </c>
      <c r="KV129">
        <v>13.398555293997434</v>
      </c>
      <c r="KW129">
        <v>3.7939075557166047</v>
      </c>
      <c r="KX129">
        <v>3.6549939189048204</v>
      </c>
      <c r="KY129">
        <v>13.398555293997434</v>
      </c>
      <c r="KZ129">
        <v>13.398555293997434</v>
      </c>
      <c r="LA129">
        <v>13.398555293997434</v>
      </c>
      <c r="LB129">
        <v>13.398555293997434</v>
      </c>
      <c r="LC129">
        <v>11.010741554649245</v>
      </c>
      <c r="LD129">
        <v>11.83533792436368</v>
      </c>
      <c r="LE129">
        <v>3.6549939189048204</v>
      </c>
      <c r="LF129">
        <v>13.398555293997434</v>
      </c>
      <c r="LG129">
        <v>13.398555293997434</v>
      </c>
      <c r="LH129">
        <v>13.398555293997434</v>
      </c>
      <c r="LI129">
        <v>11.972833061684371</v>
      </c>
      <c r="LJ129">
        <v>3.8872617489667722</v>
      </c>
      <c r="LK129">
        <v>13.398555293997434</v>
      </c>
      <c r="LL129">
        <v>13.398555293997434</v>
      </c>
      <c r="LM129">
        <v>5.7697680540827765</v>
      </c>
      <c r="LN129">
        <v>3.6549939189048204</v>
      </c>
      <c r="LO129">
        <v>3.6549939189048204</v>
      </c>
      <c r="LP129">
        <v>7.8077074036827048</v>
      </c>
      <c r="LQ129">
        <v>13.398555293997434</v>
      </c>
      <c r="LR129">
        <v>13.398555293997434</v>
      </c>
      <c r="LS129">
        <v>13.083116390416338</v>
      </c>
      <c r="LT129">
        <v>13.398555293997434</v>
      </c>
      <c r="LU129">
        <v>5.2104426014430416</v>
      </c>
      <c r="LV129">
        <v>4.8566154565403012</v>
      </c>
      <c r="LW129">
        <v>4.4534028806625239</v>
      </c>
      <c r="LX129">
        <v>3.6549939189048204</v>
      </c>
      <c r="LY129">
        <v>3.7313892080464139</v>
      </c>
      <c r="LZ129">
        <v>13.398555293997434</v>
      </c>
      <c r="MA129">
        <v>3.6549939189048204</v>
      </c>
      <c r="MB129">
        <v>13.398555293997434</v>
      </c>
      <c r="MC129">
        <v>3.6549939189048204</v>
      </c>
      <c r="MD129">
        <v>3.6549939189048204</v>
      </c>
      <c r="ME129">
        <v>13.398555293997434</v>
      </c>
      <c r="MF129">
        <v>9.5238135485499811</v>
      </c>
      <c r="MG129">
        <v>13.398555293997434</v>
      </c>
      <c r="MH129">
        <v>13.398555293997434</v>
      </c>
      <c r="MI129">
        <v>13.398555293997434</v>
      </c>
      <c r="MJ129">
        <v>5.4430333351802931</v>
      </c>
      <c r="MK129">
        <v>5.3480722414665944</v>
      </c>
      <c r="ML129">
        <v>3.6549939189048204</v>
      </c>
      <c r="MM129">
        <v>13.398555293997434</v>
      </c>
      <c r="MN129">
        <v>3.6549939189048204</v>
      </c>
      <c r="MO129">
        <v>3.6549939189048204</v>
      </c>
      <c r="MP129">
        <v>13.398555293997434</v>
      </c>
      <c r="MQ129">
        <v>13.398555293997434</v>
      </c>
      <c r="MR129">
        <v>13.398555293997434</v>
      </c>
      <c r="MS129">
        <v>13.235469017320794</v>
      </c>
      <c r="MT129">
        <v>13.398555293997434</v>
      </c>
      <c r="MU129">
        <v>13.398555293997434</v>
      </c>
      <c r="MV129">
        <v>13.398555293997434</v>
      </c>
      <c r="MW129">
        <v>3.6549939189048204</v>
      </c>
      <c r="MX129">
        <v>5.5049076817552569</v>
      </c>
      <c r="MY129">
        <v>9.6148546044469558</v>
      </c>
      <c r="MZ129">
        <v>3.6549939189048204</v>
      </c>
      <c r="NA129">
        <v>4.462239766546622</v>
      </c>
      <c r="NB129">
        <v>13.398555293997434</v>
      </c>
      <c r="NC129">
        <v>13.398555293997434</v>
      </c>
      <c r="ND129">
        <v>3.6549939189048204</v>
      </c>
      <c r="NE129">
        <v>10.940612459225942</v>
      </c>
      <c r="NF129">
        <v>13.398555293997434</v>
      </c>
      <c r="NG129">
        <v>3.6549939189048204</v>
      </c>
      <c r="NH129">
        <v>13.398555293997434</v>
      </c>
      <c r="NI129">
        <v>6.608893291813879</v>
      </c>
      <c r="NJ129">
        <v>13.398555293997434</v>
      </c>
      <c r="NK129">
        <v>3.6549939189048204</v>
      </c>
      <c r="NL129">
        <v>13.398555293997434</v>
      </c>
      <c r="NM129">
        <v>3.6549939189048204</v>
      </c>
      <c r="NN129">
        <v>13.398555293997434</v>
      </c>
      <c r="NO129">
        <v>3.6549939189048204</v>
      </c>
      <c r="NP129">
        <v>13.398555293997434</v>
      </c>
      <c r="NQ129">
        <v>7.3570082943323554</v>
      </c>
      <c r="NR129">
        <v>13.398555293997434</v>
      </c>
      <c r="NS129">
        <v>6.1920551871227838</v>
      </c>
      <c r="NT129">
        <v>5.6152119408274075</v>
      </c>
      <c r="NU129">
        <v>13.398555293997434</v>
      </c>
      <c r="NV129">
        <v>8.1282097026879505</v>
      </c>
      <c r="NW129">
        <v>13.398555293997434</v>
      </c>
      <c r="NX129">
        <v>13.398555293997434</v>
      </c>
      <c r="NY129">
        <v>6.122723428735112</v>
      </c>
      <c r="NZ129">
        <v>3.9630150357113099</v>
      </c>
      <c r="OA129">
        <v>3.6549939189048204</v>
      </c>
      <c r="OB129">
        <v>11.67106348283148</v>
      </c>
      <c r="OC129">
        <v>13.398555293997434</v>
      </c>
      <c r="OD129">
        <v>13.398555293997434</v>
      </c>
      <c r="OE129">
        <v>13.398555293997434</v>
      </c>
      <c r="OF129">
        <v>13.398555293997434</v>
      </c>
      <c r="OG129">
        <v>13.398555293997434</v>
      </c>
      <c r="OH129">
        <v>13.398555293997434</v>
      </c>
      <c r="OI129">
        <v>13.398555293997434</v>
      </c>
      <c r="OJ129">
        <v>3.6549939189048204</v>
      </c>
      <c r="OK129">
        <v>13.398555293997434</v>
      </c>
      <c r="OL129">
        <v>5.2989748466558453</v>
      </c>
      <c r="OM129">
        <v>13.398555293997434</v>
      </c>
      <c r="ON129">
        <v>13.398555293997434</v>
      </c>
      <c r="OO129">
        <v>10.898287755689394</v>
      </c>
      <c r="OP129">
        <v>5.588642490651897</v>
      </c>
      <c r="OQ129">
        <v>13.398555293997434</v>
      </c>
      <c r="OR129">
        <v>3.6549939189048204</v>
      </c>
      <c r="OS129">
        <v>13.398555293997434</v>
      </c>
      <c r="OT129">
        <v>13.398555293997434</v>
      </c>
      <c r="OU129">
        <v>13.398555293997434</v>
      </c>
      <c r="OV129">
        <v>3.6549939189048204</v>
      </c>
      <c r="OW129">
        <v>5.6677085532755918</v>
      </c>
      <c r="OX129">
        <v>5.805493755564723</v>
      </c>
      <c r="OY129">
        <v>5.1437780610334451</v>
      </c>
      <c r="OZ129">
        <v>13.398555293997434</v>
      </c>
      <c r="PA129">
        <v>13.398555293997434</v>
      </c>
      <c r="PB129">
        <v>8.8848578956929458</v>
      </c>
      <c r="PC129">
        <v>13.398555293997434</v>
      </c>
      <c r="PD129">
        <v>13.398555293997434</v>
      </c>
      <c r="PE129">
        <v>13.398555293997434</v>
      </c>
      <c r="PF129">
        <v>13.398555293997434</v>
      </c>
      <c r="PG129">
        <v>4.6099817199844306</v>
      </c>
      <c r="PH129">
        <v>9.6793186977892436</v>
      </c>
      <c r="PI129">
        <v>9.5060408439332651</v>
      </c>
      <c r="PJ129">
        <v>13.398555293997434</v>
      </c>
      <c r="PK129">
        <v>6.9072073546813497</v>
      </c>
      <c r="PL129">
        <v>13.398555293997434</v>
      </c>
      <c r="PM129">
        <v>13.398555293997434</v>
      </c>
      <c r="PN129">
        <v>3.6549939189048204</v>
      </c>
      <c r="PO129">
        <v>13.398555293997434</v>
      </c>
      <c r="PP129">
        <v>4.2372508976993135</v>
      </c>
      <c r="PQ129">
        <v>13.162528130387605</v>
      </c>
      <c r="PR129">
        <v>13.398555293997434</v>
      </c>
      <c r="PS129">
        <v>13.398555293997434</v>
      </c>
      <c r="PT129">
        <v>13.398555293997434</v>
      </c>
      <c r="PU129">
        <v>4.8273676179964786</v>
      </c>
      <c r="PV129">
        <v>3.6549939189048204</v>
      </c>
      <c r="PW129">
        <v>13.398555293997434</v>
      </c>
      <c r="PX129">
        <v>13.398555293997434</v>
      </c>
      <c r="PY129">
        <v>5.4128443816099603</v>
      </c>
      <c r="PZ129">
        <v>13.398555293997434</v>
      </c>
      <c r="QA129">
        <v>13.398555293997434</v>
      </c>
      <c r="QB129">
        <v>13.398555293997434</v>
      </c>
      <c r="QC129">
        <v>10.462914690531205</v>
      </c>
      <c r="QD129">
        <v>3.6549939189048204</v>
      </c>
      <c r="QE129">
        <v>13.398555293997434</v>
      </c>
      <c r="QF129">
        <v>13.398555293997434</v>
      </c>
      <c r="QG129">
        <v>3.7992019261443759</v>
      </c>
      <c r="QH129">
        <v>13.398555293997434</v>
      </c>
      <c r="QI129">
        <v>3.6549939189048204</v>
      </c>
      <c r="QJ129">
        <v>3.6549939189048204</v>
      </c>
      <c r="QK129">
        <v>13.398555293997434</v>
      </c>
      <c r="QL129">
        <v>13.398555293997434</v>
      </c>
      <c r="QM129">
        <v>13.398555293997434</v>
      </c>
      <c r="QN129">
        <v>13.398555293997434</v>
      </c>
      <c r="QO129">
        <v>7.8550240569148677</v>
      </c>
      <c r="QP129">
        <v>10.771316745879139</v>
      </c>
      <c r="QQ129">
        <v>13.398555293997434</v>
      </c>
      <c r="QR129">
        <v>12.244663360920192</v>
      </c>
      <c r="QS129">
        <v>13.398555293997434</v>
      </c>
      <c r="QT129">
        <v>13.398555293997434</v>
      </c>
      <c r="QU129">
        <v>4.1426541732401905</v>
      </c>
      <c r="QV129">
        <v>6.1464917931471792</v>
      </c>
      <c r="QW129">
        <v>6.0072343508734418</v>
      </c>
      <c r="QX129">
        <v>11.194715617626688</v>
      </c>
      <c r="QY129">
        <v>13.398555293997434</v>
      </c>
      <c r="QZ129">
        <v>13.398555293997434</v>
      </c>
      <c r="RA129">
        <v>13.398555293997434</v>
      </c>
      <c r="RB129">
        <v>13.398555293997434</v>
      </c>
      <c r="RC129">
        <v>13.398555293997434</v>
      </c>
      <c r="RD129">
        <v>13.398555293997434</v>
      </c>
      <c r="RE129">
        <v>11.267893155393466</v>
      </c>
      <c r="RF129">
        <v>13.398555293997434</v>
      </c>
      <c r="RG129">
        <v>13.398555293997434</v>
      </c>
      <c r="RH129">
        <v>13.398555293997434</v>
      </c>
      <c r="RI129">
        <v>13.398555293997434</v>
      </c>
      <c r="RJ129">
        <v>13.398555293997434</v>
      </c>
      <c r="RK129">
        <v>9.2895874892026207</v>
      </c>
      <c r="RL129">
        <v>13.398555293997434</v>
      </c>
      <c r="RM129">
        <v>5.2226045181522363</v>
      </c>
      <c r="RN129">
        <v>13.398555293997434</v>
      </c>
      <c r="RO129">
        <v>8.6414307754586819</v>
      </c>
      <c r="RP129">
        <v>13.398555293997434</v>
      </c>
      <c r="RQ129">
        <v>13.398555293997434</v>
      </c>
      <c r="RR129">
        <v>13.398555293997434</v>
      </c>
      <c r="RS129">
        <v>13.398555293997434</v>
      </c>
      <c r="RT129">
        <v>13.398555293997434</v>
      </c>
      <c r="RU129">
        <v>13.398555293997434</v>
      </c>
      <c r="RV129">
        <v>13.398555293997434</v>
      </c>
      <c r="RW129">
        <v>13.398555293997434</v>
      </c>
      <c r="RX129">
        <v>13.398555293997434</v>
      </c>
      <c r="RY129">
        <v>3.6549939189048204</v>
      </c>
      <c r="RZ129">
        <v>8.3725693467121491</v>
      </c>
      <c r="SA129">
        <v>13.398555293997434</v>
      </c>
      <c r="SB129">
        <v>11.130465762778709</v>
      </c>
      <c r="SC129">
        <v>13.398555293997434</v>
      </c>
      <c r="SD129">
        <v>13.398555293997434</v>
      </c>
      <c r="SE129">
        <v>8.9895241663681293</v>
      </c>
      <c r="SF129">
        <v>7.0839797515661616</v>
      </c>
      <c r="SG129">
        <v>13.398555293997434</v>
      </c>
    </row>
    <row r="130" spans="1:501" x14ac:dyDescent="0.35">
      <c r="A130" s="158">
        <v>2046</v>
      </c>
      <c r="B130">
        <v>14.068483058697307</v>
      </c>
      <c r="C130">
        <v>8.6833045561273394</v>
      </c>
      <c r="D130">
        <v>12.260843514810093</v>
      </c>
      <c r="E130">
        <v>14.068483058697307</v>
      </c>
      <c r="F130">
        <v>9.5170821234520506</v>
      </c>
      <c r="G130">
        <v>14.068483058697307</v>
      </c>
      <c r="H130">
        <v>14.068483058697307</v>
      </c>
      <c r="I130">
        <v>14.068483058697307</v>
      </c>
      <c r="J130">
        <v>14.068483058697307</v>
      </c>
      <c r="K130">
        <v>14.068483058697307</v>
      </c>
      <c r="L130">
        <v>5.6871163850172328</v>
      </c>
      <c r="M130">
        <v>3.8377436148500612</v>
      </c>
      <c r="N130">
        <v>14.068483058697307</v>
      </c>
      <c r="O130">
        <v>14.068483058697307</v>
      </c>
      <c r="P130">
        <v>14.068483058697307</v>
      </c>
      <c r="Q130">
        <v>14.068483058697307</v>
      </c>
      <c r="R130">
        <v>14.068483058697307</v>
      </c>
      <c r="S130">
        <v>14.068483058697307</v>
      </c>
      <c r="T130">
        <v>14.068483058697307</v>
      </c>
      <c r="U130">
        <v>8.2660449452239355</v>
      </c>
      <c r="V130">
        <v>14.068483058697307</v>
      </c>
      <c r="W130">
        <v>14.068483058697307</v>
      </c>
      <c r="X130">
        <v>3.8377436148500612</v>
      </c>
      <c r="Y130">
        <v>3.8377436148500612</v>
      </c>
      <c r="Z130">
        <v>14.068483058697307</v>
      </c>
      <c r="AA130">
        <v>3.8377436148500612</v>
      </c>
      <c r="AB130">
        <v>13.60571954685661</v>
      </c>
      <c r="AC130">
        <v>14.068483058697307</v>
      </c>
      <c r="AD130">
        <v>4.0156006845227612</v>
      </c>
      <c r="AE130">
        <v>14.068483058697307</v>
      </c>
      <c r="AF130">
        <v>14.068483058697307</v>
      </c>
      <c r="AG130">
        <v>14.068483058697307</v>
      </c>
      <c r="AH130">
        <v>14.068483058697307</v>
      </c>
      <c r="AI130">
        <v>14.068483058697307</v>
      </c>
      <c r="AJ130">
        <v>5.8057441194461372</v>
      </c>
      <c r="AK130">
        <v>7.5143503804011829</v>
      </c>
      <c r="AL130">
        <v>14.068483058697307</v>
      </c>
      <c r="AM130">
        <v>3.8377436148500612</v>
      </c>
      <c r="AN130">
        <v>14.068483058697307</v>
      </c>
      <c r="AO130">
        <v>5.347386305840212</v>
      </c>
      <c r="AP130">
        <v>14.068483058697307</v>
      </c>
      <c r="AQ130">
        <v>14.068483058697307</v>
      </c>
      <c r="AR130">
        <v>6.5430873173213095</v>
      </c>
      <c r="AS130">
        <v>3.8377436148500612</v>
      </c>
      <c r="AT130">
        <v>14.068483058697307</v>
      </c>
      <c r="AU130">
        <v>8.8710049308408703</v>
      </c>
      <c r="AV130">
        <v>14.068483058697307</v>
      </c>
      <c r="AW130">
        <v>14.068483058697307</v>
      </c>
      <c r="AX130">
        <v>8.1003628307683364</v>
      </c>
      <c r="AY130">
        <v>14.068483058697307</v>
      </c>
      <c r="AZ130">
        <v>3.8377436148500612</v>
      </c>
      <c r="BA130">
        <v>14.068483058697307</v>
      </c>
      <c r="BB130">
        <v>11.045614988040786</v>
      </c>
      <c r="BC130">
        <v>3.8377436148500612</v>
      </c>
      <c r="BD130">
        <v>3.8377436148500612</v>
      </c>
      <c r="BE130">
        <v>14.068483058697307</v>
      </c>
      <c r="BF130">
        <v>10.652904766444227</v>
      </c>
      <c r="BG130">
        <v>14.068483058697307</v>
      </c>
      <c r="BH130">
        <v>14.068483058697307</v>
      </c>
      <c r="BI130">
        <v>14.068483058697307</v>
      </c>
      <c r="BJ130">
        <v>14.068483058697307</v>
      </c>
      <c r="BK130">
        <v>6.3665061832066856</v>
      </c>
      <c r="BL130">
        <v>4.1021074321157123</v>
      </c>
      <c r="BM130">
        <v>14.068483058697307</v>
      </c>
      <c r="BN130">
        <v>14.068483058697307</v>
      </c>
      <c r="BO130">
        <v>14.068483058697307</v>
      </c>
      <c r="BP130">
        <v>14.068483058697307</v>
      </c>
      <c r="BQ130">
        <v>14.068483058697307</v>
      </c>
      <c r="BR130">
        <v>14.068483058697307</v>
      </c>
      <c r="BS130">
        <v>14.068483058697307</v>
      </c>
      <c r="BT130">
        <v>3.8428915784187936</v>
      </c>
      <c r="BU130">
        <v>14.068483058697307</v>
      </c>
      <c r="BV130">
        <v>14.068483058697307</v>
      </c>
      <c r="BW130">
        <v>6.5645914757369539</v>
      </c>
      <c r="BX130">
        <v>7.3730783301726301</v>
      </c>
      <c r="BY130">
        <v>3.8377436148500612</v>
      </c>
      <c r="BZ130">
        <v>14.068483058697307</v>
      </c>
      <c r="CA130">
        <v>14.068483058697307</v>
      </c>
      <c r="CB130">
        <v>14.068483058697307</v>
      </c>
      <c r="CC130">
        <v>8.0559982917531787</v>
      </c>
      <c r="CD130">
        <v>10.831446140942003</v>
      </c>
      <c r="CE130">
        <v>4.9885226050361817</v>
      </c>
      <c r="CF130">
        <v>3.8377436148500612</v>
      </c>
      <c r="CG130">
        <v>5.3760888754661718</v>
      </c>
      <c r="CH130">
        <v>14.068483058697307</v>
      </c>
      <c r="CI130">
        <v>14.068483058697307</v>
      </c>
      <c r="CJ130">
        <v>14.068483058697307</v>
      </c>
      <c r="CK130">
        <v>14.068483058697307</v>
      </c>
      <c r="CL130">
        <v>14.068483058697307</v>
      </c>
      <c r="CM130">
        <v>14.068483058697307</v>
      </c>
      <c r="CN130">
        <v>9.1002096616554837</v>
      </c>
      <c r="CO130">
        <v>14.068483058697307</v>
      </c>
      <c r="CP130">
        <v>7.1549457132202967</v>
      </c>
      <c r="CQ130">
        <v>8.0245364418301328</v>
      </c>
      <c r="CR130">
        <v>10.682507625861989</v>
      </c>
      <c r="CS130">
        <v>14.068483058697307</v>
      </c>
      <c r="CT130">
        <v>3.8377436148500612</v>
      </c>
      <c r="CU130">
        <v>14.068483058697307</v>
      </c>
      <c r="CV130">
        <v>14.068483058697307</v>
      </c>
      <c r="CW130">
        <v>13.729903196593854</v>
      </c>
      <c r="CX130">
        <v>3.8377436148500612</v>
      </c>
      <c r="CY130">
        <v>14.068483058697307</v>
      </c>
      <c r="CZ130">
        <v>3.8377436148500612</v>
      </c>
      <c r="DA130">
        <v>14.068483058697307</v>
      </c>
      <c r="DB130">
        <v>14.068483058697307</v>
      </c>
      <c r="DC130">
        <v>6.4284151302455097</v>
      </c>
      <c r="DD130">
        <v>14.068483058697307</v>
      </c>
      <c r="DE130">
        <v>14.068483058697307</v>
      </c>
      <c r="DF130">
        <v>9.4384532416751235</v>
      </c>
      <c r="DG130">
        <v>14.068483058697307</v>
      </c>
      <c r="DH130">
        <v>10.280424187292514</v>
      </c>
      <c r="DI130">
        <v>14.068483058697307</v>
      </c>
      <c r="DJ130">
        <v>14.068483058697307</v>
      </c>
      <c r="DK130">
        <v>3.8377436148500612</v>
      </c>
      <c r="DL130">
        <v>14.068483058697307</v>
      </c>
      <c r="DM130">
        <v>13.421493941935536</v>
      </c>
      <c r="DN130">
        <v>5.2162964632378142</v>
      </c>
      <c r="DO130">
        <v>9.8805664464628915</v>
      </c>
      <c r="DP130">
        <v>10.40377946480433</v>
      </c>
      <c r="DQ130">
        <v>14.068483058697307</v>
      </c>
      <c r="DR130">
        <v>14.068483058697307</v>
      </c>
      <c r="DS130">
        <v>14.068483058697307</v>
      </c>
      <c r="DT130">
        <v>14.068483058697307</v>
      </c>
      <c r="DU130">
        <v>14.068483058697307</v>
      </c>
      <c r="DV130">
        <v>14.068483058697307</v>
      </c>
      <c r="DW130">
        <v>8.712612286648465</v>
      </c>
      <c r="DX130">
        <v>14.068483058697307</v>
      </c>
      <c r="DY130">
        <v>3.8377436148500612</v>
      </c>
      <c r="DZ130">
        <v>14.068483058697307</v>
      </c>
      <c r="EA130">
        <v>14.068483058697307</v>
      </c>
      <c r="EB130">
        <v>14.068483058697307</v>
      </c>
      <c r="EC130">
        <v>14.068483058697307</v>
      </c>
      <c r="ED130">
        <v>14.068483058697307</v>
      </c>
      <c r="EE130">
        <v>6.5709697794506035</v>
      </c>
      <c r="EF130">
        <v>3.8377436148500612</v>
      </c>
      <c r="EG130">
        <v>13.872702916017362</v>
      </c>
      <c r="EH130">
        <v>3.8377436148500612</v>
      </c>
      <c r="EI130">
        <v>12.191502030120143</v>
      </c>
      <c r="EJ130">
        <v>14.068483058697307</v>
      </c>
      <c r="EK130">
        <v>14.068483058697307</v>
      </c>
      <c r="EL130">
        <v>14.068483058697307</v>
      </c>
      <c r="EM130">
        <v>14.068483058697307</v>
      </c>
      <c r="EN130">
        <v>3.8377436148500612</v>
      </c>
      <c r="EO130">
        <v>14.068483058697307</v>
      </c>
      <c r="EP130">
        <v>6.8314629517557712</v>
      </c>
      <c r="EQ130">
        <v>14.068483058697307</v>
      </c>
      <c r="ER130">
        <v>14.068483058697307</v>
      </c>
      <c r="ES130">
        <v>7.5187127132793332</v>
      </c>
      <c r="ET130">
        <v>7.0440908256227566</v>
      </c>
      <c r="EU130">
        <v>3.8377436148500612</v>
      </c>
      <c r="EV130">
        <v>14.068483058697307</v>
      </c>
      <c r="EW130">
        <v>6.6097111839191234</v>
      </c>
      <c r="EX130">
        <v>14.068483058697307</v>
      </c>
      <c r="EY130">
        <v>14.068483058697307</v>
      </c>
      <c r="EZ130">
        <v>14.068483058697307</v>
      </c>
      <c r="FA130">
        <v>6.1047905232358497</v>
      </c>
      <c r="FB130">
        <v>3.8377436148500612</v>
      </c>
      <c r="FC130">
        <v>14.068483058697307</v>
      </c>
      <c r="FD130">
        <v>14.068483058697307</v>
      </c>
      <c r="FE130">
        <v>14.068483058697307</v>
      </c>
      <c r="FF130">
        <v>14.068483058697307</v>
      </c>
      <c r="FG130">
        <v>3.8377436148500612</v>
      </c>
      <c r="FH130">
        <v>7.135061128470535</v>
      </c>
      <c r="FI130">
        <v>4.1727592167936844</v>
      </c>
      <c r="FJ130">
        <v>13.898016106555561</v>
      </c>
      <c r="FK130">
        <v>14.068483058697307</v>
      </c>
      <c r="FL130">
        <v>14.068483058697307</v>
      </c>
      <c r="FM130">
        <v>4.7570395763825983</v>
      </c>
      <c r="FN130">
        <v>14.068483058697307</v>
      </c>
      <c r="FO130">
        <v>14.068483058697307</v>
      </c>
      <c r="FP130">
        <v>3.8377436148500612</v>
      </c>
      <c r="FQ130">
        <v>3.8377436148500612</v>
      </c>
      <c r="FR130">
        <v>14.068483058697307</v>
      </c>
      <c r="FS130">
        <v>14.068483058697307</v>
      </c>
      <c r="FT130">
        <v>14.068483058697307</v>
      </c>
      <c r="FU130">
        <v>14.068483058697307</v>
      </c>
      <c r="FV130">
        <v>4.2823561048994359</v>
      </c>
      <c r="FW130">
        <v>3.9224221723793606</v>
      </c>
      <c r="FX130">
        <v>12.832001327255597</v>
      </c>
      <c r="FY130">
        <v>9.7325637262796398</v>
      </c>
      <c r="FZ130">
        <v>11.609060524081986</v>
      </c>
      <c r="GA130">
        <v>4.2654349367610607</v>
      </c>
      <c r="GB130">
        <v>14.068483058697307</v>
      </c>
      <c r="GC130">
        <v>14.068483058697307</v>
      </c>
      <c r="GD130">
        <v>14.068483058697307</v>
      </c>
      <c r="GE130">
        <v>14.068483058697307</v>
      </c>
      <c r="GF130">
        <v>14.068483058697307</v>
      </c>
      <c r="GG130">
        <v>14.068483058697307</v>
      </c>
      <c r="GH130">
        <v>13.971626343074714</v>
      </c>
      <c r="GI130">
        <v>11.730325139506622</v>
      </c>
      <c r="GJ130">
        <v>13.50090628341025</v>
      </c>
      <c r="GK130">
        <v>6.7950137147671823</v>
      </c>
      <c r="GL130">
        <v>14.068483058697307</v>
      </c>
      <c r="GM130">
        <v>3.8377436148500612</v>
      </c>
      <c r="GN130">
        <v>14.068483058697307</v>
      </c>
      <c r="GO130">
        <v>14.068483058697307</v>
      </c>
      <c r="GP130">
        <v>14.068483058697307</v>
      </c>
      <c r="GQ130">
        <v>4.9322378607699751</v>
      </c>
      <c r="GR130">
        <v>11.083460140571763</v>
      </c>
      <c r="GS130">
        <v>3.8377436148500612</v>
      </c>
      <c r="GT130">
        <v>13.610481952295334</v>
      </c>
      <c r="GU130">
        <v>7.5862533856411254</v>
      </c>
      <c r="GV130">
        <v>14.068483058697307</v>
      </c>
      <c r="GW130">
        <v>14.068483058697307</v>
      </c>
      <c r="GX130">
        <v>3.8377436148500612</v>
      </c>
      <c r="GY130">
        <v>14.068483058697307</v>
      </c>
      <c r="GZ130">
        <v>6.5457757442007063</v>
      </c>
      <c r="HA130">
        <v>3.8377436148500612</v>
      </c>
      <c r="HB130">
        <v>4.8800544432583273</v>
      </c>
      <c r="HC130">
        <v>14.068483058697307</v>
      </c>
      <c r="HD130">
        <v>14.068483058697307</v>
      </c>
      <c r="HE130">
        <v>3.8377436148500612</v>
      </c>
      <c r="HF130">
        <v>14.068483058697307</v>
      </c>
      <c r="HG130">
        <v>14.068483058697307</v>
      </c>
      <c r="HH130">
        <v>14.068483058697307</v>
      </c>
      <c r="HI130">
        <v>14.068483058697307</v>
      </c>
      <c r="HJ130">
        <v>3.8377436148500612</v>
      </c>
      <c r="HK130">
        <v>5.8441878623398118</v>
      </c>
      <c r="HL130">
        <v>14.068483058697307</v>
      </c>
      <c r="HM130">
        <v>14.068483058697307</v>
      </c>
      <c r="HN130">
        <v>7.138527553979797</v>
      </c>
      <c r="HO130">
        <v>14.068483058697307</v>
      </c>
      <c r="HP130">
        <v>3.8377436148500612</v>
      </c>
      <c r="HQ130">
        <v>4.5732733947060309</v>
      </c>
      <c r="HR130">
        <v>14.068483058697307</v>
      </c>
      <c r="HS130">
        <v>3.8377436148500612</v>
      </c>
      <c r="HT130">
        <v>12.323383915360138</v>
      </c>
      <c r="HU130">
        <v>14.068483058697307</v>
      </c>
      <c r="HV130">
        <v>14.068483058697307</v>
      </c>
      <c r="HW130">
        <v>5.0306690164720376</v>
      </c>
      <c r="HX130">
        <v>14.068483058697307</v>
      </c>
      <c r="HY130">
        <v>8.3716122214872009</v>
      </c>
      <c r="HZ130">
        <v>14.068483058697307</v>
      </c>
      <c r="IA130">
        <v>14.068483058697307</v>
      </c>
      <c r="IB130">
        <v>14.068483058697307</v>
      </c>
      <c r="IC130">
        <v>3.8377436148500612</v>
      </c>
      <c r="ID130">
        <v>14.068483058697307</v>
      </c>
      <c r="IE130">
        <v>9.4635722608901727</v>
      </c>
      <c r="IF130">
        <v>14.068483058697307</v>
      </c>
      <c r="IG130">
        <v>8.798221417537663</v>
      </c>
      <c r="IH130">
        <v>14.068483058697307</v>
      </c>
      <c r="II130">
        <v>4.6604595307533199</v>
      </c>
      <c r="IJ130">
        <v>4.6212577171685885</v>
      </c>
      <c r="IK130">
        <v>14.068483058697307</v>
      </c>
      <c r="IL130">
        <v>14.068483058697307</v>
      </c>
      <c r="IM130">
        <v>3.8377436148500612</v>
      </c>
      <c r="IN130">
        <v>14.068483058697307</v>
      </c>
      <c r="IO130">
        <v>14.068483058697307</v>
      </c>
      <c r="IP130">
        <v>4.0814112751042568</v>
      </c>
      <c r="IQ130">
        <v>11.785798833811029</v>
      </c>
      <c r="IR130">
        <v>14.068483058697307</v>
      </c>
      <c r="IS130">
        <v>14.068483058697307</v>
      </c>
      <c r="IT130">
        <v>14.068483058697307</v>
      </c>
      <c r="IU130">
        <v>14.068483058697307</v>
      </c>
      <c r="IV130">
        <v>14.068483058697307</v>
      </c>
      <c r="IW130">
        <v>14.068483058697307</v>
      </c>
      <c r="IX130">
        <v>14.068483058697307</v>
      </c>
      <c r="IY130">
        <v>3.8377436148500612</v>
      </c>
      <c r="IZ130">
        <v>3.8377436148500612</v>
      </c>
      <c r="JA130">
        <v>14.068483058697307</v>
      </c>
      <c r="JB130">
        <v>9.7120883529199968</v>
      </c>
      <c r="JC130">
        <v>3.8377436148500612</v>
      </c>
      <c r="JD130">
        <v>14.068483058697307</v>
      </c>
      <c r="JE130">
        <v>14.068483058697307</v>
      </c>
      <c r="JF130">
        <v>12.634610728277142</v>
      </c>
      <c r="JG130">
        <v>6.0015936484871091</v>
      </c>
      <c r="JH130">
        <v>12.0109862727187</v>
      </c>
      <c r="JI130">
        <v>14.068483058697307</v>
      </c>
      <c r="JJ130">
        <v>3.8377436148500612</v>
      </c>
      <c r="JK130">
        <v>9.8162137309011364</v>
      </c>
      <c r="JL130">
        <v>12.720467336497828</v>
      </c>
      <c r="JM130">
        <v>14.068483058697307</v>
      </c>
      <c r="JN130">
        <v>8.9070124856613369</v>
      </c>
      <c r="JO130">
        <v>10.38294592140462</v>
      </c>
      <c r="JP130">
        <v>10.169110166806544</v>
      </c>
      <c r="JQ130">
        <v>14.068483058697307</v>
      </c>
      <c r="JR130">
        <v>14.068483058697307</v>
      </c>
      <c r="JS130">
        <v>14.068483058697307</v>
      </c>
      <c r="JT130">
        <v>4.3773328843109116</v>
      </c>
      <c r="JU130">
        <v>11.801371746334757</v>
      </c>
      <c r="JV130">
        <v>6.3607078242663642</v>
      </c>
      <c r="JW130">
        <v>11.382500073352711</v>
      </c>
      <c r="JX130">
        <v>7.8328603486212112</v>
      </c>
      <c r="JY130">
        <v>6.6655292789433211</v>
      </c>
      <c r="JZ130">
        <v>4.1697585332949778</v>
      </c>
      <c r="KA130">
        <v>6.3735665382134545</v>
      </c>
      <c r="KB130">
        <v>14.068483058697307</v>
      </c>
      <c r="KC130">
        <v>10.897089970181279</v>
      </c>
      <c r="KD130">
        <v>14.068483058697307</v>
      </c>
      <c r="KE130">
        <v>3.8377436148500612</v>
      </c>
      <c r="KF130">
        <v>6.7585625650058905</v>
      </c>
      <c r="KG130">
        <v>14.068483058697307</v>
      </c>
      <c r="KH130">
        <v>10.827298757507631</v>
      </c>
      <c r="KI130">
        <v>14.068483058697307</v>
      </c>
      <c r="KJ130">
        <v>9.0080421047072967</v>
      </c>
      <c r="KK130">
        <v>14.068483058697307</v>
      </c>
      <c r="KL130">
        <v>14.068483058697307</v>
      </c>
      <c r="KM130">
        <v>14.068483058697307</v>
      </c>
      <c r="KN130">
        <v>5.1376643605781682</v>
      </c>
      <c r="KO130">
        <v>8.2721005861868235</v>
      </c>
      <c r="KP130">
        <v>14.068483058697307</v>
      </c>
      <c r="KQ130">
        <v>14.068483058697307</v>
      </c>
      <c r="KR130">
        <v>9.1747371335375014</v>
      </c>
      <c r="KS130">
        <v>14.068483058697307</v>
      </c>
      <c r="KT130">
        <v>14.068483058697307</v>
      </c>
      <c r="KU130">
        <v>14.068483058697307</v>
      </c>
      <c r="KV130">
        <v>14.068483058697307</v>
      </c>
      <c r="KW130">
        <v>3.990575737478224</v>
      </c>
      <c r="KX130">
        <v>3.8377436148500612</v>
      </c>
      <c r="KY130">
        <v>14.068483058697307</v>
      </c>
      <c r="KZ130">
        <v>14.068483058697307</v>
      </c>
      <c r="LA130">
        <v>14.068483058697307</v>
      </c>
      <c r="LB130">
        <v>14.068483058697307</v>
      </c>
      <c r="LC130">
        <v>11.45867425772486</v>
      </c>
      <c r="LD130">
        <v>13.109565272038067</v>
      </c>
      <c r="LE130">
        <v>3.8377436148500612</v>
      </c>
      <c r="LF130">
        <v>14.068483058697307</v>
      </c>
      <c r="LG130">
        <v>14.068483058697307</v>
      </c>
      <c r="LH130">
        <v>14.068483058697307</v>
      </c>
      <c r="LI130">
        <v>12.665149901604591</v>
      </c>
      <c r="LJ130">
        <v>4.0168231295761121</v>
      </c>
      <c r="LK130">
        <v>14.068483058697307</v>
      </c>
      <c r="LL130">
        <v>14.068483058697307</v>
      </c>
      <c r="LM130">
        <v>6.0916196284782629</v>
      </c>
      <c r="LN130">
        <v>3.8377436148500612</v>
      </c>
      <c r="LO130">
        <v>3.8377436148500612</v>
      </c>
      <c r="LP130">
        <v>8.4040933657730363</v>
      </c>
      <c r="LQ130">
        <v>14.068483058697307</v>
      </c>
      <c r="LR130">
        <v>14.068483058697307</v>
      </c>
      <c r="LS130">
        <v>13.862978366630188</v>
      </c>
      <c r="LT130">
        <v>14.068483058697307</v>
      </c>
      <c r="LU130">
        <v>5.5601500820542187</v>
      </c>
      <c r="LV130">
        <v>5.1660355853600679</v>
      </c>
      <c r="LW130">
        <v>4.6715639725149476</v>
      </c>
      <c r="LX130">
        <v>3.8377436148500612</v>
      </c>
      <c r="LY130">
        <v>3.8377436148500612</v>
      </c>
      <c r="LZ130">
        <v>14.068483058697307</v>
      </c>
      <c r="MA130">
        <v>3.8377436148500612</v>
      </c>
      <c r="MB130">
        <v>14.068483058697307</v>
      </c>
      <c r="MC130">
        <v>3.8377436148500612</v>
      </c>
      <c r="MD130">
        <v>3.8377436148500612</v>
      </c>
      <c r="ME130">
        <v>14.068483058697307</v>
      </c>
      <c r="MF130">
        <v>10.445493829340947</v>
      </c>
      <c r="MG130">
        <v>14.068483058697307</v>
      </c>
      <c r="MH130">
        <v>14.068483058697307</v>
      </c>
      <c r="MI130">
        <v>14.068483058697307</v>
      </c>
      <c r="MJ130">
        <v>5.8198930059427392</v>
      </c>
      <c r="MK130">
        <v>5.3962948474427588</v>
      </c>
      <c r="ML130">
        <v>3.8377436148500612</v>
      </c>
      <c r="MM130">
        <v>14.068483058697307</v>
      </c>
      <c r="MN130">
        <v>3.8377436148500612</v>
      </c>
      <c r="MO130">
        <v>3.8377436148500612</v>
      </c>
      <c r="MP130">
        <v>14.068483058697307</v>
      </c>
      <c r="MQ130">
        <v>14.068483058697307</v>
      </c>
      <c r="MR130">
        <v>14.068483058697307</v>
      </c>
      <c r="MS130">
        <v>14.068483058697307</v>
      </c>
      <c r="MT130">
        <v>14.068483058697307</v>
      </c>
      <c r="MU130">
        <v>14.068483058697307</v>
      </c>
      <c r="MV130">
        <v>14.068483058697307</v>
      </c>
      <c r="MW130">
        <v>3.8377436148500612</v>
      </c>
      <c r="MX130">
        <v>5.8890763533654491</v>
      </c>
      <c r="MY130">
        <v>10.41285555647516</v>
      </c>
      <c r="MZ130">
        <v>3.8377436148500612</v>
      </c>
      <c r="NA130">
        <v>4.7282967222710095</v>
      </c>
      <c r="NB130">
        <v>14.068483058697307</v>
      </c>
      <c r="NC130">
        <v>14.068483058697307</v>
      </c>
      <c r="ND130">
        <v>3.8377436148500612</v>
      </c>
      <c r="NE130">
        <v>11.5684819477595</v>
      </c>
      <c r="NF130">
        <v>14.068483058697307</v>
      </c>
      <c r="NG130">
        <v>3.8377436148500612</v>
      </c>
      <c r="NH130">
        <v>14.068483058697307</v>
      </c>
      <c r="NI130">
        <v>7.129088521687704</v>
      </c>
      <c r="NJ130">
        <v>14.068483058697307</v>
      </c>
      <c r="NK130">
        <v>3.8377436148500612</v>
      </c>
      <c r="NL130">
        <v>14.068483058697307</v>
      </c>
      <c r="NM130">
        <v>3.8377436148500612</v>
      </c>
      <c r="NN130">
        <v>14.068483058697307</v>
      </c>
      <c r="NO130">
        <v>3.8377436148500612</v>
      </c>
      <c r="NP130">
        <v>14.068483058697307</v>
      </c>
      <c r="NQ130">
        <v>7.6891041013967767</v>
      </c>
      <c r="NR130">
        <v>14.068483058697307</v>
      </c>
      <c r="NS130">
        <v>6.6596897680039504</v>
      </c>
      <c r="NT130">
        <v>6.0124979228560482</v>
      </c>
      <c r="NU130">
        <v>14.068483058697307</v>
      </c>
      <c r="NV130">
        <v>8.5686449760198506</v>
      </c>
      <c r="NW130">
        <v>14.068483058697307</v>
      </c>
      <c r="NX130">
        <v>14.068483058697307</v>
      </c>
      <c r="NY130">
        <v>6.3601797731742655</v>
      </c>
      <c r="NZ130">
        <v>4.1767203267640838</v>
      </c>
      <c r="OA130">
        <v>3.8377436148500612</v>
      </c>
      <c r="OB130">
        <v>12.919393894989826</v>
      </c>
      <c r="OC130">
        <v>14.068483058697307</v>
      </c>
      <c r="OD130">
        <v>14.068483058697307</v>
      </c>
      <c r="OE130">
        <v>14.068483058697307</v>
      </c>
      <c r="OF130">
        <v>14.068483058697307</v>
      </c>
      <c r="OG130">
        <v>14.068483058697307</v>
      </c>
      <c r="OH130">
        <v>14.068483058697307</v>
      </c>
      <c r="OI130">
        <v>14.068483058697307</v>
      </c>
      <c r="OJ130">
        <v>3.8377436148500612</v>
      </c>
      <c r="OK130">
        <v>14.068483058697307</v>
      </c>
      <c r="OL130">
        <v>5.4585950715937459</v>
      </c>
      <c r="OM130">
        <v>14.068483058697307</v>
      </c>
      <c r="ON130">
        <v>14.068483058697307</v>
      </c>
      <c r="OO130">
        <v>11.383721477970022</v>
      </c>
      <c r="OP130">
        <v>5.7166846962794491</v>
      </c>
      <c r="OQ130">
        <v>14.068483058697307</v>
      </c>
      <c r="OR130">
        <v>3.8377436148500612</v>
      </c>
      <c r="OS130">
        <v>14.068483058697307</v>
      </c>
      <c r="OT130">
        <v>14.068483058697307</v>
      </c>
      <c r="OU130">
        <v>14.068483058697307</v>
      </c>
      <c r="OV130">
        <v>3.8377436148500612</v>
      </c>
      <c r="OW130">
        <v>6.071276249233942</v>
      </c>
      <c r="OX130">
        <v>6.2256659308124531</v>
      </c>
      <c r="OY130">
        <v>5.4857993717180902</v>
      </c>
      <c r="OZ130">
        <v>14.068483058697307</v>
      </c>
      <c r="PA130">
        <v>14.068483058697307</v>
      </c>
      <c r="PB130">
        <v>9.2741550770036003</v>
      </c>
      <c r="PC130">
        <v>14.068483058697307</v>
      </c>
      <c r="PD130">
        <v>14.068483058697307</v>
      </c>
      <c r="PE130">
        <v>14.068483058697307</v>
      </c>
      <c r="PF130">
        <v>14.068483058697307</v>
      </c>
      <c r="PG130">
        <v>4.89208548585282</v>
      </c>
      <c r="PH130">
        <v>10.623866504106974</v>
      </c>
      <c r="PI130">
        <v>10.151267382872323</v>
      </c>
      <c r="PJ130">
        <v>14.068483058697307</v>
      </c>
      <c r="PK130">
        <v>7.465850611695017</v>
      </c>
      <c r="PL130">
        <v>14.068483058697307</v>
      </c>
      <c r="PM130">
        <v>14.068483058697307</v>
      </c>
      <c r="PN130">
        <v>3.8377436148500612</v>
      </c>
      <c r="PO130">
        <v>14.068483058697307</v>
      </c>
      <c r="PP130">
        <v>4.479346878419368</v>
      </c>
      <c r="PQ130">
        <v>13.953640010330291</v>
      </c>
      <c r="PR130">
        <v>14.068483058697307</v>
      </c>
      <c r="PS130">
        <v>14.068483058697307</v>
      </c>
      <c r="PT130">
        <v>14.068483058697307</v>
      </c>
      <c r="PU130">
        <v>4.8568106192973453</v>
      </c>
      <c r="PV130">
        <v>3.8377436148500612</v>
      </c>
      <c r="PW130">
        <v>14.068483058697307</v>
      </c>
      <c r="PX130">
        <v>14.068483058697307</v>
      </c>
      <c r="PY130">
        <v>5.5711431282547146</v>
      </c>
      <c r="PZ130">
        <v>14.068483058697307</v>
      </c>
      <c r="QA130">
        <v>14.068483058697307</v>
      </c>
      <c r="QB130">
        <v>14.068483058697307</v>
      </c>
      <c r="QC130">
        <v>11.308628736478118</v>
      </c>
      <c r="QD130">
        <v>3.8377436148500612</v>
      </c>
      <c r="QE130">
        <v>14.068483058697307</v>
      </c>
      <c r="QF130">
        <v>14.068483058697307</v>
      </c>
      <c r="QG130">
        <v>3.9963978696467932</v>
      </c>
      <c r="QH130">
        <v>14.068483058697307</v>
      </c>
      <c r="QI130">
        <v>3.8377436148500612</v>
      </c>
      <c r="QJ130">
        <v>3.8377436148500612</v>
      </c>
      <c r="QK130">
        <v>14.068483058697307</v>
      </c>
      <c r="QL130">
        <v>14.068483058697307</v>
      </c>
      <c r="QM130">
        <v>14.068483058697307</v>
      </c>
      <c r="QN130">
        <v>14.068483058697307</v>
      </c>
      <c r="QO130">
        <v>8.3530673482921252</v>
      </c>
      <c r="QP130">
        <v>11.880009683195194</v>
      </c>
      <c r="QQ130">
        <v>14.068483058697307</v>
      </c>
      <c r="QR130">
        <v>13.583937282958228</v>
      </c>
      <c r="QS130">
        <v>14.068483058697307</v>
      </c>
      <c r="QT130">
        <v>14.068483058697307</v>
      </c>
      <c r="QU130">
        <v>4.1238162730301058</v>
      </c>
      <c r="QV130">
        <v>6.3604684320418041</v>
      </c>
      <c r="QW130">
        <v>6.4520178782596149</v>
      </c>
      <c r="QX130">
        <v>12.234462740155678</v>
      </c>
      <c r="QY130">
        <v>14.068483058697307</v>
      </c>
      <c r="QZ130">
        <v>14.068483058697307</v>
      </c>
      <c r="RA130">
        <v>14.068483058697307</v>
      </c>
      <c r="RB130">
        <v>14.068483058697307</v>
      </c>
      <c r="RC130">
        <v>14.068483058697307</v>
      </c>
      <c r="RD130">
        <v>14.068483058697307</v>
      </c>
      <c r="RE130">
        <v>11.899978974384574</v>
      </c>
      <c r="RF130">
        <v>14.068483058697307</v>
      </c>
      <c r="RG130">
        <v>14.068483058697307</v>
      </c>
      <c r="RH130">
        <v>14.068483058697307</v>
      </c>
      <c r="RI130">
        <v>14.068483058697307</v>
      </c>
      <c r="RJ130">
        <v>14.068483058697307</v>
      </c>
      <c r="RK130">
        <v>9.811491121086064</v>
      </c>
      <c r="RL130">
        <v>14.068483058697307</v>
      </c>
      <c r="RM130">
        <v>5.5737189026216507</v>
      </c>
      <c r="RN130">
        <v>14.068483058697307</v>
      </c>
      <c r="RO130">
        <v>9.4359236690648078</v>
      </c>
      <c r="RP130">
        <v>14.068483058697307</v>
      </c>
      <c r="RQ130">
        <v>14.068483058697307</v>
      </c>
      <c r="RR130">
        <v>14.068483058697307</v>
      </c>
      <c r="RS130">
        <v>14.068483058697307</v>
      </c>
      <c r="RT130">
        <v>14.068483058697307</v>
      </c>
      <c r="RU130">
        <v>14.068483058697307</v>
      </c>
      <c r="RV130">
        <v>14.068483058697307</v>
      </c>
      <c r="RW130">
        <v>14.068483058697307</v>
      </c>
      <c r="RX130">
        <v>14.068483058697307</v>
      </c>
      <c r="RY130">
        <v>3.8377436148500612</v>
      </c>
      <c r="RZ130">
        <v>9.129217771579853</v>
      </c>
      <c r="SA130">
        <v>14.068483058697307</v>
      </c>
      <c r="SB130">
        <v>11.717638702877261</v>
      </c>
      <c r="SC130">
        <v>14.068483058697307</v>
      </c>
      <c r="SD130">
        <v>14.068483058697307</v>
      </c>
      <c r="SE130">
        <v>9.833657118755152</v>
      </c>
      <c r="SF130">
        <v>7.6243796489994038</v>
      </c>
      <c r="SG130">
        <v>14.068483058697307</v>
      </c>
    </row>
    <row r="131" spans="1:501" x14ac:dyDescent="0.35">
      <c r="A131" s="158">
        <v>2047</v>
      </c>
      <c r="B131">
        <v>14.771907211632172</v>
      </c>
      <c r="C131">
        <v>9.4474425341443329</v>
      </c>
      <c r="D131">
        <v>12.797224989763864</v>
      </c>
      <c r="E131">
        <v>14.771907211632172</v>
      </c>
      <c r="F131">
        <v>10.240593703108964</v>
      </c>
      <c r="G131">
        <v>14.771907211632172</v>
      </c>
      <c r="H131">
        <v>14.771907211632172</v>
      </c>
      <c r="I131">
        <v>14.771907211632172</v>
      </c>
      <c r="J131">
        <v>14.771907211632172</v>
      </c>
      <c r="K131">
        <v>14.771907211632172</v>
      </c>
      <c r="L131">
        <v>5.7409266295342896</v>
      </c>
      <c r="M131">
        <v>4.0296307955925643</v>
      </c>
      <c r="N131">
        <v>14.771907211632172</v>
      </c>
      <c r="O131">
        <v>14.771907211632172</v>
      </c>
      <c r="P131">
        <v>14.771907211632172</v>
      </c>
      <c r="Q131">
        <v>14.771907211632172</v>
      </c>
      <c r="R131">
        <v>14.771907211632172</v>
      </c>
      <c r="S131">
        <v>14.771907211632172</v>
      </c>
      <c r="T131">
        <v>14.771907211632172</v>
      </c>
      <c r="U131">
        <v>8.5070823724950717</v>
      </c>
      <c r="V131">
        <v>14.771907211632172</v>
      </c>
      <c r="W131">
        <v>14.771907211632172</v>
      </c>
      <c r="X131">
        <v>4.0296307955925643</v>
      </c>
      <c r="Y131">
        <v>4.0296307955925643</v>
      </c>
      <c r="Z131">
        <v>14.771907211632172</v>
      </c>
      <c r="AA131">
        <v>4.0296307955925643</v>
      </c>
      <c r="AB131">
        <v>14.648152441815375</v>
      </c>
      <c r="AC131">
        <v>14.771907211632172</v>
      </c>
      <c r="AD131">
        <v>4.0536934095757733</v>
      </c>
      <c r="AE131">
        <v>14.771907211632172</v>
      </c>
      <c r="AF131">
        <v>14.771907211632172</v>
      </c>
      <c r="AG131">
        <v>14.771907211632172</v>
      </c>
      <c r="AH131">
        <v>14.771907211632172</v>
      </c>
      <c r="AI131">
        <v>14.771907211632172</v>
      </c>
      <c r="AJ131">
        <v>5.8866511794504914</v>
      </c>
      <c r="AK131">
        <v>8.1030103792407253</v>
      </c>
      <c r="AL131">
        <v>14.771907211632172</v>
      </c>
      <c r="AM131">
        <v>4.0296307955925643</v>
      </c>
      <c r="AN131">
        <v>14.771907211632172</v>
      </c>
      <c r="AO131">
        <v>5.6752094044135024</v>
      </c>
      <c r="AP131">
        <v>14.771907211632172</v>
      </c>
      <c r="AQ131">
        <v>14.771907211632172</v>
      </c>
      <c r="AR131">
        <v>7.0318299913039812</v>
      </c>
      <c r="AS131">
        <v>4.0296307955925643</v>
      </c>
      <c r="AT131">
        <v>14.771907211632172</v>
      </c>
      <c r="AU131">
        <v>9.1297211777817093</v>
      </c>
      <c r="AV131">
        <v>14.771907211632172</v>
      </c>
      <c r="AW131">
        <v>14.771907211632172</v>
      </c>
      <c r="AX131">
        <v>8.5629400940638156</v>
      </c>
      <c r="AY131">
        <v>14.771907211632172</v>
      </c>
      <c r="AZ131">
        <v>4.0296307955925643</v>
      </c>
      <c r="BA131">
        <v>14.771907211632172</v>
      </c>
      <c r="BB131">
        <v>11.476632311387053</v>
      </c>
      <c r="BC131">
        <v>4.0296307955925643</v>
      </c>
      <c r="BD131">
        <v>4.0296307955925643</v>
      </c>
      <c r="BE131">
        <v>14.771907211632172</v>
      </c>
      <c r="BF131">
        <v>11.693846824192592</v>
      </c>
      <c r="BG131">
        <v>14.771907211632172</v>
      </c>
      <c r="BH131">
        <v>14.771907211632172</v>
      </c>
      <c r="BI131">
        <v>14.771907211632172</v>
      </c>
      <c r="BJ131">
        <v>14.771907211632172</v>
      </c>
      <c r="BK131">
        <v>6.7911991786147956</v>
      </c>
      <c r="BL131">
        <v>4.3199263459556496</v>
      </c>
      <c r="BM131">
        <v>14.771907211632172</v>
      </c>
      <c r="BN131">
        <v>14.771907211632172</v>
      </c>
      <c r="BO131">
        <v>14.771907211632172</v>
      </c>
      <c r="BP131">
        <v>14.771907211632172</v>
      </c>
      <c r="BQ131">
        <v>14.771907211632172</v>
      </c>
      <c r="BR131">
        <v>14.771907211632172</v>
      </c>
      <c r="BS131">
        <v>14.771907211632172</v>
      </c>
      <c r="BT131">
        <v>4.0296307955925643</v>
      </c>
      <c r="BU131">
        <v>14.771907211632172</v>
      </c>
      <c r="BV131">
        <v>14.771907211632172</v>
      </c>
      <c r="BW131">
        <v>7.029735478829914</v>
      </c>
      <c r="BX131">
        <v>7.6915809571318166</v>
      </c>
      <c r="BY131">
        <v>4.0296307955925643</v>
      </c>
      <c r="BZ131">
        <v>14.771907211632172</v>
      </c>
      <c r="CA131">
        <v>14.771907211632172</v>
      </c>
      <c r="CB131">
        <v>14.771907211632172</v>
      </c>
      <c r="CC131">
        <v>8.5556381788778104</v>
      </c>
      <c r="CD131">
        <v>11.267625821459836</v>
      </c>
      <c r="CE131">
        <v>5.0071088760650815</v>
      </c>
      <c r="CF131">
        <v>4.0296307955925643</v>
      </c>
      <c r="CG131">
        <v>5.4137018517866409</v>
      </c>
      <c r="CH131">
        <v>14.771907211632172</v>
      </c>
      <c r="CI131">
        <v>14.771907211632172</v>
      </c>
      <c r="CJ131">
        <v>14.771907211632172</v>
      </c>
      <c r="CK131">
        <v>14.771907211632172</v>
      </c>
      <c r="CL131">
        <v>14.771907211632172</v>
      </c>
      <c r="CM131">
        <v>14.771907211632172</v>
      </c>
      <c r="CN131">
        <v>9.9212437024004512</v>
      </c>
      <c r="CO131">
        <v>14.771907211632172</v>
      </c>
      <c r="CP131">
        <v>7.7193364998599838</v>
      </c>
      <c r="CQ131">
        <v>8.3669624568721765</v>
      </c>
      <c r="CR131">
        <v>11.083236942457424</v>
      </c>
      <c r="CS131">
        <v>14.771907211632172</v>
      </c>
      <c r="CT131">
        <v>4.0296307955925643</v>
      </c>
      <c r="CU131">
        <v>14.771907211632172</v>
      </c>
      <c r="CV131">
        <v>14.771907211632172</v>
      </c>
      <c r="CW131">
        <v>14.771907211632172</v>
      </c>
      <c r="CX131">
        <v>4.0296307955925643</v>
      </c>
      <c r="CY131">
        <v>14.771907211632172</v>
      </c>
      <c r="CZ131">
        <v>4.0296307955925643</v>
      </c>
      <c r="DA131">
        <v>14.771907211632172</v>
      </c>
      <c r="DB131">
        <v>14.771907211632172</v>
      </c>
      <c r="DC131">
        <v>6.7754054868445914</v>
      </c>
      <c r="DD131">
        <v>14.771907211632172</v>
      </c>
      <c r="DE131">
        <v>14.771907211632172</v>
      </c>
      <c r="DF131">
        <v>10.306344467494588</v>
      </c>
      <c r="DG131">
        <v>14.771907211632172</v>
      </c>
      <c r="DH131">
        <v>11.26752024410148</v>
      </c>
      <c r="DI131">
        <v>14.771907211632172</v>
      </c>
      <c r="DJ131">
        <v>14.771907211632172</v>
      </c>
      <c r="DK131">
        <v>4.0296307955925643</v>
      </c>
      <c r="DL131">
        <v>14.771907211632172</v>
      </c>
      <c r="DM131">
        <v>14.771907211632172</v>
      </c>
      <c r="DN131">
        <v>5.493264671784317</v>
      </c>
      <c r="DO131">
        <v>10.588638212808194</v>
      </c>
      <c r="DP131">
        <v>11.131385857390949</v>
      </c>
      <c r="DQ131">
        <v>14.771907211632172</v>
      </c>
      <c r="DR131">
        <v>14.771907211632172</v>
      </c>
      <c r="DS131">
        <v>14.771907211632172</v>
      </c>
      <c r="DT131">
        <v>14.771907211632172</v>
      </c>
      <c r="DU131">
        <v>14.771907211632172</v>
      </c>
      <c r="DV131">
        <v>14.771907211632172</v>
      </c>
      <c r="DW131">
        <v>9.4513919977956267</v>
      </c>
      <c r="DX131">
        <v>14.771907211632172</v>
      </c>
      <c r="DY131">
        <v>4.0296307955925643</v>
      </c>
      <c r="DZ131">
        <v>14.771907211632172</v>
      </c>
      <c r="EA131">
        <v>14.771907211632172</v>
      </c>
      <c r="EB131">
        <v>14.771907211632172</v>
      </c>
      <c r="EC131">
        <v>14.771907211632172</v>
      </c>
      <c r="ED131">
        <v>14.771907211632172</v>
      </c>
      <c r="EE131">
        <v>6.6749353136259542</v>
      </c>
      <c r="EF131">
        <v>4.0296307955925643</v>
      </c>
      <c r="EG131">
        <v>14.771907211632172</v>
      </c>
      <c r="EH131">
        <v>4.0296307955925643</v>
      </c>
      <c r="EI131">
        <v>12.864909072746727</v>
      </c>
      <c r="EJ131">
        <v>14.771907211632172</v>
      </c>
      <c r="EK131">
        <v>14.771907211632172</v>
      </c>
      <c r="EL131">
        <v>14.771907211632172</v>
      </c>
      <c r="EM131">
        <v>14.771907211632172</v>
      </c>
      <c r="EN131">
        <v>4.0296307955925643</v>
      </c>
      <c r="EO131">
        <v>14.771907211632172</v>
      </c>
      <c r="EP131">
        <v>6.9998728162015169</v>
      </c>
      <c r="EQ131">
        <v>14.771907211632172</v>
      </c>
      <c r="ER131">
        <v>14.771907211632172</v>
      </c>
      <c r="ES131">
        <v>8.1293068858722961</v>
      </c>
      <c r="ET131">
        <v>7.5945795202035669</v>
      </c>
      <c r="EU131">
        <v>4.0296307955925643</v>
      </c>
      <c r="EV131">
        <v>14.771907211632172</v>
      </c>
      <c r="EW131">
        <v>7.1065599423869017</v>
      </c>
      <c r="EX131">
        <v>14.771907211632172</v>
      </c>
      <c r="EY131">
        <v>14.771907211632172</v>
      </c>
      <c r="EZ131">
        <v>14.771907211632172</v>
      </c>
      <c r="FA131">
        <v>6.5410459112290082</v>
      </c>
      <c r="FB131">
        <v>4.0296307955925643</v>
      </c>
      <c r="FC131">
        <v>14.771907211632172</v>
      </c>
      <c r="FD131">
        <v>14.771907211632172</v>
      </c>
      <c r="FE131">
        <v>14.771907211632172</v>
      </c>
      <c r="FF131">
        <v>14.771907211632172</v>
      </c>
      <c r="FG131">
        <v>4.0296307955925643</v>
      </c>
      <c r="FH131">
        <v>7.273951986876698</v>
      </c>
      <c r="FI131">
        <v>4.1559157649067275</v>
      </c>
      <c r="FJ131">
        <v>14.759991827893606</v>
      </c>
      <c r="FK131">
        <v>14.771907211632172</v>
      </c>
      <c r="FL131">
        <v>14.771907211632172</v>
      </c>
      <c r="FM131">
        <v>4.7649096836917657</v>
      </c>
      <c r="FN131">
        <v>14.771907211632172</v>
      </c>
      <c r="FO131">
        <v>14.771907211632172</v>
      </c>
      <c r="FP131">
        <v>4.0296307955925643</v>
      </c>
      <c r="FQ131">
        <v>4.0296307955925643</v>
      </c>
      <c r="FR131">
        <v>14.771907211632172</v>
      </c>
      <c r="FS131">
        <v>14.771907211632172</v>
      </c>
      <c r="FT131">
        <v>14.771907211632172</v>
      </c>
      <c r="FU131">
        <v>14.771907211632172</v>
      </c>
      <c r="FV131">
        <v>4.5181857337862805</v>
      </c>
      <c r="FW131">
        <v>4.1226634019719137</v>
      </c>
      <c r="FX131">
        <v>13.41990967797423</v>
      </c>
      <c r="FY131">
        <v>10.304455501439833</v>
      </c>
      <c r="FZ131">
        <v>12.235487713160312</v>
      </c>
      <c r="GA131">
        <v>4.4184628974158722</v>
      </c>
      <c r="GB131">
        <v>14.771907211632172</v>
      </c>
      <c r="GC131">
        <v>14.771907211632172</v>
      </c>
      <c r="GD131">
        <v>14.771907211632172</v>
      </c>
      <c r="GE131">
        <v>14.771907211632172</v>
      </c>
      <c r="GF131">
        <v>14.771907211632172</v>
      </c>
      <c r="GG131">
        <v>14.771907211632172</v>
      </c>
      <c r="GH131">
        <v>14.771907211632172</v>
      </c>
      <c r="GI131">
        <v>12.930598408105004</v>
      </c>
      <c r="GJ131">
        <v>14.771907211632172</v>
      </c>
      <c r="GK131">
        <v>7.2359785366578464</v>
      </c>
      <c r="GL131">
        <v>14.771907211632172</v>
      </c>
      <c r="GM131">
        <v>4.0296307955925643</v>
      </c>
      <c r="GN131">
        <v>14.771907211632172</v>
      </c>
      <c r="GO131">
        <v>14.771907211632172</v>
      </c>
      <c r="GP131">
        <v>14.771907211632172</v>
      </c>
      <c r="GQ131">
        <v>5.2359223049057011</v>
      </c>
      <c r="GR131">
        <v>11.554507077633437</v>
      </c>
      <c r="GS131">
        <v>4.0296307955925643</v>
      </c>
      <c r="GT131">
        <v>14.270554093809201</v>
      </c>
      <c r="GU131">
        <v>7.7545729677636146</v>
      </c>
      <c r="GV131">
        <v>14.771907211632172</v>
      </c>
      <c r="GW131">
        <v>14.771907211632172</v>
      </c>
      <c r="GX131">
        <v>4.0296307955925643</v>
      </c>
      <c r="GY131">
        <v>14.771907211632172</v>
      </c>
      <c r="GZ131">
        <v>6.8953775381012523</v>
      </c>
      <c r="HA131">
        <v>4.0296307955925643</v>
      </c>
      <c r="HB131">
        <v>5.1563875316344348</v>
      </c>
      <c r="HC131">
        <v>14.771907211632172</v>
      </c>
      <c r="HD131">
        <v>14.771907211632172</v>
      </c>
      <c r="HE131">
        <v>4.0296307955925643</v>
      </c>
      <c r="HF131">
        <v>14.771907211632172</v>
      </c>
      <c r="HG131">
        <v>14.771907211632172</v>
      </c>
      <c r="HH131">
        <v>14.771907211632172</v>
      </c>
      <c r="HI131">
        <v>14.771907211632172</v>
      </c>
      <c r="HJ131">
        <v>4.0296307955925643</v>
      </c>
      <c r="HK131">
        <v>6.2499541861932686</v>
      </c>
      <c r="HL131">
        <v>14.771907211632172</v>
      </c>
      <c r="HM131">
        <v>14.771907211632172</v>
      </c>
      <c r="HN131">
        <v>7.6016043674512757</v>
      </c>
      <c r="HO131">
        <v>14.771907211632172</v>
      </c>
      <c r="HP131">
        <v>4.0296307955925643</v>
      </c>
      <c r="HQ131">
        <v>4.7346646516342652</v>
      </c>
      <c r="HR131">
        <v>14.771907211632172</v>
      </c>
      <c r="HS131">
        <v>4.0296307955925643</v>
      </c>
      <c r="HT131">
        <v>13.288906814620359</v>
      </c>
      <c r="HU131">
        <v>14.771907211632172</v>
      </c>
      <c r="HV131">
        <v>14.771907211632172</v>
      </c>
      <c r="HW131">
        <v>5.3450041205387189</v>
      </c>
      <c r="HX131">
        <v>14.771907211632172</v>
      </c>
      <c r="HY131">
        <v>8.5998924461748505</v>
      </c>
      <c r="HZ131">
        <v>14.771907211632172</v>
      </c>
      <c r="IA131">
        <v>14.771907211632172</v>
      </c>
      <c r="IB131">
        <v>14.771907211632172</v>
      </c>
      <c r="IC131">
        <v>4.0296307955925643</v>
      </c>
      <c r="ID131">
        <v>14.771907211632172</v>
      </c>
      <c r="IE131">
        <v>9.7935058113573099</v>
      </c>
      <c r="IF131">
        <v>14.771907211632172</v>
      </c>
      <c r="IG131">
        <v>9.577945623362865</v>
      </c>
      <c r="IH131">
        <v>14.771907211632172</v>
      </c>
      <c r="II131">
        <v>4.664008620054144</v>
      </c>
      <c r="IJ131">
        <v>4.8919232898014311</v>
      </c>
      <c r="IK131">
        <v>14.771907211632172</v>
      </c>
      <c r="IL131">
        <v>14.771907211632172</v>
      </c>
      <c r="IM131">
        <v>4.0296307955925643</v>
      </c>
      <c r="IN131">
        <v>14.771907211632172</v>
      </c>
      <c r="IO131">
        <v>14.771907211632172</v>
      </c>
      <c r="IP131">
        <v>4.1666486227516515</v>
      </c>
      <c r="IQ131">
        <v>12.994413536470832</v>
      </c>
      <c r="IR131">
        <v>14.771907211632172</v>
      </c>
      <c r="IS131">
        <v>14.771907211632172</v>
      </c>
      <c r="IT131">
        <v>14.771907211632172</v>
      </c>
      <c r="IU131">
        <v>14.771907211632172</v>
      </c>
      <c r="IV131">
        <v>14.771907211632172</v>
      </c>
      <c r="IW131">
        <v>14.771907211632172</v>
      </c>
      <c r="IX131">
        <v>14.771907211632172</v>
      </c>
      <c r="IY131">
        <v>4.0296307955925643</v>
      </c>
      <c r="IZ131">
        <v>4.0296307955925643</v>
      </c>
      <c r="JA131">
        <v>14.771907211632172</v>
      </c>
      <c r="JB131">
        <v>10.422086447006841</v>
      </c>
      <c r="JC131">
        <v>4.0296307955925643</v>
      </c>
      <c r="JD131">
        <v>14.771907211632172</v>
      </c>
      <c r="JE131">
        <v>14.771907211632172</v>
      </c>
      <c r="JF131">
        <v>13.344759602000655</v>
      </c>
      <c r="JG131">
        <v>6.4257096447674389</v>
      </c>
      <c r="JH131">
        <v>13.215209957016024</v>
      </c>
      <c r="JI131">
        <v>14.771907211632172</v>
      </c>
      <c r="JJ131">
        <v>4.0296307955925643</v>
      </c>
      <c r="JK131">
        <v>10.737145507148741</v>
      </c>
      <c r="JL131">
        <v>13.383469089537735</v>
      </c>
      <c r="JM131">
        <v>14.771907211632172</v>
      </c>
      <c r="JN131">
        <v>9.3373889686700977</v>
      </c>
      <c r="JO131">
        <v>11.330107788022254</v>
      </c>
      <c r="JP131">
        <v>10.67363900779076</v>
      </c>
      <c r="JQ131">
        <v>14.771907211632172</v>
      </c>
      <c r="JR131">
        <v>14.771907211632172</v>
      </c>
      <c r="JS131">
        <v>14.771907211632172</v>
      </c>
      <c r="JT131">
        <v>4.4304957697214311</v>
      </c>
      <c r="JU131">
        <v>12.414567624167336</v>
      </c>
      <c r="JV131">
        <v>6.7117407444057751</v>
      </c>
      <c r="JW131">
        <v>12.061478416929118</v>
      </c>
      <c r="JX131">
        <v>8.2654835752237421</v>
      </c>
      <c r="JY131">
        <v>7.1691946227214487</v>
      </c>
      <c r="JZ131">
        <v>4.1799257217794485</v>
      </c>
      <c r="KA131">
        <v>6.841833636333976</v>
      </c>
      <c r="KB131">
        <v>14.771907211632172</v>
      </c>
      <c r="KC131">
        <v>11.388688330771613</v>
      </c>
      <c r="KD131">
        <v>14.771907211632172</v>
      </c>
      <c r="KE131">
        <v>4.0296307955925643</v>
      </c>
      <c r="KF131">
        <v>7.273639866673892</v>
      </c>
      <c r="KG131">
        <v>14.771907211632172</v>
      </c>
      <c r="KH131">
        <v>11.440178407553853</v>
      </c>
      <c r="KI131">
        <v>14.771907211632172</v>
      </c>
      <c r="KJ131">
        <v>9.7910852920454019</v>
      </c>
      <c r="KK131">
        <v>14.771907211632172</v>
      </c>
      <c r="KL131">
        <v>14.771907211632172</v>
      </c>
      <c r="KM131">
        <v>14.771907211632172</v>
      </c>
      <c r="KN131">
        <v>5.3137600792436022</v>
      </c>
      <c r="KO131">
        <v>8.9810885547288475</v>
      </c>
      <c r="KP131">
        <v>14.771907211632172</v>
      </c>
      <c r="KQ131">
        <v>14.771907211632172</v>
      </c>
      <c r="KR131">
        <v>9.6915232038395658</v>
      </c>
      <c r="KS131">
        <v>14.771907211632172</v>
      </c>
      <c r="KT131">
        <v>14.771907211632172</v>
      </c>
      <c r="KU131">
        <v>14.771907211632172</v>
      </c>
      <c r="KV131">
        <v>14.771907211632172</v>
      </c>
      <c r="KW131">
        <v>4.1974387838087344</v>
      </c>
      <c r="KX131">
        <v>4.0296307955925643</v>
      </c>
      <c r="KY131">
        <v>14.771907211632172</v>
      </c>
      <c r="KZ131">
        <v>14.771907211632172</v>
      </c>
      <c r="LA131">
        <v>14.771907211632172</v>
      </c>
      <c r="LB131">
        <v>14.771907211632172</v>
      </c>
      <c r="LC131">
        <v>11.924829503350292</v>
      </c>
      <c r="LD131">
        <v>14.520979689818743</v>
      </c>
      <c r="LE131">
        <v>4.0296307955925643</v>
      </c>
      <c r="LF131">
        <v>14.771907211632172</v>
      </c>
      <c r="LG131">
        <v>14.771907211632172</v>
      </c>
      <c r="LH131">
        <v>14.771907211632172</v>
      </c>
      <c r="LI131">
        <v>13.397499255497715</v>
      </c>
      <c r="LJ131">
        <v>4.1507027558888341</v>
      </c>
      <c r="LK131">
        <v>14.771907211632172</v>
      </c>
      <c r="LL131">
        <v>14.771907211632172</v>
      </c>
      <c r="LM131">
        <v>6.4314248597573309</v>
      </c>
      <c r="LN131">
        <v>4.0296307955925643</v>
      </c>
      <c r="LO131">
        <v>4.0296307955925643</v>
      </c>
      <c r="LP131">
        <v>9.0460338289978033</v>
      </c>
      <c r="LQ131">
        <v>14.771907211632172</v>
      </c>
      <c r="LR131">
        <v>14.771907211632172</v>
      </c>
      <c r="LS131">
        <v>14.689326568586832</v>
      </c>
      <c r="LT131">
        <v>14.771907211632172</v>
      </c>
      <c r="LU131">
        <v>5.9333287591356436</v>
      </c>
      <c r="LV131">
        <v>5.4951691992139251</v>
      </c>
      <c r="LW131">
        <v>4.9004122317478265</v>
      </c>
      <c r="LX131">
        <v>4.0296307955925643</v>
      </c>
      <c r="LY131">
        <v>4.0296307955925643</v>
      </c>
      <c r="LZ131">
        <v>14.771907211632172</v>
      </c>
      <c r="MA131">
        <v>4.0296307955925643</v>
      </c>
      <c r="MB131">
        <v>14.771907211632172</v>
      </c>
      <c r="MC131">
        <v>4.0296307955925643</v>
      </c>
      <c r="MD131">
        <v>4.0296307955925643</v>
      </c>
      <c r="ME131">
        <v>14.771907211632172</v>
      </c>
      <c r="MF131">
        <v>11.456370999137393</v>
      </c>
      <c r="MG131">
        <v>14.771907211632172</v>
      </c>
      <c r="MH131">
        <v>14.771907211632172</v>
      </c>
      <c r="MI131">
        <v>14.771907211632172</v>
      </c>
      <c r="MJ131">
        <v>6.2228453354675759</v>
      </c>
      <c r="MK131">
        <v>5.4449522679880129</v>
      </c>
      <c r="ML131">
        <v>4.0296307955925643</v>
      </c>
      <c r="MM131">
        <v>14.771907211632172</v>
      </c>
      <c r="MN131">
        <v>4.0296307955925643</v>
      </c>
      <c r="MO131">
        <v>4.0296307955925643</v>
      </c>
      <c r="MP131">
        <v>14.771907211632172</v>
      </c>
      <c r="MQ131">
        <v>14.771907211632172</v>
      </c>
      <c r="MR131">
        <v>14.771907211632172</v>
      </c>
      <c r="MS131">
        <v>14.771907211632172</v>
      </c>
      <c r="MT131">
        <v>14.771907211632172</v>
      </c>
      <c r="MU131">
        <v>14.771907211632172</v>
      </c>
      <c r="MV131">
        <v>14.771907211632172</v>
      </c>
      <c r="MW131">
        <v>4.0296307955925643</v>
      </c>
      <c r="MX131">
        <v>6.3000548421022531</v>
      </c>
      <c r="MY131">
        <v>11.277087933276379</v>
      </c>
      <c r="MZ131">
        <v>4.0296307955925643</v>
      </c>
      <c r="NA131">
        <v>5.0102170800967389</v>
      </c>
      <c r="NB131">
        <v>14.771907211632172</v>
      </c>
      <c r="NC131">
        <v>14.771907211632172</v>
      </c>
      <c r="ND131">
        <v>4.0296307955925643</v>
      </c>
      <c r="NE131">
        <v>12.232384162623561</v>
      </c>
      <c r="NF131">
        <v>14.771907211632172</v>
      </c>
      <c r="NG131">
        <v>4.0296307955925643</v>
      </c>
      <c r="NH131">
        <v>14.771907211632172</v>
      </c>
      <c r="NI131">
        <v>7.6902290453096764</v>
      </c>
      <c r="NJ131">
        <v>14.771907211632172</v>
      </c>
      <c r="NK131">
        <v>4.0296307955925643</v>
      </c>
      <c r="NL131">
        <v>14.771907211632172</v>
      </c>
      <c r="NM131">
        <v>4.0296307955925643</v>
      </c>
      <c r="NN131">
        <v>14.771907211632172</v>
      </c>
      <c r="NO131">
        <v>4.0296307955925643</v>
      </c>
      <c r="NP131">
        <v>14.771907211632172</v>
      </c>
      <c r="NQ131">
        <v>8.0361907336251068</v>
      </c>
      <c r="NR131">
        <v>14.771907211632172</v>
      </c>
      <c r="NS131">
        <v>7.1626409109355782</v>
      </c>
      <c r="NT131">
        <v>6.4378925770380686</v>
      </c>
      <c r="NU131">
        <v>14.771907211632172</v>
      </c>
      <c r="NV131">
        <v>9.0329456806201893</v>
      </c>
      <c r="NW131">
        <v>14.771907211632172</v>
      </c>
      <c r="NX131">
        <v>14.771907211632172</v>
      </c>
      <c r="NY131">
        <v>6.6068453389951616</v>
      </c>
      <c r="NZ131">
        <v>4.4019496597426171</v>
      </c>
      <c r="OA131">
        <v>4.0296307955925643</v>
      </c>
      <c r="OB131">
        <v>14.301245028735522</v>
      </c>
      <c r="OC131">
        <v>14.771907211632172</v>
      </c>
      <c r="OD131">
        <v>14.771907211632172</v>
      </c>
      <c r="OE131">
        <v>14.771907211632172</v>
      </c>
      <c r="OF131">
        <v>14.771907211632172</v>
      </c>
      <c r="OG131">
        <v>14.771907211632172</v>
      </c>
      <c r="OH131">
        <v>14.771907211632172</v>
      </c>
      <c r="OI131">
        <v>14.771907211632172</v>
      </c>
      <c r="OJ131">
        <v>4.0296307955925643</v>
      </c>
      <c r="OK131">
        <v>14.771907211632172</v>
      </c>
      <c r="OL131">
        <v>5.6230235126388255</v>
      </c>
      <c r="OM131">
        <v>14.771907211632172</v>
      </c>
      <c r="ON131">
        <v>14.771907211632172</v>
      </c>
      <c r="OO131">
        <v>11.890777486614324</v>
      </c>
      <c r="OP131">
        <v>5.8476604956105511</v>
      </c>
      <c r="OQ131">
        <v>14.771907211632172</v>
      </c>
      <c r="OR131">
        <v>4.0296307955925643</v>
      </c>
      <c r="OS131">
        <v>14.771907211632172</v>
      </c>
      <c r="OT131">
        <v>14.771907211632172</v>
      </c>
      <c r="OU131">
        <v>14.771907211632172</v>
      </c>
      <c r="OV131">
        <v>4.0296307955925643</v>
      </c>
      <c r="OW131">
        <v>6.5035798767756132</v>
      </c>
      <c r="OX131">
        <v>6.6762480357381175</v>
      </c>
      <c r="OY131">
        <v>5.8505624445033613</v>
      </c>
      <c r="OZ131">
        <v>14.771907211632172</v>
      </c>
      <c r="PA131">
        <v>14.771907211632172</v>
      </c>
      <c r="PB131">
        <v>9.6805096268344517</v>
      </c>
      <c r="PC131">
        <v>14.771907211632172</v>
      </c>
      <c r="PD131">
        <v>14.771907211632172</v>
      </c>
      <c r="PE131">
        <v>14.771907211632172</v>
      </c>
      <c r="PF131">
        <v>14.771907211632172</v>
      </c>
      <c r="PG131">
        <v>5.1914523428896917</v>
      </c>
      <c r="PH131">
        <v>11.660587177779863</v>
      </c>
      <c r="PI131">
        <v>10.840288945774166</v>
      </c>
      <c r="PJ131">
        <v>14.771907211632172</v>
      </c>
      <c r="PK131">
        <v>8.0696759911760694</v>
      </c>
      <c r="PL131">
        <v>14.771907211632172</v>
      </c>
      <c r="PM131">
        <v>14.771907211632172</v>
      </c>
      <c r="PN131">
        <v>4.0296307955925643</v>
      </c>
      <c r="PO131">
        <v>14.771907211632172</v>
      </c>
      <c r="PP131">
        <v>4.7352750501745646</v>
      </c>
      <c r="PQ131">
        <v>14.771907211632172</v>
      </c>
      <c r="PR131">
        <v>14.771907211632172</v>
      </c>
      <c r="PS131">
        <v>14.771907211632172</v>
      </c>
      <c r="PT131">
        <v>14.771907211632172</v>
      </c>
      <c r="PU131">
        <v>4.8864331988682341</v>
      </c>
      <c r="PV131">
        <v>4.0296307955925643</v>
      </c>
      <c r="PW131">
        <v>14.771907211632172</v>
      </c>
      <c r="PX131">
        <v>14.771907211632172</v>
      </c>
      <c r="PY131">
        <v>5.7340713250411417</v>
      </c>
      <c r="PZ131">
        <v>14.771907211632172</v>
      </c>
      <c r="QA131">
        <v>14.771907211632172</v>
      </c>
      <c r="QB131">
        <v>14.771907211632172</v>
      </c>
      <c r="QC131">
        <v>12.222701578101649</v>
      </c>
      <c r="QD131">
        <v>4.0296307955925643</v>
      </c>
      <c r="QE131">
        <v>14.771907211632172</v>
      </c>
      <c r="QF131">
        <v>14.771907211632172</v>
      </c>
      <c r="QG131">
        <v>4.203829183863836</v>
      </c>
      <c r="QH131">
        <v>14.771907211632172</v>
      </c>
      <c r="QI131">
        <v>4.0296307955925643</v>
      </c>
      <c r="QJ131">
        <v>4.0296307955925643</v>
      </c>
      <c r="QK131">
        <v>14.771907211632172</v>
      </c>
      <c r="QL131">
        <v>14.771907211632172</v>
      </c>
      <c r="QM131">
        <v>14.771907211632172</v>
      </c>
      <c r="QN131">
        <v>14.771907211632172</v>
      </c>
      <c r="QO131">
        <v>8.882688788671679</v>
      </c>
      <c r="QP131">
        <v>13.102820518838282</v>
      </c>
      <c r="QQ131">
        <v>14.771907211632172</v>
      </c>
      <c r="QR131">
        <v>14.771907211632172</v>
      </c>
      <c r="QS131">
        <v>14.771907211632172</v>
      </c>
      <c r="QT131">
        <v>14.771907211632172</v>
      </c>
      <c r="QU131">
        <v>4.1050640344440632</v>
      </c>
      <c r="QV131">
        <v>6.5818941985906285</v>
      </c>
      <c r="QW131">
        <v>6.9297337626471958</v>
      </c>
      <c r="QX131">
        <v>13.370779897666628</v>
      </c>
      <c r="QY131">
        <v>14.771907211632172</v>
      </c>
      <c r="QZ131">
        <v>14.771907211632172</v>
      </c>
      <c r="RA131">
        <v>14.771907211632172</v>
      </c>
      <c r="RB131">
        <v>14.771907211632172</v>
      </c>
      <c r="RC131">
        <v>14.771907211632172</v>
      </c>
      <c r="RD131">
        <v>14.771907211632172</v>
      </c>
      <c r="RE131">
        <v>12.567522396412894</v>
      </c>
      <c r="RF131">
        <v>14.771907211632172</v>
      </c>
      <c r="RG131">
        <v>14.771907211632172</v>
      </c>
      <c r="RH131">
        <v>14.771907211632172</v>
      </c>
      <c r="RI131">
        <v>14.771907211632172</v>
      </c>
      <c r="RJ131">
        <v>14.771907211632172</v>
      </c>
      <c r="RK131">
        <v>10.362716119638343</v>
      </c>
      <c r="RL131">
        <v>14.771907211632172</v>
      </c>
      <c r="RM131">
        <v>5.948438618598141</v>
      </c>
      <c r="RN131">
        <v>14.771907211632172</v>
      </c>
      <c r="RO131">
        <v>10.303462216150363</v>
      </c>
      <c r="RP131">
        <v>14.771907211632172</v>
      </c>
      <c r="RQ131">
        <v>14.771907211632172</v>
      </c>
      <c r="RR131">
        <v>14.771907211632172</v>
      </c>
      <c r="RS131">
        <v>14.771907211632172</v>
      </c>
      <c r="RT131">
        <v>14.771907211632172</v>
      </c>
      <c r="RU131">
        <v>14.771907211632172</v>
      </c>
      <c r="RV131">
        <v>14.771907211632172</v>
      </c>
      <c r="RW131">
        <v>14.771907211632172</v>
      </c>
      <c r="RX131">
        <v>14.771907211632172</v>
      </c>
      <c r="RY131">
        <v>4.0296307955925643</v>
      </c>
      <c r="RZ131">
        <v>9.9542462617711838</v>
      </c>
      <c r="SA131">
        <v>14.771907211632172</v>
      </c>
      <c r="SB131">
        <v>12.335787171667249</v>
      </c>
      <c r="SC131">
        <v>14.771907211632172</v>
      </c>
      <c r="SD131">
        <v>14.771907211632172</v>
      </c>
      <c r="SE131">
        <v>10.757055717256291</v>
      </c>
      <c r="SF131">
        <v>8.2060038383402141</v>
      </c>
      <c r="SG131">
        <v>14.771907211632172</v>
      </c>
    </row>
    <row r="132" spans="1:501" x14ac:dyDescent="0.35">
      <c r="A132" s="158">
        <v>2048</v>
      </c>
      <c r="B132">
        <v>15.510502572213781</v>
      </c>
      <c r="C132">
        <v>10.278825285815598</v>
      </c>
      <c r="D132">
        <v>13.357071823061542</v>
      </c>
      <c r="E132">
        <v>15.510502572213781</v>
      </c>
      <c r="F132">
        <v>11.019108381310934</v>
      </c>
      <c r="G132">
        <v>15.510502572213781</v>
      </c>
      <c r="H132">
        <v>15.510502572213781</v>
      </c>
      <c r="I132">
        <v>15.510502572213781</v>
      </c>
      <c r="J132">
        <v>15.510502572213781</v>
      </c>
      <c r="K132">
        <v>15.510502572213781</v>
      </c>
      <c r="L132">
        <v>5.7952460147509477</v>
      </c>
      <c r="M132">
        <v>4.2311123353721927</v>
      </c>
      <c r="N132">
        <v>15.510502572213781</v>
      </c>
      <c r="O132">
        <v>15.510502572213781</v>
      </c>
      <c r="P132">
        <v>15.510502572213781</v>
      </c>
      <c r="Q132">
        <v>15.510502572213781</v>
      </c>
      <c r="R132">
        <v>15.510502572213781</v>
      </c>
      <c r="S132">
        <v>15.510502572213781</v>
      </c>
      <c r="T132">
        <v>15.510502572213781</v>
      </c>
      <c r="U132">
        <v>8.7551484382179083</v>
      </c>
      <c r="V132">
        <v>15.510502572213781</v>
      </c>
      <c r="W132">
        <v>15.510502572213781</v>
      </c>
      <c r="X132">
        <v>4.2311123353721927</v>
      </c>
      <c r="Y132">
        <v>4.2311123353721927</v>
      </c>
      <c r="Z132">
        <v>15.510502572213781</v>
      </c>
      <c r="AA132">
        <v>4.2311123353721927</v>
      </c>
      <c r="AB132">
        <v>15.510502572213781</v>
      </c>
      <c r="AC132">
        <v>15.510502572213781</v>
      </c>
      <c r="AD132">
        <v>4.2311123353721927</v>
      </c>
      <c r="AE132">
        <v>15.510502572213781</v>
      </c>
      <c r="AF132">
        <v>15.510502572213781</v>
      </c>
      <c r="AG132">
        <v>15.510502572213781</v>
      </c>
      <c r="AH132">
        <v>15.510502572213781</v>
      </c>
      <c r="AI132">
        <v>15.510502572213781</v>
      </c>
      <c r="AJ132">
        <v>5.9686857352975613</v>
      </c>
      <c r="AK132">
        <v>8.7377848892078784</v>
      </c>
      <c r="AL132">
        <v>15.510502572213781</v>
      </c>
      <c r="AM132">
        <v>4.2311123353721927</v>
      </c>
      <c r="AN132">
        <v>15.510502572213781</v>
      </c>
      <c r="AO132">
        <v>6.0231297949742482</v>
      </c>
      <c r="AP132">
        <v>15.510502572213781</v>
      </c>
      <c r="AQ132">
        <v>15.510502572213781</v>
      </c>
      <c r="AR132">
        <v>7.5570798047740606</v>
      </c>
      <c r="AS132">
        <v>4.2311123353721927</v>
      </c>
      <c r="AT132">
        <v>15.510502572213781</v>
      </c>
      <c r="AU132">
        <v>9.3959826912343996</v>
      </c>
      <c r="AV132">
        <v>15.510502572213781</v>
      </c>
      <c r="AW132">
        <v>15.510502572213781</v>
      </c>
      <c r="AX132">
        <v>9.0519331771180287</v>
      </c>
      <c r="AY132">
        <v>15.510502572213781</v>
      </c>
      <c r="AZ132">
        <v>4.2311123353721927</v>
      </c>
      <c r="BA132">
        <v>15.510502572213781</v>
      </c>
      <c r="BB132">
        <v>11.92446861070032</v>
      </c>
      <c r="BC132">
        <v>4.2311123353721927</v>
      </c>
      <c r="BD132">
        <v>4.2311123353721927</v>
      </c>
      <c r="BE132">
        <v>15.510502572213781</v>
      </c>
      <c r="BF132">
        <v>12.836503896891859</v>
      </c>
      <c r="BG132">
        <v>15.510502572213781</v>
      </c>
      <c r="BH132">
        <v>15.510502572213781</v>
      </c>
      <c r="BI132">
        <v>15.510502572213781</v>
      </c>
      <c r="BJ132">
        <v>15.510502572213781</v>
      </c>
      <c r="BK132">
        <v>7.2442223342644008</v>
      </c>
      <c r="BL132">
        <v>4.5493112853109015</v>
      </c>
      <c r="BM132">
        <v>15.510502572213781</v>
      </c>
      <c r="BN132">
        <v>15.510502572213781</v>
      </c>
      <c r="BO132">
        <v>15.510502572213781</v>
      </c>
      <c r="BP132">
        <v>15.510502572213781</v>
      </c>
      <c r="BQ132">
        <v>15.510502572213781</v>
      </c>
      <c r="BR132">
        <v>15.510502572213781</v>
      </c>
      <c r="BS132">
        <v>15.510502572213781</v>
      </c>
      <c r="BT132">
        <v>4.2311123353721927</v>
      </c>
      <c r="BU132">
        <v>15.510502572213781</v>
      </c>
      <c r="BV132">
        <v>15.510502572213781</v>
      </c>
      <c r="BW132">
        <v>7.5278379599047893</v>
      </c>
      <c r="BX132">
        <v>8.0238422773853308</v>
      </c>
      <c r="BY132">
        <v>4.2311123353721927</v>
      </c>
      <c r="BZ132">
        <v>15.510502572213781</v>
      </c>
      <c r="CA132">
        <v>15.510502572213781</v>
      </c>
      <c r="CB132">
        <v>15.510502572213781</v>
      </c>
      <c r="CC132">
        <v>9.086266158075583</v>
      </c>
      <c r="CD132">
        <v>11.721370350772652</v>
      </c>
      <c r="CE132">
        <v>5.0257643959474212</v>
      </c>
      <c r="CF132">
        <v>4.2311123353721927</v>
      </c>
      <c r="CG132">
        <v>5.4515779814924903</v>
      </c>
      <c r="CH132">
        <v>15.510502572213781</v>
      </c>
      <c r="CI132">
        <v>15.510502572213781</v>
      </c>
      <c r="CJ132">
        <v>15.510502572213781</v>
      </c>
      <c r="CK132">
        <v>15.510502572213781</v>
      </c>
      <c r="CL132">
        <v>15.510502572213781</v>
      </c>
      <c r="CM132">
        <v>15.510502572213781</v>
      </c>
      <c r="CN132">
        <v>10.816352618464212</v>
      </c>
      <c r="CO132">
        <v>15.510502572213781</v>
      </c>
      <c r="CP132">
        <v>8.3282471155537472</v>
      </c>
      <c r="CQ132">
        <v>8.7240006026743657</v>
      </c>
      <c r="CR132">
        <v>11.498998683161807</v>
      </c>
      <c r="CS132">
        <v>15.510502572213781</v>
      </c>
      <c r="CT132">
        <v>4.2311123353721927</v>
      </c>
      <c r="CU132">
        <v>15.510502572213781</v>
      </c>
      <c r="CV132">
        <v>15.510502572213781</v>
      </c>
      <c r="CW132">
        <v>15.510502572213781</v>
      </c>
      <c r="CX132">
        <v>4.2311123353721927</v>
      </c>
      <c r="CY132">
        <v>15.510502572213781</v>
      </c>
      <c r="CZ132">
        <v>4.2311123353721927</v>
      </c>
      <c r="DA132">
        <v>15.510502572213781</v>
      </c>
      <c r="DB132">
        <v>15.510502572213781</v>
      </c>
      <c r="DC132">
        <v>7.1411255466649646</v>
      </c>
      <c r="DD132">
        <v>15.510502572213781</v>
      </c>
      <c r="DE132">
        <v>15.510502572213781</v>
      </c>
      <c r="DF132">
        <v>11.25404063174703</v>
      </c>
      <c r="DG132">
        <v>15.510502572213781</v>
      </c>
      <c r="DH132">
        <v>12.349394357498053</v>
      </c>
      <c r="DI132">
        <v>15.510502572213781</v>
      </c>
      <c r="DJ132">
        <v>15.510502572213781</v>
      </c>
      <c r="DK132">
        <v>4.2311123353721927</v>
      </c>
      <c r="DL132">
        <v>15.510502572213781</v>
      </c>
      <c r="DM132">
        <v>15.510502572213781</v>
      </c>
      <c r="DN132">
        <v>5.784938982464026</v>
      </c>
      <c r="DO132">
        <v>11.347452578680755</v>
      </c>
      <c r="DP132">
        <v>11.909878667199685</v>
      </c>
      <c r="DQ132">
        <v>15.510502572213781</v>
      </c>
      <c r="DR132">
        <v>15.510502572213781</v>
      </c>
      <c r="DS132">
        <v>15.510502572213781</v>
      </c>
      <c r="DT132">
        <v>15.510502572213781</v>
      </c>
      <c r="DU132">
        <v>15.510502572213781</v>
      </c>
      <c r="DV132">
        <v>15.510502572213781</v>
      </c>
      <c r="DW132">
        <v>10.252816004780339</v>
      </c>
      <c r="DX132">
        <v>15.510502572213781</v>
      </c>
      <c r="DY132">
        <v>4.2311123353721927</v>
      </c>
      <c r="DZ132">
        <v>15.510502572213781</v>
      </c>
      <c r="EA132">
        <v>15.510502572213781</v>
      </c>
      <c r="EB132">
        <v>15.510502572213781</v>
      </c>
      <c r="EC132">
        <v>15.510502572213781</v>
      </c>
      <c r="ED132">
        <v>15.510502572213781</v>
      </c>
      <c r="EE132">
        <v>6.780545784950486</v>
      </c>
      <c r="EF132">
        <v>4.2311123353721927</v>
      </c>
      <c r="EG132">
        <v>15.510502572213781</v>
      </c>
      <c r="EH132">
        <v>4.2311123353721927</v>
      </c>
      <c r="EI132">
        <v>13.575512274135269</v>
      </c>
      <c r="EJ132">
        <v>15.510502572213781</v>
      </c>
      <c r="EK132">
        <v>15.510502572213781</v>
      </c>
      <c r="EL132">
        <v>15.510502572213781</v>
      </c>
      <c r="EM132">
        <v>15.510502572213781</v>
      </c>
      <c r="EN132">
        <v>4.2311123353721927</v>
      </c>
      <c r="EO132">
        <v>15.510502572213781</v>
      </c>
      <c r="EP132">
        <v>7.1724343363969796</v>
      </c>
      <c r="EQ132">
        <v>15.510502572213781</v>
      </c>
      <c r="ER132">
        <v>15.510502572213781</v>
      </c>
      <c r="ES132">
        <v>8.7894873716842774</v>
      </c>
      <c r="ET132">
        <v>8.188088358953868</v>
      </c>
      <c r="EU132">
        <v>4.2311123353721927</v>
      </c>
      <c r="EV132">
        <v>15.510502572213781</v>
      </c>
      <c r="EW132">
        <v>7.6407565791389169</v>
      </c>
      <c r="EX132">
        <v>15.510502572213781</v>
      </c>
      <c r="EY132">
        <v>15.510502572213781</v>
      </c>
      <c r="EZ132">
        <v>15.510502572213781</v>
      </c>
      <c r="FA132">
        <v>7.0084766135640235</v>
      </c>
      <c r="FB132">
        <v>4.2311123353721927</v>
      </c>
      <c r="FC132">
        <v>15.510502572213781</v>
      </c>
      <c r="FD132">
        <v>15.510502572213781</v>
      </c>
      <c r="FE132">
        <v>15.510502572213781</v>
      </c>
      <c r="FF132">
        <v>15.510502572213781</v>
      </c>
      <c r="FG132">
        <v>4.2311123353721927</v>
      </c>
      <c r="FH132">
        <v>7.4155464900311623</v>
      </c>
      <c r="FI132">
        <v>4.2311123353721927</v>
      </c>
      <c r="FJ132">
        <v>15.510502572213781</v>
      </c>
      <c r="FK132">
        <v>15.510502572213781</v>
      </c>
      <c r="FL132">
        <v>15.510502572213781</v>
      </c>
      <c r="FM132">
        <v>4.7727928114074407</v>
      </c>
      <c r="FN132">
        <v>15.510502572213781</v>
      </c>
      <c r="FO132">
        <v>15.510502572213781</v>
      </c>
      <c r="FP132">
        <v>4.2311123353721927</v>
      </c>
      <c r="FQ132">
        <v>4.2311123353721927</v>
      </c>
      <c r="FR132">
        <v>15.510502572213781</v>
      </c>
      <c r="FS132">
        <v>15.510502572213781</v>
      </c>
      <c r="FT132">
        <v>15.510502572213781</v>
      </c>
      <c r="FU132">
        <v>15.510502572213781</v>
      </c>
      <c r="FV132">
        <v>4.7670025156558671</v>
      </c>
      <c r="FW132">
        <v>4.3331270268770075</v>
      </c>
      <c r="FX132">
        <v>14.034753517556208</v>
      </c>
      <c r="FY132">
        <v>10.909952009298847</v>
      </c>
      <c r="FZ132">
        <v>12.895717036563163</v>
      </c>
      <c r="GA132">
        <v>4.5769809328436803</v>
      </c>
      <c r="GB132">
        <v>15.510502572213781</v>
      </c>
      <c r="GC132">
        <v>15.510502572213781</v>
      </c>
      <c r="GD132">
        <v>15.510502572213781</v>
      </c>
      <c r="GE132">
        <v>15.510502572213781</v>
      </c>
      <c r="GF132">
        <v>15.510502572213781</v>
      </c>
      <c r="GG132">
        <v>15.510502572213781</v>
      </c>
      <c r="GH132">
        <v>15.510502572213781</v>
      </c>
      <c r="GI132">
        <v>14.253686338886947</v>
      </c>
      <c r="GJ132">
        <v>15.510502572213781</v>
      </c>
      <c r="GK132">
        <v>7.7055599268598414</v>
      </c>
      <c r="GL132">
        <v>15.510502572213781</v>
      </c>
      <c r="GM132">
        <v>4.2311123353721927</v>
      </c>
      <c r="GN132">
        <v>15.510502572213781</v>
      </c>
      <c r="GO132">
        <v>15.510502572213781</v>
      </c>
      <c r="GP132">
        <v>15.510502572213781</v>
      </c>
      <c r="GQ132">
        <v>5.5583050041161792</v>
      </c>
      <c r="GR132">
        <v>12.045573504466445</v>
      </c>
      <c r="GS132">
        <v>4.2311123353721927</v>
      </c>
      <c r="GT132">
        <v>14.962637976974085</v>
      </c>
      <c r="GU132">
        <v>7.9266271314095098</v>
      </c>
      <c r="GV132">
        <v>15.510502572213781</v>
      </c>
      <c r="GW132">
        <v>15.510502572213781</v>
      </c>
      <c r="GX132">
        <v>4.2311123353721927</v>
      </c>
      <c r="GY132">
        <v>15.510502572213781</v>
      </c>
      <c r="GZ132">
        <v>7.2636511318120442</v>
      </c>
      <c r="HA132">
        <v>4.2311123353721927</v>
      </c>
      <c r="HB132">
        <v>5.4483679814527832</v>
      </c>
      <c r="HC132">
        <v>15.510502572213781</v>
      </c>
      <c r="HD132">
        <v>15.510502572213781</v>
      </c>
      <c r="HE132">
        <v>4.2311123353721927</v>
      </c>
      <c r="HF132">
        <v>15.510502572213781</v>
      </c>
      <c r="HG132">
        <v>15.510502572213781</v>
      </c>
      <c r="HH132">
        <v>15.510502572213781</v>
      </c>
      <c r="HI132">
        <v>15.510502572213781</v>
      </c>
      <c r="HJ132">
        <v>4.2311123353721927</v>
      </c>
      <c r="HK132">
        <v>6.6838931686695826</v>
      </c>
      <c r="HL132">
        <v>15.510502572213781</v>
      </c>
      <c r="HM132">
        <v>15.510502572213781</v>
      </c>
      <c r="HN132">
        <v>8.0947210082615655</v>
      </c>
      <c r="HO132">
        <v>15.510502572213781</v>
      </c>
      <c r="HP132">
        <v>4.2311123353721927</v>
      </c>
      <c r="HQ132">
        <v>4.9017514215058169</v>
      </c>
      <c r="HR132">
        <v>15.510502572213781</v>
      </c>
      <c r="HS132">
        <v>4.2311123353721927</v>
      </c>
      <c r="HT132">
        <v>14.330077318093732</v>
      </c>
      <c r="HU132">
        <v>15.510502572213781</v>
      </c>
      <c r="HV132">
        <v>15.510502572213781</v>
      </c>
      <c r="HW132">
        <v>5.6789800630952882</v>
      </c>
      <c r="HX132">
        <v>15.510502572213781</v>
      </c>
      <c r="HY132">
        <v>8.8343975006330044</v>
      </c>
      <c r="HZ132">
        <v>15.510502572213781</v>
      </c>
      <c r="IA132">
        <v>15.510502572213781</v>
      </c>
      <c r="IB132">
        <v>15.510502572213781</v>
      </c>
      <c r="IC132">
        <v>4.2311123353721927</v>
      </c>
      <c r="ID132">
        <v>15.510502572213781</v>
      </c>
      <c r="IE132">
        <v>10.134942010583597</v>
      </c>
      <c r="IF132">
        <v>15.510502572213781</v>
      </c>
      <c r="IG132">
        <v>10.426771276889516</v>
      </c>
      <c r="IH132">
        <v>15.510502572213781</v>
      </c>
      <c r="II132">
        <v>4.6675604121002197</v>
      </c>
      <c r="IJ132">
        <v>5.1784416576455197</v>
      </c>
      <c r="IK132">
        <v>15.510502572213781</v>
      </c>
      <c r="IL132">
        <v>15.510502572213781</v>
      </c>
      <c r="IM132">
        <v>4.2311123353721927</v>
      </c>
      <c r="IN132">
        <v>15.510502572213781</v>
      </c>
      <c r="IO132">
        <v>15.510502572213781</v>
      </c>
      <c r="IP132">
        <v>4.2536660912798512</v>
      </c>
      <c r="IQ132">
        <v>14.326969731776416</v>
      </c>
      <c r="IR132">
        <v>15.510502572213781</v>
      </c>
      <c r="IS132">
        <v>15.510502572213781</v>
      </c>
      <c r="IT132">
        <v>15.510502572213781</v>
      </c>
      <c r="IU132">
        <v>15.510502572213781</v>
      </c>
      <c r="IV132">
        <v>15.510502572213781</v>
      </c>
      <c r="IW132">
        <v>15.510502572213781</v>
      </c>
      <c r="IX132">
        <v>15.510502572213781</v>
      </c>
      <c r="IY132">
        <v>4.2311123353721927</v>
      </c>
      <c r="IZ132">
        <v>4.2311123353721927</v>
      </c>
      <c r="JA132">
        <v>15.510502572213781</v>
      </c>
      <c r="JB132">
        <v>11.183988650208939</v>
      </c>
      <c r="JC132">
        <v>4.2311123353721927</v>
      </c>
      <c r="JD132">
        <v>15.510502572213781</v>
      </c>
      <c r="JE132">
        <v>15.510502572213781</v>
      </c>
      <c r="JF132">
        <v>14.09482354977723</v>
      </c>
      <c r="JG132">
        <v>6.87979674353089</v>
      </c>
      <c r="JH132">
        <v>14.540169328533009</v>
      </c>
      <c r="JI132">
        <v>15.510502572213781</v>
      </c>
      <c r="JJ132">
        <v>4.2311123353721927</v>
      </c>
      <c r="JK132">
        <v>11.744476720058236</v>
      </c>
      <c r="JL132">
        <v>14.081027067039047</v>
      </c>
      <c r="JM132">
        <v>15.510502572213781</v>
      </c>
      <c r="JN132">
        <v>9.788560742740275</v>
      </c>
      <c r="JO132">
        <v>12.363672454805222</v>
      </c>
      <c r="JP132">
        <v>11.203199473687032</v>
      </c>
      <c r="JQ132">
        <v>15.510502572213781</v>
      </c>
      <c r="JR132">
        <v>15.510502572213781</v>
      </c>
      <c r="JS132">
        <v>15.510502572213781</v>
      </c>
      <c r="JT132">
        <v>4.4843043205313773</v>
      </c>
      <c r="JU132">
        <v>13.059624983247437</v>
      </c>
      <c r="JV132">
        <v>7.0821463687199468</v>
      </c>
      <c r="JW132">
        <v>12.78095854729005</v>
      </c>
      <c r="JX132">
        <v>8.722001375183364</v>
      </c>
      <c r="JY132">
        <v>7.7109182763362032</v>
      </c>
      <c r="JZ132">
        <v>4.2311123353721927</v>
      </c>
      <c r="KA132">
        <v>7.3445044037136995</v>
      </c>
      <c r="KB132">
        <v>15.510502572213781</v>
      </c>
      <c r="KC132">
        <v>11.902464075305405</v>
      </c>
      <c r="KD132">
        <v>15.510502572213781</v>
      </c>
      <c r="KE132">
        <v>4.2311123353721927</v>
      </c>
      <c r="KF132">
        <v>7.8279717619247462</v>
      </c>
      <c r="KG132">
        <v>15.510502572213781</v>
      </c>
      <c r="KH132">
        <v>12.087750133052444</v>
      </c>
      <c r="KI132">
        <v>15.510502572213781</v>
      </c>
      <c r="KJ132">
        <v>10.642196171131552</v>
      </c>
      <c r="KK132">
        <v>15.510502572213781</v>
      </c>
      <c r="KL132">
        <v>15.510502572213781</v>
      </c>
      <c r="KM132">
        <v>15.510502572213781</v>
      </c>
      <c r="KN132">
        <v>5.4958915565643185</v>
      </c>
      <c r="KO132">
        <v>9.7508427016194172</v>
      </c>
      <c r="KP132">
        <v>15.510502572213781</v>
      </c>
      <c r="KQ132">
        <v>15.510502572213781</v>
      </c>
      <c r="KR132">
        <v>10.237418319836465</v>
      </c>
      <c r="KS132">
        <v>15.510502572213781</v>
      </c>
      <c r="KT132">
        <v>15.510502572213781</v>
      </c>
      <c r="KU132">
        <v>15.510502572213781</v>
      </c>
      <c r="KV132">
        <v>15.510502572213781</v>
      </c>
      <c r="KW132">
        <v>4.4150251750278651</v>
      </c>
      <c r="KX132">
        <v>4.2311123353721927</v>
      </c>
      <c r="KY132">
        <v>15.510502572213781</v>
      </c>
      <c r="KZ132">
        <v>15.510502572213781</v>
      </c>
      <c r="LA132">
        <v>15.510502572213781</v>
      </c>
      <c r="LB132">
        <v>15.510502572213781</v>
      </c>
      <c r="LC132">
        <v>12.409948610600257</v>
      </c>
      <c r="LD132">
        <v>15.510502572213781</v>
      </c>
      <c r="LE132">
        <v>4.2311123353721927</v>
      </c>
      <c r="LF132">
        <v>15.510502572213781</v>
      </c>
      <c r="LG132">
        <v>15.510502572213781</v>
      </c>
      <c r="LH132">
        <v>15.510502572213781</v>
      </c>
      <c r="LI132">
        <v>14.172195962585587</v>
      </c>
      <c r="LJ132">
        <v>4.2890445538639472</v>
      </c>
      <c r="LK132">
        <v>15.510502572213781</v>
      </c>
      <c r="LL132">
        <v>15.510502572213781</v>
      </c>
      <c r="LM132">
        <v>6.7901852461916565</v>
      </c>
      <c r="LN132">
        <v>4.2311123353721927</v>
      </c>
      <c r="LO132">
        <v>4.2311123353721927</v>
      </c>
      <c r="LP132">
        <v>9.7370084402727954</v>
      </c>
      <c r="LQ132">
        <v>15.510502572213781</v>
      </c>
      <c r="LR132">
        <v>15.510502572213781</v>
      </c>
      <c r="LS132">
        <v>15.510502572213781</v>
      </c>
      <c r="LT132">
        <v>15.510502572213781</v>
      </c>
      <c r="LU132">
        <v>6.3315539408928547</v>
      </c>
      <c r="LV132">
        <v>5.8452722651705695</v>
      </c>
      <c r="LW132">
        <v>5.1404711960169731</v>
      </c>
      <c r="LX132">
        <v>4.2311123353721927</v>
      </c>
      <c r="LY132">
        <v>4.2311123353721927</v>
      </c>
      <c r="LZ132">
        <v>15.510502572213781</v>
      </c>
      <c r="MA132">
        <v>4.2311123353721927</v>
      </c>
      <c r="MB132">
        <v>15.510502572213781</v>
      </c>
      <c r="MC132">
        <v>4.2311123353721927</v>
      </c>
      <c r="MD132">
        <v>4.2311123353721927</v>
      </c>
      <c r="ME132">
        <v>15.510502572213781</v>
      </c>
      <c r="MF132">
        <v>12.565077210730339</v>
      </c>
      <c r="MG132">
        <v>15.510502572213781</v>
      </c>
      <c r="MH132">
        <v>15.510502572213781</v>
      </c>
      <c r="MI132">
        <v>15.510502572213781</v>
      </c>
      <c r="MJ132">
        <v>6.6536969029515465</v>
      </c>
      <c r="MK132">
        <v>5.4940484237471585</v>
      </c>
      <c r="ML132">
        <v>4.2311123353721927</v>
      </c>
      <c r="MM132">
        <v>15.510502572213781</v>
      </c>
      <c r="MN132">
        <v>4.2311123353721927</v>
      </c>
      <c r="MO132">
        <v>4.2311123353721927</v>
      </c>
      <c r="MP132">
        <v>15.510502572213781</v>
      </c>
      <c r="MQ132">
        <v>15.510502572213781</v>
      </c>
      <c r="MR132">
        <v>15.510502572213781</v>
      </c>
      <c r="MS132">
        <v>15.510502572213781</v>
      </c>
      <c r="MT132">
        <v>15.510502572213781</v>
      </c>
      <c r="MU132">
        <v>15.510502572213781</v>
      </c>
      <c r="MV132">
        <v>15.510502572213781</v>
      </c>
      <c r="MW132">
        <v>4.2311123353721927</v>
      </c>
      <c r="MX132">
        <v>6.7397141133709155</v>
      </c>
      <c r="MY132">
        <v>12.213048722813241</v>
      </c>
      <c r="MZ132">
        <v>4.2311123353721927</v>
      </c>
      <c r="NA132">
        <v>5.3089466808327597</v>
      </c>
      <c r="NB132">
        <v>15.510502572213781</v>
      </c>
      <c r="NC132">
        <v>15.510502572213781</v>
      </c>
      <c r="ND132">
        <v>4.2311123353721927</v>
      </c>
      <c r="NE132">
        <v>12.934386981602474</v>
      </c>
      <c r="NF132">
        <v>15.510502572213781</v>
      </c>
      <c r="NG132">
        <v>4.2311123353721927</v>
      </c>
      <c r="NH132">
        <v>15.510502572213781</v>
      </c>
      <c r="NI132">
        <v>8.2955377239900177</v>
      </c>
      <c r="NJ132">
        <v>15.510502572213781</v>
      </c>
      <c r="NK132">
        <v>4.2311123353721927</v>
      </c>
      <c r="NL132">
        <v>15.510502572213781</v>
      </c>
      <c r="NM132">
        <v>4.2311123353721927</v>
      </c>
      <c r="NN132">
        <v>15.510502572213781</v>
      </c>
      <c r="NO132">
        <v>4.2311123353721927</v>
      </c>
      <c r="NP132">
        <v>15.510502572213781</v>
      </c>
      <c r="NQ132">
        <v>8.3989448777875939</v>
      </c>
      <c r="NR132">
        <v>15.510502572213781</v>
      </c>
      <c r="NS132">
        <v>7.7035757829879774</v>
      </c>
      <c r="NT132">
        <v>6.8933846406709485</v>
      </c>
      <c r="NU132">
        <v>15.510502572213781</v>
      </c>
      <c r="NV132">
        <v>9.5224049890482831</v>
      </c>
      <c r="NW132">
        <v>15.510502572213781</v>
      </c>
      <c r="NX132">
        <v>15.510502572213781</v>
      </c>
      <c r="NY132">
        <v>6.863077285568119</v>
      </c>
      <c r="NZ132">
        <v>4.6393244677506589</v>
      </c>
      <c r="OA132">
        <v>4.2311123353721927</v>
      </c>
      <c r="OB132">
        <v>15.510502572213781</v>
      </c>
      <c r="OC132">
        <v>15.510502572213781</v>
      </c>
      <c r="OD132">
        <v>15.510502572213781</v>
      </c>
      <c r="OE132">
        <v>15.510502572213781</v>
      </c>
      <c r="OF132">
        <v>15.510502572213781</v>
      </c>
      <c r="OG132">
        <v>15.510502572213781</v>
      </c>
      <c r="OH132">
        <v>15.510502572213781</v>
      </c>
      <c r="OI132">
        <v>15.510502572213781</v>
      </c>
      <c r="OJ132">
        <v>4.2311123353721927</v>
      </c>
      <c r="OK132">
        <v>15.510502572213781</v>
      </c>
      <c r="OL132">
        <v>5.7924050069640813</v>
      </c>
      <c r="OM132">
        <v>15.510502572213781</v>
      </c>
      <c r="ON132">
        <v>15.510502572213781</v>
      </c>
      <c r="OO132">
        <v>12.420418885844635</v>
      </c>
      <c r="OP132">
        <v>5.9816371006396807</v>
      </c>
      <c r="OQ132">
        <v>15.510502572213781</v>
      </c>
      <c r="OR132">
        <v>4.2311123353721927</v>
      </c>
      <c r="OS132">
        <v>15.510502572213781</v>
      </c>
      <c r="OT132">
        <v>15.510502572213781</v>
      </c>
      <c r="OU132">
        <v>15.510502572213781</v>
      </c>
      <c r="OV132">
        <v>4.2311123353721927</v>
      </c>
      <c r="OW132">
        <v>6.9666655703465263</v>
      </c>
      <c r="OX132">
        <v>7.1594409867219397</v>
      </c>
      <c r="OY132">
        <v>6.2395794300280771</v>
      </c>
      <c r="OZ132">
        <v>15.510502572213781</v>
      </c>
      <c r="PA132">
        <v>15.510502572213781</v>
      </c>
      <c r="PB132">
        <v>10.104668927480574</v>
      </c>
      <c r="PC132">
        <v>15.510502572213781</v>
      </c>
      <c r="PD132">
        <v>15.510502572213781</v>
      </c>
      <c r="PE132">
        <v>15.510502572213781</v>
      </c>
      <c r="PF132">
        <v>15.510502572213781</v>
      </c>
      <c r="PG132">
        <v>5.5091386907349928</v>
      </c>
      <c r="PH132">
        <v>12.798475327042294</v>
      </c>
      <c r="PI132">
        <v>11.5760781383953</v>
      </c>
      <c r="PJ132">
        <v>15.510502572213781</v>
      </c>
      <c r="PK132">
        <v>8.7223377468276144</v>
      </c>
      <c r="PL132">
        <v>15.510502572213781</v>
      </c>
      <c r="PM132">
        <v>15.510502572213781</v>
      </c>
      <c r="PN132">
        <v>4.2311123353721927</v>
      </c>
      <c r="PO132">
        <v>15.510502572213781</v>
      </c>
      <c r="PP132">
        <v>5.005825717323793</v>
      </c>
      <c r="PQ132">
        <v>15.510502572213781</v>
      </c>
      <c r="PR132">
        <v>15.510502572213781</v>
      </c>
      <c r="PS132">
        <v>15.510502572213781</v>
      </c>
      <c r="PT132">
        <v>15.510502572213781</v>
      </c>
      <c r="PU132">
        <v>4.916236451989981</v>
      </c>
      <c r="PV132">
        <v>4.2311123353721927</v>
      </c>
      <c r="PW132">
        <v>15.510502572213781</v>
      </c>
      <c r="PX132">
        <v>15.510502572213781</v>
      </c>
      <c r="PY132">
        <v>5.9017643603350285</v>
      </c>
      <c r="PZ132">
        <v>15.510502572213781</v>
      </c>
      <c r="QA132">
        <v>15.510502572213781</v>
      </c>
      <c r="QB132">
        <v>15.510502572213781</v>
      </c>
      <c r="QC132">
        <v>13.210658634979197</v>
      </c>
      <c r="QD132">
        <v>4.2311123353721927</v>
      </c>
      <c r="QE132">
        <v>15.510502572213781</v>
      </c>
      <c r="QF132">
        <v>15.510502572213781</v>
      </c>
      <c r="QG132">
        <v>4.4220271313144242</v>
      </c>
      <c r="QH132">
        <v>15.510502572213781</v>
      </c>
      <c r="QI132">
        <v>4.2311123353721927</v>
      </c>
      <c r="QJ132">
        <v>4.2311123353721927</v>
      </c>
      <c r="QK132">
        <v>15.510502572213781</v>
      </c>
      <c r="QL132">
        <v>15.510502572213781</v>
      </c>
      <c r="QM132">
        <v>15.510502572213781</v>
      </c>
      <c r="QN132">
        <v>15.510502572213781</v>
      </c>
      <c r="QO132">
        <v>9.4458905724644904</v>
      </c>
      <c r="QP132">
        <v>14.451495421905598</v>
      </c>
      <c r="QQ132">
        <v>15.510502572213781</v>
      </c>
      <c r="QR132">
        <v>15.510502572213781</v>
      </c>
      <c r="QS132">
        <v>15.510502572213781</v>
      </c>
      <c r="QT132">
        <v>15.510502572213781</v>
      </c>
      <c r="QU132">
        <v>4.2311123353721927</v>
      </c>
      <c r="QV132">
        <v>6.8110284178447191</v>
      </c>
      <c r="QW132">
        <v>7.4428203590356192</v>
      </c>
      <c r="QX132">
        <v>14.612636359181158</v>
      </c>
      <c r="QY132">
        <v>15.510502572213781</v>
      </c>
      <c r="QZ132">
        <v>15.510502572213781</v>
      </c>
      <c r="RA132">
        <v>15.510502572213781</v>
      </c>
      <c r="RB132">
        <v>15.510502572213781</v>
      </c>
      <c r="RC132">
        <v>15.510502572213781</v>
      </c>
      <c r="RD132">
        <v>15.510502572213781</v>
      </c>
      <c r="RE132">
        <v>13.272512457738014</v>
      </c>
      <c r="RF132">
        <v>15.510502572213781</v>
      </c>
      <c r="RG132">
        <v>15.510502572213781</v>
      </c>
      <c r="RH132">
        <v>15.510502572213781</v>
      </c>
      <c r="RI132">
        <v>15.510502572213781</v>
      </c>
      <c r="RJ132">
        <v>15.510502572213781</v>
      </c>
      <c r="RK132">
        <v>10.944909805343173</v>
      </c>
      <c r="RL132">
        <v>15.510502572213781</v>
      </c>
      <c r="RM132">
        <v>6.3483506465650077</v>
      </c>
      <c r="RN132">
        <v>15.510502572213781</v>
      </c>
      <c r="RO132">
        <v>11.250762231967036</v>
      </c>
      <c r="RP132">
        <v>15.510502572213781</v>
      </c>
      <c r="RQ132">
        <v>15.510502572213781</v>
      </c>
      <c r="RR132">
        <v>15.510502572213781</v>
      </c>
      <c r="RS132">
        <v>15.510502572213781</v>
      </c>
      <c r="RT132">
        <v>15.510502572213781</v>
      </c>
      <c r="RU132">
        <v>15.510502572213781</v>
      </c>
      <c r="RV132">
        <v>15.510502572213781</v>
      </c>
      <c r="RW132">
        <v>15.510502572213781</v>
      </c>
      <c r="RX132">
        <v>15.510502572213781</v>
      </c>
      <c r="RY132">
        <v>4.2311123353721927</v>
      </c>
      <c r="RZ132">
        <v>10.853834481685075</v>
      </c>
      <c r="SA132">
        <v>15.510502572213781</v>
      </c>
      <c r="SB132">
        <v>12.986545242029401</v>
      </c>
      <c r="SC132">
        <v>15.510502572213781</v>
      </c>
      <c r="SD132">
        <v>15.510502572213781</v>
      </c>
      <c r="SE132">
        <v>11.76716315270555</v>
      </c>
      <c r="SF132">
        <v>8.8319971059798394</v>
      </c>
      <c r="SG132">
        <v>15.510502572213781</v>
      </c>
    </row>
    <row r="133" spans="1:501" x14ac:dyDescent="0.35">
      <c r="A133" s="158">
        <v>2049</v>
      </c>
      <c r="B133">
        <v>16.286027700824469</v>
      </c>
      <c r="C133">
        <v>11.183370406803046</v>
      </c>
      <c r="D133">
        <v>13.941410565894618</v>
      </c>
      <c r="E133">
        <v>16.286027700824469</v>
      </c>
      <c r="F133">
        <v>11.856807626516273</v>
      </c>
      <c r="G133">
        <v>16.286027700824469</v>
      </c>
      <c r="H133">
        <v>16.286027700824469</v>
      </c>
      <c r="I133">
        <v>16.286027700824469</v>
      </c>
      <c r="J133">
        <v>16.286027700824469</v>
      </c>
      <c r="K133">
        <v>16.286027700824469</v>
      </c>
      <c r="L133">
        <v>5.8500793580445363</v>
      </c>
      <c r="M133">
        <v>4.4426679521408019</v>
      </c>
      <c r="N133">
        <v>16.286027700824469</v>
      </c>
      <c r="O133">
        <v>16.286027700824469</v>
      </c>
      <c r="P133">
        <v>16.286027700824469</v>
      </c>
      <c r="Q133">
        <v>16.286027700824469</v>
      </c>
      <c r="R133">
        <v>16.286027700824469</v>
      </c>
      <c r="S133">
        <v>16.286027700824469</v>
      </c>
      <c r="T133">
        <v>16.286027700824469</v>
      </c>
      <c r="U133">
        <v>9.0104480971127323</v>
      </c>
      <c r="V133">
        <v>16.286027700824469</v>
      </c>
      <c r="W133">
        <v>16.286027700824469</v>
      </c>
      <c r="X133">
        <v>4.4426679521408019</v>
      </c>
      <c r="Y133">
        <v>4.4426679521408019</v>
      </c>
      <c r="Z133">
        <v>16.286027700824469</v>
      </c>
      <c r="AA133">
        <v>4.4426679521408019</v>
      </c>
      <c r="AB133">
        <v>16.286027700824469</v>
      </c>
      <c r="AC133">
        <v>16.286027700824469</v>
      </c>
      <c r="AD133">
        <v>4.4426679521408019</v>
      </c>
      <c r="AE133">
        <v>16.286027700824469</v>
      </c>
      <c r="AF133">
        <v>16.286027700824469</v>
      </c>
      <c r="AG133">
        <v>16.286027700824469</v>
      </c>
      <c r="AH133">
        <v>16.286027700824469</v>
      </c>
      <c r="AI133">
        <v>16.286027700824469</v>
      </c>
      <c r="AJ133">
        <v>6.0518634994217786</v>
      </c>
      <c r="AK133">
        <v>9.4222864338998473</v>
      </c>
      <c r="AL133">
        <v>16.286027700824469</v>
      </c>
      <c r="AM133">
        <v>4.4426679521408019</v>
      </c>
      <c r="AN133">
        <v>16.286027700824469</v>
      </c>
      <c r="AO133">
        <v>6.3923795479500276</v>
      </c>
      <c r="AP133">
        <v>16.286027700824469</v>
      </c>
      <c r="AQ133">
        <v>16.286027700824469</v>
      </c>
      <c r="AR133">
        <v>8.1215636962709876</v>
      </c>
      <c r="AS133">
        <v>4.4426679521408019</v>
      </c>
      <c r="AT133">
        <v>16.286027700824469</v>
      </c>
      <c r="AU133">
        <v>9.6700095232730128</v>
      </c>
      <c r="AV133">
        <v>16.286027700824469</v>
      </c>
      <c r="AW133">
        <v>16.286027700824469</v>
      </c>
      <c r="AX133">
        <v>9.5688505750276764</v>
      </c>
      <c r="AY133">
        <v>16.286027700824469</v>
      </c>
      <c r="AZ133">
        <v>4.4426679521408019</v>
      </c>
      <c r="BA133">
        <v>16.286027700824469</v>
      </c>
      <c r="BB133">
        <v>12.389780188957882</v>
      </c>
      <c r="BC133">
        <v>4.4426679521408019</v>
      </c>
      <c r="BD133">
        <v>4.4426679521408019</v>
      </c>
      <c r="BE133">
        <v>16.286027700824469</v>
      </c>
      <c r="BF133">
        <v>14.090815004864485</v>
      </c>
      <c r="BG133">
        <v>16.286027700824469</v>
      </c>
      <c r="BH133">
        <v>16.286027700824469</v>
      </c>
      <c r="BI133">
        <v>16.286027700824469</v>
      </c>
      <c r="BJ133">
        <v>16.286027700824469</v>
      </c>
      <c r="BK133">
        <v>7.7274654811345531</v>
      </c>
      <c r="BL133">
        <v>4.7908763977036575</v>
      </c>
      <c r="BM133">
        <v>16.286027700824469</v>
      </c>
      <c r="BN133">
        <v>16.286027700824469</v>
      </c>
      <c r="BO133">
        <v>16.286027700824469</v>
      </c>
      <c r="BP133">
        <v>16.286027700824469</v>
      </c>
      <c r="BQ133">
        <v>16.286027700824469</v>
      </c>
      <c r="BR133">
        <v>16.286027700824469</v>
      </c>
      <c r="BS133">
        <v>16.286027700824469</v>
      </c>
      <c r="BT133">
        <v>4.4426679521408019</v>
      </c>
      <c r="BU133">
        <v>16.286027700824469</v>
      </c>
      <c r="BV133">
        <v>16.286027700824469</v>
      </c>
      <c r="BW133">
        <v>8.0612342414932279</v>
      </c>
      <c r="BX133">
        <v>8.3704566396924758</v>
      </c>
      <c r="BY133">
        <v>4.4426679521408019</v>
      </c>
      <c r="BZ133">
        <v>16.286027700824469</v>
      </c>
      <c r="CA133">
        <v>16.286027700824469</v>
      </c>
      <c r="CB133">
        <v>16.286027700824469</v>
      </c>
      <c r="CC133">
        <v>9.6498041372547281</v>
      </c>
      <c r="CD133">
        <v>12.193387061034999</v>
      </c>
      <c r="CE133">
        <v>5.0444894226910453</v>
      </c>
      <c r="CF133">
        <v>4.4426679521408019</v>
      </c>
      <c r="CG133">
        <v>5.4897191056957784</v>
      </c>
      <c r="CH133">
        <v>16.286027700824469</v>
      </c>
      <c r="CI133">
        <v>16.286027700824469</v>
      </c>
      <c r="CJ133">
        <v>16.286027700824469</v>
      </c>
      <c r="CK133">
        <v>16.286027700824469</v>
      </c>
      <c r="CL133">
        <v>16.286027700824469</v>
      </c>
      <c r="CM133">
        <v>16.286027700824469</v>
      </c>
      <c r="CN133">
        <v>11.792219551934902</v>
      </c>
      <c r="CO133">
        <v>16.286027700824469</v>
      </c>
      <c r="CP133">
        <v>8.9851893383566566</v>
      </c>
      <c r="CQ133">
        <v>9.0962744135360012</v>
      </c>
      <c r="CR133">
        <v>11.930356754246112</v>
      </c>
      <c r="CS133">
        <v>16.286027700824469</v>
      </c>
      <c r="CT133">
        <v>4.4426679521408019</v>
      </c>
      <c r="CU133">
        <v>16.286027700824469</v>
      </c>
      <c r="CV133">
        <v>16.286027700824469</v>
      </c>
      <c r="CW133">
        <v>16.286027700824469</v>
      </c>
      <c r="CX133">
        <v>4.4426679521408019</v>
      </c>
      <c r="CY133">
        <v>16.286027700824469</v>
      </c>
      <c r="CZ133">
        <v>4.4426679521408019</v>
      </c>
      <c r="DA133">
        <v>16.286027700824469</v>
      </c>
      <c r="DB133">
        <v>16.286027700824469</v>
      </c>
      <c r="DC133">
        <v>7.526586293948947</v>
      </c>
      <c r="DD133">
        <v>16.286027700824469</v>
      </c>
      <c r="DE133">
        <v>16.286027700824469</v>
      </c>
      <c r="DF133">
        <v>12.288880013710797</v>
      </c>
      <c r="DG133">
        <v>16.286027700824469</v>
      </c>
      <c r="DH133">
        <v>13.535146837374628</v>
      </c>
      <c r="DI133">
        <v>16.286027700824469</v>
      </c>
      <c r="DJ133">
        <v>16.286027700824469</v>
      </c>
      <c r="DK133">
        <v>4.4426679521408019</v>
      </c>
      <c r="DL133">
        <v>16.286027700824469</v>
      </c>
      <c r="DM133">
        <v>16.286027700824469</v>
      </c>
      <c r="DN133">
        <v>6.0921002409959764</v>
      </c>
      <c r="DO133">
        <v>12.160645914755367</v>
      </c>
      <c r="DP133">
        <v>12.74281672422995</v>
      </c>
      <c r="DQ133">
        <v>16.286027700824469</v>
      </c>
      <c r="DR133">
        <v>16.286027700824469</v>
      </c>
      <c r="DS133">
        <v>16.286027700824469</v>
      </c>
      <c r="DT133">
        <v>16.286027700824469</v>
      </c>
      <c r="DU133">
        <v>16.286027700824469</v>
      </c>
      <c r="DV133">
        <v>16.286027700824469</v>
      </c>
      <c r="DW133">
        <v>11.12219618574675</v>
      </c>
      <c r="DX133">
        <v>16.286027700824469</v>
      </c>
      <c r="DY133">
        <v>4.4426679521408019</v>
      </c>
      <c r="DZ133">
        <v>16.286027700824469</v>
      </c>
      <c r="EA133">
        <v>16.286027700824469</v>
      </c>
      <c r="EB133">
        <v>16.286027700824469</v>
      </c>
      <c r="EC133">
        <v>16.286027700824469</v>
      </c>
      <c r="ED133">
        <v>16.286027700824469</v>
      </c>
      <c r="EE133">
        <v>6.8878272195322383</v>
      </c>
      <c r="EF133">
        <v>4.4426679521408019</v>
      </c>
      <c r="EG133">
        <v>16.286027700824469</v>
      </c>
      <c r="EH133">
        <v>4.4426679521408019</v>
      </c>
      <c r="EI133">
        <v>14.325366192879704</v>
      </c>
      <c r="EJ133">
        <v>16.286027700824469</v>
      </c>
      <c r="EK133">
        <v>16.286027700824469</v>
      </c>
      <c r="EL133">
        <v>16.286027700824469</v>
      </c>
      <c r="EM133">
        <v>16.286027700824469</v>
      </c>
      <c r="EN133">
        <v>4.4426679521408019</v>
      </c>
      <c r="EO133">
        <v>16.286027700824469</v>
      </c>
      <c r="EP133">
        <v>7.3492498593484994</v>
      </c>
      <c r="EQ133">
        <v>16.286027700824469</v>
      </c>
      <c r="ER133">
        <v>16.286027700824469</v>
      </c>
      <c r="ES133">
        <v>9.5032810720009753</v>
      </c>
      <c r="ET133">
        <v>8.8279793233686181</v>
      </c>
      <c r="EU133">
        <v>4.4426679521408019</v>
      </c>
      <c r="EV133">
        <v>16.286027700824469</v>
      </c>
      <c r="EW133">
        <v>8.2151085159278896</v>
      </c>
      <c r="EX133">
        <v>16.286027700824469</v>
      </c>
      <c r="EY133">
        <v>16.286027700824469</v>
      </c>
      <c r="EZ133">
        <v>16.286027700824469</v>
      </c>
      <c r="FA133">
        <v>7.5093104542427582</v>
      </c>
      <c r="FB133">
        <v>4.4426679521408019</v>
      </c>
      <c r="FC133">
        <v>16.286027700824469</v>
      </c>
      <c r="FD133">
        <v>16.286027700824469</v>
      </c>
      <c r="FE133">
        <v>16.286027700824469</v>
      </c>
      <c r="FF133">
        <v>16.286027700824469</v>
      </c>
      <c r="FG133">
        <v>4.4426679521408019</v>
      </c>
      <c r="FH133">
        <v>7.5598972669910811</v>
      </c>
      <c r="FI133">
        <v>4.4426679521408019</v>
      </c>
      <c r="FJ133">
        <v>16.286027700824469</v>
      </c>
      <c r="FK133">
        <v>16.286027700824469</v>
      </c>
      <c r="FL133">
        <v>16.286027700824469</v>
      </c>
      <c r="FM133">
        <v>4.7806889810707505</v>
      </c>
      <c r="FN133">
        <v>16.286027700824469</v>
      </c>
      <c r="FO133">
        <v>16.286027700824469</v>
      </c>
      <c r="FP133">
        <v>4.4426679521408019</v>
      </c>
      <c r="FQ133">
        <v>4.4426679521408019</v>
      </c>
      <c r="FR133">
        <v>16.286027700824469</v>
      </c>
      <c r="FS133">
        <v>16.286027700824469</v>
      </c>
      <c r="FT133">
        <v>16.286027700824469</v>
      </c>
      <c r="FU133">
        <v>16.286027700824469</v>
      </c>
      <c r="FV133">
        <v>5.0295216538666256</v>
      </c>
      <c r="FW133">
        <v>4.5543349044870407</v>
      </c>
      <c r="FX133">
        <v>14.677766916855294</v>
      </c>
      <c r="FY133">
        <v>11.551027885808464</v>
      </c>
      <c r="FZ133">
        <v>13.591572464106688</v>
      </c>
      <c r="GA133">
        <v>4.741186006533276</v>
      </c>
      <c r="GB133">
        <v>16.286027700824469</v>
      </c>
      <c r="GC133">
        <v>16.286027700824469</v>
      </c>
      <c r="GD133">
        <v>16.286027700824469</v>
      </c>
      <c r="GE133">
        <v>16.286027700824469</v>
      </c>
      <c r="GF133">
        <v>16.286027700824469</v>
      </c>
      <c r="GG133">
        <v>16.286027700824469</v>
      </c>
      <c r="GH133">
        <v>16.286027700824469</v>
      </c>
      <c r="GI133">
        <v>15.71215560449432</v>
      </c>
      <c r="GJ133">
        <v>16.286027700824469</v>
      </c>
      <c r="GK133">
        <v>8.2056149677100443</v>
      </c>
      <c r="GL133">
        <v>16.286027700824469</v>
      </c>
      <c r="GM133">
        <v>4.4426679521408019</v>
      </c>
      <c r="GN133">
        <v>16.286027700824469</v>
      </c>
      <c r="GO133">
        <v>16.286027700824469</v>
      </c>
      <c r="GP133">
        <v>16.286027700824469</v>
      </c>
      <c r="GQ133">
        <v>5.9005372348319005</v>
      </c>
      <c r="GR133">
        <v>12.557510249171285</v>
      </c>
      <c r="GS133">
        <v>4.4426679521408019</v>
      </c>
      <c r="GT133">
        <v>15.688286086039936</v>
      </c>
      <c r="GU133">
        <v>8.1024987374021276</v>
      </c>
      <c r="GV133">
        <v>16.286027700824469</v>
      </c>
      <c r="GW133">
        <v>16.286027700824469</v>
      </c>
      <c r="GX133">
        <v>4.4426679521408019</v>
      </c>
      <c r="GY133">
        <v>16.286027700824469</v>
      </c>
      <c r="GZ133">
        <v>7.6515937630882558</v>
      </c>
      <c r="HA133">
        <v>4.4426679521408019</v>
      </c>
      <c r="HB133">
        <v>5.7568818245727602</v>
      </c>
      <c r="HC133">
        <v>16.286027700824469</v>
      </c>
      <c r="HD133">
        <v>16.286027700824469</v>
      </c>
      <c r="HE133">
        <v>4.4426679521408019</v>
      </c>
      <c r="HF133">
        <v>16.286027700824469</v>
      </c>
      <c r="HG133">
        <v>16.286027700824469</v>
      </c>
      <c r="HH133">
        <v>16.286027700824469</v>
      </c>
      <c r="HI133">
        <v>16.286027700824469</v>
      </c>
      <c r="HJ133">
        <v>4.4426679521408019</v>
      </c>
      <c r="HK133">
        <v>7.1479608584776333</v>
      </c>
      <c r="HL133">
        <v>16.286027700824469</v>
      </c>
      <c r="HM133">
        <v>16.286027700824469</v>
      </c>
      <c r="HN133">
        <v>8.6198261622448396</v>
      </c>
      <c r="HO133">
        <v>16.286027700824469</v>
      </c>
      <c r="HP133">
        <v>4.4426679521408019</v>
      </c>
      <c r="HQ133">
        <v>5.0747346995189693</v>
      </c>
      <c r="HR133">
        <v>16.286027700824469</v>
      </c>
      <c r="HS133">
        <v>4.4426679521408019</v>
      </c>
      <c r="HT133">
        <v>15.452822328215788</v>
      </c>
      <c r="HU133">
        <v>16.286027700824469</v>
      </c>
      <c r="HV133">
        <v>16.286027700824469</v>
      </c>
      <c r="HW133">
        <v>6.0338240775356464</v>
      </c>
      <c r="HX133">
        <v>16.286027700824469</v>
      </c>
      <c r="HY133">
        <v>9.075297125826852</v>
      </c>
      <c r="HZ133">
        <v>16.286027700824469</v>
      </c>
      <c r="IA133">
        <v>16.286027700824469</v>
      </c>
      <c r="IB133">
        <v>16.286027700824469</v>
      </c>
      <c r="IC133">
        <v>4.4426679521408019</v>
      </c>
      <c r="ID133">
        <v>16.286027700824469</v>
      </c>
      <c r="IE133">
        <v>10.48828188152741</v>
      </c>
      <c r="IF133">
        <v>16.286027700824469</v>
      </c>
      <c r="IG133">
        <v>11.350822351233703</v>
      </c>
      <c r="IH133">
        <v>16.286027700824469</v>
      </c>
      <c r="II133">
        <v>4.6711149089497734</v>
      </c>
      <c r="IJ133">
        <v>5.4817413137986843</v>
      </c>
      <c r="IK133">
        <v>16.286027700824469</v>
      </c>
      <c r="IL133">
        <v>16.286027700824469</v>
      </c>
      <c r="IM133">
        <v>4.4426679521408019</v>
      </c>
      <c r="IN133">
        <v>16.286027700824469</v>
      </c>
      <c r="IO133">
        <v>16.286027700824469</v>
      </c>
      <c r="IP133">
        <v>4.4426679521408019</v>
      </c>
      <c r="IQ133">
        <v>15.796177420330501</v>
      </c>
      <c r="IR133">
        <v>16.286027700824469</v>
      </c>
      <c r="IS133">
        <v>16.286027700824469</v>
      </c>
      <c r="IT133">
        <v>16.286027700824469</v>
      </c>
      <c r="IU133">
        <v>16.286027700824469</v>
      </c>
      <c r="IV133">
        <v>16.286027700824469</v>
      </c>
      <c r="IW133">
        <v>16.286027700824469</v>
      </c>
      <c r="IX133">
        <v>16.286027700824469</v>
      </c>
      <c r="IY133">
        <v>4.4426679521408019</v>
      </c>
      <c r="IZ133">
        <v>4.4426679521408019</v>
      </c>
      <c r="JA133">
        <v>16.286027700824469</v>
      </c>
      <c r="JB133">
        <v>12.001589390378259</v>
      </c>
      <c r="JC133">
        <v>4.4426679521408019</v>
      </c>
      <c r="JD133">
        <v>16.286027700824469</v>
      </c>
      <c r="JE133">
        <v>16.286027700824469</v>
      </c>
      <c r="JF133">
        <v>14.887046063352908</v>
      </c>
      <c r="JG133">
        <v>7.3659729195577865</v>
      </c>
      <c r="JH133">
        <v>15.997969369390907</v>
      </c>
      <c r="JI133">
        <v>16.286027700824469</v>
      </c>
      <c r="JJ133">
        <v>4.4426679521408019</v>
      </c>
      <c r="JK133">
        <v>12.846313141249217</v>
      </c>
      <c r="JL133">
        <v>14.814942369290792</v>
      </c>
      <c r="JM133">
        <v>16.286027700824469</v>
      </c>
      <c r="JN133">
        <v>10.261532612147663</v>
      </c>
      <c r="JO133">
        <v>13.491521831002121</v>
      </c>
      <c r="JP133">
        <v>11.759033480110165</v>
      </c>
      <c r="JQ133">
        <v>16.286027700824469</v>
      </c>
      <c r="JR133">
        <v>16.286027700824469</v>
      </c>
      <c r="JS133">
        <v>16.286027700824469</v>
      </c>
      <c r="JT133">
        <v>4.5387663783732126</v>
      </c>
      <c r="JU133">
        <v>13.73819933696643</v>
      </c>
      <c r="JV133">
        <v>7.4729938324537848</v>
      </c>
      <c r="JW133">
        <v>13.543356439478389</v>
      </c>
      <c r="JX133">
        <v>9.2037334895606797</v>
      </c>
      <c r="JY133">
        <v>8.2935760281766697</v>
      </c>
      <c r="JZ133">
        <v>4.4426679521408019</v>
      </c>
      <c r="KA133">
        <v>7.8841064842192283</v>
      </c>
      <c r="KB133">
        <v>16.286027700824469</v>
      </c>
      <c r="KC133">
        <v>12.439417687913611</v>
      </c>
      <c r="KD133">
        <v>16.286027700824469</v>
      </c>
      <c r="KE133">
        <v>4.4426679521408019</v>
      </c>
      <c r="KF133">
        <v>8.4245498854361323</v>
      </c>
      <c r="KG133">
        <v>16.286027700824469</v>
      </c>
      <c r="KH133">
        <v>12.771977680228458</v>
      </c>
      <c r="KI133">
        <v>16.286027700824469</v>
      </c>
      <c r="KJ133">
        <v>11.567291670603689</v>
      </c>
      <c r="KK133">
        <v>16.286027700824469</v>
      </c>
      <c r="KL133">
        <v>16.286027700824469</v>
      </c>
      <c r="KM133">
        <v>16.286027700824469</v>
      </c>
      <c r="KN133">
        <v>5.684265670838216</v>
      </c>
      <c r="KO133">
        <v>10.586571194831652</v>
      </c>
      <c r="KP133">
        <v>16.286027700824469</v>
      </c>
      <c r="KQ133">
        <v>16.286027700824469</v>
      </c>
      <c r="KR133">
        <v>10.814062108812985</v>
      </c>
      <c r="KS133">
        <v>16.286027700824469</v>
      </c>
      <c r="KT133">
        <v>16.286027700824469</v>
      </c>
      <c r="KU133">
        <v>16.286027700824469</v>
      </c>
      <c r="KV133">
        <v>16.286027700824469</v>
      </c>
      <c r="KW133">
        <v>4.6438907867627037</v>
      </c>
      <c r="KX133">
        <v>4.4426679521408019</v>
      </c>
      <c r="KY133">
        <v>16.286027700824469</v>
      </c>
      <c r="KZ133">
        <v>16.286027700824469</v>
      </c>
      <c r="LA133">
        <v>16.286027700824469</v>
      </c>
      <c r="LB133">
        <v>16.286027700824469</v>
      </c>
      <c r="LC133">
        <v>12.914803056468932</v>
      </c>
      <c r="LD133">
        <v>16.286027700824469</v>
      </c>
      <c r="LE133">
        <v>4.4426679521408019</v>
      </c>
      <c r="LF133">
        <v>16.286027700824469</v>
      </c>
      <c r="LG133">
        <v>16.286027700824469</v>
      </c>
      <c r="LH133">
        <v>16.286027700824469</v>
      </c>
      <c r="LI133">
        <v>14.99168871530313</v>
      </c>
      <c r="LJ133">
        <v>4.4426679521408019</v>
      </c>
      <c r="LK133">
        <v>16.286027700824469</v>
      </c>
      <c r="LL133">
        <v>16.286027700824469</v>
      </c>
      <c r="LM133">
        <v>7.1689581520413714</v>
      </c>
      <c r="LN133">
        <v>4.4426679521408019</v>
      </c>
      <c r="LO133">
        <v>4.4426679521408019</v>
      </c>
      <c r="LP133">
        <v>10.480762636772877</v>
      </c>
      <c r="LQ133">
        <v>16.286027700824469</v>
      </c>
      <c r="LR133">
        <v>16.286027700824469</v>
      </c>
      <c r="LS133">
        <v>16.286027700824469</v>
      </c>
      <c r="LT133">
        <v>16.286027700824469</v>
      </c>
      <c r="LU133">
        <v>6.7565066649493843</v>
      </c>
      <c r="LV133">
        <v>6.2176807692945726</v>
      </c>
      <c r="LW133">
        <v>5.3922900497812574</v>
      </c>
      <c r="LX133">
        <v>4.4426679521408019</v>
      </c>
      <c r="LY133">
        <v>4.4426679521408019</v>
      </c>
      <c r="LZ133">
        <v>16.286027700824469</v>
      </c>
      <c r="MA133">
        <v>4.4426679521408019</v>
      </c>
      <c r="MB133">
        <v>16.286027700824469</v>
      </c>
      <c r="MC133">
        <v>4.4426679521408019</v>
      </c>
      <c r="MD133">
        <v>4.4426679521408019</v>
      </c>
      <c r="ME133">
        <v>16.286027700824469</v>
      </c>
      <c r="MF133">
        <v>13.781080005483636</v>
      </c>
      <c r="MG133">
        <v>16.286027700824469</v>
      </c>
      <c r="MH133">
        <v>16.286027700824469</v>
      </c>
      <c r="MI133">
        <v>16.286027700824469</v>
      </c>
      <c r="MJ133">
        <v>7.1143793698386188</v>
      </c>
      <c r="MK133">
        <v>5.5435872707167491</v>
      </c>
      <c r="ML133">
        <v>4.4426679521408019</v>
      </c>
      <c r="MM133">
        <v>16.286027700824469</v>
      </c>
      <c r="MN133">
        <v>4.4426679521408019</v>
      </c>
      <c r="MO133">
        <v>4.4426679521408019</v>
      </c>
      <c r="MP133">
        <v>16.286027700824469</v>
      </c>
      <c r="MQ133">
        <v>16.286027700824469</v>
      </c>
      <c r="MR133">
        <v>16.286027700824469</v>
      </c>
      <c r="MS133">
        <v>16.286027700824469</v>
      </c>
      <c r="MT133">
        <v>16.286027700824469</v>
      </c>
      <c r="MU133">
        <v>16.286027700824469</v>
      </c>
      <c r="MV133">
        <v>16.286027700824469</v>
      </c>
      <c r="MW133">
        <v>4.4426679521408019</v>
      </c>
      <c r="MX133">
        <v>7.2100557008506527</v>
      </c>
      <c r="MY133">
        <v>13.226691144765642</v>
      </c>
      <c r="MZ133">
        <v>4.4426679521408019</v>
      </c>
      <c r="NA133">
        <v>5.6254877601792401</v>
      </c>
      <c r="NB133">
        <v>16.286027700824469</v>
      </c>
      <c r="NC133">
        <v>16.286027700824469</v>
      </c>
      <c r="ND133">
        <v>4.4426679521408019</v>
      </c>
      <c r="NE133">
        <v>13.676676955669283</v>
      </c>
      <c r="NF133">
        <v>16.286027700824469</v>
      </c>
      <c r="NG133">
        <v>4.4426679521408019</v>
      </c>
      <c r="NH133">
        <v>16.286027700824469</v>
      </c>
      <c r="NI133">
        <v>8.9484910949580634</v>
      </c>
      <c r="NJ133">
        <v>16.286027700824469</v>
      </c>
      <c r="NK133">
        <v>4.4426679521408019</v>
      </c>
      <c r="NL133">
        <v>16.286027700824469</v>
      </c>
      <c r="NM133">
        <v>4.4426679521408019</v>
      </c>
      <c r="NN133">
        <v>16.286027700824469</v>
      </c>
      <c r="NO133">
        <v>4.4426679521408019</v>
      </c>
      <c r="NP133">
        <v>16.286027700824469</v>
      </c>
      <c r="NQ133">
        <v>8.7780737663369273</v>
      </c>
      <c r="NR133">
        <v>16.286027700824469</v>
      </c>
      <c r="NS133">
        <v>8.285362980242887</v>
      </c>
      <c r="NT133">
        <v>7.3811035576645896</v>
      </c>
      <c r="NU133">
        <v>16.286027700824469</v>
      </c>
      <c r="NV133">
        <v>10.038386145728039</v>
      </c>
      <c r="NW133">
        <v>16.286027700824469</v>
      </c>
      <c r="NX133">
        <v>16.286027700824469</v>
      </c>
      <c r="NY133">
        <v>7.1292466239030805</v>
      </c>
      <c r="NZ133">
        <v>4.8894996946258598</v>
      </c>
      <c r="OA133">
        <v>4.4426679521408019</v>
      </c>
      <c r="OB133">
        <v>16.286027700824469</v>
      </c>
      <c r="OC133">
        <v>16.286027700824469</v>
      </c>
      <c r="OD133">
        <v>16.286027700824469</v>
      </c>
      <c r="OE133">
        <v>16.286027700824469</v>
      </c>
      <c r="OF133">
        <v>16.286027700824469</v>
      </c>
      <c r="OG133">
        <v>16.286027700824469</v>
      </c>
      <c r="OH133">
        <v>16.286027700824469</v>
      </c>
      <c r="OI133">
        <v>16.286027700824469</v>
      </c>
      <c r="OJ133">
        <v>4.4426679521408019</v>
      </c>
      <c r="OK133">
        <v>16.286027700824469</v>
      </c>
      <c r="OL133">
        <v>5.9668887546509621</v>
      </c>
      <c r="OM133">
        <v>16.286027700824469</v>
      </c>
      <c r="ON133">
        <v>16.286027700824469</v>
      </c>
      <c r="OO133">
        <v>12.973651678665014</v>
      </c>
      <c r="OP133">
        <v>6.1186832632651518</v>
      </c>
      <c r="OQ133">
        <v>16.286027700824469</v>
      </c>
      <c r="OR133">
        <v>4.4426679521408019</v>
      </c>
      <c r="OS133">
        <v>16.286027700824469</v>
      </c>
      <c r="OT133">
        <v>16.286027700824469</v>
      </c>
      <c r="OU133">
        <v>16.286027700824469</v>
      </c>
      <c r="OV133">
        <v>4.4426679521408019</v>
      </c>
      <c r="OW133">
        <v>7.4627251588573404</v>
      </c>
      <c r="OX133">
        <v>7.6776049913021316</v>
      </c>
      <c r="OY133">
        <v>6.6544630252099406</v>
      </c>
      <c r="OZ133">
        <v>16.286027700824469</v>
      </c>
      <c r="PA133">
        <v>16.286027700824469</v>
      </c>
      <c r="PB133">
        <v>10.547413108392288</v>
      </c>
      <c r="PC133">
        <v>16.286027700824469</v>
      </c>
      <c r="PD133">
        <v>16.286027700824469</v>
      </c>
      <c r="PE133">
        <v>16.286027700824469</v>
      </c>
      <c r="PF133">
        <v>16.286027700824469</v>
      </c>
      <c r="PG133">
        <v>5.846265574473013</v>
      </c>
      <c r="PH133">
        <v>14.047403291066299</v>
      </c>
      <c r="PI133">
        <v>12.361809333363992</v>
      </c>
      <c r="PJ133">
        <v>16.286027700824469</v>
      </c>
      <c r="PK133">
        <v>9.427785682216232</v>
      </c>
      <c r="PL133">
        <v>16.286027700824469</v>
      </c>
      <c r="PM133">
        <v>16.286027700824469</v>
      </c>
      <c r="PN133">
        <v>4.4426679521408019</v>
      </c>
      <c r="PO133">
        <v>16.286027700824469</v>
      </c>
      <c r="PP133">
        <v>5.291834338386848</v>
      </c>
      <c r="PQ133">
        <v>16.286027700824469</v>
      </c>
      <c r="PR133">
        <v>16.286027700824469</v>
      </c>
      <c r="PS133">
        <v>16.286027700824469</v>
      </c>
      <c r="PT133">
        <v>16.286027700824469</v>
      </c>
      <c r="PU133">
        <v>4.9462214806237403</v>
      </c>
      <c r="PV133">
        <v>4.4426679521408019</v>
      </c>
      <c r="PW133">
        <v>16.286027700824469</v>
      </c>
      <c r="PX133">
        <v>16.286027700824469</v>
      </c>
      <c r="PY133">
        <v>6.0743615819377377</v>
      </c>
      <c r="PZ133">
        <v>16.286027700824469</v>
      </c>
      <c r="QA133">
        <v>16.286027700824469</v>
      </c>
      <c r="QB133">
        <v>16.286027700824469</v>
      </c>
      <c r="QC133">
        <v>14.278471944584282</v>
      </c>
      <c r="QD133">
        <v>4.4426679521408019</v>
      </c>
      <c r="QE133">
        <v>16.286027700824469</v>
      </c>
      <c r="QF133">
        <v>16.286027700824469</v>
      </c>
      <c r="QG133">
        <v>4.6515505494702447</v>
      </c>
      <c r="QH133">
        <v>16.286027700824469</v>
      </c>
      <c r="QI133">
        <v>4.4426679521408019</v>
      </c>
      <c r="QJ133">
        <v>4.4426679521408019</v>
      </c>
      <c r="QK133">
        <v>16.286027700824469</v>
      </c>
      <c r="QL133">
        <v>16.286027700824469</v>
      </c>
      <c r="QM133">
        <v>16.286027700824469</v>
      </c>
      <c r="QN133">
        <v>16.286027700824469</v>
      </c>
      <c r="QO133">
        <v>10.044801842068843</v>
      </c>
      <c r="QP133">
        <v>15.938989596102248</v>
      </c>
      <c r="QQ133">
        <v>16.286027700824469</v>
      </c>
      <c r="QR133">
        <v>16.286027700824469</v>
      </c>
      <c r="QS133">
        <v>16.286027700824469</v>
      </c>
      <c r="QT133">
        <v>16.286027700824469</v>
      </c>
      <c r="QU133">
        <v>4.4426679521408019</v>
      </c>
      <c r="QV133">
        <v>7.0481394426883659</v>
      </c>
      <c r="QW133">
        <v>7.993896561433508</v>
      </c>
      <c r="QX133">
        <v>15.969834444954609</v>
      </c>
      <c r="QY133">
        <v>16.286027700824469</v>
      </c>
      <c r="QZ133">
        <v>16.286027700824469</v>
      </c>
      <c r="RA133">
        <v>16.286027700824469</v>
      </c>
      <c r="RB133">
        <v>16.286027700824469</v>
      </c>
      <c r="RC133">
        <v>16.286027700824469</v>
      </c>
      <c r="RD133">
        <v>16.286027700824469</v>
      </c>
      <c r="RE133">
        <v>14.017049771965508</v>
      </c>
      <c r="RF133">
        <v>16.286027700824469</v>
      </c>
      <c r="RG133">
        <v>16.286027700824469</v>
      </c>
      <c r="RH133">
        <v>16.286027700824469</v>
      </c>
      <c r="RI133">
        <v>16.286027700824469</v>
      </c>
      <c r="RJ133">
        <v>16.286027700824469</v>
      </c>
      <c r="RK133">
        <v>11.559812047739259</v>
      </c>
      <c r="RL133">
        <v>16.286027700824469</v>
      </c>
      <c r="RM133">
        <v>6.7751486593031629</v>
      </c>
      <c r="RN133">
        <v>16.286027700824469</v>
      </c>
      <c r="RO133">
        <v>12.285156983624992</v>
      </c>
      <c r="RP133">
        <v>16.286027700824469</v>
      </c>
      <c r="RQ133">
        <v>16.286027700824469</v>
      </c>
      <c r="RR133">
        <v>16.286027700824469</v>
      </c>
      <c r="RS133">
        <v>16.286027700824469</v>
      </c>
      <c r="RT133">
        <v>16.286027700824469</v>
      </c>
      <c r="RU133">
        <v>16.286027700824469</v>
      </c>
      <c r="RV133">
        <v>16.286027700824469</v>
      </c>
      <c r="RW133">
        <v>16.286027700824469</v>
      </c>
      <c r="RX133">
        <v>16.286027700824469</v>
      </c>
      <c r="RY133">
        <v>4.4426679521408019</v>
      </c>
      <c r="RZ133">
        <v>11.834720566261584</v>
      </c>
      <c r="SA133">
        <v>16.286027700824469</v>
      </c>
      <c r="SB133">
        <v>13.671633190189228</v>
      </c>
      <c r="SC133">
        <v>16.286027700824469</v>
      </c>
      <c r="SD133">
        <v>16.286027700824469</v>
      </c>
      <c r="SE133">
        <v>12.872121545328257</v>
      </c>
      <c r="SF133">
        <v>9.5057441376744176</v>
      </c>
      <c r="SG133">
        <v>16.286027700824469</v>
      </c>
    </row>
    <row r="134" spans="1:501" x14ac:dyDescent="0.35">
      <c r="A134" s="158">
        <v>2050</v>
      </c>
      <c r="B134">
        <v>17.100329085865692</v>
      </c>
      <c r="C134">
        <v>12.167516246077952</v>
      </c>
      <c r="D134">
        <v>14.55131267852153</v>
      </c>
      <c r="E134">
        <v>17.100329085865692</v>
      </c>
      <c r="F134">
        <v>12.758190792519395</v>
      </c>
      <c r="G134">
        <v>17.100329085865692</v>
      </c>
      <c r="H134">
        <v>17.100329085865692</v>
      </c>
      <c r="I134">
        <v>17.100329085865692</v>
      </c>
      <c r="J134">
        <v>17.100329085865692</v>
      </c>
      <c r="K134">
        <v>17.100329085865692</v>
      </c>
      <c r="L134">
        <v>5.9054315223733491</v>
      </c>
      <c r="M134">
        <v>4.664801349747842</v>
      </c>
      <c r="N134">
        <v>17.100329085865692</v>
      </c>
      <c r="O134">
        <v>17.100329085865692</v>
      </c>
      <c r="P134">
        <v>17.100329085865692</v>
      </c>
      <c r="Q134">
        <v>17.100329085865692</v>
      </c>
      <c r="R134">
        <v>17.100329085865692</v>
      </c>
      <c r="S134">
        <v>17.100329085865692</v>
      </c>
      <c r="T134">
        <v>17.100329085865692</v>
      </c>
      <c r="U134">
        <v>9.2731922803684803</v>
      </c>
      <c r="V134">
        <v>17.100329085865692</v>
      </c>
      <c r="W134">
        <v>17.100329085865692</v>
      </c>
      <c r="X134">
        <v>4.664801349747842</v>
      </c>
      <c r="Y134">
        <v>4.664801349747842</v>
      </c>
      <c r="Z134">
        <v>17.100329085865692</v>
      </c>
      <c r="AA134">
        <v>4.664801349747842</v>
      </c>
      <c r="AB134">
        <v>17.100329085865692</v>
      </c>
      <c r="AC134">
        <v>17.100329085865692</v>
      </c>
      <c r="AD134">
        <v>4.664801349747842</v>
      </c>
      <c r="AE134">
        <v>17.100329085865692</v>
      </c>
      <c r="AF134">
        <v>17.100329085865692</v>
      </c>
      <c r="AG134">
        <v>17.100329085865692</v>
      </c>
      <c r="AH134">
        <v>17.100329085865692</v>
      </c>
      <c r="AI134">
        <v>17.100329085865692</v>
      </c>
      <c r="AJ134">
        <v>6.1362004032212161</v>
      </c>
      <c r="AK134">
        <v>10.160410535181002</v>
      </c>
      <c r="AL134">
        <v>17.100329085865692</v>
      </c>
      <c r="AM134">
        <v>4.664801349747842</v>
      </c>
      <c r="AN134">
        <v>17.100329085865692</v>
      </c>
      <c r="AO134">
        <v>6.784266266210274</v>
      </c>
      <c r="AP134">
        <v>17.100329085865692</v>
      </c>
      <c r="AQ134">
        <v>17.100329085865692</v>
      </c>
      <c r="AR134">
        <v>8.7282122958285893</v>
      </c>
      <c r="AS134">
        <v>4.664801349747842</v>
      </c>
      <c r="AT134">
        <v>17.100329085865692</v>
      </c>
      <c r="AU134">
        <v>9.9520281436263467</v>
      </c>
      <c r="AV134">
        <v>17.100329085865692</v>
      </c>
      <c r="AW134">
        <v>17.100329085865692</v>
      </c>
      <c r="AX134">
        <v>10.115286926627475</v>
      </c>
      <c r="AY134">
        <v>17.100329085865692</v>
      </c>
      <c r="AZ134">
        <v>4.664801349747842</v>
      </c>
      <c r="BA134">
        <v>17.100329085865692</v>
      </c>
      <c r="BB134">
        <v>12.873248959114651</v>
      </c>
      <c r="BC134">
        <v>4.664801349747842</v>
      </c>
      <c r="BD134">
        <v>4.664801349747842</v>
      </c>
      <c r="BE134">
        <v>17.100329085865692</v>
      </c>
      <c r="BF134">
        <v>15.467690353709928</v>
      </c>
      <c r="BG134">
        <v>17.100329085865692</v>
      </c>
      <c r="BH134">
        <v>17.100329085865692</v>
      </c>
      <c r="BI134">
        <v>17.100329085865692</v>
      </c>
      <c r="BJ134">
        <v>17.100329085865692</v>
      </c>
      <c r="BK134">
        <v>8.2429445158918604</v>
      </c>
      <c r="BL134">
        <v>5.0452684414417668</v>
      </c>
      <c r="BM134">
        <v>17.100329085865692</v>
      </c>
      <c r="BN134">
        <v>17.100329085865692</v>
      </c>
      <c r="BO134">
        <v>17.100329085865692</v>
      </c>
      <c r="BP134">
        <v>17.100329085865692</v>
      </c>
      <c r="BQ134">
        <v>17.100329085865692</v>
      </c>
      <c r="BR134">
        <v>17.100329085865692</v>
      </c>
      <c r="BS134">
        <v>17.100329085865692</v>
      </c>
      <c r="BT134">
        <v>4.664801349747842</v>
      </c>
      <c r="BU134">
        <v>17.100329085865692</v>
      </c>
      <c r="BV134">
        <v>17.100329085865692</v>
      </c>
      <c r="BW134">
        <v>8.6324251189175172</v>
      </c>
      <c r="BX134">
        <v>8.7320440675216329</v>
      </c>
      <c r="BY134">
        <v>4.664801349747842</v>
      </c>
      <c r="BZ134">
        <v>17.100329085865692</v>
      </c>
      <c r="CA134">
        <v>17.100329085865692</v>
      </c>
      <c r="CB134">
        <v>17.100329085865692</v>
      </c>
      <c r="CC134">
        <v>10.248293222691649</v>
      </c>
      <c r="CD134">
        <v>12.684411768493867</v>
      </c>
      <c r="CE134">
        <v>5.0632842152650834</v>
      </c>
      <c r="CF134">
        <v>4.664801349747842</v>
      </c>
      <c r="CG134">
        <v>5.5281270783896188</v>
      </c>
      <c r="CH134">
        <v>17.100329085865692</v>
      </c>
      <c r="CI134">
        <v>17.100329085865692</v>
      </c>
      <c r="CJ134">
        <v>17.100329085865692</v>
      </c>
      <c r="CK134">
        <v>17.100329085865692</v>
      </c>
      <c r="CL134">
        <v>17.100329085865692</v>
      </c>
      <c r="CM134">
        <v>17.100329085865692</v>
      </c>
      <c r="CN134">
        <v>12.856130607618827</v>
      </c>
      <c r="CO134">
        <v>17.100329085865692</v>
      </c>
      <c r="CP134">
        <v>9.6939519596315584</v>
      </c>
      <c r="CQ134">
        <v>9.4844340314448026</v>
      </c>
      <c r="CR134">
        <v>12.377896215607647</v>
      </c>
      <c r="CS134">
        <v>17.100329085865692</v>
      </c>
      <c r="CT134">
        <v>4.664801349747842</v>
      </c>
      <c r="CU134">
        <v>17.100329085865692</v>
      </c>
      <c r="CV134">
        <v>17.100329085865692</v>
      </c>
      <c r="CW134">
        <v>17.100329085865692</v>
      </c>
      <c r="CX134">
        <v>4.664801349747842</v>
      </c>
      <c r="CY134">
        <v>17.100329085865692</v>
      </c>
      <c r="CZ134">
        <v>4.664801349747842</v>
      </c>
      <c r="DA134">
        <v>17.100329085865692</v>
      </c>
      <c r="DB134">
        <v>17.100329085865692</v>
      </c>
      <c r="DC134">
        <v>7.9328532834318377</v>
      </c>
      <c r="DD134">
        <v>17.100329085865692</v>
      </c>
      <c r="DE134">
        <v>17.100329085865692</v>
      </c>
      <c r="DF134">
        <v>13.418875667231131</v>
      </c>
      <c r="DG134">
        <v>17.100329085865692</v>
      </c>
      <c r="DH134">
        <v>14.834751778580999</v>
      </c>
      <c r="DI134">
        <v>17.100329085865692</v>
      </c>
      <c r="DJ134">
        <v>17.100329085865692</v>
      </c>
      <c r="DK134">
        <v>4.664801349747842</v>
      </c>
      <c r="DL134">
        <v>17.100329085865692</v>
      </c>
      <c r="DM134">
        <v>17.100329085865692</v>
      </c>
      <c r="DN134">
        <v>6.4155707534420872</v>
      </c>
      <c r="DO134">
        <v>13.032115185208287</v>
      </c>
      <c r="DP134">
        <v>13.634007751440345</v>
      </c>
      <c r="DQ134">
        <v>17.100329085865692</v>
      </c>
      <c r="DR134">
        <v>17.100329085865692</v>
      </c>
      <c r="DS134">
        <v>17.100329085865692</v>
      </c>
      <c r="DT134">
        <v>17.100329085865692</v>
      </c>
      <c r="DU134">
        <v>17.100329085865692</v>
      </c>
      <c r="DV134">
        <v>17.100329085865692</v>
      </c>
      <c r="DW134">
        <v>12.065294835737163</v>
      </c>
      <c r="DX134">
        <v>17.100329085865692</v>
      </c>
      <c r="DY134">
        <v>4.664801349747842</v>
      </c>
      <c r="DZ134">
        <v>17.100329085865692</v>
      </c>
      <c r="EA134">
        <v>17.100329085865692</v>
      </c>
      <c r="EB134">
        <v>17.100329085865692</v>
      </c>
      <c r="EC134">
        <v>17.100329085865692</v>
      </c>
      <c r="ED134">
        <v>17.100329085865692</v>
      </c>
      <c r="EE134">
        <v>6.9968060552629456</v>
      </c>
      <c r="EF134">
        <v>4.664801349747842</v>
      </c>
      <c r="EG134">
        <v>17.100329085865692</v>
      </c>
      <c r="EH134">
        <v>4.664801349747842</v>
      </c>
      <c r="EI134">
        <v>15.116638872706744</v>
      </c>
      <c r="EJ134">
        <v>17.100329085865692</v>
      </c>
      <c r="EK134">
        <v>17.100329085865692</v>
      </c>
      <c r="EL134">
        <v>17.100329085865692</v>
      </c>
      <c r="EM134">
        <v>17.100329085865692</v>
      </c>
      <c r="EN134">
        <v>4.664801349747842</v>
      </c>
      <c r="EO134">
        <v>17.100329085865692</v>
      </c>
      <c r="EP134">
        <v>7.5304242551304013</v>
      </c>
      <c r="EQ134">
        <v>17.100329085865692</v>
      </c>
      <c r="ER134">
        <v>17.100329085865692</v>
      </c>
      <c r="ES134">
        <v>10.27504191250075</v>
      </c>
      <c r="ET134">
        <v>9.5178771304540248</v>
      </c>
      <c r="EU134">
        <v>4.664801349747842</v>
      </c>
      <c r="EV134">
        <v>17.100329085865692</v>
      </c>
      <c r="EW134">
        <v>8.8326342070272528</v>
      </c>
      <c r="EX134">
        <v>17.100329085865692</v>
      </c>
      <c r="EY134">
        <v>17.100329085865692</v>
      </c>
      <c r="EZ134">
        <v>17.100329085865692</v>
      </c>
      <c r="FA134">
        <v>8.045934460145638</v>
      </c>
      <c r="FB134">
        <v>4.664801349747842</v>
      </c>
      <c r="FC134">
        <v>17.100329085865692</v>
      </c>
      <c r="FD134">
        <v>17.100329085865692</v>
      </c>
      <c r="FE134">
        <v>17.100329085865692</v>
      </c>
      <c r="FF134">
        <v>17.100329085865692</v>
      </c>
      <c r="FG134">
        <v>4.664801349747842</v>
      </c>
      <c r="FH134">
        <v>7.7070579712890517</v>
      </c>
      <c r="FI134">
        <v>4.664801349747842</v>
      </c>
      <c r="FJ134">
        <v>17.100329085865692</v>
      </c>
      <c r="FK134">
        <v>17.100329085865692</v>
      </c>
      <c r="FL134">
        <v>17.100329085865692</v>
      </c>
      <c r="FM134">
        <v>4.7885982142584611</v>
      </c>
      <c r="FN134">
        <v>17.100329085865692</v>
      </c>
      <c r="FO134">
        <v>17.100329085865692</v>
      </c>
      <c r="FP134">
        <v>4.664801349747842</v>
      </c>
      <c r="FQ134">
        <v>4.664801349747842</v>
      </c>
      <c r="FR134">
        <v>17.100329085865692</v>
      </c>
      <c r="FS134">
        <v>17.100329085865692</v>
      </c>
      <c r="FT134">
        <v>17.100329085865692</v>
      </c>
      <c r="FU134">
        <v>17.100329085865692</v>
      </c>
      <c r="FV134">
        <v>5.3064977380723946</v>
      </c>
      <c r="FW134">
        <v>4.7868355332241981</v>
      </c>
      <c r="FX134">
        <v>15.350240486663322</v>
      </c>
      <c r="FY134">
        <v>12.229773797813406</v>
      </c>
      <c r="FZ134">
        <v>14.324976387377042</v>
      </c>
      <c r="GA134">
        <v>4.9112821482917646</v>
      </c>
      <c r="GB134">
        <v>17.100329085865692</v>
      </c>
      <c r="GC134">
        <v>17.100329085865692</v>
      </c>
      <c r="GD134">
        <v>17.100329085865692</v>
      </c>
      <c r="GE134">
        <v>17.100329085865692</v>
      </c>
      <c r="GF134">
        <v>17.100329085865692</v>
      </c>
      <c r="GG134">
        <v>17.100329085865692</v>
      </c>
      <c r="GH134">
        <v>17.100329085865692</v>
      </c>
      <c r="GI134">
        <v>17.100329085865692</v>
      </c>
      <c r="GJ134">
        <v>17.100329085865692</v>
      </c>
      <c r="GK134">
        <v>8.7381212575613816</v>
      </c>
      <c r="GL134">
        <v>17.100329085865692</v>
      </c>
      <c r="GM134">
        <v>4.664801349747842</v>
      </c>
      <c r="GN134">
        <v>17.100329085865692</v>
      </c>
      <c r="GO134">
        <v>17.100329085865692</v>
      </c>
      <c r="GP134">
        <v>17.100329085865692</v>
      </c>
      <c r="GQ134">
        <v>6.2638411591041869</v>
      </c>
      <c r="GR134">
        <v>13.091204300033596</v>
      </c>
      <c r="GS134">
        <v>4.664801349747842</v>
      </c>
      <c r="GT134">
        <v>16.449126196609878</v>
      </c>
      <c r="GU134">
        <v>8.2822724850347686</v>
      </c>
      <c r="GV134">
        <v>17.100329085865692</v>
      </c>
      <c r="GW134">
        <v>17.100329085865692</v>
      </c>
      <c r="GX134">
        <v>4.664801349747842</v>
      </c>
      <c r="GY134">
        <v>17.100329085865692</v>
      </c>
      <c r="GZ134">
        <v>8.0602559309212793</v>
      </c>
      <c r="HA134">
        <v>4.664801349747842</v>
      </c>
      <c r="HB134">
        <v>6.0828652644087935</v>
      </c>
      <c r="HC134">
        <v>17.100329085865692</v>
      </c>
      <c r="HD134">
        <v>17.100329085865692</v>
      </c>
      <c r="HE134">
        <v>4.664801349747842</v>
      </c>
      <c r="HF134">
        <v>17.100329085865692</v>
      </c>
      <c r="HG134">
        <v>17.100329085865692</v>
      </c>
      <c r="HH134">
        <v>17.100329085865692</v>
      </c>
      <c r="HI134">
        <v>17.100329085865692</v>
      </c>
      <c r="HJ134">
        <v>4.664801349747842</v>
      </c>
      <c r="HK134">
        <v>7.6442491142476392</v>
      </c>
      <c r="HL134">
        <v>17.100329085865692</v>
      </c>
      <c r="HM134">
        <v>17.100329085865692</v>
      </c>
      <c r="HN134">
        <v>9.1789949266302973</v>
      </c>
      <c r="HO134">
        <v>17.100329085865692</v>
      </c>
      <c r="HP134">
        <v>4.664801349747842</v>
      </c>
      <c r="HQ134">
        <v>5.2538225740118385</v>
      </c>
      <c r="HR134">
        <v>17.100329085865692</v>
      </c>
      <c r="HS134">
        <v>4.664801349747842</v>
      </c>
      <c r="HT134">
        <v>16.663533113383757</v>
      </c>
      <c r="HU134">
        <v>17.100329085865692</v>
      </c>
      <c r="HV134">
        <v>17.100329085865692</v>
      </c>
      <c r="HW134">
        <v>6.4108400794077625</v>
      </c>
      <c r="HX134">
        <v>17.100329085865692</v>
      </c>
      <c r="HY134">
        <v>9.3227656912811288</v>
      </c>
      <c r="HZ134">
        <v>17.100329085865692</v>
      </c>
      <c r="IA134">
        <v>17.100329085865692</v>
      </c>
      <c r="IB134">
        <v>17.100329085865692</v>
      </c>
      <c r="IC134">
        <v>4.664801349747842</v>
      </c>
      <c r="ID134">
        <v>17.100329085865692</v>
      </c>
      <c r="IE134">
        <v>10.853940428223705</v>
      </c>
      <c r="IF134">
        <v>17.100329085865692</v>
      </c>
      <c r="IG134">
        <v>12.356765543983633</v>
      </c>
      <c r="IH134">
        <v>17.100329085865692</v>
      </c>
      <c r="II134">
        <v>4.6746721126626003</v>
      </c>
      <c r="IJ134">
        <v>5.8028051328997527</v>
      </c>
      <c r="IK134">
        <v>17.100329085865692</v>
      </c>
      <c r="IL134">
        <v>17.100329085865692</v>
      </c>
      <c r="IM134">
        <v>4.664801349747842</v>
      </c>
      <c r="IN134">
        <v>17.100329085865692</v>
      </c>
      <c r="IO134">
        <v>17.100329085865692</v>
      </c>
      <c r="IP134">
        <v>4.664801349747842</v>
      </c>
      <c r="IQ134">
        <v>17.100329085865692</v>
      </c>
      <c r="IR134">
        <v>17.100329085865692</v>
      </c>
      <c r="IS134">
        <v>17.100329085865692</v>
      </c>
      <c r="IT134">
        <v>17.100329085865692</v>
      </c>
      <c r="IU134">
        <v>17.100329085865692</v>
      </c>
      <c r="IV134">
        <v>17.100329085865692</v>
      </c>
      <c r="IW134">
        <v>17.100329085865692</v>
      </c>
      <c r="IX134">
        <v>17.100329085865692</v>
      </c>
      <c r="IY134">
        <v>4.664801349747842</v>
      </c>
      <c r="IZ134">
        <v>4.664801349747842</v>
      </c>
      <c r="JA134">
        <v>17.100329085865692</v>
      </c>
      <c r="JB134">
        <v>12.878960485403308</v>
      </c>
      <c r="JC134">
        <v>4.664801349747842</v>
      </c>
      <c r="JD134">
        <v>17.100329085865692</v>
      </c>
      <c r="JE134">
        <v>17.100329085865692</v>
      </c>
      <c r="JF134">
        <v>15.723796733581253</v>
      </c>
      <c r="JG134">
        <v>7.8865058190385247</v>
      </c>
      <c r="JH134">
        <v>17.100329085865692</v>
      </c>
      <c r="JI134">
        <v>17.100329085865692</v>
      </c>
      <c r="JJ134">
        <v>4.664801349747842</v>
      </c>
      <c r="JK134">
        <v>14.05152100486381</v>
      </c>
      <c r="JL134">
        <v>15.587109971485921</v>
      </c>
      <c r="JM134">
        <v>17.100329085865692</v>
      </c>
      <c r="JN134">
        <v>10.757357932141913</v>
      </c>
      <c r="JO134">
        <v>14.722256836047377</v>
      </c>
      <c r="JP134">
        <v>12.34244455890642</v>
      </c>
      <c r="JQ134">
        <v>17.100329085865692</v>
      </c>
      <c r="JR134">
        <v>17.100329085865692</v>
      </c>
      <c r="JS134">
        <v>17.100329085865692</v>
      </c>
      <c r="JT134">
        <v>4.664801349747842</v>
      </c>
      <c r="JU134">
        <v>14.452032218714812</v>
      </c>
      <c r="JV134">
        <v>7.8854112739816262</v>
      </c>
      <c r="JW134">
        <v>14.351232184040834</v>
      </c>
      <c r="JX134">
        <v>9.7120725511327901</v>
      </c>
      <c r="JY134">
        <v>8.9202609689476215</v>
      </c>
      <c r="JZ134">
        <v>4.664801349747842</v>
      </c>
      <c r="KA134">
        <v>8.4633532281738884</v>
      </c>
      <c r="KB134">
        <v>17.100329085865692</v>
      </c>
      <c r="KC134">
        <v>13.000594787378727</v>
      </c>
      <c r="KD134">
        <v>17.100329085865692</v>
      </c>
      <c r="KE134">
        <v>4.664801349747842</v>
      </c>
      <c r="KF134">
        <v>9.0665938675730544</v>
      </c>
      <c r="KG134">
        <v>17.100329085865692</v>
      </c>
      <c r="KH134">
        <v>13.494935953235276</v>
      </c>
      <c r="KI134">
        <v>17.100329085865692</v>
      </c>
      <c r="KJ134">
        <v>12.572803060685423</v>
      </c>
      <c r="KK134">
        <v>17.100329085865692</v>
      </c>
      <c r="KL134">
        <v>17.100329085865692</v>
      </c>
      <c r="KM134">
        <v>17.100329085865692</v>
      </c>
      <c r="KN134">
        <v>5.8790963912083694</v>
      </c>
      <c r="KO134">
        <v>11.493928585744268</v>
      </c>
      <c r="KP134">
        <v>17.100329085865692</v>
      </c>
      <c r="KQ134">
        <v>17.100329085865692</v>
      </c>
      <c r="KR134">
        <v>11.423186553456461</v>
      </c>
      <c r="KS134">
        <v>17.100329085865692</v>
      </c>
      <c r="KT134">
        <v>17.100329085865692</v>
      </c>
      <c r="KU134">
        <v>17.100329085865692</v>
      </c>
      <c r="KV134">
        <v>17.100329085865692</v>
      </c>
      <c r="KW134">
        <v>4.8846203100627648</v>
      </c>
      <c r="KX134">
        <v>4.664801349747842</v>
      </c>
      <c r="KY134">
        <v>17.100329085865692</v>
      </c>
      <c r="KZ134">
        <v>17.100329085865692</v>
      </c>
      <c r="LA134">
        <v>17.100329085865692</v>
      </c>
      <c r="LB134">
        <v>17.100329085865692</v>
      </c>
      <c r="LC134">
        <v>13.440195702737217</v>
      </c>
      <c r="LD134">
        <v>17.100329085865692</v>
      </c>
      <c r="LE134">
        <v>4.664801349747842</v>
      </c>
      <c r="LF134">
        <v>17.100329085865692</v>
      </c>
      <c r="LG134">
        <v>17.100329085865692</v>
      </c>
      <c r="LH134">
        <v>17.100329085865692</v>
      </c>
      <c r="LI134">
        <v>15.858567799223652</v>
      </c>
      <c r="LJ134">
        <v>4.664801349747842</v>
      </c>
      <c r="LK134">
        <v>17.100329085865692</v>
      </c>
      <c r="LL134">
        <v>17.100329085865692</v>
      </c>
      <c r="LM134">
        <v>7.5688599238946024</v>
      </c>
      <c r="LN134">
        <v>4.664801349747842</v>
      </c>
      <c r="LO134">
        <v>4.664801349747842</v>
      </c>
      <c r="LP134">
        <v>11.281327948124572</v>
      </c>
      <c r="LQ134">
        <v>17.100329085865692</v>
      </c>
      <c r="LR134">
        <v>17.100329085865692</v>
      </c>
      <c r="LS134">
        <v>17.100329085865692</v>
      </c>
      <c r="LT134">
        <v>17.100329085865692</v>
      </c>
      <c r="LU134">
        <v>7.209980794551675</v>
      </c>
      <c r="LV134">
        <v>6.6138158147415966</v>
      </c>
      <c r="LW134">
        <v>5.656444880675477</v>
      </c>
      <c r="LX134">
        <v>4.664801349747842</v>
      </c>
      <c r="LY134">
        <v>4.664801349747842</v>
      </c>
      <c r="LZ134">
        <v>17.100329085865692</v>
      </c>
      <c r="MA134">
        <v>4.664801349747842</v>
      </c>
      <c r="MB134">
        <v>17.100329085865692</v>
      </c>
      <c r="MC134">
        <v>4.664801349747842</v>
      </c>
      <c r="MD134">
        <v>4.664801349747842</v>
      </c>
      <c r="ME134">
        <v>17.100329085865692</v>
      </c>
      <c r="MF134">
        <v>15.114763159223115</v>
      </c>
      <c r="MG134">
        <v>17.100329085865692</v>
      </c>
      <c r="MH134">
        <v>17.100329085865692</v>
      </c>
      <c r="MI134">
        <v>17.100329085865692</v>
      </c>
      <c r="MJ134">
        <v>7.6069581401480812</v>
      </c>
      <c r="MK134">
        <v>5.5935728005638454</v>
      </c>
      <c r="ML134">
        <v>4.664801349747842</v>
      </c>
      <c r="MM134">
        <v>17.100329085865692</v>
      </c>
      <c r="MN134">
        <v>4.664801349747842</v>
      </c>
      <c r="MO134">
        <v>4.664801349747842</v>
      </c>
      <c r="MP134">
        <v>17.100329085865692</v>
      </c>
      <c r="MQ134">
        <v>17.100329085865692</v>
      </c>
      <c r="MR134">
        <v>17.100329085865692</v>
      </c>
      <c r="MS134">
        <v>17.100329085865692</v>
      </c>
      <c r="MT134">
        <v>17.100329085865692</v>
      </c>
      <c r="MU134">
        <v>17.100329085865692</v>
      </c>
      <c r="MV134">
        <v>17.100329085865692</v>
      </c>
      <c r="MW134">
        <v>4.664801349747842</v>
      </c>
      <c r="MX134">
        <v>7.7132208184077378</v>
      </c>
      <c r="MY134">
        <v>14.324462516245793</v>
      </c>
      <c r="MZ134">
        <v>4.664801349747842</v>
      </c>
      <c r="NA134">
        <v>5.960902311221262</v>
      </c>
      <c r="NB134">
        <v>17.100329085865692</v>
      </c>
      <c r="NC134">
        <v>17.100329085865692</v>
      </c>
      <c r="ND134">
        <v>4.664801349747842</v>
      </c>
      <c r="NE134">
        <v>14.461566119507037</v>
      </c>
      <c r="NF134">
        <v>17.100329085865692</v>
      </c>
      <c r="NG134">
        <v>4.664801349747842</v>
      </c>
      <c r="NH134">
        <v>17.100329085865692</v>
      </c>
      <c r="NI134">
        <v>9.6528393385484783</v>
      </c>
      <c r="NJ134">
        <v>17.100329085865692</v>
      </c>
      <c r="NK134">
        <v>4.664801349747842</v>
      </c>
      <c r="NL134">
        <v>17.100329085865692</v>
      </c>
      <c r="NM134">
        <v>4.664801349747842</v>
      </c>
      <c r="NN134">
        <v>17.100329085865692</v>
      </c>
      <c r="NO134">
        <v>4.664801349747842</v>
      </c>
      <c r="NP134">
        <v>17.100329085865692</v>
      </c>
      <c r="NQ134">
        <v>9.1743165562422266</v>
      </c>
      <c r="NR134">
        <v>17.100329085865692</v>
      </c>
      <c r="NS134">
        <v>8.9110877400563666</v>
      </c>
      <c r="NT134">
        <v>7.9033294337781408</v>
      </c>
      <c r="NU134">
        <v>17.100329085865692</v>
      </c>
      <c r="NV134">
        <v>10.582326263862885</v>
      </c>
      <c r="NW134">
        <v>17.100329085865692</v>
      </c>
      <c r="NX134">
        <v>17.100329085865692</v>
      </c>
      <c r="NY134">
        <v>7.4057387538549531</v>
      </c>
      <c r="NZ134">
        <v>5.1531656020036047</v>
      </c>
      <c r="OA134">
        <v>4.664801349747842</v>
      </c>
      <c r="OB134">
        <v>17.100329085865692</v>
      </c>
      <c r="OC134">
        <v>17.100329085865692</v>
      </c>
      <c r="OD134">
        <v>17.100329085865692</v>
      </c>
      <c r="OE134">
        <v>17.100329085865692</v>
      </c>
      <c r="OF134">
        <v>17.100329085865692</v>
      </c>
      <c r="OG134">
        <v>17.100329085865692</v>
      </c>
      <c r="OH134">
        <v>17.100329085865692</v>
      </c>
      <c r="OI134">
        <v>17.100329085865692</v>
      </c>
      <c r="OJ134">
        <v>4.664801349747842</v>
      </c>
      <c r="OK134">
        <v>17.100329085865692</v>
      </c>
      <c r="OL134">
        <v>6.1466284501126029</v>
      </c>
      <c r="OM134">
        <v>17.100329085865692</v>
      </c>
      <c r="ON134">
        <v>17.100329085865692</v>
      </c>
      <c r="OO134">
        <v>13.551526677667397</v>
      </c>
      <c r="OP134">
        <v>6.2588693105700797</v>
      </c>
      <c r="OQ134">
        <v>17.100329085865692</v>
      </c>
      <c r="OR134">
        <v>4.664801349747842</v>
      </c>
      <c r="OS134">
        <v>17.100329085865692</v>
      </c>
      <c r="OT134">
        <v>17.100329085865692</v>
      </c>
      <c r="OU134">
        <v>17.100329085865692</v>
      </c>
      <c r="OV134">
        <v>4.664801349747842</v>
      </c>
      <c r="OW134">
        <v>7.9941065398194722</v>
      </c>
      <c r="OX134">
        <v>8.2332710768605075</v>
      </c>
      <c r="OY134">
        <v>7.0969331587925586</v>
      </c>
      <c r="OZ134">
        <v>17.100329085865692</v>
      </c>
      <c r="PA134">
        <v>17.100329085865692</v>
      </c>
      <c r="PB134">
        <v>11.009556481018048</v>
      </c>
      <c r="PC134">
        <v>17.100329085865692</v>
      </c>
      <c r="PD134">
        <v>17.100329085865692</v>
      </c>
      <c r="PE134">
        <v>17.100329085865692</v>
      </c>
      <c r="PF134">
        <v>17.100329085865692</v>
      </c>
      <c r="PG134">
        <v>6.2040226405533376</v>
      </c>
      <c r="PH134">
        <v>15.418206792563533</v>
      </c>
      <c r="PI134">
        <v>13.200872365191943</v>
      </c>
      <c r="PJ134">
        <v>17.100329085865692</v>
      </c>
      <c r="PK134">
        <v>10.190289054345426</v>
      </c>
      <c r="PL134">
        <v>17.100329085865692</v>
      </c>
      <c r="PM134">
        <v>17.100329085865692</v>
      </c>
      <c r="PN134">
        <v>4.664801349747842</v>
      </c>
      <c r="PO134">
        <v>17.100329085865692</v>
      </c>
      <c r="PP134">
        <v>5.5941841059343487</v>
      </c>
      <c r="PQ134">
        <v>17.100329085865692</v>
      </c>
      <c r="PR134">
        <v>17.100329085865692</v>
      </c>
      <c r="PS134">
        <v>17.100329085865692</v>
      </c>
      <c r="PT134">
        <v>17.100329085865692</v>
      </c>
      <c r="PU134">
        <v>4.97638939345173</v>
      </c>
      <c r="PV134">
        <v>4.664801349747842</v>
      </c>
      <c r="PW134">
        <v>17.100329085865692</v>
      </c>
      <c r="PX134">
        <v>17.100329085865692</v>
      </c>
      <c r="PY134">
        <v>6.2520064128799842</v>
      </c>
      <c r="PZ134">
        <v>17.100329085865692</v>
      </c>
      <c r="QA134">
        <v>17.100329085865692</v>
      </c>
      <c r="QB134">
        <v>17.100329085865692</v>
      </c>
      <c r="QC134">
        <v>15.432596262268152</v>
      </c>
      <c r="QD134">
        <v>4.664801349747842</v>
      </c>
      <c r="QE134">
        <v>17.100329085865692</v>
      </c>
      <c r="QF134">
        <v>17.100329085865692</v>
      </c>
      <c r="QG134">
        <v>4.8929872820218261</v>
      </c>
      <c r="QH134">
        <v>17.100329085865692</v>
      </c>
      <c r="QI134">
        <v>4.664801349747842</v>
      </c>
      <c r="QJ134">
        <v>4.664801349747842</v>
      </c>
      <c r="QK134">
        <v>17.100329085865692</v>
      </c>
      <c r="QL134">
        <v>17.100329085865692</v>
      </c>
      <c r="QM134">
        <v>17.100329085865692</v>
      </c>
      <c r="QN134">
        <v>17.100329085865692</v>
      </c>
      <c r="QO134">
        <v>10.68168673693461</v>
      </c>
      <c r="QP134">
        <v>17.100329085865692</v>
      </c>
      <c r="QQ134">
        <v>17.100329085865692</v>
      </c>
      <c r="QR134">
        <v>17.100329085865692</v>
      </c>
      <c r="QS134">
        <v>17.100329085865692</v>
      </c>
      <c r="QT134">
        <v>17.100329085865692</v>
      </c>
      <c r="QU134">
        <v>4.664801349747842</v>
      </c>
      <c r="QV134">
        <v>7.2935049681233037</v>
      </c>
      <c r="QW134">
        <v>8.5857751702042187</v>
      </c>
      <c r="QX134">
        <v>17.100329085865692</v>
      </c>
      <c r="QY134">
        <v>17.100329085865692</v>
      </c>
      <c r="QZ134">
        <v>17.100329085865692</v>
      </c>
      <c r="RA134">
        <v>17.100329085865692</v>
      </c>
      <c r="RB134">
        <v>17.100329085865692</v>
      </c>
      <c r="RC134">
        <v>17.100329085865692</v>
      </c>
      <c r="RD134">
        <v>17.100329085865692</v>
      </c>
      <c r="RE134">
        <v>14.803352789110381</v>
      </c>
      <c r="RF134">
        <v>17.100329085865692</v>
      </c>
      <c r="RG134">
        <v>17.100329085865692</v>
      </c>
      <c r="RH134">
        <v>17.100329085865692</v>
      </c>
      <c r="RI134">
        <v>17.100329085865692</v>
      </c>
      <c r="RJ134">
        <v>17.100329085865692</v>
      </c>
      <c r="RK134">
        <v>12.209260464971718</v>
      </c>
      <c r="RL134">
        <v>17.100329085865692</v>
      </c>
      <c r="RM134">
        <v>7.2306401947873873</v>
      </c>
      <c r="RN134">
        <v>17.100329085865692</v>
      </c>
      <c r="RO134">
        <v>13.414653958598752</v>
      </c>
      <c r="RP134">
        <v>17.100329085865692</v>
      </c>
      <c r="RQ134">
        <v>17.100329085865692</v>
      </c>
      <c r="RR134">
        <v>17.100329085865692</v>
      </c>
      <c r="RS134">
        <v>17.100329085865692</v>
      </c>
      <c r="RT134">
        <v>17.100329085865692</v>
      </c>
      <c r="RU134">
        <v>17.100329085865692</v>
      </c>
      <c r="RV134">
        <v>17.100329085865692</v>
      </c>
      <c r="RW134">
        <v>17.100329085865692</v>
      </c>
      <c r="RX134">
        <v>17.100329085865692</v>
      </c>
      <c r="RY134">
        <v>4.664801349747842</v>
      </c>
      <c r="RZ134">
        <v>12.904251591254253</v>
      </c>
      <c r="SA134">
        <v>17.100329085865692</v>
      </c>
      <c r="SB134">
        <v>14.392862043259999</v>
      </c>
      <c r="SC134">
        <v>17.100329085865692</v>
      </c>
      <c r="SD134">
        <v>17.100329085865692</v>
      </c>
      <c r="SE134">
        <v>14.080837575504127</v>
      </c>
      <c r="SF134">
        <v>10.230887819217298</v>
      </c>
      <c r="SG134">
        <v>17.100329085865692</v>
      </c>
    </row>
    <row r="135" spans="1:501" x14ac:dyDescent="0.35">
      <c r="A135">
        <v>2051</v>
      </c>
      <c r="B135">
        <v>17.955345540158977</v>
      </c>
      <c r="C135">
        <v>13.238267732642598</v>
      </c>
      <c r="D135">
        <v>15.187896494927882</v>
      </c>
      <c r="E135">
        <v>17.955345540158977</v>
      </c>
      <c r="F135">
        <v>13.728099284862195</v>
      </c>
      <c r="G135">
        <v>17.955345540158977</v>
      </c>
      <c r="H135">
        <v>17.955345540158977</v>
      </c>
      <c r="I135">
        <v>17.955345540158977</v>
      </c>
      <c r="J135">
        <v>17.955345540158977</v>
      </c>
      <c r="K135">
        <v>17.955345540158977</v>
      </c>
      <c r="L135">
        <v>5.9613074167079221</v>
      </c>
      <c r="M135">
        <v>4.898041417235234</v>
      </c>
      <c r="N135">
        <v>17.955345540158977</v>
      </c>
      <c r="O135">
        <v>17.955345540158977</v>
      </c>
      <c r="P135">
        <v>17.955345540158977</v>
      </c>
      <c r="Q135">
        <v>17.955345540158977</v>
      </c>
      <c r="R135">
        <v>17.955345540158977</v>
      </c>
      <c r="S135">
        <v>17.955345540158977</v>
      </c>
      <c r="T135">
        <v>17.955345540158977</v>
      </c>
      <c r="U135">
        <v>9.5435980699162446</v>
      </c>
      <c r="V135">
        <v>17.955345540158977</v>
      </c>
      <c r="W135">
        <v>17.955345540158977</v>
      </c>
      <c r="X135">
        <v>4.898041417235234</v>
      </c>
      <c r="Y135">
        <v>4.898041417235234</v>
      </c>
      <c r="Z135">
        <v>17.955345540158977</v>
      </c>
      <c r="AA135">
        <v>4.898041417235234</v>
      </c>
      <c r="AB135">
        <v>17.955345540158977</v>
      </c>
      <c r="AC135">
        <v>17.955345540158977</v>
      </c>
      <c r="AD135">
        <v>4.898041417235234</v>
      </c>
      <c r="AE135">
        <v>17.955345540158977</v>
      </c>
      <c r="AF135">
        <v>17.955345540158977</v>
      </c>
      <c r="AG135">
        <v>17.955345540158977</v>
      </c>
      <c r="AH135">
        <v>17.955345540158977</v>
      </c>
      <c r="AI135">
        <v>17.955345540158977</v>
      </c>
      <c r="AJ135">
        <v>6.2217126001089982</v>
      </c>
      <c r="AK135">
        <v>10.95635788273197</v>
      </c>
      <c r="AL135">
        <v>17.955345540158977</v>
      </c>
      <c r="AM135">
        <v>4.898041417235234</v>
      </c>
      <c r="AN135">
        <v>17.955345540158977</v>
      </c>
      <c r="AO135">
        <v>7.2001777156049593</v>
      </c>
      <c r="AP135">
        <v>17.955345540158977</v>
      </c>
      <c r="AQ135">
        <v>17.955345540158977</v>
      </c>
      <c r="AR135">
        <v>9.3801751399219047</v>
      </c>
      <c r="AS135">
        <v>4.898041417235234</v>
      </c>
      <c r="AT135">
        <v>17.955345540158977</v>
      </c>
      <c r="AU135">
        <v>10.242271626844042</v>
      </c>
      <c r="AV135">
        <v>17.955345540158977</v>
      </c>
      <c r="AW135">
        <v>17.955345540158977</v>
      </c>
      <c r="AX135">
        <v>10.692927933792587</v>
      </c>
      <c r="AY135">
        <v>17.955345540158977</v>
      </c>
      <c r="AZ135">
        <v>4.898041417235234</v>
      </c>
      <c r="BA135">
        <v>17.955345540158977</v>
      </c>
      <c r="BB135">
        <v>13.375583443444881</v>
      </c>
      <c r="BC135">
        <v>4.898041417235234</v>
      </c>
      <c r="BD135">
        <v>4.898041417235234</v>
      </c>
      <c r="BE135">
        <v>17.955345540158977</v>
      </c>
      <c r="BF135">
        <v>16.979106233078536</v>
      </c>
      <c r="BG135">
        <v>17.955345540158977</v>
      </c>
      <c r="BH135">
        <v>17.955345540158977</v>
      </c>
      <c r="BI135">
        <v>17.955345540158977</v>
      </c>
      <c r="BJ135">
        <v>17.955345540158977</v>
      </c>
      <c r="BK135">
        <v>8.7928098104031616</v>
      </c>
      <c r="BL135">
        <v>5.3131685172276812</v>
      </c>
      <c r="BM135">
        <v>17.955345540158977</v>
      </c>
      <c r="BN135">
        <v>17.955345540158977</v>
      </c>
      <c r="BO135">
        <v>17.955345540158977</v>
      </c>
      <c r="BP135">
        <v>17.955345540158977</v>
      </c>
      <c r="BQ135">
        <v>17.955345540158977</v>
      </c>
      <c r="BR135">
        <v>17.955345540158977</v>
      </c>
      <c r="BS135">
        <v>17.955345540158977</v>
      </c>
      <c r="BT135">
        <v>4.898041417235234</v>
      </c>
      <c r="BU135">
        <v>17.955345540158977</v>
      </c>
      <c r="BV135">
        <v>17.955345540158977</v>
      </c>
      <c r="BW135">
        <v>9.2440885851140564</v>
      </c>
      <c r="BX135">
        <v>9.1092513681477065</v>
      </c>
      <c r="BY135">
        <v>4.898041417235234</v>
      </c>
      <c r="BZ135">
        <v>17.955345540158977</v>
      </c>
      <c r="CA135">
        <v>17.955345540158977</v>
      </c>
      <c r="CB135">
        <v>17.955345540158977</v>
      </c>
      <c r="CC135">
        <v>10.883901111815399</v>
      </c>
      <c r="CD135">
        <v>13.195209920536115</v>
      </c>
      <c r="CE135">
        <v>5.0821490336035353</v>
      </c>
      <c r="CF135">
        <v>4.898041417235234</v>
      </c>
      <c r="CG135">
        <v>5.5668037665383023</v>
      </c>
      <c r="CH135">
        <v>17.955345540158977</v>
      </c>
      <c r="CI135">
        <v>17.955345540158977</v>
      </c>
      <c r="CJ135">
        <v>17.955345540158977</v>
      </c>
      <c r="CK135">
        <v>17.955345540158977</v>
      </c>
      <c r="CL135">
        <v>17.955345540158977</v>
      </c>
      <c r="CM135">
        <v>17.955345540158977</v>
      </c>
      <c r="CN135">
        <v>14.016029253206531</v>
      </c>
      <c r="CO135">
        <v>17.955345540158977</v>
      </c>
      <c r="CP135">
        <v>10.458622635194423</v>
      </c>
      <c r="CQ135">
        <v>9.8891573414901242</v>
      </c>
      <c r="CR135">
        <v>12.842224074298917</v>
      </c>
      <c r="CS135">
        <v>17.955345540158977</v>
      </c>
      <c r="CT135">
        <v>4.898041417235234</v>
      </c>
      <c r="CU135">
        <v>17.955345540158977</v>
      </c>
      <c r="CV135">
        <v>17.955345540158977</v>
      </c>
      <c r="CW135">
        <v>17.955345540158977</v>
      </c>
      <c r="CX135">
        <v>4.898041417235234</v>
      </c>
      <c r="CY135">
        <v>17.955345540158977</v>
      </c>
      <c r="CZ135">
        <v>4.898041417235234</v>
      </c>
      <c r="DA135">
        <v>17.955345540158977</v>
      </c>
      <c r="DB135">
        <v>17.955345540158977</v>
      </c>
      <c r="DC135">
        <v>8.3610495859256204</v>
      </c>
      <c r="DD135">
        <v>17.955345540158977</v>
      </c>
      <c r="DE135">
        <v>17.955345540158977</v>
      </c>
      <c r="DF135">
        <v>14.652777468061082</v>
      </c>
      <c r="DG135">
        <v>17.955345540158977</v>
      </c>
      <c r="DH135">
        <v>16.259140959182858</v>
      </c>
      <c r="DI135">
        <v>17.955345540158977</v>
      </c>
      <c r="DJ135">
        <v>17.955345540158977</v>
      </c>
      <c r="DK135">
        <v>4.898041417235234</v>
      </c>
      <c r="DL135">
        <v>17.955345540158977</v>
      </c>
      <c r="DM135">
        <v>17.955345540158977</v>
      </c>
      <c r="DN135">
        <v>6.7562164876151876</v>
      </c>
      <c r="DO135">
        <v>13.966036622648671</v>
      </c>
      <c r="DP135">
        <v>14.587525771510187</v>
      </c>
      <c r="DQ135">
        <v>17.955345540158977</v>
      </c>
      <c r="DR135">
        <v>17.955345540158977</v>
      </c>
      <c r="DS135">
        <v>17.955345540158977</v>
      </c>
      <c r="DT135">
        <v>17.955345540158977</v>
      </c>
      <c r="DU135">
        <v>17.955345540158977</v>
      </c>
      <c r="DV135">
        <v>17.955345540158977</v>
      </c>
      <c r="DW135">
        <v>13.088362859469928</v>
      </c>
      <c r="DX135">
        <v>17.955345540158977</v>
      </c>
      <c r="DY135">
        <v>4.898041417235234</v>
      </c>
      <c r="DZ135">
        <v>17.955345540158977</v>
      </c>
      <c r="EA135">
        <v>17.955345540158977</v>
      </c>
      <c r="EB135">
        <v>17.955345540158977</v>
      </c>
      <c r="EC135">
        <v>17.955345540158977</v>
      </c>
      <c r="ED135">
        <v>17.955345540158977</v>
      </c>
      <c r="EE135">
        <v>7.1075091483332598</v>
      </c>
      <c r="EF135">
        <v>4.898041417235234</v>
      </c>
      <c r="EG135">
        <v>17.955345540158977</v>
      </c>
      <c r="EH135">
        <v>4.898041417235234</v>
      </c>
      <c r="EI135">
        <v>15.95161811091495</v>
      </c>
      <c r="EJ135">
        <v>17.955345540158977</v>
      </c>
      <c r="EK135">
        <v>17.955345540158977</v>
      </c>
      <c r="EL135">
        <v>17.955345540158977</v>
      </c>
      <c r="EM135">
        <v>17.955345540158977</v>
      </c>
      <c r="EN135">
        <v>4.898041417235234</v>
      </c>
      <c r="EO135">
        <v>17.955345540158977</v>
      </c>
      <c r="EP135">
        <v>7.7160649790839031</v>
      </c>
      <c r="EQ135">
        <v>17.955345540158977</v>
      </c>
      <c r="ER135">
        <v>17.955345540158977</v>
      </c>
      <c r="ES135">
        <v>11.109477400884375</v>
      </c>
      <c r="ET135">
        <v>10.261689765246532</v>
      </c>
      <c r="EU135">
        <v>4.898041417235234</v>
      </c>
      <c r="EV135">
        <v>17.955345540158977</v>
      </c>
      <c r="EW135">
        <v>9.4965790024425694</v>
      </c>
      <c r="EX135">
        <v>17.955345540158977</v>
      </c>
      <c r="EY135">
        <v>17.955345540158977</v>
      </c>
      <c r="EZ135">
        <v>17.955345540158977</v>
      </c>
      <c r="FA135">
        <v>8.6209062378533918</v>
      </c>
      <c r="FB135">
        <v>4.898041417235234</v>
      </c>
      <c r="FC135">
        <v>17.955345540158977</v>
      </c>
      <c r="FD135">
        <v>17.955345540158977</v>
      </c>
      <c r="FE135">
        <v>17.955345540158977</v>
      </c>
      <c r="FF135">
        <v>17.955345540158977</v>
      </c>
      <c r="FG135">
        <v>4.898041417235234</v>
      </c>
      <c r="FH135">
        <v>7.8570833008755203</v>
      </c>
      <c r="FI135">
        <v>4.898041417235234</v>
      </c>
      <c r="FJ135">
        <v>17.955345540158977</v>
      </c>
      <c r="FK135">
        <v>17.955345540158977</v>
      </c>
      <c r="FL135">
        <v>17.955345540158977</v>
      </c>
      <c r="FM135">
        <v>4.898041417235234</v>
      </c>
      <c r="FN135">
        <v>17.955345540158977</v>
      </c>
      <c r="FO135">
        <v>17.955345540158977</v>
      </c>
      <c r="FP135">
        <v>4.898041417235234</v>
      </c>
      <c r="FQ135">
        <v>4.898041417235234</v>
      </c>
      <c r="FR135">
        <v>17.955345540158977</v>
      </c>
      <c r="FS135">
        <v>17.955345540158977</v>
      </c>
      <c r="FT135">
        <v>17.955345540158977</v>
      </c>
      <c r="FU135">
        <v>17.955345540158977</v>
      </c>
      <c r="FV135">
        <v>5.5987269132282709</v>
      </c>
      <c r="FW135">
        <v>5.0312054125757344</v>
      </c>
      <c r="FX135">
        <v>16.053523968132438</v>
      </c>
      <c r="FY135">
        <v>12.948403261102076</v>
      </c>
      <c r="FZ135">
        <v>15.097954930588452</v>
      </c>
      <c r="GA135">
        <v>5.087480707757817</v>
      </c>
      <c r="GB135">
        <v>17.955345540158977</v>
      </c>
      <c r="GC135">
        <v>17.955345540158977</v>
      </c>
      <c r="GD135">
        <v>17.955345540158977</v>
      </c>
      <c r="GE135">
        <v>17.955345540158977</v>
      </c>
      <c r="GF135">
        <v>17.955345540158977</v>
      </c>
      <c r="GG135">
        <v>17.955345540158977</v>
      </c>
      <c r="GH135">
        <v>17.955345540158977</v>
      </c>
      <c r="GI135">
        <v>17.955345540158977</v>
      </c>
      <c r="GJ135">
        <v>17.955345540158977</v>
      </c>
      <c r="GK135">
        <v>9.3051847317123837</v>
      </c>
      <c r="GL135">
        <v>17.955345540158977</v>
      </c>
      <c r="GM135">
        <v>4.898041417235234</v>
      </c>
      <c r="GN135">
        <v>17.955345540158977</v>
      </c>
      <c r="GO135">
        <v>17.955345540158977</v>
      </c>
      <c r="GP135">
        <v>17.955345540158977</v>
      </c>
      <c r="GQ135">
        <v>6.6495141891271308</v>
      </c>
      <c r="GR135">
        <v>13.647580342331638</v>
      </c>
      <c r="GS135">
        <v>4.898041417235234</v>
      </c>
      <c r="GT135">
        <v>17.246865027070399</v>
      </c>
      <c r="GU135">
        <v>8.4660349528616763</v>
      </c>
      <c r="GV135">
        <v>17.955345540158977</v>
      </c>
      <c r="GW135">
        <v>17.955345540158977</v>
      </c>
      <c r="GX135">
        <v>4.898041417235234</v>
      </c>
      <c r="GY135">
        <v>17.955345540158977</v>
      </c>
      <c r="GZ135">
        <v>8.4907442401555393</v>
      </c>
      <c r="HA135">
        <v>4.898041417235234</v>
      </c>
      <c r="HB135">
        <v>6.4273075168947145</v>
      </c>
      <c r="HC135">
        <v>17.955345540158977</v>
      </c>
      <c r="HD135">
        <v>17.955345540158977</v>
      </c>
      <c r="HE135">
        <v>4.898041417235234</v>
      </c>
      <c r="HF135">
        <v>17.955345540158977</v>
      </c>
      <c r="HG135">
        <v>17.955345540158977</v>
      </c>
      <c r="HH135">
        <v>17.955345540158977</v>
      </c>
      <c r="HI135">
        <v>17.955345540158977</v>
      </c>
      <c r="HJ135">
        <v>4.898041417235234</v>
      </c>
      <c r="HK135">
        <v>8.1749950339153319</v>
      </c>
      <c r="HL135">
        <v>17.955345540158977</v>
      </c>
      <c r="HM135">
        <v>17.955345540158977</v>
      </c>
      <c r="HN135">
        <v>9.774437010358767</v>
      </c>
      <c r="HO135">
        <v>17.955345540158977</v>
      </c>
      <c r="HP135">
        <v>4.898041417235234</v>
      </c>
      <c r="HQ135">
        <v>5.4392304767799624</v>
      </c>
      <c r="HR135">
        <v>17.955345540158977</v>
      </c>
      <c r="HS135">
        <v>4.898041417235234</v>
      </c>
      <c r="HT135">
        <v>17.955345540158977</v>
      </c>
      <c r="HU135">
        <v>17.955345540158977</v>
      </c>
      <c r="HV135">
        <v>17.955345540158977</v>
      </c>
      <c r="HW135">
        <v>6.8114134578028089</v>
      </c>
      <c r="HX135">
        <v>17.955345540158977</v>
      </c>
      <c r="HY135">
        <v>9.5769823212933929</v>
      </c>
      <c r="HZ135">
        <v>17.955345540158977</v>
      </c>
      <c r="IA135">
        <v>17.955345540158977</v>
      </c>
      <c r="IB135">
        <v>17.955345540158977</v>
      </c>
      <c r="IC135">
        <v>4.898041417235234</v>
      </c>
      <c r="ID135">
        <v>17.955345540158977</v>
      </c>
      <c r="IE135">
        <v>11.232347123213721</v>
      </c>
      <c r="IF135">
        <v>17.955345540158977</v>
      </c>
      <c r="IG135">
        <v>13.451858375035314</v>
      </c>
      <c r="IH135">
        <v>17.955345540158977</v>
      </c>
      <c r="II135">
        <v>4.898041417235234</v>
      </c>
      <c r="IJ135">
        <v>6.1426735562378516</v>
      </c>
      <c r="IK135">
        <v>17.955345540158977</v>
      </c>
      <c r="IL135">
        <v>17.955345540158977</v>
      </c>
      <c r="IM135">
        <v>4.898041417235234</v>
      </c>
      <c r="IN135">
        <v>17.955345540158977</v>
      </c>
      <c r="IO135">
        <v>17.955345540158977</v>
      </c>
      <c r="IP135">
        <v>4.898041417235234</v>
      </c>
      <c r="IQ135">
        <v>17.955345540158977</v>
      </c>
      <c r="IR135">
        <v>17.955345540158977</v>
      </c>
      <c r="IS135">
        <v>17.955345540158977</v>
      </c>
      <c r="IT135">
        <v>17.955345540158977</v>
      </c>
      <c r="IU135">
        <v>17.955345540158977</v>
      </c>
      <c r="IV135">
        <v>17.955345540158977</v>
      </c>
      <c r="IW135">
        <v>17.955345540158977</v>
      </c>
      <c r="IX135">
        <v>17.955345540158977</v>
      </c>
      <c r="IY135">
        <v>4.898041417235234</v>
      </c>
      <c r="IZ135">
        <v>4.898041417235234</v>
      </c>
      <c r="JA135">
        <v>17.955345540158977</v>
      </c>
      <c r="JB135">
        <v>13.82047142168993</v>
      </c>
      <c r="JC135">
        <v>4.898041417235234</v>
      </c>
      <c r="JD135">
        <v>17.955345540158977</v>
      </c>
      <c r="JE135">
        <v>17.955345540158977</v>
      </c>
      <c r="JF135">
        <v>16.607578338029054</v>
      </c>
      <c r="JG135">
        <v>8.4438233364374753</v>
      </c>
      <c r="JH135">
        <v>17.955345540158977</v>
      </c>
      <c r="JI135">
        <v>17.955345540158977</v>
      </c>
      <c r="JJ135">
        <v>4.898041417235234</v>
      </c>
      <c r="JK135">
        <v>15.369798352193106</v>
      </c>
      <c r="JL135">
        <v>16.399523616562437</v>
      </c>
      <c r="JM135">
        <v>17.955345540158977</v>
      </c>
      <c r="JN135">
        <v>11.277140954873119</v>
      </c>
      <c r="JO135">
        <v>16.065262989715993</v>
      </c>
      <c r="JP135">
        <v>12.954800915172795</v>
      </c>
      <c r="JQ135">
        <v>17.955345540158977</v>
      </c>
      <c r="JR135">
        <v>17.955345540158977</v>
      </c>
      <c r="JS135">
        <v>17.955345540158977</v>
      </c>
      <c r="JT135">
        <v>4.898041417235234</v>
      </c>
      <c r="JU135">
        <v>15.202955651456591</v>
      </c>
      <c r="JV135">
        <v>8.3205890910550373</v>
      </c>
      <c r="JW135">
        <v>15.207298583672346</v>
      </c>
      <c r="JX135">
        <v>10.248488110336337</v>
      </c>
      <c r="JY135">
        <v>9.5942999116177319</v>
      </c>
      <c r="JZ135">
        <v>4.898041417235234</v>
      </c>
      <c r="KA135">
        <v>9.085157336245036</v>
      </c>
      <c r="KB135">
        <v>17.955345540158977</v>
      </c>
      <c r="KC135">
        <v>13.587088163285792</v>
      </c>
      <c r="KD135">
        <v>17.955345540158977</v>
      </c>
      <c r="KE135">
        <v>4.898041417235234</v>
      </c>
      <c r="KF135">
        <v>9.7575687101837048</v>
      </c>
      <c r="KG135">
        <v>17.955345540158977</v>
      </c>
      <c r="KH135">
        <v>14.258817306253274</v>
      </c>
      <c r="KI135">
        <v>17.955345540158977</v>
      </c>
      <c r="KJ135">
        <v>13.665720663420508</v>
      </c>
      <c r="KK135">
        <v>17.955345540158977</v>
      </c>
      <c r="KL135">
        <v>17.955345540158977</v>
      </c>
      <c r="KM135">
        <v>17.955345540158977</v>
      </c>
      <c r="KN135">
        <v>6.0806050207048843</v>
      </c>
      <c r="KO135">
        <v>12.479054067920057</v>
      </c>
      <c r="KP135">
        <v>17.955345540158977</v>
      </c>
      <c r="KQ135">
        <v>17.955345540158977</v>
      </c>
      <c r="KR135">
        <v>12.0666211939661</v>
      </c>
      <c r="KS135">
        <v>17.955345540158977</v>
      </c>
      <c r="KT135">
        <v>17.955345540158977</v>
      </c>
      <c r="KU135">
        <v>17.955345540158977</v>
      </c>
      <c r="KV135">
        <v>17.955345540158977</v>
      </c>
      <c r="KW135">
        <v>5.1378287451308333</v>
      </c>
      <c r="KX135">
        <v>4.898041417235234</v>
      </c>
      <c r="KY135">
        <v>17.955345540158977</v>
      </c>
      <c r="KZ135">
        <v>17.955345540158977</v>
      </c>
      <c r="LA135">
        <v>17.955345540158977</v>
      </c>
      <c r="LB135">
        <v>17.955345540158977</v>
      </c>
      <c r="LC135">
        <v>13.986962072750714</v>
      </c>
      <c r="LD135">
        <v>17.955345540158977</v>
      </c>
      <c r="LE135">
        <v>4.898041417235234</v>
      </c>
      <c r="LF135">
        <v>17.955345540158977</v>
      </c>
      <c r="LG135">
        <v>17.955345540158977</v>
      </c>
      <c r="LH135">
        <v>17.955345540158977</v>
      </c>
      <c r="LI135">
        <v>16.775573280537404</v>
      </c>
      <c r="LJ135">
        <v>4.898041417235234</v>
      </c>
      <c r="LK135">
        <v>17.955345540158977</v>
      </c>
      <c r="LL135">
        <v>17.955345540158977</v>
      </c>
      <c r="LM135">
        <v>7.9910691808439509</v>
      </c>
      <c r="LN135">
        <v>4.898041417235234</v>
      </c>
      <c r="LO135">
        <v>4.898041417235234</v>
      </c>
      <c r="LP135">
        <v>12.14304384936664</v>
      </c>
      <c r="LQ135">
        <v>17.955345540158977</v>
      </c>
      <c r="LR135">
        <v>17.955345540158977</v>
      </c>
      <c r="LS135">
        <v>17.955345540158977</v>
      </c>
      <c r="LT135">
        <v>17.955345540158977</v>
      </c>
      <c r="LU135">
        <v>7.6938905910475306</v>
      </c>
      <c r="LV135">
        <v>7.0351890446586669</v>
      </c>
      <c r="LW135">
        <v>5.9335399974297989</v>
      </c>
      <c r="LX135">
        <v>4.898041417235234</v>
      </c>
      <c r="LY135">
        <v>4.898041417235234</v>
      </c>
      <c r="LZ135">
        <v>17.955345540158977</v>
      </c>
      <c r="MA135">
        <v>4.898041417235234</v>
      </c>
      <c r="MB135">
        <v>17.955345540158977</v>
      </c>
      <c r="MC135">
        <v>4.898041417235234</v>
      </c>
      <c r="MD135">
        <v>4.898041417235234</v>
      </c>
      <c r="ME135">
        <v>17.955345540158977</v>
      </c>
      <c r="MF135">
        <v>16.57751535209891</v>
      </c>
      <c r="MG135">
        <v>17.955345540158977</v>
      </c>
      <c r="MH135">
        <v>17.955345540158977</v>
      </c>
      <c r="MI135">
        <v>17.955345540158977</v>
      </c>
      <c r="MJ135">
        <v>8.1336416204183628</v>
      </c>
      <c r="MK135">
        <v>5.6440090409476538</v>
      </c>
      <c r="ML135">
        <v>4.898041417235234</v>
      </c>
      <c r="MM135">
        <v>17.955345540158977</v>
      </c>
      <c r="MN135">
        <v>4.898041417235234</v>
      </c>
      <c r="MO135">
        <v>4.898041417235234</v>
      </c>
      <c r="MP135">
        <v>17.955345540158977</v>
      </c>
      <c r="MQ135">
        <v>17.955345540158977</v>
      </c>
      <c r="MR135">
        <v>17.955345540158977</v>
      </c>
      <c r="MS135">
        <v>17.955345540158977</v>
      </c>
      <c r="MT135">
        <v>17.955345540158977</v>
      </c>
      <c r="MU135">
        <v>17.955345540158977</v>
      </c>
      <c r="MV135">
        <v>17.955345540158977</v>
      </c>
      <c r="MW135">
        <v>4.898041417235234</v>
      </c>
      <c r="MX135">
        <v>8.2515001078978312</v>
      </c>
      <c r="MY135">
        <v>15.513345260241687</v>
      </c>
      <c r="MZ135">
        <v>4.898041417235234</v>
      </c>
      <c r="NA135">
        <v>6.3163156474081186</v>
      </c>
      <c r="NB135">
        <v>17.955345540158977</v>
      </c>
      <c r="NC135">
        <v>17.955345540158977</v>
      </c>
      <c r="ND135">
        <v>4.898041417235234</v>
      </c>
      <c r="NE135">
        <v>15.291499192878279</v>
      </c>
      <c r="NF135">
        <v>17.955345540158977</v>
      </c>
      <c r="NG135">
        <v>4.898041417235234</v>
      </c>
      <c r="NH135">
        <v>17.955345540158977</v>
      </c>
      <c r="NI135">
        <v>10.412627817032622</v>
      </c>
      <c r="NJ135">
        <v>17.955345540158977</v>
      </c>
      <c r="NK135">
        <v>4.898041417235234</v>
      </c>
      <c r="NL135">
        <v>17.955345540158977</v>
      </c>
      <c r="NM135">
        <v>4.898041417235234</v>
      </c>
      <c r="NN135">
        <v>17.955345540158977</v>
      </c>
      <c r="NO135">
        <v>4.898041417235234</v>
      </c>
      <c r="NP135">
        <v>17.955345540158977</v>
      </c>
      <c r="NQ135">
        <v>9.5884457700636769</v>
      </c>
      <c r="NR135">
        <v>17.955345540158977</v>
      </c>
      <c r="NS135">
        <v>9.5840683021777568</v>
      </c>
      <c r="NT135">
        <v>8.4625036962070919</v>
      </c>
      <c r="NU135">
        <v>17.955345540158977</v>
      </c>
      <c r="NV135">
        <v>11.155740328090397</v>
      </c>
      <c r="NW135">
        <v>17.955345540158977</v>
      </c>
      <c r="NX135">
        <v>17.955345540158977</v>
      </c>
      <c r="NY135">
        <v>7.6929540221632688</v>
      </c>
      <c r="NZ135">
        <v>5.4310496738266281</v>
      </c>
      <c r="OA135">
        <v>4.898041417235234</v>
      </c>
      <c r="OB135">
        <v>17.955345540158977</v>
      </c>
      <c r="OC135">
        <v>17.955345540158977</v>
      </c>
      <c r="OD135">
        <v>17.955345540158977</v>
      </c>
      <c r="OE135">
        <v>17.955345540158977</v>
      </c>
      <c r="OF135">
        <v>17.955345540158977</v>
      </c>
      <c r="OG135">
        <v>17.955345540158977</v>
      </c>
      <c r="OH135">
        <v>17.955345540158977</v>
      </c>
      <c r="OI135">
        <v>17.955345540158977</v>
      </c>
      <c r="OJ135">
        <v>4.898041417235234</v>
      </c>
      <c r="OK135">
        <v>17.955345540158977</v>
      </c>
      <c r="OL135">
        <v>6.3317824174759041</v>
      </c>
      <c r="OM135">
        <v>17.955345540158977</v>
      </c>
      <c r="ON135">
        <v>17.955345540158977</v>
      </c>
      <c r="OO135">
        <v>14.155141500949258</v>
      </c>
      <c r="OP135">
        <v>6.4022671809116671</v>
      </c>
      <c r="OQ135">
        <v>17.955345540158977</v>
      </c>
      <c r="OR135">
        <v>4.898041417235234</v>
      </c>
      <c r="OS135">
        <v>17.955345540158977</v>
      </c>
      <c r="OT135">
        <v>17.955345540158977</v>
      </c>
      <c r="OU135">
        <v>17.955345540158977</v>
      </c>
      <c r="OV135">
        <v>4.898041417235234</v>
      </c>
      <c r="OW135">
        <v>8.5633247921687392</v>
      </c>
      <c r="OX135">
        <v>8.8291534536958594</v>
      </c>
      <c r="OY135">
        <v>7.5688241214294409</v>
      </c>
      <c r="OZ135">
        <v>17.955345540158977</v>
      </c>
      <c r="PA135">
        <v>17.955345540158977</v>
      </c>
      <c r="PB135">
        <v>11.491949036516147</v>
      </c>
      <c r="PC135">
        <v>17.955345540158977</v>
      </c>
      <c r="PD135">
        <v>17.955345540158977</v>
      </c>
      <c r="PE135">
        <v>17.955345540158977</v>
      </c>
      <c r="PF135">
        <v>17.955345540158977</v>
      </c>
      <c r="PG135">
        <v>6.5836723347909007</v>
      </c>
      <c r="PH135">
        <v>16.922778948721099</v>
      </c>
      <c r="PI135">
        <v>14.096887154840667</v>
      </c>
      <c r="PJ135">
        <v>17.955345540158977</v>
      </c>
      <c r="PK135">
        <v>11.014462410509696</v>
      </c>
      <c r="PL135">
        <v>17.955345540158977</v>
      </c>
      <c r="PM135">
        <v>17.955345540158977</v>
      </c>
      <c r="PN135">
        <v>4.898041417235234</v>
      </c>
      <c r="PO135">
        <v>17.955345540158977</v>
      </c>
      <c r="PP135">
        <v>5.9138086738800588</v>
      </c>
      <c r="PQ135">
        <v>17.955345540158977</v>
      </c>
      <c r="PR135">
        <v>17.955345540158977</v>
      </c>
      <c r="PS135">
        <v>17.955345540158977</v>
      </c>
      <c r="PT135">
        <v>17.955345540158977</v>
      </c>
      <c r="PU135">
        <v>5.006741305918224</v>
      </c>
      <c r="PV135">
        <v>4.898041417235234</v>
      </c>
      <c r="PW135">
        <v>17.955345540158977</v>
      </c>
      <c r="PX135">
        <v>17.955345540158977</v>
      </c>
      <c r="PY135">
        <v>6.4348464706020021</v>
      </c>
      <c r="PZ135">
        <v>17.955345540158977</v>
      </c>
      <c r="QA135">
        <v>17.955345540158977</v>
      </c>
      <c r="QB135">
        <v>17.955345540158977</v>
      </c>
      <c r="QC135">
        <v>16.680008079191357</v>
      </c>
      <c r="QD135">
        <v>4.898041417235234</v>
      </c>
      <c r="QE135">
        <v>17.955345540158977</v>
      </c>
      <c r="QF135">
        <v>17.955345540158977</v>
      </c>
      <c r="QG135">
        <v>5.1469556844338635</v>
      </c>
      <c r="QH135">
        <v>17.955345540158977</v>
      </c>
      <c r="QI135">
        <v>4.898041417235234</v>
      </c>
      <c r="QJ135">
        <v>4.898041417235234</v>
      </c>
      <c r="QK135">
        <v>17.955345540158977</v>
      </c>
      <c r="QL135">
        <v>17.955345540158977</v>
      </c>
      <c r="QM135">
        <v>17.955345540158977</v>
      </c>
      <c r="QN135">
        <v>17.955345540158977</v>
      </c>
      <c r="QO135">
        <v>11.358952952973821</v>
      </c>
      <c r="QP135">
        <v>17.955345540158977</v>
      </c>
      <c r="QQ135">
        <v>17.955345540158977</v>
      </c>
      <c r="QR135">
        <v>17.955345540158977</v>
      </c>
      <c r="QS135">
        <v>17.955345540158977</v>
      </c>
      <c r="QT135">
        <v>17.955345540158977</v>
      </c>
      <c r="QU135">
        <v>4.898041417235234</v>
      </c>
      <c r="QV135">
        <v>7.5474123564940578</v>
      </c>
      <c r="QW135">
        <v>9.2214772491472186</v>
      </c>
      <c r="QX135">
        <v>17.955345540158977</v>
      </c>
      <c r="QY135">
        <v>17.955345540158977</v>
      </c>
      <c r="QZ135">
        <v>17.955345540158977</v>
      </c>
      <c r="RA135">
        <v>17.955345540158977</v>
      </c>
      <c r="RB135">
        <v>17.955345540158977</v>
      </c>
      <c r="RC135">
        <v>17.955345540158977</v>
      </c>
      <c r="RD135">
        <v>17.955345540158977</v>
      </c>
      <c r="RE135">
        <v>15.633764405770089</v>
      </c>
      <c r="RF135">
        <v>17.955345540158977</v>
      </c>
      <c r="RG135">
        <v>17.955345540158977</v>
      </c>
      <c r="RH135">
        <v>17.955345540158977</v>
      </c>
      <c r="RI135">
        <v>17.955345540158977</v>
      </c>
      <c r="RJ135">
        <v>17.955345540158977</v>
      </c>
      <c r="RK135">
        <v>12.895195915462494</v>
      </c>
      <c r="RL135">
        <v>17.955345540158977</v>
      </c>
      <c r="RM135">
        <v>7.7167543113145962</v>
      </c>
      <c r="RN135">
        <v>17.955345540158977</v>
      </c>
      <c r="RO135">
        <v>14.647996852527829</v>
      </c>
      <c r="RP135">
        <v>17.955345540158977</v>
      </c>
      <c r="RQ135">
        <v>17.955345540158977</v>
      </c>
      <c r="RR135">
        <v>17.955345540158977</v>
      </c>
      <c r="RS135">
        <v>17.955345540158977</v>
      </c>
      <c r="RT135">
        <v>17.955345540158977</v>
      </c>
      <c r="RU135">
        <v>17.955345540158977</v>
      </c>
      <c r="RV135">
        <v>17.955345540158977</v>
      </c>
      <c r="RW135">
        <v>17.955345540158977</v>
      </c>
      <c r="RX135">
        <v>17.955345540158977</v>
      </c>
      <c r="RY135">
        <v>4.898041417235234</v>
      </c>
      <c r="RZ135">
        <v>14.070438604617522</v>
      </c>
      <c r="SA135">
        <v>17.955345540158977</v>
      </c>
      <c r="SB135">
        <v>15.152138366685303</v>
      </c>
      <c r="SC135">
        <v>17.955345540158977</v>
      </c>
      <c r="SD135">
        <v>17.955345540158977</v>
      </c>
      <c r="SE135">
        <v>15.403054277380411</v>
      </c>
      <c r="SF135">
        <v>11.011348933174281</v>
      </c>
      <c r="SG135">
        <v>17.955345540158977</v>
      </c>
    </row>
    <row r="137" spans="1:501" x14ac:dyDescent="0.35">
      <c r="A137" t="s">
        <v>147</v>
      </c>
    </row>
    <row r="138" spans="1:501" x14ac:dyDescent="0.35">
      <c r="A138" t="s">
        <v>138</v>
      </c>
      <c r="B138">
        <v>1</v>
      </c>
      <c r="C138">
        <v>2</v>
      </c>
      <c r="D138">
        <v>3</v>
      </c>
      <c r="E138">
        <v>4</v>
      </c>
      <c r="F138">
        <v>5</v>
      </c>
      <c r="G138">
        <v>6</v>
      </c>
      <c r="H138">
        <v>7</v>
      </c>
      <c r="I138">
        <v>8</v>
      </c>
      <c r="J138">
        <v>9</v>
      </c>
      <c r="K138">
        <v>10</v>
      </c>
      <c r="L138">
        <v>11</v>
      </c>
      <c r="M138">
        <v>12</v>
      </c>
      <c r="N138">
        <v>13</v>
      </c>
      <c r="O138">
        <v>14</v>
      </c>
      <c r="P138">
        <v>15</v>
      </c>
      <c r="Q138">
        <v>16</v>
      </c>
      <c r="R138">
        <v>17</v>
      </c>
      <c r="S138">
        <v>18</v>
      </c>
      <c r="T138">
        <v>19</v>
      </c>
      <c r="U138">
        <v>20</v>
      </c>
      <c r="V138">
        <v>21</v>
      </c>
      <c r="W138">
        <v>22</v>
      </c>
      <c r="X138">
        <v>23</v>
      </c>
      <c r="Y138">
        <v>24</v>
      </c>
      <c r="Z138">
        <v>25</v>
      </c>
      <c r="AA138">
        <v>26</v>
      </c>
      <c r="AB138">
        <v>27</v>
      </c>
      <c r="AC138">
        <v>28</v>
      </c>
      <c r="AD138">
        <v>29</v>
      </c>
      <c r="AE138">
        <v>30</v>
      </c>
      <c r="AF138">
        <v>31</v>
      </c>
      <c r="AG138">
        <v>32</v>
      </c>
      <c r="AH138">
        <v>33</v>
      </c>
      <c r="AI138">
        <v>34</v>
      </c>
      <c r="AJ138">
        <v>35</v>
      </c>
      <c r="AK138">
        <v>36</v>
      </c>
      <c r="AL138">
        <v>37</v>
      </c>
      <c r="AM138">
        <v>38</v>
      </c>
      <c r="AN138">
        <v>39</v>
      </c>
      <c r="AO138">
        <v>40</v>
      </c>
      <c r="AP138">
        <v>41</v>
      </c>
      <c r="AQ138">
        <v>42</v>
      </c>
      <c r="AR138">
        <v>43</v>
      </c>
      <c r="AS138">
        <v>44</v>
      </c>
      <c r="AT138">
        <v>45</v>
      </c>
      <c r="AU138">
        <v>46</v>
      </c>
      <c r="AV138">
        <v>47</v>
      </c>
      <c r="AW138">
        <v>48</v>
      </c>
      <c r="AX138">
        <v>49</v>
      </c>
      <c r="AY138">
        <v>50</v>
      </c>
      <c r="AZ138">
        <v>51</v>
      </c>
      <c r="BA138">
        <v>52</v>
      </c>
      <c r="BB138">
        <v>53</v>
      </c>
      <c r="BC138">
        <v>54</v>
      </c>
      <c r="BD138">
        <v>55</v>
      </c>
      <c r="BE138">
        <v>56</v>
      </c>
      <c r="BF138">
        <v>57</v>
      </c>
      <c r="BG138">
        <v>58</v>
      </c>
      <c r="BH138">
        <v>59</v>
      </c>
      <c r="BI138">
        <v>60</v>
      </c>
      <c r="BJ138">
        <v>61</v>
      </c>
      <c r="BK138">
        <v>62</v>
      </c>
      <c r="BL138">
        <v>63</v>
      </c>
      <c r="BM138">
        <v>64</v>
      </c>
      <c r="BN138">
        <v>65</v>
      </c>
      <c r="BO138">
        <v>66</v>
      </c>
      <c r="BP138">
        <v>67</v>
      </c>
      <c r="BQ138">
        <v>68</v>
      </c>
      <c r="BR138">
        <v>69</v>
      </c>
      <c r="BS138">
        <v>70</v>
      </c>
      <c r="BT138">
        <v>71</v>
      </c>
      <c r="BU138">
        <v>72</v>
      </c>
      <c r="BV138">
        <v>73</v>
      </c>
      <c r="BW138">
        <v>74</v>
      </c>
      <c r="BX138">
        <v>75</v>
      </c>
      <c r="BY138">
        <v>76</v>
      </c>
      <c r="BZ138">
        <v>77</v>
      </c>
      <c r="CA138">
        <v>78</v>
      </c>
      <c r="CB138">
        <v>79</v>
      </c>
      <c r="CC138">
        <v>80</v>
      </c>
      <c r="CD138">
        <v>81</v>
      </c>
      <c r="CE138">
        <v>82</v>
      </c>
      <c r="CF138">
        <v>83</v>
      </c>
      <c r="CG138">
        <v>84</v>
      </c>
      <c r="CH138">
        <v>85</v>
      </c>
      <c r="CI138">
        <v>86</v>
      </c>
      <c r="CJ138">
        <v>87</v>
      </c>
      <c r="CK138">
        <v>88</v>
      </c>
      <c r="CL138">
        <v>89</v>
      </c>
      <c r="CM138">
        <v>90</v>
      </c>
      <c r="CN138">
        <v>91</v>
      </c>
      <c r="CO138">
        <v>92</v>
      </c>
      <c r="CP138">
        <v>93</v>
      </c>
      <c r="CQ138">
        <v>94</v>
      </c>
      <c r="CR138">
        <v>95</v>
      </c>
      <c r="CS138">
        <v>96</v>
      </c>
      <c r="CT138">
        <v>97</v>
      </c>
      <c r="CU138">
        <v>98</v>
      </c>
      <c r="CV138">
        <v>99</v>
      </c>
      <c r="CW138">
        <v>100</v>
      </c>
      <c r="CX138">
        <v>101</v>
      </c>
      <c r="CY138">
        <v>102</v>
      </c>
      <c r="CZ138">
        <v>103</v>
      </c>
      <c r="DA138">
        <v>104</v>
      </c>
      <c r="DB138">
        <v>105</v>
      </c>
      <c r="DC138">
        <v>106</v>
      </c>
      <c r="DD138">
        <v>107</v>
      </c>
      <c r="DE138">
        <v>108</v>
      </c>
      <c r="DF138">
        <v>109</v>
      </c>
      <c r="DG138">
        <v>110</v>
      </c>
      <c r="DH138">
        <v>111</v>
      </c>
      <c r="DI138">
        <v>112</v>
      </c>
      <c r="DJ138">
        <v>113</v>
      </c>
      <c r="DK138">
        <v>114</v>
      </c>
      <c r="DL138">
        <v>115</v>
      </c>
      <c r="DM138">
        <v>116</v>
      </c>
      <c r="DN138">
        <v>117</v>
      </c>
      <c r="DO138">
        <v>118</v>
      </c>
      <c r="DP138">
        <v>119</v>
      </c>
      <c r="DQ138">
        <v>120</v>
      </c>
      <c r="DR138">
        <v>121</v>
      </c>
      <c r="DS138">
        <v>122</v>
      </c>
      <c r="DT138">
        <v>123</v>
      </c>
      <c r="DU138">
        <v>124</v>
      </c>
      <c r="DV138">
        <v>125</v>
      </c>
      <c r="DW138">
        <v>126</v>
      </c>
      <c r="DX138">
        <v>127</v>
      </c>
      <c r="DY138">
        <v>128</v>
      </c>
      <c r="DZ138">
        <v>129</v>
      </c>
      <c r="EA138">
        <v>130</v>
      </c>
      <c r="EB138">
        <v>131</v>
      </c>
      <c r="EC138">
        <v>132</v>
      </c>
      <c r="ED138">
        <v>133</v>
      </c>
      <c r="EE138">
        <v>134</v>
      </c>
      <c r="EF138">
        <v>135</v>
      </c>
      <c r="EG138">
        <v>136</v>
      </c>
      <c r="EH138">
        <v>137</v>
      </c>
      <c r="EI138">
        <v>138</v>
      </c>
      <c r="EJ138">
        <v>139</v>
      </c>
      <c r="EK138">
        <v>140</v>
      </c>
      <c r="EL138">
        <v>141</v>
      </c>
      <c r="EM138">
        <v>142</v>
      </c>
      <c r="EN138">
        <v>143</v>
      </c>
      <c r="EO138">
        <v>144</v>
      </c>
      <c r="EP138">
        <v>145</v>
      </c>
      <c r="EQ138">
        <v>146</v>
      </c>
      <c r="ER138">
        <v>147</v>
      </c>
      <c r="ES138">
        <v>148</v>
      </c>
      <c r="ET138">
        <v>149</v>
      </c>
      <c r="EU138">
        <v>150</v>
      </c>
      <c r="EV138">
        <v>151</v>
      </c>
      <c r="EW138">
        <v>152</v>
      </c>
      <c r="EX138">
        <v>153</v>
      </c>
      <c r="EY138">
        <v>154</v>
      </c>
      <c r="EZ138">
        <v>155</v>
      </c>
      <c r="FA138">
        <v>156</v>
      </c>
      <c r="FB138">
        <v>157</v>
      </c>
      <c r="FC138">
        <v>158</v>
      </c>
      <c r="FD138">
        <v>159</v>
      </c>
      <c r="FE138">
        <v>160</v>
      </c>
      <c r="FF138">
        <v>161</v>
      </c>
      <c r="FG138">
        <v>162</v>
      </c>
      <c r="FH138">
        <v>163</v>
      </c>
      <c r="FI138">
        <v>164</v>
      </c>
      <c r="FJ138">
        <v>165</v>
      </c>
      <c r="FK138">
        <v>166</v>
      </c>
      <c r="FL138">
        <v>167</v>
      </c>
      <c r="FM138">
        <v>168</v>
      </c>
      <c r="FN138">
        <v>169</v>
      </c>
      <c r="FO138">
        <v>170</v>
      </c>
      <c r="FP138">
        <v>171</v>
      </c>
      <c r="FQ138">
        <v>172</v>
      </c>
      <c r="FR138">
        <v>173</v>
      </c>
      <c r="FS138">
        <v>174</v>
      </c>
      <c r="FT138">
        <v>175</v>
      </c>
      <c r="FU138">
        <v>176</v>
      </c>
      <c r="FV138">
        <v>177</v>
      </c>
      <c r="FW138">
        <v>178</v>
      </c>
      <c r="FX138">
        <v>179</v>
      </c>
      <c r="FY138">
        <v>180</v>
      </c>
      <c r="FZ138">
        <v>181</v>
      </c>
      <c r="GA138">
        <v>182</v>
      </c>
      <c r="GB138">
        <v>183</v>
      </c>
      <c r="GC138">
        <v>184</v>
      </c>
      <c r="GD138">
        <v>185</v>
      </c>
      <c r="GE138">
        <v>186</v>
      </c>
      <c r="GF138">
        <v>187</v>
      </c>
      <c r="GG138">
        <v>188</v>
      </c>
      <c r="GH138">
        <v>189</v>
      </c>
      <c r="GI138">
        <v>190</v>
      </c>
      <c r="GJ138">
        <v>191</v>
      </c>
      <c r="GK138">
        <v>192</v>
      </c>
      <c r="GL138">
        <v>193</v>
      </c>
      <c r="GM138">
        <v>194</v>
      </c>
      <c r="GN138">
        <v>195</v>
      </c>
      <c r="GO138">
        <v>196</v>
      </c>
      <c r="GP138">
        <v>197</v>
      </c>
      <c r="GQ138">
        <v>198</v>
      </c>
      <c r="GR138">
        <v>199</v>
      </c>
      <c r="GS138">
        <v>200</v>
      </c>
      <c r="GT138">
        <v>201</v>
      </c>
      <c r="GU138">
        <v>202</v>
      </c>
      <c r="GV138">
        <v>203</v>
      </c>
      <c r="GW138">
        <v>204</v>
      </c>
      <c r="GX138">
        <v>205</v>
      </c>
      <c r="GY138">
        <v>206</v>
      </c>
      <c r="GZ138">
        <v>207</v>
      </c>
      <c r="HA138">
        <v>208</v>
      </c>
      <c r="HB138">
        <v>209</v>
      </c>
      <c r="HC138">
        <v>210</v>
      </c>
      <c r="HD138">
        <v>211</v>
      </c>
      <c r="HE138">
        <v>212</v>
      </c>
      <c r="HF138">
        <v>213</v>
      </c>
      <c r="HG138">
        <v>214</v>
      </c>
      <c r="HH138">
        <v>215</v>
      </c>
      <c r="HI138">
        <v>216</v>
      </c>
      <c r="HJ138">
        <v>217</v>
      </c>
      <c r="HK138">
        <v>218</v>
      </c>
      <c r="HL138">
        <v>219</v>
      </c>
      <c r="HM138">
        <v>220</v>
      </c>
      <c r="HN138">
        <v>221</v>
      </c>
      <c r="HO138">
        <v>222</v>
      </c>
      <c r="HP138">
        <v>223</v>
      </c>
      <c r="HQ138">
        <v>224</v>
      </c>
      <c r="HR138">
        <v>225</v>
      </c>
      <c r="HS138">
        <v>226</v>
      </c>
      <c r="HT138">
        <v>227</v>
      </c>
      <c r="HU138">
        <v>228</v>
      </c>
      <c r="HV138">
        <v>229</v>
      </c>
      <c r="HW138">
        <v>230</v>
      </c>
      <c r="HX138">
        <v>231</v>
      </c>
      <c r="HY138">
        <v>232</v>
      </c>
      <c r="HZ138">
        <v>233</v>
      </c>
      <c r="IA138">
        <v>234</v>
      </c>
      <c r="IB138">
        <v>235</v>
      </c>
      <c r="IC138">
        <v>236</v>
      </c>
      <c r="ID138">
        <v>237</v>
      </c>
      <c r="IE138">
        <v>238</v>
      </c>
      <c r="IF138">
        <v>239</v>
      </c>
      <c r="IG138">
        <v>240</v>
      </c>
      <c r="IH138">
        <v>241</v>
      </c>
      <c r="II138">
        <v>242</v>
      </c>
      <c r="IJ138">
        <v>243</v>
      </c>
      <c r="IK138">
        <v>244</v>
      </c>
      <c r="IL138">
        <v>245</v>
      </c>
      <c r="IM138">
        <v>246</v>
      </c>
      <c r="IN138">
        <v>247</v>
      </c>
      <c r="IO138">
        <v>248</v>
      </c>
      <c r="IP138">
        <v>249</v>
      </c>
      <c r="IQ138">
        <v>250</v>
      </c>
      <c r="IR138">
        <v>251</v>
      </c>
      <c r="IS138">
        <v>252</v>
      </c>
      <c r="IT138">
        <v>253</v>
      </c>
      <c r="IU138">
        <v>254</v>
      </c>
      <c r="IV138">
        <v>255</v>
      </c>
      <c r="IW138">
        <v>256</v>
      </c>
      <c r="IX138">
        <v>257</v>
      </c>
      <c r="IY138">
        <v>258</v>
      </c>
      <c r="IZ138">
        <v>259</v>
      </c>
      <c r="JA138">
        <v>260</v>
      </c>
      <c r="JB138">
        <v>261</v>
      </c>
      <c r="JC138">
        <v>262</v>
      </c>
      <c r="JD138">
        <v>263</v>
      </c>
      <c r="JE138">
        <v>264</v>
      </c>
      <c r="JF138">
        <v>265</v>
      </c>
      <c r="JG138">
        <v>266</v>
      </c>
      <c r="JH138">
        <v>267</v>
      </c>
      <c r="JI138">
        <v>268</v>
      </c>
      <c r="JJ138">
        <v>269</v>
      </c>
      <c r="JK138">
        <v>270</v>
      </c>
      <c r="JL138">
        <v>271</v>
      </c>
      <c r="JM138">
        <v>272</v>
      </c>
      <c r="JN138">
        <v>273</v>
      </c>
      <c r="JO138">
        <v>274</v>
      </c>
      <c r="JP138">
        <v>275</v>
      </c>
      <c r="JQ138">
        <v>276</v>
      </c>
      <c r="JR138">
        <v>277</v>
      </c>
      <c r="JS138">
        <v>278</v>
      </c>
      <c r="JT138">
        <v>279</v>
      </c>
      <c r="JU138">
        <v>280</v>
      </c>
      <c r="JV138">
        <v>281</v>
      </c>
      <c r="JW138">
        <v>282</v>
      </c>
      <c r="JX138">
        <v>283</v>
      </c>
      <c r="JY138">
        <v>284</v>
      </c>
      <c r="JZ138">
        <v>285</v>
      </c>
      <c r="KA138">
        <v>286</v>
      </c>
      <c r="KB138">
        <v>287</v>
      </c>
      <c r="KC138">
        <v>288</v>
      </c>
      <c r="KD138">
        <v>289</v>
      </c>
      <c r="KE138">
        <v>290</v>
      </c>
      <c r="KF138">
        <v>291</v>
      </c>
      <c r="KG138">
        <v>292</v>
      </c>
      <c r="KH138">
        <v>293</v>
      </c>
      <c r="KI138">
        <v>294</v>
      </c>
      <c r="KJ138">
        <v>295</v>
      </c>
      <c r="KK138">
        <v>296</v>
      </c>
      <c r="KL138">
        <v>297</v>
      </c>
      <c r="KM138">
        <v>298</v>
      </c>
      <c r="KN138">
        <v>299</v>
      </c>
      <c r="KO138">
        <v>300</v>
      </c>
      <c r="KP138">
        <v>301</v>
      </c>
      <c r="KQ138">
        <v>302</v>
      </c>
      <c r="KR138">
        <v>303</v>
      </c>
      <c r="KS138">
        <v>304</v>
      </c>
      <c r="KT138">
        <v>305</v>
      </c>
      <c r="KU138">
        <v>306</v>
      </c>
      <c r="KV138">
        <v>307</v>
      </c>
      <c r="KW138">
        <v>308</v>
      </c>
      <c r="KX138">
        <v>309</v>
      </c>
      <c r="KY138">
        <v>310</v>
      </c>
      <c r="KZ138">
        <v>311</v>
      </c>
      <c r="LA138">
        <v>312</v>
      </c>
      <c r="LB138">
        <v>313</v>
      </c>
      <c r="LC138">
        <v>314</v>
      </c>
      <c r="LD138">
        <v>315</v>
      </c>
      <c r="LE138">
        <v>316</v>
      </c>
      <c r="LF138">
        <v>317</v>
      </c>
      <c r="LG138">
        <v>318</v>
      </c>
      <c r="LH138">
        <v>319</v>
      </c>
      <c r="LI138">
        <v>320</v>
      </c>
      <c r="LJ138">
        <v>321</v>
      </c>
      <c r="LK138">
        <v>322</v>
      </c>
      <c r="LL138">
        <v>323</v>
      </c>
      <c r="LM138">
        <v>324</v>
      </c>
      <c r="LN138">
        <v>325</v>
      </c>
      <c r="LO138">
        <v>326</v>
      </c>
      <c r="LP138">
        <v>327</v>
      </c>
      <c r="LQ138">
        <v>328</v>
      </c>
      <c r="LR138">
        <v>329</v>
      </c>
      <c r="LS138">
        <v>330</v>
      </c>
      <c r="LT138">
        <v>331</v>
      </c>
      <c r="LU138">
        <v>332</v>
      </c>
      <c r="LV138">
        <v>333</v>
      </c>
      <c r="LW138">
        <v>334</v>
      </c>
      <c r="LX138">
        <v>335</v>
      </c>
      <c r="LY138">
        <v>336</v>
      </c>
      <c r="LZ138">
        <v>337</v>
      </c>
      <c r="MA138">
        <v>338</v>
      </c>
      <c r="MB138">
        <v>339</v>
      </c>
      <c r="MC138">
        <v>340</v>
      </c>
      <c r="MD138">
        <v>341</v>
      </c>
      <c r="ME138">
        <v>342</v>
      </c>
      <c r="MF138">
        <v>343</v>
      </c>
      <c r="MG138">
        <v>344</v>
      </c>
      <c r="MH138">
        <v>345</v>
      </c>
      <c r="MI138">
        <v>346</v>
      </c>
      <c r="MJ138">
        <v>347</v>
      </c>
      <c r="MK138">
        <v>348</v>
      </c>
      <c r="ML138">
        <v>349</v>
      </c>
      <c r="MM138">
        <v>350</v>
      </c>
      <c r="MN138">
        <v>351</v>
      </c>
      <c r="MO138">
        <v>352</v>
      </c>
      <c r="MP138">
        <v>353</v>
      </c>
      <c r="MQ138">
        <v>354</v>
      </c>
      <c r="MR138">
        <v>355</v>
      </c>
      <c r="MS138">
        <v>356</v>
      </c>
      <c r="MT138">
        <v>357</v>
      </c>
      <c r="MU138">
        <v>358</v>
      </c>
      <c r="MV138">
        <v>359</v>
      </c>
      <c r="MW138">
        <v>360</v>
      </c>
      <c r="MX138">
        <v>361</v>
      </c>
      <c r="MY138">
        <v>362</v>
      </c>
      <c r="MZ138">
        <v>363</v>
      </c>
      <c r="NA138">
        <v>364</v>
      </c>
      <c r="NB138">
        <v>365</v>
      </c>
      <c r="NC138">
        <v>366</v>
      </c>
      <c r="ND138">
        <v>367</v>
      </c>
      <c r="NE138">
        <v>368</v>
      </c>
      <c r="NF138">
        <v>369</v>
      </c>
      <c r="NG138">
        <v>370</v>
      </c>
      <c r="NH138">
        <v>371</v>
      </c>
      <c r="NI138">
        <v>372</v>
      </c>
      <c r="NJ138">
        <v>373</v>
      </c>
      <c r="NK138">
        <v>374</v>
      </c>
      <c r="NL138">
        <v>375</v>
      </c>
      <c r="NM138">
        <v>376</v>
      </c>
      <c r="NN138">
        <v>377</v>
      </c>
      <c r="NO138">
        <v>378</v>
      </c>
      <c r="NP138">
        <v>379</v>
      </c>
      <c r="NQ138">
        <v>380</v>
      </c>
      <c r="NR138">
        <v>381</v>
      </c>
      <c r="NS138">
        <v>382</v>
      </c>
      <c r="NT138">
        <v>383</v>
      </c>
      <c r="NU138">
        <v>384</v>
      </c>
      <c r="NV138">
        <v>385</v>
      </c>
      <c r="NW138">
        <v>386</v>
      </c>
      <c r="NX138">
        <v>387</v>
      </c>
      <c r="NY138">
        <v>388</v>
      </c>
      <c r="NZ138">
        <v>389</v>
      </c>
      <c r="OA138">
        <v>390</v>
      </c>
      <c r="OB138">
        <v>391</v>
      </c>
      <c r="OC138">
        <v>392</v>
      </c>
      <c r="OD138">
        <v>393</v>
      </c>
      <c r="OE138">
        <v>394</v>
      </c>
      <c r="OF138">
        <v>395</v>
      </c>
      <c r="OG138">
        <v>396</v>
      </c>
      <c r="OH138">
        <v>397</v>
      </c>
      <c r="OI138">
        <v>398</v>
      </c>
      <c r="OJ138">
        <v>399</v>
      </c>
      <c r="OK138">
        <v>400</v>
      </c>
      <c r="OL138">
        <v>401</v>
      </c>
      <c r="OM138">
        <v>402</v>
      </c>
      <c r="ON138">
        <v>403</v>
      </c>
      <c r="OO138">
        <v>404</v>
      </c>
      <c r="OP138">
        <v>405</v>
      </c>
      <c r="OQ138">
        <v>406</v>
      </c>
      <c r="OR138">
        <v>407</v>
      </c>
      <c r="OS138">
        <v>408</v>
      </c>
      <c r="OT138">
        <v>409</v>
      </c>
      <c r="OU138">
        <v>410</v>
      </c>
      <c r="OV138">
        <v>411</v>
      </c>
      <c r="OW138">
        <v>412</v>
      </c>
      <c r="OX138">
        <v>413</v>
      </c>
      <c r="OY138">
        <v>414</v>
      </c>
      <c r="OZ138">
        <v>415</v>
      </c>
      <c r="PA138">
        <v>416</v>
      </c>
      <c r="PB138">
        <v>417</v>
      </c>
      <c r="PC138">
        <v>418</v>
      </c>
      <c r="PD138">
        <v>419</v>
      </c>
      <c r="PE138">
        <v>420</v>
      </c>
      <c r="PF138">
        <v>421</v>
      </c>
      <c r="PG138">
        <v>422</v>
      </c>
      <c r="PH138">
        <v>423</v>
      </c>
      <c r="PI138">
        <v>424</v>
      </c>
      <c r="PJ138">
        <v>425</v>
      </c>
      <c r="PK138">
        <v>426</v>
      </c>
      <c r="PL138">
        <v>427</v>
      </c>
      <c r="PM138">
        <v>428</v>
      </c>
      <c r="PN138">
        <v>429</v>
      </c>
      <c r="PO138">
        <v>430</v>
      </c>
      <c r="PP138">
        <v>431</v>
      </c>
      <c r="PQ138">
        <v>432</v>
      </c>
      <c r="PR138">
        <v>433</v>
      </c>
      <c r="PS138">
        <v>434</v>
      </c>
      <c r="PT138">
        <v>435</v>
      </c>
      <c r="PU138">
        <v>436</v>
      </c>
      <c r="PV138">
        <v>437</v>
      </c>
      <c r="PW138">
        <v>438</v>
      </c>
      <c r="PX138">
        <v>439</v>
      </c>
      <c r="PY138">
        <v>440</v>
      </c>
      <c r="PZ138">
        <v>441</v>
      </c>
      <c r="QA138">
        <v>442</v>
      </c>
      <c r="QB138">
        <v>443</v>
      </c>
      <c r="QC138">
        <v>444</v>
      </c>
      <c r="QD138">
        <v>445</v>
      </c>
      <c r="QE138">
        <v>446</v>
      </c>
      <c r="QF138">
        <v>447</v>
      </c>
      <c r="QG138">
        <v>448</v>
      </c>
      <c r="QH138">
        <v>449</v>
      </c>
      <c r="QI138">
        <v>450</v>
      </c>
      <c r="QJ138">
        <v>451</v>
      </c>
      <c r="QK138">
        <v>452</v>
      </c>
      <c r="QL138">
        <v>453</v>
      </c>
      <c r="QM138">
        <v>454</v>
      </c>
      <c r="QN138">
        <v>455</v>
      </c>
      <c r="QO138">
        <v>456</v>
      </c>
      <c r="QP138">
        <v>457</v>
      </c>
      <c r="QQ138">
        <v>458</v>
      </c>
      <c r="QR138">
        <v>459</v>
      </c>
      <c r="QS138">
        <v>460</v>
      </c>
      <c r="QT138">
        <v>461</v>
      </c>
      <c r="QU138">
        <v>462</v>
      </c>
      <c r="QV138">
        <v>463</v>
      </c>
      <c r="QW138">
        <v>464</v>
      </c>
      <c r="QX138">
        <v>465</v>
      </c>
      <c r="QY138">
        <v>466</v>
      </c>
      <c r="QZ138">
        <v>467</v>
      </c>
      <c r="RA138">
        <v>468</v>
      </c>
      <c r="RB138">
        <v>469</v>
      </c>
      <c r="RC138">
        <v>470</v>
      </c>
      <c r="RD138">
        <v>471</v>
      </c>
      <c r="RE138">
        <v>472</v>
      </c>
      <c r="RF138">
        <v>473</v>
      </c>
      <c r="RG138">
        <v>474</v>
      </c>
      <c r="RH138">
        <v>475</v>
      </c>
      <c r="RI138">
        <v>476</v>
      </c>
      <c r="RJ138">
        <v>477</v>
      </c>
      <c r="RK138">
        <v>478</v>
      </c>
      <c r="RL138">
        <v>479</v>
      </c>
      <c r="RM138">
        <v>480</v>
      </c>
      <c r="RN138">
        <v>481</v>
      </c>
      <c r="RO138">
        <v>482</v>
      </c>
      <c r="RP138">
        <v>483</v>
      </c>
      <c r="RQ138">
        <v>484</v>
      </c>
      <c r="RR138">
        <v>485</v>
      </c>
      <c r="RS138">
        <v>486</v>
      </c>
      <c r="RT138">
        <v>487</v>
      </c>
      <c r="RU138">
        <v>488</v>
      </c>
      <c r="RV138">
        <v>489</v>
      </c>
      <c r="RW138">
        <v>490</v>
      </c>
      <c r="RX138">
        <v>491</v>
      </c>
      <c r="RY138">
        <v>492</v>
      </c>
      <c r="RZ138">
        <v>493</v>
      </c>
      <c r="SA138">
        <v>494</v>
      </c>
      <c r="SB138">
        <v>495</v>
      </c>
      <c r="SC138">
        <v>496</v>
      </c>
      <c r="SD138">
        <v>497</v>
      </c>
      <c r="SE138">
        <v>498</v>
      </c>
      <c r="SF138">
        <v>499</v>
      </c>
      <c r="SG138">
        <v>500</v>
      </c>
    </row>
    <row r="139" spans="1:501" x14ac:dyDescent="0.35">
      <c r="A139" s="158">
        <v>2022</v>
      </c>
    </row>
    <row r="140" spans="1:501" x14ac:dyDescent="0.35">
      <c r="A140" s="158">
        <v>2023</v>
      </c>
      <c r="B140">
        <f>IF(B$68=0,HLOOKUP($A140,'Monte Carlo_locked values'!$CQ$6:$DS$506,'Half from MC Supply Inputs '!B$138+1,FALSE),B107)</f>
        <v>4.5795717239379883</v>
      </c>
      <c r="C140">
        <f>IF(C$68=0,HLOOKUP($A140,'Monte Carlo_locked values'!$CQ$6:$DS$506,'Half from MC Supply Inputs '!C$138+1,FALSE),C107)</f>
        <v>1.2494592</v>
      </c>
      <c r="D140">
        <f>IF(D$68=0,HLOOKUP($A140,'Monte Carlo_locked values'!$CQ$6:$DS$506,'Half from MC Supply Inputs '!D$138+1,FALSE),D107)</f>
        <v>1.6976055607114411</v>
      </c>
      <c r="E140">
        <f>IF(E$68=0,HLOOKUP($A140,'Monte Carlo_locked values'!$CQ$6:$DS$506,'Half from MC Supply Inputs '!E$138+1,FALSE),E107)</f>
        <v>1.6672001480120395</v>
      </c>
      <c r="F140">
        <f>IF(F$68=0,HLOOKUP($A140,'Monte Carlo_locked values'!$CQ$6:$DS$506,'Half from MC Supply Inputs '!F$138+1,FALSE),F107)</f>
        <v>1.6976055607114411</v>
      </c>
      <c r="G140">
        <f>IF(G$68=0,HLOOKUP($A140,'Monte Carlo_locked values'!$CQ$6:$DS$506,'Half from MC Supply Inputs '!G$138+1,FALSE),G107)</f>
        <v>3.7998623847961426</v>
      </c>
      <c r="H140">
        <f>IF(H$68=0,HLOOKUP($A140,'Monte Carlo_locked values'!$CQ$6:$DS$506,'Half from MC Supply Inputs '!H$138+1,FALSE),H107)</f>
        <v>1.6672001480120395</v>
      </c>
      <c r="I140">
        <f>IF(I$68=0,HLOOKUP($A140,'Monte Carlo_locked values'!$CQ$6:$DS$506,'Half from MC Supply Inputs '!I$138+1,FALSE),I107)</f>
        <v>2.9556167125701904</v>
      </c>
      <c r="J140">
        <f>IF(J$68=0,HLOOKUP($A140,'Monte Carlo_locked values'!$CQ$6:$DS$506,'Half from MC Supply Inputs '!J$138+1,FALSE),J107)</f>
        <v>1.6672001480120395</v>
      </c>
      <c r="K140">
        <f>IF(K$68=0,HLOOKUP($A140,'Monte Carlo_locked values'!$CQ$6:$DS$506,'Half from MC Supply Inputs '!K$138+1,FALSE),K107)</f>
        <v>4.5795717239379883</v>
      </c>
      <c r="L140">
        <f>IF(L$68=0,HLOOKUP($A140,'Monte Carlo_locked values'!$CQ$6:$DS$506,'Half from MC Supply Inputs '!L$138+1,FALSE),L107)</f>
        <v>4.5795717239379883</v>
      </c>
      <c r="M140">
        <f>IF(M$68=0,HLOOKUP($A140,'Monte Carlo_locked values'!$CQ$6:$DS$506,'Half from MC Supply Inputs '!M$138+1,FALSE),M107)</f>
        <v>4.1624183654785156</v>
      </c>
      <c r="N140">
        <f>IF(N$68=0,HLOOKUP($A140,'Monte Carlo_locked values'!$CQ$6:$DS$506,'Half from MC Supply Inputs '!N$138+1,FALSE),N107)</f>
        <v>1.2494592</v>
      </c>
      <c r="O140">
        <f>IF(O$68=0,HLOOKUP($A140,'Monte Carlo_locked values'!$CQ$6:$DS$506,'Half from MC Supply Inputs '!O$138+1,FALSE),O107)</f>
        <v>1.4645999210963487</v>
      </c>
      <c r="P140">
        <f>IF(P$68=0,HLOOKUP($A140,'Monte Carlo_locked values'!$CQ$6:$DS$506,'Half from MC Supply Inputs '!P$138+1,FALSE),P107)</f>
        <v>1.6672001480120395</v>
      </c>
      <c r="Q140">
        <f>IF(Q$68=0,HLOOKUP($A140,'Monte Carlo_locked values'!$CQ$6:$DS$506,'Half from MC Supply Inputs '!Q$138+1,FALSE),Q107)</f>
        <v>4.5795717239379883</v>
      </c>
      <c r="R140">
        <f>IF(R$68=0,HLOOKUP($A140,'Monte Carlo_locked values'!$CQ$6:$DS$506,'Half from MC Supply Inputs '!R$138+1,FALSE),R107)</f>
        <v>1.2619996941806579</v>
      </c>
      <c r="S140">
        <f>IF(S$68=0,HLOOKUP($A140,'Monte Carlo_locked values'!$CQ$6:$DS$506,'Half from MC Supply Inputs '!S$138+1,FALSE),S107)</f>
        <v>3.0153927803039551</v>
      </c>
      <c r="T140">
        <f>IF(T$68=0,HLOOKUP($A140,'Monte Carlo_locked values'!$CQ$6:$DS$506,'Half from MC Supply Inputs '!T$138+1,FALSE),T107)</f>
        <v>3.8358211517333984</v>
      </c>
      <c r="U140">
        <f>IF(U$68=0,HLOOKUP($A140,'Monte Carlo_locked values'!$CQ$6:$DS$506,'Half from MC Supply Inputs '!U$138+1,FALSE),U107)</f>
        <v>4.2676777839660645</v>
      </c>
      <c r="V140">
        <f>IF(V$68=0,HLOOKUP($A140,'Monte Carlo_locked values'!$CQ$6:$DS$506,'Half from MC Supply Inputs '!V$138+1,FALSE),V107)</f>
        <v>1.2619996941806579</v>
      </c>
      <c r="W140">
        <f>IF(W$68=0,HLOOKUP($A140,'Monte Carlo_locked values'!$CQ$6:$DS$506,'Half from MC Supply Inputs '!W$138+1,FALSE),W107)</f>
        <v>1.6672001480120395</v>
      </c>
      <c r="X140">
        <f>IF(X$68=0,HLOOKUP($A140,'Monte Carlo_locked values'!$CQ$6:$DS$506,'Half from MC Supply Inputs '!X$138+1,FALSE),X107)</f>
        <v>1.6672001480120395</v>
      </c>
      <c r="Y140">
        <f>IF(Y$68=0,HLOOKUP($A140,'Monte Carlo_locked values'!$CQ$6:$DS$506,'Half from MC Supply Inputs '!Y$138+1,FALSE),Y107)</f>
        <v>1.4645999210963487</v>
      </c>
      <c r="Z140">
        <f>IF(Z$68=0,HLOOKUP($A140,'Monte Carlo_locked values'!$CQ$6:$DS$506,'Half from MC Supply Inputs '!Z$138+1,FALSE),Z107)</f>
        <v>1.2494592</v>
      </c>
      <c r="AA140">
        <f>IF(AA$68=0,HLOOKUP($A140,'Monte Carlo_locked values'!$CQ$6:$DS$506,'Half from MC Supply Inputs '!AA$138+1,FALSE),AA107)</f>
        <v>1.6672001480120395</v>
      </c>
      <c r="AB140">
        <f>IF(AB$68=0,HLOOKUP($A140,'Monte Carlo_locked values'!$CQ$6:$DS$506,'Half from MC Supply Inputs '!AB$138+1,FALSE),AB107)</f>
        <v>1.6672001480120395</v>
      </c>
      <c r="AC140">
        <f>IF(AC$68=0,HLOOKUP($A140,'Monte Carlo_locked values'!$CQ$6:$DS$506,'Half from MC Supply Inputs '!AC$138+1,FALSE),AC107)</f>
        <v>1.6672001480120395</v>
      </c>
      <c r="AD140">
        <f>IF(AD$68=0,HLOOKUP($A140,'Monte Carlo_locked values'!$CQ$6:$DS$506,'Half from MC Supply Inputs '!AD$138+1,FALSE),AD107)</f>
        <v>3.2317800521850586</v>
      </c>
      <c r="AE140">
        <f>IF(AE$68=0,HLOOKUP($A140,'Monte Carlo_locked values'!$CQ$6:$DS$506,'Half from MC Supply Inputs '!AE$138+1,FALSE),AE107)</f>
        <v>1.7280109734108424</v>
      </c>
      <c r="AF140">
        <f>IF(AF$68=0,HLOOKUP($A140,'Monte Carlo_locked values'!$CQ$6:$DS$506,'Half from MC Supply Inputs '!AF$138+1,FALSE),AF107)</f>
        <v>1.6976055607114411</v>
      </c>
      <c r="AG140">
        <f>IF(AG$68=0,HLOOKUP($A140,'Monte Carlo_locked values'!$CQ$6:$DS$506,'Half from MC Supply Inputs '!AG$138+1,FALSE),AG107)</f>
        <v>1.4645999210963487</v>
      </c>
      <c r="AH140">
        <f>IF(AH$68=0,HLOOKUP($A140,'Monte Carlo_locked values'!$CQ$6:$DS$506,'Half from MC Supply Inputs '!AH$138+1,FALSE),AH107)</f>
        <v>4.2333517074584961</v>
      </c>
      <c r="AI140">
        <f>IF(AI$68=0,HLOOKUP($A140,'Monte Carlo_locked values'!$CQ$6:$DS$506,'Half from MC Supply Inputs '!AI$138+1,FALSE),AI107)</f>
        <v>3.3388373851776123</v>
      </c>
      <c r="AJ140">
        <f>IF(AJ$68=0,HLOOKUP($A140,'Monte Carlo_locked values'!$CQ$6:$DS$506,'Half from MC Supply Inputs '!AJ$138+1,FALSE),AJ107)</f>
        <v>1.4645999210963487</v>
      </c>
      <c r="AK140">
        <f>IF(AK$68=0,HLOOKUP($A140,'Monte Carlo_locked values'!$CQ$6:$DS$506,'Half from MC Supply Inputs '!AK$138+1,FALSE),AK107)</f>
        <v>1.325951099395752</v>
      </c>
      <c r="AL140">
        <f>IF(AL$68=0,HLOOKUP($A140,'Monte Carlo_locked values'!$CQ$6:$DS$506,'Half from MC Supply Inputs '!AL$138+1,FALSE),AL107)</f>
        <v>3.1178076267242432</v>
      </c>
      <c r="AM140">
        <f>IF(AM$68=0,HLOOKUP($A140,'Monte Carlo_locked values'!$CQ$6:$DS$506,'Half from MC Supply Inputs '!AM$138+1,FALSE),AM107)</f>
        <v>4.5795717239379883</v>
      </c>
      <c r="AN140">
        <f>IF(AN$68=0,HLOOKUP($A140,'Monte Carlo_locked values'!$CQ$6:$DS$506,'Half from MC Supply Inputs '!AN$138+1,FALSE),AN107)</f>
        <v>1.2494592</v>
      </c>
      <c r="AO140">
        <f>IF(AO$68=0,HLOOKUP($A140,'Monte Carlo_locked values'!$CQ$6:$DS$506,'Half from MC Supply Inputs '!AO$138+1,FALSE),AO107)</f>
        <v>1.3608615398406982</v>
      </c>
      <c r="AP140">
        <f>IF(AP$68=0,HLOOKUP($A140,'Monte Carlo_locked values'!$CQ$6:$DS$506,'Half from MC Supply Inputs '!AP$138+1,FALSE),AP107)</f>
        <v>4.5795717239379883</v>
      </c>
      <c r="AQ140">
        <f>IF(AQ$68=0,HLOOKUP($A140,'Monte Carlo_locked values'!$CQ$6:$DS$506,'Half from MC Supply Inputs '!AQ$138+1,FALSE),AQ107)</f>
        <v>1.2619996941806579</v>
      </c>
      <c r="AR140">
        <f>IF(AR$68=0,HLOOKUP($A140,'Monte Carlo_locked values'!$CQ$6:$DS$506,'Half from MC Supply Inputs '!AR$138+1,FALSE),AR107)</f>
        <v>1.2494592</v>
      </c>
      <c r="AS140">
        <f>IF(AS$68=0,HLOOKUP($A140,'Monte Carlo_locked values'!$CQ$6:$DS$506,'Half from MC Supply Inputs '!AS$138+1,FALSE),AS107)</f>
        <v>2.2955234050750732</v>
      </c>
      <c r="AT140">
        <f>IF(AT$68=0,HLOOKUP($A140,'Monte Carlo_locked values'!$CQ$6:$DS$506,'Half from MC Supply Inputs '!AT$138+1,FALSE),AT107)</f>
        <v>4.5795717239379883</v>
      </c>
      <c r="AU140">
        <f>IF(AU$68=0,HLOOKUP($A140,'Monte Carlo_locked values'!$CQ$6:$DS$506,'Half from MC Supply Inputs '!AU$138+1,FALSE),AU107)</f>
        <v>4.5795717239379883</v>
      </c>
      <c r="AV140">
        <f>IF(AV$68=0,HLOOKUP($A140,'Monte Carlo_locked values'!$CQ$6:$DS$506,'Half from MC Supply Inputs '!AV$138+1,FALSE),AV107)</f>
        <v>3.967663049697876</v>
      </c>
      <c r="AW140">
        <f>IF(AW$68=0,HLOOKUP($A140,'Monte Carlo_locked values'!$CQ$6:$DS$506,'Half from MC Supply Inputs '!AW$138+1,FALSE),AW107)</f>
        <v>1.4645999210963487</v>
      </c>
      <c r="AX140">
        <f>IF(AX$68=0,HLOOKUP($A140,'Monte Carlo_locked values'!$CQ$6:$DS$506,'Half from MC Supply Inputs '!AX$138+1,FALSE),AX107)</f>
        <v>1.2619996941806579</v>
      </c>
      <c r="AY140">
        <f>IF(AY$68=0,HLOOKUP($A140,'Monte Carlo_locked values'!$CQ$6:$DS$506,'Half from MC Supply Inputs '!AY$138+1,FALSE),AY107)</f>
        <v>1.4645999210963487</v>
      </c>
      <c r="AZ140">
        <f>IF(AZ$68=0,HLOOKUP($A140,'Monte Carlo_locked values'!$CQ$6:$DS$506,'Half from MC Supply Inputs '!AZ$138+1,FALSE),AZ107)</f>
        <v>1.2494592</v>
      </c>
      <c r="BA140">
        <f>IF(BA$68=0,HLOOKUP($A140,'Monte Carlo_locked values'!$CQ$6:$DS$506,'Half from MC Supply Inputs '!BA$138+1,FALSE),BA107)</f>
        <v>1.2494592</v>
      </c>
      <c r="BB140">
        <f>IF(BB$68=0,HLOOKUP($A140,'Monte Carlo_locked values'!$CQ$6:$DS$506,'Half from MC Supply Inputs '!BB$138+1,FALSE),BB107)</f>
        <v>4.5795717239379883</v>
      </c>
      <c r="BC140">
        <f>IF(BC$68=0,HLOOKUP($A140,'Monte Carlo_locked values'!$CQ$6:$DS$506,'Half from MC Supply Inputs '!BC$138+1,FALSE),BC107)</f>
        <v>1.4645999210963487</v>
      </c>
      <c r="BD140">
        <f>IF(BD$68=0,HLOOKUP($A140,'Monte Carlo_locked values'!$CQ$6:$DS$506,'Half from MC Supply Inputs '!BD$138+1,FALSE),BD107)</f>
        <v>1.4645999210963487</v>
      </c>
      <c r="BE140">
        <f>IF(BE$68=0,HLOOKUP($A140,'Monte Carlo_locked values'!$CQ$6:$DS$506,'Half from MC Supply Inputs '!BE$138+1,FALSE),BE107)</f>
        <v>4.5795717239379883</v>
      </c>
      <c r="BF140">
        <f>IF(BF$68=0,HLOOKUP($A140,'Monte Carlo_locked values'!$CQ$6:$DS$506,'Half from MC Supply Inputs '!BF$138+1,FALSE),BF107)</f>
        <v>1.2494592</v>
      </c>
      <c r="BG140">
        <f>IF(BG$68=0,HLOOKUP($A140,'Monte Carlo_locked values'!$CQ$6:$DS$506,'Half from MC Supply Inputs '!BG$138+1,FALSE),BG107)</f>
        <v>1.6672001480120395</v>
      </c>
      <c r="BH140">
        <f>IF(BH$68=0,HLOOKUP($A140,'Monte Carlo_locked values'!$CQ$6:$DS$506,'Half from MC Supply Inputs '!BH$138+1,FALSE),BH107)</f>
        <v>4.5795717239379883</v>
      </c>
      <c r="BI140">
        <f>IF(BI$68=0,HLOOKUP($A140,'Monte Carlo_locked values'!$CQ$6:$DS$506,'Half from MC Supply Inputs '!BI$138+1,FALSE),BI107)</f>
        <v>1.7280109734108424</v>
      </c>
      <c r="BJ140">
        <f>IF(BJ$68=0,HLOOKUP($A140,'Monte Carlo_locked values'!$CQ$6:$DS$506,'Half from MC Supply Inputs '!BJ$138+1,FALSE),BJ107)</f>
        <v>3.7784159183502197</v>
      </c>
      <c r="BK140">
        <f>IF(BK$68=0,HLOOKUP($A140,'Monte Carlo_locked values'!$CQ$6:$DS$506,'Half from MC Supply Inputs '!BK$138+1,FALSE),BK107)</f>
        <v>1.4416478872299194</v>
      </c>
      <c r="BL140">
        <f>IF(BL$68=0,HLOOKUP($A140,'Monte Carlo_locked values'!$CQ$6:$DS$506,'Half from MC Supply Inputs '!BL$138+1,FALSE),BL107)</f>
        <v>1.2494592</v>
      </c>
      <c r="BM140">
        <f>IF(BM$68=0,HLOOKUP($A140,'Monte Carlo_locked values'!$CQ$6:$DS$506,'Half from MC Supply Inputs '!BM$138+1,FALSE),BM107)</f>
        <v>1.7280109734108424</v>
      </c>
      <c r="BN140">
        <f>IF(BN$68=0,HLOOKUP($A140,'Monte Carlo_locked values'!$CQ$6:$DS$506,'Half from MC Supply Inputs '!BN$138+1,FALSE),BN107)</f>
        <v>4.5795717239379883</v>
      </c>
      <c r="BO140">
        <f>IF(BO$68=0,HLOOKUP($A140,'Monte Carlo_locked values'!$CQ$6:$DS$506,'Half from MC Supply Inputs '!BO$138+1,FALSE),BO107)</f>
        <v>1.4645999210963487</v>
      </c>
      <c r="BP140">
        <f>IF(BP$68=0,HLOOKUP($A140,'Monte Carlo_locked values'!$CQ$6:$DS$506,'Half from MC Supply Inputs '!BP$138+1,FALSE),BP107)</f>
        <v>1.6976055607114411</v>
      </c>
      <c r="BQ140">
        <f>IF(BQ$68=0,HLOOKUP($A140,'Monte Carlo_locked values'!$CQ$6:$DS$506,'Half from MC Supply Inputs '!BQ$138+1,FALSE),BQ107)</f>
        <v>1.2619996941806579</v>
      </c>
      <c r="BR140">
        <f>IF(BR$68=0,HLOOKUP($A140,'Monte Carlo_locked values'!$CQ$6:$DS$506,'Half from MC Supply Inputs '!BR$138+1,FALSE),BR107)</f>
        <v>4.1304740905761719</v>
      </c>
      <c r="BS140">
        <f>IF(BS$68=0,HLOOKUP($A140,'Monte Carlo_locked values'!$CQ$6:$DS$506,'Half from MC Supply Inputs '!BS$138+1,FALSE),BS107)</f>
        <v>4.5795717239379883</v>
      </c>
      <c r="BT140">
        <f>IF(BT$68=0,HLOOKUP($A140,'Monte Carlo_locked values'!$CQ$6:$DS$506,'Half from MC Supply Inputs '!BT$138+1,FALSE),BT107)</f>
        <v>1.7039344310760498</v>
      </c>
      <c r="BU140">
        <f>IF(BU$68=0,HLOOKUP($A140,'Monte Carlo_locked values'!$CQ$6:$DS$506,'Half from MC Supply Inputs '!BU$138+1,FALSE),BU107)</f>
        <v>1.7280109734108424</v>
      </c>
      <c r="BV140">
        <f>IF(BV$68=0,HLOOKUP($A140,'Monte Carlo_locked values'!$CQ$6:$DS$506,'Half from MC Supply Inputs '!BV$138+1,FALSE),BV107)</f>
        <v>3.6703312397003174</v>
      </c>
      <c r="BW140">
        <f>IF(BW$68=0,HLOOKUP($A140,'Monte Carlo_locked values'!$CQ$6:$DS$506,'Half from MC Supply Inputs '!BW$138+1,FALSE),BW107)</f>
        <v>1.4645999210963487</v>
      </c>
      <c r="BX140">
        <f>IF(BX$68=0,HLOOKUP($A140,'Monte Carlo_locked values'!$CQ$6:$DS$506,'Half from MC Supply Inputs '!BX$138+1,FALSE),BX107)</f>
        <v>2.7874891757965088</v>
      </c>
      <c r="BY140">
        <f>IF(BY$68=0,HLOOKUP($A140,'Monte Carlo_locked values'!$CQ$6:$DS$506,'Half from MC Supply Inputs '!BY$138+1,FALSE),BY107)</f>
        <v>1.2494592</v>
      </c>
      <c r="BZ140">
        <f>IF(BZ$68=0,HLOOKUP($A140,'Monte Carlo_locked values'!$CQ$6:$DS$506,'Half from MC Supply Inputs '!BZ$138+1,FALSE),BZ107)</f>
        <v>4.2255163192749023</v>
      </c>
      <c r="CA140">
        <f>IF(CA$68=0,HLOOKUP($A140,'Monte Carlo_locked values'!$CQ$6:$DS$506,'Half from MC Supply Inputs '!CA$138+1,FALSE),CA107)</f>
        <v>1.7280109734108424</v>
      </c>
      <c r="CB140">
        <f>IF(CB$68=0,HLOOKUP($A140,'Monte Carlo_locked values'!$CQ$6:$DS$506,'Half from MC Supply Inputs '!CB$138+1,FALSE),CB107)</f>
        <v>3.1924164295196533</v>
      </c>
      <c r="CC140">
        <f>IF(CC$68=0,HLOOKUP($A140,'Monte Carlo_locked values'!$CQ$6:$DS$506,'Half from MC Supply Inputs '!CC$138+1,FALSE),CC107)</f>
        <v>1.6672001480120395</v>
      </c>
      <c r="CD140">
        <f>IF(CD$68=0,HLOOKUP($A140,'Monte Carlo_locked values'!$CQ$6:$DS$506,'Half from MC Supply Inputs '!CD$138+1,FALSE),CD107)</f>
        <v>1.2619996941806579</v>
      </c>
      <c r="CE140">
        <f>IF(CE$68=0,HLOOKUP($A140,'Monte Carlo_locked values'!$CQ$6:$DS$506,'Half from MC Supply Inputs '!CE$138+1,FALSE),CE107)</f>
        <v>1.6976055607114411</v>
      </c>
      <c r="CF140">
        <f>IF(CF$68=0,HLOOKUP($A140,'Monte Carlo_locked values'!$CQ$6:$DS$506,'Half from MC Supply Inputs '!CF$138+1,FALSE),CF107)</f>
        <v>1.2619996941806579</v>
      </c>
      <c r="CG140">
        <f>IF(CG$68=0,HLOOKUP($A140,'Monte Carlo_locked values'!$CQ$6:$DS$506,'Half from MC Supply Inputs '!CG$138+1,FALSE),CG107)</f>
        <v>4.5795717239379883</v>
      </c>
      <c r="CH140">
        <f>IF(CH$68=0,HLOOKUP($A140,'Monte Carlo_locked values'!$CQ$6:$DS$506,'Half from MC Supply Inputs '!CH$138+1,FALSE),CH107)</f>
        <v>1.2727519273757935</v>
      </c>
      <c r="CI140">
        <f>IF(CI$68=0,HLOOKUP($A140,'Monte Carlo_locked values'!$CQ$6:$DS$506,'Half from MC Supply Inputs '!CI$138+1,FALSE),CI107)</f>
        <v>1.2619996941806579</v>
      </c>
      <c r="CJ140">
        <f>IF(CJ$68=0,HLOOKUP($A140,'Monte Carlo_locked values'!$CQ$6:$DS$506,'Half from MC Supply Inputs '!CJ$138+1,FALSE),CJ107)</f>
        <v>4.0509400367736816</v>
      </c>
      <c r="CK140">
        <f>IF(CK$68=0,HLOOKUP($A140,'Monte Carlo_locked values'!$CQ$6:$DS$506,'Half from MC Supply Inputs '!CK$138+1,FALSE),CK107)</f>
        <v>1.4645999210963487</v>
      </c>
      <c r="CL140">
        <f>IF(CL$68=0,HLOOKUP($A140,'Monte Carlo_locked values'!$CQ$6:$DS$506,'Half from MC Supply Inputs '!CL$138+1,FALSE),CL107)</f>
        <v>1.2619996941806579</v>
      </c>
      <c r="CM140">
        <f>IF(CM$68=0,HLOOKUP($A140,'Monte Carlo_locked values'!$CQ$6:$DS$506,'Half from MC Supply Inputs '!CM$138+1,FALSE),CM107)</f>
        <v>1.4645999210963487</v>
      </c>
      <c r="CN140">
        <f>IF(CN$68=0,HLOOKUP($A140,'Monte Carlo_locked values'!$CQ$6:$DS$506,'Half from MC Supply Inputs '!CN$138+1,FALSE),CN107)</f>
        <v>1.2494592</v>
      </c>
      <c r="CO140">
        <f>IF(CO$68=0,HLOOKUP($A140,'Monte Carlo_locked values'!$CQ$6:$DS$506,'Half from MC Supply Inputs '!CO$138+1,FALSE),CO107)</f>
        <v>1.4645999210963487</v>
      </c>
      <c r="CP140">
        <f>IF(CP$68=0,HLOOKUP($A140,'Monte Carlo_locked values'!$CQ$6:$DS$506,'Half from MC Supply Inputs '!CP$138+1,FALSE),CP107)</f>
        <v>1.6976055607114411</v>
      </c>
      <c r="CQ140">
        <f>IF(CQ$68=0,HLOOKUP($A140,'Monte Carlo_locked values'!$CQ$6:$DS$506,'Half from MC Supply Inputs '!CQ$138+1,FALSE),CQ107)</f>
        <v>3.0691564083099365</v>
      </c>
      <c r="CR140">
        <f>IF(CR$68=0,HLOOKUP($A140,'Monte Carlo_locked values'!$CQ$6:$DS$506,'Half from MC Supply Inputs '!CR$138+1,FALSE),CR107)</f>
        <v>1.2619996941806579</v>
      </c>
      <c r="CS140">
        <f>IF(CS$68=0,HLOOKUP($A140,'Monte Carlo_locked values'!$CQ$6:$DS$506,'Half from MC Supply Inputs '!CS$138+1,FALSE),CS107)</f>
        <v>1.6976055607114411</v>
      </c>
      <c r="CT140">
        <f>IF(CT$68=0,HLOOKUP($A140,'Monte Carlo_locked values'!$CQ$6:$DS$506,'Half from MC Supply Inputs '!CT$138+1,FALSE),CT107)</f>
        <v>2.9030489921569824</v>
      </c>
      <c r="CU140">
        <f>IF(CU$68=0,HLOOKUP($A140,'Monte Carlo_locked values'!$CQ$6:$DS$506,'Half from MC Supply Inputs '!CU$138+1,FALSE),CU107)</f>
        <v>1.2619996941806579</v>
      </c>
      <c r="CV140">
        <f>IF(CV$68=0,HLOOKUP($A140,'Monte Carlo_locked values'!$CQ$6:$DS$506,'Half from MC Supply Inputs '!CV$138+1,FALSE),CV107)</f>
        <v>1.4645999210963487</v>
      </c>
      <c r="CW140">
        <f>IF(CW$68=0,HLOOKUP($A140,'Monte Carlo_locked values'!$CQ$6:$DS$506,'Half from MC Supply Inputs '!CW$138+1,FALSE),CW107)</f>
        <v>1.9284229278564453</v>
      </c>
      <c r="CX140">
        <f>IF(CX$68=0,HLOOKUP($A140,'Monte Carlo_locked values'!$CQ$6:$DS$506,'Half from MC Supply Inputs '!CX$138+1,FALSE),CX107)</f>
        <v>1.2494592</v>
      </c>
      <c r="CY140">
        <f>IF(CY$68=0,HLOOKUP($A140,'Monte Carlo_locked values'!$CQ$6:$DS$506,'Half from MC Supply Inputs '!CY$138+1,FALSE),CY107)</f>
        <v>1.4645999210963487</v>
      </c>
      <c r="CZ140">
        <f>IF(CZ$68=0,HLOOKUP($A140,'Monte Carlo_locked values'!$CQ$6:$DS$506,'Half from MC Supply Inputs '!CZ$138+1,FALSE),CZ107)</f>
        <v>1.2494592</v>
      </c>
      <c r="DA140">
        <f>IF(DA$68=0,HLOOKUP($A140,'Monte Carlo_locked values'!$CQ$6:$DS$506,'Half from MC Supply Inputs '!DA$138+1,FALSE),DA107)</f>
        <v>1.2619996941806579</v>
      </c>
      <c r="DB140">
        <f>IF(DB$68=0,HLOOKUP($A140,'Monte Carlo_locked values'!$CQ$6:$DS$506,'Half from MC Supply Inputs '!DB$138+1,FALSE),DB107)</f>
        <v>1.4645999210963487</v>
      </c>
      <c r="DC140">
        <f>IF(DC$68=0,HLOOKUP($A140,'Monte Carlo_locked values'!$CQ$6:$DS$506,'Half from MC Supply Inputs '!DC$138+1,FALSE),DC107)</f>
        <v>1.9185903072357178</v>
      </c>
      <c r="DD140">
        <f>IF(DD$68=0,HLOOKUP($A140,'Monte Carlo_locked values'!$CQ$6:$DS$506,'Half from MC Supply Inputs '!DD$138+1,FALSE),DD107)</f>
        <v>4.5795717239379883</v>
      </c>
      <c r="DE140">
        <f>IF(DE$68=0,HLOOKUP($A140,'Monte Carlo_locked values'!$CQ$6:$DS$506,'Half from MC Supply Inputs '!DE$138+1,FALSE),DE107)</f>
        <v>1.7280109734108424</v>
      </c>
      <c r="DF140">
        <f>IF(DF$68=0,HLOOKUP($A140,'Monte Carlo_locked values'!$CQ$6:$DS$506,'Half from MC Supply Inputs '!DF$138+1,FALSE),DF107)</f>
        <v>1.2494592</v>
      </c>
      <c r="DG140">
        <f>IF(DG$68=0,HLOOKUP($A140,'Monte Carlo_locked values'!$CQ$6:$DS$506,'Half from MC Supply Inputs '!DG$138+1,FALSE),DG107)</f>
        <v>2.4656891822814941</v>
      </c>
      <c r="DH140">
        <f>IF(DH$68=0,HLOOKUP($A140,'Monte Carlo_locked values'!$CQ$6:$DS$506,'Half from MC Supply Inputs '!DH$138+1,FALSE),DH107)</f>
        <v>1.2494592</v>
      </c>
      <c r="DI140">
        <f>IF(DI$68=0,HLOOKUP($A140,'Monte Carlo_locked values'!$CQ$6:$DS$506,'Half from MC Supply Inputs '!DI$138+1,FALSE),DI107)</f>
        <v>1.6672001480120395</v>
      </c>
      <c r="DJ140">
        <f>IF(DJ$68=0,HLOOKUP($A140,'Monte Carlo_locked values'!$CQ$6:$DS$506,'Half from MC Supply Inputs '!DJ$138+1,FALSE),DJ107)</f>
        <v>1.7280109734108424</v>
      </c>
      <c r="DK140">
        <f>IF(DK$68=0,HLOOKUP($A140,'Monte Carlo_locked values'!$CQ$6:$DS$506,'Half from MC Supply Inputs '!DK$138+1,FALSE),DK107)</f>
        <v>1.2494592</v>
      </c>
      <c r="DL140">
        <f>IF(DL$68=0,HLOOKUP($A140,'Monte Carlo_locked values'!$CQ$6:$DS$506,'Half from MC Supply Inputs '!DL$138+1,FALSE),DL107)</f>
        <v>1.7275271415710449</v>
      </c>
      <c r="DM140">
        <f>IF(DM$68=0,HLOOKUP($A140,'Monte Carlo_locked values'!$CQ$6:$DS$506,'Half from MC Supply Inputs '!DM$138+1,FALSE),DM107)</f>
        <v>1.6672001480120395</v>
      </c>
      <c r="DN140">
        <f>IF(DN$68=0,HLOOKUP($A140,'Monte Carlo_locked values'!$CQ$6:$DS$506,'Half from MC Supply Inputs '!DN$138+1,FALSE),DN107)</f>
        <v>1.2619996941806579</v>
      </c>
      <c r="DO140">
        <f>IF(DO$68=0,HLOOKUP($A140,'Monte Carlo_locked values'!$CQ$6:$DS$506,'Half from MC Supply Inputs '!DO$138+1,FALSE),DO107)</f>
        <v>2.0111372470855713</v>
      </c>
      <c r="DP140">
        <f>IF(DP$68=0,HLOOKUP($A140,'Monte Carlo_locked values'!$CQ$6:$DS$506,'Half from MC Supply Inputs '!DP$138+1,FALSE),DP107)</f>
        <v>2.1976313591003418</v>
      </c>
      <c r="DQ140">
        <f>IF(DQ$68=0,HLOOKUP($A140,'Monte Carlo_locked values'!$CQ$6:$DS$506,'Half from MC Supply Inputs '!DQ$138+1,FALSE),DQ107)</f>
        <v>1.9709776639938354</v>
      </c>
      <c r="DR140">
        <f>IF(DR$68=0,HLOOKUP($A140,'Monte Carlo_locked values'!$CQ$6:$DS$506,'Half from MC Supply Inputs '!DR$138+1,FALSE),DR107)</f>
        <v>4.5795717239379883</v>
      </c>
      <c r="DS140">
        <f>IF(DS$68=0,HLOOKUP($A140,'Monte Carlo_locked values'!$CQ$6:$DS$506,'Half from MC Supply Inputs '!DS$138+1,FALSE),DS107)</f>
        <v>4.5795717239379883</v>
      </c>
      <c r="DT140">
        <f>IF(DT$68=0,HLOOKUP($A140,'Monte Carlo_locked values'!$CQ$6:$DS$506,'Half from MC Supply Inputs '!DT$138+1,FALSE),DT107)</f>
        <v>1.4645999210963487</v>
      </c>
      <c r="DU140">
        <f>IF(DU$68=0,HLOOKUP($A140,'Monte Carlo_locked values'!$CQ$6:$DS$506,'Half from MC Supply Inputs '!DU$138+1,FALSE),DU107)</f>
        <v>1.4645999210963487</v>
      </c>
      <c r="DV140">
        <f>IF(DV$68=0,HLOOKUP($A140,'Monte Carlo_locked values'!$CQ$6:$DS$506,'Half from MC Supply Inputs '!DV$138+1,FALSE),DV107)</f>
        <v>1.6976055607114411</v>
      </c>
      <c r="DW140">
        <f>IF(DW$68=0,HLOOKUP($A140,'Monte Carlo_locked values'!$CQ$6:$DS$506,'Half from MC Supply Inputs '!DW$138+1,FALSE),DW107)</f>
        <v>1.3401656150817871</v>
      </c>
      <c r="DX140">
        <f>IF(DX$68=0,HLOOKUP($A140,'Monte Carlo_locked values'!$CQ$6:$DS$506,'Half from MC Supply Inputs '!DX$138+1,FALSE),DX107)</f>
        <v>3.5262742042541504</v>
      </c>
      <c r="DY140">
        <f>IF(DY$68=0,HLOOKUP($A140,'Monte Carlo_locked values'!$CQ$6:$DS$506,'Half from MC Supply Inputs '!DY$138+1,FALSE),DY107)</f>
        <v>1.4645999210963487</v>
      </c>
      <c r="DZ140">
        <f>IF(DZ$68=0,HLOOKUP($A140,'Monte Carlo_locked values'!$CQ$6:$DS$506,'Half from MC Supply Inputs '!DZ$138+1,FALSE),DZ107)</f>
        <v>1.6976055607114411</v>
      </c>
      <c r="EA140">
        <f>IF(EA$68=0,HLOOKUP($A140,'Monte Carlo_locked values'!$CQ$6:$DS$506,'Half from MC Supply Inputs '!EA$138+1,FALSE),EA107)</f>
        <v>4.5795717239379883</v>
      </c>
      <c r="EB140">
        <f>IF(EB$68=0,HLOOKUP($A140,'Monte Carlo_locked values'!$CQ$6:$DS$506,'Half from MC Supply Inputs '!EB$138+1,FALSE),EB107)</f>
        <v>1.3296874761581421</v>
      </c>
      <c r="EC140">
        <f>IF(EC$68=0,HLOOKUP($A140,'Monte Carlo_locked values'!$CQ$6:$DS$506,'Half from MC Supply Inputs '!EC$138+1,FALSE),EC107)</f>
        <v>4.5795717239379883</v>
      </c>
      <c r="ED140">
        <f>IF(ED$68=0,HLOOKUP($A140,'Monte Carlo_locked values'!$CQ$6:$DS$506,'Half from MC Supply Inputs '!ED$138+1,FALSE),ED107)</f>
        <v>1.4645999210963487</v>
      </c>
      <c r="EE140">
        <f>IF(EE$68=0,HLOOKUP($A140,'Monte Carlo_locked values'!$CQ$6:$DS$506,'Half from MC Supply Inputs '!EE$138+1,FALSE),EE107)</f>
        <v>1.4645999210963487</v>
      </c>
      <c r="EF140">
        <f>IF(EF$68=0,HLOOKUP($A140,'Monte Carlo_locked values'!$CQ$6:$DS$506,'Half from MC Supply Inputs '!EF$138+1,FALSE),EF107)</f>
        <v>1.4859868288040161</v>
      </c>
      <c r="EG140">
        <f>IF(EG$68=0,HLOOKUP($A140,'Monte Carlo_locked values'!$CQ$6:$DS$506,'Half from MC Supply Inputs '!EG$138+1,FALSE),EG107)</f>
        <v>1.7149649858474731</v>
      </c>
      <c r="EH140">
        <f>IF(EH$68=0,HLOOKUP($A140,'Monte Carlo_locked values'!$CQ$6:$DS$506,'Half from MC Supply Inputs '!EH$138+1,FALSE),EH107)</f>
        <v>3.2923448085784912</v>
      </c>
      <c r="EI140">
        <f>IF(EI$68=0,HLOOKUP($A140,'Monte Carlo_locked values'!$CQ$6:$DS$506,'Half from MC Supply Inputs '!EI$138+1,FALSE),EI107)</f>
        <v>1.7280109734108424</v>
      </c>
      <c r="EJ140">
        <f>IF(EJ$68=0,HLOOKUP($A140,'Monte Carlo_locked values'!$CQ$6:$DS$506,'Half from MC Supply Inputs '!EJ$138+1,FALSE),EJ107)</f>
        <v>1.6672001480120395</v>
      </c>
      <c r="EK140">
        <f>IF(EK$68=0,HLOOKUP($A140,'Monte Carlo_locked values'!$CQ$6:$DS$506,'Half from MC Supply Inputs '!EK$138+1,FALSE),EK107)</f>
        <v>1.2619996941806579</v>
      </c>
      <c r="EL140">
        <f>IF(EL$68=0,HLOOKUP($A140,'Monte Carlo_locked values'!$CQ$6:$DS$506,'Half from MC Supply Inputs '!EL$138+1,FALSE),EL107)</f>
        <v>1.7280109734108424</v>
      </c>
      <c r="EM140">
        <f>IF(EM$68=0,HLOOKUP($A140,'Monte Carlo_locked values'!$CQ$6:$DS$506,'Half from MC Supply Inputs '!EM$138+1,FALSE),EM107)</f>
        <v>2.398749828338623</v>
      </c>
      <c r="EN140">
        <f>IF(EN$68=0,HLOOKUP($A140,'Monte Carlo_locked values'!$CQ$6:$DS$506,'Half from MC Supply Inputs '!EN$138+1,FALSE),EN107)</f>
        <v>1.5057854652404785</v>
      </c>
      <c r="EO140">
        <f>IF(EO$68=0,HLOOKUP($A140,'Monte Carlo_locked values'!$CQ$6:$DS$506,'Half from MC Supply Inputs '!EO$138+1,FALSE),EO107)</f>
        <v>1.7280109734108424</v>
      </c>
      <c r="EP140">
        <f>IF(EP$68=0,HLOOKUP($A140,'Monte Carlo_locked values'!$CQ$6:$DS$506,'Half from MC Supply Inputs '!EP$138+1,FALSE),EP107)</f>
        <v>3.9017171859741211</v>
      </c>
      <c r="EQ140">
        <f>IF(EQ$68=0,HLOOKUP($A140,'Monte Carlo_locked values'!$CQ$6:$DS$506,'Half from MC Supply Inputs '!EQ$138+1,FALSE),EQ107)</f>
        <v>1.7280109734108424</v>
      </c>
      <c r="ER140">
        <f>IF(ER$68=0,HLOOKUP($A140,'Monte Carlo_locked values'!$CQ$6:$DS$506,'Half from MC Supply Inputs '!ER$138+1,FALSE),ER107)</f>
        <v>1.6976055607114411</v>
      </c>
      <c r="ES140">
        <f>IF(ES$68=0,HLOOKUP($A140,'Monte Carlo_locked values'!$CQ$6:$DS$506,'Half from MC Supply Inputs '!ES$138+1,FALSE),ES107)</f>
        <v>1.2494592</v>
      </c>
      <c r="ET140">
        <f>IF(ET$68=0,HLOOKUP($A140,'Monte Carlo_locked values'!$CQ$6:$DS$506,'Half from MC Supply Inputs '!ET$138+1,FALSE),ET107)</f>
        <v>1.2494592</v>
      </c>
      <c r="EU140">
        <f>IF(EU$68=0,HLOOKUP($A140,'Monte Carlo_locked values'!$CQ$6:$DS$506,'Half from MC Supply Inputs '!EU$138+1,FALSE),EU107)</f>
        <v>1.4645999210963487</v>
      </c>
      <c r="EV140">
        <f>IF(EV$68=0,HLOOKUP($A140,'Monte Carlo_locked values'!$CQ$6:$DS$506,'Half from MC Supply Inputs '!EV$138+1,FALSE),EV107)</f>
        <v>3.066164493560791</v>
      </c>
      <c r="EW140">
        <f>IF(EW$68=0,HLOOKUP($A140,'Monte Carlo_locked values'!$CQ$6:$DS$506,'Half from MC Supply Inputs '!EW$138+1,FALSE),EW107)</f>
        <v>1.4645999210963487</v>
      </c>
      <c r="EX140">
        <f>IF(EX$68=0,HLOOKUP($A140,'Monte Carlo_locked values'!$CQ$6:$DS$506,'Half from MC Supply Inputs '!EX$138+1,FALSE),EX107)</f>
        <v>1.2619996941806579</v>
      </c>
      <c r="EY140">
        <f>IF(EY$68=0,HLOOKUP($A140,'Monte Carlo_locked values'!$CQ$6:$DS$506,'Half from MC Supply Inputs '!EY$138+1,FALSE),EY107)</f>
        <v>1.6672001480120395</v>
      </c>
      <c r="EZ140">
        <f>IF(EZ$68=0,HLOOKUP($A140,'Monte Carlo_locked values'!$CQ$6:$DS$506,'Half from MC Supply Inputs '!EZ$138+1,FALSE),EZ107)</f>
        <v>1.6976055607114411</v>
      </c>
      <c r="FA140">
        <f>IF(FA$68=0,HLOOKUP($A140,'Monte Carlo_locked values'!$CQ$6:$DS$506,'Half from MC Supply Inputs '!FA$138+1,FALSE),FA107)</f>
        <v>1.2494592</v>
      </c>
      <c r="FB140">
        <f>IF(FB$68=0,HLOOKUP($A140,'Monte Carlo_locked values'!$CQ$6:$DS$506,'Half from MC Supply Inputs '!FB$138+1,FALSE),FB107)</f>
        <v>1.2619996941806579</v>
      </c>
      <c r="FC140">
        <f>IF(FC$68=0,HLOOKUP($A140,'Monte Carlo_locked values'!$CQ$6:$DS$506,'Half from MC Supply Inputs '!FC$138+1,FALSE),FC107)</f>
        <v>4.5795717239379883</v>
      </c>
      <c r="FD140">
        <f>IF(FD$68=0,HLOOKUP($A140,'Monte Carlo_locked values'!$CQ$6:$DS$506,'Half from MC Supply Inputs '!FD$138+1,FALSE),FD107)</f>
        <v>1.4645999210963487</v>
      </c>
      <c r="FE140">
        <f>IF(FE$68=0,HLOOKUP($A140,'Monte Carlo_locked values'!$CQ$6:$DS$506,'Half from MC Supply Inputs '!FE$138+1,FALSE),FE107)</f>
        <v>3.9061503410339355</v>
      </c>
      <c r="FF140">
        <f>IF(FF$68=0,HLOOKUP($A140,'Monte Carlo_locked values'!$CQ$6:$DS$506,'Half from MC Supply Inputs '!FF$138+1,FALSE),FF107)</f>
        <v>4.1511006355285645</v>
      </c>
      <c r="FG140">
        <f>IF(FG$68=0,HLOOKUP($A140,'Monte Carlo_locked values'!$CQ$6:$DS$506,'Half from MC Supply Inputs '!FG$138+1,FALSE),FG107)</f>
        <v>3.0353026390075684</v>
      </c>
      <c r="FH140">
        <f>IF(FH$68=0,HLOOKUP($A140,'Monte Carlo_locked values'!$CQ$6:$DS$506,'Half from MC Supply Inputs '!FH$138+1,FALSE),FH107)</f>
        <v>4.5795717239379883</v>
      </c>
      <c r="FI140">
        <f>IF(FI$68=0,HLOOKUP($A140,'Monte Carlo_locked values'!$CQ$6:$DS$506,'Half from MC Supply Inputs '!FI$138+1,FALSE),FI107)</f>
        <v>4.5795717239379883</v>
      </c>
      <c r="FJ140">
        <f>IF(FJ$68=0,HLOOKUP($A140,'Monte Carlo_locked values'!$CQ$6:$DS$506,'Half from MC Supply Inputs '!FJ$138+1,FALSE),FJ107)</f>
        <v>1.6672001480120395</v>
      </c>
      <c r="FK140">
        <f>IF(FK$68=0,HLOOKUP($A140,'Monte Carlo_locked values'!$CQ$6:$DS$506,'Half from MC Supply Inputs '!FK$138+1,FALSE),FK107)</f>
        <v>1.2619996941806579</v>
      </c>
      <c r="FL140">
        <f>IF(FL$68=0,HLOOKUP($A140,'Monte Carlo_locked values'!$CQ$6:$DS$506,'Half from MC Supply Inputs '!FL$138+1,FALSE),FL107)</f>
        <v>4.5795717239379883</v>
      </c>
      <c r="FM140">
        <f>IF(FM$68=0,HLOOKUP($A140,'Monte Carlo_locked values'!$CQ$6:$DS$506,'Half from MC Supply Inputs '!FM$138+1,FALSE),FM107)</f>
        <v>4.5795717239379883</v>
      </c>
      <c r="FN140">
        <f>IF(FN$68=0,HLOOKUP($A140,'Monte Carlo_locked values'!$CQ$6:$DS$506,'Half from MC Supply Inputs '!FN$138+1,FALSE),FN107)</f>
        <v>2.4379000663757324</v>
      </c>
      <c r="FO140">
        <f>IF(FO$68=0,HLOOKUP($A140,'Monte Carlo_locked values'!$CQ$6:$DS$506,'Half from MC Supply Inputs '!FO$138+1,FALSE),FO107)</f>
        <v>3.4888710975646973</v>
      </c>
      <c r="FP140">
        <f>IF(FP$68=0,HLOOKUP($A140,'Monte Carlo_locked values'!$CQ$6:$DS$506,'Half from MC Supply Inputs '!FP$138+1,FALSE),FP107)</f>
        <v>1.2494592</v>
      </c>
      <c r="FQ140">
        <f>IF(FQ$68=0,HLOOKUP($A140,'Monte Carlo_locked values'!$CQ$6:$DS$506,'Half from MC Supply Inputs '!FQ$138+1,FALSE),FQ107)</f>
        <v>1.4645999210963487</v>
      </c>
      <c r="FR140">
        <f>IF(FR$68=0,HLOOKUP($A140,'Monte Carlo_locked values'!$CQ$6:$DS$506,'Half from MC Supply Inputs '!FR$138+1,FALSE),FR107)</f>
        <v>1.6672001480120395</v>
      </c>
      <c r="FS140">
        <f>IF(FS$68=0,HLOOKUP($A140,'Monte Carlo_locked values'!$CQ$6:$DS$506,'Half from MC Supply Inputs '!FS$138+1,FALSE),FS107)</f>
        <v>3.2856826782226563</v>
      </c>
      <c r="FT140">
        <f>IF(FT$68=0,HLOOKUP($A140,'Monte Carlo_locked values'!$CQ$6:$DS$506,'Half from MC Supply Inputs '!FT$138+1,FALSE),FT107)</f>
        <v>2.4155182838439941</v>
      </c>
      <c r="FU140">
        <f>IF(FU$68=0,HLOOKUP($A140,'Monte Carlo_locked values'!$CQ$6:$DS$506,'Half from MC Supply Inputs '!FU$138+1,FALSE),FU107)</f>
        <v>4.5795717239379883</v>
      </c>
      <c r="FV140">
        <f>IF(FV$68=0,HLOOKUP($A140,'Monte Carlo_locked values'!$CQ$6:$DS$506,'Half from MC Supply Inputs '!FV$138+1,FALSE),FV107)</f>
        <v>1.2494592</v>
      </c>
      <c r="FW140">
        <f>IF(FW$68=0,HLOOKUP($A140,'Monte Carlo_locked values'!$CQ$6:$DS$506,'Half from MC Supply Inputs '!FW$138+1,FALSE),FW107)</f>
        <v>1.2494592</v>
      </c>
      <c r="FX140">
        <f>IF(FX$68=0,HLOOKUP($A140,'Monte Carlo_locked values'!$CQ$6:$DS$506,'Half from MC Supply Inputs '!FX$138+1,FALSE),FX107)</f>
        <v>4.5795717239379883</v>
      </c>
      <c r="FY140">
        <f>IF(FY$68=0,HLOOKUP($A140,'Monte Carlo_locked values'!$CQ$6:$DS$506,'Half from MC Supply Inputs '!FY$138+1,FALSE),FY107)</f>
        <v>2.6174478530883789</v>
      </c>
      <c r="FZ140">
        <f>IF(FZ$68=0,HLOOKUP($A140,'Monte Carlo_locked values'!$CQ$6:$DS$506,'Half from MC Supply Inputs '!FZ$138+1,FALSE),FZ107)</f>
        <v>3.4660933017730713</v>
      </c>
      <c r="GA140">
        <f>IF(GA$68=0,HLOOKUP($A140,'Monte Carlo_locked values'!$CQ$6:$DS$506,'Half from MC Supply Inputs '!GA$138+1,FALSE),GA107)</f>
        <v>1.8961899280548096</v>
      </c>
      <c r="GB140">
        <f>IF(GB$68=0,HLOOKUP($A140,'Monte Carlo_locked values'!$CQ$6:$DS$506,'Half from MC Supply Inputs '!GB$138+1,FALSE),GB107)</f>
        <v>3.2633223533630371</v>
      </c>
      <c r="GC140">
        <f>IF(GC$68=0,HLOOKUP($A140,'Monte Carlo_locked values'!$CQ$6:$DS$506,'Half from MC Supply Inputs '!GC$138+1,FALSE),GC107)</f>
        <v>4.3182277679443359</v>
      </c>
      <c r="GD140">
        <f>IF(GD$68=0,HLOOKUP($A140,'Monte Carlo_locked values'!$CQ$6:$DS$506,'Half from MC Supply Inputs '!GD$138+1,FALSE),GD107)</f>
        <v>1.6672001480120395</v>
      </c>
      <c r="GE140">
        <f>IF(GE$68=0,HLOOKUP($A140,'Monte Carlo_locked values'!$CQ$6:$DS$506,'Half from MC Supply Inputs '!GE$138+1,FALSE),GE107)</f>
        <v>1.4645999210963487</v>
      </c>
      <c r="GF140">
        <f>IF(GF$68=0,HLOOKUP($A140,'Monte Carlo_locked values'!$CQ$6:$DS$506,'Half from MC Supply Inputs '!GF$138+1,FALSE),GF107)</f>
        <v>1.2494592</v>
      </c>
      <c r="GG140">
        <f>IF(GG$68=0,HLOOKUP($A140,'Monte Carlo_locked values'!$CQ$6:$DS$506,'Half from MC Supply Inputs '!GG$138+1,FALSE),GG107)</f>
        <v>1.7280109734108424</v>
      </c>
      <c r="GH140">
        <f>IF(GH$68=0,HLOOKUP($A140,'Monte Carlo_locked values'!$CQ$6:$DS$506,'Half from MC Supply Inputs '!GH$138+1,FALSE),GH107)</f>
        <v>2.2783620357513428</v>
      </c>
      <c r="GI140">
        <f>IF(GI$68=0,HLOOKUP($A140,'Monte Carlo_locked values'!$CQ$6:$DS$506,'Half from MC Supply Inputs '!GI$138+1,FALSE),GI107)</f>
        <v>1.2619996941806579</v>
      </c>
      <c r="GJ140">
        <f>IF(GJ$68=0,HLOOKUP($A140,'Monte Carlo_locked values'!$CQ$6:$DS$506,'Half from MC Supply Inputs '!GJ$138+1,FALSE),GJ107)</f>
        <v>1.2494592</v>
      </c>
      <c r="GK140">
        <f>IF(GK$68=0,HLOOKUP($A140,'Monte Carlo_locked values'!$CQ$6:$DS$506,'Half from MC Supply Inputs '!GK$138+1,FALSE),GK107)</f>
        <v>1.6000401973724365</v>
      </c>
      <c r="GL140">
        <f>IF(GL$68=0,HLOOKUP($A140,'Monte Carlo_locked values'!$CQ$6:$DS$506,'Half from MC Supply Inputs '!GL$138+1,FALSE),GL107)</f>
        <v>1.2494592</v>
      </c>
      <c r="GM140">
        <f>IF(GM$68=0,HLOOKUP($A140,'Monte Carlo_locked values'!$CQ$6:$DS$506,'Half from MC Supply Inputs '!GM$138+1,FALSE),GM107)</f>
        <v>2.1743874549865723</v>
      </c>
      <c r="GN140">
        <f>IF(GN$68=0,HLOOKUP($A140,'Monte Carlo_locked values'!$CQ$6:$DS$506,'Half from MC Supply Inputs '!GN$138+1,FALSE),GN107)</f>
        <v>1.4645999210963487</v>
      </c>
      <c r="GO140">
        <f>IF(GO$68=0,HLOOKUP($A140,'Monte Carlo_locked values'!$CQ$6:$DS$506,'Half from MC Supply Inputs '!GO$138+1,FALSE),GO107)</f>
        <v>2.2160322666168213</v>
      </c>
      <c r="GP140">
        <f>IF(GP$68=0,HLOOKUP($A140,'Monte Carlo_locked values'!$CQ$6:$DS$506,'Half from MC Supply Inputs '!GP$138+1,FALSE),GP107)</f>
        <v>4.5795717239379883</v>
      </c>
      <c r="GQ140">
        <f>IF(GQ$68=0,HLOOKUP($A140,'Monte Carlo_locked values'!$CQ$6:$DS$506,'Half from MC Supply Inputs '!GQ$138+1,FALSE),GQ107)</f>
        <v>1.2494592</v>
      </c>
      <c r="GR140">
        <f>IF(GR$68=0,HLOOKUP($A140,'Monte Carlo_locked values'!$CQ$6:$DS$506,'Half from MC Supply Inputs '!GR$138+1,FALSE),GR107)</f>
        <v>1.4645999210963487</v>
      </c>
      <c r="GS140">
        <f>IF(GS$68=0,HLOOKUP($A140,'Monte Carlo_locked values'!$CQ$6:$DS$506,'Half from MC Supply Inputs '!GS$138+1,FALSE),GS107)</f>
        <v>1.2619996941806579</v>
      </c>
      <c r="GT140">
        <f>IF(GT$68=0,HLOOKUP($A140,'Monte Carlo_locked values'!$CQ$6:$DS$506,'Half from MC Supply Inputs '!GT$138+1,FALSE),GT107)</f>
        <v>1.2619996941806579</v>
      </c>
      <c r="GU140">
        <f>IF(GU$68=0,HLOOKUP($A140,'Monte Carlo_locked values'!$CQ$6:$DS$506,'Half from MC Supply Inputs '!GU$138+1,FALSE),GU107)</f>
        <v>4.5795717239379883</v>
      </c>
      <c r="GV140">
        <f>IF(GV$68=0,HLOOKUP($A140,'Monte Carlo_locked values'!$CQ$6:$DS$506,'Half from MC Supply Inputs '!GV$138+1,FALSE),GV107)</f>
        <v>1.6672001480120395</v>
      </c>
      <c r="GW140">
        <f>IF(GW$68=0,HLOOKUP($A140,'Monte Carlo_locked values'!$CQ$6:$DS$506,'Half from MC Supply Inputs '!GW$138+1,FALSE),GW107)</f>
        <v>1.6976055607114411</v>
      </c>
      <c r="GX140">
        <f>IF(GX$68=0,HLOOKUP($A140,'Monte Carlo_locked values'!$CQ$6:$DS$506,'Half from MC Supply Inputs '!GX$138+1,FALSE),GX107)</f>
        <v>1.2494592</v>
      </c>
      <c r="GY140">
        <f>IF(GY$68=0,HLOOKUP($A140,'Monte Carlo_locked values'!$CQ$6:$DS$506,'Half from MC Supply Inputs '!GY$138+1,FALSE),GY107)</f>
        <v>1.6672001480120395</v>
      </c>
      <c r="GZ140">
        <f>IF(GZ$68=0,HLOOKUP($A140,'Monte Carlo_locked values'!$CQ$6:$DS$506,'Half from MC Supply Inputs '!GZ$138+1,FALSE),GZ107)</f>
        <v>1.6672001480120395</v>
      </c>
      <c r="HA140">
        <f>IF(HA$68=0,HLOOKUP($A140,'Monte Carlo_locked values'!$CQ$6:$DS$506,'Half from MC Supply Inputs '!HA$138+1,FALSE),HA107)</f>
        <v>1.4645999210963487</v>
      </c>
      <c r="HB140">
        <f>IF(HB$68=0,HLOOKUP($A140,'Monte Carlo_locked values'!$CQ$6:$DS$506,'Half from MC Supply Inputs '!HB$138+1,FALSE),HB107)</f>
        <v>1.7280109734108424</v>
      </c>
      <c r="HC140">
        <f>IF(HC$68=0,HLOOKUP($A140,'Monte Carlo_locked values'!$CQ$6:$DS$506,'Half from MC Supply Inputs '!HC$138+1,FALSE),HC107)</f>
        <v>1.2619996941806579</v>
      </c>
      <c r="HD140">
        <f>IF(HD$68=0,HLOOKUP($A140,'Monte Carlo_locked values'!$CQ$6:$DS$506,'Half from MC Supply Inputs '!HD$138+1,FALSE),HD107)</f>
        <v>1.2619996941806579</v>
      </c>
      <c r="HE140">
        <f>IF(HE$68=0,HLOOKUP($A140,'Monte Carlo_locked values'!$CQ$6:$DS$506,'Half from MC Supply Inputs '!HE$138+1,FALSE),HE107)</f>
        <v>3.0642263889312744</v>
      </c>
      <c r="HF140">
        <f>IF(HF$68=0,HLOOKUP($A140,'Monte Carlo_locked values'!$CQ$6:$DS$506,'Half from MC Supply Inputs '!HF$138+1,FALSE),HF107)</f>
        <v>1.7280109734108424</v>
      </c>
      <c r="HG140">
        <f>IF(HG$68=0,HLOOKUP($A140,'Monte Carlo_locked values'!$CQ$6:$DS$506,'Half from MC Supply Inputs '!HG$138+1,FALSE),HG107)</f>
        <v>1.2494592</v>
      </c>
      <c r="HH140">
        <f>IF(HH$68=0,HLOOKUP($A140,'Monte Carlo_locked values'!$CQ$6:$DS$506,'Half from MC Supply Inputs '!HH$138+1,FALSE),HH107)</f>
        <v>1.2494592</v>
      </c>
      <c r="HI140">
        <f>IF(HI$68=0,HLOOKUP($A140,'Monte Carlo_locked values'!$CQ$6:$DS$506,'Half from MC Supply Inputs '!HI$138+1,FALSE),HI107)</f>
        <v>4.1004085540771484</v>
      </c>
      <c r="HJ140">
        <f>IF(HJ$68=0,HLOOKUP($A140,'Monte Carlo_locked values'!$CQ$6:$DS$506,'Half from MC Supply Inputs '!HJ$138+1,FALSE),HJ107)</f>
        <v>1.2494592</v>
      </c>
      <c r="HK140">
        <f>IF(HK$68=0,HLOOKUP($A140,'Monte Carlo_locked values'!$CQ$6:$DS$506,'Half from MC Supply Inputs '!HK$138+1,FALSE),HK107)</f>
        <v>1.6976055607114411</v>
      </c>
      <c r="HL140">
        <f>IF(HL$68=0,HLOOKUP($A140,'Monte Carlo_locked values'!$CQ$6:$DS$506,'Half from MC Supply Inputs '!HL$138+1,FALSE),HL107)</f>
        <v>1.2494592</v>
      </c>
      <c r="HM140">
        <f>IF(HM$68=0,HLOOKUP($A140,'Monte Carlo_locked values'!$CQ$6:$DS$506,'Half from MC Supply Inputs '!HM$138+1,FALSE),HM107)</f>
        <v>1.2619996941806579</v>
      </c>
      <c r="HN140">
        <f>IF(HN$68=0,HLOOKUP($A140,'Monte Carlo_locked values'!$CQ$6:$DS$506,'Half from MC Supply Inputs '!HN$138+1,FALSE),HN107)</f>
        <v>1.6818463802337646</v>
      </c>
      <c r="HO140">
        <f>IF(HO$68=0,HLOOKUP($A140,'Monte Carlo_locked values'!$CQ$6:$DS$506,'Half from MC Supply Inputs '!HO$138+1,FALSE),HO107)</f>
        <v>4.5795717239379883</v>
      </c>
      <c r="HP140">
        <f>IF(HP$68=0,HLOOKUP($A140,'Monte Carlo_locked values'!$CQ$6:$DS$506,'Half from MC Supply Inputs '!HP$138+1,FALSE),HP107)</f>
        <v>1.6672001480120395</v>
      </c>
      <c r="HQ140">
        <f>IF(HQ$68=0,HLOOKUP($A140,'Monte Carlo_locked values'!$CQ$6:$DS$506,'Half from MC Supply Inputs '!HQ$138+1,FALSE),HQ107)</f>
        <v>1.6672001480120395</v>
      </c>
      <c r="HR140">
        <f>IF(HR$68=0,HLOOKUP($A140,'Monte Carlo_locked values'!$CQ$6:$DS$506,'Half from MC Supply Inputs '!HR$138+1,FALSE),HR107)</f>
        <v>1.7280109734108424</v>
      </c>
      <c r="HS140">
        <f>IF(HS$68=0,HLOOKUP($A140,'Monte Carlo_locked values'!$CQ$6:$DS$506,'Half from MC Supply Inputs '!HS$138+1,FALSE),HS107)</f>
        <v>1.4645999210963487</v>
      </c>
      <c r="HT140">
        <f>IF(HT$68=0,HLOOKUP($A140,'Monte Carlo_locked values'!$CQ$6:$DS$506,'Half from MC Supply Inputs '!HT$138+1,FALSE),HT107)</f>
        <v>1.6976055607114411</v>
      </c>
      <c r="HU140">
        <f>IF(HU$68=0,HLOOKUP($A140,'Monte Carlo_locked values'!$CQ$6:$DS$506,'Half from MC Supply Inputs '!HU$138+1,FALSE),HU107)</f>
        <v>1.4645999210963487</v>
      </c>
      <c r="HV140">
        <f>IF(HV$68=0,HLOOKUP($A140,'Monte Carlo_locked values'!$CQ$6:$DS$506,'Half from MC Supply Inputs '!HV$138+1,FALSE),HV107)</f>
        <v>1.2619996941806579</v>
      </c>
      <c r="HW140">
        <f>IF(HW$68=0,HLOOKUP($A140,'Monte Carlo_locked values'!$CQ$6:$DS$506,'Half from MC Supply Inputs '!HW$138+1,FALSE),HW107)</f>
        <v>1.2619996941806579</v>
      </c>
      <c r="HX140">
        <f>IF(HX$68=0,HLOOKUP($A140,'Monte Carlo_locked values'!$CQ$6:$DS$506,'Half from MC Supply Inputs '!HX$138+1,FALSE),HX107)</f>
        <v>4.5795717239379883</v>
      </c>
      <c r="HY140">
        <f>IF(HY$68=0,HLOOKUP($A140,'Monte Carlo_locked values'!$CQ$6:$DS$506,'Half from MC Supply Inputs '!HY$138+1,FALSE),HY107)</f>
        <v>4.5089874267578125</v>
      </c>
      <c r="HZ140">
        <f>IF(HZ$68=0,HLOOKUP($A140,'Monte Carlo_locked values'!$CQ$6:$DS$506,'Half from MC Supply Inputs '!HZ$138+1,FALSE),HZ107)</f>
        <v>4.5795717239379883</v>
      </c>
      <c r="IA140">
        <f>IF(IA$68=0,HLOOKUP($A140,'Monte Carlo_locked values'!$CQ$6:$DS$506,'Half from MC Supply Inputs '!IA$138+1,FALSE),IA107)</f>
        <v>1.2494592</v>
      </c>
      <c r="IB140">
        <f>IF(IB$68=0,HLOOKUP($A140,'Monte Carlo_locked values'!$CQ$6:$DS$506,'Half from MC Supply Inputs '!IB$138+1,FALSE),IB107)</f>
        <v>1.6976055607114411</v>
      </c>
      <c r="IC140">
        <f>IF(IC$68=0,HLOOKUP($A140,'Monte Carlo_locked values'!$CQ$6:$DS$506,'Half from MC Supply Inputs '!IC$138+1,FALSE),IC107)</f>
        <v>1.6672001480120395</v>
      </c>
      <c r="ID140">
        <f>IF(ID$68=0,HLOOKUP($A140,'Monte Carlo_locked values'!$CQ$6:$DS$506,'Half from MC Supply Inputs '!ID$138+1,FALSE),ID107)</f>
        <v>1.2619996941806579</v>
      </c>
      <c r="IE140">
        <f>IF(IE$68=0,HLOOKUP($A140,'Monte Carlo_locked values'!$CQ$6:$DS$506,'Half from MC Supply Inputs '!IE$138+1,FALSE),IE107)</f>
        <v>1.2619996941806579</v>
      </c>
      <c r="IF140">
        <f>IF(IF$68=0,HLOOKUP($A140,'Monte Carlo_locked values'!$CQ$6:$DS$506,'Half from MC Supply Inputs '!IF$138+1,FALSE),IF107)</f>
        <v>1.7280109734108424</v>
      </c>
      <c r="IG140">
        <f>IF(IG$68=0,HLOOKUP($A140,'Monte Carlo_locked values'!$CQ$6:$DS$506,'Half from MC Supply Inputs '!IG$138+1,FALSE),IG107)</f>
        <v>1.2494592</v>
      </c>
      <c r="IH140">
        <f>IF(IH$68=0,HLOOKUP($A140,'Monte Carlo_locked values'!$CQ$6:$DS$506,'Half from MC Supply Inputs '!IH$138+1,FALSE),IH107)</f>
        <v>3.2352328300476074</v>
      </c>
      <c r="II140">
        <f>IF(II$68=0,HLOOKUP($A140,'Monte Carlo_locked values'!$CQ$6:$DS$506,'Half from MC Supply Inputs '!II$138+1,FALSE),II107)</f>
        <v>4.5795717239379883</v>
      </c>
      <c r="IJ140">
        <f>IF(IJ$68=0,HLOOKUP($A140,'Monte Carlo_locked values'!$CQ$6:$DS$506,'Half from MC Supply Inputs '!IJ$138+1,FALSE),IJ107)</f>
        <v>1.2494592</v>
      </c>
      <c r="IK140">
        <f>IF(IK$68=0,HLOOKUP($A140,'Monte Carlo_locked values'!$CQ$6:$DS$506,'Half from MC Supply Inputs '!IK$138+1,FALSE),IK107)</f>
        <v>1.4645999210963487</v>
      </c>
      <c r="IL140">
        <f>IF(IL$68=0,HLOOKUP($A140,'Monte Carlo_locked values'!$CQ$6:$DS$506,'Half from MC Supply Inputs '!IL$138+1,FALSE),IL107)</f>
        <v>1.6672001480120395</v>
      </c>
      <c r="IM140">
        <f>IF(IM$68=0,HLOOKUP($A140,'Monte Carlo_locked values'!$CQ$6:$DS$506,'Half from MC Supply Inputs '!IM$138+1,FALSE),IM107)</f>
        <v>1.2619996941806579</v>
      </c>
      <c r="IN140">
        <f>IF(IN$68=0,HLOOKUP($A140,'Monte Carlo_locked values'!$CQ$6:$DS$506,'Half from MC Supply Inputs '!IN$138+1,FALSE),IN107)</f>
        <v>4.5795717239379883</v>
      </c>
      <c r="IO140">
        <f>IF(IO$68=0,HLOOKUP($A140,'Monte Carlo_locked values'!$CQ$6:$DS$506,'Half from MC Supply Inputs '!IO$138+1,FALSE),IO107)</f>
        <v>4.5795717239379883</v>
      </c>
      <c r="IP140">
        <f>IF(IP$68=0,HLOOKUP($A140,'Monte Carlo_locked values'!$CQ$6:$DS$506,'Half from MC Supply Inputs '!IP$138+1,FALSE),IP107)</f>
        <v>1.7280109734108424</v>
      </c>
      <c r="IQ140">
        <f>IF(IQ$68=0,HLOOKUP($A140,'Monte Carlo_locked values'!$CQ$6:$DS$506,'Half from MC Supply Inputs '!IQ$138+1,FALSE),IQ107)</f>
        <v>1.7280109734108424</v>
      </c>
      <c r="IR140">
        <f>IF(IR$68=0,HLOOKUP($A140,'Monte Carlo_locked values'!$CQ$6:$DS$506,'Half from MC Supply Inputs '!IR$138+1,FALSE),IR107)</f>
        <v>1.6672001480120395</v>
      </c>
      <c r="IS140">
        <f>IF(IS$68=0,HLOOKUP($A140,'Monte Carlo_locked values'!$CQ$6:$DS$506,'Half from MC Supply Inputs '!IS$138+1,FALSE),IS107)</f>
        <v>4.1816205978393555</v>
      </c>
      <c r="IT140">
        <f>IF(IT$68=0,HLOOKUP($A140,'Monte Carlo_locked values'!$CQ$6:$DS$506,'Half from MC Supply Inputs '!IT$138+1,FALSE),IT107)</f>
        <v>1.7280109734108424</v>
      </c>
      <c r="IU140">
        <f>IF(IU$68=0,HLOOKUP($A140,'Monte Carlo_locked values'!$CQ$6:$DS$506,'Half from MC Supply Inputs '!IU$138+1,FALSE),IU107)</f>
        <v>1.6976055607114411</v>
      </c>
      <c r="IV140">
        <f>IF(IV$68=0,HLOOKUP($A140,'Monte Carlo_locked values'!$CQ$6:$DS$506,'Half from MC Supply Inputs '!IV$138+1,FALSE),IV107)</f>
        <v>4.1364774703979492</v>
      </c>
      <c r="IW140">
        <f>IF(IW$68=0,HLOOKUP($A140,'Monte Carlo_locked values'!$CQ$6:$DS$506,'Half from MC Supply Inputs '!IW$138+1,FALSE),IW107)</f>
        <v>4.5795717239379883</v>
      </c>
      <c r="IX140">
        <f>IF(IX$68=0,HLOOKUP($A140,'Monte Carlo_locked values'!$CQ$6:$DS$506,'Half from MC Supply Inputs '!IX$138+1,FALSE),IX107)</f>
        <v>3.144960880279541</v>
      </c>
      <c r="IY140">
        <f>IF(IY$68=0,HLOOKUP($A140,'Monte Carlo_locked values'!$CQ$6:$DS$506,'Half from MC Supply Inputs '!IY$138+1,FALSE),IY107)</f>
        <v>1.4645999210963487</v>
      </c>
      <c r="IZ140">
        <f>IF(IZ$68=0,HLOOKUP($A140,'Monte Carlo_locked values'!$CQ$6:$DS$506,'Half from MC Supply Inputs '!IZ$138+1,FALSE),IZ107)</f>
        <v>2.4884872436523438</v>
      </c>
      <c r="JA140">
        <f>IF(JA$68=0,HLOOKUP($A140,'Monte Carlo_locked values'!$CQ$6:$DS$506,'Half from MC Supply Inputs '!JA$138+1,FALSE),JA107)</f>
        <v>4.5795717239379883</v>
      </c>
      <c r="JB140">
        <f>IF(JB$68=0,HLOOKUP($A140,'Monte Carlo_locked values'!$CQ$6:$DS$506,'Half from MC Supply Inputs '!JB$138+1,FALSE),JB107)</f>
        <v>1.9166620969772339</v>
      </c>
      <c r="JC140">
        <f>IF(JC$68=0,HLOOKUP($A140,'Monte Carlo_locked values'!$CQ$6:$DS$506,'Half from MC Supply Inputs '!JC$138+1,FALSE),JC107)</f>
        <v>1.4645999210963487</v>
      </c>
      <c r="JD140">
        <f>IF(JD$68=0,HLOOKUP($A140,'Monte Carlo_locked values'!$CQ$6:$DS$506,'Half from MC Supply Inputs '!JD$138+1,FALSE),JD107)</f>
        <v>4.5795717239379883</v>
      </c>
      <c r="JE140">
        <f>IF(JE$68=0,HLOOKUP($A140,'Monte Carlo_locked values'!$CQ$6:$DS$506,'Half from MC Supply Inputs '!JE$138+1,FALSE),JE107)</f>
        <v>3.7293021678924561</v>
      </c>
      <c r="JF140">
        <f>IF(JF$68=0,HLOOKUP($A140,'Monte Carlo_locked values'!$CQ$6:$DS$506,'Half from MC Supply Inputs '!JF$138+1,FALSE),JF107)</f>
        <v>1.6976055607114411</v>
      </c>
      <c r="JG140">
        <f>IF(JG$68=0,HLOOKUP($A140,'Monte Carlo_locked values'!$CQ$6:$DS$506,'Half from MC Supply Inputs '!JG$138+1,FALSE),JG107)</f>
        <v>1.2494592</v>
      </c>
      <c r="JH140">
        <f>IF(JH$68=0,HLOOKUP($A140,'Monte Carlo_locked values'!$CQ$6:$DS$506,'Half from MC Supply Inputs '!JH$138+1,FALSE),JH107)</f>
        <v>1.3340882062911987</v>
      </c>
      <c r="JI140">
        <f>IF(JI$68=0,HLOOKUP($A140,'Monte Carlo_locked values'!$CQ$6:$DS$506,'Half from MC Supply Inputs '!JI$138+1,FALSE),JI107)</f>
        <v>4.1875929832458496</v>
      </c>
      <c r="JJ140">
        <f>IF(JJ$68=0,HLOOKUP($A140,'Monte Carlo_locked values'!$CQ$6:$DS$506,'Half from MC Supply Inputs '!JJ$138+1,FALSE),JJ107)</f>
        <v>1.2619996941806579</v>
      </c>
      <c r="JK140">
        <f>IF(JK$68=0,HLOOKUP($A140,'Monte Carlo_locked values'!$CQ$6:$DS$506,'Half from MC Supply Inputs '!JK$138+1,FALSE),JK107)</f>
        <v>1.6976055607114411</v>
      </c>
      <c r="JL140">
        <f>IF(JL$68=0,HLOOKUP($A140,'Monte Carlo_locked values'!$CQ$6:$DS$506,'Half from MC Supply Inputs '!JL$138+1,FALSE),JL107)</f>
        <v>1.4645999210963487</v>
      </c>
      <c r="JM140">
        <f>IF(JM$68=0,HLOOKUP($A140,'Monte Carlo_locked values'!$CQ$6:$DS$506,'Half from MC Supply Inputs '!JM$138+1,FALSE),JM107)</f>
        <v>1.2619996941806579</v>
      </c>
      <c r="JN140">
        <f>IF(JN$68=0,HLOOKUP($A140,'Monte Carlo_locked values'!$CQ$6:$DS$506,'Half from MC Supply Inputs '!JN$138+1,FALSE),JN107)</f>
        <v>3.0087361335754395</v>
      </c>
      <c r="JO140">
        <f>IF(JO$68=0,HLOOKUP($A140,'Monte Carlo_locked values'!$CQ$6:$DS$506,'Half from MC Supply Inputs '!JO$138+1,FALSE),JO107)</f>
        <v>1.3941556215286255</v>
      </c>
      <c r="JP140">
        <f>IF(JP$68=0,HLOOKUP($A140,'Monte Carlo_locked values'!$CQ$6:$DS$506,'Half from MC Supply Inputs '!JP$138+1,FALSE),JP107)</f>
        <v>1.6672001480120395</v>
      </c>
      <c r="JQ140">
        <f>IF(JQ$68=0,HLOOKUP($A140,'Monte Carlo_locked values'!$CQ$6:$DS$506,'Half from MC Supply Inputs '!JQ$138+1,FALSE),JQ107)</f>
        <v>1.2619996941806579</v>
      </c>
      <c r="JR140">
        <f>IF(JR$68=0,HLOOKUP($A140,'Monte Carlo_locked values'!$CQ$6:$DS$506,'Half from MC Supply Inputs '!JR$138+1,FALSE),JR107)</f>
        <v>1.334963321685791</v>
      </c>
      <c r="JS140">
        <f>IF(JS$68=0,HLOOKUP($A140,'Monte Carlo_locked values'!$CQ$6:$DS$506,'Half from MC Supply Inputs '!JS$138+1,FALSE),JS107)</f>
        <v>1.2619996941806579</v>
      </c>
      <c r="JT140">
        <f>IF(JT$68=0,HLOOKUP($A140,'Monte Carlo_locked values'!$CQ$6:$DS$506,'Half from MC Supply Inputs '!JT$138+1,FALSE),JT107)</f>
        <v>1.7280109734108424</v>
      </c>
      <c r="JU140">
        <f>IF(JU$68=0,HLOOKUP($A140,'Monte Carlo_locked values'!$CQ$6:$DS$506,'Half from MC Supply Inputs '!JU$138+1,FALSE),JU107)</f>
        <v>1.4645999210963487</v>
      </c>
      <c r="JV140">
        <f>IF(JV$68=0,HLOOKUP($A140,'Monte Carlo_locked values'!$CQ$6:$DS$506,'Half from MC Supply Inputs '!JV$138+1,FALSE),JV107)</f>
        <v>1.8489354848861694</v>
      </c>
      <c r="JW140">
        <f>IF(JW$68=0,HLOOKUP($A140,'Monte Carlo_locked values'!$CQ$6:$DS$506,'Half from MC Supply Inputs '!JW$138+1,FALSE),JW107)</f>
        <v>1.7280109734108424</v>
      </c>
      <c r="JX140">
        <f>IF(JX$68=0,HLOOKUP($A140,'Monte Carlo_locked values'!$CQ$6:$DS$506,'Half from MC Supply Inputs '!JX$138+1,FALSE),JX107)</f>
        <v>1.4645999210963487</v>
      </c>
      <c r="JY140">
        <f>IF(JY$68=0,HLOOKUP($A140,'Monte Carlo_locked values'!$CQ$6:$DS$506,'Half from MC Supply Inputs '!JY$138+1,FALSE),JY107)</f>
        <v>1.6672001480120395</v>
      </c>
      <c r="JZ140">
        <f>IF(JZ$68=0,HLOOKUP($A140,'Monte Carlo_locked values'!$CQ$6:$DS$506,'Half from MC Supply Inputs '!JZ$138+1,FALSE),JZ107)</f>
        <v>3.9426186084747314</v>
      </c>
      <c r="KA140">
        <f>IF(KA$68=0,HLOOKUP($A140,'Monte Carlo_locked values'!$CQ$6:$DS$506,'Half from MC Supply Inputs '!KA$138+1,FALSE),KA107)</f>
        <v>1.2494592</v>
      </c>
      <c r="KB140">
        <f>IF(KB$68=0,HLOOKUP($A140,'Monte Carlo_locked values'!$CQ$6:$DS$506,'Half from MC Supply Inputs '!KB$138+1,FALSE),KB107)</f>
        <v>1.2619996941806579</v>
      </c>
      <c r="KC140">
        <f>IF(KC$68=0,HLOOKUP($A140,'Monte Carlo_locked values'!$CQ$6:$DS$506,'Half from MC Supply Inputs '!KC$138+1,FALSE),KC107)</f>
        <v>3.9496407508850098</v>
      </c>
      <c r="KD140">
        <f>IF(KD$68=0,HLOOKUP($A140,'Monte Carlo_locked values'!$CQ$6:$DS$506,'Half from MC Supply Inputs '!KD$138+1,FALSE),KD107)</f>
        <v>1.7688777446746826</v>
      </c>
      <c r="KE140">
        <f>IF(KE$68=0,HLOOKUP($A140,'Monte Carlo_locked values'!$CQ$6:$DS$506,'Half from MC Supply Inputs '!KE$138+1,FALSE),KE107)</f>
        <v>1.3730682134628296</v>
      </c>
      <c r="KF140">
        <f>IF(KF$68=0,HLOOKUP($A140,'Monte Carlo_locked values'!$CQ$6:$DS$506,'Half from MC Supply Inputs '!KF$138+1,FALSE),KF107)</f>
        <v>1.6976055607114411</v>
      </c>
      <c r="KG140">
        <f>IF(KG$68=0,HLOOKUP($A140,'Monte Carlo_locked values'!$CQ$6:$DS$506,'Half from MC Supply Inputs '!KG$138+1,FALSE),KG107)</f>
        <v>4.5795717239379883</v>
      </c>
      <c r="KH140">
        <f>IF(KH$68=0,HLOOKUP($A140,'Monte Carlo_locked values'!$CQ$6:$DS$506,'Half from MC Supply Inputs '!KH$138+1,FALSE),KH107)</f>
        <v>1.6976055607114411</v>
      </c>
      <c r="KI140">
        <f>IF(KI$68=0,HLOOKUP($A140,'Monte Carlo_locked values'!$CQ$6:$DS$506,'Half from MC Supply Inputs '!KI$138+1,FALSE),KI107)</f>
        <v>3.2611918449401855</v>
      </c>
      <c r="KJ140">
        <f>IF(KJ$68=0,HLOOKUP($A140,'Monte Carlo_locked values'!$CQ$6:$DS$506,'Half from MC Supply Inputs '!KJ$138+1,FALSE),KJ107)</f>
        <v>1.2619996941806579</v>
      </c>
      <c r="KK140">
        <f>IF(KK$68=0,HLOOKUP($A140,'Monte Carlo_locked values'!$CQ$6:$DS$506,'Half from MC Supply Inputs '!KK$138+1,FALSE),KK107)</f>
        <v>1.5739774703979492</v>
      </c>
      <c r="KL140">
        <f>IF(KL$68=0,HLOOKUP($A140,'Monte Carlo_locked values'!$CQ$6:$DS$506,'Half from MC Supply Inputs '!KL$138+1,FALSE),KL107)</f>
        <v>1.6672001480120395</v>
      </c>
      <c r="KM140">
        <f>IF(KM$68=0,HLOOKUP($A140,'Monte Carlo_locked values'!$CQ$6:$DS$506,'Half from MC Supply Inputs '!KM$138+1,FALSE),KM107)</f>
        <v>1.4645999210963487</v>
      </c>
      <c r="KN140">
        <f>IF(KN$68=0,HLOOKUP($A140,'Monte Carlo_locked values'!$CQ$6:$DS$506,'Half from MC Supply Inputs '!KN$138+1,FALSE),KN107)</f>
        <v>1.6672001480120395</v>
      </c>
      <c r="KO140">
        <f>IF(KO$68=0,HLOOKUP($A140,'Monte Carlo_locked values'!$CQ$6:$DS$506,'Half from MC Supply Inputs '!KO$138+1,FALSE),KO107)</f>
        <v>1.2494592</v>
      </c>
      <c r="KP140">
        <f>IF(KP$68=0,HLOOKUP($A140,'Monte Carlo_locked values'!$CQ$6:$DS$506,'Half from MC Supply Inputs '!KP$138+1,FALSE),KP107)</f>
        <v>1.4645999210963487</v>
      </c>
      <c r="KQ140">
        <f>IF(KQ$68=0,HLOOKUP($A140,'Monte Carlo_locked values'!$CQ$6:$DS$506,'Half from MC Supply Inputs '!KQ$138+1,FALSE),KQ107)</f>
        <v>3.0580244064331055</v>
      </c>
      <c r="KR140">
        <f>IF(KR$68=0,HLOOKUP($A140,'Monte Carlo_locked values'!$CQ$6:$DS$506,'Half from MC Supply Inputs '!KR$138+1,FALSE),KR107)</f>
        <v>1.6672001480120395</v>
      </c>
      <c r="KS140">
        <f>IF(KS$68=0,HLOOKUP($A140,'Monte Carlo_locked values'!$CQ$6:$DS$506,'Half from MC Supply Inputs '!KS$138+1,FALSE),KS107)</f>
        <v>4.5795717239379883</v>
      </c>
      <c r="KT140">
        <f>IF(KT$68=0,HLOOKUP($A140,'Monte Carlo_locked values'!$CQ$6:$DS$506,'Half from MC Supply Inputs '!KT$138+1,FALSE),KT107)</f>
        <v>2.3527538776397705</v>
      </c>
      <c r="KU140">
        <f>IF(KU$68=0,HLOOKUP($A140,'Monte Carlo_locked values'!$CQ$6:$DS$506,'Half from MC Supply Inputs '!KU$138+1,FALSE),KU107)</f>
        <v>1.7280109734108424</v>
      </c>
      <c r="KV140">
        <f>IF(KV$68=0,HLOOKUP($A140,'Monte Carlo_locked values'!$CQ$6:$DS$506,'Half from MC Supply Inputs '!KV$138+1,FALSE),KV107)</f>
        <v>1.2619996941806579</v>
      </c>
      <c r="KW140">
        <f>IF(KW$68=0,HLOOKUP($A140,'Monte Carlo_locked values'!$CQ$6:$DS$506,'Half from MC Supply Inputs '!KW$138+1,FALSE),KW107)</f>
        <v>1.2494592</v>
      </c>
      <c r="KX140">
        <f>IF(KX$68=0,HLOOKUP($A140,'Monte Carlo_locked values'!$CQ$6:$DS$506,'Half from MC Supply Inputs '!KX$138+1,FALSE),KX107)</f>
        <v>1.2494592</v>
      </c>
      <c r="KY140">
        <f>IF(KY$68=0,HLOOKUP($A140,'Monte Carlo_locked values'!$CQ$6:$DS$506,'Half from MC Supply Inputs '!KY$138+1,FALSE),KY107)</f>
        <v>4.2044253349304199</v>
      </c>
      <c r="KZ140">
        <f>IF(KZ$68=0,HLOOKUP($A140,'Monte Carlo_locked values'!$CQ$6:$DS$506,'Half from MC Supply Inputs '!KZ$138+1,FALSE),KZ107)</f>
        <v>1.6862518787384033</v>
      </c>
      <c r="LA140">
        <f>IF(LA$68=0,HLOOKUP($A140,'Monte Carlo_locked values'!$CQ$6:$DS$506,'Half from MC Supply Inputs '!LA$138+1,FALSE),LA107)</f>
        <v>3.2765049934387207</v>
      </c>
      <c r="LB140">
        <f>IF(LB$68=0,HLOOKUP($A140,'Monte Carlo_locked values'!$CQ$6:$DS$506,'Half from MC Supply Inputs '!LB$138+1,FALSE),LB107)</f>
        <v>1.4645999210963487</v>
      </c>
      <c r="LC140">
        <f>IF(LC$68=0,HLOOKUP($A140,'Monte Carlo_locked values'!$CQ$6:$DS$506,'Half from MC Supply Inputs '!LC$138+1,FALSE),LC107)</f>
        <v>4.5795717239379883</v>
      </c>
      <c r="LD140">
        <f>IF(LD$68=0,HLOOKUP($A140,'Monte Carlo_locked values'!$CQ$6:$DS$506,'Half from MC Supply Inputs '!LD$138+1,FALSE),LD107)</f>
        <v>1.4645999210963487</v>
      </c>
      <c r="LE140">
        <f>IF(LE$68=0,HLOOKUP($A140,'Monte Carlo_locked values'!$CQ$6:$DS$506,'Half from MC Supply Inputs '!LE$138+1,FALSE),LE107)</f>
        <v>1.2619996941806579</v>
      </c>
      <c r="LF140">
        <f>IF(LF$68=0,HLOOKUP($A140,'Monte Carlo_locked values'!$CQ$6:$DS$506,'Half from MC Supply Inputs '!LF$138+1,FALSE),LF107)</f>
        <v>3.8579952716827393</v>
      </c>
      <c r="LG140">
        <f>IF(LG$68=0,HLOOKUP($A140,'Monte Carlo_locked values'!$CQ$6:$DS$506,'Half from MC Supply Inputs '!LG$138+1,FALSE),LG107)</f>
        <v>1.2494592</v>
      </c>
      <c r="LH140">
        <f>IF(LH$68=0,HLOOKUP($A140,'Monte Carlo_locked values'!$CQ$6:$DS$506,'Half from MC Supply Inputs '!LH$138+1,FALSE),LH107)</f>
        <v>4.5795717239379883</v>
      </c>
      <c r="LI140">
        <f>IF(LI$68=0,HLOOKUP($A140,'Monte Carlo_locked values'!$CQ$6:$DS$506,'Half from MC Supply Inputs '!LI$138+1,FALSE),LI107)</f>
        <v>3.4761776924133301</v>
      </c>
      <c r="LJ140">
        <f>IF(LJ$68=0,HLOOKUP($A140,'Monte Carlo_locked values'!$CQ$6:$DS$506,'Half from MC Supply Inputs '!LJ$138+1,FALSE),LJ107)</f>
        <v>1.7280109734108424</v>
      </c>
      <c r="LK140">
        <f>IF(LK$68=0,HLOOKUP($A140,'Monte Carlo_locked values'!$CQ$6:$DS$506,'Half from MC Supply Inputs '!LK$138+1,FALSE),LK107)</f>
        <v>1.6976055607114411</v>
      </c>
      <c r="LL140">
        <f>IF(LL$68=0,HLOOKUP($A140,'Monte Carlo_locked values'!$CQ$6:$DS$506,'Half from MC Supply Inputs '!LL$138+1,FALSE),LL107)</f>
        <v>3.398817777633667</v>
      </c>
      <c r="LM140">
        <f>IF(LM$68=0,HLOOKUP($A140,'Monte Carlo_locked values'!$CQ$6:$DS$506,'Half from MC Supply Inputs '!LM$138+1,FALSE),LM107)</f>
        <v>1.7479180097579956</v>
      </c>
      <c r="LN140">
        <f>IF(LN$68=0,HLOOKUP($A140,'Monte Carlo_locked values'!$CQ$6:$DS$506,'Half from MC Supply Inputs '!LN$138+1,FALSE),LN107)</f>
        <v>3.2218942642211914</v>
      </c>
      <c r="LO140">
        <f>IF(LO$68=0,HLOOKUP($A140,'Monte Carlo_locked values'!$CQ$6:$DS$506,'Half from MC Supply Inputs '!LO$138+1,FALSE),LO107)</f>
        <v>2.918419361114502</v>
      </c>
      <c r="LP140">
        <f>IF(LP$68=0,HLOOKUP($A140,'Monte Carlo_locked values'!$CQ$6:$DS$506,'Half from MC Supply Inputs '!LP$138+1,FALSE),LP107)</f>
        <v>1.5461159944534302</v>
      </c>
      <c r="LQ140">
        <f>IF(LQ$68=0,HLOOKUP($A140,'Monte Carlo_locked values'!$CQ$6:$DS$506,'Half from MC Supply Inputs '!LQ$138+1,FALSE),LQ107)</f>
        <v>3.746074914932251</v>
      </c>
      <c r="LR140">
        <f>IF(LR$68=0,HLOOKUP($A140,'Monte Carlo_locked values'!$CQ$6:$DS$506,'Half from MC Supply Inputs '!LR$138+1,FALSE),LR107)</f>
        <v>1.2619996941806579</v>
      </c>
      <c r="LS140">
        <f>IF(LS$68=0,HLOOKUP($A140,'Monte Carlo_locked values'!$CQ$6:$DS$506,'Half from MC Supply Inputs '!LS$138+1,FALSE),LS107)</f>
        <v>3.6602749824523926</v>
      </c>
      <c r="LT140">
        <f>IF(LT$68=0,HLOOKUP($A140,'Monte Carlo_locked values'!$CQ$6:$DS$506,'Half from MC Supply Inputs '!LT$138+1,FALSE),LT107)</f>
        <v>2.9914393424987793</v>
      </c>
      <c r="LU140">
        <f>IF(LU$68=0,HLOOKUP($A140,'Monte Carlo_locked values'!$CQ$6:$DS$506,'Half from MC Supply Inputs '!LU$138+1,FALSE),LU107)</f>
        <v>1.4645999210963487</v>
      </c>
      <c r="LV140">
        <f>IF(LV$68=0,HLOOKUP($A140,'Monte Carlo_locked values'!$CQ$6:$DS$506,'Half from MC Supply Inputs '!LV$138+1,FALSE),LV107)</f>
        <v>1.7280109734108424</v>
      </c>
      <c r="LW140">
        <f>IF(LW$68=0,HLOOKUP($A140,'Monte Carlo_locked values'!$CQ$6:$DS$506,'Half from MC Supply Inputs '!LW$138+1,FALSE),LW107)</f>
        <v>1.5550525188446045</v>
      </c>
      <c r="LX140">
        <f>IF(LX$68=0,HLOOKUP($A140,'Monte Carlo_locked values'!$CQ$6:$DS$506,'Half from MC Supply Inputs '!LX$138+1,FALSE),LX107)</f>
        <v>1.2619996941806579</v>
      </c>
      <c r="LY140">
        <f>IF(LY$68=0,HLOOKUP($A140,'Monte Carlo_locked values'!$CQ$6:$DS$506,'Half from MC Supply Inputs '!LY$138+1,FALSE),LY107)</f>
        <v>1.7280109734108424</v>
      </c>
      <c r="LZ140">
        <f>IF(LZ$68=0,HLOOKUP($A140,'Monte Carlo_locked values'!$CQ$6:$DS$506,'Half from MC Supply Inputs '!LZ$138+1,FALSE),LZ107)</f>
        <v>2.4577760696411133</v>
      </c>
      <c r="MA140">
        <f>IF(MA$68=0,HLOOKUP($A140,'Monte Carlo_locked values'!$CQ$6:$DS$506,'Half from MC Supply Inputs '!MA$138+1,FALSE),MA107)</f>
        <v>1.2619996941806579</v>
      </c>
      <c r="MB140">
        <f>IF(MB$68=0,HLOOKUP($A140,'Monte Carlo_locked values'!$CQ$6:$DS$506,'Half from MC Supply Inputs '!MB$138+1,FALSE),MB107)</f>
        <v>1.2619996941806579</v>
      </c>
      <c r="MC140">
        <f>IF(MC$68=0,HLOOKUP($A140,'Monte Carlo_locked values'!$CQ$6:$DS$506,'Half from MC Supply Inputs '!MC$138+1,FALSE),MC107)</f>
        <v>4.5795717239379883</v>
      </c>
      <c r="MD140">
        <f>IF(MD$68=0,HLOOKUP($A140,'Monte Carlo_locked values'!$CQ$6:$DS$506,'Half from MC Supply Inputs '!MD$138+1,FALSE),MD107)</f>
        <v>1.7280109734108424</v>
      </c>
      <c r="ME140">
        <f>IF(ME$68=0,HLOOKUP($A140,'Monte Carlo_locked values'!$CQ$6:$DS$506,'Half from MC Supply Inputs '!ME$138+1,FALSE),ME107)</f>
        <v>1.2494592</v>
      </c>
      <c r="MF140">
        <f>IF(MF$68=0,HLOOKUP($A140,'Monte Carlo_locked values'!$CQ$6:$DS$506,'Half from MC Supply Inputs '!MF$138+1,FALSE),MF107)</f>
        <v>1.2619996941806579</v>
      </c>
      <c r="MG140">
        <f>IF(MG$68=0,HLOOKUP($A140,'Monte Carlo_locked values'!$CQ$6:$DS$506,'Half from MC Supply Inputs '!MG$138+1,FALSE),MG107)</f>
        <v>2.165379524230957</v>
      </c>
      <c r="MH140">
        <f>IF(MH$68=0,HLOOKUP($A140,'Monte Carlo_locked values'!$CQ$6:$DS$506,'Half from MC Supply Inputs '!MH$138+1,FALSE),MH107)</f>
        <v>1.7280109734108424</v>
      </c>
      <c r="MI140">
        <f>IF(MI$68=0,HLOOKUP($A140,'Monte Carlo_locked values'!$CQ$6:$DS$506,'Half from MC Supply Inputs '!MI$138+1,FALSE),MI107)</f>
        <v>4.5795717239379883</v>
      </c>
      <c r="MJ140">
        <f>IF(MJ$68=0,HLOOKUP($A140,'Monte Carlo_locked values'!$CQ$6:$DS$506,'Half from MC Supply Inputs '!MJ$138+1,FALSE),MJ107)</f>
        <v>1.2494592</v>
      </c>
      <c r="MK140">
        <f>IF(MK$68=0,HLOOKUP($A140,'Monte Carlo_locked values'!$CQ$6:$DS$506,'Half from MC Supply Inputs '!MK$138+1,FALSE),MK107)</f>
        <v>4.3896746635437012</v>
      </c>
      <c r="ML140">
        <f>IF(ML$68=0,HLOOKUP($A140,'Monte Carlo_locked values'!$CQ$6:$DS$506,'Half from MC Supply Inputs '!ML$138+1,FALSE),ML107)</f>
        <v>1.2619996941806579</v>
      </c>
      <c r="MM140">
        <f>IF(MM$68=0,HLOOKUP($A140,'Monte Carlo_locked values'!$CQ$6:$DS$506,'Half from MC Supply Inputs '!MM$138+1,FALSE),MM107)</f>
        <v>2.754016637802124</v>
      </c>
      <c r="MN140">
        <f>IF(MN$68=0,HLOOKUP($A140,'Monte Carlo_locked values'!$CQ$6:$DS$506,'Half from MC Supply Inputs '!MN$138+1,FALSE),MN107)</f>
        <v>1.6976055607114411</v>
      </c>
      <c r="MO140">
        <f>IF(MO$68=0,HLOOKUP($A140,'Monte Carlo_locked values'!$CQ$6:$DS$506,'Half from MC Supply Inputs '!MO$138+1,FALSE),MO107)</f>
        <v>1.4645999210963487</v>
      </c>
      <c r="MP140">
        <f>IF(MP$68=0,HLOOKUP($A140,'Monte Carlo_locked values'!$CQ$6:$DS$506,'Half from MC Supply Inputs '!MP$138+1,FALSE),MP107)</f>
        <v>4.5795717239379883</v>
      </c>
      <c r="MQ140">
        <f>IF(MQ$68=0,HLOOKUP($A140,'Monte Carlo_locked values'!$CQ$6:$DS$506,'Half from MC Supply Inputs '!MQ$138+1,FALSE),MQ107)</f>
        <v>4.5795717239379883</v>
      </c>
      <c r="MR140">
        <f>IF(MR$68=0,HLOOKUP($A140,'Monte Carlo_locked values'!$CQ$6:$DS$506,'Half from MC Supply Inputs '!MR$138+1,FALSE),MR107)</f>
        <v>4.5795717239379883</v>
      </c>
      <c r="MS140">
        <f>IF(MS$68=0,HLOOKUP($A140,'Monte Carlo_locked values'!$CQ$6:$DS$506,'Half from MC Supply Inputs '!MS$138+1,FALSE),MS107)</f>
        <v>1.4645999210963487</v>
      </c>
      <c r="MT140">
        <f>IF(MT$68=0,HLOOKUP($A140,'Monte Carlo_locked values'!$CQ$6:$DS$506,'Half from MC Supply Inputs '!MT$138+1,FALSE),MT107)</f>
        <v>2.7958121299743652</v>
      </c>
      <c r="MU140">
        <f>IF(MU$68=0,HLOOKUP($A140,'Monte Carlo_locked values'!$CQ$6:$DS$506,'Half from MC Supply Inputs '!MU$138+1,FALSE),MU107)</f>
        <v>4.5795717239379883</v>
      </c>
      <c r="MV140">
        <f>IF(MV$68=0,HLOOKUP($A140,'Monte Carlo_locked values'!$CQ$6:$DS$506,'Half from MC Supply Inputs '!MV$138+1,FALSE),MV107)</f>
        <v>1.6976055607114411</v>
      </c>
      <c r="MW140">
        <f>IF(MW$68=0,HLOOKUP($A140,'Monte Carlo_locked values'!$CQ$6:$DS$506,'Half from MC Supply Inputs '!MW$138+1,FALSE),MW107)</f>
        <v>1.7280109734108424</v>
      </c>
      <c r="MX140">
        <f>IF(MX$68=0,HLOOKUP($A140,'Monte Carlo_locked values'!$CQ$6:$DS$506,'Half from MC Supply Inputs '!MX$138+1,FALSE),MX107)</f>
        <v>1.6672001480120395</v>
      </c>
      <c r="MY140">
        <f>IF(MY$68=0,HLOOKUP($A140,'Monte Carlo_locked values'!$CQ$6:$DS$506,'Half from MC Supply Inputs '!MY$138+1,FALSE),MY107)</f>
        <v>1.663972020149231</v>
      </c>
      <c r="MZ140">
        <f>IF(MZ$68=0,HLOOKUP($A140,'Monte Carlo_locked values'!$CQ$6:$DS$506,'Half from MC Supply Inputs '!MZ$138+1,FALSE),MZ107)</f>
        <v>1.7280109734108424</v>
      </c>
      <c r="NA140">
        <f>IF(NA$68=0,HLOOKUP($A140,'Monte Carlo_locked values'!$CQ$6:$DS$506,'Half from MC Supply Inputs '!NA$138+1,FALSE),NA107)</f>
        <v>1.2494592</v>
      </c>
      <c r="NB140">
        <f>IF(NB$68=0,HLOOKUP($A140,'Monte Carlo_locked values'!$CQ$6:$DS$506,'Half from MC Supply Inputs '!NB$138+1,FALSE),NB107)</f>
        <v>1.4645999210963487</v>
      </c>
      <c r="NC140">
        <f>IF(NC$68=0,HLOOKUP($A140,'Monte Carlo_locked values'!$CQ$6:$DS$506,'Half from MC Supply Inputs '!NC$138+1,FALSE),NC107)</f>
        <v>1.2494592</v>
      </c>
      <c r="ND140">
        <f>IF(ND$68=0,HLOOKUP($A140,'Monte Carlo_locked values'!$CQ$6:$DS$506,'Half from MC Supply Inputs '!ND$138+1,FALSE),ND107)</f>
        <v>1.2494592</v>
      </c>
      <c r="NE140">
        <f>IF(NE$68=0,HLOOKUP($A140,'Monte Carlo_locked values'!$CQ$6:$DS$506,'Half from MC Supply Inputs '!NE$138+1,FALSE),NE107)</f>
        <v>3.2053642272949219</v>
      </c>
      <c r="NF140">
        <f>IF(NF$68=0,HLOOKUP($A140,'Monte Carlo_locked values'!$CQ$6:$DS$506,'Half from MC Supply Inputs '!NF$138+1,FALSE),NF107)</f>
        <v>1.4645999210963487</v>
      </c>
      <c r="NG140">
        <f>IF(NG$68=0,HLOOKUP($A140,'Monte Carlo_locked values'!$CQ$6:$DS$506,'Half from MC Supply Inputs '!NG$138+1,FALSE),NG107)</f>
        <v>1.2619996941806579</v>
      </c>
      <c r="NH140">
        <f>IF(NH$68=0,HLOOKUP($A140,'Monte Carlo_locked values'!$CQ$6:$DS$506,'Half from MC Supply Inputs '!NH$138+1,FALSE),NH107)</f>
        <v>1.4645999210963487</v>
      </c>
      <c r="NI140">
        <f>IF(NI$68=0,HLOOKUP($A140,'Monte Carlo_locked values'!$CQ$6:$DS$506,'Half from MC Supply Inputs '!NI$138+1,FALSE),NI107)</f>
        <v>1.2494592</v>
      </c>
      <c r="NJ140">
        <f>IF(NJ$68=0,HLOOKUP($A140,'Monte Carlo_locked values'!$CQ$6:$DS$506,'Half from MC Supply Inputs '!NJ$138+1,FALSE),NJ107)</f>
        <v>4.5795717239379883</v>
      </c>
      <c r="NK140">
        <f>IF(NK$68=0,HLOOKUP($A140,'Monte Carlo_locked values'!$CQ$6:$DS$506,'Half from MC Supply Inputs '!NK$138+1,FALSE),NK107)</f>
        <v>3.1441385746002197</v>
      </c>
      <c r="NL140">
        <f>IF(NL$68=0,HLOOKUP($A140,'Monte Carlo_locked values'!$CQ$6:$DS$506,'Half from MC Supply Inputs '!NL$138+1,FALSE),NL107)</f>
        <v>1.2494592</v>
      </c>
      <c r="NM140">
        <f>IF(NM$68=0,HLOOKUP($A140,'Monte Carlo_locked values'!$CQ$6:$DS$506,'Half from MC Supply Inputs '!NM$138+1,FALSE),NM107)</f>
        <v>1.2619996941806579</v>
      </c>
      <c r="NN140">
        <f>IF(NN$68=0,HLOOKUP($A140,'Monte Carlo_locked values'!$CQ$6:$DS$506,'Half from MC Supply Inputs '!NN$138+1,FALSE),NN107)</f>
        <v>1.6672001480120395</v>
      </c>
      <c r="NO140">
        <f>IF(NO$68=0,HLOOKUP($A140,'Monte Carlo_locked values'!$CQ$6:$DS$506,'Half from MC Supply Inputs '!NO$138+1,FALSE),NO107)</f>
        <v>1.2619996941806579</v>
      </c>
      <c r="NP140">
        <f>IF(NP$68=0,HLOOKUP($A140,'Monte Carlo_locked values'!$CQ$6:$DS$506,'Half from MC Supply Inputs '!NP$138+1,FALSE),NP107)</f>
        <v>3.104978084564209</v>
      </c>
      <c r="NQ140">
        <f>IF(NQ$68=0,HLOOKUP($A140,'Monte Carlo_locked values'!$CQ$6:$DS$506,'Half from MC Supply Inputs '!NQ$138+1,FALSE),NQ107)</f>
        <v>1.6976055607114411</v>
      </c>
      <c r="NR140">
        <f>IF(NR$68=0,HLOOKUP($A140,'Monte Carlo_locked values'!$CQ$6:$DS$506,'Half from MC Supply Inputs '!NR$138+1,FALSE),NR107)</f>
        <v>1.6976055607114411</v>
      </c>
      <c r="NS140">
        <f>IF(NS$68=0,HLOOKUP($A140,'Monte Carlo_locked values'!$CQ$6:$DS$506,'Half from MC Supply Inputs '!NS$138+1,FALSE),NS107)</f>
        <v>1.4645999210963487</v>
      </c>
      <c r="NT140">
        <f>IF(NT$68=0,HLOOKUP($A140,'Monte Carlo_locked values'!$CQ$6:$DS$506,'Half from MC Supply Inputs '!NT$138+1,FALSE),NT107)</f>
        <v>1.2619996941806579</v>
      </c>
      <c r="NU140">
        <f>IF(NU$68=0,HLOOKUP($A140,'Monte Carlo_locked values'!$CQ$6:$DS$506,'Half from MC Supply Inputs '!NU$138+1,FALSE),NU107)</f>
        <v>1.2619996941806579</v>
      </c>
      <c r="NV140">
        <f>IF(NV$68=0,HLOOKUP($A140,'Monte Carlo_locked values'!$CQ$6:$DS$506,'Half from MC Supply Inputs '!NV$138+1,FALSE),NV107)</f>
        <v>1.7280109734108424</v>
      </c>
      <c r="NW140">
        <f>IF(NW$68=0,HLOOKUP($A140,'Monte Carlo_locked values'!$CQ$6:$DS$506,'Half from MC Supply Inputs '!NW$138+1,FALSE),NW107)</f>
        <v>2.6005635261535645</v>
      </c>
      <c r="NX140">
        <f>IF(NX$68=0,HLOOKUP($A140,'Monte Carlo_locked values'!$CQ$6:$DS$506,'Half from MC Supply Inputs '!NX$138+1,FALSE),NX107)</f>
        <v>1.2619996941806579</v>
      </c>
      <c r="NY140">
        <f>IF(NY$68=0,HLOOKUP($A140,'Monte Carlo_locked values'!$CQ$6:$DS$506,'Half from MC Supply Inputs '!NY$138+1,FALSE),NY107)</f>
        <v>2.6509416103363037</v>
      </c>
      <c r="NZ140">
        <f>IF(NZ$68=0,HLOOKUP($A140,'Monte Carlo_locked values'!$CQ$6:$DS$506,'Half from MC Supply Inputs '!NZ$138+1,FALSE),NZ107)</f>
        <v>1.6976055607114411</v>
      </c>
      <c r="OA140">
        <f>IF(OA$68=0,HLOOKUP($A140,'Monte Carlo_locked values'!$CQ$6:$DS$506,'Half from MC Supply Inputs '!OA$138+1,FALSE),OA107)</f>
        <v>4.5795717239379883</v>
      </c>
      <c r="OB140">
        <f>IF(OB$68=0,HLOOKUP($A140,'Monte Carlo_locked values'!$CQ$6:$DS$506,'Half from MC Supply Inputs '!OB$138+1,FALSE),OB107)</f>
        <v>1.2494592</v>
      </c>
      <c r="OC140">
        <f>IF(OC$68=0,HLOOKUP($A140,'Monte Carlo_locked values'!$CQ$6:$DS$506,'Half from MC Supply Inputs '!OC$138+1,FALSE),OC107)</f>
        <v>1.2619996941806579</v>
      </c>
      <c r="OD140">
        <f>IF(OD$68=0,HLOOKUP($A140,'Monte Carlo_locked values'!$CQ$6:$DS$506,'Half from MC Supply Inputs '!OD$138+1,FALSE),OD107)</f>
        <v>3.3235969543457031</v>
      </c>
      <c r="OE140">
        <f>IF(OE$68=0,HLOOKUP($A140,'Monte Carlo_locked values'!$CQ$6:$DS$506,'Half from MC Supply Inputs '!OE$138+1,FALSE),OE107)</f>
        <v>1.2494592</v>
      </c>
      <c r="OF140">
        <f>IF(OF$68=0,HLOOKUP($A140,'Monte Carlo_locked values'!$CQ$6:$DS$506,'Half from MC Supply Inputs '!OF$138+1,FALSE),OF107)</f>
        <v>2.5816597938537598</v>
      </c>
      <c r="OG140">
        <f>IF(OG$68=0,HLOOKUP($A140,'Monte Carlo_locked values'!$CQ$6:$DS$506,'Half from MC Supply Inputs '!OG$138+1,FALSE),OG107)</f>
        <v>1.2619996941806579</v>
      </c>
      <c r="OH140">
        <f>IF(OH$68=0,HLOOKUP($A140,'Monte Carlo_locked values'!$CQ$6:$DS$506,'Half from MC Supply Inputs '!OH$138+1,FALSE),OH107)</f>
        <v>4.3520832061767578</v>
      </c>
      <c r="OI140">
        <f>IF(OI$68=0,HLOOKUP($A140,'Monte Carlo_locked values'!$CQ$6:$DS$506,'Half from MC Supply Inputs '!OI$138+1,FALSE),OI107)</f>
        <v>1.4645999210963487</v>
      </c>
      <c r="OJ140">
        <f>IF(OJ$68=0,HLOOKUP($A140,'Monte Carlo_locked values'!$CQ$6:$DS$506,'Half from MC Supply Inputs '!OJ$138+1,FALSE),OJ107)</f>
        <v>1.6976055607114411</v>
      </c>
      <c r="OK140">
        <f>IF(OK$68=0,HLOOKUP($A140,'Monte Carlo_locked values'!$CQ$6:$DS$506,'Half from MC Supply Inputs '!OK$138+1,FALSE),OK107)</f>
        <v>4.5795717239379883</v>
      </c>
      <c r="OL140">
        <f>IF(OL$68=0,HLOOKUP($A140,'Monte Carlo_locked values'!$CQ$6:$DS$506,'Half from MC Supply Inputs '!OL$138+1,FALSE),OL107)</f>
        <v>1.2619996941806579</v>
      </c>
      <c r="OM140">
        <f>IF(OM$68=0,HLOOKUP($A140,'Monte Carlo_locked values'!$CQ$6:$DS$506,'Half from MC Supply Inputs '!OM$138+1,FALSE),OM107)</f>
        <v>3.770289421081543</v>
      </c>
      <c r="ON140">
        <f>IF(ON$68=0,HLOOKUP($A140,'Monte Carlo_locked values'!$CQ$6:$DS$506,'Half from MC Supply Inputs '!ON$138+1,FALSE),ON107)</f>
        <v>3.3418505191802979</v>
      </c>
      <c r="OO140">
        <f>IF(OO$68=0,HLOOKUP($A140,'Monte Carlo_locked values'!$CQ$6:$DS$506,'Half from MC Supply Inputs '!OO$138+1,FALSE),OO107)</f>
        <v>4.1781735420227051</v>
      </c>
      <c r="OP140">
        <f>IF(OP$68=0,HLOOKUP($A140,'Monte Carlo_locked values'!$CQ$6:$DS$506,'Half from MC Supply Inputs '!OP$138+1,FALSE),OP107)</f>
        <v>3.3952541351318359</v>
      </c>
      <c r="OQ140">
        <f>IF(OQ$68=0,HLOOKUP($A140,'Monte Carlo_locked values'!$CQ$6:$DS$506,'Half from MC Supply Inputs '!OQ$138+1,FALSE),OQ107)</f>
        <v>1.6672001480120395</v>
      </c>
      <c r="OR140">
        <f>IF(OR$68=0,HLOOKUP($A140,'Monte Carlo_locked values'!$CQ$6:$DS$506,'Half from MC Supply Inputs '!OR$138+1,FALSE),OR107)</f>
        <v>1.2494592</v>
      </c>
      <c r="OS140">
        <f>IF(OS$68=0,HLOOKUP($A140,'Monte Carlo_locked values'!$CQ$6:$DS$506,'Half from MC Supply Inputs '!OS$138+1,FALSE),OS107)</f>
        <v>1.2619996941806579</v>
      </c>
      <c r="OT140">
        <f>IF(OT$68=0,HLOOKUP($A140,'Monte Carlo_locked values'!$CQ$6:$DS$506,'Half from MC Supply Inputs '!OT$138+1,FALSE),OT107)</f>
        <v>1.6672001480120395</v>
      </c>
      <c r="OU140">
        <f>IF(OU$68=0,HLOOKUP($A140,'Monte Carlo_locked values'!$CQ$6:$DS$506,'Half from MC Supply Inputs '!OU$138+1,FALSE),OU107)</f>
        <v>3.5411975383758545</v>
      </c>
      <c r="OV140">
        <f>IF(OV$68=0,HLOOKUP($A140,'Monte Carlo_locked values'!$CQ$6:$DS$506,'Half from MC Supply Inputs '!OV$138+1,FALSE),OV107)</f>
        <v>1.7280109734108424</v>
      </c>
      <c r="OW140">
        <f>IF(OW$68=0,HLOOKUP($A140,'Monte Carlo_locked values'!$CQ$6:$DS$506,'Half from MC Supply Inputs '!OW$138+1,FALSE),OW107)</f>
        <v>1.2494592</v>
      </c>
      <c r="OX140">
        <f>IF(OX$68=0,HLOOKUP($A140,'Monte Carlo_locked values'!$CQ$6:$DS$506,'Half from MC Supply Inputs '!OX$138+1,FALSE),OX107)</f>
        <v>1.6976055607114411</v>
      </c>
      <c r="OY140">
        <f>IF(OY$68=0,HLOOKUP($A140,'Monte Carlo_locked values'!$CQ$6:$DS$506,'Half from MC Supply Inputs '!OY$138+1,FALSE),OY107)</f>
        <v>1.2494592</v>
      </c>
      <c r="OZ140">
        <f>IF(OZ$68=0,HLOOKUP($A140,'Monte Carlo_locked values'!$CQ$6:$DS$506,'Half from MC Supply Inputs '!OZ$138+1,FALSE),OZ107)</f>
        <v>1.7280109734108424</v>
      </c>
      <c r="PA140">
        <f>IF(PA$68=0,HLOOKUP($A140,'Monte Carlo_locked values'!$CQ$6:$DS$506,'Half from MC Supply Inputs '!PA$138+1,FALSE),PA107)</f>
        <v>4.5795717239379883</v>
      </c>
      <c r="PB140">
        <f>IF(PB$68=0,HLOOKUP($A140,'Monte Carlo_locked values'!$CQ$6:$DS$506,'Half from MC Supply Inputs '!PB$138+1,FALSE),PB107)</f>
        <v>1.4645999210963487</v>
      </c>
      <c r="PC140">
        <f>IF(PC$68=0,HLOOKUP($A140,'Monte Carlo_locked values'!$CQ$6:$DS$506,'Half from MC Supply Inputs '!PC$138+1,FALSE),PC107)</f>
        <v>1.2619996941806579</v>
      </c>
      <c r="PD140">
        <f>IF(PD$68=0,HLOOKUP($A140,'Monte Carlo_locked values'!$CQ$6:$DS$506,'Half from MC Supply Inputs '!PD$138+1,FALSE),PD107)</f>
        <v>1.7717581987380981</v>
      </c>
      <c r="PE140">
        <f>IF(PE$68=0,HLOOKUP($A140,'Monte Carlo_locked values'!$CQ$6:$DS$506,'Half from MC Supply Inputs '!PE$138+1,FALSE),PE107)</f>
        <v>3.8988711833953857</v>
      </c>
      <c r="PF140">
        <f>IF(PF$68=0,HLOOKUP($A140,'Monte Carlo_locked values'!$CQ$6:$DS$506,'Half from MC Supply Inputs '!PF$138+1,FALSE),PF107)</f>
        <v>1.4645999210963487</v>
      </c>
      <c r="PG140">
        <f>IF(PG$68=0,HLOOKUP($A140,'Monte Carlo_locked values'!$CQ$6:$DS$506,'Half from MC Supply Inputs '!PG$138+1,FALSE),PG107)</f>
        <v>1.2494592</v>
      </c>
      <c r="PH140">
        <f>IF(PH$68=0,HLOOKUP($A140,'Monte Carlo_locked values'!$CQ$6:$DS$506,'Half from MC Supply Inputs '!PH$138+1,FALSE),PH107)</f>
        <v>1.2494592</v>
      </c>
      <c r="PI140">
        <f>IF(PI$68=0,HLOOKUP($A140,'Monte Carlo_locked values'!$CQ$6:$DS$506,'Half from MC Supply Inputs '!PI$138+1,FALSE),PI107)</f>
        <v>2.2415409088134766</v>
      </c>
      <c r="PJ140">
        <f>IF(PJ$68=0,HLOOKUP($A140,'Monte Carlo_locked values'!$CQ$6:$DS$506,'Half from MC Supply Inputs '!PJ$138+1,FALSE),PJ107)</f>
        <v>4.5795717239379883</v>
      </c>
      <c r="PK140">
        <f>IF(PK$68=0,HLOOKUP($A140,'Monte Carlo_locked values'!$CQ$6:$DS$506,'Half from MC Supply Inputs '!PK$138+1,FALSE),PK107)</f>
        <v>1.6976055607114411</v>
      </c>
      <c r="PL140">
        <f>IF(PL$68=0,HLOOKUP($A140,'Monte Carlo_locked values'!$CQ$6:$DS$506,'Half from MC Supply Inputs '!PL$138+1,FALSE),PL107)</f>
        <v>1.7280109734108424</v>
      </c>
      <c r="PM140">
        <f>IF(PM$68=0,HLOOKUP($A140,'Monte Carlo_locked values'!$CQ$6:$DS$506,'Half from MC Supply Inputs '!PM$138+1,FALSE),PM107)</f>
        <v>1.2619996941806579</v>
      </c>
      <c r="PN140">
        <f>IF(PN$68=0,HLOOKUP($A140,'Monte Carlo_locked values'!$CQ$6:$DS$506,'Half from MC Supply Inputs '!PN$138+1,FALSE),PN107)</f>
        <v>1.6976055607114411</v>
      </c>
      <c r="PO140">
        <f>IF(PO$68=0,HLOOKUP($A140,'Monte Carlo_locked values'!$CQ$6:$DS$506,'Half from MC Supply Inputs '!PO$138+1,FALSE),PO107)</f>
        <v>3.2966315746307373</v>
      </c>
      <c r="PP140">
        <f>IF(PP$68=0,HLOOKUP($A140,'Monte Carlo_locked values'!$CQ$6:$DS$506,'Half from MC Supply Inputs '!PP$138+1,FALSE),PP107)</f>
        <v>1.6672001480120395</v>
      </c>
      <c r="PQ140">
        <f>IF(PQ$68=0,HLOOKUP($A140,'Monte Carlo_locked values'!$CQ$6:$DS$506,'Half from MC Supply Inputs '!PQ$138+1,FALSE),PQ107)</f>
        <v>3.6448433399200439</v>
      </c>
      <c r="PR140">
        <f>IF(PR$68=0,HLOOKUP($A140,'Monte Carlo_locked values'!$CQ$6:$DS$506,'Half from MC Supply Inputs '!PR$138+1,FALSE),PR107)</f>
        <v>2.5560023784637451</v>
      </c>
      <c r="PS140">
        <f>IF(PS$68=0,HLOOKUP($A140,'Monte Carlo_locked values'!$CQ$6:$DS$506,'Half from MC Supply Inputs '!PS$138+1,FALSE),PS107)</f>
        <v>1.2494592</v>
      </c>
      <c r="PT140">
        <f>IF(PT$68=0,HLOOKUP($A140,'Monte Carlo_locked values'!$CQ$6:$DS$506,'Half from MC Supply Inputs '!PT$138+1,FALSE),PT107)</f>
        <v>1.7674962282180786</v>
      </c>
      <c r="PU140">
        <f>IF(PU$68=0,HLOOKUP($A140,'Monte Carlo_locked values'!$CQ$6:$DS$506,'Half from MC Supply Inputs '!PU$138+1,FALSE),PU107)</f>
        <v>4.2229199409484863</v>
      </c>
      <c r="PV140">
        <f>IF(PV$68=0,HLOOKUP($A140,'Monte Carlo_locked values'!$CQ$6:$DS$506,'Half from MC Supply Inputs '!PV$138+1,FALSE),PV107)</f>
        <v>1.2494592</v>
      </c>
      <c r="PW140">
        <f>IF(PW$68=0,HLOOKUP($A140,'Monte Carlo_locked values'!$CQ$6:$DS$506,'Half from MC Supply Inputs '!PW$138+1,FALSE),PW107)</f>
        <v>1.7280109734108424</v>
      </c>
      <c r="PX140">
        <f>IF(PX$68=0,HLOOKUP($A140,'Monte Carlo_locked values'!$CQ$6:$DS$506,'Half from MC Supply Inputs '!PX$138+1,FALSE),PX107)</f>
        <v>1.6672001480120395</v>
      </c>
      <c r="PY140">
        <f>IF(PY$68=0,HLOOKUP($A140,'Monte Carlo_locked values'!$CQ$6:$DS$506,'Half from MC Supply Inputs '!PY$138+1,FALSE),PY107)</f>
        <v>2.8708631992340088</v>
      </c>
      <c r="PZ140">
        <f>IF(PZ$68=0,HLOOKUP($A140,'Monte Carlo_locked values'!$CQ$6:$DS$506,'Half from MC Supply Inputs '!PZ$138+1,FALSE),PZ107)</f>
        <v>1.7280109734108424</v>
      </c>
      <c r="QA140">
        <f>IF(QA$68=0,HLOOKUP($A140,'Monte Carlo_locked values'!$CQ$6:$DS$506,'Half from MC Supply Inputs '!QA$138+1,FALSE),QA107)</f>
        <v>4.5795717239379883</v>
      </c>
      <c r="QB140">
        <f>IF(QB$68=0,HLOOKUP($A140,'Monte Carlo_locked values'!$CQ$6:$DS$506,'Half from MC Supply Inputs '!QB$138+1,FALSE),QB107)</f>
        <v>1.6672001480120395</v>
      </c>
      <c r="QC140">
        <f>IF(QC$68=0,HLOOKUP($A140,'Monte Carlo_locked values'!$CQ$6:$DS$506,'Half from MC Supply Inputs '!QC$138+1,FALSE),QC107)</f>
        <v>1.89231276512146</v>
      </c>
      <c r="QD140">
        <f>IF(QD$68=0,HLOOKUP($A140,'Monte Carlo_locked values'!$CQ$6:$DS$506,'Half from MC Supply Inputs '!QD$138+1,FALSE),QD107)</f>
        <v>1.7280109734108424</v>
      </c>
      <c r="QE140">
        <f>IF(QE$68=0,HLOOKUP($A140,'Monte Carlo_locked values'!$CQ$6:$DS$506,'Half from MC Supply Inputs '!QE$138+1,FALSE),QE107)</f>
        <v>4.3036150932312012</v>
      </c>
      <c r="QF140">
        <f>IF(QF$68=0,HLOOKUP($A140,'Monte Carlo_locked values'!$CQ$6:$DS$506,'Half from MC Supply Inputs '!QF$138+1,FALSE),QF107)</f>
        <v>1.7280109734108424</v>
      </c>
      <c r="QG140">
        <f>IF(QG$68=0,HLOOKUP($A140,'Monte Carlo_locked values'!$CQ$6:$DS$506,'Half from MC Supply Inputs '!QG$138+1,FALSE),QG107)</f>
        <v>1.2494592</v>
      </c>
      <c r="QH140">
        <f>IF(QH$68=0,HLOOKUP($A140,'Monte Carlo_locked values'!$CQ$6:$DS$506,'Half from MC Supply Inputs '!QH$138+1,FALSE),QH107)</f>
        <v>1.4645999210963487</v>
      </c>
      <c r="QI140">
        <f>IF(QI$68=0,HLOOKUP($A140,'Monte Carlo_locked values'!$CQ$6:$DS$506,'Half from MC Supply Inputs '!QI$138+1,FALSE),QI107)</f>
        <v>2.3991577625274658</v>
      </c>
      <c r="QJ140">
        <f>IF(QJ$68=0,HLOOKUP($A140,'Monte Carlo_locked values'!$CQ$6:$DS$506,'Half from MC Supply Inputs '!QJ$138+1,FALSE),QJ107)</f>
        <v>1.7280109734108424</v>
      </c>
      <c r="QK140">
        <f>IF(QK$68=0,HLOOKUP($A140,'Monte Carlo_locked values'!$CQ$6:$DS$506,'Half from MC Supply Inputs '!QK$138+1,FALSE),QK107)</f>
        <v>3.7294156551361084</v>
      </c>
      <c r="QL140">
        <f>IF(QL$68=0,HLOOKUP($A140,'Monte Carlo_locked values'!$CQ$6:$DS$506,'Half from MC Supply Inputs '!QL$138+1,FALSE),QL107)</f>
        <v>1.2494592</v>
      </c>
      <c r="QM140">
        <f>IF(QM$68=0,HLOOKUP($A140,'Monte Carlo_locked values'!$CQ$6:$DS$506,'Half from MC Supply Inputs '!QM$138+1,FALSE),QM107)</f>
        <v>1.6976055607114411</v>
      </c>
      <c r="QN140">
        <f>IF(QN$68=0,HLOOKUP($A140,'Monte Carlo_locked values'!$CQ$6:$DS$506,'Half from MC Supply Inputs '!QN$138+1,FALSE),QN107)</f>
        <v>4.0691676139831543</v>
      </c>
      <c r="QO140">
        <f>IF(QO$68=0,HLOOKUP($A140,'Monte Carlo_locked values'!$CQ$6:$DS$506,'Half from MC Supply Inputs '!QO$138+1,FALSE),QO107)</f>
        <v>2.0313339233398438</v>
      </c>
      <c r="QP140">
        <f>IF(QP$68=0,HLOOKUP($A140,'Monte Carlo_locked values'!$CQ$6:$DS$506,'Half from MC Supply Inputs '!QP$138+1,FALSE),QP107)</f>
        <v>1.6672001480120395</v>
      </c>
      <c r="QQ140">
        <f>IF(QQ$68=0,HLOOKUP($A140,'Monte Carlo_locked values'!$CQ$6:$DS$506,'Half from MC Supply Inputs '!QQ$138+1,FALSE),QQ107)</f>
        <v>1.4645999210963487</v>
      </c>
      <c r="QR140">
        <f>IF(QR$68=0,HLOOKUP($A140,'Monte Carlo_locked values'!$CQ$6:$DS$506,'Half from MC Supply Inputs '!QR$138+1,FALSE),QR107)</f>
        <v>1.4645999210963487</v>
      </c>
      <c r="QS140">
        <f>IF(QS$68=0,HLOOKUP($A140,'Monte Carlo_locked values'!$CQ$6:$DS$506,'Half from MC Supply Inputs '!QS$138+1,FALSE),QS107)</f>
        <v>1.6976055607114411</v>
      </c>
      <c r="QT140">
        <f>IF(QT$68=0,HLOOKUP($A140,'Monte Carlo_locked values'!$CQ$6:$DS$506,'Half from MC Supply Inputs '!QT$138+1,FALSE),QT107)</f>
        <v>1.2494592</v>
      </c>
      <c r="QU140">
        <f>IF(QU$68=0,HLOOKUP($A140,'Monte Carlo_locked values'!$CQ$6:$DS$506,'Half from MC Supply Inputs '!QU$138+1,FALSE),QU107)</f>
        <v>1.6672001480120395</v>
      </c>
      <c r="QV140">
        <f>IF(QV$68=0,HLOOKUP($A140,'Monte Carlo_locked values'!$CQ$6:$DS$506,'Half from MC Supply Inputs '!QV$138+1,FALSE),QV107)</f>
        <v>1.6976055607114411</v>
      </c>
      <c r="QW140">
        <f>IF(QW$68=0,HLOOKUP($A140,'Monte Carlo_locked values'!$CQ$6:$DS$506,'Half from MC Supply Inputs '!QW$138+1,FALSE),QW107)</f>
        <v>1.2494592</v>
      </c>
      <c r="QX140">
        <f>IF(QX$68=0,HLOOKUP($A140,'Monte Carlo_locked values'!$CQ$6:$DS$506,'Half from MC Supply Inputs '!QX$138+1,FALSE),QX107)</f>
        <v>1.5864728689193726</v>
      </c>
      <c r="QY140">
        <f>IF(QY$68=0,HLOOKUP($A140,'Monte Carlo_locked values'!$CQ$6:$DS$506,'Half from MC Supply Inputs '!QY$138+1,FALSE),QY107)</f>
        <v>1.6976055607114411</v>
      </c>
      <c r="QZ140">
        <f>IF(QZ$68=0,HLOOKUP($A140,'Monte Carlo_locked values'!$CQ$6:$DS$506,'Half from MC Supply Inputs '!QZ$138+1,FALSE),QZ107)</f>
        <v>1.7280109734108424</v>
      </c>
      <c r="RA140">
        <f>IF(RA$68=0,HLOOKUP($A140,'Monte Carlo_locked values'!$CQ$6:$DS$506,'Half from MC Supply Inputs '!RA$138+1,FALSE),RA107)</f>
        <v>1.2619996941806579</v>
      </c>
      <c r="RB140">
        <f>IF(RB$68=0,HLOOKUP($A140,'Monte Carlo_locked values'!$CQ$6:$DS$506,'Half from MC Supply Inputs '!RB$138+1,FALSE),RB107)</f>
        <v>2.2717850208282471</v>
      </c>
      <c r="RC140">
        <f>IF(RC$68=0,HLOOKUP($A140,'Monte Carlo_locked values'!$CQ$6:$DS$506,'Half from MC Supply Inputs '!RC$138+1,FALSE),RC107)</f>
        <v>1.6976055607114411</v>
      </c>
      <c r="RD140">
        <f>IF(RD$68=0,HLOOKUP($A140,'Monte Carlo_locked values'!$CQ$6:$DS$506,'Half from MC Supply Inputs '!RD$138+1,FALSE),RD107)</f>
        <v>3.72115159034729</v>
      </c>
      <c r="RE140">
        <f>IF(RE$68=0,HLOOKUP($A140,'Monte Carlo_locked values'!$CQ$6:$DS$506,'Half from MC Supply Inputs '!RE$138+1,FALSE),RE107)</f>
        <v>1.4645999210963487</v>
      </c>
      <c r="RF140">
        <f>IF(RF$68=0,HLOOKUP($A140,'Monte Carlo_locked values'!$CQ$6:$DS$506,'Half from MC Supply Inputs '!RF$138+1,FALSE),RF107)</f>
        <v>3.4813113212585449</v>
      </c>
      <c r="RG140">
        <f>IF(RG$68=0,HLOOKUP($A140,'Monte Carlo_locked values'!$CQ$6:$DS$506,'Half from MC Supply Inputs '!RG$138+1,FALSE),RG107)</f>
        <v>1.6976055607114411</v>
      </c>
      <c r="RH140">
        <f>IF(RH$68=0,HLOOKUP($A140,'Monte Carlo_locked values'!$CQ$6:$DS$506,'Half from MC Supply Inputs '!RH$138+1,FALSE),RH107)</f>
        <v>3.2960753440856934</v>
      </c>
      <c r="RI140">
        <f>IF(RI$68=0,HLOOKUP($A140,'Monte Carlo_locked values'!$CQ$6:$DS$506,'Half from MC Supply Inputs '!RI$138+1,FALSE),RI107)</f>
        <v>1.6672001480120395</v>
      </c>
      <c r="RJ140">
        <f>IF(RJ$68=0,HLOOKUP($A140,'Monte Carlo_locked values'!$CQ$6:$DS$506,'Half from MC Supply Inputs '!RJ$138+1,FALSE),RJ107)</f>
        <v>1.2619996941806579</v>
      </c>
      <c r="RK140">
        <f>IF(RK$68=0,HLOOKUP($A140,'Monte Carlo_locked values'!$CQ$6:$DS$506,'Half from MC Supply Inputs '!RK$138+1,FALSE),RK107)</f>
        <v>1.7280109734108424</v>
      </c>
      <c r="RL140">
        <f>IF(RL$68=0,HLOOKUP($A140,'Monte Carlo_locked values'!$CQ$6:$DS$506,'Half from MC Supply Inputs '!RL$138+1,FALSE),RL107)</f>
        <v>2.3415646553039551</v>
      </c>
      <c r="RM140">
        <f>IF(RM$68=0,HLOOKUP($A140,'Monte Carlo_locked values'!$CQ$6:$DS$506,'Half from MC Supply Inputs '!RM$138+1,FALSE),RM107)</f>
        <v>1.6976055607114411</v>
      </c>
      <c r="RN140">
        <f>IF(RN$68=0,HLOOKUP($A140,'Monte Carlo_locked values'!$CQ$6:$DS$506,'Half from MC Supply Inputs '!RN$138+1,FALSE),RN107)</f>
        <v>1.6672001480120395</v>
      </c>
      <c r="RO140">
        <f>IF(RO$68=0,HLOOKUP($A140,'Monte Carlo_locked values'!$CQ$6:$DS$506,'Half from MC Supply Inputs '!RO$138+1,FALSE),RO107)</f>
        <v>1.2494592</v>
      </c>
      <c r="RP140">
        <f>IF(RP$68=0,HLOOKUP($A140,'Monte Carlo_locked values'!$CQ$6:$DS$506,'Half from MC Supply Inputs '!RP$138+1,FALSE),RP107)</f>
        <v>3.9593260288238525</v>
      </c>
      <c r="RQ140">
        <f>IF(RQ$68=0,HLOOKUP($A140,'Monte Carlo_locked values'!$CQ$6:$DS$506,'Half from MC Supply Inputs '!RQ$138+1,FALSE),RQ107)</f>
        <v>3.1546521186828613</v>
      </c>
      <c r="RR140">
        <f>IF(RR$68=0,HLOOKUP($A140,'Monte Carlo_locked values'!$CQ$6:$DS$506,'Half from MC Supply Inputs '!RR$138+1,FALSE),RR107)</f>
        <v>1.2494592</v>
      </c>
      <c r="RS140">
        <f>IF(RS$68=0,HLOOKUP($A140,'Monte Carlo_locked values'!$CQ$6:$DS$506,'Half from MC Supply Inputs '!RS$138+1,FALSE),RS107)</f>
        <v>1.6976055607114411</v>
      </c>
      <c r="RT140">
        <f>IF(RT$68=0,HLOOKUP($A140,'Monte Carlo_locked values'!$CQ$6:$DS$506,'Half from MC Supply Inputs '!RT$138+1,FALSE),RT107)</f>
        <v>1.6672001480120395</v>
      </c>
      <c r="RU140">
        <f>IF(RU$68=0,HLOOKUP($A140,'Monte Carlo_locked values'!$CQ$6:$DS$506,'Half from MC Supply Inputs '!RU$138+1,FALSE),RU107)</f>
        <v>1.7280109734108424</v>
      </c>
      <c r="RV140">
        <f>IF(RV$68=0,HLOOKUP($A140,'Monte Carlo_locked values'!$CQ$6:$DS$506,'Half from MC Supply Inputs '!RV$138+1,FALSE),RV107)</f>
        <v>1.4645999210963487</v>
      </c>
      <c r="RW140">
        <f>IF(RW$68=0,HLOOKUP($A140,'Monte Carlo_locked values'!$CQ$6:$DS$506,'Half from MC Supply Inputs '!RW$138+1,FALSE),RW107)</f>
        <v>4.5795717239379883</v>
      </c>
      <c r="RX140">
        <f>IF(RX$68=0,HLOOKUP($A140,'Monte Carlo_locked values'!$CQ$6:$DS$506,'Half from MC Supply Inputs '!RX$138+1,FALSE),RX107)</f>
        <v>1.4645999210963487</v>
      </c>
      <c r="RY140">
        <f>IF(RY$68=0,HLOOKUP($A140,'Monte Carlo_locked values'!$CQ$6:$DS$506,'Half from MC Supply Inputs '!RY$138+1,FALSE),RY107)</f>
        <v>1.2494592</v>
      </c>
      <c r="RZ140">
        <f>IF(RZ$68=0,HLOOKUP($A140,'Monte Carlo_locked values'!$CQ$6:$DS$506,'Half from MC Supply Inputs '!RZ$138+1,FALSE),RZ107)</f>
        <v>1.2494592</v>
      </c>
      <c r="SA140">
        <f>IF(SA$68=0,HLOOKUP($A140,'Monte Carlo_locked values'!$CQ$6:$DS$506,'Half from MC Supply Inputs '!SA$138+1,FALSE),SA107)</f>
        <v>3.7349317073822021</v>
      </c>
      <c r="SB140">
        <f>IF(SB$68=0,HLOOKUP($A140,'Monte Carlo_locked values'!$CQ$6:$DS$506,'Half from MC Supply Inputs '!SB$138+1,FALSE),SB107)</f>
        <v>3.5919022560119629</v>
      </c>
      <c r="SC140">
        <f>IF(SC$68=0,HLOOKUP($A140,'Monte Carlo_locked values'!$CQ$6:$DS$506,'Half from MC Supply Inputs '!SC$138+1,FALSE),SC107)</f>
        <v>1.6976055607114411</v>
      </c>
      <c r="SD140">
        <f>IF(SD$68=0,HLOOKUP($A140,'Monte Carlo_locked values'!$CQ$6:$DS$506,'Half from MC Supply Inputs '!SD$138+1,FALSE),SD107)</f>
        <v>1.2494592</v>
      </c>
      <c r="SE140">
        <f>IF(SE$68=0,HLOOKUP($A140,'Monte Carlo_locked values'!$CQ$6:$DS$506,'Half from MC Supply Inputs '!SE$138+1,FALSE),SE107)</f>
        <v>1.4645999210963487</v>
      </c>
      <c r="SF140">
        <f>IF(SF$68=0,HLOOKUP($A140,'Monte Carlo_locked values'!$CQ$6:$DS$506,'Half from MC Supply Inputs '!SF$138+1,FALSE),SF107)</f>
        <v>1.4056553840637207</v>
      </c>
      <c r="SG140">
        <f>IF(SG$68=0,HLOOKUP($A140,'Monte Carlo_locked values'!$CQ$6:$DS$506,'Half from MC Supply Inputs '!SG$138+1,FALSE),SG107)</f>
        <v>4.2532863616943359</v>
      </c>
    </row>
    <row r="141" spans="1:501" x14ac:dyDescent="0.35">
      <c r="A141" s="158">
        <v>2024</v>
      </c>
      <c r="B141">
        <f>IF(B$68=0,HLOOKUP($A141,'Monte Carlo_locked values'!$CQ$6:$DS$506,'Half from MC Supply Inputs '!B$138+1,FALSE),B108)</f>
        <v>4.8093091200000009</v>
      </c>
      <c r="C141">
        <f>IF(C$68=0,HLOOKUP($A141,'Monte Carlo_locked values'!$CQ$6:$DS$506,'Half from MC Supply Inputs '!C$138+1,FALSE),C108)</f>
        <v>1.3578196121422605</v>
      </c>
      <c r="D141">
        <f>IF(D$68=0,HLOOKUP($A141,'Monte Carlo_locked values'!$CQ$6:$DS$506,'Half from MC Supply Inputs '!D$138+1,FALSE),D108)</f>
        <v>1.8809216846672472</v>
      </c>
      <c r="E141">
        <f>IF(E$68=0,HLOOKUP($A141,'Monte Carlo_locked values'!$CQ$6:$DS$506,'Half from MC Supply Inputs '!E$138+1,FALSE),E108)</f>
        <v>1.8303953216936328</v>
      </c>
      <c r="F141">
        <f>IF(F$68=0,HLOOKUP($A141,'Monte Carlo_locked values'!$CQ$6:$DS$506,'Half from MC Supply Inputs '!F$138+1,FALSE),F108)</f>
        <v>1.8809216846672472</v>
      </c>
      <c r="G141">
        <f>IF(G$68=0,HLOOKUP($A141,'Monte Carlo_locked values'!$CQ$6:$DS$506,'Half from MC Supply Inputs '!G$138+1,FALSE),G108)</f>
        <v>4.2346529600520633</v>
      </c>
      <c r="H141">
        <f>IF(H$68=0,HLOOKUP($A141,'Monte Carlo_locked values'!$CQ$6:$DS$506,'Half from MC Supply Inputs '!H$138+1,FALSE),H108)</f>
        <v>1.8303953216936328</v>
      </c>
      <c r="I141">
        <f>IF(I$68=0,HLOOKUP($A141,'Monte Carlo_locked values'!$CQ$6:$DS$506,'Half from MC Supply Inputs '!I$138+1,FALSE),I108)</f>
        <v>3.2474661439103514</v>
      </c>
      <c r="J141">
        <f>IF(J$68=0,HLOOKUP($A141,'Monte Carlo_locked values'!$CQ$6:$DS$506,'Half from MC Supply Inputs '!J$138+1,FALSE),J108)</f>
        <v>1.8303953216936328</v>
      </c>
      <c r="K141">
        <f>IF(K$68=0,HLOOKUP($A141,'Monte Carlo_locked values'!$CQ$6:$DS$506,'Half from MC Supply Inputs '!K$138+1,FALSE),K108)</f>
        <v>4.8093091200000009</v>
      </c>
      <c r="L141">
        <f>IF(L$68=0,HLOOKUP($A141,'Monte Carlo_locked values'!$CQ$6:$DS$506,'Half from MC Supply Inputs '!L$138+1,FALSE),L108)</f>
        <v>4.6229026244445643</v>
      </c>
      <c r="M141">
        <f>IF(M$68=0,HLOOKUP($A141,'Monte Carlo_locked values'!$CQ$6:$DS$506,'Half from MC Supply Inputs '!M$138+1,FALSE),M108)</f>
        <v>4.0996523361863844</v>
      </c>
      <c r="N141">
        <f>IF(N$68=0,HLOOKUP($A141,'Monte Carlo_locked values'!$CQ$6:$DS$506,'Half from MC Supply Inputs '!N$138+1,FALSE),N108)</f>
        <v>1.3937155114586766</v>
      </c>
      <c r="O141">
        <f>IF(O$68=0,HLOOKUP($A141,'Monte Carlo_locked values'!$CQ$6:$DS$506,'Half from MC Supply Inputs '!O$138+1,FALSE),O108)</f>
        <v>1.5786241167474793</v>
      </c>
      <c r="P141">
        <f>IF(P$68=0,HLOOKUP($A141,'Monte Carlo_locked values'!$CQ$6:$DS$506,'Half from MC Supply Inputs '!P$138+1,FALSE),P108)</f>
        <v>1.8303953216936328</v>
      </c>
      <c r="Q141">
        <f>IF(Q$68=0,HLOOKUP($A141,'Monte Carlo_locked values'!$CQ$6:$DS$506,'Half from MC Supply Inputs '!Q$138+1,FALSE),Q108)</f>
        <v>4.8093091200000009</v>
      </c>
      <c r="R141">
        <f>IF(R$68=0,HLOOKUP($A141,'Monte Carlo_locked values'!$CQ$6:$DS$506,'Half from MC Supply Inputs '!R$138+1,FALSE),R108)</f>
        <v>1.3268529118013257</v>
      </c>
      <c r="S141">
        <f>IF(S$68=0,HLOOKUP($A141,'Monte Carlo_locked values'!$CQ$6:$DS$506,'Half from MC Supply Inputs '!S$138+1,FALSE),S108)</f>
        <v>3.2611579896923111</v>
      </c>
      <c r="T141">
        <f>IF(T$68=0,HLOOKUP($A141,'Monte Carlo_locked values'!$CQ$6:$DS$506,'Half from MC Supply Inputs '!T$138+1,FALSE),T108)</f>
        <v>4.1838431053687231</v>
      </c>
      <c r="U141">
        <f>IF(U$68=0,HLOOKUP($A141,'Monte Carlo_locked values'!$CQ$6:$DS$506,'Half from MC Supply Inputs '!U$138+1,FALSE),U108)</f>
        <v>4.3921230392587693</v>
      </c>
      <c r="V141">
        <f>IF(V$68=0,HLOOKUP($A141,'Monte Carlo_locked values'!$CQ$6:$DS$506,'Half from MC Supply Inputs '!V$138+1,FALSE),V108)</f>
        <v>1.3268529118013257</v>
      </c>
      <c r="W141">
        <f>IF(W$68=0,HLOOKUP($A141,'Monte Carlo_locked values'!$CQ$6:$DS$506,'Half from MC Supply Inputs '!W$138+1,FALSE),W108)</f>
        <v>1.8303953216936328</v>
      </c>
      <c r="X141">
        <f>IF(X$68=0,HLOOKUP($A141,'Monte Carlo_locked values'!$CQ$6:$DS$506,'Half from MC Supply Inputs '!X$138+1,FALSE),X108)</f>
        <v>1.8303953216936328</v>
      </c>
      <c r="Y141">
        <f>IF(Y$68=0,HLOOKUP($A141,'Monte Carlo_locked values'!$CQ$6:$DS$506,'Half from MC Supply Inputs '!Y$138+1,FALSE),Y108)</f>
        <v>1.5786241167474793</v>
      </c>
      <c r="Z141">
        <f>IF(Z$68=0,HLOOKUP($A141,'Monte Carlo_locked values'!$CQ$6:$DS$506,'Half from MC Supply Inputs '!Z$138+1,FALSE),Z108)</f>
        <v>1.4501082674343539</v>
      </c>
      <c r="AA141">
        <f>IF(AA$68=0,HLOOKUP($A141,'Monte Carlo_locked values'!$CQ$6:$DS$506,'Half from MC Supply Inputs '!AA$138+1,FALSE),AA108)</f>
        <v>1.8303953216936328</v>
      </c>
      <c r="AB141">
        <f>IF(AB$68=0,HLOOKUP($A141,'Monte Carlo_locked values'!$CQ$6:$DS$506,'Half from MC Supply Inputs '!AB$138+1,FALSE),AB108)</f>
        <v>1.8303953216936328</v>
      </c>
      <c r="AC141">
        <f>IF(AC$68=0,HLOOKUP($A141,'Monte Carlo_locked values'!$CQ$6:$DS$506,'Half from MC Supply Inputs '!AC$138+1,FALSE),AC108)</f>
        <v>1.8303953216936328</v>
      </c>
      <c r="AD141">
        <f>IF(AD$68=0,HLOOKUP($A141,'Monte Carlo_locked values'!$CQ$6:$DS$506,'Half from MC Supply Inputs '!AD$138+1,FALSE),AD108)</f>
        <v>3.2624373108697142</v>
      </c>
      <c r="AE141">
        <f>IF(AE$68=0,HLOOKUP($A141,'Monte Carlo_locked values'!$CQ$6:$DS$506,'Half from MC Supply Inputs '!AE$138+1,FALSE),AE108)</f>
        <v>1.9314480476408618</v>
      </c>
      <c r="AF141">
        <f>IF(AF$68=0,HLOOKUP($A141,'Monte Carlo_locked values'!$CQ$6:$DS$506,'Half from MC Supply Inputs '!AF$138+1,FALSE),AF108)</f>
        <v>1.8809216846672472</v>
      </c>
      <c r="AG141">
        <f>IF(AG$68=0,HLOOKUP($A141,'Monte Carlo_locked values'!$CQ$6:$DS$506,'Half from MC Supply Inputs '!AG$138+1,FALSE),AG108)</f>
        <v>1.5786241167474793</v>
      </c>
      <c r="AH141">
        <f>IF(AH$68=0,HLOOKUP($A141,'Monte Carlo_locked values'!$CQ$6:$DS$506,'Half from MC Supply Inputs '!AH$138+1,FALSE),AH108)</f>
        <v>4.5835094711477566</v>
      </c>
      <c r="AI141">
        <f>IF(AI$68=0,HLOOKUP($A141,'Monte Carlo_locked values'!$CQ$6:$DS$506,'Half from MC Supply Inputs '!AI$138+1,FALSE),AI108)</f>
        <v>3.5890637761963191</v>
      </c>
      <c r="AJ141">
        <f>IF(AJ$68=0,HLOOKUP($A141,'Monte Carlo_locked values'!$CQ$6:$DS$506,'Half from MC Supply Inputs '!AJ$138+1,FALSE),AJ108)</f>
        <v>1.5786241167474793</v>
      </c>
      <c r="AK141">
        <f>IF(AK$68=0,HLOOKUP($A141,'Monte Carlo_locked values'!$CQ$6:$DS$506,'Half from MC Supply Inputs '!AK$138+1,FALSE),AK108)</f>
        <v>1.4298236010916234</v>
      </c>
      <c r="AL141">
        <f>IF(AL$68=0,HLOOKUP($A141,'Monte Carlo_locked values'!$CQ$6:$DS$506,'Half from MC Supply Inputs '!AL$138+1,FALSE),AL108)</f>
        <v>3.3743022852210185</v>
      </c>
      <c r="AM141">
        <f>IF(AM$68=0,HLOOKUP($A141,'Monte Carlo_locked values'!$CQ$6:$DS$506,'Half from MC Supply Inputs '!AM$138+1,FALSE),AM108)</f>
        <v>4.4774953019329704</v>
      </c>
      <c r="AN141">
        <f>IF(AN$68=0,HLOOKUP($A141,'Monte Carlo_locked values'!$CQ$6:$DS$506,'Half from MC Supply Inputs '!AN$138+1,FALSE),AN108)</f>
        <v>1.3930855524823595</v>
      </c>
      <c r="AO141">
        <f>IF(AO$68=0,HLOOKUP($A141,'Monte Carlo_locked values'!$CQ$6:$DS$506,'Half from MC Supply Inputs '!AO$138+1,FALSE),AO108)</f>
        <v>1.4442895589147193</v>
      </c>
      <c r="AP141">
        <f>IF(AP$68=0,HLOOKUP($A141,'Monte Carlo_locked values'!$CQ$6:$DS$506,'Half from MC Supply Inputs '!AP$138+1,FALSE),AP108)</f>
        <v>4.8093091200000009</v>
      </c>
      <c r="AQ141">
        <f>IF(AQ$68=0,HLOOKUP($A141,'Monte Carlo_locked values'!$CQ$6:$DS$506,'Half from MC Supply Inputs '!AQ$138+1,FALSE),AQ108)</f>
        <v>1.3268529118013257</v>
      </c>
      <c r="AR141">
        <f>IF(AR$68=0,HLOOKUP($A141,'Monte Carlo_locked values'!$CQ$6:$DS$506,'Half from MC Supply Inputs '!AR$138+1,FALSE),AR108)</f>
        <v>1.3412152975679525</v>
      </c>
      <c r="AS141">
        <f>IF(AS$68=0,HLOOKUP($A141,'Monte Carlo_locked values'!$CQ$6:$DS$506,'Half from MC Supply Inputs '!AS$138+1,FALSE),AS108)</f>
        <v>2.2693213349940251</v>
      </c>
      <c r="AT141">
        <f>IF(AT$68=0,HLOOKUP($A141,'Monte Carlo_locked values'!$CQ$6:$DS$506,'Half from MC Supply Inputs '!AT$138+1,FALSE),AT108)</f>
        <v>4.8093091200000009</v>
      </c>
      <c r="AU141">
        <f>IF(AU$68=0,HLOOKUP($A141,'Monte Carlo_locked values'!$CQ$6:$DS$506,'Half from MC Supply Inputs '!AU$138+1,FALSE),AU108)</f>
        <v>4.7131315199532651</v>
      </c>
      <c r="AV141">
        <f>IF(AV$68=0,HLOOKUP($A141,'Monte Carlo_locked values'!$CQ$6:$DS$506,'Half from MC Supply Inputs '!AV$138+1,FALSE),AV108)</f>
        <v>4.5170559872536487</v>
      </c>
      <c r="AW141">
        <f>IF(AW$68=0,HLOOKUP($A141,'Monte Carlo_locked values'!$CQ$6:$DS$506,'Half from MC Supply Inputs '!AW$138+1,FALSE),AW108)</f>
        <v>1.5786241167474793</v>
      </c>
      <c r="AX141">
        <f>IF(AX$68=0,HLOOKUP($A141,'Monte Carlo_locked values'!$CQ$6:$DS$506,'Half from MC Supply Inputs '!AX$138+1,FALSE),AX108)</f>
        <v>1.3268529118013257</v>
      </c>
      <c r="AY141">
        <f>IF(AY$68=0,HLOOKUP($A141,'Monte Carlo_locked values'!$CQ$6:$DS$506,'Half from MC Supply Inputs '!AY$138+1,FALSE),AY108)</f>
        <v>1.5786241167474793</v>
      </c>
      <c r="AZ141">
        <f>IF(AZ$68=0,HLOOKUP($A141,'Monte Carlo_locked values'!$CQ$6:$DS$506,'Half from MC Supply Inputs '!AZ$138+1,FALSE),AZ108)</f>
        <v>1.31193216</v>
      </c>
      <c r="BA141">
        <f>IF(BA$68=0,HLOOKUP($A141,'Monte Carlo_locked values'!$CQ$6:$DS$506,'Half from MC Supply Inputs '!BA$138+1,FALSE),BA108)</f>
        <v>1.4754125153847806</v>
      </c>
      <c r="BB141">
        <f>IF(BB$68=0,HLOOKUP($A141,'Monte Carlo_locked values'!$CQ$6:$DS$506,'Half from MC Supply Inputs '!BB$138+1,FALSE),BB108)</f>
        <v>4.7582738377325704</v>
      </c>
      <c r="BC141">
        <f>IF(BC$68=0,HLOOKUP($A141,'Monte Carlo_locked values'!$CQ$6:$DS$506,'Half from MC Supply Inputs '!BC$138+1,FALSE),BC108)</f>
        <v>1.5786241167474793</v>
      </c>
      <c r="BD141">
        <f>IF(BD$68=0,HLOOKUP($A141,'Monte Carlo_locked values'!$CQ$6:$DS$506,'Half from MC Supply Inputs '!BD$138+1,FALSE),BD108)</f>
        <v>1.5786241167474793</v>
      </c>
      <c r="BE141">
        <f>IF(BE$68=0,HLOOKUP($A141,'Monte Carlo_locked values'!$CQ$6:$DS$506,'Half from MC Supply Inputs '!BE$138+1,FALSE),BE108)</f>
        <v>4.8093091200000009</v>
      </c>
      <c r="BF141">
        <f>IF(BF$68=0,HLOOKUP($A141,'Monte Carlo_locked values'!$CQ$6:$DS$506,'Half from MC Supply Inputs '!BF$138+1,FALSE),BF108)</f>
        <v>1.369942087066419</v>
      </c>
      <c r="BG141">
        <f>IF(BG$68=0,HLOOKUP($A141,'Monte Carlo_locked values'!$CQ$6:$DS$506,'Half from MC Supply Inputs '!BG$138+1,FALSE),BG108)</f>
        <v>1.8303953216936328</v>
      </c>
      <c r="BH141">
        <f>IF(BH$68=0,HLOOKUP($A141,'Monte Carlo_locked values'!$CQ$6:$DS$506,'Half from MC Supply Inputs '!BH$138+1,FALSE),BH108)</f>
        <v>4.8093091200000009</v>
      </c>
      <c r="BI141">
        <f>IF(BI$68=0,HLOOKUP($A141,'Monte Carlo_locked values'!$CQ$6:$DS$506,'Half from MC Supply Inputs '!BI$138+1,FALSE),BI108)</f>
        <v>1.9314480476408618</v>
      </c>
      <c r="BJ141">
        <f>IF(BJ$68=0,HLOOKUP($A141,'Monte Carlo_locked values'!$CQ$6:$DS$506,'Half from MC Supply Inputs '!BJ$138+1,FALSE),BJ108)</f>
        <v>4.2057175133876079</v>
      </c>
      <c r="BK141">
        <f>IF(BK$68=0,HLOOKUP($A141,'Monte Carlo_locked values'!$CQ$6:$DS$506,'Half from MC Supply Inputs '!BK$138+1,FALSE),BK108)</f>
        <v>1.5378164515778874</v>
      </c>
      <c r="BL141">
        <f>IF(BL$68=0,HLOOKUP($A141,'Monte Carlo_locked values'!$CQ$6:$DS$506,'Half from MC Supply Inputs '!BL$138+1,FALSE),BL108)</f>
        <v>1.3142626445651131</v>
      </c>
      <c r="BM141">
        <f>IF(BM$68=0,HLOOKUP($A141,'Monte Carlo_locked values'!$CQ$6:$DS$506,'Half from MC Supply Inputs '!BM$138+1,FALSE),BM108)</f>
        <v>1.9314480476408618</v>
      </c>
      <c r="BN141">
        <f>IF(BN$68=0,HLOOKUP($A141,'Monte Carlo_locked values'!$CQ$6:$DS$506,'Half from MC Supply Inputs '!BN$138+1,FALSE),BN108)</f>
        <v>4.8093091200000009</v>
      </c>
      <c r="BO141">
        <f>IF(BO$68=0,HLOOKUP($A141,'Monte Carlo_locked values'!$CQ$6:$DS$506,'Half from MC Supply Inputs '!BO$138+1,FALSE),BO108)</f>
        <v>1.5786241167474793</v>
      </c>
      <c r="BP141">
        <f>IF(BP$68=0,HLOOKUP($A141,'Monte Carlo_locked values'!$CQ$6:$DS$506,'Half from MC Supply Inputs '!BP$138+1,FALSE),BP108)</f>
        <v>1.8809216846672472</v>
      </c>
      <c r="BQ141">
        <f>IF(BQ$68=0,HLOOKUP($A141,'Monte Carlo_locked values'!$CQ$6:$DS$506,'Half from MC Supply Inputs '!BQ$138+1,FALSE),BQ108)</f>
        <v>1.3268529118013257</v>
      </c>
      <c r="BR141">
        <f>IF(BR$68=0,HLOOKUP($A141,'Monte Carlo_locked values'!$CQ$6:$DS$506,'Half from MC Supply Inputs '!BR$138+1,FALSE),BR108)</f>
        <v>4.4630384004596522</v>
      </c>
      <c r="BS141">
        <f>IF(BS$68=0,HLOOKUP($A141,'Monte Carlo_locked values'!$CQ$6:$DS$506,'Half from MC Supply Inputs '!BS$138+1,FALSE),BS108)</f>
        <v>4.8093091200000009</v>
      </c>
      <c r="BT141">
        <f>IF(BT$68=0,HLOOKUP($A141,'Monte Carlo_locked values'!$CQ$6:$DS$506,'Half from MC Supply Inputs '!BT$138+1,FALSE),BT108)</f>
        <v>1.7652638550747852</v>
      </c>
      <c r="BU141">
        <f>IF(BU$68=0,HLOOKUP($A141,'Monte Carlo_locked values'!$CQ$6:$DS$506,'Half from MC Supply Inputs '!BU$138+1,FALSE),BU108)</f>
        <v>1.9314480476408618</v>
      </c>
      <c r="BV141">
        <f>IF(BV$68=0,HLOOKUP($A141,'Monte Carlo_locked values'!$CQ$6:$DS$506,'Half from MC Supply Inputs '!BV$138+1,FALSE),BV108)</f>
        <v>4.1263487384471187</v>
      </c>
      <c r="BW141">
        <f>IF(BW$68=0,HLOOKUP($A141,'Monte Carlo_locked values'!$CQ$6:$DS$506,'Half from MC Supply Inputs '!BW$138+1,FALSE),BW108)</f>
        <v>1.5786241167474793</v>
      </c>
      <c r="BX141">
        <f>IF(BX$68=0,HLOOKUP($A141,'Monte Carlo_locked values'!$CQ$6:$DS$506,'Half from MC Supply Inputs '!BX$138+1,FALSE),BX108)</f>
        <v>2.9079032803745486</v>
      </c>
      <c r="BY141">
        <f>IF(BY$68=0,HLOOKUP($A141,'Monte Carlo_locked values'!$CQ$6:$DS$506,'Half from MC Supply Inputs '!BY$138+1,FALSE),BY108)</f>
        <v>1.31193216</v>
      </c>
      <c r="BZ141">
        <f>IF(BZ$68=0,HLOOKUP($A141,'Monte Carlo_locked values'!$CQ$6:$DS$506,'Half from MC Supply Inputs '!BZ$138+1,FALSE),BZ108)</f>
        <v>4.5420542486153792</v>
      </c>
      <c r="CA141">
        <f>IF(CA$68=0,HLOOKUP($A141,'Monte Carlo_locked values'!$CQ$6:$DS$506,'Half from MC Supply Inputs '!CA$138+1,FALSE),CA108)</f>
        <v>1.9314480476408618</v>
      </c>
      <c r="CB141">
        <f>IF(CB$68=0,HLOOKUP($A141,'Monte Carlo_locked values'!$CQ$6:$DS$506,'Half from MC Supply Inputs '!CB$138+1,FALSE),CB108)</f>
        <v>3.4746338160090851</v>
      </c>
      <c r="CC141">
        <f>IF(CC$68=0,HLOOKUP($A141,'Monte Carlo_locked values'!$CQ$6:$DS$506,'Half from MC Supply Inputs '!CC$138+1,FALSE),CC108)</f>
        <v>1.8303953216936328</v>
      </c>
      <c r="CD141">
        <f>IF(CD$68=0,HLOOKUP($A141,'Monte Carlo_locked values'!$CQ$6:$DS$506,'Half from MC Supply Inputs '!CD$138+1,FALSE),CD108)</f>
        <v>1.3268529118013257</v>
      </c>
      <c r="CE141">
        <f>IF(CE$68=0,HLOOKUP($A141,'Monte Carlo_locked values'!$CQ$6:$DS$506,'Half from MC Supply Inputs '!CE$138+1,FALSE),CE108)</f>
        <v>1.8809216846672472</v>
      </c>
      <c r="CF141">
        <f>IF(CF$68=0,HLOOKUP($A141,'Monte Carlo_locked values'!$CQ$6:$DS$506,'Half from MC Supply Inputs '!CF$138+1,FALSE),CF108)</f>
        <v>1.3268529118013257</v>
      </c>
      <c r="CG141">
        <f>IF(CG$68=0,HLOOKUP($A141,'Monte Carlo_locked values'!$CQ$6:$DS$506,'Half from MC Supply Inputs '!CG$138+1,FALSE),CG108)</f>
        <v>4.6116119909053817</v>
      </c>
      <c r="CH141">
        <f>IF(CH$68=0,HLOOKUP($A141,'Monte Carlo_locked values'!$CQ$6:$DS$506,'Half from MC Supply Inputs '!CH$138+1,FALSE),CH108)</f>
        <v>1.4163010699003582</v>
      </c>
      <c r="CI141">
        <f>IF(CI$68=0,HLOOKUP($A141,'Monte Carlo_locked values'!$CQ$6:$DS$506,'Half from MC Supply Inputs '!CI$138+1,FALSE),CI108)</f>
        <v>1.3268529118013257</v>
      </c>
      <c r="CJ141">
        <f>IF(CJ$68=0,HLOOKUP($A141,'Monte Carlo_locked values'!$CQ$6:$DS$506,'Half from MC Supply Inputs '!CJ$138+1,FALSE),CJ108)</f>
        <v>4.4697448182297741</v>
      </c>
      <c r="CK141">
        <f>IF(CK$68=0,HLOOKUP($A141,'Monte Carlo_locked values'!$CQ$6:$DS$506,'Half from MC Supply Inputs '!CK$138+1,FALSE),CK108)</f>
        <v>1.5786241167474793</v>
      </c>
      <c r="CL141">
        <f>IF(CL$68=0,HLOOKUP($A141,'Monte Carlo_locked values'!$CQ$6:$DS$506,'Half from MC Supply Inputs '!CL$138+1,FALSE),CL108)</f>
        <v>1.3268529118013257</v>
      </c>
      <c r="CM141">
        <f>IF(CM$68=0,HLOOKUP($A141,'Monte Carlo_locked values'!$CQ$6:$DS$506,'Half from MC Supply Inputs '!CM$138+1,FALSE),CM108)</f>
        <v>1.5786241167474793</v>
      </c>
      <c r="CN141">
        <f>IF(CN$68=0,HLOOKUP($A141,'Monte Carlo_locked values'!$CQ$6:$DS$506,'Half from MC Supply Inputs '!CN$138+1,FALSE),CN108)</f>
        <v>1.3605909295305318</v>
      </c>
      <c r="CO141">
        <f>IF(CO$68=0,HLOOKUP($A141,'Monte Carlo_locked values'!$CQ$6:$DS$506,'Half from MC Supply Inputs '!CO$138+1,FALSE),CO108)</f>
        <v>1.5786241167474793</v>
      </c>
      <c r="CP141">
        <f>IF(CP$68=0,HLOOKUP($A141,'Monte Carlo_locked values'!$CQ$6:$DS$506,'Half from MC Supply Inputs '!CP$138+1,FALSE),CP108)</f>
        <v>1.8809216846672472</v>
      </c>
      <c r="CQ141">
        <f>IF(CQ$68=0,HLOOKUP($A141,'Monte Carlo_locked values'!$CQ$6:$DS$506,'Half from MC Supply Inputs '!CQ$138+1,FALSE),CQ108)</f>
        <v>3.2001245964484948</v>
      </c>
      <c r="CR141">
        <f>IF(CR$68=0,HLOOKUP($A141,'Monte Carlo_locked values'!$CQ$6:$DS$506,'Half from MC Supply Inputs '!CR$138+1,FALSE),CR108)</f>
        <v>1.3268529118013257</v>
      </c>
      <c r="CS141">
        <f>IF(CS$68=0,HLOOKUP($A141,'Monte Carlo_locked values'!$CQ$6:$DS$506,'Half from MC Supply Inputs '!CS$138+1,FALSE),CS108)</f>
        <v>1.8809216846672472</v>
      </c>
      <c r="CT141">
        <f>IF(CT$68=0,HLOOKUP($A141,'Monte Carlo_locked values'!$CQ$6:$DS$506,'Half from MC Supply Inputs '!CT$138+1,FALSE),CT108)</f>
        <v>2.8227133053623676</v>
      </c>
      <c r="CU141">
        <f>IF(CU$68=0,HLOOKUP($A141,'Monte Carlo_locked values'!$CQ$6:$DS$506,'Half from MC Supply Inputs '!CU$138+1,FALSE),CU108)</f>
        <v>1.3268529118013257</v>
      </c>
      <c r="CV141">
        <f>IF(CV$68=0,HLOOKUP($A141,'Monte Carlo_locked values'!$CQ$6:$DS$506,'Half from MC Supply Inputs '!CV$138+1,FALSE),CV108)</f>
        <v>1.5786241167474793</v>
      </c>
      <c r="CW141">
        <f>IF(CW$68=0,HLOOKUP($A141,'Monte Carlo_locked values'!$CQ$6:$DS$506,'Half from MC Supply Inputs '!CW$138+1,FALSE),CW108)</f>
        <v>2.100225804838189</v>
      </c>
      <c r="CX141">
        <f>IF(CX$68=0,HLOOKUP($A141,'Monte Carlo_locked values'!$CQ$6:$DS$506,'Half from MC Supply Inputs '!CX$138+1,FALSE),CX108)</f>
        <v>1.31193216</v>
      </c>
      <c r="CY141">
        <f>IF(CY$68=0,HLOOKUP($A141,'Monte Carlo_locked values'!$CQ$6:$DS$506,'Half from MC Supply Inputs '!CY$138+1,FALSE),CY108)</f>
        <v>1.5786241167474793</v>
      </c>
      <c r="CZ141">
        <f>IF(CZ$68=0,HLOOKUP($A141,'Monte Carlo_locked values'!$CQ$6:$DS$506,'Half from MC Supply Inputs '!CZ$138+1,FALSE),CZ108)</f>
        <v>1.31193216</v>
      </c>
      <c r="DA141">
        <f>IF(DA$68=0,HLOOKUP($A141,'Monte Carlo_locked values'!$CQ$6:$DS$506,'Half from MC Supply Inputs '!DA$138+1,FALSE),DA108)</f>
        <v>1.3268529118013257</v>
      </c>
      <c r="DB141">
        <f>IF(DB$68=0,HLOOKUP($A141,'Monte Carlo_locked values'!$CQ$6:$DS$506,'Half from MC Supply Inputs '!DB$138+1,FALSE),DB108)</f>
        <v>1.5786241167474793</v>
      </c>
      <c r="DC141">
        <f>IF(DC$68=0,HLOOKUP($A141,'Monte Carlo_locked values'!$CQ$6:$DS$506,'Half from MC Supply Inputs '!DC$138+1,FALSE),DC108)</f>
        <v>2.0221511883217902</v>
      </c>
      <c r="DD141">
        <f>IF(DD$68=0,HLOOKUP($A141,'Monte Carlo_locked values'!$CQ$6:$DS$506,'Half from MC Supply Inputs '!DD$138+1,FALSE),DD108)</f>
        <v>4.8093091200000009</v>
      </c>
      <c r="DE141">
        <f>IF(DE$68=0,HLOOKUP($A141,'Monte Carlo_locked values'!$CQ$6:$DS$506,'Half from MC Supply Inputs '!DE$138+1,FALSE),DE108)</f>
        <v>1.9314480476408618</v>
      </c>
      <c r="DF141">
        <f>IF(DF$68=0,HLOOKUP($A141,'Monte Carlo_locked values'!$CQ$6:$DS$506,'Half from MC Supply Inputs '!DF$138+1,FALSE),DF108)</f>
        <v>1.3627515260992684</v>
      </c>
      <c r="DG141">
        <f>IF(DG$68=0,HLOOKUP($A141,'Monte Carlo_locked values'!$CQ$6:$DS$506,'Half from MC Supply Inputs '!DG$138+1,FALSE),DG108)</f>
        <v>2.7115882674915603</v>
      </c>
      <c r="DH141">
        <f>IF(DH$68=0,HLOOKUP($A141,'Monte Carlo_locked values'!$CQ$6:$DS$506,'Half from MC Supply Inputs '!DH$138+1,FALSE),DH108)</f>
        <v>1.3678238256005484</v>
      </c>
      <c r="DI141">
        <f>IF(DI$68=0,HLOOKUP($A141,'Monte Carlo_locked values'!$CQ$6:$DS$506,'Half from MC Supply Inputs '!DI$138+1,FALSE),DI108)</f>
        <v>1.8303953216936328</v>
      </c>
      <c r="DJ141">
        <f>IF(DJ$68=0,HLOOKUP($A141,'Monte Carlo_locked values'!$CQ$6:$DS$506,'Half from MC Supply Inputs '!DJ$138+1,FALSE),DJ108)</f>
        <v>1.9314480476408618</v>
      </c>
      <c r="DK141">
        <f>IF(DK$68=0,HLOOKUP($A141,'Monte Carlo_locked values'!$CQ$6:$DS$506,'Half from MC Supply Inputs '!DK$138+1,FALSE),DK108)</f>
        <v>1.31193216</v>
      </c>
      <c r="DL141">
        <f>IF(DL$68=0,HLOOKUP($A141,'Monte Carlo_locked values'!$CQ$6:$DS$506,'Half from MC Supply Inputs '!DL$138+1,FALSE),DL108)</f>
        <v>1.9076860580455168</v>
      </c>
      <c r="DM141">
        <f>IF(DM$68=0,HLOOKUP($A141,'Monte Carlo_locked values'!$CQ$6:$DS$506,'Half from MC Supply Inputs '!DM$138+1,FALSE),DM108)</f>
        <v>1.8303953216936328</v>
      </c>
      <c r="DN141">
        <f>IF(DN$68=0,HLOOKUP($A141,'Monte Carlo_locked values'!$CQ$6:$DS$506,'Half from MC Supply Inputs '!DN$138+1,FALSE),DN108)</f>
        <v>1.3268529118013257</v>
      </c>
      <c r="DO141">
        <f>IF(DO$68=0,HLOOKUP($A141,'Monte Carlo_locked values'!$CQ$6:$DS$506,'Half from MC Supply Inputs '!DO$138+1,FALSE),DO108)</f>
        <v>2.1552615248405669</v>
      </c>
      <c r="DP141">
        <f>IF(DP$68=0,HLOOKUP($A141,'Monte Carlo_locked values'!$CQ$6:$DS$506,'Half from MC Supply Inputs '!DP$138+1,FALSE),DP108)</f>
        <v>2.3513265264036889</v>
      </c>
      <c r="DQ141">
        <f>IF(DQ$68=0,HLOOKUP($A141,'Monte Carlo_locked values'!$CQ$6:$DS$506,'Half from MC Supply Inputs '!DQ$138+1,FALSE),DQ108)</f>
        <v>2.2542870474604939</v>
      </c>
      <c r="DR141">
        <f>IF(DR$68=0,HLOOKUP($A141,'Monte Carlo_locked values'!$CQ$6:$DS$506,'Half from MC Supply Inputs '!DR$138+1,FALSE),DR108)</f>
        <v>4.8093091200000009</v>
      </c>
      <c r="DS141">
        <f>IF(DS$68=0,HLOOKUP($A141,'Monte Carlo_locked values'!$CQ$6:$DS$506,'Half from MC Supply Inputs '!DS$138+1,FALSE),DS108)</f>
        <v>4.8093091200000009</v>
      </c>
      <c r="DT141">
        <f>IF(DT$68=0,HLOOKUP($A141,'Monte Carlo_locked values'!$CQ$6:$DS$506,'Half from MC Supply Inputs '!DT$138+1,FALSE),DT108)</f>
        <v>1.5786241167474793</v>
      </c>
      <c r="DU141">
        <f>IF(DU$68=0,HLOOKUP($A141,'Monte Carlo_locked values'!$CQ$6:$DS$506,'Half from MC Supply Inputs '!DU$138+1,FALSE),DU108)</f>
        <v>1.5786241167474793</v>
      </c>
      <c r="DV141">
        <f>IF(DV$68=0,HLOOKUP($A141,'Monte Carlo_locked values'!$CQ$6:$DS$506,'Half from MC Supply Inputs '!DV$138+1,FALSE),DV108)</f>
        <v>1.8809216846672472</v>
      </c>
      <c r="DW141">
        <f>IF(DW$68=0,HLOOKUP($A141,'Monte Carlo_locked values'!$CQ$6:$DS$506,'Half from MC Supply Inputs '!DW$138+1,FALSE),DW108)</f>
        <v>1.4538039973975856</v>
      </c>
      <c r="DX141">
        <f>IF(DX$68=0,HLOOKUP($A141,'Monte Carlo_locked values'!$CQ$6:$DS$506,'Half from MC Supply Inputs '!DX$138+1,FALSE),DX108)</f>
        <v>4.149189553233569</v>
      </c>
      <c r="DY141">
        <f>IF(DY$68=0,HLOOKUP($A141,'Monte Carlo_locked values'!$CQ$6:$DS$506,'Half from MC Supply Inputs '!DY$138+1,FALSE),DY108)</f>
        <v>1.5786241167474793</v>
      </c>
      <c r="DZ141">
        <f>IF(DZ$68=0,HLOOKUP($A141,'Monte Carlo_locked values'!$CQ$6:$DS$506,'Half from MC Supply Inputs '!DZ$138+1,FALSE),DZ108)</f>
        <v>1.8809216846672472</v>
      </c>
      <c r="EA141">
        <f>IF(EA$68=0,HLOOKUP($A141,'Monte Carlo_locked values'!$CQ$6:$DS$506,'Half from MC Supply Inputs '!EA$138+1,FALSE),EA108)</f>
        <v>4.8093091200000009</v>
      </c>
      <c r="EB141">
        <f>IF(EB$68=0,HLOOKUP($A141,'Monte Carlo_locked values'!$CQ$6:$DS$506,'Half from MC Supply Inputs '!EB$138+1,FALSE),EB108)</f>
        <v>1.5448096060038825</v>
      </c>
      <c r="EC141">
        <f>IF(EC$68=0,HLOOKUP($A141,'Monte Carlo_locked values'!$CQ$6:$DS$506,'Half from MC Supply Inputs '!EC$138+1,FALSE),EC108)</f>
        <v>4.8093091200000009</v>
      </c>
      <c r="ED141">
        <f>IF(ED$68=0,HLOOKUP($A141,'Monte Carlo_locked values'!$CQ$6:$DS$506,'Half from MC Supply Inputs '!ED$138+1,FALSE),ED108)</f>
        <v>1.5786241167474793</v>
      </c>
      <c r="EE141">
        <f>IF(EE$68=0,HLOOKUP($A141,'Monte Carlo_locked values'!$CQ$6:$DS$506,'Half from MC Supply Inputs '!EE$138+1,FALSE),EE108)</f>
        <v>1.5786241167474793</v>
      </c>
      <c r="EF141">
        <f>IF(EF$68=0,HLOOKUP($A141,'Monte Carlo_locked values'!$CQ$6:$DS$506,'Half from MC Supply Inputs '!EF$138+1,FALSE),EF108)</f>
        <v>1.4663810363715939</v>
      </c>
      <c r="EG141">
        <f>IF(EG$68=0,HLOOKUP($A141,'Monte Carlo_locked values'!$CQ$6:$DS$506,'Half from MC Supply Inputs '!EG$138+1,FALSE),EG108)</f>
        <v>1.8781463215056657</v>
      </c>
      <c r="EH141">
        <f>IF(EH$68=0,HLOOKUP($A141,'Monte Carlo_locked values'!$CQ$6:$DS$506,'Half from MC Supply Inputs '!EH$138+1,FALSE),EH108)</f>
        <v>3.2856166824729129</v>
      </c>
      <c r="EI141">
        <f>IF(EI$68=0,HLOOKUP($A141,'Monte Carlo_locked values'!$CQ$6:$DS$506,'Half from MC Supply Inputs '!EI$138+1,FALSE),EI108)</f>
        <v>1.9314480476408618</v>
      </c>
      <c r="EJ141">
        <f>IF(EJ$68=0,HLOOKUP($A141,'Monte Carlo_locked values'!$CQ$6:$DS$506,'Half from MC Supply Inputs '!EJ$138+1,FALSE),EJ108)</f>
        <v>1.8303953216936328</v>
      </c>
      <c r="EK141">
        <f>IF(EK$68=0,HLOOKUP($A141,'Monte Carlo_locked values'!$CQ$6:$DS$506,'Half from MC Supply Inputs '!EK$138+1,FALSE),EK108)</f>
        <v>1.3268529118013257</v>
      </c>
      <c r="EL141">
        <f>IF(EL$68=0,HLOOKUP($A141,'Monte Carlo_locked values'!$CQ$6:$DS$506,'Half from MC Supply Inputs '!EL$138+1,FALSE),EL108)</f>
        <v>1.9314480476408618</v>
      </c>
      <c r="EM141">
        <f>IF(EM$68=0,HLOOKUP($A141,'Monte Carlo_locked values'!$CQ$6:$DS$506,'Half from MC Supply Inputs '!EM$138+1,FALSE),EM108)</f>
        <v>2.6894984380424667</v>
      </c>
      <c r="EN141">
        <f>IF(EN$68=0,HLOOKUP($A141,'Monte Carlo_locked values'!$CQ$6:$DS$506,'Half from MC Supply Inputs '!EN$138+1,FALSE),EN108)</f>
        <v>1.5358415926955145</v>
      </c>
      <c r="EO141">
        <f>IF(EO$68=0,HLOOKUP($A141,'Monte Carlo_locked values'!$CQ$6:$DS$506,'Half from MC Supply Inputs '!EO$138+1,FALSE),EO108)</f>
        <v>1.9314480476408618</v>
      </c>
      <c r="EP141">
        <f>IF(EP$68=0,HLOOKUP($A141,'Monte Carlo_locked values'!$CQ$6:$DS$506,'Half from MC Supply Inputs '!EP$138+1,FALSE),EP108)</f>
        <v>3.9979026834343188</v>
      </c>
      <c r="EQ141">
        <f>IF(EQ$68=0,HLOOKUP($A141,'Monte Carlo_locked values'!$CQ$6:$DS$506,'Half from MC Supply Inputs '!EQ$138+1,FALSE),EQ108)</f>
        <v>1.9314480476408618</v>
      </c>
      <c r="ER141">
        <f>IF(ER$68=0,HLOOKUP($A141,'Monte Carlo_locked values'!$CQ$6:$DS$506,'Half from MC Supply Inputs '!ER$138+1,FALSE),ER108)</f>
        <v>1.8809216846672472</v>
      </c>
      <c r="ES141">
        <f>IF(ES$68=0,HLOOKUP($A141,'Monte Carlo_locked values'!$CQ$6:$DS$506,'Half from MC Supply Inputs '!ES$138+1,FALSE),ES108)</f>
        <v>1.3493446136384089</v>
      </c>
      <c r="ET141">
        <f>IF(ET$68=0,HLOOKUP($A141,'Monte Carlo_locked values'!$CQ$6:$DS$506,'Half from MC Supply Inputs '!ET$138+1,FALSE),ET108)</f>
        <v>1.3455245888974599</v>
      </c>
      <c r="EU141">
        <f>IF(EU$68=0,HLOOKUP($A141,'Monte Carlo_locked values'!$CQ$6:$DS$506,'Half from MC Supply Inputs '!EU$138+1,FALSE),EU108)</f>
        <v>1.5786241167474793</v>
      </c>
      <c r="EV141">
        <f>IF(EV$68=0,HLOOKUP($A141,'Monte Carlo_locked values'!$CQ$6:$DS$506,'Half from MC Supply Inputs '!EV$138+1,FALSE),EV108)</f>
        <v>3.5698161913285205</v>
      </c>
      <c r="EW141">
        <f>IF(EW$68=0,HLOOKUP($A141,'Monte Carlo_locked values'!$CQ$6:$DS$506,'Half from MC Supply Inputs '!EW$138+1,FALSE),EW108)</f>
        <v>1.5786241167474793</v>
      </c>
      <c r="EX141">
        <f>IF(EX$68=0,HLOOKUP($A141,'Monte Carlo_locked values'!$CQ$6:$DS$506,'Half from MC Supply Inputs '!EX$138+1,FALSE),EX108)</f>
        <v>1.3268529118013257</v>
      </c>
      <c r="EY141">
        <f>IF(EY$68=0,HLOOKUP($A141,'Monte Carlo_locked values'!$CQ$6:$DS$506,'Half from MC Supply Inputs '!EY$138+1,FALSE),EY108)</f>
        <v>1.8303953216936328</v>
      </c>
      <c r="EZ141">
        <f>IF(EZ$68=0,HLOOKUP($A141,'Monte Carlo_locked values'!$CQ$6:$DS$506,'Half from MC Supply Inputs '!EZ$138+1,FALSE),EZ108)</f>
        <v>1.8809216846672472</v>
      </c>
      <c r="FA141">
        <f>IF(FA$68=0,HLOOKUP($A141,'Monte Carlo_locked values'!$CQ$6:$DS$506,'Half from MC Supply Inputs '!FA$138+1,FALSE),FA108)</f>
        <v>1.3371781857093641</v>
      </c>
      <c r="FB141">
        <f>IF(FB$68=0,HLOOKUP($A141,'Monte Carlo_locked values'!$CQ$6:$DS$506,'Half from MC Supply Inputs '!FB$138+1,FALSE),FB108)</f>
        <v>1.3268529118013257</v>
      </c>
      <c r="FC141">
        <f>IF(FC$68=0,HLOOKUP($A141,'Monte Carlo_locked values'!$CQ$6:$DS$506,'Half from MC Supply Inputs '!FC$138+1,FALSE),FC108)</f>
        <v>4.8093091200000009</v>
      </c>
      <c r="FD141">
        <f>IF(FD$68=0,HLOOKUP($A141,'Monte Carlo_locked values'!$CQ$6:$DS$506,'Half from MC Supply Inputs '!FD$138+1,FALSE),FD108)</f>
        <v>1.5786241167474793</v>
      </c>
      <c r="FE141">
        <f>IF(FE$68=0,HLOOKUP($A141,'Monte Carlo_locked values'!$CQ$6:$DS$506,'Half from MC Supply Inputs '!FE$138+1,FALSE),FE108)</f>
        <v>4.1740484854654731</v>
      </c>
      <c r="FF141">
        <f>IF(FF$68=0,HLOOKUP($A141,'Monte Carlo_locked values'!$CQ$6:$DS$506,'Half from MC Supply Inputs '!FF$138+1,FALSE),FF108)</f>
        <v>4.4178184383330539</v>
      </c>
      <c r="FG141">
        <f>IF(FG$68=0,HLOOKUP($A141,'Monte Carlo_locked values'!$CQ$6:$DS$506,'Half from MC Supply Inputs '!FG$138+1,FALSE),FG108)</f>
        <v>2.9737250483882782</v>
      </c>
      <c r="FH141">
        <f>IF(FH$68=0,HLOOKUP($A141,'Monte Carlo_locked values'!$CQ$6:$DS$506,'Half from MC Supply Inputs '!FH$138+1,FALSE),FH108)</f>
        <v>4.6687175120984161</v>
      </c>
      <c r="FI141">
        <f>IF(FI$68=0,HLOOKUP($A141,'Monte Carlo_locked values'!$CQ$6:$DS$506,'Half from MC Supply Inputs '!FI$138+1,FALSE),FI108)</f>
        <v>4.561086162709203</v>
      </c>
      <c r="FJ141">
        <f>IF(FJ$68=0,HLOOKUP($A141,'Monte Carlo_locked values'!$CQ$6:$DS$506,'Half from MC Supply Inputs '!FJ$138+1,FALSE),FJ108)</f>
        <v>1.8303953216936328</v>
      </c>
      <c r="FK141">
        <f>IF(FK$68=0,HLOOKUP($A141,'Monte Carlo_locked values'!$CQ$6:$DS$506,'Half from MC Supply Inputs '!FK$138+1,FALSE),FK108)</f>
        <v>1.3268529118013257</v>
      </c>
      <c r="FL141">
        <f>IF(FL$68=0,HLOOKUP($A141,'Monte Carlo_locked values'!$CQ$6:$DS$506,'Half from MC Supply Inputs '!FL$138+1,FALSE),FL108)</f>
        <v>4.8093091200000009</v>
      </c>
      <c r="FM141">
        <f>IF(FM$68=0,HLOOKUP($A141,'Monte Carlo_locked values'!$CQ$6:$DS$506,'Half from MC Supply Inputs '!FM$138+1,FALSE),FM108)</f>
        <v>4.5871482261551142</v>
      </c>
      <c r="FN141">
        <f>IF(FN$68=0,HLOOKUP($A141,'Monte Carlo_locked values'!$CQ$6:$DS$506,'Half from MC Supply Inputs '!FN$138+1,FALSE),FN108)</f>
        <v>2.7134016230751818</v>
      </c>
      <c r="FO141">
        <f>IF(FO$68=0,HLOOKUP($A141,'Monte Carlo_locked values'!$CQ$6:$DS$506,'Half from MC Supply Inputs '!FO$138+1,FALSE),FO108)</f>
        <v>4.126675187855767</v>
      </c>
      <c r="FP141">
        <f>IF(FP$68=0,HLOOKUP($A141,'Monte Carlo_locked values'!$CQ$6:$DS$506,'Half from MC Supply Inputs '!FP$138+1,FALSE),FP108)</f>
        <v>1.31193216</v>
      </c>
      <c r="FQ141">
        <f>IF(FQ$68=0,HLOOKUP($A141,'Monte Carlo_locked values'!$CQ$6:$DS$506,'Half from MC Supply Inputs '!FQ$138+1,FALSE),FQ108)</f>
        <v>1.5786241167474793</v>
      </c>
      <c r="FR141">
        <f>IF(FR$68=0,HLOOKUP($A141,'Monte Carlo_locked values'!$CQ$6:$DS$506,'Half from MC Supply Inputs '!FR$138+1,FALSE),FR108)</f>
        <v>1.8303953216936328</v>
      </c>
      <c r="FS141">
        <f>IF(FS$68=0,HLOOKUP($A141,'Monte Carlo_locked values'!$CQ$6:$DS$506,'Half from MC Supply Inputs '!FS$138+1,FALSE),FS108)</f>
        <v>3.8128369637680635</v>
      </c>
      <c r="FT141">
        <f>IF(FT$68=0,HLOOKUP($A141,'Monte Carlo_locked values'!$CQ$6:$DS$506,'Half from MC Supply Inputs '!FT$138+1,FALSE),FT108)</f>
        <v>2.6351382351046801</v>
      </c>
      <c r="FU141">
        <f>IF(FU$68=0,HLOOKUP($A141,'Monte Carlo_locked values'!$CQ$6:$DS$506,'Half from MC Supply Inputs '!FU$138+1,FALSE),FU108)</f>
        <v>4.8093091200000009</v>
      </c>
      <c r="FV141">
        <f>IF(FV$68=0,HLOOKUP($A141,'Monte Carlo_locked values'!$CQ$6:$DS$506,'Half from MC Supply Inputs '!FV$138+1,FALSE),FV108)</f>
        <v>1.3167221857252605</v>
      </c>
      <c r="FW141">
        <f>IF(FW$68=0,HLOOKUP($A141,'Monte Carlo_locked values'!$CQ$6:$DS$506,'Half from MC Supply Inputs '!FW$138+1,FALSE),FW108)</f>
        <v>1.31193216</v>
      </c>
      <c r="FX141">
        <f>IF(FX$68=0,HLOOKUP($A141,'Monte Carlo_locked values'!$CQ$6:$DS$506,'Half from MC Supply Inputs '!FX$138+1,FALSE),FX108)</f>
        <v>4.7893884462523317</v>
      </c>
      <c r="FY141">
        <f>IF(FY$68=0,HLOOKUP($A141,'Monte Carlo_locked values'!$CQ$6:$DS$506,'Half from MC Supply Inputs '!FY$138+1,FALSE),FY108)</f>
        <v>2.7712507914703863</v>
      </c>
      <c r="FZ141">
        <f>IF(FZ$68=0,HLOOKUP($A141,'Monte Carlo_locked values'!$CQ$6:$DS$506,'Half from MC Supply Inputs '!FZ$138+1,FALSE),FZ108)</f>
        <v>3.65312437802673</v>
      </c>
      <c r="GA141">
        <f>IF(GA$68=0,HLOOKUP($A141,'Monte Carlo_locked values'!$CQ$6:$DS$506,'Half from MC Supply Inputs '!GA$138+1,FALSE),GA108)</f>
        <v>1.9642181788677879</v>
      </c>
      <c r="GB141">
        <f>IF(GB$68=0,HLOOKUP($A141,'Monte Carlo_locked values'!$CQ$6:$DS$506,'Half from MC Supply Inputs '!GB$138+1,FALSE),GB108)</f>
        <v>3.9028933031235766</v>
      </c>
      <c r="GC141">
        <f>IF(GC$68=0,HLOOKUP($A141,'Monte Carlo_locked values'!$CQ$6:$DS$506,'Half from MC Supply Inputs '!GC$138+1,FALSE),GC108)</f>
        <v>4.8093091200000009</v>
      </c>
      <c r="GD141">
        <f>IF(GD$68=0,HLOOKUP($A141,'Monte Carlo_locked values'!$CQ$6:$DS$506,'Half from MC Supply Inputs '!GD$138+1,FALSE),GD108)</f>
        <v>1.8303953216936328</v>
      </c>
      <c r="GE141">
        <f>IF(GE$68=0,HLOOKUP($A141,'Monte Carlo_locked values'!$CQ$6:$DS$506,'Half from MC Supply Inputs '!GE$138+1,FALSE),GE108)</f>
        <v>1.5786241167474793</v>
      </c>
      <c r="GF141">
        <f>IF(GF$68=0,HLOOKUP($A141,'Monte Carlo_locked values'!$CQ$6:$DS$506,'Half from MC Supply Inputs '!GF$138+1,FALSE),GF108)</f>
        <v>1.3916023454543414</v>
      </c>
      <c r="GG141">
        <f>IF(GG$68=0,HLOOKUP($A141,'Monte Carlo_locked values'!$CQ$6:$DS$506,'Half from MC Supply Inputs '!GG$138+1,FALSE),GG108)</f>
        <v>1.9314480476408618</v>
      </c>
      <c r="GH141">
        <f>IF(GH$68=0,HLOOKUP($A141,'Monte Carlo_locked values'!$CQ$6:$DS$506,'Half from MC Supply Inputs '!GH$138+1,FALSE),GH108)</f>
        <v>2.4652857591612527</v>
      </c>
      <c r="GI141">
        <f>IF(GI$68=0,HLOOKUP($A141,'Monte Carlo_locked values'!$CQ$6:$DS$506,'Half from MC Supply Inputs '!GI$138+1,FALSE),GI108)</f>
        <v>1.3268529118013257</v>
      </c>
      <c r="GJ141">
        <f>IF(GJ$68=0,HLOOKUP($A141,'Monte Carlo_locked values'!$CQ$6:$DS$506,'Half from MC Supply Inputs '!GJ$138+1,FALSE),GJ108)</f>
        <v>1.3841268663624335</v>
      </c>
      <c r="GK141">
        <f>IF(GK$68=0,HLOOKUP($A141,'Monte Carlo_locked values'!$CQ$6:$DS$506,'Half from MC Supply Inputs '!GK$138+1,FALSE),GK108)</f>
        <v>1.7038753727332878</v>
      </c>
      <c r="GL141">
        <f>IF(GL$68=0,HLOOKUP($A141,'Monte Carlo_locked values'!$CQ$6:$DS$506,'Half from MC Supply Inputs '!GL$138+1,FALSE),GL108)</f>
        <v>1.3876001300686402</v>
      </c>
      <c r="GM141">
        <f>IF(GM$68=0,HLOOKUP($A141,'Monte Carlo_locked values'!$CQ$6:$DS$506,'Half from MC Supply Inputs '!GM$138+1,FALSE),GM108)</f>
        <v>2.2180870401851696</v>
      </c>
      <c r="GN141">
        <f>IF(GN$68=0,HLOOKUP($A141,'Monte Carlo_locked values'!$CQ$6:$DS$506,'Half from MC Supply Inputs '!GN$138+1,FALSE),GN108)</f>
        <v>1.5786241167474793</v>
      </c>
      <c r="GO141">
        <f>IF(GO$68=0,HLOOKUP($A141,'Monte Carlo_locked values'!$CQ$6:$DS$506,'Half from MC Supply Inputs '!GO$138+1,FALSE),GO108)</f>
        <v>2.5048309689321329</v>
      </c>
      <c r="GP141">
        <f>IF(GP$68=0,HLOOKUP($A141,'Monte Carlo_locked values'!$CQ$6:$DS$506,'Half from MC Supply Inputs '!GP$138+1,FALSE),GP108)</f>
        <v>4.8093091200000009</v>
      </c>
      <c r="GQ141">
        <f>IF(GQ$68=0,HLOOKUP($A141,'Monte Carlo_locked values'!$CQ$6:$DS$506,'Half from MC Supply Inputs '!GQ$138+1,FALSE),GQ108)</f>
        <v>1.324835731900162</v>
      </c>
      <c r="GR141">
        <f>IF(GR$68=0,HLOOKUP($A141,'Monte Carlo_locked values'!$CQ$6:$DS$506,'Half from MC Supply Inputs '!GR$138+1,FALSE),GR108)</f>
        <v>1.5786241167474793</v>
      </c>
      <c r="GS141">
        <f>IF(GS$68=0,HLOOKUP($A141,'Monte Carlo_locked values'!$CQ$6:$DS$506,'Half from MC Supply Inputs '!GS$138+1,FALSE),GS108)</f>
        <v>1.3268529118013257</v>
      </c>
      <c r="GT141">
        <f>IF(GT$68=0,HLOOKUP($A141,'Monte Carlo_locked values'!$CQ$6:$DS$506,'Half from MC Supply Inputs '!GT$138+1,FALSE),GT108)</f>
        <v>1.3268529118013257</v>
      </c>
      <c r="GU141">
        <f>IF(GU$68=0,HLOOKUP($A141,'Monte Carlo_locked values'!$CQ$6:$DS$506,'Half from MC Supply Inputs '!GU$138+1,FALSE),GU108)</f>
        <v>4.6811807211186256</v>
      </c>
      <c r="GV141">
        <f>IF(GV$68=0,HLOOKUP($A141,'Monte Carlo_locked values'!$CQ$6:$DS$506,'Half from MC Supply Inputs '!GV$138+1,FALSE),GV108)</f>
        <v>1.8303953216936328</v>
      </c>
      <c r="GW141">
        <f>IF(GW$68=0,HLOOKUP($A141,'Monte Carlo_locked values'!$CQ$6:$DS$506,'Half from MC Supply Inputs '!GW$138+1,FALSE),GW108)</f>
        <v>1.8809216846672472</v>
      </c>
      <c r="GX141">
        <f>IF(GX$68=0,HLOOKUP($A141,'Monte Carlo_locked values'!$CQ$6:$DS$506,'Half from MC Supply Inputs '!GX$138+1,FALSE),GX108)</f>
        <v>1.31193216</v>
      </c>
      <c r="GY141">
        <f>IF(GY$68=0,HLOOKUP($A141,'Monte Carlo_locked values'!$CQ$6:$DS$506,'Half from MC Supply Inputs '!GY$138+1,FALSE),GY108)</f>
        <v>1.8303953216936328</v>
      </c>
      <c r="GZ141">
        <f>IF(GZ$68=0,HLOOKUP($A141,'Monte Carlo_locked values'!$CQ$6:$DS$506,'Half from MC Supply Inputs '!GZ$138+1,FALSE),GZ108)</f>
        <v>1.8303953216936328</v>
      </c>
      <c r="HA141">
        <f>IF(HA$68=0,HLOOKUP($A141,'Monte Carlo_locked values'!$CQ$6:$DS$506,'Half from MC Supply Inputs '!HA$138+1,FALSE),HA108)</f>
        <v>1.5786241167474793</v>
      </c>
      <c r="HB141">
        <f>IF(HB$68=0,HLOOKUP($A141,'Monte Carlo_locked values'!$CQ$6:$DS$506,'Half from MC Supply Inputs '!HB$138+1,FALSE),HB108)</f>
        <v>1.9314480476408618</v>
      </c>
      <c r="HC141">
        <f>IF(HC$68=0,HLOOKUP($A141,'Monte Carlo_locked values'!$CQ$6:$DS$506,'Half from MC Supply Inputs '!HC$138+1,FALSE),HC108)</f>
        <v>1.3268529118013257</v>
      </c>
      <c r="HD141">
        <f>IF(HD$68=0,HLOOKUP($A141,'Monte Carlo_locked values'!$CQ$6:$DS$506,'Half from MC Supply Inputs '!HD$138+1,FALSE),HD108)</f>
        <v>1.3268529118013257</v>
      </c>
      <c r="HE141">
        <f>IF(HE$68=0,HLOOKUP($A141,'Monte Carlo_locked values'!$CQ$6:$DS$506,'Half from MC Supply Inputs '!HE$138+1,FALSE),HE108)</f>
        <v>3.0920283216599858</v>
      </c>
      <c r="HF141">
        <f>IF(HF$68=0,HLOOKUP($A141,'Monte Carlo_locked values'!$CQ$6:$DS$506,'Half from MC Supply Inputs '!HF$138+1,FALSE),HF108)</f>
        <v>1.9314480476408618</v>
      </c>
      <c r="HG141">
        <f>IF(HG$68=0,HLOOKUP($A141,'Monte Carlo_locked values'!$CQ$6:$DS$506,'Half from MC Supply Inputs '!HG$138+1,FALSE),HG108)</f>
        <v>1.4621358626331347</v>
      </c>
      <c r="HH141">
        <f>IF(HH$68=0,HLOOKUP($A141,'Monte Carlo_locked values'!$CQ$6:$DS$506,'Half from MC Supply Inputs '!HH$138+1,FALSE),HH108)</f>
        <v>1.4023294077808046</v>
      </c>
      <c r="HI141">
        <f>IF(HI$68=0,HLOOKUP($A141,'Monte Carlo_locked values'!$CQ$6:$DS$506,'Half from MC Supply Inputs '!HI$138+1,FALSE),HI108)</f>
        <v>4.6932191932184253</v>
      </c>
      <c r="HJ141">
        <f>IF(HJ$68=0,HLOOKUP($A141,'Monte Carlo_locked values'!$CQ$6:$DS$506,'Half from MC Supply Inputs '!HJ$138+1,FALSE),HJ108)</f>
        <v>1.31193216</v>
      </c>
      <c r="HK141">
        <f>IF(HK$68=0,HLOOKUP($A141,'Monte Carlo_locked values'!$CQ$6:$DS$506,'Half from MC Supply Inputs '!HK$138+1,FALSE),HK108)</f>
        <v>1.8809216846672472</v>
      </c>
      <c r="HL141">
        <f>IF(HL$68=0,HLOOKUP($A141,'Monte Carlo_locked values'!$CQ$6:$DS$506,'Half from MC Supply Inputs '!HL$138+1,FALSE),HL108)</f>
        <v>1.4195897630277923</v>
      </c>
      <c r="HM141">
        <f>IF(HM$68=0,HLOOKUP($A141,'Monte Carlo_locked values'!$CQ$6:$DS$506,'Half from MC Supply Inputs '!HM$138+1,FALSE),HM108)</f>
        <v>1.3268529118013257</v>
      </c>
      <c r="HN141">
        <f>IF(HN$68=0,HLOOKUP($A141,'Monte Carlo_locked values'!$CQ$6:$DS$506,'Half from MC Supply Inputs '!HN$138+1,FALSE),HN108)</f>
        <v>1.790947880034377</v>
      </c>
      <c r="HO141">
        <f>IF(HO$68=0,HLOOKUP($A141,'Monte Carlo_locked values'!$CQ$6:$DS$506,'Half from MC Supply Inputs '!HO$138+1,FALSE),HO108)</f>
        <v>4.8093091200000009</v>
      </c>
      <c r="HP141">
        <f>IF(HP$68=0,HLOOKUP($A141,'Monte Carlo_locked values'!$CQ$6:$DS$506,'Half from MC Supply Inputs '!HP$138+1,FALSE),HP108)</f>
        <v>1.8303953216936328</v>
      </c>
      <c r="HQ141">
        <f>IF(HQ$68=0,HLOOKUP($A141,'Monte Carlo_locked values'!$CQ$6:$DS$506,'Half from MC Supply Inputs '!HQ$138+1,FALSE),HQ108)</f>
        <v>1.8303953216936328</v>
      </c>
      <c r="HR141">
        <f>IF(HR$68=0,HLOOKUP($A141,'Monte Carlo_locked values'!$CQ$6:$DS$506,'Half from MC Supply Inputs '!HR$138+1,FALSE),HR108)</f>
        <v>1.9314480476408618</v>
      </c>
      <c r="HS141">
        <f>IF(HS$68=0,HLOOKUP($A141,'Monte Carlo_locked values'!$CQ$6:$DS$506,'Half from MC Supply Inputs '!HS$138+1,FALSE),HS108)</f>
        <v>1.5786241167474793</v>
      </c>
      <c r="HT141">
        <f>IF(HT$68=0,HLOOKUP($A141,'Monte Carlo_locked values'!$CQ$6:$DS$506,'Half from MC Supply Inputs '!HT$138+1,FALSE),HT108)</f>
        <v>1.8809216846672472</v>
      </c>
      <c r="HU141">
        <f>IF(HU$68=0,HLOOKUP($A141,'Monte Carlo_locked values'!$CQ$6:$DS$506,'Half from MC Supply Inputs '!HU$138+1,FALSE),HU108)</f>
        <v>1.5786241167474793</v>
      </c>
      <c r="HV141">
        <f>IF(HV$68=0,HLOOKUP($A141,'Monte Carlo_locked values'!$CQ$6:$DS$506,'Half from MC Supply Inputs '!HV$138+1,FALSE),HV108)</f>
        <v>1.3268529118013257</v>
      </c>
      <c r="HW141">
        <f>IF(HW$68=0,HLOOKUP($A141,'Monte Carlo_locked values'!$CQ$6:$DS$506,'Half from MC Supply Inputs '!HW$138+1,FALSE),HW108)</f>
        <v>1.3268529118013257</v>
      </c>
      <c r="HX141">
        <f>IF(HX$68=0,HLOOKUP($A141,'Monte Carlo_locked values'!$CQ$6:$DS$506,'Half from MC Supply Inputs '!HX$138+1,FALSE),HX108)</f>
        <v>4.8093091200000009</v>
      </c>
      <c r="HY141">
        <f>IF(HY$68=0,HLOOKUP($A141,'Monte Carlo_locked values'!$CQ$6:$DS$506,'Half from MC Supply Inputs '!HY$138+1,FALSE),HY108)</f>
        <v>4.6319401670020568</v>
      </c>
      <c r="HZ141">
        <f>IF(HZ$68=0,HLOOKUP($A141,'Monte Carlo_locked values'!$CQ$6:$DS$506,'Half from MC Supply Inputs '!HZ$138+1,FALSE),HZ108)</f>
        <v>4.8093091200000009</v>
      </c>
      <c r="IA141">
        <f>IF(IA$68=0,HLOOKUP($A141,'Monte Carlo_locked values'!$CQ$6:$DS$506,'Half from MC Supply Inputs '!IA$138+1,FALSE),IA108)</f>
        <v>1.3959824153480955</v>
      </c>
      <c r="IB141">
        <f>IF(IB$68=0,HLOOKUP($A141,'Monte Carlo_locked values'!$CQ$6:$DS$506,'Half from MC Supply Inputs '!IB$138+1,FALSE),IB108)</f>
        <v>1.8809216846672472</v>
      </c>
      <c r="IC141">
        <f>IF(IC$68=0,HLOOKUP($A141,'Monte Carlo_locked values'!$CQ$6:$DS$506,'Half from MC Supply Inputs '!IC$138+1,FALSE),IC108)</f>
        <v>1.8303953216936328</v>
      </c>
      <c r="ID141">
        <f>IF(ID$68=0,HLOOKUP($A141,'Monte Carlo_locked values'!$CQ$6:$DS$506,'Half from MC Supply Inputs '!ID$138+1,FALSE),ID108)</f>
        <v>1.3268529118013257</v>
      </c>
      <c r="IE141">
        <f>IF(IE$68=0,HLOOKUP($A141,'Monte Carlo_locked values'!$CQ$6:$DS$506,'Half from MC Supply Inputs '!IE$138+1,FALSE),IE108)</f>
        <v>1.3268529118013257</v>
      </c>
      <c r="IF141">
        <f>IF(IF$68=0,HLOOKUP($A141,'Monte Carlo_locked values'!$CQ$6:$DS$506,'Half from MC Supply Inputs '!IF$138+1,FALSE),IF108)</f>
        <v>1.9314480476408618</v>
      </c>
      <c r="IG141">
        <f>IF(IG$68=0,HLOOKUP($A141,'Monte Carlo_locked values'!$CQ$6:$DS$506,'Half from MC Supply Inputs '!IG$138+1,FALSE),IG108)</f>
        <v>1.3585960005497073</v>
      </c>
      <c r="IH141">
        <f>IF(IH$68=0,HLOOKUP($A141,'Monte Carlo_locked values'!$CQ$6:$DS$506,'Half from MC Supply Inputs '!IH$138+1,FALSE),IH108)</f>
        <v>3.6350651798046307</v>
      </c>
      <c r="II141">
        <f>IF(II$68=0,HLOOKUP($A141,'Monte Carlo_locked values'!$CQ$6:$DS$506,'Half from MC Supply Inputs '!II$138+1,FALSE),II108)</f>
        <v>4.5830592145814615</v>
      </c>
      <c r="IJ141">
        <f>IF(IJ$68=0,HLOOKUP($A141,'Monte Carlo_locked values'!$CQ$6:$DS$506,'Half from MC Supply Inputs '!IJ$138+1,FALSE),IJ108)</f>
        <v>1.3210896843343507</v>
      </c>
      <c r="IK141">
        <f>IF(IK$68=0,HLOOKUP($A141,'Monte Carlo_locked values'!$CQ$6:$DS$506,'Half from MC Supply Inputs '!IK$138+1,FALSE),IK108)</f>
        <v>1.5786241167474793</v>
      </c>
      <c r="IL141">
        <f>IF(IL$68=0,HLOOKUP($A141,'Monte Carlo_locked values'!$CQ$6:$DS$506,'Half from MC Supply Inputs '!IL$138+1,FALSE),IL108)</f>
        <v>1.8303953216936328</v>
      </c>
      <c r="IM141">
        <f>IF(IM$68=0,HLOOKUP($A141,'Monte Carlo_locked values'!$CQ$6:$DS$506,'Half from MC Supply Inputs '!IM$138+1,FALSE),IM108)</f>
        <v>1.3268529118013257</v>
      </c>
      <c r="IN141">
        <f>IF(IN$68=0,HLOOKUP($A141,'Monte Carlo_locked values'!$CQ$6:$DS$506,'Half from MC Supply Inputs '!IN$138+1,FALSE),IN108)</f>
        <v>4.8093091200000009</v>
      </c>
      <c r="IO141">
        <f>IF(IO$68=0,HLOOKUP($A141,'Monte Carlo_locked values'!$CQ$6:$DS$506,'Half from MC Supply Inputs '!IO$138+1,FALSE),IO108)</f>
        <v>4.8093091200000009</v>
      </c>
      <c r="IP141">
        <f>IF(IP$68=0,HLOOKUP($A141,'Monte Carlo_locked values'!$CQ$6:$DS$506,'Half from MC Supply Inputs '!IP$138+1,FALSE),IP108)</f>
        <v>1.9314480476408618</v>
      </c>
      <c r="IQ141">
        <f>IF(IQ$68=0,HLOOKUP($A141,'Monte Carlo_locked values'!$CQ$6:$DS$506,'Half from MC Supply Inputs '!IQ$138+1,FALSE),IQ108)</f>
        <v>1.9314480476408618</v>
      </c>
      <c r="IR141">
        <f>IF(IR$68=0,HLOOKUP($A141,'Monte Carlo_locked values'!$CQ$6:$DS$506,'Half from MC Supply Inputs '!IR$138+1,FALSE),IR108)</f>
        <v>1.8303953216936328</v>
      </c>
      <c r="IS141">
        <f>IF(IS$68=0,HLOOKUP($A141,'Monte Carlo_locked values'!$CQ$6:$DS$506,'Half from MC Supply Inputs '!IS$138+1,FALSE),IS108)</f>
        <v>4.8093091200000009</v>
      </c>
      <c r="IT141">
        <f>IF(IT$68=0,HLOOKUP($A141,'Monte Carlo_locked values'!$CQ$6:$DS$506,'Half from MC Supply Inputs '!IT$138+1,FALSE),IT108)</f>
        <v>1.9314480476408618</v>
      </c>
      <c r="IU141">
        <f>IF(IU$68=0,HLOOKUP($A141,'Monte Carlo_locked values'!$CQ$6:$DS$506,'Half from MC Supply Inputs '!IU$138+1,FALSE),IU108)</f>
        <v>1.8809216846672472</v>
      </c>
      <c r="IV141">
        <f>IF(IV$68=0,HLOOKUP($A141,'Monte Carlo_locked values'!$CQ$6:$DS$506,'Half from MC Supply Inputs '!IV$138+1,FALSE),IV108)</f>
        <v>4.5482710505518611</v>
      </c>
      <c r="IW141">
        <f>IF(IW$68=0,HLOOKUP($A141,'Monte Carlo_locked values'!$CQ$6:$DS$506,'Half from MC Supply Inputs '!IW$138+1,FALSE),IW108)</f>
        <v>4.8093091200000009</v>
      </c>
      <c r="IX141">
        <f>IF(IX$68=0,HLOOKUP($A141,'Monte Carlo_locked values'!$CQ$6:$DS$506,'Half from MC Supply Inputs '!IX$138+1,FALSE),IX108)</f>
        <v>3.4219610096445159</v>
      </c>
      <c r="IY141">
        <f>IF(IY$68=0,HLOOKUP($A141,'Monte Carlo_locked values'!$CQ$6:$DS$506,'Half from MC Supply Inputs '!IY$138+1,FALSE),IY108)</f>
        <v>1.5786241167474793</v>
      </c>
      <c r="IZ141">
        <f>IF(IZ$68=0,HLOOKUP($A141,'Monte Carlo_locked values'!$CQ$6:$DS$506,'Half from MC Supply Inputs '!IZ$138+1,FALSE),IZ108)</f>
        <v>2.4668425864471004</v>
      </c>
      <c r="JA141">
        <f>IF(JA$68=0,HLOOKUP($A141,'Monte Carlo_locked values'!$CQ$6:$DS$506,'Half from MC Supply Inputs '!JA$138+1,FALSE),JA108)</f>
        <v>4.8093091200000009</v>
      </c>
      <c r="JB141">
        <f>IF(JB$68=0,HLOOKUP($A141,'Monte Carlo_locked values'!$CQ$6:$DS$506,'Half from MC Supply Inputs '!JB$138+1,FALSE),JB108)</f>
        <v>2.0567788655250805</v>
      </c>
      <c r="JC141">
        <f>IF(JC$68=0,HLOOKUP($A141,'Monte Carlo_locked values'!$CQ$6:$DS$506,'Half from MC Supply Inputs '!JC$138+1,FALSE),JC108)</f>
        <v>1.5786241167474793</v>
      </c>
      <c r="JD141">
        <f>IF(JD$68=0,HLOOKUP($A141,'Monte Carlo_locked values'!$CQ$6:$DS$506,'Half from MC Supply Inputs '!JD$138+1,FALSE),JD108)</f>
        <v>4.8093091200000009</v>
      </c>
      <c r="JE141">
        <f>IF(JE$68=0,HLOOKUP($A141,'Monte Carlo_locked values'!$CQ$6:$DS$506,'Half from MC Supply Inputs '!JE$138+1,FALSE),JE108)</f>
        <v>4.1802621765244155</v>
      </c>
      <c r="JF141">
        <f>IF(JF$68=0,HLOOKUP($A141,'Monte Carlo_locked values'!$CQ$6:$DS$506,'Half from MC Supply Inputs '!JF$138+1,FALSE),JF108)</f>
        <v>1.8809216846672472</v>
      </c>
      <c r="JG141">
        <f>IF(JG$68=0,HLOOKUP($A141,'Monte Carlo_locked values'!$CQ$6:$DS$506,'Half from MC Supply Inputs '!JG$138+1,FALSE),JG108)</f>
        <v>1.3361873694944952</v>
      </c>
      <c r="JH141">
        <f>IF(JH$68=0,HLOOKUP($A141,'Monte Carlo_locked values'!$CQ$6:$DS$506,'Half from MC Supply Inputs '!JH$138+1,FALSE),JH108)</f>
        <v>1.4678441342791135</v>
      </c>
      <c r="JI141">
        <f>IF(JI$68=0,HLOOKUP($A141,'Monte Carlo_locked values'!$CQ$6:$DS$506,'Half from MC Supply Inputs '!JI$138+1,FALSE),JI108)</f>
        <v>4.5865716444261793</v>
      </c>
      <c r="JJ141">
        <f>IF(JJ$68=0,HLOOKUP($A141,'Monte Carlo_locked values'!$CQ$6:$DS$506,'Half from MC Supply Inputs '!JJ$138+1,FALSE),JJ108)</f>
        <v>1.3268529118013257</v>
      </c>
      <c r="JK141">
        <f>IF(JK$68=0,HLOOKUP($A141,'Monte Carlo_locked values'!$CQ$6:$DS$506,'Half from MC Supply Inputs '!JK$138+1,FALSE),JK108)</f>
        <v>1.8809216846672472</v>
      </c>
      <c r="JL141">
        <f>IF(JL$68=0,HLOOKUP($A141,'Monte Carlo_locked values'!$CQ$6:$DS$506,'Half from MC Supply Inputs '!JL$138+1,FALSE),JL108)</f>
        <v>1.5786241167474793</v>
      </c>
      <c r="JM141">
        <f>IF(JM$68=0,HLOOKUP($A141,'Monte Carlo_locked values'!$CQ$6:$DS$506,'Half from MC Supply Inputs '!JM$138+1,FALSE),JM108)</f>
        <v>1.3268529118013257</v>
      </c>
      <c r="JN141">
        <f>IF(JN$68=0,HLOOKUP($A141,'Monte Carlo_locked values'!$CQ$6:$DS$506,'Half from MC Supply Inputs '!JN$138+1,FALSE),JN108)</f>
        <v>3.1541147639022871</v>
      </c>
      <c r="JO141">
        <f>IF(JO$68=0,HLOOKUP($A141,'Monte Carlo_locked values'!$CQ$6:$DS$506,'Half from MC Supply Inputs '!JO$138+1,FALSE),JO108)</f>
        <v>1.5213344637221793</v>
      </c>
      <c r="JP141">
        <f>IF(JP$68=0,HLOOKUP($A141,'Monte Carlo_locked values'!$CQ$6:$DS$506,'Half from MC Supply Inputs '!JP$138+1,FALSE),JP108)</f>
        <v>1.8303953216936328</v>
      </c>
      <c r="JQ141">
        <f>IF(JQ$68=0,HLOOKUP($A141,'Monte Carlo_locked values'!$CQ$6:$DS$506,'Half from MC Supply Inputs '!JQ$138+1,FALSE),JQ108)</f>
        <v>1.3268529118013257</v>
      </c>
      <c r="JR141">
        <f>IF(JR$68=0,HLOOKUP($A141,'Monte Carlo_locked values'!$CQ$6:$DS$506,'Half from MC Supply Inputs '!JR$138+1,FALSE),JR108)</f>
        <v>1.4830458739258212</v>
      </c>
      <c r="JS141">
        <f>IF(JS$68=0,HLOOKUP($A141,'Monte Carlo_locked values'!$CQ$6:$DS$506,'Half from MC Supply Inputs '!JS$138+1,FALSE),JS108)</f>
        <v>1.3268529118013257</v>
      </c>
      <c r="JT141">
        <f>IF(JT$68=0,HLOOKUP($A141,'Monte Carlo_locked values'!$CQ$6:$DS$506,'Half from MC Supply Inputs '!JT$138+1,FALSE),JT108)</f>
        <v>1.9314480476408618</v>
      </c>
      <c r="JU141">
        <f>IF(JU$68=0,HLOOKUP($A141,'Monte Carlo_locked values'!$CQ$6:$DS$506,'Half from MC Supply Inputs '!JU$138+1,FALSE),JU108)</f>
        <v>1.5786241167474793</v>
      </c>
      <c r="JV141">
        <f>IF(JV$68=0,HLOOKUP($A141,'Monte Carlo_locked values'!$CQ$6:$DS$506,'Half from MC Supply Inputs '!JV$138+1,FALSE),JV108)</f>
        <v>1.9509740064376335</v>
      </c>
      <c r="JW141">
        <f>IF(JW$68=0,HLOOKUP($A141,'Monte Carlo_locked values'!$CQ$6:$DS$506,'Half from MC Supply Inputs '!JW$138+1,FALSE),JW108)</f>
        <v>1.9314480476408618</v>
      </c>
      <c r="JX141">
        <f>IF(JX$68=0,HLOOKUP($A141,'Monte Carlo_locked values'!$CQ$6:$DS$506,'Half from MC Supply Inputs '!JX$138+1,FALSE),JX108)</f>
        <v>1.5786241167474793</v>
      </c>
      <c r="JY141">
        <f>IF(JY$68=0,HLOOKUP($A141,'Monte Carlo_locked values'!$CQ$6:$DS$506,'Half from MC Supply Inputs '!JY$138+1,FALSE),JY108)</f>
        <v>1.8303953216936328</v>
      </c>
      <c r="JZ141">
        <f>IF(JZ$68=0,HLOOKUP($A141,'Monte Carlo_locked values'!$CQ$6:$DS$506,'Half from MC Supply Inputs '!JZ$138+1,FALSE),JZ108)</f>
        <v>3.9522319580715171</v>
      </c>
      <c r="KA141">
        <f>IF(KA$68=0,HLOOKUP($A141,'Monte Carlo_locked values'!$CQ$6:$DS$506,'Half from MC Supply Inputs '!KA$138+1,FALSE),KA108)</f>
        <v>1.3396854410316807</v>
      </c>
      <c r="KB141">
        <f>IF(KB$68=0,HLOOKUP($A141,'Monte Carlo_locked values'!$CQ$6:$DS$506,'Half from MC Supply Inputs '!KB$138+1,FALSE),KB108)</f>
        <v>1.3268529118013257</v>
      </c>
      <c r="KC141">
        <f>IF(KC$68=0,HLOOKUP($A141,'Monte Carlo_locked values'!$CQ$6:$DS$506,'Half from MC Supply Inputs '!KC$138+1,FALSE),KC108)</f>
        <v>4.1278201477119545</v>
      </c>
      <c r="KD141">
        <f>IF(KD$68=0,HLOOKUP($A141,'Monte Carlo_locked values'!$CQ$6:$DS$506,'Half from MC Supply Inputs '!KD$138+1,FALSE),KD108)</f>
        <v>1.9649348957824522</v>
      </c>
      <c r="KE141">
        <f>IF(KE$68=0,HLOOKUP($A141,'Monte Carlo_locked values'!$CQ$6:$DS$506,'Half from MC Supply Inputs '!KE$138+1,FALSE),KE108)</f>
        <v>1.38017446046965</v>
      </c>
      <c r="KF141">
        <f>IF(KF$68=0,HLOOKUP($A141,'Monte Carlo_locked values'!$CQ$6:$DS$506,'Half from MC Supply Inputs '!KF$138+1,FALSE),KF108)</f>
        <v>1.8809216846672472</v>
      </c>
      <c r="KG141">
        <f>IF(KG$68=0,HLOOKUP($A141,'Monte Carlo_locked values'!$CQ$6:$DS$506,'Half from MC Supply Inputs '!KG$138+1,FALSE),KG108)</f>
        <v>4.8093091200000009</v>
      </c>
      <c r="KH141">
        <f>IF(KH$68=0,HLOOKUP($A141,'Monte Carlo_locked values'!$CQ$6:$DS$506,'Half from MC Supply Inputs '!KH$138+1,FALSE),KH108)</f>
        <v>1.8809216846672472</v>
      </c>
      <c r="KI141">
        <f>IF(KI$68=0,HLOOKUP($A141,'Monte Carlo_locked values'!$CQ$6:$DS$506,'Half from MC Supply Inputs '!KI$138+1,FALSE),KI108)</f>
        <v>3.739427653236298</v>
      </c>
      <c r="KJ141">
        <f>IF(KJ$68=0,HLOOKUP($A141,'Monte Carlo_locked values'!$CQ$6:$DS$506,'Half from MC Supply Inputs '!KJ$138+1,FALSE),KJ108)</f>
        <v>1.3268529118013257</v>
      </c>
      <c r="KK141">
        <f>IF(KK$68=0,HLOOKUP($A141,'Monte Carlo_locked values'!$CQ$6:$DS$506,'Half from MC Supply Inputs '!KK$138+1,FALSE),KK108)</f>
        <v>1.7801347408120449</v>
      </c>
      <c r="KL141">
        <f>IF(KL$68=0,HLOOKUP($A141,'Monte Carlo_locked values'!$CQ$6:$DS$506,'Half from MC Supply Inputs '!KL$138+1,FALSE),KL108)</f>
        <v>1.8303953216936328</v>
      </c>
      <c r="KM141">
        <f>IF(KM$68=0,HLOOKUP($A141,'Monte Carlo_locked values'!$CQ$6:$DS$506,'Half from MC Supply Inputs '!KM$138+1,FALSE),KM108)</f>
        <v>1.5786241167474793</v>
      </c>
      <c r="KN141">
        <f>IF(KN$68=0,HLOOKUP($A141,'Monte Carlo_locked values'!$CQ$6:$DS$506,'Half from MC Supply Inputs '!KN$138+1,FALSE),KN108)</f>
        <v>1.8303953216936328</v>
      </c>
      <c r="KO141">
        <f>IF(KO$68=0,HLOOKUP($A141,'Monte Carlo_locked values'!$CQ$6:$DS$506,'Half from MC Supply Inputs '!KO$138+1,FALSE),KO108)</f>
        <v>1.3549585941747342</v>
      </c>
      <c r="KP141">
        <f>IF(KP$68=0,HLOOKUP($A141,'Monte Carlo_locked values'!$CQ$6:$DS$506,'Half from MC Supply Inputs '!KP$138+1,FALSE),KP108)</f>
        <v>1.5786241167474793</v>
      </c>
      <c r="KQ141">
        <f>IF(KQ$68=0,HLOOKUP($A141,'Monte Carlo_locked values'!$CQ$6:$DS$506,'Half from MC Supply Inputs '!KQ$138+1,FALSE),KQ108)</f>
        <v>3.2919198199534137</v>
      </c>
      <c r="KR141">
        <f>IF(KR$68=0,HLOOKUP($A141,'Monte Carlo_locked values'!$CQ$6:$DS$506,'Half from MC Supply Inputs '!KR$138+1,FALSE),KR108)</f>
        <v>1.8303953216936328</v>
      </c>
      <c r="KS141">
        <f>IF(KS$68=0,HLOOKUP($A141,'Monte Carlo_locked values'!$CQ$6:$DS$506,'Half from MC Supply Inputs '!KS$138+1,FALSE),KS108)</f>
        <v>4.8093091200000009</v>
      </c>
      <c r="KT141">
        <f>IF(KT$68=0,HLOOKUP($A141,'Monte Carlo_locked values'!$CQ$6:$DS$506,'Half from MC Supply Inputs '!KT$138+1,FALSE),KT108)</f>
        <v>2.6274266610076236</v>
      </c>
      <c r="KU141">
        <f>IF(KU$68=0,HLOOKUP($A141,'Monte Carlo_locked values'!$CQ$6:$DS$506,'Half from MC Supply Inputs '!KU$138+1,FALSE),KU108)</f>
        <v>1.9314480476408618</v>
      </c>
      <c r="KV141">
        <f>IF(KV$68=0,HLOOKUP($A141,'Monte Carlo_locked values'!$CQ$6:$DS$506,'Half from MC Supply Inputs '!KV$138+1,FALSE),KV108)</f>
        <v>1.3268529118013257</v>
      </c>
      <c r="KW141">
        <f>IF(KW$68=0,HLOOKUP($A141,'Monte Carlo_locked values'!$CQ$6:$DS$506,'Half from MC Supply Inputs '!KW$138+1,FALSE),KW108)</f>
        <v>1.3126884537941685</v>
      </c>
      <c r="KX141">
        <f>IF(KX$68=0,HLOOKUP($A141,'Monte Carlo_locked values'!$CQ$6:$DS$506,'Half from MC Supply Inputs '!KX$138+1,FALSE),KX108)</f>
        <v>1.31193216</v>
      </c>
      <c r="KY141">
        <f>IF(KY$68=0,HLOOKUP($A141,'Monte Carlo_locked values'!$CQ$6:$DS$506,'Half from MC Supply Inputs '!KY$138+1,FALSE),KY108)</f>
        <v>4.6512475661567301</v>
      </c>
      <c r="KZ141">
        <f>IF(KZ$68=0,HLOOKUP($A141,'Monte Carlo_locked values'!$CQ$6:$DS$506,'Half from MC Supply Inputs '!KZ$138+1,FALSE),KZ108)</f>
        <v>1.8833669288928689</v>
      </c>
      <c r="LA141">
        <f>IF(LA$68=0,HLOOKUP($A141,'Monte Carlo_locked values'!$CQ$6:$DS$506,'Half from MC Supply Inputs '!LA$138+1,FALSE),LA108)</f>
        <v>3.6205925675257902</v>
      </c>
      <c r="LB141">
        <f>IF(LB$68=0,HLOOKUP($A141,'Monte Carlo_locked values'!$CQ$6:$DS$506,'Half from MC Supply Inputs '!LB$138+1,FALSE),LB108)</f>
        <v>1.5786241167474793</v>
      </c>
      <c r="LC141">
        <f>IF(LC$68=0,HLOOKUP($A141,'Monte Carlo_locked values'!$CQ$6:$DS$506,'Half from MC Supply Inputs '!LC$138+1,FALSE),LC108)</f>
        <v>4.7658752468252388</v>
      </c>
      <c r="LD141">
        <f>IF(LD$68=0,HLOOKUP($A141,'Monte Carlo_locked values'!$CQ$6:$DS$506,'Half from MC Supply Inputs '!LD$138+1,FALSE),LD108)</f>
        <v>1.5786241167474793</v>
      </c>
      <c r="LE141">
        <f>IF(LE$68=0,HLOOKUP($A141,'Monte Carlo_locked values'!$CQ$6:$DS$506,'Half from MC Supply Inputs '!LE$138+1,FALSE),LE108)</f>
        <v>1.3268529118013257</v>
      </c>
      <c r="LF141">
        <f>IF(LF$68=0,HLOOKUP($A141,'Monte Carlo_locked values'!$CQ$6:$DS$506,'Half from MC Supply Inputs '!LF$138+1,FALSE),LF108)</f>
        <v>4.1386817975360657</v>
      </c>
      <c r="LG141">
        <f>IF(LG$68=0,HLOOKUP($A141,'Monte Carlo_locked values'!$CQ$6:$DS$506,'Half from MC Supply Inputs '!LG$138+1,FALSE),LG108)</f>
        <v>1.4546730199139031</v>
      </c>
      <c r="LH141">
        <f>IF(LH$68=0,HLOOKUP($A141,'Monte Carlo_locked values'!$CQ$6:$DS$506,'Half from MC Supply Inputs '!LH$138+1,FALSE),LH108)</f>
        <v>4.8093091200000009</v>
      </c>
      <c r="LI141">
        <f>IF(LI$68=0,HLOOKUP($A141,'Monte Carlo_locked values'!$CQ$6:$DS$506,'Half from MC Supply Inputs '!LI$138+1,FALSE),LI108)</f>
        <v>3.6771841160904835</v>
      </c>
      <c r="LJ141">
        <f>IF(LJ$68=0,HLOOKUP($A141,'Monte Carlo_locked values'!$CQ$6:$DS$506,'Half from MC Supply Inputs '!LJ$138+1,FALSE),LJ108)</f>
        <v>1.9314480476408618</v>
      </c>
      <c r="LK141">
        <f>IF(LK$68=0,HLOOKUP($A141,'Monte Carlo_locked values'!$CQ$6:$DS$506,'Half from MC Supply Inputs '!LK$138+1,FALSE),LK108)</f>
        <v>1.8809216846672472</v>
      </c>
      <c r="LL141">
        <f>IF(LL$68=0,HLOOKUP($A141,'Monte Carlo_locked values'!$CQ$6:$DS$506,'Half from MC Supply Inputs '!LL$138+1,FALSE),LL108)</f>
        <v>3.6823663549016228</v>
      </c>
      <c r="LM141">
        <f>IF(LM$68=0,HLOOKUP($A141,'Monte Carlo_locked values'!$CQ$6:$DS$506,'Half from MC Supply Inputs '!LM$138+1,FALSE),LM108)</f>
        <v>1.8454210910052136</v>
      </c>
      <c r="LN141">
        <f>IF(LN$68=0,HLOOKUP($A141,'Monte Carlo_locked values'!$CQ$6:$DS$506,'Half from MC Supply Inputs '!LN$138+1,FALSE),LN108)</f>
        <v>3.2337099038801691</v>
      </c>
      <c r="LO141">
        <f>IF(LO$68=0,HLOOKUP($A141,'Monte Carlo_locked values'!$CQ$6:$DS$506,'Half from MC Supply Inputs '!LO$138+1,FALSE),LO108)</f>
        <v>2.8965188142077727</v>
      </c>
      <c r="LP141">
        <f>IF(LP$68=0,HLOOKUP($A141,'Monte Carlo_locked values'!$CQ$6:$DS$506,'Half from MC Supply Inputs '!LP$138+1,FALSE),LP108)</f>
        <v>1.6642149224973313</v>
      </c>
      <c r="LQ141">
        <f>IF(LQ$68=0,HLOOKUP($A141,'Monte Carlo_locked values'!$CQ$6:$DS$506,'Half from MC Supply Inputs '!LQ$138+1,FALSE),LQ108)</f>
        <v>4.0164847550412439</v>
      </c>
      <c r="LR141">
        <f>IF(LR$68=0,HLOOKUP($A141,'Monte Carlo_locked values'!$CQ$6:$DS$506,'Half from MC Supply Inputs '!LR$138+1,FALSE),LR108)</f>
        <v>1.3268529118013257</v>
      </c>
      <c r="LS141">
        <f>IF(LS$68=0,HLOOKUP($A141,'Monte Carlo_locked values'!$CQ$6:$DS$506,'Half from MC Supply Inputs '!LS$138+1,FALSE),LS108)</f>
        <v>3.8784576536233395</v>
      </c>
      <c r="LT141">
        <f>IF(LT$68=0,HLOOKUP($A141,'Monte Carlo_locked values'!$CQ$6:$DS$506,'Half from MC Supply Inputs '!LT$138+1,FALSE),LT108)</f>
        <v>3.2049169887062021</v>
      </c>
      <c r="LU141">
        <f>IF(LU$68=0,HLOOKUP($A141,'Monte Carlo_locked values'!$CQ$6:$DS$506,'Half from MC Supply Inputs '!LU$138+1,FALSE),LU108)</f>
        <v>1.5786241167474793</v>
      </c>
      <c r="LV141">
        <f>IF(LV$68=0,HLOOKUP($A141,'Monte Carlo_locked values'!$CQ$6:$DS$506,'Half from MC Supply Inputs '!LV$138+1,FALSE),LV108)</f>
        <v>1.9314480476408618</v>
      </c>
      <c r="LW141">
        <f>IF(LW$68=0,HLOOKUP($A141,'Monte Carlo_locked values'!$CQ$6:$DS$506,'Half from MC Supply Inputs '!LW$138+1,FALSE),LW108)</f>
        <v>1.6312306604791944</v>
      </c>
      <c r="LX141">
        <f>IF(LX$68=0,HLOOKUP($A141,'Monte Carlo_locked values'!$CQ$6:$DS$506,'Half from MC Supply Inputs '!LX$138+1,FALSE),LX108)</f>
        <v>1.3268529118013257</v>
      </c>
      <c r="LY141">
        <f>IF(LY$68=0,HLOOKUP($A141,'Monte Carlo_locked values'!$CQ$6:$DS$506,'Half from MC Supply Inputs '!LY$138+1,FALSE),LY108)</f>
        <v>1.9314480476408618</v>
      </c>
      <c r="LZ141">
        <f>IF(LZ$68=0,HLOOKUP($A141,'Monte Carlo_locked values'!$CQ$6:$DS$506,'Half from MC Supply Inputs '!LZ$138+1,FALSE),LZ108)</f>
        <v>2.702616625834402</v>
      </c>
      <c r="MA141">
        <f>IF(MA$68=0,HLOOKUP($A141,'Monte Carlo_locked values'!$CQ$6:$DS$506,'Half from MC Supply Inputs '!MA$138+1,FALSE),MA108)</f>
        <v>1.3268529118013257</v>
      </c>
      <c r="MB141">
        <f>IF(MB$68=0,HLOOKUP($A141,'Monte Carlo_locked values'!$CQ$6:$DS$506,'Half from MC Supply Inputs '!MB$138+1,FALSE),MB108)</f>
        <v>1.3268529118013257</v>
      </c>
      <c r="MC141">
        <f>IF(MC$68=0,HLOOKUP($A141,'Monte Carlo_locked values'!$CQ$6:$DS$506,'Half from MC Supply Inputs '!MC$138+1,FALSE),MC108)</f>
        <v>4.5235695947115886</v>
      </c>
      <c r="MD141">
        <f>IF(MD$68=0,HLOOKUP($A141,'Monte Carlo_locked values'!$CQ$6:$DS$506,'Half from MC Supply Inputs '!MD$138+1,FALSE),MD108)</f>
        <v>1.9314480476408618</v>
      </c>
      <c r="ME141">
        <f>IF(ME$68=0,HLOOKUP($A141,'Monte Carlo_locked values'!$CQ$6:$DS$506,'Half from MC Supply Inputs '!ME$138+1,FALSE),ME108)</f>
        <v>1.3955073007530716</v>
      </c>
      <c r="MF141">
        <f>IF(MF$68=0,HLOOKUP($A141,'Monte Carlo_locked values'!$CQ$6:$DS$506,'Half from MC Supply Inputs '!MF$138+1,FALSE),MF108)</f>
        <v>1.3268529118013257</v>
      </c>
      <c r="MG141">
        <f>IF(MG$68=0,HLOOKUP($A141,'Monte Carlo_locked values'!$CQ$6:$DS$506,'Half from MC Supply Inputs '!MG$138+1,FALSE),MG108)</f>
        <v>2.418425167301379</v>
      </c>
      <c r="MH141">
        <f>IF(MH$68=0,HLOOKUP($A141,'Monte Carlo_locked values'!$CQ$6:$DS$506,'Half from MC Supply Inputs '!MH$138+1,FALSE),MH108)</f>
        <v>1.9314480476408618</v>
      </c>
      <c r="MI141">
        <f>IF(MI$68=0,HLOOKUP($A141,'Monte Carlo_locked values'!$CQ$6:$DS$506,'Half from MC Supply Inputs '!MI$138+1,FALSE),MI108)</f>
        <v>4.8093091200000009</v>
      </c>
      <c r="MJ141">
        <f>IF(MJ$68=0,HLOOKUP($A141,'Monte Carlo_locked values'!$CQ$6:$DS$506,'Half from MC Supply Inputs '!MJ$138+1,FALSE),MJ108)</f>
        <v>1.3344025353191302</v>
      </c>
      <c r="MK141">
        <f>IF(MK$68=0,HLOOKUP($A141,'Monte Carlo_locked values'!$CQ$6:$DS$506,'Half from MC Supply Inputs '!MK$138+1,FALSE),MK108)</f>
        <v>4.4292555708512609</v>
      </c>
      <c r="ML141">
        <f>IF(ML$68=0,HLOOKUP($A141,'Monte Carlo_locked values'!$CQ$6:$DS$506,'Half from MC Supply Inputs '!ML$138+1,FALSE),ML108)</f>
        <v>1.3268529118013257</v>
      </c>
      <c r="MM141">
        <f>IF(MM$68=0,HLOOKUP($A141,'Monte Carlo_locked values'!$CQ$6:$DS$506,'Half from MC Supply Inputs '!MM$138+1,FALSE),MM108)</f>
        <v>3.1148516173229055</v>
      </c>
      <c r="MN141">
        <f>IF(MN$68=0,HLOOKUP($A141,'Monte Carlo_locked values'!$CQ$6:$DS$506,'Half from MC Supply Inputs '!MN$138+1,FALSE),MN108)</f>
        <v>1.8809216846672472</v>
      </c>
      <c r="MO141">
        <f>IF(MO$68=0,HLOOKUP($A141,'Monte Carlo_locked values'!$CQ$6:$DS$506,'Half from MC Supply Inputs '!MO$138+1,FALSE),MO108)</f>
        <v>1.5786241167474793</v>
      </c>
      <c r="MP141">
        <f>IF(MP$68=0,HLOOKUP($A141,'Monte Carlo_locked values'!$CQ$6:$DS$506,'Half from MC Supply Inputs '!MP$138+1,FALSE),MP108)</f>
        <v>4.8093091200000009</v>
      </c>
      <c r="MQ141">
        <f>IF(MQ$68=0,HLOOKUP($A141,'Monte Carlo_locked values'!$CQ$6:$DS$506,'Half from MC Supply Inputs '!MQ$138+1,FALSE),MQ108)</f>
        <v>4.8093091200000009</v>
      </c>
      <c r="MR141">
        <f>IF(MR$68=0,HLOOKUP($A141,'Monte Carlo_locked values'!$CQ$6:$DS$506,'Half from MC Supply Inputs '!MR$138+1,FALSE),MR108)</f>
        <v>4.8093091200000009</v>
      </c>
      <c r="MS141">
        <f>IF(MS$68=0,HLOOKUP($A141,'Monte Carlo_locked values'!$CQ$6:$DS$506,'Half from MC Supply Inputs '!MS$138+1,FALSE),MS108)</f>
        <v>1.5786241167474793</v>
      </c>
      <c r="MT141">
        <f>IF(MT$68=0,HLOOKUP($A141,'Monte Carlo_locked values'!$CQ$6:$DS$506,'Half from MC Supply Inputs '!MT$138+1,FALSE),MT108)</f>
        <v>3.1251711022000741</v>
      </c>
      <c r="MU141">
        <f>IF(MU$68=0,HLOOKUP($A141,'Monte Carlo_locked values'!$CQ$6:$DS$506,'Half from MC Supply Inputs '!MU$138+1,FALSE),MU108)</f>
        <v>4.8093091200000009</v>
      </c>
      <c r="MV141">
        <f>IF(MV$68=0,HLOOKUP($A141,'Monte Carlo_locked values'!$CQ$6:$DS$506,'Half from MC Supply Inputs '!MV$138+1,FALSE),MV108)</f>
        <v>1.8809216846672472</v>
      </c>
      <c r="MW141">
        <f>IF(MW$68=0,HLOOKUP($A141,'Monte Carlo_locked values'!$CQ$6:$DS$506,'Half from MC Supply Inputs '!MW$138+1,FALSE),MW108)</f>
        <v>1.9314480476408618</v>
      </c>
      <c r="MX141">
        <f>IF(MX$68=0,HLOOKUP($A141,'Monte Carlo_locked values'!$CQ$6:$DS$506,'Half from MC Supply Inputs '!MX$138+1,FALSE),MX108)</f>
        <v>1.8303953216936328</v>
      </c>
      <c r="MY141">
        <f>IF(MY$68=0,HLOOKUP($A141,'Monte Carlo_locked values'!$CQ$6:$DS$506,'Half from MC Supply Inputs '!MY$138+1,FALSE),MY108)</f>
        <v>1.8020761632543421</v>
      </c>
      <c r="MZ141">
        <f>IF(MZ$68=0,HLOOKUP($A141,'Monte Carlo_locked values'!$CQ$6:$DS$506,'Half from MC Supply Inputs '!MZ$138+1,FALSE),MZ108)</f>
        <v>1.9314480476408618</v>
      </c>
      <c r="NA141">
        <f>IF(NA$68=0,HLOOKUP($A141,'Monte Carlo_locked values'!$CQ$6:$DS$506,'Half from MC Supply Inputs '!NA$138+1,FALSE),NA108)</f>
        <v>1.3224055779775741</v>
      </c>
      <c r="NB141">
        <f>IF(NB$68=0,HLOOKUP($A141,'Monte Carlo_locked values'!$CQ$6:$DS$506,'Half from MC Supply Inputs '!NB$138+1,FALSE),NB108)</f>
        <v>1.5786241167474793</v>
      </c>
      <c r="NC141">
        <f>IF(NC$68=0,HLOOKUP($A141,'Monte Carlo_locked values'!$CQ$6:$DS$506,'Half from MC Supply Inputs '!NC$138+1,FALSE),NC108)</f>
        <v>1.4645267870808727</v>
      </c>
      <c r="ND141">
        <f>IF(ND$68=0,HLOOKUP($A141,'Monte Carlo_locked values'!$CQ$6:$DS$506,'Half from MC Supply Inputs '!ND$138+1,FALSE),ND108)</f>
        <v>1.31193216</v>
      </c>
      <c r="NE141">
        <f>IF(NE$68=0,HLOOKUP($A141,'Monte Carlo_locked values'!$CQ$6:$DS$506,'Half from MC Supply Inputs '!NE$138+1,FALSE),NE108)</f>
        <v>3.3893164882360622</v>
      </c>
      <c r="NF141">
        <f>IF(NF$68=0,HLOOKUP($A141,'Monte Carlo_locked values'!$CQ$6:$DS$506,'Half from MC Supply Inputs '!NF$138+1,FALSE),NF108)</f>
        <v>1.5786241167474793</v>
      </c>
      <c r="NG141">
        <f>IF(NG$68=0,HLOOKUP($A141,'Monte Carlo_locked values'!$CQ$6:$DS$506,'Half from MC Supply Inputs '!NG$138+1,FALSE),NG108)</f>
        <v>1.3268529118013257</v>
      </c>
      <c r="NH141">
        <f>IF(NH$68=0,HLOOKUP($A141,'Monte Carlo_locked values'!$CQ$6:$DS$506,'Half from MC Supply Inputs '!NH$138+1,FALSE),NH108)</f>
        <v>1.5786241167474793</v>
      </c>
      <c r="NI141">
        <f>IF(NI$68=0,HLOOKUP($A141,'Monte Carlo_locked values'!$CQ$6:$DS$506,'Half from MC Supply Inputs '!NI$138+1,FALSE),NI108)</f>
        <v>1.346226451530808</v>
      </c>
      <c r="NJ141">
        <f>IF(NJ$68=0,HLOOKUP($A141,'Monte Carlo_locked values'!$CQ$6:$DS$506,'Half from MC Supply Inputs '!NJ$138+1,FALSE),NJ108)</f>
        <v>4.8093091200000009</v>
      </c>
      <c r="NK141">
        <f>IF(NK$68=0,HLOOKUP($A141,'Monte Carlo_locked values'!$CQ$6:$DS$506,'Half from MC Supply Inputs '!NK$138+1,FALSE),NK108)</f>
        <v>3.1527719273074908</v>
      </c>
      <c r="NL141">
        <f>IF(NL$68=0,HLOOKUP($A141,'Monte Carlo_locked values'!$CQ$6:$DS$506,'Half from MC Supply Inputs '!NL$138+1,FALSE),NL108)</f>
        <v>1.440059496582494</v>
      </c>
      <c r="NM141">
        <f>IF(NM$68=0,HLOOKUP($A141,'Monte Carlo_locked values'!$CQ$6:$DS$506,'Half from MC Supply Inputs '!NM$138+1,FALSE),NM108)</f>
        <v>1.3268529118013257</v>
      </c>
      <c r="NN141">
        <f>IF(NN$68=0,HLOOKUP($A141,'Monte Carlo_locked values'!$CQ$6:$DS$506,'Half from MC Supply Inputs '!NN$138+1,FALSE),NN108)</f>
        <v>1.8303953216936328</v>
      </c>
      <c r="NO141">
        <f>IF(NO$68=0,HLOOKUP($A141,'Monte Carlo_locked values'!$CQ$6:$DS$506,'Half from MC Supply Inputs '!NO$138+1,FALSE),NO108)</f>
        <v>1.3268529118013257</v>
      </c>
      <c r="NP141">
        <f>IF(NP$68=0,HLOOKUP($A141,'Monte Carlo_locked values'!$CQ$6:$DS$506,'Half from MC Supply Inputs '!NP$138+1,FALSE),NP108)</f>
        <v>3.3592448151886991</v>
      </c>
      <c r="NQ141">
        <f>IF(NQ$68=0,HLOOKUP($A141,'Monte Carlo_locked values'!$CQ$6:$DS$506,'Half from MC Supply Inputs '!NQ$138+1,FALSE),NQ108)</f>
        <v>1.8809216846672472</v>
      </c>
      <c r="NR141">
        <f>IF(NR$68=0,HLOOKUP($A141,'Monte Carlo_locked values'!$CQ$6:$DS$506,'Half from MC Supply Inputs '!NR$138+1,FALSE),NR108)</f>
        <v>1.8809216846672472</v>
      </c>
      <c r="NS141">
        <f>IF(NS$68=0,HLOOKUP($A141,'Monte Carlo_locked values'!$CQ$6:$DS$506,'Half from MC Supply Inputs '!NS$138+1,FALSE),NS108)</f>
        <v>1.5786241167474793</v>
      </c>
      <c r="NT141">
        <f>IF(NT$68=0,HLOOKUP($A141,'Monte Carlo_locked values'!$CQ$6:$DS$506,'Half from MC Supply Inputs '!NT$138+1,FALSE),NT108)</f>
        <v>1.3268529118013257</v>
      </c>
      <c r="NU141">
        <f>IF(NU$68=0,HLOOKUP($A141,'Monte Carlo_locked values'!$CQ$6:$DS$506,'Half from MC Supply Inputs '!NU$138+1,FALSE),NU108)</f>
        <v>1.3268529118013257</v>
      </c>
      <c r="NV141">
        <f>IF(NV$68=0,HLOOKUP($A141,'Monte Carlo_locked values'!$CQ$6:$DS$506,'Half from MC Supply Inputs '!NV$138+1,FALSE),NV108)</f>
        <v>1.9314480476408618</v>
      </c>
      <c r="NW141">
        <f>IF(NW$68=0,HLOOKUP($A141,'Monte Carlo_locked values'!$CQ$6:$DS$506,'Half from MC Supply Inputs '!NW$138+1,FALSE),NW108)</f>
        <v>2.9333042672591318</v>
      </c>
      <c r="NX141">
        <f>IF(NX$68=0,HLOOKUP($A141,'Monte Carlo_locked values'!$CQ$6:$DS$506,'Half from MC Supply Inputs '!NX$138+1,FALSE),NX108)</f>
        <v>1.3268529118013257</v>
      </c>
      <c r="NY141">
        <f>IF(NY$68=0,HLOOKUP($A141,'Monte Carlo_locked values'!$CQ$6:$DS$506,'Half from MC Supply Inputs '!NY$138+1,FALSE),NY108)</f>
        <v>2.7537525426671383</v>
      </c>
      <c r="NZ141">
        <f>IF(NZ$68=0,HLOOKUP($A141,'Monte Carlo_locked values'!$CQ$6:$DS$506,'Half from MC Supply Inputs '!NZ$138+1,FALSE),NZ108)</f>
        <v>1.8809216846672472</v>
      </c>
      <c r="OA141">
        <f>IF(OA$68=0,HLOOKUP($A141,'Monte Carlo_locked values'!$CQ$6:$DS$506,'Half from MC Supply Inputs '!OA$138+1,FALSE),OA108)</f>
        <v>4.3874432229556888</v>
      </c>
      <c r="OB141">
        <f>IF(OB$68=0,HLOOKUP($A141,'Monte Carlo_locked values'!$CQ$6:$DS$506,'Half from MC Supply Inputs '!OB$138+1,FALSE),OB108)</f>
        <v>1.3814798670776804</v>
      </c>
      <c r="OC141">
        <f>IF(OC$68=0,HLOOKUP($A141,'Monte Carlo_locked values'!$CQ$6:$DS$506,'Half from MC Supply Inputs '!OC$138+1,FALSE),OC108)</f>
        <v>1.3268529118013257</v>
      </c>
      <c r="OD141">
        <f>IF(OD$68=0,HLOOKUP($A141,'Monte Carlo_locked values'!$CQ$6:$DS$506,'Half from MC Supply Inputs '!OD$138+1,FALSE),OD108)</f>
        <v>3.5685636177084916</v>
      </c>
      <c r="OE141">
        <f>IF(OE$68=0,HLOOKUP($A141,'Monte Carlo_locked values'!$CQ$6:$DS$506,'Half from MC Supply Inputs '!OE$138+1,FALSE),OE108)</f>
        <v>1.4120805218540688</v>
      </c>
      <c r="OF141">
        <f>IF(OF$68=0,HLOOKUP($A141,'Monte Carlo_locked values'!$CQ$6:$DS$506,'Half from MC Supply Inputs '!OF$138+1,FALSE),OF108)</f>
        <v>2.8543931862059857</v>
      </c>
      <c r="OG141">
        <f>IF(OG$68=0,HLOOKUP($A141,'Monte Carlo_locked values'!$CQ$6:$DS$506,'Half from MC Supply Inputs '!OG$138+1,FALSE),OG108)</f>
        <v>1.3268529118013257</v>
      </c>
      <c r="OH141">
        <f>IF(OH$68=0,HLOOKUP($A141,'Monte Carlo_locked values'!$CQ$6:$DS$506,'Half from MC Supply Inputs '!OH$138+1,FALSE),OH108)</f>
        <v>4.6453198763236969</v>
      </c>
      <c r="OI141">
        <f>IF(OI$68=0,HLOOKUP($A141,'Monte Carlo_locked values'!$CQ$6:$DS$506,'Half from MC Supply Inputs '!OI$138+1,FALSE),OI108)</f>
        <v>1.5786241167474793</v>
      </c>
      <c r="OJ141">
        <f>IF(OJ$68=0,HLOOKUP($A141,'Monte Carlo_locked values'!$CQ$6:$DS$506,'Half from MC Supply Inputs '!OJ$138+1,FALSE),OJ108)</f>
        <v>1.8809216846672472</v>
      </c>
      <c r="OK141">
        <f>IF(OK$68=0,HLOOKUP($A141,'Monte Carlo_locked values'!$CQ$6:$DS$506,'Half from MC Supply Inputs '!OK$138+1,FALSE),OK108)</f>
        <v>4.8093091200000009</v>
      </c>
      <c r="OL141">
        <f>IF(OL$68=0,HLOOKUP($A141,'Monte Carlo_locked values'!$CQ$6:$DS$506,'Half from MC Supply Inputs '!OL$138+1,FALSE),OL108)</f>
        <v>1.3268529118013257</v>
      </c>
      <c r="OM141">
        <f>IF(OM$68=0,HLOOKUP($A141,'Monte Carlo_locked values'!$CQ$6:$DS$506,'Half from MC Supply Inputs '!OM$138+1,FALSE),OM108)</f>
        <v>4.0715179197419715</v>
      </c>
      <c r="ON141">
        <f>IF(ON$68=0,HLOOKUP($A141,'Monte Carlo_locked values'!$CQ$6:$DS$506,'Half from MC Supply Inputs '!ON$138+1,FALSE),ON108)</f>
        <v>3.6038765017180303</v>
      </c>
      <c r="OO141">
        <f>IF(OO$68=0,HLOOKUP($A141,'Monte Carlo_locked values'!$CQ$6:$DS$506,'Half from MC Supply Inputs '!OO$138+1,FALSE),OO108)</f>
        <v>4.3642785871734624</v>
      </c>
      <c r="OP141">
        <f>IF(OP$68=0,HLOOKUP($A141,'Monte Carlo_locked values'!$CQ$6:$DS$506,'Half from MC Supply Inputs '!OP$138+1,FALSE),OP108)</f>
        <v>3.4730432992903104</v>
      </c>
      <c r="OQ141">
        <f>IF(OQ$68=0,HLOOKUP($A141,'Monte Carlo_locked values'!$CQ$6:$DS$506,'Half from MC Supply Inputs '!OQ$138+1,FALSE),OQ108)</f>
        <v>1.8303953216936328</v>
      </c>
      <c r="OR141">
        <f>IF(OR$68=0,HLOOKUP($A141,'Monte Carlo_locked values'!$CQ$6:$DS$506,'Half from MC Supply Inputs '!OR$138+1,FALSE),OR108)</f>
        <v>1.31193216</v>
      </c>
      <c r="OS141">
        <f>IF(OS$68=0,HLOOKUP($A141,'Monte Carlo_locked values'!$CQ$6:$DS$506,'Half from MC Supply Inputs '!OS$138+1,FALSE),OS108)</f>
        <v>1.3268529118013257</v>
      </c>
      <c r="OT141">
        <f>IF(OT$68=0,HLOOKUP($A141,'Monte Carlo_locked values'!$CQ$6:$DS$506,'Half from MC Supply Inputs '!OT$138+1,FALSE),OT108)</f>
        <v>1.8303953216936328</v>
      </c>
      <c r="OU141">
        <f>IF(OU$68=0,HLOOKUP($A141,'Monte Carlo_locked values'!$CQ$6:$DS$506,'Half from MC Supply Inputs '!OU$138+1,FALSE),OU108)</f>
        <v>3.9093226515884734</v>
      </c>
      <c r="OV141">
        <f>IF(OV$68=0,HLOOKUP($A141,'Monte Carlo_locked values'!$CQ$6:$DS$506,'Half from MC Supply Inputs '!OV$138+1,FALSE),OV108)</f>
        <v>1.9314480476408618</v>
      </c>
      <c r="OW141">
        <f>IF(OW$68=0,HLOOKUP($A141,'Monte Carlo_locked values'!$CQ$6:$DS$506,'Half from MC Supply Inputs '!OW$138+1,FALSE),OW108)</f>
        <v>1.3368581758476825</v>
      </c>
      <c r="OX141">
        <f>IF(OX$68=0,HLOOKUP($A141,'Monte Carlo_locked values'!$CQ$6:$DS$506,'Half from MC Supply Inputs '!OX$138+1,FALSE),OX108)</f>
        <v>1.8809216846672472</v>
      </c>
      <c r="OY141">
        <f>IF(OY$68=0,HLOOKUP($A141,'Monte Carlo_locked values'!$CQ$6:$DS$506,'Half from MC Supply Inputs '!OY$138+1,FALSE),OY108)</f>
        <v>1.330976999722524</v>
      </c>
      <c r="OZ141">
        <f>IF(OZ$68=0,HLOOKUP($A141,'Monte Carlo_locked values'!$CQ$6:$DS$506,'Half from MC Supply Inputs '!OZ$138+1,FALSE),OZ108)</f>
        <v>1.9314480476408618</v>
      </c>
      <c r="PA141">
        <f>IF(PA$68=0,HLOOKUP($A141,'Monte Carlo_locked values'!$CQ$6:$DS$506,'Half from MC Supply Inputs '!PA$138+1,FALSE),PA108)</f>
        <v>4.8093091200000009</v>
      </c>
      <c r="PB141">
        <f>IF(PB$68=0,HLOOKUP($A141,'Monte Carlo_locked values'!$CQ$6:$DS$506,'Half from MC Supply Inputs '!PB$138+1,FALSE),PB108)</f>
        <v>1.5786241167474793</v>
      </c>
      <c r="PC141">
        <f>IF(PC$68=0,HLOOKUP($A141,'Monte Carlo_locked values'!$CQ$6:$DS$506,'Half from MC Supply Inputs '!PC$138+1,FALSE),PC108)</f>
        <v>1.3268529118013257</v>
      </c>
      <c r="PD141">
        <f>IF(PD$68=0,HLOOKUP($A141,'Monte Carlo_locked values'!$CQ$6:$DS$506,'Half from MC Supply Inputs '!PD$138+1,FALSE),PD108)</f>
        <v>2.0244313786814327</v>
      </c>
      <c r="PE141">
        <f>IF(PE$68=0,HLOOKUP($A141,'Monte Carlo_locked values'!$CQ$6:$DS$506,'Half from MC Supply Inputs '!PE$138+1,FALSE),PE108)</f>
        <v>4.6471596112462557</v>
      </c>
      <c r="PF141">
        <f>IF(PF$68=0,HLOOKUP($A141,'Monte Carlo_locked values'!$CQ$6:$DS$506,'Half from MC Supply Inputs '!PF$138+1,FALSE),PF108)</f>
        <v>1.5786241167474793</v>
      </c>
      <c r="PG141">
        <f>IF(PG$68=0,HLOOKUP($A141,'Monte Carlo_locked values'!$CQ$6:$DS$506,'Half from MC Supply Inputs '!PG$138+1,FALSE),PG108)</f>
        <v>1.3243649735528193</v>
      </c>
      <c r="PH141">
        <f>IF(PH$68=0,HLOOKUP($A141,'Monte Carlo_locked values'!$CQ$6:$DS$506,'Half from MC Supply Inputs '!PH$138+1,FALSE),PH108)</f>
        <v>1.3697795158082355</v>
      </c>
      <c r="PI141">
        <f>IF(PI$68=0,HLOOKUP($A141,'Monte Carlo_locked values'!$CQ$6:$DS$506,'Half from MC Supply Inputs '!PI$138+1,FALSE),PI108)</f>
        <v>2.3936864451338948</v>
      </c>
      <c r="PJ141">
        <f>IF(PJ$68=0,HLOOKUP($A141,'Monte Carlo_locked values'!$CQ$6:$DS$506,'Half from MC Supply Inputs '!PJ$138+1,FALSE),PJ108)</f>
        <v>4.8093091200000009</v>
      </c>
      <c r="PK141">
        <f>IF(PK$68=0,HLOOKUP($A141,'Monte Carlo_locked values'!$CQ$6:$DS$506,'Half from MC Supply Inputs '!PK$138+1,FALSE),PK108)</f>
        <v>1.8809216846672472</v>
      </c>
      <c r="PL141">
        <f>IF(PL$68=0,HLOOKUP($A141,'Monte Carlo_locked values'!$CQ$6:$DS$506,'Half from MC Supply Inputs '!PL$138+1,FALSE),PL108)</f>
        <v>1.9314480476408618</v>
      </c>
      <c r="PM141">
        <f>IF(PM$68=0,HLOOKUP($A141,'Monte Carlo_locked values'!$CQ$6:$DS$506,'Half from MC Supply Inputs '!PM$138+1,FALSE),PM108)</f>
        <v>1.3268529118013257</v>
      </c>
      <c r="PN141">
        <f>IF(PN$68=0,HLOOKUP($A141,'Monte Carlo_locked values'!$CQ$6:$DS$506,'Half from MC Supply Inputs '!PN$138+1,FALSE),PN108)</f>
        <v>1.8809216846672472</v>
      </c>
      <c r="PO141">
        <f>IF(PO$68=0,HLOOKUP($A141,'Monte Carlo_locked values'!$CQ$6:$DS$506,'Half from MC Supply Inputs '!PO$138+1,FALSE),PO108)</f>
        <v>3.8278336745948494</v>
      </c>
      <c r="PP141">
        <f>IF(PP$68=0,HLOOKUP($A141,'Monte Carlo_locked values'!$CQ$6:$DS$506,'Half from MC Supply Inputs '!PP$138+1,FALSE),PP108)</f>
        <v>1.8303953216936328</v>
      </c>
      <c r="PQ141">
        <f>IF(PQ$68=0,HLOOKUP($A141,'Monte Carlo_locked values'!$CQ$6:$DS$506,'Half from MC Supply Inputs '!PQ$138+1,FALSE),PQ108)</f>
        <v>3.8639105919081933</v>
      </c>
      <c r="PR141">
        <f>IF(PR$68=0,HLOOKUP($A141,'Monte Carlo_locked values'!$CQ$6:$DS$506,'Half from MC Supply Inputs '!PR$138+1,FALSE),PR108)</f>
        <v>2.8313982052771056</v>
      </c>
      <c r="PS141">
        <f>IF(PS$68=0,HLOOKUP($A141,'Monte Carlo_locked values'!$CQ$6:$DS$506,'Half from MC Supply Inputs '!PS$138+1,FALSE),PS108)</f>
        <v>1.460751440611233</v>
      </c>
      <c r="PT141">
        <f>IF(PT$68=0,HLOOKUP($A141,'Monte Carlo_locked values'!$CQ$6:$DS$506,'Half from MC Supply Inputs '!PT$138+1,FALSE),PT108)</f>
        <v>2.0540211189505246</v>
      </c>
      <c r="PU141">
        <f>IF(PU$68=0,HLOOKUP($A141,'Monte Carlo_locked values'!$CQ$6:$DS$506,'Half from MC Supply Inputs '!PU$138+1,FALSE),PU108)</f>
        <v>4.2486763049037144</v>
      </c>
      <c r="PV141">
        <f>IF(PV$68=0,HLOOKUP($A141,'Monte Carlo_locked values'!$CQ$6:$DS$506,'Half from MC Supply Inputs '!PV$138+1,FALSE),PV108)</f>
        <v>1.31193216</v>
      </c>
      <c r="PW141">
        <f>IF(PW$68=0,HLOOKUP($A141,'Monte Carlo_locked values'!$CQ$6:$DS$506,'Half from MC Supply Inputs '!PW$138+1,FALSE),PW108)</f>
        <v>1.9314480476408618</v>
      </c>
      <c r="PX141">
        <f>IF(PX$68=0,HLOOKUP($A141,'Monte Carlo_locked values'!$CQ$6:$DS$506,'Half from MC Supply Inputs '!PX$138+1,FALSE),PX108)</f>
        <v>1.8303953216936328</v>
      </c>
      <c r="PY141">
        <f>IF(PY$68=0,HLOOKUP($A141,'Monte Carlo_locked values'!$CQ$6:$DS$506,'Half from MC Supply Inputs '!PY$138+1,FALSE),PY108)</f>
        <v>2.9548216532718325</v>
      </c>
      <c r="PZ141">
        <f>IF(PZ$68=0,HLOOKUP($A141,'Monte Carlo_locked values'!$CQ$6:$DS$506,'Half from MC Supply Inputs '!PZ$138+1,FALSE),PZ108)</f>
        <v>1.9314480476408618</v>
      </c>
      <c r="QA141">
        <f>IF(QA$68=0,HLOOKUP($A141,'Monte Carlo_locked values'!$CQ$6:$DS$506,'Half from MC Supply Inputs '!QA$138+1,FALSE),QA108)</f>
        <v>4.8093091200000009</v>
      </c>
      <c r="QB141">
        <f>IF(QB$68=0,HLOOKUP($A141,'Monte Carlo_locked values'!$CQ$6:$DS$506,'Half from MC Supply Inputs '!QB$138+1,FALSE),QB108)</f>
        <v>1.8303953216936328</v>
      </c>
      <c r="QC141">
        <f>IF(QC$68=0,HLOOKUP($A141,'Monte Carlo_locked values'!$CQ$6:$DS$506,'Half from MC Supply Inputs '!QC$138+1,FALSE),QC108)</f>
        <v>2.0452678003217528</v>
      </c>
      <c r="QD141">
        <f>IF(QD$68=0,HLOOKUP($A141,'Monte Carlo_locked values'!$CQ$6:$DS$506,'Half from MC Supply Inputs '!QD$138+1,FALSE),QD108)</f>
        <v>1.9314480476408618</v>
      </c>
      <c r="QE141">
        <f>IF(QE$68=0,HLOOKUP($A141,'Monte Carlo_locked values'!$CQ$6:$DS$506,'Half from MC Supply Inputs '!QE$138+1,FALSE),QE108)</f>
        <v>4.7897228669625669</v>
      </c>
      <c r="QF141">
        <f>IF(QF$68=0,HLOOKUP($A141,'Monte Carlo_locked values'!$CQ$6:$DS$506,'Half from MC Supply Inputs '!QF$138+1,FALSE),QF108)</f>
        <v>1.9314480476408618</v>
      </c>
      <c r="QG141">
        <f>IF(QG$68=0,HLOOKUP($A141,'Monte Carlo_locked values'!$CQ$6:$DS$506,'Half from MC Supply Inputs '!QG$138+1,FALSE),QG108)</f>
        <v>1.3127716641687672</v>
      </c>
      <c r="QH141">
        <f>IF(QH$68=0,HLOOKUP($A141,'Monte Carlo_locked values'!$CQ$6:$DS$506,'Half from MC Supply Inputs '!QH$138+1,FALSE),QH108)</f>
        <v>1.5786241167474793</v>
      </c>
      <c r="QI141">
        <f>IF(QI$68=0,HLOOKUP($A141,'Monte Carlo_locked values'!$CQ$6:$DS$506,'Half from MC Supply Inputs '!QI$138+1,FALSE),QI108)</f>
        <v>2.4424759755889527</v>
      </c>
      <c r="QJ141">
        <f>IF(QJ$68=0,HLOOKUP($A141,'Monte Carlo_locked values'!$CQ$6:$DS$506,'Half from MC Supply Inputs '!QJ$138+1,FALSE),QJ108)</f>
        <v>1.9314480476408618</v>
      </c>
      <c r="QK141">
        <f>IF(QK$68=0,HLOOKUP($A141,'Monte Carlo_locked values'!$CQ$6:$DS$506,'Half from MC Supply Inputs '!QK$138+1,FALSE),QK108)</f>
        <v>4.0183594831419231</v>
      </c>
      <c r="QL141">
        <f>IF(QL$68=0,HLOOKUP($A141,'Monte Carlo_locked values'!$CQ$6:$DS$506,'Half from MC Supply Inputs '!QL$138+1,FALSE),QL108)</f>
        <v>1.3977138773533637</v>
      </c>
      <c r="QM141">
        <f>IF(QM$68=0,HLOOKUP($A141,'Monte Carlo_locked values'!$CQ$6:$DS$506,'Half from MC Supply Inputs '!QM$138+1,FALSE),QM108)</f>
        <v>1.8809216846672472</v>
      </c>
      <c r="QN141">
        <f>IF(QN$68=0,HLOOKUP($A141,'Monte Carlo_locked values'!$CQ$6:$DS$506,'Half from MC Supply Inputs '!QN$138+1,FALSE),QN108)</f>
        <v>4.7838039441017983</v>
      </c>
      <c r="QO141">
        <f>IF(QO$68=0,HLOOKUP($A141,'Monte Carlo_locked values'!$CQ$6:$DS$506,'Half from MC Supply Inputs '!QO$138+1,FALSE),QO108)</f>
        <v>2.1601294847201871</v>
      </c>
      <c r="QP141">
        <f>IF(QP$68=0,HLOOKUP($A141,'Monte Carlo_locked values'!$CQ$6:$DS$506,'Half from MC Supply Inputs '!QP$138+1,FALSE),QP108)</f>
        <v>1.8303953216936328</v>
      </c>
      <c r="QQ141">
        <f>IF(QQ$68=0,HLOOKUP($A141,'Monte Carlo_locked values'!$CQ$6:$DS$506,'Half from MC Supply Inputs '!QQ$138+1,FALSE),QQ108)</f>
        <v>1.5786241167474793</v>
      </c>
      <c r="QR141">
        <f>IF(QR$68=0,HLOOKUP($A141,'Monte Carlo_locked values'!$CQ$6:$DS$506,'Half from MC Supply Inputs '!QR$138+1,FALSE),QR108)</f>
        <v>1.5786241167474793</v>
      </c>
      <c r="QS141">
        <f>IF(QS$68=0,HLOOKUP($A141,'Monte Carlo_locked values'!$CQ$6:$DS$506,'Half from MC Supply Inputs '!QS$138+1,FALSE),QS108)</f>
        <v>1.8809216846672472</v>
      </c>
      <c r="QT141">
        <f>IF(QT$68=0,HLOOKUP($A141,'Monte Carlo_locked values'!$CQ$6:$DS$506,'Half from MC Supply Inputs '!QT$138+1,FALSE),QT108)</f>
        <v>1.5085635695373618</v>
      </c>
      <c r="QU141">
        <f>IF(QU$68=0,HLOOKUP($A141,'Monte Carlo_locked values'!$CQ$6:$DS$506,'Half from MC Supply Inputs '!QU$138+1,FALSE),QU108)</f>
        <v>1.8303953216936328</v>
      </c>
      <c r="QV141">
        <f>IF(QV$68=0,HLOOKUP($A141,'Monte Carlo_locked values'!$CQ$6:$DS$506,'Half from MC Supply Inputs '!QV$138+1,FALSE),QV108)</f>
        <v>1.8809216846672472</v>
      </c>
      <c r="QW141">
        <f>IF(QW$68=0,HLOOKUP($A141,'Monte Carlo_locked values'!$CQ$6:$DS$506,'Half from MC Supply Inputs '!QW$138+1,FALSE),QW108)</f>
        <v>1.3403982105562351</v>
      </c>
      <c r="QX141">
        <f>IF(QX$68=0,HLOOKUP($A141,'Monte Carlo_locked values'!$CQ$6:$DS$506,'Half from MC Supply Inputs '!QX$138+1,FALSE),QX108)</f>
        <v>1.7338219090175375</v>
      </c>
      <c r="QY141">
        <f>IF(QY$68=0,HLOOKUP($A141,'Monte Carlo_locked values'!$CQ$6:$DS$506,'Half from MC Supply Inputs '!QY$138+1,FALSE),QY108)</f>
        <v>1.8809216846672472</v>
      </c>
      <c r="QZ141">
        <f>IF(QZ$68=0,HLOOKUP($A141,'Monte Carlo_locked values'!$CQ$6:$DS$506,'Half from MC Supply Inputs '!QZ$138+1,FALSE),QZ108)</f>
        <v>1.9314480476408618</v>
      </c>
      <c r="RA141">
        <f>IF(RA$68=0,HLOOKUP($A141,'Monte Carlo_locked values'!$CQ$6:$DS$506,'Half from MC Supply Inputs '!RA$138+1,FALSE),RA108)</f>
        <v>1.3268529118013257</v>
      </c>
      <c r="RB141">
        <f>IF(RB$68=0,HLOOKUP($A141,'Monte Carlo_locked values'!$CQ$6:$DS$506,'Half from MC Supply Inputs '!RB$138+1,FALSE),RB108)</f>
        <v>2.5440274519917363</v>
      </c>
      <c r="RC141">
        <f>IF(RC$68=0,HLOOKUP($A141,'Monte Carlo_locked values'!$CQ$6:$DS$506,'Half from MC Supply Inputs '!RC$138+1,FALSE),RC108)</f>
        <v>1.8809216846672472</v>
      </c>
      <c r="RD141">
        <f>IF(RD$68=0,HLOOKUP($A141,'Monte Carlo_locked values'!$CQ$6:$DS$506,'Half from MC Supply Inputs '!RD$138+1,FALSE),RD108)</f>
        <v>4.0037345040025478</v>
      </c>
      <c r="RE141">
        <f>IF(RE$68=0,HLOOKUP($A141,'Monte Carlo_locked values'!$CQ$6:$DS$506,'Half from MC Supply Inputs '!RE$138+1,FALSE),RE108)</f>
        <v>1.5786241167474793</v>
      </c>
      <c r="RF141">
        <f>IF(RF$68=0,HLOOKUP($A141,'Monte Carlo_locked values'!$CQ$6:$DS$506,'Half from MC Supply Inputs '!RF$138+1,FALSE),RF108)</f>
        <v>3.9893090711259873</v>
      </c>
      <c r="RG141">
        <f>IF(RG$68=0,HLOOKUP($A141,'Monte Carlo_locked values'!$CQ$6:$DS$506,'Half from MC Supply Inputs '!RG$138+1,FALSE),RG108)</f>
        <v>1.8809216846672472</v>
      </c>
      <c r="RH141">
        <f>IF(RH$68=0,HLOOKUP($A141,'Monte Carlo_locked values'!$CQ$6:$DS$506,'Half from MC Supply Inputs '!RH$138+1,FALSE),RH108)</f>
        <v>3.69555167898476</v>
      </c>
      <c r="RI141">
        <f>IF(RI$68=0,HLOOKUP($A141,'Monte Carlo_locked values'!$CQ$6:$DS$506,'Half from MC Supply Inputs '!RI$138+1,FALSE),RI108)</f>
        <v>1.8303953216936328</v>
      </c>
      <c r="RJ141">
        <f>IF(RJ$68=0,HLOOKUP($A141,'Monte Carlo_locked values'!$CQ$6:$DS$506,'Half from MC Supply Inputs '!RJ$138+1,FALSE),RJ108)</f>
        <v>1.3268529118013257</v>
      </c>
      <c r="RK141">
        <f>IF(RK$68=0,HLOOKUP($A141,'Monte Carlo_locked values'!$CQ$6:$DS$506,'Half from MC Supply Inputs '!RK$138+1,FALSE),RK108)</f>
        <v>1.9314480476408618</v>
      </c>
      <c r="RL141">
        <f>IF(RL$68=0,HLOOKUP($A141,'Monte Carlo_locked values'!$CQ$6:$DS$506,'Half from MC Supply Inputs '!RL$138+1,FALSE),RL108)</f>
        <v>2.6976610837792947</v>
      </c>
      <c r="RM141">
        <f>IF(RM$68=0,HLOOKUP($A141,'Monte Carlo_locked values'!$CQ$6:$DS$506,'Half from MC Supply Inputs '!RM$138+1,FALSE),RM108)</f>
        <v>1.8809216846672472</v>
      </c>
      <c r="RN141">
        <f>IF(RN$68=0,HLOOKUP($A141,'Monte Carlo_locked values'!$CQ$6:$DS$506,'Half from MC Supply Inputs '!RN$138+1,FALSE),RN108)</f>
        <v>1.8303953216936328</v>
      </c>
      <c r="RO141">
        <f>IF(RO$68=0,HLOOKUP($A141,'Monte Carlo_locked values'!$CQ$6:$DS$506,'Half from MC Supply Inputs '!RO$138+1,FALSE),RO108)</f>
        <v>1.362735644624264</v>
      </c>
      <c r="RP141">
        <f>IF(RP$68=0,HLOOKUP($A141,'Monte Carlo_locked values'!$CQ$6:$DS$506,'Half from MC Supply Inputs '!RP$138+1,FALSE),RP108)</f>
        <v>4.2723313006464139</v>
      </c>
      <c r="RQ141">
        <f>IF(RQ$68=0,HLOOKUP($A141,'Monte Carlo_locked values'!$CQ$6:$DS$506,'Half from MC Supply Inputs '!RQ$138+1,FALSE),RQ108)</f>
        <v>3.6644209883197121</v>
      </c>
      <c r="RR141">
        <f>IF(RR$68=0,HLOOKUP($A141,'Monte Carlo_locked values'!$CQ$6:$DS$506,'Half from MC Supply Inputs '!RR$138+1,FALSE),RR108)</f>
        <v>1.5242108206803291</v>
      </c>
      <c r="RS141">
        <f>IF(RS$68=0,HLOOKUP($A141,'Monte Carlo_locked values'!$CQ$6:$DS$506,'Half from MC Supply Inputs '!RS$138+1,FALSE),RS108)</f>
        <v>1.8809216846672472</v>
      </c>
      <c r="RT141">
        <f>IF(RT$68=0,HLOOKUP($A141,'Monte Carlo_locked values'!$CQ$6:$DS$506,'Half from MC Supply Inputs '!RT$138+1,FALSE),RT108)</f>
        <v>1.8303953216936328</v>
      </c>
      <c r="RU141">
        <f>IF(RU$68=0,HLOOKUP($A141,'Monte Carlo_locked values'!$CQ$6:$DS$506,'Half from MC Supply Inputs '!RU$138+1,FALSE),RU108)</f>
        <v>1.9314480476408618</v>
      </c>
      <c r="RV141">
        <f>IF(RV$68=0,HLOOKUP($A141,'Monte Carlo_locked values'!$CQ$6:$DS$506,'Half from MC Supply Inputs '!RV$138+1,FALSE),RV108)</f>
        <v>1.5786241167474793</v>
      </c>
      <c r="RW141">
        <f>IF(RW$68=0,HLOOKUP($A141,'Monte Carlo_locked values'!$CQ$6:$DS$506,'Half from MC Supply Inputs '!RW$138+1,FALSE),RW108)</f>
        <v>4.8093091200000009</v>
      </c>
      <c r="RX141">
        <f>IF(RX$68=0,HLOOKUP($A141,'Monte Carlo_locked values'!$CQ$6:$DS$506,'Half from MC Supply Inputs '!RX$138+1,FALSE),RX108)</f>
        <v>1.5786241167474793</v>
      </c>
      <c r="RY141">
        <f>IF(RY$68=0,HLOOKUP($A141,'Monte Carlo_locked values'!$CQ$6:$DS$506,'Half from MC Supply Inputs '!RY$138+1,FALSE),RY108)</f>
        <v>1.31193216</v>
      </c>
      <c r="RZ141">
        <f>IF(RZ$68=0,HLOOKUP($A141,'Monte Carlo_locked values'!$CQ$6:$DS$506,'Half from MC Supply Inputs '!RZ$138+1,FALSE),RZ108)</f>
        <v>1.360779210553579</v>
      </c>
      <c r="SA141">
        <f>IF(SA$68=0,HLOOKUP($A141,'Monte Carlo_locked values'!$CQ$6:$DS$506,'Half from MC Supply Inputs '!SA$138+1,FALSE),SA108)</f>
        <v>3.9602607764774929</v>
      </c>
      <c r="SB141">
        <f>IF(SB$68=0,HLOOKUP($A141,'Monte Carlo_locked values'!$CQ$6:$DS$506,'Half from MC Supply Inputs '!SB$138+1,FALSE),SB108)</f>
        <v>3.7813882894951334</v>
      </c>
      <c r="SC141">
        <f>IF(SC$68=0,HLOOKUP($A141,'Monte Carlo_locked values'!$CQ$6:$DS$506,'Half from MC Supply Inputs '!SC$138+1,FALSE),SC108)</f>
        <v>1.8809216846672472</v>
      </c>
      <c r="SD141">
        <f>IF(SD$68=0,HLOOKUP($A141,'Monte Carlo_locked values'!$CQ$6:$DS$506,'Half from MC Supply Inputs '!SD$138+1,FALSE),SD108)</f>
        <v>1.4262418136759258</v>
      </c>
      <c r="SE141">
        <f>IF(SE$68=0,HLOOKUP($A141,'Monte Carlo_locked values'!$CQ$6:$DS$506,'Half from MC Supply Inputs '!SE$138+1,FALSE),SE108)</f>
        <v>1.5786241167474793</v>
      </c>
      <c r="SF141">
        <f>IF(SF$68=0,HLOOKUP($A141,'Monte Carlo_locked values'!$CQ$6:$DS$506,'Half from MC Supply Inputs '!SF$138+1,FALSE),SF108)</f>
        <v>1.5128855078097097</v>
      </c>
      <c r="SG141">
        <f>IF(SG$68=0,HLOOKUP($A141,'Monte Carlo_locked values'!$CQ$6:$DS$506,'Half from MC Supply Inputs '!SG$138+1,FALSE),SG108)</f>
        <v>4.5058056204796841</v>
      </c>
    </row>
    <row r="142" spans="1:501" x14ac:dyDescent="0.35">
      <c r="A142" s="158">
        <v>2025</v>
      </c>
      <c r="B142">
        <f>IF(B$68=0,HLOOKUP($A142,'Monte Carlo_locked values'!$CQ$6:$DS$506,'Half from MC Supply Inputs '!B$138+1,FALSE),B109)</f>
        <v>5.0497745760000008</v>
      </c>
      <c r="C142">
        <f>IF(C$68=0,HLOOKUP($A142,'Monte Carlo_locked values'!$CQ$6:$DS$506,'Half from MC Supply Inputs '!C$138+1,FALSE),C109)</f>
        <v>1.4773088602997553</v>
      </c>
      <c r="D142">
        <f>IF(D$68=0,HLOOKUP($A142,'Monte Carlo_locked values'!$CQ$6:$DS$506,'Half from MC Supply Inputs '!D$138+1,FALSE),D109)</f>
        <v>2.0837803301021003</v>
      </c>
      <c r="E142">
        <f>IF(E$68=0,HLOOKUP($A142,'Monte Carlo_locked values'!$CQ$6:$DS$506,'Half from MC Supply Inputs '!E$138+1,FALSE),E109)</f>
        <v>2.0091600721673259</v>
      </c>
      <c r="F142">
        <f>IF(F$68=0,HLOOKUP($A142,'Monte Carlo_locked values'!$CQ$6:$DS$506,'Half from MC Supply Inputs '!F$138+1,FALSE),F109)</f>
        <v>2.0837803301021003</v>
      </c>
      <c r="G142">
        <f>IF(G$68=0,HLOOKUP($A142,'Monte Carlo_locked values'!$CQ$6:$DS$506,'Half from MC Supply Inputs '!G$138+1,FALSE),G109)</f>
        <v>4.7191934539070797</v>
      </c>
      <c r="H142">
        <f>IF(H$68=0,HLOOKUP($A142,'Monte Carlo_locked values'!$CQ$6:$DS$506,'Half from MC Supply Inputs '!H$138+1,FALSE),H109)</f>
        <v>2.0091600721673259</v>
      </c>
      <c r="I142">
        <f>IF(I$68=0,HLOOKUP($A142,'Monte Carlo_locked values'!$CQ$6:$DS$506,'Half from MC Supply Inputs '!I$138+1,FALSE),I109)</f>
        <v>3.5681339569477477</v>
      </c>
      <c r="J142">
        <f>IF(J$68=0,HLOOKUP($A142,'Monte Carlo_locked values'!$CQ$6:$DS$506,'Half from MC Supply Inputs '!J$138+1,FALSE),J109)</f>
        <v>2.0091600721673259</v>
      </c>
      <c r="K142">
        <f>IF(K$68=0,HLOOKUP($A142,'Monte Carlo_locked values'!$CQ$6:$DS$506,'Half from MC Supply Inputs '!K$138+1,FALSE),K109)</f>
        <v>5.0497745760000008</v>
      </c>
      <c r="L142">
        <f>IF(L$68=0,HLOOKUP($A142,'Monte Carlo_locked values'!$CQ$6:$DS$506,'Half from MC Supply Inputs '!L$138+1,FALSE),L109)</f>
        <v>4.666643512402346</v>
      </c>
      <c r="M142">
        <f>IF(M$68=0,HLOOKUP($A142,'Monte Carlo_locked values'!$CQ$6:$DS$506,'Half from MC Supply Inputs '!M$138+1,FALSE),M109)</f>
        <v>4.0378327697644378</v>
      </c>
      <c r="N142">
        <f>IF(N$68=0,HLOOKUP($A142,'Monte Carlo_locked values'!$CQ$6:$DS$506,'Half from MC Supply Inputs '!N$138+1,FALSE),N109)</f>
        <v>1.5564508650849544</v>
      </c>
      <c r="O142">
        <f>IF(O$68=0,HLOOKUP($A142,'Monte Carlo_locked values'!$CQ$6:$DS$506,'Half from MC Supply Inputs '!O$138+1,FALSE),O109)</f>
        <v>1.7020005350363183</v>
      </c>
      <c r="P142">
        <f>IF(P$68=0,HLOOKUP($A142,'Monte Carlo_locked values'!$CQ$6:$DS$506,'Half from MC Supply Inputs '!P$138+1,FALSE),P109)</f>
        <v>2.0091600721673259</v>
      </c>
      <c r="Q142">
        <f>IF(Q$68=0,HLOOKUP($A142,'Monte Carlo_locked values'!$CQ$6:$DS$506,'Half from MC Supply Inputs '!Q$138+1,FALSE),Q109)</f>
        <v>5.0497745760000008</v>
      </c>
      <c r="R142">
        <f>IF(R$68=0,HLOOKUP($A142,'Monte Carlo_locked values'!$CQ$6:$DS$506,'Half from MC Supply Inputs '!R$138+1,FALSE),R109)</f>
        <v>1.3948409979053111</v>
      </c>
      <c r="S142">
        <f>IF(S$68=0,HLOOKUP($A142,'Monte Carlo_locked values'!$CQ$6:$DS$506,'Half from MC Supply Inputs '!S$138+1,FALSE),S109)</f>
        <v>3.5269539355539479</v>
      </c>
      <c r="T142">
        <f>IF(T$68=0,HLOOKUP($A142,'Monte Carlo_locked values'!$CQ$6:$DS$506,'Half from MC Supply Inputs '!T$138+1,FALSE),T109)</f>
        <v>4.5634409003743928</v>
      </c>
      <c r="U142">
        <f>IF(U$68=0,HLOOKUP($A142,'Monte Carlo_locked values'!$CQ$6:$DS$506,'Half from MC Supply Inputs '!U$138+1,FALSE),U109)</f>
        <v>4.5201971115214548</v>
      </c>
      <c r="V142">
        <f>IF(V$68=0,HLOOKUP($A142,'Monte Carlo_locked values'!$CQ$6:$DS$506,'Half from MC Supply Inputs '!V$138+1,FALSE),V109)</f>
        <v>1.3948409979053111</v>
      </c>
      <c r="W142">
        <f>IF(W$68=0,HLOOKUP($A142,'Monte Carlo_locked values'!$CQ$6:$DS$506,'Half from MC Supply Inputs '!W$138+1,FALSE),W109)</f>
        <v>2.0091600721673259</v>
      </c>
      <c r="X142">
        <f>IF(X$68=0,HLOOKUP($A142,'Monte Carlo_locked values'!$CQ$6:$DS$506,'Half from MC Supply Inputs '!X$138+1,FALSE),X109)</f>
        <v>2.0091600721673259</v>
      </c>
      <c r="Y142">
        <f>IF(Y$68=0,HLOOKUP($A142,'Monte Carlo_locked values'!$CQ$6:$DS$506,'Half from MC Supply Inputs '!Y$138+1,FALSE),Y109)</f>
        <v>1.7020005350363183</v>
      </c>
      <c r="Z142">
        <f>IF(Z$68=0,HLOOKUP($A142,'Monte Carlo_locked values'!$CQ$6:$DS$506,'Half from MC Supply Inputs '!Z$138+1,FALSE),Z109)</f>
        <v>1.6849538302127394</v>
      </c>
      <c r="AA142">
        <f>IF(AA$68=0,HLOOKUP($A142,'Monte Carlo_locked values'!$CQ$6:$DS$506,'Half from MC Supply Inputs '!AA$138+1,FALSE),AA109)</f>
        <v>2.0091600721673259</v>
      </c>
      <c r="AB142">
        <f>IF(AB$68=0,HLOOKUP($A142,'Monte Carlo_locked values'!$CQ$6:$DS$506,'Half from MC Supply Inputs '!AB$138+1,FALSE),AB109)</f>
        <v>2.0091600721673259</v>
      </c>
      <c r="AC142">
        <f>IF(AC$68=0,HLOOKUP($A142,'Monte Carlo_locked values'!$CQ$6:$DS$506,'Half from MC Supply Inputs '!AC$138+1,FALSE),AC109)</f>
        <v>2.0091600721673259</v>
      </c>
      <c r="AD142">
        <f>IF(AD$68=0,HLOOKUP($A142,'Monte Carlo_locked values'!$CQ$6:$DS$506,'Half from MC Supply Inputs '!AD$138+1,FALSE),AD109)</f>
        <v>3.2933853899365992</v>
      </c>
      <c r="AE142">
        <f>IF(AE$68=0,HLOOKUP($A142,'Monte Carlo_locked values'!$CQ$6:$DS$506,'Half from MC Supply Inputs '!AE$138+1,FALSE),AE109)</f>
        <v>2.1584005880368746</v>
      </c>
      <c r="AF142">
        <f>IF(AF$68=0,HLOOKUP($A142,'Monte Carlo_locked values'!$CQ$6:$DS$506,'Half from MC Supply Inputs '!AF$138+1,FALSE),AF109)</f>
        <v>2.0837803301021003</v>
      </c>
      <c r="AG142">
        <f>IF(AG$68=0,HLOOKUP($A142,'Monte Carlo_locked values'!$CQ$6:$DS$506,'Half from MC Supply Inputs '!AG$138+1,FALSE),AG109)</f>
        <v>1.7020005350363183</v>
      </c>
      <c r="AH142">
        <f>IF(AH$68=0,HLOOKUP($A142,'Monte Carlo_locked values'!$CQ$6:$DS$506,'Half from MC Supply Inputs '!AH$138+1,FALSE),AH109)</f>
        <v>4.9626302097903725</v>
      </c>
      <c r="AI142">
        <f>IF(AI$68=0,HLOOKUP($A142,'Monte Carlo_locked values'!$CQ$6:$DS$506,'Half from MC Supply Inputs '!AI$138+1,FALSE),AI109)</f>
        <v>3.85804317598395</v>
      </c>
      <c r="AJ142">
        <f>IF(AJ$68=0,HLOOKUP($A142,'Monte Carlo_locked values'!$CQ$6:$DS$506,'Half from MC Supply Inputs '!AJ$138+1,FALSE),AJ109)</f>
        <v>1.7020005350363183</v>
      </c>
      <c r="AK142">
        <f>IF(AK$68=0,HLOOKUP($A142,'Monte Carlo_locked values'!$CQ$6:$DS$506,'Half from MC Supply Inputs '!AK$138+1,FALSE),AK109)</f>
        <v>1.5418332781429629</v>
      </c>
      <c r="AL142">
        <f>IF(AL$68=0,HLOOKUP($A142,'Monte Carlo_locked values'!$CQ$6:$DS$506,'Half from MC Supply Inputs '!AL$138+1,FALSE),AL109)</f>
        <v>3.6518981525523171</v>
      </c>
      <c r="AM142">
        <f>IF(AM$68=0,HLOOKUP($A142,'Monte Carlo_locked values'!$CQ$6:$DS$506,'Half from MC Supply Inputs '!AM$138+1,FALSE),AM109)</f>
        <v>4.3776941136304588</v>
      </c>
      <c r="AN142">
        <f>IF(AN$68=0,HLOOKUP($A142,'Monte Carlo_locked values'!$CQ$6:$DS$506,'Half from MC Supply Inputs '!AN$138+1,FALSE),AN109)</f>
        <v>1.5550441524628931</v>
      </c>
      <c r="AO142">
        <f>IF(AO$68=0,HLOOKUP($A142,'Monte Carlo_locked values'!$CQ$6:$DS$506,'Half from MC Supply Inputs '!AO$138+1,FALSE),AO109)</f>
        <v>1.5328321573657357</v>
      </c>
      <c r="AP142">
        <f>IF(AP$68=0,HLOOKUP($A142,'Monte Carlo_locked values'!$CQ$6:$DS$506,'Half from MC Supply Inputs '!AP$138+1,FALSE),AP109)</f>
        <v>5.0497745760000008</v>
      </c>
      <c r="AQ142">
        <f>IF(AQ$68=0,HLOOKUP($A142,'Monte Carlo_locked values'!$CQ$6:$DS$506,'Half from MC Supply Inputs '!AQ$138+1,FALSE),AQ109)</f>
        <v>1.3948409979053111</v>
      </c>
      <c r="AR142">
        <f>IF(AR$68=0,HLOOKUP($A142,'Monte Carlo_locked values'!$CQ$6:$DS$506,'Half from MC Supply Inputs '!AR$138+1,FALSE),AR109)</f>
        <v>1.4413987612953152</v>
      </c>
      <c r="AS142">
        <f>IF(AS$68=0,HLOOKUP($A142,'Monte Carlo_locked values'!$CQ$6:$DS$506,'Half from MC Supply Inputs '!AS$138+1,FALSE),AS109)</f>
        <v>2.243418346366477</v>
      </c>
      <c r="AT142">
        <f>IF(AT$68=0,HLOOKUP($A142,'Monte Carlo_locked values'!$CQ$6:$DS$506,'Half from MC Supply Inputs '!AT$138+1,FALSE),AT109)</f>
        <v>5.0497745760000008</v>
      </c>
      <c r="AU142">
        <f>IF(AU$68=0,HLOOKUP($A142,'Monte Carlo_locked values'!$CQ$6:$DS$506,'Half from MC Supply Inputs '!AU$138+1,FALSE),AU109)</f>
        <v>4.8505864878725866</v>
      </c>
      <c r="AV142">
        <f>IF(AV$68=0,HLOOKUP($A142,'Monte Carlo_locked values'!$CQ$6:$DS$506,'Half from MC Supply Inputs '!AV$138+1,FALSE),AV109)</f>
        <v>5.0497745760000008</v>
      </c>
      <c r="AW142">
        <f>IF(AW$68=0,HLOOKUP($A142,'Monte Carlo_locked values'!$CQ$6:$DS$506,'Half from MC Supply Inputs '!AW$138+1,FALSE),AW109)</f>
        <v>1.7020005350363183</v>
      </c>
      <c r="AX142">
        <f>IF(AX$68=0,HLOOKUP($A142,'Monte Carlo_locked values'!$CQ$6:$DS$506,'Half from MC Supply Inputs '!AX$138+1,FALSE),AX109)</f>
        <v>1.3948409979053111</v>
      </c>
      <c r="AY142">
        <f>IF(AY$68=0,HLOOKUP($A142,'Monte Carlo_locked values'!$CQ$6:$DS$506,'Half from MC Supply Inputs '!AY$138+1,FALSE),AY109)</f>
        <v>1.7020005350363183</v>
      </c>
      <c r="AZ142">
        <f>IF(AZ$68=0,HLOOKUP($A142,'Monte Carlo_locked values'!$CQ$6:$DS$506,'Half from MC Supply Inputs '!AZ$138+1,FALSE),AZ109)</f>
        <v>1.3775287679999999</v>
      </c>
      <c r="BA142">
        <f>IF(BA$68=0,HLOOKUP($A142,'Monte Carlo_locked values'!$CQ$6:$DS$506,'Half from MC Supply Inputs '!BA$138+1,FALSE),BA109)</f>
        <v>1.7442714574051368</v>
      </c>
      <c r="BB142">
        <f>IF(BB$68=0,HLOOKUP($A142,'Monte Carlo_locked values'!$CQ$6:$DS$506,'Half from MC Supply Inputs '!BB$138+1,FALSE),BB109)</f>
        <v>4.9439491899432531</v>
      </c>
      <c r="BC142">
        <f>IF(BC$68=0,HLOOKUP($A142,'Monte Carlo_locked values'!$CQ$6:$DS$506,'Half from MC Supply Inputs '!BC$138+1,FALSE),BC109)</f>
        <v>1.7020005350363183</v>
      </c>
      <c r="BD142">
        <f>IF(BD$68=0,HLOOKUP($A142,'Monte Carlo_locked values'!$CQ$6:$DS$506,'Half from MC Supply Inputs '!BD$138+1,FALSE),BD109)</f>
        <v>1.7020005350363183</v>
      </c>
      <c r="BE142">
        <f>IF(BE$68=0,HLOOKUP($A142,'Monte Carlo_locked values'!$CQ$6:$DS$506,'Half from MC Supply Inputs '!BE$138+1,FALSE),BE109)</f>
        <v>5.0497745760000008</v>
      </c>
      <c r="BF142">
        <f>IF(BF$68=0,HLOOKUP($A142,'Monte Carlo_locked values'!$CQ$6:$DS$506,'Half from MC Supply Inputs '!BF$138+1,FALSE),BF109)</f>
        <v>1.5038051381657667</v>
      </c>
      <c r="BG142">
        <f>IF(BG$68=0,HLOOKUP($A142,'Monte Carlo_locked values'!$CQ$6:$DS$506,'Half from MC Supply Inputs '!BG$138+1,FALSE),BG109)</f>
        <v>2.0091600721673259</v>
      </c>
      <c r="BH142">
        <f>IF(BH$68=0,HLOOKUP($A142,'Monte Carlo_locked values'!$CQ$6:$DS$506,'Half from MC Supply Inputs '!BH$138+1,FALSE),BH109)</f>
        <v>5.0497745760000008</v>
      </c>
      <c r="BI142">
        <f>IF(BI$68=0,HLOOKUP($A142,'Monte Carlo_locked values'!$CQ$6:$DS$506,'Half from MC Supply Inputs '!BI$138+1,FALSE),BI109)</f>
        <v>2.1584005880368746</v>
      </c>
      <c r="BJ142">
        <f>IF(BJ$68=0,HLOOKUP($A142,'Monte Carlo_locked values'!$CQ$6:$DS$506,'Half from MC Supply Inputs '!BJ$138+1,FALSE),BJ109)</f>
        <v>4.6813427067442674</v>
      </c>
      <c r="BK142">
        <f>IF(BK$68=0,HLOOKUP($A142,'Monte Carlo_locked values'!$CQ$6:$DS$506,'Half from MC Supply Inputs '!BK$138+1,FALSE),BK109)</f>
        <v>1.6404001696195356</v>
      </c>
      <c r="BL142">
        <f>IF(BL$68=0,HLOOKUP($A142,'Monte Carlo_locked values'!$CQ$6:$DS$506,'Half from MC Supply Inputs '!BL$138+1,FALSE),BL109)</f>
        <v>1.3840490327758015</v>
      </c>
      <c r="BM142">
        <f>IF(BM$68=0,HLOOKUP($A142,'Monte Carlo_locked values'!$CQ$6:$DS$506,'Half from MC Supply Inputs '!BM$138+1,FALSE),BM109)</f>
        <v>2.1584005880368746</v>
      </c>
      <c r="BN142">
        <f>IF(BN$68=0,HLOOKUP($A142,'Monte Carlo_locked values'!$CQ$6:$DS$506,'Half from MC Supply Inputs '!BN$138+1,FALSE),BN109)</f>
        <v>5.0497745760000008</v>
      </c>
      <c r="BO142">
        <f>IF(BO$68=0,HLOOKUP($A142,'Monte Carlo_locked values'!$CQ$6:$DS$506,'Half from MC Supply Inputs '!BO$138+1,FALSE),BO109)</f>
        <v>1.7020005350363183</v>
      </c>
      <c r="BP142">
        <f>IF(BP$68=0,HLOOKUP($A142,'Monte Carlo_locked values'!$CQ$6:$DS$506,'Half from MC Supply Inputs '!BP$138+1,FALSE),BP109)</f>
        <v>2.0837803301021003</v>
      </c>
      <c r="BQ142">
        <f>IF(BQ$68=0,HLOOKUP($A142,'Monte Carlo_locked values'!$CQ$6:$DS$506,'Half from MC Supply Inputs '!BQ$138+1,FALSE),BQ109)</f>
        <v>1.3948409979053111</v>
      </c>
      <c r="BR142">
        <f>IF(BR$68=0,HLOOKUP($A142,'Monte Carlo_locked values'!$CQ$6:$DS$506,'Half from MC Supply Inputs '!BR$138+1,FALSE),BR109)</f>
        <v>4.8223790604140868</v>
      </c>
      <c r="BS142">
        <f>IF(BS$68=0,HLOOKUP($A142,'Monte Carlo_locked values'!$CQ$6:$DS$506,'Half from MC Supply Inputs '!BS$138+1,FALSE),BS109)</f>
        <v>5.0497745760000008</v>
      </c>
      <c r="BT142">
        <f>IF(BT$68=0,HLOOKUP($A142,'Monte Carlo_locked values'!$CQ$6:$DS$506,'Half from MC Supply Inputs '!BT$138+1,FALSE),BT109)</f>
        <v>1.8288006986663281</v>
      </c>
      <c r="BU142">
        <f>IF(BU$68=0,HLOOKUP($A142,'Monte Carlo_locked values'!$CQ$6:$DS$506,'Half from MC Supply Inputs '!BU$138+1,FALSE),BU109)</f>
        <v>2.1584005880368746</v>
      </c>
      <c r="BV142">
        <f>IF(BV$68=0,HLOOKUP($A142,'Monte Carlo_locked values'!$CQ$6:$DS$506,'Half from MC Supply Inputs '!BV$138+1,FALSE),BV109)</f>
        <v>4.6390237826802689</v>
      </c>
      <c r="BW142">
        <f>IF(BW$68=0,HLOOKUP($A142,'Monte Carlo_locked values'!$CQ$6:$DS$506,'Half from MC Supply Inputs '!BW$138+1,FALSE),BW109)</f>
        <v>1.7020005350363183</v>
      </c>
      <c r="BX142">
        <f>IF(BX$68=0,HLOOKUP($A142,'Monte Carlo_locked values'!$CQ$6:$DS$506,'Half from MC Supply Inputs '!BX$138+1,FALSE),BX109)</f>
        <v>3.0335190397992617</v>
      </c>
      <c r="BY142">
        <f>IF(BY$68=0,HLOOKUP($A142,'Monte Carlo_locked values'!$CQ$6:$DS$506,'Half from MC Supply Inputs '!BY$138+1,FALSE),BY109)</f>
        <v>1.3775287679999999</v>
      </c>
      <c r="BZ142">
        <f>IF(BZ$68=0,HLOOKUP($A142,'Monte Carlo_locked values'!$CQ$6:$DS$506,'Half from MC Supply Inputs '!BZ$138+1,FALSE),BZ109)</f>
        <v>4.8823043714821495</v>
      </c>
      <c r="CA142">
        <f>IF(CA$68=0,HLOOKUP($A142,'Monte Carlo_locked values'!$CQ$6:$DS$506,'Half from MC Supply Inputs '!CA$138+1,FALSE),CA109)</f>
        <v>2.1584005880368746</v>
      </c>
      <c r="CB142">
        <f>IF(CB$68=0,HLOOKUP($A142,'Monte Carlo_locked values'!$CQ$6:$DS$506,'Half from MC Supply Inputs '!CB$138+1,FALSE),CB109)</f>
        <v>3.7817999067153125</v>
      </c>
      <c r="CC142">
        <f>IF(CC$68=0,HLOOKUP($A142,'Monte Carlo_locked values'!$CQ$6:$DS$506,'Half from MC Supply Inputs '!CC$138+1,FALSE),CC109)</f>
        <v>2.0091600721673259</v>
      </c>
      <c r="CD142">
        <f>IF(CD$68=0,HLOOKUP($A142,'Monte Carlo_locked values'!$CQ$6:$DS$506,'Half from MC Supply Inputs '!CD$138+1,FALSE),CD109)</f>
        <v>1.3948409979053111</v>
      </c>
      <c r="CE142">
        <f>IF(CE$68=0,HLOOKUP($A142,'Monte Carlo_locked values'!$CQ$6:$DS$506,'Half from MC Supply Inputs '!CE$138+1,FALSE),CE109)</f>
        <v>2.0837803301021003</v>
      </c>
      <c r="CF142">
        <f>IF(CF$68=0,HLOOKUP($A142,'Monte Carlo_locked values'!$CQ$6:$DS$506,'Half from MC Supply Inputs '!CF$138+1,FALSE),CF109)</f>
        <v>1.3948409979053111</v>
      </c>
      <c r="CG142">
        <f>IF(CG$68=0,HLOOKUP($A142,'Monte Carlo_locked values'!$CQ$6:$DS$506,'Half from MC Supply Inputs '!CG$138+1,FALSE),CG109)</f>
        <v>4.6438764226570006</v>
      </c>
      <c r="CH142">
        <f>IF(CH$68=0,HLOOKUP($A142,'Monte Carlo_locked values'!$CQ$6:$DS$506,'Half from MC Supply Inputs '!CH$138+1,FALSE),CH109)</f>
        <v>1.5760406073293132</v>
      </c>
      <c r="CI142">
        <f>IF(CI$68=0,HLOOKUP($A142,'Monte Carlo_locked values'!$CQ$6:$DS$506,'Half from MC Supply Inputs '!CI$138+1,FALSE),CI109)</f>
        <v>1.3948409979053111</v>
      </c>
      <c r="CJ142">
        <f>IF(CJ$68=0,HLOOKUP($A142,'Monte Carlo_locked values'!$CQ$6:$DS$506,'Half from MC Supply Inputs '!CJ$138+1,FALSE),CJ109)</f>
        <v>4.9318475609931829</v>
      </c>
      <c r="CK142">
        <f>IF(CK$68=0,HLOOKUP($A142,'Monte Carlo_locked values'!$CQ$6:$DS$506,'Half from MC Supply Inputs '!CK$138+1,FALSE),CK109)</f>
        <v>1.7020005350363183</v>
      </c>
      <c r="CL142">
        <f>IF(CL$68=0,HLOOKUP($A142,'Monte Carlo_locked values'!$CQ$6:$DS$506,'Half from MC Supply Inputs '!CL$138+1,FALSE),CL109)</f>
        <v>1.3948409979053111</v>
      </c>
      <c r="CM142">
        <f>IF(CM$68=0,HLOOKUP($A142,'Monte Carlo_locked values'!$CQ$6:$DS$506,'Half from MC Supply Inputs '!CM$138+1,FALSE),CM109)</f>
        <v>1.7020005350363183</v>
      </c>
      <c r="CN142">
        <f>IF(CN$68=0,HLOOKUP($A142,'Monte Carlo_locked values'!$CQ$6:$DS$506,'Half from MC Supply Inputs '!CN$138+1,FALSE),CN109)</f>
        <v>1.4833454055488553</v>
      </c>
      <c r="CO142">
        <f>IF(CO$68=0,HLOOKUP($A142,'Monte Carlo_locked values'!$CQ$6:$DS$506,'Half from MC Supply Inputs '!CO$138+1,FALSE),CO109)</f>
        <v>1.7020005350363183</v>
      </c>
      <c r="CP142">
        <f>IF(CP$68=0,HLOOKUP($A142,'Monte Carlo_locked values'!$CQ$6:$DS$506,'Half from MC Supply Inputs '!CP$138+1,FALSE),CP109)</f>
        <v>2.0837803301021003</v>
      </c>
      <c r="CQ142">
        <f>IF(CQ$68=0,HLOOKUP($A142,'Monte Carlo_locked values'!$CQ$6:$DS$506,'Half from MC Supply Inputs '!CQ$138+1,FALSE),CQ109)</f>
        <v>3.3366815080088554</v>
      </c>
      <c r="CR142">
        <f>IF(CR$68=0,HLOOKUP($A142,'Monte Carlo_locked values'!$CQ$6:$DS$506,'Half from MC Supply Inputs '!CR$138+1,FALSE),CR109)</f>
        <v>1.3948409979053111</v>
      </c>
      <c r="CS142">
        <f>IF(CS$68=0,HLOOKUP($A142,'Monte Carlo_locked values'!$CQ$6:$DS$506,'Half from MC Supply Inputs '!CS$138+1,FALSE),CS109)</f>
        <v>2.0837803301021003</v>
      </c>
      <c r="CT142">
        <f>IF(CT$68=0,HLOOKUP($A142,'Monte Carlo_locked values'!$CQ$6:$DS$506,'Half from MC Supply Inputs '!CT$138+1,FALSE),CT109)</f>
        <v>2.7446007372923069</v>
      </c>
      <c r="CU142">
        <f>IF(CU$68=0,HLOOKUP($A142,'Monte Carlo_locked values'!$CQ$6:$DS$506,'Half from MC Supply Inputs '!CU$138+1,FALSE),CU109)</f>
        <v>1.3948409979053111</v>
      </c>
      <c r="CV142">
        <f>IF(CV$68=0,HLOOKUP($A142,'Monte Carlo_locked values'!$CQ$6:$DS$506,'Half from MC Supply Inputs '!CV$138+1,FALSE),CV109)</f>
        <v>1.7020005350363183</v>
      </c>
      <c r="CW142">
        <f>IF(CW$68=0,HLOOKUP($A142,'Monte Carlo_locked values'!$CQ$6:$DS$506,'Half from MC Supply Inputs '!CW$138+1,FALSE),CW109)</f>
        <v>2.2873345714735125</v>
      </c>
      <c r="CX142">
        <f>IF(CX$68=0,HLOOKUP($A142,'Monte Carlo_locked values'!$CQ$6:$DS$506,'Half from MC Supply Inputs '!CX$138+1,FALSE),CX109)</f>
        <v>1.3775287679999999</v>
      </c>
      <c r="CY142">
        <f>IF(CY$68=0,HLOOKUP($A142,'Monte Carlo_locked values'!$CQ$6:$DS$506,'Half from MC Supply Inputs '!CY$138+1,FALSE),CY109)</f>
        <v>1.7020005350363183</v>
      </c>
      <c r="CZ142">
        <f>IF(CZ$68=0,HLOOKUP($A142,'Monte Carlo_locked values'!$CQ$6:$DS$506,'Half from MC Supply Inputs '!CZ$138+1,FALSE),CZ109)</f>
        <v>1.3775287679999999</v>
      </c>
      <c r="DA142">
        <f>IF(DA$68=0,HLOOKUP($A142,'Monte Carlo_locked values'!$CQ$6:$DS$506,'Half from MC Supply Inputs '!DA$138+1,FALSE),DA109)</f>
        <v>1.3948409979053111</v>
      </c>
      <c r="DB142">
        <f>IF(DB$68=0,HLOOKUP($A142,'Monte Carlo_locked values'!$CQ$6:$DS$506,'Half from MC Supply Inputs '!DB$138+1,FALSE),DB109)</f>
        <v>1.7020005350363183</v>
      </c>
      <c r="DC142">
        <f>IF(DC$68=0,HLOOKUP($A142,'Monte Carlo_locked values'!$CQ$6:$DS$506,'Half from MC Supply Inputs '!DC$138+1,FALSE),DC109)</f>
        <v>2.1313020361927859</v>
      </c>
      <c r="DD142">
        <f>IF(DD$68=0,HLOOKUP($A142,'Monte Carlo_locked values'!$CQ$6:$DS$506,'Half from MC Supply Inputs '!DD$138+1,FALSE),DD109)</f>
        <v>5.0497745760000008</v>
      </c>
      <c r="DE142">
        <f>IF(DE$68=0,HLOOKUP($A142,'Monte Carlo_locked values'!$CQ$6:$DS$506,'Half from MC Supply Inputs '!DE$138+1,FALSE),DE109)</f>
        <v>2.1584005880368746</v>
      </c>
      <c r="DF142">
        <f>IF(DF$68=0,HLOOKUP($A142,'Monte Carlo_locked values'!$CQ$6:$DS$506,'Half from MC Supply Inputs '!DF$138+1,FALSE),DF109)</f>
        <v>1.4880602035053698</v>
      </c>
      <c r="DG142">
        <f>IF(DG$68=0,HLOOKUP($A142,'Monte Carlo_locked values'!$CQ$6:$DS$506,'Half from MC Supply Inputs '!DG$138+1,FALSE),DG109)</f>
        <v>2.9820104598887207</v>
      </c>
      <c r="DH142">
        <f>IF(DH$68=0,HLOOKUP($A142,'Monte Carlo_locked values'!$CQ$6:$DS$506,'Half from MC Supply Inputs '!DH$138+1,FALSE),DH109)</f>
        <v>1.4991582413855105</v>
      </c>
      <c r="DI142">
        <f>IF(DI$68=0,HLOOKUP($A142,'Monte Carlo_locked values'!$CQ$6:$DS$506,'Half from MC Supply Inputs '!DI$138+1,FALSE),DI109)</f>
        <v>2.0091600721673259</v>
      </c>
      <c r="DJ142">
        <f>IF(DJ$68=0,HLOOKUP($A142,'Monte Carlo_locked values'!$CQ$6:$DS$506,'Half from MC Supply Inputs '!DJ$138+1,FALSE),DJ109)</f>
        <v>2.1584005880368746</v>
      </c>
      <c r="DK142">
        <f>IF(DK$68=0,HLOOKUP($A142,'Monte Carlo_locked values'!$CQ$6:$DS$506,'Half from MC Supply Inputs '!DK$138+1,FALSE),DK109)</f>
        <v>1.3775287679999999</v>
      </c>
      <c r="DL142">
        <f>IF(DL$68=0,HLOOKUP($A142,'Monte Carlo_locked values'!$CQ$6:$DS$506,'Half from MC Supply Inputs '!DL$138+1,FALSE),DL109)</f>
        <v>2.1066332380466264</v>
      </c>
      <c r="DM142">
        <f>IF(DM$68=0,HLOOKUP($A142,'Monte Carlo_locked values'!$CQ$6:$DS$506,'Half from MC Supply Inputs '!DM$138+1,FALSE),DM109)</f>
        <v>2.0091600721673259</v>
      </c>
      <c r="DN142">
        <f>IF(DN$68=0,HLOOKUP($A142,'Monte Carlo_locked values'!$CQ$6:$DS$506,'Half from MC Supply Inputs '!DN$138+1,FALSE),DN109)</f>
        <v>1.3948409979053111</v>
      </c>
      <c r="DO142">
        <f>IF(DO$68=0,HLOOKUP($A142,'Monte Carlo_locked values'!$CQ$6:$DS$506,'Half from MC Supply Inputs '!DO$138+1,FALSE),DO109)</f>
        <v>2.3097141914056749</v>
      </c>
      <c r="DP142">
        <f>IF(DP$68=0,HLOOKUP($A142,'Monte Carlo_locked values'!$CQ$6:$DS$506,'Half from MC Supply Inputs '!DP$138+1,FALSE),DP109)</f>
        <v>2.5157706322651725</v>
      </c>
      <c r="DQ142">
        <f>IF(DQ$68=0,HLOOKUP($A142,'Monte Carlo_locked values'!$CQ$6:$DS$506,'Half from MC Supply Inputs '!DQ$138+1,FALSE),DQ109)</f>
        <v>2.5783194732155246</v>
      </c>
      <c r="DR142">
        <f>IF(DR$68=0,HLOOKUP($A142,'Monte Carlo_locked values'!$CQ$6:$DS$506,'Half from MC Supply Inputs '!DR$138+1,FALSE),DR109)</f>
        <v>5.0497745760000008</v>
      </c>
      <c r="DS142">
        <f>IF(DS$68=0,HLOOKUP($A142,'Monte Carlo_locked values'!$CQ$6:$DS$506,'Half from MC Supply Inputs '!DS$138+1,FALSE),DS109)</f>
        <v>5.0497745760000008</v>
      </c>
      <c r="DT142">
        <f>IF(DT$68=0,HLOOKUP($A142,'Monte Carlo_locked values'!$CQ$6:$DS$506,'Half from MC Supply Inputs '!DT$138+1,FALSE),DT109)</f>
        <v>1.7020005350363183</v>
      </c>
      <c r="DU142">
        <f>IF(DU$68=0,HLOOKUP($A142,'Monte Carlo_locked values'!$CQ$6:$DS$506,'Half from MC Supply Inputs '!DU$138+1,FALSE),DU109)</f>
        <v>1.7020005350363183</v>
      </c>
      <c r="DV142">
        <f>IF(DV$68=0,HLOOKUP($A142,'Monte Carlo_locked values'!$CQ$6:$DS$506,'Half from MC Supply Inputs '!DV$138+1,FALSE),DV109)</f>
        <v>2.0837803301021003</v>
      </c>
      <c r="DW142">
        <f>IF(DW$68=0,HLOOKUP($A142,'Monte Carlo_locked values'!$CQ$6:$DS$506,'Half from MC Supply Inputs '!DW$138+1,FALSE),DW109)</f>
        <v>1.5770782648532693</v>
      </c>
      <c r="DX142">
        <f>IF(DX$68=0,HLOOKUP($A142,'Monte Carlo_locked values'!$CQ$6:$DS$506,'Half from MC Supply Inputs '!DX$138+1,FALSE),DX109)</f>
        <v>4.8821427238679327</v>
      </c>
      <c r="DY142">
        <f>IF(DY$68=0,HLOOKUP($A142,'Monte Carlo_locked values'!$CQ$6:$DS$506,'Half from MC Supply Inputs '!DY$138+1,FALSE),DY109)</f>
        <v>1.7020005350363183</v>
      </c>
      <c r="DZ142">
        <f>IF(DZ$68=0,HLOOKUP($A142,'Monte Carlo_locked values'!$CQ$6:$DS$506,'Half from MC Supply Inputs '!DZ$138+1,FALSE),DZ109)</f>
        <v>2.0837803301021003</v>
      </c>
      <c r="EA142">
        <f>IF(EA$68=0,HLOOKUP($A142,'Monte Carlo_locked values'!$CQ$6:$DS$506,'Half from MC Supply Inputs '!EA$138+1,FALSE),EA109)</f>
        <v>5.0497745760000008</v>
      </c>
      <c r="EB142">
        <f>IF(EB$68=0,HLOOKUP($A142,'Monte Carlo_locked values'!$CQ$6:$DS$506,'Half from MC Supply Inputs '!EB$138+1,FALSE),EB109)</f>
        <v>1.7947350498456884</v>
      </c>
      <c r="EC142">
        <f>IF(EC$68=0,HLOOKUP($A142,'Monte Carlo_locked values'!$CQ$6:$DS$506,'Half from MC Supply Inputs '!EC$138+1,FALSE),EC109)</f>
        <v>5.0497745760000008</v>
      </c>
      <c r="ED142">
        <f>IF(ED$68=0,HLOOKUP($A142,'Monte Carlo_locked values'!$CQ$6:$DS$506,'Half from MC Supply Inputs '!ED$138+1,FALSE),ED109)</f>
        <v>1.7020005350363183</v>
      </c>
      <c r="EE142">
        <f>IF(EE$68=0,HLOOKUP($A142,'Monte Carlo_locked values'!$CQ$6:$DS$506,'Half from MC Supply Inputs '!EE$138+1,FALSE),EE109)</f>
        <v>1.7020005350363183</v>
      </c>
      <c r="EF142">
        <f>IF(EF$68=0,HLOOKUP($A142,'Monte Carlo_locked values'!$CQ$6:$DS$506,'Half from MC Supply Inputs '!EF$138+1,FALSE),EF109)</f>
        <v>1.4470339185717138</v>
      </c>
      <c r="EG142">
        <f>IF(EG$68=0,HLOOKUP($A142,'Monte Carlo_locked values'!$CQ$6:$DS$506,'Half from MC Supply Inputs '!EG$138+1,FALSE),EG109)</f>
        <v>2.0568545912569371</v>
      </c>
      <c r="EH142">
        <f>IF(EH$68=0,HLOOKUP($A142,'Monte Carlo_locked values'!$CQ$6:$DS$506,'Half from MC Supply Inputs '!EH$138+1,FALSE),EH109)</f>
        <v>3.278902305741572</v>
      </c>
      <c r="EI142">
        <f>IF(EI$68=0,HLOOKUP($A142,'Monte Carlo_locked values'!$CQ$6:$DS$506,'Half from MC Supply Inputs '!EI$138+1,FALSE),EI109)</f>
        <v>2.1584005880368746</v>
      </c>
      <c r="EJ142">
        <f>IF(EJ$68=0,HLOOKUP($A142,'Monte Carlo_locked values'!$CQ$6:$DS$506,'Half from MC Supply Inputs '!EJ$138+1,FALSE),EJ109)</f>
        <v>2.0091600721673259</v>
      </c>
      <c r="EK142">
        <f>IF(EK$68=0,HLOOKUP($A142,'Monte Carlo_locked values'!$CQ$6:$DS$506,'Half from MC Supply Inputs '!EK$138+1,FALSE),EK109)</f>
        <v>1.3948409979053111</v>
      </c>
      <c r="EL142">
        <f>IF(EL$68=0,HLOOKUP($A142,'Monte Carlo_locked values'!$CQ$6:$DS$506,'Half from MC Supply Inputs '!EL$138+1,FALSE),EL109)</f>
        <v>2.1584005880368746</v>
      </c>
      <c r="EM142">
        <f>IF(EM$68=0,HLOOKUP($A142,'Monte Carlo_locked values'!$CQ$6:$DS$506,'Half from MC Supply Inputs '!EM$138+1,FALSE),EM109)</f>
        <v>3.0154882192290686</v>
      </c>
      <c r="EN142">
        <f>IF(EN$68=0,HLOOKUP($A142,'Monte Carlo_locked values'!$CQ$6:$DS$506,'Half from MC Supply Inputs '!EN$138+1,FALSE),EN109)</f>
        <v>1.5664976534202271</v>
      </c>
      <c r="EO142">
        <f>IF(EO$68=0,HLOOKUP($A142,'Monte Carlo_locked values'!$CQ$6:$DS$506,'Half from MC Supply Inputs '!EO$138+1,FALSE),EO109)</f>
        <v>2.1584005880368746</v>
      </c>
      <c r="EP142">
        <f>IF(EP$68=0,HLOOKUP($A142,'Monte Carlo_locked values'!$CQ$6:$DS$506,'Half from MC Supply Inputs '!EP$138+1,FALSE),EP109)</f>
        <v>4.0964593547855719</v>
      </c>
      <c r="EQ142">
        <f>IF(EQ$68=0,HLOOKUP($A142,'Monte Carlo_locked values'!$CQ$6:$DS$506,'Half from MC Supply Inputs '!EQ$138+1,FALSE),EQ109)</f>
        <v>2.1584005880368746</v>
      </c>
      <c r="ER142">
        <f>IF(ER$68=0,HLOOKUP($A142,'Monte Carlo_locked values'!$CQ$6:$DS$506,'Half from MC Supply Inputs '!ER$138+1,FALSE),ER109)</f>
        <v>2.0837803301021003</v>
      </c>
      <c r="ES142">
        <f>IF(ES$68=0,HLOOKUP($A142,'Monte Carlo_locked values'!$CQ$6:$DS$506,'Half from MC Supply Inputs '!ES$138+1,FALSE),ES109)</f>
        <v>1.4589248023390842</v>
      </c>
      <c r="ET142">
        <f>IF(ET$68=0,HLOOKUP($A142,'Monte Carlo_locked values'!$CQ$6:$DS$506,'Half from MC Supply Inputs '!ET$138+1,FALSE),ET109)</f>
        <v>1.4506759977598036</v>
      </c>
      <c r="EU142">
        <f>IF(EU$68=0,HLOOKUP($A142,'Monte Carlo_locked values'!$CQ$6:$DS$506,'Half from MC Supply Inputs '!EU$138+1,FALSE),EU109)</f>
        <v>1.7020005350363183</v>
      </c>
      <c r="EV142">
        <f>IF(EV$68=0,HLOOKUP($A142,'Monte Carlo_locked values'!$CQ$6:$DS$506,'Half from MC Supply Inputs '!EV$138+1,FALSE),EV109)</f>
        <v>4.1561982948513991</v>
      </c>
      <c r="EW142">
        <f>IF(EW$68=0,HLOOKUP($A142,'Monte Carlo_locked values'!$CQ$6:$DS$506,'Half from MC Supply Inputs '!EW$138+1,FALSE),EW109)</f>
        <v>1.7020005350363183</v>
      </c>
      <c r="EX142">
        <f>IF(EX$68=0,HLOOKUP($A142,'Monte Carlo_locked values'!$CQ$6:$DS$506,'Half from MC Supply Inputs '!EX$138+1,FALSE),EX109)</f>
        <v>1.3948409979053111</v>
      </c>
      <c r="EY142">
        <f>IF(EY$68=0,HLOOKUP($A142,'Monte Carlo_locked values'!$CQ$6:$DS$506,'Half from MC Supply Inputs '!EY$138+1,FALSE),EY109)</f>
        <v>2.0091600721673259</v>
      </c>
      <c r="EZ142">
        <f>IF(EZ$68=0,HLOOKUP($A142,'Monte Carlo_locked values'!$CQ$6:$DS$506,'Half from MC Supply Inputs '!EZ$138+1,FALSE),EZ109)</f>
        <v>2.0837803301021003</v>
      </c>
      <c r="FA142">
        <f>IF(FA$68=0,HLOOKUP($A142,'Monte Carlo_locked values'!$CQ$6:$DS$506,'Half from MC Supply Inputs '!FA$138+1,FALSE),FA109)</f>
        <v>1.4327344846523491</v>
      </c>
      <c r="FB142">
        <f>IF(FB$68=0,HLOOKUP($A142,'Monte Carlo_locked values'!$CQ$6:$DS$506,'Half from MC Supply Inputs '!FB$138+1,FALSE),FB109)</f>
        <v>1.3948409979053111</v>
      </c>
      <c r="FC142">
        <f>IF(FC$68=0,HLOOKUP($A142,'Monte Carlo_locked values'!$CQ$6:$DS$506,'Half from MC Supply Inputs '!FC$138+1,FALSE),FC109)</f>
        <v>5.0497745760000008</v>
      </c>
      <c r="FD142">
        <f>IF(FD$68=0,HLOOKUP($A142,'Monte Carlo_locked values'!$CQ$6:$DS$506,'Half from MC Supply Inputs '!FD$138+1,FALSE),FD109)</f>
        <v>1.7020005350363183</v>
      </c>
      <c r="FE142">
        <f>IF(FE$68=0,HLOOKUP($A142,'Monte Carlo_locked values'!$CQ$6:$DS$506,'Half from MC Supply Inputs '!FE$138+1,FALSE),FE109)</f>
        <v>4.4603200690951716</v>
      </c>
      <c r="FF142">
        <f>IF(FF$68=0,HLOOKUP($A142,'Monte Carlo_locked values'!$CQ$6:$DS$506,'Half from MC Supply Inputs '!FF$138+1,FALSE),FF109)</f>
        <v>4.70167347595281</v>
      </c>
      <c r="FG142">
        <f>IF(FG$68=0,HLOOKUP($A142,'Monte Carlo_locked values'!$CQ$6:$DS$506,'Half from MC Supply Inputs '!FG$138+1,FALSE),FG109)</f>
        <v>2.9133966905860875</v>
      </c>
      <c r="FH142">
        <f>IF(FH$68=0,HLOOKUP($A142,'Monte Carlo_locked values'!$CQ$6:$DS$506,'Half from MC Supply Inputs '!FH$138+1,FALSE),FH109)</f>
        <v>4.7595986091536044</v>
      </c>
      <c r="FI142">
        <f>IF(FI$68=0,HLOOKUP($A142,'Monte Carlo_locked values'!$CQ$6:$DS$506,'Half from MC Supply Inputs '!FI$138+1,FALSE),FI109)</f>
        <v>4.5426752189325601</v>
      </c>
      <c r="FJ142">
        <f>IF(FJ$68=0,HLOOKUP($A142,'Monte Carlo_locked values'!$CQ$6:$DS$506,'Half from MC Supply Inputs '!FJ$138+1,FALSE),FJ109)</f>
        <v>2.0091600721673259</v>
      </c>
      <c r="FK142">
        <f>IF(FK$68=0,HLOOKUP($A142,'Monte Carlo_locked values'!$CQ$6:$DS$506,'Half from MC Supply Inputs '!FK$138+1,FALSE),FK109)</f>
        <v>1.3948409979053111</v>
      </c>
      <c r="FL142">
        <f>IF(FL$68=0,HLOOKUP($A142,'Monte Carlo_locked values'!$CQ$6:$DS$506,'Half from MC Supply Inputs '!FL$138+1,FALSE),FL109)</f>
        <v>5.0497745760000008</v>
      </c>
      <c r="FM142">
        <f>IF(FM$68=0,HLOOKUP($A142,'Monte Carlo_locked values'!$CQ$6:$DS$506,'Half from MC Supply Inputs '!FM$138+1,FALSE),FM109)</f>
        <v>4.594737263034717</v>
      </c>
      <c r="FN142">
        <f>IF(FN$68=0,HLOOKUP($A142,'Monte Carlo_locked values'!$CQ$6:$DS$506,'Half from MC Supply Inputs '!FN$138+1,FALSE),FN109)</f>
        <v>3.0200369857868923</v>
      </c>
      <c r="FO142">
        <f>IF(FO$68=0,HLOOKUP($A142,'Monte Carlo_locked values'!$CQ$6:$DS$506,'Half from MC Supply Inputs '!FO$138+1,FALSE),FO109)</f>
        <v>4.8810768956042345</v>
      </c>
      <c r="FP142">
        <f>IF(FP$68=0,HLOOKUP($A142,'Monte Carlo_locked values'!$CQ$6:$DS$506,'Half from MC Supply Inputs '!FP$138+1,FALSE),FP109)</f>
        <v>1.3775287679999999</v>
      </c>
      <c r="FQ142">
        <f>IF(FQ$68=0,HLOOKUP($A142,'Monte Carlo_locked values'!$CQ$6:$DS$506,'Half from MC Supply Inputs '!FQ$138+1,FALSE),FQ109)</f>
        <v>1.7020005350363183</v>
      </c>
      <c r="FR142">
        <f>IF(FR$68=0,HLOOKUP($A142,'Monte Carlo_locked values'!$CQ$6:$DS$506,'Half from MC Supply Inputs '!FR$138+1,FALSE),FR109)</f>
        <v>2.0091600721673259</v>
      </c>
      <c r="FS142">
        <f>IF(FS$68=0,HLOOKUP($A142,'Monte Carlo_locked values'!$CQ$6:$DS$506,'Half from MC Supply Inputs '!FS$138+1,FALSE),FS109)</f>
        <v>4.4245677796676466</v>
      </c>
      <c r="FT142">
        <f>IF(FT$68=0,HLOOKUP($A142,'Monte Carlo_locked values'!$CQ$6:$DS$506,'Half from MC Supply Inputs '!FT$138+1,FALSE),FT109)</f>
        <v>2.8747261258814314</v>
      </c>
      <c r="FU142">
        <f>IF(FU$68=0,HLOOKUP($A142,'Monte Carlo_locked values'!$CQ$6:$DS$506,'Half from MC Supply Inputs '!FU$138+1,FALSE),FU109)</f>
        <v>5.0497745760000008</v>
      </c>
      <c r="FV142">
        <f>IF(FV$68=0,HLOOKUP($A142,'Monte Carlo_locked values'!$CQ$6:$DS$506,'Half from MC Supply Inputs '!FV$138+1,FALSE),FV109)</f>
        <v>1.3892341620299389</v>
      </c>
      <c r="FW142">
        <f>IF(FW$68=0,HLOOKUP($A142,'Monte Carlo_locked values'!$CQ$6:$DS$506,'Half from MC Supply Inputs '!FW$138+1,FALSE),FW109)</f>
        <v>1.3786687685326264</v>
      </c>
      <c r="FX142">
        <f>IF(FX$68=0,HLOOKUP($A142,'Monte Carlo_locked values'!$CQ$6:$DS$506,'Half from MC Supply Inputs '!FX$138+1,FALSE),FX109)</f>
        <v>5.0088180886422844</v>
      </c>
      <c r="FY142">
        <f>IF(FY$68=0,HLOOKUP($A142,'Monte Carlo_locked values'!$CQ$6:$DS$506,'Half from MC Supply Inputs '!FY$138+1,FALSE),FY109)</f>
        <v>2.9340912905537571</v>
      </c>
      <c r="FZ142">
        <f>IF(FZ$68=0,HLOOKUP($A142,'Monte Carlo_locked values'!$CQ$6:$DS$506,'Half from MC Supply Inputs '!FZ$138+1,FALSE),FZ109)</f>
        <v>3.8502476879391616</v>
      </c>
      <c r="GA142">
        <f>IF(GA$68=0,HLOOKUP($A142,'Monte Carlo_locked values'!$CQ$6:$DS$506,'Half from MC Supply Inputs '!GA$138+1,FALSE),GA109)</f>
        <v>2.0346870306143559</v>
      </c>
      <c r="GB142">
        <f>IF(GB$68=0,HLOOKUP($A142,'Monte Carlo_locked values'!$CQ$6:$DS$506,'Half from MC Supply Inputs '!GB$138+1,FALSE),GB109)</f>
        <v>4.6678122741594423</v>
      </c>
      <c r="GC142">
        <f>IF(GC$68=0,HLOOKUP($A142,'Monte Carlo_locked values'!$CQ$6:$DS$506,'Half from MC Supply Inputs '!GC$138+1,FALSE),GC109)</f>
        <v>5.0497745760000008</v>
      </c>
      <c r="GD142">
        <f>IF(GD$68=0,HLOOKUP($A142,'Monte Carlo_locked values'!$CQ$6:$DS$506,'Half from MC Supply Inputs '!GD$138+1,FALSE),GD109)</f>
        <v>2.0091600721673259</v>
      </c>
      <c r="GE142">
        <f>IF(GE$68=0,HLOOKUP($A142,'Monte Carlo_locked values'!$CQ$6:$DS$506,'Half from MC Supply Inputs '!GE$138+1,FALSE),GE109)</f>
        <v>1.7020005350363183</v>
      </c>
      <c r="GF142">
        <f>IF(GF$68=0,HLOOKUP($A142,'Monte Carlo_locked values'!$CQ$6:$DS$506,'Half from MC Supply Inputs '!GF$138+1,FALSE),GF109)</f>
        <v>1.5517346291087839</v>
      </c>
      <c r="GG142">
        <f>IF(GG$68=0,HLOOKUP($A142,'Monte Carlo_locked values'!$CQ$6:$DS$506,'Half from MC Supply Inputs '!GG$138+1,FALSE),GG109)</f>
        <v>2.1584005880368746</v>
      </c>
      <c r="GH142">
        <f>IF(GH$68=0,HLOOKUP($A142,'Monte Carlo_locked values'!$CQ$6:$DS$506,'Half from MC Supply Inputs '!GH$138+1,FALSE),GH109)</f>
        <v>2.6675452711004435</v>
      </c>
      <c r="GI142">
        <f>IF(GI$68=0,HLOOKUP($A142,'Monte Carlo_locked values'!$CQ$6:$DS$506,'Half from MC Supply Inputs '!GI$138+1,FALSE),GI109)</f>
        <v>1.3948409979053111</v>
      </c>
      <c r="GJ142">
        <f>IF(GJ$68=0,HLOOKUP($A142,'Monte Carlo_locked values'!$CQ$6:$DS$506,'Half from MC Supply Inputs '!GJ$138+1,FALSE),GJ109)</f>
        <v>1.5351080357550366</v>
      </c>
      <c r="GK142">
        <f>IF(GK$68=0,HLOOKUP($A142,'Monte Carlo_locked values'!$CQ$6:$DS$506,'Half from MC Supply Inputs '!GK$138+1,FALSE),GK109)</f>
        <v>1.8144489685787772</v>
      </c>
      <c r="GL142">
        <f>IF(GL$68=0,HLOOKUP($A142,'Monte Carlo_locked values'!$CQ$6:$DS$506,'Half from MC Supply Inputs '!GL$138+1,FALSE),GL109)</f>
        <v>1.5428219597963739</v>
      </c>
      <c r="GM142">
        <f>IF(GM$68=0,HLOOKUP($A142,'Monte Carlo_locked values'!$CQ$6:$DS$506,'Half from MC Supply Inputs '!GM$138+1,FALSE),GM109)</f>
        <v>2.2626648744474975</v>
      </c>
      <c r="GN142">
        <f>IF(GN$68=0,HLOOKUP($A142,'Monte Carlo_locked values'!$CQ$6:$DS$506,'Half from MC Supply Inputs '!GN$138+1,FALSE),GN109)</f>
        <v>1.7020005350363183</v>
      </c>
      <c r="GO142">
        <f>IF(GO$68=0,HLOOKUP($A142,'Monte Carlo_locked values'!$CQ$6:$DS$506,'Half from MC Supply Inputs '!GO$138+1,FALSE),GO109)</f>
        <v>2.8312666189198445</v>
      </c>
      <c r="GP142">
        <f>IF(GP$68=0,HLOOKUP($A142,'Monte Carlo_locked values'!$CQ$6:$DS$506,'Half from MC Supply Inputs '!GP$138+1,FALSE),GP109)</f>
        <v>5.0497745760000008</v>
      </c>
      <c r="GQ142">
        <f>IF(GQ$68=0,HLOOKUP($A142,'Monte Carlo_locked values'!$CQ$6:$DS$506,'Half from MC Supply Inputs '!GQ$138+1,FALSE),GQ109)</f>
        <v>1.406407629722308</v>
      </c>
      <c r="GR142">
        <f>IF(GR$68=0,HLOOKUP($A142,'Monte Carlo_locked values'!$CQ$6:$DS$506,'Half from MC Supply Inputs '!GR$138+1,FALSE),GR109)</f>
        <v>1.7020005350363183</v>
      </c>
      <c r="GS142">
        <f>IF(GS$68=0,HLOOKUP($A142,'Monte Carlo_locked values'!$CQ$6:$DS$506,'Half from MC Supply Inputs '!GS$138+1,FALSE),GS109)</f>
        <v>1.3948409979053111</v>
      </c>
      <c r="GT142">
        <f>IF(GT$68=0,HLOOKUP($A142,'Monte Carlo_locked values'!$CQ$6:$DS$506,'Half from MC Supply Inputs '!GT$138+1,FALSE),GT109)</f>
        <v>1.3948409979053111</v>
      </c>
      <c r="GU142">
        <f>IF(GU$68=0,HLOOKUP($A142,'Monte Carlo_locked values'!$CQ$6:$DS$506,'Half from MC Supply Inputs '!GU$138+1,FALSE),GU109)</f>
        <v>4.7850441623674902</v>
      </c>
      <c r="GV142">
        <f>IF(GV$68=0,HLOOKUP($A142,'Monte Carlo_locked values'!$CQ$6:$DS$506,'Half from MC Supply Inputs '!GV$138+1,FALSE),GV109)</f>
        <v>2.0091600721673259</v>
      </c>
      <c r="GW142">
        <f>IF(GW$68=0,HLOOKUP($A142,'Monte Carlo_locked values'!$CQ$6:$DS$506,'Half from MC Supply Inputs '!GW$138+1,FALSE),GW109)</f>
        <v>2.0837803301021003</v>
      </c>
      <c r="GX142">
        <f>IF(GX$68=0,HLOOKUP($A142,'Monte Carlo_locked values'!$CQ$6:$DS$506,'Half from MC Supply Inputs '!GX$138+1,FALSE),GX109)</f>
        <v>1.3775287679999999</v>
      </c>
      <c r="GY142">
        <f>IF(GY$68=0,HLOOKUP($A142,'Monte Carlo_locked values'!$CQ$6:$DS$506,'Half from MC Supply Inputs '!GY$138+1,FALSE),GY109)</f>
        <v>2.0091600721673259</v>
      </c>
      <c r="GZ142">
        <f>IF(GZ$68=0,HLOOKUP($A142,'Monte Carlo_locked values'!$CQ$6:$DS$506,'Half from MC Supply Inputs '!GZ$138+1,FALSE),GZ109)</f>
        <v>2.0091600721673259</v>
      </c>
      <c r="HA142">
        <f>IF(HA$68=0,HLOOKUP($A142,'Monte Carlo_locked values'!$CQ$6:$DS$506,'Half from MC Supply Inputs '!HA$138+1,FALSE),HA109)</f>
        <v>1.7020005350363183</v>
      </c>
      <c r="HB142">
        <f>IF(HB$68=0,HLOOKUP($A142,'Monte Carlo_locked values'!$CQ$6:$DS$506,'Half from MC Supply Inputs '!HB$138+1,FALSE),HB109)</f>
        <v>2.1584005880368746</v>
      </c>
      <c r="HC142">
        <f>IF(HC$68=0,HLOOKUP($A142,'Monte Carlo_locked values'!$CQ$6:$DS$506,'Half from MC Supply Inputs '!HC$138+1,FALSE),HC109)</f>
        <v>1.3948409979053111</v>
      </c>
      <c r="HD142">
        <f>IF(HD$68=0,HLOOKUP($A142,'Monte Carlo_locked values'!$CQ$6:$DS$506,'Half from MC Supply Inputs '!HD$138+1,FALSE),HD109)</f>
        <v>1.3948409979053111</v>
      </c>
      <c r="HE142">
        <f>IF(HE$68=0,HLOOKUP($A142,'Monte Carlo_locked values'!$CQ$6:$DS$506,'Half from MC Supply Inputs '!HE$138+1,FALSE),HE109)</f>
        <v>3.1200825031997654</v>
      </c>
      <c r="HF142">
        <f>IF(HF$68=0,HLOOKUP($A142,'Monte Carlo_locked values'!$CQ$6:$DS$506,'Half from MC Supply Inputs '!HF$138+1,FALSE),HF109)</f>
        <v>2.1584005880368746</v>
      </c>
      <c r="HG142">
        <f>IF(HG$68=0,HLOOKUP($A142,'Monte Carlo_locked values'!$CQ$6:$DS$506,'Half from MC Supply Inputs '!HG$138+1,FALSE),HG109)</f>
        <v>1.7130206838334319</v>
      </c>
      <c r="HH142">
        <f>IF(HH$68=0,HLOOKUP($A142,'Monte Carlo_locked values'!$CQ$6:$DS$506,'Half from MC Supply Inputs '!HH$138+1,FALSE),HH109)</f>
        <v>1.5757496929492123</v>
      </c>
      <c r="HI142">
        <f>IF(HI$68=0,HLOOKUP($A142,'Monte Carlo_locked values'!$CQ$6:$DS$506,'Half from MC Supply Inputs '!HI$138+1,FALSE),HI109)</f>
        <v>5.0497745760000008</v>
      </c>
      <c r="HJ142">
        <f>IF(HJ$68=0,HLOOKUP($A142,'Monte Carlo_locked values'!$CQ$6:$DS$506,'Half from MC Supply Inputs '!HJ$138+1,FALSE),HJ109)</f>
        <v>1.3775287679999999</v>
      </c>
      <c r="HK142">
        <f>IF(HK$68=0,HLOOKUP($A142,'Monte Carlo_locked values'!$CQ$6:$DS$506,'Half from MC Supply Inputs '!HK$138+1,FALSE),HK109)</f>
        <v>2.0837803301021003</v>
      </c>
      <c r="HL142">
        <f>IF(HL$68=0,HLOOKUP($A142,'Monte Carlo_locked values'!$CQ$6:$DS$506,'Half from MC Supply Inputs '!HL$138+1,FALSE),HL109)</f>
        <v>1.6147781559049925</v>
      </c>
      <c r="HM142">
        <f>IF(HM$68=0,HLOOKUP($A142,'Monte Carlo_locked values'!$CQ$6:$DS$506,'Half from MC Supply Inputs '!HM$138+1,FALSE),HM109)</f>
        <v>1.3948409979053111</v>
      </c>
      <c r="HN142">
        <f>IF(HN$68=0,HLOOKUP($A142,'Monte Carlo_locked values'!$CQ$6:$DS$506,'Half from MC Supply Inputs '!HN$138+1,FALSE),HN109)</f>
        <v>1.9071268022432646</v>
      </c>
      <c r="HO142">
        <f>IF(HO$68=0,HLOOKUP($A142,'Monte Carlo_locked values'!$CQ$6:$DS$506,'Half from MC Supply Inputs '!HO$138+1,FALSE),HO109)</f>
        <v>5.0497745760000008</v>
      </c>
      <c r="HP142">
        <f>IF(HP$68=0,HLOOKUP($A142,'Monte Carlo_locked values'!$CQ$6:$DS$506,'Half from MC Supply Inputs '!HP$138+1,FALSE),HP109)</f>
        <v>2.0091600721673259</v>
      </c>
      <c r="HQ142">
        <f>IF(HQ$68=0,HLOOKUP($A142,'Monte Carlo_locked values'!$CQ$6:$DS$506,'Half from MC Supply Inputs '!HQ$138+1,FALSE),HQ109)</f>
        <v>2.0091600721673259</v>
      </c>
      <c r="HR142">
        <f>IF(HR$68=0,HLOOKUP($A142,'Monte Carlo_locked values'!$CQ$6:$DS$506,'Half from MC Supply Inputs '!HR$138+1,FALSE),HR109)</f>
        <v>2.1584005880368746</v>
      </c>
      <c r="HS142">
        <f>IF(HS$68=0,HLOOKUP($A142,'Monte Carlo_locked values'!$CQ$6:$DS$506,'Half from MC Supply Inputs '!HS$138+1,FALSE),HS109)</f>
        <v>1.7020005350363183</v>
      </c>
      <c r="HT142">
        <f>IF(HT$68=0,HLOOKUP($A142,'Monte Carlo_locked values'!$CQ$6:$DS$506,'Half from MC Supply Inputs '!HT$138+1,FALSE),HT109)</f>
        <v>2.0837803301021003</v>
      </c>
      <c r="HU142">
        <f>IF(HU$68=0,HLOOKUP($A142,'Monte Carlo_locked values'!$CQ$6:$DS$506,'Half from MC Supply Inputs '!HU$138+1,FALSE),HU109)</f>
        <v>1.7020005350363183</v>
      </c>
      <c r="HV142">
        <f>IF(HV$68=0,HLOOKUP($A142,'Monte Carlo_locked values'!$CQ$6:$DS$506,'Half from MC Supply Inputs '!HV$138+1,FALSE),HV109)</f>
        <v>1.3948409979053111</v>
      </c>
      <c r="HW142">
        <f>IF(HW$68=0,HLOOKUP($A142,'Monte Carlo_locked values'!$CQ$6:$DS$506,'Half from MC Supply Inputs '!HW$138+1,FALSE),HW109)</f>
        <v>1.3948409979053111</v>
      </c>
      <c r="HX142">
        <f>IF(HX$68=0,HLOOKUP($A142,'Monte Carlo_locked values'!$CQ$6:$DS$506,'Half from MC Supply Inputs '!HX$138+1,FALSE),HX109)</f>
        <v>5.0497745760000008</v>
      </c>
      <c r="HY142">
        <f>IF(HY$68=0,HLOOKUP($A142,'Monte Carlo_locked values'!$CQ$6:$DS$506,'Half from MC Supply Inputs '!HY$138+1,FALSE),HY109)</f>
        <v>4.7582456281352208</v>
      </c>
      <c r="HZ142">
        <f>IF(HZ$68=0,HLOOKUP($A142,'Monte Carlo_locked values'!$CQ$6:$DS$506,'Half from MC Supply Inputs '!HZ$138+1,FALSE),HZ109)</f>
        <v>5.0497745760000008</v>
      </c>
      <c r="IA142">
        <f>IF(IA$68=0,HLOOKUP($A142,'Monte Carlo_locked values'!$CQ$6:$DS$506,'Half from MC Supply Inputs '!IA$138+1,FALSE),IA109)</f>
        <v>1.5615181746370848</v>
      </c>
      <c r="IB142">
        <f>IF(IB$68=0,HLOOKUP($A142,'Monte Carlo_locked values'!$CQ$6:$DS$506,'Half from MC Supply Inputs '!IB$138+1,FALSE),IB109)</f>
        <v>2.0837803301021003</v>
      </c>
      <c r="IC142">
        <f>IF(IC$68=0,HLOOKUP($A142,'Monte Carlo_locked values'!$CQ$6:$DS$506,'Half from MC Supply Inputs '!IC$138+1,FALSE),IC109)</f>
        <v>2.0091600721673259</v>
      </c>
      <c r="ID142">
        <f>IF(ID$68=0,HLOOKUP($A142,'Monte Carlo_locked values'!$CQ$6:$DS$506,'Half from MC Supply Inputs '!ID$138+1,FALSE),ID109)</f>
        <v>1.3948409979053111</v>
      </c>
      <c r="IE142">
        <f>IF(IE$68=0,HLOOKUP($A142,'Monte Carlo_locked values'!$CQ$6:$DS$506,'Half from MC Supply Inputs '!IE$138+1,FALSE),IE109)</f>
        <v>1.3948409979053111</v>
      </c>
      <c r="IF142">
        <f>IF(IF$68=0,HLOOKUP($A142,'Monte Carlo_locked values'!$CQ$6:$DS$506,'Half from MC Supply Inputs '!IF$138+1,FALSE),IF109)</f>
        <v>2.1584005880368746</v>
      </c>
      <c r="IG142">
        <f>IF(IG$68=0,HLOOKUP($A142,'Monte Carlo_locked values'!$CQ$6:$DS$506,'Half from MC Supply Inputs '!IG$138+1,FALSE),IG109)</f>
        <v>1.4789987657556765</v>
      </c>
      <c r="IH142">
        <f>IF(IH$68=0,HLOOKUP($A142,'Monte Carlo_locked values'!$CQ$6:$DS$506,'Half from MC Supply Inputs '!IH$138+1,FALSE),IH109)</f>
        <v>4.0843115644426833</v>
      </c>
      <c r="II142">
        <f>IF(II$68=0,HLOOKUP($A142,'Monte Carlo_locked values'!$CQ$6:$DS$506,'Half from MC Supply Inputs '!II$138+1,FALSE),II109)</f>
        <v>4.5865493610608334</v>
      </c>
      <c r="IJ142">
        <f>IF(IJ$68=0,HLOOKUP($A142,'Monte Carlo_locked values'!$CQ$6:$DS$506,'Half from MC Supply Inputs '!IJ$138+1,FALSE),IJ109)</f>
        <v>1.3984654806638359</v>
      </c>
      <c r="IK142">
        <f>IF(IK$68=0,HLOOKUP($A142,'Monte Carlo_locked values'!$CQ$6:$DS$506,'Half from MC Supply Inputs '!IK$138+1,FALSE),IK109)</f>
        <v>1.7020005350363183</v>
      </c>
      <c r="IL142">
        <f>IF(IL$68=0,HLOOKUP($A142,'Monte Carlo_locked values'!$CQ$6:$DS$506,'Half from MC Supply Inputs '!IL$138+1,FALSE),IL109)</f>
        <v>2.0091600721673259</v>
      </c>
      <c r="IM142">
        <f>IF(IM$68=0,HLOOKUP($A142,'Monte Carlo_locked values'!$CQ$6:$DS$506,'Half from MC Supply Inputs '!IM$138+1,FALSE),IM109)</f>
        <v>1.3948409979053111</v>
      </c>
      <c r="IN142">
        <f>IF(IN$68=0,HLOOKUP($A142,'Monte Carlo_locked values'!$CQ$6:$DS$506,'Half from MC Supply Inputs '!IN$138+1,FALSE),IN109)</f>
        <v>5.0497745760000008</v>
      </c>
      <c r="IO142">
        <f>IF(IO$68=0,HLOOKUP($A142,'Monte Carlo_locked values'!$CQ$6:$DS$506,'Half from MC Supply Inputs '!IO$138+1,FALSE),IO109)</f>
        <v>5.0497745760000008</v>
      </c>
      <c r="IP142">
        <f>IF(IP$68=0,HLOOKUP($A142,'Monte Carlo_locked values'!$CQ$6:$DS$506,'Half from MC Supply Inputs '!IP$138+1,FALSE),IP109)</f>
        <v>2.1584005880368746</v>
      </c>
      <c r="IQ142">
        <f>IF(IQ$68=0,HLOOKUP($A142,'Monte Carlo_locked values'!$CQ$6:$DS$506,'Half from MC Supply Inputs '!IQ$138+1,FALSE),IQ109)</f>
        <v>2.1584005880368746</v>
      </c>
      <c r="IR142">
        <f>IF(IR$68=0,HLOOKUP($A142,'Monte Carlo_locked values'!$CQ$6:$DS$506,'Half from MC Supply Inputs '!IR$138+1,FALSE),IR109)</f>
        <v>2.0091600721673259</v>
      </c>
      <c r="IS142">
        <f>IF(IS$68=0,HLOOKUP($A142,'Monte Carlo_locked values'!$CQ$6:$DS$506,'Half from MC Supply Inputs '!IS$138+1,FALSE),IS109)</f>
        <v>5.0497745760000008</v>
      </c>
      <c r="IT142">
        <f>IF(IT$68=0,HLOOKUP($A142,'Monte Carlo_locked values'!$CQ$6:$DS$506,'Half from MC Supply Inputs '!IT$138+1,FALSE),IT109)</f>
        <v>2.1584005880368746</v>
      </c>
      <c r="IU142">
        <f>IF(IU$68=0,HLOOKUP($A142,'Monte Carlo_locked values'!$CQ$6:$DS$506,'Half from MC Supply Inputs '!IU$138+1,FALSE),IU109)</f>
        <v>2.0837803301021003</v>
      </c>
      <c r="IV142">
        <f>IF(IV$68=0,HLOOKUP($A142,'Monte Carlo_locked values'!$CQ$6:$DS$506,'Half from MC Supply Inputs '!IV$138+1,FALSE),IV109)</f>
        <v>5.0010594031587852</v>
      </c>
      <c r="IW142">
        <f>IF(IW$68=0,HLOOKUP($A142,'Monte Carlo_locked values'!$CQ$6:$DS$506,'Half from MC Supply Inputs '!IW$138+1,FALSE),IW109)</f>
        <v>5.0497745760000008</v>
      </c>
      <c r="IX142">
        <f>IF(IX$68=0,HLOOKUP($A142,'Monte Carlo_locked values'!$CQ$6:$DS$506,'Half from MC Supply Inputs '!IX$138+1,FALSE),IX109)</f>
        <v>3.7233586035850732</v>
      </c>
      <c r="IY142">
        <f>IF(IY$68=0,HLOOKUP($A142,'Monte Carlo_locked values'!$CQ$6:$DS$506,'Half from MC Supply Inputs '!IY$138+1,FALSE),IY109)</f>
        <v>1.7020005350363183</v>
      </c>
      <c r="IZ142">
        <f>IF(IZ$68=0,HLOOKUP($A142,'Monte Carlo_locked values'!$CQ$6:$DS$506,'Half from MC Supply Inputs '!IZ$138+1,FALSE),IZ109)</f>
        <v>2.4453861926885465</v>
      </c>
      <c r="JA142">
        <f>IF(JA$68=0,HLOOKUP($A142,'Monte Carlo_locked values'!$CQ$6:$DS$506,'Half from MC Supply Inputs '!JA$138+1,FALSE),JA109)</f>
        <v>5.0497745760000008</v>
      </c>
      <c r="JB142">
        <f>IF(JB$68=0,HLOOKUP($A142,'Monte Carlo_locked values'!$CQ$6:$DS$506,'Half from MC Supply Inputs '!JB$138+1,FALSE),JB109)</f>
        <v>2.2071388109267156</v>
      </c>
      <c r="JC142">
        <f>IF(JC$68=0,HLOOKUP($A142,'Monte Carlo_locked values'!$CQ$6:$DS$506,'Half from MC Supply Inputs '!JC$138+1,FALSE),JC109)</f>
        <v>1.7020005350363183</v>
      </c>
      <c r="JD142">
        <f>IF(JD$68=0,HLOOKUP($A142,'Monte Carlo_locked values'!$CQ$6:$DS$506,'Half from MC Supply Inputs '!JD$138+1,FALSE),JD109)</f>
        <v>5.0497745760000008</v>
      </c>
      <c r="JE142">
        <f>IF(JE$68=0,HLOOKUP($A142,'Monte Carlo_locked values'!$CQ$6:$DS$506,'Half from MC Supply Inputs '!JE$138+1,FALSE),JE109)</f>
        <v>4.6857538160701191</v>
      </c>
      <c r="JF142">
        <f>IF(JF$68=0,HLOOKUP($A142,'Monte Carlo_locked values'!$CQ$6:$DS$506,'Half from MC Supply Inputs '!JF$138+1,FALSE),JF109)</f>
        <v>2.0837803301021003</v>
      </c>
      <c r="JG142">
        <f>IF(JG$68=0,HLOOKUP($A142,'Monte Carlo_locked values'!$CQ$6:$DS$506,'Half from MC Supply Inputs '!JG$138+1,FALSE),JG109)</f>
        <v>1.4306120291135624</v>
      </c>
      <c r="JH142">
        <f>IF(JH$68=0,HLOOKUP($A142,'Monte Carlo_locked values'!$CQ$6:$DS$506,'Half from MC Supply Inputs '!JH$138+1,FALSE),JH109)</f>
        <v>1.6150104561132079</v>
      </c>
      <c r="JI142">
        <f>IF(JI$68=0,HLOOKUP($A142,'Monte Carlo_locked values'!$CQ$6:$DS$506,'Half from MC Supply Inputs '!JI$138+1,FALSE),JI109)</f>
        <v>5.0235635444084004</v>
      </c>
      <c r="JJ142">
        <f>IF(JJ$68=0,HLOOKUP($A142,'Monte Carlo_locked values'!$CQ$6:$DS$506,'Half from MC Supply Inputs '!JJ$138+1,FALSE),JJ109)</f>
        <v>1.3948409979053111</v>
      </c>
      <c r="JK142">
        <f>IF(JK$68=0,HLOOKUP($A142,'Monte Carlo_locked values'!$CQ$6:$DS$506,'Half from MC Supply Inputs '!JK$138+1,FALSE),JK109)</f>
        <v>2.0837803301021003</v>
      </c>
      <c r="JL142">
        <f>IF(JL$68=0,HLOOKUP($A142,'Monte Carlo_locked values'!$CQ$6:$DS$506,'Half from MC Supply Inputs '!JL$138+1,FALSE),JL109)</f>
        <v>1.7020005350363183</v>
      </c>
      <c r="JM142">
        <f>IF(JM$68=0,HLOOKUP($A142,'Monte Carlo_locked values'!$CQ$6:$DS$506,'Half from MC Supply Inputs '!JM$138+1,FALSE),JM109)</f>
        <v>1.3948409979053111</v>
      </c>
      <c r="JN142">
        <f>IF(JN$68=0,HLOOKUP($A142,'Monte Carlo_locked values'!$CQ$6:$DS$506,'Half from MC Supply Inputs '!JN$138+1,FALSE),JN109)</f>
        <v>3.3065179205476305</v>
      </c>
      <c r="JO142">
        <f>IF(JO$68=0,HLOOKUP($A142,'Monte Carlo_locked values'!$CQ$6:$DS$506,'Half from MC Supply Inputs '!JO$138+1,FALSE),JO109)</f>
        <v>1.6601149217267128</v>
      </c>
      <c r="JP142">
        <f>IF(JP$68=0,HLOOKUP($A142,'Monte Carlo_locked values'!$CQ$6:$DS$506,'Half from MC Supply Inputs '!JP$138+1,FALSE),JP109)</f>
        <v>2.0091600721673259</v>
      </c>
      <c r="JQ142">
        <f>IF(JQ$68=0,HLOOKUP($A142,'Monte Carlo_locked values'!$CQ$6:$DS$506,'Half from MC Supply Inputs '!JQ$138+1,FALSE),JQ109)</f>
        <v>1.3948409979053111</v>
      </c>
      <c r="JR142">
        <f>IF(JR$68=0,HLOOKUP($A142,'Monte Carlo_locked values'!$CQ$6:$DS$506,'Half from MC Supply Inputs '!JR$138+1,FALSE),JR109)</f>
        <v>1.6475546769262319</v>
      </c>
      <c r="JS142">
        <f>IF(JS$68=0,HLOOKUP($A142,'Monte Carlo_locked values'!$CQ$6:$DS$506,'Half from MC Supply Inputs '!JS$138+1,FALSE),JS109)</f>
        <v>1.3948409979053111</v>
      </c>
      <c r="JT142">
        <f>IF(JT$68=0,HLOOKUP($A142,'Monte Carlo_locked values'!$CQ$6:$DS$506,'Half from MC Supply Inputs '!JT$138+1,FALSE),JT109)</f>
        <v>2.1584005880368746</v>
      </c>
      <c r="JU142">
        <f>IF(JU$68=0,HLOOKUP($A142,'Monte Carlo_locked values'!$CQ$6:$DS$506,'Half from MC Supply Inputs '!JU$138+1,FALSE),JU109)</f>
        <v>1.7020005350363183</v>
      </c>
      <c r="JV142">
        <f>IF(JV$68=0,HLOOKUP($A142,'Monte Carlo_locked values'!$CQ$6:$DS$506,'Half from MC Supply Inputs '!JV$138+1,FALSE),JV109)</f>
        <v>2.05864380066763</v>
      </c>
      <c r="JW142">
        <f>IF(JW$68=0,HLOOKUP($A142,'Monte Carlo_locked values'!$CQ$6:$DS$506,'Half from MC Supply Inputs '!JW$138+1,FALSE),JW109)</f>
        <v>2.1584005880368746</v>
      </c>
      <c r="JX142">
        <f>IF(JX$68=0,HLOOKUP($A142,'Monte Carlo_locked values'!$CQ$6:$DS$506,'Half from MC Supply Inputs '!JX$138+1,FALSE),JX109)</f>
        <v>1.7020005350363183</v>
      </c>
      <c r="JY142">
        <f>IF(JY$68=0,HLOOKUP($A142,'Monte Carlo_locked values'!$CQ$6:$DS$506,'Half from MC Supply Inputs '!JY$138+1,FALSE),JY109)</f>
        <v>2.0091600721673259</v>
      </c>
      <c r="JZ142">
        <f>IF(JZ$68=0,HLOOKUP($A142,'Monte Carlo_locked values'!$CQ$6:$DS$506,'Half from MC Supply Inputs '!JZ$138+1,FALSE),JZ109)</f>
        <v>3.9618687480513701</v>
      </c>
      <c r="KA142">
        <f>IF(KA$68=0,HLOOKUP($A142,'Monte Carlo_locked values'!$CQ$6:$DS$506,'Half from MC Supply Inputs '!KA$138+1,FALSE),KA109)</f>
        <v>1.4381123751673774</v>
      </c>
      <c r="KB142">
        <f>IF(KB$68=0,HLOOKUP($A142,'Monte Carlo_locked values'!$CQ$6:$DS$506,'Half from MC Supply Inputs '!KB$138+1,FALSE),KB109)</f>
        <v>1.3948409979053111</v>
      </c>
      <c r="KC142">
        <f>IF(KC$68=0,HLOOKUP($A142,'Monte Carlo_locked values'!$CQ$6:$DS$506,'Half from MC Supply Inputs '!KC$138+1,FALSE),KC109)</f>
        <v>4.3140377179972065</v>
      </c>
      <c r="KD142">
        <f>IF(KD$68=0,HLOOKUP($A142,'Monte Carlo_locked values'!$CQ$6:$DS$506,'Half from MC Supply Inputs '!KD$138+1,FALSE),KD109)</f>
        <v>2.1827224387255062</v>
      </c>
      <c r="KE142">
        <f>IF(KE$68=0,HLOOKUP($A142,'Monte Carlo_locked values'!$CQ$6:$DS$506,'Half from MC Supply Inputs '!KE$138+1,FALSE),KE109)</f>
        <v>1.3873174855083459</v>
      </c>
      <c r="KF142">
        <f>IF(KF$68=0,HLOOKUP($A142,'Monte Carlo_locked values'!$CQ$6:$DS$506,'Half from MC Supply Inputs '!KF$138+1,FALSE),KF109)</f>
        <v>2.0837803301021003</v>
      </c>
      <c r="KG142">
        <f>IF(KG$68=0,HLOOKUP($A142,'Monte Carlo_locked values'!$CQ$6:$DS$506,'Half from MC Supply Inputs '!KG$138+1,FALSE),KG109)</f>
        <v>5.0497745760000008</v>
      </c>
      <c r="KH142">
        <f>IF(KH$68=0,HLOOKUP($A142,'Monte Carlo_locked values'!$CQ$6:$DS$506,'Half from MC Supply Inputs '!KH$138+1,FALSE),KH109)</f>
        <v>2.0837803301021003</v>
      </c>
      <c r="KI142">
        <f>IF(KI$68=0,HLOOKUP($A142,'Monte Carlo_locked values'!$CQ$6:$DS$506,'Half from MC Supply Inputs '!KI$138+1,FALSE),KI109)</f>
        <v>4.2877941067722736</v>
      </c>
      <c r="KJ142">
        <f>IF(KJ$68=0,HLOOKUP($A142,'Monte Carlo_locked values'!$CQ$6:$DS$506,'Half from MC Supply Inputs '!KJ$138+1,FALSE),KJ109)</f>
        <v>1.3948409979053111</v>
      </c>
      <c r="KK142">
        <f>IF(KK$68=0,HLOOKUP($A142,'Monte Carlo_locked values'!$CQ$6:$DS$506,'Half from MC Supply Inputs '!KK$138+1,FALSE),KK109)</f>
        <v>2.0132941894300287</v>
      </c>
      <c r="KL142">
        <f>IF(KL$68=0,HLOOKUP($A142,'Monte Carlo_locked values'!$CQ$6:$DS$506,'Half from MC Supply Inputs '!KL$138+1,FALSE),KL109)</f>
        <v>2.0091600721673259</v>
      </c>
      <c r="KM142">
        <f>IF(KM$68=0,HLOOKUP($A142,'Monte Carlo_locked values'!$CQ$6:$DS$506,'Half from MC Supply Inputs '!KM$138+1,FALSE),KM109)</f>
        <v>1.7020005350363183</v>
      </c>
      <c r="KN142">
        <f>IF(KN$68=0,HLOOKUP($A142,'Monte Carlo_locked values'!$CQ$6:$DS$506,'Half from MC Supply Inputs '!KN$138+1,FALSE),KN109)</f>
        <v>2.0091600721673259</v>
      </c>
      <c r="KO142">
        <f>IF(KO$68=0,HLOOKUP($A142,'Monte Carlo_locked values'!$CQ$6:$DS$506,'Half from MC Supply Inputs '!KO$138+1,FALSE),KO109)</f>
        <v>1.4710898393322993</v>
      </c>
      <c r="KP142">
        <f>IF(KP$68=0,HLOOKUP($A142,'Monte Carlo_locked values'!$CQ$6:$DS$506,'Half from MC Supply Inputs '!KP$138+1,FALSE),KP109)</f>
        <v>1.7020005350363183</v>
      </c>
      <c r="KQ142">
        <f>IF(KQ$68=0,HLOOKUP($A142,'Monte Carlo_locked values'!$CQ$6:$DS$506,'Half from MC Supply Inputs '!KQ$138+1,FALSE),KQ109)</f>
        <v>3.5437049090272428</v>
      </c>
      <c r="KR142">
        <f>IF(KR$68=0,HLOOKUP($A142,'Monte Carlo_locked values'!$CQ$6:$DS$506,'Half from MC Supply Inputs '!KR$138+1,FALSE),KR109)</f>
        <v>2.0091600721673259</v>
      </c>
      <c r="KS142">
        <f>IF(KS$68=0,HLOOKUP($A142,'Monte Carlo_locked values'!$CQ$6:$DS$506,'Half from MC Supply Inputs '!KS$138+1,FALSE),KS109)</f>
        <v>5.0497745760000008</v>
      </c>
      <c r="KT142">
        <f>IF(KT$68=0,HLOOKUP($A142,'Monte Carlo_locked values'!$CQ$6:$DS$506,'Half from MC Supply Inputs '!KT$138+1,FALSE),KT109)</f>
        <v>2.9341661805692039</v>
      </c>
      <c r="KU142">
        <f>IF(KU$68=0,HLOOKUP($A142,'Monte Carlo_locked values'!$CQ$6:$DS$506,'Half from MC Supply Inputs '!KU$138+1,FALSE),KU109)</f>
        <v>2.1584005880368746</v>
      </c>
      <c r="KV142">
        <f>IF(KV$68=0,HLOOKUP($A142,'Monte Carlo_locked values'!$CQ$6:$DS$506,'Half from MC Supply Inputs '!KV$138+1,FALSE),KV109)</f>
        <v>1.3948409979053111</v>
      </c>
      <c r="KW142">
        <f>IF(KW$68=0,HLOOKUP($A142,'Monte Carlo_locked values'!$CQ$6:$DS$506,'Half from MC Supply Inputs '!KW$138+1,FALSE),KW109)</f>
        <v>1.3807354601157045</v>
      </c>
      <c r="KX142">
        <f>IF(KX$68=0,HLOOKUP($A142,'Monte Carlo_locked values'!$CQ$6:$DS$506,'Half from MC Supply Inputs '!KX$138+1,FALSE),KX109)</f>
        <v>1.3775287679999999</v>
      </c>
      <c r="KY142">
        <f>IF(KY$68=0,HLOOKUP($A142,'Monte Carlo_locked values'!$CQ$6:$DS$506,'Half from MC Supply Inputs '!KY$138+1,FALSE),KY109)</f>
        <v>5.0497745760000008</v>
      </c>
      <c r="KZ142">
        <f>IF(KZ$68=0,HLOOKUP($A142,'Monte Carlo_locked values'!$CQ$6:$DS$506,'Half from MC Supply Inputs '!KZ$138+1,FALSE),KZ109)</f>
        <v>2.1035238172728712</v>
      </c>
      <c r="LA142">
        <f>IF(LA$68=0,HLOOKUP($A142,'Monte Carlo_locked values'!$CQ$6:$DS$506,'Half from MC Supply Inputs '!LA$138+1,FALSE),LA109)</f>
        <v>4.0008150655266688</v>
      </c>
      <c r="LB142">
        <f>IF(LB$68=0,HLOOKUP($A142,'Monte Carlo_locked values'!$CQ$6:$DS$506,'Half from MC Supply Inputs '!LB$138+1,FALSE),LB109)</f>
        <v>1.7020005350363183</v>
      </c>
      <c r="LC142">
        <f>IF(LC$68=0,HLOOKUP($A142,'Monte Carlo_locked values'!$CQ$6:$DS$506,'Half from MC Supply Inputs '!LC$138+1,FALSE),LC109)</f>
        <v>4.9597578632899024</v>
      </c>
      <c r="LD142">
        <f>IF(LD$68=0,HLOOKUP($A142,'Monte Carlo_locked values'!$CQ$6:$DS$506,'Half from MC Supply Inputs '!LD$138+1,FALSE),LD109)</f>
        <v>1.7020005350363183</v>
      </c>
      <c r="LE142">
        <f>IF(LE$68=0,HLOOKUP($A142,'Monte Carlo_locked values'!$CQ$6:$DS$506,'Half from MC Supply Inputs '!LE$138+1,FALSE),LE109)</f>
        <v>1.3948409979053111</v>
      </c>
      <c r="LF142">
        <f>IF(LF$68=0,HLOOKUP($A142,'Monte Carlo_locked values'!$CQ$6:$DS$506,'Half from MC Supply Inputs '!LF$138+1,FALSE),LF109)</f>
        <v>4.4397895318791702</v>
      </c>
      <c r="LG142">
        <f>IF(LG$68=0,HLOOKUP($A142,'Monte Carlo_locked values'!$CQ$6:$DS$506,'Half from MC Supply Inputs '!LG$138+1,FALSE),LG109)</f>
        <v>1.6955785581824316</v>
      </c>
      <c r="LH142">
        <f>IF(LH$68=0,HLOOKUP($A142,'Monte Carlo_locked values'!$CQ$6:$DS$506,'Half from MC Supply Inputs '!LH$138+1,FALSE),LH109)</f>
        <v>5.0497745760000008</v>
      </c>
      <c r="LI142">
        <f>IF(LI$68=0,HLOOKUP($A142,'Monte Carlo_locked values'!$CQ$6:$DS$506,'Half from MC Supply Inputs '!LI$138+1,FALSE),LI109)</f>
        <v>3.8898135308614634</v>
      </c>
      <c r="LJ142">
        <f>IF(LJ$68=0,HLOOKUP($A142,'Monte Carlo_locked values'!$CQ$6:$DS$506,'Half from MC Supply Inputs '!LJ$138+1,FALSE),LJ109)</f>
        <v>2.1584005880368746</v>
      </c>
      <c r="LK142">
        <f>IF(LK$68=0,HLOOKUP($A142,'Monte Carlo_locked values'!$CQ$6:$DS$506,'Half from MC Supply Inputs '!LK$138+1,FALSE),LK109)</f>
        <v>2.0837803301021003</v>
      </c>
      <c r="LL142">
        <f>IF(LL$68=0,HLOOKUP($A142,'Monte Carlo_locked values'!$CQ$6:$DS$506,'Half from MC Supply Inputs '!LL$138+1,FALSE),LL109)</f>
        <v>3.9895701561123751</v>
      </c>
      <c r="LM142">
        <f>IF(LM$68=0,HLOOKUP($A142,'Monte Carlo_locked values'!$CQ$6:$DS$506,'Half from MC Supply Inputs '!LM$138+1,FALSE),LM109)</f>
        <v>1.9483631292284613</v>
      </c>
      <c r="LN142">
        <f>IF(LN$68=0,HLOOKUP($A142,'Monte Carlo_locked values'!$CQ$6:$DS$506,'Half from MC Supply Inputs '!LN$138+1,FALSE),LN109)</f>
        <v>3.2455688749861471</v>
      </c>
      <c r="LO142">
        <f>IF(LO$68=0,HLOOKUP($A142,'Monte Carlo_locked values'!$CQ$6:$DS$506,'Half from MC Supply Inputs '!LO$138+1,FALSE),LO109)</f>
        <v>2.8747826144682818</v>
      </c>
      <c r="LP142">
        <f>IF(LP$68=0,HLOOKUP($A142,'Monte Carlo_locked values'!$CQ$6:$DS$506,'Half from MC Supply Inputs '!LP$138+1,FALSE),LP109)</f>
        <v>1.7913347499143413</v>
      </c>
      <c r="LQ142">
        <f>IF(LQ$68=0,HLOOKUP($A142,'Monte Carlo_locked values'!$CQ$6:$DS$506,'Half from MC Supply Inputs '!LQ$138+1,FALSE),LQ109)</f>
        <v>4.3064140877627048</v>
      </c>
      <c r="LR142">
        <f>IF(LR$68=0,HLOOKUP($A142,'Monte Carlo_locked values'!$CQ$6:$DS$506,'Half from MC Supply Inputs '!LR$138+1,FALSE),LR109)</f>
        <v>1.3948409979053111</v>
      </c>
      <c r="LS142">
        <f>IF(LS$68=0,HLOOKUP($A142,'Monte Carlo_locked values'!$CQ$6:$DS$506,'Half from MC Supply Inputs '!LS$138+1,FALSE),LS109)</f>
        <v>4.1096458170667258</v>
      </c>
      <c r="LT142">
        <f>IF(LT$68=0,HLOOKUP($A142,'Monte Carlo_locked values'!$CQ$6:$DS$506,'Half from MC Supply Inputs '!LT$138+1,FALSE),LT109)</f>
        <v>3.4336290088094348</v>
      </c>
      <c r="LU142">
        <f>IF(LU$68=0,HLOOKUP($A142,'Monte Carlo_locked values'!$CQ$6:$DS$506,'Half from MC Supply Inputs '!LU$138+1,FALSE),LU109)</f>
        <v>1.7020005350363183</v>
      </c>
      <c r="LV142">
        <f>IF(LV$68=0,HLOOKUP($A142,'Monte Carlo_locked values'!$CQ$6:$DS$506,'Half from MC Supply Inputs '!LV$138+1,FALSE),LV109)</f>
        <v>2.1584005880368746</v>
      </c>
      <c r="LW142">
        <f>IF(LW$68=0,HLOOKUP($A142,'Monte Carlo_locked values'!$CQ$6:$DS$506,'Half from MC Supply Inputs '!LW$138+1,FALSE),LW109)</f>
        <v>1.7111405791390459</v>
      </c>
      <c r="LX142">
        <f>IF(LX$68=0,HLOOKUP($A142,'Monte Carlo_locked values'!$CQ$6:$DS$506,'Half from MC Supply Inputs '!LX$138+1,FALSE),LX109)</f>
        <v>1.3948409979053111</v>
      </c>
      <c r="LY142">
        <f>IF(LY$68=0,HLOOKUP($A142,'Monte Carlo_locked values'!$CQ$6:$DS$506,'Half from MC Supply Inputs '!LY$138+1,FALSE),LY109)</f>
        <v>2.1584005880368746</v>
      </c>
      <c r="LZ142">
        <f>IF(LZ$68=0,HLOOKUP($A142,'Monte Carlo_locked values'!$CQ$6:$DS$506,'Half from MC Supply Inputs '!LZ$138+1,FALSE),LZ109)</f>
        <v>2.9718478898295584</v>
      </c>
      <c r="MA142">
        <f>IF(MA$68=0,HLOOKUP($A142,'Monte Carlo_locked values'!$CQ$6:$DS$506,'Half from MC Supply Inputs '!MA$138+1,FALSE),MA109)</f>
        <v>1.3948409979053111</v>
      </c>
      <c r="MB142">
        <f>IF(MB$68=0,HLOOKUP($A142,'Monte Carlo_locked values'!$CQ$6:$DS$506,'Half from MC Supply Inputs '!MB$138+1,FALSE),MB109)</f>
        <v>1.3948409979053111</v>
      </c>
      <c r="MC142">
        <f>IF(MC$68=0,HLOOKUP($A142,'Monte Carlo_locked values'!$CQ$6:$DS$506,'Half from MC Supply Inputs '!MC$138+1,FALSE),MC109)</f>
        <v>4.4682522977505066</v>
      </c>
      <c r="MD142">
        <f>IF(MD$68=0,HLOOKUP($A142,'Monte Carlo_locked values'!$CQ$6:$DS$506,'Half from MC Supply Inputs '!MD$138+1,FALSE),MD109)</f>
        <v>2.1584005880368746</v>
      </c>
      <c r="ME142">
        <f>IF(ME$68=0,HLOOKUP($A142,'Monte Carlo_locked values'!$CQ$6:$DS$506,'Half from MC Supply Inputs '!ME$138+1,FALSE),ME109)</f>
        <v>1.5604554480349506</v>
      </c>
      <c r="MF142">
        <f>IF(MF$68=0,HLOOKUP($A142,'Monte Carlo_locked values'!$CQ$6:$DS$506,'Half from MC Supply Inputs '!MF$138+1,FALSE),MF109)</f>
        <v>1.3948409979053111</v>
      </c>
      <c r="MG142">
        <f>IF(MG$68=0,HLOOKUP($A142,'Monte Carlo_locked values'!$CQ$6:$DS$506,'Half from MC Supply Inputs '!MG$138+1,FALSE),MG109)</f>
        <v>2.7010416531549684</v>
      </c>
      <c r="MH142">
        <f>IF(MH$68=0,HLOOKUP($A142,'Monte Carlo_locked values'!$CQ$6:$DS$506,'Half from MC Supply Inputs '!MH$138+1,FALSE),MH109)</f>
        <v>2.1584005880368746</v>
      </c>
      <c r="MI142">
        <f>IF(MI$68=0,HLOOKUP($A142,'Monte Carlo_locked values'!$CQ$6:$DS$506,'Half from MC Supply Inputs '!MI$138+1,FALSE),MI109)</f>
        <v>5.0497745760000008</v>
      </c>
      <c r="MJ142">
        <f>IF(MJ$68=0,HLOOKUP($A142,'Monte Carlo_locked values'!$CQ$6:$DS$506,'Half from MC Supply Inputs '!MJ$138+1,FALSE),MJ109)</f>
        <v>1.4267926547906808</v>
      </c>
      <c r="MK142">
        <f>IF(MK$68=0,HLOOKUP($A142,'Monte Carlo_locked values'!$CQ$6:$DS$506,'Half from MC Supply Inputs '!MK$138+1,FALSE),MK109)</f>
        <v>4.4691933720845363</v>
      </c>
      <c r="ML142">
        <f>IF(ML$68=0,HLOOKUP($A142,'Monte Carlo_locked values'!$CQ$6:$DS$506,'Half from MC Supply Inputs '!ML$138+1,FALSE),ML109)</f>
        <v>1.3948409979053111</v>
      </c>
      <c r="MM142">
        <f>IF(MM$68=0,HLOOKUP($A142,'Monte Carlo_locked values'!$CQ$6:$DS$506,'Half from MC Supply Inputs '!MM$138+1,FALSE),MM109)</f>
        <v>3.5229636832122253</v>
      </c>
      <c r="MN142">
        <f>IF(MN$68=0,HLOOKUP($A142,'Monte Carlo_locked values'!$CQ$6:$DS$506,'Half from MC Supply Inputs '!MN$138+1,FALSE),MN109)</f>
        <v>2.0837803301021003</v>
      </c>
      <c r="MO142">
        <f>IF(MO$68=0,HLOOKUP($A142,'Monte Carlo_locked values'!$CQ$6:$DS$506,'Half from MC Supply Inputs '!MO$138+1,FALSE),MO109)</f>
        <v>1.7020005350363183</v>
      </c>
      <c r="MP142">
        <f>IF(MP$68=0,HLOOKUP($A142,'Monte Carlo_locked values'!$CQ$6:$DS$506,'Half from MC Supply Inputs '!MP$138+1,FALSE),MP109)</f>
        <v>5.0497745760000008</v>
      </c>
      <c r="MQ142">
        <f>IF(MQ$68=0,HLOOKUP($A142,'Monte Carlo_locked values'!$CQ$6:$DS$506,'Half from MC Supply Inputs '!MQ$138+1,FALSE),MQ109)</f>
        <v>5.0497745760000008</v>
      </c>
      <c r="MR142">
        <f>IF(MR$68=0,HLOOKUP($A142,'Monte Carlo_locked values'!$CQ$6:$DS$506,'Half from MC Supply Inputs '!MR$138+1,FALSE),MR109)</f>
        <v>5.0497745760000008</v>
      </c>
      <c r="MS142">
        <f>IF(MS$68=0,HLOOKUP($A142,'Monte Carlo_locked values'!$CQ$6:$DS$506,'Half from MC Supply Inputs '!MS$138+1,FALSE),MS109)</f>
        <v>1.7020005350363183</v>
      </c>
      <c r="MT142">
        <f>IF(MT$68=0,HLOOKUP($A142,'Monte Carlo_locked values'!$CQ$6:$DS$506,'Half from MC Supply Inputs '!MT$138+1,FALSE),MT109)</f>
        <v>3.493330010738589</v>
      </c>
      <c r="MU142">
        <f>IF(MU$68=0,HLOOKUP($A142,'Monte Carlo_locked values'!$CQ$6:$DS$506,'Half from MC Supply Inputs '!MU$138+1,FALSE),MU109)</f>
        <v>5.0497745760000008</v>
      </c>
      <c r="MV142">
        <f>IF(MV$68=0,HLOOKUP($A142,'Monte Carlo_locked values'!$CQ$6:$DS$506,'Half from MC Supply Inputs '!MV$138+1,FALSE),MV109)</f>
        <v>2.0837803301021003</v>
      </c>
      <c r="MW142">
        <f>IF(MW$68=0,HLOOKUP($A142,'Monte Carlo_locked values'!$CQ$6:$DS$506,'Half from MC Supply Inputs '!MW$138+1,FALSE),MW109)</f>
        <v>2.1584005880368746</v>
      </c>
      <c r="MX142">
        <f>IF(MX$68=0,HLOOKUP($A142,'Monte Carlo_locked values'!$CQ$6:$DS$506,'Half from MC Supply Inputs '!MX$138+1,FALSE),MX109)</f>
        <v>2.0091600721673259</v>
      </c>
      <c r="MY142">
        <f>IF(MY$68=0,HLOOKUP($A142,'Monte Carlo_locked values'!$CQ$6:$DS$506,'Half from MC Supply Inputs '!MY$138+1,FALSE),MY109)</f>
        <v>1.9516424908865022</v>
      </c>
      <c r="MZ142">
        <f>IF(MZ$68=0,HLOOKUP($A142,'Monte Carlo_locked values'!$CQ$6:$DS$506,'Half from MC Supply Inputs '!MZ$138+1,FALSE),MZ109)</f>
        <v>2.1584005880368746</v>
      </c>
      <c r="NA142">
        <f>IF(NA$68=0,HLOOKUP($A142,'Monte Carlo_locked values'!$CQ$6:$DS$506,'Half from MC Supply Inputs '!NA$138+1,FALSE),NA109)</f>
        <v>1.401252798368412</v>
      </c>
      <c r="NB142">
        <f>IF(NB$68=0,HLOOKUP($A142,'Monte Carlo_locked values'!$CQ$6:$DS$506,'Half from MC Supply Inputs '!NB$138+1,FALSE),NB109)</f>
        <v>1.7020005350363183</v>
      </c>
      <c r="NC142">
        <f>IF(NC$68=0,HLOOKUP($A142,'Monte Carlo_locked values'!$CQ$6:$DS$506,'Half from MC Supply Inputs '!NC$138+1,FALSE),NC109)</f>
        <v>1.7186276206987086</v>
      </c>
      <c r="ND142">
        <f>IF(ND$68=0,HLOOKUP($A142,'Monte Carlo_locked values'!$CQ$6:$DS$506,'Half from MC Supply Inputs '!ND$138+1,FALSE),ND109)</f>
        <v>1.3775287679999999</v>
      </c>
      <c r="NE142">
        <f>IF(NE$68=0,HLOOKUP($A142,'Monte Carlo_locked values'!$CQ$6:$DS$506,'Half from MC Supply Inputs '!NE$138+1,FALSE),NE109)</f>
        <v>3.5838255632881264</v>
      </c>
      <c r="NF142">
        <f>IF(NF$68=0,HLOOKUP($A142,'Monte Carlo_locked values'!$CQ$6:$DS$506,'Half from MC Supply Inputs '!NF$138+1,FALSE),NF109)</f>
        <v>1.7020005350363183</v>
      </c>
      <c r="NG142">
        <f>IF(NG$68=0,HLOOKUP($A142,'Monte Carlo_locked values'!$CQ$6:$DS$506,'Half from MC Supply Inputs '!NG$138+1,FALSE),NG109)</f>
        <v>1.3948409979053111</v>
      </c>
      <c r="NH142">
        <f>IF(NH$68=0,HLOOKUP($A142,'Monte Carlo_locked values'!$CQ$6:$DS$506,'Half from MC Supply Inputs '!NH$138+1,FALSE),NH109)</f>
        <v>1.7020005350363183</v>
      </c>
      <c r="NI142">
        <f>IF(NI$68=0,HLOOKUP($A142,'Monte Carlo_locked values'!$CQ$6:$DS$506,'Half from MC Supply Inputs '!NI$138+1,FALSE),NI109)</f>
        <v>1.4521898174825205</v>
      </c>
      <c r="NJ142">
        <f>IF(NJ$68=0,HLOOKUP($A142,'Monte Carlo_locked values'!$CQ$6:$DS$506,'Half from MC Supply Inputs '!NJ$138+1,FALSE),NJ109)</f>
        <v>5.0497745760000008</v>
      </c>
      <c r="NK142">
        <f>IF(NK$68=0,HLOOKUP($A142,'Monte Carlo_locked values'!$CQ$6:$DS$506,'Half from MC Supply Inputs '!NK$138+1,FALSE),NK109)</f>
        <v>3.1614289859606672</v>
      </c>
      <c r="NL142">
        <f>IF(NL$68=0,HLOOKUP($A142,'Monte Carlo_locked values'!$CQ$6:$DS$506,'Half from MC Supply Inputs '!NL$138+1,FALSE),NL109)</f>
        <v>1.6616823963185061</v>
      </c>
      <c r="NM142">
        <f>IF(NM$68=0,HLOOKUP($A142,'Monte Carlo_locked values'!$CQ$6:$DS$506,'Half from MC Supply Inputs '!NM$138+1,FALSE),NM109)</f>
        <v>1.3948409979053111</v>
      </c>
      <c r="NN142">
        <f>IF(NN$68=0,HLOOKUP($A142,'Monte Carlo_locked values'!$CQ$6:$DS$506,'Half from MC Supply Inputs '!NN$138+1,FALSE),NN109)</f>
        <v>2.0091600721673259</v>
      </c>
      <c r="NO142">
        <f>IF(NO$68=0,HLOOKUP($A142,'Monte Carlo_locked values'!$CQ$6:$DS$506,'Half from MC Supply Inputs '!NO$138+1,FALSE),NO109)</f>
        <v>1.3948409979053111</v>
      </c>
      <c r="NP142">
        <f>IF(NP$68=0,HLOOKUP($A142,'Monte Carlo_locked values'!$CQ$6:$DS$506,'Half from MC Supply Inputs '!NP$138+1,FALSE),NP109)</f>
        <v>3.634333454548671</v>
      </c>
      <c r="NQ142">
        <f>IF(NQ$68=0,HLOOKUP($A142,'Monte Carlo_locked values'!$CQ$6:$DS$506,'Half from MC Supply Inputs '!NQ$138+1,FALSE),NQ109)</f>
        <v>2.0837803301021003</v>
      </c>
      <c r="NR142">
        <f>IF(NR$68=0,HLOOKUP($A142,'Monte Carlo_locked values'!$CQ$6:$DS$506,'Half from MC Supply Inputs '!NR$138+1,FALSE),NR109)</f>
        <v>2.0837803301021003</v>
      </c>
      <c r="NS142">
        <f>IF(NS$68=0,HLOOKUP($A142,'Monte Carlo_locked values'!$CQ$6:$DS$506,'Half from MC Supply Inputs '!NS$138+1,FALSE),NS109)</f>
        <v>1.7020005350363183</v>
      </c>
      <c r="NT142">
        <f>IF(NT$68=0,HLOOKUP($A142,'Monte Carlo_locked values'!$CQ$6:$DS$506,'Half from MC Supply Inputs '!NT$138+1,FALSE),NT109)</f>
        <v>1.3948409979053111</v>
      </c>
      <c r="NU142">
        <f>IF(NU$68=0,HLOOKUP($A142,'Monte Carlo_locked values'!$CQ$6:$DS$506,'Half from MC Supply Inputs '!NU$138+1,FALSE),NU109)</f>
        <v>1.3948409979053111</v>
      </c>
      <c r="NV142">
        <f>IF(NV$68=0,HLOOKUP($A142,'Monte Carlo_locked values'!$CQ$6:$DS$506,'Half from MC Supply Inputs '!NV$138+1,FALSE),NV109)</f>
        <v>2.1584005880368746</v>
      </c>
      <c r="NW142">
        <f>IF(NW$68=0,HLOOKUP($A142,'Monte Carlo_locked values'!$CQ$6:$DS$506,'Half from MC Supply Inputs '!NW$138+1,FALSE),NW109)</f>
        <v>3.3086190119135535</v>
      </c>
      <c r="NX142">
        <f>IF(NX$68=0,HLOOKUP($A142,'Monte Carlo_locked values'!$CQ$6:$DS$506,'Half from MC Supply Inputs '!NX$138+1,FALSE),NX109)</f>
        <v>1.3948409979053111</v>
      </c>
      <c r="NY142">
        <f>IF(NY$68=0,HLOOKUP($A142,'Monte Carlo_locked values'!$CQ$6:$DS$506,'Half from MC Supply Inputs '!NY$138+1,FALSE),NY109)</f>
        <v>2.8605507705934405</v>
      </c>
      <c r="NZ142">
        <f>IF(NZ$68=0,HLOOKUP($A142,'Monte Carlo_locked values'!$CQ$6:$DS$506,'Half from MC Supply Inputs '!NZ$138+1,FALSE),NZ109)</f>
        <v>2.0837803301021003</v>
      </c>
      <c r="OA142">
        <f>IF(OA$68=0,HLOOKUP($A142,'Monte Carlo_locked values'!$CQ$6:$DS$506,'Half from MC Supply Inputs '!OA$138+1,FALSE),OA109)</f>
        <v>4.203375161489328</v>
      </c>
      <c r="OB142">
        <f>IF(OB$68=0,HLOOKUP($A142,'Monte Carlo_locked values'!$CQ$6:$DS$506,'Half from MC Supply Inputs '!OB$138+1,FALSE),OB109)</f>
        <v>1.5292421797747537</v>
      </c>
      <c r="OC142">
        <f>IF(OC$68=0,HLOOKUP($A142,'Monte Carlo_locked values'!$CQ$6:$DS$506,'Half from MC Supply Inputs '!OC$138+1,FALSE),OC109)</f>
        <v>1.3948409979053111</v>
      </c>
      <c r="OD142">
        <f>IF(OD$68=0,HLOOKUP($A142,'Monte Carlo_locked values'!$CQ$6:$DS$506,'Half from MC Supply Inputs '!OD$138+1,FALSE),OD109)</f>
        <v>3.831585619002865</v>
      </c>
      <c r="OE142">
        <f>IF(OE$68=0,HLOOKUP($A142,'Monte Carlo_locked values'!$CQ$6:$DS$506,'Half from MC Supply Inputs '!OE$138+1,FALSE),OE109)</f>
        <v>1.5977398706789985</v>
      </c>
      <c r="OF142">
        <f>IF(OF$68=0,HLOOKUP($A142,'Monte Carlo_locked values'!$CQ$6:$DS$506,'Half from MC Supply Inputs '!OF$138+1,FALSE),OF109)</f>
        <v>3.1559388579611913</v>
      </c>
      <c r="OG142">
        <f>IF(OG$68=0,HLOOKUP($A142,'Monte Carlo_locked values'!$CQ$6:$DS$506,'Half from MC Supply Inputs '!OG$138+1,FALSE),OG109)</f>
        <v>1.3948409979053111</v>
      </c>
      <c r="OH142">
        <f>IF(OH$68=0,HLOOKUP($A142,'Monte Carlo_locked values'!$CQ$6:$DS$506,'Half from MC Supply Inputs '!OH$138+1,FALSE),OH109)</f>
        <v>4.95831438211974</v>
      </c>
      <c r="OI142">
        <f>IF(OI$68=0,HLOOKUP($A142,'Monte Carlo_locked values'!$CQ$6:$DS$506,'Half from MC Supply Inputs '!OI$138+1,FALSE),OI109)</f>
        <v>1.7020005350363183</v>
      </c>
      <c r="OJ142">
        <f>IF(OJ$68=0,HLOOKUP($A142,'Monte Carlo_locked values'!$CQ$6:$DS$506,'Half from MC Supply Inputs '!OJ$138+1,FALSE),OJ109)</f>
        <v>2.0837803301021003</v>
      </c>
      <c r="OK142">
        <f>IF(OK$68=0,HLOOKUP($A142,'Monte Carlo_locked values'!$CQ$6:$DS$506,'Half from MC Supply Inputs '!OK$138+1,FALSE),OK109)</f>
        <v>5.0497745760000008</v>
      </c>
      <c r="OL142">
        <f>IF(OL$68=0,HLOOKUP($A142,'Monte Carlo_locked values'!$CQ$6:$DS$506,'Half from MC Supply Inputs '!OL$138+1,FALSE),OL109)</f>
        <v>1.3948409979053111</v>
      </c>
      <c r="OM142">
        <f>IF(OM$68=0,HLOOKUP($A142,'Monte Carlo_locked values'!$CQ$6:$DS$506,'Half from MC Supply Inputs '!OM$138+1,FALSE),OM109)</f>
        <v>4.3968131672036597</v>
      </c>
      <c r="ON142">
        <f>IF(ON$68=0,HLOOKUP($A142,'Monte Carlo_locked values'!$CQ$6:$DS$506,'Half from MC Supply Inputs '!ON$138+1,FALSE),ON109)</f>
        <v>3.8864472737760627</v>
      </c>
      <c r="OO142">
        <f>IF(OO$68=0,HLOOKUP($A142,'Monte Carlo_locked values'!$CQ$6:$DS$506,'Half from MC Supply Inputs '!OO$138+1,FALSE),OO109)</f>
        <v>4.5586731606270101</v>
      </c>
      <c r="OP142">
        <f>IF(OP$68=0,HLOOKUP($A142,'Monte Carlo_locked values'!$CQ$6:$DS$506,'Half from MC Supply Inputs '!OP$138+1,FALSE),OP109)</f>
        <v>3.5526147023680634</v>
      </c>
      <c r="OQ142">
        <f>IF(OQ$68=0,HLOOKUP($A142,'Monte Carlo_locked values'!$CQ$6:$DS$506,'Half from MC Supply Inputs '!OQ$138+1,FALSE),OQ109)</f>
        <v>2.0091600721673259</v>
      </c>
      <c r="OR142">
        <f>IF(OR$68=0,HLOOKUP($A142,'Monte Carlo_locked values'!$CQ$6:$DS$506,'Half from MC Supply Inputs '!OR$138+1,FALSE),OR109)</f>
        <v>1.3775287679999999</v>
      </c>
      <c r="OS142">
        <f>IF(OS$68=0,HLOOKUP($A142,'Monte Carlo_locked values'!$CQ$6:$DS$506,'Half from MC Supply Inputs '!OS$138+1,FALSE),OS109)</f>
        <v>1.3948409979053111</v>
      </c>
      <c r="OT142">
        <f>IF(OT$68=0,HLOOKUP($A142,'Monte Carlo_locked values'!$CQ$6:$DS$506,'Half from MC Supply Inputs '!OT$138+1,FALSE),OT109)</f>
        <v>2.0091600721673259</v>
      </c>
      <c r="OU142">
        <f>IF(OU$68=0,HLOOKUP($A142,'Monte Carlo_locked values'!$CQ$6:$DS$506,'Half from MC Supply Inputs '!OU$138+1,FALSE),OU109)</f>
        <v>4.3157162029520908</v>
      </c>
      <c r="OV142">
        <f>IF(OV$68=0,HLOOKUP($A142,'Monte Carlo_locked values'!$CQ$6:$DS$506,'Half from MC Supply Inputs '!OV$138+1,FALSE),OV109)</f>
        <v>2.1584005880368746</v>
      </c>
      <c r="OW142">
        <f>IF(OW$68=0,HLOOKUP($A142,'Monte Carlo_locked values'!$CQ$6:$DS$506,'Half from MC Supply Inputs '!OW$138+1,FALSE),OW109)</f>
        <v>1.4320488104363518</v>
      </c>
      <c r="OX142">
        <f>IF(OX$68=0,HLOOKUP($A142,'Monte Carlo_locked values'!$CQ$6:$DS$506,'Half from MC Supply Inputs '!OX$138+1,FALSE),OX109)</f>
        <v>2.0837803301021003</v>
      </c>
      <c r="OY142">
        <f>IF(OY$68=0,HLOOKUP($A142,'Monte Carlo_locked values'!$CQ$6:$DS$506,'Half from MC Supply Inputs '!OY$138+1,FALSE),OY109)</f>
        <v>1.4194766380301602</v>
      </c>
      <c r="OZ142">
        <f>IF(OZ$68=0,HLOOKUP($A142,'Monte Carlo_locked values'!$CQ$6:$DS$506,'Half from MC Supply Inputs '!OZ$138+1,FALSE),OZ109)</f>
        <v>2.1584005880368746</v>
      </c>
      <c r="PA142">
        <f>IF(PA$68=0,HLOOKUP($A142,'Monte Carlo_locked values'!$CQ$6:$DS$506,'Half from MC Supply Inputs '!PA$138+1,FALSE),PA109)</f>
        <v>5.0497745760000008</v>
      </c>
      <c r="PB142">
        <f>IF(PB$68=0,HLOOKUP($A142,'Monte Carlo_locked values'!$CQ$6:$DS$506,'Half from MC Supply Inputs '!PB$138+1,FALSE),PB109)</f>
        <v>1.7020005350363183</v>
      </c>
      <c r="PC142">
        <f>IF(PC$68=0,HLOOKUP($A142,'Monte Carlo_locked values'!$CQ$6:$DS$506,'Half from MC Supply Inputs '!PC$138+1,FALSE),PC109)</f>
        <v>1.3948409979053111</v>
      </c>
      <c r="PD142">
        <f>IF(PD$68=0,HLOOKUP($A142,'Monte Carlo_locked values'!$CQ$6:$DS$506,'Half from MC Supply Inputs '!PD$138+1,FALSE),PD109)</f>
        <v>2.3131386720315223</v>
      </c>
      <c r="PE142">
        <f>IF(PE$68=0,HLOOKUP($A142,'Monte Carlo_locked values'!$CQ$6:$DS$506,'Half from MC Supply Inputs '!PE$138+1,FALSE),PE109)</f>
        <v>5.0497745760000008</v>
      </c>
      <c r="PF142">
        <f>IF(PF$68=0,HLOOKUP($A142,'Monte Carlo_locked values'!$CQ$6:$DS$506,'Half from MC Supply Inputs '!PF$138+1,FALSE),PF109)</f>
        <v>1.7020005350363183</v>
      </c>
      <c r="PG142">
        <f>IF(PG$68=0,HLOOKUP($A142,'Monte Carlo_locked values'!$CQ$6:$DS$506,'Half from MC Supply Inputs '!PG$138+1,FALSE),PG109)</f>
        <v>1.4054083201682377</v>
      </c>
      <c r="PH142">
        <f>IF(PH$68=0,HLOOKUP($A142,'Monte Carlo_locked values'!$CQ$6:$DS$506,'Half from MC Supply Inputs '!PH$138+1,FALSE),PH109)</f>
        <v>1.5034482457252638</v>
      </c>
      <c r="PI142">
        <f>IF(PI$68=0,HLOOKUP($A142,'Monte Carlo_locked values'!$CQ$6:$DS$506,'Half from MC Supply Inputs '!PI$138+1,FALSE),PI109)</f>
        <v>2.5561589240192295</v>
      </c>
      <c r="PJ142">
        <f>IF(PJ$68=0,HLOOKUP($A142,'Monte Carlo_locked values'!$CQ$6:$DS$506,'Half from MC Supply Inputs '!PJ$138+1,FALSE),PJ109)</f>
        <v>5.0497745760000008</v>
      </c>
      <c r="PK142">
        <f>IF(PK$68=0,HLOOKUP($A142,'Monte Carlo_locked values'!$CQ$6:$DS$506,'Half from MC Supply Inputs '!PK$138+1,FALSE),PK109)</f>
        <v>2.0837803301021003</v>
      </c>
      <c r="PL142">
        <f>IF(PL$68=0,HLOOKUP($A142,'Monte Carlo_locked values'!$CQ$6:$DS$506,'Half from MC Supply Inputs '!PL$138+1,FALSE),PL109)</f>
        <v>2.1584005880368746</v>
      </c>
      <c r="PM142">
        <f>IF(PM$68=0,HLOOKUP($A142,'Monte Carlo_locked values'!$CQ$6:$DS$506,'Half from MC Supply Inputs '!PM$138+1,FALSE),PM109)</f>
        <v>1.3948409979053111</v>
      </c>
      <c r="PN142">
        <f>IF(PN$68=0,HLOOKUP($A142,'Monte Carlo_locked values'!$CQ$6:$DS$506,'Half from MC Supply Inputs '!PN$138+1,FALSE),PN109)</f>
        <v>2.0837803301021003</v>
      </c>
      <c r="PO142">
        <f>IF(PO$68=0,HLOOKUP($A142,'Monte Carlo_locked values'!$CQ$6:$DS$506,'Half from MC Supply Inputs '!PO$138+1,FALSE),PO109)</f>
        <v>4.4446309236128529</v>
      </c>
      <c r="PP142">
        <f>IF(PP$68=0,HLOOKUP($A142,'Monte Carlo_locked values'!$CQ$6:$DS$506,'Half from MC Supply Inputs '!PP$138+1,FALSE),PP109)</f>
        <v>2.0091600721673259</v>
      </c>
      <c r="PQ142">
        <f>IF(PQ$68=0,HLOOKUP($A142,'Monte Carlo_locked values'!$CQ$6:$DS$506,'Half from MC Supply Inputs '!PQ$138+1,FALSE),PQ109)</f>
        <v>4.0961445170337107</v>
      </c>
      <c r="PR142">
        <f>IF(PR$68=0,HLOOKUP($A142,'Monte Carlo_locked values'!$CQ$6:$DS$506,'Half from MC Supply Inputs '!PR$138+1,FALSE),PR109)</f>
        <v>3.136466485475192</v>
      </c>
      <c r="PS142">
        <f>IF(PS$68=0,HLOOKUP($A142,'Monte Carlo_locked values'!$CQ$6:$DS$506,'Half from MC Supply Inputs '!PS$138+1,FALSE),PS109)</f>
        <v>1.7097782754193955</v>
      </c>
      <c r="PT142">
        <f>IF(PT$68=0,HLOOKUP($A142,'Monte Carlo_locked values'!$CQ$6:$DS$506,'Half from MC Supply Inputs '!PT$138+1,FALSE),PT109)</f>
        <v>2.3869939237993174</v>
      </c>
      <c r="PU142">
        <f>IF(PU$68=0,HLOOKUP($A142,'Monte Carlo_locked values'!$CQ$6:$DS$506,'Half from MC Supply Inputs '!PU$138+1,FALSE),PU109)</f>
        <v>4.2745897616510087</v>
      </c>
      <c r="PV142">
        <f>IF(PV$68=0,HLOOKUP($A142,'Monte Carlo_locked values'!$CQ$6:$DS$506,'Half from MC Supply Inputs '!PV$138+1,FALSE),PV109)</f>
        <v>1.3775287679999999</v>
      </c>
      <c r="PW142">
        <f>IF(PW$68=0,HLOOKUP($A142,'Monte Carlo_locked values'!$CQ$6:$DS$506,'Half from MC Supply Inputs '!PW$138+1,FALSE),PW109)</f>
        <v>2.1584005880368746</v>
      </c>
      <c r="PX142">
        <f>IF(PX$68=0,HLOOKUP($A142,'Monte Carlo_locked values'!$CQ$6:$DS$506,'Half from MC Supply Inputs '!PX$138+1,FALSE),PX109)</f>
        <v>2.0091600721673259</v>
      </c>
      <c r="PY142">
        <f>IF(PY$68=0,HLOOKUP($A142,'Monte Carlo_locked values'!$CQ$6:$DS$506,'Half from MC Supply Inputs '!PY$138+1,FALSE),PY109)</f>
        <v>3.0412354740461494</v>
      </c>
      <c r="PZ142">
        <f>IF(PZ$68=0,HLOOKUP($A142,'Monte Carlo_locked values'!$CQ$6:$DS$506,'Half from MC Supply Inputs '!PZ$138+1,FALSE),PZ109)</f>
        <v>2.1584005880368746</v>
      </c>
      <c r="QA142">
        <f>IF(QA$68=0,HLOOKUP($A142,'Monte Carlo_locked values'!$CQ$6:$DS$506,'Half from MC Supply Inputs '!QA$138+1,FALSE),QA109)</f>
        <v>5.0497745760000008</v>
      </c>
      <c r="QB142">
        <f>IF(QB$68=0,HLOOKUP($A142,'Monte Carlo_locked values'!$CQ$6:$DS$506,'Half from MC Supply Inputs '!QB$138+1,FALSE),QB109)</f>
        <v>2.0091600721673259</v>
      </c>
      <c r="QC142">
        <f>IF(QC$68=0,HLOOKUP($A142,'Monte Carlo_locked values'!$CQ$6:$DS$506,'Half from MC Supply Inputs '!QC$138+1,FALSE),QC109)</f>
        <v>2.2105861420664694</v>
      </c>
      <c r="QD142">
        <f>IF(QD$68=0,HLOOKUP($A142,'Monte Carlo_locked values'!$CQ$6:$DS$506,'Half from MC Supply Inputs '!QD$138+1,FALSE),QD109)</f>
        <v>2.1584005880368746</v>
      </c>
      <c r="QE142">
        <f>IF(QE$68=0,HLOOKUP($A142,'Monte Carlo_locked values'!$CQ$6:$DS$506,'Half from MC Supply Inputs '!QE$138+1,FALSE),QE109)</f>
        <v>5.0497745760000008</v>
      </c>
      <c r="QF142">
        <f>IF(QF$68=0,HLOOKUP($A142,'Monte Carlo_locked values'!$CQ$6:$DS$506,'Half from MC Supply Inputs '!QF$138+1,FALSE),QF109)</f>
        <v>2.1584005880368746</v>
      </c>
      <c r="QG142">
        <f>IF(QG$68=0,HLOOKUP($A142,'Monte Carlo_locked values'!$CQ$6:$DS$506,'Half from MC Supply Inputs '!QG$138+1,FALSE),QG109)</f>
        <v>1.3809105133143076</v>
      </c>
      <c r="QH142">
        <f>IF(QH$68=0,HLOOKUP($A142,'Monte Carlo_locked values'!$CQ$6:$DS$506,'Half from MC Supply Inputs '!QH$138+1,FALSE),QH109)</f>
        <v>1.7020005350363183</v>
      </c>
      <c r="QI142">
        <f>IF(QI$68=0,HLOOKUP($A142,'Monte Carlo_locked values'!$CQ$6:$DS$506,'Half from MC Supply Inputs '!QI$138+1,FALSE),QI109)</f>
        <v>2.486576324620049</v>
      </c>
      <c r="QJ142">
        <f>IF(QJ$68=0,HLOOKUP($A142,'Monte Carlo_locked values'!$CQ$6:$DS$506,'Half from MC Supply Inputs '!QJ$138+1,FALSE),QJ109)</f>
        <v>2.1584005880368746</v>
      </c>
      <c r="QK142">
        <f>IF(QK$68=0,HLOOKUP($A142,'Monte Carlo_locked values'!$CQ$6:$DS$506,'Half from MC Supply Inputs '!QK$138+1,FALSE),QK109)</f>
        <v>4.3296898036878426</v>
      </c>
      <c r="QL142">
        <f>IF(QL$68=0,HLOOKUP($A142,'Monte Carlo_locked values'!$CQ$6:$DS$506,'Half from MC Supply Inputs '!QL$138+1,FALSE),QL109)</f>
        <v>1.5653941348064659</v>
      </c>
      <c r="QM142">
        <f>IF(QM$68=0,HLOOKUP($A142,'Monte Carlo_locked values'!$CQ$6:$DS$506,'Half from MC Supply Inputs '!QM$138+1,FALSE),QM109)</f>
        <v>2.0837803301021003</v>
      </c>
      <c r="QN142">
        <f>IF(QN$68=0,HLOOKUP($A142,'Monte Carlo_locked values'!$CQ$6:$DS$506,'Half from MC Supply Inputs '!QN$138+1,FALSE),QN109)</f>
        <v>5.0497745760000008</v>
      </c>
      <c r="QO142">
        <f>IF(QO$68=0,HLOOKUP($A142,'Monte Carlo_locked values'!$CQ$6:$DS$506,'Half from MC Supply Inputs '!QO$138+1,FALSE),QO109)</f>
        <v>2.2970912547384503</v>
      </c>
      <c r="QP142">
        <f>IF(QP$68=0,HLOOKUP($A142,'Monte Carlo_locked values'!$CQ$6:$DS$506,'Half from MC Supply Inputs '!QP$138+1,FALSE),QP109)</f>
        <v>2.0091600721673259</v>
      </c>
      <c r="QQ142">
        <f>IF(QQ$68=0,HLOOKUP($A142,'Monte Carlo_locked values'!$CQ$6:$DS$506,'Half from MC Supply Inputs '!QQ$138+1,FALSE),QQ109)</f>
        <v>1.7020005350363183</v>
      </c>
      <c r="QR142">
        <f>IF(QR$68=0,HLOOKUP($A142,'Monte Carlo_locked values'!$CQ$6:$DS$506,'Half from MC Supply Inputs '!QR$138+1,FALSE),QR109)</f>
        <v>1.7020005350363183</v>
      </c>
      <c r="QS142">
        <f>IF(QS$68=0,HLOOKUP($A142,'Monte Carlo_locked values'!$CQ$6:$DS$506,'Half from MC Supply Inputs '!QS$138+1,FALSE),QS109)</f>
        <v>2.0837803301021003</v>
      </c>
      <c r="QT142">
        <f>IF(QT$68=0,HLOOKUP($A142,'Monte Carlo_locked values'!$CQ$6:$DS$506,'Half from MC Supply Inputs '!QT$138+1,FALSE),QT109)</f>
        <v>1.8235361590092924</v>
      </c>
      <c r="QU142">
        <f>IF(QU$68=0,HLOOKUP($A142,'Monte Carlo_locked values'!$CQ$6:$DS$506,'Half from MC Supply Inputs '!QU$138+1,FALSE),QU109)</f>
        <v>2.0091600721673259</v>
      </c>
      <c r="QV142">
        <f>IF(QV$68=0,HLOOKUP($A142,'Monte Carlo_locked values'!$CQ$6:$DS$506,'Half from MC Supply Inputs '!QV$138+1,FALSE),QV109)</f>
        <v>2.0837803301021003</v>
      </c>
      <c r="QW142">
        <f>IF(QW$68=0,HLOOKUP($A142,'Monte Carlo_locked values'!$CQ$6:$DS$506,'Half from MC Supply Inputs '!QW$138+1,FALSE),QW109)</f>
        <v>1.4396430559161688</v>
      </c>
      <c r="QX142">
        <f>IF(QX$68=0,HLOOKUP($A142,'Monte Carlo_locked values'!$CQ$6:$DS$506,'Half from MC Supply Inputs '!QX$138+1,FALSE),QX109)</f>
        <v>1.8948564901944098</v>
      </c>
      <c r="QY142">
        <f>IF(QY$68=0,HLOOKUP($A142,'Monte Carlo_locked values'!$CQ$6:$DS$506,'Half from MC Supply Inputs '!QY$138+1,FALSE),QY109)</f>
        <v>2.0837803301021003</v>
      </c>
      <c r="QZ142">
        <f>IF(QZ$68=0,HLOOKUP($A142,'Monte Carlo_locked values'!$CQ$6:$DS$506,'Half from MC Supply Inputs '!QZ$138+1,FALSE),QZ109)</f>
        <v>2.1584005880368746</v>
      </c>
      <c r="RA142">
        <f>IF(RA$68=0,HLOOKUP($A142,'Monte Carlo_locked values'!$CQ$6:$DS$506,'Half from MC Supply Inputs '!RA$138+1,FALSE),RA109)</f>
        <v>1.3948409979053111</v>
      </c>
      <c r="RB142">
        <f>IF(RB$68=0,HLOOKUP($A142,'Monte Carlo_locked values'!$CQ$6:$DS$506,'Half from MC Supply Inputs '!RB$138+1,FALSE),RB109)</f>
        <v>2.8488944231738871</v>
      </c>
      <c r="RC142">
        <f>IF(RC$68=0,HLOOKUP($A142,'Monte Carlo_locked values'!$CQ$6:$DS$506,'Half from MC Supply Inputs '!RC$138+1,FALSE),RC109)</f>
        <v>2.0837803301021003</v>
      </c>
      <c r="RD142">
        <f>IF(RD$68=0,HLOOKUP($A142,'Monte Carlo_locked values'!$CQ$6:$DS$506,'Half from MC Supply Inputs '!RD$138+1,FALSE),RD109)</f>
        <v>4.30777666250476</v>
      </c>
      <c r="RE142">
        <f>IF(RE$68=0,HLOOKUP($A142,'Monte Carlo_locked values'!$CQ$6:$DS$506,'Half from MC Supply Inputs '!RE$138+1,FALSE),RE109)</f>
        <v>1.7020005350363183</v>
      </c>
      <c r="RF142">
        <f>IF(RF$68=0,HLOOKUP($A142,'Monte Carlo_locked values'!$CQ$6:$DS$506,'Half from MC Supply Inputs '!RF$138+1,FALSE),RF109)</f>
        <v>4.5714345533494924</v>
      </c>
      <c r="RG142">
        <f>IF(RG$68=0,HLOOKUP($A142,'Monte Carlo_locked values'!$CQ$6:$DS$506,'Half from MC Supply Inputs '!RG$138+1,FALSE),RG109)</f>
        <v>2.0837803301021003</v>
      </c>
      <c r="RH142">
        <f>IF(RH$68=0,HLOOKUP($A142,'Monte Carlo_locked values'!$CQ$6:$DS$506,'Half from MC Supply Inputs '!RH$138+1,FALSE),RH109)</f>
        <v>4.1434435764803359</v>
      </c>
      <c r="RI142">
        <f>IF(RI$68=0,HLOOKUP($A142,'Monte Carlo_locked values'!$CQ$6:$DS$506,'Half from MC Supply Inputs '!RI$138+1,FALSE),RI109)</f>
        <v>2.0091600721673259</v>
      </c>
      <c r="RJ142">
        <f>IF(RJ$68=0,HLOOKUP($A142,'Monte Carlo_locked values'!$CQ$6:$DS$506,'Half from MC Supply Inputs '!RJ$138+1,FALSE),RJ109)</f>
        <v>1.3948409979053111</v>
      </c>
      <c r="RK142">
        <f>IF(RK$68=0,HLOOKUP($A142,'Monte Carlo_locked values'!$CQ$6:$DS$506,'Half from MC Supply Inputs '!RK$138+1,FALSE),RK109)</f>
        <v>2.1584005880368746</v>
      </c>
      <c r="RL142">
        <f>IF(RL$68=0,HLOOKUP($A142,'Monte Carlo_locked values'!$CQ$6:$DS$506,'Half from MC Supply Inputs '!RL$138+1,FALSE),RL109)</f>
        <v>3.1079113303376258</v>
      </c>
      <c r="RM142">
        <f>IF(RM$68=0,HLOOKUP($A142,'Monte Carlo_locked values'!$CQ$6:$DS$506,'Half from MC Supply Inputs '!RM$138+1,FALSE),RM109)</f>
        <v>2.0837803301021003</v>
      </c>
      <c r="RN142">
        <f>IF(RN$68=0,HLOOKUP($A142,'Monte Carlo_locked values'!$CQ$6:$DS$506,'Half from MC Supply Inputs '!RN$138+1,FALSE),RN109)</f>
        <v>2.0091600721673259</v>
      </c>
      <c r="RO142">
        <f>IF(RO$68=0,HLOOKUP($A142,'Monte Carlo_locked values'!$CQ$6:$DS$506,'Half from MC Supply Inputs '!RO$138+1,FALSE),RO109)</f>
        <v>1.4880255200685619</v>
      </c>
      <c r="RP142">
        <f>IF(RP$68=0,HLOOKUP($A142,'Monte Carlo_locked values'!$CQ$6:$DS$506,'Half from MC Supply Inputs '!RP$138+1,FALSE),RP109)</f>
        <v>4.6100812637309421</v>
      </c>
      <c r="RQ142">
        <f>IF(RQ$68=0,HLOOKUP($A142,'Monte Carlo_locked values'!$CQ$6:$DS$506,'Half from MC Supply Inputs '!RQ$138+1,FALSE),RQ109)</f>
        <v>4.2565648047571409</v>
      </c>
      <c r="RR142">
        <f>IF(RR$68=0,HLOOKUP($A142,'Monte Carlo_locked values'!$CQ$6:$DS$506,'Half from MC Supply Inputs '!RR$138+1,FALSE),RR109)</f>
        <v>1.8615608160173609</v>
      </c>
      <c r="RS142">
        <f>IF(RS$68=0,HLOOKUP($A142,'Monte Carlo_locked values'!$CQ$6:$DS$506,'Half from MC Supply Inputs '!RS$138+1,FALSE),RS109)</f>
        <v>2.0837803301021003</v>
      </c>
      <c r="RT142">
        <f>IF(RT$68=0,HLOOKUP($A142,'Monte Carlo_locked values'!$CQ$6:$DS$506,'Half from MC Supply Inputs '!RT$138+1,FALSE),RT109)</f>
        <v>2.0091600721673259</v>
      </c>
      <c r="RU142">
        <f>IF(RU$68=0,HLOOKUP($A142,'Monte Carlo_locked values'!$CQ$6:$DS$506,'Half from MC Supply Inputs '!RU$138+1,FALSE),RU109)</f>
        <v>2.1584005880368746</v>
      </c>
      <c r="RV142">
        <f>IF(RV$68=0,HLOOKUP($A142,'Monte Carlo_locked values'!$CQ$6:$DS$506,'Half from MC Supply Inputs '!RV$138+1,FALSE),RV109)</f>
        <v>1.7020005350363183</v>
      </c>
      <c r="RW142">
        <f>IF(RW$68=0,HLOOKUP($A142,'Monte Carlo_locked values'!$CQ$6:$DS$506,'Half from MC Supply Inputs '!RW$138+1,FALSE),RW109)</f>
        <v>5.0497745760000008</v>
      </c>
      <c r="RX142">
        <f>IF(RX$68=0,HLOOKUP($A142,'Monte Carlo_locked values'!$CQ$6:$DS$506,'Half from MC Supply Inputs '!RX$138+1,FALSE),RX109)</f>
        <v>1.7020005350363183</v>
      </c>
      <c r="RY142">
        <f>IF(RY$68=0,HLOOKUP($A142,'Monte Carlo_locked values'!$CQ$6:$DS$506,'Half from MC Supply Inputs '!RY$138+1,FALSE),RY109)</f>
        <v>1.3775287679999999</v>
      </c>
      <c r="RZ142">
        <f>IF(RZ$68=0,HLOOKUP($A142,'Monte Carlo_locked values'!$CQ$6:$DS$506,'Half from MC Supply Inputs '!RZ$138+1,FALSE),RZ109)</f>
        <v>1.4837559699712137</v>
      </c>
      <c r="SA142">
        <f>IF(SA$68=0,HLOOKUP($A142,'Monte Carlo_locked values'!$CQ$6:$DS$506,'Half from MC Supply Inputs '!SA$138+1,FALSE),SA109)</f>
        <v>4.1991839868736793</v>
      </c>
      <c r="SB142">
        <f>IF(SB$68=0,HLOOKUP($A142,'Monte Carlo_locked values'!$CQ$6:$DS$506,'Half from MC Supply Inputs '!SB$138+1,FALSE),SB109)</f>
        <v>3.9808704070379659</v>
      </c>
      <c r="SC142">
        <f>IF(SC$68=0,HLOOKUP($A142,'Monte Carlo_locked values'!$CQ$6:$DS$506,'Half from MC Supply Inputs '!SC$138+1,FALSE),SC109)</f>
        <v>2.0837803301021003</v>
      </c>
      <c r="SD142">
        <f>IF(SD$68=0,HLOOKUP($A142,'Monte Carlo_locked values'!$CQ$6:$DS$506,'Half from MC Supply Inputs '!SD$138+1,FALSE),SD109)</f>
        <v>1.6299469790947525</v>
      </c>
      <c r="SE142">
        <f>IF(SE$68=0,HLOOKUP($A142,'Monte Carlo_locked values'!$CQ$6:$DS$506,'Half from MC Supply Inputs '!SE$138+1,FALSE),SE109)</f>
        <v>1.7020005350363183</v>
      </c>
      <c r="SF142">
        <f>IF(SF$68=0,HLOOKUP($A142,'Monte Carlo_locked values'!$CQ$6:$DS$506,'Half from MC Supply Inputs '!SF$138+1,FALSE),SF109)</f>
        <v>1.6282956588717388</v>
      </c>
      <c r="SG142">
        <f>IF(SG$68=0,HLOOKUP($A142,'Monte Carlo_locked values'!$CQ$6:$DS$506,'Half from MC Supply Inputs '!SG$138+1,FALSE),SG109)</f>
        <v>4.7733170454713303</v>
      </c>
    </row>
    <row r="143" spans="1:501" x14ac:dyDescent="0.35">
      <c r="A143" s="158">
        <v>2026</v>
      </c>
      <c r="B143">
        <f>IF(B$68=0,HLOOKUP($A143,'Monte Carlo_locked values'!$CQ$6:$DS$506,'Half from MC Supply Inputs '!B$138+1,FALSE),B110)</f>
        <v>5.3022633048000012</v>
      </c>
      <c r="C143">
        <f>IF(C$68=0,HLOOKUP($A143,'Monte Carlo_locked values'!$CQ$6:$DS$506,'Half from MC Supply Inputs '!C$138+1,FALSE),C110)</f>
        <v>1.607313261057467</v>
      </c>
      <c r="D143">
        <f>IF(D$68=0,HLOOKUP($A143,'Monte Carlo_locked values'!$CQ$6:$DS$506,'Half from MC Supply Inputs '!D$138+1,FALSE),D110)</f>
        <v>2.3072228153580183</v>
      </c>
      <c r="E143">
        <f>IF(E$68=0,HLOOKUP($A143,'Monte Carlo_locked values'!$CQ$6:$DS$506,'Half from MC Supply Inputs '!E$138+1,FALSE),E110)</f>
        <v>2.2039704688009323</v>
      </c>
      <c r="F143">
        <f>IF(F$68=0,HLOOKUP($A143,'Monte Carlo_locked values'!$CQ$6:$DS$506,'Half from MC Supply Inputs '!F$138+1,FALSE),F110)</f>
        <v>2.3072228153580183</v>
      </c>
      <c r="G143">
        <f>IF(G$68=0,HLOOKUP($A143,'Monte Carlo_locked values'!$CQ$6:$DS$506,'Half from MC Supply Inputs '!G$138+1,FALSE),G110)</f>
        <v>5.259176387178047</v>
      </c>
      <c r="H143">
        <f>IF(H$68=0,HLOOKUP($A143,'Monte Carlo_locked values'!$CQ$6:$DS$506,'Half from MC Supply Inputs '!H$138+1,FALSE),H110)</f>
        <v>2.2039704688009323</v>
      </c>
      <c r="I143">
        <f>IF(I$68=0,HLOOKUP($A143,'Monte Carlo_locked values'!$CQ$6:$DS$506,'Half from MC Supply Inputs '!I$138+1,FALSE),I110)</f>
        <v>3.9204657941077694</v>
      </c>
      <c r="J143">
        <f>IF(J$68=0,HLOOKUP($A143,'Monte Carlo_locked values'!$CQ$6:$DS$506,'Half from MC Supply Inputs '!J$138+1,FALSE),J110)</f>
        <v>2.2039704688009323</v>
      </c>
      <c r="K143">
        <f>IF(K$68=0,HLOOKUP($A143,'Monte Carlo_locked values'!$CQ$6:$DS$506,'Half from MC Supply Inputs '!K$138+1,FALSE),K110)</f>
        <v>5.3022633048000012</v>
      </c>
      <c r="L143">
        <f>IF(L$68=0,HLOOKUP($A143,'Monte Carlo_locked values'!$CQ$6:$DS$506,'Half from MC Supply Inputs '!L$138+1,FALSE),L110)</f>
        <v>4.7107982670224313</v>
      </c>
      <c r="M143">
        <f>IF(M$68=0,HLOOKUP($A143,'Monte Carlo_locked values'!$CQ$6:$DS$506,'Half from MC Supply Inputs '!M$138+1,FALSE),M110)</f>
        <v>3.976945394289237</v>
      </c>
      <c r="N143">
        <f>IF(N$68=0,HLOOKUP($A143,'Monte Carlo_locked values'!$CQ$6:$DS$506,'Half from MC Supply Inputs '!N$138+1,FALSE),N110)</f>
        <v>1.7381877976576794</v>
      </c>
      <c r="O143">
        <f>IF(O$68=0,HLOOKUP($A143,'Monte Carlo_locked values'!$CQ$6:$DS$506,'Half from MC Supply Inputs '!O$138+1,FALSE),O110)</f>
        <v>1.8344847601494692</v>
      </c>
      <c r="P143">
        <f>IF(P$68=0,HLOOKUP($A143,'Monte Carlo_locked values'!$CQ$6:$DS$506,'Half from MC Supply Inputs '!P$138+1,FALSE),P110)</f>
        <v>2.2039704688009323</v>
      </c>
      <c r="Q143">
        <f>IF(Q$68=0,HLOOKUP($A143,'Monte Carlo_locked values'!$CQ$6:$DS$506,'Half from MC Supply Inputs '!Q$138+1,FALSE),Q110)</f>
        <v>5.3022633048000012</v>
      </c>
      <c r="R143">
        <f>IF(R$68=0,HLOOKUP($A143,'Monte Carlo_locked values'!$CQ$6:$DS$506,'Half from MC Supply Inputs '!R$138+1,FALSE),R110)</f>
        <v>1.464999051498006</v>
      </c>
      <c r="S143">
        <f>IF(S$68=0,HLOOKUP($A143,'Monte Carlo_locked values'!$CQ$6:$DS$506,'Half from MC Supply Inputs '!S$138+1,FALSE),S110)</f>
        <v>3.8144131939750441</v>
      </c>
      <c r="T143">
        <f>IF(T$68=0,HLOOKUP($A143,'Monte Carlo_locked values'!$CQ$6:$DS$506,'Half from MC Supply Inputs '!T$138+1,FALSE),T110)</f>
        <v>4.9774793955555214</v>
      </c>
      <c r="U143">
        <f>IF(U$68=0,HLOOKUP($A143,'Monte Carlo_locked values'!$CQ$6:$DS$506,'Half from MC Supply Inputs '!U$138+1,FALSE),U110)</f>
        <v>4.6520058168623422</v>
      </c>
      <c r="V143">
        <f>IF(V$68=0,HLOOKUP($A143,'Monte Carlo_locked values'!$CQ$6:$DS$506,'Half from MC Supply Inputs '!V$138+1,FALSE),V110)</f>
        <v>1.464999051498006</v>
      </c>
      <c r="W143">
        <f>IF(W$68=0,HLOOKUP($A143,'Monte Carlo_locked values'!$CQ$6:$DS$506,'Half from MC Supply Inputs '!W$138+1,FALSE),W110)</f>
        <v>2.2039704688009323</v>
      </c>
      <c r="X143">
        <f>IF(X$68=0,HLOOKUP($A143,'Monte Carlo_locked values'!$CQ$6:$DS$506,'Half from MC Supply Inputs '!X$138+1,FALSE),X110)</f>
        <v>2.2039704688009323</v>
      </c>
      <c r="Y143">
        <f>IF(Y$68=0,HLOOKUP($A143,'Monte Carlo_locked values'!$CQ$6:$DS$506,'Half from MC Supply Inputs '!Y$138+1,FALSE),Y110)</f>
        <v>1.8344847601494692</v>
      </c>
      <c r="Z143">
        <f>IF(Z$68=0,HLOOKUP($A143,'Monte Carlo_locked values'!$CQ$6:$DS$506,'Half from MC Supply Inputs '!Z$138+1,FALSE),Z110)</f>
        <v>1.9578327175333512</v>
      </c>
      <c r="AA143">
        <f>IF(AA$68=0,HLOOKUP($A143,'Monte Carlo_locked values'!$CQ$6:$DS$506,'Half from MC Supply Inputs '!AA$138+1,FALSE),AA110)</f>
        <v>2.2039704688009323</v>
      </c>
      <c r="AB143">
        <f>IF(AB$68=0,HLOOKUP($A143,'Monte Carlo_locked values'!$CQ$6:$DS$506,'Half from MC Supply Inputs '!AB$138+1,FALSE),AB110)</f>
        <v>2.2039704688009323</v>
      </c>
      <c r="AC143">
        <f>IF(AC$68=0,HLOOKUP($A143,'Monte Carlo_locked values'!$CQ$6:$DS$506,'Half from MC Supply Inputs '!AC$138+1,FALSE),AC110)</f>
        <v>2.2039704688009323</v>
      </c>
      <c r="AD143">
        <f>IF(AD$68=0,HLOOKUP($A143,'Monte Carlo_locked values'!$CQ$6:$DS$506,'Half from MC Supply Inputs '!AD$138+1,FALSE),AD110)</f>
        <v>3.3246270481612319</v>
      </c>
      <c r="AE143">
        <f>IF(AE$68=0,HLOOKUP($A143,'Monte Carlo_locked values'!$CQ$6:$DS$506,'Half from MC Supply Inputs '!AE$138+1,FALSE),AE110)</f>
        <v>2.4104751619151044</v>
      </c>
      <c r="AF143">
        <f>IF(AF$68=0,HLOOKUP($A143,'Monte Carlo_locked values'!$CQ$6:$DS$506,'Half from MC Supply Inputs '!AF$138+1,FALSE),AF110)</f>
        <v>2.3072228153580183</v>
      </c>
      <c r="AG143">
        <f>IF(AG$68=0,HLOOKUP($A143,'Monte Carlo_locked values'!$CQ$6:$DS$506,'Half from MC Supply Inputs '!AG$138+1,FALSE),AG110)</f>
        <v>1.8344847601494692</v>
      </c>
      <c r="AH143">
        <f>IF(AH$68=0,HLOOKUP($A143,'Monte Carlo_locked values'!$CQ$6:$DS$506,'Half from MC Supply Inputs '!AH$138+1,FALSE),AH110)</f>
        <v>5.3022633048000012</v>
      </c>
      <c r="AI143">
        <f>IF(AI$68=0,HLOOKUP($A143,'Monte Carlo_locked values'!$CQ$6:$DS$506,'Half from MC Supply Inputs '!AI$138+1,FALSE),AI110)</f>
        <v>4.1471810131863629</v>
      </c>
      <c r="AJ143">
        <f>IF(AJ$68=0,HLOOKUP($A143,'Monte Carlo_locked values'!$CQ$6:$DS$506,'Half from MC Supply Inputs '!AJ$138+1,FALSE),AJ110)</f>
        <v>1.8344847601494692</v>
      </c>
      <c r="AK143">
        <f>IF(AK$68=0,HLOOKUP($A143,'Monte Carlo_locked values'!$CQ$6:$DS$506,'Half from MC Supply Inputs '!AK$138+1,FALSE),AK110)</f>
        <v>1.6626175814793678</v>
      </c>
      <c r="AL143">
        <f>IF(AL$68=0,HLOOKUP($A143,'Monte Carlo_locked values'!$CQ$6:$DS$506,'Half from MC Supply Inputs '!AL$138+1,FALSE),AL110)</f>
        <v>3.9523311752555355</v>
      </c>
      <c r="AM143">
        <f>IF(AM$68=0,HLOOKUP($A143,'Monte Carlo_locked values'!$CQ$6:$DS$506,'Half from MC Supply Inputs '!AM$138+1,FALSE),AM110)</f>
        <v>4.280117445179993</v>
      </c>
      <c r="AN143">
        <f>IF(AN$68=0,HLOOKUP($A143,'Monte Carlo_locked values'!$CQ$6:$DS$506,'Half from MC Supply Inputs '!AN$138+1,FALSE),AN110)</f>
        <v>1.7358318818252609</v>
      </c>
      <c r="AO143">
        <f>IF(AO$68=0,HLOOKUP($A143,'Monte Carlo_locked values'!$CQ$6:$DS$506,'Half from MC Supply Inputs '!AO$138+1,FALSE),AO110)</f>
        <v>1.6268028859947123</v>
      </c>
      <c r="AP143">
        <f>IF(AP$68=0,HLOOKUP($A143,'Monte Carlo_locked values'!$CQ$6:$DS$506,'Half from MC Supply Inputs '!AP$138+1,FALSE),AP110)</f>
        <v>5.3022633048000012</v>
      </c>
      <c r="AQ143">
        <f>IF(AQ$68=0,HLOOKUP($A143,'Monte Carlo_locked values'!$CQ$6:$DS$506,'Half from MC Supply Inputs '!AQ$138+1,FALSE),AQ110)</f>
        <v>1.464999051498006</v>
      </c>
      <c r="AR143">
        <f>IF(AR$68=0,HLOOKUP($A143,'Monte Carlo_locked values'!$CQ$6:$DS$506,'Half from MC Supply Inputs '!AR$138+1,FALSE),AR110)</f>
        <v>1.5490655324548341</v>
      </c>
      <c r="AS143">
        <f>IF(AS$68=0,HLOOKUP($A143,'Monte Carlo_locked values'!$CQ$6:$DS$506,'Half from MC Supply Inputs '!AS$138+1,FALSE),AS110)</f>
        <v>2.2178110253508674</v>
      </c>
      <c r="AT143">
        <f>IF(AT$68=0,HLOOKUP($A143,'Monte Carlo_locked values'!$CQ$6:$DS$506,'Half from MC Supply Inputs '!AT$138+1,FALSE),AT110)</f>
        <v>5.3022633048000012</v>
      </c>
      <c r="AU143">
        <f>IF(AU$68=0,HLOOKUP($A143,'Monte Carlo_locked values'!$CQ$6:$DS$506,'Half from MC Supply Inputs '!AU$138+1,FALSE),AU110)</f>
        <v>4.9920502274813288</v>
      </c>
      <c r="AV143">
        <f>IF(AV$68=0,HLOOKUP($A143,'Monte Carlo_locked values'!$CQ$6:$DS$506,'Half from MC Supply Inputs '!AV$138+1,FALSE),AV110)</f>
        <v>5.3022633048000012</v>
      </c>
      <c r="AW143">
        <f>IF(AW$68=0,HLOOKUP($A143,'Monte Carlo_locked values'!$CQ$6:$DS$506,'Half from MC Supply Inputs '!AW$138+1,FALSE),AW110)</f>
        <v>1.8344847601494692</v>
      </c>
      <c r="AX143">
        <f>IF(AX$68=0,HLOOKUP($A143,'Monte Carlo_locked values'!$CQ$6:$DS$506,'Half from MC Supply Inputs '!AX$138+1,FALSE),AX110)</f>
        <v>1.464999051498006</v>
      </c>
      <c r="AY143">
        <f>IF(AY$68=0,HLOOKUP($A143,'Monte Carlo_locked values'!$CQ$6:$DS$506,'Half from MC Supply Inputs '!AY$138+1,FALSE),AY110)</f>
        <v>1.8344847601494692</v>
      </c>
      <c r="AZ143">
        <f>IF(AZ$68=0,HLOOKUP($A143,'Monte Carlo_locked values'!$CQ$6:$DS$506,'Half from MC Supply Inputs '!AZ$138+1,FALSE),AZ110)</f>
        <v>1.4464052063999999</v>
      </c>
      <c r="BA143">
        <f>IF(BA$68=0,HLOOKUP($A143,'Monte Carlo_locked values'!$CQ$6:$DS$506,'Half from MC Supply Inputs '!BA$138+1,FALSE),BA110)</f>
        <v>2.0621235657098751</v>
      </c>
      <c r="BB143">
        <f>IF(BB$68=0,HLOOKUP($A143,'Monte Carlo_locked values'!$CQ$6:$DS$506,'Half from MC Supply Inputs '!BB$138+1,FALSE),BB110)</f>
        <v>5.1368698873346137</v>
      </c>
      <c r="BC143">
        <f>IF(BC$68=0,HLOOKUP($A143,'Monte Carlo_locked values'!$CQ$6:$DS$506,'Half from MC Supply Inputs '!BC$138+1,FALSE),BC110)</f>
        <v>1.8344847601494692</v>
      </c>
      <c r="BD143">
        <f>IF(BD$68=0,HLOOKUP($A143,'Monte Carlo_locked values'!$CQ$6:$DS$506,'Half from MC Supply Inputs '!BD$138+1,FALSE),BD110)</f>
        <v>1.8344847601494692</v>
      </c>
      <c r="BE143">
        <f>IF(BE$68=0,HLOOKUP($A143,'Monte Carlo_locked values'!$CQ$6:$DS$506,'Half from MC Supply Inputs '!BE$138+1,FALSE),BE110)</f>
        <v>5.3022633048000012</v>
      </c>
      <c r="BF143">
        <f>IF(BF$68=0,HLOOKUP($A143,'Monte Carlo_locked values'!$CQ$6:$DS$506,'Half from MC Supply Inputs '!BF$138+1,FALSE),BF110)</f>
        <v>1.6507485352292264</v>
      </c>
      <c r="BG143">
        <f>IF(BG$68=0,HLOOKUP($A143,'Monte Carlo_locked values'!$CQ$6:$DS$506,'Half from MC Supply Inputs '!BG$138+1,FALSE),BG110)</f>
        <v>2.2039704688009323</v>
      </c>
      <c r="BH143">
        <f>IF(BH$68=0,HLOOKUP($A143,'Monte Carlo_locked values'!$CQ$6:$DS$506,'Half from MC Supply Inputs '!BH$138+1,FALSE),BH110)</f>
        <v>5.3022633048000012</v>
      </c>
      <c r="BI143">
        <f>IF(BI$68=0,HLOOKUP($A143,'Monte Carlo_locked values'!$CQ$6:$DS$506,'Half from MC Supply Inputs '!BI$138+1,FALSE),BI110)</f>
        <v>2.4104751619151044</v>
      </c>
      <c r="BJ143">
        <f>IF(BJ$68=0,HLOOKUP($A143,'Monte Carlo_locked values'!$CQ$6:$DS$506,'Half from MC Supply Inputs '!BJ$138+1,FALSE),BJ110)</f>
        <v>5.2107564210454411</v>
      </c>
      <c r="BK143">
        <f>IF(BK$68=0,HLOOKUP($A143,'Monte Carlo_locked values'!$CQ$6:$DS$506,'Half from MC Supply Inputs '!BK$138+1,FALSE),BK110)</f>
        <v>1.7498269794986074</v>
      </c>
      <c r="BL143">
        <f>IF(BL$68=0,HLOOKUP($A143,'Monte Carlo_locked values'!$CQ$6:$DS$506,'Half from MC Supply Inputs '!BL$138+1,FALSE),BL110)</f>
        <v>1.4575410273199214</v>
      </c>
      <c r="BM143">
        <f>IF(BM$68=0,HLOOKUP($A143,'Monte Carlo_locked values'!$CQ$6:$DS$506,'Half from MC Supply Inputs '!BM$138+1,FALSE),BM110)</f>
        <v>2.4104751619151044</v>
      </c>
      <c r="BN143">
        <f>IF(BN$68=0,HLOOKUP($A143,'Monte Carlo_locked values'!$CQ$6:$DS$506,'Half from MC Supply Inputs '!BN$138+1,FALSE),BN110)</f>
        <v>5.3022633048000012</v>
      </c>
      <c r="BO143">
        <f>IF(BO$68=0,HLOOKUP($A143,'Monte Carlo_locked values'!$CQ$6:$DS$506,'Half from MC Supply Inputs '!BO$138+1,FALSE),BO110)</f>
        <v>1.8344847601494692</v>
      </c>
      <c r="BP143">
        <f>IF(BP$68=0,HLOOKUP($A143,'Monte Carlo_locked values'!$CQ$6:$DS$506,'Half from MC Supply Inputs '!BP$138+1,FALSE),BP110)</f>
        <v>2.3072228153580183</v>
      </c>
      <c r="BQ143">
        <f>IF(BQ$68=0,HLOOKUP($A143,'Monte Carlo_locked values'!$CQ$6:$DS$506,'Half from MC Supply Inputs '!BQ$138+1,FALSE),BQ110)</f>
        <v>1.464999051498006</v>
      </c>
      <c r="BR143">
        <f>IF(BR$68=0,HLOOKUP($A143,'Monte Carlo_locked values'!$CQ$6:$DS$506,'Half from MC Supply Inputs '!BR$138+1,FALSE),BR110)</f>
        <v>5.2106519630046568</v>
      </c>
      <c r="BS143">
        <f>IF(BS$68=0,HLOOKUP($A143,'Monte Carlo_locked values'!$CQ$6:$DS$506,'Half from MC Supply Inputs '!BS$138+1,FALSE),BS110)</f>
        <v>5.3022633048000012</v>
      </c>
      <c r="BT143">
        <f>IF(BT$68=0,HLOOKUP($A143,'Monte Carlo_locked values'!$CQ$6:$DS$506,'Half from MC Supply Inputs '!BT$138+1,FALSE),BT110)</f>
        <v>1.8946244131310104</v>
      </c>
      <c r="BU143">
        <f>IF(BU$68=0,HLOOKUP($A143,'Monte Carlo_locked values'!$CQ$6:$DS$506,'Half from MC Supply Inputs '!BU$138+1,FALSE),BU110)</f>
        <v>2.4104751619151044</v>
      </c>
      <c r="BV143">
        <f>IF(BV$68=0,HLOOKUP($A143,'Monte Carlo_locked values'!$CQ$6:$DS$506,'Half from MC Supply Inputs '!BV$138+1,FALSE),BV110)</f>
        <v>5.2153957458215325</v>
      </c>
      <c r="BW143">
        <f>IF(BW$68=0,HLOOKUP($A143,'Monte Carlo_locked values'!$CQ$6:$DS$506,'Half from MC Supply Inputs '!BW$138+1,FALSE),BW110)</f>
        <v>1.8344847601494692</v>
      </c>
      <c r="BX143">
        <f>IF(BX$68=0,HLOOKUP($A143,'Monte Carlo_locked values'!$CQ$6:$DS$506,'Half from MC Supply Inputs '!BX$138+1,FALSE),BX110)</f>
        <v>3.1645611554313295</v>
      </c>
      <c r="BY143">
        <f>IF(BY$68=0,HLOOKUP($A143,'Monte Carlo_locked values'!$CQ$6:$DS$506,'Half from MC Supply Inputs '!BY$138+1,FALSE),BY110)</f>
        <v>1.4464052063999999</v>
      </c>
      <c r="BZ143">
        <f>IF(BZ$68=0,HLOOKUP($A143,'Monte Carlo_locked values'!$CQ$6:$DS$506,'Half from MC Supply Inputs '!BZ$138+1,FALSE),BZ110)</f>
        <v>5.24804299355523</v>
      </c>
      <c r="CA143">
        <f>IF(CA$68=0,HLOOKUP($A143,'Monte Carlo_locked values'!$CQ$6:$DS$506,'Half from MC Supply Inputs '!CA$138+1,FALSE),CA110)</f>
        <v>2.4104751619151044</v>
      </c>
      <c r="CB143">
        <f>IF(CB$68=0,HLOOKUP($A143,'Monte Carlo_locked values'!$CQ$6:$DS$506,'Half from MC Supply Inputs '!CB$138+1,FALSE),CB110)</f>
        <v>4.1161202278457738</v>
      </c>
      <c r="CC143">
        <f>IF(CC$68=0,HLOOKUP($A143,'Monte Carlo_locked values'!$CQ$6:$DS$506,'Half from MC Supply Inputs '!CC$138+1,FALSE),CC110)</f>
        <v>2.2039704688009323</v>
      </c>
      <c r="CD143">
        <f>IF(CD$68=0,HLOOKUP($A143,'Monte Carlo_locked values'!$CQ$6:$DS$506,'Half from MC Supply Inputs '!CD$138+1,FALSE),CD110)</f>
        <v>1.464999051498006</v>
      </c>
      <c r="CE143">
        <f>IF(CE$68=0,HLOOKUP($A143,'Monte Carlo_locked values'!$CQ$6:$DS$506,'Half from MC Supply Inputs '!CE$138+1,FALSE),CE110)</f>
        <v>2.3072228153580183</v>
      </c>
      <c r="CF143">
        <f>IF(CF$68=0,HLOOKUP($A143,'Monte Carlo_locked values'!$CQ$6:$DS$506,'Half from MC Supply Inputs '!CF$138+1,FALSE),CF110)</f>
        <v>1.464999051498006</v>
      </c>
      <c r="CG143">
        <f>IF(CG$68=0,HLOOKUP($A143,'Monte Carlo_locked values'!$CQ$6:$DS$506,'Half from MC Supply Inputs '!CG$138+1,FALSE),CG110)</f>
        <v>4.6763665875271707</v>
      </c>
      <c r="CH143">
        <f>IF(CH$68=0,HLOOKUP($A143,'Monte Carlo_locked values'!$CQ$6:$DS$506,'Half from MC Supply Inputs '!CH$138+1,FALSE),CH110)</f>
        <v>1.7537965964579139</v>
      </c>
      <c r="CI143">
        <f>IF(CI$68=0,HLOOKUP($A143,'Monte Carlo_locked values'!$CQ$6:$DS$506,'Half from MC Supply Inputs '!CI$138+1,FALSE),CI110)</f>
        <v>1.464999051498006</v>
      </c>
      <c r="CJ143">
        <f>IF(CJ$68=0,HLOOKUP($A143,'Monte Carlo_locked values'!$CQ$6:$DS$506,'Half from MC Supply Inputs '!CJ$138+1,FALSE),CJ110)</f>
        <v>5.3022633048000012</v>
      </c>
      <c r="CK143">
        <f>IF(CK$68=0,HLOOKUP($A143,'Monte Carlo_locked values'!$CQ$6:$DS$506,'Half from MC Supply Inputs '!CK$138+1,FALSE),CK110)</f>
        <v>1.8344847601494692</v>
      </c>
      <c r="CL143">
        <f>IF(CL$68=0,HLOOKUP($A143,'Monte Carlo_locked values'!$CQ$6:$DS$506,'Half from MC Supply Inputs '!CL$138+1,FALSE),CL110)</f>
        <v>1.464999051498006</v>
      </c>
      <c r="CM143">
        <f>IF(CM$68=0,HLOOKUP($A143,'Monte Carlo_locked values'!$CQ$6:$DS$506,'Half from MC Supply Inputs '!CM$138+1,FALSE),CM110)</f>
        <v>1.8344847601494692</v>
      </c>
      <c r="CN143">
        <f>IF(CN$68=0,HLOOKUP($A143,'Monte Carlo_locked values'!$CQ$6:$DS$506,'Half from MC Supply Inputs '!CN$138+1,FALSE),CN110)</f>
        <v>1.6171749674401477</v>
      </c>
      <c r="CO143">
        <f>IF(CO$68=0,HLOOKUP($A143,'Monte Carlo_locked values'!$CQ$6:$DS$506,'Half from MC Supply Inputs '!CO$138+1,FALSE),CO110)</f>
        <v>1.8344847601494692</v>
      </c>
      <c r="CP143">
        <f>IF(CP$68=0,HLOOKUP($A143,'Monte Carlo_locked values'!$CQ$6:$DS$506,'Half from MC Supply Inputs '!CP$138+1,FALSE),CP110)</f>
        <v>2.3072228153580183</v>
      </c>
      <c r="CQ143">
        <f>IF(CQ$68=0,HLOOKUP($A143,'Monte Carlo_locked values'!$CQ$6:$DS$506,'Half from MC Supply Inputs '!CQ$138+1,FALSE),CQ110)</f>
        <v>3.4790656270834486</v>
      </c>
      <c r="CR143">
        <f>IF(CR$68=0,HLOOKUP($A143,'Monte Carlo_locked values'!$CQ$6:$DS$506,'Half from MC Supply Inputs '!CR$138+1,FALSE),CR110)</f>
        <v>1.464999051498006</v>
      </c>
      <c r="CS143">
        <f>IF(CS$68=0,HLOOKUP($A143,'Monte Carlo_locked values'!$CQ$6:$DS$506,'Half from MC Supply Inputs '!CS$138+1,FALSE),CS110)</f>
        <v>2.3072228153580183</v>
      </c>
      <c r="CT143">
        <f>IF(CT$68=0,HLOOKUP($A143,'Monte Carlo_locked values'!$CQ$6:$DS$506,'Half from MC Supply Inputs '!CT$138+1,FALSE),CT110)</f>
        <v>2.668649767879435</v>
      </c>
      <c r="CU143">
        <f>IF(CU$68=0,HLOOKUP($A143,'Monte Carlo_locked values'!$CQ$6:$DS$506,'Half from MC Supply Inputs '!CU$138+1,FALSE),CU110)</f>
        <v>1.464999051498006</v>
      </c>
      <c r="CV143">
        <f>IF(CV$68=0,HLOOKUP($A143,'Monte Carlo_locked values'!$CQ$6:$DS$506,'Half from MC Supply Inputs '!CV$138+1,FALSE),CV110)</f>
        <v>1.8344847601494692</v>
      </c>
      <c r="CW143">
        <f>IF(CW$68=0,HLOOKUP($A143,'Monte Carlo_locked values'!$CQ$6:$DS$506,'Half from MC Supply Inputs '!CW$138+1,FALSE),CW110)</f>
        <v>2.4911128269186307</v>
      </c>
      <c r="CX143">
        <f>IF(CX$68=0,HLOOKUP($A143,'Monte Carlo_locked values'!$CQ$6:$DS$506,'Half from MC Supply Inputs '!CX$138+1,FALSE),CX110)</f>
        <v>1.4464052063999999</v>
      </c>
      <c r="CY143">
        <f>IF(CY$68=0,HLOOKUP($A143,'Monte Carlo_locked values'!$CQ$6:$DS$506,'Half from MC Supply Inputs '!CY$138+1,FALSE),CY110)</f>
        <v>1.8344847601494692</v>
      </c>
      <c r="CZ143">
        <f>IF(CZ$68=0,HLOOKUP($A143,'Monte Carlo_locked values'!$CQ$6:$DS$506,'Half from MC Supply Inputs '!CZ$138+1,FALSE),CZ110)</f>
        <v>1.4464052063999999</v>
      </c>
      <c r="DA143">
        <f>IF(DA$68=0,HLOOKUP($A143,'Monte Carlo_locked values'!$CQ$6:$DS$506,'Half from MC Supply Inputs '!DA$138+1,FALSE),DA110)</f>
        <v>1.464999051498006</v>
      </c>
      <c r="DB143">
        <f>IF(DB$68=0,HLOOKUP($A143,'Monte Carlo_locked values'!$CQ$6:$DS$506,'Half from MC Supply Inputs '!DB$138+1,FALSE),DB110)</f>
        <v>1.8344847601494692</v>
      </c>
      <c r="DC143">
        <f>IF(DC$68=0,HLOOKUP($A143,'Monte Carlo_locked values'!$CQ$6:$DS$506,'Half from MC Supply Inputs '!DC$138+1,FALSE),DC110)</f>
        <v>2.2463445837842388</v>
      </c>
      <c r="DD143">
        <f>IF(DD$68=0,HLOOKUP($A143,'Monte Carlo_locked values'!$CQ$6:$DS$506,'Half from MC Supply Inputs '!DD$138+1,FALSE),DD110)</f>
        <v>5.3022633048000012</v>
      </c>
      <c r="DE143">
        <f>IF(DE$68=0,HLOOKUP($A143,'Monte Carlo_locked values'!$CQ$6:$DS$506,'Half from MC Supply Inputs '!DE$138+1,FALSE),DE110)</f>
        <v>2.4104751619151044</v>
      </c>
      <c r="DF143">
        <f>IF(DF$68=0,HLOOKUP($A143,'Monte Carlo_locked values'!$CQ$6:$DS$506,'Half from MC Supply Inputs '!DF$138+1,FALSE),DF110)</f>
        <v>1.6248913516866188</v>
      </c>
      <c r="DG143">
        <f>IF(DG$68=0,HLOOKUP($A143,'Monte Carlo_locked values'!$CQ$6:$DS$506,'Half from MC Supply Inputs '!DG$138+1,FALSE),DG110)</f>
        <v>3.2794014082056488</v>
      </c>
      <c r="DH143">
        <f>IF(DH$68=0,HLOOKUP($A143,'Monte Carlo_locked values'!$CQ$6:$DS$506,'Half from MC Supply Inputs '!DH$138+1,FALSE),DH110)</f>
        <v>1.6431030010223238</v>
      </c>
      <c r="DI143">
        <f>IF(DI$68=0,HLOOKUP($A143,'Monte Carlo_locked values'!$CQ$6:$DS$506,'Half from MC Supply Inputs '!DI$138+1,FALSE),DI110)</f>
        <v>2.2039704688009323</v>
      </c>
      <c r="DJ143">
        <f>IF(DJ$68=0,HLOOKUP($A143,'Monte Carlo_locked values'!$CQ$6:$DS$506,'Half from MC Supply Inputs '!DJ$138+1,FALSE),DJ110)</f>
        <v>2.4104751619151044</v>
      </c>
      <c r="DK143">
        <f>IF(DK$68=0,HLOOKUP($A143,'Monte Carlo_locked values'!$CQ$6:$DS$506,'Half from MC Supply Inputs '!DK$138+1,FALSE),DK110)</f>
        <v>1.4464052063999999</v>
      </c>
      <c r="DL143">
        <f>IF(DL$68=0,HLOOKUP($A143,'Monte Carlo_locked values'!$CQ$6:$DS$506,'Half from MC Supply Inputs '!DL$138+1,FALSE),DL110)</f>
        <v>2.326328056404408</v>
      </c>
      <c r="DM143">
        <f>IF(DM$68=0,HLOOKUP($A143,'Monte Carlo_locked values'!$CQ$6:$DS$506,'Half from MC Supply Inputs '!DM$138+1,FALSE),DM110)</f>
        <v>2.2039704688009323</v>
      </c>
      <c r="DN143">
        <f>IF(DN$68=0,HLOOKUP($A143,'Monte Carlo_locked values'!$CQ$6:$DS$506,'Half from MC Supply Inputs '!DN$138+1,FALSE),DN110)</f>
        <v>1.464999051498006</v>
      </c>
      <c r="DO143">
        <f>IF(DO$68=0,HLOOKUP($A143,'Monte Carlo_locked values'!$CQ$6:$DS$506,'Half from MC Supply Inputs '!DO$138+1,FALSE),DO110)</f>
        <v>2.4752354108745136</v>
      </c>
      <c r="DP143">
        <f>IF(DP$68=0,HLOOKUP($A143,'Monte Carlo_locked values'!$CQ$6:$DS$506,'Half from MC Supply Inputs '!DP$138+1,FALSE),DP110)</f>
        <v>2.6917154223782571</v>
      </c>
      <c r="DQ143">
        <f>IF(DQ$68=0,HLOOKUP($A143,'Monte Carlo_locked values'!$CQ$6:$DS$506,'Half from MC Supply Inputs '!DQ$138+1,FALSE),DQ110)</f>
        <v>2.9489284931354249</v>
      </c>
      <c r="DR143">
        <f>IF(DR$68=0,HLOOKUP($A143,'Monte Carlo_locked values'!$CQ$6:$DS$506,'Half from MC Supply Inputs '!DR$138+1,FALSE),DR110)</f>
        <v>5.3022633048000012</v>
      </c>
      <c r="DS143">
        <f>IF(DS$68=0,HLOOKUP($A143,'Monte Carlo_locked values'!$CQ$6:$DS$506,'Half from MC Supply Inputs '!DS$138+1,FALSE),DS110)</f>
        <v>5.3022633048000012</v>
      </c>
      <c r="DT143">
        <f>IF(DT$68=0,HLOOKUP($A143,'Monte Carlo_locked values'!$CQ$6:$DS$506,'Half from MC Supply Inputs '!DT$138+1,FALSE),DT110)</f>
        <v>1.8344847601494692</v>
      </c>
      <c r="DU143">
        <f>IF(DU$68=0,HLOOKUP($A143,'Monte Carlo_locked values'!$CQ$6:$DS$506,'Half from MC Supply Inputs '!DU$138+1,FALSE),DU110)</f>
        <v>1.8344847601494692</v>
      </c>
      <c r="DV143">
        <f>IF(DV$68=0,HLOOKUP($A143,'Monte Carlo_locked values'!$CQ$6:$DS$506,'Half from MC Supply Inputs '!DV$138+1,FALSE),DV110)</f>
        <v>2.3072228153580183</v>
      </c>
      <c r="DW143">
        <f>IF(DW$68=0,HLOOKUP($A143,'Monte Carlo_locked values'!$CQ$6:$DS$506,'Half from MC Supply Inputs '!DW$138+1,FALSE),DW110)</f>
        <v>1.7108054854195087</v>
      </c>
      <c r="DX143">
        <f>IF(DX$68=0,HLOOKUP($A143,'Monte Carlo_locked values'!$CQ$6:$DS$506,'Half from MC Supply Inputs '!DX$138+1,FALSE),DX110)</f>
        <v>5.3022633048000012</v>
      </c>
      <c r="DY143">
        <f>IF(DY$68=0,HLOOKUP($A143,'Monte Carlo_locked values'!$CQ$6:$DS$506,'Half from MC Supply Inputs '!DY$138+1,FALSE),DY110)</f>
        <v>1.8344847601494692</v>
      </c>
      <c r="DZ143">
        <f>IF(DZ$68=0,HLOOKUP($A143,'Monte Carlo_locked values'!$CQ$6:$DS$506,'Half from MC Supply Inputs '!DZ$138+1,FALSE),DZ110)</f>
        <v>2.3072228153580183</v>
      </c>
      <c r="EA143">
        <f>IF(EA$68=0,HLOOKUP($A143,'Monte Carlo_locked values'!$CQ$6:$DS$506,'Half from MC Supply Inputs '!EA$138+1,FALSE),EA110)</f>
        <v>5.3022633048000012</v>
      </c>
      <c r="EB143">
        <f>IF(EB$68=0,HLOOKUP($A143,'Monte Carlo_locked values'!$CQ$6:$DS$506,'Half from MC Supply Inputs '!EB$138+1,FALSE),EB110)</f>
        <v>2.0850944262813642</v>
      </c>
      <c r="EC143">
        <f>IF(EC$68=0,HLOOKUP($A143,'Monte Carlo_locked values'!$CQ$6:$DS$506,'Half from MC Supply Inputs '!EC$138+1,FALSE),EC110)</f>
        <v>5.3022633048000012</v>
      </c>
      <c r="ED143">
        <f>IF(ED$68=0,HLOOKUP($A143,'Monte Carlo_locked values'!$CQ$6:$DS$506,'Half from MC Supply Inputs '!ED$138+1,FALSE),ED110)</f>
        <v>1.8344847601494692</v>
      </c>
      <c r="EE143">
        <f>IF(EE$68=0,HLOOKUP($A143,'Monte Carlo_locked values'!$CQ$6:$DS$506,'Half from MC Supply Inputs '!EE$138+1,FALSE),EE110)</f>
        <v>1.8344847601494692</v>
      </c>
      <c r="EF143">
        <f>IF(EF$68=0,HLOOKUP($A143,'Monte Carlo_locked values'!$CQ$6:$DS$506,'Half from MC Supply Inputs '!EF$138+1,FALSE),EF110)</f>
        <v>1.4464052063999999</v>
      </c>
      <c r="EG143">
        <f>IF(EG$68=0,HLOOKUP($A143,'Monte Carlo_locked values'!$CQ$6:$DS$506,'Half from MC Supply Inputs '!EG$138+1,FALSE),EG110)</f>
        <v>2.2525672047655632</v>
      </c>
      <c r="EH143">
        <f>IF(EH$68=0,HLOOKUP($A143,'Monte Carlo_locked values'!$CQ$6:$DS$506,'Half from MC Supply Inputs '!EH$138+1,FALSE),EH110)</f>
        <v>3.2722016502867062</v>
      </c>
      <c r="EI143">
        <f>IF(EI$68=0,HLOOKUP($A143,'Monte Carlo_locked values'!$CQ$6:$DS$506,'Half from MC Supply Inputs '!EI$138+1,FALSE),EI110)</f>
        <v>2.4104751619151044</v>
      </c>
      <c r="EJ143">
        <f>IF(EJ$68=0,HLOOKUP($A143,'Monte Carlo_locked values'!$CQ$6:$DS$506,'Half from MC Supply Inputs '!EJ$138+1,FALSE),EJ110)</f>
        <v>2.2039704688009323</v>
      </c>
      <c r="EK143">
        <f>IF(EK$68=0,HLOOKUP($A143,'Monte Carlo_locked values'!$CQ$6:$DS$506,'Half from MC Supply Inputs '!EK$138+1,FALSE),EK110)</f>
        <v>1.464999051498006</v>
      </c>
      <c r="EL143">
        <f>IF(EL$68=0,HLOOKUP($A143,'Monte Carlo_locked values'!$CQ$6:$DS$506,'Half from MC Supply Inputs '!EL$138+1,FALSE),EL110)</f>
        <v>2.4104751619151044</v>
      </c>
      <c r="EM143">
        <f>IF(EM$68=0,HLOOKUP($A143,'Monte Carlo_locked values'!$CQ$6:$DS$506,'Half from MC Supply Inputs '!EM$138+1,FALSE),EM110)</f>
        <v>3.3809906976289978</v>
      </c>
      <c r="EN143">
        <f>IF(EN$68=0,HLOOKUP($A143,'Monte Carlo_locked values'!$CQ$6:$DS$506,'Half from MC Supply Inputs '!EN$138+1,FALSE),EN110)</f>
        <v>1.5977656223414796</v>
      </c>
      <c r="EO143">
        <f>IF(EO$68=0,HLOOKUP($A143,'Monte Carlo_locked values'!$CQ$6:$DS$506,'Half from MC Supply Inputs '!EO$138+1,FALSE),EO110)</f>
        <v>2.4104751619151044</v>
      </c>
      <c r="EP143">
        <f>IF(EP$68=0,HLOOKUP($A143,'Monte Carlo_locked values'!$CQ$6:$DS$506,'Half from MC Supply Inputs '!EP$138+1,FALSE),EP110)</f>
        <v>4.1974456544287015</v>
      </c>
      <c r="EQ143">
        <f>IF(EQ$68=0,HLOOKUP($A143,'Monte Carlo_locked values'!$CQ$6:$DS$506,'Half from MC Supply Inputs '!EQ$138+1,FALSE),EQ110)</f>
        <v>2.4104751619151044</v>
      </c>
      <c r="ER143">
        <f>IF(ER$68=0,HLOOKUP($A143,'Monte Carlo_locked values'!$CQ$6:$DS$506,'Half from MC Supply Inputs '!ER$138+1,FALSE),ER110)</f>
        <v>2.3072228153580183</v>
      </c>
      <c r="ES143">
        <f>IF(ES$68=0,HLOOKUP($A143,'Monte Carlo_locked values'!$CQ$6:$DS$506,'Half from MC Supply Inputs '!ES$138+1,FALSE),ES110)</f>
        <v>1.5774039910685937</v>
      </c>
      <c r="ET143">
        <f>IF(ET$68=0,HLOOKUP($A143,'Monte Carlo_locked values'!$CQ$6:$DS$506,'Half from MC Supply Inputs '!ET$138+1,FALSE),ET110)</f>
        <v>1.5640448846801263</v>
      </c>
      <c r="EU143">
        <f>IF(EU$68=0,HLOOKUP($A143,'Monte Carlo_locked values'!$CQ$6:$DS$506,'Half from MC Supply Inputs '!EU$138+1,FALSE),EU110)</f>
        <v>1.8344847601494692</v>
      </c>
      <c r="EV143">
        <f>IF(EV$68=0,HLOOKUP($A143,'Monte Carlo_locked values'!$CQ$6:$DS$506,'Half from MC Supply Inputs '!EV$138+1,FALSE),EV110)</f>
        <v>4.8389001955019708</v>
      </c>
      <c r="EW143">
        <f>IF(EW$68=0,HLOOKUP($A143,'Monte Carlo_locked values'!$CQ$6:$DS$506,'Half from MC Supply Inputs '!EW$138+1,FALSE),EW110)</f>
        <v>1.8344847601494692</v>
      </c>
      <c r="EX143">
        <f>IF(EX$68=0,HLOOKUP($A143,'Monte Carlo_locked values'!$CQ$6:$DS$506,'Half from MC Supply Inputs '!EX$138+1,FALSE),EX110)</f>
        <v>1.464999051498006</v>
      </c>
      <c r="EY143">
        <f>IF(EY$68=0,HLOOKUP($A143,'Monte Carlo_locked values'!$CQ$6:$DS$506,'Half from MC Supply Inputs '!EY$138+1,FALSE),EY110)</f>
        <v>2.2039704688009323</v>
      </c>
      <c r="EZ143">
        <f>IF(EZ$68=0,HLOOKUP($A143,'Monte Carlo_locked values'!$CQ$6:$DS$506,'Half from MC Supply Inputs '!EZ$138+1,FALSE),EZ110)</f>
        <v>2.3072228153580183</v>
      </c>
      <c r="FA143">
        <f>IF(FA$68=0,HLOOKUP($A143,'Monte Carlo_locked values'!$CQ$6:$DS$506,'Half from MC Supply Inputs '!FA$138+1,FALSE),FA110)</f>
        <v>1.5351193471818969</v>
      </c>
      <c r="FB143">
        <f>IF(FB$68=0,HLOOKUP($A143,'Monte Carlo_locked values'!$CQ$6:$DS$506,'Half from MC Supply Inputs '!FB$138+1,FALSE),FB110)</f>
        <v>1.464999051498006</v>
      </c>
      <c r="FC143">
        <f>IF(FC$68=0,HLOOKUP($A143,'Monte Carlo_locked values'!$CQ$6:$DS$506,'Half from MC Supply Inputs '!FC$138+1,FALSE),FC110)</f>
        <v>5.3022633048000012</v>
      </c>
      <c r="FD143">
        <f>IF(FD$68=0,HLOOKUP($A143,'Monte Carlo_locked values'!$CQ$6:$DS$506,'Half from MC Supply Inputs '!FD$138+1,FALSE),FD110)</f>
        <v>1.8344847601494692</v>
      </c>
      <c r="FE143">
        <f>IF(FE$68=0,HLOOKUP($A143,'Monte Carlo_locked values'!$CQ$6:$DS$506,'Half from MC Supply Inputs '!FE$138+1,FALSE),FE110)</f>
        <v>4.7662252099006475</v>
      </c>
      <c r="FF143">
        <f>IF(FF$68=0,HLOOKUP($A143,'Monte Carlo_locked values'!$CQ$6:$DS$506,'Half from MC Supply Inputs '!FF$138+1,FALSE),FF110)</f>
        <v>5.0037668553031773</v>
      </c>
      <c r="FG143">
        <f>IF(FG$68=0,HLOOKUP($A143,'Monte Carlo_locked values'!$CQ$6:$DS$506,'Half from MC Supply Inputs '!FG$138+1,FALSE),FG110)</f>
        <v>2.8542922222477469</v>
      </c>
      <c r="FH143">
        <f>IF(FH$68=0,HLOOKUP($A143,'Monte Carlo_locked values'!$CQ$6:$DS$506,'Half from MC Supply Inputs '!FH$138+1,FALSE),FH110)</f>
        <v>4.8522487945677586</v>
      </c>
      <c r="FI143">
        <f>IF(FI$68=0,HLOOKUP($A143,'Monte Carlo_locked values'!$CQ$6:$DS$506,'Half from MC Supply Inputs '!FI$138+1,FALSE),FI110)</f>
        <v>4.524338591412759</v>
      </c>
      <c r="FJ143">
        <f>IF(FJ$68=0,HLOOKUP($A143,'Monte Carlo_locked values'!$CQ$6:$DS$506,'Half from MC Supply Inputs '!FJ$138+1,FALSE),FJ110)</f>
        <v>2.2039704688009323</v>
      </c>
      <c r="FK143">
        <f>IF(FK$68=0,HLOOKUP($A143,'Monte Carlo_locked values'!$CQ$6:$DS$506,'Half from MC Supply Inputs '!FK$138+1,FALSE),FK110)</f>
        <v>1.464999051498006</v>
      </c>
      <c r="FL143">
        <f>IF(FL$68=0,HLOOKUP($A143,'Monte Carlo_locked values'!$CQ$6:$DS$506,'Half from MC Supply Inputs '!FL$138+1,FALSE),FL110)</f>
        <v>5.3022633048000012</v>
      </c>
      <c r="FM143">
        <f>IF(FM$68=0,HLOOKUP($A143,'Monte Carlo_locked values'!$CQ$6:$DS$506,'Half from MC Supply Inputs '!FM$138+1,FALSE),FM110)</f>
        <v>4.6023388553143025</v>
      </c>
      <c r="FN143">
        <f>IF(FN$68=0,HLOOKUP($A143,'Monte Carlo_locked values'!$CQ$6:$DS$506,'Half from MC Supply Inputs '!FN$138+1,FALSE),FN110)</f>
        <v>3.3613245153086084</v>
      </c>
      <c r="FO143">
        <f>IF(FO$68=0,HLOOKUP($A143,'Monte Carlo_locked values'!$CQ$6:$DS$506,'Half from MC Supply Inputs '!FO$138+1,FALSE),FO110)</f>
        <v>5.3022633048000012</v>
      </c>
      <c r="FP143">
        <f>IF(FP$68=0,HLOOKUP($A143,'Monte Carlo_locked values'!$CQ$6:$DS$506,'Half from MC Supply Inputs '!FP$138+1,FALSE),FP110)</f>
        <v>1.4464052063999999</v>
      </c>
      <c r="FQ143">
        <f>IF(FQ$68=0,HLOOKUP($A143,'Monte Carlo_locked values'!$CQ$6:$DS$506,'Half from MC Supply Inputs '!FQ$138+1,FALSE),FQ110)</f>
        <v>1.8344847601494692</v>
      </c>
      <c r="FR143">
        <f>IF(FR$68=0,HLOOKUP($A143,'Monte Carlo_locked values'!$CQ$6:$DS$506,'Half from MC Supply Inputs '!FR$138+1,FALSE),FR110)</f>
        <v>2.2039704688009323</v>
      </c>
      <c r="FS143">
        <f>IF(FS$68=0,HLOOKUP($A143,'Monte Carlo_locked values'!$CQ$6:$DS$506,'Half from MC Supply Inputs '!FS$138+1,FALSE),FS110)</f>
        <v>5.1344445678910375</v>
      </c>
      <c r="FT143">
        <f>IF(FT$68=0,HLOOKUP($A143,'Monte Carlo_locked values'!$CQ$6:$DS$506,'Half from MC Supply Inputs '!FT$138+1,FALSE),FT110)</f>
        <v>3.1360974497404217</v>
      </c>
      <c r="FU143">
        <f>IF(FU$68=0,HLOOKUP($A143,'Monte Carlo_locked values'!$CQ$6:$DS$506,'Half from MC Supply Inputs '!FU$138+1,FALSE),FU110)</f>
        <v>5.3022633048000012</v>
      </c>
      <c r="FV143">
        <f>IF(FV$68=0,HLOOKUP($A143,'Monte Carlo_locked values'!$CQ$6:$DS$506,'Half from MC Supply Inputs '!FV$138+1,FALSE),FV110)</f>
        <v>1.4657393775802325</v>
      </c>
      <c r="FW143">
        <f>IF(FW$68=0,HLOOKUP($A143,'Monte Carlo_locked values'!$CQ$6:$DS$506,'Half from MC Supply Inputs '!FW$138+1,FALSE),FW110)</f>
        <v>1.4490503636999719</v>
      </c>
      <c r="FX143">
        <f>IF(FX$68=0,HLOOKUP($A143,'Monte Carlo_locked values'!$CQ$6:$DS$506,'Half from MC Supply Inputs '!FX$138+1,FALSE),FX110)</f>
        <v>5.2383010746897263</v>
      </c>
      <c r="FY143">
        <f>IF(FY$68=0,HLOOKUP($A143,'Monte Carlo_locked values'!$CQ$6:$DS$506,'Half from MC Supply Inputs '!FY$138+1,FALSE),FY110)</f>
        <v>3.1065004032838384</v>
      </c>
      <c r="FZ143">
        <f>IF(FZ$68=0,HLOOKUP($A143,'Monte Carlo_locked values'!$CQ$6:$DS$506,'Half from MC Supply Inputs '!FZ$138+1,FALSE),FZ110)</f>
        <v>4.0580078104234723</v>
      </c>
      <c r="GA143">
        <f>IF(GA$68=0,HLOOKUP($A143,'Monte Carlo_locked values'!$CQ$6:$DS$506,'Half from MC Supply Inputs '!GA$138+1,FALSE),GA110)</f>
        <v>2.1076840429898729</v>
      </c>
      <c r="GB143">
        <f>IF(GB$68=0,HLOOKUP($A143,'Monte Carlo_locked values'!$CQ$6:$DS$506,'Half from MC Supply Inputs '!GB$138+1,FALSE),GB110)</f>
        <v>5.3022633048000012</v>
      </c>
      <c r="GC143">
        <f>IF(GC$68=0,HLOOKUP($A143,'Monte Carlo_locked values'!$CQ$6:$DS$506,'Half from MC Supply Inputs '!GC$138+1,FALSE),GC110)</f>
        <v>5.3022633048000012</v>
      </c>
      <c r="GD143">
        <f>IF(GD$68=0,HLOOKUP($A143,'Monte Carlo_locked values'!$CQ$6:$DS$506,'Half from MC Supply Inputs '!GD$138+1,FALSE),GD110)</f>
        <v>2.2039704688009323</v>
      </c>
      <c r="GE143">
        <f>IF(GE$68=0,HLOOKUP($A143,'Monte Carlo_locked values'!$CQ$6:$DS$506,'Half from MC Supply Inputs '!GE$138+1,FALSE),GE110)</f>
        <v>1.8344847601494692</v>
      </c>
      <c r="GF143">
        <f>IF(GF$68=0,HLOOKUP($A143,'Monte Carlo_locked values'!$CQ$6:$DS$506,'Half from MC Supply Inputs '!GF$138+1,FALSE),GF110)</f>
        <v>1.730293403888473</v>
      </c>
      <c r="GG143">
        <f>IF(GG$68=0,HLOOKUP($A143,'Monte Carlo_locked values'!$CQ$6:$DS$506,'Half from MC Supply Inputs '!GG$138+1,FALSE),GG110)</f>
        <v>2.4104751619151044</v>
      </c>
      <c r="GH143">
        <f>IF(GH$68=0,HLOOKUP($A143,'Monte Carlo_locked values'!$CQ$6:$DS$506,'Half from MC Supply Inputs '!GH$138+1,FALSE),GH110)</f>
        <v>2.8863987661176034</v>
      </c>
      <c r="GI143">
        <f>IF(GI$68=0,HLOOKUP($A143,'Monte Carlo_locked values'!$CQ$6:$DS$506,'Half from MC Supply Inputs '!GI$138+1,FALSE),GI110)</f>
        <v>1.464999051498006</v>
      </c>
      <c r="GJ143">
        <f>IF(GJ$68=0,HLOOKUP($A143,'Monte Carlo_locked values'!$CQ$6:$DS$506,'Half from MC Supply Inputs '!GJ$138+1,FALSE),GJ110)</f>
        <v>1.7025582977323863</v>
      </c>
      <c r="GK143">
        <f>IF(GK$68=0,HLOOKUP($A143,'Monte Carlo_locked values'!$CQ$6:$DS$506,'Half from MC Supply Inputs '!GK$138+1,FALSE),GK110)</f>
        <v>1.9321982770930801</v>
      </c>
      <c r="GL143">
        <f>IF(GL$68=0,HLOOKUP($A143,'Monte Carlo_locked values'!$CQ$6:$DS$506,'Half from MC Supply Inputs '!GL$138+1,FALSE),GL110)</f>
        <v>1.7154074491994882</v>
      </c>
      <c r="GM143">
        <f>IF(GM$68=0,HLOOKUP($A143,'Monte Carlo_locked values'!$CQ$6:$DS$506,'Half from MC Supply Inputs '!GM$138+1,FALSE),GM110)</f>
        <v>2.3081386083167921</v>
      </c>
      <c r="GN143">
        <f>IF(GN$68=0,HLOOKUP($A143,'Monte Carlo_locked values'!$CQ$6:$DS$506,'Half from MC Supply Inputs '!GN$138+1,FALSE),GN110)</f>
        <v>1.8344847601494692</v>
      </c>
      <c r="GO143">
        <f>IF(GO$68=0,HLOOKUP($A143,'Monte Carlo_locked values'!$CQ$6:$DS$506,'Half from MC Supply Inputs '!GO$138+1,FALSE),GO110)</f>
        <v>3.2002441549288432</v>
      </c>
      <c r="GP143">
        <f>IF(GP$68=0,HLOOKUP($A143,'Monte Carlo_locked values'!$CQ$6:$DS$506,'Half from MC Supply Inputs '!GP$138+1,FALSE),GP110)</f>
        <v>5.3022633048000012</v>
      </c>
      <c r="GQ143">
        <f>IF(GQ$68=0,HLOOKUP($A143,'Monte Carlo_locked values'!$CQ$6:$DS$506,'Half from MC Supply Inputs '!GQ$138+1,FALSE),GQ110)</f>
        <v>1.4930020177702898</v>
      </c>
      <c r="GR143">
        <f>IF(GR$68=0,HLOOKUP($A143,'Monte Carlo_locked values'!$CQ$6:$DS$506,'Half from MC Supply Inputs '!GR$138+1,FALSE),GR110)</f>
        <v>1.8344847601494692</v>
      </c>
      <c r="GS143">
        <f>IF(GS$68=0,HLOOKUP($A143,'Monte Carlo_locked values'!$CQ$6:$DS$506,'Half from MC Supply Inputs '!GS$138+1,FALSE),GS110)</f>
        <v>1.464999051498006</v>
      </c>
      <c r="GT143">
        <f>IF(GT$68=0,HLOOKUP($A143,'Monte Carlo_locked values'!$CQ$6:$DS$506,'Half from MC Supply Inputs '!GT$138+1,FALSE),GT110)</f>
        <v>1.464999051498006</v>
      </c>
      <c r="GU143">
        <f>IF(GU$68=0,HLOOKUP($A143,'Monte Carlo_locked values'!$CQ$6:$DS$506,'Half from MC Supply Inputs '!GU$138+1,FALSE),GU110)</f>
        <v>4.8912120680390574</v>
      </c>
      <c r="GV143">
        <f>IF(GV$68=0,HLOOKUP($A143,'Monte Carlo_locked values'!$CQ$6:$DS$506,'Half from MC Supply Inputs '!GV$138+1,FALSE),GV110)</f>
        <v>2.2039704688009323</v>
      </c>
      <c r="GW143">
        <f>IF(GW$68=0,HLOOKUP($A143,'Monte Carlo_locked values'!$CQ$6:$DS$506,'Half from MC Supply Inputs '!GW$138+1,FALSE),GW110)</f>
        <v>2.3072228153580183</v>
      </c>
      <c r="GX143">
        <f>IF(GX$68=0,HLOOKUP($A143,'Monte Carlo_locked values'!$CQ$6:$DS$506,'Half from MC Supply Inputs '!GX$138+1,FALSE),GX110)</f>
        <v>1.4464052063999999</v>
      </c>
      <c r="GY143">
        <f>IF(GY$68=0,HLOOKUP($A143,'Monte Carlo_locked values'!$CQ$6:$DS$506,'Half from MC Supply Inputs '!GY$138+1,FALSE),GY110)</f>
        <v>2.2039704688009323</v>
      </c>
      <c r="GZ143">
        <f>IF(GZ$68=0,HLOOKUP($A143,'Monte Carlo_locked values'!$CQ$6:$DS$506,'Half from MC Supply Inputs '!GZ$138+1,FALSE),GZ110)</f>
        <v>2.2039704688009323</v>
      </c>
      <c r="HA143">
        <f>IF(HA$68=0,HLOOKUP($A143,'Monte Carlo_locked values'!$CQ$6:$DS$506,'Half from MC Supply Inputs '!HA$138+1,FALSE),HA110)</f>
        <v>1.8344847601494692</v>
      </c>
      <c r="HB143">
        <f>IF(HB$68=0,HLOOKUP($A143,'Monte Carlo_locked values'!$CQ$6:$DS$506,'Half from MC Supply Inputs '!HB$138+1,FALSE),HB110)</f>
        <v>2.4104751619151044</v>
      </c>
      <c r="HC143">
        <f>IF(HC$68=0,HLOOKUP($A143,'Monte Carlo_locked values'!$CQ$6:$DS$506,'Half from MC Supply Inputs '!HC$138+1,FALSE),HC110)</f>
        <v>1.464999051498006</v>
      </c>
      <c r="HD143">
        <f>IF(HD$68=0,HLOOKUP($A143,'Monte Carlo_locked values'!$CQ$6:$DS$506,'Half from MC Supply Inputs '!HD$138+1,FALSE),HD110)</f>
        <v>1.464999051498006</v>
      </c>
      <c r="HE143">
        <f>IF(HE$68=0,HLOOKUP($A143,'Monte Carlo_locked values'!$CQ$6:$DS$506,'Half from MC Supply Inputs '!HE$138+1,FALSE),HE110)</f>
        <v>3.1483912222210919</v>
      </c>
      <c r="HF143">
        <f>IF(HF$68=0,HLOOKUP($A143,'Monte Carlo_locked values'!$CQ$6:$DS$506,'Half from MC Supply Inputs '!HF$138+1,FALSE),HF110)</f>
        <v>2.4104751619151044</v>
      </c>
      <c r="HG143">
        <f>IF(HG$68=0,HLOOKUP($A143,'Monte Carlo_locked values'!$CQ$6:$DS$506,'Half from MC Supply Inputs '!HG$138+1,FALSE),HG110)</f>
        <v>2.0069543044765878</v>
      </c>
      <c r="HH143">
        <f>IF(HH$68=0,HLOOKUP($A143,'Monte Carlo_locked values'!$CQ$6:$DS$506,'Half from MC Supply Inputs '!HH$138+1,FALSE),HH110)</f>
        <v>1.7706161484261247</v>
      </c>
      <c r="HI143">
        <f>IF(HI$68=0,HLOOKUP($A143,'Monte Carlo_locked values'!$CQ$6:$DS$506,'Half from MC Supply Inputs '!HI$138+1,FALSE),HI110)</f>
        <v>5.3022633048000012</v>
      </c>
      <c r="HJ143">
        <f>IF(HJ$68=0,HLOOKUP($A143,'Monte Carlo_locked values'!$CQ$6:$DS$506,'Half from MC Supply Inputs '!HJ$138+1,FALSE),HJ110)</f>
        <v>1.4464052063999999</v>
      </c>
      <c r="HK143">
        <f>IF(HK$68=0,HLOOKUP($A143,'Monte Carlo_locked values'!$CQ$6:$DS$506,'Half from MC Supply Inputs '!HK$138+1,FALSE),HK110)</f>
        <v>2.3072228153580183</v>
      </c>
      <c r="HL143">
        <f>IF(HL$68=0,HLOOKUP($A143,'Monte Carlo_locked values'!$CQ$6:$DS$506,'Half from MC Supply Inputs '!HL$138+1,FALSE),HL110)</f>
        <v>1.836804237885223</v>
      </c>
      <c r="HM143">
        <f>IF(HM$68=0,HLOOKUP($A143,'Monte Carlo_locked values'!$CQ$6:$DS$506,'Half from MC Supply Inputs '!HM$138+1,FALSE),HM110)</f>
        <v>1.464999051498006</v>
      </c>
      <c r="HN143">
        <f>IF(HN$68=0,HLOOKUP($A143,'Monte Carlo_locked values'!$CQ$6:$DS$506,'Half from MC Supply Inputs '!HN$138+1,FALSE),HN110)</f>
        <v>2.0308422597785514</v>
      </c>
      <c r="HO143">
        <f>IF(HO$68=0,HLOOKUP($A143,'Monte Carlo_locked values'!$CQ$6:$DS$506,'Half from MC Supply Inputs '!HO$138+1,FALSE),HO110)</f>
        <v>5.3022633048000012</v>
      </c>
      <c r="HP143">
        <f>IF(HP$68=0,HLOOKUP($A143,'Monte Carlo_locked values'!$CQ$6:$DS$506,'Half from MC Supply Inputs '!HP$138+1,FALSE),HP110)</f>
        <v>2.2039704688009323</v>
      </c>
      <c r="HQ143">
        <f>IF(HQ$68=0,HLOOKUP($A143,'Monte Carlo_locked values'!$CQ$6:$DS$506,'Half from MC Supply Inputs '!HQ$138+1,FALSE),HQ110)</f>
        <v>2.2039704688009323</v>
      </c>
      <c r="HR143">
        <f>IF(HR$68=0,HLOOKUP($A143,'Monte Carlo_locked values'!$CQ$6:$DS$506,'Half from MC Supply Inputs '!HR$138+1,FALSE),HR110)</f>
        <v>2.4104751619151044</v>
      </c>
      <c r="HS143">
        <f>IF(HS$68=0,HLOOKUP($A143,'Monte Carlo_locked values'!$CQ$6:$DS$506,'Half from MC Supply Inputs '!HS$138+1,FALSE),HS110)</f>
        <v>1.8344847601494692</v>
      </c>
      <c r="HT143">
        <f>IF(HT$68=0,HLOOKUP($A143,'Monte Carlo_locked values'!$CQ$6:$DS$506,'Half from MC Supply Inputs '!HT$138+1,FALSE),HT110)</f>
        <v>2.3072228153580183</v>
      </c>
      <c r="HU143">
        <f>IF(HU$68=0,HLOOKUP($A143,'Monte Carlo_locked values'!$CQ$6:$DS$506,'Half from MC Supply Inputs '!HU$138+1,FALSE),HU110)</f>
        <v>1.8344847601494692</v>
      </c>
      <c r="HV143">
        <f>IF(HV$68=0,HLOOKUP($A143,'Monte Carlo_locked values'!$CQ$6:$DS$506,'Half from MC Supply Inputs '!HV$138+1,FALSE),HV110)</f>
        <v>1.464999051498006</v>
      </c>
      <c r="HW143">
        <f>IF(HW$68=0,HLOOKUP($A143,'Monte Carlo_locked values'!$CQ$6:$DS$506,'Half from MC Supply Inputs '!HW$138+1,FALSE),HW110)</f>
        <v>1.464999051498006</v>
      </c>
      <c r="HX143">
        <f>IF(HX$68=0,HLOOKUP($A143,'Monte Carlo_locked values'!$CQ$6:$DS$506,'Half from MC Supply Inputs '!HX$138+1,FALSE),HX110)</f>
        <v>5.3022633048000012</v>
      </c>
      <c r="HY143">
        <f>IF(HY$68=0,HLOOKUP($A143,'Monte Carlo_locked values'!$CQ$6:$DS$506,'Half from MC Supply Inputs '!HY$138+1,FALSE),HY110)</f>
        <v>4.8879952333930676</v>
      </c>
      <c r="HZ143">
        <f>IF(HZ$68=0,HLOOKUP($A143,'Monte Carlo_locked values'!$CQ$6:$DS$506,'Half from MC Supply Inputs '!HZ$138+1,FALSE),HZ110)</f>
        <v>5.3022633048000012</v>
      </c>
      <c r="IA143">
        <f>IF(IA$68=0,HLOOKUP($A143,'Monte Carlo_locked values'!$CQ$6:$DS$506,'Half from MC Supply Inputs '!IA$138+1,FALSE),IA110)</f>
        <v>1.746683183766266</v>
      </c>
      <c r="IB143">
        <f>IF(IB$68=0,HLOOKUP($A143,'Monte Carlo_locked values'!$CQ$6:$DS$506,'Half from MC Supply Inputs '!IB$138+1,FALSE),IB110)</f>
        <v>2.3072228153580183</v>
      </c>
      <c r="IC143">
        <f>IF(IC$68=0,HLOOKUP($A143,'Monte Carlo_locked values'!$CQ$6:$DS$506,'Half from MC Supply Inputs '!IC$138+1,FALSE),IC110)</f>
        <v>2.2039704688009323</v>
      </c>
      <c r="ID143">
        <f>IF(ID$68=0,HLOOKUP($A143,'Monte Carlo_locked values'!$CQ$6:$DS$506,'Half from MC Supply Inputs '!ID$138+1,FALSE),ID110)</f>
        <v>1.464999051498006</v>
      </c>
      <c r="IE143">
        <f>IF(IE$68=0,HLOOKUP($A143,'Monte Carlo_locked values'!$CQ$6:$DS$506,'Half from MC Supply Inputs '!IE$138+1,FALSE),IE110)</f>
        <v>1.464999051498006</v>
      </c>
      <c r="IF143">
        <f>IF(IF$68=0,HLOOKUP($A143,'Monte Carlo_locked values'!$CQ$6:$DS$506,'Half from MC Supply Inputs '!IF$138+1,FALSE),IF110)</f>
        <v>2.4104751619151044</v>
      </c>
      <c r="IG143">
        <f>IF(IG$68=0,HLOOKUP($A143,'Monte Carlo_locked values'!$CQ$6:$DS$506,'Half from MC Supply Inputs '!IG$138+1,FALSE),IG110)</f>
        <v>1.6100719774103163</v>
      </c>
      <c r="IH143">
        <f>IF(IH$68=0,HLOOKUP($A143,'Monte Carlo_locked values'!$CQ$6:$DS$506,'Half from MC Supply Inputs '!IH$138+1,FALSE),IH110)</f>
        <v>4.5890789106391772</v>
      </c>
      <c r="II143">
        <f>IF(II$68=0,HLOOKUP($A143,'Monte Carlo_locked values'!$CQ$6:$DS$506,'Half from MC Supply Inputs '!II$138+1,FALSE),II110)</f>
        <v>4.590042165398609</v>
      </c>
      <c r="IJ143">
        <f>IF(IJ$68=0,HLOOKUP($A143,'Monte Carlo_locked values'!$CQ$6:$DS$506,'Half from MC Supply Inputs '!IJ$138+1,FALSE),IJ110)</f>
        <v>1.4803731524054273</v>
      </c>
      <c r="IK143">
        <f>IF(IK$68=0,HLOOKUP($A143,'Monte Carlo_locked values'!$CQ$6:$DS$506,'Half from MC Supply Inputs '!IK$138+1,FALSE),IK110)</f>
        <v>1.8344847601494692</v>
      </c>
      <c r="IL143">
        <f>IF(IL$68=0,HLOOKUP($A143,'Monte Carlo_locked values'!$CQ$6:$DS$506,'Half from MC Supply Inputs '!IL$138+1,FALSE),IL110)</f>
        <v>2.2039704688009323</v>
      </c>
      <c r="IM143">
        <f>IF(IM$68=0,HLOOKUP($A143,'Monte Carlo_locked values'!$CQ$6:$DS$506,'Half from MC Supply Inputs '!IM$138+1,FALSE),IM110)</f>
        <v>1.464999051498006</v>
      </c>
      <c r="IN143">
        <f>IF(IN$68=0,HLOOKUP($A143,'Monte Carlo_locked values'!$CQ$6:$DS$506,'Half from MC Supply Inputs '!IN$138+1,FALSE),IN110)</f>
        <v>5.3022633048000012</v>
      </c>
      <c r="IO143">
        <f>IF(IO$68=0,HLOOKUP($A143,'Monte Carlo_locked values'!$CQ$6:$DS$506,'Half from MC Supply Inputs '!IO$138+1,FALSE),IO110)</f>
        <v>5.3022633048000012</v>
      </c>
      <c r="IP143">
        <f>IF(IP$68=0,HLOOKUP($A143,'Monte Carlo_locked values'!$CQ$6:$DS$506,'Half from MC Supply Inputs '!IP$138+1,FALSE),IP110)</f>
        <v>2.4104751619151044</v>
      </c>
      <c r="IQ143">
        <f>IF(IQ$68=0,HLOOKUP($A143,'Monte Carlo_locked values'!$CQ$6:$DS$506,'Half from MC Supply Inputs '!IQ$138+1,FALSE),IQ110)</f>
        <v>2.4104751619151044</v>
      </c>
      <c r="IR143">
        <f>IF(IR$68=0,HLOOKUP($A143,'Monte Carlo_locked values'!$CQ$6:$DS$506,'Half from MC Supply Inputs '!IR$138+1,FALSE),IR110)</f>
        <v>2.2039704688009323</v>
      </c>
      <c r="IS143">
        <f>IF(IS$68=0,HLOOKUP($A143,'Monte Carlo_locked values'!$CQ$6:$DS$506,'Half from MC Supply Inputs '!IS$138+1,FALSE),IS110)</f>
        <v>5.3022633048000012</v>
      </c>
      <c r="IT143">
        <f>IF(IT$68=0,HLOOKUP($A143,'Monte Carlo_locked values'!$CQ$6:$DS$506,'Half from MC Supply Inputs '!IT$138+1,FALSE),IT110)</f>
        <v>2.4104751619151044</v>
      </c>
      <c r="IU143">
        <f>IF(IU$68=0,HLOOKUP($A143,'Monte Carlo_locked values'!$CQ$6:$DS$506,'Half from MC Supply Inputs '!IU$138+1,FALSE),IU110)</f>
        <v>2.3072228153580183</v>
      </c>
      <c r="IV143">
        <f>IF(IV$68=0,HLOOKUP($A143,'Monte Carlo_locked values'!$CQ$6:$DS$506,'Half from MC Supply Inputs '!IV$138+1,FALSE),IV110)</f>
        <v>5.3022633048000012</v>
      </c>
      <c r="IW143">
        <f>IF(IW$68=0,HLOOKUP($A143,'Monte Carlo_locked values'!$CQ$6:$DS$506,'Half from MC Supply Inputs '!IW$138+1,FALSE),IW110)</f>
        <v>5.3022633048000012</v>
      </c>
      <c r="IX143">
        <f>IF(IX$68=0,HLOOKUP($A143,'Monte Carlo_locked values'!$CQ$6:$DS$506,'Half from MC Supply Inputs '!IX$138+1,FALSE),IX110)</f>
        <v>4.051302528526227</v>
      </c>
      <c r="IY143">
        <f>IF(IY$68=0,HLOOKUP($A143,'Monte Carlo_locked values'!$CQ$6:$DS$506,'Half from MC Supply Inputs '!IY$138+1,FALSE),IY110)</f>
        <v>1.8344847601494692</v>
      </c>
      <c r="IZ143">
        <f>IF(IZ$68=0,HLOOKUP($A143,'Monte Carlo_locked values'!$CQ$6:$DS$506,'Half from MC Supply Inputs '!IZ$138+1,FALSE),IZ110)</f>
        <v>2.4241164248767193</v>
      </c>
      <c r="JA143">
        <f>IF(JA$68=0,HLOOKUP($A143,'Monte Carlo_locked values'!$CQ$6:$DS$506,'Half from MC Supply Inputs '!JA$138+1,FALSE),JA110)</f>
        <v>5.3022633048000012</v>
      </c>
      <c r="JB143">
        <f>IF(JB$68=0,HLOOKUP($A143,'Monte Carlo_locked values'!$CQ$6:$DS$506,'Half from MC Supply Inputs '!JB$138+1,FALSE),JB110)</f>
        <v>2.368490756275516</v>
      </c>
      <c r="JC143">
        <f>IF(JC$68=0,HLOOKUP($A143,'Monte Carlo_locked values'!$CQ$6:$DS$506,'Half from MC Supply Inputs '!JC$138+1,FALSE),JC110)</f>
        <v>1.8344847601494692</v>
      </c>
      <c r="JD143">
        <f>IF(JD$68=0,HLOOKUP($A143,'Monte Carlo_locked values'!$CQ$6:$DS$506,'Half from MC Supply Inputs '!JD$138+1,FALSE),JD110)</f>
        <v>5.3022633048000012</v>
      </c>
      <c r="JE143">
        <f>IF(JE$68=0,HLOOKUP($A143,'Monte Carlo_locked values'!$CQ$6:$DS$506,'Half from MC Supply Inputs '!JE$138+1,FALSE),JE110)</f>
        <v>5.2523712383682941</v>
      </c>
      <c r="JF143">
        <f>IF(JF$68=0,HLOOKUP($A143,'Monte Carlo_locked values'!$CQ$6:$DS$506,'Half from MC Supply Inputs '!JF$138+1,FALSE),JF110)</f>
        <v>2.3072228153580183</v>
      </c>
      <c r="JG143">
        <f>IF(JG$68=0,HLOOKUP($A143,'Monte Carlo_locked values'!$CQ$6:$DS$506,'Half from MC Supply Inputs '!JG$138+1,FALSE),JG110)</f>
        <v>1.5317094178331523</v>
      </c>
      <c r="JH143">
        <f>IF(JH$68=0,HLOOKUP($A143,'Monte Carlo_locked values'!$CQ$6:$DS$506,'Half from MC Supply Inputs '!JH$138+1,FALSE),JH110)</f>
        <v>1.7769317003374872</v>
      </c>
      <c r="JI143">
        <f>IF(JI$68=0,HLOOKUP($A143,'Monte Carlo_locked values'!$CQ$6:$DS$506,'Half from MC Supply Inputs '!JI$138+1,FALSE),JI110)</f>
        <v>5.3022633048000012</v>
      </c>
      <c r="JJ143">
        <f>IF(JJ$68=0,HLOOKUP($A143,'Monte Carlo_locked values'!$CQ$6:$DS$506,'Half from MC Supply Inputs '!JJ$138+1,FALSE),JJ110)</f>
        <v>1.464999051498006</v>
      </c>
      <c r="JK143">
        <f>IF(JK$68=0,HLOOKUP($A143,'Monte Carlo_locked values'!$CQ$6:$DS$506,'Half from MC Supply Inputs '!JK$138+1,FALSE),JK110)</f>
        <v>2.3072228153580183</v>
      </c>
      <c r="JL143">
        <f>IF(JL$68=0,HLOOKUP($A143,'Monte Carlo_locked values'!$CQ$6:$DS$506,'Half from MC Supply Inputs '!JL$138+1,FALSE),JL110)</f>
        <v>1.8344847601494692</v>
      </c>
      <c r="JM143">
        <f>IF(JM$68=0,HLOOKUP($A143,'Monte Carlo_locked values'!$CQ$6:$DS$506,'Half from MC Supply Inputs '!JM$138+1,FALSE),JM110)</f>
        <v>1.464999051498006</v>
      </c>
      <c r="JN143">
        <f>IF(JN$68=0,HLOOKUP($A143,'Monte Carlo_locked values'!$CQ$6:$DS$506,'Half from MC Supply Inputs '!JN$138+1,FALSE),JN110)</f>
        <v>3.4662850204525175</v>
      </c>
      <c r="JO143">
        <f>IF(JO$68=0,HLOOKUP($A143,'Monte Carlo_locked values'!$CQ$6:$DS$506,'Half from MC Supply Inputs '!JO$138+1,FALSE),JO110)</f>
        <v>1.8115553279433085</v>
      </c>
      <c r="JP143">
        <f>IF(JP$68=0,HLOOKUP($A143,'Monte Carlo_locked values'!$CQ$6:$DS$506,'Half from MC Supply Inputs '!JP$138+1,FALSE),JP110)</f>
        <v>2.2039704688009323</v>
      </c>
      <c r="JQ143">
        <f>IF(JQ$68=0,HLOOKUP($A143,'Monte Carlo_locked values'!$CQ$6:$DS$506,'Half from MC Supply Inputs '!JQ$138+1,FALSE),JQ110)</f>
        <v>1.464999051498006</v>
      </c>
      <c r="JR143">
        <f>IF(JR$68=0,HLOOKUP($A143,'Monte Carlo_locked values'!$CQ$6:$DS$506,'Half from MC Supply Inputs '!JR$138+1,FALSE),JR110)</f>
        <v>1.8303118340338478</v>
      </c>
      <c r="JS143">
        <f>IF(JS$68=0,HLOOKUP($A143,'Monte Carlo_locked values'!$CQ$6:$DS$506,'Half from MC Supply Inputs '!JS$138+1,FALSE),JS110)</f>
        <v>1.464999051498006</v>
      </c>
      <c r="JT143">
        <f>IF(JT$68=0,HLOOKUP($A143,'Monte Carlo_locked values'!$CQ$6:$DS$506,'Half from MC Supply Inputs '!JT$138+1,FALSE),JT110)</f>
        <v>2.4104751619151044</v>
      </c>
      <c r="JU143">
        <f>IF(JU$68=0,HLOOKUP($A143,'Monte Carlo_locked values'!$CQ$6:$DS$506,'Half from MC Supply Inputs '!JU$138+1,FALSE),JU110)</f>
        <v>1.8344847601494692</v>
      </c>
      <c r="JV143">
        <f>IF(JV$68=0,HLOOKUP($A143,'Monte Carlo_locked values'!$CQ$6:$DS$506,'Half from MC Supply Inputs '!JV$138+1,FALSE),JV110)</f>
        <v>2.1722556446385646</v>
      </c>
      <c r="JW143">
        <f>IF(JW$68=0,HLOOKUP($A143,'Monte Carlo_locked values'!$CQ$6:$DS$506,'Half from MC Supply Inputs '!JW$138+1,FALSE),JW110)</f>
        <v>2.4104751619151044</v>
      </c>
      <c r="JX143">
        <f>IF(JX$68=0,HLOOKUP($A143,'Monte Carlo_locked values'!$CQ$6:$DS$506,'Half from MC Supply Inputs '!JX$138+1,FALSE),JX110)</f>
        <v>1.8344847601494692</v>
      </c>
      <c r="JY143">
        <f>IF(JY$68=0,HLOOKUP($A143,'Monte Carlo_locked values'!$CQ$6:$DS$506,'Half from MC Supply Inputs '!JY$138+1,FALSE),JY110)</f>
        <v>2.2039704688009323</v>
      </c>
      <c r="JZ143">
        <f>IF(JZ$68=0,HLOOKUP($A143,'Monte Carlo_locked values'!$CQ$6:$DS$506,'Half from MC Supply Inputs '!JZ$138+1,FALSE),JZ110)</f>
        <v>3.9715290355693487</v>
      </c>
      <c r="KA143">
        <f>IF(KA$68=0,HLOOKUP($A143,'Monte Carlo_locked values'!$CQ$6:$DS$506,'Half from MC Supply Inputs '!KA$138+1,FALSE),KA110)</f>
        <v>1.5437707541382828</v>
      </c>
      <c r="KB143">
        <f>IF(KB$68=0,HLOOKUP($A143,'Monte Carlo_locked values'!$CQ$6:$DS$506,'Half from MC Supply Inputs '!KB$138+1,FALSE),KB110)</f>
        <v>1.464999051498006</v>
      </c>
      <c r="KC143">
        <f>IF(KC$68=0,HLOOKUP($A143,'Monte Carlo_locked values'!$CQ$6:$DS$506,'Half from MC Supply Inputs '!KC$138+1,FALSE),KC110)</f>
        <v>4.5086560863410092</v>
      </c>
      <c r="KD143">
        <f>IF(KD$68=0,HLOOKUP($A143,'Monte Carlo_locked values'!$CQ$6:$DS$506,'Half from MC Supply Inputs '!KD$138+1,FALSE),KD110)</f>
        <v>2.424648905539768</v>
      </c>
      <c r="KE143">
        <f>IF(KE$68=0,HLOOKUP($A143,'Monte Carlo_locked values'!$CQ$6:$DS$506,'Half from MC Supply Inputs '!KE$138+1,FALSE),KE110)</f>
        <v>1.4464052063999999</v>
      </c>
      <c r="KF143">
        <f>IF(KF$68=0,HLOOKUP($A143,'Monte Carlo_locked values'!$CQ$6:$DS$506,'Half from MC Supply Inputs '!KF$138+1,FALSE),KF110)</f>
        <v>2.3072228153580183</v>
      </c>
      <c r="KG143">
        <f>IF(KG$68=0,HLOOKUP($A143,'Monte Carlo_locked values'!$CQ$6:$DS$506,'Half from MC Supply Inputs '!KG$138+1,FALSE),KG110)</f>
        <v>5.3022633048000012</v>
      </c>
      <c r="KH143">
        <f>IF(KH$68=0,HLOOKUP($A143,'Monte Carlo_locked values'!$CQ$6:$DS$506,'Half from MC Supply Inputs '!KH$138+1,FALSE),KH110)</f>
        <v>2.3072228153580183</v>
      </c>
      <c r="KI143">
        <f>IF(KI$68=0,HLOOKUP($A143,'Monte Carlo_locked values'!$CQ$6:$DS$506,'Half from MC Supply Inputs '!KI$138+1,FALSE),KI110)</f>
        <v>4.9165754781108113</v>
      </c>
      <c r="KJ143">
        <f>IF(KJ$68=0,HLOOKUP($A143,'Monte Carlo_locked values'!$CQ$6:$DS$506,'Half from MC Supply Inputs '!KJ$138+1,FALSE),KJ110)</f>
        <v>1.464999051498006</v>
      </c>
      <c r="KK143">
        <f>IF(KK$68=0,HLOOKUP($A143,'Monte Carlo_locked values'!$CQ$6:$DS$506,'Half from MC Supply Inputs '!KK$138+1,FALSE),KK110)</f>
        <v>2.2769925221186886</v>
      </c>
      <c r="KL143">
        <f>IF(KL$68=0,HLOOKUP($A143,'Monte Carlo_locked values'!$CQ$6:$DS$506,'Half from MC Supply Inputs '!KL$138+1,FALSE),KL110)</f>
        <v>2.2039704688009323</v>
      </c>
      <c r="KM143">
        <f>IF(KM$68=0,HLOOKUP($A143,'Monte Carlo_locked values'!$CQ$6:$DS$506,'Half from MC Supply Inputs '!KM$138+1,FALSE),KM110)</f>
        <v>1.8344847601494692</v>
      </c>
      <c r="KN143">
        <f>IF(KN$68=0,HLOOKUP($A143,'Monte Carlo_locked values'!$CQ$6:$DS$506,'Half from MC Supply Inputs '!KN$138+1,FALSE),KN110)</f>
        <v>2.2039704688009323</v>
      </c>
      <c r="KO143">
        <f>IF(KO$68=0,HLOOKUP($A143,'Monte Carlo_locked values'!$CQ$6:$DS$506,'Half from MC Supply Inputs '!KO$138+1,FALSE),KO110)</f>
        <v>1.5971745001586737</v>
      </c>
      <c r="KP143">
        <f>IF(KP$68=0,HLOOKUP($A143,'Monte Carlo_locked values'!$CQ$6:$DS$506,'Half from MC Supply Inputs '!KP$138+1,FALSE),KP110)</f>
        <v>1.8344847601494692</v>
      </c>
      <c r="KQ143">
        <f>IF(KQ$68=0,HLOOKUP($A143,'Monte Carlo_locked values'!$CQ$6:$DS$506,'Half from MC Supply Inputs '!KQ$138+1,FALSE),KQ110)</f>
        <v>3.8147479796277337</v>
      </c>
      <c r="KR143">
        <f>IF(KR$68=0,HLOOKUP($A143,'Monte Carlo_locked values'!$CQ$6:$DS$506,'Half from MC Supply Inputs '!KR$138+1,FALSE),KR110)</f>
        <v>2.2039704688009323</v>
      </c>
      <c r="KS143">
        <f>IF(KS$68=0,HLOOKUP($A143,'Monte Carlo_locked values'!$CQ$6:$DS$506,'Half from MC Supply Inputs '!KS$138+1,FALSE),KS110)</f>
        <v>5.3022633048000012</v>
      </c>
      <c r="KT143">
        <f>IF(KT$68=0,HLOOKUP($A143,'Monte Carlo_locked values'!$CQ$6:$DS$506,'Half from MC Supply Inputs '!KT$138+1,FALSE),KT110)</f>
        <v>3.2767160746912625</v>
      </c>
      <c r="KU143">
        <f>IF(KU$68=0,HLOOKUP($A143,'Monte Carlo_locked values'!$CQ$6:$DS$506,'Half from MC Supply Inputs '!KU$138+1,FALSE),KU110)</f>
        <v>2.4104751619151044</v>
      </c>
      <c r="KV143">
        <f>IF(KV$68=0,HLOOKUP($A143,'Monte Carlo_locked values'!$CQ$6:$DS$506,'Half from MC Supply Inputs '!KV$138+1,FALSE),KV110)</f>
        <v>1.464999051498006</v>
      </c>
      <c r="KW143">
        <f>IF(KW$68=0,HLOOKUP($A143,'Monte Carlo_locked values'!$CQ$6:$DS$506,'Half from MC Supply Inputs '!KW$138+1,FALSE),KW110)</f>
        <v>1.4523098800104608</v>
      </c>
      <c r="KX143">
        <f>IF(KX$68=0,HLOOKUP($A143,'Monte Carlo_locked values'!$CQ$6:$DS$506,'Half from MC Supply Inputs '!KX$138+1,FALSE),KX110)</f>
        <v>1.4464052063999999</v>
      </c>
      <c r="KY143">
        <f>IF(KY$68=0,HLOOKUP($A143,'Monte Carlo_locked values'!$CQ$6:$DS$506,'Half from MC Supply Inputs '!KY$138+1,FALSE),KY110)</f>
        <v>5.3022633048000012</v>
      </c>
      <c r="KZ143">
        <f>IF(KZ$68=0,HLOOKUP($A143,'Monte Carlo_locked values'!$CQ$6:$DS$506,'Half from MC Supply Inputs '!KZ$138+1,FALSE),KZ110)</f>
        <v>2.3494160282592107</v>
      </c>
      <c r="LA143">
        <f>IF(LA$68=0,HLOOKUP($A143,'Monte Carlo_locked values'!$CQ$6:$DS$506,'Half from MC Supply Inputs '!LA$138+1,FALSE),LA110)</f>
        <v>4.4209672560543218</v>
      </c>
      <c r="LB143">
        <f>IF(LB$68=0,HLOOKUP($A143,'Monte Carlo_locked values'!$CQ$6:$DS$506,'Half from MC Supply Inputs '!LB$138+1,FALSE),LB110)</f>
        <v>1.8344847601494692</v>
      </c>
      <c r="LC143">
        <f>IF(LC$68=0,HLOOKUP($A143,'Monte Carlo_locked values'!$CQ$6:$DS$506,'Half from MC Supply Inputs '!LC$138+1,FALSE),LC110)</f>
        <v>5.1615279016908042</v>
      </c>
      <c r="LD143">
        <f>IF(LD$68=0,HLOOKUP($A143,'Monte Carlo_locked values'!$CQ$6:$DS$506,'Half from MC Supply Inputs '!LD$138+1,FALSE),LD110)</f>
        <v>1.8344847601494692</v>
      </c>
      <c r="LE143">
        <f>IF(LE$68=0,HLOOKUP($A143,'Monte Carlo_locked values'!$CQ$6:$DS$506,'Half from MC Supply Inputs '!LE$138+1,FALSE),LE110)</f>
        <v>1.464999051498006</v>
      </c>
      <c r="LF143">
        <f>IF(LF$68=0,HLOOKUP($A143,'Monte Carlo_locked values'!$CQ$6:$DS$506,'Half from MC Supply Inputs '!LF$138+1,FALSE),LF110)</f>
        <v>4.7628042095720184</v>
      </c>
      <c r="LG143">
        <f>IF(LG$68=0,HLOOKUP($A143,'Monte Carlo_locked values'!$CQ$6:$DS$506,'Half from MC Supply Inputs '!LG$138+1,FALSE),LG110)</f>
        <v>1.976379988911992</v>
      </c>
      <c r="LH143">
        <f>IF(LH$68=0,HLOOKUP($A143,'Monte Carlo_locked values'!$CQ$6:$DS$506,'Half from MC Supply Inputs '!LH$138+1,FALSE),LH110)</f>
        <v>5.3022633048000012</v>
      </c>
      <c r="LI143">
        <f>IF(LI$68=0,HLOOKUP($A143,'Monte Carlo_locked values'!$CQ$6:$DS$506,'Half from MC Supply Inputs '!LI$138+1,FALSE),LI110)</f>
        <v>4.1147380243118103</v>
      </c>
      <c r="LJ143">
        <f>IF(LJ$68=0,HLOOKUP($A143,'Monte Carlo_locked values'!$CQ$6:$DS$506,'Half from MC Supply Inputs '!LJ$138+1,FALSE),LJ110)</f>
        <v>2.4104751619151044</v>
      </c>
      <c r="LK143">
        <f>IF(LK$68=0,HLOOKUP($A143,'Monte Carlo_locked values'!$CQ$6:$DS$506,'Half from MC Supply Inputs '!LK$138+1,FALSE),LK110)</f>
        <v>2.3072228153580183</v>
      </c>
      <c r="LL143">
        <f>IF(LL$68=0,HLOOKUP($A143,'Monte Carlo_locked values'!$CQ$6:$DS$506,'Half from MC Supply Inputs '!LL$138+1,FALSE),LL110)</f>
        <v>4.3224026336640113</v>
      </c>
      <c r="LM143">
        <f>IF(LM$68=0,HLOOKUP($A143,'Monte Carlo_locked values'!$CQ$6:$DS$506,'Half from MC Supply Inputs '!LM$138+1,FALSE),LM110)</f>
        <v>2.0570475225625335</v>
      </c>
      <c r="LN143">
        <f>IF(LN$68=0,HLOOKUP($A143,'Monte Carlo_locked values'!$CQ$6:$DS$506,'Half from MC Supply Inputs '!LN$138+1,FALSE),LN110)</f>
        <v>3.2574713364483641</v>
      </c>
      <c r="LO143">
        <f>IF(LO$68=0,HLOOKUP($A143,'Monte Carlo_locked values'!$CQ$6:$DS$506,'Half from MC Supply Inputs '!LO$138+1,FALSE),LO110)</f>
        <v>2.8532095285938892</v>
      </c>
      <c r="LP143">
        <f>IF(LP$68=0,HLOOKUP($A143,'Monte Carlo_locked values'!$CQ$6:$DS$506,'Half from MC Supply Inputs '!LP$138+1,FALSE),LP110)</f>
        <v>1.92816453143889</v>
      </c>
      <c r="LQ143">
        <f>IF(LQ$68=0,HLOOKUP($A143,'Monte Carlo_locked values'!$CQ$6:$DS$506,'Half from MC Supply Inputs '!LQ$138+1,FALSE),LQ110)</f>
        <v>4.6172719246610594</v>
      </c>
      <c r="LR143">
        <f>IF(LR$68=0,HLOOKUP($A143,'Monte Carlo_locked values'!$CQ$6:$DS$506,'Half from MC Supply Inputs '!LR$138+1,FALSE),LR110)</f>
        <v>1.464999051498006</v>
      </c>
      <c r="LS143">
        <f>IF(LS$68=0,HLOOKUP($A143,'Monte Carlo_locked values'!$CQ$6:$DS$506,'Half from MC Supply Inputs '!LS$138+1,FALSE),LS110)</f>
        <v>4.3546147077191346</v>
      </c>
      <c r="LT143">
        <f>IF(LT$68=0,HLOOKUP($A143,'Monte Carlo_locked values'!$CQ$6:$DS$506,'Half from MC Supply Inputs '!LT$138+1,FALSE),LT110)</f>
        <v>3.6786625711941161</v>
      </c>
      <c r="LU143">
        <f>IF(LU$68=0,HLOOKUP($A143,'Monte Carlo_locked values'!$CQ$6:$DS$506,'Half from MC Supply Inputs '!LU$138+1,FALSE),LU110)</f>
        <v>1.8344847601494692</v>
      </c>
      <c r="LV143">
        <f>IF(LV$68=0,HLOOKUP($A143,'Monte Carlo_locked values'!$CQ$6:$DS$506,'Half from MC Supply Inputs '!LV$138+1,FALSE),LV110)</f>
        <v>2.4104751619151044</v>
      </c>
      <c r="LW143">
        <f>IF(LW$68=0,HLOOKUP($A143,'Monte Carlo_locked values'!$CQ$6:$DS$506,'Half from MC Supply Inputs '!LW$138+1,FALSE),LW110)</f>
        <v>1.7949650852664654</v>
      </c>
      <c r="LX143">
        <f>IF(LX$68=0,HLOOKUP($A143,'Monte Carlo_locked values'!$CQ$6:$DS$506,'Half from MC Supply Inputs '!LX$138+1,FALSE),LX110)</f>
        <v>1.464999051498006</v>
      </c>
      <c r="LY143">
        <f>IF(LY$68=0,HLOOKUP($A143,'Monte Carlo_locked values'!$CQ$6:$DS$506,'Half from MC Supply Inputs '!LY$138+1,FALSE),LY110)</f>
        <v>2.4104751619151044</v>
      </c>
      <c r="LZ143">
        <f>IF(LZ$68=0,HLOOKUP($A143,'Monte Carlo_locked values'!$CQ$6:$DS$506,'Half from MC Supply Inputs '!LZ$138+1,FALSE),LZ110)</f>
        <v>3.2678996332147765</v>
      </c>
      <c r="MA143">
        <f>IF(MA$68=0,HLOOKUP($A143,'Monte Carlo_locked values'!$CQ$6:$DS$506,'Half from MC Supply Inputs '!MA$138+1,FALSE),MA110)</f>
        <v>1.464999051498006</v>
      </c>
      <c r="MB143">
        <f>IF(MB$68=0,HLOOKUP($A143,'Monte Carlo_locked values'!$CQ$6:$DS$506,'Half from MC Supply Inputs '!MB$138+1,FALSE),MB110)</f>
        <v>1.464999051498006</v>
      </c>
      <c r="MC143">
        <f>IF(MC$68=0,HLOOKUP($A143,'Monte Carlo_locked values'!$CQ$6:$DS$506,'Half from MC Supply Inputs '!MC$138+1,FALSE),MC110)</f>
        <v>4.4136114584583108</v>
      </c>
      <c r="MD143">
        <f>IF(MD$68=0,HLOOKUP($A143,'Monte Carlo_locked values'!$CQ$6:$DS$506,'Half from MC Supply Inputs '!MD$138+1,FALSE),MD110)</f>
        <v>2.4104751619151044</v>
      </c>
      <c r="ME143">
        <f>IF(ME$68=0,HLOOKUP($A143,'Monte Carlo_locked values'!$CQ$6:$DS$506,'Half from MC Supply Inputs '!ME$138+1,FALSE),ME110)</f>
        <v>1.7449003699141692</v>
      </c>
      <c r="MF143">
        <f>IF(MF$68=0,HLOOKUP($A143,'Monte Carlo_locked values'!$CQ$6:$DS$506,'Half from MC Supply Inputs '!MF$138+1,FALSE),MF110)</f>
        <v>1.464999051498006</v>
      </c>
      <c r="MG143">
        <f>IF(MG$68=0,HLOOKUP($A143,'Monte Carlo_locked values'!$CQ$6:$DS$506,'Half from MC Supply Inputs '!MG$138+1,FALSE),MG110)</f>
        <v>3.0166846221746084</v>
      </c>
      <c r="MH143">
        <f>IF(MH$68=0,HLOOKUP($A143,'Monte Carlo_locked values'!$CQ$6:$DS$506,'Half from MC Supply Inputs '!MH$138+1,FALSE),MH110)</f>
        <v>2.4104751619151044</v>
      </c>
      <c r="MI143">
        <f>IF(MI$68=0,HLOOKUP($A143,'Monte Carlo_locked values'!$CQ$6:$DS$506,'Half from MC Supply Inputs '!MI$138+1,FALSE),MI110)</f>
        <v>5.3022633048000012</v>
      </c>
      <c r="MJ143">
        <f>IF(MJ$68=0,HLOOKUP($A143,'Monte Carlo_locked values'!$CQ$6:$DS$506,'Half from MC Supply Inputs '!MJ$138+1,FALSE),MJ110)</f>
        <v>1.5255795952739108</v>
      </c>
      <c r="MK143">
        <f>IF(MK$68=0,HLOOKUP($A143,'Monte Carlo_locked values'!$CQ$6:$DS$506,'Half from MC Supply Inputs '!MK$138+1,FALSE),MK110)</f>
        <v>4.5094912852918974</v>
      </c>
      <c r="ML143">
        <f>IF(ML$68=0,HLOOKUP($A143,'Monte Carlo_locked values'!$CQ$6:$DS$506,'Half from MC Supply Inputs '!ML$138+1,FALSE),ML110)</f>
        <v>1.464999051498006</v>
      </c>
      <c r="MM143">
        <f>IF(MM$68=0,HLOOKUP($A143,'Monte Carlo_locked values'!$CQ$6:$DS$506,'Half from MC Supply Inputs '!MM$138+1,FALSE),MM110)</f>
        <v>3.9845471431795709</v>
      </c>
      <c r="MN143">
        <f>IF(MN$68=0,HLOOKUP($A143,'Monte Carlo_locked values'!$CQ$6:$DS$506,'Half from MC Supply Inputs '!MN$138+1,FALSE),MN110)</f>
        <v>2.3072228153580183</v>
      </c>
      <c r="MO143">
        <f>IF(MO$68=0,HLOOKUP($A143,'Monte Carlo_locked values'!$CQ$6:$DS$506,'Half from MC Supply Inputs '!MO$138+1,FALSE),MO110)</f>
        <v>1.8344847601494692</v>
      </c>
      <c r="MP143">
        <f>IF(MP$68=0,HLOOKUP($A143,'Monte Carlo_locked values'!$CQ$6:$DS$506,'Half from MC Supply Inputs '!MP$138+1,FALSE),MP110)</f>
        <v>5.3022633048000012</v>
      </c>
      <c r="MQ143">
        <f>IF(MQ$68=0,HLOOKUP($A143,'Monte Carlo_locked values'!$CQ$6:$DS$506,'Half from MC Supply Inputs '!MQ$138+1,FALSE),MQ110)</f>
        <v>5.3022633048000012</v>
      </c>
      <c r="MR143">
        <f>IF(MR$68=0,HLOOKUP($A143,'Monte Carlo_locked values'!$CQ$6:$DS$506,'Half from MC Supply Inputs '!MR$138+1,FALSE),MR110)</f>
        <v>5.3022633048000012</v>
      </c>
      <c r="MS143">
        <f>IF(MS$68=0,HLOOKUP($A143,'Monte Carlo_locked values'!$CQ$6:$DS$506,'Half from MC Supply Inputs '!MS$138+1,FALSE),MS110)</f>
        <v>1.8344847601494692</v>
      </c>
      <c r="MT143">
        <f>IF(MT$68=0,HLOOKUP($A143,'Monte Carlo_locked values'!$CQ$6:$DS$506,'Half from MC Supply Inputs '!MT$138+1,FALSE),MT110)</f>
        <v>3.9048596588314441</v>
      </c>
      <c r="MU143">
        <f>IF(MU$68=0,HLOOKUP($A143,'Monte Carlo_locked values'!$CQ$6:$DS$506,'Half from MC Supply Inputs '!MU$138+1,FALSE),MU110)</f>
        <v>5.3022633048000012</v>
      </c>
      <c r="MV143">
        <f>IF(MV$68=0,HLOOKUP($A143,'Monte Carlo_locked values'!$CQ$6:$DS$506,'Half from MC Supply Inputs '!MV$138+1,FALSE),MV110)</f>
        <v>2.3072228153580183</v>
      </c>
      <c r="MW143">
        <f>IF(MW$68=0,HLOOKUP($A143,'Monte Carlo_locked values'!$CQ$6:$DS$506,'Half from MC Supply Inputs '!MW$138+1,FALSE),MW110)</f>
        <v>2.4104751619151044</v>
      </c>
      <c r="MX143">
        <f>IF(MX$68=0,HLOOKUP($A143,'Monte Carlo_locked values'!$CQ$6:$DS$506,'Half from MC Supply Inputs '!MX$138+1,FALSE),MX110)</f>
        <v>2.2039704688009323</v>
      </c>
      <c r="MY143">
        <f>IF(MY$68=0,HLOOKUP($A143,'Monte Carlo_locked values'!$CQ$6:$DS$506,'Half from MC Supply Inputs '!MY$138+1,FALSE),MY110)</f>
        <v>2.1136223262368783</v>
      </c>
      <c r="MZ143">
        <f>IF(MZ$68=0,HLOOKUP($A143,'Monte Carlo_locked values'!$CQ$6:$DS$506,'Half from MC Supply Inputs '!MZ$138+1,FALSE),MZ110)</f>
        <v>2.4104751619151044</v>
      </c>
      <c r="NA143">
        <f>IF(NA$68=0,HLOOKUP($A143,'Monte Carlo_locked values'!$CQ$6:$DS$506,'Half from MC Supply Inputs '!NA$138+1,FALSE),NA110)</f>
        <v>1.4848012119989737</v>
      </c>
      <c r="NB143">
        <f>IF(NB$68=0,HLOOKUP($A143,'Monte Carlo_locked values'!$CQ$6:$DS$506,'Half from MC Supply Inputs '!NB$138+1,FALSE),NB110)</f>
        <v>1.8344847601494692</v>
      </c>
      <c r="NC143">
        <f>IF(NC$68=0,HLOOKUP($A143,'Monte Carlo_locked values'!$CQ$6:$DS$506,'Half from MC Supply Inputs '!NC$138+1,FALSE),NC110)</f>
        <v>2.016815892125706</v>
      </c>
      <c r="ND143">
        <f>IF(ND$68=0,HLOOKUP($A143,'Monte Carlo_locked values'!$CQ$6:$DS$506,'Half from MC Supply Inputs '!ND$138+1,FALSE),ND110)</f>
        <v>1.4464052063999999</v>
      </c>
      <c r="NE143">
        <f>IF(NE$68=0,HLOOKUP($A143,'Monte Carlo_locked values'!$CQ$6:$DS$506,'Half from MC Supply Inputs '!NE$138+1,FALSE),NE110)</f>
        <v>3.7894972961825393</v>
      </c>
      <c r="NF143">
        <f>IF(NF$68=0,HLOOKUP($A143,'Monte Carlo_locked values'!$CQ$6:$DS$506,'Half from MC Supply Inputs '!NF$138+1,FALSE),NF110)</f>
        <v>1.8344847601494692</v>
      </c>
      <c r="NG143">
        <f>IF(NG$68=0,HLOOKUP($A143,'Monte Carlo_locked values'!$CQ$6:$DS$506,'Half from MC Supply Inputs '!NG$138+1,FALSE),NG110)</f>
        <v>1.464999051498006</v>
      </c>
      <c r="NH143">
        <f>IF(NH$68=0,HLOOKUP($A143,'Monte Carlo_locked values'!$CQ$6:$DS$506,'Half from MC Supply Inputs '!NH$138+1,FALSE),NH110)</f>
        <v>1.8344847601494692</v>
      </c>
      <c r="NI143">
        <f>IF(NI$68=0,HLOOKUP($A143,'Monte Carlo_locked values'!$CQ$6:$DS$506,'Half from MC Supply Inputs '!NI$138+1,FALSE),NI110)</f>
        <v>1.5664937080993433</v>
      </c>
      <c r="NJ143">
        <f>IF(NJ$68=0,HLOOKUP($A143,'Monte Carlo_locked values'!$CQ$6:$DS$506,'Half from MC Supply Inputs '!NJ$138+1,FALSE),NJ110)</f>
        <v>5.3022633048000012</v>
      </c>
      <c r="NK143">
        <f>IF(NK$68=0,HLOOKUP($A143,'Monte Carlo_locked values'!$CQ$6:$DS$506,'Half from MC Supply Inputs '!NK$138+1,FALSE),NK110)</f>
        <v>3.1701098156528698</v>
      </c>
      <c r="NL143">
        <f>IF(NL$68=0,HLOOKUP($A143,'Monte Carlo_locked values'!$CQ$6:$DS$506,'Half from MC Supply Inputs '!NL$138+1,FALSE),NL110)</f>
        <v>1.917412713007749</v>
      </c>
      <c r="NM143">
        <f>IF(NM$68=0,HLOOKUP($A143,'Monte Carlo_locked values'!$CQ$6:$DS$506,'Half from MC Supply Inputs '!NM$138+1,FALSE),NM110)</f>
        <v>1.464999051498006</v>
      </c>
      <c r="NN143">
        <f>IF(NN$68=0,HLOOKUP($A143,'Monte Carlo_locked values'!$CQ$6:$DS$506,'Half from MC Supply Inputs '!NN$138+1,FALSE),NN110)</f>
        <v>2.2039704688009323</v>
      </c>
      <c r="NO143">
        <f>IF(NO$68=0,HLOOKUP($A143,'Monte Carlo_locked values'!$CQ$6:$DS$506,'Half from MC Supply Inputs '!NO$138+1,FALSE),NO110)</f>
        <v>1.464999051498006</v>
      </c>
      <c r="NP143">
        <f>IF(NP$68=0,HLOOKUP($A143,'Monte Carlo_locked values'!$CQ$6:$DS$506,'Half from MC Supply Inputs '!NP$138+1,FALSE),NP110)</f>
        <v>3.9319491092552958</v>
      </c>
      <c r="NQ143">
        <f>IF(NQ$68=0,HLOOKUP($A143,'Monte Carlo_locked values'!$CQ$6:$DS$506,'Half from MC Supply Inputs '!NQ$138+1,FALSE),NQ110)</f>
        <v>2.3072228153580183</v>
      </c>
      <c r="NR143">
        <f>IF(NR$68=0,HLOOKUP($A143,'Monte Carlo_locked values'!$CQ$6:$DS$506,'Half from MC Supply Inputs '!NR$138+1,FALSE),NR110)</f>
        <v>2.3072228153580183</v>
      </c>
      <c r="NS143">
        <f>IF(NS$68=0,HLOOKUP($A143,'Monte Carlo_locked values'!$CQ$6:$DS$506,'Half from MC Supply Inputs '!NS$138+1,FALSE),NS110)</f>
        <v>1.8344847601494692</v>
      </c>
      <c r="NT143">
        <f>IF(NT$68=0,HLOOKUP($A143,'Monte Carlo_locked values'!$CQ$6:$DS$506,'Half from MC Supply Inputs '!NT$138+1,FALSE),NT110)</f>
        <v>1.464999051498006</v>
      </c>
      <c r="NU143">
        <f>IF(NU$68=0,HLOOKUP($A143,'Monte Carlo_locked values'!$CQ$6:$DS$506,'Half from MC Supply Inputs '!NU$138+1,FALSE),NU110)</f>
        <v>1.464999051498006</v>
      </c>
      <c r="NV143">
        <f>IF(NV$68=0,HLOOKUP($A143,'Monte Carlo_locked values'!$CQ$6:$DS$506,'Half from MC Supply Inputs '!NV$138+1,FALSE),NV110)</f>
        <v>2.4104751619151044</v>
      </c>
      <c r="NW143">
        <f>IF(NW$68=0,HLOOKUP($A143,'Monte Carlo_locked values'!$CQ$6:$DS$506,'Half from MC Supply Inputs '!NW$138+1,FALSE),NW110)</f>
        <v>3.7319550815724325</v>
      </c>
      <c r="NX143">
        <f>IF(NX$68=0,HLOOKUP($A143,'Monte Carlo_locked values'!$CQ$6:$DS$506,'Half from MC Supply Inputs '!NX$138+1,FALSE),NX110)</f>
        <v>1.464999051498006</v>
      </c>
      <c r="NY143">
        <f>IF(NY$68=0,HLOOKUP($A143,'Monte Carlo_locked values'!$CQ$6:$DS$506,'Half from MC Supply Inputs '!NY$138+1,FALSE),NY110)</f>
        <v>2.9714909325938739</v>
      </c>
      <c r="NZ143">
        <f>IF(NZ$68=0,HLOOKUP($A143,'Monte Carlo_locked values'!$CQ$6:$DS$506,'Half from MC Supply Inputs '!NZ$138+1,FALSE),NZ110)</f>
        <v>2.3072228153580183</v>
      </c>
      <c r="OA143">
        <f>IF(OA$68=0,HLOOKUP($A143,'Monte Carlo_locked values'!$CQ$6:$DS$506,'Half from MC Supply Inputs '!OA$138+1,FALSE),OA110)</f>
        <v>4.0270293768776773</v>
      </c>
      <c r="OB143">
        <f>IF(OB$68=0,HLOOKUP($A143,'Monte Carlo_locked values'!$CQ$6:$DS$506,'Half from MC Supply Inputs '!OB$138+1,FALSE),OB110)</f>
        <v>1.6928090666635405</v>
      </c>
      <c r="OC143">
        <f>IF(OC$68=0,HLOOKUP($A143,'Monte Carlo_locked values'!$CQ$6:$DS$506,'Half from MC Supply Inputs '!OC$138+1,FALSE),OC110)</f>
        <v>1.464999051498006</v>
      </c>
      <c r="OD143">
        <f>IF(OD$68=0,HLOOKUP($A143,'Monte Carlo_locked values'!$CQ$6:$DS$506,'Half from MC Supply Inputs '!OD$138+1,FALSE),OD110)</f>
        <v>4.1139937320710622</v>
      </c>
      <c r="OE143">
        <f>IF(OE$68=0,HLOOKUP($A143,'Monte Carlo_locked values'!$CQ$6:$DS$506,'Half from MC Supply Inputs '!OE$138+1,FALSE),OE110)</f>
        <v>1.8078095794463189</v>
      </c>
      <c r="OF143">
        <f>IF(OF$68=0,HLOOKUP($A143,'Monte Carlo_locked values'!$CQ$6:$DS$506,'Half from MC Supply Inputs '!OF$138+1,FALSE),OF110)</f>
        <v>3.4893406147833463</v>
      </c>
      <c r="OG143">
        <f>IF(OG$68=0,HLOOKUP($A143,'Monte Carlo_locked values'!$CQ$6:$DS$506,'Half from MC Supply Inputs '!OG$138+1,FALSE),OG110)</f>
        <v>1.464999051498006</v>
      </c>
      <c r="OH143">
        <f>IF(OH$68=0,HLOOKUP($A143,'Monte Carlo_locked values'!$CQ$6:$DS$506,'Half from MC Supply Inputs '!OH$138+1,FALSE),OH110)</f>
        <v>5.2923979761307454</v>
      </c>
      <c r="OI143">
        <f>IF(OI$68=0,HLOOKUP($A143,'Monte Carlo_locked values'!$CQ$6:$DS$506,'Half from MC Supply Inputs '!OI$138+1,FALSE),OI110)</f>
        <v>1.8344847601494692</v>
      </c>
      <c r="OJ143">
        <f>IF(OJ$68=0,HLOOKUP($A143,'Monte Carlo_locked values'!$CQ$6:$DS$506,'Half from MC Supply Inputs '!OJ$138+1,FALSE),OJ110)</f>
        <v>2.3072228153580183</v>
      </c>
      <c r="OK143">
        <f>IF(OK$68=0,HLOOKUP($A143,'Monte Carlo_locked values'!$CQ$6:$DS$506,'Half from MC Supply Inputs '!OK$138+1,FALSE),OK110)</f>
        <v>5.3022633048000012</v>
      </c>
      <c r="OL143">
        <f>IF(OL$68=0,HLOOKUP($A143,'Monte Carlo_locked values'!$CQ$6:$DS$506,'Half from MC Supply Inputs '!OL$138+1,FALSE),OL110)</f>
        <v>1.464999051498006</v>
      </c>
      <c r="OM143">
        <f>IF(OM$68=0,HLOOKUP($A143,'Monte Carlo_locked values'!$CQ$6:$DS$506,'Half from MC Supply Inputs '!OM$138+1,FALSE),OM110)</f>
        <v>4.7480979841838993</v>
      </c>
      <c r="ON143">
        <f>IF(ON$68=0,HLOOKUP($A143,'Monte Carlo_locked values'!$CQ$6:$DS$506,'Half from MC Supply Inputs '!ON$138+1,FALSE),ON110)</f>
        <v>4.1911736999424996</v>
      </c>
      <c r="OO143">
        <f>IF(OO$68=0,HLOOKUP($A143,'Monte Carlo_locked values'!$CQ$6:$DS$506,'Half from MC Supply Inputs '!OO$138+1,FALSE),OO110)</f>
        <v>4.7617264962180732</v>
      </c>
      <c r="OP143">
        <f>IF(OP$68=0,HLOOKUP($A143,'Monte Carlo_locked values'!$CQ$6:$DS$506,'Half from MC Supply Inputs '!OP$138+1,FALSE),OP110)</f>
        <v>3.6340091775016865</v>
      </c>
      <c r="OQ143">
        <f>IF(OQ$68=0,HLOOKUP($A143,'Monte Carlo_locked values'!$CQ$6:$DS$506,'Half from MC Supply Inputs '!OQ$138+1,FALSE),OQ110)</f>
        <v>2.2039704688009323</v>
      </c>
      <c r="OR143">
        <f>IF(OR$68=0,HLOOKUP($A143,'Monte Carlo_locked values'!$CQ$6:$DS$506,'Half from MC Supply Inputs '!OR$138+1,FALSE),OR110)</f>
        <v>1.4464052063999999</v>
      </c>
      <c r="OS143">
        <f>IF(OS$68=0,HLOOKUP($A143,'Monte Carlo_locked values'!$CQ$6:$DS$506,'Half from MC Supply Inputs '!OS$138+1,FALSE),OS110)</f>
        <v>1.464999051498006</v>
      </c>
      <c r="OT143">
        <f>IF(OT$68=0,HLOOKUP($A143,'Monte Carlo_locked values'!$CQ$6:$DS$506,'Half from MC Supply Inputs '!OT$138+1,FALSE),OT110)</f>
        <v>2.2039704688009323</v>
      </c>
      <c r="OU143">
        <f>IF(OU$68=0,HLOOKUP($A143,'Monte Carlo_locked values'!$CQ$6:$DS$506,'Half from MC Supply Inputs '!OU$138+1,FALSE),OU110)</f>
        <v>4.7643563871237786</v>
      </c>
      <c r="OV143">
        <f>IF(OV$68=0,HLOOKUP($A143,'Monte Carlo_locked values'!$CQ$6:$DS$506,'Half from MC Supply Inputs '!OV$138+1,FALSE),OV110)</f>
        <v>2.4104751619151044</v>
      </c>
      <c r="OW143">
        <f>IF(OW$68=0,HLOOKUP($A143,'Monte Carlo_locked values'!$CQ$6:$DS$506,'Half from MC Supply Inputs '!OW$138+1,FALSE),OW110)</f>
        <v>1.5340174691094741</v>
      </c>
      <c r="OX143">
        <f>IF(OX$68=0,HLOOKUP($A143,'Monte Carlo_locked values'!$CQ$6:$DS$506,'Half from MC Supply Inputs '!OX$138+1,FALSE),OX110)</f>
        <v>2.3072228153580183</v>
      </c>
      <c r="OY143">
        <f>IF(OY$68=0,HLOOKUP($A143,'Monte Carlo_locked values'!$CQ$6:$DS$506,'Half from MC Supply Inputs '!OY$138+1,FALSE),OY110)</f>
        <v>1.5138608152758961</v>
      </c>
      <c r="OZ143">
        <f>IF(OZ$68=0,HLOOKUP($A143,'Monte Carlo_locked values'!$CQ$6:$DS$506,'Half from MC Supply Inputs '!OZ$138+1,FALSE),OZ110)</f>
        <v>2.4104751619151044</v>
      </c>
      <c r="PA143">
        <f>IF(PA$68=0,HLOOKUP($A143,'Monte Carlo_locked values'!$CQ$6:$DS$506,'Half from MC Supply Inputs '!PA$138+1,FALSE),PA110)</f>
        <v>5.3022633048000012</v>
      </c>
      <c r="PB143">
        <f>IF(PB$68=0,HLOOKUP($A143,'Monte Carlo_locked values'!$CQ$6:$DS$506,'Half from MC Supply Inputs '!PB$138+1,FALSE),PB110)</f>
        <v>1.8344847601494692</v>
      </c>
      <c r="PC143">
        <f>IF(PC$68=0,HLOOKUP($A143,'Monte Carlo_locked values'!$CQ$6:$DS$506,'Half from MC Supply Inputs '!PC$138+1,FALSE),PC110)</f>
        <v>1.464999051498006</v>
      </c>
      <c r="PD143">
        <f>IF(PD$68=0,HLOOKUP($A143,'Monte Carlo_locked values'!$CQ$6:$DS$506,'Half from MC Supply Inputs '!PD$138+1,FALSE),PD110)</f>
        <v>2.6430189594930864</v>
      </c>
      <c r="PE143">
        <f>IF(PE$68=0,HLOOKUP($A143,'Monte Carlo_locked values'!$CQ$6:$DS$506,'Half from MC Supply Inputs '!PE$138+1,FALSE),PE110)</f>
        <v>5.3022633048000012</v>
      </c>
      <c r="PF143">
        <f>IF(PF$68=0,HLOOKUP($A143,'Monte Carlo_locked values'!$CQ$6:$DS$506,'Half from MC Supply Inputs '!PF$138+1,FALSE),PF110)</f>
        <v>1.8344847601494692</v>
      </c>
      <c r="PG143">
        <f>IF(PG$68=0,HLOOKUP($A143,'Monte Carlo_locked values'!$CQ$6:$DS$506,'Half from MC Supply Inputs '!PG$138+1,FALSE),PG110)</f>
        <v>1.491411042908658</v>
      </c>
      <c r="PH143">
        <f>IF(PH$68=0,HLOOKUP($A143,'Monte Carlo_locked values'!$CQ$6:$DS$506,'Half from MC Supply Inputs '!PH$138+1,FALSE),PH110)</f>
        <v>1.6501609211469734</v>
      </c>
      <c r="PI143">
        <f>IF(PI$68=0,HLOOKUP($A143,'Monte Carlo_locked values'!$CQ$6:$DS$506,'Half from MC Supply Inputs '!PI$138+1,FALSE),PI110)</f>
        <v>2.7296592910595932</v>
      </c>
      <c r="PJ143">
        <f>IF(PJ$68=0,HLOOKUP($A143,'Monte Carlo_locked values'!$CQ$6:$DS$506,'Half from MC Supply Inputs '!PJ$138+1,FALSE),PJ110)</f>
        <v>5.3022633048000012</v>
      </c>
      <c r="PK143">
        <f>IF(PK$68=0,HLOOKUP($A143,'Monte Carlo_locked values'!$CQ$6:$DS$506,'Half from MC Supply Inputs '!PK$138+1,FALSE),PK110)</f>
        <v>2.3072228153580183</v>
      </c>
      <c r="PL143">
        <f>IF(PL$68=0,HLOOKUP($A143,'Monte Carlo_locked values'!$CQ$6:$DS$506,'Half from MC Supply Inputs '!PL$138+1,FALSE),PL110)</f>
        <v>2.4104751619151044</v>
      </c>
      <c r="PM143">
        <f>IF(PM$68=0,HLOOKUP($A143,'Monte Carlo_locked values'!$CQ$6:$DS$506,'Half from MC Supply Inputs '!PM$138+1,FALSE),PM110)</f>
        <v>1.464999051498006</v>
      </c>
      <c r="PN143">
        <f>IF(PN$68=0,HLOOKUP($A143,'Monte Carlo_locked values'!$CQ$6:$DS$506,'Half from MC Supply Inputs '!PN$138+1,FALSE),PN110)</f>
        <v>2.3072228153580183</v>
      </c>
      <c r="PO143">
        <f>IF(PO$68=0,HLOOKUP($A143,'Monte Carlo_locked values'!$CQ$6:$DS$506,'Half from MC Supply Inputs '!PO$138+1,FALSE),PO110)</f>
        <v>5.1608156797007512</v>
      </c>
      <c r="PP143">
        <f>IF(PP$68=0,HLOOKUP($A143,'Monte Carlo_locked values'!$CQ$6:$DS$506,'Half from MC Supply Inputs '!PP$138+1,FALSE),PP110)</f>
        <v>2.2039704688009323</v>
      </c>
      <c r="PQ143">
        <f>IF(PQ$68=0,HLOOKUP($A143,'Monte Carlo_locked values'!$CQ$6:$DS$506,'Half from MC Supply Inputs '!PQ$138+1,FALSE),PQ110)</f>
        <v>4.3423364763052952</v>
      </c>
      <c r="PR143">
        <f>IF(PR$68=0,HLOOKUP($A143,'Monte Carlo_locked values'!$CQ$6:$DS$506,'Half from MC Supply Inputs '!PR$138+1,FALSE),PR110)</f>
        <v>3.4744042700084732</v>
      </c>
      <c r="PS143">
        <f>IF(PS$68=0,HLOOKUP($A143,'Monte Carlo_locked values'!$CQ$6:$DS$506,'Half from MC Supply Inputs '!PS$138+1,FALSE),PS110)</f>
        <v>2.0012588520007806</v>
      </c>
      <c r="PT143">
        <f>IF(PT$68=0,HLOOKUP($A143,'Monte Carlo_locked values'!$CQ$6:$DS$506,'Half from MC Supply Inputs '!PT$138+1,FALSE),PT110)</f>
        <v>2.7739442110342312</v>
      </c>
      <c r="PU143">
        <f>IF(PU$68=0,HLOOKUP($A143,'Monte Carlo_locked values'!$CQ$6:$DS$506,'Half from MC Supply Inputs '!PU$138+1,FALSE),PU110)</f>
        <v>4.3006612693281463</v>
      </c>
      <c r="PV143">
        <f>IF(PV$68=0,HLOOKUP($A143,'Monte Carlo_locked values'!$CQ$6:$DS$506,'Half from MC Supply Inputs '!PV$138+1,FALSE),PV110)</f>
        <v>1.4464052063999999</v>
      </c>
      <c r="PW143">
        <f>IF(PW$68=0,HLOOKUP($A143,'Monte Carlo_locked values'!$CQ$6:$DS$506,'Half from MC Supply Inputs '!PW$138+1,FALSE),PW110)</f>
        <v>2.4104751619151044</v>
      </c>
      <c r="PX143">
        <f>IF(PX$68=0,HLOOKUP($A143,'Monte Carlo_locked values'!$CQ$6:$DS$506,'Half from MC Supply Inputs '!PX$138+1,FALSE),PX110)</f>
        <v>2.2039704688009323</v>
      </c>
      <c r="PY143">
        <f>IF(PY$68=0,HLOOKUP($A143,'Monte Carlo_locked values'!$CQ$6:$DS$506,'Half from MC Supply Inputs '!PY$138+1,FALSE),PY110)</f>
        <v>3.1301764688082931</v>
      </c>
      <c r="PZ143">
        <f>IF(PZ$68=0,HLOOKUP($A143,'Monte Carlo_locked values'!$CQ$6:$DS$506,'Half from MC Supply Inputs '!PZ$138+1,FALSE),PZ110)</f>
        <v>2.4104751619151044</v>
      </c>
      <c r="QA143">
        <f>IF(QA$68=0,HLOOKUP($A143,'Monte Carlo_locked values'!$CQ$6:$DS$506,'Half from MC Supply Inputs '!QA$138+1,FALSE),QA110)</f>
        <v>5.3022633048000012</v>
      </c>
      <c r="QB143">
        <f>IF(QB$68=0,HLOOKUP($A143,'Monte Carlo_locked values'!$CQ$6:$DS$506,'Half from MC Supply Inputs '!QB$138+1,FALSE),QB110)</f>
        <v>2.2039704688009323</v>
      </c>
      <c r="QC143">
        <f>IF(QC$68=0,HLOOKUP($A143,'Monte Carlo_locked values'!$CQ$6:$DS$506,'Half from MC Supply Inputs '!QC$138+1,FALSE),QC110)</f>
        <v>2.3892671124669169</v>
      </c>
      <c r="QD143">
        <f>IF(QD$68=0,HLOOKUP($A143,'Monte Carlo_locked values'!$CQ$6:$DS$506,'Half from MC Supply Inputs '!QD$138+1,FALSE),QD110)</f>
        <v>2.4104751619151044</v>
      </c>
      <c r="QE143">
        <f>IF(QE$68=0,HLOOKUP($A143,'Monte Carlo_locked values'!$CQ$6:$DS$506,'Half from MC Supply Inputs '!QE$138+1,FALSE),QE110)</f>
        <v>5.3022633048000012</v>
      </c>
      <c r="QF143">
        <f>IF(QF$68=0,HLOOKUP($A143,'Monte Carlo_locked values'!$CQ$6:$DS$506,'Half from MC Supply Inputs '!QF$138+1,FALSE),QF110)</f>
        <v>2.4104751619151044</v>
      </c>
      <c r="QG143">
        <f>IF(QG$68=0,HLOOKUP($A143,'Monte Carlo_locked values'!$CQ$6:$DS$506,'Half from MC Supply Inputs '!QG$138+1,FALSE),QG110)</f>
        <v>1.4525860801462545</v>
      </c>
      <c r="QH143">
        <f>IF(QH$68=0,HLOOKUP($A143,'Monte Carlo_locked values'!$CQ$6:$DS$506,'Half from MC Supply Inputs '!QH$138+1,FALSE),QH110)</f>
        <v>1.8344847601494692</v>
      </c>
      <c r="QI143">
        <f>IF(QI$68=0,HLOOKUP($A143,'Monte Carlo_locked values'!$CQ$6:$DS$506,'Half from MC Supply Inputs '!QI$138+1,FALSE),QI110)</f>
        <v>2.5314729315485009</v>
      </c>
      <c r="QJ143">
        <f>IF(QJ$68=0,HLOOKUP($A143,'Monte Carlo_locked values'!$CQ$6:$DS$506,'Half from MC Supply Inputs '!QJ$138+1,FALSE),QJ110)</f>
        <v>2.4104751619151044</v>
      </c>
      <c r="QK143">
        <f>IF(QK$68=0,HLOOKUP($A143,'Monte Carlo_locked values'!$CQ$6:$DS$506,'Half from MC Supply Inputs '!QK$138+1,FALSE),QK110)</f>
        <v>4.6651410544038621</v>
      </c>
      <c r="QL143">
        <f>IF(QL$68=0,HLOOKUP($A143,'Monte Carlo_locked values'!$CQ$6:$DS$506,'Half from MC Supply Inputs '!QL$138+1,FALSE),QL110)</f>
        <v>1.753190575689598</v>
      </c>
      <c r="QM143">
        <f>IF(QM$68=0,HLOOKUP($A143,'Monte Carlo_locked values'!$CQ$6:$DS$506,'Half from MC Supply Inputs '!QM$138+1,FALSE),QM110)</f>
        <v>2.3072228153580183</v>
      </c>
      <c r="QN143">
        <f>IF(QN$68=0,HLOOKUP($A143,'Monte Carlo_locked values'!$CQ$6:$DS$506,'Half from MC Supply Inputs '!QN$138+1,FALSE),QN110)</f>
        <v>5.3022633048000012</v>
      </c>
      <c r="QO143">
        <f>IF(QO$68=0,HLOOKUP($A143,'Monte Carlo_locked values'!$CQ$6:$DS$506,'Half from MC Supply Inputs '!QO$138+1,FALSE),QO110)</f>
        <v>2.4427370071657428</v>
      </c>
      <c r="QP143">
        <f>IF(QP$68=0,HLOOKUP($A143,'Monte Carlo_locked values'!$CQ$6:$DS$506,'Half from MC Supply Inputs '!QP$138+1,FALSE),QP110)</f>
        <v>2.2039704688009323</v>
      </c>
      <c r="QQ143">
        <f>IF(QQ$68=0,HLOOKUP($A143,'Monte Carlo_locked values'!$CQ$6:$DS$506,'Half from MC Supply Inputs '!QQ$138+1,FALSE),QQ110)</f>
        <v>1.8344847601494692</v>
      </c>
      <c r="QR143">
        <f>IF(QR$68=0,HLOOKUP($A143,'Monte Carlo_locked values'!$CQ$6:$DS$506,'Half from MC Supply Inputs '!QR$138+1,FALSE),QR110)</f>
        <v>1.8344847601494692</v>
      </c>
      <c r="QS143">
        <f>IF(QS$68=0,HLOOKUP($A143,'Monte Carlo_locked values'!$CQ$6:$DS$506,'Half from MC Supply Inputs '!QS$138+1,FALSE),QS110)</f>
        <v>2.3072228153580183</v>
      </c>
      <c r="QT143">
        <f>IF(QT$68=0,HLOOKUP($A143,'Monte Carlo_locked values'!$CQ$6:$DS$506,'Half from MC Supply Inputs '!QT$138+1,FALSE),QT110)</f>
        <v>2.2042717922945361</v>
      </c>
      <c r="QU143">
        <f>IF(QU$68=0,HLOOKUP($A143,'Monte Carlo_locked values'!$CQ$6:$DS$506,'Half from MC Supply Inputs '!QU$138+1,FALSE),QU110)</f>
        <v>2.2039704688009323</v>
      </c>
      <c r="QV143">
        <f>IF(QV$68=0,HLOOKUP($A143,'Monte Carlo_locked values'!$CQ$6:$DS$506,'Half from MC Supply Inputs '!QV$138+1,FALSE),QV110)</f>
        <v>2.3072228153580183</v>
      </c>
      <c r="QW143">
        <f>IF(QW$68=0,HLOOKUP($A143,'Monte Carlo_locked values'!$CQ$6:$DS$506,'Half from MC Supply Inputs '!QW$138+1,FALSE),QW110)</f>
        <v>1.5462361200762678</v>
      </c>
      <c r="QX143">
        <f>IF(QX$68=0,HLOOKUP($A143,'Monte Carlo_locked values'!$CQ$6:$DS$506,'Half from MC Supply Inputs '!QX$138+1,FALSE),QX110)</f>
        <v>2.0708477034220936</v>
      </c>
      <c r="QY143">
        <f>IF(QY$68=0,HLOOKUP($A143,'Monte Carlo_locked values'!$CQ$6:$DS$506,'Half from MC Supply Inputs '!QY$138+1,FALSE),QY110)</f>
        <v>2.3072228153580183</v>
      </c>
      <c r="QZ143">
        <f>IF(QZ$68=0,HLOOKUP($A143,'Monte Carlo_locked values'!$CQ$6:$DS$506,'Half from MC Supply Inputs '!QZ$138+1,FALSE),QZ110)</f>
        <v>2.4104751619151044</v>
      </c>
      <c r="RA143">
        <f>IF(RA$68=0,HLOOKUP($A143,'Monte Carlo_locked values'!$CQ$6:$DS$506,'Half from MC Supply Inputs '!RA$138+1,FALSE),RA110)</f>
        <v>1.464999051498006</v>
      </c>
      <c r="RB143">
        <f>IF(RB$68=0,HLOOKUP($A143,'Monte Carlo_locked values'!$CQ$6:$DS$506,'Half from MC Supply Inputs '!RB$138+1,FALSE),RB110)</f>
        <v>3.1902955402611899</v>
      </c>
      <c r="RC143">
        <f>IF(RC$68=0,HLOOKUP($A143,'Monte Carlo_locked values'!$CQ$6:$DS$506,'Half from MC Supply Inputs '!RC$138+1,FALSE),RC110)</f>
        <v>2.3072228153580183</v>
      </c>
      <c r="RD143">
        <f>IF(RD$68=0,HLOOKUP($A143,'Monte Carlo_locked values'!$CQ$6:$DS$506,'Half from MC Supply Inputs '!RD$138+1,FALSE),RD110)</f>
        <v>4.6349076731909191</v>
      </c>
      <c r="RE143">
        <f>IF(RE$68=0,HLOOKUP($A143,'Monte Carlo_locked values'!$CQ$6:$DS$506,'Half from MC Supply Inputs '!RE$138+1,FALSE),RE110)</f>
        <v>1.8344847601494692</v>
      </c>
      <c r="RF143">
        <f>IF(RF$68=0,HLOOKUP($A143,'Monte Carlo_locked values'!$CQ$6:$DS$506,'Half from MC Supply Inputs '!RF$138+1,FALSE),RF110)</f>
        <v>5.2385045888808968</v>
      </c>
      <c r="RG143">
        <f>IF(RG$68=0,HLOOKUP($A143,'Monte Carlo_locked values'!$CQ$6:$DS$506,'Half from MC Supply Inputs '!RG$138+1,FALSE),RG110)</f>
        <v>2.3072228153580183</v>
      </c>
      <c r="RH143">
        <f>IF(RH$68=0,HLOOKUP($A143,'Monte Carlo_locked values'!$CQ$6:$DS$506,'Half from MC Supply Inputs '!RH$138+1,FALSE),RH110)</f>
        <v>4.6456188852952458</v>
      </c>
      <c r="RI143">
        <f>IF(RI$68=0,HLOOKUP($A143,'Monte Carlo_locked values'!$CQ$6:$DS$506,'Half from MC Supply Inputs '!RI$138+1,FALSE),RI110)</f>
        <v>2.2039704688009323</v>
      </c>
      <c r="RJ143">
        <f>IF(RJ$68=0,HLOOKUP($A143,'Monte Carlo_locked values'!$CQ$6:$DS$506,'Half from MC Supply Inputs '!RJ$138+1,FALSE),RJ110)</f>
        <v>1.464999051498006</v>
      </c>
      <c r="RK143">
        <f>IF(RK$68=0,HLOOKUP($A143,'Monte Carlo_locked values'!$CQ$6:$DS$506,'Half from MC Supply Inputs '!RK$138+1,FALSE),RK110)</f>
        <v>2.4104751619151044</v>
      </c>
      <c r="RL143">
        <f>IF(RL$68=0,HLOOKUP($A143,'Monte Carlo_locked values'!$CQ$6:$DS$506,'Half from MC Supply Inputs '!RL$138+1,FALSE),RL110)</f>
        <v>3.5805509058643619</v>
      </c>
      <c r="RM143">
        <f>IF(RM$68=0,HLOOKUP($A143,'Monte Carlo_locked values'!$CQ$6:$DS$506,'Half from MC Supply Inputs '!RM$138+1,FALSE),RM110)</f>
        <v>2.3072228153580183</v>
      </c>
      <c r="RN143">
        <f>IF(RN$68=0,HLOOKUP($A143,'Monte Carlo_locked values'!$CQ$6:$DS$506,'Half from MC Supply Inputs '!RN$138+1,FALSE),RN110)</f>
        <v>2.2039704688009323</v>
      </c>
      <c r="RO143">
        <f>IF(RO$68=0,HLOOKUP($A143,'Monte Carlo_locked values'!$CQ$6:$DS$506,'Half from MC Supply Inputs '!RO$138+1,FALSE),RO110)</f>
        <v>1.6248345430091271</v>
      </c>
      <c r="RP143">
        <f>IF(RP$68=0,HLOOKUP($A143,'Monte Carlo_locked values'!$CQ$6:$DS$506,'Half from MC Supply Inputs '!RP$138+1,FALSE),RP110)</f>
        <v>4.9745321143487802</v>
      </c>
      <c r="RQ143">
        <f>IF(RQ$68=0,HLOOKUP($A143,'Monte Carlo_locked values'!$CQ$6:$DS$506,'Half from MC Supply Inputs '!RQ$138+1,FALSE),RQ110)</f>
        <v>4.9443947610957242</v>
      </c>
      <c r="RR143">
        <f>IF(RR$68=0,HLOOKUP($A143,'Monte Carlo_locked values'!$CQ$6:$DS$506,'Half from MC Supply Inputs '!RR$138+1,FALSE),RR110)</f>
        <v>2.2735756922290071</v>
      </c>
      <c r="RS143">
        <f>IF(RS$68=0,HLOOKUP($A143,'Monte Carlo_locked values'!$CQ$6:$DS$506,'Half from MC Supply Inputs '!RS$138+1,FALSE),RS110)</f>
        <v>2.3072228153580183</v>
      </c>
      <c r="RT143">
        <f>IF(RT$68=0,HLOOKUP($A143,'Monte Carlo_locked values'!$CQ$6:$DS$506,'Half from MC Supply Inputs '!RT$138+1,FALSE),RT110)</f>
        <v>2.2039704688009323</v>
      </c>
      <c r="RU143">
        <f>IF(RU$68=0,HLOOKUP($A143,'Monte Carlo_locked values'!$CQ$6:$DS$506,'Half from MC Supply Inputs '!RU$138+1,FALSE),RU110)</f>
        <v>2.4104751619151044</v>
      </c>
      <c r="RV143">
        <f>IF(RV$68=0,HLOOKUP($A143,'Monte Carlo_locked values'!$CQ$6:$DS$506,'Half from MC Supply Inputs '!RV$138+1,FALSE),RV110)</f>
        <v>1.8344847601494692</v>
      </c>
      <c r="RW143">
        <f>IF(RW$68=0,HLOOKUP($A143,'Monte Carlo_locked values'!$CQ$6:$DS$506,'Half from MC Supply Inputs '!RW$138+1,FALSE),RW110)</f>
        <v>5.3022633048000012</v>
      </c>
      <c r="RX143">
        <f>IF(RX$68=0,HLOOKUP($A143,'Monte Carlo_locked values'!$CQ$6:$DS$506,'Half from MC Supply Inputs '!RX$138+1,FALSE),RX110)</f>
        <v>1.8344847601494692</v>
      </c>
      <c r="RY143">
        <f>IF(RY$68=0,HLOOKUP($A143,'Monte Carlo_locked values'!$CQ$6:$DS$506,'Half from MC Supply Inputs '!RY$138+1,FALSE),RY110)</f>
        <v>1.4464052063999999</v>
      </c>
      <c r="RZ143">
        <f>IF(RZ$68=0,HLOOKUP($A143,'Monte Carlo_locked values'!$CQ$6:$DS$506,'Half from MC Supply Inputs '!RZ$138+1,FALSE),RZ110)</f>
        <v>1.6178464231016665</v>
      </c>
      <c r="SA143">
        <f>IF(SA$68=0,HLOOKUP($A143,'Monte Carlo_locked values'!$CQ$6:$DS$506,'Half from MC Supply Inputs '!SA$138+1,FALSE),SA110)</f>
        <v>4.4525214754419196</v>
      </c>
      <c r="SB143">
        <f>IF(SB$68=0,HLOOKUP($A143,'Monte Carlo_locked values'!$CQ$6:$DS$506,'Half from MC Supply Inputs '!SB$138+1,FALSE),SB110)</f>
        <v>4.1908759387802661</v>
      </c>
      <c r="SC143">
        <f>IF(SC$68=0,HLOOKUP($A143,'Monte Carlo_locked values'!$CQ$6:$DS$506,'Half from MC Supply Inputs '!SC$138+1,FALSE),SC110)</f>
        <v>2.3072228153580183</v>
      </c>
      <c r="SD143">
        <f>IF(SD$68=0,HLOOKUP($A143,'Monte Carlo_locked values'!$CQ$6:$DS$506,'Half from MC Supply Inputs '!SD$138+1,FALSE),SD110)</f>
        <v>1.8627466458950539</v>
      </c>
      <c r="SE143">
        <f>IF(SE$68=0,HLOOKUP($A143,'Monte Carlo_locked values'!$CQ$6:$DS$506,'Half from MC Supply Inputs '!SE$138+1,FALSE),SE110)</f>
        <v>1.8344847601494692</v>
      </c>
      <c r="SF143">
        <f>IF(SF$68=0,HLOOKUP($A143,'Monte Carlo_locked values'!$CQ$6:$DS$506,'Half from MC Supply Inputs '!SF$138+1,FALSE),SF110)</f>
        <v>1.7525098489039368</v>
      </c>
      <c r="SG143">
        <f>IF(SG$68=0,HLOOKUP($A143,'Monte Carlo_locked values'!$CQ$6:$DS$506,'Half from MC Supply Inputs '!SG$138+1,FALSE),SG110)</f>
        <v>5.0567107273840914</v>
      </c>
    </row>
    <row r="144" spans="1:501" x14ac:dyDescent="0.35">
      <c r="A144" s="158">
        <v>2027</v>
      </c>
      <c r="B144">
        <f>IF(B$68=0,HLOOKUP($A144,'Monte Carlo_locked values'!$CQ$6:$DS$506,'Half from MC Supply Inputs '!B$138+1,FALSE),B111)</f>
        <v>5.567376470040001</v>
      </c>
      <c r="C144">
        <f>IF(C$68=0,HLOOKUP($A144,'Monte Carlo_locked values'!$CQ$6:$DS$506,'Half from MC Supply Inputs '!C$138+1,FALSE),C111)</f>
        <v>1.748758156535384</v>
      </c>
      <c r="D144">
        <f>IF(D$68=0,HLOOKUP($A144,'Monte Carlo_locked values'!$CQ$6:$DS$506,'Half from MC Supply Inputs '!D$138+1,FALSE),D111)</f>
        <v>2.5517151467399573</v>
      </c>
      <c r="E144">
        <f>IF(E$68=0,HLOOKUP($A144,'Monte Carlo_locked values'!$CQ$6:$DS$506,'Half from MC Supply Inputs '!E$138+1,FALSE),E111)</f>
        <v>2.4147228209427172</v>
      </c>
      <c r="F144">
        <f>IF(F$68=0,HLOOKUP($A144,'Monte Carlo_locked values'!$CQ$6:$DS$506,'Half from MC Supply Inputs '!F$138+1,FALSE),F111)</f>
        <v>2.5517151467399573</v>
      </c>
      <c r="G144">
        <f>IF(G$68=0,HLOOKUP($A144,'Monte Carlo_locked values'!$CQ$6:$DS$506,'Half from MC Supply Inputs '!G$138+1,FALSE),G111)</f>
        <v>5.567376470040001</v>
      </c>
      <c r="H144">
        <f>IF(H$68=0,HLOOKUP($A144,'Monte Carlo_locked values'!$CQ$6:$DS$506,'Half from MC Supply Inputs '!H$138+1,FALSE),H111)</f>
        <v>2.4147228209427172</v>
      </c>
      <c r="I144">
        <f>IF(I$68=0,HLOOKUP($A144,'Monte Carlo_locked values'!$CQ$6:$DS$506,'Half from MC Supply Inputs '!I$138+1,FALSE),I111)</f>
        <v>4.3075882879455873</v>
      </c>
      <c r="J144">
        <f>IF(J$68=0,HLOOKUP($A144,'Monte Carlo_locked values'!$CQ$6:$DS$506,'Half from MC Supply Inputs '!J$138+1,FALSE),J111)</f>
        <v>2.4147228209427172</v>
      </c>
      <c r="K144">
        <f>IF(K$68=0,HLOOKUP($A144,'Monte Carlo_locked values'!$CQ$6:$DS$506,'Half from MC Supply Inputs '!K$138+1,FALSE),K111)</f>
        <v>5.567376470040001</v>
      </c>
      <c r="L144">
        <f>IF(L$68=0,HLOOKUP($A144,'Monte Carlo_locked values'!$CQ$6:$DS$506,'Half from MC Supply Inputs '!L$138+1,FALSE),L111)</f>
        <v>4.7553708042201617</v>
      </c>
      <c r="M144">
        <f>IF(M$68=0,HLOOKUP($A144,'Monte Carlo_locked values'!$CQ$6:$DS$506,'Half from MC Supply Inputs '!M$138+1,FALSE),M111)</f>
        <v>3.9169761530468401</v>
      </c>
      <c r="N144">
        <f>IF(N$68=0,HLOOKUP($A144,'Monte Carlo_locked values'!$CQ$6:$DS$506,'Half from MC Supply Inputs '!N$138+1,FALSE),N111)</f>
        <v>1.941145003482744</v>
      </c>
      <c r="O144">
        <f>IF(O$68=0,HLOOKUP($A144,'Monte Carlo_locked values'!$CQ$6:$DS$506,'Half from MC Supply Inputs '!O$138+1,FALSE),O111)</f>
        <v>1.9746133378475101</v>
      </c>
      <c r="P144">
        <f>IF(P$68=0,HLOOKUP($A144,'Monte Carlo_locked values'!$CQ$6:$DS$506,'Half from MC Supply Inputs '!P$138+1,FALSE),P111)</f>
        <v>2.4147228209427172</v>
      </c>
      <c r="Q144">
        <f>IF(Q$68=0,HLOOKUP($A144,'Monte Carlo_locked values'!$CQ$6:$DS$506,'Half from MC Supply Inputs '!Q$138+1,FALSE),Q111)</f>
        <v>5.567376470040001</v>
      </c>
      <c r="R144">
        <f>IF(R$68=0,HLOOKUP($A144,'Monte Carlo_locked values'!$CQ$6:$DS$506,'Half from MC Supply Inputs '!R$138+1,FALSE),R111)</f>
        <v>1.5345038547523033</v>
      </c>
      <c r="S144">
        <f>IF(S$68=0,HLOOKUP($A144,'Monte Carlo_locked values'!$CQ$6:$DS$506,'Half from MC Supply Inputs '!S$138+1,FALSE),S111)</f>
        <v>4.1253014017847374</v>
      </c>
      <c r="T144">
        <f>IF(T$68=0,HLOOKUP($A144,'Monte Carlo_locked values'!$CQ$6:$DS$506,'Half from MC Supply Inputs '!T$138+1,FALSE),T111)</f>
        <v>5.4290833767885873</v>
      </c>
      <c r="U144">
        <f>IF(U$68=0,HLOOKUP($A144,'Monte Carlo_locked values'!$CQ$6:$DS$506,'Half from MC Supply Inputs '!U$138+1,FALSE),U111)</f>
        <v>4.7876580569816927</v>
      </c>
      <c r="V144">
        <f>IF(V$68=0,HLOOKUP($A144,'Monte Carlo_locked values'!$CQ$6:$DS$506,'Half from MC Supply Inputs '!V$138+1,FALSE),V111)</f>
        <v>1.5345038547523033</v>
      </c>
      <c r="W144">
        <f>IF(W$68=0,HLOOKUP($A144,'Monte Carlo_locked values'!$CQ$6:$DS$506,'Half from MC Supply Inputs '!W$138+1,FALSE),W111)</f>
        <v>2.4147228209427172</v>
      </c>
      <c r="X144">
        <f>IF(X$68=0,HLOOKUP($A144,'Monte Carlo_locked values'!$CQ$6:$DS$506,'Half from MC Supply Inputs '!X$138+1,FALSE),X111)</f>
        <v>2.4147228209427172</v>
      </c>
      <c r="Y144">
        <f>IF(Y$68=0,HLOOKUP($A144,'Monte Carlo_locked values'!$CQ$6:$DS$506,'Half from MC Supply Inputs '!Y$138+1,FALSE),Y111)</f>
        <v>1.9746133378475101</v>
      </c>
      <c r="Z144">
        <f>IF(Z$68=0,HLOOKUP($A144,'Monte Carlo_locked values'!$CQ$6:$DS$506,'Half from MC Supply Inputs '!Z$138+1,FALSE),Z111)</f>
        <v>2.2749044401768952</v>
      </c>
      <c r="AA144">
        <f>IF(AA$68=0,HLOOKUP($A144,'Monte Carlo_locked values'!$CQ$6:$DS$506,'Half from MC Supply Inputs '!AA$138+1,FALSE),AA111)</f>
        <v>2.4147228209427172</v>
      </c>
      <c r="AB144">
        <f>IF(AB$68=0,HLOOKUP($A144,'Monte Carlo_locked values'!$CQ$6:$DS$506,'Half from MC Supply Inputs '!AB$138+1,FALSE),AB111)</f>
        <v>2.4147228209427172</v>
      </c>
      <c r="AC144">
        <f>IF(AC$68=0,HLOOKUP($A144,'Monte Carlo_locked values'!$CQ$6:$DS$506,'Half from MC Supply Inputs '!AC$138+1,FALSE),AC111)</f>
        <v>2.4147228209427172</v>
      </c>
      <c r="AD144">
        <f>IF(AD$68=0,HLOOKUP($A144,'Monte Carlo_locked values'!$CQ$6:$DS$506,'Half from MC Supply Inputs '!AD$138+1,FALSE),AD111)</f>
        <v>3.3561650704893817</v>
      </c>
      <c r="AE144">
        <f>IF(AE$68=0,HLOOKUP($A144,'Monte Carlo_locked values'!$CQ$6:$DS$506,'Half from MC Supply Inputs '!AE$138+1,FALSE),AE111)</f>
        <v>2.6887074725371978</v>
      </c>
      <c r="AF144">
        <f>IF(AF$68=0,HLOOKUP($A144,'Monte Carlo_locked values'!$CQ$6:$DS$506,'Half from MC Supply Inputs '!AF$138+1,FALSE),AF111)</f>
        <v>2.5517151467399573</v>
      </c>
      <c r="AG144">
        <f>IF(AG$68=0,HLOOKUP($A144,'Monte Carlo_locked values'!$CQ$6:$DS$506,'Half from MC Supply Inputs '!AG$138+1,FALSE),AG111)</f>
        <v>1.9746133378475101</v>
      </c>
      <c r="AH144">
        <f>IF(AH$68=0,HLOOKUP($A144,'Monte Carlo_locked values'!$CQ$6:$DS$506,'Half from MC Supply Inputs '!AH$138+1,FALSE),AH111)</f>
        <v>5.567376470040001</v>
      </c>
      <c r="AI144">
        <f>IF(AI$68=0,HLOOKUP($A144,'Monte Carlo_locked values'!$CQ$6:$DS$506,'Half from MC Supply Inputs '!AI$138+1,FALSE),AI111)</f>
        <v>4.457988045130425</v>
      </c>
      <c r="AJ144">
        <f>IF(AJ$68=0,HLOOKUP($A144,'Monte Carlo_locked values'!$CQ$6:$DS$506,'Half from MC Supply Inputs '!AJ$138+1,FALSE),AJ111)</f>
        <v>1.9746133378475101</v>
      </c>
      <c r="AK144">
        <f>IF(AK$68=0,HLOOKUP($A144,'Monte Carlo_locked values'!$CQ$6:$DS$506,'Half from MC Supply Inputs '!AK$138+1,FALSE),AK111)</f>
        <v>1.7928638987308128</v>
      </c>
      <c r="AL144">
        <f>IF(AL$68=0,HLOOKUP($A144,'Monte Carlo_locked values'!$CQ$6:$DS$506,'Half from MC Supply Inputs '!AL$138+1,FALSE),AL111)</f>
        <v>4.2774801120834427</v>
      </c>
      <c r="AM144">
        <f>IF(AM$68=0,HLOOKUP($A144,'Monte Carlo_locked values'!$CQ$6:$DS$506,'Half from MC Supply Inputs '!AM$138+1,FALSE),AM111)</f>
        <v>4.184715713118127</v>
      </c>
      <c r="AN144">
        <f>IF(AN$68=0,HLOOKUP($A144,'Monte Carlo_locked values'!$CQ$6:$DS$506,'Half from MC Supply Inputs '!AN$138+1,FALSE),AN111)</f>
        <v>1.9376377945210315</v>
      </c>
      <c r="AO144">
        <f>IF(AO$68=0,HLOOKUP($A144,'Monte Carlo_locked values'!$CQ$6:$DS$506,'Half from MC Supply Inputs '!AO$138+1,FALSE),AO111)</f>
        <v>1.7265345179271769</v>
      </c>
      <c r="AP144">
        <f>IF(AP$68=0,HLOOKUP($A144,'Monte Carlo_locked values'!$CQ$6:$DS$506,'Half from MC Supply Inputs '!AP$138+1,FALSE),AP111)</f>
        <v>5.567376470040001</v>
      </c>
      <c r="AQ144">
        <f>IF(AQ$68=0,HLOOKUP($A144,'Monte Carlo_locked values'!$CQ$6:$DS$506,'Half from MC Supply Inputs '!AQ$138+1,FALSE),AQ111)</f>
        <v>1.5345038547523033</v>
      </c>
      <c r="AR144">
        <f>IF(AR$68=0,HLOOKUP($A144,'Monte Carlo_locked values'!$CQ$6:$DS$506,'Half from MC Supply Inputs '!AR$138+1,FALSE),AR111)</f>
        <v>1.6647745844343385</v>
      </c>
      <c r="AS144">
        <f>IF(AS$68=0,HLOOKUP($A144,'Monte Carlo_locked values'!$CQ$6:$DS$506,'Half from MC Supply Inputs '!AS$138+1,FALSE),AS111)</f>
        <v>2.1924959970726592</v>
      </c>
      <c r="AT144">
        <f>IF(AT$68=0,HLOOKUP($A144,'Monte Carlo_locked values'!$CQ$6:$DS$506,'Half from MC Supply Inputs '!AT$138+1,FALSE),AT111)</f>
        <v>5.567376470040001</v>
      </c>
      <c r="AU144">
        <f>IF(AU$68=0,HLOOKUP($A144,'Monte Carlo_locked values'!$CQ$6:$DS$506,'Half from MC Supply Inputs '!AU$138+1,FALSE),AU111)</f>
        <v>5.1376396516179366</v>
      </c>
      <c r="AV144">
        <f>IF(AV$68=0,HLOOKUP($A144,'Monte Carlo_locked values'!$CQ$6:$DS$506,'Half from MC Supply Inputs '!AV$138+1,FALSE),AV111)</f>
        <v>5.567376470040001</v>
      </c>
      <c r="AW144">
        <f>IF(AW$68=0,HLOOKUP($A144,'Monte Carlo_locked values'!$CQ$6:$DS$506,'Half from MC Supply Inputs '!AW$138+1,FALSE),AW111)</f>
        <v>1.9746133378475101</v>
      </c>
      <c r="AX144">
        <f>IF(AX$68=0,HLOOKUP($A144,'Monte Carlo_locked values'!$CQ$6:$DS$506,'Half from MC Supply Inputs '!AX$138+1,FALSE),AX111)</f>
        <v>1.5345038547523033</v>
      </c>
      <c r="AY144">
        <f>IF(AY$68=0,HLOOKUP($A144,'Monte Carlo_locked values'!$CQ$6:$DS$506,'Half from MC Supply Inputs '!AY$138+1,FALSE),AY111)</f>
        <v>1.9746133378475101</v>
      </c>
      <c r="AZ144">
        <f>IF(AZ$68=0,HLOOKUP($A144,'Monte Carlo_locked values'!$CQ$6:$DS$506,'Half from MC Supply Inputs '!AZ$138+1,FALSE),AZ111)</f>
        <v>1.5187254667199999</v>
      </c>
      <c r="BA144">
        <f>IF(BA$68=0,HLOOKUP($A144,'Monte Carlo_locked values'!$CQ$6:$DS$506,'Half from MC Supply Inputs '!BA$138+1,FALSE),BA111)</f>
        <v>2.4378966829979651</v>
      </c>
      <c r="BB144">
        <f>IF(BB$68=0,HLOOKUP($A144,'Monte Carlo_locked values'!$CQ$6:$DS$506,'Half from MC Supply Inputs '!BB$138+1,FALSE),BB111)</f>
        <v>5.3373186547064826</v>
      </c>
      <c r="BC144">
        <f>IF(BC$68=0,HLOOKUP($A144,'Monte Carlo_locked values'!$CQ$6:$DS$506,'Half from MC Supply Inputs '!BC$138+1,FALSE),BC111)</f>
        <v>1.9746133378475101</v>
      </c>
      <c r="BD144">
        <f>IF(BD$68=0,HLOOKUP($A144,'Monte Carlo_locked values'!$CQ$6:$DS$506,'Half from MC Supply Inputs '!BD$138+1,FALSE),BD111)</f>
        <v>1.9746133378475101</v>
      </c>
      <c r="BE144">
        <f>IF(BE$68=0,HLOOKUP($A144,'Monte Carlo_locked values'!$CQ$6:$DS$506,'Half from MC Supply Inputs '!BE$138+1,FALSE),BE111)</f>
        <v>5.567376470040001</v>
      </c>
      <c r="BF144">
        <f>IF(BF$68=0,HLOOKUP($A144,'Monte Carlo_locked values'!$CQ$6:$DS$506,'Half from MC Supply Inputs '!BF$138+1,FALSE),BF111)</f>
        <v>1.812050416242865</v>
      </c>
      <c r="BG144">
        <f>IF(BG$68=0,HLOOKUP($A144,'Monte Carlo_locked values'!$CQ$6:$DS$506,'Half from MC Supply Inputs '!BG$138+1,FALSE),BG111)</f>
        <v>2.4147228209427172</v>
      </c>
      <c r="BH144">
        <f>IF(BH$68=0,HLOOKUP($A144,'Monte Carlo_locked values'!$CQ$6:$DS$506,'Half from MC Supply Inputs '!BH$138+1,FALSE),BH111)</f>
        <v>5.567376470040001</v>
      </c>
      <c r="BI144">
        <f>IF(BI$68=0,HLOOKUP($A144,'Monte Carlo_locked values'!$CQ$6:$DS$506,'Half from MC Supply Inputs '!BI$138+1,FALSE),BI111)</f>
        <v>2.6887074725371978</v>
      </c>
      <c r="BJ144">
        <f>IF(BJ$68=0,HLOOKUP($A144,'Monte Carlo_locked values'!$CQ$6:$DS$506,'Half from MC Supply Inputs '!BJ$138+1,FALSE),BJ111)</f>
        <v>5.567376470040001</v>
      </c>
      <c r="BK144">
        <f>IF(BK$68=0,HLOOKUP($A144,'Monte Carlo_locked values'!$CQ$6:$DS$506,'Half from MC Supply Inputs '!BK$138+1,FALSE),BK111)</f>
        <v>1.8665533659944553</v>
      </c>
      <c r="BL144">
        <f>IF(BL$68=0,HLOOKUP($A144,'Monte Carlo_locked values'!$CQ$6:$DS$506,'Half from MC Supply Inputs '!BL$138+1,FALSE),BL111)</f>
        <v>1.5349353931920575</v>
      </c>
      <c r="BM144">
        <f>IF(BM$68=0,HLOOKUP($A144,'Monte Carlo_locked values'!$CQ$6:$DS$506,'Half from MC Supply Inputs '!BM$138+1,FALSE),BM111)</f>
        <v>2.6887074725371978</v>
      </c>
      <c r="BN144">
        <f>IF(BN$68=0,HLOOKUP($A144,'Monte Carlo_locked values'!$CQ$6:$DS$506,'Half from MC Supply Inputs '!BN$138+1,FALSE),BN111)</f>
        <v>5.567376470040001</v>
      </c>
      <c r="BO144">
        <f>IF(BO$68=0,HLOOKUP($A144,'Monte Carlo_locked values'!$CQ$6:$DS$506,'Half from MC Supply Inputs '!BO$138+1,FALSE),BO111)</f>
        <v>1.9746133378475101</v>
      </c>
      <c r="BP144">
        <f>IF(BP$68=0,HLOOKUP($A144,'Monte Carlo_locked values'!$CQ$6:$DS$506,'Half from MC Supply Inputs '!BP$138+1,FALSE),BP111)</f>
        <v>2.5517151467399573</v>
      </c>
      <c r="BQ144">
        <f>IF(BQ$68=0,HLOOKUP($A144,'Monte Carlo_locked values'!$CQ$6:$DS$506,'Half from MC Supply Inputs '!BQ$138+1,FALSE),BQ111)</f>
        <v>1.5345038547523033</v>
      </c>
      <c r="BR144">
        <f>IF(BR$68=0,HLOOKUP($A144,'Monte Carlo_locked values'!$CQ$6:$DS$506,'Half from MC Supply Inputs '!BR$138+1,FALSE),BR111)</f>
        <v>5.567376470040001</v>
      </c>
      <c r="BS144">
        <f>IF(BS$68=0,HLOOKUP($A144,'Monte Carlo_locked values'!$CQ$6:$DS$506,'Half from MC Supply Inputs '!BS$138+1,FALSE),BS111)</f>
        <v>5.567376470040001</v>
      </c>
      <c r="BT144">
        <f>IF(BT$68=0,HLOOKUP($A144,'Monte Carlo_locked values'!$CQ$6:$DS$506,'Half from MC Supply Inputs '!BT$138+1,FALSE),BT111)</f>
        <v>1.9628173094256689</v>
      </c>
      <c r="BU144">
        <f>IF(BU$68=0,HLOOKUP($A144,'Monte Carlo_locked values'!$CQ$6:$DS$506,'Half from MC Supply Inputs '!BU$138+1,FALSE),BU111)</f>
        <v>2.6887074725371978</v>
      </c>
      <c r="BV144">
        <f>IF(BV$68=0,HLOOKUP($A144,'Monte Carlo_locked values'!$CQ$6:$DS$506,'Half from MC Supply Inputs '!BV$138+1,FALSE),BV111)</f>
        <v>5.567376470040001</v>
      </c>
      <c r="BW144">
        <f>IF(BW$68=0,HLOOKUP($A144,'Monte Carlo_locked values'!$CQ$6:$DS$506,'Half from MC Supply Inputs '!BW$138+1,FALSE),BW111)</f>
        <v>1.9746133378475101</v>
      </c>
      <c r="BX144">
        <f>IF(BX$68=0,HLOOKUP($A144,'Monte Carlo_locked values'!$CQ$6:$DS$506,'Half from MC Supply Inputs '!BX$138+1,FALSE),BX111)</f>
        <v>3.3012640352926748</v>
      </c>
      <c r="BY144">
        <f>IF(BY$68=0,HLOOKUP($A144,'Monte Carlo_locked values'!$CQ$6:$DS$506,'Half from MC Supply Inputs '!BY$138+1,FALSE),BY111)</f>
        <v>1.5187254667199999</v>
      </c>
      <c r="BZ144">
        <f>IF(BZ$68=0,HLOOKUP($A144,'Monte Carlo_locked values'!$CQ$6:$DS$506,'Half from MC Supply Inputs '!BZ$138+1,FALSE),BZ111)</f>
        <v>5.567376470040001</v>
      </c>
      <c r="CA144">
        <f>IF(CA$68=0,HLOOKUP($A144,'Monte Carlo_locked values'!$CQ$6:$DS$506,'Half from MC Supply Inputs '!CA$138+1,FALSE),CA111)</f>
        <v>2.6887074725371978</v>
      </c>
      <c r="CB144">
        <f>IF(CB$68=0,HLOOKUP($A144,'Monte Carlo_locked values'!$CQ$6:$DS$506,'Half from MC Supply Inputs '!CB$138+1,FALSE),CB111)</f>
        <v>4.4799952794955065</v>
      </c>
      <c r="CC144">
        <f>IF(CC$68=0,HLOOKUP($A144,'Monte Carlo_locked values'!$CQ$6:$DS$506,'Half from MC Supply Inputs '!CC$138+1,FALSE),CC111)</f>
        <v>2.4147228209427172</v>
      </c>
      <c r="CD144">
        <f>IF(CD$68=0,HLOOKUP($A144,'Monte Carlo_locked values'!$CQ$6:$DS$506,'Half from MC Supply Inputs '!CD$138+1,FALSE),CD111)</f>
        <v>1.5345038547523033</v>
      </c>
      <c r="CE144">
        <f>IF(CE$68=0,HLOOKUP($A144,'Monte Carlo_locked values'!$CQ$6:$DS$506,'Half from MC Supply Inputs '!CE$138+1,FALSE),CE111)</f>
        <v>2.5517151467399573</v>
      </c>
      <c r="CF144">
        <f>IF(CF$68=0,HLOOKUP($A144,'Monte Carlo_locked values'!$CQ$6:$DS$506,'Half from MC Supply Inputs '!CF$138+1,FALSE),CF111)</f>
        <v>1.5345038547523033</v>
      </c>
      <c r="CG144">
        <f>IF(CG$68=0,HLOOKUP($A144,'Monte Carlo_locked values'!$CQ$6:$DS$506,'Half from MC Supply Inputs '!CG$138+1,FALSE),CG111)</f>
        <v>4.7090840648228269</v>
      </c>
      <c r="CH144">
        <f>IF(CH$68=0,HLOOKUP($A144,'Monte Carlo_locked values'!$CQ$6:$DS$506,'Half from MC Supply Inputs '!CH$138+1,FALSE),CH111)</f>
        <v>1.9516010485031081</v>
      </c>
      <c r="CI144">
        <f>IF(CI$68=0,HLOOKUP($A144,'Monte Carlo_locked values'!$CQ$6:$DS$506,'Half from MC Supply Inputs '!CI$138+1,FALSE),CI111)</f>
        <v>1.5345038547523033</v>
      </c>
      <c r="CJ144">
        <f>IF(CJ$68=0,HLOOKUP($A144,'Monte Carlo_locked values'!$CQ$6:$DS$506,'Half from MC Supply Inputs '!CJ$138+1,FALSE),CJ111)</f>
        <v>5.567376470040001</v>
      </c>
      <c r="CK144">
        <f>IF(CK$68=0,HLOOKUP($A144,'Monte Carlo_locked values'!$CQ$6:$DS$506,'Half from MC Supply Inputs '!CK$138+1,FALSE),CK111)</f>
        <v>1.9746133378475101</v>
      </c>
      <c r="CL144">
        <f>IF(CL$68=0,HLOOKUP($A144,'Monte Carlo_locked values'!$CQ$6:$DS$506,'Half from MC Supply Inputs '!CL$138+1,FALSE),CL111)</f>
        <v>1.5345038547523033</v>
      </c>
      <c r="CM144">
        <f>IF(CM$68=0,HLOOKUP($A144,'Monte Carlo_locked values'!$CQ$6:$DS$506,'Half from MC Supply Inputs '!CM$138+1,FALSE),CM111)</f>
        <v>1.9746133378475101</v>
      </c>
      <c r="CN144">
        <f>IF(CN$68=0,HLOOKUP($A144,'Monte Carlo_locked values'!$CQ$6:$DS$506,'Half from MC Supply Inputs '!CN$138+1,FALSE),CN111)</f>
        <v>1.7630788254252674</v>
      </c>
      <c r="CO144">
        <f>IF(CO$68=0,HLOOKUP($A144,'Monte Carlo_locked values'!$CQ$6:$DS$506,'Half from MC Supply Inputs '!CO$138+1,FALSE),CO111)</f>
        <v>1.9746133378475101</v>
      </c>
      <c r="CP144">
        <f>IF(CP$68=0,HLOOKUP($A144,'Monte Carlo_locked values'!$CQ$6:$DS$506,'Half from MC Supply Inputs '!CP$138+1,FALSE),CP111)</f>
        <v>2.5517151467399573</v>
      </c>
      <c r="CQ144">
        <f>IF(CQ$68=0,HLOOKUP($A144,'Monte Carlo_locked values'!$CQ$6:$DS$506,'Half from MC Supply Inputs '!CQ$138+1,FALSE),CQ111)</f>
        <v>3.627525614446935</v>
      </c>
      <c r="CR144">
        <f>IF(CR$68=0,HLOOKUP($A144,'Monte Carlo_locked values'!$CQ$6:$DS$506,'Half from MC Supply Inputs '!CR$138+1,FALSE),CR111)</f>
        <v>1.5345038547523033</v>
      </c>
      <c r="CS144">
        <f>IF(CS$68=0,HLOOKUP($A144,'Monte Carlo_locked values'!$CQ$6:$DS$506,'Half from MC Supply Inputs '!CS$138+1,FALSE),CS111)</f>
        <v>2.5517151467399573</v>
      </c>
      <c r="CT144">
        <f>IF(CT$68=0,HLOOKUP($A144,'Monte Carlo_locked values'!$CQ$6:$DS$506,'Half from MC Supply Inputs '!CT$138+1,FALSE),CT111)</f>
        <v>2.5948005794929889</v>
      </c>
      <c r="CU144">
        <f>IF(CU$68=0,HLOOKUP($A144,'Monte Carlo_locked values'!$CQ$6:$DS$506,'Half from MC Supply Inputs '!CU$138+1,FALSE),CU111)</f>
        <v>1.5345038547523033</v>
      </c>
      <c r="CV144">
        <f>IF(CV$68=0,HLOOKUP($A144,'Monte Carlo_locked values'!$CQ$6:$DS$506,'Half from MC Supply Inputs '!CV$138+1,FALSE),CV111)</f>
        <v>1.9746133378475101</v>
      </c>
      <c r="CW144">
        <f>IF(CW$68=0,HLOOKUP($A144,'Monte Carlo_locked values'!$CQ$6:$DS$506,'Half from MC Supply Inputs '!CW$138+1,FALSE),CW111)</f>
        <v>2.7130456531511369</v>
      </c>
      <c r="CX144">
        <f>IF(CX$68=0,HLOOKUP($A144,'Monte Carlo_locked values'!$CQ$6:$DS$506,'Half from MC Supply Inputs '!CX$138+1,FALSE),CX111)</f>
        <v>1.5187254667199999</v>
      </c>
      <c r="CY144">
        <f>IF(CY$68=0,HLOOKUP($A144,'Monte Carlo_locked values'!$CQ$6:$DS$506,'Half from MC Supply Inputs '!CY$138+1,FALSE),CY111)</f>
        <v>1.9746133378475101</v>
      </c>
      <c r="CZ144">
        <f>IF(CZ$68=0,HLOOKUP($A144,'Monte Carlo_locked values'!$CQ$6:$DS$506,'Half from MC Supply Inputs '!CZ$138+1,FALSE),CZ111)</f>
        <v>1.5187254667199999</v>
      </c>
      <c r="DA144">
        <f>IF(DA$68=0,HLOOKUP($A144,'Monte Carlo_locked values'!$CQ$6:$DS$506,'Half from MC Supply Inputs '!DA$138+1,FALSE),DA111)</f>
        <v>1.5345038547523033</v>
      </c>
      <c r="DB144">
        <f>IF(DB$68=0,HLOOKUP($A144,'Monte Carlo_locked values'!$CQ$6:$DS$506,'Half from MC Supply Inputs '!DB$138+1,FALSE),DB111)</f>
        <v>1.9746133378475101</v>
      </c>
      <c r="DC144">
        <f>IF(DC$68=0,HLOOKUP($A144,'Monte Carlo_locked values'!$CQ$6:$DS$506,'Half from MC Supply Inputs '!DC$138+1,FALSE),DC111)</f>
        <v>2.3675968508483822</v>
      </c>
      <c r="DD144">
        <f>IF(DD$68=0,HLOOKUP($A144,'Monte Carlo_locked values'!$CQ$6:$DS$506,'Half from MC Supply Inputs '!DD$138+1,FALSE),DD111)</f>
        <v>5.567376470040001</v>
      </c>
      <c r="DE144">
        <f>IF(DE$68=0,HLOOKUP($A144,'Monte Carlo_locked values'!$CQ$6:$DS$506,'Half from MC Supply Inputs '!DE$138+1,FALSE),DE111)</f>
        <v>2.6887074725371978</v>
      </c>
      <c r="DF144">
        <f>IF(DF$68=0,HLOOKUP($A144,'Monte Carlo_locked values'!$CQ$6:$DS$506,'Half from MC Supply Inputs '!DF$138+1,FALSE),DF111)</f>
        <v>1.774304492900471</v>
      </c>
      <c r="DG144">
        <f>IF(DG$68=0,HLOOKUP($A144,'Monte Carlo_locked values'!$CQ$6:$DS$506,'Half from MC Supply Inputs '!DG$138+1,FALSE),DG111)</f>
        <v>3.6064506616594887</v>
      </c>
      <c r="DH144">
        <f>IF(DH$68=0,HLOOKUP($A144,'Monte Carlo_locked values'!$CQ$6:$DS$506,'Half from MC Supply Inputs '!DH$138+1,FALSE),DH111)</f>
        <v>1.8008689125928719</v>
      </c>
      <c r="DI144">
        <f>IF(DI$68=0,HLOOKUP($A144,'Monte Carlo_locked values'!$CQ$6:$DS$506,'Half from MC Supply Inputs '!DI$138+1,FALSE),DI111)</f>
        <v>2.4147228209427172</v>
      </c>
      <c r="DJ144">
        <f>IF(DJ$68=0,HLOOKUP($A144,'Monte Carlo_locked values'!$CQ$6:$DS$506,'Half from MC Supply Inputs '!DJ$138+1,FALSE),DJ111)</f>
        <v>2.6887074725371978</v>
      </c>
      <c r="DK144">
        <f>IF(DK$68=0,HLOOKUP($A144,'Monte Carlo_locked values'!$CQ$6:$DS$506,'Half from MC Supply Inputs '!DK$138+1,FALSE),DK111)</f>
        <v>1.5187254667199999</v>
      </c>
      <c r="DL144">
        <f>IF(DL$68=0,HLOOKUP($A144,'Monte Carlo_locked values'!$CQ$6:$DS$506,'Half from MC Supply Inputs '!DL$138+1,FALSE),DL111)</f>
        <v>2.5689342256046426</v>
      </c>
      <c r="DM144">
        <f>IF(DM$68=0,HLOOKUP($A144,'Monte Carlo_locked values'!$CQ$6:$DS$506,'Half from MC Supply Inputs '!DM$138+1,FALSE),DM111)</f>
        <v>2.4147228209427172</v>
      </c>
      <c r="DN144">
        <f>IF(DN$68=0,HLOOKUP($A144,'Monte Carlo_locked values'!$CQ$6:$DS$506,'Half from MC Supply Inputs '!DN$138+1,FALSE),DN111)</f>
        <v>1.5345038547523033</v>
      </c>
      <c r="DO144">
        <f>IF(DO$68=0,HLOOKUP($A144,'Monte Carlo_locked values'!$CQ$6:$DS$506,'Half from MC Supply Inputs '!DO$138+1,FALSE),DO111)</f>
        <v>2.6526183897750579</v>
      </c>
      <c r="DP144">
        <f>IF(DP$68=0,HLOOKUP($A144,'Monte Carlo_locked values'!$CQ$6:$DS$506,'Half from MC Supply Inputs '!DP$138+1,FALSE),DP111)</f>
        <v>2.8799652170775767</v>
      </c>
      <c r="DQ144">
        <f>IF(DQ$68=0,HLOOKUP($A144,'Monte Carlo_locked values'!$CQ$6:$DS$506,'Half from MC Supply Inputs '!DQ$138+1,FALSE),DQ111)</f>
        <v>3.3728090517737965</v>
      </c>
      <c r="DR144">
        <f>IF(DR$68=0,HLOOKUP($A144,'Monte Carlo_locked values'!$CQ$6:$DS$506,'Half from MC Supply Inputs '!DR$138+1,FALSE),DR111)</f>
        <v>5.567376470040001</v>
      </c>
      <c r="DS144">
        <f>IF(DS$68=0,HLOOKUP($A144,'Monte Carlo_locked values'!$CQ$6:$DS$506,'Half from MC Supply Inputs '!DS$138+1,FALSE),DS111)</f>
        <v>5.567376470040001</v>
      </c>
      <c r="DT144">
        <f>IF(DT$68=0,HLOOKUP($A144,'Monte Carlo_locked values'!$CQ$6:$DS$506,'Half from MC Supply Inputs '!DT$138+1,FALSE),DT111)</f>
        <v>1.9746133378475101</v>
      </c>
      <c r="DU144">
        <f>IF(DU$68=0,HLOOKUP($A144,'Monte Carlo_locked values'!$CQ$6:$DS$506,'Half from MC Supply Inputs '!DU$138+1,FALSE),DU111)</f>
        <v>1.9746133378475101</v>
      </c>
      <c r="DV144">
        <f>IF(DV$68=0,HLOOKUP($A144,'Monte Carlo_locked values'!$CQ$6:$DS$506,'Half from MC Supply Inputs '!DV$138+1,FALSE),DV111)</f>
        <v>2.5517151467399573</v>
      </c>
      <c r="DW144">
        <f>IF(DW$68=0,HLOOKUP($A144,'Monte Carlo_locked values'!$CQ$6:$DS$506,'Half from MC Supply Inputs '!DW$138+1,FALSE),DW111)</f>
        <v>1.8558720097596386</v>
      </c>
      <c r="DX144">
        <f>IF(DX$68=0,HLOOKUP($A144,'Monte Carlo_locked values'!$CQ$6:$DS$506,'Half from MC Supply Inputs '!DX$138+1,FALSE),DX111)</f>
        <v>5.567376470040001</v>
      </c>
      <c r="DY144">
        <f>IF(DY$68=0,HLOOKUP($A144,'Monte Carlo_locked values'!$CQ$6:$DS$506,'Half from MC Supply Inputs '!DY$138+1,FALSE),DY111)</f>
        <v>1.9746133378475101</v>
      </c>
      <c r="DZ144">
        <f>IF(DZ$68=0,HLOOKUP($A144,'Monte Carlo_locked values'!$CQ$6:$DS$506,'Half from MC Supply Inputs '!DZ$138+1,FALSE),DZ111)</f>
        <v>2.5517151467399573</v>
      </c>
      <c r="EA144">
        <f>IF(EA$68=0,HLOOKUP($A144,'Monte Carlo_locked values'!$CQ$6:$DS$506,'Half from MC Supply Inputs '!EA$138+1,FALSE),EA111)</f>
        <v>5.567376470040001</v>
      </c>
      <c r="EB144">
        <f>IF(EB$68=0,HLOOKUP($A144,'Monte Carlo_locked values'!$CQ$6:$DS$506,'Half from MC Supply Inputs '!EB$138+1,FALSE),EB111)</f>
        <v>2.4224292977859991</v>
      </c>
      <c r="EC144">
        <f>IF(EC$68=0,HLOOKUP($A144,'Monte Carlo_locked values'!$CQ$6:$DS$506,'Half from MC Supply Inputs '!EC$138+1,FALSE),EC111)</f>
        <v>5.567376470040001</v>
      </c>
      <c r="ED144">
        <f>IF(ED$68=0,HLOOKUP($A144,'Monte Carlo_locked values'!$CQ$6:$DS$506,'Half from MC Supply Inputs '!ED$138+1,FALSE),ED111)</f>
        <v>1.9746133378475101</v>
      </c>
      <c r="EE144">
        <f>IF(EE$68=0,HLOOKUP($A144,'Monte Carlo_locked values'!$CQ$6:$DS$506,'Half from MC Supply Inputs '!EE$138+1,FALSE),EE111)</f>
        <v>1.9746133378475101</v>
      </c>
      <c r="EF144">
        <f>IF(EF$68=0,HLOOKUP($A144,'Monte Carlo_locked values'!$CQ$6:$DS$506,'Half from MC Supply Inputs '!EF$138+1,FALSE),EF111)</f>
        <v>1.5187254667199999</v>
      </c>
      <c r="EG144">
        <f>IF(EG$68=0,HLOOKUP($A144,'Monte Carlo_locked values'!$CQ$6:$DS$506,'Half from MC Supply Inputs '!EG$138+1,FALSE),EG111)</f>
        <v>2.4669021493077943</v>
      </c>
      <c r="EH144">
        <f>IF(EH$68=0,HLOOKUP($A144,'Monte Carlo_locked values'!$CQ$6:$DS$506,'Half from MC Supply Inputs '!EH$138+1,FALSE),EH111)</f>
        <v>3.2655146880679715</v>
      </c>
      <c r="EI144">
        <f>IF(EI$68=0,HLOOKUP($A144,'Monte Carlo_locked values'!$CQ$6:$DS$506,'Half from MC Supply Inputs '!EI$138+1,FALSE),EI111)</f>
        <v>2.6887074725371978</v>
      </c>
      <c r="EJ144">
        <f>IF(EJ$68=0,HLOOKUP($A144,'Monte Carlo_locked values'!$CQ$6:$DS$506,'Half from MC Supply Inputs '!EJ$138+1,FALSE),EJ111)</f>
        <v>2.4147228209427172</v>
      </c>
      <c r="EK144">
        <f>IF(EK$68=0,HLOOKUP($A144,'Monte Carlo_locked values'!$CQ$6:$DS$506,'Half from MC Supply Inputs '!EK$138+1,FALSE),EK111)</f>
        <v>1.5345038547523033</v>
      </c>
      <c r="EL144">
        <f>IF(EL$68=0,HLOOKUP($A144,'Monte Carlo_locked values'!$CQ$6:$DS$506,'Half from MC Supply Inputs '!EL$138+1,FALSE),EL111)</f>
        <v>2.6887074725371978</v>
      </c>
      <c r="EM144">
        <f>IF(EM$68=0,HLOOKUP($A144,'Monte Carlo_locked values'!$CQ$6:$DS$506,'Half from MC Supply Inputs '!EM$138+1,FALSE),EM111)</f>
        <v>3.7907951437383693</v>
      </c>
      <c r="EN144">
        <f>IF(EN$68=0,HLOOKUP($A144,'Monte Carlo_locked values'!$CQ$6:$DS$506,'Half from MC Supply Inputs '!EN$138+1,FALSE),EN111)</f>
        <v>1.6296577134108412</v>
      </c>
      <c r="EO144">
        <f>IF(EO$68=0,HLOOKUP($A144,'Monte Carlo_locked values'!$CQ$6:$DS$506,'Half from MC Supply Inputs '!EO$138+1,FALSE),EO111)</f>
        <v>2.6887074725371978</v>
      </c>
      <c r="EP144">
        <f>IF(EP$68=0,HLOOKUP($A144,'Monte Carlo_locked values'!$CQ$6:$DS$506,'Half from MC Supply Inputs '!EP$138+1,FALSE),EP111)</f>
        <v>4.3009214777878908</v>
      </c>
      <c r="EQ144">
        <f>IF(EQ$68=0,HLOOKUP($A144,'Monte Carlo_locked values'!$CQ$6:$DS$506,'Half from MC Supply Inputs '!EQ$138+1,FALSE),EQ111)</f>
        <v>2.6887074725371978</v>
      </c>
      <c r="ER144">
        <f>IF(ER$68=0,HLOOKUP($A144,'Monte Carlo_locked values'!$CQ$6:$DS$506,'Half from MC Supply Inputs '!ER$138+1,FALSE),ER111)</f>
        <v>2.5517151467399573</v>
      </c>
      <c r="ES144">
        <f>IF(ES$68=0,HLOOKUP($A144,'Monte Carlo_locked values'!$CQ$6:$DS$506,'Half from MC Supply Inputs '!ES$138+1,FALSE),ES111)</f>
        <v>1.7055048670430504</v>
      </c>
      <c r="ET144">
        <f>IF(ET$68=0,HLOOKUP($A144,'Monte Carlo_locked values'!$CQ$6:$DS$506,'Half from MC Supply Inputs '!ET$138+1,FALSE),ET111)</f>
        <v>1.686273437398601</v>
      </c>
      <c r="EU144">
        <f>IF(EU$68=0,HLOOKUP($A144,'Monte Carlo_locked values'!$CQ$6:$DS$506,'Half from MC Supply Inputs '!EU$138+1,FALSE),EU111)</f>
        <v>1.9746133378475101</v>
      </c>
      <c r="EV144">
        <f>IF(EV$68=0,HLOOKUP($A144,'Monte Carlo_locked values'!$CQ$6:$DS$506,'Half from MC Supply Inputs '!EV$138+1,FALSE),EV111)</f>
        <v>5.567376470040001</v>
      </c>
      <c r="EW144">
        <f>IF(EW$68=0,HLOOKUP($A144,'Monte Carlo_locked values'!$CQ$6:$DS$506,'Half from MC Supply Inputs '!EW$138+1,FALSE),EW111)</f>
        <v>1.9746133378475101</v>
      </c>
      <c r="EX144">
        <f>IF(EX$68=0,HLOOKUP($A144,'Monte Carlo_locked values'!$CQ$6:$DS$506,'Half from MC Supply Inputs '!EX$138+1,FALSE),EX111)</f>
        <v>1.5345038547523033</v>
      </c>
      <c r="EY144">
        <f>IF(EY$68=0,HLOOKUP($A144,'Monte Carlo_locked values'!$CQ$6:$DS$506,'Half from MC Supply Inputs '!EY$138+1,FALSE),EY111)</f>
        <v>2.4147228209427172</v>
      </c>
      <c r="EZ144">
        <f>IF(EZ$68=0,HLOOKUP($A144,'Monte Carlo_locked values'!$CQ$6:$DS$506,'Half from MC Supply Inputs '!EZ$138+1,FALSE),EZ111)</f>
        <v>2.5517151467399573</v>
      </c>
      <c r="FA144">
        <f>IF(FA$68=0,HLOOKUP($A144,'Monte Carlo_locked values'!$CQ$6:$DS$506,'Half from MC Supply Inputs '!FA$138+1,FALSE),FA111)</f>
        <v>1.6448207503457954</v>
      </c>
      <c r="FB144">
        <f>IF(FB$68=0,HLOOKUP($A144,'Monte Carlo_locked values'!$CQ$6:$DS$506,'Half from MC Supply Inputs '!FB$138+1,FALSE),FB111)</f>
        <v>1.5345038547523033</v>
      </c>
      <c r="FC144">
        <f>IF(FC$68=0,HLOOKUP($A144,'Monte Carlo_locked values'!$CQ$6:$DS$506,'Half from MC Supply Inputs '!FC$138+1,FALSE),FC111)</f>
        <v>5.567376470040001</v>
      </c>
      <c r="FD144">
        <f>IF(FD$68=0,HLOOKUP($A144,'Monte Carlo_locked values'!$CQ$6:$DS$506,'Half from MC Supply Inputs '!FD$138+1,FALSE),FD111)</f>
        <v>1.9746133378475101</v>
      </c>
      <c r="FE144">
        <f>IF(FE$68=0,HLOOKUP($A144,'Monte Carlo_locked values'!$CQ$6:$DS$506,'Half from MC Supply Inputs '!FE$138+1,FALSE),FE111)</f>
        <v>5.0931104493810153</v>
      </c>
      <c r="FF144">
        <f>IF(FF$68=0,HLOOKUP($A144,'Monte Carlo_locked values'!$CQ$6:$DS$506,'Half from MC Supply Inputs '!FF$138+1,FALSE),FF111)</f>
        <v>5.3252704319618189</v>
      </c>
      <c r="FG144">
        <f>IF(FG$68=0,HLOOKUP($A144,'Monte Carlo_locked values'!$CQ$6:$DS$506,'Half from MC Supply Inputs '!FG$138+1,FALSE),FG111)</f>
        <v>2.7963868141640038</v>
      </c>
      <c r="FH144">
        <f>IF(FH$68=0,HLOOKUP($A144,'Monte Carlo_locked values'!$CQ$6:$DS$506,'Half from MC Supply Inputs '!FH$138+1,FALSE),FH111)</f>
        <v>4.9467025053549918</v>
      </c>
      <c r="FI144">
        <f>IF(FI$68=0,HLOOKUP($A144,'Monte Carlo_locked values'!$CQ$6:$DS$506,'Half from MC Supply Inputs '!FI$138+1,FALSE),FI111)</f>
        <v>4.5060759801702828</v>
      </c>
      <c r="FJ144">
        <f>IF(FJ$68=0,HLOOKUP($A144,'Monte Carlo_locked values'!$CQ$6:$DS$506,'Half from MC Supply Inputs '!FJ$138+1,FALSE),FJ111)</f>
        <v>2.4147228209427172</v>
      </c>
      <c r="FK144">
        <f>IF(FK$68=0,HLOOKUP($A144,'Monte Carlo_locked values'!$CQ$6:$DS$506,'Half from MC Supply Inputs '!FK$138+1,FALSE),FK111)</f>
        <v>1.5345038547523033</v>
      </c>
      <c r="FL144">
        <f>IF(FL$68=0,HLOOKUP($A144,'Monte Carlo_locked values'!$CQ$6:$DS$506,'Half from MC Supply Inputs '!FL$138+1,FALSE),FL111)</f>
        <v>5.567376470040001</v>
      </c>
      <c r="FM144">
        <f>IF(FM$68=0,HLOOKUP($A144,'Monte Carlo_locked values'!$CQ$6:$DS$506,'Half from MC Supply Inputs '!FM$138+1,FALSE),FM111)</f>
        <v>4.6099530237656854</v>
      </c>
      <c r="FN144">
        <f>IF(FN$68=0,HLOOKUP($A144,'Monte Carlo_locked values'!$CQ$6:$DS$506,'Half from MC Supply Inputs '!FN$138+1,FALSE),FN111)</f>
        <v>3.7411801744112569</v>
      </c>
      <c r="FO144">
        <f>IF(FO$68=0,HLOOKUP($A144,'Monte Carlo_locked values'!$CQ$6:$DS$506,'Half from MC Supply Inputs '!FO$138+1,FALSE),FO111)</f>
        <v>5.567376470040001</v>
      </c>
      <c r="FP144">
        <f>IF(FP$68=0,HLOOKUP($A144,'Monte Carlo_locked values'!$CQ$6:$DS$506,'Half from MC Supply Inputs '!FP$138+1,FALSE),FP111)</f>
        <v>1.5187254667199999</v>
      </c>
      <c r="FQ144">
        <f>IF(FQ$68=0,HLOOKUP($A144,'Monte Carlo_locked values'!$CQ$6:$DS$506,'Half from MC Supply Inputs '!FQ$138+1,FALSE),FQ111)</f>
        <v>1.9746133378475101</v>
      </c>
      <c r="FR144">
        <f>IF(FR$68=0,HLOOKUP($A144,'Monte Carlo_locked values'!$CQ$6:$DS$506,'Half from MC Supply Inputs '!FR$138+1,FALSE),FR111)</f>
        <v>2.4147228209427172</v>
      </c>
      <c r="FS144">
        <f>IF(FS$68=0,HLOOKUP($A144,'Monte Carlo_locked values'!$CQ$6:$DS$506,'Half from MC Supply Inputs '!FS$138+1,FALSE),FS111)</f>
        <v>5.567376470040001</v>
      </c>
      <c r="FT144">
        <f>IF(FT$68=0,HLOOKUP($A144,'Monte Carlo_locked values'!$CQ$6:$DS$506,'Half from MC Supply Inputs '!FT$138+1,FALSE),FT111)</f>
        <v>3.4212327656961738</v>
      </c>
      <c r="FU144">
        <f>IF(FU$68=0,HLOOKUP($A144,'Monte Carlo_locked values'!$CQ$6:$DS$506,'Half from MC Supply Inputs '!FU$138+1,FALSE),FU111)</f>
        <v>5.567376470040001</v>
      </c>
      <c r="FV144">
        <f>IF(FV$68=0,HLOOKUP($A144,'Monte Carlo_locked values'!$CQ$6:$DS$506,'Half from MC Supply Inputs '!FV$138+1,FALSE),FV111)</f>
        <v>1.5464577403208057</v>
      </c>
      <c r="FW144">
        <f>IF(FW$68=0,HLOOKUP($A144,'Monte Carlo_locked values'!$CQ$6:$DS$506,'Half from MC Supply Inputs '!FW$138+1,FALSE),FW111)</f>
        <v>1.5230249676097816</v>
      </c>
      <c r="FX144">
        <f>IF(FX$68=0,HLOOKUP($A144,'Monte Carlo_locked values'!$CQ$6:$DS$506,'Half from MC Supply Inputs '!FX$138+1,FALSE),FX111)</f>
        <v>5.4782980063333682</v>
      </c>
      <c r="FY144">
        <f>IF(FY$68=0,HLOOKUP($A144,'Monte Carlo_locked values'!$CQ$6:$DS$506,'Half from MC Supply Inputs '!FY$138+1,FALSE),FY111)</f>
        <v>3.2890403876224727</v>
      </c>
      <c r="FZ144">
        <f>IF(FZ$68=0,HLOOKUP($A144,'Monte Carlo_locked values'!$CQ$6:$DS$506,'Half from MC Supply Inputs '!FZ$138+1,FALSE),FZ111)</f>
        <v>4.2769787099780237</v>
      </c>
      <c r="GA144">
        <f>IF(GA$68=0,HLOOKUP($A144,'Monte Carlo_locked values'!$CQ$6:$DS$506,'Half from MC Supply Inputs '!GA$138+1,FALSE),GA111)</f>
        <v>2.183299917006309</v>
      </c>
      <c r="GB144">
        <f>IF(GB$68=0,HLOOKUP($A144,'Monte Carlo_locked values'!$CQ$6:$DS$506,'Half from MC Supply Inputs '!GB$138+1,FALSE),GB111)</f>
        <v>5.567376470040001</v>
      </c>
      <c r="GC144">
        <f>IF(GC$68=0,HLOOKUP($A144,'Monte Carlo_locked values'!$CQ$6:$DS$506,'Half from MC Supply Inputs '!GC$138+1,FALSE),GC111)</f>
        <v>5.567376470040001</v>
      </c>
      <c r="GD144">
        <f>IF(GD$68=0,HLOOKUP($A144,'Monte Carlo_locked values'!$CQ$6:$DS$506,'Half from MC Supply Inputs '!GD$138+1,FALSE),GD111)</f>
        <v>2.4147228209427172</v>
      </c>
      <c r="GE144">
        <f>IF(GE$68=0,HLOOKUP($A144,'Monte Carlo_locked values'!$CQ$6:$DS$506,'Half from MC Supply Inputs '!GE$138+1,FALSE),GE111)</f>
        <v>1.9746133378475101</v>
      </c>
      <c r="GF144">
        <f>IF(GF$68=0,HLOOKUP($A144,'Monte Carlo_locked values'!$CQ$6:$DS$506,'Half from MC Supply Inputs '!GF$138+1,FALSE),GF111)</f>
        <v>1.9293990140952579</v>
      </c>
      <c r="GG144">
        <f>IF(GG$68=0,HLOOKUP($A144,'Monte Carlo_locked values'!$CQ$6:$DS$506,'Half from MC Supply Inputs '!GG$138+1,FALSE),GG111)</f>
        <v>2.6887074725371978</v>
      </c>
      <c r="GH144">
        <f>IF(GH$68=0,HLOOKUP($A144,'Monte Carlo_locked values'!$CQ$6:$DS$506,'Half from MC Supply Inputs '!GH$138+1,FALSE),GH111)</f>
        <v>3.1232076648537288</v>
      </c>
      <c r="GI144">
        <f>IF(GI$68=0,HLOOKUP($A144,'Monte Carlo_locked values'!$CQ$6:$DS$506,'Half from MC Supply Inputs '!GI$138+1,FALSE),GI111)</f>
        <v>1.5345038547523033</v>
      </c>
      <c r="GJ144">
        <f>IF(GJ$68=0,HLOOKUP($A144,'Monte Carlo_locked values'!$CQ$6:$DS$506,'Half from MC Supply Inputs '!GJ$138+1,FALSE),GJ111)</f>
        <v>1.8882741081813728</v>
      </c>
      <c r="GK144">
        <f>IF(GK$68=0,HLOOKUP($A144,'Monte Carlo_locked values'!$CQ$6:$DS$506,'Half from MC Supply Inputs '!GK$138+1,FALSE),GK111)</f>
        <v>2.0575889686915581</v>
      </c>
      <c r="GL144">
        <f>IF(GL$68=0,HLOOKUP($A144,'Monte Carlo_locked values'!$CQ$6:$DS$506,'Half from MC Supply Inputs '!GL$138+1,FALSE),GL111)</f>
        <v>1.9072989583046058</v>
      </c>
      <c r="GM144">
        <f>IF(GM$68=0,HLOOKUP($A144,'Monte Carlo_locked values'!$CQ$6:$DS$506,'Half from MC Supply Inputs '!GM$138+1,FALSE),GM111)</f>
        <v>2.3545262470667288</v>
      </c>
      <c r="GN144">
        <f>IF(GN$68=0,HLOOKUP($A144,'Monte Carlo_locked values'!$CQ$6:$DS$506,'Half from MC Supply Inputs '!GN$138+1,FALSE),GN111)</f>
        <v>1.9746133378475101</v>
      </c>
      <c r="GO144">
        <f>IF(GO$68=0,HLOOKUP($A144,'Monte Carlo_locked values'!$CQ$6:$DS$506,'Half from MC Supply Inputs '!GO$138+1,FALSE),GO111)</f>
        <v>3.6173077387757568</v>
      </c>
      <c r="GP144">
        <f>IF(GP$68=0,HLOOKUP($A144,'Monte Carlo_locked values'!$CQ$6:$DS$506,'Half from MC Supply Inputs '!GP$138+1,FALSE),GP111)</f>
        <v>5.567376470040001</v>
      </c>
      <c r="GQ144">
        <f>IF(GQ$68=0,HLOOKUP($A144,'Monte Carlo_locked values'!$CQ$6:$DS$506,'Half from MC Supply Inputs '!GQ$138+1,FALSE),GQ111)</f>
        <v>1.5849281374463808</v>
      </c>
      <c r="GR144">
        <f>IF(GR$68=0,HLOOKUP($A144,'Monte Carlo_locked values'!$CQ$6:$DS$506,'Half from MC Supply Inputs '!GR$138+1,FALSE),GR111)</f>
        <v>1.9746133378475101</v>
      </c>
      <c r="GS144">
        <f>IF(GS$68=0,HLOOKUP($A144,'Monte Carlo_locked values'!$CQ$6:$DS$506,'Half from MC Supply Inputs '!GS$138+1,FALSE),GS111)</f>
        <v>1.5345038547523033</v>
      </c>
      <c r="GT144">
        <f>IF(GT$68=0,HLOOKUP($A144,'Monte Carlo_locked values'!$CQ$6:$DS$506,'Half from MC Supply Inputs '!GT$138+1,FALSE),GT111)</f>
        <v>1.5345038547523033</v>
      </c>
      <c r="GU144">
        <f>IF(GU$68=0,HLOOKUP($A144,'Monte Carlo_locked values'!$CQ$6:$DS$506,'Half from MC Supply Inputs '!GU$138+1,FALSE),GU111)</f>
        <v>4.9997355683116798</v>
      </c>
      <c r="GV144">
        <f>IF(GV$68=0,HLOOKUP($A144,'Monte Carlo_locked values'!$CQ$6:$DS$506,'Half from MC Supply Inputs '!GV$138+1,FALSE),GV111)</f>
        <v>2.4147228209427172</v>
      </c>
      <c r="GW144">
        <f>IF(GW$68=0,HLOOKUP($A144,'Monte Carlo_locked values'!$CQ$6:$DS$506,'Half from MC Supply Inputs '!GW$138+1,FALSE),GW111)</f>
        <v>2.5517151467399573</v>
      </c>
      <c r="GX144">
        <f>IF(GX$68=0,HLOOKUP($A144,'Monte Carlo_locked values'!$CQ$6:$DS$506,'Half from MC Supply Inputs '!GX$138+1,FALSE),GX111)</f>
        <v>1.5187254667199999</v>
      </c>
      <c r="GY144">
        <f>IF(GY$68=0,HLOOKUP($A144,'Monte Carlo_locked values'!$CQ$6:$DS$506,'Half from MC Supply Inputs '!GY$138+1,FALSE),GY111)</f>
        <v>2.4147228209427172</v>
      </c>
      <c r="GZ144">
        <f>IF(GZ$68=0,HLOOKUP($A144,'Monte Carlo_locked values'!$CQ$6:$DS$506,'Half from MC Supply Inputs '!GZ$138+1,FALSE),GZ111)</f>
        <v>2.4147228209427172</v>
      </c>
      <c r="HA144">
        <f>IF(HA$68=0,HLOOKUP($A144,'Monte Carlo_locked values'!$CQ$6:$DS$506,'Half from MC Supply Inputs '!HA$138+1,FALSE),HA111)</f>
        <v>1.9746133378475101</v>
      </c>
      <c r="HB144">
        <f>IF(HB$68=0,HLOOKUP($A144,'Monte Carlo_locked values'!$CQ$6:$DS$506,'Half from MC Supply Inputs '!HB$138+1,FALSE),HB111)</f>
        <v>2.6887074725371978</v>
      </c>
      <c r="HC144">
        <f>IF(HC$68=0,HLOOKUP($A144,'Monte Carlo_locked values'!$CQ$6:$DS$506,'Half from MC Supply Inputs '!HC$138+1,FALSE),HC111)</f>
        <v>1.5345038547523033</v>
      </c>
      <c r="HD144">
        <f>IF(HD$68=0,HLOOKUP($A144,'Monte Carlo_locked values'!$CQ$6:$DS$506,'Half from MC Supply Inputs '!HD$138+1,FALSE),HD111)</f>
        <v>1.5345038547523033</v>
      </c>
      <c r="HE144">
        <f>IF(HE$68=0,HLOOKUP($A144,'Monte Carlo_locked values'!$CQ$6:$DS$506,'Half from MC Supply Inputs '!HE$138+1,FALSE),HE111)</f>
        <v>3.1769567881597056</v>
      </c>
      <c r="HF144">
        <f>IF(HF$68=0,HLOOKUP($A144,'Monte Carlo_locked values'!$CQ$6:$DS$506,'Half from MC Supply Inputs '!HF$138+1,FALSE),HF111)</f>
        <v>2.6887074725371978</v>
      </c>
      <c r="HG144">
        <f>IF(HG$68=0,HLOOKUP($A144,'Monte Carlo_locked values'!$CQ$6:$DS$506,'Half from MC Supply Inputs '!HG$138+1,FALSE),HG111)</f>
        <v>2.3513233776275642</v>
      </c>
      <c r="HH144">
        <f>IF(HH$68=0,HLOOKUP($A144,'Monte Carlo_locked values'!$CQ$6:$DS$506,'Half from MC Supply Inputs '!HH$138+1,FALSE),HH111)</f>
        <v>1.9895809335045265</v>
      </c>
      <c r="HI144">
        <f>IF(HI$68=0,HLOOKUP($A144,'Monte Carlo_locked values'!$CQ$6:$DS$506,'Half from MC Supply Inputs '!HI$138+1,FALSE),HI111)</f>
        <v>5.567376470040001</v>
      </c>
      <c r="HJ144">
        <f>IF(HJ$68=0,HLOOKUP($A144,'Monte Carlo_locked values'!$CQ$6:$DS$506,'Half from MC Supply Inputs '!HJ$138+1,FALSE),HJ111)</f>
        <v>1.5187254667199999</v>
      </c>
      <c r="HK144">
        <f>IF(HK$68=0,HLOOKUP($A144,'Monte Carlo_locked values'!$CQ$6:$DS$506,'Half from MC Supply Inputs '!HK$138+1,FALSE),HK111)</f>
        <v>2.5517151467399573</v>
      </c>
      <c r="HL144">
        <f>IF(HL$68=0,HLOOKUP($A144,'Monte Carlo_locked values'!$CQ$6:$DS$506,'Half from MC Supply Inputs '!HL$138+1,FALSE),HL111)</f>
        <v>2.0893580929216009</v>
      </c>
      <c r="HM144">
        <f>IF(HM$68=0,HLOOKUP($A144,'Monte Carlo_locked values'!$CQ$6:$DS$506,'Half from MC Supply Inputs '!HM$138+1,FALSE),HM111)</f>
        <v>1.5345038547523033</v>
      </c>
      <c r="HN144">
        <f>IF(HN$68=0,HLOOKUP($A144,'Monte Carlo_locked values'!$CQ$6:$DS$506,'Half from MC Supply Inputs '!HN$138+1,FALSE),HN111)</f>
        <v>2.162583148247514</v>
      </c>
      <c r="HO144">
        <f>IF(HO$68=0,HLOOKUP($A144,'Monte Carlo_locked values'!$CQ$6:$DS$506,'Half from MC Supply Inputs '!HO$138+1,FALSE),HO111)</f>
        <v>5.567376470040001</v>
      </c>
      <c r="HP144">
        <f>IF(HP$68=0,HLOOKUP($A144,'Monte Carlo_locked values'!$CQ$6:$DS$506,'Half from MC Supply Inputs '!HP$138+1,FALSE),HP111)</f>
        <v>2.4147228209427172</v>
      </c>
      <c r="HQ144">
        <f>IF(HQ$68=0,HLOOKUP($A144,'Monte Carlo_locked values'!$CQ$6:$DS$506,'Half from MC Supply Inputs '!HQ$138+1,FALSE),HQ111)</f>
        <v>2.4147228209427172</v>
      </c>
      <c r="HR144">
        <f>IF(HR$68=0,HLOOKUP($A144,'Monte Carlo_locked values'!$CQ$6:$DS$506,'Half from MC Supply Inputs '!HR$138+1,FALSE),HR111)</f>
        <v>2.6887074725371978</v>
      </c>
      <c r="HS144">
        <f>IF(HS$68=0,HLOOKUP($A144,'Monte Carlo_locked values'!$CQ$6:$DS$506,'Half from MC Supply Inputs '!HS$138+1,FALSE),HS111)</f>
        <v>1.9746133378475101</v>
      </c>
      <c r="HT144">
        <f>IF(HT$68=0,HLOOKUP($A144,'Monte Carlo_locked values'!$CQ$6:$DS$506,'Half from MC Supply Inputs '!HT$138+1,FALSE),HT111)</f>
        <v>2.5517151467399573</v>
      </c>
      <c r="HU144">
        <f>IF(HU$68=0,HLOOKUP($A144,'Monte Carlo_locked values'!$CQ$6:$DS$506,'Half from MC Supply Inputs '!HU$138+1,FALSE),HU111)</f>
        <v>1.9746133378475101</v>
      </c>
      <c r="HV144">
        <f>IF(HV$68=0,HLOOKUP($A144,'Monte Carlo_locked values'!$CQ$6:$DS$506,'Half from MC Supply Inputs '!HV$138+1,FALSE),HV111)</f>
        <v>1.5345038547523033</v>
      </c>
      <c r="HW144">
        <f>IF(HW$68=0,HLOOKUP($A144,'Monte Carlo_locked values'!$CQ$6:$DS$506,'Half from MC Supply Inputs '!HW$138+1,FALSE),HW111)</f>
        <v>1.5345038547523033</v>
      </c>
      <c r="HX144">
        <f>IF(HX$68=0,HLOOKUP($A144,'Monte Carlo_locked values'!$CQ$6:$DS$506,'Half from MC Supply Inputs '!HX$138+1,FALSE),HX111)</f>
        <v>5.567376470040001</v>
      </c>
      <c r="HY144">
        <f>IF(HY$68=0,HLOOKUP($A144,'Monte Carlo_locked values'!$CQ$6:$DS$506,'Half from MC Supply Inputs '!HY$138+1,FALSE),HY111)</f>
        <v>5.021282898974035</v>
      </c>
      <c r="HZ144">
        <f>IF(HZ$68=0,HLOOKUP($A144,'Monte Carlo_locked values'!$CQ$6:$DS$506,'Half from MC Supply Inputs '!HZ$138+1,FALSE),HZ111)</f>
        <v>5.567376470040001</v>
      </c>
      <c r="IA144">
        <f>IF(IA$68=0,HLOOKUP($A144,'Monte Carlo_locked values'!$CQ$6:$DS$506,'Half from MC Supply Inputs '!IA$138+1,FALSE),IA111)</f>
        <v>1.9538050814944403</v>
      </c>
      <c r="IB144">
        <f>IF(IB$68=0,HLOOKUP($A144,'Monte Carlo_locked values'!$CQ$6:$DS$506,'Half from MC Supply Inputs '!IB$138+1,FALSE),IB111)</f>
        <v>2.5517151467399573</v>
      </c>
      <c r="IC144">
        <f>IF(IC$68=0,HLOOKUP($A144,'Monte Carlo_locked values'!$CQ$6:$DS$506,'Half from MC Supply Inputs '!IC$138+1,FALSE),IC111)</f>
        <v>2.4147228209427172</v>
      </c>
      <c r="ID144">
        <f>IF(ID$68=0,HLOOKUP($A144,'Monte Carlo_locked values'!$CQ$6:$DS$506,'Half from MC Supply Inputs '!ID$138+1,FALSE),ID111)</f>
        <v>1.5345038547523033</v>
      </c>
      <c r="IE144">
        <f>IF(IE$68=0,HLOOKUP($A144,'Monte Carlo_locked values'!$CQ$6:$DS$506,'Half from MC Supply Inputs '!IE$138+1,FALSE),IE111)</f>
        <v>1.5345038547523033</v>
      </c>
      <c r="IF144">
        <f>IF(IF$68=0,HLOOKUP($A144,'Monte Carlo_locked values'!$CQ$6:$DS$506,'Half from MC Supply Inputs '!IF$138+1,FALSE),IF111)</f>
        <v>2.6887074725371978</v>
      </c>
      <c r="IG144">
        <f>IF(IG$68=0,HLOOKUP($A144,'Monte Carlo_locked values'!$CQ$6:$DS$506,'Half from MC Supply Inputs '!IG$138+1,FALSE),IG111)</f>
        <v>1.7527612817969092</v>
      </c>
      <c r="IH144">
        <f>IF(IH$68=0,HLOOKUP($A144,'Monte Carlo_locked values'!$CQ$6:$DS$506,'Half from MC Supply Inputs '!IH$138+1,FALSE),IH111)</f>
        <v>5.1562288811203629</v>
      </c>
      <c r="II144">
        <f>IF(II$68=0,HLOOKUP($A144,'Monte Carlo_locked values'!$CQ$6:$DS$506,'Half from MC Supply Inputs '!II$138+1,FALSE),II111)</f>
        <v>4.5935376296188331</v>
      </c>
      <c r="IJ144">
        <f>IF(IJ$68=0,HLOOKUP($A144,'Monte Carlo_locked values'!$CQ$6:$DS$506,'Half from MC Supply Inputs '!IJ$138+1,FALSE),IJ111)</f>
        <v>1.5670781300390051</v>
      </c>
      <c r="IK144">
        <f>IF(IK$68=0,HLOOKUP($A144,'Monte Carlo_locked values'!$CQ$6:$DS$506,'Half from MC Supply Inputs '!IK$138+1,FALSE),IK111)</f>
        <v>1.9746133378475101</v>
      </c>
      <c r="IL144">
        <f>IF(IL$68=0,HLOOKUP($A144,'Monte Carlo_locked values'!$CQ$6:$DS$506,'Half from MC Supply Inputs '!IL$138+1,FALSE),IL111)</f>
        <v>2.4147228209427172</v>
      </c>
      <c r="IM144">
        <f>IF(IM$68=0,HLOOKUP($A144,'Monte Carlo_locked values'!$CQ$6:$DS$506,'Half from MC Supply Inputs '!IM$138+1,FALSE),IM111)</f>
        <v>1.5345038547523033</v>
      </c>
      <c r="IN144">
        <f>IF(IN$68=0,HLOOKUP($A144,'Monte Carlo_locked values'!$CQ$6:$DS$506,'Half from MC Supply Inputs '!IN$138+1,FALSE),IN111)</f>
        <v>5.567376470040001</v>
      </c>
      <c r="IO144">
        <f>IF(IO$68=0,HLOOKUP($A144,'Monte Carlo_locked values'!$CQ$6:$DS$506,'Half from MC Supply Inputs '!IO$138+1,FALSE),IO111)</f>
        <v>5.567376470040001</v>
      </c>
      <c r="IP144">
        <f>IF(IP$68=0,HLOOKUP($A144,'Monte Carlo_locked values'!$CQ$6:$DS$506,'Half from MC Supply Inputs '!IP$138+1,FALSE),IP111)</f>
        <v>2.6887074725371978</v>
      </c>
      <c r="IQ144">
        <f>IF(IQ$68=0,HLOOKUP($A144,'Monte Carlo_locked values'!$CQ$6:$DS$506,'Half from MC Supply Inputs '!IQ$138+1,FALSE),IQ111)</f>
        <v>2.6887074725371978</v>
      </c>
      <c r="IR144">
        <f>IF(IR$68=0,HLOOKUP($A144,'Monte Carlo_locked values'!$CQ$6:$DS$506,'Half from MC Supply Inputs '!IR$138+1,FALSE),IR111)</f>
        <v>2.4147228209427172</v>
      </c>
      <c r="IS144">
        <f>IF(IS$68=0,HLOOKUP($A144,'Monte Carlo_locked values'!$CQ$6:$DS$506,'Half from MC Supply Inputs '!IS$138+1,FALSE),IS111)</f>
        <v>5.567376470040001</v>
      </c>
      <c r="IT144">
        <f>IF(IT$68=0,HLOOKUP($A144,'Monte Carlo_locked values'!$CQ$6:$DS$506,'Half from MC Supply Inputs '!IT$138+1,FALSE),IT111)</f>
        <v>2.6887074725371978</v>
      </c>
      <c r="IU144">
        <f>IF(IU$68=0,HLOOKUP($A144,'Monte Carlo_locked values'!$CQ$6:$DS$506,'Half from MC Supply Inputs '!IU$138+1,FALSE),IU111)</f>
        <v>2.5517151467399573</v>
      </c>
      <c r="IV144">
        <f>IF(IV$68=0,HLOOKUP($A144,'Monte Carlo_locked values'!$CQ$6:$DS$506,'Half from MC Supply Inputs '!IV$138+1,FALSE),IV111)</f>
        <v>5.567376470040001</v>
      </c>
      <c r="IW144">
        <f>IF(IW$68=0,HLOOKUP($A144,'Monte Carlo_locked values'!$CQ$6:$DS$506,'Half from MC Supply Inputs '!IW$138+1,FALSE),IW111)</f>
        <v>5.567376470040001</v>
      </c>
      <c r="IX144">
        <f>IF(IX$68=0,HLOOKUP($A144,'Monte Carlo_locked values'!$CQ$6:$DS$506,'Half from MC Supply Inputs '!IX$138+1,FALSE),IX111)</f>
        <v>4.4081309175644607</v>
      </c>
      <c r="IY144">
        <f>IF(IY$68=0,HLOOKUP($A144,'Monte Carlo_locked values'!$CQ$6:$DS$506,'Half from MC Supply Inputs '!IY$138+1,FALSE),IY111)</f>
        <v>1.9746133378475101</v>
      </c>
      <c r="IZ144">
        <f>IF(IZ$68=0,HLOOKUP($A144,'Monte Carlo_locked values'!$CQ$6:$DS$506,'Half from MC Supply Inputs '!IZ$138+1,FALSE),IZ111)</f>
        <v>2.4030316597544967</v>
      </c>
      <c r="JA144">
        <f>IF(JA$68=0,HLOOKUP($A144,'Monte Carlo_locked values'!$CQ$6:$DS$506,'Half from MC Supply Inputs '!JA$138+1,FALSE),JA111)</f>
        <v>5.567376470040001</v>
      </c>
      <c r="JB144">
        <f>IF(JB$68=0,HLOOKUP($A144,'Monte Carlo_locked values'!$CQ$6:$DS$506,'Half from MC Supply Inputs '!JB$138+1,FALSE),JB111)</f>
        <v>2.5416382670590574</v>
      </c>
      <c r="JC144">
        <f>IF(JC$68=0,HLOOKUP($A144,'Monte Carlo_locked values'!$CQ$6:$DS$506,'Half from MC Supply Inputs '!JC$138+1,FALSE),JC111)</f>
        <v>1.9746133378475101</v>
      </c>
      <c r="JD144">
        <f>IF(JD$68=0,HLOOKUP($A144,'Monte Carlo_locked values'!$CQ$6:$DS$506,'Half from MC Supply Inputs '!JD$138+1,FALSE),JD111)</f>
        <v>5.567376470040001</v>
      </c>
      <c r="JE144">
        <f>IF(JE$68=0,HLOOKUP($A144,'Monte Carlo_locked values'!$CQ$6:$DS$506,'Half from MC Supply Inputs '!JE$138+1,FALSE),JE111)</f>
        <v>5.567376470040001</v>
      </c>
      <c r="JF144">
        <f>IF(JF$68=0,HLOOKUP($A144,'Monte Carlo_locked values'!$CQ$6:$DS$506,'Half from MC Supply Inputs '!JF$138+1,FALSE),JF111)</f>
        <v>2.5517151467399573</v>
      </c>
      <c r="JG144">
        <f>IF(JG$68=0,HLOOKUP($A144,'Monte Carlo_locked values'!$CQ$6:$DS$506,'Half from MC Supply Inputs '!JG$138+1,FALSE),JG111)</f>
        <v>1.6399510789326219</v>
      </c>
      <c r="JH144">
        <f>IF(JH$68=0,HLOOKUP($A144,'Monte Carlo_locked values'!$CQ$6:$DS$506,'Half from MC Supply Inputs '!JH$138+1,FALSE),JH111)</f>
        <v>1.9550871981741162</v>
      </c>
      <c r="JI144">
        <f>IF(JI$68=0,HLOOKUP($A144,'Monte Carlo_locked values'!$CQ$6:$DS$506,'Half from MC Supply Inputs '!JI$138+1,FALSE),JI111)</f>
        <v>5.567376470040001</v>
      </c>
      <c r="JJ144">
        <f>IF(JJ$68=0,HLOOKUP($A144,'Monte Carlo_locked values'!$CQ$6:$DS$506,'Half from MC Supply Inputs '!JJ$138+1,FALSE),JJ111)</f>
        <v>1.5345038547523033</v>
      </c>
      <c r="JK144">
        <f>IF(JK$68=0,HLOOKUP($A144,'Monte Carlo_locked values'!$CQ$6:$DS$506,'Half from MC Supply Inputs '!JK$138+1,FALSE),JK111)</f>
        <v>2.5517151467399573</v>
      </c>
      <c r="JL144">
        <f>IF(JL$68=0,HLOOKUP($A144,'Monte Carlo_locked values'!$CQ$6:$DS$506,'Half from MC Supply Inputs '!JL$138+1,FALSE),JL111)</f>
        <v>1.9746133378475101</v>
      </c>
      <c r="JM144">
        <f>IF(JM$68=0,HLOOKUP($A144,'Monte Carlo_locked values'!$CQ$6:$DS$506,'Half from MC Supply Inputs '!JM$138+1,FALSE),JM111)</f>
        <v>1.5345038547523033</v>
      </c>
      <c r="JN144">
        <f>IF(JN$68=0,HLOOKUP($A144,'Monte Carlo_locked values'!$CQ$6:$DS$506,'Half from MC Supply Inputs '!JN$138+1,FALSE),JN111)</f>
        <v>3.6337718807897903</v>
      </c>
      <c r="JO144">
        <f>IF(JO$68=0,HLOOKUP($A144,'Monte Carlo_locked values'!$CQ$6:$DS$506,'Half from MC Supply Inputs '!JO$138+1,FALSE),JO111)</f>
        <v>1.9768105588656502</v>
      </c>
      <c r="JP144">
        <f>IF(JP$68=0,HLOOKUP($A144,'Monte Carlo_locked values'!$CQ$6:$DS$506,'Half from MC Supply Inputs '!JP$138+1,FALSE),JP111)</f>
        <v>2.4147228209427172</v>
      </c>
      <c r="JQ144">
        <f>IF(JQ$68=0,HLOOKUP($A144,'Monte Carlo_locked values'!$CQ$6:$DS$506,'Half from MC Supply Inputs '!JQ$138+1,FALSE),JQ111)</f>
        <v>1.5345038547523033</v>
      </c>
      <c r="JR144">
        <f>IF(JR$68=0,HLOOKUP($A144,'Monte Carlo_locked values'!$CQ$6:$DS$506,'Half from MC Supply Inputs '!JR$138+1,FALSE),JR111)</f>
        <v>2.0333415677920734</v>
      </c>
      <c r="JS144">
        <f>IF(JS$68=0,HLOOKUP($A144,'Monte Carlo_locked values'!$CQ$6:$DS$506,'Half from MC Supply Inputs '!JS$138+1,FALSE),JS111)</f>
        <v>1.5345038547523033</v>
      </c>
      <c r="JT144">
        <f>IF(JT$68=0,HLOOKUP($A144,'Monte Carlo_locked values'!$CQ$6:$DS$506,'Half from MC Supply Inputs '!JT$138+1,FALSE),JT111)</f>
        <v>2.6887074725371978</v>
      </c>
      <c r="JU144">
        <f>IF(JU$68=0,HLOOKUP($A144,'Monte Carlo_locked values'!$CQ$6:$DS$506,'Half from MC Supply Inputs '!JU$138+1,FALSE),JU111)</f>
        <v>1.9746133378475101</v>
      </c>
      <c r="JV144">
        <f>IF(JV$68=0,HLOOKUP($A144,'Monte Carlo_locked values'!$CQ$6:$DS$506,'Half from MC Supply Inputs '!JV$138+1,FALSE),JV111)</f>
        <v>2.2921374664882803</v>
      </c>
      <c r="JW144">
        <f>IF(JW$68=0,HLOOKUP($A144,'Monte Carlo_locked values'!$CQ$6:$DS$506,'Half from MC Supply Inputs '!JW$138+1,FALSE),JW111)</f>
        <v>2.6887074725371978</v>
      </c>
      <c r="JX144">
        <f>IF(JX$68=0,HLOOKUP($A144,'Monte Carlo_locked values'!$CQ$6:$DS$506,'Half from MC Supply Inputs '!JX$138+1,FALSE),JX111)</f>
        <v>1.9746133378475101</v>
      </c>
      <c r="JY144">
        <f>IF(JY$68=0,HLOOKUP($A144,'Monte Carlo_locked values'!$CQ$6:$DS$506,'Half from MC Supply Inputs '!JY$138+1,FALSE),JY111)</f>
        <v>2.4147228209427172</v>
      </c>
      <c r="JZ144">
        <f>IF(JZ$68=0,HLOOKUP($A144,'Monte Carlo_locked values'!$CQ$6:$DS$506,'Half from MC Supply Inputs '!JZ$138+1,FALSE),JZ111)</f>
        <v>3.981212877919873</v>
      </c>
      <c r="KA144">
        <f>IF(KA$68=0,HLOOKUP($A144,'Monte Carlo_locked values'!$CQ$6:$DS$506,'Half from MC Supply Inputs '!KA$138+1,FALSE),KA111)</f>
        <v>1.6571918735177462</v>
      </c>
      <c r="KB144">
        <f>IF(KB$68=0,HLOOKUP($A144,'Monte Carlo_locked values'!$CQ$6:$DS$506,'Half from MC Supply Inputs '!KB$138+1,FALSE),KB111)</f>
        <v>1.5345038547523033</v>
      </c>
      <c r="KC144">
        <f>IF(KC$68=0,HLOOKUP($A144,'Monte Carlo_locked values'!$CQ$6:$DS$506,'Half from MC Supply Inputs '!KC$138+1,FALSE),KC111)</f>
        <v>4.7120542363586697</v>
      </c>
      <c r="KD144">
        <f>IF(KD$68=0,HLOOKUP($A144,'Monte Carlo_locked values'!$CQ$6:$DS$506,'Half from MC Supply Inputs '!KD$138+1,FALSE),KD111)</f>
        <v>2.6933897827924942</v>
      </c>
      <c r="KE144">
        <f>IF(KE$68=0,HLOOKUP($A144,'Monte Carlo_locked values'!$CQ$6:$DS$506,'Half from MC Supply Inputs '!KE$138+1,FALSE),KE111)</f>
        <v>1.5187254667199999</v>
      </c>
      <c r="KF144">
        <f>IF(KF$68=0,HLOOKUP($A144,'Monte Carlo_locked values'!$CQ$6:$DS$506,'Half from MC Supply Inputs '!KF$138+1,FALSE),KF111)</f>
        <v>2.5517151467399573</v>
      </c>
      <c r="KG144">
        <f>IF(KG$68=0,HLOOKUP($A144,'Monte Carlo_locked values'!$CQ$6:$DS$506,'Half from MC Supply Inputs '!KG$138+1,FALSE),KG111)</f>
        <v>5.567376470040001</v>
      </c>
      <c r="KH144">
        <f>IF(KH$68=0,HLOOKUP($A144,'Monte Carlo_locked values'!$CQ$6:$DS$506,'Half from MC Supply Inputs '!KH$138+1,FALSE),KH111)</f>
        <v>2.5517151467399573</v>
      </c>
      <c r="KI144">
        <f>IF(KI$68=0,HLOOKUP($A144,'Monte Carlo_locked values'!$CQ$6:$DS$506,'Half from MC Supply Inputs '!KI$138+1,FALSE),KI111)</f>
        <v>5.567376470040001</v>
      </c>
      <c r="KJ144">
        <f>IF(KJ$68=0,HLOOKUP($A144,'Monte Carlo_locked values'!$CQ$6:$DS$506,'Half from MC Supply Inputs '!KJ$138+1,FALSE),KJ111)</f>
        <v>1.5345038547523033</v>
      </c>
      <c r="KK144">
        <f>IF(KK$68=0,HLOOKUP($A144,'Monte Carlo_locked values'!$CQ$6:$DS$506,'Half from MC Supply Inputs '!KK$138+1,FALSE),KK111)</f>
        <v>2.5752296773141903</v>
      </c>
      <c r="KL144">
        <f>IF(KL$68=0,HLOOKUP($A144,'Monte Carlo_locked values'!$CQ$6:$DS$506,'Half from MC Supply Inputs '!KL$138+1,FALSE),KL111)</f>
        <v>2.4147228209427172</v>
      </c>
      <c r="KM144">
        <f>IF(KM$68=0,HLOOKUP($A144,'Monte Carlo_locked values'!$CQ$6:$DS$506,'Half from MC Supply Inputs '!KM$138+1,FALSE),KM111)</f>
        <v>1.9746133378475101</v>
      </c>
      <c r="KN144">
        <f>IF(KN$68=0,HLOOKUP($A144,'Monte Carlo_locked values'!$CQ$6:$DS$506,'Half from MC Supply Inputs '!KN$138+1,FALSE),KN111)</f>
        <v>2.4147228209427172</v>
      </c>
      <c r="KO144">
        <f>IF(KO$68=0,HLOOKUP($A144,'Monte Carlo_locked values'!$CQ$6:$DS$506,'Half from MC Supply Inputs '!KO$138+1,FALSE),KO111)</f>
        <v>1.734065667338812</v>
      </c>
      <c r="KP144">
        <f>IF(KP$68=0,HLOOKUP($A144,'Monte Carlo_locked values'!$CQ$6:$DS$506,'Half from MC Supply Inputs '!KP$138+1,FALSE),KP111)</f>
        <v>1.9746133378475101</v>
      </c>
      <c r="KQ144">
        <f>IF(KQ$68=0,HLOOKUP($A144,'Monte Carlo_locked values'!$CQ$6:$DS$506,'Half from MC Supply Inputs '!KQ$138+1,FALSE),KQ111)</f>
        <v>4.1065219936917732</v>
      </c>
      <c r="KR144">
        <f>IF(KR$68=0,HLOOKUP($A144,'Monte Carlo_locked values'!$CQ$6:$DS$506,'Half from MC Supply Inputs '!KR$138+1,FALSE),KR111)</f>
        <v>2.4147228209427172</v>
      </c>
      <c r="KS144">
        <f>IF(KS$68=0,HLOOKUP($A144,'Monte Carlo_locked values'!$CQ$6:$DS$506,'Half from MC Supply Inputs '!KS$138+1,FALSE),KS111)</f>
        <v>5.567376470040001</v>
      </c>
      <c r="KT144">
        <f>IF(KT$68=0,HLOOKUP($A144,'Monte Carlo_locked values'!$CQ$6:$DS$506,'Half from MC Supply Inputs '!KT$138+1,FALSE),KT111)</f>
        <v>3.659257033648057</v>
      </c>
      <c r="KU144">
        <f>IF(KU$68=0,HLOOKUP($A144,'Monte Carlo_locked values'!$CQ$6:$DS$506,'Half from MC Supply Inputs '!KU$138+1,FALSE),KU111)</f>
        <v>2.6887074725371978</v>
      </c>
      <c r="KV144">
        <f>IF(KV$68=0,HLOOKUP($A144,'Monte Carlo_locked values'!$CQ$6:$DS$506,'Half from MC Supply Inputs '!KV$138+1,FALSE),KV111)</f>
        <v>1.5345038547523033</v>
      </c>
      <c r="KW144">
        <f>IF(KW$68=0,HLOOKUP($A144,'Monte Carlo_locked values'!$CQ$6:$DS$506,'Half from MC Supply Inputs '!KW$138+1,FALSE),KW111)</f>
        <v>1.5275945671730988</v>
      </c>
      <c r="KX144">
        <f>IF(KX$68=0,HLOOKUP($A144,'Monte Carlo_locked values'!$CQ$6:$DS$506,'Half from MC Supply Inputs '!KX$138+1,FALSE),KX111)</f>
        <v>1.5187254667199999</v>
      </c>
      <c r="KY144">
        <f>IF(KY$68=0,HLOOKUP($A144,'Monte Carlo_locked values'!$CQ$6:$DS$506,'Half from MC Supply Inputs '!KY$138+1,FALSE),KY111)</f>
        <v>5.567376470040001</v>
      </c>
      <c r="KZ144">
        <f>IF(KZ$68=0,HLOOKUP($A144,'Monte Carlo_locked values'!$CQ$6:$DS$506,'Half from MC Supply Inputs '!KZ$138+1,FALSE),KZ111)</f>
        <v>2.6240519021065385</v>
      </c>
      <c r="LA144">
        <f>IF(LA$68=0,HLOOKUP($A144,'Monte Carlo_locked values'!$CQ$6:$DS$506,'Half from MC Supply Inputs '!LA$138+1,FALSE),LA111)</f>
        <v>4.8852424216043024</v>
      </c>
      <c r="LB144">
        <f>IF(LB$68=0,HLOOKUP($A144,'Monte Carlo_locked values'!$CQ$6:$DS$506,'Half from MC Supply Inputs '!LB$138+1,FALSE),LB111)</f>
        <v>1.9746133378475101</v>
      </c>
      <c r="LC144">
        <f>IF(LC$68=0,HLOOKUP($A144,'Monte Carlo_locked values'!$CQ$6:$DS$506,'Half from MC Supply Inputs '!LC$138+1,FALSE),LC111)</f>
        <v>5.3715062336250714</v>
      </c>
      <c r="LD144">
        <f>IF(LD$68=0,HLOOKUP($A144,'Monte Carlo_locked values'!$CQ$6:$DS$506,'Half from MC Supply Inputs '!LD$138+1,FALSE),LD111)</f>
        <v>1.9746133378475101</v>
      </c>
      <c r="LE144">
        <f>IF(LE$68=0,HLOOKUP($A144,'Monte Carlo_locked values'!$CQ$6:$DS$506,'Half from MC Supply Inputs '!LE$138+1,FALSE),LE111)</f>
        <v>1.5345038547523033</v>
      </c>
      <c r="LF144">
        <f>IF(LF$68=0,HLOOKUP($A144,'Monte Carlo_locked values'!$CQ$6:$DS$506,'Half from MC Supply Inputs '!LF$138+1,FALSE),LF111)</f>
        <v>5.1093196593748571</v>
      </c>
      <c r="LG144">
        <f>IF(LG$68=0,HLOOKUP($A144,'Monte Carlo_locked values'!$CQ$6:$DS$506,'Half from MC Supply Inputs '!LG$138+1,FALSE),LG111)</f>
        <v>2.3036843923992936</v>
      </c>
      <c r="LH144">
        <f>IF(LH$68=0,HLOOKUP($A144,'Monte Carlo_locked values'!$CQ$6:$DS$506,'Half from MC Supply Inputs '!LH$138+1,FALSE),LH111)</f>
        <v>5.567376470040001</v>
      </c>
      <c r="LI144">
        <f>IF(LI$68=0,HLOOKUP($A144,'Monte Carlo_locked values'!$CQ$6:$DS$506,'Half from MC Supply Inputs '!LI$138+1,FALSE),LI111)</f>
        <v>4.3526685468050683</v>
      </c>
      <c r="LJ144">
        <f>IF(LJ$68=0,HLOOKUP($A144,'Monte Carlo_locked values'!$CQ$6:$DS$506,'Half from MC Supply Inputs '!LJ$138+1,FALSE),LJ111)</f>
        <v>2.6887074725371978</v>
      </c>
      <c r="LK144">
        <f>IF(LK$68=0,HLOOKUP($A144,'Monte Carlo_locked values'!$CQ$6:$DS$506,'Half from MC Supply Inputs '!LK$138+1,FALSE),LK111)</f>
        <v>2.5517151467399573</v>
      </c>
      <c r="LL144">
        <f>IF(LL$68=0,HLOOKUP($A144,'Monte Carlo_locked values'!$CQ$6:$DS$506,'Half from MC Supply Inputs '!LL$138+1,FALSE),LL111)</f>
        <v>4.6830018765007351</v>
      </c>
      <c r="LM144">
        <f>IF(LM$68=0,HLOOKUP($A144,'Monte Carlo_locked values'!$CQ$6:$DS$506,'Half from MC Supply Inputs '!LM$138+1,FALSE),LM111)</f>
        <v>2.1717945934217511</v>
      </c>
      <c r="LN144">
        <f>IF(LN$68=0,HLOOKUP($A144,'Monte Carlo_locked values'!$CQ$6:$DS$506,'Half from MC Supply Inputs '!LN$138+1,FALSE),LN111)</f>
        <v>3.2694174477588249</v>
      </c>
      <c r="LO144">
        <f>IF(LO$68=0,HLOOKUP($A144,'Monte Carlo_locked values'!$CQ$6:$DS$506,'Half from MC Supply Inputs '!LO$138+1,FALSE),LO111)</f>
        <v>2.8317983325374612</v>
      </c>
      <c r="LP144">
        <f>IF(LP$68=0,HLOOKUP($A144,'Monte Carlo_locked values'!$CQ$6:$DS$506,'Half from MC Supply Inputs '!LP$138+1,FALSE),LP111)</f>
        <v>2.0754459547422583</v>
      </c>
      <c r="LQ144">
        <f>IF(LQ$68=0,HLOOKUP($A144,'Monte Carlo_locked values'!$CQ$6:$DS$506,'Half from MC Supply Inputs '!LQ$138+1,FALSE),LQ111)</f>
        <v>4.9505689865832503</v>
      </c>
      <c r="LR144">
        <f>IF(LR$68=0,HLOOKUP($A144,'Monte Carlo_locked values'!$CQ$6:$DS$506,'Half from MC Supply Inputs '!LR$138+1,FALSE),LR111)</f>
        <v>1.5345038547523033</v>
      </c>
      <c r="LS144">
        <f>IF(LS$68=0,HLOOKUP($A144,'Monte Carlo_locked values'!$CQ$6:$DS$506,'Half from MC Supply Inputs '!LS$138+1,FALSE),LS111)</f>
        <v>4.6141857709330472</v>
      </c>
      <c r="LT144">
        <f>IF(LT$68=0,HLOOKUP($A144,'Monte Carlo_locked values'!$CQ$6:$DS$506,'Half from MC Supply Inputs '!LT$138+1,FALSE),LT111)</f>
        <v>3.9411824276836303</v>
      </c>
      <c r="LU144">
        <f>IF(LU$68=0,HLOOKUP($A144,'Monte Carlo_locked values'!$CQ$6:$DS$506,'Half from MC Supply Inputs '!LU$138+1,FALSE),LU111)</f>
        <v>1.9746133378475101</v>
      </c>
      <c r="LV144">
        <f>IF(LV$68=0,HLOOKUP($A144,'Monte Carlo_locked values'!$CQ$6:$DS$506,'Half from MC Supply Inputs '!LV$138+1,FALSE),LV111)</f>
        <v>2.6887074725371978</v>
      </c>
      <c r="LW144">
        <f>IF(LW$68=0,HLOOKUP($A144,'Monte Carlo_locked values'!$CQ$6:$DS$506,'Half from MC Supply Inputs '!LW$138+1,FALSE),LW111)</f>
        <v>1.8828959447310496</v>
      </c>
      <c r="LX144">
        <f>IF(LX$68=0,HLOOKUP($A144,'Monte Carlo_locked values'!$CQ$6:$DS$506,'Half from MC Supply Inputs '!LX$138+1,FALSE),LX111)</f>
        <v>1.5345038547523033</v>
      </c>
      <c r="LY144">
        <f>IF(LY$68=0,HLOOKUP($A144,'Monte Carlo_locked values'!$CQ$6:$DS$506,'Half from MC Supply Inputs '!LY$138+1,FALSE),LY111)</f>
        <v>2.6887074725371978</v>
      </c>
      <c r="LZ144">
        <f>IF(LZ$68=0,HLOOKUP($A144,'Monte Carlo_locked values'!$CQ$6:$DS$506,'Half from MC Supply Inputs '!LZ$138+1,FALSE),LZ111)</f>
        <v>3.5934436783632768</v>
      </c>
      <c r="MA144">
        <f>IF(MA$68=0,HLOOKUP($A144,'Monte Carlo_locked values'!$CQ$6:$DS$506,'Half from MC Supply Inputs '!MA$138+1,FALSE),MA111)</f>
        <v>1.5345038547523033</v>
      </c>
      <c r="MB144">
        <f>IF(MB$68=0,HLOOKUP($A144,'Monte Carlo_locked values'!$CQ$6:$DS$506,'Half from MC Supply Inputs '!MB$138+1,FALSE),MB111)</f>
        <v>1.5345038547523033</v>
      </c>
      <c r="MC144">
        <f>IF(MC$68=0,HLOOKUP($A144,'Monte Carlo_locked values'!$CQ$6:$DS$506,'Half from MC Supply Inputs '!MC$138+1,FALSE),MC111)</f>
        <v>4.3596388046488501</v>
      </c>
      <c r="MD144">
        <f>IF(MD$68=0,HLOOKUP($A144,'Monte Carlo_locked values'!$CQ$6:$DS$506,'Half from MC Supply Inputs '!MD$138+1,FALSE),MD111)</f>
        <v>2.6887074725371978</v>
      </c>
      <c r="ME144">
        <f>IF(ME$68=0,HLOOKUP($A144,'Monte Carlo_locked values'!$CQ$6:$DS$506,'Half from MC Supply Inputs '!ME$138+1,FALSE),ME111)</f>
        <v>1.9511465737523643</v>
      </c>
      <c r="MF144">
        <f>IF(MF$68=0,HLOOKUP($A144,'Monte Carlo_locked values'!$CQ$6:$DS$506,'Half from MC Supply Inputs '!MF$138+1,FALSE),MF111)</f>
        <v>1.5345038547523033</v>
      </c>
      <c r="MG144">
        <f>IF(MG$68=0,HLOOKUP($A144,'Monte Carlo_locked values'!$CQ$6:$DS$506,'Half from MC Supply Inputs '!MG$138+1,FALSE),MG111)</f>
        <v>3.3692135399078342</v>
      </c>
      <c r="MH144">
        <f>IF(MH$68=0,HLOOKUP($A144,'Monte Carlo_locked values'!$CQ$6:$DS$506,'Half from MC Supply Inputs '!MH$138+1,FALSE),MH111)</f>
        <v>2.6887074725371978</v>
      </c>
      <c r="MI144">
        <f>IF(MI$68=0,HLOOKUP($A144,'Monte Carlo_locked values'!$CQ$6:$DS$506,'Half from MC Supply Inputs '!MI$138+1,FALSE),MI111)</f>
        <v>5.567376470040001</v>
      </c>
      <c r="MJ144">
        <f>IF(MJ$68=0,HLOOKUP($A144,'Monte Carlo_locked values'!$CQ$6:$DS$506,'Half from MC Supply Inputs '!MJ$138+1,FALSE),MJ111)</f>
        <v>1.6312062539020795</v>
      </c>
      <c r="MK144">
        <f>IF(MK$68=0,HLOOKUP($A144,'Monte Carlo_locked values'!$CQ$6:$DS$506,'Half from MC Supply Inputs '!MK$138+1,FALSE),MK111)</f>
        <v>4.5501525575382766</v>
      </c>
      <c r="ML144">
        <f>IF(ML$68=0,HLOOKUP($A144,'Monte Carlo_locked values'!$CQ$6:$DS$506,'Half from MC Supply Inputs '!ML$138+1,FALSE),ML111)</f>
        <v>1.5345038547523033</v>
      </c>
      <c r="MM144">
        <f>IF(MM$68=0,HLOOKUP($A144,'Monte Carlo_locked values'!$CQ$6:$DS$506,'Half from MC Supply Inputs '!MM$138+1,FALSE),MM111)</f>
        <v>4.5066078914966958</v>
      </c>
      <c r="MN144">
        <f>IF(MN$68=0,HLOOKUP($A144,'Monte Carlo_locked values'!$CQ$6:$DS$506,'Half from MC Supply Inputs '!MN$138+1,FALSE),MN111)</f>
        <v>2.5517151467399573</v>
      </c>
      <c r="MO144">
        <f>IF(MO$68=0,HLOOKUP($A144,'Monte Carlo_locked values'!$CQ$6:$DS$506,'Half from MC Supply Inputs '!MO$138+1,FALSE),MO111)</f>
        <v>1.9746133378475101</v>
      </c>
      <c r="MP144">
        <f>IF(MP$68=0,HLOOKUP($A144,'Monte Carlo_locked values'!$CQ$6:$DS$506,'Half from MC Supply Inputs '!MP$138+1,FALSE),MP111)</f>
        <v>5.567376470040001</v>
      </c>
      <c r="MQ144">
        <f>IF(MQ$68=0,HLOOKUP($A144,'Monte Carlo_locked values'!$CQ$6:$DS$506,'Half from MC Supply Inputs '!MQ$138+1,FALSE),MQ111)</f>
        <v>5.567376470040001</v>
      </c>
      <c r="MR144">
        <f>IF(MR$68=0,HLOOKUP($A144,'Monte Carlo_locked values'!$CQ$6:$DS$506,'Half from MC Supply Inputs '!MR$138+1,FALSE),MR111)</f>
        <v>5.567376470040001</v>
      </c>
      <c r="MS144">
        <f>IF(MS$68=0,HLOOKUP($A144,'Monte Carlo_locked values'!$CQ$6:$DS$506,'Half from MC Supply Inputs '!MS$138+1,FALSE),MS111)</f>
        <v>1.9746133378475101</v>
      </c>
      <c r="MT144">
        <f>IF(MT$68=0,HLOOKUP($A144,'Monte Carlo_locked values'!$CQ$6:$DS$506,'Half from MC Supply Inputs '!MT$138+1,FALSE),MT111)</f>
        <v>4.3648693104564078</v>
      </c>
      <c r="MU144">
        <f>IF(MU$68=0,HLOOKUP($A144,'Monte Carlo_locked values'!$CQ$6:$DS$506,'Half from MC Supply Inputs '!MU$138+1,FALSE),MU111)</f>
        <v>5.567376470040001</v>
      </c>
      <c r="MV144">
        <f>IF(MV$68=0,HLOOKUP($A144,'Monte Carlo_locked values'!$CQ$6:$DS$506,'Half from MC Supply Inputs '!MV$138+1,FALSE),MV111)</f>
        <v>2.5517151467399573</v>
      </c>
      <c r="MW144">
        <f>IF(MW$68=0,HLOOKUP($A144,'Monte Carlo_locked values'!$CQ$6:$DS$506,'Half from MC Supply Inputs '!MW$138+1,FALSE),MW111)</f>
        <v>2.6887074725371978</v>
      </c>
      <c r="MX144">
        <f>IF(MX$68=0,HLOOKUP($A144,'Monte Carlo_locked values'!$CQ$6:$DS$506,'Half from MC Supply Inputs '!MX$138+1,FALSE),MX111)</f>
        <v>2.4147228209427172</v>
      </c>
      <c r="MY144">
        <f>IF(MY$68=0,HLOOKUP($A144,'Monte Carlo_locked values'!$CQ$6:$DS$506,'Half from MC Supply Inputs '!MY$138+1,FALSE),MY111)</f>
        <v>2.2890459491572908</v>
      </c>
      <c r="MZ144">
        <f>IF(MZ$68=0,HLOOKUP($A144,'Monte Carlo_locked values'!$CQ$6:$DS$506,'Half from MC Supply Inputs '!MZ$138+1,FALSE),MZ111)</f>
        <v>2.6887074725371978</v>
      </c>
      <c r="NA144">
        <f>IF(NA$68=0,HLOOKUP($A144,'Monte Carlo_locked values'!$CQ$6:$DS$506,'Half from MC Supply Inputs '!NA$138+1,FALSE),NA111)</f>
        <v>1.573331123206783</v>
      </c>
      <c r="NB144">
        <f>IF(NB$68=0,HLOOKUP($A144,'Monte Carlo_locked values'!$CQ$6:$DS$506,'Half from MC Supply Inputs '!NB$138+1,FALSE),NB111)</f>
        <v>1.9746133378475101</v>
      </c>
      <c r="NC144">
        <f>IF(NC$68=0,HLOOKUP($A144,'Monte Carlo_locked values'!$CQ$6:$DS$506,'Half from MC Supply Inputs '!NC$138+1,FALSE),NC111)</f>
        <v>2.3667409354663724</v>
      </c>
      <c r="ND144">
        <f>IF(ND$68=0,HLOOKUP($A144,'Monte Carlo_locked values'!$CQ$6:$DS$506,'Half from MC Supply Inputs '!ND$138+1,FALSE),ND111)</f>
        <v>1.5187254667199999</v>
      </c>
      <c r="NE144">
        <f>IF(NE$68=0,HLOOKUP($A144,'Monte Carlo_locked values'!$CQ$6:$DS$506,'Half from MC Supply Inputs '!NE$138+1,FALSE),NE111)</f>
        <v>4.0069722993435386</v>
      </c>
      <c r="NF144">
        <f>IF(NF$68=0,HLOOKUP($A144,'Monte Carlo_locked values'!$CQ$6:$DS$506,'Half from MC Supply Inputs '!NF$138+1,FALSE),NF111)</f>
        <v>1.9746133378475101</v>
      </c>
      <c r="NG144">
        <f>IF(NG$68=0,HLOOKUP($A144,'Monte Carlo_locked values'!$CQ$6:$DS$506,'Half from MC Supply Inputs '!NG$138+1,FALSE),NG111)</f>
        <v>1.5345038547523033</v>
      </c>
      <c r="NH144">
        <f>IF(NH$68=0,HLOOKUP($A144,'Monte Carlo_locked values'!$CQ$6:$DS$506,'Half from MC Supply Inputs '!NH$138+1,FALSE),NH111)</f>
        <v>1.9746133378475101</v>
      </c>
      <c r="NI144">
        <f>IF(NI$68=0,HLOOKUP($A144,'Monte Carlo_locked values'!$CQ$6:$DS$506,'Half from MC Supply Inputs '!NI$138+1,FALSE),NI111)</f>
        <v>1.6897946177372694</v>
      </c>
      <c r="NJ144">
        <f>IF(NJ$68=0,HLOOKUP($A144,'Monte Carlo_locked values'!$CQ$6:$DS$506,'Half from MC Supply Inputs '!NJ$138+1,FALSE),NJ111)</f>
        <v>5.567376470040001</v>
      </c>
      <c r="NK144">
        <f>IF(NK$68=0,HLOOKUP($A144,'Monte Carlo_locked values'!$CQ$6:$DS$506,'Half from MC Supply Inputs '!NK$138+1,FALSE),NK111)</f>
        <v>3.1788144816559556</v>
      </c>
      <c r="NL144">
        <f>IF(NL$68=0,HLOOKUP($A144,'Monte Carlo_locked values'!$CQ$6:$DS$506,'Half from MC Supply Inputs '!NL$138+1,FALSE),NL111)</f>
        <v>2.2124995246679147</v>
      </c>
      <c r="NM144">
        <f>IF(NM$68=0,HLOOKUP($A144,'Monte Carlo_locked values'!$CQ$6:$DS$506,'Half from MC Supply Inputs '!NM$138+1,FALSE),NM111)</f>
        <v>1.5345038547523033</v>
      </c>
      <c r="NN144">
        <f>IF(NN$68=0,HLOOKUP($A144,'Monte Carlo_locked values'!$CQ$6:$DS$506,'Half from MC Supply Inputs '!NN$138+1,FALSE),NN111)</f>
        <v>2.4147228209427172</v>
      </c>
      <c r="NO144">
        <f>IF(NO$68=0,HLOOKUP($A144,'Monte Carlo_locked values'!$CQ$6:$DS$506,'Half from MC Supply Inputs '!NO$138+1,FALSE),NO111)</f>
        <v>1.5345038547523033</v>
      </c>
      <c r="NP144">
        <f>IF(NP$68=0,HLOOKUP($A144,'Monte Carlo_locked values'!$CQ$6:$DS$506,'Half from MC Supply Inputs '!NP$138+1,FALSE),NP111)</f>
        <v>4.253936517141474</v>
      </c>
      <c r="NQ144">
        <f>IF(NQ$68=0,HLOOKUP($A144,'Monte Carlo_locked values'!$CQ$6:$DS$506,'Half from MC Supply Inputs '!NQ$138+1,FALSE),NQ111)</f>
        <v>2.5517151467399573</v>
      </c>
      <c r="NR144">
        <f>IF(NR$68=0,HLOOKUP($A144,'Monte Carlo_locked values'!$CQ$6:$DS$506,'Half from MC Supply Inputs '!NR$138+1,FALSE),NR111)</f>
        <v>2.5517151467399573</v>
      </c>
      <c r="NS144">
        <f>IF(NS$68=0,HLOOKUP($A144,'Monte Carlo_locked values'!$CQ$6:$DS$506,'Half from MC Supply Inputs '!NS$138+1,FALSE),NS111)</f>
        <v>1.9746133378475101</v>
      </c>
      <c r="NT144">
        <f>IF(NT$68=0,HLOOKUP($A144,'Monte Carlo_locked values'!$CQ$6:$DS$506,'Half from MC Supply Inputs '!NT$138+1,FALSE),NT111)</f>
        <v>1.5345038547523033</v>
      </c>
      <c r="NU144">
        <f>IF(NU$68=0,HLOOKUP($A144,'Monte Carlo_locked values'!$CQ$6:$DS$506,'Half from MC Supply Inputs '!NU$138+1,FALSE),NU111)</f>
        <v>1.5345038547523033</v>
      </c>
      <c r="NV144">
        <f>IF(NV$68=0,HLOOKUP($A144,'Monte Carlo_locked values'!$CQ$6:$DS$506,'Half from MC Supply Inputs '!NV$138+1,FALSE),NV111)</f>
        <v>2.6887074725371978</v>
      </c>
      <c r="NW144">
        <f>IF(NW$68=0,HLOOKUP($A144,'Monte Carlo_locked values'!$CQ$6:$DS$506,'Half from MC Supply Inputs '!NW$138+1,FALSE),NW111)</f>
        <v>4.2094567796185398</v>
      </c>
      <c r="NX144">
        <f>IF(NX$68=0,HLOOKUP($A144,'Monte Carlo_locked values'!$CQ$6:$DS$506,'Half from MC Supply Inputs '!NX$138+1,FALSE),NX111)</f>
        <v>1.5345038547523033</v>
      </c>
      <c r="NY144">
        <f>IF(NY$68=0,HLOOKUP($A144,'Monte Carlo_locked values'!$CQ$6:$DS$506,'Half from MC Supply Inputs '!NY$138+1,FALSE),NY111)</f>
        <v>3.086733664459945</v>
      </c>
      <c r="NZ144">
        <f>IF(NZ$68=0,HLOOKUP($A144,'Monte Carlo_locked values'!$CQ$6:$DS$506,'Half from MC Supply Inputs '!NZ$138+1,FALSE),NZ111)</f>
        <v>2.5517151467399573</v>
      </c>
      <c r="OA144">
        <f>IF(OA$68=0,HLOOKUP($A144,'Monte Carlo_locked values'!$CQ$6:$DS$506,'Half from MC Supply Inputs '!OA$138+1,FALSE),OA111)</f>
        <v>3.8580818935252648</v>
      </c>
      <c r="OB144">
        <f>IF(OB$68=0,HLOOKUP($A144,'Monte Carlo_locked values'!$CQ$6:$DS$506,'Half from MC Supply Inputs '!OB$138+1,FALSE),OB111)</f>
        <v>1.8738709761460866</v>
      </c>
      <c r="OC144">
        <f>IF(OC$68=0,HLOOKUP($A144,'Monte Carlo_locked values'!$CQ$6:$DS$506,'Half from MC Supply Inputs '!OC$138+1,FALSE),OC111)</f>
        <v>1.5345038547523033</v>
      </c>
      <c r="OD144">
        <f>IF(OD$68=0,HLOOKUP($A144,'Monte Carlo_locked values'!$CQ$6:$DS$506,'Half from MC Supply Inputs '!OD$138+1,FALSE),OD111)</f>
        <v>4.4172168158216829</v>
      </c>
      <c r="OE144">
        <f>IF(OE$68=0,HLOOKUP($A144,'Monte Carlo_locked values'!$CQ$6:$DS$506,'Half from MC Supply Inputs '!OE$138+1,FALSE),OE111)</f>
        <v>2.0454991050257672</v>
      </c>
      <c r="OF144">
        <f>IF(OF$68=0,HLOOKUP($A144,'Monte Carlo_locked values'!$CQ$6:$DS$506,'Half from MC Supply Inputs '!OF$138+1,FALSE),OF111)</f>
        <v>3.8579638180450271</v>
      </c>
      <c r="OG144">
        <f>IF(OG$68=0,HLOOKUP($A144,'Monte Carlo_locked values'!$CQ$6:$DS$506,'Half from MC Supply Inputs '!OG$138+1,FALSE),OG111)</f>
        <v>1.5345038547523033</v>
      </c>
      <c r="OH144">
        <f>IF(OH$68=0,HLOOKUP($A144,'Monte Carlo_locked values'!$CQ$6:$DS$506,'Half from MC Supply Inputs '!OH$138+1,FALSE),OH111)</f>
        <v>5.567376470040001</v>
      </c>
      <c r="OI144">
        <f>IF(OI$68=0,HLOOKUP($A144,'Monte Carlo_locked values'!$CQ$6:$DS$506,'Half from MC Supply Inputs '!OI$138+1,FALSE),OI111)</f>
        <v>1.9746133378475101</v>
      </c>
      <c r="OJ144">
        <f>IF(OJ$68=0,HLOOKUP($A144,'Monte Carlo_locked values'!$CQ$6:$DS$506,'Half from MC Supply Inputs '!OJ$138+1,FALSE),OJ111)</f>
        <v>2.5517151467399573</v>
      </c>
      <c r="OK144">
        <f>IF(OK$68=0,HLOOKUP($A144,'Monte Carlo_locked values'!$CQ$6:$DS$506,'Half from MC Supply Inputs '!OK$138+1,FALSE),OK111)</f>
        <v>5.567376470040001</v>
      </c>
      <c r="OL144">
        <f>IF(OL$68=0,HLOOKUP($A144,'Monte Carlo_locked values'!$CQ$6:$DS$506,'Half from MC Supply Inputs '!OL$138+1,FALSE),OL111)</f>
        <v>1.5345038547523033</v>
      </c>
      <c r="OM144">
        <f>IF(OM$68=0,HLOOKUP($A144,'Monte Carlo_locked values'!$CQ$6:$DS$506,'Half from MC Supply Inputs '!OM$138+1,FALSE),OM111)</f>
        <v>5.1274488157861162</v>
      </c>
      <c r="ON144">
        <f>IF(ON$68=0,HLOOKUP($A144,'Monte Carlo_locked values'!$CQ$6:$DS$506,'Half from MC Supply Inputs '!ON$138+1,FALSE),ON111)</f>
        <v>4.5197929485925279</v>
      </c>
      <c r="OO144">
        <f>IF(OO$68=0,HLOOKUP($A144,'Monte Carlo_locked values'!$CQ$6:$DS$506,'Half from MC Supply Inputs '!OO$138+1,FALSE),OO111)</f>
        <v>4.9738242742690089</v>
      </c>
      <c r="OP144">
        <f>IF(OP$68=0,HLOOKUP($A144,'Monte Carlo_locked values'!$CQ$6:$DS$506,'Half from MC Supply Inputs '!OP$138+1,FALSE),OP111)</f>
        <v>3.7172684933617361</v>
      </c>
      <c r="OQ144">
        <f>IF(OQ$68=0,HLOOKUP($A144,'Monte Carlo_locked values'!$CQ$6:$DS$506,'Half from MC Supply Inputs '!OQ$138+1,FALSE),OQ111)</f>
        <v>2.4147228209427172</v>
      </c>
      <c r="OR144">
        <f>IF(OR$68=0,HLOOKUP($A144,'Monte Carlo_locked values'!$CQ$6:$DS$506,'Half from MC Supply Inputs '!OR$138+1,FALSE),OR111)</f>
        <v>1.5187254667199999</v>
      </c>
      <c r="OS144">
        <f>IF(OS$68=0,HLOOKUP($A144,'Monte Carlo_locked values'!$CQ$6:$DS$506,'Half from MC Supply Inputs '!OS$138+1,FALSE),OS111)</f>
        <v>1.5345038547523033</v>
      </c>
      <c r="OT144">
        <f>IF(OT$68=0,HLOOKUP($A144,'Monte Carlo_locked values'!$CQ$6:$DS$506,'Half from MC Supply Inputs '!OT$138+1,FALSE),OT111)</f>
        <v>2.4147228209427172</v>
      </c>
      <c r="OU144">
        <f>IF(OU$68=0,HLOOKUP($A144,'Monte Carlo_locked values'!$CQ$6:$DS$506,'Half from MC Supply Inputs '!OU$138+1,FALSE),OU111)</f>
        <v>5.2596349518998089</v>
      </c>
      <c r="OV144">
        <f>IF(OV$68=0,HLOOKUP($A144,'Monte Carlo_locked values'!$CQ$6:$DS$506,'Half from MC Supply Inputs '!OV$138+1,FALSE),OV111)</f>
        <v>2.6887074725371978</v>
      </c>
      <c r="OW144">
        <f>IF(OW$68=0,HLOOKUP($A144,'Monte Carlo_locked values'!$CQ$6:$DS$506,'Half from MC Supply Inputs '!OW$138+1,FALSE),OW111)</f>
        <v>1.6432467792882022</v>
      </c>
      <c r="OX144">
        <f>IF(OX$68=0,HLOOKUP($A144,'Monte Carlo_locked values'!$CQ$6:$DS$506,'Half from MC Supply Inputs '!OX$138+1,FALSE),OX111)</f>
        <v>2.5517151467399573</v>
      </c>
      <c r="OY144">
        <f>IF(OY$68=0,HLOOKUP($A144,'Monte Carlo_locked values'!$CQ$6:$DS$506,'Half from MC Supply Inputs '!OY$138+1,FALSE),OY111)</f>
        <v>1.6145208076183262</v>
      </c>
      <c r="OZ144">
        <f>IF(OZ$68=0,HLOOKUP($A144,'Monte Carlo_locked values'!$CQ$6:$DS$506,'Half from MC Supply Inputs '!OZ$138+1,FALSE),OZ111)</f>
        <v>2.6887074725371978</v>
      </c>
      <c r="PA144">
        <f>IF(PA$68=0,HLOOKUP($A144,'Monte Carlo_locked values'!$CQ$6:$DS$506,'Half from MC Supply Inputs '!PA$138+1,FALSE),PA111)</f>
        <v>5.567376470040001</v>
      </c>
      <c r="PB144">
        <f>IF(PB$68=0,HLOOKUP($A144,'Monte Carlo_locked values'!$CQ$6:$DS$506,'Half from MC Supply Inputs '!PB$138+1,FALSE),PB111)</f>
        <v>1.9746133378475101</v>
      </c>
      <c r="PC144">
        <f>IF(PC$68=0,HLOOKUP($A144,'Monte Carlo_locked values'!$CQ$6:$DS$506,'Half from MC Supply Inputs '!PC$138+1,FALSE),PC111)</f>
        <v>1.5345038547523033</v>
      </c>
      <c r="PD144">
        <f>IF(PD$68=0,HLOOKUP($A144,'Monte Carlo_locked values'!$CQ$6:$DS$506,'Half from MC Supply Inputs '!PD$138+1,FALSE),PD111)</f>
        <v>3.019943985504697</v>
      </c>
      <c r="PE144">
        <f>IF(PE$68=0,HLOOKUP($A144,'Monte Carlo_locked values'!$CQ$6:$DS$506,'Half from MC Supply Inputs '!PE$138+1,FALSE),PE111)</f>
        <v>5.567376470040001</v>
      </c>
      <c r="PF144">
        <f>IF(PF$68=0,HLOOKUP($A144,'Monte Carlo_locked values'!$CQ$6:$DS$506,'Half from MC Supply Inputs '!PF$138+1,FALSE),PF111)</f>
        <v>1.9746133378475101</v>
      </c>
      <c r="PG144">
        <f>IF(PG$68=0,HLOOKUP($A144,'Monte Carlo_locked values'!$CQ$6:$DS$506,'Half from MC Supply Inputs '!PG$138+1,FALSE),PG111)</f>
        <v>1.5826766264224372</v>
      </c>
      <c r="PH144">
        <f>IF(PH$68=0,HLOOKUP($A144,'Monte Carlo_locked values'!$CQ$6:$DS$506,'Half from MC Supply Inputs '!PH$138+1,FALSE),PH111)</f>
        <v>1.8111904240288876</v>
      </c>
      <c r="PI144">
        <f>IF(PI$68=0,HLOOKUP($A144,'Monte Carlo_locked values'!$CQ$6:$DS$506,'Half from MC Supply Inputs '!PI$138+1,FALSE),PI111)</f>
        <v>2.9149360688232031</v>
      </c>
      <c r="PJ144">
        <f>IF(PJ$68=0,HLOOKUP($A144,'Monte Carlo_locked values'!$CQ$6:$DS$506,'Half from MC Supply Inputs '!PJ$138+1,FALSE),PJ111)</f>
        <v>5.567376470040001</v>
      </c>
      <c r="PK144">
        <f>IF(PK$68=0,HLOOKUP($A144,'Monte Carlo_locked values'!$CQ$6:$DS$506,'Half from MC Supply Inputs '!PK$138+1,FALSE),PK111)</f>
        <v>2.5517151467399573</v>
      </c>
      <c r="PL144">
        <f>IF(PL$68=0,HLOOKUP($A144,'Monte Carlo_locked values'!$CQ$6:$DS$506,'Half from MC Supply Inputs '!PL$138+1,FALSE),PL111)</f>
        <v>2.6887074725371978</v>
      </c>
      <c r="PM144">
        <f>IF(PM$68=0,HLOOKUP($A144,'Monte Carlo_locked values'!$CQ$6:$DS$506,'Half from MC Supply Inputs '!PM$138+1,FALSE),PM111)</f>
        <v>1.5345038547523033</v>
      </c>
      <c r="PN144">
        <f>IF(PN$68=0,HLOOKUP($A144,'Monte Carlo_locked values'!$CQ$6:$DS$506,'Half from MC Supply Inputs '!PN$138+1,FALSE),PN111)</f>
        <v>2.5517151467399573</v>
      </c>
      <c r="PO144">
        <f>IF(PO$68=0,HLOOKUP($A144,'Monte Carlo_locked values'!$CQ$6:$DS$506,'Half from MC Supply Inputs '!PO$138+1,FALSE),PO111)</f>
        <v>5.567376470040001</v>
      </c>
      <c r="PP144">
        <f>IF(PP$68=0,HLOOKUP($A144,'Monte Carlo_locked values'!$CQ$6:$DS$506,'Half from MC Supply Inputs '!PP$138+1,FALSE),PP111)</f>
        <v>2.4147228209427172</v>
      </c>
      <c r="PQ144">
        <f>IF(PQ$68=0,HLOOKUP($A144,'Monte Carlo_locked values'!$CQ$6:$DS$506,'Half from MC Supply Inputs '!PQ$138+1,FALSE),PQ111)</f>
        <v>4.6033253941699988</v>
      </c>
      <c r="PR144">
        <f>IF(PR$68=0,HLOOKUP($A144,'Monte Carlo_locked values'!$CQ$6:$DS$506,'Half from MC Supply Inputs '!PR$138+1,FALSE),PR111)</f>
        <v>3.8487530752697379</v>
      </c>
      <c r="PS144">
        <f>IF(PS$68=0,HLOOKUP($A144,'Monte Carlo_locked values'!$CQ$6:$DS$506,'Half from MC Supply Inputs '!PS$138+1,FALSE),PS111)</f>
        <v>2.3424306240697068</v>
      </c>
      <c r="PT144">
        <f>IF(PT$68=0,HLOOKUP($A144,'Monte Carlo_locked values'!$CQ$6:$DS$506,'Half from MC Supply Inputs '!PT$138+1,FALSE),PT111)</f>
        <v>3.2236221505259466</v>
      </c>
      <c r="PU144">
        <f>IF(PU$68=0,HLOOKUP($A144,'Monte Carlo_locked values'!$CQ$6:$DS$506,'Half from MC Supply Inputs '!PU$138+1,FALSE),PU111)</f>
        <v>4.3268917919167631</v>
      </c>
      <c r="PV144">
        <f>IF(PV$68=0,HLOOKUP($A144,'Monte Carlo_locked values'!$CQ$6:$DS$506,'Half from MC Supply Inputs '!PV$138+1,FALSE),PV111)</f>
        <v>1.5187254667199999</v>
      </c>
      <c r="PW144">
        <f>IF(PW$68=0,HLOOKUP($A144,'Monte Carlo_locked values'!$CQ$6:$DS$506,'Half from MC Supply Inputs '!PW$138+1,FALSE),PW111)</f>
        <v>2.6887074725371978</v>
      </c>
      <c r="PX144">
        <f>IF(PX$68=0,HLOOKUP($A144,'Monte Carlo_locked values'!$CQ$6:$DS$506,'Half from MC Supply Inputs '!PX$138+1,FALSE),PX111)</f>
        <v>2.4147228209427172</v>
      </c>
      <c r="PY144">
        <f>IF(PY$68=0,HLOOKUP($A144,'Monte Carlo_locked values'!$CQ$6:$DS$506,'Half from MC Supply Inputs '!PY$138+1,FALSE),PY111)</f>
        <v>3.2217185448141574</v>
      </c>
      <c r="PZ144">
        <f>IF(PZ$68=0,HLOOKUP($A144,'Monte Carlo_locked values'!$CQ$6:$DS$506,'Half from MC Supply Inputs '!PZ$138+1,FALSE),PZ111)</f>
        <v>2.6887074725371978</v>
      </c>
      <c r="QA144">
        <f>IF(QA$68=0,HLOOKUP($A144,'Monte Carlo_locked values'!$CQ$6:$DS$506,'Half from MC Supply Inputs '!QA$138+1,FALSE),QA111)</f>
        <v>5.567376470040001</v>
      </c>
      <c r="QB144">
        <f>IF(QB$68=0,HLOOKUP($A144,'Monte Carlo_locked values'!$CQ$6:$DS$506,'Half from MC Supply Inputs '!QB$138+1,FALSE),QB111)</f>
        <v>2.4147228209427172</v>
      </c>
      <c r="QC144">
        <f>IF(QC$68=0,HLOOKUP($A144,'Monte Carlo_locked values'!$CQ$6:$DS$506,'Half from MC Supply Inputs '!QC$138+1,FALSE),QC111)</f>
        <v>2.582390808520842</v>
      </c>
      <c r="QD144">
        <f>IF(QD$68=0,HLOOKUP($A144,'Monte Carlo_locked values'!$CQ$6:$DS$506,'Half from MC Supply Inputs '!QD$138+1,FALSE),QD111)</f>
        <v>2.6887074725371978</v>
      </c>
      <c r="QE144">
        <f>IF(QE$68=0,HLOOKUP($A144,'Monte Carlo_locked values'!$CQ$6:$DS$506,'Half from MC Supply Inputs '!QE$138+1,FALSE),QE111)</f>
        <v>5.567376470040001</v>
      </c>
      <c r="QF144">
        <f>IF(QF$68=0,HLOOKUP($A144,'Monte Carlo_locked values'!$CQ$6:$DS$506,'Half from MC Supply Inputs '!QF$138+1,FALSE),QF111)</f>
        <v>2.6887074725371978</v>
      </c>
      <c r="QG144">
        <f>IF(QG$68=0,HLOOKUP($A144,'Monte Carlo_locked values'!$CQ$6:$DS$506,'Half from MC Supply Inputs '!QG$138+1,FALSE),QG111)</f>
        <v>1.5279819364764329</v>
      </c>
      <c r="QH144">
        <f>IF(QH$68=0,HLOOKUP($A144,'Monte Carlo_locked values'!$CQ$6:$DS$506,'Half from MC Supply Inputs '!QH$138+1,FALSE),QH111)</f>
        <v>1.9746133378475101</v>
      </c>
      <c r="QI144">
        <f>IF(QI$68=0,HLOOKUP($A144,'Monte Carlo_locked values'!$CQ$6:$DS$506,'Half from MC Supply Inputs '!QI$138+1,FALSE),QI111)</f>
        <v>2.5771801732818171</v>
      </c>
      <c r="QJ144">
        <f>IF(QJ$68=0,HLOOKUP($A144,'Monte Carlo_locked values'!$CQ$6:$DS$506,'Half from MC Supply Inputs '!QJ$138+1,FALSE),QJ111)</f>
        <v>2.6887074725371978</v>
      </c>
      <c r="QK144">
        <f>IF(QK$68=0,HLOOKUP($A144,'Monte Carlo_locked values'!$CQ$6:$DS$506,'Half from MC Supply Inputs '!QK$138+1,FALSE),QK111)</f>
        <v>5.026582051893679</v>
      </c>
      <c r="QL144">
        <f>IF(QL$68=0,HLOOKUP($A144,'Monte Carlo_locked values'!$CQ$6:$DS$506,'Half from MC Supply Inputs '!QL$138+1,FALSE),QL111)</f>
        <v>1.9635164884956156</v>
      </c>
      <c r="QM144">
        <f>IF(QM$68=0,HLOOKUP($A144,'Monte Carlo_locked values'!$CQ$6:$DS$506,'Half from MC Supply Inputs '!QM$138+1,FALSE),QM111)</f>
        <v>2.5517151467399573</v>
      </c>
      <c r="QN144">
        <f>IF(QN$68=0,HLOOKUP($A144,'Monte Carlo_locked values'!$CQ$6:$DS$506,'Half from MC Supply Inputs '!QN$138+1,FALSE),QN111)</f>
        <v>5.567376470040001</v>
      </c>
      <c r="QO144">
        <f>IF(QO$68=0,HLOOKUP($A144,'Monte Carlo_locked values'!$CQ$6:$DS$506,'Half from MC Supply Inputs '!QO$138+1,FALSE),QO111)</f>
        <v>2.5976173449219182</v>
      </c>
      <c r="QP144">
        <f>IF(QP$68=0,HLOOKUP($A144,'Monte Carlo_locked values'!$CQ$6:$DS$506,'Half from MC Supply Inputs '!QP$138+1,FALSE),QP111)</f>
        <v>2.4147228209427172</v>
      </c>
      <c r="QQ144">
        <f>IF(QQ$68=0,HLOOKUP($A144,'Monte Carlo_locked values'!$CQ$6:$DS$506,'Half from MC Supply Inputs '!QQ$138+1,FALSE),QQ111)</f>
        <v>1.9746133378475101</v>
      </c>
      <c r="QR144">
        <f>IF(QR$68=0,HLOOKUP($A144,'Monte Carlo_locked values'!$CQ$6:$DS$506,'Half from MC Supply Inputs '!QR$138+1,FALSE),QR111)</f>
        <v>1.9746133378475101</v>
      </c>
      <c r="QS144">
        <f>IF(QS$68=0,HLOOKUP($A144,'Monte Carlo_locked values'!$CQ$6:$DS$506,'Half from MC Supply Inputs '!QS$138+1,FALSE),QS111)</f>
        <v>2.5517151467399573</v>
      </c>
      <c r="QT144">
        <f>IF(QT$68=0,HLOOKUP($A144,'Monte Carlo_locked values'!$CQ$6:$DS$506,'Half from MC Supply Inputs '!QT$138+1,FALSE),QT111)</f>
        <v>2.6645011179515672</v>
      </c>
      <c r="QU144">
        <f>IF(QU$68=0,HLOOKUP($A144,'Monte Carlo_locked values'!$CQ$6:$DS$506,'Half from MC Supply Inputs '!QU$138+1,FALSE),QU111)</f>
        <v>2.4147228209427172</v>
      </c>
      <c r="QV144">
        <f>IF(QV$68=0,HLOOKUP($A144,'Monte Carlo_locked values'!$CQ$6:$DS$506,'Half from MC Supply Inputs '!QV$138+1,FALSE),QV111)</f>
        <v>2.5517151467399573</v>
      </c>
      <c r="QW144">
        <f>IF(QW$68=0,HLOOKUP($A144,'Monte Carlo_locked values'!$CQ$6:$DS$506,'Half from MC Supply Inputs '!QW$138+1,FALSE),QW111)</f>
        <v>1.6607214748151646</v>
      </c>
      <c r="QX144">
        <f>IF(QX$68=0,HLOOKUP($A144,'Monte Carlo_locked values'!$CQ$6:$DS$506,'Half from MC Supply Inputs '!QX$138+1,FALSE),QX111)</f>
        <v>2.2631846965511215</v>
      </c>
      <c r="QY144">
        <f>IF(QY$68=0,HLOOKUP($A144,'Monte Carlo_locked values'!$CQ$6:$DS$506,'Half from MC Supply Inputs '!QY$138+1,FALSE),QY111)</f>
        <v>2.5517151467399573</v>
      </c>
      <c r="QZ144">
        <f>IF(QZ$68=0,HLOOKUP($A144,'Monte Carlo_locked values'!$CQ$6:$DS$506,'Half from MC Supply Inputs '!QZ$138+1,FALSE),QZ111)</f>
        <v>2.6887074725371978</v>
      </c>
      <c r="RA144">
        <f>IF(RA$68=0,HLOOKUP($A144,'Monte Carlo_locked values'!$CQ$6:$DS$506,'Half from MC Supply Inputs '!RA$138+1,FALSE),RA111)</f>
        <v>1.5345038547523033</v>
      </c>
      <c r="RB144">
        <f>IF(RB$68=0,HLOOKUP($A144,'Monte Carlo_locked values'!$CQ$6:$DS$506,'Half from MC Supply Inputs '!RB$138+1,FALSE),RB111)</f>
        <v>3.572608922050323</v>
      </c>
      <c r="RC144">
        <f>IF(RC$68=0,HLOOKUP($A144,'Monte Carlo_locked values'!$CQ$6:$DS$506,'Half from MC Supply Inputs '!RC$138+1,FALSE),RC111)</f>
        <v>2.5517151467399573</v>
      </c>
      <c r="RD144">
        <f>IF(RD$68=0,HLOOKUP($A144,'Monte Carlo_locked values'!$CQ$6:$DS$506,'Half from MC Supply Inputs '!RD$138+1,FALSE),RD111)</f>
        <v>4.9868808951931873</v>
      </c>
      <c r="RE144">
        <f>IF(RE$68=0,HLOOKUP($A144,'Monte Carlo_locked values'!$CQ$6:$DS$506,'Half from MC Supply Inputs '!RE$138+1,FALSE),RE111)</f>
        <v>1.9746133378475101</v>
      </c>
      <c r="RF144">
        <f>IF(RF$68=0,HLOOKUP($A144,'Monte Carlo_locked values'!$CQ$6:$DS$506,'Half from MC Supply Inputs '!RF$138+1,FALSE),RF111)</f>
        <v>5.567376470040001</v>
      </c>
      <c r="RG144">
        <f>IF(RG$68=0,HLOOKUP($A144,'Monte Carlo_locked values'!$CQ$6:$DS$506,'Half from MC Supply Inputs '!RG$138+1,FALSE),RG111)</f>
        <v>2.5517151467399573</v>
      </c>
      <c r="RH144">
        <f>IF(RH$68=0,HLOOKUP($A144,'Monte Carlo_locked values'!$CQ$6:$DS$506,'Half from MC Supply Inputs '!RH$138+1,FALSE),RH111)</f>
        <v>5.2086566231811862</v>
      </c>
      <c r="RI144">
        <f>IF(RI$68=0,HLOOKUP($A144,'Monte Carlo_locked values'!$CQ$6:$DS$506,'Half from MC Supply Inputs '!RI$138+1,FALSE),RI111)</f>
        <v>2.4147228209427172</v>
      </c>
      <c r="RJ144">
        <f>IF(RJ$68=0,HLOOKUP($A144,'Monte Carlo_locked values'!$CQ$6:$DS$506,'Half from MC Supply Inputs '!RJ$138+1,FALSE),RJ111)</f>
        <v>1.5345038547523033</v>
      </c>
      <c r="RK144">
        <f>IF(RK$68=0,HLOOKUP($A144,'Monte Carlo_locked values'!$CQ$6:$DS$506,'Half from MC Supply Inputs '!RK$138+1,FALSE),RK111)</f>
        <v>2.6887074725371978</v>
      </c>
      <c r="RL144">
        <f>IF(RL$68=0,HLOOKUP($A144,'Monte Carlo_locked values'!$CQ$6:$DS$506,'Half from MC Supply Inputs '!RL$138+1,FALSE),RL111)</f>
        <v>4.1250677470561472</v>
      </c>
      <c r="RM144">
        <f>IF(RM$68=0,HLOOKUP($A144,'Monte Carlo_locked values'!$CQ$6:$DS$506,'Half from MC Supply Inputs '!RM$138+1,FALSE),RM111)</f>
        <v>2.5517151467399573</v>
      </c>
      <c r="RN144">
        <f>IF(RN$68=0,HLOOKUP($A144,'Monte Carlo_locked values'!$CQ$6:$DS$506,'Half from MC Supply Inputs '!RN$138+1,FALSE),RN111)</f>
        <v>2.4147228209427172</v>
      </c>
      <c r="RO144">
        <f>IF(RO$68=0,HLOOKUP($A144,'Monte Carlo_locked values'!$CQ$6:$DS$506,'Half from MC Supply Inputs '!RO$138+1,FALSE),RO111)</f>
        <v>1.7742217835309941</v>
      </c>
      <c r="RP144">
        <f>IF(RP$68=0,HLOOKUP($A144,'Monte Carlo_locked values'!$CQ$6:$DS$506,'Half from MC Supply Inputs '!RP$138+1,FALSE),RP111)</f>
        <v>5.3677946962393488</v>
      </c>
      <c r="RQ144">
        <f>IF(RQ$68=0,HLOOKUP($A144,'Monte Carlo_locked values'!$CQ$6:$DS$506,'Half from MC Supply Inputs '!RQ$138+1,FALSE),RQ111)</f>
        <v>5.567376470040001</v>
      </c>
      <c r="RR144">
        <f>IF(RR$68=0,HLOOKUP($A144,'Monte Carlo_locked values'!$CQ$6:$DS$506,'Half from MC Supply Inputs '!RR$138+1,FALSE),RR111)</f>
        <v>2.7767808517551016</v>
      </c>
      <c r="RS144">
        <f>IF(RS$68=0,HLOOKUP($A144,'Monte Carlo_locked values'!$CQ$6:$DS$506,'Half from MC Supply Inputs '!RS$138+1,FALSE),RS111)</f>
        <v>2.5517151467399573</v>
      </c>
      <c r="RT144">
        <f>IF(RT$68=0,HLOOKUP($A144,'Monte Carlo_locked values'!$CQ$6:$DS$506,'Half from MC Supply Inputs '!RT$138+1,FALSE),RT111)</f>
        <v>2.4147228209427172</v>
      </c>
      <c r="RU144">
        <f>IF(RU$68=0,HLOOKUP($A144,'Monte Carlo_locked values'!$CQ$6:$DS$506,'Half from MC Supply Inputs '!RU$138+1,FALSE),RU111)</f>
        <v>2.6887074725371978</v>
      </c>
      <c r="RV144">
        <f>IF(RV$68=0,HLOOKUP($A144,'Monte Carlo_locked values'!$CQ$6:$DS$506,'Half from MC Supply Inputs '!RV$138+1,FALSE),RV111)</f>
        <v>1.9746133378475101</v>
      </c>
      <c r="RW144">
        <f>IF(RW$68=0,HLOOKUP($A144,'Monte Carlo_locked values'!$CQ$6:$DS$506,'Half from MC Supply Inputs '!RW$138+1,FALSE),RW111)</f>
        <v>5.567376470040001</v>
      </c>
      <c r="RX144">
        <f>IF(RX$68=0,HLOOKUP($A144,'Monte Carlo_locked values'!$CQ$6:$DS$506,'Half from MC Supply Inputs '!RX$138+1,FALSE),RX111)</f>
        <v>1.9746133378475101</v>
      </c>
      <c r="RY144">
        <f>IF(RY$68=0,HLOOKUP($A144,'Monte Carlo_locked values'!$CQ$6:$DS$506,'Half from MC Supply Inputs '!RY$138+1,FALSE),RY111)</f>
        <v>1.5187254667199999</v>
      </c>
      <c r="RZ144">
        <f>IF(RZ$68=0,HLOOKUP($A144,'Monte Carlo_locked values'!$CQ$6:$DS$506,'Half from MC Supply Inputs '!RZ$138+1,FALSE),RZ111)</f>
        <v>1.7640549401082692</v>
      </c>
      <c r="SA144">
        <f>IF(SA$68=0,HLOOKUP($A144,'Monte Carlo_locked values'!$CQ$6:$DS$506,'Half from MC Supply Inputs '!SA$138+1,FALSE),SA111)</f>
        <v>4.7211428580511656</v>
      </c>
      <c r="SB144">
        <f>IF(SB$68=0,HLOOKUP($A144,'Monte Carlo_locked values'!$CQ$6:$DS$506,'Half from MC Supply Inputs '!SB$138+1,FALSE),SB111)</f>
        <v>4.4119600334630711</v>
      </c>
      <c r="SC144">
        <f>IF(SC$68=0,HLOOKUP($A144,'Monte Carlo_locked values'!$CQ$6:$DS$506,'Half from MC Supply Inputs '!SC$138+1,FALSE),SC111)</f>
        <v>2.5517151467399573</v>
      </c>
      <c r="SD144">
        <f>IF(SD$68=0,HLOOKUP($A144,'Monte Carlo_locked values'!$CQ$6:$DS$506,'Half from MC Supply Inputs '!SD$138+1,FALSE),SD111)</f>
        <v>2.1287962806743326</v>
      </c>
      <c r="SE144">
        <f>IF(SE$68=0,HLOOKUP($A144,'Monte Carlo_locked values'!$CQ$6:$DS$506,'Half from MC Supply Inputs '!SE$138+1,FALSE),SE111)</f>
        <v>1.9746133378475101</v>
      </c>
      <c r="SF144">
        <f>IF(SF$68=0,HLOOKUP($A144,'Monte Carlo_locked values'!$CQ$6:$DS$506,'Half from MC Supply Inputs '!SF$138+1,FALSE),SF111)</f>
        <v>1.8861996921575197</v>
      </c>
      <c r="SG144">
        <f>IF(SG$68=0,HLOOKUP($A144,'Monte Carlo_locked values'!$CQ$6:$DS$506,'Half from MC Supply Inputs '!SG$138+1,FALSE),SG111)</f>
        <v>5.3569296019632953</v>
      </c>
    </row>
    <row r="145" spans="1:501" x14ac:dyDescent="0.35">
      <c r="A145" s="158">
        <v>2028</v>
      </c>
      <c r="B145">
        <f>IF(B$68=0,HLOOKUP($A145,'Monte Carlo_locked values'!$CQ$6:$DS$506,'Half from MC Supply Inputs '!B$138+1,FALSE),B112)</f>
        <v>5.8457452935420013</v>
      </c>
      <c r="C145">
        <f>IF(C$68=0,HLOOKUP($A145,'Monte Carlo_locked values'!$CQ$6:$DS$506,'Half from MC Supply Inputs '!C$138+1,FALSE),C112)</f>
        <v>1.9026503197248834</v>
      </c>
      <c r="D145">
        <f>IF(D$68=0,HLOOKUP($A145,'Monte Carlo_locked values'!$CQ$6:$DS$506,'Half from MC Supply Inputs '!D$138+1,FALSE),D112)</f>
        <v>2.8200772139570236</v>
      </c>
      <c r="E145">
        <f>IF(E$68=0,HLOOKUP($A145,'Monte Carlo_locked values'!$CQ$6:$DS$506,'Half from MC Supply Inputs '!E$138+1,FALSE),E112)</f>
        <v>2.6435055074141016</v>
      </c>
      <c r="F145">
        <f>IF(F$68=0,HLOOKUP($A145,'Monte Carlo_locked values'!$CQ$6:$DS$506,'Half from MC Supply Inputs '!F$138+1,FALSE),F112)</f>
        <v>2.8200772139570236</v>
      </c>
      <c r="G145">
        <f>IF(G$68=0,HLOOKUP($A145,'Monte Carlo_locked values'!$CQ$6:$DS$506,'Half from MC Supply Inputs '!G$138+1,FALSE),G112)</f>
        <v>5.8457452935420013</v>
      </c>
      <c r="H145">
        <f>IF(H$68=0,HLOOKUP($A145,'Monte Carlo_locked values'!$CQ$6:$DS$506,'Half from MC Supply Inputs '!H$138+1,FALSE),H112)</f>
        <v>2.6435055074141016</v>
      </c>
      <c r="I145">
        <f>IF(I$68=0,HLOOKUP($A145,'Monte Carlo_locked values'!$CQ$6:$DS$506,'Half from MC Supply Inputs '!I$138+1,FALSE),I112)</f>
        <v>4.7329368072369231</v>
      </c>
      <c r="J145">
        <f>IF(J$68=0,HLOOKUP($A145,'Monte Carlo_locked values'!$CQ$6:$DS$506,'Half from MC Supply Inputs '!J$138+1,FALSE),J112)</f>
        <v>2.6435055074141016</v>
      </c>
      <c r="K145">
        <f>IF(K$68=0,HLOOKUP($A145,'Monte Carlo_locked values'!$CQ$6:$DS$506,'Half from MC Supply Inputs '!K$138+1,FALSE),K112)</f>
        <v>5.8457452935420013</v>
      </c>
      <c r="L145">
        <f>IF(L$68=0,HLOOKUP($A145,'Monte Carlo_locked values'!$CQ$6:$DS$506,'Half from MC Supply Inputs '!L$138+1,FALSE),L112)</f>
        <v>4.8003650769624073</v>
      </c>
      <c r="M145">
        <f>IF(M$68=0,HLOOKUP($A145,'Monte Carlo_locked values'!$CQ$6:$DS$506,'Half from MC Supply Inputs '!M$138+1,FALSE),M112)</f>
        <v>3.8579112012876111</v>
      </c>
      <c r="N145">
        <f>IF(N$68=0,HLOOKUP($A145,'Monte Carlo_locked values'!$CQ$6:$DS$506,'Half from MC Supply Inputs '!N$138+1,FALSE),N112)</f>
        <v>2.1678002397805951</v>
      </c>
      <c r="O145">
        <f>IF(O$68=0,HLOOKUP($A145,'Monte Carlo_locked values'!$CQ$6:$DS$506,'Half from MC Supply Inputs '!O$138+1,FALSE),O112)</f>
        <v>2.1245462941611284</v>
      </c>
      <c r="P145">
        <f>IF(P$68=0,HLOOKUP($A145,'Monte Carlo_locked values'!$CQ$6:$DS$506,'Half from MC Supply Inputs '!P$138+1,FALSE),P112)</f>
        <v>2.6435055074141016</v>
      </c>
      <c r="Q145">
        <f>IF(Q$68=0,HLOOKUP($A145,'Monte Carlo_locked values'!$CQ$6:$DS$506,'Half from MC Supply Inputs '!Q$138+1,FALSE),Q112)</f>
        <v>5.8457452935420013</v>
      </c>
      <c r="R145">
        <f>IF(R$68=0,HLOOKUP($A145,'Monte Carlo_locked values'!$CQ$6:$DS$506,'Half from MC Supply Inputs '!R$138+1,FALSE),R112)</f>
        <v>1.6055870809081549</v>
      </c>
      <c r="S145">
        <f>IF(S$68=0,HLOOKUP($A145,'Monte Carlo_locked values'!$CQ$6:$DS$506,'Half from MC Supply Inputs '!S$138+1,FALSE),S112)</f>
        <v>4.4615281014777395</v>
      </c>
      <c r="T145">
        <f>IF(T$68=0,HLOOKUP($A145,'Monte Carlo_locked values'!$CQ$6:$DS$506,'Half from MC Supply Inputs '!T$138+1,FALSE),T112)</f>
        <v>5.8457452935420013</v>
      </c>
      <c r="U145">
        <f>IF(U$68=0,HLOOKUP($A145,'Monte Carlo_locked values'!$CQ$6:$DS$506,'Half from MC Supply Inputs '!U$138+1,FALSE),U112)</f>
        <v>4.9272659091475068</v>
      </c>
      <c r="V145">
        <f>IF(V$68=0,HLOOKUP($A145,'Monte Carlo_locked values'!$CQ$6:$DS$506,'Half from MC Supply Inputs '!V$138+1,FALSE),V112)</f>
        <v>1.6055870809081549</v>
      </c>
      <c r="W145">
        <f>IF(W$68=0,HLOOKUP($A145,'Monte Carlo_locked values'!$CQ$6:$DS$506,'Half from MC Supply Inputs '!W$138+1,FALSE),W112)</f>
        <v>2.6435055074141016</v>
      </c>
      <c r="X145">
        <f>IF(X$68=0,HLOOKUP($A145,'Monte Carlo_locked values'!$CQ$6:$DS$506,'Half from MC Supply Inputs '!X$138+1,FALSE),X112)</f>
        <v>2.6435055074141016</v>
      </c>
      <c r="Y145">
        <f>IF(Y$68=0,HLOOKUP($A145,'Monte Carlo_locked values'!$CQ$6:$DS$506,'Half from MC Supply Inputs '!Y$138+1,FALSE),Y112)</f>
        <v>2.1245462941611284</v>
      </c>
      <c r="Z145">
        <f>IF(Z$68=0,HLOOKUP($A145,'Monte Carlo_locked values'!$CQ$6:$DS$506,'Half from MC Supply Inputs '!Z$138+1,FALSE),Z112)</f>
        <v>2.6433260439414403</v>
      </c>
      <c r="AA145">
        <f>IF(AA$68=0,HLOOKUP($A145,'Monte Carlo_locked values'!$CQ$6:$DS$506,'Half from MC Supply Inputs '!AA$138+1,FALSE),AA112)</f>
        <v>2.6435055074141016</v>
      </c>
      <c r="AB145">
        <f>IF(AB$68=0,HLOOKUP($A145,'Monte Carlo_locked values'!$CQ$6:$DS$506,'Half from MC Supply Inputs '!AB$138+1,FALSE),AB112)</f>
        <v>2.6435055074141016</v>
      </c>
      <c r="AC145">
        <f>IF(AC$68=0,HLOOKUP($A145,'Monte Carlo_locked values'!$CQ$6:$DS$506,'Half from MC Supply Inputs '!AC$138+1,FALSE),AC112)</f>
        <v>2.6435055074141016</v>
      </c>
      <c r="AD145">
        <f>IF(AD$68=0,HLOOKUP($A145,'Monte Carlo_locked values'!$CQ$6:$DS$506,'Half from MC Supply Inputs '!AD$138+1,FALSE),AD112)</f>
        <v>3.3880022682853248</v>
      </c>
      <c r="AE145">
        <f>IF(AE$68=0,HLOOKUP($A145,'Monte Carlo_locked values'!$CQ$6:$DS$506,'Half from MC Supply Inputs '!AE$138+1,FALSE),AE112)</f>
        <v>2.996648920499946</v>
      </c>
      <c r="AF145">
        <f>IF(AF$68=0,HLOOKUP($A145,'Monte Carlo_locked values'!$CQ$6:$DS$506,'Half from MC Supply Inputs '!AF$138+1,FALSE),AF112)</f>
        <v>2.8200772139570236</v>
      </c>
      <c r="AG145">
        <f>IF(AG$68=0,HLOOKUP($A145,'Monte Carlo_locked values'!$CQ$6:$DS$506,'Half from MC Supply Inputs '!AG$138+1,FALSE),AG112)</f>
        <v>2.1245462941611284</v>
      </c>
      <c r="AH145">
        <f>IF(AH$68=0,HLOOKUP($A145,'Monte Carlo_locked values'!$CQ$6:$DS$506,'Half from MC Supply Inputs '!AH$138+1,FALSE),AH112)</f>
        <v>5.8457452935420013</v>
      </c>
      <c r="AI145">
        <f>IF(AI$68=0,HLOOKUP($A145,'Monte Carlo_locked values'!$CQ$6:$DS$506,'Half from MC Supply Inputs '!AI$138+1,FALSE),AI112)</f>
        <v>4.7920882515944143</v>
      </c>
      <c r="AJ145">
        <f>IF(AJ$68=0,HLOOKUP($A145,'Monte Carlo_locked values'!$CQ$6:$DS$506,'Half from MC Supply Inputs '!AJ$138+1,FALSE),AJ112)</f>
        <v>2.1245462941611284</v>
      </c>
      <c r="AK145">
        <f>IF(AK$68=0,HLOOKUP($A145,'Monte Carlo_locked values'!$CQ$6:$DS$506,'Half from MC Supply Inputs '!AK$138+1,FALSE),AK112)</f>
        <v>1.9333134661743252</v>
      </c>
      <c r="AL145">
        <f>IF(AL$68=0,HLOOKUP($A145,'Monte Carlo_locked values'!$CQ$6:$DS$506,'Half from MC Supply Inputs '!AL$138+1,FALSE),AL112)</f>
        <v>4.6293782828273269</v>
      </c>
      <c r="AM145">
        <f>IF(AM$68=0,HLOOKUP($A145,'Monte Carlo_locked values'!$CQ$6:$DS$506,'Half from MC Supply Inputs '!AM$138+1,FALSE),AM112)</f>
        <v>4.0914404391726498</v>
      </c>
      <c r="AN145">
        <f>IF(AN$68=0,HLOOKUP($A145,'Monte Carlo_locked values'!$CQ$6:$DS$506,'Half from MC Supply Inputs '!AN$138+1,FALSE),AN112)</f>
        <v>2.1629054415157185</v>
      </c>
      <c r="AO145">
        <f>IF(AO$68=0,HLOOKUP($A145,'Monte Carlo_locked values'!$CQ$6:$DS$506,'Half from MC Supply Inputs '!AO$138+1,FALSE),AO112)</f>
        <v>1.8323802270435106</v>
      </c>
      <c r="AP145">
        <f>IF(AP$68=0,HLOOKUP($A145,'Monte Carlo_locked values'!$CQ$6:$DS$506,'Half from MC Supply Inputs '!AP$138+1,FALSE),AP112)</f>
        <v>5.8457452935420013</v>
      </c>
      <c r="AQ145">
        <f>IF(AQ$68=0,HLOOKUP($A145,'Monte Carlo_locked values'!$CQ$6:$DS$506,'Half from MC Supply Inputs '!AQ$138+1,FALSE),AQ112)</f>
        <v>1.6055870809081549</v>
      </c>
      <c r="AR145">
        <f>IF(AR$68=0,HLOOKUP($A145,'Monte Carlo_locked values'!$CQ$6:$DS$506,'Half from MC Supply Inputs '!AR$138+1,FALSE),AR112)</f>
        <v>1.789126643716948</v>
      </c>
      <c r="AS145">
        <f>IF(AS$68=0,HLOOKUP($A145,'Monte Carlo_locked values'!$CQ$6:$DS$506,'Half from MC Supply Inputs '!AS$138+1,FALSE),AS112)</f>
        <v>2.1674699251795539</v>
      </c>
      <c r="AT145">
        <f>IF(AT$68=0,HLOOKUP($A145,'Monte Carlo_locked values'!$CQ$6:$DS$506,'Half from MC Supply Inputs '!AT$138+1,FALSE),AT112)</f>
        <v>5.8457452935420013</v>
      </c>
      <c r="AU145">
        <f>IF(AU$68=0,HLOOKUP($A145,'Monte Carlo_locked values'!$CQ$6:$DS$506,'Half from MC Supply Inputs '!AU$138+1,FALSE),AU112)</f>
        <v>5.2874750827966492</v>
      </c>
      <c r="AV145">
        <f>IF(AV$68=0,HLOOKUP($A145,'Monte Carlo_locked values'!$CQ$6:$DS$506,'Half from MC Supply Inputs '!AV$138+1,FALSE),AV112)</f>
        <v>5.8457452935420013</v>
      </c>
      <c r="AW145">
        <f>IF(AW$68=0,HLOOKUP($A145,'Monte Carlo_locked values'!$CQ$6:$DS$506,'Half from MC Supply Inputs '!AW$138+1,FALSE),AW112)</f>
        <v>2.1245462941611284</v>
      </c>
      <c r="AX145">
        <f>IF(AX$68=0,HLOOKUP($A145,'Monte Carlo_locked values'!$CQ$6:$DS$506,'Half from MC Supply Inputs '!AX$138+1,FALSE),AX112)</f>
        <v>1.6055870809081549</v>
      </c>
      <c r="AY145">
        <f>IF(AY$68=0,HLOOKUP($A145,'Monte Carlo_locked values'!$CQ$6:$DS$506,'Half from MC Supply Inputs '!AY$138+1,FALSE),AY112)</f>
        <v>2.1245462941611284</v>
      </c>
      <c r="AZ145">
        <f>IF(AZ$68=0,HLOOKUP($A145,'Monte Carlo_locked values'!$CQ$6:$DS$506,'Half from MC Supply Inputs '!AZ$138+1,FALSE),AZ112)</f>
        <v>1.5946617400559999</v>
      </c>
      <c r="BA145">
        <f>IF(BA$68=0,HLOOKUP($A145,'Monte Carlo_locked values'!$CQ$6:$DS$506,'Half from MC Supply Inputs '!BA$138+1,FALSE),BA112)</f>
        <v>2.8821455395794957</v>
      </c>
      <c r="BB145">
        <f>IF(BB$68=0,HLOOKUP($A145,'Monte Carlo_locked values'!$CQ$6:$DS$506,'Half from MC Supply Inputs '!BB$138+1,FALSE),BB112)</f>
        <v>5.5455892492264294</v>
      </c>
      <c r="BC145">
        <f>IF(BC$68=0,HLOOKUP($A145,'Monte Carlo_locked values'!$CQ$6:$DS$506,'Half from MC Supply Inputs '!BC$138+1,FALSE),BC112)</f>
        <v>2.1245462941611284</v>
      </c>
      <c r="BD145">
        <f>IF(BD$68=0,HLOOKUP($A145,'Monte Carlo_locked values'!$CQ$6:$DS$506,'Half from MC Supply Inputs '!BD$138+1,FALSE),BD112)</f>
        <v>2.1245462941611284</v>
      </c>
      <c r="BE145">
        <f>IF(BE$68=0,HLOOKUP($A145,'Monte Carlo_locked values'!$CQ$6:$DS$506,'Half from MC Supply Inputs '!BE$138+1,FALSE),BE112)</f>
        <v>5.8457452935420013</v>
      </c>
      <c r="BF145">
        <f>IF(BF$68=0,HLOOKUP($A145,'Monte Carlo_locked values'!$CQ$6:$DS$506,'Half from MC Supply Inputs '!BF$138+1,FALSE),BF112)</f>
        <v>1.9891138116624061</v>
      </c>
      <c r="BG145">
        <f>IF(BG$68=0,HLOOKUP($A145,'Monte Carlo_locked values'!$CQ$6:$DS$506,'Half from MC Supply Inputs '!BG$138+1,FALSE),BG112)</f>
        <v>2.6435055074141016</v>
      </c>
      <c r="BH145">
        <f>IF(BH$68=0,HLOOKUP($A145,'Monte Carlo_locked values'!$CQ$6:$DS$506,'Half from MC Supply Inputs '!BH$138+1,FALSE),BH112)</f>
        <v>5.8457452935420013</v>
      </c>
      <c r="BI145">
        <f>IF(BI$68=0,HLOOKUP($A145,'Monte Carlo_locked values'!$CQ$6:$DS$506,'Half from MC Supply Inputs '!BI$138+1,FALSE),BI112)</f>
        <v>2.996648920499946</v>
      </c>
      <c r="BJ145">
        <f>IF(BJ$68=0,HLOOKUP($A145,'Monte Carlo_locked values'!$CQ$6:$DS$506,'Half from MC Supply Inputs '!BJ$138+1,FALSE),BJ112)</f>
        <v>5.8457452935420013</v>
      </c>
      <c r="BK145">
        <f>IF(BK$68=0,HLOOKUP($A145,'Monte Carlo_locked values'!$CQ$6:$DS$506,'Half from MC Supply Inputs '!BK$138+1,FALSE),BK112)</f>
        <v>1.9910662647935267</v>
      </c>
      <c r="BL145">
        <f>IF(BL$68=0,HLOOKUP($A145,'Monte Carlo_locked values'!$CQ$6:$DS$506,'Half from MC Supply Inputs '!BL$138+1,FALSE),BL112)</f>
        <v>1.6164393434645479</v>
      </c>
      <c r="BM145">
        <f>IF(BM$68=0,HLOOKUP($A145,'Monte Carlo_locked values'!$CQ$6:$DS$506,'Half from MC Supply Inputs '!BM$138+1,FALSE),BM112)</f>
        <v>2.996648920499946</v>
      </c>
      <c r="BN145">
        <f>IF(BN$68=0,HLOOKUP($A145,'Monte Carlo_locked values'!$CQ$6:$DS$506,'Half from MC Supply Inputs '!BN$138+1,FALSE),BN112)</f>
        <v>5.8457452935420013</v>
      </c>
      <c r="BO145">
        <f>IF(BO$68=0,HLOOKUP($A145,'Monte Carlo_locked values'!$CQ$6:$DS$506,'Half from MC Supply Inputs '!BO$138+1,FALSE),BO112)</f>
        <v>2.1245462941611284</v>
      </c>
      <c r="BP145">
        <f>IF(BP$68=0,HLOOKUP($A145,'Monte Carlo_locked values'!$CQ$6:$DS$506,'Half from MC Supply Inputs '!BP$138+1,FALSE),BP112)</f>
        <v>2.8200772139570236</v>
      </c>
      <c r="BQ145">
        <f>IF(BQ$68=0,HLOOKUP($A145,'Monte Carlo_locked values'!$CQ$6:$DS$506,'Half from MC Supply Inputs '!BQ$138+1,FALSE),BQ112)</f>
        <v>1.6055870809081549</v>
      </c>
      <c r="BR145">
        <f>IF(BR$68=0,HLOOKUP($A145,'Monte Carlo_locked values'!$CQ$6:$DS$506,'Half from MC Supply Inputs '!BR$138+1,FALSE),BR112)</f>
        <v>5.8457452935420013</v>
      </c>
      <c r="BS145">
        <f>IF(BS$68=0,HLOOKUP($A145,'Monte Carlo_locked values'!$CQ$6:$DS$506,'Half from MC Supply Inputs '!BS$138+1,FALSE),BS112)</f>
        <v>5.8457452935420013</v>
      </c>
      <c r="BT145">
        <f>IF(BT$68=0,HLOOKUP($A145,'Monte Carlo_locked values'!$CQ$6:$DS$506,'Half from MC Supply Inputs '!BT$138+1,FALSE),BT112)</f>
        <v>2.0334646611114988</v>
      </c>
      <c r="BU145">
        <f>IF(BU$68=0,HLOOKUP($A145,'Monte Carlo_locked values'!$CQ$6:$DS$506,'Half from MC Supply Inputs '!BU$138+1,FALSE),BU112)</f>
        <v>2.996648920499946</v>
      </c>
      <c r="BV145">
        <f>IF(BV$68=0,HLOOKUP($A145,'Monte Carlo_locked values'!$CQ$6:$DS$506,'Half from MC Supply Inputs '!BV$138+1,FALSE),BV112)</f>
        <v>5.8457452935420013</v>
      </c>
      <c r="BW145">
        <f>IF(BW$68=0,HLOOKUP($A145,'Monte Carlo_locked values'!$CQ$6:$DS$506,'Half from MC Supply Inputs '!BW$138+1,FALSE),BW112)</f>
        <v>2.1245462941611284</v>
      </c>
      <c r="BX145">
        <f>IF(BX$68=0,HLOOKUP($A145,'Monte Carlo_locked values'!$CQ$6:$DS$506,'Half from MC Supply Inputs '!BX$138+1,FALSE),BX112)</f>
        <v>3.443872213375327</v>
      </c>
      <c r="BY145">
        <f>IF(BY$68=0,HLOOKUP($A145,'Monte Carlo_locked values'!$CQ$6:$DS$506,'Half from MC Supply Inputs '!BY$138+1,FALSE),BY112)</f>
        <v>1.5946617400559999</v>
      </c>
      <c r="BZ145">
        <f>IF(BZ$68=0,HLOOKUP($A145,'Monte Carlo_locked values'!$CQ$6:$DS$506,'Half from MC Supply Inputs '!BZ$138+1,FALSE),BZ112)</f>
        <v>5.8457452935420013</v>
      </c>
      <c r="CA145">
        <f>IF(CA$68=0,HLOOKUP($A145,'Monte Carlo_locked values'!$CQ$6:$DS$506,'Half from MC Supply Inputs '!CA$138+1,FALSE),CA112)</f>
        <v>2.996648920499946</v>
      </c>
      <c r="CB145">
        <f>IF(CB$68=0,HLOOKUP($A145,'Monte Carlo_locked values'!$CQ$6:$DS$506,'Half from MC Supply Inputs '!CB$138+1,FALSE),CB112)</f>
        <v>4.8760377718136061</v>
      </c>
      <c r="CC145">
        <f>IF(CC$68=0,HLOOKUP($A145,'Monte Carlo_locked values'!$CQ$6:$DS$506,'Half from MC Supply Inputs '!CC$138+1,FALSE),CC112)</f>
        <v>2.6435055074141016</v>
      </c>
      <c r="CD145">
        <f>IF(CD$68=0,HLOOKUP($A145,'Monte Carlo_locked values'!$CQ$6:$DS$506,'Half from MC Supply Inputs '!CD$138+1,FALSE),CD112)</f>
        <v>1.6055870809081549</v>
      </c>
      <c r="CE145">
        <f>IF(CE$68=0,HLOOKUP($A145,'Monte Carlo_locked values'!$CQ$6:$DS$506,'Half from MC Supply Inputs '!CE$138+1,FALSE),CE112)</f>
        <v>2.8200772139570236</v>
      </c>
      <c r="CF145">
        <f>IF(CF$68=0,HLOOKUP($A145,'Monte Carlo_locked values'!$CQ$6:$DS$506,'Half from MC Supply Inputs '!CF$138+1,FALSE),CF112)</f>
        <v>1.6055870809081549</v>
      </c>
      <c r="CG145">
        <f>IF(CG$68=0,HLOOKUP($A145,'Monte Carlo_locked values'!$CQ$6:$DS$506,'Half from MC Supply Inputs '!CG$138+1,FALSE),CG112)</f>
        <v>4.7420304449002808</v>
      </c>
      <c r="CH145">
        <f>IF(CH$68=0,HLOOKUP($A145,'Monte Carlo_locked values'!$CQ$6:$DS$506,'Half from MC Supply Inputs '!CH$138+1,FALSE),CH112)</f>
        <v>2.1717151579669118</v>
      </c>
      <c r="CI145">
        <f>IF(CI$68=0,HLOOKUP($A145,'Monte Carlo_locked values'!$CQ$6:$DS$506,'Half from MC Supply Inputs '!CI$138+1,FALSE),CI112)</f>
        <v>1.6055870809081549</v>
      </c>
      <c r="CJ145">
        <f>IF(CJ$68=0,HLOOKUP($A145,'Monte Carlo_locked values'!$CQ$6:$DS$506,'Half from MC Supply Inputs '!CJ$138+1,FALSE),CJ112)</f>
        <v>5.8457452935420013</v>
      </c>
      <c r="CK145">
        <f>IF(CK$68=0,HLOOKUP($A145,'Monte Carlo_locked values'!$CQ$6:$DS$506,'Half from MC Supply Inputs '!CK$138+1,FALSE),CK112)</f>
        <v>2.1245462941611284</v>
      </c>
      <c r="CL145">
        <f>IF(CL$68=0,HLOOKUP($A145,'Monte Carlo_locked values'!$CQ$6:$DS$506,'Half from MC Supply Inputs '!CL$138+1,FALSE),CL112)</f>
        <v>1.6055870809081549</v>
      </c>
      <c r="CM145">
        <f>IF(CM$68=0,HLOOKUP($A145,'Monte Carlo_locked values'!$CQ$6:$DS$506,'Half from MC Supply Inputs '!CM$138+1,FALSE),CM112)</f>
        <v>2.1245462941611284</v>
      </c>
      <c r="CN145">
        <f>IF(CN$68=0,HLOOKUP($A145,'Monte Carlo_locked values'!$CQ$6:$DS$506,'Half from MC Supply Inputs '!CN$138+1,FALSE),CN112)</f>
        <v>1.922146339912342</v>
      </c>
      <c r="CO145">
        <f>IF(CO$68=0,HLOOKUP($A145,'Monte Carlo_locked values'!$CQ$6:$DS$506,'Half from MC Supply Inputs '!CO$138+1,FALSE),CO112)</f>
        <v>2.1245462941611284</v>
      </c>
      <c r="CP145">
        <f>IF(CP$68=0,HLOOKUP($A145,'Monte Carlo_locked values'!$CQ$6:$DS$506,'Half from MC Supply Inputs '!CP$138+1,FALSE),CP112)</f>
        <v>2.8200772139570236</v>
      </c>
      <c r="CQ145">
        <f>IF(CQ$68=0,HLOOKUP($A145,'Monte Carlo_locked values'!$CQ$6:$DS$506,'Half from MC Supply Inputs '!CQ$138+1,FALSE),CQ112)</f>
        <v>3.7823207418193907</v>
      </c>
      <c r="CR145">
        <f>IF(CR$68=0,HLOOKUP($A145,'Monte Carlo_locked values'!$CQ$6:$DS$506,'Half from MC Supply Inputs '!CR$138+1,FALSE),CR112)</f>
        <v>1.6055870809081549</v>
      </c>
      <c r="CS145">
        <f>IF(CS$68=0,HLOOKUP($A145,'Monte Carlo_locked values'!$CQ$6:$DS$506,'Half from MC Supply Inputs '!CS$138+1,FALSE),CS112)</f>
        <v>2.8200772139570236</v>
      </c>
      <c r="CT145">
        <f>IF(CT$68=0,HLOOKUP($A145,'Monte Carlo_locked values'!$CQ$6:$DS$506,'Half from MC Supply Inputs '!CT$138+1,FALSE),CT112)</f>
        <v>2.5229950098275076</v>
      </c>
      <c r="CU145">
        <f>IF(CU$68=0,HLOOKUP($A145,'Monte Carlo_locked values'!$CQ$6:$DS$506,'Half from MC Supply Inputs '!CU$138+1,FALSE),CU112)</f>
        <v>1.6055870809081549</v>
      </c>
      <c r="CV145">
        <f>IF(CV$68=0,HLOOKUP($A145,'Monte Carlo_locked values'!$CQ$6:$DS$506,'Half from MC Supply Inputs '!CV$138+1,FALSE),CV112)</f>
        <v>2.1245462941611284</v>
      </c>
      <c r="CW145">
        <f>IF(CW$68=0,HLOOKUP($A145,'Monte Carlo_locked values'!$CQ$6:$DS$506,'Half from MC Supply Inputs '!CW$138+1,FALSE),CW112)</f>
        <v>2.9547504378542966</v>
      </c>
      <c r="CX145">
        <f>IF(CX$68=0,HLOOKUP($A145,'Monte Carlo_locked values'!$CQ$6:$DS$506,'Half from MC Supply Inputs '!CX$138+1,FALSE),CX112)</f>
        <v>1.5946617400559999</v>
      </c>
      <c r="CY145">
        <f>IF(CY$68=0,HLOOKUP($A145,'Monte Carlo_locked values'!$CQ$6:$DS$506,'Half from MC Supply Inputs '!CY$138+1,FALSE),CY112)</f>
        <v>2.1245462941611284</v>
      </c>
      <c r="CZ145">
        <f>IF(CZ$68=0,HLOOKUP($A145,'Monte Carlo_locked values'!$CQ$6:$DS$506,'Half from MC Supply Inputs '!CZ$138+1,FALSE),CZ112)</f>
        <v>1.5946617400559999</v>
      </c>
      <c r="DA145">
        <f>IF(DA$68=0,HLOOKUP($A145,'Monte Carlo_locked values'!$CQ$6:$DS$506,'Half from MC Supply Inputs '!DA$138+1,FALSE),DA112)</f>
        <v>1.6055870809081549</v>
      </c>
      <c r="DB145">
        <f>IF(DB$68=0,HLOOKUP($A145,'Monte Carlo_locked values'!$CQ$6:$DS$506,'Half from MC Supply Inputs '!DB$138+1,FALSE),DB112)</f>
        <v>2.1245462941611284</v>
      </c>
      <c r="DC145">
        <f>IF(DC$68=0,HLOOKUP($A145,'Monte Carlo_locked values'!$CQ$6:$DS$506,'Half from MC Supply Inputs '!DC$138+1,FALSE),DC112)</f>
        <v>2.4953940230772655</v>
      </c>
      <c r="DD145">
        <f>IF(DD$68=0,HLOOKUP($A145,'Monte Carlo_locked values'!$CQ$6:$DS$506,'Half from MC Supply Inputs '!DD$138+1,FALSE),DD112)</f>
        <v>5.8457452935420013</v>
      </c>
      <c r="DE145">
        <f>IF(DE$68=0,HLOOKUP($A145,'Monte Carlo_locked values'!$CQ$6:$DS$506,'Half from MC Supply Inputs '!DE$138+1,FALSE),DE112)</f>
        <v>2.996648920499946</v>
      </c>
      <c r="DF145">
        <f>IF(DF$68=0,HLOOKUP($A145,'Monte Carlo_locked values'!$CQ$6:$DS$506,'Half from MC Supply Inputs '!DF$138+1,FALSE),DF112)</f>
        <v>1.9374565753328965</v>
      </c>
      <c r="DG145">
        <f>IF(DG$68=0,HLOOKUP($A145,'Monte Carlo_locked values'!$CQ$6:$DS$506,'Half from MC Supply Inputs '!DG$138+1,FALSE),DG112)</f>
        <v>3.9661159937419095</v>
      </c>
      <c r="DH145">
        <f>IF(DH$68=0,HLOOKUP($A145,'Monte Carlo_locked values'!$CQ$6:$DS$506,'Half from MC Supply Inputs '!DH$138+1,FALSE),DH112)</f>
        <v>1.9737830424054899</v>
      </c>
      <c r="DI145">
        <f>IF(DI$68=0,HLOOKUP($A145,'Monte Carlo_locked values'!$CQ$6:$DS$506,'Half from MC Supply Inputs '!DI$138+1,FALSE),DI112)</f>
        <v>2.6435055074141016</v>
      </c>
      <c r="DJ145">
        <f>IF(DJ$68=0,HLOOKUP($A145,'Monte Carlo_locked values'!$CQ$6:$DS$506,'Half from MC Supply Inputs '!DJ$138+1,FALSE),DJ112)</f>
        <v>2.996648920499946</v>
      </c>
      <c r="DK145">
        <f>IF(DK$68=0,HLOOKUP($A145,'Monte Carlo_locked values'!$CQ$6:$DS$506,'Half from MC Supply Inputs '!DK$138+1,FALSE),DK112)</f>
        <v>1.5946617400559999</v>
      </c>
      <c r="DL145">
        <f>IF(DL$68=0,HLOOKUP($A145,'Monte Carlo_locked values'!$CQ$6:$DS$506,'Half from MC Supply Inputs '!DL$138+1,FALSE),DL112)</f>
        <v>2.8368411055846732</v>
      </c>
      <c r="DM145">
        <f>IF(DM$68=0,HLOOKUP($A145,'Monte Carlo_locked values'!$CQ$6:$DS$506,'Half from MC Supply Inputs '!DM$138+1,FALSE),DM112)</f>
        <v>2.6435055074141016</v>
      </c>
      <c r="DN145">
        <f>IF(DN$68=0,HLOOKUP($A145,'Monte Carlo_locked values'!$CQ$6:$DS$506,'Half from MC Supply Inputs '!DN$138+1,FALSE),DN112)</f>
        <v>1.6055870809081549</v>
      </c>
      <c r="DO145">
        <f>IF(DO$68=0,HLOOKUP($A145,'Monte Carlo_locked values'!$CQ$6:$DS$506,'Half from MC Supply Inputs '!DO$138+1,FALSE),DO112)</f>
        <v>2.8427131782535504</v>
      </c>
      <c r="DP145">
        <f>IF(DP$68=0,HLOOKUP($A145,'Monte Carlo_locked values'!$CQ$6:$DS$506,'Half from MC Supply Inputs '!DP$138+1,FALSE),DP112)</f>
        <v>3.081380588237808</v>
      </c>
      <c r="DQ145">
        <f>IF(DQ$68=0,HLOOKUP($A145,'Monte Carlo_locked values'!$CQ$6:$DS$506,'Half from MC Supply Inputs '!DQ$138+1,FALSE),DQ112)</f>
        <v>3.8576184285947139</v>
      </c>
      <c r="DR145">
        <f>IF(DR$68=0,HLOOKUP($A145,'Monte Carlo_locked values'!$CQ$6:$DS$506,'Half from MC Supply Inputs '!DR$138+1,FALSE),DR112)</f>
        <v>5.8457452935420013</v>
      </c>
      <c r="DS145">
        <f>IF(DS$68=0,HLOOKUP($A145,'Monte Carlo_locked values'!$CQ$6:$DS$506,'Half from MC Supply Inputs '!DS$138+1,FALSE),DS112)</f>
        <v>5.8457452935420013</v>
      </c>
      <c r="DT145">
        <f>IF(DT$68=0,HLOOKUP($A145,'Monte Carlo_locked values'!$CQ$6:$DS$506,'Half from MC Supply Inputs '!DT$138+1,FALSE),DT112)</f>
        <v>2.1245462941611284</v>
      </c>
      <c r="DU145">
        <f>IF(DU$68=0,HLOOKUP($A145,'Monte Carlo_locked values'!$CQ$6:$DS$506,'Half from MC Supply Inputs '!DU$138+1,FALSE),DU112)</f>
        <v>2.1245462941611284</v>
      </c>
      <c r="DV145">
        <f>IF(DV$68=0,HLOOKUP($A145,'Monte Carlo_locked values'!$CQ$6:$DS$506,'Half from MC Supply Inputs '!DV$138+1,FALSE),DV112)</f>
        <v>2.8200772139570236</v>
      </c>
      <c r="DW145">
        <f>IF(DW$68=0,HLOOKUP($A145,'Monte Carlo_locked values'!$CQ$6:$DS$506,'Half from MC Supply Inputs '!DW$138+1,FALSE),DW112)</f>
        <v>2.0132393460059013</v>
      </c>
      <c r="DX145">
        <f>IF(DX$68=0,HLOOKUP($A145,'Monte Carlo_locked values'!$CQ$6:$DS$506,'Half from MC Supply Inputs '!DX$138+1,FALSE),DX112)</f>
        <v>5.8457452935420013</v>
      </c>
      <c r="DY145">
        <f>IF(DY$68=0,HLOOKUP($A145,'Monte Carlo_locked values'!$CQ$6:$DS$506,'Half from MC Supply Inputs '!DY$138+1,FALSE),DY112)</f>
        <v>2.1245462941611284</v>
      </c>
      <c r="DZ145">
        <f>IF(DZ$68=0,HLOOKUP($A145,'Monte Carlo_locked values'!$CQ$6:$DS$506,'Half from MC Supply Inputs '!DZ$138+1,FALSE),DZ112)</f>
        <v>2.8200772139570236</v>
      </c>
      <c r="EA145">
        <f>IF(EA$68=0,HLOOKUP($A145,'Monte Carlo_locked values'!$CQ$6:$DS$506,'Half from MC Supply Inputs '!EA$138+1,FALSE),EA112)</f>
        <v>5.8457452935420013</v>
      </c>
      <c r="EB145">
        <f>IF(EB$68=0,HLOOKUP($A145,'Monte Carlo_locked values'!$CQ$6:$DS$506,'Half from MC Supply Inputs '!EB$138+1,FALSE),EB112)</f>
        <v>2.8143395468364822</v>
      </c>
      <c r="EC145">
        <f>IF(EC$68=0,HLOOKUP($A145,'Monte Carlo_locked values'!$CQ$6:$DS$506,'Half from MC Supply Inputs '!EC$138+1,FALSE),EC112)</f>
        <v>5.8457452935420013</v>
      </c>
      <c r="ED145">
        <f>IF(ED$68=0,HLOOKUP($A145,'Monte Carlo_locked values'!$CQ$6:$DS$506,'Half from MC Supply Inputs '!ED$138+1,FALSE),ED112)</f>
        <v>2.1245462941611284</v>
      </c>
      <c r="EE145">
        <f>IF(EE$68=0,HLOOKUP($A145,'Monte Carlo_locked values'!$CQ$6:$DS$506,'Half from MC Supply Inputs '!EE$138+1,FALSE),EE112)</f>
        <v>2.1245462941611284</v>
      </c>
      <c r="EF145">
        <f>IF(EF$68=0,HLOOKUP($A145,'Monte Carlo_locked values'!$CQ$6:$DS$506,'Half from MC Supply Inputs '!EF$138+1,FALSE),EF112)</f>
        <v>1.5946617400559999</v>
      </c>
      <c r="EG145">
        <f>IF(EG$68=0,HLOOKUP($A145,'Monte Carlo_locked values'!$CQ$6:$DS$506,'Half from MC Supply Inputs '!EG$138+1,FALSE),EG112)</f>
        <v>2.7016313659297797</v>
      </c>
      <c r="EH145">
        <f>IF(EH$68=0,HLOOKUP($A145,'Monte Carlo_locked values'!$CQ$6:$DS$506,'Half from MC Supply Inputs '!EH$138+1,FALSE),EH112)</f>
        <v>3.2588413911023277</v>
      </c>
      <c r="EI145">
        <f>IF(EI$68=0,HLOOKUP($A145,'Monte Carlo_locked values'!$CQ$6:$DS$506,'Half from MC Supply Inputs '!EI$138+1,FALSE),EI112)</f>
        <v>2.996648920499946</v>
      </c>
      <c r="EJ145">
        <f>IF(EJ$68=0,HLOOKUP($A145,'Monte Carlo_locked values'!$CQ$6:$DS$506,'Half from MC Supply Inputs '!EJ$138+1,FALSE),EJ112)</f>
        <v>2.6435055074141016</v>
      </c>
      <c r="EK145">
        <f>IF(EK$68=0,HLOOKUP($A145,'Monte Carlo_locked values'!$CQ$6:$DS$506,'Half from MC Supply Inputs '!EK$138+1,FALSE),EK112)</f>
        <v>1.6055870809081549</v>
      </c>
      <c r="EL145">
        <f>IF(EL$68=0,HLOOKUP($A145,'Monte Carlo_locked values'!$CQ$6:$DS$506,'Half from MC Supply Inputs '!EL$138+1,FALSE),EL112)</f>
        <v>2.996648920499946</v>
      </c>
      <c r="EM145">
        <f>IF(EM$68=0,HLOOKUP($A145,'Monte Carlo_locked values'!$CQ$6:$DS$506,'Half from MC Supply Inputs '!EM$138+1,FALSE),EM112)</f>
        <v>4.2502713278293864</v>
      </c>
      <c r="EN145">
        <f>IF(EN$68=0,HLOOKUP($A145,'Monte Carlo_locked values'!$CQ$6:$DS$506,'Half from MC Supply Inputs '!EN$138+1,FALSE),EN112)</f>
        <v>1.6621863843756233</v>
      </c>
      <c r="EO145">
        <f>IF(EO$68=0,HLOOKUP($A145,'Monte Carlo_locked values'!$CQ$6:$DS$506,'Half from MC Supply Inputs '!EO$138+1,FALSE),EO112)</f>
        <v>2.996648920499946</v>
      </c>
      <c r="EP145">
        <f>IF(EP$68=0,HLOOKUP($A145,'Monte Carlo_locked values'!$CQ$6:$DS$506,'Half from MC Supply Inputs '!EP$138+1,FALSE),EP112)</f>
        <v>4.4069481968349287</v>
      </c>
      <c r="EQ145">
        <f>IF(EQ$68=0,HLOOKUP($A145,'Monte Carlo_locked values'!$CQ$6:$DS$506,'Half from MC Supply Inputs '!EQ$138+1,FALSE),EQ112)</f>
        <v>2.996648920499946</v>
      </c>
      <c r="ER145">
        <f>IF(ER$68=0,HLOOKUP($A145,'Monte Carlo_locked values'!$CQ$6:$DS$506,'Half from MC Supply Inputs '!ER$138+1,FALSE),ER112)</f>
        <v>2.8200772139570236</v>
      </c>
      <c r="ES145">
        <f>IF(ES$68=0,HLOOKUP($A145,'Monte Carlo_locked values'!$CQ$6:$DS$506,'Half from MC Supply Inputs '!ES$138+1,FALSE),ES112)</f>
        <v>1.8440088068605915</v>
      </c>
      <c r="ET145">
        <f>IF(ET$68=0,HLOOKUP($A145,'Monte Carlo_locked values'!$CQ$6:$DS$506,'Half from MC Supply Inputs '!ET$138+1,FALSE),ET112)</f>
        <v>1.8180540299888142</v>
      </c>
      <c r="EU145">
        <f>IF(EU$68=0,HLOOKUP($A145,'Monte Carlo_locked values'!$CQ$6:$DS$506,'Half from MC Supply Inputs '!EU$138+1,FALSE),EU112)</f>
        <v>2.1245462941611284</v>
      </c>
      <c r="EV145">
        <f>IF(EV$68=0,HLOOKUP($A145,'Monte Carlo_locked values'!$CQ$6:$DS$506,'Half from MC Supply Inputs '!EV$138+1,FALSE),EV112)</f>
        <v>5.8457452935420013</v>
      </c>
      <c r="EW145">
        <f>IF(EW$68=0,HLOOKUP($A145,'Monte Carlo_locked values'!$CQ$6:$DS$506,'Half from MC Supply Inputs '!EW$138+1,FALSE),EW112)</f>
        <v>2.1245462941611284</v>
      </c>
      <c r="EX145">
        <f>IF(EX$68=0,HLOOKUP($A145,'Monte Carlo_locked values'!$CQ$6:$DS$506,'Half from MC Supply Inputs '!EX$138+1,FALSE),EX112)</f>
        <v>1.6055870809081549</v>
      </c>
      <c r="EY145">
        <f>IF(EY$68=0,HLOOKUP($A145,'Monte Carlo_locked values'!$CQ$6:$DS$506,'Half from MC Supply Inputs '!EY$138+1,FALSE),EY112)</f>
        <v>2.6435055074141016</v>
      </c>
      <c r="EZ145">
        <f>IF(EZ$68=0,HLOOKUP($A145,'Monte Carlo_locked values'!$CQ$6:$DS$506,'Half from MC Supply Inputs '!EZ$138+1,FALSE),EZ112)</f>
        <v>2.8200772139570236</v>
      </c>
      <c r="FA145">
        <f>IF(FA$68=0,HLOOKUP($A145,'Monte Carlo_locked values'!$CQ$6:$DS$506,'Half from MC Supply Inputs '!FA$138+1,FALSE),FA112)</f>
        <v>1.7623615425957742</v>
      </c>
      <c r="FB145">
        <f>IF(FB$68=0,HLOOKUP($A145,'Monte Carlo_locked values'!$CQ$6:$DS$506,'Half from MC Supply Inputs '!FB$138+1,FALSE),FB112)</f>
        <v>1.6055870809081549</v>
      </c>
      <c r="FC145">
        <f>IF(FC$68=0,HLOOKUP($A145,'Monte Carlo_locked values'!$CQ$6:$DS$506,'Half from MC Supply Inputs '!FC$138+1,FALSE),FC112)</f>
        <v>5.8457452935420013</v>
      </c>
      <c r="FD145">
        <f>IF(FD$68=0,HLOOKUP($A145,'Monte Carlo_locked values'!$CQ$6:$DS$506,'Half from MC Supply Inputs '!FD$138+1,FALSE),FD112)</f>
        <v>2.1245462941611284</v>
      </c>
      <c r="FE145">
        <f>IF(FE$68=0,HLOOKUP($A145,'Monte Carlo_locked values'!$CQ$6:$DS$506,'Half from MC Supply Inputs '!FE$138+1,FALSE),FE112)</f>
        <v>5.4424146797995734</v>
      </c>
      <c r="FF145">
        <f>IF(FF$68=0,HLOOKUP($A145,'Monte Carlo_locked values'!$CQ$6:$DS$506,'Half from MC Supply Inputs '!FF$138+1,FALSE),FF112)</f>
        <v>5.6674313559336653</v>
      </c>
      <c r="FG145">
        <f>IF(FG$68=0,HLOOKUP($A145,'Monte Carlo_locked values'!$CQ$6:$DS$506,'Half from MC Supply Inputs '!FG$138+1,FALSE),FG112)</f>
        <v>2.7396561408390951</v>
      </c>
      <c r="FH145">
        <f>IF(FH$68=0,HLOOKUP($A145,'Monte Carlo_locked values'!$CQ$6:$DS$506,'Half from MC Supply Inputs '!FH$138+1,FALSE),FH112)</f>
        <v>5.0429948488791663</v>
      </c>
      <c r="FI145">
        <f>IF(FI$68=0,HLOOKUP($A145,'Monte Carlo_locked values'!$CQ$6:$DS$506,'Half from MC Supply Inputs '!FI$138+1,FALSE),FI112)</f>
        <v>4.4878870864364888</v>
      </c>
      <c r="FJ145">
        <f>IF(FJ$68=0,HLOOKUP($A145,'Monte Carlo_locked values'!$CQ$6:$DS$506,'Half from MC Supply Inputs '!FJ$138+1,FALSE),FJ112)</f>
        <v>2.6435055074141016</v>
      </c>
      <c r="FK145">
        <f>IF(FK$68=0,HLOOKUP($A145,'Monte Carlo_locked values'!$CQ$6:$DS$506,'Half from MC Supply Inputs '!FK$138+1,FALSE),FK112)</f>
        <v>1.6055870809081549</v>
      </c>
      <c r="FL145">
        <f>IF(FL$68=0,HLOOKUP($A145,'Monte Carlo_locked values'!$CQ$6:$DS$506,'Half from MC Supply Inputs '!FL$138+1,FALSE),FL112)</f>
        <v>5.8457452935420013</v>
      </c>
      <c r="FM145">
        <f>IF(FM$68=0,HLOOKUP($A145,'Monte Carlo_locked values'!$CQ$6:$DS$506,'Half from MC Supply Inputs '!FM$138+1,FALSE),FM112)</f>
        <v>4.6175797891950463</v>
      </c>
      <c r="FN145">
        <f>IF(FN$68=0,HLOOKUP($A145,'Monte Carlo_locked values'!$CQ$6:$DS$506,'Half from MC Supply Inputs '!FN$138+1,FALSE),FN112)</f>
        <v>4.1639624599360676</v>
      </c>
      <c r="FO145">
        <f>IF(FO$68=0,HLOOKUP($A145,'Monte Carlo_locked values'!$CQ$6:$DS$506,'Half from MC Supply Inputs '!FO$138+1,FALSE),FO112)</f>
        <v>5.8457452935420013</v>
      </c>
      <c r="FP145">
        <f>IF(FP$68=0,HLOOKUP($A145,'Monte Carlo_locked values'!$CQ$6:$DS$506,'Half from MC Supply Inputs '!FP$138+1,FALSE),FP112)</f>
        <v>1.5946617400559999</v>
      </c>
      <c r="FQ145">
        <f>IF(FQ$68=0,HLOOKUP($A145,'Monte Carlo_locked values'!$CQ$6:$DS$506,'Half from MC Supply Inputs '!FQ$138+1,FALSE),FQ112)</f>
        <v>2.1245462941611284</v>
      </c>
      <c r="FR145">
        <f>IF(FR$68=0,HLOOKUP($A145,'Monte Carlo_locked values'!$CQ$6:$DS$506,'Half from MC Supply Inputs '!FR$138+1,FALSE),FR112)</f>
        <v>2.6435055074141016</v>
      </c>
      <c r="FS145">
        <f>IF(FS$68=0,HLOOKUP($A145,'Monte Carlo_locked values'!$CQ$6:$DS$506,'Half from MC Supply Inputs '!FS$138+1,FALSE),FS112)</f>
        <v>5.8457452935420013</v>
      </c>
      <c r="FT145">
        <f>IF(FT$68=0,HLOOKUP($A145,'Monte Carlo_locked values'!$CQ$6:$DS$506,'Half from MC Supply Inputs '!FT$138+1,FALSE),FT112)</f>
        <v>3.7322927060324327</v>
      </c>
      <c r="FU145">
        <f>IF(FU$68=0,HLOOKUP($A145,'Monte Carlo_locked values'!$CQ$6:$DS$506,'Half from MC Supply Inputs '!FU$138+1,FALSE),FU112)</f>
        <v>5.8457452935420013</v>
      </c>
      <c r="FV145">
        <f>IF(FV$68=0,HLOOKUP($A145,'Monte Carlo_locked values'!$CQ$6:$DS$506,'Half from MC Supply Inputs '!FV$138+1,FALSE),FV112)</f>
        <v>1.6316212685411213</v>
      </c>
      <c r="FW145">
        <f>IF(FW$68=0,HLOOKUP($A145,'Monte Carlo_locked values'!$CQ$6:$DS$506,'Half from MC Supply Inputs '!FW$138+1,FALSE),FW112)</f>
        <v>1.6007760048035529</v>
      </c>
      <c r="FX145">
        <f>IF(FX$68=0,HLOOKUP($A145,'Monte Carlo_locked values'!$CQ$6:$DS$506,'Half from MC Supply Inputs '!FX$138+1,FALSE),FX112)</f>
        <v>5.7292905883562266</v>
      </c>
      <c r="FY145">
        <f>IF(FY$68=0,HLOOKUP($A145,'Monte Carlo_locked values'!$CQ$6:$DS$506,'Half from MC Supply Inputs '!FY$138+1,FALSE),FY112)</f>
        <v>3.4823065401750646</v>
      </c>
      <c r="FZ145">
        <f>IF(FZ$68=0,HLOOKUP($A145,'Monte Carlo_locked values'!$CQ$6:$DS$506,'Half from MC Supply Inputs '!FZ$138+1,FALSE),FZ112)</f>
        <v>4.5077653223383933</v>
      </c>
      <c r="GA145">
        <f>IF(GA$68=0,HLOOKUP($A145,'Monte Carlo_locked values'!$CQ$6:$DS$506,'Half from MC Supply Inputs '!GA$138+1,FALSE),GA112)</f>
        <v>2.2616286076910148</v>
      </c>
      <c r="GB145">
        <f>IF(GB$68=0,HLOOKUP($A145,'Monte Carlo_locked values'!$CQ$6:$DS$506,'Half from MC Supply Inputs '!GB$138+1,FALSE),GB112)</f>
        <v>5.8457452935420013</v>
      </c>
      <c r="GC145">
        <f>IF(GC$68=0,HLOOKUP($A145,'Monte Carlo_locked values'!$CQ$6:$DS$506,'Half from MC Supply Inputs '!GC$138+1,FALSE),GC112)</f>
        <v>5.8457452935420013</v>
      </c>
      <c r="GD145">
        <f>IF(GD$68=0,HLOOKUP($A145,'Monte Carlo_locked values'!$CQ$6:$DS$506,'Half from MC Supply Inputs '!GD$138+1,FALSE),GD112)</f>
        <v>2.6435055074141016</v>
      </c>
      <c r="GE145">
        <f>IF(GE$68=0,HLOOKUP($A145,'Monte Carlo_locked values'!$CQ$6:$DS$506,'Half from MC Supply Inputs '!GE$138+1,FALSE),GE112)</f>
        <v>2.1245462941611284</v>
      </c>
      <c r="GF145">
        <f>IF(GF$68=0,HLOOKUP($A145,'Monte Carlo_locked values'!$CQ$6:$DS$506,'Half from MC Supply Inputs '!GF$138+1,FALSE),GF112)</f>
        <v>2.1514157929666906</v>
      </c>
      <c r="GG145">
        <f>IF(GG$68=0,HLOOKUP($A145,'Monte Carlo_locked values'!$CQ$6:$DS$506,'Half from MC Supply Inputs '!GG$138+1,FALSE),GG112)</f>
        <v>2.996648920499946</v>
      </c>
      <c r="GH145">
        <f>IF(GH$68=0,HLOOKUP($A145,'Monte Carlo_locked values'!$CQ$6:$DS$506,'Half from MC Supply Inputs '!GH$138+1,FALSE),GH112)</f>
        <v>3.3794450830234477</v>
      </c>
      <c r="GI145">
        <f>IF(GI$68=0,HLOOKUP($A145,'Monte Carlo_locked values'!$CQ$6:$DS$506,'Half from MC Supply Inputs '!GI$138+1,FALSE),GI112)</f>
        <v>1.6055870809081549</v>
      </c>
      <c r="GJ145">
        <f>IF(GJ$68=0,HLOOKUP($A145,'Monte Carlo_locked values'!$CQ$6:$DS$506,'Half from MC Supply Inputs '!GJ$138+1,FALSE),GJ112)</f>
        <v>2.0942478811897978</v>
      </c>
      <c r="GK145">
        <f>IF(GK$68=0,HLOOKUP($A145,'Monte Carlo_locked values'!$CQ$6:$DS$506,'Half from MC Supply Inputs '!GK$138+1,FALSE),GK112)</f>
        <v>2.1911169336361227</v>
      </c>
      <c r="GL145">
        <f>IF(GL$68=0,HLOOKUP($A145,'Monte Carlo_locked values'!$CQ$6:$DS$506,'Half from MC Supply Inputs '!GL$138+1,FALSE),GL112)</f>
        <v>2.1206561263607924</v>
      </c>
      <c r="GM145">
        <f>IF(GM$68=0,HLOOKUP($A145,'Monte Carlo_locked values'!$CQ$6:$DS$506,'Half from MC Supply Inputs '!GM$138+1,FALSE),GM112)</f>
        <v>2.4018461578305907</v>
      </c>
      <c r="GN145">
        <f>IF(GN$68=0,HLOOKUP($A145,'Monte Carlo_locked values'!$CQ$6:$DS$506,'Half from MC Supply Inputs '!GN$138+1,FALSE),GN112)</f>
        <v>2.1245462941611284</v>
      </c>
      <c r="GO145">
        <f>IF(GO$68=0,HLOOKUP($A145,'Monte Carlo_locked values'!$CQ$6:$DS$506,'Half from MC Supply Inputs '!GO$138+1,FALSE),GO112)</f>
        <v>4.088724060898385</v>
      </c>
      <c r="GP145">
        <f>IF(GP$68=0,HLOOKUP($A145,'Monte Carlo_locked values'!$CQ$6:$DS$506,'Half from MC Supply Inputs '!GP$138+1,FALSE),GP112)</f>
        <v>5.8457452935420013</v>
      </c>
      <c r="GQ145">
        <f>IF(GQ$68=0,HLOOKUP($A145,'Monte Carlo_locked values'!$CQ$6:$DS$506,'Half from MC Supply Inputs '!GQ$138+1,FALSE),GQ112)</f>
        <v>1.6825142705572316</v>
      </c>
      <c r="GR145">
        <f>IF(GR$68=0,HLOOKUP($A145,'Monte Carlo_locked values'!$CQ$6:$DS$506,'Half from MC Supply Inputs '!GR$138+1,FALSE),GR112)</f>
        <v>2.1245462941611284</v>
      </c>
      <c r="GS145">
        <f>IF(GS$68=0,HLOOKUP($A145,'Monte Carlo_locked values'!$CQ$6:$DS$506,'Half from MC Supply Inputs '!GS$138+1,FALSE),GS112)</f>
        <v>1.6055870809081549</v>
      </c>
      <c r="GT145">
        <f>IF(GT$68=0,HLOOKUP($A145,'Monte Carlo_locked values'!$CQ$6:$DS$506,'Half from MC Supply Inputs '!GT$138+1,FALSE),GT112)</f>
        <v>1.6055870809081549</v>
      </c>
      <c r="GU145">
        <f>IF(GU$68=0,HLOOKUP($A145,'Monte Carlo_locked values'!$CQ$6:$DS$506,'Half from MC Supply Inputs '!GU$138+1,FALSE),GU112)</f>
        <v>5.1106669278117485</v>
      </c>
      <c r="GV145">
        <f>IF(GV$68=0,HLOOKUP($A145,'Monte Carlo_locked values'!$CQ$6:$DS$506,'Half from MC Supply Inputs '!GV$138+1,FALSE),GV112)</f>
        <v>2.6435055074141016</v>
      </c>
      <c r="GW145">
        <f>IF(GW$68=0,HLOOKUP($A145,'Monte Carlo_locked values'!$CQ$6:$DS$506,'Half from MC Supply Inputs '!GW$138+1,FALSE),GW112)</f>
        <v>2.8200772139570236</v>
      </c>
      <c r="GX145">
        <f>IF(GX$68=0,HLOOKUP($A145,'Monte Carlo_locked values'!$CQ$6:$DS$506,'Half from MC Supply Inputs '!GX$138+1,FALSE),GX112)</f>
        <v>1.5946617400559999</v>
      </c>
      <c r="GY145">
        <f>IF(GY$68=0,HLOOKUP($A145,'Monte Carlo_locked values'!$CQ$6:$DS$506,'Half from MC Supply Inputs '!GY$138+1,FALSE),GY112)</f>
        <v>2.6435055074141016</v>
      </c>
      <c r="GZ145">
        <f>IF(GZ$68=0,HLOOKUP($A145,'Monte Carlo_locked values'!$CQ$6:$DS$506,'Half from MC Supply Inputs '!GZ$138+1,FALSE),GZ112)</f>
        <v>2.6435055074141016</v>
      </c>
      <c r="HA145">
        <f>IF(HA$68=0,HLOOKUP($A145,'Monte Carlo_locked values'!$CQ$6:$DS$506,'Half from MC Supply Inputs '!HA$138+1,FALSE),HA112)</f>
        <v>2.1245462941611284</v>
      </c>
      <c r="HB145">
        <f>IF(HB$68=0,HLOOKUP($A145,'Monte Carlo_locked values'!$CQ$6:$DS$506,'Half from MC Supply Inputs '!HB$138+1,FALSE),HB112)</f>
        <v>2.996648920499946</v>
      </c>
      <c r="HC145">
        <f>IF(HC$68=0,HLOOKUP($A145,'Monte Carlo_locked values'!$CQ$6:$DS$506,'Half from MC Supply Inputs '!HC$138+1,FALSE),HC112)</f>
        <v>1.6055870809081549</v>
      </c>
      <c r="HD145">
        <f>IF(HD$68=0,HLOOKUP($A145,'Monte Carlo_locked values'!$CQ$6:$DS$506,'Half from MC Supply Inputs '!HD$138+1,FALSE),HD112)</f>
        <v>1.6055870809081549</v>
      </c>
      <c r="HE145">
        <f>IF(HE$68=0,HLOOKUP($A145,'Monte Carlo_locked values'!$CQ$6:$DS$506,'Half from MC Supply Inputs '!HE$138+1,FALSE),HE112)</f>
        <v>3.2057815314050129</v>
      </c>
      <c r="HF145">
        <f>IF(HF$68=0,HLOOKUP($A145,'Monte Carlo_locked values'!$CQ$6:$DS$506,'Half from MC Supply Inputs '!HF$138+1,FALSE),HF112)</f>
        <v>2.996648920499946</v>
      </c>
      <c r="HG145">
        <f>IF(HG$68=0,HLOOKUP($A145,'Monte Carlo_locked values'!$CQ$6:$DS$506,'Half from MC Supply Inputs '!HG$138+1,FALSE),HG112)</f>
        <v>2.7547820166337984</v>
      </c>
      <c r="HH145">
        <f>IF(HH$68=0,HLOOKUP($A145,'Monte Carlo_locked values'!$CQ$6:$DS$506,'Half from MC Supply Inputs '!HH$138+1,FALSE),HH112)</f>
        <v>2.235624189061721</v>
      </c>
      <c r="HI145">
        <f>IF(HI$68=0,HLOOKUP($A145,'Monte Carlo_locked values'!$CQ$6:$DS$506,'Half from MC Supply Inputs '!HI$138+1,FALSE),HI112)</f>
        <v>5.8457452935420013</v>
      </c>
      <c r="HJ145">
        <f>IF(HJ$68=0,HLOOKUP($A145,'Monte Carlo_locked values'!$CQ$6:$DS$506,'Half from MC Supply Inputs '!HJ$138+1,FALSE),HJ112)</f>
        <v>1.5946617400559999</v>
      </c>
      <c r="HK145">
        <f>IF(HK$68=0,HLOOKUP($A145,'Monte Carlo_locked values'!$CQ$6:$DS$506,'Half from MC Supply Inputs '!HK$138+1,FALSE),HK112)</f>
        <v>2.8200772139570236</v>
      </c>
      <c r="HL145">
        <f>IF(HL$68=0,HLOOKUP($A145,'Monte Carlo_locked values'!$CQ$6:$DS$506,'Half from MC Supply Inputs '!HL$138+1,FALSE),HL112)</f>
        <v>2.3766371779951068</v>
      </c>
      <c r="HM145">
        <f>IF(HM$68=0,HLOOKUP($A145,'Monte Carlo_locked values'!$CQ$6:$DS$506,'Half from MC Supply Inputs '!HM$138+1,FALSE),HM112)</f>
        <v>1.6055870809081549</v>
      </c>
      <c r="HN145">
        <f>IF(HN$68=0,HLOOKUP($A145,'Monte Carlo_locked values'!$CQ$6:$DS$506,'Half from MC Supply Inputs '!HN$138+1,FALSE),HN112)</f>
        <v>2.3028700779518427</v>
      </c>
      <c r="HO145">
        <f>IF(HO$68=0,HLOOKUP($A145,'Monte Carlo_locked values'!$CQ$6:$DS$506,'Half from MC Supply Inputs '!HO$138+1,FALSE),HO112)</f>
        <v>5.8457452935420013</v>
      </c>
      <c r="HP145">
        <f>IF(HP$68=0,HLOOKUP($A145,'Monte Carlo_locked values'!$CQ$6:$DS$506,'Half from MC Supply Inputs '!HP$138+1,FALSE),HP112)</f>
        <v>2.6435055074141016</v>
      </c>
      <c r="HQ145">
        <f>IF(HQ$68=0,HLOOKUP($A145,'Monte Carlo_locked values'!$CQ$6:$DS$506,'Half from MC Supply Inputs '!HQ$138+1,FALSE),HQ112)</f>
        <v>2.6435055074141016</v>
      </c>
      <c r="HR145">
        <f>IF(HR$68=0,HLOOKUP($A145,'Monte Carlo_locked values'!$CQ$6:$DS$506,'Half from MC Supply Inputs '!HR$138+1,FALSE),HR112)</f>
        <v>2.996648920499946</v>
      </c>
      <c r="HS145">
        <f>IF(HS$68=0,HLOOKUP($A145,'Monte Carlo_locked values'!$CQ$6:$DS$506,'Half from MC Supply Inputs '!HS$138+1,FALSE),HS112)</f>
        <v>2.1245462941611284</v>
      </c>
      <c r="HT145">
        <f>IF(HT$68=0,HLOOKUP($A145,'Monte Carlo_locked values'!$CQ$6:$DS$506,'Half from MC Supply Inputs '!HT$138+1,FALSE),HT112)</f>
        <v>2.8200772139570236</v>
      </c>
      <c r="HU145">
        <f>IF(HU$68=0,HLOOKUP($A145,'Monte Carlo_locked values'!$CQ$6:$DS$506,'Half from MC Supply Inputs '!HU$138+1,FALSE),HU112)</f>
        <v>2.1245462941611284</v>
      </c>
      <c r="HV145">
        <f>IF(HV$68=0,HLOOKUP($A145,'Monte Carlo_locked values'!$CQ$6:$DS$506,'Half from MC Supply Inputs '!HV$138+1,FALSE),HV112)</f>
        <v>1.6055870809081549</v>
      </c>
      <c r="HW145">
        <f>IF(HW$68=0,HLOOKUP($A145,'Monte Carlo_locked values'!$CQ$6:$DS$506,'Half from MC Supply Inputs '!HW$138+1,FALSE),HW112)</f>
        <v>1.6055870809081549</v>
      </c>
      <c r="HX145">
        <f>IF(HX$68=0,HLOOKUP($A145,'Monte Carlo_locked values'!$CQ$6:$DS$506,'Half from MC Supply Inputs '!HX$138+1,FALSE),HX112)</f>
        <v>5.8457452935420013</v>
      </c>
      <c r="HY145">
        <f>IF(HY$68=0,HLOOKUP($A145,'Monte Carlo_locked values'!$CQ$6:$DS$506,'Half from MC Supply Inputs '!HY$138+1,FALSE),HY112)</f>
        <v>5.1582051020182664</v>
      </c>
      <c r="HZ145">
        <f>IF(HZ$68=0,HLOOKUP($A145,'Monte Carlo_locked values'!$CQ$6:$DS$506,'Half from MC Supply Inputs '!HZ$138+1,FALSE),HZ112)</f>
        <v>5.8457452935420013</v>
      </c>
      <c r="IA145">
        <f>IF(IA$68=0,HLOOKUP($A145,'Monte Carlo_locked values'!$CQ$6:$DS$506,'Half from MC Supply Inputs '!IA$138+1,FALSE),IA112)</f>
        <v>2.1854875182586744</v>
      </c>
      <c r="IB145">
        <f>IF(IB$68=0,HLOOKUP($A145,'Monte Carlo_locked values'!$CQ$6:$DS$506,'Half from MC Supply Inputs '!IB$138+1,FALSE),IB112)</f>
        <v>2.8200772139570236</v>
      </c>
      <c r="IC145">
        <f>IF(IC$68=0,HLOOKUP($A145,'Monte Carlo_locked values'!$CQ$6:$DS$506,'Half from MC Supply Inputs '!IC$138+1,FALSE),IC112)</f>
        <v>2.6435055074141016</v>
      </c>
      <c r="ID145">
        <f>IF(ID$68=0,HLOOKUP($A145,'Monte Carlo_locked values'!$CQ$6:$DS$506,'Half from MC Supply Inputs '!ID$138+1,FALSE),ID112)</f>
        <v>1.6055870809081549</v>
      </c>
      <c r="IE145">
        <f>IF(IE$68=0,HLOOKUP($A145,'Monte Carlo_locked values'!$CQ$6:$DS$506,'Half from MC Supply Inputs '!IE$138+1,FALSE),IE112)</f>
        <v>1.6055870809081549</v>
      </c>
      <c r="IF145">
        <f>IF(IF$68=0,HLOOKUP($A145,'Monte Carlo_locked values'!$CQ$6:$DS$506,'Half from MC Supply Inputs '!IF$138+1,FALSE),IF112)</f>
        <v>2.996648920499946</v>
      </c>
      <c r="IG145">
        <f>IF(IG$68=0,HLOOKUP($A145,'Monte Carlo_locked values'!$CQ$6:$DS$506,'Half from MC Supply Inputs '!IG$138+1,FALSE),IG112)</f>
        <v>1.9080961311479439</v>
      </c>
      <c r="IH145">
        <f>IF(IH$68=0,HLOOKUP($A145,'Monte Carlo_locked values'!$CQ$6:$DS$506,'Half from MC Supply Inputs '!IH$138+1,FALSE),IH112)</f>
        <v>5.7934711501390801</v>
      </c>
      <c r="II145">
        <f>IF(II$68=0,HLOOKUP($A145,'Monte Carlo_locked values'!$CQ$6:$DS$506,'Half from MC Supply Inputs '!II$138+1,FALSE),II112)</f>
        <v>4.5970357557470907</v>
      </c>
      <c r="IJ145">
        <f>IF(IJ$68=0,HLOOKUP($A145,'Monte Carlo_locked values'!$CQ$6:$DS$506,'Half from MC Supply Inputs '!IJ$138+1,FALSE),IJ112)</f>
        <v>1.6588613902219684</v>
      </c>
      <c r="IK145">
        <f>IF(IK$68=0,HLOOKUP($A145,'Monte Carlo_locked values'!$CQ$6:$DS$506,'Half from MC Supply Inputs '!IK$138+1,FALSE),IK112)</f>
        <v>2.1245462941611284</v>
      </c>
      <c r="IL145">
        <f>IF(IL$68=0,HLOOKUP($A145,'Monte Carlo_locked values'!$CQ$6:$DS$506,'Half from MC Supply Inputs '!IL$138+1,FALSE),IL112)</f>
        <v>2.6435055074141016</v>
      </c>
      <c r="IM145">
        <f>IF(IM$68=0,HLOOKUP($A145,'Monte Carlo_locked values'!$CQ$6:$DS$506,'Half from MC Supply Inputs '!IM$138+1,FALSE),IM112)</f>
        <v>1.6055870809081549</v>
      </c>
      <c r="IN145">
        <f>IF(IN$68=0,HLOOKUP($A145,'Monte Carlo_locked values'!$CQ$6:$DS$506,'Half from MC Supply Inputs '!IN$138+1,FALSE),IN112)</f>
        <v>5.8457452935420013</v>
      </c>
      <c r="IO145">
        <f>IF(IO$68=0,HLOOKUP($A145,'Monte Carlo_locked values'!$CQ$6:$DS$506,'Half from MC Supply Inputs '!IO$138+1,FALSE),IO112)</f>
        <v>5.8457452935420013</v>
      </c>
      <c r="IP145">
        <f>IF(IP$68=0,HLOOKUP($A145,'Monte Carlo_locked values'!$CQ$6:$DS$506,'Half from MC Supply Inputs '!IP$138+1,FALSE),IP112)</f>
        <v>2.996648920499946</v>
      </c>
      <c r="IQ145">
        <f>IF(IQ$68=0,HLOOKUP($A145,'Monte Carlo_locked values'!$CQ$6:$DS$506,'Half from MC Supply Inputs '!IQ$138+1,FALSE),IQ112)</f>
        <v>2.996648920499946</v>
      </c>
      <c r="IR145">
        <f>IF(IR$68=0,HLOOKUP($A145,'Monte Carlo_locked values'!$CQ$6:$DS$506,'Half from MC Supply Inputs '!IR$138+1,FALSE),IR112)</f>
        <v>2.6435055074141016</v>
      </c>
      <c r="IS145">
        <f>IF(IS$68=0,HLOOKUP($A145,'Monte Carlo_locked values'!$CQ$6:$DS$506,'Half from MC Supply Inputs '!IS$138+1,FALSE),IS112)</f>
        <v>5.8457452935420013</v>
      </c>
      <c r="IT145">
        <f>IF(IT$68=0,HLOOKUP($A145,'Monte Carlo_locked values'!$CQ$6:$DS$506,'Half from MC Supply Inputs '!IT$138+1,FALSE),IT112)</f>
        <v>2.996648920499946</v>
      </c>
      <c r="IU145">
        <f>IF(IU$68=0,HLOOKUP($A145,'Monte Carlo_locked values'!$CQ$6:$DS$506,'Half from MC Supply Inputs '!IU$138+1,FALSE),IU112)</f>
        <v>2.8200772139570236</v>
      </c>
      <c r="IV145">
        <f>IF(IV$68=0,HLOOKUP($A145,'Monte Carlo_locked values'!$CQ$6:$DS$506,'Half from MC Supply Inputs '!IV$138+1,FALSE),IV112)</f>
        <v>5.8457452935420013</v>
      </c>
      <c r="IW145">
        <f>IF(IW$68=0,HLOOKUP($A145,'Monte Carlo_locked values'!$CQ$6:$DS$506,'Half from MC Supply Inputs '!IW$138+1,FALSE),IW112)</f>
        <v>5.8457452935420013</v>
      </c>
      <c r="IX145">
        <f>IF(IX$68=0,HLOOKUP($A145,'Monte Carlo_locked values'!$CQ$6:$DS$506,'Half from MC Supply Inputs '!IX$138+1,FALSE),IX112)</f>
        <v>4.7963878405932032</v>
      </c>
      <c r="IY145">
        <f>IF(IY$68=0,HLOOKUP($A145,'Monte Carlo_locked values'!$CQ$6:$DS$506,'Half from MC Supply Inputs '!IY$138+1,FALSE),IY112)</f>
        <v>2.1245462941611284</v>
      </c>
      <c r="IZ145">
        <f>IF(IZ$68=0,HLOOKUP($A145,'Monte Carlo_locked values'!$CQ$6:$DS$506,'Half from MC Supply Inputs '!IZ$138+1,FALSE),IZ112)</f>
        <v>2.382130288183713</v>
      </c>
      <c r="JA145">
        <f>IF(JA$68=0,HLOOKUP($A145,'Monte Carlo_locked values'!$CQ$6:$DS$506,'Half from MC Supply Inputs '!JA$138+1,FALSE),JA112)</f>
        <v>5.8457452935420013</v>
      </c>
      <c r="JB145">
        <f>IF(JB$68=0,HLOOKUP($A145,'Monte Carlo_locked values'!$CQ$6:$DS$506,'Half from MC Supply Inputs '!JB$138+1,FALSE),JB112)</f>
        <v>2.7274436530785913</v>
      </c>
      <c r="JC145">
        <f>IF(JC$68=0,HLOOKUP($A145,'Monte Carlo_locked values'!$CQ$6:$DS$506,'Half from MC Supply Inputs '!JC$138+1,FALSE),JC112)</f>
        <v>2.1245462941611284</v>
      </c>
      <c r="JD145">
        <f>IF(JD$68=0,HLOOKUP($A145,'Monte Carlo_locked values'!$CQ$6:$DS$506,'Half from MC Supply Inputs '!JD$138+1,FALSE),JD112)</f>
        <v>5.8457452935420013</v>
      </c>
      <c r="JE145">
        <f>IF(JE$68=0,HLOOKUP($A145,'Monte Carlo_locked values'!$CQ$6:$DS$506,'Half from MC Supply Inputs '!JE$138+1,FALSE),JE112)</f>
        <v>5.8457452935420013</v>
      </c>
      <c r="JF145">
        <f>IF(JF$68=0,HLOOKUP($A145,'Monte Carlo_locked values'!$CQ$6:$DS$506,'Half from MC Supply Inputs '!JF$138+1,FALSE),JF112)</f>
        <v>2.8200772139570236</v>
      </c>
      <c r="JG145">
        <f>IF(JG$68=0,HLOOKUP($A145,'Monte Carlo_locked values'!$CQ$6:$DS$506,'Half from MC Supply Inputs '!JG$138+1,FALSE),JG112)</f>
        <v>1.7558418783485139</v>
      </c>
      <c r="JH145">
        <f>IF(JH$68=0,HLOOKUP($A145,'Monte Carlo_locked values'!$CQ$6:$DS$506,'Half from MC Supply Inputs '!JH$138+1,FALSE),JH112)</f>
        <v>2.1511045988646305</v>
      </c>
      <c r="JI145">
        <f>IF(JI$68=0,HLOOKUP($A145,'Monte Carlo_locked values'!$CQ$6:$DS$506,'Half from MC Supply Inputs '!JI$138+1,FALSE),JI112)</f>
        <v>5.8457452935420013</v>
      </c>
      <c r="JJ145">
        <f>IF(JJ$68=0,HLOOKUP($A145,'Monte Carlo_locked values'!$CQ$6:$DS$506,'Half from MC Supply Inputs '!JJ$138+1,FALSE),JJ112)</f>
        <v>1.6055870809081549</v>
      </c>
      <c r="JK145">
        <f>IF(JK$68=0,HLOOKUP($A145,'Monte Carlo_locked values'!$CQ$6:$DS$506,'Half from MC Supply Inputs '!JK$138+1,FALSE),JK112)</f>
        <v>2.8200772139570236</v>
      </c>
      <c r="JL145">
        <f>IF(JL$68=0,HLOOKUP($A145,'Monte Carlo_locked values'!$CQ$6:$DS$506,'Half from MC Supply Inputs '!JL$138+1,FALSE),JL112)</f>
        <v>2.1245462941611284</v>
      </c>
      <c r="JM145">
        <f>IF(JM$68=0,HLOOKUP($A145,'Monte Carlo_locked values'!$CQ$6:$DS$506,'Half from MC Supply Inputs '!JM$138+1,FALSE),JM112)</f>
        <v>1.6055870809081549</v>
      </c>
      <c r="JN145">
        <f>IF(JN$68=0,HLOOKUP($A145,'Monte Carlo_locked values'!$CQ$6:$DS$506,'Half from MC Supply Inputs '!JN$138+1,FALSE),JN112)</f>
        <v>3.80935151140421</v>
      </c>
      <c r="JO145">
        <f>IF(JO$68=0,HLOOKUP($A145,'Monte Carlo_locked values'!$CQ$6:$DS$506,'Half from MC Supply Inputs '!JO$138+1,FALSE),JO112)</f>
        <v>2.1571408421068194</v>
      </c>
      <c r="JP145">
        <f>IF(JP$68=0,HLOOKUP($A145,'Monte Carlo_locked values'!$CQ$6:$DS$506,'Half from MC Supply Inputs '!JP$138+1,FALSE),JP112)</f>
        <v>2.6435055074141016</v>
      </c>
      <c r="JQ145">
        <f>IF(JQ$68=0,HLOOKUP($A145,'Monte Carlo_locked values'!$CQ$6:$DS$506,'Half from MC Supply Inputs '!JQ$138+1,FALSE),JQ112)</f>
        <v>1.6055870809081549</v>
      </c>
      <c r="JR145">
        <f>IF(JR$68=0,HLOOKUP($A145,'Monte Carlo_locked values'!$CQ$6:$DS$506,'Half from MC Supply Inputs '!JR$138+1,FALSE),JR112)</f>
        <v>2.258892640277093</v>
      </c>
      <c r="JS145">
        <f>IF(JS$68=0,HLOOKUP($A145,'Monte Carlo_locked values'!$CQ$6:$DS$506,'Half from MC Supply Inputs '!JS$138+1,FALSE),JS112)</f>
        <v>1.6055870809081549</v>
      </c>
      <c r="JT145">
        <f>IF(JT$68=0,HLOOKUP($A145,'Monte Carlo_locked values'!$CQ$6:$DS$506,'Half from MC Supply Inputs '!JT$138+1,FALSE),JT112)</f>
        <v>2.996648920499946</v>
      </c>
      <c r="JU145">
        <f>IF(JU$68=0,HLOOKUP($A145,'Monte Carlo_locked values'!$CQ$6:$DS$506,'Half from MC Supply Inputs '!JU$138+1,FALSE),JU112)</f>
        <v>2.1245462941611284</v>
      </c>
      <c r="JV145">
        <f>IF(JV$68=0,HLOOKUP($A145,'Monte Carlo_locked values'!$CQ$6:$DS$506,'Half from MC Supply Inputs '!JV$138+1,FALSE),JV112)</f>
        <v>2.4186352919586924</v>
      </c>
      <c r="JW145">
        <f>IF(JW$68=0,HLOOKUP($A145,'Monte Carlo_locked values'!$CQ$6:$DS$506,'Half from MC Supply Inputs '!JW$138+1,FALSE),JW112)</f>
        <v>2.996648920499946</v>
      </c>
      <c r="JX145">
        <f>IF(JX$68=0,HLOOKUP($A145,'Monte Carlo_locked values'!$CQ$6:$DS$506,'Half from MC Supply Inputs '!JX$138+1,FALSE),JX112)</f>
        <v>2.1245462941611284</v>
      </c>
      <c r="JY145">
        <f>IF(JY$68=0,HLOOKUP($A145,'Monte Carlo_locked values'!$CQ$6:$DS$506,'Half from MC Supply Inputs '!JY$138+1,FALSE),JY112)</f>
        <v>2.6435055074141016</v>
      </c>
      <c r="JZ145">
        <f>IF(JZ$68=0,HLOOKUP($A145,'Monte Carlo_locked values'!$CQ$6:$DS$506,'Half from MC Supply Inputs '!JZ$138+1,FALSE),JZ112)</f>
        <v>3.9909203325370659</v>
      </c>
      <c r="KA145">
        <f>IF(KA$68=0,HLOOKUP($A145,'Monte Carlo_locked values'!$CQ$6:$DS$506,'Half from MC Supply Inputs '!KA$138+1,FALSE),KA112)</f>
        <v>1.7789460632619682</v>
      </c>
      <c r="KB145">
        <f>IF(KB$68=0,HLOOKUP($A145,'Monte Carlo_locked values'!$CQ$6:$DS$506,'Half from MC Supply Inputs '!KB$138+1,FALSE),KB112)</f>
        <v>1.6055870809081549</v>
      </c>
      <c r="KC145">
        <f>IF(KC$68=0,HLOOKUP($A145,'Monte Carlo_locked values'!$CQ$6:$DS$506,'Half from MC Supply Inputs '!KC$138+1,FALSE),KC112)</f>
        <v>4.9246282486817163</v>
      </c>
      <c r="KD145">
        <f>IF(KD$68=0,HLOOKUP($A145,'Monte Carlo_locked values'!$CQ$6:$DS$506,'Half from MC Supply Inputs '!KD$138+1,FALSE),KD112)</f>
        <v>2.9919171000289868</v>
      </c>
      <c r="KE145">
        <f>IF(KE$68=0,HLOOKUP($A145,'Monte Carlo_locked values'!$CQ$6:$DS$506,'Half from MC Supply Inputs '!KE$138+1,FALSE),KE112)</f>
        <v>1.5946617400559999</v>
      </c>
      <c r="KF145">
        <f>IF(KF$68=0,HLOOKUP($A145,'Monte Carlo_locked values'!$CQ$6:$DS$506,'Half from MC Supply Inputs '!KF$138+1,FALSE),KF112)</f>
        <v>2.8200772139570236</v>
      </c>
      <c r="KG145">
        <f>IF(KG$68=0,HLOOKUP($A145,'Monte Carlo_locked values'!$CQ$6:$DS$506,'Half from MC Supply Inputs '!KG$138+1,FALSE),KG112)</f>
        <v>5.8457452935420013</v>
      </c>
      <c r="KH145">
        <f>IF(KH$68=0,HLOOKUP($A145,'Monte Carlo_locked values'!$CQ$6:$DS$506,'Half from MC Supply Inputs '!KH$138+1,FALSE),KH112)</f>
        <v>2.8200772139570236</v>
      </c>
      <c r="KI145">
        <f>IF(KI$68=0,HLOOKUP($A145,'Monte Carlo_locked values'!$CQ$6:$DS$506,'Half from MC Supply Inputs '!KI$138+1,FALSE),KI112)</f>
        <v>5.8457452935420013</v>
      </c>
      <c r="KJ145">
        <f>IF(KJ$68=0,HLOOKUP($A145,'Monte Carlo_locked values'!$CQ$6:$DS$506,'Half from MC Supply Inputs '!KJ$138+1,FALSE),KJ112)</f>
        <v>1.6055870809081549</v>
      </c>
      <c r="KK145">
        <f>IF(KK$68=0,HLOOKUP($A145,'Monte Carlo_locked values'!$CQ$6:$DS$506,'Half from MC Supply Inputs '!KK$138+1,FALSE),KK112)</f>
        <v>2.9125294995475022</v>
      </c>
      <c r="KL145">
        <f>IF(KL$68=0,HLOOKUP($A145,'Monte Carlo_locked values'!$CQ$6:$DS$506,'Half from MC Supply Inputs '!KL$138+1,FALSE),KL112)</f>
        <v>2.6435055074141016</v>
      </c>
      <c r="KM145">
        <f>IF(KM$68=0,HLOOKUP($A145,'Monte Carlo_locked values'!$CQ$6:$DS$506,'Half from MC Supply Inputs '!KM$138+1,FALSE),KM112)</f>
        <v>2.1245462941611284</v>
      </c>
      <c r="KN145">
        <f>IF(KN$68=0,HLOOKUP($A145,'Monte Carlo_locked values'!$CQ$6:$DS$506,'Half from MC Supply Inputs '!KN$138+1,FALSE),KN112)</f>
        <v>2.6435055074141016</v>
      </c>
      <c r="KO145">
        <f>IF(KO$68=0,HLOOKUP($A145,'Monte Carlo_locked values'!$CQ$6:$DS$506,'Half from MC Supply Inputs '!KO$138+1,FALSE),KO112)</f>
        <v>1.8826895485399158</v>
      </c>
      <c r="KP145">
        <f>IF(KP$68=0,HLOOKUP($A145,'Monte Carlo_locked values'!$CQ$6:$DS$506,'Half from MC Supply Inputs '!KP$138+1,FALSE),KP112)</f>
        <v>2.1245462941611284</v>
      </c>
      <c r="KQ145">
        <f>IF(KQ$68=0,HLOOKUP($A145,'Monte Carlo_locked values'!$CQ$6:$DS$506,'Half from MC Supply Inputs '!KQ$138+1,FALSE),KQ112)</f>
        <v>4.4206125738140898</v>
      </c>
      <c r="KR145">
        <f>IF(KR$68=0,HLOOKUP($A145,'Monte Carlo_locked values'!$CQ$6:$DS$506,'Half from MC Supply Inputs '!KR$138+1,FALSE),KR112)</f>
        <v>2.6435055074141016</v>
      </c>
      <c r="KS145">
        <f>IF(KS$68=0,HLOOKUP($A145,'Monte Carlo_locked values'!$CQ$6:$DS$506,'Half from MC Supply Inputs '!KS$138+1,FALSE),KS112)</f>
        <v>5.8457452935420013</v>
      </c>
      <c r="KT145">
        <f>IF(KT$68=0,HLOOKUP($A145,'Monte Carlo_locked values'!$CQ$6:$DS$506,'Half from MC Supply Inputs '!KT$138+1,FALSE),KT112)</f>
        <v>4.0864578233451061</v>
      </c>
      <c r="KU145">
        <f>IF(KU$68=0,HLOOKUP($A145,'Monte Carlo_locked values'!$CQ$6:$DS$506,'Half from MC Supply Inputs '!KU$138+1,FALSE),KU112)</f>
        <v>2.996648920499946</v>
      </c>
      <c r="KV145">
        <f>IF(KV$68=0,HLOOKUP($A145,'Monte Carlo_locked values'!$CQ$6:$DS$506,'Half from MC Supply Inputs '!KV$138+1,FALSE),KV112)</f>
        <v>1.6055870809081549</v>
      </c>
      <c r="KW145">
        <f>IF(KW$68=0,HLOOKUP($A145,'Monte Carlo_locked values'!$CQ$6:$DS$506,'Half from MC Supply Inputs '!KW$138+1,FALSE),KW112)</f>
        <v>1.606781854048916</v>
      </c>
      <c r="KX145">
        <f>IF(KX$68=0,HLOOKUP($A145,'Monte Carlo_locked values'!$CQ$6:$DS$506,'Half from MC Supply Inputs '!KX$138+1,FALSE),KX112)</f>
        <v>1.5946617400559999</v>
      </c>
      <c r="KY145">
        <f>IF(KY$68=0,HLOOKUP($A145,'Monte Carlo_locked values'!$CQ$6:$DS$506,'Half from MC Supply Inputs '!KY$138+1,FALSE),KY112)</f>
        <v>5.8457452935420013</v>
      </c>
      <c r="KZ145">
        <f>IF(KZ$68=0,HLOOKUP($A145,'Monte Carlo_locked values'!$CQ$6:$DS$506,'Half from MC Supply Inputs '!KZ$138+1,FALSE),KZ112)</f>
        <v>2.9307914401396307</v>
      </c>
      <c r="LA145">
        <f>IF(LA$68=0,HLOOKUP($A145,'Monte Carlo_locked values'!$CQ$6:$DS$506,'Half from MC Supply Inputs '!LA$138+1,FALSE),LA112)</f>
        <v>5.39827420914719</v>
      </c>
      <c r="LB145">
        <f>IF(LB$68=0,HLOOKUP($A145,'Monte Carlo_locked values'!$CQ$6:$DS$506,'Half from MC Supply Inputs '!LB$138+1,FALSE),LB112)</f>
        <v>2.1245462941611284</v>
      </c>
      <c r="LC145">
        <f>IF(LC$68=0,HLOOKUP($A145,'Monte Carlo_locked values'!$CQ$6:$DS$506,'Half from MC Supply Inputs '!LC$138+1,FALSE),LC112)</f>
        <v>5.5900267842049942</v>
      </c>
      <c r="LD145">
        <f>IF(LD$68=0,HLOOKUP($A145,'Monte Carlo_locked values'!$CQ$6:$DS$506,'Half from MC Supply Inputs '!LD$138+1,FALSE),LD112)</f>
        <v>2.1245462941611284</v>
      </c>
      <c r="LE145">
        <f>IF(LE$68=0,HLOOKUP($A145,'Monte Carlo_locked values'!$CQ$6:$DS$506,'Half from MC Supply Inputs '!LE$138+1,FALSE),LE112)</f>
        <v>1.6055870809081549</v>
      </c>
      <c r="LF145">
        <f>IF(LF$68=0,HLOOKUP($A145,'Monte Carlo_locked values'!$CQ$6:$DS$506,'Half from MC Supply Inputs '!LF$138+1,FALSE),LF112)</f>
        <v>5.4810456682661304</v>
      </c>
      <c r="LG145">
        <f>IF(LG$68=0,HLOOKUP($A145,'Monte Carlo_locked values'!$CQ$6:$DS$506,'Half from MC Supply Inputs '!LG$138+1,FALSE),LG112)</f>
        <v>2.685193034516411</v>
      </c>
      <c r="LH145">
        <f>IF(LH$68=0,HLOOKUP($A145,'Monte Carlo_locked values'!$CQ$6:$DS$506,'Half from MC Supply Inputs '!LH$138+1,FALSE),LH112)</f>
        <v>5.8457452935420013</v>
      </c>
      <c r="LI145">
        <f>IF(LI$68=0,HLOOKUP($A145,'Monte Carlo_locked values'!$CQ$6:$DS$506,'Half from MC Supply Inputs '!LI$138+1,FALSE),LI112)</f>
        <v>4.6043571586832233</v>
      </c>
      <c r="LJ145">
        <f>IF(LJ$68=0,HLOOKUP($A145,'Monte Carlo_locked values'!$CQ$6:$DS$506,'Half from MC Supply Inputs '!LJ$138+1,FALSE),LJ112)</f>
        <v>2.996648920499946</v>
      </c>
      <c r="LK145">
        <f>IF(LK$68=0,HLOOKUP($A145,'Monte Carlo_locked values'!$CQ$6:$DS$506,'Half from MC Supply Inputs '!LK$138+1,FALSE),LK112)</f>
        <v>2.8200772139570236</v>
      </c>
      <c r="LL145">
        <f>IF(LL$68=0,HLOOKUP($A145,'Monte Carlo_locked values'!$CQ$6:$DS$506,'Half from MC Supply Inputs '!LL$138+1,FALSE),LL112)</f>
        <v>5.0736843450234916</v>
      </c>
      <c r="LM145">
        <f>IF(LM$68=0,HLOOKUP($A145,'Monte Carlo_locked values'!$CQ$6:$DS$506,'Half from MC Supply Inputs '!LM$138+1,FALSE),LM112)</f>
        <v>2.2929425325770825</v>
      </c>
      <c r="LN145">
        <f>IF(LN$68=0,HLOOKUP($A145,'Monte Carlo_locked values'!$CQ$6:$DS$506,'Half from MC Supply Inputs '!LN$138+1,FALSE),LN112)</f>
        <v>3.2814073689944401</v>
      </c>
      <c r="LO145">
        <f>IF(LO$68=0,HLOOKUP($A145,'Monte Carlo_locked values'!$CQ$6:$DS$506,'Half from MC Supply Inputs '!LO$138+1,FALSE),LO112)</f>
        <v>2.8105478114374192</v>
      </c>
      <c r="LP145">
        <f>IF(LP$68=0,HLOOKUP($A145,'Monte Carlo_locked values'!$CQ$6:$DS$506,'Half from MC Supply Inputs '!LP$138+1,FALSE),LP112)</f>
        <v>2.233977360760576</v>
      </c>
      <c r="LQ145">
        <f>IF(LQ$68=0,HLOOKUP($A145,'Monte Carlo_locked values'!$CQ$6:$DS$506,'Half from MC Supply Inputs '!LQ$138+1,FALSE),LQ112)</f>
        <v>5.3079250455276101</v>
      </c>
      <c r="LR145">
        <f>IF(LR$68=0,HLOOKUP($A145,'Monte Carlo_locked values'!$CQ$6:$DS$506,'Half from MC Supply Inputs '!LR$138+1,FALSE),LR112)</f>
        <v>1.6055870809081549</v>
      </c>
      <c r="LS145">
        <f>IF(LS$68=0,HLOOKUP($A145,'Monte Carlo_locked values'!$CQ$6:$DS$506,'Half from MC Supply Inputs '!LS$138+1,FALSE),LS112)</f>
        <v>4.8892294169999424</v>
      </c>
      <c r="LT145">
        <f>IF(LT$68=0,HLOOKUP($A145,'Monte Carlo_locked values'!$CQ$6:$DS$506,'Half from MC Supply Inputs '!LT$138+1,FALSE),LT112)</f>
        <v>4.2224364501145732</v>
      </c>
      <c r="LU145">
        <f>IF(LU$68=0,HLOOKUP($A145,'Monte Carlo_locked values'!$CQ$6:$DS$506,'Half from MC Supply Inputs '!LU$138+1,FALSE),LU112)</f>
        <v>2.1245462941611284</v>
      </c>
      <c r="LV145">
        <f>IF(LV$68=0,HLOOKUP($A145,'Monte Carlo_locked values'!$CQ$6:$DS$506,'Half from MC Supply Inputs '!LV$138+1,FALSE),LV112)</f>
        <v>2.996648920499946</v>
      </c>
      <c r="LW145">
        <f>IF(LW$68=0,HLOOKUP($A145,'Monte Carlo_locked values'!$CQ$6:$DS$506,'Half from MC Supply Inputs '!LW$138+1,FALSE),LW112)</f>
        <v>1.9751343175337177</v>
      </c>
      <c r="LX145">
        <f>IF(LX$68=0,HLOOKUP($A145,'Monte Carlo_locked values'!$CQ$6:$DS$506,'Half from MC Supply Inputs '!LX$138+1,FALSE),LX112)</f>
        <v>1.6055870809081549</v>
      </c>
      <c r="LY145">
        <f>IF(LY$68=0,HLOOKUP($A145,'Monte Carlo_locked values'!$CQ$6:$DS$506,'Half from MC Supply Inputs '!LY$138+1,FALSE),LY112)</f>
        <v>2.996648920499946</v>
      </c>
      <c r="LZ145">
        <f>IF(LZ$68=0,HLOOKUP($A145,'Monte Carlo_locked values'!$CQ$6:$DS$506,'Half from MC Supply Inputs '!LZ$138+1,FALSE),LZ112)</f>
        <v>3.9514180112276187</v>
      </c>
      <c r="MA145">
        <f>IF(MA$68=0,HLOOKUP($A145,'Monte Carlo_locked values'!$CQ$6:$DS$506,'Half from MC Supply Inputs '!MA$138+1,FALSE),MA112)</f>
        <v>1.6055870809081549</v>
      </c>
      <c r="MB145">
        <f>IF(MB$68=0,HLOOKUP($A145,'Monte Carlo_locked values'!$CQ$6:$DS$506,'Half from MC Supply Inputs '!MB$138+1,FALSE),MB112)</f>
        <v>1.6055870809081549</v>
      </c>
      <c r="MC145">
        <f>IF(MC$68=0,HLOOKUP($A145,'Monte Carlo_locked values'!$CQ$6:$DS$506,'Half from MC Supply Inputs '!MC$138+1,FALSE),MC112)</f>
        <v>4.3063261652939131</v>
      </c>
      <c r="MD145">
        <f>IF(MD$68=0,HLOOKUP($A145,'Monte Carlo_locked values'!$CQ$6:$DS$506,'Half from MC Supply Inputs '!MD$138+1,FALSE),MD112)</f>
        <v>2.996648920499946</v>
      </c>
      <c r="ME145">
        <f>IF(ME$68=0,HLOOKUP($A145,'Monte Carlo_locked values'!$CQ$6:$DS$506,'Half from MC Supply Inputs '!ME$138+1,FALSE),ME112)</f>
        <v>2.1817709583343454</v>
      </c>
      <c r="MF145">
        <f>IF(MF$68=0,HLOOKUP($A145,'Monte Carlo_locked values'!$CQ$6:$DS$506,'Half from MC Supply Inputs '!MF$138+1,FALSE),MF112)</f>
        <v>1.6055870809081549</v>
      </c>
      <c r="MG145">
        <f>IF(MG$68=0,HLOOKUP($A145,'Monte Carlo_locked values'!$CQ$6:$DS$506,'Half from MC Supply Inputs '!MG$138+1,FALSE),MG112)</f>
        <v>3.762938887962163</v>
      </c>
      <c r="MH145">
        <f>IF(MH$68=0,HLOOKUP($A145,'Monte Carlo_locked values'!$CQ$6:$DS$506,'Half from MC Supply Inputs '!MH$138+1,FALSE),MH112)</f>
        <v>2.996648920499946</v>
      </c>
      <c r="MI145">
        <f>IF(MI$68=0,HLOOKUP($A145,'Monte Carlo_locked values'!$CQ$6:$DS$506,'Half from MC Supply Inputs '!MI$138+1,FALSE),MI112)</f>
        <v>5.8457452935420013</v>
      </c>
      <c r="MJ145">
        <f>IF(MJ$68=0,HLOOKUP($A145,'Monte Carlo_locked values'!$CQ$6:$DS$506,'Half from MC Supply Inputs '!MJ$138+1,FALSE),MJ112)</f>
        <v>1.7441461927075099</v>
      </c>
      <c r="MK145">
        <f>IF(MK$68=0,HLOOKUP($A145,'Monte Carlo_locked values'!$CQ$6:$DS$506,'Half from MC Supply Inputs '!MK$138+1,FALSE),MK112)</f>
        <v>4.5911804651668078</v>
      </c>
      <c r="ML145">
        <f>IF(ML$68=0,HLOOKUP($A145,'Monte Carlo_locked values'!$CQ$6:$DS$506,'Half from MC Supply Inputs '!ML$138+1,FALSE),ML112)</f>
        <v>1.6055870809081549</v>
      </c>
      <c r="MM145">
        <f>IF(MM$68=0,HLOOKUP($A145,'Monte Carlo_locked values'!$CQ$6:$DS$506,'Half from MC Supply Inputs '!MM$138+1,FALSE),MM112)</f>
        <v>5.0970697441651547</v>
      </c>
      <c r="MN145">
        <f>IF(MN$68=0,HLOOKUP($A145,'Monte Carlo_locked values'!$CQ$6:$DS$506,'Half from MC Supply Inputs '!MN$138+1,FALSE),MN112)</f>
        <v>2.8200772139570236</v>
      </c>
      <c r="MO145">
        <f>IF(MO$68=0,HLOOKUP($A145,'Monte Carlo_locked values'!$CQ$6:$DS$506,'Half from MC Supply Inputs '!MO$138+1,FALSE),MO112)</f>
        <v>2.1245462941611284</v>
      </c>
      <c r="MP145">
        <f>IF(MP$68=0,HLOOKUP($A145,'Monte Carlo_locked values'!$CQ$6:$DS$506,'Half from MC Supply Inputs '!MP$138+1,FALSE),MP112)</f>
        <v>5.8457452935420013</v>
      </c>
      <c r="MQ145">
        <f>IF(MQ$68=0,HLOOKUP($A145,'Monte Carlo_locked values'!$CQ$6:$DS$506,'Half from MC Supply Inputs '!MQ$138+1,FALSE),MQ112)</f>
        <v>5.8457452935420013</v>
      </c>
      <c r="MR145">
        <f>IF(MR$68=0,HLOOKUP($A145,'Monte Carlo_locked values'!$CQ$6:$DS$506,'Half from MC Supply Inputs '!MR$138+1,FALSE),MR112)</f>
        <v>5.8457452935420013</v>
      </c>
      <c r="MS145">
        <f>IF(MS$68=0,HLOOKUP($A145,'Monte Carlo_locked values'!$CQ$6:$DS$506,'Half from MC Supply Inputs '!MS$138+1,FALSE),MS112)</f>
        <v>2.1245462941611284</v>
      </c>
      <c r="MT145">
        <f>IF(MT$68=0,HLOOKUP($A145,'Monte Carlo_locked values'!$CQ$6:$DS$506,'Half from MC Supply Inputs '!MT$138+1,FALSE),MT112)</f>
        <v>4.8790701233717746</v>
      </c>
      <c r="MU145">
        <f>IF(MU$68=0,HLOOKUP($A145,'Monte Carlo_locked values'!$CQ$6:$DS$506,'Half from MC Supply Inputs '!MU$138+1,FALSE),MU112)</f>
        <v>5.8457452935420013</v>
      </c>
      <c r="MV145">
        <f>IF(MV$68=0,HLOOKUP($A145,'Monte Carlo_locked values'!$CQ$6:$DS$506,'Half from MC Supply Inputs '!MV$138+1,FALSE),MV112)</f>
        <v>2.8200772139570236</v>
      </c>
      <c r="MW145">
        <f>IF(MW$68=0,HLOOKUP($A145,'Monte Carlo_locked values'!$CQ$6:$DS$506,'Half from MC Supply Inputs '!MW$138+1,FALSE),MW112)</f>
        <v>2.996648920499946</v>
      </c>
      <c r="MX145">
        <f>IF(MX$68=0,HLOOKUP($A145,'Monte Carlo_locked values'!$CQ$6:$DS$506,'Half from MC Supply Inputs '!MX$138+1,FALSE),MX112)</f>
        <v>2.6435055074141016</v>
      </c>
      <c r="MY145">
        <f>IF(MY$68=0,HLOOKUP($A145,'Monte Carlo_locked values'!$CQ$6:$DS$506,'Half from MC Supply Inputs '!MY$138+1,FALSE),MY112)</f>
        <v>2.4790291493004291</v>
      </c>
      <c r="MZ145">
        <f>IF(MZ$68=0,HLOOKUP($A145,'Monte Carlo_locked values'!$CQ$6:$DS$506,'Half from MC Supply Inputs '!MZ$138+1,FALSE),MZ112)</f>
        <v>2.996648920499946</v>
      </c>
      <c r="NA145">
        <f>IF(NA$68=0,HLOOKUP($A145,'Monte Carlo_locked values'!$CQ$6:$DS$506,'Half from MC Supply Inputs '!NA$138+1,FALSE),NA112)</f>
        <v>1.6671395492185443</v>
      </c>
      <c r="NB145">
        <f>IF(NB$68=0,HLOOKUP($A145,'Monte Carlo_locked values'!$CQ$6:$DS$506,'Half from MC Supply Inputs '!NB$138+1,FALSE),NB112)</f>
        <v>2.1245462941611284</v>
      </c>
      <c r="NC145">
        <f>IF(NC$68=0,HLOOKUP($A145,'Monte Carlo_locked values'!$CQ$6:$DS$506,'Half from MC Supply Inputs '!NC$138+1,FALSE),NC112)</f>
        <v>2.7773792726852959</v>
      </c>
      <c r="ND145">
        <f>IF(ND$68=0,HLOOKUP($A145,'Monte Carlo_locked values'!$CQ$6:$DS$506,'Half from MC Supply Inputs '!ND$138+1,FALSE),ND112)</f>
        <v>1.5946617400559999</v>
      </c>
      <c r="NE145">
        <f>IF(NE$68=0,HLOOKUP($A145,'Monte Carlo_locked values'!$CQ$6:$DS$506,'Half from MC Supply Inputs '!NE$138+1,FALSE),NE112)</f>
        <v>4.2369279492244925</v>
      </c>
      <c r="NF145">
        <f>IF(NF$68=0,HLOOKUP($A145,'Monte Carlo_locked values'!$CQ$6:$DS$506,'Half from MC Supply Inputs '!NF$138+1,FALSE),NF112)</f>
        <v>2.1245462941611284</v>
      </c>
      <c r="NG145">
        <f>IF(NG$68=0,HLOOKUP($A145,'Monte Carlo_locked values'!$CQ$6:$DS$506,'Half from MC Supply Inputs '!NG$138+1,FALSE),NG112)</f>
        <v>1.6055870809081549</v>
      </c>
      <c r="NH145">
        <f>IF(NH$68=0,HLOOKUP($A145,'Monte Carlo_locked values'!$CQ$6:$DS$506,'Half from MC Supply Inputs '!NH$138+1,FALSE),NH112)</f>
        <v>2.1245462941611284</v>
      </c>
      <c r="NI145">
        <f>IF(NI$68=0,HLOOKUP($A145,'Monte Carlo_locked values'!$CQ$6:$DS$506,'Half from MC Supply Inputs '!NI$138+1,FALSE),NI112)</f>
        <v>1.8228007143407952</v>
      </c>
      <c r="NJ145">
        <f>IF(NJ$68=0,HLOOKUP($A145,'Monte Carlo_locked values'!$CQ$6:$DS$506,'Half from MC Supply Inputs '!NJ$138+1,FALSE),NJ112)</f>
        <v>5.8457452935420013</v>
      </c>
      <c r="NK145">
        <f>IF(NK$68=0,HLOOKUP($A145,'Monte Carlo_locked values'!$CQ$6:$DS$506,'Half from MC Supply Inputs '!NK$138+1,FALSE),NK112)</f>
        <v>3.1875430494210093</v>
      </c>
      <c r="NL145">
        <f>IF(NL$68=0,HLOOKUP($A145,'Monte Carlo_locked values'!$CQ$6:$DS$506,'Half from MC Supply Inputs '!NL$138+1,FALSE),NL112)</f>
        <v>2.5529997341975301</v>
      </c>
      <c r="NM145">
        <f>IF(NM$68=0,HLOOKUP($A145,'Monte Carlo_locked values'!$CQ$6:$DS$506,'Half from MC Supply Inputs '!NM$138+1,FALSE),NM112)</f>
        <v>1.6055870809081549</v>
      </c>
      <c r="NN145">
        <f>IF(NN$68=0,HLOOKUP($A145,'Monte Carlo_locked values'!$CQ$6:$DS$506,'Half from MC Supply Inputs '!NN$138+1,FALSE),NN112)</f>
        <v>2.6435055074141016</v>
      </c>
      <c r="NO145">
        <f>IF(NO$68=0,HLOOKUP($A145,'Monte Carlo_locked values'!$CQ$6:$DS$506,'Half from MC Supply Inputs '!NO$138+1,FALSE),NO112)</f>
        <v>1.6055870809081549</v>
      </c>
      <c r="NP145">
        <f>IF(NP$68=0,HLOOKUP($A145,'Monte Carlo_locked values'!$CQ$6:$DS$506,'Half from MC Supply Inputs '!NP$138+1,FALSE),NP112)</f>
        <v>4.6022914816659668</v>
      </c>
      <c r="NQ145">
        <f>IF(NQ$68=0,HLOOKUP($A145,'Monte Carlo_locked values'!$CQ$6:$DS$506,'Half from MC Supply Inputs '!NQ$138+1,FALSE),NQ112)</f>
        <v>2.8200772139570236</v>
      </c>
      <c r="NR145">
        <f>IF(NR$68=0,HLOOKUP($A145,'Monte Carlo_locked values'!$CQ$6:$DS$506,'Half from MC Supply Inputs '!NR$138+1,FALSE),NR112)</f>
        <v>2.8200772139570236</v>
      </c>
      <c r="NS145">
        <f>IF(NS$68=0,HLOOKUP($A145,'Monte Carlo_locked values'!$CQ$6:$DS$506,'Half from MC Supply Inputs '!NS$138+1,FALSE),NS112)</f>
        <v>2.1245462941611284</v>
      </c>
      <c r="NT145">
        <f>IF(NT$68=0,HLOOKUP($A145,'Monte Carlo_locked values'!$CQ$6:$DS$506,'Half from MC Supply Inputs '!NT$138+1,FALSE),NT112)</f>
        <v>1.6055870809081549</v>
      </c>
      <c r="NU145">
        <f>IF(NU$68=0,HLOOKUP($A145,'Monte Carlo_locked values'!$CQ$6:$DS$506,'Half from MC Supply Inputs '!NU$138+1,FALSE),NU112)</f>
        <v>1.6055870809081549</v>
      </c>
      <c r="NV145">
        <f>IF(NV$68=0,HLOOKUP($A145,'Monte Carlo_locked values'!$CQ$6:$DS$506,'Half from MC Supply Inputs '!NV$138+1,FALSE),NV112)</f>
        <v>2.996648920499946</v>
      </c>
      <c r="NW145">
        <f>IF(NW$68=0,HLOOKUP($A145,'Monte Carlo_locked values'!$CQ$6:$DS$506,'Half from MC Supply Inputs '!NW$138+1,FALSE),NW112)</f>
        <v>4.748054569834343</v>
      </c>
      <c r="NX145">
        <f>IF(NX$68=0,HLOOKUP($A145,'Monte Carlo_locked values'!$CQ$6:$DS$506,'Half from MC Supply Inputs '!NX$138+1,FALSE),NX112)</f>
        <v>1.6055870809081549</v>
      </c>
      <c r="NY145">
        <f>IF(NY$68=0,HLOOKUP($A145,'Monte Carlo_locked values'!$CQ$6:$DS$506,'Half from MC Supply Inputs '!NY$138+1,FALSE),NY112)</f>
        <v>3.2064458318885745</v>
      </c>
      <c r="NZ145">
        <f>IF(NZ$68=0,HLOOKUP($A145,'Monte Carlo_locked values'!$CQ$6:$DS$506,'Half from MC Supply Inputs '!NZ$138+1,FALSE),NZ112)</f>
        <v>2.8200772139570236</v>
      </c>
      <c r="OA145">
        <f>IF(OA$68=0,HLOOKUP($A145,'Monte Carlo_locked values'!$CQ$6:$DS$506,'Half from MC Supply Inputs '!OA$138+1,FALSE),OA112)</f>
        <v>3.6962223277070532</v>
      </c>
      <c r="OB145">
        <f>IF(OB$68=0,HLOOKUP($A145,'Monte Carlo_locked values'!$CQ$6:$DS$506,'Half from MC Supply Inputs '!OB$138+1,FALSE),OB112)</f>
        <v>2.0742991660385552</v>
      </c>
      <c r="OC145">
        <f>IF(OC$68=0,HLOOKUP($A145,'Monte Carlo_locked values'!$CQ$6:$DS$506,'Half from MC Supply Inputs '!OC$138+1,FALSE),OC112)</f>
        <v>1.6055870809081549</v>
      </c>
      <c r="OD145">
        <f>IF(OD$68=0,HLOOKUP($A145,'Monte Carlo_locked values'!$CQ$6:$DS$506,'Half from MC Supply Inputs '!OD$138+1,FALSE),OD112)</f>
        <v>4.7427890436175346</v>
      </c>
      <c r="OE145">
        <f>IF(OE$68=0,HLOOKUP($A145,'Monte Carlo_locked values'!$CQ$6:$DS$506,'Half from MC Supply Inputs '!OE$138+1,FALSE),OE112)</f>
        <v>2.3144398814075737</v>
      </c>
      <c r="OF145">
        <f>IF(OF$68=0,HLOOKUP($A145,'Monte Carlo_locked values'!$CQ$6:$DS$506,'Half from MC Supply Inputs '!OF$138+1,FALSE),OF112)</f>
        <v>4.265529354825885</v>
      </c>
      <c r="OG145">
        <f>IF(OG$68=0,HLOOKUP($A145,'Monte Carlo_locked values'!$CQ$6:$DS$506,'Half from MC Supply Inputs '!OG$138+1,FALSE),OG112)</f>
        <v>1.6055870809081549</v>
      </c>
      <c r="OH145">
        <f>IF(OH$68=0,HLOOKUP($A145,'Monte Carlo_locked values'!$CQ$6:$DS$506,'Half from MC Supply Inputs '!OH$138+1,FALSE),OH112)</f>
        <v>5.8457452935420013</v>
      </c>
      <c r="OI145">
        <f>IF(OI$68=0,HLOOKUP($A145,'Monte Carlo_locked values'!$CQ$6:$DS$506,'Half from MC Supply Inputs '!OI$138+1,FALSE),OI112)</f>
        <v>2.1245462941611284</v>
      </c>
      <c r="OJ145">
        <f>IF(OJ$68=0,HLOOKUP($A145,'Monte Carlo_locked values'!$CQ$6:$DS$506,'Half from MC Supply Inputs '!OJ$138+1,FALSE),OJ112)</f>
        <v>2.8200772139570236</v>
      </c>
      <c r="OK145">
        <f>IF(OK$68=0,HLOOKUP($A145,'Monte Carlo_locked values'!$CQ$6:$DS$506,'Half from MC Supply Inputs '!OK$138+1,FALSE),OK112)</f>
        <v>5.8457452935420013</v>
      </c>
      <c r="OL145">
        <f>IF(OL$68=0,HLOOKUP($A145,'Monte Carlo_locked values'!$CQ$6:$DS$506,'Half from MC Supply Inputs '!OL$138+1,FALSE),OL112)</f>
        <v>1.6055870809081549</v>
      </c>
      <c r="OM145">
        <f>IF(OM$68=0,HLOOKUP($A145,'Monte Carlo_locked values'!$CQ$6:$DS$506,'Half from MC Supply Inputs '!OM$138+1,FALSE),OM112)</f>
        <v>5.53710800537013</v>
      </c>
      <c r="ON145">
        <f>IF(ON$68=0,HLOOKUP($A145,'Monte Carlo_locked values'!$CQ$6:$DS$506,'Half from MC Supply Inputs '!ON$138+1,FALSE),ON112)</f>
        <v>4.874178395046477</v>
      </c>
      <c r="OO145">
        <f>IF(OO$68=0,HLOOKUP($A145,'Monte Carlo_locked values'!$CQ$6:$DS$506,'Half from MC Supply Inputs '!OO$138+1,FALSE),OO112)</f>
        <v>5.1953693541525618</v>
      </c>
      <c r="OP145">
        <f>IF(OP$68=0,HLOOKUP($A145,'Monte Carlo_locked values'!$CQ$6:$DS$506,'Half from MC Supply Inputs '!OP$138+1,FALSE),OP112)</f>
        <v>3.8024353755868905</v>
      </c>
      <c r="OQ145">
        <f>IF(OQ$68=0,HLOOKUP($A145,'Monte Carlo_locked values'!$CQ$6:$DS$506,'Half from MC Supply Inputs '!OQ$138+1,FALSE),OQ112)</f>
        <v>2.6435055074141016</v>
      </c>
      <c r="OR145">
        <f>IF(OR$68=0,HLOOKUP($A145,'Monte Carlo_locked values'!$CQ$6:$DS$506,'Half from MC Supply Inputs '!OR$138+1,FALSE),OR112)</f>
        <v>1.5946617400559999</v>
      </c>
      <c r="OS145">
        <f>IF(OS$68=0,HLOOKUP($A145,'Monte Carlo_locked values'!$CQ$6:$DS$506,'Half from MC Supply Inputs '!OS$138+1,FALSE),OS112)</f>
        <v>1.6055870809081549</v>
      </c>
      <c r="OT145">
        <f>IF(OT$68=0,HLOOKUP($A145,'Monte Carlo_locked values'!$CQ$6:$DS$506,'Half from MC Supply Inputs '!OT$138+1,FALSE),OT112)</f>
        <v>2.6435055074141016</v>
      </c>
      <c r="OU145">
        <f>IF(OU$68=0,HLOOKUP($A145,'Monte Carlo_locked values'!$CQ$6:$DS$506,'Half from MC Supply Inputs '!OU$138+1,FALSE),OU112)</f>
        <v>5.8064001891232566</v>
      </c>
      <c r="OV145">
        <f>IF(OV$68=0,HLOOKUP($A145,'Monte Carlo_locked values'!$CQ$6:$DS$506,'Half from MC Supply Inputs '!OV$138+1,FALSE),OV112)</f>
        <v>2.996648920499946</v>
      </c>
      <c r="OW145">
        <f>IF(OW$68=0,HLOOKUP($A145,'Monte Carlo_locked values'!$CQ$6:$DS$506,'Half from MC Supply Inputs '!OW$138+1,FALSE),OW112)</f>
        <v>1.7602537337521984</v>
      </c>
      <c r="OX145">
        <f>IF(OX$68=0,HLOOKUP($A145,'Monte Carlo_locked values'!$CQ$6:$DS$506,'Half from MC Supply Inputs '!OX$138+1,FALSE),OX112)</f>
        <v>2.8200772139570236</v>
      </c>
      <c r="OY145">
        <f>IF(OY$68=0,HLOOKUP($A145,'Monte Carlo_locked values'!$CQ$6:$DS$506,'Half from MC Supply Inputs '!OY$138+1,FALSE),OY112)</f>
        <v>1.7218739080431738</v>
      </c>
      <c r="OZ145">
        <f>IF(OZ$68=0,HLOOKUP($A145,'Monte Carlo_locked values'!$CQ$6:$DS$506,'Half from MC Supply Inputs '!OZ$138+1,FALSE),OZ112)</f>
        <v>2.996648920499946</v>
      </c>
      <c r="PA145">
        <f>IF(PA$68=0,HLOOKUP($A145,'Monte Carlo_locked values'!$CQ$6:$DS$506,'Half from MC Supply Inputs '!PA$138+1,FALSE),PA112)</f>
        <v>5.8457452935420013</v>
      </c>
      <c r="PB145">
        <f>IF(PB$68=0,HLOOKUP($A145,'Monte Carlo_locked values'!$CQ$6:$DS$506,'Half from MC Supply Inputs '!PB$138+1,FALSE),PB112)</f>
        <v>2.1245462941611284</v>
      </c>
      <c r="PC145">
        <f>IF(PC$68=0,HLOOKUP($A145,'Monte Carlo_locked values'!$CQ$6:$DS$506,'Half from MC Supply Inputs '!PC$138+1,FALSE),PC112)</f>
        <v>1.6055870809081549</v>
      </c>
      <c r="PD145">
        <f>IF(PD$68=0,HLOOKUP($A145,'Monte Carlo_locked values'!$CQ$6:$DS$506,'Half from MC Supply Inputs '!PD$138+1,FALSE),PD112)</f>
        <v>3.450622873070559</v>
      </c>
      <c r="PE145">
        <f>IF(PE$68=0,HLOOKUP($A145,'Monte Carlo_locked values'!$CQ$6:$DS$506,'Half from MC Supply Inputs '!PE$138+1,FALSE),PE112)</f>
        <v>5.8457452935420013</v>
      </c>
      <c r="PF145">
        <f>IF(PF$68=0,HLOOKUP($A145,'Monte Carlo_locked values'!$CQ$6:$DS$506,'Half from MC Supply Inputs '!PF$138+1,FALSE),PF112)</f>
        <v>2.1245462941611284</v>
      </c>
      <c r="PG145">
        <f>IF(PG$68=0,HLOOKUP($A145,'Monte Carlo_locked values'!$CQ$6:$DS$506,'Half from MC Supply Inputs '!PG$138+1,FALSE),PG112)</f>
        <v>1.6795271268333489</v>
      </c>
      <c r="PH145">
        <f>IF(PH$68=0,HLOOKUP($A145,'Monte Carlo_locked values'!$CQ$6:$DS$506,'Half from MC Supply Inputs '!PH$138+1,FALSE),PH112)</f>
        <v>1.9879338493932062</v>
      </c>
      <c r="PI145">
        <f>IF(PI$68=0,HLOOKUP($A145,'Monte Carlo_locked values'!$CQ$6:$DS$506,'Half from MC Supply Inputs '!PI$138+1,FALSE),PI112)</f>
        <v>3.1127885861638722</v>
      </c>
      <c r="PJ145">
        <f>IF(PJ$68=0,HLOOKUP($A145,'Monte Carlo_locked values'!$CQ$6:$DS$506,'Half from MC Supply Inputs '!PJ$138+1,FALSE),PJ112)</f>
        <v>5.8457452935420013</v>
      </c>
      <c r="PK145">
        <f>IF(PK$68=0,HLOOKUP($A145,'Monte Carlo_locked values'!$CQ$6:$DS$506,'Half from MC Supply Inputs '!PK$138+1,FALSE),PK112)</f>
        <v>2.8200772139570236</v>
      </c>
      <c r="PL145">
        <f>IF(PL$68=0,HLOOKUP($A145,'Monte Carlo_locked values'!$CQ$6:$DS$506,'Half from MC Supply Inputs '!PL$138+1,FALSE),PL112)</f>
        <v>2.996648920499946</v>
      </c>
      <c r="PM145">
        <f>IF(PM$68=0,HLOOKUP($A145,'Monte Carlo_locked values'!$CQ$6:$DS$506,'Half from MC Supply Inputs '!PM$138+1,FALSE),PM112)</f>
        <v>1.6055870809081549</v>
      </c>
      <c r="PN145">
        <f>IF(PN$68=0,HLOOKUP($A145,'Monte Carlo_locked values'!$CQ$6:$DS$506,'Half from MC Supply Inputs '!PN$138+1,FALSE),PN112)</f>
        <v>2.8200772139570236</v>
      </c>
      <c r="PO145">
        <f>IF(PO$68=0,HLOOKUP($A145,'Monte Carlo_locked values'!$CQ$6:$DS$506,'Half from MC Supply Inputs '!PO$138+1,FALSE),PO112)</f>
        <v>5.8457452935420013</v>
      </c>
      <c r="PP145">
        <f>IF(PP$68=0,HLOOKUP($A145,'Monte Carlo_locked values'!$CQ$6:$DS$506,'Half from MC Supply Inputs '!PP$138+1,FALSE),PP112)</f>
        <v>2.6435055074141016</v>
      </c>
      <c r="PQ145">
        <f>IF(PQ$68=0,HLOOKUP($A145,'Monte Carlo_locked values'!$CQ$6:$DS$506,'Half from MC Supply Inputs '!PQ$138+1,FALSE),PQ112)</f>
        <v>4.88000061723465</v>
      </c>
      <c r="PR145">
        <f>IF(PR$68=0,HLOOKUP($A145,'Monte Carlo_locked values'!$CQ$6:$DS$506,'Half from MC Supply Inputs '!PR$138+1,FALSE),PR112)</f>
        <v>4.2634359974356526</v>
      </c>
      <c r="PS145">
        <f>IF(PS$68=0,HLOOKUP($A145,'Monte Carlo_locked values'!$CQ$6:$DS$506,'Half from MC Supply Inputs '!PS$138+1,FALSE),PS112)</f>
        <v>2.7417648761897677</v>
      </c>
      <c r="PT145">
        <f>IF(PT$68=0,HLOOKUP($A145,'Monte Carlo_locked values'!$CQ$6:$DS$506,'Half from MC Supply Inputs '!PT$138+1,FALSE),PT112)</f>
        <v>3.7461963827625411</v>
      </c>
      <c r="PU145">
        <f>IF(PU$68=0,HLOOKUP($A145,'Monte Carlo_locked values'!$CQ$6:$DS$506,'Half from MC Supply Inputs '!PU$138+1,FALSE),PU112)</f>
        <v>4.3532822992779963</v>
      </c>
      <c r="PV145">
        <f>IF(PV$68=0,HLOOKUP($A145,'Monte Carlo_locked values'!$CQ$6:$DS$506,'Half from MC Supply Inputs '!PV$138+1,FALSE),PV112)</f>
        <v>1.5946617400559999</v>
      </c>
      <c r="PW145">
        <f>IF(PW$68=0,HLOOKUP($A145,'Monte Carlo_locked values'!$CQ$6:$DS$506,'Half from MC Supply Inputs '!PW$138+1,FALSE),PW112)</f>
        <v>2.996648920499946</v>
      </c>
      <c r="PX145">
        <f>IF(PX$68=0,HLOOKUP($A145,'Monte Carlo_locked values'!$CQ$6:$DS$506,'Half from MC Supply Inputs '!PX$138+1,FALSE),PX112)</f>
        <v>2.6435055074141016</v>
      </c>
      <c r="PY145">
        <f>IF(PY$68=0,HLOOKUP($A145,'Monte Carlo_locked values'!$CQ$6:$DS$506,'Half from MC Supply Inputs '!PY$138+1,FALSE),PY112)</f>
        <v>3.315937770738874</v>
      </c>
      <c r="PZ145">
        <f>IF(PZ$68=0,HLOOKUP($A145,'Monte Carlo_locked values'!$CQ$6:$DS$506,'Half from MC Supply Inputs '!PZ$138+1,FALSE),PZ112)</f>
        <v>2.996648920499946</v>
      </c>
      <c r="QA145">
        <f>IF(QA$68=0,HLOOKUP($A145,'Monte Carlo_locked values'!$CQ$6:$DS$506,'Half from MC Supply Inputs '!QA$138+1,FALSE),QA112)</f>
        <v>5.8457452935420013</v>
      </c>
      <c r="QB145">
        <f>IF(QB$68=0,HLOOKUP($A145,'Monte Carlo_locked values'!$CQ$6:$DS$506,'Half from MC Supply Inputs '!QB$138+1,FALSE),QB112)</f>
        <v>2.6435055074141016</v>
      </c>
      <c r="QC145">
        <f>IF(QC$68=0,HLOOKUP($A145,'Monte Carlo_locked values'!$CQ$6:$DS$506,'Half from MC Supply Inputs '!QC$138+1,FALSE),QC112)</f>
        <v>2.7911246311206517</v>
      </c>
      <c r="QD145">
        <f>IF(QD$68=0,HLOOKUP($A145,'Monte Carlo_locked values'!$CQ$6:$DS$506,'Half from MC Supply Inputs '!QD$138+1,FALSE),QD112)</f>
        <v>2.996648920499946</v>
      </c>
      <c r="QE145">
        <f>IF(QE$68=0,HLOOKUP($A145,'Monte Carlo_locked values'!$CQ$6:$DS$506,'Half from MC Supply Inputs '!QE$138+1,FALSE),QE112)</f>
        <v>5.8457452935420013</v>
      </c>
      <c r="QF145">
        <f>IF(QF$68=0,HLOOKUP($A145,'Monte Carlo_locked values'!$CQ$6:$DS$506,'Half from MC Supply Inputs '!QF$138+1,FALSE),QF112)</f>
        <v>2.996648920499946</v>
      </c>
      <c r="QG145">
        <f>IF(QG$68=0,HLOOKUP($A145,'Monte Carlo_locked values'!$CQ$6:$DS$506,'Half from MC Supply Inputs '!QG$138+1,FALSE),QG112)</f>
        <v>1.6072911823326823</v>
      </c>
      <c r="QH145">
        <f>IF(QH$68=0,HLOOKUP($A145,'Monte Carlo_locked values'!$CQ$6:$DS$506,'Half from MC Supply Inputs '!QH$138+1,FALSE),QH112)</f>
        <v>2.1245462941611284</v>
      </c>
      <c r="QI145">
        <f>IF(QI$68=0,HLOOKUP($A145,'Monte Carlo_locked values'!$CQ$6:$DS$506,'Half from MC Supply Inputs '!QI$138+1,FALSE),QI112)</f>
        <v>2.623712686311078</v>
      </c>
      <c r="QJ145">
        <f>IF(QJ$68=0,HLOOKUP($A145,'Monte Carlo_locked values'!$CQ$6:$DS$506,'Half from MC Supply Inputs '!QJ$138+1,FALSE),QJ112)</f>
        <v>2.996648920499946</v>
      </c>
      <c r="QK145">
        <f>IF(QK$68=0,HLOOKUP($A145,'Monte Carlo_locked values'!$CQ$6:$DS$506,'Half from MC Supply Inputs '!QK$138+1,FALSE),QK112)</f>
        <v>5.4160264030105232</v>
      </c>
      <c r="QL145">
        <f>IF(QL$68=0,HLOOKUP($A145,'Monte Carlo_locked values'!$CQ$6:$DS$506,'Half from MC Supply Inputs '!QL$138+1,FALSE),QL112)</f>
        <v>2.1990746779354979</v>
      </c>
      <c r="QM145">
        <f>IF(QM$68=0,HLOOKUP($A145,'Monte Carlo_locked values'!$CQ$6:$DS$506,'Half from MC Supply Inputs '!QM$138+1,FALSE),QM112)</f>
        <v>2.8200772139570236</v>
      </c>
      <c r="QN145">
        <f>IF(QN$68=0,HLOOKUP($A145,'Monte Carlo_locked values'!$CQ$6:$DS$506,'Half from MC Supply Inputs '!QN$138+1,FALSE),QN112)</f>
        <v>5.8457452935420013</v>
      </c>
      <c r="QO145">
        <f>IF(QO$68=0,HLOOKUP($A145,'Monte Carlo_locked values'!$CQ$6:$DS$506,'Half from MC Supply Inputs '!QO$138+1,FALSE),QO112)</f>
        <v>2.7623177815889046</v>
      </c>
      <c r="QP145">
        <f>IF(QP$68=0,HLOOKUP($A145,'Monte Carlo_locked values'!$CQ$6:$DS$506,'Half from MC Supply Inputs '!QP$138+1,FALSE),QP112)</f>
        <v>2.6435055074141016</v>
      </c>
      <c r="QQ145">
        <f>IF(QQ$68=0,HLOOKUP($A145,'Monte Carlo_locked values'!$CQ$6:$DS$506,'Half from MC Supply Inputs '!QQ$138+1,FALSE),QQ112)</f>
        <v>2.1245462941611284</v>
      </c>
      <c r="QR145">
        <f>IF(QR$68=0,HLOOKUP($A145,'Monte Carlo_locked values'!$CQ$6:$DS$506,'Half from MC Supply Inputs '!QR$138+1,FALSE),QR112)</f>
        <v>2.1245462941611284</v>
      </c>
      <c r="QS145">
        <f>IF(QS$68=0,HLOOKUP($A145,'Monte Carlo_locked values'!$CQ$6:$DS$506,'Half from MC Supply Inputs '!QS$138+1,FALSE),QS112)</f>
        <v>2.8200772139570236</v>
      </c>
      <c r="QT145">
        <f>IF(QT$68=0,HLOOKUP($A145,'Monte Carlo_locked values'!$CQ$6:$DS$506,'Half from MC Supply Inputs '!QT$138+1,FALSE),QT112)</f>
        <v>3.2208216030269385</v>
      </c>
      <c r="QU145">
        <f>IF(QU$68=0,HLOOKUP($A145,'Monte Carlo_locked values'!$CQ$6:$DS$506,'Half from MC Supply Inputs '!QU$138+1,FALSE),QU112)</f>
        <v>2.6435055074141016</v>
      </c>
      <c r="QV145">
        <f>IF(QV$68=0,HLOOKUP($A145,'Monte Carlo_locked values'!$CQ$6:$DS$506,'Half from MC Supply Inputs '!QV$138+1,FALSE),QV112)</f>
        <v>2.8200772139570236</v>
      </c>
      <c r="QW145">
        <f>IF(QW$68=0,HLOOKUP($A145,'Monte Carlo_locked values'!$CQ$6:$DS$506,'Half from MC Supply Inputs '!QW$138+1,FALSE),QW112)</f>
        <v>1.7836834757011224</v>
      </c>
      <c r="QX145">
        <f>IF(QX$68=0,HLOOKUP($A145,'Monte Carlo_locked values'!$CQ$6:$DS$506,'Half from MC Supply Inputs '!QX$138+1,FALSE),QX112)</f>
        <v>2.4733856392428257</v>
      </c>
      <c r="QY145">
        <f>IF(QY$68=0,HLOOKUP($A145,'Monte Carlo_locked values'!$CQ$6:$DS$506,'Half from MC Supply Inputs '!QY$138+1,FALSE),QY112)</f>
        <v>2.8200772139570236</v>
      </c>
      <c r="QZ145">
        <f>IF(QZ$68=0,HLOOKUP($A145,'Monte Carlo_locked values'!$CQ$6:$DS$506,'Half from MC Supply Inputs '!QZ$138+1,FALSE),QZ112)</f>
        <v>2.996648920499946</v>
      </c>
      <c r="RA145">
        <f>IF(RA$68=0,HLOOKUP($A145,'Monte Carlo_locked values'!$CQ$6:$DS$506,'Half from MC Supply Inputs '!RA$138+1,FALSE),RA112)</f>
        <v>1.6055870809081549</v>
      </c>
      <c r="RB145">
        <f>IF(RB$68=0,HLOOKUP($A145,'Monte Carlo_locked values'!$CQ$6:$DS$506,'Half from MC Supply Inputs '!RB$138+1,FALSE),RB112)</f>
        <v>4.0007373451265327</v>
      </c>
      <c r="RC145">
        <f>IF(RC$68=0,HLOOKUP($A145,'Monte Carlo_locked values'!$CQ$6:$DS$506,'Half from MC Supply Inputs '!RC$138+1,FALSE),RC112)</f>
        <v>2.8200772139570236</v>
      </c>
      <c r="RD145">
        <f>IF(RD$68=0,HLOOKUP($A145,'Monte Carlo_locked values'!$CQ$6:$DS$506,'Half from MC Supply Inputs '!RD$138+1,FALSE),RD112)</f>
        <v>5.3655828371057206</v>
      </c>
      <c r="RE145">
        <f>IF(RE$68=0,HLOOKUP($A145,'Monte Carlo_locked values'!$CQ$6:$DS$506,'Half from MC Supply Inputs '!RE$138+1,FALSE),RE112)</f>
        <v>2.1245462941611284</v>
      </c>
      <c r="RF145">
        <f>IF(RF$68=0,HLOOKUP($A145,'Monte Carlo_locked values'!$CQ$6:$DS$506,'Half from MC Supply Inputs '!RF$138+1,FALSE),RF112)</f>
        <v>5.8457452935420013</v>
      </c>
      <c r="RG145">
        <f>IF(RG$68=0,HLOOKUP($A145,'Monte Carlo_locked values'!$CQ$6:$DS$506,'Half from MC Supply Inputs '!RG$138+1,FALSE),RG112)</f>
        <v>2.8200772139570236</v>
      </c>
      <c r="RH145">
        <f>IF(RH$68=0,HLOOKUP($A145,'Monte Carlo_locked values'!$CQ$6:$DS$506,'Half from MC Supply Inputs '!RH$138+1,FALSE),RH112)</f>
        <v>5.8399331688796128</v>
      </c>
      <c r="RI145">
        <f>IF(RI$68=0,HLOOKUP($A145,'Monte Carlo_locked values'!$CQ$6:$DS$506,'Half from MC Supply Inputs '!RI$138+1,FALSE),RI112)</f>
        <v>2.6435055074141016</v>
      </c>
      <c r="RJ145">
        <f>IF(RJ$68=0,HLOOKUP($A145,'Monte Carlo_locked values'!$CQ$6:$DS$506,'Half from MC Supply Inputs '!RJ$138+1,FALSE),RJ112)</f>
        <v>1.6055870809081549</v>
      </c>
      <c r="RK145">
        <f>IF(RK$68=0,HLOOKUP($A145,'Monte Carlo_locked values'!$CQ$6:$DS$506,'Half from MC Supply Inputs '!RK$138+1,FALSE),RK112)</f>
        <v>2.996648920499946</v>
      </c>
      <c r="RL145">
        <f>IF(RL$68=0,HLOOKUP($A145,'Monte Carlo_locked values'!$CQ$6:$DS$506,'Half from MC Supply Inputs '!RL$138+1,FALSE),RL112)</f>
        <v>4.7523926806718837</v>
      </c>
      <c r="RM145">
        <f>IF(RM$68=0,HLOOKUP($A145,'Monte Carlo_locked values'!$CQ$6:$DS$506,'Half from MC Supply Inputs '!RM$138+1,FALSE),RM112)</f>
        <v>2.8200772139570236</v>
      </c>
      <c r="RN145">
        <f>IF(RN$68=0,HLOOKUP($A145,'Monte Carlo_locked values'!$CQ$6:$DS$506,'Half from MC Supply Inputs '!RN$138+1,FALSE),RN112)</f>
        <v>2.6435055074141016</v>
      </c>
      <c r="RO145">
        <f>IF(RO$68=0,HLOOKUP($A145,'Monte Carlo_locked values'!$CQ$6:$DS$506,'Half from MC Supply Inputs '!RO$138+1,FALSE),RO112)</f>
        <v>1.9373436825919446</v>
      </c>
      <c r="RP145">
        <f>IF(RP$68=0,HLOOKUP($A145,'Monte Carlo_locked values'!$CQ$6:$DS$506,'Half from MC Supply Inputs '!RP$138+1,FALSE),RP112)</f>
        <v>5.7921467262951314</v>
      </c>
      <c r="RQ145">
        <f>IF(RQ$68=0,HLOOKUP($A145,'Monte Carlo_locked values'!$CQ$6:$DS$506,'Half from MC Supply Inputs '!RQ$138+1,FALSE),RQ112)</f>
        <v>5.8457452935420013</v>
      </c>
      <c r="RR145">
        <f>IF(RR$68=0,HLOOKUP($A145,'Monte Carlo_locked values'!$CQ$6:$DS$506,'Half from MC Supply Inputs '!RR$138+1,FALSE),RR112)</f>
        <v>3.3913592254825806</v>
      </c>
      <c r="RS145">
        <f>IF(RS$68=0,HLOOKUP($A145,'Monte Carlo_locked values'!$CQ$6:$DS$506,'Half from MC Supply Inputs '!RS$138+1,FALSE),RS112)</f>
        <v>2.8200772139570236</v>
      </c>
      <c r="RT145">
        <f>IF(RT$68=0,HLOOKUP($A145,'Monte Carlo_locked values'!$CQ$6:$DS$506,'Half from MC Supply Inputs '!RT$138+1,FALSE),RT112)</f>
        <v>2.6435055074141016</v>
      </c>
      <c r="RU145">
        <f>IF(RU$68=0,HLOOKUP($A145,'Monte Carlo_locked values'!$CQ$6:$DS$506,'Half from MC Supply Inputs '!RU$138+1,FALSE),RU112)</f>
        <v>2.996648920499946</v>
      </c>
      <c r="RV145">
        <f>IF(RV$68=0,HLOOKUP($A145,'Monte Carlo_locked values'!$CQ$6:$DS$506,'Half from MC Supply Inputs '!RV$138+1,FALSE),RV112)</f>
        <v>2.1245462941611284</v>
      </c>
      <c r="RW145">
        <f>IF(RW$68=0,HLOOKUP($A145,'Monte Carlo_locked values'!$CQ$6:$DS$506,'Half from MC Supply Inputs '!RW$138+1,FALSE),RW112)</f>
        <v>5.8457452935420013</v>
      </c>
      <c r="RX145">
        <f>IF(RX$68=0,HLOOKUP($A145,'Monte Carlo_locked values'!$CQ$6:$DS$506,'Half from MC Supply Inputs '!RX$138+1,FALSE),RX112)</f>
        <v>2.1245462941611284</v>
      </c>
      <c r="RY145">
        <f>IF(RY$68=0,HLOOKUP($A145,'Monte Carlo_locked values'!$CQ$6:$DS$506,'Half from MC Supply Inputs '!RY$138+1,FALSE),RY112)</f>
        <v>1.5946617400559999</v>
      </c>
      <c r="RZ145">
        <f>IF(RZ$68=0,HLOOKUP($A145,'Monte Carlo_locked values'!$CQ$6:$DS$506,'Half from MC Supply Inputs '!RZ$138+1,FALSE),RZ112)</f>
        <v>1.9234766584051943</v>
      </c>
      <c r="SA145">
        <f>IF(SA$68=0,HLOOKUP($A145,'Monte Carlo_locked values'!$CQ$6:$DS$506,'Half from MC Supply Inputs '!SA$138+1,FALSE),SA112)</f>
        <v>5.0059702146445666</v>
      </c>
      <c r="SB145">
        <f>IF(SB$68=0,HLOOKUP($A145,'Monte Carlo_locked values'!$CQ$6:$DS$506,'Half from MC Supply Inputs '!SB$138+1,FALSE),SB112)</f>
        <v>4.6447071259620181</v>
      </c>
      <c r="SC145">
        <f>IF(SC$68=0,HLOOKUP($A145,'Monte Carlo_locked values'!$CQ$6:$DS$506,'Half from MC Supply Inputs '!SC$138+1,FALSE),SC112)</f>
        <v>2.8200772139570236</v>
      </c>
      <c r="SD145">
        <f>IF(SD$68=0,HLOOKUP($A145,'Monte Carlo_locked values'!$CQ$6:$DS$506,'Half from MC Supply Inputs '!SD$138+1,FALSE),SD112)</f>
        <v>2.432844860893761</v>
      </c>
      <c r="SE145">
        <f>IF(SE$68=0,HLOOKUP($A145,'Monte Carlo_locked values'!$CQ$6:$DS$506,'Half from MC Supply Inputs '!SE$138+1,FALSE),SE112)</f>
        <v>2.1245462941611284</v>
      </c>
      <c r="SF145">
        <f>IF(SF$68=0,HLOOKUP($A145,'Monte Carlo_locked values'!$CQ$6:$DS$506,'Half from MC Supply Inputs '!SF$138+1,FALSE),SF112)</f>
        <v>2.0300880368348437</v>
      </c>
      <c r="SG145">
        <f>IF(SG$68=0,HLOOKUP($A145,'Monte Carlo_locked values'!$CQ$6:$DS$506,'Half from MC Supply Inputs '!SG$138+1,FALSE),SG112)</f>
        <v>5.6749725874147119</v>
      </c>
    </row>
    <row r="146" spans="1:501" x14ac:dyDescent="0.35">
      <c r="A146" s="158">
        <v>2029</v>
      </c>
      <c r="B146">
        <f>IF(B$68=0,HLOOKUP($A146,'Monte Carlo_locked values'!$CQ$6:$DS$506,'Half from MC Supply Inputs '!B$138+1,FALSE),B113)</f>
        <v>6.1380325582191011</v>
      </c>
      <c r="C146">
        <f>IF(C$68=0,HLOOKUP($A146,'Monte Carlo_locked values'!$CQ$6:$DS$506,'Half from MC Supply Inputs '!C$138+1,FALSE),C113)</f>
        <v>2.0700851204727195</v>
      </c>
      <c r="D146">
        <f>IF(D$68=0,HLOOKUP($A146,'Monte Carlo_locked values'!$CQ$6:$DS$506,'Half from MC Supply Inputs '!D$138+1,FALSE),D113)</f>
        <v>3.1165903917263735</v>
      </c>
      <c r="E146">
        <f>IF(E$68=0,HLOOKUP($A146,'Monte Carlo_locked values'!$CQ$6:$DS$506,'Half from MC Supply Inputs '!E$138+1,FALSE),E113)</f>
        <v>2.8936658050138946</v>
      </c>
      <c r="F146">
        <f>IF(F$68=0,HLOOKUP($A146,'Monte Carlo_locked values'!$CQ$6:$DS$506,'Half from MC Supply Inputs '!F$138+1,FALSE),F113)</f>
        <v>3.1165903917263735</v>
      </c>
      <c r="G146">
        <f>IF(G$68=0,HLOOKUP($A146,'Monte Carlo_locked values'!$CQ$6:$DS$506,'Half from MC Supply Inputs '!G$138+1,FALSE),G113)</f>
        <v>6.1380325582191011</v>
      </c>
      <c r="H146">
        <f>IF(H$68=0,HLOOKUP($A146,'Monte Carlo_locked values'!$CQ$6:$DS$506,'Half from MC Supply Inputs '!H$138+1,FALSE),H113)</f>
        <v>2.8936658050138946</v>
      </c>
      <c r="I146">
        <f>IF(I$68=0,HLOOKUP($A146,'Monte Carlo_locked values'!$CQ$6:$DS$506,'Half from MC Supply Inputs '!I$138+1,FALSE),I113)</f>
        <v>5.2002859428289456</v>
      </c>
      <c r="J146">
        <f>IF(J$68=0,HLOOKUP($A146,'Monte Carlo_locked values'!$CQ$6:$DS$506,'Half from MC Supply Inputs '!J$138+1,FALSE),J113)</f>
        <v>2.8936658050138946</v>
      </c>
      <c r="K146">
        <f>IF(K$68=0,HLOOKUP($A146,'Monte Carlo_locked values'!$CQ$6:$DS$506,'Half from MC Supply Inputs '!K$138+1,FALSE),K113)</f>
        <v>6.1380325582191011</v>
      </c>
      <c r="L146">
        <f>IF(L$68=0,HLOOKUP($A146,'Monte Carlo_locked values'!$CQ$6:$DS$506,'Half from MC Supply Inputs '!L$138+1,FALSE),L113)</f>
        <v>4.8457850756181413</v>
      </c>
      <c r="M146">
        <f>IF(M$68=0,HLOOKUP($A146,'Monte Carlo_locked values'!$CQ$6:$DS$506,'Half from MC Supply Inputs '!M$138+1,FALSE),M113)</f>
        <v>3.799736903029963</v>
      </c>
      <c r="N146">
        <f>IF(N$68=0,HLOOKUP($A146,'Monte Carlo_locked values'!$CQ$6:$DS$506,'Half from MC Supply Inputs '!N$138+1,FALSE),N113)</f>
        <v>2.420920575825793</v>
      </c>
      <c r="O146">
        <f>IF(O$68=0,HLOOKUP($A146,'Monte Carlo_locked values'!$CQ$6:$DS$506,'Half from MC Supply Inputs '!O$138+1,FALSE),O113)</f>
        <v>2.2866000479177169</v>
      </c>
      <c r="P146">
        <f>IF(P$68=0,HLOOKUP($A146,'Monte Carlo_locked values'!$CQ$6:$DS$506,'Half from MC Supply Inputs '!P$138+1,FALSE),P113)</f>
        <v>2.8936658050138946</v>
      </c>
      <c r="Q146">
        <f>IF(Q$68=0,HLOOKUP($A146,'Monte Carlo_locked values'!$CQ$6:$DS$506,'Half from MC Supply Inputs '!Q$138+1,FALSE),Q113)</f>
        <v>6.1380325582191011</v>
      </c>
      <c r="R146">
        <f>IF(R$68=0,HLOOKUP($A146,'Monte Carlo_locked values'!$CQ$6:$DS$506,'Half from MC Supply Inputs '!R$138+1,FALSE),R113)</f>
        <v>1.6795342908215394</v>
      </c>
      <c r="S146">
        <f>IF(S$68=0,HLOOKUP($A146,'Monte Carlo_locked values'!$CQ$6:$DS$506,'Half from MC Supply Inputs '!S$138+1,FALSE),S113)</f>
        <v>4.8251584700366186</v>
      </c>
      <c r="T146">
        <f>IF(T$68=0,HLOOKUP($A146,'Monte Carlo_locked values'!$CQ$6:$DS$506,'Half from MC Supply Inputs '!T$138+1,FALSE),T113)</f>
        <v>6.1380325582191011</v>
      </c>
      <c r="U146">
        <f>IF(U$68=0,HLOOKUP($A146,'Monte Carlo_locked values'!$CQ$6:$DS$506,'Half from MC Supply Inputs '!U$138+1,FALSE),U113)</f>
        <v>5.0709447187949079</v>
      </c>
      <c r="V146">
        <f>IF(V$68=0,HLOOKUP($A146,'Monte Carlo_locked values'!$CQ$6:$DS$506,'Half from MC Supply Inputs '!V$138+1,FALSE),V113)</f>
        <v>1.6795342908215394</v>
      </c>
      <c r="W146">
        <f>IF(W$68=0,HLOOKUP($A146,'Monte Carlo_locked values'!$CQ$6:$DS$506,'Half from MC Supply Inputs '!W$138+1,FALSE),W113)</f>
        <v>2.8936658050138946</v>
      </c>
      <c r="X146">
        <f>IF(X$68=0,HLOOKUP($A146,'Monte Carlo_locked values'!$CQ$6:$DS$506,'Half from MC Supply Inputs '!X$138+1,FALSE),X113)</f>
        <v>2.8936658050138946</v>
      </c>
      <c r="Y146">
        <f>IF(Y$68=0,HLOOKUP($A146,'Monte Carlo_locked values'!$CQ$6:$DS$506,'Half from MC Supply Inputs '!Y$138+1,FALSE),Y113)</f>
        <v>2.2866000479177169</v>
      </c>
      <c r="Z146">
        <f>IF(Z$68=0,HLOOKUP($A146,'Monte Carlo_locked values'!$CQ$6:$DS$506,'Half from MC Supply Inputs '!Z$138+1,FALSE),Z113)</f>
        <v>3.0714136608022917</v>
      </c>
      <c r="AA146">
        <f>IF(AA$68=0,HLOOKUP($A146,'Monte Carlo_locked values'!$CQ$6:$DS$506,'Half from MC Supply Inputs '!AA$138+1,FALSE),AA113)</f>
        <v>2.8936658050138946</v>
      </c>
      <c r="AB146">
        <f>IF(AB$68=0,HLOOKUP($A146,'Monte Carlo_locked values'!$CQ$6:$DS$506,'Half from MC Supply Inputs '!AB$138+1,FALSE),AB113)</f>
        <v>2.8936658050138946</v>
      </c>
      <c r="AC146">
        <f>IF(AC$68=0,HLOOKUP($A146,'Monte Carlo_locked values'!$CQ$6:$DS$506,'Half from MC Supply Inputs '!AC$138+1,FALSE),AC113)</f>
        <v>2.8936658050138946</v>
      </c>
      <c r="AD146">
        <f>IF(AD$68=0,HLOOKUP($A146,'Monte Carlo_locked values'!$CQ$6:$DS$506,'Half from MC Supply Inputs '!AD$138+1,FALSE),AD113)</f>
        <v>3.4201414795824543</v>
      </c>
      <c r="AE146">
        <f>IF(AE$68=0,HLOOKUP($A146,'Monte Carlo_locked values'!$CQ$6:$DS$506,'Half from MC Supply Inputs '!AE$138+1,FALSE),AE113)</f>
        <v>3.339514978438852</v>
      </c>
      <c r="AF146">
        <f>IF(AF$68=0,HLOOKUP($A146,'Monte Carlo_locked values'!$CQ$6:$DS$506,'Half from MC Supply Inputs '!AF$138+1,FALSE),AF113)</f>
        <v>3.1165903917263735</v>
      </c>
      <c r="AG146">
        <f>IF(AG$68=0,HLOOKUP($A146,'Monte Carlo_locked values'!$CQ$6:$DS$506,'Half from MC Supply Inputs '!AG$138+1,FALSE),AG113)</f>
        <v>2.2866000479177169</v>
      </c>
      <c r="AH146">
        <f>IF(AH$68=0,HLOOKUP($A146,'Monte Carlo_locked values'!$CQ$6:$DS$506,'Half from MC Supply Inputs '!AH$138+1,FALSE),AH113)</f>
        <v>6.1380325582191011</v>
      </c>
      <c r="AI146">
        <f>IF(AI$68=0,HLOOKUP($A146,'Monte Carlo_locked values'!$CQ$6:$DS$506,'Half from MC Supply Inputs '!AI$138+1,FALSE),AI113)</f>
        <v>5.1512273201704746</v>
      </c>
      <c r="AJ146">
        <f>IF(AJ$68=0,HLOOKUP($A146,'Monte Carlo_locked values'!$CQ$6:$DS$506,'Half from MC Supply Inputs '!AJ$138+1,FALSE),AJ113)</f>
        <v>2.2866000479177169</v>
      </c>
      <c r="AK146">
        <f>IF(AK$68=0,HLOOKUP($A146,'Monte Carlo_locked values'!$CQ$6:$DS$506,'Half from MC Supply Inputs '!AK$138+1,FALSE),AK113)</f>
        <v>2.0847655871351649</v>
      </c>
      <c r="AL146">
        <f>IF(AL$68=0,HLOOKUP($A146,'Monte Carlo_locked values'!$CQ$6:$DS$506,'Half from MC Supply Inputs '!AL$138+1,FALSE),AL113)</f>
        <v>5.0102262836880307</v>
      </c>
      <c r="AM146">
        <f>IF(AM$68=0,HLOOKUP($A146,'Monte Carlo_locked values'!$CQ$6:$DS$506,'Half from MC Supply Inputs '!AM$138+1,FALSE),AM113)</f>
        <v>4.0002442256284159</v>
      </c>
      <c r="AN146">
        <f>IF(AN$68=0,HLOOKUP($A146,'Monte Carlo_locked values'!$CQ$6:$DS$506,'Half from MC Supply Inputs '!AN$138+1,FALSE),AN113)</f>
        <v>2.4143624583327812</v>
      </c>
      <c r="AO146">
        <f>IF(AO$68=0,HLOOKUP($A146,'Monte Carlo_locked values'!$CQ$6:$DS$506,'Half from MC Supply Inputs '!AO$138+1,FALSE),AO113)</f>
        <v>1.944714838653256</v>
      </c>
      <c r="AP146">
        <f>IF(AP$68=0,HLOOKUP($A146,'Monte Carlo_locked values'!$CQ$6:$DS$506,'Half from MC Supply Inputs '!AP$138+1,FALSE),AP113)</f>
        <v>6.1380325582191011</v>
      </c>
      <c r="AQ146">
        <f>IF(AQ$68=0,HLOOKUP($A146,'Monte Carlo_locked values'!$CQ$6:$DS$506,'Half from MC Supply Inputs '!AQ$138+1,FALSE),AQ113)</f>
        <v>1.6795342908215394</v>
      </c>
      <c r="AR146">
        <f>IF(AR$68=0,HLOOKUP($A146,'Monte Carlo_locked values'!$CQ$6:$DS$506,'Half from MC Supply Inputs '!AR$138+1,FALSE),AR113)</f>
        <v>1.9227673086717061</v>
      </c>
      <c r="AS146">
        <f>IF(AS$68=0,HLOOKUP($A146,'Monte Carlo_locked values'!$CQ$6:$DS$506,'Half from MC Supply Inputs '!AS$138+1,FALSE),AS113)</f>
        <v>2.1427295114017815</v>
      </c>
      <c r="AT146">
        <f>IF(AT$68=0,HLOOKUP($A146,'Monte Carlo_locked values'!$CQ$6:$DS$506,'Half from MC Supply Inputs '!AT$138+1,FALSE),AT113)</f>
        <v>6.1380325582191011</v>
      </c>
      <c r="AU146">
        <f>IF(AU$68=0,HLOOKUP($A146,'Monte Carlo_locked values'!$CQ$6:$DS$506,'Half from MC Supply Inputs '!AU$138+1,FALSE),AU113)</f>
        <v>5.4416803526481541</v>
      </c>
      <c r="AV146">
        <f>IF(AV$68=0,HLOOKUP($A146,'Monte Carlo_locked values'!$CQ$6:$DS$506,'Half from MC Supply Inputs '!AV$138+1,FALSE),AV113)</f>
        <v>6.1380325582191011</v>
      </c>
      <c r="AW146">
        <f>IF(AW$68=0,HLOOKUP($A146,'Monte Carlo_locked values'!$CQ$6:$DS$506,'Half from MC Supply Inputs '!AW$138+1,FALSE),AW113)</f>
        <v>2.2866000479177169</v>
      </c>
      <c r="AX146">
        <f>IF(AX$68=0,HLOOKUP($A146,'Monte Carlo_locked values'!$CQ$6:$DS$506,'Half from MC Supply Inputs '!AX$138+1,FALSE),AX113)</f>
        <v>1.6795342908215394</v>
      </c>
      <c r="AY146">
        <f>IF(AY$68=0,HLOOKUP($A146,'Monte Carlo_locked values'!$CQ$6:$DS$506,'Half from MC Supply Inputs '!AY$138+1,FALSE),AY113)</f>
        <v>2.2866000479177169</v>
      </c>
      <c r="AZ146">
        <f>IF(AZ$68=0,HLOOKUP($A146,'Monte Carlo_locked values'!$CQ$6:$DS$506,'Half from MC Supply Inputs '!AZ$138+1,FALSE),AZ113)</f>
        <v>1.6743948270587998</v>
      </c>
      <c r="BA146">
        <f>IF(BA$68=0,HLOOKUP($A146,'Monte Carlo_locked values'!$CQ$6:$DS$506,'Half from MC Supply Inputs '!BA$138+1,FALSE),BA113)</f>
        <v>3.4073482150617109</v>
      </c>
      <c r="BB146">
        <f>IF(BB$68=0,HLOOKUP($A146,'Monte Carlo_locked values'!$CQ$6:$DS$506,'Half from MC Supply Inputs '!BB$138+1,FALSE),BB113)</f>
        <v>5.761986890930161</v>
      </c>
      <c r="BC146">
        <f>IF(BC$68=0,HLOOKUP($A146,'Monte Carlo_locked values'!$CQ$6:$DS$506,'Half from MC Supply Inputs '!BC$138+1,FALSE),BC113)</f>
        <v>2.2866000479177169</v>
      </c>
      <c r="BD146">
        <f>IF(BD$68=0,HLOOKUP($A146,'Monte Carlo_locked values'!$CQ$6:$DS$506,'Half from MC Supply Inputs '!BD$138+1,FALSE),BD113)</f>
        <v>2.2866000479177169</v>
      </c>
      <c r="BE146">
        <f>IF(BE$68=0,HLOOKUP($A146,'Monte Carlo_locked values'!$CQ$6:$DS$506,'Half from MC Supply Inputs '!BE$138+1,FALSE),BE113)</f>
        <v>6.1380325582191011</v>
      </c>
      <c r="BF146">
        <f>IF(BF$68=0,HLOOKUP($A146,'Monte Carlo_locked values'!$CQ$6:$DS$506,'Half from MC Supply Inputs '!BF$138+1,FALSE),BF113)</f>
        <v>2.183478848204329</v>
      </c>
      <c r="BG146">
        <f>IF(BG$68=0,HLOOKUP($A146,'Monte Carlo_locked values'!$CQ$6:$DS$506,'Half from MC Supply Inputs '!BG$138+1,FALSE),BG113)</f>
        <v>2.8936658050138946</v>
      </c>
      <c r="BH146">
        <f>IF(BH$68=0,HLOOKUP($A146,'Monte Carlo_locked values'!$CQ$6:$DS$506,'Half from MC Supply Inputs '!BH$138+1,FALSE),BH113)</f>
        <v>6.1380325582191011</v>
      </c>
      <c r="BI146">
        <f>IF(BI$68=0,HLOOKUP($A146,'Monte Carlo_locked values'!$CQ$6:$DS$506,'Half from MC Supply Inputs '!BI$138+1,FALSE),BI113)</f>
        <v>3.339514978438852</v>
      </c>
      <c r="BJ146">
        <f>IF(BJ$68=0,HLOOKUP($A146,'Monte Carlo_locked values'!$CQ$6:$DS$506,'Half from MC Supply Inputs '!BJ$138+1,FALSE),BJ113)</f>
        <v>6.1380325582191011</v>
      </c>
      <c r="BK146">
        <f>IF(BK$68=0,HLOOKUP($A146,'Monte Carlo_locked values'!$CQ$6:$DS$506,'Half from MC Supply Inputs '!BK$138+1,FALSE),BK113)</f>
        <v>2.1238850937898244</v>
      </c>
      <c r="BL146">
        <f>IF(BL$68=0,HLOOKUP($A146,'Monte Carlo_locked values'!$CQ$6:$DS$506,'Half from MC Supply Inputs '!BL$138+1,FALSE),BL113)</f>
        <v>1.7022710940727943</v>
      </c>
      <c r="BM146">
        <f>IF(BM$68=0,HLOOKUP($A146,'Monte Carlo_locked values'!$CQ$6:$DS$506,'Half from MC Supply Inputs '!BM$138+1,FALSE),BM113)</f>
        <v>3.339514978438852</v>
      </c>
      <c r="BN146">
        <f>IF(BN$68=0,HLOOKUP($A146,'Monte Carlo_locked values'!$CQ$6:$DS$506,'Half from MC Supply Inputs '!BN$138+1,FALSE),BN113)</f>
        <v>6.1380325582191011</v>
      </c>
      <c r="BO146">
        <f>IF(BO$68=0,HLOOKUP($A146,'Monte Carlo_locked values'!$CQ$6:$DS$506,'Half from MC Supply Inputs '!BO$138+1,FALSE),BO113)</f>
        <v>2.2866000479177169</v>
      </c>
      <c r="BP146">
        <f>IF(BP$68=0,HLOOKUP($A146,'Monte Carlo_locked values'!$CQ$6:$DS$506,'Half from MC Supply Inputs '!BP$138+1,FALSE),BP113)</f>
        <v>3.1165903917263735</v>
      </c>
      <c r="BQ146">
        <f>IF(BQ$68=0,HLOOKUP($A146,'Monte Carlo_locked values'!$CQ$6:$DS$506,'Half from MC Supply Inputs '!BQ$138+1,FALSE),BQ113)</f>
        <v>1.6795342908215394</v>
      </c>
      <c r="BR146">
        <f>IF(BR$68=0,HLOOKUP($A146,'Monte Carlo_locked values'!$CQ$6:$DS$506,'Half from MC Supply Inputs '!BR$138+1,FALSE),BR113)</f>
        <v>6.1380325582191011</v>
      </c>
      <c r="BS146">
        <f>IF(BS$68=0,HLOOKUP($A146,'Monte Carlo_locked values'!$CQ$6:$DS$506,'Half from MC Supply Inputs '!BS$138+1,FALSE),BS113)</f>
        <v>6.1380325582191011</v>
      </c>
      <c r="BT146">
        <f>IF(BT$68=0,HLOOKUP($A146,'Monte Carlo_locked values'!$CQ$6:$DS$506,'Half from MC Supply Inputs '!BT$138+1,FALSE),BT113)</f>
        <v>2.106654810986571</v>
      </c>
      <c r="BU146">
        <f>IF(BU$68=0,HLOOKUP($A146,'Monte Carlo_locked values'!$CQ$6:$DS$506,'Half from MC Supply Inputs '!BU$138+1,FALSE),BU113)</f>
        <v>3.339514978438852</v>
      </c>
      <c r="BV146">
        <f>IF(BV$68=0,HLOOKUP($A146,'Monte Carlo_locked values'!$CQ$6:$DS$506,'Half from MC Supply Inputs '!BV$138+1,FALSE),BV113)</f>
        <v>6.1380325582191011</v>
      </c>
      <c r="BW146">
        <f>IF(BW$68=0,HLOOKUP($A146,'Monte Carlo_locked values'!$CQ$6:$DS$506,'Half from MC Supply Inputs '!BW$138+1,FALSE),BW113)</f>
        <v>2.2866000479177169</v>
      </c>
      <c r="BX146">
        <f>IF(BX$68=0,HLOOKUP($A146,'Monte Carlo_locked values'!$CQ$6:$DS$506,'Half from MC Supply Inputs '!BX$138+1,FALSE),BX113)</f>
        <v>3.5926407870636128</v>
      </c>
      <c r="BY146">
        <f>IF(BY$68=0,HLOOKUP($A146,'Monte Carlo_locked values'!$CQ$6:$DS$506,'Half from MC Supply Inputs '!BY$138+1,FALSE),BY113)</f>
        <v>1.6743948270587998</v>
      </c>
      <c r="BZ146">
        <f>IF(BZ$68=0,HLOOKUP($A146,'Monte Carlo_locked values'!$CQ$6:$DS$506,'Half from MC Supply Inputs '!BZ$138+1,FALSE),BZ113)</f>
        <v>6.1380325582191011</v>
      </c>
      <c r="CA146">
        <f>IF(CA$68=0,HLOOKUP($A146,'Monte Carlo_locked values'!$CQ$6:$DS$506,'Half from MC Supply Inputs '!CA$138+1,FALSE),CA113)</f>
        <v>3.339514978438852</v>
      </c>
      <c r="CB146">
        <f>IF(CB$68=0,HLOOKUP($A146,'Monte Carlo_locked values'!$CQ$6:$DS$506,'Half from MC Supply Inputs '!CB$138+1,FALSE),CB113)</f>
        <v>5.3070913848887784</v>
      </c>
      <c r="CC146">
        <f>IF(CC$68=0,HLOOKUP($A146,'Monte Carlo_locked values'!$CQ$6:$DS$506,'Half from MC Supply Inputs '!CC$138+1,FALSE),CC113)</f>
        <v>2.8936658050138946</v>
      </c>
      <c r="CD146">
        <f>IF(CD$68=0,HLOOKUP($A146,'Monte Carlo_locked values'!$CQ$6:$DS$506,'Half from MC Supply Inputs '!CD$138+1,FALSE),CD113)</f>
        <v>1.6795342908215394</v>
      </c>
      <c r="CE146">
        <f>IF(CE$68=0,HLOOKUP($A146,'Monte Carlo_locked values'!$CQ$6:$DS$506,'Half from MC Supply Inputs '!CE$138+1,FALSE),CE113)</f>
        <v>3.1165903917263735</v>
      </c>
      <c r="CF146">
        <f>IF(CF$68=0,HLOOKUP($A146,'Monte Carlo_locked values'!$CQ$6:$DS$506,'Half from MC Supply Inputs '!CF$138+1,FALSE),CF113)</f>
        <v>1.6795342908215394</v>
      </c>
      <c r="CG146">
        <f>IF(CG$68=0,HLOOKUP($A146,'Monte Carlo_locked values'!$CQ$6:$DS$506,'Half from MC Supply Inputs '!CG$138+1,FALSE),CG113)</f>
        <v>4.7752073292425274</v>
      </c>
      <c r="CH146">
        <f>IF(CH$68=0,HLOOKUP($A146,'Monte Carlo_locked values'!$CQ$6:$DS$506,'Half from MC Supply Inputs '!CH$138+1,FALSE),CH113)</f>
        <v>2.4166551514002927</v>
      </c>
      <c r="CI146">
        <f>IF(CI$68=0,HLOOKUP($A146,'Monte Carlo_locked values'!$CQ$6:$DS$506,'Half from MC Supply Inputs '!CI$138+1,FALSE),CI113)</f>
        <v>1.6795342908215394</v>
      </c>
      <c r="CJ146">
        <f>IF(CJ$68=0,HLOOKUP($A146,'Monte Carlo_locked values'!$CQ$6:$DS$506,'Half from MC Supply Inputs '!CJ$138+1,FALSE),CJ113)</f>
        <v>6.1380325582191011</v>
      </c>
      <c r="CK146">
        <f>IF(CK$68=0,HLOOKUP($A146,'Monte Carlo_locked values'!$CQ$6:$DS$506,'Half from MC Supply Inputs '!CK$138+1,FALSE),CK113)</f>
        <v>2.2866000479177169</v>
      </c>
      <c r="CL146">
        <f>IF(CL$68=0,HLOOKUP($A146,'Monte Carlo_locked values'!$CQ$6:$DS$506,'Half from MC Supply Inputs '!CL$138+1,FALSE),CL113)</f>
        <v>1.6795342908215394</v>
      </c>
      <c r="CM146">
        <f>IF(CM$68=0,HLOOKUP($A146,'Monte Carlo_locked values'!$CQ$6:$DS$506,'Half from MC Supply Inputs '!CM$138+1,FALSE),CM113)</f>
        <v>2.2866000479177169</v>
      </c>
      <c r="CN146">
        <f>IF(CN$68=0,HLOOKUP($A146,'Monte Carlo_locked values'!$CQ$6:$DS$506,'Half from MC Supply Inputs '!CN$138+1,FALSE),CN113)</f>
        <v>2.0955651549766849</v>
      </c>
      <c r="CO146">
        <f>IF(CO$68=0,HLOOKUP($A146,'Monte Carlo_locked values'!$CQ$6:$DS$506,'Half from MC Supply Inputs '!CO$138+1,FALSE),CO113)</f>
        <v>2.2866000479177169</v>
      </c>
      <c r="CP146">
        <f>IF(CP$68=0,HLOOKUP($A146,'Monte Carlo_locked values'!$CQ$6:$DS$506,'Half from MC Supply Inputs '!CP$138+1,FALSE),CP113)</f>
        <v>3.1165903917263735</v>
      </c>
      <c r="CQ146">
        <f>IF(CQ$68=0,HLOOKUP($A146,'Monte Carlo_locked values'!$CQ$6:$DS$506,'Half from MC Supply Inputs '!CQ$138+1,FALSE),CQ113)</f>
        <v>3.9437213446605313</v>
      </c>
      <c r="CR146">
        <f>IF(CR$68=0,HLOOKUP($A146,'Monte Carlo_locked values'!$CQ$6:$DS$506,'Half from MC Supply Inputs '!CR$138+1,FALSE),CR113)</f>
        <v>1.6795342908215394</v>
      </c>
      <c r="CS146">
        <f>IF(CS$68=0,HLOOKUP($A146,'Monte Carlo_locked values'!$CQ$6:$DS$506,'Half from MC Supply Inputs '!CS$138+1,FALSE),CS113)</f>
        <v>3.1165903917263735</v>
      </c>
      <c r="CT146">
        <f>IF(CT$68=0,HLOOKUP($A146,'Monte Carlo_locked values'!$CQ$6:$DS$506,'Half from MC Supply Inputs '!CT$138+1,FALSE),CT113)</f>
        <v>2.4531765060952364</v>
      </c>
      <c r="CU146">
        <f>IF(CU$68=0,HLOOKUP($A146,'Monte Carlo_locked values'!$CQ$6:$DS$506,'Half from MC Supply Inputs '!CU$138+1,FALSE),CU113)</f>
        <v>1.6795342908215394</v>
      </c>
      <c r="CV146">
        <f>IF(CV$68=0,HLOOKUP($A146,'Monte Carlo_locked values'!$CQ$6:$DS$506,'Half from MC Supply Inputs '!CV$138+1,FALSE),CV113)</f>
        <v>2.2866000479177169</v>
      </c>
      <c r="CW146">
        <f>IF(CW$68=0,HLOOKUP($A146,'Monte Carlo_locked values'!$CQ$6:$DS$506,'Half from MC Supply Inputs '!CW$138+1,FALSE),CW113)</f>
        <v>3.2179886615102973</v>
      </c>
      <c r="CX146">
        <f>IF(CX$68=0,HLOOKUP($A146,'Monte Carlo_locked values'!$CQ$6:$DS$506,'Half from MC Supply Inputs '!CX$138+1,FALSE),CX113)</f>
        <v>1.6743948270587998</v>
      </c>
      <c r="CY146">
        <f>IF(CY$68=0,HLOOKUP($A146,'Monte Carlo_locked values'!$CQ$6:$DS$506,'Half from MC Supply Inputs '!CY$138+1,FALSE),CY113)</f>
        <v>2.2866000479177169</v>
      </c>
      <c r="CZ146">
        <f>IF(CZ$68=0,HLOOKUP($A146,'Monte Carlo_locked values'!$CQ$6:$DS$506,'Half from MC Supply Inputs '!CZ$138+1,FALSE),CZ113)</f>
        <v>1.6743948270587998</v>
      </c>
      <c r="DA146">
        <f>IF(DA$68=0,HLOOKUP($A146,'Monte Carlo_locked values'!$CQ$6:$DS$506,'Half from MC Supply Inputs '!DA$138+1,FALSE),DA113)</f>
        <v>1.6795342908215394</v>
      </c>
      <c r="DB146">
        <f>IF(DB$68=0,HLOOKUP($A146,'Monte Carlo_locked values'!$CQ$6:$DS$506,'Half from MC Supply Inputs '!DB$138+1,FALSE),DB113)</f>
        <v>2.2866000479177169</v>
      </c>
      <c r="DC146">
        <f>IF(DC$68=0,HLOOKUP($A146,'Monte Carlo_locked values'!$CQ$6:$DS$506,'Half from MC Supply Inputs '!DC$138+1,FALSE),DC113)</f>
        <v>2.6300893786788149</v>
      </c>
      <c r="DD146">
        <f>IF(DD$68=0,HLOOKUP($A146,'Monte Carlo_locked values'!$CQ$6:$DS$506,'Half from MC Supply Inputs '!DD$138+1,FALSE),DD113)</f>
        <v>6.1380325582191011</v>
      </c>
      <c r="DE146">
        <f>IF(DE$68=0,HLOOKUP($A146,'Monte Carlo_locked values'!$CQ$6:$DS$506,'Half from MC Supply Inputs '!DE$138+1,FALSE),DE113)</f>
        <v>3.339514978438852</v>
      </c>
      <c r="DF146">
        <f>IF(DF$68=0,HLOOKUP($A146,'Monte Carlo_locked values'!$CQ$6:$DS$506,'Half from MC Supply Inputs '!DF$138+1,FALSE),DF113)</f>
        <v>2.1156109316752096</v>
      </c>
      <c r="DG146">
        <f>IF(DG$68=0,HLOOKUP($A146,'Monte Carlo_locked values'!$CQ$6:$DS$506,'Half from MC Supply Inputs '!DG$138+1,FALSE),DG113)</f>
        <v>4.3616501517803279</v>
      </c>
      <c r="DH146">
        <f>IF(DH$68=0,HLOOKUP($A146,'Monte Carlo_locked values'!$CQ$6:$DS$506,'Half from MC Supply Inputs '!DH$138+1,FALSE),DH113)</f>
        <v>2.1632998777675119</v>
      </c>
      <c r="DI146">
        <f>IF(DI$68=0,HLOOKUP($A146,'Monte Carlo_locked values'!$CQ$6:$DS$506,'Half from MC Supply Inputs '!DI$138+1,FALSE),DI113)</f>
        <v>2.8936658050138946</v>
      </c>
      <c r="DJ146">
        <f>IF(DJ$68=0,HLOOKUP($A146,'Monte Carlo_locked values'!$CQ$6:$DS$506,'Half from MC Supply Inputs '!DJ$138+1,FALSE),DJ113)</f>
        <v>3.339514978438852</v>
      </c>
      <c r="DK146">
        <f>IF(DK$68=0,HLOOKUP($A146,'Monte Carlo_locked values'!$CQ$6:$DS$506,'Half from MC Supply Inputs '!DK$138+1,FALSE),DK113)</f>
        <v>1.6743948270587998</v>
      </c>
      <c r="DL146">
        <f>IF(DL$68=0,HLOOKUP($A146,'Monte Carlo_locked values'!$CQ$6:$DS$506,'Half from MC Supply Inputs '!DL$138+1,FALSE),DL113)</f>
        <v>3.1326872358675177</v>
      </c>
      <c r="DM146">
        <f>IF(DM$68=0,HLOOKUP($A146,'Monte Carlo_locked values'!$CQ$6:$DS$506,'Half from MC Supply Inputs '!DM$138+1,FALSE),DM113)</f>
        <v>2.8936658050138946</v>
      </c>
      <c r="DN146">
        <f>IF(DN$68=0,HLOOKUP($A146,'Monte Carlo_locked values'!$CQ$6:$DS$506,'Half from MC Supply Inputs '!DN$138+1,FALSE),DN113)</f>
        <v>1.6795342908215394</v>
      </c>
      <c r="DO146">
        <f>IF(DO$68=0,HLOOKUP($A146,'Monte Carlo_locked values'!$CQ$6:$DS$506,'Half from MC Supply Inputs '!DO$138+1,FALSE),DO113)</f>
        <v>3.0464307436629334</v>
      </c>
      <c r="DP146">
        <f>IF(DP$68=0,HLOOKUP($A146,'Monte Carlo_locked values'!$CQ$6:$DS$506,'Half from MC Supply Inputs '!DP$138+1,FALSE),DP113)</f>
        <v>3.2968822933228563</v>
      </c>
      <c r="DQ146">
        <f>IF(DQ$68=0,HLOOKUP($A146,'Monte Carlo_locked values'!$CQ$6:$DS$506,'Half from MC Supply Inputs '!DQ$138+1,FALSE),DQ113)</f>
        <v>4.4121145645073971</v>
      </c>
      <c r="DR146">
        <f>IF(DR$68=0,HLOOKUP($A146,'Monte Carlo_locked values'!$CQ$6:$DS$506,'Half from MC Supply Inputs '!DR$138+1,FALSE),DR113)</f>
        <v>6.1380325582191011</v>
      </c>
      <c r="DS146">
        <f>IF(DS$68=0,HLOOKUP($A146,'Monte Carlo_locked values'!$CQ$6:$DS$506,'Half from MC Supply Inputs '!DS$138+1,FALSE),DS113)</f>
        <v>6.1380325582191011</v>
      </c>
      <c r="DT146">
        <f>IF(DT$68=0,HLOOKUP($A146,'Monte Carlo_locked values'!$CQ$6:$DS$506,'Half from MC Supply Inputs '!DT$138+1,FALSE),DT113)</f>
        <v>2.2866000479177169</v>
      </c>
      <c r="DU146">
        <f>IF(DU$68=0,HLOOKUP($A146,'Monte Carlo_locked values'!$CQ$6:$DS$506,'Half from MC Supply Inputs '!DU$138+1,FALSE),DU113)</f>
        <v>2.2866000479177169</v>
      </c>
      <c r="DV146">
        <f>IF(DV$68=0,HLOOKUP($A146,'Monte Carlo_locked values'!$CQ$6:$DS$506,'Half from MC Supply Inputs '!DV$138+1,FALSE),DV113)</f>
        <v>3.1165903917263735</v>
      </c>
      <c r="DW146">
        <f>IF(DW$68=0,HLOOKUP($A146,'Monte Carlo_locked values'!$CQ$6:$DS$506,'Half from MC Supply Inputs '!DW$138+1,FALSE),DW113)</f>
        <v>2.1839505326831277</v>
      </c>
      <c r="DX146">
        <f>IF(DX$68=0,HLOOKUP($A146,'Monte Carlo_locked values'!$CQ$6:$DS$506,'Half from MC Supply Inputs '!DX$138+1,FALSE),DX113)</f>
        <v>6.1380325582191011</v>
      </c>
      <c r="DY146">
        <f>IF(DY$68=0,HLOOKUP($A146,'Monte Carlo_locked values'!$CQ$6:$DS$506,'Half from MC Supply Inputs '!DY$138+1,FALSE),DY113)</f>
        <v>2.2866000479177169</v>
      </c>
      <c r="DZ146">
        <f>IF(DZ$68=0,HLOOKUP($A146,'Monte Carlo_locked values'!$CQ$6:$DS$506,'Half from MC Supply Inputs '!DZ$138+1,FALSE),DZ113)</f>
        <v>3.1165903917263735</v>
      </c>
      <c r="EA146">
        <f>IF(EA$68=0,HLOOKUP($A146,'Monte Carlo_locked values'!$CQ$6:$DS$506,'Half from MC Supply Inputs '!EA$138+1,FALSE),EA113)</f>
        <v>6.1380325582191011</v>
      </c>
      <c r="EB146">
        <f>IF(EB$68=0,HLOOKUP($A146,'Monte Carlo_locked values'!$CQ$6:$DS$506,'Half from MC Supply Inputs '!EB$138+1,FALSE),EB113)</f>
        <v>3.2696545951317519</v>
      </c>
      <c r="EC146">
        <f>IF(EC$68=0,HLOOKUP($A146,'Monte Carlo_locked values'!$CQ$6:$DS$506,'Half from MC Supply Inputs '!EC$138+1,FALSE),EC113)</f>
        <v>6.1380325582191011</v>
      </c>
      <c r="ED146">
        <f>IF(ED$68=0,HLOOKUP($A146,'Monte Carlo_locked values'!$CQ$6:$DS$506,'Half from MC Supply Inputs '!ED$138+1,FALSE),ED113)</f>
        <v>2.2866000479177169</v>
      </c>
      <c r="EE146">
        <f>IF(EE$68=0,HLOOKUP($A146,'Monte Carlo_locked values'!$CQ$6:$DS$506,'Half from MC Supply Inputs '!EE$138+1,FALSE),EE113)</f>
        <v>2.2866000479177169</v>
      </c>
      <c r="EF146">
        <f>IF(EF$68=0,HLOOKUP($A146,'Monte Carlo_locked values'!$CQ$6:$DS$506,'Half from MC Supply Inputs '!EF$138+1,FALSE),EF113)</f>
        <v>1.6743948270587998</v>
      </c>
      <c r="EG146">
        <f>IF(EG$68=0,HLOOKUP($A146,'Monte Carlo_locked values'!$CQ$6:$DS$506,'Half from MC Supply Inputs '!EG$138+1,FALSE),EG113)</f>
        <v>2.9586953983657738</v>
      </c>
      <c r="EH146">
        <f>IF(EH$68=0,HLOOKUP($A146,'Monte Carlo_locked values'!$CQ$6:$DS$506,'Half from MC Supply Inputs '!EH$138+1,FALSE),EH113)</f>
        <v>3.252181731463919</v>
      </c>
      <c r="EI146">
        <f>IF(EI$68=0,HLOOKUP($A146,'Monte Carlo_locked values'!$CQ$6:$DS$506,'Half from MC Supply Inputs '!EI$138+1,FALSE),EI113)</f>
        <v>3.339514978438852</v>
      </c>
      <c r="EJ146">
        <f>IF(EJ$68=0,HLOOKUP($A146,'Monte Carlo_locked values'!$CQ$6:$DS$506,'Half from MC Supply Inputs '!EJ$138+1,FALSE),EJ113)</f>
        <v>2.8936658050138946</v>
      </c>
      <c r="EK146">
        <f>IF(EK$68=0,HLOOKUP($A146,'Monte Carlo_locked values'!$CQ$6:$DS$506,'Half from MC Supply Inputs '!EK$138+1,FALSE),EK113)</f>
        <v>1.6795342908215394</v>
      </c>
      <c r="EL146">
        <f>IF(EL$68=0,HLOOKUP($A146,'Monte Carlo_locked values'!$CQ$6:$DS$506,'Half from MC Supply Inputs '!EL$138+1,FALSE),EL113)</f>
        <v>3.339514978438852</v>
      </c>
      <c r="EM146">
        <f>IF(EM$68=0,HLOOKUP($A146,'Monte Carlo_locked values'!$CQ$6:$DS$506,'Half from MC Supply Inputs '!EM$138+1,FALSE),EM113)</f>
        <v>4.7654398813948049</v>
      </c>
      <c r="EN146">
        <f>IF(EN$68=0,HLOOKUP($A146,'Monte Carlo_locked values'!$CQ$6:$DS$506,'Half from MC Supply Inputs '!EN$138+1,FALSE),EN113)</f>
        <v>1.6953643416451474</v>
      </c>
      <c r="EO146">
        <f>IF(EO$68=0,HLOOKUP($A146,'Monte Carlo_locked values'!$CQ$6:$DS$506,'Half from MC Supply Inputs '!EO$138+1,FALSE),EO113)</f>
        <v>3.339514978438852</v>
      </c>
      <c r="EP146">
        <f>IF(EP$68=0,HLOOKUP($A146,'Monte Carlo_locked values'!$CQ$6:$DS$506,'Half from MC Supply Inputs '!EP$138+1,FALSE),EP113)</f>
        <v>4.5155886964892007</v>
      </c>
      <c r="EQ146">
        <f>IF(EQ$68=0,HLOOKUP($A146,'Monte Carlo_locked values'!$CQ$6:$DS$506,'Half from MC Supply Inputs '!EQ$138+1,FALSE),EQ113)</f>
        <v>3.339514978438852</v>
      </c>
      <c r="ER146">
        <f>IF(ER$68=0,HLOOKUP($A146,'Monte Carlo_locked values'!$CQ$6:$DS$506,'Half from MC Supply Inputs '!ER$138+1,FALSE),ER113)</f>
        <v>3.1165903917263735</v>
      </c>
      <c r="ES146">
        <f>IF(ES$68=0,HLOOKUP($A146,'Monte Carlo_locked values'!$CQ$6:$DS$506,'Half from MC Supply Inputs '!ES$138+1,FALSE),ES113)</f>
        <v>1.993760642662294</v>
      </c>
      <c r="ET146">
        <f>IF(ET$68=0,HLOOKUP($A146,'Monte Carlo_locked values'!$CQ$6:$DS$506,'Half from MC Supply Inputs '!ET$138+1,FALSE),ET113)</f>
        <v>1.960133144869824</v>
      </c>
      <c r="EU146">
        <f>IF(EU$68=0,HLOOKUP($A146,'Monte Carlo_locked values'!$CQ$6:$DS$506,'Half from MC Supply Inputs '!EU$138+1,FALSE),EU113)</f>
        <v>2.2866000479177169</v>
      </c>
      <c r="EV146">
        <f>IF(EV$68=0,HLOOKUP($A146,'Monte Carlo_locked values'!$CQ$6:$DS$506,'Half from MC Supply Inputs '!EV$138+1,FALSE),EV113)</f>
        <v>6.1380325582191011</v>
      </c>
      <c r="EW146">
        <f>IF(EW$68=0,HLOOKUP($A146,'Monte Carlo_locked values'!$CQ$6:$DS$506,'Half from MC Supply Inputs '!EW$138+1,FALSE),EW113)</f>
        <v>2.2866000479177169</v>
      </c>
      <c r="EX146">
        <f>IF(EX$68=0,HLOOKUP($A146,'Monte Carlo_locked values'!$CQ$6:$DS$506,'Half from MC Supply Inputs '!EX$138+1,FALSE),EX113)</f>
        <v>1.6795342908215394</v>
      </c>
      <c r="EY146">
        <f>IF(EY$68=0,HLOOKUP($A146,'Monte Carlo_locked values'!$CQ$6:$DS$506,'Half from MC Supply Inputs '!EY$138+1,FALSE),EY113)</f>
        <v>2.8936658050138946</v>
      </c>
      <c r="EZ146">
        <f>IF(EZ$68=0,HLOOKUP($A146,'Monte Carlo_locked values'!$CQ$6:$DS$506,'Half from MC Supply Inputs '!EZ$138+1,FALSE),EZ113)</f>
        <v>3.1165903917263735</v>
      </c>
      <c r="FA146">
        <f>IF(FA$68=0,HLOOKUP($A146,'Monte Carlo_locked values'!$CQ$6:$DS$506,'Half from MC Supply Inputs '!FA$138+1,FALSE),FA113)</f>
        <v>1.8883019357383413</v>
      </c>
      <c r="FB146">
        <f>IF(FB$68=0,HLOOKUP($A146,'Monte Carlo_locked values'!$CQ$6:$DS$506,'Half from MC Supply Inputs '!FB$138+1,FALSE),FB113)</f>
        <v>1.6795342908215394</v>
      </c>
      <c r="FC146">
        <f>IF(FC$68=0,HLOOKUP($A146,'Monte Carlo_locked values'!$CQ$6:$DS$506,'Half from MC Supply Inputs '!FC$138+1,FALSE),FC113)</f>
        <v>6.1380325582191011</v>
      </c>
      <c r="FD146">
        <f>IF(FD$68=0,HLOOKUP($A146,'Monte Carlo_locked values'!$CQ$6:$DS$506,'Half from MC Supply Inputs '!FD$138+1,FALSE),FD113)</f>
        <v>2.2866000479177169</v>
      </c>
      <c r="FE146">
        <f>IF(FE$68=0,HLOOKUP($A146,'Monte Carlo_locked values'!$CQ$6:$DS$506,'Half from MC Supply Inputs '!FE$138+1,FALSE),FE113)</f>
        <v>5.8156754779385764</v>
      </c>
      <c r="FF146">
        <f>IF(FF$68=0,HLOOKUP($A146,'Monte Carlo_locked values'!$CQ$6:$DS$506,'Half from MC Supply Inputs '!FF$138+1,FALSE),FF113)</f>
        <v>6.0315769094917568</v>
      </c>
      <c r="FG146">
        <f>IF(FG$68=0,HLOOKUP($A146,'Monte Carlo_locked values'!$CQ$6:$DS$506,'Half from MC Supply Inputs '!FG$138+1,FALSE),FG113)</f>
        <v>2.6840763702718435</v>
      </c>
      <c r="FH146">
        <f>IF(FH$68=0,HLOOKUP($A146,'Monte Carlo_locked values'!$CQ$6:$DS$506,'Half from MC Supply Inputs '!FH$138+1,FALSE),FH113)</f>
        <v>5.1411616159029023</v>
      </c>
      <c r="FI146">
        <f>IF(FI$68=0,HLOOKUP($A146,'Monte Carlo_locked values'!$CQ$6:$DS$506,'Half from MC Supply Inputs '!FI$138+1,FALSE),FI113)</f>
        <v>4.4697716126487217</v>
      </c>
      <c r="FJ146">
        <f>IF(FJ$68=0,HLOOKUP($A146,'Monte Carlo_locked values'!$CQ$6:$DS$506,'Half from MC Supply Inputs '!FJ$138+1,FALSE),FJ113)</f>
        <v>2.8936658050138946</v>
      </c>
      <c r="FK146">
        <f>IF(FK$68=0,HLOOKUP($A146,'Monte Carlo_locked values'!$CQ$6:$DS$506,'Half from MC Supply Inputs '!FK$138+1,FALSE),FK113)</f>
        <v>1.6795342908215394</v>
      </c>
      <c r="FL146">
        <f>IF(FL$68=0,HLOOKUP($A146,'Monte Carlo_locked values'!$CQ$6:$DS$506,'Half from MC Supply Inputs '!FL$138+1,FALSE),FL113)</f>
        <v>6.1380325582191011</v>
      </c>
      <c r="FM146">
        <f>IF(FM$68=0,HLOOKUP($A146,'Monte Carlo_locked values'!$CQ$6:$DS$506,'Half from MC Supply Inputs '!FM$138+1,FALSE),FM113)</f>
        <v>4.6252191724429865</v>
      </c>
      <c r="FN146">
        <f>IF(FN$68=0,HLOOKUP($A146,'Monte Carlo_locked values'!$CQ$6:$DS$506,'Half from MC Supply Inputs '!FN$138+1,FALSE),FN113)</f>
        <v>4.6345224125660742</v>
      </c>
      <c r="FO146">
        <f>IF(FO$68=0,HLOOKUP($A146,'Monte Carlo_locked values'!$CQ$6:$DS$506,'Half from MC Supply Inputs '!FO$138+1,FALSE),FO113)</f>
        <v>6.1380325582191011</v>
      </c>
      <c r="FP146">
        <f>IF(FP$68=0,HLOOKUP($A146,'Monte Carlo_locked values'!$CQ$6:$DS$506,'Half from MC Supply Inputs '!FP$138+1,FALSE),FP113)</f>
        <v>1.6743948270587998</v>
      </c>
      <c r="FQ146">
        <f>IF(FQ$68=0,HLOOKUP($A146,'Monte Carlo_locked values'!$CQ$6:$DS$506,'Half from MC Supply Inputs '!FQ$138+1,FALSE),FQ113)</f>
        <v>2.2866000479177169</v>
      </c>
      <c r="FR146">
        <f>IF(FR$68=0,HLOOKUP($A146,'Monte Carlo_locked values'!$CQ$6:$DS$506,'Half from MC Supply Inputs '!FR$138+1,FALSE),FR113)</f>
        <v>2.8936658050138946</v>
      </c>
      <c r="FS146">
        <f>IF(FS$68=0,HLOOKUP($A146,'Monte Carlo_locked values'!$CQ$6:$DS$506,'Half from MC Supply Inputs '!FS$138+1,FALSE),FS113)</f>
        <v>6.1380325582191011</v>
      </c>
      <c r="FT146">
        <f>IF(FT$68=0,HLOOKUP($A146,'Monte Carlo_locked values'!$CQ$6:$DS$506,'Half from MC Supply Inputs '!FT$138+1,FALSE),FT113)</f>
        <v>4.0716343486405062</v>
      </c>
      <c r="FU146">
        <f>IF(FU$68=0,HLOOKUP($A146,'Monte Carlo_locked values'!$CQ$6:$DS$506,'Half from MC Supply Inputs '!FU$138+1,FALSE),FU113)</f>
        <v>6.1380325582191011</v>
      </c>
      <c r="FV146">
        <f>IF(FV$68=0,HLOOKUP($A146,'Monte Carlo_locked values'!$CQ$6:$DS$506,'Half from MC Supply Inputs '!FV$138+1,FALSE),FV113)</f>
        <v>1.7214747577929153</v>
      </c>
      <c r="FW146">
        <f>IF(FW$68=0,HLOOKUP($A146,'Monte Carlo_locked values'!$CQ$6:$DS$506,'Half from MC Supply Inputs '!FW$138+1,FALSE),FW113)</f>
        <v>1.6824962637194043</v>
      </c>
      <c r="FX146">
        <f>IF(FX$68=0,HLOOKUP($A146,'Monte Carlo_locked values'!$CQ$6:$DS$506,'Half from MC Supply Inputs '!FX$138+1,FALSE),FX113)</f>
        <v>5.9917825952292247</v>
      </c>
      <c r="FY146">
        <f>IF(FY$68=0,HLOOKUP($A146,'Monte Carlo_locked values'!$CQ$6:$DS$506,'Half from MC Supply Inputs '!FY$138+1,FALSE),FY113)</f>
        <v>3.6869291375627662</v>
      </c>
      <c r="FZ146">
        <f>IF(FZ$68=0,HLOOKUP($A146,'Monte Carlo_locked values'!$CQ$6:$DS$506,'Half from MC Supply Inputs '!FZ$138+1,FALSE),FZ113)</f>
        <v>4.7510052256914248</v>
      </c>
      <c r="GA146">
        <f>IF(GA$68=0,HLOOKUP($A146,'Monte Carlo_locked values'!$CQ$6:$DS$506,'Half from MC Supply Inputs '!GA$138+1,FALSE),GA113)</f>
        <v>2.3427674408287067</v>
      </c>
      <c r="GB146">
        <f>IF(GB$68=0,HLOOKUP($A146,'Monte Carlo_locked values'!$CQ$6:$DS$506,'Half from MC Supply Inputs '!GB$138+1,FALSE),GB113)</f>
        <v>6.1380325582191011</v>
      </c>
      <c r="GC146">
        <f>IF(GC$68=0,HLOOKUP($A146,'Monte Carlo_locked values'!$CQ$6:$DS$506,'Half from MC Supply Inputs '!GC$138+1,FALSE),GC113)</f>
        <v>6.1380325582191011</v>
      </c>
      <c r="GD146">
        <f>IF(GD$68=0,HLOOKUP($A146,'Monte Carlo_locked values'!$CQ$6:$DS$506,'Half from MC Supply Inputs '!GD$138+1,FALSE),GD113)</f>
        <v>2.8936658050138946</v>
      </c>
      <c r="GE146">
        <f>IF(GE$68=0,HLOOKUP($A146,'Monte Carlo_locked values'!$CQ$6:$DS$506,'Half from MC Supply Inputs '!GE$138+1,FALSE),GE113)</f>
        <v>2.2866000479177169</v>
      </c>
      <c r="GF146">
        <f>IF(GF$68=0,HLOOKUP($A146,'Monte Carlo_locked values'!$CQ$6:$DS$506,'Half from MC Supply Inputs '!GF$138+1,FALSE),GF113)</f>
        <v>2.3989801385883638</v>
      </c>
      <c r="GG146">
        <f>IF(GG$68=0,HLOOKUP($A146,'Monte Carlo_locked values'!$CQ$6:$DS$506,'Half from MC Supply Inputs '!GG$138+1,FALSE),GG113)</f>
        <v>3.339514978438852</v>
      </c>
      <c r="GH146">
        <f>IF(GH$68=0,HLOOKUP($A146,'Monte Carlo_locked values'!$CQ$6:$DS$506,'Half from MC Supply Inputs '!GH$138+1,FALSE),GH113)</f>
        <v>3.6567049952172259</v>
      </c>
      <c r="GI146">
        <f>IF(GI$68=0,HLOOKUP($A146,'Monte Carlo_locked values'!$CQ$6:$DS$506,'Half from MC Supply Inputs '!GI$138+1,FALSE),GI113)</f>
        <v>1.6795342908215394</v>
      </c>
      <c r="GJ146">
        <f>IF(GJ$68=0,HLOOKUP($A146,'Monte Carlo_locked values'!$CQ$6:$DS$506,'Half from MC Supply Inputs '!GJ$138+1,FALSE),GJ113)</f>
        <v>2.3226893642534048</v>
      </c>
      <c r="GK146">
        <f>IF(GK$68=0,HLOOKUP($A146,'Monte Carlo_locked values'!$CQ$6:$DS$506,'Half from MC Supply Inputs '!GK$138+1,FALSE),GK113)</f>
        <v>2.3333102431628832</v>
      </c>
      <c r="GL146">
        <f>IF(GL$68=0,HLOOKUP($A146,'Monte Carlo_locked values'!$CQ$6:$DS$506,'Half from MC Supply Inputs '!GL$138+1,FALSE),GL113)</f>
        <v>2.3578801774573912</v>
      </c>
      <c r="GM146">
        <f>IF(GM$68=0,HLOOKUP($A146,'Monte Carlo_locked values'!$CQ$6:$DS$506,'Half from MC Supply Inputs '!GM$138+1,FALSE),GM113)</f>
        <v>2.450117076873715</v>
      </c>
      <c r="GN146">
        <f>IF(GN$68=0,HLOOKUP($A146,'Monte Carlo_locked values'!$CQ$6:$DS$506,'Half from MC Supply Inputs '!GN$138+1,FALSE),GN113)</f>
        <v>2.2866000479177169</v>
      </c>
      <c r="GO146">
        <f>IF(GO$68=0,HLOOKUP($A146,'Monte Carlo_locked values'!$CQ$6:$DS$506,'Half from MC Supply Inputs '!GO$138+1,FALSE),GO113)</f>
        <v>4.6215765020388648</v>
      </c>
      <c r="GP146">
        <f>IF(GP$68=0,HLOOKUP($A146,'Monte Carlo_locked values'!$CQ$6:$DS$506,'Half from MC Supply Inputs '!GP$138+1,FALSE),GP113)</f>
        <v>6.1380325582191011</v>
      </c>
      <c r="GQ146">
        <f>IF(GQ$68=0,HLOOKUP($A146,'Monte Carlo_locked values'!$CQ$6:$DS$506,'Half from MC Supply Inputs '!GQ$138+1,FALSE),GQ113)</f>
        <v>1.7861089116568873</v>
      </c>
      <c r="GR146">
        <f>IF(GR$68=0,HLOOKUP($A146,'Monte Carlo_locked values'!$CQ$6:$DS$506,'Half from MC Supply Inputs '!GR$138+1,FALSE),GR113)</f>
        <v>2.2866000479177169</v>
      </c>
      <c r="GS146">
        <f>IF(GS$68=0,HLOOKUP($A146,'Monte Carlo_locked values'!$CQ$6:$DS$506,'Half from MC Supply Inputs '!GS$138+1,FALSE),GS113)</f>
        <v>1.6795342908215394</v>
      </c>
      <c r="GT146">
        <f>IF(GT$68=0,HLOOKUP($A146,'Monte Carlo_locked values'!$CQ$6:$DS$506,'Half from MC Supply Inputs '!GT$138+1,FALSE),GT113)</f>
        <v>1.6795342908215394</v>
      </c>
      <c r="GU146">
        <f>IF(GU$68=0,HLOOKUP($A146,'Monte Carlo_locked values'!$CQ$6:$DS$506,'Half from MC Supply Inputs '!GU$138+1,FALSE),GU113)</f>
        <v>5.2240595707841928</v>
      </c>
      <c r="GV146">
        <f>IF(GV$68=0,HLOOKUP($A146,'Monte Carlo_locked values'!$CQ$6:$DS$506,'Half from MC Supply Inputs '!GV$138+1,FALSE),GV113)</f>
        <v>2.8936658050138946</v>
      </c>
      <c r="GW146">
        <f>IF(GW$68=0,HLOOKUP($A146,'Monte Carlo_locked values'!$CQ$6:$DS$506,'Half from MC Supply Inputs '!GW$138+1,FALSE),GW113)</f>
        <v>3.1165903917263735</v>
      </c>
      <c r="GX146">
        <f>IF(GX$68=0,HLOOKUP($A146,'Monte Carlo_locked values'!$CQ$6:$DS$506,'Half from MC Supply Inputs '!GX$138+1,FALSE),GX113)</f>
        <v>1.6743948270587998</v>
      </c>
      <c r="GY146">
        <f>IF(GY$68=0,HLOOKUP($A146,'Monte Carlo_locked values'!$CQ$6:$DS$506,'Half from MC Supply Inputs '!GY$138+1,FALSE),GY113)</f>
        <v>2.8936658050138946</v>
      </c>
      <c r="GZ146">
        <f>IF(GZ$68=0,HLOOKUP($A146,'Monte Carlo_locked values'!$CQ$6:$DS$506,'Half from MC Supply Inputs '!GZ$138+1,FALSE),GZ113)</f>
        <v>2.8936658050138946</v>
      </c>
      <c r="HA146">
        <f>IF(HA$68=0,HLOOKUP($A146,'Monte Carlo_locked values'!$CQ$6:$DS$506,'Half from MC Supply Inputs '!HA$138+1,FALSE),HA113)</f>
        <v>2.2866000479177169</v>
      </c>
      <c r="HB146">
        <f>IF(HB$68=0,HLOOKUP($A146,'Monte Carlo_locked values'!$CQ$6:$DS$506,'Half from MC Supply Inputs '!HB$138+1,FALSE),HB113)</f>
        <v>3.339514978438852</v>
      </c>
      <c r="HC146">
        <f>IF(HC$68=0,HLOOKUP($A146,'Monte Carlo_locked values'!$CQ$6:$DS$506,'Half from MC Supply Inputs '!HC$138+1,FALSE),HC113)</f>
        <v>1.6795342908215394</v>
      </c>
      <c r="HD146">
        <f>IF(HD$68=0,HLOOKUP($A146,'Monte Carlo_locked values'!$CQ$6:$DS$506,'Half from MC Supply Inputs '!HD$138+1,FALSE),HD113)</f>
        <v>1.6795342908215394</v>
      </c>
      <c r="HE146">
        <f>IF(HE$68=0,HLOOKUP($A146,'Monte Carlo_locked values'!$CQ$6:$DS$506,'Half from MC Supply Inputs '!HE$138+1,FALSE),HE113)</f>
        <v>3.2348678034902005</v>
      </c>
      <c r="HF146">
        <f>IF(HF$68=0,HLOOKUP($A146,'Monte Carlo_locked values'!$CQ$6:$DS$506,'Half from MC Supply Inputs '!HF$138+1,FALSE),HF113)</f>
        <v>3.339514978438852</v>
      </c>
      <c r="HG146">
        <f>IF(HG$68=0,HLOOKUP($A146,'Monte Carlo_locked values'!$CQ$6:$DS$506,'Half from MC Supply Inputs '!HG$138+1,FALSE),HG113)</f>
        <v>3.2274692759725547</v>
      </c>
      <c r="HH146">
        <f>IF(HH$68=0,HLOOKUP($A146,'Monte Carlo_locked values'!$CQ$6:$DS$506,'Half from MC Supply Inputs '!HH$138+1,FALSE),HH113)</f>
        <v>2.5120945976870495</v>
      </c>
      <c r="HI146">
        <f>IF(HI$68=0,HLOOKUP($A146,'Monte Carlo_locked values'!$CQ$6:$DS$506,'Half from MC Supply Inputs '!HI$138+1,FALSE),HI113)</f>
        <v>6.1380325582191011</v>
      </c>
      <c r="HJ146">
        <f>IF(HJ$68=0,HLOOKUP($A146,'Monte Carlo_locked values'!$CQ$6:$DS$506,'Half from MC Supply Inputs '!HJ$138+1,FALSE),HJ113)</f>
        <v>1.6743948270587998</v>
      </c>
      <c r="HK146">
        <f>IF(HK$68=0,HLOOKUP($A146,'Monte Carlo_locked values'!$CQ$6:$DS$506,'Half from MC Supply Inputs '!HK$138+1,FALSE),HK113)</f>
        <v>3.1165903917263735</v>
      </c>
      <c r="HL146">
        <f>IF(HL$68=0,HLOOKUP($A146,'Monte Carlo_locked values'!$CQ$6:$DS$506,'Half from MC Supply Inputs '!HL$138+1,FALSE),HL113)</f>
        <v>2.7034160850475573</v>
      </c>
      <c r="HM146">
        <f>IF(HM$68=0,HLOOKUP($A146,'Monte Carlo_locked values'!$CQ$6:$DS$506,'Half from MC Supply Inputs '!HM$138+1,FALSE),HM113)</f>
        <v>1.6795342908215394</v>
      </c>
      <c r="HN146">
        <f>IF(HN$68=0,HLOOKUP($A146,'Monte Carlo_locked values'!$CQ$6:$DS$506,'Half from MC Supply Inputs '!HN$138+1,FALSE),HN113)</f>
        <v>2.4522574312222272</v>
      </c>
      <c r="HO146">
        <f>IF(HO$68=0,HLOOKUP($A146,'Monte Carlo_locked values'!$CQ$6:$DS$506,'Half from MC Supply Inputs '!HO$138+1,FALSE),HO113)</f>
        <v>6.1380325582191011</v>
      </c>
      <c r="HP146">
        <f>IF(HP$68=0,HLOOKUP($A146,'Monte Carlo_locked values'!$CQ$6:$DS$506,'Half from MC Supply Inputs '!HP$138+1,FALSE),HP113)</f>
        <v>2.8936658050138946</v>
      </c>
      <c r="HQ146">
        <f>IF(HQ$68=0,HLOOKUP($A146,'Monte Carlo_locked values'!$CQ$6:$DS$506,'Half from MC Supply Inputs '!HQ$138+1,FALSE),HQ113)</f>
        <v>2.8936658050138946</v>
      </c>
      <c r="HR146">
        <f>IF(HR$68=0,HLOOKUP($A146,'Monte Carlo_locked values'!$CQ$6:$DS$506,'Half from MC Supply Inputs '!HR$138+1,FALSE),HR113)</f>
        <v>3.339514978438852</v>
      </c>
      <c r="HS146">
        <f>IF(HS$68=0,HLOOKUP($A146,'Monte Carlo_locked values'!$CQ$6:$DS$506,'Half from MC Supply Inputs '!HS$138+1,FALSE),HS113)</f>
        <v>2.2866000479177169</v>
      </c>
      <c r="HT146">
        <f>IF(HT$68=0,HLOOKUP($A146,'Monte Carlo_locked values'!$CQ$6:$DS$506,'Half from MC Supply Inputs '!HT$138+1,FALSE),HT113)</f>
        <v>3.1165903917263735</v>
      </c>
      <c r="HU146">
        <f>IF(HU$68=0,HLOOKUP($A146,'Monte Carlo_locked values'!$CQ$6:$DS$506,'Half from MC Supply Inputs '!HU$138+1,FALSE),HU113)</f>
        <v>2.2866000479177169</v>
      </c>
      <c r="HV146">
        <f>IF(HV$68=0,HLOOKUP($A146,'Monte Carlo_locked values'!$CQ$6:$DS$506,'Half from MC Supply Inputs '!HV$138+1,FALSE),HV113)</f>
        <v>1.6795342908215394</v>
      </c>
      <c r="HW146">
        <f>IF(HW$68=0,HLOOKUP($A146,'Monte Carlo_locked values'!$CQ$6:$DS$506,'Half from MC Supply Inputs '!HW$138+1,FALSE),HW113)</f>
        <v>1.6795342908215394</v>
      </c>
      <c r="HX146">
        <f>IF(HX$68=0,HLOOKUP($A146,'Monte Carlo_locked values'!$CQ$6:$DS$506,'Half from MC Supply Inputs '!HX$138+1,FALSE),HX113)</f>
        <v>6.1380325582191011</v>
      </c>
      <c r="HY146">
        <f>IF(HY$68=0,HLOOKUP($A146,'Monte Carlo_locked values'!$CQ$6:$DS$506,'Half from MC Supply Inputs '!HY$138+1,FALSE),HY113)</f>
        <v>5.2988609504403188</v>
      </c>
      <c r="HZ146">
        <f>IF(HZ$68=0,HLOOKUP($A146,'Monte Carlo_locked values'!$CQ$6:$DS$506,'Half from MC Supply Inputs '!HZ$138+1,FALSE),HZ113)</f>
        <v>6.1380325582191011</v>
      </c>
      <c r="IA146">
        <f>IF(IA$68=0,HLOOKUP($A146,'Monte Carlo_locked values'!$CQ$6:$DS$506,'Half from MC Supply Inputs '!IA$138+1,FALSE),IA113)</f>
        <v>2.4446428856716285</v>
      </c>
      <c r="IB146">
        <f>IF(IB$68=0,HLOOKUP($A146,'Monte Carlo_locked values'!$CQ$6:$DS$506,'Half from MC Supply Inputs '!IB$138+1,FALSE),IB113)</f>
        <v>3.1165903917263735</v>
      </c>
      <c r="IC146">
        <f>IF(IC$68=0,HLOOKUP($A146,'Monte Carlo_locked values'!$CQ$6:$DS$506,'Half from MC Supply Inputs '!IC$138+1,FALSE),IC113)</f>
        <v>2.8936658050138946</v>
      </c>
      <c r="ID146">
        <f>IF(ID$68=0,HLOOKUP($A146,'Monte Carlo_locked values'!$CQ$6:$DS$506,'Half from MC Supply Inputs '!ID$138+1,FALSE),ID113)</f>
        <v>1.6795342908215394</v>
      </c>
      <c r="IE146">
        <f>IF(IE$68=0,HLOOKUP($A146,'Monte Carlo_locked values'!$CQ$6:$DS$506,'Half from MC Supply Inputs '!IE$138+1,FALSE),IE113)</f>
        <v>1.6795342908215394</v>
      </c>
      <c r="IF146">
        <f>IF(IF$68=0,HLOOKUP($A146,'Monte Carlo_locked values'!$CQ$6:$DS$506,'Half from MC Supply Inputs '!IF$138+1,FALSE),IF113)</f>
        <v>3.339514978438852</v>
      </c>
      <c r="IG146">
        <f>IF(IG$68=0,HLOOKUP($A146,'Monte Carlo_locked values'!$CQ$6:$DS$506,'Half from MC Supply Inputs '!IG$138+1,FALSE),IG113)</f>
        <v>2.077197210774314</v>
      </c>
      <c r="IH146">
        <f>IF(IH$68=0,HLOOKUP($A146,'Monte Carlo_locked values'!$CQ$6:$DS$506,'Half from MC Supply Inputs '!IH$138+1,FALSE),IH113)</f>
        <v>6.1380325582191011</v>
      </c>
      <c r="II146">
        <f>IF(II$68=0,HLOOKUP($A146,'Monte Carlo_locked values'!$CQ$6:$DS$506,'Half from MC Supply Inputs '!II$138+1,FALSE),II113)</f>
        <v>4.6005365458105096</v>
      </c>
      <c r="IJ146">
        <f>IF(IJ$68=0,HLOOKUP($A146,'Monte Carlo_locked values'!$CQ$6:$DS$506,'Half from MC Supply Inputs '!IJ$138+1,FALSE),IJ113)</f>
        <v>1.7560203663238334</v>
      </c>
      <c r="IK146">
        <f>IF(IK$68=0,HLOOKUP($A146,'Monte Carlo_locked values'!$CQ$6:$DS$506,'Half from MC Supply Inputs '!IK$138+1,FALSE),IK113)</f>
        <v>2.2866000479177169</v>
      </c>
      <c r="IL146">
        <f>IF(IL$68=0,HLOOKUP($A146,'Monte Carlo_locked values'!$CQ$6:$DS$506,'Half from MC Supply Inputs '!IL$138+1,FALSE),IL113)</f>
        <v>2.8936658050138946</v>
      </c>
      <c r="IM146">
        <f>IF(IM$68=0,HLOOKUP($A146,'Monte Carlo_locked values'!$CQ$6:$DS$506,'Half from MC Supply Inputs '!IM$138+1,FALSE),IM113)</f>
        <v>1.6795342908215394</v>
      </c>
      <c r="IN146">
        <f>IF(IN$68=0,HLOOKUP($A146,'Monte Carlo_locked values'!$CQ$6:$DS$506,'Half from MC Supply Inputs '!IN$138+1,FALSE),IN113)</f>
        <v>6.1380325582191011</v>
      </c>
      <c r="IO146">
        <f>IF(IO$68=0,HLOOKUP($A146,'Monte Carlo_locked values'!$CQ$6:$DS$506,'Half from MC Supply Inputs '!IO$138+1,FALSE),IO113)</f>
        <v>6.1380325582191011</v>
      </c>
      <c r="IP146">
        <f>IF(IP$68=0,HLOOKUP($A146,'Monte Carlo_locked values'!$CQ$6:$DS$506,'Half from MC Supply Inputs '!IP$138+1,FALSE),IP113)</f>
        <v>3.339514978438852</v>
      </c>
      <c r="IQ146">
        <f>IF(IQ$68=0,HLOOKUP($A146,'Monte Carlo_locked values'!$CQ$6:$DS$506,'Half from MC Supply Inputs '!IQ$138+1,FALSE),IQ113)</f>
        <v>3.339514978438852</v>
      </c>
      <c r="IR146">
        <f>IF(IR$68=0,HLOOKUP($A146,'Monte Carlo_locked values'!$CQ$6:$DS$506,'Half from MC Supply Inputs '!IR$138+1,FALSE),IR113)</f>
        <v>2.8936658050138946</v>
      </c>
      <c r="IS146">
        <f>IF(IS$68=0,HLOOKUP($A146,'Monte Carlo_locked values'!$CQ$6:$DS$506,'Half from MC Supply Inputs '!IS$138+1,FALSE),IS113)</f>
        <v>6.1380325582191011</v>
      </c>
      <c r="IT146">
        <f>IF(IT$68=0,HLOOKUP($A146,'Monte Carlo_locked values'!$CQ$6:$DS$506,'Half from MC Supply Inputs '!IT$138+1,FALSE),IT113)</f>
        <v>3.339514978438852</v>
      </c>
      <c r="IU146">
        <f>IF(IU$68=0,HLOOKUP($A146,'Monte Carlo_locked values'!$CQ$6:$DS$506,'Half from MC Supply Inputs '!IU$138+1,FALSE),IU113)</f>
        <v>3.1165903917263735</v>
      </c>
      <c r="IV146">
        <f>IF(IV$68=0,HLOOKUP($A146,'Monte Carlo_locked values'!$CQ$6:$DS$506,'Half from MC Supply Inputs '!IV$138+1,FALSE),IV113)</f>
        <v>6.1380325582191011</v>
      </c>
      <c r="IW146">
        <f>IF(IW$68=0,HLOOKUP($A146,'Monte Carlo_locked values'!$CQ$6:$DS$506,'Half from MC Supply Inputs '!IW$138+1,FALSE),IW113)</f>
        <v>6.1380325582191011</v>
      </c>
      <c r="IX146">
        <f>IF(IX$68=0,HLOOKUP($A146,'Monte Carlo_locked values'!$CQ$6:$DS$506,'Half from MC Supply Inputs '!IX$138+1,FALSE),IX113)</f>
        <v>5.2188414426904153</v>
      </c>
      <c r="IY146">
        <f>IF(IY$68=0,HLOOKUP($A146,'Monte Carlo_locked values'!$CQ$6:$DS$506,'Half from MC Supply Inputs '!IY$138+1,FALSE),IY113)</f>
        <v>2.2866000479177169</v>
      </c>
      <c r="IZ146">
        <f>IF(IZ$68=0,HLOOKUP($A146,'Monte Carlo_locked values'!$CQ$6:$DS$506,'Half from MC Supply Inputs '!IZ$138+1,FALSE),IZ113)</f>
        <v>2.3614107150223536</v>
      </c>
      <c r="JA146">
        <f>IF(JA$68=0,HLOOKUP($A146,'Monte Carlo_locked values'!$CQ$6:$DS$506,'Half from MC Supply Inputs '!JA$138+1,FALSE),JA113)</f>
        <v>6.1380325582191011</v>
      </c>
      <c r="JB146">
        <f>IF(JB$68=0,HLOOKUP($A146,'Monte Carlo_locked values'!$CQ$6:$DS$506,'Half from MC Supply Inputs '!JB$138+1,FALSE),JB113)</f>
        <v>2.9268322629271459</v>
      </c>
      <c r="JC146">
        <f>IF(JC$68=0,HLOOKUP($A146,'Monte Carlo_locked values'!$CQ$6:$DS$506,'Half from MC Supply Inputs '!JC$138+1,FALSE),JC113)</f>
        <v>2.2866000479177169</v>
      </c>
      <c r="JD146">
        <f>IF(JD$68=0,HLOOKUP($A146,'Monte Carlo_locked values'!$CQ$6:$DS$506,'Half from MC Supply Inputs '!JD$138+1,FALSE),JD113)</f>
        <v>6.1380325582191011</v>
      </c>
      <c r="JE146">
        <f>IF(JE$68=0,HLOOKUP($A146,'Monte Carlo_locked values'!$CQ$6:$DS$506,'Half from MC Supply Inputs '!JE$138+1,FALSE),JE113)</f>
        <v>6.1380325582191011</v>
      </c>
      <c r="JF146">
        <f>IF(JF$68=0,HLOOKUP($A146,'Monte Carlo_locked values'!$CQ$6:$DS$506,'Half from MC Supply Inputs '!JF$138+1,FALSE),JF113)</f>
        <v>3.1165903917263735</v>
      </c>
      <c r="JG146">
        <f>IF(JG$68=0,HLOOKUP($A146,'Monte Carlo_locked values'!$CQ$6:$DS$506,'Half from MC Supply Inputs '!JG$138+1,FALSE),JG113)</f>
        <v>1.8799223594944219</v>
      </c>
      <c r="JH146">
        <f>IF(JH$68=0,HLOOKUP($A146,'Monte Carlo_locked values'!$CQ$6:$DS$506,'Half from MC Supply Inputs '!JH$138+1,FALSE),JH113)</f>
        <v>2.3667747400617314</v>
      </c>
      <c r="JI146">
        <f>IF(JI$68=0,HLOOKUP($A146,'Monte Carlo_locked values'!$CQ$6:$DS$506,'Half from MC Supply Inputs '!JI$138+1,FALSE),JI113)</f>
        <v>6.1380325582191011</v>
      </c>
      <c r="JJ146">
        <f>IF(JJ$68=0,HLOOKUP($A146,'Monte Carlo_locked values'!$CQ$6:$DS$506,'Half from MC Supply Inputs '!JJ$138+1,FALSE),JJ113)</f>
        <v>1.6795342908215394</v>
      </c>
      <c r="JK146">
        <f>IF(JK$68=0,HLOOKUP($A146,'Monte Carlo_locked values'!$CQ$6:$DS$506,'Half from MC Supply Inputs '!JK$138+1,FALSE),JK113)</f>
        <v>3.1165903917263735</v>
      </c>
      <c r="JL146">
        <f>IF(JL$68=0,HLOOKUP($A146,'Monte Carlo_locked values'!$CQ$6:$DS$506,'Half from MC Supply Inputs '!JL$138+1,FALSE),JL113)</f>
        <v>2.2866000479177169</v>
      </c>
      <c r="JM146">
        <f>IF(JM$68=0,HLOOKUP($A146,'Monte Carlo_locked values'!$CQ$6:$DS$506,'Half from MC Supply Inputs '!JM$138+1,FALSE),JM113)</f>
        <v>1.6795342908215394</v>
      </c>
      <c r="JN146">
        <f>IF(JN$68=0,HLOOKUP($A146,'Monte Carlo_locked values'!$CQ$6:$DS$506,'Half from MC Supply Inputs '!JN$138+1,FALSE),JN113)</f>
        <v>3.9934149455423653</v>
      </c>
      <c r="JO146">
        <f>IF(JO$68=0,HLOOKUP($A146,'Monte Carlo_locked values'!$CQ$6:$DS$506,'Half from MC Supply Inputs '!JO$138+1,FALSE),JO113)</f>
        <v>2.3539213668281338</v>
      </c>
      <c r="JP146">
        <f>IF(JP$68=0,HLOOKUP($A146,'Monte Carlo_locked values'!$CQ$6:$DS$506,'Half from MC Supply Inputs '!JP$138+1,FALSE),JP113)</f>
        <v>2.8936658050138946</v>
      </c>
      <c r="JQ146">
        <f>IF(JQ$68=0,HLOOKUP($A146,'Monte Carlo_locked values'!$CQ$6:$DS$506,'Half from MC Supply Inputs '!JQ$138+1,FALSE),JQ113)</f>
        <v>1.6795342908215394</v>
      </c>
      <c r="JR146">
        <f>IF(JR$68=0,HLOOKUP($A146,'Monte Carlo_locked values'!$CQ$6:$DS$506,'Half from MC Supply Inputs '!JR$138+1,FALSE),JR113)</f>
        <v>2.5094632604391829</v>
      </c>
      <c r="JS146">
        <f>IF(JS$68=0,HLOOKUP($A146,'Monte Carlo_locked values'!$CQ$6:$DS$506,'Half from MC Supply Inputs '!JS$138+1,FALSE),JS113)</f>
        <v>1.6795342908215394</v>
      </c>
      <c r="JT146">
        <f>IF(JT$68=0,HLOOKUP($A146,'Monte Carlo_locked values'!$CQ$6:$DS$506,'Half from MC Supply Inputs '!JT$138+1,FALSE),JT113)</f>
        <v>3.339514978438852</v>
      </c>
      <c r="JU146">
        <f>IF(JU$68=0,HLOOKUP($A146,'Monte Carlo_locked values'!$CQ$6:$DS$506,'Half from MC Supply Inputs '!JU$138+1,FALSE),JU113)</f>
        <v>2.2866000479177169</v>
      </c>
      <c r="JV146">
        <f>IF(JV$68=0,HLOOKUP($A146,'Monte Carlo_locked values'!$CQ$6:$DS$506,'Half from MC Supply Inputs '!JV$138+1,FALSE),JV113)</f>
        <v>2.5521142431611747</v>
      </c>
      <c r="JW146">
        <f>IF(JW$68=0,HLOOKUP($A146,'Monte Carlo_locked values'!$CQ$6:$DS$506,'Half from MC Supply Inputs '!JW$138+1,FALSE),JW113)</f>
        <v>3.339514978438852</v>
      </c>
      <c r="JX146">
        <f>IF(JX$68=0,HLOOKUP($A146,'Monte Carlo_locked values'!$CQ$6:$DS$506,'Half from MC Supply Inputs '!JX$138+1,FALSE),JX113)</f>
        <v>2.2866000479177169</v>
      </c>
      <c r="JY146">
        <f>IF(JY$68=0,HLOOKUP($A146,'Monte Carlo_locked values'!$CQ$6:$DS$506,'Half from MC Supply Inputs '!JY$138+1,FALSE),JY113)</f>
        <v>2.8936658050138946</v>
      </c>
      <c r="JZ146">
        <f>IF(JZ$68=0,HLOOKUP($A146,'Monte Carlo_locked values'!$CQ$6:$DS$506,'Half from MC Supply Inputs '!JZ$138+1,FALSE),JZ113)</f>
        <v>4.0006514569950928</v>
      </c>
      <c r="KA146">
        <f>IF(KA$68=0,HLOOKUP($A146,'Monte Carlo_locked values'!$CQ$6:$DS$506,'Half from MC Supply Inputs '!KA$138+1,FALSE),KA113)</f>
        <v>1.9096455555732397</v>
      </c>
      <c r="KB146">
        <f>IF(KB$68=0,HLOOKUP($A146,'Monte Carlo_locked values'!$CQ$6:$DS$506,'Half from MC Supply Inputs '!KB$138+1,FALSE),KB113)</f>
        <v>1.6795342908215394</v>
      </c>
      <c r="KC146">
        <f>IF(KC$68=0,HLOOKUP($A146,'Monte Carlo_locked values'!$CQ$6:$DS$506,'Half from MC Supply Inputs '!KC$138+1,FALSE),KC113)</f>
        <v>5.1467920722523601</v>
      </c>
      <c r="KD146">
        <f>IF(KD$68=0,HLOOKUP($A146,'Monte Carlo_locked values'!$CQ$6:$DS$506,'Half from MC Supply Inputs '!KD$138+1,FALSE),KD113)</f>
        <v>3.3235322977147845</v>
      </c>
      <c r="KE146">
        <f>IF(KE$68=0,HLOOKUP($A146,'Monte Carlo_locked values'!$CQ$6:$DS$506,'Half from MC Supply Inputs '!KE$138+1,FALSE),KE113)</f>
        <v>1.6743948270587998</v>
      </c>
      <c r="KF146">
        <f>IF(KF$68=0,HLOOKUP($A146,'Monte Carlo_locked values'!$CQ$6:$DS$506,'Half from MC Supply Inputs '!KF$138+1,FALSE),KF113)</f>
        <v>3.1165903917263735</v>
      </c>
      <c r="KG146">
        <f>IF(KG$68=0,HLOOKUP($A146,'Monte Carlo_locked values'!$CQ$6:$DS$506,'Half from MC Supply Inputs '!KG$138+1,FALSE),KG113)</f>
        <v>6.1380325582191011</v>
      </c>
      <c r="KH146">
        <f>IF(KH$68=0,HLOOKUP($A146,'Monte Carlo_locked values'!$CQ$6:$DS$506,'Half from MC Supply Inputs '!KH$138+1,FALSE),KH113)</f>
        <v>3.1165903917263735</v>
      </c>
      <c r="KI146">
        <f>IF(KI$68=0,HLOOKUP($A146,'Monte Carlo_locked values'!$CQ$6:$DS$506,'Half from MC Supply Inputs '!KI$138+1,FALSE),KI113)</f>
        <v>6.1380325582191011</v>
      </c>
      <c r="KJ146">
        <f>IF(KJ$68=0,HLOOKUP($A146,'Monte Carlo_locked values'!$CQ$6:$DS$506,'Half from MC Supply Inputs '!KJ$138+1,FALSE),KJ113)</f>
        <v>1.6795342908215394</v>
      </c>
      <c r="KK146">
        <f>IF(KK$68=0,HLOOKUP($A146,'Monte Carlo_locked values'!$CQ$6:$DS$506,'Half from MC Supply Inputs '!KK$138+1,FALSE),KK113)</f>
        <v>3.2940083598995731</v>
      </c>
      <c r="KL146">
        <f>IF(KL$68=0,HLOOKUP($A146,'Monte Carlo_locked values'!$CQ$6:$DS$506,'Half from MC Supply Inputs '!KL$138+1,FALSE),KL113)</f>
        <v>2.8936658050138946</v>
      </c>
      <c r="KM146">
        <f>IF(KM$68=0,HLOOKUP($A146,'Monte Carlo_locked values'!$CQ$6:$DS$506,'Half from MC Supply Inputs '!KM$138+1,FALSE),KM113)</f>
        <v>2.2866000479177169</v>
      </c>
      <c r="KN146">
        <f>IF(KN$68=0,HLOOKUP($A146,'Monte Carlo_locked values'!$CQ$6:$DS$506,'Half from MC Supply Inputs '!KN$138+1,FALSE),KN113)</f>
        <v>2.8936658050138946</v>
      </c>
      <c r="KO146">
        <f>IF(KO$68=0,HLOOKUP($A146,'Monte Carlo_locked values'!$CQ$6:$DS$506,'Half from MC Supply Inputs '!KO$138+1,FALSE),KO113)</f>
        <v>2.0440517351462462</v>
      </c>
      <c r="KP146">
        <f>IF(KP$68=0,HLOOKUP($A146,'Monte Carlo_locked values'!$CQ$6:$DS$506,'Half from MC Supply Inputs '!KP$138+1,FALSE),KP113)</f>
        <v>2.2866000479177169</v>
      </c>
      <c r="KQ146">
        <f>IF(KQ$68=0,HLOOKUP($A146,'Monte Carlo_locked values'!$CQ$6:$DS$506,'Half from MC Supply Inputs '!KQ$138+1,FALSE),KQ113)</f>
        <v>4.7587266201867076</v>
      </c>
      <c r="KR146">
        <f>IF(KR$68=0,HLOOKUP($A146,'Monte Carlo_locked values'!$CQ$6:$DS$506,'Half from MC Supply Inputs '!KR$138+1,FALSE),KR113)</f>
        <v>2.8936658050138946</v>
      </c>
      <c r="KS146">
        <f>IF(KS$68=0,HLOOKUP($A146,'Monte Carlo_locked values'!$CQ$6:$DS$506,'Half from MC Supply Inputs '!KS$138+1,FALSE),KS113)</f>
        <v>6.1380325582191011</v>
      </c>
      <c r="KT146">
        <f>IF(KT$68=0,HLOOKUP($A146,'Monte Carlo_locked values'!$CQ$6:$DS$506,'Half from MC Supply Inputs '!KT$138+1,FALSE),KT113)</f>
        <v>4.5635322658191075</v>
      </c>
      <c r="KU146">
        <f>IF(KU$68=0,HLOOKUP($A146,'Monte Carlo_locked values'!$CQ$6:$DS$506,'Half from MC Supply Inputs '!KU$138+1,FALSE),KU113)</f>
        <v>3.339514978438852</v>
      </c>
      <c r="KV146">
        <f>IF(KV$68=0,HLOOKUP($A146,'Monte Carlo_locked values'!$CQ$6:$DS$506,'Half from MC Supply Inputs '!KV$138+1,FALSE),KV113)</f>
        <v>1.6795342908215394</v>
      </c>
      <c r="KW146">
        <f>IF(KW$68=0,HLOOKUP($A146,'Monte Carlo_locked values'!$CQ$6:$DS$506,'Half from MC Supply Inputs '!KW$138+1,FALSE),KW113)</f>
        <v>1.6900740431923273</v>
      </c>
      <c r="KX146">
        <f>IF(KX$68=0,HLOOKUP($A146,'Monte Carlo_locked values'!$CQ$6:$DS$506,'Half from MC Supply Inputs '!KX$138+1,FALSE),KX113)</f>
        <v>1.6743948270587998</v>
      </c>
      <c r="KY146">
        <f>IF(KY$68=0,HLOOKUP($A146,'Monte Carlo_locked values'!$CQ$6:$DS$506,'Half from MC Supply Inputs '!KY$138+1,FALSE),KY113)</f>
        <v>6.1380325582191011</v>
      </c>
      <c r="KZ146">
        <f>IF(KZ$68=0,HLOOKUP($A146,'Monte Carlo_locked values'!$CQ$6:$DS$506,'Half from MC Supply Inputs '!KZ$138+1,FALSE),KZ113)</f>
        <v>3.2733874123069797</v>
      </c>
      <c r="LA146">
        <f>IF(LA$68=0,HLOOKUP($A146,'Monte Carlo_locked values'!$CQ$6:$DS$506,'Half from MC Supply Inputs '!LA$138+1,FALSE),LA113)</f>
        <v>5.9651828757299956</v>
      </c>
      <c r="LB146">
        <f>IF(LB$68=0,HLOOKUP($A146,'Monte Carlo_locked values'!$CQ$6:$DS$506,'Half from MC Supply Inputs '!LB$138+1,FALSE),LB113)</f>
        <v>2.2866000479177169</v>
      </c>
      <c r="LC146">
        <f>IF(LC$68=0,HLOOKUP($A146,'Monte Carlo_locked values'!$CQ$6:$DS$506,'Half from MC Supply Inputs '!LC$138+1,FALSE),LC113)</f>
        <v>5.8174370630936805</v>
      </c>
      <c r="LD146">
        <f>IF(LD$68=0,HLOOKUP($A146,'Monte Carlo_locked values'!$CQ$6:$DS$506,'Half from MC Supply Inputs '!LD$138+1,FALSE),LD113)</f>
        <v>2.2866000479177169</v>
      </c>
      <c r="LE146">
        <f>IF(LE$68=0,HLOOKUP($A146,'Monte Carlo_locked values'!$CQ$6:$DS$506,'Half from MC Supply Inputs '!LE$138+1,FALSE),LE113)</f>
        <v>1.6795342908215394</v>
      </c>
      <c r="LF146">
        <f>IF(LF$68=0,HLOOKUP($A146,'Monte Carlo_locked values'!$CQ$6:$DS$506,'Half from MC Supply Inputs '!LF$138+1,FALSE),LF113)</f>
        <v>5.8798164179249337</v>
      </c>
      <c r="LG146">
        <f>IF(LG$68=0,HLOOKUP($A146,'Monte Carlo_locked values'!$CQ$6:$DS$506,'Half from MC Supply Inputs '!LG$138+1,FALSE),LG113)</f>
        <v>3.1298825726322455</v>
      </c>
      <c r="LH146">
        <f>IF(LH$68=0,HLOOKUP($A146,'Monte Carlo_locked values'!$CQ$6:$DS$506,'Half from MC Supply Inputs '!LH$138+1,FALSE),LH113)</f>
        <v>6.1380325582191011</v>
      </c>
      <c r="LI146">
        <f>IF(LI$68=0,HLOOKUP($A146,'Monte Carlo_locked values'!$CQ$6:$DS$506,'Half from MC Supply Inputs '!LI$138+1,FALSE),LI113)</f>
        <v>4.8705994074092036</v>
      </c>
      <c r="LJ146">
        <f>IF(LJ$68=0,HLOOKUP($A146,'Monte Carlo_locked values'!$CQ$6:$DS$506,'Half from MC Supply Inputs '!LJ$138+1,FALSE),LJ113)</f>
        <v>3.339514978438852</v>
      </c>
      <c r="LK146">
        <f>IF(LK$68=0,HLOOKUP($A146,'Monte Carlo_locked values'!$CQ$6:$DS$506,'Half from MC Supply Inputs '!LK$138+1,FALSE),LK113)</f>
        <v>3.1165903917263735</v>
      </c>
      <c r="LL146">
        <f>IF(LL$68=0,HLOOKUP($A146,'Monte Carlo_locked values'!$CQ$6:$DS$506,'Half from MC Supply Inputs '!LL$138+1,FALSE),LL113)</f>
        <v>5.4969597518444253</v>
      </c>
      <c r="LM146">
        <f>IF(LM$68=0,HLOOKUP($A146,'Monte Carlo_locked values'!$CQ$6:$DS$506,'Half from MC Supply Inputs '!LM$138+1,FALSE),LM113)</f>
        <v>2.4208483958961629</v>
      </c>
      <c r="LN146">
        <f>IF(LN$68=0,HLOOKUP($A146,'Monte Carlo_locked values'!$CQ$6:$DS$506,'Half from MC Supply Inputs '!LN$138+1,FALSE),LN113)</f>
        <v>3.293441260819169</v>
      </c>
      <c r="LO146">
        <f>IF(LO$68=0,HLOOKUP($A146,'Monte Carlo_locked values'!$CQ$6:$DS$506,'Half from MC Supply Inputs '!LO$138+1,FALSE),LO113)</f>
        <v>2.7894567595488087</v>
      </c>
      <c r="LP146">
        <f>IF(LP$68=0,HLOOKUP($A146,'Monte Carlo_locked values'!$CQ$6:$DS$506,'Half from MC Supply Inputs '!LP$138+1,FALSE),LP113)</f>
        <v>2.4046180711126053</v>
      </c>
      <c r="LQ146">
        <f>IF(LQ$68=0,HLOOKUP($A146,'Monte Carlo_locked values'!$CQ$6:$DS$506,'Half from MC Supply Inputs '!LQ$138+1,FALSE),LQ113)</f>
        <v>5.6910767964844107</v>
      </c>
      <c r="LR146">
        <f>IF(LR$68=0,HLOOKUP($A146,'Monte Carlo_locked values'!$CQ$6:$DS$506,'Half from MC Supply Inputs '!LR$138+1,FALSE),LR113)</f>
        <v>1.6795342908215394</v>
      </c>
      <c r="LS146">
        <f>IF(LS$68=0,HLOOKUP($A146,'Monte Carlo_locked values'!$CQ$6:$DS$506,'Half from MC Supply Inputs '!LS$138+1,FALSE),LS113)</f>
        <v>5.1806679398657565</v>
      </c>
      <c r="LT146">
        <f>IF(LT$68=0,HLOOKUP($A146,'Monte Carlo_locked values'!$CQ$6:$DS$506,'Half from MC Supply Inputs '!LT$138+1,FALSE),LT113)</f>
        <v>4.5237615620180422</v>
      </c>
      <c r="LU146">
        <f>IF(LU$68=0,HLOOKUP($A146,'Monte Carlo_locked values'!$CQ$6:$DS$506,'Half from MC Supply Inputs '!LU$138+1,FALSE),LU113)</f>
        <v>2.2866000479177169</v>
      </c>
      <c r="LV146">
        <f>IF(LV$68=0,HLOOKUP($A146,'Monte Carlo_locked values'!$CQ$6:$DS$506,'Half from MC Supply Inputs '!LV$138+1,FALSE),LV113)</f>
        <v>3.339514978438852</v>
      </c>
      <c r="LW146">
        <f>IF(LW$68=0,HLOOKUP($A146,'Monte Carlo_locked values'!$CQ$6:$DS$506,'Half from MC Supply Inputs '!LW$138+1,FALSE),LW113)</f>
        <v>2.0718912180017579</v>
      </c>
      <c r="LX146">
        <f>IF(LX$68=0,HLOOKUP($A146,'Monte Carlo_locked values'!$CQ$6:$DS$506,'Half from MC Supply Inputs '!LX$138+1,FALSE),LX113)</f>
        <v>1.6795342908215394</v>
      </c>
      <c r="LY146">
        <f>IF(LY$68=0,HLOOKUP($A146,'Monte Carlo_locked values'!$CQ$6:$DS$506,'Half from MC Supply Inputs '!LY$138+1,FALSE),LY113)</f>
        <v>3.339514978438852</v>
      </c>
      <c r="LZ146">
        <f>IF(LZ$68=0,HLOOKUP($A146,'Monte Carlo_locked values'!$CQ$6:$DS$506,'Half from MC Supply Inputs '!LZ$138+1,FALSE),LZ113)</f>
        <v>4.3450532962202093</v>
      </c>
      <c r="MA146">
        <f>IF(MA$68=0,HLOOKUP($A146,'Monte Carlo_locked values'!$CQ$6:$DS$506,'Half from MC Supply Inputs '!MA$138+1,FALSE),MA113)</f>
        <v>1.6795342908215394</v>
      </c>
      <c r="MB146">
        <f>IF(MB$68=0,HLOOKUP($A146,'Monte Carlo_locked values'!$CQ$6:$DS$506,'Half from MC Supply Inputs '!MB$138+1,FALSE),MB113)</f>
        <v>1.6795342908215394</v>
      </c>
      <c r="MC146">
        <f>IF(MC$68=0,HLOOKUP($A146,'Monte Carlo_locked values'!$CQ$6:$DS$506,'Half from MC Supply Inputs '!MC$138+1,FALSE),MC113)</f>
        <v>4.2536654692861999</v>
      </c>
      <c r="MD146">
        <f>IF(MD$68=0,HLOOKUP($A146,'Monte Carlo_locked values'!$CQ$6:$DS$506,'Half from MC Supply Inputs '!MD$138+1,FALSE),MD113)</f>
        <v>3.339514978438852</v>
      </c>
      <c r="ME146">
        <f>IF(ME$68=0,HLOOKUP($A146,'Monte Carlo_locked values'!$CQ$6:$DS$506,'Half from MC Supply Inputs '!ME$138+1,FALSE),ME113)</f>
        <v>2.4396550103751014</v>
      </c>
      <c r="MF146">
        <f>IF(MF$68=0,HLOOKUP($A146,'Monte Carlo_locked values'!$CQ$6:$DS$506,'Half from MC Supply Inputs '!MF$138+1,FALSE),MF113)</f>
        <v>1.6795342908215394</v>
      </c>
      <c r="MG146">
        <f>IF(MG$68=0,HLOOKUP($A146,'Monte Carlo_locked values'!$CQ$6:$DS$506,'Half from MC Supply Inputs '!MG$138+1,FALSE),MG113)</f>
        <v>4.2026748696151994</v>
      </c>
      <c r="MH146">
        <f>IF(MH$68=0,HLOOKUP($A146,'Monte Carlo_locked values'!$CQ$6:$DS$506,'Half from MC Supply Inputs '!MH$138+1,FALSE),MH113)</f>
        <v>3.339514978438852</v>
      </c>
      <c r="MI146">
        <f>IF(MI$68=0,HLOOKUP($A146,'Monte Carlo_locked values'!$CQ$6:$DS$506,'Half from MC Supply Inputs '!MI$138+1,FALSE),MI113)</f>
        <v>6.1380325582191011</v>
      </c>
      <c r="MJ146">
        <f>IF(MJ$68=0,HLOOKUP($A146,'Monte Carlo_locked values'!$CQ$6:$DS$506,'Half from MC Supply Inputs '!MJ$138+1,FALSE),MJ113)</f>
        <v>1.8649057617692992</v>
      </c>
      <c r="MK146">
        <f>IF(MK$68=0,HLOOKUP($A146,'Monte Carlo_locked values'!$CQ$6:$DS$506,'Half from MC Supply Inputs '!MK$138+1,FALSE),MK113)</f>
        <v>4.6325783140628216</v>
      </c>
      <c r="ML146">
        <f>IF(ML$68=0,HLOOKUP($A146,'Monte Carlo_locked values'!$CQ$6:$DS$506,'Half from MC Supply Inputs '!ML$138+1,FALSE),ML113)</f>
        <v>1.6795342908215394</v>
      </c>
      <c r="MM146">
        <f>IF(MM$68=0,HLOOKUP($A146,'Monte Carlo_locked values'!$CQ$6:$DS$506,'Half from MC Supply Inputs '!MM$138+1,FALSE),MM113)</f>
        <v>5.7648947062611082</v>
      </c>
      <c r="MN146">
        <f>IF(MN$68=0,HLOOKUP($A146,'Monte Carlo_locked values'!$CQ$6:$DS$506,'Half from MC Supply Inputs '!MN$138+1,FALSE),MN113)</f>
        <v>3.1165903917263735</v>
      </c>
      <c r="MO146">
        <f>IF(MO$68=0,HLOOKUP($A146,'Monte Carlo_locked values'!$CQ$6:$DS$506,'Half from MC Supply Inputs '!MO$138+1,FALSE),MO113)</f>
        <v>2.2866000479177169</v>
      </c>
      <c r="MP146">
        <f>IF(MP$68=0,HLOOKUP($A146,'Monte Carlo_locked values'!$CQ$6:$DS$506,'Half from MC Supply Inputs '!MP$138+1,FALSE),MP113)</f>
        <v>6.1380325582191011</v>
      </c>
      <c r="MQ146">
        <f>IF(MQ$68=0,HLOOKUP($A146,'Monte Carlo_locked values'!$CQ$6:$DS$506,'Half from MC Supply Inputs '!MQ$138+1,FALSE),MQ113)</f>
        <v>6.1380325582191011</v>
      </c>
      <c r="MR146">
        <f>IF(MR$68=0,HLOOKUP($A146,'Monte Carlo_locked values'!$CQ$6:$DS$506,'Half from MC Supply Inputs '!MR$138+1,FALSE),MR113)</f>
        <v>6.1380325582191011</v>
      </c>
      <c r="MS146">
        <f>IF(MS$68=0,HLOOKUP($A146,'Monte Carlo_locked values'!$CQ$6:$DS$506,'Half from MC Supply Inputs '!MS$138+1,FALSE),MS113)</f>
        <v>2.2866000479177169</v>
      </c>
      <c r="MT146">
        <f>IF(MT$68=0,HLOOKUP($A146,'Monte Carlo_locked values'!$CQ$6:$DS$506,'Half from MC Supply Inputs '!MT$138+1,FALSE),MT113)</f>
        <v>5.4538460548524155</v>
      </c>
      <c r="MU146">
        <f>IF(MU$68=0,HLOOKUP($A146,'Monte Carlo_locked values'!$CQ$6:$DS$506,'Half from MC Supply Inputs '!MU$138+1,FALSE),MU113)</f>
        <v>6.1380325582191011</v>
      </c>
      <c r="MV146">
        <f>IF(MV$68=0,HLOOKUP($A146,'Monte Carlo_locked values'!$CQ$6:$DS$506,'Half from MC Supply Inputs '!MV$138+1,FALSE),MV113)</f>
        <v>3.1165903917263735</v>
      </c>
      <c r="MW146">
        <f>IF(MW$68=0,HLOOKUP($A146,'Monte Carlo_locked values'!$CQ$6:$DS$506,'Half from MC Supply Inputs '!MW$138+1,FALSE),MW113)</f>
        <v>3.339514978438852</v>
      </c>
      <c r="MX146">
        <f>IF(MX$68=0,HLOOKUP($A146,'Monte Carlo_locked values'!$CQ$6:$DS$506,'Half from MC Supply Inputs '!MX$138+1,FALSE),MX113)</f>
        <v>2.8936658050138946</v>
      </c>
      <c r="MY146">
        <f>IF(MY$68=0,HLOOKUP($A146,'Monte Carlo_locked values'!$CQ$6:$DS$506,'Half from MC Supply Inputs '!MY$138+1,FALSE),MY113)</f>
        <v>2.6847803231489076</v>
      </c>
      <c r="MZ146">
        <f>IF(MZ$68=0,HLOOKUP($A146,'Monte Carlo_locked values'!$CQ$6:$DS$506,'Half from MC Supply Inputs '!MZ$138+1,FALSE),MZ113)</f>
        <v>3.339514978438852</v>
      </c>
      <c r="NA146">
        <f>IF(NA$68=0,HLOOKUP($A146,'Monte Carlo_locked values'!$CQ$6:$DS$506,'Half from MC Supply Inputs '!NA$138+1,FALSE),NA113)</f>
        <v>1.766541216640841</v>
      </c>
      <c r="NB146">
        <f>IF(NB$68=0,HLOOKUP($A146,'Monte Carlo_locked values'!$CQ$6:$DS$506,'Half from MC Supply Inputs '!NB$138+1,FALSE),NB113)</f>
        <v>2.2866000479177169</v>
      </c>
      <c r="NC146">
        <f>IF(NC$68=0,HLOOKUP($A146,'Monte Carlo_locked values'!$CQ$6:$DS$506,'Half from MC Supply Inputs '!NC$138+1,FALSE),NC113)</f>
        <v>3.2592648856271511</v>
      </c>
      <c r="ND146">
        <f>IF(ND$68=0,HLOOKUP($A146,'Monte Carlo_locked values'!$CQ$6:$DS$506,'Half from MC Supply Inputs '!ND$138+1,FALSE),ND113)</f>
        <v>1.6743948270587998</v>
      </c>
      <c r="NE146">
        <f>IF(NE$68=0,HLOOKUP($A146,'Monte Carlo_locked values'!$CQ$6:$DS$506,'Half from MC Supply Inputs '!NE$138+1,FALSE),NE113)</f>
        <v>4.480080496154331</v>
      </c>
      <c r="NF146">
        <f>IF(NF$68=0,HLOOKUP($A146,'Monte Carlo_locked values'!$CQ$6:$DS$506,'Half from MC Supply Inputs '!NF$138+1,FALSE),NF113)</f>
        <v>2.2866000479177169</v>
      </c>
      <c r="NG146">
        <f>IF(NG$68=0,HLOOKUP($A146,'Monte Carlo_locked values'!$CQ$6:$DS$506,'Half from MC Supply Inputs '!NG$138+1,FALSE),NG113)</f>
        <v>1.6795342908215394</v>
      </c>
      <c r="NH146">
        <f>IF(NH$68=0,HLOOKUP($A146,'Monte Carlo_locked values'!$CQ$6:$DS$506,'Half from MC Supply Inputs '!NH$138+1,FALSE),NH113)</f>
        <v>2.2866000479177169</v>
      </c>
      <c r="NI146">
        <f>IF(NI$68=0,HLOOKUP($A146,'Monte Carlo_locked values'!$CQ$6:$DS$506,'Half from MC Supply Inputs '!NI$138+1,FALSE),NI113)</f>
        <v>1.9662759067433093</v>
      </c>
      <c r="NJ146">
        <f>IF(NJ$68=0,HLOOKUP($A146,'Monte Carlo_locked values'!$CQ$6:$DS$506,'Half from MC Supply Inputs '!NJ$138+1,FALSE),NJ113)</f>
        <v>6.1380325582191011</v>
      </c>
      <c r="NK146">
        <f>IF(NK$68=0,HLOOKUP($A146,'Monte Carlo_locked values'!$CQ$6:$DS$506,'Half from MC Supply Inputs '!NK$138+1,FALSE),NK113)</f>
        <v>3.1962955845788343</v>
      </c>
      <c r="NL146">
        <f>IF(NL$68=0,HLOOKUP($A146,'Monte Carlo_locked values'!$CQ$6:$DS$506,'Half from MC Supply Inputs '!NL$138+1,FALSE),NL113)</f>
        <v>2.9459023923591352</v>
      </c>
      <c r="NM146">
        <f>IF(NM$68=0,HLOOKUP($A146,'Monte Carlo_locked values'!$CQ$6:$DS$506,'Half from MC Supply Inputs '!NM$138+1,FALSE),NM113)</f>
        <v>1.6795342908215394</v>
      </c>
      <c r="NN146">
        <f>IF(NN$68=0,HLOOKUP($A146,'Monte Carlo_locked values'!$CQ$6:$DS$506,'Half from MC Supply Inputs '!NN$138+1,FALSE),NN113)</f>
        <v>2.8936658050138946</v>
      </c>
      <c r="NO146">
        <f>IF(NO$68=0,HLOOKUP($A146,'Monte Carlo_locked values'!$CQ$6:$DS$506,'Half from MC Supply Inputs '!NO$138+1,FALSE),NO113)</f>
        <v>1.6795342908215394</v>
      </c>
      <c r="NP146">
        <f>IF(NP$68=0,HLOOKUP($A146,'Monte Carlo_locked values'!$CQ$6:$DS$506,'Half from MC Supply Inputs '!NP$138+1,FALSE),NP113)</f>
        <v>4.9791732426811617</v>
      </c>
      <c r="NQ146">
        <f>IF(NQ$68=0,HLOOKUP($A146,'Monte Carlo_locked values'!$CQ$6:$DS$506,'Half from MC Supply Inputs '!NQ$138+1,FALSE),NQ113)</f>
        <v>3.1165903917263735</v>
      </c>
      <c r="NR146">
        <f>IF(NR$68=0,HLOOKUP($A146,'Monte Carlo_locked values'!$CQ$6:$DS$506,'Half from MC Supply Inputs '!NR$138+1,FALSE),NR113)</f>
        <v>3.1165903917263735</v>
      </c>
      <c r="NS146">
        <f>IF(NS$68=0,HLOOKUP($A146,'Monte Carlo_locked values'!$CQ$6:$DS$506,'Half from MC Supply Inputs '!NS$138+1,FALSE),NS113)</f>
        <v>2.2866000479177169</v>
      </c>
      <c r="NT146">
        <f>IF(NT$68=0,HLOOKUP($A146,'Monte Carlo_locked values'!$CQ$6:$DS$506,'Half from MC Supply Inputs '!NT$138+1,FALSE),NT113)</f>
        <v>1.6795342908215394</v>
      </c>
      <c r="NU146">
        <f>IF(NU$68=0,HLOOKUP($A146,'Monte Carlo_locked values'!$CQ$6:$DS$506,'Half from MC Supply Inputs '!NU$138+1,FALSE),NU113)</f>
        <v>1.6795342908215394</v>
      </c>
      <c r="NV146">
        <f>IF(NV$68=0,HLOOKUP($A146,'Monte Carlo_locked values'!$CQ$6:$DS$506,'Half from MC Supply Inputs '!NV$138+1,FALSE),NV113)</f>
        <v>3.339514978438852</v>
      </c>
      <c r="NW146">
        <f>IF(NW$68=0,HLOOKUP($A146,'Monte Carlo_locked values'!$CQ$6:$DS$506,'Half from MC Supply Inputs '!NW$138+1,FALSE),NW113)</f>
        <v>5.3555656652133923</v>
      </c>
      <c r="NX146">
        <f>IF(NX$68=0,HLOOKUP($A146,'Monte Carlo_locked values'!$CQ$6:$DS$506,'Half from MC Supply Inputs '!NX$138+1,FALSE),NX113)</f>
        <v>1.6795342908215394</v>
      </c>
      <c r="NY146">
        <f>IF(NY$68=0,HLOOKUP($A146,'Monte Carlo_locked values'!$CQ$6:$DS$506,'Half from MC Supply Inputs '!NY$138+1,FALSE),NY113)</f>
        <v>3.3308007720952588</v>
      </c>
      <c r="NZ146">
        <f>IF(NZ$68=0,HLOOKUP($A146,'Monte Carlo_locked values'!$CQ$6:$DS$506,'Half from MC Supply Inputs '!NZ$138+1,FALSE),NZ113)</f>
        <v>3.1165903917263735</v>
      </c>
      <c r="OA146">
        <f>IF(OA$68=0,HLOOKUP($A146,'Monte Carlo_locked values'!$CQ$6:$DS$506,'Half from MC Supply Inputs '!OA$138+1,FALSE),OA113)</f>
        <v>3.5411533173435683</v>
      </c>
      <c r="OB146">
        <f>IF(OB$68=0,HLOOKUP($A146,'Monte Carlo_locked values'!$CQ$6:$DS$506,'Half from MC Supply Inputs '!OB$138+1,FALSE),OB113)</f>
        <v>2.2961650428448745</v>
      </c>
      <c r="OC146">
        <f>IF(OC$68=0,HLOOKUP($A146,'Monte Carlo_locked values'!$CQ$6:$DS$506,'Half from MC Supply Inputs '!OC$138+1,FALSE),OC113)</f>
        <v>1.6795342908215394</v>
      </c>
      <c r="OD146">
        <f>IF(OD$68=0,HLOOKUP($A146,'Monte Carlo_locked values'!$CQ$6:$DS$506,'Half from MC Supply Inputs '!OD$138+1,FALSE),OD113)</f>
        <v>5.0923576655075795</v>
      </c>
      <c r="OE146">
        <f>IF(OE$68=0,HLOOKUP($A146,'Monte Carlo_locked values'!$CQ$6:$DS$506,'Half from MC Supply Inputs '!OE$138+1,FALSE),OE113)</f>
        <v>2.6187408009559734</v>
      </c>
      <c r="OF146">
        <f>IF(OF$68=0,HLOOKUP($A146,'Monte Carlo_locked values'!$CQ$6:$DS$506,'Half from MC Supply Inputs '!OF$138+1,FALSE),OF113)</f>
        <v>4.7161511965919054</v>
      </c>
      <c r="OG146">
        <f>IF(OG$68=0,HLOOKUP($A146,'Monte Carlo_locked values'!$CQ$6:$DS$506,'Half from MC Supply Inputs '!OG$138+1,FALSE),OG113)</f>
        <v>1.6795342908215394</v>
      </c>
      <c r="OH146">
        <f>IF(OH$68=0,HLOOKUP($A146,'Monte Carlo_locked values'!$CQ$6:$DS$506,'Half from MC Supply Inputs '!OH$138+1,FALSE),OH113)</f>
        <v>6.1380325582191011</v>
      </c>
      <c r="OI146">
        <f>IF(OI$68=0,HLOOKUP($A146,'Monte Carlo_locked values'!$CQ$6:$DS$506,'Half from MC Supply Inputs '!OI$138+1,FALSE),OI113)</f>
        <v>2.2866000479177169</v>
      </c>
      <c r="OJ146">
        <f>IF(OJ$68=0,HLOOKUP($A146,'Monte Carlo_locked values'!$CQ$6:$DS$506,'Half from MC Supply Inputs '!OJ$138+1,FALSE),OJ113)</f>
        <v>3.1165903917263735</v>
      </c>
      <c r="OK146">
        <f>IF(OK$68=0,HLOOKUP($A146,'Monte Carlo_locked values'!$CQ$6:$DS$506,'Half from MC Supply Inputs '!OK$138+1,FALSE),OK113)</f>
        <v>6.1380325582191011</v>
      </c>
      <c r="OL146">
        <f>IF(OL$68=0,HLOOKUP($A146,'Monte Carlo_locked values'!$CQ$6:$DS$506,'Half from MC Supply Inputs '!OL$138+1,FALSE),OL113)</f>
        <v>1.6795342908215394</v>
      </c>
      <c r="OM146">
        <f>IF(OM$68=0,HLOOKUP($A146,'Monte Carlo_locked values'!$CQ$6:$DS$506,'Half from MC Supply Inputs '!OM$138+1,FALSE),OM113)</f>
        <v>5.9794970490472652</v>
      </c>
      <c r="ON146">
        <f>IF(ON$68=0,HLOOKUP($A146,'Monte Carlo_locked values'!$CQ$6:$DS$506,'Half from MC Supply Inputs '!ON$138+1,FALSE),ON113)</f>
        <v>5.2563503012092658</v>
      </c>
      <c r="OO146">
        <f>IF(OO$68=0,HLOOKUP($A146,'Monte Carlo_locked values'!$CQ$6:$DS$506,'Half from MC Supply Inputs '!OO$138+1,FALSE),OO113)</f>
        <v>5.4267825394845772</v>
      </c>
      <c r="OP146">
        <f>IF(OP$68=0,HLOOKUP($A146,'Monte Carlo_locked values'!$CQ$6:$DS$506,'Half from MC Supply Inputs '!OP$138+1,FALSE),OP113)</f>
        <v>3.8895535287091851</v>
      </c>
      <c r="OQ146">
        <f>IF(OQ$68=0,HLOOKUP($A146,'Monte Carlo_locked values'!$CQ$6:$DS$506,'Half from MC Supply Inputs '!OQ$138+1,FALSE),OQ113)</f>
        <v>2.8936658050138946</v>
      </c>
      <c r="OR146">
        <f>IF(OR$68=0,HLOOKUP($A146,'Monte Carlo_locked values'!$CQ$6:$DS$506,'Half from MC Supply Inputs '!OR$138+1,FALSE),OR113)</f>
        <v>1.6743948270587998</v>
      </c>
      <c r="OS146">
        <f>IF(OS$68=0,HLOOKUP($A146,'Monte Carlo_locked values'!$CQ$6:$DS$506,'Half from MC Supply Inputs '!OS$138+1,FALSE),OS113)</f>
        <v>1.6795342908215394</v>
      </c>
      <c r="OT146">
        <f>IF(OT$68=0,HLOOKUP($A146,'Monte Carlo_locked values'!$CQ$6:$DS$506,'Half from MC Supply Inputs '!OT$138+1,FALSE),OT113)</f>
        <v>2.8936658050138946</v>
      </c>
      <c r="OU146">
        <f>IF(OU$68=0,HLOOKUP($A146,'Monte Carlo_locked values'!$CQ$6:$DS$506,'Half from MC Supply Inputs '!OU$138+1,FALSE),OU113)</f>
        <v>6.1380325582191011</v>
      </c>
      <c r="OV146">
        <f>IF(OV$68=0,HLOOKUP($A146,'Monte Carlo_locked values'!$CQ$6:$DS$506,'Half from MC Supply Inputs '!OV$138+1,FALSE),OV113)</f>
        <v>3.339514978438852</v>
      </c>
      <c r="OW146">
        <f>IF(OW$68=0,HLOOKUP($A146,'Monte Carlo_locked values'!$CQ$6:$DS$506,'Half from MC Supply Inputs '!OW$138+1,FALSE),OW113)</f>
        <v>1.8855921376159435</v>
      </c>
      <c r="OX146">
        <f>IF(OX$68=0,HLOOKUP($A146,'Monte Carlo_locked values'!$CQ$6:$DS$506,'Half from MC Supply Inputs '!OX$138+1,FALSE),OX113)</f>
        <v>3.1165903917263735</v>
      </c>
      <c r="OY146">
        <f>IF(OY$68=0,HLOOKUP($A146,'Monte Carlo_locked values'!$CQ$6:$DS$506,'Half from MC Supply Inputs '!OY$138+1,FALSE),OY113)</f>
        <v>1.8363651562803298</v>
      </c>
      <c r="OZ146">
        <f>IF(OZ$68=0,HLOOKUP($A146,'Monte Carlo_locked values'!$CQ$6:$DS$506,'Half from MC Supply Inputs '!OZ$138+1,FALSE),OZ113)</f>
        <v>3.339514978438852</v>
      </c>
      <c r="PA146">
        <f>IF(PA$68=0,HLOOKUP($A146,'Monte Carlo_locked values'!$CQ$6:$DS$506,'Half from MC Supply Inputs '!PA$138+1,FALSE),PA113)</f>
        <v>6.1380325582191011</v>
      </c>
      <c r="PB146">
        <f>IF(PB$68=0,HLOOKUP($A146,'Monte Carlo_locked values'!$CQ$6:$DS$506,'Half from MC Supply Inputs '!PB$138+1,FALSE),PB113)</f>
        <v>2.2866000479177169</v>
      </c>
      <c r="PC146">
        <f>IF(PC$68=0,HLOOKUP($A146,'Monte Carlo_locked values'!$CQ$6:$DS$506,'Half from MC Supply Inputs '!PC$138+1,FALSE),PC113)</f>
        <v>1.6795342908215394</v>
      </c>
      <c r="PD146">
        <f>IF(PD$68=0,HLOOKUP($A146,'Monte Carlo_locked values'!$CQ$6:$DS$506,'Half from MC Supply Inputs '!PD$138+1,FALSE),PD113)</f>
        <v>3.9427215436142733</v>
      </c>
      <c r="PE146">
        <f>IF(PE$68=0,HLOOKUP($A146,'Monte Carlo_locked values'!$CQ$6:$DS$506,'Half from MC Supply Inputs '!PE$138+1,FALSE),PE113)</f>
        <v>6.1380325582191011</v>
      </c>
      <c r="PF146">
        <f>IF(PF$68=0,HLOOKUP($A146,'Monte Carlo_locked values'!$CQ$6:$DS$506,'Half from MC Supply Inputs '!PF$138+1,FALSE),PF113)</f>
        <v>2.2866000479177169</v>
      </c>
      <c r="PG146">
        <f>IF(PG$68=0,HLOOKUP($A146,'Monte Carlo_locked values'!$CQ$6:$DS$506,'Half from MC Supply Inputs '!PG$138+1,FALSE),PG113)</f>
        <v>1.7823043082056438</v>
      </c>
      <c r="PH146">
        <f>IF(PH$68=0,HLOOKUP($A146,'Monte Carlo_locked values'!$CQ$6:$DS$506,'Half from MC Supply Inputs '!PH$138+1,FALSE),PH113)</f>
        <v>2.1819246265517247</v>
      </c>
      <c r="PI146">
        <f>IF(PI$68=0,HLOOKUP($A146,'Monte Carlo_locked values'!$CQ$6:$DS$506,'Half from MC Supply Inputs '!PI$138+1,FALSE),PI113)</f>
        <v>3.3240704267191132</v>
      </c>
      <c r="PJ146">
        <f>IF(PJ$68=0,HLOOKUP($A146,'Monte Carlo_locked values'!$CQ$6:$DS$506,'Half from MC Supply Inputs '!PJ$138+1,FALSE),PJ113)</f>
        <v>6.1380325582191011</v>
      </c>
      <c r="PK146">
        <f>IF(PK$68=0,HLOOKUP($A146,'Monte Carlo_locked values'!$CQ$6:$DS$506,'Half from MC Supply Inputs '!PK$138+1,FALSE),PK113)</f>
        <v>3.1165903917263735</v>
      </c>
      <c r="PL146">
        <f>IF(PL$68=0,HLOOKUP($A146,'Monte Carlo_locked values'!$CQ$6:$DS$506,'Half from MC Supply Inputs '!PL$138+1,FALSE),PL113)</f>
        <v>3.339514978438852</v>
      </c>
      <c r="PM146">
        <f>IF(PM$68=0,HLOOKUP($A146,'Monte Carlo_locked values'!$CQ$6:$DS$506,'Half from MC Supply Inputs '!PM$138+1,FALSE),PM113)</f>
        <v>1.6795342908215394</v>
      </c>
      <c r="PN146">
        <f>IF(PN$68=0,HLOOKUP($A146,'Monte Carlo_locked values'!$CQ$6:$DS$506,'Half from MC Supply Inputs '!PN$138+1,FALSE),PN113)</f>
        <v>3.1165903917263735</v>
      </c>
      <c r="PO146">
        <f>IF(PO$68=0,HLOOKUP($A146,'Monte Carlo_locked values'!$CQ$6:$DS$506,'Half from MC Supply Inputs '!PO$138+1,FALSE),PO113)</f>
        <v>6.1380325582191011</v>
      </c>
      <c r="PP146">
        <f>IF(PP$68=0,HLOOKUP($A146,'Monte Carlo_locked values'!$CQ$6:$DS$506,'Half from MC Supply Inputs '!PP$138+1,FALSE),PP113)</f>
        <v>2.8936658050138946</v>
      </c>
      <c r="PQ146">
        <f>IF(PQ$68=0,HLOOKUP($A146,'Monte Carlo_locked values'!$CQ$6:$DS$506,'Half from MC Supply Inputs '!PQ$138+1,FALSE),PQ113)</f>
        <v>5.1733049448059738</v>
      </c>
      <c r="PR146">
        <f>IF(PR$68=0,HLOOKUP($A146,'Monte Carlo_locked values'!$CQ$6:$DS$506,'Half from MC Supply Inputs '!PR$138+1,FALSE),PR113)</f>
        <v>4.7227988256836193</v>
      </c>
      <c r="PS146">
        <f>IF(PS$68=0,HLOOKUP($A146,'Monte Carlo_locked values'!$CQ$6:$DS$506,'Half from MC Supply Inputs '!PS$138+1,FALSE),PS113)</f>
        <v>3.2091770655079133</v>
      </c>
      <c r="PT146">
        <f>IF(PT$68=0,HLOOKUP($A146,'Monte Carlo_locked values'!$CQ$6:$DS$506,'Half from MC Supply Inputs '!PT$138+1,FALSE),PT113)</f>
        <v>4.3534839639730878</v>
      </c>
      <c r="PU146">
        <f>IF(PU$68=0,HLOOKUP($A146,'Monte Carlo_locked values'!$CQ$6:$DS$506,'Half from MC Supply Inputs '!PU$138+1,FALSE),PU113)</f>
        <v>4.3798337671883427</v>
      </c>
      <c r="PV146">
        <f>IF(PV$68=0,HLOOKUP($A146,'Monte Carlo_locked values'!$CQ$6:$DS$506,'Half from MC Supply Inputs '!PV$138+1,FALSE),PV113)</f>
        <v>1.6743948270587998</v>
      </c>
      <c r="PW146">
        <f>IF(PW$68=0,HLOOKUP($A146,'Monte Carlo_locked values'!$CQ$6:$DS$506,'Half from MC Supply Inputs '!PW$138+1,FALSE),PW113)</f>
        <v>3.339514978438852</v>
      </c>
      <c r="PX146">
        <f>IF(PX$68=0,HLOOKUP($A146,'Monte Carlo_locked values'!$CQ$6:$DS$506,'Half from MC Supply Inputs '!PX$138+1,FALSE),PX113)</f>
        <v>2.8936658050138946</v>
      </c>
      <c r="PY146">
        <f>IF(PY$68=0,HLOOKUP($A146,'Monte Carlo_locked values'!$CQ$6:$DS$506,'Half from MC Supply Inputs '!PY$138+1,FALSE),PY113)</f>
        <v>3.4129124398875623</v>
      </c>
      <c r="PZ146">
        <f>IF(PZ$68=0,HLOOKUP($A146,'Monte Carlo_locked values'!$CQ$6:$DS$506,'Half from MC Supply Inputs '!PZ$138+1,FALSE),PZ113)</f>
        <v>3.339514978438852</v>
      </c>
      <c r="QA146">
        <f>IF(QA$68=0,HLOOKUP($A146,'Monte Carlo_locked values'!$CQ$6:$DS$506,'Half from MC Supply Inputs '!QA$138+1,FALSE),QA113)</f>
        <v>6.1380325582191011</v>
      </c>
      <c r="QB146">
        <f>IF(QB$68=0,HLOOKUP($A146,'Monte Carlo_locked values'!$CQ$6:$DS$506,'Half from MC Supply Inputs '!QB$138+1,FALSE),QB113)</f>
        <v>2.8936658050138946</v>
      </c>
      <c r="QC146">
        <f>IF(QC$68=0,HLOOKUP($A146,'Monte Carlo_locked values'!$CQ$6:$DS$506,'Half from MC Supply Inputs '!QC$138+1,FALSE),QC113)</f>
        <v>3.0167303417992781</v>
      </c>
      <c r="QD146">
        <f>IF(QD$68=0,HLOOKUP($A146,'Monte Carlo_locked values'!$CQ$6:$DS$506,'Half from MC Supply Inputs '!QD$138+1,FALSE),QD113)</f>
        <v>3.339514978438852</v>
      </c>
      <c r="QE146">
        <f>IF(QE$68=0,HLOOKUP($A146,'Monte Carlo_locked values'!$CQ$6:$DS$506,'Half from MC Supply Inputs '!QE$138+1,FALSE),QE113)</f>
        <v>6.1380325582191011</v>
      </c>
      <c r="QF146">
        <f>IF(QF$68=0,HLOOKUP($A146,'Monte Carlo_locked values'!$CQ$6:$DS$506,'Half from MC Supply Inputs '!QF$138+1,FALSE),QF113)</f>
        <v>3.339514978438852</v>
      </c>
      <c r="QG146">
        <f>IF(QG$68=0,HLOOKUP($A146,'Monte Carlo_locked values'!$CQ$6:$DS$506,'Half from MC Supply Inputs '!QG$138+1,FALSE),QG113)</f>
        <v>1.6907169405168143</v>
      </c>
      <c r="QH146">
        <f>IF(QH$68=0,HLOOKUP($A146,'Monte Carlo_locked values'!$CQ$6:$DS$506,'Half from MC Supply Inputs '!QH$138+1,FALSE),QH113)</f>
        <v>2.2866000479177169</v>
      </c>
      <c r="QI146">
        <f>IF(QI$68=0,HLOOKUP($A146,'Monte Carlo_locked values'!$CQ$6:$DS$506,'Half from MC Supply Inputs '!QI$138+1,FALSE),QI113)</f>
        <v>2.6710853713978713</v>
      </c>
      <c r="QJ146">
        <f>IF(QJ$68=0,HLOOKUP($A146,'Monte Carlo_locked values'!$CQ$6:$DS$506,'Half from MC Supply Inputs '!QJ$138+1,FALSE),QJ113)</f>
        <v>3.339514978438852</v>
      </c>
      <c r="QK146">
        <f>IF(QK$68=0,HLOOKUP($A146,'Monte Carlo_locked values'!$CQ$6:$DS$506,'Half from MC Supply Inputs '!QK$138+1,FALSE),QK113)</f>
        <v>5.8356437227670979</v>
      </c>
      <c r="QL146">
        <f>IF(QL$68=0,HLOOKUP($A146,'Monte Carlo_locked values'!$CQ$6:$DS$506,'Half from MC Supply Inputs '!QL$138+1,FALSE),QL113)</f>
        <v>2.4628921974789479</v>
      </c>
      <c r="QM146">
        <f>IF(QM$68=0,HLOOKUP($A146,'Monte Carlo_locked values'!$CQ$6:$DS$506,'Half from MC Supply Inputs '!QM$138+1,FALSE),QM113)</f>
        <v>3.1165903917263735</v>
      </c>
      <c r="QN146">
        <f>IF(QN$68=0,HLOOKUP($A146,'Monte Carlo_locked values'!$CQ$6:$DS$506,'Half from MC Supply Inputs '!QN$138+1,FALSE),QN113)</f>
        <v>6.1380325582191011</v>
      </c>
      <c r="QO146">
        <f>IF(QO$68=0,HLOOKUP($A146,'Monte Carlo_locked values'!$CQ$6:$DS$506,'Half from MC Supply Inputs '!QO$138+1,FALSE),QO113)</f>
        <v>2.9374609549011961</v>
      </c>
      <c r="QP146">
        <f>IF(QP$68=0,HLOOKUP($A146,'Monte Carlo_locked values'!$CQ$6:$DS$506,'Half from MC Supply Inputs '!QP$138+1,FALSE),QP113)</f>
        <v>2.8936658050138946</v>
      </c>
      <c r="QQ146">
        <f>IF(QQ$68=0,HLOOKUP($A146,'Monte Carlo_locked values'!$CQ$6:$DS$506,'Half from MC Supply Inputs '!QQ$138+1,FALSE),QQ113)</f>
        <v>2.2866000479177169</v>
      </c>
      <c r="QR146">
        <f>IF(QR$68=0,HLOOKUP($A146,'Monte Carlo_locked values'!$CQ$6:$DS$506,'Half from MC Supply Inputs '!QR$138+1,FALSE),QR113)</f>
        <v>2.2866000479177169</v>
      </c>
      <c r="QS146">
        <f>IF(QS$68=0,HLOOKUP($A146,'Monte Carlo_locked values'!$CQ$6:$DS$506,'Half from MC Supply Inputs '!QS$138+1,FALSE),QS113)</f>
        <v>3.1165903917263735</v>
      </c>
      <c r="QT146">
        <f>IF(QT$68=0,HLOOKUP($A146,'Monte Carlo_locked values'!$CQ$6:$DS$506,'Half from MC Supply Inputs '!QT$138+1,FALSE),QT113)</f>
        <v>3.8932960953306615</v>
      </c>
      <c r="QU146">
        <f>IF(QU$68=0,HLOOKUP($A146,'Monte Carlo_locked values'!$CQ$6:$DS$506,'Half from MC Supply Inputs '!QU$138+1,FALSE),QU113)</f>
        <v>2.8936658050138946</v>
      </c>
      <c r="QV146">
        <f>IF(QV$68=0,HLOOKUP($A146,'Monte Carlo_locked values'!$CQ$6:$DS$506,'Half from MC Supply Inputs '!QV$138+1,FALSE),QV113)</f>
        <v>3.1165903917263735</v>
      </c>
      <c r="QW146">
        <f>IF(QW$68=0,HLOOKUP($A146,'Monte Carlo_locked values'!$CQ$6:$DS$506,'Half from MC Supply Inputs '!QW$138+1,FALSE),QW113)</f>
        <v>1.9157497447567691</v>
      </c>
      <c r="QX146">
        <f>IF(QX$68=0,HLOOKUP($A146,'Monte Carlo_locked values'!$CQ$6:$DS$506,'Half from MC Supply Inputs '!QX$138+1,FALSE),QX113)</f>
        <v>2.7031097063069303</v>
      </c>
      <c r="QY146">
        <f>IF(QY$68=0,HLOOKUP($A146,'Monte Carlo_locked values'!$CQ$6:$DS$506,'Half from MC Supply Inputs '!QY$138+1,FALSE),QY113)</f>
        <v>3.1165903917263735</v>
      </c>
      <c r="QZ146">
        <f>IF(QZ$68=0,HLOOKUP($A146,'Monte Carlo_locked values'!$CQ$6:$DS$506,'Half from MC Supply Inputs '!QZ$138+1,FALSE),QZ113)</f>
        <v>3.339514978438852</v>
      </c>
      <c r="RA146">
        <f>IF(RA$68=0,HLOOKUP($A146,'Monte Carlo_locked values'!$CQ$6:$DS$506,'Half from MC Supply Inputs '!RA$138+1,FALSE),RA113)</f>
        <v>1.6795342908215394</v>
      </c>
      <c r="RB146">
        <f>IF(RB$68=0,HLOOKUP($A146,'Monte Carlo_locked values'!$CQ$6:$DS$506,'Half from MC Supply Inputs '!RB$138+1,FALSE),RB113)</f>
        <v>4.4801711169394665</v>
      </c>
      <c r="RC146">
        <f>IF(RC$68=0,HLOOKUP($A146,'Monte Carlo_locked values'!$CQ$6:$DS$506,'Half from MC Supply Inputs '!RC$138+1,FALSE),RC113)</f>
        <v>3.1165903917263735</v>
      </c>
      <c r="RD146">
        <f>IF(RD$68=0,HLOOKUP($A146,'Monte Carlo_locked values'!$CQ$6:$DS$506,'Half from MC Supply Inputs '!RD$138+1,FALSE),RD113)</f>
        <v>5.7730432683069317</v>
      </c>
      <c r="RE146">
        <f>IF(RE$68=0,HLOOKUP($A146,'Monte Carlo_locked values'!$CQ$6:$DS$506,'Half from MC Supply Inputs '!RE$138+1,FALSE),RE113)</f>
        <v>2.2866000479177169</v>
      </c>
      <c r="RF146">
        <f>IF(RF$68=0,HLOOKUP($A146,'Monte Carlo_locked values'!$CQ$6:$DS$506,'Half from MC Supply Inputs '!RF$138+1,FALSE),RF113)</f>
        <v>6.1380325582191011</v>
      </c>
      <c r="RG146">
        <f>IF(RG$68=0,HLOOKUP($A146,'Monte Carlo_locked values'!$CQ$6:$DS$506,'Half from MC Supply Inputs '!RG$138+1,FALSE),RG113)</f>
        <v>3.1165903917263735</v>
      </c>
      <c r="RH146">
        <f>IF(RH$68=0,HLOOKUP($A146,'Monte Carlo_locked values'!$CQ$6:$DS$506,'Half from MC Supply Inputs '!RH$138+1,FALSE),RH113)</f>
        <v>6.1380325582191011</v>
      </c>
      <c r="RI146">
        <f>IF(RI$68=0,HLOOKUP($A146,'Monte Carlo_locked values'!$CQ$6:$DS$506,'Half from MC Supply Inputs '!RI$138+1,FALSE),RI113)</f>
        <v>2.8936658050138946</v>
      </c>
      <c r="RJ146">
        <f>IF(RJ$68=0,HLOOKUP($A146,'Monte Carlo_locked values'!$CQ$6:$DS$506,'Half from MC Supply Inputs '!RJ$138+1,FALSE),RJ113)</f>
        <v>1.6795342908215394</v>
      </c>
      <c r="RK146">
        <f>IF(RK$68=0,HLOOKUP($A146,'Monte Carlo_locked values'!$CQ$6:$DS$506,'Half from MC Supply Inputs '!RK$138+1,FALSE),RK113)</f>
        <v>3.339514978438852</v>
      </c>
      <c r="RL146">
        <f>IF(RL$68=0,HLOOKUP($A146,'Monte Carlo_locked values'!$CQ$6:$DS$506,'Half from MC Supply Inputs '!RL$138+1,FALSE),RL113)</f>
        <v>5.4751188528774195</v>
      </c>
      <c r="RM146">
        <f>IF(RM$68=0,HLOOKUP($A146,'Monte Carlo_locked values'!$CQ$6:$DS$506,'Half from MC Supply Inputs '!RM$138+1,FALSE),RM113)</f>
        <v>3.1165903917263735</v>
      </c>
      <c r="RN146">
        <f>IF(RN$68=0,HLOOKUP($A146,'Monte Carlo_locked values'!$CQ$6:$DS$506,'Half from MC Supply Inputs '!RN$138+1,FALSE),RN113)</f>
        <v>2.8936658050138946</v>
      </c>
      <c r="RO146">
        <f>IF(RO$68=0,HLOOKUP($A146,'Monte Carlo_locked values'!$CQ$6:$DS$506,'Half from MC Supply Inputs '!RO$138+1,FALSE),RO113)</f>
        <v>2.1154630042977094</v>
      </c>
      <c r="RP146">
        <f>IF(RP$68=0,HLOOKUP($A146,'Monte Carlo_locked values'!$CQ$6:$DS$506,'Half from MC Supply Inputs '!RP$138+1,FALSE),RP113)</f>
        <v>6.1380325582191011</v>
      </c>
      <c r="RQ146">
        <f>IF(RQ$68=0,HLOOKUP($A146,'Monte Carlo_locked values'!$CQ$6:$DS$506,'Half from MC Supply Inputs '!RQ$138+1,FALSE),RQ113)</f>
        <v>6.1380325582191011</v>
      </c>
      <c r="RR146">
        <f>IF(RR$68=0,HLOOKUP($A146,'Monte Carlo_locked values'!$CQ$6:$DS$506,'Half from MC Supply Inputs '!RR$138+1,FALSE),RR113)</f>
        <v>4.1419607849125892</v>
      </c>
      <c r="RS146">
        <f>IF(RS$68=0,HLOOKUP($A146,'Monte Carlo_locked values'!$CQ$6:$DS$506,'Half from MC Supply Inputs '!RS$138+1,FALSE),RS113)</f>
        <v>3.1165903917263735</v>
      </c>
      <c r="RT146">
        <f>IF(RT$68=0,HLOOKUP($A146,'Monte Carlo_locked values'!$CQ$6:$DS$506,'Half from MC Supply Inputs '!RT$138+1,FALSE),RT113)</f>
        <v>2.8936658050138946</v>
      </c>
      <c r="RU146">
        <f>IF(RU$68=0,HLOOKUP($A146,'Monte Carlo_locked values'!$CQ$6:$DS$506,'Half from MC Supply Inputs '!RU$138+1,FALSE),RU113)</f>
        <v>3.339514978438852</v>
      </c>
      <c r="RV146">
        <f>IF(RV$68=0,HLOOKUP($A146,'Monte Carlo_locked values'!$CQ$6:$DS$506,'Half from MC Supply Inputs '!RV$138+1,FALSE),RV113)</f>
        <v>2.2866000479177169</v>
      </c>
      <c r="RW146">
        <f>IF(RW$68=0,HLOOKUP($A146,'Monte Carlo_locked values'!$CQ$6:$DS$506,'Half from MC Supply Inputs '!RW$138+1,FALSE),RW113)</f>
        <v>6.1380325582191011</v>
      </c>
      <c r="RX146">
        <f>IF(RX$68=0,HLOOKUP($A146,'Monte Carlo_locked values'!$CQ$6:$DS$506,'Half from MC Supply Inputs '!RX$138+1,FALSE),RX113)</f>
        <v>2.2866000479177169</v>
      </c>
      <c r="RY146">
        <f>IF(RY$68=0,HLOOKUP($A146,'Monte Carlo_locked values'!$CQ$6:$DS$506,'Half from MC Supply Inputs '!RY$138+1,FALSE),RY113)</f>
        <v>1.6743948270587998</v>
      </c>
      <c r="RZ146">
        <f>IF(RZ$68=0,HLOOKUP($A146,'Monte Carlo_locked values'!$CQ$6:$DS$506,'Half from MC Supply Inputs '!RZ$138+1,FALSE),RZ113)</f>
        <v>2.0973056855035019</v>
      </c>
      <c r="SA146">
        <f>IF(SA$68=0,HLOOKUP($A146,'Monte Carlo_locked values'!$CQ$6:$DS$506,'Half from MC Supply Inputs '!SA$138+1,FALSE),SA113)</f>
        <v>5.3079812544060454</v>
      </c>
      <c r="SB146">
        <f>IF(SB$68=0,HLOOKUP($A146,'Monte Carlo_locked values'!$CQ$6:$DS$506,'Half from MC Supply Inputs '!SB$138+1,FALSE),SB113)</f>
        <v>4.8897324822384807</v>
      </c>
      <c r="SC146">
        <f>IF(SC$68=0,HLOOKUP($A146,'Monte Carlo_locked values'!$CQ$6:$DS$506,'Half from MC Supply Inputs '!SC$138+1,FALSE),SC113)</f>
        <v>3.1165903917263735</v>
      </c>
      <c r="SD146">
        <f>IF(SD$68=0,HLOOKUP($A146,'Monte Carlo_locked values'!$CQ$6:$DS$506,'Half from MC Supply Inputs '!SD$138+1,FALSE),SD113)</f>
        <v>2.7803196439737872</v>
      </c>
      <c r="SE146">
        <f>IF(SE$68=0,HLOOKUP($A146,'Monte Carlo_locked values'!$CQ$6:$DS$506,'Half from MC Supply Inputs '!SE$138+1,FALSE),SE113)</f>
        <v>2.2866000479177169</v>
      </c>
      <c r="SF146">
        <f>IF(SF$68=0,HLOOKUP($A146,'Monte Carlo_locked values'!$CQ$6:$DS$506,'Half from MC Supply Inputs '!SF$138+1,FALSE),SF113)</f>
        <v>2.1849528734605355</v>
      </c>
      <c r="SG146">
        <f>IF(SG$68=0,HLOOKUP($A146,'Monte Carlo_locked values'!$CQ$6:$DS$506,'Half from MC Supply Inputs '!SG$138+1,FALSE),SG113)</f>
        <v>6.0118979081049151</v>
      </c>
    </row>
    <row r="147" spans="1:501" x14ac:dyDescent="0.35">
      <c r="A147" s="158">
        <v>2030</v>
      </c>
      <c r="B147">
        <f>IF(B$68=0,HLOOKUP($A147,'Monte Carlo_locked values'!$CQ$6:$DS$506,'Half from MC Supply Inputs '!B$138+1,FALSE),B114)</f>
        <v>6.4449341861300562</v>
      </c>
      <c r="C147">
        <f>IF(C$68=0,HLOOKUP($A147,'Monte Carlo_locked values'!$CQ$6:$DS$506,'Half from MC Supply Inputs '!C$138+1,FALSE),C114)</f>
        <v>2.2522543220775249</v>
      </c>
      <c r="D147">
        <f>IF(D$68=0,HLOOKUP($A147,'Monte Carlo_locked values'!$CQ$6:$DS$506,'Half from MC Supply Inputs '!D$138+1,FALSE),D114)</f>
        <v>3.444022251736667</v>
      </c>
      <c r="E147">
        <f>IF(E$68=0,HLOOKUP($A147,'Monte Carlo_locked values'!$CQ$6:$DS$506,'Half from MC Supply Inputs '!E$138+1,FALSE),E114)</f>
        <v>3.1670094520501597</v>
      </c>
      <c r="F147">
        <f>IF(F$68=0,HLOOKUP($A147,'Monte Carlo_locked values'!$CQ$6:$DS$506,'Half from MC Supply Inputs '!F$138+1,FALSE),F114)</f>
        <v>3.444022251736667</v>
      </c>
      <c r="G147">
        <f>IF(G$68=0,HLOOKUP($A147,'Monte Carlo_locked values'!$CQ$6:$DS$506,'Half from MC Supply Inputs '!G$138+1,FALSE),G114)</f>
        <v>6.4449341861300562</v>
      </c>
      <c r="H147">
        <f>IF(H$68=0,HLOOKUP($A147,'Monte Carlo_locked values'!$CQ$6:$DS$506,'Half from MC Supply Inputs '!H$138+1,FALSE),H114)</f>
        <v>3.1670094520501597</v>
      </c>
      <c r="I147">
        <f>IF(I$68=0,HLOOKUP($A147,'Monte Carlo_locked values'!$CQ$6:$DS$506,'Half from MC Supply Inputs '!I$138+1,FALSE),I114)</f>
        <v>5.7137830037861752</v>
      </c>
      <c r="J147">
        <f>IF(J$68=0,HLOOKUP($A147,'Monte Carlo_locked values'!$CQ$6:$DS$506,'Half from MC Supply Inputs '!J$138+1,FALSE),J114)</f>
        <v>3.1670094520501597</v>
      </c>
      <c r="K147">
        <f>IF(K$68=0,HLOOKUP($A147,'Monte Carlo_locked values'!$CQ$6:$DS$506,'Half from MC Supply Inputs '!K$138+1,FALSE),K114)</f>
        <v>6.4449341861300562</v>
      </c>
      <c r="L147">
        <f>IF(L$68=0,HLOOKUP($A147,'Monte Carlo_locked values'!$CQ$6:$DS$506,'Half from MC Supply Inputs '!L$138+1,FALSE),L114)</f>
        <v>4.8916348283123314</v>
      </c>
      <c r="M147">
        <f>IF(M$68=0,HLOOKUP($A147,'Monte Carlo_locked values'!$CQ$6:$DS$506,'Half from MC Supply Inputs '!M$138+1,FALSE),M114)</f>
        <v>3.7424398279122979</v>
      </c>
      <c r="N147">
        <f>IF(N$68=0,HLOOKUP($A147,'Monte Carlo_locked values'!$CQ$6:$DS$506,'Half from MC Supply Inputs '!N$138+1,FALSE),N114)</f>
        <v>2.7035961740874574</v>
      </c>
      <c r="O147">
        <f>IF(O$68=0,HLOOKUP($A147,'Monte Carlo_locked values'!$CQ$6:$DS$506,'Half from MC Supply Inputs '!O$138+1,FALSE),O114)</f>
        <v>2.4617783228380428</v>
      </c>
      <c r="P147">
        <f>IF(P$68=0,HLOOKUP($A147,'Monte Carlo_locked values'!$CQ$6:$DS$506,'Half from MC Supply Inputs '!P$138+1,FALSE),P114)</f>
        <v>3.1670094520501597</v>
      </c>
      <c r="Q147">
        <f>IF(Q$68=0,HLOOKUP($A147,'Monte Carlo_locked values'!$CQ$6:$DS$506,'Half from MC Supply Inputs '!Q$138+1,FALSE),Q114)</f>
        <v>6.4449341861300562</v>
      </c>
      <c r="R147">
        <f>IF(R$68=0,HLOOKUP($A147,'Monte Carlo_locked values'!$CQ$6:$DS$506,'Half from MC Supply Inputs '!R$138+1,FALSE),R114)</f>
        <v>1.7565471936259263</v>
      </c>
      <c r="S147">
        <f>IF(S$68=0,HLOOKUP($A147,'Monte Carlo_locked values'!$CQ$6:$DS$506,'Half from MC Supply Inputs '!S$138+1,FALSE),S114)</f>
        <v>5.2184260036947094</v>
      </c>
      <c r="T147">
        <f>IF(T$68=0,HLOOKUP($A147,'Monte Carlo_locked values'!$CQ$6:$DS$506,'Half from MC Supply Inputs '!T$138+1,FALSE),T114)</f>
        <v>6.4449341861300562</v>
      </c>
      <c r="U147">
        <f>IF(U$68=0,HLOOKUP($A147,'Monte Carlo_locked values'!$CQ$6:$DS$506,'Half from MC Supply Inputs '!U$138+1,FALSE),U114)</f>
        <v>5.2188131948257226</v>
      </c>
      <c r="V147">
        <f>IF(V$68=0,HLOOKUP($A147,'Monte Carlo_locked values'!$CQ$6:$DS$506,'Half from MC Supply Inputs '!V$138+1,FALSE),V114)</f>
        <v>1.7565471936259263</v>
      </c>
      <c r="W147">
        <f>IF(W$68=0,HLOOKUP($A147,'Monte Carlo_locked values'!$CQ$6:$DS$506,'Half from MC Supply Inputs '!W$138+1,FALSE),W114)</f>
        <v>3.1670094520501597</v>
      </c>
      <c r="X147">
        <f>IF(X$68=0,HLOOKUP($A147,'Monte Carlo_locked values'!$CQ$6:$DS$506,'Half from MC Supply Inputs '!X$138+1,FALSE),X114)</f>
        <v>3.1670094520501597</v>
      </c>
      <c r="Y147">
        <f>IF(Y$68=0,HLOOKUP($A147,'Monte Carlo_locked values'!$CQ$6:$DS$506,'Half from MC Supply Inputs '!Y$138+1,FALSE),Y114)</f>
        <v>2.4617783228380428</v>
      </c>
      <c r="Z147">
        <f>IF(Z$68=0,HLOOKUP($A147,'Monte Carlo_locked values'!$CQ$6:$DS$506,'Half from MC Supply Inputs '!Z$138+1,FALSE),Z114)</f>
        <v>3.5688302233411218</v>
      </c>
      <c r="AA147">
        <f>IF(AA$68=0,HLOOKUP($A147,'Monte Carlo_locked values'!$CQ$6:$DS$506,'Half from MC Supply Inputs '!AA$138+1,FALSE),AA114)</f>
        <v>3.1670094520501597</v>
      </c>
      <c r="AB147">
        <f>IF(AB$68=0,HLOOKUP($A147,'Monte Carlo_locked values'!$CQ$6:$DS$506,'Half from MC Supply Inputs '!AB$138+1,FALSE),AB114)</f>
        <v>3.1670094520501597</v>
      </c>
      <c r="AC147">
        <f>IF(AC$68=0,HLOOKUP($A147,'Monte Carlo_locked values'!$CQ$6:$DS$506,'Half from MC Supply Inputs '!AC$138+1,FALSE),AC114)</f>
        <v>3.1670094520501597</v>
      </c>
      <c r="AD147">
        <f>IF(AD$68=0,HLOOKUP($A147,'Monte Carlo_locked values'!$CQ$6:$DS$506,'Half from MC Supply Inputs '!AD$138+1,FALSE),AD114)</f>
        <v>3.4525855693362693</v>
      </c>
      <c r="AE147">
        <f>IF(AE$68=0,HLOOKUP($A147,'Monte Carlo_locked values'!$CQ$6:$DS$506,'Half from MC Supply Inputs '!AE$138+1,FALSE),AE114)</f>
        <v>3.7210350514231747</v>
      </c>
      <c r="AF147">
        <f>IF(AF$68=0,HLOOKUP($A147,'Monte Carlo_locked values'!$CQ$6:$DS$506,'Half from MC Supply Inputs '!AF$138+1,FALSE),AF114)</f>
        <v>3.444022251736667</v>
      </c>
      <c r="AG147">
        <f>IF(AG$68=0,HLOOKUP($A147,'Monte Carlo_locked values'!$CQ$6:$DS$506,'Half from MC Supply Inputs '!AG$138+1,FALSE),AG114)</f>
        <v>2.4617783228380428</v>
      </c>
      <c r="AH147">
        <f>IF(AH$68=0,HLOOKUP($A147,'Monte Carlo_locked values'!$CQ$6:$DS$506,'Half from MC Supply Inputs '!AH$138+1,FALSE),AH114)</f>
        <v>6.4449341861300562</v>
      </c>
      <c r="AI147">
        <f>IF(AI$68=0,HLOOKUP($A147,'Monte Carlo_locked values'!$CQ$6:$DS$506,'Half from MC Supply Inputs '!AI$138+1,FALSE),AI114)</f>
        <v>5.5372817675555046</v>
      </c>
      <c r="AJ147">
        <f>IF(AJ$68=0,HLOOKUP($A147,'Monte Carlo_locked values'!$CQ$6:$DS$506,'Half from MC Supply Inputs '!AJ$138+1,FALSE),AJ114)</f>
        <v>2.4617783228380428</v>
      </c>
      <c r="AK147">
        <f>IF(AK$68=0,HLOOKUP($A147,'Monte Carlo_locked values'!$CQ$6:$DS$506,'Half from MC Supply Inputs '!AK$138+1,FALSE),AK114)</f>
        <v>2.2480821808495755</v>
      </c>
      <c r="AL147">
        <f>IF(AL$68=0,HLOOKUP($A147,'Monte Carlo_locked values'!$CQ$6:$DS$506,'Half from MC Supply Inputs '!AL$138+1,FALSE),AL114)</f>
        <v>5.422405748710486</v>
      </c>
      <c r="AM147">
        <f>IF(AM$68=0,HLOOKUP($A147,'Monte Carlo_locked values'!$CQ$6:$DS$506,'Half from MC Supply Inputs '!AM$138+1,FALSE),AM114)</f>
        <v>3.9110807312422513</v>
      </c>
      <c r="AN147">
        <f>IF(AN$68=0,HLOOKUP($A147,'Monte Carlo_locked values'!$CQ$6:$DS$506,'Half from MC Supply Inputs '!AN$138+1,FALSE),AN114)</f>
        <v>2.6950535924130681</v>
      </c>
      <c r="AO147">
        <f>IF(AO$68=0,HLOOKUP($A147,'Monte Carlo_locked values'!$CQ$6:$DS$506,'Half from MC Supply Inputs '!AO$138+1,FALSE),AO114)</f>
        <v>2.0639361568423849</v>
      </c>
      <c r="AP147">
        <f>IF(AP$68=0,HLOOKUP($A147,'Monte Carlo_locked values'!$CQ$6:$DS$506,'Half from MC Supply Inputs '!AP$138+1,FALSE),AP114)</f>
        <v>6.4449341861300562</v>
      </c>
      <c r="AQ147">
        <f>IF(AQ$68=0,HLOOKUP($A147,'Monte Carlo_locked values'!$CQ$6:$DS$506,'Half from MC Supply Inputs '!AQ$138+1,FALSE),AQ114)</f>
        <v>1.7565471936259263</v>
      </c>
      <c r="AR147">
        <f>IF(AR$68=0,HLOOKUP($A147,'Monte Carlo_locked values'!$CQ$6:$DS$506,'Half from MC Supply Inputs '!AR$138+1,FALSE),AR114)</f>
        <v>2.0663904013055054</v>
      </c>
      <c r="AS147">
        <f>IF(AS$68=0,HLOOKUP($A147,'Monte Carlo_locked values'!$CQ$6:$DS$506,'Half from MC Supply Inputs '!AS$138+1,FALSE),AS114)</f>
        <v>2.1182714951174111</v>
      </c>
      <c r="AT147">
        <f>IF(AT$68=0,HLOOKUP($A147,'Monte Carlo_locked values'!$CQ$6:$DS$506,'Half from MC Supply Inputs '!AT$138+1,FALSE),AT114)</f>
        <v>6.4449341861300562</v>
      </c>
      <c r="AU147">
        <f>IF(AU$68=0,HLOOKUP($A147,'Monte Carlo_locked values'!$CQ$6:$DS$506,'Half from MC Supply Inputs '!AU$138+1,FALSE),AU114)</f>
        <v>5.6003829042603508</v>
      </c>
      <c r="AV147">
        <f>IF(AV$68=0,HLOOKUP($A147,'Monte Carlo_locked values'!$CQ$6:$DS$506,'Half from MC Supply Inputs '!AV$138+1,FALSE),AV114)</f>
        <v>6.4449341861300562</v>
      </c>
      <c r="AW147">
        <f>IF(AW$68=0,HLOOKUP($A147,'Monte Carlo_locked values'!$CQ$6:$DS$506,'Half from MC Supply Inputs '!AW$138+1,FALSE),AW114)</f>
        <v>2.4617783228380428</v>
      </c>
      <c r="AX147">
        <f>IF(AX$68=0,HLOOKUP($A147,'Monte Carlo_locked values'!$CQ$6:$DS$506,'Half from MC Supply Inputs '!AX$138+1,FALSE),AX114)</f>
        <v>1.7565471936259263</v>
      </c>
      <c r="AY147">
        <f>IF(AY$68=0,HLOOKUP($A147,'Monte Carlo_locked values'!$CQ$6:$DS$506,'Half from MC Supply Inputs '!AY$138+1,FALSE),AY114)</f>
        <v>2.4617783228380428</v>
      </c>
      <c r="AZ147">
        <f>IF(AZ$68=0,HLOOKUP($A147,'Monte Carlo_locked values'!$CQ$6:$DS$506,'Half from MC Supply Inputs '!AZ$138+1,FALSE),AZ114)</f>
        <v>1.7581145684117399</v>
      </c>
      <c r="BA147">
        <f>IF(BA$68=0,HLOOKUP($A147,'Monte Carlo_locked values'!$CQ$6:$DS$506,'Half from MC Supply Inputs '!BA$138+1,FALSE),BA114)</f>
        <v>4.0282566231468406</v>
      </c>
      <c r="BB147">
        <f>IF(BB$68=0,HLOOKUP($A147,'Monte Carlo_locked values'!$CQ$6:$DS$506,'Half from MC Supply Inputs '!BB$138+1,FALSE),BB114)</f>
        <v>5.9868287100207169</v>
      </c>
      <c r="BC147">
        <f>IF(BC$68=0,HLOOKUP($A147,'Monte Carlo_locked values'!$CQ$6:$DS$506,'Half from MC Supply Inputs '!BC$138+1,FALSE),BC114)</f>
        <v>2.4617783228380428</v>
      </c>
      <c r="BD147">
        <f>IF(BD$68=0,HLOOKUP($A147,'Monte Carlo_locked values'!$CQ$6:$DS$506,'Half from MC Supply Inputs '!BD$138+1,FALSE),BD114)</f>
        <v>2.4617783228380428</v>
      </c>
      <c r="BE147">
        <f>IF(BE$68=0,HLOOKUP($A147,'Monte Carlo_locked values'!$CQ$6:$DS$506,'Half from MC Supply Inputs '!BE$138+1,FALSE),BE114)</f>
        <v>6.4449341861300562</v>
      </c>
      <c r="BF147">
        <f>IF(BF$68=0,HLOOKUP($A147,'Monte Carlo_locked values'!$CQ$6:$DS$506,'Half from MC Supply Inputs '!BF$138+1,FALSE),BF114)</f>
        <v>2.3968361451229323</v>
      </c>
      <c r="BG147">
        <f>IF(BG$68=0,HLOOKUP($A147,'Monte Carlo_locked values'!$CQ$6:$DS$506,'Half from MC Supply Inputs '!BG$138+1,FALSE),BG114)</f>
        <v>3.1670094520501597</v>
      </c>
      <c r="BH147">
        <f>IF(BH$68=0,HLOOKUP($A147,'Monte Carlo_locked values'!$CQ$6:$DS$506,'Half from MC Supply Inputs '!BH$138+1,FALSE),BH114)</f>
        <v>6.4449341861300562</v>
      </c>
      <c r="BI147">
        <f>IF(BI$68=0,HLOOKUP($A147,'Monte Carlo_locked values'!$CQ$6:$DS$506,'Half from MC Supply Inputs '!BI$138+1,FALSE),BI114)</f>
        <v>3.7210350514231747</v>
      </c>
      <c r="BJ147">
        <f>IF(BJ$68=0,HLOOKUP($A147,'Monte Carlo_locked values'!$CQ$6:$DS$506,'Half from MC Supply Inputs '!BJ$138+1,FALSE),BJ114)</f>
        <v>6.4449341861300562</v>
      </c>
      <c r="BK147">
        <f>IF(BK$68=0,HLOOKUP($A147,'Monte Carlo_locked values'!$CQ$6:$DS$506,'Half from MC Supply Inputs '!BK$138+1,FALSE),BK114)</f>
        <v>2.2655639198881157</v>
      </c>
      <c r="BL147">
        <f>IF(BL$68=0,HLOOKUP($A147,'Monte Carlo_locked values'!$CQ$6:$DS$506,'Half from MC Supply Inputs '!BL$138+1,FALSE),BL114)</f>
        <v>1.7926604480592696</v>
      </c>
      <c r="BM147">
        <f>IF(BM$68=0,HLOOKUP($A147,'Monte Carlo_locked values'!$CQ$6:$DS$506,'Half from MC Supply Inputs '!BM$138+1,FALSE),BM114)</f>
        <v>3.7210350514231747</v>
      </c>
      <c r="BN147">
        <f>IF(BN$68=0,HLOOKUP($A147,'Monte Carlo_locked values'!$CQ$6:$DS$506,'Half from MC Supply Inputs '!BN$138+1,FALSE),BN114)</f>
        <v>6.4449341861300562</v>
      </c>
      <c r="BO147">
        <f>IF(BO$68=0,HLOOKUP($A147,'Monte Carlo_locked values'!$CQ$6:$DS$506,'Half from MC Supply Inputs '!BO$138+1,FALSE),BO114)</f>
        <v>2.4617783228380428</v>
      </c>
      <c r="BP147">
        <f>IF(BP$68=0,HLOOKUP($A147,'Monte Carlo_locked values'!$CQ$6:$DS$506,'Half from MC Supply Inputs '!BP$138+1,FALSE),BP114)</f>
        <v>3.444022251736667</v>
      </c>
      <c r="BQ147">
        <f>IF(BQ$68=0,HLOOKUP($A147,'Monte Carlo_locked values'!$CQ$6:$DS$506,'Half from MC Supply Inputs '!BQ$138+1,FALSE),BQ114)</f>
        <v>1.7565471936259263</v>
      </c>
      <c r="BR147">
        <f>IF(BR$68=0,HLOOKUP($A147,'Monte Carlo_locked values'!$CQ$6:$DS$506,'Half from MC Supply Inputs '!BR$138+1,FALSE),BR114)</f>
        <v>6.4449341861300562</v>
      </c>
      <c r="BS147">
        <f>IF(BS$68=0,HLOOKUP($A147,'Monte Carlo_locked values'!$CQ$6:$DS$506,'Half from MC Supply Inputs '!BS$138+1,FALSE),BS114)</f>
        <v>6.4449341861300562</v>
      </c>
      <c r="BT147">
        <f>IF(BT$68=0,HLOOKUP($A147,'Monte Carlo_locked values'!$CQ$6:$DS$506,'Half from MC Supply Inputs '!BT$138+1,FALSE),BT114)</f>
        <v>2.1824792815563572</v>
      </c>
      <c r="BU147">
        <f>IF(BU$68=0,HLOOKUP($A147,'Monte Carlo_locked values'!$CQ$6:$DS$506,'Half from MC Supply Inputs '!BU$138+1,FALSE),BU114)</f>
        <v>3.7210350514231747</v>
      </c>
      <c r="BV147">
        <f>IF(BV$68=0,HLOOKUP($A147,'Monte Carlo_locked values'!$CQ$6:$DS$506,'Half from MC Supply Inputs '!BV$138+1,FALSE),BV114)</f>
        <v>6.4449341861300562</v>
      </c>
      <c r="BW147">
        <f>IF(BW$68=0,HLOOKUP($A147,'Monte Carlo_locked values'!$CQ$6:$DS$506,'Half from MC Supply Inputs '!BW$138+1,FALSE),BW114)</f>
        <v>2.4617783228380428</v>
      </c>
      <c r="BX147">
        <f>IF(BX$68=0,HLOOKUP($A147,'Monte Carlo_locked values'!$CQ$6:$DS$506,'Half from MC Supply Inputs '!BX$138+1,FALSE),BX114)</f>
        <v>3.7478358734521349</v>
      </c>
      <c r="BY147">
        <f>IF(BY$68=0,HLOOKUP($A147,'Monte Carlo_locked values'!$CQ$6:$DS$506,'Half from MC Supply Inputs '!BY$138+1,FALSE),BY114)</f>
        <v>1.7581145684117399</v>
      </c>
      <c r="BZ147">
        <f>IF(BZ$68=0,HLOOKUP($A147,'Monte Carlo_locked values'!$CQ$6:$DS$506,'Half from MC Supply Inputs '!BZ$138+1,FALSE),BZ114)</f>
        <v>6.4449341861300562</v>
      </c>
      <c r="CA147">
        <f>IF(CA$68=0,HLOOKUP($A147,'Monte Carlo_locked values'!$CQ$6:$DS$506,'Half from MC Supply Inputs '!CA$138+1,FALSE),CA114)</f>
        <v>3.7210350514231747</v>
      </c>
      <c r="CB147">
        <f>IF(CB$68=0,HLOOKUP($A147,'Monte Carlo_locked values'!$CQ$6:$DS$506,'Half from MC Supply Inputs '!CB$138+1,FALSE),CB114)</f>
        <v>5.7762511870544531</v>
      </c>
      <c r="CC147">
        <f>IF(CC$68=0,HLOOKUP($A147,'Monte Carlo_locked values'!$CQ$6:$DS$506,'Half from MC Supply Inputs '!CC$138+1,FALSE),CC114)</f>
        <v>3.1670094520501597</v>
      </c>
      <c r="CD147">
        <f>IF(CD$68=0,HLOOKUP($A147,'Monte Carlo_locked values'!$CQ$6:$DS$506,'Half from MC Supply Inputs '!CD$138+1,FALSE),CD114)</f>
        <v>1.7565471936259263</v>
      </c>
      <c r="CE147">
        <f>IF(CE$68=0,HLOOKUP($A147,'Monte Carlo_locked values'!$CQ$6:$DS$506,'Half from MC Supply Inputs '!CE$138+1,FALSE),CE114)</f>
        <v>3.444022251736667</v>
      </c>
      <c r="CF147">
        <f>IF(CF$68=0,HLOOKUP($A147,'Monte Carlo_locked values'!$CQ$6:$DS$506,'Half from MC Supply Inputs '!CF$138+1,FALSE),CF114)</f>
        <v>1.7565471936259263</v>
      </c>
      <c r="CG147">
        <f>IF(CG$68=0,HLOOKUP($A147,'Monte Carlo_locked values'!$CQ$6:$DS$506,'Half from MC Supply Inputs '!CG$138+1,FALSE),CG114)</f>
        <v>4.8086163305370899</v>
      </c>
      <c r="CH147">
        <f>IF(CH$68=0,HLOOKUP($A147,'Monte Carlo_locked values'!$CQ$6:$DS$506,'Half from MC Supply Inputs '!CH$138+1,FALSE),CH114)</f>
        <v>2.6892210515567774</v>
      </c>
      <c r="CI147">
        <f>IF(CI$68=0,HLOOKUP($A147,'Monte Carlo_locked values'!$CQ$6:$DS$506,'Half from MC Supply Inputs '!CI$138+1,FALSE),CI114)</f>
        <v>1.7565471936259263</v>
      </c>
      <c r="CJ147">
        <f>IF(CJ$68=0,HLOOKUP($A147,'Monte Carlo_locked values'!$CQ$6:$DS$506,'Half from MC Supply Inputs '!CJ$138+1,FALSE),CJ114)</f>
        <v>6.4449341861300562</v>
      </c>
      <c r="CK147">
        <f>IF(CK$68=0,HLOOKUP($A147,'Monte Carlo_locked values'!$CQ$6:$DS$506,'Half from MC Supply Inputs '!CK$138+1,FALSE),CK114)</f>
        <v>2.4617783228380428</v>
      </c>
      <c r="CL147">
        <f>IF(CL$68=0,HLOOKUP($A147,'Monte Carlo_locked values'!$CQ$6:$DS$506,'Half from MC Supply Inputs '!CL$138+1,FALSE),CL114)</f>
        <v>1.7565471936259263</v>
      </c>
      <c r="CM147">
        <f>IF(CM$68=0,HLOOKUP($A147,'Monte Carlo_locked values'!$CQ$6:$DS$506,'Half from MC Supply Inputs '!CM$138+1,FALSE),CM114)</f>
        <v>2.4617783228380428</v>
      </c>
      <c r="CN147">
        <f>IF(CN$68=0,HLOOKUP($A147,'Monte Carlo_locked values'!$CQ$6:$DS$506,'Half from MC Supply Inputs '!CN$138+1,FALSE),CN114)</f>
        <v>2.2846300656550032</v>
      </c>
      <c r="CO147">
        <f>IF(CO$68=0,HLOOKUP($A147,'Monte Carlo_locked values'!$CQ$6:$DS$506,'Half from MC Supply Inputs '!CO$138+1,FALSE),CO114)</f>
        <v>2.4617783228380428</v>
      </c>
      <c r="CP147">
        <f>IF(CP$68=0,HLOOKUP($A147,'Monte Carlo_locked values'!$CQ$6:$DS$506,'Half from MC Supply Inputs '!CP$138+1,FALSE),CP114)</f>
        <v>3.444022251736667</v>
      </c>
      <c r="CQ147">
        <f>IF(CQ$68=0,HLOOKUP($A147,'Monte Carlo_locked values'!$CQ$6:$DS$506,'Half from MC Supply Inputs '!CQ$138+1,FALSE),CQ114)</f>
        <v>4.1120092942857394</v>
      </c>
      <c r="CR147">
        <f>IF(CR$68=0,HLOOKUP($A147,'Monte Carlo_locked values'!$CQ$6:$DS$506,'Half from MC Supply Inputs '!CR$138+1,FALSE),CR114)</f>
        <v>1.7565471936259263</v>
      </c>
      <c r="CS147">
        <f>IF(CS$68=0,HLOOKUP($A147,'Monte Carlo_locked values'!$CQ$6:$DS$506,'Half from MC Supply Inputs '!CS$138+1,FALSE),CS114)</f>
        <v>3.444022251736667</v>
      </c>
      <c r="CT147">
        <f>IF(CT$68=0,HLOOKUP($A147,'Monte Carlo_locked values'!$CQ$6:$DS$506,'Half from MC Supply Inputs '!CT$138+1,FALSE),CT114)</f>
        <v>2.3852900804861581</v>
      </c>
      <c r="CU147">
        <f>IF(CU$68=0,HLOOKUP($A147,'Monte Carlo_locked values'!$CQ$6:$DS$506,'Half from MC Supply Inputs '!CU$138+1,FALSE),CU114)</f>
        <v>1.7565471936259263</v>
      </c>
      <c r="CV147">
        <f>IF(CV$68=0,HLOOKUP($A147,'Monte Carlo_locked values'!$CQ$6:$DS$506,'Half from MC Supply Inputs '!CV$138+1,FALSE),CV114)</f>
        <v>2.4617783228380428</v>
      </c>
      <c r="CW147">
        <f>IF(CW$68=0,HLOOKUP($A147,'Monte Carlo_locked values'!$CQ$6:$DS$506,'Half from MC Supply Inputs '!CW$138+1,FALSE),CW114)</f>
        <v>3.5046787346036696</v>
      </c>
      <c r="CX147">
        <f>IF(CX$68=0,HLOOKUP($A147,'Monte Carlo_locked values'!$CQ$6:$DS$506,'Half from MC Supply Inputs '!CX$138+1,FALSE),CX114)</f>
        <v>1.7581145684117399</v>
      </c>
      <c r="CY147">
        <f>IF(CY$68=0,HLOOKUP($A147,'Monte Carlo_locked values'!$CQ$6:$DS$506,'Half from MC Supply Inputs '!CY$138+1,FALSE),CY114)</f>
        <v>2.4617783228380428</v>
      </c>
      <c r="CZ147">
        <f>IF(CZ$68=0,HLOOKUP($A147,'Monte Carlo_locked values'!$CQ$6:$DS$506,'Half from MC Supply Inputs '!CZ$138+1,FALSE),CZ114)</f>
        <v>1.7581145684117399</v>
      </c>
      <c r="DA147">
        <f>IF(DA$68=0,HLOOKUP($A147,'Monte Carlo_locked values'!$CQ$6:$DS$506,'Half from MC Supply Inputs '!DA$138+1,FALSE),DA114)</f>
        <v>1.7565471936259263</v>
      </c>
      <c r="DB147">
        <f>IF(DB$68=0,HLOOKUP($A147,'Monte Carlo_locked values'!$CQ$6:$DS$506,'Half from MC Supply Inputs '!DB$138+1,FALSE),DB114)</f>
        <v>2.4617783228380428</v>
      </c>
      <c r="DC147">
        <f>IF(DC$68=0,HLOOKUP($A147,'Monte Carlo_locked values'!$CQ$6:$DS$506,'Half from MC Supply Inputs '!DC$138+1,FALSE),DC114)</f>
        <v>2.7720552649672392</v>
      </c>
      <c r="DD147">
        <f>IF(DD$68=0,HLOOKUP($A147,'Monte Carlo_locked values'!$CQ$6:$DS$506,'Half from MC Supply Inputs '!DD$138+1,FALSE),DD114)</f>
        <v>6.4449341861300562</v>
      </c>
      <c r="DE147">
        <f>IF(DE$68=0,HLOOKUP($A147,'Monte Carlo_locked values'!$CQ$6:$DS$506,'Half from MC Supply Inputs '!DE$138+1,FALSE),DE114)</f>
        <v>3.7210350514231747</v>
      </c>
      <c r="DF147">
        <f>IF(DF$68=0,HLOOKUP($A147,'Monte Carlo_locked values'!$CQ$6:$DS$506,'Half from MC Supply Inputs '!DF$138+1,FALSE),DF114)</f>
        <v>2.310147061466195</v>
      </c>
      <c r="DG147">
        <f>IF(DG$68=0,HLOOKUP($A147,'Monte Carlo_locked values'!$CQ$6:$DS$506,'Half from MC Supply Inputs '!DG$138+1,FALSE),DG114)</f>
        <v>4.796630274188427</v>
      </c>
      <c r="DH147">
        <f>IF(DH$68=0,HLOOKUP($A147,'Monte Carlo_locked values'!$CQ$6:$DS$506,'Half from MC Supply Inputs '!DH$138+1,FALSE),DH114)</f>
        <v>2.3710135615743675</v>
      </c>
      <c r="DI147">
        <f>IF(DI$68=0,HLOOKUP($A147,'Monte Carlo_locked values'!$CQ$6:$DS$506,'Half from MC Supply Inputs '!DI$138+1,FALSE),DI114)</f>
        <v>3.1670094520501597</v>
      </c>
      <c r="DJ147">
        <f>IF(DJ$68=0,HLOOKUP($A147,'Monte Carlo_locked values'!$CQ$6:$DS$506,'Half from MC Supply Inputs '!DJ$138+1,FALSE),DJ114)</f>
        <v>3.7210350514231747</v>
      </c>
      <c r="DK147">
        <f>IF(DK$68=0,HLOOKUP($A147,'Monte Carlo_locked values'!$CQ$6:$DS$506,'Half from MC Supply Inputs '!DK$138+1,FALSE),DK114)</f>
        <v>1.7581145684117399</v>
      </c>
      <c r="DL147">
        <f>IF(DL$68=0,HLOOKUP($A147,'Monte Carlo_locked values'!$CQ$6:$DS$506,'Half from MC Supply Inputs '!DL$138+1,FALSE),DL114)</f>
        <v>3.4593863217956504</v>
      </c>
      <c r="DM147">
        <f>IF(DM$68=0,HLOOKUP($A147,'Monte Carlo_locked values'!$CQ$6:$DS$506,'Half from MC Supply Inputs '!DM$138+1,FALSE),DM114)</f>
        <v>3.1670094520501597</v>
      </c>
      <c r="DN147">
        <f>IF(DN$68=0,HLOOKUP($A147,'Monte Carlo_locked values'!$CQ$6:$DS$506,'Half from MC Supply Inputs '!DN$138+1,FALSE),DN114)</f>
        <v>1.7565471936259263</v>
      </c>
      <c r="DO147">
        <f>IF(DO$68=0,HLOOKUP($A147,'Monte Carlo_locked values'!$CQ$6:$DS$506,'Half from MC Supply Inputs '!DO$138+1,FALSE),DO114)</f>
        <v>3.2647473360771522</v>
      </c>
      <c r="DP147">
        <f>IF(DP$68=0,HLOOKUP($A147,'Monte Carlo_locked values'!$CQ$6:$DS$506,'Half from MC Supply Inputs '!DP$138+1,FALSE),DP114)</f>
        <v>3.5274554845696064</v>
      </c>
      <c r="DQ147">
        <f>IF(DQ$68=0,HLOOKUP($A147,'Monte Carlo_locked values'!$CQ$6:$DS$506,'Half from MC Supply Inputs '!DQ$138+1,FALSE),DQ114)</f>
        <v>5.0463142715309486</v>
      </c>
      <c r="DR147">
        <f>IF(DR$68=0,HLOOKUP($A147,'Monte Carlo_locked values'!$CQ$6:$DS$506,'Half from MC Supply Inputs '!DR$138+1,FALSE),DR114)</f>
        <v>6.4449341861300562</v>
      </c>
      <c r="DS147">
        <f>IF(DS$68=0,HLOOKUP($A147,'Monte Carlo_locked values'!$CQ$6:$DS$506,'Half from MC Supply Inputs '!DS$138+1,FALSE),DS114)</f>
        <v>6.4449341861300562</v>
      </c>
      <c r="DT147">
        <f>IF(DT$68=0,HLOOKUP($A147,'Monte Carlo_locked values'!$CQ$6:$DS$506,'Half from MC Supply Inputs '!DT$138+1,FALSE),DT114)</f>
        <v>2.4617783228380428</v>
      </c>
      <c r="DU147">
        <f>IF(DU$68=0,HLOOKUP($A147,'Monte Carlo_locked values'!$CQ$6:$DS$506,'Half from MC Supply Inputs '!DU$138+1,FALSE),DU114)</f>
        <v>2.4617783228380428</v>
      </c>
      <c r="DV147">
        <f>IF(DV$68=0,HLOOKUP($A147,'Monte Carlo_locked values'!$CQ$6:$DS$506,'Half from MC Supply Inputs '!DV$138+1,FALSE),DV114)</f>
        <v>3.444022251736667</v>
      </c>
      <c r="DW147">
        <f>IF(DW$68=0,HLOOKUP($A147,'Monte Carlo_locked values'!$CQ$6:$DS$506,'Half from MC Supply Inputs '!DW$138+1,FALSE),DW114)</f>
        <v>2.3691370520199122</v>
      </c>
      <c r="DX147">
        <f>IF(DX$68=0,HLOOKUP($A147,'Monte Carlo_locked values'!$CQ$6:$DS$506,'Half from MC Supply Inputs '!DX$138+1,FALSE),DX114)</f>
        <v>6.4449341861300562</v>
      </c>
      <c r="DY147">
        <f>IF(DY$68=0,HLOOKUP($A147,'Monte Carlo_locked values'!$CQ$6:$DS$506,'Half from MC Supply Inputs '!DY$138+1,FALSE),DY114)</f>
        <v>2.4617783228380428</v>
      </c>
      <c r="DZ147">
        <f>IF(DZ$68=0,HLOOKUP($A147,'Monte Carlo_locked values'!$CQ$6:$DS$506,'Half from MC Supply Inputs '!DZ$138+1,FALSE),DZ114)</f>
        <v>3.444022251736667</v>
      </c>
      <c r="EA147">
        <f>IF(EA$68=0,HLOOKUP($A147,'Monte Carlo_locked values'!$CQ$6:$DS$506,'Half from MC Supply Inputs '!EA$138+1,FALSE),EA114)</f>
        <v>6.4449341861300562</v>
      </c>
      <c r="EB147">
        <f>IF(EB$68=0,HLOOKUP($A147,'Monte Carlo_locked values'!$CQ$6:$DS$506,'Half from MC Supply Inputs '!EB$138+1,FALSE),EB114)</f>
        <v>3.7986323233396702</v>
      </c>
      <c r="EC147">
        <f>IF(EC$68=0,HLOOKUP($A147,'Monte Carlo_locked values'!$CQ$6:$DS$506,'Half from MC Supply Inputs '!EC$138+1,FALSE),EC114)</f>
        <v>6.4449341861300562</v>
      </c>
      <c r="ED147">
        <f>IF(ED$68=0,HLOOKUP($A147,'Monte Carlo_locked values'!$CQ$6:$DS$506,'Half from MC Supply Inputs '!ED$138+1,FALSE),ED114)</f>
        <v>2.4617783228380428</v>
      </c>
      <c r="EE147">
        <f>IF(EE$68=0,HLOOKUP($A147,'Monte Carlo_locked values'!$CQ$6:$DS$506,'Half from MC Supply Inputs '!EE$138+1,FALSE),EE114)</f>
        <v>2.4617783228380428</v>
      </c>
      <c r="EF147">
        <f>IF(EF$68=0,HLOOKUP($A147,'Monte Carlo_locked values'!$CQ$6:$DS$506,'Half from MC Supply Inputs '!EF$138+1,FALSE),EF114)</f>
        <v>1.7581145684117399</v>
      </c>
      <c r="EG147">
        <f>IF(EG$68=0,HLOOKUP($A147,'Monte Carlo_locked values'!$CQ$6:$DS$506,'Half from MC Supply Inputs '!EG$138+1,FALSE),EG114)</f>
        <v>3.2402194358215537</v>
      </c>
      <c r="EH147">
        <f>IF(EH$68=0,HLOOKUP($A147,'Monte Carlo_locked values'!$CQ$6:$DS$506,'Half from MC Supply Inputs '!EH$138+1,FALSE),EH114)</f>
        <v>3.2455356812839575</v>
      </c>
      <c r="EI147">
        <f>IF(EI$68=0,HLOOKUP($A147,'Monte Carlo_locked values'!$CQ$6:$DS$506,'Half from MC Supply Inputs '!EI$138+1,FALSE),EI114)</f>
        <v>3.7210350514231747</v>
      </c>
      <c r="EJ147">
        <f>IF(EJ$68=0,HLOOKUP($A147,'Monte Carlo_locked values'!$CQ$6:$DS$506,'Half from MC Supply Inputs '!EJ$138+1,FALSE),EJ114)</f>
        <v>3.1670094520501597</v>
      </c>
      <c r="EK147">
        <f>IF(EK$68=0,HLOOKUP($A147,'Monte Carlo_locked values'!$CQ$6:$DS$506,'Half from MC Supply Inputs '!EK$138+1,FALSE),EK114)</f>
        <v>1.7565471936259263</v>
      </c>
      <c r="EL147">
        <f>IF(EL$68=0,HLOOKUP($A147,'Monte Carlo_locked values'!$CQ$6:$DS$506,'Half from MC Supply Inputs '!EL$138+1,FALSE),EL114)</f>
        <v>3.7210350514231747</v>
      </c>
      <c r="EM147">
        <f>IF(EM$68=0,HLOOKUP($A147,'Monte Carlo_locked values'!$CQ$6:$DS$506,'Half from MC Supply Inputs '!EM$138+1,FALSE),EM114)</f>
        <v>5.3430511869899444</v>
      </c>
      <c r="EN147">
        <f>IF(EN$68=0,HLOOKUP($A147,'Monte Carlo_locked values'!$CQ$6:$DS$506,'Half from MC Supply Inputs '!EN$138+1,FALSE),EN114)</f>
        <v>1.7581145684117399</v>
      </c>
      <c r="EO147">
        <f>IF(EO$68=0,HLOOKUP($A147,'Monte Carlo_locked values'!$CQ$6:$DS$506,'Half from MC Supply Inputs '!EO$138+1,FALSE),EO114)</f>
        <v>3.7210350514231747</v>
      </c>
      <c r="EP147">
        <f>IF(EP$68=0,HLOOKUP($A147,'Monte Carlo_locked values'!$CQ$6:$DS$506,'Half from MC Supply Inputs '!EP$138+1,FALSE),EP114)</f>
        <v>4.6269074119150142</v>
      </c>
      <c r="EQ147">
        <f>IF(EQ$68=0,HLOOKUP($A147,'Monte Carlo_locked values'!$CQ$6:$DS$506,'Half from MC Supply Inputs '!EQ$138+1,FALSE),EQ114)</f>
        <v>3.7210350514231747</v>
      </c>
      <c r="ER147">
        <f>IF(ER$68=0,HLOOKUP($A147,'Monte Carlo_locked values'!$CQ$6:$DS$506,'Half from MC Supply Inputs '!ER$138+1,FALSE),ER114)</f>
        <v>3.444022251736667</v>
      </c>
      <c r="ES147">
        <f>IF(ES$68=0,HLOOKUP($A147,'Monte Carlo_locked values'!$CQ$6:$DS$506,'Half from MC Supply Inputs '!ES$138+1,FALSE),ES114)</f>
        <v>2.1556738153527064</v>
      </c>
      <c r="ET147">
        <f>IF(ET$68=0,HLOOKUP($A147,'Monte Carlo_locked values'!$CQ$6:$DS$506,'Half from MC Supply Inputs '!ET$138+1,FALSE),ET114)</f>
        <v>2.1133156013195635</v>
      </c>
      <c r="EU147">
        <f>IF(EU$68=0,HLOOKUP($A147,'Monte Carlo_locked values'!$CQ$6:$DS$506,'Half from MC Supply Inputs '!EU$138+1,FALSE),EU114)</f>
        <v>2.4617783228380428</v>
      </c>
      <c r="EV147">
        <f>IF(EV$68=0,HLOOKUP($A147,'Monte Carlo_locked values'!$CQ$6:$DS$506,'Half from MC Supply Inputs '!EV$138+1,FALSE),EV114)</f>
        <v>6.4449341861300562</v>
      </c>
      <c r="EW147">
        <f>IF(EW$68=0,HLOOKUP($A147,'Monte Carlo_locked values'!$CQ$6:$DS$506,'Half from MC Supply Inputs '!EW$138+1,FALSE),EW114)</f>
        <v>2.4617783228380428</v>
      </c>
      <c r="EX147">
        <f>IF(EX$68=0,HLOOKUP($A147,'Monte Carlo_locked values'!$CQ$6:$DS$506,'Half from MC Supply Inputs '!EX$138+1,FALSE),EX114)</f>
        <v>1.7565471936259263</v>
      </c>
      <c r="EY147">
        <f>IF(EY$68=0,HLOOKUP($A147,'Monte Carlo_locked values'!$CQ$6:$DS$506,'Half from MC Supply Inputs '!EY$138+1,FALSE),EY114)</f>
        <v>3.1670094520501597</v>
      </c>
      <c r="EZ147">
        <f>IF(EZ$68=0,HLOOKUP($A147,'Monte Carlo_locked values'!$CQ$6:$DS$506,'Half from MC Supply Inputs '!EZ$138+1,FALSE),EZ114)</f>
        <v>3.444022251736667</v>
      </c>
      <c r="FA147">
        <f>IF(FA$68=0,HLOOKUP($A147,'Monte Carlo_locked values'!$CQ$6:$DS$506,'Half from MC Supply Inputs '!FA$138+1,FALSE),FA114)</f>
        <v>2.0232421749633094</v>
      </c>
      <c r="FB147">
        <f>IF(FB$68=0,HLOOKUP($A147,'Monte Carlo_locked values'!$CQ$6:$DS$506,'Half from MC Supply Inputs '!FB$138+1,FALSE),FB114)</f>
        <v>1.7565471936259263</v>
      </c>
      <c r="FC147">
        <f>IF(FC$68=0,HLOOKUP($A147,'Monte Carlo_locked values'!$CQ$6:$DS$506,'Half from MC Supply Inputs '!FC$138+1,FALSE),FC114)</f>
        <v>6.4449341861300562</v>
      </c>
      <c r="FD147">
        <f>IF(FD$68=0,HLOOKUP($A147,'Monte Carlo_locked values'!$CQ$6:$DS$506,'Half from MC Supply Inputs '!FD$138+1,FALSE),FD114)</f>
        <v>2.4617783228380428</v>
      </c>
      <c r="FE147">
        <f>IF(FE$68=0,HLOOKUP($A147,'Monte Carlo_locked values'!$CQ$6:$DS$506,'Half from MC Supply Inputs '!FE$138+1,FALSE),FE114)</f>
        <v>6.2145358732461835</v>
      </c>
      <c r="FF147">
        <f>IF(FF$68=0,HLOOKUP($A147,'Monte Carlo_locked values'!$CQ$6:$DS$506,'Half from MC Supply Inputs '!FF$138+1,FALSE),FF114)</f>
        <v>6.4191196558605386</v>
      </c>
      <c r="FG147">
        <f>IF(FG$68=0,HLOOKUP($A147,'Monte Carlo_locked values'!$CQ$6:$DS$506,'Half from MC Supply Inputs '!FG$138+1,FALSE),FG114)</f>
        <v>2.6296241539440675</v>
      </c>
      <c r="FH147">
        <f>IF(FH$68=0,HLOOKUP($A147,'Monte Carlo_locked values'!$CQ$6:$DS$506,'Half from MC Supply Inputs '!FH$138+1,FALSE),FH114)</f>
        <v>5.2412392938905938</v>
      </c>
      <c r="FI147">
        <f>IF(FI$68=0,HLOOKUP($A147,'Monte Carlo_locked values'!$CQ$6:$DS$506,'Half from MC Supply Inputs '!FI$138+1,FALSE),FI114)</f>
        <v>4.451729262445447</v>
      </c>
      <c r="FJ147">
        <f>IF(FJ$68=0,HLOOKUP($A147,'Monte Carlo_locked values'!$CQ$6:$DS$506,'Half from MC Supply Inputs '!FJ$138+1,FALSE),FJ114)</f>
        <v>3.1670094520501597</v>
      </c>
      <c r="FK147">
        <f>IF(FK$68=0,HLOOKUP($A147,'Monte Carlo_locked values'!$CQ$6:$DS$506,'Half from MC Supply Inputs '!FK$138+1,FALSE),FK114)</f>
        <v>1.7565471936259263</v>
      </c>
      <c r="FL147">
        <f>IF(FL$68=0,HLOOKUP($A147,'Monte Carlo_locked values'!$CQ$6:$DS$506,'Half from MC Supply Inputs '!FL$138+1,FALSE),FL114)</f>
        <v>6.4449341861300562</v>
      </c>
      <c r="FM147">
        <f>IF(FM$68=0,HLOOKUP($A147,'Monte Carlo_locked values'!$CQ$6:$DS$506,'Half from MC Supply Inputs '!FM$138+1,FALSE),FM114)</f>
        <v>4.6328711943845873</v>
      </c>
      <c r="FN147">
        <f>IF(FN$68=0,HLOOKUP($A147,'Monte Carlo_locked values'!$CQ$6:$DS$506,'Half from MC Supply Inputs '!FN$138+1,FALSE),FN114)</f>
        <v>5.15825927808846</v>
      </c>
      <c r="FO147">
        <f>IF(FO$68=0,HLOOKUP($A147,'Monte Carlo_locked values'!$CQ$6:$DS$506,'Half from MC Supply Inputs '!FO$138+1,FALSE),FO114)</f>
        <v>6.4449341861300562</v>
      </c>
      <c r="FP147">
        <f>IF(FP$68=0,HLOOKUP($A147,'Monte Carlo_locked values'!$CQ$6:$DS$506,'Half from MC Supply Inputs '!FP$138+1,FALSE),FP114)</f>
        <v>1.7581145684117399</v>
      </c>
      <c r="FQ147">
        <f>IF(FQ$68=0,HLOOKUP($A147,'Monte Carlo_locked values'!$CQ$6:$DS$506,'Half from MC Supply Inputs '!FQ$138+1,FALSE),FQ114)</f>
        <v>2.4617783228380428</v>
      </c>
      <c r="FR147">
        <f>IF(FR$68=0,HLOOKUP($A147,'Monte Carlo_locked values'!$CQ$6:$DS$506,'Half from MC Supply Inputs '!FR$138+1,FALSE),FR114)</f>
        <v>3.1670094520501597</v>
      </c>
      <c r="FS147">
        <f>IF(FS$68=0,HLOOKUP($A147,'Monte Carlo_locked values'!$CQ$6:$DS$506,'Half from MC Supply Inputs '!FS$138+1,FALSE),FS114)</f>
        <v>6.4449341861300562</v>
      </c>
      <c r="FT147">
        <f>IF(FT$68=0,HLOOKUP($A147,'Monte Carlo_locked values'!$CQ$6:$DS$506,'Half from MC Supply Inputs '!FT$138+1,FALSE),FT114)</f>
        <v>4.4418290779375811</v>
      </c>
      <c r="FU147">
        <f>IF(FU$68=0,HLOOKUP($A147,'Monte Carlo_locked values'!$CQ$6:$DS$506,'Half from MC Supply Inputs '!FU$138+1,FALSE),FU114)</f>
        <v>6.4449341861300562</v>
      </c>
      <c r="FV147">
        <f>IF(FV$68=0,HLOOKUP($A147,'Monte Carlo_locked values'!$CQ$6:$DS$506,'Half from MC Supply Inputs '!FV$138+1,FALSE),FV114)</f>
        <v>1.8162764845348598</v>
      </c>
      <c r="FW147">
        <f>IF(FW$68=0,HLOOKUP($A147,'Monte Carlo_locked values'!$CQ$6:$DS$506,'Half from MC Supply Inputs '!FW$138+1,FALSE),FW114)</f>
        <v>1.7683883747227644</v>
      </c>
      <c r="FX147">
        <f>IF(FX$68=0,HLOOKUP($A147,'Monte Carlo_locked values'!$CQ$6:$DS$506,'Half from MC Supply Inputs '!FX$138+1,FALSE),FX114)</f>
        <v>6.2663008822515049</v>
      </c>
      <c r="FY147">
        <f>IF(FY$68=0,HLOOKUP($A147,'Monte Carlo_locked values'!$CQ$6:$DS$506,'Half from MC Supply Inputs '!FY$138+1,FALSE),FY114)</f>
        <v>3.9035754918709555</v>
      </c>
      <c r="FZ147">
        <f>IF(FZ$68=0,HLOOKUP($A147,'Monte Carlo_locked values'!$CQ$6:$DS$506,'Half from MC Supply Inputs '!FZ$138+1,FALSE),FZ114)</f>
        <v>5.007370402068319</v>
      </c>
      <c r="GA147">
        <f>IF(GA$68=0,HLOOKUP($A147,'Monte Carlo_locked values'!$CQ$6:$DS$506,'Half from MC Supply Inputs '!GA$138+1,FALSE),GA114)</f>
        <v>2.4268172338917191</v>
      </c>
      <c r="GB147">
        <f>IF(GB$68=0,HLOOKUP($A147,'Monte Carlo_locked values'!$CQ$6:$DS$506,'Half from MC Supply Inputs '!GB$138+1,FALSE),GB114)</f>
        <v>6.4449341861300562</v>
      </c>
      <c r="GC147">
        <f>IF(GC$68=0,HLOOKUP($A147,'Monte Carlo_locked values'!$CQ$6:$DS$506,'Half from MC Supply Inputs '!GC$138+1,FALSE),GC114)</f>
        <v>6.4449341861300562</v>
      </c>
      <c r="GD147">
        <f>IF(GD$68=0,HLOOKUP($A147,'Monte Carlo_locked values'!$CQ$6:$DS$506,'Half from MC Supply Inputs '!GD$138+1,FALSE),GD114)</f>
        <v>3.1670094520501597</v>
      </c>
      <c r="GE147">
        <f>IF(GE$68=0,HLOOKUP($A147,'Monte Carlo_locked values'!$CQ$6:$DS$506,'Half from MC Supply Inputs '!GE$138+1,FALSE),GE114)</f>
        <v>2.4617783228380428</v>
      </c>
      <c r="GF147">
        <f>IF(GF$68=0,HLOOKUP($A147,'Monte Carlo_locked values'!$CQ$6:$DS$506,'Half from MC Supply Inputs '!GF$138+1,FALSE),GF114)</f>
        <v>2.6750318205136225</v>
      </c>
      <c r="GG147">
        <f>IF(GG$68=0,HLOOKUP($A147,'Monte Carlo_locked values'!$CQ$6:$DS$506,'Half from MC Supply Inputs '!GG$138+1,FALSE),GG114)</f>
        <v>3.7210350514231747</v>
      </c>
      <c r="GH147">
        <f>IF(GH$68=0,HLOOKUP($A147,'Monte Carlo_locked values'!$CQ$6:$DS$506,'Half from MC Supply Inputs '!GH$138+1,FALSE),GH114)</f>
        <v>3.9567121505296661</v>
      </c>
      <c r="GI147">
        <f>IF(GI$68=0,HLOOKUP($A147,'Monte Carlo_locked values'!$CQ$6:$DS$506,'Half from MC Supply Inputs '!GI$138+1,FALSE),GI114)</f>
        <v>1.7565471936259263</v>
      </c>
      <c r="GJ147">
        <f>IF(GJ$68=0,HLOOKUP($A147,'Monte Carlo_locked values'!$CQ$6:$DS$506,'Half from MC Supply Inputs '!GJ$138+1,FALSE),GJ114)</f>
        <v>2.5760493450999258</v>
      </c>
      <c r="GK147">
        <f>IF(GK$68=0,HLOOKUP($A147,'Monte Carlo_locked values'!$CQ$6:$DS$506,'Half from MC Supply Inputs '!GK$138+1,FALSE),GK114)</f>
        <v>2.4847312378778641</v>
      </c>
      <c r="GL147">
        <f>IF(GL$68=0,HLOOKUP($A147,'Monte Carlo_locked values'!$CQ$6:$DS$506,'Half from MC Supply Inputs '!GL$138+1,FALSE),GL114)</f>
        <v>2.6216409450537341</v>
      </c>
      <c r="GM147">
        <f>IF(GM$68=0,HLOOKUP($A147,'Monte Carlo_locked values'!$CQ$6:$DS$506,'Half from MC Supply Inputs '!GM$138+1,FALSE),GM114)</f>
        <v>2.4993581170120938</v>
      </c>
      <c r="GN147">
        <f>IF(GN$68=0,HLOOKUP($A147,'Monte Carlo_locked values'!$CQ$6:$DS$506,'Half from MC Supply Inputs '!GN$138+1,FALSE),GN114)</f>
        <v>2.4617783228380428</v>
      </c>
      <c r="GO147">
        <f>IF(GO$68=0,HLOOKUP($A147,'Monte Carlo_locked values'!$CQ$6:$DS$506,'Half from MC Supply Inputs '!GO$138+1,FALSE),GO114)</f>
        <v>5.2238715663058812</v>
      </c>
      <c r="GP147">
        <f>IF(GP$68=0,HLOOKUP($A147,'Monte Carlo_locked values'!$CQ$6:$DS$506,'Half from MC Supply Inputs '!GP$138+1,FALSE),GP114)</f>
        <v>6.4449341861300562</v>
      </c>
      <c r="GQ147">
        <f>IF(GQ$68=0,HLOOKUP($A147,'Monte Carlo_locked values'!$CQ$6:$DS$506,'Half from MC Supply Inputs '!GQ$138+1,FALSE),GQ114)</f>
        <v>1.8960820125725257</v>
      </c>
      <c r="GR147">
        <f>IF(GR$68=0,HLOOKUP($A147,'Monte Carlo_locked values'!$CQ$6:$DS$506,'Half from MC Supply Inputs '!GR$138+1,FALSE),GR114)</f>
        <v>2.4617783228380428</v>
      </c>
      <c r="GS147">
        <f>IF(GS$68=0,HLOOKUP($A147,'Monte Carlo_locked values'!$CQ$6:$DS$506,'Half from MC Supply Inputs '!GS$138+1,FALSE),GS114)</f>
        <v>1.7565471936259263</v>
      </c>
      <c r="GT147">
        <f>IF(GT$68=0,HLOOKUP($A147,'Monte Carlo_locked values'!$CQ$6:$DS$506,'Half from MC Supply Inputs '!GT$138+1,FALSE),GT114)</f>
        <v>1.7565471936259263</v>
      </c>
      <c r="GU147">
        <f>IF(GU$68=0,HLOOKUP($A147,'Monte Carlo_locked values'!$CQ$6:$DS$506,'Half from MC Supply Inputs '!GU$138+1,FALSE),GU114)</f>
        <v>5.3399681068214546</v>
      </c>
      <c r="GV147">
        <f>IF(GV$68=0,HLOOKUP($A147,'Monte Carlo_locked values'!$CQ$6:$DS$506,'Half from MC Supply Inputs '!GV$138+1,FALSE),GV114)</f>
        <v>3.1670094520501597</v>
      </c>
      <c r="GW147">
        <f>IF(GW$68=0,HLOOKUP($A147,'Monte Carlo_locked values'!$CQ$6:$DS$506,'Half from MC Supply Inputs '!GW$138+1,FALSE),GW114)</f>
        <v>3.444022251736667</v>
      </c>
      <c r="GX147">
        <f>IF(GX$68=0,HLOOKUP($A147,'Monte Carlo_locked values'!$CQ$6:$DS$506,'Half from MC Supply Inputs '!GX$138+1,FALSE),GX114)</f>
        <v>1.7581145684117399</v>
      </c>
      <c r="GY147">
        <f>IF(GY$68=0,HLOOKUP($A147,'Monte Carlo_locked values'!$CQ$6:$DS$506,'Half from MC Supply Inputs '!GY$138+1,FALSE),GY114)</f>
        <v>3.1670094520501597</v>
      </c>
      <c r="GZ147">
        <f>IF(GZ$68=0,HLOOKUP($A147,'Monte Carlo_locked values'!$CQ$6:$DS$506,'Half from MC Supply Inputs '!GZ$138+1,FALSE),GZ114)</f>
        <v>3.1670094520501597</v>
      </c>
      <c r="HA147">
        <f>IF(HA$68=0,HLOOKUP($A147,'Monte Carlo_locked values'!$CQ$6:$DS$506,'Half from MC Supply Inputs '!HA$138+1,FALSE),HA114)</f>
        <v>2.4617783228380428</v>
      </c>
      <c r="HB147">
        <f>IF(HB$68=0,HLOOKUP($A147,'Monte Carlo_locked values'!$CQ$6:$DS$506,'Half from MC Supply Inputs '!HB$138+1,FALSE),HB114)</f>
        <v>3.7210350514231747</v>
      </c>
      <c r="HC147">
        <f>IF(HC$68=0,HLOOKUP($A147,'Monte Carlo_locked values'!$CQ$6:$DS$506,'Half from MC Supply Inputs '!HC$138+1,FALSE),HC114)</f>
        <v>1.7565471936259263</v>
      </c>
      <c r="HD147">
        <f>IF(HD$68=0,HLOOKUP($A147,'Monte Carlo_locked values'!$CQ$6:$DS$506,'Half from MC Supply Inputs '!HD$138+1,FALSE),HD114)</f>
        <v>1.7565471936259263</v>
      </c>
      <c r="HE147">
        <f>IF(HE$68=0,HLOOKUP($A147,'Monte Carlo_locked values'!$CQ$6:$DS$506,'Half from MC Supply Inputs '!HE$138+1,FALSE),HE114)</f>
        <v>3.2642179772840749</v>
      </c>
      <c r="HF147">
        <f>IF(HF$68=0,HLOOKUP($A147,'Monte Carlo_locked values'!$CQ$6:$DS$506,'Half from MC Supply Inputs '!HF$138+1,FALSE),HF114)</f>
        <v>3.7210350514231747</v>
      </c>
      <c r="HG147">
        <f>IF(HG$68=0,HLOOKUP($A147,'Monte Carlo_locked values'!$CQ$6:$DS$506,'Half from MC Supply Inputs '!HG$138+1,FALSE),HG114)</f>
        <v>3.7812639491800168</v>
      </c>
      <c r="HH147">
        <f>IF(HH$68=0,HLOOKUP($A147,'Monte Carlo_locked values'!$CQ$6:$DS$506,'Half from MC Supply Inputs '!HH$138+1,FALSE),HH114)</f>
        <v>2.822754959713059</v>
      </c>
      <c r="HI147">
        <f>IF(HI$68=0,HLOOKUP($A147,'Monte Carlo_locked values'!$CQ$6:$DS$506,'Half from MC Supply Inputs '!HI$138+1,FALSE),HI114)</f>
        <v>6.4449341861300562</v>
      </c>
      <c r="HJ147">
        <f>IF(HJ$68=0,HLOOKUP($A147,'Monte Carlo_locked values'!$CQ$6:$DS$506,'Half from MC Supply Inputs '!HJ$138+1,FALSE),HJ114)</f>
        <v>1.7581145684117399</v>
      </c>
      <c r="HK147">
        <f>IF(HK$68=0,HLOOKUP($A147,'Monte Carlo_locked values'!$CQ$6:$DS$506,'Half from MC Supply Inputs '!HK$138+1,FALSE),HK114)</f>
        <v>3.444022251736667</v>
      </c>
      <c r="HL147">
        <f>IF(HL$68=0,HLOOKUP($A147,'Monte Carlo_locked values'!$CQ$6:$DS$506,'Half from MC Supply Inputs '!HL$138+1,FALSE),HL114)</f>
        <v>3.0751258949248452</v>
      </c>
      <c r="HM147">
        <f>IF(HM$68=0,HLOOKUP($A147,'Monte Carlo_locked values'!$CQ$6:$DS$506,'Half from MC Supply Inputs '!HM$138+1,FALSE),HM114)</f>
        <v>1.7565471936259263</v>
      </c>
      <c r="HN147">
        <f>IF(HN$68=0,HLOOKUP($A147,'Monte Carlo_locked values'!$CQ$6:$DS$506,'Half from MC Supply Inputs '!HN$138+1,FALSE),HN114)</f>
        <v>2.611335553212391</v>
      </c>
      <c r="HO147">
        <f>IF(HO$68=0,HLOOKUP($A147,'Monte Carlo_locked values'!$CQ$6:$DS$506,'Half from MC Supply Inputs '!HO$138+1,FALSE),HO114)</f>
        <v>6.4449341861300562</v>
      </c>
      <c r="HP147">
        <f>IF(HP$68=0,HLOOKUP($A147,'Monte Carlo_locked values'!$CQ$6:$DS$506,'Half from MC Supply Inputs '!HP$138+1,FALSE),HP114)</f>
        <v>3.1670094520501597</v>
      </c>
      <c r="HQ147">
        <f>IF(HQ$68=0,HLOOKUP($A147,'Monte Carlo_locked values'!$CQ$6:$DS$506,'Half from MC Supply Inputs '!HQ$138+1,FALSE),HQ114)</f>
        <v>3.1670094520501597</v>
      </c>
      <c r="HR147">
        <f>IF(HR$68=0,HLOOKUP($A147,'Monte Carlo_locked values'!$CQ$6:$DS$506,'Half from MC Supply Inputs '!HR$138+1,FALSE),HR114)</f>
        <v>3.7210350514231747</v>
      </c>
      <c r="HS147">
        <f>IF(HS$68=0,HLOOKUP($A147,'Monte Carlo_locked values'!$CQ$6:$DS$506,'Half from MC Supply Inputs '!HS$138+1,FALSE),HS114)</f>
        <v>2.4617783228380428</v>
      </c>
      <c r="HT147">
        <f>IF(HT$68=0,HLOOKUP($A147,'Monte Carlo_locked values'!$CQ$6:$DS$506,'Half from MC Supply Inputs '!HT$138+1,FALSE),HT114)</f>
        <v>3.444022251736667</v>
      </c>
      <c r="HU147">
        <f>IF(HU$68=0,HLOOKUP($A147,'Monte Carlo_locked values'!$CQ$6:$DS$506,'Half from MC Supply Inputs '!HU$138+1,FALSE),HU114)</f>
        <v>2.4617783228380428</v>
      </c>
      <c r="HV147">
        <f>IF(HV$68=0,HLOOKUP($A147,'Monte Carlo_locked values'!$CQ$6:$DS$506,'Half from MC Supply Inputs '!HV$138+1,FALSE),HV114)</f>
        <v>1.7565471936259263</v>
      </c>
      <c r="HW147">
        <f>IF(HW$68=0,HLOOKUP($A147,'Monte Carlo_locked values'!$CQ$6:$DS$506,'Half from MC Supply Inputs '!HW$138+1,FALSE),HW114)</f>
        <v>1.7565471936259263</v>
      </c>
      <c r="HX147">
        <f>IF(HX$68=0,HLOOKUP($A147,'Monte Carlo_locked values'!$CQ$6:$DS$506,'Half from MC Supply Inputs '!HX$138+1,FALSE),HX114)</f>
        <v>6.4449341861300562</v>
      </c>
      <c r="HY147">
        <f>IF(HY$68=0,HLOOKUP($A147,'Monte Carlo_locked values'!$CQ$6:$DS$506,'Half from MC Supply Inputs '!HY$138+1,FALSE),HY114)</f>
        <v>5.4433522546660935</v>
      </c>
      <c r="HZ147">
        <f>IF(HZ$68=0,HLOOKUP($A147,'Monte Carlo_locked values'!$CQ$6:$DS$506,'Half from MC Supply Inputs '!HZ$138+1,FALSE),HZ114)</f>
        <v>6.4449341861300562</v>
      </c>
      <c r="IA147">
        <f>IF(IA$68=0,HLOOKUP($A147,'Monte Carlo_locked values'!$CQ$6:$DS$506,'Half from MC Supply Inputs '!IA$138+1,FALSE),IA114)</f>
        <v>2.7345289270865347</v>
      </c>
      <c r="IB147">
        <f>IF(IB$68=0,HLOOKUP($A147,'Monte Carlo_locked values'!$CQ$6:$DS$506,'Half from MC Supply Inputs '!IB$138+1,FALSE),IB114)</f>
        <v>3.444022251736667</v>
      </c>
      <c r="IC147">
        <f>IF(IC$68=0,HLOOKUP($A147,'Monte Carlo_locked values'!$CQ$6:$DS$506,'Half from MC Supply Inputs '!IC$138+1,FALSE),IC114)</f>
        <v>3.1670094520501597</v>
      </c>
      <c r="ID147">
        <f>IF(ID$68=0,HLOOKUP($A147,'Monte Carlo_locked values'!$CQ$6:$DS$506,'Half from MC Supply Inputs '!ID$138+1,FALSE),ID114)</f>
        <v>1.7565471936259263</v>
      </c>
      <c r="IE147">
        <f>IF(IE$68=0,HLOOKUP($A147,'Monte Carlo_locked values'!$CQ$6:$DS$506,'Half from MC Supply Inputs '!IE$138+1,FALSE),IE114)</f>
        <v>1.7565471936259263</v>
      </c>
      <c r="IF147">
        <f>IF(IF$68=0,HLOOKUP($A147,'Monte Carlo_locked values'!$CQ$6:$DS$506,'Half from MC Supply Inputs '!IF$138+1,FALSE),IF114)</f>
        <v>3.7210350514231747</v>
      </c>
      <c r="IG147">
        <f>IF(IG$68=0,HLOOKUP($A147,'Monte Carlo_locked values'!$CQ$6:$DS$506,'Half from MC Supply Inputs '!IG$138+1,FALSE),IG114)</f>
        <v>2.2612845244085067</v>
      </c>
      <c r="IH147">
        <f>IF(IH$68=0,HLOOKUP($A147,'Monte Carlo_locked values'!$CQ$6:$DS$506,'Half from MC Supply Inputs '!IH$138+1,FALSE),IH114)</f>
        <v>6.4449341861300562</v>
      </c>
      <c r="II147">
        <f>IF(II$68=0,HLOOKUP($A147,'Monte Carlo_locked values'!$CQ$6:$DS$506,'Half from MC Supply Inputs '!II$138+1,FALSE),II114)</f>
        <v>4.6040400018377632</v>
      </c>
      <c r="IJ147">
        <f>IF(IJ$68=0,HLOOKUP($A147,'Monte Carlo_locked values'!$CQ$6:$DS$506,'Half from MC Supply Inputs '!IJ$138+1,FALSE),IJ114)</f>
        <v>1.8588699122905499</v>
      </c>
      <c r="IK147">
        <f>IF(IK$68=0,HLOOKUP($A147,'Monte Carlo_locked values'!$CQ$6:$DS$506,'Half from MC Supply Inputs '!IK$138+1,FALSE),IK114)</f>
        <v>2.4617783228380428</v>
      </c>
      <c r="IL147">
        <f>IF(IL$68=0,HLOOKUP($A147,'Monte Carlo_locked values'!$CQ$6:$DS$506,'Half from MC Supply Inputs '!IL$138+1,FALSE),IL114)</f>
        <v>3.1670094520501597</v>
      </c>
      <c r="IM147">
        <f>IF(IM$68=0,HLOOKUP($A147,'Monte Carlo_locked values'!$CQ$6:$DS$506,'Half from MC Supply Inputs '!IM$138+1,FALSE),IM114)</f>
        <v>1.7565471936259263</v>
      </c>
      <c r="IN147">
        <f>IF(IN$68=0,HLOOKUP($A147,'Monte Carlo_locked values'!$CQ$6:$DS$506,'Half from MC Supply Inputs '!IN$138+1,FALSE),IN114)</f>
        <v>6.4449341861300562</v>
      </c>
      <c r="IO147">
        <f>IF(IO$68=0,HLOOKUP($A147,'Monte Carlo_locked values'!$CQ$6:$DS$506,'Half from MC Supply Inputs '!IO$138+1,FALSE),IO114)</f>
        <v>6.4449341861300562</v>
      </c>
      <c r="IP147">
        <f>IF(IP$68=0,HLOOKUP($A147,'Monte Carlo_locked values'!$CQ$6:$DS$506,'Half from MC Supply Inputs '!IP$138+1,FALSE),IP114)</f>
        <v>3.7210350514231747</v>
      </c>
      <c r="IQ147">
        <f>IF(IQ$68=0,HLOOKUP($A147,'Monte Carlo_locked values'!$CQ$6:$DS$506,'Half from MC Supply Inputs '!IQ$138+1,FALSE),IQ114)</f>
        <v>3.7210350514231747</v>
      </c>
      <c r="IR147">
        <f>IF(IR$68=0,HLOOKUP($A147,'Monte Carlo_locked values'!$CQ$6:$DS$506,'Half from MC Supply Inputs '!IR$138+1,FALSE),IR114)</f>
        <v>3.1670094520501597</v>
      </c>
      <c r="IS147">
        <f>IF(IS$68=0,HLOOKUP($A147,'Monte Carlo_locked values'!$CQ$6:$DS$506,'Half from MC Supply Inputs '!IS$138+1,FALSE),IS114)</f>
        <v>6.4449341861300562</v>
      </c>
      <c r="IT147">
        <f>IF(IT$68=0,HLOOKUP($A147,'Monte Carlo_locked values'!$CQ$6:$DS$506,'Half from MC Supply Inputs '!IT$138+1,FALSE),IT114)</f>
        <v>3.7210350514231747</v>
      </c>
      <c r="IU147">
        <f>IF(IU$68=0,HLOOKUP($A147,'Monte Carlo_locked values'!$CQ$6:$DS$506,'Half from MC Supply Inputs '!IU$138+1,FALSE),IU114)</f>
        <v>3.444022251736667</v>
      </c>
      <c r="IV147">
        <f>IF(IV$68=0,HLOOKUP($A147,'Monte Carlo_locked values'!$CQ$6:$DS$506,'Half from MC Supply Inputs '!IV$138+1,FALSE),IV114)</f>
        <v>6.4449341861300562</v>
      </c>
      <c r="IW147">
        <f>IF(IW$68=0,HLOOKUP($A147,'Monte Carlo_locked values'!$CQ$6:$DS$506,'Half from MC Supply Inputs '!IW$138+1,FALSE),IW114)</f>
        <v>6.4449341861300562</v>
      </c>
      <c r="IX147">
        <f>IF(IX$68=0,HLOOKUP($A147,'Monte Carlo_locked values'!$CQ$6:$DS$506,'Half from MC Supply Inputs '!IX$138+1,FALSE),IX114)</f>
        <v>5.6785036800890705</v>
      </c>
      <c r="IY147">
        <f>IF(IY$68=0,HLOOKUP($A147,'Monte Carlo_locked values'!$CQ$6:$DS$506,'Half from MC Supply Inputs '!IY$138+1,FALSE),IY114)</f>
        <v>2.4617783228380428</v>
      </c>
      <c r="IZ147">
        <f>IF(IZ$68=0,HLOOKUP($A147,'Monte Carlo_locked values'!$CQ$6:$DS$506,'Half from MC Supply Inputs '!IZ$138+1,FALSE),IZ114)</f>
        <v>2.3408713590028185</v>
      </c>
      <c r="JA147">
        <f>IF(JA$68=0,HLOOKUP($A147,'Monte Carlo_locked values'!$CQ$6:$DS$506,'Half from MC Supply Inputs '!JA$138+1,FALSE),JA114)</f>
        <v>6.4449341861300562</v>
      </c>
      <c r="JB147">
        <f>IF(JB$68=0,HLOOKUP($A147,'Monte Carlo_locked values'!$CQ$6:$DS$506,'Half from MC Supply Inputs '!JB$138+1,FALSE),JB114)</f>
        <v>3.1407970924136261</v>
      </c>
      <c r="JC147">
        <f>IF(JC$68=0,HLOOKUP($A147,'Monte Carlo_locked values'!$CQ$6:$DS$506,'Half from MC Supply Inputs '!JC$138+1,FALSE),JC114)</f>
        <v>2.4617783228380428</v>
      </c>
      <c r="JD147">
        <f>IF(JD$68=0,HLOOKUP($A147,'Monte Carlo_locked values'!$CQ$6:$DS$506,'Half from MC Supply Inputs '!JD$138+1,FALSE),JD114)</f>
        <v>6.4449341861300562</v>
      </c>
      <c r="JE147">
        <f>IF(JE$68=0,HLOOKUP($A147,'Monte Carlo_locked values'!$CQ$6:$DS$506,'Half from MC Supply Inputs '!JE$138+1,FALSE),JE114)</f>
        <v>6.4449341861300562</v>
      </c>
      <c r="JF147">
        <f>IF(JF$68=0,HLOOKUP($A147,'Monte Carlo_locked values'!$CQ$6:$DS$506,'Half from MC Supply Inputs '!JF$138+1,FALSE),JF114)</f>
        <v>3.444022251736667</v>
      </c>
      <c r="JG147">
        <f>IF(JG$68=0,HLOOKUP($A147,'Monte Carlo_locked values'!$CQ$6:$DS$506,'Half from MC Supply Inputs '!JG$138+1,FALSE),JG114)</f>
        <v>2.0127712644894529</v>
      </c>
      <c r="JH147">
        <f>IF(JH$68=0,HLOOKUP($A147,'Monte Carlo_locked values'!$CQ$6:$DS$506,'Half from MC Supply Inputs '!JH$138+1,FALSE),JH114)</f>
        <v>2.6040680091292892</v>
      </c>
      <c r="JI147">
        <f>IF(JI$68=0,HLOOKUP($A147,'Monte Carlo_locked values'!$CQ$6:$DS$506,'Half from MC Supply Inputs '!JI$138+1,FALSE),JI114)</f>
        <v>6.4449341861300562</v>
      </c>
      <c r="JJ147">
        <f>IF(JJ$68=0,HLOOKUP($A147,'Monte Carlo_locked values'!$CQ$6:$DS$506,'Half from MC Supply Inputs '!JJ$138+1,FALSE),JJ114)</f>
        <v>1.7565471936259263</v>
      </c>
      <c r="JK147">
        <f>IF(JK$68=0,HLOOKUP($A147,'Monte Carlo_locked values'!$CQ$6:$DS$506,'Half from MC Supply Inputs '!JK$138+1,FALSE),JK114)</f>
        <v>3.444022251736667</v>
      </c>
      <c r="JL147">
        <f>IF(JL$68=0,HLOOKUP($A147,'Monte Carlo_locked values'!$CQ$6:$DS$506,'Half from MC Supply Inputs '!JL$138+1,FALSE),JL114)</f>
        <v>2.4617783228380428</v>
      </c>
      <c r="JM147">
        <f>IF(JM$68=0,HLOOKUP($A147,'Monte Carlo_locked values'!$CQ$6:$DS$506,'Half from MC Supply Inputs '!JM$138+1,FALSE),JM114)</f>
        <v>1.7565471936259263</v>
      </c>
      <c r="JN147">
        <f>IF(JN$68=0,HLOOKUP($A147,'Monte Carlo_locked values'!$CQ$6:$DS$506,'Half from MC Supply Inputs '!JN$138+1,FALSE),JN114)</f>
        <v>4.1863721107224849</v>
      </c>
      <c r="JO147">
        <f>IF(JO$68=0,HLOOKUP($A147,'Monte Carlo_locked values'!$CQ$6:$DS$506,'Half from MC Supply Inputs '!JO$138+1,FALSE),JO114)</f>
        <v>2.5686527708586437</v>
      </c>
      <c r="JP147">
        <f>IF(JP$68=0,HLOOKUP($A147,'Monte Carlo_locked values'!$CQ$6:$DS$506,'Half from MC Supply Inputs '!JP$138+1,FALSE),JP114)</f>
        <v>3.1670094520501597</v>
      </c>
      <c r="JQ147">
        <f>IF(JQ$68=0,HLOOKUP($A147,'Monte Carlo_locked values'!$CQ$6:$DS$506,'Half from MC Supply Inputs '!JQ$138+1,FALSE),JQ114)</f>
        <v>1.7565471936259263</v>
      </c>
      <c r="JR147">
        <f>IF(JR$68=0,HLOOKUP($A147,'Monte Carlo_locked values'!$CQ$6:$DS$506,'Half from MC Supply Inputs '!JR$138+1,FALSE),JR114)</f>
        <v>2.787828754323431</v>
      </c>
      <c r="JS147">
        <f>IF(JS$68=0,HLOOKUP($A147,'Monte Carlo_locked values'!$CQ$6:$DS$506,'Half from MC Supply Inputs '!JS$138+1,FALSE),JS114)</f>
        <v>1.7565471936259263</v>
      </c>
      <c r="JT147">
        <f>IF(JT$68=0,HLOOKUP($A147,'Monte Carlo_locked values'!$CQ$6:$DS$506,'Half from MC Supply Inputs '!JT$138+1,FALSE),JT114)</f>
        <v>3.7210350514231747</v>
      </c>
      <c r="JU147">
        <f>IF(JU$68=0,HLOOKUP($A147,'Monte Carlo_locked values'!$CQ$6:$DS$506,'Half from MC Supply Inputs '!JU$138+1,FALSE),JU114)</f>
        <v>2.4617783228380428</v>
      </c>
      <c r="JV147">
        <f>IF(JV$68=0,HLOOKUP($A147,'Monte Carlo_locked values'!$CQ$6:$DS$506,'Half from MC Supply Inputs '!JV$138+1,FALSE),JV114)</f>
        <v>2.6929595924615222</v>
      </c>
      <c r="JW147">
        <f>IF(JW$68=0,HLOOKUP($A147,'Monte Carlo_locked values'!$CQ$6:$DS$506,'Half from MC Supply Inputs '!JW$138+1,FALSE),JW114)</f>
        <v>3.7210350514231747</v>
      </c>
      <c r="JX147">
        <f>IF(JX$68=0,HLOOKUP($A147,'Monte Carlo_locked values'!$CQ$6:$DS$506,'Half from MC Supply Inputs '!JX$138+1,FALSE),JX114)</f>
        <v>2.4617783228380428</v>
      </c>
      <c r="JY147">
        <f>IF(JY$68=0,HLOOKUP($A147,'Monte Carlo_locked values'!$CQ$6:$DS$506,'Half from MC Supply Inputs '!JY$138+1,FALSE),JY114)</f>
        <v>3.1670094520501597</v>
      </c>
      <c r="JZ147">
        <f>IF(JZ$68=0,HLOOKUP($A147,'Monte Carlo_locked values'!$CQ$6:$DS$506,'Half from MC Supply Inputs '!JZ$138+1,FALSE),JZ114)</f>
        <v>4.010406309008502</v>
      </c>
      <c r="KA147">
        <f>IF(KA$68=0,HLOOKUP($A147,'Monte Carlo_locked values'!$CQ$6:$DS$506,'Half from MC Supply Inputs '!KA$138+1,FALSE),KA114)</f>
        <v>2.0499475634656195</v>
      </c>
      <c r="KB147">
        <f>IF(KB$68=0,HLOOKUP($A147,'Monte Carlo_locked values'!$CQ$6:$DS$506,'Half from MC Supply Inputs '!KB$138+1,FALSE),KB114)</f>
        <v>1.7565471936259263</v>
      </c>
      <c r="KC147">
        <f>IF(KC$68=0,HLOOKUP($A147,'Monte Carlo_locked values'!$CQ$6:$DS$506,'Half from MC Supply Inputs '!KC$138+1,FALSE),KC114)</f>
        <v>5.3789783304132168</v>
      </c>
      <c r="KD147">
        <f>IF(KD$68=0,HLOOKUP($A147,'Monte Carlo_locked values'!$CQ$6:$DS$506,'Half from MC Supply Inputs '!KD$138+1,FALSE),KD114)</f>
        <v>3.6919027381628648</v>
      </c>
      <c r="KE147">
        <f>IF(KE$68=0,HLOOKUP($A147,'Monte Carlo_locked values'!$CQ$6:$DS$506,'Half from MC Supply Inputs '!KE$138+1,FALSE),KE114)</f>
        <v>1.7581145684117399</v>
      </c>
      <c r="KF147">
        <f>IF(KF$68=0,HLOOKUP($A147,'Monte Carlo_locked values'!$CQ$6:$DS$506,'Half from MC Supply Inputs '!KF$138+1,FALSE),KF114)</f>
        <v>3.444022251736667</v>
      </c>
      <c r="KG147">
        <f>IF(KG$68=0,HLOOKUP($A147,'Monte Carlo_locked values'!$CQ$6:$DS$506,'Half from MC Supply Inputs '!KG$138+1,FALSE),KG114)</f>
        <v>6.4449341861300562</v>
      </c>
      <c r="KH147">
        <f>IF(KH$68=0,HLOOKUP($A147,'Monte Carlo_locked values'!$CQ$6:$DS$506,'Half from MC Supply Inputs '!KH$138+1,FALSE),KH114)</f>
        <v>3.444022251736667</v>
      </c>
      <c r="KI147">
        <f>IF(KI$68=0,HLOOKUP($A147,'Monte Carlo_locked values'!$CQ$6:$DS$506,'Half from MC Supply Inputs '!KI$138+1,FALSE),KI114)</f>
        <v>6.4449341861300562</v>
      </c>
      <c r="KJ147">
        <f>IF(KJ$68=0,HLOOKUP($A147,'Monte Carlo_locked values'!$CQ$6:$DS$506,'Half from MC Supply Inputs '!KJ$138+1,FALSE),KJ114)</f>
        <v>1.7565471936259263</v>
      </c>
      <c r="KK147">
        <f>IF(KK$68=0,HLOOKUP($A147,'Monte Carlo_locked values'!$CQ$6:$DS$506,'Half from MC Supply Inputs '!KK$138+1,FALSE),KK114)</f>
        <v>3.7254527642635158</v>
      </c>
      <c r="KL147">
        <f>IF(KL$68=0,HLOOKUP($A147,'Monte Carlo_locked values'!$CQ$6:$DS$506,'Half from MC Supply Inputs '!KL$138+1,FALSE),KL114)</f>
        <v>3.1670094520501597</v>
      </c>
      <c r="KM147">
        <f>IF(KM$68=0,HLOOKUP($A147,'Monte Carlo_locked values'!$CQ$6:$DS$506,'Half from MC Supply Inputs '!KM$138+1,FALSE),KM114)</f>
        <v>2.4617783228380428</v>
      </c>
      <c r="KN147">
        <f>IF(KN$68=0,HLOOKUP($A147,'Monte Carlo_locked values'!$CQ$6:$DS$506,'Half from MC Supply Inputs '!KN$138+1,FALSE),KN114)</f>
        <v>3.1670094520501597</v>
      </c>
      <c r="KO147">
        <f>IF(KO$68=0,HLOOKUP($A147,'Monte Carlo_locked values'!$CQ$6:$DS$506,'Half from MC Supply Inputs '!KO$138+1,FALSE),KO114)</f>
        <v>2.2192440061053418</v>
      </c>
      <c r="KP147">
        <f>IF(KP$68=0,HLOOKUP($A147,'Monte Carlo_locked values'!$CQ$6:$DS$506,'Half from MC Supply Inputs '!KP$138+1,FALSE),KP114)</f>
        <v>2.4617783228380428</v>
      </c>
      <c r="KQ147">
        <f>IF(KQ$68=0,HLOOKUP($A147,'Monte Carlo_locked values'!$CQ$6:$DS$506,'Half from MC Supply Inputs '!KQ$138+1,FALSE),KQ114)</f>
        <v>5.1227015866118215</v>
      </c>
      <c r="KR147">
        <f>IF(KR$68=0,HLOOKUP($A147,'Monte Carlo_locked values'!$CQ$6:$DS$506,'Half from MC Supply Inputs '!KR$138+1,FALSE),KR114)</f>
        <v>3.1670094520501597</v>
      </c>
      <c r="KS147">
        <f>IF(KS$68=0,HLOOKUP($A147,'Monte Carlo_locked values'!$CQ$6:$DS$506,'Half from MC Supply Inputs '!KS$138+1,FALSE),KS114)</f>
        <v>6.4449341861300562</v>
      </c>
      <c r="KT147">
        <f>IF(KT$68=0,HLOOKUP($A147,'Monte Carlo_locked values'!$CQ$6:$DS$506,'Half from MC Supply Inputs '!KT$138+1,FALSE),KT114)</f>
        <v>5.0963028719392005</v>
      </c>
      <c r="KU147">
        <f>IF(KU$68=0,HLOOKUP($A147,'Monte Carlo_locked values'!$CQ$6:$DS$506,'Half from MC Supply Inputs '!KU$138+1,FALSE),KU114)</f>
        <v>3.7210350514231747</v>
      </c>
      <c r="KV147">
        <f>IF(KV$68=0,HLOOKUP($A147,'Monte Carlo_locked values'!$CQ$6:$DS$506,'Half from MC Supply Inputs '!KV$138+1,FALSE),KV114)</f>
        <v>1.7565471936259263</v>
      </c>
      <c r="KW147">
        <f>IF(KW$68=0,HLOOKUP($A147,'Monte Carlo_locked values'!$CQ$6:$DS$506,'Half from MC Supply Inputs '!KW$138+1,FALSE),KW114)</f>
        <v>1.7776839240963342</v>
      </c>
      <c r="KX147">
        <f>IF(KX$68=0,HLOOKUP($A147,'Monte Carlo_locked values'!$CQ$6:$DS$506,'Half from MC Supply Inputs '!KX$138+1,FALSE),KX114)</f>
        <v>1.7581145684117399</v>
      </c>
      <c r="KY147">
        <f>IF(KY$68=0,HLOOKUP($A147,'Monte Carlo_locked values'!$CQ$6:$DS$506,'Half from MC Supply Inputs '!KY$138+1,FALSE),KY114)</f>
        <v>6.4449341861300562</v>
      </c>
      <c r="KZ147">
        <f>IF(KZ$68=0,HLOOKUP($A147,'Monte Carlo_locked values'!$CQ$6:$DS$506,'Half from MC Supply Inputs '!KZ$138+1,FALSE),KZ114)</f>
        <v>3.6560312700173885</v>
      </c>
      <c r="LA147">
        <f>IF(LA$68=0,HLOOKUP($A147,'Monte Carlo_locked values'!$CQ$6:$DS$506,'Half from MC Supply Inputs '!LA$138+1,FALSE),LA114)</f>
        <v>6.4449341861300562</v>
      </c>
      <c r="LB147">
        <f>IF(LB$68=0,HLOOKUP($A147,'Monte Carlo_locked values'!$CQ$6:$DS$506,'Half from MC Supply Inputs '!LB$138+1,FALSE),LB114)</f>
        <v>2.4617783228380428</v>
      </c>
      <c r="LC147">
        <f>IF(LC$68=0,HLOOKUP($A147,'Monte Carlo_locked values'!$CQ$6:$DS$506,'Half from MC Supply Inputs '!LC$138+1,FALSE),LC114)</f>
        <v>6.0540987171439946</v>
      </c>
      <c r="LD147">
        <f>IF(LD$68=0,HLOOKUP($A147,'Monte Carlo_locked values'!$CQ$6:$DS$506,'Half from MC Supply Inputs '!LD$138+1,FALSE),LD114)</f>
        <v>2.4617783228380428</v>
      </c>
      <c r="LE147">
        <f>IF(LE$68=0,HLOOKUP($A147,'Monte Carlo_locked values'!$CQ$6:$DS$506,'Half from MC Supply Inputs '!LE$138+1,FALSE),LE114)</f>
        <v>1.7565471936259263</v>
      </c>
      <c r="LF147">
        <f>IF(LF$68=0,HLOOKUP($A147,'Monte Carlo_locked values'!$CQ$6:$DS$506,'Half from MC Supply Inputs '!LF$138+1,FALSE),LF114)</f>
        <v>6.3075995350055445</v>
      </c>
      <c r="LG147">
        <f>IF(LG$68=0,HLOOKUP($A147,'Monte Carlo_locked values'!$CQ$6:$DS$506,'Half from MC Supply Inputs '!LG$138+1,FALSE),LG114)</f>
        <v>3.6482162706903045</v>
      </c>
      <c r="LH147">
        <f>IF(LH$68=0,HLOOKUP($A147,'Monte Carlo_locked values'!$CQ$6:$DS$506,'Half from MC Supply Inputs '!LH$138+1,FALSE),LH114)</f>
        <v>6.4449341861300562</v>
      </c>
      <c r="LI147">
        <f>IF(LI$68=0,HLOOKUP($A147,'Monte Carlo_locked values'!$CQ$6:$DS$506,'Half from MC Supply Inputs '!LI$138+1,FALSE),LI114)</f>
        <v>5.1522368421652223</v>
      </c>
      <c r="LJ147">
        <f>IF(LJ$68=0,HLOOKUP($A147,'Monte Carlo_locked values'!$CQ$6:$DS$506,'Half from MC Supply Inputs '!LJ$138+1,FALSE),LJ114)</f>
        <v>3.7210350514231747</v>
      </c>
      <c r="LK147">
        <f>IF(LK$68=0,HLOOKUP($A147,'Monte Carlo_locked values'!$CQ$6:$DS$506,'Half from MC Supply Inputs '!LK$138+1,FALSE),LK114)</f>
        <v>3.444022251736667</v>
      </c>
      <c r="LL147">
        <f>IF(LL$68=0,HLOOKUP($A147,'Monte Carlo_locked values'!$CQ$6:$DS$506,'Half from MC Supply Inputs '!LL$138+1,FALSE),LL114)</f>
        <v>5.9555471839779219</v>
      </c>
      <c r="LM147">
        <f>IF(LM$68=0,HLOOKUP($A147,'Monte Carlo_locked values'!$CQ$6:$DS$506,'Half from MC Supply Inputs '!LM$138+1,FALSE),LM114)</f>
        <v>2.5558891566838735</v>
      </c>
      <c r="LN147">
        <f>IF(LN$68=0,HLOOKUP($A147,'Monte Carlo_locked values'!$CQ$6:$DS$506,'Half from MC Supply Inputs '!LN$138+1,FALSE),LN114)</f>
        <v>3.3055192844861732</v>
      </c>
      <c r="LO147">
        <f>IF(LO$68=0,HLOOKUP($A147,'Monte Carlo_locked values'!$CQ$6:$DS$506,'Half from MC Supply Inputs '!LO$138+1,FALSE),LO114)</f>
        <v>2.7685239801748867</v>
      </c>
      <c r="LP147">
        <f>IF(LP$68=0,HLOOKUP($A147,'Monte Carlo_locked values'!$CQ$6:$DS$506,'Half from MC Supply Inputs '!LP$138+1,FALSE),LP114)</f>
        <v>2.588293046064134</v>
      </c>
      <c r="LQ147">
        <f>IF(LQ$68=0,HLOOKUP($A147,'Monte Carlo_locked values'!$CQ$6:$DS$506,'Half from MC Supply Inputs '!LQ$138+1,FALSE),LQ114)</f>
        <v>6.1018862975040085</v>
      </c>
      <c r="LR147">
        <f>IF(LR$68=0,HLOOKUP($A147,'Monte Carlo_locked values'!$CQ$6:$DS$506,'Half from MC Supply Inputs '!LR$138+1,FALSE),LR114)</f>
        <v>1.7565471936259263</v>
      </c>
      <c r="LS147">
        <f>IF(LS$68=0,HLOOKUP($A147,'Monte Carlo_locked values'!$CQ$6:$DS$506,'Half from MC Supply Inputs '!LS$138+1,FALSE),LS114)</f>
        <v>5.4894786098259329</v>
      </c>
      <c r="LT147">
        <f>IF(LT$68=0,HLOOKUP($A147,'Monte Carlo_locked values'!$CQ$6:$DS$506,'Half from MC Supply Inputs '!LT$138+1,FALSE),LT114)</f>
        <v>4.8465900936026234</v>
      </c>
      <c r="LU147">
        <f>IF(LU$68=0,HLOOKUP($A147,'Monte Carlo_locked values'!$CQ$6:$DS$506,'Half from MC Supply Inputs '!LU$138+1,FALSE),LU114)</f>
        <v>2.4617783228380428</v>
      </c>
      <c r="LV147">
        <f>IF(LV$68=0,HLOOKUP($A147,'Monte Carlo_locked values'!$CQ$6:$DS$506,'Half from MC Supply Inputs '!LV$138+1,FALSE),LV114)</f>
        <v>3.7210350514231747</v>
      </c>
      <c r="LW147">
        <f>IF(LW$68=0,HLOOKUP($A147,'Monte Carlo_locked values'!$CQ$6:$DS$506,'Half from MC Supply Inputs '!LW$138+1,FALSE),LW114)</f>
        <v>2.17338799752768</v>
      </c>
      <c r="LX147">
        <f>IF(LX$68=0,HLOOKUP($A147,'Monte Carlo_locked values'!$CQ$6:$DS$506,'Half from MC Supply Inputs '!LX$138+1,FALSE),LX114)</f>
        <v>1.7565471936259263</v>
      </c>
      <c r="LY147">
        <f>IF(LY$68=0,HLOOKUP($A147,'Monte Carlo_locked values'!$CQ$6:$DS$506,'Half from MC Supply Inputs '!LY$138+1,FALSE),LY114)</f>
        <v>3.7210350514231747</v>
      </c>
      <c r="LZ147">
        <f>IF(LZ$68=0,HLOOKUP($A147,'Monte Carlo_locked values'!$CQ$6:$DS$506,'Half from MC Supply Inputs '!LZ$138+1,FALSE),LZ114)</f>
        <v>4.7779020324728094</v>
      </c>
      <c r="MA147">
        <f>IF(MA$68=0,HLOOKUP($A147,'Monte Carlo_locked values'!$CQ$6:$DS$506,'Half from MC Supply Inputs '!MA$138+1,FALSE),MA114)</f>
        <v>1.7565471936259263</v>
      </c>
      <c r="MB147">
        <f>IF(MB$68=0,HLOOKUP($A147,'Monte Carlo_locked values'!$CQ$6:$DS$506,'Half from MC Supply Inputs '!MB$138+1,FALSE),MB114)</f>
        <v>1.7565471936259263</v>
      </c>
      <c r="MC147">
        <f>IF(MC$68=0,HLOOKUP($A147,'Monte Carlo_locked values'!$CQ$6:$DS$506,'Half from MC Supply Inputs '!MC$138+1,FALSE),MC114)</f>
        <v>4.2016487442174206</v>
      </c>
      <c r="MD147">
        <f>IF(MD$68=0,HLOOKUP($A147,'Monte Carlo_locked values'!$CQ$6:$DS$506,'Half from MC Supply Inputs '!MD$138+1,FALSE),MD114)</f>
        <v>3.7210350514231747</v>
      </c>
      <c r="ME147">
        <f>IF(ME$68=0,HLOOKUP($A147,'Monte Carlo_locked values'!$CQ$6:$DS$506,'Half from MC Supply Inputs '!ME$138+1,FALSE),ME114)</f>
        <v>2.7280208066351181</v>
      </c>
      <c r="MF147">
        <f>IF(MF$68=0,HLOOKUP($A147,'Monte Carlo_locked values'!$CQ$6:$DS$506,'Half from MC Supply Inputs '!MF$138+1,FALSE),MF114)</f>
        <v>1.7565471936259263</v>
      </c>
      <c r="MG147">
        <f>IF(MG$68=0,HLOOKUP($A147,'Monte Carlo_locked values'!$CQ$6:$DS$506,'Half from MC Supply Inputs '!MG$138+1,FALSE),MG114)</f>
        <v>4.6937982745875333</v>
      </c>
      <c r="MH147">
        <f>IF(MH$68=0,HLOOKUP($A147,'Monte Carlo_locked values'!$CQ$6:$DS$506,'Half from MC Supply Inputs '!MH$138+1,FALSE),MH114)</f>
        <v>3.7210350514231747</v>
      </c>
      <c r="MI147">
        <f>IF(MI$68=0,HLOOKUP($A147,'Monte Carlo_locked values'!$CQ$6:$DS$506,'Half from MC Supply Inputs '!MI$138+1,FALSE),MI114)</f>
        <v>6.4449341861300562</v>
      </c>
      <c r="MJ147">
        <f>IF(MJ$68=0,HLOOKUP($A147,'Monte Carlo_locked values'!$CQ$6:$DS$506,'Half from MC Supply Inputs '!MJ$138+1,FALSE),MJ114)</f>
        <v>1.9940263693615521</v>
      </c>
      <c r="MK147">
        <f>IF(MK$68=0,HLOOKUP($A147,'Monte Carlo_locked values'!$CQ$6:$DS$506,'Half from MC Supply Inputs '!MK$138+1,FALSE),MK114)</f>
        <v>4.6743494399202232</v>
      </c>
      <c r="ML147">
        <f>IF(ML$68=0,HLOOKUP($A147,'Monte Carlo_locked values'!$CQ$6:$DS$506,'Half from MC Supply Inputs '!ML$138+1,FALSE),ML114)</f>
        <v>1.7565471936259263</v>
      </c>
      <c r="MM147">
        <f>IF(MM$68=0,HLOOKUP($A147,'Monte Carlo_locked values'!$CQ$6:$DS$506,'Half from MC Supply Inputs '!MM$138+1,FALSE),MM114)</f>
        <v>6.4449341861300562</v>
      </c>
      <c r="MN147">
        <f>IF(MN$68=0,HLOOKUP($A147,'Monte Carlo_locked values'!$CQ$6:$DS$506,'Half from MC Supply Inputs '!MN$138+1,FALSE),MN114)</f>
        <v>3.444022251736667</v>
      </c>
      <c r="MO147">
        <f>IF(MO$68=0,HLOOKUP($A147,'Monte Carlo_locked values'!$CQ$6:$DS$506,'Half from MC Supply Inputs '!MO$138+1,FALSE),MO114)</f>
        <v>2.4617783228380428</v>
      </c>
      <c r="MP147">
        <f>IF(MP$68=0,HLOOKUP($A147,'Monte Carlo_locked values'!$CQ$6:$DS$506,'Half from MC Supply Inputs '!MP$138+1,FALSE),MP114)</f>
        <v>6.4449341861300562</v>
      </c>
      <c r="MQ147">
        <f>IF(MQ$68=0,HLOOKUP($A147,'Monte Carlo_locked values'!$CQ$6:$DS$506,'Half from MC Supply Inputs '!MQ$138+1,FALSE),MQ114)</f>
        <v>6.4449341861300562</v>
      </c>
      <c r="MR147">
        <f>IF(MR$68=0,HLOOKUP($A147,'Monte Carlo_locked values'!$CQ$6:$DS$506,'Half from MC Supply Inputs '!MR$138+1,FALSE),MR114)</f>
        <v>6.4449341861300562</v>
      </c>
      <c r="MS147">
        <f>IF(MS$68=0,HLOOKUP($A147,'Monte Carlo_locked values'!$CQ$6:$DS$506,'Half from MC Supply Inputs '!MS$138+1,FALSE),MS114)</f>
        <v>2.4617783228380428</v>
      </c>
      <c r="MT147">
        <f>IF(MT$68=0,HLOOKUP($A147,'Monte Carlo_locked values'!$CQ$6:$DS$506,'Half from MC Supply Inputs '!MT$138+1,FALSE),MT114)</f>
        <v>6.0963331204335702</v>
      </c>
      <c r="MU147">
        <f>IF(MU$68=0,HLOOKUP($A147,'Monte Carlo_locked values'!$CQ$6:$DS$506,'Half from MC Supply Inputs '!MU$138+1,FALSE),MU114)</f>
        <v>6.4449341861300562</v>
      </c>
      <c r="MV147">
        <f>IF(MV$68=0,HLOOKUP($A147,'Monte Carlo_locked values'!$CQ$6:$DS$506,'Half from MC Supply Inputs '!MV$138+1,FALSE),MV114)</f>
        <v>3.444022251736667</v>
      </c>
      <c r="MW147">
        <f>IF(MW$68=0,HLOOKUP($A147,'Monte Carlo_locked values'!$CQ$6:$DS$506,'Half from MC Supply Inputs '!MW$138+1,FALSE),MW114)</f>
        <v>3.7210350514231747</v>
      </c>
      <c r="MX147">
        <f>IF(MX$68=0,HLOOKUP($A147,'Monte Carlo_locked values'!$CQ$6:$DS$506,'Half from MC Supply Inputs '!MX$138+1,FALSE),MX114)</f>
        <v>3.1670094520501597</v>
      </c>
      <c r="MY147">
        <f>IF(MY$68=0,HLOOKUP($A147,'Monte Carlo_locked values'!$CQ$6:$DS$506,'Half from MC Supply Inputs '!MY$138+1,FALSE),MY114)</f>
        <v>2.9076081600741284</v>
      </c>
      <c r="MZ147">
        <f>IF(MZ$68=0,HLOOKUP($A147,'Monte Carlo_locked values'!$CQ$6:$DS$506,'Half from MC Supply Inputs '!MZ$138+1,FALSE),MZ114)</f>
        <v>3.7210350514231747</v>
      </c>
      <c r="NA147">
        <f>IF(NA$68=0,HLOOKUP($A147,'Monte Carlo_locked values'!$CQ$6:$DS$506,'Half from MC Supply Inputs '!NA$138+1,FALSE),NA114)</f>
        <v>1.8718696173656761</v>
      </c>
      <c r="NB147">
        <f>IF(NB$68=0,HLOOKUP($A147,'Monte Carlo_locked values'!$CQ$6:$DS$506,'Half from MC Supply Inputs '!NB$138+1,FALSE),NB114)</f>
        <v>2.4617783228380428</v>
      </c>
      <c r="NC147">
        <f>IF(NC$68=0,HLOOKUP($A147,'Monte Carlo_locked values'!$CQ$6:$DS$506,'Half from MC Supply Inputs '!NC$138+1,FALSE),NC114)</f>
        <v>3.824759441086905</v>
      </c>
      <c r="ND147">
        <f>IF(ND$68=0,HLOOKUP($A147,'Monte Carlo_locked values'!$CQ$6:$DS$506,'Half from MC Supply Inputs '!ND$138+1,FALSE),ND114)</f>
        <v>1.7581145684117399</v>
      </c>
      <c r="NE147">
        <f>IF(NE$68=0,HLOOKUP($A147,'Monte Carlo_locked values'!$CQ$6:$DS$506,'Half from MC Supply Inputs '!NE$138+1,FALSE),NE114)</f>
        <v>4.7371872952657039</v>
      </c>
      <c r="NF147">
        <f>IF(NF$68=0,HLOOKUP($A147,'Monte Carlo_locked values'!$CQ$6:$DS$506,'Half from MC Supply Inputs '!NF$138+1,FALSE),NF114)</f>
        <v>2.4617783228380428</v>
      </c>
      <c r="NG147">
        <f>IF(NG$68=0,HLOOKUP($A147,'Monte Carlo_locked values'!$CQ$6:$DS$506,'Half from MC Supply Inputs '!NG$138+1,FALSE),NG114)</f>
        <v>1.7565471936259263</v>
      </c>
      <c r="NH147">
        <f>IF(NH$68=0,HLOOKUP($A147,'Monte Carlo_locked values'!$CQ$6:$DS$506,'Half from MC Supply Inputs '!NH$138+1,FALSE),NH114)</f>
        <v>2.4617783228380428</v>
      </c>
      <c r="NI147">
        <f>IF(NI$68=0,HLOOKUP($A147,'Monte Carlo_locked values'!$CQ$6:$DS$506,'Half from MC Supply Inputs '!NI$138+1,FALSE),NI114)</f>
        <v>2.1210442321103797</v>
      </c>
      <c r="NJ147">
        <f>IF(NJ$68=0,HLOOKUP($A147,'Monte Carlo_locked values'!$CQ$6:$DS$506,'Half from MC Supply Inputs '!NJ$138+1,FALSE),NJ114)</f>
        <v>6.4449341861300562</v>
      </c>
      <c r="NK147">
        <f>IF(NK$68=0,HLOOKUP($A147,'Monte Carlo_locked values'!$CQ$6:$DS$506,'Half from MC Supply Inputs '!NK$138+1,FALSE),NK114)</f>
        <v>3.2050721529404473</v>
      </c>
      <c r="NL147">
        <f>IF(NL$68=0,HLOOKUP($A147,'Monte Carlo_locked values'!$CQ$6:$DS$506,'Half from MC Supply Inputs '!NL$138+1,FALSE),NL114)</f>
        <v>3.3992721538747399</v>
      </c>
      <c r="NM147">
        <f>IF(NM$68=0,HLOOKUP($A147,'Monte Carlo_locked values'!$CQ$6:$DS$506,'Half from MC Supply Inputs '!NM$138+1,FALSE),NM114)</f>
        <v>1.7565471936259263</v>
      </c>
      <c r="NN147">
        <f>IF(NN$68=0,HLOOKUP($A147,'Monte Carlo_locked values'!$CQ$6:$DS$506,'Half from MC Supply Inputs '!NN$138+1,FALSE),NN114)</f>
        <v>3.1670094520501597</v>
      </c>
      <c r="NO147">
        <f>IF(NO$68=0,HLOOKUP($A147,'Monte Carlo_locked values'!$CQ$6:$DS$506,'Half from MC Supply Inputs '!NO$138+1,FALSE),NO114)</f>
        <v>1.7565471936259263</v>
      </c>
      <c r="NP147">
        <f>IF(NP$68=0,HLOOKUP($A147,'Monte Carlo_locked values'!$CQ$6:$DS$506,'Half from MC Supply Inputs '!NP$138+1,FALSE),NP114)</f>
        <v>5.3869178602433081</v>
      </c>
      <c r="NQ147">
        <f>IF(NQ$68=0,HLOOKUP($A147,'Monte Carlo_locked values'!$CQ$6:$DS$506,'Half from MC Supply Inputs '!NQ$138+1,FALSE),NQ114)</f>
        <v>3.444022251736667</v>
      </c>
      <c r="NR147">
        <f>IF(NR$68=0,HLOOKUP($A147,'Monte Carlo_locked values'!$CQ$6:$DS$506,'Half from MC Supply Inputs '!NR$138+1,FALSE),NR114)</f>
        <v>3.444022251736667</v>
      </c>
      <c r="NS147">
        <f>IF(NS$68=0,HLOOKUP($A147,'Monte Carlo_locked values'!$CQ$6:$DS$506,'Half from MC Supply Inputs '!NS$138+1,FALSE),NS114)</f>
        <v>2.4617783228380428</v>
      </c>
      <c r="NT147">
        <f>IF(NT$68=0,HLOOKUP($A147,'Monte Carlo_locked values'!$CQ$6:$DS$506,'Half from MC Supply Inputs '!NT$138+1,FALSE),NT114)</f>
        <v>1.7565471936259263</v>
      </c>
      <c r="NU147">
        <f>IF(NU$68=0,HLOOKUP($A147,'Monte Carlo_locked values'!$CQ$6:$DS$506,'Half from MC Supply Inputs '!NU$138+1,FALSE),NU114)</f>
        <v>1.7565471936259263</v>
      </c>
      <c r="NV147">
        <f>IF(NV$68=0,HLOOKUP($A147,'Monte Carlo_locked values'!$CQ$6:$DS$506,'Half from MC Supply Inputs '!NV$138+1,FALSE),NV114)</f>
        <v>3.7210350514231747</v>
      </c>
      <c r="NW147">
        <f>IF(NW$68=0,HLOOKUP($A147,'Monte Carlo_locked values'!$CQ$6:$DS$506,'Half from MC Supply Inputs '!NW$138+1,FALSE),NW114)</f>
        <v>6.0408074870574344</v>
      </c>
      <c r="NX147">
        <f>IF(NX$68=0,HLOOKUP($A147,'Monte Carlo_locked values'!$CQ$6:$DS$506,'Half from MC Supply Inputs '!NX$138+1,FALSE),NX114)</f>
        <v>1.7565471936259263</v>
      </c>
      <c r="NY147">
        <f>IF(NY$68=0,HLOOKUP($A147,'Monte Carlo_locked values'!$CQ$6:$DS$506,'Half from MC Supply Inputs '!NY$138+1,FALSE),NY114)</f>
        <v>3.4599785447976665</v>
      </c>
      <c r="NZ147">
        <f>IF(NZ$68=0,HLOOKUP($A147,'Monte Carlo_locked values'!$CQ$6:$DS$506,'Half from MC Supply Inputs '!NZ$138+1,FALSE),NZ114)</f>
        <v>3.444022251736667</v>
      </c>
      <c r="OA147">
        <f>IF(OA$68=0,HLOOKUP($A147,'Monte Carlo_locked values'!$CQ$6:$DS$506,'Half from MC Supply Inputs '!OA$138+1,FALSE),OA114)</f>
        <v>3.392589975698888</v>
      </c>
      <c r="OB147">
        <f>IF(OB$68=0,HLOOKUP($A147,'Monte Carlo_locked values'!$CQ$6:$DS$506,'Half from MC Supply Inputs '!OB$138+1,FALSE),OB114)</f>
        <v>2.5417615695482598</v>
      </c>
      <c r="OC147">
        <f>IF(OC$68=0,HLOOKUP($A147,'Monte Carlo_locked values'!$CQ$6:$DS$506,'Half from MC Supply Inputs '!OC$138+1,FALSE),OC114)</f>
        <v>1.7565471936259263</v>
      </c>
      <c r="OD147">
        <f>IF(OD$68=0,HLOOKUP($A147,'Monte Carlo_locked values'!$CQ$6:$DS$506,'Half from MC Supply Inputs '!OD$138+1,FALSE),OD114)</f>
        <v>5.4676913425764013</v>
      </c>
      <c r="OE147">
        <f>IF(OE$68=0,HLOOKUP($A147,'Monte Carlo_locked values'!$CQ$6:$DS$506,'Half from MC Supply Inputs '!OE$138+1,FALSE),OE114)</f>
        <v>2.963050990298707</v>
      </c>
      <c r="OF147">
        <f>IF(OF$68=0,HLOOKUP($A147,'Monte Carlo_locked values'!$CQ$6:$DS$506,'Half from MC Supply Inputs '!OF$138+1,FALSE),OF114)</f>
        <v>5.2143779256732277</v>
      </c>
      <c r="OG147">
        <f>IF(OG$68=0,HLOOKUP($A147,'Monte Carlo_locked values'!$CQ$6:$DS$506,'Half from MC Supply Inputs '!OG$138+1,FALSE),OG114)</f>
        <v>1.7565471936259263</v>
      </c>
      <c r="OH147">
        <f>IF(OH$68=0,HLOOKUP($A147,'Monte Carlo_locked values'!$CQ$6:$DS$506,'Half from MC Supply Inputs '!OH$138+1,FALSE),OH114)</f>
        <v>6.4449341861300562</v>
      </c>
      <c r="OI147">
        <f>IF(OI$68=0,HLOOKUP($A147,'Monte Carlo_locked values'!$CQ$6:$DS$506,'Half from MC Supply Inputs '!OI$138+1,FALSE),OI114)</f>
        <v>2.4617783228380428</v>
      </c>
      <c r="OJ147">
        <f>IF(OJ$68=0,HLOOKUP($A147,'Monte Carlo_locked values'!$CQ$6:$DS$506,'Half from MC Supply Inputs '!OJ$138+1,FALSE),OJ114)</f>
        <v>3.444022251736667</v>
      </c>
      <c r="OK147">
        <f>IF(OK$68=0,HLOOKUP($A147,'Monte Carlo_locked values'!$CQ$6:$DS$506,'Half from MC Supply Inputs '!OK$138+1,FALSE),OK114)</f>
        <v>6.4449341861300562</v>
      </c>
      <c r="OL147">
        <f>IF(OL$68=0,HLOOKUP($A147,'Monte Carlo_locked values'!$CQ$6:$DS$506,'Half from MC Supply Inputs '!OL$138+1,FALSE),OL114)</f>
        <v>1.7565471936259263</v>
      </c>
      <c r="OM147">
        <f>IF(OM$68=0,HLOOKUP($A147,'Monte Carlo_locked values'!$CQ$6:$DS$506,'Half from MC Supply Inputs '!OM$138+1,FALSE),OM114)</f>
        <v>6.4449341861300562</v>
      </c>
      <c r="ON147">
        <f>IF(ON$68=0,HLOOKUP($A147,'Monte Carlo_locked values'!$CQ$6:$DS$506,'Half from MC Supply Inputs '!ON$138+1,FALSE),ON114)</f>
        <v>5.6684873325731626</v>
      </c>
      <c r="OO147">
        <f>IF(OO$68=0,HLOOKUP($A147,'Monte Carlo_locked values'!$CQ$6:$DS$506,'Half from MC Supply Inputs '!OO$138+1,FALSE),OO114)</f>
        <v>5.6685033774000813</v>
      </c>
      <c r="OP147">
        <f>IF(OP$68=0,HLOOKUP($A147,'Monte Carlo_locked values'!$CQ$6:$DS$506,'Half from MC Supply Inputs '!OP$138+1,FALSE),OP114)</f>
        <v>3.9786676585815823</v>
      </c>
      <c r="OQ147">
        <f>IF(OQ$68=0,HLOOKUP($A147,'Monte Carlo_locked values'!$CQ$6:$DS$506,'Half from MC Supply Inputs '!OQ$138+1,FALSE),OQ114)</f>
        <v>3.1670094520501597</v>
      </c>
      <c r="OR147">
        <f>IF(OR$68=0,HLOOKUP($A147,'Monte Carlo_locked values'!$CQ$6:$DS$506,'Half from MC Supply Inputs '!OR$138+1,FALSE),OR114)</f>
        <v>1.7581145684117399</v>
      </c>
      <c r="OS147">
        <f>IF(OS$68=0,HLOOKUP($A147,'Monte Carlo_locked values'!$CQ$6:$DS$506,'Half from MC Supply Inputs '!OS$138+1,FALSE),OS114)</f>
        <v>1.7565471936259263</v>
      </c>
      <c r="OT147">
        <f>IF(OT$68=0,HLOOKUP($A147,'Monte Carlo_locked values'!$CQ$6:$DS$506,'Half from MC Supply Inputs '!OT$138+1,FALSE),OT114)</f>
        <v>3.1670094520501597</v>
      </c>
      <c r="OU147">
        <f>IF(OU$68=0,HLOOKUP($A147,'Monte Carlo_locked values'!$CQ$6:$DS$506,'Half from MC Supply Inputs '!OU$138+1,FALSE),OU114)</f>
        <v>6.4449341861300562</v>
      </c>
      <c r="OV147">
        <f>IF(OV$68=0,HLOOKUP($A147,'Monte Carlo_locked values'!$CQ$6:$DS$506,'Half from MC Supply Inputs '!OV$138+1,FALSE),OV114)</f>
        <v>3.7210350514231747</v>
      </c>
      <c r="OW147">
        <f>IF(OW$68=0,HLOOKUP($A147,'Monte Carlo_locked values'!$CQ$6:$DS$506,'Half from MC Supply Inputs '!OW$138+1,FALSE),OW114)</f>
        <v>2.0198552295413488</v>
      </c>
      <c r="OX147">
        <f>IF(OX$68=0,HLOOKUP($A147,'Monte Carlo_locked values'!$CQ$6:$DS$506,'Half from MC Supply Inputs '!OX$138+1,FALSE),OX114)</f>
        <v>3.444022251736667</v>
      </c>
      <c r="OY147">
        <f>IF(OY$68=0,HLOOKUP($A147,'Monte Carlo_locked values'!$CQ$6:$DS$506,'Half from MC Supply Inputs '!OY$138+1,FALSE),OY114)</f>
        <v>1.958469183746947</v>
      </c>
      <c r="OZ147">
        <f>IF(OZ$68=0,HLOOKUP($A147,'Monte Carlo_locked values'!$CQ$6:$DS$506,'Half from MC Supply Inputs '!OZ$138+1,FALSE),OZ114)</f>
        <v>3.7210350514231747</v>
      </c>
      <c r="PA147">
        <f>IF(PA$68=0,HLOOKUP($A147,'Monte Carlo_locked values'!$CQ$6:$DS$506,'Half from MC Supply Inputs '!PA$138+1,FALSE),PA114)</f>
        <v>6.4449341861300562</v>
      </c>
      <c r="PB147">
        <f>IF(PB$68=0,HLOOKUP($A147,'Monte Carlo_locked values'!$CQ$6:$DS$506,'Half from MC Supply Inputs '!PB$138+1,FALSE),PB114)</f>
        <v>2.4617783228380428</v>
      </c>
      <c r="PC147">
        <f>IF(PC$68=0,HLOOKUP($A147,'Monte Carlo_locked values'!$CQ$6:$DS$506,'Half from MC Supply Inputs '!PC$138+1,FALSE),PC114)</f>
        <v>1.7565471936259263</v>
      </c>
      <c r="PD147">
        <f>IF(PD$68=0,HLOOKUP($A147,'Monte Carlo_locked values'!$CQ$6:$DS$506,'Half from MC Supply Inputs '!PD$138+1,FALSE),PD114)</f>
        <v>4.5049991674828407</v>
      </c>
      <c r="PE147">
        <f>IF(PE$68=0,HLOOKUP($A147,'Monte Carlo_locked values'!$CQ$6:$DS$506,'Half from MC Supply Inputs '!PE$138+1,FALSE),PE114)</f>
        <v>6.4449341861300562</v>
      </c>
      <c r="PF147">
        <f>IF(PF$68=0,HLOOKUP($A147,'Monte Carlo_locked values'!$CQ$6:$DS$506,'Half from MC Supply Inputs '!PF$138+1,FALSE),PF114)</f>
        <v>2.4617783228380428</v>
      </c>
      <c r="PG147">
        <f>IF(PG$68=0,HLOOKUP($A147,'Monte Carlo_locked values'!$CQ$6:$DS$506,'Half from MC Supply Inputs '!PG$138+1,FALSE),PG114)</f>
        <v>1.8913708485540868</v>
      </c>
      <c r="PH147">
        <f>IF(PH$68=0,HLOOKUP($A147,'Monte Carlo_locked values'!$CQ$6:$DS$506,'Half from MC Supply Inputs '!PH$138+1,FALSE),PH114)</f>
        <v>2.3948458231676377</v>
      </c>
      <c r="PI147">
        <f>IF(PI$68=0,HLOOKUP($A147,'Monte Carlo_locked values'!$CQ$6:$DS$506,'Half from MC Supply Inputs '!PI$138+1,FALSE),PI114)</f>
        <v>3.5496931114765053</v>
      </c>
      <c r="PJ147">
        <f>IF(PJ$68=0,HLOOKUP($A147,'Monte Carlo_locked values'!$CQ$6:$DS$506,'Half from MC Supply Inputs '!PJ$138+1,FALSE),PJ114)</f>
        <v>6.4449341861300562</v>
      </c>
      <c r="PK147">
        <f>IF(PK$68=0,HLOOKUP($A147,'Monte Carlo_locked values'!$CQ$6:$DS$506,'Half from MC Supply Inputs '!PK$138+1,FALSE),PK114)</f>
        <v>3.444022251736667</v>
      </c>
      <c r="PL147">
        <f>IF(PL$68=0,HLOOKUP($A147,'Monte Carlo_locked values'!$CQ$6:$DS$506,'Half from MC Supply Inputs '!PL$138+1,FALSE),PL114)</f>
        <v>3.7210350514231747</v>
      </c>
      <c r="PM147">
        <f>IF(PM$68=0,HLOOKUP($A147,'Monte Carlo_locked values'!$CQ$6:$DS$506,'Half from MC Supply Inputs '!PM$138+1,FALSE),PM114)</f>
        <v>1.7565471936259263</v>
      </c>
      <c r="PN147">
        <f>IF(PN$68=0,HLOOKUP($A147,'Monte Carlo_locked values'!$CQ$6:$DS$506,'Half from MC Supply Inputs '!PN$138+1,FALSE),PN114)</f>
        <v>3.444022251736667</v>
      </c>
      <c r="PO147">
        <f>IF(PO$68=0,HLOOKUP($A147,'Monte Carlo_locked values'!$CQ$6:$DS$506,'Half from MC Supply Inputs '!PO$138+1,FALSE),PO114)</f>
        <v>6.4449341861300562</v>
      </c>
      <c r="PP147">
        <f>IF(PP$68=0,HLOOKUP($A147,'Monte Carlo_locked values'!$CQ$6:$DS$506,'Half from MC Supply Inputs '!PP$138+1,FALSE),PP114)</f>
        <v>3.1670094520501597</v>
      </c>
      <c r="PQ147">
        <f>IF(PQ$68=0,HLOOKUP($A147,'Monte Carlo_locked values'!$CQ$6:$DS$506,'Half from MC Supply Inputs '!PQ$138+1,FALSE),PQ114)</f>
        <v>5.4842378415762942</v>
      </c>
      <c r="PR147">
        <f>IF(PR$68=0,HLOOKUP($A147,'Monte Carlo_locked values'!$CQ$6:$DS$506,'Half from MC Supply Inputs '!PR$138+1,FALSE),PR114)</f>
        <v>5.2316555851417395</v>
      </c>
      <c r="PS147">
        <f>IF(PS$68=0,HLOOKUP($A147,'Monte Carlo_locked values'!$CQ$6:$DS$506,'Half from MC Supply Inputs '!PS$138+1,FALSE),PS114)</f>
        <v>3.7562730222491778</v>
      </c>
      <c r="PT147">
        <f>IF(PT$68=0,HLOOKUP($A147,'Monte Carlo_locked values'!$CQ$6:$DS$506,'Half from MC Supply Inputs '!PT$138+1,FALSE),PT114)</f>
        <v>5.059217587144893</v>
      </c>
      <c r="PU147">
        <f>IF(PU$68=0,HLOOKUP($A147,'Monte Carlo_locked values'!$CQ$6:$DS$506,'Half from MC Supply Inputs '!PU$138+1,FALSE),PU114)</f>
        <v>4.4065471773757414</v>
      </c>
      <c r="PV147">
        <f>IF(PV$68=0,HLOOKUP($A147,'Monte Carlo_locked values'!$CQ$6:$DS$506,'Half from MC Supply Inputs '!PV$138+1,FALSE),PV114)</f>
        <v>1.7581145684117399</v>
      </c>
      <c r="PW147">
        <f>IF(PW$68=0,HLOOKUP($A147,'Monte Carlo_locked values'!$CQ$6:$DS$506,'Half from MC Supply Inputs '!PW$138+1,FALSE),PW114)</f>
        <v>3.7210350514231747</v>
      </c>
      <c r="PX147">
        <f>IF(PX$68=0,HLOOKUP($A147,'Monte Carlo_locked values'!$CQ$6:$DS$506,'Half from MC Supply Inputs '!PX$138+1,FALSE),PX114)</f>
        <v>3.1670094520501597</v>
      </c>
      <c r="PY147">
        <f>IF(PY$68=0,HLOOKUP($A147,'Monte Carlo_locked values'!$CQ$6:$DS$506,'Half from MC Supply Inputs '!PY$138+1,FALSE),PY114)</f>
        <v>3.5127231352546806</v>
      </c>
      <c r="PZ147">
        <f>IF(PZ$68=0,HLOOKUP($A147,'Monte Carlo_locked values'!$CQ$6:$DS$506,'Half from MC Supply Inputs '!PZ$138+1,FALSE),PZ114)</f>
        <v>3.7210350514231747</v>
      </c>
      <c r="QA147">
        <f>IF(QA$68=0,HLOOKUP($A147,'Monte Carlo_locked values'!$CQ$6:$DS$506,'Half from MC Supply Inputs '!QA$138+1,FALSE),QA114)</f>
        <v>6.4449341861300562</v>
      </c>
      <c r="QB147">
        <f>IF(QB$68=0,HLOOKUP($A147,'Monte Carlo_locked values'!$CQ$6:$DS$506,'Half from MC Supply Inputs '!QB$138+1,FALSE),QB114)</f>
        <v>3.1670094520501597</v>
      </c>
      <c r="QC147">
        <f>IF(QC$68=0,HLOOKUP($A147,'Monte Carlo_locked values'!$CQ$6:$DS$506,'Half from MC Supply Inputs '!QC$138+1,FALSE),QC114)</f>
        <v>3.2605716898705537</v>
      </c>
      <c r="QD147">
        <f>IF(QD$68=0,HLOOKUP($A147,'Monte Carlo_locked values'!$CQ$6:$DS$506,'Half from MC Supply Inputs '!QD$138+1,FALSE),QD114)</f>
        <v>3.7210350514231747</v>
      </c>
      <c r="QE147">
        <f>IF(QE$68=0,HLOOKUP($A147,'Monte Carlo_locked values'!$CQ$6:$DS$506,'Half from MC Supply Inputs '!QE$138+1,FALSE),QE114)</f>
        <v>6.4449341861300562</v>
      </c>
      <c r="QF147">
        <f>IF(QF$68=0,HLOOKUP($A147,'Monte Carlo_locked values'!$CQ$6:$DS$506,'Half from MC Supply Inputs '!QF$138+1,FALSE),QF114)</f>
        <v>3.7210350514231747</v>
      </c>
      <c r="QG147">
        <f>IF(QG$68=0,HLOOKUP($A147,'Monte Carlo_locked values'!$CQ$6:$DS$506,'Half from MC Supply Inputs '!QG$138+1,FALSE),QG114)</f>
        <v>1.7784728768323887</v>
      </c>
      <c r="QH147">
        <f>IF(QH$68=0,HLOOKUP($A147,'Monte Carlo_locked values'!$CQ$6:$DS$506,'Half from MC Supply Inputs '!QH$138+1,FALSE),QH114)</f>
        <v>2.4617783228380428</v>
      </c>
      <c r="QI147">
        <f>IF(QI$68=0,HLOOKUP($A147,'Monte Carlo_locked values'!$CQ$6:$DS$506,'Half from MC Supply Inputs '!QI$138+1,FALSE),QI114)</f>
        <v>2.7193133983458528</v>
      </c>
      <c r="QJ147">
        <f>IF(QJ$68=0,HLOOKUP($A147,'Monte Carlo_locked values'!$CQ$6:$DS$506,'Half from MC Supply Inputs '!QJ$138+1,FALSE),QJ114)</f>
        <v>3.7210350514231747</v>
      </c>
      <c r="QK147">
        <f>IF(QK$68=0,HLOOKUP($A147,'Monte Carlo_locked values'!$CQ$6:$DS$506,'Half from MC Supply Inputs '!QK$138+1,FALSE),QK114)</f>
        <v>6.2877717213752042</v>
      </c>
      <c r="QL147">
        <f>IF(QL$68=0,HLOOKUP($A147,'Monte Carlo_locked values'!$CQ$6:$DS$506,'Half from MC Supply Inputs '!QL$138+1,FALSE),QL114)</f>
        <v>2.7583592486714998</v>
      </c>
      <c r="QM147">
        <f>IF(QM$68=0,HLOOKUP($A147,'Monte Carlo_locked values'!$CQ$6:$DS$506,'Half from MC Supply Inputs '!QM$138+1,FALSE),QM114)</f>
        <v>3.444022251736667</v>
      </c>
      <c r="QN147">
        <f>IF(QN$68=0,HLOOKUP($A147,'Monte Carlo_locked values'!$CQ$6:$DS$506,'Half from MC Supply Inputs '!QN$138+1,FALSE),QN114)</f>
        <v>6.4449341861300562</v>
      </c>
      <c r="QO147">
        <f>IF(QO$68=0,HLOOKUP($A147,'Monte Carlo_locked values'!$CQ$6:$DS$506,'Half from MC Supply Inputs '!QO$138+1,FALSE),QO114)</f>
        <v>3.1237089805814344</v>
      </c>
      <c r="QP147">
        <f>IF(QP$68=0,HLOOKUP($A147,'Monte Carlo_locked values'!$CQ$6:$DS$506,'Half from MC Supply Inputs '!QP$138+1,FALSE),QP114)</f>
        <v>3.1670094520501597</v>
      </c>
      <c r="QQ147">
        <f>IF(QQ$68=0,HLOOKUP($A147,'Monte Carlo_locked values'!$CQ$6:$DS$506,'Half from MC Supply Inputs '!QQ$138+1,FALSE),QQ114)</f>
        <v>2.4617783228380428</v>
      </c>
      <c r="QR147">
        <f>IF(QR$68=0,HLOOKUP($A147,'Monte Carlo_locked values'!$CQ$6:$DS$506,'Half from MC Supply Inputs '!QR$138+1,FALSE),QR114)</f>
        <v>2.4617783228380428</v>
      </c>
      <c r="QS147">
        <f>IF(QS$68=0,HLOOKUP($A147,'Monte Carlo_locked values'!$CQ$6:$DS$506,'Half from MC Supply Inputs '!QS$138+1,FALSE),QS114)</f>
        <v>3.444022251736667</v>
      </c>
      <c r="QT147">
        <f>IF(QT$68=0,HLOOKUP($A147,'Monte Carlo_locked values'!$CQ$6:$DS$506,'Half from MC Supply Inputs '!QT$138+1,FALSE),QT114)</f>
        <v>4.7061763593710584</v>
      </c>
      <c r="QU147">
        <f>IF(QU$68=0,HLOOKUP($A147,'Monte Carlo_locked values'!$CQ$6:$DS$506,'Half from MC Supply Inputs '!QU$138+1,FALSE),QU114)</f>
        <v>3.1670094520501597</v>
      </c>
      <c r="QV147">
        <f>IF(QV$68=0,HLOOKUP($A147,'Monte Carlo_locked values'!$CQ$6:$DS$506,'Half from MC Supply Inputs '!QV$138+1,FALSE),QV114)</f>
        <v>3.444022251736667</v>
      </c>
      <c r="QW147">
        <f>IF(QW$68=0,HLOOKUP($A147,'Monte Carlo_locked values'!$CQ$6:$DS$506,'Half from MC Supply Inputs '!QW$138+1,FALSE),QW114)</f>
        <v>2.0575943739642484</v>
      </c>
      <c r="QX147">
        <f>IF(QX$68=0,HLOOKUP($A147,'Monte Carlo_locked values'!$CQ$6:$DS$506,'Half from MC Supply Inputs '!QX$138+1,FALSE),QX114)</f>
        <v>2.9541701740322068</v>
      </c>
      <c r="QY147">
        <f>IF(QY$68=0,HLOOKUP($A147,'Monte Carlo_locked values'!$CQ$6:$DS$506,'Half from MC Supply Inputs '!QY$138+1,FALSE),QY114)</f>
        <v>3.444022251736667</v>
      </c>
      <c r="QZ147">
        <f>IF(QZ$68=0,HLOOKUP($A147,'Monte Carlo_locked values'!$CQ$6:$DS$506,'Half from MC Supply Inputs '!QZ$138+1,FALSE),QZ114)</f>
        <v>3.7210350514231747</v>
      </c>
      <c r="RA147">
        <f>IF(RA$68=0,HLOOKUP($A147,'Monte Carlo_locked values'!$CQ$6:$DS$506,'Half from MC Supply Inputs '!RA$138+1,FALSE),RA114)</f>
        <v>1.7565471936259263</v>
      </c>
      <c r="RB147">
        <f>IF(RB$68=0,HLOOKUP($A147,'Monte Carlo_locked values'!$CQ$6:$DS$506,'Half from MC Supply Inputs '!RB$138+1,FALSE),RB114)</f>
        <v>5.0170584833590981</v>
      </c>
      <c r="RC147">
        <f>IF(RC$68=0,HLOOKUP($A147,'Monte Carlo_locked values'!$CQ$6:$DS$506,'Half from MC Supply Inputs '!RC$138+1,FALSE),RC114)</f>
        <v>3.444022251736667</v>
      </c>
      <c r="RD147">
        <f>IF(RD$68=0,HLOOKUP($A147,'Monte Carlo_locked values'!$CQ$6:$DS$506,'Half from MC Supply Inputs '!RD$138+1,FALSE),RD114)</f>
        <v>6.2114460981319297</v>
      </c>
      <c r="RE147">
        <f>IF(RE$68=0,HLOOKUP($A147,'Monte Carlo_locked values'!$CQ$6:$DS$506,'Half from MC Supply Inputs '!RE$138+1,FALSE),RE114)</f>
        <v>2.4617783228380428</v>
      </c>
      <c r="RF147">
        <f>IF(RF$68=0,HLOOKUP($A147,'Monte Carlo_locked values'!$CQ$6:$DS$506,'Half from MC Supply Inputs '!RF$138+1,FALSE),RF114)</f>
        <v>6.4449341861300562</v>
      </c>
      <c r="RG147">
        <f>IF(RG$68=0,HLOOKUP($A147,'Monte Carlo_locked values'!$CQ$6:$DS$506,'Half from MC Supply Inputs '!RG$138+1,FALSE),RG114)</f>
        <v>3.444022251736667</v>
      </c>
      <c r="RH147">
        <f>IF(RH$68=0,HLOOKUP($A147,'Monte Carlo_locked values'!$CQ$6:$DS$506,'Half from MC Supply Inputs '!RH$138+1,FALSE),RH114)</f>
        <v>6.4449341861300562</v>
      </c>
      <c r="RI147">
        <f>IF(RI$68=0,HLOOKUP($A147,'Monte Carlo_locked values'!$CQ$6:$DS$506,'Half from MC Supply Inputs '!RI$138+1,FALSE),RI114)</f>
        <v>3.1670094520501597</v>
      </c>
      <c r="RJ147">
        <f>IF(RJ$68=0,HLOOKUP($A147,'Monte Carlo_locked values'!$CQ$6:$DS$506,'Half from MC Supply Inputs '!RJ$138+1,FALSE),RJ114)</f>
        <v>1.7565471936259263</v>
      </c>
      <c r="RK147">
        <f>IF(RK$68=0,HLOOKUP($A147,'Monte Carlo_locked values'!$CQ$6:$DS$506,'Half from MC Supply Inputs '!RK$138+1,FALSE),RK114)</f>
        <v>3.7210350514231747</v>
      </c>
      <c r="RL147">
        <f>IF(RL$68=0,HLOOKUP($A147,'Monte Carlo_locked values'!$CQ$6:$DS$506,'Half from MC Supply Inputs '!RL$138+1,FALSE),RL114)</f>
        <v>6.307754528587413</v>
      </c>
      <c r="RM147">
        <f>IF(RM$68=0,HLOOKUP($A147,'Monte Carlo_locked values'!$CQ$6:$DS$506,'Half from MC Supply Inputs '!RM$138+1,FALSE),RM114)</f>
        <v>3.444022251736667</v>
      </c>
      <c r="RN147">
        <f>IF(RN$68=0,HLOOKUP($A147,'Monte Carlo_locked values'!$CQ$6:$DS$506,'Half from MC Supply Inputs '!RN$138+1,FALSE),RN114)</f>
        <v>3.1670094520501597</v>
      </c>
      <c r="RO147">
        <f>IF(RO$68=0,HLOOKUP($A147,'Monte Carlo_locked values'!$CQ$6:$DS$506,'Half from MC Supply Inputs '!RO$138+1,FALSE),RO114)</f>
        <v>2.3099586112490922</v>
      </c>
      <c r="RP147">
        <f>IF(RP$68=0,HLOOKUP($A147,'Monte Carlo_locked values'!$CQ$6:$DS$506,'Half from MC Supply Inputs '!RP$138+1,FALSE),RP114)</f>
        <v>6.4449341861300562</v>
      </c>
      <c r="RQ147">
        <f>IF(RQ$68=0,HLOOKUP($A147,'Monte Carlo_locked values'!$CQ$6:$DS$506,'Half from MC Supply Inputs '!RQ$138+1,FALSE),RQ114)</f>
        <v>6.4449341861300562</v>
      </c>
      <c r="RR147">
        <f>IF(RR$68=0,HLOOKUP($A147,'Monte Carlo_locked values'!$CQ$6:$DS$506,'Half from MC Supply Inputs '!RR$138+1,FALSE),RR114)</f>
        <v>5.0586912217512099</v>
      </c>
      <c r="RS147">
        <f>IF(RS$68=0,HLOOKUP($A147,'Monte Carlo_locked values'!$CQ$6:$DS$506,'Half from MC Supply Inputs '!RS$138+1,FALSE),RS114)</f>
        <v>3.444022251736667</v>
      </c>
      <c r="RT147">
        <f>IF(RT$68=0,HLOOKUP($A147,'Monte Carlo_locked values'!$CQ$6:$DS$506,'Half from MC Supply Inputs '!RT$138+1,FALSE),RT114)</f>
        <v>3.1670094520501597</v>
      </c>
      <c r="RU147">
        <f>IF(RU$68=0,HLOOKUP($A147,'Monte Carlo_locked values'!$CQ$6:$DS$506,'Half from MC Supply Inputs '!RU$138+1,FALSE),RU114)</f>
        <v>3.7210350514231747</v>
      </c>
      <c r="RV147">
        <f>IF(RV$68=0,HLOOKUP($A147,'Monte Carlo_locked values'!$CQ$6:$DS$506,'Half from MC Supply Inputs '!RV$138+1,FALSE),RV114)</f>
        <v>2.4617783228380428</v>
      </c>
      <c r="RW147">
        <f>IF(RW$68=0,HLOOKUP($A147,'Monte Carlo_locked values'!$CQ$6:$DS$506,'Half from MC Supply Inputs '!RW$138+1,FALSE),RW114)</f>
        <v>6.4449341861300562</v>
      </c>
      <c r="RX147">
        <f>IF(RX$68=0,HLOOKUP($A147,'Monte Carlo_locked values'!$CQ$6:$DS$506,'Half from MC Supply Inputs '!RX$138+1,FALSE),RX114)</f>
        <v>2.4617783228380428</v>
      </c>
      <c r="RY147">
        <f>IF(RY$68=0,HLOOKUP($A147,'Monte Carlo_locked values'!$CQ$6:$DS$506,'Half from MC Supply Inputs '!RY$138+1,FALSE),RY114)</f>
        <v>1.7581145684117399</v>
      </c>
      <c r="RZ147">
        <f>IF(RZ$68=0,HLOOKUP($A147,'Monte Carlo_locked values'!$CQ$6:$DS$506,'Half from MC Supply Inputs '!RZ$138+1,FALSE),RZ114)</f>
        <v>2.2868440431673269</v>
      </c>
      <c r="SA147">
        <f>IF(SA$68=0,HLOOKUP($A147,'Monte Carlo_locked values'!$CQ$6:$DS$506,'Half from MC Supply Inputs '!SA$138+1,FALSE),SA114)</f>
        <v>5.6282126718819141</v>
      </c>
      <c r="SB147">
        <f>IF(SB$68=0,HLOOKUP($A147,'Monte Carlo_locked values'!$CQ$6:$DS$506,'Half from MC Supply Inputs '!SB$138+1,FALSE),SB114)</f>
        <v>5.1476838257925523</v>
      </c>
      <c r="SC147">
        <f>IF(SC$68=0,HLOOKUP($A147,'Monte Carlo_locked values'!$CQ$6:$DS$506,'Half from MC Supply Inputs '!SC$138+1,FALSE),SC114)</f>
        <v>3.444022251736667</v>
      </c>
      <c r="SD147">
        <f>IF(SD$68=0,HLOOKUP($A147,'Monte Carlo_locked values'!$CQ$6:$DS$506,'Half from MC Supply Inputs '!SD$138+1,FALSE),SD114)</f>
        <v>3.1774230436652959</v>
      </c>
      <c r="SE147">
        <f>IF(SE$68=0,HLOOKUP($A147,'Monte Carlo_locked values'!$CQ$6:$DS$506,'Half from MC Supply Inputs '!SE$138+1,FALSE),SE114)</f>
        <v>2.4617783228380428</v>
      </c>
      <c r="SF147">
        <f>IF(SF$68=0,HLOOKUP($A147,'Monte Carlo_locked values'!$CQ$6:$DS$506,'Half from MC Supply Inputs '!SF$138+1,FALSE),SF114)</f>
        <v>2.3516315414018854</v>
      </c>
      <c r="SG147">
        <f>IF(SG$68=0,HLOOKUP($A147,'Monte Carlo_locked values'!$CQ$6:$DS$506,'Half from MC Supply Inputs '!SG$138+1,FALSE),SG114)</f>
        <v>6.3688266155910203</v>
      </c>
    </row>
    <row r="148" spans="1:501" x14ac:dyDescent="0.35">
      <c r="A148" s="158">
        <v>2031</v>
      </c>
      <c r="B148">
        <f>IF(B$68=0,HLOOKUP($A148,'Monte Carlo_locked values'!$CQ$6:$DS$506,'Half from MC Supply Inputs '!B$138+1,FALSE),B115)</f>
        <v>6.7671808954365593</v>
      </c>
      <c r="C148">
        <f>IF(C$68=0,HLOOKUP($A148,'Monte Carlo_locked values'!$CQ$6:$DS$506,'Half from MC Supply Inputs '!C$138+1,FALSE),C115)</f>
        <v>2.4504545639932496</v>
      </c>
      <c r="D148">
        <f>IF(D$68=0,HLOOKUP($A148,'Monte Carlo_locked values'!$CQ$6:$DS$506,'Half from MC Supply Inputs '!D$138+1,FALSE),D115)</f>
        <v>3.8099226171979153</v>
      </c>
      <c r="E148">
        <f>IF(E$68=0,HLOOKUP($A148,'Monte Carlo_locked values'!$CQ$6:$DS$506,'Half from MC Supply Inputs '!E$138+1,FALSE),E115)</f>
        <v>3.4696024846318703</v>
      </c>
      <c r="F148">
        <f>IF(F$68=0,HLOOKUP($A148,'Monte Carlo_locked values'!$CQ$6:$DS$506,'Half from MC Supply Inputs '!F$138+1,FALSE),F115)</f>
        <v>3.8099226171979153</v>
      </c>
      <c r="G148">
        <f>IF(G$68=0,HLOOKUP($A148,'Monte Carlo_locked values'!$CQ$6:$DS$506,'Half from MC Supply Inputs '!G$138+1,FALSE),G115)</f>
        <v>6.7671808954365593</v>
      </c>
      <c r="H148">
        <f>IF(H$68=0,HLOOKUP($A148,'Monte Carlo_locked values'!$CQ$6:$DS$506,'Half from MC Supply Inputs '!H$138+1,FALSE),H115)</f>
        <v>3.4696024846318703</v>
      </c>
      <c r="I148">
        <f>IF(I$68=0,HLOOKUP($A148,'Monte Carlo_locked values'!$CQ$6:$DS$506,'Half from MC Supply Inputs '!I$138+1,FALSE),I115)</f>
        <v>6.2779848210799898</v>
      </c>
      <c r="J148">
        <f>IF(J$68=0,HLOOKUP($A148,'Monte Carlo_locked values'!$CQ$6:$DS$506,'Half from MC Supply Inputs '!J$138+1,FALSE),J115)</f>
        <v>3.4696024846318703</v>
      </c>
      <c r="K148">
        <f>IF(K$68=0,HLOOKUP($A148,'Monte Carlo_locked values'!$CQ$6:$DS$506,'Half from MC Supply Inputs '!K$138+1,FALSE),K115)</f>
        <v>6.7671808954365593</v>
      </c>
      <c r="L148">
        <f>IF(L$68=0,HLOOKUP($A148,'Monte Carlo_locked values'!$CQ$6:$DS$506,'Half from MC Supply Inputs '!L$138+1,FALSE),L115)</f>
        <v>4.9379184012831772</v>
      </c>
      <c r="M148">
        <f>IF(M$68=0,HLOOKUP($A148,'Monte Carlo_locked values'!$CQ$6:$DS$506,'Half from MC Supply Inputs '!M$138+1,FALSE),M115)</f>
        <v>3.6860067480924181</v>
      </c>
      <c r="N148">
        <f>IF(N$68=0,HLOOKUP($A148,'Monte Carlo_locked values'!$CQ$6:$DS$506,'Half from MC Supply Inputs '!N$138+1,FALSE),N115)</f>
        <v>3.0192780157800256</v>
      </c>
      <c r="O148">
        <f>IF(O$68=0,HLOOKUP($A148,'Monte Carlo_locked values'!$CQ$6:$DS$506,'Half from MC Supply Inputs '!O$138+1,FALSE),O115)</f>
        <v>2.6567335747552212</v>
      </c>
      <c r="P148">
        <f>IF(P$68=0,HLOOKUP($A148,'Monte Carlo_locked values'!$CQ$6:$DS$506,'Half from MC Supply Inputs '!P$138+1,FALSE),P115)</f>
        <v>3.4696024846318703</v>
      </c>
      <c r="Q148">
        <f>IF(Q$68=0,HLOOKUP($A148,'Monte Carlo_locked values'!$CQ$6:$DS$506,'Half from MC Supply Inputs '!Q$138+1,FALSE),Q115)</f>
        <v>6.7671808954365593</v>
      </c>
      <c r="R148">
        <f>IF(R$68=0,HLOOKUP($A148,'Monte Carlo_locked values'!$CQ$6:$DS$506,'Half from MC Supply Inputs '!R$138+1,FALSE),R115)</f>
        <v>1.8438646648785721</v>
      </c>
      <c r="S148">
        <f>IF(S$68=0,HLOOKUP($A148,'Monte Carlo_locked values'!$CQ$6:$DS$506,'Half from MC Supply Inputs '!S$138+1,FALSE),S115)</f>
        <v>5.6437462365521993</v>
      </c>
      <c r="T148">
        <f>IF(T$68=0,HLOOKUP($A148,'Monte Carlo_locked values'!$CQ$6:$DS$506,'Half from MC Supply Inputs '!T$138+1,FALSE),T115)</f>
        <v>6.7671808954365593</v>
      </c>
      <c r="U148">
        <f>IF(U$68=0,HLOOKUP($A148,'Monte Carlo_locked values'!$CQ$6:$DS$506,'Half from MC Supply Inputs '!U$138+1,FALSE),U115)</f>
        <v>5.370993507686987</v>
      </c>
      <c r="V148">
        <f>IF(V$68=0,HLOOKUP($A148,'Monte Carlo_locked values'!$CQ$6:$DS$506,'Half from MC Supply Inputs '!V$138+1,FALSE),V115)</f>
        <v>1.8438646648785721</v>
      </c>
      <c r="W148">
        <f>IF(W$68=0,HLOOKUP($A148,'Monte Carlo_locked values'!$CQ$6:$DS$506,'Half from MC Supply Inputs '!W$138+1,FALSE),W115)</f>
        <v>3.4696024846318703</v>
      </c>
      <c r="X148">
        <f>IF(X$68=0,HLOOKUP($A148,'Monte Carlo_locked values'!$CQ$6:$DS$506,'Half from MC Supply Inputs '!X$138+1,FALSE),X115)</f>
        <v>3.4696024846318703</v>
      </c>
      <c r="Y148">
        <f>IF(Y$68=0,HLOOKUP($A148,'Monte Carlo_locked values'!$CQ$6:$DS$506,'Half from MC Supply Inputs '!Y$138+1,FALSE),Y115)</f>
        <v>2.6567335747552212</v>
      </c>
      <c r="Z148">
        <f>IF(Z$68=0,HLOOKUP($A148,'Monte Carlo_locked values'!$CQ$6:$DS$506,'Half from MC Supply Inputs '!Z$138+1,FALSE),Z115)</f>
        <v>4.1468035795953631</v>
      </c>
      <c r="AA148">
        <f>IF(AA$68=0,HLOOKUP($A148,'Monte Carlo_locked values'!$CQ$6:$DS$506,'Half from MC Supply Inputs '!AA$138+1,FALSE),AA115)</f>
        <v>3.4696024846318703</v>
      </c>
      <c r="AB148">
        <f>IF(AB$68=0,HLOOKUP($A148,'Monte Carlo_locked values'!$CQ$6:$DS$506,'Half from MC Supply Inputs '!AB$138+1,FALSE),AB115)</f>
        <v>3.4696024846318703</v>
      </c>
      <c r="AC148">
        <f>IF(AC$68=0,HLOOKUP($A148,'Monte Carlo_locked values'!$CQ$6:$DS$506,'Half from MC Supply Inputs '!AC$138+1,FALSE),AC115)</f>
        <v>3.4696024846318703</v>
      </c>
      <c r="AD148">
        <f>IF(AD$68=0,HLOOKUP($A148,'Monte Carlo_locked values'!$CQ$6:$DS$506,'Half from MC Supply Inputs '!AD$138+1,FALSE),AD115)</f>
        <v>3.4853374296797619</v>
      </c>
      <c r="AE148">
        <f>IF(AE$68=0,HLOOKUP($A148,'Monte Carlo_locked values'!$CQ$6:$DS$506,'Half from MC Supply Inputs '!AE$138+1,FALSE),AE115)</f>
        <v>4.1502427497639598</v>
      </c>
      <c r="AF148">
        <f>IF(AF$68=0,HLOOKUP($A148,'Monte Carlo_locked values'!$CQ$6:$DS$506,'Half from MC Supply Inputs '!AF$138+1,FALSE),AF115)</f>
        <v>3.8099226171979153</v>
      </c>
      <c r="AG148">
        <f>IF(AG$68=0,HLOOKUP($A148,'Monte Carlo_locked values'!$CQ$6:$DS$506,'Half from MC Supply Inputs '!AG$138+1,FALSE),AG115)</f>
        <v>2.6567335747552212</v>
      </c>
      <c r="AH148">
        <f>IF(AH$68=0,HLOOKUP($A148,'Monte Carlo_locked values'!$CQ$6:$DS$506,'Half from MC Supply Inputs '!AH$138+1,FALSE),AH115)</f>
        <v>6.7671808954365593</v>
      </c>
      <c r="AI148">
        <f>IF(AI$68=0,HLOOKUP($A148,'Monte Carlo_locked values'!$CQ$6:$DS$506,'Half from MC Supply Inputs '!AI$138+1,FALSE),AI115)</f>
        <v>5.9522687444296096</v>
      </c>
      <c r="AJ148">
        <f>IF(AJ$68=0,HLOOKUP($A148,'Monte Carlo_locked values'!$CQ$6:$DS$506,'Half from MC Supply Inputs '!AJ$138+1,FALSE),AJ115)</f>
        <v>2.6567335747552212</v>
      </c>
      <c r="AK148">
        <f>IF(AK$68=0,HLOOKUP($A148,'Monte Carlo_locked values'!$CQ$6:$DS$506,'Half from MC Supply Inputs '!AK$138+1,FALSE),AK115)</f>
        <v>2.4241926876768409</v>
      </c>
      <c r="AL148">
        <f>IF(AL$68=0,HLOOKUP($A148,'Monte Carlo_locked values'!$CQ$6:$DS$506,'Half from MC Supply Inputs '!AL$138+1,FALSE),AL115)</f>
        <v>5.8684942433389136</v>
      </c>
      <c r="AM148">
        <f>IF(AM$68=0,HLOOKUP($A148,'Monte Carlo_locked values'!$CQ$6:$DS$506,'Half from MC Supply Inputs '!AM$138+1,FALSE),AM115)</f>
        <v>3.8239046476947096</v>
      </c>
      <c r="AN148">
        <f>IF(AN$68=0,HLOOKUP($A148,'Monte Carlo_locked values'!$CQ$6:$DS$506,'Half from MC Supply Inputs '!AN$138+1,FALSE),AN115)</f>
        <v>3.0083775701988866</v>
      </c>
      <c r="AO148">
        <f>IF(AO$68=0,HLOOKUP($A148,'Monte Carlo_locked values'!$CQ$6:$DS$506,'Half from MC Supply Inputs '!AO$138+1,FALSE),AO115)</f>
        <v>2.19046637319398</v>
      </c>
      <c r="AP148">
        <f>IF(AP$68=0,HLOOKUP($A148,'Monte Carlo_locked values'!$CQ$6:$DS$506,'Half from MC Supply Inputs '!AP$138+1,FALSE),AP115)</f>
        <v>6.7671808954365593</v>
      </c>
      <c r="AQ148">
        <f>IF(AQ$68=0,HLOOKUP($A148,'Monte Carlo_locked values'!$CQ$6:$DS$506,'Half from MC Supply Inputs '!AQ$138+1,FALSE),AQ115)</f>
        <v>1.8438646648785721</v>
      </c>
      <c r="AR148">
        <f>IF(AR$68=0,HLOOKUP($A148,'Monte Carlo_locked values'!$CQ$6:$DS$506,'Half from MC Supply Inputs '!AR$138+1,FALSE),AR115)</f>
        <v>2.2207415693775889</v>
      </c>
      <c r="AS148">
        <f>IF(AS$68=0,HLOOKUP($A148,'Monte Carlo_locked values'!$CQ$6:$DS$506,'Half from MC Supply Inputs '!AS$138+1,FALSE),AS115)</f>
        <v>2.0940926529226229</v>
      </c>
      <c r="AT148">
        <f>IF(AT$68=0,HLOOKUP($A148,'Monte Carlo_locked values'!$CQ$6:$DS$506,'Half from MC Supply Inputs '!AT$138+1,FALSE),AT115)</f>
        <v>6.7671808954365593</v>
      </c>
      <c r="AU148">
        <f>IF(AU$68=0,HLOOKUP($A148,'Monte Carlo_locked values'!$CQ$6:$DS$506,'Half from MC Supply Inputs '!AU$138+1,FALSE),AU115)</f>
        <v>5.7637138975038109</v>
      </c>
      <c r="AV148">
        <f>IF(AV$68=0,HLOOKUP($A148,'Monte Carlo_locked values'!$CQ$6:$DS$506,'Half from MC Supply Inputs '!AV$138+1,FALSE),AV115)</f>
        <v>6.7671808954365593</v>
      </c>
      <c r="AW148">
        <f>IF(AW$68=0,HLOOKUP($A148,'Monte Carlo_locked values'!$CQ$6:$DS$506,'Half from MC Supply Inputs '!AW$138+1,FALSE),AW115)</f>
        <v>2.6567335747552212</v>
      </c>
      <c r="AX148">
        <f>IF(AX$68=0,HLOOKUP($A148,'Monte Carlo_locked values'!$CQ$6:$DS$506,'Half from MC Supply Inputs '!AX$138+1,FALSE),AX115)</f>
        <v>1.8438646648785721</v>
      </c>
      <c r="AY148">
        <f>IF(AY$68=0,HLOOKUP($A148,'Monte Carlo_locked values'!$CQ$6:$DS$506,'Half from MC Supply Inputs '!AY$138+1,FALSE),AY115)</f>
        <v>2.6567335747552212</v>
      </c>
      <c r="AZ148">
        <f>IF(AZ$68=0,HLOOKUP($A148,'Monte Carlo_locked values'!$CQ$6:$DS$506,'Half from MC Supply Inputs '!AZ$138+1,FALSE),AZ115)</f>
        <v>1.8460202968323269</v>
      </c>
      <c r="BA148">
        <f>IF(BA$68=0,HLOOKUP($A148,'Monte Carlo_locked values'!$CQ$6:$DS$506,'Half from MC Supply Inputs '!BA$138+1,FALSE),BA115)</f>
        <v>4.7623108639727034</v>
      </c>
      <c r="BB148">
        <f>IF(BB$68=0,HLOOKUP($A148,'Monte Carlo_locked values'!$CQ$6:$DS$506,'Half from MC Supply Inputs '!BB$138+1,FALSE),BB115)</f>
        <v>6.2204442116219933</v>
      </c>
      <c r="BC148">
        <f>IF(BC$68=0,HLOOKUP($A148,'Monte Carlo_locked values'!$CQ$6:$DS$506,'Half from MC Supply Inputs '!BC$138+1,FALSE),BC115)</f>
        <v>2.6567335747552212</v>
      </c>
      <c r="BD148">
        <f>IF(BD$68=0,HLOOKUP($A148,'Monte Carlo_locked values'!$CQ$6:$DS$506,'Half from MC Supply Inputs '!BD$138+1,FALSE),BD115)</f>
        <v>2.6567335747552212</v>
      </c>
      <c r="BE148">
        <f>IF(BE$68=0,HLOOKUP($A148,'Monte Carlo_locked values'!$CQ$6:$DS$506,'Half from MC Supply Inputs '!BE$138+1,FALSE),BE115)</f>
        <v>6.7671808954365593</v>
      </c>
      <c r="BF148">
        <f>IF(BF$68=0,HLOOKUP($A148,'Monte Carlo_locked values'!$CQ$6:$DS$506,'Half from MC Supply Inputs '!BF$138+1,FALSE),BF115)</f>
        <v>2.6310415194963959</v>
      </c>
      <c r="BG148">
        <f>IF(BG$68=0,HLOOKUP($A148,'Monte Carlo_locked values'!$CQ$6:$DS$506,'Half from MC Supply Inputs '!BG$138+1,FALSE),BG115)</f>
        <v>3.4696024846318703</v>
      </c>
      <c r="BH148">
        <f>IF(BH$68=0,HLOOKUP($A148,'Monte Carlo_locked values'!$CQ$6:$DS$506,'Half from MC Supply Inputs '!BH$138+1,FALSE),BH115)</f>
        <v>6.7671808954365593</v>
      </c>
      <c r="BI148">
        <f>IF(BI$68=0,HLOOKUP($A148,'Monte Carlo_locked values'!$CQ$6:$DS$506,'Half from MC Supply Inputs '!BI$138+1,FALSE),BI115)</f>
        <v>4.1502427497639598</v>
      </c>
      <c r="BJ148">
        <f>IF(BJ$68=0,HLOOKUP($A148,'Monte Carlo_locked values'!$CQ$6:$DS$506,'Half from MC Supply Inputs '!BJ$138+1,FALSE),BJ115)</f>
        <v>6.7671808954365593</v>
      </c>
      <c r="BK148">
        <f>IF(BK$68=0,HLOOKUP($A148,'Monte Carlo_locked values'!$CQ$6:$DS$506,'Half from MC Supply Inputs '!BK$138+1,FALSE),BK115)</f>
        <v>2.416693770348922</v>
      </c>
      <c r="BL148">
        <f>IF(BL$68=0,HLOOKUP($A148,'Monte Carlo_locked values'!$CQ$6:$DS$506,'Half from MC Supply Inputs '!BL$138+1,FALSE),BL115)</f>
        <v>1.8878494108404549</v>
      </c>
      <c r="BM148">
        <f>IF(BM$68=0,HLOOKUP($A148,'Monte Carlo_locked values'!$CQ$6:$DS$506,'Half from MC Supply Inputs '!BM$138+1,FALSE),BM115)</f>
        <v>4.1502427497639598</v>
      </c>
      <c r="BN148">
        <f>IF(BN$68=0,HLOOKUP($A148,'Monte Carlo_locked values'!$CQ$6:$DS$506,'Half from MC Supply Inputs '!BN$138+1,FALSE),BN115)</f>
        <v>6.7671808954365593</v>
      </c>
      <c r="BO148">
        <f>IF(BO$68=0,HLOOKUP($A148,'Monte Carlo_locked values'!$CQ$6:$DS$506,'Half from MC Supply Inputs '!BO$138+1,FALSE),BO115)</f>
        <v>2.6567335747552212</v>
      </c>
      <c r="BP148">
        <f>IF(BP$68=0,HLOOKUP($A148,'Monte Carlo_locked values'!$CQ$6:$DS$506,'Half from MC Supply Inputs '!BP$138+1,FALSE),BP115)</f>
        <v>3.8099226171979153</v>
      </c>
      <c r="BQ148">
        <f>IF(BQ$68=0,HLOOKUP($A148,'Monte Carlo_locked values'!$CQ$6:$DS$506,'Half from MC Supply Inputs '!BQ$138+1,FALSE),BQ115)</f>
        <v>1.8438646648785721</v>
      </c>
      <c r="BR148">
        <f>IF(BR$68=0,HLOOKUP($A148,'Monte Carlo_locked values'!$CQ$6:$DS$506,'Half from MC Supply Inputs '!BR$138+1,FALSE),BR115)</f>
        <v>6.7671808954365593</v>
      </c>
      <c r="BS148">
        <f>IF(BS$68=0,HLOOKUP($A148,'Monte Carlo_locked values'!$CQ$6:$DS$506,'Half from MC Supply Inputs '!BS$138+1,FALSE),BS115)</f>
        <v>6.7671808954365593</v>
      </c>
      <c r="BT148">
        <f>IF(BT$68=0,HLOOKUP($A148,'Monte Carlo_locked values'!$CQ$6:$DS$506,'Half from MC Supply Inputs '!BT$138+1,FALSE),BT115)</f>
        <v>2.2610328894804002</v>
      </c>
      <c r="BU148">
        <f>IF(BU$68=0,HLOOKUP($A148,'Monte Carlo_locked values'!$CQ$6:$DS$506,'Half from MC Supply Inputs '!BU$138+1,FALSE),BU115)</f>
        <v>4.1502427497639598</v>
      </c>
      <c r="BV148">
        <f>IF(BV$68=0,HLOOKUP($A148,'Monte Carlo_locked values'!$CQ$6:$DS$506,'Half from MC Supply Inputs '!BV$138+1,FALSE),BV115)</f>
        <v>6.7671808954365593</v>
      </c>
      <c r="BW148">
        <f>IF(BW$68=0,HLOOKUP($A148,'Monte Carlo_locked values'!$CQ$6:$DS$506,'Half from MC Supply Inputs '!BW$138+1,FALSE),BW115)</f>
        <v>2.6567335747552212</v>
      </c>
      <c r="BX148">
        <f>IF(BX$68=0,HLOOKUP($A148,'Monte Carlo_locked values'!$CQ$6:$DS$506,'Half from MC Supply Inputs '!BX$138+1,FALSE),BX115)</f>
        <v>3.9097350853757975</v>
      </c>
      <c r="BY148">
        <f>IF(BY$68=0,HLOOKUP($A148,'Monte Carlo_locked values'!$CQ$6:$DS$506,'Half from MC Supply Inputs '!BY$138+1,FALSE),BY115)</f>
        <v>1.8460202968323269</v>
      </c>
      <c r="BZ148">
        <f>IF(BZ$68=0,HLOOKUP($A148,'Monte Carlo_locked values'!$CQ$6:$DS$506,'Half from MC Supply Inputs '!BZ$138+1,FALSE),BZ115)</f>
        <v>6.7671808954365593</v>
      </c>
      <c r="CA148">
        <f>IF(CA$68=0,HLOOKUP($A148,'Monte Carlo_locked values'!$CQ$6:$DS$506,'Half from MC Supply Inputs '!CA$138+1,FALSE),CA115)</f>
        <v>4.1502427497639598</v>
      </c>
      <c r="CB148">
        <f>IF(CB$68=0,HLOOKUP($A148,'Monte Carlo_locked values'!$CQ$6:$DS$506,'Half from MC Supply Inputs '!CB$138+1,FALSE),CB115)</f>
        <v>6.2868858582217939</v>
      </c>
      <c r="CC148">
        <f>IF(CC$68=0,HLOOKUP($A148,'Monte Carlo_locked values'!$CQ$6:$DS$506,'Half from MC Supply Inputs '!CC$138+1,FALSE),CC115)</f>
        <v>3.4696024846318703</v>
      </c>
      <c r="CD148">
        <f>IF(CD$68=0,HLOOKUP($A148,'Monte Carlo_locked values'!$CQ$6:$DS$506,'Half from MC Supply Inputs '!CD$138+1,FALSE),CD115)</f>
        <v>1.8438646648785721</v>
      </c>
      <c r="CE148">
        <f>IF(CE$68=0,HLOOKUP($A148,'Monte Carlo_locked values'!$CQ$6:$DS$506,'Half from MC Supply Inputs '!CE$138+1,FALSE),CE115)</f>
        <v>3.8099226171979153</v>
      </c>
      <c r="CF148">
        <f>IF(CF$68=0,HLOOKUP($A148,'Monte Carlo_locked values'!$CQ$6:$DS$506,'Half from MC Supply Inputs '!CF$138+1,FALSE),CF115)</f>
        <v>1.8438646648785721</v>
      </c>
      <c r="CG148">
        <f>IF(CG$68=0,HLOOKUP($A148,'Monte Carlo_locked values'!$CQ$6:$DS$506,'Half from MC Supply Inputs '!CG$138+1,FALSE),CG115)</f>
        <v>4.8422590727544108</v>
      </c>
      <c r="CH148">
        <f>IF(CH$68=0,HLOOKUP($A148,'Monte Carlo_locked values'!$CQ$6:$DS$506,'Half from MC Supply Inputs '!CH$138+1,FALSE),CH115)</f>
        <v>2.9925286857521742</v>
      </c>
      <c r="CI148">
        <f>IF(CI$68=0,HLOOKUP($A148,'Monte Carlo_locked values'!$CQ$6:$DS$506,'Half from MC Supply Inputs '!CI$138+1,FALSE),CI115)</f>
        <v>1.8438646648785721</v>
      </c>
      <c r="CJ148">
        <f>IF(CJ$68=0,HLOOKUP($A148,'Monte Carlo_locked values'!$CQ$6:$DS$506,'Half from MC Supply Inputs '!CJ$138+1,FALSE),CJ115)</f>
        <v>6.7671808954365593</v>
      </c>
      <c r="CK148">
        <f>IF(CK$68=0,HLOOKUP($A148,'Monte Carlo_locked values'!$CQ$6:$DS$506,'Half from MC Supply Inputs '!CK$138+1,FALSE),CK115)</f>
        <v>2.6567335747552212</v>
      </c>
      <c r="CL148">
        <f>IF(CL$68=0,HLOOKUP($A148,'Monte Carlo_locked values'!$CQ$6:$DS$506,'Half from MC Supply Inputs '!CL$138+1,FALSE),CL115)</f>
        <v>1.8438646648785721</v>
      </c>
      <c r="CM148">
        <f>IF(CM$68=0,HLOOKUP($A148,'Monte Carlo_locked values'!$CQ$6:$DS$506,'Half from MC Supply Inputs '!CM$138+1,FALSE),CM115)</f>
        <v>2.6567335747552212</v>
      </c>
      <c r="CN148">
        <f>IF(CN$68=0,HLOOKUP($A148,'Monte Carlo_locked values'!$CQ$6:$DS$506,'Half from MC Supply Inputs '!CN$138+1,FALSE),CN115)</f>
        <v>2.4907526852596744</v>
      </c>
      <c r="CO148">
        <f>IF(CO$68=0,HLOOKUP($A148,'Monte Carlo_locked values'!$CQ$6:$DS$506,'Half from MC Supply Inputs '!CO$138+1,FALSE),CO115)</f>
        <v>2.6567335747552212</v>
      </c>
      <c r="CP148">
        <f>IF(CP$68=0,HLOOKUP($A148,'Monte Carlo_locked values'!$CQ$6:$DS$506,'Half from MC Supply Inputs '!CP$138+1,FALSE),CP115)</f>
        <v>3.8099226171979153</v>
      </c>
      <c r="CQ148">
        <f>IF(CQ$68=0,HLOOKUP($A148,'Monte Carlo_locked values'!$CQ$6:$DS$506,'Half from MC Supply Inputs '!CQ$138+1,FALSE),CQ115)</f>
        <v>4.2874784901284073</v>
      </c>
      <c r="CR148">
        <f>IF(CR$68=0,HLOOKUP($A148,'Monte Carlo_locked values'!$CQ$6:$DS$506,'Half from MC Supply Inputs '!CR$138+1,FALSE),CR115)</f>
        <v>1.8438646648785721</v>
      </c>
      <c r="CS148">
        <f>IF(CS$68=0,HLOOKUP($A148,'Monte Carlo_locked values'!$CQ$6:$DS$506,'Half from MC Supply Inputs '!CS$138+1,FALSE),CS115)</f>
        <v>3.8099226171979153</v>
      </c>
      <c r="CT148">
        <f>IF(CT$68=0,HLOOKUP($A148,'Monte Carlo_locked values'!$CQ$6:$DS$506,'Half from MC Supply Inputs '!CT$138+1,FALSE),CT115)</f>
        <v>2.3192822668605739</v>
      </c>
      <c r="CU148">
        <f>IF(CU$68=0,HLOOKUP($A148,'Monte Carlo_locked values'!$CQ$6:$DS$506,'Half from MC Supply Inputs '!CU$138+1,FALSE),CU115)</f>
        <v>1.8438646648785721</v>
      </c>
      <c r="CV148">
        <f>IF(CV$68=0,HLOOKUP($A148,'Monte Carlo_locked values'!$CQ$6:$DS$506,'Half from MC Supply Inputs '!CV$138+1,FALSE),CV115)</f>
        <v>2.6567335747552212</v>
      </c>
      <c r="CW148">
        <f>IF(CW$68=0,HLOOKUP($A148,'Monte Carlo_locked values'!$CQ$6:$DS$506,'Half from MC Supply Inputs '!CW$138+1,FALSE),CW115)</f>
        <v>3.8169099784890199</v>
      </c>
      <c r="CX148">
        <f>IF(CX$68=0,HLOOKUP($A148,'Monte Carlo_locked values'!$CQ$6:$DS$506,'Half from MC Supply Inputs '!CX$138+1,FALSE),CX115)</f>
        <v>1.8460202968323269</v>
      </c>
      <c r="CY148">
        <f>IF(CY$68=0,HLOOKUP($A148,'Monte Carlo_locked values'!$CQ$6:$DS$506,'Half from MC Supply Inputs '!CY$138+1,FALSE),CY115)</f>
        <v>2.6567335747552212</v>
      </c>
      <c r="CZ148">
        <f>IF(CZ$68=0,HLOOKUP($A148,'Monte Carlo_locked values'!$CQ$6:$DS$506,'Half from MC Supply Inputs '!CZ$138+1,FALSE),CZ115)</f>
        <v>1.8460202968323269</v>
      </c>
      <c r="DA148">
        <f>IF(DA$68=0,HLOOKUP($A148,'Monte Carlo_locked values'!$CQ$6:$DS$506,'Half from MC Supply Inputs '!DA$138+1,FALSE),DA115)</f>
        <v>1.8438646648785721</v>
      </c>
      <c r="DB148">
        <f>IF(DB$68=0,HLOOKUP($A148,'Monte Carlo_locked values'!$CQ$6:$DS$506,'Half from MC Supply Inputs '!DB$138+1,FALSE),DB115)</f>
        <v>2.6567335747552212</v>
      </c>
      <c r="DC148">
        <f>IF(DC$68=0,HLOOKUP($A148,'Monte Carlo_locked values'!$CQ$6:$DS$506,'Half from MC Supply Inputs '!DC$138+1,FALSE),DC115)</f>
        <v>2.9216841276674317</v>
      </c>
      <c r="DD148">
        <f>IF(DD$68=0,HLOOKUP($A148,'Monte Carlo_locked values'!$CQ$6:$DS$506,'Half from MC Supply Inputs '!DD$138+1,FALSE),DD115)</f>
        <v>6.7671808954365593</v>
      </c>
      <c r="DE148">
        <f>IF(DE$68=0,HLOOKUP($A148,'Monte Carlo_locked values'!$CQ$6:$DS$506,'Half from MC Supply Inputs '!DE$138+1,FALSE),DE115)</f>
        <v>4.1502427497639598</v>
      </c>
      <c r="DF148">
        <f>IF(DF$68=0,HLOOKUP($A148,'Monte Carlo_locked values'!$CQ$6:$DS$506,'Half from MC Supply Inputs '!DF$138+1,FALSE),DF115)</f>
        <v>2.5225713129469698</v>
      </c>
      <c r="DG148">
        <f>IF(DG$68=0,HLOOKUP($A148,'Monte Carlo_locked values'!$CQ$6:$DS$506,'Half from MC Supply Inputs '!DG$138+1,FALSE),DG115)</f>
        <v>5.2749902414501841</v>
      </c>
      <c r="DH148">
        <f>IF(DH$68=0,HLOOKUP($A148,'Monte Carlo_locked values'!$CQ$6:$DS$506,'Half from MC Supply Inputs '!DH$138+1,FALSE),DH115)</f>
        <v>2.5986713016278955</v>
      </c>
      <c r="DI148">
        <f>IF(DI$68=0,HLOOKUP($A148,'Monte Carlo_locked values'!$CQ$6:$DS$506,'Half from MC Supply Inputs '!DI$138+1,FALSE),DI115)</f>
        <v>3.4696024846318703</v>
      </c>
      <c r="DJ148">
        <f>IF(DJ$68=0,HLOOKUP($A148,'Monte Carlo_locked values'!$CQ$6:$DS$506,'Half from MC Supply Inputs '!DJ$138+1,FALSE),DJ115)</f>
        <v>4.1502427497639598</v>
      </c>
      <c r="DK148">
        <f>IF(DK$68=0,HLOOKUP($A148,'Monte Carlo_locked values'!$CQ$6:$DS$506,'Half from MC Supply Inputs '!DK$138+1,FALSE),DK115)</f>
        <v>1.8460202968323269</v>
      </c>
      <c r="DL148">
        <f>IF(DL$68=0,HLOOKUP($A148,'Monte Carlo_locked values'!$CQ$6:$DS$506,'Half from MC Supply Inputs '!DL$138+1,FALSE),DL115)</f>
        <v>3.8201559307955577</v>
      </c>
      <c r="DM148">
        <f>IF(DM$68=0,HLOOKUP($A148,'Monte Carlo_locked values'!$CQ$6:$DS$506,'Half from MC Supply Inputs '!DM$138+1,FALSE),DM115)</f>
        <v>3.4696024846318703</v>
      </c>
      <c r="DN148">
        <f>IF(DN$68=0,HLOOKUP($A148,'Monte Carlo_locked values'!$CQ$6:$DS$506,'Half from MC Supply Inputs '!DN$138+1,FALSE),DN115)</f>
        <v>1.8438646648785721</v>
      </c>
      <c r="DO148">
        <f>IF(DO$68=0,HLOOKUP($A148,'Monte Carlo_locked values'!$CQ$6:$DS$506,'Half from MC Supply Inputs '!DO$138+1,FALSE),DO115)</f>
        <v>3.4987091666516346</v>
      </c>
      <c r="DP148">
        <f>IF(DP$68=0,HLOOKUP($A148,'Monte Carlo_locked values'!$CQ$6:$DS$506,'Half from MC Supply Inputs '!DP$138+1,FALSE),DP115)</f>
        <v>3.7741542125482512</v>
      </c>
      <c r="DQ148">
        <f>IF(DQ$68=0,HLOOKUP($A148,'Monte Carlo_locked values'!$CQ$6:$DS$506,'Half from MC Supply Inputs '!DQ$138+1,FALSE),DQ115)</f>
        <v>5.7716741836009131</v>
      </c>
      <c r="DR148">
        <f>IF(DR$68=0,HLOOKUP($A148,'Monte Carlo_locked values'!$CQ$6:$DS$506,'Half from MC Supply Inputs '!DR$138+1,FALSE),DR115)</f>
        <v>6.7671808954365593</v>
      </c>
      <c r="DS148">
        <f>IF(DS$68=0,HLOOKUP($A148,'Monte Carlo_locked values'!$CQ$6:$DS$506,'Half from MC Supply Inputs '!DS$138+1,FALSE),DS115)</f>
        <v>6.7671808954365593</v>
      </c>
      <c r="DT148">
        <f>IF(DT$68=0,HLOOKUP($A148,'Monte Carlo_locked values'!$CQ$6:$DS$506,'Half from MC Supply Inputs '!DT$138+1,FALSE),DT115)</f>
        <v>2.6567335747552212</v>
      </c>
      <c r="DU148">
        <f>IF(DU$68=0,HLOOKUP($A148,'Monte Carlo_locked values'!$CQ$6:$DS$506,'Half from MC Supply Inputs '!DU$138+1,FALSE),DU115)</f>
        <v>2.6567335747552212</v>
      </c>
      <c r="DV148">
        <f>IF(DV$68=0,HLOOKUP($A148,'Monte Carlo_locked values'!$CQ$6:$DS$506,'Half from MC Supply Inputs '!DV$138+1,FALSE),DV115)</f>
        <v>3.8099226171979153</v>
      </c>
      <c r="DW148">
        <f>IF(DW$68=0,HLOOKUP($A148,'Monte Carlo_locked values'!$CQ$6:$DS$506,'Half from MC Supply Inputs '!DW$138+1,FALSE),DW115)</f>
        <v>2.5700263294690524</v>
      </c>
      <c r="DX148">
        <f>IF(DX$68=0,HLOOKUP($A148,'Monte Carlo_locked values'!$CQ$6:$DS$506,'Half from MC Supply Inputs '!DX$138+1,FALSE),DX115)</f>
        <v>6.7671808954365593</v>
      </c>
      <c r="DY148">
        <f>IF(DY$68=0,HLOOKUP($A148,'Monte Carlo_locked values'!$CQ$6:$DS$506,'Half from MC Supply Inputs '!DY$138+1,FALSE),DY115)</f>
        <v>2.6567335747552212</v>
      </c>
      <c r="DZ148">
        <f>IF(DZ$68=0,HLOOKUP($A148,'Monte Carlo_locked values'!$CQ$6:$DS$506,'Half from MC Supply Inputs '!DZ$138+1,FALSE),DZ115)</f>
        <v>3.8099226171979153</v>
      </c>
      <c r="EA148">
        <f>IF(EA$68=0,HLOOKUP($A148,'Monte Carlo_locked values'!$CQ$6:$DS$506,'Half from MC Supply Inputs '!EA$138+1,FALSE),EA115)</f>
        <v>6.7671808954365593</v>
      </c>
      <c r="EB148">
        <f>IF(EB$68=0,HLOOKUP($A148,'Monte Carlo_locked values'!$CQ$6:$DS$506,'Half from MC Supply Inputs '!EB$138+1,FALSE),EB115)</f>
        <v>4.4131901728719125</v>
      </c>
      <c r="EC148">
        <f>IF(EC$68=0,HLOOKUP($A148,'Monte Carlo_locked values'!$CQ$6:$DS$506,'Half from MC Supply Inputs '!EC$138+1,FALSE),EC115)</f>
        <v>6.7671808954365593</v>
      </c>
      <c r="ED148">
        <f>IF(ED$68=0,HLOOKUP($A148,'Monte Carlo_locked values'!$CQ$6:$DS$506,'Half from MC Supply Inputs '!ED$138+1,FALSE),ED115)</f>
        <v>2.6567335747552212</v>
      </c>
      <c r="EE148">
        <f>IF(EE$68=0,HLOOKUP($A148,'Monte Carlo_locked values'!$CQ$6:$DS$506,'Half from MC Supply Inputs '!EE$138+1,FALSE),EE115)</f>
        <v>2.6567335747552212</v>
      </c>
      <c r="EF148">
        <f>IF(EF$68=0,HLOOKUP($A148,'Monte Carlo_locked values'!$CQ$6:$DS$506,'Half from MC Supply Inputs '!EF$138+1,FALSE),EF115)</f>
        <v>1.8460202968323269</v>
      </c>
      <c r="EG148">
        <f>IF(EG$68=0,HLOOKUP($A148,'Monte Carlo_locked values'!$CQ$6:$DS$506,'Half from MC Supply Inputs '!EG$138+1,FALSE),EG115)</f>
        <v>3.5485308822512955</v>
      </c>
      <c r="EH148">
        <f>IF(EH$68=0,HLOOKUP($A148,'Monte Carlo_locked values'!$CQ$6:$DS$506,'Half from MC Supply Inputs '!EH$138+1,FALSE),EH115)</f>
        <v>3.2389032127506083</v>
      </c>
      <c r="EI148">
        <f>IF(EI$68=0,HLOOKUP($A148,'Monte Carlo_locked values'!$CQ$6:$DS$506,'Half from MC Supply Inputs '!EI$138+1,FALSE),EI115)</f>
        <v>4.1502427497639598</v>
      </c>
      <c r="EJ148">
        <f>IF(EJ$68=0,HLOOKUP($A148,'Monte Carlo_locked values'!$CQ$6:$DS$506,'Half from MC Supply Inputs '!EJ$138+1,FALSE),EJ115)</f>
        <v>3.4696024846318703</v>
      </c>
      <c r="EK148">
        <f>IF(EK$68=0,HLOOKUP($A148,'Monte Carlo_locked values'!$CQ$6:$DS$506,'Half from MC Supply Inputs '!EK$138+1,FALSE),EK115)</f>
        <v>1.8438646648785721</v>
      </c>
      <c r="EL148">
        <f>IF(EL$68=0,HLOOKUP($A148,'Monte Carlo_locked values'!$CQ$6:$DS$506,'Half from MC Supply Inputs '!EL$138+1,FALSE),EL115)</f>
        <v>4.1502427497639598</v>
      </c>
      <c r="EM148">
        <f>IF(EM$68=0,HLOOKUP($A148,'Monte Carlo_locked values'!$CQ$6:$DS$506,'Half from MC Supply Inputs '!EM$138+1,FALSE),EM115)</f>
        <v>5.9906738301856057</v>
      </c>
      <c r="EN148">
        <f>IF(EN$68=0,HLOOKUP($A148,'Monte Carlo_locked values'!$CQ$6:$DS$506,'Half from MC Supply Inputs '!EN$138+1,FALSE),EN115)</f>
        <v>1.8460202968323269</v>
      </c>
      <c r="EO148">
        <f>IF(EO$68=0,HLOOKUP($A148,'Monte Carlo_locked values'!$CQ$6:$DS$506,'Half from MC Supply Inputs '!EO$138+1,FALSE),EO115)</f>
        <v>4.1502427497639598</v>
      </c>
      <c r="EP148">
        <f>IF(EP$68=0,HLOOKUP($A148,'Monte Carlo_locked values'!$CQ$6:$DS$506,'Half from MC Supply Inputs '!EP$138+1,FALSE),EP115)</f>
        <v>4.7409703667383809</v>
      </c>
      <c r="EQ148">
        <f>IF(EQ$68=0,HLOOKUP($A148,'Monte Carlo_locked values'!$CQ$6:$DS$506,'Half from MC Supply Inputs '!EQ$138+1,FALSE),EQ115)</f>
        <v>4.1502427497639598</v>
      </c>
      <c r="ER148">
        <f>IF(ER$68=0,HLOOKUP($A148,'Monte Carlo_locked values'!$CQ$6:$DS$506,'Half from MC Supply Inputs '!ER$138+1,FALSE),ER115)</f>
        <v>3.8099226171979153</v>
      </c>
      <c r="ES148">
        <f>IF(ES$68=0,HLOOKUP($A148,'Monte Carlo_locked values'!$CQ$6:$DS$506,'Half from MC Supply Inputs '!ES$138+1,FALSE),ES115)</f>
        <v>2.330735946313089</v>
      </c>
      <c r="ET148">
        <f>IF(ET$68=0,HLOOKUP($A148,'Monte Carlo_locked values'!$CQ$6:$DS$506,'Half from MC Supply Inputs '!ET$138+1,FALSE),ET115)</f>
        <v>2.2784691144423612</v>
      </c>
      <c r="EU148">
        <f>IF(EU$68=0,HLOOKUP($A148,'Monte Carlo_locked values'!$CQ$6:$DS$506,'Half from MC Supply Inputs '!EU$138+1,FALSE),EU115)</f>
        <v>2.6567335747552212</v>
      </c>
      <c r="EV148">
        <f>IF(EV$68=0,HLOOKUP($A148,'Monte Carlo_locked values'!$CQ$6:$DS$506,'Half from MC Supply Inputs '!EV$138+1,FALSE),EV115)</f>
        <v>6.7671808954365593</v>
      </c>
      <c r="EW148">
        <f>IF(EW$68=0,HLOOKUP($A148,'Monte Carlo_locked values'!$CQ$6:$DS$506,'Half from MC Supply Inputs '!EW$138+1,FALSE),EW115)</f>
        <v>2.6567335747552212</v>
      </c>
      <c r="EX148">
        <f>IF(EX$68=0,HLOOKUP($A148,'Monte Carlo_locked values'!$CQ$6:$DS$506,'Half from MC Supply Inputs '!EX$138+1,FALSE),EX115)</f>
        <v>1.8438646648785721</v>
      </c>
      <c r="EY148">
        <f>IF(EY$68=0,HLOOKUP($A148,'Monte Carlo_locked values'!$CQ$6:$DS$506,'Half from MC Supply Inputs '!EY$138+1,FALSE),EY115)</f>
        <v>3.4696024846318703</v>
      </c>
      <c r="EZ148">
        <f>IF(EZ$68=0,HLOOKUP($A148,'Monte Carlo_locked values'!$CQ$6:$DS$506,'Half from MC Supply Inputs '!EZ$138+1,FALSE),EZ115)</f>
        <v>3.8099226171979153</v>
      </c>
      <c r="FA148">
        <f>IF(FA$68=0,HLOOKUP($A148,'Monte Carlo_locked values'!$CQ$6:$DS$506,'Half from MC Supply Inputs '!FA$138+1,FALSE),FA115)</f>
        <v>2.1678253996756442</v>
      </c>
      <c r="FB148">
        <f>IF(FB$68=0,HLOOKUP($A148,'Monte Carlo_locked values'!$CQ$6:$DS$506,'Half from MC Supply Inputs '!FB$138+1,FALSE),FB115)</f>
        <v>1.8438646648785721</v>
      </c>
      <c r="FC148">
        <f>IF(FC$68=0,HLOOKUP($A148,'Monte Carlo_locked values'!$CQ$6:$DS$506,'Half from MC Supply Inputs '!FC$138+1,FALSE),FC115)</f>
        <v>6.7671808954365593</v>
      </c>
      <c r="FD148">
        <f>IF(FD$68=0,HLOOKUP($A148,'Monte Carlo_locked values'!$CQ$6:$DS$506,'Half from MC Supply Inputs '!FD$138+1,FALSE),FD115)</f>
        <v>2.6567335747552212</v>
      </c>
      <c r="FE148">
        <f>IF(FE$68=0,HLOOKUP($A148,'Monte Carlo_locked values'!$CQ$6:$DS$506,'Half from MC Supply Inputs '!FE$138+1,FALSE),FE115)</f>
        <v>6.6407515801677963</v>
      </c>
      <c r="FF148">
        <f>IF(FF$68=0,HLOOKUP($A148,'Monte Carlo_locked values'!$CQ$6:$DS$506,'Half from MC Supply Inputs '!FF$138+1,FALSE),FF115)</f>
        <v>6.7671808954365593</v>
      </c>
      <c r="FG148">
        <f>IF(FG$68=0,HLOOKUP($A148,'Monte Carlo_locked values'!$CQ$6:$DS$506,'Half from MC Supply Inputs '!FG$138+1,FALSE),FG115)</f>
        <v>2.5762766170120965</v>
      </c>
      <c r="FH148">
        <f>IF(FH$68=0,HLOOKUP($A148,'Monte Carlo_locked values'!$CQ$6:$DS$506,'Half from MC Supply Inputs '!FH$138+1,FALSE),FH115)</f>
        <v>5.3432650805703812</v>
      </c>
      <c r="FI148">
        <f>IF(FI$68=0,HLOOKUP($A148,'Monte Carlo_locked values'!$CQ$6:$DS$506,'Half from MC Supply Inputs '!FI$138+1,FALSE),FI115)</f>
        <v>4.4337597406614</v>
      </c>
      <c r="FJ148">
        <f>IF(FJ$68=0,HLOOKUP($A148,'Monte Carlo_locked values'!$CQ$6:$DS$506,'Half from MC Supply Inputs '!FJ$138+1,FALSE),FJ115)</f>
        <v>3.4696024846318703</v>
      </c>
      <c r="FK148">
        <f>IF(FK$68=0,HLOOKUP($A148,'Monte Carlo_locked values'!$CQ$6:$DS$506,'Half from MC Supply Inputs '!FK$138+1,FALSE),FK115)</f>
        <v>1.8438646648785721</v>
      </c>
      <c r="FL148">
        <f>IF(FL$68=0,HLOOKUP($A148,'Monte Carlo_locked values'!$CQ$6:$DS$506,'Half from MC Supply Inputs '!FL$138+1,FALSE),FL115)</f>
        <v>6.7671808954365593</v>
      </c>
      <c r="FM148">
        <f>IF(FM$68=0,HLOOKUP($A148,'Monte Carlo_locked values'!$CQ$6:$DS$506,'Half from MC Supply Inputs '!FM$138+1,FALSE),FM115)</f>
        <v>4.6405358759294657</v>
      </c>
      <c r="FN148">
        <f>IF(FN$68=0,HLOOKUP($A148,'Monte Carlo_locked values'!$CQ$6:$DS$506,'Half from MC Supply Inputs '!FN$138+1,FALSE),FN115)</f>
        <v>5.7411824588098987</v>
      </c>
      <c r="FO148">
        <f>IF(FO$68=0,HLOOKUP($A148,'Monte Carlo_locked values'!$CQ$6:$DS$506,'Half from MC Supply Inputs '!FO$138+1,FALSE),FO115)</f>
        <v>6.7671808954365593</v>
      </c>
      <c r="FP148">
        <f>IF(FP$68=0,HLOOKUP($A148,'Monte Carlo_locked values'!$CQ$6:$DS$506,'Half from MC Supply Inputs '!FP$138+1,FALSE),FP115)</f>
        <v>1.8460202968323269</v>
      </c>
      <c r="FQ148">
        <f>IF(FQ$68=0,HLOOKUP($A148,'Monte Carlo_locked values'!$CQ$6:$DS$506,'Half from MC Supply Inputs '!FQ$138+1,FALSE),FQ115)</f>
        <v>2.6567335747552212</v>
      </c>
      <c r="FR148">
        <f>IF(FR$68=0,HLOOKUP($A148,'Monte Carlo_locked values'!$CQ$6:$DS$506,'Half from MC Supply Inputs '!FR$138+1,FALSE),FR115)</f>
        <v>3.4696024846318703</v>
      </c>
      <c r="FS148">
        <f>IF(FS$68=0,HLOOKUP($A148,'Monte Carlo_locked values'!$CQ$6:$DS$506,'Half from MC Supply Inputs '!FS$138+1,FALSE),FS115)</f>
        <v>6.7671808954365593</v>
      </c>
      <c r="FT148">
        <f>IF(FT$68=0,HLOOKUP($A148,'Monte Carlo_locked values'!$CQ$6:$DS$506,'Half from MC Supply Inputs '!FT$138+1,FALSE),FT115)</f>
        <v>4.8456820697073395</v>
      </c>
      <c r="FU148">
        <f>IF(FU$68=0,HLOOKUP($A148,'Monte Carlo_locked values'!$CQ$6:$DS$506,'Half from MC Supply Inputs '!FU$138+1,FALSE),FU115)</f>
        <v>6.7671808954365593</v>
      </c>
      <c r="FV148">
        <f>IF(FV$68=0,HLOOKUP($A148,'Monte Carlo_locked values'!$CQ$6:$DS$506,'Half from MC Supply Inputs '!FV$138+1,FALSE),FV115)</f>
        <v>1.9162989485269846</v>
      </c>
      <c r="FW148">
        <f>IF(FW$68=0,HLOOKUP($A148,'Monte Carlo_locked values'!$CQ$6:$DS$506,'Half from MC Supply Inputs '!FW$138+1,FALSE),FW115)</f>
        <v>1.8586653125407202</v>
      </c>
      <c r="FX148">
        <f>IF(FX$68=0,HLOOKUP($A148,'Monte Carlo_locked values'!$CQ$6:$DS$506,'Half from MC Supply Inputs '!FX$138+1,FALSE),FX115)</f>
        <v>6.5533964430169362</v>
      </c>
      <c r="FY148">
        <f>IF(FY$68=0,HLOOKUP($A148,'Monte Carlo_locked values'!$CQ$6:$DS$506,'Half from MC Supply Inputs '!FY$138+1,FALSE),FY115)</f>
        <v>4.1329521268772043</v>
      </c>
      <c r="FZ148">
        <f>IF(FZ$68=0,HLOOKUP($A148,'Monte Carlo_locked values'!$CQ$6:$DS$506,'Half from MC Supply Inputs '!FZ$138+1,FALSE),FZ115)</f>
        <v>5.2775690937828417</v>
      </c>
      <c r="GA148">
        <f>IF(GA$68=0,HLOOKUP($A148,'Monte Carlo_locked values'!$CQ$6:$DS$506,'Half from MC Supply Inputs '!GA$138+1,FALSE),GA115)</f>
        <v>2.5138824213087849</v>
      </c>
      <c r="GB148">
        <f>IF(GB$68=0,HLOOKUP($A148,'Monte Carlo_locked values'!$CQ$6:$DS$506,'Half from MC Supply Inputs '!GB$138+1,FALSE),GB115)</f>
        <v>6.7671808954365593</v>
      </c>
      <c r="GC148">
        <f>IF(GC$68=0,HLOOKUP($A148,'Monte Carlo_locked values'!$CQ$6:$DS$506,'Half from MC Supply Inputs '!GC$138+1,FALSE),GC115)</f>
        <v>6.7671808954365593</v>
      </c>
      <c r="GD148">
        <f>IF(GD$68=0,HLOOKUP($A148,'Monte Carlo_locked values'!$CQ$6:$DS$506,'Half from MC Supply Inputs '!GD$138+1,FALSE),GD115)</f>
        <v>3.4696024846318703</v>
      </c>
      <c r="GE148">
        <f>IF(GE$68=0,HLOOKUP($A148,'Monte Carlo_locked values'!$CQ$6:$DS$506,'Half from MC Supply Inputs '!GE$138+1,FALSE),GE115)</f>
        <v>2.6567335747552212</v>
      </c>
      <c r="GF148">
        <f>IF(GF$68=0,HLOOKUP($A148,'Monte Carlo_locked values'!$CQ$6:$DS$506,'Half from MC Supply Inputs '!GF$138+1,FALSE),GF115)</f>
        <v>2.9828488888495439</v>
      </c>
      <c r="GG148">
        <f>IF(GG$68=0,HLOOKUP($A148,'Monte Carlo_locked values'!$CQ$6:$DS$506,'Half from MC Supply Inputs '!GG$138+1,FALSE),GG115)</f>
        <v>4.1502427497639598</v>
      </c>
      <c r="GH148">
        <f>IF(GH$68=0,HLOOKUP($A148,'Monte Carlo_locked values'!$CQ$6:$DS$506,'Half from MC Supply Inputs '!GH$138+1,FALSE),GH115)</f>
        <v>4.2813328016959922</v>
      </c>
      <c r="GI148">
        <f>IF(GI$68=0,HLOOKUP($A148,'Monte Carlo_locked values'!$CQ$6:$DS$506,'Half from MC Supply Inputs '!GI$138+1,FALSE),GI115)</f>
        <v>1.8438646648785721</v>
      </c>
      <c r="GJ148">
        <f>IF(GJ$68=0,HLOOKUP($A148,'Monte Carlo_locked values'!$CQ$6:$DS$506,'Half from MC Supply Inputs '!GJ$138+1,FALSE),GJ115)</f>
        <v>2.8570459444639567</v>
      </c>
      <c r="GK148">
        <f>IF(GK$68=0,HLOOKUP($A148,'Monte Carlo_locked values'!$CQ$6:$DS$506,'Half from MC Supply Inputs '!GK$138+1,FALSE),GK115)</f>
        <v>2.6459787516799054</v>
      </c>
      <c r="GL148">
        <f>IF(GL$68=0,HLOOKUP($A148,'Monte Carlo_locked values'!$CQ$6:$DS$506,'Half from MC Supply Inputs '!GL$138+1,FALSE),GL115)</f>
        <v>2.9149069195677719</v>
      </c>
      <c r="GM148">
        <f>IF(GM$68=0,HLOOKUP($A148,'Monte Carlo_locked values'!$CQ$6:$DS$506,'Half from MC Supply Inputs '!GM$138+1,FALSE),GM115)</f>
        <v>2.5495887751800743</v>
      </c>
      <c r="GN148">
        <f>IF(GN$68=0,HLOOKUP($A148,'Monte Carlo_locked values'!$CQ$6:$DS$506,'Half from MC Supply Inputs '!GN$138+1,FALSE),GN115)</f>
        <v>2.6567335747552212</v>
      </c>
      <c r="GO148">
        <f>IF(GO$68=0,HLOOKUP($A148,'Monte Carlo_locked values'!$CQ$6:$DS$506,'Half from MC Supply Inputs '!GO$138+1,FALSE),GO115)</f>
        <v>5.9046591848518055</v>
      </c>
      <c r="GP148">
        <f>IF(GP$68=0,HLOOKUP($A148,'Monte Carlo_locked values'!$CQ$6:$DS$506,'Half from MC Supply Inputs '!GP$138+1,FALSE),GP115)</f>
        <v>6.7671808954365593</v>
      </c>
      <c r="GQ148">
        <f>IF(GQ$68=0,HLOOKUP($A148,'Monte Carlo_locked values'!$CQ$6:$DS$506,'Half from MC Supply Inputs '!GQ$138+1,FALSE),GQ115)</f>
        <v>2.0128263035572971</v>
      </c>
      <c r="GR148">
        <f>IF(GR$68=0,HLOOKUP($A148,'Monte Carlo_locked values'!$CQ$6:$DS$506,'Half from MC Supply Inputs '!GR$138+1,FALSE),GR115)</f>
        <v>2.6567335747552212</v>
      </c>
      <c r="GS148">
        <f>IF(GS$68=0,HLOOKUP($A148,'Monte Carlo_locked values'!$CQ$6:$DS$506,'Half from MC Supply Inputs '!GS$138+1,FALSE),GS115)</f>
        <v>1.8438646648785721</v>
      </c>
      <c r="GT148">
        <f>IF(GT$68=0,HLOOKUP($A148,'Monte Carlo_locked values'!$CQ$6:$DS$506,'Half from MC Supply Inputs '!GT$138+1,FALSE),GT115)</f>
        <v>1.8438646648785721</v>
      </c>
      <c r="GU148">
        <f>IF(GU$68=0,HLOOKUP($A148,'Monte Carlo_locked values'!$CQ$6:$DS$506,'Half from MC Supply Inputs '!GU$138+1,FALSE),GU115)</f>
        <v>5.4584483571633227</v>
      </c>
      <c r="GV148">
        <f>IF(GV$68=0,HLOOKUP($A148,'Monte Carlo_locked values'!$CQ$6:$DS$506,'Half from MC Supply Inputs '!GV$138+1,FALSE),GV115)</f>
        <v>3.4696024846318703</v>
      </c>
      <c r="GW148">
        <f>IF(GW$68=0,HLOOKUP($A148,'Monte Carlo_locked values'!$CQ$6:$DS$506,'Half from MC Supply Inputs '!GW$138+1,FALSE),GW115)</f>
        <v>3.8099226171979153</v>
      </c>
      <c r="GX148">
        <f>IF(GX$68=0,HLOOKUP($A148,'Monte Carlo_locked values'!$CQ$6:$DS$506,'Half from MC Supply Inputs '!GX$138+1,FALSE),GX115)</f>
        <v>1.8460202968323269</v>
      </c>
      <c r="GY148">
        <f>IF(GY$68=0,HLOOKUP($A148,'Monte Carlo_locked values'!$CQ$6:$DS$506,'Half from MC Supply Inputs '!GY$138+1,FALSE),GY115)</f>
        <v>3.4696024846318703</v>
      </c>
      <c r="GZ148">
        <f>IF(GZ$68=0,HLOOKUP($A148,'Monte Carlo_locked values'!$CQ$6:$DS$506,'Half from MC Supply Inputs '!GZ$138+1,FALSE),GZ115)</f>
        <v>3.4696024846318703</v>
      </c>
      <c r="HA148">
        <f>IF(HA$68=0,HLOOKUP($A148,'Monte Carlo_locked values'!$CQ$6:$DS$506,'Half from MC Supply Inputs '!HA$138+1,FALSE),HA115)</f>
        <v>2.6567335747552212</v>
      </c>
      <c r="HB148">
        <f>IF(HB$68=0,HLOOKUP($A148,'Monte Carlo_locked values'!$CQ$6:$DS$506,'Half from MC Supply Inputs '!HB$138+1,FALSE),HB115)</f>
        <v>4.1502427497639598</v>
      </c>
      <c r="HC148">
        <f>IF(HC$68=0,HLOOKUP($A148,'Monte Carlo_locked values'!$CQ$6:$DS$506,'Half from MC Supply Inputs '!HC$138+1,FALSE),HC115)</f>
        <v>1.8438646648785721</v>
      </c>
      <c r="HD148">
        <f>IF(HD$68=0,HLOOKUP($A148,'Monte Carlo_locked values'!$CQ$6:$DS$506,'Half from MC Supply Inputs '!HD$138+1,FALSE),HD115)</f>
        <v>1.8438646648785721</v>
      </c>
      <c r="HE148">
        <f>IF(HE$68=0,HLOOKUP($A148,'Monte Carlo_locked values'!$CQ$6:$DS$506,'Half from MC Supply Inputs '!HE$138+1,FALSE),HE115)</f>
        <v>3.2938344471846404</v>
      </c>
      <c r="HF148">
        <f>IF(HF$68=0,HLOOKUP($A148,'Monte Carlo_locked values'!$CQ$6:$DS$506,'Half from MC Supply Inputs '!HF$138+1,FALSE),HF115)</f>
        <v>4.1502427497639598</v>
      </c>
      <c r="HG148">
        <f>IF(HG$68=0,HLOOKUP($A148,'Monte Carlo_locked values'!$CQ$6:$DS$506,'Half from MC Supply Inputs '!HG$138+1,FALSE),HG115)</f>
        <v>4.4300830870217833</v>
      </c>
      <c r="HH148">
        <f>IF(HH$68=0,HLOOKUP($A148,'Monte Carlo_locked values'!$CQ$6:$DS$506,'Half from MC Supply Inputs '!HH$138+1,FALSE),HH115)</f>
        <v>3.1718334054461832</v>
      </c>
      <c r="HI148">
        <f>IF(HI$68=0,HLOOKUP($A148,'Monte Carlo_locked values'!$CQ$6:$DS$506,'Half from MC Supply Inputs '!HI$138+1,FALSE),HI115)</f>
        <v>6.7671808954365593</v>
      </c>
      <c r="HJ148">
        <f>IF(HJ$68=0,HLOOKUP($A148,'Monte Carlo_locked values'!$CQ$6:$DS$506,'Half from MC Supply Inputs '!HJ$138+1,FALSE),HJ115)</f>
        <v>1.8460202968323269</v>
      </c>
      <c r="HK148">
        <f>IF(HK$68=0,HLOOKUP($A148,'Monte Carlo_locked values'!$CQ$6:$DS$506,'Half from MC Supply Inputs '!HK$138+1,FALSE),HK115)</f>
        <v>3.8099226171979153</v>
      </c>
      <c r="HL148">
        <f>IF(HL$68=0,HLOOKUP($A148,'Monte Carlo_locked values'!$CQ$6:$DS$506,'Half from MC Supply Inputs '!HL$138+1,FALSE),HL115)</f>
        <v>3.4979444421967245</v>
      </c>
      <c r="HM148">
        <f>IF(HM$68=0,HLOOKUP($A148,'Monte Carlo_locked values'!$CQ$6:$DS$506,'Half from MC Supply Inputs '!HM$138+1,FALSE),HM115)</f>
        <v>1.8438646648785721</v>
      </c>
      <c r="HN148">
        <f>IF(HN$68=0,HLOOKUP($A148,'Monte Carlo_locked values'!$CQ$6:$DS$506,'Half from MC Supply Inputs '!HN$138+1,FALSE),HN115)</f>
        <v>2.7807330848100951</v>
      </c>
      <c r="HO148">
        <f>IF(HO$68=0,HLOOKUP($A148,'Monte Carlo_locked values'!$CQ$6:$DS$506,'Half from MC Supply Inputs '!HO$138+1,FALSE),HO115)</f>
        <v>6.7671808954365593</v>
      </c>
      <c r="HP148">
        <f>IF(HP$68=0,HLOOKUP($A148,'Monte Carlo_locked values'!$CQ$6:$DS$506,'Half from MC Supply Inputs '!HP$138+1,FALSE),HP115)</f>
        <v>3.4696024846318703</v>
      </c>
      <c r="HQ148">
        <f>IF(HQ$68=0,HLOOKUP($A148,'Monte Carlo_locked values'!$CQ$6:$DS$506,'Half from MC Supply Inputs '!HQ$138+1,FALSE),HQ115)</f>
        <v>3.4696024846318703</v>
      </c>
      <c r="HR148">
        <f>IF(HR$68=0,HLOOKUP($A148,'Monte Carlo_locked values'!$CQ$6:$DS$506,'Half from MC Supply Inputs '!HR$138+1,FALSE),HR115)</f>
        <v>4.1502427497639598</v>
      </c>
      <c r="HS148">
        <f>IF(HS$68=0,HLOOKUP($A148,'Monte Carlo_locked values'!$CQ$6:$DS$506,'Half from MC Supply Inputs '!HS$138+1,FALSE),HS115)</f>
        <v>2.6567335747552212</v>
      </c>
      <c r="HT148">
        <f>IF(HT$68=0,HLOOKUP($A148,'Monte Carlo_locked values'!$CQ$6:$DS$506,'Half from MC Supply Inputs '!HT$138+1,FALSE),HT115)</f>
        <v>3.8099226171979153</v>
      </c>
      <c r="HU148">
        <f>IF(HU$68=0,HLOOKUP($A148,'Monte Carlo_locked values'!$CQ$6:$DS$506,'Half from MC Supply Inputs '!HU$138+1,FALSE),HU115)</f>
        <v>2.6567335747552212</v>
      </c>
      <c r="HV148">
        <f>IF(HV$68=0,HLOOKUP($A148,'Monte Carlo_locked values'!$CQ$6:$DS$506,'Half from MC Supply Inputs '!HV$138+1,FALSE),HV115)</f>
        <v>1.8438646648785721</v>
      </c>
      <c r="HW148">
        <f>IF(HW$68=0,HLOOKUP($A148,'Monte Carlo_locked values'!$CQ$6:$DS$506,'Half from MC Supply Inputs '!HW$138+1,FALSE),HW115)</f>
        <v>1.8438646648785721</v>
      </c>
      <c r="HX148">
        <f>IF(HX$68=0,HLOOKUP($A148,'Monte Carlo_locked values'!$CQ$6:$DS$506,'Half from MC Supply Inputs '!HX$138+1,FALSE),HX115)</f>
        <v>6.7671808954365593</v>
      </c>
      <c r="HY148">
        <f>IF(HY$68=0,HLOOKUP($A148,'Monte Carlo_locked values'!$CQ$6:$DS$506,'Half from MC Supply Inputs '!HY$138+1,FALSE),HY115)</f>
        <v>5.5917836013259183</v>
      </c>
      <c r="HZ148">
        <f>IF(HZ$68=0,HLOOKUP($A148,'Monte Carlo_locked values'!$CQ$6:$DS$506,'Half from MC Supply Inputs '!HZ$138+1,FALSE),HZ115)</f>
        <v>6.7671808954365593</v>
      </c>
      <c r="IA148">
        <f>IF(IA$68=0,HLOOKUP($A148,'Monte Carlo_locked values'!$CQ$6:$DS$506,'Half from MC Supply Inputs '!IA$138+1,FALSE),IA115)</f>
        <v>3.058789689447285</v>
      </c>
      <c r="IB148">
        <f>IF(IB$68=0,HLOOKUP($A148,'Monte Carlo_locked values'!$CQ$6:$DS$506,'Half from MC Supply Inputs '!IB$138+1,FALSE),IB115)</f>
        <v>3.8099226171979153</v>
      </c>
      <c r="IC148">
        <f>IF(IC$68=0,HLOOKUP($A148,'Monte Carlo_locked values'!$CQ$6:$DS$506,'Half from MC Supply Inputs '!IC$138+1,FALSE),IC115)</f>
        <v>3.4696024846318703</v>
      </c>
      <c r="ID148">
        <f>IF(ID$68=0,HLOOKUP($A148,'Monte Carlo_locked values'!$CQ$6:$DS$506,'Half from MC Supply Inputs '!ID$138+1,FALSE),ID115)</f>
        <v>1.8438646648785721</v>
      </c>
      <c r="IE148">
        <f>IF(IE$68=0,HLOOKUP($A148,'Monte Carlo_locked values'!$CQ$6:$DS$506,'Half from MC Supply Inputs '!IE$138+1,FALSE),IE115)</f>
        <v>1.8438646648785721</v>
      </c>
      <c r="IF148">
        <f>IF(IF$68=0,HLOOKUP($A148,'Monte Carlo_locked values'!$CQ$6:$DS$506,'Half from MC Supply Inputs '!IF$138+1,FALSE),IF115)</f>
        <v>4.1502427497639598</v>
      </c>
      <c r="IG148">
        <f>IF(IG$68=0,HLOOKUP($A148,'Monte Carlo_locked values'!$CQ$6:$DS$506,'Half from MC Supply Inputs '!IG$138+1,FALSE),IG115)</f>
        <v>2.461686196094635</v>
      </c>
      <c r="IH148">
        <f>IF(IH$68=0,HLOOKUP($A148,'Monte Carlo_locked values'!$CQ$6:$DS$506,'Half from MC Supply Inputs '!IH$138+1,FALSE),IH115)</f>
        <v>6.7671808954365593</v>
      </c>
      <c r="II148">
        <f>IF(II$68=0,HLOOKUP($A148,'Monte Carlo_locked values'!$CQ$6:$DS$506,'Half from MC Supply Inputs '!II$138+1,FALSE),II115)</f>
        <v>4.6075461258590673</v>
      </c>
      <c r="IJ148">
        <f>IF(IJ$68=0,HLOOKUP($A148,'Monte Carlo_locked values'!$CQ$6:$DS$506,'Half from MC Supply Inputs '!IJ$138+1,FALSE),IJ115)</f>
        <v>1.9677433229620389</v>
      </c>
      <c r="IK148">
        <f>IF(IK$68=0,HLOOKUP($A148,'Monte Carlo_locked values'!$CQ$6:$DS$506,'Half from MC Supply Inputs '!IK$138+1,FALSE),IK115)</f>
        <v>2.6567335747552212</v>
      </c>
      <c r="IL148">
        <f>IF(IL$68=0,HLOOKUP($A148,'Monte Carlo_locked values'!$CQ$6:$DS$506,'Half from MC Supply Inputs '!IL$138+1,FALSE),IL115)</f>
        <v>3.4696024846318703</v>
      </c>
      <c r="IM148">
        <f>IF(IM$68=0,HLOOKUP($A148,'Monte Carlo_locked values'!$CQ$6:$DS$506,'Half from MC Supply Inputs '!IM$138+1,FALSE),IM115)</f>
        <v>1.8438646648785721</v>
      </c>
      <c r="IN148">
        <f>IF(IN$68=0,HLOOKUP($A148,'Monte Carlo_locked values'!$CQ$6:$DS$506,'Half from MC Supply Inputs '!IN$138+1,FALSE),IN115)</f>
        <v>6.7671808954365593</v>
      </c>
      <c r="IO148">
        <f>IF(IO$68=0,HLOOKUP($A148,'Monte Carlo_locked values'!$CQ$6:$DS$506,'Half from MC Supply Inputs '!IO$138+1,FALSE),IO115)</f>
        <v>6.7671808954365593</v>
      </c>
      <c r="IP148">
        <f>IF(IP$68=0,HLOOKUP($A148,'Monte Carlo_locked values'!$CQ$6:$DS$506,'Half from MC Supply Inputs '!IP$138+1,FALSE),IP115)</f>
        <v>4.1502427497639598</v>
      </c>
      <c r="IQ148">
        <f>IF(IQ$68=0,HLOOKUP($A148,'Monte Carlo_locked values'!$CQ$6:$DS$506,'Half from MC Supply Inputs '!IQ$138+1,FALSE),IQ115)</f>
        <v>4.1502427497639598</v>
      </c>
      <c r="IR148">
        <f>IF(IR$68=0,HLOOKUP($A148,'Monte Carlo_locked values'!$CQ$6:$DS$506,'Half from MC Supply Inputs '!IR$138+1,FALSE),IR115)</f>
        <v>3.4696024846318703</v>
      </c>
      <c r="IS148">
        <f>IF(IS$68=0,HLOOKUP($A148,'Monte Carlo_locked values'!$CQ$6:$DS$506,'Half from MC Supply Inputs '!IS$138+1,FALSE),IS115)</f>
        <v>6.7671808954365593</v>
      </c>
      <c r="IT148">
        <f>IF(IT$68=0,HLOOKUP($A148,'Monte Carlo_locked values'!$CQ$6:$DS$506,'Half from MC Supply Inputs '!IT$138+1,FALSE),IT115)</f>
        <v>4.1502427497639598</v>
      </c>
      <c r="IU148">
        <f>IF(IU$68=0,HLOOKUP($A148,'Monte Carlo_locked values'!$CQ$6:$DS$506,'Half from MC Supply Inputs '!IU$138+1,FALSE),IU115)</f>
        <v>3.8099226171979153</v>
      </c>
      <c r="IV148">
        <f>IF(IV$68=0,HLOOKUP($A148,'Monte Carlo_locked values'!$CQ$6:$DS$506,'Half from MC Supply Inputs '!IV$138+1,FALSE),IV115)</f>
        <v>6.7671808954365593</v>
      </c>
      <c r="IW148">
        <f>IF(IW$68=0,HLOOKUP($A148,'Monte Carlo_locked values'!$CQ$6:$DS$506,'Half from MC Supply Inputs '!IW$138+1,FALSE),IW115)</f>
        <v>6.7671808954365593</v>
      </c>
      <c r="IX148">
        <f>IF(IX$68=0,HLOOKUP($A148,'Monte Carlo_locked values'!$CQ$6:$DS$506,'Half from MC Supply Inputs '!IX$138+1,FALSE),IX115)</f>
        <v>6.17865179444156</v>
      </c>
      <c r="IY148">
        <f>IF(IY$68=0,HLOOKUP($A148,'Monte Carlo_locked values'!$CQ$6:$DS$506,'Half from MC Supply Inputs '!IY$138+1,FALSE),IY115)</f>
        <v>2.6567335747552212</v>
      </c>
      <c r="IZ148">
        <f>IF(IZ$68=0,HLOOKUP($A148,'Monte Carlo_locked values'!$CQ$6:$DS$506,'Half from MC Supply Inputs '!IZ$138+1,FALSE),IZ115)</f>
        <v>2.3205106526112425</v>
      </c>
      <c r="JA148">
        <f>IF(JA$68=0,HLOOKUP($A148,'Monte Carlo_locked values'!$CQ$6:$DS$506,'Half from MC Supply Inputs '!JA$138+1,FALSE),JA115)</f>
        <v>6.7671808954365593</v>
      </c>
      <c r="JB148">
        <f>IF(JB$68=0,HLOOKUP($A148,'Monte Carlo_locked values'!$CQ$6:$DS$506,'Half from MC Supply Inputs '!JB$138+1,FALSE),JB115)</f>
        <v>3.3704037298837974</v>
      </c>
      <c r="JC148">
        <f>IF(JC$68=0,HLOOKUP($A148,'Monte Carlo_locked values'!$CQ$6:$DS$506,'Half from MC Supply Inputs '!JC$138+1,FALSE),JC115)</f>
        <v>2.6567335747552212</v>
      </c>
      <c r="JD148">
        <f>IF(JD$68=0,HLOOKUP($A148,'Monte Carlo_locked values'!$CQ$6:$DS$506,'Half from MC Supply Inputs '!JD$138+1,FALSE),JD115)</f>
        <v>6.7671808954365593</v>
      </c>
      <c r="JE148">
        <f>IF(JE$68=0,HLOOKUP($A148,'Monte Carlo_locked values'!$CQ$6:$DS$506,'Half from MC Supply Inputs '!JE$138+1,FALSE),JE115)</f>
        <v>6.7671808954365593</v>
      </c>
      <c r="JF148">
        <f>IF(JF$68=0,HLOOKUP($A148,'Monte Carlo_locked values'!$CQ$6:$DS$506,'Half from MC Supply Inputs '!JF$138+1,FALSE),JF115)</f>
        <v>3.8099226171979153</v>
      </c>
      <c r="JG148">
        <f>IF(JG$68=0,HLOOKUP($A148,'Monte Carlo_locked values'!$CQ$6:$DS$506,'Half from MC Supply Inputs '!JG$138+1,FALSE),JG115)</f>
        <v>2.1550082335549199</v>
      </c>
      <c r="JH148">
        <f>IF(JH$68=0,HLOOKUP($A148,'Monte Carlo_locked values'!$CQ$6:$DS$506,'Half from MC Supply Inputs '!JH$138+1,FALSE),JH115)</f>
        <v>2.8651523448292799</v>
      </c>
      <c r="JI148">
        <f>IF(JI$68=0,HLOOKUP($A148,'Monte Carlo_locked values'!$CQ$6:$DS$506,'Half from MC Supply Inputs '!JI$138+1,FALSE),JI115)</f>
        <v>6.7671808954365593</v>
      </c>
      <c r="JJ148">
        <f>IF(JJ$68=0,HLOOKUP($A148,'Monte Carlo_locked values'!$CQ$6:$DS$506,'Half from MC Supply Inputs '!JJ$138+1,FALSE),JJ115)</f>
        <v>1.8438646648785721</v>
      </c>
      <c r="JK148">
        <f>IF(JK$68=0,HLOOKUP($A148,'Monte Carlo_locked values'!$CQ$6:$DS$506,'Half from MC Supply Inputs '!JK$138+1,FALSE),JK115)</f>
        <v>3.8099226171979153</v>
      </c>
      <c r="JL148">
        <f>IF(JL$68=0,HLOOKUP($A148,'Monte Carlo_locked values'!$CQ$6:$DS$506,'Half from MC Supply Inputs '!JL$138+1,FALSE),JL115)</f>
        <v>2.6567335747552212</v>
      </c>
      <c r="JM148">
        <f>IF(JM$68=0,HLOOKUP($A148,'Monte Carlo_locked values'!$CQ$6:$DS$506,'Half from MC Supply Inputs '!JM$138+1,FALSE),JM115)</f>
        <v>1.8438646648785721</v>
      </c>
      <c r="JN148">
        <f>IF(JN$68=0,HLOOKUP($A148,'Monte Carlo_locked values'!$CQ$6:$DS$506,'Half from MC Supply Inputs '!JN$138+1,FALSE),JN115)</f>
        <v>4.3886527416836678</v>
      </c>
      <c r="JO148">
        <f>IF(JO$68=0,HLOOKUP($A148,'Monte Carlo_locked values'!$CQ$6:$DS$506,'Half from MC Supply Inputs '!JO$138+1,FALSE),JO115)</f>
        <v>2.802972584479507</v>
      </c>
      <c r="JP148">
        <f>IF(JP$68=0,HLOOKUP($A148,'Monte Carlo_locked values'!$CQ$6:$DS$506,'Half from MC Supply Inputs '!JP$138+1,FALSE),JP115)</f>
        <v>3.4696024846318703</v>
      </c>
      <c r="JQ148">
        <f>IF(JQ$68=0,HLOOKUP($A148,'Monte Carlo_locked values'!$CQ$6:$DS$506,'Half from MC Supply Inputs '!JQ$138+1,FALSE),JQ115)</f>
        <v>1.8438646648785721</v>
      </c>
      <c r="JR148">
        <f>IF(JR$68=0,HLOOKUP($A148,'Monte Carlo_locked values'!$CQ$6:$DS$506,'Half from MC Supply Inputs '!JR$138+1,FALSE),JR115)</f>
        <v>3.0970723046458755</v>
      </c>
      <c r="JS148">
        <f>IF(JS$68=0,HLOOKUP($A148,'Monte Carlo_locked values'!$CQ$6:$DS$506,'Half from MC Supply Inputs '!JS$138+1,FALSE),JS115)</f>
        <v>1.8438646648785721</v>
      </c>
      <c r="JT148">
        <f>IF(JT$68=0,HLOOKUP($A148,'Monte Carlo_locked values'!$CQ$6:$DS$506,'Half from MC Supply Inputs '!JT$138+1,FALSE),JT115)</f>
        <v>4.1502427497639598</v>
      </c>
      <c r="JU148">
        <f>IF(JU$68=0,HLOOKUP($A148,'Monte Carlo_locked values'!$CQ$6:$DS$506,'Half from MC Supply Inputs '!JU$138+1,FALSE),JU115)</f>
        <v>2.6567335747552212</v>
      </c>
      <c r="JV148">
        <f>IF(JV$68=0,HLOOKUP($A148,'Monte Carlo_locked values'!$CQ$6:$DS$506,'Half from MC Supply Inputs '!JV$138+1,FALSE),JV115)</f>
        <v>2.8415778745264175</v>
      </c>
      <c r="JW148">
        <f>IF(JW$68=0,HLOOKUP($A148,'Monte Carlo_locked values'!$CQ$6:$DS$506,'Half from MC Supply Inputs '!JW$138+1,FALSE),JW115)</f>
        <v>4.1502427497639598</v>
      </c>
      <c r="JX148">
        <f>IF(JX$68=0,HLOOKUP($A148,'Monte Carlo_locked values'!$CQ$6:$DS$506,'Half from MC Supply Inputs '!JX$138+1,FALSE),JX115)</f>
        <v>2.6567335747552212</v>
      </c>
      <c r="JY148">
        <f>IF(JY$68=0,HLOOKUP($A148,'Monte Carlo_locked values'!$CQ$6:$DS$506,'Half from MC Supply Inputs '!JY$138+1,FALSE),JY115)</f>
        <v>3.4696024846318703</v>
      </c>
      <c r="JZ148">
        <f>IF(JZ$68=0,HLOOKUP($A148,'Monte Carlo_locked values'!$CQ$6:$DS$506,'Half from MC Supply Inputs '!JZ$138+1,FALSE),JZ115)</f>
        <v>4.0201849464325692</v>
      </c>
      <c r="KA148">
        <f>IF(KA$68=0,HLOOKUP($A148,'Monte Carlo_locked values'!$CQ$6:$DS$506,'Half from MC Supply Inputs '!KA$138+1,FALSE),KA115)</f>
        <v>2.2005575855133928</v>
      </c>
      <c r="KB148">
        <f>IF(KB$68=0,HLOOKUP($A148,'Monte Carlo_locked values'!$CQ$6:$DS$506,'Half from MC Supply Inputs '!KB$138+1,FALSE),KB115)</f>
        <v>1.8438646648785721</v>
      </c>
      <c r="KC148">
        <f>IF(KC$68=0,HLOOKUP($A148,'Monte Carlo_locked values'!$CQ$6:$DS$506,'Half from MC Supply Inputs '!KC$138+1,FALSE),KC115)</f>
        <v>5.6216391633620049</v>
      </c>
      <c r="KD148">
        <f>IF(KD$68=0,HLOOKUP($A148,'Monte Carlo_locked values'!$CQ$6:$DS$506,'Half from MC Supply Inputs '!KD$138+1,FALSE),KD115)</f>
        <v>4.1011022632234875</v>
      </c>
      <c r="KE148">
        <f>IF(KE$68=0,HLOOKUP($A148,'Monte Carlo_locked values'!$CQ$6:$DS$506,'Half from MC Supply Inputs '!KE$138+1,FALSE),KE115)</f>
        <v>1.8460202968323269</v>
      </c>
      <c r="KF148">
        <f>IF(KF$68=0,HLOOKUP($A148,'Monte Carlo_locked values'!$CQ$6:$DS$506,'Half from MC Supply Inputs '!KF$138+1,FALSE),KF115)</f>
        <v>3.8099226171979153</v>
      </c>
      <c r="KG148">
        <f>IF(KG$68=0,HLOOKUP($A148,'Monte Carlo_locked values'!$CQ$6:$DS$506,'Half from MC Supply Inputs '!KG$138+1,FALSE),KG115)</f>
        <v>6.7671808954365593</v>
      </c>
      <c r="KH148">
        <f>IF(KH$68=0,HLOOKUP($A148,'Monte Carlo_locked values'!$CQ$6:$DS$506,'Half from MC Supply Inputs '!KH$138+1,FALSE),KH115)</f>
        <v>3.8099226171979153</v>
      </c>
      <c r="KI148">
        <f>IF(KI$68=0,HLOOKUP($A148,'Monte Carlo_locked values'!$CQ$6:$DS$506,'Half from MC Supply Inputs '!KI$138+1,FALSE),KI115)</f>
        <v>6.7671808954365593</v>
      </c>
      <c r="KJ148">
        <f>IF(KJ$68=0,HLOOKUP($A148,'Monte Carlo_locked values'!$CQ$6:$DS$506,'Half from MC Supply Inputs '!KJ$138+1,FALSE),KJ115)</f>
        <v>1.8438646648785721</v>
      </c>
      <c r="KK148">
        <f>IF(KK$68=0,HLOOKUP($A148,'Monte Carlo_locked values'!$CQ$6:$DS$506,'Half from MC Supply Inputs '!KK$138+1,FALSE),KK115)</f>
        <v>4.2134071266236282</v>
      </c>
      <c r="KL148">
        <f>IF(KL$68=0,HLOOKUP($A148,'Monte Carlo_locked values'!$CQ$6:$DS$506,'Half from MC Supply Inputs '!KL$138+1,FALSE),KL115)</f>
        <v>3.4696024846318703</v>
      </c>
      <c r="KM148">
        <f>IF(KM$68=0,HLOOKUP($A148,'Monte Carlo_locked values'!$CQ$6:$DS$506,'Half from MC Supply Inputs '!KM$138+1,FALSE),KM115)</f>
        <v>2.6567335747552212</v>
      </c>
      <c r="KN148">
        <f>IF(KN$68=0,HLOOKUP($A148,'Monte Carlo_locked values'!$CQ$6:$DS$506,'Half from MC Supply Inputs '!KN$138+1,FALSE),KN115)</f>
        <v>3.4696024846318703</v>
      </c>
      <c r="KO148">
        <f>IF(KO$68=0,HLOOKUP($A148,'Monte Carlo_locked values'!$CQ$6:$DS$506,'Half from MC Supply Inputs '!KO$138+1,FALSE),KO115)</f>
        <v>2.4094517149205683</v>
      </c>
      <c r="KP148">
        <f>IF(KP$68=0,HLOOKUP($A148,'Monte Carlo_locked values'!$CQ$6:$DS$506,'Half from MC Supply Inputs '!KP$138+1,FALSE),KP115)</f>
        <v>2.6567335747552212</v>
      </c>
      <c r="KQ148">
        <f>IF(KQ$68=0,HLOOKUP($A148,'Monte Carlo_locked values'!$CQ$6:$DS$506,'Half from MC Supply Inputs '!KQ$138+1,FALSE),KQ115)</f>
        <v>5.5145154659978495</v>
      </c>
      <c r="KR148">
        <f>IF(KR$68=0,HLOOKUP($A148,'Monte Carlo_locked values'!$CQ$6:$DS$506,'Half from MC Supply Inputs '!KR$138+1,FALSE),KR115)</f>
        <v>3.4696024846318703</v>
      </c>
      <c r="KS148">
        <f>IF(KS$68=0,HLOOKUP($A148,'Monte Carlo_locked values'!$CQ$6:$DS$506,'Half from MC Supply Inputs '!KS$138+1,FALSE),KS115)</f>
        <v>6.7671808954365593</v>
      </c>
      <c r="KT148">
        <f>IF(KT$68=0,HLOOKUP($A148,'Monte Carlo_locked values'!$CQ$6:$DS$506,'Half from MC Supply Inputs '!KT$138+1,FALSE),KT115)</f>
        <v>5.6912719029223249</v>
      </c>
      <c r="KU148">
        <f>IF(KU$68=0,HLOOKUP($A148,'Monte Carlo_locked values'!$CQ$6:$DS$506,'Half from MC Supply Inputs '!KU$138+1,FALSE),KU115)</f>
        <v>4.1502427497639598</v>
      </c>
      <c r="KV148">
        <f>IF(KV$68=0,HLOOKUP($A148,'Monte Carlo_locked values'!$CQ$6:$DS$506,'Half from MC Supply Inputs '!KV$138+1,FALSE),KV115)</f>
        <v>1.8438646648785721</v>
      </c>
      <c r="KW148">
        <f>IF(KW$68=0,HLOOKUP($A148,'Monte Carlo_locked values'!$CQ$6:$DS$506,'Half from MC Supply Inputs '!KW$138+1,FALSE),KW115)</f>
        <v>1.8698353168133481</v>
      </c>
      <c r="KX148">
        <f>IF(KX$68=0,HLOOKUP($A148,'Monte Carlo_locked values'!$CQ$6:$DS$506,'Half from MC Supply Inputs '!KX$138+1,FALSE),KX115)</f>
        <v>1.8460202968323269</v>
      </c>
      <c r="KY148">
        <f>IF(KY$68=0,HLOOKUP($A148,'Monte Carlo_locked values'!$CQ$6:$DS$506,'Half from MC Supply Inputs '!KY$138+1,FALSE),KY115)</f>
        <v>6.7671808954365593</v>
      </c>
      <c r="KZ148">
        <f>IF(KZ$68=0,HLOOKUP($A148,'Monte Carlo_locked values'!$CQ$6:$DS$506,'Half from MC Supply Inputs '!KZ$138+1,FALSE),KZ115)</f>
        <v>4.0834044259749342</v>
      </c>
      <c r="LA148">
        <f>IF(LA$68=0,HLOOKUP($A148,'Monte Carlo_locked values'!$CQ$6:$DS$506,'Half from MC Supply Inputs '!LA$138+1,FALSE),LA115)</f>
        <v>6.7671808954365593</v>
      </c>
      <c r="LB148">
        <f>IF(LB$68=0,HLOOKUP($A148,'Monte Carlo_locked values'!$CQ$6:$DS$506,'Half from MC Supply Inputs '!LB$138+1,FALSE),LB115)</f>
        <v>2.6567335747552212</v>
      </c>
      <c r="LC148">
        <f>IF(LC$68=0,HLOOKUP($A148,'Monte Carlo_locked values'!$CQ$6:$DS$506,'Half from MC Supply Inputs '!LC$138+1,FALSE),LC115)</f>
        <v>6.3003881055196453</v>
      </c>
      <c r="LD148">
        <f>IF(LD$68=0,HLOOKUP($A148,'Monte Carlo_locked values'!$CQ$6:$DS$506,'Half from MC Supply Inputs '!LD$138+1,FALSE),LD115)</f>
        <v>2.6567335747552212</v>
      </c>
      <c r="LE148">
        <f>IF(LE$68=0,HLOOKUP($A148,'Monte Carlo_locked values'!$CQ$6:$DS$506,'Half from MC Supply Inputs '!LE$138+1,FALSE),LE115)</f>
        <v>1.8438646648785721</v>
      </c>
      <c r="LF148">
        <f>IF(LF$68=0,HLOOKUP($A148,'Monte Carlo_locked values'!$CQ$6:$DS$506,'Half from MC Supply Inputs '!LF$138+1,FALSE),LF115)</f>
        <v>6.7665057998601785</v>
      </c>
      <c r="LG148">
        <f>IF(LG$68=0,HLOOKUP($A148,'Monte Carlo_locked values'!$CQ$6:$DS$506,'Half from MC Supply Inputs '!LG$138+1,FALSE),LG115)</f>
        <v>4.252390193200168</v>
      </c>
      <c r="LH148">
        <f>IF(LH$68=0,HLOOKUP($A148,'Monte Carlo_locked values'!$CQ$6:$DS$506,'Half from MC Supply Inputs '!LH$138+1,FALSE),LH115)</f>
        <v>6.7671808954365593</v>
      </c>
      <c r="LI148">
        <f>IF(LI$68=0,HLOOKUP($A148,'Monte Carlo_locked values'!$CQ$6:$DS$506,'Half from MC Supply Inputs '!LI$138+1,FALSE),LI115)</f>
        <v>5.4501596738551967</v>
      </c>
      <c r="LJ148">
        <f>IF(LJ$68=0,HLOOKUP($A148,'Monte Carlo_locked values'!$CQ$6:$DS$506,'Half from MC Supply Inputs '!LJ$138+1,FALSE),LJ115)</f>
        <v>4.1502427497639598</v>
      </c>
      <c r="LK148">
        <f>IF(LK$68=0,HLOOKUP($A148,'Monte Carlo_locked values'!$CQ$6:$DS$506,'Half from MC Supply Inputs '!LK$138+1,FALSE),LK115)</f>
        <v>3.8099226171979153</v>
      </c>
      <c r="LL148">
        <f>IF(LL$68=0,HLOOKUP($A148,'Monte Carlo_locked values'!$CQ$6:$DS$506,'Half from MC Supply Inputs '!LL$138+1,FALSE),LL115)</f>
        <v>6.4523925700359008</v>
      </c>
      <c r="LM148">
        <f>IF(LM$68=0,HLOOKUP($A148,'Monte Carlo_locked values'!$CQ$6:$DS$506,'Half from MC Supply Inputs '!LM$138+1,FALSE),LM115)</f>
        <v>2.6984628167250184</v>
      </c>
      <c r="LN148">
        <f>IF(LN$68=0,HLOOKUP($A148,'Monte Carlo_locked values'!$CQ$6:$DS$506,'Half from MC Supply Inputs '!LN$138+1,FALSE),LN115)</f>
        <v>3.317641601839977</v>
      </c>
      <c r="LO148">
        <f>IF(LO$68=0,HLOOKUP($A148,'Monte Carlo_locked values'!$CQ$6:$DS$506,'Half from MC Supply Inputs '!LO$138+1,FALSE),LO115)</f>
        <v>2.7477482855992204</v>
      </c>
      <c r="LP148">
        <f>IF(LP$68=0,HLOOKUP($A148,'Monte Carlo_locked values'!$CQ$6:$DS$506,'Half from MC Supply Inputs '!LP$138+1,FALSE),LP115)</f>
        <v>2.7859978982875386</v>
      </c>
      <c r="LQ148">
        <f>IF(LQ$68=0,HLOOKUP($A148,'Monte Carlo_locked values'!$CQ$6:$DS$506,'Half from MC Supply Inputs '!LQ$138+1,FALSE),LQ115)</f>
        <v>6.5423500190100041</v>
      </c>
      <c r="LR148">
        <f>IF(LR$68=0,HLOOKUP($A148,'Monte Carlo_locked values'!$CQ$6:$DS$506,'Half from MC Supply Inputs '!LR$138+1,FALSE),LR115)</f>
        <v>1.8438646648785721</v>
      </c>
      <c r="LS148">
        <f>IF(LS$68=0,HLOOKUP($A148,'Monte Carlo_locked values'!$CQ$6:$DS$506,'Half from MC Supply Inputs '!LS$138+1,FALSE),LS115)</f>
        <v>5.8166969505706847</v>
      </c>
      <c r="LT148">
        <f>IF(LT$68=0,HLOOKUP($A148,'Monte Carlo_locked values'!$CQ$6:$DS$506,'Half from MC Supply Inputs '!LT$138+1,FALSE),LT115)</f>
        <v>5.1924565902470974</v>
      </c>
      <c r="LU148">
        <f>IF(LU$68=0,HLOOKUP($A148,'Monte Carlo_locked values'!$CQ$6:$DS$506,'Half from MC Supply Inputs '!LU$138+1,FALSE),LU115)</f>
        <v>2.6567335747552212</v>
      </c>
      <c r="LV148">
        <f>IF(LV$68=0,HLOOKUP($A148,'Monte Carlo_locked values'!$CQ$6:$DS$506,'Half from MC Supply Inputs '!LV$138+1,FALSE),LV115)</f>
        <v>4.1502427497639598</v>
      </c>
      <c r="LW148">
        <f>IF(LW$68=0,HLOOKUP($A148,'Monte Carlo_locked values'!$CQ$6:$DS$506,'Half from MC Supply Inputs '!LW$138+1,FALSE),LW115)</f>
        <v>2.2798568509562411</v>
      </c>
      <c r="LX148">
        <f>IF(LX$68=0,HLOOKUP($A148,'Monte Carlo_locked values'!$CQ$6:$DS$506,'Half from MC Supply Inputs '!LX$138+1,FALSE),LX115)</f>
        <v>1.8438646648785721</v>
      </c>
      <c r="LY148">
        <f>IF(LY$68=0,HLOOKUP($A148,'Monte Carlo_locked values'!$CQ$6:$DS$506,'Half from MC Supply Inputs '!LY$138+1,FALSE),LY115)</f>
        <v>4.1502427497639598</v>
      </c>
      <c r="LZ148">
        <f>IF(LZ$68=0,HLOOKUP($A148,'Monte Carlo_locked values'!$CQ$6:$DS$506,'Half from MC Supply Inputs '!LZ$138+1,FALSE),LZ115)</f>
        <v>5.2538706146058862</v>
      </c>
      <c r="MA148">
        <f>IF(MA$68=0,HLOOKUP($A148,'Monte Carlo_locked values'!$CQ$6:$DS$506,'Half from MC Supply Inputs '!MA$138+1,FALSE),MA115)</f>
        <v>1.8438646648785721</v>
      </c>
      <c r="MB148">
        <f>IF(MB$68=0,HLOOKUP($A148,'Monte Carlo_locked values'!$CQ$6:$DS$506,'Half from MC Supply Inputs '!MB$138+1,FALSE),MB115)</f>
        <v>1.8438646648785721</v>
      </c>
      <c r="MC148">
        <f>IF(MC$68=0,HLOOKUP($A148,'Monte Carlo_locked values'!$CQ$6:$DS$506,'Half from MC Supply Inputs '!MC$138+1,FALSE),MC115)</f>
        <v>4.1502681151713343</v>
      </c>
      <c r="MD148">
        <f>IF(MD$68=0,HLOOKUP($A148,'Monte Carlo_locked values'!$CQ$6:$DS$506,'Half from MC Supply Inputs '!MD$138+1,FALSE),MD115)</f>
        <v>4.1502427497639598</v>
      </c>
      <c r="ME148">
        <f>IF(ME$68=0,HLOOKUP($A148,'Monte Carlo_locked values'!$CQ$6:$DS$506,'Half from MC Supply Inputs '!ME$138+1,FALSE),ME115)</f>
        <v>3.0504712714646836</v>
      </c>
      <c r="MF148">
        <f>IF(MF$68=0,HLOOKUP($A148,'Monte Carlo_locked values'!$CQ$6:$DS$506,'Half from MC Supply Inputs '!MF$138+1,FALSE),MF115)</f>
        <v>1.8438646648785721</v>
      </c>
      <c r="MG148">
        <f>IF(MG$68=0,HLOOKUP($A148,'Monte Carlo_locked values'!$CQ$6:$DS$506,'Half from MC Supply Inputs '!MG$138+1,FALSE),MG115)</f>
        <v>5.2423142227364714</v>
      </c>
      <c r="MH148">
        <f>IF(MH$68=0,HLOOKUP($A148,'Monte Carlo_locked values'!$CQ$6:$DS$506,'Half from MC Supply Inputs '!MH$138+1,FALSE),MH115)</f>
        <v>4.1502427497639598</v>
      </c>
      <c r="MI148">
        <f>IF(MI$68=0,HLOOKUP($A148,'Monte Carlo_locked values'!$CQ$6:$DS$506,'Half from MC Supply Inputs '!MI$138+1,FALSE),MI115)</f>
        <v>6.7671808954365593</v>
      </c>
      <c r="MJ148">
        <f>IF(MJ$68=0,HLOOKUP($A148,'Monte Carlo_locked values'!$CQ$6:$DS$506,'Half from MC Supply Inputs '!MJ$138+1,FALSE),MJ115)</f>
        <v>2.1320869092800234</v>
      </c>
      <c r="MK148">
        <f>IF(MK$68=0,HLOOKUP($A148,'Monte Carlo_locked values'!$CQ$6:$DS$506,'Half from MC Supply Inputs '!MK$138+1,FALSE),MK115)</f>
        <v>4.7164972085102681</v>
      </c>
      <c r="ML148">
        <f>IF(ML$68=0,HLOOKUP($A148,'Monte Carlo_locked values'!$CQ$6:$DS$506,'Half from MC Supply Inputs '!ML$138+1,FALSE),ML115)</f>
        <v>1.8438646648785721</v>
      </c>
      <c r="MM148">
        <f>IF(MM$68=0,HLOOKUP($A148,'Monte Carlo_locked values'!$CQ$6:$DS$506,'Half from MC Supply Inputs '!MM$138+1,FALSE),MM115)</f>
        <v>6.7671808954365593</v>
      </c>
      <c r="MN148">
        <f>IF(MN$68=0,HLOOKUP($A148,'Monte Carlo_locked values'!$CQ$6:$DS$506,'Half from MC Supply Inputs '!MN$138+1,FALSE),MN115)</f>
        <v>3.8099226171979153</v>
      </c>
      <c r="MO148">
        <f>IF(MO$68=0,HLOOKUP($A148,'Monte Carlo_locked values'!$CQ$6:$DS$506,'Half from MC Supply Inputs '!MO$138+1,FALSE),MO115)</f>
        <v>2.6567335747552212</v>
      </c>
      <c r="MP148">
        <f>IF(MP$68=0,HLOOKUP($A148,'Monte Carlo_locked values'!$CQ$6:$DS$506,'Half from MC Supply Inputs '!MP$138+1,FALSE),MP115)</f>
        <v>6.7671808954365593</v>
      </c>
      <c r="MQ148">
        <f>IF(MQ$68=0,HLOOKUP($A148,'Monte Carlo_locked values'!$CQ$6:$DS$506,'Half from MC Supply Inputs '!MQ$138+1,FALSE),MQ115)</f>
        <v>6.7671808954365593</v>
      </c>
      <c r="MR148">
        <f>IF(MR$68=0,HLOOKUP($A148,'Monte Carlo_locked values'!$CQ$6:$DS$506,'Half from MC Supply Inputs '!MR$138+1,FALSE),MR115)</f>
        <v>6.7671808954365593</v>
      </c>
      <c r="MS148">
        <f>IF(MS$68=0,HLOOKUP($A148,'Monte Carlo_locked values'!$CQ$6:$DS$506,'Half from MC Supply Inputs '!MS$138+1,FALSE),MS115)</f>
        <v>2.6567335747552212</v>
      </c>
      <c r="MT148">
        <f>IF(MT$68=0,HLOOKUP($A148,'Monte Carlo_locked values'!$CQ$6:$DS$506,'Half from MC Supply Inputs '!MT$138+1,FALSE),MT115)</f>
        <v>6.7671808954365593</v>
      </c>
      <c r="MU148">
        <f>IF(MU$68=0,HLOOKUP($A148,'Monte Carlo_locked values'!$CQ$6:$DS$506,'Half from MC Supply Inputs '!MU$138+1,FALSE),MU115)</f>
        <v>6.7671808954365593</v>
      </c>
      <c r="MV148">
        <f>IF(MV$68=0,HLOOKUP($A148,'Monte Carlo_locked values'!$CQ$6:$DS$506,'Half from MC Supply Inputs '!MV$138+1,FALSE),MV115)</f>
        <v>3.8099226171979153</v>
      </c>
      <c r="MW148">
        <f>IF(MW$68=0,HLOOKUP($A148,'Monte Carlo_locked values'!$CQ$6:$DS$506,'Half from MC Supply Inputs '!MW$138+1,FALSE),MW115)</f>
        <v>4.1502427497639598</v>
      </c>
      <c r="MX148">
        <f>IF(MX$68=0,HLOOKUP($A148,'Monte Carlo_locked values'!$CQ$6:$DS$506,'Half from MC Supply Inputs '!MX$138+1,FALSE),MX115)</f>
        <v>3.4696024846318703</v>
      </c>
      <c r="MY148">
        <f>IF(MY$68=0,HLOOKUP($A148,'Monte Carlo_locked values'!$CQ$6:$DS$506,'Half from MC Supply Inputs '!MY$138+1,FALSE),MY115)</f>
        <v>3.148929966312465</v>
      </c>
      <c r="MZ148">
        <f>IF(MZ$68=0,HLOOKUP($A148,'Monte Carlo_locked values'!$CQ$6:$DS$506,'Half from MC Supply Inputs '!MZ$138+1,FALSE),MZ115)</f>
        <v>4.1502427497639598</v>
      </c>
      <c r="NA148">
        <f>IF(NA$68=0,HLOOKUP($A148,'Monte Carlo_locked values'!$CQ$6:$DS$506,'Half from MC Supply Inputs '!NA$138+1,FALSE),NA115)</f>
        <v>1.9834781274334157</v>
      </c>
      <c r="NB148">
        <f>IF(NB$68=0,HLOOKUP($A148,'Monte Carlo_locked values'!$CQ$6:$DS$506,'Half from MC Supply Inputs '!NB$138+1,FALSE),NB115)</f>
        <v>2.6567335747552212</v>
      </c>
      <c r="NC148">
        <f>IF(NC$68=0,HLOOKUP($A148,'Monte Carlo_locked values'!$CQ$6:$DS$506,'Half from MC Supply Inputs '!NC$138+1,FALSE),NC115)</f>
        <v>4.4883694009327284</v>
      </c>
      <c r="ND148">
        <f>IF(ND$68=0,HLOOKUP($A148,'Monte Carlo_locked values'!$CQ$6:$DS$506,'Half from MC Supply Inputs '!ND$138+1,FALSE),ND115)</f>
        <v>1.8460202968323269</v>
      </c>
      <c r="NE148">
        <f>IF(NE$68=0,HLOOKUP($A148,'Monte Carlo_locked values'!$CQ$6:$DS$506,'Half from MC Supply Inputs '!NE$138+1,FALSE),NE115)</f>
        <v>5.0090491654535985</v>
      </c>
      <c r="NF148">
        <f>IF(NF$68=0,HLOOKUP($A148,'Monte Carlo_locked values'!$CQ$6:$DS$506,'Half from MC Supply Inputs '!NF$138+1,FALSE),NF115)</f>
        <v>2.6567335747552212</v>
      </c>
      <c r="NG148">
        <f>IF(NG$68=0,HLOOKUP($A148,'Monte Carlo_locked values'!$CQ$6:$DS$506,'Half from MC Supply Inputs '!NG$138+1,FALSE),NG115)</f>
        <v>1.8438646648785721</v>
      </c>
      <c r="NH148">
        <f>IF(NH$68=0,HLOOKUP($A148,'Monte Carlo_locked values'!$CQ$6:$DS$506,'Half from MC Supply Inputs '!NH$138+1,FALSE),NH115)</f>
        <v>2.6567335747552212</v>
      </c>
      <c r="NI148">
        <f>IF(NI$68=0,HLOOKUP($A148,'Monte Carlo_locked values'!$CQ$6:$DS$506,'Half from MC Supply Inputs '!NI$138+1,FALSE),NI115)</f>
        <v>2.2879945887248354</v>
      </c>
      <c r="NJ148">
        <f>IF(NJ$68=0,HLOOKUP($A148,'Monte Carlo_locked values'!$CQ$6:$DS$506,'Half from MC Supply Inputs '!NJ$138+1,FALSE),NJ115)</f>
        <v>6.7671808954365593</v>
      </c>
      <c r="NK148">
        <f>IF(NK$68=0,HLOOKUP($A148,'Monte Carlo_locked values'!$CQ$6:$DS$506,'Half from MC Supply Inputs '!NK$138+1,FALSE),NK115)</f>
        <v>3.2138728204975719</v>
      </c>
      <c r="NL148">
        <f>IF(NL$68=0,HLOOKUP($A148,'Monte Carlo_locked values'!$CQ$6:$DS$506,'Half from MC Supply Inputs '!NL$138+1,FALSE),NL115)</f>
        <v>3.922414811189554</v>
      </c>
      <c r="NM148">
        <f>IF(NM$68=0,HLOOKUP($A148,'Monte Carlo_locked values'!$CQ$6:$DS$506,'Half from MC Supply Inputs '!NM$138+1,FALSE),NM115)</f>
        <v>1.8438646648785721</v>
      </c>
      <c r="NN148">
        <f>IF(NN$68=0,HLOOKUP($A148,'Monte Carlo_locked values'!$CQ$6:$DS$506,'Half from MC Supply Inputs '!NN$138+1,FALSE),NN115)</f>
        <v>3.4696024846318703</v>
      </c>
      <c r="NO148">
        <f>IF(NO$68=0,HLOOKUP($A148,'Monte Carlo_locked values'!$CQ$6:$DS$506,'Half from MC Supply Inputs '!NO$138+1,FALSE),NO115)</f>
        <v>1.8438646648785721</v>
      </c>
      <c r="NP148">
        <f>IF(NP$68=0,HLOOKUP($A148,'Monte Carlo_locked values'!$CQ$6:$DS$506,'Half from MC Supply Inputs '!NP$138+1,FALSE),NP115)</f>
        <v>5.8280526944232998</v>
      </c>
      <c r="NQ148">
        <f>IF(NQ$68=0,HLOOKUP($A148,'Monte Carlo_locked values'!$CQ$6:$DS$506,'Half from MC Supply Inputs '!NQ$138+1,FALSE),NQ115)</f>
        <v>3.8099226171979153</v>
      </c>
      <c r="NR148">
        <f>IF(NR$68=0,HLOOKUP($A148,'Monte Carlo_locked values'!$CQ$6:$DS$506,'Half from MC Supply Inputs '!NR$138+1,FALSE),NR115)</f>
        <v>3.8099226171979153</v>
      </c>
      <c r="NS148">
        <f>IF(NS$68=0,HLOOKUP($A148,'Monte Carlo_locked values'!$CQ$6:$DS$506,'Half from MC Supply Inputs '!NS$138+1,FALSE),NS115)</f>
        <v>2.6567335747552212</v>
      </c>
      <c r="NT148">
        <f>IF(NT$68=0,HLOOKUP($A148,'Monte Carlo_locked values'!$CQ$6:$DS$506,'Half from MC Supply Inputs '!NT$138+1,FALSE),NT115)</f>
        <v>1.8438646648785721</v>
      </c>
      <c r="NU148">
        <f>IF(NU$68=0,HLOOKUP($A148,'Monte Carlo_locked values'!$CQ$6:$DS$506,'Half from MC Supply Inputs '!NU$138+1,FALSE),NU115)</f>
        <v>1.8438646648785721</v>
      </c>
      <c r="NV148">
        <f>IF(NV$68=0,HLOOKUP($A148,'Monte Carlo_locked values'!$CQ$6:$DS$506,'Half from MC Supply Inputs '!NV$138+1,FALSE),NV115)</f>
        <v>4.1502427497639598</v>
      </c>
      <c r="NW148">
        <f>IF(NW$68=0,HLOOKUP($A148,'Monte Carlo_locked values'!$CQ$6:$DS$506,'Half from MC Supply Inputs '!NW$138+1,FALSE),NW115)</f>
        <v>6.7671808954365593</v>
      </c>
      <c r="NX148">
        <f>IF(NX$68=0,HLOOKUP($A148,'Monte Carlo_locked values'!$CQ$6:$DS$506,'Half from MC Supply Inputs '!NX$138+1,FALSE),NX115)</f>
        <v>1.8438646648785721</v>
      </c>
      <c r="NY148">
        <f>IF(NY$68=0,HLOOKUP($A148,'Monte Carlo_locked values'!$CQ$6:$DS$506,'Half from MC Supply Inputs '!NY$138+1,FALSE),NY115)</f>
        <v>3.5941661929330793</v>
      </c>
      <c r="NZ148">
        <f>IF(NZ$68=0,HLOOKUP($A148,'Monte Carlo_locked values'!$CQ$6:$DS$506,'Half from MC Supply Inputs '!NZ$138+1,FALSE),NZ115)</f>
        <v>3.8099226171979153</v>
      </c>
      <c r="OA148">
        <f>IF(OA$68=0,HLOOKUP($A148,'Monte Carlo_locked values'!$CQ$6:$DS$506,'Half from MC Supply Inputs '!OA$138+1,FALSE),OA115)</f>
        <v>3.2502593679978458</v>
      </c>
      <c r="OB148">
        <f>IF(OB$68=0,HLOOKUP($A148,'Monte Carlo_locked values'!$CQ$6:$DS$506,'Half from MC Supply Inputs '!OB$138+1,FALSE),OB115)</f>
        <v>2.8136269631681259</v>
      </c>
      <c r="OC148">
        <f>IF(OC$68=0,HLOOKUP($A148,'Monte Carlo_locked values'!$CQ$6:$DS$506,'Half from MC Supply Inputs '!OC$138+1,FALSE),OC115)</f>
        <v>1.8438646648785721</v>
      </c>
      <c r="OD148">
        <f>IF(OD$68=0,HLOOKUP($A148,'Monte Carlo_locked values'!$CQ$6:$DS$506,'Half from MC Supply Inputs '!OD$138+1,FALSE),OD115)</f>
        <v>5.8706890955792854</v>
      </c>
      <c r="OE148">
        <f>IF(OE$68=0,HLOOKUP($A148,'Monte Carlo_locked values'!$CQ$6:$DS$506,'Half from MC Supply Inputs '!OE$138+1,FALSE),OE115)</f>
        <v>3.3526308399461002</v>
      </c>
      <c r="OF148">
        <f>IF(OF$68=0,HLOOKUP($A148,'Monte Carlo_locked values'!$CQ$6:$DS$506,'Half from MC Supply Inputs '!OF$138+1,FALSE),OF115)</f>
        <v>5.7652386487092935</v>
      </c>
      <c r="OG148">
        <f>IF(OG$68=0,HLOOKUP($A148,'Monte Carlo_locked values'!$CQ$6:$DS$506,'Half from MC Supply Inputs '!OG$138+1,FALSE),OG115)</f>
        <v>1.8438646648785721</v>
      </c>
      <c r="OH148">
        <f>IF(OH$68=0,HLOOKUP($A148,'Monte Carlo_locked values'!$CQ$6:$DS$506,'Half from MC Supply Inputs '!OH$138+1,FALSE),OH115)</f>
        <v>6.7671808954365593</v>
      </c>
      <c r="OI148">
        <f>IF(OI$68=0,HLOOKUP($A148,'Monte Carlo_locked values'!$CQ$6:$DS$506,'Half from MC Supply Inputs '!OI$138+1,FALSE),OI115)</f>
        <v>2.6567335747552212</v>
      </c>
      <c r="OJ148">
        <f>IF(OJ$68=0,HLOOKUP($A148,'Monte Carlo_locked values'!$CQ$6:$DS$506,'Half from MC Supply Inputs '!OJ$138+1,FALSE),OJ115)</f>
        <v>3.8099226171979153</v>
      </c>
      <c r="OK148">
        <f>IF(OK$68=0,HLOOKUP($A148,'Monte Carlo_locked values'!$CQ$6:$DS$506,'Half from MC Supply Inputs '!OK$138+1,FALSE),OK115)</f>
        <v>6.7671808954365593</v>
      </c>
      <c r="OL148">
        <f>IF(OL$68=0,HLOOKUP($A148,'Monte Carlo_locked values'!$CQ$6:$DS$506,'Half from MC Supply Inputs '!OL$138+1,FALSE),OL115)</f>
        <v>1.8438646648785721</v>
      </c>
      <c r="OM148">
        <f>IF(OM$68=0,HLOOKUP($A148,'Monte Carlo_locked values'!$CQ$6:$DS$506,'Half from MC Supply Inputs '!OM$138+1,FALSE),OM115)</f>
        <v>6.7671808954365593</v>
      </c>
      <c r="ON148">
        <f>IF(ON$68=0,HLOOKUP($A148,'Monte Carlo_locked values'!$CQ$6:$DS$506,'Half from MC Supply Inputs '!ON$138+1,FALSE),ON115)</f>
        <v>6.1129389782393764</v>
      </c>
      <c r="OO148">
        <f>IF(OO$68=0,HLOOKUP($A148,'Monte Carlo_locked values'!$CQ$6:$DS$506,'Half from MC Supply Inputs '!OO$138+1,FALSE),OO115)</f>
        <v>5.9209909934308778</v>
      </c>
      <c r="OP148">
        <f>IF(OP$68=0,HLOOKUP($A148,'Monte Carlo_locked values'!$CQ$6:$DS$506,'Half from MC Supply Inputs '!OP$138+1,FALSE),OP115)</f>
        <v>4.0698234953193815</v>
      </c>
      <c r="OQ148">
        <f>IF(OQ$68=0,HLOOKUP($A148,'Monte Carlo_locked values'!$CQ$6:$DS$506,'Half from MC Supply Inputs '!OQ$138+1,FALSE),OQ115)</f>
        <v>3.4696024846318703</v>
      </c>
      <c r="OR148">
        <f>IF(OR$68=0,HLOOKUP($A148,'Monte Carlo_locked values'!$CQ$6:$DS$506,'Half from MC Supply Inputs '!OR$138+1,FALSE),OR115)</f>
        <v>1.8460202968323269</v>
      </c>
      <c r="OS148">
        <f>IF(OS$68=0,HLOOKUP($A148,'Monte Carlo_locked values'!$CQ$6:$DS$506,'Half from MC Supply Inputs '!OS$138+1,FALSE),OS115)</f>
        <v>1.8438646648785721</v>
      </c>
      <c r="OT148">
        <f>IF(OT$68=0,HLOOKUP($A148,'Monte Carlo_locked values'!$CQ$6:$DS$506,'Half from MC Supply Inputs '!OT$138+1,FALSE),OT115)</f>
        <v>3.4696024846318703</v>
      </c>
      <c r="OU148">
        <f>IF(OU$68=0,HLOOKUP($A148,'Monte Carlo_locked values'!$CQ$6:$DS$506,'Half from MC Supply Inputs '!OU$138+1,FALSE),OU115)</f>
        <v>6.7671808954365593</v>
      </c>
      <c r="OV148">
        <f>IF(OV$68=0,HLOOKUP($A148,'Monte Carlo_locked values'!$CQ$6:$DS$506,'Half from MC Supply Inputs '!OV$138+1,FALSE),OV115)</f>
        <v>4.1502427497639598</v>
      </c>
      <c r="OW148">
        <f>IF(OW$68=0,HLOOKUP($A148,'Monte Carlo_locked values'!$CQ$6:$DS$506,'Half from MC Supply Inputs '!OW$138+1,FALSE),OW115)</f>
        <v>2.1636784895931243</v>
      </c>
      <c r="OX148">
        <f>IF(OX$68=0,HLOOKUP($A148,'Monte Carlo_locked values'!$CQ$6:$DS$506,'Half from MC Supply Inputs '!OX$138+1,FALSE),OX115)</f>
        <v>3.8099226171979153</v>
      </c>
      <c r="OY148">
        <f>IF(OY$68=0,HLOOKUP($A148,'Monte Carlo_locked values'!$CQ$6:$DS$506,'Half from MC Supply Inputs '!OY$138+1,FALSE),OY115)</f>
        <v>2.0886921811649262</v>
      </c>
      <c r="OZ148">
        <f>IF(OZ$68=0,HLOOKUP($A148,'Monte Carlo_locked values'!$CQ$6:$DS$506,'Half from MC Supply Inputs '!OZ$138+1,FALSE),OZ115)</f>
        <v>4.1502427497639598</v>
      </c>
      <c r="PA148">
        <f>IF(PA$68=0,HLOOKUP($A148,'Monte Carlo_locked values'!$CQ$6:$DS$506,'Half from MC Supply Inputs '!PA$138+1,FALSE),PA115)</f>
        <v>6.7671808954365593</v>
      </c>
      <c r="PB148">
        <f>IF(PB$68=0,HLOOKUP($A148,'Monte Carlo_locked values'!$CQ$6:$DS$506,'Half from MC Supply Inputs '!PB$138+1,FALSE),PB115)</f>
        <v>2.6567335747552212</v>
      </c>
      <c r="PC148">
        <f>IF(PC$68=0,HLOOKUP($A148,'Monte Carlo_locked values'!$CQ$6:$DS$506,'Half from MC Supply Inputs '!PC$138+1,FALSE),PC115)</f>
        <v>1.8438646648785721</v>
      </c>
      <c r="PD148">
        <f>IF(PD$68=0,HLOOKUP($A148,'Monte Carlo_locked values'!$CQ$6:$DS$506,'Half from MC Supply Inputs '!PD$138+1,FALSE),PD115)</f>
        <v>5.1474640738683126</v>
      </c>
      <c r="PE148">
        <f>IF(PE$68=0,HLOOKUP($A148,'Monte Carlo_locked values'!$CQ$6:$DS$506,'Half from MC Supply Inputs '!PE$138+1,FALSE),PE115)</f>
        <v>6.7671808954365593</v>
      </c>
      <c r="PF148">
        <f>IF(PF$68=0,HLOOKUP($A148,'Monte Carlo_locked values'!$CQ$6:$DS$506,'Half from MC Supply Inputs '!PF$138+1,FALSE),PF115)</f>
        <v>2.6567335747552212</v>
      </c>
      <c r="PG148">
        <f>IF(PG$68=0,HLOOKUP($A148,'Monte Carlo_locked values'!$CQ$6:$DS$506,'Half from MC Supply Inputs '!PG$138+1,FALSE),PG115)</f>
        <v>2.0071116196547152</v>
      </c>
      <c r="PH148">
        <f>IF(PH$68=0,HLOOKUP($A148,'Monte Carlo_locked values'!$CQ$6:$DS$506,'Half from MC Supply Inputs '!PH$138+1,FALSE),PH115)</f>
        <v>2.6285447475825165</v>
      </c>
      <c r="PI148">
        <f>IF(PI$68=0,HLOOKUP($A148,'Monte Carlo_locked values'!$CQ$6:$DS$506,'Half from MC Supply Inputs '!PI$138+1,FALSE),PI115)</f>
        <v>3.7906300312958114</v>
      </c>
      <c r="PJ148">
        <f>IF(PJ$68=0,HLOOKUP($A148,'Monte Carlo_locked values'!$CQ$6:$DS$506,'Half from MC Supply Inputs '!PJ$138+1,FALSE),PJ115)</f>
        <v>6.7671808954365593</v>
      </c>
      <c r="PK148">
        <f>IF(PK$68=0,HLOOKUP($A148,'Monte Carlo_locked values'!$CQ$6:$DS$506,'Half from MC Supply Inputs '!PK$138+1,FALSE),PK115)</f>
        <v>3.8099226171979153</v>
      </c>
      <c r="PL148">
        <f>IF(PL$68=0,HLOOKUP($A148,'Monte Carlo_locked values'!$CQ$6:$DS$506,'Half from MC Supply Inputs '!PL$138+1,FALSE),PL115)</f>
        <v>4.1502427497639598</v>
      </c>
      <c r="PM148">
        <f>IF(PM$68=0,HLOOKUP($A148,'Monte Carlo_locked values'!$CQ$6:$DS$506,'Half from MC Supply Inputs '!PM$138+1,FALSE),PM115)</f>
        <v>1.8438646648785721</v>
      </c>
      <c r="PN148">
        <f>IF(PN$68=0,HLOOKUP($A148,'Monte Carlo_locked values'!$CQ$6:$DS$506,'Half from MC Supply Inputs '!PN$138+1,FALSE),PN115)</f>
        <v>3.8099226171979153</v>
      </c>
      <c r="PO148">
        <f>IF(PO$68=0,HLOOKUP($A148,'Monte Carlo_locked values'!$CQ$6:$DS$506,'Half from MC Supply Inputs '!PO$138+1,FALSE),PO115)</f>
        <v>6.7671808954365593</v>
      </c>
      <c r="PP148">
        <f>IF(PP$68=0,HLOOKUP($A148,'Monte Carlo_locked values'!$CQ$6:$DS$506,'Half from MC Supply Inputs '!PP$138+1,FALSE),PP115)</f>
        <v>3.4696024846318703</v>
      </c>
      <c r="PQ148">
        <f>IF(PQ$68=0,HLOOKUP($A148,'Monte Carlo_locked values'!$CQ$6:$DS$506,'Half from MC Supply Inputs '!PQ$138+1,FALSE),PQ115)</f>
        <v>5.8138588434023681</v>
      </c>
      <c r="PR148">
        <f>IF(PR$68=0,HLOOKUP($A148,'Monte Carlo_locked values'!$CQ$6:$DS$506,'Half from MC Supply Inputs '!PR$138+1,FALSE),PR115)</f>
        <v>5.7953389868523457</v>
      </c>
      <c r="PS148">
        <f>IF(PS$68=0,HLOOKUP($A148,'Monte Carlo_locked values'!$CQ$6:$DS$506,'Half from MC Supply Inputs '!PS$138+1,FALSE),PS115)</f>
        <v>4.3966371221227281</v>
      </c>
      <c r="PT148">
        <f>IF(PT$68=0,HLOOKUP($A148,'Monte Carlo_locked values'!$CQ$6:$DS$506,'Half from MC Supply Inputs '!PT$138+1,FALSE),PT115)</f>
        <v>5.8793561216467642</v>
      </c>
      <c r="PU148">
        <f>IF(PU$68=0,HLOOKUP($A148,'Monte Carlo_locked values'!$CQ$6:$DS$506,'Half from MC Supply Inputs '!PU$138+1,FALSE),PU115)</f>
        <v>4.4334235175558687</v>
      </c>
      <c r="PV148">
        <f>IF(PV$68=0,HLOOKUP($A148,'Monte Carlo_locked values'!$CQ$6:$DS$506,'Half from MC Supply Inputs '!PV$138+1,FALSE),PV115)</f>
        <v>1.8460202968323269</v>
      </c>
      <c r="PW148">
        <f>IF(PW$68=0,HLOOKUP($A148,'Monte Carlo_locked values'!$CQ$6:$DS$506,'Half from MC Supply Inputs '!PW$138+1,FALSE),PW115)</f>
        <v>4.1502427497639598</v>
      </c>
      <c r="PX148">
        <f>IF(PX$68=0,HLOOKUP($A148,'Monte Carlo_locked values'!$CQ$6:$DS$506,'Half from MC Supply Inputs '!PX$138+1,FALSE),PX115)</f>
        <v>3.4696024846318703</v>
      </c>
      <c r="PY148">
        <f>IF(PY$68=0,HLOOKUP($A148,'Monte Carlo_locked values'!$CQ$6:$DS$506,'Half from MC Supply Inputs '!PY$138+1,FALSE),PY115)</f>
        <v>3.6154527964860379</v>
      </c>
      <c r="PZ148">
        <f>IF(PZ$68=0,HLOOKUP($A148,'Monte Carlo_locked values'!$CQ$6:$DS$506,'Half from MC Supply Inputs '!PZ$138+1,FALSE),PZ115)</f>
        <v>4.1502427497639598</v>
      </c>
      <c r="QA148">
        <f>IF(QA$68=0,HLOOKUP($A148,'Monte Carlo_locked values'!$CQ$6:$DS$506,'Half from MC Supply Inputs '!QA$138+1,FALSE),QA115)</f>
        <v>6.7671808954365593</v>
      </c>
      <c r="QB148">
        <f>IF(QB$68=0,HLOOKUP($A148,'Monte Carlo_locked values'!$CQ$6:$DS$506,'Half from MC Supply Inputs '!QB$138+1,FALSE),QB115)</f>
        <v>3.4696024846318703</v>
      </c>
      <c r="QC148">
        <f>IF(QC$68=0,HLOOKUP($A148,'Monte Carlo_locked values'!$CQ$6:$DS$506,'Half from MC Supply Inputs '!QC$138+1,FALSE),QC115)</f>
        <v>3.5241226560689021</v>
      </c>
      <c r="QD148">
        <f>IF(QD$68=0,HLOOKUP($A148,'Monte Carlo_locked values'!$CQ$6:$DS$506,'Half from MC Supply Inputs '!QD$138+1,FALSE),QD115)</f>
        <v>4.1502427497639598</v>
      </c>
      <c r="QE148">
        <f>IF(QE$68=0,HLOOKUP($A148,'Monte Carlo_locked values'!$CQ$6:$DS$506,'Half from MC Supply Inputs '!QE$138+1,FALSE),QE115)</f>
        <v>6.7671808954365593</v>
      </c>
      <c r="QF148">
        <f>IF(QF$68=0,HLOOKUP($A148,'Monte Carlo_locked values'!$CQ$6:$DS$506,'Half from MC Supply Inputs '!QF$138+1,FALSE),QF115)</f>
        <v>4.1502427497639598</v>
      </c>
      <c r="QG148">
        <f>IF(QG$68=0,HLOOKUP($A148,'Monte Carlo_locked values'!$CQ$6:$DS$506,'Half from MC Supply Inputs '!QG$138+1,FALSE),QG115)</f>
        <v>1.8707837473146895</v>
      </c>
      <c r="QH148">
        <f>IF(QH$68=0,HLOOKUP($A148,'Monte Carlo_locked values'!$CQ$6:$DS$506,'Half from MC Supply Inputs '!QH$138+1,FALSE),QH115)</f>
        <v>2.6567335747552212</v>
      </c>
      <c r="QI148">
        <f>IF(QI$68=0,HLOOKUP($A148,'Monte Carlo_locked values'!$CQ$6:$DS$506,'Half from MC Supply Inputs '!QI$138+1,FALSE),QI115)</f>
        <v>2.7684122108584597</v>
      </c>
      <c r="QJ148">
        <f>IF(QJ$68=0,HLOOKUP($A148,'Monte Carlo_locked values'!$CQ$6:$DS$506,'Half from MC Supply Inputs '!QJ$138+1,FALSE),QJ115)</f>
        <v>4.1502427497639598</v>
      </c>
      <c r="QK148">
        <f>IF(QK$68=0,HLOOKUP($A148,'Monte Carlo_locked values'!$CQ$6:$DS$506,'Half from MC Supply Inputs '!QK$138+1,FALSE),QK115)</f>
        <v>6.7671808954365593</v>
      </c>
      <c r="QL148">
        <f>IF(QL$68=0,HLOOKUP($A148,'Monte Carlo_locked values'!$CQ$6:$DS$506,'Half from MC Supply Inputs '!QL$138+1,FALSE),QL115)</f>
        <v>3.0892727471059507</v>
      </c>
      <c r="QM148">
        <f>IF(QM$68=0,HLOOKUP($A148,'Monte Carlo_locked values'!$CQ$6:$DS$506,'Half from MC Supply Inputs '!QM$138+1,FALSE),QM115)</f>
        <v>3.8099226171979153</v>
      </c>
      <c r="QN148">
        <f>IF(QN$68=0,HLOOKUP($A148,'Monte Carlo_locked values'!$CQ$6:$DS$506,'Half from MC Supply Inputs '!QN$138+1,FALSE),QN115)</f>
        <v>6.7671808954365593</v>
      </c>
      <c r="QO148">
        <f>IF(QO$68=0,HLOOKUP($A148,'Monte Carlo_locked values'!$CQ$6:$DS$506,'Half from MC Supply Inputs '!QO$138+1,FALSE),QO115)</f>
        <v>3.3217659554195871</v>
      </c>
      <c r="QP148">
        <f>IF(QP$68=0,HLOOKUP($A148,'Monte Carlo_locked values'!$CQ$6:$DS$506,'Half from MC Supply Inputs '!QP$138+1,FALSE),QP115)</f>
        <v>3.4696024846318703</v>
      </c>
      <c r="QQ148">
        <f>IF(QQ$68=0,HLOOKUP($A148,'Monte Carlo_locked values'!$CQ$6:$DS$506,'Half from MC Supply Inputs '!QQ$138+1,FALSE),QQ115)</f>
        <v>2.6567335747552212</v>
      </c>
      <c r="QR148">
        <f>IF(QR$68=0,HLOOKUP($A148,'Monte Carlo_locked values'!$CQ$6:$DS$506,'Half from MC Supply Inputs '!QR$138+1,FALSE),QR115)</f>
        <v>2.6567335747552212</v>
      </c>
      <c r="QS148">
        <f>IF(QS$68=0,HLOOKUP($A148,'Monte Carlo_locked values'!$CQ$6:$DS$506,'Half from MC Supply Inputs '!QS$138+1,FALSE),QS115)</f>
        <v>3.8099226171979153</v>
      </c>
      <c r="QT148">
        <f>IF(QT$68=0,HLOOKUP($A148,'Monte Carlo_locked values'!$CQ$6:$DS$506,'Half from MC Supply Inputs '!QT$138+1,FALSE),QT115)</f>
        <v>5.688777679166467</v>
      </c>
      <c r="QU148">
        <f>IF(QU$68=0,HLOOKUP($A148,'Monte Carlo_locked values'!$CQ$6:$DS$506,'Half from MC Supply Inputs '!QU$138+1,FALSE),QU115)</f>
        <v>3.4696024846318703</v>
      </c>
      <c r="QV148">
        <f>IF(QV$68=0,HLOOKUP($A148,'Monte Carlo_locked values'!$CQ$6:$DS$506,'Half from MC Supply Inputs '!QV$138+1,FALSE),QV115)</f>
        <v>3.8099226171979153</v>
      </c>
      <c r="QW148">
        <f>IF(QW$68=0,HLOOKUP($A148,'Monte Carlo_locked values'!$CQ$6:$DS$506,'Half from MC Supply Inputs '!QW$138+1,FALSE),QW115)</f>
        <v>2.2099413659621043</v>
      </c>
      <c r="QX148">
        <f>IF(QX$68=0,HLOOKUP($A148,'Monte Carlo_locked values'!$CQ$6:$DS$506,'Half from MC Supply Inputs '!QX$138+1,FALSE),QX115)</f>
        <v>3.2285487328831852</v>
      </c>
      <c r="QY148">
        <f>IF(QY$68=0,HLOOKUP($A148,'Monte Carlo_locked values'!$CQ$6:$DS$506,'Half from MC Supply Inputs '!QY$138+1,FALSE),QY115)</f>
        <v>3.8099226171979153</v>
      </c>
      <c r="QZ148">
        <f>IF(QZ$68=0,HLOOKUP($A148,'Monte Carlo_locked values'!$CQ$6:$DS$506,'Half from MC Supply Inputs '!QZ$138+1,FALSE),QZ115)</f>
        <v>4.1502427497639598</v>
      </c>
      <c r="RA148">
        <f>IF(RA$68=0,HLOOKUP($A148,'Monte Carlo_locked values'!$CQ$6:$DS$506,'Half from MC Supply Inputs '!RA$138+1,FALSE),RA115)</f>
        <v>1.8438646648785721</v>
      </c>
      <c r="RB148">
        <f>IF(RB$68=0,HLOOKUP($A148,'Monte Carlo_locked values'!$CQ$6:$DS$506,'Half from MC Supply Inputs '!RB$138+1,FALSE),RB115)</f>
        <v>5.6182844736163648</v>
      </c>
      <c r="RC148">
        <f>IF(RC$68=0,HLOOKUP($A148,'Monte Carlo_locked values'!$CQ$6:$DS$506,'Half from MC Supply Inputs '!RC$138+1,FALSE),RC115)</f>
        <v>3.8099226171979153</v>
      </c>
      <c r="RD148">
        <f>IF(RD$68=0,HLOOKUP($A148,'Monte Carlo_locked values'!$CQ$6:$DS$506,'Half from MC Supply Inputs '!RD$138+1,FALSE),RD115)</f>
        <v>6.683141081205406</v>
      </c>
      <c r="RE148">
        <f>IF(RE$68=0,HLOOKUP($A148,'Monte Carlo_locked values'!$CQ$6:$DS$506,'Half from MC Supply Inputs '!RE$138+1,FALSE),RE115)</f>
        <v>2.6567335747552212</v>
      </c>
      <c r="RF148">
        <f>IF(RF$68=0,HLOOKUP($A148,'Monte Carlo_locked values'!$CQ$6:$DS$506,'Half from MC Supply Inputs '!RF$138+1,FALSE),RF115)</f>
        <v>6.7671808954365593</v>
      </c>
      <c r="RG148">
        <f>IF(RG$68=0,HLOOKUP($A148,'Monte Carlo_locked values'!$CQ$6:$DS$506,'Half from MC Supply Inputs '!RG$138+1,FALSE),RG115)</f>
        <v>3.8099226171979153</v>
      </c>
      <c r="RH148">
        <f>IF(RH$68=0,HLOOKUP($A148,'Monte Carlo_locked values'!$CQ$6:$DS$506,'Half from MC Supply Inputs '!RH$138+1,FALSE),RH115)</f>
        <v>6.7671808954365593</v>
      </c>
      <c r="RI148">
        <f>IF(RI$68=0,HLOOKUP($A148,'Monte Carlo_locked values'!$CQ$6:$DS$506,'Half from MC Supply Inputs '!RI$138+1,FALSE),RI115)</f>
        <v>3.4696024846318703</v>
      </c>
      <c r="RJ148">
        <f>IF(RJ$68=0,HLOOKUP($A148,'Monte Carlo_locked values'!$CQ$6:$DS$506,'Half from MC Supply Inputs '!RJ$138+1,FALSE),RJ115)</f>
        <v>1.8438646648785721</v>
      </c>
      <c r="RK148">
        <f>IF(RK$68=0,HLOOKUP($A148,'Monte Carlo_locked values'!$CQ$6:$DS$506,'Half from MC Supply Inputs '!RK$138+1,FALSE),RK115)</f>
        <v>4.1502427497639598</v>
      </c>
      <c r="RL148">
        <f>IF(RL$68=0,HLOOKUP($A148,'Monte Carlo_locked values'!$CQ$6:$DS$506,'Half from MC Supply Inputs '!RL$138+1,FALSE),RL115)</f>
        <v>6.7671808954365593</v>
      </c>
      <c r="RM148">
        <f>IF(RM$68=0,HLOOKUP($A148,'Monte Carlo_locked values'!$CQ$6:$DS$506,'Half from MC Supply Inputs '!RM$138+1,FALSE),RM115)</f>
        <v>3.8099226171979153</v>
      </c>
      <c r="RN148">
        <f>IF(RN$68=0,HLOOKUP($A148,'Monte Carlo_locked values'!$CQ$6:$DS$506,'Half from MC Supply Inputs '!RN$138+1,FALSE),RN115)</f>
        <v>3.4696024846318703</v>
      </c>
      <c r="RO148">
        <f>IF(RO$68=0,HLOOKUP($A148,'Monte Carlo_locked values'!$CQ$6:$DS$506,'Half from MC Supply Inputs '!RO$138+1,FALSE),RO115)</f>
        <v>2.522336138634222</v>
      </c>
      <c r="RP148">
        <f>IF(RP$68=0,HLOOKUP($A148,'Monte Carlo_locked values'!$CQ$6:$DS$506,'Half from MC Supply Inputs '!RP$138+1,FALSE),RP115)</f>
        <v>6.7671808954365593</v>
      </c>
      <c r="RQ148">
        <f>IF(RQ$68=0,HLOOKUP($A148,'Monte Carlo_locked values'!$CQ$6:$DS$506,'Half from MC Supply Inputs '!RQ$138+1,FALSE),RQ115)</f>
        <v>6.7671808954365593</v>
      </c>
      <c r="RR148">
        <f>IF(RR$68=0,HLOOKUP($A148,'Monte Carlo_locked values'!$CQ$6:$DS$506,'Half from MC Supply Inputs '!RR$138+1,FALSE),RR115)</f>
        <v>6.1783194496282032</v>
      </c>
      <c r="RS148">
        <f>IF(RS$68=0,HLOOKUP($A148,'Monte Carlo_locked values'!$CQ$6:$DS$506,'Half from MC Supply Inputs '!RS$138+1,FALSE),RS115)</f>
        <v>3.8099226171979153</v>
      </c>
      <c r="RT148">
        <f>IF(RT$68=0,HLOOKUP($A148,'Monte Carlo_locked values'!$CQ$6:$DS$506,'Half from MC Supply Inputs '!RT$138+1,FALSE),RT115)</f>
        <v>3.4696024846318703</v>
      </c>
      <c r="RU148">
        <f>IF(RU$68=0,HLOOKUP($A148,'Monte Carlo_locked values'!$CQ$6:$DS$506,'Half from MC Supply Inputs '!RU$138+1,FALSE),RU115)</f>
        <v>4.1502427497639598</v>
      </c>
      <c r="RV148">
        <f>IF(RV$68=0,HLOOKUP($A148,'Monte Carlo_locked values'!$CQ$6:$DS$506,'Half from MC Supply Inputs '!RV$138+1,FALSE),RV115)</f>
        <v>2.6567335747552212</v>
      </c>
      <c r="RW148">
        <f>IF(RW$68=0,HLOOKUP($A148,'Monte Carlo_locked values'!$CQ$6:$DS$506,'Half from MC Supply Inputs '!RW$138+1,FALSE),RW115)</f>
        <v>6.7671808954365593</v>
      </c>
      <c r="RX148">
        <f>IF(RX$68=0,HLOOKUP($A148,'Monte Carlo_locked values'!$CQ$6:$DS$506,'Half from MC Supply Inputs '!RX$138+1,FALSE),RX115)</f>
        <v>2.6567335747552212</v>
      </c>
      <c r="RY148">
        <f>IF(RY$68=0,HLOOKUP($A148,'Monte Carlo_locked values'!$CQ$6:$DS$506,'Half from MC Supply Inputs '!RY$138+1,FALSE),RY115)</f>
        <v>1.8460202968323269</v>
      </c>
      <c r="RZ148">
        <f>IF(RZ$68=0,HLOOKUP($A148,'Monte Carlo_locked values'!$CQ$6:$DS$506,'Half from MC Supply Inputs '!RZ$138+1,FALSE),RZ115)</f>
        <v>2.4935114198741131</v>
      </c>
      <c r="SA148">
        <f>IF(SA$68=0,HLOOKUP($A148,'Monte Carlo_locked values'!$CQ$6:$DS$506,'Half from MC Supply Inputs '!SA$138+1,FALSE),SA115)</f>
        <v>5.9677637055778812</v>
      </c>
      <c r="SB148">
        <f>IF(SB$68=0,HLOOKUP($A148,'Monte Carlo_locked values'!$CQ$6:$DS$506,'Half from MC Supply Inputs '!SB$138+1,FALSE),SB115)</f>
        <v>5.4192430499174016</v>
      </c>
      <c r="SC148">
        <f>IF(SC$68=0,HLOOKUP($A148,'Monte Carlo_locked values'!$CQ$6:$DS$506,'Half from MC Supply Inputs '!SC$138+1,FALSE),SC115)</f>
        <v>3.8099226171979153</v>
      </c>
      <c r="SD148">
        <f>IF(SD$68=0,HLOOKUP($A148,'Monte Carlo_locked values'!$CQ$6:$DS$506,'Half from MC Supply Inputs '!SD$138+1,FALSE),SD115)</f>
        <v>3.6312433429364419</v>
      </c>
      <c r="SE148">
        <f>IF(SE$68=0,HLOOKUP($A148,'Monte Carlo_locked values'!$CQ$6:$DS$506,'Half from MC Supply Inputs '!SE$138+1,FALSE),SE115)</f>
        <v>2.6567335747552212</v>
      </c>
      <c r="SF148">
        <f>IF(SF$68=0,HLOOKUP($A148,'Monte Carlo_locked values'!$CQ$6:$DS$506,'Half from MC Supply Inputs '!SF$138+1,FALSE),SF115)</f>
        <v>2.5310252562827609</v>
      </c>
      <c r="SG148">
        <f>IF(SG$68=0,HLOOKUP($A148,'Monte Carlo_locked values'!$CQ$6:$DS$506,'Half from MC Supply Inputs '!SG$138+1,FALSE),SG115)</f>
        <v>6.7469463186953229</v>
      </c>
    </row>
    <row r="149" spans="1:501" x14ac:dyDescent="0.35">
      <c r="A149" s="158">
        <v>2032</v>
      </c>
      <c r="B149">
        <f>IF(B$68=0,HLOOKUP($A149,'Monte Carlo_locked values'!$CQ$6:$DS$506,'Half from MC Supply Inputs '!B$138+1,FALSE),B116)</f>
        <v>7.105539940208387</v>
      </c>
      <c r="C149">
        <f>IF(C$68=0,HLOOKUP($A149,'Monte Carlo_locked values'!$CQ$6:$DS$506,'Half from MC Supply Inputs '!C$138+1,FALSE),C116)</f>
        <v>2.6660965910175118</v>
      </c>
      <c r="D149">
        <f>IF(D$68=0,HLOOKUP($A149,'Monte Carlo_locked values'!$CQ$6:$DS$506,'Half from MC Supply Inputs '!D$138+1,FALSE),D116)</f>
        <v>4.2156506416508543</v>
      </c>
      <c r="E149">
        <f>IF(E$68=0,HLOOKUP($A149,'Monte Carlo_locked values'!$CQ$6:$DS$506,'Half from MC Supply Inputs '!E$138+1,FALSE),E116)</f>
        <v>3.8016643807416939</v>
      </c>
      <c r="F149">
        <f>IF(F$68=0,HLOOKUP($A149,'Monte Carlo_locked values'!$CQ$6:$DS$506,'Half from MC Supply Inputs '!F$138+1,FALSE),F116)</f>
        <v>4.2156506416508543</v>
      </c>
      <c r="G149">
        <f>IF(G$68=0,HLOOKUP($A149,'Monte Carlo_locked values'!$CQ$6:$DS$506,'Half from MC Supply Inputs '!G$138+1,FALSE),G116)</f>
        <v>7.105539940208387</v>
      </c>
      <c r="H149">
        <f>IF(H$68=0,HLOOKUP($A149,'Monte Carlo_locked values'!$CQ$6:$DS$506,'Half from MC Supply Inputs '!H$138+1,FALSE),H116)</f>
        <v>3.8016643807416939</v>
      </c>
      <c r="I149">
        <f>IF(I$68=0,HLOOKUP($A149,'Monte Carlo_locked values'!$CQ$6:$DS$506,'Half from MC Supply Inputs '!I$138+1,FALSE),I116)</f>
        <v>6.8978981854218304</v>
      </c>
      <c r="J149">
        <f>IF(J$68=0,HLOOKUP($A149,'Monte Carlo_locked values'!$CQ$6:$DS$506,'Half from MC Supply Inputs '!J$138+1,FALSE),J116)</f>
        <v>3.8016643807416939</v>
      </c>
      <c r="K149">
        <f>IF(K$68=0,HLOOKUP($A149,'Monte Carlo_locked values'!$CQ$6:$DS$506,'Half from MC Supply Inputs '!K$138+1,FALSE),K116)</f>
        <v>7.105539940208387</v>
      </c>
      <c r="L149">
        <f>IF(L$68=0,HLOOKUP($A149,'Monte Carlo_locked values'!$CQ$6:$DS$506,'Half from MC Supply Inputs '!L$138+1,FALSE),L116)</f>
        <v>4.9846398992427297</v>
      </c>
      <c r="M149">
        <f>IF(M$68=0,HLOOKUP($A149,'Monte Carlo_locked values'!$CQ$6:$DS$506,'Half from MC Supply Inputs '!M$138+1,FALSE),M116)</f>
        <v>3.6304246351936911</v>
      </c>
      <c r="N149">
        <f>IF(N$68=0,HLOOKUP($A149,'Monte Carlo_locked values'!$CQ$6:$DS$506,'Half from MC Supply Inputs '!N$138+1,FALSE),N116)</f>
        <v>3.3718200313881925</v>
      </c>
      <c r="O149">
        <f>IF(O$68=0,HLOOKUP($A149,'Monte Carlo_locked values'!$CQ$6:$DS$506,'Half from MC Supply Inputs '!O$138+1,FALSE),O116)</f>
        <v>2.8688611394320973</v>
      </c>
      <c r="P149">
        <f>IF(P$68=0,HLOOKUP($A149,'Monte Carlo_locked values'!$CQ$6:$DS$506,'Half from MC Supply Inputs '!P$138+1,FALSE),P116)</f>
        <v>3.8016643807416939</v>
      </c>
      <c r="Q149">
        <f>IF(Q$68=0,HLOOKUP($A149,'Monte Carlo_locked values'!$CQ$6:$DS$506,'Half from MC Supply Inputs '!Q$138+1,FALSE),Q116)</f>
        <v>7.105539940208387</v>
      </c>
      <c r="R149">
        <f>IF(R$68=0,HLOOKUP($A149,'Monte Carlo_locked values'!$CQ$6:$DS$506,'Half from MC Supply Inputs '!R$138+1,FALSE),R116)</f>
        <v>1.9360578981225007</v>
      </c>
      <c r="S149">
        <f>IF(S$68=0,HLOOKUP($A149,'Monte Carlo_locked values'!$CQ$6:$DS$506,'Half from MC Supply Inputs '!S$138+1,FALSE),S116)</f>
        <v>6.1037315773080998</v>
      </c>
      <c r="T149">
        <f>IF(T$68=0,HLOOKUP($A149,'Monte Carlo_locked values'!$CQ$6:$DS$506,'Half from MC Supply Inputs '!T$138+1,FALSE),T116)</f>
        <v>7.105539940208387</v>
      </c>
      <c r="U149">
        <f>IF(U$68=0,HLOOKUP($A149,'Monte Carlo_locked values'!$CQ$6:$DS$506,'Half from MC Supply Inputs '!U$138+1,FALSE),U116)</f>
        <v>5.5276113903094215</v>
      </c>
      <c r="V149">
        <f>IF(V$68=0,HLOOKUP($A149,'Monte Carlo_locked values'!$CQ$6:$DS$506,'Half from MC Supply Inputs '!V$138+1,FALSE),V116)</f>
        <v>1.9360578981225007</v>
      </c>
      <c r="W149">
        <f>IF(W$68=0,HLOOKUP($A149,'Monte Carlo_locked values'!$CQ$6:$DS$506,'Half from MC Supply Inputs '!W$138+1,FALSE),W116)</f>
        <v>3.8016643807416939</v>
      </c>
      <c r="X149">
        <f>IF(X$68=0,HLOOKUP($A149,'Monte Carlo_locked values'!$CQ$6:$DS$506,'Half from MC Supply Inputs '!X$138+1,FALSE),X116)</f>
        <v>3.8016643807416939</v>
      </c>
      <c r="Y149">
        <f>IF(Y$68=0,HLOOKUP($A149,'Monte Carlo_locked values'!$CQ$6:$DS$506,'Half from MC Supply Inputs '!Y$138+1,FALSE),Y116)</f>
        <v>2.8688611394320973</v>
      </c>
      <c r="Z149">
        <f>IF(Z$68=0,HLOOKUP($A149,'Monte Carlo_locked values'!$CQ$6:$DS$506,'Half from MC Supply Inputs '!Z$138+1,FALSE),Z116)</f>
        <v>4.818379931687006</v>
      </c>
      <c r="AA149">
        <f>IF(AA$68=0,HLOOKUP($A149,'Monte Carlo_locked values'!$CQ$6:$DS$506,'Half from MC Supply Inputs '!AA$138+1,FALSE),AA116)</f>
        <v>3.8016643807416939</v>
      </c>
      <c r="AB149">
        <f>IF(AB$68=0,HLOOKUP($A149,'Monte Carlo_locked values'!$CQ$6:$DS$506,'Half from MC Supply Inputs '!AB$138+1,FALSE),AB116)</f>
        <v>3.8016643807416939</v>
      </c>
      <c r="AC149">
        <f>IF(AC$68=0,HLOOKUP($A149,'Monte Carlo_locked values'!$CQ$6:$DS$506,'Half from MC Supply Inputs '!AC$138+1,FALSE),AC116)</f>
        <v>3.8016643807416939</v>
      </c>
      <c r="AD149">
        <f>IF(AD$68=0,HLOOKUP($A149,'Monte Carlo_locked values'!$CQ$6:$DS$506,'Half from MC Supply Inputs '!AD$138+1,FALSE),AD116)</f>
        <v>3.51839998018123</v>
      </c>
      <c r="AE149">
        <f>IF(AE$68=0,HLOOKUP($A149,'Monte Carlo_locked values'!$CQ$6:$DS$506,'Half from MC Supply Inputs '!AE$138+1,FALSE),AE116)</f>
        <v>4.6296369025600148</v>
      </c>
      <c r="AF149">
        <f>IF(AF$68=0,HLOOKUP($A149,'Monte Carlo_locked values'!$CQ$6:$DS$506,'Half from MC Supply Inputs '!AF$138+1,FALSE),AF116)</f>
        <v>4.2156506416508543</v>
      </c>
      <c r="AG149">
        <f>IF(AG$68=0,HLOOKUP($A149,'Monte Carlo_locked values'!$CQ$6:$DS$506,'Half from MC Supply Inputs '!AG$138+1,FALSE),AG116)</f>
        <v>2.8688611394320973</v>
      </c>
      <c r="AH149">
        <f>IF(AH$68=0,HLOOKUP($A149,'Monte Carlo_locked values'!$CQ$6:$DS$506,'Half from MC Supply Inputs '!AH$138+1,FALSE),AH116)</f>
        <v>7.105539940208387</v>
      </c>
      <c r="AI149">
        <f>IF(AI$68=0,HLOOKUP($A149,'Monte Carlo_locked values'!$CQ$6:$DS$506,'Half from MC Supply Inputs '!AI$138+1,FALSE),AI116)</f>
        <v>6.3983565751530094</v>
      </c>
      <c r="AJ149">
        <f>IF(AJ$68=0,HLOOKUP($A149,'Monte Carlo_locked values'!$CQ$6:$DS$506,'Half from MC Supply Inputs '!AJ$138+1,FALSE),AJ116)</f>
        <v>2.8688611394320973</v>
      </c>
      <c r="AK149">
        <f>IF(AK$68=0,HLOOKUP($A149,'Monte Carlo_locked values'!$CQ$6:$DS$506,'Half from MC Supply Inputs '!AK$138+1,FALSE),AK116)</f>
        <v>2.6140993585763805</v>
      </c>
      <c r="AL149">
        <f>IF(AL$68=0,HLOOKUP($A149,'Monte Carlo_locked values'!$CQ$6:$DS$506,'Half from MC Supply Inputs '!AL$138+1,FALSE),AL116)</f>
        <v>6.3512813832295807</v>
      </c>
      <c r="AM149">
        <f>IF(AM$68=0,HLOOKUP($A149,'Monte Carlo_locked values'!$CQ$6:$DS$506,'Half from MC Supply Inputs '!AM$138+1,FALSE),AM116)</f>
        <v>3.7386716765667045</v>
      </c>
      <c r="AN149">
        <f>IF(AN$68=0,HLOOKUP($A149,'Monte Carlo_locked values'!$CQ$6:$DS$506,'Half from MC Supply Inputs '!AN$138+1,FALSE),AN116)</f>
        <v>3.3581282503448717</v>
      </c>
      <c r="AO149">
        <f>IF(AO$68=0,HLOOKUP($A149,'Monte Carlo_locked values'!$CQ$6:$DS$506,'Half from MC Supply Inputs '!AO$138+1,FALSE),AO116)</f>
        <v>2.3247535618709567</v>
      </c>
      <c r="AP149">
        <f>IF(AP$68=0,HLOOKUP($A149,'Monte Carlo_locked values'!$CQ$6:$DS$506,'Half from MC Supply Inputs '!AP$138+1,FALSE),AP116)</f>
        <v>7.105539940208387</v>
      </c>
      <c r="AQ149">
        <f>IF(AQ$68=0,HLOOKUP($A149,'Monte Carlo_locked values'!$CQ$6:$DS$506,'Half from MC Supply Inputs '!AQ$138+1,FALSE),AQ116)</f>
        <v>1.9360578981225007</v>
      </c>
      <c r="AR149">
        <f>IF(AR$68=0,HLOOKUP($A149,'Monte Carlo_locked values'!$CQ$6:$DS$506,'Half from MC Supply Inputs '!AR$138+1,FALSE),AR116)</f>
        <v>2.3866221575777202</v>
      </c>
      <c r="AS149">
        <f>IF(AS$68=0,HLOOKUP($A149,'Monte Carlo_locked values'!$CQ$6:$DS$506,'Half from MC Supply Inputs '!AS$138+1,FALSE),AS116)</f>
        <v>2.0701897982068846</v>
      </c>
      <c r="AT149">
        <f>IF(AT$68=0,HLOOKUP($A149,'Monte Carlo_locked values'!$CQ$6:$DS$506,'Half from MC Supply Inputs '!AT$138+1,FALSE),AT116)</f>
        <v>7.105539940208387</v>
      </c>
      <c r="AU149">
        <f>IF(AU$68=0,HLOOKUP($A149,'Monte Carlo_locked values'!$CQ$6:$DS$506,'Half from MC Supply Inputs '!AU$138+1,FALSE),AU116)</f>
        <v>5.9318083174289722</v>
      </c>
      <c r="AV149">
        <f>IF(AV$68=0,HLOOKUP($A149,'Monte Carlo_locked values'!$CQ$6:$DS$506,'Half from MC Supply Inputs '!AV$138+1,FALSE),AV116)</f>
        <v>7.105539940208387</v>
      </c>
      <c r="AW149">
        <f>IF(AW$68=0,HLOOKUP($A149,'Monte Carlo_locked values'!$CQ$6:$DS$506,'Half from MC Supply Inputs '!AW$138+1,FALSE),AW116)</f>
        <v>2.8688611394320973</v>
      </c>
      <c r="AX149">
        <f>IF(AX$68=0,HLOOKUP($A149,'Monte Carlo_locked values'!$CQ$6:$DS$506,'Half from MC Supply Inputs '!AX$138+1,FALSE),AX116)</f>
        <v>1.9360578981225007</v>
      </c>
      <c r="AY149">
        <f>IF(AY$68=0,HLOOKUP($A149,'Monte Carlo_locked values'!$CQ$6:$DS$506,'Half from MC Supply Inputs '!AY$138+1,FALSE),AY116)</f>
        <v>2.8688611394320973</v>
      </c>
      <c r="AZ149">
        <f>IF(AZ$68=0,HLOOKUP($A149,'Monte Carlo_locked values'!$CQ$6:$DS$506,'Half from MC Supply Inputs '!AZ$138+1,FALSE),AZ116)</f>
        <v>1.9383213116739433</v>
      </c>
      <c r="BA149">
        <f>IF(BA$68=0,HLOOKUP($A149,'Monte Carlo_locked values'!$CQ$6:$DS$506,'Half from MC Supply Inputs '!BA$138+1,FALSE),BA116)</f>
        <v>5.6301290823411643</v>
      </c>
      <c r="BB149">
        <f>IF(BB$68=0,HLOOKUP($A149,'Monte Carlo_locked values'!$CQ$6:$DS$506,'Half from MC Supply Inputs '!BB$138+1,FALSE),BB116)</f>
        <v>6.4631757586676741</v>
      </c>
      <c r="BC149">
        <f>IF(BC$68=0,HLOOKUP($A149,'Monte Carlo_locked values'!$CQ$6:$DS$506,'Half from MC Supply Inputs '!BC$138+1,FALSE),BC116)</f>
        <v>2.8688611394320973</v>
      </c>
      <c r="BD149">
        <f>IF(BD$68=0,HLOOKUP($A149,'Monte Carlo_locked values'!$CQ$6:$DS$506,'Half from MC Supply Inputs '!BD$138+1,FALSE),BD116)</f>
        <v>2.8688611394320973</v>
      </c>
      <c r="BE149">
        <f>IF(BE$68=0,HLOOKUP($A149,'Monte Carlo_locked values'!$CQ$6:$DS$506,'Half from MC Supply Inputs '!BE$138+1,FALSE),BE116)</f>
        <v>7.105539940208387</v>
      </c>
      <c r="BF149">
        <f>IF(BF$68=0,HLOOKUP($A149,'Monte Carlo_locked values'!$CQ$6:$DS$506,'Half from MC Supply Inputs '!BF$138+1,FALSE),BF116)</f>
        <v>2.8881321284308563</v>
      </c>
      <c r="BG149">
        <f>IF(BG$68=0,HLOOKUP($A149,'Monte Carlo_locked values'!$CQ$6:$DS$506,'Half from MC Supply Inputs '!BG$138+1,FALSE),BG116)</f>
        <v>3.8016643807416939</v>
      </c>
      <c r="BH149">
        <f>IF(BH$68=0,HLOOKUP($A149,'Monte Carlo_locked values'!$CQ$6:$DS$506,'Half from MC Supply Inputs '!BH$138+1,FALSE),BH116)</f>
        <v>7.105539940208387</v>
      </c>
      <c r="BI149">
        <f>IF(BI$68=0,HLOOKUP($A149,'Monte Carlo_locked values'!$CQ$6:$DS$506,'Half from MC Supply Inputs '!BI$138+1,FALSE),BI116)</f>
        <v>4.6296369025600148</v>
      </c>
      <c r="BJ149">
        <f>IF(BJ$68=0,HLOOKUP($A149,'Monte Carlo_locked values'!$CQ$6:$DS$506,'Half from MC Supply Inputs '!BJ$138+1,FALSE),BJ116)</f>
        <v>7.105539940208387</v>
      </c>
      <c r="BK149">
        <f>IF(BK$68=0,HLOOKUP($A149,'Monte Carlo_locked values'!$CQ$6:$DS$506,'Half from MC Supply Inputs '!BK$138+1,FALSE),BK116)</f>
        <v>2.5779050983172942</v>
      </c>
      <c r="BL149">
        <f>IF(BL$68=0,HLOOKUP($A149,'Monte Carlo_locked values'!$CQ$6:$DS$506,'Half from MC Supply Inputs '!BL$138+1,FALSE),BL116)</f>
        <v>1.9880928381440026</v>
      </c>
      <c r="BM149">
        <f>IF(BM$68=0,HLOOKUP($A149,'Monte Carlo_locked values'!$CQ$6:$DS$506,'Half from MC Supply Inputs '!BM$138+1,FALSE),BM116)</f>
        <v>4.6296369025600148</v>
      </c>
      <c r="BN149">
        <f>IF(BN$68=0,HLOOKUP($A149,'Monte Carlo_locked values'!$CQ$6:$DS$506,'Half from MC Supply Inputs '!BN$138+1,FALSE),BN116)</f>
        <v>7.105539940208387</v>
      </c>
      <c r="BO149">
        <f>IF(BO$68=0,HLOOKUP($A149,'Monte Carlo_locked values'!$CQ$6:$DS$506,'Half from MC Supply Inputs '!BO$138+1,FALSE),BO116)</f>
        <v>2.8688611394320973</v>
      </c>
      <c r="BP149">
        <f>IF(BP$68=0,HLOOKUP($A149,'Monte Carlo_locked values'!$CQ$6:$DS$506,'Half from MC Supply Inputs '!BP$138+1,FALSE),BP116)</f>
        <v>4.2156506416508543</v>
      </c>
      <c r="BQ149">
        <f>IF(BQ$68=0,HLOOKUP($A149,'Monte Carlo_locked values'!$CQ$6:$DS$506,'Half from MC Supply Inputs '!BQ$138+1,FALSE),BQ116)</f>
        <v>1.9360578981225007</v>
      </c>
      <c r="BR149">
        <f>IF(BR$68=0,HLOOKUP($A149,'Monte Carlo_locked values'!$CQ$6:$DS$506,'Half from MC Supply Inputs '!BR$138+1,FALSE),BR116)</f>
        <v>7.105539940208387</v>
      </c>
      <c r="BS149">
        <f>IF(BS$68=0,HLOOKUP($A149,'Monte Carlo_locked values'!$CQ$6:$DS$506,'Half from MC Supply Inputs '!BS$138+1,FALSE),BS116)</f>
        <v>7.105539940208387</v>
      </c>
      <c r="BT149">
        <f>IF(BT$68=0,HLOOKUP($A149,'Monte Carlo_locked values'!$CQ$6:$DS$506,'Half from MC Supply Inputs '!BT$138+1,FALSE),BT116)</f>
        <v>2.342413864138245</v>
      </c>
      <c r="BU149">
        <f>IF(BU$68=0,HLOOKUP($A149,'Monte Carlo_locked values'!$CQ$6:$DS$506,'Half from MC Supply Inputs '!BU$138+1,FALSE),BU116)</f>
        <v>4.6296369025600148</v>
      </c>
      <c r="BV149">
        <f>IF(BV$68=0,HLOOKUP($A149,'Monte Carlo_locked values'!$CQ$6:$DS$506,'Half from MC Supply Inputs '!BV$138+1,FALSE),BV116)</f>
        <v>7.105539940208387</v>
      </c>
      <c r="BW149">
        <f>IF(BW$68=0,HLOOKUP($A149,'Monte Carlo_locked values'!$CQ$6:$DS$506,'Half from MC Supply Inputs '!BW$138+1,FALSE),BW116)</f>
        <v>2.8688611394320973</v>
      </c>
      <c r="BX149">
        <f>IF(BX$68=0,HLOOKUP($A149,'Monte Carlo_locked values'!$CQ$6:$DS$506,'Half from MC Supply Inputs '!BX$138+1,FALSE),BX116)</f>
        <v>4.0786280280034033</v>
      </c>
      <c r="BY149">
        <f>IF(BY$68=0,HLOOKUP($A149,'Monte Carlo_locked values'!$CQ$6:$DS$506,'Half from MC Supply Inputs '!BY$138+1,FALSE),BY116)</f>
        <v>1.9383213116739433</v>
      </c>
      <c r="BZ149">
        <f>IF(BZ$68=0,HLOOKUP($A149,'Monte Carlo_locked values'!$CQ$6:$DS$506,'Half from MC Supply Inputs '!BZ$138+1,FALSE),BZ116)</f>
        <v>7.105539940208387</v>
      </c>
      <c r="CA149">
        <f>IF(CA$68=0,HLOOKUP($A149,'Monte Carlo_locked values'!$CQ$6:$DS$506,'Half from MC Supply Inputs '!CA$138+1,FALSE),CA116)</f>
        <v>4.6296369025600148</v>
      </c>
      <c r="CB149">
        <f>IF(CB$68=0,HLOOKUP($A149,'Monte Carlo_locked values'!$CQ$6:$DS$506,'Half from MC Supply Inputs '!CB$138+1,FALSE),CB116)</f>
        <v>6.8426618778094666</v>
      </c>
      <c r="CC149">
        <f>IF(CC$68=0,HLOOKUP($A149,'Monte Carlo_locked values'!$CQ$6:$DS$506,'Half from MC Supply Inputs '!CC$138+1,FALSE),CC116)</f>
        <v>3.8016643807416939</v>
      </c>
      <c r="CD149">
        <f>IF(CD$68=0,HLOOKUP($A149,'Monte Carlo_locked values'!$CQ$6:$DS$506,'Half from MC Supply Inputs '!CD$138+1,FALSE),CD116)</f>
        <v>1.9360578981225007</v>
      </c>
      <c r="CE149">
        <f>IF(CE$68=0,HLOOKUP($A149,'Monte Carlo_locked values'!$CQ$6:$DS$506,'Half from MC Supply Inputs '!CE$138+1,FALSE),CE116)</f>
        <v>4.2156506416508543</v>
      </c>
      <c r="CF149">
        <f>IF(CF$68=0,HLOOKUP($A149,'Monte Carlo_locked values'!$CQ$6:$DS$506,'Half from MC Supply Inputs '!CF$138+1,FALSE),CF116)</f>
        <v>1.9360578981225007</v>
      </c>
      <c r="CG149">
        <f>IF(CG$68=0,HLOOKUP($A149,'Monte Carlo_locked values'!$CQ$6:$DS$506,'Half from MC Supply Inputs '!CG$138+1,FALSE),CG116)</f>
        <v>4.8761371912267908</v>
      </c>
      <c r="CH149">
        <f>IF(CH$68=0,HLOOKUP($A149,'Monte Carlo_locked values'!$CQ$6:$DS$506,'Half from MC Supply Inputs '!CH$138+1,FALSE),CH116)</f>
        <v>3.3300453043328275</v>
      </c>
      <c r="CI149">
        <f>IF(CI$68=0,HLOOKUP($A149,'Monte Carlo_locked values'!$CQ$6:$DS$506,'Half from MC Supply Inputs '!CI$138+1,FALSE),CI116)</f>
        <v>1.9360578981225007</v>
      </c>
      <c r="CJ149">
        <f>IF(CJ$68=0,HLOOKUP($A149,'Monte Carlo_locked values'!$CQ$6:$DS$506,'Half from MC Supply Inputs '!CJ$138+1,FALSE),CJ116)</f>
        <v>7.105539940208387</v>
      </c>
      <c r="CK149">
        <f>IF(CK$68=0,HLOOKUP($A149,'Monte Carlo_locked values'!$CQ$6:$DS$506,'Half from MC Supply Inputs '!CK$138+1,FALSE),CK116)</f>
        <v>2.8688611394320973</v>
      </c>
      <c r="CL149">
        <f>IF(CL$68=0,HLOOKUP($A149,'Monte Carlo_locked values'!$CQ$6:$DS$506,'Half from MC Supply Inputs '!CL$138+1,FALSE),CL116)</f>
        <v>1.9360578981225007</v>
      </c>
      <c r="CM149">
        <f>IF(CM$68=0,HLOOKUP($A149,'Monte Carlo_locked values'!$CQ$6:$DS$506,'Half from MC Supply Inputs '!CM$138+1,FALSE),CM116)</f>
        <v>2.8688611394320973</v>
      </c>
      <c r="CN149">
        <f>IF(CN$68=0,HLOOKUP($A149,'Monte Carlo_locked values'!$CQ$6:$DS$506,'Half from MC Supply Inputs '!CN$138+1,FALSE),CN116)</f>
        <v>2.7154719848920643</v>
      </c>
      <c r="CO149">
        <f>IF(CO$68=0,HLOOKUP($A149,'Monte Carlo_locked values'!$CQ$6:$DS$506,'Half from MC Supply Inputs '!CO$138+1,FALSE),CO116)</f>
        <v>2.8688611394320973</v>
      </c>
      <c r="CP149">
        <f>IF(CP$68=0,HLOOKUP($A149,'Monte Carlo_locked values'!$CQ$6:$DS$506,'Half from MC Supply Inputs '!CP$138+1,FALSE),CP116)</f>
        <v>4.2156506416508543</v>
      </c>
      <c r="CQ149">
        <f>IF(CQ$68=0,HLOOKUP($A149,'Monte Carlo_locked values'!$CQ$6:$DS$506,'Half from MC Supply Inputs '!CQ$138+1,FALSE),CQ116)</f>
        <v>4.470435373008276</v>
      </c>
      <c r="CR149">
        <f>IF(CR$68=0,HLOOKUP($A149,'Monte Carlo_locked values'!$CQ$6:$DS$506,'Half from MC Supply Inputs '!CR$138+1,FALSE),CR116)</f>
        <v>1.9360578981225007</v>
      </c>
      <c r="CS149">
        <f>IF(CS$68=0,HLOOKUP($A149,'Monte Carlo_locked values'!$CQ$6:$DS$506,'Half from MC Supply Inputs '!CS$138+1,FALSE),CS116)</f>
        <v>4.2156506416508543</v>
      </c>
      <c r="CT149">
        <f>IF(CT$68=0,HLOOKUP($A149,'Monte Carlo_locked values'!$CQ$6:$DS$506,'Half from MC Supply Inputs '!CT$138+1,FALSE),CT116)</f>
        <v>2.255101078640124</v>
      </c>
      <c r="CU149">
        <f>IF(CU$68=0,HLOOKUP($A149,'Monte Carlo_locked values'!$CQ$6:$DS$506,'Half from MC Supply Inputs '!CU$138+1,FALSE),CU116)</f>
        <v>1.9360578981225007</v>
      </c>
      <c r="CV149">
        <f>IF(CV$68=0,HLOOKUP($A149,'Monte Carlo_locked values'!$CQ$6:$DS$506,'Half from MC Supply Inputs '!CV$138+1,FALSE),CV116)</f>
        <v>2.8688611394320973</v>
      </c>
      <c r="CW149">
        <f>IF(CW$68=0,HLOOKUP($A149,'Monte Carlo_locked values'!$CQ$6:$DS$506,'Half from MC Supply Inputs '!CW$138+1,FALSE),CW116)</f>
        <v>4.1569578518119377</v>
      </c>
      <c r="CX149">
        <f>IF(CX$68=0,HLOOKUP($A149,'Monte Carlo_locked values'!$CQ$6:$DS$506,'Half from MC Supply Inputs '!CX$138+1,FALSE),CX116)</f>
        <v>1.9383213116739433</v>
      </c>
      <c r="CY149">
        <f>IF(CY$68=0,HLOOKUP($A149,'Monte Carlo_locked values'!$CQ$6:$DS$506,'Half from MC Supply Inputs '!CY$138+1,FALSE),CY116)</f>
        <v>2.8688611394320973</v>
      </c>
      <c r="CZ149">
        <f>IF(CZ$68=0,HLOOKUP($A149,'Monte Carlo_locked values'!$CQ$6:$DS$506,'Half from MC Supply Inputs '!CZ$138+1,FALSE),CZ116)</f>
        <v>1.9383213116739433</v>
      </c>
      <c r="DA149">
        <f>IF(DA$68=0,HLOOKUP($A149,'Monte Carlo_locked values'!$CQ$6:$DS$506,'Half from MC Supply Inputs '!DA$138+1,FALSE),DA116)</f>
        <v>1.9360578981225007</v>
      </c>
      <c r="DB149">
        <f>IF(DB$68=0,HLOOKUP($A149,'Monte Carlo_locked values'!$CQ$6:$DS$506,'Half from MC Supply Inputs '!DB$138+1,FALSE),DB116)</f>
        <v>2.8688611394320973</v>
      </c>
      <c r="DC149">
        <f>IF(DC$68=0,HLOOKUP($A149,'Monte Carlo_locked values'!$CQ$6:$DS$506,'Half from MC Supply Inputs '!DC$138+1,FALSE),DC116)</f>
        <v>3.0793895957787423</v>
      </c>
      <c r="DD149">
        <f>IF(DD$68=0,HLOOKUP($A149,'Monte Carlo_locked values'!$CQ$6:$DS$506,'Half from MC Supply Inputs '!DD$138+1,FALSE),DD116)</f>
        <v>7.105539940208387</v>
      </c>
      <c r="DE149">
        <f>IF(DE$68=0,HLOOKUP($A149,'Monte Carlo_locked values'!$CQ$6:$DS$506,'Half from MC Supply Inputs '!DE$138+1,FALSE),DE116)</f>
        <v>4.6296369025600148</v>
      </c>
      <c r="DF149">
        <f>IF(DF$68=0,HLOOKUP($A149,'Monte Carlo_locked values'!$CQ$6:$DS$506,'Half from MC Supply Inputs '!DF$138+1,FALSE),DF116)</f>
        <v>2.7545285471412035</v>
      </c>
      <c r="DG149">
        <f>IF(DG$68=0,HLOOKUP($A149,'Monte Carlo_locked values'!$CQ$6:$DS$506,'Half from MC Supply Inputs '!DG$138+1,FALSE),DG116)</f>
        <v>5.8010562534137886</v>
      </c>
      <c r="DH149">
        <f>IF(DH$68=0,HLOOKUP($A149,'Monte Carlo_locked values'!$CQ$6:$DS$506,'Half from MC Supply Inputs '!DH$138+1,FALSE),DH116)</f>
        <v>2.8481880674779125</v>
      </c>
      <c r="DI149">
        <f>IF(DI$68=0,HLOOKUP($A149,'Monte Carlo_locked values'!$CQ$6:$DS$506,'Half from MC Supply Inputs '!DI$138+1,FALSE),DI116)</f>
        <v>3.8016643807416939</v>
      </c>
      <c r="DJ149">
        <f>IF(DJ$68=0,HLOOKUP($A149,'Monte Carlo_locked values'!$CQ$6:$DS$506,'Half from MC Supply Inputs '!DJ$138+1,FALSE),DJ116)</f>
        <v>4.6296369025600148</v>
      </c>
      <c r="DK149">
        <f>IF(DK$68=0,HLOOKUP($A149,'Monte Carlo_locked values'!$CQ$6:$DS$506,'Half from MC Supply Inputs '!DK$138+1,FALSE),DK116)</f>
        <v>1.9383213116739433</v>
      </c>
      <c r="DL149">
        <f>IF(DL$68=0,HLOOKUP($A149,'Monte Carlo_locked values'!$CQ$6:$DS$506,'Half from MC Supply Inputs '!DL$138+1,FALSE),DL116)</f>
        <v>4.2185491812945122</v>
      </c>
      <c r="DM149">
        <f>IF(DM$68=0,HLOOKUP($A149,'Monte Carlo_locked values'!$CQ$6:$DS$506,'Half from MC Supply Inputs '!DM$138+1,FALSE),DM116)</f>
        <v>3.8016643807416939</v>
      </c>
      <c r="DN149">
        <f>IF(DN$68=0,HLOOKUP($A149,'Monte Carlo_locked values'!$CQ$6:$DS$506,'Half from MC Supply Inputs '!DN$138+1,FALSE),DN116)</f>
        <v>1.9360578981225007</v>
      </c>
      <c r="DO149">
        <f>IF(DO$68=0,HLOOKUP($A149,'Monte Carlo_locked values'!$CQ$6:$DS$506,'Half from MC Supply Inputs '!DO$138+1,FALSE),DO116)</f>
        <v>3.7494374212494641</v>
      </c>
      <c r="DP149">
        <f>IF(DP$68=0,HLOOKUP($A149,'Monte Carlo_locked values'!$CQ$6:$DS$506,'Half from MC Supply Inputs '!DP$138+1,FALSE),DP116)</f>
        <v>4.0381062446869365</v>
      </c>
      <c r="DQ149">
        <f>IF(DQ$68=0,HLOOKUP($A149,'Monte Carlo_locked values'!$CQ$6:$DS$506,'Half from MC Supply Inputs '!DQ$138+1,FALSE),DQ116)</f>
        <v>6.6012977173415361</v>
      </c>
      <c r="DR149">
        <f>IF(DR$68=0,HLOOKUP($A149,'Monte Carlo_locked values'!$CQ$6:$DS$506,'Half from MC Supply Inputs '!DR$138+1,FALSE),DR116)</f>
        <v>7.105539940208387</v>
      </c>
      <c r="DS149">
        <f>IF(DS$68=0,HLOOKUP($A149,'Monte Carlo_locked values'!$CQ$6:$DS$506,'Half from MC Supply Inputs '!DS$138+1,FALSE),DS116)</f>
        <v>7.105539940208387</v>
      </c>
      <c r="DT149">
        <f>IF(DT$68=0,HLOOKUP($A149,'Monte Carlo_locked values'!$CQ$6:$DS$506,'Half from MC Supply Inputs '!DT$138+1,FALSE),DT116)</f>
        <v>2.8688611394320973</v>
      </c>
      <c r="DU149">
        <f>IF(DU$68=0,HLOOKUP($A149,'Monte Carlo_locked values'!$CQ$6:$DS$506,'Half from MC Supply Inputs '!DU$138+1,FALSE),DU116)</f>
        <v>2.8688611394320973</v>
      </c>
      <c r="DV149">
        <f>IF(DV$68=0,HLOOKUP($A149,'Monte Carlo_locked values'!$CQ$6:$DS$506,'Half from MC Supply Inputs '!DV$138+1,FALSE),DV116)</f>
        <v>4.2156506416508543</v>
      </c>
      <c r="DW149">
        <f>IF(DW$68=0,HLOOKUP($A149,'Monte Carlo_locked values'!$CQ$6:$DS$506,'Half from MC Supply Inputs '!DW$138+1,FALSE),DW116)</f>
        <v>2.7879498691444446</v>
      </c>
      <c r="DX149">
        <f>IF(DX$68=0,HLOOKUP($A149,'Monte Carlo_locked values'!$CQ$6:$DS$506,'Half from MC Supply Inputs '!DX$138+1,FALSE),DX116)</f>
        <v>7.105539940208387</v>
      </c>
      <c r="DY149">
        <f>IF(DY$68=0,HLOOKUP($A149,'Monte Carlo_locked values'!$CQ$6:$DS$506,'Half from MC Supply Inputs '!DY$138+1,FALSE),DY116)</f>
        <v>2.8688611394320973</v>
      </c>
      <c r="DZ149">
        <f>IF(DZ$68=0,HLOOKUP($A149,'Monte Carlo_locked values'!$CQ$6:$DS$506,'Half from MC Supply Inputs '!DZ$138+1,FALSE),DZ116)</f>
        <v>4.2156506416508543</v>
      </c>
      <c r="EA149">
        <f>IF(EA$68=0,HLOOKUP($A149,'Monte Carlo_locked values'!$CQ$6:$DS$506,'Half from MC Supply Inputs '!EA$138+1,FALSE),EA116)</f>
        <v>7.105539940208387</v>
      </c>
      <c r="EB149">
        <f>IF(EB$68=0,HLOOKUP($A149,'Monte Carlo_locked values'!$CQ$6:$DS$506,'Half from MC Supply Inputs '!EB$138+1,FALSE),EB116)</f>
        <v>5.1271736362234064</v>
      </c>
      <c r="EC149">
        <f>IF(EC$68=0,HLOOKUP($A149,'Monte Carlo_locked values'!$CQ$6:$DS$506,'Half from MC Supply Inputs '!EC$138+1,FALSE),EC116)</f>
        <v>7.105539940208387</v>
      </c>
      <c r="ED149">
        <f>IF(ED$68=0,HLOOKUP($A149,'Monte Carlo_locked values'!$CQ$6:$DS$506,'Half from MC Supply Inputs '!ED$138+1,FALSE),ED116)</f>
        <v>2.8688611394320973</v>
      </c>
      <c r="EE149">
        <f>IF(EE$68=0,HLOOKUP($A149,'Monte Carlo_locked values'!$CQ$6:$DS$506,'Half from MC Supply Inputs '!EE$138+1,FALSE),EE116)</f>
        <v>2.8688611394320973</v>
      </c>
      <c r="EF149">
        <f>IF(EF$68=0,HLOOKUP($A149,'Monte Carlo_locked values'!$CQ$6:$DS$506,'Half from MC Supply Inputs '!EF$138+1,FALSE),EF116)</f>
        <v>1.9383213116739433</v>
      </c>
      <c r="EG149">
        <f>IF(EG$68=0,HLOOKUP($A149,'Monte Carlo_locked values'!$CQ$6:$DS$506,'Half from MC Supply Inputs '!EG$138+1,FALSE),EG116)</f>
        <v>3.8861785973759071</v>
      </c>
      <c r="EH149">
        <f>IF(EH$68=0,HLOOKUP($A149,'Monte Carlo_locked values'!$CQ$6:$DS$506,'Half from MC Supply Inputs '!EH$138+1,FALSE),EH116)</f>
        <v>3.2322842981088704</v>
      </c>
      <c r="EI149">
        <f>IF(EI$68=0,HLOOKUP($A149,'Monte Carlo_locked values'!$CQ$6:$DS$506,'Half from MC Supply Inputs '!EI$138+1,FALSE),EI116)</f>
        <v>4.6296369025600148</v>
      </c>
      <c r="EJ149">
        <f>IF(EJ$68=0,HLOOKUP($A149,'Monte Carlo_locked values'!$CQ$6:$DS$506,'Half from MC Supply Inputs '!EJ$138+1,FALSE),EJ116)</f>
        <v>3.8016643807416939</v>
      </c>
      <c r="EK149">
        <f>IF(EK$68=0,HLOOKUP($A149,'Monte Carlo_locked values'!$CQ$6:$DS$506,'Half from MC Supply Inputs '!EK$138+1,FALSE),EK116)</f>
        <v>1.9360578981225007</v>
      </c>
      <c r="EL149">
        <f>IF(EL$68=0,HLOOKUP($A149,'Monte Carlo_locked values'!$CQ$6:$DS$506,'Half from MC Supply Inputs '!EL$138+1,FALSE),EL116)</f>
        <v>4.6296369025600148</v>
      </c>
      <c r="EM149">
        <f>IF(EM$68=0,HLOOKUP($A149,'Monte Carlo_locked values'!$CQ$6:$DS$506,'Half from MC Supply Inputs '!EM$138+1,FALSE),EM116)</f>
        <v>6.7167937726399733</v>
      </c>
      <c r="EN149">
        <f>IF(EN$68=0,HLOOKUP($A149,'Monte Carlo_locked values'!$CQ$6:$DS$506,'Half from MC Supply Inputs '!EN$138+1,FALSE),EN116)</f>
        <v>1.9383213116739433</v>
      </c>
      <c r="EO149">
        <f>IF(EO$68=0,HLOOKUP($A149,'Monte Carlo_locked values'!$CQ$6:$DS$506,'Half from MC Supply Inputs '!EO$138+1,FALSE),EO116)</f>
        <v>4.6296369025600148</v>
      </c>
      <c r="EP149">
        <f>IF(EP$68=0,HLOOKUP($A149,'Monte Carlo_locked values'!$CQ$6:$DS$506,'Half from MC Supply Inputs '!EP$138+1,FALSE),EP116)</f>
        <v>4.857845212205925</v>
      </c>
      <c r="EQ149">
        <f>IF(EQ$68=0,HLOOKUP($A149,'Monte Carlo_locked values'!$CQ$6:$DS$506,'Half from MC Supply Inputs '!EQ$138+1,FALSE),EQ116)</f>
        <v>4.6296369025600148</v>
      </c>
      <c r="ER149">
        <f>IF(ER$68=0,HLOOKUP($A149,'Monte Carlo_locked values'!$CQ$6:$DS$506,'Half from MC Supply Inputs '!ER$138+1,FALSE),ER116)</f>
        <v>4.2156506416508543</v>
      </c>
      <c r="ES149">
        <f>IF(ES$68=0,HLOOKUP($A149,'Monte Carlo_locked values'!$CQ$6:$DS$506,'Half from MC Supply Inputs '!ES$138+1,FALSE),ES116)</f>
        <v>2.5200148615931233</v>
      </c>
      <c r="ET149">
        <f>IF(ET$68=0,HLOOKUP($A149,'Monte Carlo_locked values'!$CQ$6:$DS$506,'Half from MC Supply Inputs '!ET$138+1,FALSE),ET116)</f>
        <v>2.456529210415241</v>
      </c>
      <c r="EU149">
        <f>IF(EU$68=0,HLOOKUP($A149,'Monte Carlo_locked values'!$CQ$6:$DS$506,'Half from MC Supply Inputs '!EU$138+1,FALSE),EU116)</f>
        <v>2.8688611394320973</v>
      </c>
      <c r="EV149">
        <f>IF(EV$68=0,HLOOKUP($A149,'Monte Carlo_locked values'!$CQ$6:$DS$506,'Half from MC Supply Inputs '!EV$138+1,FALSE),EV116)</f>
        <v>7.105539940208387</v>
      </c>
      <c r="EW149">
        <f>IF(EW$68=0,HLOOKUP($A149,'Monte Carlo_locked values'!$CQ$6:$DS$506,'Half from MC Supply Inputs '!EW$138+1,FALSE),EW116)</f>
        <v>2.8688611394320973</v>
      </c>
      <c r="EX149">
        <f>IF(EX$68=0,HLOOKUP($A149,'Monte Carlo_locked values'!$CQ$6:$DS$506,'Half from MC Supply Inputs '!EX$138+1,FALSE),EX116)</f>
        <v>1.9360578981225007</v>
      </c>
      <c r="EY149">
        <f>IF(EY$68=0,HLOOKUP($A149,'Monte Carlo_locked values'!$CQ$6:$DS$506,'Half from MC Supply Inputs '!EY$138+1,FALSE),EY116)</f>
        <v>3.8016643807416939</v>
      </c>
      <c r="EZ149">
        <f>IF(EZ$68=0,HLOOKUP($A149,'Monte Carlo_locked values'!$CQ$6:$DS$506,'Half from MC Supply Inputs '!EZ$138+1,FALSE),EZ116)</f>
        <v>4.2156506416508543</v>
      </c>
      <c r="FA149">
        <f>IF(FA$68=0,HLOOKUP($A149,'Monte Carlo_locked values'!$CQ$6:$DS$506,'Half from MC Supply Inputs '!FA$138+1,FALSE),FA116)</f>
        <v>2.3227407087656671</v>
      </c>
      <c r="FB149">
        <f>IF(FB$68=0,HLOOKUP($A149,'Monte Carlo_locked values'!$CQ$6:$DS$506,'Half from MC Supply Inputs '!FB$138+1,FALSE),FB116)</f>
        <v>1.9360578981225007</v>
      </c>
      <c r="FC149">
        <f>IF(FC$68=0,HLOOKUP($A149,'Monte Carlo_locked values'!$CQ$6:$DS$506,'Half from MC Supply Inputs '!FC$138+1,FALSE),FC116)</f>
        <v>7.105539940208387</v>
      </c>
      <c r="FD149">
        <f>IF(FD$68=0,HLOOKUP($A149,'Monte Carlo_locked values'!$CQ$6:$DS$506,'Half from MC Supply Inputs '!FD$138+1,FALSE),FD116)</f>
        <v>2.8688611394320973</v>
      </c>
      <c r="FE149">
        <f>IF(FE$68=0,HLOOKUP($A149,'Monte Carlo_locked values'!$CQ$6:$DS$506,'Half from MC Supply Inputs '!FE$138+1,FALSE),FE116)</f>
        <v>7.0961987264972564</v>
      </c>
      <c r="FF149">
        <f>IF(FF$68=0,HLOOKUP($A149,'Monte Carlo_locked values'!$CQ$6:$DS$506,'Half from MC Supply Inputs '!FF$138+1,FALSE),FF116)</f>
        <v>7.105539940208387</v>
      </c>
      <c r="FG149">
        <f>IF(FG$68=0,HLOOKUP($A149,'Monte Carlo_locked values'!$CQ$6:$DS$506,'Half from MC Supply Inputs '!FG$138+1,FALSE),FG116)</f>
        <v>2.5240113486972735</v>
      </c>
      <c r="FH149">
        <f>IF(FH$68=0,HLOOKUP($A149,'Monte Carlo_locked values'!$CQ$6:$DS$506,'Half from MC Supply Inputs '!FH$138+1,FALSE),FH116)</f>
        <v>5.4472768977601209</v>
      </c>
      <c r="FI149">
        <f>IF(FI$68=0,HLOOKUP($A149,'Monte Carlo_locked values'!$CQ$6:$DS$506,'Half from MC Supply Inputs '!FI$138+1,FALSE),FI116)</f>
        <v>4.4158627533227586</v>
      </c>
      <c r="FJ149">
        <f>IF(FJ$68=0,HLOOKUP($A149,'Monte Carlo_locked values'!$CQ$6:$DS$506,'Half from MC Supply Inputs '!FJ$138+1,FALSE),FJ116)</f>
        <v>3.8016643807416939</v>
      </c>
      <c r="FK149">
        <f>IF(FK$68=0,HLOOKUP($A149,'Monte Carlo_locked values'!$CQ$6:$DS$506,'Half from MC Supply Inputs '!FK$138+1,FALSE),FK116)</f>
        <v>1.9360578981225007</v>
      </c>
      <c r="FL149">
        <f>IF(FL$68=0,HLOOKUP($A149,'Monte Carlo_locked values'!$CQ$6:$DS$506,'Half from MC Supply Inputs '!FL$138+1,FALSE),FL116)</f>
        <v>7.105539940208387</v>
      </c>
      <c r="FM149">
        <f>IF(FM$68=0,HLOOKUP($A149,'Monte Carlo_locked values'!$CQ$6:$DS$506,'Half from MC Supply Inputs '!FM$138+1,FALSE),FM116)</f>
        <v>4.6482132380218317</v>
      </c>
      <c r="FN149">
        <f>IF(FN$68=0,HLOOKUP($A149,'Monte Carlo_locked values'!$CQ$6:$DS$506,'Half from MC Supply Inputs '!FN$138+1,FALSE),FN116)</f>
        <v>6.3899804659608304</v>
      </c>
      <c r="FO149">
        <f>IF(FO$68=0,HLOOKUP($A149,'Monte Carlo_locked values'!$CQ$6:$DS$506,'Half from MC Supply Inputs '!FO$138+1,FALSE),FO116)</f>
        <v>7.105539940208387</v>
      </c>
      <c r="FP149">
        <f>IF(FP$68=0,HLOOKUP($A149,'Monte Carlo_locked values'!$CQ$6:$DS$506,'Half from MC Supply Inputs '!FP$138+1,FALSE),FP116)</f>
        <v>1.9383213116739433</v>
      </c>
      <c r="FQ149">
        <f>IF(FQ$68=0,HLOOKUP($A149,'Monte Carlo_locked values'!$CQ$6:$DS$506,'Half from MC Supply Inputs '!FQ$138+1,FALSE),FQ116)</f>
        <v>2.8688611394320973</v>
      </c>
      <c r="FR149">
        <f>IF(FR$68=0,HLOOKUP($A149,'Monte Carlo_locked values'!$CQ$6:$DS$506,'Half from MC Supply Inputs '!FR$138+1,FALSE),FR116)</f>
        <v>3.8016643807416939</v>
      </c>
      <c r="FS149">
        <f>IF(FS$68=0,HLOOKUP($A149,'Monte Carlo_locked values'!$CQ$6:$DS$506,'Half from MC Supply Inputs '!FS$138+1,FALSE),FS116)</f>
        <v>7.105539940208387</v>
      </c>
      <c r="FT149">
        <f>IF(FT$68=0,HLOOKUP($A149,'Monte Carlo_locked values'!$CQ$6:$DS$506,'Half from MC Supply Inputs '!FT$138+1,FALSE),FT116)</f>
        <v>5.2862535475105839</v>
      </c>
      <c r="FU149">
        <f>IF(FU$68=0,HLOOKUP($A149,'Monte Carlo_locked values'!$CQ$6:$DS$506,'Half from MC Supply Inputs '!FU$138+1,FALSE),FU116)</f>
        <v>7.105539940208387</v>
      </c>
      <c r="FV149">
        <f>IF(FV$68=0,HLOOKUP($A149,'Monte Carlo_locked values'!$CQ$6:$DS$506,'Half from MC Supply Inputs '!FV$138+1,FALSE),FV116)</f>
        <v>2.0218296561088058</v>
      </c>
      <c r="FW149">
        <f>IF(FW$68=0,HLOOKUP($A149,'Monte Carlo_locked values'!$CQ$6:$DS$506,'Half from MC Supply Inputs '!FW$138+1,FALSE),FW116)</f>
        <v>1.9535509243458393</v>
      </c>
      <c r="FX149">
        <f>IF(FX$68=0,HLOOKUP($A149,'Monte Carlo_locked values'!$CQ$6:$DS$506,'Half from MC Supply Inputs '!FX$138+1,FALSE),FX116)</f>
        <v>6.853645515329295</v>
      </c>
      <c r="FY149">
        <f>IF(FY$68=0,HLOOKUP($A149,'Monte Carlo_locked values'!$CQ$6:$DS$506,'Half from MC Supply Inputs '!FY$138+1,FALSE),FY116)</f>
        <v>4.3758070821558182</v>
      </c>
      <c r="FZ149">
        <f>IF(FZ$68=0,HLOOKUP($A149,'Monte Carlo_locked values'!$CQ$6:$DS$506,'Half from MC Supply Inputs '!FZ$138+1,FALSE),FZ116)</f>
        <v>5.562347760043302</v>
      </c>
      <c r="GA149">
        <f>IF(GA$68=0,HLOOKUP($A149,'Monte Carlo_locked values'!$CQ$6:$DS$506,'Half from MC Supply Inputs '!GA$138+1,FALSE),GA116)</f>
        <v>2.6040711842279962</v>
      </c>
      <c r="GB149">
        <f>IF(GB$68=0,HLOOKUP($A149,'Monte Carlo_locked values'!$CQ$6:$DS$506,'Half from MC Supply Inputs '!GB$138+1,FALSE),GB116)</f>
        <v>7.105539940208387</v>
      </c>
      <c r="GC149">
        <f>IF(GC$68=0,HLOOKUP($A149,'Monte Carlo_locked values'!$CQ$6:$DS$506,'Half from MC Supply Inputs '!GC$138+1,FALSE),GC116)</f>
        <v>7.105539940208387</v>
      </c>
      <c r="GD149">
        <f>IF(GD$68=0,HLOOKUP($A149,'Monte Carlo_locked values'!$CQ$6:$DS$506,'Half from MC Supply Inputs '!GD$138+1,FALSE),GD116)</f>
        <v>3.8016643807416939</v>
      </c>
      <c r="GE149">
        <f>IF(GE$68=0,HLOOKUP($A149,'Monte Carlo_locked values'!$CQ$6:$DS$506,'Half from MC Supply Inputs '!GE$138+1,FALSE),GE116)</f>
        <v>2.8688611394320973</v>
      </c>
      <c r="GF149">
        <f>IF(GF$68=0,HLOOKUP($A149,'Monte Carlo_locked values'!$CQ$6:$DS$506,'Half from MC Supply Inputs '!GF$138+1,FALSE),GF116)</f>
        <v>3.3260866003465352</v>
      </c>
      <c r="GG149">
        <f>IF(GG$68=0,HLOOKUP($A149,'Monte Carlo_locked values'!$CQ$6:$DS$506,'Half from MC Supply Inputs '!GG$138+1,FALSE),GG116)</f>
        <v>4.6296369025600148</v>
      </c>
      <c r="GH149">
        <f>IF(GH$68=0,HLOOKUP($A149,'Monte Carlo_locked values'!$CQ$6:$DS$506,'Half from MC Supply Inputs '!GH$138+1,FALSE),GH116)</f>
        <v>4.6325863144793917</v>
      </c>
      <c r="GI149">
        <f>IF(GI$68=0,HLOOKUP($A149,'Monte Carlo_locked values'!$CQ$6:$DS$506,'Half from MC Supply Inputs '!GI$138+1,FALSE),GI116)</f>
        <v>1.9360578981225007</v>
      </c>
      <c r="GJ149">
        <f>IF(GJ$68=0,HLOOKUP($A149,'Monte Carlo_locked values'!$CQ$6:$DS$506,'Half from MC Supply Inputs '!GJ$138+1,FALSE),GJ116)</f>
        <v>3.1686937768893197</v>
      </c>
      <c r="GK149">
        <f>IF(GK$68=0,HLOOKUP($A149,'Monte Carlo_locked values'!$CQ$6:$DS$506,'Half from MC Supply Inputs '!GK$138+1,FALSE),GK116)</f>
        <v>2.8176904800058269</v>
      </c>
      <c r="GL149">
        <f>IF(GL$68=0,HLOOKUP($A149,'Monte Carlo_locked values'!$CQ$6:$DS$506,'Half from MC Supply Inputs '!GL$138+1,FALSE),GL116)</f>
        <v>3.240978657193625</v>
      </c>
      <c r="GM149">
        <f>IF(GM$68=0,HLOOKUP($A149,'Monte Carlo_locked values'!$CQ$6:$DS$506,'Half from MC Supply Inputs '!GM$138+1,FALSE),GM116)</f>
        <v>2.6008289401501474</v>
      </c>
      <c r="GN149">
        <f>IF(GN$68=0,HLOOKUP($A149,'Monte Carlo_locked values'!$CQ$6:$DS$506,'Half from MC Supply Inputs '!GN$138+1,FALSE),GN116)</f>
        <v>2.8688611394320973</v>
      </c>
      <c r="GO149">
        <f>IF(GO$68=0,HLOOKUP($A149,'Monte Carlo_locked values'!$CQ$6:$DS$506,'Half from MC Supply Inputs '!GO$138+1,FALSE),GO116)</f>
        <v>6.6741686978169641</v>
      </c>
      <c r="GP149">
        <f>IF(GP$68=0,HLOOKUP($A149,'Monte Carlo_locked values'!$CQ$6:$DS$506,'Half from MC Supply Inputs '!GP$138+1,FALSE),GP116)</f>
        <v>7.105539940208387</v>
      </c>
      <c r="GQ149">
        <f>IF(GQ$68=0,HLOOKUP($A149,'Monte Carlo_locked values'!$CQ$6:$DS$506,'Half from MC Supply Inputs '!GQ$138+1,FALSE),GQ116)</f>
        <v>2.1367586957883038</v>
      </c>
      <c r="GR149">
        <f>IF(GR$68=0,HLOOKUP($A149,'Monte Carlo_locked values'!$CQ$6:$DS$506,'Half from MC Supply Inputs '!GR$138+1,FALSE),GR116)</f>
        <v>2.8688611394320973</v>
      </c>
      <c r="GS149">
        <f>IF(GS$68=0,HLOOKUP($A149,'Monte Carlo_locked values'!$CQ$6:$DS$506,'Half from MC Supply Inputs '!GS$138+1,FALSE),GS116)</f>
        <v>1.9360578981225007</v>
      </c>
      <c r="GT149">
        <f>IF(GT$68=0,HLOOKUP($A149,'Monte Carlo_locked values'!$CQ$6:$DS$506,'Half from MC Supply Inputs '!GT$138+1,FALSE),GT116)</f>
        <v>1.9360578981225007</v>
      </c>
      <c r="GU149">
        <f>IF(GU$68=0,HLOOKUP($A149,'Monte Carlo_locked values'!$CQ$6:$DS$506,'Half from MC Supply Inputs '!GU$138+1,FALSE),GU116)</f>
        <v>5.5795573815802904</v>
      </c>
      <c r="GV149">
        <f>IF(GV$68=0,HLOOKUP($A149,'Monte Carlo_locked values'!$CQ$6:$DS$506,'Half from MC Supply Inputs '!GV$138+1,FALSE),GV116)</f>
        <v>3.8016643807416939</v>
      </c>
      <c r="GW149">
        <f>IF(GW$68=0,HLOOKUP($A149,'Monte Carlo_locked values'!$CQ$6:$DS$506,'Half from MC Supply Inputs '!GW$138+1,FALSE),GW116)</f>
        <v>4.2156506416508543</v>
      </c>
      <c r="GX149">
        <f>IF(GX$68=0,HLOOKUP($A149,'Monte Carlo_locked values'!$CQ$6:$DS$506,'Half from MC Supply Inputs '!GX$138+1,FALSE),GX116)</f>
        <v>1.9383213116739433</v>
      </c>
      <c r="GY149">
        <f>IF(GY$68=0,HLOOKUP($A149,'Monte Carlo_locked values'!$CQ$6:$DS$506,'Half from MC Supply Inputs '!GY$138+1,FALSE),GY116)</f>
        <v>3.8016643807416939</v>
      </c>
      <c r="GZ149">
        <f>IF(GZ$68=0,HLOOKUP($A149,'Monte Carlo_locked values'!$CQ$6:$DS$506,'Half from MC Supply Inputs '!GZ$138+1,FALSE),GZ116)</f>
        <v>3.8016643807416939</v>
      </c>
      <c r="HA149">
        <f>IF(HA$68=0,HLOOKUP($A149,'Monte Carlo_locked values'!$CQ$6:$DS$506,'Half from MC Supply Inputs '!HA$138+1,FALSE),HA116)</f>
        <v>2.8688611394320973</v>
      </c>
      <c r="HB149">
        <f>IF(HB$68=0,HLOOKUP($A149,'Monte Carlo_locked values'!$CQ$6:$DS$506,'Half from MC Supply Inputs '!HB$138+1,FALSE),HB116)</f>
        <v>4.6296369025600148</v>
      </c>
      <c r="HC149">
        <f>IF(HC$68=0,HLOOKUP($A149,'Monte Carlo_locked values'!$CQ$6:$DS$506,'Half from MC Supply Inputs '!HC$138+1,FALSE),HC116)</f>
        <v>1.9360578981225007</v>
      </c>
      <c r="HD149">
        <f>IF(HD$68=0,HLOOKUP($A149,'Monte Carlo_locked values'!$CQ$6:$DS$506,'Half from MC Supply Inputs '!HD$138+1,FALSE),HD116)</f>
        <v>1.9360578981225007</v>
      </c>
      <c r="HE149">
        <f>IF(HE$68=0,HLOOKUP($A149,'Monte Carlo_locked values'!$CQ$6:$DS$506,'Half from MC Supply Inputs '!HE$138+1,FALSE),HE116)</f>
        <v>3.3237196293144367</v>
      </c>
      <c r="HF149">
        <f>IF(HF$68=0,HLOOKUP($A149,'Monte Carlo_locked values'!$CQ$6:$DS$506,'Half from MC Supply Inputs '!HF$138+1,FALSE),HF116)</f>
        <v>4.6296369025600148</v>
      </c>
      <c r="HG149">
        <f>IF(HG$68=0,HLOOKUP($A149,'Monte Carlo_locked values'!$CQ$6:$DS$506,'Half from MC Supply Inputs '!HG$138+1,FALSE),HG116)</f>
        <v>5.1902317377691549</v>
      </c>
      <c r="HH149">
        <f>IF(HH$68=0,HLOOKUP($A149,'Monte Carlo_locked values'!$CQ$6:$DS$506,'Half from MC Supply Inputs '!HH$138+1,FALSE),HH116)</f>
        <v>3.5640809406024436</v>
      </c>
      <c r="HI149">
        <f>IF(HI$68=0,HLOOKUP($A149,'Monte Carlo_locked values'!$CQ$6:$DS$506,'Half from MC Supply Inputs '!HI$138+1,FALSE),HI116)</f>
        <v>7.105539940208387</v>
      </c>
      <c r="HJ149">
        <f>IF(HJ$68=0,HLOOKUP($A149,'Monte Carlo_locked values'!$CQ$6:$DS$506,'Half from MC Supply Inputs '!HJ$138+1,FALSE),HJ116)</f>
        <v>1.9383213116739433</v>
      </c>
      <c r="HK149">
        <f>IF(HK$68=0,HLOOKUP($A149,'Monte Carlo_locked values'!$CQ$6:$DS$506,'Half from MC Supply Inputs '!HK$138+1,FALSE),HK116)</f>
        <v>4.2156506416508543</v>
      </c>
      <c r="HL149">
        <f>IF(HL$68=0,HLOOKUP($A149,'Monte Carlo_locked values'!$CQ$6:$DS$506,'Half from MC Supply Inputs '!HL$138+1,FALSE),HL116)</f>
        <v>3.9788989910587018</v>
      </c>
      <c r="HM149">
        <f>IF(HM$68=0,HLOOKUP($A149,'Monte Carlo_locked values'!$CQ$6:$DS$506,'Half from MC Supply Inputs '!HM$138+1,FALSE),HM116)</f>
        <v>1.9360578981225007</v>
      </c>
      <c r="HN149">
        <f>IF(HN$68=0,HLOOKUP($A149,'Monte Carlo_locked values'!$CQ$6:$DS$506,'Half from MC Supply Inputs '!HN$138+1,FALSE),HN116)</f>
        <v>2.9611194468842559</v>
      </c>
      <c r="HO149">
        <f>IF(HO$68=0,HLOOKUP($A149,'Monte Carlo_locked values'!$CQ$6:$DS$506,'Half from MC Supply Inputs '!HO$138+1,FALSE),HO116)</f>
        <v>7.105539940208387</v>
      </c>
      <c r="HP149">
        <f>IF(HP$68=0,HLOOKUP($A149,'Monte Carlo_locked values'!$CQ$6:$DS$506,'Half from MC Supply Inputs '!HP$138+1,FALSE),HP116)</f>
        <v>3.8016643807416939</v>
      </c>
      <c r="HQ149">
        <f>IF(HQ$68=0,HLOOKUP($A149,'Monte Carlo_locked values'!$CQ$6:$DS$506,'Half from MC Supply Inputs '!HQ$138+1,FALSE),HQ116)</f>
        <v>3.8016643807416939</v>
      </c>
      <c r="HR149">
        <f>IF(HR$68=0,HLOOKUP($A149,'Monte Carlo_locked values'!$CQ$6:$DS$506,'Half from MC Supply Inputs '!HR$138+1,FALSE),HR116)</f>
        <v>4.6296369025600148</v>
      </c>
      <c r="HS149">
        <f>IF(HS$68=0,HLOOKUP($A149,'Monte Carlo_locked values'!$CQ$6:$DS$506,'Half from MC Supply Inputs '!HS$138+1,FALSE),HS116)</f>
        <v>2.8688611394320973</v>
      </c>
      <c r="HT149">
        <f>IF(HT$68=0,HLOOKUP($A149,'Monte Carlo_locked values'!$CQ$6:$DS$506,'Half from MC Supply Inputs '!HT$138+1,FALSE),HT116)</f>
        <v>4.2156506416508543</v>
      </c>
      <c r="HU149">
        <f>IF(HU$68=0,HLOOKUP($A149,'Monte Carlo_locked values'!$CQ$6:$DS$506,'Half from MC Supply Inputs '!HU$138+1,FALSE),HU116)</f>
        <v>2.8688611394320973</v>
      </c>
      <c r="HV149">
        <f>IF(HV$68=0,HLOOKUP($A149,'Monte Carlo_locked values'!$CQ$6:$DS$506,'Half from MC Supply Inputs '!HV$138+1,FALSE),HV116)</f>
        <v>1.9360578981225007</v>
      </c>
      <c r="HW149">
        <f>IF(HW$68=0,HLOOKUP($A149,'Monte Carlo_locked values'!$CQ$6:$DS$506,'Half from MC Supply Inputs '!HW$138+1,FALSE),HW116)</f>
        <v>1.9360578981225007</v>
      </c>
      <c r="HX149">
        <f>IF(HX$68=0,HLOOKUP($A149,'Monte Carlo_locked values'!$CQ$6:$DS$506,'Half from MC Supply Inputs '!HX$138+1,FALSE),HX116)</f>
        <v>7.105539940208387</v>
      </c>
      <c r="HY149">
        <f>IF(HY$68=0,HLOOKUP($A149,'Monte Carlo_locked values'!$CQ$6:$DS$506,'Half from MC Supply Inputs '!HY$138+1,FALSE),HY116)</f>
        <v>5.7442624289571178</v>
      </c>
      <c r="HZ149">
        <f>IF(HZ$68=0,HLOOKUP($A149,'Monte Carlo_locked values'!$CQ$6:$DS$506,'Half from MC Supply Inputs '!HZ$138+1,FALSE),HZ116)</f>
        <v>7.105539940208387</v>
      </c>
      <c r="IA149">
        <f>IF(IA$68=0,HLOOKUP($A149,'Monte Carlo_locked values'!$CQ$6:$DS$506,'Half from MC Supply Inputs '!IA$138+1,FALSE),IA116)</f>
        <v>3.421501331213725</v>
      </c>
      <c r="IB149">
        <f>IF(IB$68=0,HLOOKUP($A149,'Monte Carlo_locked values'!$CQ$6:$DS$506,'Half from MC Supply Inputs '!IB$138+1,FALSE),IB116)</f>
        <v>4.2156506416508543</v>
      </c>
      <c r="IC149">
        <f>IF(IC$68=0,HLOOKUP($A149,'Monte Carlo_locked values'!$CQ$6:$DS$506,'Half from MC Supply Inputs '!IC$138+1,FALSE),IC116)</f>
        <v>3.8016643807416939</v>
      </c>
      <c r="ID149">
        <f>IF(ID$68=0,HLOOKUP($A149,'Monte Carlo_locked values'!$CQ$6:$DS$506,'Half from MC Supply Inputs '!ID$138+1,FALSE),ID116)</f>
        <v>1.9360578981225007</v>
      </c>
      <c r="IE149">
        <f>IF(IE$68=0,HLOOKUP($A149,'Monte Carlo_locked values'!$CQ$6:$DS$506,'Half from MC Supply Inputs '!IE$138+1,FALSE),IE116)</f>
        <v>1.9360578981225007</v>
      </c>
      <c r="IF149">
        <f>IF(IF$68=0,HLOOKUP($A149,'Monte Carlo_locked values'!$CQ$6:$DS$506,'Half from MC Supply Inputs '!IF$138+1,FALSE),IF116)</f>
        <v>4.6296369025600148</v>
      </c>
      <c r="IG149">
        <f>IF(IG$68=0,HLOOKUP($A149,'Monte Carlo_locked values'!$CQ$6:$DS$506,'Half from MC Supply Inputs '!IG$138+1,FALSE),IG116)</f>
        <v>2.6798480521277992</v>
      </c>
      <c r="IH149">
        <f>IF(IH$68=0,HLOOKUP($A149,'Monte Carlo_locked values'!$CQ$6:$DS$506,'Half from MC Supply Inputs '!IH$138+1,FALSE),IH116)</f>
        <v>7.105539940208387</v>
      </c>
      <c r="II149">
        <f>IF(II$68=0,HLOOKUP($A149,'Monte Carlo_locked values'!$CQ$6:$DS$506,'Half from MC Supply Inputs '!II$138+1,FALSE),II116)</f>
        <v>4.6110549199061852</v>
      </c>
      <c r="IJ149">
        <f>IF(IJ$68=0,HLOOKUP($A149,'Monte Carlo_locked values'!$CQ$6:$DS$506,'Half from MC Supply Inputs '!IJ$138+1,FALSE),IJ116)</f>
        <v>2.0829934141493993</v>
      </c>
      <c r="IK149">
        <f>IF(IK$68=0,HLOOKUP($A149,'Monte Carlo_locked values'!$CQ$6:$DS$506,'Half from MC Supply Inputs '!IK$138+1,FALSE),IK116)</f>
        <v>2.8688611394320973</v>
      </c>
      <c r="IL149">
        <f>IF(IL$68=0,HLOOKUP($A149,'Monte Carlo_locked values'!$CQ$6:$DS$506,'Half from MC Supply Inputs '!IL$138+1,FALSE),IL116)</f>
        <v>3.8016643807416939</v>
      </c>
      <c r="IM149">
        <f>IF(IM$68=0,HLOOKUP($A149,'Monte Carlo_locked values'!$CQ$6:$DS$506,'Half from MC Supply Inputs '!IM$138+1,FALSE),IM116)</f>
        <v>1.9360578981225007</v>
      </c>
      <c r="IN149">
        <f>IF(IN$68=0,HLOOKUP($A149,'Monte Carlo_locked values'!$CQ$6:$DS$506,'Half from MC Supply Inputs '!IN$138+1,FALSE),IN116)</f>
        <v>7.105539940208387</v>
      </c>
      <c r="IO149">
        <f>IF(IO$68=0,HLOOKUP($A149,'Monte Carlo_locked values'!$CQ$6:$DS$506,'Half from MC Supply Inputs '!IO$138+1,FALSE),IO116)</f>
        <v>7.105539940208387</v>
      </c>
      <c r="IP149">
        <f>IF(IP$68=0,HLOOKUP($A149,'Monte Carlo_locked values'!$CQ$6:$DS$506,'Half from MC Supply Inputs '!IP$138+1,FALSE),IP116)</f>
        <v>4.6296369025600148</v>
      </c>
      <c r="IQ149">
        <f>IF(IQ$68=0,HLOOKUP($A149,'Monte Carlo_locked values'!$CQ$6:$DS$506,'Half from MC Supply Inputs '!IQ$138+1,FALSE),IQ116)</f>
        <v>4.6296369025600148</v>
      </c>
      <c r="IR149">
        <f>IF(IR$68=0,HLOOKUP($A149,'Monte Carlo_locked values'!$CQ$6:$DS$506,'Half from MC Supply Inputs '!IR$138+1,FALSE),IR116)</f>
        <v>3.8016643807416939</v>
      </c>
      <c r="IS149">
        <f>IF(IS$68=0,HLOOKUP($A149,'Monte Carlo_locked values'!$CQ$6:$DS$506,'Half from MC Supply Inputs '!IS$138+1,FALSE),IS116)</f>
        <v>7.105539940208387</v>
      </c>
      <c r="IT149">
        <f>IF(IT$68=0,HLOOKUP($A149,'Monte Carlo_locked values'!$CQ$6:$DS$506,'Half from MC Supply Inputs '!IT$138+1,FALSE),IT116)</f>
        <v>4.6296369025600148</v>
      </c>
      <c r="IU149">
        <f>IF(IU$68=0,HLOOKUP($A149,'Monte Carlo_locked values'!$CQ$6:$DS$506,'Half from MC Supply Inputs '!IU$138+1,FALSE),IU116)</f>
        <v>4.2156506416508543</v>
      </c>
      <c r="IV149">
        <f>IF(IV$68=0,HLOOKUP($A149,'Monte Carlo_locked values'!$CQ$6:$DS$506,'Half from MC Supply Inputs '!IV$138+1,FALSE),IV116)</f>
        <v>7.105539940208387</v>
      </c>
      <c r="IW149">
        <f>IF(IW$68=0,HLOOKUP($A149,'Monte Carlo_locked values'!$CQ$6:$DS$506,'Half from MC Supply Inputs '!IW$138+1,FALSE),IW116)</f>
        <v>7.105539940208387</v>
      </c>
      <c r="IX149">
        <f>IF(IX$68=0,HLOOKUP($A149,'Monte Carlo_locked values'!$CQ$6:$DS$506,'Half from MC Supply Inputs '!IX$138+1,FALSE),IX116)</f>
        <v>6.7228516784825088</v>
      </c>
      <c r="IY149">
        <f>IF(IY$68=0,HLOOKUP($A149,'Monte Carlo_locked values'!$CQ$6:$DS$506,'Half from MC Supply Inputs '!IY$138+1,FALSE),IY116)</f>
        <v>2.8688611394320973</v>
      </c>
      <c r="IZ149">
        <f>IF(IZ$68=0,HLOOKUP($A149,'Monte Carlo_locked values'!$CQ$6:$DS$506,'Half from MC Supply Inputs '!IZ$138+1,FALSE),IZ116)</f>
        <v>2.3003270419678667</v>
      </c>
      <c r="JA149">
        <f>IF(JA$68=0,HLOOKUP($A149,'Monte Carlo_locked values'!$CQ$6:$DS$506,'Half from MC Supply Inputs '!JA$138+1,FALSE),JA116)</f>
        <v>7.105539940208387</v>
      </c>
      <c r="JB149">
        <f>IF(JB$68=0,HLOOKUP($A149,'Monte Carlo_locked values'!$CQ$6:$DS$506,'Half from MC Supply Inputs '!JB$138+1,FALSE),JB116)</f>
        <v>3.6167956630668621</v>
      </c>
      <c r="JC149">
        <f>IF(JC$68=0,HLOOKUP($A149,'Monte Carlo_locked values'!$CQ$6:$DS$506,'Half from MC Supply Inputs '!JC$138+1,FALSE),JC116)</f>
        <v>2.8688611394320973</v>
      </c>
      <c r="JD149">
        <f>IF(JD$68=0,HLOOKUP($A149,'Monte Carlo_locked values'!$CQ$6:$DS$506,'Half from MC Supply Inputs '!JD$138+1,FALSE),JD116)</f>
        <v>7.105539940208387</v>
      </c>
      <c r="JE149">
        <f>IF(JE$68=0,HLOOKUP($A149,'Monte Carlo_locked values'!$CQ$6:$DS$506,'Half from MC Supply Inputs '!JE$138+1,FALSE),JE116)</f>
        <v>7.105539940208387</v>
      </c>
      <c r="JF149">
        <f>IF(JF$68=0,HLOOKUP($A149,'Monte Carlo_locked values'!$CQ$6:$DS$506,'Half from MC Supply Inputs '!JF$138+1,FALSE),JF116)</f>
        <v>4.2156506416508543</v>
      </c>
      <c r="JG149">
        <f>IF(JG$68=0,HLOOKUP($A149,'Monte Carlo_locked values'!$CQ$6:$DS$506,'Half from MC Supply Inputs '!JG$138+1,FALSE),JG116)</f>
        <v>2.3072966951699199</v>
      </c>
      <c r="JH149">
        <f>IF(JH$68=0,HLOOKUP($A149,'Monte Carlo_locked values'!$CQ$6:$DS$506,'Half from MC Supply Inputs '!JH$138+1,FALSE),JH116)</f>
        <v>3.1524130438611553</v>
      </c>
      <c r="JI149">
        <f>IF(JI$68=0,HLOOKUP($A149,'Monte Carlo_locked values'!$CQ$6:$DS$506,'Half from MC Supply Inputs '!JI$138+1,FALSE),JI116)</f>
        <v>7.105539940208387</v>
      </c>
      <c r="JJ149">
        <f>IF(JJ$68=0,HLOOKUP($A149,'Monte Carlo_locked values'!$CQ$6:$DS$506,'Half from MC Supply Inputs '!JJ$138+1,FALSE),JJ116)</f>
        <v>1.9360578981225007</v>
      </c>
      <c r="JK149">
        <f>IF(JK$68=0,HLOOKUP($A149,'Monte Carlo_locked values'!$CQ$6:$DS$506,'Half from MC Supply Inputs '!JK$138+1,FALSE),JK116)</f>
        <v>4.2156506416508543</v>
      </c>
      <c r="JL149">
        <f>IF(JL$68=0,HLOOKUP($A149,'Monte Carlo_locked values'!$CQ$6:$DS$506,'Half from MC Supply Inputs '!JL$138+1,FALSE),JL116)</f>
        <v>2.8688611394320973</v>
      </c>
      <c r="JM149">
        <f>IF(JM$68=0,HLOOKUP($A149,'Monte Carlo_locked values'!$CQ$6:$DS$506,'Half from MC Supply Inputs '!JM$138+1,FALSE),JM116)</f>
        <v>1.9360578981225007</v>
      </c>
      <c r="JN149">
        <f>IF(JN$68=0,HLOOKUP($A149,'Monte Carlo_locked values'!$CQ$6:$DS$506,'Half from MC Supply Inputs '!JN$138+1,FALSE),JN116)</f>
        <v>4.6007073374477532</v>
      </c>
      <c r="JO149">
        <f>IF(JO$68=0,HLOOKUP($A149,'Monte Carlo_locked values'!$CQ$6:$DS$506,'Half from MC Supply Inputs '!JO$138+1,FALSE),JO116)</f>
        <v>3.0586677181429316</v>
      </c>
      <c r="JP149">
        <f>IF(JP$68=0,HLOOKUP($A149,'Monte Carlo_locked values'!$CQ$6:$DS$506,'Half from MC Supply Inputs '!JP$138+1,FALSE),JP116)</f>
        <v>3.8016643807416939</v>
      </c>
      <c r="JQ149">
        <f>IF(JQ$68=0,HLOOKUP($A149,'Monte Carlo_locked values'!$CQ$6:$DS$506,'Half from MC Supply Inputs '!JQ$138+1,FALSE),JQ116)</f>
        <v>1.9360578981225007</v>
      </c>
      <c r="JR149">
        <f>IF(JR$68=0,HLOOKUP($A149,'Monte Carlo_locked values'!$CQ$6:$DS$506,'Half from MC Supply Inputs '!JR$138+1,FALSE),JR116)</f>
        <v>3.4406191001973259</v>
      </c>
      <c r="JS149">
        <f>IF(JS$68=0,HLOOKUP($A149,'Monte Carlo_locked values'!$CQ$6:$DS$506,'Half from MC Supply Inputs '!JS$138+1,FALSE),JS116)</f>
        <v>1.9360578981225007</v>
      </c>
      <c r="JT149">
        <f>IF(JT$68=0,HLOOKUP($A149,'Monte Carlo_locked values'!$CQ$6:$DS$506,'Half from MC Supply Inputs '!JT$138+1,FALSE),JT116)</f>
        <v>4.6296369025600148</v>
      </c>
      <c r="JU149">
        <f>IF(JU$68=0,HLOOKUP($A149,'Monte Carlo_locked values'!$CQ$6:$DS$506,'Half from MC Supply Inputs '!JU$138+1,FALSE),JU116)</f>
        <v>2.8688611394320973</v>
      </c>
      <c r="JV149">
        <f>IF(JV$68=0,HLOOKUP($A149,'Monte Carlo_locked values'!$CQ$6:$DS$506,'Half from MC Supply Inputs '!JV$138+1,FALSE),JV116)</f>
        <v>2.9983980597411972</v>
      </c>
      <c r="JW149">
        <f>IF(JW$68=0,HLOOKUP($A149,'Monte Carlo_locked values'!$CQ$6:$DS$506,'Half from MC Supply Inputs '!JW$138+1,FALSE),JW116)</f>
        <v>4.6296369025600148</v>
      </c>
      <c r="JX149">
        <f>IF(JX$68=0,HLOOKUP($A149,'Monte Carlo_locked values'!$CQ$6:$DS$506,'Half from MC Supply Inputs '!JX$138+1,FALSE),JX116)</f>
        <v>2.8688611394320973</v>
      </c>
      <c r="JY149">
        <f>IF(JY$68=0,HLOOKUP($A149,'Monte Carlo_locked values'!$CQ$6:$DS$506,'Half from MC Supply Inputs '!JY$138+1,FALSE),JY116)</f>
        <v>3.8016643807416939</v>
      </c>
      <c r="JZ149">
        <f>IF(JZ$68=0,HLOOKUP($A149,'Monte Carlo_locked values'!$CQ$6:$DS$506,'Half from MC Supply Inputs '!JZ$138+1,FALSE),JZ116)</f>
        <v>4.0299874272636389</v>
      </c>
      <c r="KA149">
        <f>IF(KA$68=0,HLOOKUP($A149,'Monte Carlo_locked values'!$CQ$6:$DS$506,'Half from MC Supply Inputs '!KA$138+1,FALSE),KA116)</f>
        <v>2.3622329534000044</v>
      </c>
      <c r="KB149">
        <f>IF(KB$68=0,HLOOKUP($A149,'Monte Carlo_locked values'!$CQ$6:$DS$506,'Half from MC Supply Inputs '!KB$138+1,FALSE),KB116)</f>
        <v>1.9360578981225007</v>
      </c>
      <c r="KC149">
        <f>IF(KC$68=0,HLOOKUP($A149,'Monte Carlo_locked values'!$CQ$6:$DS$506,'Half from MC Supply Inputs '!KC$138+1,FALSE),KC116)</f>
        <v>5.8752471086117408</v>
      </c>
      <c r="KD149">
        <f>IF(KD$68=0,HLOOKUP($A149,'Monte Carlo_locked values'!$CQ$6:$DS$506,'Half from MC Supply Inputs '!KD$138+1,FALSE),KD116)</f>
        <v>4.5556562472678159</v>
      </c>
      <c r="KE149">
        <f>IF(KE$68=0,HLOOKUP($A149,'Monte Carlo_locked values'!$CQ$6:$DS$506,'Half from MC Supply Inputs '!KE$138+1,FALSE),KE116)</f>
        <v>1.9383213116739433</v>
      </c>
      <c r="KF149">
        <f>IF(KF$68=0,HLOOKUP($A149,'Monte Carlo_locked values'!$CQ$6:$DS$506,'Half from MC Supply Inputs '!KF$138+1,FALSE),KF116)</f>
        <v>4.2156506416508543</v>
      </c>
      <c r="KG149">
        <f>IF(KG$68=0,HLOOKUP($A149,'Monte Carlo_locked values'!$CQ$6:$DS$506,'Half from MC Supply Inputs '!KG$138+1,FALSE),KG116)</f>
        <v>7.105539940208387</v>
      </c>
      <c r="KH149">
        <f>IF(KH$68=0,HLOOKUP($A149,'Monte Carlo_locked values'!$CQ$6:$DS$506,'Half from MC Supply Inputs '!KH$138+1,FALSE),KH116)</f>
        <v>4.2156506416508543</v>
      </c>
      <c r="KI149">
        <f>IF(KI$68=0,HLOOKUP($A149,'Monte Carlo_locked values'!$CQ$6:$DS$506,'Half from MC Supply Inputs '!KI$138+1,FALSE),KI116)</f>
        <v>7.105539940208387</v>
      </c>
      <c r="KJ149">
        <f>IF(KJ$68=0,HLOOKUP($A149,'Monte Carlo_locked values'!$CQ$6:$DS$506,'Half from MC Supply Inputs '!KJ$138+1,FALSE),KJ116)</f>
        <v>1.9360578981225007</v>
      </c>
      <c r="KK149">
        <f>IF(KK$68=0,HLOOKUP($A149,'Monte Carlo_locked values'!$CQ$6:$DS$506,'Half from MC Supply Inputs '!KK$138+1,FALSE),KK116)</f>
        <v>4.765273038750319</v>
      </c>
      <c r="KL149">
        <f>IF(KL$68=0,HLOOKUP($A149,'Monte Carlo_locked values'!$CQ$6:$DS$506,'Half from MC Supply Inputs '!KL$138+1,FALSE),KL116)</f>
        <v>3.8016643807416939</v>
      </c>
      <c r="KM149">
        <f>IF(KM$68=0,HLOOKUP($A149,'Monte Carlo_locked values'!$CQ$6:$DS$506,'Half from MC Supply Inputs '!KM$138+1,FALSE),KM116)</f>
        <v>2.8688611394320973</v>
      </c>
      <c r="KN149">
        <f>IF(KN$68=0,HLOOKUP($A149,'Monte Carlo_locked values'!$CQ$6:$DS$506,'Half from MC Supply Inputs '!KN$138+1,FALSE),KN116)</f>
        <v>3.8016643807416939</v>
      </c>
      <c r="KO149">
        <f>IF(KO$68=0,HLOOKUP($A149,'Monte Carlo_locked values'!$CQ$6:$DS$506,'Half from MC Supply Inputs '!KO$138+1,FALSE),KO116)</f>
        <v>2.6159618097705013</v>
      </c>
      <c r="KP149">
        <f>IF(KP$68=0,HLOOKUP($A149,'Monte Carlo_locked values'!$CQ$6:$DS$506,'Half from MC Supply Inputs '!KP$138+1,FALSE),KP116)</f>
        <v>2.8688611394320973</v>
      </c>
      <c r="KQ149">
        <f>IF(KQ$68=0,HLOOKUP($A149,'Monte Carlo_locked values'!$CQ$6:$DS$506,'Half from MC Supply Inputs '!KQ$138+1,FALSE),KQ116)</f>
        <v>5.9362975396040421</v>
      </c>
      <c r="KR149">
        <f>IF(KR$68=0,HLOOKUP($A149,'Monte Carlo_locked values'!$CQ$6:$DS$506,'Half from MC Supply Inputs '!KR$138+1,FALSE),KR116)</f>
        <v>3.8016643807416939</v>
      </c>
      <c r="KS149">
        <f>IF(KS$68=0,HLOOKUP($A149,'Monte Carlo_locked values'!$CQ$6:$DS$506,'Half from MC Supply Inputs '!KS$138+1,FALSE),KS116)</f>
        <v>7.105539940208387</v>
      </c>
      <c r="KT149">
        <f>IF(KT$68=0,HLOOKUP($A149,'Monte Carlo_locked values'!$CQ$6:$DS$506,'Half from MC Supply Inputs '!KT$138+1,FALSE),KT116)</f>
        <v>6.3557007279412581</v>
      </c>
      <c r="KU149">
        <f>IF(KU$68=0,HLOOKUP($A149,'Monte Carlo_locked values'!$CQ$6:$DS$506,'Half from MC Supply Inputs '!KU$138+1,FALSE),KU116)</f>
        <v>4.6296369025600148</v>
      </c>
      <c r="KV149">
        <f>IF(KV$68=0,HLOOKUP($A149,'Monte Carlo_locked values'!$CQ$6:$DS$506,'Half from MC Supply Inputs '!KV$138+1,FALSE),KV116)</f>
        <v>1.9360578981225007</v>
      </c>
      <c r="KW149">
        <f>IF(KW$68=0,HLOOKUP($A149,'Monte Carlo_locked values'!$CQ$6:$DS$506,'Half from MC Supply Inputs '!KW$138+1,FALSE),KW116)</f>
        <v>1.9667636437561704</v>
      </c>
      <c r="KX149">
        <f>IF(KX$68=0,HLOOKUP($A149,'Monte Carlo_locked values'!$CQ$6:$DS$506,'Half from MC Supply Inputs '!KX$138+1,FALSE),KX116)</f>
        <v>1.9383213116739433</v>
      </c>
      <c r="KY149">
        <f>IF(KY$68=0,HLOOKUP($A149,'Monte Carlo_locked values'!$CQ$6:$DS$506,'Half from MC Supply Inputs '!KY$138+1,FALSE),KY116)</f>
        <v>7.105539940208387</v>
      </c>
      <c r="KZ149">
        <f>IF(KZ$68=0,HLOOKUP($A149,'Monte Carlo_locked values'!$CQ$6:$DS$506,'Half from MC Supply Inputs '!KZ$138+1,FALSE),KZ116)</f>
        <v>4.5607355283896078</v>
      </c>
      <c r="LA149">
        <f>IF(LA$68=0,HLOOKUP($A149,'Monte Carlo_locked values'!$CQ$6:$DS$506,'Half from MC Supply Inputs '!LA$138+1,FALSE),LA116)</f>
        <v>7.105539940208387</v>
      </c>
      <c r="LB149">
        <f>IF(LB$68=0,HLOOKUP($A149,'Monte Carlo_locked values'!$CQ$6:$DS$506,'Half from MC Supply Inputs '!LB$138+1,FALSE),LB116)</f>
        <v>2.8688611394320973</v>
      </c>
      <c r="LC149">
        <f>IF(LC$68=0,HLOOKUP($A149,'Monte Carlo_locked values'!$CQ$6:$DS$506,'Half from MC Supply Inputs '!LC$138+1,FALSE),LC116)</f>
        <v>6.5566968982130156</v>
      </c>
      <c r="LD149">
        <f>IF(LD$68=0,HLOOKUP($A149,'Monte Carlo_locked values'!$CQ$6:$DS$506,'Half from MC Supply Inputs '!LD$138+1,FALSE),LD116)</f>
        <v>2.8688611394320973</v>
      </c>
      <c r="LE149">
        <f>IF(LE$68=0,HLOOKUP($A149,'Monte Carlo_locked values'!$CQ$6:$DS$506,'Half from MC Supply Inputs '!LE$138+1,FALSE),LE116)</f>
        <v>1.9360578981225007</v>
      </c>
      <c r="LF149">
        <f>IF(LF$68=0,HLOOKUP($A149,'Monte Carlo_locked values'!$CQ$6:$DS$506,'Half from MC Supply Inputs '!LF$138+1,FALSE),LF116)</f>
        <v>7.105539940208387</v>
      </c>
      <c r="LG149">
        <f>IF(LG$68=0,HLOOKUP($A149,'Monte Carlo_locked values'!$CQ$6:$DS$506,'Half from MC Supply Inputs '!LG$138+1,FALSE),LG116)</f>
        <v>4.9566201709317479</v>
      </c>
      <c r="LH149">
        <f>IF(LH$68=0,HLOOKUP($A149,'Monte Carlo_locked values'!$CQ$6:$DS$506,'Half from MC Supply Inputs '!LH$138+1,FALSE),LH116)</f>
        <v>7.105539940208387</v>
      </c>
      <c r="LI149">
        <f>IF(LI$68=0,HLOOKUP($A149,'Monte Carlo_locked values'!$CQ$6:$DS$506,'Half from MC Supply Inputs '!LI$138+1,FALSE),LI116)</f>
        <v>5.7653095889190933</v>
      </c>
      <c r="LJ149">
        <f>IF(LJ$68=0,HLOOKUP($A149,'Monte Carlo_locked values'!$CQ$6:$DS$506,'Half from MC Supply Inputs '!LJ$138+1,FALSE),LJ116)</f>
        <v>4.6296369025600148</v>
      </c>
      <c r="LK149">
        <f>IF(LK$68=0,HLOOKUP($A149,'Monte Carlo_locked values'!$CQ$6:$DS$506,'Half from MC Supply Inputs '!LK$138+1,FALSE),LK116)</f>
        <v>4.2156506416508543</v>
      </c>
      <c r="LL149">
        <f>IF(LL$68=0,HLOOKUP($A149,'Monte Carlo_locked values'!$CQ$6:$DS$506,'Half from MC Supply Inputs '!LL$138+1,FALSE),LL116)</f>
        <v>6.9906876046351947</v>
      </c>
      <c r="LM149">
        <f>IF(LM$68=0,HLOOKUP($A149,'Monte Carlo_locked values'!$CQ$6:$DS$506,'Half from MC Supply Inputs '!LM$138+1,FALSE),LM116)</f>
        <v>2.8489895793036384</v>
      </c>
      <c r="LN149">
        <f>IF(LN$68=0,HLOOKUP($A149,'Monte Carlo_locked values'!$CQ$6:$DS$506,'Half from MC Supply Inputs '!LN$138+1,FALSE),LN116)</f>
        <v>3.3298083753186374</v>
      </c>
      <c r="LO149">
        <f>IF(LO$68=0,HLOOKUP($A149,'Monte Carlo_locked values'!$CQ$6:$DS$506,'Half from MC Supply Inputs '!LO$138+1,FALSE),LO116)</f>
        <v>2.7271284970182981</v>
      </c>
      <c r="LP149">
        <f>IF(LP$68=0,HLOOKUP($A149,'Monte Carlo_locked values'!$CQ$6:$DS$506,'Half from MC Supply Inputs '!LP$138+1,FALSE),LP116)</f>
        <v>2.9988042895936666</v>
      </c>
      <c r="LQ149">
        <f>IF(LQ$68=0,HLOOKUP($A149,'Monte Carlo_locked values'!$CQ$6:$DS$506,'Half from MC Supply Inputs '!LQ$138+1,FALSE),LQ116)</f>
        <v>7.0146085463356798</v>
      </c>
      <c r="LR149">
        <f>IF(LR$68=0,HLOOKUP($A149,'Monte Carlo_locked values'!$CQ$6:$DS$506,'Half from MC Supply Inputs '!LR$138+1,FALSE),LR116)</f>
        <v>1.9360578981225007</v>
      </c>
      <c r="LS149">
        <f>IF(LS$68=0,HLOOKUP($A149,'Monte Carlo_locked values'!$CQ$6:$DS$506,'Half from MC Supply Inputs '!LS$138+1,FALSE),LS116)</f>
        <v>6.1634202115692647</v>
      </c>
      <c r="LT149">
        <f>IF(LT$68=0,HLOOKUP($A149,'Monte Carlo_locked values'!$CQ$6:$DS$506,'Half from MC Supply Inputs '!LT$138+1,FALSE),LT116)</f>
        <v>5.5630051068666093</v>
      </c>
      <c r="LU149">
        <f>IF(LU$68=0,HLOOKUP($A149,'Monte Carlo_locked values'!$CQ$6:$DS$506,'Half from MC Supply Inputs '!LU$138+1,FALSE),LU116)</f>
        <v>2.8688611394320973</v>
      </c>
      <c r="LV149">
        <f>IF(LV$68=0,HLOOKUP($A149,'Monte Carlo_locked values'!$CQ$6:$DS$506,'Half from MC Supply Inputs '!LV$138+1,FALSE),LV116)</f>
        <v>4.6296369025600148</v>
      </c>
      <c r="LW149">
        <f>IF(LW$68=0,HLOOKUP($A149,'Monte Carlo_locked values'!$CQ$6:$DS$506,'Half from MC Supply Inputs '!LW$138+1,FALSE),LW116)</f>
        <v>2.3915413477781069</v>
      </c>
      <c r="LX149">
        <f>IF(LX$68=0,HLOOKUP($A149,'Monte Carlo_locked values'!$CQ$6:$DS$506,'Half from MC Supply Inputs '!LX$138+1,FALSE),LX116)</f>
        <v>1.9360578981225007</v>
      </c>
      <c r="LY149">
        <f>IF(LY$68=0,HLOOKUP($A149,'Monte Carlo_locked values'!$CQ$6:$DS$506,'Half from MC Supply Inputs '!LY$138+1,FALSE),LY116)</f>
        <v>4.6296369025600148</v>
      </c>
      <c r="LZ149">
        <f>IF(LZ$68=0,HLOOKUP($A149,'Monte Carlo_locked values'!$CQ$6:$DS$506,'Half from MC Supply Inputs '!LZ$138+1,FALSE),LZ116)</f>
        <v>5.7772545873514245</v>
      </c>
      <c r="MA149">
        <f>IF(MA$68=0,HLOOKUP($A149,'Monte Carlo_locked values'!$CQ$6:$DS$506,'Half from MC Supply Inputs '!MA$138+1,FALSE),MA116)</f>
        <v>1.9360578981225007</v>
      </c>
      <c r="MB149">
        <f>IF(MB$68=0,HLOOKUP($A149,'Monte Carlo_locked values'!$CQ$6:$DS$506,'Half from MC Supply Inputs '!MB$138+1,FALSE),MB116)</f>
        <v>1.9360578981225007</v>
      </c>
      <c r="MC149">
        <f>IF(MC$68=0,HLOOKUP($A149,'Monte Carlo_locked values'!$CQ$6:$DS$506,'Half from MC Supply Inputs '!MC$138+1,FALSE),MC116)</f>
        <v>4.0995158035315526</v>
      </c>
      <c r="MD149">
        <f>IF(MD$68=0,HLOOKUP($A149,'Monte Carlo_locked values'!$CQ$6:$DS$506,'Half from MC Supply Inputs '!MD$138+1,FALSE),MD116)</f>
        <v>4.6296369025600148</v>
      </c>
      <c r="ME149">
        <f>IF(ME$68=0,HLOOKUP($A149,'Monte Carlo_locked values'!$CQ$6:$DS$506,'Half from MC Supply Inputs '!ME$138+1,FALSE),ME116)</f>
        <v>3.4110351927663971</v>
      </c>
      <c r="MF149">
        <f>IF(MF$68=0,HLOOKUP($A149,'Monte Carlo_locked values'!$CQ$6:$DS$506,'Half from MC Supply Inputs '!MF$138+1,FALSE),MF116)</f>
        <v>1.9360578981225007</v>
      </c>
      <c r="MG149">
        <f>IF(MG$68=0,HLOOKUP($A149,'Monte Carlo_locked values'!$CQ$6:$DS$506,'Half from MC Supply Inputs '!MG$138+1,FALSE),MG116)</f>
        <v>5.8549295905393501</v>
      </c>
      <c r="MH149">
        <f>IF(MH$68=0,HLOOKUP($A149,'Monte Carlo_locked values'!$CQ$6:$DS$506,'Half from MC Supply Inputs '!MH$138+1,FALSE),MH116)</f>
        <v>4.6296369025600148</v>
      </c>
      <c r="MI149">
        <f>IF(MI$68=0,HLOOKUP($A149,'Monte Carlo_locked values'!$CQ$6:$DS$506,'Half from MC Supply Inputs '!MI$138+1,FALSE),MI116)</f>
        <v>7.105539940208387</v>
      </c>
      <c r="MJ149">
        <f>IF(MJ$68=0,HLOOKUP($A149,'Monte Carlo_locked values'!$CQ$6:$DS$506,'Half from MC Supply Inputs '!MJ$138+1,FALSE),MJ116)</f>
        <v>2.2797063562297408</v>
      </c>
      <c r="MK149">
        <f>IF(MK$68=0,HLOOKUP($A149,'Monte Carlo_locked values'!$CQ$6:$DS$506,'Half from MC Supply Inputs '!MK$138+1,FALSE),MK116)</f>
        <v>4.7590250159527683</v>
      </c>
      <c r="ML149">
        <f>IF(ML$68=0,HLOOKUP($A149,'Monte Carlo_locked values'!$CQ$6:$DS$506,'Half from MC Supply Inputs '!ML$138+1,FALSE),ML116)</f>
        <v>1.9360578981225007</v>
      </c>
      <c r="MM149">
        <f>IF(MM$68=0,HLOOKUP($A149,'Monte Carlo_locked values'!$CQ$6:$DS$506,'Half from MC Supply Inputs '!MM$138+1,FALSE),MM116)</f>
        <v>7.105539940208387</v>
      </c>
      <c r="MN149">
        <f>IF(MN$68=0,HLOOKUP($A149,'Monte Carlo_locked values'!$CQ$6:$DS$506,'Half from MC Supply Inputs '!MN$138+1,FALSE),MN116)</f>
        <v>4.2156506416508543</v>
      </c>
      <c r="MO149">
        <f>IF(MO$68=0,HLOOKUP($A149,'Monte Carlo_locked values'!$CQ$6:$DS$506,'Half from MC Supply Inputs '!MO$138+1,FALSE),MO116)</f>
        <v>2.8688611394320973</v>
      </c>
      <c r="MP149">
        <f>IF(MP$68=0,HLOOKUP($A149,'Monte Carlo_locked values'!$CQ$6:$DS$506,'Half from MC Supply Inputs '!MP$138+1,FALSE),MP116)</f>
        <v>7.105539940208387</v>
      </c>
      <c r="MQ149">
        <f>IF(MQ$68=0,HLOOKUP($A149,'Monte Carlo_locked values'!$CQ$6:$DS$506,'Half from MC Supply Inputs '!MQ$138+1,FALSE),MQ116)</f>
        <v>7.105539940208387</v>
      </c>
      <c r="MR149">
        <f>IF(MR$68=0,HLOOKUP($A149,'Monte Carlo_locked values'!$CQ$6:$DS$506,'Half from MC Supply Inputs '!MR$138+1,FALSE),MR116)</f>
        <v>7.105539940208387</v>
      </c>
      <c r="MS149">
        <f>IF(MS$68=0,HLOOKUP($A149,'Monte Carlo_locked values'!$CQ$6:$DS$506,'Half from MC Supply Inputs '!MS$138+1,FALSE),MS116)</f>
        <v>2.8688611394320973</v>
      </c>
      <c r="MT149">
        <f>IF(MT$68=0,HLOOKUP($A149,'Monte Carlo_locked values'!$CQ$6:$DS$506,'Half from MC Supply Inputs '!MT$138+1,FALSE),MT116)</f>
        <v>7.105539940208387</v>
      </c>
      <c r="MU149">
        <f>IF(MU$68=0,HLOOKUP($A149,'Monte Carlo_locked values'!$CQ$6:$DS$506,'Half from MC Supply Inputs '!MU$138+1,FALSE),MU116)</f>
        <v>7.105539940208387</v>
      </c>
      <c r="MV149">
        <f>IF(MV$68=0,HLOOKUP($A149,'Monte Carlo_locked values'!$CQ$6:$DS$506,'Half from MC Supply Inputs '!MV$138+1,FALSE),MV116)</f>
        <v>4.2156506416508543</v>
      </c>
      <c r="MW149">
        <f>IF(MW$68=0,HLOOKUP($A149,'Monte Carlo_locked values'!$CQ$6:$DS$506,'Half from MC Supply Inputs '!MW$138+1,FALSE),MW116)</f>
        <v>4.6296369025600148</v>
      </c>
      <c r="MX149">
        <f>IF(MX$68=0,HLOOKUP($A149,'Monte Carlo_locked values'!$CQ$6:$DS$506,'Half from MC Supply Inputs '!MX$138+1,FALSE),MX116)</f>
        <v>3.8016643807416939</v>
      </c>
      <c r="MY149">
        <f>IF(MY$68=0,HLOOKUP($A149,'Monte Carlo_locked values'!$CQ$6:$DS$506,'Half from MC Supply Inputs '!MY$138+1,FALSE),MY116)</f>
        <v>3.4102806798037819</v>
      </c>
      <c r="MZ149">
        <f>IF(MZ$68=0,HLOOKUP($A149,'Monte Carlo_locked values'!$CQ$6:$DS$506,'Half from MC Supply Inputs '!MZ$138+1,FALSE),MZ116)</f>
        <v>4.6296369025600148</v>
      </c>
      <c r="NA149">
        <f>IF(NA$68=0,HLOOKUP($A149,'Monte Carlo_locked values'!$CQ$6:$DS$506,'Half from MC Supply Inputs '!NA$138+1,FALSE),NA116)</f>
        <v>2.1017411926069061</v>
      </c>
      <c r="NB149">
        <f>IF(NB$68=0,HLOOKUP($A149,'Monte Carlo_locked values'!$CQ$6:$DS$506,'Half from MC Supply Inputs '!NB$138+1,FALSE),NB116)</f>
        <v>2.8688611394320973</v>
      </c>
      <c r="NC149">
        <f>IF(NC$68=0,HLOOKUP($A149,'Monte Carlo_locked values'!$CQ$6:$DS$506,'Half from MC Supply Inputs '!NC$138+1,FALSE),NC116)</f>
        <v>5.2671181520122898</v>
      </c>
      <c r="ND149">
        <f>IF(ND$68=0,HLOOKUP($A149,'Monte Carlo_locked values'!$CQ$6:$DS$506,'Half from MC Supply Inputs '!ND$138+1,FALSE),ND116)</f>
        <v>1.9383213116739433</v>
      </c>
      <c r="NE149">
        <f>IF(NE$68=0,HLOOKUP($A149,'Monte Carlo_locked values'!$CQ$6:$DS$506,'Half from MC Supply Inputs '!NE$138+1,FALSE),NE116)</f>
        <v>5.2965128837119551</v>
      </c>
      <c r="NF149">
        <f>IF(NF$68=0,HLOOKUP($A149,'Monte Carlo_locked values'!$CQ$6:$DS$506,'Half from MC Supply Inputs '!NF$138+1,FALSE),NF116)</f>
        <v>2.8688611394320973</v>
      </c>
      <c r="NG149">
        <f>IF(NG$68=0,HLOOKUP($A149,'Monte Carlo_locked values'!$CQ$6:$DS$506,'Half from MC Supply Inputs '!NG$138+1,FALSE),NG116)</f>
        <v>1.9360578981225007</v>
      </c>
      <c r="NH149">
        <f>IF(NH$68=0,HLOOKUP($A149,'Monte Carlo_locked values'!$CQ$6:$DS$506,'Half from MC Supply Inputs '!NH$138+1,FALSE),NH116)</f>
        <v>2.8688611394320973</v>
      </c>
      <c r="NI149">
        <f>IF(NI$68=0,HLOOKUP($A149,'Monte Carlo_locked values'!$CQ$6:$DS$506,'Half from MC Supply Inputs '!NI$138+1,FALSE),NI116)</f>
        <v>2.4680858412959781</v>
      </c>
      <c r="NJ149">
        <f>IF(NJ$68=0,HLOOKUP($A149,'Monte Carlo_locked values'!$CQ$6:$DS$506,'Half from MC Supply Inputs '!NJ$138+1,FALSE),NJ116)</f>
        <v>7.105539940208387</v>
      </c>
      <c r="NK149">
        <f>IF(NK$68=0,HLOOKUP($A149,'Monte Carlo_locked values'!$CQ$6:$DS$506,'Half from MC Supply Inputs '!NK$138+1,FALSE),NK116)</f>
        <v>3.2226976534231362</v>
      </c>
      <c r="NL149">
        <f>IF(NL$68=0,HLOOKUP($A149,'Monte Carlo_locked values'!$CQ$6:$DS$506,'Half from MC Supply Inputs '!NL$138+1,FALSE),NL116)</f>
        <v>4.5260683036225409</v>
      </c>
      <c r="NM149">
        <f>IF(NM$68=0,HLOOKUP($A149,'Monte Carlo_locked values'!$CQ$6:$DS$506,'Half from MC Supply Inputs '!NM$138+1,FALSE),NM116)</f>
        <v>1.9360578981225007</v>
      </c>
      <c r="NN149">
        <f>IF(NN$68=0,HLOOKUP($A149,'Monte Carlo_locked values'!$CQ$6:$DS$506,'Half from MC Supply Inputs '!NN$138+1,FALSE),NN116)</f>
        <v>3.8016643807416939</v>
      </c>
      <c r="NO149">
        <f>IF(NO$68=0,HLOOKUP($A149,'Monte Carlo_locked values'!$CQ$6:$DS$506,'Half from MC Supply Inputs '!NO$138+1,FALSE),NO116)</f>
        <v>1.9360578981225007</v>
      </c>
      <c r="NP149">
        <f>IF(NP$68=0,HLOOKUP($A149,'Monte Carlo_locked values'!$CQ$6:$DS$506,'Half from MC Supply Inputs '!NP$138+1,FALSE),NP116)</f>
        <v>6.3053120708695101</v>
      </c>
      <c r="NQ149">
        <f>IF(NQ$68=0,HLOOKUP($A149,'Monte Carlo_locked values'!$CQ$6:$DS$506,'Half from MC Supply Inputs '!NQ$138+1,FALSE),NQ116)</f>
        <v>4.2156506416508543</v>
      </c>
      <c r="NR149">
        <f>IF(NR$68=0,HLOOKUP($A149,'Monte Carlo_locked values'!$CQ$6:$DS$506,'Half from MC Supply Inputs '!NR$138+1,FALSE),NR116)</f>
        <v>4.2156506416508543</v>
      </c>
      <c r="NS149">
        <f>IF(NS$68=0,HLOOKUP($A149,'Monte Carlo_locked values'!$CQ$6:$DS$506,'Half from MC Supply Inputs '!NS$138+1,FALSE),NS116)</f>
        <v>2.8688611394320973</v>
      </c>
      <c r="NT149">
        <f>IF(NT$68=0,HLOOKUP($A149,'Monte Carlo_locked values'!$CQ$6:$DS$506,'Half from MC Supply Inputs '!NT$138+1,FALSE),NT116)</f>
        <v>1.9360578981225007</v>
      </c>
      <c r="NU149">
        <f>IF(NU$68=0,HLOOKUP($A149,'Monte Carlo_locked values'!$CQ$6:$DS$506,'Half from MC Supply Inputs '!NU$138+1,FALSE),NU116)</f>
        <v>1.9360578981225007</v>
      </c>
      <c r="NV149">
        <f>IF(NV$68=0,HLOOKUP($A149,'Monte Carlo_locked values'!$CQ$6:$DS$506,'Half from MC Supply Inputs '!NV$138+1,FALSE),NV116)</f>
        <v>4.6296369025600148</v>
      </c>
      <c r="NW149">
        <f>IF(NW$68=0,HLOOKUP($A149,'Monte Carlo_locked values'!$CQ$6:$DS$506,'Half from MC Supply Inputs '!NW$138+1,FALSE),NW116)</f>
        <v>7.105539940208387</v>
      </c>
      <c r="NX149">
        <f>IF(NX$68=0,HLOOKUP($A149,'Monte Carlo_locked values'!$CQ$6:$DS$506,'Half from MC Supply Inputs '!NX$138+1,FALSE),NX116)</f>
        <v>1.9360578981225007</v>
      </c>
      <c r="NY149">
        <f>IF(NY$68=0,HLOOKUP($A149,'Monte Carlo_locked values'!$CQ$6:$DS$506,'Half from MC Supply Inputs '!NY$138+1,FALSE),NY116)</f>
        <v>3.7335580134871873</v>
      </c>
      <c r="NZ149">
        <f>IF(NZ$68=0,HLOOKUP($A149,'Monte Carlo_locked values'!$CQ$6:$DS$506,'Half from MC Supply Inputs '!NZ$138+1,FALSE),NZ116)</f>
        <v>4.2156506416508543</v>
      </c>
      <c r="OA149">
        <f>IF(OA$68=0,HLOOKUP($A149,'Monte Carlo_locked values'!$CQ$6:$DS$506,'Half from MC Supply Inputs '!OA$138+1,FALSE),OA116)</f>
        <v>3.1139000100009104</v>
      </c>
      <c r="OB149">
        <f>IF(OB$68=0,HLOOKUP($A149,'Monte Carlo_locked values'!$CQ$6:$DS$506,'Half from MC Supply Inputs '!OB$138+1,FALSE),OB116)</f>
        <v>3.1145709269944097</v>
      </c>
      <c r="OC149">
        <f>IF(OC$68=0,HLOOKUP($A149,'Monte Carlo_locked values'!$CQ$6:$DS$506,'Half from MC Supply Inputs '!OC$138+1,FALSE),OC116)</f>
        <v>1.9360578981225007</v>
      </c>
      <c r="OD149">
        <f>IF(OD$68=0,HLOOKUP($A149,'Monte Carlo_locked values'!$CQ$6:$DS$506,'Half from MC Supply Inputs '!OD$138+1,FALSE),OD116)</f>
        <v>6.3033899131390001</v>
      </c>
      <c r="OE149">
        <f>IF(OE$68=0,HLOOKUP($A149,'Monte Carlo_locked values'!$CQ$6:$DS$506,'Half from MC Supply Inputs '!OE$138+1,FALSE),OE116)</f>
        <v>3.7934323728342485</v>
      </c>
      <c r="OF149">
        <f>IF(OF$68=0,HLOOKUP($A149,'Monte Carlo_locked values'!$CQ$6:$DS$506,'Half from MC Supply Inputs '!OF$138+1,FALSE),OF116)</f>
        <v>6.3742937605121917</v>
      </c>
      <c r="OG149">
        <f>IF(OG$68=0,HLOOKUP($A149,'Monte Carlo_locked values'!$CQ$6:$DS$506,'Half from MC Supply Inputs '!OG$138+1,FALSE),OG116)</f>
        <v>1.9360578981225007</v>
      </c>
      <c r="OH149">
        <f>IF(OH$68=0,HLOOKUP($A149,'Monte Carlo_locked values'!$CQ$6:$DS$506,'Half from MC Supply Inputs '!OH$138+1,FALSE),OH116)</f>
        <v>7.105539940208387</v>
      </c>
      <c r="OI149">
        <f>IF(OI$68=0,HLOOKUP($A149,'Monte Carlo_locked values'!$CQ$6:$DS$506,'Half from MC Supply Inputs '!OI$138+1,FALSE),OI116)</f>
        <v>2.8688611394320973</v>
      </c>
      <c r="OJ149">
        <f>IF(OJ$68=0,HLOOKUP($A149,'Monte Carlo_locked values'!$CQ$6:$DS$506,'Half from MC Supply Inputs '!OJ$138+1,FALSE),OJ116)</f>
        <v>4.2156506416508543</v>
      </c>
      <c r="OK149">
        <f>IF(OK$68=0,HLOOKUP($A149,'Monte Carlo_locked values'!$CQ$6:$DS$506,'Half from MC Supply Inputs '!OK$138+1,FALSE),OK116)</f>
        <v>7.105539940208387</v>
      </c>
      <c r="OL149">
        <f>IF(OL$68=0,HLOOKUP($A149,'Monte Carlo_locked values'!$CQ$6:$DS$506,'Half from MC Supply Inputs '!OL$138+1,FALSE),OL116)</f>
        <v>1.9360578981225007</v>
      </c>
      <c r="OM149">
        <f>IF(OM$68=0,HLOOKUP($A149,'Monte Carlo_locked values'!$CQ$6:$DS$506,'Half from MC Supply Inputs '!OM$138+1,FALSE),OM116)</f>
        <v>7.105539940208387</v>
      </c>
      <c r="ON149">
        <f>IF(ON$68=0,HLOOKUP($A149,'Monte Carlo_locked values'!$CQ$6:$DS$506,'Half from MC Supply Inputs '!ON$138+1,FALSE),ON116)</f>
        <v>6.5922389447618936</v>
      </c>
      <c r="OO149">
        <f>IF(OO$68=0,HLOOKUP($A149,'Monte Carlo_locked values'!$CQ$6:$DS$506,'Half from MC Supply Inputs '!OO$138+1,FALSE),OO116)</f>
        <v>6.1847249635704298</v>
      </c>
      <c r="OP149">
        <f>IF(OP$68=0,HLOOKUP($A149,'Monte Carlo_locked values'!$CQ$6:$DS$506,'Half from MC Supply Inputs '!OP$138+1,FALSE),OP116)</f>
        <v>4.1630678167672439</v>
      </c>
      <c r="OQ149">
        <f>IF(OQ$68=0,HLOOKUP($A149,'Monte Carlo_locked values'!$CQ$6:$DS$506,'Half from MC Supply Inputs '!OQ$138+1,FALSE),OQ116)</f>
        <v>3.8016643807416939</v>
      </c>
      <c r="OR149">
        <f>IF(OR$68=0,HLOOKUP($A149,'Monte Carlo_locked values'!$CQ$6:$DS$506,'Half from MC Supply Inputs '!OR$138+1,FALSE),OR116)</f>
        <v>1.9383213116739433</v>
      </c>
      <c r="OS149">
        <f>IF(OS$68=0,HLOOKUP($A149,'Monte Carlo_locked values'!$CQ$6:$DS$506,'Half from MC Supply Inputs '!OS$138+1,FALSE),OS116)</f>
        <v>1.9360578981225007</v>
      </c>
      <c r="OT149">
        <f>IF(OT$68=0,HLOOKUP($A149,'Monte Carlo_locked values'!$CQ$6:$DS$506,'Half from MC Supply Inputs '!OT$138+1,FALSE),OT116)</f>
        <v>3.8016643807416939</v>
      </c>
      <c r="OU149">
        <f>IF(OU$68=0,HLOOKUP($A149,'Monte Carlo_locked values'!$CQ$6:$DS$506,'Half from MC Supply Inputs '!OU$138+1,FALSE),OU116)</f>
        <v>7.105539940208387</v>
      </c>
      <c r="OV149">
        <f>IF(OV$68=0,HLOOKUP($A149,'Monte Carlo_locked values'!$CQ$6:$DS$506,'Half from MC Supply Inputs '!OV$138+1,FALSE),OV116)</f>
        <v>4.6296369025600148</v>
      </c>
      <c r="OW149">
        <f>IF(OW$68=0,HLOOKUP($A149,'Monte Carlo_locked values'!$CQ$6:$DS$506,'Half from MC Supply Inputs '!OW$138+1,FALSE),OW116)</f>
        <v>2.3177426470267468</v>
      </c>
      <c r="OX149">
        <f>IF(OX$68=0,HLOOKUP($A149,'Monte Carlo_locked values'!$CQ$6:$DS$506,'Half from MC Supply Inputs '!OX$138+1,FALSE),OX116)</f>
        <v>4.2156506416508543</v>
      </c>
      <c r="OY149">
        <f>IF(OY$68=0,HLOOKUP($A149,'Monte Carlo_locked values'!$CQ$6:$DS$506,'Half from MC Supply Inputs '!OY$138+1,FALSE),OY116)</f>
        <v>2.2275739970096926</v>
      </c>
      <c r="OZ149">
        <f>IF(OZ$68=0,HLOOKUP($A149,'Monte Carlo_locked values'!$CQ$6:$DS$506,'Half from MC Supply Inputs '!OZ$138+1,FALSE),OZ116)</f>
        <v>4.6296369025600148</v>
      </c>
      <c r="PA149">
        <f>IF(PA$68=0,HLOOKUP($A149,'Monte Carlo_locked values'!$CQ$6:$DS$506,'Half from MC Supply Inputs '!PA$138+1,FALSE),PA116)</f>
        <v>7.105539940208387</v>
      </c>
      <c r="PB149">
        <f>IF(PB$68=0,HLOOKUP($A149,'Monte Carlo_locked values'!$CQ$6:$DS$506,'Half from MC Supply Inputs '!PB$138+1,FALSE),PB116)</f>
        <v>2.8688611394320973</v>
      </c>
      <c r="PC149">
        <f>IF(PC$68=0,HLOOKUP($A149,'Monte Carlo_locked values'!$CQ$6:$DS$506,'Half from MC Supply Inputs '!PC$138+1,FALSE),PC116)</f>
        <v>1.9360578981225007</v>
      </c>
      <c r="PD149">
        <f>IF(PD$68=0,HLOOKUP($A149,'Monte Carlo_locked values'!$CQ$6:$DS$506,'Half from MC Supply Inputs '!PD$138+1,FALSE),PD116)</f>
        <v>5.8815518952847592</v>
      </c>
      <c r="PE149">
        <f>IF(PE$68=0,HLOOKUP($A149,'Monte Carlo_locked values'!$CQ$6:$DS$506,'Half from MC Supply Inputs '!PE$138+1,FALSE),PE116)</f>
        <v>7.105539940208387</v>
      </c>
      <c r="PF149">
        <f>IF(PF$68=0,HLOOKUP($A149,'Monte Carlo_locked values'!$CQ$6:$DS$506,'Half from MC Supply Inputs '!PF$138+1,FALSE),PF116)</f>
        <v>2.8688611394320973</v>
      </c>
      <c r="PG149">
        <f>IF(PG$68=0,HLOOKUP($A149,'Monte Carlo_locked values'!$CQ$6:$DS$506,'Half from MC Supply Inputs '!PG$138+1,FALSE),PG116)</f>
        <v>2.1299350451724872</v>
      </c>
      <c r="PH149">
        <f>IF(PH$68=0,HLOOKUP($A149,'Monte Carlo_locked values'!$CQ$6:$DS$506,'Half from MC Supply Inputs '!PH$138+1,FALSE),PH116)</f>
        <v>2.8850489760985307</v>
      </c>
      <c r="PI149">
        <f>IF(PI$68=0,HLOOKUP($A149,'Monte Carlo_locked values'!$CQ$6:$DS$506,'Half from MC Supply Inputs '!PI$138+1,FALSE),PI116)</f>
        <v>4.0479206463526953</v>
      </c>
      <c r="PJ149">
        <f>IF(PJ$68=0,HLOOKUP($A149,'Monte Carlo_locked values'!$CQ$6:$DS$506,'Half from MC Supply Inputs '!PJ$138+1,FALSE),PJ116)</f>
        <v>7.105539940208387</v>
      </c>
      <c r="PK149">
        <f>IF(PK$68=0,HLOOKUP($A149,'Monte Carlo_locked values'!$CQ$6:$DS$506,'Half from MC Supply Inputs '!PK$138+1,FALSE),PK116)</f>
        <v>4.2156506416508543</v>
      </c>
      <c r="PL149">
        <f>IF(PL$68=0,HLOOKUP($A149,'Monte Carlo_locked values'!$CQ$6:$DS$506,'Half from MC Supply Inputs '!PL$138+1,FALSE),PL116)</f>
        <v>4.6296369025600148</v>
      </c>
      <c r="PM149">
        <f>IF(PM$68=0,HLOOKUP($A149,'Monte Carlo_locked values'!$CQ$6:$DS$506,'Half from MC Supply Inputs '!PM$138+1,FALSE),PM116)</f>
        <v>1.9360578981225007</v>
      </c>
      <c r="PN149">
        <f>IF(PN$68=0,HLOOKUP($A149,'Monte Carlo_locked values'!$CQ$6:$DS$506,'Half from MC Supply Inputs '!PN$138+1,FALSE),PN116)</f>
        <v>4.2156506416508543</v>
      </c>
      <c r="PO149">
        <f>IF(PO$68=0,HLOOKUP($A149,'Monte Carlo_locked values'!$CQ$6:$DS$506,'Half from MC Supply Inputs '!PO$138+1,FALSE),PO116)</f>
        <v>7.105539940208387</v>
      </c>
      <c r="PP149">
        <f>IF(PP$68=0,HLOOKUP($A149,'Monte Carlo_locked values'!$CQ$6:$DS$506,'Half from MC Supply Inputs '!PP$138+1,FALSE),PP116)</f>
        <v>3.8016643807416939</v>
      </c>
      <c r="PQ149">
        <f>IF(PQ$68=0,HLOOKUP($A149,'Monte Carlo_locked values'!$CQ$6:$DS$506,'Half from MC Supply Inputs '!PQ$138+1,FALSE),PQ116)</f>
        <v>6.1632911677828988</v>
      </c>
      <c r="PR149">
        <f>IF(PR$68=0,HLOOKUP($A149,'Monte Carlo_locked values'!$CQ$6:$DS$506,'Half from MC Supply Inputs '!PR$138+1,FALSE),PR116)</f>
        <v>6.4197563134540401</v>
      </c>
      <c r="PS149">
        <f>IF(PS$68=0,HLOOKUP($A149,'Monte Carlo_locked values'!$CQ$6:$DS$506,'Half from MC Supply Inputs '!PS$138+1,FALSE),PS116)</f>
        <v>5.146169585951176</v>
      </c>
      <c r="PT149">
        <f>IF(PT$68=0,HLOOKUP($A149,'Monte Carlo_locked values'!$CQ$6:$DS$506,'Half from MC Supply Inputs '!PT$138+1,FALSE),PT116)</f>
        <v>6.8324454937413837</v>
      </c>
      <c r="PU149">
        <f>IF(PU$68=0,HLOOKUP($A149,'Monte Carlo_locked values'!$CQ$6:$DS$506,'Half from MC Supply Inputs '!PU$138+1,FALSE),PU116)</f>
        <v>4.4604637814686603</v>
      </c>
      <c r="PV149">
        <f>IF(PV$68=0,HLOOKUP($A149,'Monte Carlo_locked values'!$CQ$6:$DS$506,'Half from MC Supply Inputs '!PV$138+1,FALSE),PV116)</f>
        <v>1.9383213116739433</v>
      </c>
      <c r="PW149">
        <f>IF(PW$68=0,HLOOKUP($A149,'Monte Carlo_locked values'!$CQ$6:$DS$506,'Half from MC Supply Inputs '!PW$138+1,FALSE),PW116)</f>
        <v>4.6296369025600148</v>
      </c>
      <c r="PX149">
        <f>IF(PX$68=0,HLOOKUP($A149,'Monte Carlo_locked values'!$CQ$6:$DS$506,'Half from MC Supply Inputs '!PX$138+1,FALSE),PX116)</f>
        <v>3.8016643807416939</v>
      </c>
      <c r="PY149">
        <f>IF(PY$68=0,HLOOKUP($A149,'Monte Carlo_locked values'!$CQ$6:$DS$506,'Half from MC Supply Inputs '!PY$138+1,FALSE),PY116)</f>
        <v>3.7211867887991112</v>
      </c>
      <c r="PZ149">
        <f>IF(PZ$68=0,HLOOKUP($A149,'Monte Carlo_locked values'!$CQ$6:$DS$506,'Half from MC Supply Inputs '!PZ$138+1,FALSE),PZ116)</f>
        <v>4.6296369025600148</v>
      </c>
      <c r="QA149">
        <f>IF(QA$68=0,HLOOKUP($A149,'Monte Carlo_locked values'!$CQ$6:$DS$506,'Half from MC Supply Inputs '!QA$138+1,FALSE),QA116)</f>
        <v>7.105539940208387</v>
      </c>
      <c r="QB149">
        <f>IF(QB$68=0,HLOOKUP($A149,'Monte Carlo_locked values'!$CQ$6:$DS$506,'Half from MC Supply Inputs '!QB$138+1,FALSE),QB116)</f>
        <v>3.8016643807416939</v>
      </c>
      <c r="QC149">
        <f>IF(QC$68=0,HLOOKUP($A149,'Monte Carlo_locked values'!$CQ$6:$DS$506,'Half from MC Supply Inputs '!QC$138+1,FALSE),QC116)</f>
        <v>3.8089763625197857</v>
      </c>
      <c r="QD149">
        <f>IF(QD$68=0,HLOOKUP($A149,'Monte Carlo_locked values'!$CQ$6:$DS$506,'Half from MC Supply Inputs '!QD$138+1,FALSE),QD116)</f>
        <v>4.6296369025600148</v>
      </c>
      <c r="QE149">
        <f>IF(QE$68=0,HLOOKUP($A149,'Monte Carlo_locked values'!$CQ$6:$DS$506,'Half from MC Supply Inputs '!QE$138+1,FALSE),QE116)</f>
        <v>7.105539940208387</v>
      </c>
      <c r="QF149">
        <f>IF(QF$68=0,HLOOKUP($A149,'Monte Carlo_locked values'!$CQ$6:$DS$506,'Half from MC Supply Inputs '!QF$138+1,FALSE),QF116)</f>
        <v>4.6296369025600148</v>
      </c>
      <c r="QG149">
        <f>IF(QG$68=0,HLOOKUP($A149,'Monte Carlo_locked values'!$CQ$6:$DS$506,'Half from MC Supply Inputs '!QG$138+1,FALSE),QG116)</f>
        <v>1.967885973864437</v>
      </c>
      <c r="QH149">
        <f>IF(QH$68=0,HLOOKUP($A149,'Monte Carlo_locked values'!$CQ$6:$DS$506,'Half from MC Supply Inputs '!QH$138+1,FALSE),QH116)</f>
        <v>2.8688611394320973</v>
      </c>
      <c r="QI149">
        <f>IF(QI$68=0,HLOOKUP($A149,'Monte Carlo_locked values'!$CQ$6:$DS$506,'Half from MC Supply Inputs '!QI$138+1,FALSE),QI116)</f>
        <v>2.818397531484333</v>
      </c>
      <c r="QJ149">
        <f>IF(QJ$68=0,HLOOKUP($A149,'Monte Carlo_locked values'!$CQ$6:$DS$506,'Half from MC Supply Inputs '!QJ$138+1,FALSE),QJ116)</f>
        <v>4.6296369025600148</v>
      </c>
      <c r="QK149">
        <f>IF(QK$68=0,HLOOKUP($A149,'Monte Carlo_locked values'!$CQ$6:$DS$506,'Half from MC Supply Inputs '!QK$138+1,FALSE),QK116)</f>
        <v>7.105539940208387</v>
      </c>
      <c r="QL149">
        <f>IF(QL$68=0,HLOOKUP($A149,'Monte Carlo_locked values'!$CQ$6:$DS$506,'Half from MC Supply Inputs '!QL$138+1,FALSE),QL116)</f>
        <v>3.4598851148950249</v>
      </c>
      <c r="QM149">
        <f>IF(QM$68=0,HLOOKUP($A149,'Monte Carlo_locked values'!$CQ$6:$DS$506,'Half from MC Supply Inputs '!QM$138+1,FALSE),QM116)</f>
        <v>4.2156506416508543</v>
      </c>
      <c r="QN149">
        <f>IF(QN$68=0,HLOOKUP($A149,'Monte Carlo_locked values'!$CQ$6:$DS$506,'Half from MC Supply Inputs '!QN$138+1,FALSE),QN116)</f>
        <v>7.105539940208387</v>
      </c>
      <c r="QO149">
        <f>IF(QO$68=0,HLOOKUP($A149,'Monte Carlo_locked values'!$CQ$6:$DS$506,'Half from MC Supply Inputs '!QO$138+1,FALSE),QO116)</f>
        <v>3.532380619058423</v>
      </c>
      <c r="QP149">
        <f>IF(QP$68=0,HLOOKUP($A149,'Monte Carlo_locked values'!$CQ$6:$DS$506,'Half from MC Supply Inputs '!QP$138+1,FALSE),QP116)</f>
        <v>3.8016643807416939</v>
      </c>
      <c r="QQ149">
        <f>IF(QQ$68=0,HLOOKUP($A149,'Monte Carlo_locked values'!$CQ$6:$DS$506,'Half from MC Supply Inputs '!QQ$138+1,FALSE),QQ116)</f>
        <v>2.8688611394320973</v>
      </c>
      <c r="QR149">
        <f>IF(QR$68=0,HLOOKUP($A149,'Monte Carlo_locked values'!$CQ$6:$DS$506,'Half from MC Supply Inputs '!QR$138+1,FALSE),QR116)</f>
        <v>2.8688611394320973</v>
      </c>
      <c r="QS149">
        <f>IF(QS$68=0,HLOOKUP($A149,'Monte Carlo_locked values'!$CQ$6:$DS$506,'Half from MC Supply Inputs '!QS$138+1,FALSE),QS116)</f>
        <v>4.2156506416508543</v>
      </c>
      <c r="QT149">
        <f>IF(QT$68=0,HLOOKUP($A149,'Monte Carlo_locked values'!$CQ$6:$DS$506,'Half from MC Supply Inputs '!QT$138+1,FALSE),QT116)</f>
        <v>6.8765360691471322</v>
      </c>
      <c r="QU149">
        <f>IF(QU$68=0,HLOOKUP($A149,'Monte Carlo_locked values'!$CQ$6:$DS$506,'Half from MC Supply Inputs '!QU$138+1,FALSE),QU116)</f>
        <v>3.8016643807416939</v>
      </c>
      <c r="QV149">
        <f>IF(QV$68=0,HLOOKUP($A149,'Monte Carlo_locked values'!$CQ$6:$DS$506,'Half from MC Supply Inputs '!QV$138+1,FALSE),QV116)</f>
        <v>4.2156506416508543</v>
      </c>
      <c r="QW149">
        <f>IF(QW$68=0,HLOOKUP($A149,'Monte Carlo_locked values'!$CQ$6:$DS$506,'Half from MC Supply Inputs '!QW$138+1,FALSE),QW116)</f>
        <v>2.3735683294958849</v>
      </c>
      <c r="QX149">
        <f>IF(QX$68=0,HLOOKUP($A149,'Monte Carlo_locked values'!$CQ$6:$DS$506,'Half from MC Supply Inputs '!QX$138+1,FALSE),QX116)</f>
        <v>3.5284111295370426</v>
      </c>
      <c r="QY149">
        <f>IF(QY$68=0,HLOOKUP($A149,'Monte Carlo_locked values'!$CQ$6:$DS$506,'Half from MC Supply Inputs '!QY$138+1,FALSE),QY116)</f>
        <v>4.2156506416508543</v>
      </c>
      <c r="QZ149">
        <f>IF(QZ$68=0,HLOOKUP($A149,'Monte Carlo_locked values'!$CQ$6:$DS$506,'Half from MC Supply Inputs '!QZ$138+1,FALSE),QZ116)</f>
        <v>4.6296369025600148</v>
      </c>
      <c r="RA149">
        <f>IF(RA$68=0,HLOOKUP($A149,'Monte Carlo_locked values'!$CQ$6:$DS$506,'Half from MC Supply Inputs '!RA$138+1,FALSE),RA116)</f>
        <v>1.9360578981225007</v>
      </c>
      <c r="RB149">
        <f>IF(RB$68=0,HLOOKUP($A149,'Monte Carlo_locked values'!$CQ$6:$DS$506,'Half from MC Supply Inputs '!RB$138+1,FALSE),RB116)</f>
        <v>6.2915591937339252</v>
      </c>
      <c r="RC149">
        <f>IF(RC$68=0,HLOOKUP($A149,'Monte Carlo_locked values'!$CQ$6:$DS$506,'Half from MC Supply Inputs '!RC$138+1,FALSE),RC116)</f>
        <v>4.2156506416508543</v>
      </c>
      <c r="RD149">
        <f>IF(RD$68=0,HLOOKUP($A149,'Monte Carlo_locked values'!$CQ$6:$DS$506,'Half from MC Supply Inputs '!RD$138+1,FALSE),RD116)</f>
        <v>7.105539940208387</v>
      </c>
      <c r="RE149">
        <f>IF(RE$68=0,HLOOKUP($A149,'Monte Carlo_locked values'!$CQ$6:$DS$506,'Half from MC Supply Inputs '!RE$138+1,FALSE),RE116)</f>
        <v>2.8688611394320973</v>
      </c>
      <c r="RF149">
        <f>IF(RF$68=0,HLOOKUP($A149,'Monte Carlo_locked values'!$CQ$6:$DS$506,'Half from MC Supply Inputs '!RF$138+1,FALSE),RF116)</f>
        <v>7.105539940208387</v>
      </c>
      <c r="RG149">
        <f>IF(RG$68=0,HLOOKUP($A149,'Monte Carlo_locked values'!$CQ$6:$DS$506,'Half from MC Supply Inputs '!RG$138+1,FALSE),RG116)</f>
        <v>4.2156506416508543</v>
      </c>
      <c r="RH149">
        <f>IF(RH$68=0,HLOOKUP($A149,'Monte Carlo_locked values'!$CQ$6:$DS$506,'Half from MC Supply Inputs '!RH$138+1,FALSE),RH116)</f>
        <v>7.105539940208387</v>
      </c>
      <c r="RI149">
        <f>IF(RI$68=0,HLOOKUP($A149,'Monte Carlo_locked values'!$CQ$6:$DS$506,'Half from MC Supply Inputs '!RI$138+1,FALSE),RI116)</f>
        <v>3.8016643807416939</v>
      </c>
      <c r="RJ149">
        <f>IF(RJ$68=0,HLOOKUP($A149,'Monte Carlo_locked values'!$CQ$6:$DS$506,'Half from MC Supply Inputs '!RJ$138+1,FALSE),RJ116)</f>
        <v>1.9360578981225007</v>
      </c>
      <c r="RK149">
        <f>IF(RK$68=0,HLOOKUP($A149,'Monte Carlo_locked values'!$CQ$6:$DS$506,'Half from MC Supply Inputs '!RK$138+1,FALSE),RK116)</f>
        <v>4.6296369025600148</v>
      </c>
      <c r="RL149">
        <f>IF(RL$68=0,HLOOKUP($A149,'Monte Carlo_locked values'!$CQ$6:$DS$506,'Half from MC Supply Inputs '!RL$138+1,FALSE),RL116)</f>
        <v>7.105539940208387</v>
      </c>
      <c r="RM149">
        <f>IF(RM$68=0,HLOOKUP($A149,'Monte Carlo_locked values'!$CQ$6:$DS$506,'Half from MC Supply Inputs '!RM$138+1,FALSE),RM116)</f>
        <v>4.2156506416508543</v>
      </c>
      <c r="RN149">
        <f>IF(RN$68=0,HLOOKUP($A149,'Monte Carlo_locked values'!$CQ$6:$DS$506,'Half from MC Supply Inputs '!RN$138+1,FALSE),RN116)</f>
        <v>3.8016643807416939</v>
      </c>
      <c r="RO149">
        <f>IF(RO$68=0,HLOOKUP($A149,'Monte Carlo_locked values'!$CQ$6:$DS$506,'Half from MC Supply Inputs '!RO$138+1,FALSE),RO116)</f>
        <v>2.7542396496965362</v>
      </c>
      <c r="RP149">
        <f>IF(RP$68=0,HLOOKUP($A149,'Monte Carlo_locked values'!$CQ$6:$DS$506,'Half from MC Supply Inputs '!RP$138+1,FALSE),RP116)</f>
        <v>7.105539940208387</v>
      </c>
      <c r="RQ149">
        <f>IF(RQ$68=0,HLOOKUP($A149,'Monte Carlo_locked values'!$CQ$6:$DS$506,'Half from MC Supply Inputs '!RQ$138+1,FALSE),RQ116)</f>
        <v>7.105539940208387</v>
      </c>
      <c r="RR149">
        <f>IF(RR$68=0,HLOOKUP($A149,'Monte Carlo_locked values'!$CQ$6:$DS$506,'Half from MC Supply Inputs '!RR$138+1,FALSE),RR116)</f>
        <v>7.105539940208387</v>
      </c>
      <c r="RS149">
        <f>IF(RS$68=0,HLOOKUP($A149,'Monte Carlo_locked values'!$CQ$6:$DS$506,'Half from MC Supply Inputs '!RS$138+1,FALSE),RS116)</f>
        <v>4.2156506416508543</v>
      </c>
      <c r="RT149">
        <f>IF(RT$68=0,HLOOKUP($A149,'Monte Carlo_locked values'!$CQ$6:$DS$506,'Half from MC Supply Inputs '!RT$138+1,FALSE),RT116)</f>
        <v>3.8016643807416939</v>
      </c>
      <c r="RU149">
        <f>IF(RU$68=0,HLOOKUP($A149,'Monte Carlo_locked values'!$CQ$6:$DS$506,'Half from MC Supply Inputs '!RU$138+1,FALSE),RU116)</f>
        <v>4.6296369025600148</v>
      </c>
      <c r="RV149">
        <f>IF(RV$68=0,HLOOKUP($A149,'Monte Carlo_locked values'!$CQ$6:$DS$506,'Half from MC Supply Inputs '!RV$138+1,FALSE),RV116)</f>
        <v>2.8688611394320973</v>
      </c>
      <c r="RW149">
        <f>IF(RW$68=0,HLOOKUP($A149,'Monte Carlo_locked values'!$CQ$6:$DS$506,'Half from MC Supply Inputs '!RW$138+1,FALSE),RW116)</f>
        <v>7.105539940208387</v>
      </c>
      <c r="RX149">
        <f>IF(RX$68=0,HLOOKUP($A149,'Monte Carlo_locked values'!$CQ$6:$DS$506,'Half from MC Supply Inputs '!RX$138+1,FALSE),RX116)</f>
        <v>2.8688611394320973</v>
      </c>
      <c r="RY149">
        <f>IF(RY$68=0,HLOOKUP($A149,'Monte Carlo_locked values'!$CQ$6:$DS$506,'Half from MC Supply Inputs '!RY$138+1,FALSE),RY116)</f>
        <v>1.9383213116739433</v>
      </c>
      <c r="RZ149">
        <f>IF(RZ$68=0,HLOOKUP($A149,'Monte Carlo_locked values'!$CQ$6:$DS$506,'Half from MC Supply Inputs '!RZ$138+1,FALSE),RZ116)</f>
        <v>2.7188558046271969</v>
      </c>
      <c r="SA149">
        <f>IF(SA$68=0,HLOOKUP($A149,'Monte Carlo_locked values'!$CQ$6:$DS$506,'Half from MC Supply Inputs '!SA$138+1,FALSE),SA116)</f>
        <v>6.3277999112468271</v>
      </c>
      <c r="SB149">
        <f>IF(SB$68=0,HLOOKUP($A149,'Monte Carlo_locked values'!$CQ$6:$DS$506,'Half from MC Supply Inputs '!SB$138+1,FALSE),SB116)</f>
        <v>5.7051280202813244</v>
      </c>
      <c r="SC149">
        <f>IF(SC$68=0,HLOOKUP($A149,'Monte Carlo_locked values'!$CQ$6:$DS$506,'Half from MC Supply Inputs '!SC$138+1,FALSE),SC116)</f>
        <v>4.2156506416508543</v>
      </c>
      <c r="SD149">
        <f>IF(SD$68=0,HLOOKUP($A149,'Monte Carlo_locked values'!$CQ$6:$DS$506,'Half from MC Supply Inputs '!SD$138+1,FALSE),SD116)</f>
        <v>4.1498812195966464</v>
      </c>
      <c r="SE149">
        <f>IF(SE$68=0,HLOOKUP($A149,'Monte Carlo_locked values'!$CQ$6:$DS$506,'Half from MC Supply Inputs '!SE$138+1,FALSE),SE116)</f>
        <v>2.8688611394320973</v>
      </c>
      <c r="SF149">
        <f>IF(SF$68=0,HLOOKUP($A149,'Monte Carlo_locked values'!$CQ$6:$DS$506,'Half from MC Supply Inputs '!SF$138+1,FALSE),SF116)</f>
        <v>2.7241039827703339</v>
      </c>
      <c r="SG149">
        <f>IF(SG$68=0,HLOOKUP($A149,'Monte Carlo_locked values'!$CQ$6:$DS$506,'Half from MC Supply Inputs '!SG$138+1,FALSE),SG116)</f>
        <v>7.105539940208387</v>
      </c>
    </row>
    <row r="150" spans="1:501" x14ac:dyDescent="0.35">
      <c r="A150" s="158">
        <v>2033</v>
      </c>
      <c r="B150">
        <f>IF(B$68=0,HLOOKUP($A150,'Monte Carlo_locked values'!$CQ$6:$DS$506,'Half from MC Supply Inputs '!B$138+1,FALSE),B117)</f>
        <v>7.460816937218806</v>
      </c>
      <c r="C150">
        <f>IF(C$68=0,HLOOKUP($A150,'Monte Carlo_locked values'!$CQ$6:$DS$506,'Half from MC Supply Inputs '!C$138+1,FALSE),C117)</f>
        <v>2.900715294656155</v>
      </c>
      <c r="D150">
        <f>IF(D$68=0,HLOOKUP($A150,'Monte Carlo_locked values'!$CQ$6:$DS$506,'Half from MC Supply Inputs '!D$138+1,FALSE),D117)</f>
        <v>4.6652788536686769</v>
      </c>
      <c r="E150">
        <f>IF(E$68=0,HLOOKUP($A150,'Monte Carlo_locked values'!$CQ$6:$DS$506,'Half from MC Supply Inputs '!E$138+1,FALSE),E117)</f>
        <v>4.1657946983243246</v>
      </c>
      <c r="F150">
        <f>IF(F$68=0,HLOOKUP($A150,'Monte Carlo_locked values'!$CQ$6:$DS$506,'Half from MC Supply Inputs '!F$138+1,FALSE),F117)</f>
        <v>4.6652788536686769</v>
      </c>
      <c r="G150">
        <f>IF(G$68=0,HLOOKUP($A150,'Monte Carlo_locked values'!$CQ$6:$DS$506,'Half from MC Supply Inputs '!G$138+1,FALSE),G117)</f>
        <v>7.460816937218806</v>
      </c>
      <c r="H150">
        <f>IF(H$68=0,HLOOKUP($A150,'Monte Carlo_locked values'!$CQ$6:$DS$506,'Half from MC Supply Inputs '!H$138+1,FALSE),H117)</f>
        <v>4.1657946983243246</v>
      </c>
      <c r="I150">
        <f>IF(I$68=0,HLOOKUP($A150,'Monte Carlo_locked values'!$CQ$6:$DS$506,'Half from MC Supply Inputs '!I$138+1,FALSE),I117)</f>
        <v>7.460816937218806</v>
      </c>
      <c r="J150">
        <f>IF(J$68=0,HLOOKUP($A150,'Monte Carlo_locked values'!$CQ$6:$DS$506,'Half from MC Supply Inputs '!J$138+1,FALSE),J117)</f>
        <v>4.1657946983243246</v>
      </c>
      <c r="K150">
        <f>IF(K$68=0,HLOOKUP($A150,'Monte Carlo_locked values'!$CQ$6:$DS$506,'Half from MC Supply Inputs '!K$138+1,FALSE),K117)</f>
        <v>7.460816937218806</v>
      </c>
      <c r="L150">
        <f>IF(L$68=0,HLOOKUP($A150,'Monte Carlo_locked values'!$CQ$6:$DS$506,'Half from MC Supply Inputs '!L$138+1,FALSE),L117)</f>
        <v>5.0318034657409232</v>
      </c>
      <c r="M150">
        <f>IF(M$68=0,HLOOKUP($A150,'Monte Carlo_locked values'!$CQ$6:$DS$506,'Half from MC Supply Inputs '!M$138+1,FALSE),M117)</f>
        <v>3.575680657297263</v>
      </c>
      <c r="N150">
        <f>IF(N$68=0,HLOOKUP($A150,'Monte Carlo_locked values'!$CQ$6:$DS$506,'Half from MC Supply Inputs '!N$138+1,FALSE),N117)</f>
        <v>3.7655261505070325</v>
      </c>
      <c r="O150">
        <f>IF(O$68=0,HLOOKUP($A150,'Monte Carlo_locked values'!$CQ$6:$DS$506,'Half from MC Supply Inputs '!O$138+1,FALSE),O117)</f>
        <v>3.099327745676475</v>
      </c>
      <c r="P150">
        <f>IF(P$68=0,HLOOKUP($A150,'Monte Carlo_locked values'!$CQ$6:$DS$506,'Half from MC Supply Inputs '!P$138+1,FALSE),P117)</f>
        <v>4.1657946983243246</v>
      </c>
      <c r="Q150">
        <f>IF(Q$68=0,HLOOKUP($A150,'Monte Carlo_locked values'!$CQ$6:$DS$506,'Half from MC Supply Inputs '!Q$138+1,FALSE),Q117)</f>
        <v>7.460816937218806</v>
      </c>
      <c r="R150">
        <f>IF(R$68=0,HLOOKUP($A150,'Monte Carlo_locked values'!$CQ$6:$DS$506,'Half from MC Supply Inputs '!R$138+1,FALSE),R117)</f>
        <v>2.0328607930286258</v>
      </c>
      <c r="S150">
        <f>IF(S$68=0,HLOOKUP($A150,'Monte Carlo_locked values'!$CQ$6:$DS$506,'Half from MC Supply Inputs '!S$138+1,FALSE),S117)</f>
        <v>6.6012073552385075</v>
      </c>
      <c r="T150">
        <f>IF(T$68=0,HLOOKUP($A150,'Monte Carlo_locked values'!$CQ$6:$DS$506,'Half from MC Supply Inputs '!T$138+1,FALSE),T117)</f>
        <v>7.460816937218806</v>
      </c>
      <c r="U150">
        <f>IF(U$68=0,HLOOKUP($A150,'Monte Carlo_locked values'!$CQ$6:$DS$506,'Half from MC Supply Inputs '!U$138+1,FALSE),U117)</f>
        <v>5.6887962419892615</v>
      </c>
      <c r="V150">
        <f>IF(V$68=0,HLOOKUP($A150,'Monte Carlo_locked values'!$CQ$6:$DS$506,'Half from MC Supply Inputs '!V$138+1,FALSE),V117)</f>
        <v>2.0328607930286258</v>
      </c>
      <c r="W150">
        <f>IF(W$68=0,HLOOKUP($A150,'Monte Carlo_locked values'!$CQ$6:$DS$506,'Half from MC Supply Inputs '!W$138+1,FALSE),W117)</f>
        <v>4.1657946983243246</v>
      </c>
      <c r="X150">
        <f>IF(X$68=0,HLOOKUP($A150,'Monte Carlo_locked values'!$CQ$6:$DS$506,'Half from MC Supply Inputs '!X$138+1,FALSE),X117)</f>
        <v>4.1657946983243246</v>
      </c>
      <c r="Y150">
        <f>IF(Y$68=0,HLOOKUP($A150,'Monte Carlo_locked values'!$CQ$6:$DS$506,'Half from MC Supply Inputs '!Y$138+1,FALSE),Y117)</f>
        <v>3.099327745676475</v>
      </c>
      <c r="Z150">
        <f>IF(Z$68=0,HLOOKUP($A150,'Monte Carlo_locked values'!$CQ$6:$DS$506,'Half from MC Supply Inputs '!Z$138+1,FALSE),Z117)</f>
        <v>5.5987183189297633</v>
      </c>
      <c r="AA150">
        <f>IF(AA$68=0,HLOOKUP($A150,'Monte Carlo_locked values'!$CQ$6:$DS$506,'Half from MC Supply Inputs '!AA$138+1,FALSE),AA117)</f>
        <v>4.1657946983243246</v>
      </c>
      <c r="AB150">
        <f>IF(AB$68=0,HLOOKUP($A150,'Monte Carlo_locked values'!$CQ$6:$DS$506,'Half from MC Supply Inputs '!AB$138+1,FALSE),AB117)</f>
        <v>4.1657946983243246</v>
      </c>
      <c r="AC150">
        <f>IF(AC$68=0,HLOOKUP($A150,'Monte Carlo_locked values'!$CQ$6:$DS$506,'Half from MC Supply Inputs '!AC$138+1,FALSE),AC117)</f>
        <v>4.1657946983243246</v>
      </c>
      <c r="AD150">
        <f>IF(AD$68=0,HLOOKUP($A150,'Monte Carlo_locked values'!$CQ$6:$DS$506,'Half from MC Supply Inputs '!AD$138+1,FALSE),AD117)</f>
        <v>3.5517761681045306</v>
      </c>
      <c r="AE150">
        <f>IF(AE$68=0,HLOOKUP($A150,'Monte Carlo_locked values'!$CQ$6:$DS$506,'Half from MC Supply Inputs '!AE$138+1,FALSE),AE117)</f>
        <v>5.1647630090130283</v>
      </c>
      <c r="AF150">
        <f>IF(AF$68=0,HLOOKUP($A150,'Monte Carlo_locked values'!$CQ$6:$DS$506,'Half from MC Supply Inputs '!AF$138+1,FALSE),AF117)</f>
        <v>4.6652788536686769</v>
      </c>
      <c r="AG150">
        <f>IF(AG$68=0,HLOOKUP($A150,'Monte Carlo_locked values'!$CQ$6:$DS$506,'Half from MC Supply Inputs '!AG$138+1,FALSE),AG117)</f>
        <v>3.099327745676475</v>
      </c>
      <c r="AH150">
        <f>IF(AH$68=0,HLOOKUP($A150,'Monte Carlo_locked values'!$CQ$6:$DS$506,'Half from MC Supply Inputs '!AH$138+1,FALSE),AH117)</f>
        <v>7.460816937218806</v>
      </c>
      <c r="AI150">
        <f>IF(AI$68=0,HLOOKUP($A150,'Monte Carlo_locked values'!$CQ$6:$DS$506,'Half from MC Supply Inputs '!AI$138+1,FALSE),AI117)</f>
        <v>6.877876087351769</v>
      </c>
      <c r="AJ150">
        <f>IF(AJ$68=0,HLOOKUP($A150,'Monte Carlo_locked values'!$CQ$6:$DS$506,'Half from MC Supply Inputs '!AJ$138+1,FALSE),AJ117)</f>
        <v>3.099327745676475</v>
      </c>
      <c r="AK150">
        <f>IF(AK$68=0,HLOOKUP($A150,'Monte Carlo_locked values'!$CQ$6:$DS$506,'Half from MC Supply Inputs '!AK$138+1,FALSE),AK117)</f>
        <v>2.8188829589524742</v>
      </c>
      <c r="AL150">
        <f>IF(AL$68=0,HLOOKUP($A150,'Monte Carlo_locked values'!$CQ$6:$DS$506,'Half from MC Supply Inputs '!AL$138+1,FALSE),AL117)</f>
        <v>6.873786279120158</v>
      </c>
      <c r="AM150">
        <f>IF(AM$68=0,HLOOKUP($A150,'Monte Carlo_locked values'!$CQ$6:$DS$506,'Half from MC Supply Inputs '!AM$138+1,FALSE),AM117)</f>
        <v>3.6553385068293243</v>
      </c>
      <c r="AN150">
        <f>IF(AN$68=0,HLOOKUP($A150,'Monte Carlo_locked values'!$CQ$6:$DS$506,'Half from MC Supply Inputs '!AN$138+1,FALSE),AN117)</f>
        <v>3.7485405613560587</v>
      </c>
      <c r="AO150">
        <f>IF(AO$68=0,HLOOKUP($A150,'Monte Carlo_locked values'!$CQ$6:$DS$506,'Half from MC Supply Inputs '!AO$138+1,FALSE),AO117)</f>
        <v>2.4672732663552734</v>
      </c>
      <c r="AP150">
        <f>IF(AP$68=0,HLOOKUP($A150,'Monte Carlo_locked values'!$CQ$6:$DS$506,'Half from MC Supply Inputs '!AP$138+1,FALSE),AP117)</f>
        <v>7.460816937218806</v>
      </c>
      <c r="AQ150">
        <f>IF(AQ$68=0,HLOOKUP($A150,'Monte Carlo_locked values'!$CQ$6:$DS$506,'Half from MC Supply Inputs '!AQ$138+1,FALSE),AQ117)</f>
        <v>2.0328607930286258</v>
      </c>
      <c r="AR150">
        <f>IF(AR$68=0,HLOOKUP($A150,'Monte Carlo_locked values'!$CQ$6:$DS$506,'Half from MC Supply Inputs '!AR$138+1,FALSE),AR117)</f>
        <v>2.5648933678660102</v>
      </c>
      <c r="AS150">
        <f>IF(AS$68=0,HLOOKUP($A150,'Monte Carlo_locked values'!$CQ$6:$DS$506,'Half from MC Supply Inputs '!AS$138+1,FALSE),AS117)</f>
        <v>2.0465597807329772</v>
      </c>
      <c r="AT150">
        <f>IF(AT$68=0,HLOOKUP($A150,'Monte Carlo_locked values'!$CQ$6:$DS$506,'Half from MC Supply Inputs '!AT$138+1,FALSE),AT117)</f>
        <v>7.460816937218806</v>
      </c>
      <c r="AU150">
        <f>IF(AU$68=0,HLOOKUP($A150,'Monte Carlo_locked values'!$CQ$6:$DS$506,'Half from MC Supply Inputs '!AU$138+1,FALSE),AU117)</f>
        <v>6.1048050858246592</v>
      </c>
      <c r="AV150">
        <f>IF(AV$68=0,HLOOKUP($A150,'Monte Carlo_locked values'!$CQ$6:$DS$506,'Half from MC Supply Inputs '!AV$138+1,FALSE),AV117)</f>
        <v>7.460816937218806</v>
      </c>
      <c r="AW150">
        <f>IF(AW$68=0,HLOOKUP($A150,'Monte Carlo_locked values'!$CQ$6:$DS$506,'Half from MC Supply Inputs '!AW$138+1,FALSE),AW117)</f>
        <v>3.099327745676475</v>
      </c>
      <c r="AX150">
        <f>IF(AX$68=0,HLOOKUP($A150,'Monte Carlo_locked values'!$CQ$6:$DS$506,'Half from MC Supply Inputs '!AX$138+1,FALSE),AX117)</f>
        <v>2.0328607930286258</v>
      </c>
      <c r="AY150">
        <f>IF(AY$68=0,HLOOKUP($A150,'Monte Carlo_locked values'!$CQ$6:$DS$506,'Half from MC Supply Inputs '!AY$138+1,FALSE),AY117)</f>
        <v>3.099327745676475</v>
      </c>
      <c r="AZ150">
        <f>IF(AZ$68=0,HLOOKUP($A150,'Monte Carlo_locked values'!$CQ$6:$DS$506,'Half from MC Supply Inputs '!AZ$138+1,FALSE),AZ117)</f>
        <v>2.0352373772576406</v>
      </c>
      <c r="BA150">
        <f>IF(BA$68=0,HLOOKUP($A150,'Monte Carlo_locked values'!$CQ$6:$DS$506,'Half from MC Supply Inputs '!BA$138+1,FALSE),BA117)</f>
        <v>6.6560865909918991</v>
      </c>
      <c r="BB150">
        <f>IF(BB$68=0,HLOOKUP($A150,'Monte Carlo_locked values'!$CQ$6:$DS$506,'Half from MC Supply Inputs '!BB$138+1,FALSE),BB117)</f>
        <v>6.7153790736332581</v>
      </c>
      <c r="BC150">
        <f>IF(BC$68=0,HLOOKUP($A150,'Monte Carlo_locked values'!$CQ$6:$DS$506,'Half from MC Supply Inputs '!BC$138+1,FALSE),BC117)</f>
        <v>3.099327745676475</v>
      </c>
      <c r="BD150">
        <f>IF(BD$68=0,HLOOKUP($A150,'Monte Carlo_locked values'!$CQ$6:$DS$506,'Half from MC Supply Inputs '!BD$138+1,FALSE),BD117)</f>
        <v>3.099327745676475</v>
      </c>
      <c r="BE150">
        <f>IF(BE$68=0,HLOOKUP($A150,'Monte Carlo_locked values'!$CQ$6:$DS$506,'Half from MC Supply Inputs '!BE$138+1,FALSE),BE117)</f>
        <v>7.460816937218806</v>
      </c>
      <c r="BF150">
        <f>IF(BF$68=0,HLOOKUP($A150,'Monte Carlo_locked values'!$CQ$6:$DS$506,'Half from MC Supply Inputs '!BF$138+1,FALSE),BF117)</f>
        <v>3.1703441885900556</v>
      </c>
      <c r="BG150">
        <f>IF(BG$68=0,HLOOKUP($A150,'Monte Carlo_locked values'!$CQ$6:$DS$506,'Half from MC Supply Inputs '!BG$138+1,FALSE),BG117)</f>
        <v>4.1657946983243246</v>
      </c>
      <c r="BH150">
        <f>IF(BH$68=0,HLOOKUP($A150,'Monte Carlo_locked values'!$CQ$6:$DS$506,'Half from MC Supply Inputs '!BH$138+1,FALSE),BH117)</f>
        <v>7.460816937218806</v>
      </c>
      <c r="BI150">
        <f>IF(BI$68=0,HLOOKUP($A150,'Monte Carlo_locked values'!$CQ$6:$DS$506,'Half from MC Supply Inputs '!BI$138+1,FALSE),BI117)</f>
        <v>5.1647630090130283</v>
      </c>
      <c r="BJ150">
        <f>IF(BJ$68=0,HLOOKUP($A150,'Monte Carlo_locked values'!$CQ$6:$DS$506,'Half from MC Supply Inputs '!BJ$138+1,FALSE),BJ117)</f>
        <v>7.460816937218806</v>
      </c>
      <c r="BK150">
        <f>IF(BK$68=0,HLOOKUP($A150,'Monte Carlo_locked values'!$CQ$6:$DS$506,'Half from MC Supply Inputs '!BK$138+1,FALSE),BK117)</f>
        <v>2.7498704128205738</v>
      </c>
      <c r="BL150">
        <f>IF(BL$68=0,HLOOKUP($A150,'Monte Carlo_locked values'!$CQ$6:$DS$506,'Half from MC Supply Inputs '!BL$138+1,FALSE),BL117)</f>
        <v>2.0936591183508906</v>
      </c>
      <c r="BM150">
        <f>IF(BM$68=0,HLOOKUP($A150,'Monte Carlo_locked values'!$CQ$6:$DS$506,'Half from MC Supply Inputs '!BM$138+1,FALSE),BM117)</f>
        <v>5.1647630090130283</v>
      </c>
      <c r="BN150">
        <f>IF(BN$68=0,HLOOKUP($A150,'Monte Carlo_locked values'!$CQ$6:$DS$506,'Half from MC Supply Inputs '!BN$138+1,FALSE),BN117)</f>
        <v>7.460816937218806</v>
      </c>
      <c r="BO150">
        <f>IF(BO$68=0,HLOOKUP($A150,'Monte Carlo_locked values'!$CQ$6:$DS$506,'Half from MC Supply Inputs '!BO$138+1,FALSE),BO117)</f>
        <v>3.099327745676475</v>
      </c>
      <c r="BP150">
        <f>IF(BP$68=0,HLOOKUP($A150,'Monte Carlo_locked values'!$CQ$6:$DS$506,'Half from MC Supply Inputs '!BP$138+1,FALSE),BP117)</f>
        <v>4.6652788536686769</v>
      </c>
      <c r="BQ150">
        <f>IF(BQ$68=0,HLOOKUP($A150,'Monte Carlo_locked values'!$CQ$6:$DS$506,'Half from MC Supply Inputs '!BQ$138+1,FALSE),BQ117)</f>
        <v>2.0328607930286258</v>
      </c>
      <c r="BR150">
        <f>IF(BR$68=0,HLOOKUP($A150,'Monte Carlo_locked values'!$CQ$6:$DS$506,'Half from MC Supply Inputs '!BR$138+1,FALSE),BR117)</f>
        <v>7.460816937218806</v>
      </c>
      <c r="BS150">
        <f>IF(BS$68=0,HLOOKUP($A150,'Monte Carlo_locked values'!$CQ$6:$DS$506,'Half from MC Supply Inputs '!BS$138+1,FALSE),BS117)</f>
        <v>7.460816937218806</v>
      </c>
      <c r="BT150">
        <f>IF(BT$68=0,HLOOKUP($A150,'Monte Carlo_locked values'!$CQ$6:$DS$506,'Half from MC Supply Inputs '!BT$138+1,FALSE),BT117)</f>
        <v>2.4267239704628931</v>
      </c>
      <c r="BU150">
        <f>IF(BU$68=0,HLOOKUP($A150,'Monte Carlo_locked values'!$CQ$6:$DS$506,'Half from MC Supply Inputs '!BU$138+1,FALSE),BU117)</f>
        <v>5.1647630090130283</v>
      </c>
      <c r="BV150">
        <f>IF(BV$68=0,HLOOKUP($A150,'Monte Carlo_locked values'!$CQ$6:$DS$506,'Half from MC Supply Inputs '!BV$138+1,FALSE),BV117)</f>
        <v>7.460816937218806</v>
      </c>
      <c r="BW150">
        <f>IF(BW$68=0,HLOOKUP($A150,'Monte Carlo_locked values'!$CQ$6:$DS$506,'Half from MC Supply Inputs '!BW$138+1,FALSE),BW117)</f>
        <v>3.099327745676475</v>
      </c>
      <c r="BX150">
        <f>IF(BX$68=0,HLOOKUP($A150,'Monte Carlo_locked values'!$CQ$6:$DS$506,'Half from MC Supply Inputs '!BX$138+1,FALSE),BX117)</f>
        <v>4.2548168168831273</v>
      </c>
      <c r="BY150">
        <f>IF(BY$68=0,HLOOKUP($A150,'Monte Carlo_locked values'!$CQ$6:$DS$506,'Half from MC Supply Inputs '!BY$138+1,FALSE),BY117)</f>
        <v>2.0352373772576406</v>
      </c>
      <c r="BZ150">
        <f>IF(BZ$68=0,HLOOKUP($A150,'Monte Carlo_locked values'!$CQ$6:$DS$506,'Half from MC Supply Inputs '!BZ$138+1,FALSE),BZ117)</f>
        <v>7.460816937218806</v>
      </c>
      <c r="CA150">
        <f>IF(CA$68=0,HLOOKUP($A150,'Monte Carlo_locked values'!$CQ$6:$DS$506,'Half from MC Supply Inputs '!CA$138+1,FALSE),CA117)</f>
        <v>5.1647630090130283</v>
      </c>
      <c r="CB150">
        <f>IF(CB$68=0,HLOOKUP($A150,'Monte Carlo_locked values'!$CQ$6:$DS$506,'Half from MC Supply Inputs '!CB$138+1,FALSE),CB117)</f>
        <v>7.4475698509452961</v>
      </c>
      <c r="CC150">
        <f>IF(CC$68=0,HLOOKUP($A150,'Monte Carlo_locked values'!$CQ$6:$DS$506,'Half from MC Supply Inputs '!CC$138+1,FALSE),CC117)</f>
        <v>4.1657946983243246</v>
      </c>
      <c r="CD150">
        <f>IF(CD$68=0,HLOOKUP($A150,'Monte Carlo_locked values'!$CQ$6:$DS$506,'Half from MC Supply Inputs '!CD$138+1,FALSE),CD117)</f>
        <v>2.0328607930286258</v>
      </c>
      <c r="CE150">
        <f>IF(CE$68=0,HLOOKUP($A150,'Monte Carlo_locked values'!$CQ$6:$DS$506,'Half from MC Supply Inputs '!CE$138+1,FALSE),CE117)</f>
        <v>4.6652788536686769</v>
      </c>
      <c r="CF150">
        <f>IF(CF$68=0,HLOOKUP($A150,'Monte Carlo_locked values'!$CQ$6:$DS$506,'Half from MC Supply Inputs '!CF$138+1,FALSE),CF117)</f>
        <v>2.0328607930286258</v>
      </c>
      <c r="CG150">
        <f>IF(CG$68=0,HLOOKUP($A150,'Monte Carlo_locked values'!$CQ$6:$DS$506,'Half from MC Supply Inputs '!CG$138+1,FALSE),CG117)</f>
        <v>4.9102523327278824</v>
      </c>
      <c r="CH150">
        <f>IF(CH$68=0,HLOOKUP($A150,'Monte Carlo_locked values'!$CQ$6:$DS$506,'Half from MC Supply Inputs '!CH$138+1,FALSE),CH117)</f>
        <v>3.7056292164236466</v>
      </c>
      <c r="CI150">
        <f>IF(CI$68=0,HLOOKUP($A150,'Monte Carlo_locked values'!$CQ$6:$DS$506,'Half from MC Supply Inputs '!CI$138+1,FALSE),CI117)</f>
        <v>2.0328607930286258</v>
      </c>
      <c r="CJ150">
        <f>IF(CJ$68=0,HLOOKUP($A150,'Monte Carlo_locked values'!$CQ$6:$DS$506,'Half from MC Supply Inputs '!CJ$138+1,FALSE),CJ117)</f>
        <v>7.460816937218806</v>
      </c>
      <c r="CK150">
        <f>IF(CK$68=0,HLOOKUP($A150,'Monte Carlo_locked values'!$CQ$6:$DS$506,'Half from MC Supply Inputs '!CK$138+1,FALSE),CK117)</f>
        <v>3.099327745676475</v>
      </c>
      <c r="CL150">
        <f>IF(CL$68=0,HLOOKUP($A150,'Monte Carlo_locked values'!$CQ$6:$DS$506,'Half from MC Supply Inputs '!CL$138+1,FALSE),CL117)</f>
        <v>2.0328607930286258</v>
      </c>
      <c r="CM150">
        <f>IF(CM$68=0,HLOOKUP($A150,'Monte Carlo_locked values'!$CQ$6:$DS$506,'Half from MC Supply Inputs '!CM$138+1,FALSE),CM117)</f>
        <v>3.099327745676475</v>
      </c>
      <c r="CN150">
        <f>IF(CN$68=0,HLOOKUP($A150,'Monte Carlo_locked values'!$CQ$6:$DS$506,'Half from MC Supply Inputs '!CN$138+1,FALSE),CN117)</f>
        <v>2.9604657838459345</v>
      </c>
      <c r="CO150">
        <f>IF(CO$68=0,HLOOKUP($A150,'Monte Carlo_locked values'!$CQ$6:$DS$506,'Half from MC Supply Inputs '!CO$138+1,FALSE),CO117)</f>
        <v>3.099327745676475</v>
      </c>
      <c r="CP150">
        <f>IF(CP$68=0,HLOOKUP($A150,'Monte Carlo_locked values'!$CQ$6:$DS$506,'Half from MC Supply Inputs '!CP$138+1,FALSE),CP117)</f>
        <v>4.6652788536686769</v>
      </c>
      <c r="CQ150">
        <f>IF(CQ$68=0,HLOOKUP($A150,'Monte Carlo_locked values'!$CQ$6:$DS$506,'Half from MC Supply Inputs '!CQ$138+1,FALSE),CQ117)</f>
        <v>4.661199460302158</v>
      </c>
      <c r="CR150">
        <f>IF(CR$68=0,HLOOKUP($A150,'Monte Carlo_locked values'!$CQ$6:$DS$506,'Half from MC Supply Inputs '!CR$138+1,FALSE),CR117)</f>
        <v>2.0328607930286258</v>
      </c>
      <c r="CS150">
        <f>IF(CS$68=0,HLOOKUP($A150,'Monte Carlo_locked values'!$CQ$6:$DS$506,'Half from MC Supply Inputs '!CS$138+1,FALSE),CS117)</f>
        <v>4.6652788536686769</v>
      </c>
      <c r="CT150">
        <f>IF(CT$68=0,HLOOKUP($A150,'Monte Carlo_locked values'!$CQ$6:$DS$506,'Half from MC Supply Inputs '!CT$138+1,FALSE),CT117)</f>
        <v>2.1926959678640827</v>
      </c>
      <c r="CU150">
        <f>IF(CU$68=0,HLOOKUP($A150,'Monte Carlo_locked values'!$CQ$6:$DS$506,'Half from MC Supply Inputs '!CU$138+1,FALSE),CU117)</f>
        <v>2.0328607930286258</v>
      </c>
      <c r="CV150">
        <f>IF(CV$68=0,HLOOKUP($A150,'Monte Carlo_locked values'!$CQ$6:$DS$506,'Half from MC Supply Inputs '!CV$138+1,FALSE),CV117)</f>
        <v>3.099327745676475</v>
      </c>
      <c r="CW150">
        <f>IF(CW$68=0,HLOOKUP($A150,'Monte Carlo_locked values'!$CQ$6:$DS$506,'Half from MC Supply Inputs '!CW$138+1,FALSE),CW117)</f>
        <v>4.5273005334492016</v>
      </c>
      <c r="CX150">
        <f>IF(CX$68=0,HLOOKUP($A150,'Monte Carlo_locked values'!$CQ$6:$DS$506,'Half from MC Supply Inputs '!CX$138+1,FALSE),CX117)</f>
        <v>2.0352373772576406</v>
      </c>
      <c r="CY150">
        <f>IF(CY$68=0,HLOOKUP($A150,'Monte Carlo_locked values'!$CQ$6:$DS$506,'Half from MC Supply Inputs '!CY$138+1,FALSE),CY117)</f>
        <v>3.099327745676475</v>
      </c>
      <c r="CZ150">
        <f>IF(CZ$68=0,HLOOKUP($A150,'Monte Carlo_locked values'!$CQ$6:$DS$506,'Half from MC Supply Inputs '!CZ$138+1,FALSE),CZ117)</f>
        <v>2.0352373772576406</v>
      </c>
      <c r="DA150">
        <f>IF(DA$68=0,HLOOKUP($A150,'Monte Carlo_locked values'!$CQ$6:$DS$506,'Half from MC Supply Inputs '!DA$138+1,FALSE),DA117)</f>
        <v>2.0328607930286258</v>
      </c>
      <c r="DB150">
        <f>IF(DB$68=0,HLOOKUP($A150,'Monte Carlo_locked values'!$CQ$6:$DS$506,'Half from MC Supply Inputs '!DB$138+1,FALSE),DB117)</f>
        <v>3.099327745676475</v>
      </c>
      <c r="DC150">
        <f>IF(DC$68=0,HLOOKUP($A150,'Monte Carlo_locked values'!$CQ$6:$DS$506,'Half from MC Supply Inputs '!DC$138+1,FALSE),DC117)</f>
        <v>3.2456076249970827</v>
      </c>
      <c r="DD150">
        <f>IF(DD$68=0,HLOOKUP($A150,'Monte Carlo_locked values'!$CQ$6:$DS$506,'Half from MC Supply Inputs '!DD$138+1,FALSE),DD117)</f>
        <v>7.460816937218806</v>
      </c>
      <c r="DE150">
        <f>IF(DE$68=0,HLOOKUP($A150,'Monte Carlo_locked values'!$CQ$6:$DS$506,'Half from MC Supply Inputs '!DE$138+1,FALSE),DE117)</f>
        <v>5.1647630090130283</v>
      </c>
      <c r="DF150">
        <f>IF(DF$68=0,HLOOKUP($A150,'Monte Carlo_locked values'!$CQ$6:$DS$506,'Half from MC Supply Inputs '!DF$138+1,FALSE),DF117)</f>
        <v>3.0078148744789659</v>
      </c>
      <c r="DG150">
        <f>IF(DG$68=0,HLOOKUP($A150,'Monte Carlo_locked values'!$CQ$6:$DS$506,'Half from MC Supply Inputs '!DG$138+1,FALSE),DG117)</f>
        <v>6.3795859546499649</v>
      </c>
      <c r="DH150">
        <f>IF(DH$68=0,HLOOKUP($A150,'Monte Carlo_locked values'!$CQ$6:$DS$506,'Half from MC Supply Inputs '!DH$138+1,FALSE),DH117)</f>
        <v>3.1216626984112326</v>
      </c>
      <c r="DI150">
        <f>IF(DI$68=0,HLOOKUP($A150,'Monte Carlo_locked values'!$CQ$6:$DS$506,'Half from MC Supply Inputs '!DI$138+1,FALSE),DI117)</f>
        <v>4.1657946983243246</v>
      </c>
      <c r="DJ150">
        <f>IF(DJ$68=0,HLOOKUP($A150,'Monte Carlo_locked values'!$CQ$6:$DS$506,'Half from MC Supply Inputs '!DJ$138+1,FALSE),DJ117)</f>
        <v>5.1647630090130283</v>
      </c>
      <c r="DK150">
        <f>IF(DK$68=0,HLOOKUP($A150,'Monte Carlo_locked values'!$CQ$6:$DS$506,'Half from MC Supply Inputs '!DK$138+1,FALSE),DK117)</f>
        <v>2.0352373772576406</v>
      </c>
      <c r="DL150">
        <f>IF(DL$68=0,HLOOKUP($A150,'Monte Carlo_locked values'!$CQ$6:$DS$506,'Half from MC Supply Inputs '!DL$138+1,FALSE),DL117)</f>
        <v>4.6584897363847917</v>
      </c>
      <c r="DM150">
        <f>IF(DM$68=0,HLOOKUP($A150,'Monte Carlo_locked values'!$CQ$6:$DS$506,'Half from MC Supply Inputs '!DM$138+1,FALSE),DM117)</f>
        <v>4.1657946983243246</v>
      </c>
      <c r="DN150">
        <f>IF(DN$68=0,HLOOKUP($A150,'Monte Carlo_locked values'!$CQ$6:$DS$506,'Half from MC Supply Inputs '!DN$138+1,FALSE),DN117)</f>
        <v>2.0328607930286258</v>
      </c>
      <c r="DO150">
        <f>IF(DO$68=0,HLOOKUP($A150,'Monte Carlo_locked values'!$CQ$6:$DS$506,'Half from MC Supply Inputs '!DO$138+1,FALSE),DO117)</f>
        <v>4.0181336333594171</v>
      </c>
      <c r="DP150">
        <f>IF(DP$68=0,HLOOKUP($A150,'Monte Carlo_locked values'!$CQ$6:$DS$506,'Half from MC Supply Inputs '!DP$138+1,FALSE),DP117)</f>
        <v>4.3205182207882986</v>
      </c>
      <c r="DQ150">
        <f>IF(DQ$68=0,HLOOKUP($A150,'Monte Carlo_locked values'!$CQ$6:$DS$506,'Half from MC Supply Inputs '!DQ$138+1,FALSE),DQ117)</f>
        <v>7.460816937218806</v>
      </c>
      <c r="DR150">
        <f>IF(DR$68=0,HLOOKUP($A150,'Monte Carlo_locked values'!$CQ$6:$DS$506,'Half from MC Supply Inputs '!DR$138+1,FALSE),DR117)</f>
        <v>7.460816937218806</v>
      </c>
      <c r="DS150">
        <f>IF(DS$68=0,HLOOKUP($A150,'Monte Carlo_locked values'!$CQ$6:$DS$506,'Half from MC Supply Inputs '!DS$138+1,FALSE),DS117)</f>
        <v>7.460816937218806</v>
      </c>
      <c r="DT150">
        <f>IF(DT$68=0,HLOOKUP($A150,'Monte Carlo_locked values'!$CQ$6:$DS$506,'Half from MC Supply Inputs '!DT$138+1,FALSE),DT117)</f>
        <v>3.099327745676475</v>
      </c>
      <c r="DU150">
        <f>IF(DU$68=0,HLOOKUP($A150,'Monte Carlo_locked values'!$CQ$6:$DS$506,'Half from MC Supply Inputs '!DU$138+1,FALSE),DU117)</f>
        <v>3.099327745676475</v>
      </c>
      <c r="DV150">
        <f>IF(DV$68=0,HLOOKUP($A150,'Monte Carlo_locked values'!$CQ$6:$DS$506,'Half from MC Supply Inputs '!DV$138+1,FALSE),DV117)</f>
        <v>4.6652788536686769</v>
      </c>
      <c r="DW150">
        <f>IF(DW$68=0,HLOOKUP($A150,'Monte Carlo_locked values'!$CQ$6:$DS$506,'Half from MC Supply Inputs '!DW$138+1,FALSE),DW117)</f>
        <v>3.0243520790965199</v>
      </c>
      <c r="DX150">
        <f>IF(DX$68=0,HLOOKUP($A150,'Monte Carlo_locked values'!$CQ$6:$DS$506,'Half from MC Supply Inputs '!DX$138+1,FALSE),DX117)</f>
        <v>7.460816937218806</v>
      </c>
      <c r="DY150">
        <f>IF(DY$68=0,HLOOKUP($A150,'Monte Carlo_locked values'!$CQ$6:$DS$506,'Half from MC Supply Inputs '!DY$138+1,FALSE),DY117)</f>
        <v>3.099327745676475</v>
      </c>
      <c r="DZ150">
        <f>IF(DZ$68=0,HLOOKUP($A150,'Monte Carlo_locked values'!$CQ$6:$DS$506,'Half from MC Supply Inputs '!DZ$138+1,FALSE),DZ117)</f>
        <v>4.6652788536686769</v>
      </c>
      <c r="EA150">
        <f>IF(EA$68=0,HLOOKUP($A150,'Monte Carlo_locked values'!$CQ$6:$DS$506,'Half from MC Supply Inputs '!EA$138+1,FALSE),EA117)</f>
        <v>7.460816937218806</v>
      </c>
      <c r="EB150">
        <f>IF(EB$68=0,HLOOKUP($A150,'Monte Carlo_locked values'!$CQ$6:$DS$506,'Half from MC Supply Inputs '!EB$138+1,FALSE),EB117)</f>
        <v>5.9566681847470253</v>
      </c>
      <c r="EC150">
        <f>IF(EC$68=0,HLOOKUP($A150,'Monte Carlo_locked values'!$CQ$6:$DS$506,'Half from MC Supply Inputs '!EC$138+1,FALSE),EC117)</f>
        <v>7.460816937218806</v>
      </c>
      <c r="ED150">
        <f>IF(ED$68=0,HLOOKUP($A150,'Monte Carlo_locked values'!$CQ$6:$DS$506,'Half from MC Supply Inputs '!ED$138+1,FALSE),ED117)</f>
        <v>3.099327745676475</v>
      </c>
      <c r="EE150">
        <f>IF(EE$68=0,HLOOKUP($A150,'Monte Carlo_locked values'!$CQ$6:$DS$506,'Half from MC Supply Inputs '!EE$138+1,FALSE),EE117)</f>
        <v>3.099327745676475</v>
      </c>
      <c r="EF150">
        <f>IF(EF$68=0,HLOOKUP($A150,'Monte Carlo_locked values'!$CQ$6:$DS$506,'Half from MC Supply Inputs '!EF$138+1,FALSE),EF117)</f>
        <v>2.0352373772576406</v>
      </c>
      <c r="EG150">
        <f>IF(EG$68=0,HLOOKUP($A150,'Monte Carlo_locked values'!$CQ$6:$DS$506,'Half from MC Supply Inputs '!EG$138+1,FALSE),EG117)</f>
        <v>4.255953968511375</v>
      </c>
      <c r="EH150">
        <f>IF(EH$68=0,HLOOKUP($A150,'Monte Carlo_locked values'!$CQ$6:$DS$506,'Half from MC Supply Inputs '!EH$138+1,FALSE),EH117)</f>
        <v>3.2256789096604632</v>
      </c>
      <c r="EI150">
        <f>IF(EI$68=0,HLOOKUP($A150,'Monte Carlo_locked values'!$CQ$6:$DS$506,'Half from MC Supply Inputs '!EI$138+1,FALSE),EI117)</f>
        <v>5.1647630090130283</v>
      </c>
      <c r="EJ150">
        <f>IF(EJ$68=0,HLOOKUP($A150,'Monte Carlo_locked values'!$CQ$6:$DS$506,'Half from MC Supply Inputs '!EJ$138+1,FALSE),EJ117)</f>
        <v>4.1657946983243246</v>
      </c>
      <c r="EK150">
        <f>IF(EK$68=0,HLOOKUP($A150,'Monte Carlo_locked values'!$CQ$6:$DS$506,'Half from MC Supply Inputs '!EK$138+1,FALSE),EK117)</f>
        <v>2.0328607930286258</v>
      </c>
      <c r="EL150">
        <f>IF(EL$68=0,HLOOKUP($A150,'Monte Carlo_locked values'!$CQ$6:$DS$506,'Half from MC Supply Inputs '!EL$138+1,FALSE),EL117)</f>
        <v>5.1647630090130283</v>
      </c>
      <c r="EM150">
        <f>IF(EM$68=0,HLOOKUP($A150,'Monte Carlo_locked values'!$CQ$6:$DS$506,'Half from MC Supply Inputs '!EM$138+1,FALSE),EM117)</f>
        <v>7.460816937218806</v>
      </c>
      <c r="EN150">
        <f>IF(EN$68=0,HLOOKUP($A150,'Monte Carlo_locked values'!$CQ$6:$DS$506,'Half from MC Supply Inputs '!EN$138+1,FALSE),EN117)</f>
        <v>2.0352373772576406</v>
      </c>
      <c r="EO150">
        <f>IF(EO$68=0,HLOOKUP($A150,'Monte Carlo_locked values'!$CQ$6:$DS$506,'Half from MC Supply Inputs '!EO$138+1,FALSE),EO117)</f>
        <v>5.1647630090130283</v>
      </c>
      <c r="EP150">
        <f>IF(EP$68=0,HLOOKUP($A150,'Monte Carlo_locked values'!$CQ$6:$DS$506,'Half from MC Supply Inputs '!EP$138+1,FALSE),EP117)</f>
        <v>4.9776012673091374</v>
      </c>
      <c r="EQ150">
        <f>IF(EQ$68=0,HLOOKUP($A150,'Monte Carlo_locked values'!$CQ$6:$DS$506,'Half from MC Supply Inputs '!EQ$138+1,FALSE),EQ117)</f>
        <v>5.1647630090130283</v>
      </c>
      <c r="ER150">
        <f>IF(ER$68=0,HLOOKUP($A150,'Monte Carlo_locked values'!$CQ$6:$DS$506,'Half from MC Supply Inputs '!ER$138+1,FALSE),ER117)</f>
        <v>4.6652788536686769</v>
      </c>
      <c r="ES150">
        <f>IF(ES$68=0,HLOOKUP($A150,'Monte Carlo_locked values'!$CQ$6:$DS$506,'Half from MC Supply Inputs '!ES$138+1,FALSE),ES117)</f>
        <v>2.7246651053268418</v>
      </c>
      <c r="ET150">
        <f>IF(ET$68=0,HLOOKUP($A150,'Monte Carlo_locked values'!$CQ$6:$DS$506,'Half from MC Supply Inputs '!ET$138+1,FALSE),ET117)</f>
        <v>2.6485045258558335</v>
      </c>
      <c r="EU150">
        <f>IF(EU$68=0,HLOOKUP($A150,'Monte Carlo_locked values'!$CQ$6:$DS$506,'Half from MC Supply Inputs '!EU$138+1,FALSE),EU117)</f>
        <v>3.099327745676475</v>
      </c>
      <c r="EV150">
        <f>IF(EV$68=0,HLOOKUP($A150,'Monte Carlo_locked values'!$CQ$6:$DS$506,'Half from MC Supply Inputs '!EV$138+1,FALSE),EV117)</f>
        <v>7.460816937218806</v>
      </c>
      <c r="EW150">
        <f>IF(EW$68=0,HLOOKUP($A150,'Monte Carlo_locked values'!$CQ$6:$DS$506,'Half from MC Supply Inputs '!EW$138+1,FALSE),EW117)</f>
        <v>3.099327745676475</v>
      </c>
      <c r="EX150">
        <f>IF(EX$68=0,HLOOKUP($A150,'Monte Carlo_locked values'!$CQ$6:$DS$506,'Half from MC Supply Inputs '!EX$138+1,FALSE),EX117)</f>
        <v>2.0328607930286258</v>
      </c>
      <c r="EY150">
        <f>IF(EY$68=0,HLOOKUP($A150,'Monte Carlo_locked values'!$CQ$6:$DS$506,'Half from MC Supply Inputs '!EY$138+1,FALSE),EY117)</f>
        <v>4.1657946983243246</v>
      </c>
      <c r="EZ150">
        <f>IF(EZ$68=0,HLOOKUP($A150,'Monte Carlo_locked values'!$CQ$6:$DS$506,'Half from MC Supply Inputs '!EZ$138+1,FALSE),EZ117)</f>
        <v>4.6652788536686769</v>
      </c>
      <c r="FA150">
        <f>IF(FA$68=0,HLOOKUP($A150,'Monte Carlo_locked values'!$CQ$6:$DS$506,'Half from MC Supply Inputs '!FA$138+1,FALSE),FA117)</f>
        <v>2.4887264449270066</v>
      </c>
      <c r="FB150">
        <f>IF(FB$68=0,HLOOKUP($A150,'Monte Carlo_locked values'!$CQ$6:$DS$506,'Half from MC Supply Inputs '!FB$138+1,FALSE),FB117)</f>
        <v>2.0328607930286258</v>
      </c>
      <c r="FC150">
        <f>IF(FC$68=0,HLOOKUP($A150,'Monte Carlo_locked values'!$CQ$6:$DS$506,'Half from MC Supply Inputs '!FC$138+1,FALSE),FC117)</f>
        <v>7.460816937218806</v>
      </c>
      <c r="FD150">
        <f>IF(FD$68=0,HLOOKUP($A150,'Monte Carlo_locked values'!$CQ$6:$DS$506,'Half from MC Supply Inputs '!FD$138+1,FALSE),FD117)</f>
        <v>3.099327745676475</v>
      </c>
      <c r="FE150">
        <f>IF(FE$68=0,HLOOKUP($A150,'Monte Carlo_locked values'!$CQ$6:$DS$506,'Half from MC Supply Inputs '!FE$138+1,FALSE),FE117)</f>
        <v>7.460816937218806</v>
      </c>
      <c r="FF150">
        <f>IF(FF$68=0,HLOOKUP($A150,'Monte Carlo_locked values'!$CQ$6:$DS$506,'Half from MC Supply Inputs '!FF$138+1,FALSE),FF117)</f>
        <v>7.460816937218806</v>
      </c>
      <c r="FG150">
        <f>IF(FG$68=0,HLOOKUP($A150,'Monte Carlo_locked values'!$CQ$6:$DS$506,'Half from MC Supply Inputs '!FG$138+1,FALSE),FG117)</f>
        <v>2.4728063928714055</v>
      </c>
      <c r="FH150">
        <f>IF(FH$68=0,HLOOKUP($A150,'Monte Carlo_locked values'!$CQ$6:$DS$506,'Half from MC Supply Inputs '!FH$138+1,FALSE),FH117)</f>
        <v>5.5533134054624931</v>
      </c>
      <c r="FI150">
        <f>IF(FI$68=0,HLOOKUP($A150,'Monte Carlo_locked values'!$CQ$6:$DS$506,'Half from MC Supply Inputs '!FI$138+1,FALSE),FI117)</f>
        <v>4.3980380076423335</v>
      </c>
      <c r="FJ150">
        <f>IF(FJ$68=0,HLOOKUP($A150,'Monte Carlo_locked values'!$CQ$6:$DS$506,'Half from MC Supply Inputs '!FJ$138+1,FALSE),FJ117)</f>
        <v>4.1657946983243246</v>
      </c>
      <c r="FK150">
        <f>IF(FK$68=0,HLOOKUP($A150,'Monte Carlo_locked values'!$CQ$6:$DS$506,'Half from MC Supply Inputs '!FK$138+1,FALSE),FK117)</f>
        <v>2.0328607930286258</v>
      </c>
      <c r="FL150">
        <f>IF(FL$68=0,HLOOKUP($A150,'Monte Carlo_locked values'!$CQ$6:$DS$506,'Half from MC Supply Inputs '!FL$138+1,FALSE),FL117)</f>
        <v>7.460816937218806</v>
      </c>
      <c r="FM150">
        <f>IF(FM$68=0,HLOOKUP($A150,'Monte Carlo_locked values'!$CQ$6:$DS$506,'Half from MC Supply Inputs '!FM$138+1,FALSE),FM117)</f>
        <v>4.6559033016405458</v>
      </c>
      <c r="FN150">
        <f>IF(FN$68=0,HLOOKUP($A150,'Monte Carlo_locked values'!$CQ$6:$DS$506,'Half from MC Supply Inputs '!FN$138+1,FALSE),FN117)</f>
        <v>7.1120976642545353</v>
      </c>
      <c r="FO150">
        <f>IF(FO$68=0,HLOOKUP($A150,'Monte Carlo_locked values'!$CQ$6:$DS$506,'Half from MC Supply Inputs '!FO$138+1,FALSE),FO117)</f>
        <v>7.460816937218806</v>
      </c>
      <c r="FP150">
        <f>IF(FP$68=0,HLOOKUP($A150,'Monte Carlo_locked values'!$CQ$6:$DS$506,'Half from MC Supply Inputs '!FP$138+1,FALSE),FP117)</f>
        <v>2.0352373772576406</v>
      </c>
      <c r="FQ150">
        <f>IF(FQ$68=0,HLOOKUP($A150,'Monte Carlo_locked values'!$CQ$6:$DS$506,'Half from MC Supply Inputs '!FQ$138+1,FALSE),FQ117)</f>
        <v>3.099327745676475</v>
      </c>
      <c r="FR150">
        <f>IF(FR$68=0,HLOOKUP($A150,'Monte Carlo_locked values'!$CQ$6:$DS$506,'Half from MC Supply Inputs '!FR$138+1,FALSE),FR117)</f>
        <v>4.1657946983243246</v>
      </c>
      <c r="FS150">
        <f>IF(FS$68=0,HLOOKUP($A150,'Monte Carlo_locked values'!$CQ$6:$DS$506,'Half from MC Supply Inputs '!FS$138+1,FALSE),FS117)</f>
        <v>7.460816937218806</v>
      </c>
      <c r="FT150">
        <f>IF(FT$68=0,HLOOKUP($A150,'Monte Carlo_locked values'!$CQ$6:$DS$506,'Half from MC Supply Inputs '!FT$138+1,FALSE),FT117)</f>
        <v>5.7668819717377726</v>
      </c>
      <c r="FU150">
        <f>IF(FU$68=0,HLOOKUP($A150,'Monte Carlo_locked values'!$CQ$6:$DS$506,'Half from MC Supply Inputs '!FU$138+1,FALSE),FU117)</f>
        <v>7.460816937218806</v>
      </c>
      <c r="FV150">
        <f>IF(FV$68=0,HLOOKUP($A150,'Monte Carlo_locked values'!$CQ$6:$DS$506,'Half from MC Supply Inputs '!FV$138+1,FALSE),FV117)</f>
        <v>2.1331719466126344</v>
      </c>
      <c r="FW150">
        <f>IF(FW$68=0,HLOOKUP($A150,'Monte Carlo_locked values'!$CQ$6:$DS$506,'Half from MC Supply Inputs '!FW$138+1,FALSE),FW117)</f>
        <v>2.0532804847988864</v>
      </c>
      <c r="FX150">
        <f>IF(FX$68=0,HLOOKUP($A150,'Monte Carlo_locked values'!$CQ$6:$DS$506,'Half from MC Supply Inputs '!FX$138+1,FALSE),FX117)</f>
        <v>7.1676507377858272</v>
      </c>
      <c r="FY150">
        <f>IF(FY$68=0,HLOOKUP($A150,'Monte Carlo_locked values'!$CQ$6:$DS$506,'Half from MC Supply Inputs '!FY$138+1,FALSE),FY117)</f>
        <v>4.6329323525730537</v>
      </c>
      <c r="FZ150">
        <f>IF(FZ$68=0,HLOOKUP($A150,'Monte Carlo_locked values'!$CQ$6:$DS$506,'Half from MC Supply Inputs '!FZ$138+1,FALSE),FZ117)</f>
        <v>5.862493139143699</v>
      </c>
      <c r="GA150">
        <f>IF(GA$68=0,HLOOKUP($A150,'Monte Carlo_locked values'!$CQ$6:$DS$506,'Half from MC Supply Inputs '!GA$138+1,FALSE),GA117)</f>
        <v>2.6974955849351763</v>
      </c>
      <c r="GB150">
        <f>IF(GB$68=0,HLOOKUP($A150,'Monte Carlo_locked values'!$CQ$6:$DS$506,'Half from MC Supply Inputs '!GB$138+1,FALSE),GB117)</f>
        <v>7.460816937218806</v>
      </c>
      <c r="GC150">
        <f>IF(GC$68=0,HLOOKUP($A150,'Monte Carlo_locked values'!$CQ$6:$DS$506,'Half from MC Supply Inputs '!GC$138+1,FALSE),GC117)</f>
        <v>7.460816937218806</v>
      </c>
      <c r="GD150">
        <f>IF(GD$68=0,HLOOKUP($A150,'Monte Carlo_locked values'!$CQ$6:$DS$506,'Half from MC Supply Inputs '!GD$138+1,FALSE),GD117)</f>
        <v>4.1657946983243246</v>
      </c>
      <c r="GE150">
        <f>IF(GE$68=0,HLOOKUP($A150,'Monte Carlo_locked values'!$CQ$6:$DS$506,'Half from MC Supply Inputs '!GE$138+1,FALSE),GE117)</f>
        <v>3.099327745676475</v>
      </c>
      <c r="GF150">
        <f>IF(GF$68=0,HLOOKUP($A150,'Monte Carlo_locked values'!$CQ$6:$DS$506,'Half from MC Supply Inputs '!GF$138+1,FALSE),GF117)</f>
        <v>3.708820823729897</v>
      </c>
      <c r="GG150">
        <f>IF(GG$68=0,HLOOKUP($A150,'Monte Carlo_locked values'!$CQ$6:$DS$506,'Half from MC Supply Inputs '!GG$138+1,FALSE),GG117)</f>
        <v>5.1647630090130283</v>
      </c>
      <c r="GH150">
        <f>IF(GH$68=0,HLOOKUP($A150,'Monte Carlo_locked values'!$CQ$6:$DS$506,'Half from MC Supply Inputs '!GH$138+1,FALSE),GH117)</f>
        <v>5.0126577295276658</v>
      </c>
      <c r="GI150">
        <f>IF(GI$68=0,HLOOKUP($A150,'Monte Carlo_locked values'!$CQ$6:$DS$506,'Half from MC Supply Inputs '!GI$138+1,FALSE),GI117)</f>
        <v>2.0328607930286258</v>
      </c>
      <c r="GJ150">
        <f>IF(GJ$68=0,HLOOKUP($A150,'Monte Carlo_locked values'!$CQ$6:$DS$506,'Half from MC Supply Inputs '!GJ$138+1,FALSE),GJ117)</f>
        <v>3.5143362924046144</v>
      </c>
      <c r="GK150">
        <f>IF(GK$68=0,HLOOKUP($A150,'Monte Carlo_locked values'!$CQ$6:$DS$506,'Half from MC Supply Inputs '!GK$138+1,FALSE),GK117)</f>
        <v>3.0005455017636988</v>
      </c>
      <c r="GL150">
        <f>IF(GL$68=0,HLOOKUP($A150,'Monte Carlo_locked values'!$CQ$6:$DS$506,'Half from MC Supply Inputs '!GL$138+1,FALSE),GL117)</f>
        <v>3.6035259259469385</v>
      </c>
      <c r="GM150">
        <f>IF(GM$68=0,HLOOKUP($A150,'Monte Carlo_locked values'!$CQ$6:$DS$506,'Half from MC Supply Inputs '!GM$138+1,FALSE),GM117)</f>
        <v>2.6530989004078838</v>
      </c>
      <c r="GN150">
        <f>IF(GN$68=0,HLOOKUP($A150,'Monte Carlo_locked values'!$CQ$6:$DS$506,'Half from MC Supply Inputs '!GN$138+1,FALSE),GN117)</f>
        <v>3.099327745676475</v>
      </c>
      <c r="GO150">
        <f>IF(GO$68=0,HLOOKUP($A150,'Monte Carlo_locked values'!$CQ$6:$DS$506,'Half from MC Supply Inputs '!GO$138+1,FALSE),GO117)</f>
        <v>7.460816937218806</v>
      </c>
      <c r="GP150">
        <f>IF(GP$68=0,HLOOKUP($A150,'Monte Carlo_locked values'!$CQ$6:$DS$506,'Half from MC Supply Inputs '!GP$138+1,FALSE),GP117)</f>
        <v>7.460816937218806</v>
      </c>
      <c r="GQ150">
        <f>IF(GQ$68=0,HLOOKUP($A150,'Monte Carlo_locked values'!$CQ$6:$DS$506,'Half from MC Supply Inputs '!GQ$138+1,FALSE),GQ117)</f>
        <v>2.2683217702182441</v>
      </c>
      <c r="GR150">
        <f>IF(GR$68=0,HLOOKUP($A150,'Monte Carlo_locked values'!$CQ$6:$DS$506,'Half from MC Supply Inputs '!GR$138+1,FALSE),GR117)</f>
        <v>3.099327745676475</v>
      </c>
      <c r="GS150">
        <f>IF(GS$68=0,HLOOKUP($A150,'Monte Carlo_locked values'!$CQ$6:$DS$506,'Half from MC Supply Inputs '!GS$138+1,FALSE),GS117)</f>
        <v>2.0328607930286258</v>
      </c>
      <c r="GT150">
        <f>IF(GT$68=0,HLOOKUP($A150,'Monte Carlo_locked values'!$CQ$6:$DS$506,'Half from MC Supply Inputs '!GT$138+1,FALSE),GT117)</f>
        <v>2.0328607930286258</v>
      </c>
      <c r="GU150">
        <f>IF(GU$68=0,HLOOKUP($A150,'Monte Carlo_locked values'!$CQ$6:$DS$506,'Half from MC Supply Inputs '!GU$138+1,FALSE),GU117)</f>
        <v>5.7033535058533893</v>
      </c>
      <c r="GV150">
        <f>IF(GV$68=0,HLOOKUP($A150,'Monte Carlo_locked values'!$CQ$6:$DS$506,'Half from MC Supply Inputs '!GV$138+1,FALSE),GV117)</f>
        <v>4.1657946983243246</v>
      </c>
      <c r="GW150">
        <f>IF(GW$68=0,HLOOKUP($A150,'Monte Carlo_locked values'!$CQ$6:$DS$506,'Half from MC Supply Inputs '!GW$138+1,FALSE),GW117)</f>
        <v>4.6652788536686769</v>
      </c>
      <c r="GX150">
        <f>IF(GX$68=0,HLOOKUP($A150,'Monte Carlo_locked values'!$CQ$6:$DS$506,'Half from MC Supply Inputs '!GX$138+1,FALSE),GX117)</f>
        <v>2.0352373772576406</v>
      </c>
      <c r="GY150">
        <f>IF(GY$68=0,HLOOKUP($A150,'Monte Carlo_locked values'!$CQ$6:$DS$506,'Half from MC Supply Inputs '!GY$138+1,FALSE),GY117)</f>
        <v>4.1657946983243246</v>
      </c>
      <c r="GZ150">
        <f>IF(GZ$68=0,HLOOKUP($A150,'Monte Carlo_locked values'!$CQ$6:$DS$506,'Half from MC Supply Inputs '!GZ$138+1,FALSE),GZ117)</f>
        <v>4.1657946983243246</v>
      </c>
      <c r="HA150">
        <f>IF(HA$68=0,HLOOKUP($A150,'Monte Carlo_locked values'!$CQ$6:$DS$506,'Half from MC Supply Inputs '!HA$138+1,FALSE),HA117)</f>
        <v>3.099327745676475</v>
      </c>
      <c r="HB150">
        <f>IF(HB$68=0,HLOOKUP($A150,'Monte Carlo_locked values'!$CQ$6:$DS$506,'Half from MC Supply Inputs '!HB$138+1,FALSE),HB117)</f>
        <v>5.1647630090130283</v>
      </c>
      <c r="HC150">
        <f>IF(HC$68=0,HLOOKUP($A150,'Monte Carlo_locked values'!$CQ$6:$DS$506,'Half from MC Supply Inputs '!HC$138+1,FALSE),HC117)</f>
        <v>2.0328607930286258</v>
      </c>
      <c r="HD150">
        <f>IF(HD$68=0,HLOOKUP($A150,'Monte Carlo_locked values'!$CQ$6:$DS$506,'Half from MC Supply Inputs '!HD$138+1,FALSE),HD117)</f>
        <v>2.0328607930286258</v>
      </c>
      <c r="HE150">
        <f>IF(HE$68=0,HLOOKUP($A150,'Monte Carlo_locked values'!$CQ$6:$DS$506,'Half from MC Supply Inputs '!HE$138+1,FALSE),HE117)</f>
        <v>3.3538759617176459</v>
      </c>
      <c r="HF150">
        <f>IF(HF$68=0,HLOOKUP($A150,'Monte Carlo_locked values'!$CQ$6:$DS$506,'Half from MC Supply Inputs '!HF$138+1,FALSE),HF117)</f>
        <v>5.1647630090130283</v>
      </c>
      <c r="HG150">
        <f>IF(HG$68=0,HLOOKUP($A150,'Monte Carlo_locked values'!$CQ$6:$DS$506,'Half from MC Supply Inputs '!HG$138+1,FALSE),HG117)</f>
        <v>6.0808126986747322</v>
      </c>
      <c r="HH150">
        <f>IF(HH$68=0,HLOOKUP($A150,'Monte Carlo_locked values'!$CQ$6:$DS$506,'Half from MC Supply Inputs '!HH$138+1,FALSE),HH117)</f>
        <v>4.0048361081494779</v>
      </c>
      <c r="HI150">
        <f>IF(HI$68=0,HLOOKUP($A150,'Monte Carlo_locked values'!$CQ$6:$DS$506,'Half from MC Supply Inputs '!HI$138+1,FALSE),HI117)</f>
        <v>7.460816937218806</v>
      </c>
      <c r="HJ150">
        <f>IF(HJ$68=0,HLOOKUP($A150,'Monte Carlo_locked values'!$CQ$6:$DS$506,'Half from MC Supply Inputs '!HJ$138+1,FALSE),HJ117)</f>
        <v>2.0352373772576406</v>
      </c>
      <c r="HK150">
        <f>IF(HK$68=0,HLOOKUP($A150,'Monte Carlo_locked values'!$CQ$6:$DS$506,'Half from MC Supply Inputs '!HK$138+1,FALSE),HK117)</f>
        <v>4.6652788536686769</v>
      </c>
      <c r="HL150">
        <f>IF(HL$68=0,HLOOKUP($A150,'Monte Carlo_locked values'!$CQ$6:$DS$506,'Half from MC Supply Inputs '!HL$138+1,FALSE),HL117)</f>
        <v>4.5259830287943679</v>
      </c>
      <c r="HM150">
        <f>IF(HM$68=0,HLOOKUP($A150,'Monte Carlo_locked values'!$CQ$6:$DS$506,'Half from MC Supply Inputs '!HM$138+1,FALSE),HM117)</f>
        <v>2.0328607930286258</v>
      </c>
      <c r="HN150">
        <f>IF(HN$68=0,HLOOKUP($A150,'Monte Carlo_locked values'!$CQ$6:$DS$506,'Half from MC Supply Inputs '!HN$138+1,FALSE),HN117)</f>
        <v>3.1532074856853551</v>
      </c>
      <c r="HO150">
        <f>IF(HO$68=0,HLOOKUP($A150,'Monte Carlo_locked values'!$CQ$6:$DS$506,'Half from MC Supply Inputs '!HO$138+1,FALSE),HO117)</f>
        <v>7.460816937218806</v>
      </c>
      <c r="HP150">
        <f>IF(HP$68=0,HLOOKUP($A150,'Monte Carlo_locked values'!$CQ$6:$DS$506,'Half from MC Supply Inputs '!HP$138+1,FALSE),HP117)</f>
        <v>4.1657946983243246</v>
      </c>
      <c r="HQ150">
        <f>IF(HQ$68=0,HLOOKUP($A150,'Monte Carlo_locked values'!$CQ$6:$DS$506,'Half from MC Supply Inputs '!HQ$138+1,FALSE),HQ117)</f>
        <v>4.1657946983243246</v>
      </c>
      <c r="HR150">
        <f>IF(HR$68=0,HLOOKUP($A150,'Monte Carlo_locked values'!$CQ$6:$DS$506,'Half from MC Supply Inputs '!HR$138+1,FALSE),HR117)</f>
        <v>5.1647630090130283</v>
      </c>
      <c r="HS150">
        <f>IF(HS$68=0,HLOOKUP($A150,'Monte Carlo_locked values'!$CQ$6:$DS$506,'Half from MC Supply Inputs '!HS$138+1,FALSE),HS117)</f>
        <v>3.099327745676475</v>
      </c>
      <c r="HT150">
        <f>IF(HT$68=0,HLOOKUP($A150,'Monte Carlo_locked values'!$CQ$6:$DS$506,'Half from MC Supply Inputs '!HT$138+1,FALSE),HT117)</f>
        <v>4.6652788536686769</v>
      </c>
      <c r="HU150">
        <f>IF(HU$68=0,HLOOKUP($A150,'Monte Carlo_locked values'!$CQ$6:$DS$506,'Half from MC Supply Inputs '!HU$138+1,FALSE),HU117)</f>
        <v>3.099327745676475</v>
      </c>
      <c r="HV150">
        <f>IF(HV$68=0,HLOOKUP($A150,'Monte Carlo_locked values'!$CQ$6:$DS$506,'Half from MC Supply Inputs '!HV$138+1,FALSE),HV117)</f>
        <v>2.0328607930286258</v>
      </c>
      <c r="HW150">
        <f>IF(HW$68=0,HLOOKUP($A150,'Monte Carlo_locked values'!$CQ$6:$DS$506,'Half from MC Supply Inputs '!HW$138+1,FALSE),HW117)</f>
        <v>2.0328607930286258</v>
      </c>
      <c r="HX150">
        <f>IF(HX$68=0,HLOOKUP($A150,'Monte Carlo_locked values'!$CQ$6:$DS$506,'Half from MC Supply Inputs '!HX$138+1,FALSE),HX117)</f>
        <v>7.460816937218806</v>
      </c>
      <c r="HY150">
        <f>IF(HY$68=0,HLOOKUP($A150,'Monte Carlo_locked values'!$CQ$6:$DS$506,'Half from MC Supply Inputs '!HY$138+1,FALSE),HY117)</f>
        <v>5.9008991057708702</v>
      </c>
      <c r="HZ150">
        <f>IF(HZ$68=0,HLOOKUP($A150,'Monte Carlo_locked values'!$CQ$6:$DS$506,'Half from MC Supply Inputs '!HZ$138+1,FALSE),HZ117)</f>
        <v>7.460816937218806</v>
      </c>
      <c r="IA150">
        <f>IF(IA$68=0,HLOOKUP($A150,'Monte Carlo_locked values'!$CQ$6:$DS$506,'Half from MC Supply Inputs '!IA$138+1,FALSE),IA117)</f>
        <v>3.8272233621961296</v>
      </c>
      <c r="IB150">
        <f>IF(IB$68=0,HLOOKUP($A150,'Monte Carlo_locked values'!$CQ$6:$DS$506,'Half from MC Supply Inputs '!IB$138+1,FALSE),IB117)</f>
        <v>4.6652788536686769</v>
      </c>
      <c r="IC150">
        <f>IF(IC$68=0,HLOOKUP($A150,'Monte Carlo_locked values'!$CQ$6:$DS$506,'Half from MC Supply Inputs '!IC$138+1,FALSE),IC117)</f>
        <v>4.1657946983243246</v>
      </c>
      <c r="ID150">
        <f>IF(ID$68=0,HLOOKUP($A150,'Monte Carlo_locked values'!$CQ$6:$DS$506,'Half from MC Supply Inputs '!ID$138+1,FALSE),ID117)</f>
        <v>2.0328607930286258</v>
      </c>
      <c r="IE150">
        <f>IF(IE$68=0,HLOOKUP($A150,'Monte Carlo_locked values'!$CQ$6:$DS$506,'Half from MC Supply Inputs '!IE$138+1,FALSE),IE117)</f>
        <v>2.0328607930286258</v>
      </c>
      <c r="IF150">
        <f>IF(IF$68=0,HLOOKUP($A150,'Monte Carlo_locked values'!$CQ$6:$DS$506,'Half from MC Supply Inputs '!IF$138+1,FALSE),IF117)</f>
        <v>5.1647630090130283</v>
      </c>
      <c r="IG150">
        <f>IF(IG$68=0,HLOOKUP($A150,'Monte Carlo_locked values'!$CQ$6:$DS$506,'Half from MC Supply Inputs '!IG$138+1,FALSE),IG117)</f>
        <v>2.91734405217304</v>
      </c>
      <c r="IH150">
        <f>IF(IH$68=0,HLOOKUP($A150,'Monte Carlo_locked values'!$CQ$6:$DS$506,'Half from MC Supply Inputs '!IH$138+1,FALSE),IH117)</f>
        <v>7.460816937218806</v>
      </c>
      <c r="II150">
        <f>IF(II$68=0,HLOOKUP($A150,'Monte Carlo_locked values'!$CQ$6:$DS$506,'Half from MC Supply Inputs '!II$138+1,FALSE),II117)</f>
        <v>4.6145663860124273</v>
      </c>
      <c r="IJ150">
        <f>IF(IJ$68=0,HLOOKUP($A150,'Monte Carlo_locked values'!$CQ$6:$DS$506,'Half from MC Supply Inputs '!IJ$138+1,FALSE),IJ117)</f>
        <v>2.2049936659718878</v>
      </c>
      <c r="IK150">
        <f>IF(IK$68=0,HLOOKUP($A150,'Monte Carlo_locked values'!$CQ$6:$DS$506,'Half from MC Supply Inputs '!IK$138+1,FALSE),IK117)</f>
        <v>3.099327745676475</v>
      </c>
      <c r="IL150">
        <f>IF(IL$68=0,HLOOKUP($A150,'Monte Carlo_locked values'!$CQ$6:$DS$506,'Half from MC Supply Inputs '!IL$138+1,FALSE),IL117)</f>
        <v>4.1657946983243246</v>
      </c>
      <c r="IM150">
        <f>IF(IM$68=0,HLOOKUP($A150,'Monte Carlo_locked values'!$CQ$6:$DS$506,'Half from MC Supply Inputs '!IM$138+1,FALSE),IM117)</f>
        <v>2.0328607930286258</v>
      </c>
      <c r="IN150">
        <f>IF(IN$68=0,HLOOKUP($A150,'Monte Carlo_locked values'!$CQ$6:$DS$506,'Half from MC Supply Inputs '!IN$138+1,FALSE),IN117)</f>
        <v>7.460816937218806</v>
      </c>
      <c r="IO150">
        <f>IF(IO$68=0,HLOOKUP($A150,'Monte Carlo_locked values'!$CQ$6:$DS$506,'Half from MC Supply Inputs '!IO$138+1,FALSE),IO117)</f>
        <v>7.460816937218806</v>
      </c>
      <c r="IP150">
        <f>IF(IP$68=0,HLOOKUP($A150,'Monte Carlo_locked values'!$CQ$6:$DS$506,'Half from MC Supply Inputs '!IP$138+1,FALSE),IP117)</f>
        <v>5.1647630090130283</v>
      </c>
      <c r="IQ150">
        <f>IF(IQ$68=0,HLOOKUP($A150,'Monte Carlo_locked values'!$CQ$6:$DS$506,'Half from MC Supply Inputs '!IQ$138+1,FALSE),IQ117)</f>
        <v>5.1647630090130283</v>
      </c>
      <c r="IR150">
        <f>IF(IR$68=0,HLOOKUP($A150,'Monte Carlo_locked values'!$CQ$6:$DS$506,'Half from MC Supply Inputs '!IR$138+1,FALSE),IR117)</f>
        <v>4.1657946983243246</v>
      </c>
      <c r="IS150">
        <f>IF(IS$68=0,HLOOKUP($A150,'Monte Carlo_locked values'!$CQ$6:$DS$506,'Half from MC Supply Inputs '!IS$138+1,FALSE),IS117)</f>
        <v>7.460816937218806</v>
      </c>
      <c r="IT150">
        <f>IF(IT$68=0,HLOOKUP($A150,'Monte Carlo_locked values'!$CQ$6:$DS$506,'Half from MC Supply Inputs '!IT$138+1,FALSE),IT117)</f>
        <v>5.1647630090130283</v>
      </c>
      <c r="IU150">
        <f>IF(IU$68=0,HLOOKUP($A150,'Monte Carlo_locked values'!$CQ$6:$DS$506,'Half from MC Supply Inputs '!IU$138+1,FALSE),IU117)</f>
        <v>4.6652788536686769</v>
      </c>
      <c r="IV150">
        <f>IF(IV$68=0,HLOOKUP($A150,'Monte Carlo_locked values'!$CQ$6:$DS$506,'Half from MC Supply Inputs '!IV$138+1,FALSE),IV117)</f>
        <v>7.460816937218806</v>
      </c>
      <c r="IW150">
        <f>IF(IW$68=0,HLOOKUP($A150,'Monte Carlo_locked values'!$CQ$6:$DS$506,'Half from MC Supply Inputs '!IW$138+1,FALSE),IW117)</f>
        <v>7.460816937218806</v>
      </c>
      <c r="IX150">
        <f>IF(IX$68=0,HLOOKUP($A150,'Monte Carlo_locked values'!$CQ$6:$DS$506,'Half from MC Supply Inputs '!IX$138+1,FALSE),IX117)</f>
        <v>7.3149832996795485</v>
      </c>
      <c r="IY150">
        <f>IF(IY$68=0,HLOOKUP($A150,'Monte Carlo_locked values'!$CQ$6:$DS$506,'Half from MC Supply Inputs '!IY$138+1,FALSE),IY117)</f>
        <v>3.099327745676475</v>
      </c>
      <c r="IZ150">
        <f>IF(IZ$68=0,HLOOKUP($A150,'Monte Carlo_locked values'!$CQ$6:$DS$506,'Half from MC Supply Inputs '!IZ$138+1,FALSE),IZ117)</f>
        <v>2.2803189867084517</v>
      </c>
      <c r="JA150">
        <f>IF(JA$68=0,HLOOKUP($A150,'Monte Carlo_locked values'!$CQ$6:$DS$506,'Half from MC Supply Inputs '!JA$138+1,FALSE),JA117)</f>
        <v>7.460816937218806</v>
      </c>
      <c r="JB150">
        <f>IF(JB$68=0,HLOOKUP($A150,'Monte Carlo_locked values'!$CQ$6:$DS$506,'Half from MC Supply Inputs '!JB$138+1,FALSE),JB117)</f>
        <v>3.8811999738767993</v>
      </c>
      <c r="JC150">
        <f>IF(JC$68=0,HLOOKUP($A150,'Monte Carlo_locked values'!$CQ$6:$DS$506,'Half from MC Supply Inputs '!JC$138+1,FALSE),JC117)</f>
        <v>3.099327745676475</v>
      </c>
      <c r="JD150">
        <f>IF(JD$68=0,HLOOKUP($A150,'Monte Carlo_locked values'!$CQ$6:$DS$506,'Half from MC Supply Inputs '!JD$138+1,FALSE),JD117)</f>
        <v>7.460816937218806</v>
      </c>
      <c r="JE150">
        <f>IF(JE$68=0,HLOOKUP($A150,'Monte Carlo_locked values'!$CQ$6:$DS$506,'Half from MC Supply Inputs '!JE$138+1,FALSE),JE117)</f>
        <v>7.460816937218806</v>
      </c>
      <c r="JF150">
        <f>IF(JF$68=0,HLOOKUP($A150,'Monte Carlo_locked values'!$CQ$6:$DS$506,'Half from MC Supply Inputs '!JF$138+1,FALSE),JF117)</f>
        <v>4.6652788536686769</v>
      </c>
      <c r="JG150">
        <f>IF(JG$68=0,HLOOKUP($A150,'Monte Carlo_locked values'!$CQ$6:$DS$506,'Half from MC Supply Inputs '!JG$138+1,FALSE),JG117)</f>
        <v>2.4703469604662014</v>
      </c>
      <c r="JH150">
        <f>IF(JH$68=0,HLOOKUP($A150,'Monte Carlo_locked values'!$CQ$6:$DS$506,'Half from MC Supply Inputs '!JH$138+1,FALSE),JH117)</f>
        <v>3.468474553208476</v>
      </c>
      <c r="JI150">
        <f>IF(JI$68=0,HLOOKUP($A150,'Monte Carlo_locked values'!$CQ$6:$DS$506,'Half from MC Supply Inputs '!JI$138+1,FALSE),JI117)</f>
        <v>7.460816937218806</v>
      </c>
      <c r="JJ150">
        <f>IF(JJ$68=0,HLOOKUP($A150,'Monte Carlo_locked values'!$CQ$6:$DS$506,'Half from MC Supply Inputs '!JJ$138+1,FALSE),JJ117)</f>
        <v>2.0328607930286258</v>
      </c>
      <c r="JK150">
        <f>IF(JK$68=0,HLOOKUP($A150,'Monte Carlo_locked values'!$CQ$6:$DS$506,'Half from MC Supply Inputs '!JK$138+1,FALSE),JK117)</f>
        <v>4.6652788536686769</v>
      </c>
      <c r="JL150">
        <f>IF(JL$68=0,HLOOKUP($A150,'Monte Carlo_locked values'!$CQ$6:$DS$506,'Half from MC Supply Inputs '!JL$138+1,FALSE),JL117)</f>
        <v>3.099327745676475</v>
      </c>
      <c r="JM150">
        <f>IF(JM$68=0,HLOOKUP($A150,'Monte Carlo_locked values'!$CQ$6:$DS$506,'Half from MC Supply Inputs '!JM$138+1,FALSE),JM117)</f>
        <v>2.0328607930286258</v>
      </c>
      <c r="JN150">
        <f>IF(JN$68=0,HLOOKUP($A150,'Monte Carlo_locked values'!$CQ$6:$DS$506,'Half from MC Supply Inputs '!JN$138+1,FALSE),JN117)</f>
        <v>4.8230081646253122</v>
      </c>
      <c r="JO150">
        <f>IF(JO$68=0,HLOOKUP($A150,'Monte Carlo_locked values'!$CQ$6:$DS$506,'Half from MC Supply Inputs '!JO$138+1,FALSE),JO117)</f>
        <v>3.3376880893563685</v>
      </c>
      <c r="JP150">
        <f>IF(JP$68=0,HLOOKUP($A150,'Monte Carlo_locked values'!$CQ$6:$DS$506,'Half from MC Supply Inputs '!JP$138+1,FALSE),JP117)</f>
        <v>4.1657946983243246</v>
      </c>
      <c r="JQ150">
        <f>IF(JQ$68=0,HLOOKUP($A150,'Monte Carlo_locked values'!$CQ$6:$DS$506,'Half from MC Supply Inputs '!JQ$138+1,FALSE),JQ117)</f>
        <v>2.0328607930286258</v>
      </c>
      <c r="JR150">
        <f>IF(JR$68=0,HLOOKUP($A150,'Monte Carlo_locked values'!$CQ$6:$DS$506,'Half from MC Supply Inputs '!JR$138+1,FALSE),JR117)</f>
        <v>3.822274273314461</v>
      </c>
      <c r="JS150">
        <f>IF(JS$68=0,HLOOKUP($A150,'Monte Carlo_locked values'!$CQ$6:$DS$506,'Half from MC Supply Inputs '!JS$138+1,FALSE),JS117)</f>
        <v>2.0328607930286258</v>
      </c>
      <c r="JT150">
        <f>IF(JT$68=0,HLOOKUP($A150,'Monte Carlo_locked values'!$CQ$6:$DS$506,'Half from MC Supply Inputs '!JT$138+1,FALSE),JT117)</f>
        <v>5.1647630090130283</v>
      </c>
      <c r="JU150">
        <f>IF(JU$68=0,HLOOKUP($A150,'Monte Carlo_locked values'!$CQ$6:$DS$506,'Half from MC Supply Inputs '!JU$138+1,FALSE),JU117)</f>
        <v>3.099327745676475</v>
      </c>
      <c r="JV150">
        <f>IF(JV$68=0,HLOOKUP($A150,'Monte Carlo_locked values'!$CQ$6:$DS$506,'Half from MC Supply Inputs '!JV$138+1,FALSE),JV117)</f>
        <v>3.1638727923858609</v>
      </c>
      <c r="JW150">
        <f>IF(JW$68=0,HLOOKUP($A150,'Monte Carlo_locked values'!$CQ$6:$DS$506,'Half from MC Supply Inputs '!JW$138+1,FALSE),JW117)</f>
        <v>5.1647630090130283</v>
      </c>
      <c r="JX150">
        <f>IF(JX$68=0,HLOOKUP($A150,'Monte Carlo_locked values'!$CQ$6:$DS$506,'Half from MC Supply Inputs '!JX$138+1,FALSE),JX117)</f>
        <v>3.099327745676475</v>
      </c>
      <c r="JY150">
        <f>IF(JY$68=0,HLOOKUP($A150,'Monte Carlo_locked values'!$CQ$6:$DS$506,'Half from MC Supply Inputs '!JY$138+1,FALSE),JY117)</f>
        <v>4.1657946983243246</v>
      </c>
      <c r="JZ150">
        <f>IF(JZ$68=0,HLOOKUP($A150,'Monte Carlo_locked values'!$CQ$6:$DS$506,'Half from MC Supply Inputs '!JZ$138+1,FALSE),JZ117)</f>
        <v>4.0398138096394689</v>
      </c>
      <c r="KA150">
        <f>IF(KA$68=0,HLOOKUP($A150,'Monte Carlo_locked values'!$CQ$6:$DS$506,'Half from MC Supply Inputs '!KA$138+1,FALSE),KA117)</f>
        <v>2.5357866401060587</v>
      </c>
      <c r="KB150">
        <f>IF(KB$68=0,HLOOKUP($A150,'Monte Carlo_locked values'!$CQ$6:$DS$506,'Half from MC Supply Inputs '!KB$138+1,FALSE),KB117)</f>
        <v>2.0328607930286258</v>
      </c>
      <c r="KC150">
        <f>IF(KC$68=0,HLOOKUP($A150,'Monte Carlo_locked values'!$CQ$6:$DS$506,'Half from MC Supply Inputs '!KC$138+1,FALSE),KC117)</f>
        <v>6.1402960211709701</v>
      </c>
      <c r="KD150">
        <f>IF(KD$68=0,HLOOKUP($A150,'Monte Carlo_locked values'!$CQ$6:$DS$506,'Half from MC Supply Inputs '!KD$138+1,FALSE),KD117)</f>
        <v>5.0605916437103238</v>
      </c>
      <c r="KE150">
        <f>IF(KE$68=0,HLOOKUP($A150,'Monte Carlo_locked values'!$CQ$6:$DS$506,'Half from MC Supply Inputs '!KE$138+1,FALSE),KE117)</f>
        <v>2.0352373772576406</v>
      </c>
      <c r="KF150">
        <f>IF(KF$68=0,HLOOKUP($A150,'Monte Carlo_locked values'!$CQ$6:$DS$506,'Half from MC Supply Inputs '!KF$138+1,FALSE),KF117)</f>
        <v>4.6652788536686769</v>
      </c>
      <c r="KG150">
        <f>IF(KG$68=0,HLOOKUP($A150,'Monte Carlo_locked values'!$CQ$6:$DS$506,'Half from MC Supply Inputs '!KG$138+1,FALSE),KG117)</f>
        <v>7.460816937218806</v>
      </c>
      <c r="KH150">
        <f>IF(KH$68=0,HLOOKUP($A150,'Monte Carlo_locked values'!$CQ$6:$DS$506,'Half from MC Supply Inputs '!KH$138+1,FALSE),KH117)</f>
        <v>4.6652788536686769</v>
      </c>
      <c r="KI150">
        <f>IF(KI$68=0,HLOOKUP($A150,'Monte Carlo_locked values'!$CQ$6:$DS$506,'Half from MC Supply Inputs '!KI$138+1,FALSE),KI117)</f>
        <v>7.460816937218806</v>
      </c>
      <c r="KJ150">
        <f>IF(KJ$68=0,HLOOKUP($A150,'Monte Carlo_locked values'!$CQ$6:$DS$506,'Half from MC Supply Inputs '!KJ$138+1,FALSE),KJ117)</f>
        <v>2.0328607930286258</v>
      </c>
      <c r="KK150">
        <f>IF(KK$68=0,HLOOKUP($A150,'Monte Carlo_locked values'!$CQ$6:$DS$506,'Half from MC Supply Inputs '!KK$138+1,FALSE),KK117)</f>
        <v>5.3894215420946967</v>
      </c>
      <c r="KL150">
        <f>IF(KL$68=0,HLOOKUP($A150,'Monte Carlo_locked values'!$CQ$6:$DS$506,'Half from MC Supply Inputs '!KL$138+1,FALSE),KL117)</f>
        <v>4.1657946983243246</v>
      </c>
      <c r="KM150">
        <f>IF(KM$68=0,HLOOKUP($A150,'Monte Carlo_locked values'!$CQ$6:$DS$506,'Half from MC Supply Inputs '!KM$138+1,FALSE),KM117)</f>
        <v>3.099327745676475</v>
      </c>
      <c r="KN150">
        <f>IF(KN$68=0,HLOOKUP($A150,'Monte Carlo_locked values'!$CQ$6:$DS$506,'Half from MC Supply Inputs '!KN$138+1,FALSE),KN117)</f>
        <v>4.1657946983243246</v>
      </c>
      <c r="KO150">
        <f>IF(KO$68=0,HLOOKUP($A150,'Monte Carlo_locked values'!$CQ$6:$DS$506,'Half from MC Supply Inputs '!KO$138+1,FALSE),KO117)</f>
        <v>2.8401715410193877</v>
      </c>
      <c r="KP150">
        <f>IF(KP$68=0,HLOOKUP($A150,'Monte Carlo_locked values'!$CQ$6:$DS$506,'Half from MC Supply Inputs '!KP$138+1,FALSE),KP117)</f>
        <v>3.099327745676475</v>
      </c>
      <c r="KQ150">
        <f>IF(KQ$68=0,HLOOKUP($A150,'Monte Carlo_locked values'!$CQ$6:$DS$506,'Half from MC Supply Inputs '!KQ$138+1,FALSE),KQ117)</f>
        <v>6.3903399484495607</v>
      </c>
      <c r="KR150">
        <f>IF(KR$68=0,HLOOKUP($A150,'Monte Carlo_locked values'!$CQ$6:$DS$506,'Half from MC Supply Inputs '!KR$138+1,FALSE),KR117)</f>
        <v>4.1657946983243246</v>
      </c>
      <c r="KS150">
        <f>IF(KS$68=0,HLOOKUP($A150,'Monte Carlo_locked values'!$CQ$6:$DS$506,'Half from MC Supply Inputs '!KS$138+1,FALSE),KS117)</f>
        <v>7.460816937218806</v>
      </c>
      <c r="KT150">
        <f>IF(KT$68=0,HLOOKUP($A150,'Monte Carlo_locked values'!$CQ$6:$DS$506,'Half from MC Supply Inputs '!KT$138+1,FALSE),KT117)</f>
        <v>7.0976984463545412</v>
      </c>
      <c r="KU150">
        <f>IF(KU$68=0,HLOOKUP($A150,'Monte Carlo_locked values'!$CQ$6:$DS$506,'Half from MC Supply Inputs '!KU$138+1,FALSE),KU117)</f>
        <v>5.1647630090130283</v>
      </c>
      <c r="KV150">
        <f>IF(KV$68=0,HLOOKUP($A150,'Monte Carlo_locked values'!$CQ$6:$DS$506,'Half from MC Supply Inputs '!KV$138+1,FALSE),KV117)</f>
        <v>2.0328607930286258</v>
      </c>
      <c r="KW150">
        <f>IF(KW$68=0,HLOOKUP($A150,'Monte Carlo_locked values'!$CQ$6:$DS$506,'Half from MC Supply Inputs '!KW$138+1,FALSE),KW117)</f>
        <v>2.0687165311399336</v>
      </c>
      <c r="KX150">
        <f>IF(KX$68=0,HLOOKUP($A150,'Monte Carlo_locked values'!$CQ$6:$DS$506,'Half from MC Supply Inputs '!KX$138+1,FALSE),KX117)</f>
        <v>2.0352373772576406</v>
      </c>
      <c r="KY150">
        <f>IF(KY$68=0,HLOOKUP($A150,'Monte Carlo_locked values'!$CQ$6:$DS$506,'Half from MC Supply Inputs '!KY$138+1,FALSE),KY117)</f>
        <v>7.460816937218806</v>
      </c>
      <c r="KZ150">
        <f>IF(KZ$68=0,HLOOKUP($A150,'Monte Carlo_locked values'!$CQ$6:$DS$506,'Half from MC Supply Inputs '!KZ$138+1,FALSE),KZ117)</f>
        <v>5.0938644302784315</v>
      </c>
      <c r="LA150">
        <f>IF(LA$68=0,HLOOKUP($A150,'Monte Carlo_locked values'!$CQ$6:$DS$506,'Half from MC Supply Inputs '!LA$138+1,FALSE),LA117)</f>
        <v>7.460816937218806</v>
      </c>
      <c r="LB150">
        <f>IF(LB$68=0,HLOOKUP($A150,'Monte Carlo_locked values'!$CQ$6:$DS$506,'Half from MC Supply Inputs '!LB$138+1,FALSE),LB117)</f>
        <v>3.099327745676475</v>
      </c>
      <c r="LC150">
        <f>IF(LC$68=0,HLOOKUP($A150,'Monte Carlo_locked values'!$CQ$6:$DS$506,'Half from MC Supply Inputs '!LC$138+1,FALSE),LC117)</f>
        <v>6.8234326989115557</v>
      </c>
      <c r="LD150">
        <f>IF(LD$68=0,HLOOKUP($A150,'Monte Carlo_locked values'!$CQ$6:$DS$506,'Half from MC Supply Inputs '!LD$138+1,FALSE),LD117)</f>
        <v>3.099327745676475</v>
      </c>
      <c r="LE150">
        <f>IF(LE$68=0,HLOOKUP($A150,'Monte Carlo_locked values'!$CQ$6:$DS$506,'Half from MC Supply Inputs '!LE$138+1,FALSE),LE117)</f>
        <v>2.0328607930286258</v>
      </c>
      <c r="LF150">
        <f>IF(LF$68=0,HLOOKUP($A150,'Monte Carlo_locked values'!$CQ$6:$DS$506,'Half from MC Supply Inputs '!LF$138+1,FALSE),LF117)</f>
        <v>7.460816937218806</v>
      </c>
      <c r="LG150">
        <f>IF(LG$68=0,HLOOKUP($A150,'Monte Carlo_locked values'!$CQ$6:$DS$506,'Half from MC Supply Inputs '!LG$138+1,FALSE),LG117)</f>
        <v>5.777476290433869</v>
      </c>
      <c r="LH150">
        <f>IF(LH$68=0,HLOOKUP($A150,'Monte Carlo_locked values'!$CQ$6:$DS$506,'Half from MC Supply Inputs '!LH$138+1,FALSE),LH117)</f>
        <v>7.460816937218806</v>
      </c>
      <c r="LI150">
        <f>IF(LI$68=0,HLOOKUP($A150,'Monte Carlo_locked values'!$CQ$6:$DS$506,'Half from MC Supply Inputs '!LI$138+1,FALSE),LI117)</f>
        <v>6.0986827258532088</v>
      </c>
      <c r="LJ150">
        <f>IF(LJ$68=0,HLOOKUP($A150,'Monte Carlo_locked values'!$CQ$6:$DS$506,'Half from MC Supply Inputs '!LJ$138+1,FALSE),LJ117)</f>
        <v>5.1647630090130283</v>
      </c>
      <c r="LK150">
        <f>IF(LK$68=0,HLOOKUP($A150,'Monte Carlo_locked values'!$CQ$6:$DS$506,'Half from MC Supply Inputs '!LK$138+1,FALSE),LK117)</f>
        <v>4.6652788536686769</v>
      </c>
      <c r="LL150">
        <f>IF(LL$68=0,HLOOKUP($A150,'Monte Carlo_locked values'!$CQ$6:$DS$506,'Half from MC Supply Inputs '!LL$138+1,FALSE),LL117)</f>
        <v>7.460816937218806</v>
      </c>
      <c r="LM150">
        <f>IF(LM$68=0,HLOOKUP($A150,'Monte Carlo_locked values'!$CQ$6:$DS$506,'Half from MC Supply Inputs '!LM$138+1,FALSE),LM117)</f>
        <v>3.0079130876561728</v>
      </c>
      <c r="LN150">
        <f>IF(LN$68=0,HLOOKUP($A150,'Monte Carlo_locked values'!$CQ$6:$DS$506,'Half from MC Supply Inputs '!LN$138+1,FALSE),LN117)</f>
        <v>3.3420197679559189</v>
      </c>
      <c r="LO150">
        <f>IF(LO$68=0,HLOOKUP($A150,'Monte Carlo_locked values'!$CQ$6:$DS$506,'Half from MC Supply Inputs '!LO$138+1,FALSE),LO117)</f>
        <v>2.7066634444746431</v>
      </c>
      <c r="LP150">
        <f>IF(LP$68=0,HLOOKUP($A150,'Monte Carlo_locked values'!$CQ$6:$DS$506,'Half from MC Supply Inputs '!LP$138+1,FALSE),LP117)</f>
        <v>3.2278657398890971</v>
      </c>
      <c r="LQ150">
        <f>IF(LQ$68=0,HLOOKUP($A150,'Monte Carlo_locked values'!$CQ$6:$DS$506,'Half from MC Supply Inputs '!LQ$138+1,FALSE),LQ117)</f>
        <v>7.460816937218806</v>
      </c>
      <c r="LR150">
        <f>IF(LR$68=0,HLOOKUP($A150,'Monte Carlo_locked values'!$CQ$6:$DS$506,'Half from MC Supply Inputs '!LR$138+1,FALSE),LR117)</f>
        <v>2.0328607930286258</v>
      </c>
      <c r="LS150">
        <f>IF(LS$68=0,HLOOKUP($A150,'Monte Carlo_locked values'!$CQ$6:$DS$506,'Half from MC Supply Inputs '!LS$138+1,FALSE),LS117)</f>
        <v>6.5308110474370658</v>
      </c>
      <c r="LT150">
        <f>IF(LT$68=0,HLOOKUP($A150,'Monte Carlo_locked values'!$CQ$6:$DS$506,'Half from MC Supply Inputs '!LT$138+1,FALSE),LT117)</f>
        <v>5.9599970228256209</v>
      </c>
      <c r="LU150">
        <f>IF(LU$68=0,HLOOKUP($A150,'Monte Carlo_locked values'!$CQ$6:$DS$506,'Half from MC Supply Inputs '!LU$138+1,FALSE),LU117)</f>
        <v>3.099327745676475</v>
      </c>
      <c r="LV150">
        <f>IF(LV$68=0,HLOOKUP($A150,'Monte Carlo_locked values'!$CQ$6:$DS$506,'Half from MC Supply Inputs '!LV$138+1,FALSE),LV117)</f>
        <v>5.1647630090130283</v>
      </c>
      <c r="LW150">
        <f>IF(LW$68=0,HLOOKUP($A150,'Monte Carlo_locked values'!$CQ$6:$DS$506,'Half from MC Supply Inputs '!LW$138+1,FALSE),LW117)</f>
        <v>2.5086969893453639</v>
      </c>
      <c r="LX150">
        <f>IF(LX$68=0,HLOOKUP($A150,'Monte Carlo_locked values'!$CQ$6:$DS$506,'Half from MC Supply Inputs '!LX$138+1,FALSE),LX117)</f>
        <v>2.0328607930286258</v>
      </c>
      <c r="LY150">
        <f>IF(LY$68=0,HLOOKUP($A150,'Monte Carlo_locked values'!$CQ$6:$DS$506,'Half from MC Supply Inputs '!LY$138+1,FALSE),LY117)</f>
        <v>5.1647630090130283</v>
      </c>
      <c r="LZ150">
        <f>IF(LZ$68=0,HLOOKUP($A150,'Monte Carlo_locked values'!$CQ$6:$DS$506,'Half from MC Supply Inputs '!LZ$138+1,FALSE),LZ117)</f>
        <v>6.3527774121968541</v>
      </c>
      <c r="MA150">
        <f>IF(MA$68=0,HLOOKUP($A150,'Monte Carlo_locked values'!$CQ$6:$DS$506,'Half from MC Supply Inputs '!MA$138+1,FALSE),MA117)</f>
        <v>2.0328607930286258</v>
      </c>
      <c r="MB150">
        <f>IF(MB$68=0,HLOOKUP($A150,'Monte Carlo_locked values'!$CQ$6:$DS$506,'Half from MC Supply Inputs '!MB$138+1,FALSE),MB117)</f>
        <v>2.0328607930286258</v>
      </c>
      <c r="MC150">
        <f>IF(MC$68=0,HLOOKUP($A150,'Monte Carlo_locked values'!$CQ$6:$DS$506,'Half from MC Supply Inputs '!MC$138+1,FALSE),MC117)</f>
        <v>4.0493841258039192</v>
      </c>
      <c r="MD150">
        <f>IF(MD$68=0,HLOOKUP($A150,'Monte Carlo_locked values'!$CQ$6:$DS$506,'Half from MC Supply Inputs '!MD$138+1,FALSE),MD117)</f>
        <v>5.1647630090130283</v>
      </c>
      <c r="ME150">
        <f>IF(ME$68=0,HLOOKUP($A150,'Monte Carlo_locked values'!$CQ$6:$DS$506,'Half from MC Supply Inputs '!ME$138+1,FALSE),ME117)</f>
        <v>3.8142175588181395</v>
      </c>
      <c r="MF150">
        <f>IF(MF$68=0,HLOOKUP($A150,'Monte Carlo_locked values'!$CQ$6:$DS$506,'Half from MC Supply Inputs '!MF$138+1,FALSE),MF117)</f>
        <v>2.0328607930286258</v>
      </c>
      <c r="MG150">
        <f>IF(MG$68=0,HLOOKUP($A150,'Monte Carlo_locked values'!$CQ$6:$DS$506,'Half from MC Supply Inputs '!MG$138+1,FALSE),MG117)</f>
        <v>6.5391350181750694</v>
      </c>
      <c r="MH150">
        <f>IF(MH$68=0,HLOOKUP($A150,'Monte Carlo_locked values'!$CQ$6:$DS$506,'Half from MC Supply Inputs '!MH$138+1,FALSE),MH117)</f>
        <v>5.1647630090130283</v>
      </c>
      <c r="MI150">
        <f>IF(MI$68=0,HLOOKUP($A150,'Monte Carlo_locked values'!$CQ$6:$DS$506,'Half from MC Supply Inputs '!MI$138+1,FALSE),MI117)</f>
        <v>7.460816937218806</v>
      </c>
      <c r="MJ150">
        <f>IF(MJ$68=0,HLOOKUP($A150,'Monte Carlo_locked values'!$CQ$6:$DS$506,'Half from MC Supply Inputs '!MJ$138+1,FALSE),MJ117)</f>
        <v>2.4375465409096564</v>
      </c>
      <c r="MK150">
        <f>IF(MK$68=0,HLOOKUP($A150,'Monte Carlo_locked values'!$CQ$6:$DS$506,'Half from MC Supply Inputs '!MK$138+1,FALSE),MK117)</f>
        <v>4.8019362889897357</v>
      </c>
      <c r="ML150">
        <f>IF(ML$68=0,HLOOKUP($A150,'Monte Carlo_locked values'!$CQ$6:$DS$506,'Half from MC Supply Inputs '!ML$138+1,FALSE),ML117)</f>
        <v>2.0328607930286258</v>
      </c>
      <c r="MM150">
        <f>IF(MM$68=0,HLOOKUP($A150,'Monte Carlo_locked values'!$CQ$6:$DS$506,'Half from MC Supply Inputs '!MM$138+1,FALSE),MM117)</f>
        <v>7.460816937218806</v>
      </c>
      <c r="MN150">
        <f>IF(MN$68=0,HLOOKUP($A150,'Monte Carlo_locked values'!$CQ$6:$DS$506,'Half from MC Supply Inputs '!MN$138+1,FALSE),MN117)</f>
        <v>4.6652788536686769</v>
      </c>
      <c r="MO150">
        <f>IF(MO$68=0,HLOOKUP($A150,'Monte Carlo_locked values'!$CQ$6:$DS$506,'Half from MC Supply Inputs '!MO$138+1,FALSE),MO117)</f>
        <v>3.099327745676475</v>
      </c>
      <c r="MP150">
        <f>IF(MP$68=0,HLOOKUP($A150,'Monte Carlo_locked values'!$CQ$6:$DS$506,'Half from MC Supply Inputs '!MP$138+1,FALSE),MP117)</f>
        <v>7.460816937218806</v>
      </c>
      <c r="MQ150">
        <f>IF(MQ$68=0,HLOOKUP($A150,'Monte Carlo_locked values'!$CQ$6:$DS$506,'Half from MC Supply Inputs '!MQ$138+1,FALSE),MQ117)</f>
        <v>7.460816937218806</v>
      </c>
      <c r="MR150">
        <f>IF(MR$68=0,HLOOKUP($A150,'Monte Carlo_locked values'!$CQ$6:$DS$506,'Half from MC Supply Inputs '!MR$138+1,FALSE),MR117)</f>
        <v>7.460816937218806</v>
      </c>
      <c r="MS150">
        <f>IF(MS$68=0,HLOOKUP($A150,'Monte Carlo_locked values'!$CQ$6:$DS$506,'Half from MC Supply Inputs '!MS$138+1,FALSE),MS117)</f>
        <v>3.099327745676475</v>
      </c>
      <c r="MT150">
        <f>IF(MT$68=0,HLOOKUP($A150,'Monte Carlo_locked values'!$CQ$6:$DS$506,'Half from MC Supply Inputs '!MT$138+1,FALSE),MT117)</f>
        <v>7.460816937218806</v>
      </c>
      <c r="MU150">
        <f>IF(MU$68=0,HLOOKUP($A150,'Monte Carlo_locked values'!$CQ$6:$DS$506,'Half from MC Supply Inputs '!MU$138+1,FALSE),MU117)</f>
        <v>7.460816937218806</v>
      </c>
      <c r="MV150">
        <f>IF(MV$68=0,HLOOKUP($A150,'Monte Carlo_locked values'!$CQ$6:$DS$506,'Half from MC Supply Inputs '!MV$138+1,FALSE),MV117)</f>
        <v>4.6652788536686769</v>
      </c>
      <c r="MW150">
        <f>IF(MW$68=0,HLOOKUP($A150,'Monte Carlo_locked values'!$CQ$6:$DS$506,'Half from MC Supply Inputs '!MW$138+1,FALSE),MW117)</f>
        <v>5.1647630090130283</v>
      </c>
      <c r="MX150">
        <f>IF(MX$68=0,HLOOKUP($A150,'Monte Carlo_locked values'!$CQ$6:$DS$506,'Half from MC Supply Inputs '!MX$138+1,FALSE),MX117)</f>
        <v>4.1657946983243246</v>
      </c>
      <c r="MY150">
        <f>IF(MY$68=0,HLOOKUP($A150,'Monte Carlo_locked values'!$CQ$6:$DS$506,'Half from MC Supply Inputs '!MY$138+1,FALSE),MY117)</f>
        <v>3.6933226332315674</v>
      </c>
      <c r="MZ150">
        <f>IF(MZ$68=0,HLOOKUP($A150,'Monte Carlo_locked values'!$CQ$6:$DS$506,'Half from MC Supply Inputs '!MZ$138+1,FALSE),MZ117)</f>
        <v>5.1647630090130283</v>
      </c>
      <c r="NA150">
        <f>IF(NA$68=0,HLOOKUP($A150,'Monte Carlo_locked values'!$CQ$6:$DS$506,'Half from MC Supply Inputs '!NA$138+1,FALSE),NA117)</f>
        <v>2.2270555846343645</v>
      </c>
      <c r="NB150">
        <f>IF(NB$68=0,HLOOKUP($A150,'Monte Carlo_locked values'!$CQ$6:$DS$506,'Half from MC Supply Inputs '!NB$138+1,FALSE),NB117)</f>
        <v>3.099327745676475</v>
      </c>
      <c r="NC150">
        <f>IF(NC$68=0,HLOOKUP($A150,'Monte Carlo_locked values'!$CQ$6:$DS$506,'Half from MC Supply Inputs '!NC$138+1,FALSE),NC117)</f>
        <v>6.1809827019790706</v>
      </c>
      <c r="ND150">
        <f>IF(ND$68=0,HLOOKUP($A150,'Monte Carlo_locked values'!$CQ$6:$DS$506,'Half from MC Supply Inputs '!ND$138+1,FALSE),ND117)</f>
        <v>2.0352373772576406</v>
      </c>
      <c r="NE150">
        <f>IF(NE$68=0,HLOOKUP($A150,'Monte Carlo_locked values'!$CQ$6:$DS$506,'Half from MC Supply Inputs '!NE$138+1,FALSE),NE117)</f>
        <v>5.6004738226174631</v>
      </c>
      <c r="NF150">
        <f>IF(NF$68=0,HLOOKUP($A150,'Monte Carlo_locked values'!$CQ$6:$DS$506,'Half from MC Supply Inputs '!NF$138+1,FALSE),NF117)</f>
        <v>3.099327745676475</v>
      </c>
      <c r="NG150">
        <f>IF(NG$68=0,HLOOKUP($A150,'Monte Carlo_locked values'!$CQ$6:$DS$506,'Half from MC Supply Inputs '!NG$138+1,FALSE),NG117)</f>
        <v>2.0328607930286258</v>
      </c>
      <c r="NH150">
        <f>IF(NH$68=0,HLOOKUP($A150,'Monte Carlo_locked values'!$CQ$6:$DS$506,'Half from MC Supply Inputs '!NH$138+1,FALSE),NH117)</f>
        <v>3.099327745676475</v>
      </c>
      <c r="NI150">
        <f>IF(NI$68=0,HLOOKUP($A150,'Monte Carlo_locked values'!$CQ$6:$DS$506,'Half from MC Supply Inputs '!NI$138+1,FALSE),NI117)</f>
        <v>2.66235232811482</v>
      </c>
      <c r="NJ150">
        <f>IF(NJ$68=0,HLOOKUP($A150,'Monte Carlo_locked values'!$CQ$6:$DS$506,'Half from MC Supply Inputs '!NJ$138+1,FALSE),NJ117)</f>
        <v>7.460816937218806</v>
      </c>
      <c r="NK150">
        <f>IF(NK$68=0,HLOOKUP($A150,'Monte Carlo_locked values'!$CQ$6:$DS$506,'Half from MC Supply Inputs '!NK$138+1,FALSE),NK117)</f>
        <v>3.231546718071769</v>
      </c>
      <c r="NL150">
        <f>IF(NL$68=0,HLOOKUP($A150,'Monte Carlo_locked values'!$CQ$6:$DS$506,'Half from MC Supply Inputs '!NL$138+1,FALSE),NL117)</f>
        <v>5.2226231225258992</v>
      </c>
      <c r="NM150">
        <f>IF(NM$68=0,HLOOKUP($A150,'Monte Carlo_locked values'!$CQ$6:$DS$506,'Half from MC Supply Inputs '!NM$138+1,FALSE),NM117)</f>
        <v>2.0328607930286258</v>
      </c>
      <c r="NN150">
        <f>IF(NN$68=0,HLOOKUP($A150,'Monte Carlo_locked values'!$CQ$6:$DS$506,'Half from MC Supply Inputs '!NN$138+1,FALSE),NN117)</f>
        <v>4.1657946983243246</v>
      </c>
      <c r="NO150">
        <f>IF(NO$68=0,HLOOKUP($A150,'Monte Carlo_locked values'!$CQ$6:$DS$506,'Half from MC Supply Inputs '!NO$138+1,FALSE),NO117)</f>
        <v>2.0328607930286258</v>
      </c>
      <c r="NP150">
        <f>IF(NP$68=0,HLOOKUP($A150,'Monte Carlo_locked values'!$CQ$6:$DS$506,'Half from MC Supply Inputs '!NP$138+1,FALSE),NP117)</f>
        <v>6.8216542292239515</v>
      </c>
      <c r="NQ150">
        <f>IF(NQ$68=0,HLOOKUP($A150,'Monte Carlo_locked values'!$CQ$6:$DS$506,'Half from MC Supply Inputs '!NQ$138+1,FALSE),NQ117)</f>
        <v>4.6652788536686769</v>
      </c>
      <c r="NR150">
        <f>IF(NR$68=0,HLOOKUP($A150,'Monte Carlo_locked values'!$CQ$6:$DS$506,'Half from MC Supply Inputs '!NR$138+1,FALSE),NR117)</f>
        <v>4.6652788536686769</v>
      </c>
      <c r="NS150">
        <f>IF(NS$68=0,HLOOKUP($A150,'Monte Carlo_locked values'!$CQ$6:$DS$506,'Half from MC Supply Inputs '!NS$138+1,FALSE),NS117)</f>
        <v>3.099327745676475</v>
      </c>
      <c r="NT150">
        <f>IF(NT$68=0,HLOOKUP($A150,'Monte Carlo_locked values'!$CQ$6:$DS$506,'Half from MC Supply Inputs '!NT$138+1,FALSE),NT117)</f>
        <v>2.0328607930286258</v>
      </c>
      <c r="NU150">
        <f>IF(NU$68=0,HLOOKUP($A150,'Monte Carlo_locked values'!$CQ$6:$DS$506,'Half from MC Supply Inputs '!NU$138+1,FALSE),NU117)</f>
        <v>2.0328607930286258</v>
      </c>
      <c r="NV150">
        <f>IF(NV$68=0,HLOOKUP($A150,'Monte Carlo_locked values'!$CQ$6:$DS$506,'Half from MC Supply Inputs '!NV$138+1,FALSE),NV117)</f>
        <v>5.1647630090130283</v>
      </c>
      <c r="NW150">
        <f>IF(NW$68=0,HLOOKUP($A150,'Monte Carlo_locked values'!$CQ$6:$DS$506,'Half from MC Supply Inputs '!NW$138+1,FALSE),NW117)</f>
        <v>7.460816937218806</v>
      </c>
      <c r="NX150">
        <f>IF(NX$68=0,HLOOKUP($A150,'Monte Carlo_locked values'!$CQ$6:$DS$506,'Half from MC Supply Inputs '!NX$138+1,FALSE),NX117)</f>
        <v>2.0328607930286258</v>
      </c>
      <c r="NY150">
        <f>IF(NY$68=0,HLOOKUP($A150,'Monte Carlo_locked values'!$CQ$6:$DS$506,'Half from MC Supply Inputs '!NY$138+1,FALSE),NY117)</f>
        <v>3.8783558388263808</v>
      </c>
      <c r="NZ150">
        <f>IF(NZ$68=0,HLOOKUP($A150,'Monte Carlo_locked values'!$CQ$6:$DS$506,'Half from MC Supply Inputs '!NZ$138+1,FALSE),NZ117)</f>
        <v>4.6652788536686769</v>
      </c>
      <c r="OA150">
        <f>IF(OA$68=0,HLOOKUP($A150,'Monte Carlo_locked values'!$CQ$6:$DS$506,'Half from MC Supply Inputs '!OA$138+1,FALSE),OA117)</f>
        <v>2.9832613876155429</v>
      </c>
      <c r="OB150">
        <f>IF(OB$68=0,HLOOKUP($A150,'Monte Carlo_locked values'!$CQ$6:$DS$506,'Half from MC Supply Inputs '!OB$138+1,FALSE),OB117)</f>
        <v>3.447703688606985</v>
      </c>
      <c r="OC150">
        <f>IF(OC$68=0,HLOOKUP($A150,'Monte Carlo_locked values'!$CQ$6:$DS$506,'Half from MC Supply Inputs '!OC$138+1,FALSE),OC117)</f>
        <v>2.0328607930286258</v>
      </c>
      <c r="OD150">
        <f>IF(OD$68=0,HLOOKUP($A150,'Monte Carlo_locked values'!$CQ$6:$DS$506,'Half from MC Supply Inputs '!OD$138+1,FALSE),OD117)</f>
        <v>6.7679830681174744</v>
      </c>
      <c r="OE150">
        <f>IF(OE$68=0,HLOOKUP($A150,'Monte Carlo_locked values'!$CQ$6:$DS$506,'Half from MC Supply Inputs '!OE$138+1,FALSE),OE117)</f>
        <v>4.2921901796674469</v>
      </c>
      <c r="OF150">
        <f>IF(OF$68=0,HLOOKUP($A150,'Monte Carlo_locked values'!$CQ$6:$DS$506,'Half from MC Supply Inputs '!OF$138+1,FALSE),OF117)</f>
        <v>7.0476910707592575</v>
      </c>
      <c r="OG150">
        <f>IF(OG$68=0,HLOOKUP($A150,'Monte Carlo_locked values'!$CQ$6:$DS$506,'Half from MC Supply Inputs '!OG$138+1,FALSE),OG117)</f>
        <v>2.0328607930286258</v>
      </c>
      <c r="OH150">
        <f>IF(OH$68=0,HLOOKUP($A150,'Monte Carlo_locked values'!$CQ$6:$DS$506,'Half from MC Supply Inputs '!OH$138+1,FALSE),OH117)</f>
        <v>7.460816937218806</v>
      </c>
      <c r="OI150">
        <f>IF(OI$68=0,HLOOKUP($A150,'Monte Carlo_locked values'!$CQ$6:$DS$506,'Half from MC Supply Inputs '!OI$138+1,FALSE),OI117)</f>
        <v>3.099327745676475</v>
      </c>
      <c r="OJ150">
        <f>IF(OJ$68=0,HLOOKUP($A150,'Monte Carlo_locked values'!$CQ$6:$DS$506,'Half from MC Supply Inputs '!OJ$138+1,FALSE),OJ117)</f>
        <v>4.6652788536686769</v>
      </c>
      <c r="OK150">
        <f>IF(OK$68=0,HLOOKUP($A150,'Monte Carlo_locked values'!$CQ$6:$DS$506,'Half from MC Supply Inputs '!OK$138+1,FALSE),OK117)</f>
        <v>7.460816937218806</v>
      </c>
      <c r="OL150">
        <f>IF(OL$68=0,HLOOKUP($A150,'Monte Carlo_locked values'!$CQ$6:$DS$506,'Half from MC Supply Inputs '!OL$138+1,FALSE),OL117)</f>
        <v>2.0328607930286258</v>
      </c>
      <c r="OM150">
        <f>IF(OM$68=0,HLOOKUP($A150,'Monte Carlo_locked values'!$CQ$6:$DS$506,'Half from MC Supply Inputs '!OM$138+1,FALSE),OM117)</f>
        <v>7.460816937218806</v>
      </c>
      <c r="ON150">
        <f>IF(ON$68=0,HLOOKUP($A150,'Monte Carlo_locked values'!$CQ$6:$DS$506,'Half from MC Supply Inputs '!ON$138+1,FALSE),ON117)</f>
        <v>7.1091196001684764</v>
      </c>
      <c r="OO150">
        <f>IF(OO$68=0,HLOOKUP($A150,'Monte Carlo_locked values'!$CQ$6:$DS$506,'Half from MC Supply Inputs '!OO$138+1,FALSE),OO117)</f>
        <v>6.4602062251824295</v>
      </c>
      <c r="OP150">
        <f>IF(OP$68=0,HLOOKUP($A150,'Monte Carlo_locked values'!$CQ$6:$DS$506,'Half from MC Supply Inputs '!OP$138+1,FALSE),OP117)</f>
        <v>4.2584484725038712</v>
      </c>
      <c r="OQ150">
        <f>IF(OQ$68=0,HLOOKUP($A150,'Monte Carlo_locked values'!$CQ$6:$DS$506,'Half from MC Supply Inputs '!OQ$138+1,FALSE),OQ117)</f>
        <v>4.1657946983243246</v>
      </c>
      <c r="OR150">
        <f>IF(OR$68=0,HLOOKUP($A150,'Monte Carlo_locked values'!$CQ$6:$DS$506,'Half from MC Supply Inputs '!OR$138+1,FALSE),OR117)</f>
        <v>2.0352373772576406</v>
      </c>
      <c r="OS150">
        <f>IF(OS$68=0,HLOOKUP($A150,'Monte Carlo_locked values'!$CQ$6:$DS$506,'Half from MC Supply Inputs '!OS$138+1,FALSE),OS117)</f>
        <v>2.0328607930286258</v>
      </c>
      <c r="OT150">
        <f>IF(OT$68=0,HLOOKUP($A150,'Monte Carlo_locked values'!$CQ$6:$DS$506,'Half from MC Supply Inputs '!OT$138+1,FALSE),OT117)</f>
        <v>4.1657946983243246</v>
      </c>
      <c r="OU150">
        <f>IF(OU$68=0,HLOOKUP($A150,'Monte Carlo_locked values'!$CQ$6:$DS$506,'Half from MC Supply Inputs '!OU$138+1,FALSE),OU117)</f>
        <v>7.460816937218806</v>
      </c>
      <c r="OV150">
        <f>IF(OV$68=0,HLOOKUP($A150,'Monte Carlo_locked values'!$CQ$6:$DS$506,'Half from MC Supply Inputs '!OV$138+1,FALSE),OV117)</f>
        <v>5.1647630090130283</v>
      </c>
      <c r="OW150">
        <f>IF(OW$68=0,HLOOKUP($A150,'Monte Carlo_locked values'!$CQ$6:$DS$506,'Half from MC Supply Inputs '!OW$138+1,FALSE),OW117)</f>
        <v>2.482776902245182</v>
      </c>
      <c r="OX150">
        <f>IF(OX$68=0,HLOOKUP($A150,'Monte Carlo_locked values'!$CQ$6:$DS$506,'Half from MC Supply Inputs '!OX$138+1,FALSE),OX117)</f>
        <v>4.6652788536686769</v>
      </c>
      <c r="OY150">
        <f>IF(OY$68=0,HLOOKUP($A150,'Monte Carlo_locked values'!$CQ$6:$DS$506,'Half from MC Supply Inputs '!OY$138+1,FALSE),OY117)</f>
        <v>2.3756903754895249</v>
      </c>
      <c r="OZ150">
        <f>IF(OZ$68=0,HLOOKUP($A150,'Monte Carlo_locked values'!$CQ$6:$DS$506,'Half from MC Supply Inputs '!OZ$138+1,FALSE),OZ117)</f>
        <v>5.1647630090130283</v>
      </c>
      <c r="PA150">
        <f>IF(PA$68=0,HLOOKUP($A150,'Monte Carlo_locked values'!$CQ$6:$DS$506,'Half from MC Supply Inputs '!PA$138+1,FALSE),PA117)</f>
        <v>7.460816937218806</v>
      </c>
      <c r="PB150">
        <f>IF(PB$68=0,HLOOKUP($A150,'Monte Carlo_locked values'!$CQ$6:$DS$506,'Half from MC Supply Inputs '!PB$138+1,FALSE),PB117)</f>
        <v>3.099327745676475</v>
      </c>
      <c r="PC150">
        <f>IF(PC$68=0,HLOOKUP($A150,'Monte Carlo_locked values'!$CQ$6:$DS$506,'Half from MC Supply Inputs '!PC$138+1,FALSE),PC117)</f>
        <v>2.0328607930286258</v>
      </c>
      <c r="PD150">
        <f>IF(PD$68=0,HLOOKUP($A150,'Monte Carlo_locked values'!$CQ$6:$DS$506,'Half from MC Supply Inputs '!PD$138+1,FALSE),PD117)</f>
        <v>6.7203291175049253</v>
      </c>
      <c r="PE150">
        <f>IF(PE$68=0,HLOOKUP($A150,'Monte Carlo_locked values'!$CQ$6:$DS$506,'Half from MC Supply Inputs '!PE$138+1,FALSE),PE117)</f>
        <v>7.460816937218806</v>
      </c>
      <c r="PF150">
        <f>IF(PF$68=0,HLOOKUP($A150,'Monte Carlo_locked values'!$CQ$6:$DS$506,'Half from MC Supply Inputs '!PF$138+1,FALSE),PF117)</f>
        <v>3.099327745676475</v>
      </c>
      <c r="PG150">
        <f>IF(PG$68=0,HLOOKUP($A150,'Monte Carlo_locked values'!$CQ$6:$DS$506,'Half from MC Supply Inputs '!PG$138+1,FALSE),PG117)</f>
        <v>2.2602745418983541</v>
      </c>
      <c r="PH150">
        <f>IF(PH$68=0,HLOOKUP($A150,'Monte Carlo_locked values'!$CQ$6:$DS$506,'Half from MC Supply Inputs '!PH$138+1,FALSE),PH117)</f>
        <v>3.166583944268913</v>
      </c>
      <c r="PI150">
        <f>IF(PI$68=0,HLOOKUP($A150,'Monte Carlo_locked values'!$CQ$6:$DS$506,'Half from MC Supply Inputs '!PI$138+1,FALSE),PI117)</f>
        <v>4.3226749706214536</v>
      </c>
      <c r="PJ150">
        <f>IF(PJ$68=0,HLOOKUP($A150,'Monte Carlo_locked values'!$CQ$6:$DS$506,'Half from MC Supply Inputs '!PJ$138+1,FALSE),PJ117)</f>
        <v>7.460816937218806</v>
      </c>
      <c r="PK150">
        <f>IF(PK$68=0,HLOOKUP($A150,'Monte Carlo_locked values'!$CQ$6:$DS$506,'Half from MC Supply Inputs '!PK$138+1,FALSE),PK117)</f>
        <v>4.6652788536686769</v>
      </c>
      <c r="PL150">
        <f>IF(PL$68=0,HLOOKUP($A150,'Monte Carlo_locked values'!$CQ$6:$DS$506,'Half from MC Supply Inputs '!PL$138+1,FALSE),PL117)</f>
        <v>5.1647630090130283</v>
      </c>
      <c r="PM150">
        <f>IF(PM$68=0,HLOOKUP($A150,'Monte Carlo_locked values'!$CQ$6:$DS$506,'Half from MC Supply Inputs '!PM$138+1,FALSE),PM117)</f>
        <v>2.0328607930286258</v>
      </c>
      <c r="PN150">
        <f>IF(PN$68=0,HLOOKUP($A150,'Monte Carlo_locked values'!$CQ$6:$DS$506,'Half from MC Supply Inputs '!PN$138+1,FALSE),PN117)</f>
        <v>4.6652788536686769</v>
      </c>
      <c r="PO150">
        <f>IF(PO$68=0,HLOOKUP($A150,'Monte Carlo_locked values'!$CQ$6:$DS$506,'Half from MC Supply Inputs '!PO$138+1,FALSE),PO117)</f>
        <v>7.460816937218806</v>
      </c>
      <c r="PP150">
        <f>IF(PP$68=0,HLOOKUP($A150,'Monte Carlo_locked values'!$CQ$6:$DS$506,'Half from MC Supply Inputs '!PP$138+1,FALSE),PP117)</f>
        <v>4.1657946983243246</v>
      </c>
      <c r="PQ150">
        <f>IF(PQ$68=0,HLOOKUP($A150,'Monte Carlo_locked values'!$CQ$6:$DS$506,'Half from MC Supply Inputs '!PQ$138+1,FALSE),PQ117)</f>
        <v>6.533725541337799</v>
      </c>
      <c r="PR150">
        <f>IF(PR$68=0,HLOOKUP($A150,'Monte Carlo_locked values'!$CQ$6:$DS$506,'Half from MC Supply Inputs '!PR$138+1,FALSE),PR117)</f>
        <v>7.1114513262523404</v>
      </c>
      <c r="PS150">
        <f>IF(PS$68=0,HLOOKUP($A150,'Monte Carlo_locked values'!$CQ$6:$DS$506,'Half from MC Supply Inputs '!PS$138+1,FALSE),PS117)</f>
        <v>6.0234812816625372</v>
      </c>
      <c r="PT150">
        <f>IF(PT$68=0,HLOOKUP($A150,'Monte Carlo_locked values'!$CQ$6:$DS$506,'Half from MC Supply Inputs '!PT$138+1,FALSE),PT117)</f>
        <v>7.460816937218806</v>
      </c>
      <c r="PU150">
        <f>IF(PU$68=0,HLOOKUP($A150,'Monte Carlo_locked values'!$CQ$6:$DS$506,'Half from MC Supply Inputs '!PU$138+1,FALSE),PU117)</f>
        <v>4.4876689689150551</v>
      </c>
      <c r="PV150">
        <f>IF(PV$68=0,HLOOKUP($A150,'Monte Carlo_locked values'!$CQ$6:$DS$506,'Half from MC Supply Inputs '!PV$138+1,FALSE),PV117)</f>
        <v>2.0352373772576406</v>
      </c>
      <c r="PW150">
        <f>IF(PW$68=0,HLOOKUP($A150,'Monte Carlo_locked values'!$CQ$6:$DS$506,'Half from MC Supply Inputs '!PW$138+1,FALSE),PW117)</f>
        <v>5.1647630090130283</v>
      </c>
      <c r="PX150">
        <f>IF(PX$68=0,HLOOKUP($A150,'Monte Carlo_locked values'!$CQ$6:$DS$506,'Half from MC Supply Inputs '!PX$138+1,FALSE),PX117)</f>
        <v>4.1657946983243246</v>
      </c>
      <c r="PY150">
        <f>IF(PY$68=0,HLOOKUP($A150,'Monte Carlo_locked values'!$CQ$6:$DS$506,'Half from MC Supply Inputs '!PY$138+1,FALSE),PY117)</f>
        <v>3.830012973918941</v>
      </c>
      <c r="PZ150">
        <f>IF(PZ$68=0,HLOOKUP($A150,'Monte Carlo_locked values'!$CQ$6:$DS$506,'Half from MC Supply Inputs '!PZ$138+1,FALSE),PZ117)</f>
        <v>5.1647630090130283</v>
      </c>
      <c r="QA150">
        <f>IF(QA$68=0,HLOOKUP($A150,'Monte Carlo_locked values'!$CQ$6:$DS$506,'Half from MC Supply Inputs '!QA$138+1,FALSE),QA117)</f>
        <v>7.460816937218806</v>
      </c>
      <c r="QB150">
        <f>IF(QB$68=0,HLOOKUP($A150,'Monte Carlo_locked values'!$CQ$6:$DS$506,'Half from MC Supply Inputs '!QB$138+1,FALSE),QB117)</f>
        <v>4.1657946983243246</v>
      </c>
      <c r="QC150">
        <f>IF(QC$68=0,HLOOKUP($A150,'Monte Carlo_locked values'!$CQ$6:$DS$506,'Half from MC Supply Inputs '!QC$138+1,FALSE),QC117)</f>
        <v>4.1168547029002154</v>
      </c>
      <c r="QD150">
        <f>IF(QD$68=0,HLOOKUP($A150,'Monte Carlo_locked values'!$CQ$6:$DS$506,'Half from MC Supply Inputs '!QD$138+1,FALSE),QD117)</f>
        <v>5.1647630090130283</v>
      </c>
      <c r="QE150">
        <f>IF(QE$68=0,HLOOKUP($A150,'Monte Carlo_locked values'!$CQ$6:$DS$506,'Half from MC Supply Inputs '!QE$138+1,FALSE),QE117)</f>
        <v>7.460816937218806</v>
      </c>
      <c r="QF150">
        <f>IF(QF$68=0,HLOOKUP($A150,'Monte Carlo_locked values'!$CQ$6:$DS$506,'Half from MC Supply Inputs '!QF$138+1,FALSE),QF117)</f>
        <v>5.1647630090130283</v>
      </c>
      <c r="QG150">
        <f>IF(QG$68=0,HLOOKUP($A150,'Monte Carlo_locked values'!$CQ$6:$DS$506,'Half from MC Supply Inputs '!QG$138+1,FALSE),QG117)</f>
        <v>2.0700282497595204</v>
      </c>
      <c r="QH150">
        <f>IF(QH$68=0,HLOOKUP($A150,'Monte Carlo_locked values'!$CQ$6:$DS$506,'Half from MC Supply Inputs '!QH$138+1,FALSE),QH117)</f>
        <v>3.099327745676475</v>
      </c>
      <c r="QI150">
        <f>IF(QI$68=0,HLOOKUP($A150,'Monte Carlo_locked values'!$CQ$6:$DS$506,'Half from MC Supply Inputs '!QI$138+1,FALSE),QI117)</f>
        <v>2.8692853666520337</v>
      </c>
      <c r="QJ150">
        <f>IF(QJ$68=0,HLOOKUP($A150,'Monte Carlo_locked values'!$CQ$6:$DS$506,'Half from MC Supply Inputs '!QJ$138+1,FALSE),QJ117)</f>
        <v>5.1647630090130283</v>
      </c>
      <c r="QK150">
        <f>IF(QK$68=0,HLOOKUP($A150,'Monte Carlo_locked values'!$CQ$6:$DS$506,'Half from MC Supply Inputs '!QK$138+1,FALSE),QK117)</f>
        <v>7.460816937218806</v>
      </c>
      <c r="QL150">
        <f>IF(QL$68=0,HLOOKUP($A150,'Monte Carlo_locked values'!$CQ$6:$DS$506,'Half from MC Supply Inputs '!QL$138+1,FALSE),QL117)</f>
        <v>3.8749589266556286</v>
      </c>
      <c r="QM150">
        <f>IF(QM$68=0,HLOOKUP($A150,'Monte Carlo_locked values'!$CQ$6:$DS$506,'Half from MC Supply Inputs '!QM$138+1,FALSE),QM117)</f>
        <v>4.6652788536686769</v>
      </c>
      <c r="QN150">
        <f>IF(QN$68=0,HLOOKUP($A150,'Monte Carlo_locked values'!$CQ$6:$DS$506,'Half from MC Supply Inputs '!QN$138+1,FALSE),QN117)</f>
        <v>7.460816937218806</v>
      </c>
      <c r="QO150">
        <f>IF(QO$68=0,HLOOKUP($A150,'Monte Carlo_locked values'!$CQ$6:$DS$506,'Half from MC Supply Inputs '!QO$138+1,FALSE),QO117)</f>
        <v>3.7563491845479682</v>
      </c>
      <c r="QP150">
        <f>IF(QP$68=0,HLOOKUP($A150,'Monte Carlo_locked values'!$CQ$6:$DS$506,'Half from MC Supply Inputs '!QP$138+1,FALSE),QP117)</f>
        <v>4.1657946983243246</v>
      </c>
      <c r="QQ150">
        <f>IF(QQ$68=0,HLOOKUP($A150,'Monte Carlo_locked values'!$CQ$6:$DS$506,'Half from MC Supply Inputs '!QQ$138+1,FALSE),QQ117)</f>
        <v>3.099327745676475</v>
      </c>
      <c r="QR150">
        <f>IF(QR$68=0,HLOOKUP($A150,'Monte Carlo_locked values'!$CQ$6:$DS$506,'Half from MC Supply Inputs '!QR$138+1,FALSE),QR117)</f>
        <v>3.099327745676475</v>
      </c>
      <c r="QS150">
        <f>IF(QS$68=0,HLOOKUP($A150,'Monte Carlo_locked values'!$CQ$6:$DS$506,'Half from MC Supply Inputs '!QS$138+1,FALSE),QS117)</f>
        <v>4.6652788536686769</v>
      </c>
      <c r="QT150">
        <f>IF(QT$68=0,HLOOKUP($A150,'Monte Carlo_locked values'!$CQ$6:$DS$506,'Half from MC Supply Inputs '!QT$138+1,FALSE),QT117)</f>
        <v>7.460816937218806</v>
      </c>
      <c r="QU150">
        <f>IF(QU$68=0,HLOOKUP($A150,'Monte Carlo_locked values'!$CQ$6:$DS$506,'Half from MC Supply Inputs '!QU$138+1,FALSE),QU117)</f>
        <v>4.1657946983243246</v>
      </c>
      <c r="QV150">
        <f>IF(QV$68=0,HLOOKUP($A150,'Monte Carlo_locked values'!$CQ$6:$DS$506,'Half from MC Supply Inputs '!QV$138+1,FALSE),QV117)</f>
        <v>4.6652788536686769</v>
      </c>
      <c r="QW150">
        <f>IF(QW$68=0,HLOOKUP($A150,'Monte Carlo_locked values'!$CQ$6:$DS$506,'Half from MC Supply Inputs '!QW$138+1,FALSE),QW117)</f>
        <v>2.5493104484847646</v>
      </c>
      <c r="QX150">
        <f>IF(QX$68=0,HLOOKUP($A150,'Monte Carlo_locked values'!$CQ$6:$DS$506,'Half from MC Supply Inputs '!QX$138+1,FALSE),QX117)</f>
        <v>3.8561242617276368</v>
      </c>
      <c r="QY150">
        <f>IF(QY$68=0,HLOOKUP($A150,'Monte Carlo_locked values'!$CQ$6:$DS$506,'Half from MC Supply Inputs '!QY$138+1,FALSE),QY117)</f>
        <v>4.6652788536686769</v>
      </c>
      <c r="QZ150">
        <f>IF(QZ$68=0,HLOOKUP($A150,'Monte Carlo_locked values'!$CQ$6:$DS$506,'Half from MC Supply Inputs '!QZ$138+1,FALSE),QZ117)</f>
        <v>5.1647630090130283</v>
      </c>
      <c r="RA150">
        <f>IF(RA$68=0,HLOOKUP($A150,'Monte Carlo_locked values'!$CQ$6:$DS$506,'Half from MC Supply Inputs '!RA$138+1,FALSE),RA117)</f>
        <v>2.0328607930286258</v>
      </c>
      <c r="RB150">
        <f>IF(RB$68=0,HLOOKUP($A150,'Monte Carlo_locked values'!$CQ$6:$DS$506,'Half from MC Supply Inputs '!RB$138+1,FALSE),RB117)</f>
        <v>7.0455167007196273</v>
      </c>
      <c r="RC150">
        <f>IF(RC$68=0,HLOOKUP($A150,'Monte Carlo_locked values'!$CQ$6:$DS$506,'Half from MC Supply Inputs '!RC$138+1,FALSE),RC117)</f>
        <v>4.6652788536686769</v>
      </c>
      <c r="RD150">
        <f>IF(RD$68=0,HLOOKUP($A150,'Monte Carlo_locked values'!$CQ$6:$DS$506,'Half from MC Supply Inputs '!RD$138+1,FALSE),RD117)</f>
        <v>7.460816937218806</v>
      </c>
      <c r="RE150">
        <f>IF(RE$68=0,HLOOKUP($A150,'Monte Carlo_locked values'!$CQ$6:$DS$506,'Half from MC Supply Inputs '!RE$138+1,FALSE),RE117)</f>
        <v>3.099327745676475</v>
      </c>
      <c r="RF150">
        <f>IF(RF$68=0,HLOOKUP($A150,'Monte Carlo_locked values'!$CQ$6:$DS$506,'Half from MC Supply Inputs '!RF$138+1,FALSE),RF117)</f>
        <v>7.460816937218806</v>
      </c>
      <c r="RG150">
        <f>IF(RG$68=0,HLOOKUP($A150,'Monte Carlo_locked values'!$CQ$6:$DS$506,'Half from MC Supply Inputs '!RG$138+1,FALSE),RG117)</f>
        <v>4.6652788536686769</v>
      </c>
      <c r="RH150">
        <f>IF(RH$68=0,HLOOKUP($A150,'Monte Carlo_locked values'!$CQ$6:$DS$506,'Half from MC Supply Inputs '!RH$138+1,FALSE),RH117)</f>
        <v>7.460816937218806</v>
      </c>
      <c r="RI150">
        <f>IF(RI$68=0,HLOOKUP($A150,'Monte Carlo_locked values'!$CQ$6:$DS$506,'Half from MC Supply Inputs '!RI$138+1,FALSE),RI117)</f>
        <v>4.1657946983243246</v>
      </c>
      <c r="RJ150">
        <f>IF(RJ$68=0,HLOOKUP($A150,'Monte Carlo_locked values'!$CQ$6:$DS$506,'Half from MC Supply Inputs '!RJ$138+1,FALSE),RJ117)</f>
        <v>2.0328607930286258</v>
      </c>
      <c r="RK150">
        <f>IF(RK$68=0,HLOOKUP($A150,'Monte Carlo_locked values'!$CQ$6:$DS$506,'Half from MC Supply Inputs '!RK$138+1,FALSE),RK117)</f>
        <v>5.1647630090130283</v>
      </c>
      <c r="RL150">
        <f>IF(RL$68=0,HLOOKUP($A150,'Monte Carlo_locked values'!$CQ$6:$DS$506,'Half from MC Supply Inputs '!RL$138+1,FALSE),RL117)</f>
        <v>7.460816937218806</v>
      </c>
      <c r="RM150">
        <f>IF(RM$68=0,HLOOKUP($A150,'Monte Carlo_locked values'!$CQ$6:$DS$506,'Half from MC Supply Inputs '!RM$138+1,FALSE),RM117)</f>
        <v>4.6652788536686769</v>
      </c>
      <c r="RN150">
        <f>IF(RN$68=0,HLOOKUP($A150,'Monte Carlo_locked values'!$CQ$6:$DS$506,'Half from MC Supply Inputs '!RN$138+1,FALSE),RN117)</f>
        <v>4.1657946983243246</v>
      </c>
      <c r="RO150">
        <f>IF(RO$68=0,HLOOKUP($A150,'Monte Carlo_locked values'!$CQ$6:$DS$506,'Half from MC Supply Inputs '!RO$138+1,FALSE),RO117)</f>
        <v>3.0074643628061515</v>
      </c>
      <c r="RP150">
        <f>IF(RP$68=0,HLOOKUP($A150,'Monte Carlo_locked values'!$CQ$6:$DS$506,'Half from MC Supply Inputs '!RP$138+1,FALSE),RP117)</f>
        <v>7.460816937218806</v>
      </c>
      <c r="RQ150">
        <f>IF(RQ$68=0,HLOOKUP($A150,'Monte Carlo_locked values'!$CQ$6:$DS$506,'Half from MC Supply Inputs '!RQ$138+1,FALSE),RQ117)</f>
        <v>7.460816937218806</v>
      </c>
      <c r="RR150">
        <f>IF(RR$68=0,HLOOKUP($A150,'Monte Carlo_locked values'!$CQ$6:$DS$506,'Half from MC Supply Inputs '!RR$138+1,FALSE),RR117)</f>
        <v>7.460816937218806</v>
      </c>
      <c r="RS150">
        <f>IF(RS$68=0,HLOOKUP($A150,'Monte Carlo_locked values'!$CQ$6:$DS$506,'Half from MC Supply Inputs '!RS$138+1,FALSE),RS117)</f>
        <v>4.6652788536686769</v>
      </c>
      <c r="RT150">
        <f>IF(RT$68=0,HLOOKUP($A150,'Monte Carlo_locked values'!$CQ$6:$DS$506,'Half from MC Supply Inputs '!RT$138+1,FALSE),RT117)</f>
        <v>4.1657946983243246</v>
      </c>
      <c r="RU150">
        <f>IF(RU$68=0,HLOOKUP($A150,'Monte Carlo_locked values'!$CQ$6:$DS$506,'Half from MC Supply Inputs '!RU$138+1,FALSE),RU117)</f>
        <v>5.1647630090130283</v>
      </c>
      <c r="RV150">
        <f>IF(RV$68=0,HLOOKUP($A150,'Monte Carlo_locked values'!$CQ$6:$DS$506,'Half from MC Supply Inputs '!RV$138+1,FALSE),RV117)</f>
        <v>3.099327745676475</v>
      </c>
      <c r="RW150">
        <f>IF(RW$68=0,HLOOKUP($A150,'Monte Carlo_locked values'!$CQ$6:$DS$506,'Half from MC Supply Inputs '!RW$138+1,FALSE),RW117)</f>
        <v>7.460816937218806</v>
      </c>
      <c r="RX150">
        <f>IF(RX$68=0,HLOOKUP($A150,'Monte Carlo_locked values'!$CQ$6:$DS$506,'Half from MC Supply Inputs '!RX$138+1,FALSE),RX117)</f>
        <v>3.099327745676475</v>
      </c>
      <c r="RY150">
        <f>IF(RY$68=0,HLOOKUP($A150,'Monte Carlo_locked values'!$CQ$6:$DS$506,'Half from MC Supply Inputs '!RY$138+1,FALSE),RY117)</f>
        <v>2.0352373772576406</v>
      </c>
      <c r="RZ150">
        <f>IF(RZ$68=0,HLOOKUP($A150,'Monte Carlo_locked values'!$CQ$6:$DS$506,'Half from MC Supply Inputs '!RZ$138+1,FALSE),RZ117)</f>
        <v>2.9645650817705911</v>
      </c>
      <c r="SA150">
        <f>IF(SA$68=0,HLOOKUP($A150,'Monte Carlo_locked values'!$CQ$6:$DS$506,'Half from MC Supply Inputs '!SA$138+1,FALSE),SA117)</f>
        <v>6.7095571628196744</v>
      </c>
      <c r="SB150">
        <f>IF(SB$68=0,HLOOKUP($A150,'Monte Carlo_locked values'!$CQ$6:$DS$506,'Half from MC Supply Inputs '!SB$138+1,FALSE),SB117)</f>
        <v>6.0060944726026264</v>
      </c>
      <c r="SC150">
        <f>IF(SC$68=0,HLOOKUP($A150,'Monte Carlo_locked values'!$CQ$6:$DS$506,'Half from MC Supply Inputs '!SC$138+1,FALSE),SC117)</f>
        <v>4.6652788536686769</v>
      </c>
      <c r="SD150">
        <f>IF(SD$68=0,HLOOKUP($A150,'Monte Carlo_locked values'!$CQ$6:$DS$506,'Half from MC Supply Inputs '!SD$138+1,FALSE),SD117)</f>
        <v>4.742594343136088</v>
      </c>
      <c r="SE150">
        <f>IF(SE$68=0,HLOOKUP($A150,'Monte Carlo_locked values'!$CQ$6:$DS$506,'Half from MC Supply Inputs '!SE$138+1,FALSE),SE117)</f>
        <v>3.099327745676475</v>
      </c>
      <c r="SF150">
        <f>IF(SF$68=0,HLOOKUP($A150,'Monte Carlo_locked values'!$CQ$6:$DS$506,'Half from MC Supply Inputs '!SF$138+1,FALSE),SF117)</f>
        <v>2.9319116790813116</v>
      </c>
      <c r="SG150">
        <f>IF(SG$68=0,HLOOKUP($A150,'Monte Carlo_locked values'!$CQ$6:$DS$506,'Half from MC Supply Inputs '!SG$138+1,FALSE),SG117)</f>
        <v>7.460816937218806</v>
      </c>
    </row>
    <row r="151" spans="1:501" x14ac:dyDescent="0.35">
      <c r="A151" s="158">
        <v>2034</v>
      </c>
      <c r="B151">
        <f>IF(B$68=0,HLOOKUP($A151,'Monte Carlo_locked values'!$CQ$6:$DS$506,'Half from MC Supply Inputs '!B$138+1,FALSE),B118)</f>
        <v>7.8338577840797461</v>
      </c>
      <c r="C151">
        <f>IF(C$68=0,HLOOKUP($A151,'Monte Carlo_locked values'!$CQ$6:$DS$506,'Half from MC Supply Inputs '!C$138+1,FALSE),C118)</f>
        <v>3.1559806381361808</v>
      </c>
      <c r="D151">
        <f>IF(D$68=0,HLOOKUP($A151,'Monte Carlo_locked values'!$CQ$6:$DS$506,'Half from MC Supply Inputs '!D$138+1,FALSE),D118)</f>
        <v>5.1640119451993618</v>
      </c>
      <c r="E151">
        <f>IF(E$68=0,HLOOKUP($A151,'Monte Carlo_locked values'!$CQ$6:$DS$506,'Half from MC Supply Inputs '!E$138+1,FALSE),E118)</f>
        <v>4.5654558835919028</v>
      </c>
      <c r="F151">
        <f>IF(F$68=0,HLOOKUP($A151,'Monte Carlo_locked values'!$CQ$6:$DS$506,'Half from MC Supply Inputs '!F$138+1,FALSE),F118)</f>
        <v>5.1640119451993618</v>
      </c>
      <c r="G151">
        <f>IF(G$68=0,HLOOKUP($A151,'Monte Carlo_locked values'!$CQ$6:$DS$506,'Half from MC Supply Inputs '!G$138+1,FALSE),G118)</f>
        <v>7.8338577840797461</v>
      </c>
      <c r="H151">
        <f>IF(H$68=0,HLOOKUP($A151,'Monte Carlo_locked values'!$CQ$6:$DS$506,'Half from MC Supply Inputs '!H$138+1,FALSE),H118)</f>
        <v>4.5654558835919028</v>
      </c>
      <c r="I151">
        <f>IF(I$68=0,HLOOKUP($A151,'Monte Carlo_locked values'!$CQ$6:$DS$506,'Half from MC Supply Inputs '!I$138+1,FALSE),I118)</f>
        <v>7.8338577840797461</v>
      </c>
      <c r="J151">
        <f>IF(J$68=0,HLOOKUP($A151,'Monte Carlo_locked values'!$CQ$6:$DS$506,'Half from MC Supply Inputs '!J$138+1,FALSE),J118)</f>
        <v>4.5654558835919028</v>
      </c>
      <c r="K151">
        <f>IF(K$68=0,HLOOKUP($A151,'Monte Carlo_locked values'!$CQ$6:$DS$506,'Half from MC Supply Inputs '!K$138+1,FALSE),K118)</f>
        <v>7.8338577840797461</v>
      </c>
      <c r="L151">
        <f>IF(L$68=0,HLOOKUP($A151,'Monte Carlo_locked values'!$CQ$6:$DS$506,'Half from MC Supply Inputs '!L$138+1,FALSE),L118)</f>
        <v>5.0794132835330501</v>
      </c>
      <c r="M151">
        <f>IF(M$68=0,HLOOKUP($A151,'Monte Carlo_locked values'!$CQ$6:$DS$506,'Half from MC Supply Inputs '!M$138+1,FALSE),M118)</f>
        <v>3.5217621759796298</v>
      </c>
      <c r="N151">
        <f>IF(N$68=0,HLOOKUP($A151,'Monte Carlo_locked values'!$CQ$6:$DS$506,'Half from MC Supply Inputs '!N$138+1,FALSE),N118)</f>
        <v>4.2052028453946519</v>
      </c>
      <c r="O151">
        <f>IF(O$68=0,HLOOKUP($A151,'Monte Carlo_locked values'!$CQ$6:$DS$506,'Half from MC Supply Inputs '!O$138+1,FALSE),O118)</f>
        <v>3.3499798581359799</v>
      </c>
      <c r="P151">
        <f>IF(P$68=0,HLOOKUP($A151,'Monte Carlo_locked values'!$CQ$6:$DS$506,'Half from MC Supply Inputs '!P$138+1,FALSE),P118)</f>
        <v>4.5654558835919028</v>
      </c>
      <c r="Q151">
        <f>IF(Q$68=0,HLOOKUP($A151,'Monte Carlo_locked values'!$CQ$6:$DS$506,'Half from MC Supply Inputs '!Q$138+1,FALSE),Q118)</f>
        <v>7.8338577840797461</v>
      </c>
      <c r="R151">
        <f>IF(R$68=0,HLOOKUP($A151,'Monte Carlo_locked values'!$CQ$6:$DS$506,'Half from MC Supply Inputs '!R$138+1,FALSE),R118)</f>
        <v>2.1345038326800574</v>
      </c>
      <c r="S151">
        <f>IF(S$68=0,HLOOKUP($A151,'Monte Carlo_locked values'!$CQ$6:$DS$506,'Half from MC Supply Inputs '!S$138+1,FALSE),S118)</f>
        <v>7.1392291739790208</v>
      </c>
      <c r="T151">
        <f>IF(T$68=0,HLOOKUP($A151,'Monte Carlo_locked values'!$CQ$6:$DS$506,'Half from MC Supply Inputs '!T$138+1,FALSE),T118)</f>
        <v>7.8338577840797461</v>
      </c>
      <c r="U151">
        <f>IF(U$68=0,HLOOKUP($A151,'Monte Carlo_locked values'!$CQ$6:$DS$506,'Half from MC Supply Inputs '!U$138+1,FALSE),U118)</f>
        <v>5.8546812352992816</v>
      </c>
      <c r="V151">
        <f>IF(V$68=0,HLOOKUP($A151,'Monte Carlo_locked values'!$CQ$6:$DS$506,'Half from MC Supply Inputs '!V$138+1,FALSE),V118)</f>
        <v>2.1345038326800574</v>
      </c>
      <c r="W151">
        <f>IF(W$68=0,HLOOKUP($A151,'Monte Carlo_locked values'!$CQ$6:$DS$506,'Half from MC Supply Inputs '!W$138+1,FALSE),W118)</f>
        <v>4.5654558835919028</v>
      </c>
      <c r="X151">
        <f>IF(X$68=0,HLOOKUP($A151,'Monte Carlo_locked values'!$CQ$6:$DS$506,'Half from MC Supply Inputs '!X$138+1,FALSE),X118)</f>
        <v>4.5654558835919028</v>
      </c>
      <c r="Y151">
        <f>IF(Y$68=0,HLOOKUP($A151,'Monte Carlo_locked values'!$CQ$6:$DS$506,'Half from MC Supply Inputs '!Y$138+1,FALSE),Y118)</f>
        <v>3.3499798581359799</v>
      </c>
      <c r="Z151">
        <f>IF(Z$68=0,HLOOKUP($A151,'Monte Carlo_locked values'!$CQ$6:$DS$506,'Half from MC Supply Inputs '!Z$138+1,FALSE),Z118)</f>
        <v>6.505432792582841</v>
      </c>
      <c r="AA151">
        <f>IF(AA$68=0,HLOOKUP($A151,'Monte Carlo_locked values'!$CQ$6:$DS$506,'Half from MC Supply Inputs '!AA$138+1,FALSE),AA118)</f>
        <v>4.5654558835919028</v>
      </c>
      <c r="AB151">
        <f>IF(AB$68=0,HLOOKUP($A151,'Monte Carlo_locked values'!$CQ$6:$DS$506,'Half from MC Supply Inputs '!AB$138+1,FALSE),AB118)</f>
        <v>4.5654558835919028</v>
      </c>
      <c r="AC151">
        <f>IF(AC$68=0,HLOOKUP($A151,'Monte Carlo_locked values'!$CQ$6:$DS$506,'Half from MC Supply Inputs '!AC$138+1,FALSE),AC118)</f>
        <v>4.5654558835919028</v>
      </c>
      <c r="AD151">
        <f>IF(AD$68=0,HLOOKUP($A151,'Monte Carlo_locked values'!$CQ$6:$DS$506,'Half from MC Supply Inputs '!AD$138+1,FALSE),AD118)</f>
        <v>3.5854689686718078</v>
      </c>
      <c r="AE151">
        <f>IF(AE$68=0,HLOOKUP($A151,'Monte Carlo_locked values'!$CQ$6:$DS$506,'Half from MC Supply Inputs '!AE$138+1,FALSE),AE118)</f>
        <v>5.7625680068068199</v>
      </c>
      <c r="AF151">
        <f>IF(AF$68=0,HLOOKUP($A151,'Monte Carlo_locked values'!$CQ$6:$DS$506,'Half from MC Supply Inputs '!AF$138+1,FALSE),AF118)</f>
        <v>5.1640119451993618</v>
      </c>
      <c r="AG151">
        <f>IF(AG$68=0,HLOOKUP($A151,'Monte Carlo_locked values'!$CQ$6:$DS$506,'Half from MC Supply Inputs '!AG$138+1,FALSE),AG118)</f>
        <v>3.3499798581359799</v>
      </c>
      <c r="AH151">
        <f>IF(AH$68=0,HLOOKUP($A151,'Monte Carlo_locked values'!$CQ$6:$DS$506,'Half from MC Supply Inputs '!AH$138+1,FALSE),AH118)</f>
        <v>7.8338577840797461</v>
      </c>
      <c r="AI151">
        <f>IF(AI$68=0,HLOOKUP($A151,'Monte Carlo_locked values'!$CQ$6:$DS$506,'Half from MC Supply Inputs '!AI$138+1,FALSE),AI118)</f>
        <v>7.3933327905899073</v>
      </c>
      <c r="AJ151">
        <f>IF(AJ$68=0,HLOOKUP($A151,'Monte Carlo_locked values'!$CQ$6:$DS$506,'Half from MC Supply Inputs '!AJ$138+1,FALSE),AJ118)</f>
        <v>3.3499798581359799</v>
      </c>
      <c r="AK151">
        <f>IF(AK$68=0,HLOOKUP($A151,'Monte Carlo_locked values'!$CQ$6:$DS$506,'Half from MC Supply Inputs '!AK$138+1,FALSE),AK118)</f>
        <v>3.0397089193273987</v>
      </c>
      <c r="AL151">
        <f>IF(AL$68=0,HLOOKUP($A151,'Monte Carlo_locked values'!$CQ$6:$DS$506,'Half from MC Supply Inputs '!AL$138+1,FALSE),AL118)</f>
        <v>7.4392764168472096</v>
      </c>
      <c r="AM151">
        <f>IF(AM$68=0,HLOOKUP($A151,'Monte Carlo_locked values'!$CQ$6:$DS$506,'Half from MC Supply Inputs '!AM$138+1,FALSE),AM118)</f>
        <v>3.573862792835385</v>
      </c>
      <c r="AN151">
        <f>IF(AN$68=0,HLOOKUP($A151,'Monte Carlo_locked values'!$CQ$6:$DS$506,'Half from MC Supply Inputs '!AN$138+1,FALSE),AN118)</f>
        <v>4.1843417798854272</v>
      </c>
      <c r="AO151">
        <f>IF(AO$68=0,HLOOKUP($A151,'Monte Carlo_locked values'!$CQ$6:$DS$506,'Half from MC Supply Inputs '!AO$138+1,FALSE),AO118)</f>
        <v>2.6185301834626564</v>
      </c>
      <c r="AP151">
        <f>IF(AP$68=0,HLOOKUP($A151,'Monte Carlo_locked values'!$CQ$6:$DS$506,'Half from MC Supply Inputs '!AP$138+1,FALSE),AP118)</f>
        <v>7.8338577840797461</v>
      </c>
      <c r="AQ151">
        <f>IF(AQ$68=0,HLOOKUP($A151,'Monte Carlo_locked values'!$CQ$6:$DS$506,'Half from MC Supply Inputs '!AQ$138+1,FALSE),AQ118)</f>
        <v>2.1345038326800574</v>
      </c>
      <c r="AR151">
        <f>IF(AR$68=0,HLOOKUP($A151,'Monte Carlo_locked values'!$CQ$6:$DS$506,'Half from MC Supply Inputs '!AR$138+1,FALSE),AR118)</f>
        <v>2.7564807305736285</v>
      </c>
      <c r="AS151">
        <f>IF(AS$68=0,HLOOKUP($A151,'Monte Carlo_locked values'!$CQ$6:$DS$506,'Half from MC Supply Inputs '!AS$138+1,FALSE),AS118)</f>
        <v>2.1369992461205225</v>
      </c>
      <c r="AT151">
        <f>IF(AT$68=0,HLOOKUP($A151,'Monte Carlo_locked values'!$CQ$6:$DS$506,'Half from MC Supply Inputs '!AT$138+1,FALSE),AT118)</f>
        <v>7.8338577840797461</v>
      </c>
      <c r="AU151">
        <f>IF(AU$68=0,HLOOKUP($A151,'Monte Carlo_locked values'!$CQ$6:$DS$506,'Half from MC Supply Inputs '!AU$138+1,FALSE),AU118)</f>
        <v>6.2828471760301241</v>
      </c>
      <c r="AV151">
        <f>IF(AV$68=0,HLOOKUP($A151,'Monte Carlo_locked values'!$CQ$6:$DS$506,'Half from MC Supply Inputs '!AV$138+1,FALSE),AV118)</f>
        <v>7.8338577840797461</v>
      </c>
      <c r="AW151">
        <f>IF(AW$68=0,HLOOKUP($A151,'Monte Carlo_locked values'!$CQ$6:$DS$506,'Half from MC Supply Inputs '!AW$138+1,FALSE),AW118)</f>
        <v>3.3499798581359799</v>
      </c>
      <c r="AX151">
        <f>IF(AX$68=0,HLOOKUP($A151,'Monte Carlo_locked values'!$CQ$6:$DS$506,'Half from MC Supply Inputs '!AX$138+1,FALSE),AX118)</f>
        <v>2.1345038326800574</v>
      </c>
      <c r="AY151">
        <f>IF(AY$68=0,HLOOKUP($A151,'Monte Carlo_locked values'!$CQ$6:$DS$506,'Half from MC Supply Inputs '!AY$138+1,FALSE),AY118)</f>
        <v>3.3499798581359799</v>
      </c>
      <c r="AZ151">
        <f>IF(AZ$68=0,HLOOKUP($A151,'Monte Carlo_locked values'!$CQ$6:$DS$506,'Half from MC Supply Inputs '!AZ$138+1,FALSE),AZ118)</f>
        <v>2.1369992461205225</v>
      </c>
      <c r="BA151">
        <f>IF(BA$68=0,HLOOKUP($A151,'Monte Carlo_locked values'!$CQ$6:$DS$506,'Half from MC Supply Inputs '!BA$138+1,FALSE),BA118)</f>
        <v>7.8338577840797461</v>
      </c>
      <c r="BB151">
        <f>IF(BB$68=0,HLOOKUP($A151,'Monte Carlo_locked values'!$CQ$6:$DS$506,'Half from MC Supply Inputs '!BB$138+1,FALSE),BB118)</f>
        <v>6.9774237598464568</v>
      </c>
      <c r="BC151">
        <f>IF(BC$68=0,HLOOKUP($A151,'Monte Carlo_locked values'!$CQ$6:$DS$506,'Half from MC Supply Inputs '!BC$138+1,FALSE),BC118)</f>
        <v>3.3499798581359799</v>
      </c>
      <c r="BD151">
        <f>IF(BD$68=0,HLOOKUP($A151,'Monte Carlo_locked values'!$CQ$6:$DS$506,'Half from MC Supply Inputs '!BD$138+1,FALSE),BD118)</f>
        <v>3.3499798581359799</v>
      </c>
      <c r="BE151">
        <f>IF(BE$68=0,HLOOKUP($A151,'Monte Carlo_locked values'!$CQ$6:$DS$506,'Half from MC Supply Inputs '!BE$138+1,FALSE),BE118)</f>
        <v>7.8338577840797461</v>
      </c>
      <c r="BF151">
        <f>IF(BF$68=0,HLOOKUP($A151,'Monte Carlo_locked values'!$CQ$6:$DS$506,'Half from MC Supply Inputs '!BF$138+1,FALSE),BF118)</f>
        <v>3.4801324271779652</v>
      </c>
      <c r="BG151">
        <f>IF(BG$68=0,HLOOKUP($A151,'Monte Carlo_locked values'!$CQ$6:$DS$506,'Half from MC Supply Inputs '!BG$138+1,FALSE),BG118)</f>
        <v>4.5654558835919028</v>
      </c>
      <c r="BH151">
        <f>IF(BH$68=0,HLOOKUP($A151,'Monte Carlo_locked values'!$CQ$6:$DS$506,'Half from MC Supply Inputs '!BH$138+1,FALSE),BH118)</f>
        <v>7.8338577840797461</v>
      </c>
      <c r="BI151">
        <f>IF(BI$68=0,HLOOKUP($A151,'Monte Carlo_locked values'!$CQ$6:$DS$506,'Half from MC Supply Inputs '!BI$138+1,FALSE),BI118)</f>
        <v>5.7625680068068199</v>
      </c>
      <c r="BJ151">
        <f>IF(BJ$68=0,HLOOKUP($A151,'Monte Carlo_locked values'!$CQ$6:$DS$506,'Half from MC Supply Inputs '!BJ$138+1,FALSE),BJ118)</f>
        <v>7.8338577840797461</v>
      </c>
      <c r="BK151">
        <f>IF(BK$68=0,HLOOKUP($A151,'Monte Carlo_locked values'!$CQ$6:$DS$506,'Half from MC Supply Inputs '!BK$138+1,FALSE),BK118)</f>
        <v>2.9333070842064299</v>
      </c>
      <c r="BL151">
        <f>IF(BL$68=0,HLOOKUP($A151,'Monte Carlo_locked values'!$CQ$6:$DS$506,'Half from MC Supply Inputs '!BL$138+1,FALSE),BL118)</f>
        <v>2.2048308910694479</v>
      </c>
      <c r="BM151">
        <f>IF(BM$68=0,HLOOKUP($A151,'Monte Carlo_locked values'!$CQ$6:$DS$506,'Half from MC Supply Inputs '!BM$138+1,FALSE),BM118)</f>
        <v>5.7625680068068199</v>
      </c>
      <c r="BN151">
        <f>IF(BN$68=0,HLOOKUP($A151,'Monte Carlo_locked values'!$CQ$6:$DS$506,'Half from MC Supply Inputs '!BN$138+1,FALSE),BN118)</f>
        <v>7.8338577840797461</v>
      </c>
      <c r="BO151">
        <f>IF(BO$68=0,HLOOKUP($A151,'Monte Carlo_locked values'!$CQ$6:$DS$506,'Half from MC Supply Inputs '!BO$138+1,FALSE),BO118)</f>
        <v>3.3499798581359799</v>
      </c>
      <c r="BP151">
        <f>IF(BP$68=0,HLOOKUP($A151,'Monte Carlo_locked values'!$CQ$6:$DS$506,'Half from MC Supply Inputs '!BP$138+1,FALSE),BP118)</f>
        <v>5.1640119451993618</v>
      </c>
      <c r="BQ151">
        <f>IF(BQ$68=0,HLOOKUP($A151,'Monte Carlo_locked values'!$CQ$6:$DS$506,'Half from MC Supply Inputs '!BQ$138+1,FALSE),BQ118)</f>
        <v>2.1345038326800574</v>
      </c>
      <c r="BR151">
        <f>IF(BR$68=0,HLOOKUP($A151,'Monte Carlo_locked values'!$CQ$6:$DS$506,'Half from MC Supply Inputs '!BR$138+1,FALSE),BR118)</f>
        <v>7.8338577840797461</v>
      </c>
      <c r="BS151">
        <f>IF(BS$68=0,HLOOKUP($A151,'Monte Carlo_locked values'!$CQ$6:$DS$506,'Half from MC Supply Inputs '!BS$138+1,FALSE),BS118)</f>
        <v>7.8338577840797461</v>
      </c>
      <c r="BT151">
        <f>IF(BT$68=0,HLOOKUP($A151,'Monte Carlo_locked values'!$CQ$6:$DS$506,'Half from MC Supply Inputs '!BT$138+1,FALSE),BT118)</f>
        <v>2.5140686361953803</v>
      </c>
      <c r="BU151">
        <f>IF(BU$68=0,HLOOKUP($A151,'Monte Carlo_locked values'!$CQ$6:$DS$506,'Half from MC Supply Inputs '!BU$138+1,FALSE),BU118)</f>
        <v>5.7625680068068199</v>
      </c>
      <c r="BV151">
        <f>IF(BV$68=0,HLOOKUP($A151,'Monte Carlo_locked values'!$CQ$6:$DS$506,'Half from MC Supply Inputs '!BV$138+1,FALSE),BV118)</f>
        <v>7.8338577840797461</v>
      </c>
      <c r="BW151">
        <f>IF(BW$68=0,HLOOKUP($A151,'Monte Carlo_locked values'!$CQ$6:$DS$506,'Half from MC Supply Inputs '!BW$138+1,FALSE),BW118)</f>
        <v>3.3499798581359799</v>
      </c>
      <c r="BX151">
        <f>IF(BX$68=0,HLOOKUP($A151,'Monte Carlo_locked values'!$CQ$6:$DS$506,'Half from MC Supply Inputs '!BX$138+1,FALSE),BX118)</f>
        <v>4.4386166183665425</v>
      </c>
      <c r="BY151">
        <f>IF(BY$68=0,HLOOKUP($A151,'Monte Carlo_locked values'!$CQ$6:$DS$506,'Half from MC Supply Inputs '!BY$138+1,FALSE),BY118)</f>
        <v>2.1369992461205225</v>
      </c>
      <c r="BZ151">
        <f>IF(BZ$68=0,HLOOKUP($A151,'Monte Carlo_locked values'!$CQ$6:$DS$506,'Half from MC Supply Inputs '!BZ$138+1,FALSE),BZ118)</f>
        <v>7.8338577840797461</v>
      </c>
      <c r="CA151">
        <f>IF(CA$68=0,HLOOKUP($A151,'Monte Carlo_locked values'!$CQ$6:$DS$506,'Half from MC Supply Inputs '!CA$138+1,FALSE),CA118)</f>
        <v>5.7625680068068199</v>
      </c>
      <c r="CB151">
        <f>IF(CB$68=0,HLOOKUP($A151,'Monte Carlo_locked values'!$CQ$6:$DS$506,'Half from MC Supply Inputs '!CB$138+1,FALSE),CB118)</f>
        <v>7.8338577840797461</v>
      </c>
      <c r="CC151">
        <f>IF(CC$68=0,HLOOKUP($A151,'Monte Carlo_locked values'!$CQ$6:$DS$506,'Half from MC Supply Inputs '!CC$138+1,FALSE),CC118)</f>
        <v>4.5654558835919028</v>
      </c>
      <c r="CD151">
        <f>IF(CD$68=0,HLOOKUP($A151,'Monte Carlo_locked values'!$CQ$6:$DS$506,'Half from MC Supply Inputs '!CD$138+1,FALSE),CD118)</f>
        <v>2.1345038326800574</v>
      </c>
      <c r="CE151">
        <f>IF(CE$68=0,HLOOKUP($A151,'Monte Carlo_locked values'!$CQ$6:$DS$506,'Half from MC Supply Inputs '!CE$138+1,FALSE),CE118)</f>
        <v>5.1640119451993618</v>
      </c>
      <c r="CF151">
        <f>IF(CF$68=0,HLOOKUP($A151,'Monte Carlo_locked values'!$CQ$6:$DS$506,'Half from MC Supply Inputs '!CF$138+1,FALSE),CF118)</f>
        <v>2.1345038326800574</v>
      </c>
      <c r="CG151">
        <f>IF(CG$68=0,HLOOKUP($A151,'Monte Carlo_locked values'!$CQ$6:$DS$506,'Half from MC Supply Inputs '!CG$138+1,FALSE),CG118)</f>
        <v>4.9446061555527345</v>
      </c>
      <c r="CH151">
        <f>IF(CH$68=0,HLOOKUP($A151,'Monte Carlo_locked values'!$CQ$6:$DS$506,'Half from MC Supply Inputs '!CH$138+1,FALSE),CH118)</f>
        <v>4.1235738960505417</v>
      </c>
      <c r="CI151">
        <f>IF(CI$68=0,HLOOKUP($A151,'Monte Carlo_locked values'!$CQ$6:$DS$506,'Half from MC Supply Inputs '!CI$138+1,FALSE),CI118)</f>
        <v>2.1345038326800574</v>
      </c>
      <c r="CJ151">
        <f>IF(CJ$68=0,HLOOKUP($A151,'Monte Carlo_locked values'!$CQ$6:$DS$506,'Half from MC Supply Inputs '!CJ$138+1,FALSE),CJ118)</f>
        <v>7.8338577840797461</v>
      </c>
      <c r="CK151">
        <f>IF(CK$68=0,HLOOKUP($A151,'Monte Carlo_locked values'!$CQ$6:$DS$506,'Half from MC Supply Inputs '!CK$138+1,FALSE),CK118)</f>
        <v>3.3499798581359799</v>
      </c>
      <c r="CL151">
        <f>IF(CL$68=0,HLOOKUP($A151,'Monte Carlo_locked values'!$CQ$6:$DS$506,'Half from MC Supply Inputs '!CL$138+1,FALSE),CL118)</f>
        <v>2.1345038326800574</v>
      </c>
      <c r="CM151">
        <f>IF(CM$68=0,HLOOKUP($A151,'Monte Carlo_locked values'!$CQ$6:$DS$506,'Half from MC Supply Inputs '!CM$138+1,FALSE),CM118)</f>
        <v>3.3499798581359799</v>
      </c>
      <c r="CN151">
        <f>IF(CN$68=0,HLOOKUP($A151,'Monte Carlo_locked values'!$CQ$6:$DS$506,'Half from MC Supply Inputs '!CN$138+1,FALSE),CN118)</f>
        <v>3.227563276691618</v>
      </c>
      <c r="CO151">
        <f>IF(CO$68=0,HLOOKUP($A151,'Monte Carlo_locked values'!$CQ$6:$DS$506,'Half from MC Supply Inputs '!CO$138+1,FALSE),CO118)</f>
        <v>3.3499798581359799</v>
      </c>
      <c r="CP151">
        <f>IF(CP$68=0,HLOOKUP($A151,'Monte Carlo_locked values'!$CQ$6:$DS$506,'Half from MC Supply Inputs '!CP$138+1,FALSE),CP118)</f>
        <v>5.1640119451993618</v>
      </c>
      <c r="CQ151">
        <f>IF(CQ$68=0,HLOOKUP($A151,'Monte Carlo_locked values'!$CQ$6:$DS$506,'Half from MC Supply Inputs '!CQ$138+1,FALSE),CQ118)</f>
        <v>4.8601039039516625</v>
      </c>
      <c r="CR151">
        <f>IF(CR$68=0,HLOOKUP($A151,'Monte Carlo_locked values'!$CQ$6:$DS$506,'Half from MC Supply Inputs '!CR$138+1,FALSE),CR118)</f>
        <v>2.1345038326800574</v>
      </c>
      <c r="CS151">
        <f>IF(CS$68=0,HLOOKUP($A151,'Monte Carlo_locked values'!$CQ$6:$DS$506,'Half from MC Supply Inputs '!CS$138+1,FALSE),CS118)</f>
        <v>5.1640119451993618</v>
      </c>
      <c r="CT151">
        <f>IF(CT$68=0,HLOOKUP($A151,'Monte Carlo_locked values'!$CQ$6:$DS$506,'Half from MC Supply Inputs '!CT$138+1,FALSE),CT118)</f>
        <v>2.1369992461205225</v>
      </c>
      <c r="CU151">
        <f>IF(CU$68=0,HLOOKUP($A151,'Monte Carlo_locked values'!$CQ$6:$DS$506,'Half from MC Supply Inputs '!CU$138+1,FALSE),CU118)</f>
        <v>2.1345038326800574</v>
      </c>
      <c r="CV151">
        <f>IF(CV$68=0,HLOOKUP($A151,'Monte Carlo_locked values'!$CQ$6:$DS$506,'Half from MC Supply Inputs '!CV$138+1,FALSE),CV118)</f>
        <v>3.3499798581359799</v>
      </c>
      <c r="CW151">
        <f>IF(CW$68=0,HLOOKUP($A151,'Monte Carlo_locked values'!$CQ$6:$DS$506,'Half from MC Supply Inputs '!CW$138+1,FALSE),CW118)</f>
        <v>4.9306369828203618</v>
      </c>
      <c r="CX151">
        <f>IF(CX$68=0,HLOOKUP($A151,'Monte Carlo_locked values'!$CQ$6:$DS$506,'Half from MC Supply Inputs '!CX$138+1,FALSE),CX118)</f>
        <v>2.1369992461205225</v>
      </c>
      <c r="CY151">
        <f>IF(CY$68=0,HLOOKUP($A151,'Monte Carlo_locked values'!$CQ$6:$DS$506,'Half from MC Supply Inputs '!CY$138+1,FALSE),CY118)</f>
        <v>3.3499798581359799</v>
      </c>
      <c r="CZ151">
        <f>IF(CZ$68=0,HLOOKUP($A151,'Monte Carlo_locked values'!$CQ$6:$DS$506,'Half from MC Supply Inputs '!CZ$138+1,FALSE),CZ118)</f>
        <v>2.1369992461205225</v>
      </c>
      <c r="DA151">
        <f>IF(DA$68=0,HLOOKUP($A151,'Monte Carlo_locked values'!$CQ$6:$DS$506,'Half from MC Supply Inputs '!DA$138+1,FALSE),DA118)</f>
        <v>2.1345038326800574</v>
      </c>
      <c r="DB151">
        <f>IF(DB$68=0,HLOOKUP($A151,'Monte Carlo_locked values'!$CQ$6:$DS$506,'Half from MC Supply Inputs '!DB$138+1,FALSE),DB118)</f>
        <v>3.3499798581359799</v>
      </c>
      <c r="DC151">
        <f>IF(DC$68=0,HLOOKUP($A151,'Monte Carlo_locked values'!$CQ$6:$DS$506,'Half from MC Supply Inputs '!DC$138+1,FALSE),DC118)</f>
        <v>3.4207977028561998</v>
      </c>
      <c r="DD151">
        <f>IF(DD$68=0,HLOOKUP($A151,'Monte Carlo_locked values'!$CQ$6:$DS$506,'Half from MC Supply Inputs '!DD$138+1,FALSE),DD118)</f>
        <v>7.8338577840797461</v>
      </c>
      <c r="DE151">
        <f>IF(DE$68=0,HLOOKUP($A151,'Monte Carlo_locked values'!$CQ$6:$DS$506,'Half from MC Supply Inputs '!DE$138+1,FALSE),DE118)</f>
        <v>5.7625680068068199</v>
      </c>
      <c r="DF151">
        <f>IF(DF$68=0,HLOOKUP($A151,'Monte Carlo_locked values'!$CQ$6:$DS$506,'Half from MC Supply Inputs '!DF$138+1,FALSE),DF118)</f>
        <v>3.2843915625874796</v>
      </c>
      <c r="DG151">
        <f>IF(DG$68=0,HLOOKUP($A151,'Monte Carlo_locked values'!$CQ$6:$DS$506,'Half from MC Supply Inputs '!DG$138+1,FALSE),DG118)</f>
        <v>7.01581146171727</v>
      </c>
      <c r="DH151">
        <f>IF(DH$68=0,HLOOKUP($A151,'Monte Carlo_locked values'!$CQ$6:$DS$506,'Half from MC Supply Inputs '!DH$138+1,FALSE),DH118)</f>
        <v>3.4213955580823554</v>
      </c>
      <c r="DI151">
        <f>IF(DI$68=0,HLOOKUP($A151,'Monte Carlo_locked values'!$CQ$6:$DS$506,'Half from MC Supply Inputs '!DI$138+1,FALSE),DI118)</f>
        <v>4.5654558835919028</v>
      </c>
      <c r="DJ151">
        <f>IF(DJ$68=0,HLOOKUP($A151,'Monte Carlo_locked values'!$CQ$6:$DS$506,'Half from MC Supply Inputs '!DJ$138+1,FALSE),DJ118)</f>
        <v>5.7625680068068199</v>
      </c>
      <c r="DK151">
        <f>IF(DK$68=0,HLOOKUP($A151,'Monte Carlo_locked values'!$CQ$6:$DS$506,'Half from MC Supply Inputs '!DK$138+1,FALSE),DK118)</f>
        <v>2.1369992461205225</v>
      </c>
      <c r="DL151">
        <f>IF(DL$68=0,HLOOKUP($A151,'Monte Carlo_locked values'!$CQ$6:$DS$506,'Half from MC Supply Inputs '!DL$138+1,FALSE),DL118)</f>
        <v>5.1443104468781078</v>
      </c>
      <c r="DM151">
        <f>IF(DM$68=0,HLOOKUP($A151,'Monte Carlo_locked values'!$CQ$6:$DS$506,'Half from MC Supply Inputs '!DM$138+1,FALSE),DM118)</f>
        <v>4.5654558835919028</v>
      </c>
      <c r="DN151">
        <f>IF(DN$68=0,HLOOKUP($A151,'Monte Carlo_locked values'!$CQ$6:$DS$506,'Half from MC Supply Inputs '!DN$138+1,FALSE),DN118)</f>
        <v>2.1345038326800574</v>
      </c>
      <c r="DO151">
        <f>IF(DO$68=0,HLOOKUP($A151,'Monte Carlo_locked values'!$CQ$6:$DS$506,'Half from MC Supply Inputs '!DO$138+1,FALSE),DO118)</f>
        <v>4.306085442053825</v>
      </c>
      <c r="DP151">
        <f>IF(DP$68=0,HLOOKUP($A151,'Monte Carlo_locked values'!$CQ$6:$DS$506,'Half from MC Supply Inputs '!DP$138+1,FALSE),DP118)</f>
        <v>4.6226811691060092</v>
      </c>
      <c r="DQ151">
        <f>IF(DQ$68=0,HLOOKUP($A151,'Monte Carlo_locked values'!$CQ$6:$DS$506,'Half from MC Supply Inputs '!DQ$138+1,FALSE),DQ118)</f>
        <v>7.8338577840797461</v>
      </c>
      <c r="DR151">
        <f>IF(DR$68=0,HLOOKUP($A151,'Monte Carlo_locked values'!$CQ$6:$DS$506,'Half from MC Supply Inputs '!DR$138+1,FALSE),DR118)</f>
        <v>7.8338577840797461</v>
      </c>
      <c r="DS151">
        <f>IF(DS$68=0,HLOOKUP($A151,'Monte Carlo_locked values'!$CQ$6:$DS$506,'Half from MC Supply Inputs '!DS$138+1,FALSE),DS118)</f>
        <v>7.8338577840797461</v>
      </c>
      <c r="DT151">
        <f>IF(DT$68=0,HLOOKUP($A151,'Monte Carlo_locked values'!$CQ$6:$DS$506,'Half from MC Supply Inputs '!DT$138+1,FALSE),DT118)</f>
        <v>3.3499798581359799</v>
      </c>
      <c r="DU151">
        <f>IF(DU$68=0,HLOOKUP($A151,'Monte Carlo_locked values'!$CQ$6:$DS$506,'Half from MC Supply Inputs '!DU$138+1,FALSE),DU118)</f>
        <v>3.3499798581359799</v>
      </c>
      <c r="DV151">
        <f>IF(DV$68=0,HLOOKUP($A151,'Monte Carlo_locked values'!$CQ$6:$DS$506,'Half from MC Supply Inputs '!DV$138+1,FALSE),DV118)</f>
        <v>5.1640119451993618</v>
      </c>
      <c r="DW151">
        <f>IF(DW$68=0,HLOOKUP($A151,'Monte Carlo_locked values'!$CQ$6:$DS$506,'Half from MC Supply Inputs '!DW$138+1,FALSE),DW118)</f>
        <v>3.2807998449205789</v>
      </c>
      <c r="DX151">
        <f>IF(DX$68=0,HLOOKUP($A151,'Monte Carlo_locked values'!$CQ$6:$DS$506,'Half from MC Supply Inputs '!DX$138+1,FALSE),DX118)</f>
        <v>7.8338577840797461</v>
      </c>
      <c r="DY151">
        <f>IF(DY$68=0,HLOOKUP($A151,'Monte Carlo_locked values'!$CQ$6:$DS$506,'Half from MC Supply Inputs '!DY$138+1,FALSE),DY118)</f>
        <v>3.3499798581359799</v>
      </c>
      <c r="DZ151">
        <f>IF(DZ$68=0,HLOOKUP($A151,'Monte Carlo_locked values'!$CQ$6:$DS$506,'Half from MC Supply Inputs '!DZ$138+1,FALSE),DZ118)</f>
        <v>5.1640119451993618</v>
      </c>
      <c r="EA151">
        <f>IF(EA$68=0,HLOOKUP($A151,'Monte Carlo_locked values'!$CQ$6:$DS$506,'Half from MC Supply Inputs '!EA$138+1,FALSE),EA118)</f>
        <v>7.8338577840797461</v>
      </c>
      <c r="EB151">
        <f>IF(EB$68=0,HLOOKUP($A151,'Monte Carlo_locked values'!$CQ$6:$DS$506,'Half from MC Supply Inputs '!EB$138+1,FALSE),EB118)</f>
        <v>6.9203616613446348</v>
      </c>
      <c r="EC151">
        <f>IF(EC$68=0,HLOOKUP($A151,'Monte Carlo_locked values'!$CQ$6:$DS$506,'Half from MC Supply Inputs '!EC$138+1,FALSE),EC118)</f>
        <v>7.8338577840797461</v>
      </c>
      <c r="ED151">
        <f>IF(ED$68=0,HLOOKUP($A151,'Monte Carlo_locked values'!$CQ$6:$DS$506,'Half from MC Supply Inputs '!ED$138+1,FALSE),ED118)</f>
        <v>3.3499798581359799</v>
      </c>
      <c r="EE151">
        <f>IF(EE$68=0,HLOOKUP($A151,'Monte Carlo_locked values'!$CQ$6:$DS$506,'Half from MC Supply Inputs '!EE$138+1,FALSE),EE118)</f>
        <v>3.3499798581359799</v>
      </c>
      <c r="EF151">
        <f>IF(EF$68=0,HLOOKUP($A151,'Monte Carlo_locked values'!$CQ$6:$DS$506,'Half from MC Supply Inputs '!EF$138+1,FALSE),EF118)</f>
        <v>2.1369992461205225</v>
      </c>
      <c r="EG151">
        <f>IF(EG$68=0,HLOOKUP($A151,'Monte Carlo_locked values'!$CQ$6:$DS$506,'Half from MC Supply Inputs '!EG$138+1,FALSE),EG118)</f>
        <v>4.6609139874112824</v>
      </c>
      <c r="EH151">
        <f>IF(EH$68=0,HLOOKUP($A151,'Monte Carlo_locked values'!$CQ$6:$DS$506,'Half from MC Supply Inputs '!EH$138+1,FALSE),EH118)</f>
        <v>3.2190870197637089</v>
      </c>
      <c r="EI151">
        <f>IF(EI$68=0,HLOOKUP($A151,'Monte Carlo_locked values'!$CQ$6:$DS$506,'Half from MC Supply Inputs '!EI$138+1,FALSE),EI118)</f>
        <v>5.7625680068068199</v>
      </c>
      <c r="EJ151">
        <f>IF(EJ$68=0,HLOOKUP($A151,'Monte Carlo_locked values'!$CQ$6:$DS$506,'Half from MC Supply Inputs '!EJ$138+1,FALSE),EJ118)</f>
        <v>4.5654558835919028</v>
      </c>
      <c r="EK151">
        <f>IF(EK$68=0,HLOOKUP($A151,'Monte Carlo_locked values'!$CQ$6:$DS$506,'Half from MC Supply Inputs '!EK$138+1,FALSE),EK118)</f>
        <v>2.1345038326800574</v>
      </c>
      <c r="EL151">
        <f>IF(EL$68=0,HLOOKUP($A151,'Monte Carlo_locked values'!$CQ$6:$DS$506,'Half from MC Supply Inputs '!EL$138+1,FALSE),EL118)</f>
        <v>5.7625680068068199</v>
      </c>
      <c r="EM151">
        <f>IF(EM$68=0,HLOOKUP($A151,'Monte Carlo_locked values'!$CQ$6:$DS$506,'Half from MC Supply Inputs '!EM$138+1,FALSE),EM118)</f>
        <v>7.8338577840797461</v>
      </c>
      <c r="EN151">
        <f>IF(EN$68=0,HLOOKUP($A151,'Monte Carlo_locked values'!$CQ$6:$DS$506,'Half from MC Supply Inputs '!EN$138+1,FALSE),EN118)</f>
        <v>2.1369992461205225</v>
      </c>
      <c r="EO151">
        <f>IF(EO$68=0,HLOOKUP($A151,'Monte Carlo_locked values'!$CQ$6:$DS$506,'Half from MC Supply Inputs '!EO$138+1,FALSE),EO118)</f>
        <v>5.7625680068068199</v>
      </c>
      <c r="EP151">
        <f>IF(EP$68=0,HLOOKUP($A151,'Monte Carlo_locked values'!$CQ$6:$DS$506,'Half from MC Supply Inputs '!EP$138+1,FALSE),EP118)</f>
        <v>5.1003095598977781</v>
      </c>
      <c r="EQ151">
        <f>IF(EQ$68=0,HLOOKUP($A151,'Monte Carlo_locked values'!$CQ$6:$DS$506,'Half from MC Supply Inputs '!EQ$138+1,FALSE),EQ118)</f>
        <v>5.7625680068068199</v>
      </c>
      <c r="ER151">
        <f>IF(ER$68=0,HLOOKUP($A151,'Monte Carlo_locked values'!$CQ$6:$DS$506,'Half from MC Supply Inputs '!ER$138+1,FALSE),ER118)</f>
        <v>5.1640119451993618</v>
      </c>
      <c r="ES151">
        <f>IF(ES$68=0,HLOOKUP($A151,'Monte Carlo_locked values'!$CQ$6:$DS$506,'Half from MC Supply Inputs '!ES$138+1,FALSE),ES118)</f>
        <v>2.9459349821026422</v>
      </c>
      <c r="ET151">
        <f>IF(ET$68=0,HLOOKUP($A151,'Monte Carlo_locked values'!$CQ$6:$DS$506,'Half from MC Supply Inputs '!ET$138+1,FALSE),ET118)</f>
        <v>2.8554825213306216</v>
      </c>
      <c r="EU151">
        <f>IF(EU$68=0,HLOOKUP($A151,'Monte Carlo_locked values'!$CQ$6:$DS$506,'Half from MC Supply Inputs '!EU$138+1,FALSE),EU118)</f>
        <v>3.3499798581359799</v>
      </c>
      <c r="EV151">
        <f>IF(EV$68=0,HLOOKUP($A151,'Monte Carlo_locked values'!$CQ$6:$DS$506,'Half from MC Supply Inputs '!EV$138+1,FALSE),EV118)</f>
        <v>7.8338577840797461</v>
      </c>
      <c r="EW151">
        <f>IF(EW$68=0,HLOOKUP($A151,'Monte Carlo_locked values'!$CQ$6:$DS$506,'Half from MC Supply Inputs '!EW$138+1,FALSE),EW118)</f>
        <v>3.3499798581359799</v>
      </c>
      <c r="EX151">
        <f>IF(EX$68=0,HLOOKUP($A151,'Monte Carlo_locked values'!$CQ$6:$DS$506,'Half from MC Supply Inputs '!EX$138+1,FALSE),EX118)</f>
        <v>2.1345038326800574</v>
      </c>
      <c r="EY151">
        <f>IF(EY$68=0,HLOOKUP($A151,'Monte Carlo_locked values'!$CQ$6:$DS$506,'Half from MC Supply Inputs '!EY$138+1,FALSE),EY118)</f>
        <v>4.5654558835919028</v>
      </c>
      <c r="EZ151">
        <f>IF(EZ$68=0,HLOOKUP($A151,'Monte Carlo_locked values'!$CQ$6:$DS$506,'Half from MC Supply Inputs '!EZ$138+1,FALSE),EZ118)</f>
        <v>5.1640119451993618</v>
      </c>
      <c r="FA151">
        <f>IF(FA$68=0,HLOOKUP($A151,'Monte Carlo_locked values'!$CQ$6:$DS$506,'Half from MC Supply Inputs '!FA$138+1,FALSE),FA118)</f>
        <v>2.6665737136757102</v>
      </c>
      <c r="FB151">
        <f>IF(FB$68=0,HLOOKUP($A151,'Monte Carlo_locked values'!$CQ$6:$DS$506,'Half from MC Supply Inputs '!FB$138+1,FALSE),FB118)</f>
        <v>2.1345038326800574</v>
      </c>
      <c r="FC151">
        <f>IF(FC$68=0,HLOOKUP($A151,'Monte Carlo_locked values'!$CQ$6:$DS$506,'Half from MC Supply Inputs '!FC$138+1,FALSE),FC118)</f>
        <v>7.8338577840797461</v>
      </c>
      <c r="FD151">
        <f>IF(FD$68=0,HLOOKUP($A151,'Monte Carlo_locked values'!$CQ$6:$DS$506,'Half from MC Supply Inputs '!FD$138+1,FALSE),FD118)</f>
        <v>3.3499798581359799</v>
      </c>
      <c r="FE151">
        <f>IF(FE$68=0,HLOOKUP($A151,'Monte Carlo_locked values'!$CQ$6:$DS$506,'Half from MC Supply Inputs '!FE$138+1,FALSE),FE118)</f>
        <v>7.8338577840797461</v>
      </c>
      <c r="FF151">
        <f>IF(FF$68=0,HLOOKUP($A151,'Monte Carlo_locked values'!$CQ$6:$DS$506,'Half from MC Supply Inputs '!FF$138+1,FALSE),FF118)</f>
        <v>7.8338577840797461</v>
      </c>
      <c r="FG151">
        <f>IF(FG$68=0,HLOOKUP($A151,'Monte Carlo_locked values'!$CQ$6:$DS$506,'Half from MC Supply Inputs '!FG$138+1,FALSE),FG118)</f>
        <v>2.4226402388332087</v>
      </c>
      <c r="FH151">
        <f>IF(FH$68=0,HLOOKUP($A151,'Monte Carlo_locked values'!$CQ$6:$DS$506,'Half from MC Supply Inputs '!FH$138+1,FALSE),FH118)</f>
        <v>5.661414016234481</v>
      </c>
      <c r="FI151">
        <f>IF(FI$68=0,HLOOKUP($A151,'Monte Carlo_locked values'!$CQ$6:$DS$506,'Half from MC Supply Inputs '!FI$138+1,FALSE),FI118)</f>
        <v>4.3802852120147797</v>
      </c>
      <c r="FJ151">
        <f>IF(FJ$68=0,HLOOKUP($A151,'Monte Carlo_locked values'!$CQ$6:$DS$506,'Half from MC Supply Inputs '!FJ$138+1,FALSE),FJ118)</f>
        <v>4.5654558835919028</v>
      </c>
      <c r="FK151">
        <f>IF(FK$68=0,HLOOKUP($A151,'Monte Carlo_locked values'!$CQ$6:$DS$506,'Half from MC Supply Inputs '!FK$138+1,FALSE),FK118)</f>
        <v>2.1345038326800574</v>
      </c>
      <c r="FL151">
        <f>IF(FL$68=0,HLOOKUP($A151,'Monte Carlo_locked values'!$CQ$6:$DS$506,'Half from MC Supply Inputs '!FL$138+1,FALSE),FL118)</f>
        <v>7.8338577840797461</v>
      </c>
      <c r="FM151">
        <f>IF(FM$68=0,HLOOKUP($A151,'Monte Carlo_locked values'!$CQ$6:$DS$506,'Half from MC Supply Inputs '!FM$138+1,FALSE),FM118)</f>
        <v>4.6636060877991765</v>
      </c>
      <c r="FN151">
        <f>IF(FN$68=0,HLOOKUP($A151,'Monte Carlo_locked values'!$CQ$6:$DS$506,'Half from MC Supply Inputs '!FN$138+1,FALSE),FN118)</f>
        <v>7.8338577840797461</v>
      </c>
      <c r="FO151">
        <f>IF(FO$68=0,HLOOKUP($A151,'Monte Carlo_locked values'!$CQ$6:$DS$506,'Half from MC Supply Inputs '!FO$138+1,FALSE),FO118)</f>
        <v>7.8338577840797461</v>
      </c>
      <c r="FP151">
        <f>IF(FP$68=0,HLOOKUP($A151,'Monte Carlo_locked values'!$CQ$6:$DS$506,'Half from MC Supply Inputs '!FP$138+1,FALSE),FP118)</f>
        <v>2.1369992461205225</v>
      </c>
      <c r="FQ151">
        <f>IF(FQ$68=0,HLOOKUP($A151,'Monte Carlo_locked values'!$CQ$6:$DS$506,'Half from MC Supply Inputs '!FQ$138+1,FALSE),FQ118)</f>
        <v>3.3499798581359799</v>
      </c>
      <c r="FR151">
        <f>IF(FR$68=0,HLOOKUP($A151,'Monte Carlo_locked values'!$CQ$6:$DS$506,'Half from MC Supply Inputs '!FR$138+1,FALSE),FR118)</f>
        <v>4.5654558835919028</v>
      </c>
      <c r="FS151">
        <f>IF(FS$68=0,HLOOKUP($A151,'Monte Carlo_locked values'!$CQ$6:$DS$506,'Half from MC Supply Inputs '!FS$138+1,FALSE),FS118)</f>
        <v>7.8338577840797461</v>
      </c>
      <c r="FT151">
        <f>IF(FT$68=0,HLOOKUP($A151,'Monte Carlo_locked values'!$CQ$6:$DS$506,'Half from MC Supply Inputs '!FT$138+1,FALSE),FT118)</f>
        <v>6.2912093370200868</v>
      </c>
      <c r="FU151">
        <f>IF(FU$68=0,HLOOKUP($A151,'Monte Carlo_locked values'!$CQ$6:$DS$506,'Half from MC Supply Inputs '!FU$138+1,FALSE),FU118)</f>
        <v>7.8338577840797461</v>
      </c>
      <c r="FV151">
        <f>IF(FV$68=0,HLOOKUP($A151,'Monte Carlo_locked values'!$CQ$6:$DS$506,'Half from MC Supply Inputs '!FV$138+1,FALSE),FV118)</f>
        <v>2.2506458642875167</v>
      </c>
      <c r="FW151">
        <f>IF(FW$68=0,HLOOKUP($A151,'Monte Carlo_locked values'!$CQ$6:$DS$506,'Half from MC Supply Inputs '!FW$138+1,FALSE),FW118)</f>
        <v>2.1581012794266905</v>
      </c>
      <c r="FX151">
        <f>IF(FX$68=0,HLOOKUP($A151,'Monte Carlo_locked values'!$CQ$6:$DS$506,'Half from MC Supply Inputs '!FX$138+1,FALSE),FX118)</f>
        <v>7.4960423593506063</v>
      </c>
      <c r="FY151">
        <f>IF(FY$68=0,HLOOKUP($A151,'Monte Carlo_locked values'!$CQ$6:$DS$506,'Half from MC Supply Inputs '!FY$138+1,FALSE),FY118)</f>
        <v>4.9051664711286689</v>
      </c>
      <c r="FZ151">
        <f>IF(FZ$68=0,HLOOKUP($A151,'Monte Carlo_locked values'!$CQ$6:$DS$506,'Half from MC Supply Inputs '!FZ$138+1,FALSE),FZ118)</f>
        <v>6.1788344219311071</v>
      </c>
      <c r="GA151">
        <f>IF(GA$68=0,HLOOKUP($A151,'Monte Carlo_locked values'!$CQ$6:$DS$506,'Half from MC Supply Inputs '!GA$138+1,FALSE),GA118)</f>
        <v>2.7942717060946847</v>
      </c>
      <c r="GB151">
        <f>IF(GB$68=0,HLOOKUP($A151,'Monte Carlo_locked values'!$CQ$6:$DS$506,'Half from MC Supply Inputs '!GB$138+1,FALSE),GB118)</f>
        <v>7.8338577840797461</v>
      </c>
      <c r="GC151">
        <f>IF(GC$68=0,HLOOKUP($A151,'Monte Carlo_locked values'!$CQ$6:$DS$506,'Half from MC Supply Inputs '!GC$138+1,FALSE),GC118)</f>
        <v>7.8338577840797461</v>
      </c>
      <c r="GD151">
        <f>IF(GD$68=0,HLOOKUP($A151,'Monte Carlo_locked values'!$CQ$6:$DS$506,'Half from MC Supply Inputs '!GD$138+1,FALSE),GD118)</f>
        <v>4.5654558835919028</v>
      </c>
      <c r="GE151">
        <f>IF(GE$68=0,HLOOKUP($A151,'Monte Carlo_locked values'!$CQ$6:$DS$506,'Half from MC Supply Inputs '!GE$138+1,FALSE),GE118)</f>
        <v>3.3499798581359799</v>
      </c>
      <c r="GF151">
        <f>IF(GF$68=0,HLOOKUP($A151,'Monte Carlo_locked values'!$CQ$6:$DS$506,'Half from MC Supply Inputs '!GF$138+1,FALSE),GF118)</f>
        <v>4.1355964397016542</v>
      </c>
      <c r="GG151">
        <f>IF(GG$68=0,HLOOKUP($A151,'Monte Carlo_locked values'!$CQ$6:$DS$506,'Half from MC Supply Inputs '!GG$138+1,FALSE),GG118)</f>
        <v>5.7625680068068199</v>
      </c>
      <c r="GH151">
        <f>IF(GH$68=0,HLOOKUP($A151,'Monte Carlo_locked values'!$CQ$6:$DS$506,'Half from MC Supply Inputs '!GH$138+1,FALSE),GH118)</f>
        <v>5.4239113548426543</v>
      </c>
      <c r="GI151">
        <f>IF(GI$68=0,HLOOKUP($A151,'Monte Carlo_locked values'!$CQ$6:$DS$506,'Half from MC Supply Inputs '!GI$138+1,FALSE),GI118)</f>
        <v>2.1345038326800574</v>
      </c>
      <c r="GJ151">
        <f>IF(GJ$68=0,HLOOKUP($A151,'Monte Carlo_locked values'!$CQ$6:$DS$506,'Half from MC Supply Inputs '!GJ$138+1,FALSE),GJ118)</f>
        <v>3.8976816460430119</v>
      </c>
      <c r="GK151">
        <f>IF(GK$68=0,HLOOKUP($A151,'Monte Carlo_locked values'!$CQ$6:$DS$506,'Half from MC Supply Inputs '!GK$138+1,FALSE),GK118)</f>
        <v>3.1952669649278684</v>
      </c>
      <c r="GL151">
        <f>IF(GL$68=0,HLOOKUP($A151,'Monte Carlo_locked values'!$CQ$6:$DS$506,'Half from MC Supply Inputs '!GL$138+1,FALSE),GL118)</f>
        <v>4.0066290069974864</v>
      </c>
      <c r="GM151">
        <f>IF(GM$68=0,HLOOKUP($A151,'Monte Carlo_locked values'!$CQ$6:$DS$506,'Half from MC Supply Inputs '!GM$138+1,FALSE),GM118)</f>
        <v>2.7064193521851383</v>
      </c>
      <c r="GN151">
        <f>IF(GN$68=0,HLOOKUP($A151,'Monte Carlo_locked values'!$CQ$6:$DS$506,'Half from MC Supply Inputs '!GN$138+1,FALSE),GN118)</f>
        <v>3.3499798581359799</v>
      </c>
      <c r="GO151">
        <f>IF(GO$68=0,HLOOKUP($A151,'Monte Carlo_locked values'!$CQ$6:$DS$506,'Half from MC Supply Inputs '!GO$138+1,FALSE),GO118)</f>
        <v>7.8338577840797461</v>
      </c>
      <c r="GP151">
        <f>IF(GP$68=0,HLOOKUP($A151,'Monte Carlo_locked values'!$CQ$6:$DS$506,'Half from MC Supply Inputs '!GP$138+1,FALSE),GP118)</f>
        <v>7.8338577840797461</v>
      </c>
      <c r="GQ151">
        <f>IF(GQ$68=0,HLOOKUP($A151,'Monte Carlo_locked values'!$CQ$6:$DS$506,'Half from MC Supply Inputs '!GQ$138+1,FALSE),GQ118)</f>
        <v>2.4079853580976325</v>
      </c>
      <c r="GR151">
        <f>IF(GR$68=0,HLOOKUP($A151,'Monte Carlo_locked values'!$CQ$6:$DS$506,'Half from MC Supply Inputs '!GR$138+1,FALSE),GR118)</f>
        <v>3.3499798581359799</v>
      </c>
      <c r="GS151">
        <f>IF(GS$68=0,HLOOKUP($A151,'Monte Carlo_locked values'!$CQ$6:$DS$506,'Half from MC Supply Inputs '!GS$138+1,FALSE),GS118)</f>
        <v>2.1345038326800574</v>
      </c>
      <c r="GT151">
        <f>IF(GT$68=0,HLOOKUP($A151,'Monte Carlo_locked values'!$CQ$6:$DS$506,'Half from MC Supply Inputs '!GT$138+1,FALSE),GT118)</f>
        <v>2.1345038326800574</v>
      </c>
      <c r="GU151">
        <f>IF(GU$68=0,HLOOKUP($A151,'Monte Carlo_locked values'!$CQ$6:$DS$506,'Half from MC Supply Inputs '!GU$138+1,FALSE),GU118)</f>
        <v>5.8298963498637262</v>
      </c>
      <c r="GV151">
        <f>IF(GV$68=0,HLOOKUP($A151,'Monte Carlo_locked values'!$CQ$6:$DS$506,'Half from MC Supply Inputs '!GV$138+1,FALSE),GV118)</f>
        <v>4.5654558835919028</v>
      </c>
      <c r="GW151">
        <f>IF(GW$68=0,HLOOKUP($A151,'Monte Carlo_locked values'!$CQ$6:$DS$506,'Half from MC Supply Inputs '!GW$138+1,FALSE),GW118)</f>
        <v>5.1640119451993618</v>
      </c>
      <c r="GX151">
        <f>IF(GX$68=0,HLOOKUP($A151,'Monte Carlo_locked values'!$CQ$6:$DS$506,'Half from MC Supply Inputs '!GX$138+1,FALSE),GX118)</f>
        <v>2.1369992461205225</v>
      </c>
      <c r="GY151">
        <f>IF(GY$68=0,HLOOKUP($A151,'Monte Carlo_locked values'!$CQ$6:$DS$506,'Half from MC Supply Inputs '!GY$138+1,FALSE),GY118)</f>
        <v>4.5654558835919028</v>
      </c>
      <c r="GZ151">
        <f>IF(GZ$68=0,HLOOKUP($A151,'Monte Carlo_locked values'!$CQ$6:$DS$506,'Half from MC Supply Inputs '!GZ$138+1,FALSE),GZ118)</f>
        <v>4.5654558835919028</v>
      </c>
      <c r="HA151">
        <f>IF(HA$68=0,HLOOKUP($A151,'Monte Carlo_locked values'!$CQ$6:$DS$506,'Half from MC Supply Inputs '!HA$138+1,FALSE),HA118)</f>
        <v>3.3499798581359799</v>
      </c>
      <c r="HB151">
        <f>IF(HB$68=0,HLOOKUP($A151,'Monte Carlo_locked values'!$CQ$6:$DS$506,'Half from MC Supply Inputs '!HB$138+1,FALSE),HB118)</f>
        <v>5.7625680068068199</v>
      </c>
      <c r="HC151">
        <f>IF(HC$68=0,HLOOKUP($A151,'Monte Carlo_locked values'!$CQ$6:$DS$506,'Half from MC Supply Inputs '!HC$138+1,FALSE),HC118)</f>
        <v>2.1345038326800574</v>
      </c>
      <c r="HD151">
        <f>IF(HD$68=0,HLOOKUP($A151,'Monte Carlo_locked values'!$CQ$6:$DS$506,'Half from MC Supply Inputs '!HD$138+1,FALSE),HD118)</f>
        <v>2.1345038326800574</v>
      </c>
      <c r="HE151">
        <f>IF(HE$68=0,HLOOKUP($A151,'Monte Carlo_locked values'!$CQ$6:$DS$506,'Half from MC Supply Inputs '!HE$138+1,FALSE),HE118)</f>
        <v>3.3843059045589898</v>
      </c>
      <c r="HF151">
        <f>IF(HF$68=0,HLOOKUP($A151,'Monte Carlo_locked values'!$CQ$6:$DS$506,'Half from MC Supply Inputs '!HF$138+1,FALSE),HF118)</f>
        <v>5.7625680068068199</v>
      </c>
      <c r="HG151">
        <f>IF(HG$68=0,HLOOKUP($A151,'Monte Carlo_locked values'!$CQ$6:$DS$506,'Half from MC Supply Inputs '!HG$138+1,FALSE),HG118)</f>
        <v>7.1242065758429671</v>
      </c>
      <c r="HH151">
        <f>IF(HH$68=0,HLOOKUP($A151,'Monte Carlo_locked values'!$CQ$6:$DS$506,'Half from MC Supply Inputs '!HH$138+1,FALSE),HH118)</f>
        <v>4.5000976466114722</v>
      </c>
      <c r="HI151">
        <f>IF(HI$68=0,HLOOKUP($A151,'Monte Carlo_locked values'!$CQ$6:$DS$506,'Half from MC Supply Inputs '!HI$138+1,FALSE),HI118)</f>
        <v>7.8338577840797461</v>
      </c>
      <c r="HJ151">
        <f>IF(HJ$68=0,HLOOKUP($A151,'Monte Carlo_locked values'!$CQ$6:$DS$506,'Half from MC Supply Inputs '!HJ$138+1,FALSE),HJ118)</f>
        <v>2.1369992461205225</v>
      </c>
      <c r="HK151">
        <f>IF(HK$68=0,HLOOKUP($A151,'Monte Carlo_locked values'!$CQ$6:$DS$506,'Half from MC Supply Inputs '!HK$138+1,FALSE),HK118)</f>
        <v>5.1640119451993618</v>
      </c>
      <c r="HL151">
        <f>IF(HL$68=0,HLOOKUP($A151,'Monte Carlo_locked values'!$CQ$6:$DS$506,'Half from MC Supply Inputs '!HL$138+1,FALSE),HL118)</f>
        <v>5.1482891179110162</v>
      </c>
      <c r="HM151">
        <f>IF(HM$68=0,HLOOKUP($A151,'Monte Carlo_locked values'!$CQ$6:$DS$506,'Half from MC Supply Inputs '!HM$138+1,FALSE),HM118)</f>
        <v>2.1345038326800574</v>
      </c>
      <c r="HN151">
        <f>IF(HN$68=0,HLOOKUP($A151,'Monte Carlo_locked values'!$CQ$6:$DS$506,'Half from MC Supply Inputs '!HN$138+1,FALSE),HN118)</f>
        <v>3.3577562898531732</v>
      </c>
      <c r="HO151">
        <f>IF(HO$68=0,HLOOKUP($A151,'Monte Carlo_locked values'!$CQ$6:$DS$506,'Half from MC Supply Inputs '!HO$138+1,FALSE),HO118)</f>
        <v>7.8338577840797461</v>
      </c>
      <c r="HP151">
        <f>IF(HP$68=0,HLOOKUP($A151,'Monte Carlo_locked values'!$CQ$6:$DS$506,'Half from MC Supply Inputs '!HP$138+1,FALSE),HP118)</f>
        <v>4.5654558835919028</v>
      </c>
      <c r="HQ151">
        <f>IF(HQ$68=0,HLOOKUP($A151,'Monte Carlo_locked values'!$CQ$6:$DS$506,'Half from MC Supply Inputs '!HQ$138+1,FALSE),HQ118)</f>
        <v>4.5654558835919028</v>
      </c>
      <c r="HR151">
        <f>IF(HR$68=0,HLOOKUP($A151,'Monte Carlo_locked values'!$CQ$6:$DS$506,'Half from MC Supply Inputs '!HR$138+1,FALSE),HR118)</f>
        <v>5.7625680068068199</v>
      </c>
      <c r="HS151">
        <f>IF(HS$68=0,HLOOKUP($A151,'Monte Carlo_locked values'!$CQ$6:$DS$506,'Half from MC Supply Inputs '!HS$138+1,FALSE),HS118)</f>
        <v>3.3499798581359799</v>
      </c>
      <c r="HT151">
        <f>IF(HT$68=0,HLOOKUP($A151,'Monte Carlo_locked values'!$CQ$6:$DS$506,'Half from MC Supply Inputs '!HT$138+1,FALSE),HT118)</f>
        <v>5.1640119451993618</v>
      </c>
      <c r="HU151">
        <f>IF(HU$68=0,HLOOKUP($A151,'Monte Carlo_locked values'!$CQ$6:$DS$506,'Half from MC Supply Inputs '!HU$138+1,FALSE),HU118)</f>
        <v>3.3499798581359799</v>
      </c>
      <c r="HV151">
        <f>IF(HV$68=0,HLOOKUP($A151,'Monte Carlo_locked values'!$CQ$6:$DS$506,'Half from MC Supply Inputs '!HV$138+1,FALSE),HV118)</f>
        <v>2.1345038326800574</v>
      </c>
      <c r="HW151">
        <f>IF(HW$68=0,HLOOKUP($A151,'Monte Carlo_locked values'!$CQ$6:$DS$506,'Half from MC Supply Inputs '!HW$138+1,FALSE),HW118)</f>
        <v>2.1345038326800574</v>
      </c>
      <c r="HX151">
        <f>IF(HX$68=0,HLOOKUP($A151,'Monte Carlo_locked values'!$CQ$6:$DS$506,'Half from MC Supply Inputs '!HX$138+1,FALSE),HX118)</f>
        <v>7.8338577840797461</v>
      </c>
      <c r="HY151">
        <f>IF(HY$68=0,HLOOKUP($A151,'Monte Carlo_locked values'!$CQ$6:$DS$506,'Half from MC Supply Inputs '!HY$138+1,FALSE),HY118)</f>
        <v>6.0618070095396401</v>
      </c>
      <c r="HZ151">
        <f>IF(HZ$68=0,HLOOKUP($A151,'Monte Carlo_locked values'!$CQ$6:$DS$506,'Half from MC Supply Inputs '!HZ$138+1,FALSE),HZ118)</f>
        <v>7.8338577840797461</v>
      </c>
      <c r="IA151">
        <f>IF(IA$68=0,HLOOKUP($A151,'Monte Carlo_locked values'!$CQ$6:$DS$506,'Half from MC Supply Inputs '!IA$138+1,FALSE),IA118)</f>
        <v>4.2810559594152844</v>
      </c>
      <c r="IB151">
        <f>IF(IB$68=0,HLOOKUP($A151,'Monte Carlo_locked values'!$CQ$6:$DS$506,'Half from MC Supply Inputs '!IB$138+1,FALSE),IB118)</f>
        <v>5.1640119451993618</v>
      </c>
      <c r="IC151">
        <f>IF(IC$68=0,HLOOKUP($A151,'Monte Carlo_locked values'!$CQ$6:$DS$506,'Half from MC Supply Inputs '!IC$138+1,FALSE),IC118)</f>
        <v>4.5654558835919028</v>
      </c>
      <c r="ID151">
        <f>IF(ID$68=0,HLOOKUP($A151,'Monte Carlo_locked values'!$CQ$6:$DS$506,'Half from MC Supply Inputs '!ID$138+1,FALSE),ID118)</f>
        <v>2.1345038326800574</v>
      </c>
      <c r="IE151">
        <f>IF(IE$68=0,HLOOKUP($A151,'Monte Carlo_locked values'!$CQ$6:$DS$506,'Half from MC Supply Inputs '!IE$138+1,FALSE),IE118)</f>
        <v>2.1345038326800574</v>
      </c>
      <c r="IF151">
        <f>IF(IF$68=0,HLOOKUP($A151,'Monte Carlo_locked values'!$CQ$6:$DS$506,'Half from MC Supply Inputs '!IF$138+1,FALSE),IF118)</f>
        <v>5.7625680068068199</v>
      </c>
      <c r="IG151">
        <f>IF(IG$68=0,HLOOKUP($A151,'Monte Carlo_locked values'!$CQ$6:$DS$506,'Half from MC Supply Inputs '!IG$138+1,FALSE),IG118)</f>
        <v>3.1758876448206692</v>
      </c>
      <c r="IH151">
        <f>IF(IH$68=0,HLOOKUP($A151,'Monte Carlo_locked values'!$CQ$6:$DS$506,'Half from MC Supply Inputs '!IH$138+1,FALSE),IH118)</f>
        <v>7.8338577840797461</v>
      </c>
      <c r="II151">
        <f>IF(II$68=0,HLOOKUP($A151,'Monte Carlo_locked values'!$CQ$6:$DS$506,'Half from MC Supply Inputs '!II$138+1,FALSE),II118)</f>
        <v>4.6180805262126521</v>
      </c>
      <c r="IJ151">
        <f>IF(IJ$68=0,HLOOKUP($A151,'Monte Carlo_locked values'!$CQ$6:$DS$506,'Half from MC Supply Inputs '!IJ$138+1,FALSE),IJ118)</f>
        <v>2.3341394331587777</v>
      </c>
      <c r="IK151">
        <f>IF(IK$68=0,HLOOKUP($A151,'Monte Carlo_locked values'!$CQ$6:$DS$506,'Half from MC Supply Inputs '!IK$138+1,FALSE),IK118)</f>
        <v>3.3499798581359799</v>
      </c>
      <c r="IL151">
        <f>IF(IL$68=0,HLOOKUP($A151,'Monte Carlo_locked values'!$CQ$6:$DS$506,'Half from MC Supply Inputs '!IL$138+1,FALSE),IL118)</f>
        <v>4.5654558835919028</v>
      </c>
      <c r="IM151">
        <f>IF(IM$68=0,HLOOKUP($A151,'Monte Carlo_locked values'!$CQ$6:$DS$506,'Half from MC Supply Inputs '!IM$138+1,FALSE),IM118)</f>
        <v>2.1345038326800574</v>
      </c>
      <c r="IN151">
        <f>IF(IN$68=0,HLOOKUP($A151,'Monte Carlo_locked values'!$CQ$6:$DS$506,'Half from MC Supply Inputs '!IN$138+1,FALSE),IN118)</f>
        <v>7.8338577840797461</v>
      </c>
      <c r="IO151">
        <f>IF(IO$68=0,HLOOKUP($A151,'Monte Carlo_locked values'!$CQ$6:$DS$506,'Half from MC Supply Inputs '!IO$138+1,FALSE),IO118)</f>
        <v>7.8338577840797461</v>
      </c>
      <c r="IP151">
        <f>IF(IP$68=0,HLOOKUP($A151,'Monte Carlo_locked values'!$CQ$6:$DS$506,'Half from MC Supply Inputs '!IP$138+1,FALSE),IP118)</f>
        <v>5.7625680068068199</v>
      </c>
      <c r="IQ151">
        <f>IF(IQ$68=0,HLOOKUP($A151,'Monte Carlo_locked values'!$CQ$6:$DS$506,'Half from MC Supply Inputs '!IQ$138+1,FALSE),IQ118)</f>
        <v>5.7625680068068199</v>
      </c>
      <c r="IR151">
        <f>IF(IR$68=0,HLOOKUP($A151,'Monte Carlo_locked values'!$CQ$6:$DS$506,'Half from MC Supply Inputs '!IR$138+1,FALSE),IR118)</f>
        <v>4.5654558835919028</v>
      </c>
      <c r="IS151">
        <f>IF(IS$68=0,HLOOKUP($A151,'Monte Carlo_locked values'!$CQ$6:$DS$506,'Half from MC Supply Inputs '!IS$138+1,FALSE),IS118)</f>
        <v>7.8338577840797461</v>
      </c>
      <c r="IT151">
        <f>IF(IT$68=0,HLOOKUP($A151,'Monte Carlo_locked values'!$CQ$6:$DS$506,'Half from MC Supply Inputs '!IT$138+1,FALSE),IT118)</f>
        <v>5.7625680068068199</v>
      </c>
      <c r="IU151">
        <f>IF(IU$68=0,HLOOKUP($A151,'Monte Carlo_locked values'!$CQ$6:$DS$506,'Half from MC Supply Inputs '!IU$138+1,FALSE),IU118)</f>
        <v>5.1640119451993618</v>
      </c>
      <c r="IV151">
        <f>IF(IV$68=0,HLOOKUP($A151,'Monte Carlo_locked values'!$CQ$6:$DS$506,'Half from MC Supply Inputs '!IV$138+1,FALSE),IV118)</f>
        <v>7.8338577840797461</v>
      </c>
      <c r="IW151">
        <f>IF(IW$68=0,HLOOKUP($A151,'Monte Carlo_locked values'!$CQ$6:$DS$506,'Half from MC Supply Inputs '!IW$138+1,FALSE),IW118)</f>
        <v>7.8338577840797461</v>
      </c>
      <c r="IX151">
        <f>IF(IX$68=0,HLOOKUP($A151,'Monte Carlo_locked values'!$CQ$6:$DS$506,'Half from MC Supply Inputs '!IX$138+1,FALSE),IX118)</f>
        <v>7.8338577840797461</v>
      </c>
      <c r="IY151">
        <f>IF(IY$68=0,HLOOKUP($A151,'Monte Carlo_locked values'!$CQ$6:$DS$506,'Half from MC Supply Inputs '!IY$138+1,FALSE),IY118)</f>
        <v>3.3499798581359799</v>
      </c>
      <c r="IZ151">
        <f>IF(IZ$68=0,HLOOKUP($A151,'Monte Carlo_locked values'!$CQ$6:$DS$506,'Half from MC Supply Inputs '!IZ$138+1,FALSE),IZ118)</f>
        <v>2.260484959866718</v>
      </c>
      <c r="JA151">
        <f>IF(JA$68=0,HLOOKUP($A151,'Monte Carlo_locked values'!$CQ$6:$DS$506,'Half from MC Supply Inputs '!JA$138+1,FALSE),JA118)</f>
        <v>7.8338577840797461</v>
      </c>
      <c r="JB151">
        <f>IF(JB$68=0,HLOOKUP($A151,'Monte Carlo_locked values'!$CQ$6:$DS$506,'Half from MC Supply Inputs '!JB$138+1,FALSE),JB118)</f>
        <v>4.1649334495297401</v>
      </c>
      <c r="JC151">
        <f>IF(JC$68=0,HLOOKUP($A151,'Monte Carlo_locked values'!$CQ$6:$DS$506,'Half from MC Supply Inputs '!JC$138+1,FALSE),JC118)</f>
        <v>3.3499798581359799</v>
      </c>
      <c r="JD151">
        <f>IF(JD$68=0,HLOOKUP($A151,'Monte Carlo_locked values'!$CQ$6:$DS$506,'Half from MC Supply Inputs '!JD$138+1,FALSE),JD118)</f>
        <v>7.8338577840797461</v>
      </c>
      <c r="JE151">
        <f>IF(JE$68=0,HLOOKUP($A151,'Monte Carlo_locked values'!$CQ$6:$DS$506,'Half from MC Supply Inputs '!JE$138+1,FALSE),JE118)</f>
        <v>7.8338577840797461</v>
      </c>
      <c r="JF151">
        <f>IF(JF$68=0,HLOOKUP($A151,'Monte Carlo_locked values'!$CQ$6:$DS$506,'Half from MC Supply Inputs '!JF$138+1,FALSE),JF118)</f>
        <v>5.1640119451993618</v>
      </c>
      <c r="JG151">
        <f>IF(JG$68=0,HLOOKUP($A151,'Monte Carlo_locked values'!$CQ$6:$DS$506,'Half from MC Supply Inputs '!JG$138+1,FALSE),JG118)</f>
        <v>2.6449195362953426</v>
      </c>
      <c r="JH151">
        <f>IF(JH$68=0,HLOOKUP($A151,'Monte Carlo_locked values'!$CQ$6:$DS$506,'Half from MC Supply Inputs '!JH$138+1,FALSE),JH118)</f>
        <v>3.8162244473902129</v>
      </c>
      <c r="JI151">
        <f>IF(JI$68=0,HLOOKUP($A151,'Monte Carlo_locked values'!$CQ$6:$DS$506,'Half from MC Supply Inputs '!JI$138+1,FALSE),JI118)</f>
        <v>7.8338577840797461</v>
      </c>
      <c r="JJ151">
        <f>IF(JJ$68=0,HLOOKUP($A151,'Monte Carlo_locked values'!$CQ$6:$DS$506,'Half from MC Supply Inputs '!JJ$138+1,FALSE),JJ118)</f>
        <v>2.1345038326800574</v>
      </c>
      <c r="JK151">
        <f>IF(JK$68=0,HLOOKUP($A151,'Monte Carlo_locked values'!$CQ$6:$DS$506,'Half from MC Supply Inputs '!JK$138+1,FALSE),JK118)</f>
        <v>5.1640119451993618</v>
      </c>
      <c r="JL151">
        <f>IF(JL$68=0,HLOOKUP($A151,'Monte Carlo_locked values'!$CQ$6:$DS$506,'Half from MC Supply Inputs '!JL$138+1,FALSE),JL118)</f>
        <v>3.3499798581359799</v>
      </c>
      <c r="JM151">
        <f>IF(JM$68=0,HLOOKUP($A151,'Monte Carlo_locked values'!$CQ$6:$DS$506,'Half from MC Supply Inputs '!JM$138+1,FALSE),JM118)</f>
        <v>2.1345038326800574</v>
      </c>
      <c r="JN151">
        <f>IF(JN$68=0,HLOOKUP($A151,'Monte Carlo_locked values'!$CQ$6:$DS$506,'Half from MC Supply Inputs '!JN$138+1,FALSE),JN118)</f>
        <v>5.0560503092002183</v>
      </c>
      <c r="JO151">
        <f>IF(JO$68=0,HLOOKUP($A151,'Monte Carlo_locked values'!$CQ$6:$DS$506,'Half from MC Supply Inputs '!JO$138+1,FALSE),JO118)</f>
        <v>3.6421614926498487</v>
      </c>
      <c r="JP151">
        <f>IF(JP$68=0,HLOOKUP($A151,'Monte Carlo_locked values'!$CQ$6:$DS$506,'Half from MC Supply Inputs '!JP$138+1,FALSE),JP118)</f>
        <v>4.5654558835919028</v>
      </c>
      <c r="JQ151">
        <f>IF(JQ$68=0,HLOOKUP($A151,'Monte Carlo_locked values'!$CQ$6:$DS$506,'Half from MC Supply Inputs '!JQ$138+1,FALSE),JQ118)</f>
        <v>2.1345038326800574</v>
      </c>
      <c r="JR151">
        <f>IF(JR$68=0,HLOOKUP($A151,'Monte Carlo_locked values'!$CQ$6:$DS$506,'Half from MC Supply Inputs '!JR$138+1,FALSE),JR118)</f>
        <v>4.2462650456145212</v>
      </c>
      <c r="JS151">
        <f>IF(JS$68=0,HLOOKUP($A151,'Monte Carlo_locked values'!$CQ$6:$DS$506,'Half from MC Supply Inputs '!JS$138+1,FALSE),JS118)</f>
        <v>2.1345038326800574</v>
      </c>
      <c r="JT151">
        <f>IF(JT$68=0,HLOOKUP($A151,'Monte Carlo_locked values'!$CQ$6:$DS$506,'Half from MC Supply Inputs '!JT$138+1,FALSE),JT118)</f>
        <v>5.7625680068068199</v>
      </c>
      <c r="JU151">
        <f>IF(JU$68=0,HLOOKUP($A151,'Monte Carlo_locked values'!$CQ$6:$DS$506,'Half from MC Supply Inputs '!JU$138+1,FALSE),JU118)</f>
        <v>3.3499798581359799</v>
      </c>
      <c r="JV151">
        <f>IF(JV$68=0,HLOOKUP($A151,'Monte Carlo_locked values'!$CQ$6:$DS$506,'Half from MC Supply Inputs '!JV$138+1,FALSE),JV118)</f>
        <v>3.3384796971431845</v>
      </c>
      <c r="JW151">
        <f>IF(JW$68=0,HLOOKUP($A151,'Monte Carlo_locked values'!$CQ$6:$DS$506,'Half from MC Supply Inputs '!JW$138+1,FALSE),JW118)</f>
        <v>5.7625680068068199</v>
      </c>
      <c r="JX151">
        <f>IF(JX$68=0,HLOOKUP($A151,'Monte Carlo_locked values'!$CQ$6:$DS$506,'Half from MC Supply Inputs '!JX$138+1,FALSE),JX118)</f>
        <v>3.3499798581359799</v>
      </c>
      <c r="JY151">
        <f>IF(JY$68=0,HLOOKUP($A151,'Monte Carlo_locked values'!$CQ$6:$DS$506,'Half from MC Supply Inputs '!JY$138+1,FALSE),JY118)</f>
        <v>4.5654558835919028</v>
      </c>
      <c r="JZ151">
        <f>IF(JZ$68=0,HLOOKUP($A151,'Monte Carlo_locked values'!$CQ$6:$DS$506,'Half from MC Supply Inputs '!JZ$138+1,FALSE),JZ118)</f>
        <v>4.0496641518395764</v>
      </c>
      <c r="KA151">
        <f>IF(KA$68=0,HLOOKUP($A151,'Monte Carlo_locked values'!$CQ$6:$DS$506,'Half from MC Supply Inputs '!KA$138+1,FALSE),KA118)</f>
        <v>2.722091347885589</v>
      </c>
      <c r="KB151">
        <f>IF(KB$68=0,HLOOKUP($A151,'Monte Carlo_locked values'!$CQ$6:$DS$506,'Half from MC Supply Inputs '!KB$138+1,FALSE),KB118)</f>
        <v>2.1345038326800574</v>
      </c>
      <c r="KC151">
        <f>IF(KC$68=0,HLOOKUP($A151,'Monte Carlo_locked values'!$CQ$6:$DS$506,'Half from MC Supply Inputs '!KC$138+1,FALSE),KC118)</f>
        <v>6.4173020352359149</v>
      </c>
      <c r="KD151">
        <f>IF(KD$68=0,HLOOKUP($A151,'Monte Carlo_locked values'!$CQ$6:$DS$506,'Half from MC Supply Inputs '!KD$138+1,FALSE),KD118)</f>
        <v>5.6214925785389775</v>
      </c>
      <c r="KE151">
        <f>IF(KE$68=0,HLOOKUP($A151,'Monte Carlo_locked values'!$CQ$6:$DS$506,'Half from MC Supply Inputs '!KE$138+1,FALSE),KE118)</f>
        <v>2.1369992461205225</v>
      </c>
      <c r="KF151">
        <f>IF(KF$68=0,HLOOKUP($A151,'Monte Carlo_locked values'!$CQ$6:$DS$506,'Half from MC Supply Inputs '!KF$138+1,FALSE),KF118)</f>
        <v>5.1640119451993618</v>
      </c>
      <c r="KG151">
        <f>IF(KG$68=0,HLOOKUP($A151,'Monte Carlo_locked values'!$CQ$6:$DS$506,'Half from MC Supply Inputs '!KG$138+1,FALSE),KG118)</f>
        <v>7.8338577840797461</v>
      </c>
      <c r="KH151">
        <f>IF(KH$68=0,HLOOKUP($A151,'Monte Carlo_locked values'!$CQ$6:$DS$506,'Half from MC Supply Inputs '!KH$138+1,FALSE),KH118)</f>
        <v>5.1640119451993618</v>
      </c>
      <c r="KI151">
        <f>IF(KI$68=0,HLOOKUP($A151,'Monte Carlo_locked values'!$CQ$6:$DS$506,'Half from MC Supply Inputs '!KI$138+1,FALSE),KI118)</f>
        <v>7.8338577840797461</v>
      </c>
      <c r="KJ151">
        <f>IF(KJ$68=0,HLOOKUP($A151,'Monte Carlo_locked values'!$CQ$6:$DS$506,'Half from MC Supply Inputs '!KJ$138+1,FALSE),KJ118)</f>
        <v>2.1345038326800574</v>
      </c>
      <c r="KK151">
        <f>IF(KK$68=0,HLOOKUP($A151,'Monte Carlo_locked values'!$CQ$6:$DS$506,'Half from MC Supply Inputs '!KK$138+1,FALSE),KK118)</f>
        <v>6.0953201048919503</v>
      </c>
      <c r="KL151">
        <f>IF(KL$68=0,HLOOKUP($A151,'Monte Carlo_locked values'!$CQ$6:$DS$506,'Half from MC Supply Inputs '!KL$138+1,FALSE),KL118)</f>
        <v>4.5654558835919028</v>
      </c>
      <c r="KM151">
        <f>IF(KM$68=0,HLOOKUP($A151,'Monte Carlo_locked values'!$CQ$6:$DS$506,'Half from MC Supply Inputs '!KM$138+1,FALSE),KM118)</f>
        <v>3.3499798581359799</v>
      </c>
      <c r="KN151">
        <f>IF(KN$68=0,HLOOKUP($A151,'Monte Carlo_locked values'!$CQ$6:$DS$506,'Half from MC Supply Inputs '!KN$138+1,FALSE),KN118)</f>
        <v>4.5654558835919028</v>
      </c>
      <c r="KO151">
        <f>IF(KO$68=0,HLOOKUP($A151,'Monte Carlo_locked values'!$CQ$6:$DS$506,'Half from MC Supply Inputs '!KO$138+1,FALSE),KO118)</f>
        <v>3.0835979150338302</v>
      </c>
      <c r="KP151">
        <f>IF(KP$68=0,HLOOKUP($A151,'Monte Carlo_locked values'!$CQ$6:$DS$506,'Half from MC Supply Inputs '!KP$138+1,FALSE),KP118)</f>
        <v>3.3499798581359799</v>
      </c>
      <c r="KQ151">
        <f>IF(KQ$68=0,HLOOKUP($A151,'Monte Carlo_locked values'!$CQ$6:$DS$506,'Half from MC Supply Inputs '!KQ$138+1,FALSE),KQ118)</f>
        <v>6.8791101497709253</v>
      </c>
      <c r="KR151">
        <f>IF(KR$68=0,HLOOKUP($A151,'Monte Carlo_locked values'!$CQ$6:$DS$506,'Half from MC Supply Inputs '!KR$138+1,FALSE),KR118)</f>
        <v>4.5654558835919028</v>
      </c>
      <c r="KS151">
        <f>IF(KS$68=0,HLOOKUP($A151,'Monte Carlo_locked values'!$CQ$6:$DS$506,'Half from MC Supply Inputs '!KS$138+1,FALSE),KS118)</f>
        <v>7.8338577840797461</v>
      </c>
      <c r="KT151">
        <f>IF(KT$68=0,HLOOKUP($A151,'Monte Carlo_locked values'!$CQ$6:$DS$506,'Half from MC Supply Inputs '!KT$138+1,FALSE),KT118)</f>
        <v>7.8338577840797461</v>
      </c>
      <c r="KU151">
        <f>IF(KU$68=0,HLOOKUP($A151,'Monte Carlo_locked values'!$CQ$6:$DS$506,'Half from MC Supply Inputs '!KU$138+1,FALSE),KU118)</f>
        <v>5.7625680068068199</v>
      </c>
      <c r="KV151">
        <f>IF(KV$68=0,HLOOKUP($A151,'Monte Carlo_locked values'!$CQ$6:$DS$506,'Half from MC Supply Inputs '!KV$138+1,FALSE),KV118)</f>
        <v>2.1345038326800574</v>
      </c>
      <c r="KW151">
        <f>IF(KW$68=0,HLOOKUP($A151,'Monte Carlo_locked values'!$CQ$6:$DS$506,'Half from MC Supply Inputs '!KW$138+1,FALSE),KW118)</f>
        <v>2.175954441601526</v>
      </c>
      <c r="KX151">
        <f>IF(KX$68=0,HLOOKUP($A151,'Monte Carlo_locked values'!$CQ$6:$DS$506,'Half from MC Supply Inputs '!KX$138+1,FALSE),KX118)</f>
        <v>2.1369992461205225</v>
      </c>
      <c r="KY151">
        <f>IF(KY$68=0,HLOOKUP($A151,'Monte Carlo_locked values'!$CQ$6:$DS$506,'Half from MC Supply Inputs '!KY$138+1,FALSE),KY118)</f>
        <v>7.8338577840797461</v>
      </c>
      <c r="KZ151">
        <f>IF(KZ$68=0,HLOOKUP($A151,'Monte Carlo_locked values'!$CQ$6:$DS$506,'Half from MC Supply Inputs '!KZ$138+1,FALSE),KZ118)</f>
        <v>5.6893136364821917</v>
      </c>
      <c r="LA151">
        <f>IF(LA$68=0,HLOOKUP($A151,'Monte Carlo_locked values'!$CQ$6:$DS$506,'Half from MC Supply Inputs '!LA$138+1,FALSE),LA118)</f>
        <v>7.8338577840797461</v>
      </c>
      <c r="LB151">
        <f>IF(LB$68=0,HLOOKUP($A151,'Monte Carlo_locked values'!$CQ$6:$DS$506,'Half from MC Supply Inputs '!LB$138+1,FALSE),LB118)</f>
        <v>3.3499798581359799</v>
      </c>
      <c r="LC151">
        <f>IF(LC$68=0,HLOOKUP($A151,'Monte Carlo_locked values'!$CQ$6:$DS$506,'Half from MC Supply Inputs '!LC$138+1,FALSE),LC118)</f>
        <v>7.1010196932032725</v>
      </c>
      <c r="LD151">
        <f>IF(LD$68=0,HLOOKUP($A151,'Monte Carlo_locked values'!$CQ$6:$DS$506,'Half from MC Supply Inputs '!LD$138+1,FALSE),LD118)</f>
        <v>3.3499798581359799</v>
      </c>
      <c r="LE151">
        <f>IF(LE$68=0,HLOOKUP($A151,'Monte Carlo_locked values'!$CQ$6:$DS$506,'Half from MC Supply Inputs '!LE$138+1,FALSE),LE118)</f>
        <v>2.1345038326800574</v>
      </c>
      <c r="LF151">
        <f>IF(LF$68=0,HLOOKUP($A151,'Monte Carlo_locked values'!$CQ$6:$DS$506,'Half from MC Supply Inputs '!LF$138+1,FALSE),LF118)</f>
        <v>7.8338577840797461</v>
      </c>
      <c r="LG151">
        <f>IF(LG$68=0,HLOOKUP($A151,'Monte Carlo_locked values'!$CQ$6:$DS$506,'Half from MC Supply Inputs '!LG$138+1,FALSE),LG118)</f>
        <v>6.734272777704259</v>
      </c>
      <c r="LH151">
        <f>IF(LH$68=0,HLOOKUP($A151,'Monte Carlo_locked values'!$CQ$6:$DS$506,'Half from MC Supply Inputs '!LH$138+1,FALSE),LH118)</f>
        <v>7.8338577840797461</v>
      </c>
      <c r="LI151">
        <f>IF(LI$68=0,HLOOKUP($A151,'Monte Carlo_locked values'!$CQ$6:$DS$506,'Half from MC Supply Inputs '!LI$138+1,FALSE),LI118)</f>
        <v>6.4513328238446972</v>
      </c>
      <c r="LJ151">
        <f>IF(LJ$68=0,HLOOKUP($A151,'Monte Carlo_locked values'!$CQ$6:$DS$506,'Half from MC Supply Inputs '!LJ$138+1,FALSE),LJ118)</f>
        <v>5.7625680068068199</v>
      </c>
      <c r="LK151">
        <f>IF(LK$68=0,HLOOKUP($A151,'Monte Carlo_locked values'!$CQ$6:$DS$506,'Half from MC Supply Inputs '!LK$138+1,FALSE),LK118)</f>
        <v>5.1640119451993618</v>
      </c>
      <c r="LL151">
        <f>IF(LL$68=0,HLOOKUP($A151,'Monte Carlo_locked values'!$CQ$6:$DS$506,'Half from MC Supply Inputs '!LL$138+1,FALSE),LL118)</f>
        <v>7.8338577840797461</v>
      </c>
      <c r="LM151">
        <f>IF(LM$68=0,HLOOKUP($A151,'Monte Carlo_locked values'!$CQ$6:$DS$506,'Half from MC Supply Inputs '!LM$138+1,FALSE),LM118)</f>
        <v>3.1757017325085224</v>
      </c>
      <c r="LN151">
        <f>IF(LN$68=0,HLOOKUP($A151,'Monte Carlo_locked values'!$CQ$6:$DS$506,'Half from MC Supply Inputs '!LN$138+1,FALSE),LN118)</f>
        <v>3.3542759433834801</v>
      </c>
      <c r="LO151">
        <f>IF(LO$68=0,HLOOKUP($A151,'Monte Carlo_locked values'!$CQ$6:$DS$506,'Half from MC Supply Inputs '!LO$138+1,FALSE),LO118)</f>
        <v>2.6863519667904319</v>
      </c>
      <c r="LP151">
        <f>IF(LP$68=0,HLOOKUP($A151,'Monte Carlo_locked values'!$CQ$6:$DS$506,'Half from MC Supply Inputs '!LP$138+1,FALSE),LP118)</f>
        <v>3.4744238798463112</v>
      </c>
      <c r="LQ151">
        <f>IF(LQ$68=0,HLOOKUP($A151,'Monte Carlo_locked values'!$CQ$6:$DS$506,'Half from MC Supply Inputs '!LQ$138+1,FALSE),LQ118)</f>
        <v>7.8338577840797461</v>
      </c>
      <c r="LR151">
        <f>IF(LR$68=0,HLOOKUP($A151,'Monte Carlo_locked values'!$CQ$6:$DS$506,'Half from MC Supply Inputs '!LR$138+1,FALSE),LR118)</f>
        <v>2.1345038326800574</v>
      </c>
      <c r="LS151">
        <f>IF(LS$68=0,HLOOKUP($A151,'Monte Carlo_locked values'!$CQ$6:$DS$506,'Half from MC Supply Inputs '!LS$138+1,FALSE),LS118)</f>
        <v>6.9201014166234422</v>
      </c>
      <c r="LT151">
        <f>IF(LT$68=0,HLOOKUP($A151,'Monte Carlo_locked values'!$CQ$6:$DS$506,'Half from MC Supply Inputs '!LT$138+1,FALSE),LT118)</f>
        <v>6.3853194145453456</v>
      </c>
      <c r="LU151">
        <f>IF(LU$68=0,HLOOKUP($A151,'Monte Carlo_locked values'!$CQ$6:$DS$506,'Half from MC Supply Inputs '!LU$138+1,FALSE),LU118)</f>
        <v>3.3499798581359799</v>
      </c>
      <c r="LV151">
        <f>IF(LV$68=0,HLOOKUP($A151,'Monte Carlo_locked values'!$CQ$6:$DS$506,'Half from MC Supply Inputs '!LV$138+1,FALSE),LV118)</f>
        <v>5.7625680068068199</v>
      </c>
      <c r="LW151">
        <f>IF(LW$68=0,HLOOKUP($A151,'Monte Carlo_locked values'!$CQ$6:$DS$506,'Half from MC Supply Inputs '!LW$138+1,FALSE),LW118)</f>
        <v>2.6315917933836306</v>
      </c>
      <c r="LX151">
        <f>IF(LX$68=0,HLOOKUP($A151,'Monte Carlo_locked values'!$CQ$6:$DS$506,'Half from MC Supply Inputs '!LX$138+1,FALSE),LX118)</f>
        <v>2.1345038326800574</v>
      </c>
      <c r="LY151">
        <f>IF(LY$68=0,HLOOKUP($A151,'Monte Carlo_locked values'!$CQ$6:$DS$506,'Half from MC Supply Inputs '!LY$138+1,FALSE),LY118)</f>
        <v>5.7625680068068199</v>
      </c>
      <c r="LZ151">
        <f>IF(LZ$68=0,HLOOKUP($A151,'Monte Carlo_locked values'!$CQ$6:$DS$506,'Half from MC Supply Inputs '!LZ$138+1,FALSE),LZ118)</f>
        <v>6.985633095913216</v>
      </c>
      <c r="MA151">
        <f>IF(MA$68=0,HLOOKUP($A151,'Monte Carlo_locked values'!$CQ$6:$DS$506,'Half from MC Supply Inputs '!MA$138+1,FALSE),MA118)</f>
        <v>2.1345038326800574</v>
      </c>
      <c r="MB151">
        <f>IF(MB$68=0,HLOOKUP($A151,'Monte Carlo_locked values'!$CQ$6:$DS$506,'Half from MC Supply Inputs '!MB$138+1,FALSE),MB118)</f>
        <v>2.1345038326800574</v>
      </c>
      <c r="MC151">
        <f>IF(MC$68=0,HLOOKUP($A151,'Monte Carlo_locked values'!$CQ$6:$DS$506,'Half from MC Supply Inputs '!MC$138+1,FALSE),MC118)</f>
        <v>3.9998654924532882</v>
      </c>
      <c r="MD151">
        <f>IF(MD$68=0,HLOOKUP($A151,'Monte Carlo_locked values'!$CQ$6:$DS$506,'Half from MC Supply Inputs '!MD$138+1,FALSE),MD118)</f>
        <v>5.7625680068068199</v>
      </c>
      <c r="ME151">
        <f>IF(ME$68=0,HLOOKUP($A151,'Monte Carlo_locked values'!$CQ$6:$DS$506,'Half from MC Supply Inputs '!ME$138+1,FALSE),ME118)</f>
        <v>4.2650558448790941</v>
      </c>
      <c r="MF151">
        <f>IF(MF$68=0,HLOOKUP($A151,'Monte Carlo_locked values'!$CQ$6:$DS$506,'Half from MC Supply Inputs '!MF$138+1,FALSE),MF118)</f>
        <v>2.1345038326800574</v>
      </c>
      <c r="MG151">
        <f>IF(MG$68=0,HLOOKUP($A151,'Monte Carlo_locked values'!$CQ$6:$DS$506,'Half from MC Supply Inputs '!MG$138+1,FALSE),MG118)</f>
        <v>7.303296499930144</v>
      </c>
      <c r="MH151">
        <f>IF(MH$68=0,HLOOKUP($A151,'Monte Carlo_locked values'!$CQ$6:$DS$506,'Half from MC Supply Inputs '!MH$138+1,FALSE),MH118)</f>
        <v>5.7625680068068199</v>
      </c>
      <c r="MI151">
        <f>IF(MI$68=0,HLOOKUP($A151,'Monte Carlo_locked values'!$CQ$6:$DS$506,'Half from MC Supply Inputs '!MI$138+1,FALSE),MI118)</f>
        <v>7.8338577840797461</v>
      </c>
      <c r="MJ151">
        <f>IF(MJ$68=0,HLOOKUP($A151,'Monte Carlo_locked values'!$CQ$6:$DS$506,'Half from MC Supply Inputs '!MJ$138+1,FALSE),MJ118)</f>
        <v>2.6063151172360266</v>
      </c>
      <c r="MK151">
        <f>IF(MK$68=0,HLOOKUP($A151,'Monte Carlo_locked values'!$CQ$6:$DS$506,'Half from MC Supply Inputs '!MK$138+1,FALSE),MK118)</f>
        <v>4.8452344852615008</v>
      </c>
      <c r="ML151">
        <f>IF(ML$68=0,HLOOKUP($A151,'Monte Carlo_locked values'!$CQ$6:$DS$506,'Half from MC Supply Inputs '!ML$138+1,FALSE),ML118)</f>
        <v>2.1345038326800574</v>
      </c>
      <c r="MM151">
        <f>IF(MM$68=0,HLOOKUP($A151,'Monte Carlo_locked values'!$CQ$6:$DS$506,'Half from MC Supply Inputs '!MM$138+1,FALSE),MM118)</f>
        <v>7.8338577840797461</v>
      </c>
      <c r="MN151">
        <f>IF(MN$68=0,HLOOKUP($A151,'Monte Carlo_locked values'!$CQ$6:$DS$506,'Half from MC Supply Inputs '!MN$138+1,FALSE),MN118)</f>
        <v>5.1640119451993618</v>
      </c>
      <c r="MO151">
        <f>IF(MO$68=0,HLOOKUP($A151,'Monte Carlo_locked values'!$CQ$6:$DS$506,'Half from MC Supply Inputs '!MO$138+1,FALSE),MO118)</f>
        <v>3.3499798581359799</v>
      </c>
      <c r="MP151">
        <f>IF(MP$68=0,HLOOKUP($A151,'Monte Carlo_locked values'!$CQ$6:$DS$506,'Half from MC Supply Inputs '!MP$138+1,FALSE),MP118)</f>
        <v>7.8338577840797461</v>
      </c>
      <c r="MQ151">
        <f>IF(MQ$68=0,HLOOKUP($A151,'Monte Carlo_locked values'!$CQ$6:$DS$506,'Half from MC Supply Inputs '!MQ$138+1,FALSE),MQ118)</f>
        <v>7.8338577840797461</v>
      </c>
      <c r="MR151">
        <f>IF(MR$68=0,HLOOKUP($A151,'Monte Carlo_locked values'!$CQ$6:$DS$506,'Half from MC Supply Inputs '!MR$138+1,FALSE),MR118)</f>
        <v>7.8338577840797461</v>
      </c>
      <c r="MS151">
        <f>IF(MS$68=0,HLOOKUP($A151,'Monte Carlo_locked values'!$CQ$6:$DS$506,'Half from MC Supply Inputs '!MS$138+1,FALSE),MS118)</f>
        <v>3.3499798581359799</v>
      </c>
      <c r="MT151">
        <f>IF(MT$68=0,HLOOKUP($A151,'Monte Carlo_locked values'!$CQ$6:$DS$506,'Half from MC Supply Inputs '!MT$138+1,FALSE),MT118)</f>
        <v>7.8338577840797461</v>
      </c>
      <c r="MU151">
        <f>IF(MU$68=0,HLOOKUP($A151,'Monte Carlo_locked values'!$CQ$6:$DS$506,'Half from MC Supply Inputs '!MU$138+1,FALSE),MU118)</f>
        <v>7.8338577840797461</v>
      </c>
      <c r="MV151">
        <f>IF(MV$68=0,HLOOKUP($A151,'Monte Carlo_locked values'!$CQ$6:$DS$506,'Half from MC Supply Inputs '!MV$138+1,FALSE),MV118)</f>
        <v>5.1640119451993618</v>
      </c>
      <c r="MW151">
        <f>IF(MW$68=0,HLOOKUP($A151,'Monte Carlo_locked values'!$CQ$6:$DS$506,'Half from MC Supply Inputs '!MW$138+1,FALSE),MW118)</f>
        <v>5.7625680068068199</v>
      </c>
      <c r="MX151">
        <f>IF(MX$68=0,HLOOKUP($A151,'Monte Carlo_locked values'!$CQ$6:$DS$506,'Half from MC Supply Inputs '!MX$138+1,FALSE),MX118)</f>
        <v>4.5654558835919028</v>
      </c>
      <c r="MY151">
        <f>IF(MY$68=0,HLOOKUP($A151,'Monte Carlo_locked values'!$CQ$6:$DS$506,'Half from MC Supply Inputs '!MY$138+1,FALSE),MY118)</f>
        <v>3.9998561273629254</v>
      </c>
      <c r="MZ151">
        <f>IF(MZ$68=0,HLOOKUP($A151,'Monte Carlo_locked values'!$CQ$6:$DS$506,'Half from MC Supply Inputs '!MZ$138+1,FALSE),MZ118)</f>
        <v>5.7625680068068199</v>
      </c>
      <c r="NA151">
        <f>IF(NA$68=0,HLOOKUP($A151,'Monte Carlo_locked values'!$CQ$6:$DS$506,'Half from MC Supply Inputs '!NA$138+1,FALSE),NA118)</f>
        <v>2.3598417324157905</v>
      </c>
      <c r="NB151">
        <f>IF(NB$68=0,HLOOKUP($A151,'Monte Carlo_locked values'!$CQ$6:$DS$506,'Half from MC Supply Inputs '!NB$138+1,FALSE),NB118)</f>
        <v>3.3499798581359799</v>
      </c>
      <c r="NC151">
        <f>IF(NC$68=0,HLOOKUP($A151,'Monte Carlo_locked values'!$CQ$6:$DS$506,'Half from MC Supply Inputs '!NC$138+1,FALSE),NC118)</f>
        <v>7.2534061434654813</v>
      </c>
      <c r="ND151">
        <f>IF(ND$68=0,HLOOKUP($A151,'Monte Carlo_locked values'!$CQ$6:$DS$506,'Half from MC Supply Inputs '!ND$138+1,FALSE),ND118)</f>
        <v>2.1369992461205225</v>
      </c>
      <c r="NE151">
        <f>IF(NE$68=0,HLOOKUP($A151,'Monte Carlo_locked values'!$CQ$6:$DS$506,'Half from MC Supply Inputs '!NE$138+1,FALSE),NE118)</f>
        <v>5.9218787391755976</v>
      </c>
      <c r="NF151">
        <f>IF(NF$68=0,HLOOKUP($A151,'Monte Carlo_locked values'!$CQ$6:$DS$506,'Half from MC Supply Inputs '!NF$138+1,FALSE),NF118)</f>
        <v>3.3499798581359799</v>
      </c>
      <c r="NG151">
        <f>IF(NG$68=0,HLOOKUP($A151,'Monte Carlo_locked values'!$CQ$6:$DS$506,'Half from MC Supply Inputs '!NG$138+1,FALSE),NG118)</f>
        <v>2.1345038326800574</v>
      </c>
      <c r="NH151">
        <f>IF(NH$68=0,HLOOKUP($A151,'Monte Carlo_locked values'!$CQ$6:$DS$506,'Half from MC Supply Inputs '!NH$138+1,FALSE),NH118)</f>
        <v>3.3499798581359799</v>
      </c>
      <c r="NI151">
        <f>IF(NI$68=0,HLOOKUP($A151,'Monte Carlo_locked values'!$CQ$6:$DS$506,'Half from MC Supply Inputs '!NI$138+1,FALSE),NI118)</f>
        <v>2.871909801685208</v>
      </c>
      <c r="NJ151">
        <f>IF(NJ$68=0,HLOOKUP($A151,'Monte Carlo_locked values'!$CQ$6:$DS$506,'Half from MC Supply Inputs '!NJ$138+1,FALSE),NJ118)</f>
        <v>7.8338577840797461</v>
      </c>
      <c r="NK151">
        <f>IF(NK$68=0,HLOOKUP($A151,'Monte Carlo_locked values'!$CQ$6:$DS$506,'Half from MC Supply Inputs '!NK$138+1,FALSE),NK118)</f>
        <v>3.2404200809802997</v>
      </c>
      <c r="NL151">
        <f>IF(NL$68=0,HLOOKUP($A151,'Monte Carlo_locked values'!$CQ$6:$DS$506,'Half from MC Supply Inputs '!NL$138+1,FALSE),NL118)</f>
        <v>6.0263766364531834</v>
      </c>
      <c r="NM151">
        <f>IF(NM$68=0,HLOOKUP($A151,'Monte Carlo_locked values'!$CQ$6:$DS$506,'Half from MC Supply Inputs '!NM$138+1,FALSE),NM118)</f>
        <v>2.1345038326800574</v>
      </c>
      <c r="NN151">
        <f>IF(NN$68=0,HLOOKUP($A151,'Monte Carlo_locked values'!$CQ$6:$DS$506,'Half from MC Supply Inputs '!NN$138+1,FALSE),NN118)</f>
        <v>4.5654558835919028</v>
      </c>
      <c r="NO151">
        <f>IF(NO$68=0,HLOOKUP($A151,'Monte Carlo_locked values'!$CQ$6:$DS$506,'Half from MC Supply Inputs '!NO$138+1,FALSE),NO118)</f>
        <v>2.1345038326800574</v>
      </c>
      <c r="NP151">
        <f>IF(NP$68=0,HLOOKUP($A151,'Monte Carlo_locked values'!$CQ$6:$DS$506,'Half from MC Supply Inputs '!NP$138+1,FALSE),NP118)</f>
        <v>7.3802796594446427</v>
      </c>
      <c r="NQ151">
        <f>IF(NQ$68=0,HLOOKUP($A151,'Monte Carlo_locked values'!$CQ$6:$DS$506,'Half from MC Supply Inputs '!NQ$138+1,FALSE),NQ118)</f>
        <v>5.1640119451993618</v>
      </c>
      <c r="NR151">
        <f>IF(NR$68=0,HLOOKUP($A151,'Monte Carlo_locked values'!$CQ$6:$DS$506,'Half from MC Supply Inputs '!NR$138+1,FALSE),NR118)</f>
        <v>5.1640119451993618</v>
      </c>
      <c r="NS151">
        <f>IF(NS$68=0,HLOOKUP($A151,'Monte Carlo_locked values'!$CQ$6:$DS$506,'Half from MC Supply Inputs '!NS$138+1,FALSE),NS118)</f>
        <v>3.3499798581359799</v>
      </c>
      <c r="NT151">
        <f>IF(NT$68=0,HLOOKUP($A151,'Monte Carlo_locked values'!$CQ$6:$DS$506,'Half from MC Supply Inputs '!NT$138+1,FALSE),NT118)</f>
        <v>2.1345038326800574</v>
      </c>
      <c r="NU151">
        <f>IF(NU$68=0,HLOOKUP($A151,'Monte Carlo_locked values'!$CQ$6:$DS$506,'Half from MC Supply Inputs '!NU$138+1,FALSE),NU118)</f>
        <v>2.1345038326800574</v>
      </c>
      <c r="NV151">
        <f>IF(NV$68=0,HLOOKUP($A151,'Monte Carlo_locked values'!$CQ$6:$DS$506,'Half from MC Supply Inputs '!NV$138+1,FALSE),NV118)</f>
        <v>5.7625680068068199</v>
      </c>
      <c r="NW151">
        <f>IF(NW$68=0,HLOOKUP($A151,'Monte Carlo_locked values'!$CQ$6:$DS$506,'Half from MC Supply Inputs '!NW$138+1,FALSE),NW118)</f>
        <v>7.8338577840797461</v>
      </c>
      <c r="NX151">
        <f>IF(NX$68=0,HLOOKUP($A151,'Monte Carlo_locked values'!$CQ$6:$DS$506,'Half from MC Supply Inputs '!NX$138+1,FALSE),NX118)</f>
        <v>2.1345038326800574</v>
      </c>
      <c r="NY151">
        <f>IF(NY$68=0,HLOOKUP($A151,'Monte Carlo_locked values'!$CQ$6:$DS$506,'Half from MC Supply Inputs '!NY$138+1,FALSE),NY118)</f>
        <v>4.0287693289408955</v>
      </c>
      <c r="NZ151">
        <f>IF(NZ$68=0,HLOOKUP($A151,'Monte Carlo_locked values'!$CQ$6:$DS$506,'Half from MC Supply Inputs '!NZ$138+1,FALSE),NZ118)</f>
        <v>5.1640119451993618</v>
      </c>
      <c r="OA151">
        <f>IF(OA$68=0,HLOOKUP($A151,'Monte Carlo_locked values'!$CQ$6:$DS$506,'Half from MC Supply Inputs '!OA$138+1,FALSE),OA118)</f>
        <v>2.858103496661478</v>
      </c>
      <c r="OB151">
        <f>IF(OB$68=0,HLOOKUP($A151,'Monte Carlo_locked values'!$CQ$6:$DS$506,'Half from MC Supply Inputs '!OB$138+1,FALSE),OB118)</f>
        <v>3.8164681437853623</v>
      </c>
      <c r="OC151">
        <f>IF(OC$68=0,HLOOKUP($A151,'Monte Carlo_locked values'!$CQ$6:$DS$506,'Half from MC Supply Inputs '!OC$138+1,FALSE),OC118)</f>
        <v>2.1345038326800574</v>
      </c>
      <c r="OD151">
        <f>IF(OD$68=0,HLOOKUP($A151,'Monte Carlo_locked values'!$CQ$6:$DS$506,'Half from MC Supply Inputs '!OD$138+1,FALSE),OD118)</f>
        <v>7.2668191943585914</v>
      </c>
      <c r="OE151">
        <f>IF(OE$68=0,HLOOKUP($A151,'Monte Carlo_locked values'!$CQ$6:$DS$506,'Half from MC Supply Inputs '!OE$138+1,FALSE),OE118)</f>
        <v>4.8565243103751641</v>
      </c>
      <c r="OF151">
        <f>IF(OF$68=0,HLOOKUP($A151,'Monte Carlo_locked values'!$CQ$6:$DS$506,'Half from MC Supply Inputs '!OF$138+1,FALSE),OF118)</f>
        <v>7.7922278600584383</v>
      </c>
      <c r="OG151">
        <f>IF(OG$68=0,HLOOKUP($A151,'Monte Carlo_locked values'!$CQ$6:$DS$506,'Half from MC Supply Inputs '!OG$138+1,FALSE),OG118)</f>
        <v>2.1345038326800574</v>
      </c>
      <c r="OH151">
        <f>IF(OH$68=0,HLOOKUP($A151,'Monte Carlo_locked values'!$CQ$6:$DS$506,'Half from MC Supply Inputs '!OH$138+1,FALSE),OH118)</f>
        <v>7.8338577840797461</v>
      </c>
      <c r="OI151">
        <f>IF(OI$68=0,HLOOKUP($A151,'Monte Carlo_locked values'!$CQ$6:$DS$506,'Half from MC Supply Inputs '!OI$138+1,FALSE),OI118)</f>
        <v>3.3499798581359799</v>
      </c>
      <c r="OJ151">
        <f>IF(OJ$68=0,HLOOKUP($A151,'Monte Carlo_locked values'!$CQ$6:$DS$506,'Half from MC Supply Inputs '!OJ$138+1,FALSE),OJ118)</f>
        <v>5.1640119451993618</v>
      </c>
      <c r="OK151">
        <f>IF(OK$68=0,HLOOKUP($A151,'Monte Carlo_locked values'!$CQ$6:$DS$506,'Half from MC Supply Inputs '!OK$138+1,FALSE),OK118)</f>
        <v>7.8338577840797461</v>
      </c>
      <c r="OL151">
        <f>IF(OL$68=0,HLOOKUP($A151,'Monte Carlo_locked values'!$CQ$6:$DS$506,'Half from MC Supply Inputs '!OL$138+1,FALSE),OL118)</f>
        <v>2.1345038326800574</v>
      </c>
      <c r="OM151">
        <f>IF(OM$68=0,HLOOKUP($A151,'Monte Carlo_locked values'!$CQ$6:$DS$506,'Half from MC Supply Inputs '!OM$138+1,FALSE),OM118)</f>
        <v>7.8338577840797461</v>
      </c>
      <c r="ON151">
        <f>IF(ON$68=0,HLOOKUP($A151,'Monte Carlo_locked values'!$CQ$6:$DS$506,'Half from MC Supply Inputs '!ON$138+1,FALSE),ON118)</f>
        <v>7.666527550500529</v>
      </c>
      <c r="OO151">
        <f>IF(OO$68=0,HLOOKUP($A151,'Monte Carlo_locked values'!$CQ$6:$DS$506,'Half from MC Supply Inputs '!OO$138+1,FALSE),OO118)</f>
        <v>6.747958028483243</v>
      </c>
      <c r="OP151">
        <f>IF(OP$68=0,HLOOKUP($A151,'Monte Carlo_locked values'!$CQ$6:$DS$506,'Half from MC Supply Inputs '!OP$138+1,FALSE),OP118)</f>
        <v>4.3560144083966632</v>
      </c>
      <c r="OQ151">
        <f>IF(OQ$68=0,HLOOKUP($A151,'Monte Carlo_locked values'!$CQ$6:$DS$506,'Half from MC Supply Inputs '!OQ$138+1,FALSE),OQ118)</f>
        <v>4.5654558835919028</v>
      </c>
      <c r="OR151">
        <f>IF(OR$68=0,HLOOKUP($A151,'Monte Carlo_locked values'!$CQ$6:$DS$506,'Half from MC Supply Inputs '!OR$138+1,FALSE),OR118)</f>
        <v>2.1369992461205225</v>
      </c>
      <c r="OS151">
        <f>IF(OS$68=0,HLOOKUP($A151,'Monte Carlo_locked values'!$CQ$6:$DS$506,'Half from MC Supply Inputs '!OS$138+1,FALSE),OS118)</f>
        <v>2.1345038326800574</v>
      </c>
      <c r="OT151">
        <f>IF(OT$68=0,HLOOKUP($A151,'Monte Carlo_locked values'!$CQ$6:$DS$506,'Half from MC Supply Inputs '!OT$138+1,FALSE),OT118)</f>
        <v>4.5654558835919028</v>
      </c>
      <c r="OU151">
        <f>IF(OU$68=0,HLOOKUP($A151,'Monte Carlo_locked values'!$CQ$6:$DS$506,'Half from MC Supply Inputs '!OU$138+1,FALSE),OU118)</f>
        <v>7.8338577840797461</v>
      </c>
      <c r="OV151">
        <f>IF(OV$68=0,HLOOKUP($A151,'Monte Carlo_locked values'!$CQ$6:$DS$506,'Half from MC Supply Inputs '!OV$138+1,FALSE),OV118)</f>
        <v>5.7625680068068199</v>
      </c>
      <c r="OW151">
        <f>IF(OW$68=0,HLOOKUP($A151,'Monte Carlo_locked values'!$CQ$6:$DS$506,'Half from MC Supply Inputs '!OW$138+1,FALSE),OW118)</f>
        <v>2.6595623781741833</v>
      </c>
      <c r="OX151">
        <f>IF(OX$68=0,HLOOKUP($A151,'Monte Carlo_locked values'!$CQ$6:$DS$506,'Half from MC Supply Inputs '!OX$138+1,FALSE),OX118)</f>
        <v>5.1640119451993618</v>
      </c>
      <c r="OY151">
        <f>IF(OY$68=0,HLOOKUP($A151,'Monte Carlo_locked values'!$CQ$6:$DS$506,'Half from MC Supply Inputs '!OY$138+1,FALSE),OY118)</f>
        <v>2.5336553433331366</v>
      </c>
      <c r="OZ151">
        <f>IF(OZ$68=0,HLOOKUP($A151,'Monte Carlo_locked values'!$CQ$6:$DS$506,'Half from MC Supply Inputs '!OZ$138+1,FALSE),OZ118)</f>
        <v>5.7625680068068199</v>
      </c>
      <c r="PA151">
        <f>IF(PA$68=0,HLOOKUP($A151,'Monte Carlo_locked values'!$CQ$6:$DS$506,'Half from MC Supply Inputs '!PA$138+1,FALSE),PA118)</f>
        <v>7.8338577840797461</v>
      </c>
      <c r="PB151">
        <f>IF(PB$68=0,HLOOKUP($A151,'Monte Carlo_locked values'!$CQ$6:$DS$506,'Half from MC Supply Inputs '!PB$138+1,FALSE),PB118)</f>
        <v>3.3499798581359799</v>
      </c>
      <c r="PC151">
        <f>IF(PC$68=0,HLOOKUP($A151,'Monte Carlo_locked values'!$CQ$6:$DS$506,'Half from MC Supply Inputs '!PC$138+1,FALSE),PC118)</f>
        <v>2.1345038326800574</v>
      </c>
      <c r="PD151">
        <f>IF(PD$68=0,HLOOKUP($A151,'Monte Carlo_locked values'!$CQ$6:$DS$506,'Half from MC Supply Inputs '!PD$138+1,FALSE),PD118)</f>
        <v>7.6787256580685055</v>
      </c>
      <c r="PE151">
        <f>IF(PE$68=0,HLOOKUP($A151,'Monte Carlo_locked values'!$CQ$6:$DS$506,'Half from MC Supply Inputs '!PE$138+1,FALSE),PE118)</f>
        <v>7.8338577840797461</v>
      </c>
      <c r="PF151">
        <f>IF(PF$68=0,HLOOKUP($A151,'Monte Carlo_locked values'!$CQ$6:$DS$506,'Half from MC Supply Inputs '!PF$138+1,FALSE),PF118)</f>
        <v>3.3499798581359799</v>
      </c>
      <c r="PG151">
        <f>IF(PG$68=0,HLOOKUP($A151,'Monte Carlo_locked values'!$CQ$6:$DS$506,'Half from MC Supply Inputs '!PG$138+1,FALSE),PG118)</f>
        <v>2.3985900491815646</v>
      </c>
      <c r="PH151">
        <f>IF(PH$68=0,HLOOKUP($A151,'Monte Carlo_locked values'!$CQ$6:$DS$506,'Half from MC Supply Inputs '!PH$138+1,FALSE),PH118)</f>
        <v>3.4755922548190439</v>
      </c>
      <c r="PI151">
        <f>IF(PI$68=0,HLOOKUP($A151,'Monte Carlo_locked values'!$CQ$6:$DS$506,'Half from MC Supply Inputs '!PI$138+1,FALSE),PI118)</f>
        <v>4.6160783607439111</v>
      </c>
      <c r="PJ151">
        <f>IF(PJ$68=0,HLOOKUP($A151,'Monte Carlo_locked values'!$CQ$6:$DS$506,'Half from MC Supply Inputs '!PJ$138+1,FALSE),PJ118)</f>
        <v>7.8338577840797461</v>
      </c>
      <c r="PK151">
        <f>IF(PK$68=0,HLOOKUP($A151,'Monte Carlo_locked values'!$CQ$6:$DS$506,'Half from MC Supply Inputs '!PK$138+1,FALSE),PK118)</f>
        <v>5.1640119451993618</v>
      </c>
      <c r="PL151">
        <f>IF(PL$68=0,HLOOKUP($A151,'Monte Carlo_locked values'!$CQ$6:$DS$506,'Half from MC Supply Inputs '!PL$138+1,FALSE),PL118)</f>
        <v>5.7625680068068199</v>
      </c>
      <c r="PM151">
        <f>IF(PM$68=0,HLOOKUP($A151,'Monte Carlo_locked values'!$CQ$6:$DS$506,'Half from MC Supply Inputs '!PM$138+1,FALSE),PM118)</f>
        <v>2.1345038326800574</v>
      </c>
      <c r="PN151">
        <f>IF(PN$68=0,HLOOKUP($A151,'Monte Carlo_locked values'!$CQ$6:$DS$506,'Half from MC Supply Inputs '!PN$138+1,FALSE),PN118)</f>
        <v>5.1640119451993618</v>
      </c>
      <c r="PO151">
        <f>IF(PO$68=0,HLOOKUP($A151,'Monte Carlo_locked values'!$CQ$6:$DS$506,'Half from MC Supply Inputs '!PO$138+1,FALSE),PO118)</f>
        <v>7.8338577840797461</v>
      </c>
      <c r="PP151">
        <f>IF(PP$68=0,HLOOKUP($A151,'Monte Carlo_locked values'!$CQ$6:$DS$506,'Half from MC Supply Inputs '!PP$138+1,FALSE),PP118)</f>
        <v>4.5654558835919028</v>
      </c>
      <c r="PQ151">
        <f>IF(PQ$68=0,HLOOKUP($A151,'Monte Carlo_locked values'!$CQ$6:$DS$506,'Half from MC Supply Inputs '!PQ$138+1,FALSE),PQ118)</f>
        <v>6.9264242573317363</v>
      </c>
      <c r="PR151">
        <f>IF(PR$68=0,HLOOKUP($A151,'Monte Carlo_locked values'!$CQ$6:$DS$506,'Half from MC Supply Inputs '!PR$138+1,FALSE),PR118)</f>
        <v>7.8338577840797461</v>
      </c>
      <c r="PS151">
        <f>IF(PS$68=0,HLOOKUP($A151,'Monte Carlo_locked values'!$CQ$6:$DS$506,'Half from MC Supply Inputs '!PS$138+1,FALSE),PS118)</f>
        <v>7.0503558315660966</v>
      </c>
      <c r="PT151">
        <f>IF(PT$68=0,HLOOKUP($A151,'Monte Carlo_locked values'!$CQ$6:$DS$506,'Half from MC Supply Inputs '!PT$138+1,FALSE),PT118)</f>
        <v>7.8338577840797461</v>
      </c>
      <c r="PU151">
        <f>IF(PU$68=0,HLOOKUP($A151,'Monte Carlo_locked values'!$CQ$6:$DS$506,'Half from MC Supply Inputs '!PU$138+1,FALSE),PU118)</f>
        <v>4.5150400857939603</v>
      </c>
      <c r="PV151">
        <f>IF(PV$68=0,HLOOKUP($A151,'Monte Carlo_locked values'!$CQ$6:$DS$506,'Half from MC Supply Inputs '!PV$138+1,FALSE),PV118)</f>
        <v>2.1369992461205225</v>
      </c>
      <c r="PW151">
        <f>IF(PW$68=0,HLOOKUP($A151,'Monte Carlo_locked values'!$CQ$6:$DS$506,'Half from MC Supply Inputs '!PW$138+1,FALSE),PW118)</f>
        <v>5.7625680068068199</v>
      </c>
      <c r="PX151">
        <f>IF(PX$68=0,HLOOKUP($A151,'Monte Carlo_locked values'!$CQ$6:$DS$506,'Half from MC Supply Inputs '!PX$138+1,FALSE),PX118)</f>
        <v>4.5654558835919028</v>
      </c>
      <c r="PY151">
        <f>IF(PY$68=0,HLOOKUP($A151,'Monte Carlo_locked values'!$CQ$6:$DS$506,'Half from MC Supply Inputs '!PY$138+1,FALSE),PY118)</f>
        <v>3.9420217830885456</v>
      </c>
      <c r="PZ151">
        <f>IF(PZ$68=0,HLOOKUP($A151,'Monte Carlo_locked values'!$CQ$6:$DS$506,'Half from MC Supply Inputs '!PZ$138+1,FALSE),PZ118)</f>
        <v>5.7625680068068199</v>
      </c>
      <c r="QA151">
        <f>IF(QA$68=0,HLOOKUP($A151,'Monte Carlo_locked values'!$CQ$6:$DS$506,'Half from MC Supply Inputs '!QA$138+1,FALSE),QA118)</f>
        <v>7.8338577840797461</v>
      </c>
      <c r="QB151">
        <f>IF(QB$68=0,HLOOKUP($A151,'Monte Carlo_locked values'!$CQ$6:$DS$506,'Half from MC Supply Inputs '!QB$138+1,FALSE),QB118)</f>
        <v>4.5654558835919028</v>
      </c>
      <c r="QC151">
        <f>IF(QC$68=0,HLOOKUP($A151,'Monte Carlo_locked values'!$CQ$6:$DS$506,'Half from MC Supply Inputs '!QC$138+1,FALSE),QC118)</f>
        <v>4.44961875100205</v>
      </c>
      <c r="QD151">
        <f>IF(QD$68=0,HLOOKUP($A151,'Monte Carlo_locked values'!$CQ$6:$DS$506,'Half from MC Supply Inputs '!QD$138+1,FALSE),QD118)</f>
        <v>5.7625680068068199</v>
      </c>
      <c r="QE151">
        <f>IF(QE$68=0,HLOOKUP($A151,'Monte Carlo_locked values'!$CQ$6:$DS$506,'Half from MC Supply Inputs '!QE$138+1,FALSE),QE118)</f>
        <v>7.8338577840797461</v>
      </c>
      <c r="QF151">
        <f>IF(QF$68=0,HLOOKUP($A151,'Monte Carlo_locked values'!$CQ$6:$DS$506,'Half from MC Supply Inputs '!QF$138+1,FALSE),QF118)</f>
        <v>5.7625680068068199</v>
      </c>
      <c r="QG151">
        <f>IF(QG$68=0,HLOOKUP($A151,'Monte Carlo_locked values'!$CQ$6:$DS$506,'Half from MC Supply Inputs '!QG$138+1,FALSE),QG118)</f>
        <v>2.1774721765955571</v>
      </c>
      <c r="QH151">
        <f>IF(QH$68=0,HLOOKUP($A151,'Monte Carlo_locked values'!$CQ$6:$DS$506,'Half from MC Supply Inputs '!QH$138+1,FALSE),QH118)</f>
        <v>3.3499798581359799</v>
      </c>
      <c r="QI151">
        <f>IF(QI$68=0,HLOOKUP($A151,'Monte Carlo_locked values'!$CQ$6:$DS$506,'Half from MC Supply Inputs '!QI$138+1,FALSE),QI118)</f>
        <v>2.9210920117956611</v>
      </c>
      <c r="QJ151">
        <f>IF(QJ$68=0,HLOOKUP($A151,'Monte Carlo_locked values'!$CQ$6:$DS$506,'Half from MC Supply Inputs '!QJ$138+1,FALSE),QJ118)</f>
        <v>5.7625680068068199</v>
      </c>
      <c r="QK151">
        <f>IF(QK$68=0,HLOOKUP($A151,'Monte Carlo_locked values'!$CQ$6:$DS$506,'Half from MC Supply Inputs '!QK$138+1,FALSE),QK118)</f>
        <v>7.8338577840797461</v>
      </c>
      <c r="QL151">
        <f>IF(QL$68=0,HLOOKUP($A151,'Monte Carlo_locked values'!$CQ$6:$DS$506,'Half from MC Supply Inputs '!QL$138+1,FALSE),QL118)</f>
        <v>4.3398281112359172</v>
      </c>
      <c r="QM151">
        <f>IF(QM$68=0,HLOOKUP($A151,'Monte Carlo_locked values'!$CQ$6:$DS$506,'Half from MC Supply Inputs '!QM$138+1,FALSE),QM118)</f>
        <v>5.1640119451993618</v>
      </c>
      <c r="QN151">
        <f>IF(QN$68=0,HLOOKUP($A151,'Monte Carlo_locked values'!$CQ$6:$DS$506,'Half from MC Supply Inputs '!QN$138+1,FALSE),QN118)</f>
        <v>7.8338577840797461</v>
      </c>
      <c r="QO151">
        <f>IF(QO$68=0,HLOOKUP($A151,'Monte Carlo_locked values'!$CQ$6:$DS$506,'Half from MC Supply Inputs '!QO$138+1,FALSE),QO118)</f>
        <v>3.9945183483696418</v>
      </c>
      <c r="QP151">
        <f>IF(QP$68=0,HLOOKUP($A151,'Monte Carlo_locked values'!$CQ$6:$DS$506,'Half from MC Supply Inputs '!QP$138+1,FALSE),QP118)</f>
        <v>4.5654558835919028</v>
      </c>
      <c r="QQ151">
        <f>IF(QQ$68=0,HLOOKUP($A151,'Monte Carlo_locked values'!$CQ$6:$DS$506,'Half from MC Supply Inputs '!QQ$138+1,FALSE),QQ118)</f>
        <v>3.3499798581359799</v>
      </c>
      <c r="QR151">
        <f>IF(QR$68=0,HLOOKUP($A151,'Monte Carlo_locked values'!$CQ$6:$DS$506,'Half from MC Supply Inputs '!QR$138+1,FALSE),QR118)</f>
        <v>3.3499798581359799</v>
      </c>
      <c r="QS151">
        <f>IF(QS$68=0,HLOOKUP($A151,'Monte Carlo_locked values'!$CQ$6:$DS$506,'Half from MC Supply Inputs '!QS$138+1,FALSE),QS118)</f>
        <v>5.1640119451993618</v>
      </c>
      <c r="QT151">
        <f>IF(QT$68=0,HLOOKUP($A151,'Monte Carlo_locked values'!$CQ$6:$DS$506,'Half from MC Supply Inputs '!QT$138+1,FALSE),QT118)</f>
        <v>7.8338577840797461</v>
      </c>
      <c r="QU151">
        <f>IF(QU$68=0,HLOOKUP($A151,'Monte Carlo_locked values'!$CQ$6:$DS$506,'Half from MC Supply Inputs '!QU$138+1,FALSE),QU118)</f>
        <v>4.5654558835919028</v>
      </c>
      <c r="QV151">
        <f>IF(QV$68=0,HLOOKUP($A151,'Monte Carlo_locked values'!$CQ$6:$DS$506,'Half from MC Supply Inputs '!QV$138+1,FALSE),QV118)</f>
        <v>5.1640119451993618</v>
      </c>
      <c r="QW151">
        <f>IF(QW$68=0,HLOOKUP($A151,'Monte Carlo_locked values'!$CQ$6:$DS$506,'Half from MC Supply Inputs '!QW$138+1,FALSE),QW118)</f>
        <v>2.7380647449630788</v>
      </c>
      <c r="QX151">
        <f>IF(QX$68=0,HLOOKUP($A151,'Monte Carlo_locked values'!$CQ$6:$DS$506,'Half from MC Supply Inputs '!QX$138+1,FALSE),QX118)</f>
        <v>4.2142748608310683</v>
      </c>
      <c r="QY151">
        <f>IF(QY$68=0,HLOOKUP($A151,'Monte Carlo_locked values'!$CQ$6:$DS$506,'Half from MC Supply Inputs '!QY$138+1,FALSE),QY118)</f>
        <v>5.1640119451993618</v>
      </c>
      <c r="QZ151">
        <f>IF(QZ$68=0,HLOOKUP($A151,'Monte Carlo_locked values'!$CQ$6:$DS$506,'Half from MC Supply Inputs '!QZ$138+1,FALSE),QZ118)</f>
        <v>5.7625680068068199</v>
      </c>
      <c r="RA151">
        <f>IF(RA$68=0,HLOOKUP($A151,'Monte Carlo_locked values'!$CQ$6:$DS$506,'Half from MC Supply Inputs '!RA$138+1,FALSE),RA118)</f>
        <v>2.1345038326800574</v>
      </c>
      <c r="RB151">
        <f>IF(RB$68=0,HLOOKUP($A151,'Monte Carlo_locked values'!$CQ$6:$DS$506,'Half from MC Supply Inputs '!RB$138+1,FALSE),RB118)</f>
        <v>7.8338577840797461</v>
      </c>
      <c r="RC151">
        <f>IF(RC$68=0,HLOOKUP($A151,'Monte Carlo_locked values'!$CQ$6:$DS$506,'Half from MC Supply Inputs '!RC$138+1,FALSE),RC118)</f>
        <v>5.1640119451993618</v>
      </c>
      <c r="RD151">
        <f>IF(RD$68=0,HLOOKUP($A151,'Monte Carlo_locked values'!$CQ$6:$DS$506,'Half from MC Supply Inputs '!RD$138+1,FALSE),RD118)</f>
        <v>7.8338577840797461</v>
      </c>
      <c r="RE151">
        <f>IF(RE$68=0,HLOOKUP($A151,'Monte Carlo_locked values'!$CQ$6:$DS$506,'Half from MC Supply Inputs '!RE$138+1,FALSE),RE118)</f>
        <v>3.3499798581359799</v>
      </c>
      <c r="RF151">
        <f>IF(RF$68=0,HLOOKUP($A151,'Monte Carlo_locked values'!$CQ$6:$DS$506,'Half from MC Supply Inputs '!RF$138+1,FALSE),RF118)</f>
        <v>7.8338577840797461</v>
      </c>
      <c r="RG151">
        <f>IF(RG$68=0,HLOOKUP($A151,'Monte Carlo_locked values'!$CQ$6:$DS$506,'Half from MC Supply Inputs '!RG$138+1,FALSE),RG118)</f>
        <v>5.1640119451993618</v>
      </c>
      <c r="RH151">
        <f>IF(RH$68=0,HLOOKUP($A151,'Monte Carlo_locked values'!$CQ$6:$DS$506,'Half from MC Supply Inputs '!RH$138+1,FALSE),RH118)</f>
        <v>7.8338577840797461</v>
      </c>
      <c r="RI151">
        <f>IF(RI$68=0,HLOOKUP($A151,'Monte Carlo_locked values'!$CQ$6:$DS$506,'Half from MC Supply Inputs '!RI$138+1,FALSE),RI118)</f>
        <v>4.5654558835919028</v>
      </c>
      <c r="RJ151">
        <f>IF(RJ$68=0,HLOOKUP($A151,'Monte Carlo_locked values'!$CQ$6:$DS$506,'Half from MC Supply Inputs '!RJ$138+1,FALSE),RJ118)</f>
        <v>2.1345038326800574</v>
      </c>
      <c r="RK151">
        <f>IF(RK$68=0,HLOOKUP($A151,'Monte Carlo_locked values'!$CQ$6:$DS$506,'Half from MC Supply Inputs '!RK$138+1,FALSE),RK118)</f>
        <v>5.7625680068068199</v>
      </c>
      <c r="RL151">
        <f>IF(RL$68=0,HLOOKUP($A151,'Monte Carlo_locked values'!$CQ$6:$DS$506,'Half from MC Supply Inputs '!RL$138+1,FALSE),RL118)</f>
        <v>7.8338577840797461</v>
      </c>
      <c r="RM151">
        <f>IF(RM$68=0,HLOOKUP($A151,'Monte Carlo_locked values'!$CQ$6:$DS$506,'Half from MC Supply Inputs '!RM$138+1,FALSE),RM118)</f>
        <v>5.1640119451993618</v>
      </c>
      <c r="RN151">
        <f>IF(RN$68=0,HLOOKUP($A151,'Monte Carlo_locked values'!$CQ$6:$DS$506,'Half from MC Supply Inputs '!RN$138+1,FALSE),RN118)</f>
        <v>4.5654558835919028</v>
      </c>
      <c r="RO151">
        <f>IF(RO$68=0,HLOOKUP($A151,'Monte Carlo_locked values'!$CQ$6:$DS$506,'Half from MC Supply Inputs '!RO$138+1,FALSE),RO118)</f>
        <v>3.2839705486578037</v>
      </c>
      <c r="RP151">
        <f>IF(RP$68=0,HLOOKUP($A151,'Monte Carlo_locked values'!$CQ$6:$DS$506,'Half from MC Supply Inputs '!RP$138+1,FALSE),RP118)</f>
        <v>7.8338577840797461</v>
      </c>
      <c r="RQ151">
        <f>IF(RQ$68=0,HLOOKUP($A151,'Monte Carlo_locked values'!$CQ$6:$DS$506,'Half from MC Supply Inputs '!RQ$138+1,FALSE),RQ118)</f>
        <v>7.8338577840797461</v>
      </c>
      <c r="RR151">
        <f>IF(RR$68=0,HLOOKUP($A151,'Monte Carlo_locked values'!$CQ$6:$DS$506,'Half from MC Supply Inputs '!RR$138+1,FALSE),RR118)</f>
        <v>7.8338577840797461</v>
      </c>
      <c r="RS151">
        <f>IF(RS$68=0,HLOOKUP($A151,'Monte Carlo_locked values'!$CQ$6:$DS$506,'Half from MC Supply Inputs '!RS$138+1,FALSE),RS118)</f>
        <v>5.1640119451993618</v>
      </c>
      <c r="RT151">
        <f>IF(RT$68=0,HLOOKUP($A151,'Monte Carlo_locked values'!$CQ$6:$DS$506,'Half from MC Supply Inputs '!RT$138+1,FALSE),RT118)</f>
        <v>4.5654558835919028</v>
      </c>
      <c r="RU151">
        <f>IF(RU$68=0,HLOOKUP($A151,'Monte Carlo_locked values'!$CQ$6:$DS$506,'Half from MC Supply Inputs '!RU$138+1,FALSE),RU118)</f>
        <v>5.7625680068068199</v>
      </c>
      <c r="RV151">
        <f>IF(RV$68=0,HLOOKUP($A151,'Monte Carlo_locked values'!$CQ$6:$DS$506,'Half from MC Supply Inputs '!RV$138+1,FALSE),RV118)</f>
        <v>3.3499798581359799</v>
      </c>
      <c r="RW151">
        <f>IF(RW$68=0,HLOOKUP($A151,'Monte Carlo_locked values'!$CQ$6:$DS$506,'Half from MC Supply Inputs '!RW$138+1,FALSE),RW118)</f>
        <v>7.8338577840797461</v>
      </c>
      <c r="RX151">
        <f>IF(RX$68=0,HLOOKUP($A151,'Monte Carlo_locked values'!$CQ$6:$DS$506,'Half from MC Supply Inputs '!RX$138+1,FALSE),RX118)</f>
        <v>3.3499798581359799</v>
      </c>
      <c r="RY151">
        <f>IF(RY$68=0,HLOOKUP($A151,'Monte Carlo_locked values'!$CQ$6:$DS$506,'Half from MC Supply Inputs '!RY$138+1,FALSE),RY118)</f>
        <v>2.1369992461205225</v>
      </c>
      <c r="RZ151">
        <f>IF(RZ$68=0,HLOOKUP($A151,'Monte Carlo_locked values'!$CQ$6:$DS$506,'Half from MC Supply Inputs '!RZ$138+1,FALSE),RZ118)</f>
        <v>3.2324796736539509</v>
      </c>
      <c r="SA151">
        <f>IF(SA$68=0,HLOOKUP($A151,'Monte Carlo_locked values'!$CQ$6:$DS$506,'Half from MC Supply Inputs '!SA$138+1,FALSE),SA118)</f>
        <v>7.114345894713102</v>
      </c>
      <c r="SB151">
        <f>IF(SB$68=0,HLOOKUP($A151,'Monte Carlo_locked values'!$CQ$6:$DS$506,'Half from MC Supply Inputs '!SB$138+1,FALSE),SB118)</f>
        <v>6.3229380104338171</v>
      </c>
      <c r="SC151">
        <f>IF(SC$68=0,HLOOKUP($A151,'Monte Carlo_locked values'!$CQ$6:$DS$506,'Half from MC Supply Inputs '!SC$138+1,FALSE),SC118)</f>
        <v>5.1640119451993618</v>
      </c>
      <c r="SD151">
        <f>IF(SD$68=0,HLOOKUP($A151,'Monte Carlo_locked values'!$CQ$6:$DS$506,'Half from MC Supply Inputs '!SD$138+1,FALSE),SD118)</f>
        <v>5.4199626238296492</v>
      </c>
      <c r="SE151">
        <f>IF(SE$68=0,HLOOKUP($A151,'Monte Carlo_locked values'!$CQ$6:$DS$506,'Half from MC Supply Inputs '!SE$138+1,FALSE),SE118)</f>
        <v>3.3499798581359799</v>
      </c>
      <c r="SF151">
        <f>IF(SF$68=0,HLOOKUP($A151,'Monte Carlo_locked values'!$CQ$6:$DS$506,'Half from MC Supply Inputs '!SF$138+1,FALSE),SF118)</f>
        <v>3.1555719415642156</v>
      </c>
      <c r="SG151">
        <f>IF(SG$68=0,HLOOKUP($A151,'Monte Carlo_locked values'!$CQ$6:$DS$506,'Half from MC Supply Inputs '!SG$138+1,FALSE),SG118)</f>
        <v>7.8338577840797461</v>
      </c>
    </row>
    <row r="152" spans="1:501" x14ac:dyDescent="0.35">
      <c r="A152" s="158">
        <v>2035</v>
      </c>
      <c r="B152">
        <f>IF(B$68=0,HLOOKUP($A152,'Monte Carlo_locked values'!$CQ$6:$DS$506,'Half from MC Supply Inputs '!B$138+1,FALSE),B119)</f>
        <v>8.2255506732837329</v>
      </c>
      <c r="C152">
        <f>IF(C$68=0,HLOOKUP($A152,'Monte Carlo_locked values'!$CQ$6:$DS$506,'Half from MC Supply Inputs '!C$138+1,FALSE),C119)</f>
        <v>3.4337095428288555</v>
      </c>
      <c r="D152">
        <f>IF(D$68=0,HLOOKUP($A152,'Monte Carlo_locked values'!$CQ$6:$DS$506,'Half from MC Supply Inputs '!D$138+1,FALSE),D119)</f>
        <v>5.7165601774917221</v>
      </c>
      <c r="E152">
        <f>IF(E$68=0,HLOOKUP($A152,'Monte Carlo_locked values'!$CQ$6:$DS$506,'Half from MC Supply Inputs '!E$138+1,FALSE),E119)</f>
        <v>5.0035008741682265</v>
      </c>
      <c r="F152">
        <f>IF(F$68=0,HLOOKUP($A152,'Monte Carlo_locked values'!$CQ$6:$DS$506,'Half from MC Supply Inputs '!F$138+1,FALSE),F119)</f>
        <v>5.7165601774917221</v>
      </c>
      <c r="G152">
        <f>IF(G$68=0,HLOOKUP($A152,'Monte Carlo_locked values'!$CQ$6:$DS$506,'Half from MC Supply Inputs '!G$138+1,FALSE),G119)</f>
        <v>8.2255506732837329</v>
      </c>
      <c r="H152">
        <f>IF(H$68=0,HLOOKUP($A152,'Monte Carlo_locked values'!$CQ$6:$DS$506,'Half from MC Supply Inputs '!H$138+1,FALSE),H119)</f>
        <v>5.0035008741682265</v>
      </c>
      <c r="I152">
        <f>IF(I$68=0,HLOOKUP($A152,'Monte Carlo_locked values'!$CQ$6:$DS$506,'Half from MC Supply Inputs '!I$138+1,FALSE),I119)</f>
        <v>8.2255506732837329</v>
      </c>
      <c r="J152">
        <f>IF(J$68=0,HLOOKUP($A152,'Monte Carlo_locked values'!$CQ$6:$DS$506,'Half from MC Supply Inputs '!J$138+1,FALSE),J119)</f>
        <v>5.0035008741682265</v>
      </c>
      <c r="K152">
        <f>IF(K$68=0,HLOOKUP($A152,'Monte Carlo_locked values'!$CQ$6:$DS$506,'Half from MC Supply Inputs '!K$138+1,FALSE),K119)</f>
        <v>8.2255506732837329</v>
      </c>
      <c r="L152">
        <f>IF(L$68=0,HLOOKUP($A152,'Monte Carlo_locked values'!$CQ$6:$DS$506,'Half from MC Supply Inputs '!L$138+1,FALSE),L119)</f>
        <v>5.1274735749507139</v>
      </c>
      <c r="M152">
        <f>IF(M$68=0,HLOOKUP($A152,'Monte Carlo_locked values'!$CQ$6:$DS$506,'Half from MC Supply Inputs '!M$138+1,FALSE),M119)</f>
        <v>3.468656743394877</v>
      </c>
      <c r="N152">
        <f>IF(N$68=0,HLOOKUP($A152,'Monte Carlo_locked values'!$CQ$6:$DS$506,'Half from MC Supply Inputs '!N$138+1,FALSE),N119)</f>
        <v>4.6962178097034704</v>
      </c>
      <c r="O152">
        <f>IF(O$68=0,HLOOKUP($A152,'Monte Carlo_locked values'!$CQ$6:$DS$506,'Half from MC Supply Inputs '!O$138+1,FALSE),O119)</f>
        <v>3.6223649492411436</v>
      </c>
      <c r="P152">
        <f>IF(P$68=0,HLOOKUP($A152,'Monte Carlo_locked values'!$CQ$6:$DS$506,'Half from MC Supply Inputs '!P$138+1,FALSE),P119)</f>
        <v>5.0035008741682265</v>
      </c>
      <c r="Q152">
        <f>IF(Q$68=0,HLOOKUP($A152,'Monte Carlo_locked values'!$CQ$6:$DS$506,'Half from MC Supply Inputs '!Q$138+1,FALSE),Q119)</f>
        <v>8.2255506732837329</v>
      </c>
      <c r="R152">
        <f>IF(R$68=0,HLOOKUP($A152,'Monte Carlo_locked values'!$CQ$6:$DS$506,'Half from MC Supply Inputs '!R$138+1,FALSE),R119)</f>
        <v>2.2412290243140602</v>
      </c>
      <c r="S152">
        <f>IF(S$68=0,HLOOKUP($A152,'Monte Carlo_locked values'!$CQ$6:$DS$506,'Half from MC Supply Inputs '!S$138+1,FALSE),S119)</f>
        <v>7.7211016797019898</v>
      </c>
      <c r="T152">
        <f>IF(T$68=0,HLOOKUP($A152,'Monte Carlo_locked values'!$CQ$6:$DS$506,'Half from MC Supply Inputs '!T$138+1,FALSE),T119)</f>
        <v>8.2255506732837329</v>
      </c>
      <c r="U152">
        <f>IF(U$68=0,HLOOKUP($A152,'Monte Carlo_locked values'!$CQ$6:$DS$506,'Half from MC Supply Inputs '!U$138+1,FALSE),U119)</f>
        <v>6.0254034261173368</v>
      </c>
      <c r="V152">
        <f>IF(V$68=0,HLOOKUP($A152,'Monte Carlo_locked values'!$CQ$6:$DS$506,'Half from MC Supply Inputs '!V$138+1,FALSE),V119)</f>
        <v>2.2412290243140602</v>
      </c>
      <c r="W152">
        <f>IF(W$68=0,HLOOKUP($A152,'Monte Carlo_locked values'!$CQ$6:$DS$506,'Half from MC Supply Inputs '!W$138+1,FALSE),W119)</f>
        <v>5.0035008741682265</v>
      </c>
      <c r="X152">
        <f>IF(X$68=0,HLOOKUP($A152,'Monte Carlo_locked values'!$CQ$6:$DS$506,'Half from MC Supply Inputs '!X$138+1,FALSE),X119)</f>
        <v>5.0035008741682265</v>
      </c>
      <c r="Y152">
        <f>IF(Y$68=0,HLOOKUP($A152,'Monte Carlo_locked values'!$CQ$6:$DS$506,'Half from MC Supply Inputs '!Y$138+1,FALSE),Y119)</f>
        <v>3.6223649492411436</v>
      </c>
      <c r="Z152">
        <f>IF(Z$68=0,HLOOKUP($A152,'Monte Carlo_locked values'!$CQ$6:$DS$506,'Half from MC Supply Inputs '!Z$138+1,FALSE),Z119)</f>
        <v>7.5589900059308732</v>
      </c>
      <c r="AA152">
        <f>IF(AA$68=0,HLOOKUP($A152,'Monte Carlo_locked values'!$CQ$6:$DS$506,'Half from MC Supply Inputs '!AA$138+1,FALSE),AA119)</f>
        <v>5.0035008741682265</v>
      </c>
      <c r="AB152">
        <f>IF(AB$68=0,HLOOKUP($A152,'Monte Carlo_locked values'!$CQ$6:$DS$506,'Half from MC Supply Inputs '!AB$138+1,FALSE),AB119)</f>
        <v>5.0035008741682265</v>
      </c>
      <c r="AC152">
        <f>IF(AC$68=0,HLOOKUP($A152,'Monte Carlo_locked values'!$CQ$6:$DS$506,'Half from MC Supply Inputs '!AC$138+1,FALSE),AC119)</f>
        <v>5.0035008741682265</v>
      </c>
      <c r="AD152">
        <f>IF(AD$68=0,HLOOKUP($A152,'Monte Carlo_locked values'!$CQ$6:$DS$506,'Half from MC Supply Inputs '!AD$138+1,FALSE),AD119)</f>
        <v>3.619481385328708</v>
      </c>
      <c r="AE152">
        <f>IF(AE$68=0,HLOOKUP($A152,'Monte Carlo_locked values'!$CQ$6:$DS$506,'Half from MC Supply Inputs '!AE$138+1,FALSE),AE119)</f>
        <v>6.4296194808152167</v>
      </c>
      <c r="AF152">
        <f>IF(AF$68=0,HLOOKUP($A152,'Monte Carlo_locked values'!$CQ$6:$DS$506,'Half from MC Supply Inputs '!AF$138+1,FALSE),AF119)</f>
        <v>5.7165601774917221</v>
      </c>
      <c r="AG152">
        <f>IF(AG$68=0,HLOOKUP($A152,'Monte Carlo_locked values'!$CQ$6:$DS$506,'Half from MC Supply Inputs '!AG$138+1,FALSE),AG119)</f>
        <v>3.6223649492411436</v>
      </c>
      <c r="AH152">
        <f>IF(AH$68=0,HLOOKUP($A152,'Monte Carlo_locked values'!$CQ$6:$DS$506,'Half from MC Supply Inputs '!AH$138+1,FALSE),AH119)</f>
        <v>8.2255506732837329</v>
      </c>
      <c r="AI152">
        <f>IF(AI$68=0,HLOOKUP($A152,'Monte Carlo_locked values'!$CQ$6:$DS$506,'Half from MC Supply Inputs '!AI$138+1,FALSE),AI119)</f>
        <v>7.9474199677619586</v>
      </c>
      <c r="AJ152">
        <f>IF(AJ$68=0,HLOOKUP($A152,'Monte Carlo_locked values'!$CQ$6:$DS$506,'Half from MC Supply Inputs '!AJ$138+1,FALSE),AJ119)</f>
        <v>3.6223649492411436</v>
      </c>
      <c r="AK152">
        <f>IF(AK$68=0,HLOOKUP($A152,'Monte Carlo_locked values'!$CQ$6:$DS$506,'Half from MC Supply Inputs '!AK$138+1,FALSE),AK119)</f>
        <v>3.277833967846667</v>
      </c>
      <c r="AL152">
        <f>IF(AL$68=0,HLOOKUP($A152,'Monte Carlo_locked values'!$CQ$6:$DS$506,'Half from MC Supply Inputs '!AL$138+1,FALSE),AL119)</f>
        <v>8.0512880905780673</v>
      </c>
      <c r="AM152">
        <f>IF(AM$68=0,HLOOKUP($A152,'Monte Carlo_locked values'!$CQ$6:$DS$506,'Half from MC Supply Inputs '!AM$138+1,FALSE),AM119)</f>
        <v>3.4942031328015428</v>
      </c>
      <c r="AN152">
        <f>IF(AN$68=0,HLOOKUP($A152,'Monte Carlo_locked values'!$CQ$6:$DS$506,'Half from MC Supply Inputs '!AN$138+1,FALSE),AN119)</f>
        <v>4.670808770590134</v>
      </c>
      <c r="AO152">
        <f>IF(AO$68=0,HLOOKUP($A152,'Monte Carlo_locked values'!$CQ$6:$DS$506,'Half from MC Supply Inputs '!AO$138+1,FALSE),AO119)</f>
        <v>2.7790599505963467</v>
      </c>
      <c r="AP152">
        <f>IF(AP$68=0,HLOOKUP($A152,'Monte Carlo_locked values'!$CQ$6:$DS$506,'Half from MC Supply Inputs '!AP$138+1,FALSE),AP119)</f>
        <v>8.2255506732837329</v>
      </c>
      <c r="AQ152">
        <f>IF(AQ$68=0,HLOOKUP($A152,'Monte Carlo_locked values'!$CQ$6:$DS$506,'Half from MC Supply Inputs '!AQ$138+1,FALSE),AQ119)</f>
        <v>2.2412290243140602</v>
      </c>
      <c r="AR152">
        <f>IF(AR$68=0,HLOOKUP($A152,'Monte Carlo_locked values'!$CQ$6:$DS$506,'Half from MC Supply Inputs '!AR$138+1,FALSE),AR119)</f>
        <v>2.9623789094770094</v>
      </c>
      <c r="AS152">
        <f>IF(AS$68=0,HLOOKUP($A152,'Monte Carlo_locked values'!$CQ$6:$DS$506,'Half from MC Supply Inputs '!AS$138+1,FALSE),AS119)</f>
        <v>2.2438492084265484</v>
      </c>
      <c r="AT152">
        <f>IF(AT$68=0,HLOOKUP($A152,'Monte Carlo_locked values'!$CQ$6:$DS$506,'Half from MC Supply Inputs '!AT$138+1,FALSE),AT119)</f>
        <v>8.2255506732837329</v>
      </c>
      <c r="AU152">
        <f>IF(AU$68=0,HLOOKUP($A152,'Monte Carlo_locked values'!$CQ$6:$DS$506,'Half from MC Supply Inputs '!AU$138+1,FALSE),AU119)</f>
        <v>6.466081731095497</v>
      </c>
      <c r="AV152">
        <f>IF(AV$68=0,HLOOKUP($A152,'Monte Carlo_locked values'!$CQ$6:$DS$506,'Half from MC Supply Inputs '!AV$138+1,FALSE),AV119)</f>
        <v>8.2255506732837329</v>
      </c>
      <c r="AW152">
        <f>IF(AW$68=0,HLOOKUP($A152,'Monte Carlo_locked values'!$CQ$6:$DS$506,'Half from MC Supply Inputs '!AW$138+1,FALSE),AW119)</f>
        <v>3.6223649492411436</v>
      </c>
      <c r="AX152">
        <f>IF(AX$68=0,HLOOKUP($A152,'Monte Carlo_locked values'!$CQ$6:$DS$506,'Half from MC Supply Inputs '!AX$138+1,FALSE),AX119)</f>
        <v>2.2412290243140602</v>
      </c>
      <c r="AY152">
        <f>IF(AY$68=0,HLOOKUP($A152,'Monte Carlo_locked values'!$CQ$6:$DS$506,'Half from MC Supply Inputs '!AY$138+1,FALSE),AY119)</f>
        <v>3.6223649492411436</v>
      </c>
      <c r="AZ152">
        <f>IF(AZ$68=0,HLOOKUP($A152,'Monte Carlo_locked values'!$CQ$6:$DS$506,'Half from MC Supply Inputs '!AZ$138+1,FALSE),AZ119)</f>
        <v>2.2438492084265484</v>
      </c>
      <c r="BA152">
        <f>IF(BA$68=0,HLOOKUP($A152,'Monte Carlo_locked values'!$CQ$6:$DS$506,'Half from MC Supply Inputs '!BA$138+1,FALSE),BA119)</f>
        <v>8.2255506732837329</v>
      </c>
      <c r="BB152">
        <f>IF(BB$68=0,HLOOKUP($A152,'Monte Carlo_locked values'!$CQ$6:$DS$506,'Half from MC Supply Inputs '!BB$138+1,FALSE),BB119)</f>
        <v>7.249693843139946</v>
      </c>
      <c r="BC152">
        <f>IF(BC$68=0,HLOOKUP($A152,'Monte Carlo_locked values'!$CQ$6:$DS$506,'Half from MC Supply Inputs '!BC$138+1,FALSE),BC119)</f>
        <v>3.6223649492411436</v>
      </c>
      <c r="BD152">
        <f>IF(BD$68=0,HLOOKUP($A152,'Monte Carlo_locked values'!$CQ$6:$DS$506,'Half from MC Supply Inputs '!BD$138+1,FALSE),BD119)</f>
        <v>3.6223649492411436</v>
      </c>
      <c r="BE152">
        <f>IF(BE$68=0,HLOOKUP($A152,'Monte Carlo_locked values'!$CQ$6:$DS$506,'Half from MC Supply Inputs '!BE$138+1,FALSE),BE119)</f>
        <v>8.2255506732837329</v>
      </c>
      <c r="BF152">
        <f>IF(BF$68=0,HLOOKUP($A152,'Monte Carlo_locked values'!$CQ$6:$DS$506,'Half from MC Supply Inputs '!BF$138+1,FALSE),BF119)</f>
        <v>3.8201914335622509</v>
      </c>
      <c r="BG152">
        <f>IF(BG$68=0,HLOOKUP($A152,'Monte Carlo_locked values'!$CQ$6:$DS$506,'Half from MC Supply Inputs '!BG$138+1,FALSE),BG119)</f>
        <v>5.0035008741682265</v>
      </c>
      <c r="BH152">
        <f>IF(BH$68=0,HLOOKUP($A152,'Monte Carlo_locked values'!$CQ$6:$DS$506,'Half from MC Supply Inputs '!BH$138+1,FALSE),BH119)</f>
        <v>8.2255506732837329</v>
      </c>
      <c r="BI152">
        <f>IF(BI$68=0,HLOOKUP($A152,'Monte Carlo_locked values'!$CQ$6:$DS$506,'Half from MC Supply Inputs '!BI$138+1,FALSE),BI119)</f>
        <v>6.4296194808152167</v>
      </c>
      <c r="BJ152">
        <f>IF(BJ$68=0,HLOOKUP($A152,'Monte Carlo_locked values'!$CQ$6:$DS$506,'Half from MC Supply Inputs '!BJ$138+1,FALSE),BJ119)</f>
        <v>8.2255506732837329</v>
      </c>
      <c r="BK152">
        <f>IF(BK$68=0,HLOOKUP($A152,'Monte Carlo_locked values'!$CQ$6:$DS$506,'Half from MC Supply Inputs '!BK$138+1,FALSE),BK119)</f>
        <v>3.1289803367243434</v>
      </c>
      <c r="BL152">
        <f>IF(BL$68=0,HLOOKUP($A152,'Monte Carlo_locked values'!$CQ$6:$DS$506,'Half from MC Supply Inputs '!BL$138+1,FALSE),BL119)</f>
        <v>2.3219058038651355</v>
      </c>
      <c r="BM152">
        <f>IF(BM$68=0,HLOOKUP($A152,'Monte Carlo_locked values'!$CQ$6:$DS$506,'Half from MC Supply Inputs '!BM$138+1,FALSE),BM119)</f>
        <v>6.4296194808152167</v>
      </c>
      <c r="BN152">
        <f>IF(BN$68=0,HLOOKUP($A152,'Monte Carlo_locked values'!$CQ$6:$DS$506,'Half from MC Supply Inputs '!BN$138+1,FALSE),BN119)</f>
        <v>8.2255506732837329</v>
      </c>
      <c r="BO152">
        <f>IF(BO$68=0,HLOOKUP($A152,'Monte Carlo_locked values'!$CQ$6:$DS$506,'Half from MC Supply Inputs '!BO$138+1,FALSE),BO119)</f>
        <v>3.6223649492411436</v>
      </c>
      <c r="BP152">
        <f>IF(BP$68=0,HLOOKUP($A152,'Monte Carlo_locked values'!$CQ$6:$DS$506,'Half from MC Supply Inputs '!BP$138+1,FALSE),BP119)</f>
        <v>5.7165601774917221</v>
      </c>
      <c r="BQ152">
        <f>IF(BQ$68=0,HLOOKUP($A152,'Monte Carlo_locked values'!$CQ$6:$DS$506,'Half from MC Supply Inputs '!BQ$138+1,FALSE),BQ119)</f>
        <v>2.2412290243140602</v>
      </c>
      <c r="BR152">
        <f>IF(BR$68=0,HLOOKUP($A152,'Monte Carlo_locked values'!$CQ$6:$DS$506,'Half from MC Supply Inputs '!BR$138+1,FALSE),BR119)</f>
        <v>8.2255506732837329</v>
      </c>
      <c r="BS152">
        <f>IF(BS$68=0,HLOOKUP($A152,'Monte Carlo_locked values'!$CQ$6:$DS$506,'Half from MC Supply Inputs '!BS$138+1,FALSE),BS119)</f>
        <v>8.2255506732837329</v>
      </c>
      <c r="BT152">
        <f>IF(BT$68=0,HLOOKUP($A152,'Monte Carlo_locked values'!$CQ$6:$DS$506,'Half from MC Supply Inputs '!BT$138+1,FALSE),BT119)</f>
        <v>2.6045570837196075</v>
      </c>
      <c r="BU152">
        <f>IF(BU$68=0,HLOOKUP($A152,'Monte Carlo_locked values'!$CQ$6:$DS$506,'Half from MC Supply Inputs '!BU$138+1,FALSE),BU119)</f>
        <v>6.4296194808152167</v>
      </c>
      <c r="BV152">
        <f>IF(BV$68=0,HLOOKUP($A152,'Monte Carlo_locked values'!$CQ$6:$DS$506,'Half from MC Supply Inputs '!BV$138+1,FALSE),BV119)</f>
        <v>8.2255506732837329</v>
      </c>
      <c r="BW152">
        <f>IF(BW$68=0,HLOOKUP($A152,'Monte Carlo_locked values'!$CQ$6:$DS$506,'Half from MC Supply Inputs '!BW$138+1,FALSE),BW119)</f>
        <v>3.6223649492411436</v>
      </c>
      <c r="BX152">
        <f>IF(BX$68=0,HLOOKUP($A152,'Monte Carlo_locked values'!$CQ$6:$DS$506,'Half from MC Supply Inputs '!BX$138+1,FALSE),BX119)</f>
        <v>4.6303562133779179</v>
      </c>
      <c r="BY152">
        <f>IF(BY$68=0,HLOOKUP($A152,'Monte Carlo_locked values'!$CQ$6:$DS$506,'Half from MC Supply Inputs '!BY$138+1,FALSE),BY119)</f>
        <v>2.2438492084265484</v>
      </c>
      <c r="BZ152">
        <f>IF(BZ$68=0,HLOOKUP($A152,'Monte Carlo_locked values'!$CQ$6:$DS$506,'Half from MC Supply Inputs '!BZ$138+1,FALSE),BZ119)</f>
        <v>8.2255506732837329</v>
      </c>
      <c r="CA152">
        <f>IF(CA$68=0,HLOOKUP($A152,'Monte Carlo_locked values'!$CQ$6:$DS$506,'Half from MC Supply Inputs '!CA$138+1,FALSE),CA119)</f>
        <v>6.4296194808152167</v>
      </c>
      <c r="CB152">
        <f>IF(CB$68=0,HLOOKUP($A152,'Monte Carlo_locked values'!$CQ$6:$DS$506,'Half from MC Supply Inputs '!CB$138+1,FALSE),CB119)</f>
        <v>8.2255506732837329</v>
      </c>
      <c r="CC152">
        <f>IF(CC$68=0,HLOOKUP($A152,'Monte Carlo_locked values'!$CQ$6:$DS$506,'Half from MC Supply Inputs '!CC$138+1,FALSE),CC119)</f>
        <v>5.0035008741682265</v>
      </c>
      <c r="CD152">
        <f>IF(CD$68=0,HLOOKUP($A152,'Monte Carlo_locked values'!$CQ$6:$DS$506,'Half from MC Supply Inputs '!CD$138+1,FALSE),CD119)</f>
        <v>2.2412290243140602</v>
      </c>
      <c r="CE152">
        <f>IF(CE$68=0,HLOOKUP($A152,'Monte Carlo_locked values'!$CQ$6:$DS$506,'Half from MC Supply Inputs '!CE$138+1,FALSE),CE119)</f>
        <v>5.7165601774917221</v>
      </c>
      <c r="CF152">
        <f>IF(CF$68=0,HLOOKUP($A152,'Monte Carlo_locked values'!$CQ$6:$DS$506,'Half from MC Supply Inputs '!CF$138+1,FALSE),CF119)</f>
        <v>2.2412290243140602</v>
      </c>
      <c r="CG152">
        <f>IF(CG$68=0,HLOOKUP($A152,'Monte Carlo_locked values'!$CQ$6:$DS$506,'Half from MC Supply Inputs '!CG$138+1,FALSE),CG119)</f>
        <v>4.9792003295984015</v>
      </c>
      <c r="CH152">
        <f>IF(CH$68=0,HLOOKUP($A152,'Monte Carlo_locked values'!$CQ$6:$DS$506,'Half from MC Supply Inputs '!CH$138+1,FALSE),CH119)</f>
        <v>4.5886570628348249</v>
      </c>
      <c r="CI152">
        <f>IF(CI$68=0,HLOOKUP($A152,'Monte Carlo_locked values'!$CQ$6:$DS$506,'Half from MC Supply Inputs '!CI$138+1,FALSE),CI119)</f>
        <v>2.2412290243140602</v>
      </c>
      <c r="CJ152">
        <f>IF(CJ$68=0,HLOOKUP($A152,'Monte Carlo_locked values'!$CQ$6:$DS$506,'Half from MC Supply Inputs '!CJ$138+1,FALSE),CJ119)</f>
        <v>8.2255506732837329</v>
      </c>
      <c r="CK152">
        <f>IF(CK$68=0,HLOOKUP($A152,'Monte Carlo_locked values'!$CQ$6:$DS$506,'Half from MC Supply Inputs '!CK$138+1,FALSE),CK119)</f>
        <v>3.6223649492411436</v>
      </c>
      <c r="CL152">
        <f>IF(CL$68=0,HLOOKUP($A152,'Monte Carlo_locked values'!$CQ$6:$DS$506,'Half from MC Supply Inputs '!CL$138+1,FALSE),CL119)</f>
        <v>2.2412290243140602</v>
      </c>
      <c r="CM152">
        <f>IF(CM$68=0,HLOOKUP($A152,'Monte Carlo_locked values'!$CQ$6:$DS$506,'Half from MC Supply Inputs '!CM$138+1,FALSE),CM119)</f>
        <v>3.6223649492411436</v>
      </c>
      <c r="CN152">
        <f>IF(CN$68=0,HLOOKUP($A152,'Monte Carlo_locked values'!$CQ$6:$DS$506,'Half from MC Supply Inputs '!CN$138+1,FALSE),CN119)</f>
        <v>3.5187586905717989</v>
      </c>
      <c r="CO152">
        <f>IF(CO$68=0,HLOOKUP($A152,'Monte Carlo_locked values'!$CQ$6:$DS$506,'Half from MC Supply Inputs '!CO$138+1,FALSE),CO119)</f>
        <v>3.6223649492411436</v>
      </c>
      <c r="CP152">
        <f>IF(CP$68=0,HLOOKUP($A152,'Monte Carlo_locked values'!$CQ$6:$DS$506,'Half from MC Supply Inputs '!CP$138+1,FALSE),CP119)</f>
        <v>5.7165601774917221</v>
      </c>
      <c r="CQ152">
        <f>IF(CQ$68=0,HLOOKUP($A152,'Monte Carlo_locked values'!$CQ$6:$DS$506,'Half from MC Supply Inputs '!CQ$138+1,FALSE),CQ119)</f>
        <v>5.0674960722824345</v>
      </c>
      <c r="CR152">
        <f>IF(CR$68=0,HLOOKUP($A152,'Monte Carlo_locked values'!$CQ$6:$DS$506,'Half from MC Supply Inputs '!CR$138+1,FALSE),CR119)</f>
        <v>2.2412290243140602</v>
      </c>
      <c r="CS152">
        <f>IF(CS$68=0,HLOOKUP($A152,'Monte Carlo_locked values'!$CQ$6:$DS$506,'Half from MC Supply Inputs '!CS$138+1,FALSE),CS119)</f>
        <v>5.7165601774917221</v>
      </c>
      <c r="CT152">
        <f>IF(CT$68=0,HLOOKUP($A152,'Monte Carlo_locked values'!$CQ$6:$DS$506,'Half from MC Supply Inputs '!CT$138+1,FALSE),CT119)</f>
        <v>2.2438492084265484</v>
      </c>
      <c r="CU152">
        <f>IF(CU$68=0,HLOOKUP($A152,'Monte Carlo_locked values'!$CQ$6:$DS$506,'Half from MC Supply Inputs '!CU$138+1,FALSE),CU119)</f>
        <v>2.2412290243140602</v>
      </c>
      <c r="CV152">
        <f>IF(CV$68=0,HLOOKUP($A152,'Monte Carlo_locked values'!$CQ$6:$DS$506,'Half from MC Supply Inputs '!CV$138+1,FALSE),CV119)</f>
        <v>3.6223649492411436</v>
      </c>
      <c r="CW152">
        <f>IF(CW$68=0,HLOOKUP($A152,'Monte Carlo_locked values'!$CQ$6:$DS$506,'Half from MC Supply Inputs '!CW$138+1,FALSE),CW119)</f>
        <v>5.3699066091894698</v>
      </c>
      <c r="CX152">
        <f>IF(CX$68=0,HLOOKUP($A152,'Monte Carlo_locked values'!$CQ$6:$DS$506,'Half from MC Supply Inputs '!CX$138+1,FALSE),CX119)</f>
        <v>2.2438492084265484</v>
      </c>
      <c r="CY152">
        <f>IF(CY$68=0,HLOOKUP($A152,'Monte Carlo_locked values'!$CQ$6:$DS$506,'Half from MC Supply Inputs '!CY$138+1,FALSE),CY119)</f>
        <v>3.6223649492411436</v>
      </c>
      <c r="CZ152">
        <f>IF(CZ$68=0,HLOOKUP($A152,'Monte Carlo_locked values'!$CQ$6:$DS$506,'Half from MC Supply Inputs '!CZ$138+1,FALSE),CZ119)</f>
        <v>2.2438492084265484</v>
      </c>
      <c r="DA152">
        <f>IF(DA$68=0,HLOOKUP($A152,'Monte Carlo_locked values'!$CQ$6:$DS$506,'Half from MC Supply Inputs '!DA$138+1,FALSE),DA119)</f>
        <v>2.2412290243140602</v>
      </c>
      <c r="DB152">
        <f>IF(DB$68=0,HLOOKUP($A152,'Monte Carlo_locked values'!$CQ$6:$DS$506,'Half from MC Supply Inputs '!DB$138+1,FALSE),DB119)</f>
        <v>3.6223649492411436</v>
      </c>
      <c r="DC152">
        <f>IF(DC$68=0,HLOOKUP($A152,'Monte Carlo_locked values'!$CQ$6:$DS$506,'Half from MC Supply Inputs '!DC$138+1,FALSE),DC119)</f>
        <v>3.6054441189195727</v>
      </c>
      <c r="DD152">
        <f>IF(DD$68=0,HLOOKUP($A152,'Monte Carlo_locked values'!$CQ$6:$DS$506,'Half from MC Supply Inputs '!DD$138+1,FALSE),DD119)</f>
        <v>8.2255506732837329</v>
      </c>
      <c r="DE152">
        <f>IF(DE$68=0,HLOOKUP($A152,'Monte Carlo_locked values'!$CQ$6:$DS$506,'Half from MC Supply Inputs '!DE$138+1,FALSE),DE119)</f>
        <v>6.4296194808152167</v>
      </c>
      <c r="DF152">
        <f>IF(DF$68=0,HLOOKUP($A152,'Monte Carlo_locked values'!$CQ$6:$DS$506,'Half from MC Supply Inputs '!DF$138+1,FALSE),DF119)</f>
        <v>3.5864002229407359</v>
      </c>
      <c r="DG152">
        <f>IF(DG$68=0,HLOOKUP($A152,'Monte Carlo_locked values'!$CQ$6:$DS$506,'Half from MC Supply Inputs '!DG$138+1,FALSE),DG119)</f>
        <v>7.7154866814650687</v>
      </c>
      <c r="DH152">
        <f>IF(DH$68=0,HLOOKUP($A152,'Monte Carlo_locked values'!$CQ$6:$DS$506,'Half from MC Supply Inputs '!DH$138+1,FALSE),DH119)</f>
        <v>3.7499078842898061</v>
      </c>
      <c r="DI152">
        <f>IF(DI$68=0,HLOOKUP($A152,'Monte Carlo_locked values'!$CQ$6:$DS$506,'Half from MC Supply Inputs '!DI$138+1,FALSE),DI119)</f>
        <v>5.0035008741682265</v>
      </c>
      <c r="DJ152">
        <f>IF(DJ$68=0,HLOOKUP($A152,'Monte Carlo_locked values'!$CQ$6:$DS$506,'Half from MC Supply Inputs '!DJ$138+1,FALSE),DJ119)</f>
        <v>6.4296194808152167</v>
      </c>
      <c r="DK152">
        <f>IF(DK$68=0,HLOOKUP($A152,'Monte Carlo_locked values'!$CQ$6:$DS$506,'Half from MC Supply Inputs '!DK$138+1,FALSE),DK119)</f>
        <v>2.2438492084265484</v>
      </c>
      <c r="DL152">
        <f>IF(DL$68=0,HLOOKUP($A152,'Monte Carlo_locked values'!$CQ$6:$DS$506,'Half from MC Supply Inputs '!DL$138+1,FALSE),DL119)</f>
        <v>5.6807960243348088</v>
      </c>
      <c r="DM152">
        <f>IF(DM$68=0,HLOOKUP($A152,'Monte Carlo_locked values'!$CQ$6:$DS$506,'Half from MC Supply Inputs '!DM$138+1,FALSE),DM119)</f>
        <v>5.0035008741682265</v>
      </c>
      <c r="DN152">
        <f>IF(DN$68=0,HLOOKUP($A152,'Monte Carlo_locked values'!$CQ$6:$DS$506,'Half from MC Supply Inputs '!DN$138+1,FALSE),DN119)</f>
        <v>2.2412290243140602</v>
      </c>
      <c r="DO152">
        <f>IF(DO$68=0,HLOOKUP($A152,'Monte Carlo_locked values'!$CQ$6:$DS$506,'Half from MC Supply Inputs '!DO$138+1,FALSE),DO119)</f>
        <v>4.6146727625793957</v>
      </c>
      <c r="DP152">
        <f>IF(DP$68=0,HLOOKUP($A152,'Monte Carlo_locked values'!$CQ$6:$DS$506,'Half from MC Supply Inputs '!DP$138+1,FALSE),DP119)</f>
        <v>4.9459764081977173</v>
      </c>
      <c r="DQ152">
        <f>IF(DQ$68=0,HLOOKUP($A152,'Monte Carlo_locked values'!$CQ$6:$DS$506,'Half from MC Supply Inputs '!DQ$138+1,FALSE),DQ119)</f>
        <v>8.2255506732837329</v>
      </c>
      <c r="DR152">
        <f>IF(DR$68=0,HLOOKUP($A152,'Monte Carlo_locked values'!$CQ$6:$DS$506,'Half from MC Supply Inputs '!DR$138+1,FALSE),DR119)</f>
        <v>8.2255506732837329</v>
      </c>
      <c r="DS152">
        <f>IF(DS$68=0,HLOOKUP($A152,'Monte Carlo_locked values'!$CQ$6:$DS$506,'Half from MC Supply Inputs '!DS$138+1,FALSE),DS119)</f>
        <v>8.2255506732837329</v>
      </c>
      <c r="DT152">
        <f>IF(DT$68=0,HLOOKUP($A152,'Monte Carlo_locked values'!$CQ$6:$DS$506,'Half from MC Supply Inputs '!DT$138+1,FALSE),DT119)</f>
        <v>3.6223649492411436</v>
      </c>
      <c r="DU152">
        <f>IF(DU$68=0,HLOOKUP($A152,'Monte Carlo_locked values'!$CQ$6:$DS$506,'Half from MC Supply Inputs '!DU$138+1,FALSE),DU119)</f>
        <v>3.6223649492411436</v>
      </c>
      <c r="DV152">
        <f>IF(DV$68=0,HLOOKUP($A152,'Monte Carlo_locked values'!$CQ$6:$DS$506,'Half from MC Supply Inputs '!DV$138+1,FALSE),DV119)</f>
        <v>5.7165601774917221</v>
      </c>
      <c r="DW152">
        <f>IF(DW$68=0,HLOOKUP($A152,'Monte Carlo_locked values'!$CQ$6:$DS$506,'Half from MC Supply Inputs '!DW$138+1,FALSE),DW119)</f>
        <v>3.5589929151523831</v>
      </c>
      <c r="DX152">
        <f>IF(DX$68=0,HLOOKUP($A152,'Monte Carlo_locked values'!$CQ$6:$DS$506,'Half from MC Supply Inputs '!DX$138+1,FALSE),DX119)</f>
        <v>8.2255506732837329</v>
      </c>
      <c r="DY152">
        <f>IF(DY$68=0,HLOOKUP($A152,'Monte Carlo_locked values'!$CQ$6:$DS$506,'Half from MC Supply Inputs '!DY$138+1,FALSE),DY119)</f>
        <v>3.6223649492411436</v>
      </c>
      <c r="DZ152">
        <f>IF(DZ$68=0,HLOOKUP($A152,'Monte Carlo_locked values'!$CQ$6:$DS$506,'Half from MC Supply Inputs '!DZ$138+1,FALSE),DZ119)</f>
        <v>5.7165601774917221</v>
      </c>
      <c r="EA152">
        <f>IF(EA$68=0,HLOOKUP($A152,'Monte Carlo_locked values'!$CQ$6:$DS$506,'Half from MC Supply Inputs '!EA$138+1,FALSE),EA119)</f>
        <v>8.2255506732837329</v>
      </c>
      <c r="EB152">
        <f>IF(EB$68=0,HLOOKUP($A152,'Monte Carlo_locked values'!$CQ$6:$DS$506,'Half from MC Supply Inputs '!EB$138+1,FALSE),EB119)</f>
        <v>8.0399653024894118</v>
      </c>
      <c r="EC152">
        <f>IF(EC$68=0,HLOOKUP($A152,'Monte Carlo_locked values'!$CQ$6:$DS$506,'Half from MC Supply Inputs '!EC$138+1,FALSE),EC119)</f>
        <v>8.2255506732837329</v>
      </c>
      <c r="ED152">
        <f>IF(ED$68=0,HLOOKUP($A152,'Monte Carlo_locked values'!$CQ$6:$DS$506,'Half from MC Supply Inputs '!ED$138+1,FALSE),ED119)</f>
        <v>3.6223649492411436</v>
      </c>
      <c r="EE152">
        <f>IF(EE$68=0,HLOOKUP($A152,'Monte Carlo_locked values'!$CQ$6:$DS$506,'Half from MC Supply Inputs '!EE$138+1,FALSE),EE119)</f>
        <v>3.6223649492411436</v>
      </c>
      <c r="EF152">
        <f>IF(EF$68=0,HLOOKUP($A152,'Monte Carlo_locked values'!$CQ$6:$DS$506,'Half from MC Supply Inputs '!EF$138+1,FALSE),EF119)</f>
        <v>2.2438492084265484</v>
      </c>
      <c r="EG152">
        <f>IF(EG$68=0,HLOOKUP($A152,'Monte Carlo_locked values'!$CQ$6:$DS$506,'Half from MC Supply Inputs '!EG$138+1,FALSE),EG119)</f>
        <v>5.1044065229034148</v>
      </c>
      <c r="EH152">
        <f>IF(EH$68=0,HLOOKUP($A152,'Monte Carlo_locked values'!$CQ$6:$DS$506,'Half from MC Supply Inputs '!EH$138+1,FALSE),EH119)</f>
        <v>3.2125086008334169</v>
      </c>
      <c r="EI152">
        <f>IF(EI$68=0,HLOOKUP($A152,'Monte Carlo_locked values'!$CQ$6:$DS$506,'Half from MC Supply Inputs '!EI$138+1,FALSE),EI119)</f>
        <v>6.4296194808152167</v>
      </c>
      <c r="EJ152">
        <f>IF(EJ$68=0,HLOOKUP($A152,'Monte Carlo_locked values'!$CQ$6:$DS$506,'Half from MC Supply Inputs '!EJ$138+1,FALSE),EJ119)</f>
        <v>5.0035008741682265</v>
      </c>
      <c r="EK152">
        <f>IF(EK$68=0,HLOOKUP($A152,'Monte Carlo_locked values'!$CQ$6:$DS$506,'Half from MC Supply Inputs '!EK$138+1,FALSE),EK119)</f>
        <v>2.2412290243140602</v>
      </c>
      <c r="EL152">
        <f>IF(EL$68=0,HLOOKUP($A152,'Monte Carlo_locked values'!$CQ$6:$DS$506,'Half from MC Supply Inputs '!EL$138+1,FALSE),EL119)</f>
        <v>6.4296194808152167</v>
      </c>
      <c r="EM152">
        <f>IF(EM$68=0,HLOOKUP($A152,'Monte Carlo_locked values'!$CQ$6:$DS$506,'Half from MC Supply Inputs '!EM$138+1,FALSE),EM119)</f>
        <v>8.2255506732837329</v>
      </c>
      <c r="EN152">
        <f>IF(EN$68=0,HLOOKUP($A152,'Monte Carlo_locked values'!$CQ$6:$DS$506,'Half from MC Supply Inputs '!EN$138+1,FALSE),EN119)</f>
        <v>2.2438492084265484</v>
      </c>
      <c r="EO152">
        <f>IF(EO$68=0,HLOOKUP($A152,'Monte Carlo_locked values'!$CQ$6:$DS$506,'Half from MC Supply Inputs '!EO$138+1,FALSE),EO119)</f>
        <v>6.4296194808152167</v>
      </c>
      <c r="EP152">
        <f>IF(EP$68=0,HLOOKUP($A152,'Monte Carlo_locked values'!$CQ$6:$DS$506,'Half from MC Supply Inputs '!EP$138+1,FALSE),EP119)</f>
        <v>5.2260428688068119</v>
      </c>
      <c r="EQ152">
        <f>IF(EQ$68=0,HLOOKUP($A152,'Monte Carlo_locked values'!$CQ$6:$DS$506,'Half from MC Supply Inputs '!EQ$138+1,FALSE),EQ119)</f>
        <v>6.4296194808152167</v>
      </c>
      <c r="ER152">
        <f>IF(ER$68=0,HLOOKUP($A152,'Monte Carlo_locked values'!$CQ$6:$DS$506,'Half from MC Supply Inputs '!ER$138+1,FALSE),ER119)</f>
        <v>5.7165601774917221</v>
      </c>
      <c r="ES152">
        <f>IF(ES$68=0,HLOOKUP($A152,'Monte Carlo_locked values'!$CQ$6:$DS$506,'Half from MC Supply Inputs '!ES$138+1,FALSE),ES119)</f>
        <v>3.1851741712437156</v>
      </c>
      <c r="ET152">
        <f>IF(ET$68=0,HLOOKUP($A152,'Monte Carlo_locked values'!$CQ$6:$DS$506,'Half from MC Supply Inputs '!ET$138+1,FALSE),ET119)</f>
        <v>3.0786356413681735</v>
      </c>
      <c r="EU152">
        <f>IF(EU$68=0,HLOOKUP($A152,'Monte Carlo_locked values'!$CQ$6:$DS$506,'Half from MC Supply Inputs '!EU$138+1,FALSE),EU119)</f>
        <v>3.6223649492411436</v>
      </c>
      <c r="EV152">
        <f>IF(EV$68=0,HLOOKUP($A152,'Monte Carlo_locked values'!$CQ$6:$DS$506,'Half from MC Supply Inputs '!EV$138+1,FALSE),EV119)</f>
        <v>8.2255506732837329</v>
      </c>
      <c r="EW152">
        <f>IF(EW$68=0,HLOOKUP($A152,'Monte Carlo_locked values'!$CQ$6:$DS$506,'Half from MC Supply Inputs '!EW$138+1,FALSE),EW119)</f>
        <v>3.6223649492411436</v>
      </c>
      <c r="EX152">
        <f>IF(EX$68=0,HLOOKUP($A152,'Monte Carlo_locked values'!$CQ$6:$DS$506,'Half from MC Supply Inputs '!EX$138+1,FALSE),EX119)</f>
        <v>2.2412290243140602</v>
      </c>
      <c r="EY152">
        <f>IF(EY$68=0,HLOOKUP($A152,'Monte Carlo_locked values'!$CQ$6:$DS$506,'Half from MC Supply Inputs '!EY$138+1,FALSE),EY119)</f>
        <v>5.0035008741682265</v>
      </c>
      <c r="EZ152">
        <f>IF(EZ$68=0,HLOOKUP($A152,'Monte Carlo_locked values'!$CQ$6:$DS$506,'Half from MC Supply Inputs '!EZ$138+1,FALSE),EZ119)</f>
        <v>5.7165601774917221</v>
      </c>
      <c r="FA152">
        <f>IF(FA$68=0,HLOOKUP($A152,'Monte Carlo_locked values'!$CQ$6:$DS$506,'Half from MC Supply Inputs '!FA$138+1,FALSE),FA119)</f>
        <v>2.8571301538425291</v>
      </c>
      <c r="FB152">
        <f>IF(FB$68=0,HLOOKUP($A152,'Monte Carlo_locked values'!$CQ$6:$DS$506,'Half from MC Supply Inputs '!FB$138+1,FALSE),FB119)</f>
        <v>2.2412290243140602</v>
      </c>
      <c r="FC152">
        <f>IF(FC$68=0,HLOOKUP($A152,'Monte Carlo_locked values'!$CQ$6:$DS$506,'Half from MC Supply Inputs '!FC$138+1,FALSE),FC119)</f>
        <v>8.2255506732837329</v>
      </c>
      <c r="FD152">
        <f>IF(FD$68=0,HLOOKUP($A152,'Monte Carlo_locked values'!$CQ$6:$DS$506,'Half from MC Supply Inputs '!FD$138+1,FALSE),FD119)</f>
        <v>3.6223649492411436</v>
      </c>
      <c r="FE152">
        <f>IF(FE$68=0,HLOOKUP($A152,'Monte Carlo_locked values'!$CQ$6:$DS$506,'Half from MC Supply Inputs '!FE$138+1,FALSE),FE119)</f>
        <v>8.2255506732837329</v>
      </c>
      <c r="FF152">
        <f>IF(FF$68=0,HLOOKUP($A152,'Monte Carlo_locked values'!$CQ$6:$DS$506,'Half from MC Supply Inputs '!FF$138+1,FALSE),FF119)</f>
        <v>8.2255506732837329</v>
      </c>
      <c r="FG152">
        <f>IF(FG$68=0,HLOOKUP($A152,'Monte Carlo_locked values'!$CQ$6:$DS$506,'Half from MC Supply Inputs '!FG$138+1,FALSE),FG119)</f>
        <v>2.3734918122718733</v>
      </c>
      <c r="FH152">
        <f>IF(FH$68=0,HLOOKUP($A152,'Monte Carlo_locked values'!$CQ$6:$DS$506,'Half from MC Supply Inputs '!FH$138+1,FALSE),FH119)</f>
        <v>5.7716189098365689</v>
      </c>
      <c r="FI152">
        <f>IF(FI$68=0,HLOOKUP($A152,'Monte Carlo_locked values'!$CQ$6:$DS$506,'Half from MC Supply Inputs '!FI$138+1,FALSE),FI119)</f>
        <v>4.3626040760118228</v>
      </c>
      <c r="FJ152">
        <f>IF(FJ$68=0,HLOOKUP($A152,'Monte Carlo_locked values'!$CQ$6:$DS$506,'Half from MC Supply Inputs '!FJ$138+1,FALSE),FJ119)</f>
        <v>5.0035008741682265</v>
      </c>
      <c r="FK152">
        <f>IF(FK$68=0,HLOOKUP($A152,'Monte Carlo_locked values'!$CQ$6:$DS$506,'Half from MC Supply Inputs '!FK$138+1,FALSE),FK119)</f>
        <v>2.2412290243140602</v>
      </c>
      <c r="FL152">
        <f>IF(FL$68=0,HLOOKUP($A152,'Monte Carlo_locked values'!$CQ$6:$DS$506,'Half from MC Supply Inputs '!FL$138+1,FALSE),FL119)</f>
        <v>8.2255506732837329</v>
      </c>
      <c r="FM152">
        <f>IF(FM$68=0,HLOOKUP($A152,'Monte Carlo_locked values'!$CQ$6:$DS$506,'Half from MC Supply Inputs '!FM$138+1,FALSE),FM119)</f>
        <v>4.6713216175460568</v>
      </c>
      <c r="FN152">
        <f>IF(FN$68=0,HLOOKUP($A152,'Monte Carlo_locked values'!$CQ$6:$DS$506,'Half from MC Supply Inputs '!FN$138+1,FALSE),FN119)</f>
        <v>8.2255506732837329</v>
      </c>
      <c r="FO152">
        <f>IF(FO$68=0,HLOOKUP($A152,'Monte Carlo_locked values'!$CQ$6:$DS$506,'Half from MC Supply Inputs '!FO$138+1,FALSE),FO119)</f>
        <v>8.2255506732837329</v>
      </c>
      <c r="FP152">
        <f>IF(FP$68=0,HLOOKUP($A152,'Monte Carlo_locked values'!$CQ$6:$DS$506,'Half from MC Supply Inputs '!FP$138+1,FALSE),FP119)</f>
        <v>2.2438492084265484</v>
      </c>
      <c r="FQ152">
        <f>IF(FQ$68=0,HLOOKUP($A152,'Monte Carlo_locked values'!$CQ$6:$DS$506,'Half from MC Supply Inputs '!FQ$138+1,FALSE),FQ119)</f>
        <v>3.6223649492411436</v>
      </c>
      <c r="FR152">
        <f>IF(FR$68=0,HLOOKUP($A152,'Monte Carlo_locked values'!$CQ$6:$DS$506,'Half from MC Supply Inputs '!FR$138+1,FALSE),FR119)</f>
        <v>5.0035008741682265</v>
      </c>
      <c r="FS152">
        <f>IF(FS$68=0,HLOOKUP($A152,'Monte Carlo_locked values'!$CQ$6:$DS$506,'Half from MC Supply Inputs '!FS$138+1,FALSE),FS119)</f>
        <v>8.2255506732837329</v>
      </c>
      <c r="FT152">
        <f>IF(FT$68=0,HLOOKUP($A152,'Monte Carlo_locked values'!$CQ$6:$DS$506,'Half from MC Supply Inputs '!FT$138+1,FALSE),FT119)</f>
        <v>6.8632087696918864</v>
      </c>
      <c r="FU152">
        <f>IF(FU$68=0,HLOOKUP($A152,'Monte Carlo_locked values'!$CQ$6:$DS$506,'Half from MC Supply Inputs '!FU$138+1,FALSE),FU119)</f>
        <v>8.2255506732837329</v>
      </c>
      <c r="FV152">
        <f>IF(FV$68=0,HLOOKUP($A152,'Monte Carlo_locked values'!$CQ$6:$DS$506,'Half from MC Supply Inputs '!FV$138+1,FALSE),FV119)</f>
        <v>2.3745890782400849</v>
      </c>
      <c r="FW152">
        <f>IF(FW$68=0,HLOOKUP($A152,'Monte Carlo_locked values'!$CQ$6:$DS$506,'Half from MC Supply Inputs '!FW$138+1,FALSE),FW119)</f>
        <v>2.2682732177816898</v>
      </c>
      <c r="FX152">
        <f>IF(FX$68=0,HLOOKUP($A152,'Monte Carlo_locked values'!$CQ$6:$DS$506,'Half from MC Supply Inputs '!FX$138+1,FALSE),FX119)</f>
        <v>7.8394795043454595</v>
      </c>
      <c r="FY152">
        <f>IF(FY$68=0,HLOOKUP($A152,'Monte Carlo_locked values'!$CQ$6:$DS$506,'Half from MC Supply Inputs '!FY$138+1,FALSE),FY119)</f>
        <v>5.1933972435669142</v>
      </c>
      <c r="FZ152">
        <f>IF(FZ$68=0,HLOOKUP($A152,'Monte Carlo_locked values'!$CQ$6:$DS$506,'Half from MC Supply Inputs '!FZ$138+1,FALSE),FZ119)</f>
        <v>6.5122455425537877</v>
      </c>
      <c r="GA152">
        <f>IF(GA$68=0,HLOOKUP($A152,'Monte Carlo_locked values'!$CQ$6:$DS$506,'Half from MC Supply Inputs '!GA$138+1,FALSE),GA119)</f>
        <v>2.8945197949856638</v>
      </c>
      <c r="GB152">
        <f>IF(GB$68=0,HLOOKUP($A152,'Monte Carlo_locked values'!$CQ$6:$DS$506,'Half from MC Supply Inputs '!GB$138+1,FALSE),GB119)</f>
        <v>8.2255506732837329</v>
      </c>
      <c r="GC152">
        <f>IF(GC$68=0,HLOOKUP($A152,'Monte Carlo_locked values'!$CQ$6:$DS$506,'Half from MC Supply Inputs '!GC$138+1,FALSE),GC119)</f>
        <v>8.2255506732837329</v>
      </c>
      <c r="GD152">
        <f>IF(GD$68=0,HLOOKUP($A152,'Monte Carlo_locked values'!$CQ$6:$DS$506,'Half from MC Supply Inputs '!GD$138+1,FALSE),GD119)</f>
        <v>5.0035008741682265</v>
      </c>
      <c r="GE152">
        <f>IF(GE$68=0,HLOOKUP($A152,'Monte Carlo_locked values'!$CQ$6:$DS$506,'Half from MC Supply Inputs '!GE$138+1,FALSE),GE119)</f>
        <v>3.6223649492411436</v>
      </c>
      <c r="GF152">
        <f>IF(GF$68=0,HLOOKUP($A152,'Monte Carlo_locked values'!$CQ$6:$DS$506,'Half from MC Supply Inputs '!GF$138+1,FALSE),GF119)</f>
        <v>4.6114813103515333</v>
      </c>
      <c r="GG152">
        <f>IF(GG$68=0,HLOOKUP($A152,'Monte Carlo_locked values'!$CQ$6:$DS$506,'Half from MC Supply Inputs '!GG$138+1,FALSE),GG119)</f>
        <v>6.4296194808152167</v>
      </c>
      <c r="GH152">
        <f>IF(GH$68=0,HLOOKUP($A152,'Monte Carlo_locked values'!$CQ$6:$DS$506,'Half from MC Supply Inputs '!GH$138+1,FALSE),GH119)</f>
        <v>5.8689054734170254</v>
      </c>
      <c r="GI152">
        <f>IF(GI$68=0,HLOOKUP($A152,'Monte Carlo_locked values'!$CQ$6:$DS$506,'Half from MC Supply Inputs '!GI$138+1,FALSE),GI119)</f>
        <v>2.2412290243140602</v>
      </c>
      <c r="GJ152">
        <f>IF(GJ$68=0,HLOOKUP($A152,'Monte Carlo_locked values'!$CQ$6:$DS$506,'Half from MC Supply Inputs '!GJ$138+1,FALSE),GJ119)</f>
        <v>4.3228424800250957</v>
      </c>
      <c r="GK152">
        <f>IF(GK$68=0,HLOOKUP($A152,'Monte Carlo_locked values'!$CQ$6:$DS$506,'Half from MC Supply Inputs '!GK$138+1,FALSE),GK119)</f>
        <v>3.4026249464166249</v>
      </c>
      <c r="GL152">
        <f>IF(GL$68=0,HLOOKUP($A152,'Monte Carlo_locked values'!$CQ$6:$DS$506,'Half from MC Supply Inputs '!GL$138+1,FALSE),GL119)</f>
        <v>4.4548246161140685</v>
      </c>
      <c r="GM152">
        <f>IF(GM$68=0,HLOOKUP($A152,'Monte Carlo_locked values'!$CQ$6:$DS$506,'Half from MC Supply Inputs '!GM$138+1,FALSE),GM119)</f>
        <v>2.7608114076546992</v>
      </c>
      <c r="GN152">
        <f>IF(GN$68=0,HLOOKUP($A152,'Monte Carlo_locked values'!$CQ$6:$DS$506,'Half from MC Supply Inputs '!GN$138+1,FALSE),GN119)</f>
        <v>3.6223649492411436</v>
      </c>
      <c r="GO152">
        <f>IF(GO$68=0,HLOOKUP($A152,'Monte Carlo_locked values'!$CQ$6:$DS$506,'Half from MC Supply Inputs '!GO$138+1,FALSE),GO119)</f>
        <v>8.2255506732837329</v>
      </c>
      <c r="GP152">
        <f>IF(GP$68=0,HLOOKUP($A152,'Monte Carlo_locked values'!$CQ$6:$DS$506,'Half from MC Supply Inputs '!GP$138+1,FALSE),GP119)</f>
        <v>8.2255506732837329</v>
      </c>
      <c r="GQ152">
        <f>IF(GQ$68=0,HLOOKUP($A152,'Monte Carlo_locked values'!$CQ$6:$DS$506,'Half from MC Supply Inputs '!GQ$138+1,FALSE),GQ119)</f>
        <v>2.556248218811874</v>
      </c>
      <c r="GR152">
        <f>IF(GR$68=0,HLOOKUP($A152,'Monte Carlo_locked values'!$CQ$6:$DS$506,'Half from MC Supply Inputs '!GR$138+1,FALSE),GR119)</f>
        <v>3.6223649492411436</v>
      </c>
      <c r="GS152">
        <f>IF(GS$68=0,HLOOKUP($A152,'Monte Carlo_locked values'!$CQ$6:$DS$506,'Half from MC Supply Inputs '!GS$138+1,FALSE),GS119)</f>
        <v>2.2412290243140602</v>
      </c>
      <c r="GT152">
        <f>IF(GT$68=0,HLOOKUP($A152,'Monte Carlo_locked values'!$CQ$6:$DS$506,'Half from MC Supply Inputs '!GT$138+1,FALSE),GT119)</f>
        <v>2.2412290243140602</v>
      </c>
      <c r="GU152">
        <f>IF(GU$68=0,HLOOKUP($A152,'Monte Carlo_locked values'!$CQ$6:$DS$506,'Half from MC Supply Inputs '!GU$138+1,FALSE),GU119)</f>
        <v>5.9592468563052607</v>
      </c>
      <c r="GV152">
        <f>IF(GV$68=0,HLOOKUP($A152,'Monte Carlo_locked values'!$CQ$6:$DS$506,'Half from MC Supply Inputs '!GV$138+1,FALSE),GV119)</f>
        <v>5.0035008741682265</v>
      </c>
      <c r="GW152">
        <f>IF(GW$68=0,HLOOKUP($A152,'Monte Carlo_locked values'!$CQ$6:$DS$506,'Half from MC Supply Inputs '!GW$138+1,FALSE),GW119)</f>
        <v>5.7165601774917221</v>
      </c>
      <c r="GX152">
        <f>IF(GX$68=0,HLOOKUP($A152,'Monte Carlo_locked values'!$CQ$6:$DS$506,'Half from MC Supply Inputs '!GX$138+1,FALSE),GX119)</f>
        <v>2.2438492084265484</v>
      </c>
      <c r="GY152">
        <f>IF(GY$68=0,HLOOKUP($A152,'Monte Carlo_locked values'!$CQ$6:$DS$506,'Half from MC Supply Inputs '!GY$138+1,FALSE),GY119)</f>
        <v>5.0035008741682265</v>
      </c>
      <c r="GZ152">
        <f>IF(GZ$68=0,HLOOKUP($A152,'Monte Carlo_locked values'!$CQ$6:$DS$506,'Half from MC Supply Inputs '!GZ$138+1,FALSE),GZ119)</f>
        <v>5.0035008741682265</v>
      </c>
      <c r="HA152">
        <f>IF(HA$68=0,HLOOKUP($A152,'Monte Carlo_locked values'!$CQ$6:$DS$506,'Half from MC Supply Inputs '!HA$138+1,FALSE),HA119)</f>
        <v>3.6223649492411436</v>
      </c>
      <c r="HB152">
        <f>IF(HB$68=0,HLOOKUP($A152,'Monte Carlo_locked values'!$CQ$6:$DS$506,'Half from MC Supply Inputs '!HB$138+1,FALSE),HB119)</f>
        <v>6.4296194808152167</v>
      </c>
      <c r="HC152">
        <f>IF(HC$68=0,HLOOKUP($A152,'Monte Carlo_locked values'!$CQ$6:$DS$506,'Half from MC Supply Inputs '!HC$138+1,FALSE),HC119)</f>
        <v>2.2412290243140602</v>
      </c>
      <c r="HD152">
        <f>IF(HD$68=0,HLOOKUP($A152,'Monte Carlo_locked values'!$CQ$6:$DS$506,'Half from MC Supply Inputs '!HD$138+1,FALSE),HD119)</f>
        <v>2.2412290243140602</v>
      </c>
      <c r="HE152">
        <f>IF(HE$68=0,HLOOKUP($A152,'Monte Carlo_locked values'!$CQ$6:$DS$506,'Half from MC Supply Inputs '!HE$138+1,FALSE),HE119)</f>
        <v>3.4150119403244301</v>
      </c>
      <c r="HF152">
        <f>IF(HF$68=0,HLOOKUP($A152,'Monte Carlo_locked values'!$CQ$6:$DS$506,'Half from MC Supply Inputs '!HF$138+1,FALSE),HF119)</f>
        <v>6.4296194808152167</v>
      </c>
      <c r="HG152">
        <f>IF(HG$68=0,HLOOKUP($A152,'Monte Carlo_locked values'!$CQ$6:$DS$506,'Half from MC Supply Inputs '!HG$138+1,FALSE),HG119)</f>
        <v>8.2255506732837329</v>
      </c>
      <c r="HH152">
        <f>IF(HH$68=0,HLOOKUP($A152,'Monte Carlo_locked values'!$CQ$6:$DS$506,'Half from MC Supply Inputs '!HH$138+1,FALSE),HH119)</f>
        <v>5.0566061337265236</v>
      </c>
      <c r="HI152">
        <f>IF(HI$68=0,HLOOKUP($A152,'Monte Carlo_locked values'!$CQ$6:$DS$506,'Half from MC Supply Inputs '!HI$138+1,FALSE),HI119)</f>
        <v>8.2255506732837329</v>
      </c>
      <c r="HJ152">
        <f>IF(HJ$68=0,HLOOKUP($A152,'Monte Carlo_locked values'!$CQ$6:$DS$506,'Half from MC Supply Inputs '!HJ$138+1,FALSE),HJ119)</f>
        <v>2.2438492084265484</v>
      </c>
      <c r="HK152">
        <f>IF(HK$68=0,HLOOKUP($A152,'Monte Carlo_locked values'!$CQ$6:$DS$506,'Half from MC Supply Inputs '!HK$138+1,FALSE),HK119)</f>
        <v>5.7165601774917221</v>
      </c>
      <c r="HL152">
        <f>IF(HL$68=0,HLOOKUP($A152,'Monte Carlo_locked values'!$CQ$6:$DS$506,'Half from MC Supply Inputs '!HL$138+1,FALSE),HL119)</f>
        <v>5.8561600149573172</v>
      </c>
      <c r="HM152">
        <f>IF(HM$68=0,HLOOKUP($A152,'Monte Carlo_locked values'!$CQ$6:$DS$506,'Half from MC Supply Inputs '!HM$138+1,FALSE),HM119)</f>
        <v>2.2412290243140602</v>
      </c>
      <c r="HN152">
        <f>IF(HN$68=0,HLOOKUP($A152,'Monte Carlo_locked values'!$CQ$6:$DS$506,'Half from MC Supply Inputs '!HN$138+1,FALSE),HN119)</f>
        <v>3.5755741901640223</v>
      </c>
      <c r="HO152">
        <f>IF(HO$68=0,HLOOKUP($A152,'Monte Carlo_locked values'!$CQ$6:$DS$506,'Half from MC Supply Inputs '!HO$138+1,FALSE),HO119)</f>
        <v>8.2255506732837329</v>
      </c>
      <c r="HP152">
        <f>IF(HP$68=0,HLOOKUP($A152,'Monte Carlo_locked values'!$CQ$6:$DS$506,'Half from MC Supply Inputs '!HP$138+1,FALSE),HP119)</f>
        <v>5.0035008741682265</v>
      </c>
      <c r="HQ152">
        <f>IF(HQ$68=0,HLOOKUP($A152,'Monte Carlo_locked values'!$CQ$6:$DS$506,'Half from MC Supply Inputs '!HQ$138+1,FALSE),HQ119)</f>
        <v>5.0035008741682265</v>
      </c>
      <c r="HR152">
        <f>IF(HR$68=0,HLOOKUP($A152,'Monte Carlo_locked values'!$CQ$6:$DS$506,'Half from MC Supply Inputs '!HR$138+1,FALSE),HR119)</f>
        <v>6.4296194808152167</v>
      </c>
      <c r="HS152">
        <f>IF(HS$68=0,HLOOKUP($A152,'Monte Carlo_locked values'!$CQ$6:$DS$506,'Half from MC Supply Inputs '!HS$138+1,FALSE),HS119)</f>
        <v>3.6223649492411436</v>
      </c>
      <c r="HT152">
        <f>IF(HT$68=0,HLOOKUP($A152,'Monte Carlo_locked values'!$CQ$6:$DS$506,'Half from MC Supply Inputs '!HT$138+1,FALSE),HT119)</f>
        <v>5.7165601774917221</v>
      </c>
      <c r="HU152">
        <f>IF(HU$68=0,HLOOKUP($A152,'Monte Carlo_locked values'!$CQ$6:$DS$506,'Half from MC Supply Inputs '!HU$138+1,FALSE),HU119)</f>
        <v>3.6223649492411436</v>
      </c>
      <c r="HV152">
        <f>IF(HV$68=0,HLOOKUP($A152,'Monte Carlo_locked values'!$CQ$6:$DS$506,'Half from MC Supply Inputs '!HV$138+1,FALSE),HV119)</f>
        <v>2.2412290243140602</v>
      </c>
      <c r="HW152">
        <f>IF(HW$68=0,HLOOKUP($A152,'Monte Carlo_locked values'!$CQ$6:$DS$506,'Half from MC Supply Inputs '!HW$138+1,FALSE),HW119)</f>
        <v>2.2412290243140602</v>
      </c>
      <c r="HX152">
        <f>IF(HX$68=0,HLOOKUP($A152,'Monte Carlo_locked values'!$CQ$6:$DS$506,'Half from MC Supply Inputs '!HX$138+1,FALSE),HX119)</f>
        <v>8.2255506732837329</v>
      </c>
      <c r="HY152">
        <f>IF(HY$68=0,HLOOKUP($A152,'Monte Carlo_locked values'!$CQ$6:$DS$506,'Half from MC Supply Inputs '!HY$138+1,FALSE),HY119)</f>
        <v>6.2271026096630111</v>
      </c>
      <c r="HZ152">
        <f>IF(HZ$68=0,HLOOKUP($A152,'Monte Carlo_locked values'!$CQ$6:$DS$506,'Half from MC Supply Inputs '!HZ$138+1,FALSE),HZ119)</f>
        <v>8.2255506732837329</v>
      </c>
      <c r="IA152">
        <f>IF(IA$68=0,HLOOKUP($A152,'Monte Carlo_locked values'!$CQ$6:$DS$506,'Half from MC Supply Inputs '!IA$138+1,FALSE),IA119)</f>
        <v>4.7887040794840114</v>
      </c>
      <c r="IB152">
        <f>IF(IB$68=0,HLOOKUP($A152,'Monte Carlo_locked values'!$CQ$6:$DS$506,'Half from MC Supply Inputs '!IB$138+1,FALSE),IB119)</f>
        <v>5.7165601774917221</v>
      </c>
      <c r="IC152">
        <f>IF(IC$68=0,HLOOKUP($A152,'Monte Carlo_locked values'!$CQ$6:$DS$506,'Half from MC Supply Inputs '!IC$138+1,FALSE),IC119)</f>
        <v>5.0035008741682265</v>
      </c>
      <c r="ID152">
        <f>IF(ID$68=0,HLOOKUP($A152,'Monte Carlo_locked values'!$CQ$6:$DS$506,'Half from MC Supply Inputs '!ID$138+1,FALSE),ID119)</f>
        <v>2.2412290243140602</v>
      </c>
      <c r="IE152">
        <f>IF(IE$68=0,HLOOKUP($A152,'Monte Carlo_locked values'!$CQ$6:$DS$506,'Half from MC Supply Inputs '!IE$138+1,FALSE),IE119)</f>
        <v>2.2412290243140602</v>
      </c>
      <c r="IF152">
        <f>IF(IF$68=0,HLOOKUP($A152,'Monte Carlo_locked values'!$CQ$6:$DS$506,'Half from MC Supply Inputs '!IF$138+1,FALSE),IF119)</f>
        <v>6.4296194808152167</v>
      </c>
      <c r="IG152">
        <f>IF(IG$68=0,HLOOKUP($A152,'Monte Carlo_locked values'!$CQ$6:$DS$506,'Half from MC Supply Inputs '!IG$138+1,FALSE),IG119)</f>
        <v>3.457344129504242</v>
      </c>
      <c r="IH152">
        <f>IF(IH$68=0,HLOOKUP($A152,'Monte Carlo_locked values'!$CQ$6:$DS$506,'Half from MC Supply Inputs '!IH$138+1,FALSE),IH119)</f>
        <v>8.2255506732837329</v>
      </c>
      <c r="II152">
        <f>IF(II$68=0,HLOOKUP($A152,'Monte Carlo_locked values'!$CQ$6:$DS$506,'Half from MC Supply Inputs '!II$138+1,FALSE),II119)</f>
        <v>4.6215973425432679</v>
      </c>
      <c r="IJ152">
        <f>IF(IJ$68=0,HLOOKUP($A152,'Monte Carlo_locked values'!$CQ$6:$DS$506,'Half from MC Supply Inputs '!IJ$138+1,FALSE),IJ119)</f>
        <v>2.470849226238204</v>
      </c>
      <c r="IK152">
        <f>IF(IK$68=0,HLOOKUP($A152,'Monte Carlo_locked values'!$CQ$6:$DS$506,'Half from MC Supply Inputs '!IK$138+1,FALSE),IK119)</f>
        <v>3.6223649492411436</v>
      </c>
      <c r="IL152">
        <f>IF(IL$68=0,HLOOKUP($A152,'Monte Carlo_locked values'!$CQ$6:$DS$506,'Half from MC Supply Inputs '!IL$138+1,FALSE),IL119)</f>
        <v>5.0035008741682265</v>
      </c>
      <c r="IM152">
        <f>IF(IM$68=0,HLOOKUP($A152,'Monte Carlo_locked values'!$CQ$6:$DS$506,'Half from MC Supply Inputs '!IM$138+1,FALSE),IM119)</f>
        <v>2.2412290243140602</v>
      </c>
      <c r="IN152">
        <f>IF(IN$68=0,HLOOKUP($A152,'Monte Carlo_locked values'!$CQ$6:$DS$506,'Half from MC Supply Inputs '!IN$138+1,FALSE),IN119)</f>
        <v>8.2255506732837329</v>
      </c>
      <c r="IO152">
        <f>IF(IO$68=0,HLOOKUP($A152,'Monte Carlo_locked values'!$CQ$6:$DS$506,'Half from MC Supply Inputs '!IO$138+1,FALSE),IO119)</f>
        <v>8.2255506732837329</v>
      </c>
      <c r="IP152">
        <f>IF(IP$68=0,HLOOKUP($A152,'Monte Carlo_locked values'!$CQ$6:$DS$506,'Half from MC Supply Inputs '!IP$138+1,FALSE),IP119)</f>
        <v>6.4296194808152167</v>
      </c>
      <c r="IQ152">
        <f>IF(IQ$68=0,HLOOKUP($A152,'Monte Carlo_locked values'!$CQ$6:$DS$506,'Half from MC Supply Inputs '!IQ$138+1,FALSE),IQ119)</f>
        <v>6.4296194808152167</v>
      </c>
      <c r="IR152">
        <f>IF(IR$68=0,HLOOKUP($A152,'Monte Carlo_locked values'!$CQ$6:$DS$506,'Half from MC Supply Inputs '!IR$138+1,FALSE),IR119)</f>
        <v>5.0035008741682265</v>
      </c>
      <c r="IS152">
        <f>IF(IS$68=0,HLOOKUP($A152,'Monte Carlo_locked values'!$CQ$6:$DS$506,'Half from MC Supply Inputs '!IS$138+1,FALSE),IS119)</f>
        <v>8.2255506732837329</v>
      </c>
      <c r="IT152">
        <f>IF(IT$68=0,HLOOKUP($A152,'Monte Carlo_locked values'!$CQ$6:$DS$506,'Half from MC Supply Inputs '!IT$138+1,FALSE),IT119)</f>
        <v>6.4296194808152167</v>
      </c>
      <c r="IU152">
        <f>IF(IU$68=0,HLOOKUP($A152,'Monte Carlo_locked values'!$CQ$6:$DS$506,'Half from MC Supply Inputs '!IU$138+1,FALSE),IU119)</f>
        <v>5.7165601774917221</v>
      </c>
      <c r="IV152">
        <f>IF(IV$68=0,HLOOKUP($A152,'Monte Carlo_locked values'!$CQ$6:$DS$506,'Half from MC Supply Inputs '!IV$138+1,FALSE),IV119)</f>
        <v>8.2255506732837329</v>
      </c>
      <c r="IW152">
        <f>IF(IW$68=0,HLOOKUP($A152,'Monte Carlo_locked values'!$CQ$6:$DS$506,'Half from MC Supply Inputs '!IW$138+1,FALSE),IW119)</f>
        <v>8.2255506732837329</v>
      </c>
      <c r="IX152">
        <f>IF(IX$68=0,HLOOKUP($A152,'Monte Carlo_locked values'!$CQ$6:$DS$506,'Half from MC Supply Inputs '!IX$138+1,FALSE),IX119)</f>
        <v>8.2255506732837329</v>
      </c>
      <c r="IY152">
        <f>IF(IY$68=0,HLOOKUP($A152,'Monte Carlo_locked values'!$CQ$6:$DS$506,'Half from MC Supply Inputs '!IY$138+1,FALSE),IY119)</f>
        <v>3.6223649492411436</v>
      </c>
      <c r="IZ152">
        <f>IF(IZ$68=0,HLOOKUP($A152,'Monte Carlo_locked values'!$CQ$6:$DS$506,'Half from MC Supply Inputs '!IZ$138+1,FALSE),IZ119)</f>
        <v>2.2438492084265484</v>
      </c>
      <c r="JA152">
        <f>IF(JA$68=0,HLOOKUP($A152,'Monte Carlo_locked values'!$CQ$6:$DS$506,'Half from MC Supply Inputs '!JA$138+1,FALSE),JA119)</f>
        <v>8.2255506732837329</v>
      </c>
      <c r="JB152">
        <f>IF(JB$68=0,HLOOKUP($A152,'Monte Carlo_locked values'!$CQ$6:$DS$506,'Half from MC Supply Inputs '!JB$138+1,FALSE),JB119)</f>
        <v>4.4694091404119787</v>
      </c>
      <c r="JC152">
        <f>IF(JC$68=0,HLOOKUP($A152,'Monte Carlo_locked values'!$CQ$6:$DS$506,'Half from MC Supply Inputs '!JC$138+1,FALSE),JC119)</f>
        <v>3.6223649492411436</v>
      </c>
      <c r="JD152">
        <f>IF(JD$68=0,HLOOKUP($A152,'Monte Carlo_locked values'!$CQ$6:$DS$506,'Half from MC Supply Inputs '!JD$138+1,FALSE),JD119)</f>
        <v>8.2255506732837329</v>
      </c>
      <c r="JE152">
        <f>IF(JE$68=0,HLOOKUP($A152,'Monte Carlo_locked values'!$CQ$6:$DS$506,'Half from MC Supply Inputs '!JE$138+1,FALSE),JE119)</f>
        <v>8.2255506732837329</v>
      </c>
      <c r="JF152">
        <f>IF(JF$68=0,HLOOKUP($A152,'Monte Carlo_locked values'!$CQ$6:$DS$506,'Half from MC Supply Inputs '!JF$138+1,FALSE),JF119)</f>
        <v>5.7165601774917221</v>
      </c>
      <c r="JG152">
        <f>IF(JG$68=0,HLOOKUP($A152,'Monte Carlo_locked values'!$CQ$6:$DS$506,'Half from MC Supply Inputs '!JG$138+1,FALSE),JG119)</f>
        <v>2.8318286724212083</v>
      </c>
      <c r="JH152">
        <f>IF(JH$68=0,HLOOKUP($A152,'Monte Carlo_locked values'!$CQ$6:$DS$506,'Half from MC Supply Inputs '!JH$138+1,FALSE),JH119)</f>
        <v>4.1988398096756567</v>
      </c>
      <c r="JI152">
        <f>IF(JI$68=0,HLOOKUP($A152,'Monte Carlo_locked values'!$CQ$6:$DS$506,'Half from MC Supply Inputs '!JI$138+1,FALSE),JI119)</f>
        <v>8.2255506732837329</v>
      </c>
      <c r="JJ152">
        <f>IF(JJ$68=0,HLOOKUP($A152,'Monte Carlo_locked values'!$CQ$6:$DS$506,'Half from MC Supply Inputs '!JJ$138+1,FALSE),JJ119)</f>
        <v>2.2412290243140602</v>
      </c>
      <c r="JK152">
        <f>IF(JK$68=0,HLOOKUP($A152,'Monte Carlo_locked values'!$CQ$6:$DS$506,'Half from MC Supply Inputs '!JK$138+1,FALSE),JK119)</f>
        <v>5.7165601774917221</v>
      </c>
      <c r="JL152">
        <f>IF(JL$68=0,HLOOKUP($A152,'Monte Carlo_locked values'!$CQ$6:$DS$506,'Half from MC Supply Inputs '!JL$138+1,FALSE),JL119)</f>
        <v>3.6223649492411436</v>
      </c>
      <c r="JM152">
        <f>IF(JM$68=0,HLOOKUP($A152,'Monte Carlo_locked values'!$CQ$6:$DS$506,'Half from MC Supply Inputs '!JM$138+1,FALSE),JM119)</f>
        <v>2.2412290243140602</v>
      </c>
      <c r="JN152">
        <f>IF(JN$68=0,HLOOKUP($A152,'Monte Carlo_locked values'!$CQ$6:$DS$506,'Half from MC Supply Inputs '!JN$138+1,FALSE),JN119)</f>
        <v>5.3003527791352187</v>
      </c>
      <c r="JO152">
        <f>IF(JO$68=0,HLOOKUP($A152,'Monte Carlo_locked values'!$CQ$6:$DS$506,'Half from MC Supply Inputs '!JO$138+1,FALSE),JO119)</f>
        <v>3.9744098260240457</v>
      </c>
      <c r="JP152">
        <f>IF(JP$68=0,HLOOKUP($A152,'Monte Carlo_locked values'!$CQ$6:$DS$506,'Half from MC Supply Inputs '!JP$138+1,FALSE),JP119)</f>
        <v>5.0035008741682265</v>
      </c>
      <c r="JQ152">
        <f>IF(JQ$68=0,HLOOKUP($A152,'Monte Carlo_locked values'!$CQ$6:$DS$506,'Half from MC Supply Inputs '!JQ$138+1,FALSE),JQ119)</f>
        <v>2.2412290243140602</v>
      </c>
      <c r="JR152">
        <f>IF(JR$68=0,HLOOKUP($A152,'Monte Carlo_locked values'!$CQ$6:$DS$506,'Half from MC Supply Inputs '!JR$138+1,FALSE),JR119)</f>
        <v>4.7172875488007371</v>
      </c>
      <c r="JS152">
        <f>IF(JS$68=0,HLOOKUP($A152,'Monte Carlo_locked values'!$CQ$6:$DS$506,'Half from MC Supply Inputs '!JS$138+1,FALSE),JS119)</f>
        <v>2.2412290243140602</v>
      </c>
      <c r="JT152">
        <f>IF(JT$68=0,HLOOKUP($A152,'Monte Carlo_locked values'!$CQ$6:$DS$506,'Half from MC Supply Inputs '!JT$138+1,FALSE),JT119)</f>
        <v>6.4296194808152167</v>
      </c>
      <c r="JU152">
        <f>IF(JU$68=0,HLOOKUP($A152,'Monte Carlo_locked values'!$CQ$6:$DS$506,'Half from MC Supply Inputs '!JU$138+1,FALSE),JU119)</f>
        <v>3.6223649492411436</v>
      </c>
      <c r="JV152">
        <f>IF(JV$68=0,HLOOKUP($A152,'Monte Carlo_locked values'!$CQ$6:$DS$506,'Half from MC Supply Inputs '!JV$138+1,FALSE),JV119)</f>
        <v>3.5227227577100289</v>
      </c>
      <c r="JW152">
        <f>IF(JW$68=0,HLOOKUP($A152,'Monte Carlo_locked values'!$CQ$6:$DS$506,'Half from MC Supply Inputs '!JW$138+1,FALSE),JW119)</f>
        <v>6.4296194808152167</v>
      </c>
      <c r="JX152">
        <f>IF(JX$68=0,HLOOKUP($A152,'Monte Carlo_locked values'!$CQ$6:$DS$506,'Half from MC Supply Inputs '!JX$138+1,FALSE),JX119)</f>
        <v>3.6223649492411436</v>
      </c>
      <c r="JY152">
        <f>IF(JY$68=0,HLOOKUP($A152,'Monte Carlo_locked values'!$CQ$6:$DS$506,'Half from MC Supply Inputs '!JY$138+1,FALSE),JY119)</f>
        <v>5.0035008741682265</v>
      </c>
      <c r="JZ152">
        <f>IF(JZ$68=0,HLOOKUP($A152,'Monte Carlo_locked values'!$CQ$6:$DS$506,'Half from MC Supply Inputs '!JZ$138+1,FALSE),JZ119)</f>
        <v>4.0595385122855809</v>
      </c>
      <c r="KA152">
        <f>IF(KA$68=0,HLOOKUP($A152,'Monte Carlo_locked values'!$CQ$6:$DS$506,'Half from MC Supply Inputs '!KA$138+1,FALSE),KA119)</f>
        <v>2.92208389658669</v>
      </c>
      <c r="KB152">
        <f>IF(KB$68=0,HLOOKUP($A152,'Monte Carlo_locked values'!$CQ$6:$DS$506,'Half from MC Supply Inputs '!KB$138+1,FALSE),KB119)</f>
        <v>2.2412290243140602</v>
      </c>
      <c r="KC152">
        <f>IF(KC$68=0,HLOOKUP($A152,'Monte Carlo_locked values'!$CQ$6:$DS$506,'Half from MC Supply Inputs '!KC$138+1,FALSE),KC119)</f>
        <v>6.7068045692672564</v>
      </c>
      <c r="KD152">
        <f>IF(KD$68=0,HLOOKUP($A152,'Monte Carlo_locked values'!$CQ$6:$DS$506,'Half from MC Supply Inputs '!KD$138+1,FALSE),KD119)</f>
        <v>6.2445621056670477</v>
      </c>
      <c r="KE152">
        <f>IF(KE$68=0,HLOOKUP($A152,'Monte Carlo_locked values'!$CQ$6:$DS$506,'Half from MC Supply Inputs '!KE$138+1,FALSE),KE119)</f>
        <v>2.2438492084265484</v>
      </c>
      <c r="KF152">
        <f>IF(KF$68=0,HLOOKUP($A152,'Monte Carlo_locked values'!$CQ$6:$DS$506,'Half from MC Supply Inputs '!KF$138+1,FALSE),KF119)</f>
        <v>5.7165601774917221</v>
      </c>
      <c r="KG152">
        <f>IF(KG$68=0,HLOOKUP($A152,'Monte Carlo_locked values'!$CQ$6:$DS$506,'Half from MC Supply Inputs '!KG$138+1,FALSE),KG119)</f>
        <v>8.2255506732837329</v>
      </c>
      <c r="KH152">
        <f>IF(KH$68=0,HLOOKUP($A152,'Monte Carlo_locked values'!$CQ$6:$DS$506,'Half from MC Supply Inputs '!KH$138+1,FALSE),KH119)</f>
        <v>5.7165601774917221</v>
      </c>
      <c r="KI152">
        <f>IF(KI$68=0,HLOOKUP($A152,'Monte Carlo_locked values'!$CQ$6:$DS$506,'Half from MC Supply Inputs '!KI$138+1,FALSE),KI119)</f>
        <v>8.2255506732837329</v>
      </c>
      <c r="KJ152">
        <f>IF(KJ$68=0,HLOOKUP($A152,'Monte Carlo_locked values'!$CQ$6:$DS$506,'Half from MC Supply Inputs '!KJ$138+1,FALSE),KJ119)</f>
        <v>2.2412290243140602</v>
      </c>
      <c r="KK152">
        <f>IF(KK$68=0,HLOOKUP($A152,'Monte Carlo_locked values'!$CQ$6:$DS$506,'Half from MC Supply Inputs '!KK$138+1,FALSE),KK119)</f>
        <v>6.8936762305402919</v>
      </c>
      <c r="KL152">
        <f>IF(KL$68=0,HLOOKUP($A152,'Monte Carlo_locked values'!$CQ$6:$DS$506,'Half from MC Supply Inputs '!KL$138+1,FALSE),KL119)</f>
        <v>5.0035008741682265</v>
      </c>
      <c r="KM152">
        <f>IF(KM$68=0,HLOOKUP($A152,'Monte Carlo_locked values'!$CQ$6:$DS$506,'Half from MC Supply Inputs '!KM$138+1,FALSE),KM119)</f>
        <v>3.6223649492411436</v>
      </c>
      <c r="KN152">
        <f>IF(KN$68=0,HLOOKUP($A152,'Monte Carlo_locked values'!$CQ$6:$DS$506,'Half from MC Supply Inputs '!KN$138+1,FALSE),KN119)</f>
        <v>5.0035008741682265</v>
      </c>
      <c r="KO152">
        <f>IF(KO$68=0,HLOOKUP($A152,'Monte Carlo_locked values'!$CQ$6:$DS$506,'Half from MC Supply Inputs '!KO$138+1,FALSE),KO119)</f>
        <v>3.3478879582703618</v>
      </c>
      <c r="KP152">
        <f>IF(KP$68=0,HLOOKUP($A152,'Monte Carlo_locked values'!$CQ$6:$DS$506,'Half from MC Supply Inputs '!KP$138+1,FALSE),KP119)</f>
        <v>3.6223649492411436</v>
      </c>
      <c r="KQ152">
        <f>IF(KQ$68=0,HLOOKUP($A152,'Monte Carlo_locked values'!$CQ$6:$DS$506,'Half from MC Supply Inputs '!KQ$138+1,FALSE),KQ119)</f>
        <v>7.4052643262214515</v>
      </c>
      <c r="KR152">
        <f>IF(KR$68=0,HLOOKUP($A152,'Monte Carlo_locked values'!$CQ$6:$DS$506,'Half from MC Supply Inputs '!KR$138+1,FALSE),KR119)</f>
        <v>5.0035008741682265</v>
      </c>
      <c r="KS152">
        <f>IF(KS$68=0,HLOOKUP($A152,'Monte Carlo_locked values'!$CQ$6:$DS$506,'Half from MC Supply Inputs '!KS$138+1,FALSE),KS119)</f>
        <v>8.2255506732837329</v>
      </c>
      <c r="KT152">
        <f>IF(KT$68=0,HLOOKUP($A152,'Monte Carlo_locked values'!$CQ$6:$DS$506,'Half from MC Supply Inputs '!KT$138+1,FALSE),KT119)</f>
        <v>8.2255506732837329</v>
      </c>
      <c r="KU152">
        <f>IF(KU$68=0,HLOOKUP($A152,'Monte Carlo_locked values'!$CQ$6:$DS$506,'Half from MC Supply Inputs '!KU$138+1,FALSE),KU119)</f>
        <v>6.4296194808152167</v>
      </c>
      <c r="KV152">
        <f>IF(KV$68=0,HLOOKUP($A152,'Monte Carlo_locked values'!$CQ$6:$DS$506,'Half from MC Supply Inputs '!KV$138+1,FALSE),KV119)</f>
        <v>2.2412290243140602</v>
      </c>
      <c r="KW152">
        <f>IF(KW$68=0,HLOOKUP($A152,'Monte Carlo_locked values'!$CQ$6:$DS$506,'Half from MC Supply Inputs '!KW$138+1,FALSE),KW119)</f>
        <v>2.2887513396126749</v>
      </c>
      <c r="KX152">
        <f>IF(KX$68=0,HLOOKUP($A152,'Monte Carlo_locked values'!$CQ$6:$DS$506,'Half from MC Supply Inputs '!KX$138+1,FALSE),KX119)</f>
        <v>2.2438492084265484</v>
      </c>
      <c r="KY152">
        <f>IF(KY$68=0,HLOOKUP($A152,'Monte Carlo_locked values'!$CQ$6:$DS$506,'Half from MC Supply Inputs '!KY$138+1,FALSE),KY119)</f>
        <v>8.2255506732837329</v>
      </c>
      <c r="KZ152">
        <f>IF(KZ$68=0,HLOOKUP($A152,'Monte Carlo_locked values'!$CQ$6:$DS$506,'Half from MC Supply Inputs '!KZ$138+1,FALSE),KZ119)</f>
        <v>6.3543681025081709</v>
      </c>
      <c r="LA152">
        <f>IF(LA$68=0,HLOOKUP($A152,'Monte Carlo_locked values'!$CQ$6:$DS$506,'Half from MC Supply Inputs '!LA$138+1,FALSE),LA119)</f>
        <v>8.2255506732837329</v>
      </c>
      <c r="LB152">
        <f>IF(LB$68=0,HLOOKUP($A152,'Monte Carlo_locked values'!$CQ$6:$DS$506,'Half from MC Supply Inputs '!LB$138+1,FALSE),LB119)</f>
        <v>3.6223649492411436</v>
      </c>
      <c r="LC152">
        <f>IF(LC$68=0,HLOOKUP($A152,'Monte Carlo_locked values'!$CQ$6:$DS$506,'Half from MC Supply Inputs '!LC$138+1,FALSE),LC119)</f>
        <v>7.3898993231521422</v>
      </c>
      <c r="LD152">
        <f>IF(LD$68=0,HLOOKUP($A152,'Monte Carlo_locked values'!$CQ$6:$DS$506,'Half from MC Supply Inputs '!LD$138+1,FALSE),LD119)</f>
        <v>3.6223649492411436</v>
      </c>
      <c r="LE152">
        <f>IF(LE$68=0,HLOOKUP($A152,'Monte Carlo_locked values'!$CQ$6:$DS$506,'Half from MC Supply Inputs '!LE$138+1,FALSE),LE119)</f>
        <v>2.2412290243140602</v>
      </c>
      <c r="LF152">
        <f>IF(LF$68=0,HLOOKUP($A152,'Monte Carlo_locked values'!$CQ$6:$DS$506,'Half from MC Supply Inputs '!LF$138+1,FALSE),LF119)</f>
        <v>8.2255506732837329</v>
      </c>
      <c r="LG152">
        <f>IF(LG$68=0,HLOOKUP($A152,'Monte Carlo_locked values'!$CQ$6:$DS$506,'Half from MC Supply Inputs '!LG$138+1,FALSE),LG119)</f>
        <v>7.8495224497274352</v>
      </c>
      <c r="LH152">
        <f>IF(LH$68=0,HLOOKUP($A152,'Monte Carlo_locked values'!$CQ$6:$DS$506,'Half from MC Supply Inputs '!LH$138+1,FALSE),LH119)</f>
        <v>8.2255506732837329</v>
      </c>
      <c r="LI152">
        <f>IF(LI$68=0,HLOOKUP($A152,'Monte Carlo_locked values'!$CQ$6:$DS$506,'Half from MC Supply Inputs '!LI$138+1,FALSE),LI119)</f>
        <v>6.8243745534726727</v>
      </c>
      <c r="LJ152">
        <f>IF(LJ$68=0,HLOOKUP($A152,'Monte Carlo_locked values'!$CQ$6:$DS$506,'Half from MC Supply Inputs '!LJ$138+1,FALSE),LJ119)</f>
        <v>6.4296194808152167</v>
      </c>
      <c r="LK152">
        <f>IF(LK$68=0,HLOOKUP($A152,'Monte Carlo_locked values'!$CQ$6:$DS$506,'Half from MC Supply Inputs '!LK$138+1,FALSE),LK119)</f>
        <v>5.7165601774917221</v>
      </c>
      <c r="LL152">
        <f>IF(LL$68=0,HLOOKUP($A152,'Monte Carlo_locked values'!$CQ$6:$DS$506,'Half from MC Supply Inputs '!LL$138+1,FALSE),LL119)</f>
        <v>8.2255506732837329</v>
      </c>
      <c r="LM152">
        <f>IF(LM$68=0,HLOOKUP($A152,'Monte Carlo_locked values'!$CQ$6:$DS$506,'Half from MC Supply Inputs '!LM$138+1,FALSE),LM119)</f>
        <v>3.3528500325506849</v>
      </c>
      <c r="LN152">
        <f>IF(LN$68=0,HLOOKUP($A152,'Monte Carlo_locked values'!$CQ$6:$DS$506,'Half from MC Supply Inputs '!LN$138+1,FALSE),LN119)</f>
        <v>3.3665770658330638</v>
      </c>
      <c r="LO152">
        <f>IF(LO$68=0,HLOOKUP($A152,'Monte Carlo_locked values'!$CQ$6:$DS$506,'Half from MC Supply Inputs '!LO$138+1,FALSE),LO119)</f>
        <v>2.666192911501609</v>
      </c>
      <c r="LP152">
        <f>IF(LP$68=0,HLOOKUP($A152,'Monte Carlo_locked values'!$CQ$6:$DS$506,'Half from MC Supply Inputs '!LP$138+1,FALSE),LP119)</f>
        <v>3.7398151811794533</v>
      </c>
      <c r="LQ152">
        <f>IF(LQ$68=0,HLOOKUP($A152,'Monte Carlo_locked values'!$CQ$6:$DS$506,'Half from MC Supply Inputs '!LQ$138+1,FALSE),LQ119)</f>
        <v>8.2255506732837329</v>
      </c>
      <c r="LR152">
        <f>IF(LR$68=0,HLOOKUP($A152,'Monte Carlo_locked values'!$CQ$6:$DS$506,'Half from MC Supply Inputs '!LR$138+1,FALSE),LR119)</f>
        <v>2.2412290243140602</v>
      </c>
      <c r="LS152">
        <f>IF(LS$68=0,HLOOKUP($A152,'Monte Carlo_locked values'!$CQ$6:$DS$506,'Half from MC Supply Inputs '!LS$138+1,FALSE),LS119)</f>
        <v>7.3325967124935785</v>
      </c>
      <c r="LT152">
        <f>IF(LT$68=0,HLOOKUP($A152,'Monte Carlo_locked values'!$CQ$6:$DS$506,'Half from MC Supply Inputs '!LT$138+1,FALSE),LT119)</f>
        <v>6.8409940256043384</v>
      </c>
      <c r="LU152">
        <f>IF(LU$68=0,HLOOKUP($A152,'Monte Carlo_locked values'!$CQ$6:$DS$506,'Half from MC Supply Inputs '!LU$138+1,FALSE),LU119)</f>
        <v>3.6223649492411436</v>
      </c>
      <c r="LV152">
        <f>IF(LV$68=0,HLOOKUP($A152,'Monte Carlo_locked values'!$CQ$6:$DS$506,'Half from MC Supply Inputs '!LV$138+1,FALSE),LV119)</f>
        <v>6.4296194808152167</v>
      </c>
      <c r="LW152">
        <f>IF(LW$68=0,HLOOKUP($A152,'Monte Carlo_locked values'!$CQ$6:$DS$506,'Half from MC Supply Inputs '!LW$138+1,FALSE),LW119)</f>
        <v>2.7605069071379562</v>
      </c>
      <c r="LX152">
        <f>IF(LX$68=0,HLOOKUP($A152,'Monte Carlo_locked values'!$CQ$6:$DS$506,'Half from MC Supply Inputs '!LX$138+1,FALSE),LX119)</f>
        <v>2.2412290243140602</v>
      </c>
      <c r="LY152">
        <f>IF(LY$68=0,HLOOKUP($A152,'Monte Carlo_locked values'!$CQ$6:$DS$506,'Half from MC Supply Inputs '!LY$138+1,FALSE),LY119)</f>
        <v>6.4296194808152167</v>
      </c>
      <c r="LZ152">
        <f>IF(LZ$68=0,HLOOKUP($A152,'Monte Carlo_locked values'!$CQ$6:$DS$506,'Half from MC Supply Inputs '!LZ$138+1,FALSE),LZ119)</f>
        <v>7.6815330656836052</v>
      </c>
      <c r="MA152">
        <f>IF(MA$68=0,HLOOKUP($A152,'Monte Carlo_locked values'!$CQ$6:$DS$506,'Half from MC Supply Inputs '!MA$138+1,FALSE),MA119)</f>
        <v>2.2412290243140602</v>
      </c>
      <c r="MB152">
        <f>IF(MB$68=0,HLOOKUP($A152,'Monte Carlo_locked values'!$CQ$6:$DS$506,'Half from MC Supply Inputs '!MB$138+1,FALSE),MB119)</f>
        <v>2.2412290243140602</v>
      </c>
      <c r="MC152">
        <f>IF(MC$68=0,HLOOKUP($A152,'Monte Carlo_locked values'!$CQ$6:$DS$506,'Half from MC Supply Inputs '!MC$138+1,FALSE),MC119)</f>
        <v>3.9509524067545305</v>
      </c>
      <c r="MD152">
        <f>IF(MD$68=0,HLOOKUP($A152,'Monte Carlo_locked values'!$CQ$6:$DS$506,'Half from MC Supply Inputs '!MD$138+1,FALSE),MD119)</f>
        <v>6.4296194808152167</v>
      </c>
      <c r="ME152">
        <f>IF(ME$68=0,HLOOKUP($A152,'Monte Carlo_locked values'!$CQ$6:$DS$506,'Half from MC Supply Inputs '!ME$138+1,FALSE),ME119)</f>
        <v>4.7691829528396985</v>
      </c>
      <c r="MF152">
        <f>IF(MF$68=0,HLOOKUP($A152,'Monte Carlo_locked values'!$CQ$6:$DS$506,'Half from MC Supply Inputs '!MF$138+1,FALSE),MF119)</f>
        <v>2.2412290243140602</v>
      </c>
      <c r="MG152">
        <f>IF(MG$68=0,HLOOKUP($A152,'Monte Carlo_locked values'!$CQ$6:$DS$506,'Half from MC Supply Inputs '!MG$138+1,FALSE),MG119)</f>
        <v>8.1567576778338804</v>
      </c>
      <c r="MH152">
        <f>IF(MH$68=0,HLOOKUP($A152,'Monte Carlo_locked values'!$CQ$6:$DS$506,'Half from MC Supply Inputs '!MH$138+1,FALSE),MH119)</f>
        <v>6.4296194808152167</v>
      </c>
      <c r="MI152">
        <f>IF(MI$68=0,HLOOKUP($A152,'Monte Carlo_locked values'!$CQ$6:$DS$506,'Half from MC Supply Inputs '!MI$138+1,FALSE),MI119)</f>
        <v>8.2255506732837329</v>
      </c>
      <c r="MJ152">
        <f>IF(MJ$68=0,HLOOKUP($A152,'Monte Carlo_locked values'!$CQ$6:$DS$506,'Half from MC Supply Inputs '!MJ$138+1,FALSE),MJ119)</f>
        <v>2.7867687350076364</v>
      </c>
      <c r="MK152">
        <f>IF(MK$68=0,HLOOKUP($A152,'Monte Carlo_locked values'!$CQ$6:$DS$506,'Half from MC Supply Inputs '!MK$138+1,FALSE),MK119)</f>
        <v>4.8889230935853139</v>
      </c>
      <c r="ML152">
        <f>IF(ML$68=0,HLOOKUP($A152,'Monte Carlo_locked values'!$CQ$6:$DS$506,'Half from MC Supply Inputs '!ML$138+1,FALSE),ML119)</f>
        <v>2.2412290243140602</v>
      </c>
      <c r="MM152">
        <f>IF(MM$68=0,HLOOKUP($A152,'Monte Carlo_locked values'!$CQ$6:$DS$506,'Half from MC Supply Inputs '!MM$138+1,FALSE),MM119)</f>
        <v>8.2255506732837329</v>
      </c>
      <c r="MN152">
        <f>IF(MN$68=0,HLOOKUP($A152,'Monte Carlo_locked values'!$CQ$6:$DS$506,'Half from MC Supply Inputs '!MN$138+1,FALSE),MN119)</f>
        <v>5.7165601774917221</v>
      </c>
      <c r="MO152">
        <f>IF(MO$68=0,HLOOKUP($A152,'Monte Carlo_locked values'!$CQ$6:$DS$506,'Half from MC Supply Inputs '!MO$138+1,FALSE),MO119)</f>
        <v>3.6223649492411436</v>
      </c>
      <c r="MP152">
        <f>IF(MP$68=0,HLOOKUP($A152,'Monte Carlo_locked values'!$CQ$6:$DS$506,'Half from MC Supply Inputs '!MP$138+1,FALSE),MP119)</f>
        <v>8.2255506732837329</v>
      </c>
      <c r="MQ152">
        <f>IF(MQ$68=0,HLOOKUP($A152,'Monte Carlo_locked values'!$CQ$6:$DS$506,'Half from MC Supply Inputs '!MQ$138+1,FALSE),MQ119)</f>
        <v>8.2255506732837329</v>
      </c>
      <c r="MR152">
        <f>IF(MR$68=0,HLOOKUP($A152,'Monte Carlo_locked values'!$CQ$6:$DS$506,'Half from MC Supply Inputs '!MR$138+1,FALSE),MR119)</f>
        <v>8.2255506732837329</v>
      </c>
      <c r="MS152">
        <f>IF(MS$68=0,HLOOKUP($A152,'Monte Carlo_locked values'!$CQ$6:$DS$506,'Half from MC Supply Inputs '!MS$138+1,FALSE),MS119)</f>
        <v>3.6223649492411436</v>
      </c>
      <c r="MT152">
        <f>IF(MT$68=0,HLOOKUP($A152,'Monte Carlo_locked values'!$CQ$6:$DS$506,'Half from MC Supply Inputs '!MT$138+1,FALSE),MT119)</f>
        <v>8.2255506732837329</v>
      </c>
      <c r="MU152">
        <f>IF(MU$68=0,HLOOKUP($A152,'Monte Carlo_locked values'!$CQ$6:$DS$506,'Half from MC Supply Inputs '!MU$138+1,FALSE),MU119)</f>
        <v>8.2255506732837329</v>
      </c>
      <c r="MV152">
        <f>IF(MV$68=0,HLOOKUP($A152,'Monte Carlo_locked values'!$CQ$6:$DS$506,'Half from MC Supply Inputs '!MV$138+1,FALSE),MV119)</f>
        <v>5.7165601774917221</v>
      </c>
      <c r="MW152">
        <f>IF(MW$68=0,HLOOKUP($A152,'Monte Carlo_locked values'!$CQ$6:$DS$506,'Half from MC Supply Inputs '!MW$138+1,FALSE),MW119)</f>
        <v>6.4296194808152167</v>
      </c>
      <c r="MX152">
        <f>IF(MX$68=0,HLOOKUP($A152,'Monte Carlo_locked values'!$CQ$6:$DS$506,'Half from MC Supply Inputs '!MX$138+1,FALSE),MX119)</f>
        <v>5.0035008741682265</v>
      </c>
      <c r="MY152">
        <f>IF(MY$68=0,HLOOKUP($A152,'Monte Carlo_locked values'!$CQ$6:$DS$506,'Half from MC Supply Inputs '!MY$138+1,FALSE),MY119)</f>
        <v>4.3318308819406157</v>
      </c>
      <c r="MZ152">
        <f>IF(MZ$68=0,HLOOKUP($A152,'Monte Carlo_locked values'!$CQ$6:$DS$506,'Half from MC Supply Inputs '!MZ$138+1,FALSE),MZ119)</f>
        <v>6.4296194808152167</v>
      </c>
      <c r="NA152">
        <f>IF(NA$68=0,HLOOKUP($A152,'Monte Carlo_locked values'!$CQ$6:$DS$506,'Half from MC Supply Inputs '!NA$138+1,FALSE),NA119)</f>
        <v>2.5005451325389561</v>
      </c>
      <c r="NB152">
        <f>IF(NB$68=0,HLOOKUP($A152,'Monte Carlo_locked values'!$CQ$6:$DS$506,'Half from MC Supply Inputs '!NB$138+1,FALSE),NB119)</f>
        <v>3.6223649492411436</v>
      </c>
      <c r="NC152">
        <f>IF(NC$68=0,HLOOKUP($A152,'Monte Carlo_locked values'!$CQ$6:$DS$506,'Half from MC Supply Inputs '!NC$138+1,FALSE),NC119)</f>
        <v>8.2255506732837329</v>
      </c>
      <c r="ND152">
        <f>IF(ND$68=0,HLOOKUP($A152,'Monte Carlo_locked values'!$CQ$6:$DS$506,'Half from MC Supply Inputs '!ND$138+1,FALSE),ND119)</f>
        <v>2.2438492084265484</v>
      </c>
      <c r="NE152">
        <f>IF(NE$68=0,HLOOKUP($A152,'Monte Carlo_locked values'!$CQ$6:$DS$506,'Half from MC Supply Inputs '!NE$138+1,FALSE),NE119)</f>
        <v>6.261728723715402</v>
      </c>
      <c r="NF152">
        <f>IF(NF$68=0,HLOOKUP($A152,'Monte Carlo_locked values'!$CQ$6:$DS$506,'Half from MC Supply Inputs '!NF$138+1,FALSE),NF119)</f>
        <v>3.6223649492411436</v>
      </c>
      <c r="NG152">
        <f>IF(NG$68=0,HLOOKUP($A152,'Monte Carlo_locked values'!$CQ$6:$DS$506,'Half from MC Supply Inputs '!NG$138+1,FALSE),NG119)</f>
        <v>2.2412290243140602</v>
      </c>
      <c r="NH152">
        <f>IF(NH$68=0,HLOOKUP($A152,'Monte Carlo_locked values'!$CQ$6:$DS$506,'Half from MC Supply Inputs '!NH$138+1,FALSE),NH119)</f>
        <v>3.6223649492411436</v>
      </c>
      <c r="NI152">
        <f>IF(NI$68=0,HLOOKUP($A152,'Monte Carlo_locked values'!$CQ$6:$DS$506,'Half from MC Supply Inputs '!NI$138+1,FALSE),NI119)</f>
        <v>3.0979618369503283</v>
      </c>
      <c r="NJ152">
        <f>IF(NJ$68=0,HLOOKUP($A152,'Monte Carlo_locked values'!$CQ$6:$DS$506,'Half from MC Supply Inputs '!NJ$138+1,FALSE),NJ119)</f>
        <v>8.2255506732837329</v>
      </c>
      <c r="NK152">
        <f>IF(NK$68=0,HLOOKUP($A152,'Monte Carlo_locked values'!$CQ$6:$DS$506,'Half from MC Supply Inputs '!NK$138+1,FALSE),NK119)</f>
        <v>3.2493178088682586</v>
      </c>
      <c r="NL152">
        <f>IF(NL$68=0,HLOOKUP($A152,'Monte Carlo_locked values'!$CQ$6:$DS$506,'Half from MC Supply Inputs '!NL$138+1,FALSE),NL119)</f>
        <v>6.9538265565722313</v>
      </c>
      <c r="NM152">
        <f>IF(NM$68=0,HLOOKUP($A152,'Monte Carlo_locked values'!$CQ$6:$DS$506,'Half from MC Supply Inputs '!NM$138+1,FALSE),NM119)</f>
        <v>2.2412290243140602</v>
      </c>
      <c r="NN152">
        <f>IF(NN$68=0,HLOOKUP($A152,'Monte Carlo_locked values'!$CQ$6:$DS$506,'Half from MC Supply Inputs '!NN$138+1,FALSE),NN119)</f>
        <v>5.0035008741682265</v>
      </c>
      <c r="NO152">
        <f>IF(NO$68=0,HLOOKUP($A152,'Monte Carlo_locked values'!$CQ$6:$DS$506,'Half from MC Supply Inputs '!NO$138+1,FALSE),NO119)</f>
        <v>2.2412290243140602</v>
      </c>
      <c r="NP152">
        <f>IF(NP$68=0,HLOOKUP($A152,'Monte Carlo_locked values'!$CQ$6:$DS$506,'Half from MC Supply Inputs '!NP$138+1,FALSE),NP119)</f>
        <v>7.9846509396898604</v>
      </c>
      <c r="NQ152">
        <f>IF(NQ$68=0,HLOOKUP($A152,'Monte Carlo_locked values'!$CQ$6:$DS$506,'Half from MC Supply Inputs '!NQ$138+1,FALSE),NQ119)</f>
        <v>5.7165601774917221</v>
      </c>
      <c r="NR152">
        <f>IF(NR$68=0,HLOOKUP($A152,'Monte Carlo_locked values'!$CQ$6:$DS$506,'Half from MC Supply Inputs '!NR$138+1,FALSE),NR119)</f>
        <v>5.7165601774917221</v>
      </c>
      <c r="NS152">
        <f>IF(NS$68=0,HLOOKUP($A152,'Monte Carlo_locked values'!$CQ$6:$DS$506,'Half from MC Supply Inputs '!NS$138+1,FALSE),NS119)</f>
        <v>3.6223649492411436</v>
      </c>
      <c r="NT152">
        <f>IF(NT$68=0,HLOOKUP($A152,'Monte Carlo_locked values'!$CQ$6:$DS$506,'Half from MC Supply Inputs '!NT$138+1,FALSE),NT119)</f>
        <v>2.2412290243140602</v>
      </c>
      <c r="NU152">
        <f>IF(NU$68=0,HLOOKUP($A152,'Monte Carlo_locked values'!$CQ$6:$DS$506,'Half from MC Supply Inputs '!NU$138+1,FALSE),NU119)</f>
        <v>2.2412290243140602</v>
      </c>
      <c r="NV152">
        <f>IF(NV$68=0,HLOOKUP($A152,'Monte Carlo_locked values'!$CQ$6:$DS$506,'Half from MC Supply Inputs '!NV$138+1,FALSE),NV119)</f>
        <v>6.4296194808152167</v>
      </c>
      <c r="NW152">
        <f>IF(NW$68=0,HLOOKUP($A152,'Monte Carlo_locked values'!$CQ$6:$DS$506,'Half from MC Supply Inputs '!NW$138+1,FALSE),NW119)</f>
        <v>8.2255506732837329</v>
      </c>
      <c r="NX152">
        <f>IF(NX$68=0,HLOOKUP($A152,'Monte Carlo_locked values'!$CQ$6:$DS$506,'Half from MC Supply Inputs '!NX$138+1,FALSE),NX119)</f>
        <v>2.2412290243140602</v>
      </c>
      <c r="NY152">
        <f>IF(NY$68=0,HLOOKUP($A152,'Monte Carlo_locked values'!$CQ$6:$DS$506,'Half from MC Supply Inputs '!NY$138+1,FALSE),NY119)</f>
        <v>4.185016275021967</v>
      </c>
      <c r="NZ152">
        <f>IF(NZ$68=0,HLOOKUP($A152,'Monte Carlo_locked values'!$CQ$6:$DS$506,'Half from MC Supply Inputs '!NZ$138+1,FALSE),NZ119)</f>
        <v>5.7165601774917221</v>
      </c>
      <c r="OA152">
        <f>IF(OA$68=0,HLOOKUP($A152,'Monte Carlo_locked values'!$CQ$6:$DS$506,'Half from MC Supply Inputs '!OA$138+1,FALSE),OA119)</f>
        <v>2.7381964019444101</v>
      </c>
      <c r="OB152">
        <f>IF(OB$68=0,HLOOKUP($A152,'Monte Carlo_locked values'!$CQ$6:$DS$506,'Half from MC Supply Inputs '!OB$138+1,FALSE),OB119)</f>
        <v>4.2246754385129677</v>
      </c>
      <c r="OC152">
        <f>IF(OC$68=0,HLOOKUP($A152,'Monte Carlo_locked values'!$CQ$6:$DS$506,'Half from MC Supply Inputs '!OC$138+1,FALSE),OC119)</f>
        <v>2.2412290243140602</v>
      </c>
      <c r="OD152">
        <f>IF(OD$68=0,HLOOKUP($A152,'Monte Carlo_locked values'!$CQ$6:$DS$506,'Half from MC Supply Inputs '!OD$138+1,FALSE),OD119)</f>
        <v>7.8024221798454807</v>
      </c>
      <c r="OE152">
        <f>IF(OE$68=0,HLOOKUP($A152,'Monte Carlo_locked values'!$CQ$6:$DS$506,'Half from MC Supply Inputs '!OE$138+1,FALSE),OE119)</f>
        <v>5.4950566936650418</v>
      </c>
      <c r="OF152">
        <f>IF(OF$68=0,HLOOKUP($A152,'Monte Carlo_locked values'!$CQ$6:$DS$506,'Half from MC Supply Inputs '!OF$138+1,FALSE),OF119)</f>
        <v>8.2255506732837329</v>
      </c>
      <c r="OG152">
        <f>IF(OG$68=0,HLOOKUP($A152,'Monte Carlo_locked values'!$CQ$6:$DS$506,'Half from MC Supply Inputs '!OG$138+1,FALSE),OG119)</f>
        <v>2.2412290243140602</v>
      </c>
      <c r="OH152">
        <f>IF(OH$68=0,HLOOKUP($A152,'Monte Carlo_locked values'!$CQ$6:$DS$506,'Half from MC Supply Inputs '!OH$138+1,FALSE),OH119)</f>
        <v>8.2255506732837329</v>
      </c>
      <c r="OI152">
        <f>IF(OI$68=0,HLOOKUP($A152,'Monte Carlo_locked values'!$CQ$6:$DS$506,'Half from MC Supply Inputs '!OI$138+1,FALSE),OI119)</f>
        <v>3.6223649492411436</v>
      </c>
      <c r="OJ152">
        <f>IF(OJ$68=0,HLOOKUP($A152,'Monte Carlo_locked values'!$CQ$6:$DS$506,'Half from MC Supply Inputs '!OJ$138+1,FALSE),OJ119)</f>
        <v>5.7165601774917221</v>
      </c>
      <c r="OK152">
        <f>IF(OK$68=0,HLOOKUP($A152,'Monte Carlo_locked values'!$CQ$6:$DS$506,'Half from MC Supply Inputs '!OK$138+1,FALSE),OK119)</f>
        <v>8.2255506732837329</v>
      </c>
      <c r="OL152">
        <f>IF(OL$68=0,HLOOKUP($A152,'Monte Carlo_locked values'!$CQ$6:$DS$506,'Half from MC Supply Inputs '!OL$138+1,FALSE),OL119)</f>
        <v>2.2412290243140602</v>
      </c>
      <c r="OM152">
        <f>IF(OM$68=0,HLOOKUP($A152,'Monte Carlo_locked values'!$CQ$6:$DS$506,'Half from MC Supply Inputs '!OM$138+1,FALSE),OM119)</f>
        <v>8.2255506732837329</v>
      </c>
      <c r="ON152">
        <f>IF(ON$68=0,HLOOKUP($A152,'Monte Carlo_locked values'!$CQ$6:$DS$506,'Half from MC Supply Inputs '!ON$138+1,FALSE),ON119)</f>
        <v>8.2255506732837329</v>
      </c>
      <c r="OO152">
        <f>IF(OO$68=0,HLOOKUP($A152,'Monte Carlo_locked values'!$CQ$6:$DS$506,'Half from MC Supply Inputs '!OO$138+1,FALSE),OO119)</f>
        <v>7.0485269304054752</v>
      </c>
      <c r="OP152">
        <f>IF(OP$68=0,HLOOKUP($A152,'Monte Carlo_locked values'!$CQ$6:$DS$506,'Half from MC Supply Inputs '!OP$138+1,FALSE),OP119)</f>
        <v>4.4558156917189473</v>
      </c>
      <c r="OQ152">
        <f>IF(OQ$68=0,HLOOKUP($A152,'Monte Carlo_locked values'!$CQ$6:$DS$506,'Half from MC Supply Inputs '!OQ$138+1,FALSE),OQ119)</f>
        <v>5.0035008741682265</v>
      </c>
      <c r="OR152">
        <f>IF(OR$68=0,HLOOKUP($A152,'Monte Carlo_locked values'!$CQ$6:$DS$506,'Half from MC Supply Inputs '!OR$138+1,FALSE),OR119)</f>
        <v>2.2438492084265484</v>
      </c>
      <c r="OS152">
        <f>IF(OS$68=0,HLOOKUP($A152,'Monte Carlo_locked values'!$CQ$6:$DS$506,'Half from MC Supply Inputs '!OS$138+1,FALSE),OS119)</f>
        <v>2.2412290243140602</v>
      </c>
      <c r="OT152">
        <f>IF(OT$68=0,HLOOKUP($A152,'Monte Carlo_locked values'!$CQ$6:$DS$506,'Half from MC Supply Inputs '!OT$138+1,FALSE),OT119)</f>
        <v>5.0035008741682265</v>
      </c>
      <c r="OU152">
        <f>IF(OU$68=0,HLOOKUP($A152,'Monte Carlo_locked values'!$CQ$6:$DS$506,'Half from MC Supply Inputs '!OU$138+1,FALSE),OU119)</f>
        <v>8.2255506732837329</v>
      </c>
      <c r="OV152">
        <f>IF(OV$68=0,HLOOKUP($A152,'Monte Carlo_locked values'!$CQ$6:$DS$506,'Half from MC Supply Inputs '!OV$138+1,FALSE),OV119)</f>
        <v>6.4296194808152167</v>
      </c>
      <c r="OW152">
        <f>IF(OW$68=0,HLOOKUP($A152,'Monte Carlo_locked values'!$CQ$6:$DS$506,'Half from MC Supply Inputs '!OW$138+1,FALSE),OW119)</f>
        <v>2.848935817391864</v>
      </c>
      <c r="OX152">
        <f>IF(OX$68=0,HLOOKUP($A152,'Monte Carlo_locked values'!$CQ$6:$DS$506,'Half from MC Supply Inputs '!OX$138+1,FALSE),OX119)</f>
        <v>5.7165601774917221</v>
      </c>
      <c r="OY152">
        <f>IF(OY$68=0,HLOOKUP($A152,'Monte Carlo_locked values'!$CQ$6:$DS$506,'Half from MC Supply Inputs '!OY$138+1,FALSE),OY119)</f>
        <v>2.7021237552801036</v>
      </c>
      <c r="OZ152">
        <f>IF(OZ$68=0,HLOOKUP($A152,'Monte Carlo_locked values'!$CQ$6:$DS$506,'Half from MC Supply Inputs '!OZ$138+1,FALSE),OZ119)</f>
        <v>6.4296194808152167</v>
      </c>
      <c r="PA152">
        <f>IF(PA$68=0,HLOOKUP($A152,'Monte Carlo_locked values'!$CQ$6:$DS$506,'Half from MC Supply Inputs '!PA$138+1,FALSE),PA119)</f>
        <v>8.2255506732837329</v>
      </c>
      <c r="PB152">
        <f>IF(PB$68=0,HLOOKUP($A152,'Monte Carlo_locked values'!$CQ$6:$DS$506,'Half from MC Supply Inputs '!PB$138+1,FALSE),PB119)</f>
        <v>3.6223649492411436</v>
      </c>
      <c r="PC152">
        <f>IF(PC$68=0,HLOOKUP($A152,'Monte Carlo_locked values'!$CQ$6:$DS$506,'Half from MC Supply Inputs '!PC$138+1,FALSE),PC119)</f>
        <v>2.2412290243140602</v>
      </c>
      <c r="PD152">
        <f>IF(PD$68=0,HLOOKUP($A152,'Monte Carlo_locked values'!$CQ$6:$DS$506,'Half from MC Supply Inputs '!PD$138+1,FALSE),PD119)</f>
        <v>8.2255506732837329</v>
      </c>
      <c r="PE152">
        <f>IF(PE$68=0,HLOOKUP($A152,'Monte Carlo_locked values'!$CQ$6:$DS$506,'Half from MC Supply Inputs '!PE$138+1,FALSE),PE119)</f>
        <v>8.2255506732837329</v>
      </c>
      <c r="PF152">
        <f>IF(PF$68=0,HLOOKUP($A152,'Monte Carlo_locked values'!$CQ$6:$DS$506,'Half from MC Supply Inputs '!PF$138+1,FALSE),PF119)</f>
        <v>3.6223649492411436</v>
      </c>
      <c r="PG152">
        <f>IF(PG$68=0,HLOOKUP($A152,'Monte Carlo_locked values'!$CQ$6:$DS$506,'Half from MC Supply Inputs '!PG$138+1,FALSE),PG119)</f>
        <v>2.5453696519542302</v>
      </c>
      <c r="PH152">
        <f>IF(PH$68=0,HLOOKUP($A152,'Monte Carlo_locked values'!$CQ$6:$DS$506,'Half from MC Supply Inputs '!PH$138+1,FALSE),PH119)</f>
        <v>3.8147548697140397</v>
      </c>
      <c r="PI152">
        <f>IF(PI$68=0,HLOOKUP($A152,'Monte Carlo_locked values'!$CQ$6:$DS$506,'Half from MC Supply Inputs '!PI$138+1,FALSE),PI119)</f>
        <v>4.9293966299448151</v>
      </c>
      <c r="PJ152">
        <f>IF(PJ$68=0,HLOOKUP($A152,'Monte Carlo_locked values'!$CQ$6:$DS$506,'Half from MC Supply Inputs '!PJ$138+1,FALSE),PJ119)</f>
        <v>8.2255506732837329</v>
      </c>
      <c r="PK152">
        <f>IF(PK$68=0,HLOOKUP($A152,'Monte Carlo_locked values'!$CQ$6:$DS$506,'Half from MC Supply Inputs '!PK$138+1,FALSE),PK119)</f>
        <v>5.7165601774917221</v>
      </c>
      <c r="PL152">
        <f>IF(PL$68=0,HLOOKUP($A152,'Monte Carlo_locked values'!$CQ$6:$DS$506,'Half from MC Supply Inputs '!PL$138+1,FALSE),PL119)</f>
        <v>6.4296194808152167</v>
      </c>
      <c r="PM152">
        <f>IF(PM$68=0,HLOOKUP($A152,'Monte Carlo_locked values'!$CQ$6:$DS$506,'Half from MC Supply Inputs '!PM$138+1,FALSE),PM119)</f>
        <v>2.2412290243140602</v>
      </c>
      <c r="PN152">
        <f>IF(PN$68=0,HLOOKUP($A152,'Monte Carlo_locked values'!$CQ$6:$DS$506,'Half from MC Supply Inputs '!PN$138+1,FALSE),PN119)</f>
        <v>5.7165601774917221</v>
      </c>
      <c r="PO152">
        <f>IF(PO$68=0,HLOOKUP($A152,'Monte Carlo_locked values'!$CQ$6:$DS$506,'Half from MC Supply Inputs '!PO$138+1,FALSE),PO119)</f>
        <v>8.2255506732837329</v>
      </c>
      <c r="PP152">
        <f>IF(PP$68=0,HLOOKUP($A152,'Monte Carlo_locked values'!$CQ$6:$DS$506,'Half from MC Supply Inputs '!PP$138+1,FALSE),PP119)</f>
        <v>5.0035008741682265</v>
      </c>
      <c r="PQ152">
        <f>IF(PQ$68=0,HLOOKUP($A152,'Monte Carlo_locked values'!$CQ$6:$DS$506,'Half from MC Supply Inputs '!PQ$138+1,FALSE),PQ119)</f>
        <v>7.3427254770683872</v>
      </c>
      <c r="PR152">
        <f>IF(PR$68=0,HLOOKUP($A152,'Monte Carlo_locked values'!$CQ$6:$DS$506,'Half from MC Supply Inputs '!PR$138+1,FALSE),PR119)</f>
        <v>8.2255506732837329</v>
      </c>
      <c r="PS152">
        <f>IF(PS$68=0,HLOOKUP($A152,'Monte Carlo_locked values'!$CQ$6:$DS$506,'Half from MC Supply Inputs '!PS$138+1,FALSE),PS119)</f>
        <v>8.2255506732837329</v>
      </c>
      <c r="PT152">
        <f>IF(PT$68=0,HLOOKUP($A152,'Monte Carlo_locked values'!$CQ$6:$DS$506,'Half from MC Supply Inputs '!PT$138+1,FALSE),PT119)</f>
        <v>8.2255506732837329</v>
      </c>
      <c r="PU152">
        <f>IF(PU$68=0,HLOOKUP($A152,'Monte Carlo_locked values'!$CQ$6:$DS$506,'Half from MC Supply Inputs '!PU$138+1,FALSE),PU119)</f>
        <v>4.5425781441394459</v>
      </c>
      <c r="PV152">
        <f>IF(PV$68=0,HLOOKUP($A152,'Monte Carlo_locked values'!$CQ$6:$DS$506,'Half from MC Supply Inputs '!PV$138+1,FALSE),PV119)</f>
        <v>2.2438492084265484</v>
      </c>
      <c r="PW152">
        <f>IF(PW$68=0,HLOOKUP($A152,'Monte Carlo_locked values'!$CQ$6:$DS$506,'Half from MC Supply Inputs '!PW$138+1,FALSE),PW119)</f>
        <v>6.4296194808152167</v>
      </c>
      <c r="PX152">
        <f>IF(PX$68=0,HLOOKUP($A152,'Monte Carlo_locked values'!$CQ$6:$DS$506,'Half from MC Supply Inputs '!PX$138+1,FALSE),PX119)</f>
        <v>5.0035008741682265</v>
      </c>
      <c r="PY152">
        <f>IF(PY$68=0,HLOOKUP($A152,'Monte Carlo_locked values'!$CQ$6:$DS$506,'Half from MC Supply Inputs '!PY$138+1,FALSE),PY119)</f>
        <v>4.0573062922145278</v>
      </c>
      <c r="PZ152">
        <f>IF(PZ$68=0,HLOOKUP($A152,'Monte Carlo_locked values'!$CQ$6:$DS$506,'Half from MC Supply Inputs '!PZ$138+1,FALSE),PZ119)</f>
        <v>6.4296194808152167</v>
      </c>
      <c r="QA152">
        <f>IF(QA$68=0,HLOOKUP($A152,'Monte Carlo_locked values'!$CQ$6:$DS$506,'Half from MC Supply Inputs '!QA$138+1,FALSE),QA119)</f>
        <v>8.2255506732837329</v>
      </c>
      <c r="QB152">
        <f>IF(QB$68=0,HLOOKUP($A152,'Monte Carlo_locked values'!$CQ$6:$DS$506,'Half from MC Supply Inputs '!QB$138+1,FALSE),QB119)</f>
        <v>5.0035008741682265</v>
      </c>
      <c r="QC152">
        <f>IF(QC$68=0,HLOOKUP($A152,'Monte Carlo_locked values'!$CQ$6:$DS$506,'Half from MC Supply Inputs '!QC$138+1,FALSE),QC119)</f>
        <v>4.8092800106161375</v>
      </c>
      <c r="QD152">
        <f>IF(QD$68=0,HLOOKUP($A152,'Monte Carlo_locked values'!$CQ$6:$DS$506,'Half from MC Supply Inputs '!QD$138+1,FALSE),QD119)</f>
        <v>6.4296194808152167</v>
      </c>
      <c r="QE152">
        <f>IF(QE$68=0,HLOOKUP($A152,'Monte Carlo_locked values'!$CQ$6:$DS$506,'Half from MC Supply Inputs '!QE$138+1,FALSE),QE119)</f>
        <v>8.2255506732837329</v>
      </c>
      <c r="QF152">
        <f>IF(QF$68=0,HLOOKUP($A152,'Monte Carlo_locked values'!$CQ$6:$DS$506,'Half from MC Supply Inputs '!QF$138+1,FALSE),QF119)</f>
        <v>6.4296194808152167</v>
      </c>
      <c r="QG152">
        <f>IF(QG$68=0,HLOOKUP($A152,'Monte Carlo_locked values'!$CQ$6:$DS$506,'Half from MC Supply Inputs '!QG$138+1,FALSE),QG119)</f>
        <v>2.2904929342865779</v>
      </c>
      <c r="QH152">
        <f>IF(QH$68=0,HLOOKUP($A152,'Monte Carlo_locked values'!$CQ$6:$DS$506,'Half from MC Supply Inputs '!QH$138+1,FALSE),QH119)</f>
        <v>3.6223649492411436</v>
      </c>
      <c r="QI152">
        <f>IF(QI$68=0,HLOOKUP($A152,'Monte Carlo_locked values'!$CQ$6:$DS$506,'Half from MC Supply Inputs '!QI$138+1,FALSE),QI119)</f>
        <v>2.9738340565730201</v>
      </c>
      <c r="QJ152">
        <f>IF(QJ$68=0,HLOOKUP($A152,'Monte Carlo_locked values'!$CQ$6:$DS$506,'Half from MC Supply Inputs '!QJ$138+1,FALSE),QJ119)</f>
        <v>6.4296194808152167</v>
      </c>
      <c r="QK152">
        <f>IF(QK$68=0,HLOOKUP($A152,'Monte Carlo_locked values'!$CQ$6:$DS$506,'Half from MC Supply Inputs '!QK$138+1,FALSE),QK119)</f>
        <v>8.2255506732837329</v>
      </c>
      <c r="QL152">
        <f>IF(QL$68=0,HLOOKUP($A152,'Monte Carlo_locked values'!$CQ$6:$DS$506,'Half from MC Supply Inputs '!QL$138+1,FALSE),QL119)</f>
        <v>4.8604664956613401</v>
      </c>
      <c r="QM152">
        <f>IF(QM$68=0,HLOOKUP($A152,'Monte Carlo_locked values'!$CQ$6:$DS$506,'Half from MC Supply Inputs '!QM$138+1,FALSE),QM119)</f>
        <v>5.7165601774917221</v>
      </c>
      <c r="QN152">
        <f>IF(QN$68=0,HLOOKUP($A152,'Monte Carlo_locked values'!$CQ$6:$DS$506,'Half from MC Supply Inputs '!QN$138+1,FALSE),QN119)</f>
        <v>8.2255506732837329</v>
      </c>
      <c r="QO152">
        <f>IF(QO$68=0,HLOOKUP($A152,'Monte Carlo_locked values'!$CQ$6:$DS$506,'Half from MC Supply Inputs '!QO$138+1,FALSE),QO119)</f>
        <v>4.2477884913092465</v>
      </c>
      <c r="QP152">
        <f>IF(QP$68=0,HLOOKUP($A152,'Monte Carlo_locked values'!$CQ$6:$DS$506,'Half from MC Supply Inputs '!QP$138+1,FALSE),QP119)</f>
        <v>5.0035008741682265</v>
      </c>
      <c r="QQ152">
        <f>IF(QQ$68=0,HLOOKUP($A152,'Monte Carlo_locked values'!$CQ$6:$DS$506,'Half from MC Supply Inputs '!QQ$138+1,FALSE),QQ119)</f>
        <v>3.6223649492411436</v>
      </c>
      <c r="QR152">
        <f>IF(QR$68=0,HLOOKUP($A152,'Monte Carlo_locked values'!$CQ$6:$DS$506,'Half from MC Supply Inputs '!QR$138+1,FALSE),QR119)</f>
        <v>3.6223649492411436</v>
      </c>
      <c r="QS152">
        <f>IF(QS$68=0,HLOOKUP($A152,'Monte Carlo_locked values'!$CQ$6:$DS$506,'Half from MC Supply Inputs '!QS$138+1,FALSE),QS119)</f>
        <v>5.7165601774917221</v>
      </c>
      <c r="QT152">
        <f>IF(QT$68=0,HLOOKUP($A152,'Monte Carlo_locked values'!$CQ$6:$DS$506,'Half from MC Supply Inputs '!QT$138+1,FALSE),QT119)</f>
        <v>8.2255506732837329</v>
      </c>
      <c r="QU152">
        <f>IF(QU$68=0,HLOOKUP($A152,'Monte Carlo_locked values'!$CQ$6:$DS$506,'Half from MC Supply Inputs '!QU$138+1,FALSE),QU119)</f>
        <v>5.0035008741682265</v>
      </c>
      <c r="QV152">
        <f>IF(QV$68=0,HLOOKUP($A152,'Monte Carlo_locked values'!$CQ$6:$DS$506,'Half from MC Supply Inputs '!QV$138+1,FALSE),QV119)</f>
        <v>5.7165601774917221</v>
      </c>
      <c r="QW152">
        <f>IF(QW$68=0,HLOOKUP($A152,'Monte Carlo_locked values'!$CQ$6:$DS$506,'Half from MC Supply Inputs '!QW$138+1,FALSE),QW119)</f>
        <v>2.9407946576556521</v>
      </c>
      <c r="QX152">
        <f>IF(QX$68=0,HLOOKUP($A152,'Monte Carlo_locked values'!$CQ$6:$DS$506,'Half from MC Supply Inputs '!QX$138+1,FALSE),QX119)</f>
        <v>4.6056899096596435</v>
      </c>
      <c r="QY152">
        <f>IF(QY$68=0,HLOOKUP($A152,'Monte Carlo_locked values'!$CQ$6:$DS$506,'Half from MC Supply Inputs '!QY$138+1,FALSE),QY119)</f>
        <v>5.7165601774917221</v>
      </c>
      <c r="QZ152">
        <f>IF(QZ$68=0,HLOOKUP($A152,'Monte Carlo_locked values'!$CQ$6:$DS$506,'Half from MC Supply Inputs '!QZ$138+1,FALSE),QZ119)</f>
        <v>6.4296194808152167</v>
      </c>
      <c r="RA152">
        <f>IF(RA$68=0,HLOOKUP($A152,'Monte Carlo_locked values'!$CQ$6:$DS$506,'Half from MC Supply Inputs '!RA$138+1,FALSE),RA119)</f>
        <v>2.2412290243140602</v>
      </c>
      <c r="RB152">
        <f>IF(RB$68=0,HLOOKUP($A152,'Monte Carlo_locked values'!$CQ$6:$DS$506,'Half from MC Supply Inputs '!RB$138+1,FALSE),RB119)</f>
        <v>8.2255506732837329</v>
      </c>
      <c r="RC152">
        <f>IF(RC$68=0,HLOOKUP($A152,'Monte Carlo_locked values'!$CQ$6:$DS$506,'Half from MC Supply Inputs '!RC$138+1,FALSE),RC119)</f>
        <v>5.7165601774917221</v>
      </c>
      <c r="RD152">
        <f>IF(RD$68=0,HLOOKUP($A152,'Monte Carlo_locked values'!$CQ$6:$DS$506,'Half from MC Supply Inputs '!RD$138+1,FALSE),RD119)</f>
        <v>8.2255506732837329</v>
      </c>
      <c r="RE152">
        <f>IF(RE$68=0,HLOOKUP($A152,'Monte Carlo_locked values'!$CQ$6:$DS$506,'Half from MC Supply Inputs '!RE$138+1,FALSE),RE119)</f>
        <v>3.6223649492411436</v>
      </c>
      <c r="RF152">
        <f>IF(RF$68=0,HLOOKUP($A152,'Monte Carlo_locked values'!$CQ$6:$DS$506,'Half from MC Supply Inputs '!RF$138+1,FALSE),RF119)</f>
        <v>8.2255506732837329</v>
      </c>
      <c r="RG152">
        <f>IF(RG$68=0,HLOOKUP($A152,'Monte Carlo_locked values'!$CQ$6:$DS$506,'Half from MC Supply Inputs '!RG$138+1,FALSE),RG119)</f>
        <v>5.7165601774917221</v>
      </c>
      <c r="RH152">
        <f>IF(RH$68=0,HLOOKUP($A152,'Monte Carlo_locked values'!$CQ$6:$DS$506,'Half from MC Supply Inputs '!RH$138+1,FALSE),RH119)</f>
        <v>8.2255506732837329</v>
      </c>
      <c r="RI152">
        <f>IF(RI$68=0,HLOOKUP($A152,'Monte Carlo_locked values'!$CQ$6:$DS$506,'Half from MC Supply Inputs '!RI$138+1,FALSE),RI119)</f>
        <v>5.0035008741682265</v>
      </c>
      <c r="RJ152">
        <f>IF(RJ$68=0,HLOOKUP($A152,'Monte Carlo_locked values'!$CQ$6:$DS$506,'Half from MC Supply Inputs '!RJ$138+1,FALSE),RJ119)</f>
        <v>2.2412290243140602</v>
      </c>
      <c r="RK152">
        <f>IF(RK$68=0,HLOOKUP($A152,'Monte Carlo_locked values'!$CQ$6:$DS$506,'Half from MC Supply Inputs '!RK$138+1,FALSE),RK119)</f>
        <v>6.4296194808152167</v>
      </c>
      <c r="RL152">
        <f>IF(RL$68=0,HLOOKUP($A152,'Monte Carlo_locked values'!$CQ$6:$DS$506,'Half from MC Supply Inputs '!RL$138+1,FALSE),RL119)</f>
        <v>8.2255506732837329</v>
      </c>
      <c r="RM152">
        <f>IF(RM$68=0,HLOOKUP($A152,'Monte Carlo_locked values'!$CQ$6:$DS$506,'Half from MC Supply Inputs '!RM$138+1,FALSE),RM119)</f>
        <v>5.7165601774917221</v>
      </c>
      <c r="RN152">
        <f>IF(RN$68=0,HLOOKUP($A152,'Monte Carlo_locked values'!$CQ$6:$DS$506,'Half from MC Supply Inputs '!RN$138+1,FALSE),RN119)</f>
        <v>5.0035008741682265</v>
      </c>
      <c r="RO152">
        <f>IF(RO$68=0,HLOOKUP($A152,'Monte Carlo_locked values'!$CQ$6:$DS$506,'Half from MC Supply Inputs '!RO$138+1,FALSE),RO119)</f>
        <v>3.5858987051767626</v>
      </c>
      <c r="RP152">
        <f>IF(RP$68=0,HLOOKUP($A152,'Monte Carlo_locked values'!$CQ$6:$DS$506,'Half from MC Supply Inputs '!RP$138+1,FALSE),RP119)</f>
        <v>8.2255506732837329</v>
      </c>
      <c r="RQ152">
        <f>IF(RQ$68=0,HLOOKUP($A152,'Monte Carlo_locked values'!$CQ$6:$DS$506,'Half from MC Supply Inputs '!RQ$138+1,FALSE),RQ119)</f>
        <v>8.2255506732837329</v>
      </c>
      <c r="RR152">
        <f>IF(RR$68=0,HLOOKUP($A152,'Monte Carlo_locked values'!$CQ$6:$DS$506,'Half from MC Supply Inputs '!RR$138+1,FALSE),RR119)</f>
        <v>8.2255506732837329</v>
      </c>
      <c r="RS152">
        <f>IF(RS$68=0,HLOOKUP($A152,'Monte Carlo_locked values'!$CQ$6:$DS$506,'Half from MC Supply Inputs '!RS$138+1,FALSE),RS119)</f>
        <v>5.7165601774917221</v>
      </c>
      <c r="RT152">
        <f>IF(RT$68=0,HLOOKUP($A152,'Monte Carlo_locked values'!$CQ$6:$DS$506,'Half from MC Supply Inputs '!RT$138+1,FALSE),RT119)</f>
        <v>5.0035008741682265</v>
      </c>
      <c r="RU152">
        <f>IF(RU$68=0,HLOOKUP($A152,'Monte Carlo_locked values'!$CQ$6:$DS$506,'Half from MC Supply Inputs '!RU$138+1,FALSE),RU119)</f>
        <v>6.4296194808152167</v>
      </c>
      <c r="RV152">
        <f>IF(RV$68=0,HLOOKUP($A152,'Monte Carlo_locked values'!$CQ$6:$DS$506,'Half from MC Supply Inputs '!RV$138+1,FALSE),RV119)</f>
        <v>3.6223649492411436</v>
      </c>
      <c r="RW152">
        <f>IF(RW$68=0,HLOOKUP($A152,'Monte Carlo_locked values'!$CQ$6:$DS$506,'Half from MC Supply Inputs '!RW$138+1,FALSE),RW119)</f>
        <v>8.2255506732837329</v>
      </c>
      <c r="RX152">
        <f>IF(RX$68=0,HLOOKUP($A152,'Monte Carlo_locked values'!$CQ$6:$DS$506,'Half from MC Supply Inputs '!RX$138+1,FALSE),RX119)</f>
        <v>3.6223649492411436</v>
      </c>
      <c r="RY152">
        <f>IF(RY$68=0,HLOOKUP($A152,'Monte Carlo_locked values'!$CQ$6:$DS$506,'Half from MC Supply Inputs '!RY$138+1,FALSE),RY119)</f>
        <v>2.2438492084265484</v>
      </c>
      <c r="RZ152">
        <f>IF(RZ$68=0,HLOOKUP($A152,'Monte Carlo_locked values'!$CQ$6:$DS$506,'Half from MC Supply Inputs '!RZ$138+1,FALSE),RZ119)</f>
        <v>3.5246063258443683</v>
      </c>
      <c r="SA152">
        <f>IF(SA$68=0,HLOOKUP($A152,'Monte Carlo_locked values'!$CQ$6:$DS$506,'Half from MC Supply Inputs '!SA$138+1,FALSE),SA119)</f>
        <v>7.5435556000764139</v>
      </c>
      <c r="SB152">
        <f>IF(SB$68=0,HLOOKUP($A152,'Monte Carlo_locked values'!$CQ$6:$DS$506,'Half from MC Supply Inputs '!SB$138+1,FALSE),SB119)</f>
        <v>6.6564962083362609</v>
      </c>
      <c r="SC152">
        <f>IF(SC$68=0,HLOOKUP($A152,'Monte Carlo_locked values'!$CQ$6:$DS$506,'Half from MC Supply Inputs '!SC$138+1,FALSE),SC119)</f>
        <v>5.7165601774917221</v>
      </c>
      <c r="SD152">
        <f>IF(SD$68=0,HLOOKUP($A152,'Monte Carlo_locked values'!$CQ$6:$DS$506,'Half from MC Supply Inputs '!SD$138+1,FALSE),SD119)</f>
        <v>6.1940770637965219</v>
      </c>
      <c r="SE152">
        <f>IF(SE$68=0,HLOOKUP($A152,'Monte Carlo_locked values'!$CQ$6:$DS$506,'Half from MC Supply Inputs '!SE$138+1,FALSE),SE119)</f>
        <v>3.6223649492411436</v>
      </c>
      <c r="SF152">
        <f>IF(SF$68=0,HLOOKUP($A152,'Monte Carlo_locked values'!$CQ$6:$DS$506,'Half from MC Supply Inputs '!SF$138+1,FALSE),SF119)</f>
        <v>3.3962940798774301</v>
      </c>
      <c r="SG152">
        <f>IF(SG$68=0,HLOOKUP($A152,'Monte Carlo_locked values'!$CQ$6:$DS$506,'Half from MC Supply Inputs '!SG$138+1,FALSE),SG119)</f>
        <v>8.2255506732837329</v>
      </c>
    </row>
    <row r="153" spans="1:501" x14ac:dyDescent="0.35">
      <c r="A153" s="158">
        <v>2036</v>
      </c>
      <c r="B153">
        <f>IF(B$68=0,HLOOKUP($A153,'Monte Carlo_locked values'!$CQ$6:$DS$506,'Half from MC Supply Inputs '!B$138+1,FALSE),B120)</f>
        <v>8.6368282069479196</v>
      </c>
      <c r="C153">
        <f>IF(C$68=0,HLOOKUP($A153,'Monte Carlo_locked values'!$CQ$6:$DS$506,'Half from MC Supply Inputs '!C$138+1,FALSE),C120)</f>
        <v>3.7358788206878706</v>
      </c>
      <c r="D153">
        <f>IF(D$68=0,HLOOKUP($A153,'Monte Carlo_locked values'!$CQ$6:$DS$506,'Half from MC Supply Inputs '!D$138+1,FALSE),D120)</f>
        <v>5.8748558551380645</v>
      </c>
      <c r="E153">
        <f>IF(E$68=0,HLOOKUP($A153,'Monte Carlo_locked values'!$CQ$6:$DS$506,'Half from MC Supply Inputs '!E$138+1,FALSE),E120)</f>
        <v>5.1473793563843691</v>
      </c>
      <c r="F153">
        <f>IF(F$68=0,HLOOKUP($A153,'Monte Carlo_locked values'!$CQ$6:$DS$506,'Half from MC Supply Inputs '!F$138+1,FALSE),F120)</f>
        <v>5.8748558551380645</v>
      </c>
      <c r="G153">
        <f>IF(G$68=0,HLOOKUP($A153,'Monte Carlo_locked values'!$CQ$6:$DS$506,'Half from MC Supply Inputs '!G$138+1,FALSE),G120)</f>
        <v>8.6368282069479196</v>
      </c>
      <c r="H153">
        <f>IF(H$68=0,HLOOKUP($A153,'Monte Carlo_locked values'!$CQ$6:$DS$506,'Half from MC Supply Inputs '!H$138+1,FALSE),H120)</f>
        <v>5.1473793563843691</v>
      </c>
      <c r="I153">
        <f>IF(I$68=0,HLOOKUP($A153,'Monte Carlo_locked values'!$CQ$6:$DS$506,'Half from MC Supply Inputs '!I$138+1,FALSE),I120)</f>
        <v>8.6368282069479196</v>
      </c>
      <c r="J153">
        <f>IF(J$68=0,HLOOKUP($A153,'Monte Carlo_locked values'!$CQ$6:$DS$506,'Half from MC Supply Inputs '!J$138+1,FALSE),J120)</f>
        <v>5.1473793563843691</v>
      </c>
      <c r="K153">
        <f>IF(K$68=0,HLOOKUP($A153,'Monte Carlo_locked values'!$CQ$6:$DS$506,'Half from MC Supply Inputs '!K$138+1,FALSE),K120)</f>
        <v>8.6368282069479196</v>
      </c>
      <c r="L153">
        <f>IF(L$68=0,HLOOKUP($A153,'Monte Carlo_locked values'!$CQ$6:$DS$506,'Half from MC Supply Inputs '!L$138+1,FALSE),L120)</f>
        <v>5.1759886022762904</v>
      </c>
      <c r="M153">
        <f>IF(M$68=0,HLOOKUP($A153,'Monte Carlo_locked values'!$CQ$6:$DS$506,'Half from MC Supply Inputs '!M$138+1,FALSE),M120)</f>
        <v>3.4163520994009176</v>
      </c>
      <c r="N153">
        <f>IF(N$68=0,HLOOKUP($A153,'Monte Carlo_locked values'!$CQ$6:$DS$506,'Half from MC Supply Inputs '!N$138+1,FALSE),N120)</f>
        <v>5.2445654887561748</v>
      </c>
      <c r="O153">
        <f>IF(O$68=0,HLOOKUP($A153,'Monte Carlo_locked values'!$CQ$6:$DS$506,'Half from MC Supply Inputs '!O$138+1,FALSE),O120)</f>
        <v>3.7503349159570667</v>
      </c>
      <c r="P153">
        <f>IF(P$68=0,HLOOKUP($A153,'Monte Carlo_locked values'!$CQ$6:$DS$506,'Half from MC Supply Inputs '!P$138+1,FALSE),P120)</f>
        <v>5.1473793563843691</v>
      </c>
      <c r="Q153">
        <f>IF(Q$68=0,HLOOKUP($A153,'Monte Carlo_locked values'!$CQ$6:$DS$506,'Half from MC Supply Inputs '!Q$138+1,FALSE),Q120)</f>
        <v>8.6368282069479196</v>
      </c>
      <c r="R153">
        <f>IF(R$68=0,HLOOKUP($A153,'Monte Carlo_locked values'!$CQ$6:$DS$506,'Half from MC Supply Inputs '!R$138+1,FALSE),R120)</f>
        <v>2.3532904755297634</v>
      </c>
      <c r="S153">
        <f>IF(S$68=0,HLOOKUP($A153,'Monte Carlo_locked values'!$CQ$6:$DS$506,'Half from MC Supply Inputs '!S$138+1,FALSE),S120)</f>
        <v>8.3503988589667983</v>
      </c>
      <c r="T153">
        <f>IF(T$68=0,HLOOKUP($A153,'Monte Carlo_locked values'!$CQ$6:$DS$506,'Half from MC Supply Inputs '!T$138+1,FALSE),T120)</f>
        <v>8.6368282069479196</v>
      </c>
      <c r="U153">
        <f>IF(U$68=0,HLOOKUP($A153,'Monte Carlo_locked values'!$CQ$6:$DS$506,'Half from MC Supply Inputs '!U$138+1,FALSE),U120)</f>
        <v>6.2011038668633276</v>
      </c>
      <c r="V153">
        <f>IF(V$68=0,HLOOKUP($A153,'Monte Carlo_locked values'!$CQ$6:$DS$506,'Half from MC Supply Inputs '!V$138+1,FALSE),V120)</f>
        <v>2.3532904755297634</v>
      </c>
      <c r="W153">
        <f>IF(W$68=0,HLOOKUP($A153,'Monte Carlo_locked values'!$CQ$6:$DS$506,'Half from MC Supply Inputs '!W$138+1,FALSE),W120)</f>
        <v>5.1473793563843691</v>
      </c>
      <c r="X153">
        <f>IF(X$68=0,HLOOKUP($A153,'Monte Carlo_locked values'!$CQ$6:$DS$506,'Half from MC Supply Inputs '!X$138+1,FALSE),X120)</f>
        <v>5.1473793563843691</v>
      </c>
      <c r="Y153">
        <f>IF(Y$68=0,HLOOKUP($A153,'Monte Carlo_locked values'!$CQ$6:$DS$506,'Half from MC Supply Inputs '!Y$138+1,FALSE),Y120)</f>
        <v>3.7503349159570667</v>
      </c>
      <c r="Z153">
        <f>IF(Z$68=0,HLOOKUP($A153,'Monte Carlo_locked values'!$CQ$6:$DS$506,'Half from MC Supply Inputs '!Z$138+1,FALSE),Z120)</f>
        <v>8.6368282069479196</v>
      </c>
      <c r="AA153">
        <f>IF(AA$68=0,HLOOKUP($A153,'Monte Carlo_locked values'!$CQ$6:$DS$506,'Half from MC Supply Inputs '!AA$138+1,FALSE),AA120)</f>
        <v>5.1473793563843691</v>
      </c>
      <c r="AB153">
        <f>IF(AB$68=0,HLOOKUP($A153,'Monte Carlo_locked values'!$CQ$6:$DS$506,'Half from MC Supply Inputs '!AB$138+1,FALSE),AB120)</f>
        <v>5.1473793563843691</v>
      </c>
      <c r="AC153">
        <f>IF(AC$68=0,HLOOKUP($A153,'Monte Carlo_locked values'!$CQ$6:$DS$506,'Half from MC Supply Inputs '!AC$138+1,FALSE),AC120)</f>
        <v>5.1473793563843691</v>
      </c>
      <c r="AD153">
        <f>IF(AD$68=0,HLOOKUP($A153,'Monte Carlo_locked values'!$CQ$6:$DS$506,'Half from MC Supply Inputs '!AD$138+1,FALSE),AD120)</f>
        <v>3.6538164500121146</v>
      </c>
      <c r="AE153">
        <f>IF(AE$68=0,HLOOKUP($A153,'Monte Carlo_locked values'!$CQ$6:$DS$506,'Half from MC Supply Inputs '!AE$138+1,FALSE),AE120)</f>
        <v>6.6023323538917609</v>
      </c>
      <c r="AF153">
        <f>IF(AF$68=0,HLOOKUP($A153,'Monte Carlo_locked values'!$CQ$6:$DS$506,'Half from MC Supply Inputs '!AF$138+1,FALSE),AF120)</f>
        <v>5.8748558551380645</v>
      </c>
      <c r="AG153">
        <f>IF(AG$68=0,HLOOKUP($A153,'Monte Carlo_locked values'!$CQ$6:$DS$506,'Half from MC Supply Inputs '!AG$138+1,FALSE),AG120)</f>
        <v>3.7503349159570667</v>
      </c>
      <c r="AH153">
        <f>IF(AH$68=0,HLOOKUP($A153,'Monte Carlo_locked values'!$CQ$6:$DS$506,'Half from MC Supply Inputs '!AH$138+1,FALSE),AH120)</f>
        <v>8.6368282069479196</v>
      </c>
      <c r="AI153">
        <f>IF(AI$68=0,HLOOKUP($A153,'Monte Carlo_locked values'!$CQ$6:$DS$506,'Half from MC Supply Inputs '!AI$138+1,FALSE),AI120)</f>
        <v>8.5430327476090646</v>
      </c>
      <c r="AJ153">
        <f>IF(AJ$68=0,HLOOKUP($A153,'Monte Carlo_locked values'!$CQ$6:$DS$506,'Half from MC Supply Inputs '!AJ$138+1,FALSE),AJ120)</f>
        <v>3.7503349159570667</v>
      </c>
      <c r="AK153">
        <f>IF(AK$68=0,HLOOKUP($A153,'Monte Carlo_locked values'!$CQ$6:$DS$506,'Half from MC Supply Inputs '!AK$138+1,FALSE),AK120)</f>
        <v>3.5346132823621845</v>
      </c>
      <c r="AL153">
        <f>IF(AL$68=0,HLOOKUP($A153,'Monte Carlo_locked values'!$CQ$6:$DS$506,'Half from MC Supply Inputs '!AL$138+1,FALSE),AL120)</f>
        <v>8.6368282069479196</v>
      </c>
      <c r="AM153">
        <f>IF(AM$68=0,HLOOKUP($A153,'Monte Carlo_locked values'!$CQ$6:$DS$506,'Half from MC Supply Inputs '!AM$138+1,FALSE),AM120)</f>
        <v>3.4163190477700285</v>
      </c>
      <c r="AN153">
        <f>IF(AN$68=0,HLOOKUP($A153,'Monte Carlo_locked values'!$CQ$6:$DS$506,'Half from MC Supply Inputs '!AN$138+1,FALSE),AN120)</f>
        <v>5.2138318806307176</v>
      </c>
      <c r="AO153">
        <f>IF(AO$68=0,HLOOKUP($A153,'Monte Carlo_locked values'!$CQ$6:$DS$506,'Half from MC Supply Inputs '!AO$138+1,FALSE),AO120)</f>
        <v>2.9494310425689663</v>
      </c>
      <c r="AP153">
        <f>IF(AP$68=0,HLOOKUP($A153,'Monte Carlo_locked values'!$CQ$6:$DS$506,'Half from MC Supply Inputs '!AP$138+1,FALSE),AP120)</f>
        <v>8.6368282069479196</v>
      </c>
      <c r="AQ153">
        <f>IF(AQ$68=0,HLOOKUP($A153,'Monte Carlo_locked values'!$CQ$6:$DS$506,'Half from MC Supply Inputs '!AQ$138+1,FALSE),AQ120)</f>
        <v>2.3532904755297634</v>
      </c>
      <c r="AR153">
        <f>IF(AR$68=0,HLOOKUP($A153,'Monte Carlo_locked values'!$CQ$6:$DS$506,'Half from MC Supply Inputs '!AR$138+1,FALSE),AR120)</f>
        <v>3.1836568657920417</v>
      </c>
      <c r="AS153">
        <f>IF(AS$68=0,HLOOKUP($A153,'Monte Carlo_locked values'!$CQ$6:$DS$506,'Half from MC Supply Inputs '!AS$138+1,FALSE),AS120)</f>
        <v>2.356041668847876</v>
      </c>
      <c r="AT153">
        <f>IF(AT$68=0,HLOOKUP($A153,'Monte Carlo_locked values'!$CQ$6:$DS$506,'Half from MC Supply Inputs '!AT$138+1,FALSE),AT120)</f>
        <v>8.6368282069479196</v>
      </c>
      <c r="AU153">
        <f>IF(AU$68=0,HLOOKUP($A153,'Monte Carlo_locked values'!$CQ$6:$DS$506,'Half from MC Supply Inputs '!AU$138+1,FALSE),AU120)</f>
        <v>6.654660185388293</v>
      </c>
      <c r="AV153">
        <f>IF(AV$68=0,HLOOKUP($A153,'Monte Carlo_locked values'!$CQ$6:$DS$506,'Half from MC Supply Inputs '!AV$138+1,FALSE),AV120)</f>
        <v>8.6368282069479196</v>
      </c>
      <c r="AW153">
        <f>IF(AW$68=0,HLOOKUP($A153,'Monte Carlo_locked values'!$CQ$6:$DS$506,'Half from MC Supply Inputs '!AW$138+1,FALSE),AW120)</f>
        <v>3.7503349159570667</v>
      </c>
      <c r="AX153">
        <f>IF(AX$68=0,HLOOKUP($A153,'Monte Carlo_locked values'!$CQ$6:$DS$506,'Half from MC Supply Inputs '!AX$138+1,FALSE),AX120)</f>
        <v>2.3532904755297634</v>
      </c>
      <c r="AY153">
        <f>IF(AY$68=0,HLOOKUP($A153,'Monte Carlo_locked values'!$CQ$6:$DS$506,'Half from MC Supply Inputs '!AY$138+1,FALSE),AY120)</f>
        <v>3.7503349159570667</v>
      </c>
      <c r="AZ153">
        <f>IF(AZ$68=0,HLOOKUP($A153,'Monte Carlo_locked values'!$CQ$6:$DS$506,'Half from MC Supply Inputs '!AZ$138+1,FALSE),AZ120)</f>
        <v>2.356041668847876</v>
      </c>
      <c r="BA153">
        <f>IF(BA$68=0,HLOOKUP($A153,'Monte Carlo_locked values'!$CQ$6:$DS$506,'Half from MC Supply Inputs '!BA$138+1,FALSE),BA120)</f>
        <v>8.6368282069479196</v>
      </c>
      <c r="BB153">
        <f>IF(BB$68=0,HLOOKUP($A153,'Monte Carlo_locked values'!$CQ$6:$DS$506,'Half from MC Supply Inputs '!BB$138+1,FALSE),BB120)</f>
        <v>7.5325883346402653</v>
      </c>
      <c r="BC153">
        <f>IF(BC$68=0,HLOOKUP($A153,'Monte Carlo_locked values'!$CQ$6:$DS$506,'Half from MC Supply Inputs '!BC$138+1,FALSE),BC120)</f>
        <v>3.7503349159570667</v>
      </c>
      <c r="BD153">
        <f>IF(BD$68=0,HLOOKUP($A153,'Monte Carlo_locked values'!$CQ$6:$DS$506,'Half from MC Supply Inputs '!BD$138+1,FALSE),BD120)</f>
        <v>3.7503349159570667</v>
      </c>
      <c r="BE153">
        <f>IF(BE$68=0,HLOOKUP($A153,'Monte Carlo_locked values'!$CQ$6:$DS$506,'Half from MC Supply Inputs '!BE$138+1,FALSE),BE120)</f>
        <v>8.6368282069479196</v>
      </c>
      <c r="BF153">
        <f>IF(BF$68=0,HLOOKUP($A153,'Monte Carlo_locked values'!$CQ$6:$DS$506,'Half from MC Supply Inputs '!BF$138+1,FALSE),BF120)</f>
        <v>4.1934790972585345</v>
      </c>
      <c r="BG153">
        <f>IF(BG$68=0,HLOOKUP($A153,'Monte Carlo_locked values'!$CQ$6:$DS$506,'Half from MC Supply Inputs '!BG$138+1,FALSE),BG120)</f>
        <v>5.1473793563843691</v>
      </c>
      <c r="BH153">
        <f>IF(BH$68=0,HLOOKUP($A153,'Monte Carlo_locked values'!$CQ$6:$DS$506,'Half from MC Supply Inputs '!BH$138+1,FALSE),BH120)</f>
        <v>8.6368282069479196</v>
      </c>
      <c r="BI153">
        <f>IF(BI$68=0,HLOOKUP($A153,'Monte Carlo_locked values'!$CQ$6:$DS$506,'Half from MC Supply Inputs '!BI$138+1,FALSE),BI120)</f>
        <v>6.6023323538917609</v>
      </c>
      <c r="BJ153">
        <f>IF(BJ$68=0,HLOOKUP($A153,'Monte Carlo_locked values'!$CQ$6:$DS$506,'Half from MC Supply Inputs '!BJ$138+1,FALSE),BJ120)</f>
        <v>8.6368282069479196</v>
      </c>
      <c r="BK153">
        <f>IF(BK$68=0,HLOOKUP($A153,'Monte Carlo_locked values'!$CQ$6:$DS$506,'Half from MC Supply Inputs '!BK$138+1,FALSE),BK120)</f>
        <v>3.3377064407343799</v>
      </c>
      <c r="BL153">
        <f>IF(BL$68=0,HLOOKUP($A153,'Monte Carlo_locked values'!$CQ$6:$DS$506,'Half from MC Supply Inputs '!BL$138+1,FALSE),BL120)</f>
        <v>2.4451973091721286</v>
      </c>
      <c r="BM153">
        <f>IF(BM$68=0,HLOOKUP($A153,'Monte Carlo_locked values'!$CQ$6:$DS$506,'Half from MC Supply Inputs '!BM$138+1,FALSE),BM120)</f>
        <v>6.6023323538917609</v>
      </c>
      <c r="BN153">
        <f>IF(BN$68=0,HLOOKUP($A153,'Monte Carlo_locked values'!$CQ$6:$DS$506,'Half from MC Supply Inputs '!BN$138+1,FALSE),BN120)</f>
        <v>8.6368282069479196</v>
      </c>
      <c r="BO153">
        <f>IF(BO$68=0,HLOOKUP($A153,'Monte Carlo_locked values'!$CQ$6:$DS$506,'Half from MC Supply Inputs '!BO$138+1,FALSE),BO120)</f>
        <v>3.7503349159570667</v>
      </c>
      <c r="BP153">
        <f>IF(BP$68=0,HLOOKUP($A153,'Monte Carlo_locked values'!$CQ$6:$DS$506,'Half from MC Supply Inputs '!BP$138+1,FALSE),BP120)</f>
        <v>5.8748558551380645</v>
      </c>
      <c r="BQ153">
        <f>IF(BQ$68=0,HLOOKUP($A153,'Monte Carlo_locked values'!$CQ$6:$DS$506,'Half from MC Supply Inputs '!BQ$138+1,FALSE),BQ120)</f>
        <v>2.3532904755297634</v>
      </c>
      <c r="BR153">
        <f>IF(BR$68=0,HLOOKUP($A153,'Monte Carlo_locked values'!$CQ$6:$DS$506,'Half from MC Supply Inputs '!BR$138+1,FALSE),BR120)</f>
        <v>8.6368282069479196</v>
      </c>
      <c r="BS153">
        <f>IF(BS$68=0,HLOOKUP($A153,'Monte Carlo_locked values'!$CQ$6:$DS$506,'Half from MC Supply Inputs '!BS$138+1,FALSE),BS120)</f>
        <v>8.6368282069479196</v>
      </c>
      <c r="BT153">
        <f>IF(BT$68=0,HLOOKUP($A153,'Monte Carlo_locked values'!$CQ$6:$DS$506,'Half from MC Supply Inputs '!BT$138+1,FALSE),BT120)</f>
        <v>2.6983024666422795</v>
      </c>
      <c r="BU153">
        <f>IF(BU$68=0,HLOOKUP($A153,'Monte Carlo_locked values'!$CQ$6:$DS$506,'Half from MC Supply Inputs '!BU$138+1,FALSE),BU120)</f>
        <v>6.6023323538917609</v>
      </c>
      <c r="BV153">
        <f>IF(BV$68=0,HLOOKUP($A153,'Monte Carlo_locked values'!$CQ$6:$DS$506,'Half from MC Supply Inputs '!BV$138+1,FALSE),BV120)</f>
        <v>8.6368282069479196</v>
      </c>
      <c r="BW153">
        <f>IF(BW$68=0,HLOOKUP($A153,'Monte Carlo_locked values'!$CQ$6:$DS$506,'Half from MC Supply Inputs '!BW$138+1,FALSE),BW120)</f>
        <v>3.7503349159570667</v>
      </c>
      <c r="BX153">
        <f>IF(BX$68=0,HLOOKUP($A153,'Monte Carlo_locked values'!$CQ$6:$DS$506,'Half from MC Supply Inputs '!BX$138+1,FALSE),BX120)</f>
        <v>4.830378585537245</v>
      </c>
      <c r="BY153">
        <f>IF(BY$68=0,HLOOKUP($A153,'Monte Carlo_locked values'!$CQ$6:$DS$506,'Half from MC Supply Inputs '!BY$138+1,FALSE),BY120)</f>
        <v>2.356041668847876</v>
      </c>
      <c r="BZ153">
        <f>IF(BZ$68=0,HLOOKUP($A153,'Monte Carlo_locked values'!$CQ$6:$DS$506,'Half from MC Supply Inputs '!BZ$138+1,FALSE),BZ120)</f>
        <v>8.6368282069479196</v>
      </c>
      <c r="CA153">
        <f>IF(CA$68=0,HLOOKUP($A153,'Monte Carlo_locked values'!$CQ$6:$DS$506,'Half from MC Supply Inputs '!CA$138+1,FALSE),CA120)</f>
        <v>6.6023323538917609</v>
      </c>
      <c r="CB153">
        <f>IF(CB$68=0,HLOOKUP($A153,'Monte Carlo_locked values'!$CQ$6:$DS$506,'Half from MC Supply Inputs '!CB$138+1,FALSE),CB120)</f>
        <v>8.6368282069479196</v>
      </c>
      <c r="CC153">
        <f>IF(CC$68=0,HLOOKUP($A153,'Monte Carlo_locked values'!$CQ$6:$DS$506,'Half from MC Supply Inputs '!CC$138+1,FALSE),CC120)</f>
        <v>5.1473793563843691</v>
      </c>
      <c r="CD153">
        <f>IF(CD$68=0,HLOOKUP($A153,'Monte Carlo_locked values'!$CQ$6:$DS$506,'Half from MC Supply Inputs '!CD$138+1,FALSE),CD120)</f>
        <v>2.3532904755297634</v>
      </c>
      <c r="CE153">
        <f>IF(CE$68=0,HLOOKUP($A153,'Monte Carlo_locked values'!$CQ$6:$DS$506,'Half from MC Supply Inputs '!CE$138+1,FALSE),CE120)</f>
        <v>5.8748558551380645</v>
      </c>
      <c r="CF153">
        <f>IF(CF$68=0,HLOOKUP($A153,'Monte Carlo_locked values'!$CQ$6:$DS$506,'Half from MC Supply Inputs '!CF$138+1,FALSE),CF120)</f>
        <v>2.3532904755297634</v>
      </c>
      <c r="CG153">
        <f>IF(CG$68=0,HLOOKUP($A153,'Monte Carlo_locked values'!$CQ$6:$DS$506,'Half from MC Supply Inputs '!CG$138+1,FALSE),CG120)</f>
        <v>5.0140365364451158</v>
      </c>
      <c r="CH153">
        <f>IF(CH$68=0,HLOOKUP($A153,'Monte Carlo_locked values'!$CQ$6:$DS$506,'Half from MC Supply Inputs '!CH$138+1,FALSE),CH120)</f>
        <v>5.1061952983237742</v>
      </c>
      <c r="CI153">
        <f>IF(CI$68=0,HLOOKUP($A153,'Monte Carlo_locked values'!$CQ$6:$DS$506,'Half from MC Supply Inputs '!CI$138+1,FALSE),CI120)</f>
        <v>2.3532904755297634</v>
      </c>
      <c r="CJ153">
        <f>IF(CJ$68=0,HLOOKUP($A153,'Monte Carlo_locked values'!$CQ$6:$DS$506,'Half from MC Supply Inputs '!CJ$138+1,FALSE),CJ120)</f>
        <v>8.6368282069479196</v>
      </c>
      <c r="CK153">
        <f>IF(CK$68=0,HLOOKUP($A153,'Monte Carlo_locked values'!$CQ$6:$DS$506,'Half from MC Supply Inputs '!CK$138+1,FALSE),CK120)</f>
        <v>3.7503349159570667</v>
      </c>
      <c r="CL153">
        <f>IF(CL$68=0,HLOOKUP($A153,'Monte Carlo_locked values'!$CQ$6:$DS$506,'Half from MC Supply Inputs '!CL$138+1,FALSE),CL120)</f>
        <v>2.3532904755297634</v>
      </c>
      <c r="CM153">
        <f>IF(CM$68=0,HLOOKUP($A153,'Monte Carlo_locked values'!$CQ$6:$DS$506,'Half from MC Supply Inputs '!CM$138+1,FALSE),CM120)</f>
        <v>3.7503349159570667</v>
      </c>
      <c r="CN153">
        <f>IF(CN$68=0,HLOOKUP($A153,'Monte Carlo_locked values'!$CQ$6:$DS$506,'Half from MC Supply Inputs '!CN$138+1,FALSE),CN120)</f>
        <v>3.8362261746782118</v>
      </c>
      <c r="CO153">
        <f>IF(CO$68=0,HLOOKUP($A153,'Monte Carlo_locked values'!$CQ$6:$DS$506,'Half from MC Supply Inputs '!CO$138+1,FALSE),CO120)</f>
        <v>3.7503349159570667</v>
      </c>
      <c r="CP153">
        <f>IF(CP$68=0,HLOOKUP($A153,'Monte Carlo_locked values'!$CQ$6:$DS$506,'Half from MC Supply Inputs '!CP$138+1,FALSE),CP120)</f>
        <v>5.8748558551380645</v>
      </c>
      <c r="CQ153">
        <f>IF(CQ$68=0,HLOOKUP($A153,'Monte Carlo_locked values'!$CQ$6:$DS$506,'Half from MC Supply Inputs '!CQ$138+1,FALSE),CQ120)</f>
        <v>5.2837381566510029</v>
      </c>
      <c r="CR153">
        <f>IF(CR$68=0,HLOOKUP($A153,'Monte Carlo_locked values'!$CQ$6:$DS$506,'Half from MC Supply Inputs '!CR$138+1,FALSE),CR120)</f>
        <v>2.3532904755297634</v>
      </c>
      <c r="CS153">
        <f>IF(CS$68=0,HLOOKUP($A153,'Monte Carlo_locked values'!$CQ$6:$DS$506,'Half from MC Supply Inputs '!CS$138+1,FALSE),CS120)</f>
        <v>5.8748558551380645</v>
      </c>
      <c r="CT153">
        <f>IF(CT$68=0,HLOOKUP($A153,'Monte Carlo_locked values'!$CQ$6:$DS$506,'Half from MC Supply Inputs '!CT$138+1,FALSE),CT120)</f>
        <v>2.356041668847876</v>
      </c>
      <c r="CU153">
        <f>IF(CU$68=0,HLOOKUP($A153,'Monte Carlo_locked values'!$CQ$6:$DS$506,'Half from MC Supply Inputs '!CU$138+1,FALSE),CU120)</f>
        <v>2.3532904755297634</v>
      </c>
      <c r="CV153">
        <f>IF(CV$68=0,HLOOKUP($A153,'Monte Carlo_locked values'!$CQ$6:$DS$506,'Half from MC Supply Inputs '!CV$138+1,FALSE),CV120)</f>
        <v>3.7503349159570667</v>
      </c>
      <c r="CW153">
        <f>IF(CW$68=0,HLOOKUP($A153,'Monte Carlo_locked values'!$CQ$6:$DS$506,'Half from MC Supply Inputs '!CW$138+1,FALSE),CW120)</f>
        <v>5.8483106933016185</v>
      </c>
      <c r="CX153">
        <f>IF(CX$68=0,HLOOKUP($A153,'Monte Carlo_locked values'!$CQ$6:$DS$506,'Half from MC Supply Inputs '!CX$138+1,FALSE),CX120)</f>
        <v>2.356041668847876</v>
      </c>
      <c r="CY153">
        <f>IF(CY$68=0,HLOOKUP($A153,'Monte Carlo_locked values'!$CQ$6:$DS$506,'Half from MC Supply Inputs '!CY$138+1,FALSE),CY120)</f>
        <v>3.7503349159570667</v>
      </c>
      <c r="CZ153">
        <f>IF(CZ$68=0,HLOOKUP($A153,'Monte Carlo_locked values'!$CQ$6:$DS$506,'Half from MC Supply Inputs '!CZ$138+1,FALSE),CZ120)</f>
        <v>2.356041668847876</v>
      </c>
      <c r="DA153">
        <f>IF(DA$68=0,HLOOKUP($A153,'Monte Carlo_locked values'!$CQ$6:$DS$506,'Half from MC Supply Inputs '!DA$138+1,FALSE),DA120)</f>
        <v>2.3532904755297634</v>
      </c>
      <c r="DB153">
        <f>IF(DB$68=0,HLOOKUP($A153,'Monte Carlo_locked values'!$CQ$6:$DS$506,'Half from MC Supply Inputs '!DB$138+1,FALSE),DB120)</f>
        <v>3.7503349159570667</v>
      </c>
      <c r="DC153">
        <f>IF(DC$68=0,HLOOKUP($A153,'Monte Carlo_locked values'!$CQ$6:$DS$506,'Half from MC Supply Inputs '!DC$138+1,FALSE),DC120)</f>
        <v>3.8000573035342051</v>
      </c>
      <c r="DD153">
        <f>IF(DD$68=0,HLOOKUP($A153,'Monte Carlo_locked values'!$CQ$6:$DS$506,'Half from MC Supply Inputs '!DD$138+1,FALSE),DD120)</f>
        <v>8.6368282069479196</v>
      </c>
      <c r="DE153">
        <f>IF(DE$68=0,HLOOKUP($A153,'Monte Carlo_locked values'!$CQ$6:$DS$506,'Half from MC Supply Inputs '!DE$138+1,FALSE),DE120)</f>
        <v>6.6023323538917609</v>
      </c>
      <c r="DF153">
        <f>IF(DF$68=0,HLOOKUP($A153,'Monte Carlo_locked values'!$CQ$6:$DS$506,'Half from MC Supply Inputs '!DF$138+1,FALSE),DF120)</f>
        <v>3.9161793939624929</v>
      </c>
      <c r="DG153">
        <f>IF(DG$68=0,HLOOKUP($A153,'Monte Carlo_locked values'!$CQ$6:$DS$506,'Half from MC Supply Inputs '!DG$138+1,FALSE),DG120)</f>
        <v>8.4849393483122366</v>
      </c>
      <c r="DH153">
        <f>IF(DH$68=0,HLOOKUP($A153,'Monte Carlo_locked values'!$CQ$6:$DS$506,'Half from MC Supply Inputs '!DH$138+1,FALSE),DH120)</f>
        <v>4.1099629966610172</v>
      </c>
      <c r="DI153">
        <f>IF(DI$68=0,HLOOKUP($A153,'Monte Carlo_locked values'!$CQ$6:$DS$506,'Half from MC Supply Inputs '!DI$138+1,FALSE),DI120)</f>
        <v>5.1473793563843691</v>
      </c>
      <c r="DJ153">
        <f>IF(DJ$68=0,HLOOKUP($A153,'Monte Carlo_locked values'!$CQ$6:$DS$506,'Half from MC Supply Inputs '!DJ$138+1,FALSE),DJ120)</f>
        <v>6.6023323538917609</v>
      </c>
      <c r="DK153">
        <f>IF(DK$68=0,HLOOKUP($A153,'Monte Carlo_locked values'!$CQ$6:$DS$506,'Half from MC Supply Inputs '!DK$138+1,FALSE),DK120)</f>
        <v>2.356041668847876</v>
      </c>
      <c r="DL153">
        <f>IF(DL$68=0,HLOOKUP($A153,'Monte Carlo_locked values'!$CQ$6:$DS$506,'Half from MC Supply Inputs '!DL$138+1,FALSE),DL120)</f>
        <v>6.273230164342535</v>
      </c>
      <c r="DM153">
        <f>IF(DM$68=0,HLOOKUP($A153,'Monte Carlo_locked values'!$CQ$6:$DS$506,'Half from MC Supply Inputs '!DM$138+1,FALSE),DM120)</f>
        <v>5.1473793563843691</v>
      </c>
      <c r="DN153">
        <f>IF(DN$68=0,HLOOKUP($A153,'Monte Carlo_locked values'!$CQ$6:$DS$506,'Half from MC Supply Inputs '!DN$138+1,FALSE),DN120)</f>
        <v>2.3532904755297634</v>
      </c>
      <c r="DO153">
        <f>IF(DO$68=0,HLOOKUP($A153,'Monte Carlo_locked values'!$CQ$6:$DS$506,'Half from MC Supply Inputs '!DO$138+1,FALSE),DO120)</f>
        <v>4.9453743991515449</v>
      </c>
      <c r="DP153">
        <f>IF(DP$68=0,HLOOKUP($A153,'Monte Carlo_locked values'!$CQ$6:$DS$506,'Half from MC Supply Inputs '!DP$138+1,FALSE),DP120)</f>
        <v>5.2918818615343284</v>
      </c>
      <c r="DQ153">
        <f>IF(DQ$68=0,HLOOKUP($A153,'Monte Carlo_locked values'!$CQ$6:$DS$506,'Half from MC Supply Inputs '!DQ$138+1,FALSE),DQ120)</f>
        <v>8.6368282069479196</v>
      </c>
      <c r="DR153">
        <f>IF(DR$68=0,HLOOKUP($A153,'Monte Carlo_locked values'!$CQ$6:$DS$506,'Half from MC Supply Inputs '!DR$138+1,FALSE),DR120)</f>
        <v>8.6368282069479196</v>
      </c>
      <c r="DS153">
        <f>IF(DS$68=0,HLOOKUP($A153,'Monte Carlo_locked values'!$CQ$6:$DS$506,'Half from MC Supply Inputs '!DS$138+1,FALSE),DS120)</f>
        <v>8.6368282069479196</v>
      </c>
      <c r="DT153">
        <f>IF(DT$68=0,HLOOKUP($A153,'Monte Carlo_locked values'!$CQ$6:$DS$506,'Half from MC Supply Inputs '!DT$138+1,FALSE),DT120)</f>
        <v>3.7503349159570667</v>
      </c>
      <c r="DU153">
        <f>IF(DU$68=0,HLOOKUP($A153,'Monte Carlo_locked values'!$CQ$6:$DS$506,'Half from MC Supply Inputs '!DU$138+1,FALSE),DU120)</f>
        <v>3.7503349159570667</v>
      </c>
      <c r="DV153">
        <f>IF(DV$68=0,HLOOKUP($A153,'Monte Carlo_locked values'!$CQ$6:$DS$506,'Half from MC Supply Inputs '!DV$138+1,FALSE),DV120)</f>
        <v>5.8748558551380645</v>
      </c>
      <c r="DW153">
        <f>IF(DW$68=0,HLOOKUP($A153,'Monte Carlo_locked values'!$CQ$6:$DS$506,'Half from MC Supply Inputs '!DW$138+1,FALSE),DW120)</f>
        <v>3.8607751672859174</v>
      </c>
      <c r="DX153">
        <f>IF(DX$68=0,HLOOKUP($A153,'Monte Carlo_locked values'!$CQ$6:$DS$506,'Half from MC Supply Inputs '!DX$138+1,FALSE),DX120)</f>
        <v>8.6368282069479196</v>
      </c>
      <c r="DY153">
        <f>IF(DY$68=0,HLOOKUP($A153,'Monte Carlo_locked values'!$CQ$6:$DS$506,'Half from MC Supply Inputs '!DY$138+1,FALSE),DY120)</f>
        <v>3.7503349159570667</v>
      </c>
      <c r="DZ153">
        <f>IF(DZ$68=0,HLOOKUP($A153,'Monte Carlo_locked values'!$CQ$6:$DS$506,'Half from MC Supply Inputs '!DZ$138+1,FALSE),DZ120)</f>
        <v>5.8748558551380645</v>
      </c>
      <c r="EA153">
        <f>IF(EA$68=0,HLOOKUP($A153,'Monte Carlo_locked values'!$CQ$6:$DS$506,'Half from MC Supply Inputs '!EA$138+1,FALSE),EA120)</f>
        <v>8.6368282069479196</v>
      </c>
      <c r="EB153">
        <f>IF(EB$68=0,HLOOKUP($A153,'Monte Carlo_locked values'!$CQ$6:$DS$506,'Half from MC Supply Inputs '!EB$138+1,FALSE),EB120)</f>
        <v>8.6368282069479196</v>
      </c>
      <c r="EC153">
        <f>IF(EC$68=0,HLOOKUP($A153,'Monte Carlo_locked values'!$CQ$6:$DS$506,'Half from MC Supply Inputs '!EC$138+1,FALSE),EC120)</f>
        <v>8.6368282069479196</v>
      </c>
      <c r="ED153">
        <f>IF(ED$68=0,HLOOKUP($A153,'Monte Carlo_locked values'!$CQ$6:$DS$506,'Half from MC Supply Inputs '!ED$138+1,FALSE),ED120)</f>
        <v>3.7503349159570667</v>
      </c>
      <c r="EE153">
        <f>IF(EE$68=0,HLOOKUP($A153,'Monte Carlo_locked values'!$CQ$6:$DS$506,'Half from MC Supply Inputs '!EE$138+1,FALSE),EE120)</f>
        <v>3.7503349159570667</v>
      </c>
      <c r="EF153">
        <f>IF(EF$68=0,HLOOKUP($A153,'Monte Carlo_locked values'!$CQ$6:$DS$506,'Half from MC Supply Inputs '!EF$138+1,FALSE),EF120)</f>
        <v>2.356041668847876</v>
      </c>
      <c r="EG153">
        <f>IF(EG$68=0,HLOOKUP($A153,'Monte Carlo_locked values'!$CQ$6:$DS$506,'Half from MC Supply Inputs '!EG$138+1,FALSE),EG120)</f>
        <v>5.5900979982533672</v>
      </c>
      <c r="EH153">
        <f>IF(EH$68=0,HLOOKUP($A153,'Monte Carlo_locked values'!$CQ$6:$DS$506,'Half from MC Supply Inputs '!EH$138+1,FALSE),EH120)</f>
        <v>3.2059436253407694</v>
      </c>
      <c r="EI153">
        <f>IF(EI$68=0,HLOOKUP($A153,'Monte Carlo_locked values'!$CQ$6:$DS$506,'Half from MC Supply Inputs '!EI$138+1,FALSE),EI120)</f>
        <v>6.6023323538917609</v>
      </c>
      <c r="EJ153">
        <f>IF(EJ$68=0,HLOOKUP($A153,'Monte Carlo_locked values'!$CQ$6:$DS$506,'Half from MC Supply Inputs '!EJ$138+1,FALSE),EJ120)</f>
        <v>5.1473793563843691</v>
      </c>
      <c r="EK153">
        <f>IF(EK$68=0,HLOOKUP($A153,'Monte Carlo_locked values'!$CQ$6:$DS$506,'Half from MC Supply Inputs '!EK$138+1,FALSE),EK120)</f>
        <v>2.3532904755297634</v>
      </c>
      <c r="EL153">
        <f>IF(EL$68=0,HLOOKUP($A153,'Monte Carlo_locked values'!$CQ$6:$DS$506,'Half from MC Supply Inputs '!EL$138+1,FALSE),EL120)</f>
        <v>6.6023323538917609</v>
      </c>
      <c r="EM153">
        <f>IF(EM$68=0,HLOOKUP($A153,'Monte Carlo_locked values'!$CQ$6:$DS$506,'Half from MC Supply Inputs '!EM$138+1,FALSE),EM120)</f>
        <v>8.6368282069479196</v>
      </c>
      <c r="EN153">
        <f>IF(EN$68=0,HLOOKUP($A153,'Monte Carlo_locked values'!$CQ$6:$DS$506,'Half from MC Supply Inputs '!EN$138+1,FALSE),EN120)</f>
        <v>2.356041668847876</v>
      </c>
      <c r="EO153">
        <f>IF(EO$68=0,HLOOKUP($A153,'Monte Carlo_locked values'!$CQ$6:$DS$506,'Half from MC Supply Inputs '!EO$138+1,FALSE),EO120)</f>
        <v>6.6023323538917609</v>
      </c>
      <c r="EP153">
        <f>IF(EP$68=0,HLOOKUP($A153,'Monte Carlo_locked values'!$CQ$6:$DS$506,'Half from MC Supply Inputs '!EP$138+1,FALSE),EP120)</f>
        <v>5.3548757670218583</v>
      </c>
      <c r="EQ153">
        <f>IF(EQ$68=0,HLOOKUP($A153,'Monte Carlo_locked values'!$CQ$6:$DS$506,'Half from MC Supply Inputs '!EQ$138+1,FALSE),EQ120)</f>
        <v>6.6023323538917609</v>
      </c>
      <c r="ER153">
        <f>IF(ER$68=0,HLOOKUP($A153,'Monte Carlo_locked values'!$CQ$6:$DS$506,'Half from MC Supply Inputs '!ER$138+1,FALSE),ER120)</f>
        <v>5.8748558551380645</v>
      </c>
      <c r="ES153">
        <f>IF(ES$68=0,HLOOKUP($A153,'Monte Carlo_locked values'!$CQ$6:$DS$506,'Half from MC Supply Inputs '!ES$138+1,FALSE),ES120)</f>
        <v>3.4438419594436951</v>
      </c>
      <c r="ET153">
        <f>IF(ET$68=0,HLOOKUP($A153,'Monte Carlo_locked values'!$CQ$6:$DS$506,'Half from MC Supply Inputs '!ET$138+1,FALSE),ET120)</f>
        <v>3.3192279558712863</v>
      </c>
      <c r="EU153">
        <f>IF(EU$68=0,HLOOKUP($A153,'Monte Carlo_locked values'!$CQ$6:$DS$506,'Half from MC Supply Inputs '!EU$138+1,FALSE),EU120)</f>
        <v>3.7503349159570667</v>
      </c>
      <c r="EV153">
        <f>IF(EV$68=0,HLOOKUP($A153,'Monte Carlo_locked values'!$CQ$6:$DS$506,'Half from MC Supply Inputs '!EV$138+1,FALSE),EV120)</f>
        <v>8.6368282069479196</v>
      </c>
      <c r="EW153">
        <f>IF(EW$68=0,HLOOKUP($A153,'Monte Carlo_locked values'!$CQ$6:$DS$506,'Half from MC Supply Inputs '!EW$138+1,FALSE),EW120)</f>
        <v>3.7503349159570667</v>
      </c>
      <c r="EX153">
        <f>IF(EX$68=0,HLOOKUP($A153,'Monte Carlo_locked values'!$CQ$6:$DS$506,'Half from MC Supply Inputs '!EX$138+1,FALSE),EX120)</f>
        <v>2.3532904755297634</v>
      </c>
      <c r="EY153">
        <f>IF(EY$68=0,HLOOKUP($A153,'Monte Carlo_locked values'!$CQ$6:$DS$506,'Half from MC Supply Inputs '!EY$138+1,FALSE),EY120)</f>
        <v>5.1473793563843691</v>
      </c>
      <c r="EZ153">
        <f>IF(EZ$68=0,HLOOKUP($A153,'Monte Carlo_locked values'!$CQ$6:$DS$506,'Half from MC Supply Inputs '!EZ$138+1,FALSE),EZ120)</f>
        <v>5.8748558551380645</v>
      </c>
      <c r="FA153">
        <f>IF(FA$68=0,HLOOKUP($A153,'Monte Carlo_locked values'!$CQ$6:$DS$506,'Half from MC Supply Inputs '!FA$138+1,FALSE),FA120)</f>
        <v>3.0613039775089388</v>
      </c>
      <c r="FB153">
        <f>IF(FB$68=0,HLOOKUP($A153,'Monte Carlo_locked values'!$CQ$6:$DS$506,'Half from MC Supply Inputs '!FB$138+1,FALSE),FB120)</f>
        <v>2.3532904755297634</v>
      </c>
      <c r="FC153">
        <f>IF(FC$68=0,HLOOKUP($A153,'Monte Carlo_locked values'!$CQ$6:$DS$506,'Half from MC Supply Inputs '!FC$138+1,FALSE),FC120)</f>
        <v>8.6368282069479196</v>
      </c>
      <c r="FD153">
        <f>IF(FD$68=0,HLOOKUP($A153,'Monte Carlo_locked values'!$CQ$6:$DS$506,'Half from MC Supply Inputs '!FD$138+1,FALSE),FD120)</f>
        <v>3.7503349159570667</v>
      </c>
      <c r="FE153">
        <f>IF(FE$68=0,HLOOKUP($A153,'Monte Carlo_locked values'!$CQ$6:$DS$506,'Half from MC Supply Inputs '!FE$138+1,FALSE),FE120)</f>
        <v>8.6368282069479196</v>
      </c>
      <c r="FF153">
        <f>IF(FF$68=0,HLOOKUP($A153,'Monte Carlo_locked values'!$CQ$6:$DS$506,'Half from MC Supply Inputs '!FF$138+1,FALSE),FF120)</f>
        <v>8.6368282069479196</v>
      </c>
      <c r="FG153">
        <f>IF(FG$68=0,HLOOKUP($A153,'Monte Carlo_locked values'!$CQ$6:$DS$506,'Half from MC Supply Inputs '!FG$138+1,FALSE),FG120)</f>
        <v>2.356041668847876</v>
      </c>
      <c r="FH153">
        <f>IF(FH$68=0,HLOOKUP($A153,'Monte Carlo_locked values'!$CQ$6:$DS$506,'Half from MC Supply Inputs '!FH$138+1,FALSE),FH120)</f>
        <v>5.8839690481670974</v>
      </c>
      <c r="FI153">
        <f>IF(FI$68=0,HLOOKUP($A153,'Monte Carlo_locked values'!$CQ$6:$DS$506,'Half from MC Supply Inputs '!FI$138+1,FALSE),FI120)</f>
        <v>4.3449943103775119</v>
      </c>
      <c r="FJ153">
        <f>IF(FJ$68=0,HLOOKUP($A153,'Monte Carlo_locked values'!$CQ$6:$DS$506,'Half from MC Supply Inputs '!FJ$138+1,FALSE),FJ120)</f>
        <v>5.1473793563843691</v>
      </c>
      <c r="FK153">
        <f>IF(FK$68=0,HLOOKUP($A153,'Monte Carlo_locked values'!$CQ$6:$DS$506,'Half from MC Supply Inputs '!FK$138+1,FALSE),FK120)</f>
        <v>2.3532904755297634</v>
      </c>
      <c r="FL153">
        <f>IF(FL$68=0,HLOOKUP($A153,'Monte Carlo_locked values'!$CQ$6:$DS$506,'Half from MC Supply Inputs '!FL$138+1,FALSE),FL120)</f>
        <v>8.6368282069479196</v>
      </c>
      <c r="FM153">
        <f>IF(FM$68=0,HLOOKUP($A153,'Monte Carlo_locked values'!$CQ$6:$DS$506,'Half from MC Supply Inputs '!FM$138+1,FALSE),FM120)</f>
        <v>4.6790499119643423</v>
      </c>
      <c r="FN153">
        <f>IF(FN$68=0,HLOOKUP($A153,'Monte Carlo_locked values'!$CQ$6:$DS$506,'Half from MC Supply Inputs '!FN$138+1,FALSE),FN120)</f>
        <v>8.6368282069479196</v>
      </c>
      <c r="FO153">
        <f>IF(FO$68=0,HLOOKUP($A153,'Monte Carlo_locked values'!$CQ$6:$DS$506,'Half from MC Supply Inputs '!FO$138+1,FALSE),FO120)</f>
        <v>8.6368282069479196</v>
      </c>
      <c r="FP153">
        <f>IF(FP$68=0,HLOOKUP($A153,'Monte Carlo_locked values'!$CQ$6:$DS$506,'Half from MC Supply Inputs '!FP$138+1,FALSE),FP120)</f>
        <v>2.356041668847876</v>
      </c>
      <c r="FQ153">
        <f>IF(FQ$68=0,HLOOKUP($A153,'Monte Carlo_locked values'!$CQ$6:$DS$506,'Half from MC Supply Inputs '!FQ$138+1,FALSE),FQ120)</f>
        <v>3.7503349159570667</v>
      </c>
      <c r="FR153">
        <f>IF(FR$68=0,HLOOKUP($A153,'Monte Carlo_locked values'!$CQ$6:$DS$506,'Half from MC Supply Inputs '!FR$138+1,FALSE),FR120)</f>
        <v>5.1473793563843691</v>
      </c>
      <c r="FS153">
        <f>IF(FS$68=0,HLOOKUP($A153,'Monte Carlo_locked values'!$CQ$6:$DS$506,'Half from MC Supply Inputs '!FS$138+1,FALSE),FS120)</f>
        <v>8.6368282069479196</v>
      </c>
      <c r="FT153">
        <f>IF(FT$68=0,HLOOKUP($A153,'Monte Carlo_locked values'!$CQ$6:$DS$506,'Half from MC Supply Inputs '!FT$138+1,FALSE),FT120)</f>
        <v>7.4872146344262118</v>
      </c>
      <c r="FU153">
        <f>IF(FU$68=0,HLOOKUP($A153,'Monte Carlo_locked values'!$CQ$6:$DS$506,'Half from MC Supply Inputs '!FU$138+1,FALSE),FU120)</f>
        <v>8.6368282069479196</v>
      </c>
      <c r="FV153">
        <f>IF(FV$68=0,HLOOKUP($A153,'Monte Carlo_locked values'!$CQ$6:$DS$506,'Half from MC Supply Inputs '!FV$138+1,FALSE),FV120)</f>
        <v>2.505357853036609</v>
      </c>
      <c r="FW153">
        <f>IF(FW$68=0,HLOOKUP($A153,'Monte Carlo_locked values'!$CQ$6:$DS$506,'Half from MC Supply Inputs '!FW$138+1,FALSE),FW120)</f>
        <v>2.3840694779035165</v>
      </c>
      <c r="FX153">
        <f>IF(FX$68=0,HLOOKUP($A153,'Monte Carlo_locked values'!$CQ$6:$DS$506,'Half from MC Supply Inputs '!FX$138+1,FALSE),FX120)</f>
        <v>8.1986514953974581</v>
      </c>
      <c r="FY153">
        <f>IF(FY$68=0,HLOOKUP($A153,'Monte Carlo_locked values'!$CQ$6:$DS$506,'Half from MC Supply Inputs '!FY$138+1,FALSE),FY120)</f>
        <v>5.4985646436750528</v>
      </c>
      <c r="FZ153">
        <f>IF(FZ$68=0,HLOOKUP($A153,'Monte Carlo_locked values'!$CQ$6:$DS$506,'Half from MC Supply Inputs '!FZ$138+1,FALSE),FZ120)</f>
        <v>6.8636475928185243</v>
      </c>
      <c r="GA153">
        <f>IF(GA$68=0,HLOOKUP($A153,'Monte Carlo_locked values'!$CQ$6:$DS$506,'Half from MC Supply Inputs '!GA$138+1,FALSE),GA120)</f>
        <v>2.9983644129129474</v>
      </c>
      <c r="GB153">
        <f>IF(GB$68=0,HLOOKUP($A153,'Monte Carlo_locked values'!$CQ$6:$DS$506,'Half from MC Supply Inputs '!GB$138+1,FALSE),GB120)</f>
        <v>8.6368282069479196</v>
      </c>
      <c r="GC153">
        <f>IF(GC$68=0,HLOOKUP($A153,'Monte Carlo_locked values'!$CQ$6:$DS$506,'Half from MC Supply Inputs '!GC$138+1,FALSE),GC120)</f>
        <v>8.6368282069479196</v>
      </c>
      <c r="GD153">
        <f>IF(GD$68=0,HLOOKUP($A153,'Monte Carlo_locked values'!$CQ$6:$DS$506,'Half from MC Supply Inputs '!GD$138+1,FALSE),GD120)</f>
        <v>5.1473793563843691</v>
      </c>
      <c r="GE153">
        <f>IF(GE$68=0,HLOOKUP($A153,'Monte Carlo_locked values'!$CQ$6:$DS$506,'Half from MC Supply Inputs '!GE$138+1,FALSE),GE120)</f>
        <v>3.7503349159570667</v>
      </c>
      <c r="GF153">
        <f>IF(GF$68=0,HLOOKUP($A153,'Monte Carlo_locked values'!$CQ$6:$DS$506,'Half from MC Supply Inputs '!GF$138+1,FALSE),GF120)</f>
        <v>5.1421264588513926</v>
      </c>
      <c r="GG153">
        <f>IF(GG$68=0,HLOOKUP($A153,'Monte Carlo_locked values'!$CQ$6:$DS$506,'Half from MC Supply Inputs '!GG$138+1,FALSE),GG120)</f>
        <v>6.6023323538917609</v>
      </c>
      <c r="GH153">
        <f>IF(GH$68=0,HLOOKUP($A153,'Monte Carlo_locked values'!$CQ$6:$DS$506,'Half from MC Supply Inputs '!GH$138+1,FALSE),GH120)</f>
        <v>6.3504082575301464</v>
      </c>
      <c r="GI153">
        <f>IF(GI$68=0,HLOOKUP($A153,'Monte Carlo_locked values'!$CQ$6:$DS$506,'Half from MC Supply Inputs '!GI$138+1,FALSE),GI120)</f>
        <v>2.3532904755297634</v>
      </c>
      <c r="GJ153">
        <f>IF(GJ$68=0,HLOOKUP($A153,'Monte Carlo_locked values'!$CQ$6:$DS$506,'Half from MC Supply Inputs '!GJ$138+1,FALSE),GJ120)</f>
        <v>4.7943800453997634</v>
      </c>
      <c r="GK153">
        <f>IF(GK$68=0,HLOOKUP($A153,'Monte Carlo_locked values'!$CQ$6:$DS$506,'Half from MC Supply Inputs '!GK$138+1,FALSE),GK120)</f>
        <v>3.6234394975626412</v>
      </c>
      <c r="GL153">
        <f>IF(GL$68=0,HLOOKUP($A153,'Monte Carlo_locked values'!$CQ$6:$DS$506,'Half from MC Supply Inputs '!GL$138+1,FALSE),GL120)</f>
        <v>4.953156962043705</v>
      </c>
      <c r="GM153">
        <f>IF(GM$68=0,HLOOKUP($A153,'Monte Carlo_locked values'!$CQ$6:$DS$506,'Half from MC Supply Inputs '!GM$138+1,FALSE),GM120)</f>
        <v>2.8162966032896284</v>
      </c>
      <c r="GN153">
        <f>IF(GN$68=0,HLOOKUP($A153,'Monte Carlo_locked values'!$CQ$6:$DS$506,'Half from MC Supply Inputs '!GN$138+1,FALSE),GN120)</f>
        <v>3.7503349159570667</v>
      </c>
      <c r="GO153">
        <f>IF(GO$68=0,HLOOKUP($A153,'Monte Carlo_locked values'!$CQ$6:$DS$506,'Half from MC Supply Inputs '!GO$138+1,FALSE),GO120)</f>
        <v>8.6368282069479196</v>
      </c>
      <c r="GP153">
        <f>IF(GP$68=0,HLOOKUP($A153,'Monte Carlo_locked values'!$CQ$6:$DS$506,'Half from MC Supply Inputs '!GP$138+1,FALSE),GP120)</f>
        <v>8.6368282069479196</v>
      </c>
      <c r="GQ153">
        <f>IF(GQ$68=0,HLOOKUP($A153,'Monte Carlo_locked values'!$CQ$6:$DS$506,'Half from MC Supply Inputs '!GQ$138+1,FALSE),GQ120)</f>
        <v>2.7136398210249992</v>
      </c>
      <c r="GR153">
        <f>IF(GR$68=0,HLOOKUP($A153,'Monte Carlo_locked values'!$CQ$6:$DS$506,'Half from MC Supply Inputs '!GR$138+1,FALSE),GR120)</f>
        <v>3.7503349159570667</v>
      </c>
      <c r="GS153">
        <f>IF(GS$68=0,HLOOKUP($A153,'Monte Carlo_locked values'!$CQ$6:$DS$506,'Half from MC Supply Inputs '!GS$138+1,FALSE),GS120)</f>
        <v>2.3532904755297634</v>
      </c>
      <c r="GT153">
        <f>IF(GT$68=0,HLOOKUP($A153,'Monte Carlo_locked values'!$CQ$6:$DS$506,'Half from MC Supply Inputs '!GT$138+1,FALSE),GT120)</f>
        <v>2.3532904755297634</v>
      </c>
      <c r="GU153">
        <f>IF(GU$68=0,HLOOKUP($A153,'Monte Carlo_locked values'!$CQ$6:$DS$506,'Half from MC Supply Inputs '!GU$138+1,FALSE),GU120)</f>
        <v>6.0914673200346421</v>
      </c>
      <c r="GV153">
        <f>IF(GV$68=0,HLOOKUP($A153,'Monte Carlo_locked values'!$CQ$6:$DS$506,'Half from MC Supply Inputs '!GV$138+1,FALSE),GV120)</f>
        <v>5.1473793563843691</v>
      </c>
      <c r="GW153">
        <f>IF(GW$68=0,HLOOKUP($A153,'Monte Carlo_locked values'!$CQ$6:$DS$506,'Half from MC Supply Inputs '!GW$138+1,FALSE),GW120)</f>
        <v>5.8748558551380645</v>
      </c>
      <c r="GX153">
        <f>IF(GX$68=0,HLOOKUP($A153,'Monte Carlo_locked values'!$CQ$6:$DS$506,'Half from MC Supply Inputs '!GX$138+1,FALSE),GX120)</f>
        <v>2.356041668847876</v>
      </c>
      <c r="GY153">
        <f>IF(GY$68=0,HLOOKUP($A153,'Monte Carlo_locked values'!$CQ$6:$DS$506,'Half from MC Supply Inputs '!GY$138+1,FALSE),GY120)</f>
        <v>5.1473793563843691</v>
      </c>
      <c r="GZ153">
        <f>IF(GZ$68=0,HLOOKUP($A153,'Monte Carlo_locked values'!$CQ$6:$DS$506,'Half from MC Supply Inputs '!GZ$138+1,FALSE),GZ120)</f>
        <v>5.1473793563843691</v>
      </c>
      <c r="HA153">
        <f>IF(HA$68=0,HLOOKUP($A153,'Monte Carlo_locked values'!$CQ$6:$DS$506,'Half from MC Supply Inputs '!HA$138+1,FALSE),HA120)</f>
        <v>3.7503349159570667</v>
      </c>
      <c r="HB153">
        <f>IF(HB$68=0,HLOOKUP($A153,'Monte Carlo_locked values'!$CQ$6:$DS$506,'Half from MC Supply Inputs '!HB$138+1,FALSE),HB120)</f>
        <v>6.6023323538917609</v>
      </c>
      <c r="HC153">
        <f>IF(HC$68=0,HLOOKUP($A153,'Monte Carlo_locked values'!$CQ$6:$DS$506,'Half from MC Supply Inputs '!HC$138+1,FALSE),HC120)</f>
        <v>2.3532904755297634</v>
      </c>
      <c r="HD153">
        <f>IF(HD$68=0,HLOOKUP($A153,'Monte Carlo_locked values'!$CQ$6:$DS$506,'Half from MC Supply Inputs '!HD$138+1,FALSE),HD120)</f>
        <v>2.3532904755297634</v>
      </c>
      <c r="HE153">
        <f>IF(HE$68=0,HLOOKUP($A153,'Monte Carlo_locked values'!$CQ$6:$DS$506,'Half from MC Supply Inputs '!HE$138+1,FALSE),HE120)</f>
        <v>3.4459965740236913</v>
      </c>
      <c r="HF153">
        <f>IF(HF$68=0,HLOOKUP($A153,'Monte Carlo_locked values'!$CQ$6:$DS$506,'Half from MC Supply Inputs '!HF$138+1,FALSE),HF120)</f>
        <v>6.6023323538917609</v>
      </c>
      <c r="HG153">
        <f>IF(HG$68=0,HLOOKUP($A153,'Monte Carlo_locked values'!$CQ$6:$DS$506,'Half from MC Supply Inputs '!HG$138+1,FALSE),HG120)</f>
        <v>8.6368282069479196</v>
      </c>
      <c r="HH153">
        <f>IF(HH$68=0,HLOOKUP($A153,'Monte Carlo_locked values'!$CQ$6:$DS$506,'Half from MC Supply Inputs '!HH$138+1,FALSE),HH120)</f>
        <v>5.6819357266378647</v>
      </c>
      <c r="HI153">
        <f>IF(HI$68=0,HLOOKUP($A153,'Monte Carlo_locked values'!$CQ$6:$DS$506,'Half from MC Supply Inputs '!HI$138+1,FALSE),HI120)</f>
        <v>8.6368282069479196</v>
      </c>
      <c r="HJ153">
        <f>IF(HJ$68=0,HLOOKUP($A153,'Monte Carlo_locked values'!$CQ$6:$DS$506,'Half from MC Supply Inputs '!HJ$138+1,FALSE),HJ120)</f>
        <v>2.356041668847876</v>
      </c>
      <c r="HK153">
        <f>IF(HK$68=0,HLOOKUP($A153,'Monte Carlo_locked values'!$CQ$6:$DS$506,'Half from MC Supply Inputs '!HK$138+1,FALSE),HK120)</f>
        <v>5.8748558551380645</v>
      </c>
      <c r="HL153">
        <f>IF(HL$68=0,HLOOKUP($A153,'Monte Carlo_locked values'!$CQ$6:$DS$506,'Half from MC Supply Inputs '!HL$138+1,FALSE),HL120)</f>
        <v>6.6613605676249126</v>
      </c>
      <c r="HM153">
        <f>IF(HM$68=0,HLOOKUP($A153,'Monte Carlo_locked values'!$CQ$6:$DS$506,'Half from MC Supply Inputs '!HM$138+1,FALSE),HM120)</f>
        <v>2.3532904755297634</v>
      </c>
      <c r="HN153">
        <f>IF(HN$68=0,HLOOKUP($A153,'Monte Carlo_locked values'!$CQ$6:$DS$506,'Half from MC Supply Inputs '!HN$138+1,FALSE),HN120)</f>
        <v>3.8075219538718073</v>
      </c>
      <c r="HO153">
        <f>IF(HO$68=0,HLOOKUP($A153,'Monte Carlo_locked values'!$CQ$6:$DS$506,'Half from MC Supply Inputs '!HO$138+1,FALSE),HO120)</f>
        <v>8.6368282069479196</v>
      </c>
      <c r="HP153">
        <f>IF(HP$68=0,HLOOKUP($A153,'Monte Carlo_locked values'!$CQ$6:$DS$506,'Half from MC Supply Inputs '!HP$138+1,FALSE),HP120)</f>
        <v>5.1473793563843691</v>
      </c>
      <c r="HQ153">
        <f>IF(HQ$68=0,HLOOKUP($A153,'Monte Carlo_locked values'!$CQ$6:$DS$506,'Half from MC Supply Inputs '!HQ$138+1,FALSE),HQ120)</f>
        <v>5.1473793563843691</v>
      </c>
      <c r="HR153">
        <f>IF(HR$68=0,HLOOKUP($A153,'Monte Carlo_locked values'!$CQ$6:$DS$506,'Half from MC Supply Inputs '!HR$138+1,FALSE),HR120)</f>
        <v>6.6023323538917609</v>
      </c>
      <c r="HS153">
        <f>IF(HS$68=0,HLOOKUP($A153,'Monte Carlo_locked values'!$CQ$6:$DS$506,'Half from MC Supply Inputs '!HS$138+1,FALSE),HS120)</f>
        <v>3.7503349159570667</v>
      </c>
      <c r="HT153">
        <f>IF(HT$68=0,HLOOKUP($A153,'Monte Carlo_locked values'!$CQ$6:$DS$506,'Half from MC Supply Inputs '!HT$138+1,FALSE),HT120)</f>
        <v>5.8748558551380645</v>
      </c>
      <c r="HU153">
        <f>IF(HU$68=0,HLOOKUP($A153,'Monte Carlo_locked values'!$CQ$6:$DS$506,'Half from MC Supply Inputs '!HU$138+1,FALSE),HU120)</f>
        <v>3.7503349159570667</v>
      </c>
      <c r="HV153">
        <f>IF(HV$68=0,HLOOKUP($A153,'Monte Carlo_locked values'!$CQ$6:$DS$506,'Half from MC Supply Inputs '!HV$138+1,FALSE),HV120)</f>
        <v>2.3532904755297634</v>
      </c>
      <c r="HW153">
        <f>IF(HW$68=0,HLOOKUP($A153,'Monte Carlo_locked values'!$CQ$6:$DS$506,'Half from MC Supply Inputs '!HW$138+1,FALSE),HW120)</f>
        <v>2.3532904755297634</v>
      </c>
      <c r="HX153">
        <f>IF(HX$68=0,HLOOKUP($A153,'Monte Carlo_locked values'!$CQ$6:$DS$506,'Half from MC Supply Inputs '!HX$138+1,FALSE),HX120)</f>
        <v>8.6368282069479196</v>
      </c>
      <c r="HY153">
        <f>IF(HY$68=0,HLOOKUP($A153,'Monte Carlo_locked values'!$CQ$6:$DS$506,'Half from MC Supply Inputs '!HY$138+1,FALSE),HY120)</f>
        <v>6.3969055514713196</v>
      </c>
      <c r="HZ153">
        <f>IF(HZ$68=0,HLOOKUP($A153,'Monte Carlo_locked values'!$CQ$6:$DS$506,'Half from MC Supply Inputs '!HZ$138+1,FALSE),HZ120)</f>
        <v>8.6368282069479196</v>
      </c>
      <c r="IA153">
        <f>IF(IA$68=0,HLOOKUP($A153,'Monte Carlo_locked values'!$CQ$6:$DS$506,'Half from MC Supply Inputs '!IA$138+1,FALSE),IA120)</f>
        <v>5.3565491734424491</v>
      </c>
      <c r="IB153">
        <f>IF(IB$68=0,HLOOKUP($A153,'Monte Carlo_locked values'!$CQ$6:$DS$506,'Half from MC Supply Inputs '!IB$138+1,FALSE),IB120)</f>
        <v>5.8748558551380645</v>
      </c>
      <c r="IC153">
        <f>IF(IC$68=0,HLOOKUP($A153,'Monte Carlo_locked values'!$CQ$6:$DS$506,'Half from MC Supply Inputs '!IC$138+1,FALSE),IC120)</f>
        <v>5.1473793563843691</v>
      </c>
      <c r="ID153">
        <f>IF(ID$68=0,HLOOKUP($A153,'Monte Carlo_locked values'!$CQ$6:$DS$506,'Half from MC Supply Inputs '!ID$138+1,FALSE),ID120)</f>
        <v>2.3532904755297634</v>
      </c>
      <c r="IE153">
        <f>IF(IE$68=0,HLOOKUP($A153,'Monte Carlo_locked values'!$CQ$6:$DS$506,'Half from MC Supply Inputs '!IE$138+1,FALSE),IE120)</f>
        <v>2.3532904755297634</v>
      </c>
      <c r="IF153">
        <f>IF(IF$68=0,HLOOKUP($A153,'Monte Carlo_locked values'!$CQ$6:$DS$506,'Half from MC Supply Inputs '!IF$138+1,FALSE),IF120)</f>
        <v>6.6023323538917609</v>
      </c>
      <c r="IG153">
        <f>IF(IG$68=0,HLOOKUP($A153,'Monte Carlo_locked values'!$CQ$6:$DS$506,'Half from MC Supply Inputs '!IG$138+1,FALSE),IG120)</f>
        <v>3.7637441139679861</v>
      </c>
      <c r="IH153">
        <f>IF(IH$68=0,HLOOKUP($A153,'Monte Carlo_locked values'!$CQ$6:$DS$506,'Half from MC Supply Inputs '!IH$138+1,FALSE),IH120)</f>
        <v>8.6368282069479196</v>
      </c>
      <c r="II153">
        <f>IF(II$68=0,HLOOKUP($A153,'Monte Carlo_locked values'!$CQ$6:$DS$506,'Half from MC Supply Inputs '!II$138+1,FALSE),II120)</f>
        <v>4.625116837042234</v>
      </c>
      <c r="IJ153">
        <f>IF(IJ$68=0,HLOOKUP($A153,'Monte Carlo_locked values'!$CQ$6:$DS$506,'Half from MC Supply Inputs '!IJ$138+1,FALSE),IJ120)</f>
        <v>2.6155660677648291</v>
      </c>
      <c r="IK153">
        <f>IF(IK$68=0,HLOOKUP($A153,'Monte Carlo_locked values'!$CQ$6:$DS$506,'Half from MC Supply Inputs '!IK$138+1,FALSE),IK120)</f>
        <v>3.7503349159570667</v>
      </c>
      <c r="IL153">
        <f>IF(IL$68=0,HLOOKUP($A153,'Monte Carlo_locked values'!$CQ$6:$DS$506,'Half from MC Supply Inputs '!IL$138+1,FALSE),IL120)</f>
        <v>5.1473793563843691</v>
      </c>
      <c r="IM153">
        <f>IF(IM$68=0,HLOOKUP($A153,'Monte Carlo_locked values'!$CQ$6:$DS$506,'Half from MC Supply Inputs '!IM$138+1,FALSE),IM120)</f>
        <v>2.3532904755297634</v>
      </c>
      <c r="IN153">
        <f>IF(IN$68=0,HLOOKUP($A153,'Monte Carlo_locked values'!$CQ$6:$DS$506,'Half from MC Supply Inputs '!IN$138+1,FALSE),IN120)</f>
        <v>8.6368282069479196</v>
      </c>
      <c r="IO153">
        <f>IF(IO$68=0,HLOOKUP($A153,'Monte Carlo_locked values'!$CQ$6:$DS$506,'Half from MC Supply Inputs '!IO$138+1,FALSE),IO120)</f>
        <v>8.6368282069479196</v>
      </c>
      <c r="IP153">
        <f>IF(IP$68=0,HLOOKUP($A153,'Monte Carlo_locked values'!$CQ$6:$DS$506,'Half from MC Supply Inputs '!IP$138+1,FALSE),IP120)</f>
        <v>6.6023323538917609</v>
      </c>
      <c r="IQ153">
        <f>IF(IQ$68=0,HLOOKUP($A153,'Monte Carlo_locked values'!$CQ$6:$DS$506,'Half from MC Supply Inputs '!IQ$138+1,FALSE),IQ120)</f>
        <v>6.6023323538917609</v>
      </c>
      <c r="IR153">
        <f>IF(IR$68=0,HLOOKUP($A153,'Monte Carlo_locked values'!$CQ$6:$DS$506,'Half from MC Supply Inputs '!IR$138+1,FALSE),IR120)</f>
        <v>5.1473793563843691</v>
      </c>
      <c r="IS153">
        <f>IF(IS$68=0,HLOOKUP($A153,'Monte Carlo_locked values'!$CQ$6:$DS$506,'Half from MC Supply Inputs '!IS$138+1,FALSE),IS120)</f>
        <v>8.6368282069479196</v>
      </c>
      <c r="IT153">
        <f>IF(IT$68=0,HLOOKUP($A153,'Monte Carlo_locked values'!$CQ$6:$DS$506,'Half from MC Supply Inputs '!IT$138+1,FALSE),IT120)</f>
        <v>6.6023323538917609</v>
      </c>
      <c r="IU153">
        <f>IF(IU$68=0,HLOOKUP($A153,'Monte Carlo_locked values'!$CQ$6:$DS$506,'Half from MC Supply Inputs '!IU$138+1,FALSE),IU120)</f>
        <v>5.8748558551380645</v>
      </c>
      <c r="IV153">
        <f>IF(IV$68=0,HLOOKUP($A153,'Monte Carlo_locked values'!$CQ$6:$DS$506,'Half from MC Supply Inputs '!IV$138+1,FALSE),IV120)</f>
        <v>8.6368282069479196</v>
      </c>
      <c r="IW153">
        <f>IF(IW$68=0,HLOOKUP($A153,'Monte Carlo_locked values'!$CQ$6:$DS$506,'Half from MC Supply Inputs '!IW$138+1,FALSE),IW120)</f>
        <v>8.6368282069479196</v>
      </c>
      <c r="IX153">
        <f>IF(IX$68=0,HLOOKUP($A153,'Monte Carlo_locked values'!$CQ$6:$DS$506,'Half from MC Supply Inputs '!IX$138+1,FALSE),IX120)</f>
        <v>8.6368282069479196</v>
      </c>
      <c r="IY153">
        <f>IF(IY$68=0,HLOOKUP($A153,'Monte Carlo_locked values'!$CQ$6:$DS$506,'Half from MC Supply Inputs '!IY$138+1,FALSE),IY120)</f>
        <v>3.7503349159570667</v>
      </c>
      <c r="IZ153">
        <f>IF(IZ$68=0,HLOOKUP($A153,'Monte Carlo_locked values'!$CQ$6:$DS$506,'Half from MC Supply Inputs '!IZ$138+1,FALSE),IZ120)</f>
        <v>2.356041668847876</v>
      </c>
      <c r="JA153">
        <f>IF(JA$68=0,HLOOKUP($A153,'Monte Carlo_locked values'!$CQ$6:$DS$506,'Half from MC Supply Inputs '!JA$138+1,FALSE),JA120)</f>
        <v>8.6368282069479196</v>
      </c>
      <c r="JB153">
        <f>IF(JB$68=0,HLOOKUP($A153,'Monte Carlo_locked values'!$CQ$6:$DS$506,'Half from MC Supply Inputs '!JB$138+1,FALSE),JB120)</f>
        <v>4.7961433973581435</v>
      </c>
      <c r="JC153">
        <f>IF(JC$68=0,HLOOKUP($A153,'Monte Carlo_locked values'!$CQ$6:$DS$506,'Half from MC Supply Inputs '!JC$138+1,FALSE),JC120)</f>
        <v>3.7503349159570667</v>
      </c>
      <c r="JD153">
        <f>IF(JD$68=0,HLOOKUP($A153,'Monte Carlo_locked values'!$CQ$6:$DS$506,'Half from MC Supply Inputs '!JD$138+1,FALSE),JD120)</f>
        <v>8.6368282069479196</v>
      </c>
      <c r="JE153">
        <f>IF(JE$68=0,HLOOKUP($A153,'Monte Carlo_locked values'!$CQ$6:$DS$506,'Half from MC Supply Inputs '!JE$138+1,FALSE),JE120)</f>
        <v>8.6368282069479196</v>
      </c>
      <c r="JF153">
        <f>IF(JF$68=0,HLOOKUP($A153,'Monte Carlo_locked values'!$CQ$6:$DS$506,'Half from MC Supply Inputs '!JF$138+1,FALSE),JF120)</f>
        <v>5.8748558551380645</v>
      </c>
      <c r="JG153">
        <f>IF(JG$68=0,HLOOKUP($A153,'Monte Carlo_locked values'!$CQ$6:$DS$506,'Half from MC Supply Inputs '!JG$138+1,FALSE),JG120)</f>
        <v>3.0319461593826724</v>
      </c>
      <c r="JH153">
        <f>IF(JH$68=0,HLOOKUP($A153,'Monte Carlo_locked values'!$CQ$6:$DS$506,'Half from MC Supply Inputs '!JH$138+1,FALSE),JH120)</f>
        <v>4.6198162582847671</v>
      </c>
      <c r="JI153">
        <f>IF(JI$68=0,HLOOKUP($A153,'Monte Carlo_locked values'!$CQ$6:$DS$506,'Half from MC Supply Inputs '!JI$138+1,FALSE),JI120)</f>
        <v>8.6368282069479196</v>
      </c>
      <c r="JJ153">
        <f>IF(JJ$68=0,HLOOKUP($A153,'Monte Carlo_locked values'!$CQ$6:$DS$506,'Half from MC Supply Inputs '!JJ$138+1,FALSE),JJ120)</f>
        <v>2.3532904755297634</v>
      </c>
      <c r="JK153">
        <f>IF(JK$68=0,HLOOKUP($A153,'Monte Carlo_locked values'!$CQ$6:$DS$506,'Half from MC Supply Inputs '!JK$138+1,FALSE),JK120)</f>
        <v>5.8748558551380645</v>
      </c>
      <c r="JL153">
        <f>IF(JL$68=0,HLOOKUP($A153,'Monte Carlo_locked values'!$CQ$6:$DS$506,'Half from MC Supply Inputs '!JL$138+1,FALSE),JL120)</f>
        <v>3.7503349159570667</v>
      </c>
      <c r="JM153">
        <f>IF(JM$68=0,HLOOKUP($A153,'Monte Carlo_locked values'!$CQ$6:$DS$506,'Half from MC Supply Inputs '!JM$138+1,FALSE),JM120)</f>
        <v>2.3532904755297634</v>
      </c>
      <c r="JN153">
        <f>IF(JN$68=0,HLOOKUP($A153,'Monte Carlo_locked values'!$CQ$6:$DS$506,'Half from MC Supply Inputs '!JN$138+1,FALSE),JN120)</f>
        <v>5.5564596602541299</v>
      </c>
      <c r="JO153">
        <f>IF(JO$68=0,HLOOKUP($A153,'Monte Carlo_locked values'!$CQ$6:$DS$506,'Half from MC Supply Inputs '!JO$138+1,FALSE),JO120)</f>
        <v>4.3369667976210957</v>
      </c>
      <c r="JP153">
        <f>IF(JP$68=0,HLOOKUP($A153,'Monte Carlo_locked values'!$CQ$6:$DS$506,'Half from MC Supply Inputs '!JP$138+1,FALSE),JP120)</f>
        <v>5.1473793563843691</v>
      </c>
      <c r="JQ153">
        <f>IF(JQ$68=0,HLOOKUP($A153,'Monte Carlo_locked values'!$CQ$6:$DS$506,'Half from MC Supply Inputs '!JQ$138+1,FALSE),JQ120)</f>
        <v>2.3532904755297634</v>
      </c>
      <c r="JR153">
        <f>IF(JR$68=0,HLOOKUP($A153,'Monte Carlo_locked values'!$CQ$6:$DS$506,'Half from MC Supply Inputs '!JR$138+1,FALSE),JR120)</f>
        <v>5.2405588391268285</v>
      </c>
      <c r="JS153">
        <f>IF(JS$68=0,HLOOKUP($A153,'Monte Carlo_locked values'!$CQ$6:$DS$506,'Half from MC Supply Inputs '!JS$138+1,FALSE),JS120)</f>
        <v>2.3532904755297634</v>
      </c>
      <c r="JT153">
        <f>IF(JT$68=0,HLOOKUP($A153,'Monte Carlo_locked values'!$CQ$6:$DS$506,'Half from MC Supply Inputs '!JT$138+1,FALSE),JT120)</f>
        <v>6.6023323538917609</v>
      </c>
      <c r="JU153">
        <f>IF(JU$68=0,HLOOKUP($A153,'Monte Carlo_locked values'!$CQ$6:$DS$506,'Half from MC Supply Inputs '!JU$138+1,FALSE),JU120)</f>
        <v>3.7503349159570667</v>
      </c>
      <c r="JV153">
        <f>IF(JV$68=0,HLOOKUP($A153,'Monte Carlo_locked values'!$CQ$6:$DS$506,'Half from MC Supply Inputs '!JV$138+1,FALSE),JV120)</f>
        <v>3.717133771491052</v>
      </c>
      <c r="JW153">
        <f>IF(JW$68=0,HLOOKUP($A153,'Monte Carlo_locked values'!$CQ$6:$DS$506,'Half from MC Supply Inputs '!JW$138+1,FALSE),JW120)</f>
        <v>6.6023323538917609</v>
      </c>
      <c r="JX153">
        <f>IF(JX$68=0,HLOOKUP($A153,'Monte Carlo_locked values'!$CQ$6:$DS$506,'Half from MC Supply Inputs '!JX$138+1,FALSE),JX120)</f>
        <v>3.7503349159570667</v>
      </c>
      <c r="JY153">
        <f>IF(JY$68=0,HLOOKUP($A153,'Monte Carlo_locked values'!$CQ$6:$DS$506,'Half from MC Supply Inputs '!JY$138+1,FALSE),JY120)</f>
        <v>5.1473793563843691</v>
      </c>
      <c r="JZ153">
        <f>IF(JZ$68=0,HLOOKUP($A153,'Monte Carlo_locked values'!$CQ$6:$DS$506,'Half from MC Supply Inputs '!JZ$138+1,FALSE),JZ120)</f>
        <v>4.0694369495415534</v>
      </c>
      <c r="KA153">
        <f>IF(KA$68=0,HLOOKUP($A153,'Monte Carlo_locked values'!$CQ$6:$DS$506,'Half from MC Supply Inputs '!KA$138+1,FALSE),KA120)</f>
        <v>3.136769934382869</v>
      </c>
      <c r="KB153">
        <f>IF(KB$68=0,HLOOKUP($A153,'Monte Carlo_locked values'!$CQ$6:$DS$506,'Half from MC Supply Inputs '!KB$138+1,FALSE),KB120)</f>
        <v>2.3532904755297634</v>
      </c>
      <c r="KC153">
        <f>IF(KC$68=0,HLOOKUP($A153,'Monte Carlo_locked values'!$CQ$6:$DS$506,'Half from MC Supply Inputs '!KC$138+1,FALSE),KC120)</f>
        <v>7.0093673764087576</v>
      </c>
      <c r="KD153">
        <f>IF(KD$68=0,HLOOKUP($A153,'Monte Carlo_locked values'!$CQ$6:$DS$506,'Half from MC Supply Inputs '!KD$138+1,FALSE),KD120)</f>
        <v>6.9366908070645419</v>
      </c>
      <c r="KE153">
        <f>IF(KE$68=0,HLOOKUP($A153,'Monte Carlo_locked values'!$CQ$6:$DS$506,'Half from MC Supply Inputs '!KE$138+1,FALSE),KE120)</f>
        <v>2.356041668847876</v>
      </c>
      <c r="KF153">
        <f>IF(KF$68=0,HLOOKUP($A153,'Monte Carlo_locked values'!$CQ$6:$DS$506,'Half from MC Supply Inputs '!KF$138+1,FALSE),KF120)</f>
        <v>5.8748558551380645</v>
      </c>
      <c r="KG153">
        <f>IF(KG$68=0,HLOOKUP($A153,'Monte Carlo_locked values'!$CQ$6:$DS$506,'Half from MC Supply Inputs '!KG$138+1,FALSE),KG120)</f>
        <v>8.6368282069479196</v>
      </c>
      <c r="KH153">
        <f>IF(KH$68=0,HLOOKUP($A153,'Monte Carlo_locked values'!$CQ$6:$DS$506,'Half from MC Supply Inputs '!KH$138+1,FALSE),KH120)</f>
        <v>5.8748558551380645</v>
      </c>
      <c r="KI153">
        <f>IF(KI$68=0,HLOOKUP($A153,'Monte Carlo_locked values'!$CQ$6:$DS$506,'Half from MC Supply Inputs '!KI$138+1,FALSE),KI120)</f>
        <v>8.6368282069479196</v>
      </c>
      <c r="KJ153">
        <f>IF(KJ$68=0,HLOOKUP($A153,'Monte Carlo_locked values'!$CQ$6:$DS$506,'Half from MC Supply Inputs '!KJ$138+1,FALSE),KJ120)</f>
        <v>2.3532904755297634</v>
      </c>
      <c r="KK153">
        <f>IF(KK$68=0,HLOOKUP($A153,'Monte Carlo_locked values'!$CQ$6:$DS$506,'Half from MC Supply Inputs '!KK$138+1,FALSE),KK120)</f>
        <v>7.7965998755956445</v>
      </c>
      <c r="KL153">
        <f>IF(KL$68=0,HLOOKUP($A153,'Monte Carlo_locked values'!$CQ$6:$DS$506,'Half from MC Supply Inputs '!KL$138+1,FALSE),KL120)</f>
        <v>5.1473793563843691</v>
      </c>
      <c r="KM153">
        <f>IF(KM$68=0,HLOOKUP($A153,'Monte Carlo_locked values'!$CQ$6:$DS$506,'Half from MC Supply Inputs '!KM$138+1,FALSE),KM120)</f>
        <v>3.7503349159570667</v>
      </c>
      <c r="KN153">
        <f>IF(KN$68=0,HLOOKUP($A153,'Monte Carlo_locked values'!$CQ$6:$DS$506,'Half from MC Supply Inputs '!KN$138+1,FALSE),KN120)</f>
        <v>5.1473793563843691</v>
      </c>
      <c r="KO153">
        <f>IF(KO$68=0,HLOOKUP($A153,'Monte Carlo_locked values'!$CQ$6:$DS$506,'Half from MC Supply Inputs '!KO$138+1,FALSE),KO120)</f>
        <v>3.6348298610808745</v>
      </c>
      <c r="KP153">
        <f>IF(KP$68=0,HLOOKUP($A153,'Monte Carlo_locked values'!$CQ$6:$DS$506,'Half from MC Supply Inputs '!KP$138+1,FALSE),KP120)</f>
        <v>3.7503349159570667</v>
      </c>
      <c r="KQ153">
        <f>IF(KQ$68=0,HLOOKUP($A153,'Monte Carlo_locked values'!$CQ$6:$DS$506,'Half from MC Supply Inputs '!KQ$138+1,FALSE),KQ120)</f>
        <v>7.9716618206839085</v>
      </c>
      <c r="KR153">
        <f>IF(KR$68=0,HLOOKUP($A153,'Monte Carlo_locked values'!$CQ$6:$DS$506,'Half from MC Supply Inputs '!KR$138+1,FALSE),KR120)</f>
        <v>5.1473793563843691</v>
      </c>
      <c r="KS153">
        <f>IF(KS$68=0,HLOOKUP($A153,'Monte Carlo_locked values'!$CQ$6:$DS$506,'Half from MC Supply Inputs '!KS$138+1,FALSE),KS120)</f>
        <v>8.6368282069479196</v>
      </c>
      <c r="KT153">
        <f>IF(KT$68=0,HLOOKUP($A153,'Monte Carlo_locked values'!$CQ$6:$DS$506,'Half from MC Supply Inputs '!KT$138+1,FALSE),KT120)</f>
        <v>8.6368282069479196</v>
      </c>
      <c r="KU153">
        <f>IF(KU$68=0,HLOOKUP($A153,'Monte Carlo_locked values'!$CQ$6:$DS$506,'Half from MC Supply Inputs '!KU$138+1,FALSE),KU120)</f>
        <v>6.6023323538917609</v>
      </c>
      <c r="KV153">
        <f>IF(KV$68=0,HLOOKUP($A153,'Monte Carlo_locked values'!$CQ$6:$DS$506,'Half from MC Supply Inputs '!KV$138+1,FALSE),KV120)</f>
        <v>2.3532904755297634</v>
      </c>
      <c r="KW153">
        <f>IF(KW$68=0,HLOOKUP($A153,'Monte Carlo_locked values'!$CQ$6:$DS$506,'Half from MC Supply Inputs '!KW$138+1,FALSE),KW120)</f>
        <v>2.4073953913866446</v>
      </c>
      <c r="KX153">
        <f>IF(KX$68=0,HLOOKUP($A153,'Monte Carlo_locked values'!$CQ$6:$DS$506,'Half from MC Supply Inputs '!KX$138+1,FALSE),KX120)</f>
        <v>2.356041668847876</v>
      </c>
      <c r="KY153">
        <f>IF(KY$68=0,HLOOKUP($A153,'Monte Carlo_locked values'!$CQ$6:$DS$506,'Half from MC Supply Inputs '!KY$138+1,FALSE),KY120)</f>
        <v>8.6368282069479196</v>
      </c>
      <c r="KZ153">
        <f>IF(KZ$68=0,HLOOKUP($A153,'Monte Carlo_locked values'!$CQ$6:$DS$506,'Half from MC Supply Inputs '!KZ$138+1,FALSE),KZ120)</f>
        <v>7.0971643614887352</v>
      </c>
      <c r="LA153">
        <f>IF(LA$68=0,HLOOKUP($A153,'Monte Carlo_locked values'!$CQ$6:$DS$506,'Half from MC Supply Inputs '!LA$138+1,FALSE),LA120)</f>
        <v>8.6368282069479196</v>
      </c>
      <c r="LB153">
        <f>IF(LB$68=0,HLOOKUP($A153,'Monte Carlo_locked values'!$CQ$6:$DS$506,'Half from MC Supply Inputs '!LB$138+1,FALSE),LB120)</f>
        <v>3.7503349159570667</v>
      </c>
      <c r="LC153">
        <f>IF(LC$68=0,HLOOKUP($A153,'Monte Carlo_locked values'!$CQ$6:$DS$506,'Half from MC Supply Inputs '!LC$138+1,FALSE),LC120)</f>
        <v>7.6905309893162146</v>
      </c>
      <c r="LD153">
        <f>IF(LD$68=0,HLOOKUP($A153,'Monte Carlo_locked values'!$CQ$6:$DS$506,'Half from MC Supply Inputs '!LD$138+1,FALSE),LD120)</f>
        <v>3.7503349159570667</v>
      </c>
      <c r="LE153">
        <f>IF(LE$68=0,HLOOKUP($A153,'Monte Carlo_locked values'!$CQ$6:$DS$506,'Half from MC Supply Inputs '!LE$138+1,FALSE),LE120)</f>
        <v>2.3532904755297634</v>
      </c>
      <c r="LF153">
        <f>IF(LF$68=0,HLOOKUP($A153,'Monte Carlo_locked values'!$CQ$6:$DS$506,'Half from MC Supply Inputs '!LF$138+1,FALSE),LF120)</f>
        <v>8.6368282069479196</v>
      </c>
      <c r="LG153">
        <f>IF(LG$68=0,HLOOKUP($A153,'Monte Carlo_locked values'!$CQ$6:$DS$506,'Half from MC Supply Inputs '!LG$138+1,FALSE),LG120)</f>
        <v>8.6368282069479196</v>
      </c>
      <c r="LH153">
        <f>IF(LH$68=0,HLOOKUP($A153,'Monte Carlo_locked values'!$CQ$6:$DS$506,'Half from MC Supply Inputs '!LH$138+1,FALSE),LH120)</f>
        <v>8.6368282069479196</v>
      </c>
      <c r="LI153">
        <f>IF(LI$68=0,HLOOKUP($A153,'Monte Carlo_locked values'!$CQ$6:$DS$506,'Half from MC Supply Inputs '!LI$138+1,FALSE),LI120)</f>
        <v>7.2189870400037002</v>
      </c>
      <c r="LJ153">
        <f>IF(LJ$68=0,HLOOKUP($A153,'Monte Carlo_locked values'!$CQ$6:$DS$506,'Half from MC Supply Inputs '!LJ$138+1,FALSE),LJ120)</f>
        <v>6.6023323538917609</v>
      </c>
      <c r="LK153">
        <f>IF(LK$68=0,HLOOKUP($A153,'Monte Carlo_locked values'!$CQ$6:$DS$506,'Half from MC Supply Inputs '!LK$138+1,FALSE),LK120)</f>
        <v>5.8748558551380645</v>
      </c>
      <c r="LL153">
        <f>IF(LL$68=0,HLOOKUP($A153,'Monte Carlo_locked values'!$CQ$6:$DS$506,'Half from MC Supply Inputs '!LL$138+1,FALSE),LL120)</f>
        <v>8.6368282069479196</v>
      </c>
      <c r="LM153">
        <f>IF(LM$68=0,HLOOKUP($A153,'Monte Carlo_locked values'!$CQ$6:$DS$506,'Half from MC Supply Inputs '!LM$138+1,FALSE),LM120)</f>
        <v>3.5398800919175937</v>
      </c>
      <c r="LN153">
        <f>IF(LN$68=0,HLOOKUP($A153,'Monte Carlo_locked values'!$CQ$6:$DS$506,'Half from MC Supply Inputs '!LN$138+1,FALSE),LN120)</f>
        <v>3.3789233001387005</v>
      </c>
      <c r="LO153">
        <f>IF(LO$68=0,HLOOKUP($A153,'Monte Carlo_locked values'!$CQ$6:$DS$506,'Half from MC Supply Inputs '!LO$138+1,FALSE),LO120)</f>
        <v>2.6461851347924963</v>
      </c>
      <c r="LP153">
        <f>IF(LP$68=0,HLOOKUP($A153,'Monte Carlo_locked values'!$CQ$6:$DS$506,'Half from MC Supply Inputs '!LP$138+1,FALSE),LP120)</f>
        <v>4.0254782010072354</v>
      </c>
      <c r="LQ153">
        <f>IF(LQ$68=0,HLOOKUP($A153,'Monte Carlo_locked values'!$CQ$6:$DS$506,'Half from MC Supply Inputs '!LQ$138+1,FALSE),LQ120)</f>
        <v>8.6368282069479196</v>
      </c>
      <c r="LR153">
        <f>IF(LR$68=0,HLOOKUP($A153,'Monte Carlo_locked values'!$CQ$6:$DS$506,'Half from MC Supply Inputs '!LR$138+1,FALSE),LR120)</f>
        <v>2.3532904755297634</v>
      </c>
      <c r="LS153">
        <f>IF(LS$68=0,HLOOKUP($A153,'Monte Carlo_locked values'!$CQ$6:$DS$506,'Half from MC Supply Inputs '!LS$138+1,FALSE),LS120)</f>
        <v>7.7696801406570142</v>
      </c>
      <c r="LT153">
        <f>IF(LT$68=0,HLOOKUP($A153,'Monte Carlo_locked values'!$CQ$6:$DS$506,'Half from MC Supply Inputs '!LT$138+1,FALSE),LT120)</f>
        <v>7.3291868769710558</v>
      </c>
      <c r="LU153">
        <f>IF(LU$68=0,HLOOKUP($A153,'Monte Carlo_locked values'!$CQ$6:$DS$506,'Half from MC Supply Inputs '!LU$138+1,FALSE),LU120)</f>
        <v>3.7503349159570667</v>
      </c>
      <c r="LV153">
        <f>IF(LV$68=0,HLOOKUP($A153,'Monte Carlo_locked values'!$CQ$6:$DS$506,'Half from MC Supply Inputs '!LV$138+1,FALSE),LV120)</f>
        <v>6.6023323538917609</v>
      </c>
      <c r="LW153">
        <f>IF(LW$68=0,HLOOKUP($A153,'Monte Carlo_locked values'!$CQ$6:$DS$506,'Half from MC Supply Inputs '!LW$138+1,FALSE),LW120)</f>
        <v>2.8957372505552086</v>
      </c>
      <c r="LX153">
        <f>IF(LX$68=0,HLOOKUP($A153,'Monte Carlo_locked values'!$CQ$6:$DS$506,'Half from MC Supply Inputs '!LX$138+1,FALSE),LX120)</f>
        <v>2.3532904755297634</v>
      </c>
      <c r="LY153">
        <f>IF(LY$68=0,HLOOKUP($A153,'Monte Carlo_locked values'!$CQ$6:$DS$506,'Half from MC Supply Inputs '!LY$138+1,FALSE),LY120)</f>
        <v>6.6023323538917609</v>
      </c>
      <c r="LZ153">
        <f>IF(LZ$68=0,HLOOKUP($A153,'Monte Carlo_locked values'!$CQ$6:$DS$506,'Half from MC Supply Inputs '!LZ$138+1,FALSE),LZ120)</f>
        <v>8.4467577138728682</v>
      </c>
      <c r="MA153">
        <f>IF(MA$68=0,HLOOKUP($A153,'Monte Carlo_locked values'!$CQ$6:$DS$506,'Half from MC Supply Inputs '!MA$138+1,FALSE),MA120)</f>
        <v>2.3532904755297634</v>
      </c>
      <c r="MB153">
        <f>IF(MB$68=0,HLOOKUP($A153,'Monte Carlo_locked values'!$CQ$6:$DS$506,'Half from MC Supply Inputs '!MB$138+1,FALSE),MB120)</f>
        <v>2.3532904755297634</v>
      </c>
      <c r="MC153">
        <f>IF(MC$68=0,HLOOKUP($A153,'Monte Carlo_locked values'!$CQ$6:$DS$506,'Half from MC Supply Inputs '!MC$138+1,FALSE),MC120)</f>
        <v>3.90263746365759</v>
      </c>
      <c r="MD153">
        <f>IF(MD$68=0,HLOOKUP($A153,'Monte Carlo_locked values'!$CQ$6:$DS$506,'Half from MC Supply Inputs '!MD$138+1,FALSE),MD120)</f>
        <v>6.6023323538917609</v>
      </c>
      <c r="ME153">
        <f>IF(ME$68=0,HLOOKUP($A153,'Monte Carlo_locked values'!$CQ$6:$DS$506,'Half from MC Supply Inputs '!ME$138+1,FALSE),ME120)</f>
        <v>5.3328975903014388</v>
      </c>
      <c r="MF153">
        <f>IF(MF$68=0,HLOOKUP($A153,'Monte Carlo_locked values'!$CQ$6:$DS$506,'Half from MC Supply Inputs '!MF$138+1,FALSE),MF120)</f>
        <v>2.3532904755297634</v>
      </c>
      <c r="MG153">
        <f>IF(MG$68=0,HLOOKUP($A153,'Monte Carlo_locked values'!$CQ$6:$DS$506,'Half from MC Supply Inputs '!MG$138+1,FALSE),MG120)</f>
        <v>8.6368282069479196</v>
      </c>
      <c r="MH153">
        <f>IF(MH$68=0,HLOOKUP($A153,'Monte Carlo_locked values'!$CQ$6:$DS$506,'Half from MC Supply Inputs '!MH$138+1,FALSE),MH120)</f>
        <v>6.6023323538917609</v>
      </c>
      <c r="MI153">
        <f>IF(MI$68=0,HLOOKUP($A153,'Monte Carlo_locked values'!$CQ$6:$DS$506,'Half from MC Supply Inputs '!MI$138+1,FALSE),MI120)</f>
        <v>8.6368282069479196</v>
      </c>
      <c r="MJ153">
        <f>IF(MJ$68=0,HLOOKUP($A153,'Monte Carlo_locked values'!$CQ$6:$DS$506,'Half from MC Supply Inputs '!MJ$138+1,FALSE),MJ120)</f>
        <v>2.9797164322370655</v>
      </c>
      <c r="MK153">
        <f>IF(MK$68=0,HLOOKUP($A153,'Monte Carlo_locked values'!$CQ$6:$DS$506,'Half from MC Supply Inputs '!MK$138+1,FALSE),MK120)</f>
        <v>4.933005634236463</v>
      </c>
      <c r="ML153">
        <f>IF(ML$68=0,HLOOKUP($A153,'Monte Carlo_locked values'!$CQ$6:$DS$506,'Half from MC Supply Inputs '!ML$138+1,FALSE),ML120)</f>
        <v>2.3532904755297634</v>
      </c>
      <c r="MM153">
        <f>IF(MM$68=0,HLOOKUP($A153,'Monte Carlo_locked values'!$CQ$6:$DS$506,'Half from MC Supply Inputs '!MM$138+1,FALSE),MM120)</f>
        <v>8.6368282069479196</v>
      </c>
      <c r="MN153">
        <f>IF(MN$68=0,HLOOKUP($A153,'Monte Carlo_locked values'!$CQ$6:$DS$506,'Half from MC Supply Inputs '!MN$138+1,FALSE),MN120)</f>
        <v>5.8748558551380645</v>
      </c>
      <c r="MO153">
        <f>IF(MO$68=0,HLOOKUP($A153,'Monte Carlo_locked values'!$CQ$6:$DS$506,'Half from MC Supply Inputs '!MO$138+1,FALSE),MO120)</f>
        <v>3.7503349159570667</v>
      </c>
      <c r="MP153">
        <f>IF(MP$68=0,HLOOKUP($A153,'Monte Carlo_locked values'!$CQ$6:$DS$506,'Half from MC Supply Inputs '!MP$138+1,FALSE),MP120)</f>
        <v>8.6368282069479196</v>
      </c>
      <c r="MQ153">
        <f>IF(MQ$68=0,HLOOKUP($A153,'Monte Carlo_locked values'!$CQ$6:$DS$506,'Half from MC Supply Inputs '!MQ$138+1,FALSE),MQ120)</f>
        <v>8.6368282069479196</v>
      </c>
      <c r="MR153">
        <f>IF(MR$68=0,HLOOKUP($A153,'Monte Carlo_locked values'!$CQ$6:$DS$506,'Half from MC Supply Inputs '!MR$138+1,FALSE),MR120)</f>
        <v>8.6368282069479196</v>
      </c>
      <c r="MS153">
        <f>IF(MS$68=0,HLOOKUP($A153,'Monte Carlo_locked values'!$CQ$6:$DS$506,'Half from MC Supply Inputs '!MS$138+1,FALSE),MS120)</f>
        <v>3.7503349159570667</v>
      </c>
      <c r="MT153">
        <f>IF(MT$68=0,HLOOKUP($A153,'Monte Carlo_locked values'!$CQ$6:$DS$506,'Half from MC Supply Inputs '!MT$138+1,FALSE),MT120)</f>
        <v>8.6368282069479196</v>
      </c>
      <c r="MU153">
        <f>IF(MU$68=0,HLOOKUP($A153,'Monte Carlo_locked values'!$CQ$6:$DS$506,'Half from MC Supply Inputs '!MU$138+1,FALSE),MU120)</f>
        <v>8.6368282069479196</v>
      </c>
      <c r="MV153">
        <f>IF(MV$68=0,HLOOKUP($A153,'Monte Carlo_locked values'!$CQ$6:$DS$506,'Half from MC Supply Inputs '!MV$138+1,FALSE),MV120)</f>
        <v>5.8748558551380645</v>
      </c>
      <c r="MW153">
        <f>IF(MW$68=0,HLOOKUP($A153,'Monte Carlo_locked values'!$CQ$6:$DS$506,'Half from MC Supply Inputs '!MW$138+1,FALSE),MW120)</f>
        <v>6.6023323538917609</v>
      </c>
      <c r="MX153">
        <f>IF(MX$68=0,HLOOKUP($A153,'Monte Carlo_locked values'!$CQ$6:$DS$506,'Half from MC Supply Inputs '!MX$138+1,FALSE),MX120)</f>
        <v>5.1473793563843691</v>
      </c>
      <c r="MY153">
        <f>IF(MY$68=0,HLOOKUP($A153,'Monte Carlo_locked values'!$CQ$6:$DS$506,'Half from MC Supply Inputs '!MY$138+1,FALSE),MY120)</f>
        <v>4.6913584369610506</v>
      </c>
      <c r="MZ153">
        <f>IF(MZ$68=0,HLOOKUP($A153,'Monte Carlo_locked values'!$CQ$6:$DS$506,'Half from MC Supply Inputs '!MZ$138+1,FALSE),MZ120)</f>
        <v>6.6023323538917609</v>
      </c>
      <c r="NA153">
        <f>IF(NA$68=0,HLOOKUP($A153,'Monte Carlo_locked values'!$CQ$6:$DS$506,'Half from MC Supply Inputs '!NA$138+1,FALSE),NA120)</f>
        <v>2.6496378439173101</v>
      </c>
      <c r="NB153">
        <f>IF(NB$68=0,HLOOKUP($A153,'Monte Carlo_locked values'!$CQ$6:$DS$506,'Half from MC Supply Inputs '!NB$138+1,FALSE),NB120)</f>
        <v>3.7503349159570667</v>
      </c>
      <c r="NC153">
        <f>IF(NC$68=0,HLOOKUP($A153,'Monte Carlo_locked values'!$CQ$6:$DS$506,'Half from MC Supply Inputs '!NC$138+1,FALSE),NC120)</f>
        <v>8.6368282069479196</v>
      </c>
      <c r="ND153">
        <f>IF(ND$68=0,HLOOKUP($A153,'Monte Carlo_locked values'!$CQ$6:$DS$506,'Half from MC Supply Inputs '!ND$138+1,FALSE),ND120)</f>
        <v>2.356041668847876</v>
      </c>
      <c r="NE153">
        <f>IF(NE$68=0,HLOOKUP($A153,'Monte Carlo_locked values'!$CQ$6:$DS$506,'Half from MC Supply Inputs '!NE$138+1,FALSE),NE120)</f>
        <v>6.6210823180180407</v>
      </c>
      <c r="NF153">
        <f>IF(NF$68=0,HLOOKUP($A153,'Monte Carlo_locked values'!$CQ$6:$DS$506,'Half from MC Supply Inputs '!NF$138+1,FALSE),NF120)</f>
        <v>3.7503349159570667</v>
      </c>
      <c r="NG153">
        <f>IF(NG$68=0,HLOOKUP($A153,'Monte Carlo_locked values'!$CQ$6:$DS$506,'Half from MC Supply Inputs '!NG$138+1,FALSE),NG120)</f>
        <v>2.3532904755297634</v>
      </c>
      <c r="NH153">
        <f>IF(NH$68=0,HLOOKUP($A153,'Monte Carlo_locked values'!$CQ$6:$DS$506,'Half from MC Supply Inputs '!NH$138+1,FALSE),NH120)</f>
        <v>3.7503349159570667</v>
      </c>
      <c r="NI153">
        <f>IF(NI$68=0,HLOOKUP($A153,'Monte Carlo_locked values'!$CQ$6:$DS$506,'Half from MC Supply Inputs '!NI$138+1,FALSE),NI120)</f>
        <v>3.3418067439196779</v>
      </c>
      <c r="NJ153">
        <f>IF(NJ$68=0,HLOOKUP($A153,'Monte Carlo_locked values'!$CQ$6:$DS$506,'Half from MC Supply Inputs '!NJ$138+1,FALSE),NJ120)</f>
        <v>8.6368282069479196</v>
      </c>
      <c r="NK153">
        <f>IF(NK$68=0,HLOOKUP($A153,'Monte Carlo_locked values'!$CQ$6:$DS$506,'Half from MC Supply Inputs '!NK$138+1,FALSE),NK120)</f>
        <v>3.2582399686383776</v>
      </c>
      <c r="NL153">
        <f>IF(NL$68=0,HLOOKUP($A153,'Monte Carlo_locked values'!$CQ$6:$DS$506,'Half from MC Supply Inputs '!NL$138+1,FALSE),NL120)</f>
        <v>8.0240095659452351</v>
      </c>
      <c r="NM153">
        <f>IF(NM$68=0,HLOOKUP($A153,'Monte Carlo_locked values'!$CQ$6:$DS$506,'Half from MC Supply Inputs '!NM$138+1,FALSE),NM120)</f>
        <v>2.3532904755297634</v>
      </c>
      <c r="NN153">
        <f>IF(NN$68=0,HLOOKUP($A153,'Monte Carlo_locked values'!$CQ$6:$DS$506,'Half from MC Supply Inputs '!NN$138+1,FALSE),NN120)</f>
        <v>5.1473793563843691</v>
      </c>
      <c r="NO153">
        <f>IF(NO$68=0,HLOOKUP($A153,'Monte Carlo_locked values'!$CQ$6:$DS$506,'Half from MC Supply Inputs '!NO$138+1,FALSE),NO120)</f>
        <v>2.3532904755297634</v>
      </c>
      <c r="NP153">
        <f>IF(NP$68=0,HLOOKUP($A153,'Monte Carlo_locked values'!$CQ$6:$DS$506,'Half from MC Supply Inputs '!NP$138+1,FALSE),NP120)</f>
        <v>8.6368282069479196</v>
      </c>
      <c r="NQ153">
        <f>IF(NQ$68=0,HLOOKUP($A153,'Monte Carlo_locked values'!$CQ$6:$DS$506,'Half from MC Supply Inputs '!NQ$138+1,FALSE),NQ120)</f>
        <v>5.8748558551380645</v>
      </c>
      <c r="NR153">
        <f>IF(NR$68=0,HLOOKUP($A153,'Monte Carlo_locked values'!$CQ$6:$DS$506,'Half from MC Supply Inputs '!NR$138+1,FALSE),NR120)</f>
        <v>5.8748558551380645</v>
      </c>
      <c r="NS153">
        <f>IF(NS$68=0,HLOOKUP($A153,'Monte Carlo_locked values'!$CQ$6:$DS$506,'Half from MC Supply Inputs '!NS$138+1,FALSE),NS120)</f>
        <v>3.7503349159570667</v>
      </c>
      <c r="NT153">
        <f>IF(NT$68=0,HLOOKUP($A153,'Monte Carlo_locked values'!$CQ$6:$DS$506,'Half from MC Supply Inputs '!NT$138+1,FALSE),NT120)</f>
        <v>2.3532904755297634</v>
      </c>
      <c r="NU153">
        <f>IF(NU$68=0,HLOOKUP($A153,'Monte Carlo_locked values'!$CQ$6:$DS$506,'Half from MC Supply Inputs '!NU$138+1,FALSE),NU120)</f>
        <v>2.3532904755297634</v>
      </c>
      <c r="NV153">
        <f>IF(NV$68=0,HLOOKUP($A153,'Monte Carlo_locked values'!$CQ$6:$DS$506,'Half from MC Supply Inputs '!NV$138+1,FALSE),NV120)</f>
        <v>6.6023323538917609</v>
      </c>
      <c r="NW153">
        <f>IF(NW$68=0,HLOOKUP($A153,'Monte Carlo_locked values'!$CQ$6:$DS$506,'Half from MC Supply Inputs '!NW$138+1,FALSE),NW120)</f>
        <v>8.6368282069479196</v>
      </c>
      <c r="NX153">
        <f>IF(NX$68=0,HLOOKUP($A153,'Monte Carlo_locked values'!$CQ$6:$DS$506,'Half from MC Supply Inputs '!NX$138+1,FALSE),NX120)</f>
        <v>2.3532904755297634</v>
      </c>
      <c r="NY153">
        <f>IF(NY$68=0,HLOOKUP($A153,'Monte Carlo_locked values'!$CQ$6:$DS$506,'Half from MC Supply Inputs '!NY$138+1,FALSE),NY120)</f>
        <v>4.3473229148125512</v>
      </c>
      <c r="NZ153">
        <f>IF(NZ$68=0,HLOOKUP($A153,'Monte Carlo_locked values'!$CQ$6:$DS$506,'Half from MC Supply Inputs '!NZ$138+1,FALSE),NZ120)</f>
        <v>5.8748558551380645</v>
      </c>
      <c r="OA153">
        <f>IF(OA$68=0,HLOOKUP($A153,'Monte Carlo_locked values'!$CQ$6:$DS$506,'Half from MC Supply Inputs '!OA$138+1,FALSE),OA120)</f>
        <v>2.6233198148280228</v>
      </c>
      <c r="OB153">
        <f>IF(OB$68=0,HLOOKUP($A153,'Monte Carlo_locked values'!$CQ$6:$DS$506,'Half from MC Supply Inputs '!OB$138+1,FALSE),OB120)</f>
        <v>4.6765443568126628</v>
      </c>
      <c r="OC153">
        <f>IF(OC$68=0,HLOOKUP($A153,'Monte Carlo_locked values'!$CQ$6:$DS$506,'Half from MC Supply Inputs '!OC$138+1,FALSE),OC120)</f>
        <v>2.3532904755297634</v>
      </c>
      <c r="OD153">
        <f>IF(OD$68=0,HLOOKUP($A153,'Monte Carlo_locked values'!$CQ$6:$DS$506,'Half from MC Supply Inputs '!OD$138+1,FALSE),OD120)</f>
        <v>8.3775019364463628</v>
      </c>
      <c r="OE153">
        <f>IF(OE$68=0,HLOOKUP($A153,'Monte Carlo_locked values'!$CQ$6:$DS$506,'Half from MC Supply Inputs '!OE$138+1,FALSE),OE120)</f>
        <v>6.2175428633364307</v>
      </c>
      <c r="OF153">
        <f>IF(OF$68=0,HLOOKUP($A153,'Monte Carlo_locked values'!$CQ$6:$DS$506,'Half from MC Supply Inputs '!OF$138+1,FALSE),OF120)</f>
        <v>8.6368282069479196</v>
      </c>
      <c r="OG153">
        <f>IF(OG$68=0,HLOOKUP($A153,'Monte Carlo_locked values'!$CQ$6:$DS$506,'Half from MC Supply Inputs '!OG$138+1,FALSE),OG120)</f>
        <v>2.3532904755297634</v>
      </c>
      <c r="OH153">
        <f>IF(OH$68=0,HLOOKUP($A153,'Monte Carlo_locked values'!$CQ$6:$DS$506,'Half from MC Supply Inputs '!OH$138+1,FALSE),OH120)</f>
        <v>8.6368282069479196</v>
      </c>
      <c r="OI153">
        <f>IF(OI$68=0,HLOOKUP($A153,'Monte Carlo_locked values'!$CQ$6:$DS$506,'Half from MC Supply Inputs '!OI$138+1,FALSE),OI120)</f>
        <v>3.7503349159570667</v>
      </c>
      <c r="OJ153">
        <f>IF(OJ$68=0,HLOOKUP($A153,'Monte Carlo_locked values'!$CQ$6:$DS$506,'Half from MC Supply Inputs '!OJ$138+1,FALSE),OJ120)</f>
        <v>5.8748558551380645</v>
      </c>
      <c r="OK153">
        <f>IF(OK$68=0,HLOOKUP($A153,'Monte Carlo_locked values'!$CQ$6:$DS$506,'Half from MC Supply Inputs '!OK$138+1,FALSE),OK120)</f>
        <v>8.6368282069479196</v>
      </c>
      <c r="OL153">
        <f>IF(OL$68=0,HLOOKUP($A153,'Monte Carlo_locked values'!$CQ$6:$DS$506,'Half from MC Supply Inputs '!OL$138+1,FALSE),OL120)</f>
        <v>2.3532904755297634</v>
      </c>
      <c r="OM153">
        <f>IF(OM$68=0,HLOOKUP($A153,'Monte Carlo_locked values'!$CQ$6:$DS$506,'Half from MC Supply Inputs '!OM$138+1,FALSE),OM120)</f>
        <v>8.6368282069479196</v>
      </c>
      <c r="ON153">
        <f>IF(ON$68=0,HLOOKUP($A153,'Monte Carlo_locked values'!$CQ$6:$DS$506,'Half from MC Supply Inputs '!ON$138+1,FALSE),ON120)</f>
        <v>8.6368282069479196</v>
      </c>
      <c r="OO153">
        <f>IF(OO$68=0,HLOOKUP($A153,'Monte Carlo_locked values'!$CQ$6:$DS$506,'Half from MC Supply Inputs '!OO$138+1,FALSE),OO120)</f>
        <v>7.3624838327304074</v>
      </c>
      <c r="OP153">
        <f>IF(OP$68=0,HLOOKUP($A153,'Monte Carlo_locked values'!$CQ$6:$DS$506,'Half from MC Supply Inputs '!OP$138+1,FALSE),OP120)</f>
        <v>4.5579035368426739</v>
      </c>
      <c r="OQ153">
        <f>IF(OQ$68=0,HLOOKUP($A153,'Monte Carlo_locked values'!$CQ$6:$DS$506,'Half from MC Supply Inputs '!OQ$138+1,FALSE),OQ120)</f>
        <v>5.1473793563843691</v>
      </c>
      <c r="OR153">
        <f>IF(OR$68=0,HLOOKUP($A153,'Monte Carlo_locked values'!$CQ$6:$DS$506,'Half from MC Supply Inputs '!OR$138+1,FALSE),OR120)</f>
        <v>2.356041668847876</v>
      </c>
      <c r="OS153">
        <f>IF(OS$68=0,HLOOKUP($A153,'Monte Carlo_locked values'!$CQ$6:$DS$506,'Half from MC Supply Inputs '!OS$138+1,FALSE),OS120)</f>
        <v>2.3532904755297634</v>
      </c>
      <c r="OT153">
        <f>IF(OT$68=0,HLOOKUP($A153,'Monte Carlo_locked values'!$CQ$6:$DS$506,'Half from MC Supply Inputs '!OT$138+1,FALSE),OT120)</f>
        <v>5.1473793563843691</v>
      </c>
      <c r="OU153">
        <f>IF(OU$68=0,HLOOKUP($A153,'Monte Carlo_locked values'!$CQ$6:$DS$506,'Half from MC Supply Inputs '!OU$138+1,FALSE),OU120)</f>
        <v>8.6368282069479196</v>
      </c>
      <c r="OV153">
        <f>IF(OV$68=0,HLOOKUP($A153,'Monte Carlo_locked values'!$CQ$6:$DS$506,'Half from MC Supply Inputs '!OV$138+1,FALSE),OV120)</f>
        <v>6.6023323538917609</v>
      </c>
      <c r="OW153">
        <f>IF(OW$68=0,HLOOKUP($A153,'Monte Carlo_locked values'!$CQ$6:$DS$506,'Half from MC Supply Inputs '!OW$138+1,FALSE),OW120)</f>
        <v>3.0517935425114051</v>
      </c>
      <c r="OX153">
        <f>IF(OX$68=0,HLOOKUP($A153,'Monte Carlo_locked values'!$CQ$6:$DS$506,'Half from MC Supply Inputs '!OX$138+1,FALSE),OX120)</f>
        <v>5.8748558551380645</v>
      </c>
      <c r="OY153">
        <f>IF(OY$68=0,HLOOKUP($A153,'Monte Carlo_locked values'!$CQ$6:$DS$506,'Half from MC Supply Inputs '!OY$138+1,FALSE),OY120)</f>
        <v>2.8817940088266449</v>
      </c>
      <c r="OZ153">
        <f>IF(OZ$68=0,HLOOKUP($A153,'Monte Carlo_locked values'!$CQ$6:$DS$506,'Half from MC Supply Inputs '!OZ$138+1,FALSE),OZ120)</f>
        <v>6.6023323538917609</v>
      </c>
      <c r="PA153">
        <f>IF(PA$68=0,HLOOKUP($A153,'Monte Carlo_locked values'!$CQ$6:$DS$506,'Half from MC Supply Inputs '!PA$138+1,FALSE),PA120)</f>
        <v>8.6368282069479196</v>
      </c>
      <c r="PB153">
        <f>IF(PB$68=0,HLOOKUP($A153,'Monte Carlo_locked values'!$CQ$6:$DS$506,'Half from MC Supply Inputs '!PB$138+1,FALSE),PB120)</f>
        <v>3.7503349159570667</v>
      </c>
      <c r="PC153">
        <f>IF(PC$68=0,HLOOKUP($A153,'Monte Carlo_locked values'!$CQ$6:$DS$506,'Half from MC Supply Inputs '!PC$138+1,FALSE),PC120)</f>
        <v>2.3532904755297634</v>
      </c>
      <c r="PD153">
        <f>IF(PD$68=0,HLOOKUP($A153,'Monte Carlo_locked values'!$CQ$6:$DS$506,'Half from MC Supply Inputs '!PD$138+1,FALSE),PD120)</f>
        <v>8.6368282069479196</v>
      </c>
      <c r="PE153">
        <f>IF(PE$68=0,HLOOKUP($A153,'Monte Carlo_locked values'!$CQ$6:$DS$506,'Half from MC Supply Inputs '!PE$138+1,FALSE),PE120)</f>
        <v>8.6368282069479196</v>
      </c>
      <c r="PF153">
        <f>IF(PF$68=0,HLOOKUP($A153,'Monte Carlo_locked values'!$CQ$6:$DS$506,'Half from MC Supply Inputs '!PF$138+1,FALSE),PF120)</f>
        <v>3.7503349159570667</v>
      </c>
      <c r="PG153">
        <f>IF(PG$68=0,HLOOKUP($A153,'Monte Carlo_locked values'!$CQ$6:$DS$506,'Half from MC Supply Inputs '!PG$138+1,FALSE),PG120)</f>
        <v>2.7011313030754467</v>
      </c>
      <c r="PH153">
        <f>IF(PH$68=0,HLOOKUP($A153,'Monte Carlo_locked values'!$CQ$6:$DS$506,'Half from MC Supply Inputs '!PH$138+1,FALSE),PH120)</f>
        <v>4.1870143702356266</v>
      </c>
      <c r="PI153">
        <f>IF(PI$68=0,HLOOKUP($A153,'Monte Carlo_locked values'!$CQ$6:$DS$506,'Half from MC Supply Inputs '!PI$138+1,FALSE),PI120)</f>
        <v>5.2639815090563946</v>
      </c>
      <c r="PJ153">
        <f>IF(PJ$68=0,HLOOKUP($A153,'Monte Carlo_locked values'!$CQ$6:$DS$506,'Half from MC Supply Inputs '!PJ$138+1,FALSE),PJ120)</f>
        <v>8.6368282069479196</v>
      </c>
      <c r="PK153">
        <f>IF(PK$68=0,HLOOKUP($A153,'Monte Carlo_locked values'!$CQ$6:$DS$506,'Half from MC Supply Inputs '!PK$138+1,FALSE),PK120)</f>
        <v>5.8748558551380645</v>
      </c>
      <c r="PL153">
        <f>IF(PL$68=0,HLOOKUP($A153,'Monte Carlo_locked values'!$CQ$6:$DS$506,'Half from MC Supply Inputs '!PL$138+1,FALSE),PL120)</f>
        <v>6.6023323538917609</v>
      </c>
      <c r="PM153">
        <f>IF(PM$68=0,HLOOKUP($A153,'Monte Carlo_locked values'!$CQ$6:$DS$506,'Half from MC Supply Inputs '!PM$138+1,FALSE),PM120)</f>
        <v>2.3532904755297634</v>
      </c>
      <c r="PN153">
        <f>IF(PN$68=0,HLOOKUP($A153,'Monte Carlo_locked values'!$CQ$6:$DS$506,'Half from MC Supply Inputs '!PN$138+1,FALSE),PN120)</f>
        <v>5.8748558551380645</v>
      </c>
      <c r="PO153">
        <f>IF(PO$68=0,HLOOKUP($A153,'Monte Carlo_locked values'!$CQ$6:$DS$506,'Half from MC Supply Inputs '!PO$138+1,FALSE),PO120)</f>
        <v>8.6368282069479196</v>
      </c>
      <c r="PP153">
        <f>IF(PP$68=0,HLOOKUP($A153,'Monte Carlo_locked values'!$CQ$6:$DS$506,'Half from MC Supply Inputs '!PP$138+1,FALSE),PP120)</f>
        <v>5.1473793563843691</v>
      </c>
      <c r="PQ153">
        <f>IF(PQ$68=0,HLOOKUP($A153,'Monte Carlo_locked values'!$CQ$6:$DS$506,'Half from MC Supply Inputs '!PQ$138+1,FALSE),PQ120)</f>
        <v>7.7840477898128437</v>
      </c>
      <c r="PR153">
        <f>IF(PR$68=0,HLOOKUP($A153,'Monte Carlo_locked values'!$CQ$6:$DS$506,'Half from MC Supply Inputs '!PR$138+1,FALSE),PR120)</f>
        <v>8.6368282069479196</v>
      </c>
      <c r="PS153">
        <f>IF(PS$68=0,HLOOKUP($A153,'Monte Carlo_locked values'!$CQ$6:$DS$506,'Half from MC Supply Inputs '!PS$138+1,FALSE),PS120)</f>
        <v>8.6368282069479196</v>
      </c>
      <c r="PT153">
        <f>IF(PT$68=0,HLOOKUP($A153,'Monte Carlo_locked values'!$CQ$6:$DS$506,'Half from MC Supply Inputs '!PT$138+1,FALSE),PT120)</f>
        <v>8.6368282069479196</v>
      </c>
      <c r="PU153">
        <f>IF(PU$68=0,HLOOKUP($A153,'Monte Carlo_locked values'!$CQ$6:$DS$506,'Half from MC Supply Inputs '!PU$138+1,FALSE),PU120)</f>
        <v>4.5702841621581634</v>
      </c>
      <c r="PV153">
        <f>IF(PV$68=0,HLOOKUP($A153,'Monte Carlo_locked values'!$CQ$6:$DS$506,'Half from MC Supply Inputs '!PV$138+1,FALSE),PV120)</f>
        <v>2.356041668847876</v>
      </c>
      <c r="PW153">
        <f>IF(PW$68=0,HLOOKUP($A153,'Monte Carlo_locked values'!$CQ$6:$DS$506,'Half from MC Supply Inputs '!PW$138+1,FALSE),PW120)</f>
        <v>6.6023323538917609</v>
      </c>
      <c r="PX153">
        <f>IF(PX$68=0,HLOOKUP($A153,'Monte Carlo_locked values'!$CQ$6:$DS$506,'Half from MC Supply Inputs '!PX$138+1,FALSE),PX120)</f>
        <v>5.1473793563843691</v>
      </c>
      <c r="PY153">
        <f>IF(PY$68=0,HLOOKUP($A153,'Monte Carlo_locked values'!$CQ$6:$DS$506,'Half from MC Supply Inputs '!PY$138+1,FALSE),PY120)</f>
        <v>4.175962299210318</v>
      </c>
      <c r="PZ153">
        <f>IF(PZ$68=0,HLOOKUP($A153,'Monte Carlo_locked values'!$CQ$6:$DS$506,'Half from MC Supply Inputs '!PZ$138+1,FALSE),PZ120)</f>
        <v>6.6023323538917609</v>
      </c>
      <c r="QA153">
        <f>IF(QA$68=0,HLOOKUP($A153,'Monte Carlo_locked values'!$CQ$6:$DS$506,'Half from MC Supply Inputs '!QA$138+1,FALSE),QA120)</f>
        <v>8.6368282069479196</v>
      </c>
      <c r="QB153">
        <f>IF(QB$68=0,HLOOKUP($A153,'Monte Carlo_locked values'!$CQ$6:$DS$506,'Half from MC Supply Inputs '!QB$138+1,FALSE),QB120)</f>
        <v>5.1473793563843691</v>
      </c>
      <c r="QC153">
        <f>IF(QC$68=0,HLOOKUP($A153,'Monte Carlo_locked values'!$CQ$6:$DS$506,'Half from MC Supply Inputs '!QC$138+1,FALSE),QC120)</f>
        <v>5.1980125747409911</v>
      </c>
      <c r="QD153">
        <f>IF(QD$68=0,HLOOKUP($A153,'Monte Carlo_locked values'!$CQ$6:$DS$506,'Half from MC Supply Inputs '!QD$138+1,FALSE),QD120)</f>
        <v>6.6023323538917609</v>
      </c>
      <c r="QE153">
        <f>IF(QE$68=0,HLOOKUP($A153,'Monte Carlo_locked values'!$CQ$6:$DS$506,'Half from MC Supply Inputs '!QE$138+1,FALSE),QE120)</f>
        <v>8.6368282069479196</v>
      </c>
      <c r="QF153">
        <f>IF(QF$68=0,HLOOKUP($A153,'Monte Carlo_locked values'!$CQ$6:$DS$506,'Half from MC Supply Inputs '!QF$138+1,FALSE),QF120)</f>
        <v>6.6023323538917609</v>
      </c>
      <c r="QG153">
        <f>IF(QG$68=0,HLOOKUP($A153,'Monte Carlo_locked values'!$CQ$6:$DS$506,'Half from MC Supply Inputs '!QG$138+1,FALSE),QG120)</f>
        <v>2.4093799858418095</v>
      </c>
      <c r="QH153">
        <f>IF(QH$68=0,HLOOKUP($A153,'Monte Carlo_locked values'!$CQ$6:$DS$506,'Half from MC Supply Inputs '!QH$138+1,FALSE),QH120)</f>
        <v>3.7503349159570667</v>
      </c>
      <c r="QI153">
        <f>IF(QI$68=0,HLOOKUP($A153,'Monte Carlo_locked values'!$CQ$6:$DS$506,'Half from MC Supply Inputs '!QI$138+1,FALSE),QI120)</f>
        <v>3.0275283901780039</v>
      </c>
      <c r="QJ153">
        <f>IF(QJ$68=0,HLOOKUP($A153,'Monte Carlo_locked values'!$CQ$6:$DS$506,'Half from MC Supply Inputs '!QJ$138+1,FALSE),QJ120)</f>
        <v>6.6023323538917609</v>
      </c>
      <c r="QK153">
        <f>IF(QK$68=0,HLOOKUP($A153,'Monte Carlo_locked values'!$CQ$6:$DS$506,'Half from MC Supply Inputs '!QK$138+1,FALSE),QK120)</f>
        <v>8.6368282069479196</v>
      </c>
      <c r="QL153">
        <f>IF(QL$68=0,HLOOKUP($A153,'Monte Carlo_locked values'!$CQ$6:$DS$506,'Half from MC Supply Inputs '!QL$138+1,FALSE),QL120)</f>
        <v>5.4435645721274044</v>
      </c>
      <c r="QM153">
        <f>IF(QM$68=0,HLOOKUP($A153,'Monte Carlo_locked values'!$CQ$6:$DS$506,'Half from MC Supply Inputs '!QM$138+1,FALSE),QM120)</f>
        <v>5.8748558551380645</v>
      </c>
      <c r="QN153">
        <f>IF(QN$68=0,HLOOKUP($A153,'Monte Carlo_locked values'!$CQ$6:$DS$506,'Half from MC Supply Inputs '!QN$138+1,FALSE),QN120)</f>
        <v>8.6368282069479196</v>
      </c>
      <c r="QO153">
        <f>IF(QO$68=0,HLOOKUP($A153,'Monte Carlo_locked values'!$CQ$6:$DS$506,'Half from MC Supply Inputs '!QO$138+1,FALSE),QO120)</f>
        <v>4.5171170822794702</v>
      </c>
      <c r="QP153">
        <f>IF(QP$68=0,HLOOKUP($A153,'Monte Carlo_locked values'!$CQ$6:$DS$506,'Half from MC Supply Inputs '!QP$138+1,FALSE),QP120)</f>
        <v>5.1473793563843691</v>
      </c>
      <c r="QQ153">
        <f>IF(QQ$68=0,HLOOKUP($A153,'Monte Carlo_locked values'!$CQ$6:$DS$506,'Half from MC Supply Inputs '!QQ$138+1,FALSE),QQ120)</f>
        <v>3.7503349159570667</v>
      </c>
      <c r="QR153">
        <f>IF(QR$68=0,HLOOKUP($A153,'Monte Carlo_locked values'!$CQ$6:$DS$506,'Half from MC Supply Inputs '!QR$138+1,FALSE),QR120)</f>
        <v>3.7503349159570667</v>
      </c>
      <c r="QS153">
        <f>IF(QS$68=0,HLOOKUP($A153,'Monte Carlo_locked values'!$CQ$6:$DS$506,'Half from MC Supply Inputs '!QS$138+1,FALSE),QS120)</f>
        <v>5.8748558551380645</v>
      </c>
      <c r="QT153">
        <f>IF(QT$68=0,HLOOKUP($A153,'Monte Carlo_locked values'!$CQ$6:$DS$506,'Half from MC Supply Inputs '!QT$138+1,FALSE),QT120)</f>
        <v>8.6368282069479196</v>
      </c>
      <c r="QU153">
        <f>IF(QU$68=0,HLOOKUP($A153,'Monte Carlo_locked values'!$CQ$6:$DS$506,'Half from MC Supply Inputs '!QU$138+1,FALSE),QU120)</f>
        <v>5.1473793563843691</v>
      </c>
      <c r="QV153">
        <f>IF(QV$68=0,HLOOKUP($A153,'Monte Carlo_locked values'!$CQ$6:$DS$506,'Half from MC Supply Inputs '!QV$138+1,FALSE),QV120)</f>
        <v>5.8748558551380645</v>
      </c>
      <c r="QW153">
        <f>IF(QW$68=0,HLOOKUP($A153,'Monte Carlo_locked values'!$CQ$6:$DS$506,'Half from MC Supply Inputs '!QW$138+1,FALSE),QW120)</f>
        <v>3.1585349595568606</v>
      </c>
      <c r="QX153">
        <f>IF(QX$68=0,HLOOKUP($A153,'Monte Carlo_locked values'!$CQ$6:$DS$506,'Half from MC Supply Inputs '!QX$138+1,FALSE),QX120)</f>
        <v>5.0334589566275953</v>
      </c>
      <c r="QY153">
        <f>IF(QY$68=0,HLOOKUP($A153,'Monte Carlo_locked values'!$CQ$6:$DS$506,'Half from MC Supply Inputs '!QY$138+1,FALSE),QY120)</f>
        <v>5.8748558551380645</v>
      </c>
      <c r="QZ153">
        <f>IF(QZ$68=0,HLOOKUP($A153,'Monte Carlo_locked values'!$CQ$6:$DS$506,'Half from MC Supply Inputs '!QZ$138+1,FALSE),QZ120)</f>
        <v>6.6023323538917609</v>
      </c>
      <c r="RA153">
        <f>IF(RA$68=0,HLOOKUP($A153,'Monte Carlo_locked values'!$CQ$6:$DS$506,'Half from MC Supply Inputs '!RA$138+1,FALSE),RA120)</f>
        <v>2.3532904755297634</v>
      </c>
      <c r="RB153">
        <f>IF(RB$68=0,HLOOKUP($A153,'Monte Carlo_locked values'!$CQ$6:$DS$506,'Half from MC Supply Inputs '!RB$138+1,FALSE),RB120)</f>
        <v>8.6368282069479196</v>
      </c>
      <c r="RC153">
        <f>IF(RC$68=0,HLOOKUP($A153,'Monte Carlo_locked values'!$CQ$6:$DS$506,'Half from MC Supply Inputs '!RC$138+1,FALSE),RC120)</f>
        <v>5.8748558551380645</v>
      </c>
      <c r="RD153">
        <f>IF(RD$68=0,HLOOKUP($A153,'Monte Carlo_locked values'!$CQ$6:$DS$506,'Half from MC Supply Inputs '!RD$138+1,FALSE),RD120)</f>
        <v>8.6368282069479196</v>
      </c>
      <c r="RE153">
        <f>IF(RE$68=0,HLOOKUP($A153,'Monte Carlo_locked values'!$CQ$6:$DS$506,'Half from MC Supply Inputs '!RE$138+1,FALSE),RE120)</f>
        <v>3.7503349159570667</v>
      </c>
      <c r="RF153">
        <f>IF(RF$68=0,HLOOKUP($A153,'Monte Carlo_locked values'!$CQ$6:$DS$506,'Half from MC Supply Inputs '!RF$138+1,FALSE),RF120)</f>
        <v>8.6368282069479196</v>
      </c>
      <c r="RG153">
        <f>IF(RG$68=0,HLOOKUP($A153,'Monte Carlo_locked values'!$CQ$6:$DS$506,'Half from MC Supply Inputs '!RG$138+1,FALSE),RG120)</f>
        <v>5.8748558551380645</v>
      </c>
      <c r="RH153">
        <f>IF(RH$68=0,HLOOKUP($A153,'Monte Carlo_locked values'!$CQ$6:$DS$506,'Half from MC Supply Inputs '!RH$138+1,FALSE),RH120)</f>
        <v>8.6368282069479196</v>
      </c>
      <c r="RI153">
        <f>IF(RI$68=0,HLOOKUP($A153,'Monte Carlo_locked values'!$CQ$6:$DS$506,'Half from MC Supply Inputs '!RI$138+1,FALSE),RI120)</f>
        <v>5.1473793563843691</v>
      </c>
      <c r="RJ153">
        <f>IF(RJ$68=0,HLOOKUP($A153,'Monte Carlo_locked values'!$CQ$6:$DS$506,'Half from MC Supply Inputs '!RJ$138+1,FALSE),RJ120)</f>
        <v>2.3532904755297634</v>
      </c>
      <c r="RK153">
        <f>IF(RK$68=0,HLOOKUP($A153,'Monte Carlo_locked values'!$CQ$6:$DS$506,'Half from MC Supply Inputs '!RK$138+1,FALSE),RK120)</f>
        <v>6.6023323538917609</v>
      </c>
      <c r="RL153">
        <f>IF(RL$68=0,HLOOKUP($A153,'Monte Carlo_locked values'!$CQ$6:$DS$506,'Half from MC Supply Inputs '!RL$138+1,FALSE),RL120)</f>
        <v>8.6368282069479196</v>
      </c>
      <c r="RM153">
        <f>IF(RM$68=0,HLOOKUP($A153,'Monte Carlo_locked values'!$CQ$6:$DS$506,'Half from MC Supply Inputs '!RM$138+1,FALSE),RM120)</f>
        <v>5.8748558551380645</v>
      </c>
      <c r="RN153">
        <f>IF(RN$68=0,HLOOKUP($A153,'Monte Carlo_locked values'!$CQ$6:$DS$506,'Half from MC Supply Inputs '!RN$138+1,FALSE),RN120)</f>
        <v>5.1473793563843691</v>
      </c>
      <c r="RO153">
        <f>IF(RO$68=0,HLOOKUP($A153,'Monte Carlo_locked values'!$CQ$6:$DS$506,'Half from MC Supply Inputs '!RO$138+1,FALSE),RO120)</f>
        <v>3.9155861276051538</v>
      </c>
      <c r="RP153">
        <f>IF(RP$68=0,HLOOKUP($A153,'Monte Carlo_locked values'!$CQ$6:$DS$506,'Half from MC Supply Inputs '!RP$138+1,FALSE),RP120)</f>
        <v>8.6368282069479196</v>
      </c>
      <c r="RQ153">
        <f>IF(RQ$68=0,HLOOKUP($A153,'Monte Carlo_locked values'!$CQ$6:$DS$506,'Half from MC Supply Inputs '!RQ$138+1,FALSE),RQ120)</f>
        <v>8.6368282069479196</v>
      </c>
      <c r="RR153">
        <f>IF(RR$68=0,HLOOKUP($A153,'Monte Carlo_locked values'!$CQ$6:$DS$506,'Half from MC Supply Inputs '!RR$138+1,FALSE),RR120)</f>
        <v>8.6368282069479196</v>
      </c>
      <c r="RS153">
        <f>IF(RS$68=0,HLOOKUP($A153,'Monte Carlo_locked values'!$CQ$6:$DS$506,'Half from MC Supply Inputs '!RS$138+1,FALSE),RS120)</f>
        <v>5.8748558551380645</v>
      </c>
      <c r="RT153">
        <f>IF(RT$68=0,HLOOKUP($A153,'Monte Carlo_locked values'!$CQ$6:$DS$506,'Half from MC Supply Inputs '!RT$138+1,FALSE),RT120)</f>
        <v>5.1473793563843691</v>
      </c>
      <c r="RU153">
        <f>IF(RU$68=0,HLOOKUP($A153,'Monte Carlo_locked values'!$CQ$6:$DS$506,'Half from MC Supply Inputs '!RU$138+1,FALSE),RU120)</f>
        <v>6.6023323538917609</v>
      </c>
      <c r="RV153">
        <f>IF(RV$68=0,HLOOKUP($A153,'Monte Carlo_locked values'!$CQ$6:$DS$506,'Half from MC Supply Inputs '!RV$138+1,FALSE),RV120)</f>
        <v>3.7503349159570667</v>
      </c>
      <c r="RW153">
        <f>IF(RW$68=0,HLOOKUP($A153,'Monte Carlo_locked values'!$CQ$6:$DS$506,'Half from MC Supply Inputs '!RW$138+1,FALSE),RW120)</f>
        <v>8.6368282069479196</v>
      </c>
      <c r="RX153">
        <f>IF(RX$68=0,HLOOKUP($A153,'Monte Carlo_locked values'!$CQ$6:$DS$506,'Half from MC Supply Inputs '!RX$138+1,FALSE),RX120)</f>
        <v>3.7503349159570667</v>
      </c>
      <c r="RY153">
        <f>IF(RY$68=0,HLOOKUP($A153,'Monte Carlo_locked values'!$CQ$6:$DS$506,'Half from MC Supply Inputs '!RY$138+1,FALSE),RY120)</f>
        <v>2.356041668847876</v>
      </c>
      <c r="RZ153">
        <f>IF(RZ$68=0,HLOOKUP($A153,'Monte Carlo_locked values'!$CQ$6:$DS$506,'Half from MC Supply Inputs '!RZ$138+1,FALSE),RZ120)</f>
        <v>3.8431331381395872</v>
      </c>
      <c r="SA153">
        <f>IF(SA$68=0,HLOOKUP($A153,'Monte Carlo_locked values'!$CQ$6:$DS$506,'Half from MC Supply Inputs '!SA$138+1,FALSE),SA120)</f>
        <v>7.9986596004184056</v>
      </c>
      <c r="SB153">
        <f>IF(SB$68=0,HLOOKUP($A153,'Monte Carlo_locked values'!$CQ$6:$DS$506,'Half from MC Supply Inputs '!SB$138+1,FALSE),SB120)</f>
        <v>7.007650826005011</v>
      </c>
      <c r="SC153">
        <f>IF(SC$68=0,HLOOKUP($A153,'Monte Carlo_locked values'!$CQ$6:$DS$506,'Half from MC Supply Inputs '!SC$138+1,FALSE),SC120)</f>
        <v>5.8748558551380645</v>
      </c>
      <c r="SD153">
        <f>IF(SD$68=0,HLOOKUP($A153,'Monte Carlo_locked values'!$CQ$6:$DS$506,'Half from MC Supply Inputs '!SD$138+1,FALSE),SD120)</f>
        <v>7.0787555810008502</v>
      </c>
      <c r="SE153">
        <f>IF(SE$68=0,HLOOKUP($A153,'Monte Carlo_locked values'!$CQ$6:$DS$506,'Half from MC Supply Inputs '!SE$138+1,FALSE),SE120)</f>
        <v>3.7503349159570667</v>
      </c>
      <c r="SF153">
        <f>IF(SF$68=0,HLOOKUP($A153,'Monte Carlo_locked values'!$CQ$6:$DS$506,'Half from MC Supply Inputs '!SF$138+1,FALSE),SF120)</f>
        <v>3.6553796556109184</v>
      </c>
      <c r="SG153">
        <f>IF(SG$68=0,HLOOKUP($A153,'Monte Carlo_locked values'!$CQ$6:$DS$506,'Half from MC Supply Inputs '!SG$138+1,FALSE),SG120)</f>
        <v>8.6368282069479196</v>
      </c>
    </row>
    <row r="154" spans="1:501" x14ac:dyDescent="0.35">
      <c r="A154" s="158">
        <v>2037</v>
      </c>
      <c r="B154">
        <f>IF(B$68=0,HLOOKUP($A154,'Monte Carlo_locked values'!$CQ$6:$DS$506,'Half from MC Supply Inputs '!B$138+1,FALSE),B121)</f>
        <v>9.0686696172953152</v>
      </c>
      <c r="C154">
        <f>IF(C$68=0,HLOOKUP($A154,'Monte Carlo_locked values'!$CQ$6:$DS$506,'Half from MC Supply Inputs '!C$138+1,FALSE),C121)</f>
        <v>4.0646392447527511</v>
      </c>
      <c r="D154">
        <f>IF(D$68=0,HLOOKUP($A154,'Monte Carlo_locked values'!$CQ$6:$DS$506,'Half from MC Supply Inputs '!D$138+1,FALSE),D121)</f>
        <v>6.0386151127443357</v>
      </c>
      <c r="E154">
        <f>IF(E$68=0,HLOOKUP($A154,'Monte Carlo_locked values'!$CQ$6:$DS$506,'Half from MC Supply Inputs '!E$138+1,FALSE),E121)</f>
        <v>5.2963381923007766</v>
      </c>
      <c r="F154">
        <f>IF(F$68=0,HLOOKUP($A154,'Monte Carlo_locked values'!$CQ$6:$DS$506,'Half from MC Supply Inputs '!F$138+1,FALSE),F121)</f>
        <v>6.0386151127443357</v>
      </c>
      <c r="G154">
        <f>IF(G$68=0,HLOOKUP($A154,'Monte Carlo_locked values'!$CQ$6:$DS$506,'Half from MC Supply Inputs '!G$138+1,FALSE),G121)</f>
        <v>9.0686696172953152</v>
      </c>
      <c r="H154">
        <f>IF(H$68=0,HLOOKUP($A154,'Monte Carlo_locked values'!$CQ$6:$DS$506,'Half from MC Supply Inputs '!H$138+1,FALSE),H121)</f>
        <v>5.2963381923007766</v>
      </c>
      <c r="I154">
        <f>IF(I$68=0,HLOOKUP($A154,'Monte Carlo_locked values'!$CQ$6:$DS$506,'Half from MC Supply Inputs '!I$138+1,FALSE),I121)</f>
        <v>9.0686696172953152</v>
      </c>
      <c r="J154">
        <f>IF(J$68=0,HLOOKUP($A154,'Monte Carlo_locked values'!$CQ$6:$DS$506,'Half from MC Supply Inputs '!J$138+1,FALSE),J121)</f>
        <v>5.2963381923007766</v>
      </c>
      <c r="K154">
        <f>IF(K$68=0,HLOOKUP($A154,'Monte Carlo_locked values'!$CQ$6:$DS$506,'Half from MC Supply Inputs '!K$138+1,FALSE),K121)</f>
        <v>9.0686696172953152</v>
      </c>
      <c r="L154">
        <f>IF(L$68=0,HLOOKUP($A154,'Monte Carlo_locked values'!$CQ$6:$DS$506,'Half from MC Supply Inputs '!L$138+1,FALSE),L121)</f>
        <v>5.2249626681209334</v>
      </c>
      <c r="M154">
        <f>IF(M$68=0,HLOOKUP($A154,'Monte Carlo_locked values'!$CQ$6:$DS$506,'Half from MC Supply Inputs '!M$138+1,FALSE),M121)</f>
        <v>3.3648361687290662</v>
      </c>
      <c r="N154">
        <f>IF(N$68=0,HLOOKUP($A154,'Monte Carlo_locked values'!$CQ$6:$DS$506,'Half from MC Supply Inputs '!N$138+1,FALSE),N121)</f>
        <v>5.8569402613779218</v>
      </c>
      <c r="O154">
        <f>IF(O$68=0,HLOOKUP($A154,'Monte Carlo_locked values'!$CQ$6:$DS$506,'Half from MC Supply Inputs '!O$138+1,FALSE),O121)</f>
        <v>3.8836465958035138</v>
      </c>
      <c r="P154">
        <f>IF(P$68=0,HLOOKUP($A154,'Monte Carlo_locked values'!$CQ$6:$DS$506,'Half from MC Supply Inputs '!P$138+1,FALSE),P121)</f>
        <v>5.2963381923007766</v>
      </c>
      <c r="Q154">
        <f>IF(Q$68=0,HLOOKUP($A154,'Monte Carlo_locked values'!$CQ$6:$DS$506,'Half from MC Supply Inputs '!Q$138+1,FALSE),Q121)</f>
        <v>9.0686696172953152</v>
      </c>
      <c r="R154">
        <f>IF(R$68=0,HLOOKUP($A154,'Monte Carlo_locked values'!$CQ$6:$DS$506,'Half from MC Supply Inputs '!R$138+1,FALSE),R121)</f>
        <v>2.4709549993062518</v>
      </c>
      <c r="S154">
        <f>IF(S$68=0,HLOOKUP($A154,'Monte Carlo_locked values'!$CQ$6:$DS$506,'Half from MC Supply Inputs '!S$138+1,FALSE),S121)</f>
        <v>9.0309859909169496</v>
      </c>
      <c r="T154">
        <f>IF(T$68=0,HLOOKUP($A154,'Monte Carlo_locked values'!$CQ$6:$DS$506,'Half from MC Supply Inputs '!T$138+1,FALSE),T121)</f>
        <v>9.0686696172953152</v>
      </c>
      <c r="U154">
        <f>IF(U$68=0,HLOOKUP($A154,'Monte Carlo_locked values'!$CQ$6:$DS$506,'Half from MC Supply Inputs '!U$138+1,FALSE),U121)</f>
        <v>6.3819277230381548</v>
      </c>
      <c r="V154">
        <f>IF(V$68=0,HLOOKUP($A154,'Monte Carlo_locked values'!$CQ$6:$DS$506,'Half from MC Supply Inputs '!V$138+1,FALSE),V121)</f>
        <v>2.4709549993062518</v>
      </c>
      <c r="W154">
        <f>IF(W$68=0,HLOOKUP($A154,'Monte Carlo_locked values'!$CQ$6:$DS$506,'Half from MC Supply Inputs '!W$138+1,FALSE),W121)</f>
        <v>5.2963381923007766</v>
      </c>
      <c r="X154">
        <f>IF(X$68=0,HLOOKUP($A154,'Monte Carlo_locked values'!$CQ$6:$DS$506,'Half from MC Supply Inputs '!X$138+1,FALSE),X121)</f>
        <v>5.2963381923007766</v>
      </c>
      <c r="Y154">
        <f>IF(Y$68=0,HLOOKUP($A154,'Monte Carlo_locked values'!$CQ$6:$DS$506,'Half from MC Supply Inputs '!Y$138+1,FALSE),Y121)</f>
        <v>3.8836465958035138</v>
      </c>
      <c r="Z154">
        <f>IF(Z$68=0,HLOOKUP($A154,'Monte Carlo_locked values'!$CQ$6:$DS$506,'Half from MC Supply Inputs '!Z$138+1,FALSE),Z121)</f>
        <v>9.0686696172953152</v>
      </c>
      <c r="AA154">
        <f>IF(AA$68=0,HLOOKUP($A154,'Monte Carlo_locked values'!$CQ$6:$DS$506,'Half from MC Supply Inputs '!AA$138+1,FALSE),AA121)</f>
        <v>5.2963381923007766</v>
      </c>
      <c r="AB154">
        <f>IF(AB$68=0,HLOOKUP($A154,'Monte Carlo_locked values'!$CQ$6:$DS$506,'Half from MC Supply Inputs '!AB$138+1,FALSE),AB121)</f>
        <v>5.2963381923007766</v>
      </c>
      <c r="AC154">
        <f>IF(AC$68=0,HLOOKUP($A154,'Monte Carlo_locked values'!$CQ$6:$DS$506,'Half from MC Supply Inputs '!AC$138+1,FALSE),AC121)</f>
        <v>5.2963381923007766</v>
      </c>
      <c r="AD154">
        <f>IF(AD$68=0,HLOOKUP($A154,'Monte Carlo_locked values'!$CQ$6:$DS$506,'Half from MC Supply Inputs '!AD$138+1,FALSE),AD121)</f>
        <v>3.6884772234204211</v>
      </c>
      <c r="AE154">
        <f>IF(AE$68=0,HLOOKUP($A154,'Monte Carlo_locked values'!$CQ$6:$DS$506,'Half from MC Supply Inputs '!AE$138+1,FALSE),AE121)</f>
        <v>6.7808920331878957</v>
      </c>
      <c r="AF154">
        <f>IF(AF$68=0,HLOOKUP($A154,'Monte Carlo_locked values'!$CQ$6:$DS$506,'Half from MC Supply Inputs '!AF$138+1,FALSE),AF121)</f>
        <v>6.0386151127443357</v>
      </c>
      <c r="AG154">
        <f>IF(AG$68=0,HLOOKUP($A154,'Monte Carlo_locked values'!$CQ$6:$DS$506,'Half from MC Supply Inputs '!AG$138+1,FALSE),AG121)</f>
        <v>3.8836465958035138</v>
      </c>
      <c r="AH154">
        <f>IF(AH$68=0,HLOOKUP($A154,'Monte Carlo_locked values'!$CQ$6:$DS$506,'Half from MC Supply Inputs '!AH$138+1,FALSE),AH121)</f>
        <v>9.0686696172953152</v>
      </c>
      <c r="AI154">
        <f>IF(AI$68=0,HLOOKUP($A154,'Monte Carlo_locked values'!$CQ$6:$DS$506,'Half from MC Supply Inputs '!AI$138+1,FALSE),AI121)</f>
        <v>9.0686696172953152</v>
      </c>
      <c r="AJ154">
        <f>IF(AJ$68=0,HLOOKUP($A154,'Monte Carlo_locked values'!$CQ$6:$DS$506,'Half from MC Supply Inputs '!AJ$138+1,FALSE),AJ121)</f>
        <v>3.8836465958035138</v>
      </c>
      <c r="AK154">
        <f>IF(AK$68=0,HLOOKUP($A154,'Monte Carlo_locked values'!$CQ$6:$DS$506,'Half from MC Supply Inputs '!AK$138+1,FALSE),AK121)</f>
        <v>3.8115082027960745</v>
      </c>
      <c r="AL154">
        <f>IF(AL$68=0,HLOOKUP($A154,'Monte Carlo_locked values'!$CQ$6:$DS$506,'Half from MC Supply Inputs '!AL$138+1,FALSE),AL121)</f>
        <v>9.0686696172953152</v>
      </c>
      <c r="AM154">
        <f>IF(AM$68=0,HLOOKUP($A154,'Monte Carlo_locked values'!$CQ$6:$DS$506,'Half from MC Supply Inputs '!AM$138+1,FALSE),AM121)</f>
        <v>3.3401709610393149</v>
      </c>
      <c r="AN154">
        <f>IF(AN$68=0,HLOOKUP($A154,'Monte Carlo_locked values'!$CQ$6:$DS$506,'Half from MC Supply Inputs '!AN$138+1,FALSE),AN121)</f>
        <v>5.8199862624747691</v>
      </c>
      <c r="AO154">
        <f>IF(AO$68=0,HLOOKUP($A154,'Monte Carlo_locked values'!$CQ$6:$DS$506,'Half from MC Supply Inputs '!AO$138+1,FALSE),AO121)</f>
        <v>3.1302467847096089</v>
      </c>
      <c r="AP154">
        <f>IF(AP$68=0,HLOOKUP($A154,'Monte Carlo_locked values'!$CQ$6:$DS$506,'Half from MC Supply Inputs '!AP$138+1,FALSE),AP121)</f>
        <v>9.0686696172953152</v>
      </c>
      <c r="AQ154">
        <f>IF(AQ$68=0,HLOOKUP($A154,'Monte Carlo_locked values'!$CQ$6:$DS$506,'Half from MC Supply Inputs '!AQ$138+1,FALSE),AQ121)</f>
        <v>2.4709549993062518</v>
      </c>
      <c r="AR154">
        <f>IF(AR$68=0,HLOOKUP($A154,'Monte Carlo_locked values'!$CQ$6:$DS$506,'Half from MC Supply Inputs '!AR$138+1,FALSE),AR121)</f>
        <v>3.4214634078981474</v>
      </c>
      <c r="AS154">
        <f>IF(AS$68=0,HLOOKUP($A154,'Monte Carlo_locked values'!$CQ$6:$DS$506,'Half from MC Supply Inputs '!AS$138+1,FALSE),AS121)</f>
        <v>2.4738437522902696</v>
      </c>
      <c r="AT154">
        <f>IF(AT$68=0,HLOOKUP($A154,'Monte Carlo_locked values'!$CQ$6:$DS$506,'Half from MC Supply Inputs '!AT$138+1,FALSE),AT121)</f>
        <v>9.0686696172953152</v>
      </c>
      <c r="AU154">
        <f>IF(AU$68=0,HLOOKUP($A154,'Monte Carlo_locked values'!$CQ$6:$DS$506,'Half from MC Supply Inputs '!AU$138+1,FALSE),AU121)</f>
        <v>6.8487383897464875</v>
      </c>
      <c r="AV154">
        <f>IF(AV$68=0,HLOOKUP($A154,'Monte Carlo_locked values'!$CQ$6:$DS$506,'Half from MC Supply Inputs '!AV$138+1,FALSE),AV121)</f>
        <v>9.0686696172953152</v>
      </c>
      <c r="AW154">
        <f>IF(AW$68=0,HLOOKUP($A154,'Monte Carlo_locked values'!$CQ$6:$DS$506,'Half from MC Supply Inputs '!AW$138+1,FALSE),AW121)</f>
        <v>3.8836465958035138</v>
      </c>
      <c r="AX154">
        <f>IF(AX$68=0,HLOOKUP($A154,'Monte Carlo_locked values'!$CQ$6:$DS$506,'Half from MC Supply Inputs '!AX$138+1,FALSE),AX121)</f>
        <v>2.4709549993062518</v>
      </c>
      <c r="AY154">
        <f>IF(AY$68=0,HLOOKUP($A154,'Monte Carlo_locked values'!$CQ$6:$DS$506,'Half from MC Supply Inputs '!AY$138+1,FALSE),AY121)</f>
        <v>3.8836465958035138</v>
      </c>
      <c r="AZ154">
        <f>IF(AZ$68=0,HLOOKUP($A154,'Monte Carlo_locked values'!$CQ$6:$DS$506,'Half from MC Supply Inputs '!AZ$138+1,FALSE),AZ121)</f>
        <v>2.4738437522902696</v>
      </c>
      <c r="BA154">
        <f>IF(BA$68=0,HLOOKUP($A154,'Monte Carlo_locked values'!$CQ$6:$DS$506,'Half from MC Supply Inputs '!BA$138+1,FALSE),BA121)</f>
        <v>9.0686696172953152</v>
      </c>
      <c r="BB154">
        <f>IF(BB$68=0,HLOOKUP($A154,'Monte Carlo_locked values'!$CQ$6:$DS$506,'Half from MC Supply Inputs '!BB$138+1,FALSE),BB121)</f>
        <v>7.8265218155176255</v>
      </c>
      <c r="BC154">
        <f>IF(BC$68=0,HLOOKUP($A154,'Monte Carlo_locked values'!$CQ$6:$DS$506,'Half from MC Supply Inputs '!BC$138+1,FALSE),BC121)</f>
        <v>3.8836465958035138</v>
      </c>
      <c r="BD154">
        <f>IF(BD$68=0,HLOOKUP($A154,'Monte Carlo_locked values'!$CQ$6:$DS$506,'Half from MC Supply Inputs '!BD$138+1,FALSE),BD121)</f>
        <v>3.8836465958035138</v>
      </c>
      <c r="BE154">
        <f>IF(BE$68=0,HLOOKUP($A154,'Monte Carlo_locked values'!$CQ$6:$DS$506,'Half from MC Supply Inputs '!BE$138+1,FALSE),BE121)</f>
        <v>9.0686696172953152</v>
      </c>
      <c r="BF154">
        <f>IF(BF$68=0,HLOOKUP($A154,'Monte Carlo_locked values'!$CQ$6:$DS$506,'Half from MC Supply Inputs '!BF$138+1,FALSE),BF121)</f>
        <v>4.603242336142916</v>
      </c>
      <c r="BG154">
        <f>IF(BG$68=0,HLOOKUP($A154,'Monte Carlo_locked values'!$CQ$6:$DS$506,'Half from MC Supply Inputs '!BG$138+1,FALSE),BG121)</f>
        <v>5.2963381923007766</v>
      </c>
      <c r="BH154">
        <f>IF(BH$68=0,HLOOKUP($A154,'Monte Carlo_locked values'!$CQ$6:$DS$506,'Half from MC Supply Inputs '!BH$138+1,FALSE),BH121)</f>
        <v>9.0686696172953152</v>
      </c>
      <c r="BI154">
        <f>IF(BI$68=0,HLOOKUP($A154,'Monte Carlo_locked values'!$CQ$6:$DS$506,'Half from MC Supply Inputs '!BI$138+1,FALSE),BI121)</f>
        <v>6.7808920331878957</v>
      </c>
      <c r="BJ154">
        <f>IF(BJ$68=0,HLOOKUP($A154,'Monte Carlo_locked values'!$CQ$6:$DS$506,'Half from MC Supply Inputs '!BJ$138+1,FALSE),BJ121)</f>
        <v>9.0686696172953152</v>
      </c>
      <c r="BK154">
        <f>IF(BK$68=0,HLOOKUP($A154,'Monte Carlo_locked values'!$CQ$6:$DS$506,'Half from MC Supply Inputs '!BK$138+1,FALSE),BK121)</f>
        <v>3.5603561178598735</v>
      </c>
      <c r="BL154">
        <f>IF(BL$68=0,HLOOKUP($A154,'Monte Carlo_locked values'!$CQ$6:$DS$506,'Half from MC Supply Inputs '!BL$138+1,FALSE),BL121)</f>
        <v>2.575035503520323</v>
      </c>
      <c r="BM154">
        <f>IF(BM$68=0,HLOOKUP($A154,'Monte Carlo_locked values'!$CQ$6:$DS$506,'Half from MC Supply Inputs '!BM$138+1,FALSE),BM121)</f>
        <v>6.7808920331878957</v>
      </c>
      <c r="BN154">
        <f>IF(BN$68=0,HLOOKUP($A154,'Monte Carlo_locked values'!$CQ$6:$DS$506,'Half from MC Supply Inputs '!BN$138+1,FALSE),BN121)</f>
        <v>9.0686696172953152</v>
      </c>
      <c r="BO154">
        <f>IF(BO$68=0,HLOOKUP($A154,'Monte Carlo_locked values'!$CQ$6:$DS$506,'Half from MC Supply Inputs '!BO$138+1,FALSE),BO121)</f>
        <v>3.8836465958035138</v>
      </c>
      <c r="BP154">
        <f>IF(BP$68=0,HLOOKUP($A154,'Monte Carlo_locked values'!$CQ$6:$DS$506,'Half from MC Supply Inputs '!BP$138+1,FALSE),BP121)</f>
        <v>6.0386151127443357</v>
      </c>
      <c r="BQ154">
        <f>IF(BQ$68=0,HLOOKUP($A154,'Monte Carlo_locked values'!$CQ$6:$DS$506,'Half from MC Supply Inputs '!BQ$138+1,FALSE),BQ121)</f>
        <v>2.4709549993062518</v>
      </c>
      <c r="BR154">
        <f>IF(BR$68=0,HLOOKUP($A154,'Monte Carlo_locked values'!$CQ$6:$DS$506,'Half from MC Supply Inputs '!BR$138+1,FALSE),BR121)</f>
        <v>9.0686696172953152</v>
      </c>
      <c r="BS154">
        <f>IF(BS$68=0,HLOOKUP($A154,'Monte Carlo_locked values'!$CQ$6:$DS$506,'Half from MC Supply Inputs '!BS$138+1,FALSE),BS121)</f>
        <v>9.0686696172953152</v>
      </c>
      <c r="BT154">
        <f>IF(BT$68=0,HLOOKUP($A154,'Monte Carlo_locked values'!$CQ$6:$DS$506,'Half from MC Supply Inputs '!BT$138+1,FALSE),BT121)</f>
        <v>2.7954220112887436</v>
      </c>
      <c r="BU154">
        <f>IF(BU$68=0,HLOOKUP($A154,'Monte Carlo_locked values'!$CQ$6:$DS$506,'Half from MC Supply Inputs '!BU$138+1,FALSE),BU121)</f>
        <v>6.7808920331878957</v>
      </c>
      <c r="BV154">
        <f>IF(BV$68=0,HLOOKUP($A154,'Monte Carlo_locked values'!$CQ$6:$DS$506,'Half from MC Supply Inputs '!BV$138+1,FALSE),BV121)</f>
        <v>9.0686696172953152</v>
      </c>
      <c r="BW154">
        <f>IF(BW$68=0,HLOOKUP($A154,'Monte Carlo_locked values'!$CQ$6:$DS$506,'Half from MC Supply Inputs '!BW$138+1,FALSE),BW121)</f>
        <v>3.8836465958035138</v>
      </c>
      <c r="BX154">
        <f>IF(BX$68=0,HLOOKUP($A154,'Monte Carlo_locked values'!$CQ$6:$DS$506,'Half from MC Supply Inputs '!BX$138+1,FALSE),BX121)</f>
        <v>5.0390415346890398</v>
      </c>
      <c r="BY154">
        <f>IF(BY$68=0,HLOOKUP($A154,'Monte Carlo_locked values'!$CQ$6:$DS$506,'Half from MC Supply Inputs '!BY$138+1,FALSE),BY121)</f>
        <v>2.4738437522902696</v>
      </c>
      <c r="BZ154">
        <f>IF(BZ$68=0,HLOOKUP($A154,'Monte Carlo_locked values'!$CQ$6:$DS$506,'Half from MC Supply Inputs '!BZ$138+1,FALSE),BZ121)</f>
        <v>9.0686696172953152</v>
      </c>
      <c r="CA154">
        <f>IF(CA$68=0,HLOOKUP($A154,'Monte Carlo_locked values'!$CQ$6:$DS$506,'Half from MC Supply Inputs '!CA$138+1,FALSE),CA121)</f>
        <v>6.7808920331878957</v>
      </c>
      <c r="CB154">
        <f>IF(CB$68=0,HLOOKUP($A154,'Monte Carlo_locked values'!$CQ$6:$DS$506,'Half from MC Supply Inputs '!CB$138+1,FALSE),CB121)</f>
        <v>9.0686696172953152</v>
      </c>
      <c r="CC154">
        <f>IF(CC$68=0,HLOOKUP($A154,'Monte Carlo_locked values'!$CQ$6:$DS$506,'Half from MC Supply Inputs '!CC$138+1,FALSE),CC121)</f>
        <v>5.2963381923007766</v>
      </c>
      <c r="CD154">
        <f>IF(CD$68=0,HLOOKUP($A154,'Monte Carlo_locked values'!$CQ$6:$DS$506,'Half from MC Supply Inputs '!CD$138+1,FALSE),CD121)</f>
        <v>2.4709549993062518</v>
      </c>
      <c r="CE154">
        <f>IF(CE$68=0,HLOOKUP($A154,'Monte Carlo_locked values'!$CQ$6:$DS$506,'Half from MC Supply Inputs '!CE$138+1,FALSE),CE121)</f>
        <v>6.0386151127443357</v>
      </c>
      <c r="CF154">
        <f>IF(CF$68=0,HLOOKUP($A154,'Monte Carlo_locked values'!$CQ$6:$DS$506,'Half from MC Supply Inputs '!CF$138+1,FALSE),CF121)</f>
        <v>2.4709549993062518</v>
      </c>
      <c r="CG154">
        <f>IF(CG$68=0,HLOOKUP($A154,'Monte Carlo_locked values'!$CQ$6:$DS$506,'Half from MC Supply Inputs '!CG$138+1,FALSE),CG121)</f>
        <v>5.0491164694380251</v>
      </c>
      <c r="CH154">
        <f>IF(CH$68=0,HLOOKUP($A154,'Monte Carlo_locked values'!$CQ$6:$DS$506,'Half from MC Supply Inputs '!CH$138+1,FALSE),CH121)</f>
        <v>5.6821048223019837</v>
      </c>
      <c r="CI154">
        <f>IF(CI$68=0,HLOOKUP($A154,'Monte Carlo_locked values'!$CQ$6:$DS$506,'Half from MC Supply Inputs '!CI$138+1,FALSE),CI121)</f>
        <v>2.4709549993062518</v>
      </c>
      <c r="CJ154">
        <f>IF(CJ$68=0,HLOOKUP($A154,'Monte Carlo_locked values'!$CQ$6:$DS$506,'Half from MC Supply Inputs '!CJ$138+1,FALSE),CJ121)</f>
        <v>9.0686696172953152</v>
      </c>
      <c r="CK154">
        <f>IF(CK$68=0,HLOOKUP($A154,'Monte Carlo_locked values'!$CQ$6:$DS$506,'Half from MC Supply Inputs '!CK$138+1,FALSE),CK121)</f>
        <v>3.8836465958035138</v>
      </c>
      <c r="CL154">
        <f>IF(CL$68=0,HLOOKUP($A154,'Monte Carlo_locked values'!$CQ$6:$DS$506,'Half from MC Supply Inputs '!CL$138+1,FALSE),CL121)</f>
        <v>2.4709549993062518</v>
      </c>
      <c r="CM154">
        <f>IF(CM$68=0,HLOOKUP($A154,'Monte Carlo_locked values'!$CQ$6:$DS$506,'Half from MC Supply Inputs '!CM$138+1,FALSE),CM121)</f>
        <v>3.8836465958035138</v>
      </c>
      <c r="CN154">
        <f>IF(CN$68=0,HLOOKUP($A154,'Monte Carlo_locked values'!$CQ$6:$DS$506,'Half from MC Supply Inputs '!CN$138+1,FALSE),CN121)</f>
        <v>4.1823360330784061</v>
      </c>
      <c r="CO154">
        <f>IF(CO$68=0,HLOOKUP($A154,'Monte Carlo_locked values'!$CQ$6:$DS$506,'Half from MC Supply Inputs '!CO$138+1,FALSE),CO121)</f>
        <v>3.8836465958035138</v>
      </c>
      <c r="CP154">
        <f>IF(CP$68=0,HLOOKUP($A154,'Monte Carlo_locked values'!$CQ$6:$DS$506,'Half from MC Supply Inputs '!CP$138+1,FALSE),CP121)</f>
        <v>6.0386151127443357</v>
      </c>
      <c r="CQ154">
        <f>IF(CQ$68=0,HLOOKUP($A154,'Monte Carlo_locked values'!$CQ$6:$DS$506,'Half from MC Supply Inputs '!CQ$138+1,FALSE),CQ121)</f>
        <v>5.509207803978688</v>
      </c>
      <c r="CR154">
        <f>IF(CR$68=0,HLOOKUP($A154,'Monte Carlo_locked values'!$CQ$6:$DS$506,'Half from MC Supply Inputs '!CR$138+1,FALSE),CR121)</f>
        <v>2.4709549993062518</v>
      </c>
      <c r="CS154">
        <f>IF(CS$68=0,HLOOKUP($A154,'Monte Carlo_locked values'!$CQ$6:$DS$506,'Half from MC Supply Inputs '!CS$138+1,FALSE),CS121)</f>
        <v>6.0386151127443357</v>
      </c>
      <c r="CT154">
        <f>IF(CT$68=0,HLOOKUP($A154,'Monte Carlo_locked values'!$CQ$6:$DS$506,'Half from MC Supply Inputs '!CT$138+1,FALSE),CT121)</f>
        <v>2.4738437522902696</v>
      </c>
      <c r="CU154">
        <f>IF(CU$68=0,HLOOKUP($A154,'Monte Carlo_locked values'!$CQ$6:$DS$506,'Half from MC Supply Inputs '!CU$138+1,FALSE),CU121)</f>
        <v>2.4709549993062518</v>
      </c>
      <c r="CV154">
        <f>IF(CV$68=0,HLOOKUP($A154,'Monte Carlo_locked values'!$CQ$6:$DS$506,'Half from MC Supply Inputs '!CV$138+1,FALSE),CV121)</f>
        <v>3.8836465958035138</v>
      </c>
      <c r="CW154">
        <f>IF(CW$68=0,HLOOKUP($A154,'Monte Carlo_locked values'!$CQ$6:$DS$506,'Half from MC Supply Inputs '!CW$138+1,FALSE),CW121)</f>
        <v>6.3693357174695064</v>
      </c>
      <c r="CX154">
        <f>IF(CX$68=0,HLOOKUP($A154,'Monte Carlo_locked values'!$CQ$6:$DS$506,'Half from MC Supply Inputs '!CX$138+1,FALSE),CX121)</f>
        <v>2.4738437522902696</v>
      </c>
      <c r="CY154">
        <f>IF(CY$68=0,HLOOKUP($A154,'Monte Carlo_locked values'!$CQ$6:$DS$506,'Half from MC Supply Inputs '!CY$138+1,FALSE),CY121)</f>
        <v>3.8836465958035138</v>
      </c>
      <c r="CZ154">
        <f>IF(CZ$68=0,HLOOKUP($A154,'Monte Carlo_locked values'!$CQ$6:$DS$506,'Half from MC Supply Inputs '!CZ$138+1,FALSE),CZ121)</f>
        <v>2.4738437522902696</v>
      </c>
      <c r="DA154">
        <f>IF(DA$68=0,HLOOKUP($A154,'Monte Carlo_locked values'!$CQ$6:$DS$506,'Half from MC Supply Inputs '!DA$138+1,FALSE),DA121)</f>
        <v>2.4709549993062518</v>
      </c>
      <c r="DB154">
        <f>IF(DB$68=0,HLOOKUP($A154,'Monte Carlo_locked values'!$CQ$6:$DS$506,'Half from MC Supply Inputs '!DB$138+1,FALSE),DB121)</f>
        <v>3.8836465958035138</v>
      </c>
      <c r="DC154">
        <f>IF(DC$68=0,HLOOKUP($A154,'Monte Carlo_locked values'!$CQ$6:$DS$506,'Half from MC Supply Inputs '!DC$138+1,FALSE),DC121)</f>
        <v>4.0051752388471229</v>
      </c>
      <c r="DD154">
        <f>IF(DD$68=0,HLOOKUP($A154,'Monte Carlo_locked values'!$CQ$6:$DS$506,'Half from MC Supply Inputs '!DD$138+1,FALSE),DD121)</f>
        <v>9.0686696172953152</v>
      </c>
      <c r="DE154">
        <f>IF(DE$68=0,HLOOKUP($A154,'Monte Carlo_locked values'!$CQ$6:$DS$506,'Half from MC Supply Inputs '!DE$138+1,FALSE),DE121)</f>
        <v>6.7808920331878957</v>
      </c>
      <c r="DF154">
        <f>IF(DF$68=0,HLOOKUP($A154,'Monte Carlo_locked values'!$CQ$6:$DS$506,'Half from MC Supply Inputs '!DF$138+1,FALSE),DF121)</f>
        <v>4.276282648990307</v>
      </c>
      <c r="DG154">
        <f>IF(DG$68=0,HLOOKUP($A154,'Monte Carlo_locked values'!$CQ$6:$DS$506,'Half from MC Supply Inputs '!DG$138+1,FALSE),DG121)</f>
        <v>9.0686696172953152</v>
      </c>
      <c r="DH154">
        <f>IF(DH$68=0,HLOOKUP($A154,'Monte Carlo_locked values'!$CQ$6:$DS$506,'Half from MC Supply Inputs '!DH$138+1,FALSE),DH121)</f>
        <v>4.5045895406366601</v>
      </c>
      <c r="DI154">
        <f>IF(DI$68=0,HLOOKUP($A154,'Monte Carlo_locked values'!$CQ$6:$DS$506,'Half from MC Supply Inputs '!DI$138+1,FALSE),DI121)</f>
        <v>5.2963381923007766</v>
      </c>
      <c r="DJ154">
        <f>IF(DJ$68=0,HLOOKUP($A154,'Monte Carlo_locked values'!$CQ$6:$DS$506,'Half from MC Supply Inputs '!DJ$138+1,FALSE),DJ121)</f>
        <v>6.7808920331878957</v>
      </c>
      <c r="DK154">
        <f>IF(DK$68=0,HLOOKUP($A154,'Monte Carlo_locked values'!$CQ$6:$DS$506,'Half from MC Supply Inputs '!DK$138+1,FALSE),DK121)</f>
        <v>2.4738437522902696</v>
      </c>
      <c r="DL154">
        <f>IF(DL$68=0,HLOOKUP($A154,'Monte Carlo_locked values'!$CQ$6:$DS$506,'Half from MC Supply Inputs '!DL$138+1,FALSE),DL121)</f>
        <v>6.9274475841482346</v>
      </c>
      <c r="DM154">
        <f>IF(DM$68=0,HLOOKUP($A154,'Monte Carlo_locked values'!$CQ$6:$DS$506,'Half from MC Supply Inputs '!DM$138+1,FALSE),DM121)</f>
        <v>5.2963381923007766</v>
      </c>
      <c r="DN154">
        <f>IF(DN$68=0,HLOOKUP($A154,'Monte Carlo_locked values'!$CQ$6:$DS$506,'Half from MC Supply Inputs '!DN$138+1,FALSE),DN121)</f>
        <v>2.4709549993062518</v>
      </c>
      <c r="DO154">
        <f>IF(DO$68=0,HLOOKUP($A154,'Monte Carlo_locked values'!$CQ$6:$DS$506,'Half from MC Supply Inputs '!DO$138+1,FALSE),DO121)</f>
        <v>5.2997751316418995</v>
      </c>
      <c r="DP154">
        <f>IF(DP$68=0,HLOOKUP($A154,'Monte Carlo_locked values'!$CQ$6:$DS$506,'Half from MC Supply Inputs '!DP$138+1,FALSE),DP121)</f>
        <v>5.6619788137324569</v>
      </c>
      <c r="DQ154">
        <f>IF(DQ$68=0,HLOOKUP($A154,'Monte Carlo_locked values'!$CQ$6:$DS$506,'Half from MC Supply Inputs '!DQ$138+1,FALSE),DQ121)</f>
        <v>9.0686696172953152</v>
      </c>
      <c r="DR154">
        <f>IF(DR$68=0,HLOOKUP($A154,'Monte Carlo_locked values'!$CQ$6:$DS$506,'Half from MC Supply Inputs '!DR$138+1,FALSE),DR121)</f>
        <v>9.0686696172953152</v>
      </c>
      <c r="DS154">
        <f>IF(DS$68=0,HLOOKUP($A154,'Monte Carlo_locked values'!$CQ$6:$DS$506,'Half from MC Supply Inputs '!DS$138+1,FALSE),DS121)</f>
        <v>9.0686696172953152</v>
      </c>
      <c r="DT154">
        <f>IF(DT$68=0,HLOOKUP($A154,'Monte Carlo_locked values'!$CQ$6:$DS$506,'Half from MC Supply Inputs '!DT$138+1,FALSE),DT121)</f>
        <v>3.8836465958035138</v>
      </c>
      <c r="DU154">
        <f>IF(DU$68=0,HLOOKUP($A154,'Monte Carlo_locked values'!$CQ$6:$DS$506,'Half from MC Supply Inputs '!DU$138+1,FALSE),DU121)</f>
        <v>3.8836465958035138</v>
      </c>
      <c r="DV154">
        <f>IF(DV$68=0,HLOOKUP($A154,'Monte Carlo_locked values'!$CQ$6:$DS$506,'Half from MC Supply Inputs '!DV$138+1,FALSE),DV121)</f>
        <v>6.0386151127443357</v>
      </c>
      <c r="DW154">
        <f>IF(DW$68=0,HLOOKUP($A154,'Monte Carlo_locked values'!$CQ$6:$DS$506,'Half from MC Supply Inputs '!DW$138+1,FALSE),DW121)</f>
        <v>4.1881468290850474</v>
      </c>
      <c r="DX154">
        <f>IF(DX$68=0,HLOOKUP($A154,'Monte Carlo_locked values'!$CQ$6:$DS$506,'Half from MC Supply Inputs '!DX$138+1,FALSE),DX121)</f>
        <v>9.0686696172953152</v>
      </c>
      <c r="DY154">
        <f>IF(DY$68=0,HLOOKUP($A154,'Monte Carlo_locked values'!$CQ$6:$DS$506,'Half from MC Supply Inputs '!DY$138+1,FALSE),DY121)</f>
        <v>3.8836465958035138</v>
      </c>
      <c r="DZ154">
        <f>IF(DZ$68=0,HLOOKUP($A154,'Monte Carlo_locked values'!$CQ$6:$DS$506,'Half from MC Supply Inputs '!DZ$138+1,FALSE),DZ121)</f>
        <v>6.0386151127443357</v>
      </c>
      <c r="EA154">
        <f>IF(EA$68=0,HLOOKUP($A154,'Monte Carlo_locked values'!$CQ$6:$DS$506,'Half from MC Supply Inputs '!EA$138+1,FALSE),EA121)</f>
        <v>9.0686696172953152</v>
      </c>
      <c r="EB154">
        <f>IF(EB$68=0,HLOOKUP($A154,'Monte Carlo_locked values'!$CQ$6:$DS$506,'Half from MC Supply Inputs '!EB$138+1,FALSE),EB121)</f>
        <v>9.0686696172953152</v>
      </c>
      <c r="EC154">
        <f>IF(EC$68=0,HLOOKUP($A154,'Monte Carlo_locked values'!$CQ$6:$DS$506,'Half from MC Supply Inputs '!EC$138+1,FALSE),EC121)</f>
        <v>9.0686696172953152</v>
      </c>
      <c r="ED154">
        <f>IF(ED$68=0,HLOOKUP($A154,'Monte Carlo_locked values'!$CQ$6:$DS$506,'Half from MC Supply Inputs '!ED$138+1,FALSE),ED121)</f>
        <v>3.8836465958035138</v>
      </c>
      <c r="EE154">
        <f>IF(EE$68=0,HLOOKUP($A154,'Monte Carlo_locked values'!$CQ$6:$DS$506,'Half from MC Supply Inputs '!EE$138+1,FALSE),EE121)</f>
        <v>3.8836465958035138</v>
      </c>
      <c r="EF154">
        <f>IF(EF$68=0,HLOOKUP($A154,'Monte Carlo_locked values'!$CQ$6:$DS$506,'Half from MC Supply Inputs '!EF$138+1,FALSE),EF121)</f>
        <v>2.4738437522902696</v>
      </c>
      <c r="EG154">
        <f>IF(EG$68=0,HLOOKUP($A154,'Monte Carlo_locked values'!$CQ$6:$DS$506,'Half from MC Supply Inputs '!EG$138+1,FALSE),EG121)</f>
        <v>6.1220037020683042</v>
      </c>
      <c r="EH154">
        <f>IF(EH$68=0,HLOOKUP($A154,'Monte Carlo_locked values'!$CQ$6:$DS$506,'Half from MC Supply Inputs '!EH$138+1,FALSE),EH121)</f>
        <v>3.1993920658132056</v>
      </c>
      <c r="EI154">
        <f>IF(EI$68=0,HLOOKUP($A154,'Monte Carlo_locked values'!$CQ$6:$DS$506,'Half from MC Supply Inputs '!EI$138+1,FALSE),EI121)</f>
        <v>6.7808920331878957</v>
      </c>
      <c r="EJ154">
        <f>IF(EJ$68=0,HLOOKUP($A154,'Monte Carlo_locked values'!$CQ$6:$DS$506,'Half from MC Supply Inputs '!EJ$138+1,FALSE),EJ121)</f>
        <v>5.2963381923007766</v>
      </c>
      <c r="EK154">
        <f>IF(EK$68=0,HLOOKUP($A154,'Monte Carlo_locked values'!$CQ$6:$DS$506,'Half from MC Supply Inputs '!EK$138+1,FALSE),EK121)</f>
        <v>2.4709549993062518</v>
      </c>
      <c r="EL154">
        <f>IF(EL$68=0,HLOOKUP($A154,'Monte Carlo_locked values'!$CQ$6:$DS$506,'Half from MC Supply Inputs '!EL$138+1,FALSE),EL121)</f>
        <v>6.7808920331878957</v>
      </c>
      <c r="EM154">
        <f>IF(EM$68=0,HLOOKUP($A154,'Monte Carlo_locked values'!$CQ$6:$DS$506,'Half from MC Supply Inputs '!EM$138+1,FALSE),EM121)</f>
        <v>9.0686696172953152</v>
      </c>
      <c r="EN154">
        <f>IF(EN$68=0,HLOOKUP($A154,'Monte Carlo_locked values'!$CQ$6:$DS$506,'Half from MC Supply Inputs '!EN$138+1,FALSE),EN121)</f>
        <v>2.4738437522902696</v>
      </c>
      <c r="EO154">
        <f>IF(EO$68=0,HLOOKUP($A154,'Monte Carlo_locked values'!$CQ$6:$DS$506,'Half from MC Supply Inputs '!EO$138+1,FALSE),EO121)</f>
        <v>6.7808920331878957</v>
      </c>
      <c r="EP154">
        <f>IF(EP$68=0,HLOOKUP($A154,'Monte Carlo_locked values'!$CQ$6:$DS$506,'Half from MC Supply Inputs '!EP$138+1,FALSE),EP121)</f>
        <v>5.4868846659087627</v>
      </c>
      <c r="EQ154">
        <f>IF(EQ$68=0,HLOOKUP($A154,'Monte Carlo_locked values'!$CQ$6:$DS$506,'Half from MC Supply Inputs '!EQ$138+1,FALSE),EQ121)</f>
        <v>6.7808920331878957</v>
      </c>
      <c r="ER154">
        <f>IF(ER$68=0,HLOOKUP($A154,'Monte Carlo_locked values'!$CQ$6:$DS$506,'Half from MC Supply Inputs '!ER$138+1,FALSE),ER121)</f>
        <v>6.0386151127443357</v>
      </c>
      <c r="ES154">
        <f>IF(ES$68=0,HLOOKUP($A154,'Monte Carlo_locked values'!$CQ$6:$DS$506,'Half from MC Supply Inputs '!ES$138+1,FALSE),ES121)</f>
        <v>3.7235161419741121</v>
      </c>
      <c r="ET154">
        <f>IF(ET$68=0,HLOOKUP($A154,'Monte Carlo_locked values'!$CQ$6:$DS$506,'Half from MC Supply Inputs '!ET$138+1,FALSE),ET121)</f>
        <v>3.5786223205488845</v>
      </c>
      <c r="EU154">
        <f>IF(EU$68=0,HLOOKUP($A154,'Monte Carlo_locked values'!$CQ$6:$DS$506,'Half from MC Supply Inputs '!EU$138+1,FALSE),EU121)</f>
        <v>3.8836465958035138</v>
      </c>
      <c r="EV154">
        <f>IF(EV$68=0,HLOOKUP($A154,'Monte Carlo_locked values'!$CQ$6:$DS$506,'Half from MC Supply Inputs '!EV$138+1,FALSE),EV121)</f>
        <v>9.0686696172953152</v>
      </c>
      <c r="EW154">
        <f>IF(EW$68=0,HLOOKUP($A154,'Monte Carlo_locked values'!$CQ$6:$DS$506,'Half from MC Supply Inputs '!EW$138+1,FALSE),EW121)</f>
        <v>3.8836465958035138</v>
      </c>
      <c r="EX154">
        <f>IF(EX$68=0,HLOOKUP($A154,'Monte Carlo_locked values'!$CQ$6:$DS$506,'Half from MC Supply Inputs '!EX$138+1,FALSE),EX121)</f>
        <v>2.4709549993062518</v>
      </c>
      <c r="EY154">
        <f>IF(EY$68=0,HLOOKUP($A154,'Monte Carlo_locked values'!$CQ$6:$DS$506,'Half from MC Supply Inputs '!EY$138+1,FALSE),EY121)</f>
        <v>5.2963381923007766</v>
      </c>
      <c r="EZ154">
        <f>IF(EZ$68=0,HLOOKUP($A154,'Monte Carlo_locked values'!$CQ$6:$DS$506,'Half from MC Supply Inputs '!EZ$138+1,FALSE),EZ121)</f>
        <v>6.0386151127443357</v>
      </c>
      <c r="FA154">
        <f>IF(FA$68=0,HLOOKUP($A154,'Monte Carlo_locked values'!$CQ$6:$DS$506,'Half from MC Supply Inputs '!FA$138+1,FALSE),FA121)</f>
        <v>3.2800682986416603</v>
      </c>
      <c r="FB154">
        <f>IF(FB$68=0,HLOOKUP($A154,'Monte Carlo_locked values'!$CQ$6:$DS$506,'Half from MC Supply Inputs '!FB$138+1,FALSE),FB121)</f>
        <v>2.4709549993062518</v>
      </c>
      <c r="FC154">
        <f>IF(FC$68=0,HLOOKUP($A154,'Monte Carlo_locked values'!$CQ$6:$DS$506,'Half from MC Supply Inputs '!FC$138+1,FALSE),FC121)</f>
        <v>9.0686696172953152</v>
      </c>
      <c r="FD154">
        <f>IF(FD$68=0,HLOOKUP($A154,'Monte Carlo_locked values'!$CQ$6:$DS$506,'Half from MC Supply Inputs '!FD$138+1,FALSE),FD121)</f>
        <v>3.8836465958035138</v>
      </c>
      <c r="FE154">
        <f>IF(FE$68=0,HLOOKUP($A154,'Monte Carlo_locked values'!$CQ$6:$DS$506,'Half from MC Supply Inputs '!FE$138+1,FALSE),FE121)</f>
        <v>9.0686696172953152</v>
      </c>
      <c r="FF154">
        <f>IF(FF$68=0,HLOOKUP($A154,'Monte Carlo_locked values'!$CQ$6:$DS$506,'Half from MC Supply Inputs '!FF$138+1,FALSE),FF121)</f>
        <v>9.0686696172953152</v>
      </c>
      <c r="FG154">
        <f>IF(FG$68=0,HLOOKUP($A154,'Monte Carlo_locked values'!$CQ$6:$DS$506,'Half from MC Supply Inputs '!FG$138+1,FALSE),FG121)</f>
        <v>2.4738437522902696</v>
      </c>
      <c r="FH154">
        <f>IF(FH$68=0,HLOOKUP($A154,'Monte Carlo_locked values'!$CQ$6:$DS$506,'Half from MC Supply Inputs '!FH$138+1,FALSE),FH121)</f>
        <v>5.9985061904873342</v>
      </c>
      <c r="FI154">
        <f>IF(FI$68=0,HLOOKUP($A154,'Monte Carlo_locked values'!$CQ$6:$DS$506,'Half from MC Supply Inputs '!FI$138+1,FALSE),FI121)</f>
        <v>4.3274556270234843</v>
      </c>
      <c r="FJ154">
        <f>IF(FJ$68=0,HLOOKUP($A154,'Monte Carlo_locked values'!$CQ$6:$DS$506,'Half from MC Supply Inputs '!FJ$138+1,FALSE),FJ121)</f>
        <v>5.2963381923007766</v>
      </c>
      <c r="FK154">
        <f>IF(FK$68=0,HLOOKUP($A154,'Monte Carlo_locked values'!$CQ$6:$DS$506,'Half from MC Supply Inputs '!FK$138+1,FALSE),FK121)</f>
        <v>2.4709549993062518</v>
      </c>
      <c r="FL154">
        <f>IF(FL$68=0,HLOOKUP($A154,'Monte Carlo_locked values'!$CQ$6:$DS$506,'Half from MC Supply Inputs '!FL$138+1,FALSE),FL121)</f>
        <v>9.0686696172953152</v>
      </c>
      <c r="FM154">
        <f>IF(FM$68=0,HLOOKUP($A154,'Monte Carlo_locked values'!$CQ$6:$DS$506,'Half from MC Supply Inputs '!FM$138+1,FALSE),FM121)</f>
        <v>4.6867909921720692</v>
      </c>
      <c r="FN154">
        <f>IF(FN$68=0,HLOOKUP($A154,'Monte Carlo_locked values'!$CQ$6:$DS$506,'Half from MC Supply Inputs '!FN$138+1,FALSE),FN121)</f>
        <v>9.0686696172953152</v>
      </c>
      <c r="FO154">
        <f>IF(FO$68=0,HLOOKUP($A154,'Monte Carlo_locked values'!$CQ$6:$DS$506,'Half from MC Supply Inputs '!FO$138+1,FALSE),FO121)</f>
        <v>9.0686696172953152</v>
      </c>
      <c r="FP154">
        <f>IF(FP$68=0,HLOOKUP($A154,'Monte Carlo_locked values'!$CQ$6:$DS$506,'Half from MC Supply Inputs '!FP$138+1,FALSE),FP121)</f>
        <v>2.4738437522902696</v>
      </c>
      <c r="FQ154">
        <f>IF(FQ$68=0,HLOOKUP($A154,'Monte Carlo_locked values'!$CQ$6:$DS$506,'Half from MC Supply Inputs '!FQ$138+1,FALSE),FQ121)</f>
        <v>3.8836465958035138</v>
      </c>
      <c r="FR154">
        <f>IF(FR$68=0,HLOOKUP($A154,'Monte Carlo_locked values'!$CQ$6:$DS$506,'Half from MC Supply Inputs '!FR$138+1,FALSE),FR121)</f>
        <v>5.2963381923007766</v>
      </c>
      <c r="FS154">
        <f>IF(FS$68=0,HLOOKUP($A154,'Monte Carlo_locked values'!$CQ$6:$DS$506,'Half from MC Supply Inputs '!FS$138+1,FALSE),FS121)</f>
        <v>9.0686696172953152</v>
      </c>
      <c r="FT154">
        <f>IF(FT$68=0,HLOOKUP($A154,'Monte Carlo_locked values'!$CQ$6:$DS$506,'Half from MC Supply Inputs '!FT$138+1,FALSE),FT121)</f>
        <v>8.1679553781784033</v>
      </c>
      <c r="FU154">
        <f>IF(FU$68=0,HLOOKUP($A154,'Monte Carlo_locked values'!$CQ$6:$DS$506,'Half from MC Supply Inputs '!FU$138+1,FALSE),FU121)</f>
        <v>9.0686696172953152</v>
      </c>
      <c r="FV154">
        <f>IF(FV$68=0,HLOOKUP($A154,'Monte Carlo_locked values'!$CQ$6:$DS$506,'Half from MC Supply Inputs '!FV$138+1,FALSE),FV121)</f>
        <v>2.6433280727561668</v>
      </c>
      <c r="FW154">
        <f>IF(FW$68=0,HLOOKUP($A154,'Monte Carlo_locked values'!$CQ$6:$DS$506,'Half from MC Supply Inputs '!FW$138+1,FALSE),FW121)</f>
        <v>2.5057771836806051</v>
      </c>
      <c r="FX154">
        <f>IF(FX$68=0,HLOOKUP($A154,'Monte Carlo_locked values'!$CQ$6:$DS$506,'Half from MC Supply Inputs '!FX$138+1,FALSE),FX121)</f>
        <v>8.5742792369982972</v>
      </c>
      <c r="FY154">
        <f>IF(FY$68=0,HLOOKUP($A154,'Monte Carlo_locked values'!$CQ$6:$DS$506,'Half from MC Supply Inputs '!FY$138+1,FALSE),FY121)</f>
        <v>5.8216638787114974</v>
      </c>
      <c r="FZ154">
        <f>IF(FZ$68=0,HLOOKUP($A154,'Monte Carlo_locked values'!$CQ$6:$DS$506,'Half from MC Supply Inputs '!FZ$138+1,FALSE),FZ121)</f>
        <v>7.2340113668271471</v>
      </c>
      <c r="GA154">
        <f>IF(GA$68=0,HLOOKUP($A154,'Monte Carlo_locked values'!$CQ$6:$DS$506,'Half from MC Supply Inputs '!GA$138+1,FALSE),GA121)</f>
        <v>3.1059345899782773</v>
      </c>
      <c r="GB154">
        <f>IF(GB$68=0,HLOOKUP($A154,'Monte Carlo_locked values'!$CQ$6:$DS$506,'Half from MC Supply Inputs '!GB$138+1,FALSE),GB121)</f>
        <v>9.0686696172953152</v>
      </c>
      <c r="GC154">
        <f>IF(GC$68=0,HLOOKUP($A154,'Monte Carlo_locked values'!$CQ$6:$DS$506,'Half from MC Supply Inputs '!GC$138+1,FALSE),GC121)</f>
        <v>9.0686696172953152</v>
      </c>
      <c r="GD154">
        <f>IF(GD$68=0,HLOOKUP($A154,'Monte Carlo_locked values'!$CQ$6:$DS$506,'Half from MC Supply Inputs '!GD$138+1,FALSE),GD121)</f>
        <v>5.2963381923007766</v>
      </c>
      <c r="GE154">
        <f>IF(GE$68=0,HLOOKUP($A154,'Monte Carlo_locked values'!$CQ$6:$DS$506,'Half from MC Supply Inputs '!GE$138+1,FALSE),GE121)</f>
        <v>3.8836465958035138</v>
      </c>
      <c r="GF154">
        <f>IF(GF$68=0,HLOOKUP($A154,'Monte Carlo_locked values'!$CQ$6:$DS$506,'Half from MC Supply Inputs '!GF$138+1,FALSE),GF121)</f>
        <v>5.7338331740531183</v>
      </c>
      <c r="GG154">
        <f>IF(GG$68=0,HLOOKUP($A154,'Monte Carlo_locked values'!$CQ$6:$DS$506,'Half from MC Supply Inputs '!GG$138+1,FALSE),GG121)</f>
        <v>6.7808920331878957</v>
      </c>
      <c r="GH154">
        <f>IF(GH$68=0,HLOOKUP($A154,'Monte Carlo_locked values'!$CQ$6:$DS$506,'Half from MC Supply Inputs '!GH$138+1,FALSE),GH121)</f>
        <v>6.8714149887009972</v>
      </c>
      <c r="GI154">
        <f>IF(GI$68=0,HLOOKUP($A154,'Monte Carlo_locked values'!$CQ$6:$DS$506,'Half from MC Supply Inputs '!GI$138+1,FALSE),GI121)</f>
        <v>2.4709549993062518</v>
      </c>
      <c r="GJ154">
        <f>IF(GJ$68=0,HLOOKUP($A154,'Monte Carlo_locked values'!$CQ$6:$DS$506,'Half from MC Supply Inputs '!GJ$138+1,FALSE),GJ121)</f>
        <v>5.3173531364931881</v>
      </c>
      <c r="GK154">
        <f>IF(GK$68=0,HLOOKUP($A154,'Monte Carlo_locked values'!$CQ$6:$DS$506,'Half from MC Supply Inputs '!GK$138+1,FALSE),GK121)</f>
        <v>3.858583887220294</v>
      </c>
      <c r="GL154">
        <f>IF(GL$68=0,HLOOKUP($A154,'Monte Carlo_locked values'!$CQ$6:$DS$506,'Half from MC Supply Inputs '!GL$138+1,FALSE),GL121)</f>
        <v>5.507234516460664</v>
      </c>
      <c r="GM154">
        <f>IF(GM$68=0,HLOOKUP($A154,'Monte Carlo_locked values'!$CQ$6:$DS$506,'Half from MC Supply Inputs '!GM$138+1,FALSE),GM121)</f>
        <v>2.8728969083906049</v>
      </c>
      <c r="GN154">
        <f>IF(GN$68=0,HLOOKUP($A154,'Monte Carlo_locked values'!$CQ$6:$DS$506,'Half from MC Supply Inputs '!GN$138+1,FALSE),GN121)</f>
        <v>3.8836465958035138</v>
      </c>
      <c r="GO154">
        <f>IF(GO$68=0,HLOOKUP($A154,'Monte Carlo_locked values'!$CQ$6:$DS$506,'Half from MC Supply Inputs '!GO$138+1,FALSE),GO121)</f>
        <v>9.0686696172953152</v>
      </c>
      <c r="GP154">
        <f>IF(GP$68=0,HLOOKUP($A154,'Monte Carlo_locked values'!$CQ$6:$DS$506,'Half from MC Supply Inputs '!GP$138+1,FALSE),GP121)</f>
        <v>9.0686696172953152</v>
      </c>
      <c r="GQ154">
        <f>IF(GQ$68=0,HLOOKUP($A154,'Monte Carlo_locked values'!$CQ$6:$DS$506,'Half from MC Supply Inputs '!GQ$138+1,FALSE),GQ121)</f>
        <v>2.880722233490788</v>
      </c>
      <c r="GR154">
        <f>IF(GR$68=0,HLOOKUP($A154,'Monte Carlo_locked values'!$CQ$6:$DS$506,'Half from MC Supply Inputs '!GR$138+1,FALSE),GR121)</f>
        <v>3.8836465958035138</v>
      </c>
      <c r="GS154">
        <f>IF(GS$68=0,HLOOKUP($A154,'Monte Carlo_locked values'!$CQ$6:$DS$506,'Half from MC Supply Inputs '!GS$138+1,FALSE),GS121)</f>
        <v>2.4709549993062518</v>
      </c>
      <c r="GT154">
        <f>IF(GT$68=0,HLOOKUP($A154,'Monte Carlo_locked values'!$CQ$6:$DS$506,'Half from MC Supply Inputs '!GT$138+1,FALSE),GT121)</f>
        <v>2.4709549993062518</v>
      </c>
      <c r="GU154">
        <f>IF(GU$68=0,HLOOKUP($A154,'Monte Carlo_locked values'!$CQ$6:$DS$506,'Half from MC Supply Inputs '!GU$138+1,FALSE),GU121)</f>
        <v>6.2266214180722441</v>
      </c>
      <c r="GV154">
        <f>IF(GV$68=0,HLOOKUP($A154,'Monte Carlo_locked values'!$CQ$6:$DS$506,'Half from MC Supply Inputs '!GV$138+1,FALSE),GV121)</f>
        <v>5.2963381923007766</v>
      </c>
      <c r="GW154">
        <f>IF(GW$68=0,HLOOKUP($A154,'Monte Carlo_locked values'!$CQ$6:$DS$506,'Half from MC Supply Inputs '!GW$138+1,FALSE),GW121)</f>
        <v>6.0386151127443357</v>
      </c>
      <c r="GX154">
        <f>IF(GX$68=0,HLOOKUP($A154,'Monte Carlo_locked values'!$CQ$6:$DS$506,'Half from MC Supply Inputs '!GX$138+1,FALSE),GX121)</f>
        <v>2.4738437522902696</v>
      </c>
      <c r="GY154">
        <f>IF(GY$68=0,HLOOKUP($A154,'Monte Carlo_locked values'!$CQ$6:$DS$506,'Half from MC Supply Inputs '!GY$138+1,FALSE),GY121)</f>
        <v>5.2963381923007766</v>
      </c>
      <c r="GZ154">
        <f>IF(GZ$68=0,HLOOKUP($A154,'Monte Carlo_locked values'!$CQ$6:$DS$506,'Half from MC Supply Inputs '!GZ$138+1,FALSE),GZ121)</f>
        <v>5.2963381923007766</v>
      </c>
      <c r="HA154">
        <f>IF(HA$68=0,HLOOKUP($A154,'Monte Carlo_locked values'!$CQ$6:$DS$506,'Half from MC Supply Inputs '!HA$138+1,FALSE),HA121)</f>
        <v>3.8836465958035138</v>
      </c>
      <c r="HB154">
        <f>IF(HB$68=0,HLOOKUP($A154,'Monte Carlo_locked values'!$CQ$6:$DS$506,'Half from MC Supply Inputs '!HB$138+1,FALSE),HB121)</f>
        <v>6.7808920331878957</v>
      </c>
      <c r="HC154">
        <f>IF(HC$68=0,HLOOKUP($A154,'Monte Carlo_locked values'!$CQ$6:$DS$506,'Half from MC Supply Inputs '!HC$138+1,FALSE),HC121)</f>
        <v>2.4709549993062518</v>
      </c>
      <c r="HD154">
        <f>IF(HD$68=0,HLOOKUP($A154,'Monte Carlo_locked values'!$CQ$6:$DS$506,'Half from MC Supply Inputs '!HD$138+1,FALSE),HD121)</f>
        <v>2.4709549993062518</v>
      </c>
      <c r="HE154">
        <f>IF(HE$68=0,HLOOKUP($A154,'Monte Carlo_locked values'!$CQ$6:$DS$506,'Half from MC Supply Inputs '!HE$138+1,FALSE),HE121)</f>
        <v>3.4772623333946204</v>
      </c>
      <c r="HF154">
        <f>IF(HF$68=0,HLOOKUP($A154,'Monte Carlo_locked values'!$CQ$6:$DS$506,'Half from MC Supply Inputs '!HF$138+1,FALSE),HF121)</f>
        <v>6.7808920331878957</v>
      </c>
      <c r="HG154">
        <f>IF(HG$68=0,HLOOKUP($A154,'Monte Carlo_locked values'!$CQ$6:$DS$506,'Half from MC Supply Inputs '!HG$138+1,FALSE),HG121)</f>
        <v>9.0686696172953152</v>
      </c>
      <c r="HH154">
        <f>IF(HH$68=0,HLOOKUP($A154,'Monte Carlo_locked values'!$CQ$6:$DS$506,'Half from MC Supply Inputs '!HH$138+1,FALSE),HH121)</f>
        <v>6.3845972472155763</v>
      </c>
      <c r="HI154">
        <f>IF(HI$68=0,HLOOKUP($A154,'Monte Carlo_locked values'!$CQ$6:$DS$506,'Half from MC Supply Inputs '!HI$138+1,FALSE),HI121)</f>
        <v>9.0686696172953152</v>
      </c>
      <c r="HJ154">
        <f>IF(HJ$68=0,HLOOKUP($A154,'Monte Carlo_locked values'!$CQ$6:$DS$506,'Half from MC Supply Inputs '!HJ$138+1,FALSE),HJ121)</f>
        <v>2.4738437522902696</v>
      </c>
      <c r="HK154">
        <f>IF(HK$68=0,HLOOKUP($A154,'Monte Carlo_locked values'!$CQ$6:$DS$506,'Half from MC Supply Inputs '!HK$138+1,FALSE),HK121)</f>
        <v>6.0386151127443357</v>
      </c>
      <c r="HL154">
        <f>IF(HL$68=0,HLOOKUP($A154,'Monte Carlo_locked values'!$CQ$6:$DS$506,'Half from MC Supply Inputs '!HL$138+1,FALSE),HL121)</f>
        <v>7.5772732470718731</v>
      </c>
      <c r="HM154">
        <f>IF(HM$68=0,HLOOKUP($A154,'Monte Carlo_locked values'!$CQ$6:$DS$506,'Half from MC Supply Inputs '!HM$138+1,FALSE),HM121)</f>
        <v>2.4709549993062518</v>
      </c>
      <c r="HN154">
        <f>IF(HN$68=0,HLOOKUP($A154,'Monte Carlo_locked values'!$CQ$6:$DS$506,'Half from MC Supply Inputs '!HN$138+1,FALSE),HN121)</f>
        <v>4.0545161862662269</v>
      </c>
      <c r="HO154">
        <f>IF(HO$68=0,HLOOKUP($A154,'Monte Carlo_locked values'!$CQ$6:$DS$506,'Half from MC Supply Inputs '!HO$138+1,FALSE),HO121)</f>
        <v>9.0686696172953152</v>
      </c>
      <c r="HP154">
        <f>IF(HP$68=0,HLOOKUP($A154,'Monte Carlo_locked values'!$CQ$6:$DS$506,'Half from MC Supply Inputs '!HP$138+1,FALSE),HP121)</f>
        <v>5.2963381923007766</v>
      </c>
      <c r="HQ154">
        <f>IF(HQ$68=0,HLOOKUP($A154,'Monte Carlo_locked values'!$CQ$6:$DS$506,'Half from MC Supply Inputs '!HQ$138+1,FALSE),HQ121)</f>
        <v>5.2963381923007766</v>
      </c>
      <c r="HR154">
        <f>IF(HR$68=0,HLOOKUP($A154,'Monte Carlo_locked values'!$CQ$6:$DS$506,'Half from MC Supply Inputs '!HR$138+1,FALSE),HR121)</f>
        <v>6.7808920331878957</v>
      </c>
      <c r="HS154">
        <f>IF(HS$68=0,HLOOKUP($A154,'Monte Carlo_locked values'!$CQ$6:$DS$506,'Half from MC Supply Inputs '!HS$138+1,FALSE),HS121)</f>
        <v>3.8836465958035138</v>
      </c>
      <c r="HT154">
        <f>IF(HT$68=0,HLOOKUP($A154,'Monte Carlo_locked values'!$CQ$6:$DS$506,'Half from MC Supply Inputs '!HT$138+1,FALSE),HT121)</f>
        <v>6.0386151127443357</v>
      </c>
      <c r="HU154">
        <f>IF(HU$68=0,HLOOKUP($A154,'Monte Carlo_locked values'!$CQ$6:$DS$506,'Half from MC Supply Inputs '!HU$138+1,FALSE),HU121)</f>
        <v>3.8836465958035138</v>
      </c>
      <c r="HV154">
        <f>IF(HV$68=0,HLOOKUP($A154,'Monte Carlo_locked values'!$CQ$6:$DS$506,'Half from MC Supply Inputs '!HV$138+1,FALSE),HV121)</f>
        <v>2.4709549993062518</v>
      </c>
      <c r="HW154">
        <f>IF(HW$68=0,HLOOKUP($A154,'Monte Carlo_locked values'!$CQ$6:$DS$506,'Half from MC Supply Inputs '!HW$138+1,FALSE),HW121)</f>
        <v>2.4709549993062518</v>
      </c>
      <c r="HX154">
        <f>IF(HX$68=0,HLOOKUP($A154,'Monte Carlo_locked values'!$CQ$6:$DS$506,'Half from MC Supply Inputs '!HX$138+1,FALSE),HX121)</f>
        <v>9.0686696172953152</v>
      </c>
      <c r="HY154">
        <f>IF(HY$68=0,HLOOKUP($A154,'Monte Carlo_locked values'!$CQ$6:$DS$506,'Half from MC Supply Inputs '!HY$138+1,FALSE),HY121)</f>
        <v>6.5713387428281118</v>
      </c>
      <c r="HZ154">
        <f>IF(HZ$68=0,HLOOKUP($A154,'Monte Carlo_locked values'!$CQ$6:$DS$506,'Half from MC Supply Inputs '!HZ$138+1,FALSE),HZ121)</f>
        <v>9.0686696172953152</v>
      </c>
      <c r="IA154">
        <f>IF(IA$68=0,HLOOKUP($A154,'Monte Carlo_locked values'!$CQ$6:$DS$506,'Half from MC Supply Inputs '!IA$138+1,FALSE),IA121)</f>
        <v>5.9917294055469492</v>
      </c>
      <c r="IB154">
        <f>IF(IB$68=0,HLOOKUP($A154,'Monte Carlo_locked values'!$CQ$6:$DS$506,'Half from MC Supply Inputs '!IB$138+1,FALSE),IB121)</f>
        <v>6.0386151127443357</v>
      </c>
      <c r="IC154">
        <f>IF(IC$68=0,HLOOKUP($A154,'Monte Carlo_locked values'!$CQ$6:$DS$506,'Half from MC Supply Inputs '!IC$138+1,FALSE),IC121)</f>
        <v>5.2963381923007766</v>
      </c>
      <c r="ID154">
        <f>IF(ID$68=0,HLOOKUP($A154,'Monte Carlo_locked values'!$CQ$6:$DS$506,'Half from MC Supply Inputs '!ID$138+1,FALSE),ID121)</f>
        <v>2.4709549993062518</v>
      </c>
      <c r="IE154">
        <f>IF(IE$68=0,HLOOKUP($A154,'Monte Carlo_locked values'!$CQ$6:$DS$506,'Half from MC Supply Inputs '!IE$138+1,FALSE),IE121)</f>
        <v>2.4709549993062518</v>
      </c>
      <c r="IF154">
        <f>IF(IF$68=0,HLOOKUP($A154,'Monte Carlo_locked values'!$CQ$6:$DS$506,'Half from MC Supply Inputs '!IF$138+1,FALSE),IF121)</f>
        <v>6.7808920331878957</v>
      </c>
      <c r="IG154">
        <f>IF(IG$68=0,HLOOKUP($A154,'Monte Carlo_locked values'!$CQ$6:$DS$506,'Half from MC Supply Inputs '!IG$138+1,FALSE),IG121)</f>
        <v>4.097298164374493</v>
      </c>
      <c r="IH154">
        <f>IF(IH$68=0,HLOOKUP($A154,'Monte Carlo_locked values'!$CQ$6:$DS$506,'Half from MC Supply Inputs '!IH$138+1,FALSE),IH121)</f>
        <v>9.0686696172953152</v>
      </c>
      <c r="II154">
        <f>IF(II$68=0,HLOOKUP($A154,'Monte Carlo_locked values'!$CQ$6:$DS$506,'Half from MC Supply Inputs '!II$138+1,FALSE),II121)</f>
        <v>4.628639011749061</v>
      </c>
      <c r="IJ154">
        <f>IF(IJ$68=0,HLOOKUP($A154,'Monte Carlo_locked values'!$CQ$6:$DS$506,'Half from MC Supply Inputs '!IJ$138+1,FALSE),IJ121)</f>
        <v>2.7687589279813225</v>
      </c>
      <c r="IK154">
        <f>IF(IK$68=0,HLOOKUP($A154,'Monte Carlo_locked values'!$CQ$6:$DS$506,'Half from MC Supply Inputs '!IK$138+1,FALSE),IK121)</f>
        <v>3.8836465958035138</v>
      </c>
      <c r="IL154">
        <f>IF(IL$68=0,HLOOKUP($A154,'Monte Carlo_locked values'!$CQ$6:$DS$506,'Half from MC Supply Inputs '!IL$138+1,FALSE),IL121)</f>
        <v>5.2963381923007766</v>
      </c>
      <c r="IM154">
        <f>IF(IM$68=0,HLOOKUP($A154,'Monte Carlo_locked values'!$CQ$6:$DS$506,'Half from MC Supply Inputs '!IM$138+1,FALSE),IM121)</f>
        <v>2.4709549993062518</v>
      </c>
      <c r="IN154">
        <f>IF(IN$68=0,HLOOKUP($A154,'Monte Carlo_locked values'!$CQ$6:$DS$506,'Half from MC Supply Inputs '!IN$138+1,FALSE),IN121)</f>
        <v>9.0686696172953152</v>
      </c>
      <c r="IO154">
        <f>IF(IO$68=0,HLOOKUP($A154,'Monte Carlo_locked values'!$CQ$6:$DS$506,'Half from MC Supply Inputs '!IO$138+1,FALSE),IO121)</f>
        <v>9.0686696172953152</v>
      </c>
      <c r="IP154">
        <f>IF(IP$68=0,HLOOKUP($A154,'Monte Carlo_locked values'!$CQ$6:$DS$506,'Half from MC Supply Inputs '!IP$138+1,FALSE),IP121)</f>
        <v>6.7808920331878957</v>
      </c>
      <c r="IQ154">
        <f>IF(IQ$68=0,HLOOKUP($A154,'Monte Carlo_locked values'!$CQ$6:$DS$506,'Half from MC Supply Inputs '!IQ$138+1,FALSE),IQ121)</f>
        <v>6.7808920331878957</v>
      </c>
      <c r="IR154">
        <f>IF(IR$68=0,HLOOKUP($A154,'Monte Carlo_locked values'!$CQ$6:$DS$506,'Half from MC Supply Inputs '!IR$138+1,FALSE),IR121)</f>
        <v>5.2963381923007766</v>
      </c>
      <c r="IS154">
        <f>IF(IS$68=0,HLOOKUP($A154,'Monte Carlo_locked values'!$CQ$6:$DS$506,'Half from MC Supply Inputs '!IS$138+1,FALSE),IS121)</f>
        <v>9.0686696172953152</v>
      </c>
      <c r="IT154">
        <f>IF(IT$68=0,HLOOKUP($A154,'Monte Carlo_locked values'!$CQ$6:$DS$506,'Half from MC Supply Inputs '!IT$138+1,FALSE),IT121)</f>
        <v>6.7808920331878957</v>
      </c>
      <c r="IU154">
        <f>IF(IU$68=0,HLOOKUP($A154,'Monte Carlo_locked values'!$CQ$6:$DS$506,'Half from MC Supply Inputs '!IU$138+1,FALSE),IU121)</f>
        <v>6.0386151127443357</v>
      </c>
      <c r="IV154">
        <f>IF(IV$68=0,HLOOKUP($A154,'Monte Carlo_locked values'!$CQ$6:$DS$506,'Half from MC Supply Inputs '!IV$138+1,FALSE),IV121)</f>
        <v>9.0686696172953152</v>
      </c>
      <c r="IW154">
        <f>IF(IW$68=0,HLOOKUP($A154,'Monte Carlo_locked values'!$CQ$6:$DS$506,'Half from MC Supply Inputs '!IW$138+1,FALSE),IW121)</f>
        <v>9.0686696172953152</v>
      </c>
      <c r="IX154">
        <f>IF(IX$68=0,HLOOKUP($A154,'Monte Carlo_locked values'!$CQ$6:$DS$506,'Half from MC Supply Inputs '!IX$138+1,FALSE),IX121)</f>
        <v>9.0686696172953152</v>
      </c>
      <c r="IY154">
        <f>IF(IY$68=0,HLOOKUP($A154,'Monte Carlo_locked values'!$CQ$6:$DS$506,'Half from MC Supply Inputs '!IY$138+1,FALSE),IY121)</f>
        <v>3.8836465958035138</v>
      </c>
      <c r="IZ154">
        <f>IF(IZ$68=0,HLOOKUP($A154,'Monte Carlo_locked values'!$CQ$6:$DS$506,'Half from MC Supply Inputs '!IZ$138+1,FALSE),IZ121)</f>
        <v>2.4738437522902696</v>
      </c>
      <c r="JA154">
        <f>IF(JA$68=0,HLOOKUP($A154,'Monte Carlo_locked values'!$CQ$6:$DS$506,'Half from MC Supply Inputs '!JA$138+1,FALSE),JA121)</f>
        <v>9.0686696172953152</v>
      </c>
      <c r="JB154">
        <f>IF(JB$68=0,HLOOKUP($A154,'Monte Carlo_locked values'!$CQ$6:$DS$506,'Half from MC Supply Inputs '!JB$138+1,FALSE),JB121)</f>
        <v>5.1467634233866004</v>
      </c>
      <c r="JC154">
        <f>IF(JC$68=0,HLOOKUP($A154,'Monte Carlo_locked values'!$CQ$6:$DS$506,'Half from MC Supply Inputs '!JC$138+1,FALSE),JC121)</f>
        <v>3.8836465958035138</v>
      </c>
      <c r="JD154">
        <f>IF(JD$68=0,HLOOKUP($A154,'Monte Carlo_locked values'!$CQ$6:$DS$506,'Half from MC Supply Inputs '!JD$138+1,FALSE),JD121)</f>
        <v>9.0686696172953152</v>
      </c>
      <c r="JE154">
        <f>IF(JE$68=0,HLOOKUP($A154,'Monte Carlo_locked values'!$CQ$6:$DS$506,'Half from MC Supply Inputs '!JE$138+1,FALSE),JE121)</f>
        <v>9.0686696172953152</v>
      </c>
      <c r="JF154">
        <f>IF(JF$68=0,HLOOKUP($A154,'Monte Carlo_locked values'!$CQ$6:$DS$506,'Half from MC Supply Inputs '!JF$138+1,FALSE),JF121)</f>
        <v>6.0386151127443357</v>
      </c>
      <c r="JG154">
        <f>IF(JG$68=0,HLOOKUP($A154,'Monte Carlo_locked values'!$CQ$6:$DS$506,'Half from MC Supply Inputs '!JG$138+1,FALSE),JG121)</f>
        <v>3.2462053947407763</v>
      </c>
      <c r="JH154">
        <f>IF(JH$68=0,HLOOKUP($A154,'Monte Carlo_locked values'!$CQ$6:$DS$506,'Half from MC Supply Inputs '!JH$138+1,FALSE),JH121)</f>
        <v>5.0829998827606859</v>
      </c>
      <c r="JI154">
        <f>IF(JI$68=0,HLOOKUP($A154,'Monte Carlo_locked values'!$CQ$6:$DS$506,'Half from MC Supply Inputs '!JI$138+1,FALSE),JI121)</f>
        <v>9.0686696172953152</v>
      </c>
      <c r="JJ154">
        <f>IF(JJ$68=0,HLOOKUP($A154,'Monte Carlo_locked values'!$CQ$6:$DS$506,'Half from MC Supply Inputs '!JJ$138+1,FALSE),JJ121)</f>
        <v>2.4709549993062518</v>
      </c>
      <c r="JK154">
        <f>IF(JK$68=0,HLOOKUP($A154,'Monte Carlo_locked values'!$CQ$6:$DS$506,'Half from MC Supply Inputs '!JK$138+1,FALSE),JK121)</f>
        <v>6.0386151127443357</v>
      </c>
      <c r="JL154">
        <f>IF(JL$68=0,HLOOKUP($A154,'Monte Carlo_locked values'!$CQ$6:$DS$506,'Half from MC Supply Inputs '!JL$138+1,FALSE),JL121)</f>
        <v>3.8836465958035138</v>
      </c>
      <c r="JM154">
        <f>IF(JM$68=0,HLOOKUP($A154,'Monte Carlo_locked values'!$CQ$6:$DS$506,'Half from MC Supply Inputs '!JM$138+1,FALSE),JM121)</f>
        <v>2.4709549993062518</v>
      </c>
      <c r="JN154">
        <f>IF(JN$68=0,HLOOKUP($A154,'Monte Carlo_locked values'!$CQ$6:$DS$506,'Half from MC Supply Inputs '!JN$138+1,FALSE),JN121)</f>
        <v>5.8249413279749165</v>
      </c>
      <c r="JO154">
        <f>IF(JO$68=0,HLOOKUP($A154,'Monte Carlo_locked values'!$CQ$6:$DS$506,'Half from MC Supply Inputs '!JO$138+1,FALSE),JO121)</f>
        <v>4.7325972476483065</v>
      </c>
      <c r="JP154">
        <f>IF(JP$68=0,HLOOKUP($A154,'Monte Carlo_locked values'!$CQ$6:$DS$506,'Half from MC Supply Inputs '!JP$138+1,FALSE),JP121)</f>
        <v>5.2963381923007766</v>
      </c>
      <c r="JQ154">
        <f>IF(JQ$68=0,HLOOKUP($A154,'Monte Carlo_locked values'!$CQ$6:$DS$506,'Half from MC Supply Inputs '!JQ$138+1,FALSE),JQ121)</f>
        <v>2.4709549993062518</v>
      </c>
      <c r="JR154">
        <f>IF(JR$68=0,HLOOKUP($A154,'Monte Carlo_locked values'!$CQ$6:$DS$506,'Half from MC Supply Inputs '!JR$138+1,FALSE),JR121)</f>
        <v>5.8218746816340019</v>
      </c>
      <c r="JS154">
        <f>IF(JS$68=0,HLOOKUP($A154,'Monte Carlo_locked values'!$CQ$6:$DS$506,'Half from MC Supply Inputs '!JS$138+1,FALSE),JS121)</f>
        <v>2.4709549993062518</v>
      </c>
      <c r="JT154">
        <f>IF(JT$68=0,HLOOKUP($A154,'Monte Carlo_locked values'!$CQ$6:$DS$506,'Half from MC Supply Inputs '!JT$138+1,FALSE),JT121)</f>
        <v>6.7808920331878957</v>
      </c>
      <c r="JU154">
        <f>IF(JU$68=0,HLOOKUP($A154,'Monte Carlo_locked values'!$CQ$6:$DS$506,'Half from MC Supply Inputs '!JU$138+1,FALSE),JU121)</f>
        <v>3.8836465958035138</v>
      </c>
      <c r="JV154">
        <f>IF(JV$68=0,HLOOKUP($A154,'Monte Carlo_locked values'!$CQ$6:$DS$506,'Half from MC Supply Inputs '!JV$138+1,FALSE),JV121)</f>
        <v>3.9222738845736433</v>
      </c>
      <c r="JW154">
        <f>IF(JW$68=0,HLOOKUP($A154,'Monte Carlo_locked values'!$CQ$6:$DS$506,'Half from MC Supply Inputs '!JW$138+1,FALSE),JW121)</f>
        <v>6.7808920331878957</v>
      </c>
      <c r="JX154">
        <f>IF(JX$68=0,HLOOKUP($A154,'Monte Carlo_locked values'!$CQ$6:$DS$506,'Half from MC Supply Inputs '!JX$138+1,FALSE),JX121)</f>
        <v>3.8836465958035138</v>
      </c>
      <c r="JY154">
        <f>IF(JY$68=0,HLOOKUP($A154,'Monte Carlo_locked values'!$CQ$6:$DS$506,'Half from MC Supply Inputs '!JY$138+1,FALSE),JY121)</f>
        <v>5.2963381923007766</v>
      </c>
      <c r="JZ154">
        <f>IF(JZ$68=0,HLOOKUP($A154,'Monte Carlo_locked values'!$CQ$6:$DS$506,'Half from MC Supply Inputs '!JZ$138+1,FALSE),JZ121)</f>
        <v>4.0793595223143626</v>
      </c>
      <c r="KA154">
        <f>IF(KA$68=0,HLOOKUP($A154,'Monte Carlo_locked values'!$CQ$6:$DS$506,'Half from MC Supply Inputs '!KA$138+1,FALSE),KA121)</f>
        <v>3.367228994602689</v>
      </c>
      <c r="KB154">
        <f>IF(KB$68=0,HLOOKUP($A154,'Monte Carlo_locked values'!$CQ$6:$DS$506,'Half from MC Supply Inputs '!KB$138+1,FALSE),KB121)</f>
        <v>2.4709549993062518</v>
      </c>
      <c r="KC154">
        <f>IF(KC$68=0,HLOOKUP($A154,'Monte Carlo_locked values'!$CQ$6:$DS$506,'Half from MC Supply Inputs '!KC$138+1,FALSE),KC121)</f>
        <v>7.3255796422932242</v>
      </c>
      <c r="KD154">
        <f>IF(KD$68=0,HLOOKUP($A154,'Monte Carlo_locked values'!$CQ$6:$DS$506,'Half from MC Supply Inputs '!KD$138+1,FALSE),KD121)</f>
        <v>7.7055329963242905</v>
      </c>
      <c r="KE154">
        <f>IF(KE$68=0,HLOOKUP($A154,'Monte Carlo_locked values'!$CQ$6:$DS$506,'Half from MC Supply Inputs '!KE$138+1,FALSE),KE121)</f>
        <v>2.4738437522902696</v>
      </c>
      <c r="KF154">
        <f>IF(KF$68=0,HLOOKUP($A154,'Monte Carlo_locked values'!$CQ$6:$DS$506,'Half from MC Supply Inputs '!KF$138+1,FALSE),KF121)</f>
        <v>6.0386151127443357</v>
      </c>
      <c r="KG154">
        <f>IF(KG$68=0,HLOOKUP($A154,'Monte Carlo_locked values'!$CQ$6:$DS$506,'Half from MC Supply Inputs '!KG$138+1,FALSE),KG121)</f>
        <v>9.0686696172953152</v>
      </c>
      <c r="KH154">
        <f>IF(KH$68=0,HLOOKUP($A154,'Monte Carlo_locked values'!$CQ$6:$DS$506,'Half from MC Supply Inputs '!KH$138+1,FALSE),KH121)</f>
        <v>6.0386151127443357</v>
      </c>
      <c r="KI154">
        <f>IF(KI$68=0,HLOOKUP($A154,'Monte Carlo_locked values'!$CQ$6:$DS$506,'Half from MC Supply Inputs '!KI$138+1,FALSE),KI121)</f>
        <v>9.0686696172953152</v>
      </c>
      <c r="KJ154">
        <f>IF(KJ$68=0,HLOOKUP($A154,'Monte Carlo_locked values'!$CQ$6:$DS$506,'Half from MC Supply Inputs '!KJ$138+1,FALSE),KJ121)</f>
        <v>2.4709549993062518</v>
      </c>
      <c r="KK154">
        <f>IF(KK$68=0,HLOOKUP($A154,'Monte Carlo_locked values'!$CQ$6:$DS$506,'Half from MC Supply Inputs '!KK$138+1,FALSE),KK121)</f>
        <v>8.8177871410380746</v>
      </c>
      <c r="KL154">
        <f>IF(KL$68=0,HLOOKUP($A154,'Monte Carlo_locked values'!$CQ$6:$DS$506,'Half from MC Supply Inputs '!KL$138+1,FALSE),KL121)</f>
        <v>5.2963381923007766</v>
      </c>
      <c r="KM154">
        <f>IF(KM$68=0,HLOOKUP($A154,'Monte Carlo_locked values'!$CQ$6:$DS$506,'Half from MC Supply Inputs '!KM$138+1,FALSE),KM121)</f>
        <v>3.8836465958035138</v>
      </c>
      <c r="KN154">
        <f>IF(KN$68=0,HLOOKUP($A154,'Monte Carlo_locked values'!$CQ$6:$DS$506,'Half from MC Supply Inputs '!KN$138+1,FALSE),KN121)</f>
        <v>5.2963381923007766</v>
      </c>
      <c r="KO154">
        <f>IF(KO$68=0,HLOOKUP($A154,'Monte Carlo_locked values'!$CQ$6:$DS$506,'Half from MC Supply Inputs '!KO$138+1,FALSE),KO121)</f>
        <v>3.9463650766350598</v>
      </c>
      <c r="KP154">
        <f>IF(KP$68=0,HLOOKUP($A154,'Monte Carlo_locked values'!$CQ$6:$DS$506,'Half from MC Supply Inputs '!KP$138+1,FALSE),KP121)</f>
        <v>3.8836465958035138</v>
      </c>
      <c r="KQ154">
        <f>IF(KQ$68=0,HLOOKUP($A154,'Monte Carlo_locked values'!$CQ$6:$DS$506,'Half from MC Supply Inputs '!KQ$138+1,FALSE),KQ121)</f>
        <v>8.5813806751412276</v>
      </c>
      <c r="KR154">
        <f>IF(KR$68=0,HLOOKUP($A154,'Monte Carlo_locked values'!$CQ$6:$DS$506,'Half from MC Supply Inputs '!KR$138+1,FALSE),KR121)</f>
        <v>5.2963381923007766</v>
      </c>
      <c r="KS154">
        <f>IF(KS$68=0,HLOOKUP($A154,'Monte Carlo_locked values'!$CQ$6:$DS$506,'Half from MC Supply Inputs '!KS$138+1,FALSE),KS121)</f>
        <v>9.0686696172953152</v>
      </c>
      <c r="KT154">
        <f>IF(KT$68=0,HLOOKUP($A154,'Monte Carlo_locked values'!$CQ$6:$DS$506,'Half from MC Supply Inputs '!KT$138+1,FALSE),KT121)</f>
        <v>9.0686696172953152</v>
      </c>
      <c r="KU154">
        <f>IF(KU$68=0,HLOOKUP($A154,'Monte Carlo_locked values'!$CQ$6:$DS$506,'Half from MC Supply Inputs '!KU$138+1,FALSE),KU121)</f>
        <v>6.7808920331878957</v>
      </c>
      <c r="KV154">
        <f>IF(KV$68=0,HLOOKUP($A154,'Monte Carlo_locked values'!$CQ$6:$DS$506,'Half from MC Supply Inputs '!KV$138+1,FALSE),KV121)</f>
        <v>2.4709549993062518</v>
      </c>
      <c r="KW154">
        <f>IF(KW$68=0,HLOOKUP($A154,'Monte Carlo_locked values'!$CQ$6:$DS$506,'Half from MC Supply Inputs '!KW$138+1,FALSE),KW121)</f>
        <v>2.5321897010666246</v>
      </c>
      <c r="KX154">
        <f>IF(KX$68=0,HLOOKUP($A154,'Monte Carlo_locked values'!$CQ$6:$DS$506,'Half from MC Supply Inputs '!KX$138+1,FALSE),KX121)</f>
        <v>2.4738437522902696</v>
      </c>
      <c r="KY154">
        <f>IF(KY$68=0,HLOOKUP($A154,'Monte Carlo_locked values'!$CQ$6:$DS$506,'Half from MC Supply Inputs '!KY$138+1,FALSE),KY121)</f>
        <v>9.0686696172953152</v>
      </c>
      <c r="KZ154">
        <f>IF(KZ$68=0,HLOOKUP($A154,'Monte Carlo_locked values'!$CQ$6:$DS$506,'Half from MC Supply Inputs '!KZ$138+1,FALSE),KZ121)</f>
        <v>7.9267900696694085</v>
      </c>
      <c r="LA154">
        <f>IF(LA$68=0,HLOOKUP($A154,'Monte Carlo_locked values'!$CQ$6:$DS$506,'Half from MC Supply Inputs '!LA$138+1,FALSE),LA121)</f>
        <v>9.0686696172953152</v>
      </c>
      <c r="LB154">
        <f>IF(LB$68=0,HLOOKUP($A154,'Monte Carlo_locked values'!$CQ$6:$DS$506,'Half from MC Supply Inputs '!LB$138+1,FALSE),LB121)</f>
        <v>3.8836465958035138</v>
      </c>
      <c r="LC154">
        <f>IF(LC$68=0,HLOOKUP($A154,'Monte Carlo_locked values'!$CQ$6:$DS$506,'Half from MC Supply Inputs '!LC$138+1,FALSE),LC121)</f>
        <v>8.0033927813248216</v>
      </c>
      <c r="LD154">
        <f>IF(LD$68=0,HLOOKUP($A154,'Monte Carlo_locked values'!$CQ$6:$DS$506,'Half from MC Supply Inputs '!LD$138+1,FALSE),LD121)</f>
        <v>3.8836465958035138</v>
      </c>
      <c r="LE154">
        <f>IF(LE$68=0,HLOOKUP($A154,'Monte Carlo_locked values'!$CQ$6:$DS$506,'Half from MC Supply Inputs '!LE$138+1,FALSE),LE121)</f>
        <v>2.4709549993062518</v>
      </c>
      <c r="LF154">
        <f>IF(LF$68=0,HLOOKUP($A154,'Monte Carlo_locked values'!$CQ$6:$DS$506,'Half from MC Supply Inputs '!LF$138+1,FALSE),LF121)</f>
        <v>9.0686696172953152</v>
      </c>
      <c r="LG154">
        <f>IF(LG$68=0,HLOOKUP($A154,'Monte Carlo_locked values'!$CQ$6:$DS$506,'Half from MC Supply Inputs '!LG$138+1,FALSE),LG121)</f>
        <v>9.0686696172953152</v>
      </c>
      <c r="LH154">
        <f>IF(LH$68=0,HLOOKUP($A154,'Monte Carlo_locked values'!$CQ$6:$DS$506,'Half from MC Supply Inputs '!LH$138+1,FALSE),LH121)</f>
        <v>9.0686696172953152</v>
      </c>
      <c r="LI154">
        <f>IF(LI$68=0,HLOOKUP($A154,'Monte Carlo_locked values'!$CQ$6:$DS$506,'Half from MC Supply Inputs '!LI$138+1,FALSE),LI121)</f>
        <v>7.6364175904182465</v>
      </c>
      <c r="LJ154">
        <f>IF(LJ$68=0,HLOOKUP($A154,'Monte Carlo_locked values'!$CQ$6:$DS$506,'Half from MC Supply Inputs '!LJ$138+1,FALSE),LJ121)</f>
        <v>6.7808920331878957</v>
      </c>
      <c r="LK154">
        <f>IF(LK$68=0,HLOOKUP($A154,'Monte Carlo_locked values'!$CQ$6:$DS$506,'Half from MC Supply Inputs '!LK$138+1,FALSE),LK121)</f>
        <v>6.0386151127443357</v>
      </c>
      <c r="LL154">
        <f>IF(LL$68=0,HLOOKUP($A154,'Monte Carlo_locked values'!$CQ$6:$DS$506,'Half from MC Supply Inputs '!LL$138+1,FALSE),LL121)</f>
        <v>9.0686696172953152</v>
      </c>
      <c r="LM154">
        <f>IF(LM$68=0,HLOOKUP($A154,'Monte Carlo_locked values'!$CQ$6:$DS$506,'Half from MC Supply Inputs '!LM$138+1,FALSE),LM121)</f>
        <v>3.7373431389717502</v>
      </c>
      <c r="LN154">
        <f>IF(LN$68=0,HLOOKUP($A154,'Monte Carlo_locked values'!$CQ$6:$DS$506,'Half from MC Supply Inputs '!LN$138+1,FALSE),LN121)</f>
        <v>3.3913148117389151</v>
      </c>
      <c r="LO154">
        <f>IF(LO$68=0,HLOOKUP($A154,'Monte Carlo_locked values'!$CQ$6:$DS$506,'Half from MC Supply Inputs '!LO$138+1,FALSE),LO121)</f>
        <v>2.626327501430894</v>
      </c>
      <c r="LP154">
        <f>IF(LP$68=0,HLOOKUP($A154,'Monte Carlo_locked values'!$CQ$6:$DS$506,'Half from MC Supply Inputs '!LP$138+1,FALSE),LP121)</f>
        <v>4.3329613795711488</v>
      </c>
      <c r="LQ154">
        <f>IF(LQ$68=0,HLOOKUP($A154,'Monte Carlo_locked values'!$CQ$6:$DS$506,'Half from MC Supply Inputs '!LQ$138+1,FALSE),LQ121)</f>
        <v>9.0686696172953152</v>
      </c>
      <c r="LR154">
        <f>IF(LR$68=0,HLOOKUP($A154,'Monte Carlo_locked values'!$CQ$6:$DS$506,'Half from MC Supply Inputs '!LR$138+1,FALSE),LR121)</f>
        <v>2.4709549993062518</v>
      </c>
      <c r="LS154">
        <f>IF(LS$68=0,HLOOKUP($A154,'Monte Carlo_locked values'!$CQ$6:$DS$506,'Half from MC Supply Inputs '!LS$138+1,FALSE),LS121)</f>
        <v>8.2328173572211671</v>
      </c>
      <c r="LT154">
        <f>IF(LT$68=0,HLOOKUP($A154,'Monte Carlo_locked values'!$CQ$6:$DS$506,'Half from MC Supply Inputs '!LT$138+1,FALSE),LT121)</f>
        <v>7.8522185630500294</v>
      </c>
      <c r="LU154">
        <f>IF(LU$68=0,HLOOKUP($A154,'Monte Carlo_locked values'!$CQ$6:$DS$506,'Half from MC Supply Inputs '!LU$138+1,FALSE),LU121)</f>
        <v>3.8836465958035138</v>
      </c>
      <c r="LV154">
        <f>IF(LV$68=0,HLOOKUP($A154,'Monte Carlo_locked values'!$CQ$6:$DS$506,'Half from MC Supply Inputs '!LV$138+1,FALSE),LV121)</f>
        <v>6.7808920331878957</v>
      </c>
      <c r="LW154">
        <f>IF(LW$68=0,HLOOKUP($A154,'Monte Carlo_locked values'!$CQ$6:$DS$506,'Half from MC Supply Inputs '!LW$138+1,FALSE),LW121)</f>
        <v>3.03759219097436</v>
      </c>
      <c r="LX154">
        <f>IF(LX$68=0,HLOOKUP($A154,'Monte Carlo_locked values'!$CQ$6:$DS$506,'Half from MC Supply Inputs '!LX$138+1,FALSE),LX121)</f>
        <v>2.4709549993062518</v>
      </c>
      <c r="LY154">
        <f>IF(LY$68=0,HLOOKUP($A154,'Monte Carlo_locked values'!$CQ$6:$DS$506,'Half from MC Supply Inputs '!LY$138+1,FALSE),LY121)</f>
        <v>6.7808920331878957</v>
      </c>
      <c r="LZ154">
        <f>IF(LZ$68=0,HLOOKUP($A154,'Monte Carlo_locked values'!$CQ$6:$DS$506,'Half from MC Supply Inputs '!LZ$138+1,FALSE),LZ121)</f>
        <v>9.0686696172953152</v>
      </c>
      <c r="MA154">
        <f>IF(MA$68=0,HLOOKUP($A154,'Monte Carlo_locked values'!$CQ$6:$DS$506,'Half from MC Supply Inputs '!MA$138+1,FALSE),MA121)</f>
        <v>2.4709549993062518</v>
      </c>
      <c r="MB154">
        <f>IF(MB$68=0,HLOOKUP($A154,'Monte Carlo_locked values'!$CQ$6:$DS$506,'Half from MC Supply Inputs '!MB$138+1,FALSE),MB121)</f>
        <v>2.4709549993062518</v>
      </c>
      <c r="MC154">
        <f>IF(MC$68=0,HLOOKUP($A154,'Monte Carlo_locked values'!$CQ$6:$DS$506,'Half from MC Supply Inputs '!MC$138+1,FALSE),MC121)</f>
        <v>3.8549133486664169</v>
      </c>
      <c r="MD154">
        <f>IF(MD$68=0,HLOOKUP($A154,'Monte Carlo_locked values'!$CQ$6:$DS$506,'Half from MC Supply Inputs '!MD$138+1,FALSE),MD121)</f>
        <v>6.7808920331878957</v>
      </c>
      <c r="ME154">
        <f>IF(ME$68=0,HLOOKUP($A154,'Monte Carlo_locked values'!$CQ$6:$DS$506,'Half from MC Supply Inputs '!ME$138+1,FALSE),ME121)</f>
        <v>5.9632429684227315</v>
      </c>
      <c r="MF154">
        <f>IF(MF$68=0,HLOOKUP($A154,'Monte Carlo_locked values'!$CQ$6:$DS$506,'Half from MC Supply Inputs '!MF$138+1,FALSE),MF121)</f>
        <v>2.4709549993062518</v>
      </c>
      <c r="MG154">
        <f>IF(MG$68=0,HLOOKUP($A154,'Monte Carlo_locked values'!$CQ$6:$DS$506,'Half from MC Supply Inputs '!MG$138+1,FALSE),MG121)</f>
        <v>9.0686696172953152</v>
      </c>
      <c r="MH154">
        <f>IF(MH$68=0,HLOOKUP($A154,'Monte Carlo_locked values'!$CQ$6:$DS$506,'Half from MC Supply Inputs '!MH$138+1,FALSE),MH121)</f>
        <v>6.7808920331878957</v>
      </c>
      <c r="MI154">
        <f>IF(MI$68=0,HLOOKUP($A154,'Monte Carlo_locked values'!$CQ$6:$DS$506,'Half from MC Supply Inputs '!MI$138+1,FALSE),MI121)</f>
        <v>9.0686696172953152</v>
      </c>
      <c r="MJ154">
        <f>IF(MJ$68=0,HLOOKUP($A154,'Monte Carlo_locked values'!$CQ$6:$DS$506,'Half from MC Supply Inputs '!MJ$138+1,FALSE),MJ121)</f>
        <v>3.1860232623570237</v>
      </c>
      <c r="MK154">
        <f>IF(MK$68=0,HLOOKUP($A154,'Monte Carlo_locked values'!$CQ$6:$DS$506,'Half from MC Supply Inputs '!MK$138+1,FALSE),MK121)</f>
        <v>4.9774856592319274</v>
      </c>
      <c r="ML154">
        <f>IF(ML$68=0,HLOOKUP($A154,'Monte Carlo_locked values'!$CQ$6:$DS$506,'Half from MC Supply Inputs '!ML$138+1,FALSE),ML121)</f>
        <v>2.4709549993062518</v>
      </c>
      <c r="MM154">
        <f>IF(MM$68=0,HLOOKUP($A154,'Monte Carlo_locked values'!$CQ$6:$DS$506,'Half from MC Supply Inputs '!MM$138+1,FALSE),MM121)</f>
        <v>9.0686696172953152</v>
      </c>
      <c r="MN154">
        <f>IF(MN$68=0,HLOOKUP($A154,'Monte Carlo_locked values'!$CQ$6:$DS$506,'Half from MC Supply Inputs '!MN$138+1,FALSE),MN121)</f>
        <v>6.0386151127443357</v>
      </c>
      <c r="MO154">
        <f>IF(MO$68=0,HLOOKUP($A154,'Monte Carlo_locked values'!$CQ$6:$DS$506,'Half from MC Supply Inputs '!MO$138+1,FALSE),MO121)</f>
        <v>3.8836465958035138</v>
      </c>
      <c r="MP154">
        <f>IF(MP$68=0,HLOOKUP($A154,'Monte Carlo_locked values'!$CQ$6:$DS$506,'Half from MC Supply Inputs '!MP$138+1,FALSE),MP121)</f>
        <v>9.0686696172953152</v>
      </c>
      <c r="MQ154">
        <f>IF(MQ$68=0,HLOOKUP($A154,'Monte Carlo_locked values'!$CQ$6:$DS$506,'Half from MC Supply Inputs '!MQ$138+1,FALSE),MQ121)</f>
        <v>9.0686696172953152</v>
      </c>
      <c r="MR154">
        <f>IF(MR$68=0,HLOOKUP($A154,'Monte Carlo_locked values'!$CQ$6:$DS$506,'Half from MC Supply Inputs '!MR$138+1,FALSE),MR121)</f>
        <v>9.0686696172953152</v>
      </c>
      <c r="MS154">
        <f>IF(MS$68=0,HLOOKUP($A154,'Monte Carlo_locked values'!$CQ$6:$DS$506,'Half from MC Supply Inputs '!MS$138+1,FALSE),MS121)</f>
        <v>3.8836465958035138</v>
      </c>
      <c r="MT154">
        <f>IF(MT$68=0,HLOOKUP($A154,'Monte Carlo_locked values'!$CQ$6:$DS$506,'Half from MC Supply Inputs '!MT$138+1,FALSE),MT121)</f>
        <v>9.0686696172953152</v>
      </c>
      <c r="MU154">
        <f>IF(MU$68=0,HLOOKUP($A154,'Monte Carlo_locked values'!$CQ$6:$DS$506,'Half from MC Supply Inputs '!MU$138+1,FALSE),MU121)</f>
        <v>9.0686696172953152</v>
      </c>
      <c r="MV154">
        <f>IF(MV$68=0,HLOOKUP($A154,'Monte Carlo_locked values'!$CQ$6:$DS$506,'Half from MC Supply Inputs '!MV$138+1,FALSE),MV121)</f>
        <v>6.0386151127443357</v>
      </c>
      <c r="MW154">
        <f>IF(MW$68=0,HLOOKUP($A154,'Monte Carlo_locked values'!$CQ$6:$DS$506,'Half from MC Supply Inputs '!MW$138+1,FALSE),MW121)</f>
        <v>6.7808920331878957</v>
      </c>
      <c r="MX154">
        <f>IF(MX$68=0,HLOOKUP($A154,'Monte Carlo_locked values'!$CQ$6:$DS$506,'Half from MC Supply Inputs '!MX$138+1,FALSE),MX121)</f>
        <v>5.2963381923007766</v>
      </c>
      <c r="MY154">
        <f>IF(MY$68=0,HLOOKUP($A154,'Monte Carlo_locked values'!$CQ$6:$DS$506,'Half from MC Supply Inputs '!MY$138+1,FALSE),MY121)</f>
        <v>5.0807255832171121</v>
      </c>
      <c r="MZ154">
        <f>IF(MZ$68=0,HLOOKUP($A154,'Monte Carlo_locked values'!$CQ$6:$DS$506,'Half from MC Supply Inputs '!MZ$138+1,FALSE),MZ121)</f>
        <v>6.7808920331878957</v>
      </c>
      <c r="NA154">
        <f>IF(NA$68=0,HLOOKUP($A154,'Monte Carlo_locked values'!$CQ$6:$DS$506,'Half from MC Supply Inputs '!NA$138+1,FALSE),NA121)</f>
        <v>2.8076200715442989</v>
      </c>
      <c r="NB154">
        <f>IF(NB$68=0,HLOOKUP($A154,'Monte Carlo_locked values'!$CQ$6:$DS$506,'Half from MC Supply Inputs '!NB$138+1,FALSE),NB121)</f>
        <v>3.8836465958035138</v>
      </c>
      <c r="NC154">
        <f>IF(NC$68=0,HLOOKUP($A154,'Monte Carlo_locked values'!$CQ$6:$DS$506,'Half from MC Supply Inputs '!NC$138+1,FALSE),NC121)</f>
        <v>9.0686696172953152</v>
      </c>
      <c r="ND154">
        <f>IF(ND$68=0,HLOOKUP($A154,'Monte Carlo_locked values'!$CQ$6:$DS$506,'Half from MC Supply Inputs '!ND$138+1,FALSE),ND121)</f>
        <v>2.4738437522902696</v>
      </c>
      <c r="NE154">
        <f>IF(NE$68=0,HLOOKUP($A154,'Monte Carlo_locked values'!$CQ$6:$DS$506,'Half from MC Supply Inputs '!NE$138+1,FALSE),NE121)</f>
        <v>7.0010588123912534</v>
      </c>
      <c r="NF154">
        <f>IF(NF$68=0,HLOOKUP($A154,'Monte Carlo_locked values'!$CQ$6:$DS$506,'Half from MC Supply Inputs '!NF$138+1,FALSE),NF121)</f>
        <v>3.8836465958035138</v>
      </c>
      <c r="NG154">
        <f>IF(NG$68=0,HLOOKUP($A154,'Monte Carlo_locked values'!$CQ$6:$DS$506,'Half from MC Supply Inputs '!NG$138+1,FALSE),NG121)</f>
        <v>2.4709549993062518</v>
      </c>
      <c r="NH154">
        <f>IF(NH$68=0,HLOOKUP($A154,'Monte Carlo_locked values'!$CQ$6:$DS$506,'Half from MC Supply Inputs '!NH$138+1,FALSE),NH121)</f>
        <v>3.8836465958035138</v>
      </c>
      <c r="NI154">
        <f>IF(NI$68=0,HLOOKUP($A154,'Monte Carlo_locked values'!$CQ$6:$DS$506,'Half from MC Supply Inputs '!NI$138+1,FALSE),NI121)</f>
        <v>3.6048450243985681</v>
      </c>
      <c r="NJ154">
        <f>IF(NJ$68=0,HLOOKUP($A154,'Monte Carlo_locked values'!$CQ$6:$DS$506,'Half from MC Supply Inputs '!NJ$138+1,FALSE),NJ121)</f>
        <v>9.0686696172953152</v>
      </c>
      <c r="NK154">
        <f>IF(NK$68=0,HLOOKUP($A154,'Monte Carlo_locked values'!$CQ$6:$DS$506,'Half from MC Supply Inputs '!NK$138+1,FALSE),NK121)</f>
        <v>3.2671866273770944</v>
      </c>
      <c r="NL154">
        <f>IF(NL$68=0,HLOOKUP($A154,'Monte Carlo_locked values'!$CQ$6:$DS$506,'Half from MC Supply Inputs '!NL$138+1,FALSE),NL121)</f>
        <v>9.0686696172953152</v>
      </c>
      <c r="NM154">
        <f>IF(NM$68=0,HLOOKUP($A154,'Monte Carlo_locked values'!$CQ$6:$DS$506,'Half from MC Supply Inputs '!NM$138+1,FALSE),NM121)</f>
        <v>2.4709549993062518</v>
      </c>
      <c r="NN154">
        <f>IF(NN$68=0,HLOOKUP($A154,'Monte Carlo_locked values'!$CQ$6:$DS$506,'Half from MC Supply Inputs '!NN$138+1,FALSE),NN121)</f>
        <v>5.2963381923007766</v>
      </c>
      <c r="NO154">
        <f>IF(NO$68=0,HLOOKUP($A154,'Monte Carlo_locked values'!$CQ$6:$DS$506,'Half from MC Supply Inputs '!NO$138+1,FALSE),NO121)</f>
        <v>2.4709549993062518</v>
      </c>
      <c r="NP154">
        <f>IF(NP$68=0,HLOOKUP($A154,'Monte Carlo_locked values'!$CQ$6:$DS$506,'Half from MC Supply Inputs '!NP$138+1,FALSE),NP121)</f>
        <v>9.0686696172953152</v>
      </c>
      <c r="NQ154">
        <f>IF(NQ$68=0,HLOOKUP($A154,'Monte Carlo_locked values'!$CQ$6:$DS$506,'Half from MC Supply Inputs '!NQ$138+1,FALSE),NQ121)</f>
        <v>6.0386151127443357</v>
      </c>
      <c r="NR154">
        <f>IF(NR$68=0,HLOOKUP($A154,'Monte Carlo_locked values'!$CQ$6:$DS$506,'Half from MC Supply Inputs '!NR$138+1,FALSE),NR121)</f>
        <v>6.0386151127443357</v>
      </c>
      <c r="NS154">
        <f>IF(NS$68=0,HLOOKUP($A154,'Monte Carlo_locked values'!$CQ$6:$DS$506,'Half from MC Supply Inputs '!NS$138+1,FALSE),NS121)</f>
        <v>3.8836465958035138</v>
      </c>
      <c r="NT154">
        <f>IF(NT$68=0,HLOOKUP($A154,'Monte Carlo_locked values'!$CQ$6:$DS$506,'Half from MC Supply Inputs '!NT$138+1,FALSE),NT121)</f>
        <v>2.4709549993062518</v>
      </c>
      <c r="NU154">
        <f>IF(NU$68=0,HLOOKUP($A154,'Monte Carlo_locked values'!$CQ$6:$DS$506,'Half from MC Supply Inputs '!NU$138+1,FALSE),NU121)</f>
        <v>2.4709549993062518</v>
      </c>
      <c r="NV154">
        <f>IF(NV$68=0,HLOOKUP($A154,'Monte Carlo_locked values'!$CQ$6:$DS$506,'Half from MC Supply Inputs '!NV$138+1,FALSE),NV121)</f>
        <v>6.7808920331878957</v>
      </c>
      <c r="NW154">
        <f>IF(NW$68=0,HLOOKUP($A154,'Monte Carlo_locked values'!$CQ$6:$DS$506,'Half from MC Supply Inputs '!NW$138+1,FALSE),NW121)</f>
        <v>9.0686696172953152</v>
      </c>
      <c r="NX154">
        <f>IF(NX$68=0,HLOOKUP($A154,'Monte Carlo_locked values'!$CQ$6:$DS$506,'Half from MC Supply Inputs '!NX$138+1,FALSE),NX121)</f>
        <v>2.4709549993062518</v>
      </c>
      <c r="NY154">
        <f>IF(NY$68=0,HLOOKUP($A154,'Monte Carlo_locked values'!$CQ$6:$DS$506,'Half from MC Supply Inputs '!NY$138+1,FALSE),NY121)</f>
        <v>4.5159242601882337</v>
      </c>
      <c r="NZ154">
        <f>IF(NZ$68=0,HLOOKUP($A154,'Monte Carlo_locked values'!$CQ$6:$DS$506,'Half from MC Supply Inputs '!NZ$138+1,FALSE),NZ121)</f>
        <v>6.0386151127443357</v>
      </c>
      <c r="OA154">
        <f>IF(OA$68=0,HLOOKUP($A154,'Monte Carlo_locked values'!$CQ$6:$DS$506,'Half from MC Supply Inputs '!OA$138+1,FALSE),OA121)</f>
        <v>2.5132626885283025</v>
      </c>
      <c r="OB154">
        <f>IF(OB$68=0,HLOOKUP($A154,'Monte Carlo_locked values'!$CQ$6:$DS$506,'Half from MC Supply Inputs '!OB$138+1,FALSE),OB121)</f>
        <v>5.1767449214830927</v>
      </c>
      <c r="OC154">
        <f>IF(OC$68=0,HLOOKUP($A154,'Monte Carlo_locked values'!$CQ$6:$DS$506,'Half from MC Supply Inputs '!OC$138+1,FALSE),OC121)</f>
        <v>2.4709549993062518</v>
      </c>
      <c r="OD154">
        <f>IF(OD$68=0,HLOOKUP($A154,'Monte Carlo_locked values'!$CQ$6:$DS$506,'Half from MC Supply Inputs '!OD$138+1,FALSE),OD121)</f>
        <v>8.9949681108581672</v>
      </c>
      <c r="OE154">
        <f>IF(OE$68=0,HLOOKUP($A154,'Monte Carlo_locked values'!$CQ$6:$DS$506,'Half from MC Supply Inputs '!OE$138+1,FALSE),OE121)</f>
        <v>7.0350210038765102</v>
      </c>
      <c r="OF154">
        <f>IF(OF$68=0,HLOOKUP($A154,'Monte Carlo_locked values'!$CQ$6:$DS$506,'Half from MC Supply Inputs '!OF$138+1,FALSE),OF121)</f>
        <v>9.0686696172953152</v>
      </c>
      <c r="OG154">
        <f>IF(OG$68=0,HLOOKUP($A154,'Monte Carlo_locked values'!$CQ$6:$DS$506,'Half from MC Supply Inputs '!OG$138+1,FALSE),OG121)</f>
        <v>2.4709549993062518</v>
      </c>
      <c r="OH154">
        <f>IF(OH$68=0,HLOOKUP($A154,'Monte Carlo_locked values'!$CQ$6:$DS$506,'Half from MC Supply Inputs '!OH$138+1,FALSE),OH121)</f>
        <v>9.0686696172953152</v>
      </c>
      <c r="OI154">
        <f>IF(OI$68=0,HLOOKUP($A154,'Monte Carlo_locked values'!$CQ$6:$DS$506,'Half from MC Supply Inputs '!OI$138+1,FALSE),OI121)</f>
        <v>3.8836465958035138</v>
      </c>
      <c r="OJ154">
        <f>IF(OJ$68=0,HLOOKUP($A154,'Monte Carlo_locked values'!$CQ$6:$DS$506,'Half from MC Supply Inputs '!OJ$138+1,FALSE),OJ121)</f>
        <v>6.0386151127443357</v>
      </c>
      <c r="OK154">
        <f>IF(OK$68=0,HLOOKUP($A154,'Monte Carlo_locked values'!$CQ$6:$DS$506,'Half from MC Supply Inputs '!OK$138+1,FALSE),OK121)</f>
        <v>9.0686696172953152</v>
      </c>
      <c r="OL154">
        <f>IF(OL$68=0,HLOOKUP($A154,'Monte Carlo_locked values'!$CQ$6:$DS$506,'Half from MC Supply Inputs '!OL$138+1,FALSE),OL121)</f>
        <v>2.4709549993062518</v>
      </c>
      <c r="OM154">
        <f>IF(OM$68=0,HLOOKUP($A154,'Monte Carlo_locked values'!$CQ$6:$DS$506,'Half from MC Supply Inputs '!OM$138+1,FALSE),OM121)</f>
        <v>9.0686696172953152</v>
      </c>
      <c r="ON154">
        <f>IF(ON$68=0,HLOOKUP($A154,'Monte Carlo_locked values'!$CQ$6:$DS$506,'Half from MC Supply Inputs '!ON$138+1,FALSE),ON121)</f>
        <v>9.0686696172953152</v>
      </c>
      <c r="OO154">
        <f>IF(OO$68=0,HLOOKUP($A154,'Monte Carlo_locked values'!$CQ$6:$DS$506,'Half from MC Supply Inputs '!OO$138+1,FALSE),OO121)</f>
        <v>7.6904250664611356</v>
      </c>
      <c r="OP154">
        <f>IF(OP$68=0,HLOOKUP($A154,'Monte Carlo_locked values'!$CQ$6:$DS$506,'Half from MC Supply Inputs '!OP$138+1,FALSE),OP121)</f>
        <v>4.6623303315197617</v>
      </c>
      <c r="OQ154">
        <f>IF(OQ$68=0,HLOOKUP($A154,'Monte Carlo_locked values'!$CQ$6:$DS$506,'Half from MC Supply Inputs '!OQ$138+1,FALSE),OQ121)</f>
        <v>5.2963381923007766</v>
      </c>
      <c r="OR154">
        <f>IF(OR$68=0,HLOOKUP($A154,'Monte Carlo_locked values'!$CQ$6:$DS$506,'Half from MC Supply Inputs '!OR$138+1,FALSE),OR121)</f>
        <v>2.4738437522902696</v>
      </c>
      <c r="OS154">
        <f>IF(OS$68=0,HLOOKUP($A154,'Monte Carlo_locked values'!$CQ$6:$DS$506,'Half from MC Supply Inputs '!OS$138+1,FALSE),OS121)</f>
        <v>2.4709549993062518</v>
      </c>
      <c r="OT154">
        <f>IF(OT$68=0,HLOOKUP($A154,'Monte Carlo_locked values'!$CQ$6:$DS$506,'Half from MC Supply Inputs '!OT$138+1,FALSE),OT121)</f>
        <v>5.2963381923007766</v>
      </c>
      <c r="OU154">
        <f>IF(OU$68=0,HLOOKUP($A154,'Monte Carlo_locked values'!$CQ$6:$DS$506,'Half from MC Supply Inputs '!OU$138+1,FALSE),OU121)</f>
        <v>9.0686696172953152</v>
      </c>
      <c r="OV154">
        <f>IF(OV$68=0,HLOOKUP($A154,'Monte Carlo_locked values'!$CQ$6:$DS$506,'Half from MC Supply Inputs '!OV$138+1,FALSE),OV121)</f>
        <v>6.7808920331878957</v>
      </c>
      <c r="OW154">
        <f>IF(OW$68=0,HLOOKUP($A154,'Monte Carlo_locked values'!$CQ$6:$DS$506,'Half from MC Supply Inputs '!OW$138+1,FALSE),OW121)</f>
        <v>3.2690956985617734</v>
      </c>
      <c r="OX154">
        <f>IF(OX$68=0,HLOOKUP($A154,'Monte Carlo_locked values'!$CQ$6:$DS$506,'Half from MC Supply Inputs '!OX$138+1,FALSE),OX121)</f>
        <v>6.0386151127443357</v>
      </c>
      <c r="OY154">
        <f>IF(OY$68=0,HLOOKUP($A154,'Monte Carlo_locked values'!$CQ$6:$DS$506,'Half from MC Supply Inputs '!OY$138+1,FALSE),OY121)</f>
        <v>3.0734109394809237</v>
      </c>
      <c r="OZ154">
        <f>IF(OZ$68=0,HLOOKUP($A154,'Monte Carlo_locked values'!$CQ$6:$DS$506,'Half from MC Supply Inputs '!OZ$138+1,FALSE),OZ121)</f>
        <v>6.7808920331878957</v>
      </c>
      <c r="PA154">
        <f>IF(PA$68=0,HLOOKUP($A154,'Monte Carlo_locked values'!$CQ$6:$DS$506,'Half from MC Supply Inputs '!PA$138+1,FALSE),PA121)</f>
        <v>9.0686696172953152</v>
      </c>
      <c r="PB154">
        <f>IF(PB$68=0,HLOOKUP($A154,'Monte Carlo_locked values'!$CQ$6:$DS$506,'Half from MC Supply Inputs '!PB$138+1,FALSE),PB121)</f>
        <v>3.8836465958035138</v>
      </c>
      <c r="PC154">
        <f>IF(PC$68=0,HLOOKUP($A154,'Monte Carlo_locked values'!$CQ$6:$DS$506,'Half from MC Supply Inputs '!PC$138+1,FALSE),PC121)</f>
        <v>2.4709549993062518</v>
      </c>
      <c r="PD154">
        <f>IF(PD$68=0,HLOOKUP($A154,'Monte Carlo_locked values'!$CQ$6:$DS$506,'Half from MC Supply Inputs '!PD$138+1,FALSE),PD121)</f>
        <v>9.0686696172953152</v>
      </c>
      <c r="PE154">
        <f>IF(PE$68=0,HLOOKUP($A154,'Monte Carlo_locked values'!$CQ$6:$DS$506,'Half from MC Supply Inputs '!PE$138+1,FALSE),PE121)</f>
        <v>9.0686696172953152</v>
      </c>
      <c r="PF154">
        <f>IF(PF$68=0,HLOOKUP($A154,'Monte Carlo_locked values'!$CQ$6:$DS$506,'Half from MC Supply Inputs '!PF$138+1,FALSE),PF121)</f>
        <v>3.8836465958035138</v>
      </c>
      <c r="PG154">
        <f>IF(PG$68=0,HLOOKUP($A154,'Monte Carlo_locked values'!$CQ$6:$DS$506,'Half from MC Supply Inputs '!PG$138+1,FALSE),PG121)</f>
        <v>2.8664246510727458</v>
      </c>
      <c r="PH154">
        <f>IF(PH$68=0,HLOOKUP($A154,'Monte Carlo_locked values'!$CQ$6:$DS$506,'Half from MC Supply Inputs '!PH$138+1,FALSE),PH121)</f>
        <v>4.5956004868731704</v>
      </c>
      <c r="PI154">
        <f>IF(PI$68=0,HLOOKUP($A154,'Monte Carlo_locked values'!$CQ$6:$DS$506,'Half from MC Supply Inputs '!PI$138+1,FALSE),PI121)</f>
        <v>5.6212764782122724</v>
      </c>
      <c r="PJ154">
        <f>IF(PJ$68=0,HLOOKUP($A154,'Monte Carlo_locked values'!$CQ$6:$DS$506,'Half from MC Supply Inputs '!PJ$138+1,FALSE),PJ121)</f>
        <v>9.0686696172953152</v>
      </c>
      <c r="PK154">
        <f>IF(PK$68=0,HLOOKUP($A154,'Monte Carlo_locked values'!$CQ$6:$DS$506,'Half from MC Supply Inputs '!PK$138+1,FALSE),PK121)</f>
        <v>6.0386151127443357</v>
      </c>
      <c r="PL154">
        <f>IF(PL$68=0,HLOOKUP($A154,'Monte Carlo_locked values'!$CQ$6:$DS$506,'Half from MC Supply Inputs '!PL$138+1,FALSE),PL121)</f>
        <v>6.7808920331878957</v>
      </c>
      <c r="PM154">
        <f>IF(PM$68=0,HLOOKUP($A154,'Monte Carlo_locked values'!$CQ$6:$DS$506,'Half from MC Supply Inputs '!PM$138+1,FALSE),PM121)</f>
        <v>2.4709549993062518</v>
      </c>
      <c r="PN154">
        <f>IF(PN$68=0,HLOOKUP($A154,'Monte Carlo_locked values'!$CQ$6:$DS$506,'Half from MC Supply Inputs '!PN$138+1,FALSE),PN121)</f>
        <v>6.0386151127443357</v>
      </c>
      <c r="PO154">
        <f>IF(PO$68=0,HLOOKUP($A154,'Monte Carlo_locked values'!$CQ$6:$DS$506,'Half from MC Supply Inputs '!PO$138+1,FALSE),PO121)</f>
        <v>9.0686696172953152</v>
      </c>
      <c r="PP154">
        <f>IF(PP$68=0,HLOOKUP($A154,'Monte Carlo_locked values'!$CQ$6:$DS$506,'Half from MC Supply Inputs '!PP$138+1,FALSE),PP121)</f>
        <v>5.2963381923007766</v>
      </c>
      <c r="PQ154">
        <f>IF(PQ$68=0,HLOOKUP($A154,'Monte Carlo_locked values'!$CQ$6:$DS$506,'Half from MC Supply Inputs '!PQ$138+1,FALSE),PQ121)</f>
        <v>8.2518950467805841</v>
      </c>
      <c r="PR154">
        <f>IF(PR$68=0,HLOOKUP($A154,'Monte Carlo_locked values'!$CQ$6:$DS$506,'Half from MC Supply Inputs '!PR$138+1,FALSE),PR121)</f>
        <v>9.0686696172953152</v>
      </c>
      <c r="PS154">
        <f>IF(PS$68=0,HLOOKUP($A154,'Monte Carlo_locked values'!$CQ$6:$DS$506,'Half from MC Supply Inputs '!PS$138+1,FALSE),PS121)</f>
        <v>9.0686696172953152</v>
      </c>
      <c r="PT154">
        <f>IF(PT$68=0,HLOOKUP($A154,'Monte Carlo_locked values'!$CQ$6:$DS$506,'Half from MC Supply Inputs '!PT$138+1,FALSE),PT121)</f>
        <v>9.0686696172953152</v>
      </c>
      <c r="PU154">
        <f>IF(PU$68=0,HLOOKUP($A154,'Monte Carlo_locked values'!$CQ$6:$DS$506,'Half from MC Supply Inputs '!PU$138+1,FALSE),PU121)</f>
        <v>4.5981591642669937</v>
      </c>
      <c r="PV154">
        <f>IF(PV$68=0,HLOOKUP($A154,'Monte Carlo_locked values'!$CQ$6:$DS$506,'Half from MC Supply Inputs '!PV$138+1,FALSE),PV121)</f>
        <v>2.4738437522902696</v>
      </c>
      <c r="PW154">
        <f>IF(PW$68=0,HLOOKUP($A154,'Monte Carlo_locked values'!$CQ$6:$DS$506,'Half from MC Supply Inputs '!PW$138+1,FALSE),PW121)</f>
        <v>6.7808920331878957</v>
      </c>
      <c r="PX154">
        <f>IF(PX$68=0,HLOOKUP($A154,'Monte Carlo_locked values'!$CQ$6:$DS$506,'Half from MC Supply Inputs '!PX$138+1,FALSE),PX121)</f>
        <v>5.2963381923007766</v>
      </c>
      <c r="PY154">
        <f>IF(PY$68=0,HLOOKUP($A154,'Monte Carlo_locked values'!$CQ$6:$DS$506,'Half from MC Supply Inputs '!PY$138+1,FALSE),PY121)</f>
        <v>4.2980884036013185</v>
      </c>
      <c r="PZ154">
        <f>IF(PZ$68=0,HLOOKUP($A154,'Monte Carlo_locked values'!$CQ$6:$DS$506,'Half from MC Supply Inputs '!PZ$138+1,FALSE),PZ121)</f>
        <v>6.7808920331878957</v>
      </c>
      <c r="QA154">
        <f>IF(QA$68=0,HLOOKUP($A154,'Monte Carlo_locked values'!$CQ$6:$DS$506,'Half from MC Supply Inputs '!QA$138+1,FALSE),QA121)</f>
        <v>9.0686696172953152</v>
      </c>
      <c r="QB154">
        <f>IF(QB$68=0,HLOOKUP($A154,'Monte Carlo_locked values'!$CQ$6:$DS$506,'Half from MC Supply Inputs '!QB$138+1,FALSE),QB121)</f>
        <v>5.2963381923007766</v>
      </c>
      <c r="QC154">
        <f>IF(QC$68=0,HLOOKUP($A154,'Monte Carlo_locked values'!$CQ$6:$DS$506,'Half from MC Supply Inputs '!QC$138+1,FALSE),QC121)</f>
        <v>5.6181662676164086</v>
      </c>
      <c r="QD154">
        <f>IF(QD$68=0,HLOOKUP($A154,'Monte Carlo_locked values'!$CQ$6:$DS$506,'Half from MC Supply Inputs '!QD$138+1,FALSE),QD121)</f>
        <v>6.7808920331878957</v>
      </c>
      <c r="QE154">
        <f>IF(QE$68=0,HLOOKUP($A154,'Monte Carlo_locked values'!$CQ$6:$DS$506,'Half from MC Supply Inputs '!QE$138+1,FALSE),QE121)</f>
        <v>9.0686696172953152</v>
      </c>
      <c r="QF154">
        <f>IF(QF$68=0,HLOOKUP($A154,'Monte Carlo_locked values'!$CQ$6:$DS$506,'Half from MC Supply Inputs '!QF$138+1,FALSE),QF121)</f>
        <v>6.7808920331878957</v>
      </c>
      <c r="QG154">
        <f>IF(QG$68=0,HLOOKUP($A154,'Monte Carlo_locked values'!$CQ$6:$DS$506,'Half from MC Supply Inputs '!QG$138+1,FALSE),QG121)</f>
        <v>2.5344378187235939</v>
      </c>
      <c r="QH154">
        <f>IF(QH$68=0,HLOOKUP($A154,'Monte Carlo_locked values'!$CQ$6:$DS$506,'Half from MC Supply Inputs '!QH$138+1,FALSE),QH121)</f>
        <v>3.8836465958035138</v>
      </c>
      <c r="QI154">
        <f>IF(QI$68=0,HLOOKUP($A154,'Monte Carlo_locked values'!$CQ$6:$DS$506,'Half from MC Supply Inputs '!QI$138+1,FALSE),QI121)</f>
        <v>3.0821922067488949</v>
      </c>
      <c r="QJ154">
        <f>IF(QJ$68=0,HLOOKUP($A154,'Monte Carlo_locked values'!$CQ$6:$DS$506,'Half from MC Supply Inputs '!QJ$138+1,FALSE),QJ121)</f>
        <v>6.7808920331878957</v>
      </c>
      <c r="QK154">
        <f>IF(QK$68=0,HLOOKUP($A154,'Monte Carlo_locked values'!$CQ$6:$DS$506,'Half from MC Supply Inputs '!QK$138+1,FALSE),QK121)</f>
        <v>9.0686696172953152</v>
      </c>
      <c r="QL154">
        <f>IF(QL$68=0,HLOOKUP($A154,'Monte Carlo_locked values'!$CQ$6:$DS$506,'Half from MC Supply Inputs '!QL$138+1,FALSE),QL121)</f>
        <v>6.0966154745376295</v>
      </c>
      <c r="QM154">
        <f>IF(QM$68=0,HLOOKUP($A154,'Monte Carlo_locked values'!$CQ$6:$DS$506,'Half from MC Supply Inputs '!QM$138+1,FALSE),QM121)</f>
        <v>6.0386151127443357</v>
      </c>
      <c r="QN154">
        <f>IF(QN$68=0,HLOOKUP($A154,'Monte Carlo_locked values'!$CQ$6:$DS$506,'Half from MC Supply Inputs '!QN$138+1,FALSE),QN121)</f>
        <v>9.0686696172953152</v>
      </c>
      <c r="QO154">
        <f>IF(QO$68=0,HLOOKUP($A154,'Monte Carlo_locked values'!$CQ$6:$DS$506,'Half from MC Supply Inputs '!QO$138+1,FALSE),QO121)</f>
        <v>4.8035222979598018</v>
      </c>
      <c r="QP154">
        <f>IF(QP$68=0,HLOOKUP($A154,'Monte Carlo_locked values'!$CQ$6:$DS$506,'Half from MC Supply Inputs '!QP$138+1,FALSE),QP121)</f>
        <v>5.2963381923007766</v>
      </c>
      <c r="QQ154">
        <f>IF(QQ$68=0,HLOOKUP($A154,'Monte Carlo_locked values'!$CQ$6:$DS$506,'Half from MC Supply Inputs '!QQ$138+1,FALSE),QQ121)</f>
        <v>3.8836465958035138</v>
      </c>
      <c r="QR154">
        <f>IF(QR$68=0,HLOOKUP($A154,'Monte Carlo_locked values'!$CQ$6:$DS$506,'Half from MC Supply Inputs '!QR$138+1,FALSE),QR121)</f>
        <v>3.8836465958035138</v>
      </c>
      <c r="QS154">
        <f>IF(QS$68=0,HLOOKUP($A154,'Monte Carlo_locked values'!$CQ$6:$DS$506,'Half from MC Supply Inputs '!QS$138+1,FALSE),QS121)</f>
        <v>6.0386151127443357</v>
      </c>
      <c r="QT154">
        <f>IF(QT$68=0,HLOOKUP($A154,'Monte Carlo_locked values'!$CQ$6:$DS$506,'Half from MC Supply Inputs '!QT$138+1,FALSE),QT121)</f>
        <v>9.0686696172953152</v>
      </c>
      <c r="QU154">
        <f>IF(QU$68=0,HLOOKUP($A154,'Monte Carlo_locked values'!$CQ$6:$DS$506,'Half from MC Supply Inputs '!QU$138+1,FALSE),QU121)</f>
        <v>5.2963381923007766</v>
      </c>
      <c r="QV154">
        <f>IF(QV$68=0,HLOOKUP($A154,'Monte Carlo_locked values'!$CQ$6:$DS$506,'Half from MC Supply Inputs '!QV$138+1,FALSE),QV121)</f>
        <v>6.0386151127443357</v>
      </c>
      <c r="QW154">
        <f>IF(QW$68=0,HLOOKUP($A154,'Monte Carlo_locked values'!$CQ$6:$DS$506,'Half from MC Supply Inputs '!QW$138+1,FALSE),QW121)</f>
        <v>3.392397039613714</v>
      </c>
      <c r="QX154">
        <f>IF(QX$68=0,HLOOKUP($A154,'Monte Carlo_locked values'!$CQ$6:$DS$506,'Half from MC Supply Inputs '!QX$138+1,FALSE),QX121)</f>
        <v>5.5009585024205085</v>
      </c>
      <c r="QY154">
        <f>IF(QY$68=0,HLOOKUP($A154,'Monte Carlo_locked values'!$CQ$6:$DS$506,'Half from MC Supply Inputs '!QY$138+1,FALSE),QY121)</f>
        <v>6.0386151127443357</v>
      </c>
      <c r="QZ154">
        <f>IF(QZ$68=0,HLOOKUP($A154,'Monte Carlo_locked values'!$CQ$6:$DS$506,'Half from MC Supply Inputs '!QZ$138+1,FALSE),QZ121)</f>
        <v>6.7808920331878957</v>
      </c>
      <c r="RA154">
        <f>IF(RA$68=0,HLOOKUP($A154,'Monte Carlo_locked values'!$CQ$6:$DS$506,'Half from MC Supply Inputs '!RA$138+1,FALSE),RA121)</f>
        <v>2.4709549993062518</v>
      </c>
      <c r="RB154">
        <f>IF(RB$68=0,HLOOKUP($A154,'Monte Carlo_locked values'!$CQ$6:$DS$506,'Half from MC Supply Inputs '!RB$138+1,FALSE),RB121)</f>
        <v>9.0686696172953152</v>
      </c>
      <c r="RC154">
        <f>IF(RC$68=0,HLOOKUP($A154,'Monte Carlo_locked values'!$CQ$6:$DS$506,'Half from MC Supply Inputs '!RC$138+1,FALSE),RC121)</f>
        <v>6.0386151127443357</v>
      </c>
      <c r="RD154">
        <f>IF(RD$68=0,HLOOKUP($A154,'Monte Carlo_locked values'!$CQ$6:$DS$506,'Half from MC Supply Inputs '!RD$138+1,FALSE),RD121)</f>
        <v>9.0686696172953152</v>
      </c>
      <c r="RE154">
        <f>IF(RE$68=0,HLOOKUP($A154,'Monte Carlo_locked values'!$CQ$6:$DS$506,'Half from MC Supply Inputs '!RE$138+1,FALSE),RE121)</f>
        <v>3.8836465958035138</v>
      </c>
      <c r="RF154">
        <f>IF(RF$68=0,HLOOKUP($A154,'Monte Carlo_locked values'!$CQ$6:$DS$506,'Half from MC Supply Inputs '!RF$138+1,FALSE),RF121)</f>
        <v>9.0686696172953152</v>
      </c>
      <c r="RG154">
        <f>IF(RG$68=0,HLOOKUP($A154,'Monte Carlo_locked values'!$CQ$6:$DS$506,'Half from MC Supply Inputs '!RG$138+1,FALSE),RG121)</f>
        <v>6.0386151127443357</v>
      </c>
      <c r="RH154">
        <f>IF(RH$68=0,HLOOKUP($A154,'Monte Carlo_locked values'!$CQ$6:$DS$506,'Half from MC Supply Inputs '!RH$138+1,FALSE),RH121)</f>
        <v>9.0686696172953152</v>
      </c>
      <c r="RI154">
        <f>IF(RI$68=0,HLOOKUP($A154,'Monte Carlo_locked values'!$CQ$6:$DS$506,'Half from MC Supply Inputs '!RI$138+1,FALSE),RI121)</f>
        <v>5.2963381923007766</v>
      </c>
      <c r="RJ154">
        <f>IF(RJ$68=0,HLOOKUP($A154,'Monte Carlo_locked values'!$CQ$6:$DS$506,'Half from MC Supply Inputs '!RJ$138+1,FALSE),RJ121)</f>
        <v>2.4709549993062518</v>
      </c>
      <c r="RK154">
        <f>IF(RK$68=0,HLOOKUP($A154,'Monte Carlo_locked values'!$CQ$6:$DS$506,'Half from MC Supply Inputs '!RK$138+1,FALSE),RK121)</f>
        <v>6.7808920331878957</v>
      </c>
      <c r="RL154">
        <f>IF(RL$68=0,HLOOKUP($A154,'Monte Carlo_locked values'!$CQ$6:$DS$506,'Half from MC Supply Inputs '!RL$138+1,FALSE),RL121)</f>
        <v>9.0686696172953152</v>
      </c>
      <c r="RM154">
        <f>IF(RM$68=0,HLOOKUP($A154,'Monte Carlo_locked values'!$CQ$6:$DS$506,'Half from MC Supply Inputs '!RM$138+1,FALSE),RM121)</f>
        <v>6.0386151127443357</v>
      </c>
      <c r="RN154">
        <f>IF(RN$68=0,HLOOKUP($A154,'Monte Carlo_locked values'!$CQ$6:$DS$506,'Half from MC Supply Inputs '!RN$138+1,FALSE),RN121)</f>
        <v>5.2963381923007766</v>
      </c>
      <c r="RO154">
        <f>IF(RO$68=0,HLOOKUP($A154,'Monte Carlo_locked values'!$CQ$6:$DS$506,'Half from MC Supply Inputs '!RO$138+1,FALSE),RO121)</f>
        <v>4.2755850020415345</v>
      </c>
      <c r="RP154">
        <f>IF(RP$68=0,HLOOKUP($A154,'Monte Carlo_locked values'!$CQ$6:$DS$506,'Half from MC Supply Inputs '!RP$138+1,FALSE),RP121)</f>
        <v>9.0686696172953152</v>
      </c>
      <c r="RQ154">
        <f>IF(RQ$68=0,HLOOKUP($A154,'Monte Carlo_locked values'!$CQ$6:$DS$506,'Half from MC Supply Inputs '!RQ$138+1,FALSE),RQ121)</f>
        <v>9.0686696172953152</v>
      </c>
      <c r="RR154">
        <f>IF(RR$68=0,HLOOKUP($A154,'Monte Carlo_locked values'!$CQ$6:$DS$506,'Half from MC Supply Inputs '!RR$138+1,FALSE),RR121)</f>
        <v>9.0686696172953152</v>
      </c>
      <c r="RS154">
        <f>IF(RS$68=0,HLOOKUP($A154,'Monte Carlo_locked values'!$CQ$6:$DS$506,'Half from MC Supply Inputs '!RS$138+1,FALSE),RS121)</f>
        <v>6.0386151127443357</v>
      </c>
      <c r="RT154">
        <f>IF(RT$68=0,HLOOKUP($A154,'Monte Carlo_locked values'!$CQ$6:$DS$506,'Half from MC Supply Inputs '!RT$138+1,FALSE),RT121)</f>
        <v>5.2963381923007766</v>
      </c>
      <c r="RU154">
        <f>IF(RU$68=0,HLOOKUP($A154,'Monte Carlo_locked values'!$CQ$6:$DS$506,'Half from MC Supply Inputs '!RU$138+1,FALSE),RU121)</f>
        <v>6.7808920331878957</v>
      </c>
      <c r="RV154">
        <f>IF(RV$68=0,HLOOKUP($A154,'Monte Carlo_locked values'!$CQ$6:$DS$506,'Half from MC Supply Inputs '!RV$138+1,FALSE),RV121)</f>
        <v>3.8836465958035138</v>
      </c>
      <c r="RW154">
        <f>IF(RW$68=0,HLOOKUP($A154,'Monte Carlo_locked values'!$CQ$6:$DS$506,'Half from MC Supply Inputs '!RW$138+1,FALSE),RW121)</f>
        <v>9.0686696172953152</v>
      </c>
      <c r="RX154">
        <f>IF(RX$68=0,HLOOKUP($A154,'Monte Carlo_locked values'!$CQ$6:$DS$506,'Half from MC Supply Inputs '!RX$138+1,FALSE),RX121)</f>
        <v>3.8836465958035138</v>
      </c>
      <c r="RY154">
        <f>IF(RY$68=0,HLOOKUP($A154,'Monte Carlo_locked values'!$CQ$6:$DS$506,'Half from MC Supply Inputs '!RY$138+1,FALSE),RY121)</f>
        <v>2.4738437522902696</v>
      </c>
      <c r="RZ154">
        <f>IF(RZ$68=0,HLOOKUP($A154,'Monte Carlo_locked values'!$CQ$6:$DS$506,'Half from MC Supply Inputs '!RZ$138+1,FALSE),RZ121)</f>
        <v>4.1904459539685908</v>
      </c>
      <c r="SA154">
        <f>IF(SA$68=0,HLOOKUP($A154,'Monte Carlo_locked values'!$CQ$6:$DS$506,'Half from MC Supply Inputs '!SA$138+1,FALSE),SA121)</f>
        <v>8.4812201029866401</v>
      </c>
      <c r="SB154">
        <f>IF(SB$68=0,HLOOKUP($A154,'Monte Carlo_locked values'!$CQ$6:$DS$506,'Half from MC Supply Inputs '!SB$138+1,FALSE),SB121)</f>
        <v>7.3773301391968591</v>
      </c>
      <c r="SC154">
        <f>IF(SC$68=0,HLOOKUP($A154,'Monte Carlo_locked values'!$CQ$6:$DS$506,'Half from MC Supply Inputs '!SC$138+1,FALSE),SC121)</f>
        <v>6.0386151127443357</v>
      </c>
      <c r="SD154">
        <f>IF(SD$68=0,HLOOKUP($A154,'Monte Carlo_locked values'!$CQ$6:$DS$506,'Half from MC Supply Inputs '!SD$138+1,FALSE),SD121)</f>
        <v>8.0897896586449036</v>
      </c>
      <c r="SE154">
        <f>IF(SE$68=0,HLOOKUP($A154,'Monte Carlo_locked values'!$CQ$6:$DS$506,'Half from MC Supply Inputs '!SE$138+1,FALSE),SE121)</f>
        <v>3.8836465958035138</v>
      </c>
      <c r="SF154">
        <f>IF(SF$68=0,HLOOKUP($A154,'Monte Carlo_locked values'!$CQ$6:$DS$506,'Half from MC Supply Inputs '!SF$138+1,FALSE),SF121)</f>
        <v>3.9342295197053176</v>
      </c>
      <c r="SG154">
        <f>IF(SG$68=0,HLOOKUP($A154,'Monte Carlo_locked values'!$CQ$6:$DS$506,'Half from MC Supply Inputs '!SG$138+1,FALSE),SG121)</f>
        <v>9.0686696172953152</v>
      </c>
    </row>
    <row r="155" spans="1:501" x14ac:dyDescent="0.35">
      <c r="A155" s="158">
        <v>2038</v>
      </c>
      <c r="B155">
        <f>IF(B$68=0,HLOOKUP($A155,'Monte Carlo_locked values'!$CQ$6:$DS$506,'Half from MC Supply Inputs '!B$138+1,FALSE),B122)</f>
        <v>9.5221030981600805</v>
      </c>
      <c r="C155">
        <f>IF(C$68=0,HLOOKUP($A155,'Monte Carlo_locked values'!$CQ$6:$DS$506,'Half from MC Supply Inputs '!C$138+1,FALSE),C122)</f>
        <v>4.4223308578681966</v>
      </c>
      <c r="D155">
        <f>IF(D$68=0,HLOOKUP($A155,'Monte Carlo_locked values'!$CQ$6:$DS$506,'Half from MC Supply Inputs '!D$138+1,FALSE),D122)</f>
        <v>6.2066031310462346</v>
      </c>
      <c r="E155">
        <f>IF(E$68=0,HLOOKUP($A155,'Monte Carlo_locked values'!$CQ$6:$DS$506,'Half from MC Supply Inputs '!E$138+1,FALSE),E122)</f>
        <v>5.4493081891352544</v>
      </c>
      <c r="F155">
        <f>IF(F$68=0,HLOOKUP($A155,'Monte Carlo_locked values'!$CQ$6:$DS$506,'Half from MC Supply Inputs '!F$138+1,FALSE),F122)</f>
        <v>6.2066031310462346</v>
      </c>
      <c r="G155">
        <f>IF(G$68=0,HLOOKUP($A155,'Monte Carlo_locked values'!$CQ$6:$DS$506,'Half from MC Supply Inputs '!G$138+1,FALSE),G122)</f>
        <v>9.5221030981600805</v>
      </c>
      <c r="H155">
        <f>IF(H$68=0,HLOOKUP($A155,'Monte Carlo_locked values'!$CQ$6:$DS$506,'Half from MC Supply Inputs '!H$138+1,FALSE),H122)</f>
        <v>5.4493081891352544</v>
      </c>
      <c r="I155">
        <f>IF(I$68=0,HLOOKUP($A155,'Monte Carlo_locked values'!$CQ$6:$DS$506,'Half from MC Supply Inputs '!I$138+1,FALSE),I122)</f>
        <v>9.5221030981600805</v>
      </c>
      <c r="J155">
        <f>IF(J$68=0,HLOOKUP($A155,'Monte Carlo_locked values'!$CQ$6:$DS$506,'Half from MC Supply Inputs '!J$138+1,FALSE),J122)</f>
        <v>5.4493081891352544</v>
      </c>
      <c r="K155">
        <f>IF(K$68=0,HLOOKUP($A155,'Monte Carlo_locked values'!$CQ$6:$DS$506,'Half from MC Supply Inputs '!K$138+1,FALSE),K122)</f>
        <v>9.5221030981600805</v>
      </c>
      <c r="L155">
        <f>IF(L$68=0,HLOOKUP($A155,'Monte Carlo_locked values'!$CQ$6:$DS$506,'Half from MC Supply Inputs '!L$138+1,FALSE),L122)</f>
        <v>5.2744001158061593</v>
      </c>
      <c r="M155">
        <f>IF(M$68=0,HLOOKUP($A155,'Monte Carlo_locked values'!$CQ$6:$DS$506,'Half from MC Supply Inputs '!M$138+1,FALSE),M122)</f>
        <v>3.3140970581962903</v>
      </c>
      <c r="N155">
        <f>IF(N$68=0,HLOOKUP($A155,'Monte Carlo_locked values'!$CQ$6:$DS$506,'Half from MC Supply Inputs '!N$138+1,FALSE),N122)</f>
        <v>6.5408181667086618</v>
      </c>
      <c r="O155">
        <f>IF(O$68=0,HLOOKUP($A155,'Monte Carlo_locked values'!$CQ$6:$DS$506,'Half from MC Supply Inputs '!O$138+1,FALSE),O122)</f>
        <v>4.0219054692034097</v>
      </c>
      <c r="P155">
        <f>IF(P$68=0,HLOOKUP($A155,'Monte Carlo_locked values'!$CQ$6:$DS$506,'Half from MC Supply Inputs '!P$138+1,FALSE),P122)</f>
        <v>5.4493081891352544</v>
      </c>
      <c r="Q155">
        <f>IF(Q$68=0,HLOOKUP($A155,'Monte Carlo_locked values'!$CQ$6:$DS$506,'Half from MC Supply Inputs '!Q$138+1,FALSE),Q122)</f>
        <v>9.5221030981600805</v>
      </c>
      <c r="R155">
        <f>IF(R$68=0,HLOOKUP($A155,'Monte Carlo_locked values'!$CQ$6:$DS$506,'Half from MC Supply Inputs '!R$138+1,FALSE),R122)</f>
        <v>2.5945027492715647</v>
      </c>
      <c r="S155">
        <f>IF(S$68=0,HLOOKUP($A155,'Monte Carlo_locked values'!$CQ$6:$DS$506,'Half from MC Supply Inputs '!S$138+1,FALSE),S122)</f>
        <v>9.5221030981600805</v>
      </c>
      <c r="T155">
        <f>IF(T$68=0,HLOOKUP($A155,'Monte Carlo_locked values'!$CQ$6:$DS$506,'Half from MC Supply Inputs '!T$138+1,FALSE),T122)</f>
        <v>9.5221030981600805</v>
      </c>
      <c r="U155">
        <f>IF(U$68=0,HLOOKUP($A155,'Monte Carlo_locked values'!$CQ$6:$DS$506,'Half from MC Supply Inputs '!U$138+1,FALSE),U122)</f>
        <v>6.5680243931609406</v>
      </c>
      <c r="V155">
        <f>IF(V$68=0,HLOOKUP($A155,'Monte Carlo_locked values'!$CQ$6:$DS$506,'Half from MC Supply Inputs '!V$138+1,FALSE),V122)</f>
        <v>2.5945027492715647</v>
      </c>
      <c r="W155">
        <f>IF(W$68=0,HLOOKUP($A155,'Monte Carlo_locked values'!$CQ$6:$DS$506,'Half from MC Supply Inputs '!W$138+1,FALSE),W122)</f>
        <v>5.4493081891352544</v>
      </c>
      <c r="X155">
        <f>IF(X$68=0,HLOOKUP($A155,'Monte Carlo_locked values'!$CQ$6:$DS$506,'Half from MC Supply Inputs '!X$138+1,FALSE),X122)</f>
        <v>5.4493081891352544</v>
      </c>
      <c r="Y155">
        <f>IF(Y$68=0,HLOOKUP($A155,'Monte Carlo_locked values'!$CQ$6:$DS$506,'Half from MC Supply Inputs '!Y$138+1,FALSE),Y122)</f>
        <v>4.0219054692034097</v>
      </c>
      <c r="Z155">
        <f>IF(Z$68=0,HLOOKUP($A155,'Monte Carlo_locked values'!$CQ$6:$DS$506,'Half from MC Supply Inputs '!Z$138+1,FALSE),Z122)</f>
        <v>9.5221030981600805</v>
      </c>
      <c r="AA155">
        <f>IF(AA$68=0,HLOOKUP($A155,'Monte Carlo_locked values'!$CQ$6:$DS$506,'Half from MC Supply Inputs '!AA$138+1,FALSE),AA122)</f>
        <v>5.4493081891352544</v>
      </c>
      <c r="AB155">
        <f>IF(AB$68=0,HLOOKUP($A155,'Monte Carlo_locked values'!$CQ$6:$DS$506,'Half from MC Supply Inputs '!AB$138+1,FALSE),AB122)</f>
        <v>5.4493081891352544</v>
      </c>
      <c r="AC155">
        <f>IF(AC$68=0,HLOOKUP($A155,'Monte Carlo_locked values'!$CQ$6:$DS$506,'Half from MC Supply Inputs '!AC$138+1,FALSE),AC122)</f>
        <v>5.4493081891352544</v>
      </c>
      <c r="AD155">
        <f>IF(AD$68=0,HLOOKUP($A155,'Monte Carlo_locked values'!$CQ$6:$DS$506,'Half from MC Supply Inputs '!AD$138+1,FALSE),AD122)</f>
        <v>3.7234667952863671</v>
      </c>
      <c r="AE155">
        <f>IF(AE$68=0,HLOOKUP($A155,'Monte Carlo_locked values'!$CQ$6:$DS$506,'Half from MC Supply Inputs '!AE$138+1,FALSE),AE122)</f>
        <v>6.9638980729572149</v>
      </c>
      <c r="AF155">
        <f>IF(AF$68=0,HLOOKUP($A155,'Monte Carlo_locked values'!$CQ$6:$DS$506,'Half from MC Supply Inputs '!AF$138+1,FALSE),AF122)</f>
        <v>6.2066031310462346</v>
      </c>
      <c r="AG155">
        <f>IF(AG$68=0,HLOOKUP($A155,'Monte Carlo_locked values'!$CQ$6:$DS$506,'Half from MC Supply Inputs '!AG$138+1,FALSE),AG122)</f>
        <v>4.0219054692034097</v>
      </c>
      <c r="AH155">
        <f>IF(AH$68=0,HLOOKUP($A155,'Monte Carlo_locked values'!$CQ$6:$DS$506,'Half from MC Supply Inputs '!AH$138+1,FALSE),AH122)</f>
        <v>9.5221030981600805</v>
      </c>
      <c r="AI155">
        <f>IF(AI$68=0,HLOOKUP($A155,'Monte Carlo_locked values'!$CQ$6:$DS$506,'Half from MC Supply Inputs '!AI$138+1,FALSE),AI122)</f>
        <v>9.5221030981600805</v>
      </c>
      <c r="AJ155">
        <f>IF(AJ$68=0,HLOOKUP($A155,'Monte Carlo_locked values'!$CQ$6:$DS$506,'Half from MC Supply Inputs '!AJ$138+1,FALSE),AJ122)</f>
        <v>4.0219054692034097</v>
      </c>
      <c r="AK155">
        <f>IF(AK$68=0,HLOOKUP($A155,'Monte Carlo_locked values'!$CQ$6:$DS$506,'Half from MC Supply Inputs '!AK$138+1,FALSE),AK122)</f>
        <v>4.1100945476765034</v>
      </c>
      <c r="AL155">
        <f>IF(AL$68=0,HLOOKUP($A155,'Monte Carlo_locked values'!$CQ$6:$DS$506,'Half from MC Supply Inputs '!AL$138+1,FALSE),AL122)</f>
        <v>9.5221030981600805</v>
      </c>
      <c r="AM155">
        <f>IF(AM$68=0,HLOOKUP($A155,'Monte Carlo_locked values'!$CQ$6:$DS$506,'Half from MC Supply Inputs '!AM$138+1,FALSE),AM122)</f>
        <v>3.2657201780532654</v>
      </c>
      <c r="AN155">
        <f>IF(AN$68=0,HLOOKUP($A155,'Monte Carlo_locked values'!$CQ$6:$DS$506,'Half from MC Supply Inputs '!AN$138+1,FALSE),AN122)</f>
        <v>6.4966114886116166</v>
      </c>
      <c r="AO155">
        <f>IF(AO$68=0,HLOOKUP($A155,'Monte Carlo_locked values'!$CQ$6:$DS$506,'Half from MC Supply Inputs '!AO$138+1,FALSE),AO122)</f>
        <v>3.322147489385058</v>
      </c>
      <c r="AP155">
        <f>IF(AP$68=0,HLOOKUP($A155,'Monte Carlo_locked values'!$CQ$6:$DS$506,'Half from MC Supply Inputs '!AP$138+1,FALSE),AP122)</f>
        <v>9.5221030981600805</v>
      </c>
      <c r="AQ155">
        <f>IF(AQ$68=0,HLOOKUP($A155,'Monte Carlo_locked values'!$CQ$6:$DS$506,'Half from MC Supply Inputs '!AQ$138+1,FALSE),AQ122)</f>
        <v>2.5945027492715647</v>
      </c>
      <c r="AR155">
        <f>IF(AR$68=0,HLOOKUP($A155,'Monte Carlo_locked values'!$CQ$6:$DS$506,'Half from MC Supply Inputs '!AR$138+1,FALSE),AR122)</f>
        <v>3.6770331556047391</v>
      </c>
      <c r="AS155">
        <f>IF(AS$68=0,HLOOKUP($A155,'Monte Carlo_locked values'!$CQ$6:$DS$506,'Half from MC Supply Inputs '!AS$138+1,FALSE),AS122)</f>
        <v>2.597535939904783</v>
      </c>
      <c r="AT155">
        <f>IF(AT$68=0,HLOOKUP($A155,'Monte Carlo_locked values'!$CQ$6:$DS$506,'Half from MC Supply Inputs '!AT$138+1,FALSE),AT122)</f>
        <v>9.5221030981600805</v>
      </c>
      <c r="AU155">
        <f>IF(AU$68=0,HLOOKUP($A155,'Monte Carlo_locked values'!$CQ$6:$DS$506,'Half from MC Supply Inputs '!AU$138+1,FALSE),AU122)</f>
        <v>7.0484767402815827</v>
      </c>
      <c r="AV155">
        <f>IF(AV$68=0,HLOOKUP($A155,'Monte Carlo_locked values'!$CQ$6:$DS$506,'Half from MC Supply Inputs '!AV$138+1,FALSE),AV122)</f>
        <v>9.5221030981600805</v>
      </c>
      <c r="AW155">
        <f>IF(AW$68=0,HLOOKUP($A155,'Monte Carlo_locked values'!$CQ$6:$DS$506,'Half from MC Supply Inputs '!AW$138+1,FALSE),AW122)</f>
        <v>4.0219054692034097</v>
      </c>
      <c r="AX155">
        <f>IF(AX$68=0,HLOOKUP($A155,'Monte Carlo_locked values'!$CQ$6:$DS$506,'Half from MC Supply Inputs '!AX$138+1,FALSE),AX122)</f>
        <v>2.5945027492715647</v>
      </c>
      <c r="AY155">
        <f>IF(AY$68=0,HLOOKUP($A155,'Monte Carlo_locked values'!$CQ$6:$DS$506,'Half from MC Supply Inputs '!AY$138+1,FALSE),AY122)</f>
        <v>4.0219054692034097</v>
      </c>
      <c r="AZ155">
        <f>IF(AZ$68=0,HLOOKUP($A155,'Monte Carlo_locked values'!$CQ$6:$DS$506,'Half from MC Supply Inputs '!AZ$138+1,FALSE),AZ122)</f>
        <v>2.597535939904783</v>
      </c>
      <c r="BA155">
        <f>IF(BA$68=0,HLOOKUP($A155,'Monte Carlo_locked values'!$CQ$6:$DS$506,'Half from MC Supply Inputs '!BA$138+1,FALSE),BA122)</f>
        <v>9.5221030981600805</v>
      </c>
      <c r="BB155">
        <f>IF(BB$68=0,HLOOKUP($A155,'Monte Carlo_locked values'!$CQ$6:$DS$506,'Half from MC Supply Inputs '!BB$138+1,FALSE),BB122)</f>
        <v>8.1319250445535793</v>
      </c>
      <c r="BC155">
        <f>IF(BC$68=0,HLOOKUP($A155,'Monte Carlo_locked values'!$CQ$6:$DS$506,'Half from MC Supply Inputs '!BC$138+1,FALSE),BC122)</f>
        <v>4.0219054692034097</v>
      </c>
      <c r="BD155">
        <f>IF(BD$68=0,HLOOKUP($A155,'Monte Carlo_locked values'!$CQ$6:$DS$506,'Half from MC Supply Inputs '!BD$138+1,FALSE),BD122)</f>
        <v>4.0219054692034097</v>
      </c>
      <c r="BE155">
        <f>IF(BE$68=0,HLOOKUP($A155,'Monte Carlo_locked values'!$CQ$6:$DS$506,'Half from MC Supply Inputs '!BE$138+1,FALSE),BE122)</f>
        <v>9.5221030981600805</v>
      </c>
      <c r="BF155">
        <f>IF(BF$68=0,HLOOKUP($A155,'Monte Carlo_locked values'!$CQ$6:$DS$506,'Half from MC Supply Inputs '!BF$138+1,FALSE),BF122)</f>
        <v>5.0530453386810112</v>
      </c>
      <c r="BG155">
        <f>IF(BG$68=0,HLOOKUP($A155,'Monte Carlo_locked values'!$CQ$6:$DS$506,'Half from MC Supply Inputs '!BG$138+1,FALSE),BG122)</f>
        <v>5.4493081891352544</v>
      </c>
      <c r="BH155">
        <f>IF(BH$68=0,HLOOKUP($A155,'Monte Carlo_locked values'!$CQ$6:$DS$506,'Half from MC Supply Inputs '!BH$138+1,FALSE),BH122)</f>
        <v>9.5221030981600805</v>
      </c>
      <c r="BI155">
        <f>IF(BI$68=0,HLOOKUP($A155,'Monte Carlo_locked values'!$CQ$6:$DS$506,'Half from MC Supply Inputs '!BI$138+1,FALSE),BI122)</f>
        <v>6.9638980729572149</v>
      </c>
      <c r="BJ155">
        <f>IF(BJ$68=0,HLOOKUP($A155,'Monte Carlo_locked values'!$CQ$6:$DS$506,'Half from MC Supply Inputs '!BJ$138+1,FALSE),BJ122)</f>
        <v>9.5221030981600805</v>
      </c>
      <c r="BK155">
        <f>IF(BK$68=0,HLOOKUP($A155,'Monte Carlo_locked values'!$CQ$6:$DS$506,'Half from MC Supply Inputs '!BK$138+1,FALSE),BK122)</f>
        <v>3.7978581732889483</v>
      </c>
      <c r="BL155">
        <f>IF(BL$68=0,HLOOKUP($A155,'Monte Carlo_locked values'!$CQ$6:$DS$506,'Half from MC Supply Inputs '!BL$138+1,FALSE),BL122)</f>
        <v>2.7117680113246805</v>
      </c>
      <c r="BM155">
        <f>IF(BM$68=0,HLOOKUP($A155,'Monte Carlo_locked values'!$CQ$6:$DS$506,'Half from MC Supply Inputs '!BM$138+1,FALSE),BM122)</f>
        <v>6.9638980729572149</v>
      </c>
      <c r="BN155">
        <f>IF(BN$68=0,HLOOKUP($A155,'Monte Carlo_locked values'!$CQ$6:$DS$506,'Half from MC Supply Inputs '!BN$138+1,FALSE),BN122)</f>
        <v>9.5221030981600805</v>
      </c>
      <c r="BO155">
        <f>IF(BO$68=0,HLOOKUP($A155,'Monte Carlo_locked values'!$CQ$6:$DS$506,'Half from MC Supply Inputs '!BO$138+1,FALSE),BO122)</f>
        <v>4.0219054692034097</v>
      </c>
      <c r="BP155">
        <f>IF(BP$68=0,HLOOKUP($A155,'Monte Carlo_locked values'!$CQ$6:$DS$506,'Half from MC Supply Inputs '!BP$138+1,FALSE),BP122)</f>
        <v>6.2066031310462346</v>
      </c>
      <c r="BQ155">
        <f>IF(BQ$68=0,HLOOKUP($A155,'Monte Carlo_locked values'!$CQ$6:$DS$506,'Half from MC Supply Inputs '!BQ$138+1,FALSE),BQ122)</f>
        <v>2.5945027492715647</v>
      </c>
      <c r="BR155">
        <f>IF(BR$68=0,HLOOKUP($A155,'Monte Carlo_locked values'!$CQ$6:$DS$506,'Half from MC Supply Inputs '!BR$138+1,FALSE),BR122)</f>
        <v>9.5221030981600805</v>
      </c>
      <c r="BS155">
        <f>IF(BS$68=0,HLOOKUP($A155,'Monte Carlo_locked values'!$CQ$6:$DS$506,'Half from MC Supply Inputs '!BS$138+1,FALSE),BS122)</f>
        <v>9.5221030981600805</v>
      </c>
      <c r="BT155">
        <f>IF(BT$68=0,HLOOKUP($A155,'Monte Carlo_locked values'!$CQ$6:$DS$506,'Half from MC Supply Inputs '!BT$138+1,FALSE),BT122)</f>
        <v>2.8960371632916631</v>
      </c>
      <c r="BU155">
        <f>IF(BU$68=0,HLOOKUP($A155,'Monte Carlo_locked values'!$CQ$6:$DS$506,'Half from MC Supply Inputs '!BU$138+1,FALSE),BU122)</f>
        <v>6.9638980729572149</v>
      </c>
      <c r="BV155">
        <f>IF(BV$68=0,HLOOKUP($A155,'Monte Carlo_locked values'!$CQ$6:$DS$506,'Half from MC Supply Inputs '!BV$138+1,FALSE),BV122)</f>
        <v>9.5221030981600805</v>
      </c>
      <c r="BW155">
        <f>IF(BW$68=0,HLOOKUP($A155,'Monte Carlo_locked values'!$CQ$6:$DS$506,'Half from MC Supply Inputs '!BW$138+1,FALSE),BW122)</f>
        <v>4.0219054692034097</v>
      </c>
      <c r="BX155">
        <f>IF(BX$68=0,HLOOKUP($A155,'Monte Carlo_locked values'!$CQ$6:$DS$506,'Half from MC Supply Inputs '!BX$138+1,FALSE),BX122)</f>
        <v>5.2567183169343918</v>
      </c>
      <c r="BY155">
        <f>IF(BY$68=0,HLOOKUP($A155,'Monte Carlo_locked values'!$CQ$6:$DS$506,'Half from MC Supply Inputs '!BY$138+1,FALSE),BY122)</f>
        <v>2.597535939904783</v>
      </c>
      <c r="BZ155">
        <f>IF(BZ$68=0,HLOOKUP($A155,'Monte Carlo_locked values'!$CQ$6:$DS$506,'Half from MC Supply Inputs '!BZ$138+1,FALSE),BZ122)</f>
        <v>9.5221030981600805</v>
      </c>
      <c r="CA155">
        <f>IF(CA$68=0,HLOOKUP($A155,'Monte Carlo_locked values'!$CQ$6:$DS$506,'Half from MC Supply Inputs '!CA$138+1,FALSE),CA122)</f>
        <v>6.9638980729572149</v>
      </c>
      <c r="CB155">
        <f>IF(CB$68=0,HLOOKUP($A155,'Monte Carlo_locked values'!$CQ$6:$DS$506,'Half from MC Supply Inputs '!CB$138+1,FALSE),CB122)</f>
        <v>9.5221030981600805</v>
      </c>
      <c r="CC155">
        <f>IF(CC$68=0,HLOOKUP($A155,'Monte Carlo_locked values'!$CQ$6:$DS$506,'Half from MC Supply Inputs '!CC$138+1,FALSE),CC122)</f>
        <v>5.4493081891352544</v>
      </c>
      <c r="CD155">
        <f>IF(CD$68=0,HLOOKUP($A155,'Monte Carlo_locked values'!$CQ$6:$DS$506,'Half from MC Supply Inputs '!CD$138+1,FALSE),CD122)</f>
        <v>2.5945027492715647</v>
      </c>
      <c r="CE155">
        <f>IF(CE$68=0,HLOOKUP($A155,'Monte Carlo_locked values'!$CQ$6:$DS$506,'Half from MC Supply Inputs '!CE$138+1,FALSE),CE122)</f>
        <v>6.2066031310462346</v>
      </c>
      <c r="CF155">
        <f>IF(CF$68=0,HLOOKUP($A155,'Monte Carlo_locked values'!$CQ$6:$DS$506,'Half from MC Supply Inputs '!CF$138+1,FALSE),CF122)</f>
        <v>2.5945027492715647</v>
      </c>
      <c r="CG155">
        <f>IF(CG$68=0,HLOOKUP($A155,'Monte Carlo_locked values'!$CQ$6:$DS$506,'Half from MC Supply Inputs '!CG$138+1,FALSE),CG122)</f>
        <v>5.0844418337695059</v>
      </c>
      <c r="CH155">
        <f>IF(CH$68=0,HLOOKUP($A155,'Monte Carlo_locked values'!$CQ$6:$DS$506,'Half from MC Supply Inputs '!CH$138+1,FALSE),CH122)</f>
        <v>6.3229691238457297</v>
      </c>
      <c r="CI155">
        <f>IF(CI$68=0,HLOOKUP($A155,'Monte Carlo_locked values'!$CQ$6:$DS$506,'Half from MC Supply Inputs '!CI$138+1,FALSE),CI122)</f>
        <v>2.5945027492715647</v>
      </c>
      <c r="CJ155">
        <f>IF(CJ$68=0,HLOOKUP($A155,'Monte Carlo_locked values'!$CQ$6:$DS$506,'Half from MC Supply Inputs '!CJ$138+1,FALSE),CJ122)</f>
        <v>9.5221030981600805</v>
      </c>
      <c r="CK155">
        <f>IF(CK$68=0,HLOOKUP($A155,'Monte Carlo_locked values'!$CQ$6:$DS$506,'Half from MC Supply Inputs '!CK$138+1,FALSE),CK122)</f>
        <v>4.0219054692034097</v>
      </c>
      <c r="CL155">
        <f>IF(CL$68=0,HLOOKUP($A155,'Monte Carlo_locked values'!$CQ$6:$DS$506,'Half from MC Supply Inputs '!CL$138+1,FALSE),CL122)</f>
        <v>2.5945027492715647</v>
      </c>
      <c r="CM155">
        <f>IF(CM$68=0,HLOOKUP($A155,'Monte Carlo_locked values'!$CQ$6:$DS$506,'Half from MC Supply Inputs '!CM$138+1,FALSE),CM122)</f>
        <v>4.0219054692034097</v>
      </c>
      <c r="CN155">
        <f>IF(CN$68=0,HLOOKUP($A155,'Monte Carlo_locked values'!$CQ$6:$DS$506,'Half from MC Supply Inputs '!CN$138+1,FALSE),CN122)</f>
        <v>4.5596724220915545</v>
      </c>
      <c r="CO155">
        <f>IF(CO$68=0,HLOOKUP($A155,'Monte Carlo_locked values'!$CQ$6:$DS$506,'Half from MC Supply Inputs '!CO$138+1,FALSE),CO122)</f>
        <v>4.0219054692034097</v>
      </c>
      <c r="CP155">
        <f>IF(CP$68=0,HLOOKUP($A155,'Monte Carlo_locked values'!$CQ$6:$DS$506,'Half from MC Supply Inputs '!CP$138+1,FALSE),CP122)</f>
        <v>6.2066031310462346</v>
      </c>
      <c r="CQ155">
        <f>IF(CQ$68=0,HLOOKUP($A155,'Monte Carlo_locked values'!$CQ$6:$DS$506,'Half from MC Supply Inputs '!CQ$138+1,FALSE),CQ122)</f>
        <v>5.7442987762772333</v>
      </c>
      <c r="CR155">
        <f>IF(CR$68=0,HLOOKUP($A155,'Monte Carlo_locked values'!$CQ$6:$DS$506,'Half from MC Supply Inputs '!CR$138+1,FALSE),CR122)</f>
        <v>2.5945027492715647</v>
      </c>
      <c r="CS155">
        <f>IF(CS$68=0,HLOOKUP($A155,'Monte Carlo_locked values'!$CQ$6:$DS$506,'Half from MC Supply Inputs '!CS$138+1,FALSE),CS122)</f>
        <v>6.2066031310462346</v>
      </c>
      <c r="CT155">
        <f>IF(CT$68=0,HLOOKUP($A155,'Monte Carlo_locked values'!$CQ$6:$DS$506,'Half from MC Supply Inputs '!CT$138+1,FALSE),CT122)</f>
        <v>2.597535939904783</v>
      </c>
      <c r="CU155">
        <f>IF(CU$68=0,HLOOKUP($A155,'Monte Carlo_locked values'!$CQ$6:$DS$506,'Half from MC Supply Inputs '!CU$138+1,FALSE),CU122)</f>
        <v>2.5945027492715647</v>
      </c>
      <c r="CV155">
        <f>IF(CV$68=0,HLOOKUP($A155,'Monte Carlo_locked values'!$CQ$6:$DS$506,'Half from MC Supply Inputs '!CV$138+1,FALSE),CV122)</f>
        <v>4.0219054692034097</v>
      </c>
      <c r="CW155">
        <f>IF(CW$68=0,HLOOKUP($A155,'Monte Carlo_locked values'!$CQ$6:$DS$506,'Half from MC Supply Inputs '!CW$138+1,FALSE),CW122)</f>
        <v>6.9367787741335265</v>
      </c>
      <c r="CX155">
        <f>IF(CX$68=0,HLOOKUP($A155,'Monte Carlo_locked values'!$CQ$6:$DS$506,'Half from MC Supply Inputs '!CX$138+1,FALSE),CX122)</f>
        <v>2.597535939904783</v>
      </c>
      <c r="CY155">
        <f>IF(CY$68=0,HLOOKUP($A155,'Monte Carlo_locked values'!$CQ$6:$DS$506,'Half from MC Supply Inputs '!CY$138+1,FALSE),CY122)</f>
        <v>4.0219054692034097</v>
      </c>
      <c r="CZ155">
        <f>IF(CZ$68=0,HLOOKUP($A155,'Monte Carlo_locked values'!$CQ$6:$DS$506,'Half from MC Supply Inputs '!CZ$138+1,FALSE),CZ122)</f>
        <v>2.597535939904783</v>
      </c>
      <c r="DA155">
        <f>IF(DA$68=0,HLOOKUP($A155,'Monte Carlo_locked values'!$CQ$6:$DS$506,'Half from MC Supply Inputs '!DA$138+1,FALSE),DA122)</f>
        <v>2.5945027492715647</v>
      </c>
      <c r="DB155">
        <f>IF(DB$68=0,HLOOKUP($A155,'Monte Carlo_locked values'!$CQ$6:$DS$506,'Half from MC Supply Inputs '!DB$138+1,FALSE),DB122)</f>
        <v>4.0219054692034097</v>
      </c>
      <c r="DC155">
        <f>IF(DC$68=0,HLOOKUP($A155,'Monte Carlo_locked values'!$CQ$6:$DS$506,'Half from MC Supply Inputs '!DC$138+1,FALSE),DC122)</f>
        <v>4.2213649459851403</v>
      </c>
      <c r="DD155">
        <f>IF(DD$68=0,HLOOKUP($A155,'Monte Carlo_locked values'!$CQ$6:$DS$506,'Half from MC Supply Inputs '!DD$138+1,FALSE),DD122)</f>
        <v>9.5221030981600805</v>
      </c>
      <c r="DE155">
        <f>IF(DE$68=0,HLOOKUP($A155,'Monte Carlo_locked values'!$CQ$6:$DS$506,'Half from MC Supply Inputs '!DE$138+1,FALSE),DE122)</f>
        <v>6.9638980729572149</v>
      </c>
      <c r="DF155">
        <f>IF(DF$68=0,HLOOKUP($A155,'Monte Carlo_locked values'!$CQ$6:$DS$506,'Half from MC Supply Inputs '!DF$138+1,FALSE),DF122)</f>
        <v>4.6694983693156873</v>
      </c>
      <c r="DG155">
        <f>IF(DG$68=0,HLOOKUP($A155,'Monte Carlo_locked values'!$CQ$6:$DS$506,'Half from MC Supply Inputs '!DG$138+1,FALSE),DG122)</f>
        <v>9.5221030981600805</v>
      </c>
      <c r="DH155">
        <f>IF(DH$68=0,HLOOKUP($A155,'Monte Carlo_locked values'!$CQ$6:$DS$506,'Half from MC Supply Inputs '!DH$138+1,FALSE),DH122)</f>
        <v>4.937106963273906</v>
      </c>
      <c r="DI155">
        <f>IF(DI$68=0,HLOOKUP($A155,'Monte Carlo_locked values'!$CQ$6:$DS$506,'Half from MC Supply Inputs '!DI$138+1,FALSE),DI122)</f>
        <v>5.4493081891352544</v>
      </c>
      <c r="DJ155">
        <f>IF(DJ$68=0,HLOOKUP($A155,'Monte Carlo_locked values'!$CQ$6:$DS$506,'Half from MC Supply Inputs '!DJ$138+1,FALSE),DJ122)</f>
        <v>6.9638980729572149</v>
      </c>
      <c r="DK155">
        <f>IF(DK$68=0,HLOOKUP($A155,'Monte Carlo_locked values'!$CQ$6:$DS$506,'Half from MC Supply Inputs '!DK$138+1,FALSE),DK122)</f>
        <v>2.597535939904783</v>
      </c>
      <c r="DL155">
        <f>IF(DL$68=0,HLOOKUP($A155,'Monte Carlo_locked values'!$CQ$6:$DS$506,'Half from MC Supply Inputs '!DL$138+1,FALSE),DL122)</f>
        <v>7.6498914871475545</v>
      </c>
      <c r="DM155">
        <f>IF(DM$68=0,HLOOKUP($A155,'Monte Carlo_locked values'!$CQ$6:$DS$506,'Half from MC Supply Inputs '!DM$138+1,FALSE),DM122)</f>
        <v>5.4493081891352544</v>
      </c>
      <c r="DN155">
        <f>IF(DN$68=0,HLOOKUP($A155,'Monte Carlo_locked values'!$CQ$6:$DS$506,'Half from MC Supply Inputs '!DN$138+1,FALSE),DN122)</f>
        <v>2.5945027492715647</v>
      </c>
      <c r="DO155">
        <f>IF(DO$68=0,HLOOKUP($A155,'Monte Carlo_locked values'!$CQ$6:$DS$506,'Half from MC Supply Inputs '!DO$138+1,FALSE),DO122)</f>
        <v>5.6795733101196095</v>
      </c>
      <c r="DP155">
        <f>IF(DP$68=0,HLOOKUP($A155,'Monte Carlo_locked values'!$CQ$6:$DS$506,'Half from MC Supply Inputs '!DP$138+1,FALSE),DP122)</f>
        <v>6.0579591392957326</v>
      </c>
      <c r="DQ155">
        <f>IF(DQ$68=0,HLOOKUP($A155,'Monte Carlo_locked values'!$CQ$6:$DS$506,'Half from MC Supply Inputs '!DQ$138+1,FALSE),DQ122)</f>
        <v>9.5221030981600805</v>
      </c>
      <c r="DR155">
        <f>IF(DR$68=0,HLOOKUP($A155,'Monte Carlo_locked values'!$CQ$6:$DS$506,'Half from MC Supply Inputs '!DR$138+1,FALSE),DR122)</f>
        <v>9.5221030981600805</v>
      </c>
      <c r="DS155">
        <f>IF(DS$68=0,HLOOKUP($A155,'Monte Carlo_locked values'!$CQ$6:$DS$506,'Half from MC Supply Inputs '!DS$138+1,FALSE),DS122)</f>
        <v>9.5221030981600805</v>
      </c>
      <c r="DT155">
        <f>IF(DT$68=0,HLOOKUP($A155,'Monte Carlo_locked values'!$CQ$6:$DS$506,'Half from MC Supply Inputs '!DT$138+1,FALSE),DT122)</f>
        <v>4.0219054692034097</v>
      </c>
      <c r="DU155">
        <f>IF(DU$68=0,HLOOKUP($A155,'Monte Carlo_locked values'!$CQ$6:$DS$506,'Half from MC Supply Inputs '!DU$138+1,FALSE),DU122)</f>
        <v>4.0219054692034097</v>
      </c>
      <c r="DV155">
        <f>IF(DV$68=0,HLOOKUP($A155,'Monte Carlo_locked values'!$CQ$6:$DS$506,'Half from MC Supply Inputs '!DV$138+1,FALSE),DV122)</f>
        <v>6.2066031310462346</v>
      </c>
      <c r="DW155">
        <f>IF(DW$68=0,HLOOKUP($A155,'Monte Carlo_locked values'!$CQ$6:$DS$506,'Half from MC Supply Inputs '!DW$138+1,FALSE),DW122)</f>
        <v>4.5432777361925396</v>
      </c>
      <c r="DX155">
        <f>IF(DX$68=0,HLOOKUP($A155,'Monte Carlo_locked values'!$CQ$6:$DS$506,'Half from MC Supply Inputs '!DX$138+1,FALSE),DX122)</f>
        <v>9.5221030981600805</v>
      </c>
      <c r="DY155">
        <f>IF(DY$68=0,HLOOKUP($A155,'Monte Carlo_locked values'!$CQ$6:$DS$506,'Half from MC Supply Inputs '!DY$138+1,FALSE),DY122)</f>
        <v>4.0219054692034097</v>
      </c>
      <c r="DZ155">
        <f>IF(DZ$68=0,HLOOKUP($A155,'Monte Carlo_locked values'!$CQ$6:$DS$506,'Half from MC Supply Inputs '!DZ$138+1,FALSE),DZ122)</f>
        <v>6.2066031310462346</v>
      </c>
      <c r="EA155">
        <f>IF(EA$68=0,HLOOKUP($A155,'Monte Carlo_locked values'!$CQ$6:$DS$506,'Half from MC Supply Inputs '!EA$138+1,FALSE),EA122)</f>
        <v>9.5221030981600805</v>
      </c>
      <c r="EB155">
        <f>IF(EB$68=0,HLOOKUP($A155,'Monte Carlo_locked values'!$CQ$6:$DS$506,'Half from MC Supply Inputs '!EB$138+1,FALSE),EB122)</f>
        <v>9.5221030981600805</v>
      </c>
      <c r="EC155">
        <f>IF(EC$68=0,HLOOKUP($A155,'Monte Carlo_locked values'!$CQ$6:$DS$506,'Half from MC Supply Inputs '!EC$138+1,FALSE),EC122)</f>
        <v>9.5221030981600805</v>
      </c>
      <c r="ED155">
        <f>IF(ED$68=0,HLOOKUP($A155,'Monte Carlo_locked values'!$CQ$6:$DS$506,'Half from MC Supply Inputs '!ED$138+1,FALSE),ED122)</f>
        <v>4.0219054692034097</v>
      </c>
      <c r="EE155">
        <f>IF(EE$68=0,HLOOKUP($A155,'Monte Carlo_locked values'!$CQ$6:$DS$506,'Half from MC Supply Inputs '!EE$138+1,FALSE),EE122)</f>
        <v>4.0219054692034097</v>
      </c>
      <c r="EF155">
        <f>IF(EF$68=0,HLOOKUP($A155,'Monte Carlo_locked values'!$CQ$6:$DS$506,'Half from MC Supply Inputs '!EF$138+1,FALSE),EF122)</f>
        <v>2.597535939904783</v>
      </c>
      <c r="EG155">
        <f>IF(EG$68=0,HLOOKUP($A155,'Monte Carlo_locked values'!$CQ$6:$DS$506,'Half from MC Supply Inputs '!EG$138+1,FALSE),EG122)</f>
        <v>6.7045209833259376</v>
      </c>
      <c r="EH155">
        <f>IF(EH$68=0,HLOOKUP($A155,'Monte Carlo_locked values'!$CQ$6:$DS$506,'Half from MC Supply Inputs '!EH$138+1,FALSE),EH122)</f>
        <v>3.1928538948343061</v>
      </c>
      <c r="EI155">
        <f>IF(EI$68=0,HLOOKUP($A155,'Monte Carlo_locked values'!$CQ$6:$DS$506,'Half from MC Supply Inputs '!EI$138+1,FALSE),EI122)</f>
        <v>6.9638980729572149</v>
      </c>
      <c r="EJ155">
        <f>IF(EJ$68=0,HLOOKUP($A155,'Monte Carlo_locked values'!$CQ$6:$DS$506,'Half from MC Supply Inputs '!EJ$138+1,FALSE),EJ122)</f>
        <v>5.4493081891352544</v>
      </c>
      <c r="EK155">
        <f>IF(EK$68=0,HLOOKUP($A155,'Monte Carlo_locked values'!$CQ$6:$DS$506,'Half from MC Supply Inputs '!EK$138+1,FALSE),EK122)</f>
        <v>2.5945027492715647</v>
      </c>
      <c r="EL155">
        <f>IF(EL$68=0,HLOOKUP($A155,'Monte Carlo_locked values'!$CQ$6:$DS$506,'Half from MC Supply Inputs '!EL$138+1,FALSE),EL122)</f>
        <v>6.9638980729572149</v>
      </c>
      <c r="EM155">
        <f>IF(EM$68=0,HLOOKUP($A155,'Monte Carlo_locked values'!$CQ$6:$DS$506,'Half from MC Supply Inputs '!EM$138+1,FALSE),EM122)</f>
        <v>9.5221030981600805</v>
      </c>
      <c r="EN155">
        <f>IF(EN$68=0,HLOOKUP($A155,'Monte Carlo_locked values'!$CQ$6:$DS$506,'Half from MC Supply Inputs '!EN$138+1,FALSE),EN122)</f>
        <v>2.597535939904783</v>
      </c>
      <c r="EO155">
        <f>IF(EO$68=0,HLOOKUP($A155,'Monte Carlo_locked values'!$CQ$6:$DS$506,'Half from MC Supply Inputs '!EO$138+1,FALSE),EO122)</f>
        <v>6.9638980729572149</v>
      </c>
      <c r="EP155">
        <f>IF(EP$68=0,HLOOKUP($A155,'Monte Carlo_locked values'!$CQ$6:$DS$506,'Half from MC Supply Inputs '!EP$138+1,FALSE),EP122)</f>
        <v>5.6221478605335165</v>
      </c>
      <c r="EQ155">
        <f>IF(EQ$68=0,HLOOKUP($A155,'Monte Carlo_locked values'!$CQ$6:$DS$506,'Half from MC Supply Inputs '!EQ$138+1,FALSE),EQ122)</f>
        <v>6.9638980729572149</v>
      </c>
      <c r="ER155">
        <f>IF(ER$68=0,HLOOKUP($A155,'Monte Carlo_locked values'!$CQ$6:$DS$506,'Half from MC Supply Inputs '!ER$138+1,FALSE),ER122)</f>
        <v>6.2066031310462346</v>
      </c>
      <c r="ES155">
        <f>IF(ES$68=0,HLOOKUP($A155,'Monte Carlo_locked values'!$CQ$6:$DS$506,'Half from MC Supply Inputs '!ES$138+1,FALSE),ES122)</f>
        <v>4.0259026467583334</v>
      </c>
      <c r="ET155">
        <f>IF(ET$68=0,HLOOKUP($A155,'Monte Carlo_locked values'!$CQ$6:$DS$506,'Half from MC Supply Inputs '!ET$138+1,FALSE),ET122)</f>
        <v>3.8582880969285553</v>
      </c>
      <c r="EU155">
        <f>IF(EU$68=0,HLOOKUP($A155,'Monte Carlo_locked values'!$CQ$6:$DS$506,'Half from MC Supply Inputs '!EU$138+1,FALSE),EU122)</f>
        <v>4.0219054692034097</v>
      </c>
      <c r="EV155">
        <f>IF(EV$68=0,HLOOKUP($A155,'Monte Carlo_locked values'!$CQ$6:$DS$506,'Half from MC Supply Inputs '!EV$138+1,FALSE),EV122)</f>
        <v>9.5221030981600805</v>
      </c>
      <c r="EW155">
        <f>IF(EW$68=0,HLOOKUP($A155,'Monte Carlo_locked values'!$CQ$6:$DS$506,'Half from MC Supply Inputs '!EW$138+1,FALSE),EW122)</f>
        <v>4.0219054692034097</v>
      </c>
      <c r="EX155">
        <f>IF(EX$68=0,HLOOKUP($A155,'Monte Carlo_locked values'!$CQ$6:$DS$506,'Half from MC Supply Inputs '!EX$138+1,FALSE),EX122)</f>
        <v>2.5945027492715647</v>
      </c>
      <c r="EY155">
        <f>IF(EY$68=0,HLOOKUP($A155,'Monte Carlo_locked values'!$CQ$6:$DS$506,'Half from MC Supply Inputs '!EY$138+1,FALSE),EY122)</f>
        <v>5.4493081891352544</v>
      </c>
      <c r="EZ155">
        <f>IF(EZ$68=0,HLOOKUP($A155,'Monte Carlo_locked values'!$CQ$6:$DS$506,'Half from MC Supply Inputs '!EZ$138+1,FALSE),EZ122)</f>
        <v>6.2066031310462346</v>
      </c>
      <c r="FA155">
        <f>IF(FA$68=0,HLOOKUP($A155,'Monte Carlo_locked values'!$CQ$6:$DS$506,'Half from MC Supply Inputs '!FA$138+1,FALSE),FA122)</f>
        <v>3.5144657710564062</v>
      </c>
      <c r="FB155">
        <f>IF(FB$68=0,HLOOKUP($A155,'Monte Carlo_locked values'!$CQ$6:$DS$506,'Half from MC Supply Inputs '!FB$138+1,FALSE),FB122)</f>
        <v>2.5945027492715647</v>
      </c>
      <c r="FC155">
        <f>IF(FC$68=0,HLOOKUP($A155,'Monte Carlo_locked values'!$CQ$6:$DS$506,'Half from MC Supply Inputs '!FC$138+1,FALSE),FC122)</f>
        <v>9.5221030981600805</v>
      </c>
      <c r="FD155">
        <f>IF(FD$68=0,HLOOKUP($A155,'Monte Carlo_locked values'!$CQ$6:$DS$506,'Half from MC Supply Inputs '!FD$138+1,FALSE),FD122)</f>
        <v>4.0219054692034097</v>
      </c>
      <c r="FE155">
        <f>IF(FE$68=0,HLOOKUP($A155,'Monte Carlo_locked values'!$CQ$6:$DS$506,'Half from MC Supply Inputs '!FE$138+1,FALSE),FE122)</f>
        <v>9.5221030981600805</v>
      </c>
      <c r="FF155">
        <f>IF(FF$68=0,HLOOKUP($A155,'Monte Carlo_locked values'!$CQ$6:$DS$506,'Half from MC Supply Inputs '!FF$138+1,FALSE),FF122)</f>
        <v>9.5221030981600805</v>
      </c>
      <c r="FG155">
        <f>IF(FG$68=0,HLOOKUP($A155,'Monte Carlo_locked values'!$CQ$6:$DS$506,'Half from MC Supply Inputs '!FG$138+1,FALSE),FG122)</f>
        <v>2.597535939904783</v>
      </c>
      <c r="FH155">
        <f>IF(FH$68=0,HLOOKUP($A155,'Monte Carlo_locked values'!$CQ$6:$DS$506,'Half from MC Supply Inputs '!FH$138+1,FALSE),FH122)</f>
        <v>6.1152729089429139</v>
      </c>
      <c r="FI155">
        <f>IF(FI$68=0,HLOOKUP($A155,'Monte Carlo_locked values'!$CQ$6:$DS$506,'Half from MC Supply Inputs '!FI$138+1,FALSE),FI122)</f>
        <v>4.3099877390242529</v>
      </c>
      <c r="FJ155">
        <f>IF(FJ$68=0,HLOOKUP($A155,'Monte Carlo_locked values'!$CQ$6:$DS$506,'Half from MC Supply Inputs '!FJ$138+1,FALSE),FJ122)</f>
        <v>5.4493081891352544</v>
      </c>
      <c r="FK155">
        <f>IF(FK$68=0,HLOOKUP($A155,'Monte Carlo_locked values'!$CQ$6:$DS$506,'Half from MC Supply Inputs '!FK$138+1,FALSE),FK122)</f>
        <v>2.5945027492715647</v>
      </c>
      <c r="FL155">
        <f>IF(FL$68=0,HLOOKUP($A155,'Monte Carlo_locked values'!$CQ$6:$DS$506,'Half from MC Supply Inputs '!FL$138+1,FALSE),FL122)</f>
        <v>9.5221030981600805</v>
      </c>
      <c r="FM155">
        <f>IF(FM$68=0,HLOOKUP($A155,'Monte Carlo_locked values'!$CQ$6:$DS$506,'Half from MC Supply Inputs '!FM$138+1,FALSE),FM122)</f>
        <v>4.694544879322212</v>
      </c>
      <c r="FN155">
        <f>IF(FN$68=0,HLOOKUP($A155,'Monte Carlo_locked values'!$CQ$6:$DS$506,'Half from MC Supply Inputs '!FN$138+1,FALSE),FN122)</f>
        <v>9.5221030981600805</v>
      </c>
      <c r="FO155">
        <f>IF(FO$68=0,HLOOKUP($A155,'Monte Carlo_locked values'!$CQ$6:$DS$506,'Half from MC Supply Inputs '!FO$138+1,FALSE),FO122)</f>
        <v>9.5221030981600805</v>
      </c>
      <c r="FP155">
        <f>IF(FP$68=0,HLOOKUP($A155,'Monte Carlo_locked values'!$CQ$6:$DS$506,'Half from MC Supply Inputs '!FP$138+1,FALSE),FP122)</f>
        <v>2.597535939904783</v>
      </c>
      <c r="FQ155">
        <f>IF(FQ$68=0,HLOOKUP($A155,'Monte Carlo_locked values'!$CQ$6:$DS$506,'Half from MC Supply Inputs '!FQ$138+1,FALSE),FQ122)</f>
        <v>4.0219054692034097</v>
      </c>
      <c r="FR155">
        <f>IF(FR$68=0,HLOOKUP($A155,'Monte Carlo_locked values'!$CQ$6:$DS$506,'Half from MC Supply Inputs '!FR$138+1,FALSE),FR122)</f>
        <v>5.4493081891352544</v>
      </c>
      <c r="FS155">
        <f>IF(FS$68=0,HLOOKUP($A155,'Monte Carlo_locked values'!$CQ$6:$DS$506,'Half from MC Supply Inputs '!FS$138+1,FALSE),FS122)</f>
        <v>9.5221030981600805</v>
      </c>
      <c r="FT155">
        <f>IF(FT$68=0,HLOOKUP($A155,'Monte Carlo_locked values'!$CQ$6:$DS$506,'Half from MC Supply Inputs '!FT$138+1,FALSE),FT122)</f>
        <v>8.9105893603150719</v>
      </c>
      <c r="FU155">
        <f>IF(FU$68=0,HLOOKUP($A155,'Monte Carlo_locked values'!$CQ$6:$DS$506,'Half from MC Supply Inputs '!FU$138+1,FALSE),FU122)</f>
        <v>9.5221030981600805</v>
      </c>
      <c r="FV155">
        <f>IF(FV$68=0,HLOOKUP($A155,'Monte Carlo_locked values'!$CQ$6:$DS$506,'Half from MC Supply Inputs '!FV$138+1,FALSE),FV122)</f>
        <v>2.7888963214384899</v>
      </c>
      <c r="FW155">
        <f>IF(FW$68=0,HLOOKUP($A155,'Monte Carlo_locked values'!$CQ$6:$DS$506,'Half from MC Supply Inputs '!FW$138+1,FALSE),FW122)</f>
        <v>2.6336981167913818</v>
      </c>
      <c r="FX155">
        <f>IF(FX$68=0,HLOOKUP($A155,'Monte Carlo_locked values'!$CQ$6:$DS$506,'Half from MC Supply Inputs '!FX$138+1,FALSE),FX122)</f>
        <v>8.967116662452554</v>
      </c>
      <c r="FY155">
        <f>IF(FY$68=0,HLOOKUP($A155,'Monte Carlo_locked values'!$CQ$6:$DS$506,'Half from MC Supply Inputs '!FY$138+1,FALSE),FY122)</f>
        <v>6.1637486349605037</v>
      </c>
      <c r="FZ155">
        <f>IF(FZ$68=0,HLOOKUP($A155,'Monte Carlo_locked values'!$CQ$6:$DS$506,'Half from MC Supply Inputs '!FZ$138+1,FALSE),FZ122)</f>
        <v>7.6243600429221514</v>
      </c>
      <c r="GA155">
        <f>IF(GA$68=0,HLOOKUP($A155,'Monte Carlo_locked values'!$CQ$6:$DS$506,'Half from MC Supply Inputs '!GA$138+1,FALSE),GA122)</f>
        <v>3.2173639854041345</v>
      </c>
      <c r="GB155">
        <f>IF(GB$68=0,HLOOKUP($A155,'Monte Carlo_locked values'!$CQ$6:$DS$506,'Half from MC Supply Inputs '!GB$138+1,FALSE),GB122)</f>
        <v>9.5221030981600805</v>
      </c>
      <c r="GC155">
        <f>IF(GC$68=0,HLOOKUP($A155,'Monte Carlo_locked values'!$CQ$6:$DS$506,'Half from MC Supply Inputs '!GC$138+1,FALSE),GC122)</f>
        <v>9.5221030981600805</v>
      </c>
      <c r="GD155">
        <f>IF(GD$68=0,HLOOKUP($A155,'Monte Carlo_locked values'!$CQ$6:$DS$506,'Half from MC Supply Inputs '!GD$138+1,FALSE),GD122)</f>
        <v>5.4493081891352544</v>
      </c>
      <c r="GE155">
        <f>IF(GE$68=0,HLOOKUP($A155,'Monte Carlo_locked values'!$CQ$6:$DS$506,'Half from MC Supply Inputs '!GE$138+1,FALSE),GE122)</f>
        <v>4.0219054692034097</v>
      </c>
      <c r="GF155">
        <f>IF(GF$68=0,HLOOKUP($A155,'Monte Carlo_locked values'!$CQ$6:$DS$506,'Half from MC Supply Inputs '!GF$138+1,FALSE),GF122)</f>
        <v>6.3936278368416133</v>
      </c>
      <c r="GG155">
        <f>IF(GG$68=0,HLOOKUP($A155,'Monte Carlo_locked values'!$CQ$6:$DS$506,'Half from MC Supply Inputs '!GG$138+1,FALSE),GG122)</f>
        <v>6.9638980729572149</v>
      </c>
      <c r="GH155">
        <f>IF(GH$68=0,HLOOKUP($A155,'Monte Carlo_locked values'!$CQ$6:$DS$506,'Half from MC Supply Inputs '!GH$138+1,FALSE),GH122)</f>
        <v>7.4351666904181846</v>
      </c>
      <c r="GI155">
        <f>IF(GI$68=0,HLOOKUP($A155,'Monte Carlo_locked values'!$CQ$6:$DS$506,'Half from MC Supply Inputs '!GI$138+1,FALSE),GI122)</f>
        <v>2.5945027492715647</v>
      </c>
      <c r="GJ155">
        <f>IF(GJ$68=0,HLOOKUP($A155,'Monte Carlo_locked values'!$CQ$6:$DS$506,'Half from MC Supply Inputs '!GJ$138+1,FALSE),GJ122)</f>
        <v>5.8973723631490698</v>
      </c>
      <c r="GK155">
        <f>IF(GK$68=0,HLOOKUP($A155,'Monte Carlo_locked values'!$CQ$6:$DS$506,'Half from MC Supply Inputs '!GK$138+1,FALSE),GK122)</f>
        <v>4.1089880553355869</v>
      </c>
      <c r="GL155">
        <f>IF(GL$68=0,HLOOKUP($A155,'Monte Carlo_locked values'!$CQ$6:$DS$506,'Half from MC Supply Inputs '!GL$138+1,FALSE),GL122)</f>
        <v>6.1232931344016039</v>
      </c>
      <c r="GM155">
        <f>IF(GM$68=0,HLOOKUP($A155,'Monte Carlo_locked values'!$CQ$6:$DS$506,'Half from MC Supply Inputs '!GM$138+1,FALSE),GM122)</f>
        <v>2.9306347337846432</v>
      </c>
      <c r="GN155">
        <f>IF(GN$68=0,HLOOKUP($A155,'Monte Carlo_locked values'!$CQ$6:$DS$506,'Half from MC Supply Inputs '!GN$138+1,FALSE),GN122)</f>
        <v>4.0219054692034097</v>
      </c>
      <c r="GO155">
        <f>IF(GO$68=0,HLOOKUP($A155,'Monte Carlo_locked values'!$CQ$6:$DS$506,'Half from MC Supply Inputs '!GO$138+1,FALSE),GO122)</f>
        <v>9.5221030981600805</v>
      </c>
      <c r="GP155">
        <f>IF(GP$68=0,HLOOKUP($A155,'Monte Carlo_locked values'!$CQ$6:$DS$506,'Half from MC Supply Inputs '!GP$138+1,FALSE),GP122)</f>
        <v>9.5221030981600805</v>
      </c>
      <c r="GQ155">
        <f>IF(GQ$68=0,HLOOKUP($A155,'Monte Carlo_locked values'!$CQ$6:$DS$506,'Half from MC Supply Inputs '!GQ$138+1,FALSE),GQ122)</f>
        <v>3.058092132283647</v>
      </c>
      <c r="GR155">
        <f>IF(GR$68=0,HLOOKUP($A155,'Monte Carlo_locked values'!$CQ$6:$DS$506,'Half from MC Supply Inputs '!GR$138+1,FALSE),GR122)</f>
        <v>4.0219054692034097</v>
      </c>
      <c r="GS155">
        <f>IF(GS$68=0,HLOOKUP($A155,'Monte Carlo_locked values'!$CQ$6:$DS$506,'Half from MC Supply Inputs '!GS$138+1,FALSE),GS122)</f>
        <v>2.5945027492715647</v>
      </c>
      <c r="GT155">
        <f>IF(GT$68=0,HLOOKUP($A155,'Monte Carlo_locked values'!$CQ$6:$DS$506,'Half from MC Supply Inputs '!GT$138+1,FALSE),GT122)</f>
        <v>2.5945027492715647</v>
      </c>
      <c r="GU155">
        <f>IF(GU$68=0,HLOOKUP($A155,'Monte Carlo_locked values'!$CQ$6:$DS$506,'Half from MC Supply Inputs '!GU$138+1,FALSE),GU122)</f>
        <v>6.3647742402688481</v>
      </c>
      <c r="GV155">
        <f>IF(GV$68=0,HLOOKUP($A155,'Monte Carlo_locked values'!$CQ$6:$DS$506,'Half from MC Supply Inputs '!GV$138+1,FALSE),GV122)</f>
        <v>5.4493081891352544</v>
      </c>
      <c r="GW155">
        <f>IF(GW$68=0,HLOOKUP($A155,'Monte Carlo_locked values'!$CQ$6:$DS$506,'Half from MC Supply Inputs '!GW$138+1,FALSE),GW122)</f>
        <v>6.2066031310462346</v>
      </c>
      <c r="GX155">
        <f>IF(GX$68=0,HLOOKUP($A155,'Monte Carlo_locked values'!$CQ$6:$DS$506,'Half from MC Supply Inputs '!GX$138+1,FALSE),GX122)</f>
        <v>2.597535939904783</v>
      </c>
      <c r="GY155">
        <f>IF(GY$68=0,HLOOKUP($A155,'Monte Carlo_locked values'!$CQ$6:$DS$506,'Half from MC Supply Inputs '!GY$138+1,FALSE),GY122)</f>
        <v>5.4493081891352544</v>
      </c>
      <c r="GZ155">
        <f>IF(GZ$68=0,HLOOKUP($A155,'Monte Carlo_locked values'!$CQ$6:$DS$506,'Half from MC Supply Inputs '!GZ$138+1,FALSE),GZ122)</f>
        <v>5.4493081891352544</v>
      </c>
      <c r="HA155">
        <f>IF(HA$68=0,HLOOKUP($A155,'Monte Carlo_locked values'!$CQ$6:$DS$506,'Half from MC Supply Inputs '!HA$138+1,FALSE),HA122)</f>
        <v>4.0219054692034097</v>
      </c>
      <c r="HB155">
        <f>IF(HB$68=0,HLOOKUP($A155,'Monte Carlo_locked values'!$CQ$6:$DS$506,'Half from MC Supply Inputs '!HB$138+1,FALSE),HB122)</f>
        <v>6.9638980729572149</v>
      </c>
      <c r="HC155">
        <f>IF(HC$68=0,HLOOKUP($A155,'Monte Carlo_locked values'!$CQ$6:$DS$506,'Half from MC Supply Inputs '!HC$138+1,FALSE),HC122)</f>
        <v>2.5945027492715647</v>
      </c>
      <c r="HD155">
        <f>IF(HD$68=0,HLOOKUP($A155,'Monte Carlo_locked values'!$CQ$6:$DS$506,'Half from MC Supply Inputs '!HD$138+1,FALSE),HD122)</f>
        <v>2.5945027492715647</v>
      </c>
      <c r="HE155">
        <f>IF(HE$68=0,HLOOKUP($A155,'Monte Carlo_locked values'!$CQ$6:$DS$506,'Half from MC Supply Inputs '!HE$138+1,FALSE),HE122)</f>
        <v>3.5088117691094003</v>
      </c>
      <c r="HF155">
        <f>IF(HF$68=0,HLOOKUP($A155,'Monte Carlo_locked values'!$CQ$6:$DS$506,'Half from MC Supply Inputs '!HF$138+1,FALSE),HF122)</f>
        <v>6.9638980729572149</v>
      </c>
      <c r="HG155">
        <f>IF(HG$68=0,HLOOKUP($A155,'Monte Carlo_locked values'!$CQ$6:$DS$506,'Half from MC Supply Inputs '!HG$138+1,FALSE),HG122)</f>
        <v>9.5221030981600805</v>
      </c>
      <c r="HH155">
        <f>IF(HH$68=0,HLOOKUP($A155,'Monte Carlo_locked values'!$CQ$6:$DS$506,'Half from MC Supply Inputs '!HH$138+1,FALSE),HH122)</f>
        <v>7.1741540155142154</v>
      </c>
      <c r="HI155">
        <f>IF(HI$68=0,HLOOKUP($A155,'Monte Carlo_locked values'!$CQ$6:$DS$506,'Half from MC Supply Inputs '!HI$138+1,FALSE),HI122)</f>
        <v>9.5221030981600805</v>
      </c>
      <c r="HJ155">
        <f>IF(HJ$68=0,HLOOKUP($A155,'Monte Carlo_locked values'!$CQ$6:$DS$506,'Half from MC Supply Inputs '!HJ$138+1,FALSE),HJ122)</f>
        <v>2.597535939904783</v>
      </c>
      <c r="HK155">
        <f>IF(HK$68=0,HLOOKUP($A155,'Monte Carlo_locked values'!$CQ$6:$DS$506,'Half from MC Supply Inputs '!HK$138+1,FALSE),HK122)</f>
        <v>6.2066031310462346</v>
      </c>
      <c r="HL155">
        <f>IF(HL$68=0,HLOOKUP($A155,'Monte Carlo_locked values'!$CQ$6:$DS$506,'Half from MC Supply Inputs '!HL$138+1,FALSE),HL122)</f>
        <v>8.6191205652244545</v>
      </c>
      <c r="HM155">
        <f>IF(HM$68=0,HLOOKUP($A155,'Monte Carlo_locked values'!$CQ$6:$DS$506,'Half from MC Supply Inputs '!HM$138+1,FALSE),HM122)</f>
        <v>2.5945027492715647</v>
      </c>
      <c r="HN155">
        <f>IF(HN$68=0,HLOOKUP($A155,'Monte Carlo_locked values'!$CQ$6:$DS$506,'Half from MC Supply Inputs '!HN$138+1,FALSE),HN122)</f>
        <v>4.3175329528903106</v>
      </c>
      <c r="HO155">
        <f>IF(HO$68=0,HLOOKUP($A155,'Monte Carlo_locked values'!$CQ$6:$DS$506,'Half from MC Supply Inputs '!HO$138+1,FALSE),HO122)</f>
        <v>9.5221030981600805</v>
      </c>
      <c r="HP155">
        <f>IF(HP$68=0,HLOOKUP($A155,'Monte Carlo_locked values'!$CQ$6:$DS$506,'Half from MC Supply Inputs '!HP$138+1,FALSE),HP122)</f>
        <v>5.4493081891352544</v>
      </c>
      <c r="HQ155">
        <f>IF(HQ$68=0,HLOOKUP($A155,'Monte Carlo_locked values'!$CQ$6:$DS$506,'Half from MC Supply Inputs '!HQ$138+1,FALSE),HQ122)</f>
        <v>5.4493081891352544</v>
      </c>
      <c r="HR155">
        <f>IF(HR$68=0,HLOOKUP($A155,'Monte Carlo_locked values'!$CQ$6:$DS$506,'Half from MC Supply Inputs '!HR$138+1,FALSE),HR122)</f>
        <v>6.9638980729572149</v>
      </c>
      <c r="HS155">
        <f>IF(HS$68=0,HLOOKUP($A155,'Monte Carlo_locked values'!$CQ$6:$DS$506,'Half from MC Supply Inputs '!HS$138+1,FALSE),HS122)</f>
        <v>4.0219054692034097</v>
      </c>
      <c r="HT155">
        <f>IF(HT$68=0,HLOOKUP($A155,'Monte Carlo_locked values'!$CQ$6:$DS$506,'Half from MC Supply Inputs '!HT$138+1,FALSE),HT122)</f>
        <v>6.2066031310462346</v>
      </c>
      <c r="HU155">
        <f>IF(HU$68=0,HLOOKUP($A155,'Monte Carlo_locked values'!$CQ$6:$DS$506,'Half from MC Supply Inputs '!HU$138+1,FALSE),HU122)</f>
        <v>4.0219054692034097</v>
      </c>
      <c r="HV155">
        <f>IF(HV$68=0,HLOOKUP($A155,'Monte Carlo_locked values'!$CQ$6:$DS$506,'Half from MC Supply Inputs '!HV$138+1,FALSE),HV122)</f>
        <v>2.5945027492715647</v>
      </c>
      <c r="HW155">
        <f>IF(HW$68=0,HLOOKUP($A155,'Monte Carlo_locked values'!$CQ$6:$DS$506,'Half from MC Supply Inputs '!HW$138+1,FALSE),HW122)</f>
        <v>2.5945027492715647</v>
      </c>
      <c r="HX155">
        <f>IF(HX$68=0,HLOOKUP($A155,'Monte Carlo_locked values'!$CQ$6:$DS$506,'Half from MC Supply Inputs '!HX$138+1,FALSE),HX122)</f>
        <v>9.5221030981600805</v>
      </c>
      <c r="HY155">
        <f>IF(HY$68=0,HLOOKUP($A155,'Monte Carlo_locked values'!$CQ$6:$DS$506,'Half from MC Supply Inputs '!HY$138+1,FALSE),HY122)</f>
        <v>6.750528443094109</v>
      </c>
      <c r="HZ155">
        <f>IF(HZ$68=0,HLOOKUP($A155,'Monte Carlo_locked values'!$CQ$6:$DS$506,'Half from MC Supply Inputs '!HZ$138+1,FALSE),HZ122)</f>
        <v>9.5221030981600805</v>
      </c>
      <c r="IA155">
        <f>IF(IA$68=0,HLOOKUP($A155,'Monte Carlo_locked values'!$CQ$6:$DS$506,'Half from MC Supply Inputs '!IA$138+1,FALSE),IA122)</f>
        <v>6.7022293844124112</v>
      </c>
      <c r="IB155">
        <f>IF(IB$68=0,HLOOKUP($A155,'Monte Carlo_locked values'!$CQ$6:$DS$506,'Half from MC Supply Inputs '!IB$138+1,FALSE),IB122)</f>
        <v>6.2066031310462346</v>
      </c>
      <c r="IC155">
        <f>IF(IC$68=0,HLOOKUP($A155,'Monte Carlo_locked values'!$CQ$6:$DS$506,'Half from MC Supply Inputs '!IC$138+1,FALSE),IC122)</f>
        <v>5.4493081891352544</v>
      </c>
      <c r="ID155">
        <f>IF(ID$68=0,HLOOKUP($A155,'Monte Carlo_locked values'!$CQ$6:$DS$506,'Half from MC Supply Inputs '!ID$138+1,FALSE),ID122)</f>
        <v>2.5945027492715647</v>
      </c>
      <c r="IE155">
        <f>IF(IE$68=0,HLOOKUP($A155,'Monte Carlo_locked values'!$CQ$6:$DS$506,'Half from MC Supply Inputs '!IE$138+1,FALSE),IE122)</f>
        <v>2.5945027492715647</v>
      </c>
      <c r="IF155">
        <f>IF(IF$68=0,HLOOKUP($A155,'Monte Carlo_locked values'!$CQ$6:$DS$506,'Half from MC Supply Inputs '!IF$138+1,FALSE),IF122)</f>
        <v>6.9638980729572149</v>
      </c>
      <c r="IG155">
        <f>IF(IG$68=0,HLOOKUP($A155,'Monte Carlo_locked values'!$CQ$6:$DS$506,'Half from MC Supply Inputs '!IG$138+1,FALSE),IG122)</f>
        <v>4.4604127537479519</v>
      </c>
      <c r="IH155">
        <f>IF(IH$68=0,HLOOKUP($A155,'Monte Carlo_locked values'!$CQ$6:$DS$506,'Half from MC Supply Inputs '!IH$138+1,FALSE),IH122)</f>
        <v>9.5221030981600805</v>
      </c>
      <c r="II155">
        <f>IF(II$68=0,HLOOKUP($A155,'Monte Carlo_locked values'!$CQ$6:$DS$506,'Half from MC Supply Inputs '!II$138+1,FALSE),II122)</f>
        <v>4.6321638687048132</v>
      </c>
      <c r="IJ155">
        <f>IF(IJ$68=0,HLOOKUP($A155,'Monte Carlo_locked values'!$CQ$6:$DS$506,'Half from MC Supply Inputs '!IJ$138+1,FALSE),IJ122)</f>
        <v>2.9309242445660719</v>
      </c>
      <c r="IK155">
        <f>IF(IK$68=0,HLOOKUP($A155,'Monte Carlo_locked values'!$CQ$6:$DS$506,'Half from MC Supply Inputs '!IK$138+1,FALSE),IK122)</f>
        <v>4.0219054692034097</v>
      </c>
      <c r="IL155">
        <f>IF(IL$68=0,HLOOKUP($A155,'Monte Carlo_locked values'!$CQ$6:$DS$506,'Half from MC Supply Inputs '!IL$138+1,FALSE),IL122)</f>
        <v>5.4493081891352544</v>
      </c>
      <c r="IM155">
        <f>IF(IM$68=0,HLOOKUP($A155,'Monte Carlo_locked values'!$CQ$6:$DS$506,'Half from MC Supply Inputs '!IM$138+1,FALSE),IM122)</f>
        <v>2.5945027492715647</v>
      </c>
      <c r="IN155">
        <f>IF(IN$68=0,HLOOKUP($A155,'Monte Carlo_locked values'!$CQ$6:$DS$506,'Half from MC Supply Inputs '!IN$138+1,FALSE),IN122)</f>
        <v>9.5221030981600805</v>
      </c>
      <c r="IO155">
        <f>IF(IO$68=0,HLOOKUP($A155,'Monte Carlo_locked values'!$CQ$6:$DS$506,'Half from MC Supply Inputs '!IO$138+1,FALSE),IO122)</f>
        <v>9.5221030981600805</v>
      </c>
      <c r="IP155">
        <f>IF(IP$68=0,HLOOKUP($A155,'Monte Carlo_locked values'!$CQ$6:$DS$506,'Half from MC Supply Inputs '!IP$138+1,FALSE),IP122)</f>
        <v>6.9638980729572149</v>
      </c>
      <c r="IQ155">
        <f>IF(IQ$68=0,HLOOKUP($A155,'Monte Carlo_locked values'!$CQ$6:$DS$506,'Half from MC Supply Inputs '!IQ$138+1,FALSE),IQ122)</f>
        <v>6.9638980729572149</v>
      </c>
      <c r="IR155">
        <f>IF(IR$68=0,HLOOKUP($A155,'Monte Carlo_locked values'!$CQ$6:$DS$506,'Half from MC Supply Inputs '!IR$138+1,FALSE),IR122)</f>
        <v>5.4493081891352544</v>
      </c>
      <c r="IS155">
        <f>IF(IS$68=0,HLOOKUP($A155,'Monte Carlo_locked values'!$CQ$6:$DS$506,'Half from MC Supply Inputs '!IS$138+1,FALSE),IS122)</f>
        <v>9.5221030981600805</v>
      </c>
      <c r="IT155">
        <f>IF(IT$68=0,HLOOKUP($A155,'Monte Carlo_locked values'!$CQ$6:$DS$506,'Half from MC Supply Inputs '!IT$138+1,FALSE),IT122)</f>
        <v>6.9638980729572149</v>
      </c>
      <c r="IU155">
        <f>IF(IU$68=0,HLOOKUP($A155,'Monte Carlo_locked values'!$CQ$6:$DS$506,'Half from MC Supply Inputs '!IU$138+1,FALSE),IU122)</f>
        <v>6.2066031310462346</v>
      </c>
      <c r="IV155">
        <f>IF(IV$68=0,HLOOKUP($A155,'Monte Carlo_locked values'!$CQ$6:$DS$506,'Half from MC Supply Inputs '!IV$138+1,FALSE),IV122)</f>
        <v>9.5221030981600805</v>
      </c>
      <c r="IW155">
        <f>IF(IW$68=0,HLOOKUP($A155,'Monte Carlo_locked values'!$CQ$6:$DS$506,'Half from MC Supply Inputs '!IW$138+1,FALSE),IW122)</f>
        <v>9.5221030981600805</v>
      </c>
      <c r="IX155">
        <f>IF(IX$68=0,HLOOKUP($A155,'Monte Carlo_locked values'!$CQ$6:$DS$506,'Half from MC Supply Inputs '!IX$138+1,FALSE),IX122)</f>
        <v>9.5221030981600805</v>
      </c>
      <c r="IY155">
        <f>IF(IY$68=0,HLOOKUP($A155,'Monte Carlo_locked values'!$CQ$6:$DS$506,'Half from MC Supply Inputs '!IY$138+1,FALSE),IY122)</f>
        <v>4.0219054692034097</v>
      </c>
      <c r="IZ155">
        <f>IF(IZ$68=0,HLOOKUP($A155,'Monte Carlo_locked values'!$CQ$6:$DS$506,'Half from MC Supply Inputs '!IZ$138+1,FALSE),IZ122)</f>
        <v>2.597535939904783</v>
      </c>
      <c r="JA155">
        <f>IF(JA$68=0,HLOOKUP($A155,'Monte Carlo_locked values'!$CQ$6:$DS$506,'Half from MC Supply Inputs '!JA$138+1,FALSE),JA122)</f>
        <v>9.5221030981600805</v>
      </c>
      <c r="JB155">
        <f>IF(JB$68=0,HLOOKUP($A155,'Monte Carlo_locked values'!$CQ$6:$DS$506,'Half from MC Supply Inputs '!JB$138+1,FALSE),JB122)</f>
        <v>5.5230153775012587</v>
      </c>
      <c r="JC155">
        <f>IF(JC$68=0,HLOOKUP($A155,'Monte Carlo_locked values'!$CQ$6:$DS$506,'Half from MC Supply Inputs '!JC$138+1,FALSE),JC122)</f>
        <v>4.0219054692034097</v>
      </c>
      <c r="JD155">
        <f>IF(JD$68=0,HLOOKUP($A155,'Monte Carlo_locked values'!$CQ$6:$DS$506,'Half from MC Supply Inputs '!JD$138+1,FALSE),JD122)</f>
        <v>9.5221030981600805</v>
      </c>
      <c r="JE155">
        <f>IF(JE$68=0,HLOOKUP($A155,'Monte Carlo_locked values'!$CQ$6:$DS$506,'Half from MC Supply Inputs '!JE$138+1,FALSE),JE122)</f>
        <v>9.5221030981600805</v>
      </c>
      <c r="JF155">
        <f>IF(JF$68=0,HLOOKUP($A155,'Monte Carlo_locked values'!$CQ$6:$DS$506,'Half from MC Supply Inputs '!JF$138+1,FALSE),JF122)</f>
        <v>6.2066031310462346</v>
      </c>
      <c r="JG155">
        <f>IF(JG$68=0,HLOOKUP($A155,'Monte Carlo_locked values'!$CQ$6:$DS$506,'Half from MC Supply Inputs '!JG$138+1,FALSE),JG122)</f>
        <v>3.4756057366763091</v>
      </c>
      <c r="JH155">
        <f>IF(JH$68=0,HLOOKUP($A155,'Monte Carlo_locked values'!$CQ$6:$DS$506,'Half from MC Supply Inputs '!JH$138+1,FALSE),JH122)</f>
        <v>5.5926223822888144</v>
      </c>
      <c r="JI155">
        <f>IF(JI$68=0,HLOOKUP($A155,'Monte Carlo_locked values'!$CQ$6:$DS$506,'Half from MC Supply Inputs '!JI$138+1,FALSE),JI122)</f>
        <v>9.5221030981600805</v>
      </c>
      <c r="JJ155">
        <f>IF(JJ$68=0,HLOOKUP($A155,'Monte Carlo_locked values'!$CQ$6:$DS$506,'Half from MC Supply Inputs '!JJ$138+1,FALSE),JJ122)</f>
        <v>2.5945027492715647</v>
      </c>
      <c r="JK155">
        <f>IF(JK$68=0,HLOOKUP($A155,'Monte Carlo_locked values'!$CQ$6:$DS$506,'Half from MC Supply Inputs '!JK$138+1,FALSE),JK122)</f>
        <v>6.2066031310462346</v>
      </c>
      <c r="JL155">
        <f>IF(JL$68=0,HLOOKUP($A155,'Monte Carlo_locked values'!$CQ$6:$DS$506,'Half from MC Supply Inputs '!JL$138+1,FALSE),JL122)</f>
        <v>4.0219054692034097</v>
      </c>
      <c r="JM155">
        <f>IF(JM$68=0,HLOOKUP($A155,'Monte Carlo_locked values'!$CQ$6:$DS$506,'Half from MC Supply Inputs '!JM$138+1,FALSE),JM122)</f>
        <v>2.5945027492715647</v>
      </c>
      <c r="JN155">
        <f>IF(JN$68=0,HLOOKUP($A155,'Monte Carlo_locked values'!$CQ$6:$DS$506,'Half from MC Supply Inputs '!JN$138+1,FALSE),JN122)</f>
        <v>6.1063957175923003</v>
      </c>
      <c r="JO155">
        <f>IF(JO$68=0,HLOOKUP($A155,'Monte Carlo_locked values'!$CQ$6:$DS$506,'Half from MC Supply Inputs '!JO$138+1,FALSE),JO122)</f>
        <v>5.1643182329027155</v>
      </c>
      <c r="JP155">
        <f>IF(JP$68=0,HLOOKUP($A155,'Monte Carlo_locked values'!$CQ$6:$DS$506,'Half from MC Supply Inputs '!JP$138+1,FALSE),JP122)</f>
        <v>5.4493081891352544</v>
      </c>
      <c r="JQ155">
        <f>IF(JQ$68=0,HLOOKUP($A155,'Monte Carlo_locked values'!$CQ$6:$DS$506,'Half from MC Supply Inputs '!JQ$138+1,FALSE),JQ122)</f>
        <v>2.5945027492715647</v>
      </c>
      <c r="JR155">
        <f>IF(JR$68=0,HLOOKUP($A155,'Monte Carlo_locked values'!$CQ$6:$DS$506,'Half from MC Supply Inputs '!JR$138+1,FALSE),JR122)</f>
        <v>6.4676737441800007</v>
      </c>
      <c r="JS155">
        <f>IF(JS$68=0,HLOOKUP($A155,'Monte Carlo_locked values'!$CQ$6:$DS$506,'Half from MC Supply Inputs '!JS$138+1,FALSE),JS122)</f>
        <v>2.5945027492715647</v>
      </c>
      <c r="JT155">
        <f>IF(JT$68=0,HLOOKUP($A155,'Monte Carlo_locked values'!$CQ$6:$DS$506,'Half from MC Supply Inputs '!JT$138+1,FALSE),JT122)</f>
        <v>6.9638980729572149</v>
      </c>
      <c r="JU155">
        <f>IF(JU$68=0,HLOOKUP($A155,'Monte Carlo_locked values'!$CQ$6:$DS$506,'Half from MC Supply Inputs '!JU$138+1,FALSE),JU122)</f>
        <v>4.0219054692034097</v>
      </c>
      <c r="JV155">
        <f>IF(JV$68=0,HLOOKUP($A155,'Monte Carlo_locked values'!$CQ$6:$DS$506,'Half from MC Supply Inputs '!JV$138+1,FALSE),JV122)</f>
        <v>4.1387352114146134</v>
      </c>
      <c r="JW155">
        <f>IF(JW$68=0,HLOOKUP($A155,'Monte Carlo_locked values'!$CQ$6:$DS$506,'Half from MC Supply Inputs '!JW$138+1,FALSE),JW122)</f>
        <v>6.9638980729572149</v>
      </c>
      <c r="JX155">
        <f>IF(JX$68=0,HLOOKUP($A155,'Monte Carlo_locked values'!$CQ$6:$DS$506,'Half from MC Supply Inputs '!JX$138+1,FALSE),JX122)</f>
        <v>4.0219054692034097</v>
      </c>
      <c r="JY155">
        <f>IF(JY$68=0,HLOOKUP($A155,'Monte Carlo_locked values'!$CQ$6:$DS$506,'Half from MC Supply Inputs '!JY$138+1,FALSE),JY122)</f>
        <v>5.4493081891352544</v>
      </c>
      <c r="JZ155">
        <f>IF(JZ$68=0,HLOOKUP($A155,'Monte Carlo_locked values'!$CQ$6:$DS$506,'Half from MC Supply Inputs '!JZ$138+1,FALSE),JZ122)</f>
        <v>4.0893062894540213</v>
      </c>
      <c r="KA155">
        <f>IF(KA$68=0,HLOOKUP($A155,'Monte Carlo_locked values'!$CQ$6:$DS$506,'Half from MC Supply Inputs '!KA$138+1,FALSE),KA122)</f>
        <v>3.6146199240856118</v>
      </c>
      <c r="KB155">
        <f>IF(KB$68=0,HLOOKUP($A155,'Monte Carlo_locked values'!$CQ$6:$DS$506,'Half from MC Supply Inputs '!KB$138+1,FALSE),KB122)</f>
        <v>2.5945027492715647</v>
      </c>
      <c r="KC155">
        <f>IF(KC$68=0,HLOOKUP($A155,'Monte Carlo_locked values'!$CQ$6:$DS$506,'Half from MC Supply Inputs '!KC$138+1,FALSE),KC122)</f>
        <v>7.6560571323735758</v>
      </c>
      <c r="KD155">
        <f>IF(KD$68=0,HLOOKUP($A155,'Monte Carlo_locked values'!$CQ$6:$DS$506,'Half from MC Supply Inputs '!KD$138+1,FALSE),KD122)</f>
        <v>8.5595913684047744</v>
      </c>
      <c r="KE155">
        <f>IF(KE$68=0,HLOOKUP($A155,'Monte Carlo_locked values'!$CQ$6:$DS$506,'Half from MC Supply Inputs '!KE$138+1,FALSE),KE122)</f>
        <v>2.597535939904783</v>
      </c>
      <c r="KF155">
        <f>IF(KF$68=0,HLOOKUP($A155,'Monte Carlo_locked values'!$CQ$6:$DS$506,'Half from MC Supply Inputs '!KF$138+1,FALSE),KF122)</f>
        <v>6.2066031310462346</v>
      </c>
      <c r="KG155">
        <f>IF(KG$68=0,HLOOKUP($A155,'Monte Carlo_locked values'!$CQ$6:$DS$506,'Half from MC Supply Inputs '!KG$138+1,FALSE),KG122)</f>
        <v>9.5221030981600805</v>
      </c>
      <c r="KH155">
        <f>IF(KH$68=0,HLOOKUP($A155,'Monte Carlo_locked values'!$CQ$6:$DS$506,'Half from MC Supply Inputs '!KH$138+1,FALSE),KH122)</f>
        <v>6.2066031310462346</v>
      </c>
      <c r="KI155">
        <f>IF(KI$68=0,HLOOKUP($A155,'Monte Carlo_locked values'!$CQ$6:$DS$506,'Half from MC Supply Inputs '!KI$138+1,FALSE),KI122)</f>
        <v>9.5221030981600805</v>
      </c>
      <c r="KJ155">
        <f>IF(KJ$68=0,HLOOKUP($A155,'Monte Carlo_locked values'!$CQ$6:$DS$506,'Half from MC Supply Inputs '!KJ$138+1,FALSE),KJ122)</f>
        <v>2.5945027492715647</v>
      </c>
      <c r="KK155">
        <f>IF(KK$68=0,HLOOKUP($A155,'Monte Carlo_locked values'!$CQ$6:$DS$506,'Half from MC Supply Inputs '!KK$138+1,FALSE),KK122)</f>
        <v>9.5221030981600805</v>
      </c>
      <c r="KL155">
        <f>IF(KL$68=0,HLOOKUP($A155,'Monte Carlo_locked values'!$CQ$6:$DS$506,'Half from MC Supply Inputs '!KL$138+1,FALSE),KL122)</f>
        <v>5.4493081891352544</v>
      </c>
      <c r="KM155">
        <f>IF(KM$68=0,HLOOKUP($A155,'Monte Carlo_locked values'!$CQ$6:$DS$506,'Half from MC Supply Inputs '!KM$138+1,FALSE),KM122)</f>
        <v>4.0219054692034097</v>
      </c>
      <c r="KN155">
        <f>IF(KN$68=0,HLOOKUP($A155,'Monte Carlo_locked values'!$CQ$6:$DS$506,'Half from MC Supply Inputs '!KN$138+1,FALSE),KN122)</f>
        <v>5.4493081891352544</v>
      </c>
      <c r="KO155">
        <f>IF(KO$68=0,HLOOKUP($A155,'Monte Carlo_locked values'!$CQ$6:$DS$506,'Half from MC Supply Inputs '!KO$138+1,FALSE),KO122)</f>
        <v>4.2846014568213446</v>
      </c>
      <c r="KP155">
        <f>IF(KP$68=0,HLOOKUP($A155,'Monte Carlo_locked values'!$CQ$6:$DS$506,'Half from MC Supply Inputs '!KP$138+1,FALSE),KP122)</f>
        <v>4.0219054692034097</v>
      </c>
      <c r="KQ155">
        <f>IF(KQ$68=0,HLOOKUP($A155,'Monte Carlo_locked values'!$CQ$6:$DS$506,'Half from MC Supply Inputs '!KQ$138+1,FALSE),KQ122)</f>
        <v>9.2377343580500195</v>
      </c>
      <c r="KR155">
        <f>IF(KR$68=0,HLOOKUP($A155,'Monte Carlo_locked values'!$CQ$6:$DS$506,'Half from MC Supply Inputs '!KR$138+1,FALSE),KR122)</f>
        <v>5.4493081891352544</v>
      </c>
      <c r="KS155">
        <f>IF(KS$68=0,HLOOKUP($A155,'Monte Carlo_locked values'!$CQ$6:$DS$506,'Half from MC Supply Inputs '!KS$138+1,FALSE),KS122)</f>
        <v>9.5221030981600805</v>
      </c>
      <c r="KT155">
        <f>IF(KT$68=0,HLOOKUP($A155,'Monte Carlo_locked values'!$CQ$6:$DS$506,'Half from MC Supply Inputs '!KT$138+1,FALSE),KT122)</f>
        <v>9.5221030981600805</v>
      </c>
      <c r="KU155">
        <f>IF(KU$68=0,HLOOKUP($A155,'Monte Carlo_locked values'!$CQ$6:$DS$506,'Half from MC Supply Inputs '!KU$138+1,FALSE),KU122)</f>
        <v>6.9638980729572149</v>
      </c>
      <c r="KV155">
        <f>IF(KV$68=0,HLOOKUP($A155,'Monte Carlo_locked values'!$CQ$6:$DS$506,'Half from MC Supply Inputs '!KV$138+1,FALSE),KV122)</f>
        <v>2.5945027492715647</v>
      </c>
      <c r="KW155">
        <f>IF(KW$68=0,HLOOKUP($A155,'Monte Carlo_locked values'!$CQ$6:$DS$506,'Half from MC Supply Inputs '!KW$138+1,FALSE),KW122)</f>
        <v>2.6634530850765725</v>
      </c>
      <c r="KX155">
        <f>IF(KX$68=0,HLOOKUP($A155,'Monte Carlo_locked values'!$CQ$6:$DS$506,'Half from MC Supply Inputs '!KX$138+1,FALSE),KX122)</f>
        <v>2.597535939904783</v>
      </c>
      <c r="KY155">
        <f>IF(KY$68=0,HLOOKUP($A155,'Monte Carlo_locked values'!$CQ$6:$DS$506,'Half from MC Supply Inputs '!KY$138+1,FALSE),KY122)</f>
        <v>9.5221030981600805</v>
      </c>
      <c r="KZ155">
        <f>IF(KZ$68=0,HLOOKUP($A155,'Monte Carlo_locked values'!$CQ$6:$DS$506,'Half from MC Supply Inputs '!KZ$138+1,FALSE),KZ122)</f>
        <v>8.8533951883043578</v>
      </c>
      <c r="LA155">
        <f>IF(LA$68=0,HLOOKUP($A155,'Monte Carlo_locked values'!$CQ$6:$DS$506,'Half from MC Supply Inputs '!LA$138+1,FALSE),LA122)</f>
        <v>9.5221030981600805</v>
      </c>
      <c r="LB155">
        <f>IF(LB$68=0,HLOOKUP($A155,'Monte Carlo_locked values'!$CQ$6:$DS$506,'Half from MC Supply Inputs '!LB$138+1,FALSE),LB122)</f>
        <v>4.0219054692034097</v>
      </c>
      <c r="LC155">
        <f>IF(LC$68=0,HLOOKUP($A155,'Monte Carlo_locked values'!$CQ$6:$DS$506,'Half from MC Supply Inputs '!LC$138+1,FALSE),LC122)</f>
        <v>8.3289822381767031</v>
      </c>
      <c r="LD155">
        <f>IF(LD$68=0,HLOOKUP($A155,'Monte Carlo_locked values'!$CQ$6:$DS$506,'Half from MC Supply Inputs '!LD$138+1,FALSE),LD122)</f>
        <v>4.0219054692034097</v>
      </c>
      <c r="LE155">
        <f>IF(LE$68=0,HLOOKUP($A155,'Monte Carlo_locked values'!$CQ$6:$DS$506,'Half from MC Supply Inputs '!LE$138+1,FALSE),LE122)</f>
        <v>2.5945027492715647</v>
      </c>
      <c r="LF155">
        <f>IF(LF$68=0,HLOOKUP($A155,'Monte Carlo_locked values'!$CQ$6:$DS$506,'Half from MC Supply Inputs '!LF$138+1,FALSE),LF122)</f>
        <v>9.5221030981600805</v>
      </c>
      <c r="LG155">
        <f>IF(LG$68=0,HLOOKUP($A155,'Monte Carlo_locked values'!$CQ$6:$DS$506,'Half from MC Supply Inputs '!LG$138+1,FALSE),LG122)</f>
        <v>9.5221030981600805</v>
      </c>
      <c r="LH155">
        <f>IF(LH$68=0,HLOOKUP($A155,'Monte Carlo_locked values'!$CQ$6:$DS$506,'Half from MC Supply Inputs '!LH$138+1,FALSE),LH122)</f>
        <v>9.5221030981600805</v>
      </c>
      <c r="LI155">
        <f>IF(LI$68=0,HLOOKUP($A155,'Monte Carlo_locked values'!$CQ$6:$DS$506,'Half from MC Supply Inputs '!LI$138+1,FALSE),LI122)</f>
        <v>8.0779856359486306</v>
      </c>
      <c r="LJ155">
        <f>IF(LJ$68=0,HLOOKUP($A155,'Monte Carlo_locked values'!$CQ$6:$DS$506,'Half from MC Supply Inputs '!LJ$138+1,FALSE),LJ122)</f>
        <v>6.9638980729572149</v>
      </c>
      <c r="LK155">
        <f>IF(LK$68=0,HLOOKUP($A155,'Monte Carlo_locked values'!$CQ$6:$DS$506,'Half from MC Supply Inputs '!LK$138+1,FALSE),LK122)</f>
        <v>6.2066031310462346</v>
      </c>
      <c r="LL155">
        <f>IF(LL$68=0,HLOOKUP($A155,'Monte Carlo_locked values'!$CQ$6:$DS$506,'Half from MC Supply Inputs '!LL$138+1,FALSE),LL122)</f>
        <v>9.5221030981600805</v>
      </c>
      <c r="LM155">
        <f>IF(LM$68=0,HLOOKUP($A155,'Monte Carlo_locked values'!$CQ$6:$DS$506,'Half from MC Supply Inputs '!LM$138+1,FALSE),LM122)</f>
        <v>3.9458211509228645</v>
      </c>
      <c r="LN155">
        <f>IF(LN$68=0,HLOOKUP($A155,'Monte Carlo_locked values'!$CQ$6:$DS$506,'Half from MC Supply Inputs '!LN$138+1,FALSE),LN122)</f>
        <v>3.4037517666789454</v>
      </c>
      <c r="LO155">
        <f>IF(LO$68=0,HLOOKUP($A155,'Monte Carlo_locked values'!$CQ$6:$DS$506,'Half from MC Supply Inputs '!LO$138+1,FALSE),LO122)</f>
        <v>2.6066188847036682</v>
      </c>
      <c r="LP155">
        <f>IF(LP$68=0,HLOOKUP($A155,'Monte Carlo_locked values'!$CQ$6:$DS$506,'Half from MC Supply Inputs '!LP$138+1,FALSE),LP122)</f>
        <v>4.6639314335766207</v>
      </c>
      <c r="LQ155">
        <f>IF(LQ$68=0,HLOOKUP($A155,'Monte Carlo_locked values'!$CQ$6:$DS$506,'Half from MC Supply Inputs '!LQ$138+1,FALSE),LQ122)</f>
        <v>9.5221030981600805</v>
      </c>
      <c r="LR155">
        <f>IF(LR$68=0,HLOOKUP($A155,'Monte Carlo_locked values'!$CQ$6:$DS$506,'Half from MC Supply Inputs '!LR$138+1,FALSE),LR122)</f>
        <v>2.5945027492715647</v>
      </c>
      <c r="LS155">
        <f>IF(LS$68=0,HLOOKUP($A155,'Monte Carlo_locked values'!$CQ$6:$DS$506,'Half from MC Supply Inputs '!LS$138+1,FALSE),LS122)</f>
        <v>8.7235613835231351</v>
      </c>
      <c r="LT155">
        <f>IF(LT$68=0,HLOOKUP($A155,'Monte Carlo_locked values'!$CQ$6:$DS$506,'Half from MC Supply Inputs '!LT$138+1,FALSE),LT122)</f>
        <v>8.4125752824832727</v>
      </c>
      <c r="LU155">
        <f>IF(LU$68=0,HLOOKUP($A155,'Monte Carlo_locked values'!$CQ$6:$DS$506,'Half from MC Supply Inputs '!LU$138+1,FALSE),LU122)</f>
        <v>4.0219054692034097</v>
      </c>
      <c r="LV155">
        <f>IF(LV$68=0,HLOOKUP($A155,'Monte Carlo_locked values'!$CQ$6:$DS$506,'Half from MC Supply Inputs '!LV$138+1,FALSE),LV122)</f>
        <v>6.9638980729572149</v>
      </c>
      <c r="LW155">
        <f>IF(LW$68=0,HLOOKUP($A155,'Monte Carlo_locked values'!$CQ$6:$DS$506,'Half from MC Supply Inputs '!LW$138+1,FALSE),LW122)</f>
        <v>3.1863962508681678</v>
      </c>
      <c r="LX155">
        <f>IF(LX$68=0,HLOOKUP($A155,'Monte Carlo_locked values'!$CQ$6:$DS$506,'Half from MC Supply Inputs '!LX$138+1,FALSE),LX122)</f>
        <v>2.5945027492715647</v>
      </c>
      <c r="LY155">
        <f>IF(LY$68=0,HLOOKUP($A155,'Monte Carlo_locked values'!$CQ$6:$DS$506,'Half from MC Supply Inputs '!LY$138+1,FALSE),LY122)</f>
        <v>6.9638980729572149</v>
      </c>
      <c r="LZ155">
        <f>IF(LZ$68=0,HLOOKUP($A155,'Monte Carlo_locked values'!$CQ$6:$DS$506,'Half from MC Supply Inputs '!LZ$138+1,FALSE),LZ122)</f>
        <v>9.5221030981600805</v>
      </c>
      <c r="MA155">
        <f>IF(MA$68=0,HLOOKUP($A155,'Monte Carlo_locked values'!$CQ$6:$DS$506,'Half from MC Supply Inputs '!MA$138+1,FALSE),MA122)</f>
        <v>2.5945027492715647</v>
      </c>
      <c r="MB155">
        <f>IF(MB$68=0,HLOOKUP($A155,'Monte Carlo_locked values'!$CQ$6:$DS$506,'Half from MC Supply Inputs '!MB$138+1,FALSE),MB122)</f>
        <v>2.5945027492715647</v>
      </c>
      <c r="MC155">
        <f>IF(MC$68=0,HLOOKUP($A155,'Monte Carlo_locked values'!$CQ$6:$DS$506,'Half from MC Supply Inputs '!MC$138+1,FALSE),MC122)</f>
        <v>3.8077728367316128</v>
      </c>
      <c r="MD155">
        <f>IF(MD$68=0,HLOOKUP($A155,'Monte Carlo_locked values'!$CQ$6:$DS$506,'Half from MC Supply Inputs '!MD$138+1,FALSE),MD122)</f>
        <v>6.9638980729572149</v>
      </c>
      <c r="ME155">
        <f>IF(ME$68=0,HLOOKUP($A155,'Monte Carlo_locked values'!$CQ$6:$DS$506,'Half from MC Supply Inputs '!ME$138+1,FALSE),ME122)</f>
        <v>6.6680948018041963</v>
      </c>
      <c r="MF155">
        <f>IF(MF$68=0,HLOOKUP($A155,'Monte Carlo_locked values'!$CQ$6:$DS$506,'Half from MC Supply Inputs '!MF$138+1,FALSE),MF122)</f>
        <v>2.5945027492715647</v>
      </c>
      <c r="MG155">
        <f>IF(MG$68=0,HLOOKUP($A155,'Monte Carlo_locked values'!$CQ$6:$DS$506,'Half from MC Supply Inputs '!MG$138+1,FALSE),MG122)</f>
        <v>9.5221030981600805</v>
      </c>
      <c r="MH155">
        <f>IF(MH$68=0,HLOOKUP($A155,'Monte Carlo_locked values'!$CQ$6:$DS$506,'Half from MC Supply Inputs '!MH$138+1,FALSE),MH122)</f>
        <v>6.9638980729572149</v>
      </c>
      <c r="MI155">
        <f>IF(MI$68=0,HLOOKUP($A155,'Monte Carlo_locked values'!$CQ$6:$DS$506,'Half from MC Supply Inputs '!MI$138+1,FALSE),MI122)</f>
        <v>9.5221030981600805</v>
      </c>
      <c r="MJ155">
        <f>IF(MJ$68=0,HLOOKUP($A155,'Monte Carlo_locked values'!$CQ$6:$DS$506,'Half from MC Supply Inputs '!MJ$138+1,FALSE),MJ122)</f>
        <v>3.4066141725638213</v>
      </c>
      <c r="MK155">
        <f>IF(MK$68=0,HLOOKUP($A155,'Monte Carlo_locked values'!$CQ$6:$DS$506,'Half from MC Supply Inputs '!MK$138+1,FALSE),MK122)</f>
        <v>5.0223667526165841</v>
      </c>
      <c r="ML155">
        <f>IF(ML$68=0,HLOOKUP($A155,'Monte Carlo_locked values'!$CQ$6:$DS$506,'Half from MC Supply Inputs '!ML$138+1,FALSE),ML122)</f>
        <v>2.5945027492715647</v>
      </c>
      <c r="MM155">
        <f>IF(MM$68=0,HLOOKUP($A155,'Monte Carlo_locked values'!$CQ$6:$DS$506,'Half from MC Supply Inputs '!MM$138+1,FALSE),MM122)</f>
        <v>9.5221030981600805</v>
      </c>
      <c r="MN155">
        <f>IF(MN$68=0,HLOOKUP($A155,'Monte Carlo_locked values'!$CQ$6:$DS$506,'Half from MC Supply Inputs '!MN$138+1,FALSE),MN122)</f>
        <v>6.2066031310462346</v>
      </c>
      <c r="MO155">
        <f>IF(MO$68=0,HLOOKUP($A155,'Monte Carlo_locked values'!$CQ$6:$DS$506,'Half from MC Supply Inputs '!MO$138+1,FALSE),MO122)</f>
        <v>4.0219054692034097</v>
      </c>
      <c r="MP155">
        <f>IF(MP$68=0,HLOOKUP($A155,'Monte Carlo_locked values'!$CQ$6:$DS$506,'Half from MC Supply Inputs '!MP$138+1,FALSE),MP122)</f>
        <v>9.5221030981600805</v>
      </c>
      <c r="MQ155">
        <f>IF(MQ$68=0,HLOOKUP($A155,'Monte Carlo_locked values'!$CQ$6:$DS$506,'Half from MC Supply Inputs '!MQ$138+1,FALSE),MQ122)</f>
        <v>9.5221030981600805</v>
      </c>
      <c r="MR155">
        <f>IF(MR$68=0,HLOOKUP($A155,'Monte Carlo_locked values'!$CQ$6:$DS$506,'Half from MC Supply Inputs '!MR$138+1,FALSE),MR122)</f>
        <v>9.5221030981600805</v>
      </c>
      <c r="MS155">
        <f>IF(MS$68=0,HLOOKUP($A155,'Monte Carlo_locked values'!$CQ$6:$DS$506,'Half from MC Supply Inputs '!MS$138+1,FALSE),MS122)</f>
        <v>4.0219054692034097</v>
      </c>
      <c r="MT155">
        <f>IF(MT$68=0,HLOOKUP($A155,'Monte Carlo_locked values'!$CQ$6:$DS$506,'Half from MC Supply Inputs '!MT$138+1,FALSE),MT122)</f>
        <v>9.5221030981600805</v>
      </c>
      <c r="MU155">
        <f>IF(MU$68=0,HLOOKUP($A155,'Monte Carlo_locked values'!$CQ$6:$DS$506,'Half from MC Supply Inputs '!MU$138+1,FALSE),MU122)</f>
        <v>9.5221030981600805</v>
      </c>
      <c r="MV155">
        <f>IF(MV$68=0,HLOOKUP($A155,'Monte Carlo_locked values'!$CQ$6:$DS$506,'Half from MC Supply Inputs '!MV$138+1,FALSE),MV122)</f>
        <v>6.2066031310462346</v>
      </c>
      <c r="MW155">
        <f>IF(MW$68=0,HLOOKUP($A155,'Monte Carlo_locked values'!$CQ$6:$DS$506,'Half from MC Supply Inputs '!MW$138+1,FALSE),MW122)</f>
        <v>6.9638980729572149</v>
      </c>
      <c r="MX155">
        <f>IF(MX$68=0,HLOOKUP($A155,'Monte Carlo_locked values'!$CQ$6:$DS$506,'Half from MC Supply Inputs '!MX$138+1,FALSE),MX122)</f>
        <v>5.4493081891352544</v>
      </c>
      <c r="MY155">
        <f>IF(MY$68=0,HLOOKUP($A155,'Monte Carlo_locked values'!$CQ$6:$DS$506,'Half from MC Supply Inputs '!MY$138+1,FALSE),MY122)</f>
        <v>5.5024089075313558</v>
      </c>
      <c r="MZ155">
        <f>IF(MZ$68=0,HLOOKUP($A155,'Monte Carlo_locked values'!$CQ$6:$DS$506,'Half from MC Supply Inputs '!MZ$138+1,FALSE),MZ122)</f>
        <v>6.9638980729572149</v>
      </c>
      <c r="NA155">
        <f>IF(NA$68=0,HLOOKUP($A155,'Monte Carlo_locked values'!$CQ$6:$DS$506,'Half from MC Supply Inputs '!NA$138+1,FALSE),NA122)</f>
        <v>2.9750218446775847</v>
      </c>
      <c r="NB155">
        <f>IF(NB$68=0,HLOOKUP($A155,'Monte Carlo_locked values'!$CQ$6:$DS$506,'Half from MC Supply Inputs '!NB$138+1,FALSE),NB122)</f>
        <v>4.0219054692034097</v>
      </c>
      <c r="NC155">
        <f>IF(NC$68=0,HLOOKUP($A155,'Monte Carlo_locked values'!$CQ$6:$DS$506,'Half from MC Supply Inputs '!NC$138+1,FALSE),NC122)</f>
        <v>9.5221030981600805</v>
      </c>
      <c r="ND155">
        <f>IF(ND$68=0,HLOOKUP($A155,'Monte Carlo_locked values'!$CQ$6:$DS$506,'Half from MC Supply Inputs '!ND$138+1,FALSE),ND122)</f>
        <v>2.597535939904783</v>
      </c>
      <c r="NE155">
        <f>IF(NE$68=0,HLOOKUP($A155,'Monte Carlo_locked values'!$CQ$6:$DS$506,'Half from MC Supply Inputs '!NE$138+1,FALSE),NE122)</f>
        <v>7.4028417319592181</v>
      </c>
      <c r="NF155">
        <f>IF(NF$68=0,HLOOKUP($A155,'Monte Carlo_locked values'!$CQ$6:$DS$506,'Half from MC Supply Inputs '!NF$138+1,FALSE),NF122)</f>
        <v>4.0219054692034097</v>
      </c>
      <c r="NG155">
        <f>IF(NG$68=0,HLOOKUP($A155,'Monte Carlo_locked values'!$CQ$6:$DS$506,'Half from MC Supply Inputs '!NG$138+1,FALSE),NG122)</f>
        <v>2.5945027492715647</v>
      </c>
      <c r="NH155">
        <f>IF(NH$68=0,HLOOKUP($A155,'Monte Carlo_locked values'!$CQ$6:$DS$506,'Half from MC Supply Inputs '!NH$138+1,FALSE),NH122)</f>
        <v>4.0219054692034097</v>
      </c>
      <c r="NI155">
        <f>IF(NI$68=0,HLOOKUP($A155,'Monte Carlo_locked values'!$CQ$6:$DS$506,'Half from MC Supply Inputs '!NI$138+1,FALSE),NI122)</f>
        <v>3.8885874156472324</v>
      </c>
      <c r="NJ155">
        <f>IF(NJ$68=0,HLOOKUP($A155,'Monte Carlo_locked values'!$CQ$6:$DS$506,'Half from MC Supply Inputs '!NJ$138+1,FALSE),NJ122)</f>
        <v>9.5221030981600805</v>
      </c>
      <c r="NK155">
        <f>IF(NK$68=0,HLOOKUP($A155,'Monte Carlo_locked values'!$CQ$6:$DS$506,'Half from MC Supply Inputs '!NK$138+1,FALSE),NK122)</f>
        <v>3.2761578523550563</v>
      </c>
      <c r="NL155">
        <f>IF(NL$68=0,HLOOKUP($A155,'Monte Carlo_locked values'!$CQ$6:$DS$506,'Half from MC Supply Inputs '!NL$138+1,FALSE),NL122)</f>
        <v>9.5221030981600805</v>
      </c>
      <c r="NM155">
        <f>IF(NM$68=0,HLOOKUP($A155,'Monte Carlo_locked values'!$CQ$6:$DS$506,'Half from MC Supply Inputs '!NM$138+1,FALSE),NM122)</f>
        <v>2.5945027492715647</v>
      </c>
      <c r="NN155">
        <f>IF(NN$68=0,HLOOKUP($A155,'Monte Carlo_locked values'!$CQ$6:$DS$506,'Half from MC Supply Inputs '!NN$138+1,FALSE),NN122)</f>
        <v>5.4493081891352544</v>
      </c>
      <c r="NO155">
        <f>IF(NO$68=0,HLOOKUP($A155,'Monte Carlo_locked values'!$CQ$6:$DS$506,'Half from MC Supply Inputs '!NO$138+1,FALSE),NO122)</f>
        <v>2.5945027492715647</v>
      </c>
      <c r="NP155">
        <f>IF(NP$68=0,HLOOKUP($A155,'Monte Carlo_locked values'!$CQ$6:$DS$506,'Half from MC Supply Inputs '!NP$138+1,FALSE),NP122)</f>
        <v>9.5221030981600805</v>
      </c>
      <c r="NQ155">
        <f>IF(NQ$68=0,HLOOKUP($A155,'Monte Carlo_locked values'!$CQ$6:$DS$506,'Half from MC Supply Inputs '!NQ$138+1,FALSE),NQ122)</f>
        <v>6.2066031310462346</v>
      </c>
      <c r="NR155">
        <f>IF(NR$68=0,HLOOKUP($A155,'Monte Carlo_locked values'!$CQ$6:$DS$506,'Half from MC Supply Inputs '!NR$138+1,FALSE),NR122)</f>
        <v>6.2066031310462346</v>
      </c>
      <c r="NS155">
        <f>IF(NS$68=0,HLOOKUP($A155,'Monte Carlo_locked values'!$CQ$6:$DS$506,'Half from MC Supply Inputs '!NS$138+1,FALSE),NS122)</f>
        <v>4.0219054692034097</v>
      </c>
      <c r="NT155">
        <f>IF(NT$68=0,HLOOKUP($A155,'Monte Carlo_locked values'!$CQ$6:$DS$506,'Half from MC Supply Inputs '!NT$138+1,FALSE),NT122)</f>
        <v>2.5945027492715647</v>
      </c>
      <c r="NU155">
        <f>IF(NU$68=0,HLOOKUP($A155,'Monte Carlo_locked values'!$CQ$6:$DS$506,'Half from MC Supply Inputs '!NU$138+1,FALSE),NU122)</f>
        <v>2.5945027492715647</v>
      </c>
      <c r="NV155">
        <f>IF(NV$68=0,HLOOKUP($A155,'Monte Carlo_locked values'!$CQ$6:$DS$506,'Half from MC Supply Inputs '!NV$138+1,FALSE),NV122)</f>
        <v>6.9638980729572149</v>
      </c>
      <c r="NW155">
        <f>IF(NW$68=0,HLOOKUP($A155,'Monte Carlo_locked values'!$CQ$6:$DS$506,'Half from MC Supply Inputs '!NW$138+1,FALSE),NW122)</f>
        <v>9.5221030981600805</v>
      </c>
      <c r="NX155">
        <f>IF(NX$68=0,HLOOKUP($A155,'Monte Carlo_locked values'!$CQ$6:$DS$506,'Half from MC Supply Inputs '!NX$138+1,FALSE),NX122)</f>
        <v>2.5945027492715647</v>
      </c>
      <c r="NY155">
        <f>IF(NY$68=0,HLOOKUP($A155,'Monte Carlo_locked values'!$CQ$6:$DS$506,'Half from MC Supply Inputs '!NY$138+1,FALSE),NY122)</f>
        <v>4.691064437442642</v>
      </c>
      <c r="NZ155">
        <f>IF(NZ$68=0,HLOOKUP($A155,'Monte Carlo_locked values'!$CQ$6:$DS$506,'Half from MC Supply Inputs '!NZ$138+1,FALSE),NZ122)</f>
        <v>6.2066031310462346</v>
      </c>
      <c r="OA155">
        <f>IF(OA$68=0,HLOOKUP($A155,'Monte Carlo_locked values'!$CQ$6:$DS$506,'Half from MC Supply Inputs '!OA$138+1,FALSE),OA122)</f>
        <v>2.597535939904783</v>
      </c>
      <c r="OB155">
        <f>IF(OB$68=0,HLOOKUP($A155,'Monte Carlo_locked values'!$CQ$6:$DS$506,'Half from MC Supply Inputs '!OB$138+1,FALSE),OB122)</f>
        <v>5.7304466583453637</v>
      </c>
      <c r="OC155">
        <f>IF(OC$68=0,HLOOKUP($A155,'Monte Carlo_locked values'!$CQ$6:$DS$506,'Half from MC Supply Inputs '!OC$138+1,FALSE),OC122)</f>
        <v>2.5945027492715647</v>
      </c>
      <c r="OD155">
        <f>IF(OD$68=0,HLOOKUP($A155,'Monte Carlo_locked values'!$CQ$6:$DS$506,'Half from MC Supply Inputs '!OD$138+1,FALSE),OD122)</f>
        <v>9.5221030981600805</v>
      </c>
      <c r="OE155">
        <f>IF(OE$68=0,HLOOKUP($A155,'Monte Carlo_locked values'!$CQ$6:$DS$506,'Half from MC Supply Inputs '!OE$138+1,FALSE),OE122)</f>
        <v>7.9599805924660307</v>
      </c>
      <c r="OF155">
        <f>IF(OF$68=0,HLOOKUP($A155,'Monte Carlo_locked values'!$CQ$6:$DS$506,'Half from MC Supply Inputs '!OF$138+1,FALSE),OF122)</f>
        <v>9.5221030981600805</v>
      </c>
      <c r="OG155">
        <f>IF(OG$68=0,HLOOKUP($A155,'Monte Carlo_locked values'!$CQ$6:$DS$506,'Half from MC Supply Inputs '!OG$138+1,FALSE),OG122)</f>
        <v>2.5945027492715647</v>
      </c>
      <c r="OH155">
        <f>IF(OH$68=0,HLOOKUP($A155,'Monte Carlo_locked values'!$CQ$6:$DS$506,'Half from MC Supply Inputs '!OH$138+1,FALSE),OH122)</f>
        <v>9.5221030981600805</v>
      </c>
      <c r="OI155">
        <f>IF(OI$68=0,HLOOKUP($A155,'Monte Carlo_locked values'!$CQ$6:$DS$506,'Half from MC Supply Inputs '!OI$138+1,FALSE),OI122)</f>
        <v>4.0219054692034097</v>
      </c>
      <c r="OJ155">
        <f>IF(OJ$68=0,HLOOKUP($A155,'Monte Carlo_locked values'!$CQ$6:$DS$506,'Half from MC Supply Inputs '!OJ$138+1,FALSE),OJ122)</f>
        <v>6.2066031310462346</v>
      </c>
      <c r="OK155">
        <f>IF(OK$68=0,HLOOKUP($A155,'Monte Carlo_locked values'!$CQ$6:$DS$506,'Half from MC Supply Inputs '!OK$138+1,FALSE),OK122)</f>
        <v>9.5221030981600805</v>
      </c>
      <c r="OL155">
        <f>IF(OL$68=0,HLOOKUP($A155,'Monte Carlo_locked values'!$CQ$6:$DS$506,'Half from MC Supply Inputs '!OL$138+1,FALSE),OL122)</f>
        <v>2.5945027492715647</v>
      </c>
      <c r="OM155">
        <f>IF(OM$68=0,HLOOKUP($A155,'Monte Carlo_locked values'!$CQ$6:$DS$506,'Half from MC Supply Inputs '!OM$138+1,FALSE),OM122)</f>
        <v>9.5221030981600805</v>
      </c>
      <c r="ON155">
        <f>IF(ON$68=0,HLOOKUP($A155,'Monte Carlo_locked values'!$CQ$6:$DS$506,'Half from MC Supply Inputs '!ON$138+1,FALSE),ON122)</f>
        <v>9.5221030981600805</v>
      </c>
      <c r="OO155">
        <f>IF(OO$68=0,HLOOKUP($A155,'Monte Carlo_locked values'!$CQ$6:$DS$506,'Half from MC Supply Inputs '!OO$138+1,FALSE),OO122)</f>
        <v>8.0329735244960769</v>
      </c>
      <c r="OP155">
        <f>IF(OP$68=0,HLOOKUP($A155,'Monte Carlo_locked values'!$CQ$6:$DS$506,'Half from MC Supply Inputs '!OP$138+1,FALSE),OP122)</f>
        <v>4.7691496637655773</v>
      </c>
      <c r="OQ155">
        <f>IF(OQ$68=0,HLOOKUP($A155,'Monte Carlo_locked values'!$CQ$6:$DS$506,'Half from MC Supply Inputs '!OQ$138+1,FALSE),OQ122)</f>
        <v>5.4493081891352544</v>
      </c>
      <c r="OR155">
        <f>IF(OR$68=0,HLOOKUP($A155,'Monte Carlo_locked values'!$CQ$6:$DS$506,'Half from MC Supply Inputs '!OR$138+1,FALSE),OR122)</f>
        <v>2.597535939904783</v>
      </c>
      <c r="OS155">
        <f>IF(OS$68=0,HLOOKUP($A155,'Monte Carlo_locked values'!$CQ$6:$DS$506,'Half from MC Supply Inputs '!OS$138+1,FALSE),OS122)</f>
        <v>2.5945027492715647</v>
      </c>
      <c r="OT155">
        <f>IF(OT$68=0,HLOOKUP($A155,'Monte Carlo_locked values'!$CQ$6:$DS$506,'Half from MC Supply Inputs '!OT$138+1,FALSE),OT122)</f>
        <v>5.4493081891352544</v>
      </c>
      <c r="OU155">
        <f>IF(OU$68=0,HLOOKUP($A155,'Monte Carlo_locked values'!$CQ$6:$DS$506,'Half from MC Supply Inputs '!OU$138+1,FALSE),OU122)</f>
        <v>9.5221030981600805</v>
      </c>
      <c r="OV155">
        <f>IF(OV$68=0,HLOOKUP($A155,'Monte Carlo_locked values'!$CQ$6:$DS$506,'Half from MC Supply Inputs '!OV$138+1,FALSE),OV122)</f>
        <v>6.9638980729572149</v>
      </c>
      <c r="OW155">
        <f>IF(OW$68=0,HLOOKUP($A155,'Monte Carlo_locked values'!$CQ$6:$DS$506,'Half from MC Supply Inputs '!OW$138+1,FALSE),OW122)</f>
        <v>3.5018707974460397</v>
      </c>
      <c r="OX155">
        <f>IF(OX$68=0,HLOOKUP($A155,'Monte Carlo_locked values'!$CQ$6:$DS$506,'Half from MC Supply Inputs '!OX$138+1,FALSE),OX122)</f>
        <v>6.2066031310462346</v>
      </c>
      <c r="OY155">
        <f>IF(OY$68=0,HLOOKUP($A155,'Monte Carlo_locked values'!$CQ$6:$DS$506,'Half from MC Supply Inputs '!OY$138+1,FALSE),OY122)</f>
        <v>3.2777689085303501</v>
      </c>
      <c r="OZ155">
        <f>IF(OZ$68=0,HLOOKUP($A155,'Monte Carlo_locked values'!$CQ$6:$DS$506,'Half from MC Supply Inputs '!OZ$138+1,FALSE),OZ122)</f>
        <v>6.9638980729572149</v>
      </c>
      <c r="PA155">
        <f>IF(PA$68=0,HLOOKUP($A155,'Monte Carlo_locked values'!$CQ$6:$DS$506,'Half from MC Supply Inputs '!PA$138+1,FALSE),PA122)</f>
        <v>9.5221030981600805</v>
      </c>
      <c r="PB155">
        <f>IF(PB$68=0,HLOOKUP($A155,'Monte Carlo_locked values'!$CQ$6:$DS$506,'Half from MC Supply Inputs '!PB$138+1,FALSE),PB122)</f>
        <v>4.0219054692034097</v>
      </c>
      <c r="PC155">
        <f>IF(PC$68=0,HLOOKUP($A155,'Monte Carlo_locked values'!$CQ$6:$DS$506,'Half from MC Supply Inputs '!PC$138+1,FALSE),PC122)</f>
        <v>2.5945027492715647</v>
      </c>
      <c r="PD155">
        <f>IF(PD$68=0,HLOOKUP($A155,'Monte Carlo_locked values'!$CQ$6:$DS$506,'Half from MC Supply Inputs '!PD$138+1,FALSE),PD122)</f>
        <v>9.5221030981600805</v>
      </c>
      <c r="PE155">
        <f>IF(PE$68=0,HLOOKUP($A155,'Monte Carlo_locked values'!$CQ$6:$DS$506,'Half from MC Supply Inputs '!PE$138+1,FALSE),PE122)</f>
        <v>9.5221030981600805</v>
      </c>
      <c r="PF155">
        <f>IF(PF$68=0,HLOOKUP($A155,'Monte Carlo_locked values'!$CQ$6:$DS$506,'Half from MC Supply Inputs '!PF$138+1,FALSE),PF122)</f>
        <v>4.0219054692034097</v>
      </c>
      <c r="PG155">
        <f>IF(PG$68=0,HLOOKUP($A155,'Monte Carlo_locked values'!$CQ$6:$DS$506,'Half from MC Supply Inputs '!PG$138+1,FALSE),PG122)</f>
        <v>3.0418329797305734</v>
      </c>
      <c r="PH155">
        <f>IF(PH$68=0,HLOOKUP($A155,'Monte Carlo_locked values'!$CQ$6:$DS$506,'Half from MC Supply Inputs '!PH$138+1,FALSE),PH122)</f>
        <v>5.0440581205266817</v>
      </c>
      <c r="PI155">
        <f>IF(PI$68=0,HLOOKUP($A155,'Monte Carlo_locked values'!$CQ$6:$DS$506,'Half from MC Supply Inputs '!PI$138+1,FALSE),PI122)</f>
        <v>6.0028229943700664</v>
      </c>
      <c r="PJ155">
        <f>IF(PJ$68=0,HLOOKUP($A155,'Monte Carlo_locked values'!$CQ$6:$DS$506,'Half from MC Supply Inputs '!PJ$138+1,FALSE),PJ122)</f>
        <v>9.5221030981600805</v>
      </c>
      <c r="PK155">
        <f>IF(PK$68=0,HLOOKUP($A155,'Monte Carlo_locked values'!$CQ$6:$DS$506,'Half from MC Supply Inputs '!PK$138+1,FALSE),PK122)</f>
        <v>6.2066031310462346</v>
      </c>
      <c r="PL155">
        <f>IF(PL$68=0,HLOOKUP($A155,'Monte Carlo_locked values'!$CQ$6:$DS$506,'Half from MC Supply Inputs '!PL$138+1,FALSE),PL122)</f>
        <v>6.9638980729572149</v>
      </c>
      <c r="PM155">
        <f>IF(PM$68=0,HLOOKUP($A155,'Monte Carlo_locked values'!$CQ$6:$DS$506,'Half from MC Supply Inputs '!PM$138+1,FALSE),PM122)</f>
        <v>2.5945027492715647</v>
      </c>
      <c r="PN155">
        <f>IF(PN$68=0,HLOOKUP($A155,'Monte Carlo_locked values'!$CQ$6:$DS$506,'Half from MC Supply Inputs '!PN$138+1,FALSE),PN122)</f>
        <v>6.2066031310462346</v>
      </c>
      <c r="PO155">
        <f>IF(PO$68=0,HLOOKUP($A155,'Monte Carlo_locked values'!$CQ$6:$DS$506,'Half from MC Supply Inputs '!PO$138+1,FALSE),PO122)</f>
        <v>9.5221030981600805</v>
      </c>
      <c r="PP155">
        <f>IF(PP$68=0,HLOOKUP($A155,'Monte Carlo_locked values'!$CQ$6:$DS$506,'Half from MC Supply Inputs '!PP$138+1,FALSE),PP122)</f>
        <v>5.4493081891352544</v>
      </c>
      <c r="PQ155">
        <f>IF(PQ$68=0,HLOOKUP($A155,'Monte Carlo_locked values'!$CQ$6:$DS$506,'Half from MC Supply Inputs '!PQ$138+1,FALSE),PQ122)</f>
        <v>8.7478614856653074</v>
      </c>
      <c r="PR155">
        <f>IF(PR$68=0,HLOOKUP($A155,'Monte Carlo_locked values'!$CQ$6:$DS$506,'Half from MC Supply Inputs '!PR$138+1,FALSE),PR122)</f>
        <v>9.5221030981600805</v>
      </c>
      <c r="PS155">
        <f>IF(PS$68=0,HLOOKUP($A155,'Monte Carlo_locked values'!$CQ$6:$DS$506,'Half from MC Supply Inputs '!PS$138+1,FALSE),PS122)</f>
        <v>9.5221030981600805</v>
      </c>
      <c r="PT155">
        <f>IF(PT$68=0,HLOOKUP($A155,'Monte Carlo_locked values'!$CQ$6:$DS$506,'Half from MC Supply Inputs '!PT$138+1,FALSE),PT122)</f>
        <v>9.5221030981600805</v>
      </c>
      <c r="PU155">
        <f>IF(PU$68=0,HLOOKUP($A155,'Monte Carlo_locked values'!$CQ$6:$DS$506,'Half from MC Supply Inputs '!PU$138+1,FALSE),PU122)</f>
        <v>4.626204181130924</v>
      </c>
      <c r="PV155">
        <f>IF(PV$68=0,HLOOKUP($A155,'Monte Carlo_locked values'!$CQ$6:$DS$506,'Half from MC Supply Inputs '!PV$138+1,FALSE),PV122)</f>
        <v>2.597535939904783</v>
      </c>
      <c r="PW155">
        <f>IF(PW$68=0,HLOOKUP($A155,'Monte Carlo_locked values'!$CQ$6:$DS$506,'Half from MC Supply Inputs '!PW$138+1,FALSE),PW122)</f>
        <v>6.9638980729572149</v>
      </c>
      <c r="PX155">
        <f>IF(PX$68=0,HLOOKUP($A155,'Monte Carlo_locked values'!$CQ$6:$DS$506,'Half from MC Supply Inputs '!PX$138+1,FALSE),PX122)</f>
        <v>5.4493081891352544</v>
      </c>
      <c r="PY155">
        <f>IF(PY$68=0,HLOOKUP($A155,'Monte Carlo_locked values'!$CQ$6:$DS$506,'Half from MC Supply Inputs '!PY$138+1,FALSE),PY122)</f>
        <v>4.4237860884581055</v>
      </c>
      <c r="PZ155">
        <f>IF(PZ$68=0,HLOOKUP($A155,'Monte Carlo_locked values'!$CQ$6:$DS$506,'Half from MC Supply Inputs '!PZ$138+1,FALSE),PZ122)</f>
        <v>6.9638980729572149</v>
      </c>
      <c r="QA155">
        <f>IF(QA$68=0,HLOOKUP($A155,'Monte Carlo_locked values'!$CQ$6:$DS$506,'Half from MC Supply Inputs '!QA$138+1,FALSE),QA122)</f>
        <v>9.5221030981600805</v>
      </c>
      <c r="QB155">
        <f>IF(QB$68=0,HLOOKUP($A155,'Monte Carlo_locked values'!$CQ$6:$DS$506,'Half from MC Supply Inputs '!QB$138+1,FALSE),QB122)</f>
        <v>5.4493081891352544</v>
      </c>
      <c r="QC155">
        <f>IF(QC$68=0,HLOOKUP($A155,'Monte Carlo_locked values'!$CQ$6:$DS$506,'Half from MC Supply Inputs '!QC$138+1,FALSE),QC122)</f>
        <v>6.0722808490234677</v>
      </c>
      <c r="QD155">
        <f>IF(QD$68=0,HLOOKUP($A155,'Monte Carlo_locked values'!$CQ$6:$DS$506,'Half from MC Supply Inputs '!QD$138+1,FALSE),QD122)</f>
        <v>6.9638980729572149</v>
      </c>
      <c r="QE155">
        <f>IF(QE$68=0,HLOOKUP($A155,'Monte Carlo_locked values'!$CQ$6:$DS$506,'Half from MC Supply Inputs '!QE$138+1,FALSE),QE122)</f>
        <v>9.5221030981600805</v>
      </c>
      <c r="QF155">
        <f>IF(QF$68=0,HLOOKUP($A155,'Monte Carlo_locked values'!$CQ$6:$DS$506,'Half from MC Supply Inputs '!QF$138+1,FALSE),QF122)</f>
        <v>6.9638980729572149</v>
      </c>
      <c r="QG155">
        <f>IF(QG$68=0,HLOOKUP($A155,'Monte Carlo_locked values'!$CQ$6:$DS$506,'Half from MC Supply Inputs '!QG$138+1,FALSE),QG122)</f>
        <v>2.6659867246851703</v>
      </c>
      <c r="QH155">
        <f>IF(QH$68=0,HLOOKUP($A155,'Monte Carlo_locked values'!$CQ$6:$DS$506,'Half from MC Supply Inputs '!QH$138+1,FALSE),QH122)</f>
        <v>4.0219054692034097</v>
      </c>
      <c r="QI155">
        <f>IF(QI$68=0,HLOOKUP($A155,'Monte Carlo_locked values'!$CQ$6:$DS$506,'Half from MC Supply Inputs '!QI$138+1,FALSE),QI122)</f>
        <v>3.1378430108743176</v>
      </c>
      <c r="QJ155">
        <f>IF(QJ$68=0,HLOOKUP($A155,'Monte Carlo_locked values'!$CQ$6:$DS$506,'Half from MC Supply Inputs '!QJ$138+1,FALSE),QJ122)</f>
        <v>6.9638980729572149</v>
      </c>
      <c r="QK155">
        <f>IF(QK$68=0,HLOOKUP($A155,'Monte Carlo_locked values'!$CQ$6:$DS$506,'Half from MC Supply Inputs '!QK$138+1,FALSE),QK122)</f>
        <v>9.5221030981600805</v>
      </c>
      <c r="QL155">
        <f>IF(QL$68=0,HLOOKUP($A155,'Monte Carlo_locked values'!$CQ$6:$DS$506,'Half from MC Supply Inputs '!QL$138+1,FALSE),QL122)</f>
        <v>6.828011269432916</v>
      </c>
      <c r="QM155">
        <f>IF(QM$68=0,HLOOKUP($A155,'Monte Carlo_locked values'!$CQ$6:$DS$506,'Half from MC Supply Inputs '!QM$138+1,FALSE),QM122)</f>
        <v>6.2066031310462346</v>
      </c>
      <c r="QN155">
        <f>IF(QN$68=0,HLOOKUP($A155,'Monte Carlo_locked values'!$CQ$6:$DS$506,'Half from MC Supply Inputs '!QN$138+1,FALSE),QN122)</f>
        <v>9.5221030981600805</v>
      </c>
      <c r="QO155">
        <f>IF(QO$68=0,HLOOKUP($A155,'Monte Carlo_locked values'!$CQ$6:$DS$506,'Half from MC Supply Inputs '!QO$138+1,FALSE),QO122)</f>
        <v>5.1080868719376396</v>
      </c>
      <c r="QP155">
        <f>IF(QP$68=0,HLOOKUP($A155,'Monte Carlo_locked values'!$CQ$6:$DS$506,'Half from MC Supply Inputs '!QP$138+1,FALSE),QP122)</f>
        <v>5.4493081891352544</v>
      </c>
      <c r="QQ155">
        <f>IF(QQ$68=0,HLOOKUP($A155,'Monte Carlo_locked values'!$CQ$6:$DS$506,'Half from MC Supply Inputs '!QQ$138+1,FALSE),QQ122)</f>
        <v>4.0219054692034097</v>
      </c>
      <c r="QR155">
        <f>IF(QR$68=0,HLOOKUP($A155,'Monte Carlo_locked values'!$CQ$6:$DS$506,'Half from MC Supply Inputs '!QR$138+1,FALSE),QR122)</f>
        <v>4.0219054692034097</v>
      </c>
      <c r="QS155">
        <f>IF(QS$68=0,HLOOKUP($A155,'Monte Carlo_locked values'!$CQ$6:$DS$506,'Half from MC Supply Inputs '!QS$138+1,FALSE),QS122)</f>
        <v>6.2066031310462346</v>
      </c>
      <c r="QT155">
        <f>IF(QT$68=0,HLOOKUP($A155,'Monte Carlo_locked values'!$CQ$6:$DS$506,'Half from MC Supply Inputs '!QT$138+1,FALSE),QT122)</f>
        <v>9.5221030981600805</v>
      </c>
      <c r="QU155">
        <f>IF(QU$68=0,HLOOKUP($A155,'Monte Carlo_locked values'!$CQ$6:$DS$506,'Half from MC Supply Inputs '!QU$138+1,FALSE),QU122)</f>
        <v>5.4493081891352544</v>
      </c>
      <c r="QV155">
        <f>IF(QV$68=0,HLOOKUP($A155,'Monte Carlo_locked values'!$CQ$6:$DS$506,'Half from MC Supply Inputs '!QV$138+1,FALSE),QV122)</f>
        <v>6.2066031310462346</v>
      </c>
      <c r="QW155">
        <f>IF(QW$68=0,HLOOKUP($A155,'Monte Carlo_locked values'!$CQ$6:$DS$506,'Half from MC Supply Inputs '!QW$138+1,FALSE),QW122)</f>
        <v>3.6435745754716931</v>
      </c>
      <c r="QX155">
        <f>IF(QX$68=0,HLOOKUP($A155,'Monte Carlo_locked values'!$CQ$6:$DS$506,'Half from MC Supply Inputs '!QX$138+1,FALSE),QX122)</f>
        <v>6.0118786516592504</v>
      </c>
      <c r="QY155">
        <f>IF(QY$68=0,HLOOKUP($A155,'Monte Carlo_locked values'!$CQ$6:$DS$506,'Half from MC Supply Inputs '!QY$138+1,FALSE),QY122)</f>
        <v>6.2066031310462346</v>
      </c>
      <c r="QZ155">
        <f>IF(QZ$68=0,HLOOKUP($A155,'Monte Carlo_locked values'!$CQ$6:$DS$506,'Half from MC Supply Inputs '!QZ$138+1,FALSE),QZ122)</f>
        <v>6.9638980729572149</v>
      </c>
      <c r="RA155">
        <f>IF(RA$68=0,HLOOKUP($A155,'Monte Carlo_locked values'!$CQ$6:$DS$506,'Half from MC Supply Inputs '!RA$138+1,FALSE),RA122)</f>
        <v>2.5945027492715647</v>
      </c>
      <c r="RB155">
        <f>IF(RB$68=0,HLOOKUP($A155,'Monte Carlo_locked values'!$CQ$6:$DS$506,'Half from MC Supply Inputs '!RB$138+1,FALSE),RB122)</f>
        <v>9.5221030981600805</v>
      </c>
      <c r="RC155">
        <f>IF(RC$68=0,HLOOKUP($A155,'Monte Carlo_locked values'!$CQ$6:$DS$506,'Half from MC Supply Inputs '!RC$138+1,FALSE),RC122)</f>
        <v>6.2066031310462346</v>
      </c>
      <c r="RD155">
        <f>IF(RD$68=0,HLOOKUP($A155,'Monte Carlo_locked values'!$CQ$6:$DS$506,'Half from MC Supply Inputs '!RD$138+1,FALSE),RD122)</f>
        <v>9.5221030981600805</v>
      </c>
      <c r="RE155">
        <f>IF(RE$68=0,HLOOKUP($A155,'Monte Carlo_locked values'!$CQ$6:$DS$506,'Half from MC Supply Inputs '!RE$138+1,FALSE),RE122)</f>
        <v>4.0219054692034097</v>
      </c>
      <c r="RF155">
        <f>IF(RF$68=0,HLOOKUP($A155,'Monte Carlo_locked values'!$CQ$6:$DS$506,'Half from MC Supply Inputs '!RF$138+1,FALSE),RF122)</f>
        <v>9.5221030981600805</v>
      </c>
      <c r="RG155">
        <f>IF(RG$68=0,HLOOKUP($A155,'Monte Carlo_locked values'!$CQ$6:$DS$506,'Half from MC Supply Inputs '!RG$138+1,FALSE),RG122)</f>
        <v>6.2066031310462346</v>
      </c>
      <c r="RH155">
        <f>IF(RH$68=0,HLOOKUP($A155,'Monte Carlo_locked values'!$CQ$6:$DS$506,'Half from MC Supply Inputs '!RH$138+1,FALSE),RH122)</f>
        <v>9.5221030981600805</v>
      </c>
      <c r="RI155">
        <f>IF(RI$68=0,HLOOKUP($A155,'Monte Carlo_locked values'!$CQ$6:$DS$506,'Half from MC Supply Inputs '!RI$138+1,FALSE),RI122)</f>
        <v>5.4493081891352544</v>
      </c>
      <c r="RJ155">
        <f>IF(RJ$68=0,HLOOKUP($A155,'Monte Carlo_locked values'!$CQ$6:$DS$506,'Half from MC Supply Inputs '!RJ$138+1,FALSE),RJ122)</f>
        <v>2.5945027492715647</v>
      </c>
      <c r="RK155">
        <f>IF(RK$68=0,HLOOKUP($A155,'Monte Carlo_locked values'!$CQ$6:$DS$506,'Half from MC Supply Inputs '!RK$138+1,FALSE),RK122)</f>
        <v>6.9638980729572149</v>
      </c>
      <c r="RL155">
        <f>IF(RL$68=0,HLOOKUP($A155,'Monte Carlo_locked values'!$CQ$6:$DS$506,'Half from MC Supply Inputs '!RL$138+1,FALSE),RL122)</f>
        <v>9.5221030981600805</v>
      </c>
      <c r="RM155">
        <f>IF(RM$68=0,HLOOKUP($A155,'Monte Carlo_locked values'!$CQ$6:$DS$506,'Half from MC Supply Inputs '!RM$138+1,FALSE),RM122)</f>
        <v>6.2066031310462346</v>
      </c>
      <c r="RN155">
        <f>IF(RN$68=0,HLOOKUP($A155,'Monte Carlo_locked values'!$CQ$6:$DS$506,'Half from MC Supply Inputs '!RN$138+1,FALSE),RN122)</f>
        <v>5.4493081891352544</v>
      </c>
      <c r="RO155">
        <f>IF(RO$68=0,HLOOKUP($A155,'Monte Carlo_locked values'!$CQ$6:$DS$506,'Half from MC Supply Inputs '!RO$138+1,FALSE),RO122)</f>
        <v>4.6686821624999686</v>
      </c>
      <c r="RP155">
        <f>IF(RP$68=0,HLOOKUP($A155,'Monte Carlo_locked values'!$CQ$6:$DS$506,'Half from MC Supply Inputs '!RP$138+1,FALSE),RP122)</f>
        <v>9.5221030981600805</v>
      </c>
      <c r="RQ155">
        <f>IF(RQ$68=0,HLOOKUP($A155,'Monte Carlo_locked values'!$CQ$6:$DS$506,'Half from MC Supply Inputs '!RQ$138+1,FALSE),RQ122)</f>
        <v>9.5221030981600805</v>
      </c>
      <c r="RR155">
        <f>IF(RR$68=0,HLOOKUP($A155,'Monte Carlo_locked values'!$CQ$6:$DS$506,'Half from MC Supply Inputs '!RR$138+1,FALSE),RR122)</f>
        <v>9.5221030981600805</v>
      </c>
      <c r="RS155">
        <f>IF(RS$68=0,HLOOKUP($A155,'Monte Carlo_locked values'!$CQ$6:$DS$506,'Half from MC Supply Inputs '!RS$138+1,FALSE),RS122)</f>
        <v>6.2066031310462346</v>
      </c>
      <c r="RT155">
        <f>IF(RT$68=0,HLOOKUP($A155,'Monte Carlo_locked values'!$CQ$6:$DS$506,'Half from MC Supply Inputs '!RT$138+1,FALSE),RT122)</f>
        <v>5.4493081891352544</v>
      </c>
      <c r="RU155">
        <f>IF(RU$68=0,HLOOKUP($A155,'Monte Carlo_locked values'!$CQ$6:$DS$506,'Half from MC Supply Inputs '!RU$138+1,FALSE),RU122)</f>
        <v>6.9638980729572149</v>
      </c>
      <c r="RV155">
        <f>IF(RV$68=0,HLOOKUP($A155,'Monte Carlo_locked values'!$CQ$6:$DS$506,'Half from MC Supply Inputs '!RV$138+1,FALSE),RV122)</f>
        <v>4.0219054692034097</v>
      </c>
      <c r="RW155">
        <f>IF(RW$68=0,HLOOKUP($A155,'Monte Carlo_locked values'!$CQ$6:$DS$506,'Half from MC Supply Inputs '!RW$138+1,FALSE),RW122)</f>
        <v>9.5221030981600805</v>
      </c>
      <c r="RX155">
        <f>IF(RX$68=0,HLOOKUP($A155,'Monte Carlo_locked values'!$CQ$6:$DS$506,'Half from MC Supply Inputs '!RX$138+1,FALSE),RX122)</f>
        <v>4.0219054692034097</v>
      </c>
      <c r="RY155">
        <f>IF(RY$68=0,HLOOKUP($A155,'Monte Carlo_locked values'!$CQ$6:$DS$506,'Half from MC Supply Inputs '!RY$138+1,FALSE),RY122)</f>
        <v>2.597535939904783</v>
      </c>
      <c r="RZ155">
        <f>IF(RZ$68=0,HLOOKUP($A155,'Monte Carlo_locked values'!$CQ$6:$DS$506,'Half from MC Supply Inputs '!RZ$138+1,FALSE),RZ122)</f>
        <v>4.569146230940162</v>
      </c>
      <c r="SA155">
        <f>IF(SA$68=0,HLOOKUP($A155,'Monte Carlo_locked values'!$CQ$6:$DS$506,'Half from MC Supply Inputs '!SA$138+1,FALSE),SA122)</f>
        <v>8.9928935632592779</v>
      </c>
      <c r="SB155">
        <f>IF(SB$68=0,HLOOKUP($A155,'Monte Carlo_locked values'!$CQ$6:$DS$506,'Half from MC Supply Inputs '!SB$138+1,FALSE),SB122)</f>
        <v>7.7665113936234</v>
      </c>
      <c r="SC155">
        <f>IF(SC$68=0,HLOOKUP($A155,'Monte Carlo_locked values'!$CQ$6:$DS$506,'Half from MC Supply Inputs '!SC$138+1,FALSE),SC122)</f>
        <v>6.2066031310462346</v>
      </c>
      <c r="SD155">
        <f>IF(SD$68=0,HLOOKUP($A155,'Monte Carlo_locked values'!$CQ$6:$DS$506,'Half from MC Supply Inputs '!SD$138+1,FALSE),SD122)</f>
        <v>9.2452262226385464</v>
      </c>
      <c r="SE155">
        <f>IF(SE$68=0,HLOOKUP($A155,'Monte Carlo_locked values'!$CQ$6:$DS$506,'Half from MC Supply Inputs '!SE$138+1,FALSE),SE122)</f>
        <v>4.0219054692034097</v>
      </c>
      <c r="SF155">
        <f>IF(SF$68=0,HLOOKUP($A155,'Monte Carlo_locked values'!$CQ$6:$DS$506,'Half from MC Supply Inputs '!SF$138+1,FALSE),SF122)</f>
        <v>4.2343513867190605</v>
      </c>
      <c r="SG155">
        <f>IF(SG$68=0,HLOOKUP($A155,'Monte Carlo_locked values'!$CQ$6:$DS$506,'Half from MC Supply Inputs '!SG$138+1,FALSE),SG122)</f>
        <v>9.5221030981600805</v>
      </c>
    </row>
    <row r="156" spans="1:501" x14ac:dyDescent="0.35">
      <c r="A156" s="158">
        <v>2039</v>
      </c>
      <c r="B156">
        <f>IF(B$68=0,HLOOKUP($A156,'Monte Carlo_locked values'!$CQ$6:$DS$506,'Half from MC Supply Inputs '!B$138+1,FALSE),B123)</f>
        <v>9.9982082530680838</v>
      </c>
      <c r="C156">
        <f>IF(C$68=0,HLOOKUP($A156,'Monte Carlo_locked values'!$CQ$6:$DS$506,'Half from MC Supply Inputs '!C$138+1,FALSE),C123)</f>
        <v>4.8114996285833715</v>
      </c>
      <c r="D156">
        <f>IF(D$68=0,HLOOKUP($A156,'Monte Carlo_locked values'!$CQ$6:$DS$506,'Half from MC Supply Inputs '!D$138+1,FALSE),D123)</f>
        <v>6.3794910653253769</v>
      </c>
      <c r="E156">
        <f>IF(E$68=0,HLOOKUP($A156,'Monte Carlo_locked values'!$CQ$6:$DS$506,'Half from MC Supply Inputs '!E$138+1,FALSE),E123)</f>
        <v>5.606890825278958</v>
      </c>
      <c r="F156">
        <f>IF(F$68=0,HLOOKUP($A156,'Monte Carlo_locked values'!$CQ$6:$DS$506,'Half from MC Supply Inputs '!F$138+1,FALSE),F123)</f>
        <v>6.3794910653253769</v>
      </c>
      <c r="G156">
        <f>IF(G$68=0,HLOOKUP($A156,'Monte Carlo_locked values'!$CQ$6:$DS$506,'Half from MC Supply Inputs '!G$138+1,FALSE),G123)</f>
        <v>9.9982082530680838</v>
      </c>
      <c r="H156">
        <f>IF(H$68=0,HLOOKUP($A156,'Monte Carlo_locked values'!$CQ$6:$DS$506,'Half from MC Supply Inputs '!H$138+1,FALSE),H123)</f>
        <v>5.606890825278958</v>
      </c>
      <c r="I156">
        <f>IF(I$68=0,HLOOKUP($A156,'Monte Carlo_locked values'!$CQ$6:$DS$506,'Half from MC Supply Inputs '!I$138+1,FALSE),I123)</f>
        <v>9.9982082530680838</v>
      </c>
      <c r="J156">
        <f>IF(J$68=0,HLOOKUP($A156,'Monte Carlo_locked values'!$CQ$6:$DS$506,'Half from MC Supply Inputs '!J$138+1,FALSE),J123)</f>
        <v>5.606890825278958</v>
      </c>
      <c r="K156">
        <f>IF(K$68=0,HLOOKUP($A156,'Monte Carlo_locked values'!$CQ$6:$DS$506,'Half from MC Supply Inputs '!K$138+1,FALSE),K123)</f>
        <v>9.9982082530680838</v>
      </c>
      <c r="L156">
        <f>IF(L$68=0,HLOOKUP($A156,'Monte Carlo_locked values'!$CQ$6:$DS$506,'Half from MC Supply Inputs '!L$138+1,FALSE),L123)</f>
        <v>5.324305329749035</v>
      </c>
      <c r="M156">
        <f>IF(M$68=0,HLOOKUP($A156,'Monte Carlo_locked values'!$CQ$6:$DS$506,'Half from MC Supply Inputs '!M$138+1,FALSE),M123)</f>
        <v>3.2641230539595005</v>
      </c>
      <c r="N156">
        <f>IF(N$68=0,HLOOKUP($A156,'Monte Carlo_locked values'!$CQ$6:$DS$506,'Half from MC Supply Inputs '!N$138+1,FALSE),N123)</f>
        <v>7.3045481737389215</v>
      </c>
      <c r="O156">
        <f>IF(O$68=0,HLOOKUP($A156,'Monte Carlo_locked values'!$CQ$6:$DS$506,'Half from MC Supply Inputs '!O$138+1,FALSE),O123)</f>
        <v>4.1655593560070496</v>
      </c>
      <c r="P156">
        <f>IF(P$68=0,HLOOKUP($A156,'Monte Carlo_locked values'!$CQ$6:$DS$506,'Half from MC Supply Inputs '!P$138+1,FALSE),P123)</f>
        <v>5.606890825278958</v>
      </c>
      <c r="Q156">
        <f>IF(Q$68=0,HLOOKUP($A156,'Monte Carlo_locked values'!$CQ$6:$DS$506,'Half from MC Supply Inputs '!Q$138+1,FALSE),Q123)</f>
        <v>9.9982082530680838</v>
      </c>
      <c r="R156">
        <f>IF(R$68=0,HLOOKUP($A156,'Monte Carlo_locked values'!$CQ$6:$DS$506,'Half from MC Supply Inputs '!R$138+1,FALSE),R123)</f>
        <v>2.724227886735143</v>
      </c>
      <c r="S156">
        <f>IF(S$68=0,HLOOKUP($A156,'Monte Carlo_locked values'!$CQ$6:$DS$506,'Half from MC Supply Inputs '!S$138+1,FALSE),S123)</f>
        <v>9.9982082530680838</v>
      </c>
      <c r="T156">
        <f>IF(T$68=0,HLOOKUP($A156,'Monte Carlo_locked values'!$CQ$6:$DS$506,'Half from MC Supply Inputs '!T$138+1,FALSE),T123)</f>
        <v>9.9982082530680838</v>
      </c>
      <c r="U156">
        <f>IF(U$68=0,HLOOKUP($A156,'Monte Carlo_locked values'!$CQ$6:$DS$506,'Half from MC Supply Inputs '!U$138+1,FALSE),U123)</f>
        <v>6.7595476322036108</v>
      </c>
      <c r="V156">
        <f>IF(V$68=0,HLOOKUP($A156,'Monte Carlo_locked values'!$CQ$6:$DS$506,'Half from MC Supply Inputs '!V$138+1,FALSE),V123)</f>
        <v>2.724227886735143</v>
      </c>
      <c r="W156">
        <f>IF(W$68=0,HLOOKUP($A156,'Monte Carlo_locked values'!$CQ$6:$DS$506,'Half from MC Supply Inputs '!W$138+1,FALSE),W123)</f>
        <v>5.606890825278958</v>
      </c>
      <c r="X156">
        <f>IF(X$68=0,HLOOKUP($A156,'Monte Carlo_locked values'!$CQ$6:$DS$506,'Half from MC Supply Inputs '!X$138+1,FALSE),X123)</f>
        <v>5.606890825278958</v>
      </c>
      <c r="Y156">
        <f>IF(Y$68=0,HLOOKUP($A156,'Monte Carlo_locked values'!$CQ$6:$DS$506,'Half from MC Supply Inputs '!Y$138+1,FALSE),Y123)</f>
        <v>4.1655593560070496</v>
      </c>
      <c r="Z156">
        <f>IF(Z$68=0,HLOOKUP($A156,'Monte Carlo_locked values'!$CQ$6:$DS$506,'Half from MC Supply Inputs '!Z$138+1,FALSE),Z123)</f>
        <v>9.9982082530680838</v>
      </c>
      <c r="AA156">
        <f>IF(AA$68=0,HLOOKUP($A156,'Monte Carlo_locked values'!$CQ$6:$DS$506,'Half from MC Supply Inputs '!AA$138+1,FALSE),AA123)</f>
        <v>5.606890825278958</v>
      </c>
      <c r="AB156">
        <f>IF(AB$68=0,HLOOKUP($A156,'Monte Carlo_locked values'!$CQ$6:$DS$506,'Half from MC Supply Inputs '!AB$138+1,FALSE),AB123)</f>
        <v>5.606890825278958</v>
      </c>
      <c r="AC156">
        <f>IF(AC$68=0,HLOOKUP($A156,'Monte Carlo_locked values'!$CQ$6:$DS$506,'Half from MC Supply Inputs '!AC$138+1,FALSE),AC123)</f>
        <v>5.606890825278958</v>
      </c>
      <c r="AD156">
        <f>IF(AD$68=0,HLOOKUP($A156,'Monte Carlo_locked values'!$CQ$6:$DS$506,'Half from MC Supply Inputs '!AD$138+1,FALSE),AD123)</f>
        <v>3.7587882846524643</v>
      </c>
      <c r="AE156">
        <f>IF(AE$68=0,HLOOKUP($A156,'Monte Carlo_locked values'!$CQ$6:$DS$506,'Half from MC Supply Inputs '!AE$138+1,FALSE),AE123)</f>
        <v>7.1520913053717949</v>
      </c>
      <c r="AF156">
        <f>IF(AF$68=0,HLOOKUP($A156,'Monte Carlo_locked values'!$CQ$6:$DS$506,'Half from MC Supply Inputs '!AF$138+1,FALSE),AF123)</f>
        <v>6.3794910653253769</v>
      </c>
      <c r="AG156">
        <f>IF(AG$68=0,HLOOKUP($A156,'Monte Carlo_locked values'!$CQ$6:$DS$506,'Half from MC Supply Inputs '!AG$138+1,FALSE),AG123)</f>
        <v>4.1655593560070496</v>
      </c>
      <c r="AH156">
        <f>IF(AH$68=0,HLOOKUP($A156,'Monte Carlo_locked values'!$CQ$6:$DS$506,'Half from MC Supply Inputs '!AH$138+1,FALSE),AH123)</f>
        <v>9.9982082530680838</v>
      </c>
      <c r="AI156">
        <f>IF(AI$68=0,HLOOKUP($A156,'Monte Carlo_locked values'!$CQ$6:$DS$506,'Half from MC Supply Inputs '!AI$138+1,FALSE),AI123)</f>
        <v>9.9982082530680838</v>
      </c>
      <c r="AJ156">
        <f>IF(AJ$68=0,HLOOKUP($A156,'Monte Carlo_locked values'!$CQ$6:$DS$506,'Half from MC Supply Inputs '!AJ$138+1,FALSE),AJ123)</f>
        <v>4.1655593560070496</v>
      </c>
      <c r="AK156">
        <f>IF(AK$68=0,HLOOKUP($A156,'Monte Carlo_locked values'!$CQ$6:$DS$506,'Half from MC Supply Inputs '!AK$138+1,FALSE),AK123)</f>
        <v>4.4320715821751921</v>
      </c>
      <c r="AL156">
        <f>IF(AL$68=0,HLOOKUP($A156,'Monte Carlo_locked values'!$CQ$6:$DS$506,'Half from MC Supply Inputs '!AL$138+1,FALSE),AL123)</f>
        <v>9.9982082530680838</v>
      </c>
      <c r="AM156">
        <f>IF(AM$68=0,HLOOKUP($A156,'Monte Carlo_locked values'!$CQ$6:$DS$506,'Half from MC Supply Inputs '!AM$138+1,FALSE),AM123)</f>
        <v>3.1929288667385438</v>
      </c>
      <c r="AN156">
        <f>IF(AN$68=0,HLOOKUP($A156,'Monte Carlo_locked values'!$CQ$6:$DS$506,'Half from MC Supply Inputs '!AN$138+1,FALSE),AN123)</f>
        <v>7.2519004221865062</v>
      </c>
      <c r="AO156">
        <f>IF(AO$68=0,HLOOKUP($A156,'Monte Carlo_locked values'!$CQ$6:$DS$506,'Half from MC Supply Inputs '!AO$138+1,FALSE),AO123)</f>
        <v>3.5258127235010668</v>
      </c>
      <c r="AP156">
        <f>IF(AP$68=0,HLOOKUP($A156,'Monte Carlo_locked values'!$CQ$6:$DS$506,'Half from MC Supply Inputs '!AP$138+1,FALSE),AP123)</f>
        <v>9.9982082530680838</v>
      </c>
      <c r="AQ156">
        <f>IF(AQ$68=0,HLOOKUP($A156,'Monte Carlo_locked values'!$CQ$6:$DS$506,'Half from MC Supply Inputs '!AQ$138+1,FALSE),AQ123)</f>
        <v>2.724227886735143</v>
      </c>
      <c r="AR156">
        <f>IF(AR$68=0,HLOOKUP($A156,'Monte Carlo_locked values'!$CQ$6:$DS$506,'Half from MC Supply Inputs '!AR$138+1,FALSE),AR123)</f>
        <v>3.9516929499247286</v>
      </c>
      <c r="AS156">
        <f>IF(AS$68=0,HLOOKUP($A156,'Monte Carlo_locked values'!$CQ$6:$DS$506,'Half from MC Supply Inputs '!AS$138+1,FALSE),AS123)</f>
        <v>2.7274127369000221</v>
      </c>
      <c r="AT156">
        <f>IF(AT$68=0,HLOOKUP($A156,'Monte Carlo_locked values'!$CQ$6:$DS$506,'Half from MC Supply Inputs '!AT$138+1,FALSE),AT123)</f>
        <v>9.9982082530680838</v>
      </c>
      <c r="AU156">
        <f>IF(AU$68=0,HLOOKUP($A156,'Monte Carlo_locked values'!$CQ$6:$DS$506,'Half from MC Supply Inputs '!AU$138+1,FALSE),AU123)</f>
        <v>7.2540403109381248</v>
      </c>
      <c r="AV156">
        <f>IF(AV$68=0,HLOOKUP($A156,'Monte Carlo_locked values'!$CQ$6:$DS$506,'Half from MC Supply Inputs '!AV$138+1,FALSE),AV123)</f>
        <v>9.9982082530680838</v>
      </c>
      <c r="AW156">
        <f>IF(AW$68=0,HLOOKUP($A156,'Monte Carlo_locked values'!$CQ$6:$DS$506,'Half from MC Supply Inputs '!AW$138+1,FALSE),AW123)</f>
        <v>4.1655593560070496</v>
      </c>
      <c r="AX156">
        <f>IF(AX$68=0,HLOOKUP($A156,'Monte Carlo_locked values'!$CQ$6:$DS$506,'Half from MC Supply Inputs '!AX$138+1,FALSE),AX123)</f>
        <v>2.724227886735143</v>
      </c>
      <c r="AY156">
        <f>IF(AY$68=0,HLOOKUP($A156,'Monte Carlo_locked values'!$CQ$6:$DS$506,'Half from MC Supply Inputs '!AY$138+1,FALSE),AY123)</f>
        <v>4.1655593560070496</v>
      </c>
      <c r="AZ156">
        <f>IF(AZ$68=0,HLOOKUP($A156,'Monte Carlo_locked values'!$CQ$6:$DS$506,'Half from MC Supply Inputs '!AZ$138+1,FALSE),AZ123)</f>
        <v>2.7274127369000221</v>
      </c>
      <c r="BA156">
        <f>IF(BA$68=0,HLOOKUP($A156,'Monte Carlo_locked values'!$CQ$6:$DS$506,'Half from MC Supply Inputs '!BA$138+1,FALSE),BA123)</f>
        <v>9.9982082530680838</v>
      </c>
      <c r="BB156">
        <f>IF(BB$68=0,HLOOKUP($A156,'Monte Carlo_locked values'!$CQ$6:$DS$506,'Half from MC Supply Inputs '!BB$138+1,FALSE),BB123)</f>
        <v>8.449245589416936</v>
      </c>
      <c r="BC156">
        <f>IF(BC$68=0,HLOOKUP($A156,'Monte Carlo_locked values'!$CQ$6:$DS$506,'Half from MC Supply Inputs '!BC$138+1,FALSE),BC123)</f>
        <v>4.1655593560070496</v>
      </c>
      <c r="BD156">
        <f>IF(BD$68=0,HLOOKUP($A156,'Monte Carlo_locked values'!$CQ$6:$DS$506,'Half from MC Supply Inputs '!BD$138+1,FALSE),BD123)</f>
        <v>4.1655593560070496</v>
      </c>
      <c r="BE156">
        <f>IF(BE$68=0,HLOOKUP($A156,'Monte Carlo_locked values'!$CQ$6:$DS$506,'Half from MC Supply Inputs '!BE$138+1,FALSE),BE123)</f>
        <v>9.9982082530680838</v>
      </c>
      <c r="BF156">
        <f>IF(BF$68=0,HLOOKUP($A156,'Monte Carlo_locked values'!$CQ$6:$DS$506,'Half from MC Supply Inputs '!BF$138+1,FALSE),BF123)</f>
        <v>5.546800565829078</v>
      </c>
      <c r="BG156">
        <f>IF(BG$68=0,HLOOKUP($A156,'Monte Carlo_locked values'!$CQ$6:$DS$506,'Half from MC Supply Inputs '!BG$138+1,FALSE),BG123)</f>
        <v>5.606890825278958</v>
      </c>
      <c r="BH156">
        <f>IF(BH$68=0,HLOOKUP($A156,'Monte Carlo_locked values'!$CQ$6:$DS$506,'Half from MC Supply Inputs '!BH$138+1,FALSE),BH123)</f>
        <v>9.9982082530680838</v>
      </c>
      <c r="BI156">
        <f>IF(BI$68=0,HLOOKUP($A156,'Monte Carlo_locked values'!$CQ$6:$DS$506,'Half from MC Supply Inputs '!BI$138+1,FALSE),BI123)</f>
        <v>7.1520913053717949</v>
      </c>
      <c r="BJ156">
        <f>IF(BJ$68=0,HLOOKUP($A156,'Monte Carlo_locked values'!$CQ$6:$DS$506,'Half from MC Supply Inputs '!BJ$138+1,FALSE),BJ123)</f>
        <v>9.9982082530680838</v>
      </c>
      <c r="BK156">
        <f>IF(BK$68=0,HLOOKUP($A156,'Monte Carlo_locked values'!$CQ$6:$DS$506,'Half from MC Supply Inputs '!BK$138+1,FALSE),BK123)</f>
        <v>4.0512033703773866</v>
      </c>
      <c r="BL156">
        <f>IF(BL$68=0,HLOOKUP($A156,'Monte Carlo_locked values'!$CQ$6:$DS$506,'Half from MC Supply Inputs '!BL$138+1,FALSE),BL123)</f>
        <v>2.8557609156031485</v>
      </c>
      <c r="BM156">
        <f>IF(BM$68=0,HLOOKUP($A156,'Monte Carlo_locked values'!$CQ$6:$DS$506,'Half from MC Supply Inputs '!BM$138+1,FALSE),BM123)</f>
        <v>7.1520913053717949</v>
      </c>
      <c r="BN156">
        <f>IF(BN$68=0,HLOOKUP($A156,'Monte Carlo_locked values'!$CQ$6:$DS$506,'Half from MC Supply Inputs '!BN$138+1,FALSE),BN123)</f>
        <v>9.9982082530680838</v>
      </c>
      <c r="BO156">
        <f>IF(BO$68=0,HLOOKUP($A156,'Monte Carlo_locked values'!$CQ$6:$DS$506,'Half from MC Supply Inputs '!BO$138+1,FALSE),BO123)</f>
        <v>4.1655593560070496</v>
      </c>
      <c r="BP156">
        <f>IF(BP$68=0,HLOOKUP($A156,'Monte Carlo_locked values'!$CQ$6:$DS$506,'Half from MC Supply Inputs '!BP$138+1,FALSE),BP123)</f>
        <v>6.3794910653253769</v>
      </c>
      <c r="BQ156">
        <f>IF(BQ$68=0,HLOOKUP($A156,'Monte Carlo_locked values'!$CQ$6:$DS$506,'Half from MC Supply Inputs '!BQ$138+1,FALSE),BQ123)</f>
        <v>2.724227886735143</v>
      </c>
      <c r="BR156">
        <f>IF(BR$68=0,HLOOKUP($A156,'Monte Carlo_locked values'!$CQ$6:$DS$506,'Half from MC Supply Inputs '!BR$138+1,FALSE),BR123)</f>
        <v>9.9982082530680838</v>
      </c>
      <c r="BS156">
        <f>IF(BS$68=0,HLOOKUP($A156,'Monte Carlo_locked values'!$CQ$6:$DS$506,'Half from MC Supply Inputs '!BS$138+1,FALSE),BS123)</f>
        <v>9.9982082530680838</v>
      </c>
      <c r="BT156">
        <f>IF(BT$68=0,HLOOKUP($A156,'Monte Carlo_locked values'!$CQ$6:$DS$506,'Half from MC Supply Inputs '!BT$138+1,FALSE),BT123)</f>
        <v>3.0002737394558325</v>
      </c>
      <c r="BU156">
        <f>IF(BU$68=0,HLOOKUP($A156,'Monte Carlo_locked values'!$CQ$6:$DS$506,'Half from MC Supply Inputs '!BU$138+1,FALSE),BU123)</f>
        <v>7.1520913053717949</v>
      </c>
      <c r="BV156">
        <f>IF(BV$68=0,HLOOKUP($A156,'Monte Carlo_locked values'!$CQ$6:$DS$506,'Half from MC Supply Inputs '!BV$138+1,FALSE),BV123)</f>
        <v>9.9982082530680838</v>
      </c>
      <c r="BW156">
        <f>IF(BW$68=0,HLOOKUP($A156,'Monte Carlo_locked values'!$CQ$6:$DS$506,'Half from MC Supply Inputs '!BW$138+1,FALSE),BW123)</f>
        <v>4.1655593560070496</v>
      </c>
      <c r="BX156">
        <f>IF(BX$68=0,HLOOKUP($A156,'Monte Carlo_locked values'!$CQ$6:$DS$506,'Half from MC Supply Inputs '!BX$138+1,FALSE),BX123)</f>
        <v>5.4837983123111504</v>
      </c>
      <c r="BY156">
        <f>IF(BY$68=0,HLOOKUP($A156,'Monte Carlo_locked values'!$CQ$6:$DS$506,'Half from MC Supply Inputs '!BY$138+1,FALSE),BY123)</f>
        <v>2.7274127369000221</v>
      </c>
      <c r="BZ156">
        <f>IF(BZ$68=0,HLOOKUP($A156,'Monte Carlo_locked values'!$CQ$6:$DS$506,'Half from MC Supply Inputs '!BZ$138+1,FALSE),BZ123)</f>
        <v>9.9982082530680838</v>
      </c>
      <c r="CA156">
        <f>IF(CA$68=0,HLOOKUP($A156,'Monte Carlo_locked values'!$CQ$6:$DS$506,'Half from MC Supply Inputs '!CA$138+1,FALSE),CA123)</f>
        <v>7.1520913053717949</v>
      </c>
      <c r="CB156">
        <f>IF(CB$68=0,HLOOKUP($A156,'Monte Carlo_locked values'!$CQ$6:$DS$506,'Half from MC Supply Inputs '!CB$138+1,FALSE),CB123)</f>
        <v>9.9982082530680838</v>
      </c>
      <c r="CC156">
        <f>IF(CC$68=0,HLOOKUP($A156,'Monte Carlo_locked values'!$CQ$6:$DS$506,'Half from MC Supply Inputs '!CC$138+1,FALSE),CC123)</f>
        <v>5.606890825278958</v>
      </c>
      <c r="CD156">
        <f>IF(CD$68=0,HLOOKUP($A156,'Monte Carlo_locked values'!$CQ$6:$DS$506,'Half from MC Supply Inputs '!CD$138+1,FALSE),CD123)</f>
        <v>2.724227886735143</v>
      </c>
      <c r="CE156">
        <f>IF(CE$68=0,HLOOKUP($A156,'Monte Carlo_locked values'!$CQ$6:$DS$506,'Half from MC Supply Inputs '!CE$138+1,FALSE),CE123)</f>
        <v>6.3794910653253769</v>
      </c>
      <c r="CF156">
        <f>IF(CF$68=0,HLOOKUP($A156,'Monte Carlo_locked values'!$CQ$6:$DS$506,'Half from MC Supply Inputs '!CF$138+1,FALSE),CF123)</f>
        <v>2.724227886735143</v>
      </c>
      <c r="CG156">
        <f>IF(CG$68=0,HLOOKUP($A156,'Monte Carlo_locked values'!$CQ$6:$DS$506,'Half from MC Supply Inputs '!CG$138+1,FALSE),CG123)</f>
        <v>5.1200143465620505</v>
      </c>
      <c r="CH156">
        <f>IF(CH$68=0,HLOOKUP($A156,'Monte Carlo_locked values'!$CQ$6:$DS$506,'Half from MC Supply Inputs '!CH$138+1,FALSE),CH123)</f>
        <v>7.0361142202423173</v>
      </c>
      <c r="CI156">
        <f>IF(CI$68=0,HLOOKUP($A156,'Monte Carlo_locked values'!$CQ$6:$DS$506,'Half from MC Supply Inputs '!CI$138+1,FALSE),CI123)</f>
        <v>2.724227886735143</v>
      </c>
      <c r="CJ156">
        <f>IF(CJ$68=0,HLOOKUP($A156,'Monte Carlo_locked values'!$CQ$6:$DS$506,'Half from MC Supply Inputs '!CJ$138+1,FALSE),CJ123)</f>
        <v>9.9982082530680838</v>
      </c>
      <c r="CK156">
        <f>IF(CK$68=0,HLOOKUP($A156,'Monte Carlo_locked values'!$CQ$6:$DS$506,'Half from MC Supply Inputs '!CK$138+1,FALSE),CK123)</f>
        <v>4.1655593560070496</v>
      </c>
      <c r="CL156">
        <f>IF(CL$68=0,HLOOKUP($A156,'Monte Carlo_locked values'!$CQ$6:$DS$506,'Half from MC Supply Inputs '!CL$138+1,FALSE),CL123)</f>
        <v>2.724227886735143</v>
      </c>
      <c r="CM156">
        <f>IF(CM$68=0,HLOOKUP($A156,'Monte Carlo_locked values'!$CQ$6:$DS$506,'Half from MC Supply Inputs '!CM$138+1,FALSE),CM123)</f>
        <v>4.1655593560070496</v>
      </c>
      <c r="CN156">
        <f>IF(CN$68=0,HLOOKUP($A156,'Monte Carlo_locked values'!$CQ$6:$DS$506,'Half from MC Supply Inputs '!CN$138+1,FALSE),CN123)</f>
        <v>4.9710526443470258</v>
      </c>
      <c r="CO156">
        <f>IF(CO$68=0,HLOOKUP($A156,'Monte Carlo_locked values'!$CQ$6:$DS$506,'Half from MC Supply Inputs '!CO$138+1,FALSE),CO123)</f>
        <v>4.1655593560070496</v>
      </c>
      <c r="CP156">
        <f>IF(CP$68=0,HLOOKUP($A156,'Monte Carlo_locked values'!$CQ$6:$DS$506,'Half from MC Supply Inputs '!CP$138+1,FALSE),CP123)</f>
        <v>6.3794910653253769</v>
      </c>
      <c r="CQ156">
        <f>IF(CQ$68=0,HLOOKUP($A156,'Monte Carlo_locked values'!$CQ$6:$DS$506,'Half from MC Supply Inputs '!CQ$138+1,FALSE),CQ123)</f>
        <v>5.9894216383179595</v>
      </c>
      <c r="CR156">
        <f>IF(CR$68=0,HLOOKUP($A156,'Monte Carlo_locked values'!$CQ$6:$DS$506,'Half from MC Supply Inputs '!CR$138+1,FALSE),CR123)</f>
        <v>2.724227886735143</v>
      </c>
      <c r="CS156">
        <f>IF(CS$68=0,HLOOKUP($A156,'Monte Carlo_locked values'!$CQ$6:$DS$506,'Half from MC Supply Inputs '!CS$138+1,FALSE),CS123)</f>
        <v>6.3794910653253769</v>
      </c>
      <c r="CT156">
        <f>IF(CT$68=0,HLOOKUP($A156,'Monte Carlo_locked values'!$CQ$6:$DS$506,'Half from MC Supply Inputs '!CT$138+1,FALSE),CT123)</f>
        <v>2.7274127369000221</v>
      </c>
      <c r="CU156">
        <f>IF(CU$68=0,HLOOKUP($A156,'Monte Carlo_locked values'!$CQ$6:$DS$506,'Half from MC Supply Inputs '!CU$138+1,FALSE),CU123)</f>
        <v>2.724227886735143</v>
      </c>
      <c r="CV156">
        <f>IF(CV$68=0,HLOOKUP($A156,'Monte Carlo_locked values'!$CQ$6:$DS$506,'Half from MC Supply Inputs '!CV$138+1,FALSE),CV123)</f>
        <v>4.1655593560070496</v>
      </c>
      <c r="CW156">
        <f>IF(CW$68=0,HLOOKUP($A156,'Monte Carlo_locked values'!$CQ$6:$DS$506,'Half from MC Supply Inputs '!CW$138+1,FALSE),CW123)</f>
        <v>7.5547752380662292</v>
      </c>
      <c r="CX156">
        <f>IF(CX$68=0,HLOOKUP($A156,'Monte Carlo_locked values'!$CQ$6:$DS$506,'Half from MC Supply Inputs '!CX$138+1,FALSE),CX123)</f>
        <v>2.7274127369000221</v>
      </c>
      <c r="CY156">
        <f>IF(CY$68=0,HLOOKUP($A156,'Monte Carlo_locked values'!$CQ$6:$DS$506,'Half from MC Supply Inputs '!CY$138+1,FALSE),CY123)</f>
        <v>4.1655593560070496</v>
      </c>
      <c r="CZ156">
        <f>IF(CZ$68=0,HLOOKUP($A156,'Monte Carlo_locked values'!$CQ$6:$DS$506,'Half from MC Supply Inputs '!CZ$138+1,FALSE),CZ123)</f>
        <v>2.7274127369000221</v>
      </c>
      <c r="DA156">
        <f>IF(DA$68=0,HLOOKUP($A156,'Monte Carlo_locked values'!$CQ$6:$DS$506,'Half from MC Supply Inputs '!DA$138+1,FALSE),DA123)</f>
        <v>2.724227886735143</v>
      </c>
      <c r="DB156">
        <f>IF(DB$68=0,HLOOKUP($A156,'Monte Carlo_locked values'!$CQ$6:$DS$506,'Half from MC Supply Inputs '!DB$138+1,FALSE),DB123)</f>
        <v>4.1655593560070496</v>
      </c>
      <c r="DC156">
        <f>IF(DC$68=0,HLOOKUP($A156,'Monte Carlo_locked values'!$CQ$6:$DS$506,'Half from MC Supply Inputs '!DC$138+1,FALSE),DC123)</f>
        <v>4.449224052509007</v>
      </c>
      <c r="DD156">
        <f>IF(DD$68=0,HLOOKUP($A156,'Monte Carlo_locked values'!$CQ$6:$DS$506,'Half from MC Supply Inputs '!DD$138+1,FALSE),DD123)</f>
        <v>9.9982082530680838</v>
      </c>
      <c r="DE156">
        <f>IF(DE$68=0,HLOOKUP($A156,'Monte Carlo_locked values'!$CQ$6:$DS$506,'Half from MC Supply Inputs '!DE$138+1,FALSE),DE123)</f>
        <v>7.1520913053717949</v>
      </c>
      <c r="DF156">
        <f>IF(DF$68=0,HLOOKUP($A156,'Monte Carlo_locked values'!$CQ$6:$DS$506,'Half from MC Supply Inputs '!DF$138+1,FALSE),DF123)</f>
        <v>5.0988713354086075</v>
      </c>
      <c r="DG156">
        <f>IF(DG$68=0,HLOOKUP($A156,'Monte Carlo_locked values'!$CQ$6:$DS$506,'Half from MC Supply Inputs '!DG$138+1,FALSE),DG123)</f>
        <v>9.9982082530680838</v>
      </c>
      <c r="DH156">
        <f>IF(DH$68=0,HLOOKUP($A156,'Monte Carlo_locked values'!$CQ$6:$DS$506,'Half from MC Supply Inputs '!DH$138+1,FALSE),DH123)</f>
        <v>5.4111534351612915</v>
      </c>
      <c r="DI156">
        <f>IF(DI$68=0,HLOOKUP($A156,'Monte Carlo_locked values'!$CQ$6:$DS$506,'Half from MC Supply Inputs '!DI$138+1,FALSE),DI123)</f>
        <v>5.606890825278958</v>
      </c>
      <c r="DJ156">
        <f>IF(DJ$68=0,HLOOKUP($A156,'Monte Carlo_locked values'!$CQ$6:$DS$506,'Half from MC Supply Inputs '!DJ$138+1,FALSE),DJ123)</f>
        <v>7.1520913053717949</v>
      </c>
      <c r="DK156">
        <f>IF(DK$68=0,HLOOKUP($A156,'Monte Carlo_locked values'!$CQ$6:$DS$506,'Half from MC Supply Inputs '!DK$138+1,FALSE),DK123)</f>
        <v>2.7274127369000221</v>
      </c>
      <c r="DL156">
        <f>IF(DL$68=0,HLOOKUP($A156,'Monte Carlo_locked values'!$CQ$6:$DS$506,'Half from MC Supply Inputs '!DL$138+1,FALSE),DL123)</f>
        <v>8.4476770201831943</v>
      </c>
      <c r="DM156">
        <f>IF(DM$68=0,HLOOKUP($A156,'Monte Carlo_locked values'!$CQ$6:$DS$506,'Half from MC Supply Inputs '!DM$138+1,FALSE),DM123)</f>
        <v>5.606890825278958</v>
      </c>
      <c r="DN156">
        <f>IF(DN$68=0,HLOOKUP($A156,'Monte Carlo_locked values'!$CQ$6:$DS$506,'Half from MC Supply Inputs '!DN$138+1,FALSE),DN123)</f>
        <v>2.724227886735143</v>
      </c>
      <c r="DO156">
        <f>IF(DO$68=0,HLOOKUP($A156,'Monte Carlo_locked values'!$CQ$6:$DS$506,'Half from MC Supply Inputs '!DO$138+1,FALSE),DO123)</f>
        <v>6.0865889936408397</v>
      </c>
      <c r="DP156">
        <f>IF(DP$68=0,HLOOKUP($A156,'Monte Carlo_locked values'!$CQ$6:$DS$506,'Half from MC Supply Inputs '!DP$138+1,FALSE),DP123)</f>
        <v>6.48163303691069</v>
      </c>
      <c r="DQ156">
        <f>IF(DQ$68=0,HLOOKUP($A156,'Monte Carlo_locked values'!$CQ$6:$DS$506,'Half from MC Supply Inputs '!DQ$138+1,FALSE),DQ123)</f>
        <v>9.9982082530680838</v>
      </c>
      <c r="DR156">
        <f>IF(DR$68=0,HLOOKUP($A156,'Monte Carlo_locked values'!$CQ$6:$DS$506,'Half from MC Supply Inputs '!DR$138+1,FALSE),DR123)</f>
        <v>9.9982082530680838</v>
      </c>
      <c r="DS156">
        <f>IF(DS$68=0,HLOOKUP($A156,'Monte Carlo_locked values'!$CQ$6:$DS$506,'Half from MC Supply Inputs '!DS$138+1,FALSE),DS123)</f>
        <v>9.9982082530680838</v>
      </c>
      <c r="DT156">
        <f>IF(DT$68=0,HLOOKUP($A156,'Monte Carlo_locked values'!$CQ$6:$DS$506,'Half from MC Supply Inputs '!DT$138+1,FALSE),DT123)</f>
        <v>4.1655593560070496</v>
      </c>
      <c r="DU156">
        <f>IF(DU$68=0,HLOOKUP($A156,'Monte Carlo_locked values'!$CQ$6:$DS$506,'Half from MC Supply Inputs '!DU$138+1,FALSE),DU123)</f>
        <v>4.1655593560070496</v>
      </c>
      <c r="DV156">
        <f>IF(DV$68=0,HLOOKUP($A156,'Monte Carlo_locked values'!$CQ$6:$DS$506,'Half from MC Supply Inputs '!DV$138+1,FALSE),DV123)</f>
        <v>6.3794910653253769</v>
      </c>
      <c r="DW156">
        <f>IF(DW$68=0,HLOOKUP($A156,'Monte Carlo_locked values'!$CQ$6:$DS$506,'Half from MC Supply Inputs '!DW$138+1,FALSE),DW123)</f>
        <v>4.9285217139085287</v>
      </c>
      <c r="DX156">
        <f>IF(DX$68=0,HLOOKUP($A156,'Monte Carlo_locked values'!$CQ$6:$DS$506,'Half from MC Supply Inputs '!DX$138+1,FALSE),DX123)</f>
        <v>9.9982082530680838</v>
      </c>
      <c r="DY156">
        <f>IF(DY$68=0,HLOOKUP($A156,'Monte Carlo_locked values'!$CQ$6:$DS$506,'Half from MC Supply Inputs '!DY$138+1,FALSE),DY123)</f>
        <v>4.1655593560070496</v>
      </c>
      <c r="DZ156">
        <f>IF(DZ$68=0,HLOOKUP($A156,'Monte Carlo_locked values'!$CQ$6:$DS$506,'Half from MC Supply Inputs '!DZ$138+1,FALSE),DZ123)</f>
        <v>6.3794910653253769</v>
      </c>
      <c r="EA156">
        <f>IF(EA$68=0,HLOOKUP($A156,'Monte Carlo_locked values'!$CQ$6:$DS$506,'Half from MC Supply Inputs '!EA$138+1,FALSE),EA123)</f>
        <v>9.9982082530680838</v>
      </c>
      <c r="EB156">
        <f>IF(EB$68=0,HLOOKUP($A156,'Monte Carlo_locked values'!$CQ$6:$DS$506,'Half from MC Supply Inputs '!EB$138+1,FALSE),EB123)</f>
        <v>9.9982082530680838</v>
      </c>
      <c r="EC156">
        <f>IF(EC$68=0,HLOOKUP($A156,'Monte Carlo_locked values'!$CQ$6:$DS$506,'Half from MC Supply Inputs '!EC$138+1,FALSE),EC123)</f>
        <v>9.9982082530680838</v>
      </c>
      <c r="ED156">
        <f>IF(ED$68=0,HLOOKUP($A156,'Monte Carlo_locked values'!$CQ$6:$DS$506,'Half from MC Supply Inputs '!ED$138+1,FALSE),ED123)</f>
        <v>4.1655593560070496</v>
      </c>
      <c r="EE156">
        <f>IF(EE$68=0,HLOOKUP($A156,'Monte Carlo_locked values'!$CQ$6:$DS$506,'Half from MC Supply Inputs '!EE$138+1,FALSE),EE123)</f>
        <v>4.1655593560070496</v>
      </c>
      <c r="EF156">
        <f>IF(EF$68=0,HLOOKUP($A156,'Monte Carlo_locked values'!$CQ$6:$DS$506,'Half from MC Supply Inputs '!EF$138+1,FALSE),EF123)</f>
        <v>2.7274127369000221</v>
      </c>
      <c r="EG156">
        <f>IF(EG$68=0,HLOOKUP($A156,'Monte Carlo_locked values'!$CQ$6:$DS$506,'Half from MC Supply Inputs '!EG$138+1,FALSE),EG123)</f>
        <v>7.3424656049573027</v>
      </c>
      <c r="EH156">
        <f>IF(EH$68=0,HLOOKUP($A156,'Monte Carlo_locked values'!$CQ$6:$DS$506,'Half from MC Supply Inputs '!EH$138+1,FALSE),EH123)</f>
        <v>3.1863290850436794</v>
      </c>
      <c r="EI156">
        <f>IF(EI$68=0,HLOOKUP($A156,'Monte Carlo_locked values'!$CQ$6:$DS$506,'Half from MC Supply Inputs '!EI$138+1,FALSE),EI123)</f>
        <v>7.1520913053717949</v>
      </c>
      <c r="EJ156">
        <f>IF(EJ$68=0,HLOOKUP($A156,'Monte Carlo_locked values'!$CQ$6:$DS$506,'Half from MC Supply Inputs '!EJ$138+1,FALSE),EJ123)</f>
        <v>5.606890825278958</v>
      </c>
      <c r="EK156">
        <f>IF(EK$68=0,HLOOKUP($A156,'Monte Carlo_locked values'!$CQ$6:$DS$506,'Half from MC Supply Inputs '!EK$138+1,FALSE),EK123)</f>
        <v>2.724227886735143</v>
      </c>
      <c r="EL156">
        <f>IF(EL$68=0,HLOOKUP($A156,'Monte Carlo_locked values'!$CQ$6:$DS$506,'Half from MC Supply Inputs '!EL$138+1,FALSE),EL123)</f>
        <v>7.1520913053717949</v>
      </c>
      <c r="EM156">
        <f>IF(EM$68=0,HLOOKUP($A156,'Monte Carlo_locked values'!$CQ$6:$DS$506,'Half from MC Supply Inputs '!EM$138+1,FALSE),EM123)</f>
        <v>9.9982082530680838</v>
      </c>
      <c r="EN156">
        <f>IF(EN$68=0,HLOOKUP($A156,'Monte Carlo_locked values'!$CQ$6:$DS$506,'Half from MC Supply Inputs '!EN$138+1,FALSE),EN123)</f>
        <v>2.7274127369000221</v>
      </c>
      <c r="EO156">
        <f>IF(EO$68=0,HLOOKUP($A156,'Monte Carlo_locked values'!$CQ$6:$DS$506,'Half from MC Supply Inputs '!EO$138+1,FALSE),EO123)</f>
        <v>7.1520913053717949</v>
      </c>
      <c r="EP156">
        <f>IF(EP$68=0,HLOOKUP($A156,'Monte Carlo_locked values'!$CQ$6:$DS$506,'Half from MC Supply Inputs '!EP$138+1,FALSE),EP123)</f>
        <v>5.7607455760994108</v>
      </c>
      <c r="EQ156">
        <f>IF(EQ$68=0,HLOOKUP($A156,'Monte Carlo_locked values'!$CQ$6:$DS$506,'Half from MC Supply Inputs '!EQ$138+1,FALSE),EQ123)</f>
        <v>7.1520913053717949</v>
      </c>
      <c r="ER156">
        <f>IF(ER$68=0,HLOOKUP($A156,'Monte Carlo_locked values'!$CQ$6:$DS$506,'Half from MC Supply Inputs '!ER$138+1,FALSE),ER123)</f>
        <v>6.3794910653253769</v>
      </c>
      <c r="ES156">
        <f>IF(ES$68=0,HLOOKUP($A156,'Monte Carlo_locked values'!$CQ$6:$DS$506,'Half from MC Supply Inputs '!ES$138+1,FALSE),ES123)</f>
        <v>4.3528459400159196</v>
      </c>
      <c r="ET156">
        <f>IF(ET$68=0,HLOOKUP($A156,'Monte Carlo_locked values'!$CQ$6:$DS$506,'Half from MC Supply Inputs '!ET$138+1,FALSE),ET123)</f>
        <v>4.1598094756803841</v>
      </c>
      <c r="EU156">
        <f>IF(EU$68=0,HLOOKUP($A156,'Monte Carlo_locked values'!$CQ$6:$DS$506,'Half from MC Supply Inputs '!EU$138+1,FALSE),EU123)</f>
        <v>4.1655593560070496</v>
      </c>
      <c r="EV156">
        <f>IF(EV$68=0,HLOOKUP($A156,'Monte Carlo_locked values'!$CQ$6:$DS$506,'Half from MC Supply Inputs '!EV$138+1,FALSE),EV123)</f>
        <v>9.9982082530680838</v>
      </c>
      <c r="EW156">
        <f>IF(EW$68=0,HLOOKUP($A156,'Monte Carlo_locked values'!$CQ$6:$DS$506,'Half from MC Supply Inputs '!EW$138+1,FALSE),EW123)</f>
        <v>4.1655593560070496</v>
      </c>
      <c r="EX156">
        <f>IF(EX$68=0,HLOOKUP($A156,'Monte Carlo_locked values'!$CQ$6:$DS$506,'Half from MC Supply Inputs '!EX$138+1,FALSE),EX123)</f>
        <v>2.724227886735143</v>
      </c>
      <c r="EY156">
        <f>IF(EY$68=0,HLOOKUP($A156,'Monte Carlo_locked values'!$CQ$6:$DS$506,'Half from MC Supply Inputs '!EY$138+1,FALSE),EY123)</f>
        <v>5.606890825278958</v>
      </c>
      <c r="EZ156">
        <f>IF(EZ$68=0,HLOOKUP($A156,'Monte Carlo_locked values'!$CQ$6:$DS$506,'Half from MC Supply Inputs '!EZ$138+1,FALSE),EZ123)</f>
        <v>6.3794910653253769</v>
      </c>
      <c r="FA156">
        <f>IF(FA$68=0,HLOOKUP($A156,'Monte Carlo_locked values'!$CQ$6:$DS$506,'Half from MC Supply Inputs '!FA$138+1,FALSE),FA123)</f>
        <v>3.7656135578158794</v>
      </c>
      <c r="FB156">
        <f>IF(FB$68=0,HLOOKUP($A156,'Monte Carlo_locked values'!$CQ$6:$DS$506,'Half from MC Supply Inputs '!FB$138+1,FALSE),FB123)</f>
        <v>2.724227886735143</v>
      </c>
      <c r="FC156">
        <f>IF(FC$68=0,HLOOKUP($A156,'Monte Carlo_locked values'!$CQ$6:$DS$506,'Half from MC Supply Inputs '!FC$138+1,FALSE),FC123)</f>
        <v>9.9982082530680838</v>
      </c>
      <c r="FD156">
        <f>IF(FD$68=0,HLOOKUP($A156,'Monte Carlo_locked values'!$CQ$6:$DS$506,'Half from MC Supply Inputs '!FD$138+1,FALSE),FD123)</f>
        <v>4.1655593560070496</v>
      </c>
      <c r="FE156">
        <f>IF(FE$68=0,HLOOKUP($A156,'Monte Carlo_locked values'!$CQ$6:$DS$506,'Half from MC Supply Inputs '!FE$138+1,FALSE),FE123)</f>
        <v>9.9982082530680838</v>
      </c>
      <c r="FF156">
        <f>IF(FF$68=0,HLOOKUP($A156,'Monte Carlo_locked values'!$CQ$6:$DS$506,'Half from MC Supply Inputs '!FF$138+1,FALSE),FF123)</f>
        <v>9.9982082530680838</v>
      </c>
      <c r="FG156">
        <f>IF(FG$68=0,HLOOKUP($A156,'Monte Carlo_locked values'!$CQ$6:$DS$506,'Half from MC Supply Inputs '!FG$138+1,FALSE),FG123)</f>
        <v>2.7274127369000221</v>
      </c>
      <c r="FH156">
        <f>IF(FH$68=0,HLOOKUP($A156,'Monte Carlo_locked values'!$CQ$6:$DS$506,'Half from MC Supply Inputs '!FH$138+1,FALSE),FH123)</f>
        <v>6.2343126043874149</v>
      </c>
      <c r="FI156">
        <f>IF(FI$68=0,HLOOKUP($A156,'Monte Carlo_locked values'!$CQ$6:$DS$506,'Half from MC Supply Inputs '!FI$138+1,FALSE),FI123)</f>
        <v>4.2925903606125146</v>
      </c>
      <c r="FJ156">
        <f>IF(FJ$68=0,HLOOKUP($A156,'Monte Carlo_locked values'!$CQ$6:$DS$506,'Half from MC Supply Inputs '!FJ$138+1,FALSE),FJ123)</f>
        <v>5.606890825278958</v>
      </c>
      <c r="FK156">
        <f>IF(FK$68=0,HLOOKUP($A156,'Monte Carlo_locked values'!$CQ$6:$DS$506,'Half from MC Supply Inputs '!FK$138+1,FALSE),FK123)</f>
        <v>2.724227886735143</v>
      </c>
      <c r="FL156">
        <f>IF(FL$68=0,HLOOKUP($A156,'Monte Carlo_locked values'!$CQ$6:$DS$506,'Half from MC Supply Inputs '!FL$138+1,FALSE),FL123)</f>
        <v>9.9982082530680838</v>
      </c>
      <c r="FM156">
        <f>IF(FM$68=0,HLOOKUP($A156,'Monte Carlo_locked values'!$CQ$6:$DS$506,'Half from MC Supply Inputs '!FM$138+1,FALSE),FM123)</f>
        <v>4.7023115946027403</v>
      </c>
      <c r="FN156">
        <f>IF(FN$68=0,HLOOKUP($A156,'Monte Carlo_locked values'!$CQ$6:$DS$506,'Half from MC Supply Inputs '!FN$138+1,FALSE),FN123)</f>
        <v>9.9982082530680838</v>
      </c>
      <c r="FO156">
        <f>IF(FO$68=0,HLOOKUP($A156,'Monte Carlo_locked values'!$CQ$6:$DS$506,'Half from MC Supply Inputs '!FO$138+1,FALSE),FO123)</f>
        <v>9.9982082530680838</v>
      </c>
      <c r="FP156">
        <f>IF(FP$68=0,HLOOKUP($A156,'Monte Carlo_locked values'!$CQ$6:$DS$506,'Half from MC Supply Inputs '!FP$138+1,FALSE),FP123)</f>
        <v>2.7274127369000221</v>
      </c>
      <c r="FQ156">
        <f>IF(FQ$68=0,HLOOKUP($A156,'Monte Carlo_locked values'!$CQ$6:$DS$506,'Half from MC Supply Inputs '!FQ$138+1,FALSE),FQ123)</f>
        <v>4.1655593560070496</v>
      </c>
      <c r="FR156">
        <f>IF(FR$68=0,HLOOKUP($A156,'Monte Carlo_locked values'!$CQ$6:$DS$506,'Half from MC Supply Inputs '!FR$138+1,FALSE),FR123)</f>
        <v>5.606890825278958</v>
      </c>
      <c r="FS156">
        <f>IF(FS$68=0,HLOOKUP($A156,'Monte Carlo_locked values'!$CQ$6:$DS$506,'Half from MC Supply Inputs '!FS$138+1,FALSE),FS123)</f>
        <v>9.9982082530680838</v>
      </c>
      <c r="FT156">
        <f>IF(FT$68=0,HLOOKUP($A156,'Monte Carlo_locked values'!$CQ$6:$DS$506,'Half from MC Supply Inputs '!FT$138+1,FALSE),FT123)</f>
        <v>9.7207439404336515</v>
      </c>
      <c r="FU156">
        <f>IF(FU$68=0,HLOOKUP($A156,'Monte Carlo_locked values'!$CQ$6:$DS$506,'Half from MC Supply Inputs '!FU$138+1,FALSE),FU123)</f>
        <v>9.9982082530680838</v>
      </c>
      <c r="FV156">
        <f>IF(FV$68=0,HLOOKUP($A156,'Monte Carlo_locked values'!$CQ$6:$DS$506,'Half from MC Supply Inputs '!FV$138+1,FALSE),FV123)</f>
        <v>2.9424810230321401</v>
      </c>
      <c r="FW156">
        <f>IF(FW$68=0,HLOOKUP($A156,'Monte Carlo_locked values'!$CQ$6:$DS$506,'Half from MC Supply Inputs '!FW$138+1,FALSE),FW123)</f>
        <v>2.7681494649903415</v>
      </c>
      <c r="FX156">
        <f>IF(FX$68=0,HLOOKUP($A156,'Monte Carlo_locked values'!$CQ$6:$DS$506,'Half from MC Supply Inputs '!FX$138+1,FALSE),FX123)</f>
        <v>9.3779522471190315</v>
      </c>
      <c r="FY156">
        <f>IF(FY$68=0,HLOOKUP($A156,'Monte Carlo_locked values'!$CQ$6:$DS$506,'Half from MC Supply Inputs '!FY$138+1,FALSE),FY123)</f>
        <v>6.5259345139977674</v>
      </c>
      <c r="FZ156">
        <f>IF(FZ$68=0,HLOOKUP($A156,'Monte Carlo_locked values'!$CQ$6:$DS$506,'Half from MC Supply Inputs '!FZ$138+1,FALSE),FZ123)</f>
        <v>8.0357720103506267</v>
      </c>
      <c r="GA156">
        <f>IF(GA$68=0,HLOOKUP($A156,'Monte Carlo_locked values'!$CQ$6:$DS$506,'Half from MC Supply Inputs '!GA$138+1,FALSE),GA123)</f>
        <v>3.3327910536093981</v>
      </c>
      <c r="GB156">
        <f>IF(GB$68=0,HLOOKUP($A156,'Monte Carlo_locked values'!$CQ$6:$DS$506,'Half from MC Supply Inputs '!GB$138+1,FALSE),GB123)</f>
        <v>9.9982082530680838</v>
      </c>
      <c r="GC156">
        <f>IF(GC$68=0,HLOOKUP($A156,'Monte Carlo_locked values'!$CQ$6:$DS$506,'Half from MC Supply Inputs '!GC$138+1,FALSE),GC123)</f>
        <v>9.9982082530680838</v>
      </c>
      <c r="GD156">
        <f>IF(GD$68=0,HLOOKUP($A156,'Monte Carlo_locked values'!$CQ$6:$DS$506,'Half from MC Supply Inputs '!GD$138+1,FALSE),GD123)</f>
        <v>5.606890825278958</v>
      </c>
      <c r="GE156">
        <f>IF(GE$68=0,HLOOKUP($A156,'Monte Carlo_locked values'!$CQ$6:$DS$506,'Half from MC Supply Inputs '!GE$138+1,FALSE),GE123)</f>
        <v>4.1655593560070496</v>
      </c>
      <c r="GF156">
        <f>IF(GF$68=0,HLOOKUP($A156,'Monte Carlo_locked values'!$CQ$6:$DS$506,'Half from MC Supply Inputs '!GF$138+1,FALSE),GF123)</f>
        <v>7.1293453567885878</v>
      </c>
      <c r="GG156">
        <f>IF(GG$68=0,HLOOKUP($A156,'Monte Carlo_locked values'!$CQ$6:$DS$506,'Half from MC Supply Inputs '!GG$138+1,FALSE),GG123)</f>
        <v>7.1520913053717949</v>
      </c>
      <c r="GH156">
        <f>IF(GH$68=0,HLOOKUP($A156,'Monte Carlo_locked values'!$CQ$6:$DS$506,'Half from MC Supply Inputs '!GH$138+1,FALSE),GH123)</f>
        <v>8.0451702895555712</v>
      </c>
      <c r="GI156">
        <f>IF(GI$68=0,HLOOKUP($A156,'Monte Carlo_locked values'!$CQ$6:$DS$506,'Half from MC Supply Inputs '!GI$138+1,FALSE),GI123)</f>
        <v>2.724227886735143</v>
      </c>
      <c r="GJ156">
        <f>IF(GJ$68=0,HLOOKUP($A156,'Monte Carlo_locked values'!$CQ$6:$DS$506,'Half from MC Supply Inputs '!GJ$138+1,FALSE),GJ123)</f>
        <v>6.5406603430087982</v>
      </c>
      <c r="GK156">
        <f>IF(GK$68=0,HLOOKUP($A156,'Monte Carlo_locked values'!$CQ$6:$DS$506,'Half from MC Supply Inputs '!GK$138+1,FALSE),GK123)</f>
        <v>4.3756422906367156</v>
      </c>
      <c r="GL156">
        <f>IF(GL$68=0,HLOOKUP($A156,'Monte Carlo_locked values'!$CQ$6:$DS$506,'Half from MC Supply Inputs '!GL$138+1,FALSE),GL123)</f>
        <v>6.8082662355745409</v>
      </c>
      <c r="GM156">
        <f>IF(GM$68=0,HLOOKUP($A156,'Monte Carlo_locked values'!$CQ$6:$DS$506,'Half from MC Supply Inputs '!GM$138+1,FALSE),GM123)</f>
        <v>2.9895329406986364</v>
      </c>
      <c r="GN156">
        <f>IF(GN$68=0,HLOOKUP($A156,'Monte Carlo_locked values'!$CQ$6:$DS$506,'Half from MC Supply Inputs '!GN$138+1,FALSE),GN123)</f>
        <v>4.1655593560070496</v>
      </c>
      <c r="GO156">
        <f>IF(GO$68=0,HLOOKUP($A156,'Monte Carlo_locked values'!$CQ$6:$DS$506,'Half from MC Supply Inputs '!GO$138+1,FALSE),GO123)</f>
        <v>9.9982082530680838</v>
      </c>
      <c r="GP156">
        <f>IF(GP$68=0,HLOOKUP($A156,'Monte Carlo_locked values'!$CQ$6:$DS$506,'Half from MC Supply Inputs '!GP$138+1,FALSE),GP123)</f>
        <v>9.9982082530680838</v>
      </c>
      <c r="GQ156">
        <f>IF(GQ$68=0,HLOOKUP($A156,'Monte Carlo_locked values'!$CQ$6:$DS$506,'Half from MC Supply Inputs '!GQ$138+1,FALSE),GQ123)</f>
        <v>3.2463829316173629</v>
      </c>
      <c r="GR156">
        <f>IF(GR$68=0,HLOOKUP($A156,'Monte Carlo_locked values'!$CQ$6:$DS$506,'Half from MC Supply Inputs '!GR$138+1,FALSE),GR123)</f>
        <v>4.1655593560070496</v>
      </c>
      <c r="GS156">
        <f>IF(GS$68=0,HLOOKUP($A156,'Monte Carlo_locked values'!$CQ$6:$DS$506,'Half from MC Supply Inputs '!GS$138+1,FALSE),GS123)</f>
        <v>2.724227886735143</v>
      </c>
      <c r="GT156">
        <f>IF(GT$68=0,HLOOKUP($A156,'Monte Carlo_locked values'!$CQ$6:$DS$506,'Half from MC Supply Inputs '!GT$138+1,FALSE),GT123)</f>
        <v>2.724227886735143</v>
      </c>
      <c r="GU156">
        <f>IF(GU$68=0,HLOOKUP($A156,'Monte Carlo_locked values'!$CQ$6:$DS$506,'Half from MC Supply Inputs '!GU$138+1,FALSE),GU123)</f>
        <v>6.505992320652739</v>
      </c>
      <c r="GV156">
        <f>IF(GV$68=0,HLOOKUP($A156,'Monte Carlo_locked values'!$CQ$6:$DS$506,'Half from MC Supply Inputs '!GV$138+1,FALSE),GV123)</f>
        <v>5.606890825278958</v>
      </c>
      <c r="GW156">
        <f>IF(GW$68=0,HLOOKUP($A156,'Monte Carlo_locked values'!$CQ$6:$DS$506,'Half from MC Supply Inputs '!GW$138+1,FALSE),GW123)</f>
        <v>6.3794910653253769</v>
      </c>
      <c r="GX156">
        <f>IF(GX$68=0,HLOOKUP($A156,'Monte Carlo_locked values'!$CQ$6:$DS$506,'Half from MC Supply Inputs '!GX$138+1,FALSE),GX123)</f>
        <v>2.7274127369000221</v>
      </c>
      <c r="GY156">
        <f>IF(GY$68=0,HLOOKUP($A156,'Monte Carlo_locked values'!$CQ$6:$DS$506,'Half from MC Supply Inputs '!GY$138+1,FALSE),GY123)</f>
        <v>5.606890825278958</v>
      </c>
      <c r="GZ156">
        <f>IF(GZ$68=0,HLOOKUP($A156,'Monte Carlo_locked values'!$CQ$6:$DS$506,'Half from MC Supply Inputs '!GZ$138+1,FALSE),GZ123)</f>
        <v>5.606890825278958</v>
      </c>
      <c r="HA156">
        <f>IF(HA$68=0,HLOOKUP($A156,'Monte Carlo_locked values'!$CQ$6:$DS$506,'Half from MC Supply Inputs '!HA$138+1,FALSE),HA123)</f>
        <v>4.1655593560070496</v>
      </c>
      <c r="HB156">
        <f>IF(HB$68=0,HLOOKUP($A156,'Monte Carlo_locked values'!$CQ$6:$DS$506,'Half from MC Supply Inputs '!HB$138+1,FALSE),HB123)</f>
        <v>7.1520913053717949</v>
      </c>
      <c r="HC156">
        <f>IF(HC$68=0,HLOOKUP($A156,'Monte Carlo_locked values'!$CQ$6:$DS$506,'Half from MC Supply Inputs '!HC$138+1,FALSE),HC123)</f>
        <v>2.724227886735143</v>
      </c>
      <c r="HD156">
        <f>IF(HD$68=0,HLOOKUP($A156,'Monte Carlo_locked values'!$CQ$6:$DS$506,'Half from MC Supply Inputs '!HD$138+1,FALSE),HD123)</f>
        <v>2.724227886735143</v>
      </c>
      <c r="HE156">
        <f>IF(HE$68=0,HLOOKUP($A156,'Monte Carlo_locked values'!$CQ$6:$DS$506,'Half from MC Supply Inputs '!HE$138+1,FALSE),HE123)</f>
        <v>3.5406474549826341</v>
      </c>
      <c r="HF156">
        <f>IF(HF$68=0,HLOOKUP($A156,'Monte Carlo_locked values'!$CQ$6:$DS$506,'Half from MC Supply Inputs '!HF$138+1,FALSE),HF123)</f>
        <v>7.1520913053717949</v>
      </c>
      <c r="HG156">
        <f>IF(HG$68=0,HLOOKUP($A156,'Monte Carlo_locked values'!$CQ$6:$DS$506,'Half from MC Supply Inputs '!HG$138+1,FALSE),HG123)</f>
        <v>9.9982082530680838</v>
      </c>
      <c r="HH156">
        <f>IF(HH$68=0,HLOOKUP($A156,'Monte Carlo_locked values'!$CQ$6:$DS$506,'Half from MC Supply Inputs '!HH$138+1,FALSE),HH123)</f>
        <v>8.0613520078756657</v>
      </c>
      <c r="HI156">
        <f>IF(HI$68=0,HLOOKUP($A156,'Monte Carlo_locked values'!$CQ$6:$DS$506,'Half from MC Supply Inputs '!HI$138+1,FALSE),HI123)</f>
        <v>9.9982082530680838</v>
      </c>
      <c r="HJ156">
        <f>IF(HJ$68=0,HLOOKUP($A156,'Monte Carlo_locked values'!$CQ$6:$DS$506,'Half from MC Supply Inputs '!HJ$138+1,FALSE),HJ123)</f>
        <v>2.7274127369000221</v>
      </c>
      <c r="HK156">
        <f>IF(HK$68=0,HLOOKUP($A156,'Monte Carlo_locked values'!$CQ$6:$DS$506,'Half from MC Supply Inputs '!HK$138+1,FALSE),HK123)</f>
        <v>6.3794910653253769</v>
      </c>
      <c r="HL156">
        <f>IF(HL$68=0,HLOOKUP($A156,'Monte Carlo_locked values'!$CQ$6:$DS$506,'Half from MC Supply Inputs '!HL$138+1,FALSE),HL123)</f>
        <v>9.8042180736431952</v>
      </c>
      <c r="HM156">
        <f>IF(HM$68=0,HLOOKUP($A156,'Monte Carlo_locked values'!$CQ$6:$DS$506,'Half from MC Supply Inputs '!HM$138+1,FALSE),HM123)</f>
        <v>2.724227886735143</v>
      </c>
      <c r="HN156">
        <f>IF(HN$68=0,HLOOKUP($A156,'Monte Carlo_locked values'!$CQ$6:$DS$506,'Half from MC Supply Inputs '!HN$138+1,FALSE),HN123)</f>
        <v>4.5976116367314752</v>
      </c>
      <c r="HO156">
        <f>IF(HO$68=0,HLOOKUP($A156,'Monte Carlo_locked values'!$CQ$6:$DS$506,'Half from MC Supply Inputs '!HO$138+1,FALSE),HO123)</f>
        <v>9.9982082530680838</v>
      </c>
      <c r="HP156">
        <f>IF(HP$68=0,HLOOKUP($A156,'Monte Carlo_locked values'!$CQ$6:$DS$506,'Half from MC Supply Inputs '!HP$138+1,FALSE),HP123)</f>
        <v>5.606890825278958</v>
      </c>
      <c r="HQ156">
        <f>IF(HQ$68=0,HLOOKUP($A156,'Monte Carlo_locked values'!$CQ$6:$DS$506,'Half from MC Supply Inputs '!HQ$138+1,FALSE),HQ123)</f>
        <v>5.606890825278958</v>
      </c>
      <c r="HR156">
        <f>IF(HR$68=0,HLOOKUP($A156,'Monte Carlo_locked values'!$CQ$6:$DS$506,'Half from MC Supply Inputs '!HR$138+1,FALSE),HR123)</f>
        <v>7.1520913053717949</v>
      </c>
      <c r="HS156">
        <f>IF(HS$68=0,HLOOKUP($A156,'Monte Carlo_locked values'!$CQ$6:$DS$506,'Half from MC Supply Inputs '!HS$138+1,FALSE),HS123)</f>
        <v>4.1655593560070496</v>
      </c>
      <c r="HT156">
        <f>IF(HT$68=0,HLOOKUP($A156,'Monte Carlo_locked values'!$CQ$6:$DS$506,'Half from MC Supply Inputs '!HT$138+1,FALSE),HT123)</f>
        <v>6.3794910653253769</v>
      </c>
      <c r="HU156">
        <f>IF(HU$68=0,HLOOKUP($A156,'Monte Carlo_locked values'!$CQ$6:$DS$506,'Half from MC Supply Inputs '!HU$138+1,FALSE),HU123)</f>
        <v>4.1655593560070496</v>
      </c>
      <c r="HV156">
        <f>IF(HV$68=0,HLOOKUP($A156,'Monte Carlo_locked values'!$CQ$6:$DS$506,'Half from MC Supply Inputs '!HV$138+1,FALSE),HV123)</f>
        <v>2.724227886735143</v>
      </c>
      <c r="HW156">
        <f>IF(HW$68=0,HLOOKUP($A156,'Monte Carlo_locked values'!$CQ$6:$DS$506,'Half from MC Supply Inputs '!HW$138+1,FALSE),HW123)</f>
        <v>2.724227886735143</v>
      </c>
      <c r="HX156">
        <f>IF(HX$68=0,HLOOKUP($A156,'Monte Carlo_locked values'!$CQ$6:$DS$506,'Half from MC Supply Inputs '!HX$138+1,FALSE),HX123)</f>
        <v>9.9982082530680838</v>
      </c>
      <c r="HY156">
        <f>IF(HY$68=0,HLOOKUP($A156,'Monte Carlo_locked values'!$CQ$6:$DS$506,'Half from MC Supply Inputs '!HY$138+1,FALSE),HY123)</f>
        <v>6.9346043545170737</v>
      </c>
      <c r="HZ156">
        <f>IF(HZ$68=0,HLOOKUP($A156,'Monte Carlo_locked values'!$CQ$6:$DS$506,'Half from MC Supply Inputs '!HZ$138+1,FALSE),HZ123)</f>
        <v>9.9982082530680838</v>
      </c>
      <c r="IA156">
        <f>IF(IA$68=0,HLOOKUP($A156,'Monte Carlo_locked values'!$CQ$6:$DS$506,'Half from MC Supply Inputs '!IA$138+1,FALSE),IA123)</f>
        <v>7.4969805344840506</v>
      </c>
      <c r="IB156">
        <f>IF(IB$68=0,HLOOKUP($A156,'Monte Carlo_locked values'!$CQ$6:$DS$506,'Half from MC Supply Inputs '!IB$138+1,FALSE),IB123)</f>
        <v>6.3794910653253769</v>
      </c>
      <c r="IC156">
        <f>IF(IC$68=0,HLOOKUP($A156,'Monte Carlo_locked values'!$CQ$6:$DS$506,'Half from MC Supply Inputs '!IC$138+1,FALSE),IC123)</f>
        <v>5.606890825278958</v>
      </c>
      <c r="ID156">
        <f>IF(ID$68=0,HLOOKUP($A156,'Monte Carlo_locked values'!$CQ$6:$DS$506,'Half from MC Supply Inputs '!ID$138+1,FALSE),ID123)</f>
        <v>2.724227886735143</v>
      </c>
      <c r="IE156">
        <f>IF(IE$68=0,HLOOKUP($A156,'Monte Carlo_locked values'!$CQ$6:$DS$506,'Half from MC Supply Inputs '!IE$138+1,FALSE),IE123)</f>
        <v>2.724227886735143</v>
      </c>
      <c r="IF156">
        <f>IF(IF$68=0,HLOOKUP($A156,'Monte Carlo_locked values'!$CQ$6:$DS$506,'Half from MC Supply Inputs '!IF$138+1,FALSE),IF123)</f>
        <v>7.1520913053717949</v>
      </c>
      <c r="IG156">
        <f>IF(IG$68=0,HLOOKUP($A156,'Monte Carlo_locked values'!$CQ$6:$DS$506,'Half from MC Supply Inputs '!IG$138+1,FALSE),IG123)</f>
        <v>4.8557076238152339</v>
      </c>
      <c r="IH156">
        <f>IF(IH$68=0,HLOOKUP($A156,'Monte Carlo_locked values'!$CQ$6:$DS$506,'Half from MC Supply Inputs '!IH$138+1,FALSE),IH123)</f>
        <v>9.9982082530680838</v>
      </c>
      <c r="II156">
        <f>IF(II$68=0,HLOOKUP($A156,'Monte Carlo_locked values'!$CQ$6:$DS$506,'Half from MC Supply Inputs '!II$138+1,FALSE),II123)</f>
        <v>4.6356914099521092</v>
      </c>
      <c r="IJ156">
        <f>IF(IJ$68=0,HLOOKUP($A156,'Monte Carlo_locked values'!$CQ$6:$DS$506,'Half from MC Supply Inputs '!IJ$138+1,FALSE),IJ123)</f>
        <v>3.1025875313920244</v>
      </c>
      <c r="IK156">
        <f>IF(IK$68=0,HLOOKUP($A156,'Monte Carlo_locked values'!$CQ$6:$DS$506,'Half from MC Supply Inputs '!IK$138+1,FALSE),IK123)</f>
        <v>4.1655593560070496</v>
      </c>
      <c r="IL156">
        <f>IF(IL$68=0,HLOOKUP($A156,'Monte Carlo_locked values'!$CQ$6:$DS$506,'Half from MC Supply Inputs '!IL$138+1,FALSE),IL123)</f>
        <v>5.606890825278958</v>
      </c>
      <c r="IM156">
        <f>IF(IM$68=0,HLOOKUP($A156,'Monte Carlo_locked values'!$CQ$6:$DS$506,'Half from MC Supply Inputs '!IM$138+1,FALSE),IM123)</f>
        <v>2.724227886735143</v>
      </c>
      <c r="IN156">
        <f>IF(IN$68=0,HLOOKUP($A156,'Monte Carlo_locked values'!$CQ$6:$DS$506,'Half from MC Supply Inputs '!IN$138+1,FALSE),IN123)</f>
        <v>9.9982082530680838</v>
      </c>
      <c r="IO156">
        <f>IF(IO$68=0,HLOOKUP($A156,'Monte Carlo_locked values'!$CQ$6:$DS$506,'Half from MC Supply Inputs '!IO$138+1,FALSE),IO123)</f>
        <v>9.9982082530680838</v>
      </c>
      <c r="IP156">
        <f>IF(IP$68=0,HLOOKUP($A156,'Monte Carlo_locked values'!$CQ$6:$DS$506,'Half from MC Supply Inputs '!IP$138+1,FALSE),IP123)</f>
        <v>7.1520913053717949</v>
      </c>
      <c r="IQ156">
        <f>IF(IQ$68=0,HLOOKUP($A156,'Monte Carlo_locked values'!$CQ$6:$DS$506,'Half from MC Supply Inputs '!IQ$138+1,FALSE),IQ123)</f>
        <v>7.1520913053717949</v>
      </c>
      <c r="IR156">
        <f>IF(IR$68=0,HLOOKUP($A156,'Monte Carlo_locked values'!$CQ$6:$DS$506,'Half from MC Supply Inputs '!IR$138+1,FALSE),IR123)</f>
        <v>5.606890825278958</v>
      </c>
      <c r="IS156">
        <f>IF(IS$68=0,HLOOKUP($A156,'Monte Carlo_locked values'!$CQ$6:$DS$506,'Half from MC Supply Inputs '!IS$138+1,FALSE),IS123)</f>
        <v>9.9982082530680838</v>
      </c>
      <c r="IT156">
        <f>IF(IT$68=0,HLOOKUP($A156,'Monte Carlo_locked values'!$CQ$6:$DS$506,'Half from MC Supply Inputs '!IT$138+1,FALSE),IT123)</f>
        <v>7.1520913053717949</v>
      </c>
      <c r="IU156">
        <f>IF(IU$68=0,HLOOKUP($A156,'Monte Carlo_locked values'!$CQ$6:$DS$506,'Half from MC Supply Inputs '!IU$138+1,FALSE),IU123)</f>
        <v>6.3794910653253769</v>
      </c>
      <c r="IV156">
        <f>IF(IV$68=0,HLOOKUP($A156,'Monte Carlo_locked values'!$CQ$6:$DS$506,'Half from MC Supply Inputs '!IV$138+1,FALSE),IV123)</f>
        <v>9.9982082530680838</v>
      </c>
      <c r="IW156">
        <f>IF(IW$68=0,HLOOKUP($A156,'Monte Carlo_locked values'!$CQ$6:$DS$506,'Half from MC Supply Inputs '!IW$138+1,FALSE),IW123)</f>
        <v>9.9982082530680838</v>
      </c>
      <c r="IX156">
        <f>IF(IX$68=0,HLOOKUP($A156,'Monte Carlo_locked values'!$CQ$6:$DS$506,'Half from MC Supply Inputs '!IX$138+1,FALSE),IX123)</f>
        <v>9.9982082530680838</v>
      </c>
      <c r="IY156">
        <f>IF(IY$68=0,HLOOKUP($A156,'Monte Carlo_locked values'!$CQ$6:$DS$506,'Half from MC Supply Inputs '!IY$138+1,FALSE),IY123)</f>
        <v>4.1655593560070496</v>
      </c>
      <c r="IZ156">
        <f>IF(IZ$68=0,HLOOKUP($A156,'Monte Carlo_locked values'!$CQ$6:$DS$506,'Half from MC Supply Inputs '!IZ$138+1,FALSE),IZ123)</f>
        <v>2.7274127369000221</v>
      </c>
      <c r="JA156">
        <f>IF(JA$68=0,HLOOKUP($A156,'Monte Carlo_locked values'!$CQ$6:$DS$506,'Half from MC Supply Inputs '!JA$138+1,FALSE),JA123)</f>
        <v>9.9982082530680838</v>
      </c>
      <c r="JB156">
        <f>IF(JB$68=0,HLOOKUP($A156,'Monte Carlo_locked values'!$CQ$6:$DS$506,'Half from MC Supply Inputs '!JB$138+1,FALSE),JB123)</f>
        <v>5.926773070918375</v>
      </c>
      <c r="JC156">
        <f>IF(JC$68=0,HLOOKUP($A156,'Monte Carlo_locked values'!$CQ$6:$DS$506,'Half from MC Supply Inputs '!JC$138+1,FALSE),JC123)</f>
        <v>4.1655593560070496</v>
      </c>
      <c r="JD156">
        <f>IF(JD$68=0,HLOOKUP($A156,'Monte Carlo_locked values'!$CQ$6:$DS$506,'Half from MC Supply Inputs '!JD$138+1,FALSE),JD123)</f>
        <v>9.9982082530680838</v>
      </c>
      <c r="JE156">
        <f>IF(JE$68=0,HLOOKUP($A156,'Monte Carlo_locked values'!$CQ$6:$DS$506,'Half from MC Supply Inputs '!JE$138+1,FALSE),JE123)</f>
        <v>9.9982082530680838</v>
      </c>
      <c r="JF156">
        <f>IF(JF$68=0,HLOOKUP($A156,'Monte Carlo_locked values'!$CQ$6:$DS$506,'Half from MC Supply Inputs '!JF$138+1,FALSE),JF123)</f>
        <v>6.3794910653253769</v>
      </c>
      <c r="JG156">
        <f>IF(JG$68=0,HLOOKUP($A156,'Monte Carlo_locked values'!$CQ$6:$DS$506,'Half from MC Supply Inputs '!JG$138+1,FALSE),JG123)</f>
        <v>3.7212171652440671</v>
      </c>
      <c r="JH156">
        <f>IF(JH$68=0,HLOOKUP($A156,'Monte Carlo_locked values'!$CQ$6:$DS$506,'Half from MC Supply Inputs '!JH$138+1,FALSE),JH123)</f>
        <v>6.1533397269901906</v>
      </c>
      <c r="JI156">
        <f>IF(JI$68=0,HLOOKUP($A156,'Monte Carlo_locked values'!$CQ$6:$DS$506,'Half from MC Supply Inputs '!JI$138+1,FALSE),JI123)</f>
        <v>9.9982082530680838</v>
      </c>
      <c r="JJ156">
        <f>IF(JJ$68=0,HLOOKUP($A156,'Monte Carlo_locked values'!$CQ$6:$DS$506,'Half from MC Supply Inputs '!JJ$138+1,FALSE),JJ123)</f>
        <v>2.724227886735143</v>
      </c>
      <c r="JK156">
        <f>IF(JK$68=0,HLOOKUP($A156,'Monte Carlo_locked values'!$CQ$6:$DS$506,'Half from MC Supply Inputs '!JK$138+1,FALSE),JK123)</f>
        <v>6.3794910653253769</v>
      </c>
      <c r="JL156">
        <f>IF(JL$68=0,HLOOKUP($A156,'Monte Carlo_locked values'!$CQ$6:$DS$506,'Half from MC Supply Inputs '!JL$138+1,FALSE),JL123)</f>
        <v>4.1655593560070496</v>
      </c>
      <c r="JM156">
        <f>IF(JM$68=0,HLOOKUP($A156,'Monte Carlo_locked values'!$CQ$6:$DS$506,'Half from MC Supply Inputs '!JM$138+1,FALSE),JM123)</f>
        <v>2.724227886735143</v>
      </c>
      <c r="JN156">
        <f>IF(JN$68=0,HLOOKUP($A156,'Monte Carlo_locked values'!$CQ$6:$DS$506,'Half from MC Supply Inputs '!JN$138+1,FALSE),JN123)</f>
        <v>6.4014496559389471</v>
      </c>
      <c r="JO156">
        <f>IF(JO$68=0,HLOOKUP($A156,'Monte Carlo_locked values'!$CQ$6:$DS$506,'Half from MC Supply Inputs '!JO$138+1,FALSE),JO123)</f>
        <v>5.6354220346859671</v>
      </c>
      <c r="JP156">
        <f>IF(JP$68=0,HLOOKUP($A156,'Monte Carlo_locked values'!$CQ$6:$DS$506,'Half from MC Supply Inputs '!JP$138+1,FALSE),JP123)</f>
        <v>5.606890825278958</v>
      </c>
      <c r="JQ156">
        <f>IF(JQ$68=0,HLOOKUP($A156,'Monte Carlo_locked values'!$CQ$6:$DS$506,'Half from MC Supply Inputs '!JQ$138+1,FALSE),JQ123)</f>
        <v>2.724227886735143</v>
      </c>
      <c r="JR156">
        <f>IF(JR$68=0,HLOOKUP($A156,'Monte Carlo_locked values'!$CQ$6:$DS$506,'Half from MC Supply Inputs '!JR$138+1,FALSE),JR123)</f>
        <v>7.1851089122747771</v>
      </c>
      <c r="JS156">
        <f>IF(JS$68=0,HLOOKUP($A156,'Monte Carlo_locked values'!$CQ$6:$DS$506,'Half from MC Supply Inputs '!JS$138+1,FALSE),JS123)</f>
        <v>2.724227886735143</v>
      </c>
      <c r="JT156">
        <f>IF(JT$68=0,HLOOKUP($A156,'Monte Carlo_locked values'!$CQ$6:$DS$506,'Half from MC Supply Inputs '!JT$138+1,FALSE),JT123)</f>
        <v>7.1520913053717949</v>
      </c>
      <c r="JU156">
        <f>IF(JU$68=0,HLOOKUP($A156,'Monte Carlo_locked values'!$CQ$6:$DS$506,'Half from MC Supply Inputs '!JU$138+1,FALSE),JU123)</f>
        <v>4.1655593560070496</v>
      </c>
      <c r="JV156">
        <f>IF(JV$68=0,HLOOKUP($A156,'Monte Carlo_locked values'!$CQ$6:$DS$506,'Half from MC Supply Inputs '!JV$138+1,FALSE),JV123)</f>
        <v>4.3671425439136886</v>
      </c>
      <c r="JW156">
        <f>IF(JW$68=0,HLOOKUP($A156,'Monte Carlo_locked values'!$CQ$6:$DS$506,'Half from MC Supply Inputs '!JW$138+1,FALSE),JW123)</f>
        <v>7.1520913053717949</v>
      </c>
      <c r="JX156">
        <f>IF(JX$68=0,HLOOKUP($A156,'Monte Carlo_locked values'!$CQ$6:$DS$506,'Half from MC Supply Inputs '!JX$138+1,FALSE),JX123)</f>
        <v>4.1655593560070496</v>
      </c>
      <c r="JY156">
        <f>IF(JY$68=0,HLOOKUP($A156,'Monte Carlo_locked values'!$CQ$6:$DS$506,'Half from MC Supply Inputs '!JY$138+1,FALSE),JY123)</f>
        <v>5.606890825278958</v>
      </c>
      <c r="JZ156">
        <f>IF(JZ$68=0,HLOOKUP($A156,'Monte Carlo_locked values'!$CQ$6:$DS$506,'Half from MC Supply Inputs '!JZ$138+1,FALSE),JZ123)</f>
        <v>4.09927730995404</v>
      </c>
      <c r="KA156">
        <f>IF(KA$68=0,HLOOKUP($A156,'Monte Carlo_locked values'!$CQ$6:$DS$506,'Half from MC Supply Inputs '!KA$138+1,FALSE),KA123)</f>
        <v>3.8801867103601353</v>
      </c>
      <c r="KB156">
        <f>IF(KB$68=0,HLOOKUP($A156,'Monte Carlo_locked values'!$CQ$6:$DS$506,'Half from MC Supply Inputs '!KB$138+1,FALSE),KB123)</f>
        <v>2.724227886735143</v>
      </c>
      <c r="KC156">
        <f>IF(KC$68=0,HLOOKUP($A156,'Monte Carlo_locked values'!$CQ$6:$DS$506,'Half from MC Supply Inputs '!KC$138+1,FALSE),KC123)</f>
        <v>8.0014433910132468</v>
      </c>
      <c r="KD156">
        <f>IF(KD$68=0,HLOOKUP($A156,'Monte Carlo_locked values'!$CQ$6:$DS$506,'Half from MC Supply Inputs '!KD$138+1,FALSE),KD123)</f>
        <v>9.5083110316988204</v>
      </c>
      <c r="KE156">
        <f>IF(KE$68=0,HLOOKUP($A156,'Monte Carlo_locked values'!$CQ$6:$DS$506,'Half from MC Supply Inputs '!KE$138+1,FALSE),KE123)</f>
        <v>2.7274127369000221</v>
      </c>
      <c r="KF156">
        <f>IF(KF$68=0,HLOOKUP($A156,'Monte Carlo_locked values'!$CQ$6:$DS$506,'Half from MC Supply Inputs '!KF$138+1,FALSE),KF123)</f>
        <v>6.3794910653253769</v>
      </c>
      <c r="KG156">
        <f>IF(KG$68=0,HLOOKUP($A156,'Monte Carlo_locked values'!$CQ$6:$DS$506,'Half from MC Supply Inputs '!KG$138+1,FALSE),KG123)</f>
        <v>9.9982082530680838</v>
      </c>
      <c r="KH156">
        <f>IF(KH$68=0,HLOOKUP($A156,'Monte Carlo_locked values'!$CQ$6:$DS$506,'Half from MC Supply Inputs '!KH$138+1,FALSE),KH123)</f>
        <v>6.3794910653253769</v>
      </c>
      <c r="KI156">
        <f>IF(KI$68=0,HLOOKUP($A156,'Monte Carlo_locked values'!$CQ$6:$DS$506,'Half from MC Supply Inputs '!KI$138+1,FALSE),KI123)</f>
        <v>9.9982082530680838</v>
      </c>
      <c r="KJ156">
        <f>IF(KJ$68=0,HLOOKUP($A156,'Monte Carlo_locked values'!$CQ$6:$DS$506,'Half from MC Supply Inputs '!KJ$138+1,FALSE),KJ123)</f>
        <v>2.724227886735143</v>
      </c>
      <c r="KK156">
        <f>IF(KK$68=0,HLOOKUP($A156,'Monte Carlo_locked values'!$CQ$6:$DS$506,'Half from MC Supply Inputs '!KK$138+1,FALSE),KK123)</f>
        <v>9.9982082530680838</v>
      </c>
      <c r="KL156">
        <f>IF(KL$68=0,HLOOKUP($A156,'Monte Carlo_locked values'!$CQ$6:$DS$506,'Half from MC Supply Inputs '!KL$138+1,FALSE),KL123)</f>
        <v>5.606890825278958</v>
      </c>
      <c r="KM156">
        <f>IF(KM$68=0,HLOOKUP($A156,'Monte Carlo_locked values'!$CQ$6:$DS$506,'Half from MC Supply Inputs '!KM$138+1,FALSE),KM123)</f>
        <v>4.1655593560070496</v>
      </c>
      <c r="KN156">
        <f>IF(KN$68=0,HLOOKUP($A156,'Monte Carlo_locked values'!$CQ$6:$DS$506,'Half from MC Supply Inputs '!KN$138+1,FALSE),KN123)</f>
        <v>5.606890825278958</v>
      </c>
      <c r="KO156">
        <f>IF(KO$68=0,HLOOKUP($A156,'Monte Carlo_locked values'!$CQ$6:$DS$506,'Half from MC Supply Inputs '!KO$138+1,FALSE),KO123)</f>
        <v>4.6518275140040286</v>
      </c>
      <c r="KP156">
        <f>IF(KP$68=0,HLOOKUP($A156,'Monte Carlo_locked values'!$CQ$6:$DS$506,'Half from MC Supply Inputs '!KP$138+1,FALSE),KP123)</f>
        <v>4.1655593560070496</v>
      </c>
      <c r="KQ156">
        <f>IF(KQ$68=0,HLOOKUP($A156,'Monte Carlo_locked values'!$CQ$6:$DS$506,'Half from MC Supply Inputs '!KQ$138+1,FALSE),KQ123)</f>
        <v>9.9442897711204719</v>
      </c>
      <c r="KR156">
        <f>IF(KR$68=0,HLOOKUP($A156,'Monte Carlo_locked values'!$CQ$6:$DS$506,'Half from MC Supply Inputs '!KR$138+1,FALSE),KR123)</f>
        <v>5.606890825278958</v>
      </c>
      <c r="KS156">
        <f>IF(KS$68=0,HLOOKUP($A156,'Monte Carlo_locked values'!$CQ$6:$DS$506,'Half from MC Supply Inputs '!KS$138+1,FALSE),KS123)</f>
        <v>9.9982082530680838</v>
      </c>
      <c r="KT156">
        <f>IF(KT$68=0,HLOOKUP($A156,'Monte Carlo_locked values'!$CQ$6:$DS$506,'Half from MC Supply Inputs '!KT$138+1,FALSE),KT123)</f>
        <v>9.9982082530680838</v>
      </c>
      <c r="KU156">
        <f>IF(KU$68=0,HLOOKUP($A156,'Monte Carlo_locked values'!$CQ$6:$DS$506,'Half from MC Supply Inputs '!KU$138+1,FALSE),KU123)</f>
        <v>7.1520913053717949</v>
      </c>
      <c r="KV156">
        <f>IF(KV$68=0,HLOOKUP($A156,'Monte Carlo_locked values'!$CQ$6:$DS$506,'Half from MC Supply Inputs '!KV$138+1,FALSE),KV123)</f>
        <v>2.724227886735143</v>
      </c>
      <c r="KW156">
        <f>IF(KW$68=0,HLOOKUP($A156,'Monte Carlo_locked values'!$CQ$6:$DS$506,'Half from MC Supply Inputs '!KW$138+1,FALSE),KW123)</f>
        <v>2.801520886612777</v>
      </c>
      <c r="KX156">
        <f>IF(KX$68=0,HLOOKUP($A156,'Monte Carlo_locked values'!$CQ$6:$DS$506,'Half from MC Supply Inputs '!KX$138+1,FALSE),KX123)</f>
        <v>2.7274127369000221</v>
      </c>
      <c r="KY156">
        <f>IF(KY$68=0,HLOOKUP($A156,'Monte Carlo_locked values'!$CQ$6:$DS$506,'Half from MC Supply Inputs '!KY$138+1,FALSE),KY123)</f>
        <v>9.9982082530680838</v>
      </c>
      <c r="KZ156">
        <f>IF(KZ$68=0,HLOOKUP($A156,'Monte Carlo_locked values'!$CQ$6:$DS$506,'Half from MC Supply Inputs '!KZ$138+1,FALSE),KZ123)</f>
        <v>9.8883161622015496</v>
      </c>
      <c r="LA156">
        <f>IF(LA$68=0,HLOOKUP($A156,'Monte Carlo_locked values'!$CQ$6:$DS$506,'Half from MC Supply Inputs '!LA$138+1,FALSE),LA123)</f>
        <v>9.9982082530680838</v>
      </c>
      <c r="LB156">
        <f>IF(LB$68=0,HLOOKUP($A156,'Monte Carlo_locked values'!$CQ$6:$DS$506,'Half from MC Supply Inputs '!LB$138+1,FALSE),LB123)</f>
        <v>4.1655593560070496</v>
      </c>
      <c r="LC156">
        <f>IF(LC$68=0,HLOOKUP($A156,'Monte Carlo_locked values'!$CQ$6:$DS$506,'Half from MC Supply Inputs '!LC$138+1,FALSE),LC123)</f>
        <v>8.6678171394681556</v>
      </c>
      <c r="LD156">
        <f>IF(LD$68=0,HLOOKUP($A156,'Monte Carlo_locked values'!$CQ$6:$DS$506,'Half from MC Supply Inputs '!LD$138+1,FALSE),LD123)</f>
        <v>4.1655593560070496</v>
      </c>
      <c r="LE156">
        <f>IF(LE$68=0,HLOOKUP($A156,'Monte Carlo_locked values'!$CQ$6:$DS$506,'Half from MC Supply Inputs '!LE$138+1,FALSE),LE123)</f>
        <v>2.724227886735143</v>
      </c>
      <c r="LF156">
        <f>IF(LF$68=0,HLOOKUP($A156,'Monte Carlo_locked values'!$CQ$6:$DS$506,'Half from MC Supply Inputs '!LF$138+1,FALSE),LF123)</f>
        <v>9.9982082530680838</v>
      </c>
      <c r="LG156">
        <f>IF(LG$68=0,HLOOKUP($A156,'Monte Carlo_locked values'!$CQ$6:$DS$506,'Half from MC Supply Inputs '!LG$138+1,FALSE),LG123)</f>
        <v>9.9982082530680838</v>
      </c>
      <c r="LH156">
        <f>IF(LH$68=0,HLOOKUP($A156,'Monte Carlo_locked values'!$CQ$6:$DS$506,'Half from MC Supply Inputs '!LH$138+1,FALSE),LH123)</f>
        <v>9.9982082530680838</v>
      </c>
      <c r="LI156">
        <f>IF(LI$68=0,HLOOKUP($A156,'Monte Carlo_locked values'!$CQ$6:$DS$506,'Half from MC Supply Inputs '!LI$138+1,FALSE),LI123)</f>
        <v>8.5450869025902048</v>
      </c>
      <c r="LJ156">
        <f>IF(LJ$68=0,HLOOKUP($A156,'Monte Carlo_locked values'!$CQ$6:$DS$506,'Half from MC Supply Inputs '!LJ$138+1,FALSE),LJ123)</f>
        <v>7.1520913053717949</v>
      </c>
      <c r="LK156">
        <f>IF(LK$68=0,HLOOKUP($A156,'Monte Carlo_locked values'!$CQ$6:$DS$506,'Half from MC Supply Inputs '!LK$138+1,FALSE),LK123)</f>
        <v>6.3794910653253769</v>
      </c>
      <c r="LL156">
        <f>IF(LL$68=0,HLOOKUP($A156,'Monte Carlo_locked values'!$CQ$6:$DS$506,'Half from MC Supply Inputs '!LL$138+1,FALSE),LL123)</f>
        <v>9.9982082530680838</v>
      </c>
      <c r="LM156">
        <f>IF(LM$68=0,HLOOKUP($A156,'Monte Carlo_locked values'!$CQ$6:$DS$506,'Half from MC Supply Inputs '!LM$138+1,FALSE),LM123)</f>
        <v>4.1659285690726948</v>
      </c>
      <c r="LN156">
        <f>IF(LN$68=0,HLOOKUP($A156,'Monte Carlo_locked values'!$CQ$6:$DS$506,'Half from MC Supply Inputs '!LN$138+1,FALSE),LN123)</f>
        <v>3.4162343316129653</v>
      </c>
      <c r="LO156">
        <f>IF(LO$68=0,HLOOKUP($A156,'Monte Carlo_locked values'!$CQ$6:$DS$506,'Half from MC Supply Inputs '!LO$138+1,FALSE),LO123)</f>
        <v>2.7274127369000221</v>
      </c>
      <c r="LP156">
        <f>IF(LP$68=0,HLOOKUP($A156,'Monte Carlo_locked values'!$CQ$6:$DS$506,'Half from MC Supply Inputs '!LP$138+1,FALSE),LP123)</f>
        <v>5.0201823906533374</v>
      </c>
      <c r="LQ156">
        <f>IF(LQ$68=0,HLOOKUP($A156,'Monte Carlo_locked values'!$CQ$6:$DS$506,'Half from MC Supply Inputs '!LQ$138+1,FALSE),LQ123)</f>
        <v>9.9982082530680838</v>
      </c>
      <c r="LR156">
        <f>IF(LR$68=0,HLOOKUP($A156,'Monte Carlo_locked values'!$CQ$6:$DS$506,'Half from MC Supply Inputs '!LR$138+1,FALSE),LR123)</f>
        <v>2.724227886735143</v>
      </c>
      <c r="LS156">
        <f>IF(LS$68=0,HLOOKUP($A156,'Monte Carlo_locked values'!$CQ$6:$DS$506,'Half from MC Supply Inputs '!LS$138+1,FALSE),LS123)</f>
        <v>9.2435578138201731</v>
      </c>
      <c r="LT156">
        <f>IF(LT$68=0,HLOOKUP($A156,'Monte Carlo_locked values'!$CQ$6:$DS$506,'Half from MC Supply Inputs '!LT$138+1,FALSE),LT123)</f>
        <v>9.0129206561411408</v>
      </c>
      <c r="LU156">
        <f>IF(LU$68=0,HLOOKUP($A156,'Monte Carlo_locked values'!$CQ$6:$DS$506,'Half from MC Supply Inputs '!LU$138+1,FALSE),LU123)</f>
        <v>4.1655593560070496</v>
      </c>
      <c r="LV156">
        <f>IF(LV$68=0,HLOOKUP($A156,'Monte Carlo_locked values'!$CQ$6:$DS$506,'Half from MC Supply Inputs '!LV$138+1,FALSE),LV123)</f>
        <v>7.1520913053717949</v>
      </c>
      <c r="LW156">
        <f>IF(LW$68=0,HLOOKUP($A156,'Monte Carlo_locked values'!$CQ$6:$DS$506,'Half from MC Supply Inputs '!LW$138+1,FALSE),LW123)</f>
        <v>3.3424898502553519</v>
      </c>
      <c r="LX156">
        <f>IF(LX$68=0,HLOOKUP($A156,'Monte Carlo_locked values'!$CQ$6:$DS$506,'Half from MC Supply Inputs '!LX$138+1,FALSE),LX123)</f>
        <v>2.724227886735143</v>
      </c>
      <c r="LY156">
        <f>IF(LY$68=0,HLOOKUP($A156,'Monte Carlo_locked values'!$CQ$6:$DS$506,'Half from MC Supply Inputs '!LY$138+1,FALSE),LY123)</f>
        <v>7.1520913053717949</v>
      </c>
      <c r="LZ156">
        <f>IF(LZ$68=0,HLOOKUP($A156,'Monte Carlo_locked values'!$CQ$6:$DS$506,'Half from MC Supply Inputs '!LZ$138+1,FALSE),LZ123)</f>
        <v>9.9982082530680838</v>
      </c>
      <c r="MA156">
        <f>IF(MA$68=0,HLOOKUP($A156,'Monte Carlo_locked values'!$CQ$6:$DS$506,'Half from MC Supply Inputs '!MA$138+1,FALSE),MA123)</f>
        <v>2.724227886735143</v>
      </c>
      <c r="MB156">
        <f>IF(MB$68=0,HLOOKUP($A156,'Monte Carlo_locked values'!$CQ$6:$DS$506,'Half from MC Supply Inputs '!MB$138+1,FALSE),MB123)</f>
        <v>2.724227886735143</v>
      </c>
      <c r="MC156">
        <f>IF(MC$68=0,HLOOKUP($A156,'Monte Carlo_locked values'!$CQ$6:$DS$506,'Half from MC Supply Inputs '!MC$138+1,FALSE),MC123)</f>
        <v>3.7612087911566152</v>
      </c>
      <c r="MD156">
        <f>IF(MD$68=0,HLOOKUP($A156,'Monte Carlo_locked values'!$CQ$6:$DS$506,'Half from MC Supply Inputs '!MD$138+1,FALSE),MD123)</f>
        <v>7.1520913053717949</v>
      </c>
      <c r="ME156">
        <f>IF(ME$68=0,HLOOKUP($A156,'Monte Carlo_locked values'!$CQ$6:$DS$506,'Half from MC Supply Inputs '!ME$138+1,FALSE),ME123)</f>
        <v>7.4562597099089301</v>
      </c>
      <c r="MF156">
        <f>IF(MF$68=0,HLOOKUP($A156,'Monte Carlo_locked values'!$CQ$6:$DS$506,'Half from MC Supply Inputs '!MF$138+1,FALSE),MF123)</f>
        <v>2.724227886735143</v>
      </c>
      <c r="MG156">
        <f>IF(MG$68=0,HLOOKUP($A156,'Monte Carlo_locked values'!$CQ$6:$DS$506,'Half from MC Supply Inputs '!MG$138+1,FALSE),MG123)</f>
        <v>9.9982082530680838</v>
      </c>
      <c r="MH156">
        <f>IF(MH$68=0,HLOOKUP($A156,'Monte Carlo_locked values'!$CQ$6:$DS$506,'Half from MC Supply Inputs '!MH$138+1,FALSE),MH123)</f>
        <v>7.1520913053717949</v>
      </c>
      <c r="MI156">
        <f>IF(MI$68=0,HLOOKUP($A156,'Monte Carlo_locked values'!$CQ$6:$DS$506,'Half from MC Supply Inputs '!MI$138+1,FALSE),MI123)</f>
        <v>9.9982082530680838</v>
      </c>
      <c r="MJ156">
        <f>IF(MJ$68=0,HLOOKUP($A156,'Monte Carlo_locked values'!$CQ$6:$DS$506,'Half from MC Supply Inputs '!MJ$138+1,FALSE),MJ123)</f>
        <v>3.6424781506859687</v>
      </c>
      <c r="MK156">
        <f>IF(MK$68=0,HLOOKUP($A156,'Monte Carlo_locked values'!$CQ$6:$DS$506,'Half from MC Supply Inputs '!MK$138+1,FALSE),MK123)</f>
        <v>5.0676525307519968</v>
      </c>
      <c r="ML156">
        <f>IF(ML$68=0,HLOOKUP($A156,'Monte Carlo_locked values'!$CQ$6:$DS$506,'Half from MC Supply Inputs '!ML$138+1,FALSE),ML123)</f>
        <v>2.724227886735143</v>
      </c>
      <c r="MM156">
        <f>IF(MM$68=0,HLOOKUP($A156,'Monte Carlo_locked values'!$CQ$6:$DS$506,'Half from MC Supply Inputs '!MM$138+1,FALSE),MM123)</f>
        <v>9.9982082530680838</v>
      </c>
      <c r="MN156">
        <f>IF(MN$68=0,HLOOKUP($A156,'Monte Carlo_locked values'!$CQ$6:$DS$506,'Half from MC Supply Inputs '!MN$138+1,FALSE),MN123)</f>
        <v>6.3794910653253769</v>
      </c>
      <c r="MO156">
        <f>IF(MO$68=0,HLOOKUP($A156,'Monte Carlo_locked values'!$CQ$6:$DS$506,'Half from MC Supply Inputs '!MO$138+1,FALSE),MO123)</f>
        <v>4.1655593560070496</v>
      </c>
      <c r="MP156">
        <f>IF(MP$68=0,HLOOKUP($A156,'Monte Carlo_locked values'!$CQ$6:$DS$506,'Half from MC Supply Inputs '!MP$138+1,FALSE),MP123)</f>
        <v>9.9982082530680838</v>
      </c>
      <c r="MQ156">
        <f>IF(MQ$68=0,HLOOKUP($A156,'Monte Carlo_locked values'!$CQ$6:$DS$506,'Half from MC Supply Inputs '!MQ$138+1,FALSE),MQ123)</f>
        <v>9.9982082530680838</v>
      </c>
      <c r="MR156">
        <f>IF(MR$68=0,HLOOKUP($A156,'Monte Carlo_locked values'!$CQ$6:$DS$506,'Half from MC Supply Inputs '!MR$138+1,FALSE),MR123)</f>
        <v>9.9982082530680838</v>
      </c>
      <c r="MS156">
        <f>IF(MS$68=0,HLOOKUP($A156,'Monte Carlo_locked values'!$CQ$6:$DS$506,'Half from MC Supply Inputs '!MS$138+1,FALSE),MS123)</f>
        <v>4.1655593560070496</v>
      </c>
      <c r="MT156">
        <f>IF(MT$68=0,HLOOKUP($A156,'Monte Carlo_locked values'!$CQ$6:$DS$506,'Half from MC Supply Inputs '!MT$138+1,FALSE),MT123)</f>
        <v>9.9982082530680838</v>
      </c>
      <c r="MU156">
        <f>IF(MU$68=0,HLOOKUP($A156,'Monte Carlo_locked values'!$CQ$6:$DS$506,'Half from MC Supply Inputs '!MU$138+1,FALSE),MU123)</f>
        <v>9.9982082530680838</v>
      </c>
      <c r="MV156">
        <f>IF(MV$68=0,HLOOKUP($A156,'Monte Carlo_locked values'!$CQ$6:$DS$506,'Half from MC Supply Inputs '!MV$138+1,FALSE),MV123)</f>
        <v>6.3794910653253769</v>
      </c>
      <c r="MW156">
        <f>IF(MW$68=0,HLOOKUP($A156,'Monte Carlo_locked values'!$CQ$6:$DS$506,'Half from MC Supply Inputs '!MW$138+1,FALSE),MW123)</f>
        <v>7.1520913053717949</v>
      </c>
      <c r="MX156">
        <f>IF(MX$68=0,HLOOKUP($A156,'Monte Carlo_locked values'!$CQ$6:$DS$506,'Half from MC Supply Inputs '!MX$138+1,FALSE),MX123)</f>
        <v>5.606890825278958</v>
      </c>
      <c r="MY156">
        <f>IF(MY$68=0,HLOOKUP($A156,'Monte Carlo_locked values'!$CQ$6:$DS$506,'Half from MC Supply Inputs '!MY$138+1,FALSE),MY123)</f>
        <v>5.9590905451951892</v>
      </c>
      <c r="MZ156">
        <f>IF(MZ$68=0,HLOOKUP($A156,'Monte Carlo_locked values'!$CQ$6:$DS$506,'Half from MC Supply Inputs '!MZ$138+1,FALSE),MZ123)</f>
        <v>7.1520913053717949</v>
      </c>
      <c r="NA156">
        <f>IF(NA$68=0,HLOOKUP($A156,'Monte Carlo_locked values'!$CQ$6:$DS$506,'Half from MC Supply Inputs '!NA$138+1,FALSE),NA123)</f>
        <v>3.1524047950834615</v>
      </c>
      <c r="NB156">
        <f>IF(NB$68=0,HLOOKUP($A156,'Monte Carlo_locked values'!$CQ$6:$DS$506,'Half from MC Supply Inputs '!NB$138+1,FALSE),NB123)</f>
        <v>4.1655593560070496</v>
      </c>
      <c r="NC156">
        <f>IF(NC$68=0,HLOOKUP($A156,'Monte Carlo_locked values'!$CQ$6:$DS$506,'Half from MC Supply Inputs '!NC$138+1,FALSE),NC123)</f>
        <v>9.9982082530680838</v>
      </c>
      <c r="ND156">
        <f>IF(ND$68=0,HLOOKUP($A156,'Monte Carlo_locked values'!$CQ$6:$DS$506,'Half from MC Supply Inputs '!ND$138+1,FALSE),ND123)</f>
        <v>2.7274127369000221</v>
      </c>
      <c r="NE156">
        <f>IF(NE$68=0,HLOOKUP($A156,'Monte Carlo_locked values'!$CQ$6:$DS$506,'Half from MC Supply Inputs '!NE$138+1,FALSE),NE123)</f>
        <v>7.8276825230266827</v>
      </c>
      <c r="NF156">
        <f>IF(NF$68=0,HLOOKUP($A156,'Monte Carlo_locked values'!$CQ$6:$DS$506,'Half from MC Supply Inputs '!NF$138+1,FALSE),NF123)</f>
        <v>4.1655593560070496</v>
      </c>
      <c r="NG156">
        <f>IF(NG$68=0,HLOOKUP($A156,'Monte Carlo_locked values'!$CQ$6:$DS$506,'Half from MC Supply Inputs '!NG$138+1,FALSE),NG123)</f>
        <v>2.724227886735143</v>
      </c>
      <c r="NH156">
        <f>IF(NH$68=0,HLOOKUP($A156,'Monte Carlo_locked values'!$CQ$6:$DS$506,'Half from MC Supply Inputs '!NH$138+1,FALSE),NH123)</f>
        <v>4.1655593560070496</v>
      </c>
      <c r="NI156">
        <f>IF(NI$68=0,HLOOKUP($A156,'Monte Carlo_locked values'!$CQ$6:$DS$506,'Half from MC Supply Inputs '!NI$138+1,FALSE),NI123)</f>
        <v>4.194663567167586</v>
      </c>
      <c r="NJ156">
        <f>IF(NJ$68=0,HLOOKUP($A156,'Monte Carlo_locked values'!$CQ$6:$DS$506,'Half from MC Supply Inputs '!NJ$138+1,FALSE),NJ123)</f>
        <v>9.9982082530680838</v>
      </c>
      <c r="NK156">
        <f>IF(NK$68=0,HLOOKUP($A156,'Monte Carlo_locked values'!$CQ$6:$DS$506,'Half from MC Supply Inputs '!NK$138+1,FALSE),NK123)</f>
        <v>3.2851537110276259</v>
      </c>
      <c r="NL156">
        <f>IF(NL$68=0,HLOOKUP($A156,'Monte Carlo_locked values'!$CQ$6:$DS$506,'Half from MC Supply Inputs '!NL$138+1,FALSE),NL123)</f>
        <v>9.9982082530680838</v>
      </c>
      <c r="NM156">
        <f>IF(NM$68=0,HLOOKUP($A156,'Monte Carlo_locked values'!$CQ$6:$DS$506,'Half from MC Supply Inputs '!NM$138+1,FALSE),NM123)</f>
        <v>2.724227886735143</v>
      </c>
      <c r="NN156">
        <f>IF(NN$68=0,HLOOKUP($A156,'Monte Carlo_locked values'!$CQ$6:$DS$506,'Half from MC Supply Inputs '!NN$138+1,FALSE),NN123)</f>
        <v>5.606890825278958</v>
      </c>
      <c r="NO156">
        <f>IF(NO$68=0,HLOOKUP($A156,'Monte Carlo_locked values'!$CQ$6:$DS$506,'Half from MC Supply Inputs '!NO$138+1,FALSE),NO123)</f>
        <v>2.724227886735143</v>
      </c>
      <c r="NP156">
        <f>IF(NP$68=0,HLOOKUP($A156,'Monte Carlo_locked values'!$CQ$6:$DS$506,'Half from MC Supply Inputs '!NP$138+1,FALSE),NP123)</f>
        <v>9.9982082530680838</v>
      </c>
      <c r="NQ156">
        <f>IF(NQ$68=0,HLOOKUP($A156,'Monte Carlo_locked values'!$CQ$6:$DS$506,'Half from MC Supply Inputs '!NQ$138+1,FALSE),NQ123)</f>
        <v>6.3794910653253769</v>
      </c>
      <c r="NR156">
        <f>IF(NR$68=0,HLOOKUP($A156,'Monte Carlo_locked values'!$CQ$6:$DS$506,'Half from MC Supply Inputs '!NR$138+1,FALSE),NR123)</f>
        <v>6.3794910653253769</v>
      </c>
      <c r="NS156">
        <f>IF(NS$68=0,HLOOKUP($A156,'Monte Carlo_locked values'!$CQ$6:$DS$506,'Half from MC Supply Inputs '!NS$138+1,FALSE),NS123)</f>
        <v>4.1655593560070496</v>
      </c>
      <c r="NT156">
        <f>IF(NT$68=0,HLOOKUP($A156,'Monte Carlo_locked values'!$CQ$6:$DS$506,'Half from MC Supply Inputs '!NT$138+1,FALSE),NT123)</f>
        <v>2.724227886735143</v>
      </c>
      <c r="NU156">
        <f>IF(NU$68=0,HLOOKUP($A156,'Monte Carlo_locked values'!$CQ$6:$DS$506,'Half from MC Supply Inputs '!NU$138+1,FALSE),NU123)</f>
        <v>2.724227886735143</v>
      </c>
      <c r="NV156">
        <f>IF(NV$68=0,HLOOKUP($A156,'Monte Carlo_locked values'!$CQ$6:$DS$506,'Half from MC Supply Inputs '!NV$138+1,FALSE),NV123)</f>
        <v>7.1520913053717949</v>
      </c>
      <c r="NW156">
        <f>IF(NW$68=0,HLOOKUP($A156,'Monte Carlo_locked values'!$CQ$6:$DS$506,'Half from MC Supply Inputs '!NW$138+1,FALSE),NW123)</f>
        <v>9.9982082530680838</v>
      </c>
      <c r="NX156">
        <f>IF(NX$68=0,HLOOKUP($A156,'Monte Carlo_locked values'!$CQ$6:$DS$506,'Half from MC Supply Inputs '!NX$138+1,FALSE),NX123)</f>
        <v>2.724227886735143</v>
      </c>
      <c r="NY156">
        <f>IF(NY$68=0,HLOOKUP($A156,'Monte Carlo_locked values'!$CQ$6:$DS$506,'Half from MC Supply Inputs '!NY$138+1,FALSE),NY123)</f>
        <v>4.8729970407700742</v>
      </c>
      <c r="NZ156">
        <f>IF(NZ$68=0,HLOOKUP($A156,'Monte Carlo_locked values'!$CQ$6:$DS$506,'Half from MC Supply Inputs '!NZ$138+1,FALSE),NZ123)</f>
        <v>6.3794910653253769</v>
      </c>
      <c r="OA156">
        <f>IF(OA$68=0,HLOOKUP($A156,'Monte Carlo_locked values'!$CQ$6:$DS$506,'Half from MC Supply Inputs '!OA$138+1,FALSE),OA123)</f>
        <v>2.7274127369000221</v>
      </c>
      <c r="OB156">
        <f>IF(OB$68=0,HLOOKUP($A156,'Monte Carlo_locked values'!$CQ$6:$DS$506,'Half from MC Supply Inputs '!OB$138+1,FALSE),OB123)</f>
        <v>6.3433720228065118</v>
      </c>
      <c r="OC156">
        <f>IF(OC$68=0,HLOOKUP($A156,'Monte Carlo_locked values'!$CQ$6:$DS$506,'Half from MC Supply Inputs '!OC$138+1,FALSE),OC123)</f>
        <v>2.724227886735143</v>
      </c>
      <c r="OD156">
        <f>IF(OD$68=0,HLOOKUP($A156,'Monte Carlo_locked values'!$CQ$6:$DS$506,'Half from MC Supply Inputs '!OD$138+1,FALSE),OD123)</f>
        <v>9.9982082530680838</v>
      </c>
      <c r="OE156">
        <f>IF(OE$68=0,HLOOKUP($A156,'Monte Carlo_locked values'!$CQ$6:$DS$506,'Half from MC Supply Inputs '!OE$138+1,FALSE),OE123)</f>
        <v>9.0065532139167566</v>
      </c>
      <c r="OF156">
        <f>IF(OF$68=0,HLOOKUP($A156,'Monte Carlo_locked values'!$CQ$6:$DS$506,'Half from MC Supply Inputs '!OF$138+1,FALSE),OF123)</f>
        <v>9.9982082530680838</v>
      </c>
      <c r="OG156">
        <f>IF(OG$68=0,HLOOKUP($A156,'Monte Carlo_locked values'!$CQ$6:$DS$506,'Half from MC Supply Inputs '!OG$138+1,FALSE),OG123)</f>
        <v>2.724227886735143</v>
      </c>
      <c r="OH156">
        <f>IF(OH$68=0,HLOOKUP($A156,'Monte Carlo_locked values'!$CQ$6:$DS$506,'Half from MC Supply Inputs '!OH$138+1,FALSE),OH123)</f>
        <v>9.9982082530680838</v>
      </c>
      <c r="OI156">
        <f>IF(OI$68=0,HLOOKUP($A156,'Monte Carlo_locked values'!$CQ$6:$DS$506,'Half from MC Supply Inputs '!OI$138+1,FALSE),OI123)</f>
        <v>4.1655593560070496</v>
      </c>
      <c r="OJ156">
        <f>IF(OJ$68=0,HLOOKUP($A156,'Monte Carlo_locked values'!$CQ$6:$DS$506,'Half from MC Supply Inputs '!OJ$138+1,FALSE),OJ123)</f>
        <v>6.3794910653253769</v>
      </c>
      <c r="OK156">
        <f>IF(OK$68=0,HLOOKUP($A156,'Monte Carlo_locked values'!$CQ$6:$DS$506,'Half from MC Supply Inputs '!OK$138+1,FALSE),OK123)</f>
        <v>9.9982082530680838</v>
      </c>
      <c r="OL156">
        <f>IF(OL$68=0,HLOOKUP($A156,'Monte Carlo_locked values'!$CQ$6:$DS$506,'Half from MC Supply Inputs '!OL$138+1,FALSE),OL123)</f>
        <v>2.724227886735143</v>
      </c>
      <c r="OM156">
        <f>IF(OM$68=0,HLOOKUP($A156,'Monte Carlo_locked values'!$CQ$6:$DS$506,'Half from MC Supply Inputs '!OM$138+1,FALSE),OM123)</f>
        <v>9.9982082530680838</v>
      </c>
      <c r="ON156">
        <f>IF(ON$68=0,HLOOKUP($A156,'Monte Carlo_locked values'!$CQ$6:$DS$506,'Half from MC Supply Inputs '!ON$138+1,FALSE),ON123)</f>
        <v>9.9982082530680838</v>
      </c>
      <c r="OO156">
        <f>IF(OO$68=0,HLOOKUP($A156,'Monte Carlo_locked values'!$CQ$6:$DS$506,'Half from MC Supply Inputs '!OO$138+1,FALSE),OO123)</f>
        <v>8.3907798447542454</v>
      </c>
      <c r="OP156">
        <f>IF(OP$68=0,HLOOKUP($A156,'Monte Carlo_locked values'!$CQ$6:$DS$506,'Half from MC Supply Inputs '!OP$138+1,FALSE),OP123)</f>
        <v>4.8784163493583446</v>
      </c>
      <c r="OQ156">
        <f>IF(OQ$68=0,HLOOKUP($A156,'Monte Carlo_locked values'!$CQ$6:$DS$506,'Half from MC Supply Inputs '!OQ$138+1,FALSE),OQ123)</f>
        <v>5.606890825278958</v>
      </c>
      <c r="OR156">
        <f>IF(OR$68=0,HLOOKUP($A156,'Monte Carlo_locked values'!$CQ$6:$DS$506,'Half from MC Supply Inputs '!OR$138+1,FALSE),OR123)</f>
        <v>2.7274127369000221</v>
      </c>
      <c r="OS156">
        <f>IF(OS$68=0,HLOOKUP($A156,'Monte Carlo_locked values'!$CQ$6:$DS$506,'Half from MC Supply Inputs '!OS$138+1,FALSE),OS123)</f>
        <v>2.724227886735143</v>
      </c>
      <c r="OT156">
        <f>IF(OT$68=0,HLOOKUP($A156,'Monte Carlo_locked values'!$CQ$6:$DS$506,'Half from MC Supply Inputs '!OT$138+1,FALSE),OT123)</f>
        <v>5.606890825278958</v>
      </c>
      <c r="OU156">
        <f>IF(OU$68=0,HLOOKUP($A156,'Monte Carlo_locked values'!$CQ$6:$DS$506,'Half from MC Supply Inputs '!OU$138+1,FALSE),OU123)</f>
        <v>9.9982082530680838</v>
      </c>
      <c r="OV156">
        <f>IF(OV$68=0,HLOOKUP($A156,'Monte Carlo_locked values'!$CQ$6:$DS$506,'Half from MC Supply Inputs '!OV$138+1,FALSE),OV123)</f>
        <v>7.1520913053717949</v>
      </c>
      <c r="OW156">
        <f>IF(OW$68=0,HLOOKUP($A156,'Monte Carlo_locked values'!$CQ$6:$DS$506,'Half from MC Supply Inputs '!OW$138+1,FALSE),OW123)</f>
        <v>3.7512205859866592</v>
      </c>
      <c r="OX156">
        <f>IF(OX$68=0,HLOOKUP($A156,'Monte Carlo_locked values'!$CQ$6:$DS$506,'Half from MC Supply Inputs '!OX$138+1,FALSE),OX123)</f>
        <v>6.3794910653253769</v>
      </c>
      <c r="OY156">
        <f>IF(OY$68=0,HLOOKUP($A156,'Monte Carlo_locked values'!$CQ$6:$DS$506,'Half from MC Supply Inputs '!OY$138+1,FALSE),OY123)</f>
        <v>3.4957150961214398</v>
      </c>
      <c r="OZ156">
        <f>IF(OZ$68=0,HLOOKUP($A156,'Monte Carlo_locked values'!$CQ$6:$DS$506,'Half from MC Supply Inputs '!OZ$138+1,FALSE),OZ123)</f>
        <v>7.1520913053717949</v>
      </c>
      <c r="PA156">
        <f>IF(PA$68=0,HLOOKUP($A156,'Monte Carlo_locked values'!$CQ$6:$DS$506,'Half from MC Supply Inputs '!PA$138+1,FALSE),PA123)</f>
        <v>9.9982082530680838</v>
      </c>
      <c r="PB156">
        <f>IF(PB$68=0,HLOOKUP($A156,'Monte Carlo_locked values'!$CQ$6:$DS$506,'Half from MC Supply Inputs '!PB$138+1,FALSE),PB123)</f>
        <v>4.1655593560070496</v>
      </c>
      <c r="PC156">
        <f>IF(PC$68=0,HLOOKUP($A156,'Monte Carlo_locked values'!$CQ$6:$DS$506,'Half from MC Supply Inputs '!PC$138+1,FALSE),PC123)</f>
        <v>2.724227886735143</v>
      </c>
      <c r="PD156">
        <f>IF(PD$68=0,HLOOKUP($A156,'Monte Carlo_locked values'!$CQ$6:$DS$506,'Half from MC Supply Inputs '!PD$138+1,FALSE),PD123)</f>
        <v>9.9982082530680838</v>
      </c>
      <c r="PE156">
        <f>IF(PE$68=0,HLOOKUP($A156,'Monte Carlo_locked values'!$CQ$6:$DS$506,'Half from MC Supply Inputs '!PE$138+1,FALSE),PE123)</f>
        <v>9.9982082530680838</v>
      </c>
      <c r="PF156">
        <f>IF(PF$68=0,HLOOKUP($A156,'Monte Carlo_locked values'!$CQ$6:$DS$506,'Half from MC Supply Inputs '!PF$138+1,FALSE),PF123)</f>
        <v>4.1655593560070496</v>
      </c>
      <c r="PG156">
        <f>IF(PG$68=0,HLOOKUP($A156,'Monte Carlo_locked values'!$CQ$6:$DS$506,'Half from MC Supply Inputs '!PG$138+1,FALSE),PG123)</f>
        <v>3.2279752663701737</v>
      </c>
      <c r="PH156">
        <f>IF(PH$68=0,HLOOKUP($A156,'Monte Carlo_locked values'!$CQ$6:$DS$506,'Half from MC Supply Inputs '!PH$138+1,FALSE),PH123)</f>
        <v>5.5362780981342787</v>
      </c>
      <c r="PI156">
        <f>IF(PI$68=0,HLOOKUP($A156,'Monte Carlo_locked values'!$CQ$6:$DS$506,'Half from MC Supply Inputs '!PI$138+1,FALSE),PI123)</f>
        <v>6.4102671415297161</v>
      </c>
      <c r="PJ156">
        <f>IF(PJ$68=0,HLOOKUP($A156,'Monte Carlo_locked values'!$CQ$6:$DS$506,'Half from MC Supply Inputs '!PJ$138+1,FALSE),PJ123)</f>
        <v>9.9982082530680838</v>
      </c>
      <c r="PK156">
        <f>IF(PK$68=0,HLOOKUP($A156,'Monte Carlo_locked values'!$CQ$6:$DS$506,'Half from MC Supply Inputs '!PK$138+1,FALSE),PK123)</f>
        <v>6.3794910653253769</v>
      </c>
      <c r="PL156">
        <f>IF(PL$68=0,HLOOKUP($A156,'Monte Carlo_locked values'!$CQ$6:$DS$506,'Half from MC Supply Inputs '!PL$138+1,FALSE),PL123)</f>
        <v>7.1520913053717949</v>
      </c>
      <c r="PM156">
        <f>IF(PM$68=0,HLOOKUP($A156,'Monte Carlo_locked values'!$CQ$6:$DS$506,'Half from MC Supply Inputs '!PM$138+1,FALSE),PM123)</f>
        <v>2.724227886735143</v>
      </c>
      <c r="PN156">
        <f>IF(PN$68=0,HLOOKUP($A156,'Monte Carlo_locked values'!$CQ$6:$DS$506,'Half from MC Supply Inputs '!PN$138+1,FALSE),PN123)</f>
        <v>6.3794910653253769</v>
      </c>
      <c r="PO156">
        <f>IF(PO$68=0,HLOOKUP($A156,'Monte Carlo_locked values'!$CQ$6:$DS$506,'Half from MC Supply Inputs '!PO$138+1,FALSE),PO123)</f>
        <v>9.9982082530680838</v>
      </c>
      <c r="PP156">
        <f>IF(PP$68=0,HLOOKUP($A156,'Monte Carlo_locked values'!$CQ$6:$DS$506,'Half from MC Supply Inputs '!PP$138+1,FALSE),PP123)</f>
        <v>5.606890825278958</v>
      </c>
      <c r="PQ156">
        <f>IF(PQ$68=0,HLOOKUP($A156,'Monte Carlo_locked values'!$CQ$6:$DS$506,'Half from MC Supply Inputs '!PQ$138+1,FALSE),PQ123)</f>
        <v>9.2736371631680079</v>
      </c>
      <c r="PR156">
        <f>IF(PR$68=0,HLOOKUP($A156,'Monte Carlo_locked values'!$CQ$6:$DS$506,'Half from MC Supply Inputs '!PR$138+1,FALSE),PR123)</f>
        <v>9.9982082530680838</v>
      </c>
      <c r="PS156">
        <f>IF(PS$68=0,HLOOKUP($A156,'Monte Carlo_locked values'!$CQ$6:$DS$506,'Half from MC Supply Inputs '!PS$138+1,FALSE),PS123)</f>
        <v>9.9982082530680838</v>
      </c>
      <c r="PT156">
        <f>IF(PT$68=0,HLOOKUP($A156,'Monte Carlo_locked values'!$CQ$6:$DS$506,'Half from MC Supply Inputs '!PT$138+1,FALSE),PT123)</f>
        <v>9.9982082530680838</v>
      </c>
      <c r="PU156">
        <f>IF(PU$68=0,HLOOKUP($A156,'Monte Carlo_locked values'!$CQ$6:$DS$506,'Half from MC Supply Inputs '!PU$138+1,FALSE),PU123)</f>
        <v>4.6544202497011566</v>
      </c>
      <c r="PV156">
        <f>IF(PV$68=0,HLOOKUP($A156,'Monte Carlo_locked values'!$CQ$6:$DS$506,'Half from MC Supply Inputs '!PV$138+1,FALSE),PV123)</f>
        <v>2.7274127369000221</v>
      </c>
      <c r="PW156">
        <f>IF(PW$68=0,HLOOKUP($A156,'Monte Carlo_locked values'!$CQ$6:$DS$506,'Half from MC Supply Inputs '!PW$138+1,FALSE),PW123)</f>
        <v>7.1520913053717949</v>
      </c>
      <c r="PX156">
        <f>IF(PX$68=0,HLOOKUP($A156,'Monte Carlo_locked values'!$CQ$6:$DS$506,'Half from MC Supply Inputs '!PX$138+1,FALSE),PX123)</f>
        <v>5.606890825278958</v>
      </c>
      <c r="PY156">
        <f>IF(PY$68=0,HLOOKUP($A156,'Monte Carlo_locked values'!$CQ$6:$DS$506,'Half from MC Supply Inputs '!PY$138+1,FALSE),PY123)</f>
        <v>4.5531598047257678</v>
      </c>
      <c r="PZ156">
        <f>IF(PZ$68=0,HLOOKUP($A156,'Monte Carlo_locked values'!$CQ$6:$DS$506,'Half from MC Supply Inputs '!PZ$138+1,FALSE),PZ123)</f>
        <v>7.1520913053717949</v>
      </c>
      <c r="QA156">
        <f>IF(QA$68=0,HLOOKUP($A156,'Monte Carlo_locked values'!$CQ$6:$DS$506,'Half from MC Supply Inputs '!QA$138+1,FALSE),QA123)</f>
        <v>9.9982082530680838</v>
      </c>
      <c r="QB156">
        <f>IF(QB$68=0,HLOOKUP($A156,'Monte Carlo_locked values'!$CQ$6:$DS$506,'Half from MC Supply Inputs '!QB$138+1,FALSE),QB123)</f>
        <v>5.606890825278958</v>
      </c>
      <c r="QC156">
        <f>IF(QC$68=0,HLOOKUP($A156,'Monte Carlo_locked values'!$CQ$6:$DS$506,'Half from MC Supply Inputs '!QC$138+1,FALSE),QC123)</f>
        <v>6.5631013667135409</v>
      </c>
      <c r="QD156">
        <f>IF(QD$68=0,HLOOKUP($A156,'Monte Carlo_locked values'!$CQ$6:$DS$506,'Half from MC Supply Inputs '!QD$138+1,FALSE),QD123)</f>
        <v>7.1520913053717949</v>
      </c>
      <c r="QE156">
        <f>IF(QE$68=0,HLOOKUP($A156,'Monte Carlo_locked values'!$CQ$6:$DS$506,'Half from MC Supply Inputs '!QE$138+1,FALSE),QE123)</f>
        <v>9.9982082530680838</v>
      </c>
      <c r="QF156">
        <f>IF(QF$68=0,HLOOKUP($A156,'Monte Carlo_locked values'!$CQ$6:$DS$506,'Half from MC Supply Inputs '!QF$138+1,FALSE),QF123)</f>
        <v>7.1520913053717949</v>
      </c>
      <c r="QG156">
        <f>IF(QG$68=0,HLOOKUP($A156,'Monte Carlo_locked values'!$CQ$6:$DS$506,'Half from MC Supply Inputs '!QG$138+1,FALSE),QG123)</f>
        <v>2.804363620085605</v>
      </c>
      <c r="QH156">
        <f>IF(QH$68=0,HLOOKUP($A156,'Monte Carlo_locked values'!$CQ$6:$DS$506,'Half from MC Supply Inputs '!QH$138+1,FALSE),QH123)</f>
        <v>4.1655593560070496</v>
      </c>
      <c r="QI156">
        <f>IF(QI$68=0,HLOOKUP($A156,'Monte Carlo_locked values'!$CQ$6:$DS$506,'Half from MC Supply Inputs '!QI$138+1,FALSE),QI123)</f>
        <v>3.194498623198601</v>
      </c>
      <c r="QJ156">
        <f>IF(QJ$68=0,HLOOKUP($A156,'Monte Carlo_locked values'!$CQ$6:$DS$506,'Half from MC Supply Inputs '!QJ$138+1,FALSE),QJ123)</f>
        <v>7.1520913053717949</v>
      </c>
      <c r="QK156">
        <f>IF(QK$68=0,HLOOKUP($A156,'Monte Carlo_locked values'!$CQ$6:$DS$506,'Half from MC Supply Inputs '!QK$138+1,FALSE),QK123)</f>
        <v>9.9982082530680838</v>
      </c>
      <c r="QL156">
        <f>IF(QL$68=0,HLOOKUP($A156,'Monte Carlo_locked values'!$CQ$6:$DS$506,'Half from MC Supply Inputs '!QL$138+1,FALSE),QL123)</f>
        <v>7.6471507987042138</v>
      </c>
      <c r="QM156">
        <f>IF(QM$68=0,HLOOKUP($A156,'Monte Carlo_locked values'!$CQ$6:$DS$506,'Half from MC Supply Inputs '!QM$138+1,FALSE),QM123)</f>
        <v>6.3794910653253769</v>
      </c>
      <c r="QN156">
        <f>IF(QN$68=0,HLOOKUP($A156,'Monte Carlo_locked values'!$CQ$6:$DS$506,'Half from MC Supply Inputs '!QN$138+1,FALSE),QN123)</f>
        <v>9.9982082530680838</v>
      </c>
      <c r="QO156">
        <f>IF(QO$68=0,HLOOKUP($A156,'Monte Carlo_locked values'!$CQ$6:$DS$506,'Half from MC Supply Inputs '!QO$138+1,FALSE),QO123)</f>
        <v>5.431962187901977</v>
      </c>
      <c r="QP156">
        <f>IF(QP$68=0,HLOOKUP($A156,'Monte Carlo_locked values'!$CQ$6:$DS$506,'Half from MC Supply Inputs '!QP$138+1,FALSE),QP123)</f>
        <v>5.606890825278958</v>
      </c>
      <c r="QQ156">
        <f>IF(QQ$68=0,HLOOKUP($A156,'Monte Carlo_locked values'!$CQ$6:$DS$506,'Half from MC Supply Inputs '!QQ$138+1,FALSE),QQ123)</f>
        <v>4.1655593560070496</v>
      </c>
      <c r="QR156">
        <f>IF(QR$68=0,HLOOKUP($A156,'Monte Carlo_locked values'!$CQ$6:$DS$506,'Half from MC Supply Inputs '!QR$138+1,FALSE),QR123)</f>
        <v>4.1655593560070496</v>
      </c>
      <c r="QS156">
        <f>IF(QS$68=0,HLOOKUP($A156,'Monte Carlo_locked values'!$CQ$6:$DS$506,'Half from MC Supply Inputs '!QS$138+1,FALSE),QS123)</f>
        <v>6.3794910653253769</v>
      </c>
      <c r="QT156">
        <f>IF(QT$68=0,HLOOKUP($A156,'Monte Carlo_locked values'!$CQ$6:$DS$506,'Half from MC Supply Inputs '!QT$138+1,FALSE),QT123)</f>
        <v>9.9982082530680838</v>
      </c>
      <c r="QU156">
        <f>IF(QU$68=0,HLOOKUP($A156,'Monte Carlo_locked values'!$CQ$6:$DS$506,'Half from MC Supply Inputs '!QU$138+1,FALSE),QU123)</f>
        <v>5.606890825278958</v>
      </c>
      <c r="QV156">
        <f>IF(QV$68=0,HLOOKUP($A156,'Monte Carlo_locked values'!$CQ$6:$DS$506,'Half from MC Supply Inputs '!QV$138+1,FALSE),QV123)</f>
        <v>6.3794910653253769</v>
      </c>
      <c r="QW156">
        <f>IF(QW$68=0,HLOOKUP($A156,'Monte Carlo_locked values'!$CQ$6:$DS$506,'Half from MC Supply Inputs '!QW$138+1,FALSE),QW123)</f>
        <v>3.9133496262381486</v>
      </c>
      <c r="QX156">
        <f>IF(QX$68=0,HLOOKUP($A156,'Monte Carlo_locked values'!$CQ$6:$DS$506,'Half from MC Supply Inputs '!QX$138+1,FALSE),QX123)</f>
        <v>6.5702522399274415</v>
      </c>
      <c r="QY156">
        <f>IF(QY$68=0,HLOOKUP($A156,'Monte Carlo_locked values'!$CQ$6:$DS$506,'Half from MC Supply Inputs '!QY$138+1,FALSE),QY123)</f>
        <v>6.3794910653253769</v>
      </c>
      <c r="QZ156">
        <f>IF(QZ$68=0,HLOOKUP($A156,'Monte Carlo_locked values'!$CQ$6:$DS$506,'Half from MC Supply Inputs '!QZ$138+1,FALSE),QZ123)</f>
        <v>7.1520913053717949</v>
      </c>
      <c r="RA156">
        <f>IF(RA$68=0,HLOOKUP($A156,'Monte Carlo_locked values'!$CQ$6:$DS$506,'Half from MC Supply Inputs '!RA$138+1,FALSE),RA123)</f>
        <v>2.724227886735143</v>
      </c>
      <c r="RB156">
        <f>IF(RB$68=0,HLOOKUP($A156,'Monte Carlo_locked values'!$CQ$6:$DS$506,'Half from MC Supply Inputs '!RB$138+1,FALSE),RB123)</f>
        <v>9.9982082530680838</v>
      </c>
      <c r="RC156">
        <f>IF(RC$68=0,HLOOKUP($A156,'Monte Carlo_locked values'!$CQ$6:$DS$506,'Half from MC Supply Inputs '!RC$138+1,FALSE),RC123)</f>
        <v>6.3794910653253769</v>
      </c>
      <c r="RD156">
        <f>IF(RD$68=0,HLOOKUP($A156,'Monte Carlo_locked values'!$CQ$6:$DS$506,'Half from MC Supply Inputs '!RD$138+1,FALSE),RD123)</f>
        <v>9.9982082530680838</v>
      </c>
      <c r="RE156">
        <f>IF(RE$68=0,HLOOKUP($A156,'Monte Carlo_locked values'!$CQ$6:$DS$506,'Half from MC Supply Inputs '!RE$138+1,FALSE),RE123)</f>
        <v>4.1655593560070496</v>
      </c>
      <c r="RF156">
        <f>IF(RF$68=0,HLOOKUP($A156,'Monte Carlo_locked values'!$CQ$6:$DS$506,'Half from MC Supply Inputs '!RF$138+1,FALSE),RF123)</f>
        <v>9.9982082530680838</v>
      </c>
      <c r="RG156">
        <f>IF(RG$68=0,HLOOKUP($A156,'Monte Carlo_locked values'!$CQ$6:$DS$506,'Half from MC Supply Inputs '!RG$138+1,FALSE),RG123)</f>
        <v>6.3794910653253769</v>
      </c>
      <c r="RH156">
        <f>IF(RH$68=0,HLOOKUP($A156,'Monte Carlo_locked values'!$CQ$6:$DS$506,'Half from MC Supply Inputs '!RH$138+1,FALSE),RH123)</f>
        <v>9.9982082530680838</v>
      </c>
      <c r="RI156">
        <f>IF(RI$68=0,HLOOKUP($A156,'Monte Carlo_locked values'!$CQ$6:$DS$506,'Half from MC Supply Inputs '!RI$138+1,FALSE),RI123)</f>
        <v>5.606890825278958</v>
      </c>
      <c r="RJ156">
        <f>IF(RJ$68=0,HLOOKUP($A156,'Monte Carlo_locked values'!$CQ$6:$DS$506,'Half from MC Supply Inputs '!RJ$138+1,FALSE),RJ123)</f>
        <v>2.724227886735143</v>
      </c>
      <c r="RK156">
        <f>IF(RK$68=0,HLOOKUP($A156,'Monte Carlo_locked values'!$CQ$6:$DS$506,'Half from MC Supply Inputs '!RK$138+1,FALSE),RK123)</f>
        <v>7.1520913053717949</v>
      </c>
      <c r="RL156">
        <f>IF(RL$68=0,HLOOKUP($A156,'Monte Carlo_locked values'!$CQ$6:$DS$506,'Half from MC Supply Inputs '!RL$138+1,FALSE),RL123)</f>
        <v>9.9982082530680838</v>
      </c>
      <c r="RM156">
        <f>IF(RM$68=0,HLOOKUP($A156,'Monte Carlo_locked values'!$CQ$6:$DS$506,'Half from MC Supply Inputs '!RM$138+1,FALSE),RM123)</f>
        <v>6.3794910653253769</v>
      </c>
      <c r="RN156">
        <f>IF(RN$68=0,HLOOKUP($A156,'Monte Carlo_locked values'!$CQ$6:$DS$506,'Half from MC Supply Inputs '!RN$138+1,FALSE),RN123)</f>
        <v>5.606890825278958</v>
      </c>
      <c r="RO156">
        <f>IF(RO$68=0,HLOOKUP($A156,'Monte Carlo_locked values'!$CQ$6:$DS$506,'Half from MC Supply Inputs '!RO$138+1,FALSE),RO123)</f>
        <v>5.0979206644325403</v>
      </c>
      <c r="RP156">
        <f>IF(RP$68=0,HLOOKUP($A156,'Monte Carlo_locked values'!$CQ$6:$DS$506,'Half from MC Supply Inputs '!RP$138+1,FALSE),RP123)</f>
        <v>9.9982082530680838</v>
      </c>
      <c r="RQ156">
        <f>IF(RQ$68=0,HLOOKUP($A156,'Monte Carlo_locked values'!$CQ$6:$DS$506,'Half from MC Supply Inputs '!RQ$138+1,FALSE),RQ123)</f>
        <v>9.9982082530680838</v>
      </c>
      <c r="RR156">
        <f>IF(RR$68=0,HLOOKUP($A156,'Monte Carlo_locked values'!$CQ$6:$DS$506,'Half from MC Supply Inputs '!RR$138+1,FALSE),RR123)</f>
        <v>9.9982082530680838</v>
      </c>
      <c r="RS156">
        <f>IF(RS$68=0,HLOOKUP($A156,'Monte Carlo_locked values'!$CQ$6:$DS$506,'Half from MC Supply Inputs '!RS$138+1,FALSE),RS123)</f>
        <v>6.3794910653253769</v>
      </c>
      <c r="RT156">
        <f>IF(RT$68=0,HLOOKUP($A156,'Monte Carlo_locked values'!$CQ$6:$DS$506,'Half from MC Supply Inputs '!RT$138+1,FALSE),RT123)</f>
        <v>5.606890825278958</v>
      </c>
      <c r="RU156">
        <f>IF(RU$68=0,HLOOKUP($A156,'Monte Carlo_locked values'!$CQ$6:$DS$506,'Half from MC Supply Inputs '!RU$138+1,FALSE),RU123)</f>
        <v>7.1520913053717949</v>
      </c>
      <c r="RV156">
        <f>IF(RV$68=0,HLOOKUP($A156,'Monte Carlo_locked values'!$CQ$6:$DS$506,'Half from MC Supply Inputs '!RV$138+1,FALSE),RV123)</f>
        <v>4.1655593560070496</v>
      </c>
      <c r="RW156">
        <f>IF(RW$68=0,HLOOKUP($A156,'Monte Carlo_locked values'!$CQ$6:$DS$506,'Half from MC Supply Inputs '!RW$138+1,FALSE),RW123)</f>
        <v>9.9982082530680838</v>
      </c>
      <c r="RX156">
        <f>IF(RX$68=0,HLOOKUP($A156,'Monte Carlo_locked values'!$CQ$6:$DS$506,'Half from MC Supply Inputs '!RX$138+1,FALSE),RX123)</f>
        <v>4.1655593560070496</v>
      </c>
      <c r="RY156">
        <f>IF(RY$68=0,HLOOKUP($A156,'Monte Carlo_locked values'!$CQ$6:$DS$506,'Half from MC Supply Inputs '!RY$138+1,FALSE),RY123)</f>
        <v>2.7274127369000221</v>
      </c>
      <c r="RZ156">
        <f>IF(RZ$68=0,HLOOKUP($A156,'Monte Carlo_locked values'!$CQ$6:$DS$506,'Half from MC Supply Inputs '!RZ$138+1,FALSE),RZ123)</f>
        <v>4.9820705263941871</v>
      </c>
      <c r="SA156">
        <f>IF(SA$68=0,HLOOKUP($A156,'Monte Carlo_locked values'!$CQ$6:$DS$506,'Half from MC Supply Inputs '!SA$138+1,FALSE),SA123)</f>
        <v>9.5354363709569618</v>
      </c>
      <c r="SB156">
        <f>IF(SB$68=0,HLOOKUP($A156,'Monte Carlo_locked values'!$CQ$6:$DS$506,'Half from MC Supply Inputs '!SB$138+1,FALSE),SB123)</f>
        <v>8.1762233882959663</v>
      </c>
      <c r="SC156">
        <f>IF(SC$68=0,HLOOKUP($A156,'Monte Carlo_locked values'!$CQ$6:$DS$506,'Half from MC Supply Inputs '!SC$138+1,FALSE),SC123)</f>
        <v>6.3794910653253769</v>
      </c>
      <c r="SD156">
        <f>IF(SD$68=0,HLOOKUP($A156,'Monte Carlo_locked values'!$CQ$6:$DS$506,'Half from MC Supply Inputs '!SD$138+1,FALSE),SD123)</f>
        <v>9.9982082530680838</v>
      </c>
      <c r="SE156">
        <f>IF(SE$68=0,HLOOKUP($A156,'Monte Carlo_locked values'!$CQ$6:$DS$506,'Half from MC Supply Inputs '!SE$138+1,FALSE),SE123)</f>
        <v>4.1655593560070496</v>
      </c>
      <c r="SF156">
        <f>IF(SF$68=0,HLOOKUP($A156,'Monte Carlo_locked values'!$CQ$6:$DS$506,'Half from MC Supply Inputs '!SF$138+1,FALSE),SF123)</f>
        <v>4.5573679868968622</v>
      </c>
      <c r="SG156">
        <f>IF(SG$68=0,HLOOKUP($A156,'Monte Carlo_locked values'!$CQ$6:$DS$506,'Half from MC Supply Inputs '!SG$138+1,FALSE),SG123)</f>
        <v>9.9982082530680838</v>
      </c>
    </row>
    <row r="157" spans="1:501" x14ac:dyDescent="0.35">
      <c r="A157" s="158">
        <v>2040</v>
      </c>
      <c r="B157">
        <f>IF(B$68=0,HLOOKUP($A157,'Monte Carlo_locked values'!$CQ$6:$DS$506,'Half from MC Supply Inputs '!B$138+1,FALSE),B124)</f>
        <v>10.498118665721488</v>
      </c>
      <c r="C157">
        <f>IF(C$68=0,HLOOKUP($A157,'Monte Carlo_locked values'!$CQ$6:$DS$506,'Half from MC Supply Inputs '!C$138+1,FALSE),C124)</f>
        <v>5.2349155727841072</v>
      </c>
      <c r="D157">
        <f>IF(D$68=0,HLOOKUP($A157,'Monte Carlo_locked values'!$CQ$6:$DS$506,'Half from MC Supply Inputs '!D$138+1,FALSE),D124)</f>
        <v>6.5555548036832505</v>
      </c>
      <c r="E157">
        <f>IF(E$68=0,HLOOKUP($A157,'Monte Carlo_locked values'!$CQ$6:$DS$506,'Half from MC Supply Inputs '!E$138+1,FALSE),E124)</f>
        <v>5.7675826620899597</v>
      </c>
      <c r="F157">
        <f>IF(F$68=0,HLOOKUP($A157,'Monte Carlo_locked values'!$CQ$6:$DS$506,'Half from MC Supply Inputs '!F$138+1,FALSE),F124)</f>
        <v>6.5555548036832505</v>
      </c>
      <c r="G157">
        <f>IF(G$68=0,HLOOKUP($A157,'Monte Carlo_locked values'!$CQ$6:$DS$506,'Half from MC Supply Inputs '!G$138+1,FALSE),G124)</f>
        <v>10.498118665721488</v>
      </c>
      <c r="H157">
        <f>IF(H$68=0,HLOOKUP($A157,'Monte Carlo_locked values'!$CQ$6:$DS$506,'Half from MC Supply Inputs '!H$138+1,FALSE),H124)</f>
        <v>5.7675826620899597</v>
      </c>
      <c r="I157">
        <f>IF(I$68=0,HLOOKUP($A157,'Monte Carlo_locked values'!$CQ$6:$DS$506,'Half from MC Supply Inputs '!I$138+1,FALSE),I124)</f>
        <v>10.498118665721488</v>
      </c>
      <c r="J157">
        <f>IF(J$68=0,HLOOKUP($A157,'Monte Carlo_locked values'!$CQ$6:$DS$506,'Half from MC Supply Inputs '!J$138+1,FALSE),J124)</f>
        <v>5.7675826620899597</v>
      </c>
      <c r="K157">
        <f>IF(K$68=0,HLOOKUP($A157,'Monte Carlo_locked values'!$CQ$6:$DS$506,'Half from MC Supply Inputs '!K$138+1,FALSE),K124)</f>
        <v>10.498118665721488</v>
      </c>
      <c r="L157">
        <f>IF(L$68=0,HLOOKUP($A157,'Monte Carlo_locked values'!$CQ$6:$DS$506,'Half from MC Supply Inputs '!L$138+1,FALSE),L124)</f>
        <v>5.3746827358510192</v>
      </c>
      <c r="M157">
        <f>IF(M$68=0,HLOOKUP($A157,'Monte Carlo_locked values'!$CQ$6:$DS$506,'Half from MC Supply Inputs '!M$138+1,FALSE),M124)</f>
        <v>3.2149026188112448</v>
      </c>
      <c r="N157">
        <f>IF(N$68=0,HLOOKUP($A157,'Monte Carlo_locked values'!$CQ$6:$DS$506,'Half from MC Supply Inputs '!N$138+1,FALSE),N124)</f>
        <v>8.1574541078125637</v>
      </c>
      <c r="O157">
        <f>IF(O$68=0,HLOOKUP($A157,'Monte Carlo_locked values'!$CQ$6:$DS$506,'Half from MC Supply Inputs '!O$138+1,FALSE),O124)</f>
        <v>4.3140109715809301</v>
      </c>
      <c r="P157">
        <f>IF(P$68=0,HLOOKUP($A157,'Monte Carlo_locked values'!$CQ$6:$DS$506,'Half from MC Supply Inputs '!P$138+1,FALSE),P124)</f>
        <v>5.7675826620899597</v>
      </c>
      <c r="Q157">
        <f>IF(Q$68=0,HLOOKUP($A157,'Monte Carlo_locked values'!$CQ$6:$DS$506,'Half from MC Supply Inputs '!Q$138+1,FALSE),Q124)</f>
        <v>10.498118665721488</v>
      </c>
      <c r="R157">
        <f>IF(R$68=0,HLOOKUP($A157,'Monte Carlo_locked values'!$CQ$6:$DS$506,'Half from MC Supply Inputs '!R$138+1,FALSE),R124)</f>
        <v>2.8604392810719004</v>
      </c>
      <c r="S157">
        <f>IF(S$68=0,HLOOKUP($A157,'Monte Carlo_locked values'!$CQ$6:$DS$506,'Half from MC Supply Inputs '!S$138+1,FALSE),S124)</f>
        <v>10.498118665721488</v>
      </c>
      <c r="T157">
        <f>IF(T$68=0,HLOOKUP($A157,'Monte Carlo_locked values'!$CQ$6:$DS$506,'Half from MC Supply Inputs '!T$138+1,FALSE),T124)</f>
        <v>10.498118665721488</v>
      </c>
      <c r="U157">
        <f>IF(U$68=0,HLOOKUP($A157,'Monte Carlo_locked values'!$CQ$6:$DS$506,'Half from MC Supply Inputs '!U$138+1,FALSE),U124)</f>
        <v>6.956655678624827</v>
      </c>
      <c r="V157">
        <f>IF(V$68=0,HLOOKUP($A157,'Monte Carlo_locked values'!$CQ$6:$DS$506,'Half from MC Supply Inputs '!V$138+1,FALSE),V124)</f>
        <v>2.8604392810719004</v>
      </c>
      <c r="W157">
        <f>IF(W$68=0,HLOOKUP($A157,'Monte Carlo_locked values'!$CQ$6:$DS$506,'Half from MC Supply Inputs '!W$138+1,FALSE),W124)</f>
        <v>5.7675826620899597</v>
      </c>
      <c r="X157">
        <f>IF(X$68=0,HLOOKUP($A157,'Monte Carlo_locked values'!$CQ$6:$DS$506,'Half from MC Supply Inputs '!X$138+1,FALSE),X124)</f>
        <v>5.7675826620899597</v>
      </c>
      <c r="Y157">
        <f>IF(Y$68=0,HLOOKUP($A157,'Monte Carlo_locked values'!$CQ$6:$DS$506,'Half from MC Supply Inputs '!Y$138+1,FALSE),Y124)</f>
        <v>4.3140109715809301</v>
      </c>
      <c r="Z157">
        <f>IF(Z$68=0,HLOOKUP($A157,'Monte Carlo_locked values'!$CQ$6:$DS$506,'Half from MC Supply Inputs '!Z$138+1,FALSE),Z124)</f>
        <v>10.498118665721488</v>
      </c>
      <c r="AA157">
        <f>IF(AA$68=0,HLOOKUP($A157,'Monte Carlo_locked values'!$CQ$6:$DS$506,'Half from MC Supply Inputs '!AA$138+1,FALSE),AA124)</f>
        <v>5.7675826620899597</v>
      </c>
      <c r="AB157">
        <f>IF(AB$68=0,HLOOKUP($A157,'Monte Carlo_locked values'!$CQ$6:$DS$506,'Half from MC Supply Inputs '!AB$138+1,FALSE),AB124)</f>
        <v>5.7675826620899597</v>
      </c>
      <c r="AC157">
        <f>IF(AC$68=0,HLOOKUP($A157,'Monte Carlo_locked values'!$CQ$6:$DS$506,'Half from MC Supply Inputs '!AC$138+1,FALSE),AC124)</f>
        <v>5.7675826620899597</v>
      </c>
      <c r="AD157">
        <f>IF(AD$68=0,HLOOKUP($A157,'Monte Carlo_locked values'!$CQ$6:$DS$506,'Half from MC Supply Inputs '!AD$138+1,FALSE),AD124)</f>
        <v>3.7944448401490338</v>
      </c>
      <c r="AE157">
        <f>IF(AE$68=0,HLOOKUP($A157,'Monte Carlo_locked values'!$CQ$6:$DS$506,'Half from MC Supply Inputs '!AE$138+1,FALSE),AE124)</f>
        <v>7.3435269452765404</v>
      </c>
      <c r="AF157">
        <f>IF(AF$68=0,HLOOKUP($A157,'Monte Carlo_locked values'!$CQ$6:$DS$506,'Half from MC Supply Inputs '!AF$138+1,FALSE),AF124)</f>
        <v>6.5555548036832505</v>
      </c>
      <c r="AG157">
        <f>IF(AG$68=0,HLOOKUP($A157,'Monte Carlo_locked values'!$CQ$6:$DS$506,'Half from MC Supply Inputs '!AG$138+1,FALSE),AG124)</f>
        <v>4.3140109715809301</v>
      </c>
      <c r="AH157">
        <f>IF(AH$68=0,HLOOKUP($A157,'Monte Carlo_locked values'!$CQ$6:$DS$506,'Half from MC Supply Inputs '!AH$138+1,FALSE),AH124)</f>
        <v>10.498118665721488</v>
      </c>
      <c r="AI157">
        <f>IF(AI$68=0,HLOOKUP($A157,'Monte Carlo_locked values'!$CQ$6:$DS$506,'Half from MC Supply Inputs '!AI$138+1,FALSE),AI124)</f>
        <v>10.498118665721488</v>
      </c>
      <c r="AJ157">
        <f>IF(AJ$68=0,HLOOKUP($A157,'Monte Carlo_locked values'!$CQ$6:$DS$506,'Half from MC Supply Inputs '!AJ$138+1,FALSE),AJ124)</f>
        <v>4.3140109715809301</v>
      </c>
      <c r="AK157">
        <f>IF(AK$68=0,HLOOKUP($A157,'Monte Carlo_locked values'!$CQ$6:$DS$506,'Half from MC Supply Inputs '!AK$138+1,FALSE),AK124)</f>
        <v>4.7792716886840303</v>
      </c>
      <c r="AL157">
        <f>IF(AL$68=0,HLOOKUP($A157,'Monte Carlo_locked values'!$CQ$6:$DS$506,'Half from MC Supply Inputs '!AL$138+1,FALSE),AL124)</f>
        <v>10.498118665721488</v>
      </c>
      <c r="AM157">
        <f>IF(AM$68=0,HLOOKUP($A157,'Monte Carlo_locked values'!$CQ$6:$DS$506,'Half from MC Supply Inputs '!AM$138+1,FALSE),AM124)</f>
        <v>3.121760038280291</v>
      </c>
      <c r="AN157">
        <f>IF(AN$68=0,HLOOKUP($A157,'Monte Carlo_locked values'!$CQ$6:$DS$506,'Half from MC Supply Inputs '!AN$138+1,FALSE),AN124)</f>
        <v>8.0949984196373403</v>
      </c>
      <c r="AO157">
        <f>IF(AO$68=0,HLOOKUP($A157,'Monte Carlo_locked values'!$CQ$6:$DS$506,'Half from MC Supply Inputs '!AO$138+1,FALSE),AO124)</f>
        <v>3.7419637150134779</v>
      </c>
      <c r="AP157">
        <f>IF(AP$68=0,HLOOKUP($A157,'Monte Carlo_locked values'!$CQ$6:$DS$506,'Half from MC Supply Inputs '!AP$138+1,FALSE),AP124)</f>
        <v>10.498118665721488</v>
      </c>
      <c r="AQ157">
        <f>IF(AQ$68=0,HLOOKUP($A157,'Monte Carlo_locked values'!$CQ$6:$DS$506,'Half from MC Supply Inputs '!AQ$138+1,FALSE),AQ124)</f>
        <v>2.8604392810719004</v>
      </c>
      <c r="AR157">
        <f>IF(AR$68=0,HLOOKUP($A157,'Monte Carlo_locked values'!$CQ$6:$DS$506,'Half from MC Supply Inputs '!AR$138+1,FALSE),AR124)</f>
        <v>4.2468687416326967</v>
      </c>
      <c r="AS157">
        <f>IF(AS$68=0,HLOOKUP($A157,'Monte Carlo_locked values'!$CQ$6:$DS$506,'Half from MC Supply Inputs '!AS$138+1,FALSE),AS124)</f>
        <v>2.8637833737450231</v>
      </c>
      <c r="AT157">
        <f>IF(AT$68=0,HLOOKUP($A157,'Monte Carlo_locked values'!$CQ$6:$DS$506,'Half from MC Supply Inputs '!AT$138+1,FALSE),AT124)</f>
        <v>10.498118665721488</v>
      </c>
      <c r="AU157">
        <f>IF(AU$68=0,HLOOKUP($A157,'Monte Carlo_locked values'!$CQ$6:$DS$506,'Half from MC Supply Inputs '!AU$138+1,FALSE),AU124)</f>
        <v>7.4655989899192186</v>
      </c>
      <c r="AV157">
        <f>IF(AV$68=0,HLOOKUP($A157,'Monte Carlo_locked values'!$CQ$6:$DS$506,'Half from MC Supply Inputs '!AV$138+1,FALSE),AV124)</f>
        <v>10.498118665721488</v>
      </c>
      <c r="AW157">
        <f>IF(AW$68=0,HLOOKUP($A157,'Monte Carlo_locked values'!$CQ$6:$DS$506,'Half from MC Supply Inputs '!AW$138+1,FALSE),AW124)</f>
        <v>4.3140109715809301</v>
      </c>
      <c r="AX157">
        <f>IF(AX$68=0,HLOOKUP($A157,'Monte Carlo_locked values'!$CQ$6:$DS$506,'Half from MC Supply Inputs '!AX$138+1,FALSE),AX124)</f>
        <v>2.8604392810719004</v>
      </c>
      <c r="AY157">
        <f>IF(AY$68=0,HLOOKUP($A157,'Monte Carlo_locked values'!$CQ$6:$DS$506,'Half from MC Supply Inputs '!AY$138+1,FALSE),AY124)</f>
        <v>4.3140109715809301</v>
      </c>
      <c r="AZ157">
        <f>IF(AZ$68=0,HLOOKUP($A157,'Monte Carlo_locked values'!$CQ$6:$DS$506,'Half from MC Supply Inputs '!AZ$138+1,FALSE),AZ124)</f>
        <v>2.8637833737450231</v>
      </c>
      <c r="BA157">
        <f>IF(BA$68=0,HLOOKUP($A157,'Monte Carlo_locked values'!$CQ$6:$DS$506,'Half from MC Supply Inputs '!BA$138+1,FALSE),BA124)</f>
        <v>10.498118665721488</v>
      </c>
      <c r="BB157">
        <f>IF(BB$68=0,HLOOKUP($A157,'Monte Carlo_locked values'!$CQ$6:$DS$506,'Half from MC Supply Inputs '!BB$138+1,FALSE),BB124)</f>
        <v>8.7789484825730657</v>
      </c>
      <c r="BC157">
        <f>IF(BC$68=0,HLOOKUP($A157,'Monte Carlo_locked values'!$CQ$6:$DS$506,'Half from MC Supply Inputs '!BC$138+1,FALSE),BC124)</f>
        <v>4.3140109715809301</v>
      </c>
      <c r="BD157">
        <f>IF(BD$68=0,HLOOKUP($A157,'Monte Carlo_locked values'!$CQ$6:$DS$506,'Half from MC Supply Inputs '!BD$138+1,FALSE),BD124)</f>
        <v>4.3140109715809301</v>
      </c>
      <c r="BE157">
        <f>IF(BE$68=0,HLOOKUP($A157,'Monte Carlo_locked values'!$CQ$6:$DS$506,'Half from MC Supply Inputs '!BE$138+1,FALSE),BE124)</f>
        <v>10.498118665721488</v>
      </c>
      <c r="BF157">
        <f>IF(BF$68=0,HLOOKUP($A157,'Monte Carlo_locked values'!$CQ$6:$DS$506,'Half from MC Supply Inputs '!BF$138+1,FALSE),BF124)</f>
        <v>6.0888027822669102</v>
      </c>
      <c r="BG157">
        <f>IF(BG$68=0,HLOOKUP($A157,'Monte Carlo_locked values'!$CQ$6:$DS$506,'Half from MC Supply Inputs '!BG$138+1,FALSE),BG124)</f>
        <v>5.7675826620899597</v>
      </c>
      <c r="BH157">
        <f>IF(BH$68=0,HLOOKUP($A157,'Monte Carlo_locked values'!$CQ$6:$DS$506,'Half from MC Supply Inputs '!BH$138+1,FALSE),BH124)</f>
        <v>10.498118665721488</v>
      </c>
      <c r="BI157">
        <f>IF(BI$68=0,HLOOKUP($A157,'Monte Carlo_locked values'!$CQ$6:$DS$506,'Half from MC Supply Inputs '!BI$138+1,FALSE),BI124)</f>
        <v>7.3435269452765404</v>
      </c>
      <c r="BJ157">
        <f>IF(BJ$68=0,HLOOKUP($A157,'Monte Carlo_locked values'!$CQ$6:$DS$506,'Half from MC Supply Inputs '!BJ$138+1,FALSE),BJ124)</f>
        <v>10.498118665721488</v>
      </c>
      <c r="BK157">
        <f>IF(BK$68=0,HLOOKUP($A157,'Monte Carlo_locked values'!$CQ$6:$DS$506,'Half from MC Supply Inputs '!BK$138+1,FALSE),BK124)</f>
        <v>4.3214485637161317</v>
      </c>
      <c r="BL157">
        <f>IF(BL$68=0,HLOOKUP($A157,'Monte Carlo_locked values'!$CQ$6:$DS$506,'Half from MC Supply Inputs '!BL$138+1,FALSE),BL124)</f>
        <v>3.0073997381150201</v>
      </c>
      <c r="BM157">
        <f>IF(BM$68=0,HLOOKUP($A157,'Monte Carlo_locked values'!$CQ$6:$DS$506,'Half from MC Supply Inputs '!BM$138+1,FALSE),BM124)</f>
        <v>7.3435269452765404</v>
      </c>
      <c r="BN157">
        <f>IF(BN$68=0,HLOOKUP($A157,'Monte Carlo_locked values'!$CQ$6:$DS$506,'Half from MC Supply Inputs '!BN$138+1,FALSE),BN124)</f>
        <v>10.498118665721488</v>
      </c>
      <c r="BO157">
        <f>IF(BO$68=0,HLOOKUP($A157,'Monte Carlo_locked values'!$CQ$6:$DS$506,'Half from MC Supply Inputs '!BO$138+1,FALSE),BO124)</f>
        <v>4.3140109715809301</v>
      </c>
      <c r="BP157">
        <f>IF(BP$68=0,HLOOKUP($A157,'Monte Carlo_locked values'!$CQ$6:$DS$506,'Half from MC Supply Inputs '!BP$138+1,FALSE),BP124)</f>
        <v>6.5555548036832505</v>
      </c>
      <c r="BQ157">
        <f>IF(BQ$68=0,HLOOKUP($A157,'Monte Carlo_locked values'!$CQ$6:$DS$506,'Half from MC Supply Inputs '!BQ$138+1,FALSE),BQ124)</f>
        <v>2.8604392810719004</v>
      </c>
      <c r="BR157">
        <f>IF(BR$68=0,HLOOKUP($A157,'Monte Carlo_locked values'!$CQ$6:$DS$506,'Half from MC Supply Inputs '!BR$138+1,FALSE),BR124)</f>
        <v>10.498118665721488</v>
      </c>
      <c r="BS157">
        <f>IF(BS$68=0,HLOOKUP($A157,'Monte Carlo_locked values'!$CQ$6:$DS$506,'Half from MC Supply Inputs '!BS$138+1,FALSE),BS124)</f>
        <v>10.498118665721488</v>
      </c>
      <c r="BT157">
        <f>IF(BT$68=0,HLOOKUP($A157,'Monte Carlo_locked values'!$CQ$6:$DS$506,'Half from MC Supply Inputs '!BT$138+1,FALSE),BT124)</f>
        <v>3.108262085089037</v>
      </c>
      <c r="BU157">
        <f>IF(BU$68=0,HLOOKUP($A157,'Monte Carlo_locked values'!$CQ$6:$DS$506,'Half from MC Supply Inputs '!BU$138+1,FALSE),BU124)</f>
        <v>7.3435269452765404</v>
      </c>
      <c r="BV157">
        <f>IF(BV$68=0,HLOOKUP($A157,'Monte Carlo_locked values'!$CQ$6:$DS$506,'Half from MC Supply Inputs '!BV$138+1,FALSE),BV124)</f>
        <v>10.498118665721488</v>
      </c>
      <c r="BW157">
        <f>IF(BW$68=0,HLOOKUP($A157,'Monte Carlo_locked values'!$CQ$6:$DS$506,'Half from MC Supply Inputs '!BW$138+1,FALSE),BW124)</f>
        <v>4.3140109715809301</v>
      </c>
      <c r="BX157">
        <f>IF(BX$68=0,HLOOKUP($A157,'Monte Carlo_locked values'!$CQ$6:$DS$506,'Half from MC Supply Inputs '!BX$138+1,FALSE),BX124)</f>
        <v>5.7206877213165965</v>
      </c>
      <c r="BY157">
        <f>IF(BY$68=0,HLOOKUP($A157,'Monte Carlo_locked values'!$CQ$6:$DS$506,'Half from MC Supply Inputs '!BY$138+1,FALSE),BY124)</f>
        <v>2.8637833737450231</v>
      </c>
      <c r="BZ157">
        <f>IF(BZ$68=0,HLOOKUP($A157,'Monte Carlo_locked values'!$CQ$6:$DS$506,'Half from MC Supply Inputs '!BZ$138+1,FALSE),BZ124)</f>
        <v>10.498118665721488</v>
      </c>
      <c r="CA157">
        <f>IF(CA$68=0,HLOOKUP($A157,'Monte Carlo_locked values'!$CQ$6:$DS$506,'Half from MC Supply Inputs '!CA$138+1,FALSE),CA124)</f>
        <v>7.3435269452765404</v>
      </c>
      <c r="CB157">
        <f>IF(CB$68=0,HLOOKUP($A157,'Monte Carlo_locked values'!$CQ$6:$DS$506,'Half from MC Supply Inputs '!CB$138+1,FALSE),CB124)</f>
        <v>10.498118665721488</v>
      </c>
      <c r="CC157">
        <f>IF(CC$68=0,HLOOKUP($A157,'Monte Carlo_locked values'!$CQ$6:$DS$506,'Half from MC Supply Inputs '!CC$138+1,FALSE),CC124)</f>
        <v>5.7675826620899597</v>
      </c>
      <c r="CD157">
        <f>IF(CD$68=0,HLOOKUP($A157,'Monte Carlo_locked values'!$CQ$6:$DS$506,'Half from MC Supply Inputs '!CD$138+1,FALSE),CD124)</f>
        <v>2.8604392810719004</v>
      </c>
      <c r="CE157">
        <f>IF(CE$68=0,HLOOKUP($A157,'Monte Carlo_locked values'!$CQ$6:$DS$506,'Half from MC Supply Inputs '!CE$138+1,FALSE),CE124)</f>
        <v>6.5555548036832505</v>
      </c>
      <c r="CF157">
        <f>IF(CF$68=0,HLOOKUP($A157,'Monte Carlo_locked values'!$CQ$6:$DS$506,'Half from MC Supply Inputs '!CF$138+1,FALSE),CF124)</f>
        <v>2.8604392810719004</v>
      </c>
      <c r="CG157">
        <f>IF(CG$68=0,HLOOKUP($A157,'Monte Carlo_locked values'!$CQ$6:$DS$506,'Half from MC Supply Inputs '!CG$138+1,FALSE),CG124)</f>
        <v>5.1558357369517323</v>
      </c>
      <c r="CH157">
        <f>IF(CH$68=0,HLOOKUP($A157,'Monte Carlo_locked values'!$CQ$6:$DS$506,'Half from MC Supply Inputs '!CH$138+1,FALSE),CH124)</f>
        <v>7.8296924040940548</v>
      </c>
      <c r="CI157">
        <f>IF(CI$68=0,HLOOKUP($A157,'Monte Carlo_locked values'!$CQ$6:$DS$506,'Half from MC Supply Inputs '!CI$138+1,FALSE),CI124)</f>
        <v>2.8604392810719004</v>
      </c>
      <c r="CJ157">
        <f>IF(CJ$68=0,HLOOKUP($A157,'Monte Carlo_locked values'!$CQ$6:$DS$506,'Half from MC Supply Inputs '!CJ$138+1,FALSE),CJ124)</f>
        <v>10.498118665721488</v>
      </c>
      <c r="CK157">
        <f>IF(CK$68=0,HLOOKUP($A157,'Monte Carlo_locked values'!$CQ$6:$DS$506,'Half from MC Supply Inputs '!CK$138+1,FALSE),CK124)</f>
        <v>4.3140109715809301</v>
      </c>
      <c r="CL157">
        <f>IF(CL$68=0,HLOOKUP($A157,'Monte Carlo_locked values'!$CQ$6:$DS$506,'Half from MC Supply Inputs '!CL$138+1,FALSE),CL124)</f>
        <v>2.8604392810719004</v>
      </c>
      <c r="CM157">
        <f>IF(CM$68=0,HLOOKUP($A157,'Monte Carlo_locked values'!$CQ$6:$DS$506,'Half from MC Supply Inputs '!CM$138+1,FALSE),CM124)</f>
        <v>4.3140109715809301</v>
      </c>
      <c r="CN157">
        <f>IF(CN$68=0,HLOOKUP($A157,'Monte Carlo_locked values'!$CQ$6:$DS$506,'Half from MC Supply Inputs '!CN$138+1,FALSE),CN124)</f>
        <v>5.4195481835807575</v>
      </c>
      <c r="CO157">
        <f>IF(CO$68=0,HLOOKUP($A157,'Monte Carlo_locked values'!$CQ$6:$DS$506,'Half from MC Supply Inputs '!CO$138+1,FALSE),CO124)</f>
        <v>4.3140109715809301</v>
      </c>
      <c r="CP157">
        <f>IF(CP$68=0,HLOOKUP($A157,'Monte Carlo_locked values'!$CQ$6:$DS$506,'Half from MC Supply Inputs '!CP$138+1,FALSE),CP124)</f>
        <v>6.5555548036832505</v>
      </c>
      <c r="CQ157">
        <f>IF(CQ$68=0,HLOOKUP($A157,'Monte Carlo_locked values'!$CQ$6:$DS$506,'Half from MC Supply Inputs '!CQ$138+1,FALSE),CQ124)</f>
        <v>6.2450044746453948</v>
      </c>
      <c r="CR157">
        <f>IF(CR$68=0,HLOOKUP($A157,'Monte Carlo_locked values'!$CQ$6:$DS$506,'Half from MC Supply Inputs '!CR$138+1,FALSE),CR124)</f>
        <v>2.8604392810719004</v>
      </c>
      <c r="CS157">
        <f>IF(CS$68=0,HLOOKUP($A157,'Monte Carlo_locked values'!$CQ$6:$DS$506,'Half from MC Supply Inputs '!CS$138+1,FALSE),CS124)</f>
        <v>6.5555548036832505</v>
      </c>
      <c r="CT157">
        <f>IF(CT$68=0,HLOOKUP($A157,'Monte Carlo_locked values'!$CQ$6:$DS$506,'Half from MC Supply Inputs '!CT$138+1,FALSE),CT124)</f>
        <v>2.8637833737450231</v>
      </c>
      <c r="CU157">
        <f>IF(CU$68=0,HLOOKUP($A157,'Monte Carlo_locked values'!$CQ$6:$DS$506,'Half from MC Supply Inputs '!CU$138+1,FALSE),CU124)</f>
        <v>2.8604392810719004</v>
      </c>
      <c r="CV157">
        <f>IF(CV$68=0,HLOOKUP($A157,'Monte Carlo_locked values'!$CQ$6:$DS$506,'Half from MC Supply Inputs '!CV$138+1,FALSE),CV124)</f>
        <v>4.3140109715809301</v>
      </c>
      <c r="CW157">
        <f>IF(CW$68=0,HLOOKUP($A157,'Monte Carlo_locked values'!$CQ$6:$DS$506,'Half from MC Supply Inputs '!CW$138+1,FALSE),CW124)</f>
        <v>8.2278289038888719</v>
      </c>
      <c r="CX157">
        <f>IF(CX$68=0,HLOOKUP($A157,'Monte Carlo_locked values'!$CQ$6:$DS$506,'Half from MC Supply Inputs '!CX$138+1,FALSE),CX124)</f>
        <v>2.8637833737450231</v>
      </c>
      <c r="CY157">
        <f>IF(CY$68=0,HLOOKUP($A157,'Monte Carlo_locked values'!$CQ$6:$DS$506,'Half from MC Supply Inputs '!CY$138+1,FALSE),CY124)</f>
        <v>4.3140109715809301</v>
      </c>
      <c r="CZ157">
        <f>IF(CZ$68=0,HLOOKUP($A157,'Monte Carlo_locked values'!$CQ$6:$DS$506,'Half from MC Supply Inputs '!CZ$138+1,FALSE),CZ124)</f>
        <v>2.8637833737450231</v>
      </c>
      <c r="DA157">
        <f>IF(DA$68=0,HLOOKUP($A157,'Monte Carlo_locked values'!$CQ$6:$DS$506,'Half from MC Supply Inputs '!DA$138+1,FALSE),DA124)</f>
        <v>2.8604392810719004</v>
      </c>
      <c r="DB157">
        <f>IF(DB$68=0,HLOOKUP($A157,'Monte Carlo_locked values'!$CQ$6:$DS$506,'Half from MC Supply Inputs '!DB$138+1,FALSE),DB124)</f>
        <v>4.3140109715809301</v>
      </c>
      <c r="DC157">
        <f>IF(DC$68=0,HLOOKUP($A157,'Monte Carlo_locked values'!$CQ$6:$DS$506,'Half from MC Supply Inputs '!DC$138+1,FALSE),DC124)</f>
        <v>4.6893824444749521</v>
      </c>
      <c r="DD157">
        <f>IF(DD$68=0,HLOOKUP($A157,'Monte Carlo_locked values'!$CQ$6:$DS$506,'Half from MC Supply Inputs '!DD$138+1,FALSE),DD124)</f>
        <v>10.498118665721488</v>
      </c>
      <c r="DE157">
        <f>IF(DE$68=0,HLOOKUP($A157,'Monte Carlo_locked values'!$CQ$6:$DS$506,'Half from MC Supply Inputs '!DE$138+1,FALSE),DE124)</f>
        <v>7.3435269452765404</v>
      </c>
      <c r="DF157">
        <f>IF(DF$68=0,HLOOKUP($A157,'Monte Carlo_locked values'!$CQ$6:$DS$506,'Half from MC Supply Inputs '!DF$138+1,FALSE),DF124)</f>
        <v>5.5677263035133304</v>
      </c>
      <c r="DG157">
        <f>IF(DG$68=0,HLOOKUP($A157,'Monte Carlo_locked values'!$CQ$6:$DS$506,'Half from MC Supply Inputs '!DG$138+1,FALSE),DG124)</f>
        <v>10.498118665721488</v>
      </c>
      <c r="DH157">
        <f>IF(DH$68=0,HLOOKUP($A157,'Monte Carlo_locked values'!$CQ$6:$DS$506,'Half from MC Supply Inputs '!DH$138+1,FALSE),DH124)</f>
        <v>5.9307164533136305</v>
      </c>
      <c r="DI157">
        <f>IF(DI$68=0,HLOOKUP($A157,'Monte Carlo_locked values'!$CQ$6:$DS$506,'Half from MC Supply Inputs '!DI$138+1,FALSE),DI124)</f>
        <v>5.7675826620899597</v>
      </c>
      <c r="DJ157">
        <f>IF(DJ$68=0,HLOOKUP($A157,'Monte Carlo_locked values'!$CQ$6:$DS$506,'Half from MC Supply Inputs '!DJ$138+1,FALSE),DJ124)</f>
        <v>7.3435269452765404</v>
      </c>
      <c r="DK157">
        <f>IF(DK$68=0,HLOOKUP($A157,'Monte Carlo_locked values'!$CQ$6:$DS$506,'Half from MC Supply Inputs '!DK$138+1,FALSE),DK124)</f>
        <v>2.8637833737450231</v>
      </c>
      <c r="DL157">
        <f>IF(DL$68=0,HLOOKUP($A157,'Monte Carlo_locked values'!$CQ$6:$DS$506,'Half from MC Supply Inputs '!DL$138+1,FALSE),DL124)</f>
        <v>9.3286613486253138</v>
      </c>
      <c r="DM157">
        <f>IF(DM$68=0,HLOOKUP($A157,'Monte Carlo_locked values'!$CQ$6:$DS$506,'Half from MC Supply Inputs '!DM$138+1,FALSE),DM124)</f>
        <v>5.7675826620899597</v>
      </c>
      <c r="DN157">
        <f>IF(DN$68=0,HLOOKUP($A157,'Monte Carlo_locked values'!$CQ$6:$DS$506,'Half from MC Supply Inputs '!DN$138+1,FALSE),DN124)</f>
        <v>2.8604392810719004</v>
      </c>
      <c r="DO157">
        <f>IF(DO$68=0,HLOOKUP($A157,'Monte Carlo_locked values'!$CQ$6:$DS$506,'Half from MC Supply Inputs '!DO$138+1,FALSE),DO124)</f>
        <v>6.5227726722889372</v>
      </c>
      <c r="DP157">
        <f>IF(DP$68=0,HLOOKUP($A157,'Monte Carlo_locked values'!$CQ$6:$DS$506,'Half from MC Supply Inputs '!DP$138+1,FALSE),DP124)</f>
        <v>6.9349373046540794</v>
      </c>
      <c r="DQ157">
        <f>IF(DQ$68=0,HLOOKUP($A157,'Monte Carlo_locked values'!$CQ$6:$DS$506,'Half from MC Supply Inputs '!DQ$138+1,FALSE),DQ124)</f>
        <v>10.498118665721488</v>
      </c>
      <c r="DR157">
        <f>IF(DR$68=0,HLOOKUP($A157,'Monte Carlo_locked values'!$CQ$6:$DS$506,'Half from MC Supply Inputs '!DR$138+1,FALSE),DR124)</f>
        <v>10.498118665721488</v>
      </c>
      <c r="DS157">
        <f>IF(DS$68=0,HLOOKUP($A157,'Monte Carlo_locked values'!$CQ$6:$DS$506,'Half from MC Supply Inputs '!DS$138+1,FALSE),DS124)</f>
        <v>10.498118665721488</v>
      </c>
      <c r="DT157">
        <f>IF(DT$68=0,HLOOKUP($A157,'Monte Carlo_locked values'!$CQ$6:$DS$506,'Half from MC Supply Inputs '!DT$138+1,FALSE),DT124)</f>
        <v>4.3140109715809301</v>
      </c>
      <c r="DU157">
        <f>IF(DU$68=0,HLOOKUP($A157,'Monte Carlo_locked values'!$CQ$6:$DS$506,'Half from MC Supply Inputs '!DU$138+1,FALSE),DU124)</f>
        <v>4.3140109715809301</v>
      </c>
      <c r="DV157">
        <f>IF(DV$68=0,HLOOKUP($A157,'Monte Carlo_locked values'!$CQ$6:$DS$506,'Half from MC Supply Inputs '!DV$138+1,FALSE),DV124)</f>
        <v>6.5555548036832505</v>
      </c>
      <c r="DW157">
        <f>IF(DW$68=0,HLOOKUP($A157,'Monte Carlo_locked values'!$CQ$6:$DS$506,'Half from MC Supply Inputs '!DW$138+1,FALSE),DW124)</f>
        <v>5.3464321784615771</v>
      </c>
      <c r="DX157">
        <f>IF(DX$68=0,HLOOKUP($A157,'Monte Carlo_locked values'!$CQ$6:$DS$506,'Half from MC Supply Inputs '!DX$138+1,FALSE),DX124)</f>
        <v>10.498118665721488</v>
      </c>
      <c r="DY157">
        <f>IF(DY$68=0,HLOOKUP($A157,'Monte Carlo_locked values'!$CQ$6:$DS$506,'Half from MC Supply Inputs '!DY$138+1,FALSE),DY124)</f>
        <v>4.3140109715809301</v>
      </c>
      <c r="DZ157">
        <f>IF(DZ$68=0,HLOOKUP($A157,'Monte Carlo_locked values'!$CQ$6:$DS$506,'Half from MC Supply Inputs '!DZ$138+1,FALSE),DZ124)</f>
        <v>6.5555548036832505</v>
      </c>
      <c r="EA157">
        <f>IF(EA$68=0,HLOOKUP($A157,'Monte Carlo_locked values'!$CQ$6:$DS$506,'Half from MC Supply Inputs '!EA$138+1,FALSE),EA124)</f>
        <v>10.498118665721488</v>
      </c>
      <c r="EB157">
        <f>IF(EB$68=0,HLOOKUP($A157,'Monte Carlo_locked values'!$CQ$6:$DS$506,'Half from MC Supply Inputs '!EB$138+1,FALSE),EB124)</f>
        <v>10.498118665721488</v>
      </c>
      <c r="EC157">
        <f>IF(EC$68=0,HLOOKUP($A157,'Monte Carlo_locked values'!$CQ$6:$DS$506,'Half from MC Supply Inputs '!EC$138+1,FALSE),EC124)</f>
        <v>10.498118665721488</v>
      </c>
      <c r="ED157">
        <f>IF(ED$68=0,HLOOKUP($A157,'Monte Carlo_locked values'!$CQ$6:$DS$506,'Half from MC Supply Inputs '!ED$138+1,FALSE),ED124)</f>
        <v>4.3140109715809301</v>
      </c>
      <c r="EE157">
        <f>IF(EE$68=0,HLOOKUP($A157,'Monte Carlo_locked values'!$CQ$6:$DS$506,'Half from MC Supply Inputs '!EE$138+1,FALSE),EE124)</f>
        <v>4.3140109715809301</v>
      </c>
      <c r="EF157">
        <f>IF(EF$68=0,HLOOKUP($A157,'Monte Carlo_locked values'!$CQ$6:$DS$506,'Half from MC Supply Inputs '!EF$138+1,FALSE),EF124)</f>
        <v>2.8637833737450231</v>
      </c>
      <c r="EG157">
        <f>IF(EG$68=0,HLOOKUP($A157,'Monte Carlo_locked values'!$CQ$6:$DS$506,'Half from MC Supply Inputs '!EG$138+1,FALSE),EG124)</f>
        <v>8.0411115565241733</v>
      </c>
      <c r="EH157">
        <f>IF(EH$68=0,HLOOKUP($A157,'Monte Carlo_locked values'!$CQ$6:$DS$506,'Half from MC Supply Inputs '!EH$138+1,FALSE),EH124)</f>
        <v>3.1798176091368462</v>
      </c>
      <c r="EI157">
        <f>IF(EI$68=0,HLOOKUP($A157,'Monte Carlo_locked values'!$CQ$6:$DS$506,'Half from MC Supply Inputs '!EI$138+1,FALSE),EI124)</f>
        <v>7.3435269452765404</v>
      </c>
      <c r="EJ157">
        <f>IF(EJ$68=0,HLOOKUP($A157,'Monte Carlo_locked values'!$CQ$6:$DS$506,'Half from MC Supply Inputs '!EJ$138+1,FALSE),EJ124)</f>
        <v>5.7675826620899597</v>
      </c>
      <c r="EK157">
        <f>IF(EK$68=0,HLOOKUP($A157,'Monte Carlo_locked values'!$CQ$6:$DS$506,'Half from MC Supply Inputs '!EK$138+1,FALSE),EK124)</f>
        <v>2.8604392810719004</v>
      </c>
      <c r="EL157">
        <f>IF(EL$68=0,HLOOKUP($A157,'Monte Carlo_locked values'!$CQ$6:$DS$506,'Half from MC Supply Inputs '!EL$138+1,FALSE),EL124)</f>
        <v>7.3435269452765404</v>
      </c>
      <c r="EM157">
        <f>IF(EM$68=0,HLOOKUP($A157,'Monte Carlo_locked values'!$CQ$6:$DS$506,'Half from MC Supply Inputs '!EM$138+1,FALSE),EM124)</f>
        <v>10.498118665721488</v>
      </c>
      <c r="EN157">
        <f>IF(EN$68=0,HLOOKUP($A157,'Monte Carlo_locked values'!$CQ$6:$DS$506,'Half from MC Supply Inputs '!EN$138+1,FALSE),EN124)</f>
        <v>2.8637833737450231</v>
      </c>
      <c r="EO157">
        <f>IF(EO$68=0,HLOOKUP($A157,'Monte Carlo_locked values'!$CQ$6:$DS$506,'Half from MC Supply Inputs '!EO$138+1,FALSE),EO124)</f>
        <v>7.3435269452765404</v>
      </c>
      <c r="EP157">
        <f>IF(EP$68=0,HLOOKUP($A157,'Monte Carlo_locked values'!$CQ$6:$DS$506,'Half from MC Supply Inputs '!EP$138+1,FALSE),EP124)</f>
        <v>5.9027600155289601</v>
      </c>
      <c r="EQ157">
        <f>IF(EQ$68=0,HLOOKUP($A157,'Monte Carlo_locked values'!$CQ$6:$DS$506,'Half from MC Supply Inputs '!EQ$138+1,FALSE),EQ124)</f>
        <v>7.3435269452765404</v>
      </c>
      <c r="ER157">
        <f>IF(ER$68=0,HLOOKUP($A157,'Monte Carlo_locked values'!$CQ$6:$DS$506,'Half from MC Supply Inputs '!ER$138+1,FALSE),ER124)</f>
        <v>6.5555548036832505</v>
      </c>
      <c r="ES157">
        <f>IF(ES$68=0,HLOOKUP($A157,'Monte Carlo_locked values'!$CQ$6:$DS$506,'Half from MC Supply Inputs '!ES$138+1,FALSE),ES124)</f>
        <v>4.7063402769486888</v>
      </c>
      <c r="ET157">
        <f>IF(ET$68=0,HLOOKUP($A157,'Monte Carlo_locked values'!$CQ$6:$DS$506,'Half from MC Supply Inputs '!ET$138+1,FALSE),ET124)</f>
        <v>4.4848944504002732</v>
      </c>
      <c r="EU157">
        <f>IF(EU$68=0,HLOOKUP($A157,'Monte Carlo_locked values'!$CQ$6:$DS$506,'Half from MC Supply Inputs '!EU$138+1,FALSE),EU124)</f>
        <v>4.3140109715809301</v>
      </c>
      <c r="EV157">
        <f>IF(EV$68=0,HLOOKUP($A157,'Monte Carlo_locked values'!$CQ$6:$DS$506,'Half from MC Supply Inputs '!EV$138+1,FALSE),EV124)</f>
        <v>10.498118665721488</v>
      </c>
      <c r="EW157">
        <f>IF(EW$68=0,HLOOKUP($A157,'Monte Carlo_locked values'!$CQ$6:$DS$506,'Half from MC Supply Inputs '!EW$138+1,FALSE),EW124)</f>
        <v>4.3140109715809301</v>
      </c>
      <c r="EX157">
        <f>IF(EX$68=0,HLOOKUP($A157,'Monte Carlo_locked values'!$CQ$6:$DS$506,'Half from MC Supply Inputs '!EX$138+1,FALSE),EX124)</f>
        <v>2.8604392810719004</v>
      </c>
      <c r="EY157">
        <f>IF(EY$68=0,HLOOKUP($A157,'Monte Carlo_locked values'!$CQ$6:$DS$506,'Half from MC Supply Inputs '!EY$138+1,FALSE),EY124)</f>
        <v>5.7675826620899597</v>
      </c>
      <c r="EZ157">
        <f>IF(EZ$68=0,HLOOKUP($A157,'Monte Carlo_locked values'!$CQ$6:$DS$506,'Half from MC Supply Inputs '!EZ$138+1,FALSE),EZ124)</f>
        <v>6.5555548036832505</v>
      </c>
      <c r="FA157">
        <f>IF(FA$68=0,HLOOKUP($A157,'Monte Carlo_locked values'!$CQ$6:$DS$506,'Half from MC Supply Inputs '!FA$138+1,FALSE),FA124)</f>
        <v>4.0347086557466945</v>
      </c>
      <c r="FB157">
        <f>IF(FB$68=0,HLOOKUP($A157,'Monte Carlo_locked values'!$CQ$6:$DS$506,'Half from MC Supply Inputs '!FB$138+1,FALSE),FB124)</f>
        <v>2.8604392810719004</v>
      </c>
      <c r="FC157">
        <f>IF(FC$68=0,HLOOKUP($A157,'Monte Carlo_locked values'!$CQ$6:$DS$506,'Half from MC Supply Inputs '!FC$138+1,FALSE),FC124)</f>
        <v>10.498118665721488</v>
      </c>
      <c r="FD157">
        <f>IF(FD$68=0,HLOOKUP($A157,'Monte Carlo_locked values'!$CQ$6:$DS$506,'Half from MC Supply Inputs '!FD$138+1,FALSE),FD124)</f>
        <v>4.3140109715809301</v>
      </c>
      <c r="FE157">
        <f>IF(FE$68=0,HLOOKUP($A157,'Monte Carlo_locked values'!$CQ$6:$DS$506,'Half from MC Supply Inputs '!FE$138+1,FALSE),FE124)</f>
        <v>10.498118665721488</v>
      </c>
      <c r="FF157">
        <f>IF(FF$68=0,HLOOKUP($A157,'Monte Carlo_locked values'!$CQ$6:$DS$506,'Half from MC Supply Inputs '!FF$138+1,FALSE),FF124)</f>
        <v>10.498118665721488</v>
      </c>
      <c r="FG157">
        <f>IF(FG$68=0,HLOOKUP($A157,'Monte Carlo_locked values'!$CQ$6:$DS$506,'Half from MC Supply Inputs '!FG$138+1,FALSE),FG124)</f>
        <v>2.8637833737450231</v>
      </c>
      <c r="FH157">
        <f>IF(FH$68=0,HLOOKUP($A157,'Monte Carlo_locked values'!$CQ$6:$DS$506,'Half from MC Supply Inputs '!FH$138+1,FALSE),FH124)</f>
        <v>6.3556695225139652</v>
      </c>
      <c r="FI157">
        <f>IF(FI$68=0,HLOOKUP($A157,'Monte Carlo_locked values'!$CQ$6:$DS$506,'Half from MC Supply Inputs '!FI$138+1,FALSE),FI124)</f>
        <v>4.2752632071744721</v>
      </c>
      <c r="FJ157">
        <f>IF(FJ$68=0,HLOOKUP($A157,'Monte Carlo_locked values'!$CQ$6:$DS$506,'Half from MC Supply Inputs '!FJ$138+1,FALSE),FJ124)</f>
        <v>5.7675826620899597</v>
      </c>
      <c r="FK157">
        <f>IF(FK$68=0,HLOOKUP($A157,'Monte Carlo_locked values'!$CQ$6:$DS$506,'Half from MC Supply Inputs '!FK$138+1,FALSE),FK124)</f>
        <v>2.8604392810719004</v>
      </c>
      <c r="FL157">
        <f>IF(FL$68=0,HLOOKUP($A157,'Monte Carlo_locked values'!$CQ$6:$DS$506,'Half from MC Supply Inputs '!FL$138+1,FALSE),FL124)</f>
        <v>10.498118665721488</v>
      </c>
      <c r="FM157">
        <f>IF(FM$68=0,HLOOKUP($A157,'Monte Carlo_locked values'!$CQ$6:$DS$506,'Half from MC Supply Inputs '!FM$138+1,FALSE),FM124)</f>
        <v>4.7100911592366774</v>
      </c>
      <c r="FN157">
        <f>IF(FN$68=0,HLOOKUP($A157,'Monte Carlo_locked values'!$CQ$6:$DS$506,'Half from MC Supply Inputs '!FN$138+1,FALSE),FN124)</f>
        <v>10.498118665721488</v>
      </c>
      <c r="FO157">
        <f>IF(FO$68=0,HLOOKUP($A157,'Monte Carlo_locked values'!$CQ$6:$DS$506,'Half from MC Supply Inputs '!FO$138+1,FALSE),FO124)</f>
        <v>10.498118665721488</v>
      </c>
      <c r="FP157">
        <f>IF(FP$68=0,HLOOKUP($A157,'Monte Carlo_locked values'!$CQ$6:$DS$506,'Half from MC Supply Inputs '!FP$138+1,FALSE),FP124)</f>
        <v>2.8637833737450231</v>
      </c>
      <c r="FQ157">
        <f>IF(FQ$68=0,HLOOKUP($A157,'Monte Carlo_locked values'!$CQ$6:$DS$506,'Half from MC Supply Inputs '!FQ$138+1,FALSE),FQ124)</f>
        <v>4.3140109715809301</v>
      </c>
      <c r="FR157">
        <f>IF(FR$68=0,HLOOKUP($A157,'Monte Carlo_locked values'!$CQ$6:$DS$506,'Half from MC Supply Inputs '!FR$138+1,FALSE),FR124)</f>
        <v>5.7675826620899597</v>
      </c>
      <c r="FS157">
        <f>IF(FS$68=0,HLOOKUP($A157,'Monte Carlo_locked values'!$CQ$6:$DS$506,'Half from MC Supply Inputs '!FS$138+1,FALSE),FS124)</f>
        <v>10.498118665721488</v>
      </c>
      <c r="FT157">
        <f>IF(FT$68=0,HLOOKUP($A157,'Monte Carlo_locked values'!$CQ$6:$DS$506,'Half from MC Supply Inputs '!FT$138+1,FALSE),FT124)</f>
        <v>10.498118665721488</v>
      </c>
      <c r="FU157">
        <f>IF(FU$68=0,HLOOKUP($A157,'Monte Carlo_locked values'!$CQ$6:$DS$506,'Half from MC Supply Inputs '!FU$138+1,FALSE),FU124)</f>
        <v>10.498118665721488</v>
      </c>
      <c r="FV157">
        <f>IF(FV$68=0,HLOOKUP($A157,'Monte Carlo_locked values'!$CQ$6:$DS$506,'Half from MC Supply Inputs '!FV$138+1,FALSE),FV124)</f>
        <v>3.1045236441197082</v>
      </c>
      <c r="FW157">
        <f>IF(FW$68=0,HLOOKUP($A157,'Monte Carlo_locked values'!$CQ$6:$DS$506,'Half from MC Supply Inputs '!FW$138+1,FALSE),FW124)</f>
        <v>2.9094646085944258</v>
      </c>
      <c r="FX157">
        <f>IF(FX$68=0,HLOOKUP($A157,'Monte Carlo_locked values'!$CQ$6:$DS$506,'Half from MC Supply Inputs '!FX$138+1,FALSE),FX124)</f>
        <v>9.8076105909824527</v>
      </c>
      <c r="FY157">
        <f>IF(FY$68=0,HLOOKUP($A157,'Monte Carlo_locked values'!$CQ$6:$DS$506,'Half from MC Supply Inputs '!FY$138+1,FALSE),FY124)</f>
        <v>6.909402670873221</v>
      </c>
      <c r="FZ157">
        <f>IF(FZ$68=0,HLOOKUP($A157,'Monte Carlo_locked values'!$CQ$6:$DS$506,'Half from MC Supply Inputs '!FZ$138+1,FALSE),FZ124)</f>
        <v>8.4693838484555268</v>
      </c>
      <c r="GA157">
        <f>IF(GA$68=0,HLOOKUP($A157,'Monte Carlo_locked values'!$CQ$6:$DS$506,'Half from MC Supply Inputs '!GA$138+1,FALSE),GA124)</f>
        <v>3.4523592162431767</v>
      </c>
      <c r="GB157">
        <f>IF(GB$68=0,HLOOKUP($A157,'Monte Carlo_locked values'!$CQ$6:$DS$506,'Half from MC Supply Inputs '!GB$138+1,FALSE),GB124)</f>
        <v>10.498118665721488</v>
      </c>
      <c r="GC157">
        <f>IF(GC$68=0,HLOOKUP($A157,'Monte Carlo_locked values'!$CQ$6:$DS$506,'Half from MC Supply Inputs '!GC$138+1,FALSE),GC124)</f>
        <v>10.498118665721488</v>
      </c>
      <c r="GD157">
        <f>IF(GD$68=0,HLOOKUP($A157,'Monte Carlo_locked values'!$CQ$6:$DS$506,'Half from MC Supply Inputs '!GD$138+1,FALSE),GD124)</f>
        <v>5.7675826620899597</v>
      </c>
      <c r="GE157">
        <f>IF(GE$68=0,HLOOKUP($A157,'Monte Carlo_locked values'!$CQ$6:$DS$506,'Half from MC Supply Inputs '!GE$138+1,FALSE),GE124)</f>
        <v>4.3140109715809301</v>
      </c>
      <c r="GF157">
        <f>IF(GF$68=0,HLOOKUP($A157,'Monte Carlo_locked values'!$CQ$6:$DS$506,'Half from MC Supply Inputs '!GF$138+1,FALSE),GF124)</f>
        <v>7.9497222098981748</v>
      </c>
      <c r="GG157">
        <f>IF(GG$68=0,HLOOKUP($A157,'Monte Carlo_locked values'!$CQ$6:$DS$506,'Half from MC Supply Inputs '!GG$138+1,FALSE),GG124)</f>
        <v>7.3435269452765404</v>
      </c>
      <c r="GH157">
        <f>IF(GH$68=0,HLOOKUP($A157,'Monte Carlo_locked values'!$CQ$6:$DS$506,'Half from MC Supply Inputs '!GH$138+1,FALSE),GH124)</f>
        <v>8.7052204318915258</v>
      </c>
      <c r="GI157">
        <f>IF(GI$68=0,HLOOKUP($A157,'Monte Carlo_locked values'!$CQ$6:$DS$506,'Half from MC Supply Inputs '!GI$138+1,FALSE),GI124)</f>
        <v>2.8604392810719004</v>
      </c>
      <c r="GJ157">
        <f>IF(GJ$68=0,HLOOKUP($A157,'Monte Carlo_locked values'!$CQ$6:$DS$506,'Half from MC Supply Inputs '!GJ$138+1,FALSE),GJ124)</f>
        <v>7.2541184595921031</v>
      </c>
      <c r="GK157">
        <f>IF(GK$68=0,HLOOKUP($A157,'Monte Carlo_locked values'!$CQ$6:$DS$506,'Half from MC Supply Inputs '!GK$138+1,FALSE),GK124)</f>
        <v>4.6596011469896625</v>
      </c>
      <c r="GL157">
        <f>IF(GL$68=0,HLOOKUP($A157,'Monte Carlo_locked values'!$CQ$6:$DS$506,'Half from MC Supply Inputs '!GL$138+1,FALSE),GL124)</f>
        <v>7.5698628363958118</v>
      </c>
      <c r="GM157">
        <f>IF(GM$68=0,HLOOKUP($A157,'Monte Carlo_locked values'!$CQ$6:$DS$506,'Half from MC Supply Inputs '!GM$138+1,FALSE),GM124)</f>
        <v>3.049614849811233</v>
      </c>
      <c r="GN157">
        <f>IF(GN$68=0,HLOOKUP($A157,'Monte Carlo_locked values'!$CQ$6:$DS$506,'Half from MC Supply Inputs '!GN$138+1,FALSE),GN124)</f>
        <v>4.3140109715809301</v>
      </c>
      <c r="GO157">
        <f>IF(GO$68=0,HLOOKUP($A157,'Monte Carlo_locked values'!$CQ$6:$DS$506,'Half from MC Supply Inputs '!GO$138+1,FALSE),GO124)</f>
        <v>10.498118665721488</v>
      </c>
      <c r="GP157">
        <f>IF(GP$68=0,HLOOKUP($A157,'Monte Carlo_locked values'!$CQ$6:$DS$506,'Half from MC Supply Inputs '!GP$138+1,FALSE),GP124)</f>
        <v>10.498118665721488</v>
      </c>
      <c r="GQ157">
        <f>IF(GQ$68=0,HLOOKUP($A157,'Monte Carlo_locked values'!$CQ$6:$DS$506,'Half from MC Supply Inputs '!GQ$138+1,FALSE),GQ124)</f>
        <v>3.4462670458612008</v>
      </c>
      <c r="GR157">
        <f>IF(GR$68=0,HLOOKUP($A157,'Monte Carlo_locked values'!$CQ$6:$DS$506,'Half from MC Supply Inputs '!GR$138+1,FALSE),GR124)</f>
        <v>4.3140109715809301</v>
      </c>
      <c r="GS157">
        <f>IF(GS$68=0,HLOOKUP($A157,'Monte Carlo_locked values'!$CQ$6:$DS$506,'Half from MC Supply Inputs '!GS$138+1,FALSE),GS124)</f>
        <v>2.8604392810719004</v>
      </c>
      <c r="GT157">
        <f>IF(GT$68=0,HLOOKUP($A157,'Monte Carlo_locked values'!$CQ$6:$DS$506,'Half from MC Supply Inputs '!GT$138+1,FALSE),GT124)</f>
        <v>2.8604392810719004</v>
      </c>
      <c r="GU157">
        <f>IF(GU$68=0,HLOOKUP($A157,'Monte Carlo_locked values'!$CQ$6:$DS$506,'Half from MC Supply Inputs '!GU$138+1,FALSE),GU124)</f>
        <v>6.6503436694723179</v>
      </c>
      <c r="GV157">
        <f>IF(GV$68=0,HLOOKUP($A157,'Monte Carlo_locked values'!$CQ$6:$DS$506,'Half from MC Supply Inputs '!GV$138+1,FALSE),GV124)</f>
        <v>5.7675826620899597</v>
      </c>
      <c r="GW157">
        <f>IF(GW$68=0,HLOOKUP($A157,'Monte Carlo_locked values'!$CQ$6:$DS$506,'Half from MC Supply Inputs '!GW$138+1,FALSE),GW124)</f>
        <v>6.5555548036832505</v>
      </c>
      <c r="GX157">
        <f>IF(GX$68=0,HLOOKUP($A157,'Monte Carlo_locked values'!$CQ$6:$DS$506,'Half from MC Supply Inputs '!GX$138+1,FALSE),GX124)</f>
        <v>2.8637833737450231</v>
      </c>
      <c r="GY157">
        <f>IF(GY$68=0,HLOOKUP($A157,'Monte Carlo_locked values'!$CQ$6:$DS$506,'Half from MC Supply Inputs '!GY$138+1,FALSE),GY124)</f>
        <v>5.7675826620899597</v>
      </c>
      <c r="GZ157">
        <f>IF(GZ$68=0,HLOOKUP($A157,'Monte Carlo_locked values'!$CQ$6:$DS$506,'Half from MC Supply Inputs '!GZ$138+1,FALSE),GZ124)</f>
        <v>5.7675826620899597</v>
      </c>
      <c r="HA157">
        <f>IF(HA$68=0,HLOOKUP($A157,'Monte Carlo_locked values'!$CQ$6:$DS$506,'Half from MC Supply Inputs '!HA$138+1,FALSE),HA124)</f>
        <v>4.3140109715809301</v>
      </c>
      <c r="HB157">
        <f>IF(HB$68=0,HLOOKUP($A157,'Monte Carlo_locked values'!$CQ$6:$DS$506,'Half from MC Supply Inputs '!HB$138+1,FALSE),HB124)</f>
        <v>7.3435269452765404</v>
      </c>
      <c r="HC157">
        <f>IF(HC$68=0,HLOOKUP($A157,'Monte Carlo_locked values'!$CQ$6:$DS$506,'Half from MC Supply Inputs '!HC$138+1,FALSE),HC124)</f>
        <v>2.8604392810719004</v>
      </c>
      <c r="HD157">
        <f>IF(HD$68=0,HLOOKUP($A157,'Monte Carlo_locked values'!$CQ$6:$DS$506,'Half from MC Supply Inputs '!HD$138+1,FALSE),HD124)</f>
        <v>2.8604392810719004</v>
      </c>
      <c r="HE157">
        <f>IF(HE$68=0,HLOOKUP($A157,'Monte Carlo_locked values'!$CQ$6:$DS$506,'Half from MC Supply Inputs '!HE$138+1,FALSE),HE124)</f>
        <v>3.5727719881813194</v>
      </c>
      <c r="HF157">
        <f>IF(HF$68=0,HLOOKUP($A157,'Monte Carlo_locked values'!$CQ$6:$DS$506,'Half from MC Supply Inputs '!HF$138+1,FALSE),HF124)</f>
        <v>7.3435269452765404</v>
      </c>
      <c r="HG157">
        <f>IF(HG$68=0,HLOOKUP($A157,'Monte Carlo_locked values'!$CQ$6:$DS$506,'Half from MC Supply Inputs '!HG$138+1,FALSE),HG124)</f>
        <v>10.498118665721488</v>
      </c>
      <c r="HH157">
        <f>IF(HH$68=0,HLOOKUP($A157,'Monte Carlo_locked values'!$CQ$6:$DS$506,'Half from MC Supply Inputs '!HH$138+1,FALSE),HH124)</f>
        <v>9.0582661111469225</v>
      </c>
      <c r="HI157">
        <f>IF(HI$68=0,HLOOKUP($A157,'Monte Carlo_locked values'!$CQ$6:$DS$506,'Half from MC Supply Inputs '!HI$138+1,FALSE),HI124)</f>
        <v>10.498118665721488</v>
      </c>
      <c r="HJ157">
        <f>IF(HJ$68=0,HLOOKUP($A157,'Monte Carlo_locked values'!$CQ$6:$DS$506,'Half from MC Supply Inputs '!HJ$138+1,FALSE),HJ124)</f>
        <v>2.8637833737450231</v>
      </c>
      <c r="HK157">
        <f>IF(HK$68=0,HLOOKUP($A157,'Monte Carlo_locked values'!$CQ$6:$DS$506,'Half from MC Supply Inputs '!HK$138+1,FALSE),HK124)</f>
        <v>6.5555548036832505</v>
      </c>
      <c r="HL157">
        <f>IF(HL$68=0,HLOOKUP($A157,'Monte Carlo_locked values'!$CQ$6:$DS$506,'Half from MC Supply Inputs '!HL$138+1,FALSE),HL124)</f>
        <v>10.498118665721488</v>
      </c>
      <c r="HM157">
        <f>IF(HM$68=0,HLOOKUP($A157,'Monte Carlo_locked values'!$CQ$6:$DS$506,'Half from MC Supply Inputs '!HM$138+1,FALSE),HM124)</f>
        <v>2.8604392810719004</v>
      </c>
      <c r="HN157">
        <f>IF(HN$68=0,HLOOKUP($A157,'Monte Carlo_locked values'!$CQ$6:$DS$506,'Half from MC Supply Inputs '!HN$138+1,FALSE),HN124)</f>
        <v>4.8958590456288515</v>
      </c>
      <c r="HO157">
        <f>IF(HO$68=0,HLOOKUP($A157,'Monte Carlo_locked values'!$CQ$6:$DS$506,'Half from MC Supply Inputs '!HO$138+1,FALSE),HO124)</f>
        <v>10.498118665721488</v>
      </c>
      <c r="HP157">
        <f>IF(HP$68=0,HLOOKUP($A157,'Monte Carlo_locked values'!$CQ$6:$DS$506,'Half from MC Supply Inputs '!HP$138+1,FALSE),HP124)</f>
        <v>5.7675826620899597</v>
      </c>
      <c r="HQ157">
        <f>IF(HQ$68=0,HLOOKUP($A157,'Monte Carlo_locked values'!$CQ$6:$DS$506,'Half from MC Supply Inputs '!HQ$138+1,FALSE),HQ124)</f>
        <v>5.7675826620899597</v>
      </c>
      <c r="HR157">
        <f>IF(HR$68=0,HLOOKUP($A157,'Monte Carlo_locked values'!$CQ$6:$DS$506,'Half from MC Supply Inputs '!HR$138+1,FALSE),HR124)</f>
        <v>7.3435269452765404</v>
      </c>
      <c r="HS157">
        <f>IF(HS$68=0,HLOOKUP($A157,'Monte Carlo_locked values'!$CQ$6:$DS$506,'Half from MC Supply Inputs '!HS$138+1,FALSE),HS124)</f>
        <v>4.3140109715809301</v>
      </c>
      <c r="HT157">
        <f>IF(HT$68=0,HLOOKUP($A157,'Monte Carlo_locked values'!$CQ$6:$DS$506,'Half from MC Supply Inputs '!HT$138+1,FALSE),HT124)</f>
        <v>6.5555548036832505</v>
      </c>
      <c r="HU157">
        <f>IF(HU$68=0,HLOOKUP($A157,'Monte Carlo_locked values'!$CQ$6:$DS$506,'Half from MC Supply Inputs '!HU$138+1,FALSE),HU124)</f>
        <v>4.3140109715809301</v>
      </c>
      <c r="HV157">
        <f>IF(HV$68=0,HLOOKUP($A157,'Monte Carlo_locked values'!$CQ$6:$DS$506,'Half from MC Supply Inputs '!HV$138+1,FALSE),HV124)</f>
        <v>2.8604392810719004</v>
      </c>
      <c r="HW157">
        <f>IF(HW$68=0,HLOOKUP($A157,'Monte Carlo_locked values'!$CQ$6:$DS$506,'Half from MC Supply Inputs '!HW$138+1,FALSE),HW124)</f>
        <v>2.8604392810719004</v>
      </c>
      <c r="HX157">
        <f>IF(HX$68=0,HLOOKUP($A157,'Monte Carlo_locked values'!$CQ$6:$DS$506,'Half from MC Supply Inputs '!HX$138+1,FALSE),HX124)</f>
        <v>10.498118665721488</v>
      </c>
      <c r="HY157">
        <f>IF(HY$68=0,HLOOKUP($A157,'Monte Carlo_locked values'!$CQ$6:$DS$506,'Half from MC Supply Inputs '!HY$138+1,FALSE),HY124)</f>
        <v>7.1236997161137294</v>
      </c>
      <c r="HZ157">
        <f>IF(HZ$68=0,HLOOKUP($A157,'Monte Carlo_locked values'!$CQ$6:$DS$506,'Half from MC Supply Inputs '!HZ$138+1,FALSE),HZ124)</f>
        <v>10.498118665721488</v>
      </c>
      <c r="IA157">
        <f>IF(IA$68=0,HLOOKUP($A157,'Monte Carlo_locked values'!$CQ$6:$DS$506,'Half from MC Supply Inputs '!IA$138+1,FALSE),IA124)</f>
        <v>8.3859733695701113</v>
      </c>
      <c r="IB157">
        <f>IF(IB$68=0,HLOOKUP($A157,'Monte Carlo_locked values'!$CQ$6:$DS$506,'Half from MC Supply Inputs '!IB$138+1,FALSE),IB124)</f>
        <v>6.5555548036832505</v>
      </c>
      <c r="IC157">
        <f>IF(IC$68=0,HLOOKUP($A157,'Monte Carlo_locked values'!$CQ$6:$DS$506,'Half from MC Supply Inputs '!IC$138+1,FALSE),IC124)</f>
        <v>5.7675826620899597</v>
      </c>
      <c r="ID157">
        <f>IF(ID$68=0,HLOOKUP($A157,'Monte Carlo_locked values'!$CQ$6:$DS$506,'Half from MC Supply Inputs '!ID$138+1,FALSE),ID124)</f>
        <v>2.8604392810719004</v>
      </c>
      <c r="IE157">
        <f>IF(IE$68=0,HLOOKUP($A157,'Monte Carlo_locked values'!$CQ$6:$DS$506,'Half from MC Supply Inputs '!IE$138+1,FALSE),IE124)</f>
        <v>2.8604392810719004</v>
      </c>
      <c r="IF157">
        <f>IF(IF$68=0,HLOOKUP($A157,'Monte Carlo_locked values'!$CQ$6:$DS$506,'Half from MC Supply Inputs '!IF$138+1,FALSE),IF124)</f>
        <v>7.3435269452765404</v>
      </c>
      <c r="IG157">
        <f>IF(IG$68=0,HLOOKUP($A157,'Monte Carlo_locked values'!$CQ$6:$DS$506,'Half from MC Supply Inputs '!IG$138+1,FALSE),IG124)</f>
        <v>5.2860346855042915</v>
      </c>
      <c r="IH157">
        <f>IF(IH$68=0,HLOOKUP($A157,'Monte Carlo_locked values'!$CQ$6:$DS$506,'Half from MC Supply Inputs '!IH$138+1,FALSE),IH124)</f>
        <v>10.498118665721488</v>
      </c>
      <c r="II157">
        <f>IF(II$68=0,HLOOKUP($A157,'Monte Carlo_locked values'!$CQ$6:$DS$506,'Half from MC Supply Inputs '!II$138+1,FALSE),II124)</f>
        <v>4.6392216375351225</v>
      </c>
      <c r="IJ157">
        <f>IF(IJ$68=0,HLOOKUP($A157,'Monte Carlo_locked values'!$CQ$6:$DS$506,'Half from MC Supply Inputs '!IJ$138+1,FALSE),IJ124)</f>
        <v>3.2843050815100163</v>
      </c>
      <c r="IK157">
        <f>IF(IK$68=0,HLOOKUP($A157,'Monte Carlo_locked values'!$CQ$6:$DS$506,'Half from MC Supply Inputs '!IK$138+1,FALSE),IK124)</f>
        <v>4.3140109715809301</v>
      </c>
      <c r="IL157">
        <f>IF(IL$68=0,HLOOKUP($A157,'Monte Carlo_locked values'!$CQ$6:$DS$506,'Half from MC Supply Inputs '!IL$138+1,FALSE),IL124)</f>
        <v>5.7675826620899597</v>
      </c>
      <c r="IM157">
        <f>IF(IM$68=0,HLOOKUP($A157,'Monte Carlo_locked values'!$CQ$6:$DS$506,'Half from MC Supply Inputs '!IM$138+1,FALSE),IM124)</f>
        <v>2.8604392810719004</v>
      </c>
      <c r="IN157">
        <f>IF(IN$68=0,HLOOKUP($A157,'Monte Carlo_locked values'!$CQ$6:$DS$506,'Half from MC Supply Inputs '!IN$138+1,FALSE),IN124)</f>
        <v>10.498118665721488</v>
      </c>
      <c r="IO157">
        <f>IF(IO$68=0,HLOOKUP($A157,'Monte Carlo_locked values'!$CQ$6:$DS$506,'Half from MC Supply Inputs '!IO$138+1,FALSE),IO124)</f>
        <v>10.498118665721488</v>
      </c>
      <c r="IP157">
        <f>IF(IP$68=0,HLOOKUP($A157,'Monte Carlo_locked values'!$CQ$6:$DS$506,'Half from MC Supply Inputs '!IP$138+1,FALSE),IP124)</f>
        <v>7.3435269452765404</v>
      </c>
      <c r="IQ157">
        <f>IF(IQ$68=0,HLOOKUP($A157,'Monte Carlo_locked values'!$CQ$6:$DS$506,'Half from MC Supply Inputs '!IQ$138+1,FALSE),IQ124)</f>
        <v>7.3435269452765404</v>
      </c>
      <c r="IR157">
        <f>IF(IR$68=0,HLOOKUP($A157,'Monte Carlo_locked values'!$CQ$6:$DS$506,'Half from MC Supply Inputs '!IR$138+1,FALSE),IR124)</f>
        <v>5.7675826620899597</v>
      </c>
      <c r="IS157">
        <f>IF(IS$68=0,HLOOKUP($A157,'Monte Carlo_locked values'!$CQ$6:$DS$506,'Half from MC Supply Inputs '!IS$138+1,FALSE),IS124)</f>
        <v>10.498118665721488</v>
      </c>
      <c r="IT157">
        <f>IF(IT$68=0,HLOOKUP($A157,'Monte Carlo_locked values'!$CQ$6:$DS$506,'Half from MC Supply Inputs '!IT$138+1,FALSE),IT124)</f>
        <v>7.3435269452765404</v>
      </c>
      <c r="IU157">
        <f>IF(IU$68=0,HLOOKUP($A157,'Monte Carlo_locked values'!$CQ$6:$DS$506,'Half from MC Supply Inputs '!IU$138+1,FALSE),IU124)</f>
        <v>6.5555548036832505</v>
      </c>
      <c r="IV157">
        <f>IF(IV$68=0,HLOOKUP($A157,'Monte Carlo_locked values'!$CQ$6:$DS$506,'Half from MC Supply Inputs '!IV$138+1,FALSE),IV124)</f>
        <v>10.498118665721488</v>
      </c>
      <c r="IW157">
        <f>IF(IW$68=0,HLOOKUP($A157,'Monte Carlo_locked values'!$CQ$6:$DS$506,'Half from MC Supply Inputs '!IW$138+1,FALSE),IW124)</f>
        <v>10.498118665721488</v>
      </c>
      <c r="IX157">
        <f>IF(IX$68=0,HLOOKUP($A157,'Monte Carlo_locked values'!$CQ$6:$DS$506,'Half from MC Supply Inputs '!IX$138+1,FALSE),IX124)</f>
        <v>10.498118665721488</v>
      </c>
      <c r="IY157">
        <f>IF(IY$68=0,HLOOKUP($A157,'Monte Carlo_locked values'!$CQ$6:$DS$506,'Half from MC Supply Inputs '!IY$138+1,FALSE),IY124)</f>
        <v>4.3140109715809301</v>
      </c>
      <c r="IZ157">
        <f>IF(IZ$68=0,HLOOKUP($A157,'Monte Carlo_locked values'!$CQ$6:$DS$506,'Half from MC Supply Inputs '!IZ$138+1,FALSE),IZ124)</f>
        <v>2.8637833737450231</v>
      </c>
      <c r="JA157">
        <f>IF(JA$68=0,HLOOKUP($A157,'Monte Carlo_locked values'!$CQ$6:$DS$506,'Half from MC Supply Inputs '!JA$138+1,FALSE),JA124)</f>
        <v>10.498118665721488</v>
      </c>
      <c r="JB157">
        <f>IF(JB$68=0,HLOOKUP($A157,'Monte Carlo_locked values'!$CQ$6:$DS$506,'Half from MC Supply Inputs '!JB$138+1,FALSE),JB124)</f>
        <v>6.3600472990273182</v>
      </c>
      <c r="JC157">
        <f>IF(JC$68=0,HLOOKUP($A157,'Monte Carlo_locked values'!$CQ$6:$DS$506,'Half from MC Supply Inputs '!JC$138+1,FALSE),JC124)</f>
        <v>4.3140109715809301</v>
      </c>
      <c r="JD157">
        <f>IF(JD$68=0,HLOOKUP($A157,'Monte Carlo_locked values'!$CQ$6:$DS$506,'Half from MC Supply Inputs '!JD$138+1,FALSE),JD124)</f>
        <v>10.498118665721488</v>
      </c>
      <c r="JE157">
        <f>IF(JE$68=0,HLOOKUP($A157,'Monte Carlo_locked values'!$CQ$6:$DS$506,'Half from MC Supply Inputs '!JE$138+1,FALSE),JE124)</f>
        <v>10.498118665721488</v>
      </c>
      <c r="JF157">
        <f>IF(JF$68=0,HLOOKUP($A157,'Monte Carlo_locked values'!$CQ$6:$DS$506,'Half from MC Supply Inputs '!JF$138+1,FALSE),JF124)</f>
        <v>6.5555548036832505</v>
      </c>
      <c r="JG157">
        <f>IF(JG$68=0,HLOOKUP($A157,'Monte Carlo_locked values'!$CQ$6:$DS$506,'Half from MC Supply Inputs '!JG$138+1,FALSE),JG124)</f>
        <v>3.9841852730250387</v>
      </c>
      <c r="JH157">
        <f>IF(JH$68=0,HLOOKUP($A157,'Monte Carlo_locked values'!$CQ$6:$DS$506,'Half from MC Supply Inputs '!JH$138+1,FALSE),JH124)</f>
        <v>6.7702746954032342</v>
      </c>
      <c r="JI157">
        <f>IF(JI$68=0,HLOOKUP($A157,'Monte Carlo_locked values'!$CQ$6:$DS$506,'Half from MC Supply Inputs '!JI$138+1,FALSE),JI124)</f>
        <v>10.498118665721488</v>
      </c>
      <c r="JJ157">
        <f>IF(JJ$68=0,HLOOKUP($A157,'Monte Carlo_locked values'!$CQ$6:$DS$506,'Half from MC Supply Inputs '!JJ$138+1,FALSE),JJ124)</f>
        <v>2.8604392810719004</v>
      </c>
      <c r="JK157">
        <f>IF(JK$68=0,HLOOKUP($A157,'Monte Carlo_locked values'!$CQ$6:$DS$506,'Half from MC Supply Inputs '!JK$138+1,FALSE),JK124)</f>
        <v>6.5555548036832505</v>
      </c>
      <c r="JL157">
        <f>IF(JL$68=0,HLOOKUP($A157,'Monte Carlo_locked values'!$CQ$6:$DS$506,'Half from MC Supply Inputs '!JL$138+1,FALSE),JL124)</f>
        <v>4.3140109715809301</v>
      </c>
      <c r="JM157">
        <f>IF(JM$68=0,HLOOKUP($A157,'Monte Carlo_locked values'!$CQ$6:$DS$506,'Half from MC Supply Inputs '!JM$138+1,FALSE),JM124)</f>
        <v>2.8604392810719004</v>
      </c>
      <c r="JN157">
        <f>IF(JN$68=0,HLOOKUP($A157,'Monte Carlo_locked values'!$CQ$6:$DS$506,'Half from MC Supply Inputs '!JN$138+1,FALSE),JN124)</f>
        <v>6.7107602573909766</v>
      </c>
      <c r="JO157">
        <f>IF(JO$68=0,HLOOKUP($A157,'Monte Carlo_locked values'!$CQ$6:$DS$506,'Half from MC Supply Inputs '!JO$138+1,FALSE),JO124)</f>
        <v>6.1495012655666406</v>
      </c>
      <c r="JP157">
        <f>IF(JP$68=0,HLOOKUP($A157,'Monte Carlo_locked values'!$CQ$6:$DS$506,'Half from MC Supply Inputs '!JP$138+1,FALSE),JP124)</f>
        <v>5.7675826620899597</v>
      </c>
      <c r="JQ157">
        <f>IF(JQ$68=0,HLOOKUP($A157,'Monte Carlo_locked values'!$CQ$6:$DS$506,'Half from MC Supply Inputs '!JQ$138+1,FALSE),JQ124)</f>
        <v>2.8604392810719004</v>
      </c>
      <c r="JR157">
        <f>IF(JR$68=0,HLOOKUP($A157,'Monte Carlo_locked values'!$CQ$6:$DS$506,'Half from MC Supply Inputs '!JR$138+1,FALSE),JR124)</f>
        <v>7.9821265146075744</v>
      </c>
      <c r="JS157">
        <f>IF(JS$68=0,HLOOKUP($A157,'Monte Carlo_locked values'!$CQ$6:$DS$506,'Half from MC Supply Inputs '!JS$138+1,FALSE),JS124)</f>
        <v>2.8604392810719004</v>
      </c>
      <c r="JT157">
        <f>IF(JT$68=0,HLOOKUP($A157,'Monte Carlo_locked values'!$CQ$6:$DS$506,'Half from MC Supply Inputs '!JT$138+1,FALSE),JT124)</f>
        <v>7.3435269452765404</v>
      </c>
      <c r="JU157">
        <f>IF(JU$68=0,HLOOKUP($A157,'Monte Carlo_locked values'!$CQ$6:$DS$506,'Half from MC Supply Inputs '!JU$138+1,FALSE),JU124)</f>
        <v>4.3140109715809301</v>
      </c>
      <c r="JV157">
        <f>IF(JV$68=0,HLOOKUP($A157,'Monte Carlo_locked values'!$CQ$6:$DS$506,'Half from MC Supply Inputs '!JV$138+1,FALSE),JV124)</f>
        <v>4.6081551548068624</v>
      </c>
      <c r="JW157">
        <f>IF(JW$68=0,HLOOKUP($A157,'Monte Carlo_locked values'!$CQ$6:$DS$506,'Half from MC Supply Inputs '!JW$138+1,FALSE),JW124)</f>
        <v>7.3435269452765404</v>
      </c>
      <c r="JX157">
        <f>IF(JX$68=0,HLOOKUP($A157,'Monte Carlo_locked values'!$CQ$6:$DS$506,'Half from MC Supply Inputs '!JX$138+1,FALSE),JX124)</f>
        <v>4.3140109715809301</v>
      </c>
      <c r="JY157">
        <f>IF(JY$68=0,HLOOKUP($A157,'Monte Carlo_locked values'!$CQ$6:$DS$506,'Half from MC Supply Inputs '!JY$138+1,FALSE),JY124)</f>
        <v>5.7675826620899597</v>
      </c>
      <c r="JZ157">
        <f>IF(JZ$68=0,HLOOKUP($A157,'Monte Carlo_locked values'!$CQ$6:$DS$506,'Half from MC Supply Inputs '!JZ$138+1,FALSE),JZ124)</f>
        <v>4.1092726429517716</v>
      </c>
      <c r="KA157">
        <f>IF(KA$68=0,HLOOKUP($A157,'Monte Carlo_locked values'!$CQ$6:$DS$506,'Half from MC Supply Inputs '!KA$138+1,FALSE),KA124)</f>
        <v>4.1652647369457743</v>
      </c>
      <c r="KB157">
        <f>IF(KB$68=0,HLOOKUP($A157,'Monte Carlo_locked values'!$CQ$6:$DS$506,'Half from MC Supply Inputs '!KB$138+1,FALSE),KB124)</f>
        <v>2.8604392810719004</v>
      </c>
      <c r="KC157">
        <f>IF(KC$68=0,HLOOKUP($A157,'Monte Carlo_locked values'!$CQ$6:$DS$506,'Half from MC Supply Inputs '!KC$138+1,FALSE),KC124)</f>
        <v>8.3624109946709275</v>
      </c>
      <c r="KD157">
        <f>IF(KD$68=0,HLOOKUP($A157,'Monte Carlo_locked values'!$CQ$6:$DS$506,'Half from MC Supply Inputs '!KD$138+1,FALSE),KD124)</f>
        <v>10.498118665721488</v>
      </c>
      <c r="KE157">
        <f>IF(KE$68=0,HLOOKUP($A157,'Monte Carlo_locked values'!$CQ$6:$DS$506,'Half from MC Supply Inputs '!KE$138+1,FALSE),KE124)</f>
        <v>2.8637833737450231</v>
      </c>
      <c r="KF157">
        <f>IF(KF$68=0,HLOOKUP($A157,'Monte Carlo_locked values'!$CQ$6:$DS$506,'Half from MC Supply Inputs '!KF$138+1,FALSE),KF124)</f>
        <v>6.5555548036832505</v>
      </c>
      <c r="KG157">
        <f>IF(KG$68=0,HLOOKUP($A157,'Monte Carlo_locked values'!$CQ$6:$DS$506,'Half from MC Supply Inputs '!KG$138+1,FALSE),KG124)</f>
        <v>10.498118665721488</v>
      </c>
      <c r="KH157">
        <f>IF(KH$68=0,HLOOKUP($A157,'Monte Carlo_locked values'!$CQ$6:$DS$506,'Half from MC Supply Inputs '!KH$138+1,FALSE),KH124)</f>
        <v>6.5555548036832505</v>
      </c>
      <c r="KI157">
        <f>IF(KI$68=0,HLOOKUP($A157,'Monte Carlo_locked values'!$CQ$6:$DS$506,'Half from MC Supply Inputs '!KI$138+1,FALSE),KI124)</f>
        <v>10.498118665721488</v>
      </c>
      <c r="KJ157">
        <f>IF(KJ$68=0,HLOOKUP($A157,'Monte Carlo_locked values'!$CQ$6:$DS$506,'Half from MC Supply Inputs '!KJ$138+1,FALSE),KJ124)</f>
        <v>2.8604392810719004</v>
      </c>
      <c r="KK157">
        <f>IF(KK$68=0,HLOOKUP($A157,'Monte Carlo_locked values'!$CQ$6:$DS$506,'Half from MC Supply Inputs '!KK$138+1,FALSE),KK124)</f>
        <v>10.498118665721488</v>
      </c>
      <c r="KL157">
        <f>IF(KL$68=0,HLOOKUP($A157,'Monte Carlo_locked values'!$CQ$6:$DS$506,'Half from MC Supply Inputs '!KL$138+1,FALSE),KL124)</f>
        <v>5.7675826620899597</v>
      </c>
      <c r="KM157">
        <f>IF(KM$68=0,HLOOKUP($A157,'Monte Carlo_locked values'!$CQ$6:$DS$506,'Half from MC Supply Inputs '!KM$138+1,FALSE),KM124)</f>
        <v>4.3140109715809301</v>
      </c>
      <c r="KN157">
        <f>IF(KN$68=0,HLOOKUP($A157,'Monte Carlo_locked values'!$CQ$6:$DS$506,'Half from MC Supply Inputs '!KN$138+1,FALSE),KN124)</f>
        <v>5.7675826620899597</v>
      </c>
      <c r="KO157">
        <f>IF(KO$68=0,HLOOKUP($A157,'Monte Carlo_locked values'!$CQ$6:$DS$506,'Half from MC Supply Inputs '!KO$138+1,FALSE),KO124)</f>
        <v>5.0505279051318794</v>
      </c>
      <c r="KP157">
        <f>IF(KP$68=0,HLOOKUP($A157,'Monte Carlo_locked values'!$CQ$6:$DS$506,'Half from MC Supply Inputs '!KP$138+1,FALSE),KP124)</f>
        <v>4.3140109715809301</v>
      </c>
      <c r="KQ157">
        <f>IF(KQ$68=0,HLOOKUP($A157,'Monte Carlo_locked values'!$CQ$6:$DS$506,'Half from MC Supply Inputs '!KQ$138+1,FALSE),KQ124)</f>
        <v>10.498118665721488</v>
      </c>
      <c r="KR157">
        <f>IF(KR$68=0,HLOOKUP($A157,'Monte Carlo_locked values'!$CQ$6:$DS$506,'Half from MC Supply Inputs '!KR$138+1,FALSE),KR124)</f>
        <v>5.7675826620899597</v>
      </c>
      <c r="KS157">
        <f>IF(KS$68=0,HLOOKUP($A157,'Monte Carlo_locked values'!$CQ$6:$DS$506,'Half from MC Supply Inputs '!KS$138+1,FALSE),KS124)</f>
        <v>10.498118665721488</v>
      </c>
      <c r="KT157">
        <f>IF(KT$68=0,HLOOKUP($A157,'Monte Carlo_locked values'!$CQ$6:$DS$506,'Half from MC Supply Inputs '!KT$138+1,FALSE),KT124)</f>
        <v>10.498118665721488</v>
      </c>
      <c r="KU157">
        <f>IF(KU$68=0,HLOOKUP($A157,'Monte Carlo_locked values'!$CQ$6:$DS$506,'Half from MC Supply Inputs '!KU$138+1,FALSE),KU124)</f>
        <v>7.3435269452765404</v>
      </c>
      <c r="KV157">
        <f>IF(KV$68=0,HLOOKUP($A157,'Monte Carlo_locked values'!$CQ$6:$DS$506,'Half from MC Supply Inputs '!KV$138+1,FALSE),KV124)</f>
        <v>2.8604392810719004</v>
      </c>
      <c r="KW157">
        <f>IF(KW$68=0,HLOOKUP($A157,'Monte Carlo_locked values'!$CQ$6:$DS$506,'Half from MC Supply Inputs '!KW$138+1,FALSE),KW124)</f>
        <v>2.9467458323569455</v>
      </c>
      <c r="KX157">
        <f>IF(KX$68=0,HLOOKUP($A157,'Monte Carlo_locked values'!$CQ$6:$DS$506,'Half from MC Supply Inputs '!KX$138+1,FALSE),KX124)</f>
        <v>2.8637833737450231</v>
      </c>
      <c r="KY157">
        <f>IF(KY$68=0,HLOOKUP($A157,'Monte Carlo_locked values'!$CQ$6:$DS$506,'Half from MC Supply Inputs '!KY$138+1,FALSE),KY124)</f>
        <v>10.498118665721488</v>
      </c>
      <c r="KZ157">
        <f>IF(KZ$68=0,HLOOKUP($A157,'Monte Carlo_locked values'!$CQ$6:$DS$506,'Half from MC Supply Inputs '!KZ$138+1,FALSE),KZ124)</f>
        <v>10.498118665721488</v>
      </c>
      <c r="LA157">
        <f>IF(LA$68=0,HLOOKUP($A157,'Monte Carlo_locked values'!$CQ$6:$DS$506,'Half from MC Supply Inputs '!LA$138+1,FALSE),LA124)</f>
        <v>10.498118665721488</v>
      </c>
      <c r="LB157">
        <f>IF(LB$68=0,HLOOKUP($A157,'Monte Carlo_locked values'!$CQ$6:$DS$506,'Half from MC Supply Inputs '!LB$138+1,FALSE),LB124)</f>
        <v>4.3140109715809301</v>
      </c>
      <c r="LC157">
        <f>IF(LC$68=0,HLOOKUP($A157,'Monte Carlo_locked values'!$CQ$6:$DS$506,'Half from MC Supply Inputs '!LC$138+1,FALSE),LC124)</f>
        <v>9.0204363288094669</v>
      </c>
      <c r="LD157">
        <f>IF(LD$68=0,HLOOKUP($A157,'Monte Carlo_locked values'!$CQ$6:$DS$506,'Half from MC Supply Inputs '!LD$138+1,FALSE),LD124)</f>
        <v>4.3140109715809301</v>
      </c>
      <c r="LE157">
        <f>IF(LE$68=0,HLOOKUP($A157,'Monte Carlo_locked values'!$CQ$6:$DS$506,'Half from MC Supply Inputs '!LE$138+1,FALSE),LE124)</f>
        <v>2.8604392810719004</v>
      </c>
      <c r="LF157">
        <f>IF(LF$68=0,HLOOKUP($A157,'Monte Carlo_locked values'!$CQ$6:$DS$506,'Half from MC Supply Inputs '!LF$138+1,FALSE),LF124)</f>
        <v>10.498118665721488</v>
      </c>
      <c r="LG157">
        <f>IF(LG$68=0,HLOOKUP($A157,'Monte Carlo_locked values'!$CQ$6:$DS$506,'Half from MC Supply Inputs '!LG$138+1,FALSE),LG124)</f>
        <v>10.498118665721488</v>
      </c>
      <c r="LH157">
        <f>IF(LH$68=0,HLOOKUP($A157,'Monte Carlo_locked values'!$CQ$6:$DS$506,'Half from MC Supply Inputs '!LH$138+1,FALSE),LH124)</f>
        <v>10.498118665721488</v>
      </c>
      <c r="LI157">
        <f>IF(LI$68=0,HLOOKUP($A157,'Monte Carlo_locked values'!$CQ$6:$DS$506,'Half from MC Supply Inputs '!LI$138+1,FALSE),LI124)</f>
        <v>9.0391978227680756</v>
      </c>
      <c r="LJ157">
        <f>IF(LJ$68=0,HLOOKUP($A157,'Monte Carlo_locked values'!$CQ$6:$DS$506,'Half from MC Supply Inputs '!LJ$138+1,FALSE),LJ124)</f>
        <v>7.3435269452765404</v>
      </c>
      <c r="LK157">
        <f>IF(LK$68=0,HLOOKUP($A157,'Monte Carlo_locked values'!$CQ$6:$DS$506,'Half from MC Supply Inputs '!LK$138+1,FALSE),LK124)</f>
        <v>6.5555548036832505</v>
      </c>
      <c r="LL157">
        <f>IF(LL$68=0,HLOOKUP($A157,'Monte Carlo_locked values'!$CQ$6:$DS$506,'Half from MC Supply Inputs '!LL$138+1,FALSE),LL124)</f>
        <v>10.498118665721488</v>
      </c>
      <c r="LM157">
        <f>IF(LM$68=0,HLOOKUP($A157,'Monte Carlo_locked values'!$CQ$6:$DS$506,'Half from MC Supply Inputs '!LM$138+1,FALSE),LM124)</f>
        <v>4.3983141097403831</v>
      </c>
      <c r="LN157">
        <f>IF(LN$68=0,HLOOKUP($A157,'Monte Carlo_locked values'!$CQ$6:$DS$506,'Half from MC Supply Inputs '!LN$138+1,FALSE),LN124)</f>
        <v>3.4287626738063191</v>
      </c>
      <c r="LO157">
        <f>IF(LO$68=0,HLOOKUP($A157,'Monte Carlo_locked values'!$CQ$6:$DS$506,'Half from MC Supply Inputs '!LO$138+1,FALSE),LO124)</f>
        <v>2.8637833737450231</v>
      </c>
      <c r="LP157">
        <f>IF(LP$68=0,HLOOKUP($A157,'Monte Carlo_locked values'!$CQ$6:$DS$506,'Half from MC Supply Inputs '!LP$138+1,FALSE),LP124)</f>
        <v>5.4036453139061411</v>
      </c>
      <c r="LQ157">
        <f>IF(LQ$68=0,HLOOKUP($A157,'Monte Carlo_locked values'!$CQ$6:$DS$506,'Half from MC Supply Inputs '!LQ$138+1,FALSE),LQ124)</f>
        <v>10.498118665721488</v>
      </c>
      <c r="LR157">
        <f>IF(LR$68=0,HLOOKUP($A157,'Monte Carlo_locked values'!$CQ$6:$DS$506,'Half from MC Supply Inputs '!LR$138+1,FALSE),LR124)</f>
        <v>2.8604392810719004</v>
      </c>
      <c r="LS157">
        <f>IF(LS$68=0,HLOOKUP($A157,'Monte Carlo_locked values'!$CQ$6:$DS$506,'Half from MC Supply Inputs '!LS$138+1,FALSE),LS124)</f>
        <v>9.7945503334016149</v>
      </c>
      <c r="LT157">
        <f>IF(LT$68=0,HLOOKUP($A157,'Monte Carlo_locked values'!$CQ$6:$DS$506,'Half from MC Supply Inputs '!LT$138+1,FALSE),LT124)</f>
        <v>9.6561083884787404</v>
      </c>
      <c r="LU157">
        <f>IF(LU$68=0,HLOOKUP($A157,'Monte Carlo_locked values'!$CQ$6:$DS$506,'Half from MC Supply Inputs '!LU$138+1,FALSE),LU124)</f>
        <v>4.3140109715809301</v>
      </c>
      <c r="LV157">
        <f>IF(LV$68=0,HLOOKUP($A157,'Monte Carlo_locked values'!$CQ$6:$DS$506,'Half from MC Supply Inputs '!LV$138+1,FALSE),LV124)</f>
        <v>7.3435269452765404</v>
      </c>
      <c r="LW157">
        <f>IF(LW$68=0,HLOOKUP($A157,'Monte Carlo_locked values'!$CQ$6:$DS$506,'Half from MC Supply Inputs '!LW$138+1,FALSE),LW124)</f>
        <v>3.5062300854816941</v>
      </c>
      <c r="LX157">
        <f>IF(LX$68=0,HLOOKUP($A157,'Monte Carlo_locked values'!$CQ$6:$DS$506,'Half from MC Supply Inputs '!LX$138+1,FALSE),LX124)</f>
        <v>2.8604392810719004</v>
      </c>
      <c r="LY157">
        <f>IF(LY$68=0,HLOOKUP($A157,'Monte Carlo_locked values'!$CQ$6:$DS$506,'Half from MC Supply Inputs '!LY$138+1,FALSE),LY124)</f>
        <v>7.3435269452765404</v>
      </c>
      <c r="LZ157">
        <f>IF(LZ$68=0,HLOOKUP($A157,'Monte Carlo_locked values'!$CQ$6:$DS$506,'Half from MC Supply Inputs '!LZ$138+1,FALSE),LZ124)</f>
        <v>10.498118665721488</v>
      </c>
      <c r="MA157">
        <f>IF(MA$68=0,HLOOKUP($A157,'Monte Carlo_locked values'!$CQ$6:$DS$506,'Half from MC Supply Inputs '!MA$138+1,FALSE),MA124)</f>
        <v>2.8604392810719004</v>
      </c>
      <c r="MB157">
        <f>IF(MB$68=0,HLOOKUP($A157,'Monte Carlo_locked values'!$CQ$6:$DS$506,'Half from MC Supply Inputs '!MB$138+1,FALSE),MB124)</f>
        <v>2.8604392810719004</v>
      </c>
      <c r="MC157">
        <f>IF(MC$68=0,HLOOKUP($A157,'Monte Carlo_locked values'!$CQ$6:$DS$506,'Half from MC Supply Inputs '!MC$138+1,FALSE),MC124)</f>
        <v>3.7152141625172592</v>
      </c>
      <c r="MD157">
        <f>IF(MD$68=0,HLOOKUP($A157,'Monte Carlo_locked values'!$CQ$6:$DS$506,'Half from MC Supply Inputs '!MD$138+1,FALSE),MD124)</f>
        <v>7.3435269452765404</v>
      </c>
      <c r="ME157">
        <f>IF(ME$68=0,HLOOKUP($A157,'Monte Carlo_locked values'!$CQ$6:$DS$506,'Half from MC Supply Inputs '!ME$138+1,FALSE),ME124)</f>
        <v>8.3375852494731433</v>
      </c>
      <c r="MF157">
        <f>IF(MF$68=0,HLOOKUP($A157,'Monte Carlo_locked values'!$CQ$6:$DS$506,'Half from MC Supply Inputs '!MF$138+1,FALSE),MF124)</f>
        <v>2.8604392810719004</v>
      </c>
      <c r="MG157">
        <f>IF(MG$68=0,HLOOKUP($A157,'Monte Carlo_locked values'!$CQ$6:$DS$506,'Half from MC Supply Inputs '!MG$138+1,FALSE),MG124)</f>
        <v>10.498118665721488</v>
      </c>
      <c r="MH157">
        <f>IF(MH$68=0,HLOOKUP($A157,'Monte Carlo_locked values'!$CQ$6:$DS$506,'Half from MC Supply Inputs '!MH$138+1,FALSE),MH124)</f>
        <v>7.3435269452765404</v>
      </c>
      <c r="MI157">
        <f>IF(MI$68=0,HLOOKUP($A157,'Monte Carlo_locked values'!$CQ$6:$DS$506,'Half from MC Supply Inputs '!MI$138+1,FALSE),MI124)</f>
        <v>10.498118665721488</v>
      </c>
      <c r="MJ157">
        <f>IF(MJ$68=0,HLOOKUP($A157,'Monte Carlo_locked values'!$CQ$6:$DS$506,'Half from MC Supply Inputs '!MJ$138+1,FALSE),MJ124)</f>
        <v>3.8946726591698027</v>
      </c>
      <c r="MK157">
        <f>IF(MK$68=0,HLOOKUP($A157,'Monte Carlo_locked values'!$CQ$6:$DS$506,'Half from MC Supply Inputs '!MK$138+1,FALSE),MK124)</f>
        <v>5.113346642607814</v>
      </c>
      <c r="ML157">
        <f>IF(ML$68=0,HLOOKUP($A157,'Monte Carlo_locked values'!$CQ$6:$DS$506,'Half from MC Supply Inputs '!ML$138+1,FALSE),ML124)</f>
        <v>2.8604392810719004</v>
      </c>
      <c r="MM157">
        <f>IF(MM$68=0,HLOOKUP($A157,'Monte Carlo_locked values'!$CQ$6:$DS$506,'Half from MC Supply Inputs '!MM$138+1,FALSE),MM124)</f>
        <v>10.498118665721488</v>
      </c>
      <c r="MN157">
        <f>IF(MN$68=0,HLOOKUP($A157,'Monte Carlo_locked values'!$CQ$6:$DS$506,'Half from MC Supply Inputs '!MN$138+1,FALSE),MN124)</f>
        <v>6.5555548036832505</v>
      </c>
      <c r="MO157">
        <f>IF(MO$68=0,HLOOKUP($A157,'Monte Carlo_locked values'!$CQ$6:$DS$506,'Half from MC Supply Inputs '!MO$138+1,FALSE),MO124)</f>
        <v>4.3140109715809301</v>
      </c>
      <c r="MP157">
        <f>IF(MP$68=0,HLOOKUP($A157,'Monte Carlo_locked values'!$CQ$6:$DS$506,'Half from MC Supply Inputs '!MP$138+1,FALSE),MP124)</f>
        <v>10.498118665721488</v>
      </c>
      <c r="MQ157">
        <f>IF(MQ$68=0,HLOOKUP($A157,'Monte Carlo_locked values'!$CQ$6:$DS$506,'Half from MC Supply Inputs '!MQ$138+1,FALSE),MQ124)</f>
        <v>10.498118665721488</v>
      </c>
      <c r="MR157">
        <f>IF(MR$68=0,HLOOKUP($A157,'Monte Carlo_locked values'!$CQ$6:$DS$506,'Half from MC Supply Inputs '!MR$138+1,FALSE),MR124)</f>
        <v>10.498118665721488</v>
      </c>
      <c r="MS157">
        <f>IF(MS$68=0,HLOOKUP($A157,'Monte Carlo_locked values'!$CQ$6:$DS$506,'Half from MC Supply Inputs '!MS$138+1,FALSE),MS124)</f>
        <v>4.3140109715809301</v>
      </c>
      <c r="MT157">
        <f>IF(MT$68=0,HLOOKUP($A157,'Monte Carlo_locked values'!$CQ$6:$DS$506,'Half from MC Supply Inputs '!MT$138+1,FALSE),MT124)</f>
        <v>10.498118665721488</v>
      </c>
      <c r="MU157">
        <f>IF(MU$68=0,HLOOKUP($A157,'Monte Carlo_locked values'!$CQ$6:$DS$506,'Half from MC Supply Inputs '!MU$138+1,FALSE),MU124)</f>
        <v>10.498118665721488</v>
      </c>
      <c r="MV157">
        <f>IF(MV$68=0,HLOOKUP($A157,'Monte Carlo_locked values'!$CQ$6:$DS$506,'Half from MC Supply Inputs '!MV$138+1,FALSE),MV124)</f>
        <v>6.5555548036832505</v>
      </c>
      <c r="MW157">
        <f>IF(MW$68=0,HLOOKUP($A157,'Monte Carlo_locked values'!$CQ$6:$DS$506,'Half from MC Supply Inputs '!MW$138+1,FALSE),MW124)</f>
        <v>7.3435269452765404</v>
      </c>
      <c r="MX157">
        <f>IF(MX$68=0,HLOOKUP($A157,'Monte Carlo_locked values'!$CQ$6:$DS$506,'Half from MC Supply Inputs '!MX$138+1,FALSE),MX124)</f>
        <v>5.7675826620899597</v>
      </c>
      <c r="MY157">
        <f>IF(MY$68=0,HLOOKUP($A157,'Monte Carlo_locked values'!$CQ$6:$DS$506,'Half from MC Supply Inputs '!MY$138+1,FALSE),MY124)</f>
        <v>6.453675239808109</v>
      </c>
      <c r="MZ157">
        <f>IF(MZ$68=0,HLOOKUP($A157,'Monte Carlo_locked values'!$CQ$6:$DS$506,'Half from MC Supply Inputs '!MZ$138+1,FALSE),MZ124)</f>
        <v>7.3435269452765404</v>
      </c>
      <c r="NA157">
        <f>IF(NA$68=0,HLOOKUP($A157,'Monte Carlo_locked values'!$CQ$6:$DS$506,'Half from MC Supply Inputs '!NA$138+1,FALSE),NA124)</f>
        <v>3.3403640413074629</v>
      </c>
      <c r="NB157">
        <f>IF(NB$68=0,HLOOKUP($A157,'Monte Carlo_locked values'!$CQ$6:$DS$506,'Half from MC Supply Inputs '!NB$138+1,FALSE),NB124)</f>
        <v>4.3140109715809301</v>
      </c>
      <c r="NC157">
        <f>IF(NC$68=0,HLOOKUP($A157,'Monte Carlo_locked values'!$CQ$6:$DS$506,'Half from MC Supply Inputs '!NC$138+1,FALSE),NC124)</f>
        <v>10.498118665721488</v>
      </c>
      <c r="ND157">
        <f>IF(ND$68=0,HLOOKUP($A157,'Monte Carlo_locked values'!$CQ$6:$DS$506,'Half from MC Supply Inputs '!ND$138+1,FALSE),ND124)</f>
        <v>2.8637833737450231</v>
      </c>
      <c r="NE157">
        <f>IF(NE$68=0,HLOOKUP($A157,'Monte Carlo_locked values'!$CQ$6:$DS$506,'Half from MC Supply Inputs '!NE$138+1,FALSE),NE124)</f>
        <v>8.2769044509994014</v>
      </c>
      <c r="NF157">
        <f>IF(NF$68=0,HLOOKUP($A157,'Monte Carlo_locked values'!$CQ$6:$DS$506,'Half from MC Supply Inputs '!NF$138+1,FALSE),NF124)</f>
        <v>4.3140109715809301</v>
      </c>
      <c r="NG157">
        <f>IF(NG$68=0,HLOOKUP($A157,'Monte Carlo_locked values'!$CQ$6:$DS$506,'Half from MC Supply Inputs '!NG$138+1,FALSE),NG124)</f>
        <v>2.8604392810719004</v>
      </c>
      <c r="NH157">
        <f>IF(NH$68=0,HLOOKUP($A157,'Monte Carlo_locked values'!$CQ$6:$DS$506,'Half from MC Supply Inputs '!NH$138+1,FALSE),NH124)</f>
        <v>4.3140109715809301</v>
      </c>
      <c r="NI157">
        <f>IF(NI$68=0,HLOOKUP($A157,'Monte Carlo_locked values'!$CQ$6:$DS$506,'Half from MC Supply Inputs '!NI$138+1,FALSE),NI124)</f>
        <v>4.5248314004520021</v>
      </c>
      <c r="NJ157">
        <f>IF(NJ$68=0,HLOOKUP($A157,'Monte Carlo_locked values'!$CQ$6:$DS$506,'Half from MC Supply Inputs '!NJ$138+1,FALSE),NJ124)</f>
        <v>10.498118665721488</v>
      </c>
      <c r="NK157">
        <f>IF(NK$68=0,HLOOKUP($A157,'Monte Carlo_locked values'!$CQ$6:$DS$506,'Half from MC Supply Inputs '!NK$138+1,FALSE),NK124)</f>
        <v>3.2941742710353883</v>
      </c>
      <c r="NL157">
        <f>IF(NL$68=0,HLOOKUP($A157,'Monte Carlo_locked values'!$CQ$6:$DS$506,'Half from MC Supply Inputs '!NL$138+1,FALSE),NL124)</f>
        <v>10.498118665721488</v>
      </c>
      <c r="NM157">
        <f>IF(NM$68=0,HLOOKUP($A157,'Monte Carlo_locked values'!$CQ$6:$DS$506,'Half from MC Supply Inputs '!NM$138+1,FALSE),NM124)</f>
        <v>2.8604392810719004</v>
      </c>
      <c r="NN157">
        <f>IF(NN$68=0,HLOOKUP($A157,'Monte Carlo_locked values'!$CQ$6:$DS$506,'Half from MC Supply Inputs '!NN$138+1,FALSE),NN124)</f>
        <v>5.7675826620899597</v>
      </c>
      <c r="NO157">
        <f>IF(NO$68=0,HLOOKUP($A157,'Monte Carlo_locked values'!$CQ$6:$DS$506,'Half from MC Supply Inputs '!NO$138+1,FALSE),NO124)</f>
        <v>2.8604392810719004</v>
      </c>
      <c r="NP157">
        <f>IF(NP$68=0,HLOOKUP($A157,'Monte Carlo_locked values'!$CQ$6:$DS$506,'Half from MC Supply Inputs '!NP$138+1,FALSE),NP124)</f>
        <v>10.498118665721488</v>
      </c>
      <c r="NQ157">
        <f>IF(NQ$68=0,HLOOKUP($A157,'Monte Carlo_locked values'!$CQ$6:$DS$506,'Half from MC Supply Inputs '!NQ$138+1,FALSE),NQ124)</f>
        <v>6.5555548036832505</v>
      </c>
      <c r="NR157">
        <f>IF(NR$68=0,HLOOKUP($A157,'Monte Carlo_locked values'!$CQ$6:$DS$506,'Half from MC Supply Inputs '!NR$138+1,FALSE),NR124)</f>
        <v>6.5555548036832505</v>
      </c>
      <c r="NS157">
        <f>IF(NS$68=0,HLOOKUP($A157,'Monte Carlo_locked values'!$CQ$6:$DS$506,'Half from MC Supply Inputs '!NS$138+1,FALSE),NS124)</f>
        <v>4.3140109715809301</v>
      </c>
      <c r="NT157">
        <f>IF(NT$68=0,HLOOKUP($A157,'Monte Carlo_locked values'!$CQ$6:$DS$506,'Half from MC Supply Inputs '!NT$138+1,FALSE),NT124)</f>
        <v>2.8604392810719004</v>
      </c>
      <c r="NU157">
        <f>IF(NU$68=0,HLOOKUP($A157,'Monte Carlo_locked values'!$CQ$6:$DS$506,'Half from MC Supply Inputs '!NU$138+1,FALSE),NU124)</f>
        <v>2.8604392810719004</v>
      </c>
      <c r="NV157">
        <f>IF(NV$68=0,HLOOKUP($A157,'Monte Carlo_locked values'!$CQ$6:$DS$506,'Half from MC Supply Inputs '!NV$138+1,FALSE),NV124)</f>
        <v>7.3435269452765404</v>
      </c>
      <c r="NW157">
        <f>IF(NW$68=0,HLOOKUP($A157,'Monte Carlo_locked values'!$CQ$6:$DS$506,'Half from MC Supply Inputs '!NW$138+1,FALSE),NW124)</f>
        <v>10.498118665721488</v>
      </c>
      <c r="NX157">
        <f>IF(NX$68=0,HLOOKUP($A157,'Monte Carlo_locked values'!$CQ$6:$DS$506,'Half from MC Supply Inputs '!NX$138+1,FALSE),NX124)</f>
        <v>2.8604392810719004</v>
      </c>
      <c r="NY157">
        <f>IF(NY$68=0,HLOOKUP($A157,'Monte Carlo_locked values'!$CQ$6:$DS$506,'Half from MC Supply Inputs '!NY$138+1,FALSE),NY124)</f>
        <v>5.0619854994571787</v>
      </c>
      <c r="NZ157">
        <f>IF(NZ$68=0,HLOOKUP($A157,'Monte Carlo_locked values'!$CQ$6:$DS$506,'Half from MC Supply Inputs '!NZ$138+1,FALSE),NZ124)</f>
        <v>6.5555548036832505</v>
      </c>
      <c r="OA157">
        <f>IF(OA$68=0,HLOOKUP($A157,'Monte Carlo_locked values'!$CQ$6:$DS$506,'Half from MC Supply Inputs '!OA$138+1,FALSE),OA124)</f>
        <v>2.8637833737450231</v>
      </c>
      <c r="OB157">
        <f>IF(OB$68=0,HLOOKUP($A157,'Monte Carlo_locked values'!$CQ$6:$DS$506,'Half from MC Supply Inputs '!OB$138+1,FALSE),OB124)</f>
        <v>7.0218555408982724</v>
      </c>
      <c r="OC157">
        <f>IF(OC$68=0,HLOOKUP($A157,'Monte Carlo_locked values'!$CQ$6:$DS$506,'Half from MC Supply Inputs '!OC$138+1,FALSE),OC124)</f>
        <v>2.8604392810719004</v>
      </c>
      <c r="OD157">
        <f>IF(OD$68=0,HLOOKUP($A157,'Monte Carlo_locked values'!$CQ$6:$DS$506,'Half from MC Supply Inputs '!OD$138+1,FALSE),OD124)</f>
        <v>10.498118665721488</v>
      </c>
      <c r="OE157">
        <f>IF(OE$68=0,HLOOKUP($A157,'Monte Carlo_locked values'!$CQ$6:$DS$506,'Half from MC Supply Inputs '!OE$138+1,FALSE),OE124)</f>
        <v>10.190728463821996</v>
      </c>
      <c r="OF157">
        <f>IF(OF$68=0,HLOOKUP($A157,'Monte Carlo_locked values'!$CQ$6:$DS$506,'Half from MC Supply Inputs '!OF$138+1,FALSE),OF124)</f>
        <v>10.498118665721488</v>
      </c>
      <c r="OG157">
        <f>IF(OG$68=0,HLOOKUP($A157,'Monte Carlo_locked values'!$CQ$6:$DS$506,'Half from MC Supply Inputs '!OG$138+1,FALSE),OG124)</f>
        <v>2.8604392810719004</v>
      </c>
      <c r="OH157">
        <f>IF(OH$68=0,HLOOKUP($A157,'Monte Carlo_locked values'!$CQ$6:$DS$506,'Half from MC Supply Inputs '!OH$138+1,FALSE),OH124)</f>
        <v>10.498118665721488</v>
      </c>
      <c r="OI157">
        <f>IF(OI$68=0,HLOOKUP($A157,'Monte Carlo_locked values'!$CQ$6:$DS$506,'Half from MC Supply Inputs '!OI$138+1,FALSE),OI124)</f>
        <v>4.3140109715809301</v>
      </c>
      <c r="OJ157">
        <f>IF(OJ$68=0,HLOOKUP($A157,'Monte Carlo_locked values'!$CQ$6:$DS$506,'Half from MC Supply Inputs '!OJ$138+1,FALSE),OJ124)</f>
        <v>6.5555548036832505</v>
      </c>
      <c r="OK157">
        <f>IF(OK$68=0,HLOOKUP($A157,'Monte Carlo_locked values'!$CQ$6:$DS$506,'Half from MC Supply Inputs '!OK$138+1,FALSE),OK124)</f>
        <v>10.498118665721488</v>
      </c>
      <c r="OL157">
        <f>IF(OL$68=0,HLOOKUP($A157,'Monte Carlo_locked values'!$CQ$6:$DS$506,'Half from MC Supply Inputs '!OL$138+1,FALSE),OL124)</f>
        <v>2.8604392810719004</v>
      </c>
      <c r="OM157">
        <f>IF(OM$68=0,HLOOKUP($A157,'Monte Carlo_locked values'!$CQ$6:$DS$506,'Half from MC Supply Inputs '!OM$138+1,FALSE),OM124)</f>
        <v>10.498118665721488</v>
      </c>
      <c r="ON157">
        <f>IF(ON$68=0,HLOOKUP($A157,'Monte Carlo_locked values'!$CQ$6:$DS$506,'Half from MC Supply Inputs '!ON$138+1,FALSE),ON124)</f>
        <v>10.498118665721488</v>
      </c>
      <c r="OO157">
        <f>IF(OO$68=0,HLOOKUP($A157,'Monte Carlo_locked values'!$CQ$6:$DS$506,'Half from MC Supply Inputs '!OO$138+1,FALSE),OO124)</f>
        <v>8.7645236459995335</v>
      </c>
      <c r="OP157">
        <f>IF(OP$68=0,HLOOKUP($A157,'Monte Carlo_locked values'!$CQ$6:$DS$506,'Half from MC Supply Inputs '!OP$138+1,FALSE),OP124)</f>
        <v>4.9901864599686032</v>
      </c>
      <c r="OQ157">
        <f>IF(OQ$68=0,HLOOKUP($A157,'Monte Carlo_locked values'!$CQ$6:$DS$506,'Half from MC Supply Inputs '!OQ$138+1,FALSE),OQ124)</f>
        <v>5.7675826620899597</v>
      </c>
      <c r="OR157">
        <f>IF(OR$68=0,HLOOKUP($A157,'Monte Carlo_locked values'!$CQ$6:$DS$506,'Half from MC Supply Inputs '!OR$138+1,FALSE),OR124)</f>
        <v>2.8637833737450231</v>
      </c>
      <c r="OS157">
        <f>IF(OS$68=0,HLOOKUP($A157,'Monte Carlo_locked values'!$CQ$6:$DS$506,'Half from MC Supply Inputs '!OS$138+1,FALSE),OS124)</f>
        <v>2.8604392810719004</v>
      </c>
      <c r="OT157">
        <f>IF(OT$68=0,HLOOKUP($A157,'Monte Carlo_locked values'!$CQ$6:$DS$506,'Half from MC Supply Inputs '!OT$138+1,FALSE),OT124)</f>
        <v>5.7675826620899597</v>
      </c>
      <c r="OU157">
        <f>IF(OU$68=0,HLOOKUP($A157,'Monte Carlo_locked values'!$CQ$6:$DS$506,'Half from MC Supply Inputs '!OU$138+1,FALSE),OU124)</f>
        <v>10.498118665721488</v>
      </c>
      <c r="OV157">
        <f>IF(OV$68=0,HLOOKUP($A157,'Monte Carlo_locked values'!$CQ$6:$DS$506,'Half from MC Supply Inputs '!OV$138+1,FALSE),OV124)</f>
        <v>7.3435269452765404</v>
      </c>
      <c r="OW157">
        <f>IF(OW$68=0,HLOOKUP($A157,'Monte Carlo_locked values'!$CQ$6:$DS$506,'Half from MC Supply Inputs '!OW$138+1,FALSE),OW124)</f>
        <v>4.0183252605986315</v>
      </c>
      <c r="OX157">
        <f>IF(OX$68=0,HLOOKUP($A157,'Monte Carlo_locked values'!$CQ$6:$DS$506,'Half from MC Supply Inputs '!OX$138+1,FALSE),OX124)</f>
        <v>6.5555548036832505</v>
      </c>
      <c r="OY157">
        <f>IF(OY$68=0,HLOOKUP($A157,'Monte Carlo_locked values'!$CQ$6:$DS$506,'Half from MC Supply Inputs '!OY$138+1,FALSE),OY124)</f>
        <v>3.7281530133039205</v>
      </c>
      <c r="OZ157">
        <f>IF(OZ$68=0,HLOOKUP($A157,'Monte Carlo_locked values'!$CQ$6:$DS$506,'Half from MC Supply Inputs '!OZ$138+1,FALSE),OZ124)</f>
        <v>7.3435269452765404</v>
      </c>
      <c r="PA157">
        <f>IF(PA$68=0,HLOOKUP($A157,'Monte Carlo_locked values'!$CQ$6:$DS$506,'Half from MC Supply Inputs '!PA$138+1,FALSE),PA124)</f>
        <v>10.498118665721488</v>
      </c>
      <c r="PB157">
        <f>IF(PB$68=0,HLOOKUP($A157,'Monte Carlo_locked values'!$CQ$6:$DS$506,'Half from MC Supply Inputs '!PB$138+1,FALSE),PB124)</f>
        <v>4.3140109715809301</v>
      </c>
      <c r="PC157">
        <f>IF(PC$68=0,HLOOKUP($A157,'Monte Carlo_locked values'!$CQ$6:$DS$506,'Half from MC Supply Inputs '!PC$138+1,FALSE),PC124)</f>
        <v>2.8604392810719004</v>
      </c>
      <c r="PD157">
        <f>IF(PD$68=0,HLOOKUP($A157,'Monte Carlo_locked values'!$CQ$6:$DS$506,'Half from MC Supply Inputs '!PD$138+1,FALSE),PD124)</f>
        <v>10.498118665721488</v>
      </c>
      <c r="PE157">
        <f>IF(PE$68=0,HLOOKUP($A157,'Monte Carlo_locked values'!$CQ$6:$DS$506,'Half from MC Supply Inputs '!PE$138+1,FALSE),PE124)</f>
        <v>10.498118665721488</v>
      </c>
      <c r="PF157">
        <f>IF(PF$68=0,HLOOKUP($A157,'Monte Carlo_locked values'!$CQ$6:$DS$506,'Half from MC Supply Inputs '!PF$138+1,FALSE),PF124)</f>
        <v>4.3140109715809301</v>
      </c>
      <c r="PG157">
        <f>IF(PG$68=0,HLOOKUP($A157,'Monte Carlo_locked values'!$CQ$6:$DS$506,'Half from MC Supply Inputs '!PG$138+1,FALSE),PG124)</f>
        <v>3.4255083660840961</v>
      </c>
      <c r="PH157">
        <f>IF(PH$68=0,HLOOKUP($A157,'Monte Carlo_locked values'!$CQ$6:$DS$506,'Half from MC Supply Inputs '!PH$138+1,FALSE),PH124)</f>
        <v>6.0765309295605237</v>
      </c>
      <c r="PI157">
        <f>IF(PI$68=0,HLOOKUP($A157,'Monte Carlo_locked values'!$CQ$6:$DS$506,'Half from MC Supply Inputs '!PI$138+1,FALSE),PI124)</f>
        <v>6.8453667323381877</v>
      </c>
      <c r="PJ157">
        <f>IF(PJ$68=0,HLOOKUP($A157,'Monte Carlo_locked values'!$CQ$6:$DS$506,'Half from MC Supply Inputs '!PJ$138+1,FALSE),PJ124)</f>
        <v>10.498118665721488</v>
      </c>
      <c r="PK157">
        <f>IF(PK$68=0,HLOOKUP($A157,'Monte Carlo_locked values'!$CQ$6:$DS$506,'Half from MC Supply Inputs '!PK$138+1,FALSE),PK124)</f>
        <v>6.5555548036832505</v>
      </c>
      <c r="PL157">
        <f>IF(PL$68=0,HLOOKUP($A157,'Monte Carlo_locked values'!$CQ$6:$DS$506,'Half from MC Supply Inputs '!PL$138+1,FALSE),PL124)</f>
        <v>7.3435269452765404</v>
      </c>
      <c r="PM157">
        <f>IF(PM$68=0,HLOOKUP($A157,'Monte Carlo_locked values'!$CQ$6:$DS$506,'Half from MC Supply Inputs '!PM$138+1,FALSE),PM124)</f>
        <v>2.8604392810719004</v>
      </c>
      <c r="PN157">
        <f>IF(PN$68=0,HLOOKUP($A157,'Monte Carlo_locked values'!$CQ$6:$DS$506,'Half from MC Supply Inputs '!PN$138+1,FALSE),PN124)</f>
        <v>6.5555548036832505</v>
      </c>
      <c r="PO157">
        <f>IF(PO$68=0,HLOOKUP($A157,'Monte Carlo_locked values'!$CQ$6:$DS$506,'Half from MC Supply Inputs '!PO$138+1,FALSE),PO124)</f>
        <v>10.498118665721488</v>
      </c>
      <c r="PP157">
        <f>IF(PP$68=0,HLOOKUP($A157,'Monte Carlo_locked values'!$CQ$6:$DS$506,'Half from MC Supply Inputs '!PP$138+1,FALSE),PP124)</f>
        <v>5.7675826620899597</v>
      </c>
      <c r="PQ157">
        <f>IF(PQ$68=0,HLOOKUP($A157,'Monte Carlo_locked values'!$CQ$6:$DS$506,'Half from MC Supply Inputs '!PQ$138+1,FALSE),PQ124)</f>
        <v>9.8310137140391785</v>
      </c>
      <c r="PR157">
        <f>IF(PR$68=0,HLOOKUP($A157,'Monte Carlo_locked values'!$CQ$6:$DS$506,'Half from MC Supply Inputs '!PR$138+1,FALSE),PR124)</f>
        <v>10.498118665721488</v>
      </c>
      <c r="PS157">
        <f>IF(PS$68=0,HLOOKUP($A157,'Monte Carlo_locked values'!$CQ$6:$DS$506,'Half from MC Supply Inputs '!PS$138+1,FALSE),PS124)</f>
        <v>10.498118665721488</v>
      </c>
      <c r="PT157">
        <f>IF(PT$68=0,HLOOKUP($A157,'Monte Carlo_locked values'!$CQ$6:$DS$506,'Half from MC Supply Inputs '!PT$138+1,FALSE),PT124)</f>
        <v>10.498118665721488</v>
      </c>
      <c r="PU157">
        <f>IF(PU$68=0,HLOOKUP($A157,'Monte Carlo_locked values'!$CQ$6:$DS$506,'Half from MC Supply Inputs '!PU$138+1,FALSE),PU124)</f>
        <v>4.6828084132534507</v>
      </c>
      <c r="PV157">
        <f>IF(PV$68=0,HLOOKUP($A157,'Monte Carlo_locked values'!$CQ$6:$DS$506,'Half from MC Supply Inputs '!PV$138+1,FALSE),PV124)</f>
        <v>2.8637833737450231</v>
      </c>
      <c r="PW157">
        <f>IF(PW$68=0,HLOOKUP($A157,'Monte Carlo_locked values'!$CQ$6:$DS$506,'Half from MC Supply Inputs '!PW$138+1,FALSE),PW124)</f>
        <v>7.3435269452765404</v>
      </c>
      <c r="PX157">
        <f>IF(PX$68=0,HLOOKUP($A157,'Monte Carlo_locked values'!$CQ$6:$DS$506,'Half from MC Supply Inputs '!PX$138+1,FALSE),PX124)</f>
        <v>5.7675826620899597</v>
      </c>
      <c r="PY157">
        <f>IF(PY$68=0,HLOOKUP($A157,'Monte Carlo_locked values'!$CQ$6:$DS$506,'Half from MC Supply Inputs '!PY$138+1,FALSE),PY124)</f>
        <v>4.6863170580194575</v>
      </c>
      <c r="PZ157">
        <f>IF(PZ$68=0,HLOOKUP($A157,'Monte Carlo_locked values'!$CQ$6:$DS$506,'Half from MC Supply Inputs '!PZ$138+1,FALSE),PZ124)</f>
        <v>7.3435269452765404</v>
      </c>
      <c r="QA157">
        <f>IF(QA$68=0,HLOOKUP($A157,'Monte Carlo_locked values'!$CQ$6:$DS$506,'Half from MC Supply Inputs '!QA$138+1,FALSE),QA124)</f>
        <v>10.498118665721488</v>
      </c>
      <c r="QB157">
        <f>IF(QB$68=0,HLOOKUP($A157,'Monte Carlo_locked values'!$CQ$6:$DS$506,'Half from MC Supply Inputs '!QB$138+1,FALSE),QB124)</f>
        <v>5.7675826620899597</v>
      </c>
      <c r="QC157">
        <f>IF(QC$68=0,HLOOKUP($A157,'Monte Carlo_locked values'!$CQ$6:$DS$506,'Half from MC Supply Inputs '!QC$138+1,FALSE),QC124)</f>
        <v>7.0935947497692355</v>
      </c>
      <c r="QD157">
        <f>IF(QD$68=0,HLOOKUP($A157,'Monte Carlo_locked values'!$CQ$6:$DS$506,'Half from MC Supply Inputs '!QD$138+1,FALSE),QD124)</f>
        <v>7.3435269452765404</v>
      </c>
      <c r="QE157">
        <f>IF(QE$68=0,HLOOKUP($A157,'Monte Carlo_locked values'!$CQ$6:$DS$506,'Half from MC Supply Inputs '!QE$138+1,FALSE),QE124)</f>
        <v>10.498118665721488</v>
      </c>
      <c r="QF157">
        <f>IF(QF$68=0,HLOOKUP($A157,'Monte Carlo_locked values'!$CQ$6:$DS$506,'Half from MC Supply Inputs '!QF$138+1,FALSE),QF124)</f>
        <v>7.3435269452765404</v>
      </c>
      <c r="QG157">
        <f>IF(QG$68=0,HLOOKUP($A157,'Monte Carlo_locked values'!$CQ$6:$DS$506,'Half from MC Supply Inputs '!QG$138+1,FALSE),QG124)</f>
        <v>2.9499229087828125</v>
      </c>
      <c r="QH157">
        <f>IF(QH$68=0,HLOOKUP($A157,'Monte Carlo_locked values'!$CQ$6:$DS$506,'Half from MC Supply Inputs '!QH$138+1,FALSE),QH124)</f>
        <v>4.3140109715809301</v>
      </c>
      <c r="QI157">
        <f>IF(QI$68=0,HLOOKUP($A157,'Monte Carlo_locked values'!$CQ$6:$DS$506,'Half from MC Supply Inputs '!QI$138+1,FALSE),QI124)</f>
        <v>3.2521771861283528</v>
      </c>
      <c r="QJ157">
        <f>IF(QJ$68=0,HLOOKUP($A157,'Monte Carlo_locked values'!$CQ$6:$DS$506,'Half from MC Supply Inputs '!QJ$138+1,FALSE),QJ124)</f>
        <v>7.3435269452765404</v>
      </c>
      <c r="QK157">
        <f>IF(QK$68=0,HLOOKUP($A157,'Monte Carlo_locked values'!$CQ$6:$DS$506,'Half from MC Supply Inputs '!QK$138+1,FALSE),QK124)</f>
        <v>10.498118665721488</v>
      </c>
      <c r="QL157">
        <f>IF(QL$68=0,HLOOKUP($A157,'Monte Carlo_locked values'!$CQ$6:$DS$506,'Half from MC Supply Inputs '!QL$138+1,FALSE),QL124)</f>
        <v>8.5645604599272023</v>
      </c>
      <c r="QM157">
        <f>IF(QM$68=0,HLOOKUP($A157,'Monte Carlo_locked values'!$CQ$6:$DS$506,'Half from MC Supply Inputs '!QM$138+1,FALSE),QM124)</f>
        <v>6.5555548036832505</v>
      </c>
      <c r="QN157">
        <f>IF(QN$68=0,HLOOKUP($A157,'Monte Carlo_locked values'!$CQ$6:$DS$506,'Half from MC Supply Inputs '!QN$138+1,FALSE),QN124)</f>
        <v>10.498118665721488</v>
      </c>
      <c r="QO157">
        <f>IF(QO$68=0,HLOOKUP($A157,'Monte Carlo_locked values'!$CQ$6:$DS$506,'Half from MC Supply Inputs '!QO$138+1,FALSE),QO124)</f>
        <v>5.7763726323636915</v>
      </c>
      <c r="QP157">
        <f>IF(QP$68=0,HLOOKUP($A157,'Monte Carlo_locked values'!$CQ$6:$DS$506,'Half from MC Supply Inputs '!QP$138+1,FALSE),QP124)</f>
        <v>5.7675826620899597</v>
      </c>
      <c r="QQ157">
        <f>IF(QQ$68=0,HLOOKUP($A157,'Monte Carlo_locked values'!$CQ$6:$DS$506,'Half from MC Supply Inputs '!QQ$138+1,FALSE),QQ124)</f>
        <v>4.3140109715809301</v>
      </c>
      <c r="QR157">
        <f>IF(QR$68=0,HLOOKUP($A157,'Monte Carlo_locked values'!$CQ$6:$DS$506,'Half from MC Supply Inputs '!QR$138+1,FALSE),QR124)</f>
        <v>4.3140109715809301</v>
      </c>
      <c r="QS157">
        <f>IF(QS$68=0,HLOOKUP($A157,'Monte Carlo_locked values'!$CQ$6:$DS$506,'Half from MC Supply Inputs '!QS$138+1,FALSE),QS124)</f>
        <v>6.5555548036832505</v>
      </c>
      <c r="QT157">
        <f>IF(QT$68=0,HLOOKUP($A157,'Monte Carlo_locked values'!$CQ$6:$DS$506,'Half from MC Supply Inputs '!QT$138+1,FALSE),QT124)</f>
        <v>10.498118665721488</v>
      </c>
      <c r="QU157">
        <f>IF(QU$68=0,HLOOKUP($A157,'Monte Carlo_locked values'!$CQ$6:$DS$506,'Half from MC Supply Inputs '!QU$138+1,FALSE),QU124)</f>
        <v>5.7675826620899597</v>
      </c>
      <c r="QV157">
        <f>IF(QV$68=0,HLOOKUP($A157,'Monte Carlo_locked values'!$CQ$6:$DS$506,'Half from MC Supply Inputs '!QV$138+1,FALSE),QV124)</f>
        <v>6.5555548036832505</v>
      </c>
      <c r="QW157">
        <f>IF(QW$68=0,HLOOKUP($A157,'Monte Carlo_locked values'!$CQ$6:$DS$506,'Half from MC Supply Inputs '!QW$138+1,FALSE),QW124)</f>
        <v>4.2030991763619063</v>
      </c>
      <c r="QX157">
        <f>IF(QX$68=0,HLOOKUP($A157,'Monte Carlo_locked values'!$CQ$6:$DS$506,'Half from MC Supply Inputs '!QX$138+1,FALSE),QX124)</f>
        <v>7.1804866660702364</v>
      </c>
      <c r="QY157">
        <f>IF(QY$68=0,HLOOKUP($A157,'Monte Carlo_locked values'!$CQ$6:$DS$506,'Half from MC Supply Inputs '!QY$138+1,FALSE),QY124)</f>
        <v>6.5555548036832505</v>
      </c>
      <c r="QZ157">
        <f>IF(QZ$68=0,HLOOKUP($A157,'Monte Carlo_locked values'!$CQ$6:$DS$506,'Half from MC Supply Inputs '!QZ$138+1,FALSE),QZ124)</f>
        <v>7.3435269452765404</v>
      </c>
      <c r="RA157">
        <f>IF(RA$68=0,HLOOKUP($A157,'Monte Carlo_locked values'!$CQ$6:$DS$506,'Half from MC Supply Inputs '!RA$138+1,FALSE),RA124)</f>
        <v>2.8604392810719004</v>
      </c>
      <c r="RB157">
        <f>IF(RB$68=0,HLOOKUP($A157,'Monte Carlo_locked values'!$CQ$6:$DS$506,'Half from MC Supply Inputs '!RB$138+1,FALSE),RB124)</f>
        <v>10.498118665721488</v>
      </c>
      <c r="RC157">
        <f>IF(RC$68=0,HLOOKUP($A157,'Monte Carlo_locked values'!$CQ$6:$DS$506,'Half from MC Supply Inputs '!RC$138+1,FALSE),RC124)</f>
        <v>6.5555548036832505</v>
      </c>
      <c r="RD157">
        <f>IF(RD$68=0,HLOOKUP($A157,'Monte Carlo_locked values'!$CQ$6:$DS$506,'Half from MC Supply Inputs '!RD$138+1,FALSE),RD124)</f>
        <v>10.498118665721488</v>
      </c>
      <c r="RE157">
        <f>IF(RE$68=0,HLOOKUP($A157,'Monte Carlo_locked values'!$CQ$6:$DS$506,'Half from MC Supply Inputs '!RE$138+1,FALSE),RE124)</f>
        <v>4.3140109715809301</v>
      </c>
      <c r="RF157">
        <f>IF(RF$68=0,HLOOKUP($A157,'Monte Carlo_locked values'!$CQ$6:$DS$506,'Half from MC Supply Inputs '!RF$138+1,FALSE),RF124)</f>
        <v>10.498118665721488</v>
      </c>
      <c r="RG157">
        <f>IF(RG$68=0,HLOOKUP($A157,'Monte Carlo_locked values'!$CQ$6:$DS$506,'Half from MC Supply Inputs '!RG$138+1,FALSE),RG124)</f>
        <v>6.5555548036832505</v>
      </c>
      <c r="RH157">
        <f>IF(RH$68=0,HLOOKUP($A157,'Monte Carlo_locked values'!$CQ$6:$DS$506,'Half from MC Supply Inputs '!RH$138+1,FALSE),RH124)</f>
        <v>10.498118665721488</v>
      </c>
      <c r="RI157">
        <f>IF(RI$68=0,HLOOKUP($A157,'Monte Carlo_locked values'!$CQ$6:$DS$506,'Half from MC Supply Inputs '!RI$138+1,FALSE),RI124)</f>
        <v>5.7675826620899597</v>
      </c>
      <c r="RJ157">
        <f>IF(RJ$68=0,HLOOKUP($A157,'Monte Carlo_locked values'!$CQ$6:$DS$506,'Half from MC Supply Inputs '!RJ$138+1,FALSE),RJ124)</f>
        <v>2.8604392810719004</v>
      </c>
      <c r="RK157">
        <f>IF(RK$68=0,HLOOKUP($A157,'Monte Carlo_locked values'!$CQ$6:$DS$506,'Half from MC Supply Inputs '!RK$138+1,FALSE),RK124)</f>
        <v>7.3435269452765404</v>
      </c>
      <c r="RL157">
        <f>IF(RL$68=0,HLOOKUP($A157,'Monte Carlo_locked values'!$CQ$6:$DS$506,'Half from MC Supply Inputs '!RL$138+1,FALSE),RL124)</f>
        <v>10.498118665721488</v>
      </c>
      <c r="RM157">
        <f>IF(RM$68=0,HLOOKUP($A157,'Monte Carlo_locked values'!$CQ$6:$DS$506,'Half from MC Supply Inputs '!RM$138+1,FALSE),RM124)</f>
        <v>6.5555548036832505</v>
      </c>
      <c r="RN157">
        <f>IF(RN$68=0,HLOOKUP($A157,'Monte Carlo_locked values'!$CQ$6:$DS$506,'Half from MC Supply Inputs '!RN$138+1,FALSE),RN124)</f>
        <v>5.7675826620899597</v>
      </c>
      <c r="RO157">
        <f>IF(RO$68=0,HLOOKUP($A157,'Monte Carlo_locked values'!$CQ$6:$DS$506,'Half from MC Supply Inputs '!RO$138+1,FALSE),RO124)</f>
        <v>5.5666233417208959</v>
      </c>
      <c r="RP157">
        <f>IF(RP$68=0,HLOOKUP($A157,'Monte Carlo_locked values'!$CQ$6:$DS$506,'Half from MC Supply Inputs '!RP$138+1,FALSE),RP124)</f>
        <v>10.498118665721488</v>
      </c>
      <c r="RQ157">
        <f>IF(RQ$68=0,HLOOKUP($A157,'Monte Carlo_locked values'!$CQ$6:$DS$506,'Half from MC Supply Inputs '!RQ$138+1,FALSE),RQ124)</f>
        <v>10.498118665721488</v>
      </c>
      <c r="RR157">
        <f>IF(RR$68=0,HLOOKUP($A157,'Monte Carlo_locked values'!$CQ$6:$DS$506,'Half from MC Supply Inputs '!RR$138+1,FALSE),RR124)</f>
        <v>10.498118665721488</v>
      </c>
      <c r="RS157">
        <f>IF(RS$68=0,HLOOKUP($A157,'Monte Carlo_locked values'!$CQ$6:$DS$506,'Half from MC Supply Inputs '!RS$138+1,FALSE),RS124)</f>
        <v>6.5555548036832505</v>
      </c>
      <c r="RT157">
        <f>IF(RT$68=0,HLOOKUP($A157,'Monte Carlo_locked values'!$CQ$6:$DS$506,'Half from MC Supply Inputs '!RT$138+1,FALSE),RT124)</f>
        <v>5.7675826620899597</v>
      </c>
      <c r="RU157">
        <f>IF(RU$68=0,HLOOKUP($A157,'Monte Carlo_locked values'!$CQ$6:$DS$506,'Half from MC Supply Inputs '!RU$138+1,FALSE),RU124)</f>
        <v>7.3435269452765404</v>
      </c>
      <c r="RV157">
        <f>IF(RV$68=0,HLOOKUP($A157,'Monte Carlo_locked values'!$CQ$6:$DS$506,'Half from MC Supply Inputs '!RV$138+1,FALSE),RV124)</f>
        <v>4.3140109715809301</v>
      </c>
      <c r="RW157">
        <f>IF(RW$68=0,HLOOKUP($A157,'Monte Carlo_locked values'!$CQ$6:$DS$506,'Half from MC Supply Inputs '!RW$138+1,FALSE),RW124)</f>
        <v>10.498118665721488</v>
      </c>
      <c r="RX157">
        <f>IF(RX$68=0,HLOOKUP($A157,'Monte Carlo_locked values'!$CQ$6:$DS$506,'Half from MC Supply Inputs '!RX$138+1,FALSE),RX124)</f>
        <v>4.3140109715809301</v>
      </c>
      <c r="RY157">
        <f>IF(RY$68=0,HLOOKUP($A157,'Monte Carlo_locked values'!$CQ$6:$DS$506,'Half from MC Supply Inputs '!RY$138+1,FALSE),RY124)</f>
        <v>2.8637833737450231</v>
      </c>
      <c r="RZ157">
        <f>IF(RZ$68=0,HLOOKUP($A157,'Monte Carlo_locked values'!$CQ$6:$DS$506,'Half from MC Supply Inputs '!RZ$138+1,FALSE),RZ124)</f>
        <v>5.4323117439072197</v>
      </c>
      <c r="SA157">
        <f>IF(SA$68=0,HLOOKUP($A157,'Monte Carlo_locked values'!$CQ$6:$DS$506,'Half from MC Supply Inputs '!SA$138+1,FALSE),SA124)</f>
        <v>10.110710879092764</v>
      </c>
      <c r="SB157">
        <f>IF(SB$68=0,HLOOKUP($A157,'Monte Carlo_locked values'!$CQ$6:$DS$506,'Half from MC Supply Inputs '!SB$138+1,FALSE),SB124)</f>
        <v>8.6075491951514884</v>
      </c>
      <c r="SC157">
        <f>IF(SC$68=0,HLOOKUP($A157,'Monte Carlo_locked values'!$CQ$6:$DS$506,'Half from MC Supply Inputs '!SC$138+1,FALSE),SC124)</f>
        <v>6.5555548036832505</v>
      </c>
      <c r="SD157">
        <f>IF(SD$68=0,HLOOKUP($A157,'Monte Carlo_locked values'!$CQ$6:$DS$506,'Half from MC Supply Inputs '!SD$138+1,FALSE),SD124)</f>
        <v>10.498118665721488</v>
      </c>
      <c r="SE157">
        <f>IF(SE$68=0,HLOOKUP($A157,'Monte Carlo_locked values'!$CQ$6:$DS$506,'Half from MC Supply Inputs '!SE$138+1,FALSE),SE124)</f>
        <v>4.3140109715809301</v>
      </c>
      <c r="SF157">
        <f>IF(SF$68=0,HLOOKUP($A157,'Monte Carlo_locked values'!$CQ$6:$DS$506,'Half from MC Supply Inputs '!SF$138+1,FALSE),SF124)</f>
        <v>4.9050258401170268</v>
      </c>
      <c r="SG157">
        <f>IF(SG$68=0,HLOOKUP($A157,'Monte Carlo_locked values'!$CQ$6:$DS$506,'Half from MC Supply Inputs '!SG$138+1,FALSE),SG124)</f>
        <v>10.498118665721488</v>
      </c>
    </row>
    <row r="158" spans="1:501" x14ac:dyDescent="0.35">
      <c r="A158" s="158">
        <v>2041</v>
      </c>
      <c r="B158">
        <f>IF(B$68=0,HLOOKUP($A158,'Monte Carlo_locked values'!$CQ$6:$DS$506,'Half from MC Supply Inputs '!B$138+1,FALSE),B125)</f>
        <v>11.023024599007563</v>
      </c>
      <c r="C158">
        <f>IF(C$68=0,HLOOKUP($A158,'Monte Carlo_locked values'!$CQ$6:$DS$506,'Half from MC Supply Inputs '!C$138+1,FALSE),C125)</f>
        <v>5.6955924700437102</v>
      </c>
      <c r="D158">
        <f>IF(D$68=0,HLOOKUP($A158,'Monte Carlo_locked values'!$CQ$6:$DS$506,'Half from MC Supply Inputs '!D$138+1,FALSE),D125)</f>
        <v>6.7390390205459019</v>
      </c>
      <c r="E158">
        <f>IF(E$68=0,HLOOKUP($A158,'Monte Carlo_locked values'!$CQ$6:$DS$506,'Half from MC Supply Inputs '!E$138+1,FALSE),E125)</f>
        <v>5.935130766850258</v>
      </c>
      <c r="F158">
        <f>IF(F$68=0,HLOOKUP($A158,'Monte Carlo_locked values'!$CQ$6:$DS$506,'Half from MC Supply Inputs '!F$138+1,FALSE),F125)</f>
        <v>6.7390390205459019</v>
      </c>
      <c r="G158">
        <f>IF(G$68=0,HLOOKUP($A158,'Monte Carlo_locked values'!$CQ$6:$DS$506,'Half from MC Supply Inputs '!G$138+1,FALSE),G125)</f>
        <v>11.023024599007563</v>
      </c>
      <c r="H158">
        <f>IF(H$68=0,HLOOKUP($A158,'Monte Carlo_locked values'!$CQ$6:$DS$506,'Half from MC Supply Inputs '!H$138+1,FALSE),H125)</f>
        <v>5.935130766850258</v>
      </c>
      <c r="I158">
        <f>IF(I$68=0,HLOOKUP($A158,'Monte Carlo_locked values'!$CQ$6:$DS$506,'Half from MC Supply Inputs '!I$138+1,FALSE),I125)</f>
        <v>11.023024599007563</v>
      </c>
      <c r="J158">
        <f>IF(J$68=0,HLOOKUP($A158,'Monte Carlo_locked values'!$CQ$6:$DS$506,'Half from MC Supply Inputs '!J$138+1,FALSE),J125)</f>
        <v>5.935130766850258</v>
      </c>
      <c r="K158">
        <f>IF(K$68=0,HLOOKUP($A158,'Monte Carlo_locked values'!$CQ$6:$DS$506,'Half from MC Supply Inputs '!K$138+1,FALSE),K125)</f>
        <v>11.023024599007563</v>
      </c>
      <c r="L158">
        <f>IF(L$68=0,HLOOKUP($A158,'Monte Carlo_locked values'!$CQ$6:$DS$506,'Half from MC Supply Inputs '!L$138+1,FALSE),L125)</f>
        <v>5.4255368018904759</v>
      </c>
      <c r="M158">
        <f>IF(M$68=0,HLOOKUP($A158,'Monte Carlo_locked values'!$CQ$6:$DS$506,'Half from MC Supply Inputs '!M$138+1,FALSE),M125)</f>
        <v>3.1664243895161799</v>
      </c>
      <c r="N158">
        <f>IF(N$68=0,HLOOKUP($A158,'Monte Carlo_locked values'!$CQ$6:$DS$506,'Half from MC Supply Inputs '!N$138+1,FALSE),N125)</f>
        <v>9.1099484784432168</v>
      </c>
      <c r="O158">
        <f>IF(O$68=0,HLOOKUP($A158,'Monte Carlo_locked values'!$CQ$6:$DS$506,'Half from MC Supply Inputs '!O$138+1,FALSE),O125)</f>
        <v>4.4692960059878768</v>
      </c>
      <c r="P158">
        <f>IF(P$68=0,HLOOKUP($A158,'Monte Carlo_locked values'!$CQ$6:$DS$506,'Half from MC Supply Inputs '!P$138+1,FALSE),P125)</f>
        <v>5.935130766850258</v>
      </c>
      <c r="Q158">
        <f>IF(Q$68=0,HLOOKUP($A158,'Monte Carlo_locked values'!$CQ$6:$DS$506,'Half from MC Supply Inputs '!Q$138+1,FALSE),Q125)</f>
        <v>11.023024599007563</v>
      </c>
      <c r="R158">
        <f>IF(R$68=0,HLOOKUP($A158,'Monte Carlo_locked values'!$CQ$6:$DS$506,'Half from MC Supply Inputs '!R$138+1,FALSE),R125)</f>
        <v>3.0034612451254952</v>
      </c>
      <c r="S158">
        <f>IF(S$68=0,HLOOKUP($A158,'Monte Carlo_locked values'!$CQ$6:$DS$506,'Half from MC Supply Inputs '!S$138+1,FALSE),S125)</f>
        <v>11.023024599007563</v>
      </c>
      <c r="T158">
        <f>IF(T$68=0,HLOOKUP($A158,'Monte Carlo_locked values'!$CQ$6:$DS$506,'Half from MC Supply Inputs '!T$138+1,FALSE),T125)</f>
        <v>11.023024599007563</v>
      </c>
      <c r="U158">
        <f>IF(U$68=0,HLOOKUP($A158,'Monte Carlo_locked values'!$CQ$6:$DS$506,'Half from MC Supply Inputs '!U$138+1,FALSE),U125)</f>
        <v>7.1595113851082184</v>
      </c>
      <c r="V158">
        <f>IF(V$68=0,HLOOKUP($A158,'Monte Carlo_locked values'!$CQ$6:$DS$506,'Half from MC Supply Inputs '!V$138+1,FALSE),V125)</f>
        <v>3.0034612451254952</v>
      </c>
      <c r="W158">
        <f>IF(W$68=0,HLOOKUP($A158,'Monte Carlo_locked values'!$CQ$6:$DS$506,'Half from MC Supply Inputs '!W$138+1,FALSE),W125)</f>
        <v>5.935130766850258</v>
      </c>
      <c r="X158">
        <f>IF(X$68=0,HLOOKUP($A158,'Monte Carlo_locked values'!$CQ$6:$DS$506,'Half from MC Supply Inputs '!X$138+1,FALSE),X125)</f>
        <v>5.935130766850258</v>
      </c>
      <c r="Y158">
        <f>IF(Y$68=0,HLOOKUP($A158,'Monte Carlo_locked values'!$CQ$6:$DS$506,'Half from MC Supply Inputs '!Y$138+1,FALSE),Y125)</f>
        <v>4.4692960059878768</v>
      </c>
      <c r="Z158">
        <f>IF(Z$68=0,HLOOKUP($A158,'Monte Carlo_locked values'!$CQ$6:$DS$506,'Half from MC Supply Inputs '!Z$138+1,FALSE),Z125)</f>
        <v>11.023024599007563</v>
      </c>
      <c r="AA158">
        <f>IF(AA$68=0,HLOOKUP($A158,'Monte Carlo_locked values'!$CQ$6:$DS$506,'Half from MC Supply Inputs '!AA$138+1,FALSE),AA125)</f>
        <v>5.935130766850258</v>
      </c>
      <c r="AB158">
        <f>IF(AB$68=0,HLOOKUP($A158,'Monte Carlo_locked values'!$CQ$6:$DS$506,'Half from MC Supply Inputs '!AB$138+1,FALSE),AB125)</f>
        <v>5.935130766850258</v>
      </c>
      <c r="AC158">
        <f>IF(AC$68=0,HLOOKUP($A158,'Monte Carlo_locked values'!$CQ$6:$DS$506,'Half from MC Supply Inputs '!AC$138+1,FALSE),AC125)</f>
        <v>5.935130766850258</v>
      </c>
      <c r="AD158">
        <f>IF(AD$68=0,HLOOKUP($A158,'Monte Carlo_locked values'!$CQ$6:$DS$506,'Half from MC Supply Inputs '!AD$138+1,FALSE),AD125)</f>
        <v>3.8304396402748826</v>
      </c>
      <c r="AE158">
        <f>IF(AE$68=0,HLOOKUP($A158,'Monte Carlo_locked values'!$CQ$6:$DS$506,'Half from MC Supply Inputs '!AE$138+1,FALSE),AE125)</f>
        <v>7.5429472742415475</v>
      </c>
      <c r="AF158">
        <f>IF(AF$68=0,HLOOKUP($A158,'Monte Carlo_locked values'!$CQ$6:$DS$506,'Half from MC Supply Inputs '!AF$138+1,FALSE),AF125)</f>
        <v>6.7390390205459019</v>
      </c>
      <c r="AG158">
        <f>IF(AG$68=0,HLOOKUP($A158,'Monte Carlo_locked values'!$CQ$6:$DS$506,'Half from MC Supply Inputs '!AG$138+1,FALSE),AG125)</f>
        <v>4.4692960059878768</v>
      </c>
      <c r="AH158">
        <f>IF(AH$68=0,HLOOKUP($A158,'Monte Carlo_locked values'!$CQ$6:$DS$506,'Half from MC Supply Inputs '!AH$138+1,FALSE),AH125)</f>
        <v>11.023024599007563</v>
      </c>
      <c r="AI158">
        <f>IF(AI$68=0,HLOOKUP($A158,'Monte Carlo_locked values'!$CQ$6:$DS$506,'Half from MC Supply Inputs '!AI$138+1,FALSE),AI125)</f>
        <v>11.023024599007563</v>
      </c>
      <c r="AJ158">
        <f>IF(AJ$68=0,HLOOKUP($A158,'Monte Carlo_locked values'!$CQ$6:$DS$506,'Half from MC Supply Inputs '!AJ$138+1,FALSE),AJ125)</f>
        <v>4.4692960059878768</v>
      </c>
      <c r="AK158">
        <f>IF(AK$68=0,HLOOKUP($A158,'Monte Carlo_locked values'!$CQ$6:$DS$506,'Half from MC Supply Inputs '!AK$138+1,FALSE),AK125)</f>
        <v>5.1536707949663754</v>
      </c>
      <c r="AL158">
        <f>IF(AL$68=0,HLOOKUP($A158,'Monte Carlo_locked values'!$CQ$6:$DS$506,'Half from MC Supply Inputs '!AL$138+1,FALSE),AL125)</f>
        <v>11.023024599007563</v>
      </c>
      <c r="AM158">
        <f>IF(AM$68=0,HLOOKUP($A158,'Monte Carlo_locked values'!$CQ$6:$DS$506,'Half from MC Supply Inputs '!AM$138+1,FALSE),AM125)</f>
        <v>3.0521775283263066</v>
      </c>
      <c r="AN158">
        <f>IF(AN$68=0,HLOOKUP($A158,'Monte Carlo_locked values'!$CQ$6:$DS$506,'Half from MC Supply Inputs '!AN$138+1,FALSE),AN125)</f>
        <v>9.0361140665212716</v>
      </c>
      <c r="AO158">
        <f>IF(AO$68=0,HLOOKUP($A158,'Monte Carlo_locked values'!$CQ$6:$DS$506,'Half from MC Supply Inputs '!AO$138+1,FALSE),AO125)</f>
        <v>3.9713659069712164</v>
      </c>
      <c r="AP158">
        <f>IF(AP$68=0,HLOOKUP($A158,'Monte Carlo_locked values'!$CQ$6:$DS$506,'Half from MC Supply Inputs '!AP$138+1,FALSE),AP125)</f>
        <v>11.023024599007563</v>
      </c>
      <c r="AQ158">
        <f>IF(AQ$68=0,HLOOKUP($A158,'Monte Carlo_locked values'!$CQ$6:$DS$506,'Half from MC Supply Inputs '!AQ$138+1,FALSE),AQ125)</f>
        <v>3.0034612451254952</v>
      </c>
      <c r="AR158">
        <f>IF(AR$68=0,HLOOKUP($A158,'Monte Carlo_locked values'!$CQ$6:$DS$506,'Half from MC Supply Inputs '!AR$138+1,FALSE),AR125)</f>
        <v>4.5640929943710411</v>
      </c>
      <c r="AS158">
        <f>IF(AS$68=0,HLOOKUP($A158,'Monte Carlo_locked values'!$CQ$6:$DS$506,'Half from MC Supply Inputs '!AS$138+1,FALSE),AS125)</f>
        <v>3.0069725424322744</v>
      </c>
      <c r="AT158">
        <f>IF(AT$68=0,HLOOKUP($A158,'Monte Carlo_locked values'!$CQ$6:$DS$506,'Half from MC Supply Inputs '!AT$138+1,FALSE),AT125)</f>
        <v>11.023024599007563</v>
      </c>
      <c r="AU158">
        <f>IF(AU$68=0,HLOOKUP($A158,'Monte Carlo_locked values'!$CQ$6:$DS$506,'Half from MC Supply Inputs '!AU$138+1,FALSE),AU125)</f>
        <v>7.683327620090787</v>
      </c>
      <c r="AV158">
        <f>IF(AV$68=0,HLOOKUP($A158,'Monte Carlo_locked values'!$CQ$6:$DS$506,'Half from MC Supply Inputs '!AV$138+1,FALSE),AV125)</f>
        <v>11.023024599007563</v>
      </c>
      <c r="AW158">
        <f>IF(AW$68=0,HLOOKUP($A158,'Monte Carlo_locked values'!$CQ$6:$DS$506,'Half from MC Supply Inputs '!AW$138+1,FALSE),AW125)</f>
        <v>4.4692960059878768</v>
      </c>
      <c r="AX158">
        <f>IF(AX$68=0,HLOOKUP($A158,'Monte Carlo_locked values'!$CQ$6:$DS$506,'Half from MC Supply Inputs '!AX$138+1,FALSE),AX125)</f>
        <v>3.0034612451254952</v>
      </c>
      <c r="AY158">
        <f>IF(AY$68=0,HLOOKUP($A158,'Monte Carlo_locked values'!$CQ$6:$DS$506,'Half from MC Supply Inputs '!AY$138+1,FALSE),AY125)</f>
        <v>4.4692960059878768</v>
      </c>
      <c r="AZ158">
        <f>IF(AZ$68=0,HLOOKUP($A158,'Monte Carlo_locked values'!$CQ$6:$DS$506,'Half from MC Supply Inputs '!AZ$138+1,FALSE),AZ125)</f>
        <v>3.0069725424322744</v>
      </c>
      <c r="BA158">
        <f>IF(BA$68=0,HLOOKUP($A158,'Monte Carlo_locked values'!$CQ$6:$DS$506,'Half from MC Supply Inputs '!BA$138+1,FALSE),BA125)</f>
        <v>11.023024599007563</v>
      </c>
      <c r="BB158">
        <f>IF(BB$68=0,HLOOKUP($A158,'Monte Carlo_locked values'!$CQ$6:$DS$506,'Half from MC Supply Inputs '!BB$138+1,FALSE),BB125)</f>
        <v>9.1215169027878087</v>
      </c>
      <c r="BC158">
        <f>IF(BC$68=0,HLOOKUP($A158,'Monte Carlo_locked values'!$CQ$6:$DS$506,'Half from MC Supply Inputs '!BC$138+1,FALSE),BC125)</f>
        <v>4.4692960059878768</v>
      </c>
      <c r="BD158">
        <f>IF(BD$68=0,HLOOKUP($A158,'Monte Carlo_locked values'!$CQ$6:$DS$506,'Half from MC Supply Inputs '!BD$138+1,FALSE),BD125)</f>
        <v>4.4692960059878768</v>
      </c>
      <c r="BE158">
        <f>IF(BE$68=0,HLOOKUP($A158,'Monte Carlo_locked values'!$CQ$6:$DS$506,'Half from MC Supply Inputs '!BE$138+1,FALSE),BE125)</f>
        <v>11.023024599007563</v>
      </c>
      <c r="BF158">
        <f>IF(BF$68=0,HLOOKUP($A158,'Monte Carlo_locked values'!$CQ$6:$DS$506,'Half from MC Supply Inputs '!BF$138+1,FALSE),BF125)</f>
        <v>6.6837664129717815</v>
      </c>
      <c r="BG158">
        <f>IF(BG$68=0,HLOOKUP($A158,'Monte Carlo_locked values'!$CQ$6:$DS$506,'Half from MC Supply Inputs '!BG$138+1,FALSE),BG125)</f>
        <v>5.935130766850258</v>
      </c>
      <c r="BH158">
        <f>IF(BH$68=0,HLOOKUP($A158,'Monte Carlo_locked values'!$CQ$6:$DS$506,'Half from MC Supply Inputs '!BH$138+1,FALSE),BH125)</f>
        <v>11.023024599007563</v>
      </c>
      <c r="BI158">
        <f>IF(BI$68=0,HLOOKUP($A158,'Monte Carlo_locked values'!$CQ$6:$DS$506,'Half from MC Supply Inputs '!BI$138+1,FALSE),BI125)</f>
        <v>7.5429472742415475</v>
      </c>
      <c r="BJ158">
        <f>IF(BJ$68=0,HLOOKUP($A158,'Monte Carlo_locked values'!$CQ$6:$DS$506,'Half from MC Supply Inputs '!BJ$138+1,FALSE),BJ125)</f>
        <v>11.023024599007563</v>
      </c>
      <c r="BK158">
        <f>IF(BK$68=0,HLOOKUP($A158,'Monte Carlo_locked values'!$CQ$6:$DS$506,'Half from MC Supply Inputs '!BK$138+1,FALSE),BK125)</f>
        <v>4.6097211079049254</v>
      </c>
      <c r="BL158">
        <f>IF(BL$68=0,HLOOKUP($A158,'Monte Carlo_locked values'!$CQ$6:$DS$506,'Half from MC Supply Inputs '!BL$138+1,FALSE),BL125)</f>
        <v>3.1670904715439265</v>
      </c>
      <c r="BM158">
        <f>IF(BM$68=0,HLOOKUP($A158,'Monte Carlo_locked values'!$CQ$6:$DS$506,'Half from MC Supply Inputs '!BM$138+1,FALSE),BM125)</f>
        <v>7.5429472742415475</v>
      </c>
      <c r="BN158">
        <f>IF(BN$68=0,HLOOKUP($A158,'Monte Carlo_locked values'!$CQ$6:$DS$506,'Half from MC Supply Inputs '!BN$138+1,FALSE),BN125)</f>
        <v>11.023024599007563</v>
      </c>
      <c r="BO158">
        <f>IF(BO$68=0,HLOOKUP($A158,'Monte Carlo_locked values'!$CQ$6:$DS$506,'Half from MC Supply Inputs '!BO$138+1,FALSE),BO125)</f>
        <v>4.4692960059878768</v>
      </c>
      <c r="BP158">
        <f>IF(BP$68=0,HLOOKUP($A158,'Monte Carlo_locked values'!$CQ$6:$DS$506,'Half from MC Supply Inputs '!BP$138+1,FALSE),BP125)</f>
        <v>6.7390390205459019</v>
      </c>
      <c r="BQ158">
        <f>IF(BQ$68=0,HLOOKUP($A158,'Monte Carlo_locked values'!$CQ$6:$DS$506,'Half from MC Supply Inputs '!BQ$138+1,FALSE),BQ125)</f>
        <v>3.0034612451254952</v>
      </c>
      <c r="BR158">
        <f>IF(BR$68=0,HLOOKUP($A158,'Monte Carlo_locked values'!$CQ$6:$DS$506,'Half from MC Supply Inputs '!BR$138+1,FALSE),BR125)</f>
        <v>11.023024599007563</v>
      </c>
      <c r="BS158">
        <f>IF(BS$68=0,HLOOKUP($A158,'Monte Carlo_locked values'!$CQ$6:$DS$506,'Half from MC Supply Inputs '!BS$138+1,FALSE),BS125)</f>
        <v>11.023024599007563</v>
      </c>
      <c r="BT158">
        <f>IF(BT$68=0,HLOOKUP($A158,'Monte Carlo_locked values'!$CQ$6:$DS$506,'Half from MC Supply Inputs '!BT$138+1,FALSE),BT125)</f>
        <v>3.2201372369956958</v>
      </c>
      <c r="BU158">
        <f>IF(BU$68=0,HLOOKUP($A158,'Monte Carlo_locked values'!$CQ$6:$DS$506,'Half from MC Supply Inputs '!BU$138+1,FALSE),BU125)</f>
        <v>7.5429472742415475</v>
      </c>
      <c r="BV158">
        <f>IF(BV$68=0,HLOOKUP($A158,'Monte Carlo_locked values'!$CQ$6:$DS$506,'Half from MC Supply Inputs '!BV$138+1,FALSE),BV125)</f>
        <v>11.023024599007563</v>
      </c>
      <c r="BW158">
        <f>IF(BW$68=0,HLOOKUP($A158,'Monte Carlo_locked values'!$CQ$6:$DS$506,'Half from MC Supply Inputs '!BW$138+1,FALSE),BW125)</f>
        <v>4.4692960059878768</v>
      </c>
      <c r="BX158">
        <f>IF(BX$68=0,HLOOKUP($A158,'Monte Carlo_locked values'!$CQ$6:$DS$506,'Half from MC Supply Inputs '!BX$138+1,FALSE),BX125)</f>
        <v>5.9678102915185383</v>
      </c>
      <c r="BY158">
        <f>IF(BY$68=0,HLOOKUP($A158,'Monte Carlo_locked values'!$CQ$6:$DS$506,'Half from MC Supply Inputs '!BY$138+1,FALSE),BY125)</f>
        <v>3.0069725424322744</v>
      </c>
      <c r="BZ158">
        <f>IF(BZ$68=0,HLOOKUP($A158,'Monte Carlo_locked values'!$CQ$6:$DS$506,'Half from MC Supply Inputs '!BZ$138+1,FALSE),BZ125)</f>
        <v>11.023024599007563</v>
      </c>
      <c r="CA158">
        <f>IF(CA$68=0,HLOOKUP($A158,'Monte Carlo_locked values'!$CQ$6:$DS$506,'Half from MC Supply Inputs '!CA$138+1,FALSE),CA125)</f>
        <v>7.5429472742415475</v>
      </c>
      <c r="CB158">
        <f>IF(CB$68=0,HLOOKUP($A158,'Monte Carlo_locked values'!$CQ$6:$DS$506,'Half from MC Supply Inputs '!CB$138+1,FALSE),CB125)</f>
        <v>11.023024599007563</v>
      </c>
      <c r="CC158">
        <f>IF(CC$68=0,HLOOKUP($A158,'Monte Carlo_locked values'!$CQ$6:$DS$506,'Half from MC Supply Inputs '!CC$138+1,FALSE),CC125)</f>
        <v>5.935130766850258</v>
      </c>
      <c r="CD158">
        <f>IF(CD$68=0,HLOOKUP($A158,'Monte Carlo_locked values'!$CQ$6:$DS$506,'Half from MC Supply Inputs '!CD$138+1,FALSE),CD125)</f>
        <v>3.0034612451254952</v>
      </c>
      <c r="CE158">
        <f>IF(CE$68=0,HLOOKUP($A158,'Monte Carlo_locked values'!$CQ$6:$DS$506,'Half from MC Supply Inputs '!CE$138+1,FALSE),CE125)</f>
        <v>6.7390390205459019</v>
      </c>
      <c r="CF158">
        <f>IF(CF$68=0,HLOOKUP($A158,'Monte Carlo_locked values'!$CQ$6:$DS$506,'Half from MC Supply Inputs '!CF$138+1,FALSE),CF125)</f>
        <v>3.0034612451254952</v>
      </c>
      <c r="CG158">
        <f>IF(CG$68=0,HLOOKUP($A158,'Monte Carlo_locked values'!$CQ$6:$DS$506,'Half from MC Supply Inputs '!CG$138+1,FALSE),CG125)</f>
        <v>5.1919077461722605</v>
      </c>
      <c r="CH158">
        <f>IF(CH$68=0,HLOOKUP($A158,'Monte Carlo_locked values'!$CQ$6:$DS$506,'Half from MC Supply Inputs '!CH$138+1,FALSE),CH125)</f>
        <v>8.7127754359588678</v>
      </c>
      <c r="CI158">
        <f>IF(CI$68=0,HLOOKUP($A158,'Monte Carlo_locked values'!$CQ$6:$DS$506,'Half from MC Supply Inputs '!CI$138+1,FALSE),CI125)</f>
        <v>3.0034612451254952</v>
      </c>
      <c r="CJ158">
        <f>IF(CJ$68=0,HLOOKUP($A158,'Monte Carlo_locked values'!$CQ$6:$DS$506,'Half from MC Supply Inputs '!CJ$138+1,FALSE),CJ125)</f>
        <v>11.023024599007563</v>
      </c>
      <c r="CK158">
        <f>IF(CK$68=0,HLOOKUP($A158,'Monte Carlo_locked values'!$CQ$6:$DS$506,'Half from MC Supply Inputs '!CK$138+1,FALSE),CK125)</f>
        <v>4.4692960059878768</v>
      </c>
      <c r="CL158">
        <f>IF(CL$68=0,HLOOKUP($A158,'Monte Carlo_locked values'!$CQ$6:$DS$506,'Half from MC Supply Inputs '!CL$138+1,FALSE),CL125)</f>
        <v>3.0034612451254952</v>
      </c>
      <c r="CM158">
        <f>IF(CM$68=0,HLOOKUP($A158,'Monte Carlo_locked values'!$CQ$6:$DS$506,'Half from MC Supply Inputs '!CM$138+1,FALSE),CM125)</f>
        <v>4.4692960059878768</v>
      </c>
      <c r="CN158">
        <f>IF(CN$68=0,HLOOKUP($A158,'Monte Carlo_locked values'!$CQ$6:$DS$506,'Half from MC Supply Inputs '!CN$138+1,FALSE),CN125)</f>
        <v>5.9085076372212901</v>
      </c>
      <c r="CO158">
        <f>IF(CO$68=0,HLOOKUP($A158,'Monte Carlo_locked values'!$CQ$6:$DS$506,'Half from MC Supply Inputs '!CO$138+1,FALSE),CO125)</f>
        <v>4.4692960059878768</v>
      </c>
      <c r="CP158">
        <f>IF(CP$68=0,HLOOKUP($A158,'Monte Carlo_locked values'!$CQ$6:$DS$506,'Half from MC Supply Inputs '!CP$138+1,FALSE),CP125)</f>
        <v>6.7390390205459019</v>
      </c>
      <c r="CQ158">
        <f>IF(CQ$68=0,HLOOKUP($A158,'Monte Carlo_locked values'!$CQ$6:$DS$506,'Half from MC Supply Inputs '!CQ$138+1,FALSE),CQ125)</f>
        <v>6.5114936371875798</v>
      </c>
      <c r="CR158">
        <f>IF(CR$68=0,HLOOKUP($A158,'Monte Carlo_locked values'!$CQ$6:$DS$506,'Half from MC Supply Inputs '!CR$138+1,FALSE),CR125)</f>
        <v>3.0034612451254952</v>
      </c>
      <c r="CS158">
        <f>IF(CS$68=0,HLOOKUP($A158,'Monte Carlo_locked values'!$CQ$6:$DS$506,'Half from MC Supply Inputs '!CS$138+1,FALSE),CS125)</f>
        <v>6.7390390205459019</v>
      </c>
      <c r="CT158">
        <f>IF(CT$68=0,HLOOKUP($A158,'Monte Carlo_locked values'!$CQ$6:$DS$506,'Half from MC Supply Inputs '!CT$138+1,FALSE),CT125)</f>
        <v>3.0069725424322744</v>
      </c>
      <c r="CU158">
        <f>IF(CU$68=0,HLOOKUP($A158,'Monte Carlo_locked values'!$CQ$6:$DS$506,'Half from MC Supply Inputs '!CU$138+1,FALSE),CU125)</f>
        <v>3.0034612451254952</v>
      </c>
      <c r="CV158">
        <f>IF(CV$68=0,HLOOKUP($A158,'Monte Carlo_locked values'!$CQ$6:$DS$506,'Half from MC Supply Inputs '!CV$138+1,FALSE),CV125)</f>
        <v>4.4692960059878768</v>
      </c>
      <c r="CW158">
        <f>IF(CW$68=0,HLOOKUP($A158,'Monte Carlo_locked values'!$CQ$6:$DS$506,'Half from MC Supply Inputs '!CW$138+1,FALSE),CW125)</f>
        <v>8.9608448085342882</v>
      </c>
      <c r="CX158">
        <f>IF(CX$68=0,HLOOKUP($A158,'Monte Carlo_locked values'!$CQ$6:$DS$506,'Half from MC Supply Inputs '!CX$138+1,FALSE),CX125)</f>
        <v>3.0069725424322744</v>
      </c>
      <c r="CY158">
        <f>IF(CY$68=0,HLOOKUP($A158,'Monte Carlo_locked values'!$CQ$6:$DS$506,'Half from MC Supply Inputs '!CY$138+1,FALSE),CY125)</f>
        <v>4.4692960059878768</v>
      </c>
      <c r="CZ158">
        <f>IF(CZ$68=0,HLOOKUP($A158,'Monte Carlo_locked values'!$CQ$6:$DS$506,'Half from MC Supply Inputs '!CZ$138+1,FALSE),CZ125)</f>
        <v>3.0069725424322744</v>
      </c>
      <c r="DA158">
        <f>IF(DA$68=0,HLOOKUP($A158,'Monte Carlo_locked values'!$CQ$6:$DS$506,'Half from MC Supply Inputs '!DA$138+1,FALSE),DA125)</f>
        <v>3.0034612451254952</v>
      </c>
      <c r="DB158">
        <f>IF(DB$68=0,HLOOKUP($A158,'Monte Carlo_locked values'!$CQ$6:$DS$506,'Half from MC Supply Inputs '!DB$138+1,FALSE),DB125)</f>
        <v>4.4692960059878768</v>
      </c>
      <c r="DC158">
        <f>IF(DC$68=0,HLOOKUP($A158,'Monte Carlo_locked values'!$CQ$6:$DS$506,'Half from MC Supply Inputs '!DC$138+1,FALSE),DC125)</f>
        <v>4.9425040076705287</v>
      </c>
      <c r="DD158">
        <f>IF(DD$68=0,HLOOKUP($A158,'Monte Carlo_locked values'!$CQ$6:$DS$506,'Half from MC Supply Inputs '!DD$138+1,FALSE),DD125)</f>
        <v>11.023024599007563</v>
      </c>
      <c r="DE158">
        <f>IF(DE$68=0,HLOOKUP($A158,'Monte Carlo_locked values'!$CQ$6:$DS$506,'Half from MC Supply Inputs '!DE$138+1,FALSE),DE125)</f>
        <v>7.5429472742415475</v>
      </c>
      <c r="DF158">
        <f>IF(DF$68=0,HLOOKUP($A158,'Monte Carlo_locked values'!$CQ$6:$DS$506,'Half from MC Supply Inputs '!DF$138+1,FALSE),DF125)</f>
        <v>6.0796937501757942</v>
      </c>
      <c r="DG158">
        <f>IF(DG$68=0,HLOOKUP($A158,'Monte Carlo_locked values'!$CQ$6:$DS$506,'Half from MC Supply Inputs '!DG$138+1,FALSE),DG125)</f>
        <v>11.023024599007563</v>
      </c>
      <c r="DH158">
        <f>IF(DH$68=0,HLOOKUP($A158,'Monte Carlo_locked values'!$CQ$6:$DS$506,'Half from MC Supply Inputs '!DH$138+1,FALSE),DH125)</f>
        <v>6.5001663824667695</v>
      </c>
      <c r="DI158">
        <f>IF(DI$68=0,HLOOKUP($A158,'Monte Carlo_locked values'!$CQ$6:$DS$506,'Half from MC Supply Inputs '!DI$138+1,FALSE),DI125)</f>
        <v>5.935130766850258</v>
      </c>
      <c r="DJ158">
        <f>IF(DJ$68=0,HLOOKUP($A158,'Monte Carlo_locked values'!$CQ$6:$DS$506,'Half from MC Supply Inputs '!DJ$138+1,FALSE),DJ125)</f>
        <v>7.5429472742415475</v>
      </c>
      <c r="DK158">
        <f>IF(DK$68=0,HLOOKUP($A158,'Monte Carlo_locked values'!$CQ$6:$DS$506,'Half from MC Supply Inputs '!DK$138+1,FALSE),DK125)</f>
        <v>3.0069725424322744</v>
      </c>
      <c r="DL158">
        <f>IF(DL$68=0,HLOOKUP($A158,'Monte Carlo_locked values'!$CQ$6:$DS$506,'Half from MC Supply Inputs '!DL$138+1,FALSE),DL125)</f>
        <v>10.301521039383756</v>
      </c>
      <c r="DM158">
        <f>IF(DM$68=0,HLOOKUP($A158,'Monte Carlo_locked values'!$CQ$6:$DS$506,'Half from MC Supply Inputs '!DM$138+1,FALSE),DM125)</f>
        <v>5.935130766850258</v>
      </c>
      <c r="DN158">
        <f>IF(DN$68=0,HLOOKUP($A158,'Monte Carlo_locked values'!$CQ$6:$DS$506,'Half from MC Supply Inputs '!DN$138+1,FALSE),DN125)</f>
        <v>3.0034612451254952</v>
      </c>
      <c r="DO158">
        <f>IF(DO$68=0,HLOOKUP($A158,'Monte Carlo_locked values'!$CQ$6:$DS$506,'Half from MC Supply Inputs '!DO$138+1,FALSE),DO125)</f>
        <v>6.9902146142628085</v>
      </c>
      <c r="DP158">
        <f>IF(DP$68=0,HLOOKUP($A158,'Monte Carlo_locked values'!$CQ$6:$DS$506,'Half from MC Supply Inputs '!DP$138+1,FALSE),DP125)</f>
        <v>7.4199441939411761</v>
      </c>
      <c r="DQ158">
        <f>IF(DQ$68=0,HLOOKUP($A158,'Monte Carlo_locked values'!$CQ$6:$DS$506,'Half from MC Supply Inputs '!DQ$138+1,FALSE),DQ125)</f>
        <v>11.023024599007563</v>
      </c>
      <c r="DR158">
        <f>IF(DR$68=0,HLOOKUP($A158,'Monte Carlo_locked values'!$CQ$6:$DS$506,'Half from MC Supply Inputs '!DR$138+1,FALSE),DR125)</f>
        <v>11.023024599007563</v>
      </c>
      <c r="DS158">
        <f>IF(DS$68=0,HLOOKUP($A158,'Monte Carlo_locked values'!$CQ$6:$DS$506,'Half from MC Supply Inputs '!DS$138+1,FALSE),DS125)</f>
        <v>11.023024599007563</v>
      </c>
      <c r="DT158">
        <f>IF(DT$68=0,HLOOKUP($A158,'Monte Carlo_locked values'!$CQ$6:$DS$506,'Half from MC Supply Inputs '!DT$138+1,FALSE),DT125)</f>
        <v>4.4692960059878768</v>
      </c>
      <c r="DU158">
        <f>IF(DU$68=0,HLOOKUP($A158,'Monte Carlo_locked values'!$CQ$6:$DS$506,'Half from MC Supply Inputs '!DU$138+1,FALSE),DU125)</f>
        <v>4.4692960059878768</v>
      </c>
      <c r="DV158">
        <f>IF(DV$68=0,HLOOKUP($A158,'Monte Carlo_locked values'!$CQ$6:$DS$506,'Half from MC Supply Inputs '!DV$138+1,FALSE),DV125)</f>
        <v>6.7390390205459019</v>
      </c>
      <c r="DW158">
        <f>IF(DW$68=0,HLOOKUP($A158,'Monte Carlo_locked values'!$CQ$6:$DS$506,'Half from MC Supply Inputs '!DW$138+1,FALSE),DW125)</f>
        <v>5.7997790611783273</v>
      </c>
      <c r="DX158">
        <f>IF(DX$68=0,HLOOKUP($A158,'Monte Carlo_locked values'!$CQ$6:$DS$506,'Half from MC Supply Inputs '!DX$138+1,FALSE),DX125)</f>
        <v>11.023024599007563</v>
      </c>
      <c r="DY158">
        <f>IF(DY$68=0,HLOOKUP($A158,'Monte Carlo_locked values'!$CQ$6:$DS$506,'Half from MC Supply Inputs '!DY$138+1,FALSE),DY125)</f>
        <v>4.4692960059878768</v>
      </c>
      <c r="DZ158">
        <f>IF(DZ$68=0,HLOOKUP($A158,'Monte Carlo_locked values'!$CQ$6:$DS$506,'Half from MC Supply Inputs '!DZ$138+1,FALSE),DZ125)</f>
        <v>6.7390390205459019</v>
      </c>
      <c r="EA158">
        <f>IF(EA$68=0,HLOOKUP($A158,'Monte Carlo_locked values'!$CQ$6:$DS$506,'Half from MC Supply Inputs '!EA$138+1,FALSE),EA125)</f>
        <v>11.023024599007563</v>
      </c>
      <c r="EB158">
        <f>IF(EB$68=0,HLOOKUP($A158,'Monte Carlo_locked values'!$CQ$6:$DS$506,'Half from MC Supply Inputs '!EB$138+1,FALSE),EB125)</f>
        <v>11.023024599007563</v>
      </c>
      <c r="EC158">
        <f>IF(EC$68=0,HLOOKUP($A158,'Monte Carlo_locked values'!$CQ$6:$DS$506,'Half from MC Supply Inputs '!EC$138+1,FALSE),EC125)</f>
        <v>11.023024599007563</v>
      </c>
      <c r="ED158">
        <f>IF(ED$68=0,HLOOKUP($A158,'Monte Carlo_locked values'!$CQ$6:$DS$506,'Half from MC Supply Inputs '!ED$138+1,FALSE),ED125)</f>
        <v>4.4692960059878768</v>
      </c>
      <c r="EE158">
        <f>IF(EE$68=0,HLOOKUP($A158,'Monte Carlo_locked values'!$CQ$6:$DS$506,'Half from MC Supply Inputs '!EE$138+1,FALSE),EE125)</f>
        <v>4.4692960059878768</v>
      </c>
      <c r="EF158">
        <f>IF(EF$68=0,HLOOKUP($A158,'Monte Carlo_locked values'!$CQ$6:$DS$506,'Half from MC Supply Inputs '!EF$138+1,FALSE),EF125)</f>
        <v>3.0069725424322744</v>
      </c>
      <c r="EG158">
        <f>IF(EG$68=0,HLOOKUP($A158,'Monte Carlo_locked values'!$CQ$6:$DS$506,'Half from MC Supply Inputs '!EG$138+1,FALSE),EG125)</f>
        <v>8.8062346551288488</v>
      </c>
      <c r="EH158">
        <f>IF(EH$68=0,HLOOKUP($A158,'Monte Carlo_locked values'!$CQ$6:$DS$506,'Half from MC Supply Inputs '!EH$138+1,FALSE),EH125)</f>
        <v>3.1733194398651263</v>
      </c>
      <c r="EI158">
        <f>IF(EI$68=0,HLOOKUP($A158,'Monte Carlo_locked values'!$CQ$6:$DS$506,'Half from MC Supply Inputs '!EI$138+1,FALSE),EI125)</f>
        <v>7.5429472742415475</v>
      </c>
      <c r="EJ158">
        <f>IF(EJ$68=0,HLOOKUP($A158,'Monte Carlo_locked values'!$CQ$6:$DS$506,'Half from MC Supply Inputs '!EJ$138+1,FALSE),EJ125)</f>
        <v>5.935130766850258</v>
      </c>
      <c r="EK158">
        <f>IF(EK$68=0,HLOOKUP($A158,'Monte Carlo_locked values'!$CQ$6:$DS$506,'Half from MC Supply Inputs '!EK$138+1,FALSE),EK125)</f>
        <v>3.0034612451254952</v>
      </c>
      <c r="EL158">
        <f>IF(EL$68=0,HLOOKUP($A158,'Monte Carlo_locked values'!$CQ$6:$DS$506,'Half from MC Supply Inputs '!EL$138+1,FALSE),EL125)</f>
        <v>7.5429472742415475</v>
      </c>
      <c r="EM158">
        <f>IF(EM$68=0,HLOOKUP($A158,'Monte Carlo_locked values'!$CQ$6:$DS$506,'Half from MC Supply Inputs '!EM$138+1,FALSE),EM125)</f>
        <v>11.023024599007563</v>
      </c>
      <c r="EN158">
        <f>IF(EN$68=0,HLOOKUP($A158,'Monte Carlo_locked values'!$CQ$6:$DS$506,'Half from MC Supply Inputs '!EN$138+1,FALSE),EN125)</f>
        <v>3.0069725424322744</v>
      </c>
      <c r="EO158">
        <f>IF(EO$68=0,HLOOKUP($A158,'Monte Carlo_locked values'!$CQ$6:$DS$506,'Half from MC Supply Inputs '!EO$138+1,FALSE),EO125)</f>
        <v>7.5429472742415475</v>
      </c>
      <c r="EP158">
        <f>IF(EP$68=0,HLOOKUP($A158,'Monte Carlo_locked values'!$CQ$6:$DS$506,'Half from MC Supply Inputs '!EP$138+1,FALSE),EP125)</f>
        <v>6.0482754082188244</v>
      </c>
      <c r="EQ158">
        <f>IF(EQ$68=0,HLOOKUP($A158,'Monte Carlo_locked values'!$CQ$6:$DS$506,'Half from MC Supply Inputs '!EQ$138+1,FALSE),EQ125)</f>
        <v>7.5429472742415475</v>
      </c>
      <c r="ER158">
        <f>IF(ER$68=0,HLOOKUP($A158,'Monte Carlo_locked values'!$CQ$6:$DS$506,'Half from MC Supply Inputs '!ER$138+1,FALSE),ER125)</f>
        <v>6.7390390205459019</v>
      </c>
      <c r="ES158">
        <f>IF(ES$68=0,HLOOKUP($A158,'Monte Carlo_locked values'!$CQ$6:$DS$506,'Half from MC Supply Inputs '!ES$138+1,FALSE),ES125)</f>
        <v>5.0885418660942667</v>
      </c>
      <c r="ET158">
        <f>IF(ET$68=0,HLOOKUP($A158,'Monte Carlo_locked values'!$CQ$6:$DS$506,'Half from MC Supply Inputs '!ET$138+1,FALSE),ET125)</f>
        <v>4.8353844926855096</v>
      </c>
      <c r="EU158">
        <f>IF(EU$68=0,HLOOKUP($A158,'Monte Carlo_locked values'!$CQ$6:$DS$506,'Half from MC Supply Inputs '!EU$138+1,FALSE),EU125)</f>
        <v>4.4692960059878768</v>
      </c>
      <c r="EV158">
        <f>IF(EV$68=0,HLOOKUP($A158,'Monte Carlo_locked values'!$CQ$6:$DS$506,'Half from MC Supply Inputs '!EV$138+1,FALSE),EV125)</f>
        <v>11.023024599007563</v>
      </c>
      <c r="EW158">
        <f>IF(EW$68=0,HLOOKUP($A158,'Monte Carlo_locked values'!$CQ$6:$DS$506,'Half from MC Supply Inputs '!EW$138+1,FALSE),EW125)</f>
        <v>4.4692960059878768</v>
      </c>
      <c r="EX158">
        <f>IF(EX$68=0,HLOOKUP($A158,'Monte Carlo_locked values'!$CQ$6:$DS$506,'Half from MC Supply Inputs '!EX$138+1,FALSE),EX125)</f>
        <v>3.0034612451254952</v>
      </c>
      <c r="EY158">
        <f>IF(EY$68=0,HLOOKUP($A158,'Monte Carlo_locked values'!$CQ$6:$DS$506,'Half from MC Supply Inputs '!EY$138+1,FALSE),EY125)</f>
        <v>5.935130766850258</v>
      </c>
      <c r="EZ158">
        <f>IF(EZ$68=0,HLOOKUP($A158,'Monte Carlo_locked values'!$CQ$6:$DS$506,'Half from MC Supply Inputs '!EZ$138+1,FALSE),EZ125)</f>
        <v>6.7390390205459019</v>
      </c>
      <c r="FA158">
        <f>IF(FA$68=0,HLOOKUP($A158,'Monte Carlo_locked values'!$CQ$6:$DS$506,'Half from MC Supply Inputs '!FA$138+1,FALSE),FA125)</f>
        <v>4.3230336004524395</v>
      </c>
      <c r="FB158">
        <f>IF(FB$68=0,HLOOKUP($A158,'Monte Carlo_locked values'!$CQ$6:$DS$506,'Half from MC Supply Inputs '!FB$138+1,FALSE),FB125)</f>
        <v>3.0034612451254952</v>
      </c>
      <c r="FC158">
        <f>IF(FC$68=0,HLOOKUP($A158,'Monte Carlo_locked values'!$CQ$6:$DS$506,'Half from MC Supply Inputs '!FC$138+1,FALSE),FC125)</f>
        <v>11.023024599007563</v>
      </c>
      <c r="FD158">
        <f>IF(FD$68=0,HLOOKUP($A158,'Monte Carlo_locked values'!$CQ$6:$DS$506,'Half from MC Supply Inputs '!FD$138+1,FALSE),FD125)</f>
        <v>4.4692960059878768</v>
      </c>
      <c r="FE158">
        <f>IF(FE$68=0,HLOOKUP($A158,'Monte Carlo_locked values'!$CQ$6:$DS$506,'Half from MC Supply Inputs '!FE$138+1,FALSE),FE125)</f>
        <v>11.023024599007563</v>
      </c>
      <c r="FF158">
        <f>IF(FF$68=0,HLOOKUP($A158,'Monte Carlo_locked values'!$CQ$6:$DS$506,'Half from MC Supply Inputs '!FF$138+1,FALSE),FF125)</f>
        <v>11.023024599007563</v>
      </c>
      <c r="FG158">
        <f>IF(FG$68=0,HLOOKUP($A158,'Monte Carlo_locked values'!$CQ$6:$DS$506,'Half from MC Supply Inputs '!FG$138+1,FALSE),FG125)</f>
        <v>3.0069725424322744</v>
      </c>
      <c r="FH158">
        <f>IF(FH$68=0,HLOOKUP($A158,'Monte Carlo_locked values'!$CQ$6:$DS$506,'Half from MC Supply Inputs '!FH$138+1,FALSE),FH125)</f>
        <v>6.4793887703008552</v>
      </c>
      <c r="FI158">
        <f>IF(FI$68=0,HLOOKUP($A158,'Monte Carlo_locked values'!$CQ$6:$DS$506,'Half from MC Supply Inputs '!FI$138+1,FALSE),FI125)</f>
        <v>4.2580059952451785</v>
      </c>
      <c r="FJ158">
        <f>IF(FJ$68=0,HLOOKUP($A158,'Monte Carlo_locked values'!$CQ$6:$DS$506,'Half from MC Supply Inputs '!FJ$138+1,FALSE),FJ125)</f>
        <v>5.935130766850258</v>
      </c>
      <c r="FK158">
        <f>IF(FK$68=0,HLOOKUP($A158,'Monte Carlo_locked values'!$CQ$6:$DS$506,'Half from MC Supply Inputs '!FK$138+1,FALSE),FK125)</f>
        <v>3.0034612451254952</v>
      </c>
      <c r="FL158">
        <f>IF(FL$68=0,HLOOKUP($A158,'Monte Carlo_locked values'!$CQ$6:$DS$506,'Half from MC Supply Inputs '!FL$138+1,FALSE),FL125)</f>
        <v>11.023024599007563</v>
      </c>
      <c r="FM158">
        <f>IF(FM$68=0,HLOOKUP($A158,'Monte Carlo_locked values'!$CQ$6:$DS$506,'Half from MC Supply Inputs '!FM$138+1,FALSE),FM125)</f>
        <v>4.7178835944821582</v>
      </c>
      <c r="FN158">
        <f>IF(FN$68=0,HLOOKUP($A158,'Monte Carlo_locked values'!$CQ$6:$DS$506,'Half from MC Supply Inputs '!FN$138+1,FALSE),FN125)</f>
        <v>11.023024599007563</v>
      </c>
      <c r="FO158">
        <f>IF(FO$68=0,HLOOKUP($A158,'Monte Carlo_locked values'!$CQ$6:$DS$506,'Half from MC Supply Inputs '!FO$138+1,FALSE),FO125)</f>
        <v>11.023024599007563</v>
      </c>
      <c r="FP158">
        <f>IF(FP$68=0,HLOOKUP($A158,'Monte Carlo_locked values'!$CQ$6:$DS$506,'Half from MC Supply Inputs '!FP$138+1,FALSE),FP125)</f>
        <v>3.0069725424322744</v>
      </c>
      <c r="FQ158">
        <f>IF(FQ$68=0,HLOOKUP($A158,'Monte Carlo_locked values'!$CQ$6:$DS$506,'Half from MC Supply Inputs '!FQ$138+1,FALSE),FQ125)</f>
        <v>4.4692960059878768</v>
      </c>
      <c r="FR158">
        <f>IF(FR$68=0,HLOOKUP($A158,'Monte Carlo_locked values'!$CQ$6:$DS$506,'Half from MC Supply Inputs '!FR$138+1,FALSE),FR125)</f>
        <v>5.935130766850258</v>
      </c>
      <c r="FS158">
        <f>IF(FS$68=0,HLOOKUP($A158,'Monte Carlo_locked values'!$CQ$6:$DS$506,'Half from MC Supply Inputs '!FS$138+1,FALSE),FS125)</f>
        <v>11.023024599007563</v>
      </c>
      <c r="FT158">
        <f>IF(FT$68=0,HLOOKUP($A158,'Monte Carlo_locked values'!$CQ$6:$DS$506,'Half from MC Supply Inputs '!FT$138+1,FALSE),FT125)</f>
        <v>11.023024599007563</v>
      </c>
      <c r="FU158">
        <f>IF(FU$68=0,HLOOKUP($A158,'Monte Carlo_locked values'!$CQ$6:$DS$506,'Half from MC Supply Inputs '!FU$138+1,FALSE),FU125)</f>
        <v>11.023024599007563</v>
      </c>
      <c r="FV158">
        <f>IF(FV$68=0,HLOOKUP($A158,'Monte Carlo_locked values'!$CQ$6:$DS$506,'Half from MC Supply Inputs '!FV$138+1,FALSE),FV125)</f>
        <v>3.2754899628771668</v>
      </c>
      <c r="FW158">
        <f>IF(FW$68=0,HLOOKUP($A158,'Monte Carlo_locked values'!$CQ$6:$DS$506,'Half from MC Supply Inputs '!FW$138+1,FALSE),FW125)</f>
        <v>3.0579939471198498</v>
      </c>
      <c r="FX158">
        <f>IF(FX$68=0,HLOOKUP($A158,'Monte Carlo_locked values'!$CQ$6:$DS$506,'Half from MC Supply Inputs '!FX$138+1,FALSE),FX125)</f>
        <v>10.256954073731942</v>
      </c>
      <c r="FY158">
        <f>IF(FY$68=0,HLOOKUP($A158,'Monte Carlo_locked values'!$CQ$6:$DS$506,'Half from MC Supply Inputs '!FY$138+1,FALSE),FY125)</f>
        <v>7.315403666075821</v>
      </c>
      <c r="FZ158">
        <f>IF(FZ$68=0,HLOOKUP($A158,'Monte Carlo_locked values'!$CQ$6:$DS$506,'Half from MC Supply Inputs '!FZ$138+1,FALSE),FZ125)</f>
        <v>8.9263934666246865</v>
      </c>
      <c r="GA158">
        <f>IF(GA$68=0,HLOOKUP($A158,'Monte Carlo_locked values'!$CQ$6:$DS$506,'Half from MC Supply Inputs '!GA$138+1,FALSE),GA125)</f>
        <v>3.5762170403905791</v>
      </c>
      <c r="GB158">
        <f>IF(GB$68=0,HLOOKUP($A158,'Monte Carlo_locked values'!$CQ$6:$DS$506,'Half from MC Supply Inputs '!GB$138+1,FALSE),GB125)</f>
        <v>11.023024599007563</v>
      </c>
      <c r="GC158">
        <f>IF(GC$68=0,HLOOKUP($A158,'Monte Carlo_locked values'!$CQ$6:$DS$506,'Half from MC Supply Inputs '!GC$138+1,FALSE),GC125)</f>
        <v>11.023024599007563</v>
      </c>
      <c r="GD158">
        <f>IF(GD$68=0,HLOOKUP($A158,'Monte Carlo_locked values'!$CQ$6:$DS$506,'Half from MC Supply Inputs '!GD$138+1,FALSE),GD125)</f>
        <v>5.935130766850258</v>
      </c>
      <c r="GE158">
        <f>IF(GE$68=0,HLOOKUP($A158,'Monte Carlo_locked values'!$CQ$6:$DS$506,'Half from MC Supply Inputs '!GE$138+1,FALSE),GE125)</f>
        <v>4.4692960059878768</v>
      </c>
      <c r="GF158">
        <f>IF(GF$68=0,HLOOKUP($A158,'Monte Carlo_locked values'!$CQ$6:$DS$506,'Half from MC Supply Inputs '!GF$138+1,FALSE),GF125)</f>
        <v>8.8645001822461698</v>
      </c>
      <c r="GG158">
        <f>IF(GG$68=0,HLOOKUP($A158,'Monte Carlo_locked values'!$CQ$6:$DS$506,'Half from MC Supply Inputs '!GG$138+1,FALSE),GG125)</f>
        <v>7.5429472742415475</v>
      </c>
      <c r="GH158">
        <f>IF(GH$68=0,HLOOKUP($A158,'Monte Carlo_locked values'!$CQ$6:$DS$506,'Half from MC Supply Inputs '!GH$138+1,FALSE),GH125)</f>
        <v>9.4194230874394513</v>
      </c>
      <c r="GI158">
        <f>IF(GI$68=0,HLOOKUP($A158,'Monte Carlo_locked values'!$CQ$6:$DS$506,'Half from MC Supply Inputs '!GI$138+1,FALSE),GI125)</f>
        <v>3.0034612451254952</v>
      </c>
      <c r="GJ158">
        <f>IF(GJ$68=0,HLOOKUP($A158,'Monte Carlo_locked values'!$CQ$6:$DS$506,'Half from MC Supply Inputs '!GJ$138+1,FALSE),GJ125)</f>
        <v>8.0454009023785993</v>
      </c>
      <c r="GK158">
        <f>IF(GK$68=0,HLOOKUP($A158,'Monte Carlo_locked values'!$CQ$6:$DS$506,'Half from MC Supply Inputs '!GK$138+1,FALSE),GK125)</f>
        <v>4.9619876139070778</v>
      </c>
      <c r="GL158">
        <f>IF(GL$68=0,HLOOKUP($A158,'Monte Carlo_locked values'!$CQ$6:$DS$506,'Half from MC Supply Inputs '!GL$138+1,FALSE),GL125)</f>
        <v>8.4166543109650789</v>
      </c>
      <c r="GM158">
        <f>IF(GM$68=0,HLOOKUP($A158,'Monte Carlo_locked values'!$CQ$6:$DS$506,'Half from MC Supply Inputs '!GM$138+1,FALSE),GM125)</f>
        <v>3.110904250486632</v>
      </c>
      <c r="GN158">
        <f>IF(GN$68=0,HLOOKUP($A158,'Monte Carlo_locked values'!$CQ$6:$DS$506,'Half from MC Supply Inputs '!GN$138+1,FALSE),GN125)</f>
        <v>4.4692960059878768</v>
      </c>
      <c r="GO158">
        <f>IF(GO$68=0,HLOOKUP($A158,'Monte Carlo_locked values'!$CQ$6:$DS$506,'Half from MC Supply Inputs '!GO$138+1,FALSE),GO125)</f>
        <v>11.023024599007563</v>
      </c>
      <c r="GP158">
        <f>IF(GP$68=0,HLOOKUP($A158,'Monte Carlo_locked values'!$CQ$6:$DS$506,'Half from MC Supply Inputs '!GP$138+1,FALSE),GP125)</f>
        <v>11.023024599007563</v>
      </c>
      <c r="GQ158">
        <f>IF(GQ$68=0,HLOOKUP($A158,'Monte Carlo_locked values'!$CQ$6:$DS$506,'Half from MC Supply Inputs '!GQ$138+1,FALSE),GQ125)</f>
        <v>3.6584582908313386</v>
      </c>
      <c r="GR158">
        <f>IF(GR$68=0,HLOOKUP($A158,'Monte Carlo_locked values'!$CQ$6:$DS$506,'Half from MC Supply Inputs '!GR$138+1,FALSE),GR125)</f>
        <v>4.4692960059878768</v>
      </c>
      <c r="GS158">
        <f>IF(GS$68=0,HLOOKUP($A158,'Monte Carlo_locked values'!$CQ$6:$DS$506,'Half from MC Supply Inputs '!GS$138+1,FALSE),GS125)</f>
        <v>3.0034612451254952</v>
      </c>
      <c r="GT158">
        <f>IF(GT$68=0,HLOOKUP($A158,'Monte Carlo_locked values'!$CQ$6:$DS$506,'Half from MC Supply Inputs '!GT$138+1,FALSE),GT125)</f>
        <v>3.0034612451254952</v>
      </c>
      <c r="GU158">
        <f>IF(GU$68=0,HLOOKUP($A158,'Monte Carlo_locked values'!$CQ$6:$DS$506,'Half from MC Supply Inputs '!GU$138+1,FALSE),GU125)</f>
        <v>6.7978978059496509</v>
      </c>
      <c r="GV158">
        <f>IF(GV$68=0,HLOOKUP($A158,'Monte Carlo_locked values'!$CQ$6:$DS$506,'Half from MC Supply Inputs '!GV$138+1,FALSE),GV125)</f>
        <v>5.935130766850258</v>
      </c>
      <c r="GW158">
        <f>IF(GW$68=0,HLOOKUP($A158,'Monte Carlo_locked values'!$CQ$6:$DS$506,'Half from MC Supply Inputs '!GW$138+1,FALSE),GW125)</f>
        <v>6.7390390205459019</v>
      </c>
      <c r="GX158">
        <f>IF(GX$68=0,HLOOKUP($A158,'Monte Carlo_locked values'!$CQ$6:$DS$506,'Half from MC Supply Inputs '!GX$138+1,FALSE),GX125)</f>
        <v>3.0069725424322744</v>
      </c>
      <c r="GY158">
        <f>IF(GY$68=0,HLOOKUP($A158,'Monte Carlo_locked values'!$CQ$6:$DS$506,'Half from MC Supply Inputs '!GY$138+1,FALSE),GY125)</f>
        <v>5.935130766850258</v>
      </c>
      <c r="GZ158">
        <f>IF(GZ$68=0,HLOOKUP($A158,'Monte Carlo_locked values'!$CQ$6:$DS$506,'Half from MC Supply Inputs '!GZ$138+1,FALSE),GZ125)</f>
        <v>5.935130766850258</v>
      </c>
      <c r="HA158">
        <f>IF(HA$68=0,HLOOKUP($A158,'Monte Carlo_locked values'!$CQ$6:$DS$506,'Half from MC Supply Inputs '!HA$138+1,FALSE),HA125)</f>
        <v>4.4692960059878768</v>
      </c>
      <c r="HB158">
        <f>IF(HB$68=0,HLOOKUP($A158,'Monte Carlo_locked values'!$CQ$6:$DS$506,'Half from MC Supply Inputs '!HB$138+1,FALSE),HB125)</f>
        <v>7.5429472742415475</v>
      </c>
      <c r="HC158">
        <f>IF(HC$68=0,HLOOKUP($A158,'Monte Carlo_locked values'!$CQ$6:$DS$506,'Half from MC Supply Inputs '!HC$138+1,FALSE),HC125)</f>
        <v>3.0034612451254952</v>
      </c>
      <c r="HD158">
        <f>IF(HD$68=0,HLOOKUP($A158,'Monte Carlo_locked values'!$CQ$6:$DS$506,'Half from MC Supply Inputs '!HD$138+1,FALSE),HD125)</f>
        <v>3.0034612451254952</v>
      </c>
      <c r="HE158">
        <f>IF(HE$68=0,HLOOKUP($A158,'Monte Carlo_locked values'!$CQ$6:$DS$506,'Half from MC Supply Inputs '!HE$138+1,FALSE),HE125)</f>
        <v>3.6051879894367245</v>
      </c>
      <c r="HF158">
        <f>IF(HF$68=0,HLOOKUP($A158,'Monte Carlo_locked values'!$CQ$6:$DS$506,'Half from MC Supply Inputs '!HF$138+1,FALSE),HF125)</f>
        <v>7.5429472742415475</v>
      </c>
      <c r="HG158">
        <f>IF(HG$68=0,HLOOKUP($A158,'Monte Carlo_locked values'!$CQ$6:$DS$506,'Half from MC Supply Inputs '!HG$138+1,FALSE),HG125)</f>
        <v>11.023024599007563</v>
      </c>
      <c r="HH158">
        <f>IF(HH$68=0,HLOOKUP($A158,'Monte Carlo_locked values'!$CQ$6:$DS$506,'Half from MC Supply Inputs '!HH$138+1,FALSE),HH125)</f>
        <v>10.178464463552839</v>
      </c>
      <c r="HI158">
        <f>IF(HI$68=0,HLOOKUP($A158,'Monte Carlo_locked values'!$CQ$6:$DS$506,'Half from MC Supply Inputs '!HI$138+1,FALSE),HI125)</f>
        <v>11.023024599007563</v>
      </c>
      <c r="HJ158">
        <f>IF(HJ$68=0,HLOOKUP($A158,'Monte Carlo_locked values'!$CQ$6:$DS$506,'Half from MC Supply Inputs '!HJ$138+1,FALSE),HJ125)</f>
        <v>3.0069725424322744</v>
      </c>
      <c r="HK158">
        <f>IF(HK$68=0,HLOOKUP($A158,'Monte Carlo_locked values'!$CQ$6:$DS$506,'Half from MC Supply Inputs '!HK$138+1,FALSE),HK125)</f>
        <v>6.7390390205459019</v>
      </c>
      <c r="HL158">
        <f>IF(HL$68=0,HLOOKUP($A158,'Monte Carlo_locked values'!$CQ$6:$DS$506,'Half from MC Supply Inputs '!HL$138+1,FALSE),HL125)</f>
        <v>11.023024599007563</v>
      </c>
      <c r="HM158">
        <f>IF(HM$68=0,HLOOKUP($A158,'Monte Carlo_locked values'!$CQ$6:$DS$506,'Half from MC Supply Inputs '!HM$138+1,FALSE),HM125)</f>
        <v>3.0034612451254952</v>
      </c>
      <c r="HN158">
        <f>IF(HN$68=0,HLOOKUP($A158,'Monte Carlo_locked values'!$CQ$6:$DS$506,'Half from MC Supply Inputs '!HN$138+1,FALSE),HN125)</f>
        <v>5.2134537861284329</v>
      </c>
      <c r="HO158">
        <f>IF(HO$68=0,HLOOKUP($A158,'Monte Carlo_locked values'!$CQ$6:$DS$506,'Half from MC Supply Inputs '!HO$138+1,FALSE),HO125)</f>
        <v>11.023024599007563</v>
      </c>
      <c r="HP158">
        <f>IF(HP$68=0,HLOOKUP($A158,'Monte Carlo_locked values'!$CQ$6:$DS$506,'Half from MC Supply Inputs '!HP$138+1,FALSE),HP125)</f>
        <v>5.935130766850258</v>
      </c>
      <c r="HQ158">
        <f>IF(HQ$68=0,HLOOKUP($A158,'Monte Carlo_locked values'!$CQ$6:$DS$506,'Half from MC Supply Inputs '!HQ$138+1,FALSE),HQ125)</f>
        <v>5.935130766850258</v>
      </c>
      <c r="HR158">
        <f>IF(HR$68=0,HLOOKUP($A158,'Monte Carlo_locked values'!$CQ$6:$DS$506,'Half from MC Supply Inputs '!HR$138+1,FALSE),HR125)</f>
        <v>7.5429472742415475</v>
      </c>
      <c r="HS158">
        <f>IF(HS$68=0,HLOOKUP($A158,'Monte Carlo_locked values'!$CQ$6:$DS$506,'Half from MC Supply Inputs '!HS$138+1,FALSE),HS125)</f>
        <v>4.4692960059878768</v>
      </c>
      <c r="HT158">
        <f>IF(HT$68=0,HLOOKUP($A158,'Monte Carlo_locked values'!$CQ$6:$DS$506,'Half from MC Supply Inputs '!HT$138+1,FALSE),HT125)</f>
        <v>6.7390390205459019</v>
      </c>
      <c r="HU158">
        <f>IF(HU$68=0,HLOOKUP($A158,'Monte Carlo_locked values'!$CQ$6:$DS$506,'Half from MC Supply Inputs '!HU$138+1,FALSE),HU125)</f>
        <v>4.4692960059878768</v>
      </c>
      <c r="HV158">
        <f>IF(HV$68=0,HLOOKUP($A158,'Monte Carlo_locked values'!$CQ$6:$DS$506,'Half from MC Supply Inputs '!HV$138+1,FALSE),HV125)</f>
        <v>3.0034612451254952</v>
      </c>
      <c r="HW158">
        <f>IF(HW$68=0,HLOOKUP($A158,'Monte Carlo_locked values'!$CQ$6:$DS$506,'Half from MC Supply Inputs '!HW$138+1,FALSE),HW125)</f>
        <v>3.0034612451254952</v>
      </c>
      <c r="HX158">
        <f>IF(HX$68=0,HLOOKUP($A158,'Monte Carlo_locked values'!$CQ$6:$DS$506,'Half from MC Supply Inputs '!HX$138+1,FALSE),HX125)</f>
        <v>11.023024599007563</v>
      </c>
      <c r="HY158">
        <f>IF(HY$68=0,HLOOKUP($A158,'Monte Carlo_locked values'!$CQ$6:$DS$506,'Half from MC Supply Inputs '!HY$138+1,FALSE),HY125)</f>
        <v>7.3179514001116885</v>
      </c>
      <c r="HZ158">
        <f>IF(HZ$68=0,HLOOKUP($A158,'Monte Carlo_locked values'!$CQ$6:$DS$506,'Half from MC Supply Inputs '!HZ$138+1,FALSE),HZ125)</f>
        <v>11.023024599007563</v>
      </c>
      <c r="IA158">
        <f>IF(IA$68=0,HLOOKUP($A158,'Monte Carlo_locked values'!$CQ$6:$DS$506,'Half from MC Supply Inputs '!IA$138+1,FALSE),IA125)</f>
        <v>9.3803830797833179</v>
      </c>
      <c r="IB158">
        <f>IF(IB$68=0,HLOOKUP($A158,'Monte Carlo_locked values'!$CQ$6:$DS$506,'Half from MC Supply Inputs '!IB$138+1,FALSE),IB125)</f>
        <v>6.7390390205459019</v>
      </c>
      <c r="IC158">
        <f>IF(IC$68=0,HLOOKUP($A158,'Monte Carlo_locked values'!$CQ$6:$DS$506,'Half from MC Supply Inputs '!IC$138+1,FALSE),IC125)</f>
        <v>5.935130766850258</v>
      </c>
      <c r="ID158">
        <f>IF(ID$68=0,HLOOKUP($A158,'Monte Carlo_locked values'!$CQ$6:$DS$506,'Half from MC Supply Inputs '!ID$138+1,FALSE),ID125)</f>
        <v>3.0034612451254952</v>
      </c>
      <c r="IE158">
        <f>IF(IE$68=0,HLOOKUP($A158,'Monte Carlo_locked values'!$CQ$6:$DS$506,'Half from MC Supply Inputs '!IE$138+1,FALSE),IE125)</f>
        <v>3.0034612451254952</v>
      </c>
      <c r="IF158">
        <f>IF(IF$68=0,HLOOKUP($A158,'Monte Carlo_locked values'!$CQ$6:$DS$506,'Half from MC Supply Inputs '!IF$138+1,FALSE),IF125)</f>
        <v>7.5429472742415475</v>
      </c>
      <c r="IG158">
        <f>IF(IG$68=0,HLOOKUP($A158,'Monte Carlo_locked values'!$CQ$6:$DS$506,'Half from MC Supply Inputs '!IG$138+1,FALSE),IG125)</f>
        <v>5.7544985944602018</v>
      </c>
      <c r="IH158">
        <f>IF(IH$68=0,HLOOKUP($A158,'Monte Carlo_locked values'!$CQ$6:$DS$506,'Half from MC Supply Inputs '!IH$138+1,FALSE),IH125)</f>
        <v>11.023024599007563</v>
      </c>
      <c r="II158">
        <f>IF(II$68=0,HLOOKUP($A158,'Monte Carlo_locked values'!$CQ$6:$DS$506,'Half from MC Supply Inputs '!II$138+1,FALSE),II125)</f>
        <v>4.6427545534995849</v>
      </c>
      <c r="IJ158">
        <f>IF(IJ$68=0,HLOOKUP($A158,'Monte Carlo_locked values'!$CQ$6:$DS$506,'Half from MC Supply Inputs '!IJ$138+1,FALSE),IJ125)</f>
        <v>3.4766657698752859</v>
      </c>
      <c r="IK158">
        <f>IF(IK$68=0,HLOOKUP($A158,'Monte Carlo_locked values'!$CQ$6:$DS$506,'Half from MC Supply Inputs '!IK$138+1,FALSE),IK125)</f>
        <v>4.4692960059878768</v>
      </c>
      <c r="IL158">
        <f>IF(IL$68=0,HLOOKUP($A158,'Monte Carlo_locked values'!$CQ$6:$DS$506,'Half from MC Supply Inputs '!IL$138+1,FALSE),IL125)</f>
        <v>5.935130766850258</v>
      </c>
      <c r="IM158">
        <f>IF(IM$68=0,HLOOKUP($A158,'Monte Carlo_locked values'!$CQ$6:$DS$506,'Half from MC Supply Inputs '!IM$138+1,FALSE),IM125)</f>
        <v>3.0034612451254952</v>
      </c>
      <c r="IN158">
        <f>IF(IN$68=0,HLOOKUP($A158,'Monte Carlo_locked values'!$CQ$6:$DS$506,'Half from MC Supply Inputs '!IN$138+1,FALSE),IN125)</f>
        <v>11.023024599007563</v>
      </c>
      <c r="IO158">
        <f>IF(IO$68=0,HLOOKUP($A158,'Monte Carlo_locked values'!$CQ$6:$DS$506,'Half from MC Supply Inputs '!IO$138+1,FALSE),IO125)</f>
        <v>11.023024599007563</v>
      </c>
      <c r="IP158">
        <f>IF(IP$68=0,HLOOKUP($A158,'Monte Carlo_locked values'!$CQ$6:$DS$506,'Half from MC Supply Inputs '!IP$138+1,FALSE),IP125)</f>
        <v>7.5429472742415475</v>
      </c>
      <c r="IQ158">
        <f>IF(IQ$68=0,HLOOKUP($A158,'Monte Carlo_locked values'!$CQ$6:$DS$506,'Half from MC Supply Inputs '!IQ$138+1,FALSE),IQ125)</f>
        <v>7.5429472742415475</v>
      </c>
      <c r="IR158">
        <f>IF(IR$68=0,HLOOKUP($A158,'Monte Carlo_locked values'!$CQ$6:$DS$506,'Half from MC Supply Inputs '!IR$138+1,FALSE),IR125)</f>
        <v>5.935130766850258</v>
      </c>
      <c r="IS158">
        <f>IF(IS$68=0,HLOOKUP($A158,'Monte Carlo_locked values'!$CQ$6:$DS$506,'Half from MC Supply Inputs '!IS$138+1,FALSE),IS125)</f>
        <v>11.023024599007563</v>
      </c>
      <c r="IT158">
        <f>IF(IT$68=0,HLOOKUP($A158,'Monte Carlo_locked values'!$CQ$6:$DS$506,'Half from MC Supply Inputs '!IT$138+1,FALSE),IT125)</f>
        <v>7.5429472742415475</v>
      </c>
      <c r="IU158">
        <f>IF(IU$68=0,HLOOKUP($A158,'Monte Carlo_locked values'!$CQ$6:$DS$506,'Half from MC Supply Inputs '!IU$138+1,FALSE),IU125)</f>
        <v>6.7390390205459019</v>
      </c>
      <c r="IV158">
        <f>IF(IV$68=0,HLOOKUP($A158,'Monte Carlo_locked values'!$CQ$6:$DS$506,'Half from MC Supply Inputs '!IV$138+1,FALSE),IV125)</f>
        <v>11.023024599007563</v>
      </c>
      <c r="IW158">
        <f>IF(IW$68=0,HLOOKUP($A158,'Monte Carlo_locked values'!$CQ$6:$DS$506,'Half from MC Supply Inputs '!IW$138+1,FALSE),IW125)</f>
        <v>11.023024599007563</v>
      </c>
      <c r="IX158">
        <f>IF(IX$68=0,HLOOKUP($A158,'Monte Carlo_locked values'!$CQ$6:$DS$506,'Half from MC Supply Inputs '!IX$138+1,FALSE),IX125)</f>
        <v>11.023024599007563</v>
      </c>
      <c r="IY158">
        <f>IF(IY$68=0,HLOOKUP($A158,'Monte Carlo_locked values'!$CQ$6:$DS$506,'Half from MC Supply Inputs '!IY$138+1,FALSE),IY125)</f>
        <v>4.4692960059878768</v>
      </c>
      <c r="IZ158">
        <f>IF(IZ$68=0,HLOOKUP($A158,'Monte Carlo_locked values'!$CQ$6:$DS$506,'Half from MC Supply Inputs '!IZ$138+1,FALSE),IZ125)</f>
        <v>3.0069725424322744</v>
      </c>
      <c r="JA158">
        <f>IF(JA$68=0,HLOOKUP($A158,'Monte Carlo_locked values'!$CQ$6:$DS$506,'Half from MC Supply Inputs '!JA$138+1,FALSE),JA125)</f>
        <v>11.023024599007563</v>
      </c>
      <c r="JB158">
        <f>IF(JB$68=0,HLOOKUP($A158,'Monte Carlo_locked values'!$CQ$6:$DS$506,'Half from MC Supply Inputs '!JB$138+1,FALSE),JB125)</f>
        <v>6.8249958555603651</v>
      </c>
      <c r="JC158">
        <f>IF(JC$68=0,HLOOKUP($A158,'Monte Carlo_locked values'!$CQ$6:$DS$506,'Half from MC Supply Inputs '!JC$138+1,FALSE),JC125)</f>
        <v>4.4692960059878768</v>
      </c>
      <c r="JD158">
        <f>IF(JD$68=0,HLOOKUP($A158,'Monte Carlo_locked values'!$CQ$6:$DS$506,'Half from MC Supply Inputs '!JD$138+1,FALSE),JD125)</f>
        <v>11.023024599007563</v>
      </c>
      <c r="JE158">
        <f>IF(JE$68=0,HLOOKUP($A158,'Monte Carlo_locked values'!$CQ$6:$DS$506,'Half from MC Supply Inputs '!JE$138+1,FALSE),JE125)</f>
        <v>11.023024599007563</v>
      </c>
      <c r="JF158">
        <f>IF(JF$68=0,HLOOKUP($A158,'Monte Carlo_locked values'!$CQ$6:$DS$506,'Half from MC Supply Inputs '!JF$138+1,FALSE),JF125)</f>
        <v>6.7390390205459019</v>
      </c>
      <c r="JG158">
        <f>IF(JG$68=0,HLOOKUP($A158,'Monte Carlo_locked values'!$CQ$6:$DS$506,'Half from MC Supply Inputs '!JG$138+1,FALSE),JG125)</f>
        <v>4.2657366084541524</v>
      </c>
      <c r="JH158">
        <f>IF(JH$68=0,HLOOKUP($A158,'Monte Carlo_locked values'!$CQ$6:$DS$506,'Half from MC Supply Inputs '!JH$138+1,FALSE),JH125)</f>
        <v>7.4490636767811971</v>
      </c>
      <c r="JI158">
        <f>IF(JI$68=0,HLOOKUP($A158,'Monte Carlo_locked values'!$CQ$6:$DS$506,'Half from MC Supply Inputs '!JI$138+1,FALSE),JI125)</f>
        <v>11.023024599007563</v>
      </c>
      <c r="JJ158">
        <f>IF(JJ$68=0,HLOOKUP($A158,'Monte Carlo_locked values'!$CQ$6:$DS$506,'Half from MC Supply Inputs '!JJ$138+1,FALSE),JJ125)</f>
        <v>3.0034612451254952</v>
      </c>
      <c r="JK158">
        <f>IF(JK$68=0,HLOOKUP($A158,'Monte Carlo_locked values'!$CQ$6:$DS$506,'Half from MC Supply Inputs '!JK$138+1,FALSE),JK125)</f>
        <v>6.7390390205459019</v>
      </c>
      <c r="JL158">
        <f>IF(JL$68=0,HLOOKUP($A158,'Monte Carlo_locked values'!$CQ$6:$DS$506,'Half from MC Supply Inputs '!JL$138+1,FALSE),JL125)</f>
        <v>4.4692960059878768</v>
      </c>
      <c r="JM158">
        <f>IF(JM$68=0,HLOOKUP($A158,'Monte Carlo_locked values'!$CQ$6:$DS$506,'Half from MC Supply Inputs '!JM$138+1,FALSE),JM125)</f>
        <v>3.0034612451254952</v>
      </c>
      <c r="JN158">
        <f>IF(JN$68=0,HLOOKUP($A158,'Monte Carlo_locked values'!$CQ$6:$DS$506,'Half from MC Supply Inputs '!JN$138+1,FALSE),JN125)</f>
        <v>7.0350163873268325</v>
      </c>
      <c r="JO158">
        <f>IF(JO$68=0,HLOOKUP($A158,'Monte Carlo_locked values'!$CQ$6:$DS$506,'Half from MC Supply Inputs '!JO$138+1,FALSE),JO125)</f>
        <v>6.7104762664528677</v>
      </c>
      <c r="JP158">
        <f>IF(JP$68=0,HLOOKUP($A158,'Monte Carlo_locked values'!$CQ$6:$DS$506,'Half from MC Supply Inputs '!JP$138+1,FALSE),JP125)</f>
        <v>5.935130766850258</v>
      </c>
      <c r="JQ158">
        <f>IF(JQ$68=0,HLOOKUP($A158,'Monte Carlo_locked values'!$CQ$6:$DS$506,'Half from MC Supply Inputs '!JQ$138+1,FALSE),JQ125)</f>
        <v>3.0034612451254952</v>
      </c>
      <c r="JR158">
        <f>IF(JR$68=0,HLOOKUP($A158,'Monte Carlo_locked values'!$CQ$6:$DS$506,'Half from MC Supply Inputs '!JR$138+1,FALSE),JR125)</f>
        <v>8.8675543367692047</v>
      </c>
      <c r="JS158">
        <f>IF(JS$68=0,HLOOKUP($A158,'Monte Carlo_locked values'!$CQ$6:$DS$506,'Half from MC Supply Inputs '!JS$138+1,FALSE),JS125)</f>
        <v>3.0034612451254952</v>
      </c>
      <c r="JT158">
        <f>IF(JT$68=0,HLOOKUP($A158,'Monte Carlo_locked values'!$CQ$6:$DS$506,'Half from MC Supply Inputs '!JT$138+1,FALSE),JT125)</f>
        <v>7.5429472742415475</v>
      </c>
      <c r="JU158">
        <f>IF(JU$68=0,HLOOKUP($A158,'Monte Carlo_locked values'!$CQ$6:$DS$506,'Half from MC Supply Inputs '!JU$138+1,FALSE),JU125)</f>
        <v>4.4692960059878768</v>
      </c>
      <c r="JV158">
        <f>IF(JV$68=0,HLOOKUP($A158,'Monte Carlo_locked values'!$CQ$6:$DS$506,'Half from MC Supply Inputs '!JV$138+1,FALSE),JV125)</f>
        <v>4.8624687005849072</v>
      </c>
      <c r="JW158">
        <f>IF(JW$68=0,HLOOKUP($A158,'Monte Carlo_locked values'!$CQ$6:$DS$506,'Half from MC Supply Inputs '!JW$138+1,FALSE),JW125)</f>
        <v>7.5429472742415475</v>
      </c>
      <c r="JX158">
        <f>IF(JX$68=0,HLOOKUP($A158,'Monte Carlo_locked values'!$CQ$6:$DS$506,'Half from MC Supply Inputs '!JX$138+1,FALSE),JX125)</f>
        <v>4.4692960059878768</v>
      </c>
      <c r="JY158">
        <f>IF(JY$68=0,HLOOKUP($A158,'Monte Carlo_locked values'!$CQ$6:$DS$506,'Half from MC Supply Inputs '!JY$138+1,FALSE),JY125)</f>
        <v>5.935130766850258</v>
      </c>
      <c r="JZ158">
        <f>IF(JZ$68=0,HLOOKUP($A158,'Monte Carlo_locked values'!$CQ$6:$DS$506,'Half from MC Supply Inputs '!JZ$138+1,FALSE),JZ125)</f>
        <v>4.1192923477287664</v>
      </c>
      <c r="KA158">
        <f>IF(KA$68=0,HLOOKUP($A158,'Monte Carlo_locked values'!$CQ$6:$DS$506,'Half from MC Supply Inputs '!KA$138+1,FALSE),KA125)</f>
        <v>4.4712874982332176</v>
      </c>
      <c r="KB158">
        <f>IF(KB$68=0,HLOOKUP($A158,'Monte Carlo_locked values'!$CQ$6:$DS$506,'Half from MC Supply Inputs '!KB$138+1,FALSE),KB125)</f>
        <v>3.0034612451254952</v>
      </c>
      <c r="KC158">
        <f>IF(KC$68=0,HLOOKUP($A158,'Monte Carlo_locked values'!$CQ$6:$DS$506,'Half from MC Supply Inputs '!KC$138+1,FALSE),KC125)</f>
        <v>8.7396628616199923</v>
      </c>
      <c r="KD158">
        <f>IF(KD$68=0,HLOOKUP($A158,'Monte Carlo_locked values'!$CQ$6:$DS$506,'Half from MC Supply Inputs '!KD$138+1,FALSE),KD125)</f>
        <v>11.023024599007563</v>
      </c>
      <c r="KE158">
        <f>IF(KE$68=0,HLOOKUP($A158,'Monte Carlo_locked values'!$CQ$6:$DS$506,'Half from MC Supply Inputs '!KE$138+1,FALSE),KE125)</f>
        <v>3.0069725424322744</v>
      </c>
      <c r="KF158">
        <f>IF(KF$68=0,HLOOKUP($A158,'Monte Carlo_locked values'!$CQ$6:$DS$506,'Half from MC Supply Inputs '!KF$138+1,FALSE),KF125)</f>
        <v>6.7390390205459019</v>
      </c>
      <c r="KG158">
        <f>IF(KG$68=0,HLOOKUP($A158,'Monte Carlo_locked values'!$CQ$6:$DS$506,'Half from MC Supply Inputs '!KG$138+1,FALSE),KG125)</f>
        <v>11.023024599007563</v>
      </c>
      <c r="KH158">
        <f>IF(KH$68=0,HLOOKUP($A158,'Monte Carlo_locked values'!$CQ$6:$DS$506,'Half from MC Supply Inputs '!KH$138+1,FALSE),KH125)</f>
        <v>6.7390390205459019</v>
      </c>
      <c r="KI158">
        <f>IF(KI$68=0,HLOOKUP($A158,'Monte Carlo_locked values'!$CQ$6:$DS$506,'Half from MC Supply Inputs '!KI$138+1,FALSE),KI125)</f>
        <v>11.023024599007563</v>
      </c>
      <c r="KJ158">
        <f>IF(KJ$68=0,HLOOKUP($A158,'Monte Carlo_locked values'!$CQ$6:$DS$506,'Half from MC Supply Inputs '!KJ$138+1,FALSE),KJ125)</f>
        <v>3.0034612451254952</v>
      </c>
      <c r="KK158">
        <f>IF(KK$68=0,HLOOKUP($A158,'Monte Carlo_locked values'!$CQ$6:$DS$506,'Half from MC Supply Inputs '!KK$138+1,FALSE),KK125)</f>
        <v>11.023024599007563</v>
      </c>
      <c r="KL158">
        <f>IF(KL$68=0,HLOOKUP($A158,'Monte Carlo_locked values'!$CQ$6:$DS$506,'Half from MC Supply Inputs '!KL$138+1,FALSE),KL125)</f>
        <v>5.935130766850258</v>
      </c>
      <c r="KM158">
        <f>IF(KM$68=0,HLOOKUP($A158,'Monte Carlo_locked values'!$CQ$6:$DS$506,'Half from MC Supply Inputs '!KM$138+1,FALSE),KM125)</f>
        <v>4.4692960059878768</v>
      </c>
      <c r="KN158">
        <f>IF(KN$68=0,HLOOKUP($A158,'Monte Carlo_locked values'!$CQ$6:$DS$506,'Half from MC Supply Inputs '!KN$138+1,FALSE),KN125)</f>
        <v>5.935130766850258</v>
      </c>
      <c r="KO158">
        <f>IF(KO$68=0,HLOOKUP($A158,'Monte Carlo_locked values'!$CQ$6:$DS$506,'Half from MC Supply Inputs '!KO$138+1,FALSE),KO125)</f>
        <v>5.4834002429638922</v>
      </c>
      <c r="KP158">
        <f>IF(KP$68=0,HLOOKUP($A158,'Monte Carlo_locked values'!$CQ$6:$DS$506,'Half from MC Supply Inputs '!KP$138+1,FALSE),KP125)</f>
        <v>4.4692960059878768</v>
      </c>
      <c r="KQ158">
        <f>IF(KQ$68=0,HLOOKUP($A158,'Monte Carlo_locked values'!$CQ$6:$DS$506,'Half from MC Supply Inputs '!KQ$138+1,FALSE),KQ125)</f>
        <v>11.023024599007563</v>
      </c>
      <c r="KR158">
        <f>IF(KR$68=0,HLOOKUP($A158,'Monte Carlo_locked values'!$CQ$6:$DS$506,'Half from MC Supply Inputs '!KR$138+1,FALSE),KR125)</f>
        <v>5.935130766850258</v>
      </c>
      <c r="KS158">
        <f>IF(KS$68=0,HLOOKUP($A158,'Monte Carlo_locked values'!$CQ$6:$DS$506,'Half from MC Supply Inputs '!KS$138+1,FALSE),KS125)</f>
        <v>11.023024599007563</v>
      </c>
      <c r="KT158">
        <f>IF(KT$68=0,HLOOKUP($A158,'Monte Carlo_locked values'!$CQ$6:$DS$506,'Half from MC Supply Inputs '!KT$138+1,FALSE),KT125)</f>
        <v>11.023024599007563</v>
      </c>
      <c r="KU158">
        <f>IF(KU$68=0,HLOOKUP($A158,'Monte Carlo_locked values'!$CQ$6:$DS$506,'Half from MC Supply Inputs '!KU$138+1,FALSE),KU125)</f>
        <v>7.5429472742415475</v>
      </c>
      <c r="KV158">
        <f>IF(KV$68=0,HLOOKUP($A158,'Monte Carlo_locked values'!$CQ$6:$DS$506,'Half from MC Supply Inputs '!KV$138+1,FALSE),KV125)</f>
        <v>3.0034612451254952</v>
      </c>
      <c r="KW158">
        <f>IF(KW$68=0,HLOOKUP($A158,'Monte Carlo_locked values'!$CQ$6:$DS$506,'Half from MC Supply Inputs '!KW$138+1,FALSE),KW125)</f>
        <v>3.0994989335995</v>
      </c>
      <c r="KX158">
        <f>IF(KX$68=0,HLOOKUP($A158,'Monte Carlo_locked values'!$CQ$6:$DS$506,'Half from MC Supply Inputs '!KX$138+1,FALSE),KX125)</f>
        <v>3.0069725424322744</v>
      </c>
      <c r="KY158">
        <f>IF(KY$68=0,HLOOKUP($A158,'Monte Carlo_locked values'!$CQ$6:$DS$506,'Half from MC Supply Inputs '!KY$138+1,FALSE),KY125)</f>
        <v>11.023024599007563</v>
      </c>
      <c r="KZ158">
        <f>IF(KZ$68=0,HLOOKUP($A158,'Monte Carlo_locked values'!$CQ$6:$DS$506,'Half from MC Supply Inputs '!KZ$138+1,FALSE),KZ125)</f>
        <v>11.023024599007563</v>
      </c>
      <c r="LA158">
        <f>IF(LA$68=0,HLOOKUP($A158,'Monte Carlo_locked values'!$CQ$6:$DS$506,'Half from MC Supply Inputs '!LA$138+1,FALSE),LA125)</f>
        <v>11.023024599007563</v>
      </c>
      <c r="LB158">
        <f>IF(LB$68=0,HLOOKUP($A158,'Monte Carlo_locked values'!$CQ$6:$DS$506,'Half from MC Supply Inputs '!LB$138+1,FALSE),LB125)</f>
        <v>4.4692960059878768</v>
      </c>
      <c r="LC158">
        <f>IF(LC$68=0,HLOOKUP($A158,'Monte Carlo_locked values'!$CQ$6:$DS$506,'Half from MC Supply Inputs '!LC$138+1,FALSE),LC125)</f>
        <v>9.3874005707391124</v>
      </c>
      <c r="LD158">
        <f>IF(LD$68=0,HLOOKUP($A158,'Monte Carlo_locked values'!$CQ$6:$DS$506,'Half from MC Supply Inputs '!LD$138+1,FALSE),LD125)</f>
        <v>4.4692960059878768</v>
      </c>
      <c r="LE158">
        <f>IF(LE$68=0,HLOOKUP($A158,'Monte Carlo_locked values'!$CQ$6:$DS$506,'Half from MC Supply Inputs '!LE$138+1,FALSE),LE125)</f>
        <v>3.0034612451254952</v>
      </c>
      <c r="LF158">
        <f>IF(LF$68=0,HLOOKUP($A158,'Monte Carlo_locked values'!$CQ$6:$DS$506,'Half from MC Supply Inputs '!LF$138+1,FALSE),LF125)</f>
        <v>11.023024599007563</v>
      </c>
      <c r="LG158">
        <f>IF(LG$68=0,HLOOKUP($A158,'Monte Carlo_locked values'!$CQ$6:$DS$506,'Half from MC Supply Inputs '!LG$138+1,FALSE),LG125)</f>
        <v>11.023024599007563</v>
      </c>
      <c r="LH158">
        <f>IF(LH$68=0,HLOOKUP($A158,'Monte Carlo_locked values'!$CQ$6:$DS$506,'Half from MC Supply Inputs '!LH$138+1,FALSE),LH125)</f>
        <v>11.023024599007563</v>
      </c>
      <c r="LI158">
        <f>IF(LI$68=0,HLOOKUP($A158,'Monte Carlo_locked values'!$CQ$6:$DS$506,'Half from MC Supply Inputs '!LI$138+1,FALSE),LI125)</f>
        <v>9.5618802021039588</v>
      </c>
      <c r="LJ158">
        <f>IF(LJ$68=0,HLOOKUP($A158,'Monte Carlo_locked values'!$CQ$6:$DS$506,'Half from MC Supply Inputs '!LJ$138+1,FALSE),LJ125)</f>
        <v>7.5429472742415475</v>
      </c>
      <c r="LK158">
        <f>IF(LK$68=0,HLOOKUP($A158,'Monte Carlo_locked values'!$CQ$6:$DS$506,'Half from MC Supply Inputs '!LK$138+1,FALSE),LK125)</f>
        <v>6.7390390205459019</v>
      </c>
      <c r="LL158">
        <f>IF(LL$68=0,HLOOKUP($A158,'Monte Carlo_locked values'!$CQ$6:$DS$506,'Half from MC Supply Inputs '!LL$138+1,FALSE),LL125)</f>
        <v>11.023024599007563</v>
      </c>
      <c r="LM158">
        <f>IF(LM$68=0,HLOOKUP($A158,'Monte Carlo_locked values'!$CQ$6:$DS$506,'Half from MC Supply Inputs '!LM$138+1,FALSE),LM125)</f>
        <v>4.6436626762055671</v>
      </c>
      <c r="LN158">
        <f>IF(LN$68=0,HLOOKUP($A158,'Monte Carlo_locked values'!$CQ$6:$DS$506,'Half from MC Supply Inputs '!LN$138+1,FALSE),LN125)</f>
        <v>3.4413369611377629</v>
      </c>
      <c r="LO158">
        <f>IF(LO$68=0,HLOOKUP($A158,'Monte Carlo_locked values'!$CQ$6:$DS$506,'Half from MC Supply Inputs '!LO$138+1,FALSE),LO125)</f>
        <v>3.0069725424322744</v>
      </c>
      <c r="LP158">
        <f>IF(LP$68=0,HLOOKUP($A158,'Monte Carlo_locked values'!$CQ$6:$DS$506,'Half from MC Supply Inputs '!LP$138+1,FALSE),LP125)</f>
        <v>5.8163987692685657</v>
      </c>
      <c r="LQ158">
        <f>IF(LQ$68=0,HLOOKUP($A158,'Monte Carlo_locked values'!$CQ$6:$DS$506,'Half from MC Supply Inputs '!LQ$138+1,FALSE),LQ125)</f>
        <v>11.023024599007563</v>
      </c>
      <c r="LR158">
        <f>IF(LR$68=0,HLOOKUP($A158,'Monte Carlo_locked values'!$CQ$6:$DS$506,'Half from MC Supply Inputs '!LR$138+1,FALSE),LR125)</f>
        <v>3.0034612451254952</v>
      </c>
      <c r="LS158">
        <f>IF(LS$68=0,HLOOKUP($A158,'Monte Carlo_locked values'!$CQ$6:$DS$506,'Half from MC Supply Inputs '!LS$138+1,FALSE),LS125)</f>
        <v>10.37838656562591</v>
      </c>
      <c r="LT158">
        <f>IF(LT$68=0,HLOOKUP($A158,'Monte Carlo_locked values'!$CQ$6:$DS$506,'Half from MC Supply Inputs '!LT$138+1,FALSE),LT125)</f>
        <v>10.34519583244286</v>
      </c>
      <c r="LU158">
        <f>IF(LU$68=0,HLOOKUP($A158,'Monte Carlo_locked values'!$CQ$6:$DS$506,'Half from MC Supply Inputs '!LU$138+1,FALSE),LU125)</f>
        <v>4.4692960059878768</v>
      </c>
      <c r="LV158">
        <f>IF(LV$68=0,HLOOKUP($A158,'Monte Carlo_locked values'!$CQ$6:$DS$506,'Half from MC Supply Inputs '!LV$138+1,FALSE),LV125)</f>
        <v>7.5429472742415475</v>
      </c>
      <c r="LW158">
        <f>IF(LW$68=0,HLOOKUP($A158,'Monte Carlo_locked values'!$CQ$6:$DS$506,'Half from MC Supply Inputs '!LW$138+1,FALSE),LW125)</f>
        <v>3.6779915461516768</v>
      </c>
      <c r="LX158">
        <f>IF(LX$68=0,HLOOKUP($A158,'Monte Carlo_locked values'!$CQ$6:$DS$506,'Half from MC Supply Inputs '!LX$138+1,FALSE),LX125)</f>
        <v>3.0034612451254952</v>
      </c>
      <c r="LY158">
        <f>IF(LY$68=0,HLOOKUP($A158,'Monte Carlo_locked values'!$CQ$6:$DS$506,'Half from MC Supply Inputs '!LY$138+1,FALSE),LY125)</f>
        <v>7.5429472742415475</v>
      </c>
      <c r="LZ158">
        <f>IF(LZ$68=0,HLOOKUP($A158,'Monte Carlo_locked values'!$CQ$6:$DS$506,'Half from MC Supply Inputs '!LZ$138+1,FALSE),LZ125)</f>
        <v>11.023024599007563</v>
      </c>
      <c r="MA158">
        <f>IF(MA$68=0,HLOOKUP($A158,'Monte Carlo_locked values'!$CQ$6:$DS$506,'Half from MC Supply Inputs '!MA$138+1,FALSE),MA125)</f>
        <v>3.0034612451254952</v>
      </c>
      <c r="MB158">
        <f>IF(MB$68=0,HLOOKUP($A158,'Monte Carlo_locked values'!$CQ$6:$DS$506,'Half from MC Supply Inputs '!MB$138+1,FALSE),MB125)</f>
        <v>3.0034612451254952</v>
      </c>
      <c r="MC158">
        <f>IF(MC$68=0,HLOOKUP($A158,'Monte Carlo_locked values'!$CQ$6:$DS$506,'Half from MC Supply Inputs '!MC$138+1,FALSE),MC125)</f>
        <v>3.6697819875945505</v>
      </c>
      <c r="MD158">
        <f>IF(MD$68=0,HLOOKUP($A158,'Monte Carlo_locked values'!$CQ$6:$DS$506,'Half from MC Supply Inputs '!MD$138+1,FALSE),MD125)</f>
        <v>7.5429472742415475</v>
      </c>
      <c r="ME158">
        <f>IF(ME$68=0,HLOOKUP($A158,'Monte Carlo_locked values'!$CQ$6:$DS$506,'Half from MC Supply Inputs '!ME$138+1,FALSE),ME125)</f>
        <v>9.3230829526834142</v>
      </c>
      <c r="MF158">
        <f>IF(MF$68=0,HLOOKUP($A158,'Monte Carlo_locked values'!$CQ$6:$DS$506,'Half from MC Supply Inputs '!MF$138+1,FALSE),MF125)</f>
        <v>3.0034612451254952</v>
      </c>
      <c r="MG158">
        <f>IF(MG$68=0,HLOOKUP($A158,'Monte Carlo_locked values'!$CQ$6:$DS$506,'Half from MC Supply Inputs '!MG$138+1,FALSE),MG125)</f>
        <v>11.023024599007563</v>
      </c>
      <c r="MH158">
        <f>IF(MH$68=0,HLOOKUP($A158,'Monte Carlo_locked values'!$CQ$6:$DS$506,'Half from MC Supply Inputs '!MH$138+1,FALSE),MH125)</f>
        <v>7.5429472742415475</v>
      </c>
      <c r="MI158">
        <f>IF(MI$68=0,HLOOKUP($A158,'Monte Carlo_locked values'!$CQ$6:$DS$506,'Half from MC Supply Inputs '!MI$138+1,FALSE),MI125)</f>
        <v>11.023024599007563</v>
      </c>
      <c r="MJ158">
        <f>IF(MJ$68=0,HLOOKUP($A158,'Monte Carlo_locked values'!$CQ$6:$DS$506,'Half from MC Supply Inputs '!MJ$138+1,FALSE),MJ125)</f>
        <v>4.1643283760612766</v>
      </c>
      <c r="MK158">
        <f>IF(MK$68=0,HLOOKUP($A158,'Monte Carlo_locked values'!$CQ$6:$DS$506,'Half from MC Supply Inputs '!MK$138+1,FALSE),MK125)</f>
        <v>5.1594527700557862</v>
      </c>
      <c r="ML158">
        <f>IF(ML$68=0,HLOOKUP($A158,'Monte Carlo_locked values'!$CQ$6:$DS$506,'Half from MC Supply Inputs '!ML$138+1,FALSE),ML125)</f>
        <v>3.0034612451254952</v>
      </c>
      <c r="MM158">
        <f>IF(MM$68=0,HLOOKUP($A158,'Monte Carlo_locked values'!$CQ$6:$DS$506,'Half from MC Supply Inputs '!MM$138+1,FALSE),MM125)</f>
        <v>11.023024599007563</v>
      </c>
      <c r="MN158">
        <f>IF(MN$68=0,HLOOKUP($A158,'Monte Carlo_locked values'!$CQ$6:$DS$506,'Half from MC Supply Inputs '!MN$138+1,FALSE),MN125)</f>
        <v>6.7390390205459019</v>
      </c>
      <c r="MO158">
        <f>IF(MO$68=0,HLOOKUP($A158,'Monte Carlo_locked values'!$CQ$6:$DS$506,'Half from MC Supply Inputs '!MO$138+1,FALSE),MO125)</f>
        <v>4.4692960059878768</v>
      </c>
      <c r="MP158">
        <f>IF(MP$68=0,HLOOKUP($A158,'Monte Carlo_locked values'!$CQ$6:$DS$506,'Half from MC Supply Inputs '!MP$138+1,FALSE),MP125)</f>
        <v>11.023024599007563</v>
      </c>
      <c r="MQ158">
        <f>IF(MQ$68=0,HLOOKUP($A158,'Monte Carlo_locked values'!$CQ$6:$DS$506,'Half from MC Supply Inputs '!MQ$138+1,FALSE),MQ125)</f>
        <v>11.023024599007563</v>
      </c>
      <c r="MR158">
        <f>IF(MR$68=0,HLOOKUP($A158,'Monte Carlo_locked values'!$CQ$6:$DS$506,'Half from MC Supply Inputs '!MR$138+1,FALSE),MR125)</f>
        <v>11.023024599007563</v>
      </c>
      <c r="MS158">
        <f>IF(MS$68=0,HLOOKUP($A158,'Monte Carlo_locked values'!$CQ$6:$DS$506,'Half from MC Supply Inputs '!MS$138+1,FALSE),MS125)</f>
        <v>4.4692960059878768</v>
      </c>
      <c r="MT158">
        <f>IF(MT$68=0,HLOOKUP($A158,'Monte Carlo_locked values'!$CQ$6:$DS$506,'Half from MC Supply Inputs '!MT$138+1,FALSE),MT125)</f>
        <v>11.023024599007563</v>
      </c>
      <c r="MU158">
        <f>IF(MU$68=0,HLOOKUP($A158,'Monte Carlo_locked values'!$CQ$6:$DS$506,'Half from MC Supply Inputs '!MU$138+1,FALSE),MU125)</f>
        <v>11.023024599007563</v>
      </c>
      <c r="MV158">
        <f>IF(MV$68=0,HLOOKUP($A158,'Monte Carlo_locked values'!$CQ$6:$DS$506,'Half from MC Supply Inputs '!MV$138+1,FALSE),MV125)</f>
        <v>6.7390390205459019</v>
      </c>
      <c r="MW158">
        <f>IF(MW$68=0,HLOOKUP($A158,'Monte Carlo_locked values'!$CQ$6:$DS$506,'Half from MC Supply Inputs '!MW$138+1,FALSE),MW125)</f>
        <v>7.5429472742415475</v>
      </c>
      <c r="MX158">
        <f>IF(MX$68=0,HLOOKUP($A158,'Monte Carlo_locked values'!$CQ$6:$DS$506,'Half from MC Supply Inputs '!MX$138+1,FALSE),MX125)</f>
        <v>5.935130766850258</v>
      </c>
      <c r="MY158">
        <f>IF(MY$68=0,HLOOKUP($A158,'Monte Carlo_locked values'!$CQ$6:$DS$506,'Half from MC Supply Inputs '!MY$138+1,FALSE),MY125)</f>
        <v>6.9893088190268493</v>
      </c>
      <c r="MZ158">
        <f>IF(MZ$68=0,HLOOKUP($A158,'Monte Carlo_locked values'!$CQ$6:$DS$506,'Half from MC Supply Inputs '!MZ$138+1,FALSE),MZ125)</f>
        <v>7.5429472742415475</v>
      </c>
      <c r="NA158">
        <f>IF(NA$68=0,HLOOKUP($A158,'Monte Carlo_locked values'!$CQ$6:$DS$506,'Half from MC Supply Inputs '!NA$138+1,FALSE),NA125)</f>
        <v>3.5395301852928793</v>
      </c>
      <c r="NB158">
        <f>IF(NB$68=0,HLOOKUP($A158,'Monte Carlo_locked values'!$CQ$6:$DS$506,'Half from MC Supply Inputs '!NB$138+1,FALSE),NB125)</f>
        <v>4.4692960059878768</v>
      </c>
      <c r="NC158">
        <f>IF(NC$68=0,HLOOKUP($A158,'Monte Carlo_locked values'!$CQ$6:$DS$506,'Half from MC Supply Inputs '!NC$138+1,FALSE),NC125)</f>
        <v>11.023024599007563</v>
      </c>
      <c r="ND158">
        <f>IF(ND$68=0,HLOOKUP($A158,'Monte Carlo_locked values'!$CQ$6:$DS$506,'Half from MC Supply Inputs '!ND$138+1,FALSE),ND125)</f>
        <v>3.0069725424322744</v>
      </c>
      <c r="NE158">
        <f>IF(NE$68=0,HLOOKUP($A158,'Monte Carlo_locked values'!$CQ$6:$DS$506,'Half from MC Supply Inputs '!NE$138+1,FALSE),NE125)</f>
        <v>8.7519067220018592</v>
      </c>
      <c r="NF158">
        <f>IF(NF$68=0,HLOOKUP($A158,'Monte Carlo_locked values'!$CQ$6:$DS$506,'Half from MC Supply Inputs '!NF$138+1,FALSE),NF125)</f>
        <v>4.4692960059878768</v>
      </c>
      <c r="NG158">
        <f>IF(NG$68=0,HLOOKUP($A158,'Monte Carlo_locked values'!$CQ$6:$DS$506,'Half from MC Supply Inputs '!NG$138+1,FALSE),NG125)</f>
        <v>3.0034612451254952</v>
      </c>
      <c r="NH158">
        <f>IF(NH$68=0,HLOOKUP($A158,'Monte Carlo_locked values'!$CQ$6:$DS$506,'Half from MC Supply Inputs '!NH$138+1,FALSE),NH125)</f>
        <v>4.4692960059878768</v>
      </c>
      <c r="NI158">
        <f>IF(NI$68=0,HLOOKUP($A158,'Monte Carlo_locked values'!$CQ$6:$DS$506,'Half from MC Supply Inputs '!NI$138+1,FALSE),NI125)</f>
        <v>4.8809872054509968</v>
      </c>
      <c r="NJ158">
        <f>IF(NJ$68=0,HLOOKUP($A158,'Monte Carlo_locked values'!$CQ$6:$DS$506,'Half from MC Supply Inputs '!NJ$138+1,FALSE),NJ125)</f>
        <v>11.023024599007563</v>
      </c>
      <c r="NK158">
        <f>IF(NK$68=0,HLOOKUP($A158,'Monte Carlo_locked values'!$CQ$6:$DS$506,'Half from MC Supply Inputs '!NK$138+1,FALSE),NK125)</f>
        <v>3.303219600204661</v>
      </c>
      <c r="NL158">
        <f>IF(NL$68=0,HLOOKUP($A158,'Monte Carlo_locked values'!$CQ$6:$DS$506,'Half from MC Supply Inputs '!NL$138+1,FALSE),NL125)</f>
        <v>11.023024599007563</v>
      </c>
      <c r="NM158">
        <f>IF(NM$68=0,HLOOKUP($A158,'Monte Carlo_locked values'!$CQ$6:$DS$506,'Half from MC Supply Inputs '!NM$138+1,FALSE),NM125)</f>
        <v>3.0034612451254952</v>
      </c>
      <c r="NN158">
        <f>IF(NN$68=0,HLOOKUP($A158,'Monte Carlo_locked values'!$CQ$6:$DS$506,'Half from MC Supply Inputs '!NN$138+1,FALSE),NN125)</f>
        <v>5.935130766850258</v>
      </c>
      <c r="NO158">
        <f>IF(NO$68=0,HLOOKUP($A158,'Monte Carlo_locked values'!$CQ$6:$DS$506,'Half from MC Supply Inputs '!NO$138+1,FALSE),NO125)</f>
        <v>3.0034612451254952</v>
      </c>
      <c r="NP158">
        <f>IF(NP$68=0,HLOOKUP($A158,'Monte Carlo_locked values'!$CQ$6:$DS$506,'Half from MC Supply Inputs '!NP$138+1,FALSE),NP125)</f>
        <v>11.023024599007563</v>
      </c>
      <c r="NQ158">
        <f>IF(NQ$68=0,HLOOKUP($A158,'Monte Carlo_locked values'!$CQ$6:$DS$506,'Half from MC Supply Inputs '!NQ$138+1,FALSE),NQ125)</f>
        <v>6.7390390205459019</v>
      </c>
      <c r="NR158">
        <f>IF(NR$68=0,HLOOKUP($A158,'Monte Carlo_locked values'!$CQ$6:$DS$506,'Half from MC Supply Inputs '!NR$138+1,FALSE),NR125)</f>
        <v>6.7390390205459019</v>
      </c>
      <c r="NS158">
        <f>IF(NS$68=0,HLOOKUP($A158,'Monte Carlo_locked values'!$CQ$6:$DS$506,'Half from MC Supply Inputs '!NS$138+1,FALSE),NS125)</f>
        <v>4.4692960059878768</v>
      </c>
      <c r="NT158">
        <f>IF(NT$68=0,HLOOKUP($A158,'Monte Carlo_locked values'!$CQ$6:$DS$506,'Half from MC Supply Inputs '!NT$138+1,FALSE),NT125)</f>
        <v>3.0034612451254952</v>
      </c>
      <c r="NU158">
        <f>IF(NU$68=0,HLOOKUP($A158,'Monte Carlo_locked values'!$CQ$6:$DS$506,'Half from MC Supply Inputs '!NU$138+1,FALSE),NU125)</f>
        <v>3.0034612451254952</v>
      </c>
      <c r="NV158">
        <f>IF(NV$68=0,HLOOKUP($A158,'Monte Carlo_locked values'!$CQ$6:$DS$506,'Half from MC Supply Inputs '!NV$138+1,FALSE),NV125)</f>
        <v>7.5429472742415475</v>
      </c>
      <c r="NW158">
        <f>IF(NW$68=0,HLOOKUP($A158,'Monte Carlo_locked values'!$CQ$6:$DS$506,'Half from MC Supply Inputs '!NW$138+1,FALSE),NW125)</f>
        <v>11.023024599007563</v>
      </c>
      <c r="NX158">
        <f>IF(NX$68=0,HLOOKUP($A158,'Monte Carlo_locked values'!$CQ$6:$DS$506,'Half from MC Supply Inputs '!NX$138+1,FALSE),NX125)</f>
        <v>3.0034612451254952</v>
      </c>
      <c r="NY158">
        <f>IF(NY$68=0,HLOOKUP($A158,'Monte Carlo_locked values'!$CQ$6:$DS$506,'Half from MC Supply Inputs '!NY$138+1,FALSE),NY125)</f>
        <v>5.2583034593153499</v>
      </c>
      <c r="NZ158">
        <f>IF(NZ$68=0,HLOOKUP($A158,'Monte Carlo_locked values'!$CQ$6:$DS$506,'Half from MC Supply Inputs '!NZ$138+1,FALSE),NZ125)</f>
        <v>6.7390390205459019</v>
      </c>
      <c r="OA158">
        <f>IF(OA$68=0,HLOOKUP($A158,'Monte Carlo_locked values'!$CQ$6:$DS$506,'Half from MC Supply Inputs '!OA$138+1,FALSE),OA125)</f>
        <v>3.0069725424322744</v>
      </c>
      <c r="OB158">
        <f>IF(OB$68=0,HLOOKUP($A158,'Monte Carlo_locked values'!$CQ$6:$DS$506,'Half from MC Supply Inputs '!OB$138+1,FALSE),OB125)</f>
        <v>7.772909276008221</v>
      </c>
      <c r="OC158">
        <f>IF(OC$68=0,HLOOKUP($A158,'Monte Carlo_locked values'!$CQ$6:$DS$506,'Half from MC Supply Inputs '!OC$138+1,FALSE),OC125)</f>
        <v>3.0034612451254952</v>
      </c>
      <c r="OD158">
        <f>IF(OD$68=0,HLOOKUP($A158,'Monte Carlo_locked values'!$CQ$6:$DS$506,'Half from MC Supply Inputs '!OD$138+1,FALSE),OD125)</f>
        <v>11.023024599007563</v>
      </c>
      <c r="OE158">
        <f>IF(OE$68=0,HLOOKUP($A158,'Monte Carlo_locked values'!$CQ$6:$DS$506,'Half from MC Supply Inputs '!OE$138+1,FALSE),OE125)</f>
        <v>11.023024599007563</v>
      </c>
      <c r="OF158">
        <f>IF(OF$68=0,HLOOKUP($A158,'Monte Carlo_locked values'!$CQ$6:$DS$506,'Half from MC Supply Inputs '!OF$138+1,FALSE),OF125)</f>
        <v>11.023024599007563</v>
      </c>
      <c r="OG158">
        <f>IF(OG$68=0,HLOOKUP($A158,'Monte Carlo_locked values'!$CQ$6:$DS$506,'Half from MC Supply Inputs '!OG$138+1,FALSE),OG125)</f>
        <v>3.0034612451254952</v>
      </c>
      <c r="OH158">
        <f>IF(OH$68=0,HLOOKUP($A158,'Monte Carlo_locked values'!$CQ$6:$DS$506,'Half from MC Supply Inputs '!OH$138+1,FALSE),OH125)</f>
        <v>11.023024599007563</v>
      </c>
      <c r="OI158">
        <f>IF(OI$68=0,HLOOKUP($A158,'Monte Carlo_locked values'!$CQ$6:$DS$506,'Half from MC Supply Inputs '!OI$138+1,FALSE),OI125)</f>
        <v>4.4692960059878768</v>
      </c>
      <c r="OJ158">
        <f>IF(OJ$68=0,HLOOKUP($A158,'Monte Carlo_locked values'!$CQ$6:$DS$506,'Half from MC Supply Inputs '!OJ$138+1,FALSE),OJ125)</f>
        <v>6.7390390205459019</v>
      </c>
      <c r="OK158">
        <f>IF(OK$68=0,HLOOKUP($A158,'Monte Carlo_locked values'!$CQ$6:$DS$506,'Half from MC Supply Inputs '!OK$138+1,FALSE),OK125)</f>
        <v>11.023024599007563</v>
      </c>
      <c r="OL158">
        <f>IF(OL$68=0,HLOOKUP($A158,'Monte Carlo_locked values'!$CQ$6:$DS$506,'Half from MC Supply Inputs '!OL$138+1,FALSE),OL125)</f>
        <v>3.0034612451254952</v>
      </c>
      <c r="OM158">
        <f>IF(OM$68=0,HLOOKUP($A158,'Monte Carlo_locked values'!$CQ$6:$DS$506,'Half from MC Supply Inputs '!OM$138+1,FALSE),OM125)</f>
        <v>11.023024599007563</v>
      </c>
      <c r="ON158">
        <f>IF(ON$68=0,HLOOKUP($A158,'Monte Carlo_locked values'!$CQ$6:$DS$506,'Half from MC Supply Inputs '!ON$138+1,FALSE),ON125)</f>
        <v>11.023024599007563</v>
      </c>
      <c r="OO158">
        <f>IF(OO$68=0,HLOOKUP($A158,'Monte Carlo_locked values'!$CQ$6:$DS$506,'Half from MC Supply Inputs '!OO$138+1,FALSE),OO125)</f>
        <v>9.1549148187113243</v>
      </c>
      <c r="OP158">
        <f>IF(OP$68=0,HLOOKUP($A158,'Monte Carlo_locked values'!$CQ$6:$DS$506,'Half from MC Supply Inputs '!OP$138+1,FALSE),OP125)</f>
        <v>5.1045173519331373</v>
      </c>
      <c r="OQ158">
        <f>IF(OQ$68=0,HLOOKUP($A158,'Monte Carlo_locked values'!$CQ$6:$DS$506,'Half from MC Supply Inputs '!OQ$138+1,FALSE),OQ125)</f>
        <v>5.935130766850258</v>
      </c>
      <c r="OR158">
        <f>IF(OR$68=0,HLOOKUP($A158,'Monte Carlo_locked values'!$CQ$6:$DS$506,'Half from MC Supply Inputs '!OR$138+1,FALSE),OR125)</f>
        <v>3.0069725424322744</v>
      </c>
      <c r="OS158">
        <f>IF(OS$68=0,HLOOKUP($A158,'Monte Carlo_locked values'!$CQ$6:$DS$506,'Half from MC Supply Inputs '!OS$138+1,FALSE),OS125)</f>
        <v>3.0034612451254952</v>
      </c>
      <c r="OT158">
        <f>IF(OT$68=0,HLOOKUP($A158,'Monte Carlo_locked values'!$CQ$6:$DS$506,'Half from MC Supply Inputs '!OT$138+1,FALSE),OT125)</f>
        <v>5.935130766850258</v>
      </c>
      <c r="OU158">
        <f>IF(OU$68=0,HLOOKUP($A158,'Monte Carlo_locked values'!$CQ$6:$DS$506,'Half from MC Supply Inputs '!OU$138+1,FALSE),OU125)</f>
        <v>11.023024599007563</v>
      </c>
      <c r="OV158">
        <f>IF(OV$68=0,HLOOKUP($A158,'Monte Carlo_locked values'!$CQ$6:$DS$506,'Half from MC Supply Inputs '!OV$138+1,FALSE),OV125)</f>
        <v>7.5429472742415475</v>
      </c>
      <c r="OW158">
        <f>IF(OW$68=0,HLOOKUP($A158,'Monte Carlo_locked values'!$CQ$6:$DS$506,'Half from MC Supply Inputs '!OW$138+1,FALSE),OW125)</f>
        <v>4.3044490532720925</v>
      </c>
      <c r="OX158">
        <f>IF(OX$68=0,HLOOKUP($A158,'Monte Carlo_locked values'!$CQ$6:$DS$506,'Half from MC Supply Inputs '!OX$138+1,FALSE),OX125)</f>
        <v>6.7390390205459019</v>
      </c>
      <c r="OY158">
        <f>IF(OY$68=0,HLOOKUP($A158,'Monte Carlo_locked values'!$CQ$6:$DS$506,'Half from MC Supply Inputs '!OY$138+1,FALSE),OY125)</f>
        <v>3.9760462475985063</v>
      </c>
      <c r="OZ158">
        <f>IF(OZ$68=0,HLOOKUP($A158,'Monte Carlo_locked values'!$CQ$6:$DS$506,'Half from MC Supply Inputs '!OZ$138+1,FALSE),OZ125)</f>
        <v>7.5429472742415475</v>
      </c>
      <c r="PA158">
        <f>IF(PA$68=0,HLOOKUP($A158,'Monte Carlo_locked values'!$CQ$6:$DS$506,'Half from MC Supply Inputs '!PA$138+1,FALSE),PA125)</f>
        <v>11.023024599007563</v>
      </c>
      <c r="PB158">
        <f>IF(PB$68=0,HLOOKUP($A158,'Monte Carlo_locked values'!$CQ$6:$DS$506,'Half from MC Supply Inputs '!PB$138+1,FALSE),PB125)</f>
        <v>4.4692960059878768</v>
      </c>
      <c r="PC158">
        <f>IF(PC$68=0,HLOOKUP($A158,'Monte Carlo_locked values'!$CQ$6:$DS$506,'Half from MC Supply Inputs '!PC$138+1,FALSE),PC125)</f>
        <v>3.0034612451254952</v>
      </c>
      <c r="PD158">
        <f>IF(PD$68=0,HLOOKUP($A158,'Monte Carlo_locked values'!$CQ$6:$DS$506,'Half from MC Supply Inputs '!PD$138+1,FALSE),PD125)</f>
        <v>11.023024599007563</v>
      </c>
      <c r="PE158">
        <f>IF(PE$68=0,HLOOKUP($A158,'Monte Carlo_locked values'!$CQ$6:$DS$506,'Half from MC Supply Inputs '!PE$138+1,FALSE),PE125)</f>
        <v>11.023024599007563</v>
      </c>
      <c r="PF158">
        <f>IF(PF$68=0,HLOOKUP($A158,'Monte Carlo_locked values'!$CQ$6:$DS$506,'Half from MC Supply Inputs '!PF$138+1,FALSE),PF125)</f>
        <v>4.4692960059878768</v>
      </c>
      <c r="PG158">
        <f>IF(PG$68=0,HLOOKUP($A158,'Monte Carlo_locked values'!$CQ$6:$DS$506,'Half from MC Supply Inputs '!PG$138+1,FALSE),PG125)</f>
        <v>3.6351293296330058</v>
      </c>
      <c r="PH158">
        <f>IF(PH$68=0,HLOOKUP($A158,'Monte Carlo_locked values'!$CQ$6:$DS$506,'Half from MC Supply Inputs '!PH$138+1,FALSE),PH125)</f>
        <v>6.6695038586210318</v>
      </c>
      <c r="PI158">
        <f>IF(PI$68=0,HLOOKUP($A158,'Monte Carlo_locked values'!$CQ$6:$DS$506,'Half from MC Supply Inputs '!PI$138+1,FALSE),PI125)</f>
        <v>7.3099988917186023</v>
      </c>
      <c r="PJ158">
        <f>IF(PJ$68=0,HLOOKUP($A158,'Monte Carlo_locked values'!$CQ$6:$DS$506,'Half from MC Supply Inputs '!PJ$138+1,FALSE),PJ125)</f>
        <v>11.023024599007563</v>
      </c>
      <c r="PK158">
        <f>IF(PK$68=0,HLOOKUP($A158,'Monte Carlo_locked values'!$CQ$6:$DS$506,'Half from MC Supply Inputs '!PK$138+1,FALSE),PK125)</f>
        <v>6.7390390205459019</v>
      </c>
      <c r="PL158">
        <f>IF(PL$68=0,HLOOKUP($A158,'Monte Carlo_locked values'!$CQ$6:$DS$506,'Half from MC Supply Inputs '!PL$138+1,FALSE),PL125)</f>
        <v>7.5429472742415475</v>
      </c>
      <c r="PM158">
        <f>IF(PM$68=0,HLOOKUP($A158,'Monte Carlo_locked values'!$CQ$6:$DS$506,'Half from MC Supply Inputs '!PM$138+1,FALSE),PM125)</f>
        <v>3.0034612451254952</v>
      </c>
      <c r="PN158">
        <f>IF(PN$68=0,HLOOKUP($A158,'Monte Carlo_locked values'!$CQ$6:$DS$506,'Half from MC Supply Inputs '!PN$138+1,FALSE),PN125)</f>
        <v>6.7390390205459019</v>
      </c>
      <c r="PO158">
        <f>IF(PO$68=0,HLOOKUP($A158,'Monte Carlo_locked values'!$CQ$6:$DS$506,'Half from MC Supply Inputs '!PO$138+1,FALSE),PO125)</f>
        <v>11.023024599007563</v>
      </c>
      <c r="PP158">
        <f>IF(PP$68=0,HLOOKUP($A158,'Monte Carlo_locked values'!$CQ$6:$DS$506,'Half from MC Supply Inputs '!PP$138+1,FALSE),PP125)</f>
        <v>5.935130766850258</v>
      </c>
      <c r="PQ158">
        <f>IF(PQ$68=0,HLOOKUP($A158,'Monte Carlo_locked values'!$CQ$6:$DS$506,'Half from MC Supply Inputs '!PQ$138+1,FALSE),PQ125)</f>
        <v>10.421890456258671</v>
      </c>
      <c r="PR158">
        <f>IF(PR$68=0,HLOOKUP($A158,'Monte Carlo_locked values'!$CQ$6:$DS$506,'Half from MC Supply Inputs '!PR$138+1,FALSE),PR125)</f>
        <v>11.023024599007563</v>
      </c>
      <c r="PS158">
        <f>IF(PS$68=0,HLOOKUP($A158,'Monte Carlo_locked values'!$CQ$6:$DS$506,'Half from MC Supply Inputs '!PS$138+1,FALSE),PS125)</f>
        <v>11.023024599007563</v>
      </c>
      <c r="PT158">
        <f>IF(PT$68=0,HLOOKUP($A158,'Monte Carlo_locked values'!$CQ$6:$DS$506,'Half from MC Supply Inputs '!PT$138+1,FALSE),PT125)</f>
        <v>11.023024599007563</v>
      </c>
      <c r="PU158">
        <f>IF(PU$68=0,HLOOKUP($A158,'Monte Carlo_locked values'!$CQ$6:$DS$506,'Half from MC Supply Inputs '!PU$138+1,FALSE),PU125)</f>
        <v>4.711369721426693</v>
      </c>
      <c r="PV158">
        <f>IF(PV$68=0,HLOOKUP($A158,'Monte Carlo_locked values'!$CQ$6:$DS$506,'Half from MC Supply Inputs '!PV$138+1,FALSE),PV125)</f>
        <v>3.0069725424322744</v>
      </c>
      <c r="PW158">
        <f>IF(PW$68=0,HLOOKUP($A158,'Monte Carlo_locked values'!$CQ$6:$DS$506,'Half from MC Supply Inputs '!PW$138+1,FALSE),PW125)</f>
        <v>7.5429472742415475</v>
      </c>
      <c r="PX158">
        <f>IF(PX$68=0,HLOOKUP($A158,'Monte Carlo_locked values'!$CQ$6:$DS$506,'Half from MC Supply Inputs '!PX$138+1,FALSE),PX125)</f>
        <v>5.935130766850258</v>
      </c>
      <c r="PY158">
        <f>IF(PY$68=0,HLOOKUP($A158,'Monte Carlo_locked values'!$CQ$6:$DS$506,'Half from MC Supply Inputs '!PY$138+1,FALSE),PY125)</f>
        <v>4.8233684979582803</v>
      </c>
      <c r="PZ158">
        <f>IF(PZ$68=0,HLOOKUP($A158,'Monte Carlo_locked values'!$CQ$6:$DS$506,'Half from MC Supply Inputs '!PZ$138+1,FALSE),PZ125)</f>
        <v>7.5429472742415475</v>
      </c>
      <c r="QA158">
        <f>IF(QA$68=0,HLOOKUP($A158,'Monte Carlo_locked values'!$CQ$6:$DS$506,'Half from MC Supply Inputs '!QA$138+1,FALSE),QA125)</f>
        <v>11.023024599007563</v>
      </c>
      <c r="QB158">
        <f>IF(QB$68=0,HLOOKUP($A158,'Monte Carlo_locked values'!$CQ$6:$DS$506,'Half from MC Supply Inputs '!QB$138+1,FALSE),QB125)</f>
        <v>5.935130766850258</v>
      </c>
      <c r="QC158">
        <f>IF(QC$68=0,HLOOKUP($A158,'Monte Carlo_locked values'!$CQ$6:$DS$506,'Half from MC Supply Inputs '!QC$138+1,FALSE),QC125)</f>
        <v>7.6669677432013881</v>
      </c>
      <c r="QD158">
        <f>IF(QD$68=0,HLOOKUP($A158,'Monte Carlo_locked values'!$CQ$6:$DS$506,'Half from MC Supply Inputs '!QD$138+1,FALSE),QD125)</f>
        <v>7.5429472742415475</v>
      </c>
      <c r="QE158">
        <f>IF(QE$68=0,HLOOKUP($A158,'Monte Carlo_locked values'!$CQ$6:$DS$506,'Half from MC Supply Inputs '!QE$138+1,FALSE),QE125)</f>
        <v>11.023024599007563</v>
      </c>
      <c r="QF158">
        <f>IF(QF$68=0,HLOOKUP($A158,'Monte Carlo_locked values'!$CQ$6:$DS$506,'Half from MC Supply Inputs '!QF$138+1,FALSE),QF125)</f>
        <v>7.5429472742415475</v>
      </c>
      <c r="QG158">
        <f>IF(QG$68=0,HLOOKUP($A158,'Monte Carlo_locked values'!$CQ$6:$DS$506,'Half from MC Supply Inputs '!QG$138+1,FALSE),QG125)</f>
        <v>3.1030373898146681</v>
      </c>
      <c r="QH158">
        <f>IF(QH$68=0,HLOOKUP($A158,'Monte Carlo_locked values'!$CQ$6:$DS$506,'Half from MC Supply Inputs '!QH$138+1,FALSE),QH125)</f>
        <v>4.4692960059878768</v>
      </c>
      <c r="QI158">
        <f>IF(QI$68=0,HLOOKUP($A158,'Monte Carlo_locked values'!$CQ$6:$DS$506,'Half from MC Supply Inputs '!QI$138+1,FALSE),QI125)</f>
        <v>3.3108971696420681</v>
      </c>
      <c r="QJ158">
        <f>IF(QJ$68=0,HLOOKUP($A158,'Monte Carlo_locked values'!$CQ$6:$DS$506,'Half from MC Supply Inputs '!QJ$138+1,FALSE),QJ125)</f>
        <v>7.5429472742415475</v>
      </c>
      <c r="QK158">
        <f>IF(QK$68=0,HLOOKUP($A158,'Monte Carlo_locked values'!$CQ$6:$DS$506,'Half from MC Supply Inputs '!QK$138+1,FALSE),QK125)</f>
        <v>11.023024599007563</v>
      </c>
      <c r="QL158">
        <f>IF(QL$68=0,HLOOKUP($A158,'Monte Carlo_locked values'!$CQ$6:$DS$506,'Half from MC Supply Inputs '!QL$138+1,FALSE),QL125)</f>
        <v>9.592029476413316</v>
      </c>
      <c r="QM158">
        <f>IF(QM$68=0,HLOOKUP($A158,'Monte Carlo_locked values'!$CQ$6:$DS$506,'Half from MC Supply Inputs '!QM$138+1,FALSE),QM125)</f>
        <v>6.7390390205459019</v>
      </c>
      <c r="QN158">
        <f>IF(QN$68=0,HLOOKUP($A158,'Monte Carlo_locked values'!$CQ$6:$DS$506,'Half from MC Supply Inputs '!QN$138+1,FALSE),QN125)</f>
        <v>11.023024599007563</v>
      </c>
      <c r="QO158">
        <f>IF(QO$68=0,HLOOKUP($A158,'Monte Carlo_locked values'!$CQ$6:$DS$506,'Half from MC Supply Inputs '!QO$138+1,FALSE),QO125)</f>
        <v>6.1426202233575555</v>
      </c>
      <c r="QP158">
        <f>IF(QP$68=0,HLOOKUP($A158,'Monte Carlo_locked values'!$CQ$6:$DS$506,'Half from MC Supply Inputs '!QP$138+1,FALSE),QP125)</f>
        <v>5.935130766850258</v>
      </c>
      <c r="QQ158">
        <f>IF(QQ$68=0,HLOOKUP($A158,'Monte Carlo_locked values'!$CQ$6:$DS$506,'Half from MC Supply Inputs '!QQ$138+1,FALSE),QQ125)</f>
        <v>4.4692960059878768</v>
      </c>
      <c r="QR158">
        <f>IF(QR$68=0,HLOOKUP($A158,'Monte Carlo_locked values'!$CQ$6:$DS$506,'Half from MC Supply Inputs '!QR$138+1,FALSE),QR125)</f>
        <v>4.4692960059878768</v>
      </c>
      <c r="QS158">
        <f>IF(QS$68=0,HLOOKUP($A158,'Monte Carlo_locked values'!$CQ$6:$DS$506,'Half from MC Supply Inputs '!QS$138+1,FALSE),QS125)</f>
        <v>6.7390390205459019</v>
      </c>
      <c r="QT158">
        <f>IF(QT$68=0,HLOOKUP($A158,'Monte Carlo_locked values'!$CQ$6:$DS$506,'Half from MC Supply Inputs '!QT$138+1,FALSE),QT125)</f>
        <v>11.023024599007563</v>
      </c>
      <c r="QU158">
        <f>IF(QU$68=0,HLOOKUP($A158,'Monte Carlo_locked values'!$CQ$6:$DS$506,'Half from MC Supply Inputs '!QU$138+1,FALSE),QU125)</f>
        <v>5.935130766850258</v>
      </c>
      <c r="QV158">
        <f>IF(QV$68=0,HLOOKUP($A158,'Monte Carlo_locked values'!$CQ$6:$DS$506,'Half from MC Supply Inputs '!QV$138+1,FALSE),QV125)</f>
        <v>6.7390390205459019</v>
      </c>
      <c r="QW158">
        <f>IF(QW$68=0,HLOOKUP($A158,'Monte Carlo_locked values'!$CQ$6:$DS$506,'Half from MC Supply Inputs '!QW$138+1,FALSE),QW125)</f>
        <v>4.5143021640303242</v>
      </c>
      <c r="QX158">
        <f>IF(QX$68=0,HLOOKUP($A158,'Monte Carlo_locked values'!$CQ$6:$DS$506,'Half from MC Supply Inputs '!QX$138+1,FALSE),QX125)</f>
        <v>7.8473986810256546</v>
      </c>
      <c r="QY158">
        <f>IF(QY$68=0,HLOOKUP($A158,'Monte Carlo_locked values'!$CQ$6:$DS$506,'Half from MC Supply Inputs '!QY$138+1,FALSE),QY125)</f>
        <v>6.7390390205459019</v>
      </c>
      <c r="QZ158">
        <f>IF(QZ$68=0,HLOOKUP($A158,'Monte Carlo_locked values'!$CQ$6:$DS$506,'Half from MC Supply Inputs '!QZ$138+1,FALSE),QZ125)</f>
        <v>7.5429472742415475</v>
      </c>
      <c r="RA158">
        <f>IF(RA$68=0,HLOOKUP($A158,'Monte Carlo_locked values'!$CQ$6:$DS$506,'Half from MC Supply Inputs '!RA$138+1,FALSE),RA125)</f>
        <v>3.0034612451254952</v>
      </c>
      <c r="RB158">
        <f>IF(RB$68=0,HLOOKUP($A158,'Monte Carlo_locked values'!$CQ$6:$DS$506,'Half from MC Supply Inputs '!RB$138+1,FALSE),RB125)</f>
        <v>11.023024599007563</v>
      </c>
      <c r="RC158">
        <f>IF(RC$68=0,HLOOKUP($A158,'Monte Carlo_locked values'!$CQ$6:$DS$506,'Half from MC Supply Inputs '!RC$138+1,FALSE),RC125)</f>
        <v>6.7390390205459019</v>
      </c>
      <c r="RD158">
        <f>IF(RD$68=0,HLOOKUP($A158,'Monte Carlo_locked values'!$CQ$6:$DS$506,'Half from MC Supply Inputs '!RD$138+1,FALSE),RD125)</f>
        <v>11.023024599007563</v>
      </c>
      <c r="RE158">
        <f>IF(RE$68=0,HLOOKUP($A158,'Monte Carlo_locked values'!$CQ$6:$DS$506,'Half from MC Supply Inputs '!RE$138+1,FALSE),RE125)</f>
        <v>4.4692960059878768</v>
      </c>
      <c r="RF158">
        <f>IF(RF$68=0,HLOOKUP($A158,'Monte Carlo_locked values'!$CQ$6:$DS$506,'Half from MC Supply Inputs '!RF$138+1,FALSE),RF125)</f>
        <v>11.023024599007563</v>
      </c>
      <c r="RG158">
        <f>IF(RG$68=0,HLOOKUP($A158,'Monte Carlo_locked values'!$CQ$6:$DS$506,'Half from MC Supply Inputs '!RG$138+1,FALSE),RG125)</f>
        <v>6.7390390205459019</v>
      </c>
      <c r="RH158">
        <f>IF(RH$68=0,HLOOKUP($A158,'Monte Carlo_locked values'!$CQ$6:$DS$506,'Half from MC Supply Inputs '!RH$138+1,FALSE),RH125)</f>
        <v>11.023024599007563</v>
      </c>
      <c r="RI158">
        <f>IF(RI$68=0,HLOOKUP($A158,'Monte Carlo_locked values'!$CQ$6:$DS$506,'Half from MC Supply Inputs '!RI$138+1,FALSE),RI125)</f>
        <v>5.935130766850258</v>
      </c>
      <c r="RJ158">
        <f>IF(RJ$68=0,HLOOKUP($A158,'Monte Carlo_locked values'!$CQ$6:$DS$506,'Half from MC Supply Inputs '!RJ$138+1,FALSE),RJ125)</f>
        <v>3.0034612451254952</v>
      </c>
      <c r="RK158">
        <f>IF(RK$68=0,HLOOKUP($A158,'Monte Carlo_locked values'!$CQ$6:$DS$506,'Half from MC Supply Inputs '!RK$138+1,FALSE),RK125)</f>
        <v>7.5429472742415475</v>
      </c>
      <c r="RL158">
        <f>IF(RL$68=0,HLOOKUP($A158,'Monte Carlo_locked values'!$CQ$6:$DS$506,'Half from MC Supply Inputs '!RL$138+1,FALSE),RL125)</f>
        <v>11.023024599007563</v>
      </c>
      <c r="RM158">
        <f>IF(RM$68=0,HLOOKUP($A158,'Monte Carlo_locked values'!$CQ$6:$DS$506,'Half from MC Supply Inputs '!RM$138+1,FALSE),RM125)</f>
        <v>6.7390390205459019</v>
      </c>
      <c r="RN158">
        <f>IF(RN$68=0,HLOOKUP($A158,'Monte Carlo_locked values'!$CQ$6:$DS$506,'Half from MC Supply Inputs '!RN$138+1,FALSE),RN125)</f>
        <v>5.935130766850258</v>
      </c>
      <c r="RO158">
        <f>IF(RO$68=0,HLOOKUP($A158,'Monte Carlo_locked values'!$CQ$6:$DS$506,'Half from MC Supply Inputs '!RO$138+1,FALSE),RO125)</f>
        <v>6.0784185294969024</v>
      </c>
      <c r="RP158">
        <f>IF(RP$68=0,HLOOKUP($A158,'Monte Carlo_locked values'!$CQ$6:$DS$506,'Half from MC Supply Inputs '!RP$138+1,FALSE),RP125)</f>
        <v>11.023024599007563</v>
      </c>
      <c r="RQ158">
        <f>IF(RQ$68=0,HLOOKUP($A158,'Monte Carlo_locked values'!$CQ$6:$DS$506,'Half from MC Supply Inputs '!RQ$138+1,FALSE),RQ125)</f>
        <v>11.023024599007563</v>
      </c>
      <c r="RR158">
        <f>IF(RR$68=0,HLOOKUP($A158,'Monte Carlo_locked values'!$CQ$6:$DS$506,'Half from MC Supply Inputs '!RR$138+1,FALSE),RR125)</f>
        <v>11.023024599007563</v>
      </c>
      <c r="RS158">
        <f>IF(RS$68=0,HLOOKUP($A158,'Monte Carlo_locked values'!$CQ$6:$DS$506,'Half from MC Supply Inputs '!RS$138+1,FALSE),RS125)</f>
        <v>6.7390390205459019</v>
      </c>
      <c r="RT158">
        <f>IF(RT$68=0,HLOOKUP($A158,'Monte Carlo_locked values'!$CQ$6:$DS$506,'Half from MC Supply Inputs '!RT$138+1,FALSE),RT125)</f>
        <v>5.935130766850258</v>
      </c>
      <c r="RU158">
        <f>IF(RU$68=0,HLOOKUP($A158,'Monte Carlo_locked values'!$CQ$6:$DS$506,'Half from MC Supply Inputs '!RU$138+1,FALSE),RU125)</f>
        <v>7.5429472742415475</v>
      </c>
      <c r="RV158">
        <f>IF(RV$68=0,HLOOKUP($A158,'Monte Carlo_locked values'!$CQ$6:$DS$506,'Half from MC Supply Inputs '!RV$138+1,FALSE),RV125)</f>
        <v>4.4692960059878768</v>
      </c>
      <c r="RW158">
        <f>IF(RW$68=0,HLOOKUP($A158,'Monte Carlo_locked values'!$CQ$6:$DS$506,'Half from MC Supply Inputs '!RW$138+1,FALSE),RW125)</f>
        <v>11.023024599007563</v>
      </c>
      <c r="RX158">
        <f>IF(RX$68=0,HLOOKUP($A158,'Monte Carlo_locked values'!$CQ$6:$DS$506,'Half from MC Supply Inputs '!RX$138+1,FALSE),RX125)</f>
        <v>4.4692960059878768</v>
      </c>
      <c r="RY158">
        <f>IF(RY$68=0,HLOOKUP($A158,'Monte Carlo_locked values'!$CQ$6:$DS$506,'Half from MC Supply Inputs '!RY$138+1,FALSE),RY125)</f>
        <v>3.0069725424322744</v>
      </c>
      <c r="RZ158">
        <f>IF(RZ$68=0,HLOOKUP($A158,'Monte Carlo_locked values'!$CQ$6:$DS$506,'Half from MC Supply Inputs '!RZ$138+1,FALSE),RZ125)</f>
        <v>5.9232422998938157</v>
      </c>
      <c r="SA158">
        <f>IF(SA$68=0,HLOOKUP($A158,'Monte Carlo_locked values'!$CQ$6:$DS$506,'Half from MC Supply Inputs '!SA$138+1,FALSE),SA125)</f>
        <v>10.720691796755755</v>
      </c>
      <c r="SB158">
        <f>IF(SB$68=0,HLOOKUP($A158,'Monte Carlo_locked values'!$CQ$6:$DS$506,'Half from MC Supply Inputs '!SB$138+1,FALSE),SB125)</f>
        <v>9.0616290221486189</v>
      </c>
      <c r="SC158">
        <f>IF(SC$68=0,HLOOKUP($A158,'Monte Carlo_locked values'!$CQ$6:$DS$506,'Half from MC Supply Inputs '!SC$138+1,FALSE),SC125)</f>
        <v>6.7390390205459019</v>
      </c>
      <c r="SD158">
        <f>IF(SD$68=0,HLOOKUP($A158,'Monte Carlo_locked values'!$CQ$6:$DS$506,'Half from MC Supply Inputs '!SD$138+1,FALSE),SD125)</f>
        <v>11.023024599007563</v>
      </c>
      <c r="SE158">
        <f>IF(SE$68=0,HLOOKUP($A158,'Monte Carlo_locked values'!$CQ$6:$DS$506,'Half from MC Supply Inputs '!SE$138+1,FALSE),SE125)</f>
        <v>4.4692960059878768</v>
      </c>
      <c r="SF158">
        <f>IF(SF$68=0,HLOOKUP($A158,'Monte Carlo_locked values'!$CQ$6:$DS$506,'Half from MC Supply Inputs '!SF$138+1,FALSE),SF125)</f>
        <v>5.2792046991574724</v>
      </c>
      <c r="SG158">
        <f>IF(SG$68=0,HLOOKUP($A158,'Monte Carlo_locked values'!$CQ$6:$DS$506,'Half from MC Supply Inputs '!SG$138+1,FALSE),SG125)</f>
        <v>11.023024599007563</v>
      </c>
    </row>
    <row r="159" spans="1:501" x14ac:dyDescent="0.35">
      <c r="A159" s="158">
        <v>2042</v>
      </c>
      <c r="B159">
        <f>IF(B$68=0,HLOOKUP($A159,'Monte Carlo_locked values'!$CQ$6:$DS$506,'Half from MC Supply Inputs '!B$138+1,FALSE),B126)</f>
        <v>11.574175828957941</v>
      </c>
      <c r="C159">
        <f>IF(C$68=0,HLOOKUP($A159,'Monte Carlo_locked values'!$CQ$6:$DS$506,'Half from MC Supply Inputs '!C$138+1,FALSE),C126)</f>
        <v>6.1968093150289389</v>
      </c>
      <c r="D159">
        <f>IF(D$68=0,HLOOKUP($A159,'Monte Carlo_locked values'!$CQ$6:$DS$506,'Half from MC Supply Inputs '!D$138+1,FALSE),D126)</f>
        <v>6.9250725353887148</v>
      </c>
      <c r="E159">
        <f>IF(E$68=0,HLOOKUP($A159,'Monte Carlo_locked values'!$CQ$6:$DS$506,'Half from MC Supply Inputs '!E$138+1,FALSE),E126)</f>
        <v>6.1052609366481567</v>
      </c>
      <c r="F159">
        <f>IF(F$68=0,HLOOKUP($A159,'Monte Carlo_locked values'!$CQ$6:$DS$506,'Half from MC Supply Inputs '!F$138+1,FALSE),F126)</f>
        <v>6.9250725353887148</v>
      </c>
      <c r="G159">
        <f>IF(G$68=0,HLOOKUP($A159,'Monte Carlo_locked values'!$CQ$6:$DS$506,'Half from MC Supply Inputs '!G$138+1,FALSE),G126)</f>
        <v>11.574175828957941</v>
      </c>
      <c r="H159">
        <f>IF(H$68=0,HLOOKUP($A159,'Monte Carlo_locked values'!$CQ$6:$DS$506,'Half from MC Supply Inputs '!H$138+1,FALSE),H126)</f>
        <v>6.1052609366481567</v>
      </c>
      <c r="I159">
        <f>IF(I$68=0,HLOOKUP($A159,'Monte Carlo_locked values'!$CQ$6:$DS$506,'Half from MC Supply Inputs '!I$138+1,FALSE),I126)</f>
        <v>11.574175828957941</v>
      </c>
      <c r="J159">
        <f>IF(J$68=0,HLOOKUP($A159,'Monte Carlo_locked values'!$CQ$6:$DS$506,'Half from MC Supply Inputs '!J$138+1,FALSE),J126)</f>
        <v>6.1052609366481567</v>
      </c>
      <c r="K159">
        <f>IF(K$68=0,HLOOKUP($A159,'Monte Carlo_locked values'!$CQ$6:$DS$506,'Half from MC Supply Inputs '!K$138+1,FALSE),K126)</f>
        <v>11.574175828957941</v>
      </c>
      <c r="L159">
        <f>IF(L$68=0,HLOOKUP($A159,'Monte Carlo_locked values'!$CQ$6:$DS$506,'Half from MC Supply Inputs '!L$138+1,FALSE),L126)</f>
        <v>5.4768720379189064</v>
      </c>
      <c r="M159">
        <f>IF(M$68=0,HLOOKUP($A159,'Monte Carlo_locked values'!$CQ$6:$DS$506,'Half from MC Supply Inputs '!M$138+1,FALSE),M126)</f>
        <v>3.1573211695538883</v>
      </c>
      <c r="N159">
        <f>IF(N$68=0,HLOOKUP($A159,'Monte Carlo_locked values'!$CQ$6:$DS$506,'Half from MC Supply Inputs '!N$138+1,FALSE),N126)</f>
        <v>10.173659598085575</v>
      </c>
      <c r="O159">
        <f>IF(O$68=0,HLOOKUP($A159,'Monte Carlo_locked values'!$CQ$6:$DS$506,'Half from MC Supply Inputs '!O$138+1,FALSE),O126)</f>
        <v>4.629447622014963</v>
      </c>
      <c r="P159">
        <f>IF(P$68=0,HLOOKUP($A159,'Monte Carlo_locked values'!$CQ$6:$DS$506,'Half from MC Supply Inputs '!P$138+1,FALSE),P126)</f>
        <v>6.1052609366481567</v>
      </c>
      <c r="Q159">
        <f>IF(Q$68=0,HLOOKUP($A159,'Monte Carlo_locked values'!$CQ$6:$DS$506,'Half from MC Supply Inputs '!Q$138+1,FALSE),Q126)</f>
        <v>11.574175828957941</v>
      </c>
      <c r="R159">
        <f>IF(R$68=0,HLOOKUP($A159,'Monte Carlo_locked values'!$CQ$6:$DS$506,'Half from MC Supply Inputs '!R$138+1,FALSE),R126)</f>
        <v>3.1536343073817701</v>
      </c>
      <c r="S159">
        <f>IF(S$68=0,HLOOKUP($A159,'Monte Carlo_locked values'!$CQ$6:$DS$506,'Half from MC Supply Inputs '!S$138+1,FALSE),S126)</f>
        <v>11.574175828957941</v>
      </c>
      <c r="T159">
        <f>IF(T$68=0,HLOOKUP($A159,'Monte Carlo_locked values'!$CQ$6:$DS$506,'Half from MC Supply Inputs '!T$138+1,FALSE),T126)</f>
        <v>11.574175828957941</v>
      </c>
      <c r="U159">
        <f>IF(U$68=0,HLOOKUP($A159,'Monte Carlo_locked values'!$CQ$6:$DS$506,'Half from MC Supply Inputs '!U$138+1,FALSE),U126)</f>
        <v>7.3682823531129351</v>
      </c>
      <c r="V159">
        <f>IF(V$68=0,HLOOKUP($A159,'Monte Carlo_locked values'!$CQ$6:$DS$506,'Half from MC Supply Inputs '!V$138+1,FALSE),V126)</f>
        <v>3.1536343073817701</v>
      </c>
      <c r="W159">
        <f>IF(W$68=0,HLOOKUP($A159,'Monte Carlo_locked values'!$CQ$6:$DS$506,'Half from MC Supply Inputs '!W$138+1,FALSE),W126)</f>
        <v>6.1052609366481567</v>
      </c>
      <c r="X159">
        <f>IF(X$68=0,HLOOKUP($A159,'Monte Carlo_locked values'!$CQ$6:$DS$506,'Half from MC Supply Inputs '!X$138+1,FALSE),X126)</f>
        <v>6.1052609366481567</v>
      </c>
      <c r="Y159">
        <f>IF(Y$68=0,HLOOKUP($A159,'Monte Carlo_locked values'!$CQ$6:$DS$506,'Half from MC Supply Inputs '!Y$138+1,FALSE),Y126)</f>
        <v>4.629447622014963</v>
      </c>
      <c r="Z159">
        <f>IF(Z$68=0,HLOOKUP($A159,'Monte Carlo_locked values'!$CQ$6:$DS$506,'Half from MC Supply Inputs '!Z$138+1,FALSE),Z126)</f>
        <v>11.574175828957941</v>
      </c>
      <c r="AA159">
        <f>IF(AA$68=0,HLOOKUP($A159,'Monte Carlo_locked values'!$CQ$6:$DS$506,'Half from MC Supply Inputs '!AA$138+1,FALSE),AA126)</f>
        <v>6.1052609366481567</v>
      </c>
      <c r="AB159">
        <f>IF(AB$68=0,HLOOKUP($A159,'Monte Carlo_locked values'!$CQ$6:$DS$506,'Half from MC Supply Inputs '!AB$138+1,FALSE),AB126)</f>
        <v>6.1052609366481567</v>
      </c>
      <c r="AC159">
        <f>IF(AC$68=0,HLOOKUP($A159,'Monte Carlo_locked values'!$CQ$6:$DS$506,'Half from MC Supply Inputs '!AC$138+1,FALSE),AC126)</f>
        <v>6.1052609366481567</v>
      </c>
      <c r="AD159">
        <f>IF(AD$68=0,HLOOKUP($A159,'Monte Carlo_locked values'!$CQ$6:$DS$506,'Half from MC Supply Inputs '!AD$138+1,FALSE),AD126)</f>
        <v>3.8667758936806393</v>
      </c>
      <c r="AE159">
        <f>IF(AE$68=0,HLOOKUP($A159,'Monte Carlo_locked values'!$CQ$6:$DS$506,'Half from MC Supply Inputs '!AE$138+1,FALSE),AE126)</f>
        <v>7.744884134129272</v>
      </c>
      <c r="AF159">
        <f>IF(AF$68=0,HLOOKUP($A159,'Monte Carlo_locked values'!$CQ$6:$DS$506,'Half from MC Supply Inputs '!AF$138+1,FALSE),AF126)</f>
        <v>6.9250725353887148</v>
      </c>
      <c r="AG159">
        <f>IF(AG$68=0,HLOOKUP($A159,'Monte Carlo_locked values'!$CQ$6:$DS$506,'Half from MC Supply Inputs '!AG$138+1,FALSE),AG126)</f>
        <v>4.629447622014963</v>
      </c>
      <c r="AH159">
        <f>IF(AH$68=0,HLOOKUP($A159,'Monte Carlo_locked values'!$CQ$6:$DS$506,'Half from MC Supply Inputs '!AH$138+1,FALSE),AH126)</f>
        <v>11.574175828957941</v>
      </c>
      <c r="AI159">
        <f>IF(AI$68=0,HLOOKUP($A159,'Monte Carlo_locked values'!$CQ$6:$DS$506,'Half from MC Supply Inputs '!AI$138+1,FALSE),AI126)</f>
        <v>11.574175828957941</v>
      </c>
      <c r="AJ159">
        <f>IF(AJ$68=0,HLOOKUP($A159,'Monte Carlo_locked values'!$CQ$6:$DS$506,'Half from MC Supply Inputs '!AJ$138+1,FALSE),AJ126)</f>
        <v>4.629447622014963</v>
      </c>
      <c r="AK159">
        <f>IF(AK$68=0,HLOOKUP($A159,'Monte Carlo_locked values'!$CQ$6:$DS$506,'Half from MC Supply Inputs '!AK$138+1,FALSE),AK126)</f>
        <v>5.5573996192300008</v>
      </c>
      <c r="AL159">
        <f>IF(AL$68=0,HLOOKUP($A159,'Monte Carlo_locked values'!$CQ$6:$DS$506,'Half from MC Supply Inputs '!AL$138+1,FALSE),AL126)</f>
        <v>11.574175828957941</v>
      </c>
      <c r="AM159">
        <f>IF(AM$68=0,HLOOKUP($A159,'Monte Carlo_locked values'!$CQ$6:$DS$506,'Half from MC Supply Inputs '!AM$138+1,FALSE),AM126)</f>
        <v>3.1573211695538883</v>
      </c>
      <c r="AN159">
        <f>IF(AN$68=0,HLOOKUP($A159,'Monte Carlo_locked values'!$CQ$6:$DS$506,'Half from MC Supply Inputs '!AN$138+1,FALSE),AN126)</f>
        <v>10.086642787367166</v>
      </c>
      <c r="AO159">
        <f>IF(AO$68=0,HLOOKUP($A159,'Monte Carlo_locked values'!$CQ$6:$DS$506,'Half from MC Supply Inputs '!AO$138+1,FALSE),AO126)</f>
        <v>4.2148316681356448</v>
      </c>
      <c r="AP159">
        <f>IF(AP$68=0,HLOOKUP($A159,'Monte Carlo_locked values'!$CQ$6:$DS$506,'Half from MC Supply Inputs '!AP$138+1,FALSE),AP126)</f>
        <v>11.574175828957941</v>
      </c>
      <c r="AQ159">
        <f>IF(AQ$68=0,HLOOKUP($A159,'Monte Carlo_locked values'!$CQ$6:$DS$506,'Half from MC Supply Inputs '!AQ$138+1,FALSE),AQ126)</f>
        <v>3.1536343073817701</v>
      </c>
      <c r="AR159">
        <f>IF(AR$68=0,HLOOKUP($A159,'Monte Carlo_locked values'!$CQ$6:$DS$506,'Half from MC Supply Inputs '!AR$138+1,FALSE),AR126)</f>
        <v>4.9050126407387902</v>
      </c>
      <c r="AS159">
        <f>IF(AS$68=0,HLOOKUP($A159,'Monte Carlo_locked values'!$CQ$6:$DS$506,'Half from MC Supply Inputs '!AS$138+1,FALSE),AS126)</f>
        <v>3.1573211695538883</v>
      </c>
      <c r="AT159">
        <f>IF(AT$68=0,HLOOKUP($A159,'Monte Carlo_locked values'!$CQ$6:$DS$506,'Half from MC Supply Inputs '!AT$138+1,FALSE),AT126)</f>
        <v>11.574175828957941</v>
      </c>
      <c r="AU159">
        <f>IF(AU$68=0,HLOOKUP($A159,'Monte Carlo_locked values'!$CQ$6:$DS$506,'Half from MC Supply Inputs '!AU$138+1,FALSE),AU126)</f>
        <v>7.907406143480622</v>
      </c>
      <c r="AV159">
        <f>IF(AV$68=0,HLOOKUP($A159,'Monte Carlo_locked values'!$CQ$6:$DS$506,'Half from MC Supply Inputs '!AV$138+1,FALSE),AV126)</f>
        <v>11.574175828957941</v>
      </c>
      <c r="AW159">
        <f>IF(AW$68=0,HLOOKUP($A159,'Monte Carlo_locked values'!$CQ$6:$DS$506,'Half from MC Supply Inputs '!AW$138+1,FALSE),AW126)</f>
        <v>4.629447622014963</v>
      </c>
      <c r="AX159">
        <f>IF(AX$68=0,HLOOKUP($A159,'Monte Carlo_locked values'!$CQ$6:$DS$506,'Half from MC Supply Inputs '!AX$138+1,FALSE),AX126)</f>
        <v>3.1536343073817701</v>
      </c>
      <c r="AY159">
        <f>IF(AY$68=0,HLOOKUP($A159,'Monte Carlo_locked values'!$CQ$6:$DS$506,'Half from MC Supply Inputs '!AY$138+1,FALSE),AY126)</f>
        <v>4.629447622014963</v>
      </c>
      <c r="AZ159">
        <f>IF(AZ$68=0,HLOOKUP($A159,'Monte Carlo_locked values'!$CQ$6:$DS$506,'Half from MC Supply Inputs '!AZ$138+1,FALSE),AZ126)</f>
        <v>3.1573211695538883</v>
      </c>
      <c r="BA159">
        <f>IF(BA$68=0,HLOOKUP($A159,'Monte Carlo_locked values'!$CQ$6:$DS$506,'Half from MC Supply Inputs '!BA$138+1,FALSE),BA126)</f>
        <v>11.574175828957941</v>
      </c>
      <c r="BB159">
        <f>IF(BB$68=0,HLOOKUP($A159,'Monte Carlo_locked values'!$CQ$6:$DS$506,'Half from MC Supply Inputs '!BB$138+1,FALSE),BB126)</f>
        <v>9.4774528832247569</v>
      </c>
      <c r="BC159">
        <f>IF(BC$68=0,HLOOKUP($A159,'Monte Carlo_locked values'!$CQ$6:$DS$506,'Half from MC Supply Inputs '!BC$138+1,FALSE),BC126)</f>
        <v>4.629447622014963</v>
      </c>
      <c r="BD159">
        <f>IF(BD$68=0,HLOOKUP($A159,'Monte Carlo_locked values'!$CQ$6:$DS$506,'Half from MC Supply Inputs '!BD$138+1,FALSE),BD126)</f>
        <v>4.629447622014963</v>
      </c>
      <c r="BE159">
        <f>IF(BE$68=0,HLOOKUP($A159,'Monte Carlo_locked values'!$CQ$6:$DS$506,'Half from MC Supply Inputs '!BE$138+1,FALSE),BE126)</f>
        <v>11.574175828957941</v>
      </c>
      <c r="BF159">
        <f>IF(BF$68=0,HLOOKUP($A159,'Monte Carlo_locked values'!$CQ$6:$DS$506,'Half from MC Supply Inputs '!BF$138+1,FALSE),BF126)</f>
        <v>7.3368665500671151</v>
      </c>
      <c r="BG159">
        <f>IF(BG$68=0,HLOOKUP($A159,'Monte Carlo_locked values'!$CQ$6:$DS$506,'Half from MC Supply Inputs '!BG$138+1,FALSE),BG126)</f>
        <v>6.1052609366481567</v>
      </c>
      <c r="BH159">
        <f>IF(BH$68=0,HLOOKUP($A159,'Monte Carlo_locked values'!$CQ$6:$DS$506,'Half from MC Supply Inputs '!BH$138+1,FALSE),BH126)</f>
        <v>11.574175828957941</v>
      </c>
      <c r="BI159">
        <f>IF(BI$68=0,HLOOKUP($A159,'Monte Carlo_locked values'!$CQ$6:$DS$506,'Half from MC Supply Inputs '!BI$138+1,FALSE),BI126)</f>
        <v>7.744884134129272</v>
      </c>
      <c r="BJ159">
        <f>IF(BJ$68=0,HLOOKUP($A159,'Monte Carlo_locked values'!$CQ$6:$DS$506,'Half from MC Supply Inputs '!BJ$138+1,FALSE),BJ126)</f>
        <v>11.574175828957941</v>
      </c>
      <c r="BK159">
        <f>IF(BK$68=0,HLOOKUP($A159,'Monte Carlo_locked values'!$CQ$6:$DS$506,'Half from MC Supply Inputs '!BK$138+1,FALSE),BK126)</f>
        <v>4.9172235604237216</v>
      </c>
      <c r="BL159">
        <f>IF(BL$68=0,HLOOKUP($A159,'Monte Carlo_locked values'!$CQ$6:$DS$506,'Half from MC Supply Inputs '!BL$138+1,FALSE),BL126)</f>
        <v>3.335260666488995</v>
      </c>
      <c r="BM159">
        <f>IF(BM$68=0,HLOOKUP($A159,'Monte Carlo_locked values'!$CQ$6:$DS$506,'Half from MC Supply Inputs '!BM$138+1,FALSE),BM126)</f>
        <v>7.744884134129272</v>
      </c>
      <c r="BN159">
        <f>IF(BN$68=0,HLOOKUP($A159,'Monte Carlo_locked values'!$CQ$6:$DS$506,'Half from MC Supply Inputs '!BN$138+1,FALSE),BN126)</f>
        <v>11.574175828957941</v>
      </c>
      <c r="BO159">
        <f>IF(BO$68=0,HLOOKUP($A159,'Monte Carlo_locked values'!$CQ$6:$DS$506,'Half from MC Supply Inputs '!BO$138+1,FALSE),BO126)</f>
        <v>4.629447622014963</v>
      </c>
      <c r="BP159">
        <f>IF(BP$68=0,HLOOKUP($A159,'Monte Carlo_locked values'!$CQ$6:$DS$506,'Half from MC Supply Inputs '!BP$138+1,FALSE),BP126)</f>
        <v>6.9250725353887148</v>
      </c>
      <c r="BQ159">
        <f>IF(BQ$68=0,HLOOKUP($A159,'Monte Carlo_locked values'!$CQ$6:$DS$506,'Half from MC Supply Inputs '!BQ$138+1,FALSE),BQ126)</f>
        <v>3.1536343073817701</v>
      </c>
      <c r="BR159">
        <f>IF(BR$68=0,HLOOKUP($A159,'Monte Carlo_locked values'!$CQ$6:$DS$506,'Half from MC Supply Inputs '!BR$138+1,FALSE),BR126)</f>
        <v>11.574175828957941</v>
      </c>
      <c r="BS159">
        <f>IF(BS$68=0,HLOOKUP($A159,'Monte Carlo_locked values'!$CQ$6:$DS$506,'Half from MC Supply Inputs '!BS$138+1,FALSE),BS126)</f>
        <v>11.574175828957941</v>
      </c>
      <c r="BT159">
        <f>IF(BT$68=0,HLOOKUP($A159,'Monte Carlo_locked values'!$CQ$6:$DS$506,'Half from MC Supply Inputs '!BT$138+1,FALSE),BT126)</f>
        <v>3.3360390923371064</v>
      </c>
      <c r="BU159">
        <f>IF(BU$68=0,HLOOKUP($A159,'Monte Carlo_locked values'!$CQ$6:$DS$506,'Half from MC Supply Inputs '!BU$138+1,FALSE),BU126)</f>
        <v>7.744884134129272</v>
      </c>
      <c r="BV159">
        <f>IF(BV$68=0,HLOOKUP($A159,'Monte Carlo_locked values'!$CQ$6:$DS$506,'Half from MC Supply Inputs '!BV$138+1,FALSE),BV126)</f>
        <v>11.574175828957941</v>
      </c>
      <c r="BW159">
        <f>IF(BW$68=0,HLOOKUP($A159,'Monte Carlo_locked values'!$CQ$6:$DS$506,'Half from MC Supply Inputs '!BW$138+1,FALSE),BW126)</f>
        <v>4.629447622014963</v>
      </c>
      <c r="BX159">
        <f>IF(BX$68=0,HLOOKUP($A159,'Monte Carlo_locked values'!$CQ$6:$DS$506,'Half from MC Supply Inputs '!BX$138+1,FALSE),BX126)</f>
        <v>6.2256080755545886</v>
      </c>
      <c r="BY159">
        <f>IF(BY$68=0,HLOOKUP($A159,'Monte Carlo_locked values'!$CQ$6:$DS$506,'Half from MC Supply Inputs '!BY$138+1,FALSE),BY126)</f>
        <v>3.1573211695538883</v>
      </c>
      <c r="BZ159">
        <f>IF(BZ$68=0,HLOOKUP($A159,'Monte Carlo_locked values'!$CQ$6:$DS$506,'Half from MC Supply Inputs '!BZ$138+1,FALSE),BZ126)</f>
        <v>11.574175828957941</v>
      </c>
      <c r="CA159">
        <f>IF(CA$68=0,HLOOKUP($A159,'Monte Carlo_locked values'!$CQ$6:$DS$506,'Half from MC Supply Inputs '!CA$138+1,FALSE),CA126)</f>
        <v>7.744884134129272</v>
      </c>
      <c r="CB159">
        <f>IF(CB$68=0,HLOOKUP($A159,'Monte Carlo_locked values'!$CQ$6:$DS$506,'Half from MC Supply Inputs '!CB$138+1,FALSE),CB126)</f>
        <v>11.574175828957941</v>
      </c>
      <c r="CC159">
        <f>IF(CC$68=0,HLOOKUP($A159,'Monte Carlo_locked values'!$CQ$6:$DS$506,'Half from MC Supply Inputs '!CC$138+1,FALSE),CC126)</f>
        <v>6.1052609366481567</v>
      </c>
      <c r="CD159">
        <f>IF(CD$68=0,HLOOKUP($A159,'Monte Carlo_locked values'!$CQ$6:$DS$506,'Half from MC Supply Inputs '!CD$138+1,FALSE),CD126)</f>
        <v>3.1536343073817701</v>
      </c>
      <c r="CE159">
        <f>IF(CE$68=0,HLOOKUP($A159,'Monte Carlo_locked values'!$CQ$6:$DS$506,'Half from MC Supply Inputs '!CE$138+1,FALSE),CE126)</f>
        <v>6.9250725353887148</v>
      </c>
      <c r="CF159">
        <f>IF(CF$68=0,HLOOKUP($A159,'Monte Carlo_locked values'!$CQ$6:$DS$506,'Half from MC Supply Inputs '!CF$138+1,FALSE),CF126)</f>
        <v>3.1536343073817701</v>
      </c>
      <c r="CG159">
        <f>IF(CG$68=0,HLOOKUP($A159,'Monte Carlo_locked values'!$CQ$6:$DS$506,'Half from MC Supply Inputs '!CG$138+1,FALSE),CG126)</f>
        <v>5.2282321276396155</v>
      </c>
      <c r="CH159">
        <f>IF(CH$68=0,HLOOKUP($A159,'Monte Carlo_locked values'!$CQ$6:$DS$506,'Half from MC Supply Inputs '!CH$138+1,FALSE),CH126)</f>
        <v>9.6954582478558802</v>
      </c>
      <c r="CI159">
        <f>IF(CI$68=0,HLOOKUP($A159,'Monte Carlo_locked values'!$CQ$6:$DS$506,'Half from MC Supply Inputs '!CI$138+1,FALSE),CI126)</f>
        <v>3.1536343073817701</v>
      </c>
      <c r="CJ159">
        <f>IF(CJ$68=0,HLOOKUP($A159,'Monte Carlo_locked values'!$CQ$6:$DS$506,'Half from MC Supply Inputs '!CJ$138+1,FALSE),CJ126)</f>
        <v>11.574175828957941</v>
      </c>
      <c r="CK159">
        <f>IF(CK$68=0,HLOOKUP($A159,'Monte Carlo_locked values'!$CQ$6:$DS$506,'Half from MC Supply Inputs '!CK$138+1,FALSE),CK126)</f>
        <v>4.629447622014963</v>
      </c>
      <c r="CL159">
        <f>IF(CL$68=0,HLOOKUP($A159,'Monte Carlo_locked values'!$CQ$6:$DS$506,'Half from MC Supply Inputs '!CL$138+1,FALSE),CL126)</f>
        <v>3.1536343073817701</v>
      </c>
      <c r="CM159">
        <f>IF(CM$68=0,HLOOKUP($A159,'Monte Carlo_locked values'!$CQ$6:$DS$506,'Half from MC Supply Inputs '!CM$138+1,FALSE),CM126)</f>
        <v>4.629447622014963</v>
      </c>
      <c r="CN159">
        <f>IF(CN$68=0,HLOOKUP($A159,'Monte Carlo_locked values'!$CQ$6:$DS$506,'Half from MC Supply Inputs '!CN$138+1,FALSE),CN126)</f>
        <v>6.4415817179867876</v>
      </c>
      <c r="CO159">
        <f>IF(CO$68=0,HLOOKUP($A159,'Monte Carlo_locked values'!$CQ$6:$DS$506,'Half from MC Supply Inputs '!CO$138+1,FALSE),CO126)</f>
        <v>4.629447622014963</v>
      </c>
      <c r="CP159">
        <f>IF(CP$68=0,HLOOKUP($A159,'Monte Carlo_locked values'!$CQ$6:$DS$506,'Half from MC Supply Inputs '!CP$138+1,FALSE),CP126)</f>
        <v>6.9250725353887148</v>
      </c>
      <c r="CQ159">
        <f>IF(CQ$68=0,HLOOKUP($A159,'Monte Carlo_locked values'!$CQ$6:$DS$506,'Half from MC Supply Inputs '!CQ$138+1,FALSE),CQ126)</f>
        <v>6.789354524768676</v>
      </c>
      <c r="CR159">
        <f>IF(CR$68=0,HLOOKUP($A159,'Monte Carlo_locked values'!$CQ$6:$DS$506,'Half from MC Supply Inputs '!CR$138+1,FALSE),CR126)</f>
        <v>3.1536343073817701</v>
      </c>
      <c r="CS159">
        <f>IF(CS$68=0,HLOOKUP($A159,'Monte Carlo_locked values'!$CQ$6:$DS$506,'Half from MC Supply Inputs '!CS$138+1,FALSE),CS126)</f>
        <v>6.9250725353887148</v>
      </c>
      <c r="CT159">
        <f>IF(CT$68=0,HLOOKUP($A159,'Monte Carlo_locked values'!$CQ$6:$DS$506,'Half from MC Supply Inputs '!CT$138+1,FALSE),CT126)</f>
        <v>3.1573211695538883</v>
      </c>
      <c r="CU159">
        <f>IF(CU$68=0,HLOOKUP($A159,'Monte Carlo_locked values'!$CQ$6:$DS$506,'Half from MC Supply Inputs '!CU$138+1,FALSE),CU126)</f>
        <v>3.1536343073817701</v>
      </c>
      <c r="CV159">
        <f>IF(CV$68=0,HLOOKUP($A159,'Monte Carlo_locked values'!$CQ$6:$DS$506,'Half from MC Supply Inputs '!CV$138+1,FALSE),CV126)</f>
        <v>4.629447622014963</v>
      </c>
      <c r="CW159">
        <f>IF(CW$68=0,HLOOKUP($A159,'Monte Carlo_locked values'!$CQ$6:$DS$506,'Half from MC Supply Inputs '!CW$138+1,FALSE),CW126)</f>
        <v>9.7591649778574947</v>
      </c>
      <c r="CX159">
        <f>IF(CX$68=0,HLOOKUP($A159,'Monte Carlo_locked values'!$CQ$6:$DS$506,'Half from MC Supply Inputs '!CX$138+1,FALSE),CX126)</f>
        <v>3.1573211695538883</v>
      </c>
      <c r="CY159">
        <f>IF(CY$68=0,HLOOKUP($A159,'Monte Carlo_locked values'!$CQ$6:$DS$506,'Half from MC Supply Inputs '!CY$138+1,FALSE),CY126)</f>
        <v>4.629447622014963</v>
      </c>
      <c r="CZ159">
        <f>IF(CZ$68=0,HLOOKUP($A159,'Monte Carlo_locked values'!$CQ$6:$DS$506,'Half from MC Supply Inputs '!CZ$138+1,FALSE),CZ126)</f>
        <v>3.1573211695538883</v>
      </c>
      <c r="DA159">
        <f>IF(DA$68=0,HLOOKUP($A159,'Monte Carlo_locked values'!$CQ$6:$DS$506,'Half from MC Supply Inputs '!DA$138+1,FALSE),DA126)</f>
        <v>3.1536343073817701</v>
      </c>
      <c r="DB159">
        <f>IF(DB$68=0,HLOOKUP($A159,'Monte Carlo_locked values'!$CQ$6:$DS$506,'Half from MC Supply Inputs '!DB$138+1,FALSE),DB126)</f>
        <v>4.629447622014963</v>
      </c>
      <c r="DC159">
        <f>IF(DC$68=0,HLOOKUP($A159,'Monte Carlo_locked values'!$CQ$6:$DS$506,'Half from MC Supply Inputs '!DC$138+1,FALSE),DC126)</f>
        <v>5.209288462838173</v>
      </c>
      <c r="DD159">
        <f>IF(DD$68=0,HLOOKUP($A159,'Monte Carlo_locked values'!$CQ$6:$DS$506,'Half from MC Supply Inputs '!DD$138+1,FALSE),DD126)</f>
        <v>11.574175828957941</v>
      </c>
      <c r="DE159">
        <f>IF(DE$68=0,HLOOKUP($A159,'Monte Carlo_locked values'!$CQ$6:$DS$506,'Half from MC Supply Inputs '!DE$138+1,FALSE),DE126)</f>
        <v>7.744884134129272</v>
      </c>
      <c r="DF159">
        <f>IF(DF$68=0,HLOOKUP($A159,'Monte Carlo_locked values'!$CQ$6:$DS$506,'Half from MC Supply Inputs '!DF$138+1,FALSE),DF126)</f>
        <v>6.6387379840497065</v>
      </c>
      <c r="DG159">
        <f>IF(DG$68=0,HLOOKUP($A159,'Monte Carlo_locked values'!$CQ$6:$DS$506,'Half from MC Supply Inputs '!DG$138+1,FALSE),DG126)</f>
        <v>11.574175828957941</v>
      </c>
      <c r="DH159">
        <f>IF(DH$68=0,HLOOKUP($A159,'Monte Carlo_locked values'!$CQ$6:$DS$506,'Half from MC Supply Inputs '!DH$138+1,FALSE),DH126)</f>
        <v>7.1242932169087023</v>
      </c>
      <c r="DI159">
        <f>IF(DI$68=0,HLOOKUP($A159,'Monte Carlo_locked values'!$CQ$6:$DS$506,'Half from MC Supply Inputs '!DI$138+1,FALSE),DI126)</f>
        <v>6.1052609366481567</v>
      </c>
      <c r="DJ159">
        <f>IF(DJ$68=0,HLOOKUP($A159,'Monte Carlo_locked values'!$CQ$6:$DS$506,'Half from MC Supply Inputs '!DJ$138+1,FALSE),DJ126)</f>
        <v>7.744884134129272</v>
      </c>
      <c r="DK159">
        <f>IF(DK$68=0,HLOOKUP($A159,'Monte Carlo_locked values'!$CQ$6:$DS$506,'Half from MC Supply Inputs '!DK$138+1,FALSE),DK126)</f>
        <v>3.1573211695538883</v>
      </c>
      <c r="DL159">
        <f>IF(DL$68=0,HLOOKUP($A159,'Monte Carlo_locked values'!$CQ$6:$DS$506,'Half from MC Supply Inputs '!DL$138+1,FALSE),DL126)</f>
        <v>11.375837513975613</v>
      </c>
      <c r="DM159">
        <f>IF(DM$68=0,HLOOKUP($A159,'Monte Carlo_locked values'!$CQ$6:$DS$506,'Half from MC Supply Inputs '!DM$138+1,FALSE),DM126)</f>
        <v>6.1052609366481567</v>
      </c>
      <c r="DN159">
        <f>IF(DN$68=0,HLOOKUP($A159,'Monte Carlo_locked values'!$CQ$6:$DS$506,'Half from MC Supply Inputs '!DN$138+1,FALSE),DN126)</f>
        <v>3.1536343073817701</v>
      </c>
      <c r="DO159">
        <f>IF(DO$68=0,HLOOKUP($A159,'Monte Carlo_locked values'!$CQ$6:$DS$506,'Half from MC Supply Inputs '!DO$138+1,FALSE),DO126)</f>
        <v>7.4911548828063887</v>
      </c>
      <c r="DP159">
        <f>IF(DP$68=0,HLOOKUP($A159,'Monte Carlo_locked values'!$CQ$6:$DS$506,'Half from MC Supply Inputs '!DP$138+1,FALSE),DP126)</f>
        <v>7.9388708826903507</v>
      </c>
      <c r="DQ159">
        <f>IF(DQ$68=0,HLOOKUP($A159,'Monte Carlo_locked values'!$CQ$6:$DS$506,'Half from MC Supply Inputs '!DQ$138+1,FALSE),DQ126)</f>
        <v>11.574175828957941</v>
      </c>
      <c r="DR159">
        <f>IF(DR$68=0,HLOOKUP($A159,'Monte Carlo_locked values'!$CQ$6:$DS$506,'Half from MC Supply Inputs '!DR$138+1,FALSE),DR126)</f>
        <v>11.574175828957941</v>
      </c>
      <c r="DS159">
        <f>IF(DS$68=0,HLOOKUP($A159,'Monte Carlo_locked values'!$CQ$6:$DS$506,'Half from MC Supply Inputs '!DS$138+1,FALSE),DS126)</f>
        <v>11.574175828957941</v>
      </c>
      <c r="DT159">
        <f>IF(DT$68=0,HLOOKUP($A159,'Monte Carlo_locked values'!$CQ$6:$DS$506,'Half from MC Supply Inputs '!DT$138+1,FALSE),DT126)</f>
        <v>4.629447622014963</v>
      </c>
      <c r="DU159">
        <f>IF(DU$68=0,HLOOKUP($A159,'Monte Carlo_locked values'!$CQ$6:$DS$506,'Half from MC Supply Inputs '!DU$138+1,FALSE),DU126)</f>
        <v>4.629447622014963</v>
      </c>
      <c r="DV159">
        <f>IF(DV$68=0,HLOOKUP($A159,'Monte Carlo_locked values'!$CQ$6:$DS$506,'Half from MC Supply Inputs '!DV$138+1,FALSE),DV126)</f>
        <v>6.9250725353887148</v>
      </c>
      <c r="DW159">
        <f>IF(DW$68=0,HLOOKUP($A159,'Monte Carlo_locked values'!$CQ$6:$DS$506,'Half from MC Supply Inputs '!DW$138+1,FALSE),DW126)</f>
        <v>6.2915671677259821</v>
      </c>
      <c r="DX159">
        <f>IF(DX$68=0,HLOOKUP($A159,'Monte Carlo_locked values'!$CQ$6:$DS$506,'Half from MC Supply Inputs '!DX$138+1,FALSE),DX126)</f>
        <v>11.574175828957941</v>
      </c>
      <c r="DY159">
        <f>IF(DY$68=0,HLOOKUP($A159,'Monte Carlo_locked values'!$CQ$6:$DS$506,'Half from MC Supply Inputs '!DY$138+1,FALSE),DY126)</f>
        <v>4.629447622014963</v>
      </c>
      <c r="DZ159">
        <f>IF(DZ$68=0,HLOOKUP($A159,'Monte Carlo_locked values'!$CQ$6:$DS$506,'Half from MC Supply Inputs '!DZ$138+1,FALSE),DZ126)</f>
        <v>6.9250725353887148</v>
      </c>
      <c r="EA159">
        <f>IF(EA$68=0,HLOOKUP($A159,'Monte Carlo_locked values'!$CQ$6:$DS$506,'Half from MC Supply Inputs '!EA$138+1,FALSE),EA126)</f>
        <v>11.574175828957941</v>
      </c>
      <c r="EB159">
        <f>IF(EB$68=0,HLOOKUP($A159,'Monte Carlo_locked values'!$CQ$6:$DS$506,'Half from MC Supply Inputs '!EB$138+1,FALSE),EB126)</f>
        <v>11.574175828957941</v>
      </c>
      <c r="EC159">
        <f>IF(EC$68=0,HLOOKUP($A159,'Monte Carlo_locked values'!$CQ$6:$DS$506,'Half from MC Supply Inputs '!EC$138+1,FALSE),EC126)</f>
        <v>11.574175828957941</v>
      </c>
      <c r="ED159">
        <f>IF(ED$68=0,HLOOKUP($A159,'Monte Carlo_locked values'!$CQ$6:$DS$506,'Half from MC Supply Inputs '!ED$138+1,FALSE),ED126)</f>
        <v>4.629447622014963</v>
      </c>
      <c r="EE159">
        <f>IF(EE$68=0,HLOOKUP($A159,'Monte Carlo_locked values'!$CQ$6:$DS$506,'Half from MC Supply Inputs '!EE$138+1,FALSE),EE126)</f>
        <v>4.629447622014963</v>
      </c>
      <c r="EF159">
        <f>IF(EF$68=0,HLOOKUP($A159,'Monte Carlo_locked values'!$CQ$6:$DS$506,'Half from MC Supply Inputs '!EF$138+1,FALSE),EF126)</f>
        <v>3.1573211695538883</v>
      </c>
      <c r="EG159">
        <f>IF(EG$68=0,HLOOKUP($A159,'Monte Carlo_locked values'!$CQ$6:$DS$506,'Half from MC Supply Inputs '!EG$138+1,FALSE),EG126)</f>
        <v>9.644160295011968</v>
      </c>
      <c r="EH159">
        <f>IF(EH$68=0,HLOOKUP($A159,'Monte Carlo_locked values'!$CQ$6:$DS$506,'Half from MC Supply Inputs '!EH$138+1,FALSE),EH126)</f>
        <v>3.1668345500355235</v>
      </c>
      <c r="EI159">
        <f>IF(EI$68=0,HLOOKUP($A159,'Monte Carlo_locked values'!$CQ$6:$DS$506,'Half from MC Supply Inputs '!EI$138+1,FALSE),EI126)</f>
        <v>7.744884134129272</v>
      </c>
      <c r="EJ159">
        <f>IF(EJ$68=0,HLOOKUP($A159,'Monte Carlo_locked values'!$CQ$6:$DS$506,'Half from MC Supply Inputs '!EJ$138+1,FALSE),EJ126)</f>
        <v>6.1052609366481567</v>
      </c>
      <c r="EK159">
        <f>IF(EK$68=0,HLOOKUP($A159,'Monte Carlo_locked values'!$CQ$6:$DS$506,'Half from MC Supply Inputs '!EK$138+1,FALSE),EK126)</f>
        <v>3.1536343073817701</v>
      </c>
      <c r="EL159">
        <f>IF(EL$68=0,HLOOKUP($A159,'Monte Carlo_locked values'!$CQ$6:$DS$506,'Half from MC Supply Inputs '!EL$138+1,FALSE),EL126)</f>
        <v>7.744884134129272</v>
      </c>
      <c r="EM159">
        <f>IF(EM$68=0,HLOOKUP($A159,'Monte Carlo_locked values'!$CQ$6:$DS$506,'Half from MC Supply Inputs '!EM$138+1,FALSE),EM126)</f>
        <v>11.574175828957941</v>
      </c>
      <c r="EN159">
        <f>IF(EN$68=0,HLOOKUP($A159,'Monte Carlo_locked values'!$CQ$6:$DS$506,'Half from MC Supply Inputs '!EN$138+1,FALSE),EN126)</f>
        <v>3.1573211695538883</v>
      </c>
      <c r="EO159">
        <f>IF(EO$68=0,HLOOKUP($A159,'Monte Carlo_locked values'!$CQ$6:$DS$506,'Half from MC Supply Inputs '!EO$138+1,FALSE),EO126)</f>
        <v>7.744884134129272</v>
      </c>
      <c r="EP159">
        <f>IF(EP$68=0,HLOOKUP($A159,'Monte Carlo_locked values'!$CQ$6:$DS$506,'Half from MC Supply Inputs '!EP$138+1,FALSE),EP126)</f>
        <v>6.1973780599966375</v>
      </c>
      <c r="EQ159">
        <f>IF(EQ$68=0,HLOOKUP($A159,'Monte Carlo_locked values'!$CQ$6:$DS$506,'Half from MC Supply Inputs '!EQ$138+1,FALSE),EQ126)</f>
        <v>7.744884134129272</v>
      </c>
      <c r="ER159">
        <f>IF(ER$68=0,HLOOKUP($A159,'Monte Carlo_locked values'!$CQ$6:$DS$506,'Half from MC Supply Inputs '!ER$138+1,FALSE),ER126)</f>
        <v>6.9250725353887148</v>
      </c>
      <c r="ES159">
        <f>IF(ES$68=0,HLOOKUP($A159,'Monte Carlo_locked values'!$CQ$6:$DS$506,'Half from MC Supply Inputs '!ES$138+1,FALSE),ES126)</f>
        <v>5.5017820215460009</v>
      </c>
      <c r="ET159">
        <f>IF(ET$68=0,HLOOKUP($A159,'Monte Carlo_locked values'!$CQ$6:$DS$506,'Half from MC Supply Inputs '!ET$138+1,FALSE),ET126)</f>
        <v>5.2132649833078624</v>
      </c>
      <c r="EU159">
        <f>IF(EU$68=0,HLOOKUP($A159,'Monte Carlo_locked values'!$CQ$6:$DS$506,'Half from MC Supply Inputs '!EU$138+1,FALSE),EU126)</f>
        <v>4.629447622014963</v>
      </c>
      <c r="EV159">
        <f>IF(EV$68=0,HLOOKUP($A159,'Monte Carlo_locked values'!$CQ$6:$DS$506,'Half from MC Supply Inputs '!EV$138+1,FALSE),EV126)</f>
        <v>11.574175828957941</v>
      </c>
      <c r="EW159">
        <f>IF(EW$68=0,HLOOKUP($A159,'Monte Carlo_locked values'!$CQ$6:$DS$506,'Half from MC Supply Inputs '!EW$138+1,FALSE),EW126)</f>
        <v>4.629447622014963</v>
      </c>
      <c r="EX159">
        <f>IF(EX$68=0,HLOOKUP($A159,'Monte Carlo_locked values'!$CQ$6:$DS$506,'Half from MC Supply Inputs '!EX$138+1,FALSE),EX126)</f>
        <v>3.1536343073817701</v>
      </c>
      <c r="EY159">
        <f>IF(EY$68=0,HLOOKUP($A159,'Monte Carlo_locked values'!$CQ$6:$DS$506,'Half from MC Supply Inputs '!EY$138+1,FALSE),EY126)</f>
        <v>6.1052609366481567</v>
      </c>
      <c r="EZ159">
        <f>IF(EZ$68=0,HLOOKUP($A159,'Monte Carlo_locked values'!$CQ$6:$DS$506,'Half from MC Supply Inputs '!EZ$138+1,FALSE),EZ126)</f>
        <v>6.9250725353887148</v>
      </c>
      <c r="FA159">
        <f>IF(FA$68=0,HLOOKUP($A159,'Monte Carlo_locked values'!$CQ$6:$DS$506,'Half from MC Supply Inputs '!FA$138+1,FALSE),FA126)</f>
        <v>4.6319625790135568</v>
      </c>
      <c r="FB159">
        <f>IF(FB$68=0,HLOOKUP($A159,'Monte Carlo_locked values'!$CQ$6:$DS$506,'Half from MC Supply Inputs '!FB$138+1,FALSE),FB126)</f>
        <v>3.1536343073817701</v>
      </c>
      <c r="FC159">
        <f>IF(FC$68=0,HLOOKUP($A159,'Monte Carlo_locked values'!$CQ$6:$DS$506,'Half from MC Supply Inputs '!FC$138+1,FALSE),FC126)</f>
        <v>11.574175828957941</v>
      </c>
      <c r="FD159">
        <f>IF(FD$68=0,HLOOKUP($A159,'Monte Carlo_locked values'!$CQ$6:$DS$506,'Half from MC Supply Inputs '!FD$138+1,FALSE),FD126)</f>
        <v>4.629447622014963</v>
      </c>
      <c r="FE159">
        <f>IF(FE$68=0,HLOOKUP($A159,'Monte Carlo_locked values'!$CQ$6:$DS$506,'Half from MC Supply Inputs '!FE$138+1,FALSE),FE126)</f>
        <v>11.574175828957941</v>
      </c>
      <c r="FF159">
        <f>IF(FF$68=0,HLOOKUP($A159,'Monte Carlo_locked values'!$CQ$6:$DS$506,'Half from MC Supply Inputs '!FF$138+1,FALSE),FF126)</f>
        <v>11.574175828957941</v>
      </c>
      <c r="FG159">
        <f>IF(FG$68=0,HLOOKUP($A159,'Monte Carlo_locked values'!$CQ$6:$DS$506,'Half from MC Supply Inputs '!FG$138+1,FALSE),FG126)</f>
        <v>3.1573211695538883</v>
      </c>
      <c r="FH159">
        <f>IF(FH$68=0,HLOOKUP($A159,'Monte Carlo_locked values'!$CQ$6:$DS$506,'Half from MC Supply Inputs '!FH$138+1,FALSE),FH126)</f>
        <v>6.6055163327772881</v>
      </c>
      <c r="FI159">
        <f>IF(FI$68=0,HLOOKUP($A159,'Monte Carlo_locked values'!$CQ$6:$DS$506,'Half from MC Supply Inputs '!FI$138+1,FALSE),FI126)</f>
        <v>4.2408184425039028</v>
      </c>
      <c r="FJ159">
        <f>IF(FJ$68=0,HLOOKUP($A159,'Monte Carlo_locked values'!$CQ$6:$DS$506,'Half from MC Supply Inputs '!FJ$138+1,FALSE),FJ126)</f>
        <v>6.1052609366481567</v>
      </c>
      <c r="FK159">
        <f>IF(FK$68=0,HLOOKUP($A159,'Monte Carlo_locked values'!$CQ$6:$DS$506,'Half from MC Supply Inputs '!FK$138+1,FALSE),FK126)</f>
        <v>3.1536343073817701</v>
      </c>
      <c r="FL159">
        <f>IF(FL$68=0,HLOOKUP($A159,'Monte Carlo_locked values'!$CQ$6:$DS$506,'Half from MC Supply Inputs '!FL$138+1,FALSE),FL126)</f>
        <v>11.574175828957941</v>
      </c>
      <c r="FM159">
        <f>IF(FM$68=0,HLOOKUP($A159,'Monte Carlo_locked values'!$CQ$6:$DS$506,'Half from MC Supply Inputs '!FM$138+1,FALSE),FM126)</f>
        <v>4.7256889216324884</v>
      </c>
      <c r="FN159">
        <f>IF(FN$68=0,HLOOKUP($A159,'Monte Carlo_locked values'!$CQ$6:$DS$506,'Half from MC Supply Inputs '!FN$138+1,FALSE),FN126)</f>
        <v>11.574175828957941</v>
      </c>
      <c r="FO159">
        <f>IF(FO$68=0,HLOOKUP($A159,'Monte Carlo_locked values'!$CQ$6:$DS$506,'Half from MC Supply Inputs '!FO$138+1,FALSE),FO126)</f>
        <v>11.574175828957941</v>
      </c>
      <c r="FP159">
        <f>IF(FP$68=0,HLOOKUP($A159,'Monte Carlo_locked values'!$CQ$6:$DS$506,'Half from MC Supply Inputs '!FP$138+1,FALSE),FP126)</f>
        <v>3.1573211695538883</v>
      </c>
      <c r="FQ159">
        <f>IF(FQ$68=0,HLOOKUP($A159,'Monte Carlo_locked values'!$CQ$6:$DS$506,'Half from MC Supply Inputs '!FQ$138+1,FALSE),FQ126)</f>
        <v>4.629447622014963</v>
      </c>
      <c r="FR159">
        <f>IF(FR$68=0,HLOOKUP($A159,'Monte Carlo_locked values'!$CQ$6:$DS$506,'Half from MC Supply Inputs '!FR$138+1,FALSE),FR126)</f>
        <v>6.1052609366481567</v>
      </c>
      <c r="FS159">
        <f>IF(FS$68=0,HLOOKUP($A159,'Monte Carlo_locked values'!$CQ$6:$DS$506,'Half from MC Supply Inputs '!FS$138+1,FALSE),FS126)</f>
        <v>11.574175828957941</v>
      </c>
      <c r="FT159">
        <f>IF(FT$68=0,HLOOKUP($A159,'Monte Carlo_locked values'!$CQ$6:$DS$506,'Half from MC Supply Inputs '!FT$138+1,FALSE),FT126)</f>
        <v>11.574175828957941</v>
      </c>
      <c r="FU159">
        <f>IF(FU$68=0,HLOOKUP($A159,'Monte Carlo_locked values'!$CQ$6:$DS$506,'Half from MC Supply Inputs '!FU$138+1,FALSE),FU126)</f>
        <v>11.574175828957941</v>
      </c>
      <c r="FV159">
        <f>IF(FV$68=0,HLOOKUP($A159,'Monte Carlo_locked values'!$CQ$6:$DS$506,'Half from MC Supply Inputs '!FV$138+1,FALSE),FV126)</f>
        <v>3.4558714079148976</v>
      </c>
      <c r="FW159">
        <f>IF(FW$68=0,HLOOKUP($A159,'Monte Carlo_locked values'!$CQ$6:$DS$506,'Half from MC Supply Inputs '!FW$138+1,FALSE),FW126)</f>
        <v>3.214105768119071</v>
      </c>
      <c r="FX159">
        <f>IF(FX$68=0,HLOOKUP($A159,'Monte Carlo_locked values'!$CQ$6:$DS$506,'Half from MC Supply Inputs '!FX$138+1,FALSE),FX126)</f>
        <v>10.726884585668243</v>
      </c>
      <c r="FY159">
        <f>IF(FY$68=0,HLOOKUP($A159,'Monte Carlo_locked values'!$CQ$6:$DS$506,'Half from MC Supply Inputs '!FY$138+1,FALSE),FY126)</f>
        <v>7.7452615438422896</v>
      </c>
      <c r="FZ159">
        <f>IF(FZ$68=0,HLOOKUP($A159,'Monte Carlo_locked values'!$CQ$6:$DS$506,'Half from MC Supply Inputs '!FZ$138+1,FALSE),FZ126)</f>
        <v>9.4080634136721031</v>
      </c>
      <c r="GA159">
        <f>IF(GA$68=0,HLOOKUP($A159,'Monte Carlo_locked values'!$CQ$6:$DS$506,'Half from MC Supply Inputs '!GA$138+1,FALSE),GA126)</f>
        <v>3.7045184231718431</v>
      </c>
      <c r="GB159">
        <f>IF(GB$68=0,HLOOKUP($A159,'Monte Carlo_locked values'!$CQ$6:$DS$506,'Half from MC Supply Inputs '!GB$138+1,FALSE),GB126)</f>
        <v>11.574175828957941</v>
      </c>
      <c r="GC159">
        <f>IF(GC$68=0,HLOOKUP($A159,'Monte Carlo_locked values'!$CQ$6:$DS$506,'Half from MC Supply Inputs '!GC$138+1,FALSE),GC126)</f>
        <v>11.574175828957941</v>
      </c>
      <c r="GD159">
        <f>IF(GD$68=0,HLOOKUP($A159,'Monte Carlo_locked values'!$CQ$6:$DS$506,'Half from MC Supply Inputs '!GD$138+1,FALSE),GD126)</f>
        <v>6.1052609366481567</v>
      </c>
      <c r="GE159">
        <f>IF(GE$68=0,HLOOKUP($A159,'Monte Carlo_locked values'!$CQ$6:$DS$506,'Half from MC Supply Inputs '!GE$138+1,FALSE),GE126)</f>
        <v>4.629447622014963</v>
      </c>
      <c r="GF159">
        <f>IF(GF$68=0,HLOOKUP($A159,'Monte Carlo_locked values'!$CQ$6:$DS$506,'Half from MC Supply Inputs '!GF$138+1,FALSE),GF126)</f>
        <v>9.8845420514446971</v>
      </c>
      <c r="GG159">
        <f>IF(GG$68=0,HLOOKUP($A159,'Monte Carlo_locked values'!$CQ$6:$DS$506,'Half from MC Supply Inputs '!GG$138+1,FALSE),GG126)</f>
        <v>7.744884134129272</v>
      </c>
      <c r="GH159">
        <f>IF(GH$68=0,HLOOKUP($A159,'Monte Carlo_locked values'!$CQ$6:$DS$506,'Half from MC Supply Inputs '!GH$138+1,FALSE),GH126)</f>
        <v>10.192221092431145</v>
      </c>
      <c r="GI159">
        <f>IF(GI$68=0,HLOOKUP($A159,'Monte Carlo_locked values'!$CQ$6:$DS$506,'Half from MC Supply Inputs '!GI$138+1,FALSE),GI126)</f>
        <v>3.1536343073817701</v>
      </c>
      <c r="GJ159">
        <f>IF(GJ$68=0,HLOOKUP($A159,'Monte Carlo_locked values'!$CQ$6:$DS$506,'Half from MC Supply Inputs '!GJ$138+1,FALSE),GJ126)</f>
        <v>8.9229967832141028</v>
      </c>
      <c r="GK159">
        <f>IF(GK$68=0,HLOOKUP($A159,'Monte Carlo_locked values'!$CQ$6:$DS$506,'Half from MC Supply Inputs '!GK$138+1,FALSE),GK126)</f>
        <v>5.2839975577038114</v>
      </c>
      <c r="GL159">
        <f>IF(GL$68=0,HLOOKUP($A159,'Monte Carlo_locked values'!$CQ$6:$DS$506,'Half from MC Supply Inputs '!GL$138+1,FALSE),GL126)</f>
        <v>9.3581708574280658</v>
      </c>
      <c r="GM159">
        <f>IF(GM$68=0,HLOOKUP($A159,'Monte Carlo_locked values'!$CQ$6:$DS$506,'Half from MC Supply Inputs '!GM$138+1,FALSE),GM126)</f>
        <v>3.173425410193957</v>
      </c>
      <c r="GN159">
        <f>IF(GN$68=0,HLOOKUP($A159,'Monte Carlo_locked values'!$CQ$6:$DS$506,'Half from MC Supply Inputs '!GN$138+1,FALSE),GN126)</f>
        <v>4.629447622014963</v>
      </c>
      <c r="GO159">
        <f>IF(GO$68=0,HLOOKUP($A159,'Monte Carlo_locked values'!$CQ$6:$DS$506,'Half from MC Supply Inputs '!GO$138+1,FALSE),GO126)</f>
        <v>11.574175828957941</v>
      </c>
      <c r="GP159">
        <f>IF(GP$68=0,HLOOKUP($A159,'Monte Carlo_locked values'!$CQ$6:$DS$506,'Half from MC Supply Inputs '!GP$138+1,FALSE),GP126)</f>
        <v>11.574175828957941</v>
      </c>
      <c r="GQ159">
        <f>IF(GQ$68=0,HLOOKUP($A159,'Monte Carlo_locked values'!$CQ$6:$DS$506,'Half from MC Supply Inputs '!GQ$138+1,FALSE),GQ126)</f>
        <v>3.8837144329330116</v>
      </c>
      <c r="GR159">
        <f>IF(GR$68=0,HLOOKUP($A159,'Monte Carlo_locked values'!$CQ$6:$DS$506,'Half from MC Supply Inputs '!GR$138+1,FALSE),GR126)</f>
        <v>4.629447622014963</v>
      </c>
      <c r="GS159">
        <f>IF(GS$68=0,HLOOKUP($A159,'Monte Carlo_locked values'!$CQ$6:$DS$506,'Half from MC Supply Inputs '!GS$138+1,FALSE),GS126)</f>
        <v>3.1536343073817701</v>
      </c>
      <c r="GT159">
        <f>IF(GT$68=0,HLOOKUP($A159,'Monte Carlo_locked values'!$CQ$6:$DS$506,'Half from MC Supply Inputs '!GT$138+1,FALSE),GT126)</f>
        <v>3.1536343073817701</v>
      </c>
      <c r="GU159">
        <f>IF(GU$68=0,HLOOKUP($A159,'Monte Carlo_locked values'!$CQ$6:$DS$506,'Half from MC Supply Inputs '!GU$138+1,FALSE),GU126)</f>
        <v>6.9487257917607437</v>
      </c>
      <c r="GV159">
        <f>IF(GV$68=0,HLOOKUP($A159,'Monte Carlo_locked values'!$CQ$6:$DS$506,'Half from MC Supply Inputs '!GV$138+1,FALSE),GV126)</f>
        <v>6.1052609366481567</v>
      </c>
      <c r="GW159">
        <f>IF(GW$68=0,HLOOKUP($A159,'Monte Carlo_locked values'!$CQ$6:$DS$506,'Half from MC Supply Inputs '!GW$138+1,FALSE),GW126)</f>
        <v>6.9250725353887148</v>
      </c>
      <c r="GX159">
        <f>IF(GX$68=0,HLOOKUP($A159,'Monte Carlo_locked values'!$CQ$6:$DS$506,'Half from MC Supply Inputs '!GX$138+1,FALSE),GX126)</f>
        <v>3.1573211695538883</v>
      </c>
      <c r="GY159">
        <f>IF(GY$68=0,HLOOKUP($A159,'Monte Carlo_locked values'!$CQ$6:$DS$506,'Half from MC Supply Inputs '!GY$138+1,FALSE),GY126)</f>
        <v>6.1052609366481567</v>
      </c>
      <c r="GZ159">
        <f>IF(GZ$68=0,HLOOKUP($A159,'Monte Carlo_locked values'!$CQ$6:$DS$506,'Half from MC Supply Inputs '!GZ$138+1,FALSE),GZ126)</f>
        <v>6.1052609366481567</v>
      </c>
      <c r="HA159">
        <f>IF(HA$68=0,HLOOKUP($A159,'Monte Carlo_locked values'!$CQ$6:$DS$506,'Half from MC Supply Inputs '!HA$138+1,FALSE),HA126)</f>
        <v>4.629447622014963</v>
      </c>
      <c r="HB159">
        <f>IF(HB$68=0,HLOOKUP($A159,'Monte Carlo_locked values'!$CQ$6:$DS$506,'Half from MC Supply Inputs '!HB$138+1,FALSE),HB126)</f>
        <v>7.744884134129272</v>
      </c>
      <c r="HC159">
        <f>IF(HC$68=0,HLOOKUP($A159,'Monte Carlo_locked values'!$CQ$6:$DS$506,'Half from MC Supply Inputs '!HC$138+1,FALSE),HC126)</f>
        <v>3.1536343073817701</v>
      </c>
      <c r="HD159">
        <f>IF(HD$68=0,HLOOKUP($A159,'Monte Carlo_locked values'!$CQ$6:$DS$506,'Half from MC Supply Inputs '!HD$138+1,FALSE),HD126)</f>
        <v>3.1536343073817701</v>
      </c>
      <c r="HE159">
        <f>IF(HE$68=0,HLOOKUP($A159,'Monte Carlo_locked values'!$CQ$6:$DS$506,'Half from MC Supply Inputs '!HE$138+1,FALSE),HE126)</f>
        <v>3.6378981032581894</v>
      </c>
      <c r="HF159">
        <f>IF(HF$68=0,HLOOKUP($A159,'Monte Carlo_locked values'!$CQ$6:$DS$506,'Half from MC Supply Inputs '!HF$138+1,FALSE),HF126)</f>
        <v>7.744884134129272</v>
      </c>
      <c r="HG159">
        <f>IF(HG$68=0,HLOOKUP($A159,'Monte Carlo_locked values'!$CQ$6:$DS$506,'Half from MC Supply Inputs '!HG$138+1,FALSE),HG126)</f>
        <v>11.574175828957941</v>
      </c>
      <c r="HH159">
        <f>IF(HH$68=0,HLOOKUP($A159,'Monte Carlo_locked values'!$CQ$6:$DS$506,'Half from MC Supply Inputs '!HH$138+1,FALSE),HH126)</f>
        <v>11.437193118925761</v>
      </c>
      <c r="HI159">
        <f>IF(HI$68=0,HLOOKUP($A159,'Monte Carlo_locked values'!$CQ$6:$DS$506,'Half from MC Supply Inputs '!HI$138+1,FALSE),HI126)</f>
        <v>11.574175828957941</v>
      </c>
      <c r="HJ159">
        <f>IF(HJ$68=0,HLOOKUP($A159,'Monte Carlo_locked values'!$CQ$6:$DS$506,'Half from MC Supply Inputs '!HJ$138+1,FALSE),HJ126)</f>
        <v>3.1573211695538883</v>
      </c>
      <c r="HK159">
        <f>IF(HK$68=0,HLOOKUP($A159,'Monte Carlo_locked values'!$CQ$6:$DS$506,'Half from MC Supply Inputs '!HK$138+1,FALSE),HK126)</f>
        <v>6.9250725353887148</v>
      </c>
      <c r="HL159">
        <f>IF(HL$68=0,HLOOKUP($A159,'Monte Carlo_locked values'!$CQ$6:$DS$506,'Half from MC Supply Inputs '!HL$138+1,FALSE),HL126)</f>
        <v>11.574175828957941</v>
      </c>
      <c r="HM159">
        <f>IF(HM$68=0,HLOOKUP($A159,'Monte Carlo_locked values'!$CQ$6:$DS$506,'Half from MC Supply Inputs '!HM$138+1,FALSE),HM126)</f>
        <v>3.1536343073817701</v>
      </c>
      <c r="HN159">
        <f>IF(HN$68=0,HLOOKUP($A159,'Monte Carlo_locked values'!$CQ$6:$DS$506,'Half from MC Supply Inputs '!HN$138+1,FALSE),HN126)</f>
        <v>5.5516509210705278</v>
      </c>
      <c r="HO159">
        <f>IF(HO$68=0,HLOOKUP($A159,'Monte Carlo_locked values'!$CQ$6:$DS$506,'Half from MC Supply Inputs '!HO$138+1,FALSE),HO126)</f>
        <v>11.574175828957941</v>
      </c>
      <c r="HP159">
        <f>IF(HP$68=0,HLOOKUP($A159,'Monte Carlo_locked values'!$CQ$6:$DS$506,'Half from MC Supply Inputs '!HP$138+1,FALSE),HP126)</f>
        <v>6.1052609366481567</v>
      </c>
      <c r="HQ159">
        <f>IF(HQ$68=0,HLOOKUP($A159,'Monte Carlo_locked values'!$CQ$6:$DS$506,'Half from MC Supply Inputs '!HQ$138+1,FALSE),HQ126)</f>
        <v>6.1052609366481567</v>
      </c>
      <c r="HR159">
        <f>IF(HR$68=0,HLOOKUP($A159,'Monte Carlo_locked values'!$CQ$6:$DS$506,'Half from MC Supply Inputs '!HR$138+1,FALSE),HR126)</f>
        <v>7.744884134129272</v>
      </c>
      <c r="HS159">
        <f>IF(HS$68=0,HLOOKUP($A159,'Monte Carlo_locked values'!$CQ$6:$DS$506,'Half from MC Supply Inputs '!HS$138+1,FALSE),HS126)</f>
        <v>4.629447622014963</v>
      </c>
      <c r="HT159">
        <f>IF(HT$68=0,HLOOKUP($A159,'Monte Carlo_locked values'!$CQ$6:$DS$506,'Half from MC Supply Inputs '!HT$138+1,FALSE),HT126)</f>
        <v>6.9250725353887148</v>
      </c>
      <c r="HU159">
        <f>IF(HU$68=0,HLOOKUP($A159,'Monte Carlo_locked values'!$CQ$6:$DS$506,'Half from MC Supply Inputs '!HU$138+1,FALSE),HU126)</f>
        <v>4.629447622014963</v>
      </c>
      <c r="HV159">
        <f>IF(HV$68=0,HLOOKUP($A159,'Monte Carlo_locked values'!$CQ$6:$DS$506,'Half from MC Supply Inputs '!HV$138+1,FALSE),HV126)</f>
        <v>3.1536343073817701</v>
      </c>
      <c r="HW159">
        <f>IF(HW$68=0,HLOOKUP($A159,'Monte Carlo_locked values'!$CQ$6:$DS$506,'Half from MC Supply Inputs '!HW$138+1,FALSE),HW126)</f>
        <v>3.1536343073817701</v>
      </c>
      <c r="HX159">
        <f>IF(HX$68=0,HLOOKUP($A159,'Monte Carlo_locked values'!$CQ$6:$DS$506,'Half from MC Supply Inputs '!HX$138+1,FALSE),HX126)</f>
        <v>11.574175828957941</v>
      </c>
      <c r="HY159">
        <f>IF(HY$68=0,HLOOKUP($A159,'Monte Carlo_locked values'!$CQ$6:$DS$506,'Half from MC Supply Inputs '!HY$138+1,FALSE),HY126)</f>
        <v>7.517500011021192</v>
      </c>
      <c r="HZ159">
        <f>IF(HZ$68=0,HLOOKUP($A159,'Monte Carlo_locked values'!$CQ$6:$DS$506,'Half from MC Supply Inputs '!HZ$138+1,FALSE),HZ126)</f>
        <v>11.574175828957941</v>
      </c>
      <c r="IA159">
        <f>IF(IA$68=0,HLOOKUP($A159,'Monte Carlo_locked values'!$CQ$6:$DS$506,'Half from MC Supply Inputs '!IA$138+1,FALSE),IA126)</f>
        <v>10.492710010596642</v>
      </c>
      <c r="IB159">
        <f>IF(IB$68=0,HLOOKUP($A159,'Monte Carlo_locked values'!$CQ$6:$DS$506,'Half from MC Supply Inputs '!IB$138+1,FALSE),IB126)</f>
        <v>6.9250725353887148</v>
      </c>
      <c r="IC159">
        <f>IF(IC$68=0,HLOOKUP($A159,'Monte Carlo_locked values'!$CQ$6:$DS$506,'Half from MC Supply Inputs '!IC$138+1,FALSE),IC126)</f>
        <v>6.1052609366481567</v>
      </c>
      <c r="ID159">
        <f>IF(ID$68=0,HLOOKUP($A159,'Monte Carlo_locked values'!$CQ$6:$DS$506,'Half from MC Supply Inputs '!ID$138+1,FALSE),ID126)</f>
        <v>3.1536343073817701</v>
      </c>
      <c r="IE159">
        <f>IF(IE$68=0,HLOOKUP($A159,'Monte Carlo_locked values'!$CQ$6:$DS$506,'Half from MC Supply Inputs '!IE$138+1,FALSE),IE126)</f>
        <v>3.1536343073817701</v>
      </c>
      <c r="IF159">
        <f>IF(IF$68=0,HLOOKUP($A159,'Monte Carlo_locked values'!$CQ$6:$DS$506,'Half from MC Supply Inputs '!IF$138+1,FALSE),IF126)</f>
        <v>7.744884134129272</v>
      </c>
      <c r="IG159">
        <f>IF(IG$68=0,HLOOKUP($A159,'Monte Carlo_locked values'!$CQ$6:$DS$506,'Half from MC Supply Inputs '!IG$138+1,FALSE),IG126)</f>
        <v>6.2644791500238366</v>
      </c>
      <c r="IH159">
        <f>IF(IH$68=0,HLOOKUP($A159,'Monte Carlo_locked values'!$CQ$6:$DS$506,'Half from MC Supply Inputs '!IH$138+1,FALSE),IH126)</f>
        <v>11.574175828957941</v>
      </c>
      <c r="II159">
        <f>IF(II$68=0,HLOOKUP($A159,'Monte Carlo_locked values'!$CQ$6:$DS$506,'Half from MC Supply Inputs '!II$138+1,FALSE),II126)</f>
        <v>4.6462901598927839</v>
      </c>
      <c r="IJ159">
        <f>IF(IJ$68=0,HLOOKUP($A159,'Monte Carlo_locked values'!$CQ$6:$DS$506,'Half from MC Supply Inputs '!IJ$138+1,FALSE),IJ126)</f>
        <v>3.6802929616590951</v>
      </c>
      <c r="IK159">
        <f>IF(IK$68=0,HLOOKUP($A159,'Monte Carlo_locked values'!$CQ$6:$DS$506,'Half from MC Supply Inputs '!IK$138+1,FALSE),IK126)</f>
        <v>4.629447622014963</v>
      </c>
      <c r="IL159">
        <f>IF(IL$68=0,HLOOKUP($A159,'Monte Carlo_locked values'!$CQ$6:$DS$506,'Half from MC Supply Inputs '!IL$138+1,FALSE),IL126)</f>
        <v>6.1052609366481567</v>
      </c>
      <c r="IM159">
        <f>IF(IM$68=0,HLOOKUP($A159,'Monte Carlo_locked values'!$CQ$6:$DS$506,'Half from MC Supply Inputs '!IM$138+1,FALSE),IM126)</f>
        <v>3.1536343073817701</v>
      </c>
      <c r="IN159">
        <f>IF(IN$68=0,HLOOKUP($A159,'Monte Carlo_locked values'!$CQ$6:$DS$506,'Half from MC Supply Inputs '!IN$138+1,FALSE),IN126)</f>
        <v>11.574175828957941</v>
      </c>
      <c r="IO159">
        <f>IF(IO$68=0,HLOOKUP($A159,'Monte Carlo_locked values'!$CQ$6:$DS$506,'Half from MC Supply Inputs '!IO$138+1,FALSE),IO126)</f>
        <v>11.574175828957941</v>
      </c>
      <c r="IP159">
        <f>IF(IP$68=0,HLOOKUP($A159,'Monte Carlo_locked values'!$CQ$6:$DS$506,'Half from MC Supply Inputs '!IP$138+1,FALSE),IP126)</f>
        <v>7.744884134129272</v>
      </c>
      <c r="IQ159">
        <f>IF(IQ$68=0,HLOOKUP($A159,'Monte Carlo_locked values'!$CQ$6:$DS$506,'Half from MC Supply Inputs '!IQ$138+1,FALSE),IQ126)</f>
        <v>7.744884134129272</v>
      </c>
      <c r="IR159">
        <f>IF(IR$68=0,HLOOKUP($A159,'Monte Carlo_locked values'!$CQ$6:$DS$506,'Half from MC Supply Inputs '!IR$138+1,FALSE),IR126)</f>
        <v>6.1052609366481567</v>
      </c>
      <c r="IS159">
        <f>IF(IS$68=0,HLOOKUP($A159,'Monte Carlo_locked values'!$CQ$6:$DS$506,'Half from MC Supply Inputs '!IS$138+1,FALSE),IS126)</f>
        <v>11.574175828957941</v>
      </c>
      <c r="IT159">
        <f>IF(IT$68=0,HLOOKUP($A159,'Monte Carlo_locked values'!$CQ$6:$DS$506,'Half from MC Supply Inputs '!IT$138+1,FALSE),IT126)</f>
        <v>7.744884134129272</v>
      </c>
      <c r="IU159">
        <f>IF(IU$68=0,HLOOKUP($A159,'Monte Carlo_locked values'!$CQ$6:$DS$506,'Half from MC Supply Inputs '!IU$138+1,FALSE),IU126)</f>
        <v>6.9250725353887148</v>
      </c>
      <c r="IV159">
        <f>IF(IV$68=0,HLOOKUP($A159,'Monte Carlo_locked values'!$CQ$6:$DS$506,'Half from MC Supply Inputs '!IV$138+1,FALSE),IV126)</f>
        <v>11.574175828957941</v>
      </c>
      <c r="IW159">
        <f>IF(IW$68=0,HLOOKUP($A159,'Monte Carlo_locked values'!$CQ$6:$DS$506,'Half from MC Supply Inputs '!IW$138+1,FALSE),IW126)</f>
        <v>11.574175828957941</v>
      </c>
      <c r="IX159">
        <f>IF(IX$68=0,HLOOKUP($A159,'Monte Carlo_locked values'!$CQ$6:$DS$506,'Half from MC Supply Inputs '!IX$138+1,FALSE),IX126)</f>
        <v>11.574175828957941</v>
      </c>
      <c r="IY159">
        <f>IF(IY$68=0,HLOOKUP($A159,'Monte Carlo_locked values'!$CQ$6:$DS$506,'Half from MC Supply Inputs '!IY$138+1,FALSE),IY126)</f>
        <v>4.629447622014963</v>
      </c>
      <c r="IZ159">
        <f>IF(IZ$68=0,HLOOKUP($A159,'Monte Carlo_locked values'!$CQ$6:$DS$506,'Half from MC Supply Inputs '!IZ$138+1,FALSE),IZ126)</f>
        <v>3.1573211695538883</v>
      </c>
      <c r="JA159">
        <f>IF(JA$68=0,HLOOKUP($A159,'Monte Carlo_locked values'!$CQ$6:$DS$506,'Half from MC Supply Inputs '!JA$138+1,FALSE),JA126)</f>
        <v>11.574175828957941</v>
      </c>
      <c r="JB159">
        <f>IF(JB$68=0,HLOOKUP($A159,'Monte Carlo_locked values'!$CQ$6:$DS$506,'Half from MC Supply Inputs '!JB$138+1,FALSE),JB126)</f>
        <v>7.3239342788441242</v>
      </c>
      <c r="JC159">
        <f>IF(JC$68=0,HLOOKUP($A159,'Monte Carlo_locked values'!$CQ$6:$DS$506,'Half from MC Supply Inputs '!JC$138+1,FALSE),JC126)</f>
        <v>4.629447622014963</v>
      </c>
      <c r="JD159">
        <f>IF(JD$68=0,HLOOKUP($A159,'Monte Carlo_locked values'!$CQ$6:$DS$506,'Half from MC Supply Inputs '!JD$138+1,FALSE),JD126)</f>
        <v>11.574175828957941</v>
      </c>
      <c r="JE159">
        <f>IF(JE$68=0,HLOOKUP($A159,'Monte Carlo_locked values'!$CQ$6:$DS$506,'Half from MC Supply Inputs '!JE$138+1,FALSE),JE126)</f>
        <v>11.574175828957941</v>
      </c>
      <c r="JF159">
        <f>IF(JF$68=0,HLOOKUP($A159,'Monte Carlo_locked values'!$CQ$6:$DS$506,'Half from MC Supply Inputs '!JF$138+1,FALSE),JF126)</f>
        <v>6.9250725353887148</v>
      </c>
      <c r="JG159">
        <f>IF(JG$68=0,HLOOKUP($A159,'Monte Carlo_locked values'!$CQ$6:$DS$506,'Half from MC Supply Inputs '!JG$138+1,FALSE),JG126)</f>
        <v>4.5671843967461943</v>
      </c>
      <c r="JH159">
        <f>IF(JH$68=0,HLOOKUP($A159,'Monte Carlo_locked values'!$CQ$6:$DS$506,'Half from MC Supply Inputs '!JH$138+1,FALSE),JH126)</f>
        <v>8.1959081657965331</v>
      </c>
      <c r="JI159">
        <f>IF(JI$68=0,HLOOKUP($A159,'Monte Carlo_locked values'!$CQ$6:$DS$506,'Half from MC Supply Inputs '!JI$138+1,FALSE),JI126)</f>
        <v>11.574175828957941</v>
      </c>
      <c r="JJ159">
        <f>IF(JJ$68=0,HLOOKUP($A159,'Monte Carlo_locked values'!$CQ$6:$DS$506,'Half from MC Supply Inputs '!JJ$138+1,FALSE),JJ126)</f>
        <v>3.1536343073817701</v>
      </c>
      <c r="JK159">
        <f>IF(JK$68=0,HLOOKUP($A159,'Monte Carlo_locked values'!$CQ$6:$DS$506,'Half from MC Supply Inputs '!JK$138+1,FALSE),JK126)</f>
        <v>6.9250725353887148</v>
      </c>
      <c r="JL159">
        <f>IF(JL$68=0,HLOOKUP($A159,'Monte Carlo_locked values'!$CQ$6:$DS$506,'Half from MC Supply Inputs '!JL$138+1,FALSE),JL126)</f>
        <v>4.629447622014963</v>
      </c>
      <c r="JM159">
        <f>IF(JM$68=0,HLOOKUP($A159,'Monte Carlo_locked values'!$CQ$6:$DS$506,'Half from MC Supply Inputs '!JM$138+1,FALSE),JM126)</f>
        <v>3.1536343073817701</v>
      </c>
      <c r="JN159">
        <f>IF(JN$68=0,HLOOKUP($A159,'Monte Carlo_locked values'!$CQ$6:$DS$506,'Half from MC Supply Inputs '!JN$138+1,FALSE),JN126)</f>
        <v>7.3749401962987831</v>
      </c>
      <c r="JO159">
        <f>IF(JO$68=0,HLOOKUP($A159,'Monte Carlo_locked values'!$CQ$6:$DS$506,'Half from MC Supply Inputs '!JO$138+1,FALSE),JO126)</f>
        <v>7.3226250029038606</v>
      </c>
      <c r="JP159">
        <f>IF(JP$68=0,HLOOKUP($A159,'Monte Carlo_locked values'!$CQ$6:$DS$506,'Half from MC Supply Inputs '!JP$138+1,FALSE),JP126)</f>
        <v>6.1052609366481567</v>
      </c>
      <c r="JQ159">
        <f>IF(JQ$68=0,HLOOKUP($A159,'Monte Carlo_locked values'!$CQ$6:$DS$506,'Half from MC Supply Inputs '!JQ$138+1,FALSE),JQ126)</f>
        <v>3.1536343073817701</v>
      </c>
      <c r="JR159">
        <f>IF(JR$68=0,HLOOKUP($A159,'Monte Carlo_locked values'!$CQ$6:$DS$506,'Half from MC Supply Inputs '!JR$138+1,FALSE),JR126)</f>
        <v>9.8511993980115697</v>
      </c>
      <c r="JS159">
        <f>IF(JS$68=0,HLOOKUP($A159,'Monte Carlo_locked values'!$CQ$6:$DS$506,'Half from MC Supply Inputs '!JS$138+1,FALSE),JS126)</f>
        <v>3.1536343073817701</v>
      </c>
      <c r="JT159">
        <f>IF(JT$68=0,HLOOKUP($A159,'Monte Carlo_locked values'!$CQ$6:$DS$506,'Half from MC Supply Inputs '!JT$138+1,FALSE),JT126)</f>
        <v>7.744884134129272</v>
      </c>
      <c r="JU159">
        <f>IF(JU$68=0,HLOOKUP($A159,'Monte Carlo_locked values'!$CQ$6:$DS$506,'Half from MC Supply Inputs '!JU$138+1,FALSE),JU126)</f>
        <v>4.629447622014963</v>
      </c>
      <c r="JV159">
        <f>IF(JV$68=0,HLOOKUP($A159,'Monte Carlo_locked values'!$CQ$6:$DS$506,'Half from MC Supply Inputs '!JV$138+1,FALSE),JV126)</f>
        <v>5.1308172294296002</v>
      </c>
      <c r="JW159">
        <f>IF(JW$68=0,HLOOKUP($A159,'Monte Carlo_locked values'!$CQ$6:$DS$506,'Half from MC Supply Inputs '!JW$138+1,FALSE),JW126)</f>
        <v>7.744884134129272</v>
      </c>
      <c r="JX159">
        <f>IF(JX$68=0,HLOOKUP($A159,'Monte Carlo_locked values'!$CQ$6:$DS$506,'Half from MC Supply Inputs '!JX$138+1,FALSE),JX126)</f>
        <v>4.629447622014963</v>
      </c>
      <c r="JY159">
        <f>IF(JY$68=0,HLOOKUP($A159,'Monte Carlo_locked values'!$CQ$6:$DS$506,'Half from MC Supply Inputs '!JY$138+1,FALSE),JY126)</f>
        <v>6.1052609366481567</v>
      </c>
      <c r="JZ159">
        <f>IF(JZ$68=0,HLOOKUP($A159,'Monte Carlo_locked values'!$CQ$6:$DS$506,'Half from MC Supply Inputs '!JZ$138+1,FALSE),JZ126)</f>
        <v>4.1293364837111204</v>
      </c>
      <c r="KA159">
        <f>IF(KA$68=0,HLOOKUP($A159,'Monte Carlo_locked values'!$CQ$6:$DS$506,'Half from MC Supply Inputs '!KA$138+1,FALSE),KA126)</f>
        <v>4.7997938077079638</v>
      </c>
      <c r="KB159">
        <f>IF(KB$68=0,HLOOKUP($A159,'Monte Carlo_locked values'!$CQ$6:$DS$506,'Half from MC Supply Inputs '!KB$138+1,FALSE),KB126)</f>
        <v>3.1536343073817701</v>
      </c>
      <c r="KC159">
        <f>IF(KC$68=0,HLOOKUP($A159,'Monte Carlo_locked values'!$CQ$6:$DS$506,'Half from MC Supply Inputs '!KC$138+1,FALSE),KC126)</f>
        <v>9.1339336207530515</v>
      </c>
      <c r="KD159">
        <f>IF(KD$68=0,HLOOKUP($A159,'Monte Carlo_locked values'!$CQ$6:$DS$506,'Half from MC Supply Inputs '!KD$138+1,FALSE),KD126)</f>
        <v>11.574175828957941</v>
      </c>
      <c r="KE159">
        <f>IF(KE$68=0,HLOOKUP($A159,'Monte Carlo_locked values'!$CQ$6:$DS$506,'Half from MC Supply Inputs '!KE$138+1,FALSE),KE126)</f>
        <v>3.1573211695538883</v>
      </c>
      <c r="KF159">
        <f>IF(KF$68=0,HLOOKUP($A159,'Monte Carlo_locked values'!$CQ$6:$DS$506,'Half from MC Supply Inputs '!KF$138+1,FALSE),KF126)</f>
        <v>6.9250725353887148</v>
      </c>
      <c r="KG159">
        <f>IF(KG$68=0,HLOOKUP($A159,'Monte Carlo_locked values'!$CQ$6:$DS$506,'Half from MC Supply Inputs '!KG$138+1,FALSE),KG126)</f>
        <v>11.574175828957941</v>
      </c>
      <c r="KH159">
        <f>IF(KH$68=0,HLOOKUP($A159,'Monte Carlo_locked values'!$CQ$6:$DS$506,'Half from MC Supply Inputs '!KH$138+1,FALSE),KH126)</f>
        <v>6.9250725353887148</v>
      </c>
      <c r="KI159">
        <f>IF(KI$68=0,HLOOKUP($A159,'Monte Carlo_locked values'!$CQ$6:$DS$506,'Half from MC Supply Inputs '!KI$138+1,FALSE),KI126)</f>
        <v>11.574175828957941</v>
      </c>
      <c r="KJ159">
        <f>IF(KJ$68=0,HLOOKUP($A159,'Monte Carlo_locked values'!$CQ$6:$DS$506,'Half from MC Supply Inputs '!KJ$138+1,FALSE),KJ126)</f>
        <v>3.1536343073817701</v>
      </c>
      <c r="KK159">
        <f>IF(KK$68=0,HLOOKUP($A159,'Monte Carlo_locked values'!$CQ$6:$DS$506,'Half from MC Supply Inputs '!KK$138+1,FALSE),KK126)</f>
        <v>11.574175828957941</v>
      </c>
      <c r="KL159">
        <f>IF(KL$68=0,HLOOKUP($A159,'Monte Carlo_locked values'!$CQ$6:$DS$506,'Half from MC Supply Inputs '!KL$138+1,FALSE),KL126)</f>
        <v>6.1052609366481567</v>
      </c>
      <c r="KM159">
        <f>IF(KM$68=0,HLOOKUP($A159,'Monte Carlo_locked values'!$CQ$6:$DS$506,'Half from MC Supply Inputs '!KM$138+1,FALSE),KM126)</f>
        <v>4.629447622014963</v>
      </c>
      <c r="KN159">
        <f>IF(KN$68=0,HLOOKUP($A159,'Monte Carlo_locked values'!$CQ$6:$DS$506,'Half from MC Supply Inputs '!KN$138+1,FALSE),KN126)</f>
        <v>6.1052609366481567</v>
      </c>
      <c r="KO159">
        <f>IF(KO$68=0,HLOOKUP($A159,'Monte Carlo_locked values'!$CQ$6:$DS$506,'Half from MC Supply Inputs '!KO$138+1,FALSE),KO126)</f>
        <v>5.9533733481572249</v>
      </c>
      <c r="KP159">
        <f>IF(KP$68=0,HLOOKUP($A159,'Monte Carlo_locked values'!$CQ$6:$DS$506,'Half from MC Supply Inputs '!KP$138+1,FALSE),KP126)</f>
        <v>4.629447622014963</v>
      </c>
      <c r="KQ159">
        <f>IF(KQ$68=0,HLOOKUP($A159,'Monte Carlo_locked values'!$CQ$6:$DS$506,'Half from MC Supply Inputs '!KQ$138+1,FALSE),KQ126)</f>
        <v>11.574175828957941</v>
      </c>
      <c r="KR159">
        <f>IF(KR$68=0,HLOOKUP($A159,'Monte Carlo_locked values'!$CQ$6:$DS$506,'Half from MC Supply Inputs '!KR$138+1,FALSE),KR126)</f>
        <v>6.1052609366481567</v>
      </c>
      <c r="KS159">
        <f>IF(KS$68=0,HLOOKUP($A159,'Monte Carlo_locked values'!$CQ$6:$DS$506,'Half from MC Supply Inputs '!KS$138+1,FALSE),KS126)</f>
        <v>11.574175828957941</v>
      </c>
      <c r="KT159">
        <f>IF(KT$68=0,HLOOKUP($A159,'Monte Carlo_locked values'!$CQ$6:$DS$506,'Half from MC Supply Inputs '!KT$138+1,FALSE),KT126)</f>
        <v>11.574175828957941</v>
      </c>
      <c r="KU159">
        <f>IF(KU$68=0,HLOOKUP($A159,'Monte Carlo_locked values'!$CQ$6:$DS$506,'Half from MC Supply Inputs '!KU$138+1,FALSE),KU126)</f>
        <v>7.744884134129272</v>
      </c>
      <c r="KV159">
        <f>IF(KV$68=0,HLOOKUP($A159,'Monte Carlo_locked values'!$CQ$6:$DS$506,'Half from MC Supply Inputs '!KV$138+1,FALSE),KV126)</f>
        <v>3.1536343073817701</v>
      </c>
      <c r="KW159">
        <f>IF(KW$68=0,HLOOKUP($A159,'Monte Carlo_locked values'!$CQ$6:$DS$506,'Half from MC Supply Inputs '!KW$138+1,FALSE),KW126)</f>
        <v>3.2601704340752029</v>
      </c>
      <c r="KX159">
        <f>IF(KX$68=0,HLOOKUP($A159,'Monte Carlo_locked values'!$CQ$6:$DS$506,'Half from MC Supply Inputs '!KX$138+1,FALSE),KX126)</f>
        <v>3.1573211695538883</v>
      </c>
      <c r="KY159">
        <f>IF(KY$68=0,HLOOKUP($A159,'Monte Carlo_locked values'!$CQ$6:$DS$506,'Half from MC Supply Inputs '!KY$138+1,FALSE),KY126)</f>
        <v>11.574175828957941</v>
      </c>
      <c r="KZ159">
        <f>IF(KZ$68=0,HLOOKUP($A159,'Monte Carlo_locked values'!$CQ$6:$DS$506,'Half from MC Supply Inputs '!KZ$138+1,FALSE),KZ126)</f>
        <v>11.574175828957941</v>
      </c>
      <c r="LA159">
        <f>IF(LA$68=0,HLOOKUP($A159,'Monte Carlo_locked values'!$CQ$6:$DS$506,'Half from MC Supply Inputs '!LA$138+1,FALSE),LA126)</f>
        <v>11.574175828957941</v>
      </c>
      <c r="LB159">
        <f>IF(LB$68=0,HLOOKUP($A159,'Monte Carlo_locked values'!$CQ$6:$DS$506,'Half from MC Supply Inputs '!LB$138+1,FALSE),LB126)</f>
        <v>4.629447622014963</v>
      </c>
      <c r="LC159">
        <f>IF(LC$68=0,HLOOKUP($A159,'Monte Carlo_locked values'!$CQ$6:$DS$506,'Half from MC Supply Inputs '!LC$138+1,FALSE),LC126)</f>
        <v>9.7692934424984372</v>
      </c>
      <c r="LD159">
        <f>IF(LD$68=0,HLOOKUP($A159,'Monte Carlo_locked values'!$CQ$6:$DS$506,'Half from MC Supply Inputs '!LD$138+1,FALSE),LD126)</f>
        <v>4.629447622014963</v>
      </c>
      <c r="LE159">
        <f>IF(LE$68=0,HLOOKUP($A159,'Monte Carlo_locked values'!$CQ$6:$DS$506,'Half from MC Supply Inputs '!LE$138+1,FALSE),LE126)</f>
        <v>3.1536343073817701</v>
      </c>
      <c r="LF159">
        <f>IF(LF$68=0,HLOOKUP($A159,'Monte Carlo_locked values'!$CQ$6:$DS$506,'Half from MC Supply Inputs '!LF$138+1,FALSE),LF126)</f>
        <v>11.574175828957941</v>
      </c>
      <c r="LG159">
        <f>IF(LG$68=0,HLOOKUP($A159,'Monte Carlo_locked values'!$CQ$6:$DS$506,'Half from MC Supply Inputs '!LG$138+1,FALSE),LG126)</f>
        <v>11.574175828957941</v>
      </c>
      <c r="LH159">
        <f>IF(LH$68=0,HLOOKUP($A159,'Monte Carlo_locked values'!$CQ$6:$DS$506,'Half from MC Supply Inputs '!LH$138+1,FALSE),LH126)</f>
        <v>11.574175828957941</v>
      </c>
      <c r="LI159">
        <f>IF(LI$68=0,HLOOKUP($A159,'Monte Carlo_locked values'!$CQ$6:$DS$506,'Half from MC Supply Inputs '!LI$138+1,FALSE),LI126)</f>
        <v>10.11478615603405</v>
      </c>
      <c r="LJ159">
        <f>IF(LJ$68=0,HLOOKUP($A159,'Monte Carlo_locked values'!$CQ$6:$DS$506,'Half from MC Supply Inputs '!LJ$138+1,FALSE),LJ126)</f>
        <v>7.744884134129272</v>
      </c>
      <c r="LK159">
        <f>IF(LK$68=0,HLOOKUP($A159,'Monte Carlo_locked values'!$CQ$6:$DS$506,'Half from MC Supply Inputs '!LK$138+1,FALSE),LK126)</f>
        <v>6.9250725353887148</v>
      </c>
      <c r="LL159">
        <f>IF(LL$68=0,HLOOKUP($A159,'Monte Carlo_locked values'!$CQ$6:$DS$506,'Half from MC Supply Inputs '!LL$138+1,FALSE),LL126)</f>
        <v>11.574175828957941</v>
      </c>
      <c r="LM159">
        <f>IF(LM$68=0,HLOOKUP($A159,'Monte Carlo_locked values'!$CQ$6:$DS$506,'Half from MC Supply Inputs '!LM$138+1,FALSE),LM126)</f>
        <v>4.9026973773042943</v>
      </c>
      <c r="LN159">
        <f>IF(LN$68=0,HLOOKUP($A159,'Monte Carlo_locked values'!$CQ$6:$DS$506,'Half from MC Supply Inputs '!LN$138+1,FALSE),LN126)</f>
        <v>3.4539573621017139</v>
      </c>
      <c r="LO159">
        <f>IF(LO$68=0,HLOOKUP($A159,'Monte Carlo_locked values'!$CQ$6:$DS$506,'Half from MC Supply Inputs '!LO$138+1,FALSE),LO126)</f>
        <v>3.1573211695538883</v>
      </c>
      <c r="LP159">
        <f>IF(LP$68=0,HLOOKUP($A159,'Monte Carlo_locked values'!$CQ$6:$DS$506,'Half from MC Supply Inputs '!LP$138+1,FALSE),LP126)</f>
        <v>6.2606800923974388</v>
      </c>
      <c r="LQ159">
        <f>IF(LQ$68=0,HLOOKUP($A159,'Monte Carlo_locked values'!$CQ$6:$DS$506,'Half from MC Supply Inputs '!LQ$138+1,FALSE),LQ126)</f>
        <v>11.574175828957941</v>
      </c>
      <c r="LR159">
        <f>IF(LR$68=0,HLOOKUP($A159,'Monte Carlo_locked values'!$CQ$6:$DS$506,'Half from MC Supply Inputs '!LR$138+1,FALSE),LR126)</f>
        <v>3.1536343073817701</v>
      </c>
      <c r="LS159">
        <f>IF(LS$68=0,HLOOKUP($A159,'Monte Carlo_locked values'!$CQ$6:$DS$506,'Half from MC Supply Inputs '!LS$138+1,FALSE),LS126)</f>
        <v>10.997024267489442</v>
      </c>
      <c r="LT159">
        <f>IF(LT$68=0,HLOOKUP($A159,'Monte Carlo_locked values'!$CQ$6:$DS$506,'Half from MC Supply Inputs '!LT$138+1,FALSE),LT126)</f>
        <v>11.083458522409352</v>
      </c>
      <c r="LU159">
        <f>IF(LU$68=0,HLOOKUP($A159,'Monte Carlo_locked values'!$CQ$6:$DS$506,'Half from MC Supply Inputs '!LU$138+1,FALSE),LU126)</f>
        <v>4.629447622014963</v>
      </c>
      <c r="LV159">
        <f>IF(LV$68=0,HLOOKUP($A159,'Monte Carlo_locked values'!$CQ$6:$DS$506,'Half from MC Supply Inputs '!LV$138+1,FALSE),LV126)</f>
        <v>7.744884134129272</v>
      </c>
      <c r="LW159">
        <f>IF(LW$68=0,HLOOKUP($A159,'Monte Carlo_locked values'!$CQ$6:$DS$506,'Half from MC Supply Inputs '!LW$138+1,FALSE),LW126)</f>
        <v>3.8581671720795656</v>
      </c>
      <c r="LX159">
        <f>IF(LX$68=0,HLOOKUP($A159,'Monte Carlo_locked values'!$CQ$6:$DS$506,'Half from MC Supply Inputs '!LX$138+1,FALSE),LX126)</f>
        <v>3.1536343073817701</v>
      </c>
      <c r="LY159">
        <f>IF(LY$68=0,HLOOKUP($A159,'Monte Carlo_locked values'!$CQ$6:$DS$506,'Half from MC Supply Inputs '!LY$138+1,FALSE),LY126)</f>
        <v>7.744884134129272</v>
      </c>
      <c r="LZ159">
        <f>IF(LZ$68=0,HLOOKUP($A159,'Monte Carlo_locked values'!$CQ$6:$DS$506,'Half from MC Supply Inputs '!LZ$138+1,FALSE),LZ126)</f>
        <v>11.574175828957941</v>
      </c>
      <c r="MA159">
        <f>IF(MA$68=0,HLOOKUP($A159,'Monte Carlo_locked values'!$CQ$6:$DS$506,'Half from MC Supply Inputs '!MA$138+1,FALSE),MA126)</f>
        <v>3.1536343073817701</v>
      </c>
      <c r="MB159">
        <f>IF(MB$68=0,HLOOKUP($A159,'Monte Carlo_locked values'!$CQ$6:$DS$506,'Half from MC Supply Inputs '!MB$138+1,FALSE),MB126)</f>
        <v>3.1536343073817701</v>
      </c>
      <c r="MC159">
        <f>IF(MC$68=0,HLOOKUP($A159,'Monte Carlo_locked values'!$CQ$6:$DS$506,'Half from MC Supply Inputs '!MC$138+1,FALSE),MC126)</f>
        <v>3.62490538832049</v>
      </c>
      <c r="MD159">
        <f>IF(MD$68=0,HLOOKUP($A159,'Monte Carlo_locked values'!$CQ$6:$DS$506,'Half from MC Supply Inputs '!MD$138+1,FALSE),MD126)</f>
        <v>7.744884134129272</v>
      </c>
      <c r="ME159">
        <f>IF(ME$68=0,HLOOKUP($A159,'Monte Carlo_locked values'!$CQ$6:$DS$506,'Half from MC Supply Inputs '!ME$138+1,FALSE),ME126)</f>
        <v>10.425065908394593</v>
      </c>
      <c r="MF159">
        <f>IF(MF$68=0,HLOOKUP($A159,'Monte Carlo_locked values'!$CQ$6:$DS$506,'Half from MC Supply Inputs '!MF$138+1,FALSE),MF126)</f>
        <v>3.1536343073817701</v>
      </c>
      <c r="MG159">
        <f>IF(MG$68=0,HLOOKUP($A159,'Monte Carlo_locked values'!$CQ$6:$DS$506,'Half from MC Supply Inputs '!MG$138+1,FALSE),MG126)</f>
        <v>11.574175828957941</v>
      </c>
      <c r="MH159">
        <f>IF(MH$68=0,HLOOKUP($A159,'Monte Carlo_locked values'!$CQ$6:$DS$506,'Half from MC Supply Inputs '!MH$138+1,FALSE),MH126)</f>
        <v>7.744884134129272</v>
      </c>
      <c r="MI159">
        <f>IF(MI$68=0,HLOOKUP($A159,'Monte Carlo_locked values'!$CQ$6:$DS$506,'Half from MC Supply Inputs '!MI$138+1,FALSE),MI126)</f>
        <v>11.574175828957941</v>
      </c>
      <c r="MJ159">
        <f>IF(MJ$68=0,HLOOKUP($A159,'Monte Carlo_locked values'!$CQ$6:$DS$506,'Half from MC Supply Inputs '!MJ$138+1,FALSE),MJ126)</f>
        <v>4.452654264239432</v>
      </c>
      <c r="MK159">
        <f>IF(MK$68=0,HLOOKUP($A159,'Monte Carlo_locked values'!$CQ$6:$DS$506,'Half from MC Supply Inputs '!MK$138+1,FALSE),MK126)</f>
        <v>5.2059746281664392</v>
      </c>
      <c r="ML159">
        <f>IF(ML$68=0,HLOOKUP($A159,'Monte Carlo_locked values'!$CQ$6:$DS$506,'Half from MC Supply Inputs '!ML$138+1,FALSE),ML126)</f>
        <v>3.1536343073817701</v>
      </c>
      <c r="MM159">
        <f>IF(MM$68=0,HLOOKUP($A159,'Monte Carlo_locked values'!$CQ$6:$DS$506,'Half from MC Supply Inputs '!MM$138+1,FALSE),MM126)</f>
        <v>11.574175828957941</v>
      </c>
      <c r="MN159">
        <f>IF(MN$68=0,HLOOKUP($A159,'Monte Carlo_locked values'!$CQ$6:$DS$506,'Half from MC Supply Inputs '!MN$138+1,FALSE),MN126)</f>
        <v>6.9250725353887148</v>
      </c>
      <c r="MO159">
        <f>IF(MO$68=0,HLOOKUP($A159,'Monte Carlo_locked values'!$CQ$6:$DS$506,'Half from MC Supply Inputs '!MO$138+1,FALSE),MO126)</f>
        <v>4.629447622014963</v>
      </c>
      <c r="MP159">
        <f>IF(MP$68=0,HLOOKUP($A159,'Monte Carlo_locked values'!$CQ$6:$DS$506,'Half from MC Supply Inputs '!MP$138+1,FALSE),MP126)</f>
        <v>11.574175828957941</v>
      </c>
      <c r="MQ159">
        <f>IF(MQ$68=0,HLOOKUP($A159,'Monte Carlo_locked values'!$CQ$6:$DS$506,'Half from MC Supply Inputs '!MQ$138+1,FALSE),MQ126)</f>
        <v>11.574175828957941</v>
      </c>
      <c r="MR159">
        <f>IF(MR$68=0,HLOOKUP($A159,'Monte Carlo_locked values'!$CQ$6:$DS$506,'Half from MC Supply Inputs '!MR$138+1,FALSE),MR126)</f>
        <v>11.574175828957941</v>
      </c>
      <c r="MS159">
        <f>IF(MS$68=0,HLOOKUP($A159,'Monte Carlo_locked values'!$CQ$6:$DS$506,'Half from MC Supply Inputs '!MS$138+1,FALSE),MS126)</f>
        <v>4.629447622014963</v>
      </c>
      <c r="MT159">
        <f>IF(MT$68=0,HLOOKUP($A159,'Monte Carlo_locked values'!$CQ$6:$DS$506,'Half from MC Supply Inputs '!MT$138+1,FALSE),MT126)</f>
        <v>11.574175828957941</v>
      </c>
      <c r="MU159">
        <f>IF(MU$68=0,HLOOKUP($A159,'Monte Carlo_locked values'!$CQ$6:$DS$506,'Half from MC Supply Inputs '!MU$138+1,FALSE),MU126)</f>
        <v>11.574175828957941</v>
      </c>
      <c r="MV159">
        <f>IF(MV$68=0,HLOOKUP($A159,'Monte Carlo_locked values'!$CQ$6:$DS$506,'Half from MC Supply Inputs '!MV$138+1,FALSE),MV126)</f>
        <v>6.9250725353887148</v>
      </c>
      <c r="MW159">
        <f>IF(MW$68=0,HLOOKUP($A159,'Monte Carlo_locked values'!$CQ$6:$DS$506,'Half from MC Supply Inputs '!MW$138+1,FALSE),MW126)</f>
        <v>7.744884134129272</v>
      </c>
      <c r="MX159">
        <f>IF(MX$68=0,HLOOKUP($A159,'Monte Carlo_locked values'!$CQ$6:$DS$506,'Half from MC Supply Inputs '!MX$138+1,FALSE),MX126)</f>
        <v>6.1052609366481567</v>
      </c>
      <c r="MY159">
        <f>IF(MY$68=0,HLOOKUP($A159,'Monte Carlo_locked values'!$CQ$6:$DS$506,'Half from MC Supply Inputs '!MY$138+1,FALSE),MY126)</f>
        <v>7.5693982037402607</v>
      </c>
      <c r="MZ159">
        <f>IF(MZ$68=0,HLOOKUP($A159,'Monte Carlo_locked values'!$CQ$6:$DS$506,'Half from MC Supply Inputs '!MZ$138+1,FALSE),MZ126)</f>
        <v>7.744884134129272</v>
      </c>
      <c r="NA159">
        <f>IF(NA$68=0,HLOOKUP($A159,'Monte Carlo_locked values'!$CQ$6:$DS$506,'Half from MC Supply Inputs '!NA$138+1,FALSE),NA126)</f>
        <v>3.7505714280458222</v>
      </c>
      <c r="NB159">
        <f>IF(NB$68=0,HLOOKUP($A159,'Monte Carlo_locked values'!$CQ$6:$DS$506,'Half from MC Supply Inputs '!NB$138+1,FALSE),NB126)</f>
        <v>4.629447622014963</v>
      </c>
      <c r="NC159">
        <f>IF(NC$68=0,HLOOKUP($A159,'Monte Carlo_locked values'!$CQ$6:$DS$506,'Half from MC Supply Inputs '!NC$138+1,FALSE),NC126)</f>
        <v>11.574175828957941</v>
      </c>
      <c r="ND159">
        <f>IF(ND$68=0,HLOOKUP($A159,'Monte Carlo_locked values'!$CQ$6:$DS$506,'Half from MC Supply Inputs '!ND$138+1,FALSE),ND126)</f>
        <v>3.1573211695538883</v>
      </c>
      <c r="NE159">
        <f>IF(NE$68=0,HLOOKUP($A159,'Monte Carlo_locked values'!$CQ$6:$DS$506,'Half from MC Supply Inputs '!NE$138+1,FALSE),NE126)</f>
        <v>9.2541688410300189</v>
      </c>
      <c r="NF159">
        <f>IF(NF$68=0,HLOOKUP($A159,'Monte Carlo_locked values'!$CQ$6:$DS$506,'Half from MC Supply Inputs '!NF$138+1,FALSE),NF126)</f>
        <v>4.629447622014963</v>
      </c>
      <c r="NG159">
        <f>IF(NG$68=0,HLOOKUP($A159,'Monte Carlo_locked values'!$CQ$6:$DS$506,'Half from MC Supply Inputs '!NG$138+1,FALSE),NG126)</f>
        <v>3.1536343073817701</v>
      </c>
      <c r="NH159">
        <f>IF(NH$68=0,HLOOKUP($A159,'Monte Carlo_locked values'!$CQ$6:$DS$506,'Half from MC Supply Inputs '!NH$138+1,FALSE),NH126)</f>
        <v>4.629447622014963</v>
      </c>
      <c r="NI159">
        <f>IF(NI$68=0,HLOOKUP($A159,'Monte Carlo_locked values'!$CQ$6:$DS$506,'Half from MC Supply Inputs '!NI$138+1,FALSE),NI126)</f>
        <v>5.2651765317480033</v>
      </c>
      <c r="NJ159">
        <f>IF(NJ$68=0,HLOOKUP($A159,'Monte Carlo_locked values'!$CQ$6:$DS$506,'Half from MC Supply Inputs '!NJ$138+1,FALSE),NJ126)</f>
        <v>11.574175828957941</v>
      </c>
      <c r="NK159">
        <f>IF(NK$68=0,HLOOKUP($A159,'Monte Carlo_locked values'!$CQ$6:$DS$506,'Half from MC Supply Inputs '!NK$138+1,FALSE),NK126)</f>
        <v>3.3122897665480018</v>
      </c>
      <c r="NL159">
        <f>IF(NL$68=0,HLOOKUP($A159,'Monte Carlo_locked values'!$CQ$6:$DS$506,'Half from MC Supply Inputs '!NL$138+1,FALSE),NL126)</f>
        <v>11.574175828957941</v>
      </c>
      <c r="NM159">
        <f>IF(NM$68=0,HLOOKUP($A159,'Monte Carlo_locked values'!$CQ$6:$DS$506,'Half from MC Supply Inputs '!NM$138+1,FALSE),NM126)</f>
        <v>3.1536343073817701</v>
      </c>
      <c r="NN159">
        <f>IF(NN$68=0,HLOOKUP($A159,'Monte Carlo_locked values'!$CQ$6:$DS$506,'Half from MC Supply Inputs '!NN$138+1,FALSE),NN126)</f>
        <v>6.1052609366481567</v>
      </c>
      <c r="NO159">
        <f>IF(NO$68=0,HLOOKUP($A159,'Monte Carlo_locked values'!$CQ$6:$DS$506,'Half from MC Supply Inputs '!NO$138+1,FALSE),NO126)</f>
        <v>3.1536343073817701</v>
      </c>
      <c r="NP159">
        <f>IF(NP$68=0,HLOOKUP($A159,'Monte Carlo_locked values'!$CQ$6:$DS$506,'Half from MC Supply Inputs '!NP$138+1,FALSE),NP126)</f>
        <v>11.574175828957941</v>
      </c>
      <c r="NQ159">
        <f>IF(NQ$68=0,HLOOKUP($A159,'Monte Carlo_locked values'!$CQ$6:$DS$506,'Half from MC Supply Inputs '!NQ$138+1,FALSE),NQ126)</f>
        <v>6.9250725353887148</v>
      </c>
      <c r="NR159">
        <f>IF(NR$68=0,HLOOKUP($A159,'Monte Carlo_locked values'!$CQ$6:$DS$506,'Half from MC Supply Inputs '!NR$138+1,FALSE),NR126)</f>
        <v>6.9250725353887148</v>
      </c>
      <c r="NS159">
        <f>IF(NS$68=0,HLOOKUP($A159,'Monte Carlo_locked values'!$CQ$6:$DS$506,'Half from MC Supply Inputs '!NS$138+1,FALSE),NS126)</f>
        <v>4.629447622014963</v>
      </c>
      <c r="NT159">
        <f>IF(NT$68=0,HLOOKUP($A159,'Monte Carlo_locked values'!$CQ$6:$DS$506,'Half from MC Supply Inputs '!NT$138+1,FALSE),NT126)</f>
        <v>3.1536343073817701</v>
      </c>
      <c r="NU159">
        <f>IF(NU$68=0,HLOOKUP($A159,'Monte Carlo_locked values'!$CQ$6:$DS$506,'Half from MC Supply Inputs '!NU$138+1,FALSE),NU126)</f>
        <v>3.1536343073817701</v>
      </c>
      <c r="NV159">
        <f>IF(NV$68=0,HLOOKUP($A159,'Monte Carlo_locked values'!$CQ$6:$DS$506,'Half from MC Supply Inputs '!NV$138+1,FALSE),NV126)</f>
        <v>7.744884134129272</v>
      </c>
      <c r="NW159">
        <f>IF(NW$68=0,HLOOKUP($A159,'Monte Carlo_locked values'!$CQ$6:$DS$506,'Half from MC Supply Inputs '!NW$138+1,FALSE),NW126)</f>
        <v>11.574175828957941</v>
      </c>
      <c r="NX159">
        <f>IF(NX$68=0,HLOOKUP($A159,'Monte Carlo_locked values'!$CQ$6:$DS$506,'Half from MC Supply Inputs '!NX$138+1,FALSE),NX126)</f>
        <v>3.1536343073817701</v>
      </c>
      <c r="NY159">
        <f>IF(NY$68=0,HLOOKUP($A159,'Monte Carlo_locked values'!$CQ$6:$DS$506,'Half from MC Supply Inputs '!NY$138+1,FALSE),NY126)</f>
        <v>5.4622351789061412</v>
      </c>
      <c r="NZ159">
        <f>IF(NZ$68=0,HLOOKUP($A159,'Monte Carlo_locked values'!$CQ$6:$DS$506,'Half from MC Supply Inputs '!NZ$138+1,FALSE),NZ126)</f>
        <v>6.9250725353887148</v>
      </c>
      <c r="OA159">
        <f>IF(OA$68=0,HLOOKUP($A159,'Monte Carlo_locked values'!$CQ$6:$DS$506,'Half from MC Supply Inputs '!OA$138+1,FALSE),OA126)</f>
        <v>3.1573211695538883</v>
      </c>
      <c r="OB159">
        <f>IF(OB$68=0,HLOOKUP($A159,'Monte Carlo_locked values'!$CQ$6:$DS$506,'Half from MC Supply Inputs '!OB$138+1,FALSE),OB126)</f>
        <v>8.6042952978958098</v>
      </c>
      <c r="OC159">
        <f>IF(OC$68=0,HLOOKUP($A159,'Monte Carlo_locked values'!$CQ$6:$DS$506,'Half from MC Supply Inputs '!OC$138+1,FALSE),OC126)</f>
        <v>3.1536343073817701</v>
      </c>
      <c r="OD159">
        <f>IF(OD$68=0,HLOOKUP($A159,'Monte Carlo_locked values'!$CQ$6:$DS$506,'Half from MC Supply Inputs '!OD$138+1,FALSE),OD126)</f>
        <v>11.574175828957941</v>
      </c>
      <c r="OE159">
        <f>IF(OE$68=0,HLOOKUP($A159,'Monte Carlo_locked values'!$CQ$6:$DS$506,'Half from MC Supply Inputs '!OE$138+1,FALSE),OE126)</f>
        <v>11.574175828957941</v>
      </c>
      <c r="OF159">
        <f>IF(OF$68=0,HLOOKUP($A159,'Monte Carlo_locked values'!$CQ$6:$DS$506,'Half from MC Supply Inputs '!OF$138+1,FALSE),OF126)</f>
        <v>11.574175828957941</v>
      </c>
      <c r="OG159">
        <f>IF(OG$68=0,HLOOKUP($A159,'Monte Carlo_locked values'!$CQ$6:$DS$506,'Half from MC Supply Inputs '!OG$138+1,FALSE),OG126)</f>
        <v>3.1536343073817701</v>
      </c>
      <c r="OH159">
        <f>IF(OH$68=0,HLOOKUP($A159,'Monte Carlo_locked values'!$CQ$6:$DS$506,'Half from MC Supply Inputs '!OH$138+1,FALSE),OH126)</f>
        <v>11.574175828957941</v>
      </c>
      <c r="OI159">
        <f>IF(OI$68=0,HLOOKUP($A159,'Monte Carlo_locked values'!$CQ$6:$DS$506,'Half from MC Supply Inputs '!OI$138+1,FALSE),OI126)</f>
        <v>4.629447622014963</v>
      </c>
      <c r="OJ159">
        <f>IF(OJ$68=0,HLOOKUP($A159,'Monte Carlo_locked values'!$CQ$6:$DS$506,'Half from MC Supply Inputs '!OJ$138+1,FALSE),OJ126)</f>
        <v>6.9250725353887148</v>
      </c>
      <c r="OK159">
        <f>IF(OK$68=0,HLOOKUP($A159,'Monte Carlo_locked values'!$CQ$6:$DS$506,'Half from MC Supply Inputs '!OK$138+1,FALSE),OK126)</f>
        <v>11.574175828957941</v>
      </c>
      <c r="OL159">
        <f>IF(OL$68=0,HLOOKUP($A159,'Monte Carlo_locked values'!$CQ$6:$DS$506,'Half from MC Supply Inputs '!OL$138+1,FALSE),OL126)</f>
        <v>3.1536343073817701</v>
      </c>
      <c r="OM159">
        <f>IF(OM$68=0,HLOOKUP($A159,'Monte Carlo_locked values'!$CQ$6:$DS$506,'Half from MC Supply Inputs '!OM$138+1,FALSE),OM126)</f>
        <v>11.574175828957941</v>
      </c>
      <c r="ON159">
        <f>IF(ON$68=0,HLOOKUP($A159,'Monte Carlo_locked values'!$CQ$6:$DS$506,'Half from MC Supply Inputs '!ON$138+1,FALSE),ON126)</f>
        <v>11.574175828957941</v>
      </c>
      <c r="OO159">
        <f>IF(OO$68=0,HLOOKUP($A159,'Monte Carlo_locked values'!$CQ$6:$DS$506,'Half from MC Supply Inputs '!OO$138+1,FALSE),OO126)</f>
        <v>9.5626948734533279</v>
      </c>
      <c r="OP159">
        <f>IF(OP$68=0,HLOOKUP($A159,'Monte Carlo_locked values'!$CQ$6:$DS$506,'Half from MC Supply Inputs '!OP$138+1,FALSE),OP126)</f>
        <v>5.2214676956881538</v>
      </c>
      <c r="OQ159">
        <f>IF(OQ$68=0,HLOOKUP($A159,'Monte Carlo_locked values'!$CQ$6:$DS$506,'Half from MC Supply Inputs '!OQ$138+1,FALSE),OQ126)</f>
        <v>6.1052609366481567</v>
      </c>
      <c r="OR159">
        <f>IF(OR$68=0,HLOOKUP($A159,'Monte Carlo_locked values'!$CQ$6:$DS$506,'Half from MC Supply Inputs '!OR$138+1,FALSE),OR126)</f>
        <v>3.1573211695538883</v>
      </c>
      <c r="OS159">
        <f>IF(OS$68=0,HLOOKUP($A159,'Monte Carlo_locked values'!$CQ$6:$DS$506,'Half from MC Supply Inputs '!OS$138+1,FALSE),OS126)</f>
        <v>3.1536343073817701</v>
      </c>
      <c r="OT159">
        <f>IF(OT$68=0,HLOOKUP($A159,'Monte Carlo_locked values'!$CQ$6:$DS$506,'Half from MC Supply Inputs '!OT$138+1,FALSE),OT126)</f>
        <v>6.1052609366481567</v>
      </c>
      <c r="OU159">
        <f>IF(OU$68=0,HLOOKUP($A159,'Monte Carlo_locked values'!$CQ$6:$DS$506,'Half from MC Supply Inputs '!OU$138+1,FALSE),OU126)</f>
        <v>11.574175828957941</v>
      </c>
      <c r="OV159">
        <f>IF(OV$68=0,HLOOKUP($A159,'Monte Carlo_locked values'!$CQ$6:$DS$506,'Half from MC Supply Inputs '!OV$138+1,FALSE),OV126)</f>
        <v>7.744884134129272</v>
      </c>
      <c r="OW159">
        <f>IF(OW$68=0,HLOOKUP($A159,'Monte Carlo_locked values'!$CQ$6:$DS$506,'Half from MC Supply Inputs '!OW$138+1,FALSE),OW126)</f>
        <v>4.6109462153033265</v>
      </c>
      <c r="OX159">
        <f>IF(OX$68=0,HLOOKUP($A159,'Monte Carlo_locked values'!$CQ$6:$DS$506,'Half from MC Supply Inputs '!OX$138+1,FALSE),OX126)</f>
        <v>6.9250725353887148</v>
      </c>
      <c r="OY159">
        <f>IF(OY$68=0,HLOOKUP($A159,'Monte Carlo_locked values'!$CQ$6:$DS$506,'Half from MC Supply Inputs '!OY$138+1,FALSE),OY126)</f>
        <v>4.2404224576158542</v>
      </c>
      <c r="OZ159">
        <f>IF(OZ$68=0,HLOOKUP($A159,'Monte Carlo_locked values'!$CQ$6:$DS$506,'Half from MC Supply Inputs '!OZ$138+1,FALSE),OZ126)</f>
        <v>7.744884134129272</v>
      </c>
      <c r="PA159">
        <f>IF(PA$68=0,HLOOKUP($A159,'Monte Carlo_locked values'!$CQ$6:$DS$506,'Half from MC Supply Inputs '!PA$138+1,FALSE),PA126)</f>
        <v>11.574175828957941</v>
      </c>
      <c r="PB159">
        <f>IF(PB$68=0,HLOOKUP($A159,'Monte Carlo_locked values'!$CQ$6:$DS$506,'Half from MC Supply Inputs '!PB$138+1,FALSE),PB126)</f>
        <v>4.629447622014963</v>
      </c>
      <c r="PC159">
        <f>IF(PC$68=0,HLOOKUP($A159,'Monte Carlo_locked values'!$CQ$6:$DS$506,'Half from MC Supply Inputs '!PC$138+1,FALSE),PC126)</f>
        <v>3.1536343073817701</v>
      </c>
      <c r="PD159">
        <f>IF(PD$68=0,HLOOKUP($A159,'Monte Carlo_locked values'!$CQ$6:$DS$506,'Half from MC Supply Inputs '!PD$138+1,FALSE),PD126)</f>
        <v>11.574175828957941</v>
      </c>
      <c r="PE159">
        <f>IF(PE$68=0,HLOOKUP($A159,'Monte Carlo_locked values'!$CQ$6:$DS$506,'Half from MC Supply Inputs '!PE$138+1,FALSE),PE126)</f>
        <v>11.574175828957941</v>
      </c>
      <c r="PF159">
        <f>IF(PF$68=0,HLOOKUP($A159,'Monte Carlo_locked values'!$CQ$6:$DS$506,'Half from MC Supply Inputs '!PF$138+1,FALSE),PF126)</f>
        <v>4.629447622014963</v>
      </c>
      <c r="PG159">
        <f>IF(PG$68=0,HLOOKUP($A159,'Monte Carlo_locked values'!$CQ$6:$DS$506,'Half from MC Supply Inputs '!PG$138+1,FALSE),PG126)</f>
        <v>3.8575778631841473</v>
      </c>
      <c r="PH159">
        <f>IF(PH$68=0,HLOOKUP($A159,'Monte Carlo_locked values'!$CQ$6:$DS$506,'Half from MC Supply Inputs '!PH$138+1,FALSE),PH126)</f>
        <v>7.3203415296987471</v>
      </c>
      <c r="PI159">
        <f>IF(PI$68=0,HLOOKUP($A159,'Monte Carlo_locked values'!$CQ$6:$DS$506,'Half from MC Supply Inputs '!PI$138+1,FALSE),PI126)</f>
        <v>7.8061681552413935</v>
      </c>
      <c r="PJ159">
        <f>IF(PJ$68=0,HLOOKUP($A159,'Monte Carlo_locked values'!$CQ$6:$DS$506,'Half from MC Supply Inputs '!PJ$138+1,FALSE),PJ126)</f>
        <v>11.574175828957941</v>
      </c>
      <c r="PK159">
        <f>IF(PK$68=0,HLOOKUP($A159,'Monte Carlo_locked values'!$CQ$6:$DS$506,'Half from MC Supply Inputs '!PK$138+1,FALSE),PK126)</f>
        <v>6.9250725353887148</v>
      </c>
      <c r="PL159">
        <f>IF(PL$68=0,HLOOKUP($A159,'Monte Carlo_locked values'!$CQ$6:$DS$506,'Half from MC Supply Inputs '!PL$138+1,FALSE),PL126)</f>
        <v>7.744884134129272</v>
      </c>
      <c r="PM159">
        <f>IF(PM$68=0,HLOOKUP($A159,'Monte Carlo_locked values'!$CQ$6:$DS$506,'Half from MC Supply Inputs '!PM$138+1,FALSE),PM126)</f>
        <v>3.1536343073817701</v>
      </c>
      <c r="PN159">
        <f>IF(PN$68=0,HLOOKUP($A159,'Monte Carlo_locked values'!$CQ$6:$DS$506,'Half from MC Supply Inputs '!PN$138+1,FALSE),PN126)</f>
        <v>6.9250725353887148</v>
      </c>
      <c r="PO159">
        <f>IF(PO$68=0,HLOOKUP($A159,'Monte Carlo_locked values'!$CQ$6:$DS$506,'Half from MC Supply Inputs '!PO$138+1,FALSE),PO126)</f>
        <v>11.574175828957941</v>
      </c>
      <c r="PP159">
        <f>IF(PP$68=0,HLOOKUP($A159,'Monte Carlo_locked values'!$CQ$6:$DS$506,'Half from MC Supply Inputs '!PP$138+1,FALSE),PP126)</f>
        <v>6.1052609366481567</v>
      </c>
      <c r="PQ159">
        <f>IF(PQ$68=0,HLOOKUP($A159,'Monte Carlo_locked values'!$CQ$6:$DS$506,'Half from MC Supply Inputs '!PQ$138+1,FALSE),PQ126)</f>
        <v>11.048280863157254</v>
      </c>
      <c r="PR159">
        <f>IF(PR$68=0,HLOOKUP($A159,'Monte Carlo_locked values'!$CQ$6:$DS$506,'Half from MC Supply Inputs '!PR$138+1,FALSE),PR126)</f>
        <v>11.574175828957941</v>
      </c>
      <c r="PS159">
        <f>IF(PS$68=0,HLOOKUP($A159,'Monte Carlo_locked values'!$CQ$6:$DS$506,'Half from MC Supply Inputs '!PS$138+1,FALSE),PS126)</f>
        <v>11.574175828957941</v>
      </c>
      <c r="PT159">
        <f>IF(PT$68=0,HLOOKUP($A159,'Monte Carlo_locked values'!$CQ$6:$DS$506,'Half from MC Supply Inputs '!PT$138+1,FALSE),PT126)</f>
        <v>11.574175828957941</v>
      </c>
      <c r="PU159">
        <f>IF(PU$68=0,HLOOKUP($A159,'Monte Carlo_locked values'!$CQ$6:$DS$506,'Half from MC Supply Inputs '!PU$138+1,FALSE),PU126)</f>
        <v>4.7401052302617135</v>
      </c>
      <c r="PV159">
        <f>IF(PV$68=0,HLOOKUP($A159,'Monte Carlo_locked values'!$CQ$6:$DS$506,'Half from MC Supply Inputs '!PV$138+1,FALSE),PV126)</f>
        <v>3.1573211695538883</v>
      </c>
      <c r="PW159">
        <f>IF(PW$68=0,HLOOKUP($A159,'Monte Carlo_locked values'!$CQ$6:$DS$506,'Half from MC Supply Inputs '!PW$138+1,FALSE),PW126)</f>
        <v>7.744884134129272</v>
      </c>
      <c r="PX159">
        <f>IF(PX$68=0,HLOOKUP($A159,'Monte Carlo_locked values'!$CQ$6:$DS$506,'Half from MC Supply Inputs '!PX$138+1,FALSE),PX126)</f>
        <v>6.1052609366481567</v>
      </c>
      <c r="PY159">
        <f>IF(PY$68=0,HLOOKUP($A159,'Monte Carlo_locked values'!$CQ$6:$DS$506,'Half from MC Supply Inputs '!PY$138+1,FALSE),PY126)</f>
        <v>4.9644280101117566</v>
      </c>
      <c r="PZ159">
        <f>IF(PZ$68=0,HLOOKUP($A159,'Monte Carlo_locked values'!$CQ$6:$DS$506,'Half from MC Supply Inputs '!PZ$138+1,FALSE),PZ126)</f>
        <v>7.744884134129272</v>
      </c>
      <c r="QA159">
        <f>IF(QA$68=0,HLOOKUP($A159,'Monte Carlo_locked values'!$CQ$6:$DS$506,'Half from MC Supply Inputs '!QA$138+1,FALSE),QA126)</f>
        <v>11.574175828957941</v>
      </c>
      <c r="QB159">
        <f>IF(QB$68=0,HLOOKUP($A159,'Monte Carlo_locked values'!$CQ$6:$DS$506,'Half from MC Supply Inputs '!QB$138+1,FALSE),QB126)</f>
        <v>6.1052609366481567</v>
      </c>
      <c r="QC159">
        <f>IF(QC$68=0,HLOOKUP($A159,'Monte Carlo_locked values'!$CQ$6:$DS$506,'Half from MC Supply Inputs '!QC$138+1,FALSE),QC126)</f>
        <v>8.286686292193794</v>
      </c>
      <c r="QD159">
        <f>IF(QD$68=0,HLOOKUP($A159,'Monte Carlo_locked values'!$CQ$6:$DS$506,'Half from MC Supply Inputs '!QD$138+1,FALSE),QD126)</f>
        <v>7.744884134129272</v>
      </c>
      <c r="QE159">
        <f>IF(QE$68=0,HLOOKUP($A159,'Monte Carlo_locked values'!$CQ$6:$DS$506,'Half from MC Supply Inputs '!QE$138+1,FALSE),QE126)</f>
        <v>11.574175828957941</v>
      </c>
      <c r="QF159">
        <f>IF(QF$68=0,HLOOKUP($A159,'Monte Carlo_locked values'!$CQ$6:$DS$506,'Half from MC Supply Inputs '!QF$138+1,FALSE),QF126)</f>
        <v>7.744884134129272</v>
      </c>
      <c r="QG159">
        <f>IF(QG$68=0,HLOOKUP($A159,'Monte Carlo_locked values'!$CQ$6:$DS$506,'Half from MC Supply Inputs '!QG$138+1,FALSE),QG126)</f>
        <v>3.2640992121929209</v>
      </c>
      <c r="QH159">
        <f>IF(QH$68=0,HLOOKUP($A159,'Monte Carlo_locked values'!$CQ$6:$DS$506,'Half from MC Supply Inputs '!QH$138+1,FALSE),QH126)</f>
        <v>4.629447622014963</v>
      </c>
      <c r="QI159">
        <f>IF(QI$68=0,HLOOKUP($A159,'Monte Carlo_locked values'!$CQ$6:$DS$506,'Half from MC Supply Inputs '!QI$138+1,FALSE),QI126)</f>
        <v>3.3706773772046321</v>
      </c>
      <c r="QJ159">
        <f>IF(QJ$68=0,HLOOKUP($A159,'Monte Carlo_locked values'!$CQ$6:$DS$506,'Half from MC Supply Inputs '!QJ$138+1,FALSE),QJ126)</f>
        <v>7.744884134129272</v>
      </c>
      <c r="QK159">
        <f>IF(QK$68=0,HLOOKUP($A159,'Monte Carlo_locked values'!$CQ$6:$DS$506,'Half from MC Supply Inputs '!QK$138+1,FALSE),QK126)</f>
        <v>11.574175828957941</v>
      </c>
      <c r="QL159">
        <f>IF(QL$68=0,HLOOKUP($A159,'Monte Carlo_locked values'!$CQ$6:$DS$506,'Half from MC Supply Inputs '!QL$138+1,FALSE),QL126)</f>
        <v>10.742761395272344</v>
      </c>
      <c r="QM159">
        <f>IF(QM$68=0,HLOOKUP($A159,'Monte Carlo_locked values'!$CQ$6:$DS$506,'Half from MC Supply Inputs '!QM$138+1,FALSE),QM126)</f>
        <v>6.9250725353887148</v>
      </c>
      <c r="QN159">
        <f>IF(QN$68=0,HLOOKUP($A159,'Monte Carlo_locked values'!$CQ$6:$DS$506,'Half from MC Supply Inputs '!QN$138+1,FALSE),QN126)</f>
        <v>11.574175828957941</v>
      </c>
      <c r="QO159">
        <f>IF(QO$68=0,HLOOKUP($A159,'Monte Carlo_locked values'!$CQ$6:$DS$506,'Half from MC Supply Inputs '!QO$138+1,FALSE),QO126)</f>
        <v>6.532089532624453</v>
      </c>
      <c r="QP159">
        <f>IF(QP$68=0,HLOOKUP($A159,'Monte Carlo_locked values'!$CQ$6:$DS$506,'Half from MC Supply Inputs '!QP$138+1,FALSE),QP126)</f>
        <v>6.1052609366481567</v>
      </c>
      <c r="QQ159">
        <f>IF(QQ$68=0,HLOOKUP($A159,'Monte Carlo_locked values'!$CQ$6:$DS$506,'Half from MC Supply Inputs '!QQ$138+1,FALSE),QQ126)</f>
        <v>4.629447622014963</v>
      </c>
      <c r="QR159">
        <f>IF(QR$68=0,HLOOKUP($A159,'Monte Carlo_locked values'!$CQ$6:$DS$506,'Half from MC Supply Inputs '!QR$138+1,FALSE),QR126)</f>
        <v>4.629447622014963</v>
      </c>
      <c r="QS159">
        <f>IF(QS$68=0,HLOOKUP($A159,'Monte Carlo_locked values'!$CQ$6:$DS$506,'Half from MC Supply Inputs '!QS$138+1,FALSE),QS126)</f>
        <v>6.9250725353887148</v>
      </c>
      <c r="QT159">
        <f>IF(QT$68=0,HLOOKUP($A159,'Monte Carlo_locked values'!$CQ$6:$DS$506,'Half from MC Supply Inputs '!QT$138+1,FALSE),QT126)</f>
        <v>11.574175828957941</v>
      </c>
      <c r="QU159">
        <f>IF(QU$68=0,HLOOKUP($A159,'Monte Carlo_locked values'!$CQ$6:$DS$506,'Half from MC Supply Inputs '!QU$138+1,FALSE),QU126)</f>
        <v>6.1052609366481567</v>
      </c>
      <c r="QV159">
        <f>IF(QV$68=0,HLOOKUP($A159,'Monte Carlo_locked values'!$CQ$6:$DS$506,'Half from MC Supply Inputs '!QV$138+1,FALSE),QV126)</f>
        <v>6.9250725353887148</v>
      </c>
      <c r="QW159">
        <f>IF(QW$68=0,HLOOKUP($A159,'Monte Carlo_locked values'!$CQ$6:$DS$506,'Half from MC Supply Inputs '!QW$138+1,FALSE),QW126)</f>
        <v>4.8485470299581035</v>
      </c>
      <c r="QX159">
        <f>IF(QX$68=0,HLOOKUP($A159,'Monte Carlo_locked values'!$CQ$6:$DS$506,'Half from MC Supply Inputs '!QX$138+1,FALSE),QX126)</f>
        <v>8.5762524077864253</v>
      </c>
      <c r="QY159">
        <f>IF(QY$68=0,HLOOKUP($A159,'Monte Carlo_locked values'!$CQ$6:$DS$506,'Half from MC Supply Inputs '!QY$138+1,FALSE),QY126)</f>
        <v>6.9250725353887148</v>
      </c>
      <c r="QZ159">
        <f>IF(QZ$68=0,HLOOKUP($A159,'Monte Carlo_locked values'!$CQ$6:$DS$506,'Half from MC Supply Inputs '!QZ$138+1,FALSE),QZ126)</f>
        <v>7.744884134129272</v>
      </c>
      <c r="RA159">
        <f>IF(RA$68=0,HLOOKUP($A159,'Monte Carlo_locked values'!$CQ$6:$DS$506,'Half from MC Supply Inputs '!RA$138+1,FALSE),RA126)</f>
        <v>3.1536343073817701</v>
      </c>
      <c r="RB159">
        <f>IF(RB$68=0,HLOOKUP($A159,'Monte Carlo_locked values'!$CQ$6:$DS$506,'Half from MC Supply Inputs '!RB$138+1,FALSE),RB126)</f>
        <v>11.574175828957941</v>
      </c>
      <c r="RC159">
        <f>IF(RC$68=0,HLOOKUP($A159,'Monte Carlo_locked values'!$CQ$6:$DS$506,'Half from MC Supply Inputs '!RC$138+1,FALSE),RC126)</f>
        <v>6.9250725353887148</v>
      </c>
      <c r="RD159">
        <f>IF(RD$68=0,HLOOKUP($A159,'Monte Carlo_locked values'!$CQ$6:$DS$506,'Half from MC Supply Inputs '!RD$138+1,FALSE),RD126)</f>
        <v>11.574175828957941</v>
      </c>
      <c r="RE159">
        <f>IF(RE$68=0,HLOOKUP($A159,'Monte Carlo_locked values'!$CQ$6:$DS$506,'Half from MC Supply Inputs '!RE$138+1,FALSE),RE126)</f>
        <v>4.629447622014963</v>
      </c>
      <c r="RF159">
        <f>IF(RF$68=0,HLOOKUP($A159,'Monte Carlo_locked values'!$CQ$6:$DS$506,'Half from MC Supply Inputs '!RF$138+1,FALSE),RF126)</f>
        <v>11.574175828957941</v>
      </c>
      <c r="RG159">
        <f>IF(RG$68=0,HLOOKUP($A159,'Monte Carlo_locked values'!$CQ$6:$DS$506,'Half from MC Supply Inputs '!RG$138+1,FALSE),RG126)</f>
        <v>6.9250725353887148</v>
      </c>
      <c r="RH159">
        <f>IF(RH$68=0,HLOOKUP($A159,'Monte Carlo_locked values'!$CQ$6:$DS$506,'Half from MC Supply Inputs '!RH$138+1,FALSE),RH126)</f>
        <v>11.574175828957941</v>
      </c>
      <c r="RI159">
        <f>IF(RI$68=0,HLOOKUP($A159,'Monte Carlo_locked values'!$CQ$6:$DS$506,'Half from MC Supply Inputs '!RI$138+1,FALSE),RI126)</f>
        <v>6.1052609366481567</v>
      </c>
      <c r="RJ159">
        <f>IF(RJ$68=0,HLOOKUP($A159,'Monte Carlo_locked values'!$CQ$6:$DS$506,'Half from MC Supply Inputs '!RJ$138+1,FALSE),RJ126)</f>
        <v>3.1536343073817701</v>
      </c>
      <c r="RK159">
        <f>IF(RK$68=0,HLOOKUP($A159,'Monte Carlo_locked values'!$CQ$6:$DS$506,'Half from MC Supply Inputs '!RK$138+1,FALSE),RK126)</f>
        <v>7.744884134129272</v>
      </c>
      <c r="RL159">
        <f>IF(RL$68=0,HLOOKUP($A159,'Monte Carlo_locked values'!$CQ$6:$DS$506,'Half from MC Supply Inputs '!RL$138+1,FALSE),RL126)</f>
        <v>11.574175828957941</v>
      </c>
      <c r="RM159">
        <f>IF(RM$68=0,HLOOKUP($A159,'Monte Carlo_locked values'!$CQ$6:$DS$506,'Half from MC Supply Inputs '!RM$138+1,FALSE),RM126)</f>
        <v>6.9250725353887148</v>
      </c>
      <c r="RN159">
        <f>IF(RN$68=0,HLOOKUP($A159,'Monte Carlo_locked values'!$CQ$6:$DS$506,'Half from MC Supply Inputs '!RN$138+1,FALSE),RN126)</f>
        <v>6.1052609366481567</v>
      </c>
      <c r="RO159">
        <f>IF(RO$68=0,HLOOKUP($A159,'Monte Carlo_locked values'!$CQ$6:$DS$506,'Half from MC Supply Inputs '!RO$138+1,FALSE),RO126)</f>
        <v>6.6372681519186889</v>
      </c>
      <c r="RP159">
        <f>IF(RP$68=0,HLOOKUP($A159,'Monte Carlo_locked values'!$CQ$6:$DS$506,'Half from MC Supply Inputs '!RP$138+1,FALSE),RP126)</f>
        <v>11.574175828957941</v>
      </c>
      <c r="RQ159">
        <f>IF(RQ$68=0,HLOOKUP($A159,'Monte Carlo_locked values'!$CQ$6:$DS$506,'Half from MC Supply Inputs '!RQ$138+1,FALSE),RQ126)</f>
        <v>11.574175828957941</v>
      </c>
      <c r="RR159">
        <f>IF(RR$68=0,HLOOKUP($A159,'Monte Carlo_locked values'!$CQ$6:$DS$506,'Half from MC Supply Inputs '!RR$138+1,FALSE),RR126)</f>
        <v>11.574175828957941</v>
      </c>
      <c r="RS159">
        <f>IF(RS$68=0,HLOOKUP($A159,'Monte Carlo_locked values'!$CQ$6:$DS$506,'Half from MC Supply Inputs '!RS$138+1,FALSE),RS126)</f>
        <v>6.9250725353887148</v>
      </c>
      <c r="RT159">
        <f>IF(RT$68=0,HLOOKUP($A159,'Monte Carlo_locked values'!$CQ$6:$DS$506,'Half from MC Supply Inputs '!RT$138+1,FALSE),RT126)</f>
        <v>6.1052609366481567</v>
      </c>
      <c r="RU159">
        <f>IF(RU$68=0,HLOOKUP($A159,'Monte Carlo_locked values'!$CQ$6:$DS$506,'Half from MC Supply Inputs '!RU$138+1,FALSE),RU126)</f>
        <v>7.744884134129272</v>
      </c>
      <c r="RV159">
        <f>IF(RV$68=0,HLOOKUP($A159,'Monte Carlo_locked values'!$CQ$6:$DS$506,'Half from MC Supply Inputs '!RV$138+1,FALSE),RV126)</f>
        <v>4.629447622014963</v>
      </c>
      <c r="RW159">
        <f>IF(RW$68=0,HLOOKUP($A159,'Monte Carlo_locked values'!$CQ$6:$DS$506,'Half from MC Supply Inputs '!RW$138+1,FALSE),RW126)</f>
        <v>11.574175828957941</v>
      </c>
      <c r="RX159">
        <f>IF(RX$68=0,HLOOKUP($A159,'Monte Carlo_locked values'!$CQ$6:$DS$506,'Half from MC Supply Inputs '!RX$138+1,FALSE),RX126)</f>
        <v>4.629447622014963</v>
      </c>
      <c r="RY159">
        <f>IF(RY$68=0,HLOOKUP($A159,'Monte Carlo_locked values'!$CQ$6:$DS$506,'Half from MC Supply Inputs '!RY$138+1,FALSE),RY126)</f>
        <v>3.1573211695538883</v>
      </c>
      <c r="RZ159">
        <f>IF(RZ$68=0,HLOOKUP($A159,'Monte Carlo_locked values'!$CQ$6:$DS$506,'Half from MC Supply Inputs '!RZ$138+1,FALSE),RZ126)</f>
        <v>6.458539383827123</v>
      </c>
      <c r="SA159">
        <f>IF(SA$68=0,HLOOKUP($A159,'Monte Carlo_locked values'!$CQ$6:$DS$506,'Half from MC Supply Inputs '!SA$138+1,FALSE),SA126)</f>
        <v>11.367472967572299</v>
      </c>
      <c r="SB159">
        <f>IF(SB$68=0,HLOOKUP($A159,'Monte Carlo_locked values'!$CQ$6:$DS$506,'Half from MC Supply Inputs '!SB$138+1,FALSE),SB126)</f>
        <v>9.5396632274026736</v>
      </c>
      <c r="SC159">
        <f>IF(SC$68=0,HLOOKUP($A159,'Monte Carlo_locked values'!$CQ$6:$DS$506,'Half from MC Supply Inputs '!SC$138+1,FALSE),SC126)</f>
        <v>6.9250725353887148</v>
      </c>
      <c r="SD159">
        <f>IF(SD$68=0,HLOOKUP($A159,'Monte Carlo_locked values'!$CQ$6:$DS$506,'Half from MC Supply Inputs '!SD$138+1,FALSE),SD126)</f>
        <v>11.574175828957941</v>
      </c>
      <c r="SE159">
        <f>IF(SE$68=0,HLOOKUP($A159,'Monte Carlo_locked values'!$CQ$6:$DS$506,'Half from MC Supply Inputs '!SE$138+1,FALSE),SE126)</f>
        <v>4.629447622014963</v>
      </c>
      <c r="SF159">
        <f>IF(SF$68=0,HLOOKUP($A159,'Monte Carlo_locked values'!$CQ$6:$DS$506,'Half from MC Supply Inputs '!SF$138+1,FALSE),SF126)</f>
        <v>5.681927713339304</v>
      </c>
      <c r="SG159">
        <f>IF(SG$68=0,HLOOKUP($A159,'Monte Carlo_locked values'!$CQ$6:$DS$506,'Half from MC Supply Inputs '!SG$138+1,FALSE),SG126)</f>
        <v>11.574175828957941</v>
      </c>
    </row>
    <row r="160" spans="1:501" x14ac:dyDescent="0.35">
      <c r="A160" s="158">
        <v>2043</v>
      </c>
      <c r="B160">
        <f>IF(B$68=0,HLOOKUP($A160,'Monte Carlo_locked values'!$CQ$6:$DS$506,'Half from MC Supply Inputs '!B$138+1,FALSE),B127)</f>
        <v>12.152884620405837</v>
      </c>
      <c r="C160">
        <f>IF(C$68=0,HLOOKUP($A160,'Monte Carlo_locked values'!$CQ$6:$DS$506,'Half from MC Supply Inputs '!C$138+1,FALSE),C127)</f>
        <v>6.7421336566474412</v>
      </c>
      <c r="D160">
        <f>IF(D$68=0,HLOOKUP($A160,'Monte Carlo_locked values'!$CQ$6:$DS$506,'Half from MC Supply Inputs '!D$138+1,FALSE),D127)</f>
        <v>7.114622578022705</v>
      </c>
      <c r="E160">
        <f>IF(E$68=0,HLOOKUP($A160,'Monte Carlo_locked values'!$CQ$6:$DS$506,'Half from MC Supply Inputs '!E$138+1,FALSE),E127)</f>
        <v>6.2788338222861402</v>
      </c>
      <c r="F160">
        <f>IF(F$68=0,HLOOKUP($A160,'Monte Carlo_locked values'!$CQ$6:$DS$506,'Half from MC Supply Inputs '!F$138+1,FALSE),F127)</f>
        <v>7.114622578022705</v>
      </c>
      <c r="G160">
        <f>IF(G$68=0,HLOOKUP($A160,'Monte Carlo_locked values'!$CQ$6:$DS$506,'Half from MC Supply Inputs '!G$138+1,FALSE),G127)</f>
        <v>12.152884620405837</v>
      </c>
      <c r="H160">
        <f>IF(H$68=0,HLOOKUP($A160,'Monte Carlo_locked values'!$CQ$6:$DS$506,'Half from MC Supply Inputs '!H$138+1,FALSE),H127)</f>
        <v>6.2788338222861402</v>
      </c>
      <c r="I160">
        <f>IF(I$68=0,HLOOKUP($A160,'Monte Carlo_locked values'!$CQ$6:$DS$506,'Half from MC Supply Inputs '!I$138+1,FALSE),I127)</f>
        <v>12.152884620405837</v>
      </c>
      <c r="J160">
        <f>IF(J$68=0,HLOOKUP($A160,'Monte Carlo_locked values'!$CQ$6:$DS$506,'Half from MC Supply Inputs '!J$138+1,FALSE),J127)</f>
        <v>6.2788338222861402</v>
      </c>
      <c r="K160">
        <f>IF(K$68=0,HLOOKUP($A160,'Monte Carlo_locked values'!$CQ$6:$DS$506,'Half from MC Supply Inputs '!K$138+1,FALSE),K127)</f>
        <v>12.152884620405837</v>
      </c>
      <c r="L160">
        <f>IF(L$68=0,HLOOKUP($A160,'Monte Carlo_locked values'!$CQ$6:$DS$506,'Half from MC Supply Inputs '!L$138+1,FALSE),L127)</f>
        <v>5.5286929966609266</v>
      </c>
      <c r="M160">
        <f>IF(M$68=0,HLOOKUP($A160,'Monte Carlo_locked values'!$CQ$6:$DS$506,'Half from MC Supply Inputs '!M$138+1,FALSE),M127)</f>
        <v>3.3151872280315828</v>
      </c>
      <c r="N160">
        <f>IF(N$68=0,HLOOKUP($A160,'Monte Carlo_locked values'!$CQ$6:$DS$506,'Half from MC Supply Inputs '!N$138+1,FALSE),N127)</f>
        <v>11.361573543762372</v>
      </c>
      <c r="O160">
        <f>IF(O$68=0,HLOOKUP($A160,'Monte Carlo_locked values'!$CQ$6:$DS$506,'Half from MC Supply Inputs '!O$138+1,FALSE),O127)</f>
        <v>4.7950749225184994</v>
      </c>
      <c r="P160">
        <f>IF(P$68=0,HLOOKUP($A160,'Monte Carlo_locked values'!$CQ$6:$DS$506,'Half from MC Supply Inputs '!P$138+1,FALSE),P127)</f>
        <v>6.2788338222861402</v>
      </c>
      <c r="Q160">
        <f>IF(Q$68=0,HLOOKUP($A160,'Monte Carlo_locked values'!$CQ$6:$DS$506,'Half from MC Supply Inputs '!Q$138+1,FALSE),Q127)</f>
        <v>12.152884620405837</v>
      </c>
      <c r="R160">
        <f>IF(R$68=0,HLOOKUP($A160,'Monte Carlo_locked values'!$CQ$6:$DS$506,'Half from MC Supply Inputs '!R$138+1,FALSE),R127)</f>
        <v>3.3113160227508591</v>
      </c>
      <c r="S160">
        <f>IF(S$68=0,HLOOKUP($A160,'Monte Carlo_locked values'!$CQ$6:$DS$506,'Half from MC Supply Inputs '!S$138+1,FALSE),S127)</f>
        <v>12.152884620405837</v>
      </c>
      <c r="T160">
        <f>IF(T$68=0,HLOOKUP($A160,'Monte Carlo_locked values'!$CQ$6:$DS$506,'Half from MC Supply Inputs '!T$138+1,FALSE),T127)</f>
        <v>12.152884620405837</v>
      </c>
      <c r="U160">
        <f>IF(U$68=0,HLOOKUP($A160,'Monte Carlo_locked values'!$CQ$6:$DS$506,'Half from MC Supply Inputs '!U$138+1,FALSE),U127)</f>
        <v>7.5831410713476863</v>
      </c>
      <c r="V160">
        <f>IF(V$68=0,HLOOKUP($A160,'Monte Carlo_locked values'!$CQ$6:$DS$506,'Half from MC Supply Inputs '!V$138+1,FALSE),V127)</f>
        <v>3.3113160227508591</v>
      </c>
      <c r="W160">
        <f>IF(W$68=0,HLOOKUP($A160,'Monte Carlo_locked values'!$CQ$6:$DS$506,'Half from MC Supply Inputs '!W$138+1,FALSE),W127)</f>
        <v>6.2788338222861402</v>
      </c>
      <c r="X160">
        <f>IF(X$68=0,HLOOKUP($A160,'Monte Carlo_locked values'!$CQ$6:$DS$506,'Half from MC Supply Inputs '!X$138+1,FALSE),X127)</f>
        <v>6.2788338222861402</v>
      </c>
      <c r="Y160">
        <f>IF(Y$68=0,HLOOKUP($A160,'Monte Carlo_locked values'!$CQ$6:$DS$506,'Half from MC Supply Inputs '!Y$138+1,FALSE),Y127)</f>
        <v>4.7950749225184994</v>
      </c>
      <c r="Z160">
        <f>IF(Z$68=0,HLOOKUP($A160,'Monte Carlo_locked values'!$CQ$6:$DS$506,'Half from MC Supply Inputs '!Z$138+1,FALSE),Z127)</f>
        <v>12.152884620405837</v>
      </c>
      <c r="AA160">
        <f>IF(AA$68=0,HLOOKUP($A160,'Monte Carlo_locked values'!$CQ$6:$DS$506,'Half from MC Supply Inputs '!AA$138+1,FALSE),AA127)</f>
        <v>6.2788338222861402</v>
      </c>
      <c r="AB160">
        <f>IF(AB$68=0,HLOOKUP($A160,'Monte Carlo_locked values'!$CQ$6:$DS$506,'Half from MC Supply Inputs '!AB$138+1,FALSE),AB127)</f>
        <v>6.2788338222861402</v>
      </c>
      <c r="AC160">
        <f>IF(AC$68=0,HLOOKUP($A160,'Monte Carlo_locked values'!$CQ$6:$DS$506,'Half from MC Supply Inputs '!AC$138+1,FALSE),AC127)</f>
        <v>6.2788338222861402</v>
      </c>
      <c r="AD160">
        <f>IF(AD$68=0,HLOOKUP($A160,'Monte Carlo_locked values'!$CQ$6:$DS$506,'Half from MC Supply Inputs '!AD$138+1,FALSE),AD127)</f>
        <v>3.9034568394547824</v>
      </c>
      <c r="AE160">
        <f>IF(AE$68=0,HLOOKUP($A160,'Monte Carlo_locked values'!$CQ$6:$DS$506,'Half from MC Supply Inputs '!AE$138+1,FALSE),AE127)</f>
        <v>7.950411333759269</v>
      </c>
      <c r="AF160">
        <f>IF(AF$68=0,HLOOKUP($A160,'Monte Carlo_locked values'!$CQ$6:$DS$506,'Half from MC Supply Inputs '!AF$138+1,FALSE),AF127)</f>
        <v>7.114622578022705</v>
      </c>
      <c r="AG160">
        <f>IF(AG$68=0,HLOOKUP($A160,'Monte Carlo_locked values'!$CQ$6:$DS$506,'Half from MC Supply Inputs '!AG$138+1,FALSE),AG127)</f>
        <v>4.7950749225184994</v>
      </c>
      <c r="AH160">
        <f>IF(AH$68=0,HLOOKUP($A160,'Monte Carlo_locked values'!$CQ$6:$DS$506,'Half from MC Supply Inputs '!AH$138+1,FALSE),AH127)</f>
        <v>12.152884620405837</v>
      </c>
      <c r="AI160">
        <f>IF(AI$68=0,HLOOKUP($A160,'Monte Carlo_locked values'!$CQ$6:$DS$506,'Half from MC Supply Inputs '!AI$138+1,FALSE),AI127)</f>
        <v>12.152884620405837</v>
      </c>
      <c r="AJ160">
        <f>IF(AJ$68=0,HLOOKUP($A160,'Monte Carlo_locked values'!$CQ$6:$DS$506,'Half from MC Supply Inputs '!AJ$138+1,FALSE),AJ127)</f>
        <v>4.7950749225184994</v>
      </c>
      <c r="AK160">
        <f>IF(AK$68=0,HLOOKUP($A160,'Monte Carlo_locked values'!$CQ$6:$DS$506,'Half from MC Supply Inputs '!AK$138+1,FALSE),AK127)</f>
        <v>5.9927557961177964</v>
      </c>
      <c r="AL160">
        <f>IF(AL$68=0,HLOOKUP($A160,'Monte Carlo_locked values'!$CQ$6:$DS$506,'Half from MC Supply Inputs '!AL$138+1,FALSE),AL127)</f>
        <v>12.152884620405837</v>
      </c>
      <c r="AM160">
        <f>IF(AM$68=0,HLOOKUP($A160,'Monte Carlo_locked values'!$CQ$6:$DS$506,'Half from MC Supply Inputs '!AM$138+1,FALSE),AM127)</f>
        <v>3.3151872280315828</v>
      </c>
      <c r="AN160">
        <f>IF(AN$68=0,HLOOKUP($A160,'Monte Carlo_locked values'!$CQ$6:$DS$506,'Half from MC Supply Inputs '!AN$138+1,FALSE),AN127)</f>
        <v>11.259304826274084</v>
      </c>
      <c r="AO160">
        <f>IF(AO$68=0,HLOOKUP($A160,'Monte Carlo_locked values'!$CQ$6:$DS$506,'Half from MC Supply Inputs '!AO$138+1,FALSE),AO127)</f>
        <v>4.4732231697752391</v>
      </c>
      <c r="AP160">
        <f>IF(AP$68=0,HLOOKUP($A160,'Monte Carlo_locked values'!$CQ$6:$DS$506,'Half from MC Supply Inputs '!AP$138+1,FALSE),AP127)</f>
        <v>12.152884620405837</v>
      </c>
      <c r="AQ160">
        <f>IF(AQ$68=0,HLOOKUP($A160,'Monte Carlo_locked values'!$CQ$6:$DS$506,'Half from MC Supply Inputs '!AQ$138+1,FALSE),AQ127)</f>
        <v>3.3113160227508591</v>
      </c>
      <c r="AR160">
        <f>IF(AR$68=0,HLOOKUP($A160,'Monte Carlo_locked values'!$CQ$6:$DS$506,'Half from MC Supply Inputs '!AR$138+1,FALSE),AR127)</f>
        <v>5.2713976326687035</v>
      </c>
      <c r="AS160">
        <f>IF(AS$68=0,HLOOKUP($A160,'Monte Carlo_locked values'!$CQ$6:$DS$506,'Half from MC Supply Inputs '!AS$138+1,FALSE),AS127)</f>
        <v>3.3151872280315828</v>
      </c>
      <c r="AT160">
        <f>IF(AT$68=0,HLOOKUP($A160,'Monte Carlo_locked values'!$CQ$6:$DS$506,'Half from MC Supply Inputs '!AT$138+1,FALSE),AT127)</f>
        <v>12.152884620405837</v>
      </c>
      <c r="AU160">
        <f>IF(AU$68=0,HLOOKUP($A160,'Monte Carlo_locked values'!$CQ$6:$DS$506,'Half from MC Supply Inputs '!AU$138+1,FALSE),AU127)</f>
        <v>8.1380197499916402</v>
      </c>
      <c r="AV160">
        <f>IF(AV$68=0,HLOOKUP($A160,'Monte Carlo_locked values'!$CQ$6:$DS$506,'Half from MC Supply Inputs '!AV$138+1,FALSE),AV127)</f>
        <v>12.152884620405837</v>
      </c>
      <c r="AW160">
        <f>IF(AW$68=0,HLOOKUP($A160,'Monte Carlo_locked values'!$CQ$6:$DS$506,'Half from MC Supply Inputs '!AW$138+1,FALSE),AW127)</f>
        <v>4.7950749225184994</v>
      </c>
      <c r="AX160">
        <f>IF(AX$68=0,HLOOKUP($A160,'Monte Carlo_locked values'!$CQ$6:$DS$506,'Half from MC Supply Inputs '!AX$138+1,FALSE),AX127)</f>
        <v>3.3113160227508591</v>
      </c>
      <c r="AY160">
        <f>IF(AY$68=0,HLOOKUP($A160,'Monte Carlo_locked values'!$CQ$6:$DS$506,'Half from MC Supply Inputs '!AY$138+1,FALSE),AY127)</f>
        <v>4.7950749225184994</v>
      </c>
      <c r="AZ160">
        <f>IF(AZ$68=0,HLOOKUP($A160,'Monte Carlo_locked values'!$CQ$6:$DS$506,'Half from MC Supply Inputs '!AZ$138+1,FALSE),AZ127)</f>
        <v>3.3151872280315828</v>
      </c>
      <c r="BA160">
        <f>IF(BA$68=0,HLOOKUP($A160,'Monte Carlo_locked values'!$CQ$6:$DS$506,'Half from MC Supply Inputs '!BA$138+1,FALSE),BA127)</f>
        <v>12.152884620405837</v>
      </c>
      <c r="BB160">
        <f>IF(BB$68=0,HLOOKUP($A160,'Monte Carlo_locked values'!$CQ$6:$DS$506,'Half from MC Supply Inputs '!BB$138+1,FALSE),BB127)</f>
        <v>9.8472780471735923</v>
      </c>
      <c r="BC160">
        <f>IF(BC$68=0,HLOOKUP($A160,'Monte Carlo_locked values'!$CQ$6:$DS$506,'Half from MC Supply Inputs '!BC$138+1,FALSE),BC127)</f>
        <v>4.7950749225184994</v>
      </c>
      <c r="BD160">
        <f>IF(BD$68=0,HLOOKUP($A160,'Monte Carlo_locked values'!$CQ$6:$DS$506,'Half from MC Supply Inputs '!BD$138+1,FALSE),BD127)</f>
        <v>4.7950749225184994</v>
      </c>
      <c r="BE160">
        <f>IF(BE$68=0,HLOOKUP($A160,'Monte Carlo_locked values'!$CQ$6:$DS$506,'Half from MC Supply Inputs '!BE$138+1,FALSE),BE127)</f>
        <v>12.152884620405837</v>
      </c>
      <c r="BF160">
        <f>IF(BF$68=0,HLOOKUP($A160,'Monte Carlo_locked values'!$CQ$6:$DS$506,'Half from MC Supply Inputs '!BF$138+1,FALSE),BF127)</f>
        <v>8.0537839666302222</v>
      </c>
      <c r="BG160">
        <f>IF(BG$68=0,HLOOKUP($A160,'Monte Carlo_locked values'!$CQ$6:$DS$506,'Half from MC Supply Inputs '!BG$138+1,FALSE),BG127)</f>
        <v>6.2788338222861402</v>
      </c>
      <c r="BH160">
        <f>IF(BH$68=0,HLOOKUP($A160,'Monte Carlo_locked values'!$CQ$6:$DS$506,'Half from MC Supply Inputs '!BH$138+1,FALSE),BH127)</f>
        <v>12.152884620405837</v>
      </c>
      <c r="BI160">
        <f>IF(BI$68=0,HLOOKUP($A160,'Monte Carlo_locked values'!$CQ$6:$DS$506,'Half from MC Supply Inputs '!BI$138+1,FALSE),BI127)</f>
        <v>7.950411333759269</v>
      </c>
      <c r="BJ160">
        <f>IF(BJ$68=0,HLOOKUP($A160,'Monte Carlo_locked values'!$CQ$6:$DS$506,'Half from MC Supply Inputs '!BJ$138+1,FALSE),BJ127)</f>
        <v>12.152884620405837</v>
      </c>
      <c r="BK160">
        <f>IF(BK$68=0,HLOOKUP($A160,'Monte Carlo_locked values'!$CQ$6:$DS$506,'Half from MC Supply Inputs '!BK$138+1,FALSE),BK127)</f>
        <v>5.2452386982203585</v>
      </c>
      <c r="BL160">
        <f>IF(BL$68=0,HLOOKUP($A160,'Monte Carlo_locked values'!$CQ$6:$DS$506,'Half from MC Supply Inputs '!BL$138+1,FALSE),BL127)</f>
        <v>3.5123605761744434</v>
      </c>
      <c r="BM160">
        <f>IF(BM$68=0,HLOOKUP($A160,'Monte Carlo_locked values'!$CQ$6:$DS$506,'Half from MC Supply Inputs '!BM$138+1,FALSE),BM127)</f>
        <v>7.950411333759269</v>
      </c>
      <c r="BN160">
        <f>IF(BN$68=0,HLOOKUP($A160,'Monte Carlo_locked values'!$CQ$6:$DS$506,'Half from MC Supply Inputs '!BN$138+1,FALSE),BN127)</f>
        <v>12.152884620405837</v>
      </c>
      <c r="BO160">
        <f>IF(BO$68=0,HLOOKUP($A160,'Monte Carlo_locked values'!$CQ$6:$DS$506,'Half from MC Supply Inputs '!BO$138+1,FALSE),BO127)</f>
        <v>4.7950749225184994</v>
      </c>
      <c r="BP160">
        <f>IF(BP$68=0,HLOOKUP($A160,'Monte Carlo_locked values'!$CQ$6:$DS$506,'Half from MC Supply Inputs '!BP$138+1,FALSE),BP127)</f>
        <v>7.114622578022705</v>
      </c>
      <c r="BQ160">
        <f>IF(BQ$68=0,HLOOKUP($A160,'Monte Carlo_locked values'!$CQ$6:$DS$506,'Half from MC Supply Inputs '!BQ$138+1,FALSE),BQ127)</f>
        <v>3.3113160227508591</v>
      </c>
      <c r="BR160">
        <f>IF(BR$68=0,HLOOKUP($A160,'Monte Carlo_locked values'!$CQ$6:$DS$506,'Half from MC Supply Inputs '!BR$138+1,FALSE),BR127)</f>
        <v>12.152884620405837</v>
      </c>
      <c r="BS160">
        <f>IF(BS$68=0,HLOOKUP($A160,'Monte Carlo_locked values'!$CQ$6:$DS$506,'Half from MC Supply Inputs '!BS$138+1,FALSE),BS127)</f>
        <v>12.152884620405837</v>
      </c>
      <c r="BT160">
        <f>IF(BT$68=0,HLOOKUP($A160,'Monte Carlo_locked values'!$CQ$6:$DS$506,'Half from MC Supply Inputs '!BT$138+1,FALSE),BT127)</f>
        <v>3.4561125835694502</v>
      </c>
      <c r="BU160">
        <f>IF(BU$68=0,HLOOKUP($A160,'Monte Carlo_locked values'!$CQ$6:$DS$506,'Half from MC Supply Inputs '!BU$138+1,FALSE),BU127)</f>
        <v>7.950411333759269</v>
      </c>
      <c r="BV160">
        <f>IF(BV$68=0,HLOOKUP($A160,'Monte Carlo_locked values'!$CQ$6:$DS$506,'Half from MC Supply Inputs '!BV$138+1,FALSE),BV127)</f>
        <v>12.152884620405837</v>
      </c>
      <c r="BW160">
        <f>IF(BW$68=0,HLOOKUP($A160,'Monte Carlo_locked values'!$CQ$6:$DS$506,'Half from MC Supply Inputs '!BW$138+1,FALSE),BW127)</f>
        <v>4.7950749225184994</v>
      </c>
      <c r="BX160">
        <f>IF(BX$68=0,HLOOKUP($A160,'Monte Carlo_locked values'!$CQ$6:$DS$506,'Half from MC Supply Inputs '!BX$138+1,FALSE),BX127)</f>
        <v>6.4945422218755375</v>
      </c>
      <c r="BY160">
        <f>IF(BY$68=0,HLOOKUP($A160,'Monte Carlo_locked values'!$CQ$6:$DS$506,'Half from MC Supply Inputs '!BY$138+1,FALSE),BY127)</f>
        <v>3.3151872280315828</v>
      </c>
      <c r="BZ160">
        <f>IF(BZ$68=0,HLOOKUP($A160,'Monte Carlo_locked values'!$CQ$6:$DS$506,'Half from MC Supply Inputs '!BZ$138+1,FALSE),BZ127)</f>
        <v>12.152884620405837</v>
      </c>
      <c r="CA160">
        <f>IF(CA$68=0,HLOOKUP($A160,'Monte Carlo_locked values'!$CQ$6:$DS$506,'Half from MC Supply Inputs '!CA$138+1,FALSE),CA127)</f>
        <v>7.950411333759269</v>
      </c>
      <c r="CB160">
        <f>IF(CB$68=0,HLOOKUP($A160,'Monte Carlo_locked values'!$CQ$6:$DS$506,'Half from MC Supply Inputs '!CB$138+1,FALSE),CB127)</f>
        <v>12.152884620405837</v>
      </c>
      <c r="CC160">
        <f>IF(CC$68=0,HLOOKUP($A160,'Monte Carlo_locked values'!$CQ$6:$DS$506,'Half from MC Supply Inputs '!CC$138+1,FALSE),CC127)</f>
        <v>6.2788338222861402</v>
      </c>
      <c r="CD160">
        <f>IF(CD$68=0,HLOOKUP($A160,'Monte Carlo_locked values'!$CQ$6:$DS$506,'Half from MC Supply Inputs '!CD$138+1,FALSE),CD127)</f>
        <v>3.3113160227508591</v>
      </c>
      <c r="CE160">
        <f>IF(CE$68=0,HLOOKUP($A160,'Monte Carlo_locked values'!$CQ$6:$DS$506,'Half from MC Supply Inputs '!CE$138+1,FALSE),CE127)</f>
        <v>7.114622578022705</v>
      </c>
      <c r="CF160">
        <f>IF(CF$68=0,HLOOKUP($A160,'Monte Carlo_locked values'!$CQ$6:$DS$506,'Half from MC Supply Inputs '!CF$138+1,FALSE),CF127)</f>
        <v>3.3113160227508591</v>
      </c>
      <c r="CG160">
        <f>IF(CG$68=0,HLOOKUP($A160,'Monte Carlo_locked values'!$CQ$6:$DS$506,'Half from MC Supply Inputs '!CG$138+1,FALSE),CG127)</f>
        <v>5.2648106470372831</v>
      </c>
      <c r="CH160">
        <f>IF(CH$68=0,HLOOKUP($A160,'Monte Carlo_locked values'!$CQ$6:$DS$506,'Half from MC Supply Inputs '!CH$138+1,FALSE),CH127)</f>
        <v>10.788974343118877</v>
      </c>
      <c r="CI160">
        <f>IF(CI$68=0,HLOOKUP($A160,'Monte Carlo_locked values'!$CQ$6:$DS$506,'Half from MC Supply Inputs '!CI$138+1,FALSE),CI127)</f>
        <v>3.3113160227508591</v>
      </c>
      <c r="CJ160">
        <f>IF(CJ$68=0,HLOOKUP($A160,'Monte Carlo_locked values'!$CQ$6:$DS$506,'Half from MC Supply Inputs '!CJ$138+1,FALSE),CJ127)</f>
        <v>12.152884620405837</v>
      </c>
      <c r="CK160">
        <f>IF(CK$68=0,HLOOKUP($A160,'Monte Carlo_locked values'!$CQ$6:$DS$506,'Half from MC Supply Inputs '!CK$138+1,FALSE),CK127)</f>
        <v>4.7950749225184994</v>
      </c>
      <c r="CL160">
        <f>IF(CL$68=0,HLOOKUP($A160,'Monte Carlo_locked values'!$CQ$6:$DS$506,'Half from MC Supply Inputs '!CL$138+1,FALSE),CL127)</f>
        <v>3.3113160227508591</v>
      </c>
      <c r="CM160">
        <f>IF(CM$68=0,HLOOKUP($A160,'Monte Carlo_locked values'!$CQ$6:$DS$506,'Half from MC Supply Inputs '!CM$138+1,FALSE),CM127)</f>
        <v>4.7950749225184994</v>
      </c>
      <c r="CN160">
        <f>IF(CN$68=0,HLOOKUP($A160,'Monte Carlo_locked values'!$CQ$6:$DS$506,'Half from MC Supply Inputs '!CN$138+1,FALSE),CN127)</f>
        <v>7.0227505111622062</v>
      </c>
      <c r="CO160">
        <f>IF(CO$68=0,HLOOKUP($A160,'Monte Carlo_locked values'!$CQ$6:$DS$506,'Half from MC Supply Inputs '!CO$138+1,FALSE),CO127)</f>
        <v>4.7950749225184994</v>
      </c>
      <c r="CP160">
        <f>IF(CP$68=0,HLOOKUP($A160,'Monte Carlo_locked values'!$CQ$6:$DS$506,'Half from MC Supply Inputs '!CP$138+1,FALSE),CP127)</f>
        <v>7.114622578022705</v>
      </c>
      <c r="CQ160">
        <f>IF(CQ$68=0,HLOOKUP($A160,'Monte Carlo_locked values'!$CQ$6:$DS$506,'Half from MC Supply Inputs '!CQ$138+1,FALSE),CQ127)</f>
        <v>7.0790723958852269</v>
      </c>
      <c r="CR160">
        <f>IF(CR$68=0,HLOOKUP($A160,'Monte Carlo_locked values'!$CQ$6:$DS$506,'Half from MC Supply Inputs '!CR$138+1,FALSE),CR127)</f>
        <v>3.3113160227508591</v>
      </c>
      <c r="CS160">
        <f>IF(CS$68=0,HLOOKUP($A160,'Monte Carlo_locked values'!$CQ$6:$DS$506,'Half from MC Supply Inputs '!CS$138+1,FALSE),CS127)</f>
        <v>7.114622578022705</v>
      </c>
      <c r="CT160">
        <f>IF(CT$68=0,HLOOKUP($A160,'Monte Carlo_locked values'!$CQ$6:$DS$506,'Half from MC Supply Inputs '!CT$138+1,FALSE),CT127)</f>
        <v>3.3151872280315828</v>
      </c>
      <c r="CU160">
        <f>IF(CU$68=0,HLOOKUP($A160,'Monte Carlo_locked values'!$CQ$6:$DS$506,'Half from MC Supply Inputs '!CU$138+1,FALSE),CU127)</f>
        <v>3.3113160227508591</v>
      </c>
      <c r="CV160">
        <f>IF(CV$68=0,HLOOKUP($A160,'Monte Carlo_locked values'!$CQ$6:$DS$506,'Half from MC Supply Inputs '!CV$138+1,FALSE),CV127)</f>
        <v>4.7950749225184994</v>
      </c>
      <c r="CW160">
        <f>IF(CW$68=0,HLOOKUP($A160,'Monte Carlo_locked values'!$CQ$6:$DS$506,'Half from MC Supply Inputs '!CW$138+1,FALSE),CW127)</f>
        <v>10.628607357905885</v>
      </c>
      <c r="CX160">
        <f>IF(CX$68=0,HLOOKUP($A160,'Monte Carlo_locked values'!$CQ$6:$DS$506,'Half from MC Supply Inputs '!CX$138+1,FALSE),CX127)</f>
        <v>3.3151872280315828</v>
      </c>
      <c r="CY160">
        <f>IF(CY$68=0,HLOOKUP($A160,'Monte Carlo_locked values'!$CQ$6:$DS$506,'Half from MC Supply Inputs '!CY$138+1,FALSE),CY127)</f>
        <v>4.7950749225184994</v>
      </c>
      <c r="CZ160">
        <f>IF(CZ$68=0,HLOOKUP($A160,'Monte Carlo_locked values'!$CQ$6:$DS$506,'Half from MC Supply Inputs '!CZ$138+1,FALSE),CZ127)</f>
        <v>3.3151872280315828</v>
      </c>
      <c r="DA160">
        <f>IF(DA$68=0,HLOOKUP($A160,'Monte Carlo_locked values'!$CQ$6:$DS$506,'Half from MC Supply Inputs '!DA$138+1,FALSE),DA127)</f>
        <v>3.3113160227508591</v>
      </c>
      <c r="DB160">
        <f>IF(DB$68=0,HLOOKUP($A160,'Monte Carlo_locked values'!$CQ$6:$DS$506,'Half from MC Supply Inputs '!DB$138+1,FALSE),DB127)</f>
        <v>4.7950749225184994</v>
      </c>
      <c r="DC160">
        <f>IF(DC$68=0,HLOOKUP($A160,'Monte Carlo_locked values'!$CQ$6:$DS$506,'Half from MC Supply Inputs '!DC$138+1,FALSE),DC127)</f>
        <v>5.4904732999597092</v>
      </c>
      <c r="DD160">
        <f>IF(DD$68=0,HLOOKUP($A160,'Monte Carlo_locked values'!$CQ$6:$DS$506,'Half from MC Supply Inputs '!DD$138+1,FALSE),DD127)</f>
        <v>12.152884620405837</v>
      </c>
      <c r="DE160">
        <f>IF(DE$68=0,HLOOKUP($A160,'Monte Carlo_locked values'!$CQ$6:$DS$506,'Half from MC Supply Inputs '!DE$138+1,FALSE),DE127)</f>
        <v>7.950411333759269</v>
      </c>
      <c r="DF160">
        <f>IF(DF$68=0,HLOOKUP($A160,'Monte Carlo_locked values'!$CQ$6:$DS$506,'Half from MC Supply Inputs '!DF$138+1,FALSE),DF127)</f>
        <v>7.2491878426590146</v>
      </c>
      <c r="DG160">
        <f>IF(DG$68=0,HLOOKUP($A160,'Monte Carlo_locked values'!$CQ$6:$DS$506,'Half from MC Supply Inputs '!DG$138+1,FALSE),DG127)</f>
        <v>12.152884620405837</v>
      </c>
      <c r="DH160">
        <f>IF(DH$68=0,HLOOKUP($A160,'Monte Carlo_locked values'!$CQ$6:$DS$506,'Half from MC Supply Inputs '!DH$138+1,FALSE),DH127)</f>
        <v>7.8083468720734421</v>
      </c>
      <c r="DI160">
        <f>IF(DI$68=0,HLOOKUP($A160,'Monte Carlo_locked values'!$CQ$6:$DS$506,'Half from MC Supply Inputs '!DI$138+1,FALSE),DI127)</f>
        <v>6.2788338222861402</v>
      </c>
      <c r="DJ160">
        <f>IF(DJ$68=0,HLOOKUP($A160,'Monte Carlo_locked values'!$CQ$6:$DS$506,'Half from MC Supply Inputs '!DJ$138+1,FALSE),DJ127)</f>
        <v>7.950411333759269</v>
      </c>
      <c r="DK160">
        <f>IF(DK$68=0,HLOOKUP($A160,'Monte Carlo_locked values'!$CQ$6:$DS$506,'Half from MC Supply Inputs '!DK$138+1,FALSE),DK127)</f>
        <v>3.3151872280315828</v>
      </c>
      <c r="DL160">
        <f>IF(DL$68=0,HLOOKUP($A160,'Monte Carlo_locked values'!$CQ$6:$DS$506,'Half from MC Supply Inputs '!DL$138+1,FALSE),DL127)</f>
        <v>12.152884620405837</v>
      </c>
      <c r="DM160">
        <f>IF(DM$68=0,HLOOKUP($A160,'Monte Carlo_locked values'!$CQ$6:$DS$506,'Half from MC Supply Inputs '!DM$138+1,FALSE),DM127)</f>
        <v>6.2788338222861402</v>
      </c>
      <c r="DN160">
        <f>IF(DN$68=0,HLOOKUP($A160,'Monte Carlo_locked values'!$CQ$6:$DS$506,'Half from MC Supply Inputs '!DN$138+1,FALSE),DN127)</f>
        <v>3.3113160227508591</v>
      </c>
      <c r="DO160">
        <f>IF(DO$68=0,HLOOKUP($A160,'Monte Carlo_locked values'!$CQ$6:$DS$506,'Half from MC Supply Inputs '!DO$138+1,FALSE),DO127)</f>
        <v>8.0279940709820643</v>
      </c>
      <c r="DP160">
        <f>IF(DP$68=0,HLOOKUP($A160,'Monte Carlo_locked values'!$CQ$6:$DS$506,'Half from MC Supply Inputs '!DP$138+1,FALSE),DP127)</f>
        <v>8.4940896110098585</v>
      </c>
      <c r="DQ160">
        <f>IF(DQ$68=0,HLOOKUP($A160,'Monte Carlo_locked values'!$CQ$6:$DS$506,'Half from MC Supply Inputs '!DQ$138+1,FALSE),DQ127)</f>
        <v>12.152884620405837</v>
      </c>
      <c r="DR160">
        <f>IF(DR$68=0,HLOOKUP($A160,'Monte Carlo_locked values'!$CQ$6:$DS$506,'Half from MC Supply Inputs '!DR$138+1,FALSE),DR127)</f>
        <v>12.152884620405837</v>
      </c>
      <c r="DS160">
        <f>IF(DS$68=0,HLOOKUP($A160,'Monte Carlo_locked values'!$CQ$6:$DS$506,'Half from MC Supply Inputs '!DS$138+1,FALSE),DS127)</f>
        <v>12.152884620405837</v>
      </c>
      <c r="DT160">
        <f>IF(DT$68=0,HLOOKUP($A160,'Monte Carlo_locked values'!$CQ$6:$DS$506,'Half from MC Supply Inputs '!DT$138+1,FALSE),DT127)</f>
        <v>4.7950749225184994</v>
      </c>
      <c r="DU160">
        <f>IF(DU$68=0,HLOOKUP($A160,'Monte Carlo_locked values'!$CQ$6:$DS$506,'Half from MC Supply Inputs '!DU$138+1,FALSE),DU127)</f>
        <v>4.7950749225184994</v>
      </c>
      <c r="DV160">
        <f>IF(DV$68=0,HLOOKUP($A160,'Monte Carlo_locked values'!$CQ$6:$DS$506,'Half from MC Supply Inputs '!DV$138+1,FALSE),DV127)</f>
        <v>7.114622578022705</v>
      </c>
      <c r="DW160">
        <f>IF(DW$68=0,HLOOKUP($A160,'Monte Carlo_locked values'!$CQ$6:$DS$506,'Half from MC Supply Inputs '!DW$138+1,FALSE),DW127)</f>
        <v>6.8250560941135898</v>
      </c>
      <c r="DX160">
        <f>IF(DX$68=0,HLOOKUP($A160,'Monte Carlo_locked values'!$CQ$6:$DS$506,'Half from MC Supply Inputs '!DX$138+1,FALSE),DX127)</f>
        <v>12.152884620405837</v>
      </c>
      <c r="DY160">
        <f>IF(DY$68=0,HLOOKUP($A160,'Monte Carlo_locked values'!$CQ$6:$DS$506,'Half from MC Supply Inputs '!DY$138+1,FALSE),DY127)</f>
        <v>4.7950749225184994</v>
      </c>
      <c r="DZ160">
        <f>IF(DZ$68=0,HLOOKUP($A160,'Monte Carlo_locked values'!$CQ$6:$DS$506,'Half from MC Supply Inputs '!DZ$138+1,FALSE),DZ127)</f>
        <v>7.114622578022705</v>
      </c>
      <c r="EA160">
        <f>IF(EA$68=0,HLOOKUP($A160,'Monte Carlo_locked values'!$CQ$6:$DS$506,'Half from MC Supply Inputs '!EA$138+1,FALSE),EA127)</f>
        <v>12.152884620405837</v>
      </c>
      <c r="EB160">
        <f>IF(EB$68=0,HLOOKUP($A160,'Monte Carlo_locked values'!$CQ$6:$DS$506,'Half from MC Supply Inputs '!EB$138+1,FALSE),EB127)</f>
        <v>12.152884620405837</v>
      </c>
      <c r="EC160">
        <f>IF(EC$68=0,HLOOKUP($A160,'Monte Carlo_locked values'!$CQ$6:$DS$506,'Half from MC Supply Inputs '!EC$138+1,FALSE),EC127)</f>
        <v>12.152884620405837</v>
      </c>
      <c r="ED160">
        <f>IF(ED$68=0,HLOOKUP($A160,'Monte Carlo_locked values'!$CQ$6:$DS$506,'Half from MC Supply Inputs '!ED$138+1,FALSE),ED127)</f>
        <v>4.7950749225184994</v>
      </c>
      <c r="EE160">
        <f>IF(EE$68=0,HLOOKUP($A160,'Monte Carlo_locked values'!$CQ$6:$DS$506,'Half from MC Supply Inputs '!EE$138+1,FALSE),EE127)</f>
        <v>4.7950749225184994</v>
      </c>
      <c r="EF160">
        <f>IF(EF$68=0,HLOOKUP($A160,'Monte Carlo_locked values'!$CQ$6:$DS$506,'Half from MC Supply Inputs '!EF$138+1,FALSE),EF127)</f>
        <v>3.3151872280315828</v>
      </c>
      <c r="EG160">
        <f>IF(EG$68=0,HLOOKUP($A160,'Monte Carlo_locked values'!$CQ$6:$DS$506,'Half from MC Supply Inputs '!EG$138+1,FALSE),EG127)</f>
        <v>10.561815740591852</v>
      </c>
      <c r="EH160">
        <f>IF(EH$68=0,HLOOKUP($A160,'Monte Carlo_locked values'!$CQ$6:$DS$506,'Half from MC Supply Inputs '!EH$138+1,FALSE),EH127)</f>
        <v>3.3151872280315828</v>
      </c>
      <c r="EI160">
        <f>IF(EI$68=0,HLOOKUP($A160,'Monte Carlo_locked values'!$CQ$6:$DS$506,'Half from MC Supply Inputs '!EI$138+1,FALSE),EI127)</f>
        <v>7.950411333759269</v>
      </c>
      <c r="EJ160">
        <f>IF(EJ$68=0,HLOOKUP($A160,'Monte Carlo_locked values'!$CQ$6:$DS$506,'Half from MC Supply Inputs '!EJ$138+1,FALSE),EJ127)</f>
        <v>6.2788338222861402</v>
      </c>
      <c r="EK160">
        <f>IF(EK$68=0,HLOOKUP($A160,'Monte Carlo_locked values'!$CQ$6:$DS$506,'Half from MC Supply Inputs '!EK$138+1,FALSE),EK127)</f>
        <v>3.3113160227508591</v>
      </c>
      <c r="EL160">
        <f>IF(EL$68=0,HLOOKUP($A160,'Monte Carlo_locked values'!$CQ$6:$DS$506,'Half from MC Supply Inputs '!EL$138+1,FALSE),EL127)</f>
        <v>7.950411333759269</v>
      </c>
      <c r="EM160">
        <f>IF(EM$68=0,HLOOKUP($A160,'Monte Carlo_locked values'!$CQ$6:$DS$506,'Half from MC Supply Inputs '!EM$138+1,FALSE),EM127)</f>
        <v>12.152884620405837</v>
      </c>
      <c r="EN160">
        <f>IF(EN$68=0,HLOOKUP($A160,'Monte Carlo_locked values'!$CQ$6:$DS$506,'Half from MC Supply Inputs '!EN$138+1,FALSE),EN127)</f>
        <v>3.3151872280315828</v>
      </c>
      <c r="EO160">
        <f>IF(EO$68=0,HLOOKUP($A160,'Monte Carlo_locked values'!$CQ$6:$DS$506,'Half from MC Supply Inputs '!EO$138+1,FALSE),EO127)</f>
        <v>7.950411333759269</v>
      </c>
      <c r="EP160">
        <f>IF(EP$68=0,HLOOKUP($A160,'Monte Carlo_locked values'!$CQ$6:$DS$506,'Half from MC Supply Inputs '!EP$138+1,FALSE),EP127)</f>
        <v>6.3501564043093781</v>
      </c>
      <c r="EQ160">
        <f>IF(EQ$68=0,HLOOKUP($A160,'Monte Carlo_locked values'!$CQ$6:$DS$506,'Half from MC Supply Inputs '!EQ$138+1,FALSE),EQ127)</f>
        <v>7.950411333759269</v>
      </c>
      <c r="ER160">
        <f>IF(ER$68=0,HLOOKUP($A160,'Monte Carlo_locked values'!$CQ$6:$DS$506,'Half from MC Supply Inputs '!ER$138+1,FALSE),ER127)</f>
        <v>7.114622578022705</v>
      </c>
      <c r="ES160">
        <f>IF(ES$68=0,HLOOKUP($A160,'Monte Carlo_locked values'!$CQ$6:$DS$506,'Half from MC Supply Inputs '!ES$138+1,FALSE),ES127)</f>
        <v>5.9485813832638019</v>
      </c>
      <c r="ET160">
        <f>IF(ET$68=0,HLOOKUP($A160,'Monte Carlo_locked values'!$CQ$6:$DS$506,'Half from MC Supply Inputs '!ET$138+1,FALSE),ET127)</f>
        <v>5.6206764585724898</v>
      </c>
      <c r="EU160">
        <f>IF(EU$68=0,HLOOKUP($A160,'Monte Carlo_locked values'!$CQ$6:$DS$506,'Half from MC Supply Inputs '!EU$138+1,FALSE),EU127)</f>
        <v>4.7950749225184994</v>
      </c>
      <c r="EV160">
        <f>IF(EV$68=0,HLOOKUP($A160,'Monte Carlo_locked values'!$CQ$6:$DS$506,'Half from MC Supply Inputs '!EV$138+1,FALSE),EV127)</f>
        <v>12.152884620405837</v>
      </c>
      <c r="EW160">
        <f>IF(EW$68=0,HLOOKUP($A160,'Monte Carlo_locked values'!$CQ$6:$DS$506,'Half from MC Supply Inputs '!EW$138+1,FALSE),EW127)</f>
        <v>4.7950749225184994</v>
      </c>
      <c r="EX160">
        <f>IF(EX$68=0,HLOOKUP($A160,'Monte Carlo_locked values'!$CQ$6:$DS$506,'Half from MC Supply Inputs '!EX$138+1,FALSE),EX127)</f>
        <v>3.3113160227508591</v>
      </c>
      <c r="EY160">
        <f>IF(EY$68=0,HLOOKUP($A160,'Monte Carlo_locked values'!$CQ$6:$DS$506,'Half from MC Supply Inputs '!EY$138+1,FALSE),EY127)</f>
        <v>6.2788338222861402</v>
      </c>
      <c r="EZ160">
        <f>IF(EZ$68=0,HLOOKUP($A160,'Monte Carlo_locked values'!$CQ$6:$DS$506,'Half from MC Supply Inputs '!EZ$138+1,FALSE),EZ127)</f>
        <v>7.114622578022705</v>
      </c>
      <c r="FA160">
        <f>IF(FA$68=0,HLOOKUP($A160,'Monte Carlo_locked values'!$CQ$6:$DS$506,'Half from MC Supply Inputs '!FA$138+1,FALSE),FA127)</f>
        <v>4.9629679795078339</v>
      </c>
      <c r="FB160">
        <f>IF(FB$68=0,HLOOKUP($A160,'Monte Carlo_locked values'!$CQ$6:$DS$506,'Half from MC Supply Inputs '!FB$138+1,FALSE),FB127)</f>
        <v>3.3113160227508591</v>
      </c>
      <c r="FC160">
        <f>IF(FC$68=0,HLOOKUP($A160,'Monte Carlo_locked values'!$CQ$6:$DS$506,'Half from MC Supply Inputs '!FC$138+1,FALSE),FC127)</f>
        <v>12.152884620405837</v>
      </c>
      <c r="FD160">
        <f>IF(FD$68=0,HLOOKUP($A160,'Monte Carlo_locked values'!$CQ$6:$DS$506,'Half from MC Supply Inputs '!FD$138+1,FALSE),FD127)</f>
        <v>4.7950749225184994</v>
      </c>
      <c r="FE160">
        <f>IF(FE$68=0,HLOOKUP($A160,'Monte Carlo_locked values'!$CQ$6:$DS$506,'Half from MC Supply Inputs '!FE$138+1,FALSE),FE127)</f>
        <v>12.152884620405837</v>
      </c>
      <c r="FF160">
        <f>IF(FF$68=0,HLOOKUP($A160,'Monte Carlo_locked values'!$CQ$6:$DS$506,'Half from MC Supply Inputs '!FF$138+1,FALSE),FF127)</f>
        <v>12.152884620405837</v>
      </c>
      <c r="FG160">
        <f>IF(FG$68=0,HLOOKUP($A160,'Monte Carlo_locked values'!$CQ$6:$DS$506,'Half from MC Supply Inputs '!FG$138+1,FALSE),FG127)</f>
        <v>3.3151872280315828</v>
      </c>
      <c r="FH160">
        <f>IF(FH$68=0,HLOOKUP($A160,'Monte Carlo_locked values'!$CQ$6:$DS$506,'Half from MC Supply Inputs '!FH$138+1,FALSE),FH127)</f>
        <v>6.7340990901154907</v>
      </c>
      <c r="FI160">
        <f>IF(FI$68=0,HLOOKUP($A160,'Monte Carlo_locked values'!$CQ$6:$DS$506,'Half from MC Supply Inputs '!FI$138+1,FALSE),FI127)</f>
        <v>4.223700267769507</v>
      </c>
      <c r="FJ160">
        <f>IF(FJ$68=0,HLOOKUP($A160,'Monte Carlo_locked values'!$CQ$6:$DS$506,'Half from MC Supply Inputs '!FJ$138+1,FALSE),FJ127)</f>
        <v>6.2788338222861402</v>
      </c>
      <c r="FK160">
        <f>IF(FK$68=0,HLOOKUP($A160,'Monte Carlo_locked values'!$CQ$6:$DS$506,'Half from MC Supply Inputs '!FK$138+1,FALSE),FK127)</f>
        <v>3.3113160227508591</v>
      </c>
      <c r="FL160">
        <f>IF(FL$68=0,HLOOKUP($A160,'Monte Carlo_locked values'!$CQ$6:$DS$506,'Half from MC Supply Inputs '!FL$138+1,FALSE),FL127)</f>
        <v>12.152884620405837</v>
      </c>
      <c r="FM160">
        <f>IF(FM$68=0,HLOOKUP($A160,'Monte Carlo_locked values'!$CQ$6:$DS$506,'Half from MC Supply Inputs '!FM$138+1,FALSE),FM127)</f>
        <v>4.7335071620161999</v>
      </c>
      <c r="FN160">
        <f>IF(FN$68=0,HLOOKUP($A160,'Monte Carlo_locked values'!$CQ$6:$DS$506,'Half from MC Supply Inputs '!FN$138+1,FALSE),FN127)</f>
        <v>12.152884620405837</v>
      </c>
      <c r="FO160">
        <f>IF(FO$68=0,HLOOKUP($A160,'Monte Carlo_locked values'!$CQ$6:$DS$506,'Half from MC Supply Inputs '!FO$138+1,FALSE),FO127)</f>
        <v>12.152884620405837</v>
      </c>
      <c r="FP160">
        <f>IF(FP$68=0,HLOOKUP($A160,'Monte Carlo_locked values'!$CQ$6:$DS$506,'Half from MC Supply Inputs '!FP$138+1,FALSE),FP127)</f>
        <v>3.3151872280315828</v>
      </c>
      <c r="FQ160">
        <f>IF(FQ$68=0,HLOOKUP($A160,'Monte Carlo_locked values'!$CQ$6:$DS$506,'Half from MC Supply Inputs '!FQ$138+1,FALSE),FQ127)</f>
        <v>4.7950749225184994</v>
      </c>
      <c r="FR160">
        <f>IF(FR$68=0,HLOOKUP($A160,'Monte Carlo_locked values'!$CQ$6:$DS$506,'Half from MC Supply Inputs '!FR$138+1,FALSE),FR127)</f>
        <v>6.2788338222861402</v>
      </c>
      <c r="FS160">
        <f>IF(FS$68=0,HLOOKUP($A160,'Monte Carlo_locked values'!$CQ$6:$DS$506,'Half from MC Supply Inputs '!FS$138+1,FALSE),FS127)</f>
        <v>12.152884620405837</v>
      </c>
      <c r="FT160">
        <f>IF(FT$68=0,HLOOKUP($A160,'Monte Carlo_locked values'!$CQ$6:$DS$506,'Half from MC Supply Inputs '!FT$138+1,FALSE),FT127)</f>
        <v>12.152884620405837</v>
      </c>
      <c r="FU160">
        <f>IF(FU$68=0,HLOOKUP($A160,'Monte Carlo_locked values'!$CQ$6:$DS$506,'Half from MC Supply Inputs '!FU$138+1,FALSE),FU127)</f>
        <v>12.152884620405837</v>
      </c>
      <c r="FV160">
        <f>IF(FV$68=0,HLOOKUP($A160,'Monte Carlo_locked values'!$CQ$6:$DS$506,'Half from MC Supply Inputs '!FV$138+1,FALSE),FV127)</f>
        <v>3.6461864708487792</v>
      </c>
      <c r="FW160">
        <f>IF(FW$68=0,HLOOKUP($A160,'Monte Carlo_locked values'!$CQ$6:$DS$506,'Half from MC Supply Inputs '!FW$138+1,FALSE),FW127)</f>
        <v>3.3781871603722333</v>
      </c>
      <c r="FX160">
        <f>IF(FX$68=0,HLOOKUP($A160,'Monte Carlo_locked values'!$CQ$6:$DS$506,'Half from MC Supply Inputs '!FX$138+1,FALSE),FX127)</f>
        <v>11.218345337913826</v>
      </c>
      <c r="FY160">
        <f>IF(FY$68=0,HLOOKUP($A160,'Monte Carlo_locked values'!$CQ$6:$DS$506,'Half from MC Supply Inputs '!FY$138+1,FALSE),FY127)</f>
        <v>8.2003781501099304</v>
      </c>
      <c r="FZ160">
        <f>IF(FZ$68=0,HLOOKUP($A160,'Monte Carlo_locked values'!$CQ$6:$DS$506,'Half from MC Supply Inputs '!FZ$138+1,FALSE),FZ127)</f>
        <v>9.915724365794091</v>
      </c>
      <c r="GA160">
        <f>IF(GA$68=0,HLOOKUP($A160,'Monte Carlo_locked values'!$CQ$6:$DS$506,'Half from MC Supply Inputs '!GA$138+1,FALSE),GA127)</f>
        <v>3.8374227829641967</v>
      </c>
      <c r="GB160">
        <f>IF(GB$68=0,HLOOKUP($A160,'Monte Carlo_locked values'!$CQ$6:$DS$506,'Half from MC Supply Inputs '!GB$138+1,FALSE),GB127)</f>
        <v>12.152884620405837</v>
      </c>
      <c r="GC160">
        <f>IF(GC$68=0,HLOOKUP($A160,'Monte Carlo_locked values'!$CQ$6:$DS$506,'Half from MC Supply Inputs '!GC$138+1,FALSE),GC127)</f>
        <v>12.152884620405837</v>
      </c>
      <c r="GD160">
        <f>IF(GD$68=0,HLOOKUP($A160,'Monte Carlo_locked values'!$CQ$6:$DS$506,'Half from MC Supply Inputs '!GD$138+1,FALSE),GD127)</f>
        <v>6.2788338222861402</v>
      </c>
      <c r="GE160">
        <f>IF(GE$68=0,HLOOKUP($A160,'Monte Carlo_locked values'!$CQ$6:$DS$506,'Half from MC Supply Inputs '!GE$138+1,FALSE),GE127)</f>
        <v>4.7950749225184994</v>
      </c>
      <c r="GF160">
        <f>IF(GF$68=0,HLOOKUP($A160,'Monte Carlo_locked values'!$CQ$6:$DS$506,'Half from MC Supply Inputs '!GF$138+1,FALSE),GF127)</f>
        <v>11.021960579623041</v>
      </c>
      <c r="GG160">
        <f>IF(GG$68=0,HLOOKUP($A160,'Monte Carlo_locked values'!$CQ$6:$DS$506,'Half from MC Supply Inputs '!GG$138+1,FALSE),GG127)</f>
        <v>7.950411333759269</v>
      </c>
      <c r="GH160">
        <f>IF(GH$68=0,HLOOKUP($A160,'Monte Carlo_locked values'!$CQ$6:$DS$506,'Half from MC Supply Inputs '!GH$138+1,FALSE),GH127)</f>
        <v>11.028421786841845</v>
      </c>
      <c r="GI160">
        <f>IF(GI$68=0,HLOOKUP($A160,'Monte Carlo_locked values'!$CQ$6:$DS$506,'Half from MC Supply Inputs '!GI$138+1,FALSE),GI127)</f>
        <v>3.3113160227508591</v>
      </c>
      <c r="GJ160">
        <f>IF(GJ$68=0,HLOOKUP($A160,'Monte Carlo_locked values'!$CQ$6:$DS$506,'Half from MC Supply Inputs '!GJ$138+1,FALSE),GJ127)</f>
        <v>9.8963212100107842</v>
      </c>
      <c r="GK160">
        <f>IF(GK$68=0,HLOOKUP($A160,'Monte Carlo_locked values'!$CQ$6:$DS$506,'Half from MC Supply Inputs '!GK$138+1,FALSE),GK127)</f>
        <v>5.6269044508628054</v>
      </c>
      <c r="GL160">
        <f>IF(GL$68=0,HLOOKUP($A160,'Monte Carlo_locked values'!$CQ$6:$DS$506,'Half from MC Supply Inputs '!GL$138+1,FALSE),GL127)</f>
        <v>10.405008755405838</v>
      </c>
      <c r="GM160">
        <f>IF(GM$68=0,HLOOKUP($A160,'Monte Carlo_locked values'!$CQ$6:$DS$506,'Half from MC Supply Inputs '!GM$138+1,FALSE),GM127)</f>
        <v>3.3151872280315828</v>
      </c>
      <c r="GN160">
        <f>IF(GN$68=0,HLOOKUP($A160,'Monte Carlo_locked values'!$CQ$6:$DS$506,'Half from MC Supply Inputs '!GN$138+1,FALSE),GN127)</f>
        <v>4.7950749225184994</v>
      </c>
      <c r="GO160">
        <f>IF(GO$68=0,HLOOKUP($A160,'Monte Carlo_locked values'!$CQ$6:$DS$506,'Half from MC Supply Inputs '!GO$138+1,FALSE),GO127)</f>
        <v>12.152884620405837</v>
      </c>
      <c r="GP160">
        <f>IF(GP$68=0,HLOOKUP($A160,'Monte Carlo_locked values'!$CQ$6:$DS$506,'Half from MC Supply Inputs '!GP$138+1,FALSE),GP127)</f>
        <v>12.152884620405837</v>
      </c>
      <c r="GQ160">
        <f>IF(GQ$68=0,HLOOKUP($A160,'Monte Carlo_locked values'!$CQ$6:$DS$506,'Half from MC Supply Inputs '!GQ$138+1,FALSE),GQ127)</f>
        <v>4.1228398952567282</v>
      </c>
      <c r="GR160">
        <f>IF(GR$68=0,HLOOKUP($A160,'Monte Carlo_locked values'!$CQ$6:$DS$506,'Half from MC Supply Inputs '!GR$138+1,FALSE),GR127)</f>
        <v>4.7950749225184994</v>
      </c>
      <c r="GS160">
        <f>IF(GS$68=0,HLOOKUP($A160,'Monte Carlo_locked values'!$CQ$6:$DS$506,'Half from MC Supply Inputs '!GS$138+1,FALSE),GS127)</f>
        <v>3.3113160227508591</v>
      </c>
      <c r="GT160">
        <f>IF(GT$68=0,HLOOKUP($A160,'Monte Carlo_locked values'!$CQ$6:$DS$506,'Half from MC Supply Inputs '!GT$138+1,FALSE),GT127)</f>
        <v>3.3113160227508591</v>
      </c>
      <c r="GU160">
        <f>IF(GU$68=0,HLOOKUP($A160,'Monte Carlo_locked values'!$CQ$6:$DS$506,'Half from MC Supply Inputs '!GU$138+1,FALSE),GU127)</f>
        <v>7.1029002652586506</v>
      </c>
      <c r="GV160">
        <f>IF(GV$68=0,HLOOKUP($A160,'Monte Carlo_locked values'!$CQ$6:$DS$506,'Half from MC Supply Inputs '!GV$138+1,FALSE),GV127)</f>
        <v>6.2788338222861402</v>
      </c>
      <c r="GW160">
        <f>IF(GW$68=0,HLOOKUP($A160,'Monte Carlo_locked values'!$CQ$6:$DS$506,'Half from MC Supply Inputs '!GW$138+1,FALSE),GW127)</f>
        <v>7.114622578022705</v>
      </c>
      <c r="GX160">
        <f>IF(GX$68=0,HLOOKUP($A160,'Monte Carlo_locked values'!$CQ$6:$DS$506,'Half from MC Supply Inputs '!GX$138+1,FALSE),GX127)</f>
        <v>3.3151872280315828</v>
      </c>
      <c r="GY160">
        <f>IF(GY$68=0,HLOOKUP($A160,'Monte Carlo_locked values'!$CQ$6:$DS$506,'Half from MC Supply Inputs '!GY$138+1,FALSE),GY127)</f>
        <v>6.2788338222861402</v>
      </c>
      <c r="GZ160">
        <f>IF(GZ$68=0,HLOOKUP($A160,'Monte Carlo_locked values'!$CQ$6:$DS$506,'Half from MC Supply Inputs '!GZ$138+1,FALSE),GZ127)</f>
        <v>6.2788338222861402</v>
      </c>
      <c r="HA160">
        <f>IF(HA$68=0,HLOOKUP($A160,'Monte Carlo_locked values'!$CQ$6:$DS$506,'Half from MC Supply Inputs '!HA$138+1,FALSE),HA127)</f>
        <v>4.7950749225184994</v>
      </c>
      <c r="HB160">
        <f>IF(HB$68=0,HLOOKUP($A160,'Monte Carlo_locked values'!$CQ$6:$DS$506,'Half from MC Supply Inputs '!HB$138+1,FALSE),HB127)</f>
        <v>7.950411333759269</v>
      </c>
      <c r="HC160">
        <f>IF(HC$68=0,HLOOKUP($A160,'Monte Carlo_locked values'!$CQ$6:$DS$506,'Half from MC Supply Inputs '!HC$138+1,FALSE),HC127)</f>
        <v>3.3113160227508591</v>
      </c>
      <c r="HD160">
        <f>IF(HD$68=0,HLOOKUP($A160,'Monte Carlo_locked values'!$CQ$6:$DS$506,'Half from MC Supply Inputs '!HD$138+1,FALSE),HD127)</f>
        <v>3.3113160227508591</v>
      </c>
      <c r="HE160">
        <f>IF(HE$68=0,HLOOKUP($A160,'Monte Carlo_locked values'!$CQ$6:$DS$506,'Half from MC Supply Inputs '!HE$138+1,FALSE),HE127)</f>
        <v>3.6709049981488655</v>
      </c>
      <c r="HF160">
        <f>IF(HF$68=0,HLOOKUP($A160,'Monte Carlo_locked values'!$CQ$6:$DS$506,'Half from MC Supply Inputs '!HF$138+1,FALSE),HF127)</f>
        <v>7.950411333759269</v>
      </c>
      <c r="HG160">
        <f>IF(HG$68=0,HLOOKUP($A160,'Monte Carlo_locked values'!$CQ$6:$DS$506,'Half from MC Supply Inputs '!HG$138+1,FALSE),HG127)</f>
        <v>12.152884620405837</v>
      </c>
      <c r="HH160">
        <f>IF(HH$68=0,HLOOKUP($A160,'Monte Carlo_locked values'!$CQ$6:$DS$506,'Half from MC Supply Inputs '!HH$138+1,FALSE),HH127)</f>
        <v>12.152884620405837</v>
      </c>
      <c r="HI160">
        <f>IF(HI$68=0,HLOOKUP($A160,'Monte Carlo_locked values'!$CQ$6:$DS$506,'Half from MC Supply Inputs '!HI$138+1,FALSE),HI127)</f>
        <v>12.152884620405837</v>
      </c>
      <c r="HJ160">
        <f>IF(HJ$68=0,HLOOKUP($A160,'Monte Carlo_locked values'!$CQ$6:$DS$506,'Half from MC Supply Inputs '!HJ$138+1,FALSE),HJ127)</f>
        <v>3.3151872280315828</v>
      </c>
      <c r="HK160">
        <f>IF(HK$68=0,HLOOKUP($A160,'Monte Carlo_locked values'!$CQ$6:$DS$506,'Half from MC Supply Inputs '!HK$138+1,FALSE),HK127)</f>
        <v>7.114622578022705</v>
      </c>
      <c r="HL160">
        <f>IF(HL$68=0,HLOOKUP($A160,'Monte Carlo_locked values'!$CQ$6:$DS$506,'Half from MC Supply Inputs '!HL$138+1,FALSE),HL127)</f>
        <v>12.152884620405837</v>
      </c>
      <c r="HM160">
        <f>IF(HM$68=0,HLOOKUP($A160,'Monte Carlo_locked values'!$CQ$6:$DS$506,'Half from MC Supply Inputs '!HM$138+1,FALSE),HM127)</f>
        <v>3.3113160227508591</v>
      </c>
      <c r="HN160">
        <f>IF(HN$68=0,HLOOKUP($A160,'Monte Carlo_locked values'!$CQ$6:$DS$506,'Half from MC Supply Inputs '!HN$138+1,FALSE),HN127)</f>
        <v>5.9117869293152632</v>
      </c>
      <c r="HO160">
        <f>IF(HO$68=0,HLOOKUP($A160,'Monte Carlo_locked values'!$CQ$6:$DS$506,'Half from MC Supply Inputs '!HO$138+1,FALSE),HO127)</f>
        <v>12.152884620405837</v>
      </c>
      <c r="HP160">
        <f>IF(HP$68=0,HLOOKUP($A160,'Monte Carlo_locked values'!$CQ$6:$DS$506,'Half from MC Supply Inputs '!HP$138+1,FALSE),HP127)</f>
        <v>6.2788338222861402</v>
      </c>
      <c r="HQ160">
        <f>IF(HQ$68=0,HLOOKUP($A160,'Monte Carlo_locked values'!$CQ$6:$DS$506,'Half from MC Supply Inputs '!HQ$138+1,FALSE),HQ127)</f>
        <v>6.2788338222861402</v>
      </c>
      <c r="HR160">
        <f>IF(HR$68=0,HLOOKUP($A160,'Monte Carlo_locked values'!$CQ$6:$DS$506,'Half from MC Supply Inputs '!HR$138+1,FALSE),HR127)</f>
        <v>7.950411333759269</v>
      </c>
      <c r="HS160">
        <f>IF(HS$68=0,HLOOKUP($A160,'Monte Carlo_locked values'!$CQ$6:$DS$506,'Half from MC Supply Inputs '!HS$138+1,FALSE),HS127)</f>
        <v>4.7950749225184994</v>
      </c>
      <c r="HT160">
        <f>IF(HT$68=0,HLOOKUP($A160,'Monte Carlo_locked values'!$CQ$6:$DS$506,'Half from MC Supply Inputs '!HT$138+1,FALSE),HT127)</f>
        <v>7.114622578022705</v>
      </c>
      <c r="HU160">
        <f>IF(HU$68=0,HLOOKUP($A160,'Monte Carlo_locked values'!$CQ$6:$DS$506,'Half from MC Supply Inputs '!HU$138+1,FALSE),HU127)</f>
        <v>4.7950749225184994</v>
      </c>
      <c r="HV160">
        <f>IF(HV$68=0,HLOOKUP($A160,'Monte Carlo_locked values'!$CQ$6:$DS$506,'Half from MC Supply Inputs '!HV$138+1,FALSE),HV127)</f>
        <v>3.3113160227508591</v>
      </c>
      <c r="HW160">
        <f>IF(HW$68=0,HLOOKUP($A160,'Monte Carlo_locked values'!$CQ$6:$DS$506,'Half from MC Supply Inputs '!HW$138+1,FALSE),HW127)</f>
        <v>3.3113160227508591</v>
      </c>
      <c r="HX160">
        <f>IF(HX$68=0,HLOOKUP($A160,'Monte Carlo_locked values'!$CQ$6:$DS$506,'Half from MC Supply Inputs '!HX$138+1,FALSE),HX127)</f>
        <v>12.152884620405837</v>
      </c>
      <c r="HY160">
        <f>IF(HY$68=0,HLOOKUP($A160,'Monte Carlo_locked values'!$CQ$6:$DS$506,'Half from MC Supply Inputs '!HY$138+1,FALSE),HY127)</f>
        <v>7.7224899874083759</v>
      </c>
      <c r="HZ160">
        <f>IF(HZ$68=0,HLOOKUP($A160,'Monte Carlo_locked values'!$CQ$6:$DS$506,'Half from MC Supply Inputs '!HZ$138+1,FALSE),HZ127)</f>
        <v>12.152884620405837</v>
      </c>
      <c r="IA160">
        <f>IF(IA$68=0,HLOOKUP($A160,'Monte Carlo_locked values'!$CQ$6:$DS$506,'Half from MC Supply Inputs '!IA$138+1,FALSE),IA127)</f>
        <v>11.736936799922054</v>
      </c>
      <c r="IB160">
        <f>IF(IB$68=0,HLOOKUP($A160,'Monte Carlo_locked values'!$CQ$6:$DS$506,'Half from MC Supply Inputs '!IB$138+1,FALSE),IB127)</f>
        <v>7.114622578022705</v>
      </c>
      <c r="IC160">
        <f>IF(IC$68=0,HLOOKUP($A160,'Monte Carlo_locked values'!$CQ$6:$DS$506,'Half from MC Supply Inputs '!IC$138+1,FALSE),IC127)</f>
        <v>6.2788338222861402</v>
      </c>
      <c r="ID160">
        <f>IF(ID$68=0,HLOOKUP($A160,'Monte Carlo_locked values'!$CQ$6:$DS$506,'Half from MC Supply Inputs '!ID$138+1,FALSE),ID127)</f>
        <v>3.3113160227508591</v>
      </c>
      <c r="IE160">
        <f>IF(IE$68=0,HLOOKUP($A160,'Monte Carlo_locked values'!$CQ$6:$DS$506,'Half from MC Supply Inputs '!IE$138+1,FALSE),IE127)</f>
        <v>3.3113160227508591</v>
      </c>
      <c r="IF160">
        <f>IF(IF$68=0,HLOOKUP($A160,'Monte Carlo_locked values'!$CQ$6:$DS$506,'Half from MC Supply Inputs '!IF$138+1,FALSE),IF127)</f>
        <v>7.950411333759269</v>
      </c>
      <c r="IG160">
        <f>IF(IG$68=0,HLOOKUP($A160,'Monte Carlo_locked values'!$CQ$6:$DS$506,'Half from MC Supply Inputs '!IG$138+1,FALSE),IG127)</f>
        <v>6.8196556792737573</v>
      </c>
      <c r="IH160">
        <f>IF(IH$68=0,HLOOKUP($A160,'Monte Carlo_locked values'!$CQ$6:$DS$506,'Half from MC Supply Inputs '!IH$138+1,FALSE),IH127)</f>
        <v>12.152884620405837</v>
      </c>
      <c r="II160">
        <f>IF(II$68=0,HLOOKUP($A160,'Monte Carlo_locked values'!$CQ$6:$DS$506,'Half from MC Supply Inputs '!II$138+1,FALSE),II127)</f>
        <v>4.6498284587635688</v>
      </c>
      <c r="IJ160">
        <f>IF(IJ$68=0,HLOOKUP($A160,'Monte Carlo_locked values'!$CQ$6:$DS$506,'Half from MC Supply Inputs '!IJ$138+1,FALSE),IJ127)</f>
        <v>3.895846532329549</v>
      </c>
      <c r="IK160">
        <f>IF(IK$68=0,HLOOKUP($A160,'Monte Carlo_locked values'!$CQ$6:$DS$506,'Half from MC Supply Inputs '!IK$138+1,FALSE),IK127)</f>
        <v>4.7950749225184994</v>
      </c>
      <c r="IL160">
        <f>IF(IL$68=0,HLOOKUP($A160,'Monte Carlo_locked values'!$CQ$6:$DS$506,'Half from MC Supply Inputs '!IL$138+1,FALSE),IL127)</f>
        <v>6.2788338222861402</v>
      </c>
      <c r="IM160">
        <f>IF(IM$68=0,HLOOKUP($A160,'Monte Carlo_locked values'!$CQ$6:$DS$506,'Half from MC Supply Inputs '!IM$138+1,FALSE),IM127)</f>
        <v>3.3113160227508591</v>
      </c>
      <c r="IN160">
        <f>IF(IN$68=0,HLOOKUP($A160,'Monte Carlo_locked values'!$CQ$6:$DS$506,'Half from MC Supply Inputs '!IN$138+1,FALSE),IN127)</f>
        <v>12.152884620405837</v>
      </c>
      <c r="IO160">
        <f>IF(IO$68=0,HLOOKUP($A160,'Monte Carlo_locked values'!$CQ$6:$DS$506,'Half from MC Supply Inputs '!IO$138+1,FALSE),IO127)</f>
        <v>12.152884620405837</v>
      </c>
      <c r="IP160">
        <f>IF(IP$68=0,HLOOKUP($A160,'Monte Carlo_locked values'!$CQ$6:$DS$506,'Half from MC Supply Inputs '!IP$138+1,FALSE),IP127)</f>
        <v>7.950411333759269</v>
      </c>
      <c r="IQ160">
        <f>IF(IQ$68=0,HLOOKUP($A160,'Monte Carlo_locked values'!$CQ$6:$DS$506,'Half from MC Supply Inputs '!IQ$138+1,FALSE),IQ127)</f>
        <v>7.950411333759269</v>
      </c>
      <c r="IR160">
        <f>IF(IR$68=0,HLOOKUP($A160,'Monte Carlo_locked values'!$CQ$6:$DS$506,'Half from MC Supply Inputs '!IR$138+1,FALSE),IR127)</f>
        <v>6.2788338222861402</v>
      </c>
      <c r="IS160">
        <f>IF(IS$68=0,HLOOKUP($A160,'Monte Carlo_locked values'!$CQ$6:$DS$506,'Half from MC Supply Inputs '!IS$138+1,FALSE),IS127)</f>
        <v>12.152884620405837</v>
      </c>
      <c r="IT160">
        <f>IF(IT$68=0,HLOOKUP($A160,'Monte Carlo_locked values'!$CQ$6:$DS$506,'Half from MC Supply Inputs '!IT$138+1,FALSE),IT127)</f>
        <v>7.950411333759269</v>
      </c>
      <c r="IU160">
        <f>IF(IU$68=0,HLOOKUP($A160,'Monte Carlo_locked values'!$CQ$6:$DS$506,'Half from MC Supply Inputs '!IU$138+1,FALSE),IU127)</f>
        <v>7.114622578022705</v>
      </c>
      <c r="IV160">
        <f>IF(IV$68=0,HLOOKUP($A160,'Monte Carlo_locked values'!$CQ$6:$DS$506,'Half from MC Supply Inputs '!IV$138+1,FALSE),IV127)</f>
        <v>12.152884620405837</v>
      </c>
      <c r="IW160">
        <f>IF(IW$68=0,HLOOKUP($A160,'Monte Carlo_locked values'!$CQ$6:$DS$506,'Half from MC Supply Inputs '!IW$138+1,FALSE),IW127)</f>
        <v>12.152884620405837</v>
      </c>
      <c r="IX160">
        <f>IF(IX$68=0,HLOOKUP($A160,'Monte Carlo_locked values'!$CQ$6:$DS$506,'Half from MC Supply Inputs '!IX$138+1,FALSE),IX127)</f>
        <v>12.152884620405837</v>
      </c>
      <c r="IY160">
        <f>IF(IY$68=0,HLOOKUP($A160,'Monte Carlo_locked values'!$CQ$6:$DS$506,'Half from MC Supply Inputs '!IY$138+1,FALSE),IY127)</f>
        <v>4.7950749225184994</v>
      </c>
      <c r="IZ160">
        <f>IF(IZ$68=0,HLOOKUP($A160,'Monte Carlo_locked values'!$CQ$6:$DS$506,'Half from MC Supply Inputs '!IZ$138+1,FALSE),IZ127)</f>
        <v>3.3151872280315828</v>
      </c>
      <c r="JA160">
        <f>IF(JA$68=0,HLOOKUP($A160,'Monte Carlo_locked values'!$CQ$6:$DS$506,'Half from MC Supply Inputs '!JA$138+1,FALSE),JA127)</f>
        <v>12.152884620405837</v>
      </c>
      <c r="JB160">
        <f>IF(JB$68=0,HLOOKUP($A160,'Monte Carlo_locked values'!$CQ$6:$DS$506,'Half from MC Supply Inputs '!JB$138+1,FALSE),JB127)</f>
        <v>7.8593473836511061</v>
      </c>
      <c r="JC160">
        <f>IF(JC$68=0,HLOOKUP($A160,'Monte Carlo_locked values'!$CQ$6:$DS$506,'Half from MC Supply Inputs '!JC$138+1,FALSE),JC127)</f>
        <v>4.7950749225184994</v>
      </c>
      <c r="JD160">
        <f>IF(JD$68=0,HLOOKUP($A160,'Monte Carlo_locked values'!$CQ$6:$DS$506,'Half from MC Supply Inputs '!JD$138+1,FALSE),JD127)</f>
        <v>12.152884620405837</v>
      </c>
      <c r="JE160">
        <f>IF(JE$68=0,HLOOKUP($A160,'Monte Carlo_locked values'!$CQ$6:$DS$506,'Half from MC Supply Inputs '!JE$138+1,FALSE),JE127)</f>
        <v>12.152884620405837</v>
      </c>
      <c r="JF160">
        <f>IF(JF$68=0,HLOOKUP($A160,'Monte Carlo_locked values'!$CQ$6:$DS$506,'Half from MC Supply Inputs '!JF$138+1,FALSE),JF127)</f>
        <v>7.114622578022705</v>
      </c>
      <c r="JG160">
        <f>IF(JG$68=0,HLOOKUP($A160,'Monte Carlo_locked values'!$CQ$6:$DS$506,'Half from MC Supply Inputs '!JG$138+1,FALSE),JG127)</f>
        <v>4.8899346651037119</v>
      </c>
      <c r="JH160">
        <f>IF(JH$68=0,HLOOKUP($A160,'Monte Carlo_locked values'!$CQ$6:$DS$506,'Half from MC Supply Inputs '!JH$138+1,FALSE),JH127)</f>
        <v>9.0176314201137657</v>
      </c>
      <c r="JI160">
        <f>IF(JI$68=0,HLOOKUP($A160,'Monte Carlo_locked values'!$CQ$6:$DS$506,'Half from MC Supply Inputs '!JI$138+1,FALSE),JI127)</f>
        <v>12.152884620405837</v>
      </c>
      <c r="JJ160">
        <f>IF(JJ$68=0,HLOOKUP($A160,'Monte Carlo_locked values'!$CQ$6:$DS$506,'Half from MC Supply Inputs '!JJ$138+1,FALSE),JJ127)</f>
        <v>3.3113160227508591</v>
      </c>
      <c r="JK160">
        <f>IF(JK$68=0,HLOOKUP($A160,'Monte Carlo_locked values'!$CQ$6:$DS$506,'Half from MC Supply Inputs '!JK$138+1,FALSE),JK127)</f>
        <v>7.114622578022705</v>
      </c>
      <c r="JL160">
        <f>IF(JL$68=0,HLOOKUP($A160,'Monte Carlo_locked values'!$CQ$6:$DS$506,'Half from MC Supply Inputs '!JL$138+1,FALSE),JL127)</f>
        <v>4.7950749225184994</v>
      </c>
      <c r="JM160">
        <f>IF(JM$68=0,HLOOKUP($A160,'Monte Carlo_locked values'!$CQ$6:$DS$506,'Half from MC Supply Inputs '!JM$138+1,FALSE),JM127)</f>
        <v>3.3113160227508591</v>
      </c>
      <c r="JN160">
        <f>IF(JN$68=0,HLOOKUP($A160,'Monte Carlo_locked values'!$CQ$6:$DS$506,'Half from MC Supply Inputs '!JN$138+1,FALSE),JN127)</f>
        <v>7.7312887283338032</v>
      </c>
      <c r="JO160">
        <f>IF(JO$68=0,HLOOKUP($A160,'Monte Carlo_locked values'!$CQ$6:$DS$506,'Half from MC Supply Inputs '!JO$138+1,FALSE),JO127)</f>
        <v>7.990615688668032</v>
      </c>
      <c r="JP160">
        <f>IF(JP$68=0,HLOOKUP($A160,'Monte Carlo_locked values'!$CQ$6:$DS$506,'Half from MC Supply Inputs '!JP$138+1,FALSE),JP127)</f>
        <v>6.2788338222861402</v>
      </c>
      <c r="JQ160">
        <f>IF(JQ$68=0,HLOOKUP($A160,'Monte Carlo_locked values'!$CQ$6:$DS$506,'Half from MC Supply Inputs '!JQ$138+1,FALSE),JQ127)</f>
        <v>3.3113160227508591</v>
      </c>
      <c r="JR160">
        <f>IF(JR$68=0,HLOOKUP($A160,'Monte Carlo_locked values'!$CQ$6:$DS$506,'Half from MC Supply Inputs '!JR$138+1,FALSE),JR127)</f>
        <v>10.943956574022099</v>
      </c>
      <c r="JS160">
        <f>IF(JS$68=0,HLOOKUP($A160,'Monte Carlo_locked values'!$CQ$6:$DS$506,'Half from MC Supply Inputs '!JS$138+1,FALSE),JS127)</f>
        <v>3.3113160227508591</v>
      </c>
      <c r="JT160">
        <f>IF(JT$68=0,HLOOKUP($A160,'Monte Carlo_locked values'!$CQ$6:$DS$506,'Half from MC Supply Inputs '!JT$138+1,FALSE),JT127)</f>
        <v>7.950411333759269</v>
      </c>
      <c r="JU160">
        <f>IF(JU$68=0,HLOOKUP($A160,'Monte Carlo_locked values'!$CQ$6:$DS$506,'Half from MC Supply Inputs '!JU$138+1,FALSE),JU127)</f>
        <v>4.7950749225184994</v>
      </c>
      <c r="JV160">
        <f>IF(JV$68=0,HLOOKUP($A160,'Monte Carlo_locked values'!$CQ$6:$DS$506,'Half from MC Supply Inputs '!JV$138+1,FALSE),JV127)</f>
        <v>5.4139752999633632</v>
      </c>
      <c r="JW160">
        <f>IF(JW$68=0,HLOOKUP($A160,'Monte Carlo_locked values'!$CQ$6:$DS$506,'Half from MC Supply Inputs '!JW$138+1,FALSE),JW127)</f>
        <v>7.950411333759269</v>
      </c>
      <c r="JX160">
        <f>IF(JX$68=0,HLOOKUP($A160,'Monte Carlo_locked values'!$CQ$6:$DS$506,'Half from MC Supply Inputs '!JX$138+1,FALSE),JX127)</f>
        <v>4.7950749225184994</v>
      </c>
      <c r="JY160">
        <f>IF(JY$68=0,HLOOKUP($A160,'Monte Carlo_locked values'!$CQ$6:$DS$506,'Half from MC Supply Inputs '!JY$138+1,FALSE),JY127)</f>
        <v>6.2788338222861402</v>
      </c>
      <c r="JZ160">
        <f>IF(JZ$68=0,HLOOKUP($A160,'Monte Carlo_locked values'!$CQ$6:$DS$506,'Half from MC Supply Inputs '!JZ$138+1,FALSE),JZ127)</f>
        <v>4.1394051104698306</v>
      </c>
      <c r="KA160">
        <f>IF(KA$68=0,HLOOKUP($A160,'Monte Carlo_locked values'!$CQ$6:$DS$506,'Half from MC Supply Inputs '!KA$138+1,FALSE),KA127)</f>
        <v>5.1524355357634564</v>
      </c>
      <c r="KB160">
        <f>IF(KB$68=0,HLOOKUP($A160,'Monte Carlo_locked values'!$CQ$6:$DS$506,'Half from MC Supply Inputs '!KB$138+1,FALSE),KB127)</f>
        <v>3.3113160227508591</v>
      </c>
      <c r="KC160">
        <f>IF(KC$68=0,HLOOKUP($A160,'Monte Carlo_locked values'!$CQ$6:$DS$506,'Half from MC Supply Inputs '!KC$138+1,FALSE),KC127)</f>
        <v>9.5459910421371248</v>
      </c>
      <c r="KD160">
        <f>IF(KD$68=0,HLOOKUP($A160,'Monte Carlo_locked values'!$CQ$6:$DS$506,'Half from MC Supply Inputs '!KD$138+1,FALSE),KD127)</f>
        <v>12.152884620405837</v>
      </c>
      <c r="KE160">
        <f>IF(KE$68=0,HLOOKUP($A160,'Monte Carlo_locked values'!$CQ$6:$DS$506,'Half from MC Supply Inputs '!KE$138+1,FALSE),KE127)</f>
        <v>3.3151872280315828</v>
      </c>
      <c r="KF160">
        <f>IF(KF$68=0,HLOOKUP($A160,'Monte Carlo_locked values'!$CQ$6:$DS$506,'Half from MC Supply Inputs '!KF$138+1,FALSE),KF127)</f>
        <v>7.114622578022705</v>
      </c>
      <c r="KG160">
        <f>IF(KG$68=0,HLOOKUP($A160,'Monte Carlo_locked values'!$CQ$6:$DS$506,'Half from MC Supply Inputs '!KG$138+1,FALSE),KG127)</f>
        <v>12.152884620405837</v>
      </c>
      <c r="KH160">
        <f>IF(KH$68=0,HLOOKUP($A160,'Monte Carlo_locked values'!$CQ$6:$DS$506,'Half from MC Supply Inputs '!KH$138+1,FALSE),KH127)</f>
        <v>7.114622578022705</v>
      </c>
      <c r="KI160">
        <f>IF(KI$68=0,HLOOKUP($A160,'Monte Carlo_locked values'!$CQ$6:$DS$506,'Half from MC Supply Inputs '!KI$138+1,FALSE),KI127)</f>
        <v>12.152884620405837</v>
      </c>
      <c r="KJ160">
        <f>IF(KJ$68=0,HLOOKUP($A160,'Monte Carlo_locked values'!$CQ$6:$DS$506,'Half from MC Supply Inputs '!KJ$138+1,FALSE),KJ127)</f>
        <v>3.3113160227508591</v>
      </c>
      <c r="KK160">
        <f>IF(KK$68=0,HLOOKUP($A160,'Monte Carlo_locked values'!$CQ$6:$DS$506,'Half from MC Supply Inputs '!KK$138+1,FALSE),KK127)</f>
        <v>12.152884620405837</v>
      </c>
      <c r="KL160">
        <f>IF(KL$68=0,HLOOKUP($A160,'Monte Carlo_locked values'!$CQ$6:$DS$506,'Half from MC Supply Inputs '!KL$138+1,FALSE),KL127)</f>
        <v>6.2788338222861402</v>
      </c>
      <c r="KM160">
        <f>IF(KM$68=0,HLOOKUP($A160,'Monte Carlo_locked values'!$CQ$6:$DS$506,'Half from MC Supply Inputs '!KM$138+1,FALSE),KM127)</f>
        <v>4.7950749225184994</v>
      </c>
      <c r="KN160">
        <f>IF(KN$68=0,HLOOKUP($A160,'Monte Carlo_locked values'!$CQ$6:$DS$506,'Half from MC Supply Inputs '!KN$138+1,FALSE),KN127)</f>
        <v>6.2788338222861402</v>
      </c>
      <c r="KO160">
        <f>IF(KO$68=0,HLOOKUP($A160,'Monte Carlo_locked values'!$CQ$6:$DS$506,'Half from MC Supply Inputs '!KO$138+1,FALSE),KO127)</f>
        <v>6.4636270657111963</v>
      </c>
      <c r="KP160">
        <f>IF(KP$68=0,HLOOKUP($A160,'Monte Carlo_locked values'!$CQ$6:$DS$506,'Half from MC Supply Inputs '!KP$138+1,FALSE),KP127)</f>
        <v>4.7950749225184994</v>
      </c>
      <c r="KQ160">
        <f>IF(KQ$68=0,HLOOKUP($A160,'Monte Carlo_locked values'!$CQ$6:$DS$506,'Half from MC Supply Inputs '!KQ$138+1,FALSE),KQ127)</f>
        <v>12.152884620405837</v>
      </c>
      <c r="KR160">
        <f>IF(KR$68=0,HLOOKUP($A160,'Monte Carlo_locked values'!$CQ$6:$DS$506,'Half from MC Supply Inputs '!KR$138+1,FALSE),KR127)</f>
        <v>6.2788338222861402</v>
      </c>
      <c r="KS160">
        <f>IF(KS$68=0,HLOOKUP($A160,'Monte Carlo_locked values'!$CQ$6:$DS$506,'Half from MC Supply Inputs '!KS$138+1,FALSE),KS127)</f>
        <v>12.152884620405837</v>
      </c>
      <c r="KT160">
        <f>IF(KT$68=0,HLOOKUP($A160,'Monte Carlo_locked values'!$CQ$6:$DS$506,'Half from MC Supply Inputs '!KT$138+1,FALSE),KT127)</f>
        <v>12.152884620405837</v>
      </c>
      <c r="KU160">
        <f>IF(KU$68=0,HLOOKUP($A160,'Monte Carlo_locked values'!$CQ$6:$DS$506,'Half from MC Supply Inputs '!KU$138+1,FALSE),KU127)</f>
        <v>7.950411333759269</v>
      </c>
      <c r="KV160">
        <f>IF(KV$68=0,HLOOKUP($A160,'Monte Carlo_locked values'!$CQ$6:$DS$506,'Half from MC Supply Inputs '!KV$138+1,FALSE),KV127)</f>
        <v>3.3113160227508591</v>
      </c>
      <c r="KW160">
        <f>IF(KW$68=0,HLOOKUP($A160,'Monte Carlo_locked values'!$CQ$6:$DS$506,'Half from MC Supply Inputs '!KW$138+1,FALSE),KW127)</f>
        <v>3.4291708069325888</v>
      </c>
      <c r="KX160">
        <f>IF(KX$68=0,HLOOKUP($A160,'Monte Carlo_locked values'!$CQ$6:$DS$506,'Half from MC Supply Inputs '!KX$138+1,FALSE),KX127)</f>
        <v>3.3151872280315828</v>
      </c>
      <c r="KY160">
        <f>IF(KY$68=0,HLOOKUP($A160,'Monte Carlo_locked values'!$CQ$6:$DS$506,'Half from MC Supply Inputs '!KY$138+1,FALSE),KY127)</f>
        <v>12.152884620405837</v>
      </c>
      <c r="KZ160">
        <f>IF(KZ$68=0,HLOOKUP($A160,'Monte Carlo_locked values'!$CQ$6:$DS$506,'Half from MC Supply Inputs '!KZ$138+1,FALSE),KZ127)</f>
        <v>12.152884620405837</v>
      </c>
      <c r="LA160">
        <f>IF(LA$68=0,HLOOKUP($A160,'Monte Carlo_locked values'!$CQ$6:$DS$506,'Half from MC Supply Inputs '!LA$138+1,FALSE),LA127)</f>
        <v>12.152884620405837</v>
      </c>
      <c r="LB160">
        <f>IF(LB$68=0,HLOOKUP($A160,'Monte Carlo_locked values'!$CQ$6:$DS$506,'Half from MC Supply Inputs '!LB$138+1,FALSE),LB127)</f>
        <v>4.7950749225184994</v>
      </c>
      <c r="LC160">
        <f>IF(LC$68=0,HLOOKUP($A160,'Monte Carlo_locked values'!$CQ$6:$DS$506,'Half from MC Supply Inputs '!LC$138+1,FALSE),LC127)</f>
        <v>10.166722262085022</v>
      </c>
      <c r="LD160">
        <f>IF(LD$68=0,HLOOKUP($A160,'Monte Carlo_locked values'!$CQ$6:$DS$506,'Half from MC Supply Inputs '!LD$138+1,FALSE),LD127)</f>
        <v>4.7950749225184994</v>
      </c>
      <c r="LE160">
        <f>IF(LE$68=0,HLOOKUP($A160,'Monte Carlo_locked values'!$CQ$6:$DS$506,'Half from MC Supply Inputs '!LE$138+1,FALSE),LE127)</f>
        <v>3.3113160227508591</v>
      </c>
      <c r="LF160">
        <f>IF(LF$68=0,HLOOKUP($A160,'Monte Carlo_locked values'!$CQ$6:$DS$506,'Half from MC Supply Inputs '!LF$138+1,FALSE),LF127)</f>
        <v>12.152884620405837</v>
      </c>
      <c r="LG160">
        <f>IF(LG$68=0,HLOOKUP($A160,'Monte Carlo_locked values'!$CQ$6:$DS$506,'Half from MC Supply Inputs '!LG$138+1,FALSE),LG127)</f>
        <v>12.152884620405837</v>
      </c>
      <c r="LH160">
        <f>IF(LH$68=0,HLOOKUP($A160,'Monte Carlo_locked values'!$CQ$6:$DS$506,'Half from MC Supply Inputs '!LH$138+1,FALSE),LH127)</f>
        <v>12.152884620405837</v>
      </c>
      <c r="LI160">
        <f>IF(LI$68=0,HLOOKUP($A160,'Monte Carlo_locked values'!$CQ$6:$DS$506,'Half from MC Supply Inputs '!LI$138+1,FALSE),LI127)</f>
        <v>10.69966333188178</v>
      </c>
      <c r="LJ160">
        <f>IF(LJ$68=0,HLOOKUP($A160,'Monte Carlo_locked values'!$CQ$6:$DS$506,'Half from MC Supply Inputs '!LJ$138+1,FALSE),LJ127)</f>
        <v>7.950411333759269</v>
      </c>
      <c r="LK160">
        <f>IF(LK$68=0,HLOOKUP($A160,'Monte Carlo_locked values'!$CQ$6:$DS$506,'Half from MC Supply Inputs '!LK$138+1,FALSE),LK127)</f>
        <v>7.114622578022705</v>
      </c>
      <c r="LL160">
        <f>IF(LL$68=0,HLOOKUP($A160,'Monte Carlo_locked values'!$CQ$6:$DS$506,'Half from MC Supply Inputs '!LL$138+1,FALSE),LL127)</f>
        <v>12.152884620405837</v>
      </c>
      <c r="LM160">
        <f>IF(LM$68=0,HLOOKUP($A160,'Monte Carlo_locked values'!$CQ$6:$DS$506,'Half from MC Supply Inputs '!LM$138+1,FALSE),LM127)</f>
        <v>5.1761816586270823</v>
      </c>
      <c r="LN160">
        <f>IF(LN$68=0,HLOOKUP($A160,'Monte Carlo_locked values'!$CQ$6:$DS$506,'Half from MC Supply Inputs '!LN$138+1,FALSE),LN127)</f>
        <v>3.4666240458105078</v>
      </c>
      <c r="LO160">
        <f>IF(LO$68=0,HLOOKUP($A160,'Monte Carlo_locked values'!$CQ$6:$DS$506,'Half from MC Supply Inputs '!LO$138+1,FALSE),LO127)</f>
        <v>3.3151872280315828</v>
      </c>
      <c r="LP160">
        <f>IF(LP$68=0,HLOOKUP($A160,'Monte Carlo_locked values'!$CQ$6:$DS$506,'Half from MC Supply Inputs '!LP$138+1,FALSE),LP127)</f>
        <v>6.7388975161809039</v>
      </c>
      <c r="LQ160">
        <f>IF(LQ$68=0,HLOOKUP($A160,'Monte Carlo_locked values'!$CQ$6:$DS$506,'Half from MC Supply Inputs '!LQ$138+1,FALSE),LQ127)</f>
        <v>12.152884620405837</v>
      </c>
      <c r="LR160">
        <f>IF(LR$68=0,HLOOKUP($A160,'Monte Carlo_locked values'!$CQ$6:$DS$506,'Half from MC Supply Inputs '!LR$138+1,FALSE),LR127)</f>
        <v>3.3113160227508591</v>
      </c>
      <c r="LS160">
        <f>IF(LS$68=0,HLOOKUP($A160,'Monte Carlo_locked values'!$CQ$6:$DS$506,'Half from MC Supply Inputs '!LS$138+1,FALSE),LS127)</f>
        <v>11.652537894502514</v>
      </c>
      <c r="LT160">
        <f>IF(LT$68=0,HLOOKUP($A160,'Monte Carlo_locked values'!$CQ$6:$DS$506,'Half from MC Supply Inputs '!LT$138+1,FALSE),LT127)</f>
        <v>11.874405744232391</v>
      </c>
      <c r="LU160">
        <f>IF(LU$68=0,HLOOKUP($A160,'Monte Carlo_locked values'!$CQ$6:$DS$506,'Half from MC Supply Inputs '!LU$138+1,FALSE),LU127)</f>
        <v>4.7950749225184994</v>
      </c>
      <c r="LV160">
        <f>IF(LV$68=0,HLOOKUP($A160,'Monte Carlo_locked values'!$CQ$6:$DS$506,'Half from MC Supply Inputs '!LV$138+1,FALSE),LV127)</f>
        <v>7.950411333759269</v>
      </c>
      <c r="LW160">
        <f>IF(LW$68=0,HLOOKUP($A160,'Monte Carlo_locked values'!$CQ$6:$DS$506,'Half from MC Supply Inputs '!LW$138+1,FALSE),LW127)</f>
        <v>4.0471691522203868</v>
      </c>
      <c r="LX160">
        <f>IF(LX$68=0,HLOOKUP($A160,'Monte Carlo_locked values'!$CQ$6:$DS$506,'Half from MC Supply Inputs '!LX$138+1,FALSE),LX127)</f>
        <v>3.3113160227508591</v>
      </c>
      <c r="LY160">
        <f>IF(LY$68=0,HLOOKUP($A160,'Monte Carlo_locked values'!$CQ$6:$DS$506,'Half from MC Supply Inputs '!LY$138+1,FALSE),LY127)</f>
        <v>7.950411333759269</v>
      </c>
      <c r="LZ160">
        <f>IF(LZ$68=0,HLOOKUP($A160,'Monte Carlo_locked values'!$CQ$6:$DS$506,'Half from MC Supply Inputs '!LZ$138+1,FALSE),LZ127)</f>
        <v>12.152884620405837</v>
      </c>
      <c r="MA160">
        <f>IF(MA$68=0,HLOOKUP($A160,'Monte Carlo_locked values'!$CQ$6:$DS$506,'Half from MC Supply Inputs '!MA$138+1,FALSE),MA127)</f>
        <v>3.3113160227508591</v>
      </c>
      <c r="MB160">
        <f>IF(MB$68=0,HLOOKUP($A160,'Monte Carlo_locked values'!$CQ$6:$DS$506,'Half from MC Supply Inputs '!MB$138+1,FALSE),MB127)</f>
        <v>3.3113160227508591</v>
      </c>
      <c r="MC160">
        <f>IF(MC$68=0,HLOOKUP($A160,'Monte Carlo_locked values'!$CQ$6:$DS$506,'Half from MC Supply Inputs '!MC$138+1,FALSE),MC127)</f>
        <v>3.5805775707367893</v>
      </c>
      <c r="MD160">
        <f>IF(MD$68=0,HLOOKUP($A160,'Monte Carlo_locked values'!$CQ$6:$DS$506,'Half from MC Supply Inputs '!MD$138+1,FALSE),MD127)</f>
        <v>7.950411333759269</v>
      </c>
      <c r="ME160">
        <f>IF(ME$68=0,HLOOKUP($A160,'Monte Carlo_locked values'!$CQ$6:$DS$506,'Half from MC Supply Inputs '!ME$138+1,FALSE),ME127)</f>
        <v>11.657302605367232</v>
      </c>
      <c r="MF160">
        <f>IF(MF$68=0,HLOOKUP($A160,'Monte Carlo_locked values'!$CQ$6:$DS$506,'Half from MC Supply Inputs '!MF$138+1,FALSE),MF127)</f>
        <v>3.3113160227508591</v>
      </c>
      <c r="MG160">
        <f>IF(MG$68=0,HLOOKUP($A160,'Monte Carlo_locked values'!$CQ$6:$DS$506,'Half from MC Supply Inputs '!MG$138+1,FALSE),MG127)</f>
        <v>12.152884620405837</v>
      </c>
      <c r="MH160">
        <f>IF(MH$68=0,HLOOKUP($A160,'Monte Carlo_locked values'!$CQ$6:$DS$506,'Half from MC Supply Inputs '!MH$138+1,FALSE),MH127)</f>
        <v>7.950411333759269</v>
      </c>
      <c r="MI160">
        <f>IF(MI$68=0,HLOOKUP($A160,'Monte Carlo_locked values'!$CQ$6:$DS$506,'Half from MC Supply Inputs '!MI$138+1,FALSE),MI127)</f>
        <v>12.152884620405837</v>
      </c>
      <c r="MJ160">
        <f>IF(MJ$68=0,HLOOKUP($A160,'Monte Carlo_locked values'!$CQ$6:$DS$506,'Half from MC Supply Inputs '!MJ$138+1,FALSE),MJ127)</f>
        <v>4.7609429916287329</v>
      </c>
      <c r="MK160">
        <f>IF(MK$68=0,HLOOKUP($A160,'Monte Carlo_locked values'!$CQ$6:$DS$506,'Half from MC Supply Inputs '!MK$138+1,FALSE),MK127)</f>
        <v>5.2529159655084223</v>
      </c>
      <c r="ML160">
        <f>IF(ML$68=0,HLOOKUP($A160,'Monte Carlo_locked values'!$CQ$6:$DS$506,'Half from MC Supply Inputs '!ML$138+1,FALSE),ML127)</f>
        <v>3.3113160227508591</v>
      </c>
      <c r="MM160">
        <f>IF(MM$68=0,HLOOKUP($A160,'Monte Carlo_locked values'!$CQ$6:$DS$506,'Half from MC Supply Inputs '!MM$138+1,FALSE),MM127)</f>
        <v>12.152884620405837</v>
      </c>
      <c r="MN160">
        <f>IF(MN$68=0,HLOOKUP($A160,'Monte Carlo_locked values'!$CQ$6:$DS$506,'Half from MC Supply Inputs '!MN$138+1,FALSE),MN127)</f>
        <v>7.114622578022705</v>
      </c>
      <c r="MO160">
        <f>IF(MO$68=0,HLOOKUP($A160,'Monte Carlo_locked values'!$CQ$6:$DS$506,'Half from MC Supply Inputs '!MO$138+1,FALSE),MO127)</f>
        <v>4.7950749225184994</v>
      </c>
      <c r="MP160">
        <f>IF(MP$68=0,HLOOKUP($A160,'Monte Carlo_locked values'!$CQ$6:$DS$506,'Half from MC Supply Inputs '!MP$138+1,FALSE),MP127)</f>
        <v>12.152884620405837</v>
      </c>
      <c r="MQ160">
        <f>IF(MQ$68=0,HLOOKUP($A160,'Monte Carlo_locked values'!$CQ$6:$DS$506,'Half from MC Supply Inputs '!MQ$138+1,FALSE),MQ127)</f>
        <v>12.152884620405837</v>
      </c>
      <c r="MR160">
        <f>IF(MR$68=0,HLOOKUP($A160,'Monte Carlo_locked values'!$CQ$6:$DS$506,'Half from MC Supply Inputs '!MR$138+1,FALSE),MR127)</f>
        <v>12.152884620405837</v>
      </c>
      <c r="MS160">
        <f>IF(MS$68=0,HLOOKUP($A160,'Monte Carlo_locked values'!$CQ$6:$DS$506,'Half from MC Supply Inputs '!MS$138+1,FALSE),MS127)</f>
        <v>4.7950749225184994</v>
      </c>
      <c r="MT160">
        <f>IF(MT$68=0,HLOOKUP($A160,'Monte Carlo_locked values'!$CQ$6:$DS$506,'Half from MC Supply Inputs '!MT$138+1,FALSE),MT127)</f>
        <v>12.152884620405837</v>
      </c>
      <c r="MU160">
        <f>IF(MU$68=0,HLOOKUP($A160,'Monte Carlo_locked values'!$CQ$6:$DS$506,'Half from MC Supply Inputs '!MU$138+1,FALSE),MU127)</f>
        <v>12.152884620405837</v>
      </c>
      <c r="MV160">
        <f>IF(MV$68=0,HLOOKUP($A160,'Monte Carlo_locked values'!$CQ$6:$DS$506,'Half from MC Supply Inputs '!MV$138+1,FALSE),MV127)</f>
        <v>7.114622578022705</v>
      </c>
      <c r="MW160">
        <f>IF(MW$68=0,HLOOKUP($A160,'Monte Carlo_locked values'!$CQ$6:$DS$506,'Half from MC Supply Inputs '!MW$138+1,FALSE),MW127)</f>
        <v>7.950411333759269</v>
      </c>
      <c r="MX160">
        <f>IF(MX$68=0,HLOOKUP($A160,'Monte Carlo_locked values'!$CQ$6:$DS$506,'Half from MC Supply Inputs '!MX$138+1,FALSE),MX127)</f>
        <v>6.2788338222861402</v>
      </c>
      <c r="MY160">
        <f>IF(MY$68=0,HLOOKUP($A160,'Monte Carlo_locked values'!$CQ$6:$DS$506,'Half from MC Supply Inputs '!MY$138+1,FALSE),MY127)</f>
        <v>8.1976330779391446</v>
      </c>
      <c r="MZ160">
        <f>IF(MZ$68=0,HLOOKUP($A160,'Monte Carlo_locked values'!$CQ$6:$DS$506,'Half from MC Supply Inputs '!MZ$138+1,FALSE),MZ127)</f>
        <v>7.950411333759269</v>
      </c>
      <c r="NA160">
        <f>IF(NA$68=0,HLOOKUP($A160,'Monte Carlo_locked values'!$CQ$6:$DS$506,'Half from MC Supply Inputs '!NA$138+1,FALSE),NA127)</f>
        <v>3.9741958114448792</v>
      </c>
      <c r="NB160">
        <f>IF(NB$68=0,HLOOKUP($A160,'Monte Carlo_locked values'!$CQ$6:$DS$506,'Half from MC Supply Inputs '!NB$138+1,FALSE),NB127)</f>
        <v>4.7950749225184994</v>
      </c>
      <c r="NC160">
        <f>IF(NC$68=0,HLOOKUP($A160,'Monte Carlo_locked values'!$CQ$6:$DS$506,'Half from MC Supply Inputs '!NC$138+1,FALSE),NC127)</f>
        <v>12.152884620405837</v>
      </c>
      <c r="ND160">
        <f>IF(ND$68=0,HLOOKUP($A160,'Monte Carlo_locked values'!$CQ$6:$DS$506,'Half from MC Supply Inputs '!ND$138+1,FALSE),ND127)</f>
        <v>3.3151872280315828</v>
      </c>
      <c r="NE160">
        <f>IF(NE$68=0,HLOOKUP($A160,'Monte Carlo_locked values'!$CQ$6:$DS$506,'Half from MC Supply Inputs '!NE$138+1,FALSE),NE127)</f>
        <v>9.7852552202135641</v>
      </c>
      <c r="NF160">
        <f>IF(NF$68=0,HLOOKUP($A160,'Monte Carlo_locked values'!$CQ$6:$DS$506,'Half from MC Supply Inputs '!NF$138+1,FALSE),NF127)</f>
        <v>4.7950749225184994</v>
      </c>
      <c r="NG160">
        <f>IF(NG$68=0,HLOOKUP($A160,'Monte Carlo_locked values'!$CQ$6:$DS$506,'Half from MC Supply Inputs '!NG$138+1,FALSE),NG127)</f>
        <v>3.3113160227508591</v>
      </c>
      <c r="NH160">
        <f>IF(NH$68=0,HLOOKUP($A160,'Monte Carlo_locked values'!$CQ$6:$DS$506,'Half from MC Supply Inputs '!NH$138+1,FALSE),NH127)</f>
        <v>4.7950749225184994</v>
      </c>
      <c r="NI160">
        <f>IF(NI$68=0,HLOOKUP($A160,'Monte Carlo_locked values'!$CQ$6:$DS$506,'Half from MC Supply Inputs '!NI$138+1,FALSE),NI127)</f>
        <v>5.6796059369937337</v>
      </c>
      <c r="NJ160">
        <f>IF(NJ$68=0,HLOOKUP($A160,'Monte Carlo_locked values'!$CQ$6:$DS$506,'Half from MC Supply Inputs '!NJ$138+1,FALSE),NJ127)</f>
        <v>12.152884620405837</v>
      </c>
      <c r="NK160">
        <f>IF(NK$68=0,HLOOKUP($A160,'Monte Carlo_locked values'!$CQ$6:$DS$506,'Half from MC Supply Inputs '!NK$138+1,FALSE),NK127)</f>
        <v>3.3213848382647213</v>
      </c>
      <c r="NL160">
        <f>IF(NL$68=0,HLOOKUP($A160,'Monte Carlo_locked values'!$CQ$6:$DS$506,'Half from MC Supply Inputs '!NL$138+1,FALSE),NL127)</f>
        <v>12.152884620405837</v>
      </c>
      <c r="NM160">
        <f>IF(NM$68=0,HLOOKUP($A160,'Monte Carlo_locked values'!$CQ$6:$DS$506,'Half from MC Supply Inputs '!NM$138+1,FALSE),NM127)</f>
        <v>3.3113160227508591</v>
      </c>
      <c r="NN160">
        <f>IF(NN$68=0,HLOOKUP($A160,'Monte Carlo_locked values'!$CQ$6:$DS$506,'Half from MC Supply Inputs '!NN$138+1,FALSE),NN127)</f>
        <v>6.2788338222861402</v>
      </c>
      <c r="NO160">
        <f>IF(NO$68=0,HLOOKUP($A160,'Monte Carlo_locked values'!$CQ$6:$DS$506,'Half from MC Supply Inputs '!NO$138+1,FALSE),NO127)</f>
        <v>3.3113160227508591</v>
      </c>
      <c r="NP160">
        <f>IF(NP$68=0,HLOOKUP($A160,'Monte Carlo_locked values'!$CQ$6:$DS$506,'Half from MC Supply Inputs '!NP$138+1,FALSE),NP127)</f>
        <v>12.152884620405837</v>
      </c>
      <c r="NQ160">
        <f>IF(NQ$68=0,HLOOKUP($A160,'Monte Carlo_locked values'!$CQ$6:$DS$506,'Half from MC Supply Inputs '!NQ$138+1,FALSE),NQ127)</f>
        <v>7.114622578022705</v>
      </c>
      <c r="NR160">
        <f>IF(NR$68=0,HLOOKUP($A160,'Monte Carlo_locked values'!$CQ$6:$DS$506,'Half from MC Supply Inputs '!NR$138+1,FALSE),NR127)</f>
        <v>7.114622578022705</v>
      </c>
      <c r="NS160">
        <f>IF(NS$68=0,HLOOKUP($A160,'Monte Carlo_locked values'!$CQ$6:$DS$506,'Half from MC Supply Inputs '!NS$138+1,FALSE),NS127)</f>
        <v>4.7950749225184994</v>
      </c>
      <c r="NT160">
        <f>IF(NT$68=0,HLOOKUP($A160,'Monte Carlo_locked values'!$CQ$6:$DS$506,'Half from MC Supply Inputs '!NT$138+1,FALSE),NT127)</f>
        <v>3.3113160227508591</v>
      </c>
      <c r="NU160">
        <f>IF(NU$68=0,HLOOKUP($A160,'Monte Carlo_locked values'!$CQ$6:$DS$506,'Half from MC Supply Inputs '!NU$138+1,FALSE),NU127)</f>
        <v>3.3113160227508591</v>
      </c>
      <c r="NV160">
        <f>IF(NV$68=0,HLOOKUP($A160,'Monte Carlo_locked values'!$CQ$6:$DS$506,'Half from MC Supply Inputs '!NV$138+1,FALSE),NV127)</f>
        <v>7.950411333759269</v>
      </c>
      <c r="NW160">
        <f>IF(NW$68=0,HLOOKUP($A160,'Monte Carlo_locked values'!$CQ$6:$DS$506,'Half from MC Supply Inputs '!NW$138+1,FALSE),NW127)</f>
        <v>12.152884620405837</v>
      </c>
      <c r="NX160">
        <f>IF(NX$68=0,HLOOKUP($A160,'Monte Carlo_locked values'!$CQ$6:$DS$506,'Half from MC Supply Inputs '!NX$138+1,FALSE),NX127)</f>
        <v>3.3113160227508591</v>
      </c>
      <c r="NY160">
        <f>IF(NY$68=0,HLOOKUP($A160,'Monte Carlo_locked values'!$CQ$6:$DS$506,'Half from MC Supply Inputs '!NY$138+1,FALSE),NY127)</f>
        <v>5.6740759411334087</v>
      </c>
      <c r="NZ160">
        <f>IF(NZ$68=0,HLOOKUP($A160,'Monte Carlo_locked values'!$CQ$6:$DS$506,'Half from MC Supply Inputs '!NZ$138+1,FALSE),NZ127)</f>
        <v>7.114622578022705</v>
      </c>
      <c r="OA160">
        <f>IF(OA$68=0,HLOOKUP($A160,'Monte Carlo_locked values'!$CQ$6:$DS$506,'Half from MC Supply Inputs '!OA$138+1,FALSE),OA127)</f>
        <v>3.3151872280315828</v>
      </c>
      <c r="OB160">
        <f>IF(OB$68=0,HLOOKUP($A160,'Monte Carlo_locked values'!$CQ$6:$DS$506,'Half from MC Supply Inputs '!OB$138+1,FALSE),OB127)</f>
        <v>9.5246059029537609</v>
      </c>
      <c r="OC160">
        <f>IF(OC$68=0,HLOOKUP($A160,'Monte Carlo_locked values'!$CQ$6:$DS$506,'Half from MC Supply Inputs '!OC$138+1,FALSE),OC127)</f>
        <v>3.3113160227508591</v>
      </c>
      <c r="OD160">
        <f>IF(OD$68=0,HLOOKUP($A160,'Monte Carlo_locked values'!$CQ$6:$DS$506,'Half from MC Supply Inputs '!OD$138+1,FALSE),OD127)</f>
        <v>12.152884620405837</v>
      </c>
      <c r="OE160">
        <f>IF(OE$68=0,HLOOKUP($A160,'Monte Carlo_locked values'!$CQ$6:$DS$506,'Half from MC Supply Inputs '!OE$138+1,FALSE),OE127)</f>
        <v>12.152884620405837</v>
      </c>
      <c r="OF160">
        <f>IF(OF$68=0,HLOOKUP($A160,'Monte Carlo_locked values'!$CQ$6:$DS$506,'Half from MC Supply Inputs '!OF$138+1,FALSE),OF127)</f>
        <v>12.152884620405837</v>
      </c>
      <c r="OG160">
        <f>IF(OG$68=0,HLOOKUP($A160,'Monte Carlo_locked values'!$CQ$6:$DS$506,'Half from MC Supply Inputs '!OG$138+1,FALSE),OG127)</f>
        <v>3.3113160227508591</v>
      </c>
      <c r="OH160">
        <f>IF(OH$68=0,HLOOKUP($A160,'Monte Carlo_locked values'!$CQ$6:$DS$506,'Half from MC Supply Inputs '!OH$138+1,FALSE),OH127)</f>
        <v>12.152884620405837</v>
      </c>
      <c r="OI160">
        <f>IF(OI$68=0,HLOOKUP($A160,'Monte Carlo_locked values'!$CQ$6:$DS$506,'Half from MC Supply Inputs '!OI$138+1,FALSE),OI127)</f>
        <v>4.7950749225184994</v>
      </c>
      <c r="OJ160">
        <f>IF(OJ$68=0,HLOOKUP($A160,'Monte Carlo_locked values'!$CQ$6:$DS$506,'Half from MC Supply Inputs '!OJ$138+1,FALSE),OJ127)</f>
        <v>7.114622578022705</v>
      </c>
      <c r="OK160">
        <f>IF(OK$68=0,HLOOKUP($A160,'Monte Carlo_locked values'!$CQ$6:$DS$506,'Half from MC Supply Inputs '!OK$138+1,FALSE),OK127)</f>
        <v>12.152884620405837</v>
      </c>
      <c r="OL160">
        <f>IF(OL$68=0,HLOOKUP($A160,'Monte Carlo_locked values'!$CQ$6:$DS$506,'Half from MC Supply Inputs '!OL$138+1,FALSE),OL127)</f>
        <v>3.3113160227508591</v>
      </c>
      <c r="OM160">
        <f>IF(OM$68=0,HLOOKUP($A160,'Monte Carlo_locked values'!$CQ$6:$DS$506,'Half from MC Supply Inputs '!OM$138+1,FALSE),OM127)</f>
        <v>12.152884620405837</v>
      </c>
      <c r="ON160">
        <f>IF(ON$68=0,HLOOKUP($A160,'Monte Carlo_locked values'!$CQ$6:$DS$506,'Half from MC Supply Inputs '!ON$138+1,FALSE),ON127)</f>
        <v>12.152884620405837</v>
      </c>
      <c r="OO160">
        <f>IF(OO$68=0,HLOOKUP($A160,'Monte Carlo_locked values'!$CQ$6:$DS$506,'Half from MC Supply Inputs '!OO$138+1,FALSE),OO127)</f>
        <v>9.9886383493017217</v>
      </c>
      <c r="OP160">
        <f>IF(OP$68=0,HLOOKUP($A160,'Monte Carlo_locked values'!$CQ$6:$DS$506,'Half from MC Supply Inputs '!OP$138+1,FALSE),OP127)</f>
        <v>5.3410975058768058</v>
      </c>
      <c r="OQ160">
        <f>IF(OQ$68=0,HLOOKUP($A160,'Monte Carlo_locked values'!$CQ$6:$DS$506,'Half from MC Supply Inputs '!OQ$138+1,FALSE),OQ127)</f>
        <v>6.2788338222861402</v>
      </c>
      <c r="OR160">
        <f>IF(OR$68=0,HLOOKUP($A160,'Monte Carlo_locked values'!$CQ$6:$DS$506,'Half from MC Supply Inputs '!OR$138+1,FALSE),OR127)</f>
        <v>3.3151872280315828</v>
      </c>
      <c r="OS160">
        <f>IF(OS$68=0,HLOOKUP($A160,'Monte Carlo_locked values'!$CQ$6:$DS$506,'Half from MC Supply Inputs '!OS$138+1,FALSE),OS127)</f>
        <v>3.3113160227508591</v>
      </c>
      <c r="OT160">
        <f>IF(OT$68=0,HLOOKUP($A160,'Monte Carlo_locked values'!$CQ$6:$DS$506,'Half from MC Supply Inputs '!OT$138+1,FALSE),OT127)</f>
        <v>6.2788338222861402</v>
      </c>
      <c r="OU160">
        <f>IF(OU$68=0,HLOOKUP($A160,'Monte Carlo_locked values'!$CQ$6:$DS$506,'Half from MC Supply Inputs '!OU$138+1,FALSE),OU127)</f>
        <v>12.152884620405837</v>
      </c>
      <c r="OV160">
        <f>IF(OV$68=0,HLOOKUP($A160,'Monte Carlo_locked values'!$CQ$6:$DS$506,'Half from MC Supply Inputs '!OV$138+1,FALSE),OV127)</f>
        <v>7.950411333759269</v>
      </c>
      <c r="OW160">
        <f>IF(OW$68=0,HLOOKUP($A160,'Monte Carlo_locked values'!$CQ$6:$DS$506,'Half from MC Supply Inputs '!OW$138+1,FALSE),OW127)</f>
        <v>4.9392674270957695</v>
      </c>
      <c r="OX160">
        <f>IF(OX$68=0,HLOOKUP($A160,'Monte Carlo_locked values'!$CQ$6:$DS$506,'Half from MC Supply Inputs '!OX$138+1,FALSE),OX127)</f>
        <v>7.114622578022705</v>
      </c>
      <c r="OY160">
        <f>IF(OY$68=0,HLOOKUP($A160,'Monte Carlo_locked values'!$CQ$6:$DS$506,'Half from MC Supply Inputs '!OY$138+1,FALSE),OY127)</f>
        <v>4.5223776332866708</v>
      </c>
      <c r="OZ160">
        <f>IF(OZ$68=0,HLOOKUP($A160,'Monte Carlo_locked values'!$CQ$6:$DS$506,'Half from MC Supply Inputs '!OZ$138+1,FALSE),OZ127)</f>
        <v>7.950411333759269</v>
      </c>
      <c r="PA160">
        <f>IF(PA$68=0,HLOOKUP($A160,'Monte Carlo_locked values'!$CQ$6:$DS$506,'Half from MC Supply Inputs '!PA$138+1,FALSE),PA127)</f>
        <v>12.152884620405837</v>
      </c>
      <c r="PB160">
        <f>IF(PB$68=0,HLOOKUP($A160,'Monte Carlo_locked values'!$CQ$6:$DS$506,'Half from MC Supply Inputs '!PB$138+1,FALSE),PB127)</f>
        <v>4.7950749225184994</v>
      </c>
      <c r="PC160">
        <f>IF(PC$68=0,HLOOKUP($A160,'Monte Carlo_locked values'!$CQ$6:$DS$506,'Half from MC Supply Inputs '!PC$138+1,FALSE),PC127)</f>
        <v>3.3113160227508591</v>
      </c>
      <c r="PD160">
        <f>IF(PD$68=0,HLOOKUP($A160,'Monte Carlo_locked values'!$CQ$6:$DS$506,'Half from MC Supply Inputs '!PD$138+1,FALSE),PD127)</f>
        <v>12.152884620405837</v>
      </c>
      <c r="PE160">
        <f>IF(PE$68=0,HLOOKUP($A160,'Monte Carlo_locked values'!$CQ$6:$DS$506,'Half from MC Supply Inputs '!PE$138+1,FALSE),PE127)</f>
        <v>12.152884620405837</v>
      </c>
      <c r="PF160">
        <f>IF(PF$68=0,HLOOKUP($A160,'Monte Carlo_locked values'!$CQ$6:$DS$506,'Half from MC Supply Inputs '!PF$138+1,FALSE),PF127)</f>
        <v>4.7950749225184994</v>
      </c>
      <c r="PG160">
        <f>IF(PG$68=0,HLOOKUP($A160,'Monte Carlo_locked values'!$CQ$6:$DS$506,'Half from MC Supply Inputs '!PG$138+1,FALSE),PG127)</f>
        <v>4.0936389385713312</v>
      </c>
      <c r="PH160">
        <f>IF(PH$68=0,HLOOKUP($A160,'Monte Carlo_locked values'!$CQ$6:$DS$506,'Half from MC Supply Inputs '!PH$138+1,FALSE),PH127)</f>
        <v>8.0346906227762158</v>
      </c>
      <c r="PI160">
        <f>IF(PI$68=0,HLOOKUP($A160,'Monte Carlo_locked values'!$CQ$6:$DS$506,'Half from MC Supply Inputs '!PI$138+1,FALSE),PI127)</f>
        <v>8.3360151171758279</v>
      </c>
      <c r="PJ160">
        <f>IF(PJ$68=0,HLOOKUP($A160,'Monte Carlo_locked values'!$CQ$6:$DS$506,'Half from MC Supply Inputs '!PJ$138+1,FALSE),PJ127)</f>
        <v>12.152884620405837</v>
      </c>
      <c r="PK160">
        <f>IF(PK$68=0,HLOOKUP($A160,'Monte Carlo_locked values'!$CQ$6:$DS$506,'Half from MC Supply Inputs '!PK$138+1,FALSE),PK127)</f>
        <v>7.114622578022705</v>
      </c>
      <c r="PL160">
        <f>IF(PL$68=0,HLOOKUP($A160,'Monte Carlo_locked values'!$CQ$6:$DS$506,'Half from MC Supply Inputs '!PL$138+1,FALSE),PL127)</f>
        <v>7.950411333759269</v>
      </c>
      <c r="PM160">
        <f>IF(PM$68=0,HLOOKUP($A160,'Monte Carlo_locked values'!$CQ$6:$DS$506,'Half from MC Supply Inputs '!PM$138+1,FALSE),PM127)</f>
        <v>3.3113160227508591</v>
      </c>
      <c r="PN160">
        <f>IF(PN$68=0,HLOOKUP($A160,'Monte Carlo_locked values'!$CQ$6:$DS$506,'Half from MC Supply Inputs '!PN$138+1,FALSE),PN127)</f>
        <v>7.114622578022705</v>
      </c>
      <c r="PO160">
        <f>IF(PO$68=0,HLOOKUP($A160,'Monte Carlo_locked values'!$CQ$6:$DS$506,'Half from MC Supply Inputs '!PO$138+1,FALSE),PO127)</f>
        <v>12.152884620405837</v>
      </c>
      <c r="PP160">
        <f>IF(PP$68=0,HLOOKUP($A160,'Monte Carlo_locked values'!$CQ$6:$DS$506,'Half from MC Supply Inputs '!PP$138+1,FALSE),PP127)</f>
        <v>6.2788338222861402</v>
      </c>
      <c r="PQ160">
        <f>IF(PQ$68=0,HLOOKUP($A160,'Monte Carlo_locked values'!$CQ$6:$DS$506,'Half from MC Supply Inputs '!PQ$138+1,FALSE),PQ127)</f>
        <v>11.712319424534273</v>
      </c>
      <c r="PR160">
        <f>IF(PR$68=0,HLOOKUP($A160,'Monte Carlo_locked values'!$CQ$6:$DS$506,'Half from MC Supply Inputs '!PR$138+1,FALSE),PR127)</f>
        <v>12.152884620405837</v>
      </c>
      <c r="PS160">
        <f>IF(PS$68=0,HLOOKUP($A160,'Monte Carlo_locked values'!$CQ$6:$DS$506,'Half from MC Supply Inputs '!PS$138+1,FALSE),PS127)</f>
        <v>12.152884620405837</v>
      </c>
      <c r="PT160">
        <f>IF(PT$68=0,HLOOKUP($A160,'Monte Carlo_locked values'!$CQ$6:$DS$506,'Half from MC Supply Inputs '!PT$138+1,FALSE),PT127)</f>
        <v>12.152884620405837</v>
      </c>
      <c r="PU160">
        <f>IF(PU$68=0,HLOOKUP($A160,'Monte Carlo_locked values'!$CQ$6:$DS$506,'Half from MC Supply Inputs '!PU$138+1,FALSE),PU127)</f>
        <v>4.7690160022403267</v>
      </c>
      <c r="PV160">
        <f>IF(PV$68=0,HLOOKUP($A160,'Monte Carlo_locked values'!$CQ$6:$DS$506,'Half from MC Supply Inputs '!PV$138+1,FALSE),PV127)</f>
        <v>3.3151872280315828</v>
      </c>
      <c r="PW160">
        <f>IF(PW$68=0,HLOOKUP($A160,'Monte Carlo_locked values'!$CQ$6:$DS$506,'Half from MC Supply Inputs '!PW$138+1,FALSE),PW127)</f>
        <v>7.950411333759269</v>
      </c>
      <c r="PX160">
        <f>IF(PX$68=0,HLOOKUP($A160,'Monte Carlo_locked values'!$CQ$6:$DS$506,'Half from MC Supply Inputs '!PX$138+1,FALSE),PX127)</f>
        <v>6.2788338222861402</v>
      </c>
      <c r="PY160">
        <f>IF(PY$68=0,HLOOKUP($A160,'Monte Carlo_locked values'!$CQ$6:$DS$506,'Half from MC Supply Inputs '!PY$138+1,FALSE),PY127)</f>
        <v>5.1096128106352587</v>
      </c>
      <c r="PZ160">
        <f>IF(PZ$68=0,HLOOKUP($A160,'Monte Carlo_locked values'!$CQ$6:$DS$506,'Half from MC Supply Inputs '!PZ$138+1,FALSE),PZ127)</f>
        <v>7.950411333759269</v>
      </c>
      <c r="QA160">
        <f>IF(QA$68=0,HLOOKUP($A160,'Monte Carlo_locked values'!$CQ$6:$DS$506,'Half from MC Supply Inputs '!QA$138+1,FALSE),QA127)</f>
        <v>12.152884620405837</v>
      </c>
      <c r="QB160">
        <f>IF(QB$68=0,HLOOKUP($A160,'Monte Carlo_locked values'!$CQ$6:$DS$506,'Half from MC Supply Inputs '!QB$138+1,FALSE),QB127)</f>
        <v>6.2788338222861402</v>
      </c>
      <c r="QC160">
        <f>IF(QC$68=0,HLOOKUP($A160,'Monte Carlo_locked values'!$CQ$6:$DS$506,'Half from MC Supply Inputs '!QC$138+1,FALSE),QC127)</f>
        <v>8.9564964931702331</v>
      </c>
      <c r="QD160">
        <f>IF(QD$68=0,HLOOKUP($A160,'Monte Carlo_locked values'!$CQ$6:$DS$506,'Half from MC Supply Inputs '!QD$138+1,FALSE),QD127)</f>
        <v>7.950411333759269</v>
      </c>
      <c r="QE160">
        <f>IF(QE$68=0,HLOOKUP($A160,'Monte Carlo_locked values'!$CQ$6:$DS$506,'Half from MC Supply Inputs '!QE$138+1,FALSE),QE127)</f>
        <v>12.152884620405837</v>
      </c>
      <c r="QF160">
        <f>IF(QF$68=0,HLOOKUP($A160,'Monte Carlo_locked values'!$CQ$6:$DS$506,'Half from MC Supply Inputs '!QF$138+1,FALSE),QF127)</f>
        <v>7.950411333759269</v>
      </c>
      <c r="QG160">
        <f>IF(QG$68=0,HLOOKUP($A160,'Monte Carlo_locked values'!$CQ$6:$DS$506,'Half from MC Supply Inputs '!QG$138+1,FALSE),QG127)</f>
        <v>3.4335208792552732</v>
      </c>
      <c r="QH160">
        <f>IF(QH$68=0,HLOOKUP($A160,'Monte Carlo_locked values'!$CQ$6:$DS$506,'Half from MC Supply Inputs '!QH$138+1,FALSE),QH127)</f>
        <v>4.7950749225184994</v>
      </c>
      <c r="QI160">
        <f>IF(QI$68=0,HLOOKUP($A160,'Monte Carlo_locked values'!$CQ$6:$DS$506,'Half from MC Supply Inputs '!QI$138+1,FALSE),QI127)</f>
        <v>3.4315369517886158</v>
      </c>
      <c r="QJ160">
        <f>IF(QJ$68=0,HLOOKUP($A160,'Monte Carlo_locked values'!$CQ$6:$DS$506,'Half from MC Supply Inputs '!QJ$138+1,FALSE),QJ127)</f>
        <v>7.950411333759269</v>
      </c>
      <c r="QK160">
        <f>IF(QK$68=0,HLOOKUP($A160,'Monte Carlo_locked values'!$CQ$6:$DS$506,'Half from MC Supply Inputs '!QK$138+1,FALSE),QK127)</f>
        <v>12.152884620405837</v>
      </c>
      <c r="QL160">
        <f>IF(QL$68=0,HLOOKUP($A160,'Monte Carlo_locked values'!$CQ$6:$DS$506,'Half from MC Supply Inputs '!QL$138+1,FALSE),QL127)</f>
        <v>12.031543760320799</v>
      </c>
      <c r="QM160">
        <f>IF(QM$68=0,HLOOKUP($A160,'Monte Carlo_locked values'!$CQ$6:$DS$506,'Half from MC Supply Inputs '!QM$138+1,FALSE),QM127)</f>
        <v>7.114622578022705</v>
      </c>
      <c r="QN160">
        <f>IF(QN$68=0,HLOOKUP($A160,'Monte Carlo_locked values'!$CQ$6:$DS$506,'Half from MC Supply Inputs '!QN$138+1,FALSE),QN127)</f>
        <v>12.152884620405837</v>
      </c>
      <c r="QO160">
        <f>IF(QO$68=0,HLOOKUP($A160,'Monte Carlo_locked values'!$CQ$6:$DS$506,'Half from MC Supply Inputs '!QO$138+1,FALSE),QO127)</f>
        <v>6.946252919881724</v>
      </c>
      <c r="QP160">
        <f>IF(QP$68=0,HLOOKUP($A160,'Monte Carlo_locked values'!$CQ$6:$DS$506,'Half from MC Supply Inputs '!QP$138+1,FALSE),QP127)</f>
        <v>6.2788338222861402</v>
      </c>
      <c r="QQ160">
        <f>IF(QQ$68=0,HLOOKUP($A160,'Monte Carlo_locked values'!$CQ$6:$DS$506,'Half from MC Supply Inputs '!QQ$138+1,FALSE),QQ127)</f>
        <v>4.7950749225184994</v>
      </c>
      <c r="QR160">
        <f>IF(QR$68=0,HLOOKUP($A160,'Monte Carlo_locked values'!$CQ$6:$DS$506,'Half from MC Supply Inputs '!QR$138+1,FALSE),QR127)</f>
        <v>4.7950749225184994</v>
      </c>
      <c r="QS160">
        <f>IF(QS$68=0,HLOOKUP($A160,'Monte Carlo_locked values'!$CQ$6:$DS$506,'Half from MC Supply Inputs '!QS$138+1,FALSE),QS127)</f>
        <v>7.114622578022705</v>
      </c>
      <c r="QT160">
        <f>IF(QT$68=0,HLOOKUP($A160,'Monte Carlo_locked values'!$CQ$6:$DS$506,'Half from MC Supply Inputs '!QT$138+1,FALSE),QT127)</f>
        <v>12.152884620405837</v>
      </c>
      <c r="QU160">
        <f>IF(QU$68=0,HLOOKUP($A160,'Monte Carlo_locked values'!$CQ$6:$DS$506,'Half from MC Supply Inputs '!QU$138+1,FALSE),QU127)</f>
        <v>6.2788338222861402</v>
      </c>
      <c r="QV160">
        <f>IF(QV$68=0,HLOOKUP($A160,'Monte Carlo_locked values'!$CQ$6:$DS$506,'Half from MC Supply Inputs '!QV$138+1,FALSE),QV127)</f>
        <v>7.114622578022705</v>
      </c>
      <c r="QW160">
        <f>IF(QW$68=0,HLOOKUP($A160,'Monte Carlo_locked values'!$CQ$6:$DS$506,'Half from MC Supply Inputs '!QW$138+1,FALSE),QW127)</f>
        <v>5.2075398250983431</v>
      </c>
      <c r="QX160">
        <f>IF(QX$68=0,HLOOKUP($A160,'Monte Carlo_locked values'!$CQ$6:$DS$506,'Half from MC Supply Inputs '!QX$138+1,FALSE),QX127)</f>
        <v>9.3728008925945385</v>
      </c>
      <c r="QY160">
        <f>IF(QY$68=0,HLOOKUP($A160,'Monte Carlo_locked values'!$CQ$6:$DS$506,'Half from MC Supply Inputs '!QY$138+1,FALSE),QY127)</f>
        <v>7.114622578022705</v>
      </c>
      <c r="QZ160">
        <f>IF(QZ$68=0,HLOOKUP($A160,'Monte Carlo_locked values'!$CQ$6:$DS$506,'Half from MC Supply Inputs '!QZ$138+1,FALSE),QZ127)</f>
        <v>7.950411333759269</v>
      </c>
      <c r="RA160">
        <f>IF(RA$68=0,HLOOKUP($A160,'Monte Carlo_locked values'!$CQ$6:$DS$506,'Half from MC Supply Inputs '!RA$138+1,FALSE),RA127)</f>
        <v>3.3113160227508591</v>
      </c>
      <c r="RB160">
        <f>IF(RB$68=0,HLOOKUP($A160,'Monte Carlo_locked values'!$CQ$6:$DS$506,'Half from MC Supply Inputs '!RB$138+1,FALSE),RB127)</f>
        <v>12.152884620405837</v>
      </c>
      <c r="RC160">
        <f>IF(RC$68=0,HLOOKUP($A160,'Monte Carlo_locked values'!$CQ$6:$DS$506,'Half from MC Supply Inputs '!RC$138+1,FALSE),RC127)</f>
        <v>7.114622578022705</v>
      </c>
      <c r="RD160">
        <f>IF(RD$68=0,HLOOKUP($A160,'Monte Carlo_locked values'!$CQ$6:$DS$506,'Half from MC Supply Inputs '!RD$138+1,FALSE),RD127)</f>
        <v>12.152884620405837</v>
      </c>
      <c r="RE160">
        <f>IF(RE$68=0,HLOOKUP($A160,'Monte Carlo_locked values'!$CQ$6:$DS$506,'Half from MC Supply Inputs '!RE$138+1,FALSE),RE127)</f>
        <v>4.7950749225184994</v>
      </c>
      <c r="RF160">
        <f>IF(RF$68=0,HLOOKUP($A160,'Monte Carlo_locked values'!$CQ$6:$DS$506,'Half from MC Supply Inputs '!RF$138+1,FALSE),RF127)</f>
        <v>12.152884620405837</v>
      </c>
      <c r="RG160">
        <f>IF(RG$68=0,HLOOKUP($A160,'Monte Carlo_locked values'!$CQ$6:$DS$506,'Half from MC Supply Inputs '!RG$138+1,FALSE),RG127)</f>
        <v>7.114622578022705</v>
      </c>
      <c r="RH160">
        <f>IF(RH$68=0,HLOOKUP($A160,'Monte Carlo_locked values'!$CQ$6:$DS$506,'Half from MC Supply Inputs '!RH$138+1,FALSE),RH127)</f>
        <v>12.152884620405837</v>
      </c>
      <c r="RI160">
        <f>IF(RI$68=0,HLOOKUP($A160,'Monte Carlo_locked values'!$CQ$6:$DS$506,'Half from MC Supply Inputs '!RI$138+1,FALSE),RI127)</f>
        <v>6.2788338222861402</v>
      </c>
      <c r="RJ160">
        <f>IF(RJ$68=0,HLOOKUP($A160,'Monte Carlo_locked values'!$CQ$6:$DS$506,'Half from MC Supply Inputs '!RJ$138+1,FALSE),RJ127)</f>
        <v>3.3113160227508591</v>
      </c>
      <c r="RK160">
        <f>IF(RK$68=0,HLOOKUP($A160,'Monte Carlo_locked values'!$CQ$6:$DS$506,'Half from MC Supply Inputs '!RK$138+1,FALSE),RK127)</f>
        <v>7.950411333759269</v>
      </c>
      <c r="RL160">
        <f>IF(RL$68=0,HLOOKUP($A160,'Monte Carlo_locked values'!$CQ$6:$DS$506,'Half from MC Supply Inputs '!RL$138+1,FALSE),RL127)</f>
        <v>12.152884620405837</v>
      </c>
      <c r="RM160">
        <f>IF(RM$68=0,HLOOKUP($A160,'Monte Carlo_locked values'!$CQ$6:$DS$506,'Half from MC Supply Inputs '!RM$138+1,FALSE),RM127)</f>
        <v>7.114622578022705</v>
      </c>
      <c r="RN160">
        <f>IF(RN$68=0,HLOOKUP($A160,'Monte Carlo_locked values'!$CQ$6:$DS$506,'Half from MC Supply Inputs '!RN$138+1,FALSE),RN127)</f>
        <v>6.2788338222861402</v>
      </c>
      <c r="RO160">
        <f>IF(RO$68=0,HLOOKUP($A160,'Monte Carlo_locked values'!$CQ$6:$DS$506,'Half from MC Supply Inputs '!RO$138+1,FALSE),RO127)</f>
        <v>7.2474983923359959</v>
      </c>
      <c r="RP160">
        <f>IF(RP$68=0,HLOOKUP($A160,'Monte Carlo_locked values'!$CQ$6:$DS$506,'Half from MC Supply Inputs '!RP$138+1,FALSE),RP127)</f>
        <v>12.152884620405837</v>
      </c>
      <c r="RQ160">
        <f>IF(RQ$68=0,HLOOKUP($A160,'Monte Carlo_locked values'!$CQ$6:$DS$506,'Half from MC Supply Inputs '!RQ$138+1,FALSE),RQ127)</f>
        <v>12.152884620405837</v>
      </c>
      <c r="RR160">
        <f>IF(RR$68=0,HLOOKUP($A160,'Monte Carlo_locked values'!$CQ$6:$DS$506,'Half from MC Supply Inputs '!RR$138+1,FALSE),RR127)</f>
        <v>12.152884620405837</v>
      </c>
      <c r="RS160">
        <f>IF(RS$68=0,HLOOKUP($A160,'Monte Carlo_locked values'!$CQ$6:$DS$506,'Half from MC Supply Inputs '!RS$138+1,FALSE),RS127)</f>
        <v>7.114622578022705</v>
      </c>
      <c r="RT160">
        <f>IF(RT$68=0,HLOOKUP($A160,'Monte Carlo_locked values'!$CQ$6:$DS$506,'Half from MC Supply Inputs '!RT$138+1,FALSE),RT127)</f>
        <v>6.2788338222861402</v>
      </c>
      <c r="RU160">
        <f>IF(RU$68=0,HLOOKUP($A160,'Monte Carlo_locked values'!$CQ$6:$DS$506,'Half from MC Supply Inputs '!RU$138+1,FALSE),RU127)</f>
        <v>7.950411333759269</v>
      </c>
      <c r="RV160">
        <f>IF(RV$68=0,HLOOKUP($A160,'Monte Carlo_locked values'!$CQ$6:$DS$506,'Half from MC Supply Inputs '!RV$138+1,FALSE),RV127)</f>
        <v>4.7950749225184994</v>
      </c>
      <c r="RW160">
        <f>IF(RW$68=0,HLOOKUP($A160,'Monte Carlo_locked values'!$CQ$6:$DS$506,'Half from MC Supply Inputs '!RW$138+1,FALSE),RW127)</f>
        <v>12.152884620405837</v>
      </c>
      <c r="RX160">
        <f>IF(RX$68=0,HLOOKUP($A160,'Monte Carlo_locked values'!$CQ$6:$DS$506,'Half from MC Supply Inputs '!RX$138+1,FALSE),RX127)</f>
        <v>4.7950749225184994</v>
      </c>
      <c r="RY160">
        <f>IF(RY$68=0,HLOOKUP($A160,'Monte Carlo_locked values'!$CQ$6:$DS$506,'Half from MC Supply Inputs '!RY$138+1,FALSE),RY127)</f>
        <v>3.3151872280315828</v>
      </c>
      <c r="RZ160">
        <f>IF(RZ$68=0,HLOOKUP($A160,'Monte Carlo_locked values'!$CQ$6:$DS$506,'Half from MC Supply Inputs '!RZ$138+1,FALSE),RZ127)</f>
        <v>7.0422125012839345</v>
      </c>
      <c r="SA160">
        <f>IF(SA$68=0,HLOOKUP($A160,'Monte Carlo_locked values'!$CQ$6:$DS$506,'Half from MC Supply Inputs '!SA$138+1,FALSE),SA127)</f>
        <v>12.053274557113072</v>
      </c>
      <c r="SB160">
        <f>IF(SB$68=0,HLOOKUP($A160,'Monte Carlo_locked values'!$CQ$6:$DS$506,'Half from MC Supply Inputs '!SB$138+1,FALSE),SB127)</f>
        <v>10.042915492327271</v>
      </c>
      <c r="SC160">
        <f>IF(SC$68=0,HLOOKUP($A160,'Monte Carlo_locked values'!$CQ$6:$DS$506,'Half from MC Supply Inputs '!SC$138+1,FALSE),SC127)</f>
        <v>7.114622578022705</v>
      </c>
      <c r="SD160">
        <f>IF(SD$68=0,HLOOKUP($A160,'Monte Carlo_locked values'!$CQ$6:$DS$506,'Half from MC Supply Inputs '!SD$138+1,FALSE),SD127)</f>
        <v>12.152884620405837</v>
      </c>
      <c r="SE160">
        <f>IF(SE$68=0,HLOOKUP($A160,'Monte Carlo_locked values'!$CQ$6:$DS$506,'Half from MC Supply Inputs '!SE$138+1,FALSE),SE127)</f>
        <v>4.7950749225184994</v>
      </c>
      <c r="SF160">
        <f>IF(SF$68=0,HLOOKUP($A160,'Monte Carlo_locked values'!$CQ$6:$DS$506,'Half from MC Supply Inputs '!SF$138+1,FALSE),SF127)</f>
        <v>6.1153723675017915</v>
      </c>
      <c r="SG160">
        <f>IF(SG$68=0,HLOOKUP($A160,'Monte Carlo_locked values'!$CQ$6:$DS$506,'Half from MC Supply Inputs '!SG$138+1,FALSE),SG127)</f>
        <v>12.152884620405837</v>
      </c>
    </row>
    <row r="161" spans="1:501" x14ac:dyDescent="0.35">
      <c r="A161" s="158">
        <v>2044</v>
      </c>
      <c r="B161">
        <f>IF(B$68=0,HLOOKUP($A161,'Monte Carlo_locked values'!$CQ$6:$DS$506,'Half from MC Supply Inputs '!B$138+1,FALSE),B128)</f>
        <v>12.760528851426129</v>
      </c>
      <c r="C161">
        <f>IF(C$68=0,HLOOKUP($A161,'Monte Carlo_locked values'!$CQ$6:$DS$506,'Half from MC Supply Inputs '!C$138+1,FALSE),C128)</f>
        <v>7.3354469910594489</v>
      </c>
      <c r="D161">
        <f>IF(D$68=0,HLOOKUP($A161,'Monte Carlo_locked values'!$CQ$6:$DS$506,'Half from MC Supply Inputs '!D$138+1,FALSE),D128)</f>
        <v>7.309034780377397</v>
      </c>
      <c r="E161">
        <f>IF(E$68=0,HLOOKUP($A161,'Monte Carlo_locked values'!$CQ$6:$DS$506,'Half from MC Supply Inputs '!E$138+1,FALSE),E128)</f>
        <v>6.4570478846612929</v>
      </c>
      <c r="F161">
        <f>IF(F$68=0,HLOOKUP($A161,'Monte Carlo_locked values'!$CQ$6:$DS$506,'Half from MC Supply Inputs '!F$138+1,FALSE),F128)</f>
        <v>7.309034780377397</v>
      </c>
      <c r="G161">
        <f>IF(G$68=0,HLOOKUP($A161,'Monte Carlo_locked values'!$CQ$6:$DS$506,'Half from MC Supply Inputs '!G$138+1,FALSE),G128)</f>
        <v>12.760528851426129</v>
      </c>
      <c r="H161">
        <f>IF(H$68=0,HLOOKUP($A161,'Monte Carlo_locked values'!$CQ$6:$DS$506,'Half from MC Supply Inputs '!H$138+1,FALSE),H128)</f>
        <v>6.4570478846612929</v>
      </c>
      <c r="I161">
        <f>IF(I$68=0,HLOOKUP($A161,'Monte Carlo_locked values'!$CQ$6:$DS$506,'Half from MC Supply Inputs '!I$138+1,FALSE),I128)</f>
        <v>12.760528851426129</v>
      </c>
      <c r="J161">
        <f>IF(J$68=0,HLOOKUP($A161,'Monte Carlo_locked values'!$CQ$6:$DS$506,'Half from MC Supply Inputs '!J$138+1,FALSE),J128)</f>
        <v>6.4570478846612929</v>
      </c>
      <c r="K161">
        <f>IF(K$68=0,HLOOKUP($A161,'Monte Carlo_locked values'!$CQ$6:$DS$506,'Half from MC Supply Inputs '!K$138+1,FALSE),K128)</f>
        <v>12.760528851426129</v>
      </c>
      <c r="L161">
        <f>IF(L$68=0,HLOOKUP($A161,'Monte Carlo_locked values'!$CQ$6:$DS$506,'Half from MC Supply Inputs '!L$138+1,FALSE),L128)</f>
        <v>5.5810042739180314</v>
      </c>
      <c r="M161">
        <f>IF(M$68=0,HLOOKUP($A161,'Monte Carlo_locked values'!$CQ$6:$DS$506,'Half from MC Supply Inputs '!M$138+1,FALSE),M128)</f>
        <v>3.4809465894331622</v>
      </c>
      <c r="N161">
        <f>IF(N$68=0,HLOOKUP($A161,'Monte Carlo_locked values'!$CQ$6:$DS$506,'Half from MC Supply Inputs '!N$138+1,FALSE),N128)</f>
        <v>12.688192694653521</v>
      </c>
      <c r="O161">
        <f>IF(O$68=0,HLOOKUP($A161,'Monte Carlo_locked values'!$CQ$6:$DS$506,'Half from MC Supply Inputs '!O$138+1,FALSE),O128)</f>
        <v>4.9669648542748472</v>
      </c>
      <c r="P161">
        <f>IF(P$68=0,HLOOKUP($A161,'Monte Carlo_locked values'!$CQ$6:$DS$506,'Half from MC Supply Inputs '!P$138+1,FALSE),P128)</f>
        <v>6.4570478846612929</v>
      </c>
      <c r="Q161">
        <f>IF(Q$68=0,HLOOKUP($A161,'Monte Carlo_locked values'!$CQ$6:$DS$506,'Half from MC Supply Inputs '!Q$138+1,FALSE),Q128)</f>
        <v>12.760528851426129</v>
      </c>
      <c r="R161">
        <f>IF(R$68=0,HLOOKUP($A161,'Monte Carlo_locked values'!$CQ$6:$DS$506,'Half from MC Supply Inputs '!R$138+1,FALSE),R128)</f>
        <v>3.4768818238884021</v>
      </c>
      <c r="S161">
        <f>IF(S$68=0,HLOOKUP($A161,'Monte Carlo_locked values'!$CQ$6:$DS$506,'Half from MC Supply Inputs '!S$138+1,FALSE),S128)</f>
        <v>12.760528851426129</v>
      </c>
      <c r="T161">
        <f>IF(T$68=0,HLOOKUP($A161,'Monte Carlo_locked values'!$CQ$6:$DS$506,'Half from MC Supply Inputs '!T$138+1,FALSE),T128)</f>
        <v>12.760528851426129</v>
      </c>
      <c r="U161">
        <f>IF(U$68=0,HLOOKUP($A161,'Monte Carlo_locked values'!$CQ$6:$DS$506,'Half from MC Supply Inputs '!U$138+1,FALSE),U128)</f>
        <v>7.8042650582826765</v>
      </c>
      <c r="V161">
        <f>IF(V$68=0,HLOOKUP($A161,'Monte Carlo_locked values'!$CQ$6:$DS$506,'Half from MC Supply Inputs '!V$138+1,FALSE),V128)</f>
        <v>3.4768818238884021</v>
      </c>
      <c r="W161">
        <f>IF(W$68=0,HLOOKUP($A161,'Monte Carlo_locked values'!$CQ$6:$DS$506,'Half from MC Supply Inputs '!W$138+1,FALSE),W128)</f>
        <v>6.4570478846612929</v>
      </c>
      <c r="X161">
        <f>IF(X$68=0,HLOOKUP($A161,'Monte Carlo_locked values'!$CQ$6:$DS$506,'Half from MC Supply Inputs '!X$138+1,FALSE),X128)</f>
        <v>6.4570478846612929</v>
      </c>
      <c r="Y161">
        <f>IF(Y$68=0,HLOOKUP($A161,'Monte Carlo_locked values'!$CQ$6:$DS$506,'Half from MC Supply Inputs '!Y$138+1,FALSE),Y128)</f>
        <v>4.9669648542748472</v>
      </c>
      <c r="Z161">
        <f>IF(Z$68=0,HLOOKUP($A161,'Monte Carlo_locked values'!$CQ$6:$DS$506,'Half from MC Supply Inputs '!Z$138+1,FALSE),Z128)</f>
        <v>12.760528851426129</v>
      </c>
      <c r="AA161">
        <f>IF(AA$68=0,HLOOKUP($A161,'Monte Carlo_locked values'!$CQ$6:$DS$506,'Half from MC Supply Inputs '!AA$138+1,FALSE),AA128)</f>
        <v>6.4570478846612929</v>
      </c>
      <c r="AB161">
        <f>IF(AB$68=0,HLOOKUP($A161,'Monte Carlo_locked values'!$CQ$6:$DS$506,'Half from MC Supply Inputs '!AB$138+1,FALSE),AB128)</f>
        <v>6.4570478846612929</v>
      </c>
      <c r="AC161">
        <f>IF(AC$68=0,HLOOKUP($A161,'Monte Carlo_locked values'!$CQ$6:$DS$506,'Half from MC Supply Inputs '!AC$138+1,FALSE),AC128)</f>
        <v>6.4570478846612929</v>
      </c>
      <c r="AD161">
        <f>IF(AD$68=0,HLOOKUP($A161,'Monte Carlo_locked values'!$CQ$6:$DS$506,'Half from MC Supply Inputs '!AD$138+1,FALSE),AD128)</f>
        <v>3.940485747412378</v>
      </c>
      <c r="AE161">
        <f>IF(AE$68=0,HLOOKUP($A161,'Monte Carlo_locked values'!$CQ$6:$DS$506,'Half from MC Supply Inputs '!AE$138+1,FALSE),AE128)</f>
        <v>8.161021676093501</v>
      </c>
      <c r="AF161">
        <f>IF(AF$68=0,HLOOKUP($A161,'Monte Carlo_locked values'!$CQ$6:$DS$506,'Half from MC Supply Inputs '!AF$138+1,FALSE),AF128)</f>
        <v>7.309034780377397</v>
      </c>
      <c r="AG161">
        <f>IF(AG$68=0,HLOOKUP($A161,'Monte Carlo_locked values'!$CQ$6:$DS$506,'Half from MC Supply Inputs '!AG$138+1,FALSE),AG128)</f>
        <v>4.9669648542748472</v>
      </c>
      <c r="AH161">
        <f>IF(AH$68=0,HLOOKUP($A161,'Monte Carlo_locked values'!$CQ$6:$DS$506,'Half from MC Supply Inputs '!AH$138+1,FALSE),AH128)</f>
        <v>12.760528851426129</v>
      </c>
      <c r="AI161">
        <f>IF(AI$68=0,HLOOKUP($A161,'Monte Carlo_locked values'!$CQ$6:$DS$506,'Half from MC Supply Inputs '!AI$138+1,FALSE),AI128)</f>
        <v>12.760528851426129</v>
      </c>
      <c r="AJ161">
        <f>IF(AJ$68=0,HLOOKUP($A161,'Monte Carlo_locked values'!$CQ$6:$DS$506,'Half from MC Supply Inputs '!AJ$138+1,FALSE),AJ128)</f>
        <v>4.9669648542748472</v>
      </c>
      <c r="AK161">
        <f>IF(AK$68=0,HLOOKUP($A161,'Monte Carlo_locked values'!$CQ$6:$DS$506,'Half from MC Supply Inputs '!AK$138+1,FALSE),AK128)</f>
        <v>6.4622169526256501</v>
      </c>
      <c r="AL161">
        <f>IF(AL$68=0,HLOOKUP($A161,'Monte Carlo_locked values'!$CQ$6:$DS$506,'Half from MC Supply Inputs '!AL$138+1,FALSE),AL128)</f>
        <v>12.760528851426129</v>
      </c>
      <c r="AM161">
        <f>IF(AM$68=0,HLOOKUP($A161,'Monte Carlo_locked values'!$CQ$6:$DS$506,'Half from MC Supply Inputs '!AM$138+1,FALSE),AM128)</f>
        <v>3.4809465894331622</v>
      </c>
      <c r="AN161">
        <f>IF(AN$68=0,HLOOKUP($A161,'Monte Carlo_locked values'!$CQ$6:$DS$506,'Half from MC Supply Inputs '!AN$138+1,FALSE),AN128)</f>
        <v>12.568299268982948</v>
      </c>
      <c r="AO161">
        <f>IF(AO$68=0,HLOOKUP($A161,'Monte Carlo_locked values'!$CQ$6:$DS$506,'Half from MC Supply Inputs '!AO$138+1,FALSE),AO128)</f>
        <v>4.747455438823013</v>
      </c>
      <c r="AP161">
        <f>IF(AP$68=0,HLOOKUP($A161,'Monte Carlo_locked values'!$CQ$6:$DS$506,'Half from MC Supply Inputs '!AP$138+1,FALSE),AP128)</f>
        <v>12.760528851426129</v>
      </c>
      <c r="AQ161">
        <f>IF(AQ$68=0,HLOOKUP($A161,'Monte Carlo_locked values'!$CQ$6:$DS$506,'Half from MC Supply Inputs '!AQ$138+1,FALSE),AQ128)</f>
        <v>3.4768818238884021</v>
      </c>
      <c r="AR161">
        <f>IF(AR$68=0,HLOOKUP($A161,'Monte Carlo_locked values'!$CQ$6:$DS$506,'Half from MC Supply Inputs '!AR$138+1,FALSE),AR128)</f>
        <v>5.6651501304836298</v>
      </c>
      <c r="AS161">
        <f>IF(AS$68=0,HLOOKUP($A161,'Monte Carlo_locked values'!$CQ$6:$DS$506,'Half from MC Supply Inputs '!AS$138+1,FALSE),AS128)</f>
        <v>3.4809465894331622</v>
      </c>
      <c r="AT161">
        <f>IF(AT$68=0,HLOOKUP($A161,'Monte Carlo_locked values'!$CQ$6:$DS$506,'Half from MC Supply Inputs '!AT$138+1,FALSE),AT128)</f>
        <v>12.760528851426129</v>
      </c>
      <c r="AU161">
        <f>IF(AU$68=0,HLOOKUP($A161,'Monte Carlo_locked values'!$CQ$6:$DS$506,'Half from MC Supply Inputs '!AU$138+1,FALSE),AU128)</f>
        <v>8.3753590304522465</v>
      </c>
      <c r="AV161">
        <f>IF(AV$68=0,HLOOKUP($A161,'Monte Carlo_locked values'!$CQ$6:$DS$506,'Half from MC Supply Inputs '!AV$138+1,FALSE),AV128)</f>
        <v>12.760528851426129</v>
      </c>
      <c r="AW161">
        <f>IF(AW$68=0,HLOOKUP($A161,'Monte Carlo_locked values'!$CQ$6:$DS$506,'Half from MC Supply Inputs '!AW$138+1,FALSE),AW128)</f>
        <v>4.9669648542748472</v>
      </c>
      <c r="AX161">
        <f>IF(AX$68=0,HLOOKUP($A161,'Monte Carlo_locked values'!$CQ$6:$DS$506,'Half from MC Supply Inputs '!AX$138+1,FALSE),AX128)</f>
        <v>3.4768818238884021</v>
      </c>
      <c r="AY161">
        <f>IF(AY$68=0,HLOOKUP($A161,'Monte Carlo_locked values'!$CQ$6:$DS$506,'Half from MC Supply Inputs '!AY$138+1,FALSE),AY128)</f>
        <v>4.9669648542748472</v>
      </c>
      <c r="AZ161">
        <f>IF(AZ$68=0,HLOOKUP($A161,'Monte Carlo_locked values'!$CQ$6:$DS$506,'Half from MC Supply Inputs '!AZ$138+1,FALSE),AZ128)</f>
        <v>3.4809465894331622</v>
      </c>
      <c r="BA161">
        <f>IF(BA$68=0,HLOOKUP($A161,'Monte Carlo_locked values'!$CQ$6:$DS$506,'Half from MC Supply Inputs '!BA$138+1,FALSE),BA128)</f>
        <v>12.760528851426129</v>
      </c>
      <c r="BB161">
        <f>IF(BB$68=0,HLOOKUP($A161,'Monte Carlo_locked values'!$CQ$6:$DS$506,'Half from MC Supply Inputs '!BB$138+1,FALSE),BB128)</f>
        <v>10.231534372487722</v>
      </c>
      <c r="BC161">
        <f>IF(BC$68=0,HLOOKUP($A161,'Monte Carlo_locked values'!$CQ$6:$DS$506,'Half from MC Supply Inputs '!BC$138+1,FALSE),BC128)</f>
        <v>4.9669648542748472</v>
      </c>
      <c r="BD161">
        <f>IF(BD$68=0,HLOOKUP($A161,'Monte Carlo_locked values'!$CQ$6:$DS$506,'Half from MC Supply Inputs '!BD$138+1,FALSE),BD128)</f>
        <v>4.9669648542748472</v>
      </c>
      <c r="BE161">
        <f>IF(BE$68=0,HLOOKUP($A161,'Monte Carlo_locked values'!$CQ$6:$DS$506,'Half from MC Supply Inputs '!BE$138+1,FALSE),BE128)</f>
        <v>12.760528851426129</v>
      </c>
      <c r="BF161">
        <f>IF(BF$68=0,HLOOKUP($A161,'Monte Carlo_locked values'!$CQ$6:$DS$506,'Half from MC Supply Inputs '!BF$138+1,FALSE),BF128)</f>
        <v>8.8407545289966727</v>
      </c>
      <c r="BG161">
        <f>IF(BG$68=0,HLOOKUP($A161,'Monte Carlo_locked values'!$CQ$6:$DS$506,'Half from MC Supply Inputs '!BG$138+1,FALSE),BG128)</f>
        <v>6.4570478846612929</v>
      </c>
      <c r="BH161">
        <f>IF(BH$68=0,HLOOKUP($A161,'Monte Carlo_locked values'!$CQ$6:$DS$506,'Half from MC Supply Inputs '!BH$138+1,FALSE),BH128)</f>
        <v>12.760528851426129</v>
      </c>
      <c r="BI161">
        <f>IF(BI$68=0,HLOOKUP($A161,'Monte Carlo_locked values'!$CQ$6:$DS$506,'Half from MC Supply Inputs '!BI$138+1,FALSE),BI128)</f>
        <v>8.161021676093501</v>
      </c>
      <c r="BJ161">
        <f>IF(BJ$68=0,HLOOKUP($A161,'Monte Carlo_locked values'!$CQ$6:$DS$506,'Half from MC Supply Inputs '!BJ$138+1,FALSE),BJ128)</f>
        <v>12.760528851426129</v>
      </c>
      <c r="BK161">
        <f>IF(BK$68=0,HLOOKUP($A161,'Monte Carlo_locked values'!$CQ$6:$DS$506,'Half from MC Supply Inputs '!BK$138+1,FALSE),BK128)</f>
        <v>5.5951348689416962</v>
      </c>
      <c r="BL161">
        <f>IF(BL$68=0,HLOOKUP($A161,'Monte Carlo_locked values'!$CQ$6:$DS$506,'Half from MC Supply Inputs '!BL$138+1,FALSE),BL128)</f>
        <v>3.6988643619424204</v>
      </c>
      <c r="BM161">
        <f>IF(BM$68=0,HLOOKUP($A161,'Monte Carlo_locked values'!$CQ$6:$DS$506,'Half from MC Supply Inputs '!BM$138+1,FALSE),BM128)</f>
        <v>8.161021676093501</v>
      </c>
      <c r="BN161">
        <f>IF(BN$68=0,HLOOKUP($A161,'Monte Carlo_locked values'!$CQ$6:$DS$506,'Half from MC Supply Inputs '!BN$138+1,FALSE),BN128)</f>
        <v>12.760528851426129</v>
      </c>
      <c r="BO161">
        <f>IF(BO$68=0,HLOOKUP($A161,'Monte Carlo_locked values'!$CQ$6:$DS$506,'Half from MC Supply Inputs '!BO$138+1,FALSE),BO128)</f>
        <v>4.9669648542748472</v>
      </c>
      <c r="BP161">
        <f>IF(BP$68=0,HLOOKUP($A161,'Monte Carlo_locked values'!$CQ$6:$DS$506,'Half from MC Supply Inputs '!BP$138+1,FALSE),BP128)</f>
        <v>7.309034780377397</v>
      </c>
      <c r="BQ161">
        <f>IF(BQ$68=0,HLOOKUP($A161,'Monte Carlo_locked values'!$CQ$6:$DS$506,'Half from MC Supply Inputs '!BQ$138+1,FALSE),BQ128)</f>
        <v>3.4768818238884021</v>
      </c>
      <c r="BR161">
        <f>IF(BR$68=0,HLOOKUP($A161,'Monte Carlo_locked values'!$CQ$6:$DS$506,'Half from MC Supply Inputs '!BR$138+1,FALSE),BR128)</f>
        <v>12.760528851426129</v>
      </c>
      <c r="BS161">
        <f>IF(BS$68=0,HLOOKUP($A161,'Monte Carlo_locked values'!$CQ$6:$DS$506,'Half from MC Supply Inputs '!BS$138+1,FALSE),BS128)</f>
        <v>12.760528851426129</v>
      </c>
      <c r="BT161">
        <f>IF(BT$68=0,HLOOKUP($A161,'Monte Carlo_locked values'!$CQ$6:$DS$506,'Half from MC Supply Inputs '!BT$138+1,FALSE),BT128)</f>
        <v>3.5805078596783084</v>
      </c>
      <c r="BU161">
        <f>IF(BU$68=0,HLOOKUP($A161,'Monte Carlo_locked values'!$CQ$6:$DS$506,'Half from MC Supply Inputs '!BU$138+1,FALSE),BU128)</f>
        <v>8.161021676093501</v>
      </c>
      <c r="BV161">
        <f>IF(BV$68=0,HLOOKUP($A161,'Monte Carlo_locked values'!$CQ$6:$DS$506,'Half from MC Supply Inputs '!BV$138+1,FALSE),BV128)</f>
        <v>12.760528851426129</v>
      </c>
      <c r="BW161">
        <f>IF(BW$68=0,HLOOKUP($A161,'Monte Carlo_locked values'!$CQ$6:$DS$506,'Half from MC Supply Inputs '!BW$138+1,FALSE),BW128)</f>
        <v>4.9669648542748472</v>
      </c>
      <c r="BX161">
        <f>IF(BX$68=0,HLOOKUP($A161,'Monte Carlo_locked values'!$CQ$6:$DS$506,'Half from MC Supply Inputs '!BX$138+1,FALSE),BX128)</f>
        <v>6.7750937996472986</v>
      </c>
      <c r="BY161">
        <f>IF(BY$68=0,HLOOKUP($A161,'Monte Carlo_locked values'!$CQ$6:$DS$506,'Half from MC Supply Inputs '!BY$138+1,FALSE),BY128)</f>
        <v>3.4809465894331622</v>
      </c>
      <c r="BZ161">
        <f>IF(BZ$68=0,HLOOKUP($A161,'Monte Carlo_locked values'!$CQ$6:$DS$506,'Half from MC Supply Inputs '!BZ$138+1,FALSE),BZ128)</f>
        <v>12.760528851426129</v>
      </c>
      <c r="CA161">
        <f>IF(CA$68=0,HLOOKUP($A161,'Monte Carlo_locked values'!$CQ$6:$DS$506,'Half from MC Supply Inputs '!CA$138+1,FALSE),CA128)</f>
        <v>8.161021676093501</v>
      </c>
      <c r="CB161">
        <f>IF(CB$68=0,HLOOKUP($A161,'Monte Carlo_locked values'!$CQ$6:$DS$506,'Half from MC Supply Inputs '!CB$138+1,FALSE),CB128)</f>
        <v>12.760528851426129</v>
      </c>
      <c r="CC161">
        <f>IF(CC$68=0,HLOOKUP($A161,'Monte Carlo_locked values'!$CQ$6:$DS$506,'Half from MC Supply Inputs '!CC$138+1,FALSE),CC128)</f>
        <v>6.4570478846612929</v>
      </c>
      <c r="CD161">
        <f>IF(CD$68=0,HLOOKUP($A161,'Monte Carlo_locked values'!$CQ$6:$DS$506,'Half from MC Supply Inputs '!CD$138+1,FALSE),CD128)</f>
        <v>3.4768818238884021</v>
      </c>
      <c r="CE161">
        <f>IF(CE$68=0,HLOOKUP($A161,'Monte Carlo_locked values'!$CQ$6:$DS$506,'Half from MC Supply Inputs '!CE$138+1,FALSE),CE128)</f>
        <v>7.309034780377397</v>
      </c>
      <c r="CF161">
        <f>IF(CF$68=0,HLOOKUP($A161,'Monte Carlo_locked values'!$CQ$6:$DS$506,'Half from MC Supply Inputs '!CF$138+1,FALSE),CF128)</f>
        <v>3.4768818238884021</v>
      </c>
      <c r="CG161">
        <f>IF(CG$68=0,HLOOKUP($A161,'Monte Carlo_locked values'!$CQ$6:$DS$506,'Half from MC Supply Inputs '!CG$138+1,FALSE),CG128)</f>
        <v>5.3016450824020813</v>
      </c>
      <c r="CH161">
        <f>IF(CH$68=0,HLOOKUP($A161,'Monte Carlo_locked values'!$CQ$6:$DS$506,'Half from MC Supply Inputs '!CH$138+1,FALSE),CH128)</f>
        <v>12.005824211786928</v>
      </c>
      <c r="CI161">
        <f>IF(CI$68=0,HLOOKUP($A161,'Monte Carlo_locked values'!$CQ$6:$DS$506,'Half from MC Supply Inputs '!CI$138+1,FALSE),CI128)</f>
        <v>3.4768818238884021</v>
      </c>
      <c r="CJ161">
        <f>IF(CJ$68=0,HLOOKUP($A161,'Monte Carlo_locked values'!$CQ$6:$DS$506,'Half from MC Supply Inputs '!CJ$138+1,FALSE),CJ128)</f>
        <v>12.760528851426129</v>
      </c>
      <c r="CK161">
        <f>IF(CK$68=0,HLOOKUP($A161,'Monte Carlo_locked values'!$CQ$6:$DS$506,'Half from MC Supply Inputs '!CK$138+1,FALSE),CK128)</f>
        <v>4.9669648542748472</v>
      </c>
      <c r="CL161">
        <f>IF(CL$68=0,HLOOKUP($A161,'Monte Carlo_locked values'!$CQ$6:$DS$506,'Half from MC Supply Inputs '!CL$138+1,FALSE),CL128)</f>
        <v>3.4768818238884021</v>
      </c>
      <c r="CM161">
        <f>IF(CM$68=0,HLOOKUP($A161,'Monte Carlo_locked values'!$CQ$6:$DS$506,'Half from MC Supply Inputs '!CM$138+1,FALSE),CM128)</f>
        <v>4.9669648542748472</v>
      </c>
      <c r="CN161">
        <f>IF(CN$68=0,HLOOKUP($A161,'Monte Carlo_locked values'!$CQ$6:$DS$506,'Half from MC Supply Inputs '!CN$138+1,FALSE),CN128)</f>
        <v>7.6563531910673168</v>
      </c>
      <c r="CO161">
        <f>IF(CO$68=0,HLOOKUP($A161,'Monte Carlo_locked values'!$CQ$6:$DS$506,'Half from MC Supply Inputs '!CO$138+1,FALSE),CO128)</f>
        <v>4.9669648542748472</v>
      </c>
      <c r="CP161">
        <f>IF(CP$68=0,HLOOKUP($A161,'Monte Carlo_locked values'!$CQ$6:$DS$506,'Half from MC Supply Inputs '!CP$138+1,FALSE),CP128)</f>
        <v>7.309034780377397</v>
      </c>
      <c r="CQ161">
        <f>IF(CQ$68=0,HLOOKUP($A161,'Monte Carlo_locked values'!$CQ$6:$DS$506,'Half from MC Supply Inputs '!CQ$138+1,FALSE),CQ128)</f>
        <v>7.381153216165516</v>
      </c>
      <c r="CR161">
        <f>IF(CR$68=0,HLOOKUP($A161,'Monte Carlo_locked values'!$CQ$6:$DS$506,'Half from MC Supply Inputs '!CR$138+1,FALSE),CR128)</f>
        <v>3.4768818238884021</v>
      </c>
      <c r="CS161">
        <f>IF(CS$68=0,HLOOKUP($A161,'Monte Carlo_locked values'!$CQ$6:$DS$506,'Half from MC Supply Inputs '!CS$138+1,FALSE),CS128)</f>
        <v>7.309034780377397</v>
      </c>
      <c r="CT161">
        <f>IF(CT$68=0,HLOOKUP($A161,'Monte Carlo_locked values'!$CQ$6:$DS$506,'Half from MC Supply Inputs '!CT$138+1,FALSE),CT128)</f>
        <v>3.4809465894331622</v>
      </c>
      <c r="CU161">
        <f>IF(CU$68=0,HLOOKUP($A161,'Monte Carlo_locked values'!$CQ$6:$DS$506,'Half from MC Supply Inputs '!CU$138+1,FALSE),CU128)</f>
        <v>3.4768818238884021</v>
      </c>
      <c r="CV161">
        <f>IF(CV$68=0,HLOOKUP($A161,'Monte Carlo_locked values'!$CQ$6:$DS$506,'Half from MC Supply Inputs '!CV$138+1,FALSE),CV128)</f>
        <v>4.9669648542748472</v>
      </c>
      <c r="CW161">
        <f>IF(CW$68=0,HLOOKUP($A161,'Monte Carlo_locked values'!$CQ$6:$DS$506,'Half from MC Supply Inputs '!CW$138+1,FALSE),CW128)</f>
        <v>11.575508214569778</v>
      </c>
      <c r="CX161">
        <f>IF(CX$68=0,HLOOKUP($A161,'Monte Carlo_locked values'!$CQ$6:$DS$506,'Half from MC Supply Inputs '!CX$138+1,FALSE),CX128)</f>
        <v>3.4809465894331622</v>
      </c>
      <c r="CY161">
        <f>IF(CY$68=0,HLOOKUP($A161,'Monte Carlo_locked values'!$CQ$6:$DS$506,'Half from MC Supply Inputs '!CY$138+1,FALSE),CY128)</f>
        <v>4.9669648542748472</v>
      </c>
      <c r="CZ161">
        <f>IF(CZ$68=0,HLOOKUP($A161,'Monte Carlo_locked values'!$CQ$6:$DS$506,'Half from MC Supply Inputs '!CZ$138+1,FALSE),CZ128)</f>
        <v>3.4809465894331622</v>
      </c>
      <c r="DA161">
        <f>IF(DA$68=0,HLOOKUP($A161,'Monte Carlo_locked values'!$CQ$6:$DS$506,'Half from MC Supply Inputs '!DA$138+1,FALSE),DA128)</f>
        <v>3.4768818238884021</v>
      </c>
      <c r="DB161">
        <f>IF(DB$68=0,HLOOKUP($A161,'Monte Carlo_locked values'!$CQ$6:$DS$506,'Half from MC Supply Inputs '!DB$138+1,FALSE),DB128)</f>
        <v>4.9669648542748472</v>
      </c>
      <c r="DC161">
        <f>IF(DC$68=0,HLOOKUP($A161,'Monte Carlo_locked values'!$CQ$6:$DS$506,'Half from MC Supply Inputs '!DC$138+1,FALSE),DC128)</f>
        <v>5.7868358169488694</v>
      </c>
      <c r="DD161">
        <f>IF(DD$68=0,HLOOKUP($A161,'Monte Carlo_locked values'!$CQ$6:$DS$506,'Half from MC Supply Inputs '!DD$138+1,FALSE),DD128)</f>
        <v>12.760528851426129</v>
      </c>
      <c r="DE161">
        <f>IF(DE$68=0,HLOOKUP($A161,'Monte Carlo_locked values'!$CQ$6:$DS$506,'Half from MC Supply Inputs '!DE$138+1,FALSE),DE128)</f>
        <v>8.161021676093501</v>
      </c>
      <c r="DF161">
        <f>IF(DF$68=0,HLOOKUP($A161,'Monte Carlo_locked values'!$CQ$6:$DS$506,'Half from MC Supply Inputs '!DF$138+1,FALSE),DF128)</f>
        <v>7.9157702118104547</v>
      </c>
      <c r="DG161">
        <f>IF(DG$68=0,HLOOKUP($A161,'Monte Carlo_locked values'!$CQ$6:$DS$506,'Half from MC Supply Inputs '!DG$138+1,FALSE),DG128)</f>
        <v>12.760528851426129</v>
      </c>
      <c r="DH161">
        <f>IF(DH$68=0,HLOOKUP($A161,'Monte Carlo_locked values'!$CQ$6:$DS$506,'Half from MC Supply Inputs '!DH$138+1,FALSE),DH128)</f>
        <v>8.5580813448150987</v>
      </c>
      <c r="DI161">
        <f>IF(DI$68=0,HLOOKUP($A161,'Monte Carlo_locked values'!$CQ$6:$DS$506,'Half from MC Supply Inputs '!DI$138+1,FALSE),DI128)</f>
        <v>6.4570478846612929</v>
      </c>
      <c r="DJ161">
        <f>IF(DJ$68=0,HLOOKUP($A161,'Monte Carlo_locked values'!$CQ$6:$DS$506,'Half from MC Supply Inputs '!DJ$138+1,FALSE),DJ128)</f>
        <v>8.161021676093501</v>
      </c>
      <c r="DK161">
        <f>IF(DK$68=0,HLOOKUP($A161,'Monte Carlo_locked values'!$CQ$6:$DS$506,'Half from MC Supply Inputs '!DK$138+1,FALSE),DK128)</f>
        <v>3.4809465894331622</v>
      </c>
      <c r="DL161">
        <f>IF(DL$68=0,HLOOKUP($A161,'Monte Carlo_locked values'!$CQ$6:$DS$506,'Half from MC Supply Inputs '!DL$138+1,FALSE),DL128)</f>
        <v>12.760528851426129</v>
      </c>
      <c r="DM161">
        <f>IF(DM$68=0,HLOOKUP($A161,'Monte Carlo_locked values'!$CQ$6:$DS$506,'Half from MC Supply Inputs '!DM$138+1,FALSE),DM128)</f>
        <v>6.4570478846612929</v>
      </c>
      <c r="DN161">
        <f>IF(DN$68=0,HLOOKUP($A161,'Monte Carlo_locked values'!$CQ$6:$DS$506,'Half from MC Supply Inputs '!DN$138+1,FALSE),DN128)</f>
        <v>3.4768818238884021</v>
      </c>
      <c r="DO161">
        <f>IF(DO$68=0,HLOOKUP($A161,'Monte Carlo_locked values'!$CQ$6:$DS$506,'Half from MC Supply Inputs '!DO$138+1,FALSE),DO128)</f>
        <v>8.6033048057309625</v>
      </c>
      <c r="DP161">
        <f>IF(DP$68=0,HLOOKUP($A161,'Monte Carlo_locked values'!$CQ$6:$DS$506,'Half from MC Supply Inputs '!DP$138+1,FALSE),DP128)</f>
        <v>9.0881385257415008</v>
      </c>
      <c r="DQ161">
        <f>IF(DQ$68=0,HLOOKUP($A161,'Monte Carlo_locked values'!$CQ$6:$DS$506,'Half from MC Supply Inputs '!DQ$138+1,FALSE),DQ128)</f>
        <v>12.760528851426129</v>
      </c>
      <c r="DR161">
        <f>IF(DR$68=0,HLOOKUP($A161,'Monte Carlo_locked values'!$CQ$6:$DS$506,'Half from MC Supply Inputs '!DR$138+1,FALSE),DR128)</f>
        <v>12.760528851426129</v>
      </c>
      <c r="DS161">
        <f>IF(DS$68=0,HLOOKUP($A161,'Monte Carlo_locked values'!$CQ$6:$DS$506,'Half from MC Supply Inputs '!DS$138+1,FALSE),DS128)</f>
        <v>12.760528851426129</v>
      </c>
      <c r="DT161">
        <f>IF(DT$68=0,HLOOKUP($A161,'Monte Carlo_locked values'!$CQ$6:$DS$506,'Half from MC Supply Inputs '!DT$138+1,FALSE),DT128)</f>
        <v>4.9669648542748472</v>
      </c>
      <c r="DU161">
        <f>IF(DU$68=0,HLOOKUP($A161,'Monte Carlo_locked values'!$CQ$6:$DS$506,'Half from MC Supply Inputs '!DU$138+1,FALSE),DU128)</f>
        <v>4.9669648542748472</v>
      </c>
      <c r="DV161">
        <f>IF(DV$68=0,HLOOKUP($A161,'Monte Carlo_locked values'!$CQ$6:$DS$506,'Half from MC Supply Inputs '!DV$138+1,FALSE),DV128)</f>
        <v>7.309034780377397</v>
      </c>
      <c r="DW161">
        <f>IF(DW$68=0,HLOOKUP($A161,'Monte Carlo_locked values'!$CQ$6:$DS$506,'Half from MC Supply Inputs '!DW$138+1,FALSE),DW128)</f>
        <v>7.4037818314563717</v>
      </c>
      <c r="DX161">
        <f>IF(DX$68=0,HLOOKUP($A161,'Monte Carlo_locked values'!$CQ$6:$DS$506,'Half from MC Supply Inputs '!DX$138+1,FALSE),DX128)</f>
        <v>12.760528851426129</v>
      </c>
      <c r="DY161">
        <f>IF(DY$68=0,HLOOKUP($A161,'Monte Carlo_locked values'!$CQ$6:$DS$506,'Half from MC Supply Inputs '!DY$138+1,FALSE),DY128)</f>
        <v>4.9669648542748472</v>
      </c>
      <c r="DZ161">
        <f>IF(DZ$68=0,HLOOKUP($A161,'Monte Carlo_locked values'!$CQ$6:$DS$506,'Half from MC Supply Inputs '!DZ$138+1,FALSE),DZ128)</f>
        <v>7.309034780377397</v>
      </c>
      <c r="EA161">
        <f>IF(EA$68=0,HLOOKUP($A161,'Monte Carlo_locked values'!$CQ$6:$DS$506,'Half from MC Supply Inputs '!EA$138+1,FALSE),EA128)</f>
        <v>12.760528851426129</v>
      </c>
      <c r="EB161">
        <f>IF(EB$68=0,HLOOKUP($A161,'Monte Carlo_locked values'!$CQ$6:$DS$506,'Half from MC Supply Inputs '!EB$138+1,FALSE),EB128)</f>
        <v>12.760528851426129</v>
      </c>
      <c r="EC161">
        <f>IF(EC$68=0,HLOOKUP($A161,'Monte Carlo_locked values'!$CQ$6:$DS$506,'Half from MC Supply Inputs '!EC$138+1,FALSE),EC128)</f>
        <v>12.760528851426129</v>
      </c>
      <c r="ED161">
        <f>IF(ED$68=0,HLOOKUP($A161,'Monte Carlo_locked values'!$CQ$6:$DS$506,'Half from MC Supply Inputs '!ED$138+1,FALSE),ED128)</f>
        <v>4.9669648542748472</v>
      </c>
      <c r="EE161">
        <f>IF(EE$68=0,HLOOKUP($A161,'Monte Carlo_locked values'!$CQ$6:$DS$506,'Half from MC Supply Inputs '!EE$138+1,FALSE),EE128)</f>
        <v>4.9669648542748472</v>
      </c>
      <c r="EF161">
        <f>IF(EF$68=0,HLOOKUP($A161,'Monte Carlo_locked values'!$CQ$6:$DS$506,'Half from MC Supply Inputs '!EF$138+1,FALSE),EF128)</f>
        <v>3.4809465894331622</v>
      </c>
      <c r="EG161">
        <f>IF(EG$68=0,HLOOKUP($A161,'Monte Carlo_locked values'!$CQ$6:$DS$506,'Half from MC Supply Inputs '!EG$138+1,FALSE),EG128)</f>
        <v>11.566787395260249</v>
      </c>
      <c r="EH161">
        <f>IF(EH$68=0,HLOOKUP($A161,'Monte Carlo_locked values'!$CQ$6:$DS$506,'Half from MC Supply Inputs '!EH$138+1,FALSE),EH128)</f>
        <v>3.4809465894331622</v>
      </c>
      <c r="EI161">
        <f>IF(EI$68=0,HLOOKUP($A161,'Monte Carlo_locked values'!$CQ$6:$DS$506,'Half from MC Supply Inputs '!EI$138+1,FALSE),EI128)</f>
        <v>8.161021676093501</v>
      </c>
      <c r="EJ161">
        <f>IF(EJ$68=0,HLOOKUP($A161,'Monte Carlo_locked values'!$CQ$6:$DS$506,'Half from MC Supply Inputs '!EJ$138+1,FALSE),EJ128)</f>
        <v>6.4570478846612929</v>
      </c>
      <c r="EK161">
        <f>IF(EK$68=0,HLOOKUP($A161,'Monte Carlo_locked values'!$CQ$6:$DS$506,'Half from MC Supply Inputs '!EK$138+1,FALSE),EK128)</f>
        <v>3.4768818238884021</v>
      </c>
      <c r="EL161">
        <f>IF(EL$68=0,HLOOKUP($A161,'Monte Carlo_locked values'!$CQ$6:$DS$506,'Half from MC Supply Inputs '!EL$138+1,FALSE),EL128)</f>
        <v>8.161021676093501</v>
      </c>
      <c r="EM161">
        <f>IF(EM$68=0,HLOOKUP($A161,'Monte Carlo_locked values'!$CQ$6:$DS$506,'Half from MC Supply Inputs '!EM$138+1,FALSE),EM128)</f>
        <v>12.760528851426129</v>
      </c>
      <c r="EN161">
        <f>IF(EN$68=0,HLOOKUP($A161,'Monte Carlo_locked values'!$CQ$6:$DS$506,'Half from MC Supply Inputs '!EN$138+1,FALSE),EN128)</f>
        <v>3.4809465894331622</v>
      </c>
      <c r="EO161">
        <f>IF(EO$68=0,HLOOKUP($A161,'Monte Carlo_locked values'!$CQ$6:$DS$506,'Half from MC Supply Inputs '!EO$138+1,FALSE),EO128)</f>
        <v>8.161021676093501</v>
      </c>
      <c r="EP161">
        <f>IF(EP$68=0,HLOOKUP($A161,'Monte Carlo_locked values'!$CQ$6:$DS$506,'Half from MC Supply Inputs '!EP$138+1,FALSE),EP128)</f>
        <v>6.5067010546736421</v>
      </c>
      <c r="EQ161">
        <f>IF(EQ$68=0,HLOOKUP($A161,'Monte Carlo_locked values'!$CQ$6:$DS$506,'Half from MC Supply Inputs '!EQ$138+1,FALSE),EQ128)</f>
        <v>8.161021676093501</v>
      </c>
      <c r="ER161">
        <f>IF(ER$68=0,HLOOKUP($A161,'Monte Carlo_locked values'!$CQ$6:$DS$506,'Half from MC Supply Inputs '!ER$138+1,FALSE),ER128)</f>
        <v>7.309034780377397</v>
      </c>
      <c r="ES161">
        <f>IF(ES$68=0,HLOOKUP($A161,'Monte Carlo_locked values'!$CQ$6:$DS$506,'Half from MC Supply Inputs '!ES$138+1,FALSE),ES128)</f>
        <v>6.4316652922155075</v>
      </c>
      <c r="ET161">
        <f>IF(ET$68=0,HLOOKUP($A161,'Monte Carlo_locked values'!$CQ$6:$DS$506,'Half from MC Supply Inputs '!ET$138+1,FALSE),ET128)</f>
        <v>6.0599267355686148</v>
      </c>
      <c r="EU161">
        <f>IF(EU$68=0,HLOOKUP($A161,'Monte Carlo_locked values'!$CQ$6:$DS$506,'Half from MC Supply Inputs '!EU$138+1,FALSE),EU128)</f>
        <v>4.9669648542748472</v>
      </c>
      <c r="EV161">
        <f>IF(EV$68=0,HLOOKUP($A161,'Monte Carlo_locked values'!$CQ$6:$DS$506,'Half from MC Supply Inputs '!EV$138+1,FALSE),EV128)</f>
        <v>12.760528851426129</v>
      </c>
      <c r="EW161">
        <f>IF(EW$68=0,HLOOKUP($A161,'Monte Carlo_locked values'!$CQ$6:$DS$506,'Half from MC Supply Inputs '!EW$138+1,FALSE),EW128)</f>
        <v>4.9669648542748472</v>
      </c>
      <c r="EX161">
        <f>IF(EX$68=0,HLOOKUP($A161,'Monte Carlo_locked values'!$CQ$6:$DS$506,'Half from MC Supply Inputs '!EX$138+1,FALSE),EX128)</f>
        <v>3.4768818238884021</v>
      </c>
      <c r="EY161">
        <f>IF(EY$68=0,HLOOKUP($A161,'Monte Carlo_locked values'!$CQ$6:$DS$506,'Half from MC Supply Inputs '!EY$138+1,FALSE),EY128)</f>
        <v>6.4570478846612929</v>
      </c>
      <c r="EZ161">
        <f>IF(EZ$68=0,HLOOKUP($A161,'Monte Carlo_locked values'!$CQ$6:$DS$506,'Half from MC Supply Inputs '!EZ$138+1,FALSE),EZ128)</f>
        <v>7.309034780377397</v>
      </c>
      <c r="FA161">
        <f>IF(FA$68=0,HLOOKUP($A161,'Monte Carlo_locked values'!$CQ$6:$DS$506,'Half from MC Supply Inputs '!FA$138+1,FALSE),FA128)</f>
        <v>5.3176274085671933</v>
      </c>
      <c r="FB161">
        <f>IF(FB$68=0,HLOOKUP($A161,'Monte Carlo_locked values'!$CQ$6:$DS$506,'Half from MC Supply Inputs '!FB$138+1,FALSE),FB128)</f>
        <v>3.4768818238884021</v>
      </c>
      <c r="FC161">
        <f>IF(FC$68=0,HLOOKUP($A161,'Monte Carlo_locked values'!$CQ$6:$DS$506,'Half from MC Supply Inputs '!FC$138+1,FALSE),FC128)</f>
        <v>12.760528851426129</v>
      </c>
      <c r="FD161">
        <f>IF(FD$68=0,HLOOKUP($A161,'Monte Carlo_locked values'!$CQ$6:$DS$506,'Half from MC Supply Inputs '!FD$138+1,FALSE),FD128)</f>
        <v>4.9669648542748472</v>
      </c>
      <c r="FE161">
        <f>IF(FE$68=0,HLOOKUP($A161,'Monte Carlo_locked values'!$CQ$6:$DS$506,'Half from MC Supply Inputs '!FE$138+1,FALSE),FE128)</f>
        <v>12.760528851426129</v>
      </c>
      <c r="FF161">
        <f>IF(FF$68=0,HLOOKUP($A161,'Monte Carlo_locked values'!$CQ$6:$DS$506,'Half from MC Supply Inputs '!FF$138+1,FALSE),FF128)</f>
        <v>12.760528851426129</v>
      </c>
      <c r="FG161">
        <f>IF(FG$68=0,HLOOKUP($A161,'Monte Carlo_locked values'!$CQ$6:$DS$506,'Half from MC Supply Inputs '!FG$138+1,FALSE),FG128)</f>
        <v>3.4809465894331622</v>
      </c>
      <c r="FH161">
        <f>IF(FH$68=0,HLOOKUP($A161,'Monte Carlo_locked values'!$CQ$6:$DS$506,'Half from MC Supply Inputs '!FH$138+1,FALSE),FH128)</f>
        <v>6.8651848350555333</v>
      </c>
      <c r="FI161">
        <f>IF(FI$68=0,HLOOKUP($A161,'Monte Carlo_locked values'!$CQ$6:$DS$506,'Half from MC Supply Inputs '!FI$138+1,FALSE),FI128)</f>
        <v>4.2066511909958493</v>
      </c>
      <c r="FJ161">
        <f>IF(FJ$68=0,HLOOKUP($A161,'Monte Carlo_locked values'!$CQ$6:$DS$506,'Half from MC Supply Inputs '!FJ$138+1,FALSE),FJ128)</f>
        <v>6.4570478846612929</v>
      </c>
      <c r="FK161">
        <f>IF(FK$68=0,HLOOKUP($A161,'Monte Carlo_locked values'!$CQ$6:$DS$506,'Half from MC Supply Inputs '!FK$138+1,FALSE),FK128)</f>
        <v>3.4768818238884021</v>
      </c>
      <c r="FL161">
        <f>IF(FL$68=0,HLOOKUP($A161,'Monte Carlo_locked values'!$CQ$6:$DS$506,'Half from MC Supply Inputs '!FL$138+1,FALSE),FL128)</f>
        <v>12.760528851426129</v>
      </c>
      <c r="FM161">
        <f>IF(FM$68=0,HLOOKUP($A161,'Monte Carlo_locked values'!$CQ$6:$DS$506,'Half from MC Supply Inputs '!FM$138+1,FALSE),FM128)</f>
        <v>4.7413383369971127</v>
      </c>
      <c r="FN161">
        <f>IF(FN$68=0,HLOOKUP($A161,'Monte Carlo_locked values'!$CQ$6:$DS$506,'Half from MC Supply Inputs '!FN$138+1,FALSE),FN128)</f>
        <v>12.760528851426129</v>
      </c>
      <c r="FO161">
        <f>IF(FO$68=0,HLOOKUP($A161,'Monte Carlo_locked values'!$CQ$6:$DS$506,'Half from MC Supply Inputs '!FO$138+1,FALSE),FO128)</f>
        <v>12.760528851426129</v>
      </c>
      <c r="FP161">
        <f>IF(FP$68=0,HLOOKUP($A161,'Monte Carlo_locked values'!$CQ$6:$DS$506,'Half from MC Supply Inputs '!FP$138+1,FALSE),FP128)</f>
        <v>3.4809465894331622</v>
      </c>
      <c r="FQ161">
        <f>IF(FQ$68=0,HLOOKUP($A161,'Monte Carlo_locked values'!$CQ$6:$DS$506,'Half from MC Supply Inputs '!FQ$138+1,FALSE),FQ128)</f>
        <v>4.9669648542748472</v>
      </c>
      <c r="FR161">
        <f>IF(FR$68=0,HLOOKUP($A161,'Monte Carlo_locked values'!$CQ$6:$DS$506,'Half from MC Supply Inputs '!FR$138+1,FALSE),FR128)</f>
        <v>6.4570478846612929</v>
      </c>
      <c r="FS161">
        <f>IF(FS$68=0,HLOOKUP($A161,'Monte Carlo_locked values'!$CQ$6:$DS$506,'Half from MC Supply Inputs '!FS$138+1,FALSE),FS128)</f>
        <v>12.760528851426129</v>
      </c>
      <c r="FT161">
        <f>IF(FT$68=0,HLOOKUP($A161,'Monte Carlo_locked values'!$CQ$6:$DS$506,'Half from MC Supply Inputs '!FT$138+1,FALSE),FT128)</f>
        <v>12.760528851426129</v>
      </c>
      <c r="FU161">
        <f>IF(FU$68=0,HLOOKUP($A161,'Monte Carlo_locked values'!$CQ$6:$DS$506,'Half from MC Supply Inputs '!FU$138+1,FALSE),FU128)</f>
        <v>12.760528851426129</v>
      </c>
      <c r="FV161">
        <f>IF(FV$68=0,HLOOKUP($A161,'Monte Carlo_locked values'!$CQ$6:$DS$506,'Half from MC Supply Inputs '!FV$138+1,FALSE),FV128)</f>
        <v>3.84698219666166</v>
      </c>
      <c r="FW161">
        <f>IF(FW$68=0,HLOOKUP($A161,'Monte Carlo_locked values'!$CQ$6:$DS$506,'Half from MC Supply Inputs '!FW$138+1,FALSE),FW128)</f>
        <v>3.5506449736974042</v>
      </c>
      <c r="FX161">
        <f>IF(FX$68=0,HLOOKUP($A161,'Monte Carlo_locked values'!$CQ$6:$DS$506,'Half from MC Supply Inputs '!FX$138+1,FALSE),FX128)</f>
        <v>11.732322755559212</v>
      </c>
      <c r="FY161">
        <f>IF(FY$68=0,HLOOKUP($A161,'Monte Carlo_locked values'!$CQ$6:$DS$506,'Half from MC Supply Inputs '!FY$138+1,FALSE),FY128)</f>
        <v>8.6822377041951633</v>
      </c>
      <c r="FZ161">
        <f>IF(FZ$68=0,HLOOKUP($A161,'Monte Carlo_locked values'!$CQ$6:$DS$506,'Half from MC Supply Inputs '!FZ$138+1,FALSE),FZ128)</f>
        <v>10.450778802736226</v>
      </c>
      <c r="GA161">
        <f>IF(GA$68=0,HLOOKUP($A161,'Monte Carlo_locked values'!$CQ$6:$DS$506,'Half from MC Supply Inputs '!GA$138+1,FALSE),GA128)</f>
        <v>3.9750952574840488</v>
      </c>
      <c r="GB161">
        <f>IF(GB$68=0,HLOOKUP($A161,'Monte Carlo_locked values'!$CQ$6:$DS$506,'Half from MC Supply Inputs '!GB$138+1,FALSE),GB128)</f>
        <v>12.760528851426129</v>
      </c>
      <c r="GC161">
        <f>IF(GC$68=0,HLOOKUP($A161,'Monte Carlo_locked values'!$CQ$6:$DS$506,'Half from MC Supply Inputs '!GC$138+1,FALSE),GC128)</f>
        <v>12.760528851426129</v>
      </c>
      <c r="GD161">
        <f>IF(GD$68=0,HLOOKUP($A161,'Monte Carlo_locked values'!$CQ$6:$DS$506,'Half from MC Supply Inputs '!GD$138+1,FALSE),GD128)</f>
        <v>6.4570478846612929</v>
      </c>
      <c r="GE161">
        <f>IF(GE$68=0,HLOOKUP($A161,'Monte Carlo_locked values'!$CQ$6:$DS$506,'Half from MC Supply Inputs '!GE$138+1,FALSE),GE128)</f>
        <v>4.9669648542748472</v>
      </c>
      <c r="GF161">
        <f>IF(GF$68=0,HLOOKUP($A161,'Monte Carlo_locked values'!$CQ$6:$DS$506,'Half from MC Supply Inputs '!GF$138+1,FALSE),GF128)</f>
        <v>12.290262349686556</v>
      </c>
      <c r="GG161">
        <f>IF(GG$68=0,HLOOKUP($A161,'Monte Carlo_locked values'!$CQ$6:$DS$506,'Half from MC Supply Inputs '!GG$138+1,FALSE),GG128)</f>
        <v>8.161021676093501</v>
      </c>
      <c r="GH161">
        <f>IF(GH$68=0,HLOOKUP($A161,'Monte Carlo_locked values'!$CQ$6:$DS$506,'Half from MC Supply Inputs '!GH$138+1,FALSE),GH128)</f>
        <v>11.933226919381561</v>
      </c>
      <c r="GI161">
        <f>IF(GI$68=0,HLOOKUP($A161,'Monte Carlo_locked values'!$CQ$6:$DS$506,'Half from MC Supply Inputs '!GI$138+1,FALSE),GI128)</f>
        <v>3.4768818238884021</v>
      </c>
      <c r="GJ161">
        <f>IF(GJ$68=0,HLOOKUP($A161,'Monte Carlo_locked values'!$CQ$6:$DS$506,'Half from MC Supply Inputs '!GJ$138+1,FALSE),GJ128)</f>
        <v>10.975816294806721</v>
      </c>
      <c r="GK161">
        <f>IF(GK$68=0,HLOOKUP($A161,'Monte Carlo_locked values'!$CQ$6:$DS$506,'Half from MC Supply Inputs '!GK$138+1,FALSE),GK128)</f>
        <v>5.9920644083148584</v>
      </c>
      <c r="GL161">
        <f>IF(GL$68=0,HLOOKUP($A161,'Monte Carlo_locked values'!$CQ$6:$DS$506,'Half from MC Supply Inputs '!GL$138+1,FALSE),GL128)</f>
        <v>11.568949621617266</v>
      </c>
      <c r="GM161">
        <f>IF(GM$68=0,HLOOKUP($A161,'Monte Carlo_locked values'!$CQ$6:$DS$506,'Half from MC Supply Inputs '!GM$138+1,FALSE),GM128)</f>
        <v>3.4809465894331622</v>
      </c>
      <c r="GN161">
        <f>IF(GN$68=0,HLOOKUP($A161,'Monte Carlo_locked values'!$CQ$6:$DS$506,'Half from MC Supply Inputs '!GN$138+1,FALSE),GN128)</f>
        <v>4.9669648542748472</v>
      </c>
      <c r="GO161">
        <f>IF(GO$68=0,HLOOKUP($A161,'Monte Carlo_locked values'!$CQ$6:$DS$506,'Half from MC Supply Inputs '!GO$138+1,FALSE),GO128)</f>
        <v>12.760528851426129</v>
      </c>
      <c r="GP161">
        <f>IF(GP$68=0,HLOOKUP($A161,'Monte Carlo_locked values'!$CQ$6:$DS$506,'Half from MC Supply Inputs '!GP$138+1,FALSE),GP128)</f>
        <v>12.760528851426129</v>
      </c>
      <c r="GQ161">
        <f>IF(GQ$68=0,HLOOKUP($A161,'Monte Carlo_locked values'!$CQ$6:$DS$506,'Half from MC Supply Inputs '!GQ$138+1,FALSE),GQ128)</f>
        <v>4.3766886302924259</v>
      </c>
      <c r="GR161">
        <f>IF(GR$68=0,HLOOKUP($A161,'Monte Carlo_locked values'!$CQ$6:$DS$506,'Half from MC Supply Inputs '!GR$138+1,FALSE),GR128)</f>
        <v>4.9669648542748472</v>
      </c>
      <c r="GS161">
        <f>IF(GS$68=0,HLOOKUP($A161,'Monte Carlo_locked values'!$CQ$6:$DS$506,'Half from MC Supply Inputs '!GS$138+1,FALSE),GS128)</f>
        <v>3.4768818238884021</v>
      </c>
      <c r="GT161">
        <f>IF(GT$68=0,HLOOKUP($A161,'Monte Carlo_locked values'!$CQ$6:$DS$506,'Half from MC Supply Inputs '!GT$138+1,FALSE),GT128)</f>
        <v>3.4768818238884021</v>
      </c>
      <c r="GU161">
        <f>IF(GU$68=0,HLOOKUP($A161,'Monte Carlo_locked values'!$CQ$6:$DS$506,'Half from MC Supply Inputs '!GU$138+1,FALSE),GU128)</f>
        <v>7.2604954764559118</v>
      </c>
      <c r="GV161">
        <f>IF(GV$68=0,HLOOKUP($A161,'Monte Carlo_locked values'!$CQ$6:$DS$506,'Half from MC Supply Inputs '!GV$138+1,FALSE),GV128)</f>
        <v>6.4570478846612929</v>
      </c>
      <c r="GW161">
        <f>IF(GW$68=0,HLOOKUP($A161,'Monte Carlo_locked values'!$CQ$6:$DS$506,'Half from MC Supply Inputs '!GW$138+1,FALSE),GW128)</f>
        <v>7.309034780377397</v>
      </c>
      <c r="GX161">
        <f>IF(GX$68=0,HLOOKUP($A161,'Monte Carlo_locked values'!$CQ$6:$DS$506,'Half from MC Supply Inputs '!GX$138+1,FALSE),GX128)</f>
        <v>3.4809465894331622</v>
      </c>
      <c r="GY161">
        <f>IF(GY$68=0,HLOOKUP($A161,'Monte Carlo_locked values'!$CQ$6:$DS$506,'Half from MC Supply Inputs '!GY$138+1,FALSE),GY128)</f>
        <v>6.4570478846612929</v>
      </c>
      <c r="GZ161">
        <f>IF(GZ$68=0,HLOOKUP($A161,'Monte Carlo_locked values'!$CQ$6:$DS$506,'Half from MC Supply Inputs '!GZ$138+1,FALSE),GZ128)</f>
        <v>6.4570478846612929</v>
      </c>
      <c r="HA161">
        <f>IF(HA$68=0,HLOOKUP($A161,'Monte Carlo_locked values'!$CQ$6:$DS$506,'Half from MC Supply Inputs '!HA$138+1,FALSE),HA128)</f>
        <v>4.9669648542748472</v>
      </c>
      <c r="HB161">
        <f>IF(HB$68=0,HLOOKUP($A161,'Monte Carlo_locked values'!$CQ$6:$DS$506,'Half from MC Supply Inputs '!HB$138+1,FALSE),HB128)</f>
        <v>8.161021676093501</v>
      </c>
      <c r="HC161">
        <f>IF(HC$68=0,HLOOKUP($A161,'Monte Carlo_locked values'!$CQ$6:$DS$506,'Half from MC Supply Inputs '!HC$138+1,FALSE),HC128)</f>
        <v>3.4768818238884021</v>
      </c>
      <c r="HD161">
        <f>IF(HD$68=0,HLOOKUP($A161,'Monte Carlo_locked values'!$CQ$6:$DS$506,'Half from MC Supply Inputs '!HD$138+1,FALSE),HD128)</f>
        <v>3.4768818238884021</v>
      </c>
      <c r="HE161">
        <f>IF(HE$68=0,HLOOKUP($A161,'Monte Carlo_locked values'!$CQ$6:$DS$506,'Half from MC Supply Inputs '!HE$138+1,FALSE),HE128)</f>
        <v>3.7042113668234138</v>
      </c>
      <c r="HF161">
        <f>IF(HF$68=0,HLOOKUP($A161,'Monte Carlo_locked values'!$CQ$6:$DS$506,'Half from MC Supply Inputs '!HF$138+1,FALSE),HF128)</f>
        <v>8.161021676093501</v>
      </c>
      <c r="HG161">
        <f>IF(HG$68=0,HLOOKUP($A161,'Monte Carlo_locked values'!$CQ$6:$DS$506,'Half from MC Supply Inputs '!HG$138+1,FALSE),HG128)</f>
        <v>12.760528851426129</v>
      </c>
      <c r="HH161">
        <f>IF(HH$68=0,HLOOKUP($A161,'Monte Carlo_locked values'!$CQ$6:$DS$506,'Half from MC Supply Inputs '!HH$138+1,FALSE),HH128)</f>
        <v>12.760528851426129</v>
      </c>
      <c r="HI161">
        <f>IF(HI$68=0,HLOOKUP($A161,'Monte Carlo_locked values'!$CQ$6:$DS$506,'Half from MC Supply Inputs '!HI$138+1,FALSE),HI128)</f>
        <v>12.760528851426129</v>
      </c>
      <c r="HJ161">
        <f>IF(HJ$68=0,HLOOKUP($A161,'Monte Carlo_locked values'!$CQ$6:$DS$506,'Half from MC Supply Inputs '!HJ$138+1,FALSE),HJ128)</f>
        <v>3.4809465894331622</v>
      </c>
      <c r="HK161">
        <f>IF(HK$68=0,HLOOKUP($A161,'Monte Carlo_locked values'!$CQ$6:$DS$506,'Half from MC Supply Inputs '!HK$138+1,FALSE),HK128)</f>
        <v>7.309034780377397</v>
      </c>
      <c r="HL161">
        <f>IF(HL$68=0,HLOOKUP($A161,'Monte Carlo_locked values'!$CQ$6:$DS$506,'Half from MC Supply Inputs '!HL$138+1,FALSE),HL128)</f>
        <v>12.760528851426129</v>
      </c>
      <c r="HM161">
        <f>IF(HM$68=0,HLOOKUP($A161,'Monte Carlo_locked values'!$CQ$6:$DS$506,'Half from MC Supply Inputs '!HM$138+1,FALSE),HM128)</f>
        <v>3.4768818238884021</v>
      </c>
      <c r="HN161">
        <f>IF(HN$68=0,HLOOKUP($A161,'Monte Carlo_locked values'!$CQ$6:$DS$506,'Half from MC Supply Inputs '!HN$138+1,FALSE),HN128)</f>
        <v>6.2952849872058438</v>
      </c>
      <c r="HO161">
        <f>IF(HO$68=0,HLOOKUP($A161,'Monte Carlo_locked values'!$CQ$6:$DS$506,'Half from MC Supply Inputs '!HO$138+1,FALSE),HO128)</f>
        <v>12.760528851426129</v>
      </c>
      <c r="HP161">
        <f>IF(HP$68=0,HLOOKUP($A161,'Monte Carlo_locked values'!$CQ$6:$DS$506,'Half from MC Supply Inputs '!HP$138+1,FALSE),HP128)</f>
        <v>6.4570478846612929</v>
      </c>
      <c r="HQ161">
        <f>IF(HQ$68=0,HLOOKUP($A161,'Monte Carlo_locked values'!$CQ$6:$DS$506,'Half from MC Supply Inputs '!HQ$138+1,FALSE),HQ128)</f>
        <v>6.4570478846612929</v>
      </c>
      <c r="HR161">
        <f>IF(HR$68=0,HLOOKUP($A161,'Monte Carlo_locked values'!$CQ$6:$DS$506,'Half from MC Supply Inputs '!HR$138+1,FALSE),HR128)</f>
        <v>8.161021676093501</v>
      </c>
      <c r="HS161">
        <f>IF(HS$68=0,HLOOKUP($A161,'Monte Carlo_locked values'!$CQ$6:$DS$506,'Half from MC Supply Inputs '!HS$138+1,FALSE),HS128)</f>
        <v>4.9669648542748472</v>
      </c>
      <c r="HT161">
        <f>IF(HT$68=0,HLOOKUP($A161,'Monte Carlo_locked values'!$CQ$6:$DS$506,'Half from MC Supply Inputs '!HT$138+1,FALSE),HT128)</f>
        <v>7.309034780377397</v>
      </c>
      <c r="HU161">
        <f>IF(HU$68=0,HLOOKUP($A161,'Monte Carlo_locked values'!$CQ$6:$DS$506,'Half from MC Supply Inputs '!HU$138+1,FALSE),HU128)</f>
        <v>4.9669648542748472</v>
      </c>
      <c r="HV161">
        <f>IF(HV$68=0,HLOOKUP($A161,'Monte Carlo_locked values'!$CQ$6:$DS$506,'Half from MC Supply Inputs '!HV$138+1,FALSE),HV128)</f>
        <v>3.4768818238884021</v>
      </c>
      <c r="HW161">
        <f>IF(HW$68=0,HLOOKUP($A161,'Monte Carlo_locked values'!$CQ$6:$DS$506,'Half from MC Supply Inputs '!HW$138+1,FALSE),HW128)</f>
        <v>3.4768818238884021</v>
      </c>
      <c r="HX161">
        <f>IF(HX$68=0,HLOOKUP($A161,'Monte Carlo_locked values'!$CQ$6:$DS$506,'Half from MC Supply Inputs '!HX$138+1,FALSE),HX128)</f>
        <v>12.760528851426129</v>
      </c>
      <c r="HY161">
        <f>IF(HY$68=0,HLOOKUP($A161,'Monte Carlo_locked values'!$CQ$6:$DS$506,'Half from MC Supply Inputs '!HY$138+1,FALSE),HY128)</f>
        <v>7.933069706443729</v>
      </c>
      <c r="HZ161">
        <f>IF(HZ$68=0,HLOOKUP($A161,'Monte Carlo_locked values'!$CQ$6:$DS$506,'Half from MC Supply Inputs '!HZ$138+1,FALSE),HZ128)</f>
        <v>12.760528851426129</v>
      </c>
      <c r="IA161">
        <f>IF(IA$68=0,HLOOKUP($A161,'Monte Carlo_locked values'!$CQ$6:$DS$506,'Half from MC Supply Inputs '!IA$138+1,FALSE),IA128)</f>
        <v>12.760528851426129</v>
      </c>
      <c r="IB161">
        <f>IF(IB$68=0,HLOOKUP($A161,'Monte Carlo_locked values'!$CQ$6:$DS$506,'Half from MC Supply Inputs '!IB$138+1,FALSE),IB128)</f>
        <v>7.309034780377397</v>
      </c>
      <c r="IC161">
        <f>IF(IC$68=0,HLOOKUP($A161,'Monte Carlo_locked values'!$CQ$6:$DS$506,'Half from MC Supply Inputs '!IC$138+1,FALSE),IC128)</f>
        <v>6.4570478846612929</v>
      </c>
      <c r="ID161">
        <f>IF(ID$68=0,HLOOKUP($A161,'Monte Carlo_locked values'!$CQ$6:$DS$506,'Half from MC Supply Inputs '!ID$138+1,FALSE),ID128)</f>
        <v>3.4768818238884021</v>
      </c>
      <c r="IE161">
        <f>IF(IE$68=0,HLOOKUP($A161,'Monte Carlo_locked values'!$CQ$6:$DS$506,'Half from MC Supply Inputs '!IE$138+1,FALSE),IE128)</f>
        <v>3.4768818238884021</v>
      </c>
      <c r="IF161">
        <f>IF(IF$68=0,HLOOKUP($A161,'Monte Carlo_locked values'!$CQ$6:$DS$506,'Half from MC Supply Inputs '!IF$138+1,FALSE),IF128)</f>
        <v>8.161021676093501</v>
      </c>
      <c r="IG161">
        <f>IF(IG$68=0,HLOOKUP($A161,'Monte Carlo_locked values'!$CQ$6:$DS$506,'Half from MC Supply Inputs '!IG$138+1,FALSE),IG128)</f>
        <v>7.4240335820534815</v>
      </c>
      <c r="IH161">
        <f>IF(IH$68=0,HLOOKUP($A161,'Monte Carlo_locked values'!$CQ$6:$DS$506,'Half from MC Supply Inputs '!IH$138+1,FALSE),IH128)</f>
        <v>12.760528851426129</v>
      </c>
      <c r="II161">
        <f>IF(II$68=0,HLOOKUP($A161,'Monte Carlo_locked values'!$CQ$6:$DS$506,'Half from MC Supply Inputs '!II$138+1,FALSE),II128)</f>
        <v>4.6533694521623463</v>
      </c>
      <c r="IJ161">
        <f>IF(IJ$68=0,HLOOKUP($A161,'Monte Carlo_locked values'!$CQ$6:$DS$506,'Half from MC Supply Inputs '!IJ$138+1,FALSE),IJ128)</f>
        <v>4.1240250060478942</v>
      </c>
      <c r="IK161">
        <f>IF(IK$68=0,HLOOKUP($A161,'Monte Carlo_locked values'!$CQ$6:$DS$506,'Half from MC Supply Inputs '!IK$138+1,FALSE),IK128)</f>
        <v>4.9669648542748472</v>
      </c>
      <c r="IL161">
        <f>IF(IL$68=0,HLOOKUP($A161,'Monte Carlo_locked values'!$CQ$6:$DS$506,'Half from MC Supply Inputs '!IL$138+1,FALSE),IL128)</f>
        <v>6.4570478846612929</v>
      </c>
      <c r="IM161">
        <f>IF(IM$68=0,HLOOKUP($A161,'Monte Carlo_locked values'!$CQ$6:$DS$506,'Half from MC Supply Inputs '!IM$138+1,FALSE),IM128)</f>
        <v>3.4768818238884021</v>
      </c>
      <c r="IN161">
        <f>IF(IN$68=0,HLOOKUP($A161,'Monte Carlo_locked values'!$CQ$6:$DS$506,'Half from MC Supply Inputs '!IN$138+1,FALSE),IN128)</f>
        <v>12.760528851426129</v>
      </c>
      <c r="IO161">
        <f>IF(IO$68=0,HLOOKUP($A161,'Monte Carlo_locked values'!$CQ$6:$DS$506,'Half from MC Supply Inputs '!IO$138+1,FALSE),IO128)</f>
        <v>12.760528851426129</v>
      </c>
      <c r="IP161">
        <f>IF(IP$68=0,HLOOKUP($A161,'Monte Carlo_locked values'!$CQ$6:$DS$506,'Half from MC Supply Inputs '!IP$138+1,FALSE),IP128)</f>
        <v>8.161021676093501</v>
      </c>
      <c r="IQ161">
        <f>IF(IQ$68=0,HLOOKUP($A161,'Monte Carlo_locked values'!$CQ$6:$DS$506,'Half from MC Supply Inputs '!IQ$138+1,FALSE),IQ128)</f>
        <v>8.161021676093501</v>
      </c>
      <c r="IR161">
        <f>IF(IR$68=0,HLOOKUP($A161,'Monte Carlo_locked values'!$CQ$6:$DS$506,'Half from MC Supply Inputs '!IR$138+1,FALSE),IR128)</f>
        <v>6.4570478846612929</v>
      </c>
      <c r="IS161">
        <f>IF(IS$68=0,HLOOKUP($A161,'Monte Carlo_locked values'!$CQ$6:$DS$506,'Half from MC Supply Inputs '!IS$138+1,FALSE),IS128)</f>
        <v>12.760528851426129</v>
      </c>
      <c r="IT161">
        <f>IF(IT$68=0,HLOOKUP($A161,'Monte Carlo_locked values'!$CQ$6:$DS$506,'Half from MC Supply Inputs '!IT$138+1,FALSE),IT128)</f>
        <v>8.161021676093501</v>
      </c>
      <c r="IU161">
        <f>IF(IU$68=0,HLOOKUP($A161,'Monte Carlo_locked values'!$CQ$6:$DS$506,'Half from MC Supply Inputs '!IU$138+1,FALSE),IU128)</f>
        <v>7.309034780377397</v>
      </c>
      <c r="IV161">
        <f>IF(IV$68=0,HLOOKUP($A161,'Monte Carlo_locked values'!$CQ$6:$DS$506,'Half from MC Supply Inputs '!IV$138+1,FALSE),IV128)</f>
        <v>12.760528851426129</v>
      </c>
      <c r="IW161">
        <f>IF(IW$68=0,HLOOKUP($A161,'Monte Carlo_locked values'!$CQ$6:$DS$506,'Half from MC Supply Inputs '!IW$138+1,FALSE),IW128)</f>
        <v>12.760528851426129</v>
      </c>
      <c r="IX161">
        <f>IF(IX$68=0,HLOOKUP($A161,'Monte Carlo_locked values'!$CQ$6:$DS$506,'Half from MC Supply Inputs '!IX$138+1,FALSE),IX128)</f>
        <v>12.760528851426129</v>
      </c>
      <c r="IY161">
        <f>IF(IY$68=0,HLOOKUP($A161,'Monte Carlo_locked values'!$CQ$6:$DS$506,'Half from MC Supply Inputs '!IY$138+1,FALSE),IY128)</f>
        <v>4.9669648542748472</v>
      </c>
      <c r="IZ161">
        <f>IF(IZ$68=0,HLOOKUP($A161,'Monte Carlo_locked values'!$CQ$6:$DS$506,'Half from MC Supply Inputs '!IZ$138+1,FALSE),IZ128)</f>
        <v>3.4809465894331622</v>
      </c>
      <c r="JA161">
        <f>IF(JA$68=0,HLOOKUP($A161,'Monte Carlo_locked values'!$CQ$6:$DS$506,'Half from MC Supply Inputs '!JA$138+1,FALSE),JA128)</f>
        <v>12.760528851426129</v>
      </c>
      <c r="JB161">
        <f>IF(JB$68=0,HLOOKUP($A161,'Monte Carlo_locked values'!$CQ$6:$DS$506,'Half from MC Supply Inputs '!JB$138+1,FALSE),JB128)</f>
        <v>8.4339016360824086</v>
      </c>
      <c r="JC161">
        <f>IF(JC$68=0,HLOOKUP($A161,'Monte Carlo_locked values'!$CQ$6:$DS$506,'Half from MC Supply Inputs '!JC$138+1,FALSE),JC128)</f>
        <v>4.9669648542748472</v>
      </c>
      <c r="JD161">
        <f>IF(JD$68=0,HLOOKUP($A161,'Monte Carlo_locked values'!$CQ$6:$DS$506,'Half from MC Supply Inputs '!JD$138+1,FALSE),JD128)</f>
        <v>12.760528851426129</v>
      </c>
      <c r="JE161">
        <f>IF(JE$68=0,HLOOKUP($A161,'Monte Carlo_locked values'!$CQ$6:$DS$506,'Half from MC Supply Inputs '!JE$138+1,FALSE),JE128)</f>
        <v>12.760528851426129</v>
      </c>
      <c r="JF161">
        <f>IF(JF$68=0,HLOOKUP($A161,'Monte Carlo_locked values'!$CQ$6:$DS$506,'Half from MC Supply Inputs '!JF$138+1,FALSE),JF128)</f>
        <v>7.309034780377397</v>
      </c>
      <c r="JG161">
        <f>IF(JG$68=0,HLOOKUP($A161,'Monte Carlo_locked values'!$CQ$6:$DS$506,'Half from MC Supply Inputs '!JG$138+1,FALSE),JG128)</f>
        <v>5.2354928007763881</v>
      </c>
      <c r="JH161">
        <f>IF(JH$68=0,HLOOKUP($A161,'Monte Carlo_locked values'!$CQ$6:$DS$506,'Half from MC Supply Inputs '!JH$138+1,FALSE),JH128)</f>
        <v>9.921740798460986</v>
      </c>
      <c r="JI161">
        <f>IF(JI$68=0,HLOOKUP($A161,'Monte Carlo_locked values'!$CQ$6:$DS$506,'Half from MC Supply Inputs '!JI$138+1,FALSE),JI128)</f>
        <v>12.760528851426129</v>
      </c>
      <c r="JJ161">
        <f>IF(JJ$68=0,HLOOKUP($A161,'Monte Carlo_locked values'!$CQ$6:$DS$506,'Half from MC Supply Inputs '!JJ$138+1,FALSE),JJ128)</f>
        <v>3.4768818238884021</v>
      </c>
      <c r="JK161">
        <f>IF(JK$68=0,HLOOKUP($A161,'Monte Carlo_locked values'!$CQ$6:$DS$506,'Half from MC Supply Inputs '!JK$138+1,FALSE),JK128)</f>
        <v>7.309034780377397</v>
      </c>
      <c r="JL161">
        <f>IF(JL$68=0,HLOOKUP($A161,'Monte Carlo_locked values'!$CQ$6:$DS$506,'Half from MC Supply Inputs '!JL$138+1,FALSE),JL128)</f>
        <v>4.9669648542748472</v>
      </c>
      <c r="JM161">
        <f>IF(JM$68=0,HLOOKUP($A161,'Monte Carlo_locked values'!$CQ$6:$DS$506,'Half from MC Supply Inputs '!JM$138+1,FALSE),JM128)</f>
        <v>3.4768818238884021</v>
      </c>
      <c r="JN161">
        <f>IF(JN$68=0,HLOOKUP($A161,'Monte Carlo_locked values'!$CQ$6:$DS$506,'Half from MC Supply Inputs '!JN$138+1,FALSE),JN128)</f>
        <v>8.1048556069456872</v>
      </c>
      <c r="JO161">
        <f>IF(JO$68=0,HLOOKUP($A161,'Monte Carlo_locked values'!$CQ$6:$DS$506,'Half from MC Supply Inputs '!JO$138+1,FALSE),JO128)</f>
        <v>8.7195423852330762</v>
      </c>
      <c r="JP161">
        <f>IF(JP$68=0,HLOOKUP($A161,'Monte Carlo_locked values'!$CQ$6:$DS$506,'Half from MC Supply Inputs '!JP$138+1,FALSE),JP128)</f>
        <v>6.4570478846612929</v>
      </c>
      <c r="JQ161">
        <f>IF(JQ$68=0,HLOOKUP($A161,'Monte Carlo_locked values'!$CQ$6:$DS$506,'Half from MC Supply Inputs '!JQ$138+1,FALSE),JQ128)</f>
        <v>3.4768818238884021</v>
      </c>
      <c r="JR161">
        <f>IF(JR$68=0,HLOOKUP($A161,'Monte Carlo_locked values'!$CQ$6:$DS$506,'Half from MC Supply Inputs '!JR$138+1,FALSE),JR128)</f>
        <v>12.157929268821492</v>
      </c>
      <c r="JS161">
        <f>IF(JS$68=0,HLOOKUP($A161,'Monte Carlo_locked values'!$CQ$6:$DS$506,'Half from MC Supply Inputs '!JS$138+1,FALSE),JS128)</f>
        <v>3.4768818238884021</v>
      </c>
      <c r="JT161">
        <f>IF(JT$68=0,HLOOKUP($A161,'Monte Carlo_locked values'!$CQ$6:$DS$506,'Half from MC Supply Inputs '!JT$138+1,FALSE),JT128)</f>
        <v>8.161021676093501</v>
      </c>
      <c r="JU161">
        <f>IF(JU$68=0,HLOOKUP($A161,'Monte Carlo_locked values'!$CQ$6:$DS$506,'Half from MC Supply Inputs '!JU$138+1,FALSE),JU128)</f>
        <v>4.9669648542748472</v>
      </c>
      <c r="JV161">
        <f>IF(JV$68=0,HLOOKUP($A161,'Monte Carlo_locked values'!$CQ$6:$DS$506,'Half from MC Supply Inputs '!JV$138+1,FALSE),JV128)</f>
        <v>5.7127602169278493</v>
      </c>
      <c r="JW161">
        <f>IF(JW$68=0,HLOOKUP($A161,'Monte Carlo_locked values'!$CQ$6:$DS$506,'Half from MC Supply Inputs '!JW$138+1,FALSE),JW128)</f>
        <v>8.161021676093501</v>
      </c>
      <c r="JX161">
        <f>IF(JX$68=0,HLOOKUP($A161,'Monte Carlo_locked values'!$CQ$6:$DS$506,'Half from MC Supply Inputs '!JX$138+1,FALSE),JX128)</f>
        <v>4.9669648542748472</v>
      </c>
      <c r="JY161">
        <f>IF(JY$68=0,HLOOKUP($A161,'Monte Carlo_locked values'!$CQ$6:$DS$506,'Half from MC Supply Inputs '!JY$138+1,FALSE),JY128)</f>
        <v>6.4570478846612929</v>
      </c>
      <c r="JZ161">
        <f>IF(JZ$68=0,HLOOKUP($A161,'Monte Carlo_locked values'!$CQ$6:$DS$506,'Half from MC Supply Inputs '!JZ$138+1,FALSE),JZ128)</f>
        <v>4.1494982877211459</v>
      </c>
      <c r="KA161">
        <f>IF(KA$68=0,HLOOKUP($A161,'Monte Carlo_locked values'!$CQ$6:$DS$506,'Half from MC Supply Inputs '!KA$138+1,FALSE),KA128)</f>
        <v>5.5309859160127699</v>
      </c>
      <c r="KB161">
        <f>IF(KB$68=0,HLOOKUP($A161,'Monte Carlo_locked values'!$CQ$6:$DS$506,'Half from MC Supply Inputs '!KB$138+1,FALSE),KB128)</f>
        <v>3.4768818238884021</v>
      </c>
      <c r="KC161">
        <f>IF(KC$68=0,HLOOKUP($A161,'Monte Carlo_locked values'!$CQ$6:$DS$506,'Half from MC Supply Inputs '!KC$138+1,FALSE),KC128)</f>
        <v>9.9766375321051761</v>
      </c>
      <c r="KD161">
        <f>IF(KD$68=0,HLOOKUP($A161,'Monte Carlo_locked values'!$CQ$6:$DS$506,'Half from MC Supply Inputs '!KD$138+1,FALSE),KD128)</f>
        <v>12.760528851426129</v>
      </c>
      <c r="KE161">
        <f>IF(KE$68=0,HLOOKUP($A161,'Monte Carlo_locked values'!$CQ$6:$DS$506,'Half from MC Supply Inputs '!KE$138+1,FALSE),KE128)</f>
        <v>3.4809465894331622</v>
      </c>
      <c r="KF161">
        <f>IF(KF$68=0,HLOOKUP($A161,'Monte Carlo_locked values'!$CQ$6:$DS$506,'Half from MC Supply Inputs '!KF$138+1,FALSE),KF128)</f>
        <v>7.309034780377397</v>
      </c>
      <c r="KG161">
        <f>IF(KG$68=0,HLOOKUP($A161,'Monte Carlo_locked values'!$CQ$6:$DS$506,'Half from MC Supply Inputs '!KG$138+1,FALSE),KG128)</f>
        <v>12.760528851426129</v>
      </c>
      <c r="KH161">
        <f>IF(KH$68=0,HLOOKUP($A161,'Monte Carlo_locked values'!$CQ$6:$DS$506,'Half from MC Supply Inputs '!KH$138+1,FALSE),KH128)</f>
        <v>7.309034780377397</v>
      </c>
      <c r="KI161">
        <f>IF(KI$68=0,HLOOKUP($A161,'Monte Carlo_locked values'!$CQ$6:$DS$506,'Half from MC Supply Inputs '!KI$138+1,FALSE),KI128)</f>
        <v>12.760528851426129</v>
      </c>
      <c r="KJ161">
        <f>IF(KJ$68=0,HLOOKUP($A161,'Monte Carlo_locked values'!$CQ$6:$DS$506,'Half from MC Supply Inputs '!KJ$138+1,FALSE),KJ128)</f>
        <v>3.4768818238884021</v>
      </c>
      <c r="KK161">
        <f>IF(KK$68=0,HLOOKUP($A161,'Monte Carlo_locked values'!$CQ$6:$DS$506,'Half from MC Supply Inputs '!KK$138+1,FALSE),KK128)</f>
        <v>12.760528851426129</v>
      </c>
      <c r="KL161">
        <f>IF(KL$68=0,HLOOKUP($A161,'Monte Carlo_locked values'!$CQ$6:$DS$506,'Half from MC Supply Inputs '!KL$138+1,FALSE),KL128)</f>
        <v>6.4570478846612929</v>
      </c>
      <c r="KM161">
        <f>IF(KM$68=0,HLOOKUP($A161,'Monte Carlo_locked values'!$CQ$6:$DS$506,'Half from MC Supply Inputs '!KM$138+1,FALSE),KM128)</f>
        <v>4.9669648542748472</v>
      </c>
      <c r="KN161">
        <f>IF(KN$68=0,HLOOKUP($A161,'Monte Carlo_locked values'!$CQ$6:$DS$506,'Half from MC Supply Inputs '!KN$138+1,FALSE),KN128)</f>
        <v>6.4570478846612929</v>
      </c>
      <c r="KO161">
        <f>IF(KO$68=0,HLOOKUP($A161,'Monte Carlo_locked values'!$CQ$6:$DS$506,'Half from MC Supply Inputs '!KO$138+1,FALSE),KO128)</f>
        <v>7.0176137798457097</v>
      </c>
      <c r="KP161">
        <f>IF(KP$68=0,HLOOKUP($A161,'Monte Carlo_locked values'!$CQ$6:$DS$506,'Half from MC Supply Inputs '!KP$138+1,FALSE),KP128)</f>
        <v>4.9669648542748472</v>
      </c>
      <c r="KQ161">
        <f>IF(KQ$68=0,HLOOKUP($A161,'Monte Carlo_locked values'!$CQ$6:$DS$506,'Half from MC Supply Inputs '!KQ$138+1,FALSE),KQ128)</f>
        <v>12.760528851426129</v>
      </c>
      <c r="KR161">
        <f>IF(KR$68=0,HLOOKUP($A161,'Monte Carlo_locked values'!$CQ$6:$DS$506,'Half from MC Supply Inputs '!KR$138+1,FALSE),KR128)</f>
        <v>6.4570478846612929</v>
      </c>
      <c r="KS161">
        <f>IF(KS$68=0,HLOOKUP($A161,'Monte Carlo_locked values'!$CQ$6:$DS$506,'Half from MC Supply Inputs '!KS$138+1,FALSE),KS128)</f>
        <v>12.760528851426129</v>
      </c>
      <c r="KT161">
        <f>IF(KT$68=0,HLOOKUP($A161,'Monte Carlo_locked values'!$CQ$6:$DS$506,'Half from MC Supply Inputs '!KT$138+1,FALSE),KT128)</f>
        <v>12.760528851426129</v>
      </c>
      <c r="KU161">
        <f>IF(KU$68=0,HLOOKUP($A161,'Monte Carlo_locked values'!$CQ$6:$DS$506,'Half from MC Supply Inputs '!KU$138+1,FALSE),KU128)</f>
        <v>8.161021676093501</v>
      </c>
      <c r="KV161">
        <f>IF(KV$68=0,HLOOKUP($A161,'Monte Carlo_locked values'!$CQ$6:$DS$506,'Half from MC Supply Inputs '!KV$138+1,FALSE),KV128)</f>
        <v>3.4768818238884021</v>
      </c>
      <c r="KW161">
        <f>IF(KW$68=0,HLOOKUP($A161,'Monte Carlo_locked values'!$CQ$6:$DS$506,'Half from MC Supply Inputs '!KW$138+1,FALSE),KW128)</f>
        <v>3.6069318033841942</v>
      </c>
      <c r="KX161">
        <f>IF(KX$68=0,HLOOKUP($A161,'Monte Carlo_locked values'!$CQ$6:$DS$506,'Half from MC Supply Inputs '!KX$138+1,FALSE),KX128)</f>
        <v>3.4809465894331622</v>
      </c>
      <c r="KY161">
        <f>IF(KY$68=0,HLOOKUP($A161,'Monte Carlo_locked values'!$CQ$6:$DS$506,'Half from MC Supply Inputs '!KY$138+1,FALSE),KY128)</f>
        <v>12.760528851426129</v>
      </c>
      <c r="KZ161">
        <f>IF(KZ$68=0,HLOOKUP($A161,'Monte Carlo_locked values'!$CQ$6:$DS$506,'Half from MC Supply Inputs '!KZ$138+1,FALSE),KZ128)</f>
        <v>12.760528851426129</v>
      </c>
      <c r="LA161">
        <f>IF(LA$68=0,HLOOKUP($A161,'Monte Carlo_locked values'!$CQ$6:$DS$506,'Half from MC Supply Inputs '!LA$138+1,FALSE),LA128)</f>
        <v>12.760528851426129</v>
      </c>
      <c r="LB161">
        <f>IF(LB$68=0,HLOOKUP($A161,'Monte Carlo_locked values'!$CQ$6:$DS$506,'Half from MC Supply Inputs '!LB$138+1,FALSE),LB128)</f>
        <v>4.9669648542748472</v>
      </c>
      <c r="LC161">
        <f>IF(LC$68=0,HLOOKUP($A161,'Monte Carlo_locked values'!$CQ$6:$DS$506,'Half from MC Supply Inputs '!LC$138+1,FALSE),LC128)</f>
        <v>10.580319054060569</v>
      </c>
      <c r="LD161">
        <f>IF(LD$68=0,HLOOKUP($A161,'Monte Carlo_locked values'!$CQ$6:$DS$506,'Half from MC Supply Inputs '!LD$138+1,FALSE),LD128)</f>
        <v>4.9669648542748472</v>
      </c>
      <c r="LE161">
        <f>IF(LE$68=0,HLOOKUP($A161,'Monte Carlo_locked values'!$CQ$6:$DS$506,'Half from MC Supply Inputs '!LE$138+1,FALSE),LE128)</f>
        <v>3.4768818238884021</v>
      </c>
      <c r="LF161">
        <f>IF(LF$68=0,HLOOKUP($A161,'Monte Carlo_locked values'!$CQ$6:$DS$506,'Half from MC Supply Inputs '!LF$138+1,FALSE),LF128)</f>
        <v>12.760528851426129</v>
      </c>
      <c r="LG161">
        <f>IF(LG$68=0,HLOOKUP($A161,'Monte Carlo_locked values'!$CQ$6:$DS$506,'Half from MC Supply Inputs '!LG$138+1,FALSE),LG128)</f>
        <v>12.760528851426129</v>
      </c>
      <c r="LH161">
        <f>IF(LH$68=0,HLOOKUP($A161,'Monte Carlo_locked values'!$CQ$6:$DS$506,'Half from MC Supply Inputs '!LH$138+1,FALSE),LH128)</f>
        <v>12.760528851426129</v>
      </c>
      <c r="LI161">
        <f>IF(LI$68=0,HLOOKUP($A161,'Monte Carlo_locked values'!$CQ$6:$DS$506,'Half from MC Supply Inputs '!LI$138+1,FALSE),LI128)</f>
        <v>11.3183604328916</v>
      </c>
      <c r="LJ161">
        <f>IF(LJ$68=0,HLOOKUP($A161,'Monte Carlo_locked values'!$CQ$6:$DS$506,'Half from MC Supply Inputs '!LJ$138+1,FALSE),LJ128)</f>
        <v>8.161021676093501</v>
      </c>
      <c r="LK161">
        <f>IF(LK$68=0,HLOOKUP($A161,'Monte Carlo_locked values'!$CQ$6:$DS$506,'Half from MC Supply Inputs '!LK$138+1,FALSE),LK128)</f>
        <v>7.309034780377397</v>
      </c>
      <c r="LL161">
        <f>IF(LL$68=0,HLOOKUP($A161,'Monte Carlo_locked values'!$CQ$6:$DS$506,'Half from MC Supply Inputs '!LL$138+1,FALSE),LL128)</f>
        <v>12.760528851426129</v>
      </c>
      <c r="LM161">
        <f>IF(LM$68=0,HLOOKUP($A161,'Monte Carlo_locked values'!$CQ$6:$DS$506,'Half from MC Supply Inputs '!LM$138+1,FALSE),LM128)</f>
        <v>5.4649215526003427</v>
      </c>
      <c r="LN161">
        <f>IF(LN$68=0,HLOOKUP($A161,'Monte Carlo_locked values'!$CQ$6:$DS$506,'Half from MC Supply Inputs '!LN$138+1,FALSE),LN128)</f>
        <v>3.4809465894331622</v>
      </c>
      <c r="LO161">
        <f>IF(LO$68=0,HLOOKUP($A161,'Monte Carlo_locked values'!$CQ$6:$DS$506,'Half from MC Supply Inputs '!LO$138+1,FALSE),LO128)</f>
        <v>3.4809465894331622</v>
      </c>
      <c r="LP161">
        <f>IF(LP$68=0,HLOOKUP($A161,'Monte Carlo_locked values'!$CQ$6:$DS$506,'Half from MC Supply Inputs '!LP$138+1,FALSE),LP128)</f>
        <v>7.2536432245971838</v>
      </c>
      <c r="LQ161">
        <f>IF(LQ$68=0,HLOOKUP($A161,'Monte Carlo_locked values'!$CQ$6:$DS$506,'Half from MC Supply Inputs '!LQ$138+1,FALSE),LQ128)</f>
        <v>12.760528851426129</v>
      </c>
      <c r="LR161">
        <f>IF(LR$68=0,HLOOKUP($A161,'Monte Carlo_locked values'!$CQ$6:$DS$506,'Half from MC Supply Inputs '!LR$138+1,FALSE),LR128)</f>
        <v>3.4768818238884021</v>
      </c>
      <c r="LS161">
        <f>IF(LS$68=0,HLOOKUP($A161,'Monte Carlo_locked values'!$CQ$6:$DS$506,'Half from MC Supply Inputs '!LS$138+1,FALSE),LS128)</f>
        <v>12.347125556886239</v>
      </c>
      <c r="LT161">
        <f>IF(LT$68=0,HLOOKUP($A161,'Monte Carlo_locked values'!$CQ$6:$DS$506,'Half from MC Supply Inputs '!LT$138+1,FALSE),LT128)</f>
        <v>12.721797216416876</v>
      </c>
      <c r="LU161">
        <f>IF(LU$68=0,HLOOKUP($A161,'Monte Carlo_locked values'!$CQ$6:$DS$506,'Half from MC Supply Inputs '!LU$138+1,FALSE),LU128)</f>
        <v>4.9669648542748472</v>
      </c>
      <c r="LV161">
        <f>IF(LV$68=0,HLOOKUP($A161,'Monte Carlo_locked values'!$CQ$6:$DS$506,'Half from MC Supply Inputs '!LV$138+1,FALSE),LV128)</f>
        <v>8.161021676093501</v>
      </c>
      <c r="LW161">
        <f>IF(LW$68=0,HLOOKUP($A161,'Monte Carlo_locked values'!$CQ$6:$DS$506,'Half from MC Supply Inputs '!LW$138+1,FALSE),LW128)</f>
        <v>4.2454298676372897</v>
      </c>
      <c r="LX161">
        <f>IF(LX$68=0,HLOOKUP($A161,'Monte Carlo_locked values'!$CQ$6:$DS$506,'Half from MC Supply Inputs '!LX$138+1,FALSE),LX128)</f>
        <v>3.4768818238884021</v>
      </c>
      <c r="LY161">
        <f>IF(LY$68=0,HLOOKUP($A161,'Monte Carlo_locked values'!$CQ$6:$DS$506,'Half from MC Supply Inputs '!LY$138+1,FALSE),LY128)</f>
        <v>8.161021676093501</v>
      </c>
      <c r="LZ161">
        <f>IF(LZ$68=0,HLOOKUP($A161,'Monte Carlo_locked values'!$CQ$6:$DS$506,'Half from MC Supply Inputs '!LZ$138+1,FALSE),LZ128)</f>
        <v>12.760528851426129</v>
      </c>
      <c r="MA161">
        <f>IF(MA$68=0,HLOOKUP($A161,'Monte Carlo_locked values'!$CQ$6:$DS$506,'Half from MC Supply Inputs '!MA$138+1,FALSE),MA128)</f>
        <v>3.4768818238884021</v>
      </c>
      <c r="MB161">
        <f>IF(MB$68=0,HLOOKUP($A161,'Monte Carlo_locked values'!$CQ$6:$DS$506,'Half from MC Supply Inputs '!MB$138+1,FALSE),MB128)</f>
        <v>3.4768818238884021</v>
      </c>
      <c r="MC161">
        <f>IF(MC$68=0,HLOOKUP($A161,'Monte Carlo_locked values'!$CQ$6:$DS$506,'Half from MC Supply Inputs '!MC$138+1,FALSE),MC128)</f>
        <v>3.5367918239663201</v>
      </c>
      <c r="MD161">
        <f>IF(MD$68=0,HLOOKUP($A161,'Monte Carlo_locked values'!$CQ$6:$DS$506,'Half from MC Supply Inputs '!MD$138+1,FALSE),MD128)</f>
        <v>8.161021676093501</v>
      </c>
      <c r="ME161">
        <f>IF(ME$68=0,HLOOKUP($A161,'Monte Carlo_locked values'!$CQ$6:$DS$506,'Half from MC Supply Inputs '!ME$138+1,FALSE),ME128)</f>
        <v>12.760528851426129</v>
      </c>
      <c r="MF161">
        <f>IF(MF$68=0,HLOOKUP($A161,'Monte Carlo_locked values'!$CQ$6:$DS$506,'Half from MC Supply Inputs '!MF$138+1,FALSE),MF128)</f>
        <v>3.4768818238884021</v>
      </c>
      <c r="MG161">
        <f>IF(MG$68=0,HLOOKUP($A161,'Monte Carlo_locked values'!$CQ$6:$DS$506,'Half from MC Supply Inputs '!MG$138+1,FALSE),MG128)</f>
        <v>12.760528851426129</v>
      </c>
      <c r="MH161">
        <f>IF(MH$68=0,HLOOKUP($A161,'Monte Carlo_locked values'!$CQ$6:$DS$506,'Half from MC Supply Inputs '!MH$138+1,FALSE),MH128)</f>
        <v>8.161021676093501</v>
      </c>
      <c r="MI161">
        <f>IF(MI$68=0,HLOOKUP($A161,'Monte Carlo_locked values'!$CQ$6:$DS$506,'Half from MC Supply Inputs '!MI$138+1,FALSE),MI128)</f>
        <v>12.760528851426129</v>
      </c>
      <c r="MJ161">
        <f>IF(MJ$68=0,HLOOKUP($A161,'Monte Carlo_locked values'!$CQ$6:$DS$506,'Half from MC Supply Inputs '!MJ$138+1,FALSE),MJ128)</f>
        <v>5.0905767266910127</v>
      </c>
      <c r="MK161">
        <f>IF(MK$68=0,HLOOKUP($A161,'Monte Carlo_locked values'!$CQ$6:$DS$506,'Half from MC Supply Inputs '!MK$138+1,FALSE),MK128)</f>
        <v>5.3002805644505546</v>
      </c>
      <c r="ML161">
        <f>IF(ML$68=0,HLOOKUP($A161,'Monte Carlo_locked values'!$CQ$6:$DS$506,'Half from MC Supply Inputs '!ML$138+1,FALSE),ML128)</f>
        <v>3.4768818238884021</v>
      </c>
      <c r="MM161">
        <f>IF(MM$68=0,HLOOKUP($A161,'Monte Carlo_locked values'!$CQ$6:$DS$506,'Half from MC Supply Inputs '!MM$138+1,FALSE),MM128)</f>
        <v>12.760528851426129</v>
      </c>
      <c r="MN161">
        <f>IF(MN$68=0,HLOOKUP($A161,'Monte Carlo_locked values'!$CQ$6:$DS$506,'Half from MC Supply Inputs '!MN$138+1,FALSE),MN128)</f>
        <v>7.309034780377397</v>
      </c>
      <c r="MO161">
        <f>IF(MO$68=0,HLOOKUP($A161,'Monte Carlo_locked values'!$CQ$6:$DS$506,'Half from MC Supply Inputs '!MO$138+1,FALSE),MO128)</f>
        <v>4.9669648542748472</v>
      </c>
      <c r="MP161">
        <f>IF(MP$68=0,HLOOKUP($A161,'Monte Carlo_locked values'!$CQ$6:$DS$506,'Half from MC Supply Inputs '!MP$138+1,FALSE),MP128)</f>
        <v>12.760528851426129</v>
      </c>
      <c r="MQ161">
        <f>IF(MQ$68=0,HLOOKUP($A161,'Monte Carlo_locked values'!$CQ$6:$DS$506,'Half from MC Supply Inputs '!MQ$138+1,FALSE),MQ128)</f>
        <v>12.760528851426129</v>
      </c>
      <c r="MR161">
        <f>IF(MR$68=0,HLOOKUP($A161,'Monte Carlo_locked values'!$CQ$6:$DS$506,'Half from MC Supply Inputs '!MR$138+1,FALSE),MR128)</f>
        <v>12.760528851426129</v>
      </c>
      <c r="MS161">
        <f>IF(MS$68=0,HLOOKUP($A161,'Monte Carlo_locked values'!$CQ$6:$DS$506,'Half from MC Supply Inputs '!MS$138+1,FALSE),MS128)</f>
        <v>4.9669648542748472</v>
      </c>
      <c r="MT161">
        <f>IF(MT$68=0,HLOOKUP($A161,'Monte Carlo_locked values'!$CQ$6:$DS$506,'Half from MC Supply Inputs '!MT$138+1,FALSE),MT128)</f>
        <v>12.760528851426129</v>
      </c>
      <c r="MU161">
        <f>IF(MU$68=0,HLOOKUP($A161,'Monte Carlo_locked values'!$CQ$6:$DS$506,'Half from MC Supply Inputs '!MU$138+1,FALSE),MU128)</f>
        <v>12.760528851426129</v>
      </c>
      <c r="MV161">
        <f>IF(MV$68=0,HLOOKUP($A161,'Monte Carlo_locked values'!$CQ$6:$DS$506,'Half from MC Supply Inputs '!MV$138+1,FALSE),MV128)</f>
        <v>7.309034780377397</v>
      </c>
      <c r="MW161">
        <f>IF(MW$68=0,HLOOKUP($A161,'Monte Carlo_locked values'!$CQ$6:$DS$506,'Half from MC Supply Inputs '!MW$138+1,FALSE),MW128)</f>
        <v>8.161021676093501</v>
      </c>
      <c r="MX161">
        <f>IF(MX$68=0,HLOOKUP($A161,'Monte Carlo_locked values'!$CQ$6:$DS$506,'Half from MC Supply Inputs '!MX$138+1,FALSE),MX128)</f>
        <v>6.4570478846612929</v>
      </c>
      <c r="MY161">
        <f>IF(MY$68=0,HLOOKUP($A161,'Monte Carlo_locked values'!$CQ$6:$DS$506,'Half from MC Supply Inputs '!MY$138+1,FALSE),MY128)</f>
        <v>8.8780093571132177</v>
      </c>
      <c r="MZ161">
        <f>IF(MZ$68=0,HLOOKUP($A161,'Monte Carlo_locked values'!$CQ$6:$DS$506,'Half from MC Supply Inputs '!MZ$138+1,FALSE),MZ128)</f>
        <v>8.161021676093501</v>
      </c>
      <c r="NA161">
        <f>IF(NA$68=0,HLOOKUP($A161,'Monte Carlo_locked values'!$CQ$6:$DS$506,'Half from MC Supply Inputs '!NA$138+1,FALSE),NA128)</f>
        <v>4.2111535937166149</v>
      </c>
      <c r="NB161">
        <f>IF(NB$68=0,HLOOKUP($A161,'Monte Carlo_locked values'!$CQ$6:$DS$506,'Half from MC Supply Inputs '!NB$138+1,FALSE),NB128)</f>
        <v>4.9669648542748472</v>
      </c>
      <c r="NC161">
        <f>IF(NC$68=0,HLOOKUP($A161,'Monte Carlo_locked values'!$CQ$6:$DS$506,'Half from MC Supply Inputs '!NC$138+1,FALSE),NC128)</f>
        <v>12.760528851426129</v>
      </c>
      <c r="ND161">
        <f>IF(ND$68=0,HLOOKUP($A161,'Monte Carlo_locked values'!$CQ$6:$DS$506,'Half from MC Supply Inputs '!ND$138+1,FALSE),ND128)</f>
        <v>3.4809465894331622</v>
      </c>
      <c r="NE161">
        <f>IF(NE$68=0,HLOOKUP($A161,'Monte Carlo_locked values'!$CQ$6:$DS$506,'Half from MC Supply Inputs '!NE$138+1,FALSE),NE128)</f>
        <v>10.34682005154116</v>
      </c>
      <c r="NF161">
        <f>IF(NF$68=0,HLOOKUP($A161,'Monte Carlo_locked values'!$CQ$6:$DS$506,'Half from MC Supply Inputs '!NF$138+1,FALSE),NF128)</f>
        <v>4.9669648542748472</v>
      </c>
      <c r="NG161">
        <f>IF(NG$68=0,HLOOKUP($A161,'Monte Carlo_locked values'!$CQ$6:$DS$506,'Half from MC Supply Inputs '!NG$138+1,FALSE),NG128)</f>
        <v>3.4768818238884021</v>
      </c>
      <c r="NH161">
        <f>IF(NH$68=0,HLOOKUP($A161,'Monte Carlo_locked values'!$CQ$6:$DS$506,'Half from MC Supply Inputs '!NH$138+1,FALSE),NH128)</f>
        <v>4.9669648542748472</v>
      </c>
      <c r="NI161">
        <f>IF(NI$68=0,HLOOKUP($A161,'Monte Carlo_locked values'!$CQ$6:$DS$506,'Half from MC Supply Inputs '!NI$138+1,FALSE),NI128)</f>
        <v>6.126655660076235</v>
      </c>
      <c r="NJ161">
        <f>IF(NJ$68=0,HLOOKUP($A161,'Monte Carlo_locked values'!$CQ$6:$DS$506,'Half from MC Supply Inputs '!NJ$138+1,FALSE),NJ128)</f>
        <v>12.760528851426129</v>
      </c>
      <c r="NK161">
        <f>IF(NK$68=0,HLOOKUP($A161,'Monte Carlo_locked values'!$CQ$6:$DS$506,'Half from MC Supply Inputs '!NK$138+1,FALSE),NK128)</f>
        <v>3.4809465894331622</v>
      </c>
      <c r="NL161">
        <f>IF(NL$68=0,HLOOKUP($A161,'Monte Carlo_locked values'!$CQ$6:$DS$506,'Half from MC Supply Inputs '!NL$138+1,FALSE),NL128)</f>
        <v>12.760528851426129</v>
      </c>
      <c r="NM161">
        <f>IF(NM$68=0,HLOOKUP($A161,'Monte Carlo_locked values'!$CQ$6:$DS$506,'Half from MC Supply Inputs '!NM$138+1,FALSE),NM128)</f>
        <v>3.4768818238884021</v>
      </c>
      <c r="NN161">
        <f>IF(NN$68=0,HLOOKUP($A161,'Monte Carlo_locked values'!$CQ$6:$DS$506,'Half from MC Supply Inputs '!NN$138+1,FALSE),NN128)</f>
        <v>6.4570478846612929</v>
      </c>
      <c r="NO161">
        <f>IF(NO$68=0,HLOOKUP($A161,'Monte Carlo_locked values'!$CQ$6:$DS$506,'Half from MC Supply Inputs '!NO$138+1,FALSE),NO128)</f>
        <v>3.4768818238884021</v>
      </c>
      <c r="NP161">
        <f>IF(NP$68=0,HLOOKUP($A161,'Monte Carlo_locked values'!$CQ$6:$DS$506,'Half from MC Supply Inputs '!NP$138+1,FALSE),NP128)</f>
        <v>12.760528851426129</v>
      </c>
      <c r="NQ161">
        <f>IF(NQ$68=0,HLOOKUP($A161,'Monte Carlo_locked values'!$CQ$6:$DS$506,'Half from MC Supply Inputs '!NQ$138+1,FALSE),NQ128)</f>
        <v>7.309034780377397</v>
      </c>
      <c r="NR161">
        <f>IF(NR$68=0,HLOOKUP($A161,'Monte Carlo_locked values'!$CQ$6:$DS$506,'Half from MC Supply Inputs '!NR$138+1,FALSE),NR128)</f>
        <v>7.309034780377397</v>
      </c>
      <c r="NS161">
        <f>IF(NS$68=0,HLOOKUP($A161,'Monte Carlo_locked values'!$CQ$6:$DS$506,'Half from MC Supply Inputs '!NS$138+1,FALSE),NS128)</f>
        <v>4.9669648542748472</v>
      </c>
      <c r="NT161">
        <f>IF(NT$68=0,HLOOKUP($A161,'Monte Carlo_locked values'!$CQ$6:$DS$506,'Half from MC Supply Inputs '!NT$138+1,FALSE),NT128)</f>
        <v>3.4768818238884021</v>
      </c>
      <c r="NU161">
        <f>IF(NU$68=0,HLOOKUP($A161,'Monte Carlo_locked values'!$CQ$6:$DS$506,'Half from MC Supply Inputs '!NU$138+1,FALSE),NU128)</f>
        <v>3.4768818238884021</v>
      </c>
      <c r="NV161">
        <f>IF(NV$68=0,HLOOKUP($A161,'Monte Carlo_locked values'!$CQ$6:$DS$506,'Half from MC Supply Inputs '!NV$138+1,FALSE),NV128)</f>
        <v>8.161021676093501</v>
      </c>
      <c r="NW161">
        <f>IF(NW$68=0,HLOOKUP($A161,'Monte Carlo_locked values'!$CQ$6:$DS$506,'Half from MC Supply Inputs '!NW$138+1,FALSE),NW128)</f>
        <v>12.760528851426129</v>
      </c>
      <c r="NX161">
        <f>IF(NX$68=0,HLOOKUP($A161,'Monte Carlo_locked values'!$CQ$6:$DS$506,'Half from MC Supply Inputs '!NX$138+1,FALSE),NX128)</f>
        <v>3.4768818238884021</v>
      </c>
      <c r="NY161">
        <f>IF(NY$68=0,HLOOKUP($A161,'Monte Carlo_locked values'!$CQ$6:$DS$506,'Half from MC Supply Inputs '!NY$138+1,FALSE),NY128)</f>
        <v>5.8941324807981497</v>
      </c>
      <c r="NZ161">
        <f>IF(NZ$68=0,HLOOKUP($A161,'Monte Carlo_locked values'!$CQ$6:$DS$506,'Half from MC Supply Inputs '!NZ$138+1,FALSE),NZ128)</f>
        <v>7.309034780377397</v>
      </c>
      <c r="OA161">
        <f>IF(OA$68=0,HLOOKUP($A161,'Monte Carlo_locked values'!$CQ$6:$DS$506,'Half from MC Supply Inputs '!OA$138+1,FALSE),OA128)</f>
        <v>3.4809465894331622</v>
      </c>
      <c r="OB161">
        <f>IF(OB$68=0,HLOOKUP($A161,'Monte Carlo_locked values'!$CQ$6:$DS$506,'Half from MC Supply Inputs '!OB$138+1,FALSE),OB128)</f>
        <v>10.543352414783676</v>
      </c>
      <c r="OC161">
        <f>IF(OC$68=0,HLOOKUP($A161,'Monte Carlo_locked values'!$CQ$6:$DS$506,'Half from MC Supply Inputs '!OC$138+1,FALSE),OC128)</f>
        <v>3.4768818238884021</v>
      </c>
      <c r="OD161">
        <f>IF(OD$68=0,HLOOKUP($A161,'Monte Carlo_locked values'!$CQ$6:$DS$506,'Half from MC Supply Inputs '!OD$138+1,FALSE),OD128)</f>
        <v>12.760528851426129</v>
      </c>
      <c r="OE161">
        <f>IF(OE$68=0,HLOOKUP($A161,'Monte Carlo_locked values'!$CQ$6:$DS$506,'Half from MC Supply Inputs '!OE$138+1,FALSE),OE128)</f>
        <v>12.760528851426129</v>
      </c>
      <c r="OF161">
        <f>IF(OF$68=0,HLOOKUP($A161,'Monte Carlo_locked values'!$CQ$6:$DS$506,'Half from MC Supply Inputs '!OF$138+1,FALSE),OF128)</f>
        <v>12.760528851426129</v>
      </c>
      <c r="OG161">
        <f>IF(OG$68=0,HLOOKUP($A161,'Monte Carlo_locked values'!$CQ$6:$DS$506,'Half from MC Supply Inputs '!OG$138+1,FALSE),OG128)</f>
        <v>3.4768818238884021</v>
      </c>
      <c r="OH161">
        <f>IF(OH$68=0,HLOOKUP($A161,'Monte Carlo_locked values'!$CQ$6:$DS$506,'Half from MC Supply Inputs '!OH$138+1,FALSE),OH128)</f>
        <v>12.760528851426129</v>
      </c>
      <c r="OI161">
        <f>IF(OI$68=0,HLOOKUP($A161,'Monte Carlo_locked values'!$CQ$6:$DS$506,'Half from MC Supply Inputs '!OI$138+1,FALSE),OI128)</f>
        <v>4.9669648542748472</v>
      </c>
      <c r="OJ161">
        <f>IF(OJ$68=0,HLOOKUP($A161,'Monte Carlo_locked values'!$CQ$6:$DS$506,'Half from MC Supply Inputs '!OJ$138+1,FALSE),OJ128)</f>
        <v>7.309034780377397</v>
      </c>
      <c r="OK161">
        <f>IF(OK$68=0,HLOOKUP($A161,'Monte Carlo_locked values'!$CQ$6:$DS$506,'Half from MC Supply Inputs '!OK$138+1,FALSE),OK128)</f>
        <v>12.760528851426129</v>
      </c>
      <c r="OL161">
        <f>IF(OL$68=0,HLOOKUP($A161,'Monte Carlo_locked values'!$CQ$6:$DS$506,'Half from MC Supply Inputs '!OL$138+1,FALSE),OL128)</f>
        <v>3.4768818238884021</v>
      </c>
      <c r="OM161">
        <f>IF(OM$68=0,HLOOKUP($A161,'Monte Carlo_locked values'!$CQ$6:$DS$506,'Half from MC Supply Inputs '!OM$138+1,FALSE),OM128)</f>
        <v>12.760528851426129</v>
      </c>
      <c r="ON161">
        <f>IF(ON$68=0,HLOOKUP($A161,'Monte Carlo_locked values'!$CQ$6:$DS$506,'Half from MC Supply Inputs '!ON$138+1,FALSE),ON128)</f>
        <v>12.760528851426129</v>
      </c>
      <c r="OO161">
        <f>IF(OO$68=0,HLOOKUP($A161,'Monte Carlo_locked values'!$CQ$6:$DS$506,'Half from MC Supply Inputs '!OO$138+1,FALSE),OO128)</f>
        <v>10.433554285007792</v>
      </c>
      <c r="OP161">
        <f>IF(OP$68=0,HLOOKUP($A161,'Monte Carlo_locked values'!$CQ$6:$DS$506,'Half from MC Supply Inputs '!OP$138+1,FALSE),OP128)</f>
        <v>5.4634681721465155</v>
      </c>
      <c r="OQ161">
        <f>IF(OQ$68=0,HLOOKUP($A161,'Monte Carlo_locked values'!$CQ$6:$DS$506,'Half from MC Supply Inputs '!OQ$138+1,FALSE),OQ128)</f>
        <v>6.4570478846612929</v>
      </c>
      <c r="OR161">
        <f>IF(OR$68=0,HLOOKUP($A161,'Monte Carlo_locked values'!$CQ$6:$DS$506,'Half from MC Supply Inputs '!OR$138+1,FALSE),OR128)</f>
        <v>3.4809465894331622</v>
      </c>
      <c r="OS161">
        <f>IF(OS$68=0,HLOOKUP($A161,'Monte Carlo_locked values'!$CQ$6:$DS$506,'Half from MC Supply Inputs '!OS$138+1,FALSE),OS128)</f>
        <v>3.4768818238884021</v>
      </c>
      <c r="OT161">
        <f>IF(OT$68=0,HLOOKUP($A161,'Monte Carlo_locked values'!$CQ$6:$DS$506,'Half from MC Supply Inputs '!OT$138+1,FALSE),OT128)</f>
        <v>6.4570478846612929</v>
      </c>
      <c r="OU161">
        <f>IF(OU$68=0,HLOOKUP($A161,'Monte Carlo_locked values'!$CQ$6:$DS$506,'Half from MC Supply Inputs '!OU$138+1,FALSE),OU128)</f>
        <v>12.760528851426129</v>
      </c>
      <c r="OV161">
        <f>IF(OV$68=0,HLOOKUP($A161,'Monte Carlo_locked values'!$CQ$6:$DS$506,'Half from MC Supply Inputs '!OV$138+1,FALSE),OV128)</f>
        <v>8.161021676093501</v>
      </c>
      <c r="OW161">
        <f>IF(OW$68=0,HLOOKUP($A161,'Monte Carlo_locked values'!$CQ$6:$DS$506,'Half from MC Supply Inputs '!OW$138+1,FALSE),OW128)</f>
        <v>5.2909666643692077</v>
      </c>
      <c r="OX161">
        <f>IF(OX$68=0,HLOOKUP($A161,'Monte Carlo_locked values'!$CQ$6:$DS$506,'Half from MC Supply Inputs '!OX$138+1,FALSE),OX128)</f>
        <v>7.309034780377397</v>
      </c>
      <c r="OY161">
        <f>IF(OY$68=0,HLOOKUP($A161,'Monte Carlo_locked values'!$CQ$6:$DS$506,'Half from MC Supply Inputs '!OY$138+1,FALSE),OY128)</f>
        <v>4.8230806393640497</v>
      </c>
      <c r="OZ161">
        <f>IF(OZ$68=0,HLOOKUP($A161,'Monte Carlo_locked values'!$CQ$6:$DS$506,'Half from MC Supply Inputs '!OZ$138+1,FALSE),OZ128)</f>
        <v>8.161021676093501</v>
      </c>
      <c r="PA161">
        <f>IF(PA$68=0,HLOOKUP($A161,'Monte Carlo_locked values'!$CQ$6:$DS$506,'Half from MC Supply Inputs '!PA$138+1,FALSE),PA128)</f>
        <v>12.760528851426129</v>
      </c>
      <c r="PB161">
        <f>IF(PB$68=0,HLOOKUP($A161,'Monte Carlo_locked values'!$CQ$6:$DS$506,'Half from MC Supply Inputs '!PB$138+1,FALSE),PB128)</f>
        <v>4.9669648542748472</v>
      </c>
      <c r="PC161">
        <f>IF(PC$68=0,HLOOKUP($A161,'Monte Carlo_locked values'!$CQ$6:$DS$506,'Half from MC Supply Inputs '!PC$138+1,FALSE),PC128)</f>
        <v>3.4768818238884021</v>
      </c>
      <c r="PD161">
        <f>IF(PD$68=0,HLOOKUP($A161,'Monte Carlo_locked values'!$CQ$6:$DS$506,'Half from MC Supply Inputs '!PD$138+1,FALSE),PD128)</f>
        <v>12.760528851426129</v>
      </c>
      <c r="PE161">
        <f>IF(PE$68=0,HLOOKUP($A161,'Monte Carlo_locked values'!$CQ$6:$DS$506,'Half from MC Supply Inputs '!PE$138+1,FALSE),PE128)</f>
        <v>12.760528851426129</v>
      </c>
      <c r="PF161">
        <f>IF(PF$68=0,HLOOKUP($A161,'Monte Carlo_locked values'!$CQ$6:$DS$506,'Half from MC Supply Inputs '!PF$138+1,FALSE),PF128)</f>
        <v>4.9669648542748472</v>
      </c>
      <c r="PG161">
        <f>IF(PG$68=0,HLOOKUP($A161,'Monte Carlo_locked values'!$CQ$6:$DS$506,'Half from MC Supply Inputs '!PG$138+1,FALSE),PG128)</f>
        <v>4.3441455632874808</v>
      </c>
      <c r="PH161">
        <f>IF(PH$68=0,HLOOKUP($A161,'Monte Carlo_locked values'!$CQ$6:$DS$506,'Half from MC Supply Inputs '!PH$138+1,FALSE),PH128)</f>
        <v>8.8187488441382502</v>
      </c>
      <c r="PI161">
        <f>IF(PI$68=0,HLOOKUP($A161,'Monte Carlo_locked values'!$CQ$6:$DS$506,'Half from MC Supply Inputs '!PI$138+1,FALSE),PI128)</f>
        <v>8.9018256655316819</v>
      </c>
      <c r="PJ161">
        <f>IF(PJ$68=0,HLOOKUP($A161,'Monte Carlo_locked values'!$CQ$6:$DS$506,'Half from MC Supply Inputs '!PJ$138+1,FALSE),PJ128)</f>
        <v>12.760528851426129</v>
      </c>
      <c r="PK161">
        <f>IF(PK$68=0,HLOOKUP($A161,'Monte Carlo_locked values'!$CQ$6:$DS$506,'Half from MC Supply Inputs '!PK$138+1,FALSE),PK128)</f>
        <v>7.309034780377397</v>
      </c>
      <c r="PL161">
        <f>IF(PL$68=0,HLOOKUP($A161,'Monte Carlo_locked values'!$CQ$6:$DS$506,'Half from MC Supply Inputs '!PL$138+1,FALSE),PL128)</f>
        <v>8.161021676093501</v>
      </c>
      <c r="PM161">
        <f>IF(PM$68=0,HLOOKUP($A161,'Monte Carlo_locked values'!$CQ$6:$DS$506,'Half from MC Supply Inputs '!PM$138+1,FALSE),PM128)</f>
        <v>3.4768818238884021</v>
      </c>
      <c r="PN161">
        <f>IF(PN$68=0,HLOOKUP($A161,'Monte Carlo_locked values'!$CQ$6:$DS$506,'Half from MC Supply Inputs '!PN$138+1,FALSE),PN128)</f>
        <v>7.309034780377397</v>
      </c>
      <c r="PO161">
        <f>IF(PO$68=0,HLOOKUP($A161,'Monte Carlo_locked values'!$CQ$6:$DS$506,'Half from MC Supply Inputs '!PO$138+1,FALSE),PO128)</f>
        <v>12.760528851426129</v>
      </c>
      <c r="PP161">
        <f>IF(PP$68=0,HLOOKUP($A161,'Monte Carlo_locked values'!$CQ$6:$DS$506,'Half from MC Supply Inputs '!PP$138+1,FALSE),PP128)</f>
        <v>6.4570478846612929</v>
      </c>
      <c r="PQ161">
        <f>IF(PQ$68=0,HLOOKUP($A161,'Monte Carlo_locked values'!$CQ$6:$DS$506,'Half from MC Supply Inputs '!PQ$138+1,FALSE),PQ128)</f>
        <v>12.416268920151397</v>
      </c>
      <c r="PR161">
        <f>IF(PR$68=0,HLOOKUP($A161,'Monte Carlo_locked values'!$CQ$6:$DS$506,'Half from MC Supply Inputs '!PR$138+1,FALSE),PR128)</f>
        <v>12.760528851426129</v>
      </c>
      <c r="PS161">
        <f>IF(PS$68=0,HLOOKUP($A161,'Monte Carlo_locked values'!$CQ$6:$DS$506,'Half from MC Supply Inputs '!PS$138+1,FALSE),PS128)</f>
        <v>12.760528851426129</v>
      </c>
      <c r="PT161">
        <f>IF(PT$68=0,HLOOKUP($A161,'Monte Carlo_locked values'!$CQ$6:$DS$506,'Half from MC Supply Inputs '!PT$138+1,FALSE),PT128)</f>
        <v>12.760528851426129</v>
      </c>
      <c r="PU161">
        <f>IF(PU$68=0,HLOOKUP($A161,'Monte Carlo_locked values'!$CQ$6:$DS$506,'Half from MC Supply Inputs '!PU$138+1,FALSE),PU128)</f>
        <v>4.7981031063246204</v>
      </c>
      <c r="PV161">
        <f>IF(PV$68=0,HLOOKUP($A161,'Monte Carlo_locked values'!$CQ$6:$DS$506,'Half from MC Supply Inputs '!PV$138+1,FALSE),PV128)</f>
        <v>3.4809465894331622</v>
      </c>
      <c r="PW161">
        <f>IF(PW$68=0,HLOOKUP($A161,'Monte Carlo_locked values'!$CQ$6:$DS$506,'Half from MC Supply Inputs '!PW$138+1,FALSE),PW128)</f>
        <v>8.161021676093501</v>
      </c>
      <c r="PX161">
        <f>IF(PX$68=0,HLOOKUP($A161,'Monte Carlo_locked values'!$CQ$6:$DS$506,'Half from MC Supply Inputs '!PX$138+1,FALSE),PX128)</f>
        <v>6.4570478846612929</v>
      </c>
      <c r="PY161">
        <f>IF(PY$68=0,HLOOKUP($A161,'Monte Carlo_locked values'!$CQ$6:$DS$506,'Half from MC Supply Inputs '!PY$138+1,FALSE),PY128)</f>
        <v>5.259043543673064</v>
      </c>
      <c r="PZ161">
        <f>IF(PZ$68=0,HLOOKUP($A161,'Monte Carlo_locked values'!$CQ$6:$DS$506,'Half from MC Supply Inputs '!PZ$138+1,FALSE),PZ128)</f>
        <v>8.161021676093501</v>
      </c>
      <c r="QA161">
        <f>IF(QA$68=0,HLOOKUP($A161,'Monte Carlo_locked values'!$CQ$6:$DS$506,'Half from MC Supply Inputs '!QA$138+1,FALSE),QA128)</f>
        <v>12.760528851426129</v>
      </c>
      <c r="QB161">
        <f>IF(QB$68=0,HLOOKUP($A161,'Monte Carlo_locked values'!$CQ$6:$DS$506,'Half from MC Supply Inputs '!QB$138+1,FALSE),QB128)</f>
        <v>6.4570478846612929</v>
      </c>
      <c r="QC161">
        <f>IF(QC$68=0,HLOOKUP($A161,'Monte Carlo_locked values'!$CQ$6:$DS$506,'Half from MC Supply Inputs '!QC$138+1,FALSE),QC128)</f>
        <v>9.6804472383295419</v>
      </c>
      <c r="QD161">
        <f>IF(QD$68=0,HLOOKUP($A161,'Monte Carlo_locked values'!$CQ$6:$DS$506,'Half from MC Supply Inputs '!QD$138+1,FALSE),QD128)</f>
        <v>8.161021676093501</v>
      </c>
      <c r="QE161">
        <f>IF(QE$68=0,HLOOKUP($A161,'Monte Carlo_locked values'!$CQ$6:$DS$506,'Half from MC Supply Inputs '!QE$138+1,FALSE),QE128)</f>
        <v>12.760528851426129</v>
      </c>
      <c r="QF161">
        <f>IF(QF$68=0,HLOOKUP($A161,'Monte Carlo_locked values'!$CQ$6:$DS$506,'Half from MC Supply Inputs '!QF$138+1,FALSE),QF128)</f>
        <v>8.161021676093501</v>
      </c>
      <c r="QG161">
        <f>IF(QG$68=0,HLOOKUP($A161,'Monte Carlo_locked values'!$CQ$6:$DS$506,'Half from MC Supply Inputs '!QG$138+1,FALSE),QG128)</f>
        <v>3.6117363051479221</v>
      </c>
      <c r="QH161">
        <f>IF(QH$68=0,HLOOKUP($A161,'Monte Carlo_locked values'!$CQ$6:$DS$506,'Half from MC Supply Inputs '!QH$138+1,FALSE),QH128)</f>
        <v>4.9669648542748472</v>
      </c>
      <c r="QI161">
        <f>IF(QI$68=0,HLOOKUP($A161,'Monte Carlo_locked values'!$CQ$6:$DS$506,'Half from MC Supply Inputs '!QI$138+1,FALSE),QI128)</f>
        <v>3.4934953820042871</v>
      </c>
      <c r="QJ161">
        <f>IF(QJ$68=0,HLOOKUP($A161,'Monte Carlo_locked values'!$CQ$6:$DS$506,'Half from MC Supply Inputs '!QJ$138+1,FALSE),QJ128)</f>
        <v>8.161021676093501</v>
      </c>
      <c r="QK161">
        <f>IF(QK$68=0,HLOOKUP($A161,'Monte Carlo_locked values'!$CQ$6:$DS$506,'Half from MC Supply Inputs '!QK$138+1,FALSE),QK128)</f>
        <v>12.760528851426129</v>
      </c>
      <c r="QL161">
        <f>IF(QL$68=0,HLOOKUP($A161,'Monte Carlo_locked values'!$CQ$6:$DS$506,'Half from MC Supply Inputs '!QL$138+1,FALSE),QL128)</f>
        <v>12.760528851426129</v>
      </c>
      <c r="QM161">
        <f>IF(QM$68=0,HLOOKUP($A161,'Monte Carlo_locked values'!$CQ$6:$DS$506,'Half from MC Supply Inputs '!QM$138+1,FALSE),QM128)</f>
        <v>7.309034780377397</v>
      </c>
      <c r="QN161">
        <f>IF(QN$68=0,HLOOKUP($A161,'Monte Carlo_locked values'!$CQ$6:$DS$506,'Half from MC Supply Inputs '!QN$138+1,FALSE),QN128)</f>
        <v>12.760528851426129</v>
      </c>
      <c r="QO161">
        <f>IF(QO$68=0,HLOOKUP($A161,'Monte Carlo_locked values'!$CQ$6:$DS$506,'Half from MC Supply Inputs '!QO$138+1,FALSE),QO128)</f>
        <v>7.3866760989694198</v>
      </c>
      <c r="QP161">
        <f>IF(QP$68=0,HLOOKUP($A161,'Monte Carlo_locked values'!$CQ$6:$DS$506,'Half from MC Supply Inputs '!QP$138+1,FALSE),QP128)</f>
        <v>6.4570478846612929</v>
      </c>
      <c r="QQ161">
        <f>IF(QQ$68=0,HLOOKUP($A161,'Monte Carlo_locked values'!$CQ$6:$DS$506,'Half from MC Supply Inputs '!QQ$138+1,FALSE),QQ128)</f>
        <v>4.9669648542748472</v>
      </c>
      <c r="QR161">
        <f>IF(QR$68=0,HLOOKUP($A161,'Monte Carlo_locked values'!$CQ$6:$DS$506,'Half from MC Supply Inputs '!QR$138+1,FALSE),QR128)</f>
        <v>4.9669648542748472</v>
      </c>
      <c r="QS161">
        <f>IF(QS$68=0,HLOOKUP($A161,'Monte Carlo_locked values'!$CQ$6:$DS$506,'Half from MC Supply Inputs '!QS$138+1,FALSE),QS128)</f>
        <v>7.309034780377397</v>
      </c>
      <c r="QT161">
        <f>IF(QT$68=0,HLOOKUP($A161,'Monte Carlo_locked values'!$CQ$6:$DS$506,'Half from MC Supply Inputs '!QT$138+1,FALSE),QT128)</f>
        <v>12.760528851426129</v>
      </c>
      <c r="QU161">
        <f>IF(QU$68=0,HLOOKUP($A161,'Monte Carlo_locked values'!$CQ$6:$DS$506,'Half from MC Supply Inputs '!QU$138+1,FALSE),QU128)</f>
        <v>6.4570478846612929</v>
      </c>
      <c r="QV161">
        <f>IF(QV$68=0,HLOOKUP($A161,'Monte Carlo_locked values'!$CQ$6:$DS$506,'Half from MC Supply Inputs '!QV$138+1,FALSE),QV128)</f>
        <v>7.309034780377397</v>
      </c>
      <c r="QW161">
        <f>IF(QW$68=0,HLOOKUP($A161,'Monte Carlo_locked values'!$CQ$6:$DS$506,'Half from MC Supply Inputs '!QW$138+1,FALSE),QW128)</f>
        <v>5.593112918659183</v>
      </c>
      <c r="QX161">
        <f>IF(QX$68=0,HLOOKUP($A161,'Monte Carlo_locked values'!$CQ$6:$DS$506,'Half from MC Supply Inputs '!QX$138+1,FALSE),QX128)</f>
        <v>10.2433315153437</v>
      </c>
      <c r="QY161">
        <f>IF(QY$68=0,HLOOKUP($A161,'Monte Carlo_locked values'!$CQ$6:$DS$506,'Half from MC Supply Inputs '!QY$138+1,FALSE),QY128)</f>
        <v>7.309034780377397</v>
      </c>
      <c r="QZ161">
        <f>IF(QZ$68=0,HLOOKUP($A161,'Monte Carlo_locked values'!$CQ$6:$DS$506,'Half from MC Supply Inputs '!QZ$138+1,FALSE),QZ128)</f>
        <v>8.161021676093501</v>
      </c>
      <c r="RA161">
        <f>IF(RA$68=0,HLOOKUP($A161,'Monte Carlo_locked values'!$CQ$6:$DS$506,'Half from MC Supply Inputs '!RA$138+1,FALSE),RA128)</f>
        <v>3.4768818238884021</v>
      </c>
      <c r="RB161">
        <f>IF(RB$68=0,HLOOKUP($A161,'Monte Carlo_locked values'!$CQ$6:$DS$506,'Half from MC Supply Inputs '!RB$138+1,FALSE),RB128)</f>
        <v>12.760528851426129</v>
      </c>
      <c r="RC161">
        <f>IF(RC$68=0,HLOOKUP($A161,'Monte Carlo_locked values'!$CQ$6:$DS$506,'Half from MC Supply Inputs '!RC$138+1,FALSE),RC128)</f>
        <v>7.309034780377397</v>
      </c>
      <c r="RD161">
        <f>IF(RD$68=0,HLOOKUP($A161,'Monte Carlo_locked values'!$CQ$6:$DS$506,'Half from MC Supply Inputs '!RD$138+1,FALSE),RD128)</f>
        <v>12.760528851426129</v>
      </c>
      <c r="RE161">
        <f>IF(RE$68=0,HLOOKUP($A161,'Monte Carlo_locked values'!$CQ$6:$DS$506,'Half from MC Supply Inputs '!RE$138+1,FALSE),RE128)</f>
        <v>4.9669648542748472</v>
      </c>
      <c r="RF161">
        <f>IF(RF$68=0,HLOOKUP($A161,'Monte Carlo_locked values'!$CQ$6:$DS$506,'Half from MC Supply Inputs '!RF$138+1,FALSE),RF128)</f>
        <v>12.760528851426129</v>
      </c>
      <c r="RG161">
        <f>IF(RG$68=0,HLOOKUP($A161,'Monte Carlo_locked values'!$CQ$6:$DS$506,'Half from MC Supply Inputs '!RG$138+1,FALSE),RG128)</f>
        <v>7.309034780377397</v>
      </c>
      <c r="RH161">
        <f>IF(RH$68=0,HLOOKUP($A161,'Monte Carlo_locked values'!$CQ$6:$DS$506,'Half from MC Supply Inputs '!RH$138+1,FALSE),RH128)</f>
        <v>12.760528851426129</v>
      </c>
      <c r="RI161">
        <f>IF(RI$68=0,HLOOKUP($A161,'Monte Carlo_locked values'!$CQ$6:$DS$506,'Half from MC Supply Inputs '!RI$138+1,FALSE),RI128)</f>
        <v>6.4570478846612929</v>
      </c>
      <c r="RJ161">
        <f>IF(RJ$68=0,HLOOKUP($A161,'Monte Carlo_locked values'!$CQ$6:$DS$506,'Half from MC Supply Inputs '!RJ$138+1,FALSE),RJ128)</f>
        <v>3.4768818238884021</v>
      </c>
      <c r="RK161">
        <f>IF(RK$68=0,HLOOKUP($A161,'Monte Carlo_locked values'!$CQ$6:$DS$506,'Half from MC Supply Inputs '!RK$138+1,FALSE),RK128)</f>
        <v>8.161021676093501</v>
      </c>
      <c r="RL161">
        <f>IF(RL$68=0,HLOOKUP($A161,'Monte Carlo_locked values'!$CQ$6:$DS$506,'Half from MC Supply Inputs '!RL$138+1,FALSE),RL128)</f>
        <v>12.760528851426129</v>
      </c>
      <c r="RM161">
        <f>IF(RM$68=0,HLOOKUP($A161,'Monte Carlo_locked values'!$CQ$6:$DS$506,'Half from MC Supply Inputs '!RM$138+1,FALSE),RM128)</f>
        <v>7.309034780377397</v>
      </c>
      <c r="RN161">
        <f>IF(RN$68=0,HLOOKUP($A161,'Monte Carlo_locked values'!$CQ$6:$DS$506,'Half from MC Supply Inputs '!RN$138+1,FALSE),RN128)</f>
        <v>6.4570478846612929</v>
      </c>
      <c r="RO161">
        <f>IF(RO$68=0,HLOOKUP($A161,'Monte Carlo_locked values'!$CQ$6:$DS$506,'Half from MC Supply Inputs '!RO$138+1,FALSE),RO128)</f>
        <v>7.9138331832696345</v>
      </c>
      <c r="RP161">
        <f>IF(RP$68=0,HLOOKUP($A161,'Monte Carlo_locked values'!$CQ$6:$DS$506,'Half from MC Supply Inputs '!RP$138+1,FALSE),RP128)</f>
        <v>12.760528851426129</v>
      </c>
      <c r="RQ161">
        <f>IF(RQ$68=0,HLOOKUP($A161,'Monte Carlo_locked values'!$CQ$6:$DS$506,'Half from MC Supply Inputs '!RQ$138+1,FALSE),RQ128)</f>
        <v>12.760528851426129</v>
      </c>
      <c r="RR161">
        <f>IF(RR$68=0,HLOOKUP($A161,'Monte Carlo_locked values'!$CQ$6:$DS$506,'Half from MC Supply Inputs '!RR$138+1,FALSE),RR128)</f>
        <v>12.760528851426129</v>
      </c>
      <c r="RS161">
        <f>IF(RS$68=0,HLOOKUP($A161,'Monte Carlo_locked values'!$CQ$6:$DS$506,'Half from MC Supply Inputs '!RS$138+1,FALSE),RS128)</f>
        <v>7.309034780377397</v>
      </c>
      <c r="RT161">
        <f>IF(RT$68=0,HLOOKUP($A161,'Monte Carlo_locked values'!$CQ$6:$DS$506,'Half from MC Supply Inputs '!RT$138+1,FALSE),RT128)</f>
        <v>6.4570478846612929</v>
      </c>
      <c r="RU161">
        <f>IF(RU$68=0,HLOOKUP($A161,'Monte Carlo_locked values'!$CQ$6:$DS$506,'Half from MC Supply Inputs '!RU$138+1,FALSE),RU128)</f>
        <v>8.161021676093501</v>
      </c>
      <c r="RV161">
        <f>IF(RV$68=0,HLOOKUP($A161,'Monte Carlo_locked values'!$CQ$6:$DS$506,'Half from MC Supply Inputs '!RV$138+1,FALSE),RV128)</f>
        <v>4.9669648542748472</v>
      </c>
      <c r="RW161">
        <f>IF(RW$68=0,HLOOKUP($A161,'Monte Carlo_locked values'!$CQ$6:$DS$506,'Half from MC Supply Inputs '!RW$138+1,FALSE),RW128)</f>
        <v>12.760528851426129</v>
      </c>
      <c r="RX161">
        <f>IF(RX$68=0,HLOOKUP($A161,'Monte Carlo_locked values'!$CQ$6:$DS$506,'Half from MC Supply Inputs '!RX$138+1,FALSE),RX128)</f>
        <v>4.9669648542748472</v>
      </c>
      <c r="RY161">
        <f>IF(RY$68=0,HLOOKUP($A161,'Monte Carlo_locked values'!$CQ$6:$DS$506,'Half from MC Supply Inputs '!RY$138+1,FALSE),RY128)</f>
        <v>3.4809465894331622</v>
      </c>
      <c r="RZ161">
        <f>IF(RZ$68=0,HLOOKUP($A161,'Monte Carlo_locked values'!$CQ$6:$DS$506,'Half from MC Supply Inputs '!RZ$138+1,FALSE),RZ128)</f>
        <v>7.678633506118322</v>
      </c>
      <c r="SA161">
        <f>IF(SA$68=0,HLOOKUP($A161,'Monte Carlo_locked values'!$CQ$6:$DS$506,'Half from MC Supply Inputs '!SA$138+1,FALSE),SA128)</f>
        <v>12.760528851426129</v>
      </c>
      <c r="SB161">
        <f>IF(SB$68=0,HLOOKUP($A161,'Monte Carlo_locked values'!$CQ$6:$DS$506,'Half from MC Supply Inputs '!SB$138+1,FALSE),SB128)</f>
        <v>10.572716162170844</v>
      </c>
      <c r="SC161">
        <f>IF(SC$68=0,HLOOKUP($A161,'Monte Carlo_locked values'!$CQ$6:$DS$506,'Half from MC Supply Inputs '!SC$138+1,FALSE),SC128)</f>
        <v>7.309034780377397</v>
      </c>
      <c r="SD161">
        <f>IF(SD$68=0,HLOOKUP($A161,'Monte Carlo_locked values'!$CQ$6:$DS$506,'Half from MC Supply Inputs '!SD$138+1,FALSE),SD128)</f>
        <v>12.760528851426129</v>
      </c>
      <c r="SE161">
        <f>IF(SE$68=0,HLOOKUP($A161,'Monte Carlo_locked values'!$CQ$6:$DS$506,'Half from MC Supply Inputs '!SE$138+1,FALSE),SE128)</f>
        <v>4.9669648542748472</v>
      </c>
      <c r="SF161">
        <f>IF(SF$68=0,HLOOKUP($A161,'Monte Carlo_locked values'!$CQ$6:$DS$506,'Half from MC Supply Inputs '!SF$138+1,FALSE),SF128)</f>
        <v>6.5818822554547349</v>
      </c>
      <c r="SG161">
        <f>IF(SG$68=0,HLOOKUP($A161,'Monte Carlo_locked values'!$CQ$6:$DS$506,'Half from MC Supply Inputs '!SG$138+1,FALSE),SG128)</f>
        <v>12.760528851426129</v>
      </c>
    </row>
    <row r="162" spans="1:501" x14ac:dyDescent="0.35">
      <c r="A162" s="158">
        <v>2045</v>
      </c>
      <c r="B162">
        <f>IF(B$68=0,HLOOKUP($A162,'Monte Carlo_locked values'!$CQ$6:$DS$506,'Half from MC Supply Inputs '!B$138+1,FALSE),B129)</f>
        <v>13.398555293997434</v>
      </c>
      <c r="C162">
        <f>IF(C$68=0,HLOOKUP($A162,'Monte Carlo_locked values'!$CQ$6:$DS$506,'Half from MC Supply Inputs '!C$138+1,FALSE),C129)</f>
        <v>7.9809723892954985</v>
      </c>
      <c r="D162">
        <f>IF(D$68=0,HLOOKUP($A162,'Monte Carlo_locked values'!$CQ$6:$DS$506,'Half from MC Supply Inputs '!D$138+1,FALSE),D129)</f>
        <v>7.5089860379134308</v>
      </c>
      <c r="E162">
        <f>IF(E$68=0,HLOOKUP($A162,'Monte Carlo_locked values'!$CQ$6:$DS$506,'Half from MC Supply Inputs '!E$138+1,FALSE),E129)</f>
        <v>6.6405150868084322</v>
      </c>
      <c r="F162">
        <f>IF(F$68=0,HLOOKUP($A162,'Monte Carlo_locked values'!$CQ$6:$DS$506,'Half from MC Supply Inputs '!F$138+1,FALSE),F129)</f>
        <v>7.5089860379134308</v>
      </c>
      <c r="G162">
        <f>IF(G$68=0,HLOOKUP($A162,'Monte Carlo_locked values'!$CQ$6:$DS$506,'Half from MC Supply Inputs '!G$138+1,FALSE),G129)</f>
        <v>13.398555293997434</v>
      </c>
      <c r="H162">
        <f>IF(H$68=0,HLOOKUP($A162,'Monte Carlo_locked values'!$CQ$6:$DS$506,'Half from MC Supply Inputs '!H$138+1,FALSE),H129)</f>
        <v>6.6405150868084322</v>
      </c>
      <c r="I162">
        <f>IF(I$68=0,HLOOKUP($A162,'Monte Carlo_locked values'!$CQ$6:$DS$506,'Half from MC Supply Inputs '!I$138+1,FALSE),I129)</f>
        <v>13.398555293997434</v>
      </c>
      <c r="J162">
        <f>IF(J$68=0,HLOOKUP($A162,'Monte Carlo_locked values'!$CQ$6:$DS$506,'Half from MC Supply Inputs '!J$138+1,FALSE),J129)</f>
        <v>6.6405150868084322</v>
      </c>
      <c r="K162">
        <f>IF(K$68=0,HLOOKUP($A162,'Monte Carlo_locked values'!$CQ$6:$DS$506,'Half from MC Supply Inputs '!K$138+1,FALSE),K129)</f>
        <v>13.398555293997434</v>
      </c>
      <c r="L162">
        <f>IF(L$68=0,HLOOKUP($A162,'Monte Carlo_locked values'!$CQ$6:$DS$506,'Half from MC Supply Inputs '!L$138+1,FALSE),L129)</f>
        <v>5.6338105089761799</v>
      </c>
      <c r="M162">
        <f>IF(M$68=0,HLOOKUP($A162,'Monte Carlo_locked values'!$CQ$6:$DS$506,'Half from MC Supply Inputs '!M$138+1,FALSE),M129)</f>
        <v>3.6549939189048204</v>
      </c>
      <c r="N162">
        <f>IF(N$68=0,HLOOKUP($A162,'Monte Carlo_locked values'!$CQ$6:$DS$506,'Half from MC Supply Inputs '!N$138+1,FALSE),N129)</f>
        <v>13.398555293997434</v>
      </c>
      <c r="O162">
        <f>IF(O$68=0,HLOOKUP($A162,'Monte Carlo_locked values'!$CQ$6:$DS$506,'Half from MC Supply Inputs '!O$138+1,FALSE),O129)</f>
        <v>5.1456205009456273</v>
      </c>
      <c r="P162">
        <f>IF(P$68=0,HLOOKUP($A162,'Monte Carlo_locked values'!$CQ$6:$DS$506,'Half from MC Supply Inputs '!P$138+1,FALSE),P129)</f>
        <v>6.6405150868084322</v>
      </c>
      <c r="Q162">
        <f>IF(Q$68=0,HLOOKUP($A162,'Monte Carlo_locked values'!$CQ$6:$DS$506,'Half from MC Supply Inputs '!Q$138+1,FALSE),Q129)</f>
        <v>13.398555293997434</v>
      </c>
      <c r="R162">
        <f>IF(R$68=0,HLOOKUP($A162,'Monte Carlo_locked values'!$CQ$6:$DS$506,'Half from MC Supply Inputs '!R$138+1,FALSE),R129)</f>
        <v>3.6507259150828224</v>
      </c>
      <c r="S162">
        <f>IF(S$68=0,HLOOKUP($A162,'Monte Carlo_locked values'!$CQ$6:$DS$506,'Half from MC Supply Inputs '!S$138+1,FALSE),S129)</f>
        <v>13.398555293997434</v>
      </c>
      <c r="T162">
        <f>IF(T$68=0,HLOOKUP($A162,'Monte Carlo_locked values'!$CQ$6:$DS$506,'Half from MC Supply Inputs '!T$138+1,FALSE),T129)</f>
        <v>13.398555293997434</v>
      </c>
      <c r="U162">
        <f>IF(U$68=0,HLOOKUP($A162,'Monte Carlo_locked values'!$CQ$6:$DS$506,'Half from MC Supply Inputs '!U$138+1,FALSE),U129)</f>
        <v>8.0318370088171793</v>
      </c>
      <c r="V162">
        <f>IF(V$68=0,HLOOKUP($A162,'Monte Carlo_locked values'!$CQ$6:$DS$506,'Half from MC Supply Inputs '!V$138+1,FALSE),V129)</f>
        <v>3.6507259150828224</v>
      </c>
      <c r="W162">
        <f>IF(W$68=0,HLOOKUP($A162,'Monte Carlo_locked values'!$CQ$6:$DS$506,'Half from MC Supply Inputs '!W$138+1,FALSE),W129)</f>
        <v>6.6405150868084322</v>
      </c>
      <c r="X162">
        <f>IF(X$68=0,HLOOKUP($A162,'Monte Carlo_locked values'!$CQ$6:$DS$506,'Half from MC Supply Inputs '!X$138+1,FALSE),X129)</f>
        <v>6.6405150868084322</v>
      </c>
      <c r="Y162">
        <f>IF(Y$68=0,HLOOKUP($A162,'Monte Carlo_locked values'!$CQ$6:$DS$506,'Half from MC Supply Inputs '!Y$138+1,FALSE),Y129)</f>
        <v>5.1456205009456273</v>
      </c>
      <c r="Z162">
        <f>IF(Z$68=0,HLOOKUP($A162,'Monte Carlo_locked values'!$CQ$6:$DS$506,'Half from MC Supply Inputs '!Z$138+1,FALSE),Z129)</f>
        <v>13.398555293997434</v>
      </c>
      <c r="AA162">
        <f>IF(AA$68=0,HLOOKUP($A162,'Monte Carlo_locked values'!$CQ$6:$DS$506,'Half from MC Supply Inputs '!AA$138+1,FALSE),AA129)</f>
        <v>6.6405150868084322</v>
      </c>
      <c r="AB162">
        <f>IF(AB$68=0,HLOOKUP($A162,'Monte Carlo_locked values'!$CQ$6:$DS$506,'Half from MC Supply Inputs '!AB$138+1,FALSE),AB129)</f>
        <v>6.6405150868084322</v>
      </c>
      <c r="AC162">
        <f>IF(AC$68=0,HLOOKUP($A162,'Monte Carlo_locked values'!$CQ$6:$DS$506,'Half from MC Supply Inputs '!AC$138+1,FALSE),AC129)</f>
        <v>6.6405150868084322</v>
      </c>
      <c r="AD162">
        <f>IF(AD$68=0,HLOOKUP($A162,'Monte Carlo_locked values'!$CQ$6:$DS$506,'Half from MC Supply Inputs '!AD$138+1,FALSE),AD129)</f>
        <v>3.9778659183865575</v>
      </c>
      <c r="AE162">
        <f>IF(AE$68=0,HLOOKUP($A162,'Monte Carlo_locked values'!$CQ$6:$DS$506,'Half from MC Supply Inputs '!AE$138+1,FALSE),AE129)</f>
        <v>8.3774569890184303</v>
      </c>
      <c r="AF162">
        <f>IF(AF$68=0,HLOOKUP($A162,'Monte Carlo_locked values'!$CQ$6:$DS$506,'Half from MC Supply Inputs '!AF$138+1,FALSE),AF129)</f>
        <v>7.5089860379134308</v>
      </c>
      <c r="AG162">
        <f>IF(AG$68=0,HLOOKUP($A162,'Monte Carlo_locked values'!$CQ$6:$DS$506,'Half from MC Supply Inputs '!AG$138+1,FALSE),AG129)</f>
        <v>5.1456205009456273</v>
      </c>
      <c r="AH162">
        <f>IF(AH$68=0,HLOOKUP($A162,'Monte Carlo_locked values'!$CQ$6:$DS$506,'Half from MC Supply Inputs '!AH$138+1,FALSE),AH129)</f>
        <v>13.398555293997434</v>
      </c>
      <c r="AI162">
        <f>IF(AI$68=0,HLOOKUP($A162,'Monte Carlo_locked values'!$CQ$6:$DS$506,'Half from MC Supply Inputs '!AI$138+1,FALSE),AI129)</f>
        <v>13.398555293997434</v>
      </c>
      <c r="AJ162">
        <f>IF(AJ$68=0,HLOOKUP($A162,'Monte Carlo_locked values'!$CQ$6:$DS$506,'Half from MC Supply Inputs '!AJ$138+1,FALSE),AJ129)</f>
        <v>5.1456205009456273</v>
      </c>
      <c r="AK162">
        <f>IF(AK$68=0,HLOOKUP($A162,'Monte Carlo_locked values'!$CQ$6:$DS$506,'Half from MC Supply Inputs '!AK$138+1,FALSE),AK129)</f>
        <v>6.968454808363008</v>
      </c>
      <c r="AL162">
        <f>IF(AL$68=0,HLOOKUP($A162,'Monte Carlo_locked values'!$CQ$6:$DS$506,'Half from MC Supply Inputs '!AL$138+1,FALSE),AL129)</f>
        <v>13.398555293997434</v>
      </c>
      <c r="AM162">
        <f>IF(AM$68=0,HLOOKUP($A162,'Monte Carlo_locked values'!$CQ$6:$DS$506,'Half from MC Supply Inputs '!AM$138+1,FALSE),AM129)</f>
        <v>3.6549939189048204</v>
      </c>
      <c r="AN162">
        <f>IF(AN$68=0,HLOOKUP($A162,'Monte Carlo_locked values'!$CQ$6:$DS$506,'Half from MC Supply Inputs '!AN$138+1,FALSE),AN129)</f>
        <v>13.398555293997434</v>
      </c>
      <c r="AO162">
        <f>IF(AO$68=0,HLOOKUP($A162,'Monte Carlo_locked values'!$CQ$6:$DS$506,'Half from MC Supply Inputs '!AO$138+1,FALSE),AO129)</f>
        <v>5.0384995982086584</v>
      </c>
      <c r="AP162">
        <f>IF(AP$68=0,HLOOKUP($A162,'Monte Carlo_locked values'!$CQ$6:$DS$506,'Half from MC Supply Inputs '!AP$138+1,FALSE),AP129)</f>
        <v>13.398555293997434</v>
      </c>
      <c r="AQ162">
        <f>IF(AQ$68=0,HLOOKUP($A162,'Monte Carlo_locked values'!$CQ$6:$DS$506,'Half from MC Supply Inputs '!AQ$138+1,FALSE),AQ129)</f>
        <v>3.6507259150828224</v>
      </c>
      <c r="AR162">
        <f>IF(AR$68=0,HLOOKUP($A162,'Monte Carlo_locked values'!$CQ$6:$DS$506,'Half from MC Supply Inputs '!AR$138+1,FALSE),AR129)</f>
        <v>6.088314378338934</v>
      </c>
      <c r="AS162">
        <f>IF(AS$68=0,HLOOKUP($A162,'Monte Carlo_locked values'!$CQ$6:$DS$506,'Half from MC Supply Inputs '!AS$138+1,FALSE),AS129)</f>
        <v>3.6549939189048204</v>
      </c>
      <c r="AT162">
        <f>IF(AT$68=0,HLOOKUP($A162,'Monte Carlo_locked values'!$CQ$6:$DS$506,'Half from MC Supply Inputs '!AT$138+1,FALSE),AT129)</f>
        <v>13.398555293997434</v>
      </c>
      <c r="AU162">
        <f>IF(AU$68=0,HLOOKUP($A162,'Monte Carlo_locked values'!$CQ$6:$DS$506,'Half from MC Supply Inputs '!AU$138+1,FALSE),AU129)</f>
        <v>8.6196201341303027</v>
      </c>
      <c r="AV162">
        <f>IF(AV$68=0,HLOOKUP($A162,'Monte Carlo_locked values'!$CQ$6:$DS$506,'Half from MC Supply Inputs '!AV$138+1,FALSE),AV129)</f>
        <v>13.398555293997434</v>
      </c>
      <c r="AW162">
        <f>IF(AW$68=0,HLOOKUP($A162,'Monte Carlo_locked values'!$CQ$6:$DS$506,'Half from MC Supply Inputs '!AW$138+1,FALSE),AW129)</f>
        <v>5.1456205009456273</v>
      </c>
      <c r="AX162">
        <f>IF(AX$68=0,HLOOKUP($A162,'Monte Carlo_locked values'!$CQ$6:$DS$506,'Half from MC Supply Inputs '!AX$138+1,FALSE),AX129)</f>
        <v>3.6507259150828224</v>
      </c>
      <c r="AY162">
        <f>IF(AY$68=0,HLOOKUP($A162,'Monte Carlo_locked values'!$CQ$6:$DS$506,'Half from MC Supply Inputs '!AY$138+1,FALSE),AY129)</f>
        <v>5.1456205009456273</v>
      </c>
      <c r="AZ162">
        <f>IF(AZ$68=0,HLOOKUP($A162,'Monte Carlo_locked values'!$CQ$6:$DS$506,'Half from MC Supply Inputs '!AZ$138+1,FALSE),AZ129)</f>
        <v>3.6549939189048204</v>
      </c>
      <c r="BA162">
        <f>IF(BA$68=0,HLOOKUP($A162,'Monte Carlo_locked values'!$CQ$6:$DS$506,'Half from MC Supply Inputs '!BA$138+1,FALSE),BA129)</f>
        <v>13.398555293997434</v>
      </c>
      <c r="BB162">
        <f>IF(BB$68=0,HLOOKUP($A162,'Monte Carlo_locked values'!$CQ$6:$DS$506,'Half from MC Supply Inputs '!BB$138+1,FALSE),BB129)</f>
        <v>10.630784985851461</v>
      </c>
      <c r="BC162">
        <f>IF(BC$68=0,HLOOKUP($A162,'Monte Carlo_locked values'!$CQ$6:$DS$506,'Half from MC Supply Inputs '!BC$138+1,FALSE),BC129)</f>
        <v>5.1456205009456273</v>
      </c>
      <c r="BD162">
        <f>IF(BD$68=0,HLOOKUP($A162,'Monte Carlo_locked values'!$CQ$6:$DS$506,'Half from MC Supply Inputs '!BD$138+1,FALSE),BD129)</f>
        <v>5.1456205009456273</v>
      </c>
      <c r="BE162">
        <f>IF(BE$68=0,HLOOKUP($A162,'Monte Carlo_locked values'!$CQ$6:$DS$506,'Half from MC Supply Inputs '!BE$138+1,FALSE),BE129)</f>
        <v>13.398555293997434</v>
      </c>
      <c r="BF162">
        <f>IF(BF$68=0,HLOOKUP($A162,'Monte Carlo_locked values'!$CQ$6:$DS$506,'Half from MC Supply Inputs '!BF$138+1,FALSE),BF129)</f>
        <v>9.7046234373576823</v>
      </c>
      <c r="BG162">
        <f>IF(BG$68=0,HLOOKUP($A162,'Monte Carlo_locked values'!$CQ$6:$DS$506,'Half from MC Supply Inputs '!BG$138+1,FALSE),BG129)</f>
        <v>6.6405150868084322</v>
      </c>
      <c r="BH162">
        <f>IF(BH$68=0,HLOOKUP($A162,'Monte Carlo_locked values'!$CQ$6:$DS$506,'Half from MC Supply Inputs '!BH$138+1,FALSE),BH129)</f>
        <v>13.398555293997434</v>
      </c>
      <c r="BI162">
        <f>IF(BI$68=0,HLOOKUP($A162,'Monte Carlo_locked values'!$CQ$6:$DS$506,'Half from MC Supply Inputs '!BI$138+1,FALSE),BI129)</f>
        <v>8.3774569890184303</v>
      </c>
      <c r="BJ162">
        <f>IF(BJ$68=0,HLOOKUP($A162,'Monte Carlo_locked values'!$CQ$6:$DS$506,'Half from MC Supply Inputs '!BJ$138+1,FALSE),BJ129)</f>
        <v>13.398555293997434</v>
      </c>
      <c r="BK162">
        <f>IF(BK$68=0,HLOOKUP($A162,'Monte Carlo_locked values'!$CQ$6:$DS$506,'Half from MC Supply Inputs '!BK$138+1,FALSE),BK129)</f>
        <v>5.9683716991314002</v>
      </c>
      <c r="BL162">
        <f>IF(BL$68=0,HLOOKUP($A162,'Monte Carlo_locked values'!$CQ$6:$DS$506,'Half from MC Supply Inputs '!BL$138+1,FALSE),BL129)</f>
        <v>3.8952713627566364</v>
      </c>
      <c r="BM162">
        <f>IF(BM$68=0,HLOOKUP($A162,'Monte Carlo_locked values'!$CQ$6:$DS$506,'Half from MC Supply Inputs '!BM$138+1,FALSE),BM129)</f>
        <v>8.3774569890184303</v>
      </c>
      <c r="BN162">
        <f>IF(BN$68=0,HLOOKUP($A162,'Monte Carlo_locked values'!$CQ$6:$DS$506,'Half from MC Supply Inputs '!BN$138+1,FALSE),BN129)</f>
        <v>13.398555293997434</v>
      </c>
      <c r="BO162">
        <f>IF(BO$68=0,HLOOKUP($A162,'Monte Carlo_locked values'!$CQ$6:$DS$506,'Half from MC Supply Inputs '!BO$138+1,FALSE),BO129)</f>
        <v>5.1456205009456273</v>
      </c>
      <c r="BP162">
        <f>IF(BP$68=0,HLOOKUP($A162,'Monte Carlo_locked values'!$CQ$6:$DS$506,'Half from MC Supply Inputs '!BP$138+1,FALSE),BP129)</f>
        <v>7.5089860379134308</v>
      </c>
      <c r="BQ162">
        <f>IF(BQ$68=0,HLOOKUP($A162,'Monte Carlo_locked values'!$CQ$6:$DS$506,'Half from MC Supply Inputs '!BQ$138+1,FALSE),BQ129)</f>
        <v>3.6507259150828224</v>
      </c>
      <c r="BR162">
        <f>IF(BR$68=0,HLOOKUP($A162,'Monte Carlo_locked values'!$CQ$6:$DS$506,'Half from MC Supply Inputs '!BR$138+1,FALSE),BR129)</f>
        <v>13.398555293997434</v>
      </c>
      <c r="BS162">
        <f>IF(BS$68=0,HLOOKUP($A162,'Monte Carlo_locked values'!$CQ$6:$DS$506,'Half from MC Supply Inputs '!BS$138+1,FALSE),BS129)</f>
        <v>13.398555293997434</v>
      </c>
      <c r="BT162">
        <f>IF(BT$68=0,HLOOKUP($A162,'Monte Carlo_locked values'!$CQ$6:$DS$506,'Half from MC Supply Inputs '!BT$138+1,FALSE),BT129)</f>
        <v>3.7093804739363243</v>
      </c>
      <c r="BU162">
        <f>IF(BU$68=0,HLOOKUP($A162,'Monte Carlo_locked values'!$CQ$6:$DS$506,'Half from MC Supply Inputs '!BU$138+1,FALSE),BU129)</f>
        <v>8.3774569890184303</v>
      </c>
      <c r="BV162">
        <f>IF(BV$68=0,HLOOKUP($A162,'Monte Carlo_locked values'!$CQ$6:$DS$506,'Half from MC Supply Inputs '!BV$138+1,FALSE),BV129)</f>
        <v>13.398555293997434</v>
      </c>
      <c r="BW162">
        <f>IF(BW$68=0,HLOOKUP($A162,'Monte Carlo_locked values'!$CQ$6:$DS$506,'Half from MC Supply Inputs '!BW$138+1,FALSE),BW129)</f>
        <v>5.1456205009456273</v>
      </c>
      <c r="BX162">
        <f>IF(BX$68=0,HLOOKUP($A162,'Monte Carlo_locked values'!$CQ$6:$DS$506,'Half from MC Supply Inputs '!BX$138+1,FALSE),BX129)</f>
        <v>7.0677646592870111</v>
      </c>
      <c r="BY162">
        <f>IF(BY$68=0,HLOOKUP($A162,'Monte Carlo_locked values'!$CQ$6:$DS$506,'Half from MC Supply Inputs '!BY$138+1,FALSE),BY129)</f>
        <v>3.6549939189048204</v>
      </c>
      <c r="BZ162">
        <f>IF(BZ$68=0,HLOOKUP($A162,'Monte Carlo_locked values'!$CQ$6:$DS$506,'Half from MC Supply Inputs '!BZ$138+1,FALSE),BZ129)</f>
        <v>13.398555293997434</v>
      </c>
      <c r="CA162">
        <f>IF(CA$68=0,HLOOKUP($A162,'Monte Carlo_locked values'!$CQ$6:$DS$506,'Half from MC Supply Inputs '!CA$138+1,FALSE),CA129)</f>
        <v>8.3774569890184303</v>
      </c>
      <c r="CB162">
        <f>IF(CB$68=0,HLOOKUP($A162,'Monte Carlo_locked values'!$CQ$6:$DS$506,'Half from MC Supply Inputs '!CB$138+1,FALSE),CB129)</f>
        <v>13.398555293997434</v>
      </c>
      <c r="CC162">
        <f>IF(CC$68=0,HLOOKUP($A162,'Monte Carlo_locked values'!$CQ$6:$DS$506,'Half from MC Supply Inputs '!CC$138+1,FALSE),CC129)</f>
        <v>6.6405150868084322</v>
      </c>
      <c r="CD162">
        <f>IF(CD$68=0,HLOOKUP($A162,'Monte Carlo_locked values'!$CQ$6:$DS$506,'Half from MC Supply Inputs '!CD$138+1,FALSE),CD129)</f>
        <v>3.6507259150828224</v>
      </c>
      <c r="CE162">
        <f>IF(CE$68=0,HLOOKUP($A162,'Monte Carlo_locked values'!$CQ$6:$DS$506,'Half from MC Supply Inputs '!CE$138+1,FALSE),CE129)</f>
        <v>7.5089860379134308</v>
      </c>
      <c r="CF162">
        <f>IF(CF$68=0,HLOOKUP($A162,'Monte Carlo_locked values'!$CQ$6:$DS$506,'Half from MC Supply Inputs '!CF$138+1,FALSE),CF129)</f>
        <v>3.6507259150828224</v>
      </c>
      <c r="CG162">
        <f>IF(CG$68=0,HLOOKUP($A162,'Monte Carlo_locked values'!$CQ$6:$DS$506,'Half from MC Supply Inputs '!CG$138+1,FALSE),CG129)</f>
        <v>5.3387372242105871</v>
      </c>
      <c r="CH162">
        <f>IF(CH$68=0,HLOOKUP($A162,'Monte Carlo_locked values'!$CQ$6:$DS$506,'Half from MC Supply Inputs '!CH$138+1,FALSE),CH129)</f>
        <v>13.359918229508114</v>
      </c>
      <c r="CI162">
        <f>IF(CI$68=0,HLOOKUP($A162,'Monte Carlo_locked values'!$CQ$6:$DS$506,'Half from MC Supply Inputs '!CI$138+1,FALSE),CI129)</f>
        <v>3.6507259150828224</v>
      </c>
      <c r="CJ162">
        <f>IF(CJ$68=0,HLOOKUP($A162,'Monte Carlo_locked values'!$CQ$6:$DS$506,'Half from MC Supply Inputs '!CJ$138+1,FALSE),CJ129)</f>
        <v>13.398555293997434</v>
      </c>
      <c r="CK162">
        <f>IF(CK$68=0,HLOOKUP($A162,'Monte Carlo_locked values'!$CQ$6:$DS$506,'Half from MC Supply Inputs '!CK$138+1,FALSE),CK129)</f>
        <v>5.1456205009456273</v>
      </c>
      <c r="CL162">
        <f>IF(CL$68=0,HLOOKUP($A162,'Monte Carlo_locked values'!$CQ$6:$DS$506,'Half from MC Supply Inputs '!CL$138+1,FALSE),CL129)</f>
        <v>3.6507259150828224</v>
      </c>
      <c r="CM162">
        <f>IF(CM$68=0,HLOOKUP($A162,'Monte Carlo_locked values'!$CQ$6:$DS$506,'Half from MC Supply Inputs '!CM$138+1,FALSE),CM129)</f>
        <v>5.1456205009456273</v>
      </c>
      <c r="CN162">
        <f>IF(CN$68=0,HLOOKUP($A162,'Monte Carlo_locked values'!$CQ$6:$DS$506,'Half from MC Supply Inputs '!CN$138+1,FALSE),CN129)</f>
        <v>8.347120418587334</v>
      </c>
      <c r="CO162">
        <f>IF(CO$68=0,HLOOKUP($A162,'Monte Carlo_locked values'!$CQ$6:$DS$506,'Half from MC Supply Inputs '!CO$138+1,FALSE),CO129)</f>
        <v>5.1456205009456273</v>
      </c>
      <c r="CP162">
        <f>IF(CP$68=0,HLOOKUP($A162,'Monte Carlo_locked values'!$CQ$6:$DS$506,'Half from MC Supply Inputs '!CP$138+1,FALSE),CP129)</f>
        <v>7.5089860379134308</v>
      </c>
      <c r="CQ162">
        <f>IF(CQ$68=0,HLOOKUP($A162,'Monte Carlo_locked values'!$CQ$6:$DS$506,'Half from MC Supply Inputs '!CQ$138+1,FALSE),CQ129)</f>
        <v>7.6961245419920195</v>
      </c>
      <c r="CR162">
        <f>IF(CR$68=0,HLOOKUP($A162,'Monte Carlo_locked values'!$CQ$6:$DS$506,'Half from MC Supply Inputs '!CR$138+1,FALSE),CR129)</f>
        <v>3.6507259150828224</v>
      </c>
      <c r="CS162">
        <f>IF(CS$68=0,HLOOKUP($A162,'Monte Carlo_locked values'!$CQ$6:$DS$506,'Half from MC Supply Inputs '!CS$138+1,FALSE),CS129)</f>
        <v>7.5089860379134308</v>
      </c>
      <c r="CT162">
        <f>IF(CT$68=0,HLOOKUP($A162,'Monte Carlo_locked values'!$CQ$6:$DS$506,'Half from MC Supply Inputs '!CT$138+1,FALSE),CT129)</f>
        <v>3.6549939189048204</v>
      </c>
      <c r="CU162">
        <f>IF(CU$68=0,HLOOKUP($A162,'Monte Carlo_locked values'!$CQ$6:$DS$506,'Half from MC Supply Inputs '!CU$138+1,FALSE),CU129)</f>
        <v>3.6507259150828224</v>
      </c>
      <c r="CV162">
        <f>IF(CV$68=0,HLOOKUP($A162,'Monte Carlo_locked values'!$CQ$6:$DS$506,'Half from MC Supply Inputs '!CV$138+1,FALSE),CV129)</f>
        <v>5.1456205009456273</v>
      </c>
      <c r="CW162">
        <f>IF(CW$68=0,HLOOKUP($A162,'Monte Carlo_locked values'!$CQ$6:$DS$506,'Half from MC Supply Inputs '!CW$138+1,FALSE),CW129)</f>
        <v>12.606768310610773</v>
      </c>
      <c r="CX162">
        <f>IF(CX$68=0,HLOOKUP($A162,'Monte Carlo_locked values'!$CQ$6:$DS$506,'Half from MC Supply Inputs '!CX$138+1,FALSE),CX129)</f>
        <v>3.6549939189048204</v>
      </c>
      <c r="CY162">
        <f>IF(CY$68=0,HLOOKUP($A162,'Monte Carlo_locked values'!$CQ$6:$DS$506,'Half from MC Supply Inputs '!CY$138+1,FALSE),CY129)</f>
        <v>5.1456205009456273</v>
      </c>
      <c r="CZ162">
        <f>IF(CZ$68=0,HLOOKUP($A162,'Monte Carlo_locked values'!$CQ$6:$DS$506,'Half from MC Supply Inputs '!CZ$138+1,FALSE),CZ129)</f>
        <v>3.6549939189048204</v>
      </c>
      <c r="DA162">
        <f>IF(DA$68=0,HLOOKUP($A162,'Monte Carlo_locked values'!$CQ$6:$DS$506,'Half from MC Supply Inputs '!DA$138+1,FALSE),DA129)</f>
        <v>3.6507259150828224</v>
      </c>
      <c r="DB162">
        <f>IF(DB$68=0,HLOOKUP($A162,'Monte Carlo_locked values'!$CQ$6:$DS$506,'Half from MC Supply Inputs '!DB$138+1,FALSE),DB129)</f>
        <v>5.1456205009456273</v>
      </c>
      <c r="DC162">
        <f>IF(DC$68=0,HLOOKUP($A162,'Monte Carlo_locked values'!$CQ$6:$DS$506,'Half from MC Supply Inputs '!DC$138+1,FALSE),DC129)</f>
        <v>6.0991952683875228</v>
      </c>
      <c r="DD162">
        <f>IF(DD$68=0,HLOOKUP($A162,'Monte Carlo_locked values'!$CQ$6:$DS$506,'Half from MC Supply Inputs '!DD$138+1,FALSE),DD129)</f>
        <v>13.398555293997434</v>
      </c>
      <c r="DE162">
        <f>IF(DE$68=0,HLOOKUP($A162,'Monte Carlo_locked values'!$CQ$6:$DS$506,'Half from MC Supply Inputs '!DE$138+1,FALSE),DE129)</f>
        <v>8.3774569890184303</v>
      </c>
      <c r="DF162">
        <f>IF(DF$68=0,HLOOKUP($A162,'Monte Carlo_locked values'!$CQ$6:$DS$506,'Half from MC Supply Inputs '!DF$138+1,FALSE),DF129)</f>
        <v>8.6436466272064685</v>
      </c>
      <c r="DG162">
        <f>IF(DG$68=0,HLOOKUP($A162,'Monte Carlo_locked values'!$CQ$6:$DS$506,'Half from MC Supply Inputs '!DG$138+1,FALSE),DG129)</f>
        <v>13.398555293997434</v>
      </c>
      <c r="DH162">
        <f>IF(DH$68=0,HLOOKUP($A162,'Monte Carlo_locked values'!$CQ$6:$DS$506,'Half from MC Supply Inputs '!DH$138+1,FALSE),DH129)</f>
        <v>9.3798031138214188</v>
      </c>
      <c r="DI162">
        <f>IF(DI$68=0,HLOOKUP($A162,'Monte Carlo_locked values'!$CQ$6:$DS$506,'Half from MC Supply Inputs '!DI$138+1,FALSE),DI129)</f>
        <v>6.6405150868084322</v>
      </c>
      <c r="DJ162">
        <f>IF(DJ$68=0,HLOOKUP($A162,'Monte Carlo_locked values'!$CQ$6:$DS$506,'Half from MC Supply Inputs '!DJ$138+1,FALSE),DJ129)</f>
        <v>8.3774569890184303</v>
      </c>
      <c r="DK162">
        <f>IF(DK$68=0,HLOOKUP($A162,'Monte Carlo_locked values'!$CQ$6:$DS$506,'Half from MC Supply Inputs '!DK$138+1,FALSE),DK129)</f>
        <v>3.6549939189048204</v>
      </c>
      <c r="DL162">
        <f>IF(DL$68=0,HLOOKUP($A162,'Monte Carlo_locked values'!$CQ$6:$DS$506,'Half from MC Supply Inputs '!DL$138+1,FALSE),DL129)</f>
        <v>13.398555293997434</v>
      </c>
      <c r="DM162">
        <f>IF(DM$68=0,HLOOKUP($A162,'Monte Carlo_locked values'!$CQ$6:$DS$506,'Half from MC Supply Inputs '!DM$138+1,FALSE),DM129)</f>
        <v>6.6405150868084322</v>
      </c>
      <c r="DN162">
        <f>IF(DN$68=0,HLOOKUP($A162,'Monte Carlo_locked values'!$CQ$6:$DS$506,'Half from MC Supply Inputs '!DN$138+1,FALSE),DN129)</f>
        <v>3.6507259150828224</v>
      </c>
      <c r="DO162">
        <f>IF(DO$68=0,HLOOKUP($A162,'Monte Carlo_locked values'!$CQ$6:$DS$506,'Half from MC Supply Inputs '!DO$138+1,FALSE),DO129)</f>
        <v>9.2198440763495721</v>
      </c>
      <c r="DP162">
        <f>IF(DP$68=0,HLOOKUP($A162,'Monte Carlo_locked values'!$CQ$6:$DS$506,'Half from MC Supply Inputs '!DP$138+1,FALSE),DP129)</f>
        <v>9.7237332834362817</v>
      </c>
      <c r="DQ162">
        <f>IF(DQ$68=0,HLOOKUP($A162,'Monte Carlo_locked values'!$CQ$6:$DS$506,'Half from MC Supply Inputs '!DQ$138+1,FALSE),DQ129)</f>
        <v>13.398555293997434</v>
      </c>
      <c r="DR162">
        <f>IF(DR$68=0,HLOOKUP($A162,'Monte Carlo_locked values'!$CQ$6:$DS$506,'Half from MC Supply Inputs '!DR$138+1,FALSE),DR129)</f>
        <v>13.398555293997434</v>
      </c>
      <c r="DS162">
        <f>IF(DS$68=0,HLOOKUP($A162,'Monte Carlo_locked values'!$CQ$6:$DS$506,'Half from MC Supply Inputs '!DS$138+1,FALSE),DS129)</f>
        <v>13.398555293997434</v>
      </c>
      <c r="DT162">
        <f>IF(DT$68=0,HLOOKUP($A162,'Monte Carlo_locked values'!$CQ$6:$DS$506,'Half from MC Supply Inputs '!DT$138+1,FALSE),DT129)</f>
        <v>5.1456205009456273</v>
      </c>
      <c r="DU162">
        <f>IF(DU$68=0,HLOOKUP($A162,'Monte Carlo_locked values'!$CQ$6:$DS$506,'Half from MC Supply Inputs '!DU$138+1,FALSE),DU129)</f>
        <v>5.1456205009456273</v>
      </c>
      <c r="DV162">
        <f>IF(DV$68=0,HLOOKUP($A162,'Monte Carlo_locked values'!$CQ$6:$DS$506,'Half from MC Supply Inputs '!DV$138+1,FALSE),DV129)</f>
        <v>7.5089860379134308</v>
      </c>
      <c r="DW162">
        <f>IF(DW$68=0,HLOOKUP($A162,'Monte Carlo_locked values'!$CQ$6:$DS$506,'Half from MC Supply Inputs '!DW$138+1,FALSE),DW129)</f>
        <v>8.0315802027005532</v>
      </c>
      <c r="DX162">
        <f>IF(DX$68=0,HLOOKUP($A162,'Monte Carlo_locked values'!$CQ$6:$DS$506,'Half from MC Supply Inputs '!DX$138+1,FALSE),DX129)</f>
        <v>13.398555293997434</v>
      </c>
      <c r="DY162">
        <f>IF(DY$68=0,HLOOKUP($A162,'Monte Carlo_locked values'!$CQ$6:$DS$506,'Half from MC Supply Inputs '!DY$138+1,FALSE),DY129)</f>
        <v>5.1456205009456273</v>
      </c>
      <c r="DZ162">
        <f>IF(DZ$68=0,HLOOKUP($A162,'Monte Carlo_locked values'!$CQ$6:$DS$506,'Half from MC Supply Inputs '!DZ$138+1,FALSE),DZ129)</f>
        <v>7.5089860379134308</v>
      </c>
      <c r="EA162">
        <f>IF(EA$68=0,HLOOKUP($A162,'Monte Carlo_locked values'!$CQ$6:$DS$506,'Half from MC Supply Inputs '!EA$138+1,FALSE),EA129)</f>
        <v>13.398555293997434</v>
      </c>
      <c r="EB162">
        <f>IF(EB$68=0,HLOOKUP($A162,'Monte Carlo_locked values'!$CQ$6:$DS$506,'Half from MC Supply Inputs '!EB$138+1,FALSE),EB129)</f>
        <v>13.398555293997434</v>
      </c>
      <c r="EC162">
        <f>IF(EC$68=0,HLOOKUP($A162,'Monte Carlo_locked values'!$CQ$6:$DS$506,'Half from MC Supply Inputs '!EC$138+1,FALSE),EC129)</f>
        <v>13.398555293997434</v>
      </c>
      <c r="ED162">
        <f>IF(ED$68=0,HLOOKUP($A162,'Monte Carlo_locked values'!$CQ$6:$DS$506,'Half from MC Supply Inputs '!ED$138+1,FALSE),ED129)</f>
        <v>5.1456205009456273</v>
      </c>
      <c r="EE162">
        <f>IF(EE$68=0,HLOOKUP($A162,'Monte Carlo_locked values'!$CQ$6:$DS$506,'Half from MC Supply Inputs '!EE$138+1,FALSE),EE129)</f>
        <v>5.1456205009456273</v>
      </c>
      <c r="EF162">
        <f>IF(EF$68=0,HLOOKUP($A162,'Monte Carlo_locked values'!$CQ$6:$DS$506,'Half from MC Supply Inputs '!EF$138+1,FALSE),EF129)</f>
        <v>3.6549939189048204</v>
      </c>
      <c r="EG162">
        <f>IF(EG$68=0,HLOOKUP($A162,'Monte Carlo_locked values'!$CQ$6:$DS$506,'Half from MC Supply Inputs '!EG$138+1,FALSE),EG129)</f>
        <v>12.667383519384725</v>
      </c>
      <c r="EH162">
        <f>IF(EH$68=0,HLOOKUP($A162,'Monte Carlo_locked values'!$CQ$6:$DS$506,'Half from MC Supply Inputs '!EH$138+1,FALSE),EH129)</f>
        <v>3.6549939189048204</v>
      </c>
      <c r="EI162">
        <f>IF(EI$68=0,HLOOKUP($A162,'Monte Carlo_locked values'!$CQ$6:$DS$506,'Half from MC Supply Inputs '!EI$138+1,FALSE),EI129)</f>
        <v>8.3774569890184303</v>
      </c>
      <c r="EJ162">
        <f>IF(EJ$68=0,HLOOKUP($A162,'Monte Carlo_locked values'!$CQ$6:$DS$506,'Half from MC Supply Inputs '!EJ$138+1,FALSE),EJ129)</f>
        <v>6.6405150868084322</v>
      </c>
      <c r="EK162">
        <f>IF(EK$68=0,HLOOKUP($A162,'Monte Carlo_locked values'!$CQ$6:$DS$506,'Half from MC Supply Inputs '!EK$138+1,FALSE),EK129)</f>
        <v>3.6507259150828224</v>
      </c>
      <c r="EL162">
        <f>IF(EL$68=0,HLOOKUP($A162,'Monte Carlo_locked values'!$CQ$6:$DS$506,'Half from MC Supply Inputs '!EL$138+1,FALSE),EL129)</f>
        <v>8.3774569890184303</v>
      </c>
      <c r="EM162">
        <f>IF(EM$68=0,HLOOKUP($A162,'Monte Carlo_locked values'!$CQ$6:$DS$506,'Half from MC Supply Inputs '!EM$138+1,FALSE),EM129)</f>
        <v>13.398555293997434</v>
      </c>
      <c r="EN162">
        <f>IF(EN$68=0,HLOOKUP($A162,'Monte Carlo_locked values'!$CQ$6:$DS$506,'Half from MC Supply Inputs '!EN$138+1,FALSE),EN129)</f>
        <v>3.6549939189048204</v>
      </c>
      <c r="EO162">
        <f>IF(EO$68=0,HLOOKUP($A162,'Monte Carlo_locked values'!$CQ$6:$DS$506,'Half from MC Supply Inputs '!EO$138+1,FALSE),EO129)</f>
        <v>8.3774569890184303</v>
      </c>
      <c r="EP162">
        <f>IF(EP$68=0,HLOOKUP($A162,'Monte Carlo_locked values'!$CQ$6:$DS$506,'Half from MC Supply Inputs '!EP$138+1,FALSE),EP129)</f>
        <v>6.6671048584189219</v>
      </c>
      <c r="EQ162">
        <f>IF(EQ$68=0,HLOOKUP($A162,'Monte Carlo_locked values'!$CQ$6:$DS$506,'Half from MC Supply Inputs '!EQ$138+1,FALSE),EQ129)</f>
        <v>8.3774569890184303</v>
      </c>
      <c r="ER162">
        <f>IF(ER$68=0,HLOOKUP($A162,'Monte Carlo_locked values'!$CQ$6:$DS$506,'Half from MC Supply Inputs '!ER$138+1,FALSE),ER129)</f>
        <v>7.5089860379134308</v>
      </c>
      <c r="ES162">
        <f>IF(ES$68=0,HLOOKUP($A162,'Monte Carlo_locked values'!$CQ$6:$DS$506,'Half from MC Supply Inputs '!ES$138+1,FALSE),ES129)</f>
        <v>6.9539804141324826</v>
      </c>
      <c r="ET162">
        <f>IF(ET$68=0,HLOOKUP($A162,'Monte Carlo_locked values'!$CQ$6:$DS$506,'Half from MC Supply Inputs '!ET$138+1,FALSE),ET129)</f>
        <v>6.533503984996484</v>
      </c>
      <c r="EU162">
        <f>IF(EU$68=0,HLOOKUP($A162,'Monte Carlo_locked values'!$CQ$6:$DS$506,'Half from MC Supply Inputs '!EU$138+1,FALSE),EU129)</f>
        <v>5.1456205009456273</v>
      </c>
      <c r="EV162">
        <f>IF(EV$68=0,HLOOKUP($A162,'Monte Carlo_locked values'!$CQ$6:$DS$506,'Half from MC Supply Inputs '!EV$138+1,FALSE),EV129)</f>
        <v>13.398555293997434</v>
      </c>
      <c r="EW162">
        <f>IF(EW$68=0,HLOOKUP($A162,'Monte Carlo_locked values'!$CQ$6:$DS$506,'Half from MC Supply Inputs '!EW$138+1,FALSE),EW129)</f>
        <v>5.1456205009456273</v>
      </c>
      <c r="EX162">
        <f>IF(EX$68=0,HLOOKUP($A162,'Monte Carlo_locked values'!$CQ$6:$DS$506,'Half from MC Supply Inputs '!EX$138+1,FALSE),EX129)</f>
        <v>3.6507259150828224</v>
      </c>
      <c r="EY162">
        <f>IF(EY$68=0,HLOOKUP($A162,'Monte Carlo_locked values'!$CQ$6:$DS$506,'Half from MC Supply Inputs '!EY$138+1,FALSE),EY129)</f>
        <v>6.6405150868084322</v>
      </c>
      <c r="EZ162">
        <f>IF(EZ$68=0,HLOOKUP($A162,'Monte Carlo_locked values'!$CQ$6:$DS$506,'Half from MC Supply Inputs '!EZ$138+1,FALSE),EZ129)</f>
        <v>7.5089860379134308</v>
      </c>
      <c r="FA162">
        <f>IF(FA$68=0,HLOOKUP($A162,'Monte Carlo_locked values'!$CQ$6:$DS$506,'Half from MC Supply Inputs '!FA$138+1,FALSE),FA129)</f>
        <v>5.697631210417204</v>
      </c>
      <c r="FB162">
        <f>IF(FB$68=0,HLOOKUP($A162,'Monte Carlo_locked values'!$CQ$6:$DS$506,'Half from MC Supply Inputs '!FB$138+1,FALSE),FB129)</f>
        <v>3.6507259150828224</v>
      </c>
      <c r="FC162">
        <f>IF(FC$68=0,HLOOKUP($A162,'Monte Carlo_locked values'!$CQ$6:$DS$506,'Half from MC Supply Inputs '!FC$138+1,FALSE),FC129)</f>
        <v>13.398555293997434</v>
      </c>
      <c r="FD162">
        <f>IF(FD$68=0,HLOOKUP($A162,'Monte Carlo_locked values'!$CQ$6:$DS$506,'Half from MC Supply Inputs '!FD$138+1,FALSE),FD129)</f>
        <v>5.1456205009456273</v>
      </c>
      <c r="FE162">
        <f>IF(FE$68=0,HLOOKUP($A162,'Monte Carlo_locked values'!$CQ$6:$DS$506,'Half from MC Supply Inputs '!FE$138+1,FALSE),FE129)</f>
        <v>13.398555293997434</v>
      </c>
      <c r="FF162">
        <f>IF(FF$68=0,HLOOKUP($A162,'Monte Carlo_locked values'!$CQ$6:$DS$506,'Half from MC Supply Inputs '!FF$138+1,FALSE),FF129)</f>
        <v>13.398555293997434</v>
      </c>
      <c r="FG162">
        <f>IF(FG$68=0,HLOOKUP($A162,'Monte Carlo_locked values'!$CQ$6:$DS$506,'Half from MC Supply Inputs '!FG$138+1,FALSE),FG129)</f>
        <v>3.6549939189048204</v>
      </c>
      <c r="FH162">
        <f>IF(FH$68=0,HLOOKUP($A162,'Monte Carlo_locked values'!$CQ$6:$DS$506,'Half from MC Supply Inputs '!FH$138+1,FALSE),FH129)</f>
        <v>6.9988222906693478</v>
      </c>
      <c r="FI162">
        <f>IF(FI$68=0,HLOOKUP($A162,'Monte Carlo_locked values'!$CQ$6:$DS$506,'Half from MC Supply Inputs '!FI$138+1,FALSE),FI129)</f>
        <v>4.1896709332672009</v>
      </c>
      <c r="FJ162">
        <f>IF(FJ$68=0,HLOOKUP($A162,'Monte Carlo_locked values'!$CQ$6:$DS$506,'Half from MC Supply Inputs '!FJ$138+1,FALSE),FJ129)</f>
        <v>6.6405150868084322</v>
      </c>
      <c r="FK162">
        <f>IF(FK$68=0,HLOOKUP($A162,'Monte Carlo_locked values'!$CQ$6:$DS$506,'Half from MC Supply Inputs '!FK$138+1,FALSE),FK129)</f>
        <v>3.6507259150828224</v>
      </c>
      <c r="FL162">
        <f>IF(FL$68=0,HLOOKUP($A162,'Monte Carlo_locked values'!$CQ$6:$DS$506,'Half from MC Supply Inputs '!FL$138+1,FALSE),FL129)</f>
        <v>13.398555293997434</v>
      </c>
      <c r="FM162">
        <f>IF(FM$68=0,HLOOKUP($A162,'Monte Carlo_locked values'!$CQ$6:$DS$506,'Half from MC Supply Inputs '!FM$138+1,FALSE),FM129)</f>
        <v>4.7491824679743901</v>
      </c>
      <c r="FN162">
        <f>IF(FN$68=0,HLOOKUP($A162,'Monte Carlo_locked values'!$CQ$6:$DS$506,'Half from MC Supply Inputs '!FN$138+1,FALSE),FN129)</f>
        <v>13.398555293997434</v>
      </c>
      <c r="FO162">
        <f>IF(FO$68=0,HLOOKUP($A162,'Monte Carlo_locked values'!$CQ$6:$DS$506,'Half from MC Supply Inputs '!FO$138+1,FALSE),FO129)</f>
        <v>13.398555293997434</v>
      </c>
      <c r="FP162">
        <f>IF(FP$68=0,HLOOKUP($A162,'Monte Carlo_locked values'!$CQ$6:$DS$506,'Half from MC Supply Inputs '!FP$138+1,FALSE),FP129)</f>
        <v>3.6549939189048204</v>
      </c>
      <c r="FQ162">
        <f>IF(FQ$68=0,HLOOKUP($A162,'Monte Carlo_locked values'!$CQ$6:$DS$506,'Half from MC Supply Inputs '!FQ$138+1,FALSE),FQ129)</f>
        <v>5.1456205009456273</v>
      </c>
      <c r="FR162">
        <f>IF(FR$68=0,HLOOKUP($A162,'Monte Carlo_locked values'!$CQ$6:$DS$506,'Half from MC Supply Inputs '!FR$138+1,FALSE),FR129)</f>
        <v>6.6405150868084322</v>
      </c>
      <c r="FS162">
        <f>IF(FS$68=0,HLOOKUP($A162,'Monte Carlo_locked values'!$CQ$6:$DS$506,'Half from MC Supply Inputs '!FS$138+1,FALSE),FS129)</f>
        <v>13.398555293997434</v>
      </c>
      <c r="FT162">
        <f>IF(FT$68=0,HLOOKUP($A162,'Monte Carlo_locked values'!$CQ$6:$DS$506,'Half from MC Supply Inputs '!FT$138+1,FALSE),FT129)</f>
        <v>13.398555293997434</v>
      </c>
      <c r="FU162">
        <f>IF(FU$68=0,HLOOKUP($A162,'Monte Carlo_locked values'!$CQ$6:$DS$506,'Half from MC Supply Inputs '!FU$138+1,FALSE),FU129)</f>
        <v>13.398555293997434</v>
      </c>
      <c r="FV162">
        <f>IF(FV$68=0,HLOOKUP($A162,'Monte Carlo_locked values'!$CQ$6:$DS$506,'Half from MC Supply Inputs '!FV$138+1,FALSE),FV129)</f>
        <v>4.0588357561391302</v>
      </c>
      <c r="FW162">
        <f>IF(FW$68=0,HLOOKUP($A162,'Monte Carlo_locked values'!$CQ$6:$DS$506,'Half from MC Supply Inputs '!FW$138+1,FALSE),FW129)</f>
        <v>3.7319068277595076</v>
      </c>
      <c r="FX162">
        <f>IF(FX$68=0,HLOOKUP($A162,'Monte Carlo_locked values'!$CQ$6:$DS$506,'Half from MC Supply Inputs '!FX$138+1,FALSE),FX129)</f>
        <v>12.269848457545303</v>
      </c>
      <c r="FY162">
        <f>IF(FY$68=0,HLOOKUP($A162,'Monte Carlo_locked values'!$CQ$6:$DS$506,'Half from MC Supply Inputs '!FY$138+1,FALSE),FY129)</f>
        <v>9.1924116391068598</v>
      </c>
      <c r="FZ162">
        <f>IF(FZ$68=0,HLOOKUP($A162,'Monte Carlo_locked values'!$CQ$6:$DS$506,'Half from MC Supply Inputs '!FZ$138+1,FALSE),FZ129)</f>
        <v>11.014704882326985</v>
      </c>
      <c r="GA162">
        <f>IF(GA$68=0,HLOOKUP($A162,'Monte Carlo_locked values'!$CQ$6:$DS$506,'Half from MC Supply Inputs '!GA$138+1,FALSE),GA129)</f>
        <v>4.1177069089756335</v>
      </c>
      <c r="GB162">
        <f>IF(GB$68=0,HLOOKUP($A162,'Monte Carlo_locked values'!$CQ$6:$DS$506,'Half from MC Supply Inputs '!GB$138+1,FALSE),GB129)</f>
        <v>13.398555293997434</v>
      </c>
      <c r="GC162">
        <f>IF(GC$68=0,HLOOKUP($A162,'Monte Carlo_locked values'!$CQ$6:$DS$506,'Half from MC Supply Inputs '!GC$138+1,FALSE),GC129)</f>
        <v>13.398555293997434</v>
      </c>
      <c r="GD162">
        <f>IF(GD$68=0,HLOOKUP($A162,'Monte Carlo_locked values'!$CQ$6:$DS$506,'Half from MC Supply Inputs '!GD$138+1,FALSE),GD129)</f>
        <v>6.6405150868084322</v>
      </c>
      <c r="GE162">
        <f>IF(GE$68=0,HLOOKUP($A162,'Monte Carlo_locked values'!$CQ$6:$DS$506,'Half from MC Supply Inputs '!GE$138+1,FALSE),GE129)</f>
        <v>5.1456205009456273</v>
      </c>
      <c r="GF162">
        <f>IF(GF$68=0,HLOOKUP($A162,'Monte Carlo_locked values'!$CQ$6:$DS$506,'Half from MC Supply Inputs '!GF$138+1,FALSE),GF129)</f>
        <v>13.398555293997434</v>
      </c>
      <c r="GG162">
        <f>IF(GG$68=0,HLOOKUP($A162,'Monte Carlo_locked values'!$CQ$6:$DS$506,'Half from MC Supply Inputs '!GG$138+1,FALSE),GG129)</f>
        <v>8.3774569890184303</v>
      </c>
      <c r="GH162">
        <f>IF(GH$68=0,HLOOKUP($A162,'Monte Carlo_locked values'!$CQ$6:$DS$506,'Half from MC Supply Inputs '!GH$138+1,FALSE),GH129)</f>
        <v>12.91226500598248</v>
      </c>
      <c r="GI162">
        <f>IF(GI$68=0,HLOOKUP($A162,'Monte Carlo_locked values'!$CQ$6:$DS$506,'Half from MC Supply Inputs '!GI$138+1,FALSE),GI129)</f>
        <v>3.6507259150828224</v>
      </c>
      <c r="GJ162">
        <f>IF(GJ$68=0,HLOOKUP($A162,'Monte Carlo_locked values'!$CQ$6:$DS$506,'Half from MC Supply Inputs '!GJ$138+1,FALSE),GJ129)</f>
        <v>12.173063179829171</v>
      </c>
      <c r="GK162">
        <f>IF(GK$68=0,HLOOKUP($A162,'Monte Carlo_locked values'!$CQ$6:$DS$506,'Half from MC Supply Inputs '!GK$138+1,FALSE),GK129)</f>
        <v>6.3809215505495569</v>
      </c>
      <c r="GL162">
        <f>IF(GL$68=0,HLOOKUP($A162,'Monte Carlo_locked values'!$CQ$6:$DS$506,'Half from MC Supply Inputs '!GL$138+1,FALSE),GL129)</f>
        <v>12.863093005854751</v>
      </c>
      <c r="GM162">
        <f>IF(GM$68=0,HLOOKUP($A162,'Monte Carlo_locked values'!$CQ$6:$DS$506,'Half from MC Supply Inputs '!GM$138+1,FALSE),GM129)</f>
        <v>3.6549939189048204</v>
      </c>
      <c r="GN162">
        <f>IF(GN$68=0,HLOOKUP($A162,'Monte Carlo_locked values'!$CQ$6:$DS$506,'Half from MC Supply Inputs '!GN$138+1,FALSE),GN129)</f>
        <v>5.1456205009456273</v>
      </c>
      <c r="GO162">
        <f>IF(GO$68=0,HLOOKUP($A162,'Monte Carlo_locked values'!$CQ$6:$DS$506,'Half from MC Supply Inputs '!GO$138+1,FALSE),GO129)</f>
        <v>13.398555293997434</v>
      </c>
      <c r="GP162">
        <f>IF(GP$68=0,HLOOKUP($A162,'Monte Carlo_locked values'!$CQ$6:$DS$506,'Half from MC Supply Inputs '!GP$138+1,FALSE),GP129)</f>
        <v>13.398555293997434</v>
      </c>
      <c r="GQ162">
        <f>IF(GQ$68=0,HLOOKUP($A162,'Monte Carlo_locked values'!$CQ$6:$DS$506,'Half from MC Supply Inputs '!GQ$138+1,FALSE),GQ129)</f>
        <v>4.6461671695204627</v>
      </c>
      <c r="GR162">
        <f>IF(GR$68=0,HLOOKUP($A162,'Monte Carlo_locked values'!$CQ$6:$DS$506,'Half from MC Supply Inputs '!GR$138+1,FALSE),GR129)</f>
        <v>5.1456205009456273</v>
      </c>
      <c r="GS162">
        <f>IF(GS$68=0,HLOOKUP($A162,'Monte Carlo_locked values'!$CQ$6:$DS$506,'Half from MC Supply Inputs '!GS$138+1,FALSE),GS129)</f>
        <v>3.6507259150828224</v>
      </c>
      <c r="GT162">
        <f>IF(GT$68=0,HLOOKUP($A162,'Monte Carlo_locked values'!$CQ$6:$DS$506,'Half from MC Supply Inputs '!GT$138+1,FALSE),GT129)</f>
        <v>3.6507259150828224</v>
      </c>
      <c r="GU162">
        <f>IF(GU$68=0,HLOOKUP($A162,'Monte Carlo_locked values'!$CQ$6:$DS$506,'Half from MC Supply Inputs '!GU$138+1,FALSE),GU129)</f>
        <v>7.4215873227831617</v>
      </c>
      <c r="GV162">
        <f>IF(GV$68=0,HLOOKUP($A162,'Monte Carlo_locked values'!$CQ$6:$DS$506,'Half from MC Supply Inputs '!GV$138+1,FALSE),GV129)</f>
        <v>6.6405150868084322</v>
      </c>
      <c r="GW162">
        <f>IF(GW$68=0,HLOOKUP($A162,'Monte Carlo_locked values'!$CQ$6:$DS$506,'Half from MC Supply Inputs '!GW$138+1,FALSE),GW129)</f>
        <v>7.5089860379134308</v>
      </c>
      <c r="GX162">
        <f>IF(GX$68=0,HLOOKUP($A162,'Monte Carlo_locked values'!$CQ$6:$DS$506,'Half from MC Supply Inputs '!GX$138+1,FALSE),GX129)</f>
        <v>3.6549939189048204</v>
      </c>
      <c r="GY162">
        <f>IF(GY$68=0,HLOOKUP($A162,'Monte Carlo_locked values'!$CQ$6:$DS$506,'Half from MC Supply Inputs '!GY$138+1,FALSE),GY129)</f>
        <v>6.6405150868084322</v>
      </c>
      <c r="GZ162">
        <f>IF(GZ$68=0,HLOOKUP($A162,'Monte Carlo_locked values'!$CQ$6:$DS$506,'Half from MC Supply Inputs '!GZ$138+1,FALSE),GZ129)</f>
        <v>6.6405150868084322</v>
      </c>
      <c r="HA162">
        <f>IF(HA$68=0,HLOOKUP($A162,'Monte Carlo_locked values'!$CQ$6:$DS$506,'Half from MC Supply Inputs '!HA$138+1,FALSE),HA129)</f>
        <v>5.1456205009456273</v>
      </c>
      <c r="HB162">
        <f>IF(HB$68=0,HLOOKUP($A162,'Monte Carlo_locked values'!$CQ$6:$DS$506,'Half from MC Supply Inputs '!HB$138+1,FALSE),HB129)</f>
        <v>8.3774569890184303</v>
      </c>
      <c r="HC162">
        <f>IF(HC$68=0,HLOOKUP($A162,'Monte Carlo_locked values'!$CQ$6:$DS$506,'Half from MC Supply Inputs '!HC$138+1,FALSE),HC129)</f>
        <v>3.6507259150828224</v>
      </c>
      <c r="HD162">
        <f>IF(HD$68=0,HLOOKUP($A162,'Monte Carlo_locked values'!$CQ$6:$DS$506,'Half from MC Supply Inputs '!HD$138+1,FALSE),HD129)</f>
        <v>3.6507259150828224</v>
      </c>
      <c r="HE162">
        <f>IF(HE$68=0,HLOOKUP($A162,'Monte Carlo_locked values'!$CQ$6:$DS$506,'Half from MC Supply Inputs '!HE$138+1,FALSE),HE129)</f>
        <v>3.7378199264276768</v>
      </c>
      <c r="HF162">
        <f>IF(HF$68=0,HLOOKUP($A162,'Monte Carlo_locked values'!$CQ$6:$DS$506,'Half from MC Supply Inputs '!HF$138+1,FALSE),HF129)</f>
        <v>8.3774569890184303</v>
      </c>
      <c r="HG162">
        <f>IF(HG$68=0,HLOOKUP($A162,'Monte Carlo_locked values'!$CQ$6:$DS$506,'Half from MC Supply Inputs '!HG$138+1,FALSE),HG129)</f>
        <v>13.398555293997434</v>
      </c>
      <c r="HH162">
        <f>IF(HH$68=0,HLOOKUP($A162,'Monte Carlo_locked values'!$CQ$6:$DS$506,'Half from MC Supply Inputs '!HH$138+1,FALSE),HH129)</f>
        <v>13.398555293997434</v>
      </c>
      <c r="HI162">
        <f>IF(HI$68=0,HLOOKUP($A162,'Monte Carlo_locked values'!$CQ$6:$DS$506,'Half from MC Supply Inputs '!HI$138+1,FALSE),HI129)</f>
        <v>13.398555293997434</v>
      </c>
      <c r="HJ162">
        <f>IF(HJ$68=0,HLOOKUP($A162,'Monte Carlo_locked values'!$CQ$6:$DS$506,'Half from MC Supply Inputs '!HJ$138+1,FALSE),HJ129)</f>
        <v>3.6549939189048204</v>
      </c>
      <c r="HK162">
        <f>IF(HK$68=0,HLOOKUP($A162,'Monte Carlo_locked values'!$CQ$6:$DS$506,'Half from MC Supply Inputs '!HK$138+1,FALSE),HK129)</f>
        <v>7.5089860379134308</v>
      </c>
      <c r="HL162">
        <f>IF(HL$68=0,HLOOKUP($A162,'Monte Carlo_locked values'!$CQ$6:$DS$506,'Half from MC Supply Inputs '!HL$138+1,FALSE),HL129)</f>
        <v>13.398555293997434</v>
      </c>
      <c r="HM162">
        <f>IF(HM$68=0,HLOOKUP($A162,'Monte Carlo_locked values'!$CQ$6:$DS$506,'Half from MC Supply Inputs '!HM$138+1,FALSE),HM129)</f>
        <v>3.6507259150828224</v>
      </c>
      <c r="HN162">
        <f>IF(HN$68=0,HLOOKUP($A162,'Monte Carlo_locked values'!$CQ$6:$DS$506,'Half from MC Supply Inputs '!HN$138+1,FALSE),HN129)</f>
        <v>6.7036605926407304</v>
      </c>
      <c r="HO162">
        <f>IF(HO$68=0,HLOOKUP($A162,'Monte Carlo_locked values'!$CQ$6:$DS$506,'Half from MC Supply Inputs '!HO$138+1,FALSE),HO129)</f>
        <v>13.398555293997434</v>
      </c>
      <c r="HP162">
        <f>IF(HP$68=0,HLOOKUP($A162,'Monte Carlo_locked values'!$CQ$6:$DS$506,'Half from MC Supply Inputs '!HP$138+1,FALSE),HP129)</f>
        <v>6.6405150868084322</v>
      </c>
      <c r="HQ162">
        <f>IF(HQ$68=0,HLOOKUP($A162,'Monte Carlo_locked values'!$CQ$6:$DS$506,'Half from MC Supply Inputs '!HQ$138+1,FALSE),HQ129)</f>
        <v>6.6405150868084322</v>
      </c>
      <c r="HR162">
        <f>IF(HR$68=0,HLOOKUP($A162,'Monte Carlo_locked values'!$CQ$6:$DS$506,'Half from MC Supply Inputs '!HR$138+1,FALSE),HR129)</f>
        <v>8.3774569890184303</v>
      </c>
      <c r="HS162">
        <f>IF(HS$68=0,HLOOKUP($A162,'Monte Carlo_locked values'!$CQ$6:$DS$506,'Half from MC Supply Inputs '!HS$138+1,FALSE),HS129)</f>
        <v>5.1456205009456273</v>
      </c>
      <c r="HT162">
        <f>IF(HT$68=0,HLOOKUP($A162,'Monte Carlo_locked values'!$CQ$6:$DS$506,'Half from MC Supply Inputs '!HT$138+1,FALSE),HT129)</f>
        <v>7.5089860379134308</v>
      </c>
      <c r="HU162">
        <f>IF(HU$68=0,HLOOKUP($A162,'Monte Carlo_locked values'!$CQ$6:$DS$506,'Half from MC Supply Inputs '!HU$138+1,FALSE),HU129)</f>
        <v>5.1456205009456273</v>
      </c>
      <c r="HV162">
        <f>IF(HV$68=0,HLOOKUP($A162,'Monte Carlo_locked values'!$CQ$6:$DS$506,'Half from MC Supply Inputs '!HV$138+1,FALSE),HV129)</f>
        <v>3.6507259150828224</v>
      </c>
      <c r="HW162">
        <f>IF(HW$68=0,HLOOKUP($A162,'Monte Carlo_locked values'!$CQ$6:$DS$506,'Half from MC Supply Inputs '!HW$138+1,FALSE),HW129)</f>
        <v>3.6507259150828224</v>
      </c>
      <c r="HX162">
        <f>IF(HX$68=0,HLOOKUP($A162,'Monte Carlo_locked values'!$CQ$6:$DS$506,'Half from MC Supply Inputs '!HX$138+1,FALSE),HX129)</f>
        <v>13.398555293997434</v>
      </c>
      <c r="HY162">
        <f>IF(HY$68=0,HLOOKUP($A162,'Monte Carlo_locked values'!$CQ$6:$DS$506,'Half from MC Supply Inputs '!HY$138+1,FALSE),HY129)</f>
        <v>8.1493915913014146</v>
      </c>
      <c r="HZ162">
        <f>IF(HZ$68=0,HLOOKUP($A162,'Monte Carlo_locked values'!$CQ$6:$DS$506,'Half from MC Supply Inputs '!HZ$138+1,FALSE),HZ129)</f>
        <v>13.398555293997434</v>
      </c>
      <c r="IA162">
        <f>IF(IA$68=0,HLOOKUP($A162,'Monte Carlo_locked values'!$CQ$6:$DS$506,'Half from MC Supply Inputs '!IA$138+1,FALSE),IA129)</f>
        <v>13.398555293997434</v>
      </c>
      <c r="IB162">
        <f>IF(IB$68=0,HLOOKUP($A162,'Monte Carlo_locked values'!$CQ$6:$DS$506,'Half from MC Supply Inputs '!IB$138+1,FALSE),IB129)</f>
        <v>7.5089860379134308</v>
      </c>
      <c r="IC162">
        <f>IF(IC$68=0,HLOOKUP($A162,'Monte Carlo_locked values'!$CQ$6:$DS$506,'Half from MC Supply Inputs '!IC$138+1,FALSE),IC129)</f>
        <v>6.6405150868084322</v>
      </c>
      <c r="ID162">
        <f>IF(ID$68=0,HLOOKUP($A162,'Monte Carlo_locked values'!$CQ$6:$DS$506,'Half from MC Supply Inputs '!ID$138+1,FALSE),ID129)</f>
        <v>3.6507259150828224</v>
      </c>
      <c r="IE162">
        <f>IF(IE$68=0,HLOOKUP($A162,'Monte Carlo_locked values'!$CQ$6:$DS$506,'Half from MC Supply Inputs '!IE$138+1,FALSE),IE129)</f>
        <v>3.6507259150828224</v>
      </c>
      <c r="IF162">
        <f>IF(IF$68=0,HLOOKUP($A162,'Monte Carlo_locked values'!$CQ$6:$DS$506,'Half from MC Supply Inputs '!IF$138+1,FALSE),IF129)</f>
        <v>8.3774569890184303</v>
      </c>
      <c r="IG162">
        <f>IF(IG$68=0,HLOOKUP($A162,'Monte Carlo_locked values'!$CQ$6:$DS$506,'Half from MC Supply Inputs '!IG$138+1,FALSE),IG129)</f>
        <v>8.0819732284969739</v>
      </c>
      <c r="IH162">
        <f>IF(IH$68=0,HLOOKUP($A162,'Monte Carlo_locked values'!$CQ$6:$DS$506,'Half from MC Supply Inputs '!IH$138+1,FALSE),IH129)</f>
        <v>13.398555293997434</v>
      </c>
      <c r="II162">
        <f>IF(II$68=0,HLOOKUP($A162,'Monte Carlo_locked values'!$CQ$6:$DS$506,'Half from MC Supply Inputs '!II$138+1,FALSE),II129)</f>
        <v>4.6569131421410859</v>
      </c>
      <c r="IJ162">
        <f>IF(IJ$68=0,HLOOKUP($A162,'Monte Carlo_locked values'!$CQ$6:$DS$506,'Half from MC Supply Inputs '!IJ$138+1,FALSE),IJ129)</f>
        <v>4.3655678193099998</v>
      </c>
      <c r="IK162">
        <f>IF(IK$68=0,HLOOKUP($A162,'Monte Carlo_locked values'!$CQ$6:$DS$506,'Half from MC Supply Inputs '!IK$138+1,FALSE),IK129)</f>
        <v>5.1456205009456273</v>
      </c>
      <c r="IL162">
        <f>IF(IL$68=0,HLOOKUP($A162,'Monte Carlo_locked values'!$CQ$6:$DS$506,'Half from MC Supply Inputs '!IL$138+1,FALSE),IL129)</f>
        <v>6.6405150868084322</v>
      </c>
      <c r="IM162">
        <f>IF(IM$68=0,HLOOKUP($A162,'Monte Carlo_locked values'!$CQ$6:$DS$506,'Half from MC Supply Inputs '!IM$138+1,FALSE),IM129)</f>
        <v>3.6507259150828224</v>
      </c>
      <c r="IN162">
        <f>IF(IN$68=0,HLOOKUP($A162,'Monte Carlo_locked values'!$CQ$6:$DS$506,'Half from MC Supply Inputs '!IN$138+1,FALSE),IN129)</f>
        <v>13.398555293997434</v>
      </c>
      <c r="IO162">
        <f>IF(IO$68=0,HLOOKUP($A162,'Monte Carlo_locked values'!$CQ$6:$DS$506,'Half from MC Supply Inputs '!IO$138+1,FALSE),IO129)</f>
        <v>13.398555293997434</v>
      </c>
      <c r="IP162">
        <f>IF(IP$68=0,HLOOKUP($A162,'Monte Carlo_locked values'!$CQ$6:$DS$506,'Half from MC Supply Inputs '!IP$138+1,FALSE),IP129)</f>
        <v>8.3774569890184303</v>
      </c>
      <c r="IQ162">
        <f>IF(IQ$68=0,HLOOKUP($A162,'Monte Carlo_locked values'!$CQ$6:$DS$506,'Half from MC Supply Inputs '!IQ$138+1,FALSE),IQ129)</f>
        <v>8.3774569890184303</v>
      </c>
      <c r="IR162">
        <f>IF(IR$68=0,HLOOKUP($A162,'Monte Carlo_locked values'!$CQ$6:$DS$506,'Half from MC Supply Inputs '!IR$138+1,FALSE),IR129)</f>
        <v>6.6405150868084322</v>
      </c>
      <c r="IS162">
        <f>IF(IS$68=0,HLOOKUP($A162,'Monte Carlo_locked values'!$CQ$6:$DS$506,'Half from MC Supply Inputs '!IS$138+1,FALSE),IS129)</f>
        <v>13.398555293997434</v>
      </c>
      <c r="IT162">
        <f>IF(IT$68=0,HLOOKUP($A162,'Monte Carlo_locked values'!$CQ$6:$DS$506,'Half from MC Supply Inputs '!IT$138+1,FALSE),IT129)</f>
        <v>8.3774569890184303</v>
      </c>
      <c r="IU162">
        <f>IF(IU$68=0,HLOOKUP($A162,'Monte Carlo_locked values'!$CQ$6:$DS$506,'Half from MC Supply Inputs '!IU$138+1,FALSE),IU129)</f>
        <v>7.5089860379134308</v>
      </c>
      <c r="IV162">
        <f>IF(IV$68=0,HLOOKUP($A162,'Monte Carlo_locked values'!$CQ$6:$DS$506,'Half from MC Supply Inputs '!IV$138+1,FALSE),IV129)</f>
        <v>13.398555293997434</v>
      </c>
      <c r="IW162">
        <f>IF(IW$68=0,HLOOKUP($A162,'Monte Carlo_locked values'!$CQ$6:$DS$506,'Half from MC Supply Inputs '!IW$138+1,FALSE),IW129)</f>
        <v>13.398555293997434</v>
      </c>
      <c r="IX162">
        <f>IF(IX$68=0,HLOOKUP($A162,'Monte Carlo_locked values'!$CQ$6:$DS$506,'Half from MC Supply Inputs '!IX$138+1,FALSE),IX129)</f>
        <v>13.398555293997434</v>
      </c>
      <c r="IY162">
        <f>IF(IY$68=0,HLOOKUP($A162,'Monte Carlo_locked values'!$CQ$6:$DS$506,'Half from MC Supply Inputs '!IY$138+1,FALSE),IY129)</f>
        <v>5.1456205009456273</v>
      </c>
      <c r="IZ162">
        <f>IF(IZ$68=0,HLOOKUP($A162,'Monte Carlo_locked values'!$CQ$6:$DS$506,'Half from MC Supply Inputs '!IZ$138+1,FALSE),IZ129)</f>
        <v>3.6549939189048204</v>
      </c>
      <c r="JA162">
        <f>IF(JA$68=0,HLOOKUP($A162,'Monte Carlo_locked values'!$CQ$6:$DS$506,'Half from MC Supply Inputs '!JA$138+1,FALSE),JA129)</f>
        <v>13.398555293997434</v>
      </c>
      <c r="JB162">
        <f>IF(JB$68=0,HLOOKUP($A162,'Monte Carlo_locked values'!$CQ$6:$DS$506,'Half from MC Supply Inputs '!JB$138+1,FALSE),JB129)</f>
        <v>9.0504584331109363</v>
      </c>
      <c r="JC162">
        <f>IF(JC$68=0,HLOOKUP($A162,'Monte Carlo_locked values'!$CQ$6:$DS$506,'Half from MC Supply Inputs '!JC$138+1,FALSE),JC129)</f>
        <v>5.1456205009456273</v>
      </c>
      <c r="JD162">
        <f>IF(JD$68=0,HLOOKUP($A162,'Monte Carlo_locked values'!$CQ$6:$DS$506,'Half from MC Supply Inputs '!JD$138+1,FALSE),JD129)</f>
        <v>13.398555293997434</v>
      </c>
      <c r="JE162">
        <f>IF(JE$68=0,HLOOKUP($A162,'Monte Carlo_locked values'!$CQ$6:$DS$506,'Half from MC Supply Inputs '!JE$138+1,FALSE),JE129)</f>
        <v>13.398555293997434</v>
      </c>
      <c r="JF162">
        <f>IF(JF$68=0,HLOOKUP($A162,'Monte Carlo_locked values'!$CQ$6:$DS$506,'Half from MC Supply Inputs '!JF$138+1,FALSE),JF129)</f>
        <v>7.5089860379134308</v>
      </c>
      <c r="JG162">
        <f>IF(JG$68=0,HLOOKUP($A162,'Monte Carlo_locked values'!$CQ$6:$DS$506,'Half from MC Supply Inputs '!JG$138+1,FALSE),JG129)</f>
        <v>5.6054705725603053</v>
      </c>
      <c r="JH162">
        <f>IF(JH$68=0,HLOOKUP($A162,'Monte Carlo_locked values'!$CQ$6:$DS$506,'Half from MC Supply Inputs '!JH$138+1,FALSE),JH129)</f>
        <v>10.916496348727827</v>
      </c>
      <c r="JI162">
        <f>IF(JI$68=0,HLOOKUP($A162,'Monte Carlo_locked values'!$CQ$6:$DS$506,'Half from MC Supply Inputs '!JI$138+1,FALSE),JI129)</f>
        <v>13.398555293997434</v>
      </c>
      <c r="JJ162">
        <f>IF(JJ$68=0,HLOOKUP($A162,'Monte Carlo_locked values'!$CQ$6:$DS$506,'Half from MC Supply Inputs '!JJ$138+1,FALSE),JJ129)</f>
        <v>3.6507259150828224</v>
      </c>
      <c r="JK162">
        <f>IF(JK$68=0,HLOOKUP($A162,'Monte Carlo_locked values'!$CQ$6:$DS$506,'Half from MC Supply Inputs '!JK$138+1,FALSE),JK129)</f>
        <v>7.5089860379134308</v>
      </c>
      <c r="JL162">
        <f>IF(JL$68=0,HLOOKUP($A162,'Monte Carlo_locked values'!$CQ$6:$DS$506,'Half from MC Supply Inputs '!JL$138+1,FALSE),JL129)</f>
        <v>5.1456205009456273</v>
      </c>
      <c r="JM162">
        <f>IF(JM$68=0,HLOOKUP($A162,'Monte Carlo_locked values'!$CQ$6:$DS$506,'Half from MC Supply Inputs '!JM$138+1,FALSE),JM129)</f>
        <v>3.6507259150828224</v>
      </c>
      <c r="JN162">
        <f>IF(JN$68=0,HLOOKUP($A162,'Monte Carlo_locked values'!$CQ$6:$DS$506,'Half from MC Supply Inputs '!JN$138+1,FALSE),JN129)</f>
        <v>8.496472802613301</v>
      </c>
      <c r="JO162">
        <f>IF(JO$68=0,HLOOKUP($A162,'Monte Carlo_locked values'!$CQ$6:$DS$506,'Half from MC Supply Inputs '!JO$138+1,FALSE),JO129)</f>
        <v>9.5149638488682911</v>
      </c>
      <c r="JP162">
        <f>IF(JP$68=0,HLOOKUP($A162,'Monte Carlo_locked values'!$CQ$6:$DS$506,'Half from MC Supply Inputs '!JP$138+1,FALSE),JP129)</f>
        <v>6.6405150868084322</v>
      </c>
      <c r="JQ162">
        <f>IF(JQ$68=0,HLOOKUP($A162,'Monte Carlo_locked values'!$CQ$6:$DS$506,'Half from MC Supply Inputs '!JQ$138+1,FALSE),JQ129)</f>
        <v>3.6507259150828224</v>
      </c>
      <c r="JR162">
        <f>IF(JR$68=0,HLOOKUP($A162,'Monte Carlo_locked values'!$CQ$6:$DS$506,'Half from MC Supply Inputs '!JR$138+1,FALSE),JR129)</f>
        <v>13.398555293997434</v>
      </c>
      <c r="JS162">
        <f>IF(JS$68=0,HLOOKUP($A162,'Monte Carlo_locked values'!$CQ$6:$DS$506,'Half from MC Supply Inputs '!JS$138+1,FALSE),JS129)</f>
        <v>3.6507259150828224</v>
      </c>
      <c r="JT162">
        <f>IF(JT$68=0,HLOOKUP($A162,'Monte Carlo_locked values'!$CQ$6:$DS$506,'Half from MC Supply Inputs '!JT$138+1,FALSE),JT129)</f>
        <v>8.3774569890184303</v>
      </c>
      <c r="JU162">
        <f>IF(JU$68=0,HLOOKUP($A162,'Monte Carlo_locked values'!$CQ$6:$DS$506,'Half from MC Supply Inputs '!JU$138+1,FALSE),JU129)</f>
        <v>5.1456205009456273</v>
      </c>
      <c r="JV162">
        <f>IF(JV$68=0,HLOOKUP($A162,'Monte Carlo_locked values'!$CQ$6:$DS$506,'Half from MC Supply Inputs '!JV$138+1,FALSE),JV129)</f>
        <v>6.0280343902445166</v>
      </c>
      <c r="JW162">
        <f>IF(JW$68=0,HLOOKUP($A162,'Monte Carlo_locked values'!$CQ$6:$DS$506,'Half from MC Supply Inputs '!JW$138+1,FALSE),JW129)</f>
        <v>8.3774569890184303</v>
      </c>
      <c r="JX162">
        <f>IF(JX$68=0,HLOOKUP($A162,'Monte Carlo_locked values'!$CQ$6:$DS$506,'Half from MC Supply Inputs '!JX$138+1,FALSE),JX129)</f>
        <v>5.1456205009456273</v>
      </c>
      <c r="JY162">
        <f>IF(JY$68=0,HLOOKUP($A162,'Monte Carlo_locked values'!$CQ$6:$DS$506,'Half from MC Supply Inputs '!JY$138+1,FALSE),JY129)</f>
        <v>6.6405150868084322</v>
      </c>
      <c r="JZ162">
        <f>IF(JZ$68=0,HLOOKUP($A162,'Monte Carlo_locked values'!$CQ$6:$DS$506,'Half from MC Supply Inputs '!JZ$138+1,FALSE),JZ129)</f>
        <v>4.1596160753269222</v>
      </c>
      <c r="KA162">
        <f>IF(KA$68=0,HLOOKUP($A162,'Monte Carlo_locked values'!$CQ$6:$DS$506,'Half from MC Supply Inputs '!KA$138+1,FALSE),KA129)</f>
        <v>5.9373484618665326</v>
      </c>
      <c r="KB162">
        <f>IF(KB$68=0,HLOOKUP($A162,'Monte Carlo_locked values'!$CQ$6:$DS$506,'Half from MC Supply Inputs '!KB$138+1,FALSE),KB129)</f>
        <v>3.6507259150828224</v>
      </c>
      <c r="KC162">
        <f>IF(KC$68=0,HLOOKUP($A162,'Monte Carlo_locked values'!$CQ$6:$DS$506,'Half from MC Supply Inputs '!KC$138+1,FALSE),KC129)</f>
        <v>10.42671169579544</v>
      </c>
      <c r="KD162">
        <f>IF(KD$68=0,HLOOKUP($A162,'Monte Carlo_locked values'!$CQ$6:$DS$506,'Half from MC Supply Inputs '!KD$138+1,FALSE),KD129)</f>
        <v>13.398555293997434</v>
      </c>
      <c r="KE162">
        <f>IF(KE$68=0,HLOOKUP($A162,'Monte Carlo_locked values'!$CQ$6:$DS$506,'Half from MC Supply Inputs '!KE$138+1,FALSE),KE129)</f>
        <v>3.6549939189048204</v>
      </c>
      <c r="KF162">
        <f>IF(KF$68=0,HLOOKUP($A162,'Monte Carlo_locked values'!$CQ$6:$DS$506,'Half from MC Supply Inputs '!KF$138+1,FALSE),KF129)</f>
        <v>7.5089860379134308</v>
      </c>
      <c r="KG162">
        <f>IF(KG$68=0,HLOOKUP($A162,'Monte Carlo_locked values'!$CQ$6:$DS$506,'Half from MC Supply Inputs '!KG$138+1,FALSE),KG129)</f>
        <v>13.398555293997434</v>
      </c>
      <c r="KH162">
        <f>IF(KH$68=0,HLOOKUP($A162,'Monte Carlo_locked values'!$CQ$6:$DS$506,'Half from MC Supply Inputs '!KH$138+1,FALSE),KH129)</f>
        <v>7.5089860379134308</v>
      </c>
      <c r="KI162">
        <f>IF(KI$68=0,HLOOKUP($A162,'Monte Carlo_locked values'!$CQ$6:$DS$506,'Half from MC Supply Inputs '!KI$138+1,FALSE),KI129)</f>
        <v>13.398555293997434</v>
      </c>
      <c r="KJ162">
        <f>IF(KJ$68=0,HLOOKUP($A162,'Monte Carlo_locked values'!$CQ$6:$DS$506,'Half from MC Supply Inputs '!KJ$138+1,FALSE),KJ129)</f>
        <v>3.6507259150828224</v>
      </c>
      <c r="KK162">
        <f>IF(KK$68=0,HLOOKUP($A162,'Monte Carlo_locked values'!$CQ$6:$DS$506,'Half from MC Supply Inputs '!KK$138+1,FALSE),KK129)</f>
        <v>13.398555293997434</v>
      </c>
      <c r="KL162">
        <f>IF(KL$68=0,HLOOKUP($A162,'Monte Carlo_locked values'!$CQ$6:$DS$506,'Half from MC Supply Inputs '!KL$138+1,FALSE),KL129)</f>
        <v>6.6405150868084322</v>
      </c>
      <c r="KM162">
        <f>IF(KM$68=0,HLOOKUP($A162,'Monte Carlo_locked values'!$CQ$6:$DS$506,'Half from MC Supply Inputs '!KM$138+1,FALSE),KM129)</f>
        <v>5.1456205009456273</v>
      </c>
      <c r="KN162">
        <f>IF(KN$68=0,HLOOKUP($A162,'Monte Carlo_locked values'!$CQ$6:$DS$506,'Half from MC Supply Inputs '!KN$138+1,FALSE),KN129)</f>
        <v>6.6405150868084322</v>
      </c>
      <c r="KO162">
        <f>IF(KO$68=0,HLOOKUP($A162,'Monte Carlo_locked values'!$CQ$6:$DS$506,'Half from MC Supply Inputs '!KO$138+1,FALSE),KO129)</f>
        <v>7.6190817728840807</v>
      </c>
      <c r="KP162">
        <f>IF(KP$68=0,HLOOKUP($A162,'Monte Carlo_locked values'!$CQ$6:$DS$506,'Half from MC Supply Inputs '!KP$138+1,FALSE),KP129)</f>
        <v>5.1456205009456273</v>
      </c>
      <c r="KQ162">
        <f>IF(KQ$68=0,HLOOKUP($A162,'Monte Carlo_locked values'!$CQ$6:$DS$506,'Half from MC Supply Inputs '!KQ$138+1,FALSE),KQ129)</f>
        <v>13.398555293997434</v>
      </c>
      <c r="KR162">
        <f>IF(KR$68=0,HLOOKUP($A162,'Monte Carlo_locked values'!$CQ$6:$DS$506,'Half from MC Supply Inputs '!KR$138+1,FALSE),KR129)</f>
        <v>6.6405150868084322</v>
      </c>
      <c r="KS162">
        <f>IF(KS$68=0,HLOOKUP($A162,'Monte Carlo_locked values'!$CQ$6:$DS$506,'Half from MC Supply Inputs '!KS$138+1,FALSE),KS129)</f>
        <v>13.398555293997434</v>
      </c>
      <c r="KT162">
        <f>IF(KT$68=0,HLOOKUP($A162,'Monte Carlo_locked values'!$CQ$6:$DS$506,'Half from MC Supply Inputs '!KT$138+1,FALSE),KT129)</f>
        <v>13.398555293997434</v>
      </c>
      <c r="KU162">
        <f>IF(KU$68=0,HLOOKUP($A162,'Monte Carlo_locked values'!$CQ$6:$DS$506,'Half from MC Supply Inputs '!KU$138+1,FALSE),KU129)</f>
        <v>8.3774569890184303</v>
      </c>
      <c r="KV162">
        <f>IF(KV$68=0,HLOOKUP($A162,'Monte Carlo_locked values'!$CQ$6:$DS$506,'Half from MC Supply Inputs '!KV$138+1,FALSE),KV129)</f>
        <v>3.6507259150828224</v>
      </c>
      <c r="KW162">
        <f>IF(KW$68=0,HLOOKUP($A162,'Monte Carlo_locked values'!$CQ$6:$DS$506,'Half from MC Supply Inputs '!KW$138+1,FALSE),KW129)</f>
        <v>3.7939075557166047</v>
      </c>
      <c r="KX162">
        <f>IF(KX$68=0,HLOOKUP($A162,'Monte Carlo_locked values'!$CQ$6:$DS$506,'Half from MC Supply Inputs '!KX$138+1,FALSE),KX129)</f>
        <v>3.6549939189048204</v>
      </c>
      <c r="KY162">
        <f>IF(KY$68=0,HLOOKUP($A162,'Monte Carlo_locked values'!$CQ$6:$DS$506,'Half from MC Supply Inputs '!KY$138+1,FALSE),KY129)</f>
        <v>13.398555293997434</v>
      </c>
      <c r="KZ162">
        <f>IF(KZ$68=0,HLOOKUP($A162,'Monte Carlo_locked values'!$CQ$6:$DS$506,'Half from MC Supply Inputs '!KZ$138+1,FALSE),KZ129)</f>
        <v>13.398555293997434</v>
      </c>
      <c r="LA162">
        <f>IF(LA$68=0,HLOOKUP($A162,'Monte Carlo_locked values'!$CQ$6:$DS$506,'Half from MC Supply Inputs '!LA$138+1,FALSE),LA129)</f>
        <v>13.398555293997434</v>
      </c>
      <c r="LB162">
        <f>IF(LB$68=0,HLOOKUP($A162,'Monte Carlo_locked values'!$CQ$6:$DS$506,'Half from MC Supply Inputs '!LB$138+1,FALSE),LB129)</f>
        <v>5.1456205009456273</v>
      </c>
      <c r="LC162">
        <f>IF(LC$68=0,HLOOKUP($A162,'Monte Carlo_locked values'!$CQ$6:$DS$506,'Half from MC Supply Inputs '!LC$138+1,FALSE),LC129)</f>
        <v>11.010741554649245</v>
      </c>
      <c r="LD162">
        <f>IF(LD$68=0,HLOOKUP($A162,'Monte Carlo_locked values'!$CQ$6:$DS$506,'Half from MC Supply Inputs '!LD$138+1,FALSE),LD129)</f>
        <v>5.1456205009456273</v>
      </c>
      <c r="LE162">
        <f>IF(LE$68=0,HLOOKUP($A162,'Monte Carlo_locked values'!$CQ$6:$DS$506,'Half from MC Supply Inputs '!LE$138+1,FALSE),LE129)</f>
        <v>3.6507259150828224</v>
      </c>
      <c r="LF162">
        <f>IF(LF$68=0,HLOOKUP($A162,'Monte Carlo_locked values'!$CQ$6:$DS$506,'Half from MC Supply Inputs '!LF$138+1,FALSE),LF129)</f>
        <v>13.398555293997434</v>
      </c>
      <c r="LG162">
        <f>IF(LG$68=0,HLOOKUP($A162,'Monte Carlo_locked values'!$CQ$6:$DS$506,'Half from MC Supply Inputs '!LG$138+1,FALSE),LG129)</f>
        <v>13.398555293997434</v>
      </c>
      <c r="LH162">
        <f>IF(LH$68=0,HLOOKUP($A162,'Monte Carlo_locked values'!$CQ$6:$DS$506,'Half from MC Supply Inputs '!LH$138+1,FALSE),LH129)</f>
        <v>13.398555293997434</v>
      </c>
      <c r="LI162">
        <f>IF(LI$68=0,HLOOKUP($A162,'Monte Carlo_locked values'!$CQ$6:$DS$506,'Half from MC Supply Inputs '!LI$138+1,FALSE),LI129)</f>
        <v>11.972833061684371</v>
      </c>
      <c r="LJ162">
        <f>IF(LJ$68=0,HLOOKUP($A162,'Monte Carlo_locked values'!$CQ$6:$DS$506,'Half from MC Supply Inputs '!LJ$138+1,FALSE),LJ129)</f>
        <v>8.3774569890184303</v>
      </c>
      <c r="LK162">
        <f>IF(LK$68=0,HLOOKUP($A162,'Monte Carlo_locked values'!$CQ$6:$DS$506,'Half from MC Supply Inputs '!LK$138+1,FALSE),LK129)</f>
        <v>7.5089860379134308</v>
      </c>
      <c r="LL162">
        <f>IF(LL$68=0,HLOOKUP($A162,'Monte Carlo_locked values'!$CQ$6:$DS$506,'Half from MC Supply Inputs '!LL$138+1,FALSE),LL129)</f>
        <v>13.398555293997434</v>
      </c>
      <c r="LM162">
        <f>IF(LM$68=0,HLOOKUP($A162,'Monte Carlo_locked values'!$CQ$6:$DS$506,'Half from MC Supply Inputs '!LM$138+1,FALSE),LM129)</f>
        <v>5.7697680540827765</v>
      </c>
      <c r="LN162">
        <f>IF(LN$68=0,HLOOKUP($A162,'Monte Carlo_locked values'!$CQ$6:$DS$506,'Half from MC Supply Inputs '!LN$138+1,FALSE),LN129)</f>
        <v>3.6549939189048204</v>
      </c>
      <c r="LO162">
        <f>IF(LO$68=0,HLOOKUP($A162,'Monte Carlo_locked values'!$CQ$6:$DS$506,'Half from MC Supply Inputs '!LO$138+1,FALSE),LO129)</f>
        <v>3.6549939189048204</v>
      </c>
      <c r="LP162">
        <f>IF(LP$68=0,HLOOKUP($A162,'Monte Carlo_locked values'!$CQ$6:$DS$506,'Half from MC Supply Inputs '!LP$138+1,FALSE),LP129)</f>
        <v>7.8077074036827048</v>
      </c>
      <c r="LQ162">
        <f>IF(LQ$68=0,HLOOKUP($A162,'Monte Carlo_locked values'!$CQ$6:$DS$506,'Half from MC Supply Inputs '!LQ$138+1,FALSE),LQ129)</f>
        <v>13.398555293997434</v>
      </c>
      <c r="LR162">
        <f>IF(LR$68=0,HLOOKUP($A162,'Monte Carlo_locked values'!$CQ$6:$DS$506,'Half from MC Supply Inputs '!LR$138+1,FALSE),LR129)</f>
        <v>3.6507259150828224</v>
      </c>
      <c r="LS162">
        <f>IF(LS$68=0,HLOOKUP($A162,'Monte Carlo_locked values'!$CQ$6:$DS$506,'Half from MC Supply Inputs '!LS$138+1,FALSE),LS129)</f>
        <v>13.083116390416338</v>
      </c>
      <c r="LT162">
        <f>IF(LT$68=0,HLOOKUP($A162,'Monte Carlo_locked values'!$CQ$6:$DS$506,'Half from MC Supply Inputs '!LT$138+1,FALSE),LT129)</f>
        <v>13.398555293997434</v>
      </c>
      <c r="LU162">
        <f>IF(LU$68=0,HLOOKUP($A162,'Monte Carlo_locked values'!$CQ$6:$DS$506,'Half from MC Supply Inputs '!LU$138+1,FALSE),LU129)</f>
        <v>5.1456205009456273</v>
      </c>
      <c r="LV162">
        <f>IF(LV$68=0,HLOOKUP($A162,'Monte Carlo_locked values'!$CQ$6:$DS$506,'Half from MC Supply Inputs '!LV$138+1,FALSE),LV129)</f>
        <v>8.3774569890184303</v>
      </c>
      <c r="LW162">
        <f>IF(LW$68=0,HLOOKUP($A162,'Monte Carlo_locked values'!$CQ$6:$DS$506,'Half from MC Supply Inputs '!LW$138+1,FALSE),LW129)</f>
        <v>4.4534028806625239</v>
      </c>
      <c r="LX162">
        <f>IF(LX$68=0,HLOOKUP($A162,'Monte Carlo_locked values'!$CQ$6:$DS$506,'Half from MC Supply Inputs '!LX$138+1,FALSE),LX129)</f>
        <v>3.6507259150828224</v>
      </c>
      <c r="LY162">
        <f>IF(LY$68=0,HLOOKUP($A162,'Monte Carlo_locked values'!$CQ$6:$DS$506,'Half from MC Supply Inputs '!LY$138+1,FALSE),LY129)</f>
        <v>8.3774569890184303</v>
      </c>
      <c r="LZ162">
        <f>IF(LZ$68=0,HLOOKUP($A162,'Monte Carlo_locked values'!$CQ$6:$DS$506,'Half from MC Supply Inputs '!LZ$138+1,FALSE),LZ129)</f>
        <v>13.398555293997434</v>
      </c>
      <c r="MA162">
        <f>IF(MA$68=0,HLOOKUP($A162,'Monte Carlo_locked values'!$CQ$6:$DS$506,'Half from MC Supply Inputs '!MA$138+1,FALSE),MA129)</f>
        <v>3.6507259150828224</v>
      </c>
      <c r="MB162">
        <f>IF(MB$68=0,HLOOKUP($A162,'Monte Carlo_locked values'!$CQ$6:$DS$506,'Half from MC Supply Inputs '!MB$138+1,FALSE),MB129)</f>
        <v>3.6507259150828224</v>
      </c>
      <c r="MC162">
        <f>IF(MC$68=0,HLOOKUP($A162,'Monte Carlo_locked values'!$CQ$6:$DS$506,'Half from MC Supply Inputs '!MC$138+1,FALSE),MC129)</f>
        <v>3.6549939189048204</v>
      </c>
      <c r="MD162">
        <f>IF(MD$68=0,HLOOKUP($A162,'Monte Carlo_locked values'!$CQ$6:$DS$506,'Half from MC Supply Inputs '!MD$138+1,FALSE),MD129)</f>
        <v>8.3774569890184303</v>
      </c>
      <c r="ME162">
        <f>IF(ME$68=0,HLOOKUP($A162,'Monte Carlo_locked values'!$CQ$6:$DS$506,'Half from MC Supply Inputs '!ME$138+1,FALSE),ME129)</f>
        <v>13.398555293997434</v>
      </c>
      <c r="MF162">
        <f>IF(MF$68=0,HLOOKUP($A162,'Monte Carlo_locked values'!$CQ$6:$DS$506,'Half from MC Supply Inputs '!MF$138+1,FALSE),MF129)</f>
        <v>3.6507259150828224</v>
      </c>
      <c r="MG162">
        <f>IF(MG$68=0,HLOOKUP($A162,'Monte Carlo_locked values'!$CQ$6:$DS$506,'Half from MC Supply Inputs '!MG$138+1,FALSE),MG129)</f>
        <v>13.398555293997434</v>
      </c>
      <c r="MH162">
        <f>IF(MH$68=0,HLOOKUP($A162,'Monte Carlo_locked values'!$CQ$6:$DS$506,'Half from MC Supply Inputs '!MH$138+1,FALSE),MH129)</f>
        <v>8.3774569890184303</v>
      </c>
      <c r="MI162">
        <f>IF(MI$68=0,HLOOKUP($A162,'Monte Carlo_locked values'!$CQ$6:$DS$506,'Half from MC Supply Inputs '!MI$138+1,FALSE),MI129)</f>
        <v>13.398555293997434</v>
      </c>
      <c r="MJ162">
        <f>IF(MJ$68=0,HLOOKUP($A162,'Monte Carlo_locked values'!$CQ$6:$DS$506,'Half from MC Supply Inputs '!MJ$138+1,FALSE),MJ129)</f>
        <v>5.4430333351802931</v>
      </c>
      <c r="MK162">
        <f>IF(MK$68=0,HLOOKUP($A162,'Monte Carlo_locked values'!$CQ$6:$DS$506,'Half from MC Supply Inputs '!MK$138+1,FALSE),MK129)</f>
        <v>5.3480722414665944</v>
      </c>
      <c r="ML162">
        <f>IF(ML$68=0,HLOOKUP($A162,'Monte Carlo_locked values'!$CQ$6:$DS$506,'Half from MC Supply Inputs '!ML$138+1,FALSE),ML129)</f>
        <v>3.6507259150828224</v>
      </c>
      <c r="MM162">
        <f>IF(MM$68=0,HLOOKUP($A162,'Monte Carlo_locked values'!$CQ$6:$DS$506,'Half from MC Supply Inputs '!MM$138+1,FALSE),MM129)</f>
        <v>13.398555293997434</v>
      </c>
      <c r="MN162">
        <f>IF(MN$68=0,HLOOKUP($A162,'Monte Carlo_locked values'!$CQ$6:$DS$506,'Half from MC Supply Inputs '!MN$138+1,FALSE),MN129)</f>
        <v>7.5089860379134308</v>
      </c>
      <c r="MO162">
        <f>IF(MO$68=0,HLOOKUP($A162,'Monte Carlo_locked values'!$CQ$6:$DS$506,'Half from MC Supply Inputs '!MO$138+1,FALSE),MO129)</f>
        <v>5.1456205009456273</v>
      </c>
      <c r="MP162">
        <f>IF(MP$68=0,HLOOKUP($A162,'Monte Carlo_locked values'!$CQ$6:$DS$506,'Half from MC Supply Inputs '!MP$138+1,FALSE),MP129)</f>
        <v>13.398555293997434</v>
      </c>
      <c r="MQ162">
        <f>IF(MQ$68=0,HLOOKUP($A162,'Monte Carlo_locked values'!$CQ$6:$DS$506,'Half from MC Supply Inputs '!MQ$138+1,FALSE),MQ129)</f>
        <v>13.398555293997434</v>
      </c>
      <c r="MR162">
        <f>IF(MR$68=0,HLOOKUP($A162,'Monte Carlo_locked values'!$CQ$6:$DS$506,'Half from MC Supply Inputs '!MR$138+1,FALSE),MR129)</f>
        <v>13.398555293997434</v>
      </c>
      <c r="MS162">
        <f>IF(MS$68=0,HLOOKUP($A162,'Monte Carlo_locked values'!$CQ$6:$DS$506,'Half from MC Supply Inputs '!MS$138+1,FALSE),MS129)</f>
        <v>5.1456205009456273</v>
      </c>
      <c r="MT162">
        <f>IF(MT$68=0,HLOOKUP($A162,'Monte Carlo_locked values'!$CQ$6:$DS$506,'Half from MC Supply Inputs '!MT$138+1,FALSE),MT129)</f>
        <v>13.398555293997434</v>
      </c>
      <c r="MU162">
        <f>IF(MU$68=0,HLOOKUP($A162,'Monte Carlo_locked values'!$CQ$6:$DS$506,'Half from MC Supply Inputs '!MU$138+1,FALSE),MU129)</f>
        <v>13.398555293997434</v>
      </c>
      <c r="MV162">
        <f>IF(MV$68=0,HLOOKUP($A162,'Monte Carlo_locked values'!$CQ$6:$DS$506,'Half from MC Supply Inputs '!MV$138+1,FALSE),MV129)</f>
        <v>7.5089860379134308</v>
      </c>
      <c r="MW162">
        <f>IF(MW$68=0,HLOOKUP($A162,'Monte Carlo_locked values'!$CQ$6:$DS$506,'Half from MC Supply Inputs '!MW$138+1,FALSE),MW129)</f>
        <v>8.3774569890184303</v>
      </c>
      <c r="MX162">
        <f>IF(MX$68=0,HLOOKUP($A162,'Monte Carlo_locked values'!$CQ$6:$DS$506,'Half from MC Supply Inputs '!MX$138+1,FALSE),MX129)</f>
        <v>6.6405150868084322</v>
      </c>
      <c r="MY162">
        <f>IF(MY$68=0,HLOOKUP($A162,'Monte Carlo_locked values'!$CQ$6:$DS$506,'Half from MC Supply Inputs '!MY$138+1,FALSE),MY129)</f>
        <v>9.6148546044469558</v>
      </c>
      <c r="MZ162">
        <f>IF(MZ$68=0,HLOOKUP($A162,'Monte Carlo_locked values'!$CQ$6:$DS$506,'Half from MC Supply Inputs '!MZ$138+1,FALSE),MZ129)</f>
        <v>8.3774569890184303</v>
      </c>
      <c r="NA162">
        <f>IF(NA$68=0,HLOOKUP($A162,'Monte Carlo_locked values'!$CQ$6:$DS$506,'Half from MC Supply Inputs '!NA$138+1,FALSE),NA129)</f>
        <v>4.462239766546622</v>
      </c>
      <c r="NB162">
        <f>IF(NB$68=0,HLOOKUP($A162,'Monte Carlo_locked values'!$CQ$6:$DS$506,'Half from MC Supply Inputs '!NB$138+1,FALSE),NB129)</f>
        <v>5.1456205009456273</v>
      </c>
      <c r="NC162">
        <f>IF(NC$68=0,HLOOKUP($A162,'Monte Carlo_locked values'!$CQ$6:$DS$506,'Half from MC Supply Inputs '!NC$138+1,FALSE),NC129)</f>
        <v>13.398555293997434</v>
      </c>
      <c r="ND162">
        <f>IF(ND$68=0,HLOOKUP($A162,'Monte Carlo_locked values'!$CQ$6:$DS$506,'Half from MC Supply Inputs '!ND$138+1,FALSE),ND129)</f>
        <v>3.6549939189048204</v>
      </c>
      <c r="NE162">
        <f>IF(NE$68=0,HLOOKUP($A162,'Monte Carlo_locked values'!$CQ$6:$DS$506,'Half from MC Supply Inputs '!NE$138+1,FALSE),NE129)</f>
        <v>10.940612459225942</v>
      </c>
      <c r="NF162">
        <f>IF(NF$68=0,HLOOKUP($A162,'Monte Carlo_locked values'!$CQ$6:$DS$506,'Half from MC Supply Inputs '!NF$138+1,FALSE),NF129)</f>
        <v>5.1456205009456273</v>
      </c>
      <c r="NG162">
        <f>IF(NG$68=0,HLOOKUP($A162,'Monte Carlo_locked values'!$CQ$6:$DS$506,'Half from MC Supply Inputs '!NG$138+1,FALSE),NG129)</f>
        <v>3.6507259150828224</v>
      </c>
      <c r="NH162">
        <f>IF(NH$68=0,HLOOKUP($A162,'Monte Carlo_locked values'!$CQ$6:$DS$506,'Half from MC Supply Inputs '!NH$138+1,FALSE),NH129)</f>
        <v>5.1456205009456273</v>
      </c>
      <c r="NI162">
        <f>IF(NI$68=0,HLOOKUP($A162,'Monte Carlo_locked values'!$CQ$6:$DS$506,'Half from MC Supply Inputs '!NI$138+1,FALSE),NI129)</f>
        <v>6.608893291813879</v>
      </c>
      <c r="NJ162">
        <f>IF(NJ$68=0,HLOOKUP($A162,'Monte Carlo_locked values'!$CQ$6:$DS$506,'Half from MC Supply Inputs '!NJ$138+1,FALSE),NJ129)</f>
        <v>13.398555293997434</v>
      </c>
      <c r="NK162">
        <f>IF(NK$68=0,HLOOKUP($A162,'Monte Carlo_locked values'!$CQ$6:$DS$506,'Half from MC Supply Inputs '!NK$138+1,FALSE),NK129)</f>
        <v>3.6549939189048204</v>
      </c>
      <c r="NL162">
        <f>IF(NL$68=0,HLOOKUP($A162,'Monte Carlo_locked values'!$CQ$6:$DS$506,'Half from MC Supply Inputs '!NL$138+1,FALSE),NL129)</f>
        <v>13.398555293997434</v>
      </c>
      <c r="NM162">
        <f>IF(NM$68=0,HLOOKUP($A162,'Monte Carlo_locked values'!$CQ$6:$DS$506,'Half from MC Supply Inputs '!NM$138+1,FALSE),NM129)</f>
        <v>3.6507259150828224</v>
      </c>
      <c r="NN162">
        <f>IF(NN$68=0,HLOOKUP($A162,'Monte Carlo_locked values'!$CQ$6:$DS$506,'Half from MC Supply Inputs '!NN$138+1,FALSE),NN129)</f>
        <v>6.6405150868084322</v>
      </c>
      <c r="NO162">
        <f>IF(NO$68=0,HLOOKUP($A162,'Monte Carlo_locked values'!$CQ$6:$DS$506,'Half from MC Supply Inputs '!NO$138+1,FALSE),NO129)</f>
        <v>3.6507259150828224</v>
      </c>
      <c r="NP162">
        <f>IF(NP$68=0,HLOOKUP($A162,'Monte Carlo_locked values'!$CQ$6:$DS$506,'Half from MC Supply Inputs '!NP$138+1,FALSE),NP129)</f>
        <v>13.398555293997434</v>
      </c>
      <c r="NQ162">
        <f>IF(NQ$68=0,HLOOKUP($A162,'Monte Carlo_locked values'!$CQ$6:$DS$506,'Half from MC Supply Inputs '!NQ$138+1,FALSE),NQ129)</f>
        <v>7.5089860379134308</v>
      </c>
      <c r="NR162">
        <f>IF(NR$68=0,HLOOKUP($A162,'Monte Carlo_locked values'!$CQ$6:$DS$506,'Half from MC Supply Inputs '!NR$138+1,FALSE),NR129)</f>
        <v>7.5089860379134308</v>
      </c>
      <c r="NS162">
        <f>IF(NS$68=0,HLOOKUP($A162,'Monte Carlo_locked values'!$CQ$6:$DS$506,'Half from MC Supply Inputs '!NS$138+1,FALSE),NS129)</f>
        <v>5.1456205009456273</v>
      </c>
      <c r="NT162">
        <f>IF(NT$68=0,HLOOKUP($A162,'Monte Carlo_locked values'!$CQ$6:$DS$506,'Half from MC Supply Inputs '!NT$138+1,FALSE),NT129)</f>
        <v>3.6507259150828224</v>
      </c>
      <c r="NU162">
        <f>IF(NU$68=0,HLOOKUP($A162,'Monte Carlo_locked values'!$CQ$6:$DS$506,'Half from MC Supply Inputs '!NU$138+1,FALSE),NU129)</f>
        <v>3.6507259150828224</v>
      </c>
      <c r="NV162">
        <f>IF(NV$68=0,HLOOKUP($A162,'Monte Carlo_locked values'!$CQ$6:$DS$506,'Half from MC Supply Inputs '!NV$138+1,FALSE),NV129)</f>
        <v>8.3774569890184303</v>
      </c>
      <c r="NW162">
        <f>IF(NW$68=0,HLOOKUP($A162,'Monte Carlo_locked values'!$CQ$6:$DS$506,'Half from MC Supply Inputs '!NW$138+1,FALSE),NW129)</f>
        <v>13.398555293997434</v>
      </c>
      <c r="NX162">
        <f>IF(NX$68=0,HLOOKUP($A162,'Monte Carlo_locked values'!$CQ$6:$DS$506,'Half from MC Supply Inputs '!NX$138+1,FALSE),NX129)</f>
        <v>3.6507259150828224</v>
      </c>
      <c r="NY162">
        <f>IF(NY$68=0,HLOOKUP($A162,'Monte Carlo_locked values'!$CQ$6:$DS$506,'Half from MC Supply Inputs '!NY$138+1,FALSE),NY129)</f>
        <v>6.122723428735112</v>
      </c>
      <c r="NZ162">
        <f>IF(NZ$68=0,HLOOKUP($A162,'Monte Carlo_locked values'!$CQ$6:$DS$506,'Half from MC Supply Inputs '!NZ$138+1,FALSE),NZ129)</f>
        <v>7.5089860379134308</v>
      </c>
      <c r="OA162">
        <f>IF(OA$68=0,HLOOKUP($A162,'Monte Carlo_locked values'!$CQ$6:$DS$506,'Half from MC Supply Inputs '!OA$138+1,FALSE),OA129)</f>
        <v>3.6549939189048204</v>
      </c>
      <c r="OB162">
        <f>IF(OB$68=0,HLOOKUP($A162,'Monte Carlo_locked values'!$CQ$6:$DS$506,'Half from MC Supply Inputs '!OB$138+1,FALSE),OB129)</f>
        <v>11.67106348283148</v>
      </c>
      <c r="OC162">
        <f>IF(OC$68=0,HLOOKUP($A162,'Monte Carlo_locked values'!$CQ$6:$DS$506,'Half from MC Supply Inputs '!OC$138+1,FALSE),OC129)</f>
        <v>3.6507259150828224</v>
      </c>
      <c r="OD162">
        <f>IF(OD$68=0,HLOOKUP($A162,'Monte Carlo_locked values'!$CQ$6:$DS$506,'Half from MC Supply Inputs '!OD$138+1,FALSE),OD129)</f>
        <v>13.398555293997434</v>
      </c>
      <c r="OE162">
        <f>IF(OE$68=0,HLOOKUP($A162,'Monte Carlo_locked values'!$CQ$6:$DS$506,'Half from MC Supply Inputs '!OE$138+1,FALSE),OE129)</f>
        <v>13.398555293997434</v>
      </c>
      <c r="OF162">
        <f>IF(OF$68=0,HLOOKUP($A162,'Monte Carlo_locked values'!$CQ$6:$DS$506,'Half from MC Supply Inputs '!OF$138+1,FALSE),OF129)</f>
        <v>13.398555293997434</v>
      </c>
      <c r="OG162">
        <f>IF(OG$68=0,HLOOKUP($A162,'Monte Carlo_locked values'!$CQ$6:$DS$506,'Half from MC Supply Inputs '!OG$138+1,FALSE),OG129)</f>
        <v>3.6507259150828224</v>
      </c>
      <c r="OH162">
        <f>IF(OH$68=0,HLOOKUP($A162,'Monte Carlo_locked values'!$CQ$6:$DS$506,'Half from MC Supply Inputs '!OH$138+1,FALSE),OH129)</f>
        <v>13.398555293997434</v>
      </c>
      <c r="OI162">
        <f>IF(OI$68=0,HLOOKUP($A162,'Monte Carlo_locked values'!$CQ$6:$DS$506,'Half from MC Supply Inputs '!OI$138+1,FALSE),OI129)</f>
        <v>5.1456205009456273</v>
      </c>
      <c r="OJ162">
        <f>IF(OJ$68=0,HLOOKUP($A162,'Monte Carlo_locked values'!$CQ$6:$DS$506,'Half from MC Supply Inputs '!OJ$138+1,FALSE),OJ129)</f>
        <v>7.5089860379134308</v>
      </c>
      <c r="OK162">
        <f>IF(OK$68=0,HLOOKUP($A162,'Monte Carlo_locked values'!$CQ$6:$DS$506,'Half from MC Supply Inputs '!OK$138+1,FALSE),OK129)</f>
        <v>13.398555293997434</v>
      </c>
      <c r="OL162">
        <f>IF(OL$68=0,HLOOKUP($A162,'Monte Carlo_locked values'!$CQ$6:$DS$506,'Half from MC Supply Inputs '!OL$138+1,FALSE),OL129)</f>
        <v>3.6507259150828224</v>
      </c>
      <c r="OM162">
        <f>IF(OM$68=0,HLOOKUP($A162,'Monte Carlo_locked values'!$CQ$6:$DS$506,'Half from MC Supply Inputs '!OM$138+1,FALSE),OM129)</f>
        <v>13.398555293997434</v>
      </c>
      <c r="ON162">
        <f>IF(ON$68=0,HLOOKUP($A162,'Monte Carlo_locked values'!$CQ$6:$DS$506,'Half from MC Supply Inputs '!ON$138+1,FALSE),ON129)</f>
        <v>13.398555293997434</v>
      </c>
      <c r="OO162">
        <f>IF(OO$68=0,HLOOKUP($A162,'Monte Carlo_locked values'!$CQ$6:$DS$506,'Half from MC Supply Inputs '!OO$138+1,FALSE),OO129)</f>
        <v>10.898287755689394</v>
      </c>
      <c r="OP162">
        <f>IF(OP$68=0,HLOOKUP($A162,'Monte Carlo_locked values'!$CQ$6:$DS$506,'Half from MC Supply Inputs '!OP$138+1,FALSE),OP129)</f>
        <v>5.588642490651897</v>
      </c>
      <c r="OQ162">
        <f>IF(OQ$68=0,HLOOKUP($A162,'Monte Carlo_locked values'!$CQ$6:$DS$506,'Half from MC Supply Inputs '!OQ$138+1,FALSE),OQ129)</f>
        <v>6.6405150868084322</v>
      </c>
      <c r="OR162">
        <f>IF(OR$68=0,HLOOKUP($A162,'Monte Carlo_locked values'!$CQ$6:$DS$506,'Half from MC Supply Inputs '!OR$138+1,FALSE),OR129)</f>
        <v>3.6549939189048204</v>
      </c>
      <c r="OS162">
        <f>IF(OS$68=0,HLOOKUP($A162,'Monte Carlo_locked values'!$CQ$6:$DS$506,'Half from MC Supply Inputs '!OS$138+1,FALSE),OS129)</f>
        <v>3.6507259150828224</v>
      </c>
      <c r="OT162">
        <f>IF(OT$68=0,HLOOKUP($A162,'Monte Carlo_locked values'!$CQ$6:$DS$506,'Half from MC Supply Inputs '!OT$138+1,FALSE),OT129)</f>
        <v>6.6405150868084322</v>
      </c>
      <c r="OU162">
        <f>IF(OU$68=0,HLOOKUP($A162,'Monte Carlo_locked values'!$CQ$6:$DS$506,'Half from MC Supply Inputs '!OU$138+1,FALSE),OU129)</f>
        <v>13.398555293997434</v>
      </c>
      <c r="OV162">
        <f>IF(OV$68=0,HLOOKUP($A162,'Monte Carlo_locked values'!$CQ$6:$DS$506,'Half from MC Supply Inputs '!OV$138+1,FALSE),OV129)</f>
        <v>8.3774569890184303</v>
      </c>
      <c r="OW162">
        <f>IF(OW$68=0,HLOOKUP($A162,'Monte Carlo_locked values'!$CQ$6:$DS$506,'Half from MC Supply Inputs '!OW$138+1,FALSE),OW129)</f>
        <v>5.6677085532755918</v>
      </c>
      <c r="OX162">
        <f>IF(OX$68=0,HLOOKUP($A162,'Monte Carlo_locked values'!$CQ$6:$DS$506,'Half from MC Supply Inputs '!OX$138+1,FALSE),OX129)</f>
        <v>7.5089860379134308</v>
      </c>
      <c r="OY162">
        <f>IF(OY$68=0,HLOOKUP($A162,'Monte Carlo_locked values'!$CQ$6:$DS$506,'Half from MC Supply Inputs '!OY$138+1,FALSE),OY129)</f>
        <v>5.1437780610334451</v>
      </c>
      <c r="OZ162">
        <f>IF(OZ$68=0,HLOOKUP($A162,'Monte Carlo_locked values'!$CQ$6:$DS$506,'Half from MC Supply Inputs '!OZ$138+1,FALSE),OZ129)</f>
        <v>8.3774569890184303</v>
      </c>
      <c r="PA162">
        <f>IF(PA$68=0,HLOOKUP($A162,'Monte Carlo_locked values'!$CQ$6:$DS$506,'Half from MC Supply Inputs '!PA$138+1,FALSE),PA129)</f>
        <v>13.398555293997434</v>
      </c>
      <c r="PB162">
        <f>IF(PB$68=0,HLOOKUP($A162,'Monte Carlo_locked values'!$CQ$6:$DS$506,'Half from MC Supply Inputs '!PB$138+1,FALSE),PB129)</f>
        <v>5.1456205009456273</v>
      </c>
      <c r="PC162">
        <f>IF(PC$68=0,HLOOKUP($A162,'Monte Carlo_locked values'!$CQ$6:$DS$506,'Half from MC Supply Inputs '!PC$138+1,FALSE),PC129)</f>
        <v>3.6507259150828224</v>
      </c>
      <c r="PD162">
        <f>IF(PD$68=0,HLOOKUP($A162,'Monte Carlo_locked values'!$CQ$6:$DS$506,'Half from MC Supply Inputs '!PD$138+1,FALSE),PD129)</f>
        <v>13.398555293997434</v>
      </c>
      <c r="PE162">
        <f>IF(PE$68=0,HLOOKUP($A162,'Monte Carlo_locked values'!$CQ$6:$DS$506,'Half from MC Supply Inputs '!PE$138+1,FALSE),PE129)</f>
        <v>13.398555293997434</v>
      </c>
      <c r="PF162">
        <f>IF(PF$68=0,HLOOKUP($A162,'Monte Carlo_locked values'!$CQ$6:$DS$506,'Half from MC Supply Inputs '!PF$138+1,FALSE),PF129)</f>
        <v>5.1456205009456273</v>
      </c>
      <c r="PG162">
        <f>IF(PG$68=0,HLOOKUP($A162,'Monte Carlo_locked values'!$CQ$6:$DS$506,'Half from MC Supply Inputs '!PG$138+1,FALSE),PG129)</f>
        <v>4.6099817199844306</v>
      </c>
      <c r="PH162">
        <f>IF(PH$68=0,HLOOKUP($A162,'Monte Carlo_locked values'!$CQ$6:$DS$506,'Half from MC Supply Inputs '!PH$138+1,FALSE),PH129)</f>
        <v>9.6793186977892436</v>
      </c>
      <c r="PI162">
        <f>IF(PI$68=0,HLOOKUP($A162,'Monte Carlo_locked values'!$CQ$6:$DS$506,'Half from MC Supply Inputs '!PI$138+1,FALSE),PI129)</f>
        <v>9.5060408439332651</v>
      </c>
      <c r="PJ162">
        <f>IF(PJ$68=0,HLOOKUP($A162,'Monte Carlo_locked values'!$CQ$6:$DS$506,'Half from MC Supply Inputs '!PJ$138+1,FALSE),PJ129)</f>
        <v>13.398555293997434</v>
      </c>
      <c r="PK162">
        <f>IF(PK$68=0,HLOOKUP($A162,'Monte Carlo_locked values'!$CQ$6:$DS$506,'Half from MC Supply Inputs '!PK$138+1,FALSE),PK129)</f>
        <v>7.5089860379134308</v>
      </c>
      <c r="PL162">
        <f>IF(PL$68=0,HLOOKUP($A162,'Monte Carlo_locked values'!$CQ$6:$DS$506,'Half from MC Supply Inputs '!PL$138+1,FALSE),PL129)</f>
        <v>8.3774569890184303</v>
      </c>
      <c r="PM162">
        <f>IF(PM$68=0,HLOOKUP($A162,'Monte Carlo_locked values'!$CQ$6:$DS$506,'Half from MC Supply Inputs '!PM$138+1,FALSE),PM129)</f>
        <v>3.6507259150828224</v>
      </c>
      <c r="PN162">
        <f>IF(PN$68=0,HLOOKUP($A162,'Monte Carlo_locked values'!$CQ$6:$DS$506,'Half from MC Supply Inputs '!PN$138+1,FALSE),PN129)</f>
        <v>7.5089860379134308</v>
      </c>
      <c r="PO162">
        <f>IF(PO$68=0,HLOOKUP($A162,'Monte Carlo_locked values'!$CQ$6:$DS$506,'Half from MC Supply Inputs '!PO$138+1,FALSE),PO129)</f>
        <v>13.398555293997434</v>
      </c>
      <c r="PP162">
        <f>IF(PP$68=0,HLOOKUP($A162,'Monte Carlo_locked values'!$CQ$6:$DS$506,'Half from MC Supply Inputs '!PP$138+1,FALSE),PP129)</f>
        <v>6.6405150868084322</v>
      </c>
      <c r="PQ162">
        <f>IF(PQ$68=0,HLOOKUP($A162,'Monte Carlo_locked values'!$CQ$6:$DS$506,'Half from MC Supply Inputs '!PQ$138+1,FALSE),PQ129)</f>
        <v>13.162528130387605</v>
      </c>
      <c r="PR162">
        <f>IF(PR$68=0,HLOOKUP($A162,'Monte Carlo_locked values'!$CQ$6:$DS$506,'Half from MC Supply Inputs '!PR$138+1,FALSE),PR129)</f>
        <v>13.398555293997434</v>
      </c>
      <c r="PS162">
        <f>IF(PS$68=0,HLOOKUP($A162,'Monte Carlo_locked values'!$CQ$6:$DS$506,'Half from MC Supply Inputs '!PS$138+1,FALSE),PS129)</f>
        <v>13.398555293997434</v>
      </c>
      <c r="PT162">
        <f>IF(PT$68=0,HLOOKUP($A162,'Monte Carlo_locked values'!$CQ$6:$DS$506,'Half from MC Supply Inputs '!PT$138+1,FALSE),PT129)</f>
        <v>13.398555293997434</v>
      </c>
      <c r="PU162">
        <f>IF(PU$68=0,HLOOKUP($A162,'Monte Carlo_locked values'!$CQ$6:$DS$506,'Half from MC Supply Inputs '!PU$138+1,FALSE),PU129)</f>
        <v>4.8273676179964786</v>
      </c>
      <c r="PV162">
        <f>IF(PV$68=0,HLOOKUP($A162,'Monte Carlo_locked values'!$CQ$6:$DS$506,'Half from MC Supply Inputs '!PV$138+1,FALSE),PV129)</f>
        <v>3.6549939189048204</v>
      </c>
      <c r="PW162">
        <f>IF(PW$68=0,HLOOKUP($A162,'Monte Carlo_locked values'!$CQ$6:$DS$506,'Half from MC Supply Inputs '!PW$138+1,FALSE),PW129)</f>
        <v>8.3774569890184303</v>
      </c>
      <c r="PX162">
        <f>IF(PX$68=0,HLOOKUP($A162,'Monte Carlo_locked values'!$CQ$6:$DS$506,'Half from MC Supply Inputs '!PX$138+1,FALSE),PX129)</f>
        <v>6.6405150868084322</v>
      </c>
      <c r="PY162">
        <f>IF(PY$68=0,HLOOKUP($A162,'Monte Carlo_locked values'!$CQ$6:$DS$506,'Half from MC Supply Inputs '!PY$138+1,FALSE),PY129)</f>
        <v>5.4128443816099603</v>
      </c>
      <c r="PZ162">
        <f>IF(PZ$68=0,HLOOKUP($A162,'Monte Carlo_locked values'!$CQ$6:$DS$506,'Half from MC Supply Inputs '!PZ$138+1,FALSE),PZ129)</f>
        <v>8.3774569890184303</v>
      </c>
      <c r="QA162">
        <f>IF(QA$68=0,HLOOKUP($A162,'Monte Carlo_locked values'!$CQ$6:$DS$506,'Half from MC Supply Inputs '!QA$138+1,FALSE),QA129)</f>
        <v>13.398555293997434</v>
      </c>
      <c r="QB162">
        <f>IF(QB$68=0,HLOOKUP($A162,'Monte Carlo_locked values'!$CQ$6:$DS$506,'Half from MC Supply Inputs '!QB$138+1,FALSE),QB129)</f>
        <v>6.6405150868084322</v>
      </c>
      <c r="QC162">
        <f>IF(QC$68=0,HLOOKUP($A162,'Monte Carlo_locked values'!$CQ$6:$DS$506,'Half from MC Supply Inputs '!QC$138+1,FALSE),QC129)</f>
        <v>10.462914690531205</v>
      </c>
      <c r="QD162">
        <f>IF(QD$68=0,HLOOKUP($A162,'Monte Carlo_locked values'!$CQ$6:$DS$506,'Half from MC Supply Inputs '!QD$138+1,FALSE),QD129)</f>
        <v>8.3774569890184303</v>
      </c>
      <c r="QE162">
        <f>IF(QE$68=0,HLOOKUP($A162,'Monte Carlo_locked values'!$CQ$6:$DS$506,'Half from MC Supply Inputs '!QE$138+1,FALSE),QE129)</f>
        <v>13.398555293997434</v>
      </c>
      <c r="QF162">
        <f>IF(QF$68=0,HLOOKUP($A162,'Monte Carlo_locked values'!$CQ$6:$DS$506,'Half from MC Supply Inputs '!QF$138+1,FALSE),QF129)</f>
        <v>8.3774569890184303</v>
      </c>
      <c r="QG162">
        <f>IF(QG$68=0,HLOOKUP($A162,'Monte Carlo_locked values'!$CQ$6:$DS$506,'Half from MC Supply Inputs '!QG$138+1,FALSE),QG129)</f>
        <v>3.7992019261443759</v>
      </c>
      <c r="QH162">
        <f>IF(QH$68=0,HLOOKUP($A162,'Monte Carlo_locked values'!$CQ$6:$DS$506,'Half from MC Supply Inputs '!QH$138+1,FALSE),QH129)</f>
        <v>5.1456205009456273</v>
      </c>
      <c r="QI162">
        <f>IF(QI$68=0,HLOOKUP($A162,'Monte Carlo_locked values'!$CQ$6:$DS$506,'Half from MC Supply Inputs '!QI$138+1,FALSE),QI129)</f>
        <v>3.6549939189048204</v>
      </c>
      <c r="QJ162">
        <f>IF(QJ$68=0,HLOOKUP($A162,'Monte Carlo_locked values'!$CQ$6:$DS$506,'Half from MC Supply Inputs '!QJ$138+1,FALSE),QJ129)</f>
        <v>8.3774569890184303</v>
      </c>
      <c r="QK162">
        <f>IF(QK$68=0,HLOOKUP($A162,'Monte Carlo_locked values'!$CQ$6:$DS$506,'Half from MC Supply Inputs '!QK$138+1,FALSE),QK129)</f>
        <v>13.398555293997434</v>
      </c>
      <c r="QL162">
        <f>IF(QL$68=0,HLOOKUP($A162,'Monte Carlo_locked values'!$CQ$6:$DS$506,'Half from MC Supply Inputs '!QL$138+1,FALSE),QL129)</f>
        <v>13.398555293997434</v>
      </c>
      <c r="QM162">
        <f>IF(QM$68=0,HLOOKUP($A162,'Monte Carlo_locked values'!$CQ$6:$DS$506,'Half from MC Supply Inputs '!QM$138+1,FALSE),QM129)</f>
        <v>7.5089860379134308</v>
      </c>
      <c r="QN162">
        <f>IF(QN$68=0,HLOOKUP($A162,'Monte Carlo_locked values'!$CQ$6:$DS$506,'Half from MC Supply Inputs '!QN$138+1,FALSE),QN129)</f>
        <v>13.398555293997434</v>
      </c>
      <c r="QO162">
        <f>IF(QO$68=0,HLOOKUP($A162,'Monte Carlo_locked values'!$CQ$6:$DS$506,'Half from MC Supply Inputs '!QO$138+1,FALSE),QO129)</f>
        <v>7.8550240569148677</v>
      </c>
      <c r="QP162">
        <f>IF(QP$68=0,HLOOKUP($A162,'Monte Carlo_locked values'!$CQ$6:$DS$506,'Half from MC Supply Inputs '!QP$138+1,FALSE),QP129)</f>
        <v>6.6405150868084322</v>
      </c>
      <c r="QQ162">
        <f>IF(QQ$68=0,HLOOKUP($A162,'Monte Carlo_locked values'!$CQ$6:$DS$506,'Half from MC Supply Inputs '!QQ$138+1,FALSE),QQ129)</f>
        <v>5.1456205009456273</v>
      </c>
      <c r="QR162">
        <f>IF(QR$68=0,HLOOKUP($A162,'Monte Carlo_locked values'!$CQ$6:$DS$506,'Half from MC Supply Inputs '!QR$138+1,FALSE),QR129)</f>
        <v>5.1456205009456273</v>
      </c>
      <c r="QS162">
        <f>IF(QS$68=0,HLOOKUP($A162,'Monte Carlo_locked values'!$CQ$6:$DS$506,'Half from MC Supply Inputs '!QS$138+1,FALSE),QS129)</f>
        <v>7.5089860379134308</v>
      </c>
      <c r="QT162">
        <f>IF(QT$68=0,HLOOKUP($A162,'Monte Carlo_locked values'!$CQ$6:$DS$506,'Half from MC Supply Inputs '!QT$138+1,FALSE),QT129)</f>
        <v>13.398555293997434</v>
      </c>
      <c r="QU162">
        <f>IF(QU$68=0,HLOOKUP($A162,'Monte Carlo_locked values'!$CQ$6:$DS$506,'Half from MC Supply Inputs '!QU$138+1,FALSE),QU129)</f>
        <v>6.6405150868084322</v>
      </c>
      <c r="QV162">
        <f>IF(QV$68=0,HLOOKUP($A162,'Monte Carlo_locked values'!$CQ$6:$DS$506,'Half from MC Supply Inputs '!QV$138+1,FALSE),QV129)</f>
        <v>7.5089860379134308</v>
      </c>
      <c r="QW162">
        <f>IF(QW$68=0,HLOOKUP($A162,'Monte Carlo_locked values'!$CQ$6:$DS$506,'Half from MC Supply Inputs '!QW$138+1,FALSE),QW129)</f>
        <v>6.0072343508734418</v>
      </c>
      <c r="QX162">
        <f>IF(QX$68=0,HLOOKUP($A162,'Monte Carlo_locked values'!$CQ$6:$DS$506,'Half from MC Supply Inputs '!QX$138+1,FALSE),QX129)</f>
        <v>11.194715617626688</v>
      </c>
      <c r="QY162">
        <f>IF(QY$68=0,HLOOKUP($A162,'Monte Carlo_locked values'!$CQ$6:$DS$506,'Half from MC Supply Inputs '!QY$138+1,FALSE),QY129)</f>
        <v>7.5089860379134308</v>
      </c>
      <c r="QZ162">
        <f>IF(QZ$68=0,HLOOKUP($A162,'Monte Carlo_locked values'!$CQ$6:$DS$506,'Half from MC Supply Inputs '!QZ$138+1,FALSE),QZ129)</f>
        <v>8.3774569890184303</v>
      </c>
      <c r="RA162">
        <f>IF(RA$68=0,HLOOKUP($A162,'Monte Carlo_locked values'!$CQ$6:$DS$506,'Half from MC Supply Inputs '!RA$138+1,FALSE),RA129)</f>
        <v>3.6507259150828224</v>
      </c>
      <c r="RB162">
        <f>IF(RB$68=0,HLOOKUP($A162,'Monte Carlo_locked values'!$CQ$6:$DS$506,'Half from MC Supply Inputs '!RB$138+1,FALSE),RB129)</f>
        <v>13.398555293997434</v>
      </c>
      <c r="RC162">
        <f>IF(RC$68=0,HLOOKUP($A162,'Monte Carlo_locked values'!$CQ$6:$DS$506,'Half from MC Supply Inputs '!RC$138+1,FALSE),RC129)</f>
        <v>7.5089860379134308</v>
      </c>
      <c r="RD162">
        <f>IF(RD$68=0,HLOOKUP($A162,'Monte Carlo_locked values'!$CQ$6:$DS$506,'Half from MC Supply Inputs '!RD$138+1,FALSE),RD129)</f>
        <v>13.398555293997434</v>
      </c>
      <c r="RE162">
        <f>IF(RE$68=0,HLOOKUP($A162,'Monte Carlo_locked values'!$CQ$6:$DS$506,'Half from MC Supply Inputs '!RE$138+1,FALSE),RE129)</f>
        <v>5.1456205009456273</v>
      </c>
      <c r="RF162">
        <f>IF(RF$68=0,HLOOKUP($A162,'Monte Carlo_locked values'!$CQ$6:$DS$506,'Half from MC Supply Inputs '!RF$138+1,FALSE),RF129)</f>
        <v>13.398555293997434</v>
      </c>
      <c r="RG162">
        <f>IF(RG$68=0,HLOOKUP($A162,'Monte Carlo_locked values'!$CQ$6:$DS$506,'Half from MC Supply Inputs '!RG$138+1,FALSE),RG129)</f>
        <v>7.5089860379134308</v>
      </c>
      <c r="RH162">
        <f>IF(RH$68=0,HLOOKUP($A162,'Monte Carlo_locked values'!$CQ$6:$DS$506,'Half from MC Supply Inputs '!RH$138+1,FALSE),RH129)</f>
        <v>13.398555293997434</v>
      </c>
      <c r="RI162">
        <f>IF(RI$68=0,HLOOKUP($A162,'Monte Carlo_locked values'!$CQ$6:$DS$506,'Half from MC Supply Inputs '!RI$138+1,FALSE),RI129)</f>
        <v>6.6405150868084322</v>
      </c>
      <c r="RJ162">
        <f>IF(RJ$68=0,HLOOKUP($A162,'Monte Carlo_locked values'!$CQ$6:$DS$506,'Half from MC Supply Inputs '!RJ$138+1,FALSE),RJ129)</f>
        <v>3.6507259150828224</v>
      </c>
      <c r="RK162">
        <f>IF(RK$68=0,HLOOKUP($A162,'Monte Carlo_locked values'!$CQ$6:$DS$506,'Half from MC Supply Inputs '!RK$138+1,FALSE),RK129)</f>
        <v>8.3774569890184303</v>
      </c>
      <c r="RL162">
        <f>IF(RL$68=0,HLOOKUP($A162,'Monte Carlo_locked values'!$CQ$6:$DS$506,'Half from MC Supply Inputs '!RL$138+1,FALSE),RL129)</f>
        <v>13.398555293997434</v>
      </c>
      <c r="RM162">
        <f>IF(RM$68=0,HLOOKUP($A162,'Monte Carlo_locked values'!$CQ$6:$DS$506,'Half from MC Supply Inputs '!RM$138+1,FALSE),RM129)</f>
        <v>7.5089860379134308</v>
      </c>
      <c r="RN162">
        <f>IF(RN$68=0,HLOOKUP($A162,'Monte Carlo_locked values'!$CQ$6:$DS$506,'Half from MC Supply Inputs '!RN$138+1,FALSE),RN129)</f>
        <v>6.6405150868084322</v>
      </c>
      <c r="RO162">
        <f>IF(RO$68=0,HLOOKUP($A162,'Monte Carlo_locked values'!$CQ$6:$DS$506,'Half from MC Supply Inputs '!RO$138+1,FALSE),RO129)</f>
        <v>8.6414307754586819</v>
      </c>
      <c r="RP162">
        <f>IF(RP$68=0,HLOOKUP($A162,'Monte Carlo_locked values'!$CQ$6:$DS$506,'Half from MC Supply Inputs '!RP$138+1,FALSE),RP129)</f>
        <v>13.398555293997434</v>
      </c>
      <c r="RQ162">
        <f>IF(RQ$68=0,HLOOKUP($A162,'Monte Carlo_locked values'!$CQ$6:$DS$506,'Half from MC Supply Inputs '!RQ$138+1,FALSE),RQ129)</f>
        <v>13.398555293997434</v>
      </c>
      <c r="RR162">
        <f>IF(RR$68=0,HLOOKUP($A162,'Monte Carlo_locked values'!$CQ$6:$DS$506,'Half from MC Supply Inputs '!RR$138+1,FALSE),RR129)</f>
        <v>13.398555293997434</v>
      </c>
      <c r="RS162">
        <f>IF(RS$68=0,HLOOKUP($A162,'Monte Carlo_locked values'!$CQ$6:$DS$506,'Half from MC Supply Inputs '!RS$138+1,FALSE),RS129)</f>
        <v>7.5089860379134308</v>
      </c>
      <c r="RT162">
        <f>IF(RT$68=0,HLOOKUP($A162,'Monte Carlo_locked values'!$CQ$6:$DS$506,'Half from MC Supply Inputs '!RT$138+1,FALSE),RT129)</f>
        <v>6.6405150868084322</v>
      </c>
      <c r="RU162">
        <f>IF(RU$68=0,HLOOKUP($A162,'Monte Carlo_locked values'!$CQ$6:$DS$506,'Half from MC Supply Inputs '!RU$138+1,FALSE),RU129)</f>
        <v>8.3774569890184303</v>
      </c>
      <c r="RV162">
        <f>IF(RV$68=0,HLOOKUP($A162,'Monte Carlo_locked values'!$CQ$6:$DS$506,'Half from MC Supply Inputs '!RV$138+1,FALSE),RV129)</f>
        <v>5.1456205009456273</v>
      </c>
      <c r="RW162">
        <f>IF(RW$68=0,HLOOKUP($A162,'Monte Carlo_locked values'!$CQ$6:$DS$506,'Half from MC Supply Inputs '!RW$138+1,FALSE),RW129)</f>
        <v>13.398555293997434</v>
      </c>
      <c r="RX162">
        <f>IF(RX$68=0,HLOOKUP($A162,'Monte Carlo_locked values'!$CQ$6:$DS$506,'Half from MC Supply Inputs '!RX$138+1,FALSE),RX129)</f>
        <v>5.1456205009456273</v>
      </c>
      <c r="RY162">
        <f>IF(RY$68=0,HLOOKUP($A162,'Monte Carlo_locked values'!$CQ$6:$DS$506,'Half from MC Supply Inputs '!RY$138+1,FALSE),RY129)</f>
        <v>3.6549939189048204</v>
      </c>
      <c r="RZ162">
        <f>IF(RZ$68=0,HLOOKUP($A162,'Monte Carlo_locked values'!$CQ$6:$DS$506,'Half from MC Supply Inputs '!RZ$138+1,FALSE),RZ129)</f>
        <v>8.3725693467121491</v>
      </c>
      <c r="SA162">
        <f>IF(SA$68=0,HLOOKUP($A162,'Monte Carlo_locked values'!$CQ$6:$DS$506,'Half from MC Supply Inputs '!SA$138+1,FALSE),SA129)</f>
        <v>13.398555293997434</v>
      </c>
      <c r="SB162">
        <f>IF(SB$68=0,HLOOKUP($A162,'Monte Carlo_locked values'!$CQ$6:$DS$506,'Half from MC Supply Inputs '!SB$138+1,FALSE),SB129)</f>
        <v>11.130465762778709</v>
      </c>
      <c r="SC162">
        <f>IF(SC$68=0,HLOOKUP($A162,'Monte Carlo_locked values'!$CQ$6:$DS$506,'Half from MC Supply Inputs '!SC$138+1,FALSE),SC129)</f>
        <v>7.5089860379134308</v>
      </c>
      <c r="SD162">
        <f>IF(SD$68=0,HLOOKUP($A162,'Monte Carlo_locked values'!$CQ$6:$DS$506,'Half from MC Supply Inputs '!SD$138+1,FALSE),SD129)</f>
        <v>13.398555293997434</v>
      </c>
      <c r="SE162">
        <f>IF(SE$68=0,HLOOKUP($A162,'Monte Carlo_locked values'!$CQ$6:$DS$506,'Half from MC Supply Inputs '!SE$138+1,FALSE),SE129)</f>
        <v>5.1456205009456273</v>
      </c>
      <c r="SF162">
        <f>IF(SF$68=0,HLOOKUP($A162,'Monte Carlo_locked values'!$CQ$6:$DS$506,'Half from MC Supply Inputs '!SF$138+1,FALSE),SF129)</f>
        <v>7.0839797515661616</v>
      </c>
      <c r="SG162">
        <f>IF(SG$68=0,HLOOKUP($A162,'Monte Carlo_locked values'!$CQ$6:$DS$506,'Half from MC Supply Inputs '!SG$138+1,FALSE),SG129)</f>
        <v>13.398555293997434</v>
      </c>
    </row>
    <row r="163" spans="1:501" x14ac:dyDescent="0.35">
      <c r="A163" s="158">
        <v>2046</v>
      </c>
      <c r="B163">
        <f>IF(B$68=0,HLOOKUP($A163,'Monte Carlo_locked values'!$CQ$6:$DS$506,'Half from MC Supply Inputs '!B$138+1,FALSE),B130)</f>
        <v>14.068483058697307</v>
      </c>
      <c r="C163">
        <f>IF(C$68=0,HLOOKUP($A163,'Monte Carlo_locked values'!$CQ$6:$DS$506,'Half from MC Supply Inputs '!C$138+1,FALSE),C130)</f>
        <v>8.6833045561273394</v>
      </c>
      <c r="D163">
        <f>IF(D$68=0,HLOOKUP($A163,'Monte Carlo_locked values'!$CQ$6:$DS$506,'Half from MC Supply Inputs '!D$138+1,FALSE),D130)</f>
        <v>7.714082761982441</v>
      </c>
      <c r="E163">
        <f>IF(E$68=0,HLOOKUP($A163,'Monte Carlo_locked values'!$CQ$6:$DS$506,'Half from MC Supply Inputs '!E$138+1,FALSE),E130)</f>
        <v>6.8289022097138705</v>
      </c>
      <c r="F163">
        <f>IF(F$68=0,HLOOKUP($A163,'Monte Carlo_locked values'!$CQ$6:$DS$506,'Half from MC Supply Inputs '!F$138+1,FALSE),F130)</f>
        <v>7.714082761982441</v>
      </c>
      <c r="G163">
        <f>IF(G$68=0,HLOOKUP($A163,'Monte Carlo_locked values'!$CQ$6:$DS$506,'Half from MC Supply Inputs '!G$138+1,FALSE),G130)</f>
        <v>14.068483058697307</v>
      </c>
      <c r="H163">
        <f>IF(H$68=0,HLOOKUP($A163,'Monte Carlo_locked values'!$CQ$6:$DS$506,'Half from MC Supply Inputs '!H$138+1,FALSE),H130)</f>
        <v>6.8289022097138705</v>
      </c>
      <c r="I163">
        <f>IF(I$68=0,HLOOKUP($A163,'Monte Carlo_locked values'!$CQ$6:$DS$506,'Half from MC Supply Inputs '!I$138+1,FALSE),I130)</f>
        <v>14.068483058697307</v>
      </c>
      <c r="J163">
        <f>IF(J$68=0,HLOOKUP($A163,'Monte Carlo_locked values'!$CQ$6:$DS$506,'Half from MC Supply Inputs '!J$138+1,FALSE),J130)</f>
        <v>6.8289022097138705</v>
      </c>
      <c r="K163">
        <f>IF(K$68=0,HLOOKUP($A163,'Monte Carlo_locked values'!$CQ$6:$DS$506,'Half from MC Supply Inputs '!K$138+1,FALSE),K130)</f>
        <v>14.068483058697307</v>
      </c>
      <c r="L163">
        <f>IF(L$68=0,HLOOKUP($A163,'Monte Carlo_locked values'!$CQ$6:$DS$506,'Half from MC Supply Inputs '!L$138+1,FALSE),L130)</f>
        <v>5.6871163850172328</v>
      </c>
      <c r="M163">
        <f>IF(M$68=0,HLOOKUP($A163,'Monte Carlo_locked values'!$CQ$6:$DS$506,'Half from MC Supply Inputs '!M$138+1,FALSE),M130)</f>
        <v>3.8377436148500612</v>
      </c>
      <c r="N163">
        <f>IF(N$68=0,HLOOKUP($A163,'Monte Carlo_locked values'!$CQ$6:$DS$506,'Half from MC Supply Inputs '!N$138+1,FALSE),N130)</f>
        <v>14.068483058697307</v>
      </c>
      <c r="O163">
        <f>IF(O$68=0,HLOOKUP($A163,'Monte Carlo_locked values'!$CQ$6:$DS$506,'Half from MC Supply Inputs '!O$138+1,FALSE),O130)</f>
        <v>5.331082210275417</v>
      </c>
      <c r="P163">
        <f>IF(P$68=0,HLOOKUP($A163,'Monte Carlo_locked values'!$CQ$6:$DS$506,'Half from MC Supply Inputs '!P$138+1,FALSE),P130)</f>
        <v>6.8289022097138705</v>
      </c>
      <c r="Q163">
        <f>IF(Q$68=0,HLOOKUP($A163,'Monte Carlo_locked values'!$CQ$6:$DS$506,'Half from MC Supply Inputs '!Q$138+1,FALSE),Q130)</f>
        <v>14.068483058697307</v>
      </c>
      <c r="R163">
        <f>IF(R$68=0,HLOOKUP($A163,'Monte Carlo_locked values'!$CQ$6:$DS$506,'Half from MC Supply Inputs '!R$138+1,FALSE),R130)</f>
        <v>3.8332622108369634</v>
      </c>
      <c r="S163">
        <f>IF(S$68=0,HLOOKUP($A163,'Monte Carlo_locked values'!$CQ$6:$DS$506,'Half from MC Supply Inputs '!S$138+1,FALSE),S130)</f>
        <v>14.068483058697307</v>
      </c>
      <c r="T163">
        <f>IF(T$68=0,HLOOKUP($A163,'Monte Carlo_locked values'!$CQ$6:$DS$506,'Half from MC Supply Inputs '!T$138+1,FALSE),T130)</f>
        <v>14.068483058697307</v>
      </c>
      <c r="U163">
        <f>IF(U$68=0,HLOOKUP($A163,'Monte Carlo_locked values'!$CQ$6:$DS$506,'Half from MC Supply Inputs '!U$138+1,FALSE),U130)</f>
        <v>8.2660449452239355</v>
      </c>
      <c r="V163">
        <f>IF(V$68=0,HLOOKUP($A163,'Monte Carlo_locked values'!$CQ$6:$DS$506,'Half from MC Supply Inputs '!V$138+1,FALSE),V130)</f>
        <v>3.8332622108369634</v>
      </c>
      <c r="W163">
        <f>IF(W$68=0,HLOOKUP($A163,'Monte Carlo_locked values'!$CQ$6:$DS$506,'Half from MC Supply Inputs '!W$138+1,FALSE),W130)</f>
        <v>6.8289022097138705</v>
      </c>
      <c r="X163">
        <f>IF(X$68=0,HLOOKUP($A163,'Monte Carlo_locked values'!$CQ$6:$DS$506,'Half from MC Supply Inputs '!X$138+1,FALSE),X130)</f>
        <v>6.8289022097138705</v>
      </c>
      <c r="Y163">
        <f>IF(Y$68=0,HLOOKUP($A163,'Monte Carlo_locked values'!$CQ$6:$DS$506,'Half from MC Supply Inputs '!Y$138+1,FALSE),Y130)</f>
        <v>5.331082210275417</v>
      </c>
      <c r="Z163">
        <f>IF(Z$68=0,HLOOKUP($A163,'Monte Carlo_locked values'!$CQ$6:$DS$506,'Half from MC Supply Inputs '!Z$138+1,FALSE),Z130)</f>
        <v>14.068483058697307</v>
      </c>
      <c r="AA163">
        <f>IF(AA$68=0,HLOOKUP($A163,'Monte Carlo_locked values'!$CQ$6:$DS$506,'Half from MC Supply Inputs '!AA$138+1,FALSE),AA130)</f>
        <v>6.8289022097138705</v>
      </c>
      <c r="AB163">
        <f>IF(AB$68=0,HLOOKUP($A163,'Monte Carlo_locked values'!$CQ$6:$DS$506,'Half from MC Supply Inputs '!AB$138+1,FALSE),AB130)</f>
        <v>6.8289022097138705</v>
      </c>
      <c r="AC163">
        <f>IF(AC$68=0,HLOOKUP($A163,'Monte Carlo_locked values'!$CQ$6:$DS$506,'Half from MC Supply Inputs '!AC$138+1,FALSE),AC130)</f>
        <v>6.8289022097138705</v>
      </c>
      <c r="AD163">
        <f>IF(AD$68=0,HLOOKUP($A163,'Monte Carlo_locked values'!$CQ$6:$DS$506,'Half from MC Supply Inputs '!AD$138+1,FALSE),AD130)</f>
        <v>4.0156006845227612</v>
      </c>
      <c r="AE163">
        <f>IF(AE$68=0,HLOOKUP($A163,'Monte Carlo_locked values'!$CQ$6:$DS$506,'Half from MC Supply Inputs '!AE$138+1,FALSE),AE130)</f>
        <v>8.5992633142510115</v>
      </c>
      <c r="AF163">
        <f>IF(AF$68=0,HLOOKUP($A163,'Monte Carlo_locked values'!$CQ$6:$DS$506,'Half from MC Supply Inputs '!AF$138+1,FALSE),AF130)</f>
        <v>7.714082761982441</v>
      </c>
      <c r="AG163">
        <f>IF(AG$68=0,HLOOKUP($A163,'Monte Carlo_locked values'!$CQ$6:$DS$506,'Half from MC Supply Inputs '!AG$138+1,FALSE),AG130)</f>
        <v>5.331082210275417</v>
      </c>
      <c r="AH163">
        <f>IF(AH$68=0,HLOOKUP($A163,'Monte Carlo_locked values'!$CQ$6:$DS$506,'Half from MC Supply Inputs '!AH$138+1,FALSE),AH130)</f>
        <v>14.068483058697307</v>
      </c>
      <c r="AI163">
        <f>IF(AI$68=0,HLOOKUP($A163,'Monte Carlo_locked values'!$CQ$6:$DS$506,'Half from MC Supply Inputs '!AI$138+1,FALSE),AI130)</f>
        <v>14.068483058697307</v>
      </c>
      <c r="AJ163">
        <f>IF(AJ$68=0,HLOOKUP($A163,'Monte Carlo_locked values'!$CQ$6:$DS$506,'Half from MC Supply Inputs '!AJ$138+1,FALSE),AJ130)</f>
        <v>5.331082210275417</v>
      </c>
      <c r="AK163">
        <f>IF(AK$68=0,HLOOKUP($A163,'Monte Carlo_locked values'!$CQ$6:$DS$506,'Half from MC Supply Inputs '!AK$138+1,FALSE),AK130)</f>
        <v>7.5143503804011829</v>
      </c>
      <c r="AL163">
        <f>IF(AL$68=0,HLOOKUP($A163,'Monte Carlo_locked values'!$CQ$6:$DS$506,'Half from MC Supply Inputs '!AL$138+1,FALSE),AL130)</f>
        <v>14.068483058697307</v>
      </c>
      <c r="AM163">
        <f>IF(AM$68=0,HLOOKUP($A163,'Monte Carlo_locked values'!$CQ$6:$DS$506,'Half from MC Supply Inputs '!AM$138+1,FALSE),AM130)</f>
        <v>3.8377436148500612</v>
      </c>
      <c r="AN163">
        <f>IF(AN$68=0,HLOOKUP($A163,'Monte Carlo_locked values'!$CQ$6:$DS$506,'Half from MC Supply Inputs '!AN$138+1,FALSE),AN130)</f>
        <v>14.068483058697307</v>
      </c>
      <c r="AO163">
        <f>IF(AO$68=0,HLOOKUP($A163,'Monte Carlo_locked values'!$CQ$6:$DS$506,'Half from MC Supply Inputs '!AO$138+1,FALSE),AO130)</f>
        <v>5.347386305840212</v>
      </c>
      <c r="AP163">
        <f>IF(AP$68=0,HLOOKUP($A163,'Monte Carlo_locked values'!$CQ$6:$DS$506,'Half from MC Supply Inputs '!AP$138+1,FALSE),AP130)</f>
        <v>14.068483058697307</v>
      </c>
      <c r="AQ163">
        <f>IF(AQ$68=0,HLOOKUP($A163,'Monte Carlo_locked values'!$CQ$6:$DS$506,'Half from MC Supply Inputs '!AQ$138+1,FALSE),AQ130)</f>
        <v>3.8332622108369634</v>
      </c>
      <c r="AR163">
        <f>IF(AR$68=0,HLOOKUP($A163,'Monte Carlo_locked values'!$CQ$6:$DS$506,'Half from MC Supply Inputs '!AR$138+1,FALSE),AR130)</f>
        <v>6.5430873173213095</v>
      </c>
      <c r="AS163">
        <f>IF(AS$68=0,HLOOKUP($A163,'Monte Carlo_locked values'!$CQ$6:$DS$506,'Half from MC Supply Inputs '!AS$138+1,FALSE),AS130)</f>
        <v>3.8377436148500612</v>
      </c>
      <c r="AT163">
        <f>IF(AT$68=0,HLOOKUP($A163,'Monte Carlo_locked values'!$CQ$6:$DS$506,'Half from MC Supply Inputs '!AT$138+1,FALSE),AT130)</f>
        <v>14.068483058697307</v>
      </c>
      <c r="AU163">
        <f>IF(AU$68=0,HLOOKUP($A163,'Monte Carlo_locked values'!$CQ$6:$DS$506,'Half from MC Supply Inputs '!AU$138+1,FALSE),AU130)</f>
        <v>8.8710049308408703</v>
      </c>
      <c r="AV163">
        <f>IF(AV$68=0,HLOOKUP($A163,'Monte Carlo_locked values'!$CQ$6:$DS$506,'Half from MC Supply Inputs '!AV$138+1,FALSE),AV130)</f>
        <v>14.068483058697307</v>
      </c>
      <c r="AW163">
        <f>IF(AW$68=0,HLOOKUP($A163,'Monte Carlo_locked values'!$CQ$6:$DS$506,'Half from MC Supply Inputs '!AW$138+1,FALSE),AW130)</f>
        <v>5.331082210275417</v>
      </c>
      <c r="AX163">
        <f>IF(AX$68=0,HLOOKUP($A163,'Monte Carlo_locked values'!$CQ$6:$DS$506,'Half from MC Supply Inputs '!AX$138+1,FALSE),AX130)</f>
        <v>3.8332622108369634</v>
      </c>
      <c r="AY163">
        <f>IF(AY$68=0,HLOOKUP($A163,'Monte Carlo_locked values'!$CQ$6:$DS$506,'Half from MC Supply Inputs '!AY$138+1,FALSE),AY130)</f>
        <v>5.331082210275417</v>
      </c>
      <c r="AZ163">
        <f>IF(AZ$68=0,HLOOKUP($A163,'Monte Carlo_locked values'!$CQ$6:$DS$506,'Half from MC Supply Inputs '!AZ$138+1,FALSE),AZ130)</f>
        <v>3.8377436148500612</v>
      </c>
      <c r="BA163">
        <f>IF(BA$68=0,HLOOKUP($A163,'Monte Carlo_locked values'!$CQ$6:$DS$506,'Half from MC Supply Inputs '!BA$138+1,FALSE),BA130)</f>
        <v>14.068483058697307</v>
      </c>
      <c r="BB163">
        <f>IF(BB$68=0,HLOOKUP($A163,'Monte Carlo_locked values'!$CQ$6:$DS$506,'Half from MC Supply Inputs '!BB$138+1,FALSE),BB130)</f>
        <v>11.045614988040786</v>
      </c>
      <c r="BC163">
        <f>IF(BC$68=0,HLOOKUP($A163,'Monte Carlo_locked values'!$CQ$6:$DS$506,'Half from MC Supply Inputs '!BC$138+1,FALSE),BC130)</f>
        <v>5.331082210275417</v>
      </c>
      <c r="BD163">
        <f>IF(BD$68=0,HLOOKUP($A163,'Monte Carlo_locked values'!$CQ$6:$DS$506,'Half from MC Supply Inputs '!BD$138+1,FALSE),BD130)</f>
        <v>5.331082210275417</v>
      </c>
      <c r="BE163">
        <f>IF(BE$68=0,HLOOKUP($A163,'Monte Carlo_locked values'!$CQ$6:$DS$506,'Half from MC Supply Inputs '!BE$138+1,FALSE),BE130)</f>
        <v>14.068483058697307</v>
      </c>
      <c r="BF163">
        <f>IF(BF$68=0,HLOOKUP($A163,'Monte Carlo_locked values'!$CQ$6:$DS$506,'Half from MC Supply Inputs '!BF$138+1,FALSE),BF130)</f>
        <v>10.652904766444227</v>
      </c>
      <c r="BG163">
        <f>IF(BG$68=0,HLOOKUP($A163,'Monte Carlo_locked values'!$CQ$6:$DS$506,'Half from MC Supply Inputs '!BG$138+1,FALSE),BG130)</f>
        <v>6.8289022097138705</v>
      </c>
      <c r="BH163">
        <f>IF(BH$68=0,HLOOKUP($A163,'Monte Carlo_locked values'!$CQ$6:$DS$506,'Half from MC Supply Inputs '!BH$138+1,FALSE),BH130)</f>
        <v>14.068483058697307</v>
      </c>
      <c r="BI163">
        <f>IF(BI$68=0,HLOOKUP($A163,'Monte Carlo_locked values'!$CQ$6:$DS$506,'Half from MC Supply Inputs '!BI$138+1,FALSE),BI130)</f>
        <v>8.5992633142510115</v>
      </c>
      <c r="BJ163">
        <f>IF(BJ$68=0,HLOOKUP($A163,'Monte Carlo_locked values'!$CQ$6:$DS$506,'Half from MC Supply Inputs '!BJ$138+1,FALSE),BJ130)</f>
        <v>14.068483058697307</v>
      </c>
      <c r="BK163">
        <f>IF(BK$68=0,HLOOKUP($A163,'Monte Carlo_locked values'!$CQ$6:$DS$506,'Half from MC Supply Inputs '!BK$138+1,FALSE),BK130)</f>
        <v>6.3665061832066856</v>
      </c>
      <c r="BL163">
        <f>IF(BL$68=0,HLOOKUP($A163,'Monte Carlo_locked values'!$CQ$6:$DS$506,'Half from MC Supply Inputs '!BL$138+1,FALSE),BL130)</f>
        <v>4.1021074321157123</v>
      </c>
      <c r="BM163">
        <f>IF(BM$68=0,HLOOKUP($A163,'Monte Carlo_locked values'!$CQ$6:$DS$506,'Half from MC Supply Inputs '!BM$138+1,FALSE),BM130)</f>
        <v>8.5992633142510115</v>
      </c>
      <c r="BN163">
        <f>IF(BN$68=0,HLOOKUP($A163,'Monte Carlo_locked values'!$CQ$6:$DS$506,'Half from MC Supply Inputs '!BN$138+1,FALSE),BN130)</f>
        <v>14.068483058697307</v>
      </c>
      <c r="BO163">
        <f>IF(BO$68=0,HLOOKUP($A163,'Monte Carlo_locked values'!$CQ$6:$DS$506,'Half from MC Supply Inputs '!BO$138+1,FALSE),BO130)</f>
        <v>5.331082210275417</v>
      </c>
      <c r="BP163">
        <f>IF(BP$68=0,HLOOKUP($A163,'Monte Carlo_locked values'!$CQ$6:$DS$506,'Half from MC Supply Inputs '!BP$138+1,FALSE),BP130)</f>
        <v>7.714082761982441</v>
      </c>
      <c r="BQ163">
        <f>IF(BQ$68=0,HLOOKUP($A163,'Monte Carlo_locked values'!$CQ$6:$DS$506,'Half from MC Supply Inputs '!BQ$138+1,FALSE),BQ130)</f>
        <v>3.8332622108369634</v>
      </c>
      <c r="BR163">
        <f>IF(BR$68=0,HLOOKUP($A163,'Monte Carlo_locked values'!$CQ$6:$DS$506,'Half from MC Supply Inputs '!BR$138+1,FALSE),BR130)</f>
        <v>14.068483058697307</v>
      </c>
      <c r="BS163">
        <f>IF(BS$68=0,HLOOKUP($A163,'Monte Carlo_locked values'!$CQ$6:$DS$506,'Half from MC Supply Inputs '!BS$138+1,FALSE),BS130)</f>
        <v>14.068483058697307</v>
      </c>
      <c r="BT163">
        <f>IF(BT$68=0,HLOOKUP($A163,'Monte Carlo_locked values'!$CQ$6:$DS$506,'Half from MC Supply Inputs '!BT$138+1,FALSE),BT130)</f>
        <v>3.8428915784187936</v>
      </c>
      <c r="BU163">
        <f>IF(BU$68=0,HLOOKUP($A163,'Monte Carlo_locked values'!$CQ$6:$DS$506,'Half from MC Supply Inputs '!BU$138+1,FALSE),BU130)</f>
        <v>8.5992633142510115</v>
      </c>
      <c r="BV163">
        <f>IF(BV$68=0,HLOOKUP($A163,'Monte Carlo_locked values'!$CQ$6:$DS$506,'Half from MC Supply Inputs '!BV$138+1,FALSE),BV130)</f>
        <v>14.068483058697307</v>
      </c>
      <c r="BW163">
        <f>IF(BW$68=0,HLOOKUP($A163,'Monte Carlo_locked values'!$CQ$6:$DS$506,'Half from MC Supply Inputs '!BW$138+1,FALSE),BW130)</f>
        <v>5.331082210275417</v>
      </c>
      <c r="BX163">
        <f>IF(BX$68=0,HLOOKUP($A163,'Monte Carlo_locked values'!$CQ$6:$DS$506,'Half from MC Supply Inputs '!BX$138+1,FALSE),BX130)</f>
        <v>7.3730783301726301</v>
      </c>
      <c r="BY163">
        <f>IF(BY$68=0,HLOOKUP($A163,'Monte Carlo_locked values'!$CQ$6:$DS$506,'Half from MC Supply Inputs '!BY$138+1,FALSE),BY130)</f>
        <v>3.8377436148500612</v>
      </c>
      <c r="BZ163">
        <f>IF(BZ$68=0,HLOOKUP($A163,'Monte Carlo_locked values'!$CQ$6:$DS$506,'Half from MC Supply Inputs '!BZ$138+1,FALSE),BZ130)</f>
        <v>14.068483058697307</v>
      </c>
      <c r="CA163">
        <f>IF(CA$68=0,HLOOKUP($A163,'Monte Carlo_locked values'!$CQ$6:$DS$506,'Half from MC Supply Inputs '!CA$138+1,FALSE),CA130)</f>
        <v>8.5992633142510115</v>
      </c>
      <c r="CB163">
        <f>IF(CB$68=0,HLOOKUP($A163,'Monte Carlo_locked values'!$CQ$6:$DS$506,'Half from MC Supply Inputs '!CB$138+1,FALSE),CB130)</f>
        <v>14.068483058697307</v>
      </c>
      <c r="CC163">
        <f>IF(CC$68=0,HLOOKUP($A163,'Monte Carlo_locked values'!$CQ$6:$DS$506,'Half from MC Supply Inputs '!CC$138+1,FALSE),CC130)</f>
        <v>6.8289022097138705</v>
      </c>
      <c r="CD163">
        <f>IF(CD$68=0,HLOOKUP($A163,'Monte Carlo_locked values'!$CQ$6:$DS$506,'Half from MC Supply Inputs '!CD$138+1,FALSE),CD130)</f>
        <v>3.8332622108369634</v>
      </c>
      <c r="CE163">
        <f>IF(CE$68=0,HLOOKUP($A163,'Monte Carlo_locked values'!$CQ$6:$DS$506,'Half from MC Supply Inputs '!CE$138+1,FALSE),CE130)</f>
        <v>7.714082761982441</v>
      </c>
      <c r="CF163">
        <f>IF(CF$68=0,HLOOKUP($A163,'Monte Carlo_locked values'!$CQ$6:$DS$506,'Half from MC Supply Inputs '!CF$138+1,FALSE),CF130)</f>
        <v>3.8332622108369634</v>
      </c>
      <c r="CG163">
        <f>IF(CG$68=0,HLOOKUP($A163,'Monte Carlo_locked values'!$CQ$6:$DS$506,'Half from MC Supply Inputs '!CG$138+1,FALSE),CG130)</f>
        <v>5.3760888754661718</v>
      </c>
      <c r="CH163">
        <f>IF(CH$68=0,HLOOKUP($A163,'Monte Carlo_locked values'!$CQ$6:$DS$506,'Half from MC Supply Inputs '!CH$138+1,FALSE),CH130)</f>
        <v>14.068483058697307</v>
      </c>
      <c r="CI163">
        <f>IF(CI$68=0,HLOOKUP($A163,'Monte Carlo_locked values'!$CQ$6:$DS$506,'Half from MC Supply Inputs '!CI$138+1,FALSE),CI130)</f>
        <v>3.8332622108369634</v>
      </c>
      <c r="CJ163">
        <f>IF(CJ$68=0,HLOOKUP($A163,'Monte Carlo_locked values'!$CQ$6:$DS$506,'Half from MC Supply Inputs '!CJ$138+1,FALSE),CJ130)</f>
        <v>14.068483058697307</v>
      </c>
      <c r="CK163">
        <f>IF(CK$68=0,HLOOKUP($A163,'Monte Carlo_locked values'!$CQ$6:$DS$506,'Half from MC Supply Inputs '!CK$138+1,FALSE),CK130)</f>
        <v>5.331082210275417</v>
      </c>
      <c r="CL163">
        <f>IF(CL$68=0,HLOOKUP($A163,'Monte Carlo_locked values'!$CQ$6:$DS$506,'Half from MC Supply Inputs '!CL$138+1,FALSE),CL130)</f>
        <v>3.8332622108369634</v>
      </c>
      <c r="CM163">
        <f>IF(CM$68=0,HLOOKUP($A163,'Monte Carlo_locked values'!$CQ$6:$DS$506,'Half from MC Supply Inputs '!CM$138+1,FALSE),CM130)</f>
        <v>5.331082210275417</v>
      </c>
      <c r="CN163">
        <f>IF(CN$68=0,HLOOKUP($A163,'Monte Carlo_locked values'!$CQ$6:$DS$506,'Half from MC Supply Inputs '!CN$138+1,FALSE),CN130)</f>
        <v>9.1002096616554837</v>
      </c>
      <c r="CO163">
        <f>IF(CO$68=0,HLOOKUP($A163,'Monte Carlo_locked values'!$CQ$6:$DS$506,'Half from MC Supply Inputs '!CO$138+1,FALSE),CO130)</f>
        <v>5.331082210275417</v>
      </c>
      <c r="CP163">
        <f>IF(CP$68=0,HLOOKUP($A163,'Monte Carlo_locked values'!$CQ$6:$DS$506,'Half from MC Supply Inputs '!CP$138+1,FALSE),CP130)</f>
        <v>7.714082761982441</v>
      </c>
      <c r="CQ163">
        <f>IF(CQ$68=0,HLOOKUP($A163,'Monte Carlo_locked values'!$CQ$6:$DS$506,'Half from MC Supply Inputs '!CQ$138+1,FALSE),CQ130)</f>
        <v>8.0245364418301328</v>
      </c>
      <c r="CR163">
        <f>IF(CR$68=0,HLOOKUP($A163,'Monte Carlo_locked values'!$CQ$6:$DS$506,'Half from MC Supply Inputs '!CR$138+1,FALSE),CR130)</f>
        <v>3.8332622108369634</v>
      </c>
      <c r="CS163">
        <f>IF(CS$68=0,HLOOKUP($A163,'Monte Carlo_locked values'!$CQ$6:$DS$506,'Half from MC Supply Inputs '!CS$138+1,FALSE),CS130)</f>
        <v>7.714082761982441</v>
      </c>
      <c r="CT163">
        <f>IF(CT$68=0,HLOOKUP($A163,'Monte Carlo_locked values'!$CQ$6:$DS$506,'Half from MC Supply Inputs '!CT$138+1,FALSE),CT130)</f>
        <v>3.8377436148500612</v>
      </c>
      <c r="CU163">
        <f>IF(CU$68=0,HLOOKUP($A163,'Monte Carlo_locked values'!$CQ$6:$DS$506,'Half from MC Supply Inputs '!CU$138+1,FALSE),CU130)</f>
        <v>3.8332622108369634</v>
      </c>
      <c r="CV163">
        <f>IF(CV$68=0,HLOOKUP($A163,'Monte Carlo_locked values'!$CQ$6:$DS$506,'Half from MC Supply Inputs '!CV$138+1,FALSE),CV130)</f>
        <v>5.331082210275417</v>
      </c>
      <c r="CW163">
        <f>IF(CW$68=0,HLOOKUP($A163,'Monte Carlo_locked values'!$CQ$6:$DS$506,'Half from MC Supply Inputs '!CW$138+1,FALSE),CW130)</f>
        <v>13.729903196593854</v>
      </c>
      <c r="CX163">
        <f>IF(CX$68=0,HLOOKUP($A163,'Monte Carlo_locked values'!$CQ$6:$DS$506,'Half from MC Supply Inputs '!CX$138+1,FALSE),CX130)</f>
        <v>3.8377436148500612</v>
      </c>
      <c r="CY163">
        <f>IF(CY$68=0,HLOOKUP($A163,'Monte Carlo_locked values'!$CQ$6:$DS$506,'Half from MC Supply Inputs '!CY$138+1,FALSE),CY130)</f>
        <v>5.331082210275417</v>
      </c>
      <c r="CZ163">
        <f>IF(CZ$68=0,HLOOKUP($A163,'Monte Carlo_locked values'!$CQ$6:$DS$506,'Half from MC Supply Inputs '!CZ$138+1,FALSE),CZ130)</f>
        <v>3.8377436148500612</v>
      </c>
      <c r="DA163">
        <f>IF(DA$68=0,HLOOKUP($A163,'Monte Carlo_locked values'!$CQ$6:$DS$506,'Half from MC Supply Inputs '!DA$138+1,FALSE),DA130)</f>
        <v>3.8332622108369634</v>
      </c>
      <c r="DB163">
        <f>IF(DB$68=0,HLOOKUP($A163,'Monte Carlo_locked values'!$CQ$6:$DS$506,'Half from MC Supply Inputs '!DB$138+1,FALSE),DB130)</f>
        <v>5.331082210275417</v>
      </c>
      <c r="DC163">
        <f>IF(DC$68=0,HLOOKUP($A163,'Monte Carlo_locked values'!$CQ$6:$DS$506,'Half from MC Supply Inputs '!DC$138+1,FALSE),DC130)</f>
        <v>6.4284151302455097</v>
      </c>
      <c r="DD163">
        <f>IF(DD$68=0,HLOOKUP($A163,'Monte Carlo_locked values'!$CQ$6:$DS$506,'Half from MC Supply Inputs '!DD$138+1,FALSE),DD130)</f>
        <v>14.068483058697307</v>
      </c>
      <c r="DE163">
        <f>IF(DE$68=0,HLOOKUP($A163,'Monte Carlo_locked values'!$CQ$6:$DS$506,'Half from MC Supply Inputs '!DE$138+1,FALSE),DE130)</f>
        <v>8.5992633142510115</v>
      </c>
      <c r="DF163">
        <f>IF(DF$68=0,HLOOKUP($A163,'Monte Carlo_locked values'!$CQ$6:$DS$506,'Half from MC Supply Inputs '!DF$138+1,FALSE),DF130)</f>
        <v>9.4384532416751235</v>
      </c>
      <c r="DG163">
        <f>IF(DG$68=0,HLOOKUP($A163,'Monte Carlo_locked values'!$CQ$6:$DS$506,'Half from MC Supply Inputs '!DG$138+1,FALSE),DG130)</f>
        <v>14.068483058697307</v>
      </c>
      <c r="DH163">
        <f>IF(DH$68=0,HLOOKUP($A163,'Monte Carlo_locked values'!$CQ$6:$DS$506,'Half from MC Supply Inputs '!DH$138+1,FALSE),DH130)</f>
        <v>10.280424187292514</v>
      </c>
      <c r="DI163">
        <f>IF(DI$68=0,HLOOKUP($A163,'Monte Carlo_locked values'!$CQ$6:$DS$506,'Half from MC Supply Inputs '!DI$138+1,FALSE),DI130)</f>
        <v>6.8289022097138705</v>
      </c>
      <c r="DJ163">
        <f>IF(DJ$68=0,HLOOKUP($A163,'Monte Carlo_locked values'!$CQ$6:$DS$506,'Half from MC Supply Inputs '!DJ$138+1,FALSE),DJ130)</f>
        <v>8.5992633142510115</v>
      </c>
      <c r="DK163">
        <f>IF(DK$68=0,HLOOKUP($A163,'Monte Carlo_locked values'!$CQ$6:$DS$506,'Half from MC Supply Inputs '!DK$138+1,FALSE),DK130)</f>
        <v>3.8377436148500612</v>
      </c>
      <c r="DL163">
        <f>IF(DL$68=0,HLOOKUP($A163,'Monte Carlo_locked values'!$CQ$6:$DS$506,'Half from MC Supply Inputs '!DL$138+1,FALSE),DL130)</f>
        <v>14.068483058697307</v>
      </c>
      <c r="DM163">
        <f>IF(DM$68=0,HLOOKUP($A163,'Monte Carlo_locked values'!$CQ$6:$DS$506,'Half from MC Supply Inputs '!DM$138+1,FALSE),DM130)</f>
        <v>6.8289022097138705</v>
      </c>
      <c r="DN163">
        <f>IF(DN$68=0,HLOOKUP($A163,'Monte Carlo_locked values'!$CQ$6:$DS$506,'Half from MC Supply Inputs '!DN$138+1,FALSE),DN130)</f>
        <v>3.8332622108369634</v>
      </c>
      <c r="DO163">
        <f>IF(DO$68=0,HLOOKUP($A163,'Monte Carlo_locked values'!$CQ$6:$DS$506,'Half from MC Supply Inputs '!DO$138+1,FALSE),DO130)</f>
        <v>9.8805664464628915</v>
      </c>
      <c r="DP163">
        <f>IF(DP$68=0,HLOOKUP($A163,'Monte Carlo_locked values'!$CQ$6:$DS$506,'Half from MC Supply Inputs '!DP$138+1,FALSE),DP130)</f>
        <v>10.40377946480433</v>
      </c>
      <c r="DQ163">
        <f>IF(DQ$68=0,HLOOKUP($A163,'Monte Carlo_locked values'!$CQ$6:$DS$506,'Half from MC Supply Inputs '!DQ$138+1,FALSE),DQ130)</f>
        <v>14.068483058697307</v>
      </c>
      <c r="DR163">
        <f>IF(DR$68=0,HLOOKUP($A163,'Monte Carlo_locked values'!$CQ$6:$DS$506,'Half from MC Supply Inputs '!DR$138+1,FALSE),DR130)</f>
        <v>14.068483058697307</v>
      </c>
      <c r="DS163">
        <f>IF(DS$68=0,HLOOKUP($A163,'Monte Carlo_locked values'!$CQ$6:$DS$506,'Half from MC Supply Inputs '!DS$138+1,FALSE),DS130)</f>
        <v>14.068483058697307</v>
      </c>
      <c r="DT163">
        <f>IF(DT$68=0,HLOOKUP($A163,'Monte Carlo_locked values'!$CQ$6:$DS$506,'Half from MC Supply Inputs '!DT$138+1,FALSE),DT130)</f>
        <v>5.331082210275417</v>
      </c>
      <c r="DU163">
        <f>IF(DU$68=0,HLOOKUP($A163,'Monte Carlo_locked values'!$CQ$6:$DS$506,'Half from MC Supply Inputs '!DU$138+1,FALSE),DU130)</f>
        <v>5.331082210275417</v>
      </c>
      <c r="DV163">
        <f>IF(DV$68=0,HLOOKUP($A163,'Monte Carlo_locked values'!$CQ$6:$DS$506,'Half from MC Supply Inputs '!DV$138+1,FALSE),DV130)</f>
        <v>7.714082761982441</v>
      </c>
      <c r="DW163">
        <f>IF(DW$68=0,HLOOKUP($A163,'Monte Carlo_locked values'!$CQ$6:$DS$506,'Half from MC Supply Inputs '!DW$138+1,FALSE),DW130)</f>
        <v>8.712612286648465</v>
      </c>
      <c r="DX163">
        <f>IF(DX$68=0,HLOOKUP($A163,'Monte Carlo_locked values'!$CQ$6:$DS$506,'Half from MC Supply Inputs '!DX$138+1,FALSE),DX130)</f>
        <v>14.068483058697307</v>
      </c>
      <c r="DY163">
        <f>IF(DY$68=0,HLOOKUP($A163,'Monte Carlo_locked values'!$CQ$6:$DS$506,'Half from MC Supply Inputs '!DY$138+1,FALSE),DY130)</f>
        <v>5.331082210275417</v>
      </c>
      <c r="DZ163">
        <f>IF(DZ$68=0,HLOOKUP($A163,'Monte Carlo_locked values'!$CQ$6:$DS$506,'Half from MC Supply Inputs '!DZ$138+1,FALSE),DZ130)</f>
        <v>7.714082761982441</v>
      </c>
      <c r="EA163">
        <f>IF(EA$68=0,HLOOKUP($A163,'Monte Carlo_locked values'!$CQ$6:$DS$506,'Half from MC Supply Inputs '!EA$138+1,FALSE),EA130)</f>
        <v>14.068483058697307</v>
      </c>
      <c r="EB163">
        <f>IF(EB$68=0,HLOOKUP($A163,'Monte Carlo_locked values'!$CQ$6:$DS$506,'Half from MC Supply Inputs '!EB$138+1,FALSE),EB130)</f>
        <v>14.068483058697307</v>
      </c>
      <c r="EC163">
        <f>IF(EC$68=0,HLOOKUP($A163,'Monte Carlo_locked values'!$CQ$6:$DS$506,'Half from MC Supply Inputs '!EC$138+1,FALSE),EC130)</f>
        <v>14.068483058697307</v>
      </c>
      <c r="ED163">
        <f>IF(ED$68=0,HLOOKUP($A163,'Monte Carlo_locked values'!$CQ$6:$DS$506,'Half from MC Supply Inputs '!ED$138+1,FALSE),ED130)</f>
        <v>5.331082210275417</v>
      </c>
      <c r="EE163">
        <f>IF(EE$68=0,HLOOKUP($A163,'Monte Carlo_locked values'!$CQ$6:$DS$506,'Half from MC Supply Inputs '!EE$138+1,FALSE),EE130)</f>
        <v>5.331082210275417</v>
      </c>
      <c r="EF163">
        <f>IF(EF$68=0,HLOOKUP($A163,'Monte Carlo_locked values'!$CQ$6:$DS$506,'Half from MC Supply Inputs '!EF$138+1,FALSE),EF130)</f>
        <v>3.8377436148500612</v>
      </c>
      <c r="EG163">
        <f>IF(EG$68=0,HLOOKUP($A163,'Monte Carlo_locked values'!$CQ$6:$DS$506,'Half from MC Supply Inputs '!EG$138+1,FALSE),EG130)</f>
        <v>13.872702916017362</v>
      </c>
      <c r="EH163">
        <f>IF(EH$68=0,HLOOKUP($A163,'Monte Carlo_locked values'!$CQ$6:$DS$506,'Half from MC Supply Inputs '!EH$138+1,FALSE),EH130)</f>
        <v>3.8377436148500612</v>
      </c>
      <c r="EI163">
        <f>IF(EI$68=0,HLOOKUP($A163,'Monte Carlo_locked values'!$CQ$6:$DS$506,'Half from MC Supply Inputs '!EI$138+1,FALSE),EI130)</f>
        <v>8.5992633142510115</v>
      </c>
      <c r="EJ163">
        <f>IF(EJ$68=0,HLOOKUP($A163,'Monte Carlo_locked values'!$CQ$6:$DS$506,'Half from MC Supply Inputs '!EJ$138+1,FALSE),EJ130)</f>
        <v>6.8289022097138705</v>
      </c>
      <c r="EK163">
        <f>IF(EK$68=0,HLOOKUP($A163,'Monte Carlo_locked values'!$CQ$6:$DS$506,'Half from MC Supply Inputs '!EK$138+1,FALSE),EK130)</f>
        <v>3.8332622108369634</v>
      </c>
      <c r="EL163">
        <f>IF(EL$68=0,HLOOKUP($A163,'Monte Carlo_locked values'!$CQ$6:$DS$506,'Half from MC Supply Inputs '!EL$138+1,FALSE),EL130)</f>
        <v>8.5992633142510115</v>
      </c>
      <c r="EM163">
        <f>IF(EM$68=0,HLOOKUP($A163,'Monte Carlo_locked values'!$CQ$6:$DS$506,'Half from MC Supply Inputs '!EM$138+1,FALSE),EM130)</f>
        <v>14.068483058697307</v>
      </c>
      <c r="EN163">
        <f>IF(EN$68=0,HLOOKUP($A163,'Monte Carlo_locked values'!$CQ$6:$DS$506,'Half from MC Supply Inputs '!EN$138+1,FALSE),EN130)</f>
        <v>3.8377436148500612</v>
      </c>
      <c r="EO163">
        <f>IF(EO$68=0,HLOOKUP($A163,'Monte Carlo_locked values'!$CQ$6:$DS$506,'Half from MC Supply Inputs '!EO$138+1,FALSE),EO130)</f>
        <v>8.5992633142510115</v>
      </c>
      <c r="EP163">
        <f>IF(EP$68=0,HLOOKUP($A163,'Monte Carlo_locked values'!$CQ$6:$DS$506,'Half from MC Supply Inputs '!EP$138+1,FALSE),EP130)</f>
        <v>6.8314629517557712</v>
      </c>
      <c r="EQ163">
        <f>IF(EQ$68=0,HLOOKUP($A163,'Monte Carlo_locked values'!$CQ$6:$DS$506,'Half from MC Supply Inputs '!EQ$138+1,FALSE),EQ130)</f>
        <v>8.5992633142510115</v>
      </c>
      <c r="ER163">
        <f>IF(ER$68=0,HLOOKUP($A163,'Monte Carlo_locked values'!$CQ$6:$DS$506,'Half from MC Supply Inputs '!ER$138+1,FALSE),ER130)</f>
        <v>7.714082761982441</v>
      </c>
      <c r="ES163">
        <f>IF(ES$68=0,HLOOKUP($A163,'Monte Carlo_locked values'!$CQ$6:$DS$506,'Half from MC Supply Inputs '!ES$138+1,FALSE),ES130)</f>
        <v>7.5187127132793332</v>
      </c>
      <c r="ET163">
        <f>IF(ET$68=0,HLOOKUP($A163,'Monte Carlo_locked values'!$CQ$6:$DS$506,'Half from MC Supply Inputs '!ET$138+1,FALSE),ET130)</f>
        <v>7.0440908256227566</v>
      </c>
      <c r="EU163">
        <f>IF(EU$68=0,HLOOKUP($A163,'Monte Carlo_locked values'!$CQ$6:$DS$506,'Half from MC Supply Inputs '!EU$138+1,FALSE),EU130)</f>
        <v>5.331082210275417</v>
      </c>
      <c r="EV163">
        <f>IF(EV$68=0,HLOOKUP($A163,'Monte Carlo_locked values'!$CQ$6:$DS$506,'Half from MC Supply Inputs '!EV$138+1,FALSE),EV130)</f>
        <v>14.068483058697307</v>
      </c>
      <c r="EW163">
        <f>IF(EW$68=0,HLOOKUP($A163,'Monte Carlo_locked values'!$CQ$6:$DS$506,'Half from MC Supply Inputs '!EW$138+1,FALSE),EW130)</f>
        <v>5.331082210275417</v>
      </c>
      <c r="EX163">
        <f>IF(EX$68=0,HLOOKUP($A163,'Monte Carlo_locked values'!$CQ$6:$DS$506,'Half from MC Supply Inputs '!EX$138+1,FALSE),EX130)</f>
        <v>3.8332622108369634</v>
      </c>
      <c r="EY163">
        <f>IF(EY$68=0,HLOOKUP($A163,'Monte Carlo_locked values'!$CQ$6:$DS$506,'Half from MC Supply Inputs '!EY$138+1,FALSE),EY130)</f>
        <v>6.8289022097138705</v>
      </c>
      <c r="EZ163">
        <f>IF(EZ$68=0,HLOOKUP($A163,'Monte Carlo_locked values'!$CQ$6:$DS$506,'Half from MC Supply Inputs '!EZ$138+1,FALSE),EZ130)</f>
        <v>7.714082761982441</v>
      </c>
      <c r="FA163">
        <f>IF(FA$68=0,HLOOKUP($A163,'Monte Carlo_locked values'!$CQ$6:$DS$506,'Half from MC Supply Inputs '!FA$138+1,FALSE),FA130)</f>
        <v>6.1047905232358497</v>
      </c>
      <c r="FB163">
        <f>IF(FB$68=0,HLOOKUP($A163,'Monte Carlo_locked values'!$CQ$6:$DS$506,'Half from MC Supply Inputs '!FB$138+1,FALSE),FB130)</f>
        <v>3.8332622108369634</v>
      </c>
      <c r="FC163">
        <f>IF(FC$68=0,HLOOKUP($A163,'Monte Carlo_locked values'!$CQ$6:$DS$506,'Half from MC Supply Inputs '!FC$138+1,FALSE),FC130)</f>
        <v>14.068483058697307</v>
      </c>
      <c r="FD163">
        <f>IF(FD$68=0,HLOOKUP($A163,'Monte Carlo_locked values'!$CQ$6:$DS$506,'Half from MC Supply Inputs '!FD$138+1,FALSE),FD130)</f>
        <v>5.331082210275417</v>
      </c>
      <c r="FE163">
        <f>IF(FE$68=0,HLOOKUP($A163,'Monte Carlo_locked values'!$CQ$6:$DS$506,'Half from MC Supply Inputs '!FE$138+1,FALSE),FE130)</f>
        <v>14.068483058697307</v>
      </c>
      <c r="FF163">
        <f>IF(FF$68=0,HLOOKUP($A163,'Monte Carlo_locked values'!$CQ$6:$DS$506,'Half from MC Supply Inputs '!FF$138+1,FALSE),FF130)</f>
        <v>14.068483058697307</v>
      </c>
      <c r="FG163">
        <f>IF(FG$68=0,HLOOKUP($A163,'Monte Carlo_locked values'!$CQ$6:$DS$506,'Half from MC Supply Inputs '!FG$138+1,FALSE),FG130)</f>
        <v>3.8377436148500612</v>
      </c>
      <c r="FH163">
        <f>IF(FH$68=0,HLOOKUP($A163,'Monte Carlo_locked values'!$CQ$6:$DS$506,'Half from MC Supply Inputs '!FH$138+1,FALSE),FH130)</f>
        <v>7.135061128470535</v>
      </c>
      <c r="FI163">
        <f>IF(FI$68=0,HLOOKUP($A163,'Monte Carlo_locked values'!$CQ$6:$DS$506,'Half from MC Supply Inputs '!FI$138+1,FALSE),FI130)</f>
        <v>4.1727592167936844</v>
      </c>
      <c r="FJ163">
        <f>IF(FJ$68=0,HLOOKUP($A163,'Monte Carlo_locked values'!$CQ$6:$DS$506,'Half from MC Supply Inputs '!FJ$138+1,FALSE),FJ130)</f>
        <v>6.8289022097138705</v>
      </c>
      <c r="FK163">
        <f>IF(FK$68=0,HLOOKUP($A163,'Monte Carlo_locked values'!$CQ$6:$DS$506,'Half from MC Supply Inputs '!FK$138+1,FALSE),FK130)</f>
        <v>3.8332622108369634</v>
      </c>
      <c r="FL163">
        <f>IF(FL$68=0,HLOOKUP($A163,'Monte Carlo_locked values'!$CQ$6:$DS$506,'Half from MC Supply Inputs '!FL$138+1,FALSE),FL130)</f>
        <v>14.068483058697307</v>
      </c>
      <c r="FM163">
        <f>IF(FM$68=0,HLOOKUP($A163,'Monte Carlo_locked values'!$CQ$6:$DS$506,'Half from MC Supply Inputs '!FM$138+1,FALSE),FM130)</f>
        <v>4.7570395763825983</v>
      </c>
      <c r="FN163">
        <f>IF(FN$68=0,HLOOKUP($A163,'Monte Carlo_locked values'!$CQ$6:$DS$506,'Half from MC Supply Inputs '!FN$138+1,FALSE),FN130)</f>
        <v>14.068483058697307</v>
      </c>
      <c r="FO163">
        <f>IF(FO$68=0,HLOOKUP($A163,'Monte Carlo_locked values'!$CQ$6:$DS$506,'Half from MC Supply Inputs '!FO$138+1,FALSE),FO130)</f>
        <v>14.068483058697307</v>
      </c>
      <c r="FP163">
        <f>IF(FP$68=0,HLOOKUP($A163,'Monte Carlo_locked values'!$CQ$6:$DS$506,'Half from MC Supply Inputs '!FP$138+1,FALSE),FP130)</f>
        <v>3.8377436148500612</v>
      </c>
      <c r="FQ163">
        <f>IF(FQ$68=0,HLOOKUP($A163,'Monte Carlo_locked values'!$CQ$6:$DS$506,'Half from MC Supply Inputs '!FQ$138+1,FALSE),FQ130)</f>
        <v>5.331082210275417</v>
      </c>
      <c r="FR163">
        <f>IF(FR$68=0,HLOOKUP($A163,'Monte Carlo_locked values'!$CQ$6:$DS$506,'Half from MC Supply Inputs '!FR$138+1,FALSE),FR130)</f>
        <v>6.8289022097138705</v>
      </c>
      <c r="FS163">
        <f>IF(FS$68=0,HLOOKUP($A163,'Monte Carlo_locked values'!$CQ$6:$DS$506,'Half from MC Supply Inputs '!FS$138+1,FALSE),FS130)</f>
        <v>14.068483058697307</v>
      </c>
      <c r="FT163">
        <f>IF(FT$68=0,HLOOKUP($A163,'Monte Carlo_locked values'!$CQ$6:$DS$506,'Half from MC Supply Inputs '!FT$138+1,FALSE),FT130)</f>
        <v>14.068483058697307</v>
      </c>
      <c r="FU163">
        <f>IF(FU$68=0,HLOOKUP($A163,'Monte Carlo_locked values'!$CQ$6:$DS$506,'Half from MC Supply Inputs '!FU$138+1,FALSE),FU130)</f>
        <v>14.068483058697307</v>
      </c>
      <c r="FV163">
        <f>IF(FV$68=0,HLOOKUP($A163,'Monte Carlo_locked values'!$CQ$6:$DS$506,'Half from MC Supply Inputs '!FV$138+1,FALSE),FV130)</f>
        <v>4.2823561048994359</v>
      </c>
      <c r="FW163">
        <f>IF(FW$68=0,HLOOKUP($A163,'Monte Carlo_locked values'!$CQ$6:$DS$506,'Half from MC Supply Inputs '!FW$138+1,FALSE),FW130)</f>
        <v>3.9224221723793606</v>
      </c>
      <c r="FX163">
        <f>IF(FX$68=0,HLOOKUP($A163,'Monte Carlo_locked values'!$CQ$6:$DS$506,'Half from MC Supply Inputs '!FX$138+1,FALSE),FX130)</f>
        <v>12.832001327255597</v>
      </c>
      <c r="FY163">
        <f>IF(FY$68=0,HLOOKUP($A163,'Monte Carlo_locked values'!$CQ$6:$DS$506,'Half from MC Supply Inputs '!FY$138+1,FALSE),FY130)</f>
        <v>9.7325637262796398</v>
      </c>
      <c r="FZ163">
        <f>IF(FZ$68=0,HLOOKUP($A163,'Monte Carlo_locked values'!$CQ$6:$DS$506,'Half from MC Supply Inputs '!FZ$138+1,FALSE),FZ130)</f>
        <v>11.609060524081986</v>
      </c>
      <c r="GA163">
        <f>IF(GA$68=0,HLOOKUP($A163,'Monte Carlo_locked values'!$CQ$6:$DS$506,'Half from MC Supply Inputs '!GA$138+1,FALSE),GA130)</f>
        <v>4.2654349367610607</v>
      </c>
      <c r="GB163">
        <f>IF(GB$68=0,HLOOKUP($A163,'Monte Carlo_locked values'!$CQ$6:$DS$506,'Half from MC Supply Inputs '!GB$138+1,FALSE),GB130)</f>
        <v>14.068483058697307</v>
      </c>
      <c r="GC163">
        <f>IF(GC$68=0,HLOOKUP($A163,'Monte Carlo_locked values'!$CQ$6:$DS$506,'Half from MC Supply Inputs '!GC$138+1,FALSE),GC130)</f>
        <v>14.068483058697307</v>
      </c>
      <c r="GD163">
        <f>IF(GD$68=0,HLOOKUP($A163,'Monte Carlo_locked values'!$CQ$6:$DS$506,'Half from MC Supply Inputs '!GD$138+1,FALSE),GD130)</f>
        <v>6.8289022097138705</v>
      </c>
      <c r="GE163">
        <f>IF(GE$68=0,HLOOKUP($A163,'Monte Carlo_locked values'!$CQ$6:$DS$506,'Half from MC Supply Inputs '!GE$138+1,FALSE),GE130)</f>
        <v>5.331082210275417</v>
      </c>
      <c r="GF163">
        <f>IF(GF$68=0,HLOOKUP($A163,'Monte Carlo_locked values'!$CQ$6:$DS$506,'Half from MC Supply Inputs '!GF$138+1,FALSE),GF130)</f>
        <v>14.068483058697307</v>
      </c>
      <c r="GG163">
        <f>IF(GG$68=0,HLOOKUP($A163,'Monte Carlo_locked values'!$CQ$6:$DS$506,'Half from MC Supply Inputs '!GG$138+1,FALSE),GG130)</f>
        <v>8.5992633142510115</v>
      </c>
      <c r="GH163">
        <f>IF(GH$68=0,HLOOKUP($A163,'Monte Carlo_locked values'!$CQ$6:$DS$506,'Half from MC Supply Inputs '!GH$138+1,FALSE),GH130)</f>
        <v>13.971626343074714</v>
      </c>
      <c r="GI163">
        <f>IF(GI$68=0,HLOOKUP($A163,'Monte Carlo_locked values'!$CQ$6:$DS$506,'Half from MC Supply Inputs '!GI$138+1,FALSE),GI130)</f>
        <v>3.8332622108369634</v>
      </c>
      <c r="GJ163">
        <f>IF(GJ$68=0,HLOOKUP($A163,'Monte Carlo_locked values'!$CQ$6:$DS$506,'Half from MC Supply Inputs '!GJ$138+1,FALSE),GJ130)</f>
        <v>13.50090628341025</v>
      </c>
      <c r="GK163">
        <f>IF(GK$68=0,HLOOKUP($A163,'Monte Carlo_locked values'!$CQ$6:$DS$506,'Half from MC Supply Inputs '!GK$138+1,FALSE),GK130)</f>
        <v>6.7950137147671823</v>
      </c>
      <c r="GL163">
        <f>IF(GL$68=0,HLOOKUP($A163,'Monte Carlo_locked values'!$CQ$6:$DS$506,'Half from MC Supply Inputs '!GL$138+1,FALSE),GL130)</f>
        <v>14.068483058697307</v>
      </c>
      <c r="GM163">
        <f>IF(GM$68=0,HLOOKUP($A163,'Monte Carlo_locked values'!$CQ$6:$DS$506,'Half from MC Supply Inputs '!GM$138+1,FALSE),GM130)</f>
        <v>3.8377436148500612</v>
      </c>
      <c r="GN163">
        <f>IF(GN$68=0,HLOOKUP($A163,'Monte Carlo_locked values'!$CQ$6:$DS$506,'Half from MC Supply Inputs '!GN$138+1,FALSE),GN130)</f>
        <v>5.331082210275417</v>
      </c>
      <c r="GO163">
        <f>IF(GO$68=0,HLOOKUP($A163,'Monte Carlo_locked values'!$CQ$6:$DS$506,'Half from MC Supply Inputs '!GO$138+1,FALSE),GO130)</f>
        <v>14.068483058697307</v>
      </c>
      <c r="GP163">
        <f>IF(GP$68=0,HLOOKUP($A163,'Monte Carlo_locked values'!$CQ$6:$DS$506,'Half from MC Supply Inputs '!GP$138+1,FALSE),GP130)</f>
        <v>14.068483058697307</v>
      </c>
      <c r="GQ163">
        <f>IF(GQ$68=0,HLOOKUP($A163,'Monte Carlo_locked values'!$CQ$6:$DS$506,'Half from MC Supply Inputs '!GQ$138+1,FALSE),GQ130)</f>
        <v>4.9322378607699751</v>
      </c>
      <c r="GR163">
        <f>IF(GR$68=0,HLOOKUP($A163,'Monte Carlo_locked values'!$CQ$6:$DS$506,'Half from MC Supply Inputs '!GR$138+1,FALSE),GR130)</f>
        <v>5.331082210275417</v>
      </c>
      <c r="GS163">
        <f>IF(GS$68=0,HLOOKUP($A163,'Monte Carlo_locked values'!$CQ$6:$DS$506,'Half from MC Supply Inputs '!GS$138+1,FALSE),GS130)</f>
        <v>3.8332622108369634</v>
      </c>
      <c r="GT163">
        <f>IF(GT$68=0,HLOOKUP($A163,'Monte Carlo_locked values'!$CQ$6:$DS$506,'Half from MC Supply Inputs '!GT$138+1,FALSE),GT130)</f>
        <v>3.8332622108369634</v>
      </c>
      <c r="GU163">
        <f>IF(GU$68=0,HLOOKUP($A163,'Monte Carlo_locked values'!$CQ$6:$DS$506,'Half from MC Supply Inputs '!GU$138+1,FALSE),GU130)</f>
        <v>7.5862533856411254</v>
      </c>
      <c r="GV163">
        <f>IF(GV$68=0,HLOOKUP($A163,'Monte Carlo_locked values'!$CQ$6:$DS$506,'Half from MC Supply Inputs '!GV$138+1,FALSE),GV130)</f>
        <v>6.8289022097138705</v>
      </c>
      <c r="GW163">
        <f>IF(GW$68=0,HLOOKUP($A163,'Monte Carlo_locked values'!$CQ$6:$DS$506,'Half from MC Supply Inputs '!GW$138+1,FALSE),GW130)</f>
        <v>7.714082761982441</v>
      </c>
      <c r="GX163">
        <f>IF(GX$68=0,HLOOKUP($A163,'Monte Carlo_locked values'!$CQ$6:$DS$506,'Half from MC Supply Inputs '!GX$138+1,FALSE),GX130)</f>
        <v>3.8377436148500612</v>
      </c>
      <c r="GY163">
        <f>IF(GY$68=0,HLOOKUP($A163,'Monte Carlo_locked values'!$CQ$6:$DS$506,'Half from MC Supply Inputs '!GY$138+1,FALSE),GY130)</f>
        <v>6.8289022097138705</v>
      </c>
      <c r="GZ163">
        <f>IF(GZ$68=0,HLOOKUP($A163,'Monte Carlo_locked values'!$CQ$6:$DS$506,'Half from MC Supply Inputs '!GZ$138+1,FALSE),GZ130)</f>
        <v>6.8289022097138705</v>
      </c>
      <c r="HA163">
        <f>IF(HA$68=0,HLOOKUP($A163,'Monte Carlo_locked values'!$CQ$6:$DS$506,'Half from MC Supply Inputs '!HA$138+1,FALSE),HA130)</f>
        <v>5.331082210275417</v>
      </c>
      <c r="HB163">
        <f>IF(HB$68=0,HLOOKUP($A163,'Monte Carlo_locked values'!$CQ$6:$DS$506,'Half from MC Supply Inputs '!HB$138+1,FALSE),HB130)</f>
        <v>8.5992633142510115</v>
      </c>
      <c r="HC163">
        <f>IF(HC$68=0,HLOOKUP($A163,'Monte Carlo_locked values'!$CQ$6:$DS$506,'Half from MC Supply Inputs '!HC$138+1,FALSE),HC130)</f>
        <v>3.8332622108369634</v>
      </c>
      <c r="HD163">
        <f>IF(HD$68=0,HLOOKUP($A163,'Monte Carlo_locked values'!$CQ$6:$DS$506,'Half from MC Supply Inputs '!HD$138+1,FALSE),HD130)</f>
        <v>3.8332622108369634</v>
      </c>
      <c r="HE163">
        <f>IF(HE$68=0,HLOOKUP($A163,'Monte Carlo_locked values'!$CQ$6:$DS$506,'Half from MC Supply Inputs '!HE$138+1,FALSE),HE130)</f>
        <v>3.8377436148500612</v>
      </c>
      <c r="HF163">
        <f>IF(HF$68=0,HLOOKUP($A163,'Monte Carlo_locked values'!$CQ$6:$DS$506,'Half from MC Supply Inputs '!HF$138+1,FALSE),HF130)</f>
        <v>8.5992633142510115</v>
      </c>
      <c r="HG163">
        <f>IF(HG$68=0,HLOOKUP($A163,'Monte Carlo_locked values'!$CQ$6:$DS$506,'Half from MC Supply Inputs '!HG$138+1,FALSE),HG130)</f>
        <v>14.068483058697307</v>
      </c>
      <c r="HH163">
        <f>IF(HH$68=0,HLOOKUP($A163,'Monte Carlo_locked values'!$CQ$6:$DS$506,'Half from MC Supply Inputs '!HH$138+1,FALSE),HH130)</f>
        <v>14.068483058697307</v>
      </c>
      <c r="HI163">
        <f>IF(HI$68=0,HLOOKUP($A163,'Monte Carlo_locked values'!$CQ$6:$DS$506,'Half from MC Supply Inputs '!HI$138+1,FALSE),HI130)</f>
        <v>14.068483058697307</v>
      </c>
      <c r="HJ163">
        <f>IF(HJ$68=0,HLOOKUP($A163,'Monte Carlo_locked values'!$CQ$6:$DS$506,'Half from MC Supply Inputs '!HJ$138+1,FALSE),HJ130)</f>
        <v>3.8377436148500612</v>
      </c>
      <c r="HK163">
        <f>IF(HK$68=0,HLOOKUP($A163,'Monte Carlo_locked values'!$CQ$6:$DS$506,'Half from MC Supply Inputs '!HK$138+1,FALSE),HK130)</f>
        <v>7.714082761982441</v>
      </c>
      <c r="HL163">
        <f>IF(HL$68=0,HLOOKUP($A163,'Monte Carlo_locked values'!$CQ$6:$DS$506,'Half from MC Supply Inputs '!HL$138+1,FALSE),HL130)</f>
        <v>14.068483058697307</v>
      </c>
      <c r="HM163">
        <f>IF(HM$68=0,HLOOKUP($A163,'Monte Carlo_locked values'!$CQ$6:$DS$506,'Half from MC Supply Inputs '!HM$138+1,FALSE),HM130)</f>
        <v>3.8332622108369634</v>
      </c>
      <c r="HN163">
        <f>IF(HN$68=0,HLOOKUP($A163,'Monte Carlo_locked values'!$CQ$6:$DS$506,'Half from MC Supply Inputs '!HN$138+1,FALSE),HN130)</f>
        <v>7.138527553979797</v>
      </c>
      <c r="HO163">
        <f>IF(HO$68=0,HLOOKUP($A163,'Monte Carlo_locked values'!$CQ$6:$DS$506,'Half from MC Supply Inputs '!HO$138+1,FALSE),HO130)</f>
        <v>14.068483058697307</v>
      </c>
      <c r="HP163">
        <f>IF(HP$68=0,HLOOKUP($A163,'Monte Carlo_locked values'!$CQ$6:$DS$506,'Half from MC Supply Inputs '!HP$138+1,FALSE),HP130)</f>
        <v>6.8289022097138705</v>
      </c>
      <c r="HQ163">
        <f>IF(HQ$68=0,HLOOKUP($A163,'Monte Carlo_locked values'!$CQ$6:$DS$506,'Half from MC Supply Inputs '!HQ$138+1,FALSE),HQ130)</f>
        <v>6.8289022097138705</v>
      </c>
      <c r="HR163">
        <f>IF(HR$68=0,HLOOKUP($A163,'Monte Carlo_locked values'!$CQ$6:$DS$506,'Half from MC Supply Inputs '!HR$138+1,FALSE),HR130)</f>
        <v>8.5992633142510115</v>
      </c>
      <c r="HS163">
        <f>IF(HS$68=0,HLOOKUP($A163,'Monte Carlo_locked values'!$CQ$6:$DS$506,'Half from MC Supply Inputs '!HS$138+1,FALSE),HS130)</f>
        <v>5.331082210275417</v>
      </c>
      <c r="HT163">
        <f>IF(HT$68=0,HLOOKUP($A163,'Monte Carlo_locked values'!$CQ$6:$DS$506,'Half from MC Supply Inputs '!HT$138+1,FALSE),HT130)</f>
        <v>7.714082761982441</v>
      </c>
      <c r="HU163">
        <f>IF(HU$68=0,HLOOKUP($A163,'Monte Carlo_locked values'!$CQ$6:$DS$506,'Half from MC Supply Inputs '!HU$138+1,FALSE),HU130)</f>
        <v>5.331082210275417</v>
      </c>
      <c r="HV163">
        <f>IF(HV$68=0,HLOOKUP($A163,'Monte Carlo_locked values'!$CQ$6:$DS$506,'Half from MC Supply Inputs '!HV$138+1,FALSE),HV130)</f>
        <v>3.8332622108369634</v>
      </c>
      <c r="HW163">
        <f>IF(HW$68=0,HLOOKUP($A163,'Monte Carlo_locked values'!$CQ$6:$DS$506,'Half from MC Supply Inputs '!HW$138+1,FALSE),HW130)</f>
        <v>3.8332622108369634</v>
      </c>
      <c r="HX163">
        <f>IF(HX$68=0,HLOOKUP($A163,'Monte Carlo_locked values'!$CQ$6:$DS$506,'Half from MC Supply Inputs '!HX$138+1,FALSE),HX130)</f>
        <v>14.068483058697307</v>
      </c>
      <c r="HY163">
        <f>IF(HY$68=0,HLOOKUP($A163,'Monte Carlo_locked values'!$CQ$6:$DS$506,'Half from MC Supply Inputs '!HY$138+1,FALSE),HY130)</f>
        <v>8.3716122214872009</v>
      </c>
      <c r="HZ163">
        <f>IF(HZ$68=0,HLOOKUP($A163,'Monte Carlo_locked values'!$CQ$6:$DS$506,'Half from MC Supply Inputs '!HZ$138+1,FALSE),HZ130)</f>
        <v>14.068483058697307</v>
      </c>
      <c r="IA163">
        <f>IF(IA$68=0,HLOOKUP($A163,'Monte Carlo_locked values'!$CQ$6:$DS$506,'Half from MC Supply Inputs '!IA$138+1,FALSE),IA130)</f>
        <v>14.068483058697307</v>
      </c>
      <c r="IB163">
        <f>IF(IB$68=0,HLOOKUP($A163,'Monte Carlo_locked values'!$CQ$6:$DS$506,'Half from MC Supply Inputs '!IB$138+1,FALSE),IB130)</f>
        <v>7.714082761982441</v>
      </c>
      <c r="IC163">
        <f>IF(IC$68=0,HLOOKUP($A163,'Monte Carlo_locked values'!$CQ$6:$DS$506,'Half from MC Supply Inputs '!IC$138+1,FALSE),IC130)</f>
        <v>6.8289022097138705</v>
      </c>
      <c r="ID163">
        <f>IF(ID$68=0,HLOOKUP($A163,'Monte Carlo_locked values'!$CQ$6:$DS$506,'Half from MC Supply Inputs '!ID$138+1,FALSE),ID130)</f>
        <v>3.8332622108369634</v>
      </c>
      <c r="IE163">
        <f>IF(IE$68=0,HLOOKUP($A163,'Monte Carlo_locked values'!$CQ$6:$DS$506,'Half from MC Supply Inputs '!IE$138+1,FALSE),IE130)</f>
        <v>3.8332622108369634</v>
      </c>
      <c r="IF163">
        <f>IF(IF$68=0,HLOOKUP($A163,'Monte Carlo_locked values'!$CQ$6:$DS$506,'Half from MC Supply Inputs '!IF$138+1,FALSE),IF130)</f>
        <v>8.5992633142510115</v>
      </c>
      <c r="IG163">
        <f>IF(IG$68=0,HLOOKUP($A163,'Monte Carlo_locked values'!$CQ$6:$DS$506,'Half from MC Supply Inputs '!IG$138+1,FALSE),IG130)</f>
        <v>8.798221417537663</v>
      </c>
      <c r="IH163">
        <f>IF(IH$68=0,HLOOKUP($A163,'Monte Carlo_locked values'!$CQ$6:$DS$506,'Half from MC Supply Inputs '!IH$138+1,FALSE),IH130)</f>
        <v>14.068483058697307</v>
      </c>
      <c r="II163">
        <f>IF(II$68=0,HLOOKUP($A163,'Monte Carlo_locked values'!$CQ$6:$DS$506,'Half from MC Supply Inputs '!II$138+1,FALSE),II130)</f>
        <v>4.6604595307533199</v>
      </c>
      <c r="IJ163">
        <f>IF(IJ$68=0,HLOOKUP($A163,'Monte Carlo_locked values'!$CQ$6:$DS$506,'Half from MC Supply Inputs '!IJ$138+1,FALSE),IJ130)</f>
        <v>4.6212577171685885</v>
      </c>
      <c r="IK163">
        <f>IF(IK$68=0,HLOOKUP($A163,'Monte Carlo_locked values'!$CQ$6:$DS$506,'Half from MC Supply Inputs '!IK$138+1,FALSE),IK130)</f>
        <v>5.331082210275417</v>
      </c>
      <c r="IL163">
        <f>IF(IL$68=0,HLOOKUP($A163,'Monte Carlo_locked values'!$CQ$6:$DS$506,'Half from MC Supply Inputs '!IL$138+1,FALSE),IL130)</f>
        <v>6.8289022097138705</v>
      </c>
      <c r="IM163">
        <f>IF(IM$68=0,HLOOKUP($A163,'Monte Carlo_locked values'!$CQ$6:$DS$506,'Half from MC Supply Inputs '!IM$138+1,FALSE),IM130)</f>
        <v>3.8332622108369634</v>
      </c>
      <c r="IN163">
        <f>IF(IN$68=0,HLOOKUP($A163,'Monte Carlo_locked values'!$CQ$6:$DS$506,'Half from MC Supply Inputs '!IN$138+1,FALSE),IN130)</f>
        <v>14.068483058697307</v>
      </c>
      <c r="IO163">
        <f>IF(IO$68=0,HLOOKUP($A163,'Monte Carlo_locked values'!$CQ$6:$DS$506,'Half from MC Supply Inputs '!IO$138+1,FALSE),IO130)</f>
        <v>14.068483058697307</v>
      </c>
      <c r="IP163">
        <f>IF(IP$68=0,HLOOKUP($A163,'Monte Carlo_locked values'!$CQ$6:$DS$506,'Half from MC Supply Inputs '!IP$138+1,FALSE),IP130)</f>
        <v>8.5992633142510115</v>
      </c>
      <c r="IQ163">
        <f>IF(IQ$68=0,HLOOKUP($A163,'Monte Carlo_locked values'!$CQ$6:$DS$506,'Half from MC Supply Inputs '!IQ$138+1,FALSE),IQ130)</f>
        <v>8.5992633142510115</v>
      </c>
      <c r="IR163">
        <f>IF(IR$68=0,HLOOKUP($A163,'Monte Carlo_locked values'!$CQ$6:$DS$506,'Half from MC Supply Inputs '!IR$138+1,FALSE),IR130)</f>
        <v>6.8289022097138705</v>
      </c>
      <c r="IS163">
        <f>IF(IS$68=0,HLOOKUP($A163,'Monte Carlo_locked values'!$CQ$6:$DS$506,'Half from MC Supply Inputs '!IS$138+1,FALSE),IS130)</f>
        <v>14.068483058697307</v>
      </c>
      <c r="IT163">
        <f>IF(IT$68=0,HLOOKUP($A163,'Monte Carlo_locked values'!$CQ$6:$DS$506,'Half from MC Supply Inputs '!IT$138+1,FALSE),IT130)</f>
        <v>8.5992633142510115</v>
      </c>
      <c r="IU163">
        <f>IF(IU$68=0,HLOOKUP($A163,'Monte Carlo_locked values'!$CQ$6:$DS$506,'Half from MC Supply Inputs '!IU$138+1,FALSE),IU130)</f>
        <v>7.714082761982441</v>
      </c>
      <c r="IV163">
        <f>IF(IV$68=0,HLOOKUP($A163,'Monte Carlo_locked values'!$CQ$6:$DS$506,'Half from MC Supply Inputs '!IV$138+1,FALSE),IV130)</f>
        <v>14.068483058697307</v>
      </c>
      <c r="IW163">
        <f>IF(IW$68=0,HLOOKUP($A163,'Monte Carlo_locked values'!$CQ$6:$DS$506,'Half from MC Supply Inputs '!IW$138+1,FALSE),IW130)</f>
        <v>14.068483058697307</v>
      </c>
      <c r="IX163">
        <f>IF(IX$68=0,HLOOKUP($A163,'Monte Carlo_locked values'!$CQ$6:$DS$506,'Half from MC Supply Inputs '!IX$138+1,FALSE),IX130)</f>
        <v>14.068483058697307</v>
      </c>
      <c r="IY163">
        <f>IF(IY$68=0,HLOOKUP($A163,'Monte Carlo_locked values'!$CQ$6:$DS$506,'Half from MC Supply Inputs '!IY$138+1,FALSE),IY130)</f>
        <v>5.331082210275417</v>
      </c>
      <c r="IZ163">
        <f>IF(IZ$68=0,HLOOKUP($A163,'Monte Carlo_locked values'!$CQ$6:$DS$506,'Half from MC Supply Inputs '!IZ$138+1,FALSE),IZ130)</f>
        <v>3.8377436148500612</v>
      </c>
      <c r="JA163">
        <f>IF(JA$68=0,HLOOKUP($A163,'Monte Carlo_locked values'!$CQ$6:$DS$506,'Half from MC Supply Inputs '!JA$138+1,FALSE),JA130)</f>
        <v>14.068483058697307</v>
      </c>
      <c r="JB163">
        <f>IF(JB$68=0,HLOOKUP($A163,'Monte Carlo_locked values'!$CQ$6:$DS$506,'Half from MC Supply Inputs '!JB$138+1,FALSE),JB130)</f>
        <v>9.7120883529199968</v>
      </c>
      <c r="JC163">
        <f>IF(JC$68=0,HLOOKUP($A163,'Monte Carlo_locked values'!$CQ$6:$DS$506,'Half from MC Supply Inputs '!JC$138+1,FALSE),JC130)</f>
        <v>5.331082210275417</v>
      </c>
      <c r="JD163">
        <f>IF(JD$68=0,HLOOKUP($A163,'Monte Carlo_locked values'!$CQ$6:$DS$506,'Half from MC Supply Inputs '!JD$138+1,FALSE),JD130)</f>
        <v>14.068483058697307</v>
      </c>
      <c r="JE163">
        <f>IF(JE$68=0,HLOOKUP($A163,'Monte Carlo_locked values'!$CQ$6:$DS$506,'Half from MC Supply Inputs '!JE$138+1,FALSE),JE130)</f>
        <v>14.068483058697307</v>
      </c>
      <c r="JF163">
        <f>IF(JF$68=0,HLOOKUP($A163,'Monte Carlo_locked values'!$CQ$6:$DS$506,'Half from MC Supply Inputs '!JF$138+1,FALSE),JF130)</f>
        <v>7.714082761982441</v>
      </c>
      <c r="JG163">
        <f>IF(JG$68=0,HLOOKUP($A163,'Monte Carlo_locked values'!$CQ$6:$DS$506,'Half from MC Supply Inputs '!JG$138+1,FALSE),JG130)</f>
        <v>6.0015936484871091</v>
      </c>
      <c r="JH163">
        <f>IF(JH$68=0,HLOOKUP($A163,'Monte Carlo_locked values'!$CQ$6:$DS$506,'Half from MC Supply Inputs '!JH$138+1,FALSE),JH130)</f>
        <v>12.0109862727187</v>
      </c>
      <c r="JI163">
        <f>IF(JI$68=0,HLOOKUP($A163,'Monte Carlo_locked values'!$CQ$6:$DS$506,'Half from MC Supply Inputs '!JI$138+1,FALSE),JI130)</f>
        <v>14.068483058697307</v>
      </c>
      <c r="JJ163">
        <f>IF(JJ$68=0,HLOOKUP($A163,'Monte Carlo_locked values'!$CQ$6:$DS$506,'Half from MC Supply Inputs '!JJ$138+1,FALSE),JJ130)</f>
        <v>3.8332622108369634</v>
      </c>
      <c r="JK163">
        <f>IF(JK$68=0,HLOOKUP($A163,'Monte Carlo_locked values'!$CQ$6:$DS$506,'Half from MC Supply Inputs '!JK$138+1,FALSE),JK130)</f>
        <v>7.714082761982441</v>
      </c>
      <c r="JL163">
        <f>IF(JL$68=0,HLOOKUP($A163,'Monte Carlo_locked values'!$CQ$6:$DS$506,'Half from MC Supply Inputs '!JL$138+1,FALSE),JL130)</f>
        <v>5.331082210275417</v>
      </c>
      <c r="JM163">
        <f>IF(JM$68=0,HLOOKUP($A163,'Monte Carlo_locked values'!$CQ$6:$DS$506,'Half from MC Supply Inputs '!JM$138+1,FALSE),JM130)</f>
        <v>3.8332622108369634</v>
      </c>
      <c r="JN163">
        <f>IF(JN$68=0,HLOOKUP($A163,'Monte Carlo_locked values'!$CQ$6:$DS$506,'Half from MC Supply Inputs '!JN$138+1,FALSE),JN130)</f>
        <v>8.9070124856613369</v>
      </c>
      <c r="JO163">
        <f>IF(JO$68=0,HLOOKUP($A163,'Monte Carlo_locked values'!$CQ$6:$DS$506,'Half from MC Supply Inputs '!JO$138+1,FALSE),JO130)</f>
        <v>10.38294592140462</v>
      </c>
      <c r="JP163">
        <f>IF(JP$68=0,HLOOKUP($A163,'Monte Carlo_locked values'!$CQ$6:$DS$506,'Half from MC Supply Inputs '!JP$138+1,FALSE),JP130)</f>
        <v>6.8289022097138705</v>
      </c>
      <c r="JQ163">
        <f>IF(JQ$68=0,HLOOKUP($A163,'Monte Carlo_locked values'!$CQ$6:$DS$506,'Half from MC Supply Inputs '!JQ$138+1,FALSE),JQ130)</f>
        <v>3.8332622108369634</v>
      </c>
      <c r="JR163">
        <f>IF(JR$68=0,HLOOKUP($A163,'Monte Carlo_locked values'!$CQ$6:$DS$506,'Half from MC Supply Inputs '!JR$138+1,FALSE),JR130)</f>
        <v>14.068483058697307</v>
      </c>
      <c r="JS163">
        <f>IF(JS$68=0,HLOOKUP($A163,'Monte Carlo_locked values'!$CQ$6:$DS$506,'Half from MC Supply Inputs '!JS$138+1,FALSE),JS130)</f>
        <v>3.8332622108369634</v>
      </c>
      <c r="JT163">
        <f>IF(JT$68=0,HLOOKUP($A163,'Monte Carlo_locked values'!$CQ$6:$DS$506,'Half from MC Supply Inputs '!JT$138+1,FALSE),JT130)</f>
        <v>8.5992633142510115</v>
      </c>
      <c r="JU163">
        <f>IF(JU$68=0,HLOOKUP($A163,'Monte Carlo_locked values'!$CQ$6:$DS$506,'Half from MC Supply Inputs '!JU$138+1,FALSE),JU130)</f>
        <v>5.331082210275417</v>
      </c>
      <c r="JV163">
        <f>IF(JV$68=0,HLOOKUP($A163,'Monte Carlo_locked values'!$CQ$6:$DS$506,'Half from MC Supply Inputs '!JV$138+1,FALSE),JV130)</f>
        <v>6.3607078242663642</v>
      </c>
      <c r="JW163">
        <f>IF(JW$68=0,HLOOKUP($A163,'Monte Carlo_locked values'!$CQ$6:$DS$506,'Half from MC Supply Inputs '!JW$138+1,FALSE),JW130)</f>
        <v>8.5992633142510115</v>
      </c>
      <c r="JX163">
        <f>IF(JX$68=0,HLOOKUP($A163,'Monte Carlo_locked values'!$CQ$6:$DS$506,'Half from MC Supply Inputs '!JX$138+1,FALSE),JX130)</f>
        <v>5.331082210275417</v>
      </c>
      <c r="JY163">
        <f>IF(JY$68=0,HLOOKUP($A163,'Monte Carlo_locked values'!$CQ$6:$DS$506,'Half from MC Supply Inputs '!JY$138+1,FALSE),JY130)</f>
        <v>6.8289022097138705</v>
      </c>
      <c r="JZ163">
        <f>IF(JZ$68=0,HLOOKUP($A163,'Monte Carlo_locked values'!$CQ$6:$DS$506,'Half from MC Supply Inputs '!JZ$138+1,FALSE),JZ130)</f>
        <v>4.1697585332949778</v>
      </c>
      <c r="KA163">
        <f>IF(KA$68=0,HLOOKUP($A163,'Monte Carlo_locked values'!$CQ$6:$DS$506,'Half from MC Supply Inputs '!KA$138+1,FALSE),KA130)</f>
        <v>6.3735665382134545</v>
      </c>
      <c r="KB163">
        <f>IF(KB$68=0,HLOOKUP($A163,'Monte Carlo_locked values'!$CQ$6:$DS$506,'Half from MC Supply Inputs '!KB$138+1,FALSE),KB130)</f>
        <v>3.8332622108369634</v>
      </c>
      <c r="KC163">
        <f>IF(KC$68=0,HLOOKUP($A163,'Monte Carlo_locked values'!$CQ$6:$DS$506,'Half from MC Supply Inputs '!KC$138+1,FALSE),KC130)</f>
        <v>10.897089970181279</v>
      </c>
      <c r="KD163">
        <f>IF(KD$68=0,HLOOKUP($A163,'Monte Carlo_locked values'!$CQ$6:$DS$506,'Half from MC Supply Inputs '!KD$138+1,FALSE),KD130)</f>
        <v>14.068483058697307</v>
      </c>
      <c r="KE163">
        <f>IF(KE$68=0,HLOOKUP($A163,'Monte Carlo_locked values'!$CQ$6:$DS$506,'Half from MC Supply Inputs '!KE$138+1,FALSE),KE130)</f>
        <v>3.8377436148500612</v>
      </c>
      <c r="KF163">
        <f>IF(KF$68=0,HLOOKUP($A163,'Monte Carlo_locked values'!$CQ$6:$DS$506,'Half from MC Supply Inputs '!KF$138+1,FALSE),KF130)</f>
        <v>7.714082761982441</v>
      </c>
      <c r="KG163">
        <f>IF(KG$68=0,HLOOKUP($A163,'Monte Carlo_locked values'!$CQ$6:$DS$506,'Half from MC Supply Inputs '!KG$138+1,FALSE),KG130)</f>
        <v>14.068483058697307</v>
      </c>
      <c r="KH163">
        <f>IF(KH$68=0,HLOOKUP($A163,'Monte Carlo_locked values'!$CQ$6:$DS$506,'Half from MC Supply Inputs '!KH$138+1,FALSE),KH130)</f>
        <v>7.714082761982441</v>
      </c>
      <c r="KI163">
        <f>IF(KI$68=0,HLOOKUP($A163,'Monte Carlo_locked values'!$CQ$6:$DS$506,'Half from MC Supply Inputs '!KI$138+1,FALSE),KI130)</f>
        <v>14.068483058697307</v>
      </c>
      <c r="KJ163">
        <f>IF(KJ$68=0,HLOOKUP($A163,'Monte Carlo_locked values'!$CQ$6:$DS$506,'Half from MC Supply Inputs '!KJ$138+1,FALSE),KJ130)</f>
        <v>3.8332622108369634</v>
      </c>
      <c r="KK163">
        <f>IF(KK$68=0,HLOOKUP($A163,'Monte Carlo_locked values'!$CQ$6:$DS$506,'Half from MC Supply Inputs '!KK$138+1,FALSE),KK130)</f>
        <v>14.068483058697307</v>
      </c>
      <c r="KL163">
        <f>IF(KL$68=0,HLOOKUP($A163,'Monte Carlo_locked values'!$CQ$6:$DS$506,'Half from MC Supply Inputs '!KL$138+1,FALSE),KL130)</f>
        <v>6.8289022097138705</v>
      </c>
      <c r="KM163">
        <f>IF(KM$68=0,HLOOKUP($A163,'Monte Carlo_locked values'!$CQ$6:$DS$506,'Half from MC Supply Inputs '!KM$138+1,FALSE),KM130)</f>
        <v>5.331082210275417</v>
      </c>
      <c r="KN163">
        <f>IF(KN$68=0,HLOOKUP($A163,'Monte Carlo_locked values'!$CQ$6:$DS$506,'Half from MC Supply Inputs '!KN$138+1,FALSE),KN130)</f>
        <v>6.8289022097138705</v>
      </c>
      <c r="KO163">
        <f>IF(KO$68=0,HLOOKUP($A163,'Monte Carlo_locked values'!$CQ$6:$DS$506,'Half from MC Supply Inputs '!KO$138+1,FALSE),KO130)</f>
        <v>8.2721005861868235</v>
      </c>
      <c r="KP163">
        <f>IF(KP$68=0,HLOOKUP($A163,'Monte Carlo_locked values'!$CQ$6:$DS$506,'Half from MC Supply Inputs '!KP$138+1,FALSE),KP130)</f>
        <v>5.331082210275417</v>
      </c>
      <c r="KQ163">
        <f>IF(KQ$68=0,HLOOKUP($A163,'Monte Carlo_locked values'!$CQ$6:$DS$506,'Half from MC Supply Inputs '!KQ$138+1,FALSE),KQ130)</f>
        <v>14.068483058697307</v>
      </c>
      <c r="KR163">
        <f>IF(KR$68=0,HLOOKUP($A163,'Monte Carlo_locked values'!$CQ$6:$DS$506,'Half from MC Supply Inputs '!KR$138+1,FALSE),KR130)</f>
        <v>6.8289022097138705</v>
      </c>
      <c r="KS163">
        <f>IF(KS$68=0,HLOOKUP($A163,'Monte Carlo_locked values'!$CQ$6:$DS$506,'Half from MC Supply Inputs '!KS$138+1,FALSE),KS130)</f>
        <v>14.068483058697307</v>
      </c>
      <c r="KT163">
        <f>IF(KT$68=0,HLOOKUP($A163,'Monte Carlo_locked values'!$CQ$6:$DS$506,'Half from MC Supply Inputs '!KT$138+1,FALSE),KT130)</f>
        <v>14.068483058697307</v>
      </c>
      <c r="KU163">
        <f>IF(KU$68=0,HLOOKUP($A163,'Monte Carlo_locked values'!$CQ$6:$DS$506,'Half from MC Supply Inputs '!KU$138+1,FALSE),KU130)</f>
        <v>8.5992633142510115</v>
      </c>
      <c r="KV163">
        <f>IF(KV$68=0,HLOOKUP($A163,'Monte Carlo_locked values'!$CQ$6:$DS$506,'Half from MC Supply Inputs '!KV$138+1,FALSE),KV130)</f>
        <v>3.8332622108369634</v>
      </c>
      <c r="KW163">
        <f>IF(KW$68=0,HLOOKUP($A163,'Monte Carlo_locked values'!$CQ$6:$DS$506,'Half from MC Supply Inputs '!KW$138+1,FALSE),KW130)</f>
        <v>3.990575737478224</v>
      </c>
      <c r="KX163">
        <f>IF(KX$68=0,HLOOKUP($A163,'Monte Carlo_locked values'!$CQ$6:$DS$506,'Half from MC Supply Inputs '!KX$138+1,FALSE),KX130)</f>
        <v>3.8377436148500612</v>
      </c>
      <c r="KY163">
        <f>IF(KY$68=0,HLOOKUP($A163,'Monte Carlo_locked values'!$CQ$6:$DS$506,'Half from MC Supply Inputs '!KY$138+1,FALSE),KY130)</f>
        <v>14.068483058697307</v>
      </c>
      <c r="KZ163">
        <f>IF(KZ$68=0,HLOOKUP($A163,'Monte Carlo_locked values'!$CQ$6:$DS$506,'Half from MC Supply Inputs '!KZ$138+1,FALSE),KZ130)</f>
        <v>14.068483058697307</v>
      </c>
      <c r="LA163">
        <f>IF(LA$68=0,HLOOKUP($A163,'Monte Carlo_locked values'!$CQ$6:$DS$506,'Half from MC Supply Inputs '!LA$138+1,FALSE),LA130)</f>
        <v>14.068483058697307</v>
      </c>
      <c r="LB163">
        <f>IF(LB$68=0,HLOOKUP($A163,'Monte Carlo_locked values'!$CQ$6:$DS$506,'Half from MC Supply Inputs '!LB$138+1,FALSE),LB130)</f>
        <v>5.331082210275417</v>
      </c>
      <c r="LC163">
        <f>IF(LC$68=0,HLOOKUP($A163,'Monte Carlo_locked values'!$CQ$6:$DS$506,'Half from MC Supply Inputs '!LC$138+1,FALSE),LC130)</f>
        <v>11.45867425772486</v>
      </c>
      <c r="LD163">
        <f>IF(LD$68=0,HLOOKUP($A163,'Monte Carlo_locked values'!$CQ$6:$DS$506,'Half from MC Supply Inputs '!LD$138+1,FALSE),LD130)</f>
        <v>5.331082210275417</v>
      </c>
      <c r="LE163">
        <f>IF(LE$68=0,HLOOKUP($A163,'Monte Carlo_locked values'!$CQ$6:$DS$506,'Half from MC Supply Inputs '!LE$138+1,FALSE),LE130)</f>
        <v>3.8332622108369634</v>
      </c>
      <c r="LF163">
        <f>IF(LF$68=0,HLOOKUP($A163,'Monte Carlo_locked values'!$CQ$6:$DS$506,'Half from MC Supply Inputs '!LF$138+1,FALSE),LF130)</f>
        <v>14.068483058697307</v>
      </c>
      <c r="LG163">
        <f>IF(LG$68=0,HLOOKUP($A163,'Monte Carlo_locked values'!$CQ$6:$DS$506,'Half from MC Supply Inputs '!LG$138+1,FALSE),LG130)</f>
        <v>14.068483058697307</v>
      </c>
      <c r="LH163">
        <f>IF(LH$68=0,HLOOKUP($A163,'Monte Carlo_locked values'!$CQ$6:$DS$506,'Half from MC Supply Inputs '!LH$138+1,FALSE),LH130)</f>
        <v>14.068483058697307</v>
      </c>
      <c r="LI163">
        <f>IF(LI$68=0,HLOOKUP($A163,'Monte Carlo_locked values'!$CQ$6:$DS$506,'Half from MC Supply Inputs '!LI$138+1,FALSE),LI130)</f>
        <v>12.665149901604591</v>
      </c>
      <c r="LJ163">
        <f>IF(LJ$68=0,HLOOKUP($A163,'Monte Carlo_locked values'!$CQ$6:$DS$506,'Half from MC Supply Inputs '!LJ$138+1,FALSE),LJ130)</f>
        <v>8.5992633142510115</v>
      </c>
      <c r="LK163">
        <f>IF(LK$68=0,HLOOKUP($A163,'Monte Carlo_locked values'!$CQ$6:$DS$506,'Half from MC Supply Inputs '!LK$138+1,FALSE),LK130)</f>
        <v>7.714082761982441</v>
      </c>
      <c r="LL163">
        <f>IF(LL$68=0,HLOOKUP($A163,'Monte Carlo_locked values'!$CQ$6:$DS$506,'Half from MC Supply Inputs '!LL$138+1,FALSE),LL130)</f>
        <v>14.068483058697307</v>
      </c>
      <c r="LM163">
        <f>IF(LM$68=0,HLOOKUP($A163,'Monte Carlo_locked values'!$CQ$6:$DS$506,'Half from MC Supply Inputs '!LM$138+1,FALSE),LM130)</f>
        <v>6.0916196284782629</v>
      </c>
      <c r="LN163">
        <f>IF(LN$68=0,HLOOKUP($A163,'Monte Carlo_locked values'!$CQ$6:$DS$506,'Half from MC Supply Inputs '!LN$138+1,FALSE),LN130)</f>
        <v>3.8377436148500612</v>
      </c>
      <c r="LO163">
        <f>IF(LO$68=0,HLOOKUP($A163,'Monte Carlo_locked values'!$CQ$6:$DS$506,'Half from MC Supply Inputs '!LO$138+1,FALSE),LO130)</f>
        <v>3.8377436148500612</v>
      </c>
      <c r="LP163">
        <f>IF(LP$68=0,HLOOKUP($A163,'Monte Carlo_locked values'!$CQ$6:$DS$506,'Half from MC Supply Inputs '!LP$138+1,FALSE),LP130)</f>
        <v>8.4040933657730363</v>
      </c>
      <c r="LQ163">
        <f>IF(LQ$68=0,HLOOKUP($A163,'Monte Carlo_locked values'!$CQ$6:$DS$506,'Half from MC Supply Inputs '!LQ$138+1,FALSE),LQ130)</f>
        <v>14.068483058697307</v>
      </c>
      <c r="LR163">
        <f>IF(LR$68=0,HLOOKUP($A163,'Monte Carlo_locked values'!$CQ$6:$DS$506,'Half from MC Supply Inputs '!LR$138+1,FALSE),LR130)</f>
        <v>3.8332622108369634</v>
      </c>
      <c r="LS163">
        <f>IF(LS$68=0,HLOOKUP($A163,'Monte Carlo_locked values'!$CQ$6:$DS$506,'Half from MC Supply Inputs '!LS$138+1,FALSE),LS130)</f>
        <v>13.862978366630188</v>
      </c>
      <c r="LT163">
        <f>IF(LT$68=0,HLOOKUP($A163,'Monte Carlo_locked values'!$CQ$6:$DS$506,'Half from MC Supply Inputs '!LT$138+1,FALSE),LT130)</f>
        <v>14.068483058697307</v>
      </c>
      <c r="LU163">
        <f>IF(LU$68=0,HLOOKUP($A163,'Monte Carlo_locked values'!$CQ$6:$DS$506,'Half from MC Supply Inputs '!LU$138+1,FALSE),LU130)</f>
        <v>5.331082210275417</v>
      </c>
      <c r="LV163">
        <f>IF(LV$68=0,HLOOKUP($A163,'Monte Carlo_locked values'!$CQ$6:$DS$506,'Half from MC Supply Inputs '!LV$138+1,FALSE),LV130)</f>
        <v>8.5992633142510115</v>
      </c>
      <c r="LW163">
        <f>IF(LW$68=0,HLOOKUP($A163,'Monte Carlo_locked values'!$CQ$6:$DS$506,'Half from MC Supply Inputs '!LW$138+1,FALSE),LW130)</f>
        <v>4.6715639725149476</v>
      </c>
      <c r="LX163">
        <f>IF(LX$68=0,HLOOKUP($A163,'Monte Carlo_locked values'!$CQ$6:$DS$506,'Half from MC Supply Inputs '!LX$138+1,FALSE),LX130)</f>
        <v>3.8332622108369634</v>
      </c>
      <c r="LY163">
        <f>IF(LY$68=0,HLOOKUP($A163,'Monte Carlo_locked values'!$CQ$6:$DS$506,'Half from MC Supply Inputs '!LY$138+1,FALSE),LY130)</f>
        <v>8.5992633142510115</v>
      </c>
      <c r="LZ163">
        <f>IF(LZ$68=0,HLOOKUP($A163,'Monte Carlo_locked values'!$CQ$6:$DS$506,'Half from MC Supply Inputs '!LZ$138+1,FALSE),LZ130)</f>
        <v>14.068483058697307</v>
      </c>
      <c r="MA163">
        <f>IF(MA$68=0,HLOOKUP($A163,'Monte Carlo_locked values'!$CQ$6:$DS$506,'Half from MC Supply Inputs '!MA$138+1,FALSE),MA130)</f>
        <v>3.8332622108369634</v>
      </c>
      <c r="MB163">
        <f>IF(MB$68=0,HLOOKUP($A163,'Monte Carlo_locked values'!$CQ$6:$DS$506,'Half from MC Supply Inputs '!MB$138+1,FALSE),MB130)</f>
        <v>3.8332622108369634</v>
      </c>
      <c r="MC163">
        <f>IF(MC$68=0,HLOOKUP($A163,'Monte Carlo_locked values'!$CQ$6:$DS$506,'Half from MC Supply Inputs '!MC$138+1,FALSE),MC130)</f>
        <v>3.8377436148500612</v>
      </c>
      <c r="MD163">
        <f>IF(MD$68=0,HLOOKUP($A163,'Monte Carlo_locked values'!$CQ$6:$DS$506,'Half from MC Supply Inputs '!MD$138+1,FALSE),MD130)</f>
        <v>8.5992633142510115</v>
      </c>
      <c r="ME163">
        <f>IF(ME$68=0,HLOOKUP($A163,'Monte Carlo_locked values'!$CQ$6:$DS$506,'Half from MC Supply Inputs '!ME$138+1,FALSE),ME130)</f>
        <v>14.068483058697307</v>
      </c>
      <c r="MF163">
        <f>IF(MF$68=0,HLOOKUP($A163,'Monte Carlo_locked values'!$CQ$6:$DS$506,'Half from MC Supply Inputs '!MF$138+1,FALSE),MF130)</f>
        <v>3.8332622108369634</v>
      </c>
      <c r="MG163">
        <f>IF(MG$68=0,HLOOKUP($A163,'Monte Carlo_locked values'!$CQ$6:$DS$506,'Half from MC Supply Inputs '!MG$138+1,FALSE),MG130)</f>
        <v>14.068483058697307</v>
      </c>
      <c r="MH163">
        <f>IF(MH$68=0,HLOOKUP($A163,'Monte Carlo_locked values'!$CQ$6:$DS$506,'Half from MC Supply Inputs '!MH$138+1,FALSE),MH130)</f>
        <v>8.5992633142510115</v>
      </c>
      <c r="MI163">
        <f>IF(MI$68=0,HLOOKUP($A163,'Monte Carlo_locked values'!$CQ$6:$DS$506,'Half from MC Supply Inputs '!MI$138+1,FALSE),MI130)</f>
        <v>14.068483058697307</v>
      </c>
      <c r="MJ163">
        <f>IF(MJ$68=0,HLOOKUP($A163,'Monte Carlo_locked values'!$CQ$6:$DS$506,'Half from MC Supply Inputs '!MJ$138+1,FALSE),MJ130)</f>
        <v>5.8198930059427392</v>
      </c>
      <c r="MK163">
        <f>IF(MK$68=0,HLOOKUP($A163,'Monte Carlo_locked values'!$CQ$6:$DS$506,'Half from MC Supply Inputs '!MK$138+1,FALSE),MK130)</f>
        <v>5.3962948474427588</v>
      </c>
      <c r="ML163">
        <f>IF(ML$68=0,HLOOKUP($A163,'Monte Carlo_locked values'!$CQ$6:$DS$506,'Half from MC Supply Inputs '!ML$138+1,FALSE),ML130)</f>
        <v>3.8332622108369634</v>
      </c>
      <c r="MM163">
        <f>IF(MM$68=0,HLOOKUP($A163,'Monte Carlo_locked values'!$CQ$6:$DS$506,'Half from MC Supply Inputs '!MM$138+1,FALSE),MM130)</f>
        <v>14.068483058697307</v>
      </c>
      <c r="MN163">
        <f>IF(MN$68=0,HLOOKUP($A163,'Monte Carlo_locked values'!$CQ$6:$DS$506,'Half from MC Supply Inputs '!MN$138+1,FALSE),MN130)</f>
        <v>7.714082761982441</v>
      </c>
      <c r="MO163">
        <f>IF(MO$68=0,HLOOKUP($A163,'Monte Carlo_locked values'!$CQ$6:$DS$506,'Half from MC Supply Inputs '!MO$138+1,FALSE),MO130)</f>
        <v>5.331082210275417</v>
      </c>
      <c r="MP163">
        <f>IF(MP$68=0,HLOOKUP($A163,'Monte Carlo_locked values'!$CQ$6:$DS$506,'Half from MC Supply Inputs '!MP$138+1,FALSE),MP130)</f>
        <v>14.068483058697307</v>
      </c>
      <c r="MQ163">
        <f>IF(MQ$68=0,HLOOKUP($A163,'Monte Carlo_locked values'!$CQ$6:$DS$506,'Half from MC Supply Inputs '!MQ$138+1,FALSE),MQ130)</f>
        <v>14.068483058697307</v>
      </c>
      <c r="MR163">
        <f>IF(MR$68=0,HLOOKUP($A163,'Monte Carlo_locked values'!$CQ$6:$DS$506,'Half from MC Supply Inputs '!MR$138+1,FALSE),MR130)</f>
        <v>14.068483058697307</v>
      </c>
      <c r="MS163">
        <f>IF(MS$68=0,HLOOKUP($A163,'Monte Carlo_locked values'!$CQ$6:$DS$506,'Half from MC Supply Inputs '!MS$138+1,FALSE),MS130)</f>
        <v>5.331082210275417</v>
      </c>
      <c r="MT163">
        <f>IF(MT$68=0,HLOOKUP($A163,'Monte Carlo_locked values'!$CQ$6:$DS$506,'Half from MC Supply Inputs '!MT$138+1,FALSE),MT130)</f>
        <v>14.068483058697307</v>
      </c>
      <c r="MU163">
        <f>IF(MU$68=0,HLOOKUP($A163,'Monte Carlo_locked values'!$CQ$6:$DS$506,'Half from MC Supply Inputs '!MU$138+1,FALSE),MU130)</f>
        <v>14.068483058697307</v>
      </c>
      <c r="MV163">
        <f>IF(MV$68=0,HLOOKUP($A163,'Monte Carlo_locked values'!$CQ$6:$DS$506,'Half from MC Supply Inputs '!MV$138+1,FALSE),MV130)</f>
        <v>7.714082761982441</v>
      </c>
      <c r="MW163">
        <f>IF(MW$68=0,HLOOKUP($A163,'Monte Carlo_locked values'!$CQ$6:$DS$506,'Half from MC Supply Inputs '!MW$138+1,FALSE),MW130)</f>
        <v>8.5992633142510115</v>
      </c>
      <c r="MX163">
        <f>IF(MX$68=0,HLOOKUP($A163,'Monte Carlo_locked values'!$CQ$6:$DS$506,'Half from MC Supply Inputs '!MX$138+1,FALSE),MX130)</f>
        <v>6.8289022097138705</v>
      </c>
      <c r="MY163">
        <f>IF(MY$68=0,HLOOKUP($A163,'Monte Carlo_locked values'!$CQ$6:$DS$506,'Half from MC Supply Inputs '!MY$138+1,FALSE),MY130)</f>
        <v>10.41285555647516</v>
      </c>
      <c r="MZ163">
        <f>IF(MZ$68=0,HLOOKUP($A163,'Monte Carlo_locked values'!$CQ$6:$DS$506,'Half from MC Supply Inputs '!MZ$138+1,FALSE),MZ130)</f>
        <v>8.5992633142510115</v>
      </c>
      <c r="NA163">
        <f>IF(NA$68=0,HLOOKUP($A163,'Monte Carlo_locked values'!$CQ$6:$DS$506,'Half from MC Supply Inputs '!NA$138+1,FALSE),NA130)</f>
        <v>4.7282967222710095</v>
      </c>
      <c r="NB163">
        <f>IF(NB$68=0,HLOOKUP($A163,'Monte Carlo_locked values'!$CQ$6:$DS$506,'Half from MC Supply Inputs '!NB$138+1,FALSE),NB130)</f>
        <v>5.331082210275417</v>
      </c>
      <c r="NC163">
        <f>IF(NC$68=0,HLOOKUP($A163,'Monte Carlo_locked values'!$CQ$6:$DS$506,'Half from MC Supply Inputs '!NC$138+1,FALSE),NC130)</f>
        <v>14.068483058697307</v>
      </c>
      <c r="ND163">
        <f>IF(ND$68=0,HLOOKUP($A163,'Monte Carlo_locked values'!$CQ$6:$DS$506,'Half from MC Supply Inputs '!ND$138+1,FALSE),ND130)</f>
        <v>3.8377436148500612</v>
      </c>
      <c r="NE163">
        <f>IF(NE$68=0,HLOOKUP($A163,'Monte Carlo_locked values'!$CQ$6:$DS$506,'Half from MC Supply Inputs '!NE$138+1,FALSE),NE130)</f>
        <v>11.5684819477595</v>
      </c>
      <c r="NF163">
        <f>IF(NF$68=0,HLOOKUP($A163,'Monte Carlo_locked values'!$CQ$6:$DS$506,'Half from MC Supply Inputs '!NF$138+1,FALSE),NF130)</f>
        <v>5.331082210275417</v>
      </c>
      <c r="NG163">
        <f>IF(NG$68=0,HLOOKUP($A163,'Monte Carlo_locked values'!$CQ$6:$DS$506,'Half from MC Supply Inputs '!NG$138+1,FALSE),NG130)</f>
        <v>3.8332622108369634</v>
      </c>
      <c r="NH163">
        <f>IF(NH$68=0,HLOOKUP($A163,'Monte Carlo_locked values'!$CQ$6:$DS$506,'Half from MC Supply Inputs '!NH$138+1,FALSE),NH130)</f>
        <v>5.331082210275417</v>
      </c>
      <c r="NI163">
        <f>IF(NI$68=0,HLOOKUP($A163,'Monte Carlo_locked values'!$CQ$6:$DS$506,'Half from MC Supply Inputs '!NI$138+1,FALSE),NI130)</f>
        <v>7.129088521687704</v>
      </c>
      <c r="NJ163">
        <f>IF(NJ$68=0,HLOOKUP($A163,'Monte Carlo_locked values'!$CQ$6:$DS$506,'Half from MC Supply Inputs '!NJ$138+1,FALSE),NJ130)</f>
        <v>14.068483058697307</v>
      </c>
      <c r="NK163">
        <f>IF(NK$68=0,HLOOKUP($A163,'Monte Carlo_locked values'!$CQ$6:$DS$506,'Half from MC Supply Inputs '!NK$138+1,FALSE),NK130)</f>
        <v>3.8377436148500612</v>
      </c>
      <c r="NL163">
        <f>IF(NL$68=0,HLOOKUP($A163,'Monte Carlo_locked values'!$CQ$6:$DS$506,'Half from MC Supply Inputs '!NL$138+1,FALSE),NL130)</f>
        <v>14.068483058697307</v>
      </c>
      <c r="NM163">
        <f>IF(NM$68=0,HLOOKUP($A163,'Monte Carlo_locked values'!$CQ$6:$DS$506,'Half from MC Supply Inputs '!NM$138+1,FALSE),NM130)</f>
        <v>3.8332622108369634</v>
      </c>
      <c r="NN163">
        <f>IF(NN$68=0,HLOOKUP($A163,'Monte Carlo_locked values'!$CQ$6:$DS$506,'Half from MC Supply Inputs '!NN$138+1,FALSE),NN130)</f>
        <v>6.8289022097138705</v>
      </c>
      <c r="NO163">
        <f>IF(NO$68=0,HLOOKUP($A163,'Monte Carlo_locked values'!$CQ$6:$DS$506,'Half from MC Supply Inputs '!NO$138+1,FALSE),NO130)</f>
        <v>3.8332622108369634</v>
      </c>
      <c r="NP163">
        <f>IF(NP$68=0,HLOOKUP($A163,'Monte Carlo_locked values'!$CQ$6:$DS$506,'Half from MC Supply Inputs '!NP$138+1,FALSE),NP130)</f>
        <v>14.068483058697307</v>
      </c>
      <c r="NQ163">
        <f>IF(NQ$68=0,HLOOKUP($A163,'Monte Carlo_locked values'!$CQ$6:$DS$506,'Half from MC Supply Inputs '!NQ$138+1,FALSE),NQ130)</f>
        <v>7.714082761982441</v>
      </c>
      <c r="NR163">
        <f>IF(NR$68=0,HLOOKUP($A163,'Monte Carlo_locked values'!$CQ$6:$DS$506,'Half from MC Supply Inputs '!NR$138+1,FALSE),NR130)</f>
        <v>7.714082761982441</v>
      </c>
      <c r="NS163">
        <f>IF(NS$68=0,HLOOKUP($A163,'Monte Carlo_locked values'!$CQ$6:$DS$506,'Half from MC Supply Inputs '!NS$138+1,FALSE),NS130)</f>
        <v>5.331082210275417</v>
      </c>
      <c r="NT163">
        <f>IF(NT$68=0,HLOOKUP($A163,'Monte Carlo_locked values'!$CQ$6:$DS$506,'Half from MC Supply Inputs '!NT$138+1,FALSE),NT130)</f>
        <v>3.8332622108369634</v>
      </c>
      <c r="NU163">
        <f>IF(NU$68=0,HLOOKUP($A163,'Monte Carlo_locked values'!$CQ$6:$DS$506,'Half from MC Supply Inputs '!NU$138+1,FALSE),NU130)</f>
        <v>3.8332622108369634</v>
      </c>
      <c r="NV163">
        <f>IF(NV$68=0,HLOOKUP($A163,'Monte Carlo_locked values'!$CQ$6:$DS$506,'Half from MC Supply Inputs '!NV$138+1,FALSE),NV130)</f>
        <v>8.5992633142510115</v>
      </c>
      <c r="NW163">
        <f>IF(NW$68=0,HLOOKUP($A163,'Monte Carlo_locked values'!$CQ$6:$DS$506,'Half from MC Supply Inputs '!NW$138+1,FALSE),NW130)</f>
        <v>14.068483058697307</v>
      </c>
      <c r="NX163">
        <f>IF(NX$68=0,HLOOKUP($A163,'Monte Carlo_locked values'!$CQ$6:$DS$506,'Half from MC Supply Inputs '!NX$138+1,FALSE),NX130)</f>
        <v>3.8332622108369634</v>
      </c>
      <c r="NY163">
        <f>IF(NY$68=0,HLOOKUP($A163,'Monte Carlo_locked values'!$CQ$6:$DS$506,'Half from MC Supply Inputs '!NY$138+1,FALSE),NY130)</f>
        <v>6.3601797731742655</v>
      </c>
      <c r="NZ163">
        <f>IF(NZ$68=0,HLOOKUP($A163,'Monte Carlo_locked values'!$CQ$6:$DS$506,'Half from MC Supply Inputs '!NZ$138+1,FALSE),NZ130)</f>
        <v>7.714082761982441</v>
      </c>
      <c r="OA163">
        <f>IF(OA$68=0,HLOOKUP($A163,'Monte Carlo_locked values'!$CQ$6:$DS$506,'Half from MC Supply Inputs '!OA$138+1,FALSE),OA130)</f>
        <v>3.8377436148500612</v>
      </c>
      <c r="OB163">
        <f>IF(OB$68=0,HLOOKUP($A163,'Monte Carlo_locked values'!$CQ$6:$DS$506,'Half from MC Supply Inputs '!OB$138+1,FALSE),OB130)</f>
        <v>12.919393894989826</v>
      </c>
      <c r="OC163">
        <f>IF(OC$68=0,HLOOKUP($A163,'Monte Carlo_locked values'!$CQ$6:$DS$506,'Half from MC Supply Inputs '!OC$138+1,FALSE),OC130)</f>
        <v>3.8332622108369634</v>
      </c>
      <c r="OD163">
        <f>IF(OD$68=0,HLOOKUP($A163,'Monte Carlo_locked values'!$CQ$6:$DS$506,'Half from MC Supply Inputs '!OD$138+1,FALSE),OD130)</f>
        <v>14.068483058697307</v>
      </c>
      <c r="OE163">
        <f>IF(OE$68=0,HLOOKUP($A163,'Monte Carlo_locked values'!$CQ$6:$DS$506,'Half from MC Supply Inputs '!OE$138+1,FALSE),OE130)</f>
        <v>14.068483058697307</v>
      </c>
      <c r="OF163">
        <f>IF(OF$68=0,HLOOKUP($A163,'Monte Carlo_locked values'!$CQ$6:$DS$506,'Half from MC Supply Inputs '!OF$138+1,FALSE),OF130)</f>
        <v>14.068483058697307</v>
      </c>
      <c r="OG163">
        <f>IF(OG$68=0,HLOOKUP($A163,'Monte Carlo_locked values'!$CQ$6:$DS$506,'Half from MC Supply Inputs '!OG$138+1,FALSE),OG130)</f>
        <v>3.8332622108369634</v>
      </c>
      <c r="OH163">
        <f>IF(OH$68=0,HLOOKUP($A163,'Monte Carlo_locked values'!$CQ$6:$DS$506,'Half from MC Supply Inputs '!OH$138+1,FALSE),OH130)</f>
        <v>14.068483058697307</v>
      </c>
      <c r="OI163">
        <f>IF(OI$68=0,HLOOKUP($A163,'Monte Carlo_locked values'!$CQ$6:$DS$506,'Half from MC Supply Inputs '!OI$138+1,FALSE),OI130)</f>
        <v>5.331082210275417</v>
      </c>
      <c r="OJ163">
        <f>IF(OJ$68=0,HLOOKUP($A163,'Monte Carlo_locked values'!$CQ$6:$DS$506,'Half from MC Supply Inputs '!OJ$138+1,FALSE),OJ130)</f>
        <v>7.714082761982441</v>
      </c>
      <c r="OK163">
        <f>IF(OK$68=0,HLOOKUP($A163,'Monte Carlo_locked values'!$CQ$6:$DS$506,'Half from MC Supply Inputs '!OK$138+1,FALSE),OK130)</f>
        <v>14.068483058697307</v>
      </c>
      <c r="OL163">
        <f>IF(OL$68=0,HLOOKUP($A163,'Monte Carlo_locked values'!$CQ$6:$DS$506,'Half from MC Supply Inputs '!OL$138+1,FALSE),OL130)</f>
        <v>3.8332622108369634</v>
      </c>
      <c r="OM163">
        <f>IF(OM$68=0,HLOOKUP($A163,'Monte Carlo_locked values'!$CQ$6:$DS$506,'Half from MC Supply Inputs '!OM$138+1,FALSE),OM130)</f>
        <v>14.068483058697307</v>
      </c>
      <c r="ON163">
        <f>IF(ON$68=0,HLOOKUP($A163,'Monte Carlo_locked values'!$CQ$6:$DS$506,'Half from MC Supply Inputs '!ON$138+1,FALSE),ON130)</f>
        <v>14.068483058697307</v>
      </c>
      <c r="OO163">
        <f>IF(OO$68=0,HLOOKUP($A163,'Monte Carlo_locked values'!$CQ$6:$DS$506,'Half from MC Supply Inputs '!OO$138+1,FALSE),OO130)</f>
        <v>11.383721477970022</v>
      </c>
      <c r="OP163">
        <f>IF(OP$68=0,HLOOKUP($A163,'Monte Carlo_locked values'!$CQ$6:$DS$506,'Half from MC Supply Inputs '!OP$138+1,FALSE),OP130)</f>
        <v>5.7166846962794491</v>
      </c>
      <c r="OQ163">
        <f>IF(OQ$68=0,HLOOKUP($A163,'Monte Carlo_locked values'!$CQ$6:$DS$506,'Half from MC Supply Inputs '!OQ$138+1,FALSE),OQ130)</f>
        <v>6.8289022097138705</v>
      </c>
      <c r="OR163">
        <f>IF(OR$68=0,HLOOKUP($A163,'Monte Carlo_locked values'!$CQ$6:$DS$506,'Half from MC Supply Inputs '!OR$138+1,FALSE),OR130)</f>
        <v>3.8377436148500612</v>
      </c>
      <c r="OS163">
        <f>IF(OS$68=0,HLOOKUP($A163,'Monte Carlo_locked values'!$CQ$6:$DS$506,'Half from MC Supply Inputs '!OS$138+1,FALSE),OS130)</f>
        <v>3.8332622108369634</v>
      </c>
      <c r="OT163">
        <f>IF(OT$68=0,HLOOKUP($A163,'Monte Carlo_locked values'!$CQ$6:$DS$506,'Half from MC Supply Inputs '!OT$138+1,FALSE),OT130)</f>
        <v>6.8289022097138705</v>
      </c>
      <c r="OU163">
        <f>IF(OU$68=0,HLOOKUP($A163,'Monte Carlo_locked values'!$CQ$6:$DS$506,'Half from MC Supply Inputs '!OU$138+1,FALSE),OU130)</f>
        <v>14.068483058697307</v>
      </c>
      <c r="OV163">
        <f>IF(OV$68=0,HLOOKUP($A163,'Monte Carlo_locked values'!$CQ$6:$DS$506,'Half from MC Supply Inputs '!OV$138+1,FALSE),OV130)</f>
        <v>8.5992633142510115</v>
      </c>
      <c r="OW163">
        <f>IF(OW$68=0,HLOOKUP($A163,'Monte Carlo_locked values'!$CQ$6:$DS$506,'Half from MC Supply Inputs '!OW$138+1,FALSE),OW130)</f>
        <v>6.071276249233942</v>
      </c>
      <c r="OX163">
        <f>IF(OX$68=0,HLOOKUP($A163,'Monte Carlo_locked values'!$CQ$6:$DS$506,'Half from MC Supply Inputs '!OX$138+1,FALSE),OX130)</f>
        <v>7.714082761982441</v>
      </c>
      <c r="OY163">
        <f>IF(OY$68=0,HLOOKUP($A163,'Monte Carlo_locked values'!$CQ$6:$DS$506,'Half from MC Supply Inputs '!OY$138+1,FALSE),OY130)</f>
        <v>5.4857993717180902</v>
      </c>
      <c r="OZ163">
        <f>IF(OZ$68=0,HLOOKUP($A163,'Monte Carlo_locked values'!$CQ$6:$DS$506,'Half from MC Supply Inputs '!OZ$138+1,FALSE),OZ130)</f>
        <v>8.5992633142510115</v>
      </c>
      <c r="PA163">
        <f>IF(PA$68=0,HLOOKUP($A163,'Monte Carlo_locked values'!$CQ$6:$DS$506,'Half from MC Supply Inputs '!PA$138+1,FALSE),PA130)</f>
        <v>14.068483058697307</v>
      </c>
      <c r="PB163">
        <f>IF(PB$68=0,HLOOKUP($A163,'Monte Carlo_locked values'!$CQ$6:$DS$506,'Half from MC Supply Inputs '!PB$138+1,FALSE),PB130)</f>
        <v>5.331082210275417</v>
      </c>
      <c r="PC163">
        <f>IF(PC$68=0,HLOOKUP($A163,'Monte Carlo_locked values'!$CQ$6:$DS$506,'Half from MC Supply Inputs '!PC$138+1,FALSE),PC130)</f>
        <v>3.8332622108369634</v>
      </c>
      <c r="PD163">
        <f>IF(PD$68=0,HLOOKUP($A163,'Monte Carlo_locked values'!$CQ$6:$DS$506,'Half from MC Supply Inputs '!PD$138+1,FALSE),PD130)</f>
        <v>14.068483058697307</v>
      </c>
      <c r="PE163">
        <f>IF(PE$68=0,HLOOKUP($A163,'Monte Carlo_locked values'!$CQ$6:$DS$506,'Half from MC Supply Inputs '!PE$138+1,FALSE),PE130)</f>
        <v>14.068483058697307</v>
      </c>
      <c r="PF163">
        <f>IF(PF$68=0,HLOOKUP($A163,'Monte Carlo_locked values'!$CQ$6:$DS$506,'Half from MC Supply Inputs '!PF$138+1,FALSE),PF130)</f>
        <v>5.331082210275417</v>
      </c>
      <c r="PG163">
        <f>IF(PG$68=0,HLOOKUP($A163,'Monte Carlo_locked values'!$CQ$6:$DS$506,'Half from MC Supply Inputs '!PG$138+1,FALSE),PG130)</f>
        <v>4.89208548585282</v>
      </c>
      <c r="PH163">
        <f>IF(PH$68=0,HLOOKUP($A163,'Monte Carlo_locked values'!$CQ$6:$DS$506,'Half from MC Supply Inputs '!PH$138+1,FALSE),PH130)</f>
        <v>10.623866504106974</v>
      </c>
      <c r="PI163">
        <f>IF(PI$68=0,HLOOKUP($A163,'Monte Carlo_locked values'!$CQ$6:$DS$506,'Half from MC Supply Inputs '!PI$138+1,FALSE),PI130)</f>
        <v>10.151267382872323</v>
      </c>
      <c r="PJ163">
        <f>IF(PJ$68=0,HLOOKUP($A163,'Monte Carlo_locked values'!$CQ$6:$DS$506,'Half from MC Supply Inputs '!PJ$138+1,FALSE),PJ130)</f>
        <v>14.068483058697307</v>
      </c>
      <c r="PK163">
        <f>IF(PK$68=0,HLOOKUP($A163,'Monte Carlo_locked values'!$CQ$6:$DS$506,'Half from MC Supply Inputs '!PK$138+1,FALSE),PK130)</f>
        <v>7.714082761982441</v>
      </c>
      <c r="PL163">
        <f>IF(PL$68=0,HLOOKUP($A163,'Monte Carlo_locked values'!$CQ$6:$DS$506,'Half from MC Supply Inputs '!PL$138+1,FALSE),PL130)</f>
        <v>8.5992633142510115</v>
      </c>
      <c r="PM163">
        <f>IF(PM$68=0,HLOOKUP($A163,'Monte Carlo_locked values'!$CQ$6:$DS$506,'Half from MC Supply Inputs '!PM$138+1,FALSE),PM130)</f>
        <v>3.8332622108369634</v>
      </c>
      <c r="PN163">
        <f>IF(PN$68=0,HLOOKUP($A163,'Monte Carlo_locked values'!$CQ$6:$DS$506,'Half from MC Supply Inputs '!PN$138+1,FALSE),PN130)</f>
        <v>7.714082761982441</v>
      </c>
      <c r="PO163">
        <f>IF(PO$68=0,HLOOKUP($A163,'Monte Carlo_locked values'!$CQ$6:$DS$506,'Half from MC Supply Inputs '!PO$138+1,FALSE),PO130)</f>
        <v>14.068483058697307</v>
      </c>
      <c r="PP163">
        <f>IF(PP$68=0,HLOOKUP($A163,'Monte Carlo_locked values'!$CQ$6:$DS$506,'Half from MC Supply Inputs '!PP$138+1,FALSE),PP130)</f>
        <v>6.8289022097138705</v>
      </c>
      <c r="PQ163">
        <f>IF(PQ$68=0,HLOOKUP($A163,'Monte Carlo_locked values'!$CQ$6:$DS$506,'Half from MC Supply Inputs '!PQ$138+1,FALSE),PQ130)</f>
        <v>13.953640010330291</v>
      </c>
      <c r="PR163">
        <f>IF(PR$68=0,HLOOKUP($A163,'Monte Carlo_locked values'!$CQ$6:$DS$506,'Half from MC Supply Inputs '!PR$138+1,FALSE),PR130)</f>
        <v>14.068483058697307</v>
      </c>
      <c r="PS163">
        <f>IF(PS$68=0,HLOOKUP($A163,'Monte Carlo_locked values'!$CQ$6:$DS$506,'Half from MC Supply Inputs '!PS$138+1,FALSE),PS130)</f>
        <v>14.068483058697307</v>
      </c>
      <c r="PT163">
        <f>IF(PT$68=0,HLOOKUP($A163,'Monte Carlo_locked values'!$CQ$6:$DS$506,'Half from MC Supply Inputs '!PT$138+1,FALSE),PT130)</f>
        <v>14.068483058697307</v>
      </c>
      <c r="PU163">
        <f>IF(PU$68=0,HLOOKUP($A163,'Monte Carlo_locked values'!$CQ$6:$DS$506,'Half from MC Supply Inputs '!PU$138+1,FALSE),PU130)</f>
        <v>4.8568106192973453</v>
      </c>
      <c r="PV163">
        <f>IF(PV$68=0,HLOOKUP($A163,'Monte Carlo_locked values'!$CQ$6:$DS$506,'Half from MC Supply Inputs '!PV$138+1,FALSE),PV130)</f>
        <v>3.8377436148500612</v>
      </c>
      <c r="PW163">
        <f>IF(PW$68=0,HLOOKUP($A163,'Monte Carlo_locked values'!$CQ$6:$DS$506,'Half from MC Supply Inputs '!PW$138+1,FALSE),PW130)</f>
        <v>8.5992633142510115</v>
      </c>
      <c r="PX163">
        <f>IF(PX$68=0,HLOOKUP($A163,'Monte Carlo_locked values'!$CQ$6:$DS$506,'Half from MC Supply Inputs '!PX$138+1,FALSE),PX130)</f>
        <v>6.8289022097138705</v>
      </c>
      <c r="PY163">
        <f>IF(PY$68=0,HLOOKUP($A163,'Monte Carlo_locked values'!$CQ$6:$DS$506,'Half from MC Supply Inputs '!PY$138+1,FALSE),PY130)</f>
        <v>5.5711431282547146</v>
      </c>
      <c r="PZ163">
        <f>IF(PZ$68=0,HLOOKUP($A163,'Monte Carlo_locked values'!$CQ$6:$DS$506,'Half from MC Supply Inputs '!PZ$138+1,FALSE),PZ130)</f>
        <v>8.5992633142510115</v>
      </c>
      <c r="QA163">
        <f>IF(QA$68=0,HLOOKUP($A163,'Monte Carlo_locked values'!$CQ$6:$DS$506,'Half from MC Supply Inputs '!QA$138+1,FALSE),QA130)</f>
        <v>14.068483058697307</v>
      </c>
      <c r="QB163">
        <f>IF(QB$68=0,HLOOKUP($A163,'Monte Carlo_locked values'!$CQ$6:$DS$506,'Half from MC Supply Inputs '!QB$138+1,FALSE),QB130)</f>
        <v>6.8289022097138705</v>
      </c>
      <c r="QC163">
        <f>IF(QC$68=0,HLOOKUP($A163,'Monte Carlo_locked values'!$CQ$6:$DS$506,'Half from MC Supply Inputs '!QC$138+1,FALSE),QC130)</f>
        <v>11.308628736478118</v>
      </c>
      <c r="QD163">
        <f>IF(QD$68=0,HLOOKUP($A163,'Monte Carlo_locked values'!$CQ$6:$DS$506,'Half from MC Supply Inputs '!QD$138+1,FALSE),QD130)</f>
        <v>8.5992633142510115</v>
      </c>
      <c r="QE163">
        <f>IF(QE$68=0,HLOOKUP($A163,'Monte Carlo_locked values'!$CQ$6:$DS$506,'Half from MC Supply Inputs '!QE$138+1,FALSE),QE130)</f>
        <v>14.068483058697307</v>
      </c>
      <c r="QF163">
        <f>IF(QF$68=0,HLOOKUP($A163,'Monte Carlo_locked values'!$CQ$6:$DS$506,'Half from MC Supply Inputs '!QF$138+1,FALSE),QF130)</f>
        <v>8.5992633142510115</v>
      </c>
      <c r="QG163">
        <f>IF(QG$68=0,HLOOKUP($A163,'Monte Carlo_locked values'!$CQ$6:$DS$506,'Half from MC Supply Inputs '!QG$138+1,FALSE),QG130)</f>
        <v>3.9963978696467932</v>
      </c>
      <c r="QH163">
        <f>IF(QH$68=0,HLOOKUP($A163,'Monte Carlo_locked values'!$CQ$6:$DS$506,'Half from MC Supply Inputs '!QH$138+1,FALSE),QH130)</f>
        <v>5.331082210275417</v>
      </c>
      <c r="QI163">
        <f>IF(QI$68=0,HLOOKUP($A163,'Monte Carlo_locked values'!$CQ$6:$DS$506,'Half from MC Supply Inputs '!QI$138+1,FALSE),QI130)</f>
        <v>3.8377436148500612</v>
      </c>
      <c r="QJ163">
        <f>IF(QJ$68=0,HLOOKUP($A163,'Monte Carlo_locked values'!$CQ$6:$DS$506,'Half from MC Supply Inputs '!QJ$138+1,FALSE),QJ130)</f>
        <v>8.5992633142510115</v>
      </c>
      <c r="QK163">
        <f>IF(QK$68=0,HLOOKUP($A163,'Monte Carlo_locked values'!$CQ$6:$DS$506,'Half from MC Supply Inputs '!QK$138+1,FALSE),QK130)</f>
        <v>14.068483058697307</v>
      </c>
      <c r="QL163">
        <f>IF(QL$68=0,HLOOKUP($A163,'Monte Carlo_locked values'!$CQ$6:$DS$506,'Half from MC Supply Inputs '!QL$138+1,FALSE),QL130)</f>
        <v>14.068483058697307</v>
      </c>
      <c r="QM163">
        <f>IF(QM$68=0,HLOOKUP($A163,'Monte Carlo_locked values'!$CQ$6:$DS$506,'Half from MC Supply Inputs '!QM$138+1,FALSE),QM130)</f>
        <v>7.714082761982441</v>
      </c>
      <c r="QN163">
        <f>IF(QN$68=0,HLOOKUP($A163,'Monte Carlo_locked values'!$CQ$6:$DS$506,'Half from MC Supply Inputs '!QN$138+1,FALSE),QN130)</f>
        <v>14.068483058697307</v>
      </c>
      <c r="QO163">
        <f>IF(QO$68=0,HLOOKUP($A163,'Monte Carlo_locked values'!$CQ$6:$DS$506,'Half from MC Supply Inputs '!QO$138+1,FALSE),QO130)</f>
        <v>8.3530673482921252</v>
      </c>
      <c r="QP163">
        <f>IF(QP$68=0,HLOOKUP($A163,'Monte Carlo_locked values'!$CQ$6:$DS$506,'Half from MC Supply Inputs '!QP$138+1,FALSE),QP130)</f>
        <v>6.8289022097138705</v>
      </c>
      <c r="QQ163">
        <f>IF(QQ$68=0,HLOOKUP($A163,'Monte Carlo_locked values'!$CQ$6:$DS$506,'Half from MC Supply Inputs '!QQ$138+1,FALSE),QQ130)</f>
        <v>5.331082210275417</v>
      </c>
      <c r="QR163">
        <f>IF(QR$68=0,HLOOKUP($A163,'Monte Carlo_locked values'!$CQ$6:$DS$506,'Half from MC Supply Inputs '!QR$138+1,FALSE),QR130)</f>
        <v>5.331082210275417</v>
      </c>
      <c r="QS163">
        <f>IF(QS$68=0,HLOOKUP($A163,'Monte Carlo_locked values'!$CQ$6:$DS$506,'Half from MC Supply Inputs '!QS$138+1,FALSE),QS130)</f>
        <v>7.714082761982441</v>
      </c>
      <c r="QT163">
        <f>IF(QT$68=0,HLOOKUP($A163,'Monte Carlo_locked values'!$CQ$6:$DS$506,'Half from MC Supply Inputs '!QT$138+1,FALSE),QT130)</f>
        <v>14.068483058697307</v>
      </c>
      <c r="QU163">
        <f>IF(QU$68=0,HLOOKUP($A163,'Monte Carlo_locked values'!$CQ$6:$DS$506,'Half from MC Supply Inputs '!QU$138+1,FALSE),QU130)</f>
        <v>6.8289022097138705</v>
      </c>
      <c r="QV163">
        <f>IF(QV$68=0,HLOOKUP($A163,'Monte Carlo_locked values'!$CQ$6:$DS$506,'Half from MC Supply Inputs '!QV$138+1,FALSE),QV130)</f>
        <v>7.714082761982441</v>
      </c>
      <c r="QW163">
        <f>IF(QW$68=0,HLOOKUP($A163,'Monte Carlo_locked values'!$CQ$6:$DS$506,'Half from MC Supply Inputs '!QW$138+1,FALSE),QW130)</f>
        <v>6.4520178782596149</v>
      </c>
      <c r="QX163">
        <f>IF(QX$68=0,HLOOKUP($A163,'Monte Carlo_locked values'!$CQ$6:$DS$506,'Half from MC Supply Inputs '!QX$138+1,FALSE),QX130)</f>
        <v>12.234462740155678</v>
      </c>
      <c r="QY163">
        <f>IF(QY$68=0,HLOOKUP($A163,'Monte Carlo_locked values'!$CQ$6:$DS$506,'Half from MC Supply Inputs '!QY$138+1,FALSE),QY130)</f>
        <v>7.714082761982441</v>
      </c>
      <c r="QZ163">
        <f>IF(QZ$68=0,HLOOKUP($A163,'Monte Carlo_locked values'!$CQ$6:$DS$506,'Half from MC Supply Inputs '!QZ$138+1,FALSE),QZ130)</f>
        <v>8.5992633142510115</v>
      </c>
      <c r="RA163">
        <f>IF(RA$68=0,HLOOKUP($A163,'Monte Carlo_locked values'!$CQ$6:$DS$506,'Half from MC Supply Inputs '!RA$138+1,FALSE),RA130)</f>
        <v>3.8332622108369634</v>
      </c>
      <c r="RB163">
        <f>IF(RB$68=0,HLOOKUP($A163,'Monte Carlo_locked values'!$CQ$6:$DS$506,'Half from MC Supply Inputs '!RB$138+1,FALSE),RB130)</f>
        <v>14.068483058697307</v>
      </c>
      <c r="RC163">
        <f>IF(RC$68=0,HLOOKUP($A163,'Monte Carlo_locked values'!$CQ$6:$DS$506,'Half from MC Supply Inputs '!RC$138+1,FALSE),RC130)</f>
        <v>7.714082761982441</v>
      </c>
      <c r="RD163">
        <f>IF(RD$68=0,HLOOKUP($A163,'Monte Carlo_locked values'!$CQ$6:$DS$506,'Half from MC Supply Inputs '!RD$138+1,FALSE),RD130)</f>
        <v>14.068483058697307</v>
      </c>
      <c r="RE163">
        <f>IF(RE$68=0,HLOOKUP($A163,'Monte Carlo_locked values'!$CQ$6:$DS$506,'Half from MC Supply Inputs '!RE$138+1,FALSE),RE130)</f>
        <v>5.331082210275417</v>
      </c>
      <c r="RF163">
        <f>IF(RF$68=0,HLOOKUP($A163,'Monte Carlo_locked values'!$CQ$6:$DS$506,'Half from MC Supply Inputs '!RF$138+1,FALSE),RF130)</f>
        <v>14.068483058697307</v>
      </c>
      <c r="RG163">
        <f>IF(RG$68=0,HLOOKUP($A163,'Monte Carlo_locked values'!$CQ$6:$DS$506,'Half from MC Supply Inputs '!RG$138+1,FALSE),RG130)</f>
        <v>7.714082761982441</v>
      </c>
      <c r="RH163">
        <f>IF(RH$68=0,HLOOKUP($A163,'Monte Carlo_locked values'!$CQ$6:$DS$506,'Half from MC Supply Inputs '!RH$138+1,FALSE),RH130)</f>
        <v>14.068483058697307</v>
      </c>
      <c r="RI163">
        <f>IF(RI$68=0,HLOOKUP($A163,'Monte Carlo_locked values'!$CQ$6:$DS$506,'Half from MC Supply Inputs '!RI$138+1,FALSE),RI130)</f>
        <v>6.8289022097138705</v>
      </c>
      <c r="RJ163">
        <f>IF(RJ$68=0,HLOOKUP($A163,'Monte Carlo_locked values'!$CQ$6:$DS$506,'Half from MC Supply Inputs '!RJ$138+1,FALSE),RJ130)</f>
        <v>3.8332622108369634</v>
      </c>
      <c r="RK163">
        <f>IF(RK$68=0,HLOOKUP($A163,'Monte Carlo_locked values'!$CQ$6:$DS$506,'Half from MC Supply Inputs '!RK$138+1,FALSE),RK130)</f>
        <v>8.5992633142510115</v>
      </c>
      <c r="RL163">
        <f>IF(RL$68=0,HLOOKUP($A163,'Monte Carlo_locked values'!$CQ$6:$DS$506,'Half from MC Supply Inputs '!RL$138+1,FALSE),RL130)</f>
        <v>14.068483058697307</v>
      </c>
      <c r="RM163">
        <f>IF(RM$68=0,HLOOKUP($A163,'Monte Carlo_locked values'!$CQ$6:$DS$506,'Half from MC Supply Inputs '!RM$138+1,FALSE),RM130)</f>
        <v>7.714082761982441</v>
      </c>
      <c r="RN163">
        <f>IF(RN$68=0,HLOOKUP($A163,'Monte Carlo_locked values'!$CQ$6:$DS$506,'Half from MC Supply Inputs '!RN$138+1,FALSE),RN130)</f>
        <v>6.8289022097138705</v>
      </c>
      <c r="RO163">
        <f>IF(RO$68=0,HLOOKUP($A163,'Monte Carlo_locked values'!$CQ$6:$DS$506,'Half from MC Supply Inputs '!RO$138+1,FALSE),RO130)</f>
        <v>9.4359236690648078</v>
      </c>
      <c r="RP163">
        <f>IF(RP$68=0,HLOOKUP($A163,'Monte Carlo_locked values'!$CQ$6:$DS$506,'Half from MC Supply Inputs '!RP$138+1,FALSE),RP130)</f>
        <v>14.068483058697307</v>
      </c>
      <c r="RQ163">
        <f>IF(RQ$68=0,HLOOKUP($A163,'Monte Carlo_locked values'!$CQ$6:$DS$506,'Half from MC Supply Inputs '!RQ$138+1,FALSE),RQ130)</f>
        <v>14.068483058697307</v>
      </c>
      <c r="RR163">
        <f>IF(RR$68=0,HLOOKUP($A163,'Monte Carlo_locked values'!$CQ$6:$DS$506,'Half from MC Supply Inputs '!RR$138+1,FALSE),RR130)</f>
        <v>14.068483058697307</v>
      </c>
      <c r="RS163">
        <f>IF(RS$68=0,HLOOKUP($A163,'Monte Carlo_locked values'!$CQ$6:$DS$506,'Half from MC Supply Inputs '!RS$138+1,FALSE),RS130)</f>
        <v>7.714082761982441</v>
      </c>
      <c r="RT163">
        <f>IF(RT$68=0,HLOOKUP($A163,'Monte Carlo_locked values'!$CQ$6:$DS$506,'Half from MC Supply Inputs '!RT$138+1,FALSE),RT130)</f>
        <v>6.8289022097138705</v>
      </c>
      <c r="RU163">
        <f>IF(RU$68=0,HLOOKUP($A163,'Monte Carlo_locked values'!$CQ$6:$DS$506,'Half from MC Supply Inputs '!RU$138+1,FALSE),RU130)</f>
        <v>8.5992633142510115</v>
      </c>
      <c r="RV163">
        <f>IF(RV$68=0,HLOOKUP($A163,'Monte Carlo_locked values'!$CQ$6:$DS$506,'Half from MC Supply Inputs '!RV$138+1,FALSE),RV130)</f>
        <v>5.331082210275417</v>
      </c>
      <c r="RW163">
        <f>IF(RW$68=0,HLOOKUP($A163,'Monte Carlo_locked values'!$CQ$6:$DS$506,'Half from MC Supply Inputs '!RW$138+1,FALSE),RW130)</f>
        <v>14.068483058697307</v>
      </c>
      <c r="RX163">
        <f>IF(RX$68=0,HLOOKUP($A163,'Monte Carlo_locked values'!$CQ$6:$DS$506,'Half from MC Supply Inputs '!RX$138+1,FALSE),RX130)</f>
        <v>5.331082210275417</v>
      </c>
      <c r="RY163">
        <f>IF(RY$68=0,HLOOKUP($A163,'Monte Carlo_locked values'!$CQ$6:$DS$506,'Half from MC Supply Inputs '!RY$138+1,FALSE),RY130)</f>
        <v>3.8377436148500612</v>
      </c>
      <c r="RZ163">
        <f>IF(RZ$68=0,HLOOKUP($A163,'Monte Carlo_locked values'!$CQ$6:$DS$506,'Half from MC Supply Inputs '!RZ$138+1,FALSE),RZ130)</f>
        <v>9.129217771579853</v>
      </c>
      <c r="SA163">
        <f>IF(SA$68=0,HLOOKUP($A163,'Monte Carlo_locked values'!$CQ$6:$DS$506,'Half from MC Supply Inputs '!SA$138+1,FALSE),SA130)</f>
        <v>14.068483058697307</v>
      </c>
      <c r="SB163">
        <f>IF(SB$68=0,HLOOKUP($A163,'Monte Carlo_locked values'!$CQ$6:$DS$506,'Half from MC Supply Inputs '!SB$138+1,FALSE),SB130)</f>
        <v>11.717638702877261</v>
      </c>
      <c r="SC163">
        <f>IF(SC$68=0,HLOOKUP($A163,'Monte Carlo_locked values'!$CQ$6:$DS$506,'Half from MC Supply Inputs '!SC$138+1,FALSE),SC130)</f>
        <v>7.714082761982441</v>
      </c>
      <c r="SD163">
        <f>IF(SD$68=0,HLOOKUP($A163,'Monte Carlo_locked values'!$CQ$6:$DS$506,'Half from MC Supply Inputs '!SD$138+1,FALSE),SD130)</f>
        <v>14.068483058697307</v>
      </c>
      <c r="SE163">
        <f>IF(SE$68=0,HLOOKUP($A163,'Monte Carlo_locked values'!$CQ$6:$DS$506,'Half from MC Supply Inputs '!SE$138+1,FALSE),SE130)</f>
        <v>5.331082210275417</v>
      </c>
      <c r="SF163">
        <f>IF(SF$68=0,HLOOKUP($A163,'Monte Carlo_locked values'!$CQ$6:$DS$506,'Half from MC Supply Inputs '!SF$138+1,FALSE),SF130)</f>
        <v>7.6243796489994038</v>
      </c>
      <c r="SG163">
        <f>IF(SG$68=0,HLOOKUP($A163,'Monte Carlo_locked values'!$CQ$6:$DS$506,'Half from MC Supply Inputs '!SG$138+1,FALSE),SG130)</f>
        <v>14.068483058697307</v>
      </c>
    </row>
    <row r="164" spans="1:501" x14ac:dyDescent="0.35">
      <c r="A164" s="158">
        <v>2047</v>
      </c>
      <c r="B164">
        <f>IF(B$68=0,HLOOKUP($A164,'Monte Carlo_locked values'!$CQ$6:$DS$506,'Half from MC Supply Inputs '!B$138+1,FALSE),B131)</f>
        <v>14.771907211632172</v>
      </c>
      <c r="C164">
        <f>IF(C$68=0,HLOOKUP($A164,'Monte Carlo_locked values'!$CQ$6:$DS$506,'Half from MC Supply Inputs '!C$138+1,FALSE),C131)</f>
        <v>9.4474425341443329</v>
      </c>
      <c r="D164">
        <f>IF(D$68=0,HLOOKUP($A164,'Monte Carlo_locked values'!$CQ$6:$DS$506,'Half from MC Supply Inputs '!D$138+1,FALSE),D131)</f>
        <v>7.9242771147625906</v>
      </c>
      <c r="E164">
        <f>IF(E$68=0,HLOOKUP($A164,'Monte Carlo_locked values'!$CQ$6:$DS$506,'Half from MC Supply Inputs '!E$138+1,FALSE),E131)</f>
        <v>7.0221809990540507</v>
      </c>
      <c r="F164">
        <f>IF(F$68=0,HLOOKUP($A164,'Monte Carlo_locked values'!$CQ$6:$DS$506,'Half from MC Supply Inputs '!F$138+1,FALSE),F131)</f>
        <v>7.9242771147625906</v>
      </c>
      <c r="G164">
        <f>IF(G$68=0,HLOOKUP($A164,'Monte Carlo_locked values'!$CQ$6:$DS$506,'Half from MC Supply Inputs '!G$138+1,FALSE),G131)</f>
        <v>14.771907211632172</v>
      </c>
      <c r="H164">
        <f>IF(H$68=0,HLOOKUP($A164,'Monte Carlo_locked values'!$CQ$6:$DS$506,'Half from MC Supply Inputs '!H$138+1,FALSE),H131)</f>
        <v>7.0221809990540507</v>
      </c>
      <c r="I164">
        <f>IF(I$68=0,HLOOKUP($A164,'Monte Carlo_locked values'!$CQ$6:$DS$506,'Half from MC Supply Inputs '!I$138+1,FALSE),I131)</f>
        <v>14.771907211632172</v>
      </c>
      <c r="J164">
        <f>IF(J$68=0,HLOOKUP($A164,'Monte Carlo_locked values'!$CQ$6:$DS$506,'Half from MC Supply Inputs '!J$138+1,FALSE),J131)</f>
        <v>7.0221809990540507</v>
      </c>
      <c r="K164">
        <f>IF(K$68=0,HLOOKUP($A164,'Monte Carlo_locked values'!$CQ$6:$DS$506,'Half from MC Supply Inputs '!K$138+1,FALSE),K131)</f>
        <v>14.771907211632172</v>
      </c>
      <c r="L164">
        <f>IF(L$68=0,HLOOKUP($A164,'Monte Carlo_locked values'!$CQ$6:$DS$506,'Half from MC Supply Inputs '!L$138+1,FALSE),L131)</f>
        <v>5.7409266295342896</v>
      </c>
      <c r="M164">
        <f>IF(M$68=0,HLOOKUP($A164,'Monte Carlo_locked values'!$CQ$6:$DS$506,'Half from MC Supply Inputs '!M$138+1,FALSE),M131)</f>
        <v>4.0296307955925643</v>
      </c>
      <c r="N164">
        <f>IF(N$68=0,HLOOKUP($A164,'Monte Carlo_locked values'!$CQ$6:$DS$506,'Half from MC Supply Inputs '!N$138+1,FALSE),N131)</f>
        <v>14.771907211632172</v>
      </c>
      <c r="O164">
        <f>IF(O$68=0,HLOOKUP($A164,'Monte Carlo_locked values'!$CQ$6:$DS$506,'Half from MC Supply Inputs '!O$138+1,FALSE),O131)</f>
        <v>5.5235531602164318</v>
      </c>
      <c r="P164">
        <f>IF(P$68=0,HLOOKUP($A164,'Monte Carlo_locked values'!$CQ$6:$DS$506,'Half from MC Supply Inputs '!P$138+1,FALSE),P131)</f>
        <v>7.0221809990540507</v>
      </c>
      <c r="Q164">
        <f>IF(Q$68=0,HLOOKUP($A164,'Monte Carlo_locked values'!$CQ$6:$DS$506,'Half from MC Supply Inputs '!Q$138+1,FALSE),Q131)</f>
        <v>14.771907211632172</v>
      </c>
      <c r="R164">
        <f>IF(R$68=0,HLOOKUP($A164,'Monte Carlo_locked values'!$CQ$6:$DS$506,'Half from MC Supply Inputs '!R$138+1,FALSE),R131)</f>
        <v>4.0249253213788121</v>
      </c>
      <c r="S164">
        <f>IF(S$68=0,HLOOKUP($A164,'Monte Carlo_locked values'!$CQ$6:$DS$506,'Half from MC Supply Inputs '!S$138+1,FALSE),S131)</f>
        <v>14.771907211632172</v>
      </c>
      <c r="T164">
        <f>IF(T$68=0,HLOOKUP($A164,'Monte Carlo_locked values'!$CQ$6:$DS$506,'Half from MC Supply Inputs '!T$138+1,FALSE),T131)</f>
        <v>14.771907211632172</v>
      </c>
      <c r="U164">
        <f>IF(U$68=0,HLOOKUP($A164,'Monte Carlo_locked values'!$CQ$6:$DS$506,'Half from MC Supply Inputs '!U$138+1,FALSE),U131)</f>
        <v>8.5070823724950717</v>
      </c>
      <c r="V164">
        <f>IF(V$68=0,HLOOKUP($A164,'Monte Carlo_locked values'!$CQ$6:$DS$506,'Half from MC Supply Inputs '!V$138+1,FALSE),V131)</f>
        <v>4.0249253213788121</v>
      </c>
      <c r="W164">
        <f>IF(W$68=0,HLOOKUP($A164,'Monte Carlo_locked values'!$CQ$6:$DS$506,'Half from MC Supply Inputs '!W$138+1,FALSE),W131)</f>
        <v>7.0221809990540507</v>
      </c>
      <c r="X164">
        <f>IF(X$68=0,HLOOKUP($A164,'Monte Carlo_locked values'!$CQ$6:$DS$506,'Half from MC Supply Inputs '!X$138+1,FALSE),X131)</f>
        <v>7.0221809990540507</v>
      </c>
      <c r="Y164">
        <f>IF(Y$68=0,HLOOKUP($A164,'Monte Carlo_locked values'!$CQ$6:$DS$506,'Half from MC Supply Inputs '!Y$138+1,FALSE),Y131)</f>
        <v>5.5235531602164318</v>
      </c>
      <c r="Z164">
        <f>IF(Z$68=0,HLOOKUP($A164,'Monte Carlo_locked values'!$CQ$6:$DS$506,'Half from MC Supply Inputs '!Z$138+1,FALSE),Z131)</f>
        <v>14.771907211632172</v>
      </c>
      <c r="AA164">
        <f>IF(AA$68=0,HLOOKUP($A164,'Monte Carlo_locked values'!$CQ$6:$DS$506,'Half from MC Supply Inputs '!AA$138+1,FALSE),AA131)</f>
        <v>7.0221809990540507</v>
      </c>
      <c r="AB164">
        <f>IF(AB$68=0,HLOOKUP($A164,'Monte Carlo_locked values'!$CQ$6:$DS$506,'Half from MC Supply Inputs '!AB$138+1,FALSE),AB131)</f>
        <v>7.0221809990540507</v>
      </c>
      <c r="AC164">
        <f>IF(AC$68=0,HLOOKUP($A164,'Monte Carlo_locked values'!$CQ$6:$DS$506,'Half from MC Supply Inputs '!AC$138+1,FALSE),AC131)</f>
        <v>7.0221809990540507</v>
      </c>
      <c r="AD164">
        <f>IF(AD$68=0,HLOOKUP($A164,'Monte Carlo_locked values'!$CQ$6:$DS$506,'Half from MC Supply Inputs '!AD$138+1,FALSE),AD131)</f>
        <v>4.0536934095757733</v>
      </c>
      <c r="AE164">
        <f>IF(AE$68=0,HLOOKUP($A164,'Monte Carlo_locked values'!$CQ$6:$DS$506,'Half from MC Supply Inputs '!AE$138+1,FALSE),AE131)</f>
        <v>8.8263732304711304</v>
      </c>
      <c r="AF164">
        <f>IF(AF$68=0,HLOOKUP($A164,'Monte Carlo_locked values'!$CQ$6:$DS$506,'Half from MC Supply Inputs '!AF$138+1,FALSE),AF131)</f>
        <v>7.9242771147625906</v>
      </c>
      <c r="AG164">
        <f>IF(AG$68=0,HLOOKUP($A164,'Monte Carlo_locked values'!$CQ$6:$DS$506,'Half from MC Supply Inputs '!AG$138+1,FALSE),AG131)</f>
        <v>5.5235531602164318</v>
      </c>
      <c r="AH164">
        <f>IF(AH$68=0,HLOOKUP($A164,'Monte Carlo_locked values'!$CQ$6:$DS$506,'Half from MC Supply Inputs '!AH$138+1,FALSE),AH131)</f>
        <v>14.771907211632172</v>
      </c>
      <c r="AI164">
        <f>IF(AI$68=0,HLOOKUP($A164,'Monte Carlo_locked values'!$CQ$6:$DS$506,'Half from MC Supply Inputs '!AI$138+1,FALSE),AI131)</f>
        <v>14.771907211632172</v>
      </c>
      <c r="AJ164">
        <f>IF(AJ$68=0,HLOOKUP($A164,'Monte Carlo_locked values'!$CQ$6:$DS$506,'Half from MC Supply Inputs '!AJ$138+1,FALSE),AJ131)</f>
        <v>5.5235531602164318</v>
      </c>
      <c r="AK164">
        <f>IF(AK$68=0,HLOOKUP($A164,'Monte Carlo_locked values'!$CQ$6:$DS$506,'Half from MC Supply Inputs '!AK$138+1,FALSE),AK131)</f>
        <v>8.1030103792407253</v>
      </c>
      <c r="AL164">
        <f>IF(AL$68=0,HLOOKUP($A164,'Monte Carlo_locked values'!$CQ$6:$DS$506,'Half from MC Supply Inputs '!AL$138+1,FALSE),AL131)</f>
        <v>14.771907211632172</v>
      </c>
      <c r="AM164">
        <f>IF(AM$68=0,HLOOKUP($A164,'Monte Carlo_locked values'!$CQ$6:$DS$506,'Half from MC Supply Inputs '!AM$138+1,FALSE),AM131)</f>
        <v>4.0296307955925643</v>
      </c>
      <c r="AN164">
        <f>IF(AN$68=0,HLOOKUP($A164,'Monte Carlo_locked values'!$CQ$6:$DS$506,'Half from MC Supply Inputs '!AN$138+1,FALSE),AN131)</f>
        <v>14.771907211632172</v>
      </c>
      <c r="AO164">
        <f>IF(AO$68=0,HLOOKUP($A164,'Monte Carlo_locked values'!$CQ$6:$DS$506,'Half from MC Supply Inputs '!AO$138+1,FALSE),AO131)</f>
        <v>5.6752094044135024</v>
      </c>
      <c r="AP164">
        <f>IF(AP$68=0,HLOOKUP($A164,'Monte Carlo_locked values'!$CQ$6:$DS$506,'Half from MC Supply Inputs '!AP$138+1,FALSE),AP131)</f>
        <v>14.771907211632172</v>
      </c>
      <c r="AQ164">
        <f>IF(AQ$68=0,HLOOKUP($A164,'Monte Carlo_locked values'!$CQ$6:$DS$506,'Half from MC Supply Inputs '!AQ$138+1,FALSE),AQ131)</f>
        <v>4.0249253213788121</v>
      </c>
      <c r="AR164">
        <f>IF(AR$68=0,HLOOKUP($A164,'Monte Carlo_locked values'!$CQ$6:$DS$506,'Half from MC Supply Inputs '!AR$138+1,FALSE),AR131)</f>
        <v>7.0318299913039812</v>
      </c>
      <c r="AS164">
        <f>IF(AS$68=0,HLOOKUP($A164,'Monte Carlo_locked values'!$CQ$6:$DS$506,'Half from MC Supply Inputs '!AS$138+1,FALSE),AS131)</f>
        <v>4.0296307955925643</v>
      </c>
      <c r="AT164">
        <f>IF(AT$68=0,HLOOKUP($A164,'Monte Carlo_locked values'!$CQ$6:$DS$506,'Half from MC Supply Inputs '!AT$138+1,FALSE),AT131)</f>
        <v>14.771907211632172</v>
      </c>
      <c r="AU164">
        <f>IF(AU$68=0,HLOOKUP($A164,'Monte Carlo_locked values'!$CQ$6:$DS$506,'Half from MC Supply Inputs '!AU$138+1,FALSE),AU131)</f>
        <v>9.1297211777817093</v>
      </c>
      <c r="AV164">
        <f>IF(AV$68=0,HLOOKUP($A164,'Monte Carlo_locked values'!$CQ$6:$DS$506,'Half from MC Supply Inputs '!AV$138+1,FALSE),AV131)</f>
        <v>14.771907211632172</v>
      </c>
      <c r="AW164">
        <f>IF(AW$68=0,HLOOKUP($A164,'Monte Carlo_locked values'!$CQ$6:$DS$506,'Half from MC Supply Inputs '!AW$138+1,FALSE),AW131)</f>
        <v>5.5235531602164318</v>
      </c>
      <c r="AX164">
        <f>IF(AX$68=0,HLOOKUP($A164,'Monte Carlo_locked values'!$CQ$6:$DS$506,'Half from MC Supply Inputs '!AX$138+1,FALSE),AX131)</f>
        <v>4.0249253213788121</v>
      </c>
      <c r="AY164">
        <f>IF(AY$68=0,HLOOKUP($A164,'Monte Carlo_locked values'!$CQ$6:$DS$506,'Half from MC Supply Inputs '!AY$138+1,FALSE),AY131)</f>
        <v>5.5235531602164318</v>
      </c>
      <c r="AZ164">
        <f>IF(AZ$68=0,HLOOKUP($A164,'Monte Carlo_locked values'!$CQ$6:$DS$506,'Half from MC Supply Inputs '!AZ$138+1,FALSE),AZ131)</f>
        <v>4.0296307955925643</v>
      </c>
      <c r="BA164">
        <f>IF(BA$68=0,HLOOKUP($A164,'Monte Carlo_locked values'!$CQ$6:$DS$506,'Half from MC Supply Inputs '!BA$138+1,FALSE),BA131)</f>
        <v>14.771907211632172</v>
      </c>
      <c r="BB164">
        <f>IF(BB$68=0,HLOOKUP($A164,'Monte Carlo_locked values'!$CQ$6:$DS$506,'Half from MC Supply Inputs '!BB$138+1,FALSE),BB131)</f>
        <v>11.476632311387053</v>
      </c>
      <c r="BC164">
        <f>IF(BC$68=0,HLOOKUP($A164,'Monte Carlo_locked values'!$CQ$6:$DS$506,'Half from MC Supply Inputs '!BC$138+1,FALSE),BC131)</f>
        <v>5.5235531602164318</v>
      </c>
      <c r="BD164">
        <f>IF(BD$68=0,HLOOKUP($A164,'Monte Carlo_locked values'!$CQ$6:$DS$506,'Half from MC Supply Inputs '!BD$138+1,FALSE),BD131)</f>
        <v>5.5235531602164318</v>
      </c>
      <c r="BE164">
        <f>IF(BE$68=0,HLOOKUP($A164,'Monte Carlo_locked values'!$CQ$6:$DS$506,'Half from MC Supply Inputs '!BE$138+1,FALSE),BE131)</f>
        <v>14.771907211632172</v>
      </c>
      <c r="BF164">
        <f>IF(BF$68=0,HLOOKUP($A164,'Monte Carlo_locked values'!$CQ$6:$DS$506,'Half from MC Supply Inputs '!BF$138+1,FALSE),BF131)</f>
        <v>11.693846824192592</v>
      </c>
      <c r="BG164">
        <f>IF(BG$68=0,HLOOKUP($A164,'Monte Carlo_locked values'!$CQ$6:$DS$506,'Half from MC Supply Inputs '!BG$138+1,FALSE),BG131)</f>
        <v>7.0221809990540507</v>
      </c>
      <c r="BH164">
        <f>IF(BH$68=0,HLOOKUP($A164,'Monte Carlo_locked values'!$CQ$6:$DS$506,'Half from MC Supply Inputs '!BH$138+1,FALSE),BH131)</f>
        <v>14.771907211632172</v>
      </c>
      <c r="BI164">
        <f>IF(BI$68=0,HLOOKUP($A164,'Monte Carlo_locked values'!$CQ$6:$DS$506,'Half from MC Supply Inputs '!BI$138+1,FALSE),BI131)</f>
        <v>8.8263732304711304</v>
      </c>
      <c r="BJ164">
        <f>IF(BJ$68=0,HLOOKUP($A164,'Monte Carlo_locked values'!$CQ$6:$DS$506,'Half from MC Supply Inputs '!BJ$138+1,FALSE),BJ131)</f>
        <v>14.771907211632172</v>
      </c>
      <c r="BK164">
        <f>IF(BK$68=0,HLOOKUP($A164,'Monte Carlo_locked values'!$CQ$6:$DS$506,'Half from MC Supply Inputs '!BK$138+1,FALSE),BK131)</f>
        <v>6.7911991786147956</v>
      </c>
      <c r="BL164">
        <f>IF(BL$68=0,HLOOKUP($A164,'Monte Carlo_locked values'!$CQ$6:$DS$506,'Half from MC Supply Inputs '!BL$138+1,FALSE),BL131)</f>
        <v>4.3199263459556496</v>
      </c>
      <c r="BM164">
        <f>IF(BM$68=0,HLOOKUP($A164,'Monte Carlo_locked values'!$CQ$6:$DS$506,'Half from MC Supply Inputs '!BM$138+1,FALSE),BM131)</f>
        <v>8.8263732304711304</v>
      </c>
      <c r="BN164">
        <f>IF(BN$68=0,HLOOKUP($A164,'Monte Carlo_locked values'!$CQ$6:$DS$506,'Half from MC Supply Inputs '!BN$138+1,FALSE),BN131)</f>
        <v>14.771907211632172</v>
      </c>
      <c r="BO164">
        <f>IF(BO$68=0,HLOOKUP($A164,'Monte Carlo_locked values'!$CQ$6:$DS$506,'Half from MC Supply Inputs '!BO$138+1,FALSE),BO131)</f>
        <v>5.5235531602164318</v>
      </c>
      <c r="BP164">
        <f>IF(BP$68=0,HLOOKUP($A164,'Monte Carlo_locked values'!$CQ$6:$DS$506,'Half from MC Supply Inputs '!BP$138+1,FALSE),BP131)</f>
        <v>7.9242771147625906</v>
      </c>
      <c r="BQ164">
        <f>IF(BQ$68=0,HLOOKUP($A164,'Monte Carlo_locked values'!$CQ$6:$DS$506,'Half from MC Supply Inputs '!BQ$138+1,FALSE),BQ131)</f>
        <v>4.0249253213788121</v>
      </c>
      <c r="BR164">
        <f>IF(BR$68=0,HLOOKUP($A164,'Monte Carlo_locked values'!$CQ$6:$DS$506,'Half from MC Supply Inputs '!BR$138+1,FALSE),BR131)</f>
        <v>14.771907211632172</v>
      </c>
      <c r="BS164">
        <f>IF(BS$68=0,HLOOKUP($A164,'Monte Carlo_locked values'!$CQ$6:$DS$506,'Half from MC Supply Inputs '!BS$138+1,FALSE),BS131)</f>
        <v>14.771907211632172</v>
      </c>
      <c r="BT164">
        <f>IF(BT$68=0,HLOOKUP($A164,'Monte Carlo_locked values'!$CQ$6:$DS$506,'Half from MC Supply Inputs '!BT$138+1,FALSE),BT131)</f>
        <v>4.0296307955925643</v>
      </c>
      <c r="BU164">
        <f>IF(BU$68=0,HLOOKUP($A164,'Monte Carlo_locked values'!$CQ$6:$DS$506,'Half from MC Supply Inputs '!BU$138+1,FALSE),BU131)</f>
        <v>8.8263732304711304</v>
      </c>
      <c r="BV164">
        <f>IF(BV$68=0,HLOOKUP($A164,'Monte Carlo_locked values'!$CQ$6:$DS$506,'Half from MC Supply Inputs '!BV$138+1,FALSE),BV131)</f>
        <v>14.771907211632172</v>
      </c>
      <c r="BW164">
        <f>IF(BW$68=0,HLOOKUP($A164,'Monte Carlo_locked values'!$CQ$6:$DS$506,'Half from MC Supply Inputs '!BW$138+1,FALSE),BW131)</f>
        <v>5.5235531602164318</v>
      </c>
      <c r="BX164">
        <f>IF(BX$68=0,HLOOKUP($A164,'Monte Carlo_locked values'!$CQ$6:$DS$506,'Half from MC Supply Inputs '!BX$138+1,FALSE),BX131)</f>
        <v>7.6915809571318166</v>
      </c>
      <c r="BY164">
        <f>IF(BY$68=0,HLOOKUP($A164,'Monte Carlo_locked values'!$CQ$6:$DS$506,'Half from MC Supply Inputs '!BY$138+1,FALSE),BY131)</f>
        <v>4.0296307955925643</v>
      </c>
      <c r="BZ164">
        <f>IF(BZ$68=0,HLOOKUP($A164,'Monte Carlo_locked values'!$CQ$6:$DS$506,'Half from MC Supply Inputs '!BZ$138+1,FALSE),BZ131)</f>
        <v>14.771907211632172</v>
      </c>
      <c r="CA164">
        <f>IF(CA$68=0,HLOOKUP($A164,'Monte Carlo_locked values'!$CQ$6:$DS$506,'Half from MC Supply Inputs '!CA$138+1,FALSE),CA131)</f>
        <v>8.8263732304711304</v>
      </c>
      <c r="CB164">
        <f>IF(CB$68=0,HLOOKUP($A164,'Monte Carlo_locked values'!$CQ$6:$DS$506,'Half from MC Supply Inputs '!CB$138+1,FALSE),CB131)</f>
        <v>14.771907211632172</v>
      </c>
      <c r="CC164">
        <f>IF(CC$68=0,HLOOKUP($A164,'Monte Carlo_locked values'!$CQ$6:$DS$506,'Half from MC Supply Inputs '!CC$138+1,FALSE),CC131)</f>
        <v>7.0221809990540507</v>
      </c>
      <c r="CD164">
        <f>IF(CD$68=0,HLOOKUP($A164,'Monte Carlo_locked values'!$CQ$6:$DS$506,'Half from MC Supply Inputs '!CD$138+1,FALSE),CD131)</f>
        <v>4.0249253213788121</v>
      </c>
      <c r="CE164">
        <f>IF(CE$68=0,HLOOKUP($A164,'Monte Carlo_locked values'!$CQ$6:$DS$506,'Half from MC Supply Inputs '!CE$138+1,FALSE),CE131)</f>
        <v>7.9242771147625906</v>
      </c>
      <c r="CF164">
        <f>IF(CF$68=0,HLOOKUP($A164,'Monte Carlo_locked values'!$CQ$6:$DS$506,'Half from MC Supply Inputs '!CF$138+1,FALSE),CF131)</f>
        <v>4.0249253213788121</v>
      </c>
      <c r="CG164">
        <f>IF(CG$68=0,HLOOKUP($A164,'Monte Carlo_locked values'!$CQ$6:$DS$506,'Half from MC Supply Inputs '!CG$138+1,FALSE),CG131)</f>
        <v>5.4137018517866409</v>
      </c>
      <c r="CH164">
        <f>IF(CH$68=0,HLOOKUP($A164,'Monte Carlo_locked values'!$CQ$6:$DS$506,'Half from MC Supply Inputs '!CH$138+1,FALSE),CH131)</f>
        <v>14.771907211632172</v>
      </c>
      <c r="CI164">
        <f>IF(CI$68=0,HLOOKUP($A164,'Monte Carlo_locked values'!$CQ$6:$DS$506,'Half from MC Supply Inputs '!CI$138+1,FALSE),CI131)</f>
        <v>4.0249253213788121</v>
      </c>
      <c r="CJ164">
        <f>IF(CJ$68=0,HLOOKUP($A164,'Monte Carlo_locked values'!$CQ$6:$DS$506,'Half from MC Supply Inputs '!CJ$138+1,FALSE),CJ131)</f>
        <v>14.771907211632172</v>
      </c>
      <c r="CK164">
        <f>IF(CK$68=0,HLOOKUP($A164,'Monte Carlo_locked values'!$CQ$6:$DS$506,'Half from MC Supply Inputs '!CK$138+1,FALSE),CK131)</f>
        <v>5.5235531602164318</v>
      </c>
      <c r="CL164">
        <f>IF(CL$68=0,HLOOKUP($A164,'Monte Carlo_locked values'!$CQ$6:$DS$506,'Half from MC Supply Inputs '!CL$138+1,FALSE),CL131)</f>
        <v>4.0249253213788121</v>
      </c>
      <c r="CM164">
        <f>IF(CM$68=0,HLOOKUP($A164,'Monte Carlo_locked values'!$CQ$6:$DS$506,'Half from MC Supply Inputs '!CM$138+1,FALSE),CM131)</f>
        <v>5.5235531602164318</v>
      </c>
      <c r="CN164">
        <f>IF(CN$68=0,HLOOKUP($A164,'Monte Carlo_locked values'!$CQ$6:$DS$506,'Half from MC Supply Inputs '!CN$138+1,FALSE),CN131)</f>
        <v>9.9212437024004512</v>
      </c>
      <c r="CO164">
        <f>IF(CO$68=0,HLOOKUP($A164,'Monte Carlo_locked values'!$CQ$6:$DS$506,'Half from MC Supply Inputs '!CO$138+1,FALSE),CO131)</f>
        <v>5.5235531602164318</v>
      </c>
      <c r="CP164">
        <f>IF(CP$68=0,HLOOKUP($A164,'Monte Carlo_locked values'!$CQ$6:$DS$506,'Half from MC Supply Inputs '!CP$138+1,FALSE),CP131)</f>
        <v>7.9242771147625906</v>
      </c>
      <c r="CQ164">
        <f>IF(CQ$68=0,HLOOKUP($A164,'Monte Carlo_locked values'!$CQ$6:$DS$506,'Half from MC Supply Inputs '!CQ$138+1,FALSE),CQ131)</f>
        <v>8.3669624568721765</v>
      </c>
      <c r="CR164">
        <f>IF(CR$68=0,HLOOKUP($A164,'Monte Carlo_locked values'!$CQ$6:$DS$506,'Half from MC Supply Inputs '!CR$138+1,FALSE),CR131)</f>
        <v>4.0249253213788121</v>
      </c>
      <c r="CS164">
        <f>IF(CS$68=0,HLOOKUP($A164,'Monte Carlo_locked values'!$CQ$6:$DS$506,'Half from MC Supply Inputs '!CS$138+1,FALSE),CS131)</f>
        <v>7.9242771147625906</v>
      </c>
      <c r="CT164">
        <f>IF(CT$68=0,HLOOKUP($A164,'Monte Carlo_locked values'!$CQ$6:$DS$506,'Half from MC Supply Inputs '!CT$138+1,FALSE),CT131)</f>
        <v>4.0296307955925643</v>
      </c>
      <c r="CU164">
        <f>IF(CU$68=0,HLOOKUP($A164,'Monte Carlo_locked values'!$CQ$6:$DS$506,'Half from MC Supply Inputs '!CU$138+1,FALSE),CU131)</f>
        <v>4.0249253213788121</v>
      </c>
      <c r="CV164">
        <f>IF(CV$68=0,HLOOKUP($A164,'Monte Carlo_locked values'!$CQ$6:$DS$506,'Half from MC Supply Inputs '!CV$138+1,FALSE),CV131)</f>
        <v>5.5235531602164318</v>
      </c>
      <c r="CW164">
        <f>IF(CW$68=0,HLOOKUP($A164,'Monte Carlo_locked values'!$CQ$6:$DS$506,'Half from MC Supply Inputs '!CW$138+1,FALSE),CW131)</f>
        <v>14.771907211632172</v>
      </c>
      <c r="CX164">
        <f>IF(CX$68=0,HLOOKUP($A164,'Monte Carlo_locked values'!$CQ$6:$DS$506,'Half from MC Supply Inputs '!CX$138+1,FALSE),CX131)</f>
        <v>4.0296307955925643</v>
      </c>
      <c r="CY164">
        <f>IF(CY$68=0,HLOOKUP($A164,'Monte Carlo_locked values'!$CQ$6:$DS$506,'Half from MC Supply Inputs '!CY$138+1,FALSE),CY131)</f>
        <v>5.5235531602164318</v>
      </c>
      <c r="CZ164">
        <f>IF(CZ$68=0,HLOOKUP($A164,'Monte Carlo_locked values'!$CQ$6:$DS$506,'Half from MC Supply Inputs '!CZ$138+1,FALSE),CZ131)</f>
        <v>4.0296307955925643</v>
      </c>
      <c r="DA164">
        <f>IF(DA$68=0,HLOOKUP($A164,'Monte Carlo_locked values'!$CQ$6:$DS$506,'Half from MC Supply Inputs '!DA$138+1,FALSE),DA131)</f>
        <v>4.0249253213788121</v>
      </c>
      <c r="DB164">
        <f>IF(DB$68=0,HLOOKUP($A164,'Monte Carlo_locked values'!$CQ$6:$DS$506,'Half from MC Supply Inputs '!DB$138+1,FALSE),DB131)</f>
        <v>5.5235531602164318</v>
      </c>
      <c r="DC164">
        <f>IF(DC$68=0,HLOOKUP($A164,'Monte Carlo_locked values'!$CQ$6:$DS$506,'Half from MC Supply Inputs '!DC$138+1,FALSE),DC131)</f>
        <v>6.7754054868445914</v>
      </c>
      <c r="DD164">
        <f>IF(DD$68=0,HLOOKUP($A164,'Monte Carlo_locked values'!$CQ$6:$DS$506,'Half from MC Supply Inputs '!DD$138+1,FALSE),DD131)</f>
        <v>14.771907211632172</v>
      </c>
      <c r="DE164">
        <f>IF(DE$68=0,HLOOKUP($A164,'Monte Carlo_locked values'!$CQ$6:$DS$506,'Half from MC Supply Inputs '!DE$138+1,FALSE),DE131)</f>
        <v>8.8263732304711304</v>
      </c>
      <c r="DF164">
        <f>IF(DF$68=0,HLOOKUP($A164,'Monte Carlo_locked values'!$CQ$6:$DS$506,'Half from MC Supply Inputs '!DF$138+1,FALSE),DF131)</f>
        <v>10.306344467494588</v>
      </c>
      <c r="DG164">
        <f>IF(DG$68=0,HLOOKUP($A164,'Monte Carlo_locked values'!$CQ$6:$DS$506,'Half from MC Supply Inputs '!DG$138+1,FALSE),DG131)</f>
        <v>14.771907211632172</v>
      </c>
      <c r="DH164">
        <f>IF(DH$68=0,HLOOKUP($A164,'Monte Carlo_locked values'!$CQ$6:$DS$506,'Half from MC Supply Inputs '!DH$138+1,FALSE),DH131)</f>
        <v>11.26752024410148</v>
      </c>
      <c r="DI164">
        <f>IF(DI$68=0,HLOOKUP($A164,'Monte Carlo_locked values'!$CQ$6:$DS$506,'Half from MC Supply Inputs '!DI$138+1,FALSE),DI131)</f>
        <v>7.0221809990540507</v>
      </c>
      <c r="DJ164">
        <f>IF(DJ$68=0,HLOOKUP($A164,'Monte Carlo_locked values'!$CQ$6:$DS$506,'Half from MC Supply Inputs '!DJ$138+1,FALSE),DJ131)</f>
        <v>8.8263732304711304</v>
      </c>
      <c r="DK164">
        <f>IF(DK$68=0,HLOOKUP($A164,'Monte Carlo_locked values'!$CQ$6:$DS$506,'Half from MC Supply Inputs '!DK$138+1,FALSE),DK131)</f>
        <v>4.0296307955925643</v>
      </c>
      <c r="DL164">
        <f>IF(DL$68=0,HLOOKUP($A164,'Monte Carlo_locked values'!$CQ$6:$DS$506,'Half from MC Supply Inputs '!DL$138+1,FALSE),DL131)</f>
        <v>14.771907211632172</v>
      </c>
      <c r="DM164">
        <f>IF(DM$68=0,HLOOKUP($A164,'Monte Carlo_locked values'!$CQ$6:$DS$506,'Half from MC Supply Inputs '!DM$138+1,FALSE),DM131)</f>
        <v>7.0221809990540507</v>
      </c>
      <c r="DN164">
        <f>IF(DN$68=0,HLOOKUP($A164,'Monte Carlo_locked values'!$CQ$6:$DS$506,'Half from MC Supply Inputs '!DN$138+1,FALSE),DN131)</f>
        <v>4.0249253213788121</v>
      </c>
      <c r="DO164">
        <f>IF(DO$68=0,HLOOKUP($A164,'Monte Carlo_locked values'!$CQ$6:$DS$506,'Half from MC Supply Inputs '!DO$138+1,FALSE),DO131)</f>
        <v>10.588638212808194</v>
      </c>
      <c r="DP164">
        <f>IF(DP$68=0,HLOOKUP($A164,'Monte Carlo_locked values'!$CQ$6:$DS$506,'Half from MC Supply Inputs '!DP$138+1,FALSE),DP131)</f>
        <v>11.131385857390949</v>
      </c>
      <c r="DQ164">
        <f>IF(DQ$68=0,HLOOKUP($A164,'Monte Carlo_locked values'!$CQ$6:$DS$506,'Half from MC Supply Inputs '!DQ$138+1,FALSE),DQ131)</f>
        <v>14.771907211632172</v>
      </c>
      <c r="DR164">
        <f>IF(DR$68=0,HLOOKUP($A164,'Monte Carlo_locked values'!$CQ$6:$DS$506,'Half from MC Supply Inputs '!DR$138+1,FALSE),DR131)</f>
        <v>14.771907211632172</v>
      </c>
      <c r="DS164">
        <f>IF(DS$68=0,HLOOKUP($A164,'Monte Carlo_locked values'!$CQ$6:$DS$506,'Half from MC Supply Inputs '!DS$138+1,FALSE),DS131)</f>
        <v>14.771907211632172</v>
      </c>
      <c r="DT164">
        <f>IF(DT$68=0,HLOOKUP($A164,'Monte Carlo_locked values'!$CQ$6:$DS$506,'Half from MC Supply Inputs '!DT$138+1,FALSE),DT131)</f>
        <v>5.5235531602164318</v>
      </c>
      <c r="DU164">
        <f>IF(DU$68=0,HLOOKUP($A164,'Monte Carlo_locked values'!$CQ$6:$DS$506,'Half from MC Supply Inputs '!DU$138+1,FALSE),DU131)</f>
        <v>5.5235531602164318</v>
      </c>
      <c r="DV164">
        <f>IF(DV$68=0,HLOOKUP($A164,'Monte Carlo_locked values'!$CQ$6:$DS$506,'Half from MC Supply Inputs '!DV$138+1,FALSE),DV131)</f>
        <v>7.9242771147625906</v>
      </c>
      <c r="DW164">
        <f>IF(DW$68=0,HLOOKUP($A164,'Monte Carlo_locked values'!$CQ$6:$DS$506,'Half from MC Supply Inputs '!DW$138+1,FALSE),DW131)</f>
        <v>9.4513919977956267</v>
      </c>
      <c r="DX164">
        <f>IF(DX$68=0,HLOOKUP($A164,'Monte Carlo_locked values'!$CQ$6:$DS$506,'Half from MC Supply Inputs '!DX$138+1,FALSE),DX131)</f>
        <v>14.771907211632172</v>
      </c>
      <c r="DY164">
        <f>IF(DY$68=0,HLOOKUP($A164,'Monte Carlo_locked values'!$CQ$6:$DS$506,'Half from MC Supply Inputs '!DY$138+1,FALSE),DY131)</f>
        <v>5.5235531602164318</v>
      </c>
      <c r="DZ164">
        <f>IF(DZ$68=0,HLOOKUP($A164,'Monte Carlo_locked values'!$CQ$6:$DS$506,'Half from MC Supply Inputs '!DZ$138+1,FALSE),DZ131)</f>
        <v>7.9242771147625906</v>
      </c>
      <c r="EA164">
        <f>IF(EA$68=0,HLOOKUP($A164,'Monte Carlo_locked values'!$CQ$6:$DS$506,'Half from MC Supply Inputs '!EA$138+1,FALSE),EA131)</f>
        <v>14.771907211632172</v>
      </c>
      <c r="EB164">
        <f>IF(EB$68=0,HLOOKUP($A164,'Monte Carlo_locked values'!$CQ$6:$DS$506,'Half from MC Supply Inputs '!EB$138+1,FALSE),EB131)</f>
        <v>14.771907211632172</v>
      </c>
      <c r="EC164">
        <f>IF(EC$68=0,HLOOKUP($A164,'Monte Carlo_locked values'!$CQ$6:$DS$506,'Half from MC Supply Inputs '!EC$138+1,FALSE),EC131)</f>
        <v>14.771907211632172</v>
      </c>
      <c r="ED164">
        <f>IF(ED$68=0,HLOOKUP($A164,'Monte Carlo_locked values'!$CQ$6:$DS$506,'Half from MC Supply Inputs '!ED$138+1,FALSE),ED131)</f>
        <v>5.5235531602164318</v>
      </c>
      <c r="EE164">
        <f>IF(EE$68=0,HLOOKUP($A164,'Monte Carlo_locked values'!$CQ$6:$DS$506,'Half from MC Supply Inputs '!EE$138+1,FALSE),EE131)</f>
        <v>5.5235531602164318</v>
      </c>
      <c r="EF164">
        <f>IF(EF$68=0,HLOOKUP($A164,'Monte Carlo_locked values'!$CQ$6:$DS$506,'Half from MC Supply Inputs '!EF$138+1,FALSE),EF131)</f>
        <v>4.0296307955925643</v>
      </c>
      <c r="EG164">
        <f>IF(EG$68=0,HLOOKUP($A164,'Monte Carlo_locked values'!$CQ$6:$DS$506,'Half from MC Supply Inputs '!EG$138+1,FALSE),EG131)</f>
        <v>14.771907211632172</v>
      </c>
      <c r="EH164">
        <f>IF(EH$68=0,HLOOKUP($A164,'Monte Carlo_locked values'!$CQ$6:$DS$506,'Half from MC Supply Inputs '!EH$138+1,FALSE),EH131)</f>
        <v>4.0296307955925643</v>
      </c>
      <c r="EI164">
        <f>IF(EI$68=0,HLOOKUP($A164,'Monte Carlo_locked values'!$CQ$6:$DS$506,'Half from MC Supply Inputs '!EI$138+1,FALSE),EI131)</f>
        <v>8.8263732304711304</v>
      </c>
      <c r="EJ164">
        <f>IF(EJ$68=0,HLOOKUP($A164,'Monte Carlo_locked values'!$CQ$6:$DS$506,'Half from MC Supply Inputs '!EJ$138+1,FALSE),EJ131)</f>
        <v>7.0221809990540507</v>
      </c>
      <c r="EK164">
        <f>IF(EK$68=0,HLOOKUP($A164,'Monte Carlo_locked values'!$CQ$6:$DS$506,'Half from MC Supply Inputs '!EK$138+1,FALSE),EK131)</f>
        <v>4.0249253213788121</v>
      </c>
      <c r="EL164">
        <f>IF(EL$68=0,HLOOKUP($A164,'Monte Carlo_locked values'!$CQ$6:$DS$506,'Half from MC Supply Inputs '!EL$138+1,FALSE),EL131)</f>
        <v>8.8263732304711304</v>
      </c>
      <c r="EM164">
        <f>IF(EM$68=0,HLOOKUP($A164,'Monte Carlo_locked values'!$CQ$6:$DS$506,'Half from MC Supply Inputs '!EM$138+1,FALSE),EM131)</f>
        <v>14.771907211632172</v>
      </c>
      <c r="EN164">
        <f>IF(EN$68=0,HLOOKUP($A164,'Monte Carlo_locked values'!$CQ$6:$DS$506,'Half from MC Supply Inputs '!EN$138+1,FALSE),EN131)</f>
        <v>4.0296307955925643</v>
      </c>
      <c r="EO164">
        <f>IF(EO$68=0,HLOOKUP($A164,'Monte Carlo_locked values'!$CQ$6:$DS$506,'Half from MC Supply Inputs '!EO$138+1,FALSE),EO131)</f>
        <v>8.8263732304711304</v>
      </c>
      <c r="EP164">
        <f>IF(EP$68=0,HLOOKUP($A164,'Monte Carlo_locked values'!$CQ$6:$DS$506,'Half from MC Supply Inputs '!EP$138+1,FALSE),EP131)</f>
        <v>6.9998728162015169</v>
      </c>
      <c r="EQ164">
        <f>IF(EQ$68=0,HLOOKUP($A164,'Monte Carlo_locked values'!$CQ$6:$DS$506,'Half from MC Supply Inputs '!EQ$138+1,FALSE),EQ131)</f>
        <v>8.8263732304711304</v>
      </c>
      <c r="ER164">
        <f>IF(ER$68=0,HLOOKUP($A164,'Monte Carlo_locked values'!$CQ$6:$DS$506,'Half from MC Supply Inputs '!ER$138+1,FALSE),ER131)</f>
        <v>7.9242771147625906</v>
      </c>
      <c r="ES164">
        <f>IF(ES$68=0,HLOOKUP($A164,'Monte Carlo_locked values'!$CQ$6:$DS$506,'Half from MC Supply Inputs '!ES$138+1,FALSE),ES131)</f>
        <v>8.1293068858722961</v>
      </c>
      <c r="ET164">
        <f>IF(ET$68=0,HLOOKUP($A164,'Monte Carlo_locked values'!$CQ$6:$DS$506,'Half from MC Supply Inputs '!ET$138+1,FALSE),ET131)</f>
        <v>7.5945795202035669</v>
      </c>
      <c r="EU164">
        <f>IF(EU$68=0,HLOOKUP($A164,'Monte Carlo_locked values'!$CQ$6:$DS$506,'Half from MC Supply Inputs '!EU$138+1,FALSE),EU131)</f>
        <v>5.5235531602164318</v>
      </c>
      <c r="EV164">
        <f>IF(EV$68=0,HLOOKUP($A164,'Monte Carlo_locked values'!$CQ$6:$DS$506,'Half from MC Supply Inputs '!EV$138+1,FALSE),EV131)</f>
        <v>14.771907211632172</v>
      </c>
      <c r="EW164">
        <f>IF(EW$68=0,HLOOKUP($A164,'Monte Carlo_locked values'!$CQ$6:$DS$506,'Half from MC Supply Inputs '!EW$138+1,FALSE),EW131)</f>
        <v>5.5235531602164318</v>
      </c>
      <c r="EX164">
        <f>IF(EX$68=0,HLOOKUP($A164,'Monte Carlo_locked values'!$CQ$6:$DS$506,'Half from MC Supply Inputs '!EX$138+1,FALSE),EX131)</f>
        <v>4.0249253213788121</v>
      </c>
      <c r="EY164">
        <f>IF(EY$68=0,HLOOKUP($A164,'Monte Carlo_locked values'!$CQ$6:$DS$506,'Half from MC Supply Inputs '!EY$138+1,FALSE),EY131)</f>
        <v>7.0221809990540507</v>
      </c>
      <c r="EZ164">
        <f>IF(EZ$68=0,HLOOKUP($A164,'Monte Carlo_locked values'!$CQ$6:$DS$506,'Half from MC Supply Inputs '!EZ$138+1,FALSE),EZ131)</f>
        <v>7.9242771147625906</v>
      </c>
      <c r="FA164">
        <f>IF(FA$68=0,HLOOKUP($A164,'Monte Carlo_locked values'!$CQ$6:$DS$506,'Half from MC Supply Inputs '!FA$138+1,FALSE),FA131)</f>
        <v>6.5410459112290082</v>
      </c>
      <c r="FB164">
        <f>IF(FB$68=0,HLOOKUP($A164,'Monte Carlo_locked values'!$CQ$6:$DS$506,'Half from MC Supply Inputs '!FB$138+1,FALSE),FB131)</f>
        <v>4.0249253213788121</v>
      </c>
      <c r="FC164">
        <f>IF(FC$68=0,HLOOKUP($A164,'Monte Carlo_locked values'!$CQ$6:$DS$506,'Half from MC Supply Inputs '!FC$138+1,FALSE),FC131)</f>
        <v>14.771907211632172</v>
      </c>
      <c r="FD164">
        <f>IF(FD$68=0,HLOOKUP($A164,'Monte Carlo_locked values'!$CQ$6:$DS$506,'Half from MC Supply Inputs '!FD$138+1,FALSE),FD131)</f>
        <v>5.5235531602164318</v>
      </c>
      <c r="FE164">
        <f>IF(FE$68=0,HLOOKUP($A164,'Monte Carlo_locked values'!$CQ$6:$DS$506,'Half from MC Supply Inputs '!FE$138+1,FALSE),FE131)</f>
        <v>14.771907211632172</v>
      </c>
      <c r="FF164">
        <f>IF(FF$68=0,HLOOKUP($A164,'Monte Carlo_locked values'!$CQ$6:$DS$506,'Half from MC Supply Inputs '!FF$138+1,FALSE),FF131)</f>
        <v>14.771907211632172</v>
      </c>
      <c r="FG164">
        <f>IF(FG$68=0,HLOOKUP($A164,'Monte Carlo_locked values'!$CQ$6:$DS$506,'Half from MC Supply Inputs '!FG$138+1,FALSE),FG131)</f>
        <v>4.0296307955925643</v>
      </c>
      <c r="FH164">
        <f>IF(FH$68=0,HLOOKUP($A164,'Monte Carlo_locked values'!$CQ$6:$DS$506,'Half from MC Supply Inputs '!FH$138+1,FALSE),FH131)</f>
        <v>7.273951986876698</v>
      </c>
      <c r="FI164">
        <f>IF(FI$68=0,HLOOKUP($A164,'Monte Carlo_locked values'!$CQ$6:$DS$506,'Half from MC Supply Inputs '!FI$138+1,FALSE),FI131)</f>
        <v>4.1559157649067275</v>
      </c>
      <c r="FJ164">
        <f>IF(FJ$68=0,HLOOKUP($A164,'Monte Carlo_locked values'!$CQ$6:$DS$506,'Half from MC Supply Inputs '!FJ$138+1,FALSE),FJ131)</f>
        <v>7.0221809990540507</v>
      </c>
      <c r="FK164">
        <f>IF(FK$68=0,HLOOKUP($A164,'Monte Carlo_locked values'!$CQ$6:$DS$506,'Half from MC Supply Inputs '!FK$138+1,FALSE),FK131)</f>
        <v>4.0249253213788121</v>
      </c>
      <c r="FL164">
        <f>IF(FL$68=0,HLOOKUP($A164,'Monte Carlo_locked values'!$CQ$6:$DS$506,'Half from MC Supply Inputs '!FL$138+1,FALSE),FL131)</f>
        <v>14.771907211632172</v>
      </c>
      <c r="FM164">
        <f>IF(FM$68=0,HLOOKUP($A164,'Monte Carlo_locked values'!$CQ$6:$DS$506,'Half from MC Supply Inputs '!FM$138+1,FALSE),FM131)</f>
        <v>4.7649096836917657</v>
      </c>
      <c r="FN164">
        <f>IF(FN$68=0,HLOOKUP($A164,'Monte Carlo_locked values'!$CQ$6:$DS$506,'Half from MC Supply Inputs '!FN$138+1,FALSE),FN131)</f>
        <v>14.771907211632172</v>
      </c>
      <c r="FO164">
        <f>IF(FO$68=0,HLOOKUP($A164,'Monte Carlo_locked values'!$CQ$6:$DS$506,'Half from MC Supply Inputs '!FO$138+1,FALSE),FO131)</f>
        <v>14.771907211632172</v>
      </c>
      <c r="FP164">
        <f>IF(FP$68=0,HLOOKUP($A164,'Monte Carlo_locked values'!$CQ$6:$DS$506,'Half from MC Supply Inputs '!FP$138+1,FALSE),FP131)</f>
        <v>4.0296307955925643</v>
      </c>
      <c r="FQ164">
        <f>IF(FQ$68=0,HLOOKUP($A164,'Monte Carlo_locked values'!$CQ$6:$DS$506,'Half from MC Supply Inputs '!FQ$138+1,FALSE),FQ131)</f>
        <v>5.5235531602164318</v>
      </c>
      <c r="FR164">
        <f>IF(FR$68=0,HLOOKUP($A164,'Monte Carlo_locked values'!$CQ$6:$DS$506,'Half from MC Supply Inputs '!FR$138+1,FALSE),FR131)</f>
        <v>7.0221809990540507</v>
      </c>
      <c r="FS164">
        <f>IF(FS$68=0,HLOOKUP($A164,'Monte Carlo_locked values'!$CQ$6:$DS$506,'Half from MC Supply Inputs '!FS$138+1,FALSE),FS131)</f>
        <v>14.771907211632172</v>
      </c>
      <c r="FT164">
        <f>IF(FT$68=0,HLOOKUP($A164,'Monte Carlo_locked values'!$CQ$6:$DS$506,'Half from MC Supply Inputs '!FT$138+1,FALSE),FT131)</f>
        <v>14.771907211632172</v>
      </c>
      <c r="FU164">
        <f>IF(FU$68=0,HLOOKUP($A164,'Monte Carlo_locked values'!$CQ$6:$DS$506,'Half from MC Supply Inputs '!FU$138+1,FALSE),FU131)</f>
        <v>14.771907211632172</v>
      </c>
      <c r="FV164">
        <f>IF(FV$68=0,HLOOKUP($A164,'Monte Carlo_locked values'!$CQ$6:$DS$506,'Half from MC Supply Inputs '!FV$138+1,FALSE),FV131)</f>
        <v>4.5181857337862805</v>
      </c>
      <c r="FW164">
        <f>IF(FW$68=0,HLOOKUP($A164,'Monte Carlo_locked values'!$CQ$6:$DS$506,'Half from MC Supply Inputs '!FW$138+1,FALSE),FW131)</f>
        <v>4.1226634019719137</v>
      </c>
      <c r="FX164">
        <f>IF(FX$68=0,HLOOKUP($A164,'Monte Carlo_locked values'!$CQ$6:$DS$506,'Half from MC Supply Inputs '!FX$138+1,FALSE),FX131)</f>
        <v>13.41990967797423</v>
      </c>
      <c r="FY164">
        <f>IF(FY$68=0,HLOOKUP($A164,'Monte Carlo_locked values'!$CQ$6:$DS$506,'Half from MC Supply Inputs '!FY$138+1,FALSE),FY131)</f>
        <v>10.304455501439833</v>
      </c>
      <c r="FZ164">
        <f>IF(FZ$68=0,HLOOKUP($A164,'Monte Carlo_locked values'!$CQ$6:$DS$506,'Half from MC Supply Inputs '!FZ$138+1,FALSE),FZ131)</f>
        <v>12.235487713160312</v>
      </c>
      <c r="GA164">
        <f>IF(GA$68=0,HLOOKUP($A164,'Monte Carlo_locked values'!$CQ$6:$DS$506,'Half from MC Supply Inputs '!GA$138+1,FALSE),GA131)</f>
        <v>4.4184628974158722</v>
      </c>
      <c r="GB164">
        <f>IF(GB$68=0,HLOOKUP($A164,'Monte Carlo_locked values'!$CQ$6:$DS$506,'Half from MC Supply Inputs '!GB$138+1,FALSE),GB131)</f>
        <v>14.771907211632172</v>
      </c>
      <c r="GC164">
        <f>IF(GC$68=0,HLOOKUP($A164,'Monte Carlo_locked values'!$CQ$6:$DS$506,'Half from MC Supply Inputs '!GC$138+1,FALSE),GC131)</f>
        <v>14.771907211632172</v>
      </c>
      <c r="GD164">
        <f>IF(GD$68=0,HLOOKUP($A164,'Monte Carlo_locked values'!$CQ$6:$DS$506,'Half from MC Supply Inputs '!GD$138+1,FALSE),GD131)</f>
        <v>7.0221809990540507</v>
      </c>
      <c r="GE164">
        <f>IF(GE$68=0,HLOOKUP($A164,'Monte Carlo_locked values'!$CQ$6:$DS$506,'Half from MC Supply Inputs '!GE$138+1,FALSE),GE131)</f>
        <v>5.5235531602164318</v>
      </c>
      <c r="GF164">
        <f>IF(GF$68=0,HLOOKUP($A164,'Monte Carlo_locked values'!$CQ$6:$DS$506,'Half from MC Supply Inputs '!GF$138+1,FALSE),GF131)</f>
        <v>14.771907211632172</v>
      </c>
      <c r="GG164">
        <f>IF(GG$68=0,HLOOKUP($A164,'Monte Carlo_locked values'!$CQ$6:$DS$506,'Half from MC Supply Inputs '!GG$138+1,FALSE),GG131)</f>
        <v>8.8263732304711304</v>
      </c>
      <c r="GH164">
        <f>IF(GH$68=0,HLOOKUP($A164,'Monte Carlo_locked values'!$CQ$6:$DS$506,'Half from MC Supply Inputs '!GH$138+1,FALSE),GH131)</f>
        <v>14.771907211632172</v>
      </c>
      <c r="GI164">
        <f>IF(GI$68=0,HLOOKUP($A164,'Monte Carlo_locked values'!$CQ$6:$DS$506,'Half from MC Supply Inputs '!GI$138+1,FALSE),GI131)</f>
        <v>4.0249253213788121</v>
      </c>
      <c r="GJ164">
        <f>IF(GJ$68=0,HLOOKUP($A164,'Monte Carlo_locked values'!$CQ$6:$DS$506,'Half from MC Supply Inputs '!GJ$138+1,FALSE),GJ131)</f>
        <v>14.771907211632172</v>
      </c>
      <c r="GK164">
        <f>IF(GK$68=0,HLOOKUP($A164,'Monte Carlo_locked values'!$CQ$6:$DS$506,'Half from MC Supply Inputs '!GK$138+1,FALSE),GK131)</f>
        <v>7.2359785366578464</v>
      </c>
      <c r="GL164">
        <f>IF(GL$68=0,HLOOKUP($A164,'Monte Carlo_locked values'!$CQ$6:$DS$506,'Half from MC Supply Inputs '!GL$138+1,FALSE),GL131)</f>
        <v>14.771907211632172</v>
      </c>
      <c r="GM164">
        <f>IF(GM$68=0,HLOOKUP($A164,'Monte Carlo_locked values'!$CQ$6:$DS$506,'Half from MC Supply Inputs '!GM$138+1,FALSE),GM131)</f>
        <v>4.0296307955925643</v>
      </c>
      <c r="GN164">
        <f>IF(GN$68=0,HLOOKUP($A164,'Monte Carlo_locked values'!$CQ$6:$DS$506,'Half from MC Supply Inputs '!GN$138+1,FALSE),GN131)</f>
        <v>5.5235531602164318</v>
      </c>
      <c r="GO164">
        <f>IF(GO$68=0,HLOOKUP($A164,'Monte Carlo_locked values'!$CQ$6:$DS$506,'Half from MC Supply Inputs '!GO$138+1,FALSE),GO131)</f>
        <v>14.771907211632172</v>
      </c>
      <c r="GP164">
        <f>IF(GP$68=0,HLOOKUP($A164,'Monte Carlo_locked values'!$CQ$6:$DS$506,'Half from MC Supply Inputs '!GP$138+1,FALSE),GP131)</f>
        <v>14.771907211632172</v>
      </c>
      <c r="GQ164">
        <f>IF(GQ$68=0,HLOOKUP($A164,'Monte Carlo_locked values'!$CQ$6:$DS$506,'Half from MC Supply Inputs '!GQ$138+1,FALSE),GQ131)</f>
        <v>5.2359223049057011</v>
      </c>
      <c r="GR164">
        <f>IF(GR$68=0,HLOOKUP($A164,'Monte Carlo_locked values'!$CQ$6:$DS$506,'Half from MC Supply Inputs '!GR$138+1,FALSE),GR131)</f>
        <v>5.5235531602164318</v>
      </c>
      <c r="GS164">
        <f>IF(GS$68=0,HLOOKUP($A164,'Monte Carlo_locked values'!$CQ$6:$DS$506,'Half from MC Supply Inputs '!GS$138+1,FALSE),GS131)</f>
        <v>4.0249253213788121</v>
      </c>
      <c r="GT164">
        <f>IF(GT$68=0,HLOOKUP($A164,'Monte Carlo_locked values'!$CQ$6:$DS$506,'Half from MC Supply Inputs '!GT$138+1,FALSE),GT131)</f>
        <v>4.0249253213788121</v>
      </c>
      <c r="GU164">
        <f>IF(GU$68=0,HLOOKUP($A164,'Monte Carlo_locked values'!$CQ$6:$DS$506,'Half from MC Supply Inputs '!GU$138+1,FALSE),GU131)</f>
        <v>7.7545729677636146</v>
      </c>
      <c r="GV164">
        <f>IF(GV$68=0,HLOOKUP($A164,'Monte Carlo_locked values'!$CQ$6:$DS$506,'Half from MC Supply Inputs '!GV$138+1,FALSE),GV131)</f>
        <v>7.0221809990540507</v>
      </c>
      <c r="GW164">
        <f>IF(GW$68=0,HLOOKUP($A164,'Monte Carlo_locked values'!$CQ$6:$DS$506,'Half from MC Supply Inputs '!GW$138+1,FALSE),GW131)</f>
        <v>7.9242771147625906</v>
      </c>
      <c r="GX164">
        <f>IF(GX$68=0,HLOOKUP($A164,'Monte Carlo_locked values'!$CQ$6:$DS$506,'Half from MC Supply Inputs '!GX$138+1,FALSE),GX131)</f>
        <v>4.0296307955925643</v>
      </c>
      <c r="GY164">
        <f>IF(GY$68=0,HLOOKUP($A164,'Monte Carlo_locked values'!$CQ$6:$DS$506,'Half from MC Supply Inputs '!GY$138+1,FALSE),GY131)</f>
        <v>7.0221809990540507</v>
      </c>
      <c r="GZ164">
        <f>IF(GZ$68=0,HLOOKUP($A164,'Monte Carlo_locked values'!$CQ$6:$DS$506,'Half from MC Supply Inputs '!GZ$138+1,FALSE),GZ131)</f>
        <v>7.0221809990540507</v>
      </c>
      <c r="HA164">
        <f>IF(HA$68=0,HLOOKUP($A164,'Monte Carlo_locked values'!$CQ$6:$DS$506,'Half from MC Supply Inputs '!HA$138+1,FALSE),HA131)</f>
        <v>5.5235531602164318</v>
      </c>
      <c r="HB164">
        <f>IF(HB$68=0,HLOOKUP($A164,'Monte Carlo_locked values'!$CQ$6:$DS$506,'Half from MC Supply Inputs '!HB$138+1,FALSE),HB131)</f>
        <v>8.8263732304711304</v>
      </c>
      <c r="HC164">
        <f>IF(HC$68=0,HLOOKUP($A164,'Monte Carlo_locked values'!$CQ$6:$DS$506,'Half from MC Supply Inputs '!HC$138+1,FALSE),HC131)</f>
        <v>4.0249253213788121</v>
      </c>
      <c r="HD164">
        <f>IF(HD$68=0,HLOOKUP($A164,'Monte Carlo_locked values'!$CQ$6:$DS$506,'Half from MC Supply Inputs '!HD$138+1,FALSE),HD131)</f>
        <v>4.0249253213788121</v>
      </c>
      <c r="HE164">
        <f>IF(HE$68=0,HLOOKUP($A164,'Monte Carlo_locked values'!$CQ$6:$DS$506,'Half from MC Supply Inputs '!HE$138+1,FALSE),HE131)</f>
        <v>4.0296307955925643</v>
      </c>
      <c r="HF164">
        <f>IF(HF$68=0,HLOOKUP($A164,'Monte Carlo_locked values'!$CQ$6:$DS$506,'Half from MC Supply Inputs '!HF$138+1,FALSE),HF131)</f>
        <v>8.8263732304711304</v>
      </c>
      <c r="HG164">
        <f>IF(HG$68=0,HLOOKUP($A164,'Monte Carlo_locked values'!$CQ$6:$DS$506,'Half from MC Supply Inputs '!HG$138+1,FALSE),HG131)</f>
        <v>14.771907211632172</v>
      </c>
      <c r="HH164">
        <f>IF(HH$68=0,HLOOKUP($A164,'Monte Carlo_locked values'!$CQ$6:$DS$506,'Half from MC Supply Inputs '!HH$138+1,FALSE),HH131)</f>
        <v>14.771907211632172</v>
      </c>
      <c r="HI164">
        <f>IF(HI$68=0,HLOOKUP($A164,'Monte Carlo_locked values'!$CQ$6:$DS$506,'Half from MC Supply Inputs '!HI$138+1,FALSE),HI131)</f>
        <v>14.771907211632172</v>
      </c>
      <c r="HJ164">
        <f>IF(HJ$68=0,HLOOKUP($A164,'Monte Carlo_locked values'!$CQ$6:$DS$506,'Half from MC Supply Inputs '!HJ$138+1,FALSE),HJ131)</f>
        <v>4.0296307955925643</v>
      </c>
      <c r="HK164">
        <f>IF(HK$68=0,HLOOKUP($A164,'Monte Carlo_locked values'!$CQ$6:$DS$506,'Half from MC Supply Inputs '!HK$138+1,FALSE),HK131)</f>
        <v>7.9242771147625906</v>
      </c>
      <c r="HL164">
        <f>IF(HL$68=0,HLOOKUP($A164,'Monte Carlo_locked values'!$CQ$6:$DS$506,'Half from MC Supply Inputs '!HL$138+1,FALSE),HL131)</f>
        <v>14.771907211632172</v>
      </c>
      <c r="HM164">
        <f>IF(HM$68=0,HLOOKUP($A164,'Monte Carlo_locked values'!$CQ$6:$DS$506,'Half from MC Supply Inputs '!HM$138+1,FALSE),HM131)</f>
        <v>4.0249253213788121</v>
      </c>
      <c r="HN164">
        <f>IF(HN$68=0,HLOOKUP($A164,'Monte Carlo_locked values'!$CQ$6:$DS$506,'Half from MC Supply Inputs '!HN$138+1,FALSE),HN131)</f>
        <v>7.6016043674512757</v>
      </c>
      <c r="HO164">
        <f>IF(HO$68=0,HLOOKUP($A164,'Monte Carlo_locked values'!$CQ$6:$DS$506,'Half from MC Supply Inputs '!HO$138+1,FALSE),HO131)</f>
        <v>14.771907211632172</v>
      </c>
      <c r="HP164">
        <f>IF(HP$68=0,HLOOKUP($A164,'Monte Carlo_locked values'!$CQ$6:$DS$506,'Half from MC Supply Inputs '!HP$138+1,FALSE),HP131)</f>
        <v>7.0221809990540507</v>
      </c>
      <c r="HQ164">
        <f>IF(HQ$68=0,HLOOKUP($A164,'Monte Carlo_locked values'!$CQ$6:$DS$506,'Half from MC Supply Inputs '!HQ$138+1,FALSE),HQ131)</f>
        <v>7.0221809990540507</v>
      </c>
      <c r="HR164">
        <f>IF(HR$68=0,HLOOKUP($A164,'Monte Carlo_locked values'!$CQ$6:$DS$506,'Half from MC Supply Inputs '!HR$138+1,FALSE),HR131)</f>
        <v>8.8263732304711304</v>
      </c>
      <c r="HS164">
        <f>IF(HS$68=0,HLOOKUP($A164,'Monte Carlo_locked values'!$CQ$6:$DS$506,'Half from MC Supply Inputs '!HS$138+1,FALSE),HS131)</f>
        <v>5.5235531602164318</v>
      </c>
      <c r="HT164">
        <f>IF(HT$68=0,HLOOKUP($A164,'Monte Carlo_locked values'!$CQ$6:$DS$506,'Half from MC Supply Inputs '!HT$138+1,FALSE),HT131)</f>
        <v>7.9242771147625906</v>
      </c>
      <c r="HU164">
        <f>IF(HU$68=0,HLOOKUP($A164,'Monte Carlo_locked values'!$CQ$6:$DS$506,'Half from MC Supply Inputs '!HU$138+1,FALSE),HU131)</f>
        <v>5.5235531602164318</v>
      </c>
      <c r="HV164">
        <f>IF(HV$68=0,HLOOKUP($A164,'Monte Carlo_locked values'!$CQ$6:$DS$506,'Half from MC Supply Inputs '!HV$138+1,FALSE),HV131)</f>
        <v>4.0249253213788121</v>
      </c>
      <c r="HW164">
        <f>IF(HW$68=0,HLOOKUP($A164,'Monte Carlo_locked values'!$CQ$6:$DS$506,'Half from MC Supply Inputs '!HW$138+1,FALSE),HW131)</f>
        <v>4.0249253213788121</v>
      </c>
      <c r="HX164">
        <f>IF(HX$68=0,HLOOKUP($A164,'Monte Carlo_locked values'!$CQ$6:$DS$506,'Half from MC Supply Inputs '!HX$138+1,FALSE),HX131)</f>
        <v>14.771907211632172</v>
      </c>
      <c r="HY164">
        <f>IF(HY$68=0,HLOOKUP($A164,'Monte Carlo_locked values'!$CQ$6:$DS$506,'Half from MC Supply Inputs '!HY$138+1,FALSE),HY131)</f>
        <v>8.5998924461748505</v>
      </c>
      <c r="HZ164">
        <f>IF(HZ$68=0,HLOOKUP($A164,'Monte Carlo_locked values'!$CQ$6:$DS$506,'Half from MC Supply Inputs '!HZ$138+1,FALSE),HZ131)</f>
        <v>14.771907211632172</v>
      </c>
      <c r="IA164">
        <f>IF(IA$68=0,HLOOKUP($A164,'Monte Carlo_locked values'!$CQ$6:$DS$506,'Half from MC Supply Inputs '!IA$138+1,FALSE),IA131)</f>
        <v>14.771907211632172</v>
      </c>
      <c r="IB164">
        <f>IF(IB$68=0,HLOOKUP($A164,'Monte Carlo_locked values'!$CQ$6:$DS$506,'Half from MC Supply Inputs '!IB$138+1,FALSE),IB131)</f>
        <v>7.9242771147625906</v>
      </c>
      <c r="IC164">
        <f>IF(IC$68=0,HLOOKUP($A164,'Monte Carlo_locked values'!$CQ$6:$DS$506,'Half from MC Supply Inputs '!IC$138+1,FALSE),IC131)</f>
        <v>7.0221809990540507</v>
      </c>
      <c r="ID164">
        <f>IF(ID$68=0,HLOOKUP($A164,'Monte Carlo_locked values'!$CQ$6:$DS$506,'Half from MC Supply Inputs '!ID$138+1,FALSE),ID131)</f>
        <v>4.0249253213788121</v>
      </c>
      <c r="IE164">
        <f>IF(IE$68=0,HLOOKUP($A164,'Monte Carlo_locked values'!$CQ$6:$DS$506,'Half from MC Supply Inputs '!IE$138+1,FALSE),IE131)</f>
        <v>4.0249253213788121</v>
      </c>
      <c r="IF164">
        <f>IF(IF$68=0,HLOOKUP($A164,'Monte Carlo_locked values'!$CQ$6:$DS$506,'Half from MC Supply Inputs '!IF$138+1,FALSE),IF131)</f>
        <v>8.8263732304711304</v>
      </c>
      <c r="IG164">
        <f>IF(IG$68=0,HLOOKUP($A164,'Monte Carlo_locked values'!$CQ$6:$DS$506,'Half from MC Supply Inputs '!IG$138+1,FALSE),IG131)</f>
        <v>9.577945623362865</v>
      </c>
      <c r="IH164">
        <f>IF(IH$68=0,HLOOKUP($A164,'Monte Carlo_locked values'!$CQ$6:$DS$506,'Half from MC Supply Inputs '!IH$138+1,FALSE),IH131)</f>
        <v>14.771907211632172</v>
      </c>
      <c r="II164">
        <f>IF(II$68=0,HLOOKUP($A164,'Monte Carlo_locked values'!$CQ$6:$DS$506,'Half from MC Supply Inputs '!II$138+1,FALSE),II131)</f>
        <v>4.664008620054144</v>
      </c>
      <c r="IJ164">
        <f>IF(IJ$68=0,HLOOKUP($A164,'Monte Carlo_locked values'!$CQ$6:$DS$506,'Half from MC Supply Inputs '!IJ$138+1,FALSE),IJ131)</f>
        <v>4.8919232898014311</v>
      </c>
      <c r="IK164">
        <f>IF(IK$68=0,HLOOKUP($A164,'Monte Carlo_locked values'!$CQ$6:$DS$506,'Half from MC Supply Inputs '!IK$138+1,FALSE),IK131)</f>
        <v>5.5235531602164318</v>
      </c>
      <c r="IL164">
        <f>IF(IL$68=0,HLOOKUP($A164,'Monte Carlo_locked values'!$CQ$6:$DS$506,'Half from MC Supply Inputs '!IL$138+1,FALSE),IL131)</f>
        <v>7.0221809990540507</v>
      </c>
      <c r="IM164">
        <f>IF(IM$68=0,HLOOKUP($A164,'Monte Carlo_locked values'!$CQ$6:$DS$506,'Half from MC Supply Inputs '!IM$138+1,FALSE),IM131)</f>
        <v>4.0249253213788121</v>
      </c>
      <c r="IN164">
        <f>IF(IN$68=0,HLOOKUP($A164,'Monte Carlo_locked values'!$CQ$6:$DS$506,'Half from MC Supply Inputs '!IN$138+1,FALSE),IN131)</f>
        <v>14.771907211632172</v>
      </c>
      <c r="IO164">
        <f>IF(IO$68=0,HLOOKUP($A164,'Monte Carlo_locked values'!$CQ$6:$DS$506,'Half from MC Supply Inputs '!IO$138+1,FALSE),IO131)</f>
        <v>14.771907211632172</v>
      </c>
      <c r="IP164">
        <f>IF(IP$68=0,HLOOKUP($A164,'Monte Carlo_locked values'!$CQ$6:$DS$506,'Half from MC Supply Inputs '!IP$138+1,FALSE),IP131)</f>
        <v>8.8263732304711304</v>
      </c>
      <c r="IQ164">
        <f>IF(IQ$68=0,HLOOKUP($A164,'Monte Carlo_locked values'!$CQ$6:$DS$506,'Half from MC Supply Inputs '!IQ$138+1,FALSE),IQ131)</f>
        <v>8.8263732304711304</v>
      </c>
      <c r="IR164">
        <f>IF(IR$68=0,HLOOKUP($A164,'Monte Carlo_locked values'!$CQ$6:$DS$506,'Half from MC Supply Inputs '!IR$138+1,FALSE),IR131)</f>
        <v>7.0221809990540507</v>
      </c>
      <c r="IS164">
        <f>IF(IS$68=0,HLOOKUP($A164,'Monte Carlo_locked values'!$CQ$6:$DS$506,'Half from MC Supply Inputs '!IS$138+1,FALSE),IS131)</f>
        <v>14.771907211632172</v>
      </c>
      <c r="IT164">
        <f>IF(IT$68=0,HLOOKUP($A164,'Monte Carlo_locked values'!$CQ$6:$DS$506,'Half from MC Supply Inputs '!IT$138+1,FALSE),IT131)</f>
        <v>8.8263732304711304</v>
      </c>
      <c r="IU164">
        <f>IF(IU$68=0,HLOOKUP($A164,'Monte Carlo_locked values'!$CQ$6:$DS$506,'Half from MC Supply Inputs '!IU$138+1,FALSE),IU131)</f>
        <v>7.9242771147625906</v>
      </c>
      <c r="IV164">
        <f>IF(IV$68=0,HLOOKUP($A164,'Monte Carlo_locked values'!$CQ$6:$DS$506,'Half from MC Supply Inputs '!IV$138+1,FALSE),IV131)</f>
        <v>14.771907211632172</v>
      </c>
      <c r="IW164">
        <f>IF(IW$68=0,HLOOKUP($A164,'Monte Carlo_locked values'!$CQ$6:$DS$506,'Half from MC Supply Inputs '!IW$138+1,FALSE),IW131)</f>
        <v>14.771907211632172</v>
      </c>
      <c r="IX164">
        <f>IF(IX$68=0,HLOOKUP($A164,'Monte Carlo_locked values'!$CQ$6:$DS$506,'Half from MC Supply Inputs '!IX$138+1,FALSE),IX131)</f>
        <v>14.771907211632172</v>
      </c>
      <c r="IY164">
        <f>IF(IY$68=0,HLOOKUP($A164,'Monte Carlo_locked values'!$CQ$6:$DS$506,'Half from MC Supply Inputs '!IY$138+1,FALSE),IY131)</f>
        <v>5.5235531602164318</v>
      </c>
      <c r="IZ164">
        <f>IF(IZ$68=0,HLOOKUP($A164,'Monte Carlo_locked values'!$CQ$6:$DS$506,'Half from MC Supply Inputs '!IZ$138+1,FALSE),IZ131)</f>
        <v>4.0296307955925643</v>
      </c>
      <c r="JA164">
        <f>IF(JA$68=0,HLOOKUP($A164,'Monte Carlo_locked values'!$CQ$6:$DS$506,'Half from MC Supply Inputs '!JA$138+1,FALSE),JA131)</f>
        <v>14.771907211632172</v>
      </c>
      <c r="JB164">
        <f>IF(JB$68=0,HLOOKUP($A164,'Monte Carlo_locked values'!$CQ$6:$DS$506,'Half from MC Supply Inputs '!JB$138+1,FALSE),JB131)</f>
        <v>10.422086447006841</v>
      </c>
      <c r="JC164">
        <f>IF(JC$68=0,HLOOKUP($A164,'Monte Carlo_locked values'!$CQ$6:$DS$506,'Half from MC Supply Inputs '!JC$138+1,FALSE),JC131)</f>
        <v>5.5235531602164318</v>
      </c>
      <c r="JD164">
        <f>IF(JD$68=0,HLOOKUP($A164,'Monte Carlo_locked values'!$CQ$6:$DS$506,'Half from MC Supply Inputs '!JD$138+1,FALSE),JD131)</f>
        <v>14.771907211632172</v>
      </c>
      <c r="JE164">
        <f>IF(JE$68=0,HLOOKUP($A164,'Monte Carlo_locked values'!$CQ$6:$DS$506,'Half from MC Supply Inputs '!JE$138+1,FALSE),JE131)</f>
        <v>14.771907211632172</v>
      </c>
      <c r="JF164">
        <f>IF(JF$68=0,HLOOKUP($A164,'Monte Carlo_locked values'!$CQ$6:$DS$506,'Half from MC Supply Inputs '!JF$138+1,FALSE),JF131)</f>
        <v>7.9242771147625906</v>
      </c>
      <c r="JG164">
        <f>IF(JG$68=0,HLOOKUP($A164,'Monte Carlo_locked values'!$CQ$6:$DS$506,'Half from MC Supply Inputs '!JG$138+1,FALSE),JG131)</f>
        <v>6.4257096447674389</v>
      </c>
      <c r="JH164">
        <f>IF(JH$68=0,HLOOKUP($A164,'Monte Carlo_locked values'!$CQ$6:$DS$506,'Half from MC Supply Inputs '!JH$138+1,FALSE),JH131)</f>
        <v>13.215209957016024</v>
      </c>
      <c r="JI164">
        <f>IF(JI$68=0,HLOOKUP($A164,'Monte Carlo_locked values'!$CQ$6:$DS$506,'Half from MC Supply Inputs '!JI$138+1,FALSE),JI131)</f>
        <v>14.771907211632172</v>
      </c>
      <c r="JJ164">
        <f>IF(JJ$68=0,HLOOKUP($A164,'Monte Carlo_locked values'!$CQ$6:$DS$506,'Half from MC Supply Inputs '!JJ$138+1,FALSE),JJ131)</f>
        <v>4.0249253213788121</v>
      </c>
      <c r="JK164">
        <f>IF(JK$68=0,HLOOKUP($A164,'Monte Carlo_locked values'!$CQ$6:$DS$506,'Half from MC Supply Inputs '!JK$138+1,FALSE),JK131)</f>
        <v>7.9242771147625906</v>
      </c>
      <c r="JL164">
        <f>IF(JL$68=0,HLOOKUP($A164,'Monte Carlo_locked values'!$CQ$6:$DS$506,'Half from MC Supply Inputs '!JL$138+1,FALSE),JL131)</f>
        <v>5.5235531602164318</v>
      </c>
      <c r="JM164">
        <f>IF(JM$68=0,HLOOKUP($A164,'Monte Carlo_locked values'!$CQ$6:$DS$506,'Half from MC Supply Inputs '!JM$138+1,FALSE),JM131)</f>
        <v>4.0249253213788121</v>
      </c>
      <c r="JN164">
        <f>IF(JN$68=0,HLOOKUP($A164,'Monte Carlo_locked values'!$CQ$6:$DS$506,'Half from MC Supply Inputs '!JN$138+1,FALSE),JN131)</f>
        <v>9.3373889686700977</v>
      </c>
      <c r="JO164">
        <f>IF(JO$68=0,HLOOKUP($A164,'Monte Carlo_locked values'!$CQ$6:$DS$506,'Half from MC Supply Inputs '!JO$138+1,FALSE),JO131)</f>
        <v>11.330107788022254</v>
      </c>
      <c r="JP164">
        <f>IF(JP$68=0,HLOOKUP($A164,'Monte Carlo_locked values'!$CQ$6:$DS$506,'Half from MC Supply Inputs '!JP$138+1,FALSE),JP131)</f>
        <v>7.0221809990540507</v>
      </c>
      <c r="JQ164">
        <f>IF(JQ$68=0,HLOOKUP($A164,'Monte Carlo_locked values'!$CQ$6:$DS$506,'Half from MC Supply Inputs '!JQ$138+1,FALSE),JQ131)</f>
        <v>4.0249253213788121</v>
      </c>
      <c r="JR164">
        <f>IF(JR$68=0,HLOOKUP($A164,'Monte Carlo_locked values'!$CQ$6:$DS$506,'Half from MC Supply Inputs '!JR$138+1,FALSE),JR131)</f>
        <v>14.771907211632172</v>
      </c>
      <c r="JS164">
        <f>IF(JS$68=0,HLOOKUP($A164,'Monte Carlo_locked values'!$CQ$6:$DS$506,'Half from MC Supply Inputs '!JS$138+1,FALSE),JS131)</f>
        <v>4.0249253213788121</v>
      </c>
      <c r="JT164">
        <f>IF(JT$68=0,HLOOKUP($A164,'Monte Carlo_locked values'!$CQ$6:$DS$506,'Half from MC Supply Inputs '!JT$138+1,FALSE),JT131)</f>
        <v>8.8263732304711304</v>
      </c>
      <c r="JU164">
        <f>IF(JU$68=0,HLOOKUP($A164,'Monte Carlo_locked values'!$CQ$6:$DS$506,'Half from MC Supply Inputs '!JU$138+1,FALSE),JU131)</f>
        <v>5.5235531602164318</v>
      </c>
      <c r="JV164">
        <f>IF(JV$68=0,HLOOKUP($A164,'Monte Carlo_locked values'!$CQ$6:$DS$506,'Half from MC Supply Inputs '!JV$138+1,FALSE),JV131)</f>
        <v>6.7117407444057751</v>
      </c>
      <c r="JW164">
        <f>IF(JW$68=0,HLOOKUP($A164,'Monte Carlo_locked values'!$CQ$6:$DS$506,'Half from MC Supply Inputs '!JW$138+1,FALSE),JW131)</f>
        <v>8.8263732304711304</v>
      </c>
      <c r="JX164">
        <f>IF(JX$68=0,HLOOKUP($A164,'Monte Carlo_locked values'!$CQ$6:$DS$506,'Half from MC Supply Inputs '!JX$138+1,FALSE),JX131)</f>
        <v>5.5235531602164318</v>
      </c>
      <c r="JY164">
        <f>IF(JY$68=0,HLOOKUP($A164,'Monte Carlo_locked values'!$CQ$6:$DS$506,'Half from MC Supply Inputs '!JY$138+1,FALSE),JY131)</f>
        <v>7.0221809990540507</v>
      </c>
      <c r="JZ164">
        <f>IF(JZ$68=0,HLOOKUP($A164,'Monte Carlo_locked values'!$CQ$6:$DS$506,'Half from MC Supply Inputs '!JZ$138+1,FALSE),JZ131)</f>
        <v>4.1799257217794485</v>
      </c>
      <c r="KA164">
        <f>IF(KA$68=0,HLOOKUP($A164,'Monte Carlo_locked values'!$CQ$6:$DS$506,'Half from MC Supply Inputs '!KA$138+1,FALSE),KA131)</f>
        <v>6.841833636333976</v>
      </c>
      <c r="KB164">
        <f>IF(KB$68=0,HLOOKUP($A164,'Monte Carlo_locked values'!$CQ$6:$DS$506,'Half from MC Supply Inputs '!KB$138+1,FALSE),KB131)</f>
        <v>4.0249253213788121</v>
      </c>
      <c r="KC164">
        <f>IF(KC$68=0,HLOOKUP($A164,'Monte Carlo_locked values'!$CQ$6:$DS$506,'Half from MC Supply Inputs '!KC$138+1,FALSE),KC131)</f>
        <v>11.388688330771613</v>
      </c>
      <c r="KD164">
        <f>IF(KD$68=0,HLOOKUP($A164,'Monte Carlo_locked values'!$CQ$6:$DS$506,'Half from MC Supply Inputs '!KD$138+1,FALSE),KD131)</f>
        <v>14.771907211632172</v>
      </c>
      <c r="KE164">
        <f>IF(KE$68=0,HLOOKUP($A164,'Monte Carlo_locked values'!$CQ$6:$DS$506,'Half from MC Supply Inputs '!KE$138+1,FALSE),KE131)</f>
        <v>4.0296307955925643</v>
      </c>
      <c r="KF164">
        <f>IF(KF$68=0,HLOOKUP($A164,'Monte Carlo_locked values'!$CQ$6:$DS$506,'Half from MC Supply Inputs '!KF$138+1,FALSE),KF131)</f>
        <v>7.9242771147625906</v>
      </c>
      <c r="KG164">
        <f>IF(KG$68=0,HLOOKUP($A164,'Monte Carlo_locked values'!$CQ$6:$DS$506,'Half from MC Supply Inputs '!KG$138+1,FALSE),KG131)</f>
        <v>14.771907211632172</v>
      </c>
      <c r="KH164">
        <f>IF(KH$68=0,HLOOKUP($A164,'Monte Carlo_locked values'!$CQ$6:$DS$506,'Half from MC Supply Inputs '!KH$138+1,FALSE),KH131)</f>
        <v>7.9242771147625906</v>
      </c>
      <c r="KI164">
        <f>IF(KI$68=0,HLOOKUP($A164,'Monte Carlo_locked values'!$CQ$6:$DS$506,'Half from MC Supply Inputs '!KI$138+1,FALSE),KI131)</f>
        <v>14.771907211632172</v>
      </c>
      <c r="KJ164">
        <f>IF(KJ$68=0,HLOOKUP($A164,'Monte Carlo_locked values'!$CQ$6:$DS$506,'Half from MC Supply Inputs '!KJ$138+1,FALSE),KJ131)</f>
        <v>4.0249253213788121</v>
      </c>
      <c r="KK164">
        <f>IF(KK$68=0,HLOOKUP($A164,'Monte Carlo_locked values'!$CQ$6:$DS$506,'Half from MC Supply Inputs '!KK$138+1,FALSE),KK131)</f>
        <v>14.771907211632172</v>
      </c>
      <c r="KL164">
        <f>IF(KL$68=0,HLOOKUP($A164,'Monte Carlo_locked values'!$CQ$6:$DS$506,'Half from MC Supply Inputs '!KL$138+1,FALSE),KL131)</f>
        <v>7.0221809990540507</v>
      </c>
      <c r="KM164">
        <f>IF(KM$68=0,HLOOKUP($A164,'Monte Carlo_locked values'!$CQ$6:$DS$506,'Half from MC Supply Inputs '!KM$138+1,FALSE),KM131)</f>
        <v>5.5235531602164318</v>
      </c>
      <c r="KN164">
        <f>IF(KN$68=0,HLOOKUP($A164,'Monte Carlo_locked values'!$CQ$6:$DS$506,'Half from MC Supply Inputs '!KN$138+1,FALSE),KN131)</f>
        <v>7.0221809990540507</v>
      </c>
      <c r="KO164">
        <f>IF(KO$68=0,HLOOKUP($A164,'Monte Carlo_locked values'!$CQ$6:$DS$506,'Half from MC Supply Inputs '!KO$138+1,FALSE),KO131)</f>
        <v>8.9810885547288475</v>
      </c>
      <c r="KP164">
        <f>IF(KP$68=0,HLOOKUP($A164,'Monte Carlo_locked values'!$CQ$6:$DS$506,'Half from MC Supply Inputs '!KP$138+1,FALSE),KP131)</f>
        <v>5.5235531602164318</v>
      </c>
      <c r="KQ164">
        <f>IF(KQ$68=0,HLOOKUP($A164,'Monte Carlo_locked values'!$CQ$6:$DS$506,'Half from MC Supply Inputs '!KQ$138+1,FALSE),KQ131)</f>
        <v>14.771907211632172</v>
      </c>
      <c r="KR164">
        <f>IF(KR$68=0,HLOOKUP($A164,'Monte Carlo_locked values'!$CQ$6:$DS$506,'Half from MC Supply Inputs '!KR$138+1,FALSE),KR131)</f>
        <v>7.0221809990540507</v>
      </c>
      <c r="KS164">
        <f>IF(KS$68=0,HLOOKUP($A164,'Monte Carlo_locked values'!$CQ$6:$DS$506,'Half from MC Supply Inputs '!KS$138+1,FALSE),KS131)</f>
        <v>14.771907211632172</v>
      </c>
      <c r="KT164">
        <f>IF(KT$68=0,HLOOKUP($A164,'Monte Carlo_locked values'!$CQ$6:$DS$506,'Half from MC Supply Inputs '!KT$138+1,FALSE),KT131)</f>
        <v>14.771907211632172</v>
      </c>
      <c r="KU164">
        <f>IF(KU$68=0,HLOOKUP($A164,'Monte Carlo_locked values'!$CQ$6:$DS$506,'Half from MC Supply Inputs '!KU$138+1,FALSE),KU131)</f>
        <v>8.8263732304711304</v>
      </c>
      <c r="KV164">
        <f>IF(KV$68=0,HLOOKUP($A164,'Monte Carlo_locked values'!$CQ$6:$DS$506,'Half from MC Supply Inputs '!KV$138+1,FALSE),KV131)</f>
        <v>4.0249253213788121</v>
      </c>
      <c r="KW164">
        <f>IF(KW$68=0,HLOOKUP($A164,'Monte Carlo_locked values'!$CQ$6:$DS$506,'Half from MC Supply Inputs '!KW$138+1,FALSE),KW131)</f>
        <v>4.1974387838087344</v>
      </c>
      <c r="KX164">
        <f>IF(KX$68=0,HLOOKUP($A164,'Monte Carlo_locked values'!$CQ$6:$DS$506,'Half from MC Supply Inputs '!KX$138+1,FALSE),KX131)</f>
        <v>4.0296307955925643</v>
      </c>
      <c r="KY164">
        <f>IF(KY$68=0,HLOOKUP($A164,'Monte Carlo_locked values'!$CQ$6:$DS$506,'Half from MC Supply Inputs '!KY$138+1,FALSE),KY131)</f>
        <v>14.771907211632172</v>
      </c>
      <c r="KZ164">
        <f>IF(KZ$68=0,HLOOKUP($A164,'Monte Carlo_locked values'!$CQ$6:$DS$506,'Half from MC Supply Inputs '!KZ$138+1,FALSE),KZ131)</f>
        <v>14.771907211632172</v>
      </c>
      <c r="LA164">
        <f>IF(LA$68=0,HLOOKUP($A164,'Monte Carlo_locked values'!$CQ$6:$DS$506,'Half from MC Supply Inputs '!LA$138+1,FALSE),LA131)</f>
        <v>14.771907211632172</v>
      </c>
      <c r="LB164">
        <f>IF(LB$68=0,HLOOKUP($A164,'Monte Carlo_locked values'!$CQ$6:$DS$506,'Half from MC Supply Inputs '!LB$138+1,FALSE),LB131)</f>
        <v>5.5235531602164318</v>
      </c>
      <c r="LC164">
        <f>IF(LC$68=0,HLOOKUP($A164,'Monte Carlo_locked values'!$CQ$6:$DS$506,'Half from MC Supply Inputs '!LC$138+1,FALSE),LC131)</f>
        <v>11.924829503350292</v>
      </c>
      <c r="LD164">
        <f>IF(LD$68=0,HLOOKUP($A164,'Monte Carlo_locked values'!$CQ$6:$DS$506,'Half from MC Supply Inputs '!LD$138+1,FALSE),LD131)</f>
        <v>5.5235531602164318</v>
      </c>
      <c r="LE164">
        <f>IF(LE$68=0,HLOOKUP($A164,'Monte Carlo_locked values'!$CQ$6:$DS$506,'Half from MC Supply Inputs '!LE$138+1,FALSE),LE131)</f>
        <v>4.0249253213788121</v>
      </c>
      <c r="LF164">
        <f>IF(LF$68=0,HLOOKUP($A164,'Monte Carlo_locked values'!$CQ$6:$DS$506,'Half from MC Supply Inputs '!LF$138+1,FALSE),LF131)</f>
        <v>14.771907211632172</v>
      </c>
      <c r="LG164">
        <f>IF(LG$68=0,HLOOKUP($A164,'Monte Carlo_locked values'!$CQ$6:$DS$506,'Half from MC Supply Inputs '!LG$138+1,FALSE),LG131)</f>
        <v>14.771907211632172</v>
      </c>
      <c r="LH164">
        <f>IF(LH$68=0,HLOOKUP($A164,'Monte Carlo_locked values'!$CQ$6:$DS$506,'Half from MC Supply Inputs '!LH$138+1,FALSE),LH131)</f>
        <v>14.771907211632172</v>
      </c>
      <c r="LI164">
        <f>IF(LI$68=0,HLOOKUP($A164,'Monte Carlo_locked values'!$CQ$6:$DS$506,'Half from MC Supply Inputs '!LI$138+1,FALSE),LI131)</f>
        <v>13.397499255497715</v>
      </c>
      <c r="LJ164">
        <f>IF(LJ$68=0,HLOOKUP($A164,'Monte Carlo_locked values'!$CQ$6:$DS$506,'Half from MC Supply Inputs '!LJ$138+1,FALSE),LJ131)</f>
        <v>8.8263732304711304</v>
      </c>
      <c r="LK164">
        <f>IF(LK$68=0,HLOOKUP($A164,'Monte Carlo_locked values'!$CQ$6:$DS$506,'Half from MC Supply Inputs '!LK$138+1,FALSE),LK131)</f>
        <v>7.9242771147625906</v>
      </c>
      <c r="LL164">
        <f>IF(LL$68=0,HLOOKUP($A164,'Monte Carlo_locked values'!$CQ$6:$DS$506,'Half from MC Supply Inputs '!LL$138+1,FALSE),LL131)</f>
        <v>14.771907211632172</v>
      </c>
      <c r="LM164">
        <f>IF(LM$68=0,HLOOKUP($A164,'Monte Carlo_locked values'!$CQ$6:$DS$506,'Half from MC Supply Inputs '!LM$138+1,FALSE),LM131)</f>
        <v>6.4314248597573309</v>
      </c>
      <c r="LN164">
        <f>IF(LN$68=0,HLOOKUP($A164,'Monte Carlo_locked values'!$CQ$6:$DS$506,'Half from MC Supply Inputs '!LN$138+1,FALSE),LN131)</f>
        <v>4.0296307955925643</v>
      </c>
      <c r="LO164">
        <f>IF(LO$68=0,HLOOKUP($A164,'Monte Carlo_locked values'!$CQ$6:$DS$506,'Half from MC Supply Inputs '!LO$138+1,FALSE),LO131)</f>
        <v>4.0296307955925643</v>
      </c>
      <c r="LP164">
        <f>IF(LP$68=0,HLOOKUP($A164,'Monte Carlo_locked values'!$CQ$6:$DS$506,'Half from MC Supply Inputs '!LP$138+1,FALSE),LP131)</f>
        <v>9.0460338289978033</v>
      </c>
      <c r="LQ164">
        <f>IF(LQ$68=0,HLOOKUP($A164,'Monte Carlo_locked values'!$CQ$6:$DS$506,'Half from MC Supply Inputs '!LQ$138+1,FALSE),LQ131)</f>
        <v>14.771907211632172</v>
      </c>
      <c r="LR164">
        <f>IF(LR$68=0,HLOOKUP($A164,'Monte Carlo_locked values'!$CQ$6:$DS$506,'Half from MC Supply Inputs '!LR$138+1,FALSE),LR131)</f>
        <v>4.0249253213788121</v>
      </c>
      <c r="LS164">
        <f>IF(LS$68=0,HLOOKUP($A164,'Monte Carlo_locked values'!$CQ$6:$DS$506,'Half from MC Supply Inputs '!LS$138+1,FALSE),LS131)</f>
        <v>14.689326568586832</v>
      </c>
      <c r="LT164">
        <f>IF(LT$68=0,HLOOKUP($A164,'Monte Carlo_locked values'!$CQ$6:$DS$506,'Half from MC Supply Inputs '!LT$138+1,FALSE),LT131)</f>
        <v>14.771907211632172</v>
      </c>
      <c r="LU164">
        <f>IF(LU$68=0,HLOOKUP($A164,'Monte Carlo_locked values'!$CQ$6:$DS$506,'Half from MC Supply Inputs '!LU$138+1,FALSE),LU131)</f>
        <v>5.5235531602164318</v>
      </c>
      <c r="LV164">
        <f>IF(LV$68=0,HLOOKUP($A164,'Monte Carlo_locked values'!$CQ$6:$DS$506,'Half from MC Supply Inputs '!LV$138+1,FALSE),LV131)</f>
        <v>8.8263732304711304</v>
      </c>
      <c r="LW164">
        <f>IF(LW$68=0,HLOOKUP($A164,'Monte Carlo_locked values'!$CQ$6:$DS$506,'Half from MC Supply Inputs '!LW$138+1,FALSE),LW131)</f>
        <v>4.9004122317478265</v>
      </c>
      <c r="LX164">
        <f>IF(LX$68=0,HLOOKUP($A164,'Monte Carlo_locked values'!$CQ$6:$DS$506,'Half from MC Supply Inputs '!LX$138+1,FALSE),LX131)</f>
        <v>4.0249253213788121</v>
      </c>
      <c r="LY164">
        <f>IF(LY$68=0,HLOOKUP($A164,'Monte Carlo_locked values'!$CQ$6:$DS$506,'Half from MC Supply Inputs '!LY$138+1,FALSE),LY131)</f>
        <v>8.8263732304711304</v>
      </c>
      <c r="LZ164">
        <f>IF(LZ$68=0,HLOOKUP($A164,'Monte Carlo_locked values'!$CQ$6:$DS$506,'Half from MC Supply Inputs '!LZ$138+1,FALSE),LZ131)</f>
        <v>14.771907211632172</v>
      </c>
      <c r="MA164">
        <f>IF(MA$68=0,HLOOKUP($A164,'Monte Carlo_locked values'!$CQ$6:$DS$506,'Half from MC Supply Inputs '!MA$138+1,FALSE),MA131)</f>
        <v>4.0249253213788121</v>
      </c>
      <c r="MB164">
        <f>IF(MB$68=0,HLOOKUP($A164,'Monte Carlo_locked values'!$CQ$6:$DS$506,'Half from MC Supply Inputs '!MB$138+1,FALSE),MB131)</f>
        <v>4.0249253213788121</v>
      </c>
      <c r="MC164">
        <f>IF(MC$68=0,HLOOKUP($A164,'Monte Carlo_locked values'!$CQ$6:$DS$506,'Half from MC Supply Inputs '!MC$138+1,FALSE),MC131)</f>
        <v>4.0296307955925643</v>
      </c>
      <c r="MD164">
        <f>IF(MD$68=0,HLOOKUP($A164,'Monte Carlo_locked values'!$CQ$6:$DS$506,'Half from MC Supply Inputs '!MD$138+1,FALSE),MD131)</f>
        <v>8.8263732304711304</v>
      </c>
      <c r="ME164">
        <f>IF(ME$68=0,HLOOKUP($A164,'Monte Carlo_locked values'!$CQ$6:$DS$506,'Half from MC Supply Inputs '!ME$138+1,FALSE),ME131)</f>
        <v>14.771907211632172</v>
      </c>
      <c r="MF164">
        <f>IF(MF$68=0,HLOOKUP($A164,'Monte Carlo_locked values'!$CQ$6:$DS$506,'Half from MC Supply Inputs '!MF$138+1,FALSE),MF131)</f>
        <v>4.0249253213788121</v>
      </c>
      <c r="MG164">
        <f>IF(MG$68=0,HLOOKUP($A164,'Monte Carlo_locked values'!$CQ$6:$DS$506,'Half from MC Supply Inputs '!MG$138+1,FALSE),MG131)</f>
        <v>14.771907211632172</v>
      </c>
      <c r="MH164">
        <f>IF(MH$68=0,HLOOKUP($A164,'Monte Carlo_locked values'!$CQ$6:$DS$506,'Half from MC Supply Inputs '!MH$138+1,FALSE),MH131)</f>
        <v>8.8263732304711304</v>
      </c>
      <c r="MI164">
        <f>IF(MI$68=0,HLOOKUP($A164,'Monte Carlo_locked values'!$CQ$6:$DS$506,'Half from MC Supply Inputs '!MI$138+1,FALSE),MI131)</f>
        <v>14.771907211632172</v>
      </c>
      <c r="MJ164">
        <f>IF(MJ$68=0,HLOOKUP($A164,'Monte Carlo_locked values'!$CQ$6:$DS$506,'Half from MC Supply Inputs '!MJ$138+1,FALSE),MJ131)</f>
        <v>6.2228453354675759</v>
      </c>
      <c r="MK164">
        <f>IF(MK$68=0,HLOOKUP($A164,'Monte Carlo_locked values'!$CQ$6:$DS$506,'Half from MC Supply Inputs '!MK$138+1,FALSE),MK131)</f>
        <v>5.4449522679880129</v>
      </c>
      <c r="ML164">
        <f>IF(ML$68=0,HLOOKUP($A164,'Monte Carlo_locked values'!$CQ$6:$DS$506,'Half from MC Supply Inputs '!ML$138+1,FALSE),ML131)</f>
        <v>4.0249253213788121</v>
      </c>
      <c r="MM164">
        <f>IF(MM$68=0,HLOOKUP($A164,'Monte Carlo_locked values'!$CQ$6:$DS$506,'Half from MC Supply Inputs '!MM$138+1,FALSE),MM131)</f>
        <v>14.771907211632172</v>
      </c>
      <c r="MN164">
        <f>IF(MN$68=0,HLOOKUP($A164,'Monte Carlo_locked values'!$CQ$6:$DS$506,'Half from MC Supply Inputs '!MN$138+1,FALSE),MN131)</f>
        <v>7.9242771147625906</v>
      </c>
      <c r="MO164">
        <f>IF(MO$68=0,HLOOKUP($A164,'Monte Carlo_locked values'!$CQ$6:$DS$506,'Half from MC Supply Inputs '!MO$138+1,FALSE),MO131)</f>
        <v>5.5235531602164318</v>
      </c>
      <c r="MP164">
        <f>IF(MP$68=0,HLOOKUP($A164,'Monte Carlo_locked values'!$CQ$6:$DS$506,'Half from MC Supply Inputs '!MP$138+1,FALSE),MP131)</f>
        <v>14.771907211632172</v>
      </c>
      <c r="MQ164">
        <f>IF(MQ$68=0,HLOOKUP($A164,'Monte Carlo_locked values'!$CQ$6:$DS$506,'Half from MC Supply Inputs '!MQ$138+1,FALSE),MQ131)</f>
        <v>14.771907211632172</v>
      </c>
      <c r="MR164">
        <f>IF(MR$68=0,HLOOKUP($A164,'Monte Carlo_locked values'!$CQ$6:$DS$506,'Half from MC Supply Inputs '!MR$138+1,FALSE),MR131)</f>
        <v>14.771907211632172</v>
      </c>
      <c r="MS164">
        <f>IF(MS$68=0,HLOOKUP($A164,'Monte Carlo_locked values'!$CQ$6:$DS$506,'Half from MC Supply Inputs '!MS$138+1,FALSE),MS131)</f>
        <v>5.5235531602164318</v>
      </c>
      <c r="MT164">
        <f>IF(MT$68=0,HLOOKUP($A164,'Monte Carlo_locked values'!$CQ$6:$DS$506,'Half from MC Supply Inputs '!MT$138+1,FALSE),MT131)</f>
        <v>14.771907211632172</v>
      </c>
      <c r="MU164">
        <f>IF(MU$68=0,HLOOKUP($A164,'Monte Carlo_locked values'!$CQ$6:$DS$506,'Half from MC Supply Inputs '!MU$138+1,FALSE),MU131)</f>
        <v>14.771907211632172</v>
      </c>
      <c r="MV164">
        <f>IF(MV$68=0,HLOOKUP($A164,'Monte Carlo_locked values'!$CQ$6:$DS$506,'Half from MC Supply Inputs '!MV$138+1,FALSE),MV131)</f>
        <v>7.9242771147625906</v>
      </c>
      <c r="MW164">
        <f>IF(MW$68=0,HLOOKUP($A164,'Monte Carlo_locked values'!$CQ$6:$DS$506,'Half from MC Supply Inputs '!MW$138+1,FALSE),MW131)</f>
        <v>8.8263732304711304</v>
      </c>
      <c r="MX164">
        <f>IF(MX$68=0,HLOOKUP($A164,'Monte Carlo_locked values'!$CQ$6:$DS$506,'Half from MC Supply Inputs '!MX$138+1,FALSE),MX131)</f>
        <v>7.0221809990540507</v>
      </c>
      <c r="MY164">
        <f>IF(MY$68=0,HLOOKUP($A164,'Monte Carlo_locked values'!$CQ$6:$DS$506,'Half from MC Supply Inputs '!MY$138+1,FALSE),MY131)</f>
        <v>11.277087933276379</v>
      </c>
      <c r="MZ164">
        <f>IF(MZ$68=0,HLOOKUP($A164,'Monte Carlo_locked values'!$CQ$6:$DS$506,'Half from MC Supply Inputs '!MZ$138+1,FALSE),MZ131)</f>
        <v>8.8263732304711304</v>
      </c>
      <c r="NA164">
        <f>IF(NA$68=0,HLOOKUP($A164,'Monte Carlo_locked values'!$CQ$6:$DS$506,'Half from MC Supply Inputs '!NA$138+1,FALSE),NA131)</f>
        <v>5.0102170800967389</v>
      </c>
      <c r="NB164">
        <f>IF(NB$68=0,HLOOKUP($A164,'Monte Carlo_locked values'!$CQ$6:$DS$506,'Half from MC Supply Inputs '!NB$138+1,FALSE),NB131)</f>
        <v>5.5235531602164318</v>
      </c>
      <c r="NC164">
        <f>IF(NC$68=0,HLOOKUP($A164,'Monte Carlo_locked values'!$CQ$6:$DS$506,'Half from MC Supply Inputs '!NC$138+1,FALSE),NC131)</f>
        <v>14.771907211632172</v>
      </c>
      <c r="ND164">
        <f>IF(ND$68=0,HLOOKUP($A164,'Monte Carlo_locked values'!$CQ$6:$DS$506,'Half from MC Supply Inputs '!ND$138+1,FALSE),ND131)</f>
        <v>4.0296307955925643</v>
      </c>
      <c r="NE164">
        <f>IF(NE$68=0,HLOOKUP($A164,'Monte Carlo_locked values'!$CQ$6:$DS$506,'Half from MC Supply Inputs '!NE$138+1,FALSE),NE131)</f>
        <v>12.232384162623561</v>
      </c>
      <c r="NF164">
        <f>IF(NF$68=0,HLOOKUP($A164,'Monte Carlo_locked values'!$CQ$6:$DS$506,'Half from MC Supply Inputs '!NF$138+1,FALSE),NF131)</f>
        <v>5.5235531602164318</v>
      </c>
      <c r="NG164">
        <f>IF(NG$68=0,HLOOKUP($A164,'Monte Carlo_locked values'!$CQ$6:$DS$506,'Half from MC Supply Inputs '!NG$138+1,FALSE),NG131)</f>
        <v>4.0249253213788121</v>
      </c>
      <c r="NH164">
        <f>IF(NH$68=0,HLOOKUP($A164,'Monte Carlo_locked values'!$CQ$6:$DS$506,'Half from MC Supply Inputs '!NH$138+1,FALSE),NH131)</f>
        <v>5.5235531602164318</v>
      </c>
      <c r="NI164">
        <f>IF(NI$68=0,HLOOKUP($A164,'Monte Carlo_locked values'!$CQ$6:$DS$506,'Half from MC Supply Inputs '!NI$138+1,FALSE),NI131)</f>
        <v>7.6902290453096764</v>
      </c>
      <c r="NJ164">
        <f>IF(NJ$68=0,HLOOKUP($A164,'Monte Carlo_locked values'!$CQ$6:$DS$506,'Half from MC Supply Inputs '!NJ$138+1,FALSE),NJ131)</f>
        <v>14.771907211632172</v>
      </c>
      <c r="NK164">
        <f>IF(NK$68=0,HLOOKUP($A164,'Monte Carlo_locked values'!$CQ$6:$DS$506,'Half from MC Supply Inputs '!NK$138+1,FALSE),NK131)</f>
        <v>4.0296307955925643</v>
      </c>
      <c r="NL164">
        <f>IF(NL$68=0,HLOOKUP($A164,'Monte Carlo_locked values'!$CQ$6:$DS$506,'Half from MC Supply Inputs '!NL$138+1,FALSE),NL131)</f>
        <v>14.771907211632172</v>
      </c>
      <c r="NM164">
        <f>IF(NM$68=0,HLOOKUP($A164,'Monte Carlo_locked values'!$CQ$6:$DS$506,'Half from MC Supply Inputs '!NM$138+1,FALSE),NM131)</f>
        <v>4.0249253213788121</v>
      </c>
      <c r="NN164">
        <f>IF(NN$68=0,HLOOKUP($A164,'Monte Carlo_locked values'!$CQ$6:$DS$506,'Half from MC Supply Inputs '!NN$138+1,FALSE),NN131)</f>
        <v>7.0221809990540507</v>
      </c>
      <c r="NO164">
        <f>IF(NO$68=0,HLOOKUP($A164,'Monte Carlo_locked values'!$CQ$6:$DS$506,'Half from MC Supply Inputs '!NO$138+1,FALSE),NO131)</f>
        <v>4.0249253213788121</v>
      </c>
      <c r="NP164">
        <f>IF(NP$68=0,HLOOKUP($A164,'Monte Carlo_locked values'!$CQ$6:$DS$506,'Half from MC Supply Inputs '!NP$138+1,FALSE),NP131)</f>
        <v>14.771907211632172</v>
      </c>
      <c r="NQ164">
        <f>IF(NQ$68=0,HLOOKUP($A164,'Monte Carlo_locked values'!$CQ$6:$DS$506,'Half from MC Supply Inputs '!NQ$138+1,FALSE),NQ131)</f>
        <v>7.9242771147625906</v>
      </c>
      <c r="NR164">
        <f>IF(NR$68=0,HLOOKUP($A164,'Monte Carlo_locked values'!$CQ$6:$DS$506,'Half from MC Supply Inputs '!NR$138+1,FALSE),NR131)</f>
        <v>7.9242771147625906</v>
      </c>
      <c r="NS164">
        <f>IF(NS$68=0,HLOOKUP($A164,'Monte Carlo_locked values'!$CQ$6:$DS$506,'Half from MC Supply Inputs '!NS$138+1,FALSE),NS131)</f>
        <v>5.5235531602164318</v>
      </c>
      <c r="NT164">
        <f>IF(NT$68=0,HLOOKUP($A164,'Monte Carlo_locked values'!$CQ$6:$DS$506,'Half from MC Supply Inputs '!NT$138+1,FALSE),NT131)</f>
        <v>4.0249253213788121</v>
      </c>
      <c r="NU164">
        <f>IF(NU$68=0,HLOOKUP($A164,'Monte Carlo_locked values'!$CQ$6:$DS$506,'Half from MC Supply Inputs '!NU$138+1,FALSE),NU131)</f>
        <v>4.0249253213788121</v>
      </c>
      <c r="NV164">
        <f>IF(NV$68=0,HLOOKUP($A164,'Monte Carlo_locked values'!$CQ$6:$DS$506,'Half from MC Supply Inputs '!NV$138+1,FALSE),NV131)</f>
        <v>8.8263732304711304</v>
      </c>
      <c r="NW164">
        <f>IF(NW$68=0,HLOOKUP($A164,'Monte Carlo_locked values'!$CQ$6:$DS$506,'Half from MC Supply Inputs '!NW$138+1,FALSE),NW131)</f>
        <v>14.771907211632172</v>
      </c>
      <c r="NX164">
        <f>IF(NX$68=0,HLOOKUP($A164,'Monte Carlo_locked values'!$CQ$6:$DS$506,'Half from MC Supply Inputs '!NX$138+1,FALSE),NX131)</f>
        <v>4.0249253213788121</v>
      </c>
      <c r="NY164">
        <f>IF(NY$68=0,HLOOKUP($A164,'Monte Carlo_locked values'!$CQ$6:$DS$506,'Half from MC Supply Inputs '!NY$138+1,FALSE),NY131)</f>
        <v>6.6068453389951616</v>
      </c>
      <c r="NZ164">
        <f>IF(NZ$68=0,HLOOKUP($A164,'Monte Carlo_locked values'!$CQ$6:$DS$506,'Half from MC Supply Inputs '!NZ$138+1,FALSE),NZ131)</f>
        <v>7.9242771147625906</v>
      </c>
      <c r="OA164">
        <f>IF(OA$68=0,HLOOKUP($A164,'Monte Carlo_locked values'!$CQ$6:$DS$506,'Half from MC Supply Inputs '!OA$138+1,FALSE),OA131)</f>
        <v>4.0296307955925643</v>
      </c>
      <c r="OB164">
        <f>IF(OB$68=0,HLOOKUP($A164,'Monte Carlo_locked values'!$CQ$6:$DS$506,'Half from MC Supply Inputs '!OB$138+1,FALSE),OB131)</f>
        <v>14.301245028735522</v>
      </c>
      <c r="OC164">
        <f>IF(OC$68=0,HLOOKUP($A164,'Monte Carlo_locked values'!$CQ$6:$DS$506,'Half from MC Supply Inputs '!OC$138+1,FALSE),OC131)</f>
        <v>4.0249253213788121</v>
      </c>
      <c r="OD164">
        <f>IF(OD$68=0,HLOOKUP($A164,'Monte Carlo_locked values'!$CQ$6:$DS$506,'Half from MC Supply Inputs '!OD$138+1,FALSE),OD131)</f>
        <v>14.771907211632172</v>
      </c>
      <c r="OE164">
        <f>IF(OE$68=0,HLOOKUP($A164,'Monte Carlo_locked values'!$CQ$6:$DS$506,'Half from MC Supply Inputs '!OE$138+1,FALSE),OE131)</f>
        <v>14.771907211632172</v>
      </c>
      <c r="OF164">
        <f>IF(OF$68=0,HLOOKUP($A164,'Monte Carlo_locked values'!$CQ$6:$DS$506,'Half from MC Supply Inputs '!OF$138+1,FALSE),OF131)</f>
        <v>14.771907211632172</v>
      </c>
      <c r="OG164">
        <f>IF(OG$68=0,HLOOKUP($A164,'Monte Carlo_locked values'!$CQ$6:$DS$506,'Half from MC Supply Inputs '!OG$138+1,FALSE),OG131)</f>
        <v>4.0249253213788121</v>
      </c>
      <c r="OH164">
        <f>IF(OH$68=0,HLOOKUP($A164,'Monte Carlo_locked values'!$CQ$6:$DS$506,'Half from MC Supply Inputs '!OH$138+1,FALSE),OH131)</f>
        <v>14.771907211632172</v>
      </c>
      <c r="OI164">
        <f>IF(OI$68=0,HLOOKUP($A164,'Monte Carlo_locked values'!$CQ$6:$DS$506,'Half from MC Supply Inputs '!OI$138+1,FALSE),OI131)</f>
        <v>5.5235531602164318</v>
      </c>
      <c r="OJ164">
        <f>IF(OJ$68=0,HLOOKUP($A164,'Monte Carlo_locked values'!$CQ$6:$DS$506,'Half from MC Supply Inputs '!OJ$138+1,FALSE),OJ131)</f>
        <v>7.9242771147625906</v>
      </c>
      <c r="OK164">
        <f>IF(OK$68=0,HLOOKUP($A164,'Monte Carlo_locked values'!$CQ$6:$DS$506,'Half from MC Supply Inputs '!OK$138+1,FALSE),OK131)</f>
        <v>14.771907211632172</v>
      </c>
      <c r="OL164">
        <f>IF(OL$68=0,HLOOKUP($A164,'Monte Carlo_locked values'!$CQ$6:$DS$506,'Half from MC Supply Inputs '!OL$138+1,FALSE),OL131)</f>
        <v>4.0249253213788121</v>
      </c>
      <c r="OM164">
        <f>IF(OM$68=0,HLOOKUP($A164,'Monte Carlo_locked values'!$CQ$6:$DS$506,'Half from MC Supply Inputs '!OM$138+1,FALSE),OM131)</f>
        <v>14.771907211632172</v>
      </c>
      <c r="ON164">
        <f>IF(ON$68=0,HLOOKUP($A164,'Monte Carlo_locked values'!$CQ$6:$DS$506,'Half from MC Supply Inputs '!ON$138+1,FALSE),ON131)</f>
        <v>14.771907211632172</v>
      </c>
      <c r="OO164">
        <f>IF(OO$68=0,HLOOKUP($A164,'Monte Carlo_locked values'!$CQ$6:$DS$506,'Half from MC Supply Inputs '!OO$138+1,FALSE),OO131)</f>
        <v>11.890777486614324</v>
      </c>
      <c r="OP164">
        <f>IF(OP$68=0,HLOOKUP($A164,'Monte Carlo_locked values'!$CQ$6:$DS$506,'Half from MC Supply Inputs '!OP$138+1,FALSE),OP131)</f>
        <v>5.8476604956105511</v>
      </c>
      <c r="OQ164">
        <f>IF(OQ$68=0,HLOOKUP($A164,'Monte Carlo_locked values'!$CQ$6:$DS$506,'Half from MC Supply Inputs '!OQ$138+1,FALSE),OQ131)</f>
        <v>7.0221809990540507</v>
      </c>
      <c r="OR164">
        <f>IF(OR$68=0,HLOOKUP($A164,'Monte Carlo_locked values'!$CQ$6:$DS$506,'Half from MC Supply Inputs '!OR$138+1,FALSE),OR131)</f>
        <v>4.0296307955925643</v>
      </c>
      <c r="OS164">
        <f>IF(OS$68=0,HLOOKUP($A164,'Monte Carlo_locked values'!$CQ$6:$DS$506,'Half from MC Supply Inputs '!OS$138+1,FALSE),OS131)</f>
        <v>4.0249253213788121</v>
      </c>
      <c r="OT164">
        <f>IF(OT$68=0,HLOOKUP($A164,'Monte Carlo_locked values'!$CQ$6:$DS$506,'Half from MC Supply Inputs '!OT$138+1,FALSE),OT131)</f>
        <v>7.0221809990540507</v>
      </c>
      <c r="OU164">
        <f>IF(OU$68=0,HLOOKUP($A164,'Monte Carlo_locked values'!$CQ$6:$DS$506,'Half from MC Supply Inputs '!OU$138+1,FALSE),OU131)</f>
        <v>14.771907211632172</v>
      </c>
      <c r="OV164">
        <f>IF(OV$68=0,HLOOKUP($A164,'Monte Carlo_locked values'!$CQ$6:$DS$506,'Half from MC Supply Inputs '!OV$138+1,FALSE),OV131)</f>
        <v>8.8263732304711304</v>
      </c>
      <c r="OW164">
        <f>IF(OW$68=0,HLOOKUP($A164,'Monte Carlo_locked values'!$CQ$6:$DS$506,'Half from MC Supply Inputs '!OW$138+1,FALSE),OW131)</f>
        <v>6.5035798767756132</v>
      </c>
      <c r="OX164">
        <f>IF(OX$68=0,HLOOKUP($A164,'Monte Carlo_locked values'!$CQ$6:$DS$506,'Half from MC Supply Inputs '!OX$138+1,FALSE),OX131)</f>
        <v>7.9242771147625906</v>
      </c>
      <c r="OY164">
        <f>IF(OY$68=0,HLOOKUP($A164,'Monte Carlo_locked values'!$CQ$6:$DS$506,'Half from MC Supply Inputs '!OY$138+1,FALSE),OY131)</f>
        <v>5.8505624445033613</v>
      </c>
      <c r="OZ164">
        <f>IF(OZ$68=0,HLOOKUP($A164,'Monte Carlo_locked values'!$CQ$6:$DS$506,'Half from MC Supply Inputs '!OZ$138+1,FALSE),OZ131)</f>
        <v>8.8263732304711304</v>
      </c>
      <c r="PA164">
        <f>IF(PA$68=0,HLOOKUP($A164,'Monte Carlo_locked values'!$CQ$6:$DS$506,'Half from MC Supply Inputs '!PA$138+1,FALSE),PA131)</f>
        <v>14.771907211632172</v>
      </c>
      <c r="PB164">
        <f>IF(PB$68=0,HLOOKUP($A164,'Monte Carlo_locked values'!$CQ$6:$DS$506,'Half from MC Supply Inputs '!PB$138+1,FALSE),PB131)</f>
        <v>5.5235531602164318</v>
      </c>
      <c r="PC164">
        <f>IF(PC$68=0,HLOOKUP($A164,'Monte Carlo_locked values'!$CQ$6:$DS$506,'Half from MC Supply Inputs '!PC$138+1,FALSE),PC131)</f>
        <v>4.0249253213788121</v>
      </c>
      <c r="PD164">
        <f>IF(PD$68=0,HLOOKUP($A164,'Monte Carlo_locked values'!$CQ$6:$DS$506,'Half from MC Supply Inputs '!PD$138+1,FALSE),PD131)</f>
        <v>14.771907211632172</v>
      </c>
      <c r="PE164">
        <f>IF(PE$68=0,HLOOKUP($A164,'Monte Carlo_locked values'!$CQ$6:$DS$506,'Half from MC Supply Inputs '!PE$138+1,FALSE),PE131)</f>
        <v>14.771907211632172</v>
      </c>
      <c r="PF164">
        <f>IF(PF$68=0,HLOOKUP($A164,'Monte Carlo_locked values'!$CQ$6:$DS$506,'Half from MC Supply Inputs '!PF$138+1,FALSE),PF131)</f>
        <v>5.5235531602164318</v>
      </c>
      <c r="PG164">
        <f>IF(PG$68=0,HLOOKUP($A164,'Monte Carlo_locked values'!$CQ$6:$DS$506,'Half from MC Supply Inputs '!PG$138+1,FALSE),PG131)</f>
        <v>5.1914523428896917</v>
      </c>
      <c r="PH164">
        <f>IF(PH$68=0,HLOOKUP($A164,'Monte Carlo_locked values'!$CQ$6:$DS$506,'Half from MC Supply Inputs '!PH$138+1,FALSE),PH131)</f>
        <v>11.660587177779863</v>
      </c>
      <c r="PI164">
        <f>IF(PI$68=0,HLOOKUP($A164,'Monte Carlo_locked values'!$CQ$6:$DS$506,'Half from MC Supply Inputs '!PI$138+1,FALSE),PI131)</f>
        <v>10.840288945774166</v>
      </c>
      <c r="PJ164">
        <f>IF(PJ$68=0,HLOOKUP($A164,'Monte Carlo_locked values'!$CQ$6:$DS$506,'Half from MC Supply Inputs '!PJ$138+1,FALSE),PJ131)</f>
        <v>14.771907211632172</v>
      </c>
      <c r="PK164">
        <f>IF(PK$68=0,HLOOKUP($A164,'Monte Carlo_locked values'!$CQ$6:$DS$506,'Half from MC Supply Inputs '!PK$138+1,FALSE),PK131)</f>
        <v>7.9242771147625906</v>
      </c>
      <c r="PL164">
        <f>IF(PL$68=0,HLOOKUP($A164,'Monte Carlo_locked values'!$CQ$6:$DS$506,'Half from MC Supply Inputs '!PL$138+1,FALSE),PL131)</f>
        <v>8.8263732304711304</v>
      </c>
      <c r="PM164">
        <f>IF(PM$68=0,HLOOKUP($A164,'Monte Carlo_locked values'!$CQ$6:$DS$506,'Half from MC Supply Inputs '!PM$138+1,FALSE),PM131)</f>
        <v>4.0249253213788121</v>
      </c>
      <c r="PN164">
        <f>IF(PN$68=0,HLOOKUP($A164,'Monte Carlo_locked values'!$CQ$6:$DS$506,'Half from MC Supply Inputs '!PN$138+1,FALSE),PN131)</f>
        <v>7.9242771147625906</v>
      </c>
      <c r="PO164">
        <f>IF(PO$68=0,HLOOKUP($A164,'Monte Carlo_locked values'!$CQ$6:$DS$506,'Half from MC Supply Inputs '!PO$138+1,FALSE),PO131)</f>
        <v>14.771907211632172</v>
      </c>
      <c r="PP164">
        <f>IF(PP$68=0,HLOOKUP($A164,'Monte Carlo_locked values'!$CQ$6:$DS$506,'Half from MC Supply Inputs '!PP$138+1,FALSE),PP131)</f>
        <v>7.0221809990540507</v>
      </c>
      <c r="PQ164">
        <f>IF(PQ$68=0,HLOOKUP($A164,'Monte Carlo_locked values'!$CQ$6:$DS$506,'Half from MC Supply Inputs '!PQ$138+1,FALSE),PQ131)</f>
        <v>14.771907211632172</v>
      </c>
      <c r="PR164">
        <f>IF(PR$68=0,HLOOKUP($A164,'Monte Carlo_locked values'!$CQ$6:$DS$506,'Half from MC Supply Inputs '!PR$138+1,FALSE),PR131)</f>
        <v>14.771907211632172</v>
      </c>
      <c r="PS164">
        <f>IF(PS$68=0,HLOOKUP($A164,'Monte Carlo_locked values'!$CQ$6:$DS$506,'Half from MC Supply Inputs '!PS$138+1,FALSE),PS131)</f>
        <v>14.771907211632172</v>
      </c>
      <c r="PT164">
        <f>IF(PT$68=0,HLOOKUP($A164,'Monte Carlo_locked values'!$CQ$6:$DS$506,'Half from MC Supply Inputs '!PT$138+1,FALSE),PT131)</f>
        <v>14.771907211632172</v>
      </c>
      <c r="PU164">
        <f>IF(PU$68=0,HLOOKUP($A164,'Monte Carlo_locked values'!$CQ$6:$DS$506,'Half from MC Supply Inputs '!PU$138+1,FALSE),PU131)</f>
        <v>4.8864331988682341</v>
      </c>
      <c r="PV164">
        <f>IF(PV$68=0,HLOOKUP($A164,'Monte Carlo_locked values'!$CQ$6:$DS$506,'Half from MC Supply Inputs '!PV$138+1,FALSE),PV131)</f>
        <v>4.0296307955925643</v>
      </c>
      <c r="PW164">
        <f>IF(PW$68=0,HLOOKUP($A164,'Monte Carlo_locked values'!$CQ$6:$DS$506,'Half from MC Supply Inputs '!PW$138+1,FALSE),PW131)</f>
        <v>8.8263732304711304</v>
      </c>
      <c r="PX164">
        <f>IF(PX$68=0,HLOOKUP($A164,'Monte Carlo_locked values'!$CQ$6:$DS$506,'Half from MC Supply Inputs '!PX$138+1,FALSE),PX131)</f>
        <v>7.0221809990540507</v>
      </c>
      <c r="PY164">
        <f>IF(PY$68=0,HLOOKUP($A164,'Monte Carlo_locked values'!$CQ$6:$DS$506,'Half from MC Supply Inputs '!PY$138+1,FALSE),PY131)</f>
        <v>5.7340713250411417</v>
      </c>
      <c r="PZ164">
        <f>IF(PZ$68=0,HLOOKUP($A164,'Monte Carlo_locked values'!$CQ$6:$DS$506,'Half from MC Supply Inputs '!PZ$138+1,FALSE),PZ131)</f>
        <v>8.8263732304711304</v>
      </c>
      <c r="QA164">
        <f>IF(QA$68=0,HLOOKUP($A164,'Monte Carlo_locked values'!$CQ$6:$DS$506,'Half from MC Supply Inputs '!QA$138+1,FALSE),QA131)</f>
        <v>14.771907211632172</v>
      </c>
      <c r="QB164">
        <f>IF(QB$68=0,HLOOKUP($A164,'Monte Carlo_locked values'!$CQ$6:$DS$506,'Half from MC Supply Inputs '!QB$138+1,FALSE),QB131)</f>
        <v>7.0221809990540507</v>
      </c>
      <c r="QC164">
        <f>IF(QC$68=0,HLOOKUP($A164,'Monte Carlo_locked values'!$CQ$6:$DS$506,'Half from MC Supply Inputs '!QC$138+1,FALSE),QC131)</f>
        <v>12.222701578101649</v>
      </c>
      <c r="QD164">
        <f>IF(QD$68=0,HLOOKUP($A164,'Monte Carlo_locked values'!$CQ$6:$DS$506,'Half from MC Supply Inputs '!QD$138+1,FALSE),QD131)</f>
        <v>8.8263732304711304</v>
      </c>
      <c r="QE164">
        <f>IF(QE$68=0,HLOOKUP($A164,'Monte Carlo_locked values'!$CQ$6:$DS$506,'Half from MC Supply Inputs '!QE$138+1,FALSE),QE131)</f>
        <v>14.771907211632172</v>
      </c>
      <c r="QF164">
        <f>IF(QF$68=0,HLOOKUP($A164,'Monte Carlo_locked values'!$CQ$6:$DS$506,'Half from MC Supply Inputs '!QF$138+1,FALSE),QF131)</f>
        <v>8.8263732304711304</v>
      </c>
      <c r="QG164">
        <f>IF(QG$68=0,HLOOKUP($A164,'Monte Carlo_locked values'!$CQ$6:$DS$506,'Half from MC Supply Inputs '!QG$138+1,FALSE),QG131)</f>
        <v>4.203829183863836</v>
      </c>
      <c r="QH164">
        <f>IF(QH$68=0,HLOOKUP($A164,'Monte Carlo_locked values'!$CQ$6:$DS$506,'Half from MC Supply Inputs '!QH$138+1,FALSE),QH131)</f>
        <v>5.5235531602164318</v>
      </c>
      <c r="QI164">
        <f>IF(QI$68=0,HLOOKUP($A164,'Monte Carlo_locked values'!$CQ$6:$DS$506,'Half from MC Supply Inputs '!QI$138+1,FALSE),QI131)</f>
        <v>4.0296307955925643</v>
      </c>
      <c r="QJ164">
        <f>IF(QJ$68=0,HLOOKUP($A164,'Monte Carlo_locked values'!$CQ$6:$DS$506,'Half from MC Supply Inputs '!QJ$138+1,FALSE),QJ131)</f>
        <v>8.8263732304711304</v>
      </c>
      <c r="QK164">
        <f>IF(QK$68=0,HLOOKUP($A164,'Monte Carlo_locked values'!$CQ$6:$DS$506,'Half from MC Supply Inputs '!QK$138+1,FALSE),QK131)</f>
        <v>14.771907211632172</v>
      </c>
      <c r="QL164">
        <f>IF(QL$68=0,HLOOKUP($A164,'Monte Carlo_locked values'!$CQ$6:$DS$506,'Half from MC Supply Inputs '!QL$138+1,FALSE),QL131)</f>
        <v>14.771907211632172</v>
      </c>
      <c r="QM164">
        <f>IF(QM$68=0,HLOOKUP($A164,'Monte Carlo_locked values'!$CQ$6:$DS$506,'Half from MC Supply Inputs '!QM$138+1,FALSE),QM131)</f>
        <v>7.9242771147625906</v>
      </c>
      <c r="QN164">
        <f>IF(QN$68=0,HLOOKUP($A164,'Monte Carlo_locked values'!$CQ$6:$DS$506,'Half from MC Supply Inputs '!QN$138+1,FALSE),QN131)</f>
        <v>14.771907211632172</v>
      </c>
      <c r="QO164">
        <f>IF(QO$68=0,HLOOKUP($A164,'Monte Carlo_locked values'!$CQ$6:$DS$506,'Half from MC Supply Inputs '!QO$138+1,FALSE),QO131)</f>
        <v>8.882688788671679</v>
      </c>
      <c r="QP164">
        <f>IF(QP$68=0,HLOOKUP($A164,'Monte Carlo_locked values'!$CQ$6:$DS$506,'Half from MC Supply Inputs '!QP$138+1,FALSE),QP131)</f>
        <v>7.0221809990540507</v>
      </c>
      <c r="QQ164">
        <f>IF(QQ$68=0,HLOOKUP($A164,'Monte Carlo_locked values'!$CQ$6:$DS$506,'Half from MC Supply Inputs '!QQ$138+1,FALSE),QQ131)</f>
        <v>5.5235531602164318</v>
      </c>
      <c r="QR164">
        <f>IF(QR$68=0,HLOOKUP($A164,'Monte Carlo_locked values'!$CQ$6:$DS$506,'Half from MC Supply Inputs '!QR$138+1,FALSE),QR131)</f>
        <v>5.5235531602164318</v>
      </c>
      <c r="QS164">
        <f>IF(QS$68=0,HLOOKUP($A164,'Monte Carlo_locked values'!$CQ$6:$DS$506,'Half from MC Supply Inputs '!QS$138+1,FALSE),QS131)</f>
        <v>7.9242771147625906</v>
      </c>
      <c r="QT164">
        <f>IF(QT$68=0,HLOOKUP($A164,'Monte Carlo_locked values'!$CQ$6:$DS$506,'Half from MC Supply Inputs '!QT$138+1,FALSE),QT131)</f>
        <v>14.771907211632172</v>
      </c>
      <c r="QU164">
        <f>IF(QU$68=0,HLOOKUP($A164,'Monte Carlo_locked values'!$CQ$6:$DS$506,'Half from MC Supply Inputs '!QU$138+1,FALSE),QU131)</f>
        <v>7.0221809990540507</v>
      </c>
      <c r="QV164">
        <f>IF(QV$68=0,HLOOKUP($A164,'Monte Carlo_locked values'!$CQ$6:$DS$506,'Half from MC Supply Inputs '!QV$138+1,FALSE),QV131)</f>
        <v>7.9242771147625906</v>
      </c>
      <c r="QW164">
        <f>IF(QW$68=0,HLOOKUP($A164,'Monte Carlo_locked values'!$CQ$6:$DS$506,'Half from MC Supply Inputs '!QW$138+1,FALSE),QW131)</f>
        <v>6.9297337626471958</v>
      </c>
      <c r="QX164">
        <f>IF(QX$68=0,HLOOKUP($A164,'Monte Carlo_locked values'!$CQ$6:$DS$506,'Half from MC Supply Inputs '!QX$138+1,FALSE),QX131)</f>
        <v>13.370779897666628</v>
      </c>
      <c r="QY164">
        <f>IF(QY$68=0,HLOOKUP($A164,'Monte Carlo_locked values'!$CQ$6:$DS$506,'Half from MC Supply Inputs '!QY$138+1,FALSE),QY131)</f>
        <v>7.9242771147625906</v>
      </c>
      <c r="QZ164">
        <f>IF(QZ$68=0,HLOOKUP($A164,'Monte Carlo_locked values'!$CQ$6:$DS$506,'Half from MC Supply Inputs '!QZ$138+1,FALSE),QZ131)</f>
        <v>8.8263732304711304</v>
      </c>
      <c r="RA164">
        <f>IF(RA$68=0,HLOOKUP($A164,'Monte Carlo_locked values'!$CQ$6:$DS$506,'Half from MC Supply Inputs '!RA$138+1,FALSE),RA131)</f>
        <v>4.0249253213788121</v>
      </c>
      <c r="RB164">
        <f>IF(RB$68=0,HLOOKUP($A164,'Monte Carlo_locked values'!$CQ$6:$DS$506,'Half from MC Supply Inputs '!RB$138+1,FALSE),RB131)</f>
        <v>14.771907211632172</v>
      </c>
      <c r="RC164">
        <f>IF(RC$68=0,HLOOKUP($A164,'Monte Carlo_locked values'!$CQ$6:$DS$506,'Half from MC Supply Inputs '!RC$138+1,FALSE),RC131)</f>
        <v>7.9242771147625906</v>
      </c>
      <c r="RD164">
        <f>IF(RD$68=0,HLOOKUP($A164,'Monte Carlo_locked values'!$CQ$6:$DS$506,'Half from MC Supply Inputs '!RD$138+1,FALSE),RD131)</f>
        <v>14.771907211632172</v>
      </c>
      <c r="RE164">
        <f>IF(RE$68=0,HLOOKUP($A164,'Monte Carlo_locked values'!$CQ$6:$DS$506,'Half from MC Supply Inputs '!RE$138+1,FALSE),RE131)</f>
        <v>5.5235531602164318</v>
      </c>
      <c r="RF164">
        <f>IF(RF$68=0,HLOOKUP($A164,'Monte Carlo_locked values'!$CQ$6:$DS$506,'Half from MC Supply Inputs '!RF$138+1,FALSE),RF131)</f>
        <v>14.771907211632172</v>
      </c>
      <c r="RG164">
        <f>IF(RG$68=0,HLOOKUP($A164,'Monte Carlo_locked values'!$CQ$6:$DS$506,'Half from MC Supply Inputs '!RG$138+1,FALSE),RG131)</f>
        <v>7.9242771147625906</v>
      </c>
      <c r="RH164">
        <f>IF(RH$68=0,HLOOKUP($A164,'Monte Carlo_locked values'!$CQ$6:$DS$506,'Half from MC Supply Inputs '!RH$138+1,FALSE),RH131)</f>
        <v>14.771907211632172</v>
      </c>
      <c r="RI164">
        <f>IF(RI$68=0,HLOOKUP($A164,'Monte Carlo_locked values'!$CQ$6:$DS$506,'Half from MC Supply Inputs '!RI$138+1,FALSE),RI131)</f>
        <v>7.0221809990540507</v>
      </c>
      <c r="RJ164">
        <f>IF(RJ$68=0,HLOOKUP($A164,'Monte Carlo_locked values'!$CQ$6:$DS$506,'Half from MC Supply Inputs '!RJ$138+1,FALSE),RJ131)</f>
        <v>4.0249253213788121</v>
      </c>
      <c r="RK164">
        <f>IF(RK$68=0,HLOOKUP($A164,'Monte Carlo_locked values'!$CQ$6:$DS$506,'Half from MC Supply Inputs '!RK$138+1,FALSE),RK131)</f>
        <v>8.8263732304711304</v>
      </c>
      <c r="RL164">
        <f>IF(RL$68=0,HLOOKUP($A164,'Monte Carlo_locked values'!$CQ$6:$DS$506,'Half from MC Supply Inputs '!RL$138+1,FALSE),RL131)</f>
        <v>14.771907211632172</v>
      </c>
      <c r="RM164">
        <f>IF(RM$68=0,HLOOKUP($A164,'Monte Carlo_locked values'!$CQ$6:$DS$506,'Half from MC Supply Inputs '!RM$138+1,FALSE),RM131)</f>
        <v>7.9242771147625906</v>
      </c>
      <c r="RN164">
        <f>IF(RN$68=0,HLOOKUP($A164,'Monte Carlo_locked values'!$CQ$6:$DS$506,'Half from MC Supply Inputs '!RN$138+1,FALSE),RN131)</f>
        <v>7.0221809990540507</v>
      </c>
      <c r="RO164">
        <f>IF(RO$68=0,HLOOKUP($A164,'Monte Carlo_locked values'!$CQ$6:$DS$506,'Half from MC Supply Inputs '!RO$138+1,FALSE),RO131)</f>
        <v>10.303462216150363</v>
      </c>
      <c r="RP164">
        <f>IF(RP$68=0,HLOOKUP($A164,'Monte Carlo_locked values'!$CQ$6:$DS$506,'Half from MC Supply Inputs '!RP$138+1,FALSE),RP131)</f>
        <v>14.771907211632172</v>
      </c>
      <c r="RQ164">
        <f>IF(RQ$68=0,HLOOKUP($A164,'Monte Carlo_locked values'!$CQ$6:$DS$506,'Half from MC Supply Inputs '!RQ$138+1,FALSE),RQ131)</f>
        <v>14.771907211632172</v>
      </c>
      <c r="RR164">
        <f>IF(RR$68=0,HLOOKUP($A164,'Monte Carlo_locked values'!$CQ$6:$DS$506,'Half from MC Supply Inputs '!RR$138+1,FALSE),RR131)</f>
        <v>14.771907211632172</v>
      </c>
      <c r="RS164">
        <f>IF(RS$68=0,HLOOKUP($A164,'Monte Carlo_locked values'!$CQ$6:$DS$506,'Half from MC Supply Inputs '!RS$138+1,FALSE),RS131)</f>
        <v>7.9242771147625906</v>
      </c>
      <c r="RT164">
        <f>IF(RT$68=0,HLOOKUP($A164,'Monte Carlo_locked values'!$CQ$6:$DS$506,'Half from MC Supply Inputs '!RT$138+1,FALSE),RT131)</f>
        <v>7.0221809990540507</v>
      </c>
      <c r="RU164">
        <f>IF(RU$68=0,HLOOKUP($A164,'Monte Carlo_locked values'!$CQ$6:$DS$506,'Half from MC Supply Inputs '!RU$138+1,FALSE),RU131)</f>
        <v>8.8263732304711304</v>
      </c>
      <c r="RV164">
        <f>IF(RV$68=0,HLOOKUP($A164,'Monte Carlo_locked values'!$CQ$6:$DS$506,'Half from MC Supply Inputs '!RV$138+1,FALSE),RV131)</f>
        <v>5.5235531602164318</v>
      </c>
      <c r="RW164">
        <f>IF(RW$68=0,HLOOKUP($A164,'Monte Carlo_locked values'!$CQ$6:$DS$506,'Half from MC Supply Inputs '!RW$138+1,FALSE),RW131)</f>
        <v>14.771907211632172</v>
      </c>
      <c r="RX164">
        <f>IF(RX$68=0,HLOOKUP($A164,'Monte Carlo_locked values'!$CQ$6:$DS$506,'Half from MC Supply Inputs '!RX$138+1,FALSE),RX131)</f>
        <v>5.5235531602164318</v>
      </c>
      <c r="RY164">
        <f>IF(RY$68=0,HLOOKUP($A164,'Monte Carlo_locked values'!$CQ$6:$DS$506,'Half from MC Supply Inputs '!RY$138+1,FALSE),RY131)</f>
        <v>4.0296307955925643</v>
      </c>
      <c r="RZ164">
        <f>IF(RZ$68=0,HLOOKUP($A164,'Monte Carlo_locked values'!$CQ$6:$DS$506,'Half from MC Supply Inputs '!RZ$138+1,FALSE),RZ131)</f>
        <v>9.9542462617711838</v>
      </c>
      <c r="SA164">
        <f>IF(SA$68=0,HLOOKUP($A164,'Monte Carlo_locked values'!$CQ$6:$DS$506,'Half from MC Supply Inputs '!SA$138+1,FALSE),SA131)</f>
        <v>14.771907211632172</v>
      </c>
      <c r="SB164">
        <f>IF(SB$68=0,HLOOKUP($A164,'Monte Carlo_locked values'!$CQ$6:$DS$506,'Half from MC Supply Inputs '!SB$138+1,FALSE),SB131)</f>
        <v>12.335787171667249</v>
      </c>
      <c r="SC164">
        <f>IF(SC$68=0,HLOOKUP($A164,'Monte Carlo_locked values'!$CQ$6:$DS$506,'Half from MC Supply Inputs '!SC$138+1,FALSE),SC131)</f>
        <v>7.9242771147625906</v>
      </c>
      <c r="SD164">
        <f>IF(SD$68=0,HLOOKUP($A164,'Monte Carlo_locked values'!$CQ$6:$DS$506,'Half from MC Supply Inputs '!SD$138+1,FALSE),SD131)</f>
        <v>14.771907211632172</v>
      </c>
      <c r="SE164">
        <f>IF(SE$68=0,HLOOKUP($A164,'Monte Carlo_locked values'!$CQ$6:$DS$506,'Half from MC Supply Inputs '!SE$138+1,FALSE),SE131)</f>
        <v>5.5235531602164318</v>
      </c>
      <c r="SF164">
        <f>IF(SF$68=0,HLOOKUP($A164,'Monte Carlo_locked values'!$CQ$6:$DS$506,'Half from MC Supply Inputs '!SF$138+1,FALSE),SF131)</f>
        <v>8.2060038383402141</v>
      </c>
      <c r="SG164">
        <f>IF(SG$68=0,HLOOKUP($A164,'Monte Carlo_locked values'!$CQ$6:$DS$506,'Half from MC Supply Inputs '!SG$138+1,FALSE),SG131)</f>
        <v>14.771907211632172</v>
      </c>
    </row>
    <row r="165" spans="1:501" x14ac:dyDescent="0.35">
      <c r="A165" s="158">
        <v>2048</v>
      </c>
      <c r="B165">
        <f>IF(B$68=0,HLOOKUP($A165,'Monte Carlo_locked values'!$CQ$6:$DS$506,'Half from MC Supply Inputs '!B$138+1,FALSE),B132)</f>
        <v>15.510502572213781</v>
      </c>
      <c r="C165">
        <f>IF(C$68=0,HLOOKUP($A165,'Monte Carlo_locked values'!$CQ$6:$DS$506,'Half from MC Supply Inputs '!C$138+1,FALSE),C132)</f>
        <v>10.278825285815598</v>
      </c>
      <c r="D165">
        <f>IF(D$68=0,HLOOKUP($A165,'Monte Carlo_locked values'!$CQ$6:$DS$506,'Half from MC Supply Inputs '!D$138+1,FALSE),D132)</f>
        <v>8.1390365949973802</v>
      </c>
      <c r="E165">
        <f>IF(E$68=0,HLOOKUP($A165,'Monte Carlo_locked values'!$CQ$6:$DS$506,'Half from MC Supply Inputs '!E$138+1,FALSE),E132)</f>
        <v>7.2198931009350886</v>
      </c>
      <c r="F165">
        <f>IF(F$68=0,HLOOKUP($A165,'Monte Carlo_locked values'!$CQ$6:$DS$506,'Half from MC Supply Inputs '!F$138+1,FALSE),F132)</f>
        <v>8.1390365949973802</v>
      </c>
      <c r="G165">
        <f>IF(G$68=0,HLOOKUP($A165,'Monte Carlo_locked values'!$CQ$6:$DS$506,'Half from MC Supply Inputs '!G$138+1,FALSE),G132)</f>
        <v>15.510502572213781</v>
      </c>
      <c r="H165">
        <f>IF(H$68=0,HLOOKUP($A165,'Monte Carlo_locked values'!$CQ$6:$DS$506,'Half from MC Supply Inputs '!H$138+1,FALSE),H132)</f>
        <v>7.2198931009350886</v>
      </c>
      <c r="I165">
        <f>IF(I$68=0,HLOOKUP($A165,'Monte Carlo_locked values'!$CQ$6:$DS$506,'Half from MC Supply Inputs '!I$138+1,FALSE),I132)</f>
        <v>15.510502572213781</v>
      </c>
      <c r="J165">
        <f>IF(J$68=0,HLOOKUP($A165,'Monte Carlo_locked values'!$CQ$6:$DS$506,'Half from MC Supply Inputs '!J$138+1,FALSE),J132)</f>
        <v>7.2198931009350886</v>
      </c>
      <c r="K165">
        <f>IF(K$68=0,HLOOKUP($A165,'Monte Carlo_locked values'!$CQ$6:$DS$506,'Half from MC Supply Inputs '!K$138+1,FALSE),K132)</f>
        <v>15.510502572213781</v>
      </c>
      <c r="L165">
        <f>IF(L$68=0,HLOOKUP($A165,'Monte Carlo_locked values'!$CQ$6:$DS$506,'Half from MC Supply Inputs '!L$138+1,FALSE),L132)</f>
        <v>5.7952460147509477</v>
      </c>
      <c r="M165">
        <f>IF(M$68=0,HLOOKUP($A165,'Monte Carlo_locked values'!$CQ$6:$DS$506,'Half from MC Supply Inputs '!M$138+1,FALSE),M132)</f>
        <v>4.2311123353721927</v>
      </c>
      <c r="N165">
        <f>IF(N$68=0,HLOOKUP($A165,'Monte Carlo_locked values'!$CQ$6:$DS$506,'Half from MC Supply Inputs '!N$138+1,FALSE),N132)</f>
        <v>15.510502572213781</v>
      </c>
      <c r="O165">
        <f>IF(O$68=0,HLOOKUP($A165,'Monte Carlo_locked values'!$CQ$6:$DS$506,'Half from MC Supply Inputs '!O$138+1,FALSE),O132)</f>
        <v>5.723032344191421</v>
      </c>
      <c r="P165">
        <f>IF(P$68=0,HLOOKUP($A165,'Monte Carlo_locked values'!$CQ$6:$DS$506,'Half from MC Supply Inputs '!P$138+1,FALSE),P132)</f>
        <v>7.2198931009350886</v>
      </c>
      <c r="Q165">
        <f>IF(Q$68=0,HLOOKUP($A165,'Monte Carlo_locked values'!$CQ$6:$DS$506,'Half from MC Supply Inputs '!Q$138+1,FALSE),Q132)</f>
        <v>15.510502572213781</v>
      </c>
      <c r="R165">
        <f>IF(R$68=0,HLOOKUP($A165,'Monte Carlo_locked values'!$CQ$6:$DS$506,'Half from MC Supply Inputs '!R$138+1,FALSE),R132)</f>
        <v>4.2261715874477526</v>
      </c>
      <c r="S165">
        <f>IF(S$68=0,HLOOKUP($A165,'Monte Carlo_locked values'!$CQ$6:$DS$506,'Half from MC Supply Inputs '!S$138+1,FALSE),S132)</f>
        <v>15.510502572213781</v>
      </c>
      <c r="T165">
        <f>IF(T$68=0,HLOOKUP($A165,'Monte Carlo_locked values'!$CQ$6:$DS$506,'Half from MC Supply Inputs '!T$138+1,FALSE),T132)</f>
        <v>15.510502572213781</v>
      </c>
      <c r="U165">
        <f>IF(U$68=0,HLOOKUP($A165,'Monte Carlo_locked values'!$CQ$6:$DS$506,'Half from MC Supply Inputs '!U$138+1,FALSE),U132)</f>
        <v>8.7551484382179083</v>
      </c>
      <c r="V165">
        <f>IF(V$68=0,HLOOKUP($A165,'Monte Carlo_locked values'!$CQ$6:$DS$506,'Half from MC Supply Inputs '!V$138+1,FALSE),V132)</f>
        <v>4.2261715874477526</v>
      </c>
      <c r="W165">
        <f>IF(W$68=0,HLOOKUP($A165,'Monte Carlo_locked values'!$CQ$6:$DS$506,'Half from MC Supply Inputs '!W$138+1,FALSE),W132)</f>
        <v>7.2198931009350886</v>
      </c>
      <c r="X165">
        <f>IF(X$68=0,HLOOKUP($A165,'Monte Carlo_locked values'!$CQ$6:$DS$506,'Half from MC Supply Inputs '!X$138+1,FALSE),X132)</f>
        <v>7.2198931009350886</v>
      </c>
      <c r="Y165">
        <f>IF(Y$68=0,HLOOKUP($A165,'Monte Carlo_locked values'!$CQ$6:$DS$506,'Half from MC Supply Inputs '!Y$138+1,FALSE),Y132)</f>
        <v>5.723032344191421</v>
      </c>
      <c r="Z165">
        <f>IF(Z$68=0,HLOOKUP($A165,'Monte Carlo_locked values'!$CQ$6:$DS$506,'Half from MC Supply Inputs '!Z$138+1,FALSE),Z132)</f>
        <v>15.510502572213781</v>
      </c>
      <c r="AA165">
        <f>IF(AA$68=0,HLOOKUP($A165,'Monte Carlo_locked values'!$CQ$6:$DS$506,'Half from MC Supply Inputs '!AA$138+1,FALSE),AA132)</f>
        <v>7.2198931009350886</v>
      </c>
      <c r="AB165">
        <f>IF(AB$68=0,HLOOKUP($A165,'Monte Carlo_locked values'!$CQ$6:$DS$506,'Half from MC Supply Inputs '!AB$138+1,FALSE),AB132)</f>
        <v>7.2198931009350886</v>
      </c>
      <c r="AC165">
        <f>IF(AC$68=0,HLOOKUP($A165,'Monte Carlo_locked values'!$CQ$6:$DS$506,'Half from MC Supply Inputs '!AC$138+1,FALSE),AC132)</f>
        <v>7.2198931009350886</v>
      </c>
      <c r="AD165">
        <f>IF(AD$68=0,HLOOKUP($A165,'Monte Carlo_locked values'!$CQ$6:$DS$506,'Half from MC Supply Inputs '!AD$138+1,FALSE),AD132)</f>
        <v>4.2311123353721927</v>
      </c>
      <c r="AE165">
        <f>IF(AE$68=0,HLOOKUP($A165,'Monte Carlo_locked values'!$CQ$6:$DS$506,'Half from MC Supply Inputs '!AE$138+1,FALSE),AE132)</f>
        <v>9.05818008905967</v>
      </c>
      <c r="AF165">
        <f>IF(AF$68=0,HLOOKUP($A165,'Monte Carlo_locked values'!$CQ$6:$DS$506,'Half from MC Supply Inputs '!AF$138+1,FALSE),AF132)</f>
        <v>8.1390365949973802</v>
      </c>
      <c r="AG165">
        <f>IF(AG$68=0,HLOOKUP($A165,'Monte Carlo_locked values'!$CQ$6:$DS$506,'Half from MC Supply Inputs '!AG$138+1,FALSE),AG132)</f>
        <v>5.723032344191421</v>
      </c>
      <c r="AH165">
        <f>IF(AH$68=0,HLOOKUP($A165,'Monte Carlo_locked values'!$CQ$6:$DS$506,'Half from MC Supply Inputs '!AH$138+1,FALSE),AH132)</f>
        <v>15.510502572213781</v>
      </c>
      <c r="AI165">
        <f>IF(AI$68=0,HLOOKUP($A165,'Monte Carlo_locked values'!$CQ$6:$DS$506,'Half from MC Supply Inputs '!AI$138+1,FALSE),AI132)</f>
        <v>15.510502572213781</v>
      </c>
      <c r="AJ165">
        <f>IF(AJ$68=0,HLOOKUP($A165,'Monte Carlo_locked values'!$CQ$6:$DS$506,'Half from MC Supply Inputs '!AJ$138+1,FALSE),AJ132)</f>
        <v>5.723032344191421</v>
      </c>
      <c r="AK165">
        <f>IF(AK$68=0,HLOOKUP($A165,'Monte Carlo_locked values'!$CQ$6:$DS$506,'Half from MC Supply Inputs '!AK$138+1,FALSE),AK132)</f>
        <v>8.7377848892078784</v>
      </c>
      <c r="AL165">
        <f>IF(AL$68=0,HLOOKUP($A165,'Monte Carlo_locked values'!$CQ$6:$DS$506,'Half from MC Supply Inputs '!AL$138+1,FALSE),AL132)</f>
        <v>15.510502572213781</v>
      </c>
      <c r="AM165">
        <f>IF(AM$68=0,HLOOKUP($A165,'Monte Carlo_locked values'!$CQ$6:$DS$506,'Half from MC Supply Inputs '!AM$138+1,FALSE),AM132)</f>
        <v>4.2311123353721927</v>
      </c>
      <c r="AN165">
        <f>IF(AN$68=0,HLOOKUP($A165,'Monte Carlo_locked values'!$CQ$6:$DS$506,'Half from MC Supply Inputs '!AN$138+1,FALSE),AN132)</f>
        <v>15.510502572213781</v>
      </c>
      <c r="AO165">
        <f>IF(AO$68=0,HLOOKUP($A165,'Monte Carlo_locked values'!$CQ$6:$DS$506,'Half from MC Supply Inputs '!AO$138+1,FALSE),AO132)</f>
        <v>6.0231297949742482</v>
      </c>
      <c r="AP165">
        <f>IF(AP$68=0,HLOOKUP($A165,'Monte Carlo_locked values'!$CQ$6:$DS$506,'Half from MC Supply Inputs '!AP$138+1,FALSE),AP132)</f>
        <v>15.510502572213781</v>
      </c>
      <c r="AQ165">
        <f>IF(AQ$68=0,HLOOKUP($A165,'Monte Carlo_locked values'!$CQ$6:$DS$506,'Half from MC Supply Inputs '!AQ$138+1,FALSE),AQ132)</f>
        <v>4.2261715874477526</v>
      </c>
      <c r="AR165">
        <f>IF(AR$68=0,HLOOKUP($A165,'Monte Carlo_locked values'!$CQ$6:$DS$506,'Half from MC Supply Inputs '!AR$138+1,FALSE),AR132)</f>
        <v>7.5570798047740606</v>
      </c>
      <c r="AS165">
        <f>IF(AS$68=0,HLOOKUP($A165,'Monte Carlo_locked values'!$CQ$6:$DS$506,'Half from MC Supply Inputs '!AS$138+1,FALSE),AS132)</f>
        <v>4.2311123353721927</v>
      </c>
      <c r="AT165">
        <f>IF(AT$68=0,HLOOKUP($A165,'Monte Carlo_locked values'!$CQ$6:$DS$506,'Half from MC Supply Inputs '!AT$138+1,FALSE),AT132)</f>
        <v>15.510502572213781</v>
      </c>
      <c r="AU165">
        <f>IF(AU$68=0,HLOOKUP($A165,'Monte Carlo_locked values'!$CQ$6:$DS$506,'Half from MC Supply Inputs '!AU$138+1,FALSE),AU132)</f>
        <v>9.3959826912343996</v>
      </c>
      <c r="AV165">
        <f>IF(AV$68=0,HLOOKUP($A165,'Monte Carlo_locked values'!$CQ$6:$DS$506,'Half from MC Supply Inputs '!AV$138+1,FALSE),AV132)</f>
        <v>15.510502572213781</v>
      </c>
      <c r="AW165">
        <f>IF(AW$68=0,HLOOKUP($A165,'Monte Carlo_locked values'!$CQ$6:$DS$506,'Half from MC Supply Inputs '!AW$138+1,FALSE),AW132)</f>
        <v>5.723032344191421</v>
      </c>
      <c r="AX165">
        <f>IF(AX$68=0,HLOOKUP($A165,'Monte Carlo_locked values'!$CQ$6:$DS$506,'Half from MC Supply Inputs '!AX$138+1,FALSE),AX132)</f>
        <v>4.2261715874477526</v>
      </c>
      <c r="AY165">
        <f>IF(AY$68=0,HLOOKUP($A165,'Monte Carlo_locked values'!$CQ$6:$DS$506,'Half from MC Supply Inputs '!AY$138+1,FALSE),AY132)</f>
        <v>5.723032344191421</v>
      </c>
      <c r="AZ165">
        <f>IF(AZ$68=0,HLOOKUP($A165,'Monte Carlo_locked values'!$CQ$6:$DS$506,'Half from MC Supply Inputs '!AZ$138+1,FALSE),AZ132)</f>
        <v>4.2311123353721927</v>
      </c>
      <c r="BA165">
        <f>IF(BA$68=0,HLOOKUP($A165,'Monte Carlo_locked values'!$CQ$6:$DS$506,'Half from MC Supply Inputs '!BA$138+1,FALSE),BA132)</f>
        <v>15.510502572213781</v>
      </c>
      <c r="BB165">
        <f>IF(BB$68=0,HLOOKUP($A165,'Monte Carlo_locked values'!$CQ$6:$DS$506,'Half from MC Supply Inputs '!BB$138+1,FALSE),BB132)</f>
        <v>11.92446861070032</v>
      </c>
      <c r="BC165">
        <f>IF(BC$68=0,HLOOKUP($A165,'Monte Carlo_locked values'!$CQ$6:$DS$506,'Half from MC Supply Inputs '!BC$138+1,FALSE),BC132)</f>
        <v>5.723032344191421</v>
      </c>
      <c r="BD165">
        <f>IF(BD$68=0,HLOOKUP($A165,'Monte Carlo_locked values'!$CQ$6:$DS$506,'Half from MC Supply Inputs '!BD$138+1,FALSE),BD132)</f>
        <v>5.723032344191421</v>
      </c>
      <c r="BE165">
        <f>IF(BE$68=0,HLOOKUP($A165,'Monte Carlo_locked values'!$CQ$6:$DS$506,'Half from MC Supply Inputs '!BE$138+1,FALSE),BE132)</f>
        <v>15.510502572213781</v>
      </c>
      <c r="BF165">
        <f>IF(BF$68=0,HLOOKUP($A165,'Monte Carlo_locked values'!$CQ$6:$DS$506,'Half from MC Supply Inputs '!BF$138+1,FALSE),BF132)</f>
        <v>12.836503896891859</v>
      </c>
      <c r="BG165">
        <f>IF(BG$68=0,HLOOKUP($A165,'Monte Carlo_locked values'!$CQ$6:$DS$506,'Half from MC Supply Inputs '!BG$138+1,FALSE),BG132)</f>
        <v>7.2198931009350886</v>
      </c>
      <c r="BH165">
        <f>IF(BH$68=0,HLOOKUP($A165,'Monte Carlo_locked values'!$CQ$6:$DS$506,'Half from MC Supply Inputs '!BH$138+1,FALSE),BH132)</f>
        <v>15.510502572213781</v>
      </c>
      <c r="BI165">
        <f>IF(BI$68=0,HLOOKUP($A165,'Monte Carlo_locked values'!$CQ$6:$DS$506,'Half from MC Supply Inputs '!BI$138+1,FALSE),BI132)</f>
        <v>9.05818008905967</v>
      </c>
      <c r="BJ165">
        <f>IF(BJ$68=0,HLOOKUP($A165,'Monte Carlo_locked values'!$CQ$6:$DS$506,'Half from MC Supply Inputs '!BJ$138+1,FALSE),BJ132)</f>
        <v>15.510502572213781</v>
      </c>
      <c r="BK165">
        <f>IF(BK$68=0,HLOOKUP($A165,'Monte Carlo_locked values'!$CQ$6:$DS$506,'Half from MC Supply Inputs '!BK$138+1,FALSE),BK132)</f>
        <v>7.2442223342644008</v>
      </c>
      <c r="BL165">
        <f>IF(BL$68=0,HLOOKUP($A165,'Monte Carlo_locked values'!$CQ$6:$DS$506,'Half from MC Supply Inputs '!BL$138+1,FALSE),BL132)</f>
        <v>4.5493112853109015</v>
      </c>
      <c r="BM165">
        <f>IF(BM$68=0,HLOOKUP($A165,'Monte Carlo_locked values'!$CQ$6:$DS$506,'Half from MC Supply Inputs '!BM$138+1,FALSE),BM132)</f>
        <v>9.05818008905967</v>
      </c>
      <c r="BN165">
        <f>IF(BN$68=0,HLOOKUP($A165,'Monte Carlo_locked values'!$CQ$6:$DS$506,'Half from MC Supply Inputs '!BN$138+1,FALSE),BN132)</f>
        <v>15.510502572213781</v>
      </c>
      <c r="BO165">
        <f>IF(BO$68=0,HLOOKUP($A165,'Monte Carlo_locked values'!$CQ$6:$DS$506,'Half from MC Supply Inputs '!BO$138+1,FALSE),BO132)</f>
        <v>5.723032344191421</v>
      </c>
      <c r="BP165">
        <f>IF(BP$68=0,HLOOKUP($A165,'Monte Carlo_locked values'!$CQ$6:$DS$506,'Half from MC Supply Inputs '!BP$138+1,FALSE),BP132)</f>
        <v>8.1390365949973802</v>
      </c>
      <c r="BQ165">
        <f>IF(BQ$68=0,HLOOKUP($A165,'Monte Carlo_locked values'!$CQ$6:$DS$506,'Half from MC Supply Inputs '!BQ$138+1,FALSE),BQ132)</f>
        <v>4.2261715874477526</v>
      </c>
      <c r="BR165">
        <f>IF(BR$68=0,HLOOKUP($A165,'Monte Carlo_locked values'!$CQ$6:$DS$506,'Half from MC Supply Inputs '!BR$138+1,FALSE),BR132)</f>
        <v>15.510502572213781</v>
      </c>
      <c r="BS165">
        <f>IF(BS$68=0,HLOOKUP($A165,'Monte Carlo_locked values'!$CQ$6:$DS$506,'Half from MC Supply Inputs '!BS$138+1,FALSE),BS132)</f>
        <v>15.510502572213781</v>
      </c>
      <c r="BT165">
        <f>IF(BT$68=0,HLOOKUP($A165,'Monte Carlo_locked values'!$CQ$6:$DS$506,'Half from MC Supply Inputs '!BT$138+1,FALSE),BT132)</f>
        <v>4.2311123353721927</v>
      </c>
      <c r="BU165">
        <f>IF(BU$68=0,HLOOKUP($A165,'Monte Carlo_locked values'!$CQ$6:$DS$506,'Half from MC Supply Inputs '!BU$138+1,FALSE),BU132)</f>
        <v>9.05818008905967</v>
      </c>
      <c r="BV165">
        <f>IF(BV$68=0,HLOOKUP($A165,'Monte Carlo_locked values'!$CQ$6:$DS$506,'Half from MC Supply Inputs '!BV$138+1,FALSE),BV132)</f>
        <v>15.510502572213781</v>
      </c>
      <c r="BW165">
        <f>IF(BW$68=0,HLOOKUP($A165,'Monte Carlo_locked values'!$CQ$6:$DS$506,'Half from MC Supply Inputs '!BW$138+1,FALSE),BW132)</f>
        <v>5.723032344191421</v>
      </c>
      <c r="BX165">
        <f>IF(BX$68=0,HLOOKUP($A165,'Monte Carlo_locked values'!$CQ$6:$DS$506,'Half from MC Supply Inputs '!BX$138+1,FALSE),BX132)</f>
        <v>8.0238422773853308</v>
      </c>
      <c r="BY165">
        <f>IF(BY$68=0,HLOOKUP($A165,'Monte Carlo_locked values'!$CQ$6:$DS$506,'Half from MC Supply Inputs '!BY$138+1,FALSE),BY132)</f>
        <v>4.2311123353721927</v>
      </c>
      <c r="BZ165">
        <f>IF(BZ$68=0,HLOOKUP($A165,'Monte Carlo_locked values'!$CQ$6:$DS$506,'Half from MC Supply Inputs '!BZ$138+1,FALSE),BZ132)</f>
        <v>15.510502572213781</v>
      </c>
      <c r="CA165">
        <f>IF(CA$68=0,HLOOKUP($A165,'Monte Carlo_locked values'!$CQ$6:$DS$506,'Half from MC Supply Inputs '!CA$138+1,FALSE),CA132)</f>
        <v>9.05818008905967</v>
      </c>
      <c r="CB165">
        <f>IF(CB$68=0,HLOOKUP($A165,'Monte Carlo_locked values'!$CQ$6:$DS$506,'Half from MC Supply Inputs '!CB$138+1,FALSE),CB132)</f>
        <v>15.510502572213781</v>
      </c>
      <c r="CC165">
        <f>IF(CC$68=0,HLOOKUP($A165,'Monte Carlo_locked values'!$CQ$6:$DS$506,'Half from MC Supply Inputs '!CC$138+1,FALSE),CC132)</f>
        <v>7.2198931009350886</v>
      </c>
      <c r="CD165">
        <f>IF(CD$68=0,HLOOKUP($A165,'Monte Carlo_locked values'!$CQ$6:$DS$506,'Half from MC Supply Inputs '!CD$138+1,FALSE),CD132)</f>
        <v>4.2261715874477526</v>
      </c>
      <c r="CE165">
        <f>IF(CE$68=0,HLOOKUP($A165,'Monte Carlo_locked values'!$CQ$6:$DS$506,'Half from MC Supply Inputs '!CE$138+1,FALSE),CE132)</f>
        <v>8.1390365949973802</v>
      </c>
      <c r="CF165">
        <f>IF(CF$68=0,HLOOKUP($A165,'Monte Carlo_locked values'!$CQ$6:$DS$506,'Half from MC Supply Inputs '!CF$138+1,FALSE),CF132)</f>
        <v>4.2261715874477526</v>
      </c>
      <c r="CG165">
        <f>IF(CG$68=0,HLOOKUP($A165,'Monte Carlo_locked values'!$CQ$6:$DS$506,'Half from MC Supply Inputs '!CG$138+1,FALSE),CG132)</f>
        <v>5.4515779814924903</v>
      </c>
      <c r="CH165">
        <f>IF(CH$68=0,HLOOKUP($A165,'Monte Carlo_locked values'!$CQ$6:$DS$506,'Half from MC Supply Inputs '!CH$138+1,FALSE),CH132)</f>
        <v>15.510502572213781</v>
      </c>
      <c r="CI165">
        <f>IF(CI$68=0,HLOOKUP($A165,'Monte Carlo_locked values'!$CQ$6:$DS$506,'Half from MC Supply Inputs '!CI$138+1,FALSE),CI132)</f>
        <v>4.2261715874477526</v>
      </c>
      <c r="CJ165">
        <f>IF(CJ$68=0,HLOOKUP($A165,'Monte Carlo_locked values'!$CQ$6:$DS$506,'Half from MC Supply Inputs '!CJ$138+1,FALSE),CJ132)</f>
        <v>15.510502572213781</v>
      </c>
      <c r="CK165">
        <f>IF(CK$68=0,HLOOKUP($A165,'Monte Carlo_locked values'!$CQ$6:$DS$506,'Half from MC Supply Inputs '!CK$138+1,FALSE),CK132)</f>
        <v>5.723032344191421</v>
      </c>
      <c r="CL165">
        <f>IF(CL$68=0,HLOOKUP($A165,'Monte Carlo_locked values'!$CQ$6:$DS$506,'Half from MC Supply Inputs '!CL$138+1,FALSE),CL132)</f>
        <v>4.2261715874477526</v>
      </c>
      <c r="CM165">
        <f>IF(CM$68=0,HLOOKUP($A165,'Monte Carlo_locked values'!$CQ$6:$DS$506,'Half from MC Supply Inputs '!CM$138+1,FALSE),CM132)</f>
        <v>5.723032344191421</v>
      </c>
      <c r="CN165">
        <f>IF(CN$68=0,HLOOKUP($A165,'Monte Carlo_locked values'!$CQ$6:$DS$506,'Half from MC Supply Inputs '!CN$138+1,FALSE),CN132)</f>
        <v>10.816352618464212</v>
      </c>
      <c r="CO165">
        <f>IF(CO$68=0,HLOOKUP($A165,'Monte Carlo_locked values'!$CQ$6:$DS$506,'Half from MC Supply Inputs '!CO$138+1,FALSE),CO132)</f>
        <v>5.723032344191421</v>
      </c>
      <c r="CP165">
        <f>IF(CP$68=0,HLOOKUP($A165,'Monte Carlo_locked values'!$CQ$6:$DS$506,'Half from MC Supply Inputs '!CP$138+1,FALSE),CP132)</f>
        <v>8.1390365949973802</v>
      </c>
      <c r="CQ165">
        <f>IF(CQ$68=0,HLOOKUP($A165,'Monte Carlo_locked values'!$CQ$6:$DS$506,'Half from MC Supply Inputs '!CQ$138+1,FALSE),CQ132)</f>
        <v>8.7240006026743657</v>
      </c>
      <c r="CR165">
        <f>IF(CR$68=0,HLOOKUP($A165,'Monte Carlo_locked values'!$CQ$6:$DS$506,'Half from MC Supply Inputs '!CR$138+1,FALSE),CR132)</f>
        <v>4.2261715874477526</v>
      </c>
      <c r="CS165">
        <f>IF(CS$68=0,HLOOKUP($A165,'Monte Carlo_locked values'!$CQ$6:$DS$506,'Half from MC Supply Inputs '!CS$138+1,FALSE),CS132)</f>
        <v>8.1390365949973802</v>
      </c>
      <c r="CT165">
        <f>IF(CT$68=0,HLOOKUP($A165,'Monte Carlo_locked values'!$CQ$6:$DS$506,'Half from MC Supply Inputs '!CT$138+1,FALSE),CT132)</f>
        <v>4.2311123353721927</v>
      </c>
      <c r="CU165">
        <f>IF(CU$68=0,HLOOKUP($A165,'Monte Carlo_locked values'!$CQ$6:$DS$506,'Half from MC Supply Inputs '!CU$138+1,FALSE),CU132)</f>
        <v>4.2261715874477526</v>
      </c>
      <c r="CV165">
        <f>IF(CV$68=0,HLOOKUP($A165,'Monte Carlo_locked values'!$CQ$6:$DS$506,'Half from MC Supply Inputs '!CV$138+1,FALSE),CV132)</f>
        <v>5.723032344191421</v>
      </c>
      <c r="CW165">
        <f>IF(CW$68=0,HLOOKUP($A165,'Monte Carlo_locked values'!$CQ$6:$DS$506,'Half from MC Supply Inputs '!CW$138+1,FALSE),CW132)</f>
        <v>15.510502572213781</v>
      </c>
      <c r="CX165">
        <f>IF(CX$68=0,HLOOKUP($A165,'Monte Carlo_locked values'!$CQ$6:$DS$506,'Half from MC Supply Inputs '!CX$138+1,FALSE),CX132)</f>
        <v>4.2311123353721927</v>
      </c>
      <c r="CY165">
        <f>IF(CY$68=0,HLOOKUP($A165,'Monte Carlo_locked values'!$CQ$6:$DS$506,'Half from MC Supply Inputs '!CY$138+1,FALSE),CY132)</f>
        <v>5.723032344191421</v>
      </c>
      <c r="CZ165">
        <f>IF(CZ$68=0,HLOOKUP($A165,'Monte Carlo_locked values'!$CQ$6:$DS$506,'Half from MC Supply Inputs '!CZ$138+1,FALSE),CZ132)</f>
        <v>4.2311123353721927</v>
      </c>
      <c r="DA165">
        <f>IF(DA$68=0,HLOOKUP($A165,'Monte Carlo_locked values'!$CQ$6:$DS$506,'Half from MC Supply Inputs '!DA$138+1,FALSE),DA132)</f>
        <v>4.2261715874477526</v>
      </c>
      <c r="DB165">
        <f>IF(DB$68=0,HLOOKUP($A165,'Monte Carlo_locked values'!$CQ$6:$DS$506,'Half from MC Supply Inputs '!DB$138+1,FALSE),DB132)</f>
        <v>5.723032344191421</v>
      </c>
      <c r="DC165">
        <f>IF(DC$68=0,HLOOKUP($A165,'Monte Carlo_locked values'!$CQ$6:$DS$506,'Half from MC Supply Inputs '!DC$138+1,FALSE),DC132)</f>
        <v>7.1411255466649646</v>
      </c>
      <c r="DD165">
        <f>IF(DD$68=0,HLOOKUP($A165,'Monte Carlo_locked values'!$CQ$6:$DS$506,'Half from MC Supply Inputs '!DD$138+1,FALSE),DD132)</f>
        <v>15.510502572213781</v>
      </c>
      <c r="DE165">
        <f>IF(DE$68=0,HLOOKUP($A165,'Monte Carlo_locked values'!$CQ$6:$DS$506,'Half from MC Supply Inputs '!DE$138+1,FALSE),DE132)</f>
        <v>9.05818008905967</v>
      </c>
      <c r="DF165">
        <f>IF(DF$68=0,HLOOKUP($A165,'Monte Carlo_locked values'!$CQ$6:$DS$506,'Half from MC Supply Inputs '!DF$138+1,FALSE),DF132)</f>
        <v>11.25404063174703</v>
      </c>
      <c r="DG165">
        <f>IF(DG$68=0,HLOOKUP($A165,'Monte Carlo_locked values'!$CQ$6:$DS$506,'Half from MC Supply Inputs '!DG$138+1,FALSE),DG132)</f>
        <v>15.510502572213781</v>
      </c>
      <c r="DH165">
        <f>IF(DH$68=0,HLOOKUP($A165,'Monte Carlo_locked values'!$CQ$6:$DS$506,'Half from MC Supply Inputs '!DH$138+1,FALSE),DH132)</f>
        <v>12.349394357498053</v>
      </c>
      <c r="DI165">
        <f>IF(DI$68=0,HLOOKUP($A165,'Monte Carlo_locked values'!$CQ$6:$DS$506,'Half from MC Supply Inputs '!DI$138+1,FALSE),DI132)</f>
        <v>7.2198931009350886</v>
      </c>
      <c r="DJ165">
        <f>IF(DJ$68=0,HLOOKUP($A165,'Monte Carlo_locked values'!$CQ$6:$DS$506,'Half from MC Supply Inputs '!DJ$138+1,FALSE),DJ132)</f>
        <v>9.05818008905967</v>
      </c>
      <c r="DK165">
        <f>IF(DK$68=0,HLOOKUP($A165,'Monte Carlo_locked values'!$CQ$6:$DS$506,'Half from MC Supply Inputs '!DK$138+1,FALSE),DK132)</f>
        <v>4.2311123353721927</v>
      </c>
      <c r="DL165">
        <f>IF(DL$68=0,HLOOKUP($A165,'Monte Carlo_locked values'!$CQ$6:$DS$506,'Half from MC Supply Inputs '!DL$138+1,FALSE),DL132)</f>
        <v>15.510502572213781</v>
      </c>
      <c r="DM165">
        <f>IF(DM$68=0,HLOOKUP($A165,'Monte Carlo_locked values'!$CQ$6:$DS$506,'Half from MC Supply Inputs '!DM$138+1,FALSE),DM132)</f>
        <v>7.2198931009350886</v>
      </c>
      <c r="DN165">
        <f>IF(DN$68=0,HLOOKUP($A165,'Monte Carlo_locked values'!$CQ$6:$DS$506,'Half from MC Supply Inputs '!DN$138+1,FALSE),DN132)</f>
        <v>4.2261715874477526</v>
      </c>
      <c r="DO165">
        <f>IF(DO$68=0,HLOOKUP($A165,'Monte Carlo_locked values'!$CQ$6:$DS$506,'Half from MC Supply Inputs '!DO$138+1,FALSE),DO132)</f>
        <v>11.347452578680755</v>
      </c>
      <c r="DP165">
        <f>IF(DP$68=0,HLOOKUP($A165,'Monte Carlo_locked values'!$CQ$6:$DS$506,'Half from MC Supply Inputs '!DP$138+1,FALSE),DP132)</f>
        <v>11.909878667199685</v>
      </c>
      <c r="DQ165">
        <f>IF(DQ$68=0,HLOOKUP($A165,'Monte Carlo_locked values'!$CQ$6:$DS$506,'Half from MC Supply Inputs '!DQ$138+1,FALSE),DQ132)</f>
        <v>15.510502572213781</v>
      </c>
      <c r="DR165">
        <f>IF(DR$68=0,HLOOKUP($A165,'Monte Carlo_locked values'!$CQ$6:$DS$506,'Half from MC Supply Inputs '!DR$138+1,FALSE),DR132)</f>
        <v>15.510502572213781</v>
      </c>
      <c r="DS165">
        <f>IF(DS$68=0,HLOOKUP($A165,'Monte Carlo_locked values'!$CQ$6:$DS$506,'Half from MC Supply Inputs '!DS$138+1,FALSE),DS132)</f>
        <v>15.510502572213781</v>
      </c>
      <c r="DT165">
        <f>IF(DT$68=0,HLOOKUP($A165,'Monte Carlo_locked values'!$CQ$6:$DS$506,'Half from MC Supply Inputs '!DT$138+1,FALSE),DT132)</f>
        <v>5.723032344191421</v>
      </c>
      <c r="DU165">
        <f>IF(DU$68=0,HLOOKUP($A165,'Monte Carlo_locked values'!$CQ$6:$DS$506,'Half from MC Supply Inputs '!DU$138+1,FALSE),DU132)</f>
        <v>5.723032344191421</v>
      </c>
      <c r="DV165">
        <f>IF(DV$68=0,HLOOKUP($A165,'Monte Carlo_locked values'!$CQ$6:$DS$506,'Half from MC Supply Inputs '!DV$138+1,FALSE),DV132)</f>
        <v>8.1390365949973802</v>
      </c>
      <c r="DW165">
        <f>IF(DW$68=0,HLOOKUP($A165,'Monte Carlo_locked values'!$CQ$6:$DS$506,'Half from MC Supply Inputs '!DW$138+1,FALSE),DW132)</f>
        <v>10.252816004780339</v>
      </c>
      <c r="DX165">
        <f>IF(DX$68=0,HLOOKUP($A165,'Monte Carlo_locked values'!$CQ$6:$DS$506,'Half from MC Supply Inputs '!DX$138+1,FALSE),DX132)</f>
        <v>15.510502572213781</v>
      </c>
      <c r="DY165">
        <f>IF(DY$68=0,HLOOKUP($A165,'Monte Carlo_locked values'!$CQ$6:$DS$506,'Half from MC Supply Inputs '!DY$138+1,FALSE),DY132)</f>
        <v>5.723032344191421</v>
      </c>
      <c r="DZ165">
        <f>IF(DZ$68=0,HLOOKUP($A165,'Monte Carlo_locked values'!$CQ$6:$DS$506,'Half from MC Supply Inputs '!DZ$138+1,FALSE),DZ132)</f>
        <v>8.1390365949973802</v>
      </c>
      <c r="EA165">
        <f>IF(EA$68=0,HLOOKUP($A165,'Monte Carlo_locked values'!$CQ$6:$DS$506,'Half from MC Supply Inputs '!EA$138+1,FALSE),EA132)</f>
        <v>15.510502572213781</v>
      </c>
      <c r="EB165">
        <f>IF(EB$68=0,HLOOKUP($A165,'Monte Carlo_locked values'!$CQ$6:$DS$506,'Half from MC Supply Inputs '!EB$138+1,FALSE),EB132)</f>
        <v>15.510502572213781</v>
      </c>
      <c r="EC165">
        <f>IF(EC$68=0,HLOOKUP($A165,'Monte Carlo_locked values'!$CQ$6:$DS$506,'Half from MC Supply Inputs '!EC$138+1,FALSE),EC132)</f>
        <v>15.510502572213781</v>
      </c>
      <c r="ED165">
        <f>IF(ED$68=0,HLOOKUP($A165,'Monte Carlo_locked values'!$CQ$6:$DS$506,'Half from MC Supply Inputs '!ED$138+1,FALSE),ED132)</f>
        <v>5.723032344191421</v>
      </c>
      <c r="EE165">
        <f>IF(EE$68=0,HLOOKUP($A165,'Monte Carlo_locked values'!$CQ$6:$DS$506,'Half from MC Supply Inputs '!EE$138+1,FALSE),EE132)</f>
        <v>5.723032344191421</v>
      </c>
      <c r="EF165">
        <f>IF(EF$68=0,HLOOKUP($A165,'Monte Carlo_locked values'!$CQ$6:$DS$506,'Half from MC Supply Inputs '!EF$138+1,FALSE),EF132)</f>
        <v>4.2311123353721927</v>
      </c>
      <c r="EG165">
        <f>IF(EG$68=0,HLOOKUP($A165,'Monte Carlo_locked values'!$CQ$6:$DS$506,'Half from MC Supply Inputs '!EG$138+1,FALSE),EG132)</f>
        <v>15.510502572213781</v>
      </c>
      <c r="EH165">
        <f>IF(EH$68=0,HLOOKUP($A165,'Monte Carlo_locked values'!$CQ$6:$DS$506,'Half from MC Supply Inputs '!EH$138+1,FALSE),EH132)</f>
        <v>4.2311123353721927</v>
      </c>
      <c r="EI165">
        <f>IF(EI$68=0,HLOOKUP($A165,'Monte Carlo_locked values'!$CQ$6:$DS$506,'Half from MC Supply Inputs '!EI$138+1,FALSE),EI132)</f>
        <v>9.05818008905967</v>
      </c>
      <c r="EJ165">
        <f>IF(EJ$68=0,HLOOKUP($A165,'Monte Carlo_locked values'!$CQ$6:$DS$506,'Half from MC Supply Inputs '!EJ$138+1,FALSE),EJ132)</f>
        <v>7.2198931009350886</v>
      </c>
      <c r="EK165">
        <f>IF(EK$68=0,HLOOKUP($A165,'Monte Carlo_locked values'!$CQ$6:$DS$506,'Half from MC Supply Inputs '!EK$138+1,FALSE),EK132)</f>
        <v>4.2261715874477526</v>
      </c>
      <c r="EL165">
        <f>IF(EL$68=0,HLOOKUP($A165,'Monte Carlo_locked values'!$CQ$6:$DS$506,'Half from MC Supply Inputs '!EL$138+1,FALSE),EL132)</f>
        <v>9.05818008905967</v>
      </c>
      <c r="EM165">
        <f>IF(EM$68=0,HLOOKUP($A165,'Monte Carlo_locked values'!$CQ$6:$DS$506,'Half from MC Supply Inputs '!EM$138+1,FALSE),EM132)</f>
        <v>15.510502572213781</v>
      </c>
      <c r="EN165">
        <f>IF(EN$68=0,HLOOKUP($A165,'Monte Carlo_locked values'!$CQ$6:$DS$506,'Half from MC Supply Inputs '!EN$138+1,FALSE),EN132)</f>
        <v>4.2311123353721927</v>
      </c>
      <c r="EO165">
        <f>IF(EO$68=0,HLOOKUP($A165,'Monte Carlo_locked values'!$CQ$6:$DS$506,'Half from MC Supply Inputs '!EO$138+1,FALSE),EO132)</f>
        <v>9.05818008905967</v>
      </c>
      <c r="EP165">
        <f>IF(EP$68=0,HLOOKUP($A165,'Monte Carlo_locked values'!$CQ$6:$DS$506,'Half from MC Supply Inputs '!EP$138+1,FALSE),EP132)</f>
        <v>7.1724343363969796</v>
      </c>
      <c r="EQ165">
        <f>IF(EQ$68=0,HLOOKUP($A165,'Monte Carlo_locked values'!$CQ$6:$DS$506,'Half from MC Supply Inputs '!EQ$138+1,FALSE),EQ132)</f>
        <v>9.05818008905967</v>
      </c>
      <c r="ER165">
        <f>IF(ER$68=0,HLOOKUP($A165,'Monte Carlo_locked values'!$CQ$6:$DS$506,'Half from MC Supply Inputs '!ER$138+1,FALSE),ER132)</f>
        <v>8.1390365949973802</v>
      </c>
      <c r="ES165">
        <f>IF(ES$68=0,HLOOKUP($A165,'Monte Carlo_locked values'!$CQ$6:$DS$506,'Half from MC Supply Inputs '!ES$138+1,FALSE),ES132)</f>
        <v>8.7894873716842774</v>
      </c>
      <c r="ET165">
        <f>IF(ET$68=0,HLOOKUP($A165,'Monte Carlo_locked values'!$CQ$6:$DS$506,'Half from MC Supply Inputs '!ET$138+1,FALSE),ET132)</f>
        <v>8.188088358953868</v>
      </c>
      <c r="EU165">
        <f>IF(EU$68=0,HLOOKUP($A165,'Monte Carlo_locked values'!$CQ$6:$DS$506,'Half from MC Supply Inputs '!EU$138+1,FALSE),EU132)</f>
        <v>5.723032344191421</v>
      </c>
      <c r="EV165">
        <f>IF(EV$68=0,HLOOKUP($A165,'Monte Carlo_locked values'!$CQ$6:$DS$506,'Half from MC Supply Inputs '!EV$138+1,FALSE),EV132)</f>
        <v>15.510502572213781</v>
      </c>
      <c r="EW165">
        <f>IF(EW$68=0,HLOOKUP($A165,'Monte Carlo_locked values'!$CQ$6:$DS$506,'Half from MC Supply Inputs '!EW$138+1,FALSE),EW132)</f>
        <v>5.723032344191421</v>
      </c>
      <c r="EX165">
        <f>IF(EX$68=0,HLOOKUP($A165,'Monte Carlo_locked values'!$CQ$6:$DS$506,'Half from MC Supply Inputs '!EX$138+1,FALSE),EX132)</f>
        <v>4.2261715874477526</v>
      </c>
      <c r="EY165">
        <f>IF(EY$68=0,HLOOKUP($A165,'Monte Carlo_locked values'!$CQ$6:$DS$506,'Half from MC Supply Inputs '!EY$138+1,FALSE),EY132)</f>
        <v>7.2198931009350886</v>
      </c>
      <c r="EZ165">
        <f>IF(EZ$68=0,HLOOKUP($A165,'Monte Carlo_locked values'!$CQ$6:$DS$506,'Half from MC Supply Inputs '!EZ$138+1,FALSE),EZ132)</f>
        <v>8.1390365949973802</v>
      </c>
      <c r="FA165">
        <f>IF(FA$68=0,HLOOKUP($A165,'Monte Carlo_locked values'!$CQ$6:$DS$506,'Half from MC Supply Inputs '!FA$138+1,FALSE),FA132)</f>
        <v>7.0084766135640235</v>
      </c>
      <c r="FB165">
        <f>IF(FB$68=0,HLOOKUP($A165,'Monte Carlo_locked values'!$CQ$6:$DS$506,'Half from MC Supply Inputs '!FB$138+1,FALSE),FB132)</f>
        <v>4.2261715874477526</v>
      </c>
      <c r="FC165">
        <f>IF(FC$68=0,HLOOKUP($A165,'Monte Carlo_locked values'!$CQ$6:$DS$506,'Half from MC Supply Inputs '!FC$138+1,FALSE),FC132)</f>
        <v>15.510502572213781</v>
      </c>
      <c r="FD165">
        <f>IF(FD$68=0,HLOOKUP($A165,'Monte Carlo_locked values'!$CQ$6:$DS$506,'Half from MC Supply Inputs '!FD$138+1,FALSE),FD132)</f>
        <v>5.723032344191421</v>
      </c>
      <c r="FE165">
        <f>IF(FE$68=0,HLOOKUP($A165,'Monte Carlo_locked values'!$CQ$6:$DS$506,'Half from MC Supply Inputs '!FE$138+1,FALSE),FE132)</f>
        <v>15.510502572213781</v>
      </c>
      <c r="FF165">
        <f>IF(FF$68=0,HLOOKUP($A165,'Monte Carlo_locked values'!$CQ$6:$DS$506,'Half from MC Supply Inputs '!FF$138+1,FALSE),FF132)</f>
        <v>15.510502572213781</v>
      </c>
      <c r="FG165">
        <f>IF(FG$68=0,HLOOKUP($A165,'Monte Carlo_locked values'!$CQ$6:$DS$506,'Half from MC Supply Inputs '!FG$138+1,FALSE),FG132)</f>
        <v>4.2311123353721927</v>
      </c>
      <c r="FH165">
        <f>IF(FH$68=0,HLOOKUP($A165,'Monte Carlo_locked values'!$CQ$6:$DS$506,'Half from MC Supply Inputs '!FH$138+1,FALSE),FH132)</f>
        <v>7.4155464900311623</v>
      </c>
      <c r="FI165">
        <f>IF(FI$68=0,HLOOKUP($A165,'Monte Carlo_locked values'!$CQ$6:$DS$506,'Half from MC Supply Inputs '!FI$138+1,FALSE),FI132)</f>
        <v>4.2311123353721927</v>
      </c>
      <c r="FJ165">
        <f>IF(FJ$68=0,HLOOKUP($A165,'Monte Carlo_locked values'!$CQ$6:$DS$506,'Half from MC Supply Inputs '!FJ$138+1,FALSE),FJ132)</f>
        <v>7.2198931009350886</v>
      </c>
      <c r="FK165">
        <f>IF(FK$68=0,HLOOKUP($A165,'Monte Carlo_locked values'!$CQ$6:$DS$506,'Half from MC Supply Inputs '!FK$138+1,FALSE),FK132)</f>
        <v>4.2261715874477526</v>
      </c>
      <c r="FL165">
        <f>IF(FL$68=0,HLOOKUP($A165,'Monte Carlo_locked values'!$CQ$6:$DS$506,'Half from MC Supply Inputs '!FL$138+1,FALSE),FL132)</f>
        <v>15.510502572213781</v>
      </c>
      <c r="FM165">
        <f>IF(FM$68=0,HLOOKUP($A165,'Monte Carlo_locked values'!$CQ$6:$DS$506,'Half from MC Supply Inputs '!FM$138+1,FALSE),FM132)</f>
        <v>4.7727928114074407</v>
      </c>
      <c r="FN165">
        <f>IF(FN$68=0,HLOOKUP($A165,'Monte Carlo_locked values'!$CQ$6:$DS$506,'Half from MC Supply Inputs '!FN$138+1,FALSE),FN132)</f>
        <v>15.510502572213781</v>
      </c>
      <c r="FO165">
        <f>IF(FO$68=0,HLOOKUP($A165,'Monte Carlo_locked values'!$CQ$6:$DS$506,'Half from MC Supply Inputs '!FO$138+1,FALSE),FO132)</f>
        <v>15.510502572213781</v>
      </c>
      <c r="FP165">
        <f>IF(FP$68=0,HLOOKUP($A165,'Monte Carlo_locked values'!$CQ$6:$DS$506,'Half from MC Supply Inputs '!FP$138+1,FALSE),FP132)</f>
        <v>4.2311123353721927</v>
      </c>
      <c r="FQ165">
        <f>IF(FQ$68=0,HLOOKUP($A165,'Monte Carlo_locked values'!$CQ$6:$DS$506,'Half from MC Supply Inputs '!FQ$138+1,FALSE),FQ132)</f>
        <v>5.723032344191421</v>
      </c>
      <c r="FR165">
        <f>IF(FR$68=0,HLOOKUP($A165,'Monte Carlo_locked values'!$CQ$6:$DS$506,'Half from MC Supply Inputs '!FR$138+1,FALSE),FR132)</f>
        <v>7.2198931009350886</v>
      </c>
      <c r="FS165">
        <f>IF(FS$68=0,HLOOKUP($A165,'Monte Carlo_locked values'!$CQ$6:$DS$506,'Half from MC Supply Inputs '!FS$138+1,FALSE),FS132)</f>
        <v>15.510502572213781</v>
      </c>
      <c r="FT165">
        <f>IF(FT$68=0,HLOOKUP($A165,'Monte Carlo_locked values'!$CQ$6:$DS$506,'Half from MC Supply Inputs '!FT$138+1,FALSE),FT132)</f>
        <v>15.510502572213781</v>
      </c>
      <c r="FU165">
        <f>IF(FU$68=0,HLOOKUP($A165,'Monte Carlo_locked values'!$CQ$6:$DS$506,'Half from MC Supply Inputs '!FU$138+1,FALSE),FU132)</f>
        <v>15.510502572213781</v>
      </c>
      <c r="FV165">
        <f>IF(FV$68=0,HLOOKUP($A165,'Monte Carlo_locked values'!$CQ$6:$DS$506,'Half from MC Supply Inputs '!FV$138+1,FALSE),FV132)</f>
        <v>4.7670025156558671</v>
      </c>
      <c r="FW165">
        <f>IF(FW$68=0,HLOOKUP($A165,'Monte Carlo_locked values'!$CQ$6:$DS$506,'Half from MC Supply Inputs '!FW$138+1,FALSE),FW132)</f>
        <v>4.3331270268770075</v>
      </c>
      <c r="FX165">
        <f>IF(FX$68=0,HLOOKUP($A165,'Monte Carlo_locked values'!$CQ$6:$DS$506,'Half from MC Supply Inputs '!FX$138+1,FALSE),FX132)</f>
        <v>14.034753517556208</v>
      </c>
      <c r="FY165">
        <f>IF(FY$68=0,HLOOKUP($A165,'Monte Carlo_locked values'!$CQ$6:$DS$506,'Half from MC Supply Inputs '!FY$138+1,FALSE),FY132)</f>
        <v>10.909952009298847</v>
      </c>
      <c r="FZ165">
        <f>IF(FZ$68=0,HLOOKUP($A165,'Monte Carlo_locked values'!$CQ$6:$DS$506,'Half from MC Supply Inputs '!FZ$138+1,FALSE),FZ132)</f>
        <v>12.895717036563163</v>
      </c>
      <c r="GA165">
        <f>IF(GA$68=0,HLOOKUP($A165,'Monte Carlo_locked values'!$CQ$6:$DS$506,'Half from MC Supply Inputs '!GA$138+1,FALSE),GA132)</f>
        <v>4.5769809328436803</v>
      </c>
      <c r="GB165">
        <f>IF(GB$68=0,HLOOKUP($A165,'Monte Carlo_locked values'!$CQ$6:$DS$506,'Half from MC Supply Inputs '!GB$138+1,FALSE),GB132)</f>
        <v>15.510502572213781</v>
      </c>
      <c r="GC165">
        <f>IF(GC$68=0,HLOOKUP($A165,'Monte Carlo_locked values'!$CQ$6:$DS$506,'Half from MC Supply Inputs '!GC$138+1,FALSE),GC132)</f>
        <v>15.510502572213781</v>
      </c>
      <c r="GD165">
        <f>IF(GD$68=0,HLOOKUP($A165,'Monte Carlo_locked values'!$CQ$6:$DS$506,'Half from MC Supply Inputs '!GD$138+1,FALSE),GD132)</f>
        <v>7.2198931009350886</v>
      </c>
      <c r="GE165">
        <f>IF(GE$68=0,HLOOKUP($A165,'Monte Carlo_locked values'!$CQ$6:$DS$506,'Half from MC Supply Inputs '!GE$138+1,FALSE),GE132)</f>
        <v>5.723032344191421</v>
      </c>
      <c r="GF165">
        <f>IF(GF$68=0,HLOOKUP($A165,'Monte Carlo_locked values'!$CQ$6:$DS$506,'Half from MC Supply Inputs '!GF$138+1,FALSE),GF132)</f>
        <v>15.510502572213781</v>
      </c>
      <c r="GG165">
        <f>IF(GG$68=0,HLOOKUP($A165,'Monte Carlo_locked values'!$CQ$6:$DS$506,'Half from MC Supply Inputs '!GG$138+1,FALSE),GG132)</f>
        <v>9.05818008905967</v>
      </c>
      <c r="GH165">
        <f>IF(GH$68=0,HLOOKUP($A165,'Monte Carlo_locked values'!$CQ$6:$DS$506,'Half from MC Supply Inputs '!GH$138+1,FALSE),GH132)</f>
        <v>15.510502572213781</v>
      </c>
      <c r="GI165">
        <f>IF(GI$68=0,HLOOKUP($A165,'Monte Carlo_locked values'!$CQ$6:$DS$506,'Half from MC Supply Inputs '!GI$138+1,FALSE),GI132)</f>
        <v>4.2261715874477526</v>
      </c>
      <c r="GJ165">
        <f>IF(GJ$68=0,HLOOKUP($A165,'Monte Carlo_locked values'!$CQ$6:$DS$506,'Half from MC Supply Inputs '!GJ$138+1,FALSE),GJ132)</f>
        <v>15.510502572213781</v>
      </c>
      <c r="GK165">
        <f>IF(GK$68=0,HLOOKUP($A165,'Monte Carlo_locked values'!$CQ$6:$DS$506,'Half from MC Supply Inputs '!GK$138+1,FALSE),GK132)</f>
        <v>7.7055599268598414</v>
      </c>
      <c r="GL165">
        <f>IF(GL$68=0,HLOOKUP($A165,'Monte Carlo_locked values'!$CQ$6:$DS$506,'Half from MC Supply Inputs '!GL$138+1,FALSE),GL132)</f>
        <v>15.510502572213781</v>
      </c>
      <c r="GM165">
        <f>IF(GM$68=0,HLOOKUP($A165,'Monte Carlo_locked values'!$CQ$6:$DS$506,'Half from MC Supply Inputs '!GM$138+1,FALSE),GM132)</f>
        <v>4.2311123353721927</v>
      </c>
      <c r="GN165">
        <f>IF(GN$68=0,HLOOKUP($A165,'Monte Carlo_locked values'!$CQ$6:$DS$506,'Half from MC Supply Inputs '!GN$138+1,FALSE),GN132)</f>
        <v>5.723032344191421</v>
      </c>
      <c r="GO165">
        <f>IF(GO$68=0,HLOOKUP($A165,'Monte Carlo_locked values'!$CQ$6:$DS$506,'Half from MC Supply Inputs '!GO$138+1,FALSE),GO132)</f>
        <v>15.510502572213781</v>
      </c>
      <c r="GP165">
        <f>IF(GP$68=0,HLOOKUP($A165,'Monte Carlo_locked values'!$CQ$6:$DS$506,'Half from MC Supply Inputs '!GP$138+1,FALSE),GP132)</f>
        <v>15.510502572213781</v>
      </c>
      <c r="GQ165">
        <f>IF(GQ$68=0,HLOOKUP($A165,'Monte Carlo_locked values'!$CQ$6:$DS$506,'Half from MC Supply Inputs '!GQ$138+1,FALSE),GQ132)</f>
        <v>5.5583050041161792</v>
      </c>
      <c r="GR165">
        <f>IF(GR$68=0,HLOOKUP($A165,'Monte Carlo_locked values'!$CQ$6:$DS$506,'Half from MC Supply Inputs '!GR$138+1,FALSE),GR132)</f>
        <v>5.723032344191421</v>
      </c>
      <c r="GS165">
        <f>IF(GS$68=0,HLOOKUP($A165,'Monte Carlo_locked values'!$CQ$6:$DS$506,'Half from MC Supply Inputs '!GS$138+1,FALSE),GS132)</f>
        <v>4.2261715874477526</v>
      </c>
      <c r="GT165">
        <f>IF(GT$68=0,HLOOKUP($A165,'Monte Carlo_locked values'!$CQ$6:$DS$506,'Half from MC Supply Inputs '!GT$138+1,FALSE),GT132)</f>
        <v>4.2261715874477526</v>
      </c>
      <c r="GU165">
        <f>IF(GU$68=0,HLOOKUP($A165,'Monte Carlo_locked values'!$CQ$6:$DS$506,'Half from MC Supply Inputs '!GU$138+1,FALSE),GU132)</f>
        <v>7.9266271314095098</v>
      </c>
      <c r="GV165">
        <f>IF(GV$68=0,HLOOKUP($A165,'Monte Carlo_locked values'!$CQ$6:$DS$506,'Half from MC Supply Inputs '!GV$138+1,FALSE),GV132)</f>
        <v>7.2198931009350886</v>
      </c>
      <c r="GW165">
        <f>IF(GW$68=0,HLOOKUP($A165,'Monte Carlo_locked values'!$CQ$6:$DS$506,'Half from MC Supply Inputs '!GW$138+1,FALSE),GW132)</f>
        <v>8.1390365949973802</v>
      </c>
      <c r="GX165">
        <f>IF(GX$68=0,HLOOKUP($A165,'Monte Carlo_locked values'!$CQ$6:$DS$506,'Half from MC Supply Inputs '!GX$138+1,FALSE),GX132)</f>
        <v>4.2311123353721927</v>
      </c>
      <c r="GY165">
        <f>IF(GY$68=0,HLOOKUP($A165,'Monte Carlo_locked values'!$CQ$6:$DS$506,'Half from MC Supply Inputs '!GY$138+1,FALSE),GY132)</f>
        <v>7.2198931009350886</v>
      </c>
      <c r="GZ165">
        <f>IF(GZ$68=0,HLOOKUP($A165,'Monte Carlo_locked values'!$CQ$6:$DS$506,'Half from MC Supply Inputs '!GZ$138+1,FALSE),GZ132)</f>
        <v>7.2198931009350886</v>
      </c>
      <c r="HA165">
        <f>IF(HA$68=0,HLOOKUP($A165,'Monte Carlo_locked values'!$CQ$6:$DS$506,'Half from MC Supply Inputs '!HA$138+1,FALSE),HA132)</f>
        <v>5.723032344191421</v>
      </c>
      <c r="HB165">
        <f>IF(HB$68=0,HLOOKUP($A165,'Monte Carlo_locked values'!$CQ$6:$DS$506,'Half from MC Supply Inputs '!HB$138+1,FALSE),HB132)</f>
        <v>9.05818008905967</v>
      </c>
      <c r="HC165">
        <f>IF(HC$68=0,HLOOKUP($A165,'Monte Carlo_locked values'!$CQ$6:$DS$506,'Half from MC Supply Inputs '!HC$138+1,FALSE),HC132)</f>
        <v>4.2261715874477526</v>
      </c>
      <c r="HD165">
        <f>IF(HD$68=0,HLOOKUP($A165,'Monte Carlo_locked values'!$CQ$6:$DS$506,'Half from MC Supply Inputs '!HD$138+1,FALSE),HD132)</f>
        <v>4.2261715874477526</v>
      </c>
      <c r="HE165">
        <f>IF(HE$68=0,HLOOKUP($A165,'Monte Carlo_locked values'!$CQ$6:$DS$506,'Half from MC Supply Inputs '!HE$138+1,FALSE),HE132)</f>
        <v>4.2311123353721927</v>
      </c>
      <c r="HF165">
        <f>IF(HF$68=0,HLOOKUP($A165,'Monte Carlo_locked values'!$CQ$6:$DS$506,'Half from MC Supply Inputs '!HF$138+1,FALSE),HF132)</f>
        <v>9.05818008905967</v>
      </c>
      <c r="HG165">
        <f>IF(HG$68=0,HLOOKUP($A165,'Monte Carlo_locked values'!$CQ$6:$DS$506,'Half from MC Supply Inputs '!HG$138+1,FALSE),HG132)</f>
        <v>15.510502572213781</v>
      </c>
      <c r="HH165">
        <f>IF(HH$68=0,HLOOKUP($A165,'Monte Carlo_locked values'!$CQ$6:$DS$506,'Half from MC Supply Inputs '!HH$138+1,FALSE),HH132)</f>
        <v>15.510502572213781</v>
      </c>
      <c r="HI165">
        <f>IF(HI$68=0,HLOOKUP($A165,'Monte Carlo_locked values'!$CQ$6:$DS$506,'Half from MC Supply Inputs '!HI$138+1,FALSE),HI132)</f>
        <v>15.510502572213781</v>
      </c>
      <c r="HJ165">
        <f>IF(HJ$68=0,HLOOKUP($A165,'Monte Carlo_locked values'!$CQ$6:$DS$506,'Half from MC Supply Inputs '!HJ$138+1,FALSE),HJ132)</f>
        <v>4.2311123353721927</v>
      </c>
      <c r="HK165">
        <f>IF(HK$68=0,HLOOKUP($A165,'Monte Carlo_locked values'!$CQ$6:$DS$506,'Half from MC Supply Inputs '!HK$138+1,FALSE),HK132)</f>
        <v>8.1390365949973802</v>
      </c>
      <c r="HL165">
        <f>IF(HL$68=0,HLOOKUP($A165,'Monte Carlo_locked values'!$CQ$6:$DS$506,'Half from MC Supply Inputs '!HL$138+1,FALSE),HL132)</f>
        <v>15.510502572213781</v>
      </c>
      <c r="HM165">
        <f>IF(HM$68=0,HLOOKUP($A165,'Monte Carlo_locked values'!$CQ$6:$DS$506,'Half from MC Supply Inputs '!HM$138+1,FALSE),HM132)</f>
        <v>4.2261715874477526</v>
      </c>
      <c r="HN165">
        <f>IF(HN$68=0,HLOOKUP($A165,'Monte Carlo_locked values'!$CQ$6:$DS$506,'Half from MC Supply Inputs '!HN$138+1,FALSE),HN132)</f>
        <v>8.0947210082615655</v>
      </c>
      <c r="HO165">
        <f>IF(HO$68=0,HLOOKUP($A165,'Monte Carlo_locked values'!$CQ$6:$DS$506,'Half from MC Supply Inputs '!HO$138+1,FALSE),HO132)</f>
        <v>15.510502572213781</v>
      </c>
      <c r="HP165">
        <f>IF(HP$68=0,HLOOKUP($A165,'Monte Carlo_locked values'!$CQ$6:$DS$506,'Half from MC Supply Inputs '!HP$138+1,FALSE),HP132)</f>
        <v>7.2198931009350886</v>
      </c>
      <c r="HQ165">
        <f>IF(HQ$68=0,HLOOKUP($A165,'Monte Carlo_locked values'!$CQ$6:$DS$506,'Half from MC Supply Inputs '!HQ$138+1,FALSE),HQ132)</f>
        <v>7.2198931009350886</v>
      </c>
      <c r="HR165">
        <f>IF(HR$68=0,HLOOKUP($A165,'Monte Carlo_locked values'!$CQ$6:$DS$506,'Half from MC Supply Inputs '!HR$138+1,FALSE),HR132)</f>
        <v>9.05818008905967</v>
      </c>
      <c r="HS165">
        <f>IF(HS$68=0,HLOOKUP($A165,'Monte Carlo_locked values'!$CQ$6:$DS$506,'Half from MC Supply Inputs '!HS$138+1,FALSE),HS132)</f>
        <v>5.723032344191421</v>
      </c>
      <c r="HT165">
        <f>IF(HT$68=0,HLOOKUP($A165,'Monte Carlo_locked values'!$CQ$6:$DS$506,'Half from MC Supply Inputs '!HT$138+1,FALSE),HT132)</f>
        <v>8.1390365949973802</v>
      </c>
      <c r="HU165">
        <f>IF(HU$68=0,HLOOKUP($A165,'Monte Carlo_locked values'!$CQ$6:$DS$506,'Half from MC Supply Inputs '!HU$138+1,FALSE),HU132)</f>
        <v>5.723032344191421</v>
      </c>
      <c r="HV165">
        <f>IF(HV$68=0,HLOOKUP($A165,'Monte Carlo_locked values'!$CQ$6:$DS$506,'Half from MC Supply Inputs '!HV$138+1,FALSE),HV132)</f>
        <v>4.2261715874477526</v>
      </c>
      <c r="HW165">
        <f>IF(HW$68=0,HLOOKUP($A165,'Monte Carlo_locked values'!$CQ$6:$DS$506,'Half from MC Supply Inputs '!HW$138+1,FALSE),HW132)</f>
        <v>4.2261715874477526</v>
      </c>
      <c r="HX165">
        <f>IF(HX$68=0,HLOOKUP($A165,'Monte Carlo_locked values'!$CQ$6:$DS$506,'Half from MC Supply Inputs '!HX$138+1,FALSE),HX132)</f>
        <v>15.510502572213781</v>
      </c>
      <c r="HY165">
        <f>IF(HY$68=0,HLOOKUP($A165,'Monte Carlo_locked values'!$CQ$6:$DS$506,'Half from MC Supply Inputs '!HY$138+1,FALSE),HY132)</f>
        <v>8.8343975006330044</v>
      </c>
      <c r="HZ165">
        <f>IF(HZ$68=0,HLOOKUP($A165,'Monte Carlo_locked values'!$CQ$6:$DS$506,'Half from MC Supply Inputs '!HZ$138+1,FALSE),HZ132)</f>
        <v>15.510502572213781</v>
      </c>
      <c r="IA165">
        <f>IF(IA$68=0,HLOOKUP($A165,'Monte Carlo_locked values'!$CQ$6:$DS$506,'Half from MC Supply Inputs '!IA$138+1,FALSE),IA132)</f>
        <v>15.510502572213781</v>
      </c>
      <c r="IB165">
        <f>IF(IB$68=0,HLOOKUP($A165,'Monte Carlo_locked values'!$CQ$6:$DS$506,'Half from MC Supply Inputs '!IB$138+1,FALSE),IB132)</f>
        <v>8.1390365949973802</v>
      </c>
      <c r="IC165">
        <f>IF(IC$68=0,HLOOKUP($A165,'Monte Carlo_locked values'!$CQ$6:$DS$506,'Half from MC Supply Inputs '!IC$138+1,FALSE),IC132)</f>
        <v>7.2198931009350886</v>
      </c>
      <c r="ID165">
        <f>IF(ID$68=0,HLOOKUP($A165,'Monte Carlo_locked values'!$CQ$6:$DS$506,'Half from MC Supply Inputs '!ID$138+1,FALSE),ID132)</f>
        <v>4.2261715874477526</v>
      </c>
      <c r="IE165">
        <f>IF(IE$68=0,HLOOKUP($A165,'Monte Carlo_locked values'!$CQ$6:$DS$506,'Half from MC Supply Inputs '!IE$138+1,FALSE),IE132)</f>
        <v>4.2261715874477526</v>
      </c>
      <c r="IF165">
        <f>IF(IF$68=0,HLOOKUP($A165,'Monte Carlo_locked values'!$CQ$6:$DS$506,'Half from MC Supply Inputs '!IF$138+1,FALSE),IF132)</f>
        <v>9.05818008905967</v>
      </c>
      <c r="IG165">
        <f>IF(IG$68=0,HLOOKUP($A165,'Monte Carlo_locked values'!$CQ$6:$DS$506,'Half from MC Supply Inputs '!IG$138+1,FALSE),IG132)</f>
        <v>10.426771276889516</v>
      </c>
      <c r="IH165">
        <f>IF(IH$68=0,HLOOKUP($A165,'Monte Carlo_locked values'!$CQ$6:$DS$506,'Half from MC Supply Inputs '!IH$138+1,FALSE),IH132)</f>
        <v>15.510502572213781</v>
      </c>
      <c r="II165">
        <f>IF(II$68=0,HLOOKUP($A165,'Monte Carlo_locked values'!$CQ$6:$DS$506,'Half from MC Supply Inputs '!II$138+1,FALSE),II132)</f>
        <v>4.6675604121002197</v>
      </c>
      <c r="IJ165">
        <f>IF(IJ$68=0,HLOOKUP($A165,'Monte Carlo_locked values'!$CQ$6:$DS$506,'Half from MC Supply Inputs '!IJ$138+1,FALSE),IJ132)</f>
        <v>5.1784416576455197</v>
      </c>
      <c r="IK165">
        <f>IF(IK$68=0,HLOOKUP($A165,'Monte Carlo_locked values'!$CQ$6:$DS$506,'Half from MC Supply Inputs '!IK$138+1,FALSE),IK132)</f>
        <v>5.723032344191421</v>
      </c>
      <c r="IL165">
        <f>IF(IL$68=0,HLOOKUP($A165,'Monte Carlo_locked values'!$CQ$6:$DS$506,'Half from MC Supply Inputs '!IL$138+1,FALSE),IL132)</f>
        <v>7.2198931009350886</v>
      </c>
      <c r="IM165">
        <f>IF(IM$68=0,HLOOKUP($A165,'Monte Carlo_locked values'!$CQ$6:$DS$506,'Half from MC Supply Inputs '!IM$138+1,FALSE),IM132)</f>
        <v>4.2261715874477526</v>
      </c>
      <c r="IN165">
        <f>IF(IN$68=0,HLOOKUP($A165,'Monte Carlo_locked values'!$CQ$6:$DS$506,'Half from MC Supply Inputs '!IN$138+1,FALSE),IN132)</f>
        <v>15.510502572213781</v>
      </c>
      <c r="IO165">
        <f>IF(IO$68=0,HLOOKUP($A165,'Monte Carlo_locked values'!$CQ$6:$DS$506,'Half from MC Supply Inputs '!IO$138+1,FALSE),IO132)</f>
        <v>15.510502572213781</v>
      </c>
      <c r="IP165">
        <f>IF(IP$68=0,HLOOKUP($A165,'Monte Carlo_locked values'!$CQ$6:$DS$506,'Half from MC Supply Inputs '!IP$138+1,FALSE),IP132)</f>
        <v>9.05818008905967</v>
      </c>
      <c r="IQ165">
        <f>IF(IQ$68=0,HLOOKUP($A165,'Monte Carlo_locked values'!$CQ$6:$DS$506,'Half from MC Supply Inputs '!IQ$138+1,FALSE),IQ132)</f>
        <v>9.05818008905967</v>
      </c>
      <c r="IR165">
        <f>IF(IR$68=0,HLOOKUP($A165,'Monte Carlo_locked values'!$CQ$6:$DS$506,'Half from MC Supply Inputs '!IR$138+1,FALSE),IR132)</f>
        <v>7.2198931009350886</v>
      </c>
      <c r="IS165">
        <f>IF(IS$68=0,HLOOKUP($A165,'Monte Carlo_locked values'!$CQ$6:$DS$506,'Half from MC Supply Inputs '!IS$138+1,FALSE),IS132)</f>
        <v>15.510502572213781</v>
      </c>
      <c r="IT165">
        <f>IF(IT$68=0,HLOOKUP($A165,'Monte Carlo_locked values'!$CQ$6:$DS$506,'Half from MC Supply Inputs '!IT$138+1,FALSE),IT132)</f>
        <v>9.05818008905967</v>
      </c>
      <c r="IU165">
        <f>IF(IU$68=0,HLOOKUP($A165,'Monte Carlo_locked values'!$CQ$6:$DS$506,'Half from MC Supply Inputs '!IU$138+1,FALSE),IU132)</f>
        <v>8.1390365949973802</v>
      </c>
      <c r="IV165">
        <f>IF(IV$68=0,HLOOKUP($A165,'Monte Carlo_locked values'!$CQ$6:$DS$506,'Half from MC Supply Inputs '!IV$138+1,FALSE),IV132)</f>
        <v>15.510502572213781</v>
      </c>
      <c r="IW165">
        <f>IF(IW$68=0,HLOOKUP($A165,'Monte Carlo_locked values'!$CQ$6:$DS$506,'Half from MC Supply Inputs '!IW$138+1,FALSE),IW132)</f>
        <v>15.510502572213781</v>
      </c>
      <c r="IX165">
        <f>IF(IX$68=0,HLOOKUP($A165,'Monte Carlo_locked values'!$CQ$6:$DS$506,'Half from MC Supply Inputs '!IX$138+1,FALSE),IX132)</f>
        <v>15.510502572213781</v>
      </c>
      <c r="IY165">
        <f>IF(IY$68=0,HLOOKUP($A165,'Monte Carlo_locked values'!$CQ$6:$DS$506,'Half from MC Supply Inputs '!IY$138+1,FALSE),IY132)</f>
        <v>5.723032344191421</v>
      </c>
      <c r="IZ165">
        <f>IF(IZ$68=0,HLOOKUP($A165,'Monte Carlo_locked values'!$CQ$6:$DS$506,'Half from MC Supply Inputs '!IZ$138+1,FALSE),IZ132)</f>
        <v>4.2311123353721927</v>
      </c>
      <c r="JA165">
        <f>IF(JA$68=0,HLOOKUP($A165,'Monte Carlo_locked values'!$CQ$6:$DS$506,'Half from MC Supply Inputs '!JA$138+1,FALSE),JA132)</f>
        <v>15.510502572213781</v>
      </c>
      <c r="JB165">
        <f>IF(JB$68=0,HLOOKUP($A165,'Monte Carlo_locked values'!$CQ$6:$DS$506,'Half from MC Supply Inputs '!JB$138+1,FALSE),JB132)</f>
        <v>11.183988650208939</v>
      </c>
      <c r="JC165">
        <f>IF(JC$68=0,HLOOKUP($A165,'Monte Carlo_locked values'!$CQ$6:$DS$506,'Half from MC Supply Inputs '!JC$138+1,FALSE),JC132)</f>
        <v>5.723032344191421</v>
      </c>
      <c r="JD165">
        <f>IF(JD$68=0,HLOOKUP($A165,'Monte Carlo_locked values'!$CQ$6:$DS$506,'Half from MC Supply Inputs '!JD$138+1,FALSE),JD132)</f>
        <v>15.510502572213781</v>
      </c>
      <c r="JE165">
        <f>IF(JE$68=0,HLOOKUP($A165,'Monte Carlo_locked values'!$CQ$6:$DS$506,'Half from MC Supply Inputs '!JE$138+1,FALSE),JE132)</f>
        <v>15.510502572213781</v>
      </c>
      <c r="JF165">
        <f>IF(JF$68=0,HLOOKUP($A165,'Monte Carlo_locked values'!$CQ$6:$DS$506,'Half from MC Supply Inputs '!JF$138+1,FALSE),JF132)</f>
        <v>8.1390365949973802</v>
      </c>
      <c r="JG165">
        <f>IF(JG$68=0,HLOOKUP($A165,'Monte Carlo_locked values'!$CQ$6:$DS$506,'Half from MC Supply Inputs '!JG$138+1,FALSE),JG132)</f>
        <v>6.87979674353089</v>
      </c>
      <c r="JH165">
        <f>IF(JH$68=0,HLOOKUP($A165,'Monte Carlo_locked values'!$CQ$6:$DS$506,'Half from MC Supply Inputs '!JH$138+1,FALSE),JH132)</f>
        <v>14.540169328533009</v>
      </c>
      <c r="JI165">
        <f>IF(JI$68=0,HLOOKUP($A165,'Monte Carlo_locked values'!$CQ$6:$DS$506,'Half from MC Supply Inputs '!JI$138+1,FALSE),JI132)</f>
        <v>15.510502572213781</v>
      </c>
      <c r="JJ165">
        <f>IF(JJ$68=0,HLOOKUP($A165,'Monte Carlo_locked values'!$CQ$6:$DS$506,'Half from MC Supply Inputs '!JJ$138+1,FALSE),JJ132)</f>
        <v>4.2261715874477526</v>
      </c>
      <c r="JK165">
        <f>IF(JK$68=0,HLOOKUP($A165,'Monte Carlo_locked values'!$CQ$6:$DS$506,'Half from MC Supply Inputs '!JK$138+1,FALSE),JK132)</f>
        <v>8.1390365949973802</v>
      </c>
      <c r="JL165">
        <f>IF(JL$68=0,HLOOKUP($A165,'Monte Carlo_locked values'!$CQ$6:$DS$506,'Half from MC Supply Inputs '!JL$138+1,FALSE),JL132)</f>
        <v>5.723032344191421</v>
      </c>
      <c r="JM165">
        <f>IF(JM$68=0,HLOOKUP($A165,'Monte Carlo_locked values'!$CQ$6:$DS$506,'Half from MC Supply Inputs '!JM$138+1,FALSE),JM132)</f>
        <v>4.2261715874477526</v>
      </c>
      <c r="JN165">
        <f>IF(JN$68=0,HLOOKUP($A165,'Monte Carlo_locked values'!$CQ$6:$DS$506,'Half from MC Supply Inputs '!JN$138+1,FALSE),JN132)</f>
        <v>9.788560742740275</v>
      </c>
      <c r="JO165">
        <f>IF(JO$68=0,HLOOKUP($A165,'Monte Carlo_locked values'!$CQ$6:$DS$506,'Half from MC Supply Inputs '!JO$138+1,FALSE),JO132)</f>
        <v>12.363672454805222</v>
      </c>
      <c r="JP165">
        <f>IF(JP$68=0,HLOOKUP($A165,'Monte Carlo_locked values'!$CQ$6:$DS$506,'Half from MC Supply Inputs '!JP$138+1,FALSE),JP132)</f>
        <v>7.2198931009350886</v>
      </c>
      <c r="JQ165">
        <f>IF(JQ$68=0,HLOOKUP($A165,'Monte Carlo_locked values'!$CQ$6:$DS$506,'Half from MC Supply Inputs '!JQ$138+1,FALSE),JQ132)</f>
        <v>4.2261715874477526</v>
      </c>
      <c r="JR165">
        <f>IF(JR$68=0,HLOOKUP($A165,'Monte Carlo_locked values'!$CQ$6:$DS$506,'Half from MC Supply Inputs '!JR$138+1,FALSE),JR132)</f>
        <v>15.510502572213781</v>
      </c>
      <c r="JS165">
        <f>IF(JS$68=0,HLOOKUP($A165,'Monte Carlo_locked values'!$CQ$6:$DS$506,'Half from MC Supply Inputs '!JS$138+1,FALSE),JS132)</f>
        <v>4.2261715874477526</v>
      </c>
      <c r="JT165">
        <f>IF(JT$68=0,HLOOKUP($A165,'Monte Carlo_locked values'!$CQ$6:$DS$506,'Half from MC Supply Inputs '!JT$138+1,FALSE),JT132)</f>
        <v>9.05818008905967</v>
      </c>
      <c r="JU165">
        <f>IF(JU$68=0,HLOOKUP($A165,'Monte Carlo_locked values'!$CQ$6:$DS$506,'Half from MC Supply Inputs '!JU$138+1,FALSE),JU132)</f>
        <v>5.723032344191421</v>
      </c>
      <c r="JV165">
        <f>IF(JV$68=0,HLOOKUP($A165,'Monte Carlo_locked values'!$CQ$6:$DS$506,'Half from MC Supply Inputs '!JV$138+1,FALSE),JV132)</f>
        <v>7.0821463687199468</v>
      </c>
      <c r="JW165">
        <f>IF(JW$68=0,HLOOKUP($A165,'Monte Carlo_locked values'!$CQ$6:$DS$506,'Half from MC Supply Inputs '!JW$138+1,FALSE),JW132)</f>
        <v>9.05818008905967</v>
      </c>
      <c r="JX165">
        <f>IF(JX$68=0,HLOOKUP($A165,'Monte Carlo_locked values'!$CQ$6:$DS$506,'Half from MC Supply Inputs '!JX$138+1,FALSE),JX132)</f>
        <v>5.723032344191421</v>
      </c>
      <c r="JY165">
        <f>IF(JY$68=0,HLOOKUP($A165,'Monte Carlo_locked values'!$CQ$6:$DS$506,'Half from MC Supply Inputs '!JY$138+1,FALSE),JY132)</f>
        <v>7.2198931009350886</v>
      </c>
      <c r="JZ165">
        <f>IF(JZ$68=0,HLOOKUP($A165,'Monte Carlo_locked values'!$CQ$6:$DS$506,'Half from MC Supply Inputs '!JZ$138+1,FALSE),JZ132)</f>
        <v>4.2311123353721927</v>
      </c>
      <c r="KA165">
        <f>IF(KA$68=0,HLOOKUP($A165,'Monte Carlo_locked values'!$CQ$6:$DS$506,'Half from MC Supply Inputs '!KA$138+1,FALSE),KA132)</f>
        <v>7.3445044037136995</v>
      </c>
      <c r="KB165">
        <f>IF(KB$68=0,HLOOKUP($A165,'Monte Carlo_locked values'!$CQ$6:$DS$506,'Half from MC Supply Inputs '!KB$138+1,FALSE),KB132)</f>
        <v>4.2261715874477526</v>
      </c>
      <c r="KC165">
        <f>IF(KC$68=0,HLOOKUP($A165,'Monte Carlo_locked values'!$CQ$6:$DS$506,'Half from MC Supply Inputs '!KC$138+1,FALSE),KC132)</f>
        <v>11.902464075305405</v>
      </c>
      <c r="KD165">
        <f>IF(KD$68=0,HLOOKUP($A165,'Monte Carlo_locked values'!$CQ$6:$DS$506,'Half from MC Supply Inputs '!KD$138+1,FALSE),KD132)</f>
        <v>15.510502572213781</v>
      </c>
      <c r="KE165">
        <f>IF(KE$68=0,HLOOKUP($A165,'Monte Carlo_locked values'!$CQ$6:$DS$506,'Half from MC Supply Inputs '!KE$138+1,FALSE),KE132)</f>
        <v>4.2311123353721927</v>
      </c>
      <c r="KF165">
        <f>IF(KF$68=0,HLOOKUP($A165,'Monte Carlo_locked values'!$CQ$6:$DS$506,'Half from MC Supply Inputs '!KF$138+1,FALSE),KF132)</f>
        <v>8.1390365949973802</v>
      </c>
      <c r="KG165">
        <f>IF(KG$68=0,HLOOKUP($A165,'Monte Carlo_locked values'!$CQ$6:$DS$506,'Half from MC Supply Inputs '!KG$138+1,FALSE),KG132)</f>
        <v>15.510502572213781</v>
      </c>
      <c r="KH165">
        <f>IF(KH$68=0,HLOOKUP($A165,'Monte Carlo_locked values'!$CQ$6:$DS$506,'Half from MC Supply Inputs '!KH$138+1,FALSE),KH132)</f>
        <v>8.1390365949973802</v>
      </c>
      <c r="KI165">
        <f>IF(KI$68=0,HLOOKUP($A165,'Monte Carlo_locked values'!$CQ$6:$DS$506,'Half from MC Supply Inputs '!KI$138+1,FALSE),KI132)</f>
        <v>15.510502572213781</v>
      </c>
      <c r="KJ165">
        <f>IF(KJ$68=0,HLOOKUP($A165,'Monte Carlo_locked values'!$CQ$6:$DS$506,'Half from MC Supply Inputs '!KJ$138+1,FALSE),KJ132)</f>
        <v>4.2261715874477526</v>
      </c>
      <c r="KK165">
        <f>IF(KK$68=0,HLOOKUP($A165,'Monte Carlo_locked values'!$CQ$6:$DS$506,'Half from MC Supply Inputs '!KK$138+1,FALSE),KK132)</f>
        <v>15.510502572213781</v>
      </c>
      <c r="KL165">
        <f>IF(KL$68=0,HLOOKUP($A165,'Monte Carlo_locked values'!$CQ$6:$DS$506,'Half from MC Supply Inputs '!KL$138+1,FALSE),KL132)</f>
        <v>7.2198931009350886</v>
      </c>
      <c r="KM165">
        <f>IF(KM$68=0,HLOOKUP($A165,'Monte Carlo_locked values'!$CQ$6:$DS$506,'Half from MC Supply Inputs '!KM$138+1,FALSE),KM132)</f>
        <v>5.723032344191421</v>
      </c>
      <c r="KN165">
        <f>IF(KN$68=0,HLOOKUP($A165,'Monte Carlo_locked values'!$CQ$6:$DS$506,'Half from MC Supply Inputs '!KN$138+1,FALSE),KN132)</f>
        <v>7.2198931009350886</v>
      </c>
      <c r="KO165">
        <f>IF(KO$68=0,HLOOKUP($A165,'Monte Carlo_locked values'!$CQ$6:$DS$506,'Half from MC Supply Inputs '!KO$138+1,FALSE),KO132)</f>
        <v>9.7508427016194172</v>
      </c>
      <c r="KP165">
        <f>IF(KP$68=0,HLOOKUP($A165,'Monte Carlo_locked values'!$CQ$6:$DS$506,'Half from MC Supply Inputs '!KP$138+1,FALSE),KP132)</f>
        <v>5.723032344191421</v>
      </c>
      <c r="KQ165">
        <f>IF(KQ$68=0,HLOOKUP($A165,'Monte Carlo_locked values'!$CQ$6:$DS$506,'Half from MC Supply Inputs '!KQ$138+1,FALSE),KQ132)</f>
        <v>15.510502572213781</v>
      </c>
      <c r="KR165">
        <f>IF(KR$68=0,HLOOKUP($A165,'Monte Carlo_locked values'!$CQ$6:$DS$506,'Half from MC Supply Inputs '!KR$138+1,FALSE),KR132)</f>
        <v>7.2198931009350886</v>
      </c>
      <c r="KS165">
        <f>IF(KS$68=0,HLOOKUP($A165,'Monte Carlo_locked values'!$CQ$6:$DS$506,'Half from MC Supply Inputs '!KS$138+1,FALSE),KS132)</f>
        <v>15.510502572213781</v>
      </c>
      <c r="KT165">
        <f>IF(KT$68=0,HLOOKUP($A165,'Monte Carlo_locked values'!$CQ$6:$DS$506,'Half from MC Supply Inputs '!KT$138+1,FALSE),KT132)</f>
        <v>15.510502572213781</v>
      </c>
      <c r="KU165">
        <f>IF(KU$68=0,HLOOKUP($A165,'Monte Carlo_locked values'!$CQ$6:$DS$506,'Half from MC Supply Inputs '!KU$138+1,FALSE),KU132)</f>
        <v>9.05818008905967</v>
      </c>
      <c r="KV165">
        <f>IF(KV$68=0,HLOOKUP($A165,'Monte Carlo_locked values'!$CQ$6:$DS$506,'Half from MC Supply Inputs '!KV$138+1,FALSE),KV132)</f>
        <v>4.2261715874477526</v>
      </c>
      <c r="KW165">
        <f>IF(KW$68=0,HLOOKUP($A165,'Monte Carlo_locked values'!$CQ$6:$DS$506,'Half from MC Supply Inputs '!KW$138+1,FALSE),KW132)</f>
        <v>4.4150251750278651</v>
      </c>
      <c r="KX165">
        <f>IF(KX$68=0,HLOOKUP($A165,'Monte Carlo_locked values'!$CQ$6:$DS$506,'Half from MC Supply Inputs '!KX$138+1,FALSE),KX132)</f>
        <v>4.2311123353721927</v>
      </c>
      <c r="KY165">
        <f>IF(KY$68=0,HLOOKUP($A165,'Monte Carlo_locked values'!$CQ$6:$DS$506,'Half from MC Supply Inputs '!KY$138+1,FALSE),KY132)</f>
        <v>15.510502572213781</v>
      </c>
      <c r="KZ165">
        <f>IF(KZ$68=0,HLOOKUP($A165,'Monte Carlo_locked values'!$CQ$6:$DS$506,'Half from MC Supply Inputs '!KZ$138+1,FALSE),KZ132)</f>
        <v>15.510502572213781</v>
      </c>
      <c r="LA165">
        <f>IF(LA$68=0,HLOOKUP($A165,'Monte Carlo_locked values'!$CQ$6:$DS$506,'Half from MC Supply Inputs '!LA$138+1,FALSE),LA132)</f>
        <v>15.510502572213781</v>
      </c>
      <c r="LB165">
        <f>IF(LB$68=0,HLOOKUP($A165,'Monte Carlo_locked values'!$CQ$6:$DS$506,'Half from MC Supply Inputs '!LB$138+1,FALSE),LB132)</f>
        <v>5.723032344191421</v>
      </c>
      <c r="LC165">
        <f>IF(LC$68=0,HLOOKUP($A165,'Monte Carlo_locked values'!$CQ$6:$DS$506,'Half from MC Supply Inputs '!LC$138+1,FALSE),LC132)</f>
        <v>12.409948610600257</v>
      </c>
      <c r="LD165">
        <f>IF(LD$68=0,HLOOKUP($A165,'Monte Carlo_locked values'!$CQ$6:$DS$506,'Half from MC Supply Inputs '!LD$138+1,FALSE),LD132)</f>
        <v>5.723032344191421</v>
      </c>
      <c r="LE165">
        <f>IF(LE$68=0,HLOOKUP($A165,'Monte Carlo_locked values'!$CQ$6:$DS$506,'Half from MC Supply Inputs '!LE$138+1,FALSE),LE132)</f>
        <v>4.2261715874477526</v>
      </c>
      <c r="LF165">
        <f>IF(LF$68=0,HLOOKUP($A165,'Monte Carlo_locked values'!$CQ$6:$DS$506,'Half from MC Supply Inputs '!LF$138+1,FALSE),LF132)</f>
        <v>15.510502572213781</v>
      </c>
      <c r="LG165">
        <f>IF(LG$68=0,HLOOKUP($A165,'Monte Carlo_locked values'!$CQ$6:$DS$506,'Half from MC Supply Inputs '!LG$138+1,FALSE),LG132)</f>
        <v>15.510502572213781</v>
      </c>
      <c r="LH165">
        <f>IF(LH$68=0,HLOOKUP($A165,'Monte Carlo_locked values'!$CQ$6:$DS$506,'Half from MC Supply Inputs '!LH$138+1,FALSE),LH132)</f>
        <v>15.510502572213781</v>
      </c>
      <c r="LI165">
        <f>IF(LI$68=0,HLOOKUP($A165,'Monte Carlo_locked values'!$CQ$6:$DS$506,'Half from MC Supply Inputs '!LI$138+1,FALSE),LI132)</f>
        <v>14.172195962585587</v>
      </c>
      <c r="LJ165">
        <f>IF(LJ$68=0,HLOOKUP($A165,'Monte Carlo_locked values'!$CQ$6:$DS$506,'Half from MC Supply Inputs '!LJ$138+1,FALSE),LJ132)</f>
        <v>9.05818008905967</v>
      </c>
      <c r="LK165">
        <f>IF(LK$68=0,HLOOKUP($A165,'Monte Carlo_locked values'!$CQ$6:$DS$506,'Half from MC Supply Inputs '!LK$138+1,FALSE),LK132)</f>
        <v>8.1390365949973802</v>
      </c>
      <c r="LL165">
        <f>IF(LL$68=0,HLOOKUP($A165,'Monte Carlo_locked values'!$CQ$6:$DS$506,'Half from MC Supply Inputs '!LL$138+1,FALSE),LL132)</f>
        <v>15.510502572213781</v>
      </c>
      <c r="LM165">
        <f>IF(LM$68=0,HLOOKUP($A165,'Monte Carlo_locked values'!$CQ$6:$DS$506,'Half from MC Supply Inputs '!LM$138+1,FALSE),LM132)</f>
        <v>6.7901852461916565</v>
      </c>
      <c r="LN165">
        <f>IF(LN$68=0,HLOOKUP($A165,'Monte Carlo_locked values'!$CQ$6:$DS$506,'Half from MC Supply Inputs '!LN$138+1,FALSE),LN132)</f>
        <v>4.2311123353721927</v>
      </c>
      <c r="LO165">
        <f>IF(LO$68=0,HLOOKUP($A165,'Monte Carlo_locked values'!$CQ$6:$DS$506,'Half from MC Supply Inputs '!LO$138+1,FALSE),LO132)</f>
        <v>4.2311123353721927</v>
      </c>
      <c r="LP165">
        <f>IF(LP$68=0,HLOOKUP($A165,'Monte Carlo_locked values'!$CQ$6:$DS$506,'Half from MC Supply Inputs '!LP$138+1,FALSE),LP132)</f>
        <v>9.7370084402727954</v>
      </c>
      <c r="LQ165">
        <f>IF(LQ$68=0,HLOOKUP($A165,'Monte Carlo_locked values'!$CQ$6:$DS$506,'Half from MC Supply Inputs '!LQ$138+1,FALSE),LQ132)</f>
        <v>15.510502572213781</v>
      </c>
      <c r="LR165">
        <f>IF(LR$68=0,HLOOKUP($A165,'Monte Carlo_locked values'!$CQ$6:$DS$506,'Half from MC Supply Inputs '!LR$138+1,FALSE),LR132)</f>
        <v>4.2261715874477526</v>
      </c>
      <c r="LS165">
        <f>IF(LS$68=0,HLOOKUP($A165,'Monte Carlo_locked values'!$CQ$6:$DS$506,'Half from MC Supply Inputs '!LS$138+1,FALSE),LS132)</f>
        <v>15.510502572213781</v>
      </c>
      <c r="LT165">
        <f>IF(LT$68=0,HLOOKUP($A165,'Monte Carlo_locked values'!$CQ$6:$DS$506,'Half from MC Supply Inputs '!LT$138+1,FALSE),LT132)</f>
        <v>15.510502572213781</v>
      </c>
      <c r="LU165">
        <f>IF(LU$68=0,HLOOKUP($A165,'Monte Carlo_locked values'!$CQ$6:$DS$506,'Half from MC Supply Inputs '!LU$138+1,FALSE),LU132)</f>
        <v>5.723032344191421</v>
      </c>
      <c r="LV165">
        <f>IF(LV$68=0,HLOOKUP($A165,'Monte Carlo_locked values'!$CQ$6:$DS$506,'Half from MC Supply Inputs '!LV$138+1,FALSE),LV132)</f>
        <v>9.05818008905967</v>
      </c>
      <c r="LW165">
        <f>IF(LW$68=0,HLOOKUP($A165,'Monte Carlo_locked values'!$CQ$6:$DS$506,'Half from MC Supply Inputs '!LW$138+1,FALSE),LW132)</f>
        <v>5.1404711960169731</v>
      </c>
      <c r="LX165">
        <f>IF(LX$68=0,HLOOKUP($A165,'Monte Carlo_locked values'!$CQ$6:$DS$506,'Half from MC Supply Inputs '!LX$138+1,FALSE),LX132)</f>
        <v>4.2261715874477526</v>
      </c>
      <c r="LY165">
        <f>IF(LY$68=0,HLOOKUP($A165,'Monte Carlo_locked values'!$CQ$6:$DS$506,'Half from MC Supply Inputs '!LY$138+1,FALSE),LY132)</f>
        <v>9.05818008905967</v>
      </c>
      <c r="LZ165">
        <f>IF(LZ$68=0,HLOOKUP($A165,'Monte Carlo_locked values'!$CQ$6:$DS$506,'Half from MC Supply Inputs '!LZ$138+1,FALSE),LZ132)</f>
        <v>15.510502572213781</v>
      </c>
      <c r="MA165">
        <f>IF(MA$68=0,HLOOKUP($A165,'Monte Carlo_locked values'!$CQ$6:$DS$506,'Half from MC Supply Inputs '!MA$138+1,FALSE),MA132)</f>
        <v>4.2261715874477526</v>
      </c>
      <c r="MB165">
        <f>IF(MB$68=0,HLOOKUP($A165,'Monte Carlo_locked values'!$CQ$6:$DS$506,'Half from MC Supply Inputs '!MB$138+1,FALSE),MB132)</f>
        <v>4.2261715874477526</v>
      </c>
      <c r="MC165">
        <f>IF(MC$68=0,HLOOKUP($A165,'Monte Carlo_locked values'!$CQ$6:$DS$506,'Half from MC Supply Inputs '!MC$138+1,FALSE),MC132)</f>
        <v>4.2311123353721927</v>
      </c>
      <c r="MD165">
        <f>IF(MD$68=0,HLOOKUP($A165,'Monte Carlo_locked values'!$CQ$6:$DS$506,'Half from MC Supply Inputs '!MD$138+1,FALSE),MD132)</f>
        <v>9.05818008905967</v>
      </c>
      <c r="ME165">
        <f>IF(ME$68=0,HLOOKUP($A165,'Monte Carlo_locked values'!$CQ$6:$DS$506,'Half from MC Supply Inputs '!ME$138+1,FALSE),ME132)</f>
        <v>15.510502572213781</v>
      </c>
      <c r="MF165">
        <f>IF(MF$68=0,HLOOKUP($A165,'Monte Carlo_locked values'!$CQ$6:$DS$506,'Half from MC Supply Inputs '!MF$138+1,FALSE),MF132)</f>
        <v>4.2261715874477526</v>
      </c>
      <c r="MG165">
        <f>IF(MG$68=0,HLOOKUP($A165,'Monte Carlo_locked values'!$CQ$6:$DS$506,'Half from MC Supply Inputs '!MG$138+1,FALSE),MG132)</f>
        <v>15.510502572213781</v>
      </c>
      <c r="MH165">
        <f>IF(MH$68=0,HLOOKUP($A165,'Monte Carlo_locked values'!$CQ$6:$DS$506,'Half from MC Supply Inputs '!MH$138+1,FALSE),MH132)</f>
        <v>9.05818008905967</v>
      </c>
      <c r="MI165">
        <f>IF(MI$68=0,HLOOKUP($A165,'Monte Carlo_locked values'!$CQ$6:$DS$506,'Half from MC Supply Inputs '!MI$138+1,FALSE),MI132)</f>
        <v>15.510502572213781</v>
      </c>
      <c r="MJ165">
        <f>IF(MJ$68=0,HLOOKUP($A165,'Monte Carlo_locked values'!$CQ$6:$DS$506,'Half from MC Supply Inputs '!MJ$138+1,FALSE),MJ132)</f>
        <v>6.6536969029515465</v>
      </c>
      <c r="MK165">
        <f>IF(MK$68=0,HLOOKUP($A165,'Monte Carlo_locked values'!$CQ$6:$DS$506,'Half from MC Supply Inputs '!MK$138+1,FALSE),MK132)</f>
        <v>5.4940484237471585</v>
      </c>
      <c r="ML165">
        <f>IF(ML$68=0,HLOOKUP($A165,'Monte Carlo_locked values'!$CQ$6:$DS$506,'Half from MC Supply Inputs '!ML$138+1,FALSE),ML132)</f>
        <v>4.2261715874477526</v>
      </c>
      <c r="MM165">
        <f>IF(MM$68=0,HLOOKUP($A165,'Monte Carlo_locked values'!$CQ$6:$DS$506,'Half from MC Supply Inputs '!MM$138+1,FALSE),MM132)</f>
        <v>15.510502572213781</v>
      </c>
      <c r="MN165">
        <f>IF(MN$68=0,HLOOKUP($A165,'Monte Carlo_locked values'!$CQ$6:$DS$506,'Half from MC Supply Inputs '!MN$138+1,FALSE),MN132)</f>
        <v>8.1390365949973802</v>
      </c>
      <c r="MO165">
        <f>IF(MO$68=0,HLOOKUP($A165,'Monte Carlo_locked values'!$CQ$6:$DS$506,'Half from MC Supply Inputs '!MO$138+1,FALSE),MO132)</f>
        <v>5.723032344191421</v>
      </c>
      <c r="MP165">
        <f>IF(MP$68=0,HLOOKUP($A165,'Monte Carlo_locked values'!$CQ$6:$DS$506,'Half from MC Supply Inputs '!MP$138+1,FALSE),MP132)</f>
        <v>15.510502572213781</v>
      </c>
      <c r="MQ165">
        <f>IF(MQ$68=0,HLOOKUP($A165,'Monte Carlo_locked values'!$CQ$6:$DS$506,'Half from MC Supply Inputs '!MQ$138+1,FALSE),MQ132)</f>
        <v>15.510502572213781</v>
      </c>
      <c r="MR165">
        <f>IF(MR$68=0,HLOOKUP($A165,'Monte Carlo_locked values'!$CQ$6:$DS$506,'Half from MC Supply Inputs '!MR$138+1,FALSE),MR132)</f>
        <v>15.510502572213781</v>
      </c>
      <c r="MS165">
        <f>IF(MS$68=0,HLOOKUP($A165,'Monte Carlo_locked values'!$CQ$6:$DS$506,'Half from MC Supply Inputs '!MS$138+1,FALSE),MS132)</f>
        <v>5.723032344191421</v>
      </c>
      <c r="MT165">
        <f>IF(MT$68=0,HLOOKUP($A165,'Monte Carlo_locked values'!$CQ$6:$DS$506,'Half from MC Supply Inputs '!MT$138+1,FALSE),MT132)</f>
        <v>15.510502572213781</v>
      </c>
      <c r="MU165">
        <f>IF(MU$68=0,HLOOKUP($A165,'Monte Carlo_locked values'!$CQ$6:$DS$506,'Half from MC Supply Inputs '!MU$138+1,FALSE),MU132)</f>
        <v>15.510502572213781</v>
      </c>
      <c r="MV165">
        <f>IF(MV$68=0,HLOOKUP($A165,'Monte Carlo_locked values'!$CQ$6:$DS$506,'Half from MC Supply Inputs '!MV$138+1,FALSE),MV132)</f>
        <v>8.1390365949973802</v>
      </c>
      <c r="MW165">
        <f>IF(MW$68=0,HLOOKUP($A165,'Monte Carlo_locked values'!$CQ$6:$DS$506,'Half from MC Supply Inputs '!MW$138+1,FALSE),MW132)</f>
        <v>9.05818008905967</v>
      </c>
      <c r="MX165">
        <f>IF(MX$68=0,HLOOKUP($A165,'Monte Carlo_locked values'!$CQ$6:$DS$506,'Half from MC Supply Inputs '!MX$138+1,FALSE),MX132)</f>
        <v>7.2198931009350886</v>
      </c>
      <c r="MY165">
        <f>IF(MY$68=0,HLOOKUP($A165,'Monte Carlo_locked values'!$CQ$6:$DS$506,'Half from MC Supply Inputs '!MY$138+1,FALSE),MY132)</f>
        <v>12.213048722813241</v>
      </c>
      <c r="MZ165">
        <f>IF(MZ$68=0,HLOOKUP($A165,'Monte Carlo_locked values'!$CQ$6:$DS$506,'Half from MC Supply Inputs '!MZ$138+1,FALSE),MZ132)</f>
        <v>9.05818008905967</v>
      </c>
      <c r="NA165">
        <f>IF(NA$68=0,HLOOKUP($A165,'Monte Carlo_locked values'!$CQ$6:$DS$506,'Half from MC Supply Inputs '!NA$138+1,FALSE),NA132)</f>
        <v>5.3089466808327597</v>
      </c>
      <c r="NB165">
        <f>IF(NB$68=0,HLOOKUP($A165,'Monte Carlo_locked values'!$CQ$6:$DS$506,'Half from MC Supply Inputs '!NB$138+1,FALSE),NB132)</f>
        <v>5.723032344191421</v>
      </c>
      <c r="NC165">
        <f>IF(NC$68=0,HLOOKUP($A165,'Monte Carlo_locked values'!$CQ$6:$DS$506,'Half from MC Supply Inputs '!NC$138+1,FALSE),NC132)</f>
        <v>15.510502572213781</v>
      </c>
      <c r="ND165">
        <f>IF(ND$68=0,HLOOKUP($A165,'Monte Carlo_locked values'!$CQ$6:$DS$506,'Half from MC Supply Inputs '!ND$138+1,FALSE),ND132)</f>
        <v>4.2311123353721927</v>
      </c>
      <c r="NE165">
        <f>IF(NE$68=0,HLOOKUP($A165,'Monte Carlo_locked values'!$CQ$6:$DS$506,'Half from MC Supply Inputs '!NE$138+1,FALSE),NE132)</f>
        <v>12.934386981602474</v>
      </c>
      <c r="NF165">
        <f>IF(NF$68=0,HLOOKUP($A165,'Monte Carlo_locked values'!$CQ$6:$DS$506,'Half from MC Supply Inputs '!NF$138+1,FALSE),NF132)</f>
        <v>5.723032344191421</v>
      </c>
      <c r="NG165">
        <f>IF(NG$68=0,HLOOKUP($A165,'Monte Carlo_locked values'!$CQ$6:$DS$506,'Half from MC Supply Inputs '!NG$138+1,FALSE),NG132)</f>
        <v>4.2261715874477526</v>
      </c>
      <c r="NH165">
        <f>IF(NH$68=0,HLOOKUP($A165,'Monte Carlo_locked values'!$CQ$6:$DS$506,'Half from MC Supply Inputs '!NH$138+1,FALSE),NH132)</f>
        <v>5.723032344191421</v>
      </c>
      <c r="NI165">
        <f>IF(NI$68=0,HLOOKUP($A165,'Monte Carlo_locked values'!$CQ$6:$DS$506,'Half from MC Supply Inputs '!NI$138+1,FALSE),NI132)</f>
        <v>8.2955377239900177</v>
      </c>
      <c r="NJ165">
        <f>IF(NJ$68=0,HLOOKUP($A165,'Monte Carlo_locked values'!$CQ$6:$DS$506,'Half from MC Supply Inputs '!NJ$138+1,FALSE),NJ132)</f>
        <v>15.510502572213781</v>
      </c>
      <c r="NK165">
        <f>IF(NK$68=0,HLOOKUP($A165,'Monte Carlo_locked values'!$CQ$6:$DS$506,'Half from MC Supply Inputs '!NK$138+1,FALSE),NK132)</f>
        <v>4.2311123353721927</v>
      </c>
      <c r="NL165">
        <f>IF(NL$68=0,HLOOKUP($A165,'Monte Carlo_locked values'!$CQ$6:$DS$506,'Half from MC Supply Inputs '!NL$138+1,FALSE),NL132)</f>
        <v>15.510502572213781</v>
      </c>
      <c r="NM165">
        <f>IF(NM$68=0,HLOOKUP($A165,'Monte Carlo_locked values'!$CQ$6:$DS$506,'Half from MC Supply Inputs '!NM$138+1,FALSE),NM132)</f>
        <v>4.2261715874477526</v>
      </c>
      <c r="NN165">
        <f>IF(NN$68=0,HLOOKUP($A165,'Monte Carlo_locked values'!$CQ$6:$DS$506,'Half from MC Supply Inputs '!NN$138+1,FALSE),NN132)</f>
        <v>7.2198931009350886</v>
      </c>
      <c r="NO165">
        <f>IF(NO$68=0,HLOOKUP($A165,'Monte Carlo_locked values'!$CQ$6:$DS$506,'Half from MC Supply Inputs '!NO$138+1,FALSE),NO132)</f>
        <v>4.2261715874477526</v>
      </c>
      <c r="NP165">
        <f>IF(NP$68=0,HLOOKUP($A165,'Monte Carlo_locked values'!$CQ$6:$DS$506,'Half from MC Supply Inputs '!NP$138+1,FALSE),NP132)</f>
        <v>15.510502572213781</v>
      </c>
      <c r="NQ165">
        <f>IF(NQ$68=0,HLOOKUP($A165,'Monte Carlo_locked values'!$CQ$6:$DS$506,'Half from MC Supply Inputs '!NQ$138+1,FALSE),NQ132)</f>
        <v>8.1390365949973802</v>
      </c>
      <c r="NR165">
        <f>IF(NR$68=0,HLOOKUP($A165,'Monte Carlo_locked values'!$CQ$6:$DS$506,'Half from MC Supply Inputs '!NR$138+1,FALSE),NR132)</f>
        <v>8.1390365949973802</v>
      </c>
      <c r="NS165">
        <f>IF(NS$68=0,HLOOKUP($A165,'Monte Carlo_locked values'!$CQ$6:$DS$506,'Half from MC Supply Inputs '!NS$138+1,FALSE),NS132)</f>
        <v>5.723032344191421</v>
      </c>
      <c r="NT165">
        <f>IF(NT$68=0,HLOOKUP($A165,'Monte Carlo_locked values'!$CQ$6:$DS$506,'Half from MC Supply Inputs '!NT$138+1,FALSE),NT132)</f>
        <v>4.2261715874477526</v>
      </c>
      <c r="NU165">
        <f>IF(NU$68=0,HLOOKUP($A165,'Monte Carlo_locked values'!$CQ$6:$DS$506,'Half from MC Supply Inputs '!NU$138+1,FALSE),NU132)</f>
        <v>4.2261715874477526</v>
      </c>
      <c r="NV165">
        <f>IF(NV$68=0,HLOOKUP($A165,'Monte Carlo_locked values'!$CQ$6:$DS$506,'Half from MC Supply Inputs '!NV$138+1,FALSE),NV132)</f>
        <v>9.05818008905967</v>
      </c>
      <c r="NW165">
        <f>IF(NW$68=0,HLOOKUP($A165,'Monte Carlo_locked values'!$CQ$6:$DS$506,'Half from MC Supply Inputs '!NW$138+1,FALSE),NW132)</f>
        <v>15.510502572213781</v>
      </c>
      <c r="NX165">
        <f>IF(NX$68=0,HLOOKUP($A165,'Monte Carlo_locked values'!$CQ$6:$DS$506,'Half from MC Supply Inputs '!NX$138+1,FALSE),NX132)</f>
        <v>4.2261715874477526</v>
      </c>
      <c r="NY165">
        <f>IF(NY$68=0,HLOOKUP($A165,'Monte Carlo_locked values'!$CQ$6:$DS$506,'Half from MC Supply Inputs '!NY$138+1,FALSE),NY132)</f>
        <v>6.863077285568119</v>
      </c>
      <c r="NZ165">
        <f>IF(NZ$68=0,HLOOKUP($A165,'Monte Carlo_locked values'!$CQ$6:$DS$506,'Half from MC Supply Inputs '!NZ$138+1,FALSE),NZ132)</f>
        <v>8.1390365949973802</v>
      </c>
      <c r="OA165">
        <f>IF(OA$68=0,HLOOKUP($A165,'Monte Carlo_locked values'!$CQ$6:$DS$506,'Half from MC Supply Inputs '!OA$138+1,FALSE),OA132)</f>
        <v>4.2311123353721927</v>
      </c>
      <c r="OB165">
        <f>IF(OB$68=0,HLOOKUP($A165,'Monte Carlo_locked values'!$CQ$6:$DS$506,'Half from MC Supply Inputs '!OB$138+1,FALSE),OB132)</f>
        <v>15.510502572213781</v>
      </c>
      <c r="OC165">
        <f>IF(OC$68=0,HLOOKUP($A165,'Monte Carlo_locked values'!$CQ$6:$DS$506,'Half from MC Supply Inputs '!OC$138+1,FALSE),OC132)</f>
        <v>4.2261715874477526</v>
      </c>
      <c r="OD165">
        <f>IF(OD$68=0,HLOOKUP($A165,'Monte Carlo_locked values'!$CQ$6:$DS$506,'Half from MC Supply Inputs '!OD$138+1,FALSE),OD132)</f>
        <v>15.510502572213781</v>
      </c>
      <c r="OE165">
        <f>IF(OE$68=0,HLOOKUP($A165,'Monte Carlo_locked values'!$CQ$6:$DS$506,'Half from MC Supply Inputs '!OE$138+1,FALSE),OE132)</f>
        <v>15.510502572213781</v>
      </c>
      <c r="OF165">
        <f>IF(OF$68=0,HLOOKUP($A165,'Monte Carlo_locked values'!$CQ$6:$DS$506,'Half from MC Supply Inputs '!OF$138+1,FALSE),OF132)</f>
        <v>15.510502572213781</v>
      </c>
      <c r="OG165">
        <f>IF(OG$68=0,HLOOKUP($A165,'Monte Carlo_locked values'!$CQ$6:$DS$506,'Half from MC Supply Inputs '!OG$138+1,FALSE),OG132)</f>
        <v>4.2261715874477526</v>
      </c>
      <c r="OH165">
        <f>IF(OH$68=0,HLOOKUP($A165,'Monte Carlo_locked values'!$CQ$6:$DS$506,'Half from MC Supply Inputs '!OH$138+1,FALSE),OH132)</f>
        <v>15.510502572213781</v>
      </c>
      <c r="OI165">
        <f>IF(OI$68=0,HLOOKUP($A165,'Monte Carlo_locked values'!$CQ$6:$DS$506,'Half from MC Supply Inputs '!OI$138+1,FALSE),OI132)</f>
        <v>5.723032344191421</v>
      </c>
      <c r="OJ165">
        <f>IF(OJ$68=0,HLOOKUP($A165,'Monte Carlo_locked values'!$CQ$6:$DS$506,'Half from MC Supply Inputs '!OJ$138+1,FALSE),OJ132)</f>
        <v>8.1390365949973802</v>
      </c>
      <c r="OK165">
        <f>IF(OK$68=0,HLOOKUP($A165,'Monte Carlo_locked values'!$CQ$6:$DS$506,'Half from MC Supply Inputs '!OK$138+1,FALSE),OK132)</f>
        <v>15.510502572213781</v>
      </c>
      <c r="OL165">
        <f>IF(OL$68=0,HLOOKUP($A165,'Monte Carlo_locked values'!$CQ$6:$DS$506,'Half from MC Supply Inputs '!OL$138+1,FALSE),OL132)</f>
        <v>4.2261715874477526</v>
      </c>
      <c r="OM165">
        <f>IF(OM$68=0,HLOOKUP($A165,'Monte Carlo_locked values'!$CQ$6:$DS$506,'Half from MC Supply Inputs '!OM$138+1,FALSE),OM132)</f>
        <v>15.510502572213781</v>
      </c>
      <c r="ON165">
        <f>IF(ON$68=0,HLOOKUP($A165,'Monte Carlo_locked values'!$CQ$6:$DS$506,'Half from MC Supply Inputs '!ON$138+1,FALSE),ON132)</f>
        <v>15.510502572213781</v>
      </c>
      <c r="OO165">
        <f>IF(OO$68=0,HLOOKUP($A165,'Monte Carlo_locked values'!$CQ$6:$DS$506,'Half from MC Supply Inputs '!OO$138+1,FALSE),OO132)</f>
        <v>12.420418885844635</v>
      </c>
      <c r="OP165">
        <f>IF(OP$68=0,HLOOKUP($A165,'Monte Carlo_locked values'!$CQ$6:$DS$506,'Half from MC Supply Inputs '!OP$138+1,FALSE),OP132)</f>
        <v>5.9816371006396807</v>
      </c>
      <c r="OQ165">
        <f>IF(OQ$68=0,HLOOKUP($A165,'Monte Carlo_locked values'!$CQ$6:$DS$506,'Half from MC Supply Inputs '!OQ$138+1,FALSE),OQ132)</f>
        <v>7.2198931009350886</v>
      </c>
      <c r="OR165">
        <f>IF(OR$68=0,HLOOKUP($A165,'Monte Carlo_locked values'!$CQ$6:$DS$506,'Half from MC Supply Inputs '!OR$138+1,FALSE),OR132)</f>
        <v>4.2311123353721927</v>
      </c>
      <c r="OS165">
        <f>IF(OS$68=0,HLOOKUP($A165,'Monte Carlo_locked values'!$CQ$6:$DS$506,'Half from MC Supply Inputs '!OS$138+1,FALSE),OS132)</f>
        <v>4.2261715874477526</v>
      </c>
      <c r="OT165">
        <f>IF(OT$68=0,HLOOKUP($A165,'Monte Carlo_locked values'!$CQ$6:$DS$506,'Half from MC Supply Inputs '!OT$138+1,FALSE),OT132)</f>
        <v>7.2198931009350886</v>
      </c>
      <c r="OU165">
        <f>IF(OU$68=0,HLOOKUP($A165,'Monte Carlo_locked values'!$CQ$6:$DS$506,'Half from MC Supply Inputs '!OU$138+1,FALSE),OU132)</f>
        <v>15.510502572213781</v>
      </c>
      <c r="OV165">
        <f>IF(OV$68=0,HLOOKUP($A165,'Monte Carlo_locked values'!$CQ$6:$DS$506,'Half from MC Supply Inputs '!OV$138+1,FALSE),OV132)</f>
        <v>9.05818008905967</v>
      </c>
      <c r="OW165">
        <f>IF(OW$68=0,HLOOKUP($A165,'Monte Carlo_locked values'!$CQ$6:$DS$506,'Half from MC Supply Inputs '!OW$138+1,FALSE),OW132)</f>
        <v>6.9666655703465263</v>
      </c>
      <c r="OX165">
        <f>IF(OX$68=0,HLOOKUP($A165,'Monte Carlo_locked values'!$CQ$6:$DS$506,'Half from MC Supply Inputs '!OX$138+1,FALSE),OX132)</f>
        <v>8.1390365949973802</v>
      </c>
      <c r="OY165">
        <f>IF(OY$68=0,HLOOKUP($A165,'Monte Carlo_locked values'!$CQ$6:$DS$506,'Half from MC Supply Inputs '!OY$138+1,FALSE),OY132)</f>
        <v>6.2395794300280771</v>
      </c>
      <c r="OZ165">
        <f>IF(OZ$68=0,HLOOKUP($A165,'Monte Carlo_locked values'!$CQ$6:$DS$506,'Half from MC Supply Inputs '!OZ$138+1,FALSE),OZ132)</f>
        <v>9.05818008905967</v>
      </c>
      <c r="PA165">
        <f>IF(PA$68=0,HLOOKUP($A165,'Monte Carlo_locked values'!$CQ$6:$DS$506,'Half from MC Supply Inputs '!PA$138+1,FALSE),PA132)</f>
        <v>15.510502572213781</v>
      </c>
      <c r="PB165">
        <f>IF(PB$68=0,HLOOKUP($A165,'Monte Carlo_locked values'!$CQ$6:$DS$506,'Half from MC Supply Inputs '!PB$138+1,FALSE),PB132)</f>
        <v>5.723032344191421</v>
      </c>
      <c r="PC165">
        <f>IF(PC$68=0,HLOOKUP($A165,'Monte Carlo_locked values'!$CQ$6:$DS$506,'Half from MC Supply Inputs '!PC$138+1,FALSE),PC132)</f>
        <v>4.2261715874477526</v>
      </c>
      <c r="PD165">
        <f>IF(PD$68=0,HLOOKUP($A165,'Monte Carlo_locked values'!$CQ$6:$DS$506,'Half from MC Supply Inputs '!PD$138+1,FALSE),PD132)</f>
        <v>15.510502572213781</v>
      </c>
      <c r="PE165">
        <f>IF(PE$68=0,HLOOKUP($A165,'Monte Carlo_locked values'!$CQ$6:$DS$506,'Half from MC Supply Inputs '!PE$138+1,FALSE),PE132)</f>
        <v>15.510502572213781</v>
      </c>
      <c r="PF165">
        <f>IF(PF$68=0,HLOOKUP($A165,'Monte Carlo_locked values'!$CQ$6:$DS$506,'Half from MC Supply Inputs '!PF$138+1,FALSE),PF132)</f>
        <v>5.723032344191421</v>
      </c>
      <c r="PG165">
        <f>IF(PG$68=0,HLOOKUP($A165,'Monte Carlo_locked values'!$CQ$6:$DS$506,'Half from MC Supply Inputs '!PG$138+1,FALSE),PG132)</f>
        <v>5.5091386907349928</v>
      </c>
      <c r="PH165">
        <f>IF(PH$68=0,HLOOKUP($A165,'Monte Carlo_locked values'!$CQ$6:$DS$506,'Half from MC Supply Inputs '!PH$138+1,FALSE),PH132)</f>
        <v>12.798475327042294</v>
      </c>
      <c r="PI165">
        <f>IF(PI$68=0,HLOOKUP($A165,'Monte Carlo_locked values'!$CQ$6:$DS$506,'Half from MC Supply Inputs '!PI$138+1,FALSE),PI132)</f>
        <v>11.5760781383953</v>
      </c>
      <c r="PJ165">
        <f>IF(PJ$68=0,HLOOKUP($A165,'Monte Carlo_locked values'!$CQ$6:$DS$506,'Half from MC Supply Inputs '!PJ$138+1,FALSE),PJ132)</f>
        <v>15.510502572213781</v>
      </c>
      <c r="PK165">
        <f>IF(PK$68=0,HLOOKUP($A165,'Monte Carlo_locked values'!$CQ$6:$DS$506,'Half from MC Supply Inputs '!PK$138+1,FALSE),PK132)</f>
        <v>8.1390365949973802</v>
      </c>
      <c r="PL165">
        <f>IF(PL$68=0,HLOOKUP($A165,'Monte Carlo_locked values'!$CQ$6:$DS$506,'Half from MC Supply Inputs '!PL$138+1,FALSE),PL132)</f>
        <v>9.05818008905967</v>
      </c>
      <c r="PM165">
        <f>IF(PM$68=0,HLOOKUP($A165,'Monte Carlo_locked values'!$CQ$6:$DS$506,'Half from MC Supply Inputs '!PM$138+1,FALSE),PM132)</f>
        <v>4.2261715874477526</v>
      </c>
      <c r="PN165">
        <f>IF(PN$68=0,HLOOKUP($A165,'Monte Carlo_locked values'!$CQ$6:$DS$506,'Half from MC Supply Inputs '!PN$138+1,FALSE),PN132)</f>
        <v>8.1390365949973802</v>
      </c>
      <c r="PO165">
        <f>IF(PO$68=0,HLOOKUP($A165,'Monte Carlo_locked values'!$CQ$6:$DS$506,'Half from MC Supply Inputs '!PO$138+1,FALSE),PO132)</f>
        <v>15.510502572213781</v>
      </c>
      <c r="PP165">
        <f>IF(PP$68=0,HLOOKUP($A165,'Monte Carlo_locked values'!$CQ$6:$DS$506,'Half from MC Supply Inputs '!PP$138+1,FALSE),PP132)</f>
        <v>7.2198931009350886</v>
      </c>
      <c r="PQ165">
        <f>IF(PQ$68=0,HLOOKUP($A165,'Monte Carlo_locked values'!$CQ$6:$DS$506,'Half from MC Supply Inputs '!PQ$138+1,FALSE),PQ132)</f>
        <v>15.510502572213781</v>
      </c>
      <c r="PR165">
        <f>IF(PR$68=0,HLOOKUP($A165,'Monte Carlo_locked values'!$CQ$6:$DS$506,'Half from MC Supply Inputs '!PR$138+1,FALSE),PR132)</f>
        <v>15.510502572213781</v>
      </c>
      <c r="PS165">
        <f>IF(PS$68=0,HLOOKUP($A165,'Monte Carlo_locked values'!$CQ$6:$DS$506,'Half from MC Supply Inputs '!PS$138+1,FALSE),PS132)</f>
        <v>15.510502572213781</v>
      </c>
      <c r="PT165">
        <f>IF(PT$68=0,HLOOKUP($A165,'Monte Carlo_locked values'!$CQ$6:$DS$506,'Half from MC Supply Inputs '!PT$138+1,FALSE),PT132)</f>
        <v>15.510502572213781</v>
      </c>
      <c r="PU165">
        <f>IF(PU$68=0,HLOOKUP($A165,'Monte Carlo_locked values'!$CQ$6:$DS$506,'Half from MC Supply Inputs '!PU$138+1,FALSE),PU132)</f>
        <v>4.916236451989981</v>
      </c>
      <c r="PV165">
        <f>IF(PV$68=0,HLOOKUP($A165,'Monte Carlo_locked values'!$CQ$6:$DS$506,'Half from MC Supply Inputs '!PV$138+1,FALSE),PV132)</f>
        <v>4.2311123353721927</v>
      </c>
      <c r="PW165">
        <f>IF(PW$68=0,HLOOKUP($A165,'Monte Carlo_locked values'!$CQ$6:$DS$506,'Half from MC Supply Inputs '!PW$138+1,FALSE),PW132)</f>
        <v>9.05818008905967</v>
      </c>
      <c r="PX165">
        <f>IF(PX$68=0,HLOOKUP($A165,'Monte Carlo_locked values'!$CQ$6:$DS$506,'Half from MC Supply Inputs '!PX$138+1,FALSE),PX132)</f>
        <v>7.2198931009350886</v>
      </c>
      <c r="PY165">
        <f>IF(PY$68=0,HLOOKUP($A165,'Monte Carlo_locked values'!$CQ$6:$DS$506,'Half from MC Supply Inputs '!PY$138+1,FALSE),PY132)</f>
        <v>5.9017643603350285</v>
      </c>
      <c r="PZ165">
        <f>IF(PZ$68=0,HLOOKUP($A165,'Monte Carlo_locked values'!$CQ$6:$DS$506,'Half from MC Supply Inputs '!PZ$138+1,FALSE),PZ132)</f>
        <v>9.05818008905967</v>
      </c>
      <c r="QA165">
        <f>IF(QA$68=0,HLOOKUP($A165,'Monte Carlo_locked values'!$CQ$6:$DS$506,'Half from MC Supply Inputs '!QA$138+1,FALSE),QA132)</f>
        <v>15.510502572213781</v>
      </c>
      <c r="QB165">
        <f>IF(QB$68=0,HLOOKUP($A165,'Monte Carlo_locked values'!$CQ$6:$DS$506,'Half from MC Supply Inputs '!QB$138+1,FALSE),QB132)</f>
        <v>7.2198931009350886</v>
      </c>
      <c r="QC165">
        <f>IF(QC$68=0,HLOOKUP($A165,'Monte Carlo_locked values'!$CQ$6:$DS$506,'Half from MC Supply Inputs '!QC$138+1,FALSE),QC132)</f>
        <v>13.210658634979197</v>
      </c>
      <c r="QD165">
        <f>IF(QD$68=0,HLOOKUP($A165,'Monte Carlo_locked values'!$CQ$6:$DS$506,'Half from MC Supply Inputs '!QD$138+1,FALSE),QD132)</f>
        <v>9.05818008905967</v>
      </c>
      <c r="QE165">
        <f>IF(QE$68=0,HLOOKUP($A165,'Monte Carlo_locked values'!$CQ$6:$DS$506,'Half from MC Supply Inputs '!QE$138+1,FALSE),QE132)</f>
        <v>15.510502572213781</v>
      </c>
      <c r="QF165">
        <f>IF(QF$68=0,HLOOKUP($A165,'Monte Carlo_locked values'!$CQ$6:$DS$506,'Half from MC Supply Inputs '!QF$138+1,FALSE),QF132)</f>
        <v>9.05818008905967</v>
      </c>
      <c r="QG165">
        <f>IF(QG$68=0,HLOOKUP($A165,'Monte Carlo_locked values'!$CQ$6:$DS$506,'Half from MC Supply Inputs '!QG$138+1,FALSE),QG132)</f>
        <v>4.4220271313144242</v>
      </c>
      <c r="QH165">
        <f>IF(QH$68=0,HLOOKUP($A165,'Monte Carlo_locked values'!$CQ$6:$DS$506,'Half from MC Supply Inputs '!QH$138+1,FALSE),QH132)</f>
        <v>5.723032344191421</v>
      </c>
      <c r="QI165">
        <f>IF(QI$68=0,HLOOKUP($A165,'Monte Carlo_locked values'!$CQ$6:$DS$506,'Half from MC Supply Inputs '!QI$138+1,FALSE),QI132)</f>
        <v>4.2311123353721927</v>
      </c>
      <c r="QJ165">
        <f>IF(QJ$68=0,HLOOKUP($A165,'Monte Carlo_locked values'!$CQ$6:$DS$506,'Half from MC Supply Inputs '!QJ$138+1,FALSE),QJ132)</f>
        <v>9.05818008905967</v>
      </c>
      <c r="QK165">
        <f>IF(QK$68=0,HLOOKUP($A165,'Monte Carlo_locked values'!$CQ$6:$DS$506,'Half from MC Supply Inputs '!QK$138+1,FALSE),QK132)</f>
        <v>15.510502572213781</v>
      </c>
      <c r="QL165">
        <f>IF(QL$68=0,HLOOKUP($A165,'Monte Carlo_locked values'!$CQ$6:$DS$506,'Half from MC Supply Inputs '!QL$138+1,FALSE),QL132)</f>
        <v>15.510502572213781</v>
      </c>
      <c r="QM165">
        <f>IF(QM$68=0,HLOOKUP($A165,'Monte Carlo_locked values'!$CQ$6:$DS$506,'Half from MC Supply Inputs '!QM$138+1,FALSE),QM132)</f>
        <v>8.1390365949973802</v>
      </c>
      <c r="QN165">
        <f>IF(QN$68=0,HLOOKUP($A165,'Monte Carlo_locked values'!$CQ$6:$DS$506,'Half from MC Supply Inputs '!QN$138+1,FALSE),QN132)</f>
        <v>15.510502572213781</v>
      </c>
      <c r="QO165">
        <f>IF(QO$68=0,HLOOKUP($A165,'Monte Carlo_locked values'!$CQ$6:$DS$506,'Half from MC Supply Inputs '!QO$138+1,FALSE),QO132)</f>
        <v>9.4458905724644904</v>
      </c>
      <c r="QP165">
        <f>IF(QP$68=0,HLOOKUP($A165,'Monte Carlo_locked values'!$CQ$6:$DS$506,'Half from MC Supply Inputs '!QP$138+1,FALSE),QP132)</f>
        <v>7.2198931009350886</v>
      </c>
      <c r="QQ165">
        <f>IF(QQ$68=0,HLOOKUP($A165,'Monte Carlo_locked values'!$CQ$6:$DS$506,'Half from MC Supply Inputs '!QQ$138+1,FALSE),QQ132)</f>
        <v>5.723032344191421</v>
      </c>
      <c r="QR165">
        <f>IF(QR$68=0,HLOOKUP($A165,'Monte Carlo_locked values'!$CQ$6:$DS$506,'Half from MC Supply Inputs '!QR$138+1,FALSE),QR132)</f>
        <v>5.723032344191421</v>
      </c>
      <c r="QS165">
        <f>IF(QS$68=0,HLOOKUP($A165,'Monte Carlo_locked values'!$CQ$6:$DS$506,'Half from MC Supply Inputs '!QS$138+1,FALSE),QS132)</f>
        <v>8.1390365949973802</v>
      </c>
      <c r="QT165">
        <f>IF(QT$68=0,HLOOKUP($A165,'Monte Carlo_locked values'!$CQ$6:$DS$506,'Half from MC Supply Inputs '!QT$138+1,FALSE),QT132)</f>
        <v>15.510502572213781</v>
      </c>
      <c r="QU165">
        <f>IF(QU$68=0,HLOOKUP($A165,'Monte Carlo_locked values'!$CQ$6:$DS$506,'Half from MC Supply Inputs '!QU$138+1,FALSE),QU132)</f>
        <v>7.2198931009350886</v>
      </c>
      <c r="QV165">
        <f>IF(QV$68=0,HLOOKUP($A165,'Monte Carlo_locked values'!$CQ$6:$DS$506,'Half from MC Supply Inputs '!QV$138+1,FALSE),QV132)</f>
        <v>8.1390365949973802</v>
      </c>
      <c r="QW165">
        <f>IF(QW$68=0,HLOOKUP($A165,'Monte Carlo_locked values'!$CQ$6:$DS$506,'Half from MC Supply Inputs '!QW$138+1,FALSE),QW132)</f>
        <v>7.4428203590356192</v>
      </c>
      <c r="QX165">
        <f>IF(QX$68=0,HLOOKUP($A165,'Monte Carlo_locked values'!$CQ$6:$DS$506,'Half from MC Supply Inputs '!QX$138+1,FALSE),QX132)</f>
        <v>14.612636359181158</v>
      </c>
      <c r="QY165">
        <f>IF(QY$68=0,HLOOKUP($A165,'Monte Carlo_locked values'!$CQ$6:$DS$506,'Half from MC Supply Inputs '!QY$138+1,FALSE),QY132)</f>
        <v>8.1390365949973802</v>
      </c>
      <c r="QZ165">
        <f>IF(QZ$68=0,HLOOKUP($A165,'Monte Carlo_locked values'!$CQ$6:$DS$506,'Half from MC Supply Inputs '!QZ$138+1,FALSE),QZ132)</f>
        <v>9.05818008905967</v>
      </c>
      <c r="RA165">
        <f>IF(RA$68=0,HLOOKUP($A165,'Monte Carlo_locked values'!$CQ$6:$DS$506,'Half from MC Supply Inputs '!RA$138+1,FALSE),RA132)</f>
        <v>4.2261715874477526</v>
      </c>
      <c r="RB165">
        <f>IF(RB$68=0,HLOOKUP($A165,'Monte Carlo_locked values'!$CQ$6:$DS$506,'Half from MC Supply Inputs '!RB$138+1,FALSE),RB132)</f>
        <v>15.510502572213781</v>
      </c>
      <c r="RC165">
        <f>IF(RC$68=0,HLOOKUP($A165,'Monte Carlo_locked values'!$CQ$6:$DS$506,'Half from MC Supply Inputs '!RC$138+1,FALSE),RC132)</f>
        <v>8.1390365949973802</v>
      </c>
      <c r="RD165">
        <f>IF(RD$68=0,HLOOKUP($A165,'Monte Carlo_locked values'!$CQ$6:$DS$506,'Half from MC Supply Inputs '!RD$138+1,FALSE),RD132)</f>
        <v>15.510502572213781</v>
      </c>
      <c r="RE165">
        <f>IF(RE$68=0,HLOOKUP($A165,'Monte Carlo_locked values'!$CQ$6:$DS$506,'Half from MC Supply Inputs '!RE$138+1,FALSE),RE132)</f>
        <v>5.723032344191421</v>
      </c>
      <c r="RF165">
        <f>IF(RF$68=0,HLOOKUP($A165,'Monte Carlo_locked values'!$CQ$6:$DS$506,'Half from MC Supply Inputs '!RF$138+1,FALSE),RF132)</f>
        <v>15.510502572213781</v>
      </c>
      <c r="RG165">
        <f>IF(RG$68=0,HLOOKUP($A165,'Monte Carlo_locked values'!$CQ$6:$DS$506,'Half from MC Supply Inputs '!RG$138+1,FALSE),RG132)</f>
        <v>8.1390365949973802</v>
      </c>
      <c r="RH165">
        <f>IF(RH$68=0,HLOOKUP($A165,'Monte Carlo_locked values'!$CQ$6:$DS$506,'Half from MC Supply Inputs '!RH$138+1,FALSE),RH132)</f>
        <v>15.510502572213781</v>
      </c>
      <c r="RI165">
        <f>IF(RI$68=0,HLOOKUP($A165,'Monte Carlo_locked values'!$CQ$6:$DS$506,'Half from MC Supply Inputs '!RI$138+1,FALSE),RI132)</f>
        <v>7.2198931009350886</v>
      </c>
      <c r="RJ165">
        <f>IF(RJ$68=0,HLOOKUP($A165,'Monte Carlo_locked values'!$CQ$6:$DS$506,'Half from MC Supply Inputs '!RJ$138+1,FALSE),RJ132)</f>
        <v>4.2261715874477526</v>
      </c>
      <c r="RK165">
        <f>IF(RK$68=0,HLOOKUP($A165,'Monte Carlo_locked values'!$CQ$6:$DS$506,'Half from MC Supply Inputs '!RK$138+1,FALSE),RK132)</f>
        <v>9.05818008905967</v>
      </c>
      <c r="RL165">
        <f>IF(RL$68=0,HLOOKUP($A165,'Monte Carlo_locked values'!$CQ$6:$DS$506,'Half from MC Supply Inputs '!RL$138+1,FALSE),RL132)</f>
        <v>15.510502572213781</v>
      </c>
      <c r="RM165">
        <f>IF(RM$68=0,HLOOKUP($A165,'Monte Carlo_locked values'!$CQ$6:$DS$506,'Half from MC Supply Inputs '!RM$138+1,FALSE),RM132)</f>
        <v>8.1390365949973802</v>
      </c>
      <c r="RN165">
        <f>IF(RN$68=0,HLOOKUP($A165,'Monte Carlo_locked values'!$CQ$6:$DS$506,'Half from MC Supply Inputs '!RN$138+1,FALSE),RN132)</f>
        <v>7.2198931009350886</v>
      </c>
      <c r="RO165">
        <f>IF(RO$68=0,HLOOKUP($A165,'Monte Carlo_locked values'!$CQ$6:$DS$506,'Half from MC Supply Inputs '!RO$138+1,FALSE),RO132)</f>
        <v>11.250762231967036</v>
      </c>
      <c r="RP165">
        <f>IF(RP$68=0,HLOOKUP($A165,'Monte Carlo_locked values'!$CQ$6:$DS$506,'Half from MC Supply Inputs '!RP$138+1,FALSE),RP132)</f>
        <v>15.510502572213781</v>
      </c>
      <c r="RQ165">
        <f>IF(RQ$68=0,HLOOKUP($A165,'Monte Carlo_locked values'!$CQ$6:$DS$506,'Half from MC Supply Inputs '!RQ$138+1,FALSE),RQ132)</f>
        <v>15.510502572213781</v>
      </c>
      <c r="RR165">
        <f>IF(RR$68=0,HLOOKUP($A165,'Monte Carlo_locked values'!$CQ$6:$DS$506,'Half from MC Supply Inputs '!RR$138+1,FALSE),RR132)</f>
        <v>15.510502572213781</v>
      </c>
      <c r="RS165">
        <f>IF(RS$68=0,HLOOKUP($A165,'Monte Carlo_locked values'!$CQ$6:$DS$506,'Half from MC Supply Inputs '!RS$138+1,FALSE),RS132)</f>
        <v>8.1390365949973802</v>
      </c>
      <c r="RT165">
        <f>IF(RT$68=0,HLOOKUP($A165,'Monte Carlo_locked values'!$CQ$6:$DS$506,'Half from MC Supply Inputs '!RT$138+1,FALSE),RT132)</f>
        <v>7.2198931009350886</v>
      </c>
      <c r="RU165">
        <f>IF(RU$68=0,HLOOKUP($A165,'Monte Carlo_locked values'!$CQ$6:$DS$506,'Half from MC Supply Inputs '!RU$138+1,FALSE),RU132)</f>
        <v>9.05818008905967</v>
      </c>
      <c r="RV165">
        <f>IF(RV$68=0,HLOOKUP($A165,'Monte Carlo_locked values'!$CQ$6:$DS$506,'Half from MC Supply Inputs '!RV$138+1,FALSE),RV132)</f>
        <v>5.723032344191421</v>
      </c>
      <c r="RW165">
        <f>IF(RW$68=0,HLOOKUP($A165,'Monte Carlo_locked values'!$CQ$6:$DS$506,'Half from MC Supply Inputs '!RW$138+1,FALSE),RW132)</f>
        <v>15.510502572213781</v>
      </c>
      <c r="RX165">
        <f>IF(RX$68=0,HLOOKUP($A165,'Monte Carlo_locked values'!$CQ$6:$DS$506,'Half from MC Supply Inputs '!RX$138+1,FALSE),RX132)</f>
        <v>5.723032344191421</v>
      </c>
      <c r="RY165">
        <f>IF(RY$68=0,HLOOKUP($A165,'Monte Carlo_locked values'!$CQ$6:$DS$506,'Half from MC Supply Inputs '!RY$138+1,FALSE),RY132)</f>
        <v>4.2311123353721927</v>
      </c>
      <c r="RZ165">
        <f>IF(RZ$68=0,HLOOKUP($A165,'Monte Carlo_locked values'!$CQ$6:$DS$506,'Half from MC Supply Inputs '!RZ$138+1,FALSE),RZ132)</f>
        <v>10.853834481685075</v>
      </c>
      <c r="SA165">
        <f>IF(SA$68=0,HLOOKUP($A165,'Monte Carlo_locked values'!$CQ$6:$DS$506,'Half from MC Supply Inputs '!SA$138+1,FALSE),SA132)</f>
        <v>15.510502572213781</v>
      </c>
      <c r="SB165">
        <f>IF(SB$68=0,HLOOKUP($A165,'Monte Carlo_locked values'!$CQ$6:$DS$506,'Half from MC Supply Inputs '!SB$138+1,FALSE),SB132)</f>
        <v>12.986545242029401</v>
      </c>
      <c r="SC165">
        <f>IF(SC$68=0,HLOOKUP($A165,'Monte Carlo_locked values'!$CQ$6:$DS$506,'Half from MC Supply Inputs '!SC$138+1,FALSE),SC132)</f>
        <v>8.1390365949973802</v>
      </c>
      <c r="SD165">
        <f>IF(SD$68=0,HLOOKUP($A165,'Monte Carlo_locked values'!$CQ$6:$DS$506,'Half from MC Supply Inputs '!SD$138+1,FALSE),SD132)</f>
        <v>15.510502572213781</v>
      </c>
      <c r="SE165">
        <f>IF(SE$68=0,HLOOKUP($A165,'Monte Carlo_locked values'!$CQ$6:$DS$506,'Half from MC Supply Inputs '!SE$138+1,FALSE),SE132)</f>
        <v>5.723032344191421</v>
      </c>
      <c r="SF165">
        <f>IF(SF$68=0,HLOOKUP($A165,'Monte Carlo_locked values'!$CQ$6:$DS$506,'Half from MC Supply Inputs '!SF$138+1,FALSE),SF132)</f>
        <v>8.8319971059798394</v>
      </c>
      <c r="SG165">
        <f>IF(SG$68=0,HLOOKUP($A165,'Monte Carlo_locked values'!$CQ$6:$DS$506,'Half from MC Supply Inputs '!SG$138+1,FALSE),SG132)</f>
        <v>15.510502572213781</v>
      </c>
    </row>
    <row r="166" spans="1:501" x14ac:dyDescent="0.35">
      <c r="A166" s="158">
        <v>2049</v>
      </c>
      <c r="B166">
        <f>IF(B$68=0,HLOOKUP($A166,'Monte Carlo_locked values'!$CQ$6:$DS$506,'Half from MC Supply Inputs '!B$138+1,FALSE),B133)</f>
        <v>16.286027700824469</v>
      </c>
      <c r="C166">
        <f>IF(C$68=0,HLOOKUP($A166,'Monte Carlo_locked values'!$CQ$6:$DS$506,'Half from MC Supply Inputs '!C$138+1,FALSE),C133)</f>
        <v>11.183370406803046</v>
      </c>
      <c r="D166">
        <f>IF(D$68=0,HLOOKUP($A166,'Monte Carlo_locked values'!$CQ$6:$DS$506,'Half from MC Supply Inputs '!D$138+1,FALSE),D133)</f>
        <v>8.358638459535694</v>
      </c>
      <c r="E166">
        <f>IF(E$68=0,HLOOKUP($A166,'Monte Carlo_locked values'!$CQ$6:$DS$506,'Half from MC Supply Inputs '!E$138+1,FALSE),E133)</f>
        <v>7.4222972772007143</v>
      </c>
      <c r="F166">
        <f>IF(F$68=0,HLOOKUP($A166,'Monte Carlo_locked values'!$CQ$6:$DS$506,'Half from MC Supply Inputs '!F$138+1,FALSE),F133)</f>
        <v>8.358638459535694</v>
      </c>
      <c r="G166">
        <f>IF(G$68=0,HLOOKUP($A166,'Monte Carlo_locked values'!$CQ$6:$DS$506,'Half from MC Supply Inputs '!G$138+1,FALSE),G133)</f>
        <v>16.286027700824469</v>
      </c>
      <c r="H166">
        <f>IF(H$68=0,HLOOKUP($A166,'Monte Carlo_locked values'!$CQ$6:$DS$506,'Half from MC Supply Inputs '!H$138+1,FALSE),H133)</f>
        <v>7.4222972772007143</v>
      </c>
      <c r="I166">
        <f>IF(I$68=0,HLOOKUP($A166,'Monte Carlo_locked values'!$CQ$6:$DS$506,'Half from MC Supply Inputs '!I$138+1,FALSE),I133)</f>
        <v>16.286027700824469</v>
      </c>
      <c r="J166">
        <f>IF(J$68=0,HLOOKUP($A166,'Monte Carlo_locked values'!$CQ$6:$DS$506,'Half from MC Supply Inputs '!J$138+1,FALSE),J133)</f>
        <v>7.4222972772007143</v>
      </c>
      <c r="K166">
        <f>IF(K$68=0,HLOOKUP($A166,'Monte Carlo_locked values'!$CQ$6:$DS$506,'Half from MC Supply Inputs '!K$138+1,FALSE),K133)</f>
        <v>16.286027700824469</v>
      </c>
      <c r="L166">
        <f>IF(L$68=0,HLOOKUP($A166,'Monte Carlo_locked values'!$CQ$6:$DS$506,'Half from MC Supply Inputs '!L$138+1,FALSE),L133)</f>
        <v>5.8500793580445363</v>
      </c>
      <c r="M166">
        <f>IF(M$68=0,HLOOKUP($A166,'Monte Carlo_locked values'!$CQ$6:$DS$506,'Half from MC Supply Inputs '!M$138+1,FALSE),M133)</f>
        <v>4.4426679521408019</v>
      </c>
      <c r="N166">
        <f>IF(N$68=0,HLOOKUP($A166,'Monte Carlo_locked values'!$CQ$6:$DS$506,'Half from MC Supply Inputs '!N$138+1,FALSE),N133)</f>
        <v>16.286027700824469</v>
      </c>
      <c r="O166">
        <f>IF(O$68=0,HLOOKUP($A166,'Monte Carlo_locked values'!$CQ$6:$DS$506,'Half from MC Supply Inputs '!O$138+1,FALSE),O133)</f>
        <v>5.9298887220104266</v>
      </c>
      <c r="P166">
        <f>IF(P$68=0,HLOOKUP($A166,'Monte Carlo_locked values'!$CQ$6:$DS$506,'Half from MC Supply Inputs '!P$138+1,FALSE),P133)</f>
        <v>7.4222972772007143</v>
      </c>
      <c r="Q166">
        <f>IF(Q$68=0,HLOOKUP($A166,'Monte Carlo_locked values'!$CQ$6:$DS$506,'Half from MC Supply Inputs '!Q$138+1,FALSE),Q133)</f>
        <v>16.286027700824469</v>
      </c>
      <c r="R166">
        <f>IF(R$68=0,HLOOKUP($A166,'Monte Carlo_locked values'!$CQ$6:$DS$506,'Half from MC Supply Inputs '!R$138+1,FALSE),R133)</f>
        <v>4.4374801668201398</v>
      </c>
      <c r="S166">
        <f>IF(S$68=0,HLOOKUP($A166,'Monte Carlo_locked values'!$CQ$6:$DS$506,'Half from MC Supply Inputs '!S$138+1,FALSE),S133)</f>
        <v>16.286027700824469</v>
      </c>
      <c r="T166">
        <f>IF(T$68=0,HLOOKUP($A166,'Monte Carlo_locked values'!$CQ$6:$DS$506,'Half from MC Supply Inputs '!T$138+1,FALSE),T133)</f>
        <v>16.286027700824469</v>
      </c>
      <c r="U166">
        <f>IF(U$68=0,HLOOKUP($A166,'Monte Carlo_locked values'!$CQ$6:$DS$506,'Half from MC Supply Inputs '!U$138+1,FALSE),U133)</f>
        <v>9.0104480971127323</v>
      </c>
      <c r="V166">
        <f>IF(V$68=0,HLOOKUP($A166,'Monte Carlo_locked values'!$CQ$6:$DS$506,'Half from MC Supply Inputs '!V$138+1,FALSE),V133)</f>
        <v>4.4374801668201398</v>
      </c>
      <c r="W166">
        <f>IF(W$68=0,HLOOKUP($A166,'Monte Carlo_locked values'!$CQ$6:$DS$506,'Half from MC Supply Inputs '!W$138+1,FALSE),W133)</f>
        <v>7.4222972772007143</v>
      </c>
      <c r="X166">
        <f>IF(X$68=0,HLOOKUP($A166,'Monte Carlo_locked values'!$CQ$6:$DS$506,'Half from MC Supply Inputs '!X$138+1,FALSE),X133)</f>
        <v>7.4222972772007143</v>
      </c>
      <c r="Y166">
        <f>IF(Y$68=0,HLOOKUP($A166,'Monte Carlo_locked values'!$CQ$6:$DS$506,'Half from MC Supply Inputs '!Y$138+1,FALSE),Y133)</f>
        <v>5.9298887220104266</v>
      </c>
      <c r="Z166">
        <f>IF(Z$68=0,HLOOKUP($A166,'Monte Carlo_locked values'!$CQ$6:$DS$506,'Half from MC Supply Inputs '!Z$138+1,FALSE),Z133)</f>
        <v>16.286027700824469</v>
      </c>
      <c r="AA166">
        <f>IF(AA$68=0,HLOOKUP($A166,'Monte Carlo_locked values'!$CQ$6:$DS$506,'Half from MC Supply Inputs '!AA$138+1,FALSE),AA133)</f>
        <v>7.4222972772007143</v>
      </c>
      <c r="AB166">
        <f>IF(AB$68=0,HLOOKUP($A166,'Monte Carlo_locked values'!$CQ$6:$DS$506,'Half from MC Supply Inputs '!AB$138+1,FALSE),AB133)</f>
        <v>7.4222972772007143</v>
      </c>
      <c r="AC166">
        <f>IF(AC$68=0,HLOOKUP($A166,'Monte Carlo_locked values'!$CQ$6:$DS$506,'Half from MC Supply Inputs '!AC$138+1,FALSE),AC133)</f>
        <v>7.4222972772007143</v>
      </c>
      <c r="AD166">
        <f>IF(AD$68=0,HLOOKUP($A166,'Monte Carlo_locked values'!$CQ$6:$DS$506,'Half from MC Supply Inputs '!AD$138+1,FALSE),AD133)</f>
        <v>4.4426679521408019</v>
      </c>
      <c r="AE166">
        <f>IF(AE$68=0,HLOOKUP($A166,'Monte Carlo_locked values'!$CQ$6:$DS$506,'Half from MC Supply Inputs '!AE$138+1,FALSE),AE133)</f>
        <v>9.2949796418706736</v>
      </c>
      <c r="AF166">
        <f>IF(AF$68=0,HLOOKUP($A166,'Monte Carlo_locked values'!$CQ$6:$DS$506,'Half from MC Supply Inputs '!AF$138+1,FALSE),AF133)</f>
        <v>8.358638459535694</v>
      </c>
      <c r="AG166">
        <f>IF(AG$68=0,HLOOKUP($A166,'Monte Carlo_locked values'!$CQ$6:$DS$506,'Half from MC Supply Inputs '!AG$138+1,FALSE),AG133)</f>
        <v>5.9298887220104266</v>
      </c>
      <c r="AH166">
        <f>IF(AH$68=0,HLOOKUP($A166,'Monte Carlo_locked values'!$CQ$6:$DS$506,'Half from MC Supply Inputs '!AH$138+1,FALSE),AH133)</f>
        <v>16.286027700824469</v>
      </c>
      <c r="AI166">
        <f>IF(AI$68=0,HLOOKUP($A166,'Monte Carlo_locked values'!$CQ$6:$DS$506,'Half from MC Supply Inputs '!AI$138+1,FALSE),AI133)</f>
        <v>16.286027700824469</v>
      </c>
      <c r="AJ166">
        <f>IF(AJ$68=0,HLOOKUP($A166,'Monte Carlo_locked values'!$CQ$6:$DS$506,'Half from MC Supply Inputs '!AJ$138+1,FALSE),AJ133)</f>
        <v>5.9298887220104266</v>
      </c>
      <c r="AK166">
        <f>IF(AK$68=0,HLOOKUP($A166,'Monte Carlo_locked values'!$CQ$6:$DS$506,'Half from MC Supply Inputs '!AK$138+1,FALSE),AK133)</f>
        <v>9.4222864338998473</v>
      </c>
      <c r="AL166">
        <f>IF(AL$68=0,HLOOKUP($A166,'Monte Carlo_locked values'!$CQ$6:$DS$506,'Half from MC Supply Inputs '!AL$138+1,FALSE),AL133)</f>
        <v>16.286027700824469</v>
      </c>
      <c r="AM166">
        <f>IF(AM$68=0,HLOOKUP($A166,'Monte Carlo_locked values'!$CQ$6:$DS$506,'Half from MC Supply Inputs '!AM$138+1,FALSE),AM133)</f>
        <v>4.4426679521408019</v>
      </c>
      <c r="AN166">
        <f>IF(AN$68=0,HLOOKUP($A166,'Monte Carlo_locked values'!$CQ$6:$DS$506,'Half from MC Supply Inputs '!AN$138+1,FALSE),AN133)</f>
        <v>16.286027700824469</v>
      </c>
      <c r="AO166">
        <f>IF(AO$68=0,HLOOKUP($A166,'Monte Carlo_locked values'!$CQ$6:$DS$506,'Half from MC Supply Inputs '!AO$138+1,FALSE),AO133)</f>
        <v>6.3923795479500276</v>
      </c>
      <c r="AP166">
        <f>IF(AP$68=0,HLOOKUP($A166,'Monte Carlo_locked values'!$CQ$6:$DS$506,'Half from MC Supply Inputs '!AP$138+1,FALSE),AP133)</f>
        <v>16.286027700824469</v>
      </c>
      <c r="AQ166">
        <f>IF(AQ$68=0,HLOOKUP($A166,'Monte Carlo_locked values'!$CQ$6:$DS$506,'Half from MC Supply Inputs '!AQ$138+1,FALSE),AQ133)</f>
        <v>4.4374801668201398</v>
      </c>
      <c r="AR166">
        <f>IF(AR$68=0,HLOOKUP($A166,'Monte Carlo_locked values'!$CQ$6:$DS$506,'Half from MC Supply Inputs '!AR$138+1,FALSE),AR133)</f>
        <v>8.1215636962709876</v>
      </c>
      <c r="AS166">
        <f>IF(AS$68=0,HLOOKUP($A166,'Monte Carlo_locked values'!$CQ$6:$DS$506,'Half from MC Supply Inputs '!AS$138+1,FALSE),AS133)</f>
        <v>4.4426679521408019</v>
      </c>
      <c r="AT166">
        <f>IF(AT$68=0,HLOOKUP($A166,'Monte Carlo_locked values'!$CQ$6:$DS$506,'Half from MC Supply Inputs '!AT$138+1,FALSE),AT133)</f>
        <v>16.286027700824469</v>
      </c>
      <c r="AU166">
        <f>IF(AU$68=0,HLOOKUP($A166,'Monte Carlo_locked values'!$CQ$6:$DS$506,'Half from MC Supply Inputs '!AU$138+1,FALSE),AU133)</f>
        <v>9.6700095232730128</v>
      </c>
      <c r="AV166">
        <f>IF(AV$68=0,HLOOKUP($A166,'Monte Carlo_locked values'!$CQ$6:$DS$506,'Half from MC Supply Inputs '!AV$138+1,FALSE),AV133)</f>
        <v>16.286027700824469</v>
      </c>
      <c r="AW166">
        <f>IF(AW$68=0,HLOOKUP($A166,'Monte Carlo_locked values'!$CQ$6:$DS$506,'Half from MC Supply Inputs '!AW$138+1,FALSE),AW133)</f>
        <v>5.9298887220104266</v>
      </c>
      <c r="AX166">
        <f>IF(AX$68=0,HLOOKUP($A166,'Monte Carlo_locked values'!$CQ$6:$DS$506,'Half from MC Supply Inputs '!AX$138+1,FALSE),AX133)</f>
        <v>4.4374801668201398</v>
      </c>
      <c r="AY166">
        <f>IF(AY$68=0,HLOOKUP($A166,'Monte Carlo_locked values'!$CQ$6:$DS$506,'Half from MC Supply Inputs '!AY$138+1,FALSE),AY133)</f>
        <v>5.9298887220104266</v>
      </c>
      <c r="AZ166">
        <f>IF(AZ$68=0,HLOOKUP($A166,'Monte Carlo_locked values'!$CQ$6:$DS$506,'Half from MC Supply Inputs '!AZ$138+1,FALSE),AZ133)</f>
        <v>4.4426679521408019</v>
      </c>
      <c r="BA166">
        <f>IF(BA$68=0,HLOOKUP($A166,'Monte Carlo_locked values'!$CQ$6:$DS$506,'Half from MC Supply Inputs '!BA$138+1,FALSE),BA133)</f>
        <v>16.286027700824469</v>
      </c>
      <c r="BB166">
        <f>IF(BB$68=0,HLOOKUP($A166,'Monte Carlo_locked values'!$CQ$6:$DS$506,'Half from MC Supply Inputs '!BB$138+1,FALSE),BB133)</f>
        <v>12.389780188957882</v>
      </c>
      <c r="BC166">
        <f>IF(BC$68=0,HLOOKUP($A166,'Monte Carlo_locked values'!$CQ$6:$DS$506,'Half from MC Supply Inputs '!BC$138+1,FALSE),BC133)</f>
        <v>5.9298887220104266</v>
      </c>
      <c r="BD166">
        <f>IF(BD$68=0,HLOOKUP($A166,'Monte Carlo_locked values'!$CQ$6:$DS$506,'Half from MC Supply Inputs '!BD$138+1,FALSE),BD133)</f>
        <v>5.9298887220104266</v>
      </c>
      <c r="BE166">
        <f>IF(BE$68=0,HLOOKUP($A166,'Monte Carlo_locked values'!$CQ$6:$DS$506,'Half from MC Supply Inputs '!BE$138+1,FALSE),BE133)</f>
        <v>16.286027700824469</v>
      </c>
      <c r="BF166">
        <f>IF(BF$68=0,HLOOKUP($A166,'Monte Carlo_locked values'!$CQ$6:$DS$506,'Half from MC Supply Inputs '!BF$138+1,FALSE),BF133)</f>
        <v>14.090815004864485</v>
      </c>
      <c r="BG166">
        <f>IF(BG$68=0,HLOOKUP($A166,'Monte Carlo_locked values'!$CQ$6:$DS$506,'Half from MC Supply Inputs '!BG$138+1,FALSE),BG133)</f>
        <v>7.4222972772007143</v>
      </c>
      <c r="BH166">
        <f>IF(BH$68=0,HLOOKUP($A166,'Monte Carlo_locked values'!$CQ$6:$DS$506,'Half from MC Supply Inputs '!BH$138+1,FALSE),BH133)</f>
        <v>16.286027700824469</v>
      </c>
      <c r="BI166">
        <f>IF(BI$68=0,HLOOKUP($A166,'Monte Carlo_locked values'!$CQ$6:$DS$506,'Half from MC Supply Inputs '!BI$138+1,FALSE),BI133)</f>
        <v>9.2949796418706736</v>
      </c>
      <c r="BJ166">
        <f>IF(BJ$68=0,HLOOKUP($A166,'Monte Carlo_locked values'!$CQ$6:$DS$506,'Half from MC Supply Inputs '!BJ$138+1,FALSE),BJ133)</f>
        <v>16.286027700824469</v>
      </c>
      <c r="BK166">
        <f>IF(BK$68=0,HLOOKUP($A166,'Monte Carlo_locked values'!$CQ$6:$DS$506,'Half from MC Supply Inputs '!BK$138+1,FALSE),BK133)</f>
        <v>7.7274654811345531</v>
      </c>
      <c r="BL166">
        <f>IF(BL$68=0,HLOOKUP($A166,'Monte Carlo_locked values'!$CQ$6:$DS$506,'Half from MC Supply Inputs '!BL$138+1,FALSE),BL133)</f>
        <v>4.7908763977036575</v>
      </c>
      <c r="BM166">
        <f>IF(BM$68=0,HLOOKUP($A166,'Monte Carlo_locked values'!$CQ$6:$DS$506,'Half from MC Supply Inputs '!BM$138+1,FALSE),BM133)</f>
        <v>9.2949796418706736</v>
      </c>
      <c r="BN166">
        <f>IF(BN$68=0,HLOOKUP($A166,'Monte Carlo_locked values'!$CQ$6:$DS$506,'Half from MC Supply Inputs '!BN$138+1,FALSE),BN133)</f>
        <v>16.286027700824469</v>
      </c>
      <c r="BO166">
        <f>IF(BO$68=0,HLOOKUP($A166,'Monte Carlo_locked values'!$CQ$6:$DS$506,'Half from MC Supply Inputs '!BO$138+1,FALSE),BO133)</f>
        <v>5.9298887220104266</v>
      </c>
      <c r="BP166">
        <f>IF(BP$68=0,HLOOKUP($A166,'Monte Carlo_locked values'!$CQ$6:$DS$506,'Half from MC Supply Inputs '!BP$138+1,FALSE),BP133)</f>
        <v>8.358638459535694</v>
      </c>
      <c r="BQ166">
        <f>IF(BQ$68=0,HLOOKUP($A166,'Monte Carlo_locked values'!$CQ$6:$DS$506,'Half from MC Supply Inputs '!BQ$138+1,FALSE),BQ133)</f>
        <v>4.4374801668201398</v>
      </c>
      <c r="BR166">
        <f>IF(BR$68=0,HLOOKUP($A166,'Monte Carlo_locked values'!$CQ$6:$DS$506,'Half from MC Supply Inputs '!BR$138+1,FALSE),BR133)</f>
        <v>16.286027700824469</v>
      </c>
      <c r="BS166">
        <f>IF(BS$68=0,HLOOKUP($A166,'Monte Carlo_locked values'!$CQ$6:$DS$506,'Half from MC Supply Inputs '!BS$138+1,FALSE),BS133)</f>
        <v>16.286027700824469</v>
      </c>
      <c r="BT166">
        <f>IF(BT$68=0,HLOOKUP($A166,'Monte Carlo_locked values'!$CQ$6:$DS$506,'Half from MC Supply Inputs '!BT$138+1,FALSE),BT133)</f>
        <v>4.4426679521408019</v>
      </c>
      <c r="BU166">
        <f>IF(BU$68=0,HLOOKUP($A166,'Monte Carlo_locked values'!$CQ$6:$DS$506,'Half from MC Supply Inputs '!BU$138+1,FALSE),BU133)</f>
        <v>9.2949796418706736</v>
      </c>
      <c r="BV166">
        <f>IF(BV$68=0,HLOOKUP($A166,'Monte Carlo_locked values'!$CQ$6:$DS$506,'Half from MC Supply Inputs '!BV$138+1,FALSE),BV133)</f>
        <v>16.286027700824469</v>
      </c>
      <c r="BW166">
        <f>IF(BW$68=0,HLOOKUP($A166,'Monte Carlo_locked values'!$CQ$6:$DS$506,'Half from MC Supply Inputs '!BW$138+1,FALSE),BW133)</f>
        <v>5.9298887220104266</v>
      </c>
      <c r="BX166">
        <f>IF(BX$68=0,HLOOKUP($A166,'Monte Carlo_locked values'!$CQ$6:$DS$506,'Half from MC Supply Inputs '!BX$138+1,FALSE),BX133)</f>
        <v>8.3704566396924758</v>
      </c>
      <c r="BY166">
        <f>IF(BY$68=0,HLOOKUP($A166,'Monte Carlo_locked values'!$CQ$6:$DS$506,'Half from MC Supply Inputs '!BY$138+1,FALSE),BY133)</f>
        <v>4.4426679521408019</v>
      </c>
      <c r="BZ166">
        <f>IF(BZ$68=0,HLOOKUP($A166,'Monte Carlo_locked values'!$CQ$6:$DS$506,'Half from MC Supply Inputs '!BZ$138+1,FALSE),BZ133)</f>
        <v>16.286027700824469</v>
      </c>
      <c r="CA166">
        <f>IF(CA$68=0,HLOOKUP($A166,'Monte Carlo_locked values'!$CQ$6:$DS$506,'Half from MC Supply Inputs '!CA$138+1,FALSE),CA133)</f>
        <v>9.2949796418706736</v>
      </c>
      <c r="CB166">
        <f>IF(CB$68=0,HLOOKUP($A166,'Monte Carlo_locked values'!$CQ$6:$DS$506,'Half from MC Supply Inputs '!CB$138+1,FALSE),CB133)</f>
        <v>16.286027700824469</v>
      </c>
      <c r="CC166">
        <f>IF(CC$68=0,HLOOKUP($A166,'Monte Carlo_locked values'!$CQ$6:$DS$506,'Half from MC Supply Inputs '!CC$138+1,FALSE),CC133)</f>
        <v>7.4222972772007143</v>
      </c>
      <c r="CD166">
        <f>IF(CD$68=0,HLOOKUP($A166,'Monte Carlo_locked values'!$CQ$6:$DS$506,'Half from MC Supply Inputs '!CD$138+1,FALSE),CD133)</f>
        <v>4.4374801668201398</v>
      </c>
      <c r="CE166">
        <f>IF(CE$68=0,HLOOKUP($A166,'Monte Carlo_locked values'!$CQ$6:$DS$506,'Half from MC Supply Inputs '!CE$138+1,FALSE),CE133)</f>
        <v>8.358638459535694</v>
      </c>
      <c r="CF166">
        <f>IF(CF$68=0,HLOOKUP($A166,'Monte Carlo_locked values'!$CQ$6:$DS$506,'Half from MC Supply Inputs '!CF$138+1,FALSE),CF133)</f>
        <v>4.4374801668201398</v>
      </c>
      <c r="CG166">
        <f>IF(CG$68=0,HLOOKUP($A166,'Monte Carlo_locked values'!$CQ$6:$DS$506,'Half from MC Supply Inputs '!CG$138+1,FALSE),CG133)</f>
        <v>5.4897191056957784</v>
      </c>
      <c r="CH166">
        <f>IF(CH$68=0,HLOOKUP($A166,'Monte Carlo_locked values'!$CQ$6:$DS$506,'Half from MC Supply Inputs '!CH$138+1,FALSE),CH133)</f>
        <v>16.286027700824469</v>
      </c>
      <c r="CI166">
        <f>IF(CI$68=0,HLOOKUP($A166,'Monte Carlo_locked values'!$CQ$6:$DS$506,'Half from MC Supply Inputs '!CI$138+1,FALSE),CI133)</f>
        <v>4.4374801668201398</v>
      </c>
      <c r="CJ166">
        <f>IF(CJ$68=0,HLOOKUP($A166,'Monte Carlo_locked values'!$CQ$6:$DS$506,'Half from MC Supply Inputs '!CJ$138+1,FALSE),CJ133)</f>
        <v>16.286027700824469</v>
      </c>
      <c r="CK166">
        <f>IF(CK$68=0,HLOOKUP($A166,'Monte Carlo_locked values'!$CQ$6:$DS$506,'Half from MC Supply Inputs '!CK$138+1,FALSE),CK133)</f>
        <v>5.9298887220104266</v>
      </c>
      <c r="CL166">
        <f>IF(CL$68=0,HLOOKUP($A166,'Monte Carlo_locked values'!$CQ$6:$DS$506,'Half from MC Supply Inputs '!CL$138+1,FALSE),CL133)</f>
        <v>4.4374801668201398</v>
      </c>
      <c r="CM166">
        <f>IF(CM$68=0,HLOOKUP($A166,'Monte Carlo_locked values'!$CQ$6:$DS$506,'Half from MC Supply Inputs '!CM$138+1,FALSE),CM133)</f>
        <v>5.9298887220104266</v>
      </c>
      <c r="CN166">
        <f>IF(CN$68=0,HLOOKUP($A166,'Monte Carlo_locked values'!$CQ$6:$DS$506,'Half from MC Supply Inputs '!CN$138+1,FALSE),CN133)</f>
        <v>11.792219551934902</v>
      </c>
      <c r="CO166">
        <f>IF(CO$68=0,HLOOKUP($A166,'Monte Carlo_locked values'!$CQ$6:$DS$506,'Half from MC Supply Inputs '!CO$138+1,FALSE),CO133)</f>
        <v>5.9298887220104266</v>
      </c>
      <c r="CP166">
        <f>IF(CP$68=0,HLOOKUP($A166,'Monte Carlo_locked values'!$CQ$6:$DS$506,'Half from MC Supply Inputs '!CP$138+1,FALSE),CP133)</f>
        <v>8.358638459535694</v>
      </c>
      <c r="CQ166">
        <f>IF(CQ$68=0,HLOOKUP($A166,'Monte Carlo_locked values'!$CQ$6:$DS$506,'Half from MC Supply Inputs '!CQ$138+1,FALSE),CQ133)</f>
        <v>9.0962744135360012</v>
      </c>
      <c r="CR166">
        <f>IF(CR$68=0,HLOOKUP($A166,'Monte Carlo_locked values'!$CQ$6:$DS$506,'Half from MC Supply Inputs '!CR$138+1,FALSE),CR133)</f>
        <v>4.4374801668201398</v>
      </c>
      <c r="CS166">
        <f>IF(CS$68=0,HLOOKUP($A166,'Monte Carlo_locked values'!$CQ$6:$DS$506,'Half from MC Supply Inputs '!CS$138+1,FALSE),CS133)</f>
        <v>8.358638459535694</v>
      </c>
      <c r="CT166">
        <f>IF(CT$68=0,HLOOKUP($A166,'Monte Carlo_locked values'!$CQ$6:$DS$506,'Half from MC Supply Inputs '!CT$138+1,FALSE),CT133)</f>
        <v>4.4426679521408019</v>
      </c>
      <c r="CU166">
        <f>IF(CU$68=0,HLOOKUP($A166,'Monte Carlo_locked values'!$CQ$6:$DS$506,'Half from MC Supply Inputs '!CU$138+1,FALSE),CU133)</f>
        <v>4.4374801668201398</v>
      </c>
      <c r="CV166">
        <f>IF(CV$68=0,HLOOKUP($A166,'Monte Carlo_locked values'!$CQ$6:$DS$506,'Half from MC Supply Inputs '!CV$138+1,FALSE),CV133)</f>
        <v>5.9298887220104266</v>
      </c>
      <c r="CW166">
        <f>IF(CW$68=0,HLOOKUP($A166,'Monte Carlo_locked values'!$CQ$6:$DS$506,'Half from MC Supply Inputs '!CW$138+1,FALSE),CW133)</f>
        <v>16.286027700824469</v>
      </c>
      <c r="CX166">
        <f>IF(CX$68=0,HLOOKUP($A166,'Monte Carlo_locked values'!$CQ$6:$DS$506,'Half from MC Supply Inputs '!CX$138+1,FALSE),CX133)</f>
        <v>4.4426679521408019</v>
      </c>
      <c r="CY166">
        <f>IF(CY$68=0,HLOOKUP($A166,'Monte Carlo_locked values'!$CQ$6:$DS$506,'Half from MC Supply Inputs '!CY$138+1,FALSE),CY133)</f>
        <v>5.9298887220104266</v>
      </c>
      <c r="CZ166">
        <f>IF(CZ$68=0,HLOOKUP($A166,'Monte Carlo_locked values'!$CQ$6:$DS$506,'Half from MC Supply Inputs '!CZ$138+1,FALSE),CZ133)</f>
        <v>4.4426679521408019</v>
      </c>
      <c r="DA166">
        <f>IF(DA$68=0,HLOOKUP($A166,'Monte Carlo_locked values'!$CQ$6:$DS$506,'Half from MC Supply Inputs '!DA$138+1,FALSE),DA133)</f>
        <v>4.4374801668201398</v>
      </c>
      <c r="DB166">
        <f>IF(DB$68=0,HLOOKUP($A166,'Monte Carlo_locked values'!$CQ$6:$DS$506,'Half from MC Supply Inputs '!DB$138+1,FALSE),DB133)</f>
        <v>5.9298887220104266</v>
      </c>
      <c r="DC166">
        <f>IF(DC$68=0,HLOOKUP($A166,'Monte Carlo_locked values'!$CQ$6:$DS$506,'Half from MC Supply Inputs '!DC$138+1,FALSE),DC133)</f>
        <v>7.526586293948947</v>
      </c>
      <c r="DD166">
        <f>IF(DD$68=0,HLOOKUP($A166,'Monte Carlo_locked values'!$CQ$6:$DS$506,'Half from MC Supply Inputs '!DD$138+1,FALSE),DD133)</f>
        <v>16.286027700824469</v>
      </c>
      <c r="DE166">
        <f>IF(DE$68=0,HLOOKUP($A166,'Monte Carlo_locked values'!$CQ$6:$DS$506,'Half from MC Supply Inputs '!DE$138+1,FALSE),DE133)</f>
        <v>9.2949796418706736</v>
      </c>
      <c r="DF166">
        <f>IF(DF$68=0,HLOOKUP($A166,'Monte Carlo_locked values'!$CQ$6:$DS$506,'Half from MC Supply Inputs '!DF$138+1,FALSE),DF133)</f>
        <v>12.288880013710797</v>
      </c>
      <c r="DG166">
        <f>IF(DG$68=0,HLOOKUP($A166,'Monte Carlo_locked values'!$CQ$6:$DS$506,'Half from MC Supply Inputs '!DG$138+1,FALSE),DG133)</f>
        <v>16.286027700824469</v>
      </c>
      <c r="DH166">
        <f>IF(DH$68=0,HLOOKUP($A166,'Monte Carlo_locked values'!$CQ$6:$DS$506,'Half from MC Supply Inputs '!DH$138+1,FALSE),DH133)</f>
        <v>13.535146837374628</v>
      </c>
      <c r="DI166">
        <f>IF(DI$68=0,HLOOKUP($A166,'Monte Carlo_locked values'!$CQ$6:$DS$506,'Half from MC Supply Inputs '!DI$138+1,FALSE),DI133)</f>
        <v>7.4222972772007143</v>
      </c>
      <c r="DJ166">
        <f>IF(DJ$68=0,HLOOKUP($A166,'Monte Carlo_locked values'!$CQ$6:$DS$506,'Half from MC Supply Inputs '!DJ$138+1,FALSE),DJ133)</f>
        <v>9.2949796418706736</v>
      </c>
      <c r="DK166">
        <f>IF(DK$68=0,HLOOKUP($A166,'Monte Carlo_locked values'!$CQ$6:$DS$506,'Half from MC Supply Inputs '!DK$138+1,FALSE),DK133)</f>
        <v>4.4426679521408019</v>
      </c>
      <c r="DL166">
        <f>IF(DL$68=0,HLOOKUP($A166,'Monte Carlo_locked values'!$CQ$6:$DS$506,'Half from MC Supply Inputs '!DL$138+1,FALSE),DL133)</f>
        <v>16.286027700824469</v>
      </c>
      <c r="DM166">
        <f>IF(DM$68=0,HLOOKUP($A166,'Monte Carlo_locked values'!$CQ$6:$DS$506,'Half from MC Supply Inputs '!DM$138+1,FALSE),DM133)</f>
        <v>7.4222972772007143</v>
      </c>
      <c r="DN166">
        <f>IF(DN$68=0,HLOOKUP($A166,'Monte Carlo_locked values'!$CQ$6:$DS$506,'Half from MC Supply Inputs '!DN$138+1,FALSE),DN133)</f>
        <v>4.4374801668201398</v>
      </c>
      <c r="DO166">
        <f>IF(DO$68=0,HLOOKUP($A166,'Monte Carlo_locked values'!$CQ$6:$DS$506,'Half from MC Supply Inputs '!DO$138+1,FALSE),DO133)</f>
        <v>12.160645914755367</v>
      </c>
      <c r="DP166">
        <f>IF(DP$68=0,HLOOKUP($A166,'Monte Carlo_locked values'!$CQ$6:$DS$506,'Half from MC Supply Inputs '!DP$138+1,FALSE),DP133)</f>
        <v>12.74281672422995</v>
      </c>
      <c r="DQ166">
        <f>IF(DQ$68=0,HLOOKUP($A166,'Monte Carlo_locked values'!$CQ$6:$DS$506,'Half from MC Supply Inputs '!DQ$138+1,FALSE),DQ133)</f>
        <v>16.286027700824469</v>
      </c>
      <c r="DR166">
        <f>IF(DR$68=0,HLOOKUP($A166,'Monte Carlo_locked values'!$CQ$6:$DS$506,'Half from MC Supply Inputs '!DR$138+1,FALSE),DR133)</f>
        <v>16.286027700824469</v>
      </c>
      <c r="DS166">
        <f>IF(DS$68=0,HLOOKUP($A166,'Monte Carlo_locked values'!$CQ$6:$DS$506,'Half from MC Supply Inputs '!DS$138+1,FALSE),DS133)</f>
        <v>16.286027700824469</v>
      </c>
      <c r="DT166">
        <f>IF(DT$68=0,HLOOKUP($A166,'Monte Carlo_locked values'!$CQ$6:$DS$506,'Half from MC Supply Inputs '!DT$138+1,FALSE),DT133)</f>
        <v>5.9298887220104266</v>
      </c>
      <c r="DU166">
        <f>IF(DU$68=0,HLOOKUP($A166,'Monte Carlo_locked values'!$CQ$6:$DS$506,'Half from MC Supply Inputs '!DU$138+1,FALSE),DU133)</f>
        <v>5.9298887220104266</v>
      </c>
      <c r="DV166">
        <f>IF(DV$68=0,HLOOKUP($A166,'Monte Carlo_locked values'!$CQ$6:$DS$506,'Half from MC Supply Inputs '!DV$138+1,FALSE),DV133)</f>
        <v>8.358638459535694</v>
      </c>
      <c r="DW166">
        <f>IF(DW$68=0,HLOOKUP($A166,'Monte Carlo_locked values'!$CQ$6:$DS$506,'Half from MC Supply Inputs '!DW$138+1,FALSE),DW133)</f>
        <v>11.12219618574675</v>
      </c>
      <c r="DX166">
        <f>IF(DX$68=0,HLOOKUP($A166,'Monte Carlo_locked values'!$CQ$6:$DS$506,'Half from MC Supply Inputs '!DX$138+1,FALSE),DX133)</f>
        <v>16.286027700824469</v>
      </c>
      <c r="DY166">
        <f>IF(DY$68=0,HLOOKUP($A166,'Monte Carlo_locked values'!$CQ$6:$DS$506,'Half from MC Supply Inputs '!DY$138+1,FALSE),DY133)</f>
        <v>5.9298887220104266</v>
      </c>
      <c r="DZ166">
        <f>IF(DZ$68=0,HLOOKUP($A166,'Monte Carlo_locked values'!$CQ$6:$DS$506,'Half from MC Supply Inputs '!DZ$138+1,FALSE),DZ133)</f>
        <v>8.358638459535694</v>
      </c>
      <c r="EA166">
        <f>IF(EA$68=0,HLOOKUP($A166,'Monte Carlo_locked values'!$CQ$6:$DS$506,'Half from MC Supply Inputs '!EA$138+1,FALSE),EA133)</f>
        <v>16.286027700824469</v>
      </c>
      <c r="EB166">
        <f>IF(EB$68=0,HLOOKUP($A166,'Monte Carlo_locked values'!$CQ$6:$DS$506,'Half from MC Supply Inputs '!EB$138+1,FALSE),EB133)</f>
        <v>16.286027700824469</v>
      </c>
      <c r="EC166">
        <f>IF(EC$68=0,HLOOKUP($A166,'Monte Carlo_locked values'!$CQ$6:$DS$506,'Half from MC Supply Inputs '!EC$138+1,FALSE),EC133)</f>
        <v>16.286027700824469</v>
      </c>
      <c r="ED166">
        <f>IF(ED$68=0,HLOOKUP($A166,'Monte Carlo_locked values'!$CQ$6:$DS$506,'Half from MC Supply Inputs '!ED$138+1,FALSE),ED133)</f>
        <v>5.9298887220104266</v>
      </c>
      <c r="EE166">
        <f>IF(EE$68=0,HLOOKUP($A166,'Monte Carlo_locked values'!$CQ$6:$DS$506,'Half from MC Supply Inputs '!EE$138+1,FALSE),EE133)</f>
        <v>5.9298887220104266</v>
      </c>
      <c r="EF166">
        <f>IF(EF$68=0,HLOOKUP($A166,'Monte Carlo_locked values'!$CQ$6:$DS$506,'Half from MC Supply Inputs '!EF$138+1,FALSE),EF133)</f>
        <v>4.4426679521408019</v>
      </c>
      <c r="EG166">
        <f>IF(EG$68=0,HLOOKUP($A166,'Monte Carlo_locked values'!$CQ$6:$DS$506,'Half from MC Supply Inputs '!EG$138+1,FALSE),EG133)</f>
        <v>16.286027700824469</v>
      </c>
      <c r="EH166">
        <f>IF(EH$68=0,HLOOKUP($A166,'Monte Carlo_locked values'!$CQ$6:$DS$506,'Half from MC Supply Inputs '!EH$138+1,FALSE),EH133)</f>
        <v>4.4426679521408019</v>
      </c>
      <c r="EI166">
        <f>IF(EI$68=0,HLOOKUP($A166,'Monte Carlo_locked values'!$CQ$6:$DS$506,'Half from MC Supply Inputs '!EI$138+1,FALSE),EI133)</f>
        <v>9.2949796418706736</v>
      </c>
      <c r="EJ166">
        <f>IF(EJ$68=0,HLOOKUP($A166,'Monte Carlo_locked values'!$CQ$6:$DS$506,'Half from MC Supply Inputs '!EJ$138+1,FALSE),EJ133)</f>
        <v>7.4222972772007143</v>
      </c>
      <c r="EK166">
        <f>IF(EK$68=0,HLOOKUP($A166,'Monte Carlo_locked values'!$CQ$6:$DS$506,'Half from MC Supply Inputs '!EK$138+1,FALSE),EK133)</f>
        <v>4.4374801668201398</v>
      </c>
      <c r="EL166">
        <f>IF(EL$68=0,HLOOKUP($A166,'Monte Carlo_locked values'!$CQ$6:$DS$506,'Half from MC Supply Inputs '!EL$138+1,FALSE),EL133)</f>
        <v>9.2949796418706736</v>
      </c>
      <c r="EM166">
        <f>IF(EM$68=0,HLOOKUP($A166,'Monte Carlo_locked values'!$CQ$6:$DS$506,'Half from MC Supply Inputs '!EM$138+1,FALSE),EM133)</f>
        <v>16.286027700824469</v>
      </c>
      <c r="EN166">
        <f>IF(EN$68=0,HLOOKUP($A166,'Monte Carlo_locked values'!$CQ$6:$DS$506,'Half from MC Supply Inputs '!EN$138+1,FALSE),EN133)</f>
        <v>4.4426679521408019</v>
      </c>
      <c r="EO166">
        <f>IF(EO$68=0,HLOOKUP($A166,'Monte Carlo_locked values'!$CQ$6:$DS$506,'Half from MC Supply Inputs '!EO$138+1,FALSE),EO133)</f>
        <v>9.2949796418706736</v>
      </c>
      <c r="EP166">
        <f>IF(EP$68=0,HLOOKUP($A166,'Monte Carlo_locked values'!$CQ$6:$DS$506,'Half from MC Supply Inputs '!EP$138+1,FALSE),EP133)</f>
        <v>7.3492498593484994</v>
      </c>
      <c r="EQ166">
        <f>IF(EQ$68=0,HLOOKUP($A166,'Monte Carlo_locked values'!$CQ$6:$DS$506,'Half from MC Supply Inputs '!EQ$138+1,FALSE),EQ133)</f>
        <v>9.2949796418706736</v>
      </c>
      <c r="ER166">
        <f>IF(ER$68=0,HLOOKUP($A166,'Monte Carlo_locked values'!$CQ$6:$DS$506,'Half from MC Supply Inputs '!ER$138+1,FALSE),ER133)</f>
        <v>8.358638459535694</v>
      </c>
      <c r="ES166">
        <f>IF(ES$68=0,HLOOKUP($A166,'Monte Carlo_locked values'!$CQ$6:$DS$506,'Half from MC Supply Inputs '!ES$138+1,FALSE),ES133)</f>
        <v>9.5032810720009753</v>
      </c>
      <c r="ET166">
        <f>IF(ET$68=0,HLOOKUP($A166,'Monte Carlo_locked values'!$CQ$6:$DS$506,'Half from MC Supply Inputs '!ET$138+1,FALSE),ET133)</f>
        <v>8.8279793233686181</v>
      </c>
      <c r="EU166">
        <f>IF(EU$68=0,HLOOKUP($A166,'Monte Carlo_locked values'!$CQ$6:$DS$506,'Half from MC Supply Inputs '!EU$138+1,FALSE),EU133)</f>
        <v>5.9298887220104266</v>
      </c>
      <c r="EV166">
        <f>IF(EV$68=0,HLOOKUP($A166,'Monte Carlo_locked values'!$CQ$6:$DS$506,'Half from MC Supply Inputs '!EV$138+1,FALSE),EV133)</f>
        <v>16.286027700824469</v>
      </c>
      <c r="EW166">
        <f>IF(EW$68=0,HLOOKUP($A166,'Monte Carlo_locked values'!$CQ$6:$DS$506,'Half from MC Supply Inputs '!EW$138+1,FALSE),EW133)</f>
        <v>5.9298887220104266</v>
      </c>
      <c r="EX166">
        <f>IF(EX$68=0,HLOOKUP($A166,'Monte Carlo_locked values'!$CQ$6:$DS$506,'Half from MC Supply Inputs '!EX$138+1,FALSE),EX133)</f>
        <v>4.4374801668201398</v>
      </c>
      <c r="EY166">
        <f>IF(EY$68=0,HLOOKUP($A166,'Monte Carlo_locked values'!$CQ$6:$DS$506,'Half from MC Supply Inputs '!EY$138+1,FALSE),EY133)</f>
        <v>7.4222972772007143</v>
      </c>
      <c r="EZ166">
        <f>IF(EZ$68=0,HLOOKUP($A166,'Monte Carlo_locked values'!$CQ$6:$DS$506,'Half from MC Supply Inputs '!EZ$138+1,FALSE),EZ133)</f>
        <v>8.358638459535694</v>
      </c>
      <c r="FA166">
        <f>IF(FA$68=0,HLOOKUP($A166,'Monte Carlo_locked values'!$CQ$6:$DS$506,'Half from MC Supply Inputs '!FA$138+1,FALSE),FA133)</f>
        <v>7.5093104542427582</v>
      </c>
      <c r="FB166">
        <f>IF(FB$68=0,HLOOKUP($A166,'Monte Carlo_locked values'!$CQ$6:$DS$506,'Half from MC Supply Inputs '!FB$138+1,FALSE),FB133)</f>
        <v>4.4374801668201398</v>
      </c>
      <c r="FC166">
        <f>IF(FC$68=0,HLOOKUP($A166,'Monte Carlo_locked values'!$CQ$6:$DS$506,'Half from MC Supply Inputs '!FC$138+1,FALSE),FC133)</f>
        <v>16.286027700824469</v>
      </c>
      <c r="FD166">
        <f>IF(FD$68=0,HLOOKUP($A166,'Monte Carlo_locked values'!$CQ$6:$DS$506,'Half from MC Supply Inputs '!FD$138+1,FALSE),FD133)</f>
        <v>5.9298887220104266</v>
      </c>
      <c r="FE166">
        <f>IF(FE$68=0,HLOOKUP($A166,'Monte Carlo_locked values'!$CQ$6:$DS$506,'Half from MC Supply Inputs '!FE$138+1,FALSE),FE133)</f>
        <v>16.286027700824469</v>
      </c>
      <c r="FF166">
        <f>IF(FF$68=0,HLOOKUP($A166,'Monte Carlo_locked values'!$CQ$6:$DS$506,'Half from MC Supply Inputs '!FF$138+1,FALSE),FF133)</f>
        <v>16.286027700824469</v>
      </c>
      <c r="FG166">
        <f>IF(FG$68=0,HLOOKUP($A166,'Monte Carlo_locked values'!$CQ$6:$DS$506,'Half from MC Supply Inputs '!FG$138+1,FALSE),FG133)</f>
        <v>4.4426679521408019</v>
      </c>
      <c r="FH166">
        <f>IF(FH$68=0,HLOOKUP($A166,'Monte Carlo_locked values'!$CQ$6:$DS$506,'Half from MC Supply Inputs '!FH$138+1,FALSE),FH133)</f>
        <v>7.5598972669910811</v>
      </c>
      <c r="FI166">
        <f>IF(FI$68=0,HLOOKUP($A166,'Monte Carlo_locked values'!$CQ$6:$DS$506,'Half from MC Supply Inputs '!FI$138+1,FALSE),FI133)</f>
        <v>4.4426679521408019</v>
      </c>
      <c r="FJ166">
        <f>IF(FJ$68=0,HLOOKUP($A166,'Monte Carlo_locked values'!$CQ$6:$DS$506,'Half from MC Supply Inputs '!FJ$138+1,FALSE),FJ133)</f>
        <v>7.4222972772007143</v>
      </c>
      <c r="FK166">
        <f>IF(FK$68=0,HLOOKUP($A166,'Monte Carlo_locked values'!$CQ$6:$DS$506,'Half from MC Supply Inputs '!FK$138+1,FALSE),FK133)</f>
        <v>4.4374801668201398</v>
      </c>
      <c r="FL166">
        <f>IF(FL$68=0,HLOOKUP($A166,'Monte Carlo_locked values'!$CQ$6:$DS$506,'Half from MC Supply Inputs '!FL$138+1,FALSE),FL133)</f>
        <v>16.286027700824469</v>
      </c>
      <c r="FM166">
        <f>IF(FM$68=0,HLOOKUP($A166,'Monte Carlo_locked values'!$CQ$6:$DS$506,'Half from MC Supply Inputs '!FM$138+1,FALSE),FM133)</f>
        <v>4.7806889810707505</v>
      </c>
      <c r="FN166">
        <f>IF(FN$68=0,HLOOKUP($A166,'Monte Carlo_locked values'!$CQ$6:$DS$506,'Half from MC Supply Inputs '!FN$138+1,FALSE),FN133)</f>
        <v>16.286027700824469</v>
      </c>
      <c r="FO166">
        <f>IF(FO$68=0,HLOOKUP($A166,'Monte Carlo_locked values'!$CQ$6:$DS$506,'Half from MC Supply Inputs '!FO$138+1,FALSE),FO133)</f>
        <v>16.286027700824469</v>
      </c>
      <c r="FP166">
        <f>IF(FP$68=0,HLOOKUP($A166,'Monte Carlo_locked values'!$CQ$6:$DS$506,'Half from MC Supply Inputs '!FP$138+1,FALSE),FP133)</f>
        <v>4.4426679521408019</v>
      </c>
      <c r="FQ166">
        <f>IF(FQ$68=0,HLOOKUP($A166,'Monte Carlo_locked values'!$CQ$6:$DS$506,'Half from MC Supply Inputs '!FQ$138+1,FALSE),FQ133)</f>
        <v>5.9298887220104266</v>
      </c>
      <c r="FR166">
        <f>IF(FR$68=0,HLOOKUP($A166,'Monte Carlo_locked values'!$CQ$6:$DS$506,'Half from MC Supply Inputs '!FR$138+1,FALSE),FR133)</f>
        <v>7.4222972772007143</v>
      </c>
      <c r="FS166">
        <f>IF(FS$68=0,HLOOKUP($A166,'Monte Carlo_locked values'!$CQ$6:$DS$506,'Half from MC Supply Inputs '!FS$138+1,FALSE),FS133)</f>
        <v>16.286027700824469</v>
      </c>
      <c r="FT166">
        <f>IF(FT$68=0,HLOOKUP($A166,'Monte Carlo_locked values'!$CQ$6:$DS$506,'Half from MC Supply Inputs '!FT$138+1,FALSE),FT133)</f>
        <v>16.286027700824469</v>
      </c>
      <c r="FU166">
        <f>IF(FU$68=0,HLOOKUP($A166,'Monte Carlo_locked values'!$CQ$6:$DS$506,'Half from MC Supply Inputs '!FU$138+1,FALSE),FU133)</f>
        <v>16.286027700824469</v>
      </c>
      <c r="FV166">
        <f>IF(FV$68=0,HLOOKUP($A166,'Monte Carlo_locked values'!$CQ$6:$DS$506,'Half from MC Supply Inputs '!FV$138+1,FALSE),FV133)</f>
        <v>5.0295216538666256</v>
      </c>
      <c r="FW166">
        <f>IF(FW$68=0,HLOOKUP($A166,'Monte Carlo_locked values'!$CQ$6:$DS$506,'Half from MC Supply Inputs '!FW$138+1,FALSE),FW133)</f>
        <v>4.5543349044870407</v>
      </c>
      <c r="FX166">
        <f>IF(FX$68=0,HLOOKUP($A166,'Monte Carlo_locked values'!$CQ$6:$DS$506,'Half from MC Supply Inputs '!FX$138+1,FALSE),FX133)</f>
        <v>14.677766916855294</v>
      </c>
      <c r="FY166">
        <f>IF(FY$68=0,HLOOKUP($A166,'Monte Carlo_locked values'!$CQ$6:$DS$506,'Half from MC Supply Inputs '!FY$138+1,FALSE),FY133)</f>
        <v>11.551027885808464</v>
      </c>
      <c r="FZ166">
        <f>IF(FZ$68=0,HLOOKUP($A166,'Monte Carlo_locked values'!$CQ$6:$DS$506,'Half from MC Supply Inputs '!FZ$138+1,FALSE),FZ133)</f>
        <v>13.591572464106688</v>
      </c>
      <c r="GA166">
        <f>IF(GA$68=0,HLOOKUP($A166,'Monte Carlo_locked values'!$CQ$6:$DS$506,'Half from MC Supply Inputs '!GA$138+1,FALSE),GA133)</f>
        <v>4.741186006533276</v>
      </c>
      <c r="GB166">
        <f>IF(GB$68=0,HLOOKUP($A166,'Monte Carlo_locked values'!$CQ$6:$DS$506,'Half from MC Supply Inputs '!GB$138+1,FALSE),GB133)</f>
        <v>16.286027700824469</v>
      </c>
      <c r="GC166">
        <f>IF(GC$68=0,HLOOKUP($A166,'Monte Carlo_locked values'!$CQ$6:$DS$506,'Half from MC Supply Inputs '!GC$138+1,FALSE),GC133)</f>
        <v>16.286027700824469</v>
      </c>
      <c r="GD166">
        <f>IF(GD$68=0,HLOOKUP($A166,'Monte Carlo_locked values'!$CQ$6:$DS$506,'Half from MC Supply Inputs '!GD$138+1,FALSE),GD133)</f>
        <v>7.4222972772007143</v>
      </c>
      <c r="GE166">
        <f>IF(GE$68=0,HLOOKUP($A166,'Monte Carlo_locked values'!$CQ$6:$DS$506,'Half from MC Supply Inputs '!GE$138+1,FALSE),GE133)</f>
        <v>5.9298887220104266</v>
      </c>
      <c r="GF166">
        <f>IF(GF$68=0,HLOOKUP($A166,'Monte Carlo_locked values'!$CQ$6:$DS$506,'Half from MC Supply Inputs '!GF$138+1,FALSE),GF133)</f>
        <v>16.286027700824469</v>
      </c>
      <c r="GG166">
        <f>IF(GG$68=0,HLOOKUP($A166,'Monte Carlo_locked values'!$CQ$6:$DS$506,'Half from MC Supply Inputs '!GG$138+1,FALSE),GG133)</f>
        <v>9.2949796418706736</v>
      </c>
      <c r="GH166">
        <f>IF(GH$68=0,HLOOKUP($A166,'Monte Carlo_locked values'!$CQ$6:$DS$506,'Half from MC Supply Inputs '!GH$138+1,FALSE),GH133)</f>
        <v>16.286027700824469</v>
      </c>
      <c r="GI166">
        <f>IF(GI$68=0,HLOOKUP($A166,'Monte Carlo_locked values'!$CQ$6:$DS$506,'Half from MC Supply Inputs '!GI$138+1,FALSE),GI133)</f>
        <v>4.4374801668201398</v>
      </c>
      <c r="GJ166">
        <f>IF(GJ$68=0,HLOOKUP($A166,'Monte Carlo_locked values'!$CQ$6:$DS$506,'Half from MC Supply Inputs '!GJ$138+1,FALSE),GJ133)</f>
        <v>16.286027700824469</v>
      </c>
      <c r="GK166">
        <f>IF(GK$68=0,HLOOKUP($A166,'Monte Carlo_locked values'!$CQ$6:$DS$506,'Half from MC Supply Inputs '!GK$138+1,FALSE),GK133)</f>
        <v>8.2056149677100443</v>
      </c>
      <c r="GL166">
        <f>IF(GL$68=0,HLOOKUP($A166,'Monte Carlo_locked values'!$CQ$6:$DS$506,'Half from MC Supply Inputs '!GL$138+1,FALSE),GL133)</f>
        <v>16.286027700824469</v>
      </c>
      <c r="GM166">
        <f>IF(GM$68=0,HLOOKUP($A166,'Monte Carlo_locked values'!$CQ$6:$DS$506,'Half from MC Supply Inputs '!GM$138+1,FALSE),GM133)</f>
        <v>4.4426679521408019</v>
      </c>
      <c r="GN166">
        <f>IF(GN$68=0,HLOOKUP($A166,'Monte Carlo_locked values'!$CQ$6:$DS$506,'Half from MC Supply Inputs '!GN$138+1,FALSE),GN133)</f>
        <v>5.9298887220104266</v>
      </c>
      <c r="GO166">
        <f>IF(GO$68=0,HLOOKUP($A166,'Monte Carlo_locked values'!$CQ$6:$DS$506,'Half from MC Supply Inputs '!GO$138+1,FALSE),GO133)</f>
        <v>16.286027700824469</v>
      </c>
      <c r="GP166">
        <f>IF(GP$68=0,HLOOKUP($A166,'Monte Carlo_locked values'!$CQ$6:$DS$506,'Half from MC Supply Inputs '!GP$138+1,FALSE),GP133)</f>
        <v>16.286027700824469</v>
      </c>
      <c r="GQ166">
        <f>IF(GQ$68=0,HLOOKUP($A166,'Monte Carlo_locked values'!$CQ$6:$DS$506,'Half from MC Supply Inputs '!GQ$138+1,FALSE),GQ133)</f>
        <v>5.9005372348319005</v>
      </c>
      <c r="GR166">
        <f>IF(GR$68=0,HLOOKUP($A166,'Monte Carlo_locked values'!$CQ$6:$DS$506,'Half from MC Supply Inputs '!GR$138+1,FALSE),GR133)</f>
        <v>5.9298887220104266</v>
      </c>
      <c r="GS166">
        <f>IF(GS$68=0,HLOOKUP($A166,'Monte Carlo_locked values'!$CQ$6:$DS$506,'Half from MC Supply Inputs '!GS$138+1,FALSE),GS133)</f>
        <v>4.4374801668201398</v>
      </c>
      <c r="GT166">
        <f>IF(GT$68=0,HLOOKUP($A166,'Monte Carlo_locked values'!$CQ$6:$DS$506,'Half from MC Supply Inputs '!GT$138+1,FALSE),GT133)</f>
        <v>4.4374801668201398</v>
      </c>
      <c r="GU166">
        <f>IF(GU$68=0,HLOOKUP($A166,'Monte Carlo_locked values'!$CQ$6:$DS$506,'Half from MC Supply Inputs '!GU$138+1,FALSE),GU133)</f>
        <v>8.1024987374021276</v>
      </c>
      <c r="GV166">
        <f>IF(GV$68=0,HLOOKUP($A166,'Monte Carlo_locked values'!$CQ$6:$DS$506,'Half from MC Supply Inputs '!GV$138+1,FALSE),GV133)</f>
        <v>7.4222972772007143</v>
      </c>
      <c r="GW166">
        <f>IF(GW$68=0,HLOOKUP($A166,'Monte Carlo_locked values'!$CQ$6:$DS$506,'Half from MC Supply Inputs '!GW$138+1,FALSE),GW133)</f>
        <v>8.358638459535694</v>
      </c>
      <c r="GX166">
        <f>IF(GX$68=0,HLOOKUP($A166,'Monte Carlo_locked values'!$CQ$6:$DS$506,'Half from MC Supply Inputs '!GX$138+1,FALSE),GX133)</f>
        <v>4.4426679521408019</v>
      </c>
      <c r="GY166">
        <f>IF(GY$68=0,HLOOKUP($A166,'Monte Carlo_locked values'!$CQ$6:$DS$506,'Half from MC Supply Inputs '!GY$138+1,FALSE),GY133)</f>
        <v>7.4222972772007143</v>
      </c>
      <c r="GZ166">
        <f>IF(GZ$68=0,HLOOKUP($A166,'Monte Carlo_locked values'!$CQ$6:$DS$506,'Half from MC Supply Inputs '!GZ$138+1,FALSE),GZ133)</f>
        <v>7.4222972772007143</v>
      </c>
      <c r="HA166">
        <f>IF(HA$68=0,HLOOKUP($A166,'Monte Carlo_locked values'!$CQ$6:$DS$506,'Half from MC Supply Inputs '!HA$138+1,FALSE),HA133)</f>
        <v>5.9298887220104266</v>
      </c>
      <c r="HB166">
        <f>IF(HB$68=0,HLOOKUP($A166,'Monte Carlo_locked values'!$CQ$6:$DS$506,'Half from MC Supply Inputs '!HB$138+1,FALSE),HB133)</f>
        <v>9.2949796418706736</v>
      </c>
      <c r="HC166">
        <f>IF(HC$68=0,HLOOKUP($A166,'Monte Carlo_locked values'!$CQ$6:$DS$506,'Half from MC Supply Inputs '!HC$138+1,FALSE),HC133)</f>
        <v>4.4374801668201398</v>
      </c>
      <c r="HD166">
        <f>IF(HD$68=0,HLOOKUP($A166,'Monte Carlo_locked values'!$CQ$6:$DS$506,'Half from MC Supply Inputs '!HD$138+1,FALSE),HD133)</f>
        <v>4.4374801668201398</v>
      </c>
      <c r="HE166">
        <f>IF(HE$68=0,HLOOKUP($A166,'Monte Carlo_locked values'!$CQ$6:$DS$506,'Half from MC Supply Inputs '!HE$138+1,FALSE),HE133)</f>
        <v>4.4426679521408019</v>
      </c>
      <c r="HF166">
        <f>IF(HF$68=0,HLOOKUP($A166,'Monte Carlo_locked values'!$CQ$6:$DS$506,'Half from MC Supply Inputs '!HF$138+1,FALSE),HF133)</f>
        <v>9.2949796418706736</v>
      </c>
      <c r="HG166">
        <f>IF(HG$68=0,HLOOKUP($A166,'Monte Carlo_locked values'!$CQ$6:$DS$506,'Half from MC Supply Inputs '!HG$138+1,FALSE),HG133)</f>
        <v>16.286027700824469</v>
      </c>
      <c r="HH166">
        <f>IF(HH$68=0,HLOOKUP($A166,'Monte Carlo_locked values'!$CQ$6:$DS$506,'Half from MC Supply Inputs '!HH$138+1,FALSE),HH133)</f>
        <v>16.286027700824469</v>
      </c>
      <c r="HI166">
        <f>IF(HI$68=0,HLOOKUP($A166,'Monte Carlo_locked values'!$CQ$6:$DS$506,'Half from MC Supply Inputs '!HI$138+1,FALSE),HI133)</f>
        <v>16.286027700824469</v>
      </c>
      <c r="HJ166">
        <f>IF(HJ$68=0,HLOOKUP($A166,'Monte Carlo_locked values'!$CQ$6:$DS$506,'Half from MC Supply Inputs '!HJ$138+1,FALSE),HJ133)</f>
        <v>4.4426679521408019</v>
      </c>
      <c r="HK166">
        <f>IF(HK$68=0,HLOOKUP($A166,'Monte Carlo_locked values'!$CQ$6:$DS$506,'Half from MC Supply Inputs '!HK$138+1,FALSE),HK133)</f>
        <v>8.358638459535694</v>
      </c>
      <c r="HL166">
        <f>IF(HL$68=0,HLOOKUP($A166,'Monte Carlo_locked values'!$CQ$6:$DS$506,'Half from MC Supply Inputs '!HL$138+1,FALSE),HL133)</f>
        <v>16.286027700824469</v>
      </c>
      <c r="HM166">
        <f>IF(HM$68=0,HLOOKUP($A166,'Monte Carlo_locked values'!$CQ$6:$DS$506,'Half from MC Supply Inputs '!HM$138+1,FALSE),HM133)</f>
        <v>4.4374801668201398</v>
      </c>
      <c r="HN166">
        <f>IF(HN$68=0,HLOOKUP($A166,'Monte Carlo_locked values'!$CQ$6:$DS$506,'Half from MC Supply Inputs '!HN$138+1,FALSE),HN133)</f>
        <v>8.6198261622448396</v>
      </c>
      <c r="HO166">
        <f>IF(HO$68=0,HLOOKUP($A166,'Monte Carlo_locked values'!$CQ$6:$DS$506,'Half from MC Supply Inputs '!HO$138+1,FALSE),HO133)</f>
        <v>16.286027700824469</v>
      </c>
      <c r="HP166">
        <f>IF(HP$68=0,HLOOKUP($A166,'Monte Carlo_locked values'!$CQ$6:$DS$506,'Half from MC Supply Inputs '!HP$138+1,FALSE),HP133)</f>
        <v>7.4222972772007143</v>
      </c>
      <c r="HQ166">
        <f>IF(HQ$68=0,HLOOKUP($A166,'Monte Carlo_locked values'!$CQ$6:$DS$506,'Half from MC Supply Inputs '!HQ$138+1,FALSE),HQ133)</f>
        <v>7.4222972772007143</v>
      </c>
      <c r="HR166">
        <f>IF(HR$68=0,HLOOKUP($A166,'Monte Carlo_locked values'!$CQ$6:$DS$506,'Half from MC Supply Inputs '!HR$138+1,FALSE),HR133)</f>
        <v>9.2949796418706736</v>
      </c>
      <c r="HS166">
        <f>IF(HS$68=0,HLOOKUP($A166,'Monte Carlo_locked values'!$CQ$6:$DS$506,'Half from MC Supply Inputs '!HS$138+1,FALSE),HS133)</f>
        <v>5.9298887220104266</v>
      </c>
      <c r="HT166">
        <f>IF(HT$68=0,HLOOKUP($A166,'Monte Carlo_locked values'!$CQ$6:$DS$506,'Half from MC Supply Inputs '!HT$138+1,FALSE),HT133)</f>
        <v>8.358638459535694</v>
      </c>
      <c r="HU166">
        <f>IF(HU$68=0,HLOOKUP($A166,'Monte Carlo_locked values'!$CQ$6:$DS$506,'Half from MC Supply Inputs '!HU$138+1,FALSE),HU133)</f>
        <v>5.9298887220104266</v>
      </c>
      <c r="HV166">
        <f>IF(HV$68=0,HLOOKUP($A166,'Monte Carlo_locked values'!$CQ$6:$DS$506,'Half from MC Supply Inputs '!HV$138+1,FALSE),HV133)</f>
        <v>4.4374801668201398</v>
      </c>
      <c r="HW166">
        <f>IF(HW$68=0,HLOOKUP($A166,'Monte Carlo_locked values'!$CQ$6:$DS$506,'Half from MC Supply Inputs '!HW$138+1,FALSE),HW133)</f>
        <v>4.4374801668201398</v>
      </c>
      <c r="HX166">
        <f>IF(HX$68=0,HLOOKUP($A166,'Monte Carlo_locked values'!$CQ$6:$DS$506,'Half from MC Supply Inputs '!HX$138+1,FALSE),HX133)</f>
        <v>16.286027700824469</v>
      </c>
      <c r="HY166">
        <f>IF(HY$68=0,HLOOKUP($A166,'Monte Carlo_locked values'!$CQ$6:$DS$506,'Half from MC Supply Inputs '!HY$138+1,FALSE),HY133)</f>
        <v>9.075297125826852</v>
      </c>
      <c r="HZ166">
        <f>IF(HZ$68=0,HLOOKUP($A166,'Monte Carlo_locked values'!$CQ$6:$DS$506,'Half from MC Supply Inputs '!HZ$138+1,FALSE),HZ133)</f>
        <v>16.286027700824469</v>
      </c>
      <c r="IA166">
        <f>IF(IA$68=0,HLOOKUP($A166,'Monte Carlo_locked values'!$CQ$6:$DS$506,'Half from MC Supply Inputs '!IA$138+1,FALSE),IA133)</f>
        <v>16.286027700824469</v>
      </c>
      <c r="IB166">
        <f>IF(IB$68=0,HLOOKUP($A166,'Monte Carlo_locked values'!$CQ$6:$DS$506,'Half from MC Supply Inputs '!IB$138+1,FALSE),IB133)</f>
        <v>8.358638459535694</v>
      </c>
      <c r="IC166">
        <f>IF(IC$68=0,HLOOKUP($A166,'Monte Carlo_locked values'!$CQ$6:$DS$506,'Half from MC Supply Inputs '!IC$138+1,FALSE),IC133)</f>
        <v>7.4222972772007143</v>
      </c>
      <c r="ID166">
        <f>IF(ID$68=0,HLOOKUP($A166,'Monte Carlo_locked values'!$CQ$6:$DS$506,'Half from MC Supply Inputs '!ID$138+1,FALSE),ID133)</f>
        <v>4.4374801668201398</v>
      </c>
      <c r="IE166">
        <f>IF(IE$68=0,HLOOKUP($A166,'Monte Carlo_locked values'!$CQ$6:$DS$506,'Half from MC Supply Inputs '!IE$138+1,FALSE),IE133)</f>
        <v>4.4374801668201398</v>
      </c>
      <c r="IF166">
        <f>IF(IF$68=0,HLOOKUP($A166,'Monte Carlo_locked values'!$CQ$6:$DS$506,'Half from MC Supply Inputs '!IF$138+1,FALSE),IF133)</f>
        <v>9.2949796418706736</v>
      </c>
      <c r="IG166">
        <f>IF(IG$68=0,HLOOKUP($A166,'Monte Carlo_locked values'!$CQ$6:$DS$506,'Half from MC Supply Inputs '!IG$138+1,FALSE),IG133)</f>
        <v>11.350822351233703</v>
      </c>
      <c r="IH166">
        <f>IF(IH$68=0,HLOOKUP($A166,'Monte Carlo_locked values'!$CQ$6:$DS$506,'Half from MC Supply Inputs '!IH$138+1,FALSE),IH133)</f>
        <v>16.286027700824469</v>
      </c>
      <c r="II166">
        <f>IF(II$68=0,HLOOKUP($A166,'Monte Carlo_locked values'!$CQ$6:$DS$506,'Half from MC Supply Inputs '!II$138+1,FALSE),II133)</f>
        <v>4.6711149089497734</v>
      </c>
      <c r="IJ166">
        <f>IF(IJ$68=0,HLOOKUP($A166,'Monte Carlo_locked values'!$CQ$6:$DS$506,'Half from MC Supply Inputs '!IJ$138+1,FALSE),IJ133)</f>
        <v>5.4817413137986843</v>
      </c>
      <c r="IK166">
        <f>IF(IK$68=0,HLOOKUP($A166,'Monte Carlo_locked values'!$CQ$6:$DS$506,'Half from MC Supply Inputs '!IK$138+1,FALSE),IK133)</f>
        <v>5.9298887220104266</v>
      </c>
      <c r="IL166">
        <f>IF(IL$68=0,HLOOKUP($A166,'Monte Carlo_locked values'!$CQ$6:$DS$506,'Half from MC Supply Inputs '!IL$138+1,FALSE),IL133)</f>
        <v>7.4222972772007143</v>
      </c>
      <c r="IM166">
        <f>IF(IM$68=0,HLOOKUP($A166,'Monte Carlo_locked values'!$CQ$6:$DS$506,'Half from MC Supply Inputs '!IM$138+1,FALSE),IM133)</f>
        <v>4.4374801668201398</v>
      </c>
      <c r="IN166">
        <f>IF(IN$68=0,HLOOKUP($A166,'Monte Carlo_locked values'!$CQ$6:$DS$506,'Half from MC Supply Inputs '!IN$138+1,FALSE),IN133)</f>
        <v>16.286027700824469</v>
      </c>
      <c r="IO166">
        <f>IF(IO$68=0,HLOOKUP($A166,'Monte Carlo_locked values'!$CQ$6:$DS$506,'Half from MC Supply Inputs '!IO$138+1,FALSE),IO133)</f>
        <v>16.286027700824469</v>
      </c>
      <c r="IP166">
        <f>IF(IP$68=0,HLOOKUP($A166,'Monte Carlo_locked values'!$CQ$6:$DS$506,'Half from MC Supply Inputs '!IP$138+1,FALSE),IP133)</f>
        <v>9.2949796418706736</v>
      </c>
      <c r="IQ166">
        <f>IF(IQ$68=0,HLOOKUP($A166,'Monte Carlo_locked values'!$CQ$6:$DS$506,'Half from MC Supply Inputs '!IQ$138+1,FALSE),IQ133)</f>
        <v>9.2949796418706736</v>
      </c>
      <c r="IR166">
        <f>IF(IR$68=0,HLOOKUP($A166,'Monte Carlo_locked values'!$CQ$6:$DS$506,'Half from MC Supply Inputs '!IR$138+1,FALSE),IR133)</f>
        <v>7.4222972772007143</v>
      </c>
      <c r="IS166">
        <f>IF(IS$68=0,HLOOKUP($A166,'Monte Carlo_locked values'!$CQ$6:$DS$506,'Half from MC Supply Inputs '!IS$138+1,FALSE),IS133)</f>
        <v>16.286027700824469</v>
      </c>
      <c r="IT166">
        <f>IF(IT$68=0,HLOOKUP($A166,'Monte Carlo_locked values'!$CQ$6:$DS$506,'Half from MC Supply Inputs '!IT$138+1,FALSE),IT133)</f>
        <v>9.2949796418706736</v>
      </c>
      <c r="IU166">
        <f>IF(IU$68=0,HLOOKUP($A166,'Monte Carlo_locked values'!$CQ$6:$DS$506,'Half from MC Supply Inputs '!IU$138+1,FALSE),IU133)</f>
        <v>8.358638459535694</v>
      </c>
      <c r="IV166">
        <f>IF(IV$68=0,HLOOKUP($A166,'Monte Carlo_locked values'!$CQ$6:$DS$506,'Half from MC Supply Inputs '!IV$138+1,FALSE),IV133)</f>
        <v>16.286027700824469</v>
      </c>
      <c r="IW166">
        <f>IF(IW$68=0,HLOOKUP($A166,'Monte Carlo_locked values'!$CQ$6:$DS$506,'Half from MC Supply Inputs '!IW$138+1,FALSE),IW133)</f>
        <v>16.286027700824469</v>
      </c>
      <c r="IX166">
        <f>IF(IX$68=0,HLOOKUP($A166,'Monte Carlo_locked values'!$CQ$6:$DS$506,'Half from MC Supply Inputs '!IX$138+1,FALSE),IX133)</f>
        <v>16.286027700824469</v>
      </c>
      <c r="IY166">
        <f>IF(IY$68=0,HLOOKUP($A166,'Monte Carlo_locked values'!$CQ$6:$DS$506,'Half from MC Supply Inputs '!IY$138+1,FALSE),IY133)</f>
        <v>5.9298887220104266</v>
      </c>
      <c r="IZ166">
        <f>IF(IZ$68=0,HLOOKUP($A166,'Monte Carlo_locked values'!$CQ$6:$DS$506,'Half from MC Supply Inputs '!IZ$138+1,FALSE),IZ133)</f>
        <v>4.4426679521408019</v>
      </c>
      <c r="JA166">
        <f>IF(JA$68=0,HLOOKUP($A166,'Monte Carlo_locked values'!$CQ$6:$DS$506,'Half from MC Supply Inputs '!JA$138+1,FALSE),JA133)</f>
        <v>16.286027700824469</v>
      </c>
      <c r="JB166">
        <f>IF(JB$68=0,HLOOKUP($A166,'Monte Carlo_locked values'!$CQ$6:$DS$506,'Half from MC Supply Inputs '!JB$138+1,FALSE),JB133)</f>
        <v>12.001589390378259</v>
      </c>
      <c r="JC166">
        <f>IF(JC$68=0,HLOOKUP($A166,'Monte Carlo_locked values'!$CQ$6:$DS$506,'Half from MC Supply Inputs '!JC$138+1,FALSE),JC133)</f>
        <v>5.9298887220104266</v>
      </c>
      <c r="JD166">
        <f>IF(JD$68=0,HLOOKUP($A166,'Monte Carlo_locked values'!$CQ$6:$DS$506,'Half from MC Supply Inputs '!JD$138+1,FALSE),JD133)</f>
        <v>16.286027700824469</v>
      </c>
      <c r="JE166">
        <f>IF(JE$68=0,HLOOKUP($A166,'Monte Carlo_locked values'!$CQ$6:$DS$506,'Half from MC Supply Inputs '!JE$138+1,FALSE),JE133)</f>
        <v>16.286027700824469</v>
      </c>
      <c r="JF166">
        <f>IF(JF$68=0,HLOOKUP($A166,'Monte Carlo_locked values'!$CQ$6:$DS$506,'Half from MC Supply Inputs '!JF$138+1,FALSE),JF133)</f>
        <v>8.358638459535694</v>
      </c>
      <c r="JG166">
        <f>IF(JG$68=0,HLOOKUP($A166,'Monte Carlo_locked values'!$CQ$6:$DS$506,'Half from MC Supply Inputs '!JG$138+1,FALSE),JG133)</f>
        <v>7.3659729195577865</v>
      </c>
      <c r="JH166">
        <f>IF(JH$68=0,HLOOKUP($A166,'Monte Carlo_locked values'!$CQ$6:$DS$506,'Half from MC Supply Inputs '!JH$138+1,FALSE),JH133)</f>
        <v>15.997969369390907</v>
      </c>
      <c r="JI166">
        <f>IF(JI$68=0,HLOOKUP($A166,'Monte Carlo_locked values'!$CQ$6:$DS$506,'Half from MC Supply Inputs '!JI$138+1,FALSE),JI133)</f>
        <v>16.286027700824469</v>
      </c>
      <c r="JJ166">
        <f>IF(JJ$68=0,HLOOKUP($A166,'Monte Carlo_locked values'!$CQ$6:$DS$506,'Half from MC Supply Inputs '!JJ$138+1,FALSE),JJ133)</f>
        <v>4.4374801668201398</v>
      </c>
      <c r="JK166">
        <f>IF(JK$68=0,HLOOKUP($A166,'Monte Carlo_locked values'!$CQ$6:$DS$506,'Half from MC Supply Inputs '!JK$138+1,FALSE),JK133)</f>
        <v>8.358638459535694</v>
      </c>
      <c r="JL166">
        <f>IF(JL$68=0,HLOOKUP($A166,'Monte Carlo_locked values'!$CQ$6:$DS$506,'Half from MC Supply Inputs '!JL$138+1,FALSE),JL133)</f>
        <v>5.9298887220104266</v>
      </c>
      <c r="JM166">
        <f>IF(JM$68=0,HLOOKUP($A166,'Monte Carlo_locked values'!$CQ$6:$DS$506,'Half from MC Supply Inputs '!JM$138+1,FALSE),JM133)</f>
        <v>4.4374801668201398</v>
      </c>
      <c r="JN166">
        <f>IF(JN$68=0,HLOOKUP($A166,'Monte Carlo_locked values'!$CQ$6:$DS$506,'Half from MC Supply Inputs '!JN$138+1,FALSE),JN133)</f>
        <v>10.261532612147663</v>
      </c>
      <c r="JO166">
        <f>IF(JO$68=0,HLOOKUP($A166,'Monte Carlo_locked values'!$CQ$6:$DS$506,'Half from MC Supply Inputs '!JO$138+1,FALSE),JO133)</f>
        <v>13.491521831002121</v>
      </c>
      <c r="JP166">
        <f>IF(JP$68=0,HLOOKUP($A166,'Monte Carlo_locked values'!$CQ$6:$DS$506,'Half from MC Supply Inputs '!JP$138+1,FALSE),JP133)</f>
        <v>7.4222972772007143</v>
      </c>
      <c r="JQ166">
        <f>IF(JQ$68=0,HLOOKUP($A166,'Monte Carlo_locked values'!$CQ$6:$DS$506,'Half from MC Supply Inputs '!JQ$138+1,FALSE),JQ133)</f>
        <v>4.4374801668201398</v>
      </c>
      <c r="JR166">
        <f>IF(JR$68=0,HLOOKUP($A166,'Monte Carlo_locked values'!$CQ$6:$DS$506,'Half from MC Supply Inputs '!JR$138+1,FALSE),JR133)</f>
        <v>16.286027700824469</v>
      </c>
      <c r="JS166">
        <f>IF(JS$68=0,HLOOKUP($A166,'Monte Carlo_locked values'!$CQ$6:$DS$506,'Half from MC Supply Inputs '!JS$138+1,FALSE),JS133)</f>
        <v>4.4374801668201398</v>
      </c>
      <c r="JT166">
        <f>IF(JT$68=0,HLOOKUP($A166,'Monte Carlo_locked values'!$CQ$6:$DS$506,'Half from MC Supply Inputs '!JT$138+1,FALSE),JT133)</f>
        <v>9.2949796418706736</v>
      </c>
      <c r="JU166">
        <f>IF(JU$68=0,HLOOKUP($A166,'Monte Carlo_locked values'!$CQ$6:$DS$506,'Half from MC Supply Inputs '!JU$138+1,FALSE),JU133)</f>
        <v>5.9298887220104266</v>
      </c>
      <c r="JV166">
        <f>IF(JV$68=0,HLOOKUP($A166,'Monte Carlo_locked values'!$CQ$6:$DS$506,'Half from MC Supply Inputs '!JV$138+1,FALSE),JV133)</f>
        <v>7.4729938324537848</v>
      </c>
      <c r="JW166">
        <f>IF(JW$68=0,HLOOKUP($A166,'Monte Carlo_locked values'!$CQ$6:$DS$506,'Half from MC Supply Inputs '!JW$138+1,FALSE),JW133)</f>
        <v>9.2949796418706736</v>
      </c>
      <c r="JX166">
        <f>IF(JX$68=0,HLOOKUP($A166,'Monte Carlo_locked values'!$CQ$6:$DS$506,'Half from MC Supply Inputs '!JX$138+1,FALSE),JX133)</f>
        <v>5.9298887220104266</v>
      </c>
      <c r="JY166">
        <f>IF(JY$68=0,HLOOKUP($A166,'Monte Carlo_locked values'!$CQ$6:$DS$506,'Half from MC Supply Inputs '!JY$138+1,FALSE),JY133)</f>
        <v>7.4222972772007143</v>
      </c>
      <c r="JZ166">
        <f>IF(JZ$68=0,HLOOKUP($A166,'Monte Carlo_locked values'!$CQ$6:$DS$506,'Half from MC Supply Inputs '!JZ$138+1,FALSE),JZ133)</f>
        <v>4.4426679521408019</v>
      </c>
      <c r="KA166">
        <f>IF(KA$68=0,HLOOKUP($A166,'Monte Carlo_locked values'!$CQ$6:$DS$506,'Half from MC Supply Inputs '!KA$138+1,FALSE),KA133)</f>
        <v>7.8841064842192283</v>
      </c>
      <c r="KB166">
        <f>IF(KB$68=0,HLOOKUP($A166,'Monte Carlo_locked values'!$CQ$6:$DS$506,'Half from MC Supply Inputs '!KB$138+1,FALSE),KB133)</f>
        <v>4.4374801668201398</v>
      </c>
      <c r="KC166">
        <f>IF(KC$68=0,HLOOKUP($A166,'Monte Carlo_locked values'!$CQ$6:$DS$506,'Half from MC Supply Inputs '!KC$138+1,FALSE),KC133)</f>
        <v>12.439417687913611</v>
      </c>
      <c r="KD166">
        <f>IF(KD$68=0,HLOOKUP($A166,'Monte Carlo_locked values'!$CQ$6:$DS$506,'Half from MC Supply Inputs '!KD$138+1,FALSE),KD133)</f>
        <v>16.286027700824469</v>
      </c>
      <c r="KE166">
        <f>IF(KE$68=0,HLOOKUP($A166,'Monte Carlo_locked values'!$CQ$6:$DS$506,'Half from MC Supply Inputs '!KE$138+1,FALSE),KE133)</f>
        <v>4.4426679521408019</v>
      </c>
      <c r="KF166">
        <f>IF(KF$68=0,HLOOKUP($A166,'Monte Carlo_locked values'!$CQ$6:$DS$506,'Half from MC Supply Inputs '!KF$138+1,FALSE),KF133)</f>
        <v>8.358638459535694</v>
      </c>
      <c r="KG166">
        <f>IF(KG$68=0,HLOOKUP($A166,'Monte Carlo_locked values'!$CQ$6:$DS$506,'Half from MC Supply Inputs '!KG$138+1,FALSE),KG133)</f>
        <v>16.286027700824469</v>
      </c>
      <c r="KH166">
        <f>IF(KH$68=0,HLOOKUP($A166,'Monte Carlo_locked values'!$CQ$6:$DS$506,'Half from MC Supply Inputs '!KH$138+1,FALSE),KH133)</f>
        <v>8.358638459535694</v>
      </c>
      <c r="KI166">
        <f>IF(KI$68=0,HLOOKUP($A166,'Monte Carlo_locked values'!$CQ$6:$DS$506,'Half from MC Supply Inputs '!KI$138+1,FALSE),KI133)</f>
        <v>16.286027700824469</v>
      </c>
      <c r="KJ166">
        <f>IF(KJ$68=0,HLOOKUP($A166,'Monte Carlo_locked values'!$CQ$6:$DS$506,'Half from MC Supply Inputs '!KJ$138+1,FALSE),KJ133)</f>
        <v>4.4374801668201398</v>
      </c>
      <c r="KK166">
        <f>IF(KK$68=0,HLOOKUP($A166,'Monte Carlo_locked values'!$CQ$6:$DS$506,'Half from MC Supply Inputs '!KK$138+1,FALSE),KK133)</f>
        <v>16.286027700824469</v>
      </c>
      <c r="KL166">
        <f>IF(KL$68=0,HLOOKUP($A166,'Monte Carlo_locked values'!$CQ$6:$DS$506,'Half from MC Supply Inputs '!KL$138+1,FALSE),KL133)</f>
        <v>7.4222972772007143</v>
      </c>
      <c r="KM166">
        <f>IF(KM$68=0,HLOOKUP($A166,'Monte Carlo_locked values'!$CQ$6:$DS$506,'Half from MC Supply Inputs '!KM$138+1,FALSE),KM133)</f>
        <v>5.9298887220104266</v>
      </c>
      <c r="KN166">
        <f>IF(KN$68=0,HLOOKUP($A166,'Monte Carlo_locked values'!$CQ$6:$DS$506,'Half from MC Supply Inputs '!KN$138+1,FALSE),KN133)</f>
        <v>7.4222972772007143</v>
      </c>
      <c r="KO166">
        <f>IF(KO$68=0,HLOOKUP($A166,'Monte Carlo_locked values'!$CQ$6:$DS$506,'Half from MC Supply Inputs '!KO$138+1,FALSE),KO133)</f>
        <v>10.586571194831652</v>
      </c>
      <c r="KP166">
        <f>IF(KP$68=0,HLOOKUP($A166,'Monte Carlo_locked values'!$CQ$6:$DS$506,'Half from MC Supply Inputs '!KP$138+1,FALSE),KP133)</f>
        <v>5.9298887220104266</v>
      </c>
      <c r="KQ166">
        <f>IF(KQ$68=0,HLOOKUP($A166,'Monte Carlo_locked values'!$CQ$6:$DS$506,'Half from MC Supply Inputs '!KQ$138+1,FALSE),KQ133)</f>
        <v>16.286027700824469</v>
      </c>
      <c r="KR166">
        <f>IF(KR$68=0,HLOOKUP($A166,'Monte Carlo_locked values'!$CQ$6:$DS$506,'Half from MC Supply Inputs '!KR$138+1,FALSE),KR133)</f>
        <v>7.4222972772007143</v>
      </c>
      <c r="KS166">
        <f>IF(KS$68=0,HLOOKUP($A166,'Monte Carlo_locked values'!$CQ$6:$DS$506,'Half from MC Supply Inputs '!KS$138+1,FALSE),KS133)</f>
        <v>16.286027700824469</v>
      </c>
      <c r="KT166">
        <f>IF(KT$68=0,HLOOKUP($A166,'Monte Carlo_locked values'!$CQ$6:$DS$506,'Half from MC Supply Inputs '!KT$138+1,FALSE),KT133)</f>
        <v>16.286027700824469</v>
      </c>
      <c r="KU166">
        <f>IF(KU$68=0,HLOOKUP($A166,'Monte Carlo_locked values'!$CQ$6:$DS$506,'Half from MC Supply Inputs '!KU$138+1,FALSE),KU133)</f>
        <v>9.2949796418706736</v>
      </c>
      <c r="KV166">
        <f>IF(KV$68=0,HLOOKUP($A166,'Monte Carlo_locked values'!$CQ$6:$DS$506,'Half from MC Supply Inputs '!KV$138+1,FALSE),KV133)</f>
        <v>4.4374801668201398</v>
      </c>
      <c r="KW166">
        <f>IF(KW$68=0,HLOOKUP($A166,'Monte Carlo_locked values'!$CQ$6:$DS$506,'Half from MC Supply Inputs '!KW$138+1,FALSE),KW133)</f>
        <v>4.6438907867627037</v>
      </c>
      <c r="KX166">
        <f>IF(KX$68=0,HLOOKUP($A166,'Monte Carlo_locked values'!$CQ$6:$DS$506,'Half from MC Supply Inputs '!KX$138+1,FALSE),KX133)</f>
        <v>4.4426679521408019</v>
      </c>
      <c r="KY166">
        <f>IF(KY$68=0,HLOOKUP($A166,'Monte Carlo_locked values'!$CQ$6:$DS$506,'Half from MC Supply Inputs '!KY$138+1,FALSE),KY133)</f>
        <v>16.286027700824469</v>
      </c>
      <c r="KZ166">
        <f>IF(KZ$68=0,HLOOKUP($A166,'Monte Carlo_locked values'!$CQ$6:$DS$506,'Half from MC Supply Inputs '!KZ$138+1,FALSE),KZ133)</f>
        <v>16.286027700824469</v>
      </c>
      <c r="LA166">
        <f>IF(LA$68=0,HLOOKUP($A166,'Monte Carlo_locked values'!$CQ$6:$DS$506,'Half from MC Supply Inputs '!LA$138+1,FALSE),LA133)</f>
        <v>16.286027700824469</v>
      </c>
      <c r="LB166">
        <f>IF(LB$68=0,HLOOKUP($A166,'Monte Carlo_locked values'!$CQ$6:$DS$506,'Half from MC Supply Inputs '!LB$138+1,FALSE),LB133)</f>
        <v>5.9298887220104266</v>
      </c>
      <c r="LC166">
        <f>IF(LC$68=0,HLOOKUP($A166,'Monte Carlo_locked values'!$CQ$6:$DS$506,'Half from MC Supply Inputs '!LC$138+1,FALSE),LC133)</f>
        <v>12.914803056468932</v>
      </c>
      <c r="LD166">
        <f>IF(LD$68=0,HLOOKUP($A166,'Monte Carlo_locked values'!$CQ$6:$DS$506,'Half from MC Supply Inputs '!LD$138+1,FALSE),LD133)</f>
        <v>5.9298887220104266</v>
      </c>
      <c r="LE166">
        <f>IF(LE$68=0,HLOOKUP($A166,'Monte Carlo_locked values'!$CQ$6:$DS$506,'Half from MC Supply Inputs '!LE$138+1,FALSE),LE133)</f>
        <v>4.4374801668201398</v>
      </c>
      <c r="LF166">
        <f>IF(LF$68=0,HLOOKUP($A166,'Monte Carlo_locked values'!$CQ$6:$DS$506,'Half from MC Supply Inputs '!LF$138+1,FALSE),LF133)</f>
        <v>16.286027700824469</v>
      </c>
      <c r="LG166">
        <f>IF(LG$68=0,HLOOKUP($A166,'Monte Carlo_locked values'!$CQ$6:$DS$506,'Half from MC Supply Inputs '!LG$138+1,FALSE),LG133)</f>
        <v>16.286027700824469</v>
      </c>
      <c r="LH166">
        <f>IF(LH$68=0,HLOOKUP($A166,'Monte Carlo_locked values'!$CQ$6:$DS$506,'Half from MC Supply Inputs '!LH$138+1,FALSE),LH133)</f>
        <v>16.286027700824469</v>
      </c>
      <c r="LI166">
        <f>IF(LI$68=0,HLOOKUP($A166,'Monte Carlo_locked values'!$CQ$6:$DS$506,'Half from MC Supply Inputs '!LI$138+1,FALSE),LI133)</f>
        <v>14.99168871530313</v>
      </c>
      <c r="LJ166">
        <f>IF(LJ$68=0,HLOOKUP($A166,'Monte Carlo_locked values'!$CQ$6:$DS$506,'Half from MC Supply Inputs '!LJ$138+1,FALSE),LJ133)</f>
        <v>9.2949796418706736</v>
      </c>
      <c r="LK166">
        <f>IF(LK$68=0,HLOOKUP($A166,'Monte Carlo_locked values'!$CQ$6:$DS$506,'Half from MC Supply Inputs '!LK$138+1,FALSE),LK133)</f>
        <v>8.358638459535694</v>
      </c>
      <c r="LL166">
        <f>IF(LL$68=0,HLOOKUP($A166,'Monte Carlo_locked values'!$CQ$6:$DS$506,'Half from MC Supply Inputs '!LL$138+1,FALSE),LL133)</f>
        <v>16.286027700824469</v>
      </c>
      <c r="LM166">
        <f>IF(LM$68=0,HLOOKUP($A166,'Monte Carlo_locked values'!$CQ$6:$DS$506,'Half from MC Supply Inputs '!LM$138+1,FALSE),LM133)</f>
        <v>7.1689581520413714</v>
      </c>
      <c r="LN166">
        <f>IF(LN$68=0,HLOOKUP($A166,'Monte Carlo_locked values'!$CQ$6:$DS$506,'Half from MC Supply Inputs '!LN$138+1,FALSE),LN133)</f>
        <v>4.4426679521408019</v>
      </c>
      <c r="LO166">
        <f>IF(LO$68=0,HLOOKUP($A166,'Monte Carlo_locked values'!$CQ$6:$DS$506,'Half from MC Supply Inputs '!LO$138+1,FALSE),LO133)</f>
        <v>4.4426679521408019</v>
      </c>
      <c r="LP166">
        <f>IF(LP$68=0,HLOOKUP($A166,'Monte Carlo_locked values'!$CQ$6:$DS$506,'Half from MC Supply Inputs '!LP$138+1,FALSE),LP133)</f>
        <v>10.480762636772877</v>
      </c>
      <c r="LQ166">
        <f>IF(LQ$68=0,HLOOKUP($A166,'Monte Carlo_locked values'!$CQ$6:$DS$506,'Half from MC Supply Inputs '!LQ$138+1,FALSE),LQ133)</f>
        <v>16.286027700824469</v>
      </c>
      <c r="LR166">
        <f>IF(LR$68=0,HLOOKUP($A166,'Monte Carlo_locked values'!$CQ$6:$DS$506,'Half from MC Supply Inputs '!LR$138+1,FALSE),LR133)</f>
        <v>4.4374801668201398</v>
      </c>
      <c r="LS166">
        <f>IF(LS$68=0,HLOOKUP($A166,'Monte Carlo_locked values'!$CQ$6:$DS$506,'Half from MC Supply Inputs '!LS$138+1,FALSE),LS133)</f>
        <v>16.286027700824469</v>
      </c>
      <c r="LT166">
        <f>IF(LT$68=0,HLOOKUP($A166,'Monte Carlo_locked values'!$CQ$6:$DS$506,'Half from MC Supply Inputs '!LT$138+1,FALSE),LT133)</f>
        <v>16.286027700824469</v>
      </c>
      <c r="LU166">
        <f>IF(LU$68=0,HLOOKUP($A166,'Monte Carlo_locked values'!$CQ$6:$DS$506,'Half from MC Supply Inputs '!LU$138+1,FALSE),LU133)</f>
        <v>5.9298887220104266</v>
      </c>
      <c r="LV166">
        <f>IF(LV$68=0,HLOOKUP($A166,'Monte Carlo_locked values'!$CQ$6:$DS$506,'Half from MC Supply Inputs '!LV$138+1,FALSE),LV133)</f>
        <v>9.2949796418706736</v>
      </c>
      <c r="LW166">
        <f>IF(LW$68=0,HLOOKUP($A166,'Monte Carlo_locked values'!$CQ$6:$DS$506,'Half from MC Supply Inputs '!LW$138+1,FALSE),LW133)</f>
        <v>5.3922900497812574</v>
      </c>
      <c r="LX166">
        <f>IF(LX$68=0,HLOOKUP($A166,'Monte Carlo_locked values'!$CQ$6:$DS$506,'Half from MC Supply Inputs '!LX$138+1,FALSE),LX133)</f>
        <v>4.4374801668201398</v>
      </c>
      <c r="LY166">
        <f>IF(LY$68=0,HLOOKUP($A166,'Monte Carlo_locked values'!$CQ$6:$DS$506,'Half from MC Supply Inputs '!LY$138+1,FALSE),LY133)</f>
        <v>9.2949796418706736</v>
      </c>
      <c r="LZ166">
        <f>IF(LZ$68=0,HLOOKUP($A166,'Monte Carlo_locked values'!$CQ$6:$DS$506,'Half from MC Supply Inputs '!LZ$138+1,FALSE),LZ133)</f>
        <v>16.286027700824469</v>
      </c>
      <c r="MA166">
        <f>IF(MA$68=0,HLOOKUP($A166,'Monte Carlo_locked values'!$CQ$6:$DS$506,'Half from MC Supply Inputs '!MA$138+1,FALSE),MA133)</f>
        <v>4.4374801668201398</v>
      </c>
      <c r="MB166">
        <f>IF(MB$68=0,HLOOKUP($A166,'Monte Carlo_locked values'!$CQ$6:$DS$506,'Half from MC Supply Inputs '!MB$138+1,FALSE),MB133)</f>
        <v>4.4374801668201398</v>
      </c>
      <c r="MC166">
        <f>IF(MC$68=0,HLOOKUP($A166,'Monte Carlo_locked values'!$CQ$6:$DS$506,'Half from MC Supply Inputs '!MC$138+1,FALSE),MC133)</f>
        <v>4.4426679521408019</v>
      </c>
      <c r="MD166">
        <f>IF(MD$68=0,HLOOKUP($A166,'Monte Carlo_locked values'!$CQ$6:$DS$506,'Half from MC Supply Inputs '!MD$138+1,FALSE),MD133)</f>
        <v>9.2949796418706736</v>
      </c>
      <c r="ME166">
        <f>IF(ME$68=0,HLOOKUP($A166,'Monte Carlo_locked values'!$CQ$6:$DS$506,'Half from MC Supply Inputs '!ME$138+1,FALSE),ME133)</f>
        <v>16.286027700824469</v>
      </c>
      <c r="MF166">
        <f>IF(MF$68=0,HLOOKUP($A166,'Monte Carlo_locked values'!$CQ$6:$DS$506,'Half from MC Supply Inputs '!MF$138+1,FALSE),MF133)</f>
        <v>4.4374801668201398</v>
      </c>
      <c r="MG166">
        <f>IF(MG$68=0,HLOOKUP($A166,'Monte Carlo_locked values'!$CQ$6:$DS$506,'Half from MC Supply Inputs '!MG$138+1,FALSE),MG133)</f>
        <v>16.286027700824469</v>
      </c>
      <c r="MH166">
        <f>IF(MH$68=0,HLOOKUP($A166,'Monte Carlo_locked values'!$CQ$6:$DS$506,'Half from MC Supply Inputs '!MH$138+1,FALSE),MH133)</f>
        <v>9.2949796418706736</v>
      </c>
      <c r="MI166">
        <f>IF(MI$68=0,HLOOKUP($A166,'Monte Carlo_locked values'!$CQ$6:$DS$506,'Half from MC Supply Inputs '!MI$138+1,FALSE),MI133)</f>
        <v>16.286027700824469</v>
      </c>
      <c r="MJ166">
        <f>IF(MJ$68=0,HLOOKUP($A166,'Monte Carlo_locked values'!$CQ$6:$DS$506,'Half from MC Supply Inputs '!MJ$138+1,FALSE),MJ133)</f>
        <v>7.1143793698386188</v>
      </c>
      <c r="MK166">
        <f>IF(MK$68=0,HLOOKUP($A166,'Monte Carlo_locked values'!$CQ$6:$DS$506,'Half from MC Supply Inputs '!MK$138+1,FALSE),MK133)</f>
        <v>5.5435872707167491</v>
      </c>
      <c r="ML166">
        <f>IF(ML$68=0,HLOOKUP($A166,'Monte Carlo_locked values'!$CQ$6:$DS$506,'Half from MC Supply Inputs '!ML$138+1,FALSE),ML133)</f>
        <v>4.4374801668201398</v>
      </c>
      <c r="MM166">
        <f>IF(MM$68=0,HLOOKUP($A166,'Monte Carlo_locked values'!$CQ$6:$DS$506,'Half from MC Supply Inputs '!MM$138+1,FALSE),MM133)</f>
        <v>16.286027700824469</v>
      </c>
      <c r="MN166">
        <f>IF(MN$68=0,HLOOKUP($A166,'Monte Carlo_locked values'!$CQ$6:$DS$506,'Half from MC Supply Inputs '!MN$138+1,FALSE),MN133)</f>
        <v>8.358638459535694</v>
      </c>
      <c r="MO166">
        <f>IF(MO$68=0,HLOOKUP($A166,'Monte Carlo_locked values'!$CQ$6:$DS$506,'Half from MC Supply Inputs '!MO$138+1,FALSE),MO133)</f>
        <v>5.9298887220104266</v>
      </c>
      <c r="MP166">
        <f>IF(MP$68=0,HLOOKUP($A166,'Monte Carlo_locked values'!$CQ$6:$DS$506,'Half from MC Supply Inputs '!MP$138+1,FALSE),MP133)</f>
        <v>16.286027700824469</v>
      </c>
      <c r="MQ166">
        <f>IF(MQ$68=0,HLOOKUP($A166,'Monte Carlo_locked values'!$CQ$6:$DS$506,'Half from MC Supply Inputs '!MQ$138+1,FALSE),MQ133)</f>
        <v>16.286027700824469</v>
      </c>
      <c r="MR166">
        <f>IF(MR$68=0,HLOOKUP($A166,'Monte Carlo_locked values'!$CQ$6:$DS$506,'Half from MC Supply Inputs '!MR$138+1,FALSE),MR133)</f>
        <v>16.286027700824469</v>
      </c>
      <c r="MS166">
        <f>IF(MS$68=0,HLOOKUP($A166,'Monte Carlo_locked values'!$CQ$6:$DS$506,'Half from MC Supply Inputs '!MS$138+1,FALSE),MS133)</f>
        <v>5.9298887220104266</v>
      </c>
      <c r="MT166">
        <f>IF(MT$68=0,HLOOKUP($A166,'Monte Carlo_locked values'!$CQ$6:$DS$506,'Half from MC Supply Inputs '!MT$138+1,FALSE),MT133)</f>
        <v>16.286027700824469</v>
      </c>
      <c r="MU166">
        <f>IF(MU$68=0,HLOOKUP($A166,'Monte Carlo_locked values'!$CQ$6:$DS$506,'Half from MC Supply Inputs '!MU$138+1,FALSE),MU133)</f>
        <v>16.286027700824469</v>
      </c>
      <c r="MV166">
        <f>IF(MV$68=0,HLOOKUP($A166,'Monte Carlo_locked values'!$CQ$6:$DS$506,'Half from MC Supply Inputs '!MV$138+1,FALSE),MV133)</f>
        <v>8.358638459535694</v>
      </c>
      <c r="MW166">
        <f>IF(MW$68=0,HLOOKUP($A166,'Monte Carlo_locked values'!$CQ$6:$DS$506,'Half from MC Supply Inputs '!MW$138+1,FALSE),MW133)</f>
        <v>9.2949796418706736</v>
      </c>
      <c r="MX166">
        <f>IF(MX$68=0,HLOOKUP($A166,'Monte Carlo_locked values'!$CQ$6:$DS$506,'Half from MC Supply Inputs '!MX$138+1,FALSE),MX133)</f>
        <v>7.4222972772007143</v>
      </c>
      <c r="MY166">
        <f>IF(MY$68=0,HLOOKUP($A166,'Monte Carlo_locked values'!$CQ$6:$DS$506,'Half from MC Supply Inputs '!MY$138+1,FALSE),MY133)</f>
        <v>13.226691144765642</v>
      </c>
      <c r="MZ166">
        <f>IF(MZ$68=0,HLOOKUP($A166,'Monte Carlo_locked values'!$CQ$6:$DS$506,'Half from MC Supply Inputs '!MZ$138+1,FALSE),MZ133)</f>
        <v>9.2949796418706736</v>
      </c>
      <c r="NA166">
        <f>IF(NA$68=0,HLOOKUP($A166,'Monte Carlo_locked values'!$CQ$6:$DS$506,'Half from MC Supply Inputs '!NA$138+1,FALSE),NA133)</f>
        <v>5.6254877601792401</v>
      </c>
      <c r="NB166">
        <f>IF(NB$68=0,HLOOKUP($A166,'Monte Carlo_locked values'!$CQ$6:$DS$506,'Half from MC Supply Inputs '!NB$138+1,FALSE),NB133)</f>
        <v>5.9298887220104266</v>
      </c>
      <c r="NC166">
        <f>IF(NC$68=0,HLOOKUP($A166,'Monte Carlo_locked values'!$CQ$6:$DS$506,'Half from MC Supply Inputs '!NC$138+1,FALSE),NC133)</f>
        <v>16.286027700824469</v>
      </c>
      <c r="ND166">
        <f>IF(ND$68=0,HLOOKUP($A166,'Monte Carlo_locked values'!$CQ$6:$DS$506,'Half from MC Supply Inputs '!ND$138+1,FALSE),ND133)</f>
        <v>4.4426679521408019</v>
      </c>
      <c r="NE166">
        <f>IF(NE$68=0,HLOOKUP($A166,'Monte Carlo_locked values'!$CQ$6:$DS$506,'Half from MC Supply Inputs '!NE$138+1,FALSE),NE133)</f>
        <v>13.676676955669283</v>
      </c>
      <c r="NF166">
        <f>IF(NF$68=0,HLOOKUP($A166,'Monte Carlo_locked values'!$CQ$6:$DS$506,'Half from MC Supply Inputs '!NF$138+1,FALSE),NF133)</f>
        <v>5.9298887220104266</v>
      </c>
      <c r="NG166">
        <f>IF(NG$68=0,HLOOKUP($A166,'Monte Carlo_locked values'!$CQ$6:$DS$506,'Half from MC Supply Inputs '!NG$138+1,FALSE),NG133)</f>
        <v>4.4374801668201398</v>
      </c>
      <c r="NH166">
        <f>IF(NH$68=0,HLOOKUP($A166,'Monte Carlo_locked values'!$CQ$6:$DS$506,'Half from MC Supply Inputs '!NH$138+1,FALSE),NH133)</f>
        <v>5.9298887220104266</v>
      </c>
      <c r="NI166">
        <f>IF(NI$68=0,HLOOKUP($A166,'Monte Carlo_locked values'!$CQ$6:$DS$506,'Half from MC Supply Inputs '!NI$138+1,FALSE),NI133)</f>
        <v>8.9484910949580634</v>
      </c>
      <c r="NJ166">
        <f>IF(NJ$68=0,HLOOKUP($A166,'Monte Carlo_locked values'!$CQ$6:$DS$506,'Half from MC Supply Inputs '!NJ$138+1,FALSE),NJ133)</f>
        <v>16.286027700824469</v>
      </c>
      <c r="NK166">
        <f>IF(NK$68=0,HLOOKUP($A166,'Monte Carlo_locked values'!$CQ$6:$DS$506,'Half from MC Supply Inputs '!NK$138+1,FALSE),NK133)</f>
        <v>4.4426679521408019</v>
      </c>
      <c r="NL166">
        <f>IF(NL$68=0,HLOOKUP($A166,'Monte Carlo_locked values'!$CQ$6:$DS$506,'Half from MC Supply Inputs '!NL$138+1,FALSE),NL133)</f>
        <v>16.286027700824469</v>
      </c>
      <c r="NM166">
        <f>IF(NM$68=0,HLOOKUP($A166,'Monte Carlo_locked values'!$CQ$6:$DS$506,'Half from MC Supply Inputs '!NM$138+1,FALSE),NM133)</f>
        <v>4.4374801668201398</v>
      </c>
      <c r="NN166">
        <f>IF(NN$68=0,HLOOKUP($A166,'Monte Carlo_locked values'!$CQ$6:$DS$506,'Half from MC Supply Inputs '!NN$138+1,FALSE),NN133)</f>
        <v>7.4222972772007143</v>
      </c>
      <c r="NO166">
        <f>IF(NO$68=0,HLOOKUP($A166,'Monte Carlo_locked values'!$CQ$6:$DS$506,'Half from MC Supply Inputs '!NO$138+1,FALSE),NO133)</f>
        <v>4.4374801668201398</v>
      </c>
      <c r="NP166">
        <f>IF(NP$68=0,HLOOKUP($A166,'Monte Carlo_locked values'!$CQ$6:$DS$506,'Half from MC Supply Inputs '!NP$138+1,FALSE),NP133)</f>
        <v>16.286027700824469</v>
      </c>
      <c r="NQ166">
        <f>IF(NQ$68=0,HLOOKUP($A166,'Monte Carlo_locked values'!$CQ$6:$DS$506,'Half from MC Supply Inputs '!NQ$138+1,FALSE),NQ133)</f>
        <v>8.358638459535694</v>
      </c>
      <c r="NR166">
        <f>IF(NR$68=0,HLOOKUP($A166,'Monte Carlo_locked values'!$CQ$6:$DS$506,'Half from MC Supply Inputs '!NR$138+1,FALSE),NR133)</f>
        <v>8.358638459535694</v>
      </c>
      <c r="NS166">
        <f>IF(NS$68=0,HLOOKUP($A166,'Monte Carlo_locked values'!$CQ$6:$DS$506,'Half from MC Supply Inputs '!NS$138+1,FALSE),NS133)</f>
        <v>5.9298887220104266</v>
      </c>
      <c r="NT166">
        <f>IF(NT$68=0,HLOOKUP($A166,'Monte Carlo_locked values'!$CQ$6:$DS$506,'Half from MC Supply Inputs '!NT$138+1,FALSE),NT133)</f>
        <v>4.4374801668201398</v>
      </c>
      <c r="NU166">
        <f>IF(NU$68=0,HLOOKUP($A166,'Monte Carlo_locked values'!$CQ$6:$DS$506,'Half from MC Supply Inputs '!NU$138+1,FALSE),NU133)</f>
        <v>4.4374801668201398</v>
      </c>
      <c r="NV166">
        <f>IF(NV$68=0,HLOOKUP($A166,'Monte Carlo_locked values'!$CQ$6:$DS$506,'Half from MC Supply Inputs '!NV$138+1,FALSE),NV133)</f>
        <v>9.2949796418706736</v>
      </c>
      <c r="NW166">
        <f>IF(NW$68=0,HLOOKUP($A166,'Monte Carlo_locked values'!$CQ$6:$DS$506,'Half from MC Supply Inputs '!NW$138+1,FALSE),NW133)</f>
        <v>16.286027700824469</v>
      </c>
      <c r="NX166">
        <f>IF(NX$68=0,HLOOKUP($A166,'Monte Carlo_locked values'!$CQ$6:$DS$506,'Half from MC Supply Inputs '!NX$138+1,FALSE),NX133)</f>
        <v>4.4374801668201398</v>
      </c>
      <c r="NY166">
        <f>IF(NY$68=0,HLOOKUP($A166,'Monte Carlo_locked values'!$CQ$6:$DS$506,'Half from MC Supply Inputs '!NY$138+1,FALSE),NY133)</f>
        <v>7.1292466239030805</v>
      </c>
      <c r="NZ166">
        <f>IF(NZ$68=0,HLOOKUP($A166,'Monte Carlo_locked values'!$CQ$6:$DS$506,'Half from MC Supply Inputs '!NZ$138+1,FALSE),NZ133)</f>
        <v>8.358638459535694</v>
      </c>
      <c r="OA166">
        <f>IF(OA$68=0,HLOOKUP($A166,'Monte Carlo_locked values'!$CQ$6:$DS$506,'Half from MC Supply Inputs '!OA$138+1,FALSE),OA133)</f>
        <v>4.4426679521408019</v>
      </c>
      <c r="OB166">
        <f>IF(OB$68=0,HLOOKUP($A166,'Monte Carlo_locked values'!$CQ$6:$DS$506,'Half from MC Supply Inputs '!OB$138+1,FALSE),OB133)</f>
        <v>16.286027700824469</v>
      </c>
      <c r="OC166">
        <f>IF(OC$68=0,HLOOKUP($A166,'Monte Carlo_locked values'!$CQ$6:$DS$506,'Half from MC Supply Inputs '!OC$138+1,FALSE),OC133)</f>
        <v>4.4374801668201398</v>
      </c>
      <c r="OD166">
        <f>IF(OD$68=0,HLOOKUP($A166,'Monte Carlo_locked values'!$CQ$6:$DS$506,'Half from MC Supply Inputs '!OD$138+1,FALSE),OD133)</f>
        <v>16.286027700824469</v>
      </c>
      <c r="OE166">
        <f>IF(OE$68=0,HLOOKUP($A166,'Monte Carlo_locked values'!$CQ$6:$DS$506,'Half from MC Supply Inputs '!OE$138+1,FALSE),OE133)</f>
        <v>16.286027700824469</v>
      </c>
      <c r="OF166">
        <f>IF(OF$68=0,HLOOKUP($A166,'Monte Carlo_locked values'!$CQ$6:$DS$506,'Half from MC Supply Inputs '!OF$138+1,FALSE),OF133)</f>
        <v>16.286027700824469</v>
      </c>
      <c r="OG166">
        <f>IF(OG$68=0,HLOOKUP($A166,'Monte Carlo_locked values'!$CQ$6:$DS$506,'Half from MC Supply Inputs '!OG$138+1,FALSE),OG133)</f>
        <v>4.4374801668201398</v>
      </c>
      <c r="OH166">
        <f>IF(OH$68=0,HLOOKUP($A166,'Monte Carlo_locked values'!$CQ$6:$DS$506,'Half from MC Supply Inputs '!OH$138+1,FALSE),OH133)</f>
        <v>16.286027700824469</v>
      </c>
      <c r="OI166">
        <f>IF(OI$68=0,HLOOKUP($A166,'Monte Carlo_locked values'!$CQ$6:$DS$506,'Half from MC Supply Inputs '!OI$138+1,FALSE),OI133)</f>
        <v>5.9298887220104266</v>
      </c>
      <c r="OJ166">
        <f>IF(OJ$68=0,HLOOKUP($A166,'Monte Carlo_locked values'!$CQ$6:$DS$506,'Half from MC Supply Inputs '!OJ$138+1,FALSE),OJ133)</f>
        <v>8.358638459535694</v>
      </c>
      <c r="OK166">
        <f>IF(OK$68=0,HLOOKUP($A166,'Monte Carlo_locked values'!$CQ$6:$DS$506,'Half from MC Supply Inputs '!OK$138+1,FALSE),OK133)</f>
        <v>16.286027700824469</v>
      </c>
      <c r="OL166">
        <f>IF(OL$68=0,HLOOKUP($A166,'Monte Carlo_locked values'!$CQ$6:$DS$506,'Half from MC Supply Inputs '!OL$138+1,FALSE),OL133)</f>
        <v>4.4374801668201398</v>
      </c>
      <c r="OM166">
        <f>IF(OM$68=0,HLOOKUP($A166,'Monte Carlo_locked values'!$CQ$6:$DS$506,'Half from MC Supply Inputs '!OM$138+1,FALSE),OM133)</f>
        <v>16.286027700824469</v>
      </c>
      <c r="ON166">
        <f>IF(ON$68=0,HLOOKUP($A166,'Monte Carlo_locked values'!$CQ$6:$DS$506,'Half from MC Supply Inputs '!ON$138+1,FALSE),ON133)</f>
        <v>16.286027700824469</v>
      </c>
      <c r="OO166">
        <f>IF(OO$68=0,HLOOKUP($A166,'Monte Carlo_locked values'!$CQ$6:$DS$506,'Half from MC Supply Inputs '!OO$138+1,FALSE),OO133)</f>
        <v>12.973651678665014</v>
      </c>
      <c r="OP166">
        <f>IF(OP$68=0,HLOOKUP($A166,'Monte Carlo_locked values'!$CQ$6:$DS$506,'Half from MC Supply Inputs '!OP$138+1,FALSE),OP133)</f>
        <v>6.1186832632651518</v>
      </c>
      <c r="OQ166">
        <f>IF(OQ$68=0,HLOOKUP($A166,'Monte Carlo_locked values'!$CQ$6:$DS$506,'Half from MC Supply Inputs '!OQ$138+1,FALSE),OQ133)</f>
        <v>7.4222972772007143</v>
      </c>
      <c r="OR166">
        <f>IF(OR$68=0,HLOOKUP($A166,'Monte Carlo_locked values'!$CQ$6:$DS$506,'Half from MC Supply Inputs '!OR$138+1,FALSE),OR133)</f>
        <v>4.4426679521408019</v>
      </c>
      <c r="OS166">
        <f>IF(OS$68=0,HLOOKUP($A166,'Monte Carlo_locked values'!$CQ$6:$DS$506,'Half from MC Supply Inputs '!OS$138+1,FALSE),OS133)</f>
        <v>4.4374801668201398</v>
      </c>
      <c r="OT166">
        <f>IF(OT$68=0,HLOOKUP($A166,'Monte Carlo_locked values'!$CQ$6:$DS$506,'Half from MC Supply Inputs '!OT$138+1,FALSE),OT133)</f>
        <v>7.4222972772007143</v>
      </c>
      <c r="OU166">
        <f>IF(OU$68=0,HLOOKUP($A166,'Monte Carlo_locked values'!$CQ$6:$DS$506,'Half from MC Supply Inputs '!OU$138+1,FALSE),OU133)</f>
        <v>16.286027700824469</v>
      </c>
      <c r="OV166">
        <f>IF(OV$68=0,HLOOKUP($A166,'Monte Carlo_locked values'!$CQ$6:$DS$506,'Half from MC Supply Inputs '!OV$138+1,FALSE),OV133)</f>
        <v>9.2949796418706736</v>
      </c>
      <c r="OW166">
        <f>IF(OW$68=0,HLOOKUP($A166,'Monte Carlo_locked values'!$CQ$6:$DS$506,'Half from MC Supply Inputs '!OW$138+1,FALSE),OW133)</f>
        <v>7.4627251588573404</v>
      </c>
      <c r="OX166">
        <f>IF(OX$68=0,HLOOKUP($A166,'Monte Carlo_locked values'!$CQ$6:$DS$506,'Half from MC Supply Inputs '!OX$138+1,FALSE),OX133)</f>
        <v>8.358638459535694</v>
      </c>
      <c r="OY166">
        <f>IF(OY$68=0,HLOOKUP($A166,'Monte Carlo_locked values'!$CQ$6:$DS$506,'Half from MC Supply Inputs '!OY$138+1,FALSE),OY133)</f>
        <v>6.6544630252099406</v>
      </c>
      <c r="OZ166">
        <f>IF(OZ$68=0,HLOOKUP($A166,'Monte Carlo_locked values'!$CQ$6:$DS$506,'Half from MC Supply Inputs '!OZ$138+1,FALSE),OZ133)</f>
        <v>9.2949796418706736</v>
      </c>
      <c r="PA166">
        <f>IF(PA$68=0,HLOOKUP($A166,'Monte Carlo_locked values'!$CQ$6:$DS$506,'Half from MC Supply Inputs '!PA$138+1,FALSE),PA133)</f>
        <v>16.286027700824469</v>
      </c>
      <c r="PB166">
        <f>IF(PB$68=0,HLOOKUP($A166,'Monte Carlo_locked values'!$CQ$6:$DS$506,'Half from MC Supply Inputs '!PB$138+1,FALSE),PB133)</f>
        <v>5.9298887220104266</v>
      </c>
      <c r="PC166">
        <f>IF(PC$68=0,HLOOKUP($A166,'Monte Carlo_locked values'!$CQ$6:$DS$506,'Half from MC Supply Inputs '!PC$138+1,FALSE),PC133)</f>
        <v>4.4374801668201398</v>
      </c>
      <c r="PD166">
        <f>IF(PD$68=0,HLOOKUP($A166,'Monte Carlo_locked values'!$CQ$6:$DS$506,'Half from MC Supply Inputs '!PD$138+1,FALSE),PD133)</f>
        <v>16.286027700824469</v>
      </c>
      <c r="PE166">
        <f>IF(PE$68=0,HLOOKUP($A166,'Monte Carlo_locked values'!$CQ$6:$DS$506,'Half from MC Supply Inputs '!PE$138+1,FALSE),PE133)</f>
        <v>16.286027700824469</v>
      </c>
      <c r="PF166">
        <f>IF(PF$68=0,HLOOKUP($A166,'Monte Carlo_locked values'!$CQ$6:$DS$506,'Half from MC Supply Inputs '!PF$138+1,FALSE),PF133)</f>
        <v>5.9298887220104266</v>
      </c>
      <c r="PG166">
        <f>IF(PG$68=0,HLOOKUP($A166,'Monte Carlo_locked values'!$CQ$6:$DS$506,'Half from MC Supply Inputs '!PG$138+1,FALSE),PG133)</f>
        <v>5.846265574473013</v>
      </c>
      <c r="PH166">
        <f>IF(PH$68=0,HLOOKUP($A166,'Monte Carlo_locked values'!$CQ$6:$DS$506,'Half from MC Supply Inputs '!PH$138+1,FALSE),PH133)</f>
        <v>14.047403291066299</v>
      </c>
      <c r="PI166">
        <f>IF(PI$68=0,HLOOKUP($A166,'Monte Carlo_locked values'!$CQ$6:$DS$506,'Half from MC Supply Inputs '!PI$138+1,FALSE),PI133)</f>
        <v>12.361809333363992</v>
      </c>
      <c r="PJ166">
        <f>IF(PJ$68=0,HLOOKUP($A166,'Monte Carlo_locked values'!$CQ$6:$DS$506,'Half from MC Supply Inputs '!PJ$138+1,FALSE),PJ133)</f>
        <v>16.286027700824469</v>
      </c>
      <c r="PK166">
        <f>IF(PK$68=0,HLOOKUP($A166,'Monte Carlo_locked values'!$CQ$6:$DS$506,'Half from MC Supply Inputs '!PK$138+1,FALSE),PK133)</f>
        <v>8.358638459535694</v>
      </c>
      <c r="PL166">
        <f>IF(PL$68=0,HLOOKUP($A166,'Monte Carlo_locked values'!$CQ$6:$DS$506,'Half from MC Supply Inputs '!PL$138+1,FALSE),PL133)</f>
        <v>9.2949796418706736</v>
      </c>
      <c r="PM166">
        <f>IF(PM$68=0,HLOOKUP($A166,'Monte Carlo_locked values'!$CQ$6:$DS$506,'Half from MC Supply Inputs '!PM$138+1,FALSE),PM133)</f>
        <v>4.4374801668201398</v>
      </c>
      <c r="PN166">
        <f>IF(PN$68=0,HLOOKUP($A166,'Monte Carlo_locked values'!$CQ$6:$DS$506,'Half from MC Supply Inputs '!PN$138+1,FALSE),PN133)</f>
        <v>8.358638459535694</v>
      </c>
      <c r="PO166">
        <f>IF(PO$68=0,HLOOKUP($A166,'Monte Carlo_locked values'!$CQ$6:$DS$506,'Half from MC Supply Inputs '!PO$138+1,FALSE),PO133)</f>
        <v>16.286027700824469</v>
      </c>
      <c r="PP166">
        <f>IF(PP$68=0,HLOOKUP($A166,'Monte Carlo_locked values'!$CQ$6:$DS$506,'Half from MC Supply Inputs '!PP$138+1,FALSE),PP133)</f>
        <v>7.4222972772007143</v>
      </c>
      <c r="PQ166">
        <f>IF(PQ$68=0,HLOOKUP($A166,'Monte Carlo_locked values'!$CQ$6:$DS$506,'Half from MC Supply Inputs '!PQ$138+1,FALSE),PQ133)</f>
        <v>16.286027700824469</v>
      </c>
      <c r="PR166">
        <f>IF(PR$68=0,HLOOKUP($A166,'Monte Carlo_locked values'!$CQ$6:$DS$506,'Half from MC Supply Inputs '!PR$138+1,FALSE),PR133)</f>
        <v>16.286027700824469</v>
      </c>
      <c r="PS166">
        <f>IF(PS$68=0,HLOOKUP($A166,'Monte Carlo_locked values'!$CQ$6:$DS$506,'Half from MC Supply Inputs '!PS$138+1,FALSE),PS133)</f>
        <v>16.286027700824469</v>
      </c>
      <c r="PT166">
        <f>IF(PT$68=0,HLOOKUP($A166,'Monte Carlo_locked values'!$CQ$6:$DS$506,'Half from MC Supply Inputs '!PT$138+1,FALSE),PT133)</f>
        <v>16.286027700824469</v>
      </c>
      <c r="PU166">
        <f>IF(PU$68=0,HLOOKUP($A166,'Monte Carlo_locked values'!$CQ$6:$DS$506,'Half from MC Supply Inputs '!PU$138+1,FALSE),PU133)</f>
        <v>4.9462214806237403</v>
      </c>
      <c r="PV166">
        <f>IF(PV$68=0,HLOOKUP($A166,'Monte Carlo_locked values'!$CQ$6:$DS$506,'Half from MC Supply Inputs '!PV$138+1,FALSE),PV133)</f>
        <v>4.4426679521408019</v>
      </c>
      <c r="PW166">
        <f>IF(PW$68=0,HLOOKUP($A166,'Monte Carlo_locked values'!$CQ$6:$DS$506,'Half from MC Supply Inputs '!PW$138+1,FALSE),PW133)</f>
        <v>9.2949796418706736</v>
      </c>
      <c r="PX166">
        <f>IF(PX$68=0,HLOOKUP($A166,'Monte Carlo_locked values'!$CQ$6:$DS$506,'Half from MC Supply Inputs '!PX$138+1,FALSE),PX133)</f>
        <v>7.4222972772007143</v>
      </c>
      <c r="PY166">
        <f>IF(PY$68=0,HLOOKUP($A166,'Monte Carlo_locked values'!$CQ$6:$DS$506,'Half from MC Supply Inputs '!PY$138+1,FALSE),PY133)</f>
        <v>6.0743615819377377</v>
      </c>
      <c r="PZ166">
        <f>IF(PZ$68=0,HLOOKUP($A166,'Monte Carlo_locked values'!$CQ$6:$DS$506,'Half from MC Supply Inputs '!PZ$138+1,FALSE),PZ133)</f>
        <v>9.2949796418706736</v>
      </c>
      <c r="QA166">
        <f>IF(QA$68=0,HLOOKUP($A166,'Monte Carlo_locked values'!$CQ$6:$DS$506,'Half from MC Supply Inputs '!QA$138+1,FALSE),QA133)</f>
        <v>16.286027700824469</v>
      </c>
      <c r="QB166">
        <f>IF(QB$68=0,HLOOKUP($A166,'Monte Carlo_locked values'!$CQ$6:$DS$506,'Half from MC Supply Inputs '!QB$138+1,FALSE),QB133)</f>
        <v>7.4222972772007143</v>
      </c>
      <c r="QC166">
        <f>IF(QC$68=0,HLOOKUP($A166,'Monte Carlo_locked values'!$CQ$6:$DS$506,'Half from MC Supply Inputs '!QC$138+1,FALSE),QC133)</f>
        <v>14.278471944584282</v>
      </c>
      <c r="QD166">
        <f>IF(QD$68=0,HLOOKUP($A166,'Monte Carlo_locked values'!$CQ$6:$DS$506,'Half from MC Supply Inputs '!QD$138+1,FALSE),QD133)</f>
        <v>9.2949796418706736</v>
      </c>
      <c r="QE166">
        <f>IF(QE$68=0,HLOOKUP($A166,'Monte Carlo_locked values'!$CQ$6:$DS$506,'Half from MC Supply Inputs '!QE$138+1,FALSE),QE133)</f>
        <v>16.286027700824469</v>
      </c>
      <c r="QF166">
        <f>IF(QF$68=0,HLOOKUP($A166,'Monte Carlo_locked values'!$CQ$6:$DS$506,'Half from MC Supply Inputs '!QF$138+1,FALSE),QF133)</f>
        <v>9.2949796418706736</v>
      </c>
      <c r="QG166">
        <f>IF(QG$68=0,HLOOKUP($A166,'Monte Carlo_locked values'!$CQ$6:$DS$506,'Half from MC Supply Inputs '!QG$138+1,FALSE),QG133)</f>
        <v>4.6515505494702447</v>
      </c>
      <c r="QH166">
        <f>IF(QH$68=0,HLOOKUP($A166,'Monte Carlo_locked values'!$CQ$6:$DS$506,'Half from MC Supply Inputs '!QH$138+1,FALSE),QH133)</f>
        <v>5.9298887220104266</v>
      </c>
      <c r="QI166">
        <f>IF(QI$68=0,HLOOKUP($A166,'Monte Carlo_locked values'!$CQ$6:$DS$506,'Half from MC Supply Inputs '!QI$138+1,FALSE),QI133)</f>
        <v>4.4426679521408019</v>
      </c>
      <c r="QJ166">
        <f>IF(QJ$68=0,HLOOKUP($A166,'Monte Carlo_locked values'!$CQ$6:$DS$506,'Half from MC Supply Inputs '!QJ$138+1,FALSE),QJ133)</f>
        <v>9.2949796418706736</v>
      </c>
      <c r="QK166">
        <f>IF(QK$68=0,HLOOKUP($A166,'Monte Carlo_locked values'!$CQ$6:$DS$506,'Half from MC Supply Inputs '!QK$138+1,FALSE),QK133)</f>
        <v>16.286027700824469</v>
      </c>
      <c r="QL166">
        <f>IF(QL$68=0,HLOOKUP($A166,'Monte Carlo_locked values'!$CQ$6:$DS$506,'Half from MC Supply Inputs '!QL$138+1,FALSE),QL133)</f>
        <v>16.286027700824469</v>
      </c>
      <c r="QM166">
        <f>IF(QM$68=0,HLOOKUP($A166,'Monte Carlo_locked values'!$CQ$6:$DS$506,'Half from MC Supply Inputs '!QM$138+1,FALSE),QM133)</f>
        <v>8.358638459535694</v>
      </c>
      <c r="QN166">
        <f>IF(QN$68=0,HLOOKUP($A166,'Monte Carlo_locked values'!$CQ$6:$DS$506,'Half from MC Supply Inputs '!QN$138+1,FALSE),QN133)</f>
        <v>16.286027700824469</v>
      </c>
      <c r="QO166">
        <f>IF(QO$68=0,HLOOKUP($A166,'Monte Carlo_locked values'!$CQ$6:$DS$506,'Half from MC Supply Inputs '!QO$138+1,FALSE),QO133)</f>
        <v>10.044801842068843</v>
      </c>
      <c r="QP166">
        <f>IF(QP$68=0,HLOOKUP($A166,'Monte Carlo_locked values'!$CQ$6:$DS$506,'Half from MC Supply Inputs '!QP$138+1,FALSE),QP133)</f>
        <v>7.4222972772007143</v>
      </c>
      <c r="QQ166">
        <f>IF(QQ$68=0,HLOOKUP($A166,'Monte Carlo_locked values'!$CQ$6:$DS$506,'Half from MC Supply Inputs '!QQ$138+1,FALSE),QQ133)</f>
        <v>5.9298887220104266</v>
      </c>
      <c r="QR166">
        <f>IF(QR$68=0,HLOOKUP($A166,'Monte Carlo_locked values'!$CQ$6:$DS$506,'Half from MC Supply Inputs '!QR$138+1,FALSE),QR133)</f>
        <v>5.9298887220104266</v>
      </c>
      <c r="QS166">
        <f>IF(QS$68=0,HLOOKUP($A166,'Monte Carlo_locked values'!$CQ$6:$DS$506,'Half from MC Supply Inputs '!QS$138+1,FALSE),QS133)</f>
        <v>8.358638459535694</v>
      </c>
      <c r="QT166">
        <f>IF(QT$68=0,HLOOKUP($A166,'Monte Carlo_locked values'!$CQ$6:$DS$506,'Half from MC Supply Inputs '!QT$138+1,FALSE),QT133)</f>
        <v>16.286027700824469</v>
      </c>
      <c r="QU166">
        <f>IF(QU$68=0,HLOOKUP($A166,'Monte Carlo_locked values'!$CQ$6:$DS$506,'Half from MC Supply Inputs '!QU$138+1,FALSE),QU133)</f>
        <v>7.4222972772007143</v>
      </c>
      <c r="QV166">
        <f>IF(QV$68=0,HLOOKUP($A166,'Monte Carlo_locked values'!$CQ$6:$DS$506,'Half from MC Supply Inputs '!QV$138+1,FALSE),QV133)</f>
        <v>8.358638459535694</v>
      </c>
      <c r="QW166">
        <f>IF(QW$68=0,HLOOKUP($A166,'Monte Carlo_locked values'!$CQ$6:$DS$506,'Half from MC Supply Inputs '!QW$138+1,FALSE),QW133)</f>
        <v>7.993896561433508</v>
      </c>
      <c r="QX166">
        <f>IF(QX$68=0,HLOOKUP($A166,'Monte Carlo_locked values'!$CQ$6:$DS$506,'Half from MC Supply Inputs '!QX$138+1,FALSE),QX133)</f>
        <v>15.969834444954609</v>
      </c>
      <c r="QY166">
        <f>IF(QY$68=0,HLOOKUP($A166,'Monte Carlo_locked values'!$CQ$6:$DS$506,'Half from MC Supply Inputs '!QY$138+1,FALSE),QY133)</f>
        <v>8.358638459535694</v>
      </c>
      <c r="QZ166">
        <f>IF(QZ$68=0,HLOOKUP($A166,'Monte Carlo_locked values'!$CQ$6:$DS$506,'Half from MC Supply Inputs '!QZ$138+1,FALSE),QZ133)</f>
        <v>9.2949796418706736</v>
      </c>
      <c r="RA166">
        <f>IF(RA$68=0,HLOOKUP($A166,'Monte Carlo_locked values'!$CQ$6:$DS$506,'Half from MC Supply Inputs '!RA$138+1,FALSE),RA133)</f>
        <v>4.4374801668201398</v>
      </c>
      <c r="RB166">
        <f>IF(RB$68=0,HLOOKUP($A166,'Monte Carlo_locked values'!$CQ$6:$DS$506,'Half from MC Supply Inputs '!RB$138+1,FALSE),RB133)</f>
        <v>16.286027700824469</v>
      </c>
      <c r="RC166">
        <f>IF(RC$68=0,HLOOKUP($A166,'Monte Carlo_locked values'!$CQ$6:$DS$506,'Half from MC Supply Inputs '!RC$138+1,FALSE),RC133)</f>
        <v>8.358638459535694</v>
      </c>
      <c r="RD166">
        <f>IF(RD$68=0,HLOOKUP($A166,'Monte Carlo_locked values'!$CQ$6:$DS$506,'Half from MC Supply Inputs '!RD$138+1,FALSE),RD133)</f>
        <v>16.286027700824469</v>
      </c>
      <c r="RE166">
        <f>IF(RE$68=0,HLOOKUP($A166,'Monte Carlo_locked values'!$CQ$6:$DS$506,'Half from MC Supply Inputs '!RE$138+1,FALSE),RE133)</f>
        <v>5.9298887220104266</v>
      </c>
      <c r="RF166">
        <f>IF(RF$68=0,HLOOKUP($A166,'Monte Carlo_locked values'!$CQ$6:$DS$506,'Half from MC Supply Inputs '!RF$138+1,FALSE),RF133)</f>
        <v>16.286027700824469</v>
      </c>
      <c r="RG166">
        <f>IF(RG$68=0,HLOOKUP($A166,'Monte Carlo_locked values'!$CQ$6:$DS$506,'Half from MC Supply Inputs '!RG$138+1,FALSE),RG133)</f>
        <v>8.358638459535694</v>
      </c>
      <c r="RH166">
        <f>IF(RH$68=0,HLOOKUP($A166,'Monte Carlo_locked values'!$CQ$6:$DS$506,'Half from MC Supply Inputs '!RH$138+1,FALSE),RH133)</f>
        <v>16.286027700824469</v>
      </c>
      <c r="RI166">
        <f>IF(RI$68=0,HLOOKUP($A166,'Monte Carlo_locked values'!$CQ$6:$DS$506,'Half from MC Supply Inputs '!RI$138+1,FALSE),RI133)</f>
        <v>7.4222972772007143</v>
      </c>
      <c r="RJ166">
        <f>IF(RJ$68=0,HLOOKUP($A166,'Monte Carlo_locked values'!$CQ$6:$DS$506,'Half from MC Supply Inputs '!RJ$138+1,FALSE),RJ133)</f>
        <v>4.4374801668201398</v>
      </c>
      <c r="RK166">
        <f>IF(RK$68=0,HLOOKUP($A166,'Monte Carlo_locked values'!$CQ$6:$DS$506,'Half from MC Supply Inputs '!RK$138+1,FALSE),RK133)</f>
        <v>9.2949796418706736</v>
      </c>
      <c r="RL166">
        <f>IF(RL$68=0,HLOOKUP($A166,'Monte Carlo_locked values'!$CQ$6:$DS$506,'Half from MC Supply Inputs '!RL$138+1,FALSE),RL133)</f>
        <v>16.286027700824469</v>
      </c>
      <c r="RM166">
        <f>IF(RM$68=0,HLOOKUP($A166,'Monte Carlo_locked values'!$CQ$6:$DS$506,'Half from MC Supply Inputs '!RM$138+1,FALSE),RM133)</f>
        <v>8.358638459535694</v>
      </c>
      <c r="RN166">
        <f>IF(RN$68=0,HLOOKUP($A166,'Monte Carlo_locked values'!$CQ$6:$DS$506,'Half from MC Supply Inputs '!RN$138+1,FALSE),RN133)</f>
        <v>7.4222972772007143</v>
      </c>
      <c r="RO166">
        <f>IF(RO$68=0,HLOOKUP($A166,'Monte Carlo_locked values'!$CQ$6:$DS$506,'Half from MC Supply Inputs '!RO$138+1,FALSE),RO133)</f>
        <v>12.285156983624992</v>
      </c>
      <c r="RP166">
        <f>IF(RP$68=0,HLOOKUP($A166,'Monte Carlo_locked values'!$CQ$6:$DS$506,'Half from MC Supply Inputs '!RP$138+1,FALSE),RP133)</f>
        <v>16.286027700824469</v>
      </c>
      <c r="RQ166">
        <f>IF(RQ$68=0,HLOOKUP($A166,'Monte Carlo_locked values'!$CQ$6:$DS$506,'Half from MC Supply Inputs '!RQ$138+1,FALSE),RQ133)</f>
        <v>16.286027700824469</v>
      </c>
      <c r="RR166">
        <f>IF(RR$68=0,HLOOKUP($A166,'Monte Carlo_locked values'!$CQ$6:$DS$506,'Half from MC Supply Inputs '!RR$138+1,FALSE),RR133)</f>
        <v>16.286027700824469</v>
      </c>
      <c r="RS166">
        <f>IF(RS$68=0,HLOOKUP($A166,'Monte Carlo_locked values'!$CQ$6:$DS$506,'Half from MC Supply Inputs '!RS$138+1,FALSE),RS133)</f>
        <v>8.358638459535694</v>
      </c>
      <c r="RT166">
        <f>IF(RT$68=0,HLOOKUP($A166,'Monte Carlo_locked values'!$CQ$6:$DS$506,'Half from MC Supply Inputs '!RT$138+1,FALSE),RT133)</f>
        <v>7.4222972772007143</v>
      </c>
      <c r="RU166">
        <f>IF(RU$68=0,HLOOKUP($A166,'Monte Carlo_locked values'!$CQ$6:$DS$506,'Half from MC Supply Inputs '!RU$138+1,FALSE),RU133)</f>
        <v>9.2949796418706736</v>
      </c>
      <c r="RV166">
        <f>IF(RV$68=0,HLOOKUP($A166,'Monte Carlo_locked values'!$CQ$6:$DS$506,'Half from MC Supply Inputs '!RV$138+1,FALSE),RV133)</f>
        <v>5.9298887220104266</v>
      </c>
      <c r="RW166">
        <f>IF(RW$68=0,HLOOKUP($A166,'Monte Carlo_locked values'!$CQ$6:$DS$506,'Half from MC Supply Inputs '!RW$138+1,FALSE),RW133)</f>
        <v>16.286027700824469</v>
      </c>
      <c r="RX166">
        <f>IF(RX$68=0,HLOOKUP($A166,'Monte Carlo_locked values'!$CQ$6:$DS$506,'Half from MC Supply Inputs '!RX$138+1,FALSE),RX133)</f>
        <v>5.9298887220104266</v>
      </c>
      <c r="RY166">
        <f>IF(RY$68=0,HLOOKUP($A166,'Monte Carlo_locked values'!$CQ$6:$DS$506,'Half from MC Supply Inputs '!RY$138+1,FALSE),RY133)</f>
        <v>4.4426679521408019</v>
      </c>
      <c r="RZ166">
        <f>IF(RZ$68=0,HLOOKUP($A166,'Monte Carlo_locked values'!$CQ$6:$DS$506,'Half from MC Supply Inputs '!RZ$138+1,FALSE),RZ133)</f>
        <v>11.834720566261584</v>
      </c>
      <c r="SA166">
        <f>IF(SA$68=0,HLOOKUP($A166,'Monte Carlo_locked values'!$CQ$6:$DS$506,'Half from MC Supply Inputs '!SA$138+1,FALSE),SA133)</f>
        <v>16.286027700824469</v>
      </c>
      <c r="SB166">
        <f>IF(SB$68=0,HLOOKUP($A166,'Monte Carlo_locked values'!$CQ$6:$DS$506,'Half from MC Supply Inputs '!SB$138+1,FALSE),SB133)</f>
        <v>13.671633190189228</v>
      </c>
      <c r="SC166">
        <f>IF(SC$68=0,HLOOKUP($A166,'Monte Carlo_locked values'!$CQ$6:$DS$506,'Half from MC Supply Inputs '!SC$138+1,FALSE),SC133)</f>
        <v>8.358638459535694</v>
      </c>
      <c r="SD166">
        <f>IF(SD$68=0,HLOOKUP($A166,'Monte Carlo_locked values'!$CQ$6:$DS$506,'Half from MC Supply Inputs '!SD$138+1,FALSE),SD133)</f>
        <v>16.286027700824469</v>
      </c>
      <c r="SE166">
        <f>IF(SE$68=0,HLOOKUP($A166,'Monte Carlo_locked values'!$CQ$6:$DS$506,'Half from MC Supply Inputs '!SE$138+1,FALSE),SE133)</f>
        <v>5.9298887220104266</v>
      </c>
      <c r="SF166">
        <f>IF(SF$68=0,HLOOKUP($A166,'Monte Carlo_locked values'!$CQ$6:$DS$506,'Half from MC Supply Inputs '!SF$138+1,FALSE),SF133)</f>
        <v>9.5057441376744176</v>
      </c>
      <c r="SG166">
        <f>IF(SG$68=0,HLOOKUP($A166,'Monte Carlo_locked values'!$CQ$6:$DS$506,'Half from MC Supply Inputs '!SG$138+1,FALSE),SG133)</f>
        <v>16.286027700824469</v>
      </c>
    </row>
    <row r="167" spans="1:501" x14ac:dyDescent="0.35">
      <c r="A167" s="158">
        <v>2050</v>
      </c>
      <c r="B167">
        <f>IF(B$68=0,HLOOKUP($A167,'Monte Carlo_locked values'!$CQ$6:$DS$506,'Half from MC Supply Inputs '!B$138+1,FALSE),B134)</f>
        <v>17.100329085865692</v>
      </c>
      <c r="C167">
        <f>IF(C$68=0,HLOOKUP($A167,'Monte Carlo_locked values'!$CQ$6:$DS$506,'Half from MC Supply Inputs '!C$138+1,FALSE),C134)</f>
        <v>12.167516246077952</v>
      </c>
      <c r="D167">
        <f>IF(D$68=0,HLOOKUP($A167,'Monte Carlo_locked values'!$CQ$6:$DS$506,'Half from MC Supply Inputs '!D$138+1,FALSE),D134)</f>
        <v>8.5820959249206545</v>
      </c>
      <c r="E167">
        <f>IF(E$68=0,HLOOKUP($A167,'Monte Carlo_locked values'!$CQ$6:$DS$506,'Half from MC Supply Inputs '!E$138+1,FALSE),E134)</f>
        <v>7.6285297110405814</v>
      </c>
      <c r="F167">
        <f>IF(F$68=0,HLOOKUP($A167,'Monte Carlo_locked values'!$CQ$6:$DS$506,'Half from MC Supply Inputs '!F$138+1,FALSE),F134)</f>
        <v>8.5820959249206545</v>
      </c>
      <c r="G167">
        <f>IF(G$68=0,HLOOKUP($A167,'Monte Carlo_locked values'!$CQ$6:$DS$506,'Half from MC Supply Inputs '!G$138+1,FALSE),G134)</f>
        <v>17.100329085865692</v>
      </c>
      <c r="H167">
        <f>IF(H$68=0,HLOOKUP($A167,'Monte Carlo_locked values'!$CQ$6:$DS$506,'Half from MC Supply Inputs '!H$138+1,FALSE),H134)</f>
        <v>7.6285297110405814</v>
      </c>
      <c r="I167">
        <f>IF(I$68=0,HLOOKUP($A167,'Monte Carlo_locked values'!$CQ$6:$DS$506,'Half from MC Supply Inputs '!I$138+1,FALSE),I134)</f>
        <v>17.100329085865692</v>
      </c>
      <c r="J167">
        <f>IF(J$68=0,HLOOKUP($A167,'Monte Carlo_locked values'!$CQ$6:$DS$506,'Half from MC Supply Inputs '!J$138+1,FALSE),J134)</f>
        <v>7.6285297110405814</v>
      </c>
      <c r="K167">
        <f>IF(K$68=0,HLOOKUP($A167,'Monte Carlo_locked values'!$CQ$6:$DS$506,'Half from MC Supply Inputs '!K$138+1,FALSE),K134)</f>
        <v>17.100329085865692</v>
      </c>
      <c r="L167">
        <f>IF(L$68=0,HLOOKUP($A167,'Monte Carlo_locked values'!$CQ$6:$DS$506,'Half from MC Supply Inputs '!L$138+1,FALSE),L134)</f>
        <v>5.9054315223733491</v>
      </c>
      <c r="M167">
        <f>IF(M$68=0,HLOOKUP($A167,'Monte Carlo_locked values'!$CQ$6:$DS$506,'Half from MC Supply Inputs '!M$138+1,FALSE),M134)</f>
        <v>4.664801349747842</v>
      </c>
      <c r="N167">
        <f>IF(N$68=0,HLOOKUP($A167,'Monte Carlo_locked values'!$CQ$6:$DS$506,'Half from MC Supply Inputs '!N$138+1,FALSE),N134)</f>
        <v>17.100329085865692</v>
      </c>
      <c r="O167">
        <f>IF(O$68=0,HLOOKUP($A167,'Monte Carlo_locked values'!$CQ$6:$DS$506,'Half from MC Supply Inputs '!O$138+1,FALSE),O134)</f>
        <v>6.1439419431008639</v>
      </c>
      <c r="P167">
        <f>IF(P$68=0,HLOOKUP($A167,'Monte Carlo_locked values'!$CQ$6:$DS$506,'Half from MC Supply Inputs '!P$138+1,FALSE),P134)</f>
        <v>7.6285297110405814</v>
      </c>
      <c r="Q167">
        <f>IF(Q$68=0,HLOOKUP($A167,'Monte Carlo_locked values'!$CQ$6:$DS$506,'Half from MC Supply Inputs '!Q$138+1,FALSE),Q134)</f>
        <v>17.100329085865692</v>
      </c>
      <c r="R167">
        <f>IF(R$68=0,HLOOKUP($A167,'Monte Carlo_locked values'!$CQ$6:$DS$506,'Half from MC Supply Inputs '!R$138+1,FALSE),R134)</f>
        <v>4.6593541751611474</v>
      </c>
      <c r="S167">
        <f>IF(S$68=0,HLOOKUP($A167,'Monte Carlo_locked values'!$CQ$6:$DS$506,'Half from MC Supply Inputs '!S$138+1,FALSE),S134)</f>
        <v>17.100329085865692</v>
      </c>
      <c r="T167">
        <f>IF(T$68=0,HLOOKUP($A167,'Monte Carlo_locked values'!$CQ$6:$DS$506,'Half from MC Supply Inputs '!T$138+1,FALSE),T134)</f>
        <v>17.100329085865692</v>
      </c>
      <c r="U167">
        <f>IF(U$68=0,HLOOKUP($A167,'Monte Carlo_locked values'!$CQ$6:$DS$506,'Half from MC Supply Inputs '!U$138+1,FALSE),U134)</f>
        <v>9.2731922803684803</v>
      </c>
      <c r="V167">
        <f>IF(V$68=0,HLOOKUP($A167,'Monte Carlo_locked values'!$CQ$6:$DS$506,'Half from MC Supply Inputs '!V$138+1,FALSE),V134)</f>
        <v>4.6593541751611474</v>
      </c>
      <c r="W167">
        <f>IF(W$68=0,HLOOKUP($A167,'Monte Carlo_locked values'!$CQ$6:$DS$506,'Half from MC Supply Inputs '!W$138+1,FALSE),W134)</f>
        <v>7.6285297110405814</v>
      </c>
      <c r="X167">
        <f>IF(X$68=0,HLOOKUP($A167,'Monte Carlo_locked values'!$CQ$6:$DS$506,'Half from MC Supply Inputs '!X$138+1,FALSE),X134)</f>
        <v>7.6285297110405814</v>
      </c>
      <c r="Y167">
        <f>IF(Y$68=0,HLOOKUP($A167,'Monte Carlo_locked values'!$CQ$6:$DS$506,'Half from MC Supply Inputs '!Y$138+1,FALSE),Y134)</f>
        <v>6.1439419431008639</v>
      </c>
      <c r="Z167">
        <f>IF(Z$68=0,HLOOKUP($A167,'Monte Carlo_locked values'!$CQ$6:$DS$506,'Half from MC Supply Inputs '!Z$138+1,FALSE),Z134)</f>
        <v>17.100329085865692</v>
      </c>
      <c r="AA167">
        <f>IF(AA$68=0,HLOOKUP($A167,'Monte Carlo_locked values'!$CQ$6:$DS$506,'Half from MC Supply Inputs '!AA$138+1,FALSE),AA134)</f>
        <v>7.6285297110405814</v>
      </c>
      <c r="AB167">
        <f>IF(AB$68=0,HLOOKUP($A167,'Monte Carlo_locked values'!$CQ$6:$DS$506,'Half from MC Supply Inputs '!AB$138+1,FALSE),AB134)</f>
        <v>7.6285297110405814</v>
      </c>
      <c r="AC167">
        <f>IF(AC$68=0,HLOOKUP($A167,'Monte Carlo_locked values'!$CQ$6:$DS$506,'Half from MC Supply Inputs '!AC$138+1,FALSE),AC134)</f>
        <v>7.6285297110405814</v>
      </c>
      <c r="AD167">
        <f>IF(AD$68=0,HLOOKUP($A167,'Monte Carlo_locked values'!$CQ$6:$DS$506,'Half from MC Supply Inputs '!AD$138+1,FALSE),AD134)</f>
        <v>4.664801349747842</v>
      </c>
      <c r="AE167">
        <f>IF(AE$68=0,HLOOKUP($A167,'Monte Carlo_locked values'!$CQ$6:$DS$506,'Half from MC Supply Inputs '!AE$138+1,FALSE),AE134)</f>
        <v>9.5356621388007277</v>
      </c>
      <c r="AF167">
        <f>IF(AF$68=0,HLOOKUP($A167,'Monte Carlo_locked values'!$CQ$6:$DS$506,'Half from MC Supply Inputs '!AF$138+1,FALSE),AF134)</f>
        <v>8.5820959249206545</v>
      </c>
      <c r="AG167">
        <f>IF(AG$68=0,HLOOKUP($A167,'Monte Carlo_locked values'!$CQ$6:$DS$506,'Half from MC Supply Inputs '!AG$138+1,FALSE),AG134)</f>
        <v>6.1439419431008639</v>
      </c>
      <c r="AH167">
        <f>IF(AH$68=0,HLOOKUP($A167,'Monte Carlo_locked values'!$CQ$6:$DS$506,'Half from MC Supply Inputs '!AH$138+1,FALSE),AH134)</f>
        <v>17.100329085865692</v>
      </c>
      <c r="AI167">
        <f>IF(AI$68=0,HLOOKUP($A167,'Monte Carlo_locked values'!$CQ$6:$DS$506,'Half from MC Supply Inputs '!AI$138+1,FALSE),AI134)</f>
        <v>17.100329085865692</v>
      </c>
      <c r="AJ167">
        <f>IF(AJ$68=0,HLOOKUP($A167,'Monte Carlo_locked values'!$CQ$6:$DS$506,'Half from MC Supply Inputs '!AJ$138+1,FALSE),AJ134)</f>
        <v>6.1439419431008639</v>
      </c>
      <c r="AK167">
        <f>IF(AK$68=0,HLOOKUP($A167,'Monte Carlo_locked values'!$CQ$6:$DS$506,'Half from MC Supply Inputs '!AK$138+1,FALSE),AK134)</f>
        <v>10.160410535181002</v>
      </c>
      <c r="AL167">
        <f>IF(AL$68=0,HLOOKUP($A167,'Monte Carlo_locked values'!$CQ$6:$DS$506,'Half from MC Supply Inputs '!AL$138+1,FALSE),AL134)</f>
        <v>17.100329085865692</v>
      </c>
      <c r="AM167">
        <f>IF(AM$68=0,HLOOKUP($A167,'Monte Carlo_locked values'!$CQ$6:$DS$506,'Half from MC Supply Inputs '!AM$138+1,FALSE),AM134)</f>
        <v>4.664801349747842</v>
      </c>
      <c r="AN167">
        <f>IF(AN$68=0,HLOOKUP($A167,'Monte Carlo_locked values'!$CQ$6:$DS$506,'Half from MC Supply Inputs '!AN$138+1,FALSE),AN134)</f>
        <v>17.100329085865692</v>
      </c>
      <c r="AO167">
        <f>IF(AO$68=0,HLOOKUP($A167,'Monte Carlo_locked values'!$CQ$6:$DS$506,'Half from MC Supply Inputs '!AO$138+1,FALSE),AO134)</f>
        <v>6.784266266210274</v>
      </c>
      <c r="AP167">
        <f>IF(AP$68=0,HLOOKUP($A167,'Monte Carlo_locked values'!$CQ$6:$DS$506,'Half from MC Supply Inputs '!AP$138+1,FALSE),AP134)</f>
        <v>17.100329085865692</v>
      </c>
      <c r="AQ167">
        <f>IF(AQ$68=0,HLOOKUP($A167,'Monte Carlo_locked values'!$CQ$6:$DS$506,'Half from MC Supply Inputs '!AQ$138+1,FALSE),AQ134)</f>
        <v>4.6593541751611474</v>
      </c>
      <c r="AR167">
        <f>IF(AR$68=0,HLOOKUP($A167,'Monte Carlo_locked values'!$CQ$6:$DS$506,'Half from MC Supply Inputs '!AR$138+1,FALSE),AR134)</f>
        <v>8.7282122958285893</v>
      </c>
      <c r="AS167">
        <f>IF(AS$68=0,HLOOKUP($A167,'Monte Carlo_locked values'!$CQ$6:$DS$506,'Half from MC Supply Inputs '!AS$138+1,FALSE),AS134)</f>
        <v>4.664801349747842</v>
      </c>
      <c r="AT167">
        <f>IF(AT$68=0,HLOOKUP($A167,'Monte Carlo_locked values'!$CQ$6:$DS$506,'Half from MC Supply Inputs '!AT$138+1,FALSE),AT134)</f>
        <v>17.100329085865692</v>
      </c>
      <c r="AU167">
        <f>IF(AU$68=0,HLOOKUP($A167,'Monte Carlo_locked values'!$CQ$6:$DS$506,'Half from MC Supply Inputs '!AU$138+1,FALSE),AU134)</f>
        <v>9.9520281436263467</v>
      </c>
      <c r="AV167">
        <f>IF(AV$68=0,HLOOKUP($A167,'Monte Carlo_locked values'!$CQ$6:$DS$506,'Half from MC Supply Inputs '!AV$138+1,FALSE),AV134)</f>
        <v>17.100329085865692</v>
      </c>
      <c r="AW167">
        <f>IF(AW$68=0,HLOOKUP($A167,'Monte Carlo_locked values'!$CQ$6:$DS$506,'Half from MC Supply Inputs '!AW$138+1,FALSE),AW134)</f>
        <v>6.1439419431008639</v>
      </c>
      <c r="AX167">
        <f>IF(AX$68=0,HLOOKUP($A167,'Monte Carlo_locked values'!$CQ$6:$DS$506,'Half from MC Supply Inputs '!AX$138+1,FALSE),AX134)</f>
        <v>4.6593541751611474</v>
      </c>
      <c r="AY167">
        <f>IF(AY$68=0,HLOOKUP($A167,'Monte Carlo_locked values'!$CQ$6:$DS$506,'Half from MC Supply Inputs '!AY$138+1,FALSE),AY134)</f>
        <v>6.1439419431008639</v>
      </c>
      <c r="AZ167">
        <f>IF(AZ$68=0,HLOOKUP($A167,'Monte Carlo_locked values'!$CQ$6:$DS$506,'Half from MC Supply Inputs '!AZ$138+1,FALSE),AZ134)</f>
        <v>4.664801349747842</v>
      </c>
      <c r="BA167">
        <f>IF(BA$68=0,HLOOKUP($A167,'Monte Carlo_locked values'!$CQ$6:$DS$506,'Half from MC Supply Inputs '!BA$138+1,FALSE),BA134)</f>
        <v>17.100329085865692</v>
      </c>
      <c r="BB167">
        <f>IF(BB$68=0,HLOOKUP($A167,'Monte Carlo_locked values'!$CQ$6:$DS$506,'Half from MC Supply Inputs '!BB$138+1,FALSE),BB134)</f>
        <v>12.873248959114651</v>
      </c>
      <c r="BC167">
        <f>IF(BC$68=0,HLOOKUP($A167,'Monte Carlo_locked values'!$CQ$6:$DS$506,'Half from MC Supply Inputs '!BC$138+1,FALSE),BC134)</f>
        <v>6.1439419431008639</v>
      </c>
      <c r="BD167">
        <f>IF(BD$68=0,HLOOKUP($A167,'Monte Carlo_locked values'!$CQ$6:$DS$506,'Half from MC Supply Inputs '!BD$138+1,FALSE),BD134)</f>
        <v>6.1439419431008639</v>
      </c>
      <c r="BE167">
        <f>IF(BE$68=0,HLOOKUP($A167,'Monte Carlo_locked values'!$CQ$6:$DS$506,'Half from MC Supply Inputs '!BE$138+1,FALSE),BE134)</f>
        <v>17.100329085865692</v>
      </c>
      <c r="BF167">
        <f>IF(BF$68=0,HLOOKUP($A167,'Monte Carlo_locked values'!$CQ$6:$DS$506,'Half from MC Supply Inputs '!BF$138+1,FALSE),BF134)</f>
        <v>15.467690353709928</v>
      </c>
      <c r="BG167">
        <f>IF(BG$68=0,HLOOKUP($A167,'Monte Carlo_locked values'!$CQ$6:$DS$506,'Half from MC Supply Inputs '!BG$138+1,FALSE),BG134)</f>
        <v>7.6285297110405814</v>
      </c>
      <c r="BH167">
        <f>IF(BH$68=0,HLOOKUP($A167,'Monte Carlo_locked values'!$CQ$6:$DS$506,'Half from MC Supply Inputs '!BH$138+1,FALSE),BH134)</f>
        <v>17.100329085865692</v>
      </c>
      <c r="BI167">
        <f>IF(BI$68=0,HLOOKUP($A167,'Monte Carlo_locked values'!$CQ$6:$DS$506,'Half from MC Supply Inputs '!BI$138+1,FALSE),BI134)</f>
        <v>9.5356621388007277</v>
      </c>
      <c r="BJ167">
        <f>IF(BJ$68=0,HLOOKUP($A167,'Monte Carlo_locked values'!$CQ$6:$DS$506,'Half from MC Supply Inputs '!BJ$138+1,FALSE),BJ134)</f>
        <v>17.100329085865692</v>
      </c>
      <c r="BK167">
        <f>IF(BK$68=0,HLOOKUP($A167,'Monte Carlo_locked values'!$CQ$6:$DS$506,'Half from MC Supply Inputs '!BK$138+1,FALSE),BK134)</f>
        <v>8.2429445158918604</v>
      </c>
      <c r="BL167">
        <f>IF(BL$68=0,HLOOKUP($A167,'Monte Carlo_locked values'!$CQ$6:$DS$506,'Half from MC Supply Inputs '!BL$138+1,FALSE),BL134)</f>
        <v>5.0452684414417668</v>
      </c>
      <c r="BM167">
        <f>IF(BM$68=0,HLOOKUP($A167,'Monte Carlo_locked values'!$CQ$6:$DS$506,'Half from MC Supply Inputs '!BM$138+1,FALSE),BM134)</f>
        <v>9.5356621388007277</v>
      </c>
      <c r="BN167">
        <f>IF(BN$68=0,HLOOKUP($A167,'Monte Carlo_locked values'!$CQ$6:$DS$506,'Half from MC Supply Inputs '!BN$138+1,FALSE),BN134)</f>
        <v>17.100329085865692</v>
      </c>
      <c r="BO167">
        <f>IF(BO$68=0,HLOOKUP($A167,'Monte Carlo_locked values'!$CQ$6:$DS$506,'Half from MC Supply Inputs '!BO$138+1,FALSE),BO134)</f>
        <v>6.1439419431008639</v>
      </c>
      <c r="BP167">
        <f>IF(BP$68=0,HLOOKUP($A167,'Monte Carlo_locked values'!$CQ$6:$DS$506,'Half from MC Supply Inputs '!BP$138+1,FALSE),BP134)</f>
        <v>8.5820959249206545</v>
      </c>
      <c r="BQ167">
        <f>IF(BQ$68=0,HLOOKUP($A167,'Monte Carlo_locked values'!$CQ$6:$DS$506,'Half from MC Supply Inputs '!BQ$138+1,FALSE),BQ134)</f>
        <v>4.6593541751611474</v>
      </c>
      <c r="BR167">
        <f>IF(BR$68=0,HLOOKUP($A167,'Monte Carlo_locked values'!$CQ$6:$DS$506,'Half from MC Supply Inputs '!BR$138+1,FALSE),BR134)</f>
        <v>17.100329085865692</v>
      </c>
      <c r="BS167">
        <f>IF(BS$68=0,HLOOKUP($A167,'Monte Carlo_locked values'!$CQ$6:$DS$506,'Half from MC Supply Inputs '!BS$138+1,FALSE),BS134)</f>
        <v>17.100329085865692</v>
      </c>
      <c r="BT167">
        <f>IF(BT$68=0,HLOOKUP($A167,'Monte Carlo_locked values'!$CQ$6:$DS$506,'Half from MC Supply Inputs '!BT$138+1,FALSE),BT134)</f>
        <v>4.664801349747842</v>
      </c>
      <c r="BU167">
        <f>IF(BU$68=0,HLOOKUP($A167,'Monte Carlo_locked values'!$CQ$6:$DS$506,'Half from MC Supply Inputs '!BU$138+1,FALSE),BU134)</f>
        <v>9.5356621388007277</v>
      </c>
      <c r="BV167">
        <f>IF(BV$68=0,HLOOKUP($A167,'Monte Carlo_locked values'!$CQ$6:$DS$506,'Half from MC Supply Inputs '!BV$138+1,FALSE),BV134)</f>
        <v>17.100329085865692</v>
      </c>
      <c r="BW167">
        <f>IF(BW$68=0,HLOOKUP($A167,'Monte Carlo_locked values'!$CQ$6:$DS$506,'Half from MC Supply Inputs '!BW$138+1,FALSE),BW134)</f>
        <v>6.1439419431008639</v>
      </c>
      <c r="BX167">
        <f>IF(BX$68=0,HLOOKUP($A167,'Monte Carlo_locked values'!$CQ$6:$DS$506,'Half from MC Supply Inputs '!BX$138+1,FALSE),BX134)</f>
        <v>8.7320440675216329</v>
      </c>
      <c r="BY167">
        <f>IF(BY$68=0,HLOOKUP($A167,'Monte Carlo_locked values'!$CQ$6:$DS$506,'Half from MC Supply Inputs '!BY$138+1,FALSE),BY134)</f>
        <v>4.664801349747842</v>
      </c>
      <c r="BZ167">
        <f>IF(BZ$68=0,HLOOKUP($A167,'Monte Carlo_locked values'!$CQ$6:$DS$506,'Half from MC Supply Inputs '!BZ$138+1,FALSE),BZ134)</f>
        <v>17.100329085865692</v>
      </c>
      <c r="CA167">
        <f>IF(CA$68=0,HLOOKUP($A167,'Monte Carlo_locked values'!$CQ$6:$DS$506,'Half from MC Supply Inputs '!CA$138+1,FALSE),CA134)</f>
        <v>9.5356621388007277</v>
      </c>
      <c r="CB167">
        <f>IF(CB$68=0,HLOOKUP($A167,'Monte Carlo_locked values'!$CQ$6:$DS$506,'Half from MC Supply Inputs '!CB$138+1,FALSE),CB134)</f>
        <v>17.100329085865692</v>
      </c>
      <c r="CC167">
        <f>IF(CC$68=0,HLOOKUP($A167,'Monte Carlo_locked values'!$CQ$6:$DS$506,'Half from MC Supply Inputs '!CC$138+1,FALSE),CC134)</f>
        <v>7.6285297110405814</v>
      </c>
      <c r="CD167">
        <f>IF(CD$68=0,HLOOKUP($A167,'Monte Carlo_locked values'!$CQ$6:$DS$506,'Half from MC Supply Inputs '!CD$138+1,FALSE),CD134)</f>
        <v>4.6593541751611474</v>
      </c>
      <c r="CE167">
        <f>IF(CE$68=0,HLOOKUP($A167,'Monte Carlo_locked values'!$CQ$6:$DS$506,'Half from MC Supply Inputs '!CE$138+1,FALSE),CE134)</f>
        <v>8.5820959249206545</v>
      </c>
      <c r="CF167">
        <f>IF(CF$68=0,HLOOKUP($A167,'Monte Carlo_locked values'!$CQ$6:$DS$506,'Half from MC Supply Inputs '!CF$138+1,FALSE),CF134)</f>
        <v>4.6593541751611474</v>
      </c>
      <c r="CG167">
        <f>IF(CG$68=0,HLOOKUP($A167,'Monte Carlo_locked values'!$CQ$6:$DS$506,'Half from MC Supply Inputs '!CG$138+1,FALSE),CG134)</f>
        <v>5.5281270783896188</v>
      </c>
      <c r="CH167">
        <f>IF(CH$68=0,HLOOKUP($A167,'Monte Carlo_locked values'!$CQ$6:$DS$506,'Half from MC Supply Inputs '!CH$138+1,FALSE),CH134)</f>
        <v>17.100329085865692</v>
      </c>
      <c r="CI167">
        <f>IF(CI$68=0,HLOOKUP($A167,'Monte Carlo_locked values'!$CQ$6:$DS$506,'Half from MC Supply Inputs '!CI$138+1,FALSE),CI134)</f>
        <v>4.6593541751611474</v>
      </c>
      <c r="CJ167">
        <f>IF(CJ$68=0,HLOOKUP($A167,'Monte Carlo_locked values'!$CQ$6:$DS$506,'Half from MC Supply Inputs '!CJ$138+1,FALSE),CJ134)</f>
        <v>17.100329085865692</v>
      </c>
      <c r="CK167">
        <f>IF(CK$68=0,HLOOKUP($A167,'Monte Carlo_locked values'!$CQ$6:$DS$506,'Half from MC Supply Inputs '!CK$138+1,FALSE),CK134)</f>
        <v>6.1439419431008639</v>
      </c>
      <c r="CL167">
        <f>IF(CL$68=0,HLOOKUP($A167,'Monte Carlo_locked values'!$CQ$6:$DS$506,'Half from MC Supply Inputs '!CL$138+1,FALSE),CL134)</f>
        <v>4.6593541751611474</v>
      </c>
      <c r="CM167">
        <f>IF(CM$68=0,HLOOKUP($A167,'Monte Carlo_locked values'!$CQ$6:$DS$506,'Half from MC Supply Inputs '!CM$138+1,FALSE),CM134)</f>
        <v>6.1439419431008639</v>
      </c>
      <c r="CN167">
        <f>IF(CN$68=0,HLOOKUP($A167,'Monte Carlo_locked values'!$CQ$6:$DS$506,'Half from MC Supply Inputs '!CN$138+1,FALSE),CN134)</f>
        <v>12.856130607618827</v>
      </c>
      <c r="CO167">
        <f>IF(CO$68=0,HLOOKUP($A167,'Monte Carlo_locked values'!$CQ$6:$DS$506,'Half from MC Supply Inputs '!CO$138+1,FALSE),CO134)</f>
        <v>6.1439419431008639</v>
      </c>
      <c r="CP167">
        <f>IF(CP$68=0,HLOOKUP($A167,'Monte Carlo_locked values'!$CQ$6:$DS$506,'Half from MC Supply Inputs '!CP$138+1,FALSE),CP134)</f>
        <v>8.5820959249206545</v>
      </c>
      <c r="CQ167">
        <f>IF(CQ$68=0,HLOOKUP($A167,'Monte Carlo_locked values'!$CQ$6:$DS$506,'Half from MC Supply Inputs '!CQ$138+1,FALSE),CQ134)</f>
        <v>9.4844340314448026</v>
      </c>
      <c r="CR167">
        <f>IF(CR$68=0,HLOOKUP($A167,'Monte Carlo_locked values'!$CQ$6:$DS$506,'Half from MC Supply Inputs '!CR$138+1,FALSE),CR134)</f>
        <v>4.6593541751611474</v>
      </c>
      <c r="CS167">
        <f>IF(CS$68=0,HLOOKUP($A167,'Monte Carlo_locked values'!$CQ$6:$DS$506,'Half from MC Supply Inputs '!CS$138+1,FALSE),CS134)</f>
        <v>8.5820959249206545</v>
      </c>
      <c r="CT167">
        <f>IF(CT$68=0,HLOOKUP($A167,'Monte Carlo_locked values'!$CQ$6:$DS$506,'Half from MC Supply Inputs '!CT$138+1,FALSE),CT134)</f>
        <v>4.664801349747842</v>
      </c>
      <c r="CU167">
        <f>IF(CU$68=0,HLOOKUP($A167,'Monte Carlo_locked values'!$CQ$6:$DS$506,'Half from MC Supply Inputs '!CU$138+1,FALSE),CU134)</f>
        <v>4.6593541751611474</v>
      </c>
      <c r="CV167">
        <f>IF(CV$68=0,HLOOKUP($A167,'Monte Carlo_locked values'!$CQ$6:$DS$506,'Half from MC Supply Inputs '!CV$138+1,FALSE),CV134)</f>
        <v>6.1439419431008639</v>
      </c>
      <c r="CW167">
        <f>IF(CW$68=0,HLOOKUP($A167,'Monte Carlo_locked values'!$CQ$6:$DS$506,'Half from MC Supply Inputs '!CW$138+1,FALSE),CW134)</f>
        <v>17.100329085865692</v>
      </c>
      <c r="CX167">
        <f>IF(CX$68=0,HLOOKUP($A167,'Monte Carlo_locked values'!$CQ$6:$DS$506,'Half from MC Supply Inputs '!CX$138+1,FALSE),CX134)</f>
        <v>4.664801349747842</v>
      </c>
      <c r="CY167">
        <f>IF(CY$68=0,HLOOKUP($A167,'Monte Carlo_locked values'!$CQ$6:$DS$506,'Half from MC Supply Inputs '!CY$138+1,FALSE),CY134)</f>
        <v>6.1439419431008639</v>
      </c>
      <c r="CZ167">
        <f>IF(CZ$68=0,HLOOKUP($A167,'Monte Carlo_locked values'!$CQ$6:$DS$506,'Half from MC Supply Inputs '!CZ$138+1,FALSE),CZ134)</f>
        <v>4.664801349747842</v>
      </c>
      <c r="DA167">
        <f>IF(DA$68=0,HLOOKUP($A167,'Monte Carlo_locked values'!$CQ$6:$DS$506,'Half from MC Supply Inputs '!DA$138+1,FALSE),DA134)</f>
        <v>4.6593541751611474</v>
      </c>
      <c r="DB167">
        <f>IF(DB$68=0,HLOOKUP($A167,'Monte Carlo_locked values'!$CQ$6:$DS$506,'Half from MC Supply Inputs '!DB$138+1,FALSE),DB134)</f>
        <v>6.1439419431008639</v>
      </c>
      <c r="DC167">
        <f>IF(DC$68=0,HLOOKUP($A167,'Monte Carlo_locked values'!$CQ$6:$DS$506,'Half from MC Supply Inputs '!DC$138+1,FALSE),DC134)</f>
        <v>7.9328532834318377</v>
      </c>
      <c r="DD167">
        <f>IF(DD$68=0,HLOOKUP($A167,'Monte Carlo_locked values'!$CQ$6:$DS$506,'Half from MC Supply Inputs '!DD$138+1,FALSE),DD134)</f>
        <v>17.100329085865692</v>
      </c>
      <c r="DE167">
        <f>IF(DE$68=0,HLOOKUP($A167,'Monte Carlo_locked values'!$CQ$6:$DS$506,'Half from MC Supply Inputs '!DE$138+1,FALSE),DE134)</f>
        <v>9.5356621388007277</v>
      </c>
      <c r="DF167">
        <f>IF(DF$68=0,HLOOKUP($A167,'Monte Carlo_locked values'!$CQ$6:$DS$506,'Half from MC Supply Inputs '!DF$138+1,FALSE),DF134)</f>
        <v>13.418875667231131</v>
      </c>
      <c r="DG167">
        <f>IF(DG$68=0,HLOOKUP($A167,'Monte Carlo_locked values'!$CQ$6:$DS$506,'Half from MC Supply Inputs '!DG$138+1,FALSE),DG134)</f>
        <v>17.100329085865692</v>
      </c>
      <c r="DH167">
        <f>IF(DH$68=0,HLOOKUP($A167,'Monte Carlo_locked values'!$CQ$6:$DS$506,'Half from MC Supply Inputs '!DH$138+1,FALSE),DH134)</f>
        <v>14.834751778580999</v>
      </c>
      <c r="DI167">
        <f>IF(DI$68=0,HLOOKUP($A167,'Monte Carlo_locked values'!$CQ$6:$DS$506,'Half from MC Supply Inputs '!DI$138+1,FALSE),DI134)</f>
        <v>7.6285297110405814</v>
      </c>
      <c r="DJ167">
        <f>IF(DJ$68=0,HLOOKUP($A167,'Monte Carlo_locked values'!$CQ$6:$DS$506,'Half from MC Supply Inputs '!DJ$138+1,FALSE),DJ134)</f>
        <v>9.5356621388007277</v>
      </c>
      <c r="DK167">
        <f>IF(DK$68=0,HLOOKUP($A167,'Monte Carlo_locked values'!$CQ$6:$DS$506,'Half from MC Supply Inputs '!DK$138+1,FALSE),DK134)</f>
        <v>4.664801349747842</v>
      </c>
      <c r="DL167">
        <f>IF(DL$68=0,HLOOKUP($A167,'Monte Carlo_locked values'!$CQ$6:$DS$506,'Half from MC Supply Inputs '!DL$138+1,FALSE),DL134)</f>
        <v>17.100329085865692</v>
      </c>
      <c r="DM167">
        <f>IF(DM$68=0,HLOOKUP($A167,'Monte Carlo_locked values'!$CQ$6:$DS$506,'Half from MC Supply Inputs '!DM$138+1,FALSE),DM134)</f>
        <v>7.6285297110405814</v>
      </c>
      <c r="DN167">
        <f>IF(DN$68=0,HLOOKUP($A167,'Monte Carlo_locked values'!$CQ$6:$DS$506,'Half from MC Supply Inputs '!DN$138+1,FALSE),DN134)</f>
        <v>4.6593541751611474</v>
      </c>
      <c r="DO167">
        <f>IF(DO$68=0,HLOOKUP($A167,'Monte Carlo_locked values'!$CQ$6:$DS$506,'Half from MC Supply Inputs '!DO$138+1,FALSE),DO134)</f>
        <v>13.032115185208287</v>
      </c>
      <c r="DP167">
        <f>IF(DP$68=0,HLOOKUP($A167,'Monte Carlo_locked values'!$CQ$6:$DS$506,'Half from MC Supply Inputs '!DP$138+1,FALSE),DP134)</f>
        <v>13.634007751440345</v>
      </c>
      <c r="DQ167">
        <f>IF(DQ$68=0,HLOOKUP($A167,'Monte Carlo_locked values'!$CQ$6:$DS$506,'Half from MC Supply Inputs '!DQ$138+1,FALSE),DQ134)</f>
        <v>17.100329085865692</v>
      </c>
      <c r="DR167">
        <f>IF(DR$68=0,HLOOKUP($A167,'Monte Carlo_locked values'!$CQ$6:$DS$506,'Half from MC Supply Inputs '!DR$138+1,FALSE),DR134)</f>
        <v>17.100329085865692</v>
      </c>
      <c r="DS167">
        <f>IF(DS$68=0,HLOOKUP($A167,'Monte Carlo_locked values'!$CQ$6:$DS$506,'Half from MC Supply Inputs '!DS$138+1,FALSE),DS134)</f>
        <v>17.100329085865692</v>
      </c>
      <c r="DT167">
        <f>IF(DT$68=0,HLOOKUP($A167,'Monte Carlo_locked values'!$CQ$6:$DS$506,'Half from MC Supply Inputs '!DT$138+1,FALSE),DT134)</f>
        <v>6.1439419431008639</v>
      </c>
      <c r="DU167">
        <f>IF(DU$68=0,HLOOKUP($A167,'Monte Carlo_locked values'!$CQ$6:$DS$506,'Half from MC Supply Inputs '!DU$138+1,FALSE),DU134)</f>
        <v>6.1439419431008639</v>
      </c>
      <c r="DV167">
        <f>IF(DV$68=0,HLOOKUP($A167,'Monte Carlo_locked values'!$CQ$6:$DS$506,'Half from MC Supply Inputs '!DV$138+1,FALSE),DV134)</f>
        <v>8.5820959249206545</v>
      </c>
      <c r="DW167">
        <f>IF(DW$68=0,HLOOKUP($A167,'Monte Carlo_locked values'!$CQ$6:$DS$506,'Half from MC Supply Inputs '!DW$138+1,FALSE),DW134)</f>
        <v>12.065294835737163</v>
      </c>
      <c r="DX167">
        <f>IF(DX$68=0,HLOOKUP($A167,'Monte Carlo_locked values'!$CQ$6:$DS$506,'Half from MC Supply Inputs '!DX$138+1,FALSE),DX134)</f>
        <v>17.100329085865692</v>
      </c>
      <c r="DY167">
        <f>IF(DY$68=0,HLOOKUP($A167,'Monte Carlo_locked values'!$CQ$6:$DS$506,'Half from MC Supply Inputs '!DY$138+1,FALSE),DY134)</f>
        <v>6.1439419431008639</v>
      </c>
      <c r="DZ167">
        <f>IF(DZ$68=0,HLOOKUP($A167,'Monte Carlo_locked values'!$CQ$6:$DS$506,'Half from MC Supply Inputs '!DZ$138+1,FALSE),DZ134)</f>
        <v>8.5820959249206545</v>
      </c>
      <c r="EA167">
        <f>IF(EA$68=0,HLOOKUP($A167,'Monte Carlo_locked values'!$CQ$6:$DS$506,'Half from MC Supply Inputs '!EA$138+1,FALSE),EA134)</f>
        <v>17.100329085865692</v>
      </c>
      <c r="EB167">
        <f>IF(EB$68=0,HLOOKUP($A167,'Monte Carlo_locked values'!$CQ$6:$DS$506,'Half from MC Supply Inputs '!EB$138+1,FALSE),EB134)</f>
        <v>17.100329085865692</v>
      </c>
      <c r="EC167">
        <f>IF(EC$68=0,HLOOKUP($A167,'Monte Carlo_locked values'!$CQ$6:$DS$506,'Half from MC Supply Inputs '!EC$138+1,FALSE),EC134)</f>
        <v>17.100329085865692</v>
      </c>
      <c r="ED167">
        <f>IF(ED$68=0,HLOOKUP($A167,'Monte Carlo_locked values'!$CQ$6:$DS$506,'Half from MC Supply Inputs '!ED$138+1,FALSE),ED134)</f>
        <v>6.1439419431008639</v>
      </c>
      <c r="EE167">
        <f>IF(EE$68=0,HLOOKUP($A167,'Monte Carlo_locked values'!$CQ$6:$DS$506,'Half from MC Supply Inputs '!EE$138+1,FALSE),EE134)</f>
        <v>6.1439419431008639</v>
      </c>
      <c r="EF167">
        <f>IF(EF$68=0,HLOOKUP($A167,'Monte Carlo_locked values'!$CQ$6:$DS$506,'Half from MC Supply Inputs '!EF$138+1,FALSE),EF134)</f>
        <v>4.664801349747842</v>
      </c>
      <c r="EG167">
        <f>IF(EG$68=0,HLOOKUP($A167,'Monte Carlo_locked values'!$CQ$6:$DS$506,'Half from MC Supply Inputs '!EG$138+1,FALSE),EG134)</f>
        <v>17.100329085865692</v>
      </c>
      <c r="EH167">
        <f>IF(EH$68=0,HLOOKUP($A167,'Monte Carlo_locked values'!$CQ$6:$DS$506,'Half from MC Supply Inputs '!EH$138+1,FALSE),EH134)</f>
        <v>4.664801349747842</v>
      </c>
      <c r="EI167">
        <f>IF(EI$68=0,HLOOKUP($A167,'Monte Carlo_locked values'!$CQ$6:$DS$506,'Half from MC Supply Inputs '!EI$138+1,FALSE),EI134)</f>
        <v>9.5356621388007277</v>
      </c>
      <c r="EJ167">
        <f>IF(EJ$68=0,HLOOKUP($A167,'Monte Carlo_locked values'!$CQ$6:$DS$506,'Half from MC Supply Inputs '!EJ$138+1,FALSE),EJ134)</f>
        <v>7.6285297110405814</v>
      </c>
      <c r="EK167">
        <f>IF(EK$68=0,HLOOKUP($A167,'Monte Carlo_locked values'!$CQ$6:$DS$506,'Half from MC Supply Inputs '!EK$138+1,FALSE),EK134)</f>
        <v>4.6593541751611474</v>
      </c>
      <c r="EL167">
        <f>IF(EL$68=0,HLOOKUP($A167,'Monte Carlo_locked values'!$CQ$6:$DS$506,'Half from MC Supply Inputs '!EL$138+1,FALSE),EL134)</f>
        <v>9.5356621388007277</v>
      </c>
      <c r="EM167">
        <f>IF(EM$68=0,HLOOKUP($A167,'Monte Carlo_locked values'!$CQ$6:$DS$506,'Half from MC Supply Inputs '!EM$138+1,FALSE),EM134)</f>
        <v>17.100329085865692</v>
      </c>
      <c r="EN167">
        <f>IF(EN$68=0,HLOOKUP($A167,'Monte Carlo_locked values'!$CQ$6:$DS$506,'Half from MC Supply Inputs '!EN$138+1,FALSE),EN134)</f>
        <v>4.664801349747842</v>
      </c>
      <c r="EO167">
        <f>IF(EO$68=0,HLOOKUP($A167,'Monte Carlo_locked values'!$CQ$6:$DS$506,'Half from MC Supply Inputs '!EO$138+1,FALSE),EO134)</f>
        <v>9.5356621388007277</v>
      </c>
      <c r="EP167">
        <f>IF(EP$68=0,HLOOKUP($A167,'Monte Carlo_locked values'!$CQ$6:$DS$506,'Half from MC Supply Inputs '!EP$138+1,FALSE),EP134)</f>
        <v>7.5304242551304013</v>
      </c>
      <c r="EQ167">
        <f>IF(EQ$68=0,HLOOKUP($A167,'Monte Carlo_locked values'!$CQ$6:$DS$506,'Half from MC Supply Inputs '!EQ$138+1,FALSE),EQ134)</f>
        <v>9.5356621388007277</v>
      </c>
      <c r="ER167">
        <f>IF(ER$68=0,HLOOKUP($A167,'Monte Carlo_locked values'!$CQ$6:$DS$506,'Half from MC Supply Inputs '!ER$138+1,FALSE),ER134)</f>
        <v>8.5820959249206545</v>
      </c>
      <c r="ES167">
        <f>IF(ES$68=0,HLOOKUP($A167,'Monte Carlo_locked values'!$CQ$6:$DS$506,'Half from MC Supply Inputs '!ES$138+1,FALSE),ES134)</f>
        <v>10.27504191250075</v>
      </c>
      <c r="ET167">
        <f>IF(ET$68=0,HLOOKUP($A167,'Monte Carlo_locked values'!$CQ$6:$DS$506,'Half from MC Supply Inputs '!ET$138+1,FALSE),ET134)</f>
        <v>9.5178771304540248</v>
      </c>
      <c r="EU167">
        <f>IF(EU$68=0,HLOOKUP($A167,'Monte Carlo_locked values'!$CQ$6:$DS$506,'Half from MC Supply Inputs '!EU$138+1,FALSE),EU134)</f>
        <v>6.1439419431008639</v>
      </c>
      <c r="EV167">
        <f>IF(EV$68=0,HLOOKUP($A167,'Monte Carlo_locked values'!$CQ$6:$DS$506,'Half from MC Supply Inputs '!EV$138+1,FALSE),EV134)</f>
        <v>17.100329085865692</v>
      </c>
      <c r="EW167">
        <f>IF(EW$68=0,HLOOKUP($A167,'Monte Carlo_locked values'!$CQ$6:$DS$506,'Half from MC Supply Inputs '!EW$138+1,FALSE),EW134)</f>
        <v>6.1439419431008639</v>
      </c>
      <c r="EX167">
        <f>IF(EX$68=0,HLOOKUP($A167,'Monte Carlo_locked values'!$CQ$6:$DS$506,'Half from MC Supply Inputs '!EX$138+1,FALSE),EX134)</f>
        <v>4.6593541751611474</v>
      </c>
      <c r="EY167">
        <f>IF(EY$68=0,HLOOKUP($A167,'Monte Carlo_locked values'!$CQ$6:$DS$506,'Half from MC Supply Inputs '!EY$138+1,FALSE),EY134)</f>
        <v>7.6285297110405814</v>
      </c>
      <c r="EZ167">
        <f>IF(EZ$68=0,HLOOKUP($A167,'Monte Carlo_locked values'!$CQ$6:$DS$506,'Half from MC Supply Inputs '!EZ$138+1,FALSE),EZ134)</f>
        <v>8.5820959249206545</v>
      </c>
      <c r="FA167">
        <f>IF(FA$68=0,HLOOKUP($A167,'Monte Carlo_locked values'!$CQ$6:$DS$506,'Half from MC Supply Inputs '!FA$138+1,FALSE),FA134)</f>
        <v>8.045934460145638</v>
      </c>
      <c r="FB167">
        <f>IF(FB$68=0,HLOOKUP($A167,'Monte Carlo_locked values'!$CQ$6:$DS$506,'Half from MC Supply Inputs '!FB$138+1,FALSE),FB134)</f>
        <v>4.6593541751611474</v>
      </c>
      <c r="FC167">
        <f>IF(FC$68=0,HLOOKUP($A167,'Monte Carlo_locked values'!$CQ$6:$DS$506,'Half from MC Supply Inputs '!FC$138+1,FALSE),FC134)</f>
        <v>17.100329085865692</v>
      </c>
      <c r="FD167">
        <f>IF(FD$68=0,HLOOKUP($A167,'Monte Carlo_locked values'!$CQ$6:$DS$506,'Half from MC Supply Inputs '!FD$138+1,FALSE),FD134)</f>
        <v>6.1439419431008639</v>
      </c>
      <c r="FE167">
        <f>IF(FE$68=0,HLOOKUP($A167,'Monte Carlo_locked values'!$CQ$6:$DS$506,'Half from MC Supply Inputs '!FE$138+1,FALSE),FE134)</f>
        <v>17.100329085865692</v>
      </c>
      <c r="FF167">
        <f>IF(FF$68=0,HLOOKUP($A167,'Monte Carlo_locked values'!$CQ$6:$DS$506,'Half from MC Supply Inputs '!FF$138+1,FALSE),FF134)</f>
        <v>17.100329085865692</v>
      </c>
      <c r="FG167">
        <f>IF(FG$68=0,HLOOKUP($A167,'Monte Carlo_locked values'!$CQ$6:$DS$506,'Half from MC Supply Inputs '!FG$138+1,FALSE),FG134)</f>
        <v>4.664801349747842</v>
      </c>
      <c r="FH167">
        <f>IF(FH$68=0,HLOOKUP($A167,'Monte Carlo_locked values'!$CQ$6:$DS$506,'Half from MC Supply Inputs '!FH$138+1,FALSE),FH134)</f>
        <v>7.7070579712890517</v>
      </c>
      <c r="FI167">
        <f>IF(FI$68=0,HLOOKUP($A167,'Monte Carlo_locked values'!$CQ$6:$DS$506,'Half from MC Supply Inputs '!FI$138+1,FALSE),FI134)</f>
        <v>4.664801349747842</v>
      </c>
      <c r="FJ167">
        <f>IF(FJ$68=0,HLOOKUP($A167,'Monte Carlo_locked values'!$CQ$6:$DS$506,'Half from MC Supply Inputs '!FJ$138+1,FALSE),FJ134)</f>
        <v>7.6285297110405814</v>
      </c>
      <c r="FK167">
        <f>IF(FK$68=0,HLOOKUP($A167,'Monte Carlo_locked values'!$CQ$6:$DS$506,'Half from MC Supply Inputs '!FK$138+1,FALSE),FK134)</f>
        <v>4.6593541751611474</v>
      </c>
      <c r="FL167">
        <f>IF(FL$68=0,HLOOKUP($A167,'Monte Carlo_locked values'!$CQ$6:$DS$506,'Half from MC Supply Inputs '!FL$138+1,FALSE),FL134)</f>
        <v>17.100329085865692</v>
      </c>
      <c r="FM167">
        <f>IF(FM$68=0,HLOOKUP($A167,'Monte Carlo_locked values'!$CQ$6:$DS$506,'Half from MC Supply Inputs '!FM$138+1,FALSE),FM134)</f>
        <v>4.7885982142584611</v>
      </c>
      <c r="FN167">
        <f>IF(FN$68=0,HLOOKUP($A167,'Monte Carlo_locked values'!$CQ$6:$DS$506,'Half from MC Supply Inputs '!FN$138+1,FALSE),FN134)</f>
        <v>17.100329085865692</v>
      </c>
      <c r="FO167">
        <f>IF(FO$68=0,HLOOKUP($A167,'Monte Carlo_locked values'!$CQ$6:$DS$506,'Half from MC Supply Inputs '!FO$138+1,FALSE),FO134)</f>
        <v>17.100329085865692</v>
      </c>
      <c r="FP167">
        <f>IF(FP$68=0,HLOOKUP($A167,'Monte Carlo_locked values'!$CQ$6:$DS$506,'Half from MC Supply Inputs '!FP$138+1,FALSE),FP134)</f>
        <v>4.664801349747842</v>
      </c>
      <c r="FQ167">
        <f>IF(FQ$68=0,HLOOKUP($A167,'Monte Carlo_locked values'!$CQ$6:$DS$506,'Half from MC Supply Inputs '!FQ$138+1,FALSE),FQ134)</f>
        <v>6.1439419431008639</v>
      </c>
      <c r="FR167">
        <f>IF(FR$68=0,HLOOKUP($A167,'Monte Carlo_locked values'!$CQ$6:$DS$506,'Half from MC Supply Inputs '!FR$138+1,FALSE),FR134)</f>
        <v>7.6285297110405814</v>
      </c>
      <c r="FS167">
        <f>IF(FS$68=0,HLOOKUP($A167,'Monte Carlo_locked values'!$CQ$6:$DS$506,'Half from MC Supply Inputs '!FS$138+1,FALSE),FS134)</f>
        <v>17.100329085865692</v>
      </c>
      <c r="FT167">
        <f>IF(FT$68=0,HLOOKUP($A167,'Monte Carlo_locked values'!$CQ$6:$DS$506,'Half from MC Supply Inputs '!FT$138+1,FALSE),FT134)</f>
        <v>17.100329085865692</v>
      </c>
      <c r="FU167">
        <f>IF(FU$68=0,HLOOKUP($A167,'Monte Carlo_locked values'!$CQ$6:$DS$506,'Half from MC Supply Inputs '!FU$138+1,FALSE),FU134)</f>
        <v>17.100329085865692</v>
      </c>
      <c r="FV167">
        <f>IF(FV$68=0,HLOOKUP($A167,'Monte Carlo_locked values'!$CQ$6:$DS$506,'Half from MC Supply Inputs '!FV$138+1,FALSE),FV134)</f>
        <v>5.3064977380723946</v>
      </c>
      <c r="FW167">
        <f>IF(FW$68=0,HLOOKUP($A167,'Monte Carlo_locked values'!$CQ$6:$DS$506,'Half from MC Supply Inputs '!FW$138+1,FALSE),FW134)</f>
        <v>4.7868355332241981</v>
      </c>
      <c r="FX167">
        <f>IF(FX$68=0,HLOOKUP($A167,'Monte Carlo_locked values'!$CQ$6:$DS$506,'Half from MC Supply Inputs '!FX$138+1,FALSE),FX134)</f>
        <v>15.350240486663322</v>
      </c>
      <c r="FY167">
        <f>IF(FY$68=0,HLOOKUP($A167,'Monte Carlo_locked values'!$CQ$6:$DS$506,'Half from MC Supply Inputs '!FY$138+1,FALSE),FY134)</f>
        <v>12.229773797813406</v>
      </c>
      <c r="FZ167">
        <f>IF(FZ$68=0,HLOOKUP($A167,'Monte Carlo_locked values'!$CQ$6:$DS$506,'Half from MC Supply Inputs '!FZ$138+1,FALSE),FZ134)</f>
        <v>14.324976387377042</v>
      </c>
      <c r="GA167">
        <f>IF(GA$68=0,HLOOKUP($A167,'Monte Carlo_locked values'!$CQ$6:$DS$506,'Half from MC Supply Inputs '!GA$138+1,FALSE),GA134)</f>
        <v>4.9112821482917646</v>
      </c>
      <c r="GB167">
        <f>IF(GB$68=0,HLOOKUP($A167,'Monte Carlo_locked values'!$CQ$6:$DS$506,'Half from MC Supply Inputs '!GB$138+1,FALSE),GB134)</f>
        <v>17.100329085865692</v>
      </c>
      <c r="GC167">
        <f>IF(GC$68=0,HLOOKUP($A167,'Monte Carlo_locked values'!$CQ$6:$DS$506,'Half from MC Supply Inputs '!GC$138+1,FALSE),GC134)</f>
        <v>17.100329085865692</v>
      </c>
      <c r="GD167">
        <f>IF(GD$68=0,HLOOKUP($A167,'Monte Carlo_locked values'!$CQ$6:$DS$506,'Half from MC Supply Inputs '!GD$138+1,FALSE),GD134)</f>
        <v>7.6285297110405814</v>
      </c>
      <c r="GE167">
        <f>IF(GE$68=0,HLOOKUP($A167,'Monte Carlo_locked values'!$CQ$6:$DS$506,'Half from MC Supply Inputs '!GE$138+1,FALSE),GE134)</f>
        <v>6.1439419431008639</v>
      </c>
      <c r="GF167">
        <f>IF(GF$68=0,HLOOKUP($A167,'Monte Carlo_locked values'!$CQ$6:$DS$506,'Half from MC Supply Inputs '!GF$138+1,FALSE),GF134)</f>
        <v>17.100329085865692</v>
      </c>
      <c r="GG167">
        <f>IF(GG$68=0,HLOOKUP($A167,'Monte Carlo_locked values'!$CQ$6:$DS$506,'Half from MC Supply Inputs '!GG$138+1,FALSE),GG134)</f>
        <v>9.5356621388007277</v>
      </c>
      <c r="GH167">
        <f>IF(GH$68=0,HLOOKUP($A167,'Monte Carlo_locked values'!$CQ$6:$DS$506,'Half from MC Supply Inputs '!GH$138+1,FALSE),GH134)</f>
        <v>17.100329085865692</v>
      </c>
      <c r="GI167">
        <f>IF(GI$68=0,HLOOKUP($A167,'Monte Carlo_locked values'!$CQ$6:$DS$506,'Half from MC Supply Inputs '!GI$138+1,FALSE),GI134)</f>
        <v>4.6593541751611474</v>
      </c>
      <c r="GJ167">
        <f>IF(GJ$68=0,HLOOKUP($A167,'Monte Carlo_locked values'!$CQ$6:$DS$506,'Half from MC Supply Inputs '!GJ$138+1,FALSE),GJ134)</f>
        <v>17.100329085865692</v>
      </c>
      <c r="GK167">
        <f>IF(GK$68=0,HLOOKUP($A167,'Monte Carlo_locked values'!$CQ$6:$DS$506,'Half from MC Supply Inputs '!GK$138+1,FALSE),GK134)</f>
        <v>8.7381212575613816</v>
      </c>
      <c r="GL167">
        <f>IF(GL$68=0,HLOOKUP($A167,'Monte Carlo_locked values'!$CQ$6:$DS$506,'Half from MC Supply Inputs '!GL$138+1,FALSE),GL134)</f>
        <v>17.100329085865692</v>
      </c>
      <c r="GM167">
        <f>IF(GM$68=0,HLOOKUP($A167,'Monte Carlo_locked values'!$CQ$6:$DS$506,'Half from MC Supply Inputs '!GM$138+1,FALSE),GM134)</f>
        <v>4.664801349747842</v>
      </c>
      <c r="GN167">
        <f>IF(GN$68=0,HLOOKUP($A167,'Monte Carlo_locked values'!$CQ$6:$DS$506,'Half from MC Supply Inputs '!GN$138+1,FALSE),GN134)</f>
        <v>6.1439419431008639</v>
      </c>
      <c r="GO167">
        <f>IF(GO$68=0,HLOOKUP($A167,'Monte Carlo_locked values'!$CQ$6:$DS$506,'Half from MC Supply Inputs '!GO$138+1,FALSE),GO134)</f>
        <v>17.100329085865692</v>
      </c>
      <c r="GP167">
        <f>IF(GP$68=0,HLOOKUP($A167,'Monte Carlo_locked values'!$CQ$6:$DS$506,'Half from MC Supply Inputs '!GP$138+1,FALSE),GP134)</f>
        <v>17.100329085865692</v>
      </c>
      <c r="GQ167">
        <f>IF(GQ$68=0,HLOOKUP($A167,'Monte Carlo_locked values'!$CQ$6:$DS$506,'Half from MC Supply Inputs '!GQ$138+1,FALSE),GQ134)</f>
        <v>6.2638411591041869</v>
      </c>
      <c r="GR167">
        <f>IF(GR$68=0,HLOOKUP($A167,'Monte Carlo_locked values'!$CQ$6:$DS$506,'Half from MC Supply Inputs '!GR$138+1,FALSE),GR134)</f>
        <v>6.1439419431008639</v>
      </c>
      <c r="GS167">
        <f>IF(GS$68=0,HLOOKUP($A167,'Monte Carlo_locked values'!$CQ$6:$DS$506,'Half from MC Supply Inputs '!GS$138+1,FALSE),GS134)</f>
        <v>4.6593541751611474</v>
      </c>
      <c r="GT167">
        <f>IF(GT$68=0,HLOOKUP($A167,'Monte Carlo_locked values'!$CQ$6:$DS$506,'Half from MC Supply Inputs '!GT$138+1,FALSE),GT134)</f>
        <v>4.6593541751611474</v>
      </c>
      <c r="GU167">
        <f>IF(GU$68=0,HLOOKUP($A167,'Monte Carlo_locked values'!$CQ$6:$DS$506,'Half from MC Supply Inputs '!GU$138+1,FALSE),GU134)</f>
        <v>8.2822724850347686</v>
      </c>
      <c r="GV167">
        <f>IF(GV$68=0,HLOOKUP($A167,'Monte Carlo_locked values'!$CQ$6:$DS$506,'Half from MC Supply Inputs '!GV$138+1,FALSE),GV134)</f>
        <v>7.6285297110405814</v>
      </c>
      <c r="GW167">
        <f>IF(GW$68=0,HLOOKUP($A167,'Monte Carlo_locked values'!$CQ$6:$DS$506,'Half from MC Supply Inputs '!GW$138+1,FALSE),GW134)</f>
        <v>8.5820959249206545</v>
      </c>
      <c r="GX167">
        <f>IF(GX$68=0,HLOOKUP($A167,'Monte Carlo_locked values'!$CQ$6:$DS$506,'Half from MC Supply Inputs '!GX$138+1,FALSE),GX134)</f>
        <v>4.664801349747842</v>
      </c>
      <c r="GY167">
        <f>IF(GY$68=0,HLOOKUP($A167,'Monte Carlo_locked values'!$CQ$6:$DS$506,'Half from MC Supply Inputs '!GY$138+1,FALSE),GY134)</f>
        <v>7.6285297110405814</v>
      </c>
      <c r="GZ167">
        <f>IF(GZ$68=0,HLOOKUP($A167,'Monte Carlo_locked values'!$CQ$6:$DS$506,'Half from MC Supply Inputs '!GZ$138+1,FALSE),GZ134)</f>
        <v>7.6285297110405814</v>
      </c>
      <c r="HA167">
        <f>IF(HA$68=0,HLOOKUP($A167,'Monte Carlo_locked values'!$CQ$6:$DS$506,'Half from MC Supply Inputs '!HA$138+1,FALSE),HA134)</f>
        <v>6.1439419431008639</v>
      </c>
      <c r="HB167">
        <f>IF(HB$68=0,HLOOKUP($A167,'Monte Carlo_locked values'!$CQ$6:$DS$506,'Half from MC Supply Inputs '!HB$138+1,FALSE),HB134)</f>
        <v>9.5356621388007277</v>
      </c>
      <c r="HC167">
        <f>IF(HC$68=0,HLOOKUP($A167,'Monte Carlo_locked values'!$CQ$6:$DS$506,'Half from MC Supply Inputs '!HC$138+1,FALSE),HC134)</f>
        <v>4.6593541751611474</v>
      </c>
      <c r="HD167">
        <f>IF(HD$68=0,HLOOKUP($A167,'Monte Carlo_locked values'!$CQ$6:$DS$506,'Half from MC Supply Inputs '!HD$138+1,FALSE),HD134)</f>
        <v>4.6593541751611474</v>
      </c>
      <c r="HE167">
        <f>IF(HE$68=0,HLOOKUP($A167,'Monte Carlo_locked values'!$CQ$6:$DS$506,'Half from MC Supply Inputs '!HE$138+1,FALSE),HE134)</f>
        <v>4.664801349747842</v>
      </c>
      <c r="HF167">
        <f>IF(HF$68=0,HLOOKUP($A167,'Monte Carlo_locked values'!$CQ$6:$DS$506,'Half from MC Supply Inputs '!HF$138+1,FALSE),HF134)</f>
        <v>9.5356621388007277</v>
      </c>
      <c r="HG167">
        <f>IF(HG$68=0,HLOOKUP($A167,'Monte Carlo_locked values'!$CQ$6:$DS$506,'Half from MC Supply Inputs '!HG$138+1,FALSE),HG134)</f>
        <v>17.100329085865692</v>
      </c>
      <c r="HH167">
        <f>IF(HH$68=0,HLOOKUP($A167,'Monte Carlo_locked values'!$CQ$6:$DS$506,'Half from MC Supply Inputs '!HH$138+1,FALSE),HH134)</f>
        <v>17.100329085865692</v>
      </c>
      <c r="HI167">
        <f>IF(HI$68=0,HLOOKUP($A167,'Monte Carlo_locked values'!$CQ$6:$DS$506,'Half from MC Supply Inputs '!HI$138+1,FALSE),HI134)</f>
        <v>17.100329085865692</v>
      </c>
      <c r="HJ167">
        <f>IF(HJ$68=0,HLOOKUP($A167,'Monte Carlo_locked values'!$CQ$6:$DS$506,'Half from MC Supply Inputs '!HJ$138+1,FALSE),HJ134)</f>
        <v>4.664801349747842</v>
      </c>
      <c r="HK167">
        <f>IF(HK$68=0,HLOOKUP($A167,'Monte Carlo_locked values'!$CQ$6:$DS$506,'Half from MC Supply Inputs '!HK$138+1,FALSE),HK134)</f>
        <v>8.5820959249206545</v>
      </c>
      <c r="HL167">
        <f>IF(HL$68=0,HLOOKUP($A167,'Monte Carlo_locked values'!$CQ$6:$DS$506,'Half from MC Supply Inputs '!HL$138+1,FALSE),HL134)</f>
        <v>17.100329085865692</v>
      </c>
      <c r="HM167">
        <f>IF(HM$68=0,HLOOKUP($A167,'Monte Carlo_locked values'!$CQ$6:$DS$506,'Half from MC Supply Inputs '!HM$138+1,FALSE),HM134)</f>
        <v>4.6593541751611474</v>
      </c>
      <c r="HN167">
        <f>IF(HN$68=0,HLOOKUP($A167,'Monte Carlo_locked values'!$CQ$6:$DS$506,'Half from MC Supply Inputs '!HN$138+1,FALSE),HN134)</f>
        <v>9.1789949266302973</v>
      </c>
      <c r="HO167">
        <f>IF(HO$68=0,HLOOKUP($A167,'Monte Carlo_locked values'!$CQ$6:$DS$506,'Half from MC Supply Inputs '!HO$138+1,FALSE),HO134)</f>
        <v>17.100329085865692</v>
      </c>
      <c r="HP167">
        <f>IF(HP$68=0,HLOOKUP($A167,'Monte Carlo_locked values'!$CQ$6:$DS$506,'Half from MC Supply Inputs '!HP$138+1,FALSE),HP134)</f>
        <v>7.6285297110405814</v>
      </c>
      <c r="HQ167">
        <f>IF(HQ$68=0,HLOOKUP($A167,'Monte Carlo_locked values'!$CQ$6:$DS$506,'Half from MC Supply Inputs '!HQ$138+1,FALSE),HQ134)</f>
        <v>7.6285297110405814</v>
      </c>
      <c r="HR167">
        <f>IF(HR$68=0,HLOOKUP($A167,'Monte Carlo_locked values'!$CQ$6:$DS$506,'Half from MC Supply Inputs '!HR$138+1,FALSE),HR134)</f>
        <v>9.5356621388007277</v>
      </c>
      <c r="HS167">
        <f>IF(HS$68=0,HLOOKUP($A167,'Monte Carlo_locked values'!$CQ$6:$DS$506,'Half from MC Supply Inputs '!HS$138+1,FALSE),HS134)</f>
        <v>6.1439419431008639</v>
      </c>
      <c r="HT167">
        <f>IF(HT$68=0,HLOOKUP($A167,'Monte Carlo_locked values'!$CQ$6:$DS$506,'Half from MC Supply Inputs '!HT$138+1,FALSE),HT134)</f>
        <v>8.5820959249206545</v>
      </c>
      <c r="HU167">
        <f>IF(HU$68=0,HLOOKUP($A167,'Monte Carlo_locked values'!$CQ$6:$DS$506,'Half from MC Supply Inputs '!HU$138+1,FALSE),HU134)</f>
        <v>6.1439419431008639</v>
      </c>
      <c r="HV167">
        <f>IF(HV$68=0,HLOOKUP($A167,'Monte Carlo_locked values'!$CQ$6:$DS$506,'Half from MC Supply Inputs '!HV$138+1,FALSE),HV134)</f>
        <v>4.6593541751611474</v>
      </c>
      <c r="HW167">
        <f>IF(HW$68=0,HLOOKUP($A167,'Monte Carlo_locked values'!$CQ$6:$DS$506,'Half from MC Supply Inputs '!HW$138+1,FALSE),HW134)</f>
        <v>4.6593541751611474</v>
      </c>
      <c r="HX167">
        <f>IF(HX$68=0,HLOOKUP($A167,'Monte Carlo_locked values'!$CQ$6:$DS$506,'Half from MC Supply Inputs '!HX$138+1,FALSE),HX134)</f>
        <v>17.100329085865692</v>
      </c>
      <c r="HY167">
        <f>IF(HY$68=0,HLOOKUP($A167,'Monte Carlo_locked values'!$CQ$6:$DS$506,'Half from MC Supply Inputs '!HY$138+1,FALSE),HY134)</f>
        <v>9.3227656912811288</v>
      </c>
      <c r="HZ167">
        <f>IF(HZ$68=0,HLOOKUP($A167,'Monte Carlo_locked values'!$CQ$6:$DS$506,'Half from MC Supply Inputs '!HZ$138+1,FALSE),HZ134)</f>
        <v>17.100329085865692</v>
      </c>
      <c r="IA167">
        <f>IF(IA$68=0,HLOOKUP($A167,'Monte Carlo_locked values'!$CQ$6:$DS$506,'Half from MC Supply Inputs '!IA$138+1,FALSE),IA134)</f>
        <v>17.100329085865692</v>
      </c>
      <c r="IB167">
        <f>IF(IB$68=0,HLOOKUP($A167,'Monte Carlo_locked values'!$CQ$6:$DS$506,'Half from MC Supply Inputs '!IB$138+1,FALSE),IB134)</f>
        <v>8.5820959249206545</v>
      </c>
      <c r="IC167">
        <f>IF(IC$68=0,HLOOKUP($A167,'Monte Carlo_locked values'!$CQ$6:$DS$506,'Half from MC Supply Inputs '!IC$138+1,FALSE),IC134)</f>
        <v>7.6285297110405814</v>
      </c>
      <c r="ID167">
        <f>IF(ID$68=0,HLOOKUP($A167,'Monte Carlo_locked values'!$CQ$6:$DS$506,'Half from MC Supply Inputs '!ID$138+1,FALSE),ID134)</f>
        <v>4.6593541751611474</v>
      </c>
      <c r="IE167">
        <f>IF(IE$68=0,HLOOKUP($A167,'Monte Carlo_locked values'!$CQ$6:$DS$506,'Half from MC Supply Inputs '!IE$138+1,FALSE),IE134)</f>
        <v>4.6593541751611474</v>
      </c>
      <c r="IF167">
        <f>IF(IF$68=0,HLOOKUP($A167,'Monte Carlo_locked values'!$CQ$6:$DS$506,'Half from MC Supply Inputs '!IF$138+1,FALSE),IF134)</f>
        <v>9.5356621388007277</v>
      </c>
      <c r="IG167">
        <f>IF(IG$68=0,HLOOKUP($A167,'Monte Carlo_locked values'!$CQ$6:$DS$506,'Half from MC Supply Inputs '!IG$138+1,FALSE),IG134)</f>
        <v>12.356765543983633</v>
      </c>
      <c r="IH167">
        <f>IF(IH$68=0,HLOOKUP($A167,'Monte Carlo_locked values'!$CQ$6:$DS$506,'Half from MC Supply Inputs '!IH$138+1,FALSE),IH134)</f>
        <v>17.100329085865692</v>
      </c>
      <c r="II167">
        <f>IF(II$68=0,HLOOKUP($A167,'Monte Carlo_locked values'!$CQ$6:$DS$506,'Half from MC Supply Inputs '!II$138+1,FALSE),II134)</f>
        <v>4.6746721126626003</v>
      </c>
      <c r="IJ167">
        <f>IF(IJ$68=0,HLOOKUP($A167,'Monte Carlo_locked values'!$CQ$6:$DS$506,'Half from MC Supply Inputs '!IJ$138+1,FALSE),IJ134)</f>
        <v>5.8028051328997527</v>
      </c>
      <c r="IK167">
        <f>IF(IK$68=0,HLOOKUP($A167,'Monte Carlo_locked values'!$CQ$6:$DS$506,'Half from MC Supply Inputs '!IK$138+1,FALSE),IK134)</f>
        <v>6.1439419431008639</v>
      </c>
      <c r="IL167">
        <f>IF(IL$68=0,HLOOKUP($A167,'Monte Carlo_locked values'!$CQ$6:$DS$506,'Half from MC Supply Inputs '!IL$138+1,FALSE),IL134)</f>
        <v>7.6285297110405814</v>
      </c>
      <c r="IM167">
        <f>IF(IM$68=0,HLOOKUP($A167,'Monte Carlo_locked values'!$CQ$6:$DS$506,'Half from MC Supply Inputs '!IM$138+1,FALSE),IM134)</f>
        <v>4.6593541751611474</v>
      </c>
      <c r="IN167">
        <f>IF(IN$68=0,HLOOKUP($A167,'Monte Carlo_locked values'!$CQ$6:$DS$506,'Half from MC Supply Inputs '!IN$138+1,FALSE),IN134)</f>
        <v>17.100329085865692</v>
      </c>
      <c r="IO167">
        <f>IF(IO$68=0,HLOOKUP($A167,'Monte Carlo_locked values'!$CQ$6:$DS$506,'Half from MC Supply Inputs '!IO$138+1,FALSE),IO134)</f>
        <v>17.100329085865692</v>
      </c>
      <c r="IP167">
        <f>IF(IP$68=0,HLOOKUP($A167,'Monte Carlo_locked values'!$CQ$6:$DS$506,'Half from MC Supply Inputs '!IP$138+1,FALSE),IP134)</f>
        <v>9.5356621388007277</v>
      </c>
      <c r="IQ167">
        <f>IF(IQ$68=0,HLOOKUP($A167,'Monte Carlo_locked values'!$CQ$6:$DS$506,'Half from MC Supply Inputs '!IQ$138+1,FALSE),IQ134)</f>
        <v>9.5356621388007277</v>
      </c>
      <c r="IR167">
        <f>IF(IR$68=0,HLOOKUP($A167,'Monte Carlo_locked values'!$CQ$6:$DS$506,'Half from MC Supply Inputs '!IR$138+1,FALSE),IR134)</f>
        <v>7.6285297110405814</v>
      </c>
      <c r="IS167">
        <f>IF(IS$68=0,HLOOKUP($A167,'Monte Carlo_locked values'!$CQ$6:$DS$506,'Half from MC Supply Inputs '!IS$138+1,FALSE),IS134)</f>
        <v>17.100329085865692</v>
      </c>
      <c r="IT167">
        <f>IF(IT$68=0,HLOOKUP($A167,'Monte Carlo_locked values'!$CQ$6:$DS$506,'Half from MC Supply Inputs '!IT$138+1,FALSE),IT134)</f>
        <v>9.5356621388007277</v>
      </c>
      <c r="IU167">
        <f>IF(IU$68=0,HLOOKUP($A167,'Monte Carlo_locked values'!$CQ$6:$DS$506,'Half from MC Supply Inputs '!IU$138+1,FALSE),IU134)</f>
        <v>8.5820959249206545</v>
      </c>
      <c r="IV167">
        <f>IF(IV$68=0,HLOOKUP($A167,'Monte Carlo_locked values'!$CQ$6:$DS$506,'Half from MC Supply Inputs '!IV$138+1,FALSE),IV134)</f>
        <v>17.100329085865692</v>
      </c>
      <c r="IW167">
        <f>IF(IW$68=0,HLOOKUP($A167,'Monte Carlo_locked values'!$CQ$6:$DS$506,'Half from MC Supply Inputs '!IW$138+1,FALSE),IW134)</f>
        <v>17.100329085865692</v>
      </c>
      <c r="IX167">
        <f>IF(IX$68=0,HLOOKUP($A167,'Monte Carlo_locked values'!$CQ$6:$DS$506,'Half from MC Supply Inputs '!IX$138+1,FALSE),IX134)</f>
        <v>17.100329085865692</v>
      </c>
      <c r="IY167">
        <f>IF(IY$68=0,HLOOKUP($A167,'Monte Carlo_locked values'!$CQ$6:$DS$506,'Half from MC Supply Inputs '!IY$138+1,FALSE),IY134)</f>
        <v>6.1439419431008639</v>
      </c>
      <c r="IZ167">
        <f>IF(IZ$68=0,HLOOKUP($A167,'Monte Carlo_locked values'!$CQ$6:$DS$506,'Half from MC Supply Inputs '!IZ$138+1,FALSE),IZ134)</f>
        <v>4.664801349747842</v>
      </c>
      <c r="JA167">
        <f>IF(JA$68=0,HLOOKUP($A167,'Monte Carlo_locked values'!$CQ$6:$DS$506,'Half from MC Supply Inputs '!JA$138+1,FALSE),JA134)</f>
        <v>17.100329085865692</v>
      </c>
      <c r="JB167">
        <f>IF(JB$68=0,HLOOKUP($A167,'Monte Carlo_locked values'!$CQ$6:$DS$506,'Half from MC Supply Inputs '!JB$138+1,FALSE),JB134)</f>
        <v>12.878960485403308</v>
      </c>
      <c r="JC167">
        <f>IF(JC$68=0,HLOOKUP($A167,'Monte Carlo_locked values'!$CQ$6:$DS$506,'Half from MC Supply Inputs '!JC$138+1,FALSE),JC134)</f>
        <v>6.1439419431008639</v>
      </c>
      <c r="JD167">
        <f>IF(JD$68=0,HLOOKUP($A167,'Monte Carlo_locked values'!$CQ$6:$DS$506,'Half from MC Supply Inputs '!JD$138+1,FALSE),JD134)</f>
        <v>17.100329085865692</v>
      </c>
      <c r="JE167">
        <f>IF(JE$68=0,HLOOKUP($A167,'Monte Carlo_locked values'!$CQ$6:$DS$506,'Half from MC Supply Inputs '!JE$138+1,FALSE),JE134)</f>
        <v>17.100329085865692</v>
      </c>
      <c r="JF167">
        <f>IF(JF$68=0,HLOOKUP($A167,'Monte Carlo_locked values'!$CQ$6:$DS$506,'Half from MC Supply Inputs '!JF$138+1,FALSE),JF134)</f>
        <v>8.5820959249206545</v>
      </c>
      <c r="JG167">
        <f>IF(JG$68=0,HLOOKUP($A167,'Monte Carlo_locked values'!$CQ$6:$DS$506,'Half from MC Supply Inputs '!JG$138+1,FALSE),JG134)</f>
        <v>7.8865058190385247</v>
      </c>
      <c r="JH167">
        <f>IF(JH$68=0,HLOOKUP($A167,'Monte Carlo_locked values'!$CQ$6:$DS$506,'Half from MC Supply Inputs '!JH$138+1,FALSE),JH134)</f>
        <v>17.100329085865692</v>
      </c>
      <c r="JI167">
        <f>IF(JI$68=0,HLOOKUP($A167,'Monte Carlo_locked values'!$CQ$6:$DS$506,'Half from MC Supply Inputs '!JI$138+1,FALSE),JI134)</f>
        <v>17.100329085865692</v>
      </c>
      <c r="JJ167">
        <f>IF(JJ$68=0,HLOOKUP($A167,'Monte Carlo_locked values'!$CQ$6:$DS$506,'Half from MC Supply Inputs '!JJ$138+1,FALSE),JJ134)</f>
        <v>4.6593541751611474</v>
      </c>
      <c r="JK167">
        <f>IF(JK$68=0,HLOOKUP($A167,'Monte Carlo_locked values'!$CQ$6:$DS$506,'Half from MC Supply Inputs '!JK$138+1,FALSE),JK134)</f>
        <v>8.5820959249206545</v>
      </c>
      <c r="JL167">
        <f>IF(JL$68=0,HLOOKUP($A167,'Monte Carlo_locked values'!$CQ$6:$DS$506,'Half from MC Supply Inputs '!JL$138+1,FALSE),JL134)</f>
        <v>6.1439419431008639</v>
      </c>
      <c r="JM167">
        <f>IF(JM$68=0,HLOOKUP($A167,'Monte Carlo_locked values'!$CQ$6:$DS$506,'Half from MC Supply Inputs '!JM$138+1,FALSE),JM134)</f>
        <v>4.6593541751611474</v>
      </c>
      <c r="JN167">
        <f>IF(JN$68=0,HLOOKUP($A167,'Monte Carlo_locked values'!$CQ$6:$DS$506,'Half from MC Supply Inputs '!JN$138+1,FALSE),JN134)</f>
        <v>10.757357932141913</v>
      </c>
      <c r="JO167">
        <f>IF(JO$68=0,HLOOKUP($A167,'Monte Carlo_locked values'!$CQ$6:$DS$506,'Half from MC Supply Inputs '!JO$138+1,FALSE),JO134)</f>
        <v>14.722256836047377</v>
      </c>
      <c r="JP167">
        <f>IF(JP$68=0,HLOOKUP($A167,'Monte Carlo_locked values'!$CQ$6:$DS$506,'Half from MC Supply Inputs '!JP$138+1,FALSE),JP134)</f>
        <v>7.6285297110405814</v>
      </c>
      <c r="JQ167">
        <f>IF(JQ$68=0,HLOOKUP($A167,'Monte Carlo_locked values'!$CQ$6:$DS$506,'Half from MC Supply Inputs '!JQ$138+1,FALSE),JQ134)</f>
        <v>4.6593541751611474</v>
      </c>
      <c r="JR167">
        <f>IF(JR$68=0,HLOOKUP($A167,'Monte Carlo_locked values'!$CQ$6:$DS$506,'Half from MC Supply Inputs '!JR$138+1,FALSE),JR134)</f>
        <v>17.100329085865692</v>
      </c>
      <c r="JS167">
        <f>IF(JS$68=0,HLOOKUP($A167,'Monte Carlo_locked values'!$CQ$6:$DS$506,'Half from MC Supply Inputs '!JS$138+1,FALSE),JS134)</f>
        <v>4.6593541751611474</v>
      </c>
      <c r="JT167">
        <f>IF(JT$68=0,HLOOKUP($A167,'Monte Carlo_locked values'!$CQ$6:$DS$506,'Half from MC Supply Inputs '!JT$138+1,FALSE),JT134)</f>
        <v>9.5356621388007277</v>
      </c>
      <c r="JU167">
        <f>IF(JU$68=0,HLOOKUP($A167,'Monte Carlo_locked values'!$CQ$6:$DS$506,'Half from MC Supply Inputs '!JU$138+1,FALSE),JU134)</f>
        <v>6.1439419431008639</v>
      </c>
      <c r="JV167">
        <f>IF(JV$68=0,HLOOKUP($A167,'Monte Carlo_locked values'!$CQ$6:$DS$506,'Half from MC Supply Inputs '!JV$138+1,FALSE),JV134)</f>
        <v>7.8854112739816262</v>
      </c>
      <c r="JW167">
        <f>IF(JW$68=0,HLOOKUP($A167,'Monte Carlo_locked values'!$CQ$6:$DS$506,'Half from MC Supply Inputs '!JW$138+1,FALSE),JW134)</f>
        <v>9.5356621388007277</v>
      </c>
      <c r="JX167">
        <f>IF(JX$68=0,HLOOKUP($A167,'Monte Carlo_locked values'!$CQ$6:$DS$506,'Half from MC Supply Inputs '!JX$138+1,FALSE),JX134)</f>
        <v>6.1439419431008639</v>
      </c>
      <c r="JY167">
        <f>IF(JY$68=0,HLOOKUP($A167,'Monte Carlo_locked values'!$CQ$6:$DS$506,'Half from MC Supply Inputs '!JY$138+1,FALSE),JY134)</f>
        <v>7.6285297110405814</v>
      </c>
      <c r="JZ167">
        <f>IF(JZ$68=0,HLOOKUP($A167,'Monte Carlo_locked values'!$CQ$6:$DS$506,'Half from MC Supply Inputs '!JZ$138+1,FALSE),JZ134)</f>
        <v>4.664801349747842</v>
      </c>
      <c r="KA167">
        <f>IF(KA$68=0,HLOOKUP($A167,'Monte Carlo_locked values'!$CQ$6:$DS$506,'Half from MC Supply Inputs '!KA$138+1,FALSE),KA134)</f>
        <v>8.4633532281738884</v>
      </c>
      <c r="KB167">
        <f>IF(KB$68=0,HLOOKUP($A167,'Monte Carlo_locked values'!$CQ$6:$DS$506,'Half from MC Supply Inputs '!KB$138+1,FALSE),KB134)</f>
        <v>4.6593541751611474</v>
      </c>
      <c r="KC167">
        <f>IF(KC$68=0,HLOOKUP($A167,'Monte Carlo_locked values'!$CQ$6:$DS$506,'Half from MC Supply Inputs '!KC$138+1,FALSE),KC134)</f>
        <v>13.000594787378727</v>
      </c>
      <c r="KD167">
        <f>IF(KD$68=0,HLOOKUP($A167,'Monte Carlo_locked values'!$CQ$6:$DS$506,'Half from MC Supply Inputs '!KD$138+1,FALSE),KD134)</f>
        <v>17.100329085865692</v>
      </c>
      <c r="KE167">
        <f>IF(KE$68=0,HLOOKUP($A167,'Monte Carlo_locked values'!$CQ$6:$DS$506,'Half from MC Supply Inputs '!KE$138+1,FALSE),KE134)</f>
        <v>4.664801349747842</v>
      </c>
      <c r="KF167">
        <f>IF(KF$68=0,HLOOKUP($A167,'Monte Carlo_locked values'!$CQ$6:$DS$506,'Half from MC Supply Inputs '!KF$138+1,FALSE),KF134)</f>
        <v>8.5820959249206545</v>
      </c>
      <c r="KG167">
        <f>IF(KG$68=0,HLOOKUP($A167,'Monte Carlo_locked values'!$CQ$6:$DS$506,'Half from MC Supply Inputs '!KG$138+1,FALSE),KG134)</f>
        <v>17.100329085865692</v>
      </c>
      <c r="KH167">
        <f>IF(KH$68=0,HLOOKUP($A167,'Monte Carlo_locked values'!$CQ$6:$DS$506,'Half from MC Supply Inputs '!KH$138+1,FALSE),KH134)</f>
        <v>8.5820959249206545</v>
      </c>
      <c r="KI167">
        <f>IF(KI$68=0,HLOOKUP($A167,'Monte Carlo_locked values'!$CQ$6:$DS$506,'Half from MC Supply Inputs '!KI$138+1,FALSE),KI134)</f>
        <v>17.100329085865692</v>
      </c>
      <c r="KJ167">
        <f>IF(KJ$68=0,HLOOKUP($A167,'Monte Carlo_locked values'!$CQ$6:$DS$506,'Half from MC Supply Inputs '!KJ$138+1,FALSE),KJ134)</f>
        <v>4.6593541751611474</v>
      </c>
      <c r="KK167">
        <f>IF(KK$68=0,HLOOKUP($A167,'Monte Carlo_locked values'!$CQ$6:$DS$506,'Half from MC Supply Inputs '!KK$138+1,FALSE),KK134)</f>
        <v>17.100329085865692</v>
      </c>
      <c r="KL167">
        <f>IF(KL$68=0,HLOOKUP($A167,'Monte Carlo_locked values'!$CQ$6:$DS$506,'Half from MC Supply Inputs '!KL$138+1,FALSE),KL134)</f>
        <v>7.6285297110405814</v>
      </c>
      <c r="KM167">
        <f>IF(KM$68=0,HLOOKUP($A167,'Monte Carlo_locked values'!$CQ$6:$DS$506,'Half from MC Supply Inputs '!KM$138+1,FALSE),KM134)</f>
        <v>6.1439419431008639</v>
      </c>
      <c r="KN167">
        <f>IF(KN$68=0,HLOOKUP($A167,'Monte Carlo_locked values'!$CQ$6:$DS$506,'Half from MC Supply Inputs '!KN$138+1,FALSE),KN134)</f>
        <v>7.6285297110405814</v>
      </c>
      <c r="KO167">
        <f>IF(KO$68=0,HLOOKUP($A167,'Monte Carlo_locked values'!$CQ$6:$DS$506,'Half from MC Supply Inputs '!KO$138+1,FALSE),KO134)</f>
        <v>11.493928585744268</v>
      </c>
      <c r="KP167">
        <f>IF(KP$68=0,HLOOKUP($A167,'Monte Carlo_locked values'!$CQ$6:$DS$506,'Half from MC Supply Inputs '!KP$138+1,FALSE),KP134)</f>
        <v>6.1439419431008639</v>
      </c>
      <c r="KQ167">
        <f>IF(KQ$68=0,HLOOKUP($A167,'Monte Carlo_locked values'!$CQ$6:$DS$506,'Half from MC Supply Inputs '!KQ$138+1,FALSE),KQ134)</f>
        <v>17.100329085865692</v>
      </c>
      <c r="KR167">
        <f>IF(KR$68=0,HLOOKUP($A167,'Monte Carlo_locked values'!$CQ$6:$DS$506,'Half from MC Supply Inputs '!KR$138+1,FALSE),KR134)</f>
        <v>7.6285297110405814</v>
      </c>
      <c r="KS167">
        <f>IF(KS$68=0,HLOOKUP($A167,'Monte Carlo_locked values'!$CQ$6:$DS$506,'Half from MC Supply Inputs '!KS$138+1,FALSE),KS134)</f>
        <v>17.100329085865692</v>
      </c>
      <c r="KT167">
        <f>IF(KT$68=0,HLOOKUP($A167,'Monte Carlo_locked values'!$CQ$6:$DS$506,'Half from MC Supply Inputs '!KT$138+1,FALSE),KT134)</f>
        <v>17.100329085865692</v>
      </c>
      <c r="KU167">
        <f>IF(KU$68=0,HLOOKUP($A167,'Monte Carlo_locked values'!$CQ$6:$DS$506,'Half from MC Supply Inputs '!KU$138+1,FALSE),KU134)</f>
        <v>9.5356621388007277</v>
      </c>
      <c r="KV167">
        <f>IF(KV$68=0,HLOOKUP($A167,'Monte Carlo_locked values'!$CQ$6:$DS$506,'Half from MC Supply Inputs '!KV$138+1,FALSE),KV134)</f>
        <v>4.6593541751611474</v>
      </c>
      <c r="KW167">
        <f>IF(KW$68=0,HLOOKUP($A167,'Monte Carlo_locked values'!$CQ$6:$DS$506,'Half from MC Supply Inputs '!KW$138+1,FALSE),KW134)</f>
        <v>4.8846203100627648</v>
      </c>
      <c r="KX167">
        <f>IF(KX$68=0,HLOOKUP($A167,'Monte Carlo_locked values'!$CQ$6:$DS$506,'Half from MC Supply Inputs '!KX$138+1,FALSE),KX134)</f>
        <v>4.664801349747842</v>
      </c>
      <c r="KY167">
        <f>IF(KY$68=0,HLOOKUP($A167,'Monte Carlo_locked values'!$CQ$6:$DS$506,'Half from MC Supply Inputs '!KY$138+1,FALSE),KY134)</f>
        <v>17.100329085865692</v>
      </c>
      <c r="KZ167">
        <f>IF(KZ$68=0,HLOOKUP($A167,'Monte Carlo_locked values'!$CQ$6:$DS$506,'Half from MC Supply Inputs '!KZ$138+1,FALSE),KZ134)</f>
        <v>17.100329085865692</v>
      </c>
      <c r="LA167">
        <f>IF(LA$68=0,HLOOKUP($A167,'Monte Carlo_locked values'!$CQ$6:$DS$506,'Half from MC Supply Inputs '!LA$138+1,FALSE),LA134)</f>
        <v>17.100329085865692</v>
      </c>
      <c r="LB167">
        <f>IF(LB$68=0,HLOOKUP($A167,'Monte Carlo_locked values'!$CQ$6:$DS$506,'Half from MC Supply Inputs '!LB$138+1,FALSE),LB134)</f>
        <v>6.1439419431008639</v>
      </c>
      <c r="LC167">
        <f>IF(LC$68=0,HLOOKUP($A167,'Monte Carlo_locked values'!$CQ$6:$DS$506,'Half from MC Supply Inputs '!LC$138+1,FALSE),LC134)</f>
        <v>13.440195702737217</v>
      </c>
      <c r="LD167">
        <f>IF(LD$68=0,HLOOKUP($A167,'Monte Carlo_locked values'!$CQ$6:$DS$506,'Half from MC Supply Inputs '!LD$138+1,FALSE),LD134)</f>
        <v>6.1439419431008639</v>
      </c>
      <c r="LE167">
        <f>IF(LE$68=0,HLOOKUP($A167,'Monte Carlo_locked values'!$CQ$6:$DS$506,'Half from MC Supply Inputs '!LE$138+1,FALSE),LE134)</f>
        <v>4.6593541751611474</v>
      </c>
      <c r="LF167">
        <f>IF(LF$68=0,HLOOKUP($A167,'Monte Carlo_locked values'!$CQ$6:$DS$506,'Half from MC Supply Inputs '!LF$138+1,FALSE),LF134)</f>
        <v>17.100329085865692</v>
      </c>
      <c r="LG167">
        <f>IF(LG$68=0,HLOOKUP($A167,'Monte Carlo_locked values'!$CQ$6:$DS$506,'Half from MC Supply Inputs '!LG$138+1,FALSE),LG134)</f>
        <v>17.100329085865692</v>
      </c>
      <c r="LH167">
        <f>IF(LH$68=0,HLOOKUP($A167,'Monte Carlo_locked values'!$CQ$6:$DS$506,'Half from MC Supply Inputs '!LH$138+1,FALSE),LH134)</f>
        <v>17.100329085865692</v>
      </c>
      <c r="LI167">
        <f>IF(LI$68=0,HLOOKUP($A167,'Monte Carlo_locked values'!$CQ$6:$DS$506,'Half from MC Supply Inputs '!LI$138+1,FALSE),LI134)</f>
        <v>15.858567799223652</v>
      </c>
      <c r="LJ167">
        <f>IF(LJ$68=0,HLOOKUP($A167,'Monte Carlo_locked values'!$CQ$6:$DS$506,'Half from MC Supply Inputs '!LJ$138+1,FALSE),LJ134)</f>
        <v>9.5356621388007277</v>
      </c>
      <c r="LK167">
        <f>IF(LK$68=0,HLOOKUP($A167,'Monte Carlo_locked values'!$CQ$6:$DS$506,'Half from MC Supply Inputs '!LK$138+1,FALSE),LK134)</f>
        <v>8.5820959249206545</v>
      </c>
      <c r="LL167">
        <f>IF(LL$68=0,HLOOKUP($A167,'Monte Carlo_locked values'!$CQ$6:$DS$506,'Half from MC Supply Inputs '!LL$138+1,FALSE),LL134)</f>
        <v>17.100329085865692</v>
      </c>
      <c r="LM167">
        <f>IF(LM$68=0,HLOOKUP($A167,'Monte Carlo_locked values'!$CQ$6:$DS$506,'Half from MC Supply Inputs '!LM$138+1,FALSE),LM134)</f>
        <v>7.5688599238946024</v>
      </c>
      <c r="LN167">
        <f>IF(LN$68=0,HLOOKUP($A167,'Monte Carlo_locked values'!$CQ$6:$DS$506,'Half from MC Supply Inputs '!LN$138+1,FALSE),LN134)</f>
        <v>4.664801349747842</v>
      </c>
      <c r="LO167">
        <f>IF(LO$68=0,HLOOKUP($A167,'Monte Carlo_locked values'!$CQ$6:$DS$506,'Half from MC Supply Inputs '!LO$138+1,FALSE),LO134)</f>
        <v>4.664801349747842</v>
      </c>
      <c r="LP167">
        <f>IF(LP$68=0,HLOOKUP($A167,'Monte Carlo_locked values'!$CQ$6:$DS$506,'Half from MC Supply Inputs '!LP$138+1,FALSE),LP134)</f>
        <v>11.281327948124572</v>
      </c>
      <c r="LQ167">
        <f>IF(LQ$68=0,HLOOKUP($A167,'Monte Carlo_locked values'!$CQ$6:$DS$506,'Half from MC Supply Inputs '!LQ$138+1,FALSE),LQ134)</f>
        <v>17.100329085865692</v>
      </c>
      <c r="LR167">
        <f>IF(LR$68=0,HLOOKUP($A167,'Monte Carlo_locked values'!$CQ$6:$DS$506,'Half from MC Supply Inputs '!LR$138+1,FALSE),LR134)</f>
        <v>4.6593541751611474</v>
      </c>
      <c r="LS167">
        <f>IF(LS$68=0,HLOOKUP($A167,'Monte Carlo_locked values'!$CQ$6:$DS$506,'Half from MC Supply Inputs '!LS$138+1,FALSE),LS134)</f>
        <v>17.100329085865692</v>
      </c>
      <c r="LT167">
        <f>IF(LT$68=0,HLOOKUP($A167,'Monte Carlo_locked values'!$CQ$6:$DS$506,'Half from MC Supply Inputs '!LT$138+1,FALSE),LT134)</f>
        <v>17.100329085865692</v>
      </c>
      <c r="LU167">
        <f>IF(LU$68=0,HLOOKUP($A167,'Monte Carlo_locked values'!$CQ$6:$DS$506,'Half from MC Supply Inputs '!LU$138+1,FALSE),LU134)</f>
        <v>6.1439419431008639</v>
      </c>
      <c r="LV167">
        <f>IF(LV$68=0,HLOOKUP($A167,'Monte Carlo_locked values'!$CQ$6:$DS$506,'Half from MC Supply Inputs '!LV$138+1,FALSE),LV134)</f>
        <v>9.5356621388007277</v>
      </c>
      <c r="LW167">
        <f>IF(LW$68=0,HLOOKUP($A167,'Monte Carlo_locked values'!$CQ$6:$DS$506,'Half from MC Supply Inputs '!LW$138+1,FALSE),LW134)</f>
        <v>5.656444880675477</v>
      </c>
      <c r="LX167">
        <f>IF(LX$68=0,HLOOKUP($A167,'Monte Carlo_locked values'!$CQ$6:$DS$506,'Half from MC Supply Inputs '!LX$138+1,FALSE),LX134)</f>
        <v>4.6593541751611474</v>
      </c>
      <c r="LY167">
        <f>IF(LY$68=0,HLOOKUP($A167,'Monte Carlo_locked values'!$CQ$6:$DS$506,'Half from MC Supply Inputs '!LY$138+1,FALSE),LY134)</f>
        <v>9.5356621388007277</v>
      </c>
      <c r="LZ167">
        <f>IF(LZ$68=0,HLOOKUP($A167,'Monte Carlo_locked values'!$CQ$6:$DS$506,'Half from MC Supply Inputs '!LZ$138+1,FALSE),LZ134)</f>
        <v>17.100329085865692</v>
      </c>
      <c r="MA167">
        <f>IF(MA$68=0,HLOOKUP($A167,'Monte Carlo_locked values'!$CQ$6:$DS$506,'Half from MC Supply Inputs '!MA$138+1,FALSE),MA134)</f>
        <v>4.6593541751611474</v>
      </c>
      <c r="MB167">
        <f>IF(MB$68=0,HLOOKUP($A167,'Monte Carlo_locked values'!$CQ$6:$DS$506,'Half from MC Supply Inputs '!MB$138+1,FALSE),MB134)</f>
        <v>4.6593541751611474</v>
      </c>
      <c r="MC167">
        <f>IF(MC$68=0,HLOOKUP($A167,'Monte Carlo_locked values'!$CQ$6:$DS$506,'Half from MC Supply Inputs '!MC$138+1,FALSE),MC134)</f>
        <v>4.664801349747842</v>
      </c>
      <c r="MD167">
        <f>IF(MD$68=0,HLOOKUP($A167,'Monte Carlo_locked values'!$CQ$6:$DS$506,'Half from MC Supply Inputs '!MD$138+1,FALSE),MD134)</f>
        <v>9.5356621388007277</v>
      </c>
      <c r="ME167">
        <f>IF(ME$68=0,HLOOKUP($A167,'Monte Carlo_locked values'!$CQ$6:$DS$506,'Half from MC Supply Inputs '!ME$138+1,FALSE),ME134)</f>
        <v>17.100329085865692</v>
      </c>
      <c r="MF167">
        <f>IF(MF$68=0,HLOOKUP($A167,'Monte Carlo_locked values'!$CQ$6:$DS$506,'Half from MC Supply Inputs '!MF$138+1,FALSE),MF134)</f>
        <v>4.6593541751611474</v>
      </c>
      <c r="MG167">
        <f>IF(MG$68=0,HLOOKUP($A167,'Monte Carlo_locked values'!$CQ$6:$DS$506,'Half from MC Supply Inputs '!MG$138+1,FALSE),MG134)</f>
        <v>17.100329085865692</v>
      </c>
      <c r="MH167">
        <f>IF(MH$68=0,HLOOKUP($A167,'Monte Carlo_locked values'!$CQ$6:$DS$506,'Half from MC Supply Inputs '!MH$138+1,FALSE),MH134)</f>
        <v>9.5356621388007277</v>
      </c>
      <c r="MI167">
        <f>IF(MI$68=0,HLOOKUP($A167,'Monte Carlo_locked values'!$CQ$6:$DS$506,'Half from MC Supply Inputs '!MI$138+1,FALSE),MI134)</f>
        <v>17.100329085865692</v>
      </c>
      <c r="MJ167">
        <f>IF(MJ$68=0,HLOOKUP($A167,'Monte Carlo_locked values'!$CQ$6:$DS$506,'Half from MC Supply Inputs '!MJ$138+1,FALSE),MJ134)</f>
        <v>7.6069581401480812</v>
      </c>
      <c r="MK167">
        <f>IF(MK$68=0,HLOOKUP($A167,'Monte Carlo_locked values'!$CQ$6:$DS$506,'Half from MC Supply Inputs '!MK$138+1,FALSE),MK134)</f>
        <v>5.5935728005638454</v>
      </c>
      <c r="ML167">
        <f>IF(ML$68=0,HLOOKUP($A167,'Monte Carlo_locked values'!$CQ$6:$DS$506,'Half from MC Supply Inputs '!ML$138+1,FALSE),ML134)</f>
        <v>4.6593541751611474</v>
      </c>
      <c r="MM167">
        <f>IF(MM$68=0,HLOOKUP($A167,'Monte Carlo_locked values'!$CQ$6:$DS$506,'Half from MC Supply Inputs '!MM$138+1,FALSE),MM134)</f>
        <v>17.100329085865692</v>
      </c>
      <c r="MN167">
        <f>IF(MN$68=0,HLOOKUP($A167,'Monte Carlo_locked values'!$CQ$6:$DS$506,'Half from MC Supply Inputs '!MN$138+1,FALSE),MN134)</f>
        <v>8.5820959249206545</v>
      </c>
      <c r="MO167">
        <f>IF(MO$68=0,HLOOKUP($A167,'Monte Carlo_locked values'!$CQ$6:$DS$506,'Half from MC Supply Inputs '!MO$138+1,FALSE),MO134)</f>
        <v>6.1439419431008639</v>
      </c>
      <c r="MP167">
        <f>IF(MP$68=0,HLOOKUP($A167,'Monte Carlo_locked values'!$CQ$6:$DS$506,'Half from MC Supply Inputs '!MP$138+1,FALSE),MP134)</f>
        <v>17.100329085865692</v>
      </c>
      <c r="MQ167">
        <f>IF(MQ$68=0,HLOOKUP($A167,'Monte Carlo_locked values'!$CQ$6:$DS$506,'Half from MC Supply Inputs '!MQ$138+1,FALSE),MQ134)</f>
        <v>17.100329085865692</v>
      </c>
      <c r="MR167">
        <f>IF(MR$68=0,HLOOKUP($A167,'Monte Carlo_locked values'!$CQ$6:$DS$506,'Half from MC Supply Inputs '!MR$138+1,FALSE),MR134)</f>
        <v>17.100329085865692</v>
      </c>
      <c r="MS167">
        <f>IF(MS$68=0,HLOOKUP($A167,'Monte Carlo_locked values'!$CQ$6:$DS$506,'Half from MC Supply Inputs '!MS$138+1,FALSE),MS134)</f>
        <v>6.1439419431008639</v>
      </c>
      <c r="MT167">
        <f>IF(MT$68=0,HLOOKUP($A167,'Monte Carlo_locked values'!$CQ$6:$DS$506,'Half from MC Supply Inputs '!MT$138+1,FALSE),MT134)</f>
        <v>17.100329085865692</v>
      </c>
      <c r="MU167">
        <f>IF(MU$68=0,HLOOKUP($A167,'Monte Carlo_locked values'!$CQ$6:$DS$506,'Half from MC Supply Inputs '!MU$138+1,FALSE),MU134)</f>
        <v>17.100329085865692</v>
      </c>
      <c r="MV167">
        <f>IF(MV$68=0,HLOOKUP($A167,'Monte Carlo_locked values'!$CQ$6:$DS$506,'Half from MC Supply Inputs '!MV$138+1,FALSE),MV134)</f>
        <v>8.5820959249206545</v>
      </c>
      <c r="MW167">
        <f>IF(MW$68=0,HLOOKUP($A167,'Monte Carlo_locked values'!$CQ$6:$DS$506,'Half from MC Supply Inputs '!MW$138+1,FALSE),MW134)</f>
        <v>9.5356621388007277</v>
      </c>
      <c r="MX167">
        <f>IF(MX$68=0,HLOOKUP($A167,'Monte Carlo_locked values'!$CQ$6:$DS$506,'Half from MC Supply Inputs '!MX$138+1,FALSE),MX134)</f>
        <v>7.6285297110405814</v>
      </c>
      <c r="MY167">
        <f>IF(MY$68=0,HLOOKUP($A167,'Monte Carlo_locked values'!$CQ$6:$DS$506,'Half from MC Supply Inputs '!MY$138+1,FALSE),MY134)</f>
        <v>14.324462516245793</v>
      </c>
      <c r="MZ167">
        <f>IF(MZ$68=0,HLOOKUP($A167,'Monte Carlo_locked values'!$CQ$6:$DS$506,'Half from MC Supply Inputs '!MZ$138+1,FALSE),MZ134)</f>
        <v>9.5356621388007277</v>
      </c>
      <c r="NA167">
        <f>IF(NA$68=0,HLOOKUP($A167,'Monte Carlo_locked values'!$CQ$6:$DS$506,'Half from MC Supply Inputs '!NA$138+1,FALSE),NA134)</f>
        <v>5.960902311221262</v>
      </c>
      <c r="NB167">
        <f>IF(NB$68=0,HLOOKUP($A167,'Monte Carlo_locked values'!$CQ$6:$DS$506,'Half from MC Supply Inputs '!NB$138+1,FALSE),NB134)</f>
        <v>6.1439419431008639</v>
      </c>
      <c r="NC167">
        <f>IF(NC$68=0,HLOOKUP($A167,'Monte Carlo_locked values'!$CQ$6:$DS$506,'Half from MC Supply Inputs '!NC$138+1,FALSE),NC134)</f>
        <v>17.100329085865692</v>
      </c>
      <c r="ND167">
        <f>IF(ND$68=0,HLOOKUP($A167,'Monte Carlo_locked values'!$CQ$6:$DS$506,'Half from MC Supply Inputs '!ND$138+1,FALSE),ND134)</f>
        <v>4.664801349747842</v>
      </c>
      <c r="NE167">
        <f>IF(NE$68=0,HLOOKUP($A167,'Monte Carlo_locked values'!$CQ$6:$DS$506,'Half from MC Supply Inputs '!NE$138+1,FALSE),NE134)</f>
        <v>14.461566119507037</v>
      </c>
      <c r="NF167">
        <f>IF(NF$68=0,HLOOKUP($A167,'Monte Carlo_locked values'!$CQ$6:$DS$506,'Half from MC Supply Inputs '!NF$138+1,FALSE),NF134)</f>
        <v>6.1439419431008639</v>
      </c>
      <c r="NG167">
        <f>IF(NG$68=0,HLOOKUP($A167,'Monte Carlo_locked values'!$CQ$6:$DS$506,'Half from MC Supply Inputs '!NG$138+1,FALSE),NG134)</f>
        <v>4.6593541751611474</v>
      </c>
      <c r="NH167">
        <f>IF(NH$68=0,HLOOKUP($A167,'Monte Carlo_locked values'!$CQ$6:$DS$506,'Half from MC Supply Inputs '!NH$138+1,FALSE),NH134)</f>
        <v>6.1439419431008639</v>
      </c>
      <c r="NI167">
        <f>IF(NI$68=0,HLOOKUP($A167,'Monte Carlo_locked values'!$CQ$6:$DS$506,'Half from MC Supply Inputs '!NI$138+1,FALSE),NI134)</f>
        <v>9.6528393385484783</v>
      </c>
      <c r="NJ167">
        <f>IF(NJ$68=0,HLOOKUP($A167,'Monte Carlo_locked values'!$CQ$6:$DS$506,'Half from MC Supply Inputs '!NJ$138+1,FALSE),NJ134)</f>
        <v>17.100329085865692</v>
      </c>
      <c r="NK167">
        <f>IF(NK$68=0,HLOOKUP($A167,'Monte Carlo_locked values'!$CQ$6:$DS$506,'Half from MC Supply Inputs '!NK$138+1,FALSE),NK134)</f>
        <v>4.664801349747842</v>
      </c>
      <c r="NL167">
        <f>IF(NL$68=0,HLOOKUP($A167,'Monte Carlo_locked values'!$CQ$6:$DS$506,'Half from MC Supply Inputs '!NL$138+1,FALSE),NL134)</f>
        <v>17.100329085865692</v>
      </c>
      <c r="NM167">
        <f>IF(NM$68=0,HLOOKUP($A167,'Monte Carlo_locked values'!$CQ$6:$DS$506,'Half from MC Supply Inputs '!NM$138+1,FALSE),NM134)</f>
        <v>4.6593541751611474</v>
      </c>
      <c r="NN167">
        <f>IF(NN$68=0,HLOOKUP($A167,'Monte Carlo_locked values'!$CQ$6:$DS$506,'Half from MC Supply Inputs '!NN$138+1,FALSE),NN134)</f>
        <v>7.6285297110405814</v>
      </c>
      <c r="NO167">
        <f>IF(NO$68=0,HLOOKUP($A167,'Monte Carlo_locked values'!$CQ$6:$DS$506,'Half from MC Supply Inputs '!NO$138+1,FALSE),NO134)</f>
        <v>4.6593541751611474</v>
      </c>
      <c r="NP167">
        <f>IF(NP$68=0,HLOOKUP($A167,'Monte Carlo_locked values'!$CQ$6:$DS$506,'Half from MC Supply Inputs '!NP$138+1,FALSE),NP134)</f>
        <v>17.100329085865692</v>
      </c>
      <c r="NQ167">
        <f>IF(NQ$68=0,HLOOKUP($A167,'Monte Carlo_locked values'!$CQ$6:$DS$506,'Half from MC Supply Inputs '!NQ$138+1,FALSE),NQ134)</f>
        <v>8.5820959249206545</v>
      </c>
      <c r="NR167">
        <f>IF(NR$68=0,HLOOKUP($A167,'Monte Carlo_locked values'!$CQ$6:$DS$506,'Half from MC Supply Inputs '!NR$138+1,FALSE),NR134)</f>
        <v>8.5820959249206545</v>
      </c>
      <c r="NS167">
        <f>IF(NS$68=0,HLOOKUP($A167,'Monte Carlo_locked values'!$CQ$6:$DS$506,'Half from MC Supply Inputs '!NS$138+1,FALSE),NS134)</f>
        <v>6.1439419431008639</v>
      </c>
      <c r="NT167">
        <f>IF(NT$68=0,HLOOKUP($A167,'Monte Carlo_locked values'!$CQ$6:$DS$506,'Half from MC Supply Inputs '!NT$138+1,FALSE),NT134)</f>
        <v>4.6593541751611474</v>
      </c>
      <c r="NU167">
        <f>IF(NU$68=0,HLOOKUP($A167,'Monte Carlo_locked values'!$CQ$6:$DS$506,'Half from MC Supply Inputs '!NU$138+1,FALSE),NU134)</f>
        <v>4.6593541751611474</v>
      </c>
      <c r="NV167">
        <f>IF(NV$68=0,HLOOKUP($A167,'Monte Carlo_locked values'!$CQ$6:$DS$506,'Half from MC Supply Inputs '!NV$138+1,FALSE),NV134)</f>
        <v>9.5356621388007277</v>
      </c>
      <c r="NW167">
        <f>IF(NW$68=0,HLOOKUP($A167,'Monte Carlo_locked values'!$CQ$6:$DS$506,'Half from MC Supply Inputs '!NW$138+1,FALSE),NW134)</f>
        <v>17.100329085865692</v>
      </c>
      <c r="NX167">
        <f>IF(NX$68=0,HLOOKUP($A167,'Monte Carlo_locked values'!$CQ$6:$DS$506,'Half from MC Supply Inputs '!NX$138+1,FALSE),NX134)</f>
        <v>4.6593541751611474</v>
      </c>
      <c r="NY167">
        <f>IF(NY$68=0,HLOOKUP($A167,'Monte Carlo_locked values'!$CQ$6:$DS$506,'Half from MC Supply Inputs '!NY$138+1,FALSE),NY134)</f>
        <v>7.4057387538549531</v>
      </c>
      <c r="NZ167">
        <f>IF(NZ$68=0,HLOOKUP($A167,'Monte Carlo_locked values'!$CQ$6:$DS$506,'Half from MC Supply Inputs '!NZ$138+1,FALSE),NZ134)</f>
        <v>8.5820959249206545</v>
      </c>
      <c r="OA167">
        <f>IF(OA$68=0,HLOOKUP($A167,'Monte Carlo_locked values'!$CQ$6:$DS$506,'Half from MC Supply Inputs '!OA$138+1,FALSE),OA134)</f>
        <v>4.664801349747842</v>
      </c>
      <c r="OB167">
        <f>IF(OB$68=0,HLOOKUP($A167,'Monte Carlo_locked values'!$CQ$6:$DS$506,'Half from MC Supply Inputs '!OB$138+1,FALSE),OB134)</f>
        <v>17.100329085865692</v>
      </c>
      <c r="OC167">
        <f>IF(OC$68=0,HLOOKUP($A167,'Monte Carlo_locked values'!$CQ$6:$DS$506,'Half from MC Supply Inputs '!OC$138+1,FALSE),OC134)</f>
        <v>4.6593541751611474</v>
      </c>
      <c r="OD167">
        <f>IF(OD$68=0,HLOOKUP($A167,'Monte Carlo_locked values'!$CQ$6:$DS$506,'Half from MC Supply Inputs '!OD$138+1,FALSE),OD134)</f>
        <v>17.100329085865692</v>
      </c>
      <c r="OE167">
        <f>IF(OE$68=0,HLOOKUP($A167,'Monte Carlo_locked values'!$CQ$6:$DS$506,'Half from MC Supply Inputs '!OE$138+1,FALSE),OE134)</f>
        <v>17.100329085865692</v>
      </c>
      <c r="OF167">
        <f>IF(OF$68=0,HLOOKUP($A167,'Monte Carlo_locked values'!$CQ$6:$DS$506,'Half from MC Supply Inputs '!OF$138+1,FALSE),OF134)</f>
        <v>17.100329085865692</v>
      </c>
      <c r="OG167">
        <f>IF(OG$68=0,HLOOKUP($A167,'Monte Carlo_locked values'!$CQ$6:$DS$506,'Half from MC Supply Inputs '!OG$138+1,FALSE),OG134)</f>
        <v>4.6593541751611474</v>
      </c>
      <c r="OH167">
        <f>IF(OH$68=0,HLOOKUP($A167,'Monte Carlo_locked values'!$CQ$6:$DS$506,'Half from MC Supply Inputs '!OH$138+1,FALSE),OH134)</f>
        <v>17.100329085865692</v>
      </c>
      <c r="OI167">
        <f>IF(OI$68=0,HLOOKUP($A167,'Monte Carlo_locked values'!$CQ$6:$DS$506,'Half from MC Supply Inputs '!OI$138+1,FALSE),OI134)</f>
        <v>6.1439419431008639</v>
      </c>
      <c r="OJ167">
        <f>IF(OJ$68=0,HLOOKUP($A167,'Monte Carlo_locked values'!$CQ$6:$DS$506,'Half from MC Supply Inputs '!OJ$138+1,FALSE),OJ134)</f>
        <v>8.5820959249206545</v>
      </c>
      <c r="OK167">
        <f>IF(OK$68=0,HLOOKUP($A167,'Monte Carlo_locked values'!$CQ$6:$DS$506,'Half from MC Supply Inputs '!OK$138+1,FALSE),OK134)</f>
        <v>17.100329085865692</v>
      </c>
      <c r="OL167">
        <f>IF(OL$68=0,HLOOKUP($A167,'Monte Carlo_locked values'!$CQ$6:$DS$506,'Half from MC Supply Inputs '!OL$138+1,FALSE),OL134)</f>
        <v>4.6593541751611474</v>
      </c>
      <c r="OM167">
        <f>IF(OM$68=0,HLOOKUP($A167,'Monte Carlo_locked values'!$CQ$6:$DS$506,'Half from MC Supply Inputs '!OM$138+1,FALSE),OM134)</f>
        <v>17.100329085865692</v>
      </c>
      <c r="ON167">
        <f>IF(ON$68=0,HLOOKUP($A167,'Monte Carlo_locked values'!$CQ$6:$DS$506,'Half from MC Supply Inputs '!ON$138+1,FALSE),ON134)</f>
        <v>17.100329085865692</v>
      </c>
      <c r="OO167">
        <f>IF(OO$68=0,HLOOKUP($A167,'Monte Carlo_locked values'!$CQ$6:$DS$506,'Half from MC Supply Inputs '!OO$138+1,FALSE),OO134)</f>
        <v>13.551526677667397</v>
      </c>
      <c r="OP167">
        <f>IF(OP$68=0,HLOOKUP($A167,'Monte Carlo_locked values'!$CQ$6:$DS$506,'Half from MC Supply Inputs '!OP$138+1,FALSE),OP134)</f>
        <v>6.2588693105700797</v>
      </c>
      <c r="OQ167">
        <f>IF(OQ$68=0,HLOOKUP($A167,'Monte Carlo_locked values'!$CQ$6:$DS$506,'Half from MC Supply Inputs '!OQ$138+1,FALSE),OQ134)</f>
        <v>7.6285297110405814</v>
      </c>
      <c r="OR167">
        <f>IF(OR$68=0,HLOOKUP($A167,'Monte Carlo_locked values'!$CQ$6:$DS$506,'Half from MC Supply Inputs '!OR$138+1,FALSE),OR134)</f>
        <v>4.664801349747842</v>
      </c>
      <c r="OS167">
        <f>IF(OS$68=0,HLOOKUP($A167,'Monte Carlo_locked values'!$CQ$6:$DS$506,'Half from MC Supply Inputs '!OS$138+1,FALSE),OS134)</f>
        <v>4.6593541751611474</v>
      </c>
      <c r="OT167">
        <f>IF(OT$68=0,HLOOKUP($A167,'Monte Carlo_locked values'!$CQ$6:$DS$506,'Half from MC Supply Inputs '!OT$138+1,FALSE),OT134)</f>
        <v>7.6285297110405814</v>
      </c>
      <c r="OU167">
        <f>IF(OU$68=0,HLOOKUP($A167,'Monte Carlo_locked values'!$CQ$6:$DS$506,'Half from MC Supply Inputs '!OU$138+1,FALSE),OU134)</f>
        <v>17.100329085865692</v>
      </c>
      <c r="OV167">
        <f>IF(OV$68=0,HLOOKUP($A167,'Monte Carlo_locked values'!$CQ$6:$DS$506,'Half from MC Supply Inputs '!OV$138+1,FALSE),OV134)</f>
        <v>9.5356621388007277</v>
      </c>
      <c r="OW167">
        <f>IF(OW$68=0,HLOOKUP($A167,'Monte Carlo_locked values'!$CQ$6:$DS$506,'Half from MC Supply Inputs '!OW$138+1,FALSE),OW134)</f>
        <v>7.9941065398194722</v>
      </c>
      <c r="OX167">
        <f>IF(OX$68=0,HLOOKUP($A167,'Monte Carlo_locked values'!$CQ$6:$DS$506,'Half from MC Supply Inputs '!OX$138+1,FALSE),OX134)</f>
        <v>8.5820959249206545</v>
      </c>
      <c r="OY167">
        <f>IF(OY$68=0,HLOOKUP($A167,'Monte Carlo_locked values'!$CQ$6:$DS$506,'Half from MC Supply Inputs '!OY$138+1,FALSE),OY134)</f>
        <v>7.0969331587925586</v>
      </c>
      <c r="OZ167">
        <f>IF(OZ$68=0,HLOOKUP($A167,'Monte Carlo_locked values'!$CQ$6:$DS$506,'Half from MC Supply Inputs '!OZ$138+1,FALSE),OZ134)</f>
        <v>9.5356621388007277</v>
      </c>
      <c r="PA167">
        <f>IF(PA$68=0,HLOOKUP($A167,'Monte Carlo_locked values'!$CQ$6:$DS$506,'Half from MC Supply Inputs '!PA$138+1,FALSE),PA134)</f>
        <v>17.100329085865692</v>
      </c>
      <c r="PB167">
        <f>IF(PB$68=0,HLOOKUP($A167,'Monte Carlo_locked values'!$CQ$6:$DS$506,'Half from MC Supply Inputs '!PB$138+1,FALSE),PB134)</f>
        <v>6.1439419431008639</v>
      </c>
      <c r="PC167">
        <f>IF(PC$68=0,HLOOKUP($A167,'Monte Carlo_locked values'!$CQ$6:$DS$506,'Half from MC Supply Inputs '!PC$138+1,FALSE),PC134)</f>
        <v>4.6593541751611474</v>
      </c>
      <c r="PD167">
        <f>IF(PD$68=0,HLOOKUP($A167,'Monte Carlo_locked values'!$CQ$6:$DS$506,'Half from MC Supply Inputs '!PD$138+1,FALSE),PD134)</f>
        <v>17.100329085865692</v>
      </c>
      <c r="PE167">
        <f>IF(PE$68=0,HLOOKUP($A167,'Monte Carlo_locked values'!$CQ$6:$DS$506,'Half from MC Supply Inputs '!PE$138+1,FALSE),PE134)</f>
        <v>17.100329085865692</v>
      </c>
      <c r="PF167">
        <f>IF(PF$68=0,HLOOKUP($A167,'Monte Carlo_locked values'!$CQ$6:$DS$506,'Half from MC Supply Inputs '!PF$138+1,FALSE),PF134)</f>
        <v>6.1439419431008639</v>
      </c>
      <c r="PG167">
        <f>IF(PG$68=0,HLOOKUP($A167,'Monte Carlo_locked values'!$CQ$6:$DS$506,'Half from MC Supply Inputs '!PG$138+1,FALSE),PG134)</f>
        <v>6.2040226405533376</v>
      </c>
      <c r="PH167">
        <f>IF(PH$68=0,HLOOKUP($A167,'Monte Carlo_locked values'!$CQ$6:$DS$506,'Half from MC Supply Inputs '!PH$138+1,FALSE),PH134)</f>
        <v>15.418206792563533</v>
      </c>
      <c r="PI167">
        <f>IF(PI$68=0,HLOOKUP($A167,'Monte Carlo_locked values'!$CQ$6:$DS$506,'Half from MC Supply Inputs '!PI$138+1,FALSE),PI134)</f>
        <v>13.200872365191943</v>
      </c>
      <c r="PJ167">
        <f>IF(PJ$68=0,HLOOKUP($A167,'Monte Carlo_locked values'!$CQ$6:$DS$506,'Half from MC Supply Inputs '!PJ$138+1,FALSE),PJ134)</f>
        <v>17.100329085865692</v>
      </c>
      <c r="PK167">
        <f>IF(PK$68=0,HLOOKUP($A167,'Monte Carlo_locked values'!$CQ$6:$DS$506,'Half from MC Supply Inputs '!PK$138+1,FALSE),PK134)</f>
        <v>8.5820959249206545</v>
      </c>
      <c r="PL167">
        <f>IF(PL$68=0,HLOOKUP($A167,'Monte Carlo_locked values'!$CQ$6:$DS$506,'Half from MC Supply Inputs '!PL$138+1,FALSE),PL134)</f>
        <v>9.5356621388007277</v>
      </c>
      <c r="PM167">
        <f>IF(PM$68=0,HLOOKUP($A167,'Monte Carlo_locked values'!$CQ$6:$DS$506,'Half from MC Supply Inputs '!PM$138+1,FALSE),PM134)</f>
        <v>4.6593541751611474</v>
      </c>
      <c r="PN167">
        <f>IF(PN$68=0,HLOOKUP($A167,'Monte Carlo_locked values'!$CQ$6:$DS$506,'Half from MC Supply Inputs '!PN$138+1,FALSE),PN134)</f>
        <v>8.5820959249206545</v>
      </c>
      <c r="PO167">
        <f>IF(PO$68=0,HLOOKUP($A167,'Monte Carlo_locked values'!$CQ$6:$DS$506,'Half from MC Supply Inputs '!PO$138+1,FALSE),PO134)</f>
        <v>17.100329085865692</v>
      </c>
      <c r="PP167">
        <f>IF(PP$68=0,HLOOKUP($A167,'Monte Carlo_locked values'!$CQ$6:$DS$506,'Half from MC Supply Inputs '!PP$138+1,FALSE),PP134)</f>
        <v>7.6285297110405814</v>
      </c>
      <c r="PQ167">
        <f>IF(PQ$68=0,HLOOKUP($A167,'Monte Carlo_locked values'!$CQ$6:$DS$506,'Half from MC Supply Inputs '!PQ$138+1,FALSE),PQ134)</f>
        <v>17.100329085865692</v>
      </c>
      <c r="PR167">
        <f>IF(PR$68=0,HLOOKUP($A167,'Monte Carlo_locked values'!$CQ$6:$DS$506,'Half from MC Supply Inputs '!PR$138+1,FALSE),PR134)</f>
        <v>17.100329085865692</v>
      </c>
      <c r="PS167">
        <f>IF(PS$68=0,HLOOKUP($A167,'Monte Carlo_locked values'!$CQ$6:$DS$506,'Half from MC Supply Inputs '!PS$138+1,FALSE),PS134)</f>
        <v>17.100329085865692</v>
      </c>
      <c r="PT167">
        <f>IF(PT$68=0,HLOOKUP($A167,'Monte Carlo_locked values'!$CQ$6:$DS$506,'Half from MC Supply Inputs '!PT$138+1,FALSE),PT134)</f>
        <v>17.100329085865692</v>
      </c>
      <c r="PU167">
        <f>IF(PU$68=0,HLOOKUP($A167,'Monte Carlo_locked values'!$CQ$6:$DS$506,'Half from MC Supply Inputs '!PU$138+1,FALSE),PU134)</f>
        <v>4.97638939345173</v>
      </c>
      <c r="PV167">
        <f>IF(PV$68=0,HLOOKUP($A167,'Monte Carlo_locked values'!$CQ$6:$DS$506,'Half from MC Supply Inputs '!PV$138+1,FALSE),PV134)</f>
        <v>4.664801349747842</v>
      </c>
      <c r="PW167">
        <f>IF(PW$68=0,HLOOKUP($A167,'Monte Carlo_locked values'!$CQ$6:$DS$506,'Half from MC Supply Inputs '!PW$138+1,FALSE),PW134)</f>
        <v>9.5356621388007277</v>
      </c>
      <c r="PX167">
        <f>IF(PX$68=0,HLOOKUP($A167,'Monte Carlo_locked values'!$CQ$6:$DS$506,'Half from MC Supply Inputs '!PX$138+1,FALSE),PX134)</f>
        <v>7.6285297110405814</v>
      </c>
      <c r="PY167">
        <f>IF(PY$68=0,HLOOKUP($A167,'Monte Carlo_locked values'!$CQ$6:$DS$506,'Half from MC Supply Inputs '!PY$138+1,FALSE),PY134)</f>
        <v>6.2520064128799842</v>
      </c>
      <c r="PZ167">
        <f>IF(PZ$68=0,HLOOKUP($A167,'Monte Carlo_locked values'!$CQ$6:$DS$506,'Half from MC Supply Inputs '!PZ$138+1,FALSE),PZ134)</f>
        <v>9.5356621388007277</v>
      </c>
      <c r="QA167">
        <f>IF(QA$68=0,HLOOKUP($A167,'Monte Carlo_locked values'!$CQ$6:$DS$506,'Half from MC Supply Inputs '!QA$138+1,FALSE),QA134)</f>
        <v>17.100329085865692</v>
      </c>
      <c r="QB167">
        <f>IF(QB$68=0,HLOOKUP($A167,'Monte Carlo_locked values'!$CQ$6:$DS$506,'Half from MC Supply Inputs '!QB$138+1,FALSE),QB134)</f>
        <v>7.6285297110405814</v>
      </c>
      <c r="QC167">
        <f>IF(QC$68=0,HLOOKUP($A167,'Monte Carlo_locked values'!$CQ$6:$DS$506,'Half from MC Supply Inputs '!QC$138+1,FALSE),QC134)</f>
        <v>15.432596262268152</v>
      </c>
      <c r="QD167">
        <f>IF(QD$68=0,HLOOKUP($A167,'Monte Carlo_locked values'!$CQ$6:$DS$506,'Half from MC Supply Inputs '!QD$138+1,FALSE),QD134)</f>
        <v>9.5356621388007277</v>
      </c>
      <c r="QE167">
        <f>IF(QE$68=0,HLOOKUP($A167,'Monte Carlo_locked values'!$CQ$6:$DS$506,'Half from MC Supply Inputs '!QE$138+1,FALSE),QE134)</f>
        <v>17.100329085865692</v>
      </c>
      <c r="QF167">
        <f>IF(QF$68=0,HLOOKUP($A167,'Monte Carlo_locked values'!$CQ$6:$DS$506,'Half from MC Supply Inputs '!QF$138+1,FALSE),QF134)</f>
        <v>9.5356621388007277</v>
      </c>
      <c r="QG167">
        <f>IF(QG$68=0,HLOOKUP($A167,'Monte Carlo_locked values'!$CQ$6:$DS$506,'Half from MC Supply Inputs '!QG$138+1,FALSE),QG134)</f>
        <v>4.8929872820218261</v>
      </c>
      <c r="QH167">
        <f>IF(QH$68=0,HLOOKUP($A167,'Monte Carlo_locked values'!$CQ$6:$DS$506,'Half from MC Supply Inputs '!QH$138+1,FALSE),QH134)</f>
        <v>6.1439419431008639</v>
      </c>
      <c r="QI167">
        <f>IF(QI$68=0,HLOOKUP($A167,'Monte Carlo_locked values'!$CQ$6:$DS$506,'Half from MC Supply Inputs '!QI$138+1,FALSE),QI134)</f>
        <v>4.664801349747842</v>
      </c>
      <c r="QJ167">
        <f>IF(QJ$68=0,HLOOKUP($A167,'Monte Carlo_locked values'!$CQ$6:$DS$506,'Half from MC Supply Inputs '!QJ$138+1,FALSE),QJ134)</f>
        <v>9.5356621388007277</v>
      </c>
      <c r="QK167">
        <f>IF(QK$68=0,HLOOKUP($A167,'Monte Carlo_locked values'!$CQ$6:$DS$506,'Half from MC Supply Inputs '!QK$138+1,FALSE),QK134)</f>
        <v>17.100329085865692</v>
      </c>
      <c r="QL167">
        <f>IF(QL$68=0,HLOOKUP($A167,'Monte Carlo_locked values'!$CQ$6:$DS$506,'Half from MC Supply Inputs '!QL$138+1,FALSE),QL134)</f>
        <v>17.100329085865692</v>
      </c>
      <c r="QM167">
        <f>IF(QM$68=0,HLOOKUP($A167,'Monte Carlo_locked values'!$CQ$6:$DS$506,'Half from MC Supply Inputs '!QM$138+1,FALSE),QM134)</f>
        <v>8.5820959249206545</v>
      </c>
      <c r="QN167">
        <f>IF(QN$68=0,HLOOKUP($A167,'Monte Carlo_locked values'!$CQ$6:$DS$506,'Half from MC Supply Inputs '!QN$138+1,FALSE),QN134)</f>
        <v>17.100329085865692</v>
      </c>
      <c r="QO167">
        <f>IF(QO$68=0,HLOOKUP($A167,'Monte Carlo_locked values'!$CQ$6:$DS$506,'Half from MC Supply Inputs '!QO$138+1,FALSE),QO134)</f>
        <v>10.68168673693461</v>
      </c>
      <c r="QP167">
        <f>IF(QP$68=0,HLOOKUP($A167,'Monte Carlo_locked values'!$CQ$6:$DS$506,'Half from MC Supply Inputs '!QP$138+1,FALSE),QP134)</f>
        <v>7.6285297110405814</v>
      </c>
      <c r="QQ167">
        <f>IF(QQ$68=0,HLOOKUP($A167,'Monte Carlo_locked values'!$CQ$6:$DS$506,'Half from MC Supply Inputs '!QQ$138+1,FALSE),QQ134)</f>
        <v>6.1439419431008639</v>
      </c>
      <c r="QR167">
        <f>IF(QR$68=0,HLOOKUP($A167,'Monte Carlo_locked values'!$CQ$6:$DS$506,'Half from MC Supply Inputs '!QR$138+1,FALSE),QR134)</f>
        <v>6.1439419431008639</v>
      </c>
      <c r="QS167">
        <f>IF(QS$68=0,HLOOKUP($A167,'Monte Carlo_locked values'!$CQ$6:$DS$506,'Half from MC Supply Inputs '!QS$138+1,FALSE),QS134)</f>
        <v>8.5820959249206545</v>
      </c>
      <c r="QT167">
        <f>IF(QT$68=0,HLOOKUP($A167,'Monte Carlo_locked values'!$CQ$6:$DS$506,'Half from MC Supply Inputs '!QT$138+1,FALSE),QT134)</f>
        <v>17.100329085865692</v>
      </c>
      <c r="QU167">
        <f>IF(QU$68=0,HLOOKUP($A167,'Monte Carlo_locked values'!$CQ$6:$DS$506,'Half from MC Supply Inputs '!QU$138+1,FALSE),QU134)</f>
        <v>7.6285297110405814</v>
      </c>
      <c r="QV167">
        <f>IF(QV$68=0,HLOOKUP($A167,'Monte Carlo_locked values'!$CQ$6:$DS$506,'Half from MC Supply Inputs '!QV$138+1,FALSE),QV134)</f>
        <v>8.5820959249206545</v>
      </c>
      <c r="QW167">
        <f>IF(QW$68=0,HLOOKUP($A167,'Monte Carlo_locked values'!$CQ$6:$DS$506,'Half from MC Supply Inputs '!QW$138+1,FALSE),QW134)</f>
        <v>8.5857751702042187</v>
      </c>
      <c r="QX167">
        <f>IF(QX$68=0,HLOOKUP($A167,'Monte Carlo_locked values'!$CQ$6:$DS$506,'Half from MC Supply Inputs '!QX$138+1,FALSE),QX134)</f>
        <v>17.100329085865692</v>
      </c>
      <c r="QY167">
        <f>IF(QY$68=0,HLOOKUP($A167,'Monte Carlo_locked values'!$CQ$6:$DS$506,'Half from MC Supply Inputs '!QY$138+1,FALSE),QY134)</f>
        <v>8.5820959249206545</v>
      </c>
      <c r="QZ167">
        <f>IF(QZ$68=0,HLOOKUP($A167,'Monte Carlo_locked values'!$CQ$6:$DS$506,'Half from MC Supply Inputs '!QZ$138+1,FALSE),QZ134)</f>
        <v>9.5356621388007277</v>
      </c>
      <c r="RA167">
        <f>IF(RA$68=0,HLOOKUP($A167,'Monte Carlo_locked values'!$CQ$6:$DS$506,'Half from MC Supply Inputs '!RA$138+1,FALSE),RA134)</f>
        <v>4.6593541751611474</v>
      </c>
      <c r="RB167">
        <f>IF(RB$68=0,HLOOKUP($A167,'Monte Carlo_locked values'!$CQ$6:$DS$506,'Half from MC Supply Inputs '!RB$138+1,FALSE),RB134)</f>
        <v>17.100329085865692</v>
      </c>
      <c r="RC167">
        <f>IF(RC$68=0,HLOOKUP($A167,'Monte Carlo_locked values'!$CQ$6:$DS$506,'Half from MC Supply Inputs '!RC$138+1,FALSE),RC134)</f>
        <v>8.5820959249206545</v>
      </c>
      <c r="RD167">
        <f>IF(RD$68=0,HLOOKUP($A167,'Monte Carlo_locked values'!$CQ$6:$DS$506,'Half from MC Supply Inputs '!RD$138+1,FALSE),RD134)</f>
        <v>17.100329085865692</v>
      </c>
      <c r="RE167">
        <f>IF(RE$68=0,HLOOKUP($A167,'Monte Carlo_locked values'!$CQ$6:$DS$506,'Half from MC Supply Inputs '!RE$138+1,FALSE),RE134)</f>
        <v>6.1439419431008639</v>
      </c>
      <c r="RF167">
        <f>IF(RF$68=0,HLOOKUP($A167,'Monte Carlo_locked values'!$CQ$6:$DS$506,'Half from MC Supply Inputs '!RF$138+1,FALSE),RF134)</f>
        <v>17.100329085865692</v>
      </c>
      <c r="RG167">
        <f>IF(RG$68=0,HLOOKUP($A167,'Monte Carlo_locked values'!$CQ$6:$DS$506,'Half from MC Supply Inputs '!RG$138+1,FALSE),RG134)</f>
        <v>8.5820959249206545</v>
      </c>
      <c r="RH167">
        <f>IF(RH$68=0,HLOOKUP($A167,'Monte Carlo_locked values'!$CQ$6:$DS$506,'Half from MC Supply Inputs '!RH$138+1,FALSE),RH134)</f>
        <v>17.100329085865692</v>
      </c>
      <c r="RI167">
        <f>IF(RI$68=0,HLOOKUP($A167,'Monte Carlo_locked values'!$CQ$6:$DS$506,'Half from MC Supply Inputs '!RI$138+1,FALSE),RI134)</f>
        <v>7.6285297110405814</v>
      </c>
      <c r="RJ167">
        <f>IF(RJ$68=0,HLOOKUP($A167,'Monte Carlo_locked values'!$CQ$6:$DS$506,'Half from MC Supply Inputs '!RJ$138+1,FALSE),RJ134)</f>
        <v>4.6593541751611474</v>
      </c>
      <c r="RK167">
        <f>IF(RK$68=0,HLOOKUP($A167,'Monte Carlo_locked values'!$CQ$6:$DS$506,'Half from MC Supply Inputs '!RK$138+1,FALSE),RK134)</f>
        <v>9.5356621388007277</v>
      </c>
      <c r="RL167">
        <f>IF(RL$68=0,HLOOKUP($A167,'Monte Carlo_locked values'!$CQ$6:$DS$506,'Half from MC Supply Inputs '!RL$138+1,FALSE),RL134)</f>
        <v>17.100329085865692</v>
      </c>
      <c r="RM167">
        <f>IF(RM$68=0,HLOOKUP($A167,'Monte Carlo_locked values'!$CQ$6:$DS$506,'Half from MC Supply Inputs '!RM$138+1,FALSE),RM134)</f>
        <v>8.5820959249206545</v>
      </c>
      <c r="RN167">
        <f>IF(RN$68=0,HLOOKUP($A167,'Monte Carlo_locked values'!$CQ$6:$DS$506,'Half from MC Supply Inputs '!RN$138+1,FALSE),RN134)</f>
        <v>7.6285297110405814</v>
      </c>
      <c r="RO167">
        <f>IF(RO$68=0,HLOOKUP($A167,'Monte Carlo_locked values'!$CQ$6:$DS$506,'Half from MC Supply Inputs '!RO$138+1,FALSE),RO134)</f>
        <v>13.414653958598752</v>
      </c>
      <c r="RP167">
        <f>IF(RP$68=0,HLOOKUP($A167,'Monte Carlo_locked values'!$CQ$6:$DS$506,'Half from MC Supply Inputs '!RP$138+1,FALSE),RP134)</f>
        <v>17.100329085865692</v>
      </c>
      <c r="RQ167">
        <f>IF(RQ$68=0,HLOOKUP($A167,'Monte Carlo_locked values'!$CQ$6:$DS$506,'Half from MC Supply Inputs '!RQ$138+1,FALSE),RQ134)</f>
        <v>17.100329085865692</v>
      </c>
      <c r="RR167">
        <f>IF(RR$68=0,HLOOKUP($A167,'Monte Carlo_locked values'!$CQ$6:$DS$506,'Half from MC Supply Inputs '!RR$138+1,FALSE),RR134)</f>
        <v>17.100329085865692</v>
      </c>
      <c r="RS167">
        <f>IF(RS$68=0,HLOOKUP($A167,'Monte Carlo_locked values'!$CQ$6:$DS$506,'Half from MC Supply Inputs '!RS$138+1,FALSE),RS134)</f>
        <v>8.5820959249206545</v>
      </c>
      <c r="RT167">
        <f>IF(RT$68=0,HLOOKUP($A167,'Monte Carlo_locked values'!$CQ$6:$DS$506,'Half from MC Supply Inputs '!RT$138+1,FALSE),RT134)</f>
        <v>7.6285297110405814</v>
      </c>
      <c r="RU167">
        <f>IF(RU$68=0,HLOOKUP($A167,'Monte Carlo_locked values'!$CQ$6:$DS$506,'Half from MC Supply Inputs '!RU$138+1,FALSE),RU134)</f>
        <v>9.5356621388007277</v>
      </c>
      <c r="RV167">
        <f>IF(RV$68=0,HLOOKUP($A167,'Monte Carlo_locked values'!$CQ$6:$DS$506,'Half from MC Supply Inputs '!RV$138+1,FALSE),RV134)</f>
        <v>6.1439419431008639</v>
      </c>
      <c r="RW167">
        <f>IF(RW$68=0,HLOOKUP($A167,'Monte Carlo_locked values'!$CQ$6:$DS$506,'Half from MC Supply Inputs '!RW$138+1,FALSE),RW134)</f>
        <v>17.100329085865692</v>
      </c>
      <c r="RX167">
        <f>IF(RX$68=0,HLOOKUP($A167,'Monte Carlo_locked values'!$CQ$6:$DS$506,'Half from MC Supply Inputs '!RX$138+1,FALSE),RX134)</f>
        <v>6.1439419431008639</v>
      </c>
      <c r="RY167">
        <f>IF(RY$68=0,HLOOKUP($A167,'Monte Carlo_locked values'!$CQ$6:$DS$506,'Half from MC Supply Inputs '!RY$138+1,FALSE),RY134)</f>
        <v>4.664801349747842</v>
      </c>
      <c r="RZ167">
        <f>IF(RZ$68=0,HLOOKUP($A167,'Monte Carlo_locked values'!$CQ$6:$DS$506,'Half from MC Supply Inputs '!RZ$138+1,FALSE),RZ134)</f>
        <v>12.904251591254253</v>
      </c>
      <c r="SA167">
        <f>IF(SA$68=0,HLOOKUP($A167,'Monte Carlo_locked values'!$CQ$6:$DS$506,'Half from MC Supply Inputs '!SA$138+1,FALSE),SA134)</f>
        <v>17.100329085865692</v>
      </c>
      <c r="SB167">
        <f>IF(SB$68=0,HLOOKUP($A167,'Monte Carlo_locked values'!$CQ$6:$DS$506,'Half from MC Supply Inputs '!SB$138+1,FALSE),SB134)</f>
        <v>14.392862043259999</v>
      </c>
      <c r="SC167">
        <f>IF(SC$68=0,HLOOKUP($A167,'Monte Carlo_locked values'!$CQ$6:$DS$506,'Half from MC Supply Inputs '!SC$138+1,FALSE),SC134)</f>
        <v>8.5820959249206545</v>
      </c>
      <c r="SD167">
        <f>IF(SD$68=0,HLOOKUP($A167,'Monte Carlo_locked values'!$CQ$6:$DS$506,'Half from MC Supply Inputs '!SD$138+1,FALSE),SD134)</f>
        <v>17.100329085865692</v>
      </c>
      <c r="SE167">
        <f>IF(SE$68=0,HLOOKUP($A167,'Monte Carlo_locked values'!$CQ$6:$DS$506,'Half from MC Supply Inputs '!SE$138+1,FALSE),SE134)</f>
        <v>6.1439419431008639</v>
      </c>
      <c r="SF167">
        <f>IF(SF$68=0,HLOOKUP($A167,'Monte Carlo_locked values'!$CQ$6:$DS$506,'Half from MC Supply Inputs '!SF$138+1,FALSE),SF134)</f>
        <v>10.230887819217298</v>
      </c>
      <c r="SG167">
        <f>IF(SG$68=0,HLOOKUP($A167,'Monte Carlo_locked values'!$CQ$6:$DS$506,'Half from MC Supply Inputs '!SG$138+1,FALSE),SG134)</f>
        <v>17.100329085865692</v>
      </c>
    </row>
    <row r="168" spans="1:501" x14ac:dyDescent="0.35">
      <c r="A168" s="158">
        <v>2051</v>
      </c>
      <c r="B168">
        <f t="shared" ref="B168:BM168" si="85">IF(ISNA(B170),B167,B170)</f>
        <v>17.955345540158977</v>
      </c>
      <c r="C168">
        <f t="shared" si="85"/>
        <v>13.238267732642598</v>
      </c>
      <c r="D168">
        <f t="shared" si="85"/>
        <v>8.5820959249206545</v>
      </c>
      <c r="E168">
        <f t="shared" si="85"/>
        <v>7.6285297110405814</v>
      </c>
      <c r="F168">
        <f t="shared" si="85"/>
        <v>8.5820959249206545</v>
      </c>
      <c r="G168">
        <f t="shared" si="85"/>
        <v>17.955345540158977</v>
      </c>
      <c r="H168">
        <f t="shared" si="85"/>
        <v>7.6285297110405814</v>
      </c>
      <c r="I168">
        <f t="shared" si="85"/>
        <v>17.955345540158977</v>
      </c>
      <c r="J168">
        <f t="shared" si="85"/>
        <v>7.6285297110405814</v>
      </c>
      <c r="K168">
        <f t="shared" si="85"/>
        <v>17.955345540158977</v>
      </c>
      <c r="L168">
        <f t="shared" si="85"/>
        <v>5.9613074167079221</v>
      </c>
      <c r="M168">
        <f t="shared" si="85"/>
        <v>4.898041417235234</v>
      </c>
      <c r="N168">
        <f t="shared" si="85"/>
        <v>17.955345540158977</v>
      </c>
      <c r="O168">
        <f t="shared" si="85"/>
        <v>6.1439419431008639</v>
      </c>
      <c r="P168">
        <f t="shared" si="85"/>
        <v>7.6285297110405814</v>
      </c>
      <c r="Q168">
        <f t="shared" si="85"/>
        <v>17.955345540158977</v>
      </c>
      <c r="R168">
        <f t="shared" si="85"/>
        <v>4.6593541751611474</v>
      </c>
      <c r="S168">
        <f t="shared" si="85"/>
        <v>17.955345540158977</v>
      </c>
      <c r="T168">
        <f t="shared" si="85"/>
        <v>17.955345540158977</v>
      </c>
      <c r="U168">
        <f t="shared" si="85"/>
        <v>9.5435980699162446</v>
      </c>
      <c r="V168">
        <f t="shared" si="85"/>
        <v>4.6593541751611474</v>
      </c>
      <c r="W168">
        <f t="shared" si="85"/>
        <v>7.6285297110405814</v>
      </c>
      <c r="X168">
        <f t="shared" si="85"/>
        <v>7.6285297110405814</v>
      </c>
      <c r="Y168">
        <f t="shared" si="85"/>
        <v>6.1439419431008639</v>
      </c>
      <c r="Z168">
        <f t="shared" si="85"/>
        <v>17.955345540158977</v>
      </c>
      <c r="AA168">
        <f t="shared" si="85"/>
        <v>7.6285297110405814</v>
      </c>
      <c r="AB168">
        <f t="shared" si="85"/>
        <v>7.6285297110405814</v>
      </c>
      <c r="AC168">
        <f t="shared" si="85"/>
        <v>7.6285297110405814</v>
      </c>
      <c r="AD168">
        <f t="shared" si="85"/>
        <v>4.898041417235234</v>
      </c>
      <c r="AE168">
        <f t="shared" si="85"/>
        <v>9.5356621388007277</v>
      </c>
      <c r="AF168">
        <f t="shared" si="85"/>
        <v>8.5820959249206545</v>
      </c>
      <c r="AG168">
        <f t="shared" si="85"/>
        <v>6.1439419431008639</v>
      </c>
      <c r="AH168">
        <f t="shared" si="85"/>
        <v>17.955345540158977</v>
      </c>
      <c r="AI168">
        <f t="shared" si="85"/>
        <v>17.955345540158977</v>
      </c>
      <c r="AJ168">
        <f t="shared" si="85"/>
        <v>6.1439419431008639</v>
      </c>
      <c r="AK168">
        <f t="shared" si="85"/>
        <v>10.95635788273197</v>
      </c>
      <c r="AL168">
        <f t="shared" si="85"/>
        <v>17.955345540158977</v>
      </c>
      <c r="AM168">
        <f t="shared" si="85"/>
        <v>4.898041417235234</v>
      </c>
      <c r="AN168">
        <f t="shared" si="85"/>
        <v>17.955345540158977</v>
      </c>
      <c r="AO168">
        <f t="shared" si="85"/>
        <v>7.2001777156049593</v>
      </c>
      <c r="AP168">
        <f t="shared" si="85"/>
        <v>17.955345540158977</v>
      </c>
      <c r="AQ168">
        <f t="shared" si="85"/>
        <v>4.6593541751611474</v>
      </c>
      <c r="AR168">
        <f t="shared" si="85"/>
        <v>9.3801751399219047</v>
      </c>
      <c r="AS168">
        <f t="shared" si="85"/>
        <v>4.898041417235234</v>
      </c>
      <c r="AT168">
        <f t="shared" si="85"/>
        <v>17.955345540158977</v>
      </c>
      <c r="AU168">
        <f t="shared" si="85"/>
        <v>10.242271626844042</v>
      </c>
      <c r="AV168">
        <f t="shared" si="85"/>
        <v>17.955345540158977</v>
      </c>
      <c r="AW168">
        <f t="shared" si="85"/>
        <v>6.1439419431008639</v>
      </c>
      <c r="AX168">
        <f t="shared" si="85"/>
        <v>4.6593541751611474</v>
      </c>
      <c r="AY168">
        <f t="shared" si="85"/>
        <v>6.1439419431008639</v>
      </c>
      <c r="AZ168">
        <f t="shared" si="85"/>
        <v>4.898041417235234</v>
      </c>
      <c r="BA168">
        <f t="shared" si="85"/>
        <v>17.955345540158977</v>
      </c>
      <c r="BB168">
        <f t="shared" si="85"/>
        <v>13.375583443444881</v>
      </c>
      <c r="BC168">
        <f t="shared" si="85"/>
        <v>6.1439419431008639</v>
      </c>
      <c r="BD168">
        <f t="shared" si="85"/>
        <v>6.1439419431008639</v>
      </c>
      <c r="BE168">
        <f t="shared" si="85"/>
        <v>17.955345540158977</v>
      </c>
      <c r="BF168">
        <f t="shared" si="85"/>
        <v>16.979106233078536</v>
      </c>
      <c r="BG168">
        <f t="shared" si="85"/>
        <v>7.6285297110405814</v>
      </c>
      <c r="BH168">
        <f t="shared" si="85"/>
        <v>17.955345540158977</v>
      </c>
      <c r="BI168">
        <f t="shared" si="85"/>
        <v>9.5356621388007277</v>
      </c>
      <c r="BJ168">
        <f t="shared" si="85"/>
        <v>17.955345540158977</v>
      </c>
      <c r="BK168">
        <f t="shared" si="85"/>
        <v>8.7928098104031616</v>
      </c>
      <c r="BL168">
        <f t="shared" si="85"/>
        <v>5.3131685172276812</v>
      </c>
      <c r="BM168">
        <f t="shared" si="85"/>
        <v>9.5356621388007277</v>
      </c>
      <c r="BN168">
        <f t="shared" ref="BN168:DY168" si="86">IF(ISNA(BN170),BN167,BN170)</f>
        <v>17.955345540158977</v>
      </c>
      <c r="BO168">
        <f t="shared" si="86"/>
        <v>6.1439419431008639</v>
      </c>
      <c r="BP168">
        <f t="shared" si="86"/>
        <v>8.5820959249206545</v>
      </c>
      <c r="BQ168">
        <f t="shared" si="86"/>
        <v>4.6593541751611474</v>
      </c>
      <c r="BR168">
        <f t="shared" si="86"/>
        <v>17.955345540158977</v>
      </c>
      <c r="BS168">
        <f t="shared" si="86"/>
        <v>17.955345540158977</v>
      </c>
      <c r="BT168">
        <f t="shared" si="86"/>
        <v>4.898041417235234</v>
      </c>
      <c r="BU168">
        <f t="shared" si="86"/>
        <v>9.5356621388007277</v>
      </c>
      <c r="BV168">
        <f t="shared" si="86"/>
        <v>17.955345540158977</v>
      </c>
      <c r="BW168">
        <f t="shared" si="86"/>
        <v>6.1439419431008639</v>
      </c>
      <c r="BX168">
        <f t="shared" si="86"/>
        <v>9.1092513681477065</v>
      </c>
      <c r="BY168">
        <f t="shared" si="86"/>
        <v>4.898041417235234</v>
      </c>
      <c r="BZ168">
        <f t="shared" si="86"/>
        <v>17.955345540158977</v>
      </c>
      <c r="CA168">
        <f t="shared" si="86"/>
        <v>9.5356621388007277</v>
      </c>
      <c r="CB168">
        <f t="shared" si="86"/>
        <v>17.955345540158977</v>
      </c>
      <c r="CC168">
        <f t="shared" si="86"/>
        <v>7.6285297110405814</v>
      </c>
      <c r="CD168">
        <f t="shared" si="86"/>
        <v>4.6593541751611474</v>
      </c>
      <c r="CE168">
        <f t="shared" si="86"/>
        <v>8.5820959249206545</v>
      </c>
      <c r="CF168">
        <f t="shared" si="86"/>
        <v>4.6593541751611474</v>
      </c>
      <c r="CG168">
        <f t="shared" si="86"/>
        <v>5.5668037665383023</v>
      </c>
      <c r="CH168">
        <f t="shared" si="86"/>
        <v>17.955345540158977</v>
      </c>
      <c r="CI168">
        <f t="shared" si="86"/>
        <v>4.6593541751611474</v>
      </c>
      <c r="CJ168">
        <f t="shared" si="86"/>
        <v>17.955345540158977</v>
      </c>
      <c r="CK168">
        <f t="shared" si="86"/>
        <v>6.1439419431008639</v>
      </c>
      <c r="CL168">
        <f t="shared" si="86"/>
        <v>4.6593541751611474</v>
      </c>
      <c r="CM168">
        <f t="shared" si="86"/>
        <v>6.1439419431008639</v>
      </c>
      <c r="CN168">
        <f t="shared" si="86"/>
        <v>14.016029253206531</v>
      </c>
      <c r="CO168">
        <f t="shared" si="86"/>
        <v>6.1439419431008639</v>
      </c>
      <c r="CP168">
        <f t="shared" si="86"/>
        <v>8.5820959249206545</v>
      </c>
      <c r="CQ168">
        <f t="shared" si="86"/>
        <v>9.8891573414901242</v>
      </c>
      <c r="CR168">
        <f t="shared" si="86"/>
        <v>4.6593541751611474</v>
      </c>
      <c r="CS168">
        <f t="shared" si="86"/>
        <v>8.5820959249206545</v>
      </c>
      <c r="CT168">
        <f t="shared" si="86"/>
        <v>4.898041417235234</v>
      </c>
      <c r="CU168">
        <f t="shared" si="86"/>
        <v>4.6593541751611474</v>
      </c>
      <c r="CV168">
        <f t="shared" si="86"/>
        <v>6.1439419431008639</v>
      </c>
      <c r="CW168">
        <f t="shared" si="86"/>
        <v>17.955345540158977</v>
      </c>
      <c r="CX168">
        <f t="shared" si="86"/>
        <v>4.898041417235234</v>
      </c>
      <c r="CY168">
        <f t="shared" si="86"/>
        <v>6.1439419431008639</v>
      </c>
      <c r="CZ168">
        <f t="shared" si="86"/>
        <v>4.898041417235234</v>
      </c>
      <c r="DA168">
        <f t="shared" si="86"/>
        <v>4.6593541751611474</v>
      </c>
      <c r="DB168">
        <f t="shared" si="86"/>
        <v>6.1439419431008639</v>
      </c>
      <c r="DC168">
        <f t="shared" si="86"/>
        <v>8.3610495859256204</v>
      </c>
      <c r="DD168">
        <f t="shared" si="86"/>
        <v>17.955345540158977</v>
      </c>
      <c r="DE168">
        <f t="shared" si="86"/>
        <v>9.5356621388007277</v>
      </c>
      <c r="DF168">
        <f t="shared" si="86"/>
        <v>14.652777468061082</v>
      </c>
      <c r="DG168">
        <f t="shared" si="86"/>
        <v>17.955345540158977</v>
      </c>
      <c r="DH168">
        <f t="shared" si="86"/>
        <v>16.259140959182858</v>
      </c>
      <c r="DI168">
        <f t="shared" si="86"/>
        <v>7.6285297110405814</v>
      </c>
      <c r="DJ168">
        <f t="shared" si="86"/>
        <v>9.5356621388007277</v>
      </c>
      <c r="DK168">
        <f t="shared" si="86"/>
        <v>4.898041417235234</v>
      </c>
      <c r="DL168">
        <f t="shared" si="86"/>
        <v>17.955345540158977</v>
      </c>
      <c r="DM168">
        <f t="shared" si="86"/>
        <v>7.6285297110405814</v>
      </c>
      <c r="DN168">
        <f t="shared" si="86"/>
        <v>4.6593541751611474</v>
      </c>
      <c r="DO168">
        <f t="shared" si="86"/>
        <v>13.966036622648671</v>
      </c>
      <c r="DP168">
        <f t="shared" si="86"/>
        <v>14.587525771510187</v>
      </c>
      <c r="DQ168">
        <f t="shared" si="86"/>
        <v>17.955345540158977</v>
      </c>
      <c r="DR168">
        <f t="shared" si="86"/>
        <v>17.955345540158977</v>
      </c>
      <c r="DS168">
        <f t="shared" si="86"/>
        <v>17.955345540158977</v>
      </c>
      <c r="DT168">
        <f t="shared" si="86"/>
        <v>6.1439419431008639</v>
      </c>
      <c r="DU168">
        <f t="shared" si="86"/>
        <v>6.1439419431008639</v>
      </c>
      <c r="DV168">
        <f t="shared" si="86"/>
        <v>8.5820959249206545</v>
      </c>
      <c r="DW168">
        <f t="shared" si="86"/>
        <v>13.088362859469928</v>
      </c>
      <c r="DX168">
        <f t="shared" si="86"/>
        <v>17.955345540158977</v>
      </c>
      <c r="DY168">
        <f t="shared" si="86"/>
        <v>6.1439419431008639</v>
      </c>
      <c r="DZ168">
        <f t="shared" ref="DZ168:GK168" si="87">IF(ISNA(DZ170),DZ167,DZ170)</f>
        <v>8.5820959249206545</v>
      </c>
      <c r="EA168">
        <f t="shared" si="87"/>
        <v>17.955345540158977</v>
      </c>
      <c r="EB168">
        <f t="shared" si="87"/>
        <v>17.955345540158977</v>
      </c>
      <c r="EC168">
        <f t="shared" si="87"/>
        <v>17.955345540158977</v>
      </c>
      <c r="ED168">
        <f t="shared" si="87"/>
        <v>6.1439419431008639</v>
      </c>
      <c r="EE168">
        <f t="shared" si="87"/>
        <v>6.1439419431008639</v>
      </c>
      <c r="EF168">
        <f t="shared" si="87"/>
        <v>4.898041417235234</v>
      </c>
      <c r="EG168">
        <f t="shared" si="87"/>
        <v>17.955345540158977</v>
      </c>
      <c r="EH168">
        <f t="shared" si="87"/>
        <v>4.898041417235234</v>
      </c>
      <c r="EI168">
        <f t="shared" si="87"/>
        <v>9.5356621388007277</v>
      </c>
      <c r="EJ168">
        <f t="shared" si="87"/>
        <v>7.6285297110405814</v>
      </c>
      <c r="EK168">
        <f t="shared" si="87"/>
        <v>4.6593541751611474</v>
      </c>
      <c r="EL168">
        <f t="shared" si="87"/>
        <v>9.5356621388007277</v>
      </c>
      <c r="EM168">
        <f t="shared" si="87"/>
        <v>17.955345540158977</v>
      </c>
      <c r="EN168">
        <f t="shared" si="87"/>
        <v>4.898041417235234</v>
      </c>
      <c r="EO168">
        <f t="shared" si="87"/>
        <v>9.5356621388007277</v>
      </c>
      <c r="EP168">
        <f t="shared" si="87"/>
        <v>7.7160649790839031</v>
      </c>
      <c r="EQ168">
        <f t="shared" si="87"/>
        <v>9.5356621388007277</v>
      </c>
      <c r="ER168">
        <f t="shared" si="87"/>
        <v>8.5820959249206545</v>
      </c>
      <c r="ES168">
        <f t="shared" si="87"/>
        <v>11.109477400884375</v>
      </c>
      <c r="ET168">
        <f t="shared" si="87"/>
        <v>10.261689765246532</v>
      </c>
      <c r="EU168">
        <f t="shared" si="87"/>
        <v>6.1439419431008639</v>
      </c>
      <c r="EV168">
        <f t="shared" si="87"/>
        <v>17.955345540158977</v>
      </c>
      <c r="EW168">
        <f t="shared" si="87"/>
        <v>6.1439419431008639</v>
      </c>
      <c r="EX168">
        <f t="shared" si="87"/>
        <v>4.6593541751611474</v>
      </c>
      <c r="EY168">
        <f t="shared" si="87"/>
        <v>7.6285297110405814</v>
      </c>
      <c r="EZ168">
        <f t="shared" si="87"/>
        <v>8.5820959249206545</v>
      </c>
      <c r="FA168">
        <f t="shared" si="87"/>
        <v>8.6209062378533918</v>
      </c>
      <c r="FB168">
        <f t="shared" si="87"/>
        <v>4.6593541751611474</v>
      </c>
      <c r="FC168">
        <f t="shared" si="87"/>
        <v>17.955345540158977</v>
      </c>
      <c r="FD168">
        <f t="shared" si="87"/>
        <v>6.1439419431008639</v>
      </c>
      <c r="FE168">
        <f t="shared" si="87"/>
        <v>17.955345540158977</v>
      </c>
      <c r="FF168">
        <f t="shared" si="87"/>
        <v>17.955345540158977</v>
      </c>
      <c r="FG168">
        <f t="shared" si="87"/>
        <v>4.898041417235234</v>
      </c>
      <c r="FH168">
        <f t="shared" si="87"/>
        <v>7.8570833008755203</v>
      </c>
      <c r="FI168">
        <f t="shared" si="87"/>
        <v>4.898041417235234</v>
      </c>
      <c r="FJ168">
        <f t="shared" si="87"/>
        <v>7.6285297110405814</v>
      </c>
      <c r="FK168">
        <f t="shared" si="87"/>
        <v>4.6593541751611474</v>
      </c>
      <c r="FL168">
        <f t="shared" si="87"/>
        <v>17.955345540158977</v>
      </c>
      <c r="FM168">
        <f t="shared" si="87"/>
        <v>4.898041417235234</v>
      </c>
      <c r="FN168">
        <f t="shared" si="87"/>
        <v>17.955345540158977</v>
      </c>
      <c r="FO168">
        <f t="shared" si="87"/>
        <v>17.955345540158977</v>
      </c>
      <c r="FP168">
        <f t="shared" si="87"/>
        <v>4.898041417235234</v>
      </c>
      <c r="FQ168">
        <f t="shared" si="87"/>
        <v>6.1439419431008639</v>
      </c>
      <c r="FR168">
        <f t="shared" si="87"/>
        <v>7.6285297110405814</v>
      </c>
      <c r="FS168">
        <f t="shared" si="87"/>
        <v>17.955345540158977</v>
      </c>
      <c r="FT168">
        <f t="shared" si="87"/>
        <v>17.955345540158977</v>
      </c>
      <c r="FU168">
        <f t="shared" si="87"/>
        <v>17.955345540158977</v>
      </c>
      <c r="FV168">
        <f t="shared" si="87"/>
        <v>5.5987269132282709</v>
      </c>
      <c r="FW168">
        <f t="shared" si="87"/>
        <v>5.0312054125757344</v>
      </c>
      <c r="FX168">
        <f t="shared" si="87"/>
        <v>16.053523968132438</v>
      </c>
      <c r="FY168">
        <f t="shared" si="87"/>
        <v>12.948403261102076</v>
      </c>
      <c r="FZ168">
        <f t="shared" si="87"/>
        <v>15.097954930588452</v>
      </c>
      <c r="GA168">
        <f t="shared" si="87"/>
        <v>5.087480707757817</v>
      </c>
      <c r="GB168">
        <f t="shared" si="87"/>
        <v>17.955345540158977</v>
      </c>
      <c r="GC168">
        <f t="shared" si="87"/>
        <v>17.955345540158977</v>
      </c>
      <c r="GD168">
        <f t="shared" si="87"/>
        <v>7.6285297110405814</v>
      </c>
      <c r="GE168">
        <f t="shared" si="87"/>
        <v>6.1439419431008639</v>
      </c>
      <c r="GF168">
        <f t="shared" si="87"/>
        <v>17.955345540158977</v>
      </c>
      <c r="GG168">
        <f t="shared" si="87"/>
        <v>9.5356621388007277</v>
      </c>
      <c r="GH168">
        <f t="shared" si="87"/>
        <v>17.955345540158977</v>
      </c>
      <c r="GI168">
        <f t="shared" si="87"/>
        <v>4.6593541751611474</v>
      </c>
      <c r="GJ168">
        <f t="shared" si="87"/>
        <v>17.955345540158977</v>
      </c>
      <c r="GK168">
        <f t="shared" si="87"/>
        <v>9.3051847317123837</v>
      </c>
      <c r="GL168">
        <f t="shared" ref="GL168:IW168" si="88">IF(ISNA(GL170),GL167,GL170)</f>
        <v>17.955345540158977</v>
      </c>
      <c r="GM168">
        <f t="shared" si="88"/>
        <v>4.898041417235234</v>
      </c>
      <c r="GN168">
        <f t="shared" si="88"/>
        <v>6.1439419431008639</v>
      </c>
      <c r="GO168">
        <f t="shared" si="88"/>
        <v>17.955345540158977</v>
      </c>
      <c r="GP168">
        <f t="shared" si="88"/>
        <v>17.955345540158977</v>
      </c>
      <c r="GQ168">
        <f t="shared" si="88"/>
        <v>6.6495141891271308</v>
      </c>
      <c r="GR168">
        <f t="shared" si="88"/>
        <v>6.1439419431008639</v>
      </c>
      <c r="GS168">
        <f t="shared" si="88"/>
        <v>4.6593541751611474</v>
      </c>
      <c r="GT168">
        <f t="shared" si="88"/>
        <v>4.6593541751611474</v>
      </c>
      <c r="GU168">
        <f t="shared" si="88"/>
        <v>8.4660349528616763</v>
      </c>
      <c r="GV168">
        <f t="shared" si="88"/>
        <v>7.6285297110405814</v>
      </c>
      <c r="GW168">
        <f t="shared" si="88"/>
        <v>8.5820959249206545</v>
      </c>
      <c r="GX168">
        <f t="shared" si="88"/>
        <v>4.898041417235234</v>
      </c>
      <c r="GY168">
        <f t="shared" si="88"/>
        <v>7.6285297110405814</v>
      </c>
      <c r="GZ168">
        <f t="shared" si="88"/>
        <v>7.6285297110405814</v>
      </c>
      <c r="HA168">
        <f t="shared" si="88"/>
        <v>6.1439419431008639</v>
      </c>
      <c r="HB168">
        <f t="shared" si="88"/>
        <v>9.5356621388007277</v>
      </c>
      <c r="HC168">
        <f t="shared" si="88"/>
        <v>4.6593541751611474</v>
      </c>
      <c r="HD168">
        <f t="shared" si="88"/>
        <v>4.6593541751611474</v>
      </c>
      <c r="HE168">
        <f t="shared" si="88"/>
        <v>4.898041417235234</v>
      </c>
      <c r="HF168">
        <f t="shared" si="88"/>
        <v>9.5356621388007277</v>
      </c>
      <c r="HG168">
        <f t="shared" si="88"/>
        <v>17.955345540158977</v>
      </c>
      <c r="HH168">
        <f t="shared" si="88"/>
        <v>17.955345540158977</v>
      </c>
      <c r="HI168">
        <f t="shared" si="88"/>
        <v>17.955345540158977</v>
      </c>
      <c r="HJ168">
        <f t="shared" si="88"/>
        <v>4.898041417235234</v>
      </c>
      <c r="HK168">
        <f t="shared" si="88"/>
        <v>8.5820959249206545</v>
      </c>
      <c r="HL168">
        <f t="shared" si="88"/>
        <v>17.955345540158977</v>
      </c>
      <c r="HM168">
        <f t="shared" si="88"/>
        <v>4.6593541751611474</v>
      </c>
      <c r="HN168">
        <f t="shared" si="88"/>
        <v>9.774437010358767</v>
      </c>
      <c r="HO168">
        <f t="shared" si="88"/>
        <v>17.955345540158977</v>
      </c>
      <c r="HP168">
        <f t="shared" si="88"/>
        <v>7.6285297110405814</v>
      </c>
      <c r="HQ168">
        <f t="shared" si="88"/>
        <v>7.6285297110405814</v>
      </c>
      <c r="HR168">
        <f t="shared" si="88"/>
        <v>9.5356621388007277</v>
      </c>
      <c r="HS168">
        <f t="shared" si="88"/>
        <v>6.1439419431008639</v>
      </c>
      <c r="HT168">
        <f t="shared" si="88"/>
        <v>8.5820959249206545</v>
      </c>
      <c r="HU168">
        <f t="shared" si="88"/>
        <v>6.1439419431008639</v>
      </c>
      <c r="HV168">
        <f t="shared" si="88"/>
        <v>4.6593541751611474</v>
      </c>
      <c r="HW168">
        <f t="shared" si="88"/>
        <v>4.6593541751611474</v>
      </c>
      <c r="HX168">
        <f t="shared" si="88"/>
        <v>17.955345540158977</v>
      </c>
      <c r="HY168">
        <f t="shared" si="88"/>
        <v>9.5769823212933929</v>
      </c>
      <c r="HZ168">
        <f t="shared" si="88"/>
        <v>17.955345540158977</v>
      </c>
      <c r="IA168">
        <f t="shared" si="88"/>
        <v>17.955345540158977</v>
      </c>
      <c r="IB168">
        <f t="shared" si="88"/>
        <v>8.5820959249206545</v>
      </c>
      <c r="IC168">
        <f t="shared" si="88"/>
        <v>7.6285297110405814</v>
      </c>
      <c r="ID168">
        <f t="shared" si="88"/>
        <v>4.6593541751611474</v>
      </c>
      <c r="IE168">
        <f t="shared" si="88"/>
        <v>4.6593541751611474</v>
      </c>
      <c r="IF168">
        <f t="shared" si="88"/>
        <v>9.5356621388007277</v>
      </c>
      <c r="IG168">
        <f t="shared" si="88"/>
        <v>13.451858375035314</v>
      </c>
      <c r="IH168">
        <f t="shared" si="88"/>
        <v>17.955345540158977</v>
      </c>
      <c r="II168">
        <f t="shared" si="88"/>
        <v>4.898041417235234</v>
      </c>
      <c r="IJ168">
        <f t="shared" si="88"/>
        <v>6.1426735562378516</v>
      </c>
      <c r="IK168">
        <f t="shared" si="88"/>
        <v>6.1439419431008639</v>
      </c>
      <c r="IL168">
        <f t="shared" si="88"/>
        <v>7.6285297110405814</v>
      </c>
      <c r="IM168">
        <f t="shared" si="88"/>
        <v>4.6593541751611474</v>
      </c>
      <c r="IN168">
        <f t="shared" si="88"/>
        <v>17.955345540158977</v>
      </c>
      <c r="IO168">
        <f t="shared" si="88"/>
        <v>17.955345540158977</v>
      </c>
      <c r="IP168">
        <f t="shared" si="88"/>
        <v>9.5356621388007277</v>
      </c>
      <c r="IQ168">
        <f t="shared" si="88"/>
        <v>9.5356621388007277</v>
      </c>
      <c r="IR168">
        <f t="shared" si="88"/>
        <v>7.6285297110405814</v>
      </c>
      <c r="IS168">
        <f t="shared" si="88"/>
        <v>17.955345540158977</v>
      </c>
      <c r="IT168">
        <f t="shared" si="88"/>
        <v>9.5356621388007277</v>
      </c>
      <c r="IU168">
        <f t="shared" si="88"/>
        <v>8.5820959249206545</v>
      </c>
      <c r="IV168">
        <f t="shared" si="88"/>
        <v>17.955345540158977</v>
      </c>
      <c r="IW168">
        <f t="shared" si="88"/>
        <v>17.955345540158977</v>
      </c>
      <c r="IX168">
        <f t="shared" ref="IX168:LI168" si="89">IF(ISNA(IX170),IX167,IX170)</f>
        <v>17.955345540158977</v>
      </c>
      <c r="IY168">
        <f t="shared" si="89"/>
        <v>6.1439419431008639</v>
      </c>
      <c r="IZ168">
        <f t="shared" si="89"/>
        <v>4.898041417235234</v>
      </c>
      <c r="JA168">
        <f t="shared" si="89"/>
        <v>17.955345540158977</v>
      </c>
      <c r="JB168">
        <f t="shared" si="89"/>
        <v>13.82047142168993</v>
      </c>
      <c r="JC168">
        <f t="shared" si="89"/>
        <v>6.1439419431008639</v>
      </c>
      <c r="JD168">
        <f t="shared" si="89"/>
        <v>17.955345540158977</v>
      </c>
      <c r="JE168">
        <f t="shared" si="89"/>
        <v>17.955345540158977</v>
      </c>
      <c r="JF168">
        <f t="shared" si="89"/>
        <v>8.5820959249206545</v>
      </c>
      <c r="JG168">
        <f t="shared" si="89"/>
        <v>8.4438233364374753</v>
      </c>
      <c r="JH168">
        <f t="shared" si="89"/>
        <v>17.955345540158977</v>
      </c>
      <c r="JI168">
        <f t="shared" si="89"/>
        <v>17.955345540158977</v>
      </c>
      <c r="JJ168">
        <f t="shared" si="89"/>
        <v>4.6593541751611474</v>
      </c>
      <c r="JK168">
        <f t="shared" si="89"/>
        <v>8.5820959249206545</v>
      </c>
      <c r="JL168">
        <f t="shared" si="89"/>
        <v>6.1439419431008639</v>
      </c>
      <c r="JM168">
        <f t="shared" si="89"/>
        <v>4.6593541751611474</v>
      </c>
      <c r="JN168">
        <f t="shared" si="89"/>
        <v>11.277140954873119</v>
      </c>
      <c r="JO168">
        <f t="shared" si="89"/>
        <v>16.065262989715993</v>
      </c>
      <c r="JP168">
        <f t="shared" si="89"/>
        <v>7.6285297110405814</v>
      </c>
      <c r="JQ168">
        <f t="shared" si="89"/>
        <v>4.6593541751611474</v>
      </c>
      <c r="JR168">
        <f t="shared" si="89"/>
        <v>17.955345540158977</v>
      </c>
      <c r="JS168">
        <f t="shared" si="89"/>
        <v>4.6593541751611474</v>
      </c>
      <c r="JT168">
        <f t="shared" si="89"/>
        <v>9.5356621388007277</v>
      </c>
      <c r="JU168">
        <f t="shared" si="89"/>
        <v>6.1439419431008639</v>
      </c>
      <c r="JV168">
        <f t="shared" si="89"/>
        <v>8.3205890910550373</v>
      </c>
      <c r="JW168">
        <f t="shared" si="89"/>
        <v>9.5356621388007277</v>
      </c>
      <c r="JX168">
        <f t="shared" si="89"/>
        <v>6.1439419431008639</v>
      </c>
      <c r="JY168">
        <f t="shared" si="89"/>
        <v>7.6285297110405814</v>
      </c>
      <c r="JZ168">
        <f t="shared" si="89"/>
        <v>4.898041417235234</v>
      </c>
      <c r="KA168">
        <f t="shared" si="89"/>
        <v>9.085157336245036</v>
      </c>
      <c r="KB168">
        <f t="shared" si="89"/>
        <v>4.6593541751611474</v>
      </c>
      <c r="KC168">
        <f t="shared" si="89"/>
        <v>13.587088163285792</v>
      </c>
      <c r="KD168">
        <f t="shared" si="89"/>
        <v>17.955345540158977</v>
      </c>
      <c r="KE168">
        <f t="shared" si="89"/>
        <v>4.898041417235234</v>
      </c>
      <c r="KF168">
        <f t="shared" si="89"/>
        <v>8.5820959249206545</v>
      </c>
      <c r="KG168">
        <f t="shared" si="89"/>
        <v>17.955345540158977</v>
      </c>
      <c r="KH168">
        <f t="shared" si="89"/>
        <v>8.5820959249206545</v>
      </c>
      <c r="KI168">
        <f t="shared" si="89"/>
        <v>17.955345540158977</v>
      </c>
      <c r="KJ168">
        <f t="shared" si="89"/>
        <v>4.6593541751611474</v>
      </c>
      <c r="KK168">
        <f t="shared" si="89"/>
        <v>17.955345540158977</v>
      </c>
      <c r="KL168">
        <f t="shared" si="89"/>
        <v>7.6285297110405814</v>
      </c>
      <c r="KM168">
        <f t="shared" si="89"/>
        <v>6.1439419431008639</v>
      </c>
      <c r="KN168">
        <f t="shared" si="89"/>
        <v>7.6285297110405814</v>
      </c>
      <c r="KO168">
        <f t="shared" si="89"/>
        <v>12.479054067920057</v>
      </c>
      <c r="KP168">
        <f t="shared" si="89"/>
        <v>6.1439419431008639</v>
      </c>
      <c r="KQ168">
        <f t="shared" si="89"/>
        <v>17.955345540158977</v>
      </c>
      <c r="KR168">
        <f t="shared" si="89"/>
        <v>7.6285297110405814</v>
      </c>
      <c r="KS168">
        <f t="shared" si="89"/>
        <v>17.955345540158977</v>
      </c>
      <c r="KT168">
        <f t="shared" si="89"/>
        <v>17.955345540158977</v>
      </c>
      <c r="KU168">
        <f t="shared" si="89"/>
        <v>9.5356621388007277</v>
      </c>
      <c r="KV168">
        <f t="shared" si="89"/>
        <v>4.6593541751611474</v>
      </c>
      <c r="KW168">
        <f t="shared" si="89"/>
        <v>5.1378287451308333</v>
      </c>
      <c r="KX168">
        <f t="shared" si="89"/>
        <v>4.898041417235234</v>
      </c>
      <c r="KY168">
        <f t="shared" si="89"/>
        <v>17.955345540158977</v>
      </c>
      <c r="KZ168">
        <f t="shared" si="89"/>
        <v>17.955345540158977</v>
      </c>
      <c r="LA168">
        <f t="shared" si="89"/>
        <v>17.955345540158977</v>
      </c>
      <c r="LB168">
        <f t="shared" si="89"/>
        <v>6.1439419431008639</v>
      </c>
      <c r="LC168">
        <f t="shared" si="89"/>
        <v>13.986962072750714</v>
      </c>
      <c r="LD168">
        <f t="shared" si="89"/>
        <v>6.1439419431008639</v>
      </c>
      <c r="LE168">
        <f t="shared" si="89"/>
        <v>4.6593541751611474</v>
      </c>
      <c r="LF168">
        <f t="shared" si="89"/>
        <v>17.955345540158977</v>
      </c>
      <c r="LG168">
        <f t="shared" si="89"/>
        <v>17.955345540158977</v>
      </c>
      <c r="LH168">
        <f t="shared" si="89"/>
        <v>17.955345540158977</v>
      </c>
      <c r="LI168">
        <f t="shared" si="89"/>
        <v>16.775573280537404</v>
      </c>
      <c r="LJ168">
        <f t="shared" ref="LJ168:NU168" si="90">IF(ISNA(LJ170),LJ167,LJ170)</f>
        <v>9.5356621388007277</v>
      </c>
      <c r="LK168">
        <f t="shared" si="90"/>
        <v>8.5820959249206545</v>
      </c>
      <c r="LL168">
        <f t="shared" si="90"/>
        <v>17.955345540158977</v>
      </c>
      <c r="LM168">
        <f t="shared" si="90"/>
        <v>7.9910691808439509</v>
      </c>
      <c r="LN168">
        <f t="shared" si="90"/>
        <v>4.898041417235234</v>
      </c>
      <c r="LO168">
        <f t="shared" si="90"/>
        <v>4.898041417235234</v>
      </c>
      <c r="LP168">
        <f t="shared" si="90"/>
        <v>12.14304384936664</v>
      </c>
      <c r="LQ168">
        <f t="shared" si="90"/>
        <v>17.955345540158977</v>
      </c>
      <c r="LR168">
        <f t="shared" si="90"/>
        <v>4.6593541751611474</v>
      </c>
      <c r="LS168">
        <f t="shared" si="90"/>
        <v>17.955345540158977</v>
      </c>
      <c r="LT168">
        <f t="shared" si="90"/>
        <v>17.955345540158977</v>
      </c>
      <c r="LU168">
        <f t="shared" si="90"/>
        <v>6.1439419431008639</v>
      </c>
      <c r="LV168">
        <f t="shared" si="90"/>
        <v>9.5356621388007277</v>
      </c>
      <c r="LW168">
        <f t="shared" si="90"/>
        <v>5.9335399974297989</v>
      </c>
      <c r="LX168">
        <f t="shared" si="90"/>
        <v>4.6593541751611474</v>
      </c>
      <c r="LY168">
        <f t="shared" si="90"/>
        <v>9.5356621388007277</v>
      </c>
      <c r="LZ168">
        <f t="shared" si="90"/>
        <v>17.955345540158977</v>
      </c>
      <c r="MA168">
        <f t="shared" si="90"/>
        <v>4.6593541751611474</v>
      </c>
      <c r="MB168">
        <f t="shared" si="90"/>
        <v>4.6593541751611474</v>
      </c>
      <c r="MC168">
        <f t="shared" si="90"/>
        <v>4.898041417235234</v>
      </c>
      <c r="MD168">
        <f t="shared" si="90"/>
        <v>9.5356621388007277</v>
      </c>
      <c r="ME168">
        <f t="shared" si="90"/>
        <v>17.955345540158977</v>
      </c>
      <c r="MF168">
        <f t="shared" si="90"/>
        <v>4.6593541751611474</v>
      </c>
      <c r="MG168">
        <f t="shared" si="90"/>
        <v>17.955345540158977</v>
      </c>
      <c r="MH168">
        <f t="shared" si="90"/>
        <v>9.5356621388007277</v>
      </c>
      <c r="MI168">
        <f t="shared" si="90"/>
        <v>17.955345540158977</v>
      </c>
      <c r="MJ168">
        <f t="shared" si="90"/>
        <v>8.1336416204183628</v>
      </c>
      <c r="MK168">
        <f t="shared" si="90"/>
        <v>5.6440090409476538</v>
      </c>
      <c r="ML168">
        <f t="shared" si="90"/>
        <v>4.6593541751611474</v>
      </c>
      <c r="MM168">
        <f t="shared" si="90"/>
        <v>17.955345540158977</v>
      </c>
      <c r="MN168">
        <f t="shared" si="90"/>
        <v>8.5820959249206545</v>
      </c>
      <c r="MO168">
        <f t="shared" si="90"/>
        <v>6.1439419431008639</v>
      </c>
      <c r="MP168">
        <f t="shared" si="90"/>
        <v>17.955345540158977</v>
      </c>
      <c r="MQ168">
        <f t="shared" si="90"/>
        <v>17.955345540158977</v>
      </c>
      <c r="MR168">
        <f t="shared" si="90"/>
        <v>17.955345540158977</v>
      </c>
      <c r="MS168">
        <f t="shared" si="90"/>
        <v>6.1439419431008639</v>
      </c>
      <c r="MT168">
        <f t="shared" si="90"/>
        <v>17.955345540158977</v>
      </c>
      <c r="MU168">
        <f t="shared" si="90"/>
        <v>17.955345540158977</v>
      </c>
      <c r="MV168">
        <f t="shared" si="90"/>
        <v>8.5820959249206545</v>
      </c>
      <c r="MW168">
        <f t="shared" si="90"/>
        <v>9.5356621388007277</v>
      </c>
      <c r="MX168">
        <f t="shared" si="90"/>
        <v>7.6285297110405814</v>
      </c>
      <c r="MY168">
        <f t="shared" si="90"/>
        <v>15.513345260241687</v>
      </c>
      <c r="MZ168">
        <f t="shared" si="90"/>
        <v>9.5356621388007277</v>
      </c>
      <c r="NA168">
        <f t="shared" si="90"/>
        <v>6.3163156474081186</v>
      </c>
      <c r="NB168">
        <f t="shared" si="90"/>
        <v>6.1439419431008639</v>
      </c>
      <c r="NC168">
        <f t="shared" si="90"/>
        <v>17.955345540158977</v>
      </c>
      <c r="ND168">
        <f t="shared" si="90"/>
        <v>4.898041417235234</v>
      </c>
      <c r="NE168">
        <f t="shared" si="90"/>
        <v>15.291499192878279</v>
      </c>
      <c r="NF168">
        <f t="shared" si="90"/>
        <v>6.1439419431008639</v>
      </c>
      <c r="NG168">
        <f t="shared" si="90"/>
        <v>4.6593541751611474</v>
      </c>
      <c r="NH168">
        <f t="shared" si="90"/>
        <v>6.1439419431008639</v>
      </c>
      <c r="NI168">
        <f t="shared" si="90"/>
        <v>10.412627817032622</v>
      </c>
      <c r="NJ168">
        <f t="shared" si="90"/>
        <v>17.955345540158977</v>
      </c>
      <c r="NK168">
        <f t="shared" si="90"/>
        <v>4.898041417235234</v>
      </c>
      <c r="NL168">
        <f t="shared" si="90"/>
        <v>17.955345540158977</v>
      </c>
      <c r="NM168">
        <f t="shared" si="90"/>
        <v>4.6593541751611474</v>
      </c>
      <c r="NN168">
        <f t="shared" si="90"/>
        <v>7.6285297110405814</v>
      </c>
      <c r="NO168">
        <f t="shared" si="90"/>
        <v>4.6593541751611474</v>
      </c>
      <c r="NP168">
        <f t="shared" si="90"/>
        <v>17.955345540158977</v>
      </c>
      <c r="NQ168">
        <f t="shared" si="90"/>
        <v>8.5820959249206545</v>
      </c>
      <c r="NR168">
        <f t="shared" si="90"/>
        <v>8.5820959249206545</v>
      </c>
      <c r="NS168">
        <f t="shared" si="90"/>
        <v>6.1439419431008639</v>
      </c>
      <c r="NT168">
        <f t="shared" si="90"/>
        <v>4.6593541751611474</v>
      </c>
      <c r="NU168">
        <f t="shared" si="90"/>
        <v>4.6593541751611474</v>
      </c>
      <c r="NV168">
        <f t="shared" ref="NV168:QG168" si="91">IF(ISNA(NV170),NV167,NV170)</f>
        <v>9.5356621388007277</v>
      </c>
      <c r="NW168">
        <f t="shared" si="91"/>
        <v>17.955345540158977</v>
      </c>
      <c r="NX168">
        <f t="shared" si="91"/>
        <v>4.6593541751611474</v>
      </c>
      <c r="NY168">
        <f t="shared" si="91"/>
        <v>7.6929540221632688</v>
      </c>
      <c r="NZ168">
        <f t="shared" si="91"/>
        <v>8.5820959249206545</v>
      </c>
      <c r="OA168">
        <f t="shared" si="91"/>
        <v>4.898041417235234</v>
      </c>
      <c r="OB168">
        <f t="shared" si="91"/>
        <v>17.955345540158977</v>
      </c>
      <c r="OC168">
        <f t="shared" si="91"/>
        <v>4.6593541751611474</v>
      </c>
      <c r="OD168">
        <f t="shared" si="91"/>
        <v>17.955345540158977</v>
      </c>
      <c r="OE168">
        <f t="shared" si="91"/>
        <v>17.955345540158977</v>
      </c>
      <c r="OF168">
        <f t="shared" si="91"/>
        <v>17.955345540158977</v>
      </c>
      <c r="OG168">
        <f t="shared" si="91"/>
        <v>4.6593541751611474</v>
      </c>
      <c r="OH168">
        <f t="shared" si="91"/>
        <v>17.955345540158977</v>
      </c>
      <c r="OI168">
        <f t="shared" si="91"/>
        <v>6.1439419431008639</v>
      </c>
      <c r="OJ168">
        <f t="shared" si="91"/>
        <v>8.5820959249206545</v>
      </c>
      <c r="OK168">
        <f t="shared" si="91"/>
        <v>17.955345540158977</v>
      </c>
      <c r="OL168">
        <f t="shared" si="91"/>
        <v>4.6593541751611474</v>
      </c>
      <c r="OM168">
        <f t="shared" si="91"/>
        <v>17.955345540158977</v>
      </c>
      <c r="ON168">
        <f t="shared" si="91"/>
        <v>17.955345540158977</v>
      </c>
      <c r="OO168">
        <f t="shared" si="91"/>
        <v>14.155141500949258</v>
      </c>
      <c r="OP168">
        <f t="shared" si="91"/>
        <v>6.4022671809116671</v>
      </c>
      <c r="OQ168">
        <f t="shared" si="91"/>
        <v>7.6285297110405814</v>
      </c>
      <c r="OR168">
        <f t="shared" si="91"/>
        <v>4.898041417235234</v>
      </c>
      <c r="OS168">
        <f t="shared" si="91"/>
        <v>4.6593541751611474</v>
      </c>
      <c r="OT168">
        <f t="shared" si="91"/>
        <v>7.6285297110405814</v>
      </c>
      <c r="OU168">
        <f t="shared" si="91"/>
        <v>17.955345540158977</v>
      </c>
      <c r="OV168">
        <f t="shared" si="91"/>
        <v>9.5356621388007277</v>
      </c>
      <c r="OW168">
        <f t="shared" si="91"/>
        <v>8.5633247921687392</v>
      </c>
      <c r="OX168">
        <f t="shared" si="91"/>
        <v>8.5820959249206545</v>
      </c>
      <c r="OY168">
        <f t="shared" si="91"/>
        <v>7.5688241214294409</v>
      </c>
      <c r="OZ168">
        <f t="shared" si="91"/>
        <v>9.5356621388007277</v>
      </c>
      <c r="PA168">
        <f t="shared" si="91"/>
        <v>17.955345540158977</v>
      </c>
      <c r="PB168">
        <f t="shared" si="91"/>
        <v>6.1439419431008639</v>
      </c>
      <c r="PC168">
        <f t="shared" si="91"/>
        <v>4.6593541751611474</v>
      </c>
      <c r="PD168">
        <f t="shared" si="91"/>
        <v>17.955345540158977</v>
      </c>
      <c r="PE168">
        <f t="shared" si="91"/>
        <v>17.955345540158977</v>
      </c>
      <c r="PF168">
        <f t="shared" si="91"/>
        <v>6.1439419431008639</v>
      </c>
      <c r="PG168">
        <f t="shared" si="91"/>
        <v>6.5836723347909007</v>
      </c>
      <c r="PH168">
        <f t="shared" si="91"/>
        <v>16.922778948721099</v>
      </c>
      <c r="PI168">
        <f t="shared" si="91"/>
        <v>14.096887154840667</v>
      </c>
      <c r="PJ168">
        <f t="shared" si="91"/>
        <v>17.955345540158977</v>
      </c>
      <c r="PK168">
        <f t="shared" si="91"/>
        <v>8.5820959249206545</v>
      </c>
      <c r="PL168">
        <f t="shared" si="91"/>
        <v>9.5356621388007277</v>
      </c>
      <c r="PM168">
        <f t="shared" si="91"/>
        <v>4.6593541751611474</v>
      </c>
      <c r="PN168">
        <f t="shared" si="91"/>
        <v>8.5820959249206545</v>
      </c>
      <c r="PO168">
        <f t="shared" si="91"/>
        <v>17.955345540158977</v>
      </c>
      <c r="PP168">
        <f t="shared" si="91"/>
        <v>7.6285297110405814</v>
      </c>
      <c r="PQ168">
        <f t="shared" si="91"/>
        <v>17.955345540158977</v>
      </c>
      <c r="PR168">
        <f t="shared" si="91"/>
        <v>17.955345540158977</v>
      </c>
      <c r="PS168">
        <f t="shared" si="91"/>
        <v>17.955345540158977</v>
      </c>
      <c r="PT168">
        <f t="shared" si="91"/>
        <v>17.955345540158977</v>
      </c>
      <c r="PU168">
        <f t="shared" si="91"/>
        <v>5.006741305918224</v>
      </c>
      <c r="PV168">
        <f t="shared" si="91"/>
        <v>4.898041417235234</v>
      </c>
      <c r="PW168">
        <f t="shared" si="91"/>
        <v>9.5356621388007277</v>
      </c>
      <c r="PX168">
        <f t="shared" si="91"/>
        <v>7.6285297110405814</v>
      </c>
      <c r="PY168">
        <f t="shared" si="91"/>
        <v>6.4348464706020021</v>
      </c>
      <c r="PZ168">
        <f t="shared" si="91"/>
        <v>9.5356621388007277</v>
      </c>
      <c r="QA168">
        <f t="shared" si="91"/>
        <v>17.955345540158977</v>
      </c>
      <c r="QB168">
        <f t="shared" si="91"/>
        <v>7.6285297110405814</v>
      </c>
      <c r="QC168">
        <f t="shared" si="91"/>
        <v>16.680008079191357</v>
      </c>
      <c r="QD168">
        <f t="shared" si="91"/>
        <v>9.5356621388007277</v>
      </c>
      <c r="QE168">
        <f t="shared" si="91"/>
        <v>17.955345540158977</v>
      </c>
      <c r="QF168">
        <f t="shared" si="91"/>
        <v>9.5356621388007277</v>
      </c>
      <c r="QG168">
        <f t="shared" si="91"/>
        <v>5.1469556844338635</v>
      </c>
      <c r="QH168">
        <f t="shared" ref="QH168:SG168" si="92">IF(ISNA(QH170),QH167,QH170)</f>
        <v>6.1439419431008639</v>
      </c>
      <c r="QI168">
        <f t="shared" si="92"/>
        <v>4.898041417235234</v>
      </c>
      <c r="QJ168">
        <f t="shared" si="92"/>
        <v>9.5356621388007277</v>
      </c>
      <c r="QK168">
        <f t="shared" si="92"/>
        <v>17.955345540158977</v>
      </c>
      <c r="QL168">
        <f t="shared" si="92"/>
        <v>17.955345540158977</v>
      </c>
      <c r="QM168">
        <f t="shared" si="92"/>
        <v>8.5820959249206545</v>
      </c>
      <c r="QN168">
        <f t="shared" si="92"/>
        <v>17.955345540158977</v>
      </c>
      <c r="QO168">
        <f t="shared" si="92"/>
        <v>11.358952952973821</v>
      </c>
      <c r="QP168">
        <f t="shared" si="92"/>
        <v>7.6285297110405814</v>
      </c>
      <c r="QQ168">
        <f t="shared" si="92"/>
        <v>6.1439419431008639</v>
      </c>
      <c r="QR168">
        <f t="shared" si="92"/>
        <v>6.1439419431008639</v>
      </c>
      <c r="QS168">
        <f t="shared" si="92"/>
        <v>8.5820959249206545</v>
      </c>
      <c r="QT168">
        <f t="shared" si="92"/>
        <v>17.955345540158977</v>
      </c>
      <c r="QU168">
        <f t="shared" si="92"/>
        <v>7.6285297110405814</v>
      </c>
      <c r="QV168">
        <f t="shared" si="92"/>
        <v>8.5820959249206545</v>
      </c>
      <c r="QW168">
        <f t="shared" si="92"/>
        <v>9.2214772491472186</v>
      </c>
      <c r="QX168">
        <f t="shared" si="92"/>
        <v>17.955345540158977</v>
      </c>
      <c r="QY168">
        <f t="shared" si="92"/>
        <v>8.5820959249206545</v>
      </c>
      <c r="QZ168">
        <f t="shared" si="92"/>
        <v>9.5356621388007277</v>
      </c>
      <c r="RA168">
        <f t="shared" si="92"/>
        <v>4.6593541751611474</v>
      </c>
      <c r="RB168">
        <f t="shared" si="92"/>
        <v>17.955345540158977</v>
      </c>
      <c r="RC168">
        <f t="shared" si="92"/>
        <v>8.5820959249206545</v>
      </c>
      <c r="RD168">
        <f t="shared" si="92"/>
        <v>17.955345540158977</v>
      </c>
      <c r="RE168">
        <f t="shared" si="92"/>
        <v>6.1439419431008639</v>
      </c>
      <c r="RF168">
        <f t="shared" si="92"/>
        <v>17.955345540158977</v>
      </c>
      <c r="RG168">
        <f t="shared" si="92"/>
        <v>8.5820959249206545</v>
      </c>
      <c r="RH168">
        <f t="shared" si="92"/>
        <v>17.955345540158977</v>
      </c>
      <c r="RI168">
        <f t="shared" si="92"/>
        <v>7.6285297110405814</v>
      </c>
      <c r="RJ168">
        <f t="shared" si="92"/>
        <v>4.6593541751611474</v>
      </c>
      <c r="RK168">
        <f t="shared" si="92"/>
        <v>9.5356621388007277</v>
      </c>
      <c r="RL168">
        <f t="shared" si="92"/>
        <v>17.955345540158977</v>
      </c>
      <c r="RM168">
        <f t="shared" si="92"/>
        <v>8.5820959249206545</v>
      </c>
      <c r="RN168">
        <f t="shared" si="92"/>
        <v>7.6285297110405814</v>
      </c>
      <c r="RO168">
        <f t="shared" si="92"/>
        <v>14.647996852527829</v>
      </c>
      <c r="RP168">
        <f t="shared" si="92"/>
        <v>17.955345540158977</v>
      </c>
      <c r="RQ168">
        <f t="shared" si="92"/>
        <v>17.955345540158977</v>
      </c>
      <c r="RR168">
        <f t="shared" si="92"/>
        <v>17.955345540158977</v>
      </c>
      <c r="RS168">
        <f t="shared" si="92"/>
        <v>8.5820959249206545</v>
      </c>
      <c r="RT168">
        <f t="shared" si="92"/>
        <v>7.6285297110405814</v>
      </c>
      <c r="RU168">
        <f t="shared" si="92"/>
        <v>9.5356621388007277</v>
      </c>
      <c r="RV168">
        <f t="shared" si="92"/>
        <v>6.1439419431008639</v>
      </c>
      <c r="RW168">
        <f t="shared" si="92"/>
        <v>17.955345540158977</v>
      </c>
      <c r="RX168">
        <f t="shared" si="92"/>
        <v>6.1439419431008639</v>
      </c>
      <c r="RY168">
        <f t="shared" si="92"/>
        <v>4.898041417235234</v>
      </c>
      <c r="RZ168">
        <f t="shared" si="92"/>
        <v>14.070438604617522</v>
      </c>
      <c r="SA168">
        <f t="shared" si="92"/>
        <v>17.955345540158977</v>
      </c>
      <c r="SB168">
        <f t="shared" si="92"/>
        <v>15.152138366685303</v>
      </c>
      <c r="SC168">
        <f t="shared" si="92"/>
        <v>8.5820959249206545</v>
      </c>
      <c r="SD168">
        <f t="shared" si="92"/>
        <v>17.955345540158977</v>
      </c>
      <c r="SE168">
        <f t="shared" si="92"/>
        <v>6.1439419431008639</v>
      </c>
      <c r="SF168">
        <f t="shared" si="92"/>
        <v>11.011348933174281</v>
      </c>
      <c r="SG168">
        <f t="shared" si="92"/>
        <v>17.955345540158977</v>
      </c>
    </row>
    <row r="170" spans="1:501" x14ac:dyDescent="0.35">
      <c r="A170">
        <v>2051</v>
      </c>
      <c r="B170">
        <f>IF(B$68=0,HLOOKUP($A170,'Monte Carlo_locked values'!$CQ$6:$DS$506,'Half from MC Supply Inputs '!B$138+1,FALSE),B135)</f>
        <v>17.955345540158977</v>
      </c>
      <c r="C170">
        <f>IF(C$68=0,HLOOKUP($A170,'Monte Carlo_locked values'!$CQ$6:$DS$506,'Half from MC Supply Inputs '!C$138+1,FALSE),C135)</f>
        <v>13.238267732642598</v>
      </c>
      <c r="D170" t="e">
        <f>IF(D$68=0,HLOOKUP($A170,'Monte Carlo_locked values'!$CQ$6:$DS$506,'Half from MC Supply Inputs '!D$138+1,FALSE),D135)</f>
        <v>#N/A</v>
      </c>
      <c r="E170" t="e">
        <f>IF(E$68=0,HLOOKUP($A170,'Monte Carlo_locked values'!$CQ$6:$DS$506,'Half from MC Supply Inputs '!E$138+1,FALSE),E135)</f>
        <v>#N/A</v>
      </c>
      <c r="F170" t="e">
        <f>IF(F$68=0,HLOOKUP($A170,'Monte Carlo_locked values'!$CQ$6:$DS$506,'Half from MC Supply Inputs '!F$138+1,FALSE),F135)</f>
        <v>#N/A</v>
      </c>
      <c r="G170">
        <f>IF(G$68=0,HLOOKUP($A170,'Monte Carlo_locked values'!$CQ$6:$DS$506,'Half from MC Supply Inputs '!G$138+1,FALSE),G135)</f>
        <v>17.955345540158977</v>
      </c>
      <c r="H170" t="e">
        <f>IF(H$68=0,HLOOKUP($A170,'Monte Carlo_locked values'!$CQ$6:$DS$506,'Half from MC Supply Inputs '!H$138+1,FALSE),H135)</f>
        <v>#N/A</v>
      </c>
      <c r="I170">
        <f>IF(I$68=0,HLOOKUP($A170,'Monte Carlo_locked values'!$CQ$6:$DS$506,'Half from MC Supply Inputs '!I$138+1,FALSE),I135)</f>
        <v>17.955345540158977</v>
      </c>
      <c r="J170" t="e">
        <f>IF(J$68=0,HLOOKUP($A170,'Monte Carlo_locked values'!$CQ$6:$DS$506,'Half from MC Supply Inputs '!J$138+1,FALSE),J135)</f>
        <v>#N/A</v>
      </c>
      <c r="K170">
        <f>IF(K$68=0,HLOOKUP($A170,'Monte Carlo_locked values'!$CQ$6:$DS$506,'Half from MC Supply Inputs '!K$138+1,FALSE),K135)</f>
        <v>17.955345540158977</v>
      </c>
      <c r="L170">
        <f>IF(L$68=0,HLOOKUP($A170,'Monte Carlo_locked values'!$CQ$6:$DS$506,'Half from MC Supply Inputs '!L$138+1,FALSE),L135)</f>
        <v>5.9613074167079221</v>
      </c>
      <c r="M170">
        <f>IF(M$68=0,HLOOKUP($A170,'Monte Carlo_locked values'!$CQ$6:$DS$506,'Half from MC Supply Inputs '!M$138+1,FALSE),M135)</f>
        <v>4.898041417235234</v>
      </c>
      <c r="N170">
        <f>IF(N$68=0,HLOOKUP($A170,'Monte Carlo_locked values'!$CQ$6:$DS$506,'Half from MC Supply Inputs '!N$138+1,FALSE),N135)</f>
        <v>17.955345540158977</v>
      </c>
      <c r="O170" t="e">
        <f>IF(O$68=0,HLOOKUP($A170,'Monte Carlo_locked values'!$CQ$6:$DS$506,'Half from MC Supply Inputs '!O$138+1,FALSE),O135)</f>
        <v>#N/A</v>
      </c>
      <c r="P170" t="e">
        <f>IF(P$68=0,HLOOKUP($A170,'Monte Carlo_locked values'!$CQ$6:$DS$506,'Half from MC Supply Inputs '!P$138+1,FALSE),P135)</f>
        <v>#N/A</v>
      </c>
      <c r="Q170">
        <f>IF(Q$68=0,HLOOKUP($A170,'Monte Carlo_locked values'!$CQ$6:$DS$506,'Half from MC Supply Inputs '!Q$138+1,FALSE),Q135)</f>
        <v>17.955345540158977</v>
      </c>
      <c r="R170" t="e">
        <f>IF(R$68=0,HLOOKUP($A170,'Monte Carlo_locked values'!$CQ$6:$DS$506,'Half from MC Supply Inputs '!R$138+1,FALSE),R135)</f>
        <v>#N/A</v>
      </c>
      <c r="S170">
        <f>IF(S$68=0,HLOOKUP($A170,'Monte Carlo_locked values'!$CQ$6:$DS$506,'Half from MC Supply Inputs '!S$138+1,FALSE),S135)</f>
        <v>17.955345540158977</v>
      </c>
      <c r="T170">
        <f>IF(T$68=0,HLOOKUP($A170,'Monte Carlo_locked values'!$CQ$6:$DS$506,'Half from MC Supply Inputs '!T$138+1,FALSE),T135)</f>
        <v>17.955345540158977</v>
      </c>
      <c r="U170">
        <f>IF(U$68=0,HLOOKUP($A170,'Monte Carlo_locked values'!$CQ$6:$DS$506,'Half from MC Supply Inputs '!U$138+1,FALSE),U135)</f>
        <v>9.5435980699162446</v>
      </c>
      <c r="V170" t="e">
        <f>IF(V$68=0,HLOOKUP($A170,'Monte Carlo_locked values'!$CQ$6:$DS$506,'Half from MC Supply Inputs '!V$138+1,FALSE),V135)</f>
        <v>#N/A</v>
      </c>
      <c r="W170" t="e">
        <f>IF(W$68=0,HLOOKUP($A170,'Monte Carlo_locked values'!$CQ$6:$DS$506,'Half from MC Supply Inputs '!W$138+1,FALSE),W135)</f>
        <v>#N/A</v>
      </c>
      <c r="X170" t="e">
        <f>IF(X$68=0,HLOOKUP($A170,'Monte Carlo_locked values'!$CQ$6:$DS$506,'Half from MC Supply Inputs '!X$138+1,FALSE),X135)</f>
        <v>#N/A</v>
      </c>
      <c r="Y170" t="e">
        <f>IF(Y$68=0,HLOOKUP($A170,'Monte Carlo_locked values'!$CQ$6:$DS$506,'Half from MC Supply Inputs '!Y$138+1,FALSE),Y135)</f>
        <v>#N/A</v>
      </c>
      <c r="Z170">
        <f>IF(Z$68=0,HLOOKUP($A170,'Monte Carlo_locked values'!$CQ$6:$DS$506,'Half from MC Supply Inputs '!Z$138+1,FALSE),Z135)</f>
        <v>17.955345540158977</v>
      </c>
      <c r="AA170" t="e">
        <f>IF(AA$68=0,HLOOKUP($A170,'Monte Carlo_locked values'!$CQ$6:$DS$506,'Half from MC Supply Inputs '!AA$138+1,FALSE),AA135)</f>
        <v>#N/A</v>
      </c>
      <c r="AB170" t="e">
        <f>IF(AB$68=0,HLOOKUP($A170,'Monte Carlo_locked values'!$CQ$6:$DS$506,'Half from MC Supply Inputs '!AB$138+1,FALSE),AB135)</f>
        <v>#N/A</v>
      </c>
      <c r="AC170" t="e">
        <f>IF(AC$68=0,HLOOKUP($A170,'Monte Carlo_locked values'!$CQ$6:$DS$506,'Half from MC Supply Inputs '!AC$138+1,FALSE),AC135)</f>
        <v>#N/A</v>
      </c>
      <c r="AD170">
        <f>IF(AD$68=0,HLOOKUP($A170,'Monte Carlo_locked values'!$CQ$6:$DS$506,'Half from MC Supply Inputs '!AD$138+1,FALSE),AD135)</f>
        <v>4.898041417235234</v>
      </c>
      <c r="AE170" t="e">
        <f>IF(AE$68=0,HLOOKUP($A170,'Monte Carlo_locked values'!$CQ$6:$DS$506,'Half from MC Supply Inputs '!AE$138+1,FALSE),AE135)</f>
        <v>#N/A</v>
      </c>
      <c r="AF170" t="e">
        <f>IF(AF$68=0,HLOOKUP($A170,'Monte Carlo_locked values'!$CQ$6:$DS$506,'Half from MC Supply Inputs '!AF$138+1,FALSE),AF135)</f>
        <v>#N/A</v>
      </c>
      <c r="AG170" t="e">
        <f>IF(AG$68=0,HLOOKUP($A170,'Monte Carlo_locked values'!$CQ$6:$DS$506,'Half from MC Supply Inputs '!AG$138+1,FALSE),AG135)</f>
        <v>#N/A</v>
      </c>
      <c r="AH170">
        <f>IF(AH$68=0,HLOOKUP($A170,'Monte Carlo_locked values'!$CQ$6:$DS$506,'Half from MC Supply Inputs '!AH$138+1,FALSE),AH135)</f>
        <v>17.955345540158977</v>
      </c>
      <c r="AI170">
        <f>IF(AI$68=0,HLOOKUP($A170,'Monte Carlo_locked values'!$CQ$6:$DS$506,'Half from MC Supply Inputs '!AI$138+1,FALSE),AI135)</f>
        <v>17.955345540158977</v>
      </c>
      <c r="AJ170" t="e">
        <f>IF(AJ$68=0,HLOOKUP($A170,'Monte Carlo_locked values'!$CQ$6:$DS$506,'Half from MC Supply Inputs '!AJ$138+1,FALSE),AJ135)</f>
        <v>#N/A</v>
      </c>
      <c r="AK170">
        <f>IF(AK$68=0,HLOOKUP($A170,'Monte Carlo_locked values'!$CQ$6:$DS$506,'Half from MC Supply Inputs '!AK$138+1,FALSE),AK135)</f>
        <v>10.95635788273197</v>
      </c>
      <c r="AL170">
        <f>IF(AL$68=0,HLOOKUP($A170,'Monte Carlo_locked values'!$CQ$6:$DS$506,'Half from MC Supply Inputs '!AL$138+1,FALSE),AL135)</f>
        <v>17.955345540158977</v>
      </c>
      <c r="AM170">
        <f>IF(AM$68=0,HLOOKUP($A170,'Monte Carlo_locked values'!$CQ$6:$DS$506,'Half from MC Supply Inputs '!AM$138+1,FALSE),AM135)</f>
        <v>4.898041417235234</v>
      </c>
      <c r="AN170">
        <f>IF(AN$68=0,HLOOKUP($A170,'Monte Carlo_locked values'!$CQ$6:$DS$506,'Half from MC Supply Inputs '!AN$138+1,FALSE),AN135)</f>
        <v>17.955345540158977</v>
      </c>
      <c r="AO170">
        <f>IF(AO$68=0,HLOOKUP($A170,'Monte Carlo_locked values'!$CQ$6:$DS$506,'Half from MC Supply Inputs '!AO$138+1,FALSE),AO135)</f>
        <v>7.2001777156049593</v>
      </c>
      <c r="AP170">
        <f>IF(AP$68=0,HLOOKUP($A170,'Monte Carlo_locked values'!$CQ$6:$DS$506,'Half from MC Supply Inputs '!AP$138+1,FALSE),AP135)</f>
        <v>17.955345540158977</v>
      </c>
      <c r="AQ170" t="e">
        <f>IF(AQ$68=0,HLOOKUP($A170,'Monte Carlo_locked values'!$CQ$6:$DS$506,'Half from MC Supply Inputs '!AQ$138+1,FALSE),AQ135)</f>
        <v>#N/A</v>
      </c>
      <c r="AR170">
        <f>IF(AR$68=0,HLOOKUP($A170,'Monte Carlo_locked values'!$CQ$6:$DS$506,'Half from MC Supply Inputs '!AR$138+1,FALSE),AR135)</f>
        <v>9.3801751399219047</v>
      </c>
      <c r="AS170">
        <f>IF(AS$68=0,HLOOKUP($A170,'Monte Carlo_locked values'!$CQ$6:$DS$506,'Half from MC Supply Inputs '!AS$138+1,FALSE),AS135)</f>
        <v>4.898041417235234</v>
      </c>
      <c r="AT170">
        <f>IF(AT$68=0,HLOOKUP($A170,'Monte Carlo_locked values'!$CQ$6:$DS$506,'Half from MC Supply Inputs '!AT$138+1,FALSE),AT135)</f>
        <v>17.955345540158977</v>
      </c>
      <c r="AU170">
        <f>IF(AU$68=0,HLOOKUP($A170,'Monte Carlo_locked values'!$CQ$6:$DS$506,'Half from MC Supply Inputs '!AU$138+1,FALSE),AU135)</f>
        <v>10.242271626844042</v>
      </c>
      <c r="AV170">
        <f>IF(AV$68=0,HLOOKUP($A170,'Monte Carlo_locked values'!$CQ$6:$DS$506,'Half from MC Supply Inputs '!AV$138+1,FALSE),AV135)</f>
        <v>17.955345540158977</v>
      </c>
      <c r="AW170" t="e">
        <f>IF(AW$68=0,HLOOKUP($A170,'Monte Carlo_locked values'!$CQ$6:$DS$506,'Half from MC Supply Inputs '!AW$138+1,FALSE),AW135)</f>
        <v>#N/A</v>
      </c>
      <c r="AX170" t="e">
        <f>IF(AX$68=0,HLOOKUP($A170,'Monte Carlo_locked values'!$CQ$6:$DS$506,'Half from MC Supply Inputs '!AX$138+1,FALSE),AX135)</f>
        <v>#N/A</v>
      </c>
      <c r="AY170" t="e">
        <f>IF(AY$68=0,HLOOKUP($A170,'Monte Carlo_locked values'!$CQ$6:$DS$506,'Half from MC Supply Inputs '!AY$138+1,FALSE),AY135)</f>
        <v>#N/A</v>
      </c>
      <c r="AZ170">
        <f>IF(AZ$68=0,HLOOKUP($A170,'Monte Carlo_locked values'!$CQ$6:$DS$506,'Half from MC Supply Inputs '!AZ$138+1,FALSE),AZ135)</f>
        <v>4.898041417235234</v>
      </c>
      <c r="BA170">
        <f>IF(BA$68=0,HLOOKUP($A170,'Monte Carlo_locked values'!$CQ$6:$DS$506,'Half from MC Supply Inputs '!BA$138+1,FALSE),BA135)</f>
        <v>17.955345540158977</v>
      </c>
      <c r="BB170">
        <f>IF(BB$68=0,HLOOKUP($A170,'Monte Carlo_locked values'!$CQ$6:$DS$506,'Half from MC Supply Inputs '!BB$138+1,FALSE),BB135)</f>
        <v>13.375583443444881</v>
      </c>
      <c r="BC170" t="e">
        <f>IF(BC$68=0,HLOOKUP($A170,'Monte Carlo_locked values'!$CQ$6:$DS$506,'Half from MC Supply Inputs '!BC$138+1,FALSE),BC135)</f>
        <v>#N/A</v>
      </c>
      <c r="BD170" t="e">
        <f>IF(BD$68=0,HLOOKUP($A170,'Monte Carlo_locked values'!$CQ$6:$DS$506,'Half from MC Supply Inputs '!BD$138+1,FALSE),BD135)</f>
        <v>#N/A</v>
      </c>
      <c r="BE170">
        <f>IF(BE$68=0,HLOOKUP($A170,'Monte Carlo_locked values'!$CQ$6:$DS$506,'Half from MC Supply Inputs '!BE$138+1,FALSE),BE135)</f>
        <v>17.955345540158977</v>
      </c>
      <c r="BF170">
        <f>IF(BF$68=0,HLOOKUP($A170,'Monte Carlo_locked values'!$CQ$6:$DS$506,'Half from MC Supply Inputs '!BF$138+1,FALSE),BF135)</f>
        <v>16.979106233078536</v>
      </c>
      <c r="BG170" t="e">
        <f>IF(BG$68=0,HLOOKUP($A170,'Monte Carlo_locked values'!$CQ$6:$DS$506,'Half from MC Supply Inputs '!BG$138+1,FALSE),BG135)</f>
        <v>#N/A</v>
      </c>
      <c r="BH170">
        <f>IF(BH$68=0,HLOOKUP($A170,'Monte Carlo_locked values'!$CQ$6:$DS$506,'Half from MC Supply Inputs '!BH$138+1,FALSE),BH135)</f>
        <v>17.955345540158977</v>
      </c>
      <c r="BI170" t="e">
        <f>IF(BI$68=0,HLOOKUP($A170,'Monte Carlo_locked values'!$CQ$6:$DS$506,'Half from MC Supply Inputs '!BI$138+1,FALSE),BI135)</f>
        <v>#N/A</v>
      </c>
      <c r="BJ170">
        <f>IF(BJ$68=0,HLOOKUP($A170,'Monte Carlo_locked values'!$CQ$6:$DS$506,'Half from MC Supply Inputs '!BJ$138+1,FALSE),BJ135)</f>
        <v>17.955345540158977</v>
      </c>
      <c r="BK170">
        <f>IF(BK$68=0,HLOOKUP($A170,'Monte Carlo_locked values'!$CQ$6:$DS$506,'Half from MC Supply Inputs '!BK$138+1,FALSE),BK135)</f>
        <v>8.7928098104031616</v>
      </c>
      <c r="BL170">
        <f>IF(BL$68=0,HLOOKUP($A170,'Monte Carlo_locked values'!$CQ$6:$DS$506,'Half from MC Supply Inputs '!BL$138+1,FALSE),BL135)</f>
        <v>5.3131685172276812</v>
      </c>
      <c r="BM170" t="e">
        <f>IF(BM$68=0,HLOOKUP($A170,'Monte Carlo_locked values'!$CQ$6:$DS$506,'Half from MC Supply Inputs '!BM$138+1,FALSE),BM135)</f>
        <v>#N/A</v>
      </c>
      <c r="BN170">
        <f>IF(BN$68=0,HLOOKUP($A170,'Monte Carlo_locked values'!$CQ$6:$DS$506,'Half from MC Supply Inputs '!BN$138+1,FALSE),BN135)</f>
        <v>17.955345540158977</v>
      </c>
      <c r="BO170" t="e">
        <f>IF(BO$68=0,HLOOKUP($A170,'Monte Carlo_locked values'!$CQ$6:$DS$506,'Half from MC Supply Inputs '!BO$138+1,FALSE),BO135)</f>
        <v>#N/A</v>
      </c>
      <c r="BP170" t="e">
        <f>IF(BP$68=0,HLOOKUP($A170,'Monte Carlo_locked values'!$CQ$6:$DS$506,'Half from MC Supply Inputs '!BP$138+1,FALSE),BP135)</f>
        <v>#N/A</v>
      </c>
      <c r="BQ170" t="e">
        <f>IF(BQ$68=0,HLOOKUP($A170,'Monte Carlo_locked values'!$CQ$6:$DS$506,'Half from MC Supply Inputs '!BQ$138+1,FALSE),BQ135)</f>
        <v>#N/A</v>
      </c>
      <c r="BR170">
        <f>IF(BR$68=0,HLOOKUP($A170,'Monte Carlo_locked values'!$CQ$6:$DS$506,'Half from MC Supply Inputs '!BR$138+1,FALSE),BR135)</f>
        <v>17.955345540158977</v>
      </c>
      <c r="BS170">
        <f>IF(BS$68=0,HLOOKUP($A170,'Monte Carlo_locked values'!$CQ$6:$DS$506,'Half from MC Supply Inputs '!BS$138+1,FALSE),BS135)</f>
        <v>17.955345540158977</v>
      </c>
      <c r="BT170">
        <f>IF(BT$68=0,HLOOKUP($A170,'Monte Carlo_locked values'!$CQ$6:$DS$506,'Half from MC Supply Inputs '!BT$138+1,FALSE),BT135)</f>
        <v>4.898041417235234</v>
      </c>
      <c r="BU170" t="e">
        <f>IF(BU$68=0,HLOOKUP($A170,'Monte Carlo_locked values'!$CQ$6:$DS$506,'Half from MC Supply Inputs '!BU$138+1,FALSE),BU135)</f>
        <v>#N/A</v>
      </c>
      <c r="BV170">
        <f>IF(BV$68=0,HLOOKUP($A170,'Monte Carlo_locked values'!$CQ$6:$DS$506,'Half from MC Supply Inputs '!BV$138+1,FALSE),BV135)</f>
        <v>17.955345540158977</v>
      </c>
      <c r="BW170" t="e">
        <f>IF(BW$68=0,HLOOKUP($A170,'Monte Carlo_locked values'!$CQ$6:$DS$506,'Half from MC Supply Inputs '!BW$138+1,FALSE),BW135)</f>
        <v>#N/A</v>
      </c>
      <c r="BX170">
        <f>IF(BX$68=0,HLOOKUP($A170,'Monte Carlo_locked values'!$CQ$6:$DS$506,'Half from MC Supply Inputs '!BX$138+1,FALSE),BX135)</f>
        <v>9.1092513681477065</v>
      </c>
      <c r="BY170">
        <f>IF(BY$68=0,HLOOKUP($A170,'Monte Carlo_locked values'!$CQ$6:$DS$506,'Half from MC Supply Inputs '!BY$138+1,FALSE),BY135)</f>
        <v>4.898041417235234</v>
      </c>
      <c r="BZ170">
        <f>IF(BZ$68=0,HLOOKUP($A170,'Monte Carlo_locked values'!$CQ$6:$DS$506,'Half from MC Supply Inputs '!BZ$138+1,FALSE),BZ135)</f>
        <v>17.955345540158977</v>
      </c>
      <c r="CA170" t="e">
        <f>IF(CA$68=0,HLOOKUP($A170,'Monte Carlo_locked values'!$CQ$6:$DS$506,'Half from MC Supply Inputs '!CA$138+1,FALSE),CA135)</f>
        <v>#N/A</v>
      </c>
      <c r="CB170">
        <f>IF(CB$68=0,HLOOKUP($A170,'Monte Carlo_locked values'!$CQ$6:$DS$506,'Half from MC Supply Inputs '!CB$138+1,FALSE),CB135)</f>
        <v>17.955345540158977</v>
      </c>
      <c r="CC170" t="e">
        <f>IF(CC$68=0,HLOOKUP($A170,'Monte Carlo_locked values'!$CQ$6:$DS$506,'Half from MC Supply Inputs '!CC$138+1,FALSE),CC135)</f>
        <v>#N/A</v>
      </c>
      <c r="CD170" t="e">
        <f>IF(CD$68=0,HLOOKUP($A170,'Monte Carlo_locked values'!$CQ$6:$DS$506,'Half from MC Supply Inputs '!CD$138+1,FALSE),CD135)</f>
        <v>#N/A</v>
      </c>
      <c r="CE170" t="e">
        <f>IF(CE$68=0,HLOOKUP($A170,'Monte Carlo_locked values'!$CQ$6:$DS$506,'Half from MC Supply Inputs '!CE$138+1,FALSE),CE135)</f>
        <v>#N/A</v>
      </c>
      <c r="CF170" t="e">
        <f>IF(CF$68=0,HLOOKUP($A170,'Monte Carlo_locked values'!$CQ$6:$DS$506,'Half from MC Supply Inputs '!CF$138+1,FALSE),CF135)</f>
        <v>#N/A</v>
      </c>
      <c r="CG170">
        <f>IF(CG$68=0,HLOOKUP($A170,'Monte Carlo_locked values'!$CQ$6:$DS$506,'Half from MC Supply Inputs '!CG$138+1,FALSE),CG135)</f>
        <v>5.5668037665383023</v>
      </c>
      <c r="CH170">
        <f>IF(CH$68=0,HLOOKUP($A170,'Monte Carlo_locked values'!$CQ$6:$DS$506,'Half from MC Supply Inputs '!CH$138+1,FALSE),CH135)</f>
        <v>17.955345540158977</v>
      </c>
      <c r="CI170" t="e">
        <f>IF(CI$68=0,HLOOKUP($A170,'Monte Carlo_locked values'!$CQ$6:$DS$506,'Half from MC Supply Inputs '!CI$138+1,FALSE),CI135)</f>
        <v>#N/A</v>
      </c>
      <c r="CJ170">
        <f>IF(CJ$68=0,HLOOKUP($A170,'Monte Carlo_locked values'!$CQ$6:$DS$506,'Half from MC Supply Inputs '!CJ$138+1,FALSE),CJ135)</f>
        <v>17.955345540158977</v>
      </c>
      <c r="CK170" t="e">
        <f>IF(CK$68=0,HLOOKUP($A170,'Monte Carlo_locked values'!$CQ$6:$DS$506,'Half from MC Supply Inputs '!CK$138+1,FALSE),CK135)</f>
        <v>#N/A</v>
      </c>
      <c r="CL170" t="e">
        <f>IF(CL$68=0,HLOOKUP($A170,'Monte Carlo_locked values'!$CQ$6:$DS$506,'Half from MC Supply Inputs '!CL$138+1,FALSE),CL135)</f>
        <v>#N/A</v>
      </c>
      <c r="CM170" t="e">
        <f>IF(CM$68=0,HLOOKUP($A170,'Monte Carlo_locked values'!$CQ$6:$DS$506,'Half from MC Supply Inputs '!CM$138+1,FALSE),CM135)</f>
        <v>#N/A</v>
      </c>
      <c r="CN170">
        <f>IF(CN$68=0,HLOOKUP($A170,'Monte Carlo_locked values'!$CQ$6:$DS$506,'Half from MC Supply Inputs '!CN$138+1,FALSE),CN135)</f>
        <v>14.016029253206531</v>
      </c>
      <c r="CO170" t="e">
        <f>IF(CO$68=0,HLOOKUP($A170,'Monte Carlo_locked values'!$CQ$6:$DS$506,'Half from MC Supply Inputs '!CO$138+1,FALSE),CO135)</f>
        <v>#N/A</v>
      </c>
      <c r="CP170" t="e">
        <f>IF(CP$68=0,HLOOKUP($A170,'Monte Carlo_locked values'!$CQ$6:$DS$506,'Half from MC Supply Inputs '!CP$138+1,FALSE),CP135)</f>
        <v>#N/A</v>
      </c>
      <c r="CQ170">
        <f>IF(CQ$68=0,HLOOKUP($A170,'Monte Carlo_locked values'!$CQ$6:$DS$506,'Half from MC Supply Inputs '!CQ$138+1,FALSE),CQ135)</f>
        <v>9.8891573414901242</v>
      </c>
      <c r="CR170" t="e">
        <f>IF(CR$68=0,HLOOKUP($A170,'Monte Carlo_locked values'!$CQ$6:$DS$506,'Half from MC Supply Inputs '!CR$138+1,FALSE),CR135)</f>
        <v>#N/A</v>
      </c>
      <c r="CS170" t="e">
        <f>IF(CS$68=0,HLOOKUP($A170,'Monte Carlo_locked values'!$CQ$6:$DS$506,'Half from MC Supply Inputs '!CS$138+1,FALSE),CS135)</f>
        <v>#N/A</v>
      </c>
      <c r="CT170">
        <f>IF(CT$68=0,HLOOKUP($A170,'Monte Carlo_locked values'!$CQ$6:$DS$506,'Half from MC Supply Inputs '!CT$138+1,FALSE),CT135)</f>
        <v>4.898041417235234</v>
      </c>
      <c r="CU170" t="e">
        <f>IF(CU$68=0,HLOOKUP($A170,'Monte Carlo_locked values'!$CQ$6:$DS$506,'Half from MC Supply Inputs '!CU$138+1,FALSE),CU135)</f>
        <v>#N/A</v>
      </c>
      <c r="CV170" t="e">
        <f>IF(CV$68=0,HLOOKUP($A170,'Monte Carlo_locked values'!$CQ$6:$DS$506,'Half from MC Supply Inputs '!CV$138+1,FALSE),CV135)</f>
        <v>#N/A</v>
      </c>
      <c r="CW170">
        <f>IF(CW$68=0,HLOOKUP($A170,'Monte Carlo_locked values'!$CQ$6:$DS$506,'Half from MC Supply Inputs '!CW$138+1,FALSE),CW135)</f>
        <v>17.955345540158977</v>
      </c>
      <c r="CX170">
        <f>IF(CX$68=0,HLOOKUP($A170,'Monte Carlo_locked values'!$CQ$6:$DS$506,'Half from MC Supply Inputs '!CX$138+1,FALSE),CX135)</f>
        <v>4.898041417235234</v>
      </c>
      <c r="CY170" t="e">
        <f>IF(CY$68=0,HLOOKUP($A170,'Monte Carlo_locked values'!$CQ$6:$DS$506,'Half from MC Supply Inputs '!CY$138+1,FALSE),CY135)</f>
        <v>#N/A</v>
      </c>
      <c r="CZ170">
        <f>IF(CZ$68=0,HLOOKUP($A170,'Monte Carlo_locked values'!$CQ$6:$DS$506,'Half from MC Supply Inputs '!CZ$138+1,FALSE),CZ135)</f>
        <v>4.898041417235234</v>
      </c>
      <c r="DA170" t="e">
        <f>IF(DA$68=0,HLOOKUP($A170,'Monte Carlo_locked values'!$CQ$6:$DS$506,'Half from MC Supply Inputs '!DA$138+1,FALSE),DA135)</f>
        <v>#N/A</v>
      </c>
      <c r="DB170" t="e">
        <f>IF(DB$68=0,HLOOKUP($A170,'Monte Carlo_locked values'!$CQ$6:$DS$506,'Half from MC Supply Inputs '!DB$138+1,FALSE),DB135)</f>
        <v>#N/A</v>
      </c>
      <c r="DC170">
        <f>IF(DC$68=0,HLOOKUP($A170,'Monte Carlo_locked values'!$CQ$6:$DS$506,'Half from MC Supply Inputs '!DC$138+1,FALSE),DC135)</f>
        <v>8.3610495859256204</v>
      </c>
      <c r="DD170">
        <f>IF(DD$68=0,HLOOKUP($A170,'Monte Carlo_locked values'!$CQ$6:$DS$506,'Half from MC Supply Inputs '!DD$138+1,FALSE),DD135)</f>
        <v>17.955345540158977</v>
      </c>
      <c r="DE170" t="e">
        <f>IF(DE$68=0,HLOOKUP($A170,'Monte Carlo_locked values'!$CQ$6:$DS$506,'Half from MC Supply Inputs '!DE$138+1,FALSE),DE135)</f>
        <v>#N/A</v>
      </c>
      <c r="DF170">
        <f>IF(DF$68=0,HLOOKUP($A170,'Monte Carlo_locked values'!$CQ$6:$DS$506,'Half from MC Supply Inputs '!DF$138+1,FALSE),DF135)</f>
        <v>14.652777468061082</v>
      </c>
      <c r="DG170">
        <f>IF(DG$68=0,HLOOKUP($A170,'Monte Carlo_locked values'!$CQ$6:$DS$506,'Half from MC Supply Inputs '!DG$138+1,FALSE),DG135)</f>
        <v>17.955345540158977</v>
      </c>
      <c r="DH170">
        <f>IF(DH$68=0,HLOOKUP($A170,'Monte Carlo_locked values'!$CQ$6:$DS$506,'Half from MC Supply Inputs '!DH$138+1,FALSE),DH135)</f>
        <v>16.259140959182858</v>
      </c>
      <c r="DI170" t="e">
        <f>IF(DI$68=0,HLOOKUP($A170,'Monte Carlo_locked values'!$CQ$6:$DS$506,'Half from MC Supply Inputs '!DI$138+1,FALSE),DI135)</f>
        <v>#N/A</v>
      </c>
      <c r="DJ170" t="e">
        <f>IF(DJ$68=0,HLOOKUP($A170,'Monte Carlo_locked values'!$CQ$6:$DS$506,'Half from MC Supply Inputs '!DJ$138+1,FALSE),DJ135)</f>
        <v>#N/A</v>
      </c>
      <c r="DK170">
        <f>IF(DK$68=0,HLOOKUP($A170,'Monte Carlo_locked values'!$CQ$6:$DS$506,'Half from MC Supply Inputs '!DK$138+1,FALSE),DK135)</f>
        <v>4.898041417235234</v>
      </c>
      <c r="DL170">
        <f>IF(DL$68=0,HLOOKUP($A170,'Monte Carlo_locked values'!$CQ$6:$DS$506,'Half from MC Supply Inputs '!DL$138+1,FALSE),DL135)</f>
        <v>17.955345540158977</v>
      </c>
      <c r="DM170" t="e">
        <f>IF(DM$68=0,HLOOKUP($A170,'Monte Carlo_locked values'!$CQ$6:$DS$506,'Half from MC Supply Inputs '!DM$138+1,FALSE),DM135)</f>
        <v>#N/A</v>
      </c>
      <c r="DN170" t="e">
        <f>IF(DN$68=0,HLOOKUP($A170,'Monte Carlo_locked values'!$CQ$6:$DS$506,'Half from MC Supply Inputs '!DN$138+1,FALSE),DN135)</f>
        <v>#N/A</v>
      </c>
      <c r="DO170">
        <f>IF(DO$68=0,HLOOKUP($A170,'Monte Carlo_locked values'!$CQ$6:$DS$506,'Half from MC Supply Inputs '!DO$138+1,FALSE),DO135)</f>
        <v>13.966036622648671</v>
      </c>
      <c r="DP170">
        <f>IF(DP$68=0,HLOOKUP($A170,'Monte Carlo_locked values'!$CQ$6:$DS$506,'Half from MC Supply Inputs '!DP$138+1,FALSE),DP135)</f>
        <v>14.587525771510187</v>
      </c>
      <c r="DQ170">
        <f>IF(DQ$68=0,HLOOKUP($A170,'Monte Carlo_locked values'!$CQ$6:$DS$506,'Half from MC Supply Inputs '!DQ$138+1,FALSE),DQ135)</f>
        <v>17.955345540158977</v>
      </c>
      <c r="DR170">
        <f>IF(DR$68=0,HLOOKUP($A170,'Monte Carlo_locked values'!$CQ$6:$DS$506,'Half from MC Supply Inputs '!DR$138+1,FALSE),DR135)</f>
        <v>17.955345540158977</v>
      </c>
      <c r="DS170">
        <f>IF(DS$68=0,HLOOKUP($A170,'Monte Carlo_locked values'!$CQ$6:$DS$506,'Half from MC Supply Inputs '!DS$138+1,FALSE),DS135)</f>
        <v>17.955345540158977</v>
      </c>
      <c r="DT170" t="e">
        <f>IF(DT$68=0,HLOOKUP($A170,'Monte Carlo_locked values'!$CQ$6:$DS$506,'Half from MC Supply Inputs '!DT$138+1,FALSE),DT135)</f>
        <v>#N/A</v>
      </c>
      <c r="DU170" t="e">
        <f>IF(DU$68=0,HLOOKUP($A170,'Monte Carlo_locked values'!$CQ$6:$DS$506,'Half from MC Supply Inputs '!DU$138+1,FALSE),DU135)</f>
        <v>#N/A</v>
      </c>
      <c r="DV170" t="e">
        <f>IF(DV$68=0,HLOOKUP($A170,'Monte Carlo_locked values'!$CQ$6:$DS$506,'Half from MC Supply Inputs '!DV$138+1,FALSE),DV135)</f>
        <v>#N/A</v>
      </c>
      <c r="DW170">
        <f>IF(DW$68=0,HLOOKUP($A170,'Monte Carlo_locked values'!$CQ$6:$DS$506,'Half from MC Supply Inputs '!DW$138+1,FALSE),DW135)</f>
        <v>13.088362859469928</v>
      </c>
      <c r="DX170">
        <f>IF(DX$68=0,HLOOKUP($A170,'Monte Carlo_locked values'!$CQ$6:$DS$506,'Half from MC Supply Inputs '!DX$138+1,FALSE),DX135)</f>
        <v>17.955345540158977</v>
      </c>
      <c r="DY170" t="e">
        <f>IF(DY$68=0,HLOOKUP($A170,'Monte Carlo_locked values'!$CQ$6:$DS$506,'Half from MC Supply Inputs '!DY$138+1,FALSE),DY135)</f>
        <v>#N/A</v>
      </c>
      <c r="DZ170" t="e">
        <f>IF(DZ$68=0,HLOOKUP($A170,'Monte Carlo_locked values'!$CQ$6:$DS$506,'Half from MC Supply Inputs '!DZ$138+1,FALSE),DZ135)</f>
        <v>#N/A</v>
      </c>
      <c r="EA170">
        <f>IF(EA$68=0,HLOOKUP($A170,'Monte Carlo_locked values'!$CQ$6:$DS$506,'Half from MC Supply Inputs '!EA$138+1,FALSE),EA135)</f>
        <v>17.955345540158977</v>
      </c>
      <c r="EB170">
        <f>IF(EB$68=0,HLOOKUP($A170,'Monte Carlo_locked values'!$CQ$6:$DS$506,'Half from MC Supply Inputs '!EB$138+1,FALSE),EB135)</f>
        <v>17.955345540158977</v>
      </c>
      <c r="EC170">
        <f>IF(EC$68=0,HLOOKUP($A170,'Monte Carlo_locked values'!$CQ$6:$DS$506,'Half from MC Supply Inputs '!EC$138+1,FALSE),EC135)</f>
        <v>17.955345540158977</v>
      </c>
      <c r="ED170" t="e">
        <f>IF(ED$68=0,HLOOKUP($A170,'Monte Carlo_locked values'!$CQ$6:$DS$506,'Half from MC Supply Inputs '!ED$138+1,FALSE),ED135)</f>
        <v>#N/A</v>
      </c>
      <c r="EE170" t="e">
        <f>IF(EE$68=0,HLOOKUP($A170,'Monte Carlo_locked values'!$CQ$6:$DS$506,'Half from MC Supply Inputs '!EE$138+1,FALSE),EE135)</f>
        <v>#N/A</v>
      </c>
      <c r="EF170">
        <f>IF(EF$68=0,HLOOKUP($A170,'Monte Carlo_locked values'!$CQ$6:$DS$506,'Half from MC Supply Inputs '!EF$138+1,FALSE),EF135)</f>
        <v>4.898041417235234</v>
      </c>
      <c r="EG170">
        <f>IF(EG$68=0,HLOOKUP($A170,'Monte Carlo_locked values'!$CQ$6:$DS$506,'Half from MC Supply Inputs '!EG$138+1,FALSE),EG135)</f>
        <v>17.955345540158977</v>
      </c>
      <c r="EH170">
        <f>IF(EH$68=0,HLOOKUP($A170,'Monte Carlo_locked values'!$CQ$6:$DS$506,'Half from MC Supply Inputs '!EH$138+1,FALSE),EH135)</f>
        <v>4.898041417235234</v>
      </c>
      <c r="EI170" t="e">
        <f>IF(EI$68=0,HLOOKUP($A170,'Monte Carlo_locked values'!$CQ$6:$DS$506,'Half from MC Supply Inputs '!EI$138+1,FALSE),EI135)</f>
        <v>#N/A</v>
      </c>
      <c r="EJ170" t="e">
        <f>IF(EJ$68=0,HLOOKUP($A170,'Monte Carlo_locked values'!$CQ$6:$DS$506,'Half from MC Supply Inputs '!EJ$138+1,FALSE),EJ135)</f>
        <v>#N/A</v>
      </c>
      <c r="EK170" t="e">
        <f>IF(EK$68=0,HLOOKUP($A170,'Monte Carlo_locked values'!$CQ$6:$DS$506,'Half from MC Supply Inputs '!EK$138+1,FALSE),EK135)</f>
        <v>#N/A</v>
      </c>
      <c r="EL170" t="e">
        <f>IF(EL$68=0,HLOOKUP($A170,'Monte Carlo_locked values'!$CQ$6:$DS$506,'Half from MC Supply Inputs '!EL$138+1,FALSE),EL135)</f>
        <v>#N/A</v>
      </c>
      <c r="EM170">
        <f>IF(EM$68=0,HLOOKUP($A170,'Monte Carlo_locked values'!$CQ$6:$DS$506,'Half from MC Supply Inputs '!EM$138+1,FALSE),EM135)</f>
        <v>17.955345540158977</v>
      </c>
      <c r="EN170">
        <f>IF(EN$68=0,HLOOKUP($A170,'Monte Carlo_locked values'!$CQ$6:$DS$506,'Half from MC Supply Inputs '!EN$138+1,FALSE),EN135)</f>
        <v>4.898041417235234</v>
      </c>
      <c r="EO170" t="e">
        <f>IF(EO$68=0,HLOOKUP($A170,'Monte Carlo_locked values'!$CQ$6:$DS$506,'Half from MC Supply Inputs '!EO$138+1,FALSE),EO135)</f>
        <v>#N/A</v>
      </c>
      <c r="EP170">
        <f>IF(EP$68=0,HLOOKUP($A170,'Monte Carlo_locked values'!$CQ$6:$DS$506,'Half from MC Supply Inputs '!EP$138+1,FALSE),EP135)</f>
        <v>7.7160649790839031</v>
      </c>
      <c r="EQ170" t="e">
        <f>IF(EQ$68=0,HLOOKUP($A170,'Monte Carlo_locked values'!$CQ$6:$DS$506,'Half from MC Supply Inputs '!EQ$138+1,FALSE),EQ135)</f>
        <v>#N/A</v>
      </c>
      <c r="ER170" t="e">
        <f>IF(ER$68=0,HLOOKUP($A170,'Monte Carlo_locked values'!$CQ$6:$DS$506,'Half from MC Supply Inputs '!ER$138+1,FALSE),ER135)</f>
        <v>#N/A</v>
      </c>
      <c r="ES170">
        <f>IF(ES$68=0,HLOOKUP($A170,'Monte Carlo_locked values'!$CQ$6:$DS$506,'Half from MC Supply Inputs '!ES$138+1,FALSE),ES135)</f>
        <v>11.109477400884375</v>
      </c>
      <c r="ET170">
        <f>IF(ET$68=0,HLOOKUP($A170,'Monte Carlo_locked values'!$CQ$6:$DS$506,'Half from MC Supply Inputs '!ET$138+1,FALSE),ET135)</f>
        <v>10.261689765246532</v>
      </c>
      <c r="EU170" t="e">
        <f>IF(EU$68=0,HLOOKUP($A170,'Monte Carlo_locked values'!$CQ$6:$DS$506,'Half from MC Supply Inputs '!EU$138+1,FALSE),EU135)</f>
        <v>#N/A</v>
      </c>
      <c r="EV170">
        <f>IF(EV$68=0,HLOOKUP($A170,'Monte Carlo_locked values'!$CQ$6:$DS$506,'Half from MC Supply Inputs '!EV$138+1,FALSE),EV135)</f>
        <v>17.955345540158977</v>
      </c>
      <c r="EW170" t="e">
        <f>IF(EW$68=0,HLOOKUP($A170,'Monte Carlo_locked values'!$CQ$6:$DS$506,'Half from MC Supply Inputs '!EW$138+1,FALSE),EW135)</f>
        <v>#N/A</v>
      </c>
      <c r="EX170" t="e">
        <f>IF(EX$68=0,HLOOKUP($A170,'Monte Carlo_locked values'!$CQ$6:$DS$506,'Half from MC Supply Inputs '!EX$138+1,FALSE),EX135)</f>
        <v>#N/A</v>
      </c>
      <c r="EY170" t="e">
        <f>IF(EY$68=0,HLOOKUP($A170,'Monte Carlo_locked values'!$CQ$6:$DS$506,'Half from MC Supply Inputs '!EY$138+1,FALSE),EY135)</f>
        <v>#N/A</v>
      </c>
      <c r="EZ170" t="e">
        <f>IF(EZ$68=0,HLOOKUP($A170,'Monte Carlo_locked values'!$CQ$6:$DS$506,'Half from MC Supply Inputs '!EZ$138+1,FALSE),EZ135)</f>
        <v>#N/A</v>
      </c>
      <c r="FA170">
        <f>IF(FA$68=0,HLOOKUP($A170,'Monte Carlo_locked values'!$CQ$6:$DS$506,'Half from MC Supply Inputs '!FA$138+1,FALSE),FA135)</f>
        <v>8.6209062378533918</v>
      </c>
      <c r="FB170" t="e">
        <f>IF(FB$68=0,HLOOKUP($A170,'Monte Carlo_locked values'!$CQ$6:$DS$506,'Half from MC Supply Inputs '!FB$138+1,FALSE),FB135)</f>
        <v>#N/A</v>
      </c>
      <c r="FC170">
        <f>IF(FC$68=0,HLOOKUP($A170,'Monte Carlo_locked values'!$CQ$6:$DS$506,'Half from MC Supply Inputs '!FC$138+1,FALSE),FC135)</f>
        <v>17.955345540158977</v>
      </c>
      <c r="FD170" t="e">
        <f>IF(FD$68=0,HLOOKUP($A170,'Monte Carlo_locked values'!$CQ$6:$DS$506,'Half from MC Supply Inputs '!FD$138+1,FALSE),FD135)</f>
        <v>#N/A</v>
      </c>
      <c r="FE170">
        <f>IF(FE$68=0,HLOOKUP($A170,'Monte Carlo_locked values'!$CQ$6:$DS$506,'Half from MC Supply Inputs '!FE$138+1,FALSE),FE135)</f>
        <v>17.955345540158977</v>
      </c>
      <c r="FF170">
        <f>IF(FF$68=0,HLOOKUP($A170,'Monte Carlo_locked values'!$CQ$6:$DS$506,'Half from MC Supply Inputs '!FF$138+1,FALSE),FF135)</f>
        <v>17.955345540158977</v>
      </c>
      <c r="FG170">
        <f>IF(FG$68=0,HLOOKUP($A170,'Monte Carlo_locked values'!$CQ$6:$DS$506,'Half from MC Supply Inputs '!FG$138+1,FALSE),FG135)</f>
        <v>4.898041417235234</v>
      </c>
      <c r="FH170">
        <f>IF(FH$68=0,HLOOKUP($A170,'Monte Carlo_locked values'!$CQ$6:$DS$506,'Half from MC Supply Inputs '!FH$138+1,FALSE),FH135)</f>
        <v>7.8570833008755203</v>
      </c>
      <c r="FI170">
        <f>IF(FI$68=0,HLOOKUP($A170,'Monte Carlo_locked values'!$CQ$6:$DS$506,'Half from MC Supply Inputs '!FI$138+1,FALSE),FI135)</f>
        <v>4.898041417235234</v>
      </c>
      <c r="FJ170" t="e">
        <f>IF(FJ$68=0,HLOOKUP($A170,'Monte Carlo_locked values'!$CQ$6:$DS$506,'Half from MC Supply Inputs '!FJ$138+1,FALSE),FJ135)</f>
        <v>#N/A</v>
      </c>
      <c r="FK170" t="e">
        <f>IF(FK$68=0,HLOOKUP($A170,'Monte Carlo_locked values'!$CQ$6:$DS$506,'Half from MC Supply Inputs '!FK$138+1,FALSE),FK135)</f>
        <v>#N/A</v>
      </c>
      <c r="FL170">
        <f>IF(FL$68=0,HLOOKUP($A170,'Monte Carlo_locked values'!$CQ$6:$DS$506,'Half from MC Supply Inputs '!FL$138+1,FALSE),FL135)</f>
        <v>17.955345540158977</v>
      </c>
      <c r="FM170">
        <f>IF(FM$68=0,HLOOKUP($A170,'Monte Carlo_locked values'!$CQ$6:$DS$506,'Half from MC Supply Inputs '!FM$138+1,FALSE),FM135)</f>
        <v>4.898041417235234</v>
      </c>
      <c r="FN170">
        <f>IF(FN$68=0,HLOOKUP($A170,'Monte Carlo_locked values'!$CQ$6:$DS$506,'Half from MC Supply Inputs '!FN$138+1,FALSE),FN135)</f>
        <v>17.955345540158977</v>
      </c>
      <c r="FO170">
        <f>IF(FO$68=0,HLOOKUP($A170,'Monte Carlo_locked values'!$CQ$6:$DS$506,'Half from MC Supply Inputs '!FO$138+1,FALSE),FO135)</f>
        <v>17.955345540158977</v>
      </c>
      <c r="FP170">
        <f>IF(FP$68=0,HLOOKUP($A170,'Monte Carlo_locked values'!$CQ$6:$DS$506,'Half from MC Supply Inputs '!FP$138+1,FALSE),FP135)</f>
        <v>4.898041417235234</v>
      </c>
      <c r="FQ170" t="e">
        <f>IF(FQ$68=0,HLOOKUP($A170,'Monte Carlo_locked values'!$CQ$6:$DS$506,'Half from MC Supply Inputs '!FQ$138+1,FALSE),FQ135)</f>
        <v>#N/A</v>
      </c>
      <c r="FR170" t="e">
        <f>IF(FR$68=0,HLOOKUP($A170,'Monte Carlo_locked values'!$CQ$6:$DS$506,'Half from MC Supply Inputs '!FR$138+1,FALSE),FR135)</f>
        <v>#N/A</v>
      </c>
      <c r="FS170">
        <f>IF(FS$68=0,HLOOKUP($A170,'Monte Carlo_locked values'!$CQ$6:$DS$506,'Half from MC Supply Inputs '!FS$138+1,FALSE),FS135)</f>
        <v>17.955345540158977</v>
      </c>
      <c r="FT170">
        <f>IF(FT$68=0,HLOOKUP($A170,'Monte Carlo_locked values'!$CQ$6:$DS$506,'Half from MC Supply Inputs '!FT$138+1,FALSE),FT135)</f>
        <v>17.955345540158977</v>
      </c>
      <c r="FU170">
        <f>IF(FU$68=0,HLOOKUP($A170,'Monte Carlo_locked values'!$CQ$6:$DS$506,'Half from MC Supply Inputs '!FU$138+1,FALSE),FU135)</f>
        <v>17.955345540158977</v>
      </c>
      <c r="FV170">
        <f>IF(FV$68=0,HLOOKUP($A170,'Monte Carlo_locked values'!$CQ$6:$DS$506,'Half from MC Supply Inputs '!FV$138+1,FALSE),FV135)</f>
        <v>5.5987269132282709</v>
      </c>
      <c r="FW170">
        <f>IF(FW$68=0,HLOOKUP($A170,'Monte Carlo_locked values'!$CQ$6:$DS$506,'Half from MC Supply Inputs '!FW$138+1,FALSE),FW135)</f>
        <v>5.0312054125757344</v>
      </c>
      <c r="FX170">
        <f>IF(FX$68=0,HLOOKUP($A170,'Monte Carlo_locked values'!$CQ$6:$DS$506,'Half from MC Supply Inputs '!FX$138+1,FALSE),FX135)</f>
        <v>16.053523968132438</v>
      </c>
      <c r="FY170">
        <f>IF(FY$68=0,HLOOKUP($A170,'Monte Carlo_locked values'!$CQ$6:$DS$506,'Half from MC Supply Inputs '!FY$138+1,FALSE),FY135)</f>
        <v>12.948403261102076</v>
      </c>
      <c r="FZ170">
        <f>IF(FZ$68=0,HLOOKUP($A170,'Monte Carlo_locked values'!$CQ$6:$DS$506,'Half from MC Supply Inputs '!FZ$138+1,FALSE),FZ135)</f>
        <v>15.097954930588452</v>
      </c>
      <c r="GA170">
        <f>IF(GA$68=0,HLOOKUP($A170,'Monte Carlo_locked values'!$CQ$6:$DS$506,'Half from MC Supply Inputs '!GA$138+1,FALSE),GA135)</f>
        <v>5.087480707757817</v>
      </c>
      <c r="GB170">
        <f>IF(GB$68=0,HLOOKUP($A170,'Monte Carlo_locked values'!$CQ$6:$DS$506,'Half from MC Supply Inputs '!GB$138+1,FALSE),GB135)</f>
        <v>17.955345540158977</v>
      </c>
      <c r="GC170">
        <f>IF(GC$68=0,HLOOKUP($A170,'Monte Carlo_locked values'!$CQ$6:$DS$506,'Half from MC Supply Inputs '!GC$138+1,FALSE),GC135)</f>
        <v>17.955345540158977</v>
      </c>
      <c r="GD170" t="e">
        <f>IF(GD$68=0,HLOOKUP($A170,'Monte Carlo_locked values'!$CQ$6:$DS$506,'Half from MC Supply Inputs '!GD$138+1,FALSE),GD135)</f>
        <v>#N/A</v>
      </c>
      <c r="GE170" t="e">
        <f>IF(GE$68=0,HLOOKUP($A170,'Monte Carlo_locked values'!$CQ$6:$DS$506,'Half from MC Supply Inputs '!GE$138+1,FALSE),GE135)</f>
        <v>#N/A</v>
      </c>
      <c r="GF170">
        <f>IF(GF$68=0,HLOOKUP($A170,'Monte Carlo_locked values'!$CQ$6:$DS$506,'Half from MC Supply Inputs '!GF$138+1,FALSE),GF135)</f>
        <v>17.955345540158977</v>
      </c>
      <c r="GG170" t="e">
        <f>IF(GG$68=0,HLOOKUP($A170,'Monte Carlo_locked values'!$CQ$6:$DS$506,'Half from MC Supply Inputs '!GG$138+1,FALSE),GG135)</f>
        <v>#N/A</v>
      </c>
      <c r="GH170">
        <f>IF(GH$68=0,HLOOKUP($A170,'Monte Carlo_locked values'!$CQ$6:$DS$506,'Half from MC Supply Inputs '!GH$138+1,FALSE),GH135)</f>
        <v>17.955345540158977</v>
      </c>
      <c r="GI170" t="e">
        <f>IF(GI$68=0,HLOOKUP($A170,'Monte Carlo_locked values'!$CQ$6:$DS$506,'Half from MC Supply Inputs '!GI$138+1,FALSE),GI135)</f>
        <v>#N/A</v>
      </c>
      <c r="GJ170">
        <f>IF(GJ$68=0,HLOOKUP($A170,'Monte Carlo_locked values'!$CQ$6:$DS$506,'Half from MC Supply Inputs '!GJ$138+1,FALSE),GJ135)</f>
        <v>17.955345540158977</v>
      </c>
      <c r="GK170">
        <f>IF(GK$68=0,HLOOKUP($A170,'Monte Carlo_locked values'!$CQ$6:$DS$506,'Half from MC Supply Inputs '!GK$138+1,FALSE),GK135)</f>
        <v>9.3051847317123837</v>
      </c>
      <c r="GL170">
        <f>IF(GL$68=0,HLOOKUP($A170,'Monte Carlo_locked values'!$CQ$6:$DS$506,'Half from MC Supply Inputs '!GL$138+1,FALSE),GL135)</f>
        <v>17.955345540158977</v>
      </c>
      <c r="GM170">
        <f>IF(GM$68=0,HLOOKUP($A170,'Monte Carlo_locked values'!$CQ$6:$DS$506,'Half from MC Supply Inputs '!GM$138+1,FALSE),GM135)</f>
        <v>4.898041417235234</v>
      </c>
      <c r="GN170" t="e">
        <f>IF(GN$68=0,HLOOKUP($A170,'Monte Carlo_locked values'!$CQ$6:$DS$506,'Half from MC Supply Inputs '!GN$138+1,FALSE),GN135)</f>
        <v>#N/A</v>
      </c>
      <c r="GO170">
        <f>IF(GO$68=0,HLOOKUP($A170,'Monte Carlo_locked values'!$CQ$6:$DS$506,'Half from MC Supply Inputs '!GO$138+1,FALSE),GO135)</f>
        <v>17.955345540158977</v>
      </c>
      <c r="GP170">
        <f>IF(GP$68=0,HLOOKUP($A170,'Monte Carlo_locked values'!$CQ$6:$DS$506,'Half from MC Supply Inputs '!GP$138+1,FALSE),GP135)</f>
        <v>17.955345540158977</v>
      </c>
      <c r="GQ170">
        <f>IF(GQ$68=0,HLOOKUP($A170,'Monte Carlo_locked values'!$CQ$6:$DS$506,'Half from MC Supply Inputs '!GQ$138+1,FALSE),GQ135)</f>
        <v>6.6495141891271308</v>
      </c>
      <c r="GR170" t="e">
        <f>IF(GR$68=0,HLOOKUP($A170,'Monte Carlo_locked values'!$CQ$6:$DS$506,'Half from MC Supply Inputs '!GR$138+1,FALSE),GR135)</f>
        <v>#N/A</v>
      </c>
      <c r="GS170" t="e">
        <f>IF(GS$68=0,HLOOKUP($A170,'Monte Carlo_locked values'!$CQ$6:$DS$506,'Half from MC Supply Inputs '!GS$138+1,FALSE),GS135)</f>
        <v>#N/A</v>
      </c>
      <c r="GT170" t="e">
        <f>IF(GT$68=0,HLOOKUP($A170,'Monte Carlo_locked values'!$CQ$6:$DS$506,'Half from MC Supply Inputs '!GT$138+1,FALSE),GT135)</f>
        <v>#N/A</v>
      </c>
      <c r="GU170">
        <f>IF(GU$68=0,HLOOKUP($A170,'Monte Carlo_locked values'!$CQ$6:$DS$506,'Half from MC Supply Inputs '!GU$138+1,FALSE),GU135)</f>
        <v>8.4660349528616763</v>
      </c>
      <c r="GV170" t="e">
        <f>IF(GV$68=0,HLOOKUP($A170,'Monte Carlo_locked values'!$CQ$6:$DS$506,'Half from MC Supply Inputs '!GV$138+1,FALSE),GV135)</f>
        <v>#N/A</v>
      </c>
      <c r="GW170" t="e">
        <f>IF(GW$68=0,HLOOKUP($A170,'Monte Carlo_locked values'!$CQ$6:$DS$506,'Half from MC Supply Inputs '!GW$138+1,FALSE),GW135)</f>
        <v>#N/A</v>
      </c>
      <c r="GX170">
        <f>IF(GX$68=0,HLOOKUP($A170,'Monte Carlo_locked values'!$CQ$6:$DS$506,'Half from MC Supply Inputs '!GX$138+1,FALSE),GX135)</f>
        <v>4.898041417235234</v>
      </c>
      <c r="GY170" t="e">
        <f>IF(GY$68=0,HLOOKUP($A170,'Monte Carlo_locked values'!$CQ$6:$DS$506,'Half from MC Supply Inputs '!GY$138+1,FALSE),GY135)</f>
        <v>#N/A</v>
      </c>
      <c r="GZ170" t="e">
        <f>IF(GZ$68=0,HLOOKUP($A170,'Monte Carlo_locked values'!$CQ$6:$DS$506,'Half from MC Supply Inputs '!GZ$138+1,FALSE),GZ135)</f>
        <v>#N/A</v>
      </c>
      <c r="HA170" t="e">
        <f>IF(HA$68=0,HLOOKUP($A170,'Monte Carlo_locked values'!$CQ$6:$DS$506,'Half from MC Supply Inputs '!HA$138+1,FALSE),HA135)</f>
        <v>#N/A</v>
      </c>
      <c r="HB170" t="e">
        <f>IF(HB$68=0,HLOOKUP($A170,'Monte Carlo_locked values'!$CQ$6:$DS$506,'Half from MC Supply Inputs '!HB$138+1,FALSE),HB135)</f>
        <v>#N/A</v>
      </c>
      <c r="HC170" t="e">
        <f>IF(HC$68=0,HLOOKUP($A170,'Monte Carlo_locked values'!$CQ$6:$DS$506,'Half from MC Supply Inputs '!HC$138+1,FALSE),HC135)</f>
        <v>#N/A</v>
      </c>
      <c r="HD170" t="e">
        <f>IF(HD$68=0,HLOOKUP($A170,'Monte Carlo_locked values'!$CQ$6:$DS$506,'Half from MC Supply Inputs '!HD$138+1,FALSE),HD135)</f>
        <v>#N/A</v>
      </c>
      <c r="HE170">
        <f>IF(HE$68=0,HLOOKUP($A170,'Monte Carlo_locked values'!$CQ$6:$DS$506,'Half from MC Supply Inputs '!HE$138+1,FALSE),HE135)</f>
        <v>4.898041417235234</v>
      </c>
      <c r="HF170" t="e">
        <f>IF(HF$68=0,HLOOKUP($A170,'Monte Carlo_locked values'!$CQ$6:$DS$506,'Half from MC Supply Inputs '!HF$138+1,FALSE),HF135)</f>
        <v>#N/A</v>
      </c>
      <c r="HG170">
        <f>IF(HG$68=0,HLOOKUP($A170,'Monte Carlo_locked values'!$CQ$6:$DS$506,'Half from MC Supply Inputs '!HG$138+1,FALSE),HG135)</f>
        <v>17.955345540158977</v>
      </c>
      <c r="HH170">
        <f>IF(HH$68=0,HLOOKUP($A170,'Monte Carlo_locked values'!$CQ$6:$DS$506,'Half from MC Supply Inputs '!HH$138+1,FALSE),HH135)</f>
        <v>17.955345540158977</v>
      </c>
      <c r="HI170">
        <f>IF(HI$68=0,HLOOKUP($A170,'Monte Carlo_locked values'!$CQ$6:$DS$506,'Half from MC Supply Inputs '!HI$138+1,FALSE),HI135)</f>
        <v>17.955345540158977</v>
      </c>
      <c r="HJ170">
        <f>IF(HJ$68=0,HLOOKUP($A170,'Monte Carlo_locked values'!$CQ$6:$DS$506,'Half from MC Supply Inputs '!HJ$138+1,FALSE),HJ135)</f>
        <v>4.898041417235234</v>
      </c>
      <c r="HK170" t="e">
        <f>IF(HK$68=0,HLOOKUP($A170,'Monte Carlo_locked values'!$CQ$6:$DS$506,'Half from MC Supply Inputs '!HK$138+1,FALSE),HK135)</f>
        <v>#N/A</v>
      </c>
      <c r="HL170">
        <f>IF(HL$68=0,HLOOKUP($A170,'Monte Carlo_locked values'!$CQ$6:$DS$506,'Half from MC Supply Inputs '!HL$138+1,FALSE),HL135)</f>
        <v>17.955345540158977</v>
      </c>
      <c r="HM170" t="e">
        <f>IF(HM$68=0,HLOOKUP($A170,'Monte Carlo_locked values'!$CQ$6:$DS$506,'Half from MC Supply Inputs '!HM$138+1,FALSE),HM135)</f>
        <v>#N/A</v>
      </c>
      <c r="HN170">
        <f>IF(HN$68=0,HLOOKUP($A170,'Monte Carlo_locked values'!$CQ$6:$DS$506,'Half from MC Supply Inputs '!HN$138+1,FALSE),HN135)</f>
        <v>9.774437010358767</v>
      </c>
      <c r="HO170">
        <f>IF(HO$68=0,HLOOKUP($A170,'Monte Carlo_locked values'!$CQ$6:$DS$506,'Half from MC Supply Inputs '!HO$138+1,FALSE),HO135)</f>
        <v>17.955345540158977</v>
      </c>
      <c r="HP170" t="e">
        <f>IF(HP$68=0,HLOOKUP($A170,'Monte Carlo_locked values'!$CQ$6:$DS$506,'Half from MC Supply Inputs '!HP$138+1,FALSE),HP135)</f>
        <v>#N/A</v>
      </c>
      <c r="HQ170" t="e">
        <f>IF(HQ$68=0,HLOOKUP($A170,'Monte Carlo_locked values'!$CQ$6:$DS$506,'Half from MC Supply Inputs '!HQ$138+1,FALSE),HQ135)</f>
        <v>#N/A</v>
      </c>
      <c r="HR170" t="e">
        <f>IF(HR$68=0,HLOOKUP($A170,'Monte Carlo_locked values'!$CQ$6:$DS$506,'Half from MC Supply Inputs '!HR$138+1,FALSE),HR135)</f>
        <v>#N/A</v>
      </c>
      <c r="HS170" t="e">
        <f>IF(HS$68=0,HLOOKUP($A170,'Monte Carlo_locked values'!$CQ$6:$DS$506,'Half from MC Supply Inputs '!HS$138+1,FALSE),HS135)</f>
        <v>#N/A</v>
      </c>
      <c r="HT170" t="e">
        <f>IF(HT$68=0,HLOOKUP($A170,'Monte Carlo_locked values'!$CQ$6:$DS$506,'Half from MC Supply Inputs '!HT$138+1,FALSE),HT135)</f>
        <v>#N/A</v>
      </c>
      <c r="HU170" t="e">
        <f>IF(HU$68=0,HLOOKUP($A170,'Monte Carlo_locked values'!$CQ$6:$DS$506,'Half from MC Supply Inputs '!HU$138+1,FALSE),HU135)</f>
        <v>#N/A</v>
      </c>
      <c r="HV170" t="e">
        <f>IF(HV$68=0,HLOOKUP($A170,'Monte Carlo_locked values'!$CQ$6:$DS$506,'Half from MC Supply Inputs '!HV$138+1,FALSE),HV135)</f>
        <v>#N/A</v>
      </c>
      <c r="HW170" t="e">
        <f>IF(HW$68=0,HLOOKUP($A170,'Monte Carlo_locked values'!$CQ$6:$DS$506,'Half from MC Supply Inputs '!HW$138+1,FALSE),HW135)</f>
        <v>#N/A</v>
      </c>
      <c r="HX170">
        <f>IF(HX$68=0,HLOOKUP($A170,'Monte Carlo_locked values'!$CQ$6:$DS$506,'Half from MC Supply Inputs '!HX$138+1,FALSE),HX135)</f>
        <v>17.955345540158977</v>
      </c>
      <c r="HY170">
        <f>IF(HY$68=0,HLOOKUP($A170,'Monte Carlo_locked values'!$CQ$6:$DS$506,'Half from MC Supply Inputs '!HY$138+1,FALSE),HY135)</f>
        <v>9.5769823212933929</v>
      </c>
      <c r="HZ170">
        <f>IF(HZ$68=0,HLOOKUP($A170,'Monte Carlo_locked values'!$CQ$6:$DS$506,'Half from MC Supply Inputs '!HZ$138+1,FALSE),HZ135)</f>
        <v>17.955345540158977</v>
      </c>
      <c r="IA170">
        <f>IF(IA$68=0,HLOOKUP($A170,'Monte Carlo_locked values'!$CQ$6:$DS$506,'Half from MC Supply Inputs '!IA$138+1,FALSE),IA135)</f>
        <v>17.955345540158977</v>
      </c>
      <c r="IB170" t="e">
        <f>IF(IB$68=0,HLOOKUP($A170,'Monte Carlo_locked values'!$CQ$6:$DS$506,'Half from MC Supply Inputs '!IB$138+1,FALSE),IB135)</f>
        <v>#N/A</v>
      </c>
      <c r="IC170" t="e">
        <f>IF(IC$68=0,HLOOKUP($A170,'Monte Carlo_locked values'!$CQ$6:$DS$506,'Half from MC Supply Inputs '!IC$138+1,FALSE),IC135)</f>
        <v>#N/A</v>
      </c>
      <c r="ID170" t="e">
        <f>IF(ID$68=0,HLOOKUP($A170,'Monte Carlo_locked values'!$CQ$6:$DS$506,'Half from MC Supply Inputs '!ID$138+1,FALSE),ID135)</f>
        <v>#N/A</v>
      </c>
      <c r="IE170" t="e">
        <f>IF(IE$68=0,HLOOKUP($A170,'Monte Carlo_locked values'!$CQ$6:$DS$506,'Half from MC Supply Inputs '!IE$138+1,FALSE),IE135)</f>
        <v>#N/A</v>
      </c>
      <c r="IF170" t="e">
        <f>IF(IF$68=0,HLOOKUP($A170,'Monte Carlo_locked values'!$CQ$6:$DS$506,'Half from MC Supply Inputs '!IF$138+1,FALSE),IF135)</f>
        <v>#N/A</v>
      </c>
      <c r="IG170">
        <f>IF(IG$68=0,HLOOKUP($A170,'Monte Carlo_locked values'!$CQ$6:$DS$506,'Half from MC Supply Inputs '!IG$138+1,FALSE),IG135)</f>
        <v>13.451858375035314</v>
      </c>
      <c r="IH170">
        <f>IF(IH$68=0,HLOOKUP($A170,'Monte Carlo_locked values'!$CQ$6:$DS$506,'Half from MC Supply Inputs '!IH$138+1,FALSE),IH135)</f>
        <v>17.955345540158977</v>
      </c>
      <c r="II170">
        <f>IF(II$68=0,HLOOKUP($A170,'Monte Carlo_locked values'!$CQ$6:$DS$506,'Half from MC Supply Inputs '!II$138+1,FALSE),II135)</f>
        <v>4.898041417235234</v>
      </c>
      <c r="IJ170">
        <f>IF(IJ$68=0,HLOOKUP($A170,'Monte Carlo_locked values'!$CQ$6:$DS$506,'Half from MC Supply Inputs '!IJ$138+1,FALSE),IJ135)</f>
        <v>6.1426735562378516</v>
      </c>
      <c r="IK170" t="e">
        <f>IF(IK$68=0,HLOOKUP($A170,'Monte Carlo_locked values'!$CQ$6:$DS$506,'Half from MC Supply Inputs '!IK$138+1,FALSE),IK135)</f>
        <v>#N/A</v>
      </c>
      <c r="IL170" t="e">
        <f>IF(IL$68=0,HLOOKUP($A170,'Monte Carlo_locked values'!$CQ$6:$DS$506,'Half from MC Supply Inputs '!IL$138+1,FALSE),IL135)</f>
        <v>#N/A</v>
      </c>
      <c r="IM170" t="e">
        <f>IF(IM$68=0,HLOOKUP($A170,'Monte Carlo_locked values'!$CQ$6:$DS$506,'Half from MC Supply Inputs '!IM$138+1,FALSE),IM135)</f>
        <v>#N/A</v>
      </c>
      <c r="IN170">
        <f>IF(IN$68=0,HLOOKUP($A170,'Monte Carlo_locked values'!$CQ$6:$DS$506,'Half from MC Supply Inputs '!IN$138+1,FALSE),IN135)</f>
        <v>17.955345540158977</v>
      </c>
      <c r="IO170">
        <f>IF(IO$68=0,HLOOKUP($A170,'Monte Carlo_locked values'!$CQ$6:$DS$506,'Half from MC Supply Inputs '!IO$138+1,FALSE),IO135)</f>
        <v>17.955345540158977</v>
      </c>
      <c r="IP170" t="e">
        <f>IF(IP$68=0,HLOOKUP($A170,'Monte Carlo_locked values'!$CQ$6:$DS$506,'Half from MC Supply Inputs '!IP$138+1,FALSE),IP135)</f>
        <v>#N/A</v>
      </c>
      <c r="IQ170" t="e">
        <f>IF(IQ$68=0,HLOOKUP($A170,'Monte Carlo_locked values'!$CQ$6:$DS$506,'Half from MC Supply Inputs '!IQ$138+1,FALSE),IQ135)</f>
        <v>#N/A</v>
      </c>
      <c r="IR170" t="e">
        <f>IF(IR$68=0,HLOOKUP($A170,'Monte Carlo_locked values'!$CQ$6:$DS$506,'Half from MC Supply Inputs '!IR$138+1,FALSE),IR135)</f>
        <v>#N/A</v>
      </c>
      <c r="IS170">
        <f>IF(IS$68=0,HLOOKUP($A170,'Monte Carlo_locked values'!$CQ$6:$DS$506,'Half from MC Supply Inputs '!IS$138+1,FALSE),IS135)</f>
        <v>17.955345540158977</v>
      </c>
      <c r="IT170" t="e">
        <f>IF(IT$68=0,HLOOKUP($A170,'Monte Carlo_locked values'!$CQ$6:$DS$506,'Half from MC Supply Inputs '!IT$138+1,FALSE),IT135)</f>
        <v>#N/A</v>
      </c>
      <c r="IU170" t="e">
        <f>IF(IU$68=0,HLOOKUP($A170,'Monte Carlo_locked values'!$CQ$6:$DS$506,'Half from MC Supply Inputs '!IU$138+1,FALSE),IU135)</f>
        <v>#N/A</v>
      </c>
      <c r="IV170">
        <f>IF(IV$68=0,HLOOKUP($A170,'Monte Carlo_locked values'!$CQ$6:$DS$506,'Half from MC Supply Inputs '!IV$138+1,FALSE),IV135)</f>
        <v>17.955345540158977</v>
      </c>
      <c r="IW170">
        <f>IF(IW$68=0,HLOOKUP($A170,'Monte Carlo_locked values'!$CQ$6:$DS$506,'Half from MC Supply Inputs '!IW$138+1,FALSE),IW135)</f>
        <v>17.955345540158977</v>
      </c>
      <c r="IX170">
        <f>IF(IX$68=0,HLOOKUP($A170,'Monte Carlo_locked values'!$CQ$6:$DS$506,'Half from MC Supply Inputs '!IX$138+1,FALSE),IX135)</f>
        <v>17.955345540158977</v>
      </c>
      <c r="IY170" t="e">
        <f>IF(IY$68=0,HLOOKUP($A170,'Monte Carlo_locked values'!$CQ$6:$DS$506,'Half from MC Supply Inputs '!IY$138+1,FALSE),IY135)</f>
        <v>#N/A</v>
      </c>
      <c r="IZ170">
        <f>IF(IZ$68=0,HLOOKUP($A170,'Monte Carlo_locked values'!$CQ$6:$DS$506,'Half from MC Supply Inputs '!IZ$138+1,FALSE),IZ135)</f>
        <v>4.898041417235234</v>
      </c>
      <c r="JA170">
        <f>IF(JA$68=0,HLOOKUP($A170,'Monte Carlo_locked values'!$CQ$6:$DS$506,'Half from MC Supply Inputs '!JA$138+1,FALSE),JA135)</f>
        <v>17.955345540158977</v>
      </c>
      <c r="JB170">
        <f>IF(JB$68=0,HLOOKUP($A170,'Monte Carlo_locked values'!$CQ$6:$DS$506,'Half from MC Supply Inputs '!JB$138+1,FALSE),JB135)</f>
        <v>13.82047142168993</v>
      </c>
      <c r="JC170" t="e">
        <f>IF(JC$68=0,HLOOKUP($A170,'Monte Carlo_locked values'!$CQ$6:$DS$506,'Half from MC Supply Inputs '!JC$138+1,FALSE),JC135)</f>
        <v>#N/A</v>
      </c>
      <c r="JD170">
        <f>IF(JD$68=0,HLOOKUP($A170,'Monte Carlo_locked values'!$CQ$6:$DS$506,'Half from MC Supply Inputs '!JD$138+1,FALSE),JD135)</f>
        <v>17.955345540158977</v>
      </c>
      <c r="JE170">
        <f>IF(JE$68=0,HLOOKUP($A170,'Monte Carlo_locked values'!$CQ$6:$DS$506,'Half from MC Supply Inputs '!JE$138+1,FALSE),JE135)</f>
        <v>17.955345540158977</v>
      </c>
      <c r="JF170" t="e">
        <f>IF(JF$68=0,HLOOKUP($A170,'Monte Carlo_locked values'!$CQ$6:$DS$506,'Half from MC Supply Inputs '!JF$138+1,FALSE),JF135)</f>
        <v>#N/A</v>
      </c>
      <c r="JG170">
        <f>IF(JG$68=0,HLOOKUP($A170,'Monte Carlo_locked values'!$CQ$6:$DS$506,'Half from MC Supply Inputs '!JG$138+1,FALSE),JG135)</f>
        <v>8.4438233364374753</v>
      </c>
      <c r="JH170">
        <f>IF(JH$68=0,HLOOKUP($A170,'Monte Carlo_locked values'!$CQ$6:$DS$506,'Half from MC Supply Inputs '!JH$138+1,FALSE),JH135)</f>
        <v>17.955345540158977</v>
      </c>
      <c r="JI170">
        <f>IF(JI$68=0,HLOOKUP($A170,'Monte Carlo_locked values'!$CQ$6:$DS$506,'Half from MC Supply Inputs '!JI$138+1,FALSE),JI135)</f>
        <v>17.955345540158977</v>
      </c>
      <c r="JJ170" t="e">
        <f>IF(JJ$68=0,HLOOKUP($A170,'Monte Carlo_locked values'!$CQ$6:$DS$506,'Half from MC Supply Inputs '!JJ$138+1,FALSE),JJ135)</f>
        <v>#N/A</v>
      </c>
      <c r="JK170" t="e">
        <f>IF(JK$68=0,HLOOKUP($A170,'Monte Carlo_locked values'!$CQ$6:$DS$506,'Half from MC Supply Inputs '!JK$138+1,FALSE),JK135)</f>
        <v>#N/A</v>
      </c>
      <c r="JL170" t="e">
        <f>IF(JL$68=0,HLOOKUP($A170,'Monte Carlo_locked values'!$CQ$6:$DS$506,'Half from MC Supply Inputs '!JL$138+1,FALSE),JL135)</f>
        <v>#N/A</v>
      </c>
      <c r="JM170" t="e">
        <f>IF(JM$68=0,HLOOKUP($A170,'Monte Carlo_locked values'!$CQ$6:$DS$506,'Half from MC Supply Inputs '!JM$138+1,FALSE),JM135)</f>
        <v>#N/A</v>
      </c>
      <c r="JN170">
        <f>IF(JN$68=0,HLOOKUP($A170,'Monte Carlo_locked values'!$CQ$6:$DS$506,'Half from MC Supply Inputs '!JN$138+1,FALSE),JN135)</f>
        <v>11.277140954873119</v>
      </c>
      <c r="JO170">
        <f>IF(JO$68=0,HLOOKUP($A170,'Monte Carlo_locked values'!$CQ$6:$DS$506,'Half from MC Supply Inputs '!JO$138+1,FALSE),JO135)</f>
        <v>16.065262989715993</v>
      </c>
      <c r="JP170" t="e">
        <f>IF(JP$68=0,HLOOKUP($A170,'Monte Carlo_locked values'!$CQ$6:$DS$506,'Half from MC Supply Inputs '!JP$138+1,FALSE),JP135)</f>
        <v>#N/A</v>
      </c>
      <c r="JQ170" t="e">
        <f>IF(JQ$68=0,HLOOKUP($A170,'Monte Carlo_locked values'!$CQ$6:$DS$506,'Half from MC Supply Inputs '!JQ$138+1,FALSE),JQ135)</f>
        <v>#N/A</v>
      </c>
      <c r="JR170">
        <f>IF(JR$68=0,HLOOKUP($A170,'Monte Carlo_locked values'!$CQ$6:$DS$506,'Half from MC Supply Inputs '!JR$138+1,FALSE),JR135)</f>
        <v>17.955345540158977</v>
      </c>
      <c r="JS170" t="e">
        <f>IF(JS$68=0,HLOOKUP($A170,'Monte Carlo_locked values'!$CQ$6:$DS$506,'Half from MC Supply Inputs '!JS$138+1,FALSE),JS135)</f>
        <v>#N/A</v>
      </c>
      <c r="JT170" t="e">
        <f>IF(JT$68=0,HLOOKUP($A170,'Monte Carlo_locked values'!$CQ$6:$DS$506,'Half from MC Supply Inputs '!JT$138+1,FALSE),JT135)</f>
        <v>#N/A</v>
      </c>
      <c r="JU170" t="e">
        <f>IF(JU$68=0,HLOOKUP($A170,'Monte Carlo_locked values'!$CQ$6:$DS$506,'Half from MC Supply Inputs '!JU$138+1,FALSE),JU135)</f>
        <v>#N/A</v>
      </c>
      <c r="JV170">
        <f>IF(JV$68=0,HLOOKUP($A170,'Monte Carlo_locked values'!$CQ$6:$DS$506,'Half from MC Supply Inputs '!JV$138+1,FALSE),JV135)</f>
        <v>8.3205890910550373</v>
      </c>
      <c r="JW170" t="e">
        <f>IF(JW$68=0,HLOOKUP($A170,'Monte Carlo_locked values'!$CQ$6:$DS$506,'Half from MC Supply Inputs '!JW$138+1,FALSE),JW135)</f>
        <v>#N/A</v>
      </c>
      <c r="JX170" t="e">
        <f>IF(JX$68=0,HLOOKUP($A170,'Monte Carlo_locked values'!$CQ$6:$DS$506,'Half from MC Supply Inputs '!JX$138+1,FALSE),JX135)</f>
        <v>#N/A</v>
      </c>
      <c r="JY170" t="e">
        <f>IF(JY$68=0,HLOOKUP($A170,'Monte Carlo_locked values'!$CQ$6:$DS$506,'Half from MC Supply Inputs '!JY$138+1,FALSE),JY135)</f>
        <v>#N/A</v>
      </c>
      <c r="JZ170">
        <f>IF(JZ$68=0,HLOOKUP($A170,'Monte Carlo_locked values'!$CQ$6:$DS$506,'Half from MC Supply Inputs '!JZ$138+1,FALSE),JZ135)</f>
        <v>4.898041417235234</v>
      </c>
      <c r="KA170">
        <f>IF(KA$68=0,HLOOKUP($A170,'Monte Carlo_locked values'!$CQ$6:$DS$506,'Half from MC Supply Inputs '!KA$138+1,FALSE),KA135)</f>
        <v>9.085157336245036</v>
      </c>
      <c r="KB170" t="e">
        <f>IF(KB$68=0,HLOOKUP($A170,'Monte Carlo_locked values'!$CQ$6:$DS$506,'Half from MC Supply Inputs '!KB$138+1,FALSE),KB135)</f>
        <v>#N/A</v>
      </c>
      <c r="KC170">
        <f>IF(KC$68=0,HLOOKUP($A170,'Monte Carlo_locked values'!$CQ$6:$DS$506,'Half from MC Supply Inputs '!KC$138+1,FALSE),KC135)</f>
        <v>13.587088163285792</v>
      </c>
      <c r="KD170">
        <f>IF(KD$68=0,HLOOKUP($A170,'Monte Carlo_locked values'!$CQ$6:$DS$506,'Half from MC Supply Inputs '!KD$138+1,FALSE),KD135)</f>
        <v>17.955345540158977</v>
      </c>
      <c r="KE170">
        <f>IF(KE$68=0,HLOOKUP($A170,'Monte Carlo_locked values'!$CQ$6:$DS$506,'Half from MC Supply Inputs '!KE$138+1,FALSE),KE135)</f>
        <v>4.898041417235234</v>
      </c>
      <c r="KF170" t="e">
        <f>IF(KF$68=0,HLOOKUP($A170,'Monte Carlo_locked values'!$CQ$6:$DS$506,'Half from MC Supply Inputs '!KF$138+1,FALSE),KF135)</f>
        <v>#N/A</v>
      </c>
      <c r="KG170">
        <f>IF(KG$68=0,HLOOKUP($A170,'Monte Carlo_locked values'!$CQ$6:$DS$506,'Half from MC Supply Inputs '!KG$138+1,FALSE),KG135)</f>
        <v>17.955345540158977</v>
      </c>
      <c r="KH170" t="e">
        <f>IF(KH$68=0,HLOOKUP($A170,'Monte Carlo_locked values'!$CQ$6:$DS$506,'Half from MC Supply Inputs '!KH$138+1,FALSE),KH135)</f>
        <v>#N/A</v>
      </c>
      <c r="KI170">
        <f>IF(KI$68=0,HLOOKUP($A170,'Monte Carlo_locked values'!$CQ$6:$DS$506,'Half from MC Supply Inputs '!KI$138+1,FALSE),KI135)</f>
        <v>17.955345540158977</v>
      </c>
      <c r="KJ170" t="e">
        <f>IF(KJ$68=0,HLOOKUP($A170,'Monte Carlo_locked values'!$CQ$6:$DS$506,'Half from MC Supply Inputs '!KJ$138+1,FALSE),KJ135)</f>
        <v>#N/A</v>
      </c>
      <c r="KK170">
        <f>IF(KK$68=0,HLOOKUP($A170,'Monte Carlo_locked values'!$CQ$6:$DS$506,'Half from MC Supply Inputs '!KK$138+1,FALSE),KK135)</f>
        <v>17.955345540158977</v>
      </c>
      <c r="KL170" t="e">
        <f>IF(KL$68=0,HLOOKUP($A170,'Monte Carlo_locked values'!$CQ$6:$DS$506,'Half from MC Supply Inputs '!KL$138+1,FALSE),KL135)</f>
        <v>#N/A</v>
      </c>
      <c r="KM170" t="e">
        <f>IF(KM$68=0,HLOOKUP($A170,'Monte Carlo_locked values'!$CQ$6:$DS$506,'Half from MC Supply Inputs '!KM$138+1,FALSE),KM135)</f>
        <v>#N/A</v>
      </c>
      <c r="KN170" t="e">
        <f>IF(KN$68=0,HLOOKUP($A170,'Monte Carlo_locked values'!$CQ$6:$DS$506,'Half from MC Supply Inputs '!KN$138+1,FALSE),KN135)</f>
        <v>#N/A</v>
      </c>
      <c r="KO170">
        <f>IF(KO$68=0,HLOOKUP($A170,'Monte Carlo_locked values'!$CQ$6:$DS$506,'Half from MC Supply Inputs '!KO$138+1,FALSE),KO135)</f>
        <v>12.479054067920057</v>
      </c>
      <c r="KP170" t="e">
        <f>IF(KP$68=0,HLOOKUP($A170,'Monte Carlo_locked values'!$CQ$6:$DS$506,'Half from MC Supply Inputs '!KP$138+1,FALSE),KP135)</f>
        <v>#N/A</v>
      </c>
      <c r="KQ170">
        <f>IF(KQ$68=0,HLOOKUP($A170,'Monte Carlo_locked values'!$CQ$6:$DS$506,'Half from MC Supply Inputs '!KQ$138+1,FALSE),KQ135)</f>
        <v>17.955345540158977</v>
      </c>
      <c r="KR170" t="e">
        <f>IF(KR$68=0,HLOOKUP($A170,'Monte Carlo_locked values'!$CQ$6:$DS$506,'Half from MC Supply Inputs '!KR$138+1,FALSE),KR135)</f>
        <v>#N/A</v>
      </c>
      <c r="KS170">
        <f>IF(KS$68=0,HLOOKUP($A170,'Monte Carlo_locked values'!$CQ$6:$DS$506,'Half from MC Supply Inputs '!KS$138+1,FALSE),KS135)</f>
        <v>17.955345540158977</v>
      </c>
      <c r="KT170">
        <f>IF(KT$68=0,HLOOKUP($A170,'Monte Carlo_locked values'!$CQ$6:$DS$506,'Half from MC Supply Inputs '!KT$138+1,FALSE),KT135)</f>
        <v>17.955345540158977</v>
      </c>
      <c r="KU170" t="e">
        <f>IF(KU$68=0,HLOOKUP($A170,'Monte Carlo_locked values'!$CQ$6:$DS$506,'Half from MC Supply Inputs '!KU$138+1,FALSE),KU135)</f>
        <v>#N/A</v>
      </c>
      <c r="KV170" t="e">
        <f>IF(KV$68=0,HLOOKUP($A170,'Monte Carlo_locked values'!$CQ$6:$DS$506,'Half from MC Supply Inputs '!KV$138+1,FALSE),KV135)</f>
        <v>#N/A</v>
      </c>
      <c r="KW170">
        <f>IF(KW$68=0,HLOOKUP($A170,'Monte Carlo_locked values'!$CQ$6:$DS$506,'Half from MC Supply Inputs '!KW$138+1,FALSE),KW135)</f>
        <v>5.1378287451308333</v>
      </c>
      <c r="KX170">
        <f>IF(KX$68=0,HLOOKUP($A170,'Monte Carlo_locked values'!$CQ$6:$DS$506,'Half from MC Supply Inputs '!KX$138+1,FALSE),KX135)</f>
        <v>4.898041417235234</v>
      </c>
      <c r="KY170">
        <f>IF(KY$68=0,HLOOKUP($A170,'Monte Carlo_locked values'!$CQ$6:$DS$506,'Half from MC Supply Inputs '!KY$138+1,FALSE),KY135)</f>
        <v>17.955345540158977</v>
      </c>
      <c r="KZ170">
        <f>IF(KZ$68=0,HLOOKUP($A170,'Monte Carlo_locked values'!$CQ$6:$DS$506,'Half from MC Supply Inputs '!KZ$138+1,FALSE),KZ135)</f>
        <v>17.955345540158977</v>
      </c>
      <c r="LA170">
        <f>IF(LA$68=0,HLOOKUP($A170,'Monte Carlo_locked values'!$CQ$6:$DS$506,'Half from MC Supply Inputs '!LA$138+1,FALSE),LA135)</f>
        <v>17.955345540158977</v>
      </c>
      <c r="LB170" t="e">
        <f>IF(LB$68=0,HLOOKUP($A170,'Monte Carlo_locked values'!$CQ$6:$DS$506,'Half from MC Supply Inputs '!LB$138+1,FALSE),LB135)</f>
        <v>#N/A</v>
      </c>
      <c r="LC170">
        <f>IF(LC$68=0,HLOOKUP($A170,'Monte Carlo_locked values'!$CQ$6:$DS$506,'Half from MC Supply Inputs '!LC$138+1,FALSE),LC135)</f>
        <v>13.986962072750714</v>
      </c>
      <c r="LD170" t="e">
        <f>IF(LD$68=0,HLOOKUP($A170,'Monte Carlo_locked values'!$CQ$6:$DS$506,'Half from MC Supply Inputs '!LD$138+1,FALSE),LD135)</f>
        <v>#N/A</v>
      </c>
      <c r="LE170" t="e">
        <f>IF(LE$68=0,HLOOKUP($A170,'Monte Carlo_locked values'!$CQ$6:$DS$506,'Half from MC Supply Inputs '!LE$138+1,FALSE),LE135)</f>
        <v>#N/A</v>
      </c>
      <c r="LF170">
        <f>IF(LF$68=0,HLOOKUP($A170,'Monte Carlo_locked values'!$CQ$6:$DS$506,'Half from MC Supply Inputs '!LF$138+1,FALSE),LF135)</f>
        <v>17.955345540158977</v>
      </c>
      <c r="LG170">
        <f>IF(LG$68=0,HLOOKUP($A170,'Monte Carlo_locked values'!$CQ$6:$DS$506,'Half from MC Supply Inputs '!LG$138+1,FALSE),LG135)</f>
        <v>17.955345540158977</v>
      </c>
      <c r="LH170">
        <f>IF(LH$68=0,HLOOKUP($A170,'Monte Carlo_locked values'!$CQ$6:$DS$506,'Half from MC Supply Inputs '!LH$138+1,FALSE),LH135)</f>
        <v>17.955345540158977</v>
      </c>
      <c r="LI170">
        <f>IF(LI$68=0,HLOOKUP($A170,'Monte Carlo_locked values'!$CQ$6:$DS$506,'Half from MC Supply Inputs '!LI$138+1,FALSE),LI135)</f>
        <v>16.775573280537404</v>
      </c>
      <c r="LJ170" t="e">
        <f>IF(LJ$68=0,HLOOKUP($A170,'Monte Carlo_locked values'!$CQ$6:$DS$506,'Half from MC Supply Inputs '!LJ$138+1,FALSE),LJ135)</f>
        <v>#N/A</v>
      </c>
      <c r="LK170" t="e">
        <f>IF(LK$68=0,HLOOKUP($A170,'Monte Carlo_locked values'!$CQ$6:$DS$506,'Half from MC Supply Inputs '!LK$138+1,FALSE),LK135)</f>
        <v>#N/A</v>
      </c>
      <c r="LL170">
        <f>IF(LL$68=0,HLOOKUP($A170,'Monte Carlo_locked values'!$CQ$6:$DS$506,'Half from MC Supply Inputs '!LL$138+1,FALSE),LL135)</f>
        <v>17.955345540158977</v>
      </c>
      <c r="LM170">
        <f>IF(LM$68=0,HLOOKUP($A170,'Monte Carlo_locked values'!$CQ$6:$DS$506,'Half from MC Supply Inputs '!LM$138+1,FALSE),LM135)</f>
        <v>7.9910691808439509</v>
      </c>
      <c r="LN170">
        <f>IF(LN$68=0,HLOOKUP($A170,'Monte Carlo_locked values'!$CQ$6:$DS$506,'Half from MC Supply Inputs '!LN$138+1,FALSE),LN135)</f>
        <v>4.898041417235234</v>
      </c>
      <c r="LO170">
        <f>IF(LO$68=0,HLOOKUP($A170,'Monte Carlo_locked values'!$CQ$6:$DS$506,'Half from MC Supply Inputs '!LO$138+1,FALSE),LO135)</f>
        <v>4.898041417235234</v>
      </c>
      <c r="LP170">
        <f>IF(LP$68=0,HLOOKUP($A170,'Monte Carlo_locked values'!$CQ$6:$DS$506,'Half from MC Supply Inputs '!LP$138+1,FALSE),LP135)</f>
        <v>12.14304384936664</v>
      </c>
      <c r="LQ170">
        <f>IF(LQ$68=0,HLOOKUP($A170,'Monte Carlo_locked values'!$CQ$6:$DS$506,'Half from MC Supply Inputs '!LQ$138+1,FALSE),LQ135)</f>
        <v>17.955345540158977</v>
      </c>
      <c r="LR170" t="e">
        <f>IF(LR$68=0,HLOOKUP($A170,'Monte Carlo_locked values'!$CQ$6:$DS$506,'Half from MC Supply Inputs '!LR$138+1,FALSE),LR135)</f>
        <v>#N/A</v>
      </c>
      <c r="LS170">
        <f>IF(LS$68=0,HLOOKUP($A170,'Monte Carlo_locked values'!$CQ$6:$DS$506,'Half from MC Supply Inputs '!LS$138+1,FALSE),LS135)</f>
        <v>17.955345540158977</v>
      </c>
      <c r="LT170">
        <f>IF(LT$68=0,HLOOKUP($A170,'Monte Carlo_locked values'!$CQ$6:$DS$506,'Half from MC Supply Inputs '!LT$138+1,FALSE),LT135)</f>
        <v>17.955345540158977</v>
      </c>
      <c r="LU170" t="e">
        <f>IF(LU$68=0,HLOOKUP($A170,'Monte Carlo_locked values'!$CQ$6:$DS$506,'Half from MC Supply Inputs '!LU$138+1,FALSE),LU135)</f>
        <v>#N/A</v>
      </c>
      <c r="LV170" t="e">
        <f>IF(LV$68=0,HLOOKUP($A170,'Monte Carlo_locked values'!$CQ$6:$DS$506,'Half from MC Supply Inputs '!LV$138+1,FALSE),LV135)</f>
        <v>#N/A</v>
      </c>
      <c r="LW170">
        <f>IF(LW$68=0,HLOOKUP($A170,'Monte Carlo_locked values'!$CQ$6:$DS$506,'Half from MC Supply Inputs '!LW$138+1,FALSE),LW135)</f>
        <v>5.9335399974297989</v>
      </c>
      <c r="LX170" t="e">
        <f>IF(LX$68=0,HLOOKUP($A170,'Monte Carlo_locked values'!$CQ$6:$DS$506,'Half from MC Supply Inputs '!LX$138+1,FALSE),LX135)</f>
        <v>#N/A</v>
      </c>
      <c r="LY170" t="e">
        <f>IF(LY$68=0,HLOOKUP($A170,'Monte Carlo_locked values'!$CQ$6:$DS$506,'Half from MC Supply Inputs '!LY$138+1,FALSE),LY135)</f>
        <v>#N/A</v>
      </c>
      <c r="LZ170">
        <f>IF(LZ$68=0,HLOOKUP($A170,'Monte Carlo_locked values'!$CQ$6:$DS$506,'Half from MC Supply Inputs '!LZ$138+1,FALSE),LZ135)</f>
        <v>17.955345540158977</v>
      </c>
      <c r="MA170" t="e">
        <f>IF(MA$68=0,HLOOKUP($A170,'Monte Carlo_locked values'!$CQ$6:$DS$506,'Half from MC Supply Inputs '!MA$138+1,FALSE),MA135)</f>
        <v>#N/A</v>
      </c>
      <c r="MB170" t="e">
        <f>IF(MB$68=0,HLOOKUP($A170,'Monte Carlo_locked values'!$CQ$6:$DS$506,'Half from MC Supply Inputs '!MB$138+1,FALSE),MB135)</f>
        <v>#N/A</v>
      </c>
      <c r="MC170">
        <f>IF(MC$68=0,HLOOKUP($A170,'Monte Carlo_locked values'!$CQ$6:$DS$506,'Half from MC Supply Inputs '!MC$138+1,FALSE),MC135)</f>
        <v>4.898041417235234</v>
      </c>
      <c r="MD170" t="e">
        <f>IF(MD$68=0,HLOOKUP($A170,'Monte Carlo_locked values'!$CQ$6:$DS$506,'Half from MC Supply Inputs '!MD$138+1,FALSE),MD135)</f>
        <v>#N/A</v>
      </c>
      <c r="ME170">
        <f>IF(ME$68=0,HLOOKUP($A170,'Monte Carlo_locked values'!$CQ$6:$DS$506,'Half from MC Supply Inputs '!ME$138+1,FALSE),ME135)</f>
        <v>17.955345540158977</v>
      </c>
      <c r="MF170" t="e">
        <f>IF(MF$68=0,HLOOKUP($A170,'Monte Carlo_locked values'!$CQ$6:$DS$506,'Half from MC Supply Inputs '!MF$138+1,FALSE),MF135)</f>
        <v>#N/A</v>
      </c>
      <c r="MG170">
        <f>IF(MG$68=0,HLOOKUP($A170,'Monte Carlo_locked values'!$CQ$6:$DS$506,'Half from MC Supply Inputs '!MG$138+1,FALSE),MG135)</f>
        <v>17.955345540158977</v>
      </c>
      <c r="MH170" t="e">
        <f>IF(MH$68=0,HLOOKUP($A170,'Monte Carlo_locked values'!$CQ$6:$DS$506,'Half from MC Supply Inputs '!MH$138+1,FALSE),MH135)</f>
        <v>#N/A</v>
      </c>
      <c r="MI170">
        <f>IF(MI$68=0,HLOOKUP($A170,'Monte Carlo_locked values'!$CQ$6:$DS$506,'Half from MC Supply Inputs '!MI$138+1,FALSE),MI135)</f>
        <v>17.955345540158977</v>
      </c>
      <c r="MJ170">
        <f>IF(MJ$68=0,HLOOKUP($A170,'Monte Carlo_locked values'!$CQ$6:$DS$506,'Half from MC Supply Inputs '!MJ$138+1,FALSE),MJ135)</f>
        <v>8.1336416204183628</v>
      </c>
      <c r="MK170">
        <f>IF(MK$68=0,HLOOKUP($A170,'Monte Carlo_locked values'!$CQ$6:$DS$506,'Half from MC Supply Inputs '!MK$138+1,FALSE),MK135)</f>
        <v>5.6440090409476538</v>
      </c>
      <c r="ML170" t="e">
        <f>IF(ML$68=0,HLOOKUP($A170,'Monte Carlo_locked values'!$CQ$6:$DS$506,'Half from MC Supply Inputs '!ML$138+1,FALSE),ML135)</f>
        <v>#N/A</v>
      </c>
      <c r="MM170">
        <f>IF(MM$68=0,HLOOKUP($A170,'Monte Carlo_locked values'!$CQ$6:$DS$506,'Half from MC Supply Inputs '!MM$138+1,FALSE),MM135)</f>
        <v>17.955345540158977</v>
      </c>
      <c r="MN170" t="e">
        <f>IF(MN$68=0,HLOOKUP($A170,'Monte Carlo_locked values'!$CQ$6:$DS$506,'Half from MC Supply Inputs '!MN$138+1,FALSE),MN135)</f>
        <v>#N/A</v>
      </c>
      <c r="MO170" t="e">
        <f>IF(MO$68=0,HLOOKUP($A170,'Monte Carlo_locked values'!$CQ$6:$DS$506,'Half from MC Supply Inputs '!MO$138+1,FALSE),MO135)</f>
        <v>#N/A</v>
      </c>
      <c r="MP170">
        <f>IF(MP$68=0,HLOOKUP($A170,'Monte Carlo_locked values'!$CQ$6:$DS$506,'Half from MC Supply Inputs '!MP$138+1,FALSE),MP135)</f>
        <v>17.955345540158977</v>
      </c>
      <c r="MQ170">
        <f>IF(MQ$68=0,HLOOKUP($A170,'Monte Carlo_locked values'!$CQ$6:$DS$506,'Half from MC Supply Inputs '!MQ$138+1,FALSE),MQ135)</f>
        <v>17.955345540158977</v>
      </c>
      <c r="MR170">
        <f>IF(MR$68=0,HLOOKUP($A170,'Monte Carlo_locked values'!$CQ$6:$DS$506,'Half from MC Supply Inputs '!MR$138+1,FALSE),MR135)</f>
        <v>17.955345540158977</v>
      </c>
      <c r="MS170" t="e">
        <f>IF(MS$68=0,HLOOKUP($A170,'Monte Carlo_locked values'!$CQ$6:$DS$506,'Half from MC Supply Inputs '!MS$138+1,FALSE),MS135)</f>
        <v>#N/A</v>
      </c>
      <c r="MT170">
        <f>IF(MT$68=0,HLOOKUP($A170,'Monte Carlo_locked values'!$CQ$6:$DS$506,'Half from MC Supply Inputs '!MT$138+1,FALSE),MT135)</f>
        <v>17.955345540158977</v>
      </c>
      <c r="MU170">
        <f>IF(MU$68=0,HLOOKUP($A170,'Monte Carlo_locked values'!$CQ$6:$DS$506,'Half from MC Supply Inputs '!MU$138+1,FALSE),MU135)</f>
        <v>17.955345540158977</v>
      </c>
      <c r="MV170" t="e">
        <f>IF(MV$68=0,HLOOKUP($A170,'Monte Carlo_locked values'!$CQ$6:$DS$506,'Half from MC Supply Inputs '!MV$138+1,FALSE),MV135)</f>
        <v>#N/A</v>
      </c>
      <c r="MW170" t="e">
        <f>IF(MW$68=0,HLOOKUP($A170,'Monte Carlo_locked values'!$CQ$6:$DS$506,'Half from MC Supply Inputs '!MW$138+1,FALSE),MW135)</f>
        <v>#N/A</v>
      </c>
      <c r="MX170" t="e">
        <f>IF(MX$68=0,HLOOKUP($A170,'Monte Carlo_locked values'!$CQ$6:$DS$506,'Half from MC Supply Inputs '!MX$138+1,FALSE),MX135)</f>
        <v>#N/A</v>
      </c>
      <c r="MY170">
        <f>IF(MY$68=0,HLOOKUP($A170,'Monte Carlo_locked values'!$CQ$6:$DS$506,'Half from MC Supply Inputs '!MY$138+1,FALSE),MY135)</f>
        <v>15.513345260241687</v>
      </c>
      <c r="MZ170" t="e">
        <f>IF(MZ$68=0,HLOOKUP($A170,'Monte Carlo_locked values'!$CQ$6:$DS$506,'Half from MC Supply Inputs '!MZ$138+1,FALSE),MZ135)</f>
        <v>#N/A</v>
      </c>
      <c r="NA170">
        <f>IF(NA$68=0,HLOOKUP($A170,'Monte Carlo_locked values'!$CQ$6:$DS$506,'Half from MC Supply Inputs '!NA$138+1,FALSE),NA135)</f>
        <v>6.3163156474081186</v>
      </c>
      <c r="NB170" t="e">
        <f>IF(NB$68=0,HLOOKUP($A170,'Monte Carlo_locked values'!$CQ$6:$DS$506,'Half from MC Supply Inputs '!NB$138+1,FALSE),NB135)</f>
        <v>#N/A</v>
      </c>
      <c r="NC170">
        <f>IF(NC$68=0,HLOOKUP($A170,'Monte Carlo_locked values'!$CQ$6:$DS$506,'Half from MC Supply Inputs '!NC$138+1,FALSE),NC135)</f>
        <v>17.955345540158977</v>
      </c>
      <c r="ND170">
        <f>IF(ND$68=0,HLOOKUP($A170,'Monte Carlo_locked values'!$CQ$6:$DS$506,'Half from MC Supply Inputs '!ND$138+1,FALSE),ND135)</f>
        <v>4.898041417235234</v>
      </c>
      <c r="NE170">
        <f>IF(NE$68=0,HLOOKUP($A170,'Monte Carlo_locked values'!$CQ$6:$DS$506,'Half from MC Supply Inputs '!NE$138+1,FALSE),NE135)</f>
        <v>15.291499192878279</v>
      </c>
      <c r="NF170" t="e">
        <f>IF(NF$68=0,HLOOKUP($A170,'Monte Carlo_locked values'!$CQ$6:$DS$506,'Half from MC Supply Inputs '!NF$138+1,FALSE),NF135)</f>
        <v>#N/A</v>
      </c>
      <c r="NG170" t="e">
        <f>IF(NG$68=0,HLOOKUP($A170,'Monte Carlo_locked values'!$CQ$6:$DS$506,'Half from MC Supply Inputs '!NG$138+1,FALSE),NG135)</f>
        <v>#N/A</v>
      </c>
      <c r="NH170" t="e">
        <f>IF(NH$68=0,HLOOKUP($A170,'Monte Carlo_locked values'!$CQ$6:$DS$506,'Half from MC Supply Inputs '!NH$138+1,FALSE),NH135)</f>
        <v>#N/A</v>
      </c>
      <c r="NI170">
        <f>IF(NI$68=0,HLOOKUP($A170,'Monte Carlo_locked values'!$CQ$6:$DS$506,'Half from MC Supply Inputs '!NI$138+1,FALSE),NI135)</f>
        <v>10.412627817032622</v>
      </c>
      <c r="NJ170">
        <f>IF(NJ$68=0,HLOOKUP($A170,'Monte Carlo_locked values'!$CQ$6:$DS$506,'Half from MC Supply Inputs '!NJ$138+1,FALSE),NJ135)</f>
        <v>17.955345540158977</v>
      </c>
      <c r="NK170">
        <f>IF(NK$68=0,HLOOKUP($A170,'Monte Carlo_locked values'!$CQ$6:$DS$506,'Half from MC Supply Inputs '!NK$138+1,FALSE),NK135)</f>
        <v>4.898041417235234</v>
      </c>
      <c r="NL170">
        <f>IF(NL$68=0,HLOOKUP($A170,'Monte Carlo_locked values'!$CQ$6:$DS$506,'Half from MC Supply Inputs '!NL$138+1,FALSE),NL135)</f>
        <v>17.955345540158977</v>
      </c>
      <c r="NM170" t="e">
        <f>IF(NM$68=0,HLOOKUP($A170,'Monte Carlo_locked values'!$CQ$6:$DS$506,'Half from MC Supply Inputs '!NM$138+1,FALSE),NM135)</f>
        <v>#N/A</v>
      </c>
      <c r="NN170" t="e">
        <f>IF(NN$68=0,HLOOKUP($A170,'Monte Carlo_locked values'!$CQ$6:$DS$506,'Half from MC Supply Inputs '!NN$138+1,FALSE),NN135)</f>
        <v>#N/A</v>
      </c>
      <c r="NO170" t="e">
        <f>IF(NO$68=0,HLOOKUP($A170,'Monte Carlo_locked values'!$CQ$6:$DS$506,'Half from MC Supply Inputs '!NO$138+1,FALSE),NO135)</f>
        <v>#N/A</v>
      </c>
      <c r="NP170">
        <f>IF(NP$68=0,HLOOKUP($A170,'Monte Carlo_locked values'!$CQ$6:$DS$506,'Half from MC Supply Inputs '!NP$138+1,FALSE),NP135)</f>
        <v>17.955345540158977</v>
      </c>
      <c r="NQ170" t="e">
        <f>IF(NQ$68=0,HLOOKUP($A170,'Monte Carlo_locked values'!$CQ$6:$DS$506,'Half from MC Supply Inputs '!NQ$138+1,FALSE),NQ135)</f>
        <v>#N/A</v>
      </c>
      <c r="NR170" t="e">
        <f>IF(NR$68=0,HLOOKUP($A170,'Monte Carlo_locked values'!$CQ$6:$DS$506,'Half from MC Supply Inputs '!NR$138+1,FALSE),NR135)</f>
        <v>#N/A</v>
      </c>
      <c r="NS170" t="e">
        <f>IF(NS$68=0,HLOOKUP($A170,'Monte Carlo_locked values'!$CQ$6:$DS$506,'Half from MC Supply Inputs '!NS$138+1,FALSE),NS135)</f>
        <v>#N/A</v>
      </c>
      <c r="NT170" t="e">
        <f>IF(NT$68=0,HLOOKUP($A170,'Monte Carlo_locked values'!$CQ$6:$DS$506,'Half from MC Supply Inputs '!NT$138+1,FALSE),NT135)</f>
        <v>#N/A</v>
      </c>
      <c r="NU170" t="e">
        <f>IF(NU$68=0,HLOOKUP($A170,'Monte Carlo_locked values'!$CQ$6:$DS$506,'Half from MC Supply Inputs '!NU$138+1,FALSE),NU135)</f>
        <v>#N/A</v>
      </c>
      <c r="NV170" t="e">
        <f>IF(NV$68=0,HLOOKUP($A170,'Monte Carlo_locked values'!$CQ$6:$DS$506,'Half from MC Supply Inputs '!NV$138+1,FALSE),NV135)</f>
        <v>#N/A</v>
      </c>
      <c r="NW170">
        <f>IF(NW$68=0,HLOOKUP($A170,'Monte Carlo_locked values'!$CQ$6:$DS$506,'Half from MC Supply Inputs '!NW$138+1,FALSE),NW135)</f>
        <v>17.955345540158977</v>
      </c>
      <c r="NX170" t="e">
        <f>IF(NX$68=0,HLOOKUP($A170,'Monte Carlo_locked values'!$CQ$6:$DS$506,'Half from MC Supply Inputs '!NX$138+1,FALSE),NX135)</f>
        <v>#N/A</v>
      </c>
      <c r="NY170">
        <f>IF(NY$68=0,HLOOKUP($A170,'Monte Carlo_locked values'!$CQ$6:$DS$506,'Half from MC Supply Inputs '!NY$138+1,FALSE),NY135)</f>
        <v>7.6929540221632688</v>
      </c>
      <c r="NZ170" t="e">
        <f>IF(NZ$68=0,HLOOKUP($A170,'Monte Carlo_locked values'!$CQ$6:$DS$506,'Half from MC Supply Inputs '!NZ$138+1,FALSE),NZ135)</f>
        <v>#N/A</v>
      </c>
      <c r="OA170">
        <f>IF(OA$68=0,HLOOKUP($A170,'Monte Carlo_locked values'!$CQ$6:$DS$506,'Half from MC Supply Inputs '!OA$138+1,FALSE),OA135)</f>
        <v>4.898041417235234</v>
      </c>
      <c r="OB170">
        <f>IF(OB$68=0,HLOOKUP($A170,'Monte Carlo_locked values'!$CQ$6:$DS$506,'Half from MC Supply Inputs '!OB$138+1,FALSE),OB135)</f>
        <v>17.955345540158977</v>
      </c>
      <c r="OC170" t="e">
        <f>IF(OC$68=0,HLOOKUP($A170,'Monte Carlo_locked values'!$CQ$6:$DS$506,'Half from MC Supply Inputs '!OC$138+1,FALSE),OC135)</f>
        <v>#N/A</v>
      </c>
      <c r="OD170">
        <f>IF(OD$68=0,HLOOKUP($A170,'Monte Carlo_locked values'!$CQ$6:$DS$506,'Half from MC Supply Inputs '!OD$138+1,FALSE),OD135)</f>
        <v>17.955345540158977</v>
      </c>
      <c r="OE170">
        <f>IF(OE$68=0,HLOOKUP($A170,'Monte Carlo_locked values'!$CQ$6:$DS$506,'Half from MC Supply Inputs '!OE$138+1,FALSE),OE135)</f>
        <v>17.955345540158977</v>
      </c>
      <c r="OF170">
        <f>IF(OF$68=0,HLOOKUP($A170,'Monte Carlo_locked values'!$CQ$6:$DS$506,'Half from MC Supply Inputs '!OF$138+1,FALSE),OF135)</f>
        <v>17.955345540158977</v>
      </c>
      <c r="OG170" t="e">
        <f>IF(OG$68=0,HLOOKUP($A170,'Monte Carlo_locked values'!$CQ$6:$DS$506,'Half from MC Supply Inputs '!OG$138+1,FALSE),OG135)</f>
        <v>#N/A</v>
      </c>
      <c r="OH170">
        <f>IF(OH$68=0,HLOOKUP($A170,'Monte Carlo_locked values'!$CQ$6:$DS$506,'Half from MC Supply Inputs '!OH$138+1,FALSE),OH135)</f>
        <v>17.955345540158977</v>
      </c>
      <c r="OI170" t="e">
        <f>IF(OI$68=0,HLOOKUP($A170,'Monte Carlo_locked values'!$CQ$6:$DS$506,'Half from MC Supply Inputs '!OI$138+1,FALSE),OI135)</f>
        <v>#N/A</v>
      </c>
      <c r="OJ170" t="e">
        <f>IF(OJ$68=0,HLOOKUP($A170,'Monte Carlo_locked values'!$CQ$6:$DS$506,'Half from MC Supply Inputs '!OJ$138+1,FALSE),OJ135)</f>
        <v>#N/A</v>
      </c>
      <c r="OK170">
        <f>IF(OK$68=0,HLOOKUP($A170,'Monte Carlo_locked values'!$CQ$6:$DS$506,'Half from MC Supply Inputs '!OK$138+1,FALSE),OK135)</f>
        <v>17.955345540158977</v>
      </c>
      <c r="OL170" t="e">
        <f>IF(OL$68=0,HLOOKUP($A170,'Monte Carlo_locked values'!$CQ$6:$DS$506,'Half from MC Supply Inputs '!OL$138+1,FALSE),OL135)</f>
        <v>#N/A</v>
      </c>
      <c r="OM170">
        <f>IF(OM$68=0,HLOOKUP($A170,'Monte Carlo_locked values'!$CQ$6:$DS$506,'Half from MC Supply Inputs '!OM$138+1,FALSE),OM135)</f>
        <v>17.955345540158977</v>
      </c>
      <c r="ON170">
        <f>IF(ON$68=0,HLOOKUP($A170,'Monte Carlo_locked values'!$CQ$6:$DS$506,'Half from MC Supply Inputs '!ON$138+1,FALSE),ON135)</f>
        <v>17.955345540158977</v>
      </c>
      <c r="OO170">
        <f>IF(OO$68=0,HLOOKUP($A170,'Monte Carlo_locked values'!$CQ$6:$DS$506,'Half from MC Supply Inputs '!OO$138+1,FALSE),OO135)</f>
        <v>14.155141500949258</v>
      </c>
      <c r="OP170">
        <f>IF(OP$68=0,HLOOKUP($A170,'Monte Carlo_locked values'!$CQ$6:$DS$506,'Half from MC Supply Inputs '!OP$138+1,FALSE),OP135)</f>
        <v>6.4022671809116671</v>
      </c>
      <c r="OQ170" t="e">
        <f>IF(OQ$68=0,HLOOKUP($A170,'Monte Carlo_locked values'!$CQ$6:$DS$506,'Half from MC Supply Inputs '!OQ$138+1,FALSE),OQ135)</f>
        <v>#N/A</v>
      </c>
      <c r="OR170">
        <f>IF(OR$68=0,HLOOKUP($A170,'Monte Carlo_locked values'!$CQ$6:$DS$506,'Half from MC Supply Inputs '!OR$138+1,FALSE),OR135)</f>
        <v>4.898041417235234</v>
      </c>
      <c r="OS170" t="e">
        <f>IF(OS$68=0,HLOOKUP($A170,'Monte Carlo_locked values'!$CQ$6:$DS$506,'Half from MC Supply Inputs '!OS$138+1,FALSE),OS135)</f>
        <v>#N/A</v>
      </c>
      <c r="OT170" t="e">
        <f>IF(OT$68=0,HLOOKUP($A170,'Monte Carlo_locked values'!$CQ$6:$DS$506,'Half from MC Supply Inputs '!OT$138+1,FALSE),OT135)</f>
        <v>#N/A</v>
      </c>
      <c r="OU170">
        <f>IF(OU$68=0,HLOOKUP($A170,'Monte Carlo_locked values'!$CQ$6:$DS$506,'Half from MC Supply Inputs '!OU$138+1,FALSE),OU135)</f>
        <v>17.955345540158977</v>
      </c>
      <c r="OV170" t="e">
        <f>IF(OV$68=0,HLOOKUP($A170,'Monte Carlo_locked values'!$CQ$6:$DS$506,'Half from MC Supply Inputs '!OV$138+1,FALSE),OV135)</f>
        <v>#N/A</v>
      </c>
      <c r="OW170">
        <f>IF(OW$68=0,HLOOKUP($A170,'Monte Carlo_locked values'!$CQ$6:$DS$506,'Half from MC Supply Inputs '!OW$138+1,FALSE),OW135)</f>
        <v>8.5633247921687392</v>
      </c>
      <c r="OX170" t="e">
        <f>IF(OX$68=0,HLOOKUP($A170,'Monte Carlo_locked values'!$CQ$6:$DS$506,'Half from MC Supply Inputs '!OX$138+1,FALSE),OX135)</f>
        <v>#N/A</v>
      </c>
      <c r="OY170">
        <f>IF(OY$68=0,HLOOKUP($A170,'Monte Carlo_locked values'!$CQ$6:$DS$506,'Half from MC Supply Inputs '!OY$138+1,FALSE),OY135)</f>
        <v>7.5688241214294409</v>
      </c>
      <c r="OZ170" t="e">
        <f>IF(OZ$68=0,HLOOKUP($A170,'Monte Carlo_locked values'!$CQ$6:$DS$506,'Half from MC Supply Inputs '!OZ$138+1,FALSE),OZ135)</f>
        <v>#N/A</v>
      </c>
      <c r="PA170">
        <f>IF(PA$68=0,HLOOKUP($A170,'Monte Carlo_locked values'!$CQ$6:$DS$506,'Half from MC Supply Inputs '!PA$138+1,FALSE),PA135)</f>
        <v>17.955345540158977</v>
      </c>
      <c r="PB170" t="e">
        <f>IF(PB$68=0,HLOOKUP($A170,'Monte Carlo_locked values'!$CQ$6:$DS$506,'Half from MC Supply Inputs '!PB$138+1,FALSE),PB135)</f>
        <v>#N/A</v>
      </c>
      <c r="PC170" t="e">
        <f>IF(PC$68=0,HLOOKUP($A170,'Monte Carlo_locked values'!$CQ$6:$DS$506,'Half from MC Supply Inputs '!PC$138+1,FALSE),PC135)</f>
        <v>#N/A</v>
      </c>
      <c r="PD170">
        <f>IF(PD$68=0,HLOOKUP($A170,'Monte Carlo_locked values'!$CQ$6:$DS$506,'Half from MC Supply Inputs '!PD$138+1,FALSE),PD135)</f>
        <v>17.955345540158977</v>
      </c>
      <c r="PE170">
        <f>IF(PE$68=0,HLOOKUP($A170,'Monte Carlo_locked values'!$CQ$6:$DS$506,'Half from MC Supply Inputs '!PE$138+1,FALSE),PE135)</f>
        <v>17.955345540158977</v>
      </c>
      <c r="PF170" t="e">
        <f>IF(PF$68=0,HLOOKUP($A170,'Monte Carlo_locked values'!$CQ$6:$DS$506,'Half from MC Supply Inputs '!PF$138+1,FALSE),PF135)</f>
        <v>#N/A</v>
      </c>
      <c r="PG170">
        <f>IF(PG$68=0,HLOOKUP($A170,'Monte Carlo_locked values'!$CQ$6:$DS$506,'Half from MC Supply Inputs '!PG$138+1,FALSE),PG135)</f>
        <v>6.5836723347909007</v>
      </c>
      <c r="PH170">
        <f>IF(PH$68=0,HLOOKUP($A170,'Monte Carlo_locked values'!$CQ$6:$DS$506,'Half from MC Supply Inputs '!PH$138+1,FALSE),PH135)</f>
        <v>16.922778948721099</v>
      </c>
      <c r="PI170">
        <f>IF(PI$68=0,HLOOKUP($A170,'Monte Carlo_locked values'!$CQ$6:$DS$506,'Half from MC Supply Inputs '!PI$138+1,FALSE),PI135)</f>
        <v>14.096887154840667</v>
      </c>
      <c r="PJ170">
        <f>IF(PJ$68=0,HLOOKUP($A170,'Monte Carlo_locked values'!$CQ$6:$DS$506,'Half from MC Supply Inputs '!PJ$138+1,FALSE),PJ135)</f>
        <v>17.955345540158977</v>
      </c>
      <c r="PK170" t="e">
        <f>IF(PK$68=0,HLOOKUP($A170,'Monte Carlo_locked values'!$CQ$6:$DS$506,'Half from MC Supply Inputs '!PK$138+1,FALSE),PK135)</f>
        <v>#N/A</v>
      </c>
      <c r="PL170" t="e">
        <f>IF(PL$68=0,HLOOKUP($A170,'Monte Carlo_locked values'!$CQ$6:$DS$506,'Half from MC Supply Inputs '!PL$138+1,FALSE),PL135)</f>
        <v>#N/A</v>
      </c>
      <c r="PM170" t="e">
        <f>IF(PM$68=0,HLOOKUP($A170,'Monte Carlo_locked values'!$CQ$6:$DS$506,'Half from MC Supply Inputs '!PM$138+1,FALSE),PM135)</f>
        <v>#N/A</v>
      </c>
      <c r="PN170" t="e">
        <f>IF(PN$68=0,HLOOKUP($A170,'Monte Carlo_locked values'!$CQ$6:$DS$506,'Half from MC Supply Inputs '!PN$138+1,FALSE),PN135)</f>
        <v>#N/A</v>
      </c>
      <c r="PO170">
        <f>IF(PO$68=0,HLOOKUP($A170,'Monte Carlo_locked values'!$CQ$6:$DS$506,'Half from MC Supply Inputs '!PO$138+1,FALSE),PO135)</f>
        <v>17.955345540158977</v>
      </c>
      <c r="PP170" t="e">
        <f>IF(PP$68=0,HLOOKUP($A170,'Monte Carlo_locked values'!$CQ$6:$DS$506,'Half from MC Supply Inputs '!PP$138+1,FALSE),PP135)</f>
        <v>#N/A</v>
      </c>
      <c r="PQ170">
        <f>IF(PQ$68=0,HLOOKUP($A170,'Monte Carlo_locked values'!$CQ$6:$DS$506,'Half from MC Supply Inputs '!PQ$138+1,FALSE),PQ135)</f>
        <v>17.955345540158977</v>
      </c>
      <c r="PR170">
        <f>IF(PR$68=0,HLOOKUP($A170,'Monte Carlo_locked values'!$CQ$6:$DS$506,'Half from MC Supply Inputs '!PR$138+1,FALSE),PR135)</f>
        <v>17.955345540158977</v>
      </c>
      <c r="PS170">
        <f>IF(PS$68=0,HLOOKUP($A170,'Monte Carlo_locked values'!$CQ$6:$DS$506,'Half from MC Supply Inputs '!PS$138+1,FALSE),PS135)</f>
        <v>17.955345540158977</v>
      </c>
      <c r="PT170">
        <f>IF(PT$68=0,HLOOKUP($A170,'Monte Carlo_locked values'!$CQ$6:$DS$506,'Half from MC Supply Inputs '!PT$138+1,FALSE),PT135)</f>
        <v>17.955345540158977</v>
      </c>
      <c r="PU170">
        <f>IF(PU$68=0,HLOOKUP($A170,'Monte Carlo_locked values'!$CQ$6:$DS$506,'Half from MC Supply Inputs '!PU$138+1,FALSE),PU135)</f>
        <v>5.006741305918224</v>
      </c>
      <c r="PV170">
        <f>IF(PV$68=0,HLOOKUP($A170,'Monte Carlo_locked values'!$CQ$6:$DS$506,'Half from MC Supply Inputs '!PV$138+1,FALSE),PV135)</f>
        <v>4.898041417235234</v>
      </c>
      <c r="PW170" t="e">
        <f>IF(PW$68=0,HLOOKUP($A170,'Monte Carlo_locked values'!$CQ$6:$DS$506,'Half from MC Supply Inputs '!PW$138+1,FALSE),PW135)</f>
        <v>#N/A</v>
      </c>
      <c r="PX170" t="e">
        <f>IF(PX$68=0,HLOOKUP($A170,'Monte Carlo_locked values'!$CQ$6:$DS$506,'Half from MC Supply Inputs '!PX$138+1,FALSE),PX135)</f>
        <v>#N/A</v>
      </c>
      <c r="PY170">
        <f>IF(PY$68=0,HLOOKUP($A170,'Monte Carlo_locked values'!$CQ$6:$DS$506,'Half from MC Supply Inputs '!PY$138+1,FALSE),PY135)</f>
        <v>6.4348464706020021</v>
      </c>
      <c r="PZ170" t="e">
        <f>IF(PZ$68=0,HLOOKUP($A170,'Monte Carlo_locked values'!$CQ$6:$DS$506,'Half from MC Supply Inputs '!PZ$138+1,FALSE),PZ135)</f>
        <v>#N/A</v>
      </c>
      <c r="QA170">
        <f>IF(QA$68=0,HLOOKUP($A170,'Monte Carlo_locked values'!$CQ$6:$DS$506,'Half from MC Supply Inputs '!QA$138+1,FALSE),QA135)</f>
        <v>17.955345540158977</v>
      </c>
      <c r="QB170" t="e">
        <f>IF(QB$68=0,HLOOKUP($A170,'Monte Carlo_locked values'!$CQ$6:$DS$506,'Half from MC Supply Inputs '!QB$138+1,FALSE),QB135)</f>
        <v>#N/A</v>
      </c>
      <c r="QC170">
        <f>IF(QC$68=0,HLOOKUP($A170,'Monte Carlo_locked values'!$CQ$6:$DS$506,'Half from MC Supply Inputs '!QC$138+1,FALSE),QC135)</f>
        <v>16.680008079191357</v>
      </c>
      <c r="QD170" t="e">
        <f>IF(QD$68=0,HLOOKUP($A170,'Monte Carlo_locked values'!$CQ$6:$DS$506,'Half from MC Supply Inputs '!QD$138+1,FALSE),QD135)</f>
        <v>#N/A</v>
      </c>
      <c r="QE170">
        <f>IF(QE$68=0,HLOOKUP($A170,'Monte Carlo_locked values'!$CQ$6:$DS$506,'Half from MC Supply Inputs '!QE$138+1,FALSE),QE135)</f>
        <v>17.955345540158977</v>
      </c>
      <c r="QF170" t="e">
        <f>IF(QF$68=0,HLOOKUP($A170,'Monte Carlo_locked values'!$CQ$6:$DS$506,'Half from MC Supply Inputs '!QF$138+1,FALSE),QF135)</f>
        <v>#N/A</v>
      </c>
      <c r="QG170">
        <f>IF(QG$68=0,HLOOKUP($A170,'Monte Carlo_locked values'!$CQ$6:$DS$506,'Half from MC Supply Inputs '!QG$138+1,FALSE),QG135)</f>
        <v>5.1469556844338635</v>
      </c>
      <c r="QH170" t="e">
        <f>IF(QH$68=0,HLOOKUP($A170,'Monte Carlo_locked values'!$CQ$6:$DS$506,'Half from MC Supply Inputs '!QH$138+1,FALSE),QH135)</f>
        <v>#N/A</v>
      </c>
      <c r="QI170">
        <f>IF(QI$68=0,HLOOKUP($A170,'Monte Carlo_locked values'!$CQ$6:$DS$506,'Half from MC Supply Inputs '!QI$138+1,FALSE),QI135)</f>
        <v>4.898041417235234</v>
      </c>
      <c r="QJ170" t="e">
        <f>IF(QJ$68=0,HLOOKUP($A170,'Monte Carlo_locked values'!$CQ$6:$DS$506,'Half from MC Supply Inputs '!QJ$138+1,FALSE),QJ135)</f>
        <v>#N/A</v>
      </c>
      <c r="QK170">
        <f>IF(QK$68=0,HLOOKUP($A170,'Monte Carlo_locked values'!$CQ$6:$DS$506,'Half from MC Supply Inputs '!QK$138+1,FALSE),QK135)</f>
        <v>17.955345540158977</v>
      </c>
      <c r="QL170">
        <f>IF(QL$68=0,HLOOKUP($A170,'Monte Carlo_locked values'!$CQ$6:$DS$506,'Half from MC Supply Inputs '!QL$138+1,FALSE),QL135)</f>
        <v>17.955345540158977</v>
      </c>
      <c r="QM170" t="e">
        <f>IF(QM$68=0,HLOOKUP($A170,'Monte Carlo_locked values'!$CQ$6:$DS$506,'Half from MC Supply Inputs '!QM$138+1,FALSE),QM135)</f>
        <v>#N/A</v>
      </c>
      <c r="QN170">
        <f>IF(QN$68=0,HLOOKUP($A170,'Monte Carlo_locked values'!$CQ$6:$DS$506,'Half from MC Supply Inputs '!QN$138+1,FALSE),QN135)</f>
        <v>17.955345540158977</v>
      </c>
      <c r="QO170">
        <f>IF(QO$68=0,HLOOKUP($A170,'Monte Carlo_locked values'!$CQ$6:$DS$506,'Half from MC Supply Inputs '!QO$138+1,FALSE),QO135)</f>
        <v>11.358952952973821</v>
      </c>
      <c r="QP170" t="e">
        <f>IF(QP$68=0,HLOOKUP($A170,'Monte Carlo_locked values'!$CQ$6:$DS$506,'Half from MC Supply Inputs '!QP$138+1,FALSE),QP135)</f>
        <v>#N/A</v>
      </c>
      <c r="QQ170" t="e">
        <f>IF(QQ$68=0,HLOOKUP($A170,'Monte Carlo_locked values'!$CQ$6:$DS$506,'Half from MC Supply Inputs '!QQ$138+1,FALSE),QQ135)</f>
        <v>#N/A</v>
      </c>
      <c r="QR170" t="e">
        <f>IF(QR$68=0,HLOOKUP($A170,'Monte Carlo_locked values'!$CQ$6:$DS$506,'Half from MC Supply Inputs '!QR$138+1,FALSE),QR135)</f>
        <v>#N/A</v>
      </c>
      <c r="QS170" t="e">
        <f>IF(QS$68=0,HLOOKUP($A170,'Monte Carlo_locked values'!$CQ$6:$DS$506,'Half from MC Supply Inputs '!QS$138+1,FALSE),QS135)</f>
        <v>#N/A</v>
      </c>
      <c r="QT170">
        <f>IF(QT$68=0,HLOOKUP($A170,'Monte Carlo_locked values'!$CQ$6:$DS$506,'Half from MC Supply Inputs '!QT$138+1,FALSE),QT135)</f>
        <v>17.955345540158977</v>
      </c>
      <c r="QU170" t="e">
        <f>IF(QU$68=0,HLOOKUP($A170,'Monte Carlo_locked values'!$CQ$6:$DS$506,'Half from MC Supply Inputs '!QU$138+1,FALSE),QU135)</f>
        <v>#N/A</v>
      </c>
      <c r="QV170" t="e">
        <f>IF(QV$68=0,HLOOKUP($A170,'Monte Carlo_locked values'!$CQ$6:$DS$506,'Half from MC Supply Inputs '!QV$138+1,FALSE),QV135)</f>
        <v>#N/A</v>
      </c>
      <c r="QW170">
        <f>IF(QW$68=0,HLOOKUP($A170,'Monte Carlo_locked values'!$CQ$6:$DS$506,'Half from MC Supply Inputs '!QW$138+1,FALSE),QW135)</f>
        <v>9.2214772491472186</v>
      </c>
      <c r="QX170">
        <f>IF(QX$68=0,HLOOKUP($A170,'Monte Carlo_locked values'!$CQ$6:$DS$506,'Half from MC Supply Inputs '!QX$138+1,FALSE),QX135)</f>
        <v>17.955345540158977</v>
      </c>
      <c r="QY170" t="e">
        <f>IF(QY$68=0,HLOOKUP($A170,'Monte Carlo_locked values'!$CQ$6:$DS$506,'Half from MC Supply Inputs '!QY$138+1,FALSE),QY135)</f>
        <v>#N/A</v>
      </c>
      <c r="QZ170" t="e">
        <f>IF(QZ$68=0,HLOOKUP($A170,'Monte Carlo_locked values'!$CQ$6:$DS$506,'Half from MC Supply Inputs '!QZ$138+1,FALSE),QZ135)</f>
        <v>#N/A</v>
      </c>
      <c r="RA170" t="e">
        <f>IF(RA$68=0,HLOOKUP($A170,'Monte Carlo_locked values'!$CQ$6:$DS$506,'Half from MC Supply Inputs '!RA$138+1,FALSE),RA135)</f>
        <v>#N/A</v>
      </c>
      <c r="RB170">
        <f>IF(RB$68=0,HLOOKUP($A170,'Monte Carlo_locked values'!$CQ$6:$DS$506,'Half from MC Supply Inputs '!RB$138+1,FALSE),RB135)</f>
        <v>17.955345540158977</v>
      </c>
      <c r="RC170" t="e">
        <f>IF(RC$68=0,HLOOKUP($A170,'Monte Carlo_locked values'!$CQ$6:$DS$506,'Half from MC Supply Inputs '!RC$138+1,FALSE),RC135)</f>
        <v>#N/A</v>
      </c>
      <c r="RD170">
        <f>IF(RD$68=0,HLOOKUP($A170,'Monte Carlo_locked values'!$CQ$6:$DS$506,'Half from MC Supply Inputs '!RD$138+1,FALSE),RD135)</f>
        <v>17.955345540158977</v>
      </c>
      <c r="RE170" t="e">
        <f>IF(RE$68=0,HLOOKUP($A170,'Monte Carlo_locked values'!$CQ$6:$DS$506,'Half from MC Supply Inputs '!RE$138+1,FALSE),RE135)</f>
        <v>#N/A</v>
      </c>
      <c r="RF170">
        <f>IF(RF$68=0,HLOOKUP($A170,'Monte Carlo_locked values'!$CQ$6:$DS$506,'Half from MC Supply Inputs '!RF$138+1,FALSE),RF135)</f>
        <v>17.955345540158977</v>
      </c>
      <c r="RG170" t="e">
        <f>IF(RG$68=0,HLOOKUP($A170,'Monte Carlo_locked values'!$CQ$6:$DS$506,'Half from MC Supply Inputs '!RG$138+1,FALSE),RG135)</f>
        <v>#N/A</v>
      </c>
      <c r="RH170">
        <f>IF(RH$68=0,HLOOKUP($A170,'Monte Carlo_locked values'!$CQ$6:$DS$506,'Half from MC Supply Inputs '!RH$138+1,FALSE),RH135)</f>
        <v>17.955345540158977</v>
      </c>
      <c r="RI170" t="e">
        <f>IF(RI$68=0,HLOOKUP($A170,'Monte Carlo_locked values'!$CQ$6:$DS$506,'Half from MC Supply Inputs '!RI$138+1,FALSE),RI135)</f>
        <v>#N/A</v>
      </c>
      <c r="RJ170" t="e">
        <f>IF(RJ$68=0,HLOOKUP($A170,'Monte Carlo_locked values'!$CQ$6:$DS$506,'Half from MC Supply Inputs '!RJ$138+1,FALSE),RJ135)</f>
        <v>#N/A</v>
      </c>
      <c r="RK170" t="e">
        <f>IF(RK$68=0,HLOOKUP($A170,'Monte Carlo_locked values'!$CQ$6:$DS$506,'Half from MC Supply Inputs '!RK$138+1,FALSE),RK135)</f>
        <v>#N/A</v>
      </c>
      <c r="RL170">
        <f>IF(RL$68=0,HLOOKUP($A170,'Monte Carlo_locked values'!$CQ$6:$DS$506,'Half from MC Supply Inputs '!RL$138+1,FALSE),RL135)</f>
        <v>17.955345540158977</v>
      </c>
      <c r="RM170" t="e">
        <f>IF(RM$68=0,HLOOKUP($A170,'Monte Carlo_locked values'!$CQ$6:$DS$506,'Half from MC Supply Inputs '!RM$138+1,FALSE),RM135)</f>
        <v>#N/A</v>
      </c>
      <c r="RN170" t="e">
        <f>IF(RN$68=0,HLOOKUP($A170,'Monte Carlo_locked values'!$CQ$6:$DS$506,'Half from MC Supply Inputs '!RN$138+1,FALSE),RN135)</f>
        <v>#N/A</v>
      </c>
      <c r="RO170">
        <f>IF(RO$68=0,HLOOKUP($A170,'Monte Carlo_locked values'!$CQ$6:$DS$506,'Half from MC Supply Inputs '!RO$138+1,FALSE),RO135)</f>
        <v>14.647996852527829</v>
      </c>
      <c r="RP170">
        <f>IF(RP$68=0,HLOOKUP($A170,'Monte Carlo_locked values'!$CQ$6:$DS$506,'Half from MC Supply Inputs '!RP$138+1,FALSE),RP135)</f>
        <v>17.955345540158977</v>
      </c>
      <c r="RQ170">
        <f>IF(RQ$68=0,HLOOKUP($A170,'Monte Carlo_locked values'!$CQ$6:$DS$506,'Half from MC Supply Inputs '!RQ$138+1,FALSE),RQ135)</f>
        <v>17.955345540158977</v>
      </c>
      <c r="RR170">
        <f>IF(RR$68=0,HLOOKUP($A170,'Monte Carlo_locked values'!$CQ$6:$DS$506,'Half from MC Supply Inputs '!RR$138+1,FALSE),RR135)</f>
        <v>17.955345540158977</v>
      </c>
      <c r="RS170" t="e">
        <f>IF(RS$68=0,HLOOKUP($A170,'Monte Carlo_locked values'!$CQ$6:$DS$506,'Half from MC Supply Inputs '!RS$138+1,FALSE),RS135)</f>
        <v>#N/A</v>
      </c>
      <c r="RT170" t="e">
        <f>IF(RT$68=0,HLOOKUP($A170,'Monte Carlo_locked values'!$CQ$6:$DS$506,'Half from MC Supply Inputs '!RT$138+1,FALSE),RT135)</f>
        <v>#N/A</v>
      </c>
      <c r="RU170" t="e">
        <f>IF(RU$68=0,HLOOKUP($A170,'Monte Carlo_locked values'!$CQ$6:$DS$506,'Half from MC Supply Inputs '!RU$138+1,FALSE),RU135)</f>
        <v>#N/A</v>
      </c>
      <c r="RV170" t="e">
        <f>IF(RV$68=0,HLOOKUP($A170,'Monte Carlo_locked values'!$CQ$6:$DS$506,'Half from MC Supply Inputs '!RV$138+1,FALSE),RV135)</f>
        <v>#N/A</v>
      </c>
      <c r="RW170">
        <f>IF(RW$68=0,HLOOKUP($A170,'Monte Carlo_locked values'!$CQ$6:$DS$506,'Half from MC Supply Inputs '!RW$138+1,FALSE),RW135)</f>
        <v>17.955345540158977</v>
      </c>
      <c r="RX170" t="e">
        <f>IF(RX$68=0,HLOOKUP($A170,'Monte Carlo_locked values'!$CQ$6:$DS$506,'Half from MC Supply Inputs '!RX$138+1,FALSE),RX135)</f>
        <v>#N/A</v>
      </c>
      <c r="RY170">
        <f>IF(RY$68=0,HLOOKUP($A170,'Monte Carlo_locked values'!$CQ$6:$DS$506,'Half from MC Supply Inputs '!RY$138+1,FALSE),RY135)</f>
        <v>4.898041417235234</v>
      </c>
      <c r="RZ170">
        <f>IF(RZ$68=0,HLOOKUP($A170,'Monte Carlo_locked values'!$CQ$6:$DS$506,'Half from MC Supply Inputs '!RZ$138+1,FALSE),RZ135)</f>
        <v>14.070438604617522</v>
      </c>
      <c r="SA170">
        <f>IF(SA$68=0,HLOOKUP($A170,'Monte Carlo_locked values'!$CQ$6:$DS$506,'Half from MC Supply Inputs '!SA$138+1,FALSE),SA135)</f>
        <v>17.955345540158977</v>
      </c>
      <c r="SB170">
        <f>IF(SB$68=0,HLOOKUP($A170,'Monte Carlo_locked values'!$CQ$6:$DS$506,'Half from MC Supply Inputs '!SB$138+1,FALSE),SB135)</f>
        <v>15.152138366685303</v>
      </c>
      <c r="SC170" t="e">
        <f>IF(SC$68=0,HLOOKUP($A170,'Monte Carlo_locked values'!$CQ$6:$DS$506,'Half from MC Supply Inputs '!SC$138+1,FALSE),SC135)</f>
        <v>#N/A</v>
      </c>
      <c r="SD170">
        <f>IF(SD$68=0,HLOOKUP($A170,'Monte Carlo_locked values'!$CQ$6:$DS$506,'Half from MC Supply Inputs '!SD$138+1,FALSE),SD135)</f>
        <v>17.955345540158977</v>
      </c>
      <c r="SE170" t="e">
        <f>IF(SE$68=0,HLOOKUP($A170,'Monte Carlo_locked values'!$CQ$6:$DS$506,'Half from MC Supply Inputs '!SE$138+1,FALSE),SE135)</f>
        <v>#N/A</v>
      </c>
      <c r="SF170">
        <f>IF(SF$68=0,HLOOKUP($A170,'Monte Carlo_locked values'!$CQ$6:$DS$506,'Half from MC Supply Inputs '!SF$138+1,FALSE),SF135)</f>
        <v>11.011348933174281</v>
      </c>
      <c r="SG170">
        <f>IF(SG$68=0,HLOOKUP($A170,'Monte Carlo_locked values'!$CQ$6:$DS$506,'Half from MC Supply Inputs '!SG$138+1,FALSE),SG135)</f>
        <v>17.955345540158977</v>
      </c>
    </row>
    <row r="172" spans="1:501" x14ac:dyDescent="0.35">
      <c r="B172" t="s">
        <v>150</v>
      </c>
    </row>
    <row r="173" spans="1:501" x14ac:dyDescent="0.35">
      <c r="A173" s="158">
        <v>2022</v>
      </c>
    </row>
    <row r="174" spans="1:501" x14ac:dyDescent="0.35">
      <c r="A174" s="158">
        <v>2023</v>
      </c>
      <c r="B174">
        <f>AVERAGE(B140:SG140)</f>
        <v>2.2222345433967647</v>
      </c>
    </row>
    <row r="175" spans="1:501" x14ac:dyDescent="0.35">
      <c r="A175" s="158">
        <v>2024</v>
      </c>
      <c r="B175">
        <f t="shared" ref="B175:B202" si="93">AVERAGE(B141:SG141)</f>
        <v>2.3903167436359913</v>
      </c>
    </row>
    <row r="176" spans="1:501" x14ac:dyDescent="0.35">
      <c r="A176" s="158">
        <v>2025</v>
      </c>
      <c r="B176">
        <f t="shared" si="93"/>
        <v>2.5696975165896521</v>
      </c>
    </row>
    <row r="177" spans="1:2" x14ac:dyDescent="0.35">
      <c r="A177" s="158">
        <v>2026</v>
      </c>
      <c r="B177">
        <f t="shared" si="93"/>
        <v>2.7605188451793219</v>
      </c>
    </row>
    <row r="178" spans="1:2" x14ac:dyDescent="0.35">
      <c r="A178" s="158">
        <v>2027</v>
      </c>
      <c r="B178">
        <f t="shared" si="93"/>
        <v>2.9597234567062976</v>
      </c>
    </row>
    <row r="179" spans="1:2" x14ac:dyDescent="0.35">
      <c r="A179" s="158">
        <v>2028</v>
      </c>
      <c r="B179">
        <f t="shared" si="93"/>
        <v>3.1712277876810964</v>
      </c>
    </row>
    <row r="180" spans="1:2" x14ac:dyDescent="0.35">
      <c r="A180" s="158">
        <v>2029</v>
      </c>
      <c r="B180">
        <f t="shared" si="93"/>
        <v>3.3989398714009313</v>
      </c>
    </row>
    <row r="181" spans="1:2" x14ac:dyDescent="0.35">
      <c r="A181" s="158">
        <v>2030</v>
      </c>
      <c r="B181">
        <f t="shared" si="93"/>
        <v>3.646198760711437</v>
      </c>
    </row>
    <row r="182" spans="1:2" x14ac:dyDescent="0.35">
      <c r="A182" s="158">
        <v>2031</v>
      </c>
      <c r="B182">
        <f t="shared" si="93"/>
        <v>3.915281233380822</v>
      </c>
    </row>
    <row r="183" spans="1:2" x14ac:dyDescent="0.35">
      <c r="A183" s="158">
        <v>2032</v>
      </c>
      <c r="B183">
        <f t="shared" si="93"/>
        <v>4.2053327241087874</v>
      </c>
    </row>
    <row r="184" spans="1:2" x14ac:dyDescent="0.35">
      <c r="A184" s="158">
        <v>2033</v>
      </c>
      <c r="B184">
        <f t="shared" si="93"/>
        <v>4.5163248336761557</v>
      </c>
    </row>
    <row r="185" spans="1:2" x14ac:dyDescent="0.35">
      <c r="A185" s="158">
        <v>2034</v>
      </c>
      <c r="B185">
        <f t="shared" si="93"/>
        <v>4.8490926602455158</v>
      </c>
    </row>
    <row r="186" spans="1:2" x14ac:dyDescent="0.35">
      <c r="A186" s="158">
        <v>2035</v>
      </c>
      <c r="B186">
        <f t="shared" si="93"/>
        <v>5.2033862819416106</v>
      </c>
    </row>
    <row r="187" spans="1:2" x14ac:dyDescent="0.35">
      <c r="A187" s="158">
        <v>2036</v>
      </c>
      <c r="B187">
        <f t="shared" si="93"/>
        <v>5.4487589891074446</v>
      </c>
    </row>
    <row r="188" spans="1:2" x14ac:dyDescent="0.35">
      <c r="A188" s="158">
        <v>2037</v>
      </c>
      <c r="B188">
        <f t="shared" si="93"/>
        <v>5.703820887732574</v>
      </c>
    </row>
    <row r="189" spans="1:2" x14ac:dyDescent="0.35">
      <c r="A189" s="158">
        <v>2038</v>
      </c>
      <c r="B189">
        <f t="shared" si="93"/>
        <v>5.9699015856460926</v>
      </c>
    </row>
    <row r="190" spans="1:2" x14ac:dyDescent="0.35">
      <c r="A190" s="158">
        <v>2039</v>
      </c>
      <c r="B190">
        <f t="shared" si="93"/>
        <v>6.2496744827009465</v>
      </c>
    </row>
    <row r="191" spans="1:2" x14ac:dyDescent="0.35">
      <c r="A191" s="158">
        <v>2040</v>
      </c>
      <c r="B191">
        <f t="shared" si="93"/>
        <v>6.5411312612672132</v>
      </c>
    </row>
    <row r="192" spans="1:2" x14ac:dyDescent="0.35">
      <c r="A192" s="158">
        <v>2041</v>
      </c>
      <c r="B192">
        <f t="shared" si="93"/>
        <v>6.8461006991836131</v>
      </c>
    </row>
    <row r="193" spans="1:2" x14ac:dyDescent="0.35">
      <c r="A193" s="158">
        <v>2042</v>
      </c>
      <c r="B193">
        <f t="shared" si="93"/>
        <v>7.1669277168061187</v>
      </c>
    </row>
    <row r="194" spans="1:2" x14ac:dyDescent="0.35">
      <c r="A194" s="158">
        <v>2043</v>
      </c>
      <c r="B194">
        <f t="shared" si="93"/>
        <v>7.5038273509683995</v>
      </c>
    </row>
    <row r="195" spans="1:2" x14ac:dyDescent="0.35">
      <c r="A195" s="158">
        <v>2044</v>
      </c>
      <c r="B195">
        <f t="shared" si="93"/>
        <v>7.8561548455526617</v>
      </c>
    </row>
    <row r="196" spans="1:2" x14ac:dyDescent="0.35">
      <c r="A196" s="158">
        <v>2045</v>
      </c>
      <c r="B196">
        <f t="shared" si="93"/>
        <v>8.2220084959782405</v>
      </c>
    </row>
    <row r="197" spans="1:2" x14ac:dyDescent="0.35">
      <c r="A197" s="158">
        <v>2046</v>
      </c>
      <c r="B197">
        <f t="shared" si="93"/>
        <v>8.6023050644256767</v>
      </c>
    </row>
    <row r="198" spans="1:2" x14ac:dyDescent="0.35">
      <c r="A198" s="158">
        <v>2047</v>
      </c>
      <c r="B198">
        <f t="shared" si="93"/>
        <v>8.9989300275488304</v>
      </c>
    </row>
    <row r="199" spans="1:2" x14ac:dyDescent="0.35">
      <c r="A199" s="158">
        <v>2048</v>
      </c>
      <c r="B199">
        <f t="shared" si="93"/>
        <v>9.4125066501140502</v>
      </c>
    </row>
    <row r="200" spans="1:2" x14ac:dyDescent="0.35">
      <c r="A200" s="158">
        <v>2049</v>
      </c>
      <c r="B200">
        <f t="shared" si="93"/>
        <v>9.8462980853539346</v>
      </c>
    </row>
    <row r="201" spans="1:2" x14ac:dyDescent="0.35">
      <c r="A201" s="158">
        <v>2050</v>
      </c>
      <c r="B201">
        <f t="shared" si="93"/>
        <v>10.299933791440585</v>
      </c>
    </row>
    <row r="202" spans="1:2" x14ac:dyDescent="0.35">
      <c r="A202" s="158">
        <v>2051</v>
      </c>
      <c r="B202">
        <f t="shared" si="93"/>
        <v>10.667680217975732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75128-063D-498B-8C05-A2BFE4A0D36E}">
  <dimension ref="A1:SG31"/>
  <sheetViews>
    <sheetView topLeftCell="RE1" workbookViewId="0">
      <selection activeCell="RI22" sqref="RI22"/>
    </sheetView>
  </sheetViews>
  <sheetFormatPr defaultRowHeight="14.5" x14ac:dyDescent="0.35"/>
  <sheetData>
    <row r="1" spans="1:501" x14ac:dyDescent="0.35">
      <c r="A1" t="s">
        <v>138</v>
      </c>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c r="CW1">
        <v>100</v>
      </c>
      <c r="CX1">
        <v>101</v>
      </c>
      <c r="CY1">
        <v>102</v>
      </c>
      <c r="CZ1">
        <v>103</v>
      </c>
      <c r="DA1">
        <v>104</v>
      </c>
      <c r="DB1">
        <v>105</v>
      </c>
      <c r="DC1">
        <v>106</v>
      </c>
      <c r="DD1">
        <v>107</v>
      </c>
      <c r="DE1">
        <v>108</v>
      </c>
      <c r="DF1">
        <v>109</v>
      </c>
      <c r="DG1">
        <v>110</v>
      </c>
      <c r="DH1">
        <v>111</v>
      </c>
      <c r="DI1">
        <v>112</v>
      </c>
      <c r="DJ1">
        <v>113</v>
      </c>
      <c r="DK1">
        <v>114</v>
      </c>
      <c r="DL1">
        <v>115</v>
      </c>
      <c r="DM1">
        <v>116</v>
      </c>
      <c r="DN1">
        <v>117</v>
      </c>
      <c r="DO1">
        <v>118</v>
      </c>
      <c r="DP1">
        <v>119</v>
      </c>
      <c r="DQ1">
        <v>120</v>
      </c>
      <c r="DR1">
        <v>121</v>
      </c>
      <c r="DS1">
        <v>122</v>
      </c>
      <c r="DT1">
        <v>123</v>
      </c>
      <c r="DU1">
        <v>124</v>
      </c>
      <c r="DV1">
        <v>125</v>
      </c>
      <c r="DW1">
        <v>126</v>
      </c>
      <c r="DX1">
        <v>127</v>
      </c>
      <c r="DY1">
        <v>128</v>
      </c>
      <c r="DZ1">
        <v>129</v>
      </c>
      <c r="EA1">
        <v>130</v>
      </c>
      <c r="EB1">
        <v>131</v>
      </c>
      <c r="EC1">
        <v>132</v>
      </c>
      <c r="ED1">
        <v>133</v>
      </c>
      <c r="EE1">
        <v>134</v>
      </c>
      <c r="EF1">
        <v>135</v>
      </c>
      <c r="EG1">
        <v>136</v>
      </c>
      <c r="EH1">
        <v>137</v>
      </c>
      <c r="EI1">
        <v>138</v>
      </c>
      <c r="EJ1">
        <v>139</v>
      </c>
      <c r="EK1">
        <v>140</v>
      </c>
      <c r="EL1">
        <v>141</v>
      </c>
      <c r="EM1">
        <v>142</v>
      </c>
      <c r="EN1">
        <v>143</v>
      </c>
      <c r="EO1">
        <v>144</v>
      </c>
      <c r="EP1">
        <v>145</v>
      </c>
      <c r="EQ1">
        <v>146</v>
      </c>
      <c r="ER1">
        <v>147</v>
      </c>
      <c r="ES1">
        <v>148</v>
      </c>
      <c r="ET1">
        <v>149</v>
      </c>
      <c r="EU1">
        <v>150</v>
      </c>
      <c r="EV1">
        <v>151</v>
      </c>
      <c r="EW1">
        <v>152</v>
      </c>
      <c r="EX1">
        <v>153</v>
      </c>
      <c r="EY1">
        <v>154</v>
      </c>
      <c r="EZ1">
        <v>155</v>
      </c>
      <c r="FA1">
        <v>156</v>
      </c>
      <c r="FB1">
        <v>157</v>
      </c>
      <c r="FC1">
        <v>158</v>
      </c>
      <c r="FD1">
        <v>159</v>
      </c>
      <c r="FE1">
        <v>160</v>
      </c>
      <c r="FF1">
        <v>161</v>
      </c>
      <c r="FG1">
        <v>162</v>
      </c>
      <c r="FH1">
        <v>163</v>
      </c>
      <c r="FI1">
        <v>164</v>
      </c>
      <c r="FJ1">
        <v>165</v>
      </c>
      <c r="FK1">
        <v>166</v>
      </c>
      <c r="FL1">
        <v>167</v>
      </c>
      <c r="FM1">
        <v>168</v>
      </c>
      <c r="FN1">
        <v>169</v>
      </c>
      <c r="FO1">
        <v>170</v>
      </c>
      <c r="FP1">
        <v>171</v>
      </c>
      <c r="FQ1">
        <v>172</v>
      </c>
      <c r="FR1">
        <v>173</v>
      </c>
      <c r="FS1">
        <v>174</v>
      </c>
      <c r="FT1">
        <v>175</v>
      </c>
      <c r="FU1">
        <v>176</v>
      </c>
      <c r="FV1">
        <v>177</v>
      </c>
      <c r="FW1">
        <v>178</v>
      </c>
      <c r="FX1">
        <v>179</v>
      </c>
      <c r="FY1">
        <v>180</v>
      </c>
      <c r="FZ1">
        <v>181</v>
      </c>
      <c r="GA1">
        <v>182</v>
      </c>
      <c r="GB1">
        <v>183</v>
      </c>
      <c r="GC1">
        <v>184</v>
      </c>
      <c r="GD1">
        <v>185</v>
      </c>
      <c r="GE1">
        <v>186</v>
      </c>
      <c r="GF1">
        <v>187</v>
      </c>
      <c r="GG1">
        <v>188</v>
      </c>
      <c r="GH1">
        <v>189</v>
      </c>
      <c r="GI1">
        <v>190</v>
      </c>
      <c r="GJ1">
        <v>191</v>
      </c>
      <c r="GK1">
        <v>192</v>
      </c>
      <c r="GL1">
        <v>193</v>
      </c>
      <c r="GM1">
        <v>194</v>
      </c>
      <c r="GN1">
        <v>195</v>
      </c>
      <c r="GO1">
        <v>196</v>
      </c>
      <c r="GP1">
        <v>197</v>
      </c>
      <c r="GQ1">
        <v>198</v>
      </c>
      <c r="GR1">
        <v>199</v>
      </c>
      <c r="GS1">
        <v>200</v>
      </c>
      <c r="GT1">
        <v>201</v>
      </c>
      <c r="GU1">
        <v>202</v>
      </c>
      <c r="GV1">
        <v>203</v>
      </c>
      <c r="GW1">
        <v>204</v>
      </c>
      <c r="GX1">
        <v>205</v>
      </c>
      <c r="GY1">
        <v>206</v>
      </c>
      <c r="GZ1">
        <v>207</v>
      </c>
      <c r="HA1">
        <v>208</v>
      </c>
      <c r="HB1">
        <v>209</v>
      </c>
      <c r="HC1">
        <v>210</v>
      </c>
      <c r="HD1">
        <v>211</v>
      </c>
      <c r="HE1">
        <v>212</v>
      </c>
      <c r="HF1">
        <v>213</v>
      </c>
      <c r="HG1">
        <v>214</v>
      </c>
      <c r="HH1">
        <v>215</v>
      </c>
      <c r="HI1">
        <v>216</v>
      </c>
      <c r="HJ1">
        <v>217</v>
      </c>
      <c r="HK1">
        <v>218</v>
      </c>
      <c r="HL1">
        <v>219</v>
      </c>
      <c r="HM1">
        <v>220</v>
      </c>
      <c r="HN1">
        <v>221</v>
      </c>
      <c r="HO1">
        <v>222</v>
      </c>
      <c r="HP1">
        <v>223</v>
      </c>
      <c r="HQ1">
        <v>224</v>
      </c>
      <c r="HR1">
        <v>225</v>
      </c>
      <c r="HS1">
        <v>226</v>
      </c>
      <c r="HT1">
        <v>227</v>
      </c>
      <c r="HU1">
        <v>228</v>
      </c>
      <c r="HV1">
        <v>229</v>
      </c>
      <c r="HW1">
        <v>230</v>
      </c>
      <c r="HX1">
        <v>231</v>
      </c>
      <c r="HY1">
        <v>232</v>
      </c>
      <c r="HZ1">
        <v>233</v>
      </c>
      <c r="IA1">
        <v>234</v>
      </c>
      <c r="IB1">
        <v>235</v>
      </c>
      <c r="IC1">
        <v>236</v>
      </c>
      <c r="ID1">
        <v>237</v>
      </c>
      <c r="IE1">
        <v>238</v>
      </c>
      <c r="IF1">
        <v>239</v>
      </c>
      <c r="IG1">
        <v>240</v>
      </c>
      <c r="IH1">
        <v>241</v>
      </c>
      <c r="II1">
        <v>242</v>
      </c>
      <c r="IJ1">
        <v>243</v>
      </c>
      <c r="IK1">
        <v>244</v>
      </c>
      <c r="IL1">
        <v>245</v>
      </c>
      <c r="IM1">
        <v>246</v>
      </c>
      <c r="IN1">
        <v>247</v>
      </c>
      <c r="IO1">
        <v>248</v>
      </c>
      <c r="IP1">
        <v>249</v>
      </c>
      <c r="IQ1">
        <v>250</v>
      </c>
      <c r="IR1">
        <v>251</v>
      </c>
      <c r="IS1">
        <v>252</v>
      </c>
      <c r="IT1">
        <v>253</v>
      </c>
      <c r="IU1">
        <v>254</v>
      </c>
      <c r="IV1">
        <v>255</v>
      </c>
      <c r="IW1">
        <v>256</v>
      </c>
      <c r="IX1">
        <v>257</v>
      </c>
      <c r="IY1">
        <v>258</v>
      </c>
      <c r="IZ1">
        <v>259</v>
      </c>
      <c r="JA1">
        <v>260</v>
      </c>
      <c r="JB1">
        <v>261</v>
      </c>
      <c r="JC1">
        <v>262</v>
      </c>
      <c r="JD1">
        <v>263</v>
      </c>
      <c r="JE1">
        <v>264</v>
      </c>
      <c r="JF1">
        <v>265</v>
      </c>
      <c r="JG1">
        <v>266</v>
      </c>
      <c r="JH1">
        <v>267</v>
      </c>
      <c r="JI1">
        <v>268</v>
      </c>
      <c r="JJ1">
        <v>269</v>
      </c>
      <c r="JK1">
        <v>270</v>
      </c>
      <c r="JL1">
        <v>271</v>
      </c>
      <c r="JM1">
        <v>272</v>
      </c>
      <c r="JN1">
        <v>273</v>
      </c>
      <c r="JO1">
        <v>274</v>
      </c>
      <c r="JP1">
        <v>275</v>
      </c>
      <c r="JQ1">
        <v>276</v>
      </c>
      <c r="JR1">
        <v>277</v>
      </c>
      <c r="JS1">
        <v>278</v>
      </c>
      <c r="JT1">
        <v>279</v>
      </c>
      <c r="JU1">
        <v>280</v>
      </c>
      <c r="JV1">
        <v>281</v>
      </c>
      <c r="JW1">
        <v>282</v>
      </c>
      <c r="JX1">
        <v>283</v>
      </c>
      <c r="JY1">
        <v>284</v>
      </c>
      <c r="JZ1">
        <v>285</v>
      </c>
      <c r="KA1">
        <v>286</v>
      </c>
      <c r="KB1">
        <v>287</v>
      </c>
      <c r="KC1">
        <v>288</v>
      </c>
      <c r="KD1">
        <v>289</v>
      </c>
      <c r="KE1">
        <v>290</v>
      </c>
      <c r="KF1">
        <v>291</v>
      </c>
      <c r="KG1">
        <v>292</v>
      </c>
      <c r="KH1">
        <v>293</v>
      </c>
      <c r="KI1">
        <v>294</v>
      </c>
      <c r="KJ1">
        <v>295</v>
      </c>
      <c r="KK1">
        <v>296</v>
      </c>
      <c r="KL1">
        <v>297</v>
      </c>
      <c r="KM1">
        <v>298</v>
      </c>
      <c r="KN1">
        <v>299</v>
      </c>
      <c r="KO1">
        <v>300</v>
      </c>
      <c r="KP1">
        <v>301</v>
      </c>
      <c r="KQ1">
        <v>302</v>
      </c>
      <c r="KR1">
        <v>303</v>
      </c>
      <c r="KS1">
        <v>304</v>
      </c>
      <c r="KT1">
        <v>305</v>
      </c>
      <c r="KU1">
        <v>306</v>
      </c>
      <c r="KV1">
        <v>307</v>
      </c>
      <c r="KW1">
        <v>308</v>
      </c>
      <c r="KX1">
        <v>309</v>
      </c>
      <c r="KY1">
        <v>310</v>
      </c>
      <c r="KZ1">
        <v>311</v>
      </c>
      <c r="LA1">
        <v>312</v>
      </c>
      <c r="LB1">
        <v>313</v>
      </c>
      <c r="LC1">
        <v>314</v>
      </c>
      <c r="LD1">
        <v>315</v>
      </c>
      <c r="LE1">
        <v>316</v>
      </c>
      <c r="LF1">
        <v>317</v>
      </c>
      <c r="LG1">
        <v>318</v>
      </c>
      <c r="LH1">
        <v>319</v>
      </c>
      <c r="LI1">
        <v>320</v>
      </c>
      <c r="LJ1">
        <v>321</v>
      </c>
      <c r="LK1">
        <v>322</v>
      </c>
      <c r="LL1">
        <v>323</v>
      </c>
      <c r="LM1">
        <v>324</v>
      </c>
      <c r="LN1">
        <v>325</v>
      </c>
      <c r="LO1">
        <v>326</v>
      </c>
      <c r="LP1">
        <v>327</v>
      </c>
      <c r="LQ1">
        <v>328</v>
      </c>
      <c r="LR1">
        <v>329</v>
      </c>
      <c r="LS1">
        <v>330</v>
      </c>
      <c r="LT1">
        <v>331</v>
      </c>
      <c r="LU1">
        <v>332</v>
      </c>
      <c r="LV1">
        <v>333</v>
      </c>
      <c r="LW1">
        <v>334</v>
      </c>
      <c r="LX1">
        <v>335</v>
      </c>
      <c r="LY1">
        <v>336</v>
      </c>
      <c r="LZ1">
        <v>337</v>
      </c>
      <c r="MA1">
        <v>338</v>
      </c>
      <c r="MB1">
        <v>339</v>
      </c>
      <c r="MC1">
        <v>340</v>
      </c>
      <c r="MD1">
        <v>341</v>
      </c>
      <c r="ME1">
        <v>342</v>
      </c>
      <c r="MF1">
        <v>343</v>
      </c>
      <c r="MG1">
        <v>344</v>
      </c>
      <c r="MH1">
        <v>345</v>
      </c>
      <c r="MI1">
        <v>346</v>
      </c>
      <c r="MJ1">
        <v>347</v>
      </c>
      <c r="MK1">
        <v>348</v>
      </c>
      <c r="ML1">
        <v>349</v>
      </c>
      <c r="MM1">
        <v>350</v>
      </c>
      <c r="MN1">
        <v>351</v>
      </c>
      <c r="MO1">
        <v>352</v>
      </c>
      <c r="MP1">
        <v>353</v>
      </c>
      <c r="MQ1">
        <v>354</v>
      </c>
      <c r="MR1">
        <v>355</v>
      </c>
      <c r="MS1">
        <v>356</v>
      </c>
      <c r="MT1">
        <v>357</v>
      </c>
      <c r="MU1">
        <v>358</v>
      </c>
      <c r="MV1">
        <v>359</v>
      </c>
      <c r="MW1">
        <v>360</v>
      </c>
      <c r="MX1">
        <v>361</v>
      </c>
      <c r="MY1">
        <v>362</v>
      </c>
      <c r="MZ1">
        <v>363</v>
      </c>
      <c r="NA1">
        <v>364</v>
      </c>
      <c r="NB1">
        <v>365</v>
      </c>
      <c r="NC1">
        <v>366</v>
      </c>
      <c r="ND1">
        <v>367</v>
      </c>
      <c r="NE1">
        <v>368</v>
      </c>
      <c r="NF1">
        <v>369</v>
      </c>
      <c r="NG1">
        <v>370</v>
      </c>
      <c r="NH1">
        <v>371</v>
      </c>
      <c r="NI1">
        <v>372</v>
      </c>
      <c r="NJ1">
        <v>373</v>
      </c>
      <c r="NK1">
        <v>374</v>
      </c>
      <c r="NL1">
        <v>375</v>
      </c>
      <c r="NM1">
        <v>376</v>
      </c>
      <c r="NN1">
        <v>377</v>
      </c>
      <c r="NO1">
        <v>378</v>
      </c>
      <c r="NP1">
        <v>379</v>
      </c>
      <c r="NQ1">
        <v>380</v>
      </c>
      <c r="NR1">
        <v>381</v>
      </c>
      <c r="NS1">
        <v>382</v>
      </c>
      <c r="NT1">
        <v>383</v>
      </c>
      <c r="NU1">
        <v>384</v>
      </c>
      <c r="NV1">
        <v>385</v>
      </c>
      <c r="NW1">
        <v>386</v>
      </c>
      <c r="NX1">
        <v>387</v>
      </c>
      <c r="NY1">
        <v>388</v>
      </c>
      <c r="NZ1">
        <v>389</v>
      </c>
      <c r="OA1">
        <v>390</v>
      </c>
      <c r="OB1">
        <v>391</v>
      </c>
      <c r="OC1">
        <v>392</v>
      </c>
      <c r="OD1">
        <v>393</v>
      </c>
      <c r="OE1">
        <v>394</v>
      </c>
      <c r="OF1">
        <v>395</v>
      </c>
      <c r="OG1">
        <v>396</v>
      </c>
      <c r="OH1">
        <v>397</v>
      </c>
      <c r="OI1">
        <v>398</v>
      </c>
      <c r="OJ1">
        <v>399</v>
      </c>
      <c r="OK1">
        <v>400</v>
      </c>
      <c r="OL1">
        <v>401</v>
      </c>
      <c r="OM1">
        <v>402</v>
      </c>
      <c r="ON1">
        <v>403</v>
      </c>
      <c r="OO1">
        <v>404</v>
      </c>
      <c r="OP1">
        <v>405</v>
      </c>
      <c r="OQ1">
        <v>406</v>
      </c>
      <c r="OR1">
        <v>407</v>
      </c>
      <c r="OS1">
        <v>408</v>
      </c>
      <c r="OT1">
        <v>409</v>
      </c>
      <c r="OU1">
        <v>410</v>
      </c>
      <c r="OV1">
        <v>411</v>
      </c>
      <c r="OW1">
        <v>412</v>
      </c>
      <c r="OX1">
        <v>413</v>
      </c>
      <c r="OY1">
        <v>414</v>
      </c>
      <c r="OZ1">
        <v>415</v>
      </c>
      <c r="PA1">
        <v>416</v>
      </c>
      <c r="PB1">
        <v>417</v>
      </c>
      <c r="PC1">
        <v>418</v>
      </c>
      <c r="PD1">
        <v>419</v>
      </c>
      <c r="PE1">
        <v>420</v>
      </c>
      <c r="PF1">
        <v>421</v>
      </c>
      <c r="PG1">
        <v>422</v>
      </c>
      <c r="PH1">
        <v>423</v>
      </c>
      <c r="PI1">
        <v>424</v>
      </c>
      <c r="PJ1">
        <v>425</v>
      </c>
      <c r="PK1">
        <v>426</v>
      </c>
      <c r="PL1">
        <v>427</v>
      </c>
      <c r="PM1">
        <v>428</v>
      </c>
      <c r="PN1">
        <v>429</v>
      </c>
      <c r="PO1">
        <v>430</v>
      </c>
      <c r="PP1">
        <v>431</v>
      </c>
      <c r="PQ1">
        <v>432</v>
      </c>
      <c r="PR1">
        <v>433</v>
      </c>
      <c r="PS1">
        <v>434</v>
      </c>
      <c r="PT1">
        <v>435</v>
      </c>
      <c r="PU1">
        <v>436</v>
      </c>
      <c r="PV1">
        <v>437</v>
      </c>
      <c r="PW1">
        <v>438</v>
      </c>
      <c r="PX1">
        <v>439</v>
      </c>
      <c r="PY1">
        <v>440</v>
      </c>
      <c r="PZ1">
        <v>441</v>
      </c>
      <c r="QA1">
        <v>442</v>
      </c>
      <c r="QB1">
        <v>443</v>
      </c>
      <c r="QC1">
        <v>444</v>
      </c>
      <c r="QD1">
        <v>445</v>
      </c>
      <c r="QE1">
        <v>446</v>
      </c>
      <c r="QF1">
        <v>447</v>
      </c>
      <c r="QG1">
        <v>448</v>
      </c>
      <c r="QH1">
        <v>449</v>
      </c>
      <c r="QI1">
        <v>450</v>
      </c>
      <c r="QJ1">
        <v>451</v>
      </c>
      <c r="QK1">
        <v>452</v>
      </c>
      <c r="QL1">
        <v>453</v>
      </c>
      <c r="QM1">
        <v>454</v>
      </c>
      <c r="QN1">
        <v>455</v>
      </c>
      <c r="QO1">
        <v>456</v>
      </c>
      <c r="QP1">
        <v>457</v>
      </c>
      <c r="QQ1">
        <v>458</v>
      </c>
      <c r="QR1">
        <v>459</v>
      </c>
      <c r="QS1">
        <v>460</v>
      </c>
      <c r="QT1">
        <v>461</v>
      </c>
      <c r="QU1">
        <v>462</v>
      </c>
      <c r="QV1">
        <v>463</v>
      </c>
      <c r="QW1">
        <v>464</v>
      </c>
      <c r="QX1">
        <v>465</v>
      </c>
      <c r="QY1">
        <v>466</v>
      </c>
      <c r="QZ1">
        <v>467</v>
      </c>
      <c r="RA1">
        <v>468</v>
      </c>
      <c r="RB1">
        <v>469</v>
      </c>
      <c r="RC1">
        <v>470</v>
      </c>
      <c r="RD1">
        <v>471</v>
      </c>
      <c r="RE1">
        <v>472</v>
      </c>
      <c r="RF1">
        <v>473</v>
      </c>
      <c r="RG1">
        <v>474</v>
      </c>
      <c r="RH1">
        <v>475</v>
      </c>
      <c r="RI1">
        <v>476</v>
      </c>
      <c r="RJ1">
        <v>477</v>
      </c>
      <c r="RK1">
        <v>478</v>
      </c>
      <c r="RL1">
        <v>479</v>
      </c>
      <c r="RM1">
        <v>480</v>
      </c>
      <c r="RN1">
        <v>481</v>
      </c>
      <c r="RO1">
        <v>482</v>
      </c>
      <c r="RP1">
        <v>483</v>
      </c>
      <c r="RQ1">
        <v>484</v>
      </c>
      <c r="RR1">
        <v>485</v>
      </c>
      <c r="RS1">
        <v>486</v>
      </c>
      <c r="RT1">
        <v>487</v>
      </c>
      <c r="RU1">
        <v>488</v>
      </c>
      <c r="RV1">
        <v>489</v>
      </c>
      <c r="RW1">
        <v>490</v>
      </c>
      <c r="RX1">
        <v>491</v>
      </c>
      <c r="RY1">
        <v>492</v>
      </c>
      <c r="RZ1">
        <v>493</v>
      </c>
      <c r="SA1">
        <v>494</v>
      </c>
      <c r="SB1">
        <v>495</v>
      </c>
      <c r="SC1">
        <v>496</v>
      </c>
      <c r="SD1">
        <v>497</v>
      </c>
      <c r="SE1">
        <v>498</v>
      </c>
      <c r="SF1">
        <v>499</v>
      </c>
      <c r="SG1">
        <v>500</v>
      </c>
    </row>
    <row r="2" spans="1:501" x14ac:dyDescent="0.35">
      <c r="A2">
        <v>2022</v>
      </c>
      <c r="B2">
        <v>1</v>
      </c>
      <c r="C2">
        <v>1</v>
      </c>
      <c r="D2">
        <v>0</v>
      </c>
      <c r="E2">
        <v>0</v>
      </c>
      <c r="F2">
        <v>0</v>
      </c>
      <c r="G2">
        <v>1</v>
      </c>
      <c r="H2">
        <v>0</v>
      </c>
      <c r="I2">
        <v>1</v>
      </c>
      <c r="J2">
        <v>0</v>
      </c>
      <c r="K2">
        <v>1</v>
      </c>
      <c r="L2">
        <v>1</v>
      </c>
      <c r="M2">
        <v>1</v>
      </c>
      <c r="N2">
        <v>1</v>
      </c>
      <c r="O2">
        <v>0</v>
      </c>
      <c r="P2">
        <v>0</v>
      </c>
      <c r="Q2">
        <v>1</v>
      </c>
      <c r="R2">
        <v>0</v>
      </c>
      <c r="S2">
        <v>1</v>
      </c>
      <c r="T2">
        <v>1</v>
      </c>
      <c r="U2">
        <v>1</v>
      </c>
      <c r="V2">
        <v>0</v>
      </c>
      <c r="W2">
        <v>0</v>
      </c>
      <c r="X2">
        <v>0</v>
      </c>
      <c r="Y2">
        <v>0</v>
      </c>
      <c r="Z2">
        <v>1</v>
      </c>
      <c r="AA2">
        <v>0</v>
      </c>
      <c r="AB2">
        <v>0</v>
      </c>
      <c r="AC2">
        <v>0</v>
      </c>
      <c r="AD2">
        <v>1</v>
      </c>
      <c r="AE2">
        <v>0</v>
      </c>
      <c r="AF2">
        <v>0</v>
      </c>
      <c r="AG2">
        <v>0</v>
      </c>
      <c r="AH2">
        <v>1</v>
      </c>
      <c r="AI2">
        <v>1</v>
      </c>
      <c r="AJ2">
        <v>0</v>
      </c>
      <c r="AK2">
        <v>1</v>
      </c>
      <c r="AL2">
        <v>1</v>
      </c>
      <c r="AM2">
        <v>1</v>
      </c>
      <c r="AN2">
        <v>1</v>
      </c>
      <c r="AO2">
        <v>1</v>
      </c>
      <c r="AP2">
        <v>1</v>
      </c>
      <c r="AQ2">
        <v>0</v>
      </c>
      <c r="AR2">
        <v>1</v>
      </c>
      <c r="AS2">
        <v>1</v>
      </c>
      <c r="AT2">
        <v>1</v>
      </c>
      <c r="AU2">
        <v>1</v>
      </c>
      <c r="AV2">
        <v>1</v>
      </c>
      <c r="AW2">
        <v>0</v>
      </c>
      <c r="AX2">
        <v>0</v>
      </c>
      <c r="AY2">
        <v>0</v>
      </c>
      <c r="AZ2">
        <v>1</v>
      </c>
      <c r="BA2">
        <v>1</v>
      </c>
      <c r="BB2">
        <v>1</v>
      </c>
      <c r="BC2">
        <v>0</v>
      </c>
      <c r="BD2">
        <v>0</v>
      </c>
      <c r="BE2">
        <v>1</v>
      </c>
      <c r="BF2">
        <v>1</v>
      </c>
      <c r="BG2">
        <v>0</v>
      </c>
      <c r="BH2">
        <v>1</v>
      </c>
      <c r="BI2">
        <v>0</v>
      </c>
      <c r="BJ2">
        <v>1</v>
      </c>
      <c r="BK2">
        <v>1</v>
      </c>
      <c r="BL2">
        <v>1</v>
      </c>
      <c r="BM2">
        <v>0</v>
      </c>
      <c r="BN2">
        <v>1</v>
      </c>
      <c r="BO2">
        <v>0</v>
      </c>
      <c r="BP2">
        <v>0</v>
      </c>
      <c r="BQ2">
        <v>0</v>
      </c>
      <c r="BR2">
        <v>1</v>
      </c>
      <c r="BS2">
        <v>1</v>
      </c>
      <c r="BT2">
        <v>1</v>
      </c>
      <c r="BU2">
        <v>0</v>
      </c>
      <c r="BV2">
        <v>1</v>
      </c>
      <c r="BW2">
        <v>0</v>
      </c>
      <c r="BX2">
        <v>1</v>
      </c>
      <c r="BY2">
        <v>1</v>
      </c>
      <c r="BZ2">
        <v>1</v>
      </c>
      <c r="CA2">
        <v>0</v>
      </c>
      <c r="CB2">
        <v>1</v>
      </c>
      <c r="CC2">
        <v>0</v>
      </c>
      <c r="CD2">
        <v>0</v>
      </c>
      <c r="CE2">
        <v>0</v>
      </c>
      <c r="CF2">
        <v>0</v>
      </c>
      <c r="CG2">
        <v>1</v>
      </c>
      <c r="CH2">
        <v>1</v>
      </c>
      <c r="CI2">
        <v>0</v>
      </c>
      <c r="CJ2">
        <v>1</v>
      </c>
      <c r="CK2">
        <v>0</v>
      </c>
      <c r="CL2">
        <v>0</v>
      </c>
      <c r="CM2">
        <v>0</v>
      </c>
      <c r="CN2">
        <v>1</v>
      </c>
      <c r="CO2">
        <v>0</v>
      </c>
      <c r="CP2">
        <v>0</v>
      </c>
      <c r="CQ2">
        <v>1</v>
      </c>
      <c r="CR2">
        <v>0</v>
      </c>
      <c r="CS2">
        <v>0</v>
      </c>
      <c r="CT2">
        <v>1</v>
      </c>
      <c r="CU2">
        <v>0</v>
      </c>
      <c r="CV2">
        <v>0</v>
      </c>
      <c r="CW2">
        <v>1</v>
      </c>
      <c r="CX2">
        <v>1</v>
      </c>
      <c r="CY2">
        <v>0</v>
      </c>
      <c r="CZ2">
        <v>1</v>
      </c>
      <c r="DA2">
        <v>0</v>
      </c>
      <c r="DB2">
        <v>0</v>
      </c>
      <c r="DC2">
        <v>1</v>
      </c>
      <c r="DD2">
        <v>1</v>
      </c>
      <c r="DE2">
        <v>0</v>
      </c>
      <c r="DF2">
        <v>1</v>
      </c>
      <c r="DG2">
        <v>1</v>
      </c>
      <c r="DH2">
        <v>1</v>
      </c>
      <c r="DI2">
        <v>0</v>
      </c>
      <c r="DJ2">
        <v>0</v>
      </c>
      <c r="DK2">
        <v>1</v>
      </c>
      <c r="DL2">
        <v>1</v>
      </c>
      <c r="DM2">
        <v>0</v>
      </c>
      <c r="DN2">
        <v>0</v>
      </c>
      <c r="DO2">
        <v>1</v>
      </c>
      <c r="DP2">
        <v>1</v>
      </c>
      <c r="DQ2">
        <v>1</v>
      </c>
      <c r="DR2">
        <v>1</v>
      </c>
      <c r="DS2">
        <v>1</v>
      </c>
      <c r="DT2">
        <v>0</v>
      </c>
      <c r="DU2">
        <v>0</v>
      </c>
      <c r="DV2">
        <v>0</v>
      </c>
      <c r="DW2">
        <v>1</v>
      </c>
      <c r="DX2">
        <v>1</v>
      </c>
      <c r="DY2">
        <v>0</v>
      </c>
      <c r="DZ2">
        <v>0</v>
      </c>
      <c r="EA2">
        <v>1</v>
      </c>
      <c r="EB2">
        <v>1</v>
      </c>
      <c r="EC2">
        <v>1</v>
      </c>
      <c r="ED2">
        <v>0</v>
      </c>
      <c r="EE2">
        <v>0</v>
      </c>
      <c r="EF2">
        <v>1</v>
      </c>
      <c r="EG2">
        <v>1</v>
      </c>
      <c r="EH2">
        <v>1</v>
      </c>
      <c r="EI2">
        <v>0</v>
      </c>
      <c r="EJ2">
        <v>0</v>
      </c>
      <c r="EK2">
        <v>0</v>
      </c>
      <c r="EL2">
        <v>0</v>
      </c>
      <c r="EM2">
        <v>1</v>
      </c>
      <c r="EN2">
        <v>1</v>
      </c>
      <c r="EO2">
        <v>0</v>
      </c>
      <c r="EP2">
        <v>1</v>
      </c>
      <c r="EQ2">
        <v>0</v>
      </c>
      <c r="ER2">
        <v>0</v>
      </c>
      <c r="ES2">
        <v>1</v>
      </c>
      <c r="ET2">
        <v>1</v>
      </c>
      <c r="EU2">
        <v>0</v>
      </c>
      <c r="EV2">
        <v>1</v>
      </c>
      <c r="EW2">
        <v>0</v>
      </c>
      <c r="EX2">
        <v>0</v>
      </c>
      <c r="EY2">
        <v>0</v>
      </c>
      <c r="EZ2">
        <v>0</v>
      </c>
      <c r="FA2">
        <v>1</v>
      </c>
      <c r="FB2">
        <v>0</v>
      </c>
      <c r="FC2">
        <v>1</v>
      </c>
      <c r="FD2">
        <v>0</v>
      </c>
      <c r="FE2">
        <v>1</v>
      </c>
      <c r="FF2">
        <v>1</v>
      </c>
      <c r="FG2">
        <v>1</v>
      </c>
      <c r="FH2">
        <v>1</v>
      </c>
      <c r="FI2">
        <v>1</v>
      </c>
      <c r="FJ2">
        <v>0</v>
      </c>
      <c r="FK2">
        <v>0</v>
      </c>
      <c r="FL2">
        <v>1</v>
      </c>
      <c r="FM2">
        <v>1</v>
      </c>
      <c r="FN2">
        <v>1</v>
      </c>
      <c r="FO2">
        <v>1</v>
      </c>
      <c r="FP2">
        <v>1</v>
      </c>
      <c r="FQ2">
        <v>0</v>
      </c>
      <c r="FR2">
        <v>0</v>
      </c>
      <c r="FS2">
        <v>1</v>
      </c>
      <c r="FT2">
        <v>1</v>
      </c>
      <c r="FU2">
        <v>1</v>
      </c>
      <c r="FV2">
        <v>1</v>
      </c>
      <c r="FW2">
        <v>1</v>
      </c>
      <c r="FX2">
        <v>1</v>
      </c>
      <c r="FY2">
        <v>1</v>
      </c>
      <c r="FZ2">
        <v>1</v>
      </c>
      <c r="GA2">
        <v>1</v>
      </c>
      <c r="GB2">
        <v>1</v>
      </c>
      <c r="GC2">
        <v>1</v>
      </c>
      <c r="GD2">
        <v>0</v>
      </c>
      <c r="GE2">
        <v>0</v>
      </c>
      <c r="GF2">
        <v>1</v>
      </c>
      <c r="GG2">
        <v>0</v>
      </c>
      <c r="GH2">
        <v>1</v>
      </c>
      <c r="GI2">
        <v>0</v>
      </c>
      <c r="GJ2">
        <v>1</v>
      </c>
      <c r="GK2">
        <v>1</v>
      </c>
      <c r="GL2">
        <v>1</v>
      </c>
      <c r="GM2">
        <v>1</v>
      </c>
      <c r="GN2">
        <v>0</v>
      </c>
      <c r="GO2">
        <v>1</v>
      </c>
      <c r="GP2">
        <v>1</v>
      </c>
      <c r="GQ2">
        <v>1</v>
      </c>
      <c r="GR2">
        <v>0</v>
      </c>
      <c r="GS2">
        <v>0</v>
      </c>
      <c r="GT2">
        <v>0</v>
      </c>
      <c r="GU2">
        <v>1</v>
      </c>
      <c r="GV2">
        <v>0</v>
      </c>
      <c r="GW2">
        <v>0</v>
      </c>
      <c r="GX2">
        <v>1</v>
      </c>
      <c r="GY2">
        <v>0</v>
      </c>
      <c r="GZ2">
        <v>0</v>
      </c>
      <c r="HA2">
        <v>0</v>
      </c>
      <c r="HB2">
        <v>0</v>
      </c>
      <c r="HC2">
        <v>0</v>
      </c>
      <c r="HD2">
        <v>0</v>
      </c>
      <c r="HE2">
        <v>1</v>
      </c>
      <c r="HF2">
        <v>0</v>
      </c>
      <c r="HG2">
        <v>1</v>
      </c>
      <c r="HH2">
        <v>1</v>
      </c>
      <c r="HI2">
        <v>1</v>
      </c>
      <c r="HJ2">
        <v>1</v>
      </c>
      <c r="HK2">
        <v>0</v>
      </c>
      <c r="HL2">
        <v>1</v>
      </c>
      <c r="HM2">
        <v>0</v>
      </c>
      <c r="HN2">
        <v>1</v>
      </c>
      <c r="HO2">
        <v>1</v>
      </c>
      <c r="HP2">
        <v>0</v>
      </c>
      <c r="HQ2">
        <v>0</v>
      </c>
      <c r="HR2">
        <v>0</v>
      </c>
      <c r="HS2">
        <v>0</v>
      </c>
      <c r="HT2">
        <v>0</v>
      </c>
      <c r="HU2">
        <v>0</v>
      </c>
      <c r="HV2">
        <v>0</v>
      </c>
      <c r="HW2">
        <v>0</v>
      </c>
      <c r="HX2">
        <v>1</v>
      </c>
      <c r="HY2">
        <v>1</v>
      </c>
      <c r="HZ2">
        <v>1</v>
      </c>
      <c r="IA2">
        <v>1</v>
      </c>
      <c r="IB2">
        <v>0</v>
      </c>
      <c r="IC2">
        <v>0</v>
      </c>
      <c r="ID2">
        <v>0</v>
      </c>
      <c r="IE2">
        <v>0</v>
      </c>
      <c r="IF2">
        <v>0</v>
      </c>
      <c r="IG2">
        <v>1</v>
      </c>
      <c r="IH2">
        <v>1</v>
      </c>
      <c r="II2">
        <v>1</v>
      </c>
      <c r="IJ2">
        <v>1</v>
      </c>
      <c r="IK2">
        <v>0</v>
      </c>
      <c r="IL2">
        <v>0</v>
      </c>
      <c r="IM2">
        <v>0</v>
      </c>
      <c r="IN2">
        <v>1</v>
      </c>
      <c r="IO2">
        <v>1</v>
      </c>
      <c r="IP2">
        <v>0</v>
      </c>
      <c r="IQ2">
        <v>0</v>
      </c>
      <c r="IR2">
        <v>0</v>
      </c>
      <c r="IS2">
        <v>1</v>
      </c>
      <c r="IT2">
        <v>0</v>
      </c>
      <c r="IU2">
        <v>0</v>
      </c>
      <c r="IV2">
        <v>1</v>
      </c>
      <c r="IW2">
        <v>1</v>
      </c>
      <c r="IX2">
        <v>1</v>
      </c>
      <c r="IY2">
        <v>0</v>
      </c>
      <c r="IZ2">
        <v>1</v>
      </c>
      <c r="JA2">
        <v>1</v>
      </c>
      <c r="JB2">
        <v>1</v>
      </c>
      <c r="JC2">
        <v>0</v>
      </c>
      <c r="JD2">
        <v>1</v>
      </c>
      <c r="JE2">
        <v>1</v>
      </c>
      <c r="JF2">
        <v>0</v>
      </c>
      <c r="JG2">
        <v>1</v>
      </c>
      <c r="JH2">
        <v>1</v>
      </c>
      <c r="JI2">
        <v>1</v>
      </c>
      <c r="JJ2">
        <v>0</v>
      </c>
      <c r="JK2">
        <v>0</v>
      </c>
      <c r="JL2">
        <v>0</v>
      </c>
      <c r="JM2">
        <v>0</v>
      </c>
      <c r="JN2">
        <v>1</v>
      </c>
      <c r="JO2">
        <v>1</v>
      </c>
      <c r="JP2">
        <v>0</v>
      </c>
      <c r="JQ2">
        <v>0</v>
      </c>
      <c r="JR2">
        <v>1</v>
      </c>
      <c r="JS2">
        <v>0</v>
      </c>
      <c r="JT2">
        <v>0</v>
      </c>
      <c r="JU2">
        <v>0</v>
      </c>
      <c r="JV2">
        <v>1</v>
      </c>
      <c r="JW2">
        <v>0</v>
      </c>
      <c r="JX2">
        <v>0</v>
      </c>
      <c r="JY2">
        <v>0</v>
      </c>
      <c r="JZ2">
        <v>1</v>
      </c>
      <c r="KA2">
        <v>1</v>
      </c>
      <c r="KB2">
        <v>0</v>
      </c>
      <c r="KC2">
        <v>1</v>
      </c>
      <c r="KD2">
        <v>1</v>
      </c>
      <c r="KE2">
        <v>1</v>
      </c>
      <c r="KF2">
        <v>0</v>
      </c>
      <c r="KG2">
        <v>1</v>
      </c>
      <c r="KH2">
        <v>0</v>
      </c>
      <c r="KI2">
        <v>1</v>
      </c>
      <c r="KJ2">
        <v>0</v>
      </c>
      <c r="KK2">
        <v>1</v>
      </c>
      <c r="KL2">
        <v>0</v>
      </c>
      <c r="KM2">
        <v>0</v>
      </c>
      <c r="KN2">
        <v>0</v>
      </c>
      <c r="KO2">
        <v>1</v>
      </c>
      <c r="KP2">
        <v>0</v>
      </c>
      <c r="KQ2">
        <v>1</v>
      </c>
      <c r="KR2">
        <v>0</v>
      </c>
      <c r="KS2">
        <v>1</v>
      </c>
      <c r="KT2">
        <v>1</v>
      </c>
      <c r="KU2">
        <v>0</v>
      </c>
      <c r="KV2">
        <v>0</v>
      </c>
      <c r="KW2">
        <v>1</v>
      </c>
      <c r="KX2">
        <v>1</v>
      </c>
      <c r="KY2">
        <v>1</v>
      </c>
      <c r="KZ2">
        <v>1</v>
      </c>
      <c r="LA2">
        <v>1</v>
      </c>
      <c r="LB2">
        <v>0</v>
      </c>
      <c r="LC2">
        <v>1</v>
      </c>
      <c r="LD2">
        <v>0</v>
      </c>
      <c r="LE2">
        <v>0</v>
      </c>
      <c r="LF2">
        <v>1</v>
      </c>
      <c r="LG2">
        <v>1</v>
      </c>
      <c r="LH2">
        <v>1</v>
      </c>
      <c r="LI2">
        <v>1</v>
      </c>
      <c r="LJ2">
        <v>0</v>
      </c>
      <c r="LK2">
        <v>0</v>
      </c>
      <c r="LL2">
        <v>1</v>
      </c>
      <c r="LM2">
        <v>1</v>
      </c>
      <c r="LN2">
        <v>1</v>
      </c>
      <c r="LO2">
        <v>1</v>
      </c>
      <c r="LP2">
        <v>1</v>
      </c>
      <c r="LQ2">
        <v>1</v>
      </c>
      <c r="LR2">
        <v>0</v>
      </c>
      <c r="LS2">
        <v>1</v>
      </c>
      <c r="LT2">
        <v>1</v>
      </c>
      <c r="LU2">
        <v>0</v>
      </c>
      <c r="LV2">
        <v>0</v>
      </c>
      <c r="LW2">
        <v>1</v>
      </c>
      <c r="LX2">
        <v>0</v>
      </c>
      <c r="LY2">
        <v>0</v>
      </c>
      <c r="LZ2">
        <v>1</v>
      </c>
      <c r="MA2">
        <v>0</v>
      </c>
      <c r="MB2">
        <v>0</v>
      </c>
      <c r="MC2">
        <v>1</v>
      </c>
      <c r="MD2">
        <v>0</v>
      </c>
      <c r="ME2">
        <v>1</v>
      </c>
      <c r="MF2">
        <v>0</v>
      </c>
      <c r="MG2">
        <v>1</v>
      </c>
      <c r="MH2">
        <v>0</v>
      </c>
      <c r="MI2">
        <v>1</v>
      </c>
      <c r="MJ2">
        <v>1</v>
      </c>
      <c r="MK2">
        <v>1</v>
      </c>
      <c r="ML2">
        <v>0</v>
      </c>
      <c r="MM2">
        <v>1</v>
      </c>
      <c r="MN2">
        <v>0</v>
      </c>
      <c r="MO2">
        <v>0</v>
      </c>
      <c r="MP2">
        <v>1</v>
      </c>
      <c r="MQ2">
        <v>1</v>
      </c>
      <c r="MR2">
        <v>1</v>
      </c>
      <c r="MS2">
        <v>0</v>
      </c>
      <c r="MT2">
        <v>1</v>
      </c>
      <c r="MU2">
        <v>1</v>
      </c>
      <c r="MV2">
        <v>0</v>
      </c>
      <c r="MW2">
        <v>0</v>
      </c>
      <c r="MX2">
        <v>0</v>
      </c>
      <c r="MY2">
        <v>1</v>
      </c>
      <c r="MZ2">
        <v>0</v>
      </c>
      <c r="NA2">
        <v>1</v>
      </c>
      <c r="NB2">
        <v>0</v>
      </c>
      <c r="NC2">
        <v>1</v>
      </c>
      <c r="ND2">
        <v>1</v>
      </c>
      <c r="NE2">
        <v>1</v>
      </c>
      <c r="NF2">
        <v>0</v>
      </c>
      <c r="NG2">
        <v>0</v>
      </c>
      <c r="NH2">
        <v>0</v>
      </c>
      <c r="NI2">
        <v>1</v>
      </c>
      <c r="NJ2">
        <v>1</v>
      </c>
      <c r="NK2">
        <v>1</v>
      </c>
      <c r="NL2">
        <v>1</v>
      </c>
      <c r="NM2">
        <v>0</v>
      </c>
      <c r="NN2">
        <v>0</v>
      </c>
      <c r="NO2">
        <v>0</v>
      </c>
      <c r="NP2">
        <v>1</v>
      </c>
      <c r="NQ2">
        <v>0</v>
      </c>
      <c r="NR2">
        <v>0</v>
      </c>
      <c r="NS2">
        <v>0</v>
      </c>
      <c r="NT2">
        <v>0</v>
      </c>
      <c r="NU2">
        <v>0</v>
      </c>
      <c r="NV2">
        <v>0</v>
      </c>
      <c r="NW2">
        <v>1</v>
      </c>
      <c r="NX2">
        <v>0</v>
      </c>
      <c r="NY2">
        <v>1</v>
      </c>
      <c r="NZ2">
        <v>0</v>
      </c>
      <c r="OA2">
        <v>1</v>
      </c>
      <c r="OB2">
        <v>1</v>
      </c>
      <c r="OC2">
        <v>0</v>
      </c>
      <c r="OD2">
        <v>1</v>
      </c>
      <c r="OE2">
        <v>1</v>
      </c>
      <c r="OF2">
        <v>1</v>
      </c>
      <c r="OG2">
        <v>0</v>
      </c>
      <c r="OH2">
        <v>1</v>
      </c>
      <c r="OI2">
        <v>0</v>
      </c>
      <c r="OJ2">
        <v>0</v>
      </c>
      <c r="OK2">
        <v>1</v>
      </c>
      <c r="OL2">
        <v>0</v>
      </c>
      <c r="OM2">
        <v>1</v>
      </c>
      <c r="ON2">
        <v>1</v>
      </c>
      <c r="OO2">
        <v>1</v>
      </c>
      <c r="OP2">
        <v>1</v>
      </c>
      <c r="OQ2">
        <v>0</v>
      </c>
      <c r="OR2">
        <v>1</v>
      </c>
      <c r="OS2">
        <v>0</v>
      </c>
      <c r="OT2">
        <v>0</v>
      </c>
      <c r="OU2">
        <v>1</v>
      </c>
      <c r="OV2">
        <v>0</v>
      </c>
      <c r="OW2">
        <v>1</v>
      </c>
      <c r="OX2">
        <v>0</v>
      </c>
      <c r="OY2">
        <v>1</v>
      </c>
      <c r="OZ2">
        <v>0</v>
      </c>
      <c r="PA2">
        <v>1</v>
      </c>
      <c r="PB2">
        <v>0</v>
      </c>
      <c r="PC2">
        <v>0</v>
      </c>
      <c r="PD2">
        <v>1</v>
      </c>
      <c r="PE2">
        <v>1</v>
      </c>
      <c r="PF2">
        <v>0</v>
      </c>
      <c r="PG2">
        <v>1</v>
      </c>
      <c r="PH2">
        <v>1</v>
      </c>
      <c r="PI2">
        <v>1</v>
      </c>
      <c r="PJ2">
        <v>1</v>
      </c>
      <c r="PK2">
        <v>0</v>
      </c>
      <c r="PL2">
        <v>0</v>
      </c>
      <c r="PM2">
        <v>0</v>
      </c>
      <c r="PN2">
        <v>0</v>
      </c>
      <c r="PO2">
        <v>1</v>
      </c>
      <c r="PP2">
        <v>0</v>
      </c>
      <c r="PQ2">
        <v>1</v>
      </c>
      <c r="PR2">
        <v>1</v>
      </c>
      <c r="PS2">
        <v>1</v>
      </c>
      <c r="PT2">
        <v>1</v>
      </c>
      <c r="PU2">
        <v>1</v>
      </c>
      <c r="PV2">
        <v>1</v>
      </c>
      <c r="PW2">
        <v>0</v>
      </c>
      <c r="PX2">
        <v>0</v>
      </c>
      <c r="PY2">
        <v>1</v>
      </c>
      <c r="PZ2">
        <v>0</v>
      </c>
      <c r="QA2">
        <v>1</v>
      </c>
      <c r="QB2">
        <v>0</v>
      </c>
      <c r="QC2">
        <v>1</v>
      </c>
      <c r="QD2">
        <v>0</v>
      </c>
      <c r="QE2">
        <v>1</v>
      </c>
      <c r="QF2">
        <v>0</v>
      </c>
      <c r="QG2">
        <v>1</v>
      </c>
      <c r="QH2">
        <v>0</v>
      </c>
      <c r="QI2">
        <v>1</v>
      </c>
      <c r="QJ2">
        <v>0</v>
      </c>
      <c r="QK2">
        <v>1</v>
      </c>
      <c r="QL2">
        <v>1</v>
      </c>
      <c r="QM2">
        <v>0</v>
      </c>
      <c r="QN2">
        <v>1</v>
      </c>
      <c r="QO2">
        <v>1</v>
      </c>
      <c r="QP2">
        <v>0</v>
      </c>
      <c r="QQ2">
        <v>0</v>
      </c>
      <c r="QR2">
        <v>0</v>
      </c>
      <c r="QS2">
        <v>0</v>
      </c>
      <c r="QT2">
        <v>1</v>
      </c>
      <c r="QU2">
        <v>0</v>
      </c>
      <c r="QV2">
        <v>0</v>
      </c>
      <c r="QW2">
        <v>1</v>
      </c>
      <c r="QX2">
        <v>1</v>
      </c>
      <c r="QY2">
        <v>0</v>
      </c>
      <c r="QZ2">
        <v>0</v>
      </c>
      <c r="RA2">
        <v>0</v>
      </c>
      <c r="RB2">
        <v>1</v>
      </c>
      <c r="RC2">
        <v>0</v>
      </c>
      <c r="RD2">
        <v>1</v>
      </c>
      <c r="RE2">
        <v>0</v>
      </c>
      <c r="RF2">
        <v>1</v>
      </c>
      <c r="RG2">
        <v>0</v>
      </c>
      <c r="RH2">
        <v>1</v>
      </c>
      <c r="RI2">
        <v>0</v>
      </c>
      <c r="RJ2">
        <v>0</v>
      </c>
      <c r="RK2">
        <v>0</v>
      </c>
      <c r="RL2">
        <v>1</v>
      </c>
      <c r="RM2">
        <v>0</v>
      </c>
      <c r="RN2">
        <v>0</v>
      </c>
      <c r="RO2">
        <v>1</v>
      </c>
      <c r="RP2">
        <v>1</v>
      </c>
      <c r="RQ2">
        <v>1</v>
      </c>
      <c r="RR2">
        <v>1</v>
      </c>
      <c r="RS2">
        <v>0</v>
      </c>
      <c r="RT2">
        <v>0</v>
      </c>
      <c r="RU2">
        <v>0</v>
      </c>
      <c r="RV2">
        <v>0</v>
      </c>
      <c r="RW2">
        <v>1</v>
      </c>
      <c r="RX2">
        <v>0</v>
      </c>
      <c r="RY2">
        <v>1</v>
      </c>
      <c r="RZ2">
        <v>1</v>
      </c>
      <c r="SA2">
        <v>1</v>
      </c>
      <c r="SB2">
        <v>1</v>
      </c>
      <c r="SC2">
        <v>0</v>
      </c>
      <c r="SD2">
        <v>1</v>
      </c>
      <c r="SE2">
        <v>0</v>
      </c>
      <c r="SF2">
        <v>1</v>
      </c>
      <c r="SG2">
        <v>1</v>
      </c>
    </row>
    <row r="3" spans="1:501" x14ac:dyDescent="0.35">
      <c r="A3">
        <v>2023</v>
      </c>
    </row>
    <row r="4" spans="1:501" x14ac:dyDescent="0.35">
      <c r="A4">
        <v>2024</v>
      </c>
    </row>
    <row r="5" spans="1:501" x14ac:dyDescent="0.35">
      <c r="A5">
        <v>2025</v>
      </c>
    </row>
    <row r="6" spans="1:501" x14ac:dyDescent="0.35">
      <c r="A6">
        <v>2026</v>
      </c>
    </row>
    <row r="7" spans="1:501" x14ac:dyDescent="0.35">
      <c r="A7">
        <v>2027</v>
      </c>
    </row>
    <row r="8" spans="1:501" x14ac:dyDescent="0.35">
      <c r="A8">
        <v>2028</v>
      </c>
    </row>
    <row r="9" spans="1:501" x14ac:dyDescent="0.35">
      <c r="A9">
        <v>2029</v>
      </c>
    </row>
    <row r="10" spans="1:501" x14ac:dyDescent="0.35">
      <c r="A10">
        <v>2030</v>
      </c>
    </row>
    <row r="11" spans="1:501" x14ac:dyDescent="0.35">
      <c r="A11">
        <v>2031</v>
      </c>
    </row>
    <row r="12" spans="1:501" x14ac:dyDescent="0.35">
      <c r="A12">
        <v>2032</v>
      </c>
    </row>
    <row r="13" spans="1:501" x14ac:dyDescent="0.35">
      <c r="A13">
        <v>2033</v>
      </c>
    </row>
    <row r="14" spans="1:501" x14ac:dyDescent="0.35">
      <c r="A14">
        <v>2034</v>
      </c>
    </row>
    <row r="15" spans="1:501" x14ac:dyDescent="0.35">
      <c r="A15">
        <v>2035</v>
      </c>
    </row>
    <row r="16" spans="1:501" x14ac:dyDescent="0.35">
      <c r="A16">
        <v>2036</v>
      </c>
    </row>
    <row r="17" spans="1:1" x14ac:dyDescent="0.35">
      <c r="A17">
        <v>2037</v>
      </c>
    </row>
    <row r="18" spans="1:1" x14ac:dyDescent="0.35">
      <c r="A18">
        <v>2038</v>
      </c>
    </row>
    <row r="19" spans="1:1" x14ac:dyDescent="0.35">
      <c r="A19">
        <v>2039</v>
      </c>
    </row>
    <row r="20" spans="1:1" x14ac:dyDescent="0.35">
      <c r="A20">
        <v>2040</v>
      </c>
    </row>
    <row r="21" spans="1:1" x14ac:dyDescent="0.35">
      <c r="A21">
        <v>2041</v>
      </c>
    </row>
    <row r="22" spans="1:1" x14ac:dyDescent="0.35">
      <c r="A22">
        <v>2042</v>
      </c>
    </row>
    <row r="23" spans="1:1" x14ac:dyDescent="0.35">
      <c r="A23">
        <v>2043</v>
      </c>
    </row>
    <row r="24" spans="1:1" x14ac:dyDescent="0.35">
      <c r="A24">
        <v>2044</v>
      </c>
    </row>
    <row r="25" spans="1:1" x14ac:dyDescent="0.35">
      <c r="A25">
        <v>2045</v>
      </c>
    </row>
    <row r="26" spans="1:1" x14ac:dyDescent="0.35">
      <c r="A26">
        <v>2046</v>
      </c>
    </row>
    <row r="27" spans="1:1" x14ac:dyDescent="0.35">
      <c r="A27">
        <v>2047</v>
      </c>
    </row>
    <row r="28" spans="1:1" x14ac:dyDescent="0.35">
      <c r="A28">
        <v>2048</v>
      </c>
    </row>
    <row r="29" spans="1:1" x14ac:dyDescent="0.35">
      <c r="A29">
        <v>2049</v>
      </c>
    </row>
    <row r="30" spans="1:1" x14ac:dyDescent="0.35">
      <c r="A30">
        <v>2050</v>
      </c>
    </row>
    <row r="31" spans="1:1" x14ac:dyDescent="0.35">
      <c r="A31">
        <v>2051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D8FC-3164-465C-8C32-3ABB9914D433}">
  <dimension ref="A1:SN35"/>
  <sheetViews>
    <sheetView workbookViewId="0">
      <selection activeCell="I3" sqref="I3:SN35"/>
    </sheetView>
  </sheetViews>
  <sheetFormatPr defaultRowHeight="14.5" x14ac:dyDescent="0.35"/>
  <sheetData>
    <row r="1" spans="1:508" x14ac:dyDescent="0.35">
      <c r="A1" t="s">
        <v>40</v>
      </c>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c r="CW1">
        <v>100</v>
      </c>
      <c r="CX1">
        <v>101</v>
      </c>
      <c r="CY1">
        <v>102</v>
      </c>
      <c r="CZ1">
        <v>103</v>
      </c>
      <c r="DA1">
        <v>104</v>
      </c>
      <c r="DB1">
        <v>105</v>
      </c>
      <c r="DC1">
        <v>106</v>
      </c>
      <c r="DD1">
        <v>107</v>
      </c>
      <c r="DE1">
        <v>108</v>
      </c>
      <c r="DF1">
        <v>109</v>
      </c>
      <c r="DG1">
        <v>110</v>
      </c>
      <c r="DH1">
        <v>111</v>
      </c>
      <c r="DI1">
        <v>112</v>
      </c>
      <c r="DJ1">
        <v>113</v>
      </c>
      <c r="DK1">
        <v>114</v>
      </c>
      <c r="DL1">
        <v>115</v>
      </c>
      <c r="DM1">
        <v>116</v>
      </c>
      <c r="DN1">
        <v>117</v>
      </c>
      <c r="DO1">
        <v>118</v>
      </c>
      <c r="DP1">
        <v>119</v>
      </c>
      <c r="DQ1">
        <v>120</v>
      </c>
      <c r="DR1">
        <v>121</v>
      </c>
      <c r="DS1">
        <v>122</v>
      </c>
      <c r="DT1">
        <v>123</v>
      </c>
      <c r="DU1">
        <v>124</v>
      </c>
      <c r="DV1">
        <v>125</v>
      </c>
      <c r="DW1">
        <v>126</v>
      </c>
      <c r="DX1">
        <v>127</v>
      </c>
      <c r="DY1">
        <v>128</v>
      </c>
      <c r="DZ1">
        <v>129</v>
      </c>
      <c r="EA1">
        <v>130</v>
      </c>
      <c r="EB1">
        <v>131</v>
      </c>
      <c r="EC1">
        <v>132</v>
      </c>
      <c r="ED1">
        <v>133</v>
      </c>
      <c r="EE1">
        <v>134</v>
      </c>
      <c r="EF1">
        <v>135</v>
      </c>
      <c r="EG1">
        <v>136</v>
      </c>
      <c r="EH1">
        <v>137</v>
      </c>
      <c r="EI1">
        <v>138</v>
      </c>
      <c r="EJ1">
        <v>139</v>
      </c>
      <c r="EK1">
        <v>140</v>
      </c>
      <c r="EL1">
        <v>141</v>
      </c>
      <c r="EM1">
        <v>142</v>
      </c>
      <c r="EN1">
        <v>143</v>
      </c>
      <c r="EO1">
        <v>144</v>
      </c>
      <c r="EP1">
        <v>145</v>
      </c>
      <c r="EQ1">
        <v>146</v>
      </c>
      <c r="ER1">
        <v>147</v>
      </c>
      <c r="ES1">
        <v>148</v>
      </c>
      <c r="ET1">
        <v>149</v>
      </c>
      <c r="EU1">
        <v>150</v>
      </c>
      <c r="EV1">
        <v>151</v>
      </c>
      <c r="EW1">
        <v>152</v>
      </c>
      <c r="EX1">
        <v>153</v>
      </c>
      <c r="EY1">
        <v>154</v>
      </c>
      <c r="EZ1">
        <v>155</v>
      </c>
      <c r="FA1">
        <v>156</v>
      </c>
      <c r="FB1">
        <v>157</v>
      </c>
      <c r="FC1">
        <v>158</v>
      </c>
      <c r="FD1">
        <v>159</v>
      </c>
      <c r="FE1">
        <v>160</v>
      </c>
      <c r="FF1">
        <v>161</v>
      </c>
      <c r="FG1">
        <v>162</v>
      </c>
      <c r="FH1">
        <v>163</v>
      </c>
      <c r="FI1">
        <v>164</v>
      </c>
      <c r="FJ1">
        <v>165</v>
      </c>
      <c r="FK1">
        <v>166</v>
      </c>
      <c r="FL1">
        <v>167</v>
      </c>
      <c r="FM1">
        <v>168</v>
      </c>
      <c r="FN1">
        <v>169</v>
      </c>
      <c r="FO1">
        <v>170</v>
      </c>
      <c r="FP1">
        <v>171</v>
      </c>
      <c r="FQ1">
        <v>172</v>
      </c>
      <c r="FR1">
        <v>173</v>
      </c>
      <c r="FS1">
        <v>174</v>
      </c>
      <c r="FT1">
        <v>175</v>
      </c>
      <c r="FU1">
        <v>176</v>
      </c>
      <c r="FV1">
        <v>177</v>
      </c>
      <c r="FW1">
        <v>178</v>
      </c>
      <c r="FX1">
        <v>179</v>
      </c>
      <c r="FY1">
        <v>180</v>
      </c>
      <c r="FZ1">
        <v>181</v>
      </c>
      <c r="GA1">
        <v>182</v>
      </c>
      <c r="GB1">
        <v>183</v>
      </c>
      <c r="GC1">
        <v>184</v>
      </c>
      <c r="GD1">
        <v>185</v>
      </c>
      <c r="GE1">
        <v>186</v>
      </c>
      <c r="GF1">
        <v>187</v>
      </c>
      <c r="GG1">
        <v>188</v>
      </c>
      <c r="GH1">
        <v>189</v>
      </c>
      <c r="GI1">
        <v>190</v>
      </c>
      <c r="GJ1">
        <v>191</v>
      </c>
      <c r="GK1">
        <v>192</v>
      </c>
      <c r="GL1">
        <v>193</v>
      </c>
      <c r="GM1">
        <v>194</v>
      </c>
      <c r="GN1">
        <v>195</v>
      </c>
      <c r="GO1">
        <v>196</v>
      </c>
      <c r="GP1">
        <v>197</v>
      </c>
      <c r="GQ1">
        <v>198</v>
      </c>
      <c r="GR1">
        <v>199</v>
      </c>
      <c r="GS1">
        <v>200</v>
      </c>
      <c r="GT1">
        <v>201</v>
      </c>
      <c r="GU1">
        <v>202</v>
      </c>
      <c r="GV1">
        <v>203</v>
      </c>
      <c r="GW1">
        <v>204</v>
      </c>
      <c r="GX1">
        <v>205</v>
      </c>
      <c r="GY1">
        <v>206</v>
      </c>
      <c r="GZ1">
        <v>207</v>
      </c>
      <c r="HA1">
        <v>208</v>
      </c>
      <c r="HB1">
        <v>209</v>
      </c>
      <c r="HC1">
        <v>210</v>
      </c>
      <c r="HD1">
        <v>211</v>
      </c>
      <c r="HE1">
        <v>212</v>
      </c>
      <c r="HF1">
        <v>213</v>
      </c>
      <c r="HG1">
        <v>214</v>
      </c>
      <c r="HH1">
        <v>215</v>
      </c>
      <c r="HI1">
        <v>216</v>
      </c>
      <c r="HJ1">
        <v>217</v>
      </c>
      <c r="HK1">
        <v>218</v>
      </c>
      <c r="HL1">
        <v>219</v>
      </c>
      <c r="HM1">
        <v>220</v>
      </c>
      <c r="HN1">
        <v>221</v>
      </c>
      <c r="HO1">
        <v>222</v>
      </c>
      <c r="HP1">
        <v>223</v>
      </c>
      <c r="HQ1">
        <v>224</v>
      </c>
      <c r="HR1">
        <v>225</v>
      </c>
      <c r="HS1">
        <v>226</v>
      </c>
      <c r="HT1">
        <v>227</v>
      </c>
      <c r="HU1">
        <v>228</v>
      </c>
      <c r="HV1">
        <v>229</v>
      </c>
      <c r="HW1">
        <v>230</v>
      </c>
      <c r="HX1">
        <v>231</v>
      </c>
      <c r="HY1">
        <v>232</v>
      </c>
      <c r="HZ1">
        <v>233</v>
      </c>
      <c r="IA1">
        <v>234</v>
      </c>
      <c r="IB1">
        <v>235</v>
      </c>
      <c r="IC1">
        <v>236</v>
      </c>
      <c r="ID1">
        <v>237</v>
      </c>
      <c r="IE1">
        <v>238</v>
      </c>
      <c r="IF1">
        <v>239</v>
      </c>
      <c r="IG1">
        <v>240</v>
      </c>
      <c r="IH1">
        <v>241</v>
      </c>
      <c r="II1">
        <v>242</v>
      </c>
      <c r="IJ1">
        <v>243</v>
      </c>
      <c r="IK1">
        <v>244</v>
      </c>
      <c r="IL1">
        <v>245</v>
      </c>
      <c r="IM1">
        <v>246</v>
      </c>
      <c r="IN1">
        <v>247</v>
      </c>
      <c r="IO1">
        <v>248</v>
      </c>
      <c r="IP1">
        <v>249</v>
      </c>
      <c r="IQ1">
        <v>250</v>
      </c>
      <c r="IR1">
        <v>251</v>
      </c>
      <c r="IS1">
        <v>252</v>
      </c>
      <c r="IT1">
        <v>253</v>
      </c>
      <c r="IU1">
        <v>254</v>
      </c>
      <c r="IV1">
        <v>255</v>
      </c>
      <c r="IW1">
        <v>256</v>
      </c>
      <c r="IX1">
        <v>257</v>
      </c>
      <c r="IY1">
        <v>258</v>
      </c>
      <c r="IZ1">
        <v>259</v>
      </c>
      <c r="JA1">
        <v>260</v>
      </c>
      <c r="JB1">
        <v>261</v>
      </c>
      <c r="JC1">
        <v>262</v>
      </c>
      <c r="JD1">
        <v>263</v>
      </c>
      <c r="JE1">
        <v>264</v>
      </c>
      <c r="JF1">
        <v>265</v>
      </c>
      <c r="JG1">
        <v>266</v>
      </c>
      <c r="JH1">
        <v>267</v>
      </c>
      <c r="JI1">
        <v>268</v>
      </c>
      <c r="JJ1">
        <v>269</v>
      </c>
      <c r="JK1">
        <v>270</v>
      </c>
      <c r="JL1">
        <v>271</v>
      </c>
      <c r="JM1">
        <v>272</v>
      </c>
      <c r="JN1">
        <v>273</v>
      </c>
      <c r="JO1">
        <v>274</v>
      </c>
      <c r="JP1">
        <v>275</v>
      </c>
      <c r="JQ1">
        <v>276</v>
      </c>
      <c r="JR1">
        <v>277</v>
      </c>
      <c r="JS1">
        <v>278</v>
      </c>
      <c r="JT1">
        <v>279</v>
      </c>
      <c r="JU1">
        <v>280</v>
      </c>
      <c r="JV1">
        <v>281</v>
      </c>
      <c r="JW1">
        <v>282</v>
      </c>
      <c r="JX1">
        <v>283</v>
      </c>
      <c r="JY1">
        <v>284</v>
      </c>
      <c r="JZ1">
        <v>285</v>
      </c>
      <c r="KA1">
        <v>286</v>
      </c>
      <c r="KB1">
        <v>287</v>
      </c>
      <c r="KC1">
        <v>288</v>
      </c>
      <c r="KD1">
        <v>289</v>
      </c>
      <c r="KE1">
        <v>290</v>
      </c>
      <c r="KF1">
        <v>291</v>
      </c>
      <c r="KG1">
        <v>292</v>
      </c>
      <c r="KH1">
        <v>293</v>
      </c>
      <c r="KI1">
        <v>294</v>
      </c>
      <c r="KJ1">
        <v>295</v>
      </c>
      <c r="KK1">
        <v>296</v>
      </c>
      <c r="KL1">
        <v>297</v>
      </c>
      <c r="KM1">
        <v>298</v>
      </c>
      <c r="KN1">
        <v>299</v>
      </c>
      <c r="KO1">
        <v>300</v>
      </c>
      <c r="KP1">
        <v>301</v>
      </c>
      <c r="KQ1">
        <v>302</v>
      </c>
      <c r="KR1">
        <v>303</v>
      </c>
      <c r="KS1">
        <v>304</v>
      </c>
      <c r="KT1">
        <v>305</v>
      </c>
      <c r="KU1">
        <v>306</v>
      </c>
      <c r="KV1">
        <v>307</v>
      </c>
      <c r="KW1">
        <v>308</v>
      </c>
      <c r="KX1">
        <v>309</v>
      </c>
      <c r="KY1">
        <v>310</v>
      </c>
      <c r="KZ1">
        <v>311</v>
      </c>
      <c r="LA1">
        <v>312</v>
      </c>
      <c r="LB1">
        <v>313</v>
      </c>
      <c r="LC1">
        <v>314</v>
      </c>
      <c r="LD1">
        <v>315</v>
      </c>
      <c r="LE1">
        <v>316</v>
      </c>
      <c r="LF1">
        <v>317</v>
      </c>
      <c r="LG1">
        <v>318</v>
      </c>
      <c r="LH1">
        <v>319</v>
      </c>
      <c r="LI1">
        <v>320</v>
      </c>
      <c r="LJ1">
        <v>321</v>
      </c>
      <c r="LK1">
        <v>322</v>
      </c>
      <c r="LL1">
        <v>323</v>
      </c>
      <c r="LM1">
        <v>324</v>
      </c>
      <c r="LN1">
        <v>325</v>
      </c>
      <c r="LO1">
        <v>326</v>
      </c>
      <c r="LP1">
        <v>327</v>
      </c>
      <c r="LQ1">
        <v>328</v>
      </c>
      <c r="LR1">
        <v>329</v>
      </c>
      <c r="LS1">
        <v>330</v>
      </c>
      <c r="LT1">
        <v>331</v>
      </c>
      <c r="LU1">
        <v>332</v>
      </c>
      <c r="LV1">
        <v>333</v>
      </c>
      <c r="LW1">
        <v>334</v>
      </c>
      <c r="LX1">
        <v>335</v>
      </c>
      <c r="LY1">
        <v>336</v>
      </c>
      <c r="LZ1">
        <v>337</v>
      </c>
      <c r="MA1">
        <v>338</v>
      </c>
      <c r="MB1">
        <v>339</v>
      </c>
      <c r="MC1">
        <v>340</v>
      </c>
      <c r="MD1">
        <v>341</v>
      </c>
      <c r="ME1">
        <v>342</v>
      </c>
      <c r="MF1">
        <v>343</v>
      </c>
      <c r="MG1">
        <v>344</v>
      </c>
      <c r="MH1">
        <v>345</v>
      </c>
      <c r="MI1">
        <v>346</v>
      </c>
      <c r="MJ1">
        <v>347</v>
      </c>
      <c r="MK1">
        <v>348</v>
      </c>
      <c r="ML1">
        <v>349</v>
      </c>
      <c r="MM1">
        <v>350</v>
      </c>
      <c r="MN1">
        <v>351</v>
      </c>
      <c r="MO1">
        <v>352</v>
      </c>
      <c r="MP1">
        <v>353</v>
      </c>
      <c r="MQ1">
        <v>354</v>
      </c>
      <c r="MR1">
        <v>355</v>
      </c>
      <c r="MS1">
        <v>356</v>
      </c>
      <c r="MT1">
        <v>357</v>
      </c>
      <c r="MU1">
        <v>358</v>
      </c>
      <c r="MV1">
        <v>359</v>
      </c>
      <c r="MW1">
        <v>360</v>
      </c>
      <c r="MX1">
        <v>361</v>
      </c>
      <c r="MY1">
        <v>362</v>
      </c>
      <c r="MZ1">
        <v>363</v>
      </c>
      <c r="NA1">
        <v>364</v>
      </c>
      <c r="NB1">
        <v>365</v>
      </c>
      <c r="NC1">
        <v>366</v>
      </c>
      <c r="ND1">
        <v>367</v>
      </c>
      <c r="NE1">
        <v>368</v>
      </c>
      <c r="NF1">
        <v>369</v>
      </c>
      <c r="NG1">
        <v>370</v>
      </c>
      <c r="NH1">
        <v>371</v>
      </c>
      <c r="NI1">
        <v>372</v>
      </c>
      <c r="NJ1">
        <v>373</v>
      </c>
      <c r="NK1">
        <v>374</v>
      </c>
      <c r="NL1">
        <v>375</v>
      </c>
      <c r="NM1">
        <v>376</v>
      </c>
      <c r="NN1">
        <v>377</v>
      </c>
      <c r="NO1">
        <v>378</v>
      </c>
      <c r="NP1">
        <v>379</v>
      </c>
      <c r="NQ1">
        <v>380</v>
      </c>
      <c r="NR1">
        <v>381</v>
      </c>
      <c r="NS1">
        <v>382</v>
      </c>
      <c r="NT1">
        <v>383</v>
      </c>
      <c r="NU1">
        <v>384</v>
      </c>
      <c r="NV1">
        <v>385</v>
      </c>
      <c r="NW1">
        <v>386</v>
      </c>
      <c r="NX1">
        <v>387</v>
      </c>
      <c r="NY1">
        <v>388</v>
      </c>
      <c r="NZ1">
        <v>389</v>
      </c>
      <c r="OA1">
        <v>390</v>
      </c>
      <c r="OB1">
        <v>391</v>
      </c>
      <c r="OC1">
        <v>392</v>
      </c>
      <c r="OD1">
        <v>393</v>
      </c>
      <c r="OE1">
        <v>394</v>
      </c>
      <c r="OF1">
        <v>395</v>
      </c>
      <c r="OG1">
        <v>396</v>
      </c>
      <c r="OH1">
        <v>397</v>
      </c>
      <c r="OI1">
        <v>398</v>
      </c>
      <c r="OJ1">
        <v>399</v>
      </c>
      <c r="OK1">
        <v>400</v>
      </c>
      <c r="OL1">
        <v>401</v>
      </c>
      <c r="OM1">
        <v>402</v>
      </c>
      <c r="ON1">
        <v>403</v>
      </c>
      <c r="OO1">
        <v>404</v>
      </c>
      <c r="OP1">
        <v>405</v>
      </c>
      <c r="OQ1">
        <v>406</v>
      </c>
      <c r="OR1">
        <v>407</v>
      </c>
      <c r="OS1">
        <v>408</v>
      </c>
      <c r="OT1">
        <v>409</v>
      </c>
      <c r="OU1">
        <v>410</v>
      </c>
      <c r="OV1">
        <v>411</v>
      </c>
      <c r="OW1">
        <v>412</v>
      </c>
      <c r="OX1">
        <v>413</v>
      </c>
      <c r="OY1">
        <v>414</v>
      </c>
      <c r="OZ1">
        <v>415</v>
      </c>
      <c r="PA1">
        <v>416</v>
      </c>
      <c r="PB1">
        <v>417</v>
      </c>
      <c r="PC1">
        <v>418</v>
      </c>
      <c r="PD1">
        <v>419</v>
      </c>
      <c r="PE1">
        <v>420</v>
      </c>
      <c r="PF1">
        <v>421</v>
      </c>
      <c r="PG1">
        <v>422</v>
      </c>
      <c r="PH1">
        <v>423</v>
      </c>
      <c r="PI1">
        <v>424</v>
      </c>
      <c r="PJ1">
        <v>425</v>
      </c>
      <c r="PK1">
        <v>426</v>
      </c>
      <c r="PL1">
        <v>427</v>
      </c>
      <c r="PM1">
        <v>428</v>
      </c>
      <c r="PN1">
        <v>429</v>
      </c>
      <c r="PO1">
        <v>430</v>
      </c>
      <c r="PP1">
        <v>431</v>
      </c>
      <c r="PQ1">
        <v>432</v>
      </c>
      <c r="PR1">
        <v>433</v>
      </c>
      <c r="PS1">
        <v>434</v>
      </c>
      <c r="PT1">
        <v>435</v>
      </c>
      <c r="PU1">
        <v>436</v>
      </c>
      <c r="PV1">
        <v>437</v>
      </c>
      <c r="PW1">
        <v>438</v>
      </c>
      <c r="PX1">
        <v>439</v>
      </c>
      <c r="PY1">
        <v>440</v>
      </c>
      <c r="PZ1">
        <v>441</v>
      </c>
      <c r="QA1">
        <v>442</v>
      </c>
      <c r="QB1">
        <v>443</v>
      </c>
      <c r="QC1">
        <v>444</v>
      </c>
      <c r="QD1">
        <v>445</v>
      </c>
      <c r="QE1">
        <v>446</v>
      </c>
      <c r="QF1">
        <v>447</v>
      </c>
      <c r="QG1">
        <v>448</v>
      </c>
      <c r="QH1">
        <v>449</v>
      </c>
      <c r="QI1">
        <v>450</v>
      </c>
      <c r="QJ1">
        <v>451</v>
      </c>
      <c r="QK1">
        <v>452</v>
      </c>
      <c r="QL1">
        <v>453</v>
      </c>
      <c r="QM1">
        <v>454</v>
      </c>
      <c r="QN1">
        <v>455</v>
      </c>
      <c r="QO1">
        <v>456</v>
      </c>
      <c r="QP1">
        <v>457</v>
      </c>
      <c r="QQ1">
        <v>458</v>
      </c>
      <c r="QR1">
        <v>459</v>
      </c>
      <c r="QS1">
        <v>460</v>
      </c>
      <c r="QT1">
        <v>461</v>
      </c>
      <c r="QU1">
        <v>462</v>
      </c>
      <c r="QV1">
        <v>463</v>
      </c>
      <c r="QW1">
        <v>464</v>
      </c>
      <c r="QX1">
        <v>465</v>
      </c>
      <c r="QY1">
        <v>466</v>
      </c>
      <c r="QZ1">
        <v>467</v>
      </c>
      <c r="RA1">
        <v>468</v>
      </c>
      <c r="RB1">
        <v>469</v>
      </c>
      <c r="RC1">
        <v>470</v>
      </c>
      <c r="RD1">
        <v>471</v>
      </c>
      <c r="RE1">
        <v>472</v>
      </c>
      <c r="RF1">
        <v>473</v>
      </c>
      <c r="RG1">
        <v>474</v>
      </c>
      <c r="RH1">
        <v>475</v>
      </c>
      <c r="RI1">
        <v>476</v>
      </c>
      <c r="RJ1">
        <v>477</v>
      </c>
      <c r="RK1">
        <v>478</v>
      </c>
      <c r="RL1">
        <v>479</v>
      </c>
      <c r="RM1">
        <v>480</v>
      </c>
      <c r="RN1">
        <v>481</v>
      </c>
      <c r="RO1">
        <v>482</v>
      </c>
      <c r="RP1">
        <v>483</v>
      </c>
      <c r="RQ1">
        <v>484</v>
      </c>
      <c r="RR1">
        <v>485</v>
      </c>
      <c r="RS1">
        <v>486</v>
      </c>
      <c r="RT1">
        <v>487</v>
      </c>
      <c r="RU1">
        <v>488</v>
      </c>
      <c r="RV1">
        <v>489</v>
      </c>
      <c r="RW1">
        <v>490</v>
      </c>
      <c r="RX1">
        <v>491</v>
      </c>
      <c r="RY1">
        <v>492</v>
      </c>
      <c r="RZ1">
        <v>493</v>
      </c>
      <c r="SA1">
        <v>494</v>
      </c>
      <c r="SB1">
        <v>495</v>
      </c>
      <c r="SC1">
        <v>496</v>
      </c>
      <c r="SD1">
        <v>497</v>
      </c>
      <c r="SE1">
        <v>498</v>
      </c>
      <c r="SF1">
        <v>499</v>
      </c>
      <c r="SG1">
        <v>500</v>
      </c>
      <c r="SH1">
        <v>501</v>
      </c>
      <c r="SI1">
        <v>502</v>
      </c>
      <c r="SJ1">
        <v>503</v>
      </c>
      <c r="SK1">
        <v>504</v>
      </c>
      <c r="SL1">
        <v>505</v>
      </c>
      <c r="SM1">
        <v>506</v>
      </c>
      <c r="SN1">
        <v>507</v>
      </c>
    </row>
    <row r="2" spans="1:508" x14ac:dyDescent="0.35">
      <c r="A2" s="157">
        <v>44562</v>
      </c>
      <c r="B2" s="4">
        <v>5.1100000000000003</v>
      </c>
      <c r="C2" s="4">
        <v>5.1100000000000003</v>
      </c>
      <c r="D2" s="4">
        <v>5.1100000000000003</v>
      </c>
      <c r="E2" s="4">
        <v>5.1100000000000003</v>
      </c>
      <c r="F2" s="4">
        <v>5.1100000000000003</v>
      </c>
      <c r="G2" s="4">
        <v>5.1100000000000003</v>
      </c>
      <c r="H2" s="4">
        <v>5.1100000000000003</v>
      </c>
      <c r="I2" s="4">
        <v>0</v>
      </c>
      <c r="J2" s="4">
        <v>0</v>
      </c>
      <c r="K2" s="4">
        <v>0</v>
      </c>
      <c r="L2" s="4">
        <v>0</v>
      </c>
      <c r="M2" s="4">
        <v>0</v>
      </c>
      <c r="N2" s="4">
        <v>0</v>
      </c>
      <c r="O2" s="4">
        <v>0</v>
      </c>
      <c r="P2" s="4">
        <v>0</v>
      </c>
      <c r="Q2" s="4">
        <v>0</v>
      </c>
      <c r="R2" s="4">
        <v>0</v>
      </c>
      <c r="S2" s="4">
        <v>0</v>
      </c>
      <c r="T2" s="4">
        <v>0</v>
      </c>
      <c r="U2" s="4">
        <v>0</v>
      </c>
      <c r="V2" s="4">
        <v>0</v>
      </c>
      <c r="W2" s="4">
        <v>0</v>
      </c>
      <c r="X2" s="4">
        <v>0</v>
      </c>
      <c r="Y2" s="4">
        <v>0</v>
      </c>
      <c r="Z2" s="4">
        <v>0</v>
      </c>
      <c r="AA2" s="4">
        <v>0</v>
      </c>
      <c r="AB2" s="4">
        <v>0</v>
      </c>
      <c r="AC2" s="4">
        <v>0</v>
      </c>
      <c r="AD2" s="4">
        <v>0</v>
      </c>
      <c r="AE2" s="4">
        <v>0</v>
      </c>
      <c r="AF2" s="4">
        <v>0</v>
      </c>
      <c r="AG2" s="4">
        <v>0</v>
      </c>
      <c r="AH2" s="4">
        <v>0</v>
      </c>
      <c r="AI2" s="4">
        <v>0</v>
      </c>
      <c r="AJ2" s="4">
        <v>0</v>
      </c>
      <c r="AK2" s="4">
        <v>0</v>
      </c>
      <c r="AL2" s="4">
        <v>0</v>
      </c>
      <c r="AM2" s="4">
        <v>0</v>
      </c>
      <c r="AN2" s="4">
        <v>0</v>
      </c>
      <c r="AO2" s="4">
        <v>0</v>
      </c>
      <c r="AP2" s="4">
        <v>0</v>
      </c>
      <c r="AQ2" s="4">
        <v>0</v>
      </c>
      <c r="AR2" s="4">
        <v>0</v>
      </c>
      <c r="AS2" s="4">
        <v>0</v>
      </c>
      <c r="AT2" s="4">
        <v>0</v>
      </c>
      <c r="AU2" s="4">
        <v>0</v>
      </c>
      <c r="AV2" s="4">
        <v>0</v>
      </c>
      <c r="AW2" s="4">
        <v>0</v>
      </c>
      <c r="AX2" s="21">
        <v>0</v>
      </c>
      <c r="AY2" s="21">
        <v>0</v>
      </c>
      <c r="AZ2" s="21">
        <v>0</v>
      </c>
      <c r="BA2" s="21">
        <v>0</v>
      </c>
      <c r="BB2" s="21">
        <v>0</v>
      </c>
      <c r="BC2" s="21">
        <v>0</v>
      </c>
      <c r="BD2" s="21">
        <v>0</v>
      </c>
      <c r="BE2" s="21">
        <v>0</v>
      </c>
      <c r="BF2" s="21">
        <v>0</v>
      </c>
      <c r="BG2" s="21">
        <v>0</v>
      </c>
      <c r="BH2" s="21">
        <v>0</v>
      </c>
      <c r="BI2" s="21">
        <v>0</v>
      </c>
      <c r="BJ2" s="21">
        <v>0</v>
      </c>
      <c r="BK2" s="21">
        <v>0</v>
      </c>
      <c r="BL2" s="21">
        <v>0</v>
      </c>
      <c r="BM2" s="21">
        <v>0</v>
      </c>
      <c r="BN2" s="21">
        <v>0</v>
      </c>
      <c r="BO2" s="21">
        <v>0</v>
      </c>
      <c r="BP2" s="21">
        <v>0</v>
      </c>
      <c r="BQ2" s="21">
        <v>0</v>
      </c>
      <c r="BR2" s="21">
        <v>0</v>
      </c>
      <c r="BS2" s="21">
        <v>0</v>
      </c>
      <c r="BT2" s="21">
        <v>0</v>
      </c>
      <c r="BU2" s="21">
        <v>0</v>
      </c>
      <c r="BV2" s="21">
        <v>0</v>
      </c>
      <c r="BW2" s="21">
        <v>0</v>
      </c>
      <c r="BX2" s="21">
        <v>0</v>
      </c>
      <c r="BY2" s="21">
        <v>0</v>
      </c>
      <c r="BZ2" s="21">
        <v>0</v>
      </c>
      <c r="CA2" s="21">
        <v>0</v>
      </c>
      <c r="CB2" s="21">
        <v>0</v>
      </c>
      <c r="CC2" s="21">
        <v>0</v>
      </c>
      <c r="CD2" s="21">
        <v>0</v>
      </c>
      <c r="CE2" s="21">
        <v>0</v>
      </c>
      <c r="CF2" s="21">
        <v>0</v>
      </c>
      <c r="CG2" s="21">
        <v>0</v>
      </c>
      <c r="CH2" s="21">
        <v>0</v>
      </c>
      <c r="CI2" s="21">
        <v>0</v>
      </c>
      <c r="CJ2" s="21">
        <v>0</v>
      </c>
      <c r="CK2" s="21">
        <v>0</v>
      </c>
      <c r="CL2" s="21">
        <v>0</v>
      </c>
      <c r="CM2" s="21">
        <v>0</v>
      </c>
      <c r="CN2" s="21">
        <v>0</v>
      </c>
      <c r="CO2" s="21">
        <v>0</v>
      </c>
      <c r="CP2" s="21">
        <v>0</v>
      </c>
      <c r="CQ2" s="21">
        <v>0</v>
      </c>
      <c r="CR2" s="21">
        <v>0</v>
      </c>
      <c r="CS2" s="21">
        <v>0</v>
      </c>
      <c r="CT2" s="21">
        <v>0</v>
      </c>
      <c r="CU2" s="21">
        <v>0</v>
      </c>
      <c r="CV2" s="21">
        <v>0</v>
      </c>
      <c r="CW2" s="21">
        <v>0</v>
      </c>
      <c r="CX2" s="21">
        <v>0</v>
      </c>
      <c r="CY2" s="21">
        <v>0</v>
      </c>
      <c r="CZ2" s="21">
        <v>0</v>
      </c>
      <c r="DA2" s="21">
        <v>0</v>
      </c>
      <c r="DB2" s="21">
        <v>0</v>
      </c>
      <c r="DC2" s="21">
        <v>0</v>
      </c>
      <c r="DD2" s="21">
        <v>0</v>
      </c>
      <c r="DE2" s="21">
        <v>0</v>
      </c>
      <c r="DF2" s="21">
        <v>0</v>
      </c>
      <c r="DG2" s="21">
        <v>0</v>
      </c>
      <c r="DH2" s="21">
        <v>0</v>
      </c>
      <c r="DI2" s="21">
        <v>0</v>
      </c>
      <c r="DJ2" s="21">
        <v>0</v>
      </c>
      <c r="DK2" s="21">
        <v>0</v>
      </c>
      <c r="DL2" s="21">
        <v>0</v>
      </c>
      <c r="DM2" s="21">
        <v>0</v>
      </c>
      <c r="DN2" s="21">
        <v>0</v>
      </c>
      <c r="DO2" s="21">
        <v>0</v>
      </c>
      <c r="DP2" s="21">
        <v>0</v>
      </c>
      <c r="DQ2" s="21">
        <v>0</v>
      </c>
      <c r="DR2" s="21">
        <v>0</v>
      </c>
      <c r="DS2" s="21">
        <v>0</v>
      </c>
      <c r="DT2" s="21">
        <v>0</v>
      </c>
      <c r="DU2" s="21">
        <v>0</v>
      </c>
      <c r="DV2" s="21">
        <v>0</v>
      </c>
      <c r="DW2" s="21">
        <v>0</v>
      </c>
      <c r="DX2" s="21">
        <v>0</v>
      </c>
      <c r="DY2" s="21">
        <v>0</v>
      </c>
      <c r="DZ2" s="21">
        <v>0</v>
      </c>
      <c r="EA2" s="21">
        <v>0</v>
      </c>
      <c r="EB2" s="21">
        <v>0</v>
      </c>
      <c r="EC2" s="21">
        <v>0</v>
      </c>
      <c r="ED2" s="21">
        <v>0</v>
      </c>
      <c r="EE2" s="21">
        <v>0</v>
      </c>
      <c r="EF2" s="21">
        <v>0</v>
      </c>
      <c r="EG2" s="21">
        <v>0</v>
      </c>
      <c r="EH2" s="21">
        <v>0</v>
      </c>
      <c r="EI2" s="21">
        <v>0</v>
      </c>
      <c r="EJ2" s="21">
        <v>0</v>
      </c>
      <c r="EK2" s="21">
        <v>0</v>
      </c>
      <c r="EL2" s="21">
        <v>0</v>
      </c>
      <c r="EM2" s="21">
        <v>0</v>
      </c>
      <c r="EN2" s="21">
        <v>0</v>
      </c>
      <c r="EO2" s="21">
        <v>0</v>
      </c>
      <c r="EP2" s="21">
        <v>0</v>
      </c>
      <c r="EQ2" s="21">
        <v>0</v>
      </c>
      <c r="ER2" s="21">
        <v>0</v>
      </c>
      <c r="ES2" s="21">
        <v>0</v>
      </c>
      <c r="ET2" s="21">
        <v>0</v>
      </c>
      <c r="EU2" s="21">
        <v>0</v>
      </c>
      <c r="EV2" s="21">
        <v>0</v>
      </c>
      <c r="EW2" s="21">
        <v>0</v>
      </c>
      <c r="EX2" s="21">
        <v>0</v>
      </c>
      <c r="EY2" s="21">
        <v>0</v>
      </c>
      <c r="EZ2" s="21">
        <v>0</v>
      </c>
      <c r="FA2" s="21">
        <v>0</v>
      </c>
      <c r="FB2" s="21">
        <v>0</v>
      </c>
      <c r="FC2" s="21">
        <v>0</v>
      </c>
      <c r="FD2" s="21">
        <v>0</v>
      </c>
      <c r="FE2" s="21">
        <v>0</v>
      </c>
      <c r="FF2" s="21">
        <v>0</v>
      </c>
      <c r="FG2" s="21">
        <v>0</v>
      </c>
      <c r="FH2" s="21">
        <v>0</v>
      </c>
      <c r="FI2" s="21">
        <v>0</v>
      </c>
      <c r="FJ2" s="21">
        <v>0</v>
      </c>
      <c r="FK2" s="21">
        <v>0</v>
      </c>
      <c r="FL2" s="21">
        <v>0</v>
      </c>
      <c r="FM2" s="21">
        <v>0</v>
      </c>
      <c r="FN2" s="21">
        <v>0</v>
      </c>
      <c r="FO2" s="21">
        <v>0</v>
      </c>
      <c r="FP2" s="21">
        <v>0</v>
      </c>
      <c r="FQ2" s="21">
        <v>0</v>
      </c>
      <c r="FR2" s="21">
        <v>0</v>
      </c>
      <c r="FS2" s="21">
        <v>0</v>
      </c>
      <c r="FT2" s="21">
        <v>0</v>
      </c>
      <c r="FU2" s="21">
        <v>0</v>
      </c>
      <c r="FV2" s="21">
        <v>0</v>
      </c>
      <c r="FW2" s="21">
        <v>0</v>
      </c>
      <c r="FX2" s="21">
        <v>0</v>
      </c>
      <c r="FY2" s="21">
        <v>0</v>
      </c>
      <c r="FZ2" s="21">
        <v>0</v>
      </c>
      <c r="GA2" s="21">
        <v>0</v>
      </c>
      <c r="GB2" s="21">
        <v>0</v>
      </c>
      <c r="GC2" s="21">
        <v>0</v>
      </c>
      <c r="GD2" s="21">
        <v>0</v>
      </c>
      <c r="GE2" s="21">
        <v>0</v>
      </c>
      <c r="GF2" s="21">
        <v>0</v>
      </c>
      <c r="GG2" s="21">
        <v>0</v>
      </c>
      <c r="GH2" s="21">
        <v>0</v>
      </c>
      <c r="GI2" s="21">
        <v>0</v>
      </c>
      <c r="GJ2" s="21">
        <v>0</v>
      </c>
      <c r="GK2" s="21">
        <v>0</v>
      </c>
      <c r="GL2" s="21">
        <v>0</v>
      </c>
      <c r="GM2" s="21">
        <v>0</v>
      </c>
      <c r="GN2" s="21">
        <v>0</v>
      </c>
      <c r="GO2" s="21">
        <v>0</v>
      </c>
      <c r="GP2" s="21">
        <v>0</v>
      </c>
      <c r="GQ2" s="21">
        <v>0</v>
      </c>
      <c r="GR2" s="21">
        <v>0</v>
      </c>
      <c r="GS2" s="21">
        <v>0</v>
      </c>
      <c r="GT2" s="21">
        <v>0</v>
      </c>
      <c r="GU2" s="21">
        <v>0</v>
      </c>
      <c r="GV2" s="21">
        <v>0</v>
      </c>
      <c r="GW2" s="21">
        <v>0</v>
      </c>
      <c r="GX2" s="21">
        <v>0</v>
      </c>
      <c r="GY2" s="21">
        <v>0</v>
      </c>
      <c r="GZ2" s="21">
        <v>0</v>
      </c>
      <c r="HA2" s="21">
        <v>0</v>
      </c>
      <c r="HB2" s="21">
        <v>0</v>
      </c>
      <c r="HC2" s="21">
        <v>0</v>
      </c>
      <c r="HD2" s="21">
        <v>0</v>
      </c>
      <c r="HE2" s="21">
        <v>0</v>
      </c>
      <c r="HF2" s="21">
        <v>0</v>
      </c>
      <c r="HG2" s="21">
        <v>0</v>
      </c>
      <c r="HH2" s="21">
        <v>0</v>
      </c>
      <c r="HI2" s="21">
        <v>0</v>
      </c>
      <c r="HJ2" s="21">
        <v>0</v>
      </c>
      <c r="HK2" s="21">
        <v>0</v>
      </c>
      <c r="HL2" s="21">
        <v>0</v>
      </c>
      <c r="HM2" s="21">
        <v>0</v>
      </c>
      <c r="HN2" s="21">
        <v>0</v>
      </c>
      <c r="HO2" s="21">
        <v>0</v>
      </c>
      <c r="HP2" s="21">
        <v>0</v>
      </c>
      <c r="HQ2" s="21">
        <v>0</v>
      </c>
      <c r="HR2" s="21">
        <v>0</v>
      </c>
      <c r="HS2" s="21">
        <v>0</v>
      </c>
      <c r="HT2" s="21">
        <v>0</v>
      </c>
      <c r="HU2" s="21">
        <v>0</v>
      </c>
      <c r="HV2" s="21">
        <v>0</v>
      </c>
      <c r="HW2" s="21">
        <v>0</v>
      </c>
      <c r="HX2" s="21">
        <v>0</v>
      </c>
      <c r="HY2" s="21">
        <v>0</v>
      </c>
      <c r="HZ2" s="21">
        <v>0</v>
      </c>
      <c r="IA2" s="21">
        <v>0</v>
      </c>
      <c r="IB2" s="21">
        <v>0</v>
      </c>
      <c r="IC2" s="21">
        <v>0</v>
      </c>
      <c r="ID2" s="21">
        <v>0</v>
      </c>
      <c r="IE2" s="21">
        <v>0</v>
      </c>
      <c r="IF2" s="21">
        <v>0</v>
      </c>
      <c r="IG2" s="21">
        <v>0</v>
      </c>
      <c r="IH2" s="21">
        <v>0</v>
      </c>
      <c r="II2" s="21">
        <v>0</v>
      </c>
      <c r="IJ2" s="21">
        <v>0</v>
      </c>
      <c r="IK2" s="21">
        <v>0</v>
      </c>
      <c r="IL2" s="21">
        <v>0</v>
      </c>
      <c r="IM2" s="21">
        <v>0</v>
      </c>
      <c r="IN2" s="21">
        <v>0</v>
      </c>
      <c r="IO2" s="21">
        <v>0</v>
      </c>
      <c r="IP2" s="21">
        <v>0</v>
      </c>
      <c r="IQ2" s="21">
        <v>0</v>
      </c>
      <c r="IR2" s="21">
        <v>0</v>
      </c>
      <c r="IS2" s="21">
        <v>0</v>
      </c>
      <c r="IT2" s="21">
        <v>0</v>
      </c>
      <c r="IU2" s="21">
        <v>0</v>
      </c>
      <c r="IV2" s="21">
        <v>0</v>
      </c>
      <c r="IW2" s="21">
        <v>0</v>
      </c>
      <c r="IX2" s="21">
        <v>0</v>
      </c>
      <c r="IY2" s="21">
        <v>0</v>
      </c>
      <c r="IZ2" s="21">
        <v>0</v>
      </c>
      <c r="JA2" s="21">
        <v>0</v>
      </c>
      <c r="JB2" s="21">
        <v>0</v>
      </c>
      <c r="JC2" s="21">
        <v>0</v>
      </c>
      <c r="JD2" s="21">
        <v>0</v>
      </c>
      <c r="JE2" s="21">
        <v>0</v>
      </c>
      <c r="JF2" s="21">
        <v>0</v>
      </c>
      <c r="JG2" s="21">
        <v>0</v>
      </c>
      <c r="JH2" s="21">
        <v>0</v>
      </c>
      <c r="JI2" s="21">
        <v>0</v>
      </c>
      <c r="JJ2" s="21">
        <v>0</v>
      </c>
      <c r="JK2" s="21">
        <v>0</v>
      </c>
      <c r="JL2" s="21">
        <v>0</v>
      </c>
      <c r="JM2" s="21">
        <v>0</v>
      </c>
      <c r="JN2" s="21">
        <v>0</v>
      </c>
      <c r="JO2" s="21">
        <v>0</v>
      </c>
      <c r="JP2" s="21">
        <v>0</v>
      </c>
      <c r="JQ2" s="21">
        <v>0</v>
      </c>
      <c r="JR2" s="21">
        <v>0</v>
      </c>
      <c r="JS2" s="21">
        <v>0</v>
      </c>
      <c r="JT2" s="21">
        <v>0</v>
      </c>
      <c r="JU2" s="21">
        <v>0</v>
      </c>
      <c r="JV2" s="21">
        <v>0</v>
      </c>
      <c r="JW2" s="21">
        <v>0</v>
      </c>
      <c r="JX2" s="21">
        <v>0</v>
      </c>
      <c r="JY2" s="21">
        <v>0</v>
      </c>
      <c r="JZ2" s="21">
        <v>0</v>
      </c>
      <c r="KA2" s="21">
        <v>0</v>
      </c>
      <c r="KB2" s="21">
        <v>0</v>
      </c>
      <c r="KC2" s="21">
        <v>0</v>
      </c>
      <c r="KD2" s="21">
        <v>0</v>
      </c>
      <c r="KE2" s="21">
        <v>0</v>
      </c>
      <c r="KF2" s="21">
        <v>0</v>
      </c>
      <c r="KG2" s="21">
        <v>0</v>
      </c>
      <c r="KH2" s="21">
        <v>0</v>
      </c>
      <c r="KI2" s="21">
        <v>0</v>
      </c>
      <c r="KJ2" s="21">
        <v>0</v>
      </c>
      <c r="KK2" s="21">
        <v>0</v>
      </c>
      <c r="KL2" s="21">
        <v>0</v>
      </c>
      <c r="KM2" s="21">
        <v>0</v>
      </c>
      <c r="KN2" s="21">
        <v>0</v>
      </c>
      <c r="KO2" s="21">
        <v>0</v>
      </c>
      <c r="KP2" s="21">
        <v>0</v>
      </c>
      <c r="KQ2" s="21">
        <v>0</v>
      </c>
      <c r="KR2" s="21">
        <v>0</v>
      </c>
      <c r="KS2" s="21">
        <v>0</v>
      </c>
      <c r="KT2" s="21">
        <v>0</v>
      </c>
      <c r="KU2" s="21">
        <v>0</v>
      </c>
      <c r="KV2" s="21">
        <v>0</v>
      </c>
      <c r="KW2" s="21">
        <v>0</v>
      </c>
      <c r="KX2" s="21">
        <v>0</v>
      </c>
      <c r="KY2" s="21">
        <v>0</v>
      </c>
      <c r="KZ2" s="21">
        <v>0</v>
      </c>
      <c r="LA2" s="21">
        <v>0</v>
      </c>
      <c r="LB2" s="21">
        <v>0</v>
      </c>
      <c r="LC2" s="21">
        <v>0</v>
      </c>
      <c r="LD2" s="21">
        <v>0</v>
      </c>
      <c r="LE2" s="21">
        <v>0</v>
      </c>
      <c r="LF2" s="21">
        <v>0</v>
      </c>
      <c r="LG2" s="21">
        <v>0</v>
      </c>
      <c r="LH2" s="21">
        <v>0</v>
      </c>
      <c r="LI2" s="21">
        <v>0</v>
      </c>
      <c r="LJ2" s="21">
        <v>0</v>
      </c>
      <c r="LK2" s="21">
        <v>0</v>
      </c>
      <c r="LL2" s="21">
        <v>0</v>
      </c>
      <c r="LM2" s="21">
        <v>0</v>
      </c>
      <c r="LN2" s="21">
        <v>0</v>
      </c>
      <c r="LO2" s="21">
        <v>0</v>
      </c>
      <c r="LP2" s="21">
        <v>0</v>
      </c>
      <c r="LQ2" s="21">
        <v>0</v>
      </c>
      <c r="LR2" s="21">
        <v>0</v>
      </c>
      <c r="LS2" s="21">
        <v>0</v>
      </c>
      <c r="LT2" s="21">
        <v>0</v>
      </c>
      <c r="LU2" s="21">
        <v>0</v>
      </c>
      <c r="LV2" s="21">
        <v>0</v>
      </c>
      <c r="LW2" s="21">
        <v>0</v>
      </c>
      <c r="LX2" s="21">
        <v>0</v>
      </c>
      <c r="LY2" s="21">
        <v>0</v>
      </c>
      <c r="LZ2" s="21">
        <v>0</v>
      </c>
      <c r="MA2" s="21">
        <v>0</v>
      </c>
      <c r="MB2" s="21">
        <v>0</v>
      </c>
      <c r="MC2" s="21">
        <v>0</v>
      </c>
      <c r="MD2" s="21">
        <v>0</v>
      </c>
      <c r="ME2" s="21">
        <v>0</v>
      </c>
      <c r="MF2" s="21">
        <v>0</v>
      </c>
      <c r="MG2" s="21">
        <v>0</v>
      </c>
      <c r="MH2" s="21">
        <v>0</v>
      </c>
      <c r="MI2" s="21">
        <v>0</v>
      </c>
      <c r="MJ2" s="21">
        <v>0</v>
      </c>
      <c r="MK2" s="21">
        <v>0</v>
      </c>
      <c r="ML2" s="21">
        <v>0</v>
      </c>
      <c r="MM2" s="21">
        <v>0</v>
      </c>
      <c r="MN2" s="21">
        <v>0</v>
      </c>
      <c r="MO2" s="21">
        <v>0</v>
      </c>
      <c r="MP2" s="21">
        <v>0</v>
      </c>
      <c r="MQ2" s="21">
        <v>0</v>
      </c>
      <c r="MR2" s="21">
        <v>0</v>
      </c>
      <c r="MS2" s="21">
        <v>0</v>
      </c>
      <c r="MT2" s="21">
        <v>0</v>
      </c>
      <c r="MU2" s="21">
        <v>0</v>
      </c>
      <c r="MV2" s="21">
        <v>0</v>
      </c>
      <c r="MW2" s="21">
        <v>0</v>
      </c>
      <c r="MX2" s="21">
        <v>0</v>
      </c>
      <c r="MY2" s="21">
        <v>0</v>
      </c>
      <c r="MZ2" s="21">
        <v>0</v>
      </c>
      <c r="NA2" s="21">
        <v>0</v>
      </c>
      <c r="NB2" s="21">
        <v>0</v>
      </c>
      <c r="NC2" s="21">
        <v>0</v>
      </c>
      <c r="ND2" s="21">
        <v>0</v>
      </c>
      <c r="NE2" s="21">
        <v>0</v>
      </c>
      <c r="NF2" s="21">
        <v>0</v>
      </c>
      <c r="NG2" s="21">
        <v>0</v>
      </c>
      <c r="NH2" s="21">
        <v>0</v>
      </c>
      <c r="NI2" s="21">
        <v>0</v>
      </c>
      <c r="NJ2" s="21">
        <v>0</v>
      </c>
      <c r="NK2" s="21">
        <v>0</v>
      </c>
      <c r="NL2" s="21">
        <v>0</v>
      </c>
      <c r="NM2" s="21">
        <v>0</v>
      </c>
      <c r="NN2" s="21">
        <v>0</v>
      </c>
      <c r="NO2" s="21">
        <v>0</v>
      </c>
      <c r="NP2" s="21">
        <v>0</v>
      </c>
      <c r="NQ2" s="21">
        <v>0</v>
      </c>
      <c r="NR2" s="21">
        <v>0</v>
      </c>
      <c r="NS2" s="21">
        <v>0</v>
      </c>
      <c r="NT2" s="21">
        <v>0</v>
      </c>
      <c r="NU2" s="21">
        <v>0</v>
      </c>
      <c r="NV2" s="21">
        <v>0</v>
      </c>
      <c r="NW2" s="21">
        <v>0</v>
      </c>
      <c r="NX2" s="21">
        <v>0</v>
      </c>
      <c r="NY2" s="21">
        <v>0</v>
      </c>
      <c r="NZ2" s="21">
        <v>0</v>
      </c>
      <c r="OA2" s="21">
        <v>0</v>
      </c>
      <c r="OB2" s="21">
        <v>0</v>
      </c>
      <c r="OC2" s="21">
        <v>0</v>
      </c>
      <c r="OD2" s="21">
        <v>0</v>
      </c>
      <c r="OE2" s="21">
        <v>0</v>
      </c>
      <c r="OF2" s="21">
        <v>0</v>
      </c>
      <c r="OG2" s="21">
        <v>0</v>
      </c>
      <c r="OH2" s="21">
        <v>0</v>
      </c>
      <c r="OI2" s="21">
        <v>0</v>
      </c>
      <c r="OJ2" s="21">
        <v>0</v>
      </c>
      <c r="OK2" s="21">
        <v>0</v>
      </c>
      <c r="OL2" s="21">
        <v>0</v>
      </c>
      <c r="OM2" s="21">
        <v>0</v>
      </c>
      <c r="ON2" s="21">
        <v>0</v>
      </c>
      <c r="OO2" s="21">
        <v>0</v>
      </c>
      <c r="OP2" s="21">
        <v>0</v>
      </c>
      <c r="OQ2" s="21">
        <v>0</v>
      </c>
      <c r="OR2" s="21">
        <v>0</v>
      </c>
      <c r="OS2" s="21">
        <v>0</v>
      </c>
      <c r="OT2" s="21">
        <v>0</v>
      </c>
      <c r="OU2" s="21">
        <v>0</v>
      </c>
      <c r="OV2" s="21">
        <v>0</v>
      </c>
      <c r="OW2" s="21">
        <v>0</v>
      </c>
      <c r="OX2" s="21">
        <v>0</v>
      </c>
      <c r="OY2" s="21">
        <v>0</v>
      </c>
      <c r="OZ2" s="21">
        <v>0</v>
      </c>
      <c r="PA2" s="21">
        <v>0</v>
      </c>
      <c r="PB2" s="21">
        <v>0</v>
      </c>
      <c r="PC2" s="21">
        <v>0</v>
      </c>
      <c r="PD2" s="21">
        <v>0</v>
      </c>
      <c r="PE2" s="21">
        <v>0</v>
      </c>
      <c r="PF2" s="21">
        <v>0</v>
      </c>
      <c r="PG2" s="21">
        <v>0</v>
      </c>
      <c r="PH2" s="21">
        <v>0</v>
      </c>
      <c r="PI2" s="21">
        <v>0</v>
      </c>
      <c r="PJ2" s="21">
        <v>0</v>
      </c>
      <c r="PK2" s="21">
        <v>0</v>
      </c>
      <c r="PL2" s="21">
        <v>0</v>
      </c>
      <c r="PM2" s="21">
        <v>0</v>
      </c>
      <c r="PN2" s="21">
        <v>0</v>
      </c>
      <c r="PO2" s="21">
        <v>0</v>
      </c>
      <c r="PP2" s="21">
        <v>0</v>
      </c>
      <c r="PQ2" s="21">
        <v>0</v>
      </c>
      <c r="PR2" s="21">
        <v>0</v>
      </c>
      <c r="PS2" s="21">
        <v>0</v>
      </c>
      <c r="PT2" s="21">
        <v>0</v>
      </c>
      <c r="PU2" s="21">
        <v>0</v>
      </c>
      <c r="PV2" s="21">
        <v>0</v>
      </c>
      <c r="PW2" s="21">
        <v>0</v>
      </c>
      <c r="PX2" s="21">
        <v>0</v>
      </c>
      <c r="PY2" s="21">
        <v>0</v>
      </c>
      <c r="PZ2" s="21">
        <v>0</v>
      </c>
      <c r="QA2" s="21">
        <v>0</v>
      </c>
      <c r="QB2" s="21">
        <v>0</v>
      </c>
      <c r="QC2" s="21">
        <v>0</v>
      </c>
      <c r="QD2" s="21">
        <v>0</v>
      </c>
      <c r="QE2" s="21">
        <v>0</v>
      </c>
      <c r="QF2" s="21">
        <v>0</v>
      </c>
      <c r="QG2" s="21">
        <v>0</v>
      </c>
      <c r="QH2" s="21">
        <v>0</v>
      </c>
      <c r="QI2" s="21">
        <v>0</v>
      </c>
      <c r="QJ2" s="21">
        <v>0</v>
      </c>
      <c r="QK2" s="21">
        <v>0</v>
      </c>
      <c r="QL2" s="21">
        <v>0</v>
      </c>
      <c r="QM2" s="21">
        <v>0</v>
      </c>
      <c r="QN2" s="21">
        <v>0</v>
      </c>
      <c r="QO2" s="21">
        <v>0</v>
      </c>
      <c r="QP2" s="21">
        <v>0</v>
      </c>
      <c r="QQ2" s="21">
        <v>0</v>
      </c>
      <c r="QR2" s="21">
        <v>0</v>
      </c>
      <c r="QS2" s="21">
        <v>0</v>
      </c>
      <c r="QT2" s="21">
        <v>0</v>
      </c>
      <c r="QU2" s="21">
        <v>0</v>
      </c>
      <c r="QV2" s="21">
        <v>0</v>
      </c>
      <c r="QW2" s="21">
        <v>0</v>
      </c>
      <c r="QX2" s="21">
        <v>0</v>
      </c>
      <c r="QY2" s="21">
        <v>0</v>
      </c>
      <c r="QZ2" s="21">
        <v>0</v>
      </c>
      <c r="RA2" s="21">
        <v>0</v>
      </c>
      <c r="RB2" s="21">
        <v>0</v>
      </c>
      <c r="RC2" s="21">
        <v>0</v>
      </c>
      <c r="RD2" s="21">
        <v>0</v>
      </c>
      <c r="RE2" s="21">
        <v>0</v>
      </c>
      <c r="RF2" s="21">
        <v>0</v>
      </c>
      <c r="RG2" s="21">
        <v>0</v>
      </c>
      <c r="RH2" s="21">
        <v>0</v>
      </c>
      <c r="RI2" s="21">
        <v>0</v>
      </c>
      <c r="RJ2" s="21">
        <v>0</v>
      </c>
      <c r="RK2" s="21">
        <v>0</v>
      </c>
      <c r="RL2" s="21">
        <v>0</v>
      </c>
      <c r="RM2" s="21">
        <v>0</v>
      </c>
      <c r="RN2" s="21">
        <v>0</v>
      </c>
      <c r="RO2" s="21">
        <v>0</v>
      </c>
      <c r="RP2" s="21">
        <v>0</v>
      </c>
      <c r="RQ2" s="21">
        <v>0</v>
      </c>
      <c r="RR2" s="21">
        <v>0</v>
      </c>
      <c r="RS2" s="21">
        <v>0</v>
      </c>
      <c r="RT2" s="21">
        <v>0</v>
      </c>
      <c r="RU2" s="21">
        <v>0</v>
      </c>
      <c r="RV2" s="21">
        <v>0</v>
      </c>
      <c r="RW2" s="21">
        <v>0</v>
      </c>
      <c r="RX2" s="21">
        <v>0</v>
      </c>
      <c r="RY2" s="21">
        <v>0</v>
      </c>
      <c r="RZ2" s="21">
        <v>0</v>
      </c>
      <c r="SA2" s="21">
        <v>0</v>
      </c>
      <c r="SB2" s="21">
        <v>0</v>
      </c>
      <c r="SC2" s="21">
        <v>0</v>
      </c>
      <c r="SD2" s="21">
        <v>0</v>
      </c>
      <c r="SE2" s="21">
        <v>0</v>
      </c>
      <c r="SF2" s="21">
        <v>0</v>
      </c>
      <c r="SG2" s="21">
        <v>0</v>
      </c>
      <c r="SH2" s="21">
        <v>0</v>
      </c>
      <c r="SI2" s="21">
        <v>0</v>
      </c>
      <c r="SJ2" s="21">
        <v>0</v>
      </c>
      <c r="SK2" s="21">
        <v>0</v>
      </c>
      <c r="SL2" s="21">
        <v>0</v>
      </c>
      <c r="SM2" s="21">
        <v>0</v>
      </c>
      <c r="SN2" s="21">
        <v>0</v>
      </c>
    </row>
    <row r="3" spans="1:508" x14ac:dyDescent="0.35">
      <c r="A3" s="157">
        <v>44927</v>
      </c>
      <c r="B3" s="4">
        <v>5.22</v>
      </c>
      <c r="C3" s="4">
        <v>5.22</v>
      </c>
      <c r="D3" s="4">
        <v>5.22</v>
      </c>
      <c r="E3" s="4">
        <v>5.22</v>
      </c>
      <c r="F3" s="4">
        <v>5.22</v>
      </c>
      <c r="G3" s="4">
        <v>5.22</v>
      </c>
      <c r="H3" s="4">
        <v>5.22</v>
      </c>
      <c r="I3" s="4">
        <v>5.2166744805659615</v>
      </c>
      <c r="J3" s="4">
        <v>5.2166744805659615</v>
      </c>
      <c r="K3" s="4">
        <v>5.2166744805659615</v>
      </c>
      <c r="L3" s="4">
        <v>5.2166744805659615</v>
      </c>
      <c r="M3" s="4">
        <v>5.2166744805659615</v>
      </c>
      <c r="N3" s="4">
        <v>5.2166744805659615</v>
      </c>
      <c r="O3" s="4">
        <v>5.2166744805659615</v>
      </c>
      <c r="P3" s="4">
        <v>5.2166744805659615</v>
      </c>
      <c r="Q3" s="4">
        <v>5.2166744805659615</v>
      </c>
      <c r="R3" s="4">
        <v>5.2166744805659615</v>
      </c>
      <c r="S3" s="4">
        <v>5.2166744805659615</v>
      </c>
      <c r="T3" s="4">
        <v>5.2166744805659615</v>
      </c>
      <c r="U3" s="4">
        <v>5.2166744805659615</v>
      </c>
      <c r="V3" s="4">
        <v>5.2166744805659615</v>
      </c>
      <c r="W3" s="4">
        <v>5.2166744805659615</v>
      </c>
      <c r="X3" s="4">
        <v>5.2166744805659615</v>
      </c>
      <c r="Y3" s="4">
        <v>5.2166744805659615</v>
      </c>
      <c r="Z3" s="4">
        <v>5.2166744805659615</v>
      </c>
      <c r="AA3" s="4">
        <v>5.2166744805659615</v>
      </c>
      <c r="AB3" s="4">
        <v>5.2166744805659615</v>
      </c>
      <c r="AC3" s="4">
        <v>5.2166744805659615</v>
      </c>
      <c r="AD3" s="4">
        <v>5.2166744805659615</v>
      </c>
      <c r="AE3" s="4">
        <v>5.2166744805659615</v>
      </c>
      <c r="AF3" s="4">
        <v>5.2166744805659615</v>
      </c>
      <c r="AG3" s="4">
        <v>5.2166744805659615</v>
      </c>
      <c r="AH3" s="4">
        <v>5.2166744805659615</v>
      </c>
      <c r="AI3" s="4">
        <v>5.2166744805659615</v>
      </c>
      <c r="AJ3" s="4">
        <v>5.2166744805659615</v>
      </c>
      <c r="AK3" s="4">
        <v>5.2166744805659615</v>
      </c>
      <c r="AL3" s="4">
        <v>5.2166744805659615</v>
      </c>
      <c r="AM3" s="4">
        <v>5.2166744805659615</v>
      </c>
      <c r="AN3" s="4">
        <v>5.2166744805659615</v>
      </c>
      <c r="AO3" s="4">
        <v>5.2166744805659615</v>
      </c>
      <c r="AP3" s="4">
        <v>5.2166744805659615</v>
      </c>
      <c r="AQ3" s="4">
        <v>5.2166744805659615</v>
      </c>
      <c r="AR3" s="4">
        <v>5.2166744805659615</v>
      </c>
      <c r="AS3" s="4">
        <v>5.2166744805659615</v>
      </c>
      <c r="AT3" s="4">
        <v>5.2166744805659615</v>
      </c>
      <c r="AU3" s="4">
        <v>5.2166744805659615</v>
      </c>
      <c r="AV3" s="4">
        <v>5.2166744805659615</v>
      </c>
      <c r="AW3" s="4">
        <v>5.2166744805659615</v>
      </c>
      <c r="AX3" s="21">
        <v>5.2166744805659615</v>
      </c>
      <c r="AY3" s="21">
        <v>5.2166744805659615</v>
      </c>
      <c r="AZ3" s="21">
        <v>5.2166744805659615</v>
      </c>
      <c r="BA3" s="21">
        <v>5.2166744805659615</v>
      </c>
      <c r="BB3" s="21">
        <v>5.2166744805659615</v>
      </c>
      <c r="BC3" s="21">
        <v>5.2166744805659615</v>
      </c>
      <c r="BD3" s="21">
        <v>5.2166744805659615</v>
      </c>
      <c r="BE3" s="21">
        <v>5.2166744805659615</v>
      </c>
      <c r="BF3" s="21">
        <v>5.2166744805659615</v>
      </c>
      <c r="BG3" s="21">
        <v>5.2166744805659615</v>
      </c>
      <c r="BH3" s="21">
        <v>5.2166744805659615</v>
      </c>
      <c r="BI3" s="21">
        <v>5.2166744805659615</v>
      </c>
      <c r="BJ3" s="21">
        <v>5.2166744805659615</v>
      </c>
      <c r="BK3" s="21">
        <v>5.2166744805659615</v>
      </c>
      <c r="BL3" s="21">
        <v>5.2166744805659615</v>
      </c>
      <c r="BM3" s="21">
        <v>5.2166744805659615</v>
      </c>
      <c r="BN3" s="21">
        <v>5.2166744805659615</v>
      </c>
      <c r="BO3" s="21">
        <v>5.2166744805659615</v>
      </c>
      <c r="BP3" s="21">
        <v>5.2166744805659615</v>
      </c>
      <c r="BQ3" s="21">
        <v>5.2166744805659615</v>
      </c>
      <c r="BR3" s="21">
        <v>5.2166744805659615</v>
      </c>
      <c r="BS3" s="21">
        <v>5.2166744805659615</v>
      </c>
      <c r="BT3" s="21">
        <v>5.2166744805659615</v>
      </c>
      <c r="BU3" s="21">
        <v>5.2166744805659615</v>
      </c>
      <c r="BV3" s="21">
        <v>5.2166744805659615</v>
      </c>
      <c r="BW3" s="21">
        <v>5.2166744805659615</v>
      </c>
      <c r="BX3" s="21">
        <v>5.2166744805659615</v>
      </c>
      <c r="BY3" s="21">
        <v>5.2166744805659615</v>
      </c>
      <c r="BZ3" s="21">
        <v>5.2166744805659615</v>
      </c>
      <c r="CA3" s="21">
        <v>5.2166744805659615</v>
      </c>
      <c r="CB3" s="21">
        <v>5.2166744805659615</v>
      </c>
      <c r="CC3" s="21">
        <v>5.2166744805659615</v>
      </c>
      <c r="CD3" s="21">
        <v>5.2166744805659615</v>
      </c>
      <c r="CE3" s="21">
        <v>5.2166744805659615</v>
      </c>
      <c r="CF3" s="21">
        <v>5.2166744805659615</v>
      </c>
      <c r="CG3" s="21">
        <v>5.2166744805659615</v>
      </c>
      <c r="CH3" s="21">
        <v>5.2166744805659615</v>
      </c>
      <c r="CI3" s="21">
        <v>5.2166744805659615</v>
      </c>
      <c r="CJ3" s="21">
        <v>5.2166744805659615</v>
      </c>
      <c r="CK3" s="21">
        <v>5.2166744805659615</v>
      </c>
      <c r="CL3" s="21">
        <v>5.2166744805659615</v>
      </c>
      <c r="CM3" s="21">
        <v>5.2166744805659615</v>
      </c>
      <c r="CN3" s="21">
        <v>5.2166744805659615</v>
      </c>
      <c r="CO3" s="21">
        <v>5.2166744805659615</v>
      </c>
      <c r="CP3" s="21">
        <v>5.2166744805659615</v>
      </c>
      <c r="CQ3" s="21">
        <v>5.2166744805659615</v>
      </c>
      <c r="CR3" s="21">
        <v>5.2166744805659615</v>
      </c>
      <c r="CS3" s="21">
        <v>5.2166744805659615</v>
      </c>
      <c r="CT3" s="21">
        <v>5.2166744805659615</v>
      </c>
      <c r="CU3" s="21">
        <v>5.2166744805659615</v>
      </c>
      <c r="CV3" s="21">
        <v>5.2166744805659615</v>
      </c>
      <c r="CW3" s="21">
        <v>5.2166744805659615</v>
      </c>
      <c r="CX3" s="21">
        <v>5.2166744805659615</v>
      </c>
      <c r="CY3" s="21">
        <v>5.2166744805659615</v>
      </c>
      <c r="CZ3" s="21">
        <v>5.2166744805659615</v>
      </c>
      <c r="DA3" s="21">
        <v>5.2166744805659615</v>
      </c>
      <c r="DB3" s="21">
        <v>5.2166744805659615</v>
      </c>
      <c r="DC3" s="21">
        <v>5.2166744805659615</v>
      </c>
      <c r="DD3" s="21">
        <v>5.2166744805659615</v>
      </c>
      <c r="DE3" s="21">
        <v>5.2166744805659615</v>
      </c>
      <c r="DF3" s="21">
        <v>5.2166744805659615</v>
      </c>
      <c r="DG3" s="21">
        <v>5.2166744805659615</v>
      </c>
      <c r="DH3" s="21">
        <v>5.2166744805659615</v>
      </c>
      <c r="DI3" s="21">
        <v>5.2166744805659615</v>
      </c>
      <c r="DJ3" s="21">
        <v>5.2166744805659615</v>
      </c>
      <c r="DK3" s="21">
        <v>5.2166744805659615</v>
      </c>
      <c r="DL3" s="21">
        <v>5.2166744805659615</v>
      </c>
      <c r="DM3" s="21">
        <v>5.2166744805659615</v>
      </c>
      <c r="DN3" s="21">
        <v>5.2166744805659615</v>
      </c>
      <c r="DO3" s="21">
        <v>5.2166744805659615</v>
      </c>
      <c r="DP3" s="21">
        <v>5.2166744805659615</v>
      </c>
      <c r="DQ3" s="21">
        <v>5.2166744805659615</v>
      </c>
      <c r="DR3" s="21">
        <v>5.2166744805659615</v>
      </c>
      <c r="DS3" s="21">
        <v>5.2166744805659615</v>
      </c>
      <c r="DT3" s="21">
        <v>5.2166744805659615</v>
      </c>
      <c r="DU3" s="21">
        <v>5.2166744805659615</v>
      </c>
      <c r="DV3" s="21">
        <v>5.2166744805659615</v>
      </c>
      <c r="DW3" s="21">
        <v>5.2166744805659615</v>
      </c>
      <c r="DX3" s="21">
        <v>5.2166744805659615</v>
      </c>
      <c r="DY3" s="21">
        <v>5.2166744805659615</v>
      </c>
      <c r="DZ3" s="21">
        <v>5.2166744805659615</v>
      </c>
      <c r="EA3" s="21">
        <v>5.2166744805659615</v>
      </c>
      <c r="EB3" s="21">
        <v>5.2166744805659615</v>
      </c>
      <c r="EC3" s="21">
        <v>5.2166744805659615</v>
      </c>
      <c r="ED3" s="21">
        <v>5.2166744805659615</v>
      </c>
      <c r="EE3" s="21">
        <v>5.2166744805659615</v>
      </c>
      <c r="EF3" s="21">
        <v>5.2166744805659615</v>
      </c>
      <c r="EG3" s="21">
        <v>5.2166744805659615</v>
      </c>
      <c r="EH3" s="21">
        <v>5.2166744805659615</v>
      </c>
      <c r="EI3" s="21">
        <v>5.2166744805659615</v>
      </c>
      <c r="EJ3" s="21">
        <v>5.2166744805659615</v>
      </c>
      <c r="EK3" s="21">
        <v>5.2166744805659615</v>
      </c>
      <c r="EL3" s="21">
        <v>5.2166744805659615</v>
      </c>
      <c r="EM3" s="21">
        <v>5.2166744805659615</v>
      </c>
      <c r="EN3" s="21">
        <v>5.2166744805659615</v>
      </c>
      <c r="EO3" s="21">
        <v>5.2166744805659615</v>
      </c>
      <c r="EP3" s="21">
        <v>5.2166744805659615</v>
      </c>
      <c r="EQ3" s="21">
        <v>5.2166744805659615</v>
      </c>
      <c r="ER3" s="21">
        <v>5.2166744805659615</v>
      </c>
      <c r="ES3" s="21">
        <v>5.2166744805659615</v>
      </c>
      <c r="ET3" s="21">
        <v>5.2166744805659615</v>
      </c>
      <c r="EU3" s="21">
        <v>5.2166744805659615</v>
      </c>
      <c r="EV3" s="21">
        <v>5.2166744805659615</v>
      </c>
      <c r="EW3" s="21">
        <v>5.2166744805659615</v>
      </c>
      <c r="EX3" s="21">
        <v>5.2166744805659615</v>
      </c>
      <c r="EY3" s="21">
        <v>5.2166744805659615</v>
      </c>
      <c r="EZ3" s="21">
        <v>5.2166744805659615</v>
      </c>
      <c r="FA3" s="21">
        <v>5.2166744805659615</v>
      </c>
      <c r="FB3" s="21">
        <v>5.2166744805659615</v>
      </c>
      <c r="FC3" s="21">
        <v>5.2166744805659615</v>
      </c>
      <c r="FD3" s="21">
        <v>5.2166744805659615</v>
      </c>
      <c r="FE3" s="21">
        <v>5.2166744805659615</v>
      </c>
      <c r="FF3" s="21">
        <v>5.2166744805659615</v>
      </c>
      <c r="FG3" s="21">
        <v>5.2166744805659615</v>
      </c>
      <c r="FH3" s="21">
        <v>5.2166744805659615</v>
      </c>
      <c r="FI3" s="21">
        <v>5.2166744805659615</v>
      </c>
      <c r="FJ3" s="21">
        <v>5.2166744805659615</v>
      </c>
      <c r="FK3" s="21">
        <v>5.2166744805659615</v>
      </c>
      <c r="FL3" s="21">
        <v>5.2166744805659615</v>
      </c>
      <c r="FM3" s="21">
        <v>5.2166744805659615</v>
      </c>
      <c r="FN3" s="21">
        <v>5.2166744805659615</v>
      </c>
      <c r="FO3" s="21">
        <v>5.2166744805659615</v>
      </c>
      <c r="FP3" s="21">
        <v>5.2166744805659615</v>
      </c>
      <c r="FQ3" s="21">
        <v>5.2166744805659615</v>
      </c>
      <c r="FR3" s="21">
        <v>5.2166744805659615</v>
      </c>
      <c r="FS3" s="21">
        <v>5.2166744805659615</v>
      </c>
      <c r="FT3" s="21">
        <v>5.2166744805659615</v>
      </c>
      <c r="FU3" s="21">
        <v>5.2166744805659615</v>
      </c>
      <c r="FV3" s="21">
        <v>5.2166744805659615</v>
      </c>
      <c r="FW3" s="21">
        <v>5.2166744805659615</v>
      </c>
      <c r="FX3" s="21">
        <v>5.2166744805659615</v>
      </c>
      <c r="FY3" s="21">
        <v>5.2166744805659615</v>
      </c>
      <c r="FZ3" s="21">
        <v>5.2166744805659615</v>
      </c>
      <c r="GA3" s="21">
        <v>5.2166744805659615</v>
      </c>
      <c r="GB3" s="21">
        <v>5.2166744805659615</v>
      </c>
      <c r="GC3" s="21">
        <v>5.2166744805659615</v>
      </c>
      <c r="GD3" s="21">
        <v>5.2166744805659615</v>
      </c>
      <c r="GE3" s="21">
        <v>5.2166744805659615</v>
      </c>
      <c r="GF3" s="21">
        <v>5.2166744805659615</v>
      </c>
      <c r="GG3" s="21">
        <v>5.2166744805659615</v>
      </c>
      <c r="GH3" s="21">
        <v>5.2166744805659615</v>
      </c>
      <c r="GI3" s="21">
        <v>5.2166744805659615</v>
      </c>
      <c r="GJ3" s="21">
        <v>5.2166744805659615</v>
      </c>
      <c r="GK3" s="21">
        <v>5.2166744805659615</v>
      </c>
      <c r="GL3" s="21">
        <v>5.2166744805659615</v>
      </c>
      <c r="GM3" s="21">
        <v>5.2166744805659615</v>
      </c>
      <c r="GN3" s="21">
        <v>5.2166744805659615</v>
      </c>
      <c r="GO3" s="21">
        <v>5.2166744805659615</v>
      </c>
      <c r="GP3" s="21">
        <v>5.2166744805659615</v>
      </c>
      <c r="GQ3" s="21">
        <v>5.2166744805659615</v>
      </c>
      <c r="GR3" s="21">
        <v>5.2166744805659615</v>
      </c>
      <c r="GS3" s="21">
        <v>5.2166744805659615</v>
      </c>
      <c r="GT3" s="21">
        <v>5.2166744805659615</v>
      </c>
      <c r="GU3" s="21">
        <v>5.2166744805659615</v>
      </c>
      <c r="GV3" s="21">
        <v>5.2166744805659615</v>
      </c>
      <c r="GW3" s="21">
        <v>5.2166744805659615</v>
      </c>
      <c r="GX3" s="21">
        <v>5.2166744805659615</v>
      </c>
      <c r="GY3" s="21">
        <v>5.2166744805659615</v>
      </c>
      <c r="GZ3" s="21">
        <v>5.2166744805659615</v>
      </c>
      <c r="HA3" s="21">
        <v>5.2166744805659615</v>
      </c>
      <c r="HB3" s="21">
        <v>5.2166744805659615</v>
      </c>
      <c r="HC3" s="21">
        <v>5.2166744805659615</v>
      </c>
      <c r="HD3" s="21">
        <v>5.2166744805659615</v>
      </c>
      <c r="HE3" s="21">
        <v>5.2166744805659615</v>
      </c>
      <c r="HF3" s="21">
        <v>5.2166744805659615</v>
      </c>
      <c r="HG3" s="21">
        <v>5.2166744805659615</v>
      </c>
      <c r="HH3" s="21">
        <v>5.2166744805659615</v>
      </c>
      <c r="HI3" s="21">
        <v>5.2166744805659615</v>
      </c>
      <c r="HJ3" s="21">
        <v>5.2166744805659615</v>
      </c>
      <c r="HK3" s="21">
        <v>5.2166744805659615</v>
      </c>
      <c r="HL3" s="21">
        <v>5.2166744805659615</v>
      </c>
      <c r="HM3" s="21">
        <v>5.2166744805659615</v>
      </c>
      <c r="HN3" s="21">
        <v>5.2166744805659615</v>
      </c>
      <c r="HO3" s="21">
        <v>5.2166744805659615</v>
      </c>
      <c r="HP3" s="21">
        <v>5.2166744805659615</v>
      </c>
      <c r="HQ3" s="21">
        <v>5.2166744805659615</v>
      </c>
      <c r="HR3" s="21">
        <v>5.2166744805659615</v>
      </c>
      <c r="HS3" s="21">
        <v>5.2166744805659615</v>
      </c>
      <c r="HT3" s="21">
        <v>5.2166744805659615</v>
      </c>
      <c r="HU3" s="21">
        <v>5.2166744805659615</v>
      </c>
      <c r="HV3" s="21">
        <v>5.2166744805659615</v>
      </c>
      <c r="HW3" s="21">
        <v>5.2166744805659615</v>
      </c>
      <c r="HX3" s="21">
        <v>5.2166744805659615</v>
      </c>
      <c r="HY3" s="21">
        <v>5.2166744805659615</v>
      </c>
      <c r="HZ3" s="21">
        <v>5.2166744805659615</v>
      </c>
      <c r="IA3" s="21">
        <v>5.2166744805659615</v>
      </c>
      <c r="IB3" s="21">
        <v>5.2166744805659615</v>
      </c>
      <c r="IC3" s="21">
        <v>5.2166744805659615</v>
      </c>
      <c r="ID3" s="21">
        <v>5.2166744805659615</v>
      </c>
      <c r="IE3" s="21">
        <v>5.2166744805659615</v>
      </c>
      <c r="IF3" s="21">
        <v>5.2166744805659615</v>
      </c>
      <c r="IG3" s="21">
        <v>5.2166744805659615</v>
      </c>
      <c r="IH3" s="21">
        <v>5.2166744805659615</v>
      </c>
      <c r="II3" s="21">
        <v>5.2166744805659615</v>
      </c>
      <c r="IJ3" s="21">
        <v>5.2166744805659615</v>
      </c>
      <c r="IK3" s="21">
        <v>5.2166744805659615</v>
      </c>
      <c r="IL3" s="21">
        <v>5.2166744805659615</v>
      </c>
      <c r="IM3" s="21">
        <v>5.2166744805659615</v>
      </c>
      <c r="IN3" s="21">
        <v>5.2166744805659615</v>
      </c>
      <c r="IO3" s="21">
        <v>5.2166744805659615</v>
      </c>
      <c r="IP3" s="21">
        <v>5.2166744805659615</v>
      </c>
      <c r="IQ3" s="21">
        <v>5.2166744805659615</v>
      </c>
      <c r="IR3" s="21">
        <v>5.2166744805659615</v>
      </c>
      <c r="IS3" s="21">
        <v>5.2166744805659615</v>
      </c>
      <c r="IT3" s="21">
        <v>5.2166744805659615</v>
      </c>
      <c r="IU3" s="21">
        <v>5.2166744805659615</v>
      </c>
      <c r="IV3" s="21">
        <v>5.2166744805659615</v>
      </c>
      <c r="IW3" s="21">
        <v>5.2166744805659615</v>
      </c>
      <c r="IX3" s="21">
        <v>5.2166744805659615</v>
      </c>
      <c r="IY3" s="21">
        <v>5.2166744805659615</v>
      </c>
      <c r="IZ3" s="21">
        <v>5.2166744805659615</v>
      </c>
      <c r="JA3" s="21">
        <v>5.2166744805659615</v>
      </c>
      <c r="JB3" s="21">
        <v>5.2166744805659615</v>
      </c>
      <c r="JC3" s="21">
        <v>5.2166744805659615</v>
      </c>
      <c r="JD3" s="21">
        <v>5.2166744805659615</v>
      </c>
      <c r="JE3" s="21">
        <v>5.2166744805659615</v>
      </c>
      <c r="JF3" s="21">
        <v>5.2166744805659615</v>
      </c>
      <c r="JG3" s="21">
        <v>5.2166744805659615</v>
      </c>
      <c r="JH3" s="21">
        <v>5.2166744805659615</v>
      </c>
      <c r="JI3" s="21">
        <v>5.2166744805659615</v>
      </c>
      <c r="JJ3" s="21">
        <v>5.2166744805659615</v>
      </c>
      <c r="JK3" s="21">
        <v>5.2166744805659615</v>
      </c>
      <c r="JL3" s="21">
        <v>5.2166744805659615</v>
      </c>
      <c r="JM3" s="21">
        <v>5.2166744805659615</v>
      </c>
      <c r="JN3" s="21">
        <v>5.2166744805659615</v>
      </c>
      <c r="JO3" s="21">
        <v>5.2166744805659615</v>
      </c>
      <c r="JP3" s="21">
        <v>5.2166744805659615</v>
      </c>
      <c r="JQ3" s="21">
        <v>5.2166744805659615</v>
      </c>
      <c r="JR3" s="21">
        <v>5.2166744805659615</v>
      </c>
      <c r="JS3" s="21">
        <v>5.2166744805659615</v>
      </c>
      <c r="JT3" s="21">
        <v>5.2166744805659615</v>
      </c>
      <c r="JU3" s="21">
        <v>5.2166744805659615</v>
      </c>
      <c r="JV3" s="21">
        <v>5.2166744805659615</v>
      </c>
      <c r="JW3" s="21">
        <v>5.2166744805659615</v>
      </c>
      <c r="JX3" s="21">
        <v>5.2166744805659615</v>
      </c>
      <c r="JY3" s="21">
        <v>5.2166744805659615</v>
      </c>
      <c r="JZ3" s="21">
        <v>5.2166744805659615</v>
      </c>
      <c r="KA3" s="21">
        <v>5.2166744805659615</v>
      </c>
      <c r="KB3" s="21">
        <v>5.2166744805659615</v>
      </c>
      <c r="KC3" s="21">
        <v>5.2166744805659615</v>
      </c>
      <c r="KD3" s="21">
        <v>5.2166744805659615</v>
      </c>
      <c r="KE3" s="21">
        <v>5.2166744805659615</v>
      </c>
      <c r="KF3" s="21">
        <v>5.2166744805659615</v>
      </c>
      <c r="KG3" s="21">
        <v>5.2166744805659615</v>
      </c>
      <c r="KH3" s="21">
        <v>5.2166744805659615</v>
      </c>
      <c r="KI3" s="21">
        <v>5.2166744805659615</v>
      </c>
      <c r="KJ3" s="21">
        <v>5.2166744805659615</v>
      </c>
      <c r="KK3" s="21">
        <v>5.2166744805659615</v>
      </c>
      <c r="KL3" s="21">
        <v>5.2166744805659615</v>
      </c>
      <c r="KM3" s="21">
        <v>5.2166744805659615</v>
      </c>
      <c r="KN3" s="21">
        <v>5.2166744805659615</v>
      </c>
      <c r="KO3" s="21">
        <v>5.2166744805659615</v>
      </c>
      <c r="KP3" s="21">
        <v>5.2166744805659615</v>
      </c>
      <c r="KQ3" s="21">
        <v>5.2166744805659615</v>
      </c>
      <c r="KR3" s="21">
        <v>5.2166744805659615</v>
      </c>
      <c r="KS3" s="21">
        <v>5.2166744805659615</v>
      </c>
      <c r="KT3" s="21">
        <v>5.2166744805659615</v>
      </c>
      <c r="KU3" s="21">
        <v>5.2166744805659615</v>
      </c>
      <c r="KV3" s="21">
        <v>5.2166744805659615</v>
      </c>
      <c r="KW3" s="21">
        <v>5.2166744805659615</v>
      </c>
      <c r="KX3" s="21">
        <v>5.2166744805659615</v>
      </c>
      <c r="KY3" s="21">
        <v>5.2166744805659615</v>
      </c>
      <c r="KZ3" s="21">
        <v>5.2166744805659615</v>
      </c>
      <c r="LA3" s="21">
        <v>5.2166744805659615</v>
      </c>
      <c r="LB3" s="21">
        <v>5.2166744805659615</v>
      </c>
      <c r="LC3" s="21">
        <v>5.2166744805659615</v>
      </c>
      <c r="LD3" s="21">
        <v>5.2166744805659615</v>
      </c>
      <c r="LE3" s="21">
        <v>5.2166744805659615</v>
      </c>
      <c r="LF3" s="21">
        <v>5.2166744805659615</v>
      </c>
      <c r="LG3" s="21">
        <v>5.2166744805659615</v>
      </c>
      <c r="LH3" s="21">
        <v>5.2166744805659615</v>
      </c>
      <c r="LI3" s="21">
        <v>5.2166744805659615</v>
      </c>
      <c r="LJ3" s="21">
        <v>5.2166744805659615</v>
      </c>
      <c r="LK3" s="21">
        <v>5.2166744805659615</v>
      </c>
      <c r="LL3" s="21">
        <v>5.2166744805659615</v>
      </c>
      <c r="LM3" s="21">
        <v>5.2166744805659615</v>
      </c>
      <c r="LN3" s="21">
        <v>5.2166744805659615</v>
      </c>
      <c r="LO3" s="21">
        <v>5.2166744805659615</v>
      </c>
      <c r="LP3" s="21">
        <v>5.2166744805659615</v>
      </c>
      <c r="LQ3" s="21">
        <v>5.2166744805659615</v>
      </c>
      <c r="LR3" s="21">
        <v>5.2166744805659615</v>
      </c>
      <c r="LS3" s="21">
        <v>5.2166744805659615</v>
      </c>
      <c r="LT3" s="21">
        <v>5.2166744805659615</v>
      </c>
      <c r="LU3" s="21">
        <v>5.2166744805659615</v>
      </c>
      <c r="LV3" s="21">
        <v>5.2166744805659615</v>
      </c>
      <c r="LW3" s="21">
        <v>5.2166744805659615</v>
      </c>
      <c r="LX3" s="21">
        <v>5.2166744805659615</v>
      </c>
      <c r="LY3" s="21">
        <v>5.2166744805659615</v>
      </c>
      <c r="LZ3" s="21">
        <v>5.2166744805659615</v>
      </c>
      <c r="MA3" s="21">
        <v>5.2166744805659615</v>
      </c>
      <c r="MB3" s="21">
        <v>5.2166744805659615</v>
      </c>
      <c r="MC3" s="21">
        <v>5.2166744805659615</v>
      </c>
      <c r="MD3" s="21">
        <v>5.2166744805659615</v>
      </c>
      <c r="ME3" s="21">
        <v>5.2166744805659615</v>
      </c>
      <c r="MF3" s="21">
        <v>5.2166744805659615</v>
      </c>
      <c r="MG3" s="21">
        <v>5.2166744805659615</v>
      </c>
      <c r="MH3" s="21">
        <v>5.2166744805659615</v>
      </c>
      <c r="MI3" s="21">
        <v>5.2166744805659615</v>
      </c>
      <c r="MJ3" s="21">
        <v>5.2166744805659615</v>
      </c>
      <c r="MK3" s="21">
        <v>5.2166744805659615</v>
      </c>
      <c r="ML3" s="21">
        <v>5.2166744805659615</v>
      </c>
      <c r="MM3" s="21">
        <v>5.2166744805659615</v>
      </c>
      <c r="MN3" s="21">
        <v>5.2166744805659615</v>
      </c>
      <c r="MO3" s="21">
        <v>5.2166744805659615</v>
      </c>
      <c r="MP3" s="21">
        <v>5.2166744805659615</v>
      </c>
      <c r="MQ3" s="21">
        <v>5.2166744805659615</v>
      </c>
      <c r="MR3" s="21">
        <v>5.2166744805659615</v>
      </c>
      <c r="MS3" s="21">
        <v>5.2166744805659615</v>
      </c>
      <c r="MT3" s="21">
        <v>5.2166744805659615</v>
      </c>
      <c r="MU3" s="21">
        <v>5.2166744805659615</v>
      </c>
      <c r="MV3" s="21">
        <v>5.2166744805659615</v>
      </c>
      <c r="MW3" s="21">
        <v>5.2166744805659615</v>
      </c>
      <c r="MX3" s="21">
        <v>5.2166744805659615</v>
      </c>
      <c r="MY3" s="21">
        <v>5.2166744805659615</v>
      </c>
      <c r="MZ3" s="21">
        <v>5.2166744805659615</v>
      </c>
      <c r="NA3" s="21">
        <v>5.2166744805659615</v>
      </c>
      <c r="NB3" s="21">
        <v>5.2166744805659615</v>
      </c>
      <c r="NC3" s="21">
        <v>5.2166744805659615</v>
      </c>
      <c r="ND3" s="21">
        <v>5.2166744805659615</v>
      </c>
      <c r="NE3" s="21">
        <v>5.2166744805659615</v>
      </c>
      <c r="NF3" s="21">
        <v>5.2166744805659615</v>
      </c>
      <c r="NG3" s="21">
        <v>5.2166744805659615</v>
      </c>
      <c r="NH3" s="21">
        <v>5.2166744805659615</v>
      </c>
      <c r="NI3" s="21">
        <v>5.2166744805659615</v>
      </c>
      <c r="NJ3" s="21">
        <v>5.2166744805659615</v>
      </c>
      <c r="NK3" s="21">
        <v>5.2166744805659615</v>
      </c>
      <c r="NL3" s="21">
        <v>5.2166744805659615</v>
      </c>
      <c r="NM3" s="21">
        <v>5.2166744805659615</v>
      </c>
      <c r="NN3" s="21">
        <v>5.2166744805659615</v>
      </c>
      <c r="NO3" s="21">
        <v>5.2166744805659615</v>
      </c>
      <c r="NP3" s="21">
        <v>5.2166744805659615</v>
      </c>
      <c r="NQ3" s="21">
        <v>5.2166744805659615</v>
      </c>
      <c r="NR3" s="21">
        <v>5.2166744805659615</v>
      </c>
      <c r="NS3" s="21">
        <v>5.2166744805659615</v>
      </c>
      <c r="NT3" s="21">
        <v>5.2166744805659615</v>
      </c>
      <c r="NU3" s="21">
        <v>5.2166744805659615</v>
      </c>
      <c r="NV3" s="21">
        <v>5.2166744805659615</v>
      </c>
      <c r="NW3" s="21">
        <v>5.2166744805659615</v>
      </c>
      <c r="NX3" s="21">
        <v>5.2166744805659615</v>
      </c>
      <c r="NY3" s="21">
        <v>5.2166744805659615</v>
      </c>
      <c r="NZ3" s="21">
        <v>5.2166744805659615</v>
      </c>
      <c r="OA3" s="21">
        <v>5.2166744805659615</v>
      </c>
      <c r="OB3" s="21">
        <v>5.2166744805659615</v>
      </c>
      <c r="OC3" s="21">
        <v>5.2166744805659615</v>
      </c>
      <c r="OD3" s="21">
        <v>5.2166744805659615</v>
      </c>
      <c r="OE3" s="21">
        <v>5.2166744805659615</v>
      </c>
      <c r="OF3" s="21">
        <v>5.2166744805659615</v>
      </c>
      <c r="OG3" s="21">
        <v>5.2166744805659615</v>
      </c>
      <c r="OH3" s="21">
        <v>5.2166744805659615</v>
      </c>
      <c r="OI3" s="21">
        <v>5.2166744805659615</v>
      </c>
      <c r="OJ3" s="21">
        <v>5.2166744805659615</v>
      </c>
      <c r="OK3" s="21">
        <v>5.2166744805659615</v>
      </c>
      <c r="OL3" s="21">
        <v>5.2166744805659615</v>
      </c>
      <c r="OM3" s="21">
        <v>5.2166744805659615</v>
      </c>
      <c r="ON3" s="21">
        <v>5.2166744805659615</v>
      </c>
      <c r="OO3" s="21">
        <v>5.2166744805659615</v>
      </c>
      <c r="OP3" s="21">
        <v>5.2166744805659615</v>
      </c>
      <c r="OQ3" s="21">
        <v>5.2166744805659615</v>
      </c>
      <c r="OR3" s="21">
        <v>5.2166744805659615</v>
      </c>
      <c r="OS3" s="21">
        <v>5.2166744805659615</v>
      </c>
      <c r="OT3" s="21">
        <v>5.2166744805659615</v>
      </c>
      <c r="OU3" s="21">
        <v>5.2166744805659615</v>
      </c>
      <c r="OV3" s="21">
        <v>5.2166744805659615</v>
      </c>
      <c r="OW3" s="21">
        <v>5.2166744805659615</v>
      </c>
      <c r="OX3" s="21">
        <v>5.2166744805659615</v>
      </c>
      <c r="OY3" s="21">
        <v>5.2166744805659615</v>
      </c>
      <c r="OZ3" s="21">
        <v>5.2166744805659615</v>
      </c>
      <c r="PA3" s="21">
        <v>5.2166744805659615</v>
      </c>
      <c r="PB3" s="21">
        <v>5.2166744805659615</v>
      </c>
      <c r="PC3" s="21">
        <v>5.2166744805659615</v>
      </c>
      <c r="PD3" s="21">
        <v>5.2166744805659615</v>
      </c>
      <c r="PE3" s="21">
        <v>5.2166744805659615</v>
      </c>
      <c r="PF3" s="21">
        <v>5.2166744805659615</v>
      </c>
      <c r="PG3" s="21">
        <v>5.2166744805659615</v>
      </c>
      <c r="PH3" s="21">
        <v>5.2166744805659615</v>
      </c>
      <c r="PI3" s="21">
        <v>5.2166744805659615</v>
      </c>
      <c r="PJ3" s="21">
        <v>5.2166744805659615</v>
      </c>
      <c r="PK3" s="21">
        <v>5.2166744805659615</v>
      </c>
      <c r="PL3" s="21">
        <v>5.2166744805659615</v>
      </c>
      <c r="PM3" s="21">
        <v>5.2166744805659615</v>
      </c>
      <c r="PN3" s="21">
        <v>5.2166744805659615</v>
      </c>
      <c r="PO3" s="21">
        <v>5.2166744805659615</v>
      </c>
      <c r="PP3" s="21">
        <v>5.2166744805659615</v>
      </c>
      <c r="PQ3" s="21">
        <v>5.2166744805659615</v>
      </c>
      <c r="PR3" s="21">
        <v>5.2166744805659615</v>
      </c>
      <c r="PS3" s="21">
        <v>5.2166744805659615</v>
      </c>
      <c r="PT3" s="21">
        <v>5.2166744805659615</v>
      </c>
      <c r="PU3" s="21">
        <v>5.2166744805659615</v>
      </c>
      <c r="PV3" s="21">
        <v>5.2166744805659615</v>
      </c>
      <c r="PW3" s="21">
        <v>5.2166744805659615</v>
      </c>
      <c r="PX3" s="21">
        <v>5.2166744805659615</v>
      </c>
      <c r="PY3" s="21">
        <v>5.2166744805659615</v>
      </c>
      <c r="PZ3" s="21">
        <v>5.2166744805659615</v>
      </c>
      <c r="QA3" s="21">
        <v>5.2166744805659615</v>
      </c>
      <c r="QB3" s="21">
        <v>5.2166744805659615</v>
      </c>
      <c r="QC3" s="21">
        <v>5.2166744805659615</v>
      </c>
      <c r="QD3" s="21">
        <v>5.2166744805659615</v>
      </c>
      <c r="QE3" s="21">
        <v>5.2166744805659615</v>
      </c>
      <c r="QF3" s="21">
        <v>5.2166744805659615</v>
      </c>
      <c r="QG3" s="21">
        <v>5.2166744805659615</v>
      </c>
      <c r="QH3" s="21">
        <v>5.2166744805659615</v>
      </c>
      <c r="QI3" s="21">
        <v>5.2166744805659615</v>
      </c>
      <c r="QJ3" s="21">
        <v>5.2166744805659615</v>
      </c>
      <c r="QK3" s="21">
        <v>5.2166744805659615</v>
      </c>
      <c r="QL3" s="21">
        <v>5.2166744805659615</v>
      </c>
      <c r="QM3" s="21">
        <v>5.2166744805659615</v>
      </c>
      <c r="QN3" s="21">
        <v>5.2166744805659615</v>
      </c>
      <c r="QO3" s="21">
        <v>5.2166744805659615</v>
      </c>
      <c r="QP3" s="21">
        <v>5.2166744805659615</v>
      </c>
      <c r="QQ3" s="21">
        <v>5.2166744805659615</v>
      </c>
      <c r="QR3" s="21">
        <v>5.2166744805659615</v>
      </c>
      <c r="QS3" s="21">
        <v>5.2166744805659615</v>
      </c>
      <c r="QT3" s="21">
        <v>5.2166744805659615</v>
      </c>
      <c r="QU3" s="21">
        <v>5.2166744805659615</v>
      </c>
      <c r="QV3" s="21">
        <v>5.2166744805659615</v>
      </c>
      <c r="QW3" s="21">
        <v>5.2166744805659615</v>
      </c>
      <c r="QX3" s="21">
        <v>5.2166744805659615</v>
      </c>
      <c r="QY3" s="21">
        <v>5.2166744805659615</v>
      </c>
      <c r="QZ3" s="21">
        <v>5.2166744805659615</v>
      </c>
      <c r="RA3" s="21">
        <v>5.2166744805659615</v>
      </c>
      <c r="RB3" s="21">
        <v>5.2166744805659615</v>
      </c>
      <c r="RC3" s="21">
        <v>5.2166744805659615</v>
      </c>
      <c r="RD3" s="21">
        <v>5.2166744805659615</v>
      </c>
      <c r="RE3" s="21">
        <v>5.2166744805659615</v>
      </c>
      <c r="RF3" s="21">
        <v>5.2166744805659615</v>
      </c>
      <c r="RG3" s="21">
        <v>5.2166744805659615</v>
      </c>
      <c r="RH3" s="21">
        <v>5.2166744805659615</v>
      </c>
      <c r="RI3" s="21">
        <v>5.2166744805659615</v>
      </c>
      <c r="RJ3" s="21">
        <v>5.2166744805659615</v>
      </c>
      <c r="RK3" s="21">
        <v>5.2166744805659615</v>
      </c>
      <c r="RL3" s="21">
        <v>5.2166744805659615</v>
      </c>
      <c r="RM3" s="21">
        <v>5.2166744805659615</v>
      </c>
      <c r="RN3" s="21">
        <v>5.2166744805659615</v>
      </c>
      <c r="RO3" s="21">
        <v>5.2166744805659615</v>
      </c>
      <c r="RP3" s="21">
        <v>5.2166744805659615</v>
      </c>
      <c r="RQ3" s="21">
        <v>5.2166744805659615</v>
      </c>
      <c r="RR3" s="21">
        <v>5.2166744805659615</v>
      </c>
      <c r="RS3" s="21">
        <v>5.2166744805659615</v>
      </c>
      <c r="RT3" s="21">
        <v>5.2166744805659615</v>
      </c>
      <c r="RU3" s="21">
        <v>5.2166744805659615</v>
      </c>
      <c r="RV3" s="21">
        <v>5.2166744805659615</v>
      </c>
      <c r="RW3" s="21">
        <v>5.2166744805659615</v>
      </c>
      <c r="RX3" s="21">
        <v>5.2166744805659615</v>
      </c>
      <c r="RY3" s="21">
        <v>5.2166744805659615</v>
      </c>
      <c r="RZ3" s="21">
        <v>5.2166744805659615</v>
      </c>
      <c r="SA3" s="21">
        <v>5.2166744805659615</v>
      </c>
      <c r="SB3" s="21">
        <v>5.2166744805659615</v>
      </c>
      <c r="SC3" s="21">
        <v>5.2166744805659615</v>
      </c>
      <c r="SD3" s="21">
        <v>5.2166744805659615</v>
      </c>
      <c r="SE3" s="21">
        <v>5.2166744805659615</v>
      </c>
      <c r="SF3" s="21">
        <v>5.2166744805659615</v>
      </c>
      <c r="SG3" s="21">
        <v>5.2166744805659615</v>
      </c>
      <c r="SH3" s="21">
        <v>5.2166744805659615</v>
      </c>
      <c r="SI3" s="21">
        <v>5.2166744805659615</v>
      </c>
      <c r="SJ3" s="21">
        <v>5.2166744805659615</v>
      </c>
      <c r="SK3" s="21">
        <v>5.2166744805659615</v>
      </c>
      <c r="SL3" s="21">
        <v>5.2166744805659615</v>
      </c>
      <c r="SM3" s="21">
        <v>5.2166744805659615</v>
      </c>
      <c r="SN3" s="21">
        <v>5.2166744805659615</v>
      </c>
    </row>
    <row r="4" spans="1:508" x14ac:dyDescent="0.35">
      <c r="A4" s="157">
        <v>45292</v>
      </c>
      <c r="B4" s="4">
        <v>5.32</v>
      </c>
      <c r="C4" s="4">
        <v>5.32</v>
      </c>
      <c r="D4" s="4">
        <v>5.32</v>
      </c>
      <c r="E4" s="4">
        <v>5.32</v>
      </c>
      <c r="F4" s="4">
        <v>5.32</v>
      </c>
      <c r="G4" s="4">
        <v>5.32</v>
      </c>
      <c r="H4" s="4">
        <v>5.32</v>
      </c>
      <c r="I4" s="4">
        <v>5.3216023247413169</v>
      </c>
      <c r="J4" s="4">
        <v>5.3216023247413169</v>
      </c>
      <c r="K4" s="4">
        <v>5.3216023247413169</v>
      </c>
      <c r="L4" s="4">
        <v>5.3216023247413169</v>
      </c>
      <c r="M4" s="4">
        <v>5.3216023247413169</v>
      </c>
      <c r="N4" s="4">
        <v>5.3216023247413169</v>
      </c>
      <c r="O4" s="4">
        <v>5.3216023247413169</v>
      </c>
      <c r="P4" s="4">
        <v>5.3216023247413169</v>
      </c>
      <c r="Q4" s="4">
        <v>5.3216023247413169</v>
      </c>
      <c r="R4" s="4">
        <v>5.3216023247413169</v>
      </c>
      <c r="S4" s="4">
        <v>5.3216023247413169</v>
      </c>
      <c r="T4" s="4">
        <v>5.3216023247413169</v>
      </c>
      <c r="U4" s="4">
        <v>5.3216023247413169</v>
      </c>
      <c r="V4" s="4">
        <v>5.3216023247413169</v>
      </c>
      <c r="W4" s="4">
        <v>5.3216023247413169</v>
      </c>
      <c r="X4" s="4">
        <v>5.3216023247413169</v>
      </c>
      <c r="Y4" s="4">
        <v>5.3216023247413169</v>
      </c>
      <c r="Z4" s="4">
        <v>5.3216023247413169</v>
      </c>
      <c r="AA4" s="4">
        <v>5.3216023247413169</v>
      </c>
      <c r="AB4" s="4">
        <v>5.3216023247413169</v>
      </c>
      <c r="AC4" s="4">
        <v>5.3216023247413169</v>
      </c>
      <c r="AD4" s="4">
        <v>5.3216023247413169</v>
      </c>
      <c r="AE4" s="4">
        <v>5.3216023247413169</v>
      </c>
      <c r="AF4" s="4">
        <v>5.3216023247413169</v>
      </c>
      <c r="AG4" s="4">
        <v>5.3216023247413169</v>
      </c>
      <c r="AH4" s="4">
        <v>5.3216023247413169</v>
      </c>
      <c r="AI4" s="4">
        <v>5.3216023247413169</v>
      </c>
      <c r="AJ4" s="4">
        <v>5.3216023247413169</v>
      </c>
      <c r="AK4" s="4">
        <v>5.3216023247413169</v>
      </c>
      <c r="AL4" s="4">
        <v>5.3216023247413169</v>
      </c>
      <c r="AM4" s="4">
        <v>5.3216023247413169</v>
      </c>
      <c r="AN4" s="4">
        <v>5.3216023247413169</v>
      </c>
      <c r="AO4" s="4">
        <v>5.3216023247413169</v>
      </c>
      <c r="AP4" s="4">
        <v>5.3216023247413169</v>
      </c>
      <c r="AQ4" s="4">
        <v>5.3216023247413169</v>
      </c>
      <c r="AR4" s="4">
        <v>5.3216023247413169</v>
      </c>
      <c r="AS4" s="4">
        <v>5.3216023247413169</v>
      </c>
      <c r="AT4" s="4">
        <v>5.3216023247413169</v>
      </c>
      <c r="AU4" s="4">
        <v>5.3216023247413169</v>
      </c>
      <c r="AV4" s="4">
        <v>5.3216023247413169</v>
      </c>
      <c r="AW4" s="4">
        <v>5.3216023247413169</v>
      </c>
      <c r="AX4" s="21">
        <v>5.3216023247413169</v>
      </c>
      <c r="AY4" s="21">
        <v>5.3216023247413169</v>
      </c>
      <c r="AZ4" s="21">
        <v>5.3216023247413169</v>
      </c>
      <c r="BA4" s="21">
        <v>5.3216023247413169</v>
      </c>
      <c r="BB4" s="21">
        <v>5.3216023247413169</v>
      </c>
      <c r="BC4" s="21">
        <v>5.3216023247413169</v>
      </c>
      <c r="BD4" s="21">
        <v>5.3216023247413169</v>
      </c>
      <c r="BE4" s="21">
        <v>5.3216023247413169</v>
      </c>
      <c r="BF4" s="21">
        <v>5.3216023247413169</v>
      </c>
      <c r="BG4" s="21">
        <v>5.3216023247413169</v>
      </c>
      <c r="BH4" s="21">
        <v>5.3216023247413169</v>
      </c>
      <c r="BI4" s="21">
        <v>5.3216023247413169</v>
      </c>
      <c r="BJ4" s="21">
        <v>5.3216023247413169</v>
      </c>
      <c r="BK4" s="21">
        <v>5.3216023247413169</v>
      </c>
      <c r="BL4" s="21">
        <v>5.3216023247413169</v>
      </c>
      <c r="BM4" s="21">
        <v>5.3216023247413169</v>
      </c>
      <c r="BN4" s="21">
        <v>5.3216023247413169</v>
      </c>
      <c r="BO4" s="21">
        <v>5.3216023247413169</v>
      </c>
      <c r="BP4" s="21">
        <v>5.3216023247413169</v>
      </c>
      <c r="BQ4" s="21">
        <v>5.3216023247413169</v>
      </c>
      <c r="BR4" s="21">
        <v>5.3216023247413169</v>
      </c>
      <c r="BS4" s="21">
        <v>5.3216023247413169</v>
      </c>
      <c r="BT4" s="21">
        <v>5.3216023247413169</v>
      </c>
      <c r="BU4" s="21">
        <v>5.3216023247413169</v>
      </c>
      <c r="BV4" s="21">
        <v>5.3216023247413169</v>
      </c>
      <c r="BW4" s="21">
        <v>5.3216023247413169</v>
      </c>
      <c r="BX4" s="21">
        <v>5.3216023247413169</v>
      </c>
      <c r="BY4" s="21">
        <v>5.3216023247413169</v>
      </c>
      <c r="BZ4" s="21">
        <v>5.3216023247413169</v>
      </c>
      <c r="CA4" s="21">
        <v>5.3216023247413169</v>
      </c>
      <c r="CB4" s="21">
        <v>5.3216023247413169</v>
      </c>
      <c r="CC4" s="21">
        <v>5.3216023247413169</v>
      </c>
      <c r="CD4" s="21">
        <v>5.3216023247413169</v>
      </c>
      <c r="CE4" s="21">
        <v>5.3216023247413169</v>
      </c>
      <c r="CF4" s="21">
        <v>5.3216023247413169</v>
      </c>
      <c r="CG4" s="21">
        <v>5.3216023247413169</v>
      </c>
      <c r="CH4" s="21">
        <v>5.3216023247413169</v>
      </c>
      <c r="CI4" s="21">
        <v>5.3216023247413169</v>
      </c>
      <c r="CJ4" s="21">
        <v>5.3216023247413169</v>
      </c>
      <c r="CK4" s="21">
        <v>5.3216023247413169</v>
      </c>
      <c r="CL4" s="21">
        <v>5.3216023247413169</v>
      </c>
      <c r="CM4" s="21">
        <v>5.3216023247413169</v>
      </c>
      <c r="CN4" s="21">
        <v>5.3216023247413169</v>
      </c>
      <c r="CO4" s="21">
        <v>5.3216023247413169</v>
      </c>
      <c r="CP4" s="21">
        <v>5.3216023247413169</v>
      </c>
      <c r="CQ4" s="21">
        <v>5.3216023247413169</v>
      </c>
      <c r="CR4" s="21">
        <v>5.3216023247413169</v>
      </c>
      <c r="CS4" s="21">
        <v>5.3216023247413169</v>
      </c>
      <c r="CT4" s="21">
        <v>5.3216023247413169</v>
      </c>
      <c r="CU4" s="21">
        <v>5.3216023247413169</v>
      </c>
      <c r="CV4" s="21">
        <v>5.3216023247413169</v>
      </c>
      <c r="CW4" s="21">
        <v>5.3216023247413169</v>
      </c>
      <c r="CX4" s="21">
        <v>5.3216023247413169</v>
      </c>
      <c r="CY4" s="21">
        <v>5.3216023247413169</v>
      </c>
      <c r="CZ4" s="21">
        <v>5.3216023247413169</v>
      </c>
      <c r="DA4" s="21">
        <v>5.3216023247413169</v>
      </c>
      <c r="DB4" s="21">
        <v>5.3216023247413169</v>
      </c>
      <c r="DC4" s="21">
        <v>5.3216023247413169</v>
      </c>
      <c r="DD4" s="21">
        <v>5.3216023247413169</v>
      </c>
      <c r="DE4" s="21">
        <v>5.3216023247413169</v>
      </c>
      <c r="DF4" s="21">
        <v>5.3216023247413169</v>
      </c>
      <c r="DG4" s="21">
        <v>5.3216023247413169</v>
      </c>
      <c r="DH4" s="21">
        <v>5.3216023247413169</v>
      </c>
      <c r="DI4" s="21">
        <v>5.3216023247413169</v>
      </c>
      <c r="DJ4" s="21">
        <v>5.3216023247413169</v>
      </c>
      <c r="DK4" s="21">
        <v>5.3216023247413169</v>
      </c>
      <c r="DL4" s="21">
        <v>5.3216023247413169</v>
      </c>
      <c r="DM4" s="21">
        <v>5.3216023247413169</v>
      </c>
      <c r="DN4" s="21">
        <v>5.3216023247413169</v>
      </c>
      <c r="DO4" s="21">
        <v>5.3216023247413169</v>
      </c>
      <c r="DP4" s="21">
        <v>5.3216023247413169</v>
      </c>
      <c r="DQ4" s="21">
        <v>5.3216023247413169</v>
      </c>
      <c r="DR4" s="21">
        <v>5.3216023247413169</v>
      </c>
      <c r="DS4" s="21">
        <v>5.3216023247413169</v>
      </c>
      <c r="DT4" s="21">
        <v>5.3216023247413169</v>
      </c>
      <c r="DU4" s="21">
        <v>5.3216023247413169</v>
      </c>
      <c r="DV4" s="21">
        <v>5.3216023247413169</v>
      </c>
      <c r="DW4" s="21">
        <v>5.3216023247413169</v>
      </c>
      <c r="DX4" s="21">
        <v>5.3216023247413169</v>
      </c>
      <c r="DY4" s="21">
        <v>5.3216023247413169</v>
      </c>
      <c r="DZ4" s="21">
        <v>5.3216023247413169</v>
      </c>
      <c r="EA4" s="21">
        <v>5.3216023247413169</v>
      </c>
      <c r="EB4" s="21">
        <v>5.3216023247413169</v>
      </c>
      <c r="EC4" s="21">
        <v>5.3216023247413169</v>
      </c>
      <c r="ED4" s="21">
        <v>5.3216023247413169</v>
      </c>
      <c r="EE4" s="21">
        <v>5.3216023247413169</v>
      </c>
      <c r="EF4" s="21">
        <v>5.3216023247413169</v>
      </c>
      <c r="EG4" s="21">
        <v>5.3216023247413169</v>
      </c>
      <c r="EH4" s="21">
        <v>5.3216023247413169</v>
      </c>
      <c r="EI4" s="21">
        <v>5.3216023247413169</v>
      </c>
      <c r="EJ4" s="21">
        <v>5.3216023247413169</v>
      </c>
      <c r="EK4" s="21">
        <v>5.3216023247413169</v>
      </c>
      <c r="EL4" s="21">
        <v>5.3216023247413169</v>
      </c>
      <c r="EM4" s="21">
        <v>5.3216023247413169</v>
      </c>
      <c r="EN4" s="21">
        <v>5.3216023247413169</v>
      </c>
      <c r="EO4" s="21">
        <v>5.3216023247413169</v>
      </c>
      <c r="EP4" s="21">
        <v>5.3216023247413169</v>
      </c>
      <c r="EQ4" s="21">
        <v>5.3216023247413169</v>
      </c>
      <c r="ER4" s="21">
        <v>5.3216023247413169</v>
      </c>
      <c r="ES4" s="21">
        <v>5.3216023247413169</v>
      </c>
      <c r="ET4" s="21">
        <v>5.3216023247413169</v>
      </c>
      <c r="EU4" s="21">
        <v>5.3216023247413169</v>
      </c>
      <c r="EV4" s="21">
        <v>5.3216023247413169</v>
      </c>
      <c r="EW4" s="21">
        <v>5.3216023247413169</v>
      </c>
      <c r="EX4" s="21">
        <v>5.3216023247413169</v>
      </c>
      <c r="EY4" s="21">
        <v>5.3216023247413169</v>
      </c>
      <c r="EZ4" s="21">
        <v>5.3216023247413169</v>
      </c>
      <c r="FA4" s="21">
        <v>5.3216023247413169</v>
      </c>
      <c r="FB4" s="21">
        <v>5.3216023247413169</v>
      </c>
      <c r="FC4" s="21">
        <v>5.3216023247413169</v>
      </c>
      <c r="FD4" s="21">
        <v>5.3216023247413169</v>
      </c>
      <c r="FE4" s="21">
        <v>5.3216023247413169</v>
      </c>
      <c r="FF4" s="21">
        <v>5.3216023247413169</v>
      </c>
      <c r="FG4" s="21">
        <v>5.3216023247413169</v>
      </c>
      <c r="FH4" s="21">
        <v>5.3216023247413169</v>
      </c>
      <c r="FI4" s="21">
        <v>5.3216023247413169</v>
      </c>
      <c r="FJ4" s="21">
        <v>5.3216023247413169</v>
      </c>
      <c r="FK4" s="21">
        <v>5.3216023247413169</v>
      </c>
      <c r="FL4" s="21">
        <v>5.3216023247413169</v>
      </c>
      <c r="FM4" s="21">
        <v>5.3216023247413169</v>
      </c>
      <c r="FN4" s="21">
        <v>5.3216023247413169</v>
      </c>
      <c r="FO4" s="21">
        <v>5.3216023247413169</v>
      </c>
      <c r="FP4" s="21">
        <v>5.3216023247413169</v>
      </c>
      <c r="FQ4" s="21">
        <v>5.3216023247413169</v>
      </c>
      <c r="FR4" s="21">
        <v>5.3216023247413169</v>
      </c>
      <c r="FS4" s="21">
        <v>5.3216023247413169</v>
      </c>
      <c r="FT4" s="21">
        <v>5.3216023247413169</v>
      </c>
      <c r="FU4" s="21">
        <v>5.3216023247413169</v>
      </c>
      <c r="FV4" s="21">
        <v>5.3216023247413169</v>
      </c>
      <c r="FW4" s="21">
        <v>5.3216023247413169</v>
      </c>
      <c r="FX4" s="21">
        <v>5.3216023247413169</v>
      </c>
      <c r="FY4" s="21">
        <v>5.3216023247413169</v>
      </c>
      <c r="FZ4" s="21">
        <v>5.3216023247413169</v>
      </c>
      <c r="GA4" s="21">
        <v>5.3216023247413169</v>
      </c>
      <c r="GB4" s="21">
        <v>5.3216023247413169</v>
      </c>
      <c r="GC4" s="21">
        <v>5.3216023247413169</v>
      </c>
      <c r="GD4" s="21">
        <v>5.3216023247413169</v>
      </c>
      <c r="GE4" s="21">
        <v>5.3216023247413169</v>
      </c>
      <c r="GF4" s="21">
        <v>5.3216023247413169</v>
      </c>
      <c r="GG4" s="21">
        <v>5.3216023247413169</v>
      </c>
      <c r="GH4" s="21">
        <v>5.3216023247413169</v>
      </c>
      <c r="GI4" s="21">
        <v>5.3216023247413169</v>
      </c>
      <c r="GJ4" s="21">
        <v>5.3216023247413169</v>
      </c>
      <c r="GK4" s="21">
        <v>5.3216023247413169</v>
      </c>
      <c r="GL4" s="21">
        <v>5.3216023247413169</v>
      </c>
      <c r="GM4" s="21">
        <v>5.3216023247413169</v>
      </c>
      <c r="GN4" s="21">
        <v>5.3216023247413169</v>
      </c>
      <c r="GO4" s="21">
        <v>5.3216023247413169</v>
      </c>
      <c r="GP4" s="21">
        <v>5.3216023247413169</v>
      </c>
      <c r="GQ4" s="21">
        <v>5.3216023247413169</v>
      </c>
      <c r="GR4" s="21">
        <v>5.3216023247413169</v>
      </c>
      <c r="GS4" s="21">
        <v>5.3216023247413169</v>
      </c>
      <c r="GT4" s="21">
        <v>5.3216023247413169</v>
      </c>
      <c r="GU4" s="21">
        <v>5.3216023247413169</v>
      </c>
      <c r="GV4" s="21">
        <v>5.3216023247413169</v>
      </c>
      <c r="GW4" s="21">
        <v>5.3216023247413169</v>
      </c>
      <c r="GX4" s="21">
        <v>5.3216023247413169</v>
      </c>
      <c r="GY4" s="21">
        <v>5.3216023247413169</v>
      </c>
      <c r="GZ4" s="21">
        <v>5.3216023247413169</v>
      </c>
      <c r="HA4" s="21">
        <v>5.3216023247413169</v>
      </c>
      <c r="HB4" s="21">
        <v>5.3216023247413169</v>
      </c>
      <c r="HC4" s="21">
        <v>5.3216023247413169</v>
      </c>
      <c r="HD4" s="21">
        <v>5.3216023247413169</v>
      </c>
      <c r="HE4" s="21">
        <v>5.3216023247413169</v>
      </c>
      <c r="HF4" s="21">
        <v>5.3216023247413169</v>
      </c>
      <c r="HG4" s="21">
        <v>5.3216023247413169</v>
      </c>
      <c r="HH4" s="21">
        <v>5.3216023247413169</v>
      </c>
      <c r="HI4" s="21">
        <v>5.3216023247413169</v>
      </c>
      <c r="HJ4" s="21">
        <v>5.3216023247413169</v>
      </c>
      <c r="HK4" s="21">
        <v>5.3216023247413169</v>
      </c>
      <c r="HL4" s="21">
        <v>5.3216023247413169</v>
      </c>
      <c r="HM4" s="21">
        <v>5.3216023247413169</v>
      </c>
      <c r="HN4" s="21">
        <v>5.3216023247413169</v>
      </c>
      <c r="HO4" s="21">
        <v>5.3216023247413169</v>
      </c>
      <c r="HP4" s="21">
        <v>5.3216023247413169</v>
      </c>
      <c r="HQ4" s="21">
        <v>5.3216023247413169</v>
      </c>
      <c r="HR4" s="21">
        <v>5.3216023247413169</v>
      </c>
      <c r="HS4" s="21">
        <v>5.3216023247413169</v>
      </c>
      <c r="HT4" s="21">
        <v>5.3216023247413169</v>
      </c>
      <c r="HU4" s="21">
        <v>5.3216023247413169</v>
      </c>
      <c r="HV4" s="21">
        <v>5.3216023247413169</v>
      </c>
      <c r="HW4" s="21">
        <v>5.3216023247413169</v>
      </c>
      <c r="HX4" s="21">
        <v>5.3216023247413169</v>
      </c>
      <c r="HY4" s="21">
        <v>5.3216023247413169</v>
      </c>
      <c r="HZ4" s="21">
        <v>5.3216023247413169</v>
      </c>
      <c r="IA4" s="21">
        <v>5.3216023247413169</v>
      </c>
      <c r="IB4" s="21">
        <v>5.3216023247413169</v>
      </c>
      <c r="IC4" s="21">
        <v>5.3216023247413169</v>
      </c>
      <c r="ID4" s="21">
        <v>5.3216023247413169</v>
      </c>
      <c r="IE4" s="21">
        <v>5.3216023247413169</v>
      </c>
      <c r="IF4" s="21">
        <v>5.3216023247413169</v>
      </c>
      <c r="IG4" s="21">
        <v>5.3216023247413169</v>
      </c>
      <c r="IH4" s="21">
        <v>5.3216023247413169</v>
      </c>
      <c r="II4" s="21">
        <v>5.3216023247413169</v>
      </c>
      <c r="IJ4" s="21">
        <v>5.3216023247413169</v>
      </c>
      <c r="IK4" s="21">
        <v>5.3216023247413169</v>
      </c>
      <c r="IL4" s="21">
        <v>5.3216023247413169</v>
      </c>
      <c r="IM4" s="21">
        <v>5.3216023247413169</v>
      </c>
      <c r="IN4" s="21">
        <v>5.3216023247413169</v>
      </c>
      <c r="IO4" s="21">
        <v>5.3216023247413169</v>
      </c>
      <c r="IP4" s="21">
        <v>5.3216023247413169</v>
      </c>
      <c r="IQ4" s="21">
        <v>5.3216023247413169</v>
      </c>
      <c r="IR4" s="21">
        <v>5.3216023247413169</v>
      </c>
      <c r="IS4" s="21">
        <v>5.3216023247413169</v>
      </c>
      <c r="IT4" s="21">
        <v>5.3216023247413169</v>
      </c>
      <c r="IU4" s="21">
        <v>5.3216023247413169</v>
      </c>
      <c r="IV4" s="21">
        <v>5.3216023247413169</v>
      </c>
      <c r="IW4" s="21">
        <v>5.3216023247413169</v>
      </c>
      <c r="IX4" s="21">
        <v>5.3216023247413169</v>
      </c>
      <c r="IY4" s="21">
        <v>5.3216023247413169</v>
      </c>
      <c r="IZ4" s="21">
        <v>5.3216023247413169</v>
      </c>
      <c r="JA4" s="21">
        <v>5.3216023247413169</v>
      </c>
      <c r="JB4" s="21">
        <v>5.3216023247413169</v>
      </c>
      <c r="JC4" s="21">
        <v>5.3216023247413169</v>
      </c>
      <c r="JD4" s="21">
        <v>5.3216023247413169</v>
      </c>
      <c r="JE4" s="21">
        <v>5.3216023247413169</v>
      </c>
      <c r="JF4" s="21">
        <v>5.3216023247413169</v>
      </c>
      <c r="JG4" s="21">
        <v>5.3216023247413169</v>
      </c>
      <c r="JH4" s="21">
        <v>5.3216023247413169</v>
      </c>
      <c r="JI4" s="21">
        <v>5.3216023247413169</v>
      </c>
      <c r="JJ4" s="21">
        <v>5.3216023247413169</v>
      </c>
      <c r="JK4" s="21">
        <v>5.3216023247413169</v>
      </c>
      <c r="JL4" s="21">
        <v>5.3216023247413169</v>
      </c>
      <c r="JM4" s="21">
        <v>5.3216023247413169</v>
      </c>
      <c r="JN4" s="21">
        <v>5.3216023247413169</v>
      </c>
      <c r="JO4" s="21">
        <v>5.3216023247413169</v>
      </c>
      <c r="JP4" s="21">
        <v>5.3216023247413169</v>
      </c>
      <c r="JQ4" s="21">
        <v>5.3216023247413169</v>
      </c>
      <c r="JR4" s="21">
        <v>5.3216023247413169</v>
      </c>
      <c r="JS4" s="21">
        <v>5.3216023247413169</v>
      </c>
      <c r="JT4" s="21">
        <v>5.3216023247413169</v>
      </c>
      <c r="JU4" s="21">
        <v>5.3216023247413169</v>
      </c>
      <c r="JV4" s="21">
        <v>5.3216023247413169</v>
      </c>
      <c r="JW4" s="21">
        <v>5.3216023247413169</v>
      </c>
      <c r="JX4" s="21">
        <v>5.3216023247413169</v>
      </c>
      <c r="JY4" s="21">
        <v>5.3216023247413169</v>
      </c>
      <c r="JZ4" s="21">
        <v>5.3216023247413169</v>
      </c>
      <c r="KA4" s="21">
        <v>5.3216023247413169</v>
      </c>
      <c r="KB4" s="21">
        <v>5.3216023247413169</v>
      </c>
      <c r="KC4" s="21">
        <v>5.3216023247413169</v>
      </c>
      <c r="KD4" s="21">
        <v>5.3216023247413169</v>
      </c>
      <c r="KE4" s="21">
        <v>5.3216023247413169</v>
      </c>
      <c r="KF4" s="21">
        <v>5.3216023247413169</v>
      </c>
      <c r="KG4" s="21">
        <v>5.3216023247413169</v>
      </c>
      <c r="KH4" s="21">
        <v>5.3216023247413169</v>
      </c>
      <c r="KI4" s="21">
        <v>5.3216023247413169</v>
      </c>
      <c r="KJ4" s="21">
        <v>5.3216023247413169</v>
      </c>
      <c r="KK4" s="21">
        <v>5.3216023247413169</v>
      </c>
      <c r="KL4" s="21">
        <v>5.3216023247413169</v>
      </c>
      <c r="KM4" s="21">
        <v>5.3216023247413169</v>
      </c>
      <c r="KN4" s="21">
        <v>5.3216023247413169</v>
      </c>
      <c r="KO4" s="21">
        <v>5.3216023247413169</v>
      </c>
      <c r="KP4" s="21">
        <v>5.3216023247413169</v>
      </c>
      <c r="KQ4" s="21">
        <v>5.3216023247413169</v>
      </c>
      <c r="KR4" s="21">
        <v>5.3216023247413169</v>
      </c>
      <c r="KS4" s="21">
        <v>5.3216023247413169</v>
      </c>
      <c r="KT4" s="21">
        <v>5.3216023247413169</v>
      </c>
      <c r="KU4" s="21">
        <v>5.3216023247413169</v>
      </c>
      <c r="KV4" s="21">
        <v>5.3216023247413169</v>
      </c>
      <c r="KW4" s="21">
        <v>5.3216023247413169</v>
      </c>
      <c r="KX4" s="21">
        <v>5.3216023247413169</v>
      </c>
      <c r="KY4" s="21">
        <v>5.3216023247413169</v>
      </c>
      <c r="KZ4" s="21">
        <v>5.3216023247413169</v>
      </c>
      <c r="LA4" s="21">
        <v>5.3216023247413169</v>
      </c>
      <c r="LB4" s="21">
        <v>5.3216023247413169</v>
      </c>
      <c r="LC4" s="21">
        <v>5.3216023247413169</v>
      </c>
      <c r="LD4" s="21">
        <v>5.3216023247413169</v>
      </c>
      <c r="LE4" s="21">
        <v>5.3216023247413169</v>
      </c>
      <c r="LF4" s="21">
        <v>5.3216023247413169</v>
      </c>
      <c r="LG4" s="21">
        <v>5.3216023247413169</v>
      </c>
      <c r="LH4" s="21">
        <v>5.3216023247413169</v>
      </c>
      <c r="LI4" s="21">
        <v>5.3216023247413169</v>
      </c>
      <c r="LJ4" s="21">
        <v>5.3216023247413169</v>
      </c>
      <c r="LK4" s="21">
        <v>5.3216023247413169</v>
      </c>
      <c r="LL4" s="21">
        <v>5.3216023247413169</v>
      </c>
      <c r="LM4" s="21">
        <v>5.3216023247413169</v>
      </c>
      <c r="LN4" s="21">
        <v>5.3216023247413169</v>
      </c>
      <c r="LO4" s="21">
        <v>5.3216023247413169</v>
      </c>
      <c r="LP4" s="21">
        <v>5.3216023247413169</v>
      </c>
      <c r="LQ4" s="21">
        <v>5.3216023247413169</v>
      </c>
      <c r="LR4" s="21">
        <v>5.3216023247413169</v>
      </c>
      <c r="LS4" s="21">
        <v>5.3216023247413169</v>
      </c>
      <c r="LT4" s="21">
        <v>5.3216023247413169</v>
      </c>
      <c r="LU4" s="21">
        <v>5.3216023247413169</v>
      </c>
      <c r="LV4" s="21">
        <v>5.3216023247413169</v>
      </c>
      <c r="LW4" s="21">
        <v>5.3216023247413169</v>
      </c>
      <c r="LX4" s="21">
        <v>5.3216023247413169</v>
      </c>
      <c r="LY4" s="21">
        <v>5.3216023247413169</v>
      </c>
      <c r="LZ4" s="21">
        <v>5.3216023247413169</v>
      </c>
      <c r="MA4" s="21">
        <v>5.3216023247413169</v>
      </c>
      <c r="MB4" s="21">
        <v>5.3216023247413169</v>
      </c>
      <c r="MC4" s="21">
        <v>5.3216023247413169</v>
      </c>
      <c r="MD4" s="21">
        <v>5.3216023247413169</v>
      </c>
      <c r="ME4" s="21">
        <v>5.3216023247413169</v>
      </c>
      <c r="MF4" s="21">
        <v>5.3216023247413169</v>
      </c>
      <c r="MG4" s="21">
        <v>5.3216023247413169</v>
      </c>
      <c r="MH4" s="21">
        <v>5.3216023247413169</v>
      </c>
      <c r="MI4" s="21">
        <v>5.3216023247413169</v>
      </c>
      <c r="MJ4" s="21">
        <v>5.3216023247413169</v>
      </c>
      <c r="MK4" s="21">
        <v>5.3216023247413169</v>
      </c>
      <c r="ML4" s="21">
        <v>5.3216023247413169</v>
      </c>
      <c r="MM4" s="21">
        <v>5.3216023247413169</v>
      </c>
      <c r="MN4" s="21">
        <v>5.3216023247413169</v>
      </c>
      <c r="MO4" s="21">
        <v>5.3216023247413169</v>
      </c>
      <c r="MP4" s="21">
        <v>5.3216023247413169</v>
      </c>
      <c r="MQ4" s="21">
        <v>5.3216023247413169</v>
      </c>
      <c r="MR4" s="21">
        <v>5.3216023247413169</v>
      </c>
      <c r="MS4" s="21">
        <v>5.3216023247413169</v>
      </c>
      <c r="MT4" s="21">
        <v>5.3216023247413169</v>
      </c>
      <c r="MU4" s="21">
        <v>5.3216023247413169</v>
      </c>
      <c r="MV4" s="21">
        <v>5.3216023247413169</v>
      </c>
      <c r="MW4" s="21">
        <v>5.3216023247413169</v>
      </c>
      <c r="MX4" s="21">
        <v>5.3216023247413169</v>
      </c>
      <c r="MY4" s="21">
        <v>5.3216023247413169</v>
      </c>
      <c r="MZ4" s="21">
        <v>5.3216023247413169</v>
      </c>
      <c r="NA4" s="21">
        <v>5.3216023247413169</v>
      </c>
      <c r="NB4" s="21">
        <v>5.3216023247413169</v>
      </c>
      <c r="NC4" s="21">
        <v>5.3216023247413169</v>
      </c>
      <c r="ND4" s="21">
        <v>5.3216023247413169</v>
      </c>
      <c r="NE4" s="21">
        <v>5.3216023247413169</v>
      </c>
      <c r="NF4" s="21">
        <v>5.3216023247413169</v>
      </c>
      <c r="NG4" s="21">
        <v>5.3216023247413169</v>
      </c>
      <c r="NH4" s="21">
        <v>5.3216023247413169</v>
      </c>
      <c r="NI4" s="21">
        <v>5.3216023247413169</v>
      </c>
      <c r="NJ4" s="21">
        <v>5.3216023247413169</v>
      </c>
      <c r="NK4" s="21">
        <v>5.3216023247413169</v>
      </c>
      <c r="NL4" s="21">
        <v>5.3216023247413169</v>
      </c>
      <c r="NM4" s="21">
        <v>5.3216023247413169</v>
      </c>
      <c r="NN4" s="21">
        <v>5.3216023247413169</v>
      </c>
      <c r="NO4" s="21">
        <v>5.3216023247413169</v>
      </c>
      <c r="NP4" s="21">
        <v>5.3216023247413169</v>
      </c>
      <c r="NQ4" s="21">
        <v>5.3216023247413169</v>
      </c>
      <c r="NR4" s="21">
        <v>5.3216023247413169</v>
      </c>
      <c r="NS4" s="21">
        <v>5.3216023247413169</v>
      </c>
      <c r="NT4" s="21">
        <v>5.3216023247413169</v>
      </c>
      <c r="NU4" s="21">
        <v>5.3216023247413169</v>
      </c>
      <c r="NV4" s="21">
        <v>5.3216023247413169</v>
      </c>
      <c r="NW4" s="21">
        <v>5.3216023247413169</v>
      </c>
      <c r="NX4" s="21">
        <v>5.3216023247413169</v>
      </c>
      <c r="NY4" s="21">
        <v>5.3216023247413169</v>
      </c>
      <c r="NZ4" s="21">
        <v>5.3216023247413169</v>
      </c>
      <c r="OA4" s="21">
        <v>5.3216023247413169</v>
      </c>
      <c r="OB4" s="21">
        <v>5.3216023247413169</v>
      </c>
      <c r="OC4" s="21">
        <v>5.3216023247413169</v>
      </c>
      <c r="OD4" s="21">
        <v>5.3216023247413169</v>
      </c>
      <c r="OE4" s="21">
        <v>5.3216023247413169</v>
      </c>
      <c r="OF4" s="21">
        <v>5.3216023247413169</v>
      </c>
      <c r="OG4" s="21">
        <v>5.3216023247413169</v>
      </c>
      <c r="OH4" s="21">
        <v>5.3216023247413169</v>
      </c>
      <c r="OI4" s="21">
        <v>5.3216023247413169</v>
      </c>
      <c r="OJ4" s="21">
        <v>5.3216023247413169</v>
      </c>
      <c r="OK4" s="21">
        <v>5.3216023247413169</v>
      </c>
      <c r="OL4" s="21">
        <v>5.3216023247413169</v>
      </c>
      <c r="OM4" s="21">
        <v>5.3216023247413169</v>
      </c>
      <c r="ON4" s="21">
        <v>5.3216023247413169</v>
      </c>
      <c r="OO4" s="21">
        <v>5.3216023247413169</v>
      </c>
      <c r="OP4" s="21">
        <v>5.3216023247413169</v>
      </c>
      <c r="OQ4" s="21">
        <v>5.3216023247413169</v>
      </c>
      <c r="OR4" s="21">
        <v>5.3216023247413169</v>
      </c>
      <c r="OS4" s="21">
        <v>5.3216023247413169</v>
      </c>
      <c r="OT4" s="21">
        <v>5.3216023247413169</v>
      </c>
      <c r="OU4" s="21">
        <v>5.3216023247413169</v>
      </c>
      <c r="OV4" s="21">
        <v>5.3216023247413169</v>
      </c>
      <c r="OW4" s="21">
        <v>5.3216023247413169</v>
      </c>
      <c r="OX4" s="21">
        <v>5.3216023247413169</v>
      </c>
      <c r="OY4" s="21">
        <v>5.3216023247413169</v>
      </c>
      <c r="OZ4" s="21">
        <v>5.3216023247413169</v>
      </c>
      <c r="PA4" s="21">
        <v>5.3216023247413169</v>
      </c>
      <c r="PB4" s="21">
        <v>5.3216023247413169</v>
      </c>
      <c r="PC4" s="21">
        <v>5.3216023247413169</v>
      </c>
      <c r="PD4" s="21">
        <v>5.3216023247413169</v>
      </c>
      <c r="PE4" s="21">
        <v>5.3216023247413169</v>
      </c>
      <c r="PF4" s="21">
        <v>5.3216023247413169</v>
      </c>
      <c r="PG4" s="21">
        <v>5.3216023247413169</v>
      </c>
      <c r="PH4" s="21">
        <v>5.3216023247413169</v>
      </c>
      <c r="PI4" s="21">
        <v>5.3216023247413169</v>
      </c>
      <c r="PJ4" s="21">
        <v>5.3216023247413169</v>
      </c>
      <c r="PK4" s="21">
        <v>5.3216023247413169</v>
      </c>
      <c r="PL4" s="21">
        <v>5.3216023247413169</v>
      </c>
      <c r="PM4" s="21">
        <v>5.3216023247413169</v>
      </c>
      <c r="PN4" s="21">
        <v>5.3216023247413169</v>
      </c>
      <c r="PO4" s="21">
        <v>5.3216023247413169</v>
      </c>
      <c r="PP4" s="21">
        <v>5.3216023247413169</v>
      </c>
      <c r="PQ4" s="21">
        <v>5.3216023247413169</v>
      </c>
      <c r="PR4" s="21">
        <v>5.3216023247413169</v>
      </c>
      <c r="PS4" s="21">
        <v>5.3216023247413169</v>
      </c>
      <c r="PT4" s="21">
        <v>5.3216023247413169</v>
      </c>
      <c r="PU4" s="21">
        <v>5.3216023247413169</v>
      </c>
      <c r="PV4" s="21">
        <v>5.3216023247413169</v>
      </c>
      <c r="PW4" s="21">
        <v>5.3216023247413169</v>
      </c>
      <c r="PX4" s="21">
        <v>5.3216023247413169</v>
      </c>
      <c r="PY4" s="21">
        <v>5.3216023247413169</v>
      </c>
      <c r="PZ4" s="21">
        <v>5.3216023247413169</v>
      </c>
      <c r="QA4" s="21">
        <v>5.3216023247413169</v>
      </c>
      <c r="QB4" s="21">
        <v>5.3216023247413169</v>
      </c>
      <c r="QC4" s="21">
        <v>5.3216023247413169</v>
      </c>
      <c r="QD4" s="21">
        <v>5.3216023247413169</v>
      </c>
      <c r="QE4" s="21">
        <v>5.3216023247413169</v>
      </c>
      <c r="QF4" s="21">
        <v>5.3216023247413169</v>
      </c>
      <c r="QG4" s="21">
        <v>5.3216023247413169</v>
      </c>
      <c r="QH4" s="21">
        <v>5.3216023247413169</v>
      </c>
      <c r="QI4" s="21">
        <v>5.3216023247413169</v>
      </c>
      <c r="QJ4" s="21">
        <v>5.3216023247413169</v>
      </c>
      <c r="QK4" s="21">
        <v>5.3216023247413169</v>
      </c>
      <c r="QL4" s="21">
        <v>5.3216023247413169</v>
      </c>
      <c r="QM4" s="21">
        <v>5.3216023247413169</v>
      </c>
      <c r="QN4" s="21">
        <v>5.3216023247413169</v>
      </c>
      <c r="QO4" s="21">
        <v>5.3216023247413169</v>
      </c>
      <c r="QP4" s="21">
        <v>5.3216023247413169</v>
      </c>
      <c r="QQ4" s="21">
        <v>5.3216023247413169</v>
      </c>
      <c r="QR4" s="21">
        <v>5.3216023247413169</v>
      </c>
      <c r="QS4" s="21">
        <v>5.3216023247413169</v>
      </c>
      <c r="QT4" s="21">
        <v>5.3216023247413169</v>
      </c>
      <c r="QU4" s="21">
        <v>5.3216023247413169</v>
      </c>
      <c r="QV4" s="21">
        <v>5.3216023247413169</v>
      </c>
      <c r="QW4" s="21">
        <v>5.3216023247413169</v>
      </c>
      <c r="QX4" s="21">
        <v>5.3216023247413169</v>
      </c>
      <c r="QY4" s="21">
        <v>5.3216023247413169</v>
      </c>
      <c r="QZ4" s="21">
        <v>5.3216023247413169</v>
      </c>
      <c r="RA4" s="21">
        <v>5.3216023247413169</v>
      </c>
      <c r="RB4" s="21">
        <v>5.3216023247413169</v>
      </c>
      <c r="RC4" s="21">
        <v>5.3216023247413169</v>
      </c>
      <c r="RD4" s="21">
        <v>5.3216023247413169</v>
      </c>
      <c r="RE4" s="21">
        <v>5.3216023247413169</v>
      </c>
      <c r="RF4" s="21">
        <v>5.3216023247413169</v>
      </c>
      <c r="RG4" s="21">
        <v>5.3216023247413169</v>
      </c>
      <c r="RH4" s="21">
        <v>5.3216023247413169</v>
      </c>
      <c r="RI4" s="21">
        <v>5.3216023247413169</v>
      </c>
      <c r="RJ4" s="21">
        <v>5.3216023247413169</v>
      </c>
      <c r="RK4" s="21">
        <v>5.3216023247413169</v>
      </c>
      <c r="RL4" s="21">
        <v>5.3216023247413169</v>
      </c>
      <c r="RM4" s="21">
        <v>5.3216023247413169</v>
      </c>
      <c r="RN4" s="21">
        <v>5.3216023247413169</v>
      </c>
      <c r="RO4" s="21">
        <v>5.3216023247413169</v>
      </c>
      <c r="RP4" s="21">
        <v>5.3216023247413169</v>
      </c>
      <c r="RQ4" s="21">
        <v>5.3216023247413169</v>
      </c>
      <c r="RR4" s="21">
        <v>5.3216023247413169</v>
      </c>
      <c r="RS4" s="21">
        <v>5.3216023247413169</v>
      </c>
      <c r="RT4" s="21">
        <v>5.3216023247413169</v>
      </c>
      <c r="RU4" s="21">
        <v>5.3216023247413169</v>
      </c>
      <c r="RV4" s="21">
        <v>5.3216023247413169</v>
      </c>
      <c r="RW4" s="21">
        <v>5.3216023247413169</v>
      </c>
      <c r="RX4" s="21">
        <v>5.3216023247413169</v>
      </c>
      <c r="RY4" s="21">
        <v>5.3216023247413169</v>
      </c>
      <c r="RZ4" s="21">
        <v>5.3216023247413169</v>
      </c>
      <c r="SA4" s="21">
        <v>5.3216023247413169</v>
      </c>
      <c r="SB4" s="21">
        <v>5.3216023247413169</v>
      </c>
      <c r="SC4" s="21">
        <v>5.3216023247413169</v>
      </c>
      <c r="SD4" s="21">
        <v>5.3216023247413169</v>
      </c>
      <c r="SE4" s="21">
        <v>5.3216023247413169</v>
      </c>
      <c r="SF4" s="21">
        <v>5.3216023247413169</v>
      </c>
      <c r="SG4" s="21">
        <v>5.3216023247413169</v>
      </c>
      <c r="SH4" s="21">
        <v>5.3216023247413169</v>
      </c>
      <c r="SI4" s="21">
        <v>5.3216023247413169</v>
      </c>
      <c r="SJ4" s="21">
        <v>5.3216023247413169</v>
      </c>
      <c r="SK4" s="21">
        <v>5.3216023247413169</v>
      </c>
      <c r="SL4" s="21">
        <v>5.3216023247413169</v>
      </c>
      <c r="SM4" s="21">
        <v>5.3216023247413169</v>
      </c>
      <c r="SN4" s="21">
        <v>5.3216023247413169</v>
      </c>
    </row>
    <row r="5" spans="1:508" x14ac:dyDescent="0.35">
      <c r="A5" s="157">
        <v>45658</v>
      </c>
      <c r="B5" s="4">
        <v>5.43</v>
      </c>
      <c r="C5" s="4">
        <v>5.43</v>
      </c>
      <c r="D5" s="4">
        <v>5.43</v>
      </c>
      <c r="E5" s="4">
        <v>5.43</v>
      </c>
      <c r="F5" s="4">
        <v>5.43</v>
      </c>
      <c r="G5" s="4">
        <v>5.43</v>
      </c>
      <c r="H5" s="4">
        <v>5.43</v>
      </c>
      <c r="I5" s="4">
        <v>5.4265301689166732</v>
      </c>
      <c r="J5" s="4">
        <v>5.4265301689166732</v>
      </c>
      <c r="K5" s="4">
        <v>5.4265301689166732</v>
      </c>
      <c r="L5" s="4">
        <v>5.4265301689166732</v>
      </c>
      <c r="M5" s="4">
        <v>5.4265301689166732</v>
      </c>
      <c r="N5" s="4">
        <v>5.4265301689166732</v>
      </c>
      <c r="O5" s="4">
        <v>5.4265301689166732</v>
      </c>
      <c r="P5" s="4">
        <v>5.4265301689166732</v>
      </c>
      <c r="Q5" s="4">
        <v>5.4265301689166732</v>
      </c>
      <c r="R5" s="4">
        <v>5.4265301689166732</v>
      </c>
      <c r="S5" s="4">
        <v>5.4265301689166732</v>
      </c>
      <c r="T5" s="4">
        <v>5.4265301689166732</v>
      </c>
      <c r="U5" s="4">
        <v>5.4265301689166732</v>
      </c>
      <c r="V5" s="4">
        <v>5.4265301689166732</v>
      </c>
      <c r="W5" s="4">
        <v>5.4265301689166732</v>
      </c>
      <c r="X5" s="4">
        <v>5.4265301689166732</v>
      </c>
      <c r="Y5" s="4">
        <v>5.4265301689166732</v>
      </c>
      <c r="Z5" s="4">
        <v>5.4265301689166732</v>
      </c>
      <c r="AA5" s="4">
        <v>5.4265301689166732</v>
      </c>
      <c r="AB5" s="4">
        <v>5.4265301689166732</v>
      </c>
      <c r="AC5" s="4">
        <v>5.4265301689166732</v>
      </c>
      <c r="AD5" s="4">
        <v>5.4265301689166732</v>
      </c>
      <c r="AE5" s="4">
        <v>5.4265301689166732</v>
      </c>
      <c r="AF5" s="4">
        <v>5.4265301689166732</v>
      </c>
      <c r="AG5" s="4">
        <v>5.4265301689166732</v>
      </c>
      <c r="AH5" s="4">
        <v>5.4265301689166732</v>
      </c>
      <c r="AI5" s="4">
        <v>5.4265301689166732</v>
      </c>
      <c r="AJ5" s="4">
        <v>5.4265301689166732</v>
      </c>
      <c r="AK5" s="4">
        <v>5.4265301689166732</v>
      </c>
      <c r="AL5" s="4">
        <v>5.4265301689166732</v>
      </c>
      <c r="AM5" s="4">
        <v>5.4265301689166732</v>
      </c>
      <c r="AN5" s="4">
        <v>5.4265301689166732</v>
      </c>
      <c r="AO5" s="4">
        <v>5.4265301689166732</v>
      </c>
      <c r="AP5" s="4">
        <v>5.4265301689166732</v>
      </c>
      <c r="AQ5" s="4">
        <v>5.4265301689166732</v>
      </c>
      <c r="AR5" s="4">
        <v>5.4265301689166732</v>
      </c>
      <c r="AS5" s="4">
        <v>5.4265301689166732</v>
      </c>
      <c r="AT5" s="4">
        <v>5.4265301689166732</v>
      </c>
      <c r="AU5" s="4">
        <v>5.4265301689166732</v>
      </c>
      <c r="AV5" s="4">
        <v>5.4265301689166732</v>
      </c>
      <c r="AW5" s="4">
        <v>5.4265301689166732</v>
      </c>
      <c r="AX5" s="21">
        <v>5.4265301689166732</v>
      </c>
      <c r="AY5" s="21">
        <v>5.4265301689166732</v>
      </c>
      <c r="AZ5" s="21">
        <v>5.4265301689166732</v>
      </c>
      <c r="BA5" s="21">
        <v>5.4265301689166732</v>
      </c>
      <c r="BB5" s="21">
        <v>5.4265301689166732</v>
      </c>
      <c r="BC5" s="21">
        <v>5.4265301689166732</v>
      </c>
      <c r="BD5" s="21">
        <v>5.4265301689166732</v>
      </c>
      <c r="BE5" s="21">
        <v>5.4265301689166732</v>
      </c>
      <c r="BF5" s="21">
        <v>5.4265301689166732</v>
      </c>
      <c r="BG5" s="21">
        <v>5.4265301689166732</v>
      </c>
      <c r="BH5" s="21">
        <v>5.4265301689166732</v>
      </c>
      <c r="BI5" s="21">
        <v>5.4265301689166732</v>
      </c>
      <c r="BJ5" s="21">
        <v>5.4265301689166732</v>
      </c>
      <c r="BK5" s="21">
        <v>5.4265301689166732</v>
      </c>
      <c r="BL5" s="21">
        <v>5.4265301689166732</v>
      </c>
      <c r="BM5" s="21">
        <v>5.4265301689166732</v>
      </c>
      <c r="BN5" s="21">
        <v>5.4265301689166732</v>
      </c>
      <c r="BO5" s="21">
        <v>5.4265301689166732</v>
      </c>
      <c r="BP5" s="21">
        <v>5.4265301689166732</v>
      </c>
      <c r="BQ5" s="21">
        <v>5.4265301689166732</v>
      </c>
      <c r="BR5" s="21">
        <v>5.4265301689166732</v>
      </c>
      <c r="BS5" s="21">
        <v>5.4265301689166732</v>
      </c>
      <c r="BT5" s="21">
        <v>5.4265301689166732</v>
      </c>
      <c r="BU5" s="21">
        <v>5.4265301689166732</v>
      </c>
      <c r="BV5" s="21">
        <v>5.4265301689166732</v>
      </c>
      <c r="BW5" s="21">
        <v>5.4265301689166732</v>
      </c>
      <c r="BX5" s="21">
        <v>5.4265301689166732</v>
      </c>
      <c r="BY5" s="21">
        <v>5.4265301689166732</v>
      </c>
      <c r="BZ5" s="21">
        <v>5.4265301689166732</v>
      </c>
      <c r="CA5" s="21">
        <v>5.4265301689166732</v>
      </c>
      <c r="CB5" s="21">
        <v>5.4265301689166732</v>
      </c>
      <c r="CC5" s="21">
        <v>5.4265301689166732</v>
      </c>
      <c r="CD5" s="21">
        <v>5.4265301689166732</v>
      </c>
      <c r="CE5" s="21">
        <v>5.4265301689166732</v>
      </c>
      <c r="CF5" s="21">
        <v>5.4265301689166732</v>
      </c>
      <c r="CG5" s="21">
        <v>5.4265301689166732</v>
      </c>
      <c r="CH5" s="21">
        <v>5.4265301689166732</v>
      </c>
      <c r="CI5" s="21">
        <v>5.4265301689166732</v>
      </c>
      <c r="CJ5" s="21">
        <v>5.4265301689166732</v>
      </c>
      <c r="CK5" s="21">
        <v>5.4265301689166732</v>
      </c>
      <c r="CL5" s="21">
        <v>5.4265301689166732</v>
      </c>
      <c r="CM5" s="21">
        <v>5.4265301689166732</v>
      </c>
      <c r="CN5" s="21">
        <v>5.4265301689166732</v>
      </c>
      <c r="CO5" s="21">
        <v>5.4265301689166732</v>
      </c>
      <c r="CP5" s="21">
        <v>5.4265301689166732</v>
      </c>
      <c r="CQ5" s="21">
        <v>5.4265301689166732</v>
      </c>
      <c r="CR5" s="21">
        <v>5.4265301689166732</v>
      </c>
      <c r="CS5" s="21">
        <v>5.4265301689166732</v>
      </c>
      <c r="CT5" s="21">
        <v>5.4265301689166732</v>
      </c>
      <c r="CU5" s="21">
        <v>5.4265301689166732</v>
      </c>
      <c r="CV5" s="21">
        <v>5.4265301689166732</v>
      </c>
      <c r="CW5" s="21">
        <v>5.4265301689166732</v>
      </c>
      <c r="CX5" s="21">
        <v>5.4265301689166732</v>
      </c>
      <c r="CY5" s="21">
        <v>5.4265301689166732</v>
      </c>
      <c r="CZ5" s="21">
        <v>5.4265301689166732</v>
      </c>
      <c r="DA5" s="21">
        <v>5.4265301689166732</v>
      </c>
      <c r="DB5" s="21">
        <v>5.4265301689166732</v>
      </c>
      <c r="DC5" s="21">
        <v>5.4265301689166732</v>
      </c>
      <c r="DD5" s="21">
        <v>5.4265301689166732</v>
      </c>
      <c r="DE5" s="21">
        <v>5.4265301689166732</v>
      </c>
      <c r="DF5" s="21">
        <v>5.4265301689166732</v>
      </c>
      <c r="DG5" s="21">
        <v>5.4265301689166732</v>
      </c>
      <c r="DH5" s="21">
        <v>5.4265301689166732</v>
      </c>
      <c r="DI5" s="21">
        <v>5.4265301689166732</v>
      </c>
      <c r="DJ5" s="21">
        <v>5.4265301689166732</v>
      </c>
      <c r="DK5" s="21">
        <v>5.4265301689166732</v>
      </c>
      <c r="DL5" s="21">
        <v>5.4265301689166732</v>
      </c>
      <c r="DM5" s="21">
        <v>5.4265301689166732</v>
      </c>
      <c r="DN5" s="21">
        <v>5.4265301689166732</v>
      </c>
      <c r="DO5" s="21">
        <v>5.4265301689166732</v>
      </c>
      <c r="DP5" s="21">
        <v>5.4265301689166732</v>
      </c>
      <c r="DQ5" s="21">
        <v>5.4265301689166732</v>
      </c>
      <c r="DR5" s="21">
        <v>5.4265301689166732</v>
      </c>
      <c r="DS5" s="21">
        <v>5.4265301689166732</v>
      </c>
      <c r="DT5" s="21">
        <v>5.4265301689166732</v>
      </c>
      <c r="DU5" s="21">
        <v>5.4265301689166732</v>
      </c>
      <c r="DV5" s="21">
        <v>5.4265301689166732</v>
      </c>
      <c r="DW5" s="21">
        <v>5.4265301689166732</v>
      </c>
      <c r="DX5" s="21">
        <v>5.4265301689166732</v>
      </c>
      <c r="DY5" s="21">
        <v>5.4265301689166732</v>
      </c>
      <c r="DZ5" s="21">
        <v>5.4265301689166732</v>
      </c>
      <c r="EA5" s="21">
        <v>5.4265301689166732</v>
      </c>
      <c r="EB5" s="21">
        <v>5.4265301689166732</v>
      </c>
      <c r="EC5" s="21">
        <v>5.4265301689166732</v>
      </c>
      <c r="ED5" s="21">
        <v>5.4265301689166732</v>
      </c>
      <c r="EE5" s="21">
        <v>5.4265301689166732</v>
      </c>
      <c r="EF5" s="21">
        <v>5.4265301689166732</v>
      </c>
      <c r="EG5" s="21">
        <v>5.4265301689166732</v>
      </c>
      <c r="EH5" s="21">
        <v>5.4265301689166732</v>
      </c>
      <c r="EI5" s="21">
        <v>5.4265301689166732</v>
      </c>
      <c r="EJ5" s="21">
        <v>5.4265301689166732</v>
      </c>
      <c r="EK5" s="21">
        <v>5.4265301689166732</v>
      </c>
      <c r="EL5" s="21">
        <v>5.4265301689166732</v>
      </c>
      <c r="EM5" s="21">
        <v>5.4265301689166732</v>
      </c>
      <c r="EN5" s="21">
        <v>5.4265301689166732</v>
      </c>
      <c r="EO5" s="21">
        <v>5.4265301689166732</v>
      </c>
      <c r="EP5" s="21">
        <v>5.4265301689166732</v>
      </c>
      <c r="EQ5" s="21">
        <v>5.4265301689166732</v>
      </c>
      <c r="ER5" s="21">
        <v>5.4265301689166732</v>
      </c>
      <c r="ES5" s="21">
        <v>5.4265301689166732</v>
      </c>
      <c r="ET5" s="21">
        <v>5.4265301689166732</v>
      </c>
      <c r="EU5" s="21">
        <v>5.4265301689166732</v>
      </c>
      <c r="EV5" s="21">
        <v>5.4265301689166732</v>
      </c>
      <c r="EW5" s="21">
        <v>5.4265301689166732</v>
      </c>
      <c r="EX5" s="21">
        <v>5.4265301689166732</v>
      </c>
      <c r="EY5" s="21">
        <v>5.4265301689166732</v>
      </c>
      <c r="EZ5" s="21">
        <v>5.4265301689166732</v>
      </c>
      <c r="FA5" s="21">
        <v>5.4265301689166732</v>
      </c>
      <c r="FB5" s="21">
        <v>5.4265301689166732</v>
      </c>
      <c r="FC5" s="21">
        <v>5.4265301689166732</v>
      </c>
      <c r="FD5" s="21">
        <v>5.4265301689166732</v>
      </c>
      <c r="FE5" s="21">
        <v>5.4265301689166732</v>
      </c>
      <c r="FF5" s="21">
        <v>5.4265301689166732</v>
      </c>
      <c r="FG5" s="21">
        <v>5.4265301689166732</v>
      </c>
      <c r="FH5" s="21">
        <v>5.4265301689166732</v>
      </c>
      <c r="FI5" s="21">
        <v>5.4265301689166732</v>
      </c>
      <c r="FJ5" s="21">
        <v>5.4265301689166732</v>
      </c>
      <c r="FK5" s="21">
        <v>5.4265301689166732</v>
      </c>
      <c r="FL5" s="21">
        <v>5.4265301689166732</v>
      </c>
      <c r="FM5" s="21">
        <v>5.4265301689166732</v>
      </c>
      <c r="FN5" s="21">
        <v>5.4265301689166732</v>
      </c>
      <c r="FO5" s="21">
        <v>5.4265301689166732</v>
      </c>
      <c r="FP5" s="21">
        <v>5.4265301689166732</v>
      </c>
      <c r="FQ5" s="21">
        <v>5.4265301689166732</v>
      </c>
      <c r="FR5" s="21">
        <v>5.4265301689166732</v>
      </c>
      <c r="FS5" s="21">
        <v>5.4265301689166732</v>
      </c>
      <c r="FT5" s="21">
        <v>5.4265301689166732</v>
      </c>
      <c r="FU5" s="21">
        <v>5.4265301689166732</v>
      </c>
      <c r="FV5" s="21">
        <v>5.4265301689166732</v>
      </c>
      <c r="FW5" s="21">
        <v>5.4265301689166732</v>
      </c>
      <c r="FX5" s="21">
        <v>5.4265301689166732</v>
      </c>
      <c r="FY5" s="21">
        <v>5.4265301689166732</v>
      </c>
      <c r="FZ5" s="21">
        <v>5.4265301689166732</v>
      </c>
      <c r="GA5" s="21">
        <v>5.4265301689166732</v>
      </c>
      <c r="GB5" s="21">
        <v>5.4265301689166732</v>
      </c>
      <c r="GC5" s="21">
        <v>5.4265301689166732</v>
      </c>
      <c r="GD5" s="21">
        <v>5.4265301689166732</v>
      </c>
      <c r="GE5" s="21">
        <v>5.4265301689166732</v>
      </c>
      <c r="GF5" s="21">
        <v>5.4265301689166732</v>
      </c>
      <c r="GG5" s="21">
        <v>5.4265301689166732</v>
      </c>
      <c r="GH5" s="21">
        <v>5.4265301689166732</v>
      </c>
      <c r="GI5" s="21">
        <v>5.4265301689166732</v>
      </c>
      <c r="GJ5" s="21">
        <v>5.4265301689166732</v>
      </c>
      <c r="GK5" s="21">
        <v>5.4265301689166732</v>
      </c>
      <c r="GL5" s="21">
        <v>5.4265301689166732</v>
      </c>
      <c r="GM5" s="21">
        <v>5.4265301689166732</v>
      </c>
      <c r="GN5" s="21">
        <v>5.4265301689166732</v>
      </c>
      <c r="GO5" s="21">
        <v>5.4265301689166732</v>
      </c>
      <c r="GP5" s="21">
        <v>5.4265301689166732</v>
      </c>
      <c r="GQ5" s="21">
        <v>5.4265301689166732</v>
      </c>
      <c r="GR5" s="21">
        <v>5.4265301689166732</v>
      </c>
      <c r="GS5" s="21">
        <v>5.4265301689166732</v>
      </c>
      <c r="GT5" s="21">
        <v>5.4265301689166732</v>
      </c>
      <c r="GU5" s="21">
        <v>5.4265301689166732</v>
      </c>
      <c r="GV5" s="21">
        <v>5.4265301689166732</v>
      </c>
      <c r="GW5" s="21">
        <v>5.4265301689166732</v>
      </c>
      <c r="GX5" s="21">
        <v>5.4265301689166732</v>
      </c>
      <c r="GY5" s="21">
        <v>5.4265301689166732</v>
      </c>
      <c r="GZ5" s="21">
        <v>5.4265301689166732</v>
      </c>
      <c r="HA5" s="21">
        <v>5.4265301689166732</v>
      </c>
      <c r="HB5" s="21">
        <v>5.4265301689166732</v>
      </c>
      <c r="HC5" s="21">
        <v>5.4265301689166732</v>
      </c>
      <c r="HD5" s="21">
        <v>5.4265301689166732</v>
      </c>
      <c r="HE5" s="21">
        <v>5.4265301689166732</v>
      </c>
      <c r="HF5" s="21">
        <v>5.4265301689166732</v>
      </c>
      <c r="HG5" s="21">
        <v>5.4265301689166732</v>
      </c>
      <c r="HH5" s="21">
        <v>5.4265301689166732</v>
      </c>
      <c r="HI5" s="21">
        <v>5.4265301689166732</v>
      </c>
      <c r="HJ5" s="21">
        <v>5.4265301689166732</v>
      </c>
      <c r="HK5" s="21">
        <v>5.4265301689166732</v>
      </c>
      <c r="HL5" s="21">
        <v>5.4265301689166732</v>
      </c>
      <c r="HM5" s="21">
        <v>5.4265301689166732</v>
      </c>
      <c r="HN5" s="21">
        <v>5.4265301689166732</v>
      </c>
      <c r="HO5" s="21">
        <v>5.4265301689166732</v>
      </c>
      <c r="HP5" s="21">
        <v>5.4265301689166732</v>
      </c>
      <c r="HQ5" s="21">
        <v>5.4265301689166732</v>
      </c>
      <c r="HR5" s="21">
        <v>5.4265301689166732</v>
      </c>
      <c r="HS5" s="21">
        <v>5.4265301689166732</v>
      </c>
      <c r="HT5" s="21">
        <v>5.4265301689166732</v>
      </c>
      <c r="HU5" s="21">
        <v>5.4265301689166732</v>
      </c>
      <c r="HV5" s="21">
        <v>5.4265301689166732</v>
      </c>
      <c r="HW5" s="21">
        <v>5.4265301689166732</v>
      </c>
      <c r="HX5" s="21">
        <v>5.4265301689166732</v>
      </c>
      <c r="HY5" s="21">
        <v>5.4265301689166732</v>
      </c>
      <c r="HZ5" s="21">
        <v>5.4265301689166732</v>
      </c>
      <c r="IA5" s="21">
        <v>5.4265301689166732</v>
      </c>
      <c r="IB5" s="21">
        <v>5.4265301689166732</v>
      </c>
      <c r="IC5" s="21">
        <v>5.4265301689166732</v>
      </c>
      <c r="ID5" s="21">
        <v>5.4265301689166732</v>
      </c>
      <c r="IE5" s="21">
        <v>5.4265301689166732</v>
      </c>
      <c r="IF5" s="21">
        <v>5.4265301689166732</v>
      </c>
      <c r="IG5" s="21">
        <v>5.4265301689166732</v>
      </c>
      <c r="IH5" s="21">
        <v>5.4265301689166732</v>
      </c>
      <c r="II5" s="21">
        <v>5.4265301689166732</v>
      </c>
      <c r="IJ5" s="21">
        <v>5.4265301689166732</v>
      </c>
      <c r="IK5" s="21">
        <v>5.4265301689166732</v>
      </c>
      <c r="IL5" s="21">
        <v>5.4265301689166732</v>
      </c>
      <c r="IM5" s="21">
        <v>5.4265301689166732</v>
      </c>
      <c r="IN5" s="21">
        <v>5.4265301689166732</v>
      </c>
      <c r="IO5" s="21">
        <v>5.4265301689166732</v>
      </c>
      <c r="IP5" s="21">
        <v>5.4265301689166732</v>
      </c>
      <c r="IQ5" s="21">
        <v>5.4265301689166732</v>
      </c>
      <c r="IR5" s="21">
        <v>5.4265301689166732</v>
      </c>
      <c r="IS5" s="21">
        <v>5.4265301689166732</v>
      </c>
      <c r="IT5" s="21">
        <v>5.4265301689166732</v>
      </c>
      <c r="IU5" s="21">
        <v>5.4265301689166732</v>
      </c>
      <c r="IV5" s="21">
        <v>5.4265301689166732</v>
      </c>
      <c r="IW5" s="21">
        <v>5.4265301689166732</v>
      </c>
      <c r="IX5" s="21">
        <v>5.4265301689166732</v>
      </c>
      <c r="IY5" s="21">
        <v>5.4265301689166732</v>
      </c>
      <c r="IZ5" s="21">
        <v>5.4265301689166732</v>
      </c>
      <c r="JA5" s="21">
        <v>5.4265301689166732</v>
      </c>
      <c r="JB5" s="21">
        <v>5.4265301689166732</v>
      </c>
      <c r="JC5" s="21">
        <v>5.4265301689166732</v>
      </c>
      <c r="JD5" s="21">
        <v>5.4265301689166732</v>
      </c>
      <c r="JE5" s="21">
        <v>5.4265301689166732</v>
      </c>
      <c r="JF5" s="21">
        <v>5.4265301689166732</v>
      </c>
      <c r="JG5" s="21">
        <v>5.4265301689166732</v>
      </c>
      <c r="JH5" s="21">
        <v>5.4265301689166732</v>
      </c>
      <c r="JI5" s="21">
        <v>5.4265301689166732</v>
      </c>
      <c r="JJ5" s="21">
        <v>5.4265301689166732</v>
      </c>
      <c r="JK5" s="21">
        <v>5.4265301689166732</v>
      </c>
      <c r="JL5" s="21">
        <v>5.4265301689166732</v>
      </c>
      <c r="JM5" s="21">
        <v>5.4265301689166732</v>
      </c>
      <c r="JN5" s="21">
        <v>5.4265301689166732</v>
      </c>
      <c r="JO5" s="21">
        <v>5.4265301689166732</v>
      </c>
      <c r="JP5" s="21">
        <v>5.4265301689166732</v>
      </c>
      <c r="JQ5" s="21">
        <v>5.4265301689166732</v>
      </c>
      <c r="JR5" s="21">
        <v>5.4265301689166732</v>
      </c>
      <c r="JS5" s="21">
        <v>5.4265301689166732</v>
      </c>
      <c r="JT5" s="21">
        <v>5.4265301689166732</v>
      </c>
      <c r="JU5" s="21">
        <v>5.4265301689166732</v>
      </c>
      <c r="JV5" s="21">
        <v>5.4265301689166732</v>
      </c>
      <c r="JW5" s="21">
        <v>5.4265301689166732</v>
      </c>
      <c r="JX5" s="21">
        <v>5.4265301689166732</v>
      </c>
      <c r="JY5" s="21">
        <v>5.4265301689166732</v>
      </c>
      <c r="JZ5" s="21">
        <v>5.4265301689166732</v>
      </c>
      <c r="KA5" s="21">
        <v>5.4265301689166732</v>
      </c>
      <c r="KB5" s="21">
        <v>5.4265301689166732</v>
      </c>
      <c r="KC5" s="21">
        <v>5.4265301689166732</v>
      </c>
      <c r="KD5" s="21">
        <v>5.4265301689166732</v>
      </c>
      <c r="KE5" s="21">
        <v>5.4265301689166732</v>
      </c>
      <c r="KF5" s="21">
        <v>5.4265301689166732</v>
      </c>
      <c r="KG5" s="21">
        <v>5.4265301689166732</v>
      </c>
      <c r="KH5" s="21">
        <v>5.4265301689166732</v>
      </c>
      <c r="KI5" s="21">
        <v>5.4265301689166732</v>
      </c>
      <c r="KJ5" s="21">
        <v>5.4265301689166732</v>
      </c>
      <c r="KK5" s="21">
        <v>5.4265301689166732</v>
      </c>
      <c r="KL5" s="21">
        <v>5.4265301689166732</v>
      </c>
      <c r="KM5" s="21">
        <v>5.4265301689166732</v>
      </c>
      <c r="KN5" s="21">
        <v>5.4265301689166732</v>
      </c>
      <c r="KO5" s="21">
        <v>5.4265301689166732</v>
      </c>
      <c r="KP5" s="21">
        <v>5.4265301689166732</v>
      </c>
      <c r="KQ5" s="21">
        <v>5.4265301689166732</v>
      </c>
      <c r="KR5" s="21">
        <v>5.4265301689166732</v>
      </c>
      <c r="KS5" s="21">
        <v>5.4265301689166732</v>
      </c>
      <c r="KT5" s="21">
        <v>5.4265301689166732</v>
      </c>
      <c r="KU5" s="21">
        <v>5.4265301689166732</v>
      </c>
      <c r="KV5" s="21">
        <v>5.4265301689166732</v>
      </c>
      <c r="KW5" s="21">
        <v>5.4265301689166732</v>
      </c>
      <c r="KX5" s="21">
        <v>5.4265301689166732</v>
      </c>
      <c r="KY5" s="21">
        <v>5.4265301689166732</v>
      </c>
      <c r="KZ5" s="21">
        <v>5.4265301689166732</v>
      </c>
      <c r="LA5" s="21">
        <v>5.4265301689166732</v>
      </c>
      <c r="LB5" s="21">
        <v>5.4265301689166732</v>
      </c>
      <c r="LC5" s="21">
        <v>5.4265301689166732</v>
      </c>
      <c r="LD5" s="21">
        <v>5.4265301689166732</v>
      </c>
      <c r="LE5" s="21">
        <v>5.4265301689166732</v>
      </c>
      <c r="LF5" s="21">
        <v>5.4265301689166732</v>
      </c>
      <c r="LG5" s="21">
        <v>5.4265301689166732</v>
      </c>
      <c r="LH5" s="21">
        <v>5.4265301689166732</v>
      </c>
      <c r="LI5" s="21">
        <v>5.4265301689166732</v>
      </c>
      <c r="LJ5" s="21">
        <v>5.4265301689166732</v>
      </c>
      <c r="LK5" s="21">
        <v>5.4265301689166732</v>
      </c>
      <c r="LL5" s="21">
        <v>5.4265301689166732</v>
      </c>
      <c r="LM5" s="21">
        <v>5.4265301689166732</v>
      </c>
      <c r="LN5" s="21">
        <v>5.4265301689166732</v>
      </c>
      <c r="LO5" s="21">
        <v>5.4265301689166732</v>
      </c>
      <c r="LP5" s="21">
        <v>5.4265301689166732</v>
      </c>
      <c r="LQ5" s="21">
        <v>5.4265301689166732</v>
      </c>
      <c r="LR5" s="21">
        <v>5.4265301689166732</v>
      </c>
      <c r="LS5" s="21">
        <v>5.4265301689166732</v>
      </c>
      <c r="LT5" s="21">
        <v>5.4265301689166732</v>
      </c>
      <c r="LU5" s="21">
        <v>5.4265301689166732</v>
      </c>
      <c r="LV5" s="21">
        <v>5.4265301689166732</v>
      </c>
      <c r="LW5" s="21">
        <v>5.4265301689166732</v>
      </c>
      <c r="LX5" s="21">
        <v>5.4265301689166732</v>
      </c>
      <c r="LY5" s="21">
        <v>5.4265301689166732</v>
      </c>
      <c r="LZ5" s="21">
        <v>5.4265301689166732</v>
      </c>
      <c r="MA5" s="21">
        <v>5.4265301689166732</v>
      </c>
      <c r="MB5" s="21">
        <v>5.4265301689166732</v>
      </c>
      <c r="MC5" s="21">
        <v>5.4265301689166732</v>
      </c>
      <c r="MD5" s="21">
        <v>5.4265301689166732</v>
      </c>
      <c r="ME5" s="21">
        <v>5.4265301689166732</v>
      </c>
      <c r="MF5" s="21">
        <v>5.4265301689166732</v>
      </c>
      <c r="MG5" s="21">
        <v>5.4265301689166732</v>
      </c>
      <c r="MH5" s="21">
        <v>5.4265301689166732</v>
      </c>
      <c r="MI5" s="21">
        <v>5.4265301689166732</v>
      </c>
      <c r="MJ5" s="21">
        <v>5.4265301689166732</v>
      </c>
      <c r="MK5" s="21">
        <v>5.4265301689166732</v>
      </c>
      <c r="ML5" s="21">
        <v>5.4265301689166732</v>
      </c>
      <c r="MM5" s="21">
        <v>5.4265301689166732</v>
      </c>
      <c r="MN5" s="21">
        <v>5.4265301689166732</v>
      </c>
      <c r="MO5" s="21">
        <v>5.4265301689166732</v>
      </c>
      <c r="MP5" s="21">
        <v>5.4265301689166732</v>
      </c>
      <c r="MQ5" s="21">
        <v>5.4265301689166732</v>
      </c>
      <c r="MR5" s="21">
        <v>5.4265301689166732</v>
      </c>
      <c r="MS5" s="21">
        <v>5.4265301689166732</v>
      </c>
      <c r="MT5" s="21">
        <v>5.4265301689166732</v>
      </c>
      <c r="MU5" s="21">
        <v>5.4265301689166732</v>
      </c>
      <c r="MV5" s="21">
        <v>5.4265301689166732</v>
      </c>
      <c r="MW5" s="21">
        <v>5.4265301689166732</v>
      </c>
      <c r="MX5" s="21">
        <v>5.4265301689166732</v>
      </c>
      <c r="MY5" s="21">
        <v>5.4265301689166732</v>
      </c>
      <c r="MZ5" s="21">
        <v>5.4265301689166732</v>
      </c>
      <c r="NA5" s="21">
        <v>5.4265301689166732</v>
      </c>
      <c r="NB5" s="21">
        <v>5.4265301689166732</v>
      </c>
      <c r="NC5" s="21">
        <v>5.4265301689166732</v>
      </c>
      <c r="ND5" s="21">
        <v>5.4265301689166732</v>
      </c>
      <c r="NE5" s="21">
        <v>5.4265301689166732</v>
      </c>
      <c r="NF5" s="21">
        <v>5.4265301689166732</v>
      </c>
      <c r="NG5" s="21">
        <v>5.4265301689166732</v>
      </c>
      <c r="NH5" s="21">
        <v>5.4265301689166732</v>
      </c>
      <c r="NI5" s="21">
        <v>5.4265301689166732</v>
      </c>
      <c r="NJ5" s="21">
        <v>5.4265301689166732</v>
      </c>
      <c r="NK5" s="21">
        <v>5.4265301689166732</v>
      </c>
      <c r="NL5" s="21">
        <v>5.4265301689166732</v>
      </c>
      <c r="NM5" s="21">
        <v>5.4265301689166732</v>
      </c>
      <c r="NN5" s="21">
        <v>5.4265301689166732</v>
      </c>
      <c r="NO5" s="21">
        <v>5.4265301689166732</v>
      </c>
      <c r="NP5" s="21">
        <v>5.4265301689166732</v>
      </c>
      <c r="NQ5" s="21">
        <v>5.4265301689166732</v>
      </c>
      <c r="NR5" s="21">
        <v>5.4265301689166732</v>
      </c>
      <c r="NS5" s="21">
        <v>5.4265301689166732</v>
      </c>
      <c r="NT5" s="21">
        <v>5.4265301689166732</v>
      </c>
      <c r="NU5" s="21">
        <v>5.4265301689166732</v>
      </c>
      <c r="NV5" s="21">
        <v>5.4265301689166732</v>
      </c>
      <c r="NW5" s="21">
        <v>5.4265301689166732</v>
      </c>
      <c r="NX5" s="21">
        <v>5.4265301689166732</v>
      </c>
      <c r="NY5" s="21">
        <v>5.4265301689166732</v>
      </c>
      <c r="NZ5" s="21">
        <v>5.4265301689166732</v>
      </c>
      <c r="OA5" s="21">
        <v>5.4265301689166732</v>
      </c>
      <c r="OB5" s="21">
        <v>5.4265301689166732</v>
      </c>
      <c r="OC5" s="21">
        <v>5.4265301689166732</v>
      </c>
      <c r="OD5" s="21">
        <v>5.4265301689166732</v>
      </c>
      <c r="OE5" s="21">
        <v>5.4265301689166732</v>
      </c>
      <c r="OF5" s="21">
        <v>5.4265301689166732</v>
      </c>
      <c r="OG5" s="21">
        <v>5.4265301689166732</v>
      </c>
      <c r="OH5" s="21">
        <v>5.4265301689166732</v>
      </c>
      <c r="OI5" s="21">
        <v>5.4265301689166732</v>
      </c>
      <c r="OJ5" s="21">
        <v>5.4265301689166732</v>
      </c>
      <c r="OK5" s="21">
        <v>5.4265301689166732</v>
      </c>
      <c r="OL5" s="21">
        <v>5.4265301689166732</v>
      </c>
      <c r="OM5" s="21">
        <v>5.4265301689166732</v>
      </c>
      <c r="ON5" s="21">
        <v>5.4265301689166732</v>
      </c>
      <c r="OO5" s="21">
        <v>5.4265301689166732</v>
      </c>
      <c r="OP5" s="21">
        <v>5.4265301689166732</v>
      </c>
      <c r="OQ5" s="21">
        <v>5.4265301689166732</v>
      </c>
      <c r="OR5" s="21">
        <v>5.4265301689166732</v>
      </c>
      <c r="OS5" s="21">
        <v>5.4265301689166732</v>
      </c>
      <c r="OT5" s="21">
        <v>5.4265301689166732</v>
      </c>
      <c r="OU5" s="21">
        <v>5.4265301689166732</v>
      </c>
      <c r="OV5" s="21">
        <v>5.4265301689166732</v>
      </c>
      <c r="OW5" s="21">
        <v>5.4265301689166732</v>
      </c>
      <c r="OX5" s="21">
        <v>5.4265301689166732</v>
      </c>
      <c r="OY5" s="21">
        <v>5.4265301689166732</v>
      </c>
      <c r="OZ5" s="21">
        <v>5.4265301689166732</v>
      </c>
      <c r="PA5" s="21">
        <v>5.4265301689166732</v>
      </c>
      <c r="PB5" s="21">
        <v>5.4265301689166732</v>
      </c>
      <c r="PC5" s="21">
        <v>5.4265301689166732</v>
      </c>
      <c r="PD5" s="21">
        <v>5.4265301689166732</v>
      </c>
      <c r="PE5" s="21">
        <v>5.4265301689166732</v>
      </c>
      <c r="PF5" s="21">
        <v>5.4265301689166732</v>
      </c>
      <c r="PG5" s="21">
        <v>5.4265301689166732</v>
      </c>
      <c r="PH5" s="21">
        <v>5.4265301689166732</v>
      </c>
      <c r="PI5" s="21">
        <v>5.4265301689166732</v>
      </c>
      <c r="PJ5" s="21">
        <v>5.4265301689166732</v>
      </c>
      <c r="PK5" s="21">
        <v>5.4265301689166732</v>
      </c>
      <c r="PL5" s="21">
        <v>5.4265301689166732</v>
      </c>
      <c r="PM5" s="21">
        <v>5.4265301689166732</v>
      </c>
      <c r="PN5" s="21">
        <v>5.4265301689166732</v>
      </c>
      <c r="PO5" s="21">
        <v>5.4265301689166732</v>
      </c>
      <c r="PP5" s="21">
        <v>5.4265301689166732</v>
      </c>
      <c r="PQ5" s="21">
        <v>5.4265301689166732</v>
      </c>
      <c r="PR5" s="21">
        <v>5.4265301689166732</v>
      </c>
      <c r="PS5" s="21">
        <v>5.4265301689166732</v>
      </c>
      <c r="PT5" s="21">
        <v>5.4265301689166732</v>
      </c>
      <c r="PU5" s="21">
        <v>5.4265301689166732</v>
      </c>
      <c r="PV5" s="21">
        <v>5.4265301689166732</v>
      </c>
      <c r="PW5" s="21">
        <v>5.4265301689166732</v>
      </c>
      <c r="PX5" s="21">
        <v>5.4265301689166732</v>
      </c>
      <c r="PY5" s="21">
        <v>5.4265301689166732</v>
      </c>
      <c r="PZ5" s="21">
        <v>5.4265301689166732</v>
      </c>
      <c r="QA5" s="21">
        <v>5.4265301689166732</v>
      </c>
      <c r="QB5" s="21">
        <v>5.4265301689166732</v>
      </c>
      <c r="QC5" s="21">
        <v>5.4265301689166732</v>
      </c>
      <c r="QD5" s="21">
        <v>5.4265301689166732</v>
      </c>
      <c r="QE5" s="21">
        <v>5.4265301689166732</v>
      </c>
      <c r="QF5" s="21">
        <v>5.4265301689166732</v>
      </c>
      <c r="QG5" s="21">
        <v>5.4265301689166732</v>
      </c>
      <c r="QH5" s="21">
        <v>5.4265301689166732</v>
      </c>
      <c r="QI5" s="21">
        <v>5.4265301689166732</v>
      </c>
      <c r="QJ5" s="21">
        <v>5.4265301689166732</v>
      </c>
      <c r="QK5" s="21">
        <v>5.4265301689166732</v>
      </c>
      <c r="QL5" s="21">
        <v>5.4265301689166732</v>
      </c>
      <c r="QM5" s="21">
        <v>5.4265301689166732</v>
      </c>
      <c r="QN5" s="21">
        <v>5.4265301689166732</v>
      </c>
      <c r="QO5" s="21">
        <v>5.4265301689166732</v>
      </c>
      <c r="QP5" s="21">
        <v>5.4265301689166732</v>
      </c>
      <c r="QQ5" s="21">
        <v>5.4265301689166732</v>
      </c>
      <c r="QR5" s="21">
        <v>5.4265301689166732</v>
      </c>
      <c r="QS5" s="21">
        <v>5.4265301689166732</v>
      </c>
      <c r="QT5" s="21">
        <v>5.4265301689166732</v>
      </c>
      <c r="QU5" s="21">
        <v>5.4265301689166732</v>
      </c>
      <c r="QV5" s="21">
        <v>5.4265301689166732</v>
      </c>
      <c r="QW5" s="21">
        <v>5.4265301689166732</v>
      </c>
      <c r="QX5" s="21">
        <v>5.4265301689166732</v>
      </c>
      <c r="QY5" s="21">
        <v>5.4265301689166732</v>
      </c>
      <c r="QZ5" s="21">
        <v>5.4265301689166732</v>
      </c>
      <c r="RA5" s="21">
        <v>5.4265301689166732</v>
      </c>
      <c r="RB5" s="21">
        <v>5.4265301689166732</v>
      </c>
      <c r="RC5" s="21">
        <v>5.4265301689166732</v>
      </c>
      <c r="RD5" s="21">
        <v>5.4265301689166732</v>
      </c>
      <c r="RE5" s="21">
        <v>5.4265301689166732</v>
      </c>
      <c r="RF5" s="21">
        <v>5.4265301689166732</v>
      </c>
      <c r="RG5" s="21">
        <v>5.4265301689166732</v>
      </c>
      <c r="RH5" s="21">
        <v>5.4265301689166732</v>
      </c>
      <c r="RI5" s="21">
        <v>5.4265301689166732</v>
      </c>
      <c r="RJ5" s="21">
        <v>5.4265301689166732</v>
      </c>
      <c r="RK5" s="21">
        <v>5.4265301689166732</v>
      </c>
      <c r="RL5" s="21">
        <v>5.4265301689166732</v>
      </c>
      <c r="RM5" s="21">
        <v>5.4265301689166732</v>
      </c>
      <c r="RN5" s="21">
        <v>5.4265301689166732</v>
      </c>
      <c r="RO5" s="21">
        <v>5.4265301689166732</v>
      </c>
      <c r="RP5" s="21">
        <v>5.4265301689166732</v>
      </c>
      <c r="RQ5" s="21">
        <v>5.4265301689166732</v>
      </c>
      <c r="RR5" s="21">
        <v>5.4265301689166732</v>
      </c>
      <c r="RS5" s="21">
        <v>5.4265301689166732</v>
      </c>
      <c r="RT5" s="21">
        <v>5.4265301689166732</v>
      </c>
      <c r="RU5" s="21">
        <v>5.4265301689166732</v>
      </c>
      <c r="RV5" s="21">
        <v>5.4265301689166732</v>
      </c>
      <c r="RW5" s="21">
        <v>5.4265301689166732</v>
      </c>
      <c r="RX5" s="21">
        <v>5.4265301689166732</v>
      </c>
      <c r="RY5" s="21">
        <v>5.4265301689166732</v>
      </c>
      <c r="RZ5" s="21">
        <v>5.4265301689166732</v>
      </c>
      <c r="SA5" s="21">
        <v>5.4265301689166732</v>
      </c>
      <c r="SB5" s="21">
        <v>5.4265301689166732</v>
      </c>
      <c r="SC5" s="21">
        <v>5.4265301689166732</v>
      </c>
      <c r="SD5" s="21">
        <v>5.4265301689166732</v>
      </c>
      <c r="SE5" s="21">
        <v>5.4265301689166732</v>
      </c>
      <c r="SF5" s="21">
        <v>5.4265301689166732</v>
      </c>
      <c r="SG5" s="21">
        <v>5.4265301689166732</v>
      </c>
      <c r="SH5" s="21">
        <v>5.4265301689166732</v>
      </c>
      <c r="SI5" s="21">
        <v>5.4265301689166732</v>
      </c>
      <c r="SJ5" s="21">
        <v>5.4265301689166732</v>
      </c>
      <c r="SK5" s="21">
        <v>5.4265301689166732</v>
      </c>
      <c r="SL5" s="21">
        <v>5.4265301689166732</v>
      </c>
      <c r="SM5" s="21">
        <v>5.4265301689166732</v>
      </c>
      <c r="SN5" s="21">
        <v>5.4265301689166732</v>
      </c>
    </row>
    <row r="6" spans="1:508" x14ac:dyDescent="0.35">
      <c r="A6" s="157">
        <v>46023</v>
      </c>
      <c r="B6" s="4">
        <v>5.51</v>
      </c>
      <c r="C6" s="4">
        <v>5.51</v>
      </c>
      <c r="D6" s="4">
        <v>5.51</v>
      </c>
      <c r="E6" s="4">
        <v>5.51</v>
      </c>
      <c r="F6" s="4">
        <v>5.51</v>
      </c>
      <c r="G6" s="4">
        <v>5.51</v>
      </c>
      <c r="H6" s="4">
        <v>5.51</v>
      </c>
      <c r="I6" s="4">
        <v>5.5063320831654474</v>
      </c>
      <c r="J6" s="4">
        <v>5.5063320831654474</v>
      </c>
      <c r="K6" s="4">
        <v>5.5063320831654474</v>
      </c>
      <c r="L6" s="4">
        <v>5.5063320831654474</v>
      </c>
      <c r="M6" s="4">
        <v>5.5063320831654474</v>
      </c>
      <c r="N6" s="4">
        <v>5.5063320831654474</v>
      </c>
      <c r="O6" s="4">
        <v>5.5063320831654474</v>
      </c>
      <c r="P6" s="4">
        <v>5.5063320831654474</v>
      </c>
      <c r="Q6" s="4">
        <v>5.5063320831654474</v>
      </c>
      <c r="R6" s="4">
        <v>5.5063320831654474</v>
      </c>
      <c r="S6" s="4">
        <v>5.5063320831654474</v>
      </c>
      <c r="T6" s="4">
        <v>5.5063320831654474</v>
      </c>
      <c r="U6" s="4">
        <v>5.5063320831654474</v>
      </c>
      <c r="V6" s="4">
        <v>5.5063320831654474</v>
      </c>
      <c r="W6" s="4">
        <v>5.5063320831654474</v>
      </c>
      <c r="X6" s="4">
        <v>5.5063320831654474</v>
      </c>
      <c r="Y6" s="4">
        <v>5.5063320831654474</v>
      </c>
      <c r="Z6" s="4">
        <v>5.5063320831654474</v>
      </c>
      <c r="AA6" s="4">
        <v>5.5063320831654474</v>
      </c>
      <c r="AB6" s="4">
        <v>5.5063320831654474</v>
      </c>
      <c r="AC6" s="4">
        <v>5.5063320831654474</v>
      </c>
      <c r="AD6" s="4">
        <v>5.5063320831654474</v>
      </c>
      <c r="AE6" s="4">
        <v>5.5063320831654474</v>
      </c>
      <c r="AF6" s="4">
        <v>5.5063320831654474</v>
      </c>
      <c r="AG6" s="4">
        <v>5.5063320831654474</v>
      </c>
      <c r="AH6" s="4">
        <v>5.5063320831654474</v>
      </c>
      <c r="AI6" s="4">
        <v>5.5063320831654474</v>
      </c>
      <c r="AJ6" s="4">
        <v>5.5063320831654474</v>
      </c>
      <c r="AK6" s="4">
        <v>5.5063320831654474</v>
      </c>
      <c r="AL6" s="4">
        <v>5.5063320831654474</v>
      </c>
      <c r="AM6" s="4">
        <v>5.5063320831654474</v>
      </c>
      <c r="AN6" s="4">
        <v>5.5063320831654474</v>
      </c>
      <c r="AO6" s="4">
        <v>5.5063320831654474</v>
      </c>
      <c r="AP6" s="4">
        <v>5.5063320831654474</v>
      </c>
      <c r="AQ6" s="4">
        <v>5.5063320831654474</v>
      </c>
      <c r="AR6" s="4">
        <v>5.5063320831654474</v>
      </c>
      <c r="AS6" s="4">
        <v>5.5063320831654474</v>
      </c>
      <c r="AT6" s="4">
        <v>5.5063320831654474</v>
      </c>
      <c r="AU6" s="4">
        <v>5.5063320831654474</v>
      </c>
      <c r="AV6" s="4">
        <v>5.5063320831654474</v>
      </c>
      <c r="AW6" s="4">
        <v>5.5063320831654474</v>
      </c>
      <c r="AX6" s="21">
        <v>5.5063320831654474</v>
      </c>
      <c r="AY6" s="21">
        <v>5.5063320831654474</v>
      </c>
      <c r="AZ6" s="21">
        <v>5.5063320831654474</v>
      </c>
      <c r="BA6" s="21">
        <v>5.5063320831654474</v>
      </c>
      <c r="BB6" s="21">
        <v>5.5063320831654474</v>
      </c>
      <c r="BC6" s="21">
        <v>5.5063320831654474</v>
      </c>
      <c r="BD6" s="21">
        <v>5.5063320831654474</v>
      </c>
      <c r="BE6" s="21">
        <v>5.5063320831654474</v>
      </c>
      <c r="BF6" s="21">
        <v>5.5063320831654474</v>
      </c>
      <c r="BG6" s="21">
        <v>5.5063320831654474</v>
      </c>
      <c r="BH6" s="21">
        <v>5.5063320831654474</v>
      </c>
      <c r="BI6" s="21">
        <v>5.5063320831654474</v>
      </c>
      <c r="BJ6" s="21">
        <v>5.5063320831654474</v>
      </c>
      <c r="BK6" s="21">
        <v>5.5063320831654474</v>
      </c>
      <c r="BL6" s="21">
        <v>5.5063320831654474</v>
      </c>
      <c r="BM6" s="21">
        <v>5.5063320831654474</v>
      </c>
      <c r="BN6" s="21">
        <v>5.5063320831654474</v>
      </c>
      <c r="BO6" s="21">
        <v>5.5063320831654474</v>
      </c>
      <c r="BP6" s="21">
        <v>5.5063320831654474</v>
      </c>
      <c r="BQ6" s="21">
        <v>5.5063320831654474</v>
      </c>
      <c r="BR6" s="21">
        <v>5.5063320831654474</v>
      </c>
      <c r="BS6" s="21">
        <v>5.5063320831654474</v>
      </c>
      <c r="BT6" s="21">
        <v>5.5063320831654474</v>
      </c>
      <c r="BU6" s="21">
        <v>5.5063320831654474</v>
      </c>
      <c r="BV6" s="21">
        <v>5.5063320831654474</v>
      </c>
      <c r="BW6" s="21">
        <v>5.5063320831654474</v>
      </c>
      <c r="BX6" s="21">
        <v>5.5063320831654474</v>
      </c>
      <c r="BY6" s="21">
        <v>5.5063320831654474</v>
      </c>
      <c r="BZ6" s="21">
        <v>5.5063320831654474</v>
      </c>
      <c r="CA6" s="21">
        <v>5.5063320831654474</v>
      </c>
      <c r="CB6" s="21">
        <v>5.5063320831654474</v>
      </c>
      <c r="CC6" s="21">
        <v>5.5063320831654474</v>
      </c>
      <c r="CD6" s="21">
        <v>5.5063320831654474</v>
      </c>
      <c r="CE6" s="21">
        <v>5.5063320831654474</v>
      </c>
      <c r="CF6" s="21">
        <v>5.5063320831654474</v>
      </c>
      <c r="CG6" s="21">
        <v>5.5063320831654474</v>
      </c>
      <c r="CH6" s="21">
        <v>5.5063320831654474</v>
      </c>
      <c r="CI6" s="21">
        <v>5.5063320831654474</v>
      </c>
      <c r="CJ6" s="21">
        <v>5.5063320831654474</v>
      </c>
      <c r="CK6" s="21">
        <v>5.5063320831654474</v>
      </c>
      <c r="CL6" s="21">
        <v>5.5063320831654474</v>
      </c>
      <c r="CM6" s="21">
        <v>5.5063320831654474</v>
      </c>
      <c r="CN6" s="21">
        <v>5.5063320831654474</v>
      </c>
      <c r="CO6" s="21">
        <v>5.5063320831654474</v>
      </c>
      <c r="CP6" s="21">
        <v>5.5063320831654474</v>
      </c>
      <c r="CQ6" s="21">
        <v>5.5063320831654474</v>
      </c>
      <c r="CR6" s="21">
        <v>5.5063320831654474</v>
      </c>
      <c r="CS6" s="21">
        <v>5.5063320831654474</v>
      </c>
      <c r="CT6" s="21">
        <v>5.5063320831654474</v>
      </c>
      <c r="CU6" s="21">
        <v>5.5063320831654474</v>
      </c>
      <c r="CV6" s="21">
        <v>5.5063320831654474</v>
      </c>
      <c r="CW6" s="21">
        <v>5.5063320831654474</v>
      </c>
      <c r="CX6" s="21">
        <v>5.5063320831654474</v>
      </c>
      <c r="CY6" s="21">
        <v>5.5063320831654474</v>
      </c>
      <c r="CZ6" s="21">
        <v>5.5063320831654474</v>
      </c>
      <c r="DA6" s="21">
        <v>5.5063320831654474</v>
      </c>
      <c r="DB6" s="21">
        <v>5.5063320831654474</v>
      </c>
      <c r="DC6" s="21">
        <v>5.5063320831654474</v>
      </c>
      <c r="DD6" s="21">
        <v>5.5063320831654474</v>
      </c>
      <c r="DE6" s="21">
        <v>5.5063320831654474</v>
      </c>
      <c r="DF6" s="21">
        <v>5.5063320831654474</v>
      </c>
      <c r="DG6" s="21">
        <v>5.5063320831654474</v>
      </c>
      <c r="DH6" s="21">
        <v>5.5063320831654474</v>
      </c>
      <c r="DI6" s="21">
        <v>5.5063320831654474</v>
      </c>
      <c r="DJ6" s="21">
        <v>5.5063320831654474</v>
      </c>
      <c r="DK6" s="21">
        <v>5.5063320831654474</v>
      </c>
      <c r="DL6" s="21">
        <v>5.5063320831654474</v>
      </c>
      <c r="DM6" s="21">
        <v>5.5063320831654474</v>
      </c>
      <c r="DN6" s="21">
        <v>5.5063320831654474</v>
      </c>
      <c r="DO6" s="21">
        <v>5.5063320831654474</v>
      </c>
      <c r="DP6" s="21">
        <v>5.5063320831654474</v>
      </c>
      <c r="DQ6" s="21">
        <v>5.5063320831654474</v>
      </c>
      <c r="DR6" s="21">
        <v>5.5063320831654474</v>
      </c>
      <c r="DS6" s="21">
        <v>5.5063320831654474</v>
      </c>
      <c r="DT6" s="21">
        <v>5.5063320831654474</v>
      </c>
      <c r="DU6" s="21">
        <v>5.5063320831654474</v>
      </c>
      <c r="DV6" s="21">
        <v>5.5063320831654474</v>
      </c>
      <c r="DW6" s="21">
        <v>5.5063320831654474</v>
      </c>
      <c r="DX6" s="21">
        <v>5.5063320831654474</v>
      </c>
      <c r="DY6" s="21">
        <v>5.5063320831654474</v>
      </c>
      <c r="DZ6" s="21">
        <v>5.5063320831654474</v>
      </c>
      <c r="EA6" s="21">
        <v>5.5063320831654474</v>
      </c>
      <c r="EB6" s="21">
        <v>5.5063320831654474</v>
      </c>
      <c r="EC6" s="21">
        <v>5.5063320831654474</v>
      </c>
      <c r="ED6" s="21">
        <v>5.5063320831654474</v>
      </c>
      <c r="EE6" s="21">
        <v>5.5063320831654474</v>
      </c>
      <c r="EF6" s="21">
        <v>5.5063320831654474</v>
      </c>
      <c r="EG6" s="21">
        <v>5.5063320831654474</v>
      </c>
      <c r="EH6" s="21">
        <v>5.5063320831654474</v>
      </c>
      <c r="EI6" s="21">
        <v>5.5063320831654474</v>
      </c>
      <c r="EJ6" s="21">
        <v>5.5063320831654474</v>
      </c>
      <c r="EK6" s="21">
        <v>5.5063320831654474</v>
      </c>
      <c r="EL6" s="21">
        <v>5.5063320831654474</v>
      </c>
      <c r="EM6" s="21">
        <v>5.5063320831654474</v>
      </c>
      <c r="EN6" s="21">
        <v>5.5063320831654474</v>
      </c>
      <c r="EO6" s="21">
        <v>5.5063320831654474</v>
      </c>
      <c r="EP6" s="21">
        <v>5.5063320831654474</v>
      </c>
      <c r="EQ6" s="21">
        <v>5.5063320831654474</v>
      </c>
      <c r="ER6" s="21">
        <v>5.5063320831654474</v>
      </c>
      <c r="ES6" s="21">
        <v>5.5063320831654474</v>
      </c>
      <c r="ET6" s="21">
        <v>5.5063320831654474</v>
      </c>
      <c r="EU6" s="21">
        <v>5.5063320831654474</v>
      </c>
      <c r="EV6" s="21">
        <v>5.5063320831654474</v>
      </c>
      <c r="EW6" s="21">
        <v>5.5063320831654474</v>
      </c>
      <c r="EX6" s="21">
        <v>5.5063320831654474</v>
      </c>
      <c r="EY6" s="21">
        <v>5.5063320831654474</v>
      </c>
      <c r="EZ6" s="21">
        <v>5.5063320831654474</v>
      </c>
      <c r="FA6" s="21">
        <v>5.5063320831654474</v>
      </c>
      <c r="FB6" s="21">
        <v>5.5063320831654474</v>
      </c>
      <c r="FC6" s="21">
        <v>5.5063320831654474</v>
      </c>
      <c r="FD6" s="21">
        <v>5.5063320831654474</v>
      </c>
      <c r="FE6" s="21">
        <v>5.5063320831654474</v>
      </c>
      <c r="FF6" s="21">
        <v>5.5063320831654474</v>
      </c>
      <c r="FG6" s="21">
        <v>5.5063320831654474</v>
      </c>
      <c r="FH6" s="21">
        <v>5.5063320831654474</v>
      </c>
      <c r="FI6" s="21">
        <v>5.5063320831654474</v>
      </c>
      <c r="FJ6" s="21">
        <v>5.5063320831654474</v>
      </c>
      <c r="FK6" s="21">
        <v>5.5063320831654474</v>
      </c>
      <c r="FL6" s="21">
        <v>5.5063320831654474</v>
      </c>
      <c r="FM6" s="21">
        <v>5.5063320831654474</v>
      </c>
      <c r="FN6" s="21">
        <v>5.5063320831654474</v>
      </c>
      <c r="FO6" s="21">
        <v>5.5063320831654474</v>
      </c>
      <c r="FP6" s="21">
        <v>5.5063320831654474</v>
      </c>
      <c r="FQ6" s="21">
        <v>5.5063320831654474</v>
      </c>
      <c r="FR6" s="21">
        <v>5.5063320831654474</v>
      </c>
      <c r="FS6" s="21">
        <v>5.5063320831654474</v>
      </c>
      <c r="FT6" s="21">
        <v>5.5063320831654474</v>
      </c>
      <c r="FU6" s="21">
        <v>5.5063320831654474</v>
      </c>
      <c r="FV6" s="21">
        <v>5.5063320831654474</v>
      </c>
      <c r="FW6" s="21">
        <v>5.5063320831654474</v>
      </c>
      <c r="FX6" s="21">
        <v>5.5063320831654474</v>
      </c>
      <c r="FY6" s="21">
        <v>5.5063320831654474</v>
      </c>
      <c r="FZ6" s="21">
        <v>5.5063320831654474</v>
      </c>
      <c r="GA6" s="21">
        <v>5.5063320831654474</v>
      </c>
      <c r="GB6" s="21">
        <v>5.5063320831654474</v>
      </c>
      <c r="GC6" s="21">
        <v>5.5063320831654474</v>
      </c>
      <c r="GD6" s="21">
        <v>5.5063320831654474</v>
      </c>
      <c r="GE6" s="21">
        <v>5.5063320831654474</v>
      </c>
      <c r="GF6" s="21">
        <v>5.5063320831654474</v>
      </c>
      <c r="GG6" s="21">
        <v>5.5063320831654474</v>
      </c>
      <c r="GH6" s="21">
        <v>5.5063320831654474</v>
      </c>
      <c r="GI6" s="21">
        <v>5.5063320831654474</v>
      </c>
      <c r="GJ6" s="21">
        <v>5.5063320831654474</v>
      </c>
      <c r="GK6" s="21">
        <v>5.5063320831654474</v>
      </c>
      <c r="GL6" s="21">
        <v>5.5063320831654474</v>
      </c>
      <c r="GM6" s="21">
        <v>5.5063320831654474</v>
      </c>
      <c r="GN6" s="21">
        <v>5.5063320831654474</v>
      </c>
      <c r="GO6" s="21">
        <v>5.5063320831654474</v>
      </c>
      <c r="GP6" s="21">
        <v>5.5063320831654474</v>
      </c>
      <c r="GQ6" s="21">
        <v>5.5063320831654474</v>
      </c>
      <c r="GR6" s="21">
        <v>5.5063320831654474</v>
      </c>
      <c r="GS6" s="21">
        <v>5.5063320831654474</v>
      </c>
      <c r="GT6" s="21">
        <v>5.5063320831654474</v>
      </c>
      <c r="GU6" s="21">
        <v>5.5063320831654474</v>
      </c>
      <c r="GV6" s="21">
        <v>5.5063320831654474</v>
      </c>
      <c r="GW6" s="21">
        <v>5.5063320831654474</v>
      </c>
      <c r="GX6" s="21">
        <v>5.5063320831654474</v>
      </c>
      <c r="GY6" s="21">
        <v>5.5063320831654474</v>
      </c>
      <c r="GZ6" s="21">
        <v>5.5063320831654474</v>
      </c>
      <c r="HA6" s="21">
        <v>5.5063320831654474</v>
      </c>
      <c r="HB6" s="21">
        <v>5.5063320831654474</v>
      </c>
      <c r="HC6" s="21">
        <v>5.5063320831654474</v>
      </c>
      <c r="HD6" s="21">
        <v>5.5063320831654474</v>
      </c>
      <c r="HE6" s="21">
        <v>5.5063320831654474</v>
      </c>
      <c r="HF6" s="21">
        <v>5.5063320831654474</v>
      </c>
      <c r="HG6" s="21">
        <v>5.5063320831654474</v>
      </c>
      <c r="HH6" s="21">
        <v>5.5063320831654474</v>
      </c>
      <c r="HI6" s="21">
        <v>5.5063320831654474</v>
      </c>
      <c r="HJ6" s="21">
        <v>5.5063320831654474</v>
      </c>
      <c r="HK6" s="21">
        <v>5.5063320831654474</v>
      </c>
      <c r="HL6" s="21">
        <v>5.5063320831654474</v>
      </c>
      <c r="HM6" s="21">
        <v>5.5063320831654474</v>
      </c>
      <c r="HN6" s="21">
        <v>5.5063320831654474</v>
      </c>
      <c r="HO6" s="21">
        <v>5.5063320831654474</v>
      </c>
      <c r="HP6" s="21">
        <v>5.5063320831654474</v>
      </c>
      <c r="HQ6" s="21">
        <v>5.5063320831654474</v>
      </c>
      <c r="HR6" s="21">
        <v>5.5063320831654474</v>
      </c>
      <c r="HS6" s="21">
        <v>5.5063320831654474</v>
      </c>
      <c r="HT6" s="21">
        <v>5.5063320831654474</v>
      </c>
      <c r="HU6" s="21">
        <v>5.5063320831654474</v>
      </c>
      <c r="HV6" s="21">
        <v>5.5063320831654474</v>
      </c>
      <c r="HW6" s="21">
        <v>5.5063320831654474</v>
      </c>
      <c r="HX6" s="21">
        <v>5.5063320831654474</v>
      </c>
      <c r="HY6" s="21">
        <v>5.5063320831654474</v>
      </c>
      <c r="HZ6" s="21">
        <v>5.5063320831654474</v>
      </c>
      <c r="IA6" s="21">
        <v>5.5063320831654474</v>
      </c>
      <c r="IB6" s="21">
        <v>5.5063320831654474</v>
      </c>
      <c r="IC6" s="21">
        <v>5.5063320831654474</v>
      </c>
      <c r="ID6" s="21">
        <v>5.5063320831654474</v>
      </c>
      <c r="IE6" s="21">
        <v>5.5063320831654474</v>
      </c>
      <c r="IF6" s="21">
        <v>5.5063320831654474</v>
      </c>
      <c r="IG6" s="21">
        <v>5.5063320831654474</v>
      </c>
      <c r="IH6" s="21">
        <v>5.5063320831654474</v>
      </c>
      <c r="II6" s="21">
        <v>5.5063320831654474</v>
      </c>
      <c r="IJ6" s="21">
        <v>5.5063320831654474</v>
      </c>
      <c r="IK6" s="21">
        <v>5.5063320831654474</v>
      </c>
      <c r="IL6" s="21">
        <v>5.5063320831654474</v>
      </c>
      <c r="IM6" s="21">
        <v>5.5063320831654474</v>
      </c>
      <c r="IN6" s="21">
        <v>5.5063320831654474</v>
      </c>
      <c r="IO6" s="21">
        <v>5.5063320831654474</v>
      </c>
      <c r="IP6" s="21">
        <v>5.5063320831654474</v>
      </c>
      <c r="IQ6" s="21">
        <v>5.5063320831654474</v>
      </c>
      <c r="IR6" s="21">
        <v>5.5063320831654474</v>
      </c>
      <c r="IS6" s="21">
        <v>5.5063320831654474</v>
      </c>
      <c r="IT6" s="21">
        <v>5.5063320831654474</v>
      </c>
      <c r="IU6" s="21">
        <v>5.5063320831654474</v>
      </c>
      <c r="IV6" s="21">
        <v>5.5063320831654474</v>
      </c>
      <c r="IW6" s="21">
        <v>5.5063320831654474</v>
      </c>
      <c r="IX6" s="21">
        <v>5.5063320831654474</v>
      </c>
      <c r="IY6" s="21">
        <v>5.5063320831654474</v>
      </c>
      <c r="IZ6" s="21">
        <v>5.5063320831654474</v>
      </c>
      <c r="JA6" s="21">
        <v>5.5063320831654474</v>
      </c>
      <c r="JB6" s="21">
        <v>5.5063320831654474</v>
      </c>
      <c r="JC6" s="21">
        <v>5.5063320831654474</v>
      </c>
      <c r="JD6" s="21">
        <v>5.5063320831654474</v>
      </c>
      <c r="JE6" s="21">
        <v>5.5063320831654474</v>
      </c>
      <c r="JF6" s="21">
        <v>5.5063320831654474</v>
      </c>
      <c r="JG6" s="21">
        <v>5.5063320831654474</v>
      </c>
      <c r="JH6" s="21">
        <v>5.5063320831654474</v>
      </c>
      <c r="JI6" s="21">
        <v>5.5063320831654474</v>
      </c>
      <c r="JJ6" s="21">
        <v>5.5063320831654474</v>
      </c>
      <c r="JK6" s="21">
        <v>5.5063320831654474</v>
      </c>
      <c r="JL6" s="21">
        <v>5.5063320831654474</v>
      </c>
      <c r="JM6" s="21">
        <v>5.5063320831654474</v>
      </c>
      <c r="JN6" s="21">
        <v>5.5063320831654474</v>
      </c>
      <c r="JO6" s="21">
        <v>5.5063320831654474</v>
      </c>
      <c r="JP6" s="21">
        <v>5.5063320831654474</v>
      </c>
      <c r="JQ6" s="21">
        <v>5.5063320831654474</v>
      </c>
      <c r="JR6" s="21">
        <v>5.5063320831654474</v>
      </c>
      <c r="JS6" s="21">
        <v>5.5063320831654474</v>
      </c>
      <c r="JT6" s="21">
        <v>5.5063320831654474</v>
      </c>
      <c r="JU6" s="21">
        <v>5.5063320831654474</v>
      </c>
      <c r="JV6" s="21">
        <v>5.5063320831654474</v>
      </c>
      <c r="JW6" s="21">
        <v>5.5063320831654474</v>
      </c>
      <c r="JX6" s="21">
        <v>5.5063320831654474</v>
      </c>
      <c r="JY6" s="21">
        <v>5.5063320831654474</v>
      </c>
      <c r="JZ6" s="21">
        <v>5.5063320831654474</v>
      </c>
      <c r="KA6" s="21">
        <v>5.5063320831654474</v>
      </c>
      <c r="KB6" s="21">
        <v>5.5063320831654474</v>
      </c>
      <c r="KC6" s="21">
        <v>5.5063320831654474</v>
      </c>
      <c r="KD6" s="21">
        <v>5.5063320831654474</v>
      </c>
      <c r="KE6" s="21">
        <v>5.5063320831654474</v>
      </c>
      <c r="KF6" s="21">
        <v>5.5063320831654474</v>
      </c>
      <c r="KG6" s="21">
        <v>5.5063320831654474</v>
      </c>
      <c r="KH6" s="21">
        <v>5.5063320831654474</v>
      </c>
      <c r="KI6" s="21">
        <v>5.5063320831654474</v>
      </c>
      <c r="KJ6" s="21">
        <v>5.5063320831654474</v>
      </c>
      <c r="KK6" s="21">
        <v>5.5063320831654474</v>
      </c>
      <c r="KL6" s="21">
        <v>5.5063320831654474</v>
      </c>
      <c r="KM6" s="21">
        <v>5.5063320831654474</v>
      </c>
      <c r="KN6" s="21">
        <v>5.5063320831654474</v>
      </c>
      <c r="KO6" s="21">
        <v>5.5063320831654474</v>
      </c>
      <c r="KP6" s="21">
        <v>5.5063320831654474</v>
      </c>
      <c r="KQ6" s="21">
        <v>5.5063320831654474</v>
      </c>
      <c r="KR6" s="21">
        <v>5.5063320831654474</v>
      </c>
      <c r="KS6" s="21">
        <v>5.5063320831654474</v>
      </c>
      <c r="KT6" s="21">
        <v>5.5063320831654474</v>
      </c>
      <c r="KU6" s="21">
        <v>5.5063320831654474</v>
      </c>
      <c r="KV6" s="21">
        <v>5.5063320831654474</v>
      </c>
      <c r="KW6" s="21">
        <v>5.5063320831654474</v>
      </c>
      <c r="KX6" s="21">
        <v>5.5063320831654474</v>
      </c>
      <c r="KY6" s="21">
        <v>5.5063320831654474</v>
      </c>
      <c r="KZ6" s="21">
        <v>5.5063320831654474</v>
      </c>
      <c r="LA6" s="21">
        <v>5.5063320831654474</v>
      </c>
      <c r="LB6" s="21">
        <v>5.5063320831654474</v>
      </c>
      <c r="LC6" s="21">
        <v>5.5063320831654474</v>
      </c>
      <c r="LD6" s="21">
        <v>5.5063320831654474</v>
      </c>
      <c r="LE6" s="21">
        <v>5.5063320831654474</v>
      </c>
      <c r="LF6" s="21">
        <v>5.5063320831654474</v>
      </c>
      <c r="LG6" s="21">
        <v>5.5063320831654474</v>
      </c>
      <c r="LH6" s="21">
        <v>5.5063320831654474</v>
      </c>
      <c r="LI6" s="21">
        <v>5.5063320831654474</v>
      </c>
      <c r="LJ6" s="21">
        <v>5.5063320831654474</v>
      </c>
      <c r="LK6" s="21">
        <v>5.5063320831654474</v>
      </c>
      <c r="LL6" s="21">
        <v>5.5063320831654474</v>
      </c>
      <c r="LM6" s="21">
        <v>5.5063320831654474</v>
      </c>
      <c r="LN6" s="21">
        <v>5.5063320831654474</v>
      </c>
      <c r="LO6" s="21">
        <v>5.5063320831654474</v>
      </c>
      <c r="LP6" s="21">
        <v>5.5063320831654474</v>
      </c>
      <c r="LQ6" s="21">
        <v>5.5063320831654474</v>
      </c>
      <c r="LR6" s="21">
        <v>5.5063320831654474</v>
      </c>
      <c r="LS6" s="21">
        <v>5.5063320831654474</v>
      </c>
      <c r="LT6" s="21">
        <v>5.5063320831654474</v>
      </c>
      <c r="LU6" s="21">
        <v>5.5063320831654474</v>
      </c>
      <c r="LV6" s="21">
        <v>5.5063320831654474</v>
      </c>
      <c r="LW6" s="21">
        <v>5.5063320831654474</v>
      </c>
      <c r="LX6" s="21">
        <v>5.5063320831654474</v>
      </c>
      <c r="LY6" s="21">
        <v>5.5063320831654474</v>
      </c>
      <c r="LZ6" s="21">
        <v>5.5063320831654474</v>
      </c>
      <c r="MA6" s="21">
        <v>5.5063320831654474</v>
      </c>
      <c r="MB6" s="21">
        <v>5.5063320831654474</v>
      </c>
      <c r="MC6" s="21">
        <v>5.5063320831654474</v>
      </c>
      <c r="MD6" s="21">
        <v>5.5063320831654474</v>
      </c>
      <c r="ME6" s="21">
        <v>5.5063320831654474</v>
      </c>
      <c r="MF6" s="21">
        <v>5.5063320831654474</v>
      </c>
      <c r="MG6" s="21">
        <v>5.5063320831654474</v>
      </c>
      <c r="MH6" s="21">
        <v>5.5063320831654474</v>
      </c>
      <c r="MI6" s="21">
        <v>5.5063320831654474</v>
      </c>
      <c r="MJ6" s="21">
        <v>5.5063320831654474</v>
      </c>
      <c r="MK6" s="21">
        <v>5.5063320831654474</v>
      </c>
      <c r="ML6" s="21">
        <v>5.5063320831654474</v>
      </c>
      <c r="MM6" s="21">
        <v>5.5063320831654474</v>
      </c>
      <c r="MN6" s="21">
        <v>5.5063320831654474</v>
      </c>
      <c r="MO6" s="21">
        <v>5.5063320831654474</v>
      </c>
      <c r="MP6" s="21">
        <v>5.5063320831654474</v>
      </c>
      <c r="MQ6" s="21">
        <v>5.5063320831654474</v>
      </c>
      <c r="MR6" s="21">
        <v>5.5063320831654474</v>
      </c>
      <c r="MS6" s="21">
        <v>5.5063320831654474</v>
      </c>
      <c r="MT6" s="21">
        <v>5.5063320831654474</v>
      </c>
      <c r="MU6" s="21">
        <v>5.5063320831654474</v>
      </c>
      <c r="MV6" s="21">
        <v>5.5063320831654474</v>
      </c>
      <c r="MW6" s="21">
        <v>5.5063320831654474</v>
      </c>
      <c r="MX6" s="21">
        <v>5.5063320831654474</v>
      </c>
      <c r="MY6" s="21">
        <v>5.5063320831654474</v>
      </c>
      <c r="MZ6" s="21">
        <v>5.5063320831654474</v>
      </c>
      <c r="NA6" s="21">
        <v>5.5063320831654474</v>
      </c>
      <c r="NB6" s="21">
        <v>5.5063320831654474</v>
      </c>
      <c r="NC6" s="21">
        <v>5.5063320831654474</v>
      </c>
      <c r="ND6" s="21">
        <v>5.5063320831654474</v>
      </c>
      <c r="NE6" s="21">
        <v>5.5063320831654474</v>
      </c>
      <c r="NF6" s="21">
        <v>5.5063320831654474</v>
      </c>
      <c r="NG6" s="21">
        <v>5.5063320831654474</v>
      </c>
      <c r="NH6" s="21">
        <v>5.5063320831654474</v>
      </c>
      <c r="NI6" s="21">
        <v>5.5063320831654474</v>
      </c>
      <c r="NJ6" s="21">
        <v>5.5063320831654474</v>
      </c>
      <c r="NK6" s="21">
        <v>5.5063320831654474</v>
      </c>
      <c r="NL6" s="21">
        <v>5.5063320831654474</v>
      </c>
      <c r="NM6" s="21">
        <v>5.5063320831654474</v>
      </c>
      <c r="NN6" s="21">
        <v>5.5063320831654474</v>
      </c>
      <c r="NO6" s="21">
        <v>5.5063320831654474</v>
      </c>
      <c r="NP6" s="21">
        <v>5.5063320831654474</v>
      </c>
      <c r="NQ6" s="21">
        <v>5.5063320831654474</v>
      </c>
      <c r="NR6" s="21">
        <v>5.5063320831654474</v>
      </c>
      <c r="NS6" s="21">
        <v>5.5063320831654474</v>
      </c>
      <c r="NT6" s="21">
        <v>5.5063320831654474</v>
      </c>
      <c r="NU6" s="21">
        <v>5.5063320831654474</v>
      </c>
      <c r="NV6" s="21">
        <v>5.5063320831654474</v>
      </c>
      <c r="NW6" s="21">
        <v>5.5063320831654474</v>
      </c>
      <c r="NX6" s="21">
        <v>5.5063320831654474</v>
      </c>
      <c r="NY6" s="21">
        <v>5.5063320831654474</v>
      </c>
      <c r="NZ6" s="21">
        <v>5.5063320831654474</v>
      </c>
      <c r="OA6" s="21">
        <v>5.5063320831654474</v>
      </c>
      <c r="OB6" s="21">
        <v>5.5063320831654474</v>
      </c>
      <c r="OC6" s="21">
        <v>5.5063320831654474</v>
      </c>
      <c r="OD6" s="21">
        <v>5.5063320831654474</v>
      </c>
      <c r="OE6" s="21">
        <v>5.5063320831654474</v>
      </c>
      <c r="OF6" s="21">
        <v>5.5063320831654474</v>
      </c>
      <c r="OG6" s="21">
        <v>5.5063320831654474</v>
      </c>
      <c r="OH6" s="21">
        <v>5.5063320831654474</v>
      </c>
      <c r="OI6" s="21">
        <v>5.5063320831654474</v>
      </c>
      <c r="OJ6" s="21">
        <v>5.5063320831654474</v>
      </c>
      <c r="OK6" s="21">
        <v>5.5063320831654474</v>
      </c>
      <c r="OL6" s="21">
        <v>5.5063320831654474</v>
      </c>
      <c r="OM6" s="21">
        <v>5.5063320831654474</v>
      </c>
      <c r="ON6" s="21">
        <v>5.5063320831654474</v>
      </c>
      <c r="OO6" s="21">
        <v>5.5063320831654474</v>
      </c>
      <c r="OP6" s="21">
        <v>5.5063320831654474</v>
      </c>
      <c r="OQ6" s="21">
        <v>5.5063320831654474</v>
      </c>
      <c r="OR6" s="21">
        <v>5.5063320831654474</v>
      </c>
      <c r="OS6" s="21">
        <v>5.5063320831654474</v>
      </c>
      <c r="OT6" s="21">
        <v>5.5063320831654474</v>
      </c>
      <c r="OU6" s="21">
        <v>5.5063320831654474</v>
      </c>
      <c r="OV6" s="21">
        <v>5.5063320831654474</v>
      </c>
      <c r="OW6" s="21">
        <v>5.5063320831654474</v>
      </c>
      <c r="OX6" s="21">
        <v>5.5063320831654474</v>
      </c>
      <c r="OY6" s="21">
        <v>5.5063320831654474</v>
      </c>
      <c r="OZ6" s="21">
        <v>5.5063320831654474</v>
      </c>
      <c r="PA6" s="21">
        <v>5.5063320831654474</v>
      </c>
      <c r="PB6" s="21">
        <v>5.5063320831654474</v>
      </c>
      <c r="PC6" s="21">
        <v>5.5063320831654474</v>
      </c>
      <c r="PD6" s="21">
        <v>5.5063320831654474</v>
      </c>
      <c r="PE6" s="21">
        <v>5.5063320831654474</v>
      </c>
      <c r="PF6" s="21">
        <v>5.5063320831654474</v>
      </c>
      <c r="PG6" s="21">
        <v>5.5063320831654474</v>
      </c>
      <c r="PH6" s="21">
        <v>5.5063320831654474</v>
      </c>
      <c r="PI6" s="21">
        <v>5.5063320831654474</v>
      </c>
      <c r="PJ6" s="21">
        <v>5.5063320831654474</v>
      </c>
      <c r="PK6" s="21">
        <v>5.5063320831654474</v>
      </c>
      <c r="PL6" s="21">
        <v>5.5063320831654474</v>
      </c>
      <c r="PM6" s="21">
        <v>5.5063320831654474</v>
      </c>
      <c r="PN6" s="21">
        <v>5.5063320831654474</v>
      </c>
      <c r="PO6" s="21">
        <v>5.5063320831654474</v>
      </c>
      <c r="PP6" s="21">
        <v>5.5063320831654474</v>
      </c>
      <c r="PQ6" s="21">
        <v>5.5063320831654474</v>
      </c>
      <c r="PR6" s="21">
        <v>5.5063320831654474</v>
      </c>
      <c r="PS6" s="21">
        <v>5.5063320831654474</v>
      </c>
      <c r="PT6" s="21">
        <v>5.5063320831654474</v>
      </c>
      <c r="PU6" s="21">
        <v>5.5063320831654474</v>
      </c>
      <c r="PV6" s="21">
        <v>5.5063320831654474</v>
      </c>
      <c r="PW6" s="21">
        <v>5.5063320831654474</v>
      </c>
      <c r="PX6" s="21">
        <v>5.5063320831654474</v>
      </c>
      <c r="PY6" s="21">
        <v>5.5063320831654474</v>
      </c>
      <c r="PZ6" s="21">
        <v>5.5063320831654474</v>
      </c>
      <c r="QA6" s="21">
        <v>5.5063320831654474</v>
      </c>
      <c r="QB6" s="21">
        <v>5.5063320831654474</v>
      </c>
      <c r="QC6" s="21">
        <v>5.5063320831654474</v>
      </c>
      <c r="QD6" s="21">
        <v>5.5063320831654474</v>
      </c>
      <c r="QE6" s="21">
        <v>5.5063320831654474</v>
      </c>
      <c r="QF6" s="21">
        <v>5.5063320831654474</v>
      </c>
      <c r="QG6" s="21">
        <v>5.5063320831654474</v>
      </c>
      <c r="QH6" s="21">
        <v>5.5063320831654474</v>
      </c>
      <c r="QI6" s="21">
        <v>5.5063320831654474</v>
      </c>
      <c r="QJ6" s="21">
        <v>5.5063320831654474</v>
      </c>
      <c r="QK6" s="21">
        <v>5.5063320831654474</v>
      </c>
      <c r="QL6" s="21">
        <v>5.5063320831654474</v>
      </c>
      <c r="QM6" s="21">
        <v>5.5063320831654474</v>
      </c>
      <c r="QN6" s="21">
        <v>5.5063320831654474</v>
      </c>
      <c r="QO6" s="21">
        <v>5.5063320831654474</v>
      </c>
      <c r="QP6" s="21">
        <v>5.5063320831654474</v>
      </c>
      <c r="QQ6" s="21">
        <v>5.5063320831654474</v>
      </c>
      <c r="QR6" s="21">
        <v>5.5063320831654474</v>
      </c>
      <c r="QS6" s="21">
        <v>5.5063320831654474</v>
      </c>
      <c r="QT6" s="21">
        <v>5.5063320831654474</v>
      </c>
      <c r="QU6" s="21">
        <v>5.5063320831654474</v>
      </c>
      <c r="QV6" s="21">
        <v>5.5063320831654474</v>
      </c>
      <c r="QW6" s="21">
        <v>5.5063320831654474</v>
      </c>
      <c r="QX6" s="21">
        <v>5.5063320831654474</v>
      </c>
      <c r="QY6" s="21">
        <v>5.5063320831654474</v>
      </c>
      <c r="QZ6" s="21">
        <v>5.5063320831654474</v>
      </c>
      <c r="RA6" s="21">
        <v>5.5063320831654474</v>
      </c>
      <c r="RB6" s="21">
        <v>5.5063320831654474</v>
      </c>
      <c r="RC6" s="21">
        <v>5.5063320831654474</v>
      </c>
      <c r="RD6" s="21">
        <v>5.5063320831654474</v>
      </c>
      <c r="RE6" s="21">
        <v>5.5063320831654474</v>
      </c>
      <c r="RF6" s="21">
        <v>5.5063320831654474</v>
      </c>
      <c r="RG6" s="21">
        <v>5.5063320831654474</v>
      </c>
      <c r="RH6" s="21">
        <v>5.5063320831654474</v>
      </c>
      <c r="RI6" s="21">
        <v>5.5063320831654474</v>
      </c>
      <c r="RJ6" s="21">
        <v>5.5063320831654474</v>
      </c>
      <c r="RK6" s="21">
        <v>5.5063320831654474</v>
      </c>
      <c r="RL6" s="21">
        <v>5.5063320831654474</v>
      </c>
      <c r="RM6" s="21">
        <v>5.5063320831654474</v>
      </c>
      <c r="RN6" s="21">
        <v>5.5063320831654474</v>
      </c>
      <c r="RO6" s="21">
        <v>5.5063320831654474</v>
      </c>
      <c r="RP6" s="21">
        <v>5.5063320831654474</v>
      </c>
      <c r="RQ6" s="21">
        <v>5.5063320831654474</v>
      </c>
      <c r="RR6" s="21">
        <v>5.5063320831654474</v>
      </c>
      <c r="RS6" s="21">
        <v>5.5063320831654474</v>
      </c>
      <c r="RT6" s="21">
        <v>5.5063320831654474</v>
      </c>
      <c r="RU6" s="21">
        <v>5.5063320831654474</v>
      </c>
      <c r="RV6" s="21">
        <v>5.5063320831654474</v>
      </c>
      <c r="RW6" s="21">
        <v>5.5063320831654474</v>
      </c>
      <c r="RX6" s="21">
        <v>5.5063320831654474</v>
      </c>
      <c r="RY6" s="21">
        <v>5.5063320831654474</v>
      </c>
      <c r="RZ6" s="21">
        <v>5.5063320831654474</v>
      </c>
      <c r="SA6" s="21">
        <v>5.5063320831654474</v>
      </c>
      <c r="SB6" s="21">
        <v>5.5063320831654474</v>
      </c>
      <c r="SC6" s="21">
        <v>5.5063320831654474</v>
      </c>
      <c r="SD6" s="21">
        <v>5.5063320831654474</v>
      </c>
      <c r="SE6" s="21">
        <v>5.5063320831654474</v>
      </c>
      <c r="SF6" s="21">
        <v>5.5063320831654474</v>
      </c>
      <c r="SG6" s="21">
        <v>5.5063320831654474</v>
      </c>
      <c r="SH6" s="21">
        <v>5.5063320831654474</v>
      </c>
      <c r="SI6" s="21">
        <v>5.5063320831654474</v>
      </c>
      <c r="SJ6" s="21">
        <v>5.5063320831654474</v>
      </c>
      <c r="SK6" s="21">
        <v>5.5063320831654474</v>
      </c>
      <c r="SL6" s="21">
        <v>5.5063320831654474</v>
      </c>
      <c r="SM6" s="21">
        <v>5.5063320831654474</v>
      </c>
      <c r="SN6" s="21">
        <v>5.5063320831654474</v>
      </c>
    </row>
    <row r="7" spans="1:508" x14ac:dyDescent="0.35">
      <c r="A7" s="157">
        <v>46388</v>
      </c>
      <c r="B7" s="4">
        <v>5.59</v>
      </c>
      <c r="C7" s="4">
        <v>5.59</v>
      </c>
      <c r="D7" s="4">
        <v>5.59</v>
      </c>
      <c r="E7" s="4">
        <v>5.59</v>
      </c>
      <c r="F7" s="4">
        <v>5.59</v>
      </c>
      <c r="G7" s="4">
        <v>5.59</v>
      </c>
      <c r="H7" s="4">
        <v>5.59</v>
      </c>
      <c r="I7" s="4">
        <v>5.5861339974142208</v>
      </c>
      <c r="J7" s="4">
        <v>5.5861339974142208</v>
      </c>
      <c r="K7" s="4">
        <v>5.5861339974142208</v>
      </c>
      <c r="L7" s="4">
        <v>5.5861339974142208</v>
      </c>
      <c r="M7" s="4">
        <v>5.5861339974142208</v>
      </c>
      <c r="N7" s="4">
        <v>5.5861339974142208</v>
      </c>
      <c r="O7" s="4">
        <v>5.5861339974142208</v>
      </c>
      <c r="P7" s="4">
        <v>5.5861339974142208</v>
      </c>
      <c r="Q7" s="4">
        <v>5.5861339974142208</v>
      </c>
      <c r="R7" s="4">
        <v>5.5861339974142208</v>
      </c>
      <c r="S7" s="4">
        <v>5.5861339974142208</v>
      </c>
      <c r="T7" s="4">
        <v>5.5861339974142208</v>
      </c>
      <c r="U7" s="4">
        <v>5.5861339974142208</v>
      </c>
      <c r="V7" s="4">
        <v>5.5861339974142208</v>
      </c>
      <c r="W7" s="4">
        <v>5.5861339974142208</v>
      </c>
      <c r="X7" s="4">
        <v>5.5861339974142208</v>
      </c>
      <c r="Y7" s="4">
        <v>5.5861339974142208</v>
      </c>
      <c r="Z7" s="4">
        <v>5.5861339974142208</v>
      </c>
      <c r="AA7" s="4">
        <v>5.5861339974142208</v>
      </c>
      <c r="AB7" s="4">
        <v>5.5861339974142208</v>
      </c>
      <c r="AC7" s="4">
        <v>5.5861339974142208</v>
      </c>
      <c r="AD7" s="4">
        <v>5.5861339974142208</v>
      </c>
      <c r="AE7" s="4">
        <v>5.5861339974142208</v>
      </c>
      <c r="AF7" s="4">
        <v>5.5861339974142208</v>
      </c>
      <c r="AG7" s="4">
        <v>5.5861339974142208</v>
      </c>
      <c r="AH7" s="4">
        <v>5.5861339974142208</v>
      </c>
      <c r="AI7" s="4">
        <v>5.5861339974142208</v>
      </c>
      <c r="AJ7" s="4">
        <v>5.5861339974142208</v>
      </c>
      <c r="AK7" s="4">
        <v>5.5861339974142208</v>
      </c>
      <c r="AL7" s="4">
        <v>5.5861339974142208</v>
      </c>
      <c r="AM7" s="4">
        <v>5.5861339974142208</v>
      </c>
      <c r="AN7" s="4">
        <v>5.5861339974142208</v>
      </c>
      <c r="AO7" s="4">
        <v>5.5861339974142208</v>
      </c>
      <c r="AP7" s="4">
        <v>5.5861339974142208</v>
      </c>
      <c r="AQ7" s="4">
        <v>5.5861339974142208</v>
      </c>
      <c r="AR7" s="4">
        <v>5.5861339974142208</v>
      </c>
      <c r="AS7" s="4">
        <v>5.5861339974142208</v>
      </c>
      <c r="AT7" s="4">
        <v>5.5861339974142208</v>
      </c>
      <c r="AU7" s="4">
        <v>5.5861339974142208</v>
      </c>
      <c r="AV7" s="4">
        <v>5.5861339974142208</v>
      </c>
      <c r="AW7" s="4">
        <v>5.5861339974142208</v>
      </c>
      <c r="AX7" s="21">
        <v>5.5861339974142208</v>
      </c>
      <c r="AY7" s="21">
        <v>5.5861339974142208</v>
      </c>
      <c r="AZ7" s="21">
        <v>5.5861339974142208</v>
      </c>
      <c r="BA7" s="21">
        <v>5.5861339974142208</v>
      </c>
      <c r="BB7" s="21">
        <v>5.5861339974142208</v>
      </c>
      <c r="BC7" s="21">
        <v>5.5861339974142208</v>
      </c>
      <c r="BD7" s="21">
        <v>5.5861339974142208</v>
      </c>
      <c r="BE7" s="21">
        <v>5.5861339974142208</v>
      </c>
      <c r="BF7" s="21">
        <v>5.5861339974142208</v>
      </c>
      <c r="BG7" s="21">
        <v>5.5861339974142208</v>
      </c>
      <c r="BH7" s="21">
        <v>5.5861339974142208</v>
      </c>
      <c r="BI7" s="21">
        <v>5.5861339974142208</v>
      </c>
      <c r="BJ7" s="21">
        <v>5.5861339974142208</v>
      </c>
      <c r="BK7" s="21">
        <v>5.5861339974142208</v>
      </c>
      <c r="BL7" s="21">
        <v>5.5861339974142208</v>
      </c>
      <c r="BM7" s="21">
        <v>5.5861339974142208</v>
      </c>
      <c r="BN7" s="21">
        <v>5.5861339974142208</v>
      </c>
      <c r="BO7" s="21">
        <v>5.5861339974142208</v>
      </c>
      <c r="BP7" s="21">
        <v>5.5861339974142208</v>
      </c>
      <c r="BQ7" s="21">
        <v>5.5861339974142208</v>
      </c>
      <c r="BR7" s="21">
        <v>5.5861339974142208</v>
      </c>
      <c r="BS7" s="21">
        <v>5.5861339974142208</v>
      </c>
      <c r="BT7" s="21">
        <v>5.5861339974142208</v>
      </c>
      <c r="BU7" s="21">
        <v>5.5861339974142208</v>
      </c>
      <c r="BV7" s="21">
        <v>5.5861339974142208</v>
      </c>
      <c r="BW7" s="21">
        <v>5.5861339974142208</v>
      </c>
      <c r="BX7" s="21">
        <v>5.5861339974142208</v>
      </c>
      <c r="BY7" s="21">
        <v>5.5861339974142208</v>
      </c>
      <c r="BZ7" s="21">
        <v>5.5861339974142208</v>
      </c>
      <c r="CA7" s="21">
        <v>5.5861339974142208</v>
      </c>
      <c r="CB7" s="21">
        <v>5.5861339974142208</v>
      </c>
      <c r="CC7" s="21">
        <v>5.5861339974142208</v>
      </c>
      <c r="CD7" s="21">
        <v>5.5861339974142208</v>
      </c>
      <c r="CE7" s="21">
        <v>5.5861339974142208</v>
      </c>
      <c r="CF7" s="21">
        <v>5.5861339974142208</v>
      </c>
      <c r="CG7" s="21">
        <v>5.5861339974142208</v>
      </c>
      <c r="CH7" s="21">
        <v>5.5861339974142208</v>
      </c>
      <c r="CI7" s="21">
        <v>5.5861339974142208</v>
      </c>
      <c r="CJ7" s="21">
        <v>5.5861339974142208</v>
      </c>
      <c r="CK7" s="21">
        <v>5.5861339974142208</v>
      </c>
      <c r="CL7" s="21">
        <v>5.5861339974142208</v>
      </c>
      <c r="CM7" s="21">
        <v>5.5861339974142208</v>
      </c>
      <c r="CN7" s="21">
        <v>5.5861339974142208</v>
      </c>
      <c r="CO7" s="21">
        <v>5.5861339974142208</v>
      </c>
      <c r="CP7" s="21">
        <v>5.5861339974142208</v>
      </c>
      <c r="CQ7" s="21">
        <v>5.5861339974142208</v>
      </c>
      <c r="CR7" s="21">
        <v>5.5861339974142208</v>
      </c>
      <c r="CS7" s="21">
        <v>5.5861339974142208</v>
      </c>
      <c r="CT7" s="21">
        <v>5.5861339974142208</v>
      </c>
      <c r="CU7" s="21">
        <v>5.5861339974142208</v>
      </c>
      <c r="CV7" s="21">
        <v>5.5861339974142208</v>
      </c>
      <c r="CW7" s="21">
        <v>5.5861339974142208</v>
      </c>
      <c r="CX7" s="21">
        <v>5.5861339974142208</v>
      </c>
      <c r="CY7" s="21">
        <v>5.5861339974142208</v>
      </c>
      <c r="CZ7" s="21">
        <v>5.5861339974142208</v>
      </c>
      <c r="DA7" s="21">
        <v>5.5861339974142208</v>
      </c>
      <c r="DB7" s="21">
        <v>5.5861339974142208</v>
      </c>
      <c r="DC7" s="21">
        <v>5.5861339974142208</v>
      </c>
      <c r="DD7" s="21">
        <v>5.5861339974142208</v>
      </c>
      <c r="DE7" s="21">
        <v>5.5861339974142208</v>
      </c>
      <c r="DF7" s="21">
        <v>5.5861339974142208</v>
      </c>
      <c r="DG7" s="21">
        <v>5.5861339974142208</v>
      </c>
      <c r="DH7" s="21">
        <v>5.5861339974142208</v>
      </c>
      <c r="DI7" s="21">
        <v>5.5861339974142208</v>
      </c>
      <c r="DJ7" s="21">
        <v>5.5861339974142208</v>
      </c>
      <c r="DK7" s="21">
        <v>5.5861339974142208</v>
      </c>
      <c r="DL7" s="21">
        <v>5.5861339974142208</v>
      </c>
      <c r="DM7" s="21">
        <v>5.5861339974142208</v>
      </c>
      <c r="DN7" s="21">
        <v>5.5861339974142208</v>
      </c>
      <c r="DO7" s="21">
        <v>5.5861339974142208</v>
      </c>
      <c r="DP7" s="21">
        <v>5.5861339974142208</v>
      </c>
      <c r="DQ7" s="21">
        <v>5.5861339974142208</v>
      </c>
      <c r="DR7" s="21">
        <v>5.5861339974142208</v>
      </c>
      <c r="DS7" s="21">
        <v>5.5861339974142208</v>
      </c>
      <c r="DT7" s="21">
        <v>5.5861339974142208</v>
      </c>
      <c r="DU7" s="21">
        <v>5.5861339974142208</v>
      </c>
      <c r="DV7" s="21">
        <v>5.5861339974142208</v>
      </c>
      <c r="DW7" s="21">
        <v>5.5861339974142208</v>
      </c>
      <c r="DX7" s="21">
        <v>5.5861339974142208</v>
      </c>
      <c r="DY7" s="21">
        <v>5.5861339974142208</v>
      </c>
      <c r="DZ7" s="21">
        <v>5.5861339974142208</v>
      </c>
      <c r="EA7" s="21">
        <v>5.5861339974142208</v>
      </c>
      <c r="EB7" s="21">
        <v>5.5861339974142208</v>
      </c>
      <c r="EC7" s="21">
        <v>5.5861339974142208</v>
      </c>
      <c r="ED7" s="21">
        <v>5.5861339974142208</v>
      </c>
      <c r="EE7" s="21">
        <v>5.5861339974142208</v>
      </c>
      <c r="EF7" s="21">
        <v>5.5861339974142208</v>
      </c>
      <c r="EG7" s="21">
        <v>5.5861339974142208</v>
      </c>
      <c r="EH7" s="21">
        <v>5.5861339974142208</v>
      </c>
      <c r="EI7" s="21">
        <v>5.5861339974142208</v>
      </c>
      <c r="EJ7" s="21">
        <v>5.5861339974142208</v>
      </c>
      <c r="EK7" s="21">
        <v>5.5861339974142208</v>
      </c>
      <c r="EL7" s="21">
        <v>5.5861339974142208</v>
      </c>
      <c r="EM7" s="21">
        <v>5.5861339974142208</v>
      </c>
      <c r="EN7" s="21">
        <v>5.5861339974142208</v>
      </c>
      <c r="EO7" s="21">
        <v>5.5861339974142208</v>
      </c>
      <c r="EP7" s="21">
        <v>5.5861339974142208</v>
      </c>
      <c r="EQ7" s="21">
        <v>5.5861339974142208</v>
      </c>
      <c r="ER7" s="21">
        <v>5.5861339974142208</v>
      </c>
      <c r="ES7" s="21">
        <v>5.5861339974142208</v>
      </c>
      <c r="ET7" s="21">
        <v>5.5861339974142208</v>
      </c>
      <c r="EU7" s="21">
        <v>5.5861339974142208</v>
      </c>
      <c r="EV7" s="21">
        <v>5.5861339974142208</v>
      </c>
      <c r="EW7" s="21">
        <v>5.5861339974142208</v>
      </c>
      <c r="EX7" s="21">
        <v>5.5861339974142208</v>
      </c>
      <c r="EY7" s="21">
        <v>5.5861339974142208</v>
      </c>
      <c r="EZ7" s="21">
        <v>5.5861339974142208</v>
      </c>
      <c r="FA7" s="21">
        <v>5.5861339974142208</v>
      </c>
      <c r="FB7" s="21">
        <v>5.5861339974142208</v>
      </c>
      <c r="FC7" s="21">
        <v>5.5861339974142208</v>
      </c>
      <c r="FD7" s="21">
        <v>5.5861339974142208</v>
      </c>
      <c r="FE7" s="21">
        <v>5.5861339974142208</v>
      </c>
      <c r="FF7" s="21">
        <v>5.5861339974142208</v>
      </c>
      <c r="FG7" s="21">
        <v>5.5861339974142208</v>
      </c>
      <c r="FH7" s="21">
        <v>5.5861339974142208</v>
      </c>
      <c r="FI7" s="21">
        <v>5.5861339974142208</v>
      </c>
      <c r="FJ7" s="21">
        <v>5.5861339974142208</v>
      </c>
      <c r="FK7" s="21">
        <v>5.5861339974142208</v>
      </c>
      <c r="FL7" s="21">
        <v>5.5861339974142208</v>
      </c>
      <c r="FM7" s="21">
        <v>5.5861339974142208</v>
      </c>
      <c r="FN7" s="21">
        <v>5.5861339974142208</v>
      </c>
      <c r="FO7" s="21">
        <v>5.5861339974142208</v>
      </c>
      <c r="FP7" s="21">
        <v>5.5861339974142208</v>
      </c>
      <c r="FQ7" s="21">
        <v>5.5861339974142208</v>
      </c>
      <c r="FR7" s="21">
        <v>5.5861339974142208</v>
      </c>
      <c r="FS7" s="21">
        <v>5.5861339974142208</v>
      </c>
      <c r="FT7" s="21">
        <v>5.5861339974142208</v>
      </c>
      <c r="FU7" s="21">
        <v>5.5861339974142208</v>
      </c>
      <c r="FV7" s="21">
        <v>5.5861339974142208</v>
      </c>
      <c r="FW7" s="21">
        <v>5.5861339974142208</v>
      </c>
      <c r="FX7" s="21">
        <v>5.5861339974142208</v>
      </c>
      <c r="FY7" s="21">
        <v>5.5861339974142208</v>
      </c>
      <c r="FZ7" s="21">
        <v>5.5861339974142208</v>
      </c>
      <c r="GA7" s="21">
        <v>5.5861339974142208</v>
      </c>
      <c r="GB7" s="21">
        <v>5.5861339974142208</v>
      </c>
      <c r="GC7" s="21">
        <v>5.5861339974142208</v>
      </c>
      <c r="GD7" s="21">
        <v>5.5861339974142208</v>
      </c>
      <c r="GE7" s="21">
        <v>5.5861339974142208</v>
      </c>
      <c r="GF7" s="21">
        <v>5.5861339974142208</v>
      </c>
      <c r="GG7" s="21">
        <v>5.5861339974142208</v>
      </c>
      <c r="GH7" s="21">
        <v>5.5861339974142208</v>
      </c>
      <c r="GI7" s="21">
        <v>5.5861339974142208</v>
      </c>
      <c r="GJ7" s="21">
        <v>5.5861339974142208</v>
      </c>
      <c r="GK7" s="21">
        <v>5.5861339974142208</v>
      </c>
      <c r="GL7" s="21">
        <v>5.5861339974142208</v>
      </c>
      <c r="GM7" s="21">
        <v>5.5861339974142208</v>
      </c>
      <c r="GN7" s="21">
        <v>5.5861339974142208</v>
      </c>
      <c r="GO7" s="21">
        <v>5.5861339974142208</v>
      </c>
      <c r="GP7" s="21">
        <v>5.5861339974142208</v>
      </c>
      <c r="GQ7" s="21">
        <v>5.5861339974142208</v>
      </c>
      <c r="GR7" s="21">
        <v>5.5861339974142208</v>
      </c>
      <c r="GS7" s="21">
        <v>5.5861339974142208</v>
      </c>
      <c r="GT7" s="21">
        <v>5.5861339974142208</v>
      </c>
      <c r="GU7" s="21">
        <v>5.5861339974142208</v>
      </c>
      <c r="GV7" s="21">
        <v>5.5861339974142208</v>
      </c>
      <c r="GW7" s="21">
        <v>5.5861339974142208</v>
      </c>
      <c r="GX7" s="21">
        <v>5.5861339974142208</v>
      </c>
      <c r="GY7" s="21">
        <v>5.5861339974142208</v>
      </c>
      <c r="GZ7" s="21">
        <v>5.5861339974142208</v>
      </c>
      <c r="HA7" s="21">
        <v>5.5861339974142208</v>
      </c>
      <c r="HB7" s="21">
        <v>5.5861339974142208</v>
      </c>
      <c r="HC7" s="21">
        <v>5.5861339974142208</v>
      </c>
      <c r="HD7" s="21">
        <v>5.5861339974142208</v>
      </c>
      <c r="HE7" s="21">
        <v>5.5861339974142208</v>
      </c>
      <c r="HF7" s="21">
        <v>5.5861339974142208</v>
      </c>
      <c r="HG7" s="21">
        <v>5.5861339974142208</v>
      </c>
      <c r="HH7" s="21">
        <v>5.5861339974142208</v>
      </c>
      <c r="HI7" s="21">
        <v>5.5861339974142208</v>
      </c>
      <c r="HJ7" s="21">
        <v>5.5861339974142208</v>
      </c>
      <c r="HK7" s="21">
        <v>5.5861339974142208</v>
      </c>
      <c r="HL7" s="21">
        <v>5.5861339974142208</v>
      </c>
      <c r="HM7" s="21">
        <v>5.5861339974142208</v>
      </c>
      <c r="HN7" s="21">
        <v>5.5861339974142208</v>
      </c>
      <c r="HO7" s="21">
        <v>5.5861339974142208</v>
      </c>
      <c r="HP7" s="21">
        <v>5.5861339974142208</v>
      </c>
      <c r="HQ7" s="21">
        <v>5.5861339974142208</v>
      </c>
      <c r="HR7" s="21">
        <v>5.5861339974142208</v>
      </c>
      <c r="HS7" s="21">
        <v>5.5861339974142208</v>
      </c>
      <c r="HT7" s="21">
        <v>5.5861339974142208</v>
      </c>
      <c r="HU7" s="21">
        <v>5.5861339974142208</v>
      </c>
      <c r="HV7" s="21">
        <v>5.5861339974142208</v>
      </c>
      <c r="HW7" s="21">
        <v>5.5861339974142208</v>
      </c>
      <c r="HX7" s="21">
        <v>5.5861339974142208</v>
      </c>
      <c r="HY7" s="21">
        <v>5.5861339974142208</v>
      </c>
      <c r="HZ7" s="21">
        <v>5.5861339974142208</v>
      </c>
      <c r="IA7" s="21">
        <v>5.5861339974142208</v>
      </c>
      <c r="IB7" s="21">
        <v>5.5861339974142208</v>
      </c>
      <c r="IC7" s="21">
        <v>5.5861339974142208</v>
      </c>
      <c r="ID7" s="21">
        <v>5.5861339974142208</v>
      </c>
      <c r="IE7" s="21">
        <v>5.5861339974142208</v>
      </c>
      <c r="IF7" s="21">
        <v>5.5861339974142208</v>
      </c>
      <c r="IG7" s="21">
        <v>5.5861339974142208</v>
      </c>
      <c r="IH7" s="21">
        <v>5.5861339974142208</v>
      </c>
      <c r="II7" s="21">
        <v>5.5861339974142208</v>
      </c>
      <c r="IJ7" s="21">
        <v>5.5861339974142208</v>
      </c>
      <c r="IK7" s="21">
        <v>5.5861339974142208</v>
      </c>
      <c r="IL7" s="21">
        <v>5.5861339974142208</v>
      </c>
      <c r="IM7" s="21">
        <v>5.5861339974142208</v>
      </c>
      <c r="IN7" s="21">
        <v>5.5861339974142208</v>
      </c>
      <c r="IO7" s="21">
        <v>5.5861339974142208</v>
      </c>
      <c r="IP7" s="21">
        <v>5.5861339974142208</v>
      </c>
      <c r="IQ7" s="21">
        <v>5.5861339974142208</v>
      </c>
      <c r="IR7" s="21">
        <v>5.5861339974142208</v>
      </c>
      <c r="IS7" s="21">
        <v>5.5861339974142208</v>
      </c>
      <c r="IT7" s="21">
        <v>5.5861339974142208</v>
      </c>
      <c r="IU7" s="21">
        <v>5.5861339974142208</v>
      </c>
      <c r="IV7" s="21">
        <v>5.5861339974142208</v>
      </c>
      <c r="IW7" s="21">
        <v>5.5861339974142208</v>
      </c>
      <c r="IX7" s="21">
        <v>5.5861339974142208</v>
      </c>
      <c r="IY7" s="21">
        <v>5.5861339974142208</v>
      </c>
      <c r="IZ7" s="21">
        <v>5.5861339974142208</v>
      </c>
      <c r="JA7" s="21">
        <v>5.5861339974142208</v>
      </c>
      <c r="JB7" s="21">
        <v>5.5861339974142208</v>
      </c>
      <c r="JC7" s="21">
        <v>5.5861339974142208</v>
      </c>
      <c r="JD7" s="21">
        <v>5.5861339974142208</v>
      </c>
      <c r="JE7" s="21">
        <v>5.5861339974142208</v>
      </c>
      <c r="JF7" s="21">
        <v>5.5861339974142208</v>
      </c>
      <c r="JG7" s="21">
        <v>5.5861339974142208</v>
      </c>
      <c r="JH7" s="21">
        <v>5.5861339974142208</v>
      </c>
      <c r="JI7" s="21">
        <v>5.5861339974142208</v>
      </c>
      <c r="JJ7" s="21">
        <v>5.5861339974142208</v>
      </c>
      <c r="JK7" s="21">
        <v>5.5861339974142208</v>
      </c>
      <c r="JL7" s="21">
        <v>5.5861339974142208</v>
      </c>
      <c r="JM7" s="21">
        <v>5.5861339974142208</v>
      </c>
      <c r="JN7" s="21">
        <v>5.5861339974142208</v>
      </c>
      <c r="JO7" s="21">
        <v>5.5861339974142208</v>
      </c>
      <c r="JP7" s="21">
        <v>5.5861339974142208</v>
      </c>
      <c r="JQ7" s="21">
        <v>5.5861339974142208</v>
      </c>
      <c r="JR7" s="21">
        <v>5.5861339974142208</v>
      </c>
      <c r="JS7" s="21">
        <v>5.5861339974142208</v>
      </c>
      <c r="JT7" s="21">
        <v>5.5861339974142208</v>
      </c>
      <c r="JU7" s="21">
        <v>5.5861339974142208</v>
      </c>
      <c r="JV7" s="21">
        <v>5.5861339974142208</v>
      </c>
      <c r="JW7" s="21">
        <v>5.5861339974142208</v>
      </c>
      <c r="JX7" s="21">
        <v>5.5861339974142208</v>
      </c>
      <c r="JY7" s="21">
        <v>5.5861339974142208</v>
      </c>
      <c r="JZ7" s="21">
        <v>5.5861339974142208</v>
      </c>
      <c r="KA7" s="21">
        <v>5.5861339974142208</v>
      </c>
      <c r="KB7" s="21">
        <v>5.5861339974142208</v>
      </c>
      <c r="KC7" s="21">
        <v>5.5861339974142208</v>
      </c>
      <c r="KD7" s="21">
        <v>5.5861339974142208</v>
      </c>
      <c r="KE7" s="21">
        <v>5.5861339974142208</v>
      </c>
      <c r="KF7" s="21">
        <v>5.5861339974142208</v>
      </c>
      <c r="KG7" s="21">
        <v>5.5861339974142208</v>
      </c>
      <c r="KH7" s="21">
        <v>5.5861339974142208</v>
      </c>
      <c r="KI7" s="21">
        <v>5.5861339974142208</v>
      </c>
      <c r="KJ7" s="21">
        <v>5.5861339974142208</v>
      </c>
      <c r="KK7" s="21">
        <v>5.5861339974142208</v>
      </c>
      <c r="KL7" s="21">
        <v>5.5861339974142208</v>
      </c>
      <c r="KM7" s="21">
        <v>5.5861339974142208</v>
      </c>
      <c r="KN7" s="21">
        <v>5.5861339974142208</v>
      </c>
      <c r="KO7" s="21">
        <v>5.5861339974142208</v>
      </c>
      <c r="KP7" s="21">
        <v>5.5861339974142208</v>
      </c>
      <c r="KQ7" s="21">
        <v>5.5861339974142208</v>
      </c>
      <c r="KR7" s="21">
        <v>5.5861339974142208</v>
      </c>
      <c r="KS7" s="21">
        <v>5.5861339974142208</v>
      </c>
      <c r="KT7" s="21">
        <v>5.5861339974142208</v>
      </c>
      <c r="KU7" s="21">
        <v>5.5861339974142208</v>
      </c>
      <c r="KV7" s="21">
        <v>5.5861339974142208</v>
      </c>
      <c r="KW7" s="21">
        <v>5.5861339974142208</v>
      </c>
      <c r="KX7" s="21">
        <v>5.5861339974142208</v>
      </c>
      <c r="KY7" s="21">
        <v>5.5861339974142208</v>
      </c>
      <c r="KZ7" s="21">
        <v>5.5861339974142208</v>
      </c>
      <c r="LA7" s="21">
        <v>5.5861339974142208</v>
      </c>
      <c r="LB7" s="21">
        <v>5.5861339974142208</v>
      </c>
      <c r="LC7" s="21">
        <v>5.5861339974142208</v>
      </c>
      <c r="LD7" s="21">
        <v>5.5861339974142208</v>
      </c>
      <c r="LE7" s="21">
        <v>5.5861339974142208</v>
      </c>
      <c r="LF7" s="21">
        <v>5.5861339974142208</v>
      </c>
      <c r="LG7" s="21">
        <v>5.5861339974142208</v>
      </c>
      <c r="LH7" s="21">
        <v>5.5861339974142208</v>
      </c>
      <c r="LI7" s="21">
        <v>5.5861339974142208</v>
      </c>
      <c r="LJ7" s="21">
        <v>5.5861339974142208</v>
      </c>
      <c r="LK7" s="21">
        <v>5.5861339974142208</v>
      </c>
      <c r="LL7" s="21">
        <v>5.5861339974142208</v>
      </c>
      <c r="LM7" s="21">
        <v>5.5861339974142208</v>
      </c>
      <c r="LN7" s="21">
        <v>5.5861339974142208</v>
      </c>
      <c r="LO7" s="21">
        <v>5.5861339974142208</v>
      </c>
      <c r="LP7" s="21">
        <v>5.5861339974142208</v>
      </c>
      <c r="LQ7" s="21">
        <v>5.5861339974142208</v>
      </c>
      <c r="LR7" s="21">
        <v>5.5861339974142208</v>
      </c>
      <c r="LS7" s="21">
        <v>5.5861339974142208</v>
      </c>
      <c r="LT7" s="21">
        <v>5.5861339974142208</v>
      </c>
      <c r="LU7" s="21">
        <v>5.5861339974142208</v>
      </c>
      <c r="LV7" s="21">
        <v>5.5861339974142208</v>
      </c>
      <c r="LW7" s="21">
        <v>5.5861339974142208</v>
      </c>
      <c r="LX7" s="21">
        <v>5.5861339974142208</v>
      </c>
      <c r="LY7" s="21">
        <v>5.5861339974142208</v>
      </c>
      <c r="LZ7" s="21">
        <v>5.5861339974142208</v>
      </c>
      <c r="MA7" s="21">
        <v>5.5861339974142208</v>
      </c>
      <c r="MB7" s="21">
        <v>5.5861339974142208</v>
      </c>
      <c r="MC7" s="21">
        <v>5.5861339974142208</v>
      </c>
      <c r="MD7" s="21">
        <v>5.5861339974142208</v>
      </c>
      <c r="ME7" s="21">
        <v>5.5861339974142208</v>
      </c>
      <c r="MF7" s="21">
        <v>5.5861339974142208</v>
      </c>
      <c r="MG7" s="21">
        <v>5.5861339974142208</v>
      </c>
      <c r="MH7" s="21">
        <v>5.5861339974142208</v>
      </c>
      <c r="MI7" s="21">
        <v>5.5861339974142208</v>
      </c>
      <c r="MJ7" s="21">
        <v>5.5861339974142208</v>
      </c>
      <c r="MK7" s="21">
        <v>5.5861339974142208</v>
      </c>
      <c r="ML7" s="21">
        <v>5.5861339974142208</v>
      </c>
      <c r="MM7" s="21">
        <v>5.5861339974142208</v>
      </c>
      <c r="MN7" s="21">
        <v>5.5861339974142208</v>
      </c>
      <c r="MO7" s="21">
        <v>5.5861339974142208</v>
      </c>
      <c r="MP7" s="21">
        <v>5.5861339974142208</v>
      </c>
      <c r="MQ7" s="21">
        <v>5.5861339974142208</v>
      </c>
      <c r="MR7" s="21">
        <v>5.5861339974142208</v>
      </c>
      <c r="MS7" s="21">
        <v>5.5861339974142208</v>
      </c>
      <c r="MT7" s="21">
        <v>5.5861339974142208</v>
      </c>
      <c r="MU7" s="21">
        <v>5.5861339974142208</v>
      </c>
      <c r="MV7" s="21">
        <v>5.5861339974142208</v>
      </c>
      <c r="MW7" s="21">
        <v>5.5861339974142208</v>
      </c>
      <c r="MX7" s="21">
        <v>5.5861339974142208</v>
      </c>
      <c r="MY7" s="21">
        <v>5.5861339974142208</v>
      </c>
      <c r="MZ7" s="21">
        <v>5.5861339974142208</v>
      </c>
      <c r="NA7" s="21">
        <v>5.5861339974142208</v>
      </c>
      <c r="NB7" s="21">
        <v>5.5861339974142208</v>
      </c>
      <c r="NC7" s="21">
        <v>5.5861339974142208</v>
      </c>
      <c r="ND7" s="21">
        <v>5.5861339974142208</v>
      </c>
      <c r="NE7" s="21">
        <v>5.5861339974142208</v>
      </c>
      <c r="NF7" s="21">
        <v>5.5861339974142208</v>
      </c>
      <c r="NG7" s="21">
        <v>5.5861339974142208</v>
      </c>
      <c r="NH7" s="21">
        <v>5.5861339974142208</v>
      </c>
      <c r="NI7" s="21">
        <v>5.5861339974142208</v>
      </c>
      <c r="NJ7" s="21">
        <v>5.5861339974142208</v>
      </c>
      <c r="NK7" s="21">
        <v>5.5861339974142208</v>
      </c>
      <c r="NL7" s="21">
        <v>5.5861339974142208</v>
      </c>
      <c r="NM7" s="21">
        <v>5.5861339974142208</v>
      </c>
      <c r="NN7" s="21">
        <v>5.5861339974142208</v>
      </c>
      <c r="NO7" s="21">
        <v>5.5861339974142208</v>
      </c>
      <c r="NP7" s="21">
        <v>5.5861339974142208</v>
      </c>
      <c r="NQ7" s="21">
        <v>5.5861339974142208</v>
      </c>
      <c r="NR7" s="21">
        <v>5.5861339974142208</v>
      </c>
      <c r="NS7" s="21">
        <v>5.5861339974142208</v>
      </c>
      <c r="NT7" s="21">
        <v>5.5861339974142208</v>
      </c>
      <c r="NU7" s="21">
        <v>5.5861339974142208</v>
      </c>
      <c r="NV7" s="21">
        <v>5.5861339974142208</v>
      </c>
      <c r="NW7" s="21">
        <v>5.5861339974142208</v>
      </c>
      <c r="NX7" s="21">
        <v>5.5861339974142208</v>
      </c>
      <c r="NY7" s="21">
        <v>5.5861339974142208</v>
      </c>
      <c r="NZ7" s="21">
        <v>5.5861339974142208</v>
      </c>
      <c r="OA7" s="21">
        <v>5.5861339974142208</v>
      </c>
      <c r="OB7" s="21">
        <v>5.5861339974142208</v>
      </c>
      <c r="OC7" s="21">
        <v>5.5861339974142208</v>
      </c>
      <c r="OD7" s="21">
        <v>5.5861339974142208</v>
      </c>
      <c r="OE7" s="21">
        <v>5.5861339974142208</v>
      </c>
      <c r="OF7" s="21">
        <v>5.5861339974142208</v>
      </c>
      <c r="OG7" s="21">
        <v>5.5861339974142208</v>
      </c>
      <c r="OH7" s="21">
        <v>5.5861339974142208</v>
      </c>
      <c r="OI7" s="21">
        <v>5.5861339974142208</v>
      </c>
      <c r="OJ7" s="21">
        <v>5.5861339974142208</v>
      </c>
      <c r="OK7" s="21">
        <v>5.5861339974142208</v>
      </c>
      <c r="OL7" s="21">
        <v>5.5861339974142208</v>
      </c>
      <c r="OM7" s="21">
        <v>5.5861339974142208</v>
      </c>
      <c r="ON7" s="21">
        <v>5.5861339974142208</v>
      </c>
      <c r="OO7" s="21">
        <v>5.5861339974142208</v>
      </c>
      <c r="OP7" s="21">
        <v>5.5861339974142208</v>
      </c>
      <c r="OQ7" s="21">
        <v>5.5861339974142208</v>
      </c>
      <c r="OR7" s="21">
        <v>5.5861339974142208</v>
      </c>
      <c r="OS7" s="21">
        <v>5.5861339974142208</v>
      </c>
      <c r="OT7" s="21">
        <v>5.5861339974142208</v>
      </c>
      <c r="OU7" s="21">
        <v>5.5861339974142208</v>
      </c>
      <c r="OV7" s="21">
        <v>5.5861339974142208</v>
      </c>
      <c r="OW7" s="21">
        <v>5.5861339974142208</v>
      </c>
      <c r="OX7" s="21">
        <v>5.5861339974142208</v>
      </c>
      <c r="OY7" s="21">
        <v>5.5861339974142208</v>
      </c>
      <c r="OZ7" s="21">
        <v>5.5861339974142208</v>
      </c>
      <c r="PA7" s="21">
        <v>5.5861339974142208</v>
      </c>
      <c r="PB7" s="21">
        <v>5.5861339974142208</v>
      </c>
      <c r="PC7" s="21">
        <v>5.5861339974142208</v>
      </c>
      <c r="PD7" s="21">
        <v>5.5861339974142208</v>
      </c>
      <c r="PE7" s="21">
        <v>5.5861339974142208</v>
      </c>
      <c r="PF7" s="21">
        <v>5.5861339974142208</v>
      </c>
      <c r="PG7" s="21">
        <v>5.5861339974142208</v>
      </c>
      <c r="PH7" s="21">
        <v>5.5861339974142208</v>
      </c>
      <c r="PI7" s="21">
        <v>5.5861339974142208</v>
      </c>
      <c r="PJ7" s="21">
        <v>5.5861339974142208</v>
      </c>
      <c r="PK7" s="21">
        <v>5.5861339974142208</v>
      </c>
      <c r="PL7" s="21">
        <v>5.5861339974142208</v>
      </c>
      <c r="PM7" s="21">
        <v>5.5861339974142208</v>
      </c>
      <c r="PN7" s="21">
        <v>5.5861339974142208</v>
      </c>
      <c r="PO7" s="21">
        <v>5.5861339974142208</v>
      </c>
      <c r="PP7" s="21">
        <v>5.5861339974142208</v>
      </c>
      <c r="PQ7" s="21">
        <v>5.5861339974142208</v>
      </c>
      <c r="PR7" s="21">
        <v>5.5861339974142208</v>
      </c>
      <c r="PS7" s="21">
        <v>5.5861339974142208</v>
      </c>
      <c r="PT7" s="21">
        <v>5.5861339974142208</v>
      </c>
      <c r="PU7" s="21">
        <v>5.5861339974142208</v>
      </c>
      <c r="PV7" s="21">
        <v>5.5861339974142208</v>
      </c>
      <c r="PW7" s="21">
        <v>5.5861339974142208</v>
      </c>
      <c r="PX7" s="21">
        <v>5.5861339974142208</v>
      </c>
      <c r="PY7" s="21">
        <v>5.5861339974142208</v>
      </c>
      <c r="PZ7" s="21">
        <v>5.5861339974142208</v>
      </c>
      <c r="QA7" s="21">
        <v>5.5861339974142208</v>
      </c>
      <c r="QB7" s="21">
        <v>5.5861339974142208</v>
      </c>
      <c r="QC7" s="21">
        <v>5.5861339974142208</v>
      </c>
      <c r="QD7" s="21">
        <v>5.5861339974142208</v>
      </c>
      <c r="QE7" s="21">
        <v>5.5861339974142208</v>
      </c>
      <c r="QF7" s="21">
        <v>5.5861339974142208</v>
      </c>
      <c r="QG7" s="21">
        <v>5.5861339974142208</v>
      </c>
      <c r="QH7" s="21">
        <v>5.5861339974142208</v>
      </c>
      <c r="QI7" s="21">
        <v>5.5861339974142208</v>
      </c>
      <c r="QJ7" s="21">
        <v>5.5861339974142208</v>
      </c>
      <c r="QK7" s="21">
        <v>5.5861339974142208</v>
      </c>
      <c r="QL7" s="21">
        <v>5.5861339974142208</v>
      </c>
      <c r="QM7" s="21">
        <v>5.5861339974142208</v>
      </c>
      <c r="QN7" s="21">
        <v>5.5861339974142208</v>
      </c>
      <c r="QO7" s="21">
        <v>5.5861339974142208</v>
      </c>
      <c r="QP7" s="21">
        <v>5.5861339974142208</v>
      </c>
      <c r="QQ7" s="21">
        <v>5.5861339974142208</v>
      </c>
      <c r="QR7" s="21">
        <v>5.5861339974142208</v>
      </c>
      <c r="QS7" s="21">
        <v>5.5861339974142208</v>
      </c>
      <c r="QT7" s="21">
        <v>5.5861339974142208</v>
      </c>
      <c r="QU7" s="21">
        <v>5.5861339974142208</v>
      </c>
      <c r="QV7" s="21">
        <v>5.5861339974142208</v>
      </c>
      <c r="QW7" s="21">
        <v>5.5861339974142208</v>
      </c>
      <c r="QX7" s="21">
        <v>5.5861339974142208</v>
      </c>
      <c r="QY7" s="21">
        <v>5.5861339974142208</v>
      </c>
      <c r="QZ7" s="21">
        <v>5.5861339974142208</v>
      </c>
      <c r="RA7" s="21">
        <v>5.5861339974142208</v>
      </c>
      <c r="RB7" s="21">
        <v>5.5861339974142208</v>
      </c>
      <c r="RC7" s="21">
        <v>5.5861339974142208</v>
      </c>
      <c r="RD7" s="21">
        <v>5.5861339974142208</v>
      </c>
      <c r="RE7" s="21">
        <v>5.5861339974142208</v>
      </c>
      <c r="RF7" s="21">
        <v>5.5861339974142208</v>
      </c>
      <c r="RG7" s="21">
        <v>5.5861339974142208</v>
      </c>
      <c r="RH7" s="21">
        <v>5.5861339974142208</v>
      </c>
      <c r="RI7" s="21">
        <v>5.5861339974142208</v>
      </c>
      <c r="RJ7" s="21">
        <v>5.5861339974142208</v>
      </c>
      <c r="RK7" s="21">
        <v>5.5861339974142208</v>
      </c>
      <c r="RL7" s="21">
        <v>5.5861339974142208</v>
      </c>
      <c r="RM7" s="21">
        <v>5.5861339974142208</v>
      </c>
      <c r="RN7" s="21">
        <v>5.5861339974142208</v>
      </c>
      <c r="RO7" s="21">
        <v>5.5861339974142208</v>
      </c>
      <c r="RP7" s="21">
        <v>5.5861339974142208</v>
      </c>
      <c r="RQ7" s="21">
        <v>5.5861339974142208</v>
      </c>
      <c r="RR7" s="21">
        <v>5.5861339974142208</v>
      </c>
      <c r="RS7" s="21">
        <v>5.5861339974142208</v>
      </c>
      <c r="RT7" s="21">
        <v>5.5861339974142208</v>
      </c>
      <c r="RU7" s="21">
        <v>5.5861339974142208</v>
      </c>
      <c r="RV7" s="21">
        <v>5.5861339974142208</v>
      </c>
      <c r="RW7" s="21">
        <v>5.5861339974142208</v>
      </c>
      <c r="RX7" s="21">
        <v>5.5861339974142208</v>
      </c>
      <c r="RY7" s="21">
        <v>5.5861339974142208</v>
      </c>
      <c r="RZ7" s="21">
        <v>5.5861339974142208</v>
      </c>
      <c r="SA7" s="21">
        <v>5.5861339974142208</v>
      </c>
      <c r="SB7" s="21">
        <v>5.5861339974142208</v>
      </c>
      <c r="SC7" s="21">
        <v>5.5861339974142208</v>
      </c>
      <c r="SD7" s="21">
        <v>5.5861339974142208</v>
      </c>
      <c r="SE7" s="21">
        <v>5.5861339974142208</v>
      </c>
      <c r="SF7" s="21">
        <v>5.5861339974142208</v>
      </c>
      <c r="SG7" s="21">
        <v>5.5861339974142208</v>
      </c>
      <c r="SH7" s="21">
        <v>5.5861339974142208</v>
      </c>
      <c r="SI7" s="21">
        <v>5.5861339974142208</v>
      </c>
      <c r="SJ7" s="21">
        <v>5.5861339974142208</v>
      </c>
      <c r="SK7" s="21">
        <v>5.5861339974142208</v>
      </c>
      <c r="SL7" s="21">
        <v>5.5861339974142208</v>
      </c>
      <c r="SM7" s="21">
        <v>5.5861339974142208</v>
      </c>
      <c r="SN7" s="21">
        <v>5.5861339974142208</v>
      </c>
    </row>
    <row r="8" spans="1:508" x14ac:dyDescent="0.35">
      <c r="A8" s="157">
        <v>46753</v>
      </c>
      <c r="B8" s="4">
        <v>5.67</v>
      </c>
      <c r="C8" s="4">
        <v>5.67</v>
      </c>
      <c r="D8" s="4">
        <v>5.67</v>
      </c>
      <c r="E8" s="4">
        <v>5.67</v>
      </c>
      <c r="F8" s="4">
        <v>5.67</v>
      </c>
      <c r="G8" s="4">
        <v>5.67</v>
      </c>
      <c r="H8" s="4">
        <v>5.67</v>
      </c>
      <c r="I8" s="4">
        <v>5.665935911662995</v>
      </c>
      <c r="J8" s="4">
        <v>5.665935911662995</v>
      </c>
      <c r="K8" s="4">
        <v>5.665935911662995</v>
      </c>
      <c r="L8" s="4">
        <v>5.665935911662995</v>
      </c>
      <c r="M8" s="4">
        <v>5.665935911662995</v>
      </c>
      <c r="N8" s="4">
        <v>5.665935911662995</v>
      </c>
      <c r="O8" s="4">
        <v>5.665935911662995</v>
      </c>
      <c r="P8" s="4">
        <v>5.665935911662995</v>
      </c>
      <c r="Q8" s="4">
        <v>5.665935911662995</v>
      </c>
      <c r="R8" s="4">
        <v>5.665935911662995</v>
      </c>
      <c r="S8" s="4">
        <v>5.665935911662995</v>
      </c>
      <c r="T8" s="4">
        <v>5.665935911662995</v>
      </c>
      <c r="U8" s="4">
        <v>5.665935911662995</v>
      </c>
      <c r="V8" s="4">
        <v>5.665935911662995</v>
      </c>
      <c r="W8" s="4">
        <v>5.665935911662995</v>
      </c>
      <c r="X8" s="4">
        <v>5.665935911662995</v>
      </c>
      <c r="Y8" s="4">
        <v>5.665935911662995</v>
      </c>
      <c r="Z8" s="4">
        <v>5.665935911662995</v>
      </c>
      <c r="AA8" s="4">
        <v>5.665935911662995</v>
      </c>
      <c r="AB8" s="4">
        <v>5.665935911662995</v>
      </c>
      <c r="AC8" s="4">
        <v>5.665935911662995</v>
      </c>
      <c r="AD8" s="4">
        <v>5.665935911662995</v>
      </c>
      <c r="AE8" s="4">
        <v>5.665935911662995</v>
      </c>
      <c r="AF8" s="4">
        <v>5.665935911662995</v>
      </c>
      <c r="AG8" s="4">
        <v>5.665935911662995</v>
      </c>
      <c r="AH8" s="4">
        <v>5.665935911662995</v>
      </c>
      <c r="AI8" s="4">
        <v>5.665935911662995</v>
      </c>
      <c r="AJ8" s="4">
        <v>5.665935911662995</v>
      </c>
      <c r="AK8" s="4">
        <v>5.665935911662995</v>
      </c>
      <c r="AL8" s="4">
        <v>5.665935911662995</v>
      </c>
      <c r="AM8" s="4">
        <v>5.665935911662995</v>
      </c>
      <c r="AN8" s="4">
        <v>5.665935911662995</v>
      </c>
      <c r="AO8" s="4">
        <v>5.665935911662995</v>
      </c>
      <c r="AP8" s="4">
        <v>5.665935911662995</v>
      </c>
      <c r="AQ8" s="4">
        <v>5.665935911662995</v>
      </c>
      <c r="AR8" s="4">
        <v>5.665935911662995</v>
      </c>
      <c r="AS8" s="4">
        <v>5.665935911662995</v>
      </c>
      <c r="AT8" s="4">
        <v>5.665935911662995</v>
      </c>
      <c r="AU8" s="4">
        <v>5.665935911662995</v>
      </c>
      <c r="AV8" s="4">
        <v>5.665935911662995</v>
      </c>
      <c r="AW8" s="4">
        <v>5.665935911662995</v>
      </c>
      <c r="AX8" s="21">
        <v>5.665935911662995</v>
      </c>
      <c r="AY8" s="21">
        <v>5.665935911662995</v>
      </c>
      <c r="AZ8" s="21">
        <v>5.665935911662995</v>
      </c>
      <c r="BA8" s="21">
        <v>5.665935911662995</v>
      </c>
      <c r="BB8" s="21">
        <v>5.665935911662995</v>
      </c>
      <c r="BC8" s="21">
        <v>5.665935911662995</v>
      </c>
      <c r="BD8" s="21">
        <v>5.665935911662995</v>
      </c>
      <c r="BE8" s="21">
        <v>5.665935911662995</v>
      </c>
      <c r="BF8" s="21">
        <v>5.665935911662995</v>
      </c>
      <c r="BG8" s="21">
        <v>5.665935911662995</v>
      </c>
      <c r="BH8" s="21">
        <v>5.665935911662995</v>
      </c>
      <c r="BI8" s="21">
        <v>5.665935911662995</v>
      </c>
      <c r="BJ8" s="21">
        <v>5.665935911662995</v>
      </c>
      <c r="BK8" s="21">
        <v>5.665935911662995</v>
      </c>
      <c r="BL8" s="21">
        <v>5.665935911662995</v>
      </c>
      <c r="BM8" s="21">
        <v>5.665935911662995</v>
      </c>
      <c r="BN8" s="21">
        <v>5.665935911662995</v>
      </c>
      <c r="BO8" s="21">
        <v>5.665935911662995</v>
      </c>
      <c r="BP8" s="21">
        <v>5.665935911662995</v>
      </c>
      <c r="BQ8" s="21">
        <v>5.665935911662995</v>
      </c>
      <c r="BR8" s="21">
        <v>5.665935911662995</v>
      </c>
      <c r="BS8" s="21">
        <v>5.665935911662995</v>
      </c>
      <c r="BT8" s="21">
        <v>5.665935911662995</v>
      </c>
      <c r="BU8" s="21">
        <v>5.665935911662995</v>
      </c>
      <c r="BV8" s="21">
        <v>5.665935911662995</v>
      </c>
      <c r="BW8" s="21">
        <v>5.665935911662995</v>
      </c>
      <c r="BX8" s="21">
        <v>5.665935911662995</v>
      </c>
      <c r="BY8" s="21">
        <v>5.665935911662995</v>
      </c>
      <c r="BZ8" s="21">
        <v>5.665935911662995</v>
      </c>
      <c r="CA8" s="21">
        <v>5.665935911662995</v>
      </c>
      <c r="CB8" s="21">
        <v>5.665935911662995</v>
      </c>
      <c r="CC8" s="21">
        <v>5.665935911662995</v>
      </c>
      <c r="CD8" s="21">
        <v>5.665935911662995</v>
      </c>
      <c r="CE8" s="21">
        <v>5.665935911662995</v>
      </c>
      <c r="CF8" s="21">
        <v>5.665935911662995</v>
      </c>
      <c r="CG8" s="21">
        <v>5.665935911662995</v>
      </c>
      <c r="CH8" s="21">
        <v>5.665935911662995</v>
      </c>
      <c r="CI8" s="21">
        <v>5.665935911662995</v>
      </c>
      <c r="CJ8" s="21">
        <v>5.665935911662995</v>
      </c>
      <c r="CK8" s="21">
        <v>5.665935911662995</v>
      </c>
      <c r="CL8" s="21">
        <v>5.665935911662995</v>
      </c>
      <c r="CM8" s="21">
        <v>5.665935911662995</v>
      </c>
      <c r="CN8" s="21">
        <v>5.665935911662995</v>
      </c>
      <c r="CO8" s="21">
        <v>5.665935911662995</v>
      </c>
      <c r="CP8" s="21">
        <v>5.665935911662995</v>
      </c>
      <c r="CQ8" s="21">
        <v>5.665935911662995</v>
      </c>
      <c r="CR8" s="21">
        <v>5.665935911662995</v>
      </c>
      <c r="CS8" s="21">
        <v>5.665935911662995</v>
      </c>
      <c r="CT8" s="21">
        <v>5.665935911662995</v>
      </c>
      <c r="CU8" s="21">
        <v>5.665935911662995</v>
      </c>
      <c r="CV8" s="21">
        <v>5.665935911662995</v>
      </c>
      <c r="CW8" s="21">
        <v>5.665935911662995</v>
      </c>
      <c r="CX8" s="21">
        <v>5.665935911662995</v>
      </c>
      <c r="CY8" s="21">
        <v>5.665935911662995</v>
      </c>
      <c r="CZ8" s="21">
        <v>5.665935911662995</v>
      </c>
      <c r="DA8" s="21">
        <v>5.665935911662995</v>
      </c>
      <c r="DB8" s="21">
        <v>5.665935911662995</v>
      </c>
      <c r="DC8" s="21">
        <v>5.665935911662995</v>
      </c>
      <c r="DD8" s="21">
        <v>5.665935911662995</v>
      </c>
      <c r="DE8" s="21">
        <v>5.665935911662995</v>
      </c>
      <c r="DF8" s="21">
        <v>5.665935911662995</v>
      </c>
      <c r="DG8" s="21">
        <v>5.665935911662995</v>
      </c>
      <c r="DH8" s="21">
        <v>5.665935911662995</v>
      </c>
      <c r="DI8" s="21">
        <v>5.665935911662995</v>
      </c>
      <c r="DJ8" s="21">
        <v>5.665935911662995</v>
      </c>
      <c r="DK8" s="21">
        <v>5.665935911662995</v>
      </c>
      <c r="DL8" s="21">
        <v>5.665935911662995</v>
      </c>
      <c r="DM8" s="21">
        <v>5.665935911662995</v>
      </c>
      <c r="DN8" s="21">
        <v>5.665935911662995</v>
      </c>
      <c r="DO8" s="21">
        <v>5.665935911662995</v>
      </c>
      <c r="DP8" s="21">
        <v>5.665935911662995</v>
      </c>
      <c r="DQ8" s="21">
        <v>5.665935911662995</v>
      </c>
      <c r="DR8" s="21">
        <v>5.665935911662995</v>
      </c>
      <c r="DS8" s="21">
        <v>5.665935911662995</v>
      </c>
      <c r="DT8" s="21">
        <v>5.665935911662995</v>
      </c>
      <c r="DU8" s="21">
        <v>5.665935911662995</v>
      </c>
      <c r="DV8" s="21">
        <v>5.665935911662995</v>
      </c>
      <c r="DW8" s="21">
        <v>5.665935911662995</v>
      </c>
      <c r="DX8" s="21">
        <v>5.665935911662995</v>
      </c>
      <c r="DY8" s="21">
        <v>5.665935911662995</v>
      </c>
      <c r="DZ8" s="21">
        <v>5.665935911662995</v>
      </c>
      <c r="EA8" s="21">
        <v>5.665935911662995</v>
      </c>
      <c r="EB8" s="21">
        <v>5.665935911662995</v>
      </c>
      <c r="EC8" s="21">
        <v>5.665935911662995</v>
      </c>
      <c r="ED8" s="21">
        <v>5.665935911662995</v>
      </c>
      <c r="EE8" s="21">
        <v>5.665935911662995</v>
      </c>
      <c r="EF8" s="21">
        <v>5.665935911662995</v>
      </c>
      <c r="EG8" s="21">
        <v>5.665935911662995</v>
      </c>
      <c r="EH8" s="21">
        <v>5.665935911662995</v>
      </c>
      <c r="EI8" s="21">
        <v>5.665935911662995</v>
      </c>
      <c r="EJ8" s="21">
        <v>5.665935911662995</v>
      </c>
      <c r="EK8" s="21">
        <v>5.665935911662995</v>
      </c>
      <c r="EL8" s="21">
        <v>5.665935911662995</v>
      </c>
      <c r="EM8" s="21">
        <v>5.665935911662995</v>
      </c>
      <c r="EN8" s="21">
        <v>5.665935911662995</v>
      </c>
      <c r="EO8" s="21">
        <v>5.665935911662995</v>
      </c>
      <c r="EP8" s="21">
        <v>5.665935911662995</v>
      </c>
      <c r="EQ8" s="21">
        <v>5.665935911662995</v>
      </c>
      <c r="ER8" s="21">
        <v>5.665935911662995</v>
      </c>
      <c r="ES8" s="21">
        <v>5.665935911662995</v>
      </c>
      <c r="ET8" s="21">
        <v>5.665935911662995</v>
      </c>
      <c r="EU8" s="21">
        <v>5.665935911662995</v>
      </c>
      <c r="EV8" s="21">
        <v>5.665935911662995</v>
      </c>
      <c r="EW8" s="21">
        <v>5.665935911662995</v>
      </c>
      <c r="EX8" s="21">
        <v>5.665935911662995</v>
      </c>
      <c r="EY8" s="21">
        <v>5.665935911662995</v>
      </c>
      <c r="EZ8" s="21">
        <v>5.665935911662995</v>
      </c>
      <c r="FA8" s="21">
        <v>5.665935911662995</v>
      </c>
      <c r="FB8" s="21">
        <v>5.665935911662995</v>
      </c>
      <c r="FC8" s="21">
        <v>5.665935911662995</v>
      </c>
      <c r="FD8" s="21">
        <v>5.665935911662995</v>
      </c>
      <c r="FE8" s="21">
        <v>5.665935911662995</v>
      </c>
      <c r="FF8" s="21">
        <v>5.665935911662995</v>
      </c>
      <c r="FG8" s="21">
        <v>5.665935911662995</v>
      </c>
      <c r="FH8" s="21">
        <v>5.665935911662995</v>
      </c>
      <c r="FI8" s="21">
        <v>5.665935911662995</v>
      </c>
      <c r="FJ8" s="21">
        <v>5.665935911662995</v>
      </c>
      <c r="FK8" s="21">
        <v>5.665935911662995</v>
      </c>
      <c r="FL8" s="21">
        <v>5.665935911662995</v>
      </c>
      <c r="FM8" s="21">
        <v>5.665935911662995</v>
      </c>
      <c r="FN8" s="21">
        <v>5.665935911662995</v>
      </c>
      <c r="FO8" s="21">
        <v>5.665935911662995</v>
      </c>
      <c r="FP8" s="21">
        <v>5.665935911662995</v>
      </c>
      <c r="FQ8" s="21">
        <v>5.665935911662995</v>
      </c>
      <c r="FR8" s="21">
        <v>5.665935911662995</v>
      </c>
      <c r="FS8" s="21">
        <v>5.665935911662995</v>
      </c>
      <c r="FT8" s="21">
        <v>5.665935911662995</v>
      </c>
      <c r="FU8" s="21">
        <v>5.665935911662995</v>
      </c>
      <c r="FV8" s="21">
        <v>5.665935911662995</v>
      </c>
      <c r="FW8" s="21">
        <v>5.665935911662995</v>
      </c>
      <c r="FX8" s="21">
        <v>5.665935911662995</v>
      </c>
      <c r="FY8" s="21">
        <v>5.665935911662995</v>
      </c>
      <c r="FZ8" s="21">
        <v>5.665935911662995</v>
      </c>
      <c r="GA8" s="21">
        <v>5.665935911662995</v>
      </c>
      <c r="GB8" s="21">
        <v>5.665935911662995</v>
      </c>
      <c r="GC8" s="21">
        <v>5.665935911662995</v>
      </c>
      <c r="GD8" s="21">
        <v>5.665935911662995</v>
      </c>
      <c r="GE8" s="21">
        <v>5.665935911662995</v>
      </c>
      <c r="GF8" s="21">
        <v>5.665935911662995</v>
      </c>
      <c r="GG8" s="21">
        <v>5.665935911662995</v>
      </c>
      <c r="GH8" s="21">
        <v>5.665935911662995</v>
      </c>
      <c r="GI8" s="21">
        <v>5.665935911662995</v>
      </c>
      <c r="GJ8" s="21">
        <v>5.665935911662995</v>
      </c>
      <c r="GK8" s="21">
        <v>5.665935911662995</v>
      </c>
      <c r="GL8" s="21">
        <v>5.665935911662995</v>
      </c>
      <c r="GM8" s="21">
        <v>5.665935911662995</v>
      </c>
      <c r="GN8" s="21">
        <v>5.665935911662995</v>
      </c>
      <c r="GO8" s="21">
        <v>5.665935911662995</v>
      </c>
      <c r="GP8" s="21">
        <v>5.665935911662995</v>
      </c>
      <c r="GQ8" s="21">
        <v>5.665935911662995</v>
      </c>
      <c r="GR8" s="21">
        <v>5.665935911662995</v>
      </c>
      <c r="GS8" s="21">
        <v>5.665935911662995</v>
      </c>
      <c r="GT8" s="21">
        <v>5.665935911662995</v>
      </c>
      <c r="GU8" s="21">
        <v>5.665935911662995</v>
      </c>
      <c r="GV8" s="21">
        <v>5.665935911662995</v>
      </c>
      <c r="GW8" s="21">
        <v>5.665935911662995</v>
      </c>
      <c r="GX8" s="21">
        <v>5.665935911662995</v>
      </c>
      <c r="GY8" s="21">
        <v>5.665935911662995</v>
      </c>
      <c r="GZ8" s="21">
        <v>5.665935911662995</v>
      </c>
      <c r="HA8" s="21">
        <v>5.665935911662995</v>
      </c>
      <c r="HB8" s="21">
        <v>5.665935911662995</v>
      </c>
      <c r="HC8" s="21">
        <v>5.665935911662995</v>
      </c>
      <c r="HD8" s="21">
        <v>5.665935911662995</v>
      </c>
      <c r="HE8" s="21">
        <v>5.665935911662995</v>
      </c>
      <c r="HF8" s="21">
        <v>5.665935911662995</v>
      </c>
      <c r="HG8" s="21">
        <v>5.665935911662995</v>
      </c>
      <c r="HH8" s="21">
        <v>5.665935911662995</v>
      </c>
      <c r="HI8" s="21">
        <v>5.665935911662995</v>
      </c>
      <c r="HJ8" s="21">
        <v>5.665935911662995</v>
      </c>
      <c r="HK8" s="21">
        <v>5.665935911662995</v>
      </c>
      <c r="HL8" s="21">
        <v>5.665935911662995</v>
      </c>
      <c r="HM8" s="21">
        <v>5.665935911662995</v>
      </c>
      <c r="HN8" s="21">
        <v>5.665935911662995</v>
      </c>
      <c r="HO8" s="21">
        <v>5.665935911662995</v>
      </c>
      <c r="HP8" s="21">
        <v>5.665935911662995</v>
      </c>
      <c r="HQ8" s="21">
        <v>5.665935911662995</v>
      </c>
      <c r="HR8" s="21">
        <v>5.665935911662995</v>
      </c>
      <c r="HS8" s="21">
        <v>5.665935911662995</v>
      </c>
      <c r="HT8" s="21">
        <v>5.665935911662995</v>
      </c>
      <c r="HU8" s="21">
        <v>5.665935911662995</v>
      </c>
      <c r="HV8" s="21">
        <v>5.665935911662995</v>
      </c>
      <c r="HW8" s="21">
        <v>5.665935911662995</v>
      </c>
      <c r="HX8" s="21">
        <v>5.665935911662995</v>
      </c>
      <c r="HY8" s="21">
        <v>5.665935911662995</v>
      </c>
      <c r="HZ8" s="21">
        <v>5.665935911662995</v>
      </c>
      <c r="IA8" s="21">
        <v>5.665935911662995</v>
      </c>
      <c r="IB8" s="21">
        <v>5.665935911662995</v>
      </c>
      <c r="IC8" s="21">
        <v>5.665935911662995</v>
      </c>
      <c r="ID8" s="21">
        <v>5.665935911662995</v>
      </c>
      <c r="IE8" s="21">
        <v>5.665935911662995</v>
      </c>
      <c r="IF8" s="21">
        <v>5.665935911662995</v>
      </c>
      <c r="IG8" s="21">
        <v>5.665935911662995</v>
      </c>
      <c r="IH8" s="21">
        <v>5.665935911662995</v>
      </c>
      <c r="II8" s="21">
        <v>5.665935911662995</v>
      </c>
      <c r="IJ8" s="21">
        <v>5.665935911662995</v>
      </c>
      <c r="IK8" s="21">
        <v>5.665935911662995</v>
      </c>
      <c r="IL8" s="21">
        <v>5.665935911662995</v>
      </c>
      <c r="IM8" s="21">
        <v>5.665935911662995</v>
      </c>
      <c r="IN8" s="21">
        <v>5.665935911662995</v>
      </c>
      <c r="IO8" s="21">
        <v>5.665935911662995</v>
      </c>
      <c r="IP8" s="21">
        <v>5.665935911662995</v>
      </c>
      <c r="IQ8" s="21">
        <v>5.665935911662995</v>
      </c>
      <c r="IR8" s="21">
        <v>5.665935911662995</v>
      </c>
      <c r="IS8" s="21">
        <v>5.665935911662995</v>
      </c>
      <c r="IT8" s="21">
        <v>5.665935911662995</v>
      </c>
      <c r="IU8" s="21">
        <v>5.665935911662995</v>
      </c>
      <c r="IV8" s="21">
        <v>5.665935911662995</v>
      </c>
      <c r="IW8" s="21">
        <v>5.665935911662995</v>
      </c>
      <c r="IX8" s="21">
        <v>5.665935911662995</v>
      </c>
      <c r="IY8" s="21">
        <v>5.665935911662995</v>
      </c>
      <c r="IZ8" s="21">
        <v>5.665935911662995</v>
      </c>
      <c r="JA8" s="21">
        <v>5.665935911662995</v>
      </c>
      <c r="JB8" s="21">
        <v>5.665935911662995</v>
      </c>
      <c r="JC8" s="21">
        <v>5.665935911662995</v>
      </c>
      <c r="JD8" s="21">
        <v>5.665935911662995</v>
      </c>
      <c r="JE8" s="21">
        <v>5.665935911662995</v>
      </c>
      <c r="JF8" s="21">
        <v>5.665935911662995</v>
      </c>
      <c r="JG8" s="21">
        <v>5.665935911662995</v>
      </c>
      <c r="JH8" s="21">
        <v>5.665935911662995</v>
      </c>
      <c r="JI8" s="21">
        <v>5.665935911662995</v>
      </c>
      <c r="JJ8" s="21">
        <v>5.665935911662995</v>
      </c>
      <c r="JK8" s="21">
        <v>5.665935911662995</v>
      </c>
      <c r="JL8" s="21">
        <v>5.665935911662995</v>
      </c>
      <c r="JM8" s="21">
        <v>5.665935911662995</v>
      </c>
      <c r="JN8" s="21">
        <v>5.665935911662995</v>
      </c>
      <c r="JO8" s="21">
        <v>5.665935911662995</v>
      </c>
      <c r="JP8" s="21">
        <v>5.665935911662995</v>
      </c>
      <c r="JQ8" s="21">
        <v>5.665935911662995</v>
      </c>
      <c r="JR8" s="21">
        <v>5.665935911662995</v>
      </c>
      <c r="JS8" s="21">
        <v>5.665935911662995</v>
      </c>
      <c r="JT8" s="21">
        <v>5.665935911662995</v>
      </c>
      <c r="JU8" s="21">
        <v>5.665935911662995</v>
      </c>
      <c r="JV8" s="21">
        <v>5.665935911662995</v>
      </c>
      <c r="JW8" s="21">
        <v>5.665935911662995</v>
      </c>
      <c r="JX8" s="21">
        <v>5.665935911662995</v>
      </c>
      <c r="JY8" s="21">
        <v>5.665935911662995</v>
      </c>
      <c r="JZ8" s="21">
        <v>5.665935911662995</v>
      </c>
      <c r="KA8" s="21">
        <v>5.665935911662995</v>
      </c>
      <c r="KB8" s="21">
        <v>5.665935911662995</v>
      </c>
      <c r="KC8" s="21">
        <v>5.665935911662995</v>
      </c>
      <c r="KD8" s="21">
        <v>5.665935911662995</v>
      </c>
      <c r="KE8" s="21">
        <v>5.665935911662995</v>
      </c>
      <c r="KF8" s="21">
        <v>5.665935911662995</v>
      </c>
      <c r="KG8" s="21">
        <v>5.665935911662995</v>
      </c>
      <c r="KH8" s="21">
        <v>5.665935911662995</v>
      </c>
      <c r="KI8" s="21">
        <v>5.665935911662995</v>
      </c>
      <c r="KJ8" s="21">
        <v>5.665935911662995</v>
      </c>
      <c r="KK8" s="21">
        <v>5.665935911662995</v>
      </c>
      <c r="KL8" s="21">
        <v>5.665935911662995</v>
      </c>
      <c r="KM8" s="21">
        <v>5.665935911662995</v>
      </c>
      <c r="KN8" s="21">
        <v>5.665935911662995</v>
      </c>
      <c r="KO8" s="21">
        <v>5.665935911662995</v>
      </c>
      <c r="KP8" s="21">
        <v>5.665935911662995</v>
      </c>
      <c r="KQ8" s="21">
        <v>5.665935911662995</v>
      </c>
      <c r="KR8" s="21">
        <v>5.665935911662995</v>
      </c>
      <c r="KS8" s="21">
        <v>5.665935911662995</v>
      </c>
      <c r="KT8" s="21">
        <v>5.665935911662995</v>
      </c>
      <c r="KU8" s="21">
        <v>5.665935911662995</v>
      </c>
      <c r="KV8" s="21">
        <v>5.665935911662995</v>
      </c>
      <c r="KW8" s="21">
        <v>5.665935911662995</v>
      </c>
      <c r="KX8" s="21">
        <v>5.665935911662995</v>
      </c>
      <c r="KY8" s="21">
        <v>5.665935911662995</v>
      </c>
      <c r="KZ8" s="21">
        <v>5.665935911662995</v>
      </c>
      <c r="LA8" s="21">
        <v>5.665935911662995</v>
      </c>
      <c r="LB8" s="21">
        <v>5.665935911662995</v>
      </c>
      <c r="LC8" s="21">
        <v>5.665935911662995</v>
      </c>
      <c r="LD8" s="21">
        <v>5.665935911662995</v>
      </c>
      <c r="LE8" s="21">
        <v>5.665935911662995</v>
      </c>
      <c r="LF8" s="21">
        <v>5.665935911662995</v>
      </c>
      <c r="LG8" s="21">
        <v>5.665935911662995</v>
      </c>
      <c r="LH8" s="21">
        <v>5.665935911662995</v>
      </c>
      <c r="LI8" s="21">
        <v>5.665935911662995</v>
      </c>
      <c r="LJ8" s="21">
        <v>5.665935911662995</v>
      </c>
      <c r="LK8" s="21">
        <v>5.665935911662995</v>
      </c>
      <c r="LL8" s="21">
        <v>5.665935911662995</v>
      </c>
      <c r="LM8" s="21">
        <v>5.665935911662995</v>
      </c>
      <c r="LN8" s="21">
        <v>5.665935911662995</v>
      </c>
      <c r="LO8" s="21">
        <v>5.665935911662995</v>
      </c>
      <c r="LP8" s="21">
        <v>5.665935911662995</v>
      </c>
      <c r="LQ8" s="21">
        <v>5.665935911662995</v>
      </c>
      <c r="LR8" s="21">
        <v>5.665935911662995</v>
      </c>
      <c r="LS8" s="21">
        <v>5.665935911662995</v>
      </c>
      <c r="LT8" s="21">
        <v>5.665935911662995</v>
      </c>
      <c r="LU8" s="21">
        <v>5.665935911662995</v>
      </c>
      <c r="LV8" s="21">
        <v>5.665935911662995</v>
      </c>
      <c r="LW8" s="21">
        <v>5.665935911662995</v>
      </c>
      <c r="LX8" s="21">
        <v>5.665935911662995</v>
      </c>
      <c r="LY8" s="21">
        <v>5.665935911662995</v>
      </c>
      <c r="LZ8" s="21">
        <v>5.665935911662995</v>
      </c>
      <c r="MA8" s="21">
        <v>5.665935911662995</v>
      </c>
      <c r="MB8" s="21">
        <v>5.665935911662995</v>
      </c>
      <c r="MC8" s="21">
        <v>5.665935911662995</v>
      </c>
      <c r="MD8" s="21">
        <v>5.665935911662995</v>
      </c>
      <c r="ME8" s="21">
        <v>5.665935911662995</v>
      </c>
      <c r="MF8" s="21">
        <v>5.665935911662995</v>
      </c>
      <c r="MG8" s="21">
        <v>5.665935911662995</v>
      </c>
      <c r="MH8" s="21">
        <v>5.665935911662995</v>
      </c>
      <c r="MI8" s="21">
        <v>5.665935911662995</v>
      </c>
      <c r="MJ8" s="21">
        <v>5.665935911662995</v>
      </c>
      <c r="MK8" s="21">
        <v>5.665935911662995</v>
      </c>
      <c r="ML8" s="21">
        <v>5.665935911662995</v>
      </c>
      <c r="MM8" s="21">
        <v>5.665935911662995</v>
      </c>
      <c r="MN8" s="21">
        <v>5.665935911662995</v>
      </c>
      <c r="MO8" s="21">
        <v>5.665935911662995</v>
      </c>
      <c r="MP8" s="21">
        <v>5.665935911662995</v>
      </c>
      <c r="MQ8" s="21">
        <v>5.665935911662995</v>
      </c>
      <c r="MR8" s="21">
        <v>5.665935911662995</v>
      </c>
      <c r="MS8" s="21">
        <v>5.665935911662995</v>
      </c>
      <c r="MT8" s="21">
        <v>5.665935911662995</v>
      </c>
      <c r="MU8" s="21">
        <v>5.665935911662995</v>
      </c>
      <c r="MV8" s="21">
        <v>5.665935911662995</v>
      </c>
      <c r="MW8" s="21">
        <v>5.665935911662995</v>
      </c>
      <c r="MX8" s="21">
        <v>5.665935911662995</v>
      </c>
      <c r="MY8" s="21">
        <v>5.665935911662995</v>
      </c>
      <c r="MZ8" s="21">
        <v>5.665935911662995</v>
      </c>
      <c r="NA8" s="21">
        <v>5.665935911662995</v>
      </c>
      <c r="NB8" s="21">
        <v>5.665935911662995</v>
      </c>
      <c r="NC8" s="21">
        <v>5.665935911662995</v>
      </c>
      <c r="ND8" s="21">
        <v>5.665935911662995</v>
      </c>
      <c r="NE8" s="21">
        <v>5.665935911662995</v>
      </c>
      <c r="NF8" s="21">
        <v>5.665935911662995</v>
      </c>
      <c r="NG8" s="21">
        <v>5.665935911662995</v>
      </c>
      <c r="NH8" s="21">
        <v>5.665935911662995</v>
      </c>
      <c r="NI8" s="21">
        <v>5.665935911662995</v>
      </c>
      <c r="NJ8" s="21">
        <v>5.665935911662995</v>
      </c>
      <c r="NK8" s="21">
        <v>5.665935911662995</v>
      </c>
      <c r="NL8" s="21">
        <v>5.665935911662995</v>
      </c>
      <c r="NM8" s="21">
        <v>5.665935911662995</v>
      </c>
      <c r="NN8" s="21">
        <v>5.665935911662995</v>
      </c>
      <c r="NO8" s="21">
        <v>5.665935911662995</v>
      </c>
      <c r="NP8" s="21">
        <v>5.665935911662995</v>
      </c>
      <c r="NQ8" s="21">
        <v>5.665935911662995</v>
      </c>
      <c r="NR8" s="21">
        <v>5.665935911662995</v>
      </c>
      <c r="NS8" s="21">
        <v>5.665935911662995</v>
      </c>
      <c r="NT8" s="21">
        <v>5.665935911662995</v>
      </c>
      <c r="NU8" s="21">
        <v>5.665935911662995</v>
      </c>
      <c r="NV8" s="21">
        <v>5.665935911662995</v>
      </c>
      <c r="NW8" s="21">
        <v>5.665935911662995</v>
      </c>
      <c r="NX8" s="21">
        <v>5.665935911662995</v>
      </c>
      <c r="NY8" s="21">
        <v>5.665935911662995</v>
      </c>
      <c r="NZ8" s="21">
        <v>5.665935911662995</v>
      </c>
      <c r="OA8" s="21">
        <v>5.665935911662995</v>
      </c>
      <c r="OB8" s="21">
        <v>5.665935911662995</v>
      </c>
      <c r="OC8" s="21">
        <v>5.665935911662995</v>
      </c>
      <c r="OD8" s="21">
        <v>5.665935911662995</v>
      </c>
      <c r="OE8" s="21">
        <v>5.665935911662995</v>
      </c>
      <c r="OF8" s="21">
        <v>5.665935911662995</v>
      </c>
      <c r="OG8" s="21">
        <v>5.665935911662995</v>
      </c>
      <c r="OH8" s="21">
        <v>5.665935911662995</v>
      </c>
      <c r="OI8" s="21">
        <v>5.665935911662995</v>
      </c>
      <c r="OJ8" s="21">
        <v>5.665935911662995</v>
      </c>
      <c r="OK8" s="21">
        <v>5.665935911662995</v>
      </c>
      <c r="OL8" s="21">
        <v>5.665935911662995</v>
      </c>
      <c r="OM8" s="21">
        <v>5.665935911662995</v>
      </c>
      <c r="ON8" s="21">
        <v>5.665935911662995</v>
      </c>
      <c r="OO8" s="21">
        <v>5.665935911662995</v>
      </c>
      <c r="OP8" s="21">
        <v>5.665935911662995</v>
      </c>
      <c r="OQ8" s="21">
        <v>5.665935911662995</v>
      </c>
      <c r="OR8" s="21">
        <v>5.665935911662995</v>
      </c>
      <c r="OS8" s="21">
        <v>5.665935911662995</v>
      </c>
      <c r="OT8" s="21">
        <v>5.665935911662995</v>
      </c>
      <c r="OU8" s="21">
        <v>5.665935911662995</v>
      </c>
      <c r="OV8" s="21">
        <v>5.665935911662995</v>
      </c>
      <c r="OW8" s="21">
        <v>5.665935911662995</v>
      </c>
      <c r="OX8" s="21">
        <v>5.665935911662995</v>
      </c>
      <c r="OY8" s="21">
        <v>5.665935911662995</v>
      </c>
      <c r="OZ8" s="21">
        <v>5.665935911662995</v>
      </c>
      <c r="PA8" s="21">
        <v>5.665935911662995</v>
      </c>
      <c r="PB8" s="21">
        <v>5.665935911662995</v>
      </c>
      <c r="PC8" s="21">
        <v>5.665935911662995</v>
      </c>
      <c r="PD8" s="21">
        <v>5.665935911662995</v>
      </c>
      <c r="PE8" s="21">
        <v>5.665935911662995</v>
      </c>
      <c r="PF8" s="21">
        <v>5.665935911662995</v>
      </c>
      <c r="PG8" s="21">
        <v>5.665935911662995</v>
      </c>
      <c r="PH8" s="21">
        <v>5.665935911662995</v>
      </c>
      <c r="PI8" s="21">
        <v>5.665935911662995</v>
      </c>
      <c r="PJ8" s="21">
        <v>5.665935911662995</v>
      </c>
      <c r="PK8" s="21">
        <v>5.665935911662995</v>
      </c>
      <c r="PL8" s="21">
        <v>5.665935911662995</v>
      </c>
      <c r="PM8" s="21">
        <v>5.665935911662995</v>
      </c>
      <c r="PN8" s="21">
        <v>5.665935911662995</v>
      </c>
      <c r="PO8" s="21">
        <v>5.665935911662995</v>
      </c>
      <c r="PP8" s="21">
        <v>5.665935911662995</v>
      </c>
      <c r="PQ8" s="21">
        <v>5.665935911662995</v>
      </c>
      <c r="PR8" s="21">
        <v>5.665935911662995</v>
      </c>
      <c r="PS8" s="21">
        <v>5.665935911662995</v>
      </c>
      <c r="PT8" s="21">
        <v>5.665935911662995</v>
      </c>
      <c r="PU8" s="21">
        <v>5.665935911662995</v>
      </c>
      <c r="PV8" s="21">
        <v>5.665935911662995</v>
      </c>
      <c r="PW8" s="21">
        <v>5.665935911662995</v>
      </c>
      <c r="PX8" s="21">
        <v>5.665935911662995</v>
      </c>
      <c r="PY8" s="21">
        <v>5.665935911662995</v>
      </c>
      <c r="PZ8" s="21">
        <v>5.665935911662995</v>
      </c>
      <c r="QA8" s="21">
        <v>5.665935911662995</v>
      </c>
      <c r="QB8" s="21">
        <v>5.665935911662995</v>
      </c>
      <c r="QC8" s="21">
        <v>5.665935911662995</v>
      </c>
      <c r="QD8" s="21">
        <v>5.665935911662995</v>
      </c>
      <c r="QE8" s="21">
        <v>5.665935911662995</v>
      </c>
      <c r="QF8" s="21">
        <v>5.665935911662995</v>
      </c>
      <c r="QG8" s="21">
        <v>5.665935911662995</v>
      </c>
      <c r="QH8" s="21">
        <v>5.665935911662995</v>
      </c>
      <c r="QI8" s="21">
        <v>5.665935911662995</v>
      </c>
      <c r="QJ8" s="21">
        <v>5.665935911662995</v>
      </c>
      <c r="QK8" s="21">
        <v>5.665935911662995</v>
      </c>
      <c r="QL8" s="21">
        <v>5.665935911662995</v>
      </c>
      <c r="QM8" s="21">
        <v>5.665935911662995</v>
      </c>
      <c r="QN8" s="21">
        <v>5.665935911662995</v>
      </c>
      <c r="QO8" s="21">
        <v>5.665935911662995</v>
      </c>
      <c r="QP8" s="21">
        <v>5.665935911662995</v>
      </c>
      <c r="QQ8" s="21">
        <v>5.665935911662995</v>
      </c>
      <c r="QR8" s="21">
        <v>5.665935911662995</v>
      </c>
      <c r="QS8" s="21">
        <v>5.665935911662995</v>
      </c>
      <c r="QT8" s="21">
        <v>5.665935911662995</v>
      </c>
      <c r="QU8" s="21">
        <v>5.665935911662995</v>
      </c>
      <c r="QV8" s="21">
        <v>5.665935911662995</v>
      </c>
      <c r="QW8" s="21">
        <v>5.665935911662995</v>
      </c>
      <c r="QX8" s="21">
        <v>5.665935911662995</v>
      </c>
      <c r="QY8" s="21">
        <v>5.665935911662995</v>
      </c>
      <c r="QZ8" s="21">
        <v>5.665935911662995</v>
      </c>
      <c r="RA8" s="21">
        <v>5.665935911662995</v>
      </c>
      <c r="RB8" s="21">
        <v>5.665935911662995</v>
      </c>
      <c r="RC8" s="21">
        <v>5.665935911662995</v>
      </c>
      <c r="RD8" s="21">
        <v>5.665935911662995</v>
      </c>
      <c r="RE8" s="21">
        <v>5.665935911662995</v>
      </c>
      <c r="RF8" s="21">
        <v>5.665935911662995</v>
      </c>
      <c r="RG8" s="21">
        <v>5.665935911662995</v>
      </c>
      <c r="RH8" s="21">
        <v>5.665935911662995</v>
      </c>
      <c r="RI8" s="21">
        <v>5.665935911662995</v>
      </c>
      <c r="RJ8" s="21">
        <v>5.665935911662995</v>
      </c>
      <c r="RK8" s="21">
        <v>5.665935911662995</v>
      </c>
      <c r="RL8" s="21">
        <v>5.665935911662995</v>
      </c>
      <c r="RM8" s="21">
        <v>5.665935911662995</v>
      </c>
      <c r="RN8" s="21">
        <v>5.665935911662995</v>
      </c>
      <c r="RO8" s="21">
        <v>5.665935911662995</v>
      </c>
      <c r="RP8" s="21">
        <v>5.665935911662995</v>
      </c>
      <c r="RQ8" s="21">
        <v>5.665935911662995</v>
      </c>
      <c r="RR8" s="21">
        <v>5.665935911662995</v>
      </c>
      <c r="RS8" s="21">
        <v>5.665935911662995</v>
      </c>
      <c r="RT8" s="21">
        <v>5.665935911662995</v>
      </c>
      <c r="RU8" s="21">
        <v>5.665935911662995</v>
      </c>
      <c r="RV8" s="21">
        <v>5.665935911662995</v>
      </c>
      <c r="RW8" s="21">
        <v>5.665935911662995</v>
      </c>
      <c r="RX8" s="21">
        <v>5.665935911662995</v>
      </c>
      <c r="RY8" s="21">
        <v>5.665935911662995</v>
      </c>
      <c r="RZ8" s="21">
        <v>5.665935911662995</v>
      </c>
      <c r="SA8" s="21">
        <v>5.665935911662995</v>
      </c>
      <c r="SB8" s="21">
        <v>5.665935911662995</v>
      </c>
      <c r="SC8" s="21">
        <v>5.665935911662995</v>
      </c>
      <c r="SD8" s="21">
        <v>5.665935911662995</v>
      </c>
      <c r="SE8" s="21">
        <v>5.665935911662995</v>
      </c>
      <c r="SF8" s="21">
        <v>5.665935911662995</v>
      </c>
      <c r="SG8" s="21">
        <v>5.665935911662995</v>
      </c>
      <c r="SH8" s="21">
        <v>5.665935911662995</v>
      </c>
      <c r="SI8" s="21">
        <v>5.665935911662995</v>
      </c>
      <c r="SJ8" s="21">
        <v>5.665935911662995</v>
      </c>
      <c r="SK8" s="21">
        <v>5.665935911662995</v>
      </c>
      <c r="SL8" s="21">
        <v>5.665935911662995</v>
      </c>
      <c r="SM8" s="21">
        <v>5.665935911662995</v>
      </c>
      <c r="SN8" s="21">
        <v>5.665935911662995</v>
      </c>
    </row>
    <row r="9" spans="1:508" x14ac:dyDescent="0.35">
      <c r="A9" s="157">
        <v>47119</v>
      </c>
      <c r="B9" s="4">
        <v>5.75</v>
      </c>
      <c r="C9" s="4">
        <v>5.75</v>
      </c>
      <c r="D9" s="4">
        <v>5.75</v>
      </c>
      <c r="E9" s="4">
        <v>5.75</v>
      </c>
      <c r="F9" s="4">
        <v>5.75</v>
      </c>
      <c r="G9" s="4">
        <v>5.75</v>
      </c>
      <c r="H9" s="4">
        <v>5.75</v>
      </c>
      <c r="I9" s="4">
        <v>5.7457378259117702</v>
      </c>
      <c r="J9" s="4">
        <v>5.7457378259117702</v>
      </c>
      <c r="K9" s="4">
        <v>5.7457378259117702</v>
      </c>
      <c r="L9" s="4">
        <v>5.7457378259117702</v>
      </c>
      <c r="M9" s="4">
        <v>5.7457378259117702</v>
      </c>
      <c r="N9" s="4">
        <v>5.7457378259117702</v>
      </c>
      <c r="O9" s="4">
        <v>5.7457378259117702</v>
      </c>
      <c r="P9" s="4">
        <v>5.7457378259117702</v>
      </c>
      <c r="Q9" s="4">
        <v>5.7457378259117702</v>
      </c>
      <c r="R9" s="4">
        <v>5.7457378259117702</v>
      </c>
      <c r="S9" s="4">
        <v>5.7457378259117702</v>
      </c>
      <c r="T9" s="4">
        <v>5.7457378259117702</v>
      </c>
      <c r="U9" s="4">
        <v>5.7457378259117702</v>
      </c>
      <c r="V9" s="4">
        <v>5.7457378259117702</v>
      </c>
      <c r="W9" s="4">
        <v>5.7457378259117702</v>
      </c>
      <c r="X9" s="4">
        <v>5.7457378259117702</v>
      </c>
      <c r="Y9" s="4">
        <v>5.7457378259117702</v>
      </c>
      <c r="Z9" s="4">
        <v>5.7457378259117702</v>
      </c>
      <c r="AA9" s="4">
        <v>5.7457378259117702</v>
      </c>
      <c r="AB9" s="4">
        <v>5.7457378259117702</v>
      </c>
      <c r="AC9" s="4">
        <v>5.7457378259117702</v>
      </c>
      <c r="AD9" s="4">
        <v>5.7457378259117702</v>
      </c>
      <c r="AE9" s="4">
        <v>5.7457378259117702</v>
      </c>
      <c r="AF9" s="4">
        <v>5.7457378259117702</v>
      </c>
      <c r="AG9" s="4">
        <v>5.7457378259117702</v>
      </c>
      <c r="AH9" s="4">
        <v>5.7457378259117702</v>
      </c>
      <c r="AI9" s="4">
        <v>5.7457378259117702</v>
      </c>
      <c r="AJ9" s="4">
        <v>5.7457378259117702</v>
      </c>
      <c r="AK9" s="4">
        <v>5.7457378259117702</v>
      </c>
      <c r="AL9" s="4">
        <v>5.7457378259117702</v>
      </c>
      <c r="AM9" s="4">
        <v>5.7457378259117702</v>
      </c>
      <c r="AN9" s="4">
        <v>5.7457378259117702</v>
      </c>
      <c r="AO9" s="4">
        <v>5.7457378259117702</v>
      </c>
      <c r="AP9" s="4">
        <v>5.7457378259117702</v>
      </c>
      <c r="AQ9" s="4">
        <v>5.7457378259117702</v>
      </c>
      <c r="AR9" s="4">
        <v>5.7457378259117702</v>
      </c>
      <c r="AS9" s="4">
        <v>5.7457378259117702</v>
      </c>
      <c r="AT9" s="4">
        <v>5.7457378259117702</v>
      </c>
      <c r="AU9" s="4">
        <v>5.7457378259117702</v>
      </c>
      <c r="AV9" s="4">
        <v>5.7457378259117702</v>
      </c>
      <c r="AW9" s="4">
        <v>5.7457378259117702</v>
      </c>
      <c r="AX9" s="21">
        <v>5.7457378259117702</v>
      </c>
      <c r="AY9" s="21">
        <v>5.7457378259117702</v>
      </c>
      <c r="AZ9" s="21">
        <v>5.7457378259117702</v>
      </c>
      <c r="BA9" s="21">
        <v>5.7457378259117702</v>
      </c>
      <c r="BB9" s="21">
        <v>5.7457378259117702</v>
      </c>
      <c r="BC9" s="21">
        <v>5.7457378259117702</v>
      </c>
      <c r="BD9" s="21">
        <v>5.7457378259117702</v>
      </c>
      <c r="BE9" s="21">
        <v>5.7457378259117702</v>
      </c>
      <c r="BF9" s="21">
        <v>5.7457378259117702</v>
      </c>
      <c r="BG9" s="21">
        <v>5.7457378259117702</v>
      </c>
      <c r="BH9" s="21">
        <v>5.7457378259117702</v>
      </c>
      <c r="BI9" s="21">
        <v>5.7457378259117702</v>
      </c>
      <c r="BJ9" s="21">
        <v>5.7457378259117702</v>
      </c>
      <c r="BK9" s="21">
        <v>5.7457378259117702</v>
      </c>
      <c r="BL9" s="21">
        <v>5.7457378259117702</v>
      </c>
      <c r="BM9" s="21">
        <v>5.7457378259117702</v>
      </c>
      <c r="BN9" s="21">
        <v>5.7457378259117702</v>
      </c>
      <c r="BO9" s="21">
        <v>5.7457378259117702</v>
      </c>
      <c r="BP9" s="21">
        <v>5.7457378259117702</v>
      </c>
      <c r="BQ9" s="21">
        <v>5.7457378259117702</v>
      </c>
      <c r="BR9" s="21">
        <v>5.7457378259117702</v>
      </c>
      <c r="BS9" s="21">
        <v>5.7457378259117702</v>
      </c>
      <c r="BT9" s="21">
        <v>5.7457378259117702</v>
      </c>
      <c r="BU9" s="21">
        <v>5.7457378259117702</v>
      </c>
      <c r="BV9" s="21">
        <v>5.7457378259117702</v>
      </c>
      <c r="BW9" s="21">
        <v>5.7457378259117702</v>
      </c>
      <c r="BX9" s="21">
        <v>5.7457378259117702</v>
      </c>
      <c r="BY9" s="21">
        <v>5.7457378259117702</v>
      </c>
      <c r="BZ9" s="21">
        <v>5.7457378259117702</v>
      </c>
      <c r="CA9" s="21">
        <v>5.7457378259117702</v>
      </c>
      <c r="CB9" s="21">
        <v>5.7457378259117702</v>
      </c>
      <c r="CC9" s="21">
        <v>5.7457378259117702</v>
      </c>
      <c r="CD9" s="21">
        <v>5.7457378259117702</v>
      </c>
      <c r="CE9" s="21">
        <v>5.7457378259117702</v>
      </c>
      <c r="CF9" s="21">
        <v>5.7457378259117702</v>
      </c>
      <c r="CG9" s="21">
        <v>5.7457378259117702</v>
      </c>
      <c r="CH9" s="21">
        <v>5.7457378259117702</v>
      </c>
      <c r="CI9" s="21">
        <v>5.7457378259117702</v>
      </c>
      <c r="CJ9" s="21">
        <v>5.7457378259117702</v>
      </c>
      <c r="CK9" s="21">
        <v>5.7457378259117702</v>
      </c>
      <c r="CL9" s="21">
        <v>5.7457378259117702</v>
      </c>
      <c r="CM9" s="21">
        <v>5.7457378259117702</v>
      </c>
      <c r="CN9" s="21">
        <v>5.7457378259117702</v>
      </c>
      <c r="CO9" s="21">
        <v>5.7457378259117702</v>
      </c>
      <c r="CP9" s="21">
        <v>5.7457378259117702</v>
      </c>
      <c r="CQ9" s="21">
        <v>5.7457378259117702</v>
      </c>
      <c r="CR9" s="21">
        <v>5.7457378259117702</v>
      </c>
      <c r="CS9" s="21">
        <v>5.7457378259117702</v>
      </c>
      <c r="CT9" s="21">
        <v>5.7457378259117702</v>
      </c>
      <c r="CU9" s="21">
        <v>5.7457378259117702</v>
      </c>
      <c r="CV9" s="21">
        <v>5.7457378259117702</v>
      </c>
      <c r="CW9" s="21">
        <v>5.7457378259117702</v>
      </c>
      <c r="CX9" s="21">
        <v>5.7457378259117702</v>
      </c>
      <c r="CY9" s="21">
        <v>5.7457378259117702</v>
      </c>
      <c r="CZ9" s="21">
        <v>5.7457378259117702</v>
      </c>
      <c r="DA9" s="21">
        <v>5.7457378259117702</v>
      </c>
      <c r="DB9" s="21">
        <v>5.7457378259117702</v>
      </c>
      <c r="DC9" s="21">
        <v>5.7457378259117702</v>
      </c>
      <c r="DD9" s="21">
        <v>5.7457378259117702</v>
      </c>
      <c r="DE9" s="21">
        <v>5.7457378259117702</v>
      </c>
      <c r="DF9" s="21">
        <v>5.7457378259117702</v>
      </c>
      <c r="DG9" s="21">
        <v>5.7457378259117702</v>
      </c>
      <c r="DH9" s="21">
        <v>5.7457378259117702</v>
      </c>
      <c r="DI9" s="21">
        <v>5.7457378259117702</v>
      </c>
      <c r="DJ9" s="21">
        <v>5.7457378259117702</v>
      </c>
      <c r="DK9" s="21">
        <v>5.7457378259117702</v>
      </c>
      <c r="DL9" s="21">
        <v>5.7457378259117702</v>
      </c>
      <c r="DM9" s="21">
        <v>5.7457378259117702</v>
      </c>
      <c r="DN9" s="21">
        <v>5.7457378259117702</v>
      </c>
      <c r="DO9" s="21">
        <v>5.7457378259117702</v>
      </c>
      <c r="DP9" s="21">
        <v>5.7457378259117702</v>
      </c>
      <c r="DQ9" s="21">
        <v>5.7457378259117702</v>
      </c>
      <c r="DR9" s="21">
        <v>5.7457378259117702</v>
      </c>
      <c r="DS9" s="21">
        <v>5.7457378259117702</v>
      </c>
      <c r="DT9" s="21">
        <v>5.7457378259117702</v>
      </c>
      <c r="DU9" s="21">
        <v>5.7457378259117702</v>
      </c>
      <c r="DV9" s="21">
        <v>5.7457378259117702</v>
      </c>
      <c r="DW9" s="21">
        <v>5.7457378259117702</v>
      </c>
      <c r="DX9" s="21">
        <v>5.7457378259117702</v>
      </c>
      <c r="DY9" s="21">
        <v>5.7457378259117702</v>
      </c>
      <c r="DZ9" s="21">
        <v>5.7457378259117702</v>
      </c>
      <c r="EA9" s="21">
        <v>5.7457378259117702</v>
      </c>
      <c r="EB9" s="21">
        <v>5.7457378259117702</v>
      </c>
      <c r="EC9" s="21">
        <v>5.7457378259117702</v>
      </c>
      <c r="ED9" s="21">
        <v>5.7457378259117702</v>
      </c>
      <c r="EE9" s="21">
        <v>5.7457378259117702</v>
      </c>
      <c r="EF9" s="21">
        <v>5.7457378259117702</v>
      </c>
      <c r="EG9" s="21">
        <v>5.7457378259117702</v>
      </c>
      <c r="EH9" s="21">
        <v>5.7457378259117702</v>
      </c>
      <c r="EI9" s="21">
        <v>5.7457378259117702</v>
      </c>
      <c r="EJ9" s="21">
        <v>5.7457378259117702</v>
      </c>
      <c r="EK9" s="21">
        <v>5.7457378259117702</v>
      </c>
      <c r="EL9" s="21">
        <v>5.7457378259117702</v>
      </c>
      <c r="EM9" s="21">
        <v>5.7457378259117702</v>
      </c>
      <c r="EN9" s="21">
        <v>5.7457378259117702</v>
      </c>
      <c r="EO9" s="21">
        <v>5.7457378259117702</v>
      </c>
      <c r="EP9" s="21">
        <v>5.7457378259117702</v>
      </c>
      <c r="EQ9" s="21">
        <v>5.7457378259117702</v>
      </c>
      <c r="ER9" s="21">
        <v>5.7457378259117702</v>
      </c>
      <c r="ES9" s="21">
        <v>5.7457378259117702</v>
      </c>
      <c r="ET9" s="21">
        <v>5.7457378259117702</v>
      </c>
      <c r="EU9" s="21">
        <v>5.7457378259117702</v>
      </c>
      <c r="EV9" s="21">
        <v>5.7457378259117702</v>
      </c>
      <c r="EW9" s="21">
        <v>5.7457378259117702</v>
      </c>
      <c r="EX9" s="21">
        <v>5.7457378259117702</v>
      </c>
      <c r="EY9" s="21">
        <v>5.7457378259117702</v>
      </c>
      <c r="EZ9" s="21">
        <v>5.7457378259117702</v>
      </c>
      <c r="FA9" s="21">
        <v>5.7457378259117702</v>
      </c>
      <c r="FB9" s="21">
        <v>5.7457378259117702</v>
      </c>
      <c r="FC9" s="21">
        <v>5.7457378259117702</v>
      </c>
      <c r="FD9" s="21">
        <v>5.7457378259117702</v>
      </c>
      <c r="FE9" s="21">
        <v>5.7457378259117702</v>
      </c>
      <c r="FF9" s="21">
        <v>5.7457378259117702</v>
      </c>
      <c r="FG9" s="21">
        <v>5.7457378259117702</v>
      </c>
      <c r="FH9" s="21">
        <v>5.7457378259117702</v>
      </c>
      <c r="FI9" s="21">
        <v>5.7457378259117702</v>
      </c>
      <c r="FJ9" s="21">
        <v>5.7457378259117702</v>
      </c>
      <c r="FK9" s="21">
        <v>5.7457378259117702</v>
      </c>
      <c r="FL9" s="21">
        <v>5.7457378259117702</v>
      </c>
      <c r="FM9" s="21">
        <v>5.7457378259117702</v>
      </c>
      <c r="FN9" s="21">
        <v>5.7457378259117702</v>
      </c>
      <c r="FO9" s="21">
        <v>5.7457378259117702</v>
      </c>
      <c r="FP9" s="21">
        <v>5.7457378259117702</v>
      </c>
      <c r="FQ9" s="21">
        <v>5.7457378259117702</v>
      </c>
      <c r="FR9" s="21">
        <v>5.7457378259117702</v>
      </c>
      <c r="FS9" s="21">
        <v>5.7457378259117702</v>
      </c>
      <c r="FT9" s="21">
        <v>5.7457378259117702</v>
      </c>
      <c r="FU9" s="21">
        <v>5.7457378259117702</v>
      </c>
      <c r="FV9" s="21">
        <v>5.7457378259117702</v>
      </c>
      <c r="FW9" s="21">
        <v>5.7457378259117702</v>
      </c>
      <c r="FX9" s="21">
        <v>5.7457378259117702</v>
      </c>
      <c r="FY9" s="21">
        <v>5.7457378259117702</v>
      </c>
      <c r="FZ9" s="21">
        <v>5.7457378259117702</v>
      </c>
      <c r="GA9" s="21">
        <v>5.7457378259117702</v>
      </c>
      <c r="GB9" s="21">
        <v>5.7457378259117702</v>
      </c>
      <c r="GC9" s="21">
        <v>5.7457378259117702</v>
      </c>
      <c r="GD9" s="21">
        <v>5.7457378259117702</v>
      </c>
      <c r="GE9" s="21">
        <v>5.7457378259117702</v>
      </c>
      <c r="GF9" s="21">
        <v>5.7457378259117702</v>
      </c>
      <c r="GG9" s="21">
        <v>5.7457378259117702</v>
      </c>
      <c r="GH9" s="21">
        <v>5.7457378259117702</v>
      </c>
      <c r="GI9" s="21">
        <v>5.7457378259117702</v>
      </c>
      <c r="GJ9" s="21">
        <v>5.7457378259117702</v>
      </c>
      <c r="GK9" s="21">
        <v>5.7457378259117702</v>
      </c>
      <c r="GL9" s="21">
        <v>5.7457378259117702</v>
      </c>
      <c r="GM9" s="21">
        <v>5.7457378259117702</v>
      </c>
      <c r="GN9" s="21">
        <v>5.7457378259117702</v>
      </c>
      <c r="GO9" s="21">
        <v>5.7457378259117702</v>
      </c>
      <c r="GP9" s="21">
        <v>5.7457378259117702</v>
      </c>
      <c r="GQ9" s="21">
        <v>5.7457378259117702</v>
      </c>
      <c r="GR9" s="21">
        <v>5.7457378259117702</v>
      </c>
      <c r="GS9" s="21">
        <v>5.7457378259117702</v>
      </c>
      <c r="GT9" s="21">
        <v>5.7457378259117702</v>
      </c>
      <c r="GU9" s="21">
        <v>5.7457378259117702</v>
      </c>
      <c r="GV9" s="21">
        <v>5.7457378259117702</v>
      </c>
      <c r="GW9" s="21">
        <v>5.7457378259117702</v>
      </c>
      <c r="GX9" s="21">
        <v>5.7457378259117702</v>
      </c>
      <c r="GY9" s="21">
        <v>5.7457378259117702</v>
      </c>
      <c r="GZ9" s="21">
        <v>5.7457378259117702</v>
      </c>
      <c r="HA9" s="21">
        <v>5.7457378259117702</v>
      </c>
      <c r="HB9" s="21">
        <v>5.7457378259117702</v>
      </c>
      <c r="HC9" s="21">
        <v>5.7457378259117702</v>
      </c>
      <c r="HD9" s="21">
        <v>5.7457378259117702</v>
      </c>
      <c r="HE9" s="21">
        <v>5.7457378259117702</v>
      </c>
      <c r="HF9" s="21">
        <v>5.7457378259117702</v>
      </c>
      <c r="HG9" s="21">
        <v>5.7457378259117702</v>
      </c>
      <c r="HH9" s="21">
        <v>5.7457378259117702</v>
      </c>
      <c r="HI9" s="21">
        <v>5.7457378259117702</v>
      </c>
      <c r="HJ9" s="21">
        <v>5.7457378259117702</v>
      </c>
      <c r="HK9" s="21">
        <v>5.7457378259117702</v>
      </c>
      <c r="HL9" s="21">
        <v>5.7457378259117702</v>
      </c>
      <c r="HM9" s="21">
        <v>5.7457378259117702</v>
      </c>
      <c r="HN9" s="21">
        <v>5.7457378259117702</v>
      </c>
      <c r="HO9" s="21">
        <v>5.7457378259117702</v>
      </c>
      <c r="HP9" s="21">
        <v>5.7457378259117702</v>
      </c>
      <c r="HQ9" s="21">
        <v>5.7457378259117702</v>
      </c>
      <c r="HR9" s="21">
        <v>5.7457378259117702</v>
      </c>
      <c r="HS9" s="21">
        <v>5.7457378259117702</v>
      </c>
      <c r="HT9" s="21">
        <v>5.7457378259117702</v>
      </c>
      <c r="HU9" s="21">
        <v>5.7457378259117702</v>
      </c>
      <c r="HV9" s="21">
        <v>5.7457378259117702</v>
      </c>
      <c r="HW9" s="21">
        <v>5.7457378259117702</v>
      </c>
      <c r="HX9" s="21">
        <v>5.7457378259117702</v>
      </c>
      <c r="HY9" s="21">
        <v>5.7457378259117702</v>
      </c>
      <c r="HZ9" s="21">
        <v>5.7457378259117702</v>
      </c>
      <c r="IA9" s="21">
        <v>5.7457378259117702</v>
      </c>
      <c r="IB9" s="21">
        <v>5.7457378259117702</v>
      </c>
      <c r="IC9" s="21">
        <v>5.7457378259117702</v>
      </c>
      <c r="ID9" s="21">
        <v>5.7457378259117702</v>
      </c>
      <c r="IE9" s="21">
        <v>5.7457378259117702</v>
      </c>
      <c r="IF9" s="21">
        <v>5.7457378259117702</v>
      </c>
      <c r="IG9" s="21">
        <v>5.7457378259117702</v>
      </c>
      <c r="IH9" s="21">
        <v>5.7457378259117702</v>
      </c>
      <c r="II9" s="21">
        <v>5.7457378259117702</v>
      </c>
      <c r="IJ9" s="21">
        <v>5.7457378259117702</v>
      </c>
      <c r="IK9" s="21">
        <v>5.7457378259117702</v>
      </c>
      <c r="IL9" s="21">
        <v>5.7457378259117702</v>
      </c>
      <c r="IM9" s="21">
        <v>5.7457378259117702</v>
      </c>
      <c r="IN9" s="21">
        <v>5.7457378259117702</v>
      </c>
      <c r="IO9" s="21">
        <v>5.7457378259117702</v>
      </c>
      <c r="IP9" s="21">
        <v>5.7457378259117702</v>
      </c>
      <c r="IQ9" s="21">
        <v>5.7457378259117702</v>
      </c>
      <c r="IR9" s="21">
        <v>5.7457378259117702</v>
      </c>
      <c r="IS9" s="21">
        <v>5.7457378259117702</v>
      </c>
      <c r="IT9" s="21">
        <v>5.7457378259117702</v>
      </c>
      <c r="IU9" s="21">
        <v>5.7457378259117702</v>
      </c>
      <c r="IV9" s="21">
        <v>5.7457378259117702</v>
      </c>
      <c r="IW9" s="21">
        <v>5.7457378259117702</v>
      </c>
      <c r="IX9" s="21">
        <v>5.7457378259117702</v>
      </c>
      <c r="IY9" s="21">
        <v>5.7457378259117702</v>
      </c>
      <c r="IZ9" s="21">
        <v>5.7457378259117702</v>
      </c>
      <c r="JA9" s="21">
        <v>5.7457378259117702</v>
      </c>
      <c r="JB9" s="21">
        <v>5.7457378259117702</v>
      </c>
      <c r="JC9" s="21">
        <v>5.7457378259117702</v>
      </c>
      <c r="JD9" s="21">
        <v>5.7457378259117702</v>
      </c>
      <c r="JE9" s="21">
        <v>5.7457378259117702</v>
      </c>
      <c r="JF9" s="21">
        <v>5.7457378259117702</v>
      </c>
      <c r="JG9" s="21">
        <v>5.7457378259117702</v>
      </c>
      <c r="JH9" s="21">
        <v>5.7457378259117702</v>
      </c>
      <c r="JI9" s="21">
        <v>5.7457378259117702</v>
      </c>
      <c r="JJ9" s="21">
        <v>5.7457378259117702</v>
      </c>
      <c r="JK9" s="21">
        <v>5.7457378259117702</v>
      </c>
      <c r="JL9" s="21">
        <v>5.7457378259117702</v>
      </c>
      <c r="JM9" s="21">
        <v>5.7457378259117702</v>
      </c>
      <c r="JN9" s="21">
        <v>5.7457378259117702</v>
      </c>
      <c r="JO9" s="21">
        <v>5.7457378259117702</v>
      </c>
      <c r="JP9" s="21">
        <v>5.7457378259117702</v>
      </c>
      <c r="JQ9" s="21">
        <v>5.7457378259117702</v>
      </c>
      <c r="JR9" s="21">
        <v>5.7457378259117702</v>
      </c>
      <c r="JS9" s="21">
        <v>5.7457378259117702</v>
      </c>
      <c r="JT9" s="21">
        <v>5.7457378259117702</v>
      </c>
      <c r="JU9" s="21">
        <v>5.7457378259117702</v>
      </c>
      <c r="JV9" s="21">
        <v>5.7457378259117702</v>
      </c>
      <c r="JW9" s="21">
        <v>5.7457378259117702</v>
      </c>
      <c r="JX9" s="21">
        <v>5.7457378259117702</v>
      </c>
      <c r="JY9" s="21">
        <v>5.7457378259117702</v>
      </c>
      <c r="JZ9" s="21">
        <v>5.7457378259117702</v>
      </c>
      <c r="KA9" s="21">
        <v>5.7457378259117702</v>
      </c>
      <c r="KB9" s="21">
        <v>5.7457378259117702</v>
      </c>
      <c r="KC9" s="21">
        <v>5.7457378259117702</v>
      </c>
      <c r="KD9" s="21">
        <v>5.7457378259117702</v>
      </c>
      <c r="KE9" s="21">
        <v>5.7457378259117702</v>
      </c>
      <c r="KF9" s="21">
        <v>5.7457378259117702</v>
      </c>
      <c r="KG9" s="21">
        <v>5.7457378259117702</v>
      </c>
      <c r="KH9" s="21">
        <v>5.7457378259117702</v>
      </c>
      <c r="KI9" s="21">
        <v>5.7457378259117702</v>
      </c>
      <c r="KJ9" s="21">
        <v>5.7457378259117702</v>
      </c>
      <c r="KK9" s="21">
        <v>5.7457378259117702</v>
      </c>
      <c r="KL9" s="21">
        <v>5.7457378259117702</v>
      </c>
      <c r="KM9" s="21">
        <v>5.7457378259117702</v>
      </c>
      <c r="KN9" s="21">
        <v>5.7457378259117702</v>
      </c>
      <c r="KO9" s="21">
        <v>5.7457378259117702</v>
      </c>
      <c r="KP9" s="21">
        <v>5.7457378259117702</v>
      </c>
      <c r="KQ9" s="21">
        <v>5.7457378259117702</v>
      </c>
      <c r="KR9" s="21">
        <v>5.7457378259117702</v>
      </c>
      <c r="KS9" s="21">
        <v>5.7457378259117702</v>
      </c>
      <c r="KT9" s="21">
        <v>5.7457378259117702</v>
      </c>
      <c r="KU9" s="21">
        <v>5.7457378259117702</v>
      </c>
      <c r="KV9" s="21">
        <v>5.7457378259117702</v>
      </c>
      <c r="KW9" s="21">
        <v>5.7457378259117702</v>
      </c>
      <c r="KX9" s="21">
        <v>5.7457378259117702</v>
      </c>
      <c r="KY9" s="21">
        <v>5.7457378259117702</v>
      </c>
      <c r="KZ9" s="21">
        <v>5.7457378259117702</v>
      </c>
      <c r="LA9" s="21">
        <v>5.7457378259117702</v>
      </c>
      <c r="LB9" s="21">
        <v>5.7457378259117702</v>
      </c>
      <c r="LC9" s="21">
        <v>5.7457378259117702</v>
      </c>
      <c r="LD9" s="21">
        <v>5.7457378259117702</v>
      </c>
      <c r="LE9" s="21">
        <v>5.7457378259117702</v>
      </c>
      <c r="LF9" s="21">
        <v>5.7457378259117702</v>
      </c>
      <c r="LG9" s="21">
        <v>5.7457378259117702</v>
      </c>
      <c r="LH9" s="21">
        <v>5.7457378259117702</v>
      </c>
      <c r="LI9" s="21">
        <v>5.7457378259117702</v>
      </c>
      <c r="LJ9" s="21">
        <v>5.7457378259117702</v>
      </c>
      <c r="LK9" s="21">
        <v>5.7457378259117702</v>
      </c>
      <c r="LL9" s="21">
        <v>5.7457378259117702</v>
      </c>
      <c r="LM9" s="21">
        <v>5.7457378259117702</v>
      </c>
      <c r="LN9" s="21">
        <v>5.7457378259117702</v>
      </c>
      <c r="LO9" s="21">
        <v>5.7457378259117702</v>
      </c>
      <c r="LP9" s="21">
        <v>5.7457378259117702</v>
      </c>
      <c r="LQ9" s="21">
        <v>5.7457378259117702</v>
      </c>
      <c r="LR9" s="21">
        <v>5.7457378259117702</v>
      </c>
      <c r="LS9" s="21">
        <v>5.7457378259117702</v>
      </c>
      <c r="LT9" s="21">
        <v>5.7457378259117702</v>
      </c>
      <c r="LU9" s="21">
        <v>5.7457378259117702</v>
      </c>
      <c r="LV9" s="21">
        <v>5.7457378259117702</v>
      </c>
      <c r="LW9" s="21">
        <v>5.7457378259117702</v>
      </c>
      <c r="LX9" s="21">
        <v>5.7457378259117702</v>
      </c>
      <c r="LY9" s="21">
        <v>5.7457378259117702</v>
      </c>
      <c r="LZ9" s="21">
        <v>5.7457378259117702</v>
      </c>
      <c r="MA9" s="21">
        <v>5.7457378259117702</v>
      </c>
      <c r="MB9" s="21">
        <v>5.7457378259117702</v>
      </c>
      <c r="MC9" s="21">
        <v>5.7457378259117702</v>
      </c>
      <c r="MD9" s="21">
        <v>5.7457378259117702</v>
      </c>
      <c r="ME9" s="21">
        <v>5.7457378259117702</v>
      </c>
      <c r="MF9" s="21">
        <v>5.7457378259117702</v>
      </c>
      <c r="MG9" s="21">
        <v>5.7457378259117702</v>
      </c>
      <c r="MH9" s="21">
        <v>5.7457378259117702</v>
      </c>
      <c r="MI9" s="21">
        <v>5.7457378259117702</v>
      </c>
      <c r="MJ9" s="21">
        <v>5.7457378259117702</v>
      </c>
      <c r="MK9" s="21">
        <v>5.7457378259117702</v>
      </c>
      <c r="ML9" s="21">
        <v>5.7457378259117702</v>
      </c>
      <c r="MM9" s="21">
        <v>5.7457378259117702</v>
      </c>
      <c r="MN9" s="21">
        <v>5.7457378259117702</v>
      </c>
      <c r="MO9" s="21">
        <v>5.7457378259117702</v>
      </c>
      <c r="MP9" s="21">
        <v>5.7457378259117702</v>
      </c>
      <c r="MQ9" s="21">
        <v>5.7457378259117702</v>
      </c>
      <c r="MR9" s="21">
        <v>5.7457378259117702</v>
      </c>
      <c r="MS9" s="21">
        <v>5.7457378259117702</v>
      </c>
      <c r="MT9" s="21">
        <v>5.7457378259117702</v>
      </c>
      <c r="MU9" s="21">
        <v>5.7457378259117702</v>
      </c>
      <c r="MV9" s="21">
        <v>5.7457378259117702</v>
      </c>
      <c r="MW9" s="21">
        <v>5.7457378259117702</v>
      </c>
      <c r="MX9" s="21">
        <v>5.7457378259117702</v>
      </c>
      <c r="MY9" s="21">
        <v>5.7457378259117702</v>
      </c>
      <c r="MZ9" s="21">
        <v>5.7457378259117702</v>
      </c>
      <c r="NA9" s="21">
        <v>5.7457378259117702</v>
      </c>
      <c r="NB9" s="21">
        <v>5.7457378259117702</v>
      </c>
      <c r="NC9" s="21">
        <v>5.7457378259117702</v>
      </c>
      <c r="ND9" s="21">
        <v>5.7457378259117702</v>
      </c>
      <c r="NE9" s="21">
        <v>5.7457378259117702</v>
      </c>
      <c r="NF9" s="21">
        <v>5.7457378259117702</v>
      </c>
      <c r="NG9" s="21">
        <v>5.7457378259117702</v>
      </c>
      <c r="NH9" s="21">
        <v>5.7457378259117702</v>
      </c>
      <c r="NI9" s="21">
        <v>5.7457378259117702</v>
      </c>
      <c r="NJ9" s="21">
        <v>5.7457378259117702</v>
      </c>
      <c r="NK9" s="21">
        <v>5.7457378259117702</v>
      </c>
      <c r="NL9" s="21">
        <v>5.7457378259117702</v>
      </c>
      <c r="NM9" s="21">
        <v>5.7457378259117702</v>
      </c>
      <c r="NN9" s="21">
        <v>5.7457378259117702</v>
      </c>
      <c r="NO9" s="21">
        <v>5.7457378259117702</v>
      </c>
      <c r="NP9" s="21">
        <v>5.7457378259117702</v>
      </c>
      <c r="NQ9" s="21">
        <v>5.7457378259117702</v>
      </c>
      <c r="NR9" s="21">
        <v>5.7457378259117702</v>
      </c>
      <c r="NS9" s="21">
        <v>5.7457378259117702</v>
      </c>
      <c r="NT9" s="21">
        <v>5.7457378259117702</v>
      </c>
      <c r="NU9" s="21">
        <v>5.7457378259117702</v>
      </c>
      <c r="NV9" s="21">
        <v>5.7457378259117702</v>
      </c>
      <c r="NW9" s="21">
        <v>5.7457378259117702</v>
      </c>
      <c r="NX9" s="21">
        <v>5.7457378259117702</v>
      </c>
      <c r="NY9" s="21">
        <v>5.7457378259117702</v>
      </c>
      <c r="NZ9" s="21">
        <v>5.7457378259117702</v>
      </c>
      <c r="OA9" s="21">
        <v>5.7457378259117702</v>
      </c>
      <c r="OB9" s="21">
        <v>5.7457378259117702</v>
      </c>
      <c r="OC9" s="21">
        <v>5.7457378259117702</v>
      </c>
      <c r="OD9" s="21">
        <v>5.7457378259117702</v>
      </c>
      <c r="OE9" s="21">
        <v>5.7457378259117702</v>
      </c>
      <c r="OF9" s="21">
        <v>5.7457378259117702</v>
      </c>
      <c r="OG9" s="21">
        <v>5.7457378259117702</v>
      </c>
      <c r="OH9" s="21">
        <v>5.7457378259117702</v>
      </c>
      <c r="OI9" s="21">
        <v>5.7457378259117702</v>
      </c>
      <c r="OJ9" s="21">
        <v>5.7457378259117702</v>
      </c>
      <c r="OK9" s="21">
        <v>5.7457378259117702</v>
      </c>
      <c r="OL9" s="21">
        <v>5.7457378259117702</v>
      </c>
      <c r="OM9" s="21">
        <v>5.7457378259117702</v>
      </c>
      <c r="ON9" s="21">
        <v>5.7457378259117702</v>
      </c>
      <c r="OO9" s="21">
        <v>5.7457378259117702</v>
      </c>
      <c r="OP9" s="21">
        <v>5.7457378259117702</v>
      </c>
      <c r="OQ9" s="21">
        <v>5.7457378259117702</v>
      </c>
      <c r="OR9" s="21">
        <v>5.7457378259117702</v>
      </c>
      <c r="OS9" s="21">
        <v>5.7457378259117702</v>
      </c>
      <c r="OT9" s="21">
        <v>5.7457378259117702</v>
      </c>
      <c r="OU9" s="21">
        <v>5.7457378259117702</v>
      </c>
      <c r="OV9" s="21">
        <v>5.7457378259117702</v>
      </c>
      <c r="OW9" s="21">
        <v>5.7457378259117702</v>
      </c>
      <c r="OX9" s="21">
        <v>5.7457378259117702</v>
      </c>
      <c r="OY9" s="21">
        <v>5.7457378259117702</v>
      </c>
      <c r="OZ9" s="21">
        <v>5.7457378259117702</v>
      </c>
      <c r="PA9" s="21">
        <v>5.7457378259117702</v>
      </c>
      <c r="PB9" s="21">
        <v>5.7457378259117702</v>
      </c>
      <c r="PC9" s="21">
        <v>5.7457378259117702</v>
      </c>
      <c r="PD9" s="21">
        <v>5.7457378259117702</v>
      </c>
      <c r="PE9" s="21">
        <v>5.7457378259117702</v>
      </c>
      <c r="PF9" s="21">
        <v>5.7457378259117702</v>
      </c>
      <c r="PG9" s="21">
        <v>5.7457378259117702</v>
      </c>
      <c r="PH9" s="21">
        <v>5.7457378259117702</v>
      </c>
      <c r="PI9" s="21">
        <v>5.7457378259117702</v>
      </c>
      <c r="PJ9" s="21">
        <v>5.7457378259117702</v>
      </c>
      <c r="PK9" s="21">
        <v>5.7457378259117702</v>
      </c>
      <c r="PL9" s="21">
        <v>5.7457378259117702</v>
      </c>
      <c r="PM9" s="21">
        <v>5.7457378259117702</v>
      </c>
      <c r="PN9" s="21">
        <v>5.7457378259117702</v>
      </c>
      <c r="PO9" s="21">
        <v>5.7457378259117702</v>
      </c>
      <c r="PP9" s="21">
        <v>5.7457378259117702</v>
      </c>
      <c r="PQ9" s="21">
        <v>5.7457378259117702</v>
      </c>
      <c r="PR9" s="21">
        <v>5.7457378259117702</v>
      </c>
      <c r="PS9" s="21">
        <v>5.7457378259117702</v>
      </c>
      <c r="PT9" s="21">
        <v>5.7457378259117702</v>
      </c>
      <c r="PU9" s="21">
        <v>5.7457378259117702</v>
      </c>
      <c r="PV9" s="21">
        <v>5.7457378259117702</v>
      </c>
      <c r="PW9" s="21">
        <v>5.7457378259117702</v>
      </c>
      <c r="PX9" s="21">
        <v>5.7457378259117702</v>
      </c>
      <c r="PY9" s="21">
        <v>5.7457378259117702</v>
      </c>
      <c r="PZ9" s="21">
        <v>5.7457378259117702</v>
      </c>
      <c r="QA9" s="21">
        <v>5.7457378259117702</v>
      </c>
      <c r="QB9" s="21">
        <v>5.7457378259117702</v>
      </c>
      <c r="QC9" s="21">
        <v>5.7457378259117702</v>
      </c>
      <c r="QD9" s="21">
        <v>5.7457378259117702</v>
      </c>
      <c r="QE9" s="21">
        <v>5.7457378259117702</v>
      </c>
      <c r="QF9" s="21">
        <v>5.7457378259117702</v>
      </c>
      <c r="QG9" s="21">
        <v>5.7457378259117702</v>
      </c>
      <c r="QH9" s="21">
        <v>5.7457378259117702</v>
      </c>
      <c r="QI9" s="21">
        <v>5.7457378259117702</v>
      </c>
      <c r="QJ9" s="21">
        <v>5.7457378259117702</v>
      </c>
      <c r="QK9" s="21">
        <v>5.7457378259117702</v>
      </c>
      <c r="QL9" s="21">
        <v>5.7457378259117702</v>
      </c>
      <c r="QM9" s="21">
        <v>5.7457378259117702</v>
      </c>
      <c r="QN9" s="21">
        <v>5.7457378259117702</v>
      </c>
      <c r="QO9" s="21">
        <v>5.7457378259117702</v>
      </c>
      <c r="QP9" s="21">
        <v>5.7457378259117702</v>
      </c>
      <c r="QQ9" s="21">
        <v>5.7457378259117702</v>
      </c>
      <c r="QR9" s="21">
        <v>5.7457378259117702</v>
      </c>
      <c r="QS9" s="21">
        <v>5.7457378259117702</v>
      </c>
      <c r="QT9" s="21">
        <v>5.7457378259117702</v>
      </c>
      <c r="QU9" s="21">
        <v>5.7457378259117702</v>
      </c>
      <c r="QV9" s="21">
        <v>5.7457378259117702</v>
      </c>
      <c r="QW9" s="21">
        <v>5.7457378259117702</v>
      </c>
      <c r="QX9" s="21">
        <v>5.7457378259117702</v>
      </c>
      <c r="QY9" s="21">
        <v>5.7457378259117702</v>
      </c>
      <c r="QZ9" s="21">
        <v>5.7457378259117702</v>
      </c>
      <c r="RA9" s="21">
        <v>5.7457378259117702</v>
      </c>
      <c r="RB9" s="21">
        <v>5.7457378259117702</v>
      </c>
      <c r="RC9" s="21">
        <v>5.7457378259117702</v>
      </c>
      <c r="RD9" s="21">
        <v>5.7457378259117702</v>
      </c>
      <c r="RE9" s="21">
        <v>5.7457378259117702</v>
      </c>
      <c r="RF9" s="21">
        <v>5.7457378259117702</v>
      </c>
      <c r="RG9" s="21">
        <v>5.7457378259117702</v>
      </c>
      <c r="RH9" s="21">
        <v>5.7457378259117702</v>
      </c>
      <c r="RI9" s="21">
        <v>5.7457378259117702</v>
      </c>
      <c r="RJ9" s="21">
        <v>5.7457378259117702</v>
      </c>
      <c r="RK9" s="21">
        <v>5.7457378259117702</v>
      </c>
      <c r="RL9" s="21">
        <v>5.7457378259117702</v>
      </c>
      <c r="RM9" s="21">
        <v>5.7457378259117702</v>
      </c>
      <c r="RN9" s="21">
        <v>5.7457378259117702</v>
      </c>
      <c r="RO9" s="21">
        <v>5.7457378259117702</v>
      </c>
      <c r="RP9" s="21">
        <v>5.7457378259117702</v>
      </c>
      <c r="RQ9" s="21">
        <v>5.7457378259117702</v>
      </c>
      <c r="RR9" s="21">
        <v>5.7457378259117702</v>
      </c>
      <c r="RS9" s="21">
        <v>5.7457378259117702</v>
      </c>
      <c r="RT9" s="21">
        <v>5.7457378259117702</v>
      </c>
      <c r="RU9" s="21">
        <v>5.7457378259117702</v>
      </c>
      <c r="RV9" s="21">
        <v>5.7457378259117702</v>
      </c>
      <c r="RW9" s="21">
        <v>5.7457378259117702</v>
      </c>
      <c r="RX9" s="21">
        <v>5.7457378259117702</v>
      </c>
      <c r="RY9" s="21">
        <v>5.7457378259117702</v>
      </c>
      <c r="RZ9" s="21">
        <v>5.7457378259117702</v>
      </c>
      <c r="SA9" s="21">
        <v>5.7457378259117702</v>
      </c>
      <c r="SB9" s="21">
        <v>5.7457378259117702</v>
      </c>
      <c r="SC9" s="21">
        <v>5.7457378259117702</v>
      </c>
      <c r="SD9" s="21">
        <v>5.7457378259117702</v>
      </c>
      <c r="SE9" s="21">
        <v>5.7457378259117702</v>
      </c>
      <c r="SF9" s="21">
        <v>5.7457378259117702</v>
      </c>
      <c r="SG9" s="21">
        <v>5.7457378259117702</v>
      </c>
      <c r="SH9" s="21">
        <v>5.7457378259117702</v>
      </c>
      <c r="SI9" s="21">
        <v>5.7457378259117702</v>
      </c>
      <c r="SJ9" s="21">
        <v>5.7457378259117702</v>
      </c>
      <c r="SK9" s="21">
        <v>5.7457378259117702</v>
      </c>
      <c r="SL9" s="21">
        <v>5.7457378259117702</v>
      </c>
      <c r="SM9" s="21">
        <v>5.7457378259117702</v>
      </c>
      <c r="SN9" s="21">
        <v>5.7457378259117702</v>
      </c>
    </row>
    <row r="10" spans="1:508" x14ac:dyDescent="0.35">
      <c r="A10" s="157">
        <v>47484</v>
      </c>
      <c r="B10" s="4">
        <v>5.83</v>
      </c>
      <c r="C10" s="4">
        <v>5.83</v>
      </c>
      <c r="D10" s="4">
        <v>5.83</v>
      </c>
      <c r="E10" s="4">
        <v>5.83</v>
      </c>
      <c r="F10" s="4">
        <v>5.83</v>
      </c>
      <c r="G10" s="4">
        <v>5.83</v>
      </c>
      <c r="H10" s="4">
        <v>5.83</v>
      </c>
      <c r="I10" s="4">
        <v>5.8255397401605462</v>
      </c>
      <c r="J10" s="4">
        <v>5.8255397401605462</v>
      </c>
      <c r="K10" s="4">
        <v>5.8255397401605462</v>
      </c>
      <c r="L10" s="4">
        <v>5.8255397401605462</v>
      </c>
      <c r="M10" s="4">
        <v>5.8255397401605462</v>
      </c>
      <c r="N10" s="4">
        <v>5.8255397401605462</v>
      </c>
      <c r="O10" s="4">
        <v>5.8255397401605462</v>
      </c>
      <c r="P10" s="4">
        <v>5.8255397401605462</v>
      </c>
      <c r="Q10" s="4">
        <v>5.8255397401605462</v>
      </c>
      <c r="R10" s="4">
        <v>5.8255397401605462</v>
      </c>
      <c r="S10" s="4">
        <v>5.8255397401605462</v>
      </c>
      <c r="T10" s="4">
        <v>5.8255397401605462</v>
      </c>
      <c r="U10" s="4">
        <v>5.8255397401605462</v>
      </c>
      <c r="V10" s="4">
        <v>5.8255397401605462</v>
      </c>
      <c r="W10" s="4">
        <v>5.8255397401605462</v>
      </c>
      <c r="X10" s="4">
        <v>5.8255397401605462</v>
      </c>
      <c r="Y10" s="4">
        <v>5.8255397401605462</v>
      </c>
      <c r="Z10" s="4">
        <v>5.8255397401605462</v>
      </c>
      <c r="AA10" s="4">
        <v>5.8255397401605462</v>
      </c>
      <c r="AB10" s="4">
        <v>5.8255397401605462</v>
      </c>
      <c r="AC10" s="4">
        <v>5.8255397401605462</v>
      </c>
      <c r="AD10" s="4">
        <v>5.8255397401605462</v>
      </c>
      <c r="AE10" s="4">
        <v>5.8255397401605462</v>
      </c>
      <c r="AF10" s="4">
        <v>5.8255397401605462</v>
      </c>
      <c r="AG10" s="4">
        <v>5.8255397401605462</v>
      </c>
      <c r="AH10" s="4">
        <v>5.8255397401605462</v>
      </c>
      <c r="AI10" s="4">
        <v>5.8255397401605462</v>
      </c>
      <c r="AJ10" s="4">
        <v>5.8255397401605462</v>
      </c>
      <c r="AK10" s="4">
        <v>5.8255397401605462</v>
      </c>
      <c r="AL10" s="4">
        <v>5.8255397401605462</v>
      </c>
      <c r="AM10" s="4">
        <v>5.8255397401605462</v>
      </c>
      <c r="AN10" s="4">
        <v>5.8255397401605462</v>
      </c>
      <c r="AO10" s="4">
        <v>5.8255397401605462</v>
      </c>
      <c r="AP10" s="4">
        <v>5.8255397401605462</v>
      </c>
      <c r="AQ10" s="4">
        <v>5.8255397401605462</v>
      </c>
      <c r="AR10" s="4">
        <v>5.8255397401605462</v>
      </c>
      <c r="AS10" s="4">
        <v>5.8255397401605462</v>
      </c>
      <c r="AT10" s="4">
        <v>5.8255397401605462</v>
      </c>
      <c r="AU10" s="4">
        <v>5.8255397401605462</v>
      </c>
      <c r="AV10" s="4">
        <v>5.8255397401605462</v>
      </c>
      <c r="AW10" s="4">
        <v>5.8255397401605462</v>
      </c>
      <c r="AX10" s="21">
        <v>5.8255397401605462</v>
      </c>
      <c r="AY10" s="21">
        <v>5.8255397401605462</v>
      </c>
      <c r="AZ10" s="21">
        <v>5.8255397401605462</v>
      </c>
      <c r="BA10" s="21">
        <v>5.8255397401605462</v>
      </c>
      <c r="BB10" s="21">
        <v>5.8255397401605462</v>
      </c>
      <c r="BC10" s="21">
        <v>5.8255397401605462</v>
      </c>
      <c r="BD10" s="21">
        <v>5.8255397401605462</v>
      </c>
      <c r="BE10" s="21">
        <v>5.8255397401605462</v>
      </c>
      <c r="BF10" s="21">
        <v>5.8255397401605462</v>
      </c>
      <c r="BG10" s="21">
        <v>5.8255397401605462</v>
      </c>
      <c r="BH10" s="21">
        <v>5.8255397401605462</v>
      </c>
      <c r="BI10" s="21">
        <v>5.8255397401605462</v>
      </c>
      <c r="BJ10" s="21">
        <v>5.8255397401605462</v>
      </c>
      <c r="BK10" s="21">
        <v>5.8255397401605462</v>
      </c>
      <c r="BL10" s="21">
        <v>5.8255397401605462</v>
      </c>
      <c r="BM10" s="21">
        <v>5.8255397401605462</v>
      </c>
      <c r="BN10" s="21">
        <v>5.8255397401605462</v>
      </c>
      <c r="BO10" s="21">
        <v>5.8255397401605462</v>
      </c>
      <c r="BP10" s="21">
        <v>5.8255397401605462</v>
      </c>
      <c r="BQ10" s="21">
        <v>5.8255397401605462</v>
      </c>
      <c r="BR10" s="21">
        <v>5.8255397401605462</v>
      </c>
      <c r="BS10" s="21">
        <v>5.8255397401605462</v>
      </c>
      <c r="BT10" s="21">
        <v>5.8255397401605462</v>
      </c>
      <c r="BU10" s="21">
        <v>5.8255397401605462</v>
      </c>
      <c r="BV10" s="21">
        <v>5.8255397401605462</v>
      </c>
      <c r="BW10" s="21">
        <v>5.8255397401605462</v>
      </c>
      <c r="BX10" s="21">
        <v>5.8255397401605462</v>
      </c>
      <c r="BY10" s="21">
        <v>5.8255397401605462</v>
      </c>
      <c r="BZ10" s="21">
        <v>5.8255397401605462</v>
      </c>
      <c r="CA10" s="21">
        <v>5.8255397401605462</v>
      </c>
      <c r="CB10" s="21">
        <v>5.8255397401605462</v>
      </c>
      <c r="CC10" s="21">
        <v>5.8255397401605462</v>
      </c>
      <c r="CD10" s="21">
        <v>5.8255397401605462</v>
      </c>
      <c r="CE10" s="21">
        <v>5.8255397401605462</v>
      </c>
      <c r="CF10" s="21">
        <v>5.8255397401605462</v>
      </c>
      <c r="CG10" s="21">
        <v>5.8255397401605462</v>
      </c>
      <c r="CH10" s="21">
        <v>5.8255397401605462</v>
      </c>
      <c r="CI10" s="21">
        <v>5.8255397401605462</v>
      </c>
      <c r="CJ10" s="21">
        <v>5.8255397401605462</v>
      </c>
      <c r="CK10" s="21">
        <v>5.8255397401605462</v>
      </c>
      <c r="CL10" s="21">
        <v>5.8255397401605462</v>
      </c>
      <c r="CM10" s="21">
        <v>5.8255397401605462</v>
      </c>
      <c r="CN10" s="21">
        <v>5.8255397401605462</v>
      </c>
      <c r="CO10" s="21">
        <v>5.8255397401605462</v>
      </c>
      <c r="CP10" s="21">
        <v>5.8255397401605462</v>
      </c>
      <c r="CQ10" s="21">
        <v>5.8255397401605462</v>
      </c>
      <c r="CR10" s="21">
        <v>5.8255397401605462</v>
      </c>
      <c r="CS10" s="21">
        <v>5.8255397401605462</v>
      </c>
      <c r="CT10" s="21">
        <v>5.8255397401605462</v>
      </c>
      <c r="CU10" s="21">
        <v>5.8255397401605462</v>
      </c>
      <c r="CV10" s="21">
        <v>5.8255397401605462</v>
      </c>
      <c r="CW10" s="21">
        <v>5.8255397401605462</v>
      </c>
      <c r="CX10" s="21">
        <v>5.8255397401605462</v>
      </c>
      <c r="CY10" s="21">
        <v>5.8255397401605462</v>
      </c>
      <c r="CZ10" s="21">
        <v>5.8255397401605462</v>
      </c>
      <c r="DA10" s="21">
        <v>5.8255397401605462</v>
      </c>
      <c r="DB10" s="21">
        <v>5.8255397401605462</v>
      </c>
      <c r="DC10" s="21">
        <v>5.8255397401605462</v>
      </c>
      <c r="DD10" s="21">
        <v>5.8255397401605462</v>
      </c>
      <c r="DE10" s="21">
        <v>5.8255397401605462</v>
      </c>
      <c r="DF10" s="21">
        <v>5.8255397401605462</v>
      </c>
      <c r="DG10" s="21">
        <v>5.8255397401605462</v>
      </c>
      <c r="DH10" s="21">
        <v>5.8255397401605462</v>
      </c>
      <c r="DI10" s="21">
        <v>5.8255397401605462</v>
      </c>
      <c r="DJ10" s="21">
        <v>5.8255397401605462</v>
      </c>
      <c r="DK10" s="21">
        <v>5.8255397401605462</v>
      </c>
      <c r="DL10" s="21">
        <v>5.8255397401605462</v>
      </c>
      <c r="DM10" s="21">
        <v>5.8255397401605462</v>
      </c>
      <c r="DN10" s="21">
        <v>5.8255397401605462</v>
      </c>
      <c r="DO10" s="21">
        <v>5.8255397401605462</v>
      </c>
      <c r="DP10" s="21">
        <v>5.8255397401605462</v>
      </c>
      <c r="DQ10" s="21">
        <v>5.8255397401605462</v>
      </c>
      <c r="DR10" s="21">
        <v>5.8255397401605462</v>
      </c>
      <c r="DS10" s="21">
        <v>5.8255397401605462</v>
      </c>
      <c r="DT10" s="21">
        <v>5.8255397401605462</v>
      </c>
      <c r="DU10" s="21">
        <v>5.8255397401605462</v>
      </c>
      <c r="DV10" s="21">
        <v>5.8255397401605462</v>
      </c>
      <c r="DW10" s="21">
        <v>5.8255397401605462</v>
      </c>
      <c r="DX10" s="21">
        <v>5.8255397401605462</v>
      </c>
      <c r="DY10" s="21">
        <v>5.8255397401605462</v>
      </c>
      <c r="DZ10" s="21">
        <v>5.8255397401605462</v>
      </c>
      <c r="EA10" s="21">
        <v>5.8255397401605462</v>
      </c>
      <c r="EB10" s="21">
        <v>5.8255397401605462</v>
      </c>
      <c r="EC10" s="21">
        <v>5.8255397401605462</v>
      </c>
      <c r="ED10" s="21">
        <v>5.8255397401605462</v>
      </c>
      <c r="EE10" s="21">
        <v>5.8255397401605462</v>
      </c>
      <c r="EF10" s="21">
        <v>5.8255397401605462</v>
      </c>
      <c r="EG10" s="21">
        <v>5.8255397401605462</v>
      </c>
      <c r="EH10" s="21">
        <v>5.8255397401605462</v>
      </c>
      <c r="EI10" s="21">
        <v>5.8255397401605462</v>
      </c>
      <c r="EJ10" s="21">
        <v>5.8255397401605462</v>
      </c>
      <c r="EK10" s="21">
        <v>5.8255397401605462</v>
      </c>
      <c r="EL10" s="21">
        <v>5.8255397401605462</v>
      </c>
      <c r="EM10" s="21">
        <v>5.8255397401605462</v>
      </c>
      <c r="EN10" s="21">
        <v>5.8255397401605462</v>
      </c>
      <c r="EO10" s="21">
        <v>5.8255397401605462</v>
      </c>
      <c r="EP10" s="21">
        <v>5.8255397401605462</v>
      </c>
      <c r="EQ10" s="21">
        <v>5.8255397401605462</v>
      </c>
      <c r="ER10" s="21">
        <v>5.8255397401605462</v>
      </c>
      <c r="ES10" s="21">
        <v>5.8255397401605462</v>
      </c>
      <c r="ET10" s="21">
        <v>5.8255397401605462</v>
      </c>
      <c r="EU10" s="21">
        <v>5.8255397401605462</v>
      </c>
      <c r="EV10" s="21">
        <v>5.8255397401605462</v>
      </c>
      <c r="EW10" s="21">
        <v>5.8255397401605462</v>
      </c>
      <c r="EX10" s="21">
        <v>5.8255397401605462</v>
      </c>
      <c r="EY10" s="21">
        <v>5.8255397401605462</v>
      </c>
      <c r="EZ10" s="21">
        <v>5.8255397401605462</v>
      </c>
      <c r="FA10" s="21">
        <v>5.8255397401605462</v>
      </c>
      <c r="FB10" s="21">
        <v>5.8255397401605462</v>
      </c>
      <c r="FC10" s="21">
        <v>5.8255397401605462</v>
      </c>
      <c r="FD10" s="21">
        <v>5.8255397401605462</v>
      </c>
      <c r="FE10" s="21">
        <v>5.8255397401605462</v>
      </c>
      <c r="FF10" s="21">
        <v>5.8255397401605462</v>
      </c>
      <c r="FG10" s="21">
        <v>5.8255397401605462</v>
      </c>
      <c r="FH10" s="21">
        <v>5.8255397401605462</v>
      </c>
      <c r="FI10" s="21">
        <v>5.8255397401605462</v>
      </c>
      <c r="FJ10" s="21">
        <v>5.8255397401605462</v>
      </c>
      <c r="FK10" s="21">
        <v>5.8255397401605462</v>
      </c>
      <c r="FL10" s="21">
        <v>5.8255397401605462</v>
      </c>
      <c r="FM10" s="21">
        <v>5.8255397401605462</v>
      </c>
      <c r="FN10" s="21">
        <v>5.8255397401605462</v>
      </c>
      <c r="FO10" s="21">
        <v>5.8255397401605462</v>
      </c>
      <c r="FP10" s="21">
        <v>5.8255397401605462</v>
      </c>
      <c r="FQ10" s="21">
        <v>5.8255397401605462</v>
      </c>
      <c r="FR10" s="21">
        <v>5.8255397401605462</v>
      </c>
      <c r="FS10" s="21">
        <v>5.8255397401605462</v>
      </c>
      <c r="FT10" s="21">
        <v>5.8255397401605462</v>
      </c>
      <c r="FU10" s="21">
        <v>5.8255397401605462</v>
      </c>
      <c r="FV10" s="21">
        <v>5.8255397401605462</v>
      </c>
      <c r="FW10" s="21">
        <v>5.8255397401605462</v>
      </c>
      <c r="FX10" s="21">
        <v>5.8255397401605462</v>
      </c>
      <c r="FY10" s="21">
        <v>5.8255397401605462</v>
      </c>
      <c r="FZ10" s="21">
        <v>5.8255397401605462</v>
      </c>
      <c r="GA10" s="21">
        <v>5.8255397401605462</v>
      </c>
      <c r="GB10" s="21">
        <v>5.8255397401605462</v>
      </c>
      <c r="GC10" s="21">
        <v>5.8255397401605462</v>
      </c>
      <c r="GD10" s="21">
        <v>5.8255397401605462</v>
      </c>
      <c r="GE10" s="21">
        <v>5.8255397401605462</v>
      </c>
      <c r="GF10" s="21">
        <v>5.8255397401605462</v>
      </c>
      <c r="GG10" s="21">
        <v>5.8255397401605462</v>
      </c>
      <c r="GH10" s="21">
        <v>5.8255397401605462</v>
      </c>
      <c r="GI10" s="21">
        <v>5.8255397401605462</v>
      </c>
      <c r="GJ10" s="21">
        <v>5.8255397401605462</v>
      </c>
      <c r="GK10" s="21">
        <v>5.8255397401605462</v>
      </c>
      <c r="GL10" s="21">
        <v>5.8255397401605462</v>
      </c>
      <c r="GM10" s="21">
        <v>5.8255397401605462</v>
      </c>
      <c r="GN10" s="21">
        <v>5.8255397401605462</v>
      </c>
      <c r="GO10" s="21">
        <v>5.8255397401605462</v>
      </c>
      <c r="GP10" s="21">
        <v>5.8255397401605462</v>
      </c>
      <c r="GQ10" s="21">
        <v>5.8255397401605462</v>
      </c>
      <c r="GR10" s="21">
        <v>5.8255397401605462</v>
      </c>
      <c r="GS10" s="21">
        <v>5.8255397401605462</v>
      </c>
      <c r="GT10" s="21">
        <v>5.8255397401605462</v>
      </c>
      <c r="GU10" s="21">
        <v>5.8255397401605462</v>
      </c>
      <c r="GV10" s="21">
        <v>5.8255397401605462</v>
      </c>
      <c r="GW10" s="21">
        <v>5.8255397401605462</v>
      </c>
      <c r="GX10" s="21">
        <v>5.8255397401605462</v>
      </c>
      <c r="GY10" s="21">
        <v>5.8255397401605462</v>
      </c>
      <c r="GZ10" s="21">
        <v>5.8255397401605462</v>
      </c>
      <c r="HA10" s="21">
        <v>5.8255397401605462</v>
      </c>
      <c r="HB10" s="21">
        <v>5.8255397401605462</v>
      </c>
      <c r="HC10" s="21">
        <v>5.8255397401605462</v>
      </c>
      <c r="HD10" s="21">
        <v>5.8255397401605462</v>
      </c>
      <c r="HE10" s="21">
        <v>5.8255397401605462</v>
      </c>
      <c r="HF10" s="21">
        <v>5.8255397401605462</v>
      </c>
      <c r="HG10" s="21">
        <v>5.8255397401605462</v>
      </c>
      <c r="HH10" s="21">
        <v>5.8255397401605462</v>
      </c>
      <c r="HI10" s="21">
        <v>5.8255397401605462</v>
      </c>
      <c r="HJ10" s="21">
        <v>5.8255397401605462</v>
      </c>
      <c r="HK10" s="21">
        <v>5.8255397401605462</v>
      </c>
      <c r="HL10" s="21">
        <v>5.8255397401605462</v>
      </c>
      <c r="HM10" s="21">
        <v>5.8255397401605462</v>
      </c>
      <c r="HN10" s="21">
        <v>5.8255397401605462</v>
      </c>
      <c r="HO10" s="21">
        <v>5.8255397401605462</v>
      </c>
      <c r="HP10" s="21">
        <v>5.8255397401605462</v>
      </c>
      <c r="HQ10" s="21">
        <v>5.8255397401605462</v>
      </c>
      <c r="HR10" s="21">
        <v>5.8255397401605462</v>
      </c>
      <c r="HS10" s="21">
        <v>5.8255397401605462</v>
      </c>
      <c r="HT10" s="21">
        <v>5.8255397401605462</v>
      </c>
      <c r="HU10" s="21">
        <v>5.8255397401605462</v>
      </c>
      <c r="HV10" s="21">
        <v>5.8255397401605462</v>
      </c>
      <c r="HW10" s="21">
        <v>5.8255397401605462</v>
      </c>
      <c r="HX10" s="21">
        <v>5.8255397401605462</v>
      </c>
      <c r="HY10" s="21">
        <v>5.8255397401605462</v>
      </c>
      <c r="HZ10" s="21">
        <v>5.8255397401605462</v>
      </c>
      <c r="IA10" s="21">
        <v>5.8255397401605462</v>
      </c>
      <c r="IB10" s="21">
        <v>5.8255397401605462</v>
      </c>
      <c r="IC10" s="21">
        <v>5.8255397401605462</v>
      </c>
      <c r="ID10" s="21">
        <v>5.8255397401605462</v>
      </c>
      <c r="IE10" s="21">
        <v>5.8255397401605462</v>
      </c>
      <c r="IF10" s="21">
        <v>5.8255397401605462</v>
      </c>
      <c r="IG10" s="21">
        <v>5.8255397401605462</v>
      </c>
      <c r="IH10" s="21">
        <v>5.8255397401605462</v>
      </c>
      <c r="II10" s="21">
        <v>5.8255397401605462</v>
      </c>
      <c r="IJ10" s="21">
        <v>5.8255397401605462</v>
      </c>
      <c r="IK10" s="21">
        <v>5.8255397401605462</v>
      </c>
      <c r="IL10" s="21">
        <v>5.8255397401605462</v>
      </c>
      <c r="IM10" s="21">
        <v>5.8255397401605462</v>
      </c>
      <c r="IN10" s="21">
        <v>5.8255397401605462</v>
      </c>
      <c r="IO10" s="21">
        <v>5.8255397401605462</v>
      </c>
      <c r="IP10" s="21">
        <v>5.8255397401605462</v>
      </c>
      <c r="IQ10" s="21">
        <v>5.8255397401605462</v>
      </c>
      <c r="IR10" s="21">
        <v>5.8255397401605462</v>
      </c>
      <c r="IS10" s="21">
        <v>5.8255397401605462</v>
      </c>
      <c r="IT10" s="21">
        <v>5.8255397401605462</v>
      </c>
      <c r="IU10" s="21">
        <v>5.8255397401605462</v>
      </c>
      <c r="IV10" s="21">
        <v>5.8255397401605462</v>
      </c>
      <c r="IW10" s="21">
        <v>5.8255397401605462</v>
      </c>
      <c r="IX10" s="21">
        <v>5.8255397401605462</v>
      </c>
      <c r="IY10" s="21">
        <v>5.8255397401605462</v>
      </c>
      <c r="IZ10" s="21">
        <v>5.8255397401605462</v>
      </c>
      <c r="JA10" s="21">
        <v>5.8255397401605462</v>
      </c>
      <c r="JB10" s="21">
        <v>5.8255397401605462</v>
      </c>
      <c r="JC10" s="21">
        <v>5.8255397401605462</v>
      </c>
      <c r="JD10" s="21">
        <v>5.8255397401605462</v>
      </c>
      <c r="JE10" s="21">
        <v>5.8255397401605462</v>
      </c>
      <c r="JF10" s="21">
        <v>5.8255397401605462</v>
      </c>
      <c r="JG10" s="21">
        <v>5.8255397401605462</v>
      </c>
      <c r="JH10" s="21">
        <v>5.8255397401605462</v>
      </c>
      <c r="JI10" s="21">
        <v>5.8255397401605462</v>
      </c>
      <c r="JJ10" s="21">
        <v>5.8255397401605462</v>
      </c>
      <c r="JK10" s="21">
        <v>5.8255397401605462</v>
      </c>
      <c r="JL10" s="21">
        <v>5.8255397401605462</v>
      </c>
      <c r="JM10" s="21">
        <v>5.8255397401605462</v>
      </c>
      <c r="JN10" s="21">
        <v>5.8255397401605462</v>
      </c>
      <c r="JO10" s="21">
        <v>5.8255397401605462</v>
      </c>
      <c r="JP10" s="21">
        <v>5.8255397401605462</v>
      </c>
      <c r="JQ10" s="21">
        <v>5.8255397401605462</v>
      </c>
      <c r="JR10" s="21">
        <v>5.8255397401605462</v>
      </c>
      <c r="JS10" s="21">
        <v>5.8255397401605462</v>
      </c>
      <c r="JT10" s="21">
        <v>5.8255397401605462</v>
      </c>
      <c r="JU10" s="21">
        <v>5.8255397401605462</v>
      </c>
      <c r="JV10" s="21">
        <v>5.8255397401605462</v>
      </c>
      <c r="JW10" s="21">
        <v>5.8255397401605462</v>
      </c>
      <c r="JX10" s="21">
        <v>5.8255397401605462</v>
      </c>
      <c r="JY10" s="21">
        <v>5.8255397401605462</v>
      </c>
      <c r="JZ10" s="21">
        <v>5.8255397401605462</v>
      </c>
      <c r="KA10" s="21">
        <v>5.8255397401605462</v>
      </c>
      <c r="KB10" s="21">
        <v>5.8255397401605462</v>
      </c>
      <c r="KC10" s="21">
        <v>5.8255397401605462</v>
      </c>
      <c r="KD10" s="21">
        <v>5.8255397401605462</v>
      </c>
      <c r="KE10" s="21">
        <v>5.8255397401605462</v>
      </c>
      <c r="KF10" s="21">
        <v>5.8255397401605462</v>
      </c>
      <c r="KG10" s="21">
        <v>5.8255397401605462</v>
      </c>
      <c r="KH10" s="21">
        <v>5.8255397401605462</v>
      </c>
      <c r="KI10" s="21">
        <v>5.8255397401605462</v>
      </c>
      <c r="KJ10" s="21">
        <v>5.8255397401605462</v>
      </c>
      <c r="KK10" s="21">
        <v>5.8255397401605462</v>
      </c>
      <c r="KL10" s="21">
        <v>5.8255397401605462</v>
      </c>
      <c r="KM10" s="21">
        <v>5.8255397401605462</v>
      </c>
      <c r="KN10" s="21">
        <v>5.8255397401605462</v>
      </c>
      <c r="KO10" s="21">
        <v>5.8255397401605462</v>
      </c>
      <c r="KP10" s="21">
        <v>5.8255397401605462</v>
      </c>
      <c r="KQ10" s="21">
        <v>5.8255397401605462</v>
      </c>
      <c r="KR10" s="21">
        <v>5.8255397401605462</v>
      </c>
      <c r="KS10" s="21">
        <v>5.8255397401605462</v>
      </c>
      <c r="KT10" s="21">
        <v>5.8255397401605462</v>
      </c>
      <c r="KU10" s="21">
        <v>5.8255397401605462</v>
      </c>
      <c r="KV10" s="21">
        <v>5.8255397401605462</v>
      </c>
      <c r="KW10" s="21">
        <v>5.8255397401605462</v>
      </c>
      <c r="KX10" s="21">
        <v>5.8255397401605462</v>
      </c>
      <c r="KY10" s="21">
        <v>5.8255397401605462</v>
      </c>
      <c r="KZ10" s="21">
        <v>5.8255397401605462</v>
      </c>
      <c r="LA10" s="21">
        <v>5.8255397401605462</v>
      </c>
      <c r="LB10" s="21">
        <v>5.8255397401605462</v>
      </c>
      <c r="LC10" s="21">
        <v>5.8255397401605462</v>
      </c>
      <c r="LD10" s="21">
        <v>5.8255397401605462</v>
      </c>
      <c r="LE10" s="21">
        <v>5.8255397401605462</v>
      </c>
      <c r="LF10" s="21">
        <v>5.8255397401605462</v>
      </c>
      <c r="LG10" s="21">
        <v>5.8255397401605462</v>
      </c>
      <c r="LH10" s="21">
        <v>5.8255397401605462</v>
      </c>
      <c r="LI10" s="21">
        <v>5.8255397401605462</v>
      </c>
      <c r="LJ10" s="21">
        <v>5.8255397401605462</v>
      </c>
      <c r="LK10" s="21">
        <v>5.8255397401605462</v>
      </c>
      <c r="LL10" s="21">
        <v>5.8255397401605462</v>
      </c>
      <c r="LM10" s="21">
        <v>5.8255397401605462</v>
      </c>
      <c r="LN10" s="21">
        <v>5.8255397401605462</v>
      </c>
      <c r="LO10" s="21">
        <v>5.8255397401605462</v>
      </c>
      <c r="LP10" s="21">
        <v>5.8255397401605462</v>
      </c>
      <c r="LQ10" s="21">
        <v>5.8255397401605462</v>
      </c>
      <c r="LR10" s="21">
        <v>5.8255397401605462</v>
      </c>
      <c r="LS10" s="21">
        <v>5.8255397401605462</v>
      </c>
      <c r="LT10" s="21">
        <v>5.8255397401605462</v>
      </c>
      <c r="LU10" s="21">
        <v>5.8255397401605462</v>
      </c>
      <c r="LV10" s="21">
        <v>5.8255397401605462</v>
      </c>
      <c r="LW10" s="21">
        <v>5.8255397401605462</v>
      </c>
      <c r="LX10" s="21">
        <v>5.8255397401605462</v>
      </c>
      <c r="LY10" s="21">
        <v>5.8255397401605462</v>
      </c>
      <c r="LZ10" s="21">
        <v>5.8255397401605462</v>
      </c>
      <c r="MA10" s="21">
        <v>5.8255397401605462</v>
      </c>
      <c r="MB10" s="21">
        <v>5.8255397401605462</v>
      </c>
      <c r="MC10" s="21">
        <v>5.8255397401605462</v>
      </c>
      <c r="MD10" s="21">
        <v>5.8255397401605462</v>
      </c>
      <c r="ME10" s="21">
        <v>5.8255397401605462</v>
      </c>
      <c r="MF10" s="21">
        <v>5.8255397401605462</v>
      </c>
      <c r="MG10" s="21">
        <v>5.8255397401605462</v>
      </c>
      <c r="MH10" s="21">
        <v>5.8255397401605462</v>
      </c>
      <c r="MI10" s="21">
        <v>5.8255397401605462</v>
      </c>
      <c r="MJ10" s="21">
        <v>5.8255397401605462</v>
      </c>
      <c r="MK10" s="21">
        <v>5.8255397401605462</v>
      </c>
      <c r="ML10" s="21">
        <v>5.8255397401605462</v>
      </c>
      <c r="MM10" s="21">
        <v>5.8255397401605462</v>
      </c>
      <c r="MN10" s="21">
        <v>5.8255397401605462</v>
      </c>
      <c r="MO10" s="21">
        <v>5.8255397401605462</v>
      </c>
      <c r="MP10" s="21">
        <v>5.8255397401605462</v>
      </c>
      <c r="MQ10" s="21">
        <v>5.8255397401605462</v>
      </c>
      <c r="MR10" s="21">
        <v>5.8255397401605462</v>
      </c>
      <c r="MS10" s="21">
        <v>5.8255397401605462</v>
      </c>
      <c r="MT10" s="21">
        <v>5.8255397401605462</v>
      </c>
      <c r="MU10" s="21">
        <v>5.8255397401605462</v>
      </c>
      <c r="MV10" s="21">
        <v>5.8255397401605462</v>
      </c>
      <c r="MW10" s="21">
        <v>5.8255397401605462</v>
      </c>
      <c r="MX10" s="21">
        <v>5.8255397401605462</v>
      </c>
      <c r="MY10" s="21">
        <v>5.8255397401605462</v>
      </c>
      <c r="MZ10" s="21">
        <v>5.8255397401605462</v>
      </c>
      <c r="NA10" s="21">
        <v>5.8255397401605462</v>
      </c>
      <c r="NB10" s="21">
        <v>5.8255397401605462</v>
      </c>
      <c r="NC10" s="21">
        <v>5.8255397401605462</v>
      </c>
      <c r="ND10" s="21">
        <v>5.8255397401605462</v>
      </c>
      <c r="NE10" s="21">
        <v>5.8255397401605462</v>
      </c>
      <c r="NF10" s="21">
        <v>5.8255397401605462</v>
      </c>
      <c r="NG10" s="21">
        <v>5.8255397401605462</v>
      </c>
      <c r="NH10" s="21">
        <v>5.8255397401605462</v>
      </c>
      <c r="NI10" s="21">
        <v>5.8255397401605462</v>
      </c>
      <c r="NJ10" s="21">
        <v>5.8255397401605462</v>
      </c>
      <c r="NK10" s="21">
        <v>5.8255397401605462</v>
      </c>
      <c r="NL10" s="21">
        <v>5.8255397401605462</v>
      </c>
      <c r="NM10" s="21">
        <v>5.8255397401605462</v>
      </c>
      <c r="NN10" s="21">
        <v>5.8255397401605462</v>
      </c>
      <c r="NO10" s="21">
        <v>5.8255397401605462</v>
      </c>
      <c r="NP10" s="21">
        <v>5.8255397401605462</v>
      </c>
      <c r="NQ10" s="21">
        <v>5.8255397401605462</v>
      </c>
      <c r="NR10" s="21">
        <v>5.8255397401605462</v>
      </c>
      <c r="NS10" s="21">
        <v>5.8255397401605462</v>
      </c>
      <c r="NT10" s="21">
        <v>5.8255397401605462</v>
      </c>
      <c r="NU10" s="21">
        <v>5.8255397401605462</v>
      </c>
      <c r="NV10" s="21">
        <v>5.8255397401605462</v>
      </c>
      <c r="NW10" s="21">
        <v>5.8255397401605462</v>
      </c>
      <c r="NX10" s="21">
        <v>5.8255397401605462</v>
      </c>
      <c r="NY10" s="21">
        <v>5.8255397401605462</v>
      </c>
      <c r="NZ10" s="21">
        <v>5.8255397401605462</v>
      </c>
      <c r="OA10" s="21">
        <v>5.8255397401605462</v>
      </c>
      <c r="OB10" s="21">
        <v>5.8255397401605462</v>
      </c>
      <c r="OC10" s="21">
        <v>5.8255397401605462</v>
      </c>
      <c r="OD10" s="21">
        <v>5.8255397401605462</v>
      </c>
      <c r="OE10" s="21">
        <v>5.8255397401605462</v>
      </c>
      <c r="OF10" s="21">
        <v>5.8255397401605462</v>
      </c>
      <c r="OG10" s="21">
        <v>5.8255397401605462</v>
      </c>
      <c r="OH10" s="21">
        <v>5.8255397401605462</v>
      </c>
      <c r="OI10" s="21">
        <v>5.8255397401605462</v>
      </c>
      <c r="OJ10" s="21">
        <v>5.8255397401605462</v>
      </c>
      <c r="OK10" s="21">
        <v>5.8255397401605462</v>
      </c>
      <c r="OL10" s="21">
        <v>5.8255397401605462</v>
      </c>
      <c r="OM10" s="21">
        <v>5.8255397401605462</v>
      </c>
      <c r="ON10" s="21">
        <v>5.8255397401605462</v>
      </c>
      <c r="OO10" s="21">
        <v>5.8255397401605462</v>
      </c>
      <c r="OP10" s="21">
        <v>5.8255397401605462</v>
      </c>
      <c r="OQ10" s="21">
        <v>5.8255397401605462</v>
      </c>
      <c r="OR10" s="21">
        <v>5.8255397401605462</v>
      </c>
      <c r="OS10" s="21">
        <v>5.8255397401605462</v>
      </c>
      <c r="OT10" s="21">
        <v>5.8255397401605462</v>
      </c>
      <c r="OU10" s="21">
        <v>5.8255397401605462</v>
      </c>
      <c r="OV10" s="21">
        <v>5.8255397401605462</v>
      </c>
      <c r="OW10" s="21">
        <v>5.8255397401605462</v>
      </c>
      <c r="OX10" s="21">
        <v>5.8255397401605462</v>
      </c>
      <c r="OY10" s="21">
        <v>5.8255397401605462</v>
      </c>
      <c r="OZ10" s="21">
        <v>5.8255397401605462</v>
      </c>
      <c r="PA10" s="21">
        <v>5.8255397401605462</v>
      </c>
      <c r="PB10" s="21">
        <v>5.8255397401605462</v>
      </c>
      <c r="PC10" s="21">
        <v>5.8255397401605462</v>
      </c>
      <c r="PD10" s="21">
        <v>5.8255397401605462</v>
      </c>
      <c r="PE10" s="21">
        <v>5.8255397401605462</v>
      </c>
      <c r="PF10" s="21">
        <v>5.8255397401605462</v>
      </c>
      <c r="PG10" s="21">
        <v>5.8255397401605462</v>
      </c>
      <c r="PH10" s="21">
        <v>5.8255397401605462</v>
      </c>
      <c r="PI10" s="21">
        <v>5.8255397401605462</v>
      </c>
      <c r="PJ10" s="21">
        <v>5.8255397401605462</v>
      </c>
      <c r="PK10" s="21">
        <v>5.8255397401605462</v>
      </c>
      <c r="PL10" s="21">
        <v>5.8255397401605462</v>
      </c>
      <c r="PM10" s="21">
        <v>5.8255397401605462</v>
      </c>
      <c r="PN10" s="21">
        <v>5.8255397401605462</v>
      </c>
      <c r="PO10" s="21">
        <v>5.8255397401605462</v>
      </c>
      <c r="PP10" s="21">
        <v>5.8255397401605462</v>
      </c>
      <c r="PQ10" s="21">
        <v>5.8255397401605462</v>
      </c>
      <c r="PR10" s="21">
        <v>5.8255397401605462</v>
      </c>
      <c r="PS10" s="21">
        <v>5.8255397401605462</v>
      </c>
      <c r="PT10" s="21">
        <v>5.8255397401605462</v>
      </c>
      <c r="PU10" s="21">
        <v>5.8255397401605462</v>
      </c>
      <c r="PV10" s="21">
        <v>5.8255397401605462</v>
      </c>
      <c r="PW10" s="21">
        <v>5.8255397401605462</v>
      </c>
      <c r="PX10" s="21">
        <v>5.8255397401605462</v>
      </c>
      <c r="PY10" s="21">
        <v>5.8255397401605462</v>
      </c>
      <c r="PZ10" s="21">
        <v>5.8255397401605462</v>
      </c>
      <c r="QA10" s="21">
        <v>5.8255397401605462</v>
      </c>
      <c r="QB10" s="21">
        <v>5.8255397401605462</v>
      </c>
      <c r="QC10" s="21">
        <v>5.8255397401605462</v>
      </c>
      <c r="QD10" s="21">
        <v>5.8255397401605462</v>
      </c>
      <c r="QE10" s="21">
        <v>5.8255397401605462</v>
      </c>
      <c r="QF10" s="21">
        <v>5.8255397401605462</v>
      </c>
      <c r="QG10" s="21">
        <v>5.8255397401605462</v>
      </c>
      <c r="QH10" s="21">
        <v>5.8255397401605462</v>
      </c>
      <c r="QI10" s="21">
        <v>5.8255397401605462</v>
      </c>
      <c r="QJ10" s="21">
        <v>5.8255397401605462</v>
      </c>
      <c r="QK10" s="21">
        <v>5.8255397401605462</v>
      </c>
      <c r="QL10" s="21">
        <v>5.8255397401605462</v>
      </c>
      <c r="QM10" s="21">
        <v>5.8255397401605462</v>
      </c>
      <c r="QN10" s="21">
        <v>5.8255397401605462</v>
      </c>
      <c r="QO10" s="21">
        <v>5.8255397401605462</v>
      </c>
      <c r="QP10" s="21">
        <v>5.8255397401605462</v>
      </c>
      <c r="QQ10" s="21">
        <v>5.8255397401605462</v>
      </c>
      <c r="QR10" s="21">
        <v>5.8255397401605462</v>
      </c>
      <c r="QS10" s="21">
        <v>5.8255397401605462</v>
      </c>
      <c r="QT10" s="21">
        <v>5.8255397401605462</v>
      </c>
      <c r="QU10" s="21">
        <v>5.8255397401605462</v>
      </c>
      <c r="QV10" s="21">
        <v>5.8255397401605462</v>
      </c>
      <c r="QW10" s="21">
        <v>5.8255397401605462</v>
      </c>
      <c r="QX10" s="21">
        <v>5.8255397401605462</v>
      </c>
      <c r="QY10" s="21">
        <v>5.8255397401605462</v>
      </c>
      <c r="QZ10" s="21">
        <v>5.8255397401605462</v>
      </c>
      <c r="RA10" s="21">
        <v>5.8255397401605462</v>
      </c>
      <c r="RB10" s="21">
        <v>5.8255397401605462</v>
      </c>
      <c r="RC10" s="21">
        <v>5.8255397401605462</v>
      </c>
      <c r="RD10" s="21">
        <v>5.8255397401605462</v>
      </c>
      <c r="RE10" s="21">
        <v>5.8255397401605462</v>
      </c>
      <c r="RF10" s="21">
        <v>5.8255397401605462</v>
      </c>
      <c r="RG10" s="21">
        <v>5.8255397401605462</v>
      </c>
      <c r="RH10" s="21">
        <v>5.8255397401605462</v>
      </c>
      <c r="RI10" s="21">
        <v>5.8255397401605462</v>
      </c>
      <c r="RJ10" s="21">
        <v>5.8255397401605462</v>
      </c>
      <c r="RK10" s="21">
        <v>5.8255397401605462</v>
      </c>
      <c r="RL10" s="21">
        <v>5.8255397401605462</v>
      </c>
      <c r="RM10" s="21">
        <v>5.8255397401605462</v>
      </c>
      <c r="RN10" s="21">
        <v>5.8255397401605462</v>
      </c>
      <c r="RO10" s="21">
        <v>5.8255397401605462</v>
      </c>
      <c r="RP10" s="21">
        <v>5.8255397401605462</v>
      </c>
      <c r="RQ10" s="21">
        <v>5.8255397401605462</v>
      </c>
      <c r="RR10" s="21">
        <v>5.8255397401605462</v>
      </c>
      <c r="RS10" s="21">
        <v>5.8255397401605462</v>
      </c>
      <c r="RT10" s="21">
        <v>5.8255397401605462</v>
      </c>
      <c r="RU10" s="21">
        <v>5.8255397401605462</v>
      </c>
      <c r="RV10" s="21">
        <v>5.8255397401605462</v>
      </c>
      <c r="RW10" s="21">
        <v>5.8255397401605462</v>
      </c>
      <c r="RX10" s="21">
        <v>5.8255397401605462</v>
      </c>
      <c r="RY10" s="21">
        <v>5.8255397401605462</v>
      </c>
      <c r="RZ10" s="21">
        <v>5.8255397401605462</v>
      </c>
      <c r="SA10" s="21">
        <v>5.8255397401605462</v>
      </c>
      <c r="SB10" s="21">
        <v>5.8255397401605462</v>
      </c>
      <c r="SC10" s="21">
        <v>5.8255397401605462</v>
      </c>
      <c r="SD10" s="21">
        <v>5.8255397401605462</v>
      </c>
      <c r="SE10" s="21">
        <v>5.8255397401605462</v>
      </c>
      <c r="SF10" s="21">
        <v>5.8255397401605462</v>
      </c>
      <c r="SG10" s="21">
        <v>5.8255397401605462</v>
      </c>
      <c r="SH10" s="21">
        <v>5.8255397401605462</v>
      </c>
      <c r="SI10" s="21">
        <v>5.8255397401605462</v>
      </c>
      <c r="SJ10" s="21">
        <v>5.8255397401605462</v>
      </c>
      <c r="SK10" s="21">
        <v>5.8255397401605462</v>
      </c>
      <c r="SL10" s="21">
        <v>5.8255397401605462</v>
      </c>
      <c r="SM10" s="21">
        <v>5.8255397401605462</v>
      </c>
      <c r="SN10" s="21">
        <v>5.8255397401605462</v>
      </c>
    </row>
    <row r="11" spans="1:508" x14ac:dyDescent="0.35">
      <c r="A11" s="157">
        <v>47849</v>
      </c>
      <c r="B11" s="4">
        <v>5.91</v>
      </c>
      <c r="C11" s="4">
        <v>5.91</v>
      </c>
      <c r="D11" s="4">
        <v>5.91</v>
      </c>
      <c r="E11" s="4">
        <v>5.91</v>
      </c>
      <c r="F11" s="4">
        <v>5.91</v>
      </c>
      <c r="G11" s="4">
        <v>5.91</v>
      </c>
      <c r="H11" s="4">
        <v>5.91</v>
      </c>
      <c r="I11" s="4">
        <v>5.9053416544093205</v>
      </c>
      <c r="J11" s="4">
        <v>5.9053416544093205</v>
      </c>
      <c r="K11" s="4">
        <v>5.9053416544093205</v>
      </c>
      <c r="L11" s="4">
        <v>5.9053416544093205</v>
      </c>
      <c r="M11" s="4">
        <v>5.9053416544093205</v>
      </c>
      <c r="N11" s="4">
        <v>5.9053416544093205</v>
      </c>
      <c r="O11" s="4">
        <v>5.9053416544093205</v>
      </c>
      <c r="P11" s="4">
        <v>5.9053416544093205</v>
      </c>
      <c r="Q11" s="4">
        <v>5.9053416544093205</v>
      </c>
      <c r="R11" s="4">
        <v>5.9053416544093205</v>
      </c>
      <c r="S11" s="4">
        <v>5.9053416544093205</v>
      </c>
      <c r="T11" s="4">
        <v>5.9053416544093205</v>
      </c>
      <c r="U11" s="4">
        <v>5.9053416544093205</v>
      </c>
      <c r="V11" s="4">
        <v>5.9053416544093205</v>
      </c>
      <c r="W11" s="4">
        <v>5.9053416544093205</v>
      </c>
      <c r="X11" s="4">
        <v>5.9053416544093205</v>
      </c>
      <c r="Y11" s="4">
        <v>5.9053416544093205</v>
      </c>
      <c r="Z11" s="4">
        <v>5.9053416544093205</v>
      </c>
      <c r="AA11" s="4">
        <v>5.9053416544093205</v>
      </c>
      <c r="AB11" s="4">
        <v>5.9053416544093205</v>
      </c>
      <c r="AC11" s="4">
        <v>5.9053416544093205</v>
      </c>
      <c r="AD11" s="4">
        <v>5.9053416544093205</v>
      </c>
      <c r="AE11" s="4">
        <v>5.9053416544093205</v>
      </c>
      <c r="AF11" s="4">
        <v>5.9053416544093205</v>
      </c>
      <c r="AG11" s="4">
        <v>5.9053416544093205</v>
      </c>
      <c r="AH11" s="4">
        <v>5.9053416544093205</v>
      </c>
      <c r="AI11" s="4">
        <v>5.9053416544093205</v>
      </c>
      <c r="AJ11" s="4">
        <v>5.9053416544093205</v>
      </c>
      <c r="AK11" s="4">
        <v>5.9053416544093205</v>
      </c>
      <c r="AL11" s="4">
        <v>5.9053416544093205</v>
      </c>
      <c r="AM11" s="4">
        <v>5.9053416544093205</v>
      </c>
      <c r="AN11" s="4">
        <v>5.9053416544093205</v>
      </c>
      <c r="AO11" s="4">
        <v>5.9053416544093205</v>
      </c>
      <c r="AP11" s="4">
        <v>5.9053416544093205</v>
      </c>
      <c r="AQ11" s="4">
        <v>5.9053416544093205</v>
      </c>
      <c r="AR11" s="4">
        <v>5.9053416544093205</v>
      </c>
      <c r="AS11" s="4">
        <v>5.9053416544093205</v>
      </c>
      <c r="AT11" s="4">
        <v>5.9053416544093205</v>
      </c>
      <c r="AU11" s="4">
        <v>5.9053416544093205</v>
      </c>
      <c r="AV11" s="4">
        <v>5.9053416544093205</v>
      </c>
      <c r="AW11" s="4">
        <v>5.9053416544093205</v>
      </c>
      <c r="AX11" s="21">
        <v>5.9053416544093205</v>
      </c>
      <c r="AY11" s="21">
        <v>5.9053416544093205</v>
      </c>
      <c r="AZ11" s="21">
        <v>5.9053416544093205</v>
      </c>
      <c r="BA11" s="21">
        <v>5.9053416544093205</v>
      </c>
      <c r="BB11" s="21">
        <v>5.9053416544093205</v>
      </c>
      <c r="BC11" s="21">
        <v>5.9053416544093205</v>
      </c>
      <c r="BD11" s="21">
        <v>5.9053416544093205</v>
      </c>
      <c r="BE11" s="21">
        <v>5.9053416544093205</v>
      </c>
      <c r="BF11" s="21">
        <v>5.9053416544093205</v>
      </c>
      <c r="BG11" s="21">
        <v>5.9053416544093205</v>
      </c>
      <c r="BH11" s="21">
        <v>5.9053416544093205</v>
      </c>
      <c r="BI11" s="21">
        <v>5.9053416544093205</v>
      </c>
      <c r="BJ11" s="21">
        <v>5.9053416544093205</v>
      </c>
      <c r="BK11" s="21">
        <v>5.9053416544093205</v>
      </c>
      <c r="BL11" s="21">
        <v>5.9053416544093205</v>
      </c>
      <c r="BM11" s="21">
        <v>5.9053416544093205</v>
      </c>
      <c r="BN11" s="21">
        <v>5.9053416544093205</v>
      </c>
      <c r="BO11" s="21">
        <v>5.9053416544093205</v>
      </c>
      <c r="BP11" s="21">
        <v>5.9053416544093205</v>
      </c>
      <c r="BQ11" s="21">
        <v>5.9053416544093205</v>
      </c>
      <c r="BR11" s="21">
        <v>5.9053416544093205</v>
      </c>
      <c r="BS11" s="21">
        <v>5.9053416544093205</v>
      </c>
      <c r="BT11" s="21">
        <v>5.9053416544093205</v>
      </c>
      <c r="BU11" s="21">
        <v>5.9053416544093205</v>
      </c>
      <c r="BV11" s="21">
        <v>5.9053416544093205</v>
      </c>
      <c r="BW11" s="21">
        <v>5.9053416544093205</v>
      </c>
      <c r="BX11" s="21">
        <v>5.9053416544093205</v>
      </c>
      <c r="BY11" s="21">
        <v>5.9053416544093205</v>
      </c>
      <c r="BZ11" s="21">
        <v>5.9053416544093205</v>
      </c>
      <c r="CA11" s="21">
        <v>5.9053416544093205</v>
      </c>
      <c r="CB11" s="21">
        <v>5.9053416544093205</v>
      </c>
      <c r="CC11" s="21">
        <v>5.9053416544093205</v>
      </c>
      <c r="CD11" s="21">
        <v>5.9053416544093205</v>
      </c>
      <c r="CE11" s="21">
        <v>5.9053416544093205</v>
      </c>
      <c r="CF11" s="21">
        <v>5.9053416544093205</v>
      </c>
      <c r="CG11" s="21">
        <v>5.9053416544093205</v>
      </c>
      <c r="CH11" s="21">
        <v>5.9053416544093205</v>
      </c>
      <c r="CI11" s="21">
        <v>5.9053416544093205</v>
      </c>
      <c r="CJ11" s="21">
        <v>5.9053416544093205</v>
      </c>
      <c r="CK11" s="21">
        <v>5.9053416544093205</v>
      </c>
      <c r="CL11" s="21">
        <v>5.9053416544093205</v>
      </c>
      <c r="CM11" s="21">
        <v>5.9053416544093205</v>
      </c>
      <c r="CN11" s="21">
        <v>5.9053416544093205</v>
      </c>
      <c r="CO11" s="21">
        <v>5.9053416544093205</v>
      </c>
      <c r="CP11" s="21">
        <v>5.9053416544093205</v>
      </c>
      <c r="CQ11" s="21">
        <v>5.9053416544093205</v>
      </c>
      <c r="CR11" s="21">
        <v>5.9053416544093205</v>
      </c>
      <c r="CS11" s="21">
        <v>5.9053416544093205</v>
      </c>
      <c r="CT11" s="21">
        <v>5.9053416544093205</v>
      </c>
      <c r="CU11" s="21">
        <v>5.9053416544093205</v>
      </c>
      <c r="CV11" s="21">
        <v>5.9053416544093205</v>
      </c>
      <c r="CW11" s="21">
        <v>5.9053416544093205</v>
      </c>
      <c r="CX11" s="21">
        <v>5.9053416544093205</v>
      </c>
      <c r="CY11" s="21">
        <v>5.9053416544093205</v>
      </c>
      <c r="CZ11" s="21">
        <v>5.9053416544093205</v>
      </c>
      <c r="DA11" s="21">
        <v>5.9053416544093205</v>
      </c>
      <c r="DB11" s="21">
        <v>5.9053416544093205</v>
      </c>
      <c r="DC11" s="21">
        <v>5.9053416544093205</v>
      </c>
      <c r="DD11" s="21">
        <v>5.9053416544093205</v>
      </c>
      <c r="DE11" s="21">
        <v>5.9053416544093205</v>
      </c>
      <c r="DF11" s="21">
        <v>5.9053416544093205</v>
      </c>
      <c r="DG11" s="21">
        <v>5.9053416544093205</v>
      </c>
      <c r="DH11" s="21">
        <v>5.9053416544093205</v>
      </c>
      <c r="DI11" s="21">
        <v>5.9053416544093205</v>
      </c>
      <c r="DJ11" s="21">
        <v>5.9053416544093205</v>
      </c>
      <c r="DK11" s="21">
        <v>5.9053416544093205</v>
      </c>
      <c r="DL11" s="21">
        <v>5.9053416544093205</v>
      </c>
      <c r="DM11" s="21">
        <v>5.9053416544093205</v>
      </c>
      <c r="DN11" s="21">
        <v>5.9053416544093205</v>
      </c>
      <c r="DO11" s="21">
        <v>5.9053416544093205</v>
      </c>
      <c r="DP11" s="21">
        <v>5.9053416544093205</v>
      </c>
      <c r="DQ11" s="21">
        <v>5.9053416544093205</v>
      </c>
      <c r="DR11" s="21">
        <v>5.9053416544093205</v>
      </c>
      <c r="DS11" s="21">
        <v>5.9053416544093205</v>
      </c>
      <c r="DT11" s="21">
        <v>5.9053416544093205</v>
      </c>
      <c r="DU11" s="21">
        <v>5.9053416544093205</v>
      </c>
      <c r="DV11" s="21">
        <v>5.9053416544093205</v>
      </c>
      <c r="DW11" s="21">
        <v>5.9053416544093205</v>
      </c>
      <c r="DX11" s="21">
        <v>5.9053416544093205</v>
      </c>
      <c r="DY11" s="21">
        <v>5.9053416544093205</v>
      </c>
      <c r="DZ11" s="21">
        <v>5.9053416544093205</v>
      </c>
      <c r="EA11" s="21">
        <v>5.9053416544093205</v>
      </c>
      <c r="EB11" s="21">
        <v>5.9053416544093205</v>
      </c>
      <c r="EC11" s="21">
        <v>5.9053416544093205</v>
      </c>
      <c r="ED11" s="21">
        <v>5.9053416544093205</v>
      </c>
      <c r="EE11" s="21">
        <v>5.9053416544093205</v>
      </c>
      <c r="EF11" s="21">
        <v>5.9053416544093205</v>
      </c>
      <c r="EG11" s="21">
        <v>5.9053416544093205</v>
      </c>
      <c r="EH11" s="21">
        <v>5.9053416544093205</v>
      </c>
      <c r="EI11" s="21">
        <v>5.9053416544093205</v>
      </c>
      <c r="EJ11" s="21">
        <v>5.9053416544093205</v>
      </c>
      <c r="EK11" s="21">
        <v>5.9053416544093205</v>
      </c>
      <c r="EL11" s="21">
        <v>5.9053416544093205</v>
      </c>
      <c r="EM11" s="21">
        <v>5.9053416544093205</v>
      </c>
      <c r="EN11" s="21">
        <v>5.9053416544093205</v>
      </c>
      <c r="EO11" s="21">
        <v>5.9053416544093205</v>
      </c>
      <c r="EP11" s="21">
        <v>5.9053416544093205</v>
      </c>
      <c r="EQ11" s="21">
        <v>5.9053416544093205</v>
      </c>
      <c r="ER11" s="21">
        <v>5.9053416544093205</v>
      </c>
      <c r="ES11" s="21">
        <v>5.9053416544093205</v>
      </c>
      <c r="ET11" s="21">
        <v>5.9053416544093205</v>
      </c>
      <c r="EU11" s="21">
        <v>5.9053416544093205</v>
      </c>
      <c r="EV11" s="21">
        <v>5.9053416544093205</v>
      </c>
      <c r="EW11" s="21">
        <v>5.9053416544093205</v>
      </c>
      <c r="EX11" s="21">
        <v>5.9053416544093205</v>
      </c>
      <c r="EY11" s="21">
        <v>5.9053416544093205</v>
      </c>
      <c r="EZ11" s="21">
        <v>5.9053416544093205</v>
      </c>
      <c r="FA11" s="21">
        <v>5.9053416544093205</v>
      </c>
      <c r="FB11" s="21">
        <v>5.9053416544093205</v>
      </c>
      <c r="FC11" s="21">
        <v>5.9053416544093205</v>
      </c>
      <c r="FD11" s="21">
        <v>5.9053416544093205</v>
      </c>
      <c r="FE11" s="21">
        <v>5.9053416544093205</v>
      </c>
      <c r="FF11" s="21">
        <v>5.9053416544093205</v>
      </c>
      <c r="FG11" s="21">
        <v>5.9053416544093205</v>
      </c>
      <c r="FH11" s="21">
        <v>5.9053416544093205</v>
      </c>
      <c r="FI11" s="21">
        <v>5.9053416544093205</v>
      </c>
      <c r="FJ11" s="21">
        <v>5.9053416544093205</v>
      </c>
      <c r="FK11" s="21">
        <v>5.9053416544093205</v>
      </c>
      <c r="FL11" s="21">
        <v>5.9053416544093205</v>
      </c>
      <c r="FM11" s="21">
        <v>5.9053416544093205</v>
      </c>
      <c r="FN11" s="21">
        <v>5.9053416544093205</v>
      </c>
      <c r="FO11" s="21">
        <v>5.9053416544093205</v>
      </c>
      <c r="FP11" s="21">
        <v>5.9053416544093205</v>
      </c>
      <c r="FQ11" s="21">
        <v>5.9053416544093205</v>
      </c>
      <c r="FR11" s="21">
        <v>5.9053416544093205</v>
      </c>
      <c r="FS11" s="21">
        <v>5.9053416544093205</v>
      </c>
      <c r="FT11" s="21">
        <v>5.9053416544093205</v>
      </c>
      <c r="FU11" s="21">
        <v>5.9053416544093205</v>
      </c>
      <c r="FV11" s="21">
        <v>5.9053416544093205</v>
      </c>
      <c r="FW11" s="21">
        <v>5.9053416544093205</v>
      </c>
      <c r="FX11" s="21">
        <v>5.9053416544093205</v>
      </c>
      <c r="FY11" s="21">
        <v>5.9053416544093205</v>
      </c>
      <c r="FZ11" s="21">
        <v>5.9053416544093205</v>
      </c>
      <c r="GA11" s="21">
        <v>5.9053416544093205</v>
      </c>
      <c r="GB11" s="21">
        <v>5.9053416544093205</v>
      </c>
      <c r="GC11" s="21">
        <v>5.9053416544093205</v>
      </c>
      <c r="GD11" s="21">
        <v>5.9053416544093205</v>
      </c>
      <c r="GE11" s="21">
        <v>5.9053416544093205</v>
      </c>
      <c r="GF11" s="21">
        <v>5.9053416544093205</v>
      </c>
      <c r="GG11" s="21">
        <v>5.9053416544093205</v>
      </c>
      <c r="GH11" s="21">
        <v>5.9053416544093205</v>
      </c>
      <c r="GI11" s="21">
        <v>5.9053416544093205</v>
      </c>
      <c r="GJ11" s="21">
        <v>5.9053416544093205</v>
      </c>
      <c r="GK11" s="21">
        <v>5.9053416544093205</v>
      </c>
      <c r="GL11" s="21">
        <v>5.9053416544093205</v>
      </c>
      <c r="GM11" s="21">
        <v>5.9053416544093205</v>
      </c>
      <c r="GN11" s="21">
        <v>5.9053416544093205</v>
      </c>
      <c r="GO11" s="21">
        <v>5.9053416544093205</v>
      </c>
      <c r="GP11" s="21">
        <v>5.9053416544093205</v>
      </c>
      <c r="GQ11" s="21">
        <v>5.9053416544093205</v>
      </c>
      <c r="GR11" s="21">
        <v>5.9053416544093205</v>
      </c>
      <c r="GS11" s="21">
        <v>5.9053416544093205</v>
      </c>
      <c r="GT11" s="21">
        <v>5.9053416544093205</v>
      </c>
      <c r="GU11" s="21">
        <v>5.9053416544093205</v>
      </c>
      <c r="GV11" s="21">
        <v>5.9053416544093205</v>
      </c>
      <c r="GW11" s="21">
        <v>5.9053416544093205</v>
      </c>
      <c r="GX11" s="21">
        <v>5.9053416544093205</v>
      </c>
      <c r="GY11" s="21">
        <v>5.9053416544093205</v>
      </c>
      <c r="GZ11" s="21">
        <v>5.9053416544093205</v>
      </c>
      <c r="HA11" s="21">
        <v>5.9053416544093205</v>
      </c>
      <c r="HB11" s="21">
        <v>5.9053416544093205</v>
      </c>
      <c r="HC11" s="21">
        <v>5.9053416544093205</v>
      </c>
      <c r="HD11" s="21">
        <v>5.9053416544093205</v>
      </c>
      <c r="HE11" s="21">
        <v>5.9053416544093205</v>
      </c>
      <c r="HF11" s="21">
        <v>5.9053416544093205</v>
      </c>
      <c r="HG11" s="21">
        <v>5.9053416544093205</v>
      </c>
      <c r="HH11" s="21">
        <v>5.9053416544093205</v>
      </c>
      <c r="HI11" s="21">
        <v>5.9053416544093205</v>
      </c>
      <c r="HJ11" s="21">
        <v>5.9053416544093205</v>
      </c>
      <c r="HK11" s="21">
        <v>5.9053416544093205</v>
      </c>
      <c r="HL11" s="21">
        <v>5.9053416544093205</v>
      </c>
      <c r="HM11" s="21">
        <v>5.9053416544093205</v>
      </c>
      <c r="HN11" s="21">
        <v>5.9053416544093205</v>
      </c>
      <c r="HO11" s="21">
        <v>5.9053416544093205</v>
      </c>
      <c r="HP11" s="21">
        <v>5.9053416544093205</v>
      </c>
      <c r="HQ11" s="21">
        <v>5.9053416544093205</v>
      </c>
      <c r="HR11" s="21">
        <v>5.9053416544093205</v>
      </c>
      <c r="HS11" s="21">
        <v>5.9053416544093205</v>
      </c>
      <c r="HT11" s="21">
        <v>5.9053416544093205</v>
      </c>
      <c r="HU11" s="21">
        <v>5.9053416544093205</v>
      </c>
      <c r="HV11" s="21">
        <v>5.9053416544093205</v>
      </c>
      <c r="HW11" s="21">
        <v>5.9053416544093205</v>
      </c>
      <c r="HX11" s="21">
        <v>5.9053416544093205</v>
      </c>
      <c r="HY11" s="21">
        <v>5.9053416544093205</v>
      </c>
      <c r="HZ11" s="21">
        <v>5.9053416544093205</v>
      </c>
      <c r="IA11" s="21">
        <v>5.9053416544093205</v>
      </c>
      <c r="IB11" s="21">
        <v>5.9053416544093205</v>
      </c>
      <c r="IC11" s="21">
        <v>5.9053416544093205</v>
      </c>
      <c r="ID11" s="21">
        <v>5.9053416544093205</v>
      </c>
      <c r="IE11" s="21">
        <v>5.9053416544093205</v>
      </c>
      <c r="IF11" s="21">
        <v>5.9053416544093205</v>
      </c>
      <c r="IG11" s="21">
        <v>5.9053416544093205</v>
      </c>
      <c r="IH11" s="21">
        <v>5.9053416544093205</v>
      </c>
      <c r="II11" s="21">
        <v>5.9053416544093205</v>
      </c>
      <c r="IJ11" s="21">
        <v>5.9053416544093205</v>
      </c>
      <c r="IK11" s="21">
        <v>5.9053416544093205</v>
      </c>
      <c r="IL11" s="21">
        <v>5.9053416544093205</v>
      </c>
      <c r="IM11" s="21">
        <v>5.9053416544093205</v>
      </c>
      <c r="IN11" s="21">
        <v>5.9053416544093205</v>
      </c>
      <c r="IO11" s="21">
        <v>5.9053416544093205</v>
      </c>
      <c r="IP11" s="21">
        <v>5.9053416544093205</v>
      </c>
      <c r="IQ11" s="21">
        <v>5.9053416544093205</v>
      </c>
      <c r="IR11" s="21">
        <v>5.9053416544093205</v>
      </c>
      <c r="IS11" s="21">
        <v>5.9053416544093205</v>
      </c>
      <c r="IT11" s="21">
        <v>5.9053416544093205</v>
      </c>
      <c r="IU11" s="21">
        <v>5.9053416544093205</v>
      </c>
      <c r="IV11" s="21">
        <v>5.9053416544093205</v>
      </c>
      <c r="IW11" s="21">
        <v>5.9053416544093205</v>
      </c>
      <c r="IX11" s="21">
        <v>5.9053416544093205</v>
      </c>
      <c r="IY11" s="21">
        <v>5.9053416544093205</v>
      </c>
      <c r="IZ11" s="21">
        <v>5.9053416544093205</v>
      </c>
      <c r="JA11" s="21">
        <v>5.9053416544093205</v>
      </c>
      <c r="JB11" s="21">
        <v>5.9053416544093205</v>
      </c>
      <c r="JC11" s="21">
        <v>5.9053416544093205</v>
      </c>
      <c r="JD11" s="21">
        <v>5.9053416544093205</v>
      </c>
      <c r="JE11" s="21">
        <v>5.9053416544093205</v>
      </c>
      <c r="JF11" s="21">
        <v>5.9053416544093205</v>
      </c>
      <c r="JG11" s="21">
        <v>5.9053416544093205</v>
      </c>
      <c r="JH11" s="21">
        <v>5.9053416544093205</v>
      </c>
      <c r="JI11" s="21">
        <v>5.9053416544093205</v>
      </c>
      <c r="JJ11" s="21">
        <v>5.9053416544093205</v>
      </c>
      <c r="JK11" s="21">
        <v>5.9053416544093205</v>
      </c>
      <c r="JL11" s="21">
        <v>5.9053416544093205</v>
      </c>
      <c r="JM11" s="21">
        <v>5.9053416544093205</v>
      </c>
      <c r="JN11" s="21">
        <v>5.9053416544093205</v>
      </c>
      <c r="JO11" s="21">
        <v>5.9053416544093205</v>
      </c>
      <c r="JP11" s="21">
        <v>5.9053416544093205</v>
      </c>
      <c r="JQ11" s="21">
        <v>5.9053416544093205</v>
      </c>
      <c r="JR11" s="21">
        <v>5.9053416544093205</v>
      </c>
      <c r="JS11" s="21">
        <v>5.9053416544093205</v>
      </c>
      <c r="JT11" s="21">
        <v>5.9053416544093205</v>
      </c>
      <c r="JU11" s="21">
        <v>5.9053416544093205</v>
      </c>
      <c r="JV11" s="21">
        <v>5.9053416544093205</v>
      </c>
      <c r="JW11" s="21">
        <v>5.9053416544093205</v>
      </c>
      <c r="JX11" s="21">
        <v>5.9053416544093205</v>
      </c>
      <c r="JY11" s="21">
        <v>5.9053416544093205</v>
      </c>
      <c r="JZ11" s="21">
        <v>5.9053416544093205</v>
      </c>
      <c r="KA11" s="21">
        <v>5.9053416544093205</v>
      </c>
      <c r="KB11" s="21">
        <v>5.9053416544093205</v>
      </c>
      <c r="KC11" s="21">
        <v>5.9053416544093205</v>
      </c>
      <c r="KD11" s="21">
        <v>5.9053416544093205</v>
      </c>
      <c r="KE11" s="21">
        <v>5.9053416544093205</v>
      </c>
      <c r="KF11" s="21">
        <v>5.9053416544093205</v>
      </c>
      <c r="KG11" s="21">
        <v>5.9053416544093205</v>
      </c>
      <c r="KH11" s="21">
        <v>5.9053416544093205</v>
      </c>
      <c r="KI11" s="21">
        <v>5.9053416544093205</v>
      </c>
      <c r="KJ11" s="21">
        <v>5.9053416544093205</v>
      </c>
      <c r="KK11" s="21">
        <v>5.9053416544093205</v>
      </c>
      <c r="KL11" s="21">
        <v>5.9053416544093205</v>
      </c>
      <c r="KM11" s="21">
        <v>5.9053416544093205</v>
      </c>
      <c r="KN11" s="21">
        <v>5.9053416544093205</v>
      </c>
      <c r="KO11" s="21">
        <v>5.9053416544093205</v>
      </c>
      <c r="KP11" s="21">
        <v>5.9053416544093205</v>
      </c>
      <c r="KQ11" s="21">
        <v>5.9053416544093205</v>
      </c>
      <c r="KR11" s="21">
        <v>5.9053416544093205</v>
      </c>
      <c r="KS11" s="21">
        <v>5.9053416544093205</v>
      </c>
      <c r="KT11" s="21">
        <v>5.9053416544093205</v>
      </c>
      <c r="KU11" s="21">
        <v>5.9053416544093205</v>
      </c>
      <c r="KV11" s="21">
        <v>5.9053416544093205</v>
      </c>
      <c r="KW11" s="21">
        <v>5.9053416544093205</v>
      </c>
      <c r="KX11" s="21">
        <v>5.9053416544093205</v>
      </c>
      <c r="KY11" s="21">
        <v>5.9053416544093205</v>
      </c>
      <c r="KZ11" s="21">
        <v>5.9053416544093205</v>
      </c>
      <c r="LA11" s="21">
        <v>5.9053416544093205</v>
      </c>
      <c r="LB11" s="21">
        <v>5.9053416544093205</v>
      </c>
      <c r="LC11" s="21">
        <v>5.9053416544093205</v>
      </c>
      <c r="LD11" s="21">
        <v>5.9053416544093205</v>
      </c>
      <c r="LE11" s="21">
        <v>5.9053416544093205</v>
      </c>
      <c r="LF11" s="21">
        <v>5.9053416544093205</v>
      </c>
      <c r="LG11" s="21">
        <v>5.9053416544093205</v>
      </c>
      <c r="LH11" s="21">
        <v>5.9053416544093205</v>
      </c>
      <c r="LI11" s="21">
        <v>5.9053416544093205</v>
      </c>
      <c r="LJ11" s="21">
        <v>5.9053416544093205</v>
      </c>
      <c r="LK11" s="21">
        <v>5.9053416544093205</v>
      </c>
      <c r="LL11" s="21">
        <v>5.9053416544093205</v>
      </c>
      <c r="LM11" s="21">
        <v>5.9053416544093205</v>
      </c>
      <c r="LN11" s="21">
        <v>5.9053416544093205</v>
      </c>
      <c r="LO11" s="21">
        <v>5.9053416544093205</v>
      </c>
      <c r="LP11" s="21">
        <v>5.9053416544093205</v>
      </c>
      <c r="LQ11" s="21">
        <v>5.9053416544093205</v>
      </c>
      <c r="LR11" s="21">
        <v>5.9053416544093205</v>
      </c>
      <c r="LS11" s="21">
        <v>5.9053416544093205</v>
      </c>
      <c r="LT11" s="21">
        <v>5.9053416544093205</v>
      </c>
      <c r="LU11" s="21">
        <v>5.9053416544093205</v>
      </c>
      <c r="LV11" s="21">
        <v>5.9053416544093205</v>
      </c>
      <c r="LW11" s="21">
        <v>5.9053416544093205</v>
      </c>
      <c r="LX11" s="21">
        <v>5.9053416544093205</v>
      </c>
      <c r="LY11" s="21">
        <v>5.9053416544093205</v>
      </c>
      <c r="LZ11" s="21">
        <v>5.9053416544093205</v>
      </c>
      <c r="MA11" s="21">
        <v>5.9053416544093205</v>
      </c>
      <c r="MB11" s="21">
        <v>5.9053416544093205</v>
      </c>
      <c r="MC11" s="21">
        <v>5.9053416544093205</v>
      </c>
      <c r="MD11" s="21">
        <v>5.9053416544093205</v>
      </c>
      <c r="ME11" s="21">
        <v>5.9053416544093205</v>
      </c>
      <c r="MF11" s="21">
        <v>5.9053416544093205</v>
      </c>
      <c r="MG11" s="21">
        <v>5.9053416544093205</v>
      </c>
      <c r="MH11" s="21">
        <v>5.9053416544093205</v>
      </c>
      <c r="MI11" s="21">
        <v>5.9053416544093205</v>
      </c>
      <c r="MJ11" s="21">
        <v>5.9053416544093205</v>
      </c>
      <c r="MK11" s="21">
        <v>5.9053416544093205</v>
      </c>
      <c r="ML11" s="21">
        <v>5.9053416544093205</v>
      </c>
      <c r="MM11" s="21">
        <v>5.9053416544093205</v>
      </c>
      <c r="MN11" s="21">
        <v>5.9053416544093205</v>
      </c>
      <c r="MO11" s="21">
        <v>5.9053416544093205</v>
      </c>
      <c r="MP11" s="21">
        <v>5.9053416544093205</v>
      </c>
      <c r="MQ11" s="21">
        <v>5.9053416544093205</v>
      </c>
      <c r="MR11" s="21">
        <v>5.9053416544093205</v>
      </c>
      <c r="MS11" s="21">
        <v>5.9053416544093205</v>
      </c>
      <c r="MT11" s="21">
        <v>5.9053416544093205</v>
      </c>
      <c r="MU11" s="21">
        <v>5.9053416544093205</v>
      </c>
      <c r="MV11" s="21">
        <v>5.9053416544093205</v>
      </c>
      <c r="MW11" s="21">
        <v>5.9053416544093205</v>
      </c>
      <c r="MX11" s="21">
        <v>5.9053416544093205</v>
      </c>
      <c r="MY11" s="21">
        <v>5.9053416544093205</v>
      </c>
      <c r="MZ11" s="21">
        <v>5.9053416544093205</v>
      </c>
      <c r="NA11" s="21">
        <v>5.9053416544093205</v>
      </c>
      <c r="NB11" s="21">
        <v>5.9053416544093205</v>
      </c>
      <c r="NC11" s="21">
        <v>5.9053416544093205</v>
      </c>
      <c r="ND11" s="21">
        <v>5.9053416544093205</v>
      </c>
      <c r="NE11" s="21">
        <v>5.9053416544093205</v>
      </c>
      <c r="NF11" s="21">
        <v>5.9053416544093205</v>
      </c>
      <c r="NG11" s="21">
        <v>5.9053416544093205</v>
      </c>
      <c r="NH11" s="21">
        <v>5.9053416544093205</v>
      </c>
      <c r="NI11" s="21">
        <v>5.9053416544093205</v>
      </c>
      <c r="NJ11" s="21">
        <v>5.9053416544093205</v>
      </c>
      <c r="NK11" s="21">
        <v>5.9053416544093205</v>
      </c>
      <c r="NL11" s="21">
        <v>5.9053416544093205</v>
      </c>
      <c r="NM11" s="21">
        <v>5.9053416544093205</v>
      </c>
      <c r="NN11" s="21">
        <v>5.9053416544093205</v>
      </c>
      <c r="NO11" s="21">
        <v>5.9053416544093205</v>
      </c>
      <c r="NP11" s="21">
        <v>5.9053416544093205</v>
      </c>
      <c r="NQ11" s="21">
        <v>5.9053416544093205</v>
      </c>
      <c r="NR11" s="21">
        <v>5.9053416544093205</v>
      </c>
      <c r="NS11" s="21">
        <v>5.9053416544093205</v>
      </c>
      <c r="NT11" s="21">
        <v>5.9053416544093205</v>
      </c>
      <c r="NU11" s="21">
        <v>5.9053416544093205</v>
      </c>
      <c r="NV11" s="21">
        <v>5.9053416544093205</v>
      </c>
      <c r="NW11" s="21">
        <v>5.9053416544093205</v>
      </c>
      <c r="NX11" s="21">
        <v>5.9053416544093205</v>
      </c>
      <c r="NY11" s="21">
        <v>5.9053416544093205</v>
      </c>
      <c r="NZ11" s="21">
        <v>5.9053416544093205</v>
      </c>
      <c r="OA11" s="21">
        <v>5.9053416544093205</v>
      </c>
      <c r="OB11" s="21">
        <v>5.9053416544093205</v>
      </c>
      <c r="OC11" s="21">
        <v>5.9053416544093205</v>
      </c>
      <c r="OD11" s="21">
        <v>5.9053416544093205</v>
      </c>
      <c r="OE11" s="21">
        <v>5.9053416544093205</v>
      </c>
      <c r="OF11" s="21">
        <v>5.9053416544093205</v>
      </c>
      <c r="OG11" s="21">
        <v>5.9053416544093205</v>
      </c>
      <c r="OH11" s="21">
        <v>5.9053416544093205</v>
      </c>
      <c r="OI11" s="21">
        <v>5.9053416544093205</v>
      </c>
      <c r="OJ11" s="21">
        <v>5.9053416544093205</v>
      </c>
      <c r="OK11" s="21">
        <v>5.9053416544093205</v>
      </c>
      <c r="OL11" s="21">
        <v>5.9053416544093205</v>
      </c>
      <c r="OM11" s="21">
        <v>5.9053416544093205</v>
      </c>
      <c r="ON11" s="21">
        <v>5.9053416544093205</v>
      </c>
      <c r="OO11" s="21">
        <v>5.9053416544093205</v>
      </c>
      <c r="OP11" s="21">
        <v>5.9053416544093205</v>
      </c>
      <c r="OQ11" s="21">
        <v>5.9053416544093205</v>
      </c>
      <c r="OR11" s="21">
        <v>5.9053416544093205</v>
      </c>
      <c r="OS11" s="21">
        <v>5.9053416544093205</v>
      </c>
      <c r="OT11" s="21">
        <v>5.9053416544093205</v>
      </c>
      <c r="OU11" s="21">
        <v>5.9053416544093205</v>
      </c>
      <c r="OV11" s="21">
        <v>5.9053416544093205</v>
      </c>
      <c r="OW11" s="21">
        <v>5.9053416544093205</v>
      </c>
      <c r="OX11" s="21">
        <v>5.9053416544093205</v>
      </c>
      <c r="OY11" s="21">
        <v>5.9053416544093205</v>
      </c>
      <c r="OZ11" s="21">
        <v>5.9053416544093205</v>
      </c>
      <c r="PA11" s="21">
        <v>5.9053416544093205</v>
      </c>
      <c r="PB11" s="21">
        <v>5.9053416544093205</v>
      </c>
      <c r="PC11" s="21">
        <v>5.9053416544093205</v>
      </c>
      <c r="PD11" s="21">
        <v>5.9053416544093205</v>
      </c>
      <c r="PE11" s="21">
        <v>5.9053416544093205</v>
      </c>
      <c r="PF11" s="21">
        <v>5.9053416544093205</v>
      </c>
      <c r="PG11" s="21">
        <v>5.9053416544093205</v>
      </c>
      <c r="PH11" s="21">
        <v>5.9053416544093205</v>
      </c>
      <c r="PI11" s="21">
        <v>5.9053416544093205</v>
      </c>
      <c r="PJ11" s="21">
        <v>5.9053416544093205</v>
      </c>
      <c r="PK11" s="21">
        <v>5.9053416544093205</v>
      </c>
      <c r="PL11" s="21">
        <v>5.9053416544093205</v>
      </c>
      <c r="PM11" s="21">
        <v>5.9053416544093205</v>
      </c>
      <c r="PN11" s="21">
        <v>5.9053416544093205</v>
      </c>
      <c r="PO11" s="21">
        <v>5.9053416544093205</v>
      </c>
      <c r="PP11" s="21">
        <v>5.9053416544093205</v>
      </c>
      <c r="PQ11" s="21">
        <v>5.9053416544093205</v>
      </c>
      <c r="PR11" s="21">
        <v>5.9053416544093205</v>
      </c>
      <c r="PS11" s="21">
        <v>5.9053416544093205</v>
      </c>
      <c r="PT11" s="21">
        <v>5.9053416544093205</v>
      </c>
      <c r="PU11" s="21">
        <v>5.9053416544093205</v>
      </c>
      <c r="PV11" s="21">
        <v>5.9053416544093205</v>
      </c>
      <c r="PW11" s="21">
        <v>5.9053416544093205</v>
      </c>
      <c r="PX11" s="21">
        <v>5.9053416544093205</v>
      </c>
      <c r="PY11" s="21">
        <v>5.9053416544093205</v>
      </c>
      <c r="PZ11" s="21">
        <v>5.9053416544093205</v>
      </c>
      <c r="QA11" s="21">
        <v>5.9053416544093205</v>
      </c>
      <c r="QB11" s="21">
        <v>5.9053416544093205</v>
      </c>
      <c r="QC11" s="21">
        <v>5.9053416544093205</v>
      </c>
      <c r="QD11" s="21">
        <v>5.9053416544093205</v>
      </c>
      <c r="QE11" s="21">
        <v>5.9053416544093205</v>
      </c>
      <c r="QF11" s="21">
        <v>5.9053416544093205</v>
      </c>
      <c r="QG11" s="21">
        <v>5.9053416544093205</v>
      </c>
      <c r="QH11" s="21">
        <v>5.9053416544093205</v>
      </c>
      <c r="QI11" s="21">
        <v>5.9053416544093205</v>
      </c>
      <c r="QJ11" s="21">
        <v>5.9053416544093205</v>
      </c>
      <c r="QK11" s="21">
        <v>5.9053416544093205</v>
      </c>
      <c r="QL11" s="21">
        <v>5.9053416544093205</v>
      </c>
      <c r="QM11" s="21">
        <v>5.9053416544093205</v>
      </c>
      <c r="QN11" s="21">
        <v>5.9053416544093205</v>
      </c>
      <c r="QO11" s="21">
        <v>5.9053416544093205</v>
      </c>
      <c r="QP11" s="21">
        <v>5.9053416544093205</v>
      </c>
      <c r="QQ11" s="21">
        <v>5.9053416544093205</v>
      </c>
      <c r="QR11" s="21">
        <v>5.9053416544093205</v>
      </c>
      <c r="QS11" s="21">
        <v>5.9053416544093205</v>
      </c>
      <c r="QT11" s="21">
        <v>5.9053416544093205</v>
      </c>
      <c r="QU11" s="21">
        <v>5.9053416544093205</v>
      </c>
      <c r="QV11" s="21">
        <v>5.9053416544093205</v>
      </c>
      <c r="QW11" s="21">
        <v>5.9053416544093205</v>
      </c>
      <c r="QX11" s="21">
        <v>5.9053416544093205</v>
      </c>
      <c r="QY11" s="21">
        <v>5.9053416544093205</v>
      </c>
      <c r="QZ11" s="21">
        <v>5.9053416544093205</v>
      </c>
      <c r="RA11" s="21">
        <v>5.9053416544093205</v>
      </c>
      <c r="RB11" s="21">
        <v>5.9053416544093205</v>
      </c>
      <c r="RC11" s="21">
        <v>5.9053416544093205</v>
      </c>
      <c r="RD11" s="21">
        <v>5.9053416544093205</v>
      </c>
      <c r="RE11" s="21">
        <v>5.9053416544093205</v>
      </c>
      <c r="RF11" s="21">
        <v>5.9053416544093205</v>
      </c>
      <c r="RG11" s="21">
        <v>5.9053416544093205</v>
      </c>
      <c r="RH11" s="21">
        <v>5.9053416544093205</v>
      </c>
      <c r="RI11" s="21">
        <v>5.9053416544093205</v>
      </c>
      <c r="RJ11" s="21">
        <v>5.9053416544093205</v>
      </c>
      <c r="RK11" s="21">
        <v>5.9053416544093205</v>
      </c>
      <c r="RL11" s="21">
        <v>5.9053416544093205</v>
      </c>
      <c r="RM11" s="21">
        <v>5.9053416544093205</v>
      </c>
      <c r="RN11" s="21">
        <v>5.9053416544093205</v>
      </c>
      <c r="RO11" s="21">
        <v>5.9053416544093205</v>
      </c>
      <c r="RP11" s="21">
        <v>5.9053416544093205</v>
      </c>
      <c r="RQ11" s="21">
        <v>5.9053416544093205</v>
      </c>
      <c r="RR11" s="21">
        <v>5.9053416544093205</v>
      </c>
      <c r="RS11" s="21">
        <v>5.9053416544093205</v>
      </c>
      <c r="RT11" s="21">
        <v>5.9053416544093205</v>
      </c>
      <c r="RU11" s="21">
        <v>5.9053416544093205</v>
      </c>
      <c r="RV11" s="21">
        <v>5.9053416544093205</v>
      </c>
      <c r="RW11" s="21">
        <v>5.9053416544093205</v>
      </c>
      <c r="RX11" s="21">
        <v>5.9053416544093205</v>
      </c>
      <c r="RY11" s="21">
        <v>5.9053416544093205</v>
      </c>
      <c r="RZ11" s="21">
        <v>5.9053416544093205</v>
      </c>
      <c r="SA11" s="21">
        <v>5.9053416544093205</v>
      </c>
      <c r="SB11" s="21">
        <v>5.9053416544093205</v>
      </c>
      <c r="SC11" s="21">
        <v>5.9053416544093205</v>
      </c>
      <c r="SD11" s="21">
        <v>5.9053416544093205</v>
      </c>
      <c r="SE11" s="21">
        <v>5.9053416544093205</v>
      </c>
      <c r="SF11" s="21">
        <v>5.9053416544093205</v>
      </c>
      <c r="SG11" s="21">
        <v>5.9053416544093205</v>
      </c>
      <c r="SH11" s="21">
        <v>5.9053416544093205</v>
      </c>
      <c r="SI11" s="21">
        <v>5.9053416544093205</v>
      </c>
      <c r="SJ11" s="21">
        <v>5.9053416544093205</v>
      </c>
      <c r="SK11" s="21">
        <v>5.9053416544093205</v>
      </c>
      <c r="SL11" s="21">
        <v>5.9053416544093205</v>
      </c>
      <c r="SM11" s="21">
        <v>5.9053416544093205</v>
      </c>
      <c r="SN11" s="21">
        <v>5.9053416544093205</v>
      </c>
    </row>
    <row r="12" spans="1:508" x14ac:dyDescent="0.35">
      <c r="A12" s="157">
        <v>48214</v>
      </c>
      <c r="B12" s="4">
        <v>5.99</v>
      </c>
      <c r="C12" s="4">
        <v>5.99</v>
      </c>
      <c r="D12" s="4">
        <v>5.99</v>
      </c>
      <c r="E12" s="4">
        <v>5.99</v>
      </c>
      <c r="F12" s="4">
        <v>5.99</v>
      </c>
      <c r="G12" s="4">
        <v>5.99</v>
      </c>
      <c r="H12" s="4">
        <v>5.99</v>
      </c>
      <c r="I12" s="4">
        <v>5.9851435686580947</v>
      </c>
      <c r="J12" s="4">
        <v>5.9851435686580947</v>
      </c>
      <c r="K12" s="4">
        <v>5.9851435686580947</v>
      </c>
      <c r="L12" s="4">
        <v>5.9851435686580947</v>
      </c>
      <c r="M12" s="4">
        <v>5.9851435686580947</v>
      </c>
      <c r="N12" s="4">
        <v>5.9851435686580947</v>
      </c>
      <c r="O12" s="4">
        <v>5.9851435686580947</v>
      </c>
      <c r="P12" s="4">
        <v>5.9851435686580947</v>
      </c>
      <c r="Q12" s="4">
        <v>5.9851435686580947</v>
      </c>
      <c r="R12" s="4">
        <v>5.9851435686580947</v>
      </c>
      <c r="S12" s="4">
        <v>5.9851435686580947</v>
      </c>
      <c r="T12" s="4">
        <v>5.9851435686580947</v>
      </c>
      <c r="U12" s="4">
        <v>5.9851435686580947</v>
      </c>
      <c r="V12" s="4">
        <v>5.9851435686580947</v>
      </c>
      <c r="W12" s="4">
        <v>5.9851435686580947</v>
      </c>
      <c r="X12" s="4">
        <v>5.9851435686580947</v>
      </c>
      <c r="Y12" s="4">
        <v>5.9851435686580947</v>
      </c>
      <c r="Z12" s="4">
        <v>5.9851435686580947</v>
      </c>
      <c r="AA12" s="4">
        <v>5.9851435686580947</v>
      </c>
      <c r="AB12" s="4">
        <v>5.9851435686580947</v>
      </c>
      <c r="AC12" s="4">
        <v>5.9851435686580947</v>
      </c>
      <c r="AD12" s="4">
        <v>5.9851435686580947</v>
      </c>
      <c r="AE12" s="4">
        <v>5.9851435686580947</v>
      </c>
      <c r="AF12" s="4">
        <v>5.9851435686580947</v>
      </c>
      <c r="AG12" s="4">
        <v>5.9851435686580947</v>
      </c>
      <c r="AH12" s="4">
        <v>5.9851435686580947</v>
      </c>
      <c r="AI12" s="4">
        <v>5.9851435686580947</v>
      </c>
      <c r="AJ12" s="4">
        <v>5.9851435686580947</v>
      </c>
      <c r="AK12" s="4">
        <v>5.9851435686580947</v>
      </c>
      <c r="AL12" s="4">
        <v>5.9851435686580947</v>
      </c>
      <c r="AM12" s="4">
        <v>5.9851435686580947</v>
      </c>
      <c r="AN12" s="4">
        <v>5.9851435686580947</v>
      </c>
      <c r="AO12" s="4">
        <v>5.9851435686580947</v>
      </c>
      <c r="AP12" s="4">
        <v>5.9851435686580947</v>
      </c>
      <c r="AQ12" s="4">
        <v>5.9851435686580947</v>
      </c>
      <c r="AR12" s="4">
        <v>5.9851435686580947</v>
      </c>
      <c r="AS12" s="4">
        <v>5.9851435686580947</v>
      </c>
      <c r="AT12" s="4">
        <v>5.9851435686580947</v>
      </c>
      <c r="AU12" s="4">
        <v>5.9851435686580947</v>
      </c>
      <c r="AV12" s="4">
        <v>5.9851435686580947</v>
      </c>
      <c r="AW12" s="4">
        <v>5.9851435686580947</v>
      </c>
      <c r="AX12" s="21">
        <v>5.9851435686580947</v>
      </c>
      <c r="AY12" s="21">
        <v>5.9851435686580947</v>
      </c>
      <c r="AZ12" s="21">
        <v>5.9851435686580947</v>
      </c>
      <c r="BA12" s="21">
        <v>5.9851435686580947</v>
      </c>
      <c r="BB12" s="21">
        <v>5.9851435686580947</v>
      </c>
      <c r="BC12" s="21">
        <v>5.9851435686580947</v>
      </c>
      <c r="BD12" s="21">
        <v>5.9851435686580947</v>
      </c>
      <c r="BE12" s="21">
        <v>5.9851435686580947</v>
      </c>
      <c r="BF12" s="21">
        <v>5.9851435686580947</v>
      </c>
      <c r="BG12" s="21">
        <v>5.9851435686580947</v>
      </c>
      <c r="BH12" s="21">
        <v>5.9851435686580947</v>
      </c>
      <c r="BI12" s="21">
        <v>5.9851435686580947</v>
      </c>
      <c r="BJ12" s="21">
        <v>5.9851435686580947</v>
      </c>
      <c r="BK12" s="21">
        <v>5.9851435686580947</v>
      </c>
      <c r="BL12" s="21">
        <v>5.9851435686580947</v>
      </c>
      <c r="BM12" s="21">
        <v>5.9851435686580947</v>
      </c>
      <c r="BN12" s="21">
        <v>5.9851435686580947</v>
      </c>
      <c r="BO12" s="21">
        <v>5.9851435686580947</v>
      </c>
      <c r="BP12" s="21">
        <v>5.9851435686580947</v>
      </c>
      <c r="BQ12" s="21">
        <v>5.9851435686580947</v>
      </c>
      <c r="BR12" s="21">
        <v>5.9851435686580947</v>
      </c>
      <c r="BS12" s="21">
        <v>5.9851435686580947</v>
      </c>
      <c r="BT12" s="21">
        <v>5.9851435686580947</v>
      </c>
      <c r="BU12" s="21">
        <v>5.9851435686580947</v>
      </c>
      <c r="BV12" s="21">
        <v>5.9851435686580947</v>
      </c>
      <c r="BW12" s="21">
        <v>5.9851435686580947</v>
      </c>
      <c r="BX12" s="21">
        <v>5.9851435686580947</v>
      </c>
      <c r="BY12" s="21">
        <v>5.9851435686580947</v>
      </c>
      <c r="BZ12" s="21">
        <v>5.9851435686580947</v>
      </c>
      <c r="CA12" s="21">
        <v>5.9851435686580947</v>
      </c>
      <c r="CB12" s="21">
        <v>5.9851435686580947</v>
      </c>
      <c r="CC12" s="21">
        <v>5.9851435686580947</v>
      </c>
      <c r="CD12" s="21">
        <v>5.9851435686580947</v>
      </c>
      <c r="CE12" s="21">
        <v>5.9851435686580947</v>
      </c>
      <c r="CF12" s="21">
        <v>5.9851435686580947</v>
      </c>
      <c r="CG12" s="21">
        <v>5.9851435686580947</v>
      </c>
      <c r="CH12" s="21">
        <v>5.9851435686580947</v>
      </c>
      <c r="CI12" s="21">
        <v>5.9851435686580947</v>
      </c>
      <c r="CJ12" s="21">
        <v>5.9851435686580947</v>
      </c>
      <c r="CK12" s="21">
        <v>5.9851435686580947</v>
      </c>
      <c r="CL12" s="21">
        <v>5.9851435686580947</v>
      </c>
      <c r="CM12" s="21">
        <v>5.9851435686580947</v>
      </c>
      <c r="CN12" s="21">
        <v>5.9851435686580947</v>
      </c>
      <c r="CO12" s="21">
        <v>5.9851435686580947</v>
      </c>
      <c r="CP12" s="21">
        <v>5.9851435686580947</v>
      </c>
      <c r="CQ12" s="21">
        <v>5.9851435686580947</v>
      </c>
      <c r="CR12" s="21">
        <v>5.9851435686580947</v>
      </c>
      <c r="CS12" s="21">
        <v>5.9851435686580947</v>
      </c>
      <c r="CT12" s="21">
        <v>5.9851435686580947</v>
      </c>
      <c r="CU12" s="21">
        <v>5.9851435686580947</v>
      </c>
      <c r="CV12" s="21">
        <v>5.9851435686580947</v>
      </c>
      <c r="CW12" s="21">
        <v>5.9851435686580947</v>
      </c>
      <c r="CX12" s="21">
        <v>5.9851435686580947</v>
      </c>
      <c r="CY12" s="21">
        <v>5.9851435686580947</v>
      </c>
      <c r="CZ12" s="21">
        <v>5.9851435686580947</v>
      </c>
      <c r="DA12" s="21">
        <v>5.9851435686580947</v>
      </c>
      <c r="DB12" s="21">
        <v>5.9851435686580947</v>
      </c>
      <c r="DC12" s="21">
        <v>5.9851435686580947</v>
      </c>
      <c r="DD12" s="21">
        <v>5.9851435686580947</v>
      </c>
      <c r="DE12" s="21">
        <v>5.9851435686580947</v>
      </c>
      <c r="DF12" s="21">
        <v>5.9851435686580947</v>
      </c>
      <c r="DG12" s="21">
        <v>5.9851435686580947</v>
      </c>
      <c r="DH12" s="21">
        <v>5.9851435686580947</v>
      </c>
      <c r="DI12" s="21">
        <v>5.9851435686580947</v>
      </c>
      <c r="DJ12" s="21">
        <v>5.9851435686580947</v>
      </c>
      <c r="DK12" s="21">
        <v>5.9851435686580947</v>
      </c>
      <c r="DL12" s="21">
        <v>5.9851435686580947</v>
      </c>
      <c r="DM12" s="21">
        <v>5.9851435686580947</v>
      </c>
      <c r="DN12" s="21">
        <v>5.9851435686580947</v>
      </c>
      <c r="DO12" s="21">
        <v>5.9851435686580947</v>
      </c>
      <c r="DP12" s="21">
        <v>5.9851435686580947</v>
      </c>
      <c r="DQ12" s="21">
        <v>5.9851435686580947</v>
      </c>
      <c r="DR12" s="21">
        <v>5.9851435686580947</v>
      </c>
      <c r="DS12" s="21">
        <v>5.9851435686580947</v>
      </c>
      <c r="DT12" s="21">
        <v>5.9851435686580947</v>
      </c>
      <c r="DU12" s="21">
        <v>5.9851435686580947</v>
      </c>
      <c r="DV12" s="21">
        <v>5.9851435686580947</v>
      </c>
      <c r="DW12" s="21">
        <v>5.9851435686580947</v>
      </c>
      <c r="DX12" s="21">
        <v>5.9851435686580947</v>
      </c>
      <c r="DY12" s="21">
        <v>5.9851435686580947</v>
      </c>
      <c r="DZ12" s="21">
        <v>5.9851435686580947</v>
      </c>
      <c r="EA12" s="21">
        <v>5.9851435686580947</v>
      </c>
      <c r="EB12" s="21">
        <v>5.9851435686580947</v>
      </c>
      <c r="EC12" s="21">
        <v>5.9851435686580947</v>
      </c>
      <c r="ED12" s="21">
        <v>5.9851435686580947</v>
      </c>
      <c r="EE12" s="21">
        <v>5.9851435686580947</v>
      </c>
      <c r="EF12" s="21">
        <v>5.9851435686580947</v>
      </c>
      <c r="EG12" s="21">
        <v>5.9851435686580947</v>
      </c>
      <c r="EH12" s="21">
        <v>5.9851435686580947</v>
      </c>
      <c r="EI12" s="21">
        <v>5.9851435686580947</v>
      </c>
      <c r="EJ12" s="21">
        <v>5.9851435686580947</v>
      </c>
      <c r="EK12" s="21">
        <v>5.9851435686580947</v>
      </c>
      <c r="EL12" s="21">
        <v>5.9851435686580947</v>
      </c>
      <c r="EM12" s="21">
        <v>5.9851435686580947</v>
      </c>
      <c r="EN12" s="21">
        <v>5.9851435686580947</v>
      </c>
      <c r="EO12" s="21">
        <v>5.9851435686580947</v>
      </c>
      <c r="EP12" s="21">
        <v>5.9851435686580947</v>
      </c>
      <c r="EQ12" s="21">
        <v>5.9851435686580947</v>
      </c>
      <c r="ER12" s="21">
        <v>5.9851435686580947</v>
      </c>
      <c r="ES12" s="21">
        <v>5.9851435686580947</v>
      </c>
      <c r="ET12" s="21">
        <v>5.9851435686580947</v>
      </c>
      <c r="EU12" s="21">
        <v>5.9851435686580947</v>
      </c>
      <c r="EV12" s="21">
        <v>5.9851435686580947</v>
      </c>
      <c r="EW12" s="21">
        <v>5.9851435686580947</v>
      </c>
      <c r="EX12" s="21">
        <v>5.9851435686580947</v>
      </c>
      <c r="EY12" s="21">
        <v>5.9851435686580947</v>
      </c>
      <c r="EZ12" s="21">
        <v>5.9851435686580947</v>
      </c>
      <c r="FA12" s="21">
        <v>5.9851435686580947</v>
      </c>
      <c r="FB12" s="21">
        <v>5.9851435686580947</v>
      </c>
      <c r="FC12" s="21">
        <v>5.9851435686580947</v>
      </c>
      <c r="FD12" s="21">
        <v>5.9851435686580947</v>
      </c>
      <c r="FE12" s="21">
        <v>5.9851435686580947</v>
      </c>
      <c r="FF12" s="21">
        <v>5.9851435686580947</v>
      </c>
      <c r="FG12" s="21">
        <v>5.9851435686580947</v>
      </c>
      <c r="FH12" s="21">
        <v>5.9851435686580947</v>
      </c>
      <c r="FI12" s="21">
        <v>5.9851435686580947</v>
      </c>
      <c r="FJ12" s="21">
        <v>5.9851435686580947</v>
      </c>
      <c r="FK12" s="21">
        <v>5.9851435686580947</v>
      </c>
      <c r="FL12" s="21">
        <v>5.9851435686580947</v>
      </c>
      <c r="FM12" s="21">
        <v>5.9851435686580947</v>
      </c>
      <c r="FN12" s="21">
        <v>5.9851435686580947</v>
      </c>
      <c r="FO12" s="21">
        <v>5.9851435686580947</v>
      </c>
      <c r="FP12" s="21">
        <v>5.9851435686580947</v>
      </c>
      <c r="FQ12" s="21">
        <v>5.9851435686580947</v>
      </c>
      <c r="FR12" s="21">
        <v>5.9851435686580947</v>
      </c>
      <c r="FS12" s="21">
        <v>5.9851435686580947</v>
      </c>
      <c r="FT12" s="21">
        <v>5.9851435686580947</v>
      </c>
      <c r="FU12" s="21">
        <v>5.9851435686580947</v>
      </c>
      <c r="FV12" s="21">
        <v>5.9851435686580947</v>
      </c>
      <c r="FW12" s="21">
        <v>5.9851435686580947</v>
      </c>
      <c r="FX12" s="21">
        <v>5.9851435686580947</v>
      </c>
      <c r="FY12" s="21">
        <v>5.9851435686580947</v>
      </c>
      <c r="FZ12" s="21">
        <v>5.9851435686580947</v>
      </c>
      <c r="GA12" s="21">
        <v>5.9851435686580947</v>
      </c>
      <c r="GB12" s="21">
        <v>5.9851435686580947</v>
      </c>
      <c r="GC12" s="21">
        <v>5.9851435686580947</v>
      </c>
      <c r="GD12" s="21">
        <v>5.9851435686580947</v>
      </c>
      <c r="GE12" s="21">
        <v>5.9851435686580947</v>
      </c>
      <c r="GF12" s="21">
        <v>5.9851435686580947</v>
      </c>
      <c r="GG12" s="21">
        <v>5.9851435686580947</v>
      </c>
      <c r="GH12" s="21">
        <v>5.9851435686580947</v>
      </c>
      <c r="GI12" s="21">
        <v>5.9851435686580947</v>
      </c>
      <c r="GJ12" s="21">
        <v>5.9851435686580947</v>
      </c>
      <c r="GK12" s="21">
        <v>5.9851435686580947</v>
      </c>
      <c r="GL12" s="21">
        <v>5.9851435686580947</v>
      </c>
      <c r="GM12" s="21">
        <v>5.9851435686580947</v>
      </c>
      <c r="GN12" s="21">
        <v>5.9851435686580947</v>
      </c>
      <c r="GO12" s="21">
        <v>5.9851435686580947</v>
      </c>
      <c r="GP12" s="21">
        <v>5.9851435686580947</v>
      </c>
      <c r="GQ12" s="21">
        <v>5.9851435686580947</v>
      </c>
      <c r="GR12" s="21">
        <v>5.9851435686580947</v>
      </c>
      <c r="GS12" s="21">
        <v>5.9851435686580947</v>
      </c>
      <c r="GT12" s="21">
        <v>5.9851435686580947</v>
      </c>
      <c r="GU12" s="21">
        <v>5.9851435686580947</v>
      </c>
      <c r="GV12" s="21">
        <v>5.9851435686580947</v>
      </c>
      <c r="GW12" s="21">
        <v>5.9851435686580947</v>
      </c>
      <c r="GX12" s="21">
        <v>5.9851435686580947</v>
      </c>
      <c r="GY12" s="21">
        <v>5.9851435686580947</v>
      </c>
      <c r="GZ12" s="21">
        <v>5.9851435686580947</v>
      </c>
      <c r="HA12" s="21">
        <v>5.9851435686580947</v>
      </c>
      <c r="HB12" s="21">
        <v>5.9851435686580947</v>
      </c>
      <c r="HC12" s="21">
        <v>5.9851435686580947</v>
      </c>
      <c r="HD12" s="21">
        <v>5.9851435686580947</v>
      </c>
      <c r="HE12" s="21">
        <v>5.9851435686580947</v>
      </c>
      <c r="HF12" s="21">
        <v>5.9851435686580947</v>
      </c>
      <c r="HG12" s="21">
        <v>5.9851435686580947</v>
      </c>
      <c r="HH12" s="21">
        <v>5.9851435686580947</v>
      </c>
      <c r="HI12" s="21">
        <v>5.9851435686580947</v>
      </c>
      <c r="HJ12" s="21">
        <v>5.9851435686580947</v>
      </c>
      <c r="HK12" s="21">
        <v>5.9851435686580947</v>
      </c>
      <c r="HL12" s="21">
        <v>5.9851435686580947</v>
      </c>
      <c r="HM12" s="21">
        <v>5.9851435686580947</v>
      </c>
      <c r="HN12" s="21">
        <v>5.9851435686580947</v>
      </c>
      <c r="HO12" s="21">
        <v>5.9851435686580947</v>
      </c>
      <c r="HP12" s="21">
        <v>5.9851435686580947</v>
      </c>
      <c r="HQ12" s="21">
        <v>5.9851435686580947</v>
      </c>
      <c r="HR12" s="21">
        <v>5.9851435686580947</v>
      </c>
      <c r="HS12" s="21">
        <v>5.9851435686580947</v>
      </c>
      <c r="HT12" s="21">
        <v>5.9851435686580947</v>
      </c>
      <c r="HU12" s="21">
        <v>5.9851435686580947</v>
      </c>
      <c r="HV12" s="21">
        <v>5.9851435686580947</v>
      </c>
      <c r="HW12" s="21">
        <v>5.9851435686580947</v>
      </c>
      <c r="HX12" s="21">
        <v>5.9851435686580947</v>
      </c>
      <c r="HY12" s="21">
        <v>5.9851435686580947</v>
      </c>
      <c r="HZ12" s="21">
        <v>5.9851435686580947</v>
      </c>
      <c r="IA12" s="21">
        <v>5.9851435686580947</v>
      </c>
      <c r="IB12" s="21">
        <v>5.9851435686580947</v>
      </c>
      <c r="IC12" s="21">
        <v>5.9851435686580947</v>
      </c>
      <c r="ID12" s="21">
        <v>5.9851435686580947</v>
      </c>
      <c r="IE12" s="21">
        <v>5.9851435686580947</v>
      </c>
      <c r="IF12" s="21">
        <v>5.9851435686580947</v>
      </c>
      <c r="IG12" s="21">
        <v>5.9851435686580947</v>
      </c>
      <c r="IH12" s="21">
        <v>5.9851435686580947</v>
      </c>
      <c r="II12" s="21">
        <v>5.9851435686580947</v>
      </c>
      <c r="IJ12" s="21">
        <v>5.9851435686580947</v>
      </c>
      <c r="IK12" s="21">
        <v>5.9851435686580947</v>
      </c>
      <c r="IL12" s="21">
        <v>5.9851435686580947</v>
      </c>
      <c r="IM12" s="21">
        <v>5.9851435686580947</v>
      </c>
      <c r="IN12" s="21">
        <v>5.9851435686580947</v>
      </c>
      <c r="IO12" s="21">
        <v>5.9851435686580947</v>
      </c>
      <c r="IP12" s="21">
        <v>5.9851435686580947</v>
      </c>
      <c r="IQ12" s="21">
        <v>5.9851435686580947</v>
      </c>
      <c r="IR12" s="21">
        <v>5.9851435686580947</v>
      </c>
      <c r="IS12" s="21">
        <v>5.9851435686580947</v>
      </c>
      <c r="IT12" s="21">
        <v>5.9851435686580947</v>
      </c>
      <c r="IU12" s="21">
        <v>5.9851435686580947</v>
      </c>
      <c r="IV12" s="21">
        <v>5.9851435686580947</v>
      </c>
      <c r="IW12" s="21">
        <v>5.9851435686580947</v>
      </c>
      <c r="IX12" s="21">
        <v>5.9851435686580947</v>
      </c>
      <c r="IY12" s="21">
        <v>5.9851435686580947</v>
      </c>
      <c r="IZ12" s="21">
        <v>5.9851435686580947</v>
      </c>
      <c r="JA12" s="21">
        <v>5.9851435686580947</v>
      </c>
      <c r="JB12" s="21">
        <v>5.9851435686580947</v>
      </c>
      <c r="JC12" s="21">
        <v>5.9851435686580947</v>
      </c>
      <c r="JD12" s="21">
        <v>5.9851435686580947</v>
      </c>
      <c r="JE12" s="21">
        <v>5.9851435686580947</v>
      </c>
      <c r="JF12" s="21">
        <v>5.9851435686580947</v>
      </c>
      <c r="JG12" s="21">
        <v>5.9851435686580947</v>
      </c>
      <c r="JH12" s="21">
        <v>5.9851435686580947</v>
      </c>
      <c r="JI12" s="21">
        <v>5.9851435686580947</v>
      </c>
      <c r="JJ12" s="21">
        <v>5.9851435686580947</v>
      </c>
      <c r="JK12" s="21">
        <v>5.9851435686580947</v>
      </c>
      <c r="JL12" s="21">
        <v>5.9851435686580947</v>
      </c>
      <c r="JM12" s="21">
        <v>5.9851435686580947</v>
      </c>
      <c r="JN12" s="21">
        <v>5.9851435686580947</v>
      </c>
      <c r="JO12" s="21">
        <v>5.9851435686580947</v>
      </c>
      <c r="JP12" s="21">
        <v>5.9851435686580947</v>
      </c>
      <c r="JQ12" s="21">
        <v>5.9851435686580947</v>
      </c>
      <c r="JR12" s="21">
        <v>5.9851435686580947</v>
      </c>
      <c r="JS12" s="21">
        <v>5.9851435686580947</v>
      </c>
      <c r="JT12" s="21">
        <v>5.9851435686580947</v>
      </c>
      <c r="JU12" s="21">
        <v>5.9851435686580947</v>
      </c>
      <c r="JV12" s="21">
        <v>5.9851435686580947</v>
      </c>
      <c r="JW12" s="21">
        <v>5.9851435686580947</v>
      </c>
      <c r="JX12" s="21">
        <v>5.9851435686580947</v>
      </c>
      <c r="JY12" s="21">
        <v>5.9851435686580947</v>
      </c>
      <c r="JZ12" s="21">
        <v>5.9851435686580947</v>
      </c>
      <c r="KA12" s="21">
        <v>5.9851435686580947</v>
      </c>
      <c r="KB12" s="21">
        <v>5.9851435686580947</v>
      </c>
      <c r="KC12" s="21">
        <v>5.9851435686580947</v>
      </c>
      <c r="KD12" s="21">
        <v>5.9851435686580947</v>
      </c>
      <c r="KE12" s="21">
        <v>5.9851435686580947</v>
      </c>
      <c r="KF12" s="21">
        <v>5.9851435686580947</v>
      </c>
      <c r="KG12" s="21">
        <v>5.9851435686580947</v>
      </c>
      <c r="KH12" s="21">
        <v>5.9851435686580947</v>
      </c>
      <c r="KI12" s="21">
        <v>5.9851435686580947</v>
      </c>
      <c r="KJ12" s="21">
        <v>5.9851435686580947</v>
      </c>
      <c r="KK12" s="21">
        <v>5.9851435686580947</v>
      </c>
      <c r="KL12" s="21">
        <v>5.9851435686580947</v>
      </c>
      <c r="KM12" s="21">
        <v>5.9851435686580947</v>
      </c>
      <c r="KN12" s="21">
        <v>5.9851435686580947</v>
      </c>
      <c r="KO12" s="21">
        <v>5.9851435686580947</v>
      </c>
      <c r="KP12" s="21">
        <v>5.9851435686580947</v>
      </c>
      <c r="KQ12" s="21">
        <v>5.9851435686580947</v>
      </c>
      <c r="KR12" s="21">
        <v>5.9851435686580947</v>
      </c>
      <c r="KS12" s="21">
        <v>5.9851435686580947</v>
      </c>
      <c r="KT12" s="21">
        <v>5.9851435686580947</v>
      </c>
      <c r="KU12" s="21">
        <v>5.9851435686580947</v>
      </c>
      <c r="KV12" s="21">
        <v>5.9851435686580947</v>
      </c>
      <c r="KW12" s="21">
        <v>5.9851435686580947</v>
      </c>
      <c r="KX12" s="21">
        <v>5.9851435686580947</v>
      </c>
      <c r="KY12" s="21">
        <v>5.9851435686580947</v>
      </c>
      <c r="KZ12" s="21">
        <v>5.9851435686580947</v>
      </c>
      <c r="LA12" s="21">
        <v>5.9851435686580947</v>
      </c>
      <c r="LB12" s="21">
        <v>5.9851435686580947</v>
      </c>
      <c r="LC12" s="21">
        <v>5.9851435686580947</v>
      </c>
      <c r="LD12" s="21">
        <v>5.9851435686580947</v>
      </c>
      <c r="LE12" s="21">
        <v>5.9851435686580947</v>
      </c>
      <c r="LF12" s="21">
        <v>5.9851435686580947</v>
      </c>
      <c r="LG12" s="21">
        <v>5.9851435686580947</v>
      </c>
      <c r="LH12" s="21">
        <v>5.9851435686580947</v>
      </c>
      <c r="LI12" s="21">
        <v>5.9851435686580947</v>
      </c>
      <c r="LJ12" s="21">
        <v>5.9851435686580947</v>
      </c>
      <c r="LK12" s="21">
        <v>5.9851435686580947</v>
      </c>
      <c r="LL12" s="21">
        <v>5.9851435686580947</v>
      </c>
      <c r="LM12" s="21">
        <v>5.9851435686580947</v>
      </c>
      <c r="LN12" s="21">
        <v>5.9851435686580947</v>
      </c>
      <c r="LO12" s="21">
        <v>5.9851435686580947</v>
      </c>
      <c r="LP12" s="21">
        <v>5.9851435686580947</v>
      </c>
      <c r="LQ12" s="21">
        <v>5.9851435686580947</v>
      </c>
      <c r="LR12" s="21">
        <v>5.9851435686580947</v>
      </c>
      <c r="LS12" s="21">
        <v>5.9851435686580947</v>
      </c>
      <c r="LT12" s="21">
        <v>5.9851435686580947</v>
      </c>
      <c r="LU12" s="21">
        <v>5.9851435686580947</v>
      </c>
      <c r="LV12" s="21">
        <v>5.9851435686580947</v>
      </c>
      <c r="LW12" s="21">
        <v>5.9851435686580947</v>
      </c>
      <c r="LX12" s="21">
        <v>5.9851435686580947</v>
      </c>
      <c r="LY12" s="21">
        <v>5.9851435686580947</v>
      </c>
      <c r="LZ12" s="21">
        <v>5.9851435686580947</v>
      </c>
      <c r="MA12" s="21">
        <v>5.9851435686580947</v>
      </c>
      <c r="MB12" s="21">
        <v>5.9851435686580947</v>
      </c>
      <c r="MC12" s="21">
        <v>5.9851435686580947</v>
      </c>
      <c r="MD12" s="21">
        <v>5.9851435686580947</v>
      </c>
      <c r="ME12" s="21">
        <v>5.9851435686580947</v>
      </c>
      <c r="MF12" s="21">
        <v>5.9851435686580947</v>
      </c>
      <c r="MG12" s="21">
        <v>5.9851435686580947</v>
      </c>
      <c r="MH12" s="21">
        <v>5.9851435686580947</v>
      </c>
      <c r="MI12" s="21">
        <v>5.9851435686580947</v>
      </c>
      <c r="MJ12" s="21">
        <v>5.9851435686580947</v>
      </c>
      <c r="MK12" s="21">
        <v>5.9851435686580947</v>
      </c>
      <c r="ML12" s="21">
        <v>5.9851435686580947</v>
      </c>
      <c r="MM12" s="21">
        <v>5.9851435686580947</v>
      </c>
      <c r="MN12" s="21">
        <v>5.9851435686580947</v>
      </c>
      <c r="MO12" s="21">
        <v>5.9851435686580947</v>
      </c>
      <c r="MP12" s="21">
        <v>5.9851435686580947</v>
      </c>
      <c r="MQ12" s="21">
        <v>5.9851435686580947</v>
      </c>
      <c r="MR12" s="21">
        <v>5.9851435686580947</v>
      </c>
      <c r="MS12" s="21">
        <v>5.9851435686580947</v>
      </c>
      <c r="MT12" s="21">
        <v>5.9851435686580947</v>
      </c>
      <c r="MU12" s="21">
        <v>5.9851435686580947</v>
      </c>
      <c r="MV12" s="21">
        <v>5.9851435686580947</v>
      </c>
      <c r="MW12" s="21">
        <v>5.9851435686580947</v>
      </c>
      <c r="MX12" s="21">
        <v>5.9851435686580947</v>
      </c>
      <c r="MY12" s="21">
        <v>5.9851435686580947</v>
      </c>
      <c r="MZ12" s="21">
        <v>5.9851435686580947</v>
      </c>
      <c r="NA12" s="21">
        <v>5.9851435686580947</v>
      </c>
      <c r="NB12" s="21">
        <v>5.9851435686580947</v>
      </c>
      <c r="NC12" s="21">
        <v>5.9851435686580947</v>
      </c>
      <c r="ND12" s="21">
        <v>5.9851435686580947</v>
      </c>
      <c r="NE12" s="21">
        <v>5.9851435686580947</v>
      </c>
      <c r="NF12" s="21">
        <v>5.9851435686580947</v>
      </c>
      <c r="NG12" s="21">
        <v>5.9851435686580947</v>
      </c>
      <c r="NH12" s="21">
        <v>5.9851435686580947</v>
      </c>
      <c r="NI12" s="21">
        <v>5.9851435686580947</v>
      </c>
      <c r="NJ12" s="21">
        <v>5.9851435686580947</v>
      </c>
      <c r="NK12" s="21">
        <v>5.9851435686580947</v>
      </c>
      <c r="NL12" s="21">
        <v>5.9851435686580947</v>
      </c>
      <c r="NM12" s="21">
        <v>5.9851435686580947</v>
      </c>
      <c r="NN12" s="21">
        <v>5.9851435686580947</v>
      </c>
      <c r="NO12" s="21">
        <v>5.9851435686580947</v>
      </c>
      <c r="NP12" s="21">
        <v>5.9851435686580947</v>
      </c>
      <c r="NQ12" s="21">
        <v>5.9851435686580947</v>
      </c>
      <c r="NR12" s="21">
        <v>5.9851435686580947</v>
      </c>
      <c r="NS12" s="21">
        <v>5.9851435686580947</v>
      </c>
      <c r="NT12" s="21">
        <v>5.9851435686580947</v>
      </c>
      <c r="NU12" s="21">
        <v>5.9851435686580947</v>
      </c>
      <c r="NV12" s="21">
        <v>5.9851435686580947</v>
      </c>
      <c r="NW12" s="21">
        <v>5.9851435686580947</v>
      </c>
      <c r="NX12" s="21">
        <v>5.9851435686580947</v>
      </c>
      <c r="NY12" s="21">
        <v>5.9851435686580947</v>
      </c>
      <c r="NZ12" s="21">
        <v>5.9851435686580947</v>
      </c>
      <c r="OA12" s="21">
        <v>5.9851435686580947</v>
      </c>
      <c r="OB12" s="21">
        <v>5.9851435686580947</v>
      </c>
      <c r="OC12" s="21">
        <v>5.9851435686580947</v>
      </c>
      <c r="OD12" s="21">
        <v>5.9851435686580947</v>
      </c>
      <c r="OE12" s="21">
        <v>5.9851435686580947</v>
      </c>
      <c r="OF12" s="21">
        <v>5.9851435686580947</v>
      </c>
      <c r="OG12" s="21">
        <v>5.9851435686580947</v>
      </c>
      <c r="OH12" s="21">
        <v>5.9851435686580947</v>
      </c>
      <c r="OI12" s="21">
        <v>5.9851435686580947</v>
      </c>
      <c r="OJ12" s="21">
        <v>5.9851435686580947</v>
      </c>
      <c r="OK12" s="21">
        <v>5.9851435686580947</v>
      </c>
      <c r="OL12" s="21">
        <v>5.9851435686580947</v>
      </c>
      <c r="OM12" s="21">
        <v>5.9851435686580947</v>
      </c>
      <c r="ON12" s="21">
        <v>5.9851435686580947</v>
      </c>
      <c r="OO12" s="21">
        <v>5.9851435686580947</v>
      </c>
      <c r="OP12" s="21">
        <v>5.9851435686580947</v>
      </c>
      <c r="OQ12" s="21">
        <v>5.9851435686580947</v>
      </c>
      <c r="OR12" s="21">
        <v>5.9851435686580947</v>
      </c>
      <c r="OS12" s="21">
        <v>5.9851435686580947</v>
      </c>
      <c r="OT12" s="21">
        <v>5.9851435686580947</v>
      </c>
      <c r="OU12" s="21">
        <v>5.9851435686580947</v>
      </c>
      <c r="OV12" s="21">
        <v>5.9851435686580947</v>
      </c>
      <c r="OW12" s="21">
        <v>5.9851435686580947</v>
      </c>
      <c r="OX12" s="21">
        <v>5.9851435686580947</v>
      </c>
      <c r="OY12" s="21">
        <v>5.9851435686580947</v>
      </c>
      <c r="OZ12" s="21">
        <v>5.9851435686580947</v>
      </c>
      <c r="PA12" s="21">
        <v>5.9851435686580947</v>
      </c>
      <c r="PB12" s="21">
        <v>5.9851435686580947</v>
      </c>
      <c r="PC12" s="21">
        <v>5.9851435686580947</v>
      </c>
      <c r="PD12" s="21">
        <v>5.9851435686580947</v>
      </c>
      <c r="PE12" s="21">
        <v>5.9851435686580947</v>
      </c>
      <c r="PF12" s="21">
        <v>5.9851435686580947</v>
      </c>
      <c r="PG12" s="21">
        <v>5.9851435686580947</v>
      </c>
      <c r="PH12" s="21">
        <v>5.9851435686580947</v>
      </c>
      <c r="PI12" s="21">
        <v>5.9851435686580947</v>
      </c>
      <c r="PJ12" s="21">
        <v>5.9851435686580947</v>
      </c>
      <c r="PK12" s="21">
        <v>5.9851435686580947</v>
      </c>
      <c r="PL12" s="21">
        <v>5.9851435686580947</v>
      </c>
      <c r="PM12" s="21">
        <v>5.9851435686580947</v>
      </c>
      <c r="PN12" s="21">
        <v>5.9851435686580947</v>
      </c>
      <c r="PO12" s="21">
        <v>5.9851435686580947</v>
      </c>
      <c r="PP12" s="21">
        <v>5.9851435686580947</v>
      </c>
      <c r="PQ12" s="21">
        <v>5.9851435686580947</v>
      </c>
      <c r="PR12" s="21">
        <v>5.9851435686580947</v>
      </c>
      <c r="PS12" s="21">
        <v>5.9851435686580947</v>
      </c>
      <c r="PT12" s="21">
        <v>5.9851435686580947</v>
      </c>
      <c r="PU12" s="21">
        <v>5.9851435686580947</v>
      </c>
      <c r="PV12" s="21">
        <v>5.9851435686580947</v>
      </c>
      <c r="PW12" s="21">
        <v>5.9851435686580947</v>
      </c>
      <c r="PX12" s="21">
        <v>5.9851435686580947</v>
      </c>
      <c r="PY12" s="21">
        <v>5.9851435686580947</v>
      </c>
      <c r="PZ12" s="21">
        <v>5.9851435686580947</v>
      </c>
      <c r="QA12" s="21">
        <v>5.9851435686580947</v>
      </c>
      <c r="QB12" s="21">
        <v>5.9851435686580947</v>
      </c>
      <c r="QC12" s="21">
        <v>5.9851435686580947</v>
      </c>
      <c r="QD12" s="21">
        <v>5.9851435686580947</v>
      </c>
      <c r="QE12" s="21">
        <v>5.9851435686580947</v>
      </c>
      <c r="QF12" s="21">
        <v>5.9851435686580947</v>
      </c>
      <c r="QG12" s="21">
        <v>5.9851435686580947</v>
      </c>
      <c r="QH12" s="21">
        <v>5.9851435686580947</v>
      </c>
      <c r="QI12" s="21">
        <v>5.9851435686580947</v>
      </c>
      <c r="QJ12" s="21">
        <v>5.9851435686580947</v>
      </c>
      <c r="QK12" s="21">
        <v>5.9851435686580947</v>
      </c>
      <c r="QL12" s="21">
        <v>5.9851435686580947</v>
      </c>
      <c r="QM12" s="21">
        <v>5.9851435686580947</v>
      </c>
      <c r="QN12" s="21">
        <v>5.9851435686580947</v>
      </c>
      <c r="QO12" s="21">
        <v>5.9851435686580947</v>
      </c>
      <c r="QP12" s="21">
        <v>5.9851435686580947</v>
      </c>
      <c r="QQ12" s="21">
        <v>5.9851435686580947</v>
      </c>
      <c r="QR12" s="21">
        <v>5.9851435686580947</v>
      </c>
      <c r="QS12" s="21">
        <v>5.9851435686580947</v>
      </c>
      <c r="QT12" s="21">
        <v>5.9851435686580947</v>
      </c>
      <c r="QU12" s="21">
        <v>5.9851435686580947</v>
      </c>
      <c r="QV12" s="21">
        <v>5.9851435686580947</v>
      </c>
      <c r="QW12" s="21">
        <v>5.9851435686580947</v>
      </c>
      <c r="QX12" s="21">
        <v>5.9851435686580947</v>
      </c>
      <c r="QY12" s="21">
        <v>5.9851435686580947</v>
      </c>
      <c r="QZ12" s="21">
        <v>5.9851435686580947</v>
      </c>
      <c r="RA12" s="21">
        <v>5.9851435686580947</v>
      </c>
      <c r="RB12" s="21">
        <v>5.9851435686580947</v>
      </c>
      <c r="RC12" s="21">
        <v>5.9851435686580947</v>
      </c>
      <c r="RD12" s="21">
        <v>5.9851435686580947</v>
      </c>
      <c r="RE12" s="21">
        <v>5.9851435686580947</v>
      </c>
      <c r="RF12" s="21">
        <v>5.9851435686580947</v>
      </c>
      <c r="RG12" s="21">
        <v>5.9851435686580947</v>
      </c>
      <c r="RH12" s="21">
        <v>5.9851435686580947</v>
      </c>
      <c r="RI12" s="21">
        <v>5.9851435686580947</v>
      </c>
      <c r="RJ12" s="21">
        <v>5.9851435686580947</v>
      </c>
      <c r="RK12" s="21">
        <v>5.9851435686580947</v>
      </c>
      <c r="RL12" s="21">
        <v>5.9851435686580947</v>
      </c>
      <c r="RM12" s="21">
        <v>5.9851435686580947</v>
      </c>
      <c r="RN12" s="21">
        <v>5.9851435686580947</v>
      </c>
      <c r="RO12" s="21">
        <v>5.9851435686580947</v>
      </c>
      <c r="RP12" s="21">
        <v>5.9851435686580947</v>
      </c>
      <c r="RQ12" s="21">
        <v>5.9851435686580947</v>
      </c>
      <c r="RR12" s="21">
        <v>5.9851435686580947</v>
      </c>
      <c r="RS12" s="21">
        <v>5.9851435686580947</v>
      </c>
      <c r="RT12" s="21">
        <v>5.9851435686580947</v>
      </c>
      <c r="RU12" s="21">
        <v>5.9851435686580947</v>
      </c>
      <c r="RV12" s="21">
        <v>5.9851435686580947</v>
      </c>
      <c r="RW12" s="21">
        <v>5.9851435686580947</v>
      </c>
      <c r="RX12" s="21">
        <v>5.9851435686580947</v>
      </c>
      <c r="RY12" s="21">
        <v>5.9851435686580947</v>
      </c>
      <c r="RZ12" s="21">
        <v>5.9851435686580947</v>
      </c>
      <c r="SA12" s="21">
        <v>5.9851435686580947</v>
      </c>
      <c r="SB12" s="21">
        <v>5.9851435686580947</v>
      </c>
      <c r="SC12" s="21">
        <v>5.9851435686580947</v>
      </c>
      <c r="SD12" s="21">
        <v>5.9851435686580947</v>
      </c>
      <c r="SE12" s="21">
        <v>5.9851435686580947</v>
      </c>
      <c r="SF12" s="21">
        <v>5.9851435686580947</v>
      </c>
      <c r="SG12" s="21">
        <v>5.9851435686580947</v>
      </c>
      <c r="SH12" s="21">
        <v>5.9851435686580947</v>
      </c>
      <c r="SI12" s="21">
        <v>5.9851435686580947</v>
      </c>
      <c r="SJ12" s="21">
        <v>5.9851435686580947</v>
      </c>
      <c r="SK12" s="21">
        <v>5.9851435686580947</v>
      </c>
      <c r="SL12" s="21">
        <v>5.9851435686580947</v>
      </c>
      <c r="SM12" s="21">
        <v>5.9851435686580947</v>
      </c>
      <c r="SN12" s="21">
        <v>5.9851435686580947</v>
      </c>
    </row>
    <row r="13" spans="1:508" x14ac:dyDescent="0.35">
      <c r="A13" s="157">
        <v>48580</v>
      </c>
      <c r="B13" s="4">
        <v>6.06</v>
      </c>
      <c r="C13" s="4">
        <v>6.06</v>
      </c>
      <c r="D13" s="4">
        <v>6.06</v>
      </c>
      <c r="E13" s="4">
        <v>6.06</v>
      </c>
      <c r="F13" s="4">
        <v>6.06</v>
      </c>
      <c r="G13" s="4">
        <v>6.06</v>
      </c>
      <c r="H13" s="4">
        <v>6.06</v>
      </c>
      <c r="I13" s="4">
        <v>6.0649454829068699</v>
      </c>
      <c r="J13" s="4">
        <v>6.0649454829068699</v>
      </c>
      <c r="K13" s="4">
        <v>6.0649454829068699</v>
      </c>
      <c r="L13" s="4">
        <v>6.0649454829068699</v>
      </c>
      <c r="M13" s="4">
        <v>6.0649454829068699</v>
      </c>
      <c r="N13" s="4">
        <v>6.0649454829068699</v>
      </c>
      <c r="O13" s="4">
        <v>6.0649454829068699</v>
      </c>
      <c r="P13" s="4">
        <v>6.0649454829068699</v>
      </c>
      <c r="Q13" s="4">
        <v>6.0649454829068699</v>
      </c>
      <c r="R13" s="4">
        <v>6.0649454829068699</v>
      </c>
      <c r="S13" s="4">
        <v>6.0649454829068699</v>
      </c>
      <c r="T13" s="4">
        <v>6.0649454829068699</v>
      </c>
      <c r="U13" s="4">
        <v>6.0649454829068699</v>
      </c>
      <c r="V13" s="4">
        <v>6.0649454829068699</v>
      </c>
      <c r="W13" s="4">
        <v>6.0649454829068699</v>
      </c>
      <c r="X13" s="4">
        <v>6.0649454829068699</v>
      </c>
      <c r="Y13" s="4">
        <v>6.0649454829068699</v>
      </c>
      <c r="Z13" s="4">
        <v>6.0649454829068699</v>
      </c>
      <c r="AA13" s="4">
        <v>6.0649454829068699</v>
      </c>
      <c r="AB13" s="4">
        <v>6.0649454829068699</v>
      </c>
      <c r="AC13" s="4">
        <v>6.0649454829068699</v>
      </c>
      <c r="AD13" s="4">
        <v>6.0649454829068699</v>
      </c>
      <c r="AE13" s="4">
        <v>6.0649454829068699</v>
      </c>
      <c r="AF13" s="4">
        <v>6.0649454829068699</v>
      </c>
      <c r="AG13" s="4">
        <v>6.0649454829068699</v>
      </c>
      <c r="AH13" s="4">
        <v>6.0649454829068699</v>
      </c>
      <c r="AI13" s="4">
        <v>6.0649454829068699</v>
      </c>
      <c r="AJ13" s="4">
        <v>6.0649454829068699</v>
      </c>
      <c r="AK13" s="4">
        <v>6.0649454829068699</v>
      </c>
      <c r="AL13" s="4">
        <v>6.0649454829068699</v>
      </c>
      <c r="AM13" s="4">
        <v>6.0649454829068699</v>
      </c>
      <c r="AN13" s="4">
        <v>6.0649454829068699</v>
      </c>
      <c r="AO13" s="4">
        <v>6.0649454829068699</v>
      </c>
      <c r="AP13" s="4">
        <v>6.0649454829068699</v>
      </c>
      <c r="AQ13" s="4">
        <v>6.0649454829068699</v>
      </c>
      <c r="AR13" s="4">
        <v>6.0649454829068699</v>
      </c>
      <c r="AS13" s="4">
        <v>6.0649454829068699</v>
      </c>
      <c r="AT13" s="4">
        <v>6.0649454829068699</v>
      </c>
      <c r="AU13" s="4">
        <v>6.0649454829068699</v>
      </c>
      <c r="AV13" s="4">
        <v>6.0649454829068699</v>
      </c>
      <c r="AW13" s="4">
        <v>6.0649454829068699</v>
      </c>
      <c r="AX13" s="21">
        <v>6.0649454829068699</v>
      </c>
      <c r="AY13" s="21">
        <v>6.0649454829068699</v>
      </c>
      <c r="AZ13" s="21">
        <v>6.0649454829068699</v>
      </c>
      <c r="BA13" s="21">
        <v>6.0649454829068699</v>
      </c>
      <c r="BB13" s="21">
        <v>6.0649454829068699</v>
      </c>
      <c r="BC13" s="21">
        <v>6.0649454829068699</v>
      </c>
      <c r="BD13" s="21">
        <v>6.0649454829068699</v>
      </c>
      <c r="BE13" s="21">
        <v>6.0649454829068699</v>
      </c>
      <c r="BF13" s="21">
        <v>6.0649454829068699</v>
      </c>
      <c r="BG13" s="21">
        <v>6.0649454829068699</v>
      </c>
      <c r="BH13" s="21">
        <v>6.0649454829068699</v>
      </c>
      <c r="BI13" s="21">
        <v>6.0649454829068699</v>
      </c>
      <c r="BJ13" s="21">
        <v>6.0649454829068699</v>
      </c>
      <c r="BK13" s="21">
        <v>6.0649454829068699</v>
      </c>
      <c r="BL13" s="21">
        <v>6.0649454829068699</v>
      </c>
      <c r="BM13" s="21">
        <v>6.0649454829068699</v>
      </c>
      <c r="BN13" s="21">
        <v>6.0649454829068699</v>
      </c>
      <c r="BO13" s="21">
        <v>6.0649454829068699</v>
      </c>
      <c r="BP13" s="21">
        <v>6.0649454829068699</v>
      </c>
      <c r="BQ13" s="21">
        <v>6.0649454829068699</v>
      </c>
      <c r="BR13" s="21">
        <v>6.0649454829068699</v>
      </c>
      <c r="BS13" s="21">
        <v>6.0649454829068699</v>
      </c>
      <c r="BT13" s="21">
        <v>6.0649454829068699</v>
      </c>
      <c r="BU13" s="21">
        <v>6.0649454829068699</v>
      </c>
      <c r="BV13" s="21">
        <v>6.0649454829068699</v>
      </c>
      <c r="BW13" s="21">
        <v>6.0649454829068699</v>
      </c>
      <c r="BX13" s="21">
        <v>6.0649454829068699</v>
      </c>
      <c r="BY13" s="21">
        <v>6.0649454829068699</v>
      </c>
      <c r="BZ13" s="21">
        <v>6.0649454829068699</v>
      </c>
      <c r="CA13" s="21">
        <v>6.0649454829068699</v>
      </c>
      <c r="CB13" s="21">
        <v>6.0649454829068699</v>
      </c>
      <c r="CC13" s="21">
        <v>6.0649454829068699</v>
      </c>
      <c r="CD13" s="21">
        <v>6.0649454829068699</v>
      </c>
      <c r="CE13" s="21">
        <v>6.0649454829068699</v>
      </c>
      <c r="CF13" s="21">
        <v>6.0649454829068699</v>
      </c>
      <c r="CG13" s="21">
        <v>6.0649454829068699</v>
      </c>
      <c r="CH13" s="21">
        <v>6.0649454829068699</v>
      </c>
      <c r="CI13" s="21">
        <v>6.0649454829068699</v>
      </c>
      <c r="CJ13" s="21">
        <v>6.0649454829068699</v>
      </c>
      <c r="CK13" s="21">
        <v>6.0649454829068699</v>
      </c>
      <c r="CL13" s="21">
        <v>6.0649454829068699</v>
      </c>
      <c r="CM13" s="21">
        <v>6.0649454829068699</v>
      </c>
      <c r="CN13" s="21">
        <v>6.0649454829068699</v>
      </c>
      <c r="CO13" s="21">
        <v>6.0649454829068699</v>
      </c>
      <c r="CP13" s="21">
        <v>6.0649454829068699</v>
      </c>
      <c r="CQ13" s="21">
        <v>6.0649454829068699</v>
      </c>
      <c r="CR13" s="21">
        <v>6.0649454829068699</v>
      </c>
      <c r="CS13" s="21">
        <v>6.0649454829068699</v>
      </c>
      <c r="CT13" s="21">
        <v>6.0649454829068699</v>
      </c>
      <c r="CU13" s="21">
        <v>6.0649454829068699</v>
      </c>
      <c r="CV13" s="21">
        <v>6.0649454829068699</v>
      </c>
      <c r="CW13" s="21">
        <v>6.0649454829068699</v>
      </c>
      <c r="CX13" s="21">
        <v>6.0649454829068699</v>
      </c>
      <c r="CY13" s="21">
        <v>6.0649454829068699</v>
      </c>
      <c r="CZ13" s="21">
        <v>6.0649454829068699</v>
      </c>
      <c r="DA13" s="21">
        <v>6.0649454829068699</v>
      </c>
      <c r="DB13" s="21">
        <v>6.0649454829068699</v>
      </c>
      <c r="DC13" s="21">
        <v>6.0649454829068699</v>
      </c>
      <c r="DD13" s="21">
        <v>6.0649454829068699</v>
      </c>
      <c r="DE13" s="21">
        <v>6.0649454829068699</v>
      </c>
      <c r="DF13" s="21">
        <v>6.0649454829068699</v>
      </c>
      <c r="DG13" s="21">
        <v>6.0649454829068699</v>
      </c>
      <c r="DH13" s="21">
        <v>6.0649454829068699</v>
      </c>
      <c r="DI13" s="21">
        <v>6.0649454829068699</v>
      </c>
      <c r="DJ13" s="21">
        <v>6.0649454829068699</v>
      </c>
      <c r="DK13" s="21">
        <v>6.0649454829068699</v>
      </c>
      <c r="DL13" s="21">
        <v>6.0649454829068699</v>
      </c>
      <c r="DM13" s="21">
        <v>6.0649454829068699</v>
      </c>
      <c r="DN13" s="21">
        <v>6.0649454829068699</v>
      </c>
      <c r="DO13" s="21">
        <v>6.0649454829068699</v>
      </c>
      <c r="DP13" s="21">
        <v>6.0649454829068699</v>
      </c>
      <c r="DQ13" s="21">
        <v>6.0649454829068699</v>
      </c>
      <c r="DR13" s="21">
        <v>6.0649454829068699</v>
      </c>
      <c r="DS13" s="21">
        <v>6.0649454829068699</v>
      </c>
      <c r="DT13" s="21">
        <v>6.0649454829068699</v>
      </c>
      <c r="DU13" s="21">
        <v>6.0649454829068699</v>
      </c>
      <c r="DV13" s="21">
        <v>6.0649454829068699</v>
      </c>
      <c r="DW13" s="21">
        <v>6.0649454829068699</v>
      </c>
      <c r="DX13" s="21">
        <v>6.0649454829068699</v>
      </c>
      <c r="DY13" s="21">
        <v>6.0649454829068699</v>
      </c>
      <c r="DZ13" s="21">
        <v>6.0649454829068699</v>
      </c>
      <c r="EA13" s="21">
        <v>6.0649454829068699</v>
      </c>
      <c r="EB13" s="21">
        <v>6.0649454829068699</v>
      </c>
      <c r="EC13" s="21">
        <v>6.0649454829068699</v>
      </c>
      <c r="ED13" s="21">
        <v>6.0649454829068699</v>
      </c>
      <c r="EE13" s="21">
        <v>6.0649454829068699</v>
      </c>
      <c r="EF13" s="21">
        <v>6.0649454829068699</v>
      </c>
      <c r="EG13" s="21">
        <v>6.0649454829068699</v>
      </c>
      <c r="EH13" s="21">
        <v>6.0649454829068699</v>
      </c>
      <c r="EI13" s="21">
        <v>6.0649454829068699</v>
      </c>
      <c r="EJ13" s="21">
        <v>6.0649454829068699</v>
      </c>
      <c r="EK13" s="21">
        <v>6.0649454829068699</v>
      </c>
      <c r="EL13" s="21">
        <v>6.0649454829068699</v>
      </c>
      <c r="EM13" s="21">
        <v>6.0649454829068699</v>
      </c>
      <c r="EN13" s="21">
        <v>6.0649454829068699</v>
      </c>
      <c r="EO13" s="21">
        <v>6.0649454829068699</v>
      </c>
      <c r="EP13" s="21">
        <v>6.0649454829068699</v>
      </c>
      <c r="EQ13" s="21">
        <v>6.0649454829068699</v>
      </c>
      <c r="ER13" s="21">
        <v>6.0649454829068699</v>
      </c>
      <c r="ES13" s="21">
        <v>6.0649454829068699</v>
      </c>
      <c r="ET13" s="21">
        <v>6.0649454829068699</v>
      </c>
      <c r="EU13" s="21">
        <v>6.0649454829068699</v>
      </c>
      <c r="EV13" s="21">
        <v>6.0649454829068699</v>
      </c>
      <c r="EW13" s="21">
        <v>6.0649454829068699</v>
      </c>
      <c r="EX13" s="21">
        <v>6.0649454829068699</v>
      </c>
      <c r="EY13" s="21">
        <v>6.0649454829068699</v>
      </c>
      <c r="EZ13" s="21">
        <v>6.0649454829068699</v>
      </c>
      <c r="FA13" s="21">
        <v>6.0649454829068699</v>
      </c>
      <c r="FB13" s="21">
        <v>6.0649454829068699</v>
      </c>
      <c r="FC13" s="21">
        <v>6.0649454829068699</v>
      </c>
      <c r="FD13" s="21">
        <v>6.0649454829068699</v>
      </c>
      <c r="FE13" s="21">
        <v>6.0649454829068699</v>
      </c>
      <c r="FF13" s="21">
        <v>6.0649454829068699</v>
      </c>
      <c r="FG13" s="21">
        <v>6.0649454829068699</v>
      </c>
      <c r="FH13" s="21">
        <v>6.0649454829068699</v>
      </c>
      <c r="FI13" s="21">
        <v>6.0649454829068699</v>
      </c>
      <c r="FJ13" s="21">
        <v>6.0649454829068699</v>
      </c>
      <c r="FK13" s="21">
        <v>6.0649454829068699</v>
      </c>
      <c r="FL13" s="21">
        <v>6.0649454829068699</v>
      </c>
      <c r="FM13" s="21">
        <v>6.0649454829068699</v>
      </c>
      <c r="FN13" s="21">
        <v>6.0649454829068699</v>
      </c>
      <c r="FO13" s="21">
        <v>6.0649454829068699</v>
      </c>
      <c r="FP13" s="21">
        <v>6.0649454829068699</v>
      </c>
      <c r="FQ13" s="21">
        <v>6.0649454829068699</v>
      </c>
      <c r="FR13" s="21">
        <v>6.0649454829068699</v>
      </c>
      <c r="FS13" s="21">
        <v>6.0649454829068699</v>
      </c>
      <c r="FT13" s="21">
        <v>6.0649454829068699</v>
      </c>
      <c r="FU13" s="21">
        <v>6.0649454829068699</v>
      </c>
      <c r="FV13" s="21">
        <v>6.0649454829068699</v>
      </c>
      <c r="FW13" s="21">
        <v>6.0649454829068699</v>
      </c>
      <c r="FX13" s="21">
        <v>6.0649454829068699</v>
      </c>
      <c r="FY13" s="21">
        <v>6.0649454829068699</v>
      </c>
      <c r="FZ13" s="21">
        <v>6.0649454829068699</v>
      </c>
      <c r="GA13" s="21">
        <v>6.0649454829068699</v>
      </c>
      <c r="GB13" s="21">
        <v>6.0649454829068699</v>
      </c>
      <c r="GC13" s="21">
        <v>6.0649454829068699</v>
      </c>
      <c r="GD13" s="21">
        <v>6.0649454829068699</v>
      </c>
      <c r="GE13" s="21">
        <v>6.0649454829068699</v>
      </c>
      <c r="GF13" s="21">
        <v>6.0649454829068699</v>
      </c>
      <c r="GG13" s="21">
        <v>6.0649454829068699</v>
      </c>
      <c r="GH13" s="21">
        <v>6.0649454829068699</v>
      </c>
      <c r="GI13" s="21">
        <v>6.0649454829068699</v>
      </c>
      <c r="GJ13" s="21">
        <v>6.0649454829068699</v>
      </c>
      <c r="GK13" s="21">
        <v>6.0649454829068699</v>
      </c>
      <c r="GL13" s="21">
        <v>6.0649454829068699</v>
      </c>
      <c r="GM13" s="21">
        <v>6.0649454829068699</v>
      </c>
      <c r="GN13" s="21">
        <v>6.0649454829068699</v>
      </c>
      <c r="GO13" s="21">
        <v>6.0649454829068699</v>
      </c>
      <c r="GP13" s="21">
        <v>6.0649454829068699</v>
      </c>
      <c r="GQ13" s="21">
        <v>6.0649454829068699</v>
      </c>
      <c r="GR13" s="21">
        <v>6.0649454829068699</v>
      </c>
      <c r="GS13" s="21">
        <v>6.0649454829068699</v>
      </c>
      <c r="GT13" s="21">
        <v>6.0649454829068699</v>
      </c>
      <c r="GU13" s="21">
        <v>6.0649454829068699</v>
      </c>
      <c r="GV13" s="21">
        <v>6.0649454829068699</v>
      </c>
      <c r="GW13" s="21">
        <v>6.0649454829068699</v>
      </c>
      <c r="GX13" s="21">
        <v>6.0649454829068699</v>
      </c>
      <c r="GY13" s="21">
        <v>6.0649454829068699</v>
      </c>
      <c r="GZ13" s="21">
        <v>6.0649454829068699</v>
      </c>
      <c r="HA13" s="21">
        <v>6.0649454829068699</v>
      </c>
      <c r="HB13" s="21">
        <v>6.0649454829068699</v>
      </c>
      <c r="HC13" s="21">
        <v>6.0649454829068699</v>
      </c>
      <c r="HD13" s="21">
        <v>6.0649454829068699</v>
      </c>
      <c r="HE13" s="21">
        <v>6.0649454829068699</v>
      </c>
      <c r="HF13" s="21">
        <v>6.0649454829068699</v>
      </c>
      <c r="HG13" s="21">
        <v>6.0649454829068699</v>
      </c>
      <c r="HH13" s="21">
        <v>6.0649454829068699</v>
      </c>
      <c r="HI13" s="21">
        <v>6.0649454829068699</v>
      </c>
      <c r="HJ13" s="21">
        <v>6.0649454829068699</v>
      </c>
      <c r="HK13" s="21">
        <v>6.0649454829068699</v>
      </c>
      <c r="HL13" s="21">
        <v>6.0649454829068699</v>
      </c>
      <c r="HM13" s="21">
        <v>6.0649454829068699</v>
      </c>
      <c r="HN13" s="21">
        <v>6.0649454829068699</v>
      </c>
      <c r="HO13" s="21">
        <v>6.0649454829068699</v>
      </c>
      <c r="HP13" s="21">
        <v>6.0649454829068699</v>
      </c>
      <c r="HQ13" s="21">
        <v>6.0649454829068699</v>
      </c>
      <c r="HR13" s="21">
        <v>6.0649454829068699</v>
      </c>
      <c r="HS13" s="21">
        <v>6.0649454829068699</v>
      </c>
      <c r="HT13" s="21">
        <v>6.0649454829068699</v>
      </c>
      <c r="HU13" s="21">
        <v>6.0649454829068699</v>
      </c>
      <c r="HV13" s="21">
        <v>6.0649454829068699</v>
      </c>
      <c r="HW13" s="21">
        <v>6.0649454829068699</v>
      </c>
      <c r="HX13" s="21">
        <v>6.0649454829068699</v>
      </c>
      <c r="HY13" s="21">
        <v>6.0649454829068699</v>
      </c>
      <c r="HZ13" s="21">
        <v>6.0649454829068699</v>
      </c>
      <c r="IA13" s="21">
        <v>6.0649454829068699</v>
      </c>
      <c r="IB13" s="21">
        <v>6.0649454829068699</v>
      </c>
      <c r="IC13" s="21">
        <v>6.0649454829068699</v>
      </c>
      <c r="ID13" s="21">
        <v>6.0649454829068699</v>
      </c>
      <c r="IE13" s="21">
        <v>6.0649454829068699</v>
      </c>
      <c r="IF13" s="21">
        <v>6.0649454829068699</v>
      </c>
      <c r="IG13" s="21">
        <v>6.0649454829068699</v>
      </c>
      <c r="IH13" s="21">
        <v>6.0649454829068699</v>
      </c>
      <c r="II13" s="21">
        <v>6.0649454829068699</v>
      </c>
      <c r="IJ13" s="21">
        <v>6.0649454829068699</v>
      </c>
      <c r="IK13" s="21">
        <v>6.0649454829068699</v>
      </c>
      <c r="IL13" s="21">
        <v>6.0649454829068699</v>
      </c>
      <c r="IM13" s="21">
        <v>6.0649454829068699</v>
      </c>
      <c r="IN13" s="21">
        <v>6.0649454829068699</v>
      </c>
      <c r="IO13" s="21">
        <v>6.0649454829068699</v>
      </c>
      <c r="IP13" s="21">
        <v>6.0649454829068699</v>
      </c>
      <c r="IQ13" s="21">
        <v>6.0649454829068699</v>
      </c>
      <c r="IR13" s="21">
        <v>6.0649454829068699</v>
      </c>
      <c r="IS13" s="21">
        <v>6.0649454829068699</v>
      </c>
      <c r="IT13" s="21">
        <v>6.0649454829068699</v>
      </c>
      <c r="IU13" s="21">
        <v>6.0649454829068699</v>
      </c>
      <c r="IV13" s="21">
        <v>6.0649454829068699</v>
      </c>
      <c r="IW13" s="21">
        <v>6.0649454829068699</v>
      </c>
      <c r="IX13" s="21">
        <v>6.0649454829068699</v>
      </c>
      <c r="IY13" s="21">
        <v>6.0649454829068699</v>
      </c>
      <c r="IZ13" s="21">
        <v>6.0649454829068699</v>
      </c>
      <c r="JA13" s="21">
        <v>6.0649454829068699</v>
      </c>
      <c r="JB13" s="21">
        <v>6.0649454829068699</v>
      </c>
      <c r="JC13" s="21">
        <v>6.0649454829068699</v>
      </c>
      <c r="JD13" s="21">
        <v>6.0649454829068699</v>
      </c>
      <c r="JE13" s="21">
        <v>6.0649454829068699</v>
      </c>
      <c r="JF13" s="21">
        <v>6.0649454829068699</v>
      </c>
      <c r="JG13" s="21">
        <v>6.0649454829068699</v>
      </c>
      <c r="JH13" s="21">
        <v>6.0649454829068699</v>
      </c>
      <c r="JI13" s="21">
        <v>6.0649454829068699</v>
      </c>
      <c r="JJ13" s="21">
        <v>6.0649454829068699</v>
      </c>
      <c r="JK13" s="21">
        <v>6.0649454829068699</v>
      </c>
      <c r="JL13" s="21">
        <v>6.0649454829068699</v>
      </c>
      <c r="JM13" s="21">
        <v>6.0649454829068699</v>
      </c>
      <c r="JN13" s="21">
        <v>6.0649454829068699</v>
      </c>
      <c r="JO13" s="21">
        <v>6.0649454829068699</v>
      </c>
      <c r="JP13" s="21">
        <v>6.0649454829068699</v>
      </c>
      <c r="JQ13" s="21">
        <v>6.0649454829068699</v>
      </c>
      <c r="JR13" s="21">
        <v>6.0649454829068699</v>
      </c>
      <c r="JS13" s="21">
        <v>6.0649454829068699</v>
      </c>
      <c r="JT13" s="21">
        <v>6.0649454829068699</v>
      </c>
      <c r="JU13" s="21">
        <v>6.0649454829068699</v>
      </c>
      <c r="JV13" s="21">
        <v>6.0649454829068699</v>
      </c>
      <c r="JW13" s="21">
        <v>6.0649454829068699</v>
      </c>
      <c r="JX13" s="21">
        <v>6.0649454829068699</v>
      </c>
      <c r="JY13" s="21">
        <v>6.0649454829068699</v>
      </c>
      <c r="JZ13" s="21">
        <v>6.0649454829068699</v>
      </c>
      <c r="KA13" s="21">
        <v>6.0649454829068699</v>
      </c>
      <c r="KB13" s="21">
        <v>6.0649454829068699</v>
      </c>
      <c r="KC13" s="21">
        <v>6.0649454829068699</v>
      </c>
      <c r="KD13" s="21">
        <v>6.0649454829068699</v>
      </c>
      <c r="KE13" s="21">
        <v>6.0649454829068699</v>
      </c>
      <c r="KF13" s="21">
        <v>6.0649454829068699</v>
      </c>
      <c r="KG13" s="21">
        <v>6.0649454829068699</v>
      </c>
      <c r="KH13" s="21">
        <v>6.0649454829068699</v>
      </c>
      <c r="KI13" s="21">
        <v>6.0649454829068699</v>
      </c>
      <c r="KJ13" s="21">
        <v>6.0649454829068699</v>
      </c>
      <c r="KK13" s="21">
        <v>6.0649454829068699</v>
      </c>
      <c r="KL13" s="21">
        <v>6.0649454829068699</v>
      </c>
      <c r="KM13" s="21">
        <v>6.0649454829068699</v>
      </c>
      <c r="KN13" s="21">
        <v>6.0649454829068699</v>
      </c>
      <c r="KO13" s="21">
        <v>6.0649454829068699</v>
      </c>
      <c r="KP13" s="21">
        <v>6.0649454829068699</v>
      </c>
      <c r="KQ13" s="21">
        <v>6.0649454829068699</v>
      </c>
      <c r="KR13" s="21">
        <v>6.0649454829068699</v>
      </c>
      <c r="KS13" s="21">
        <v>6.0649454829068699</v>
      </c>
      <c r="KT13" s="21">
        <v>6.0649454829068699</v>
      </c>
      <c r="KU13" s="21">
        <v>6.0649454829068699</v>
      </c>
      <c r="KV13" s="21">
        <v>6.0649454829068699</v>
      </c>
      <c r="KW13" s="21">
        <v>6.0649454829068699</v>
      </c>
      <c r="KX13" s="21">
        <v>6.0649454829068699</v>
      </c>
      <c r="KY13" s="21">
        <v>6.0649454829068699</v>
      </c>
      <c r="KZ13" s="21">
        <v>6.0649454829068699</v>
      </c>
      <c r="LA13" s="21">
        <v>6.0649454829068699</v>
      </c>
      <c r="LB13" s="21">
        <v>6.0649454829068699</v>
      </c>
      <c r="LC13" s="21">
        <v>6.0649454829068699</v>
      </c>
      <c r="LD13" s="21">
        <v>6.0649454829068699</v>
      </c>
      <c r="LE13" s="21">
        <v>6.0649454829068699</v>
      </c>
      <c r="LF13" s="21">
        <v>6.0649454829068699</v>
      </c>
      <c r="LG13" s="21">
        <v>6.0649454829068699</v>
      </c>
      <c r="LH13" s="21">
        <v>6.0649454829068699</v>
      </c>
      <c r="LI13" s="21">
        <v>6.0649454829068699</v>
      </c>
      <c r="LJ13" s="21">
        <v>6.0649454829068699</v>
      </c>
      <c r="LK13" s="21">
        <v>6.0649454829068699</v>
      </c>
      <c r="LL13" s="21">
        <v>6.0649454829068699</v>
      </c>
      <c r="LM13" s="21">
        <v>6.0649454829068699</v>
      </c>
      <c r="LN13" s="21">
        <v>6.0649454829068699</v>
      </c>
      <c r="LO13" s="21">
        <v>6.0649454829068699</v>
      </c>
      <c r="LP13" s="21">
        <v>6.0649454829068699</v>
      </c>
      <c r="LQ13" s="21">
        <v>6.0649454829068699</v>
      </c>
      <c r="LR13" s="21">
        <v>6.0649454829068699</v>
      </c>
      <c r="LS13" s="21">
        <v>6.0649454829068699</v>
      </c>
      <c r="LT13" s="21">
        <v>6.0649454829068699</v>
      </c>
      <c r="LU13" s="21">
        <v>6.0649454829068699</v>
      </c>
      <c r="LV13" s="21">
        <v>6.0649454829068699</v>
      </c>
      <c r="LW13" s="21">
        <v>6.0649454829068699</v>
      </c>
      <c r="LX13" s="21">
        <v>6.0649454829068699</v>
      </c>
      <c r="LY13" s="21">
        <v>6.0649454829068699</v>
      </c>
      <c r="LZ13" s="21">
        <v>6.0649454829068699</v>
      </c>
      <c r="MA13" s="21">
        <v>6.0649454829068699</v>
      </c>
      <c r="MB13" s="21">
        <v>6.0649454829068699</v>
      </c>
      <c r="MC13" s="21">
        <v>6.0649454829068699</v>
      </c>
      <c r="MD13" s="21">
        <v>6.0649454829068699</v>
      </c>
      <c r="ME13" s="21">
        <v>6.0649454829068699</v>
      </c>
      <c r="MF13" s="21">
        <v>6.0649454829068699</v>
      </c>
      <c r="MG13" s="21">
        <v>6.0649454829068699</v>
      </c>
      <c r="MH13" s="21">
        <v>6.0649454829068699</v>
      </c>
      <c r="MI13" s="21">
        <v>6.0649454829068699</v>
      </c>
      <c r="MJ13" s="21">
        <v>6.0649454829068699</v>
      </c>
      <c r="MK13" s="21">
        <v>6.0649454829068699</v>
      </c>
      <c r="ML13" s="21">
        <v>6.0649454829068699</v>
      </c>
      <c r="MM13" s="21">
        <v>6.0649454829068699</v>
      </c>
      <c r="MN13" s="21">
        <v>6.0649454829068699</v>
      </c>
      <c r="MO13" s="21">
        <v>6.0649454829068699</v>
      </c>
      <c r="MP13" s="21">
        <v>6.0649454829068699</v>
      </c>
      <c r="MQ13" s="21">
        <v>6.0649454829068699</v>
      </c>
      <c r="MR13" s="21">
        <v>6.0649454829068699</v>
      </c>
      <c r="MS13" s="21">
        <v>6.0649454829068699</v>
      </c>
      <c r="MT13" s="21">
        <v>6.0649454829068699</v>
      </c>
      <c r="MU13" s="21">
        <v>6.0649454829068699</v>
      </c>
      <c r="MV13" s="21">
        <v>6.0649454829068699</v>
      </c>
      <c r="MW13" s="21">
        <v>6.0649454829068699</v>
      </c>
      <c r="MX13" s="21">
        <v>6.0649454829068699</v>
      </c>
      <c r="MY13" s="21">
        <v>6.0649454829068699</v>
      </c>
      <c r="MZ13" s="21">
        <v>6.0649454829068699</v>
      </c>
      <c r="NA13" s="21">
        <v>6.0649454829068699</v>
      </c>
      <c r="NB13" s="21">
        <v>6.0649454829068699</v>
      </c>
      <c r="NC13" s="21">
        <v>6.0649454829068699</v>
      </c>
      <c r="ND13" s="21">
        <v>6.0649454829068699</v>
      </c>
      <c r="NE13" s="21">
        <v>6.0649454829068699</v>
      </c>
      <c r="NF13" s="21">
        <v>6.0649454829068699</v>
      </c>
      <c r="NG13" s="21">
        <v>6.0649454829068699</v>
      </c>
      <c r="NH13" s="21">
        <v>6.0649454829068699</v>
      </c>
      <c r="NI13" s="21">
        <v>6.0649454829068699</v>
      </c>
      <c r="NJ13" s="21">
        <v>6.0649454829068699</v>
      </c>
      <c r="NK13" s="21">
        <v>6.0649454829068699</v>
      </c>
      <c r="NL13" s="21">
        <v>6.0649454829068699</v>
      </c>
      <c r="NM13" s="21">
        <v>6.0649454829068699</v>
      </c>
      <c r="NN13" s="21">
        <v>6.0649454829068699</v>
      </c>
      <c r="NO13" s="21">
        <v>6.0649454829068699</v>
      </c>
      <c r="NP13" s="21">
        <v>6.0649454829068699</v>
      </c>
      <c r="NQ13" s="21">
        <v>6.0649454829068699</v>
      </c>
      <c r="NR13" s="21">
        <v>6.0649454829068699</v>
      </c>
      <c r="NS13" s="21">
        <v>6.0649454829068699</v>
      </c>
      <c r="NT13" s="21">
        <v>6.0649454829068699</v>
      </c>
      <c r="NU13" s="21">
        <v>6.0649454829068699</v>
      </c>
      <c r="NV13" s="21">
        <v>6.0649454829068699</v>
      </c>
      <c r="NW13" s="21">
        <v>6.0649454829068699</v>
      </c>
      <c r="NX13" s="21">
        <v>6.0649454829068699</v>
      </c>
      <c r="NY13" s="21">
        <v>6.0649454829068699</v>
      </c>
      <c r="NZ13" s="21">
        <v>6.0649454829068699</v>
      </c>
      <c r="OA13" s="21">
        <v>6.0649454829068699</v>
      </c>
      <c r="OB13" s="21">
        <v>6.0649454829068699</v>
      </c>
      <c r="OC13" s="21">
        <v>6.0649454829068699</v>
      </c>
      <c r="OD13" s="21">
        <v>6.0649454829068699</v>
      </c>
      <c r="OE13" s="21">
        <v>6.0649454829068699</v>
      </c>
      <c r="OF13" s="21">
        <v>6.0649454829068699</v>
      </c>
      <c r="OG13" s="21">
        <v>6.0649454829068699</v>
      </c>
      <c r="OH13" s="21">
        <v>6.0649454829068699</v>
      </c>
      <c r="OI13" s="21">
        <v>6.0649454829068699</v>
      </c>
      <c r="OJ13" s="21">
        <v>6.0649454829068699</v>
      </c>
      <c r="OK13" s="21">
        <v>6.0649454829068699</v>
      </c>
      <c r="OL13" s="21">
        <v>6.0649454829068699</v>
      </c>
      <c r="OM13" s="21">
        <v>6.0649454829068699</v>
      </c>
      <c r="ON13" s="21">
        <v>6.0649454829068699</v>
      </c>
      <c r="OO13" s="21">
        <v>6.0649454829068699</v>
      </c>
      <c r="OP13" s="21">
        <v>6.0649454829068699</v>
      </c>
      <c r="OQ13" s="21">
        <v>6.0649454829068699</v>
      </c>
      <c r="OR13" s="21">
        <v>6.0649454829068699</v>
      </c>
      <c r="OS13" s="21">
        <v>6.0649454829068699</v>
      </c>
      <c r="OT13" s="21">
        <v>6.0649454829068699</v>
      </c>
      <c r="OU13" s="21">
        <v>6.0649454829068699</v>
      </c>
      <c r="OV13" s="21">
        <v>6.0649454829068699</v>
      </c>
      <c r="OW13" s="21">
        <v>6.0649454829068699</v>
      </c>
      <c r="OX13" s="21">
        <v>6.0649454829068699</v>
      </c>
      <c r="OY13" s="21">
        <v>6.0649454829068699</v>
      </c>
      <c r="OZ13" s="21">
        <v>6.0649454829068699</v>
      </c>
      <c r="PA13" s="21">
        <v>6.0649454829068699</v>
      </c>
      <c r="PB13" s="21">
        <v>6.0649454829068699</v>
      </c>
      <c r="PC13" s="21">
        <v>6.0649454829068699</v>
      </c>
      <c r="PD13" s="21">
        <v>6.0649454829068699</v>
      </c>
      <c r="PE13" s="21">
        <v>6.0649454829068699</v>
      </c>
      <c r="PF13" s="21">
        <v>6.0649454829068699</v>
      </c>
      <c r="PG13" s="21">
        <v>6.0649454829068699</v>
      </c>
      <c r="PH13" s="21">
        <v>6.0649454829068699</v>
      </c>
      <c r="PI13" s="21">
        <v>6.0649454829068699</v>
      </c>
      <c r="PJ13" s="21">
        <v>6.0649454829068699</v>
      </c>
      <c r="PK13" s="21">
        <v>6.0649454829068699</v>
      </c>
      <c r="PL13" s="21">
        <v>6.0649454829068699</v>
      </c>
      <c r="PM13" s="21">
        <v>6.0649454829068699</v>
      </c>
      <c r="PN13" s="21">
        <v>6.0649454829068699</v>
      </c>
      <c r="PO13" s="21">
        <v>6.0649454829068699</v>
      </c>
      <c r="PP13" s="21">
        <v>6.0649454829068699</v>
      </c>
      <c r="PQ13" s="21">
        <v>6.0649454829068699</v>
      </c>
      <c r="PR13" s="21">
        <v>6.0649454829068699</v>
      </c>
      <c r="PS13" s="21">
        <v>6.0649454829068699</v>
      </c>
      <c r="PT13" s="21">
        <v>6.0649454829068699</v>
      </c>
      <c r="PU13" s="21">
        <v>6.0649454829068699</v>
      </c>
      <c r="PV13" s="21">
        <v>6.0649454829068699</v>
      </c>
      <c r="PW13" s="21">
        <v>6.0649454829068699</v>
      </c>
      <c r="PX13" s="21">
        <v>6.0649454829068699</v>
      </c>
      <c r="PY13" s="21">
        <v>6.0649454829068699</v>
      </c>
      <c r="PZ13" s="21">
        <v>6.0649454829068699</v>
      </c>
      <c r="QA13" s="21">
        <v>6.0649454829068699</v>
      </c>
      <c r="QB13" s="21">
        <v>6.0649454829068699</v>
      </c>
      <c r="QC13" s="21">
        <v>6.0649454829068699</v>
      </c>
      <c r="QD13" s="21">
        <v>6.0649454829068699</v>
      </c>
      <c r="QE13" s="21">
        <v>6.0649454829068699</v>
      </c>
      <c r="QF13" s="21">
        <v>6.0649454829068699</v>
      </c>
      <c r="QG13" s="21">
        <v>6.0649454829068699</v>
      </c>
      <c r="QH13" s="21">
        <v>6.0649454829068699</v>
      </c>
      <c r="QI13" s="21">
        <v>6.0649454829068699</v>
      </c>
      <c r="QJ13" s="21">
        <v>6.0649454829068699</v>
      </c>
      <c r="QK13" s="21">
        <v>6.0649454829068699</v>
      </c>
      <c r="QL13" s="21">
        <v>6.0649454829068699</v>
      </c>
      <c r="QM13" s="21">
        <v>6.0649454829068699</v>
      </c>
      <c r="QN13" s="21">
        <v>6.0649454829068699</v>
      </c>
      <c r="QO13" s="21">
        <v>6.0649454829068699</v>
      </c>
      <c r="QP13" s="21">
        <v>6.0649454829068699</v>
      </c>
      <c r="QQ13" s="21">
        <v>6.0649454829068699</v>
      </c>
      <c r="QR13" s="21">
        <v>6.0649454829068699</v>
      </c>
      <c r="QS13" s="21">
        <v>6.0649454829068699</v>
      </c>
      <c r="QT13" s="21">
        <v>6.0649454829068699</v>
      </c>
      <c r="QU13" s="21">
        <v>6.0649454829068699</v>
      </c>
      <c r="QV13" s="21">
        <v>6.0649454829068699</v>
      </c>
      <c r="QW13" s="21">
        <v>6.0649454829068699</v>
      </c>
      <c r="QX13" s="21">
        <v>6.0649454829068699</v>
      </c>
      <c r="QY13" s="21">
        <v>6.0649454829068699</v>
      </c>
      <c r="QZ13" s="21">
        <v>6.0649454829068699</v>
      </c>
      <c r="RA13" s="21">
        <v>6.0649454829068699</v>
      </c>
      <c r="RB13" s="21">
        <v>6.0649454829068699</v>
      </c>
      <c r="RC13" s="21">
        <v>6.0649454829068699</v>
      </c>
      <c r="RD13" s="21">
        <v>6.0649454829068699</v>
      </c>
      <c r="RE13" s="21">
        <v>6.0649454829068699</v>
      </c>
      <c r="RF13" s="21">
        <v>6.0649454829068699</v>
      </c>
      <c r="RG13" s="21">
        <v>6.0649454829068699</v>
      </c>
      <c r="RH13" s="21">
        <v>6.0649454829068699</v>
      </c>
      <c r="RI13" s="21">
        <v>6.0649454829068699</v>
      </c>
      <c r="RJ13" s="21">
        <v>6.0649454829068699</v>
      </c>
      <c r="RK13" s="21">
        <v>6.0649454829068699</v>
      </c>
      <c r="RL13" s="21">
        <v>6.0649454829068699</v>
      </c>
      <c r="RM13" s="21">
        <v>6.0649454829068699</v>
      </c>
      <c r="RN13" s="21">
        <v>6.0649454829068699</v>
      </c>
      <c r="RO13" s="21">
        <v>6.0649454829068699</v>
      </c>
      <c r="RP13" s="21">
        <v>6.0649454829068699</v>
      </c>
      <c r="RQ13" s="21">
        <v>6.0649454829068699</v>
      </c>
      <c r="RR13" s="21">
        <v>6.0649454829068699</v>
      </c>
      <c r="RS13" s="21">
        <v>6.0649454829068699</v>
      </c>
      <c r="RT13" s="21">
        <v>6.0649454829068699</v>
      </c>
      <c r="RU13" s="21">
        <v>6.0649454829068699</v>
      </c>
      <c r="RV13" s="21">
        <v>6.0649454829068699</v>
      </c>
      <c r="RW13" s="21">
        <v>6.0649454829068699</v>
      </c>
      <c r="RX13" s="21">
        <v>6.0649454829068699</v>
      </c>
      <c r="RY13" s="21">
        <v>6.0649454829068699</v>
      </c>
      <c r="RZ13" s="21">
        <v>6.0649454829068699</v>
      </c>
      <c r="SA13" s="21">
        <v>6.0649454829068699</v>
      </c>
      <c r="SB13" s="21">
        <v>6.0649454829068699</v>
      </c>
      <c r="SC13" s="21">
        <v>6.0649454829068699</v>
      </c>
      <c r="SD13" s="21">
        <v>6.0649454829068699</v>
      </c>
      <c r="SE13" s="21">
        <v>6.0649454829068699</v>
      </c>
      <c r="SF13" s="21">
        <v>6.0649454829068699</v>
      </c>
      <c r="SG13" s="21">
        <v>6.0649454829068699</v>
      </c>
      <c r="SH13" s="21">
        <v>6.0649454829068699</v>
      </c>
      <c r="SI13" s="21">
        <v>6.0649454829068699</v>
      </c>
      <c r="SJ13" s="21">
        <v>6.0649454829068699</v>
      </c>
      <c r="SK13" s="21">
        <v>6.0649454829068699</v>
      </c>
      <c r="SL13" s="21">
        <v>6.0649454829068699</v>
      </c>
      <c r="SM13" s="21">
        <v>6.0649454829068699</v>
      </c>
      <c r="SN13" s="21">
        <v>6.0649454829068699</v>
      </c>
    </row>
    <row r="14" spans="1:508" x14ac:dyDescent="0.35">
      <c r="A14" s="157">
        <v>48945</v>
      </c>
      <c r="B14" s="4">
        <v>6.14</v>
      </c>
      <c r="C14" s="4">
        <v>6.14</v>
      </c>
      <c r="D14" s="4">
        <v>6.14</v>
      </c>
      <c r="E14" s="4">
        <v>6.14</v>
      </c>
      <c r="F14" s="4">
        <v>6.14</v>
      </c>
      <c r="G14" s="4">
        <v>6.14</v>
      </c>
      <c r="H14" s="4">
        <v>6.14</v>
      </c>
      <c r="I14" s="4">
        <v>6.1447473971556432</v>
      </c>
      <c r="J14" s="4">
        <v>6.1447473971556432</v>
      </c>
      <c r="K14" s="4">
        <v>6.1447473971556432</v>
      </c>
      <c r="L14" s="4">
        <v>6.1447473971556432</v>
      </c>
      <c r="M14" s="4">
        <v>6.1447473971556432</v>
      </c>
      <c r="N14" s="4">
        <v>6.1447473971556432</v>
      </c>
      <c r="O14" s="4">
        <v>6.1447473971556432</v>
      </c>
      <c r="P14" s="4">
        <v>6.1447473971556432</v>
      </c>
      <c r="Q14" s="4">
        <v>6.1447473971556432</v>
      </c>
      <c r="R14" s="4">
        <v>6.1447473971556432</v>
      </c>
      <c r="S14" s="4">
        <v>6.1447473971556432</v>
      </c>
      <c r="T14" s="4">
        <v>6.1447473971556432</v>
      </c>
      <c r="U14" s="4">
        <v>6.1447473971556432</v>
      </c>
      <c r="V14" s="4">
        <v>6.1447473971556432</v>
      </c>
      <c r="W14" s="4">
        <v>6.1447473971556432</v>
      </c>
      <c r="X14" s="4">
        <v>6.1447473971556432</v>
      </c>
      <c r="Y14" s="4">
        <v>6.1447473971556432</v>
      </c>
      <c r="Z14" s="4">
        <v>6.1447473971556432</v>
      </c>
      <c r="AA14" s="4">
        <v>6.1447473971556432</v>
      </c>
      <c r="AB14" s="4">
        <v>6.1447473971556432</v>
      </c>
      <c r="AC14" s="4">
        <v>6.1447473971556432</v>
      </c>
      <c r="AD14" s="4">
        <v>6.1447473971556432</v>
      </c>
      <c r="AE14" s="4">
        <v>6.1447473971556432</v>
      </c>
      <c r="AF14" s="4">
        <v>6.1447473971556432</v>
      </c>
      <c r="AG14" s="4">
        <v>6.1447473971556432</v>
      </c>
      <c r="AH14" s="4">
        <v>6.1447473971556432</v>
      </c>
      <c r="AI14" s="4">
        <v>6.1447473971556432</v>
      </c>
      <c r="AJ14" s="4">
        <v>6.1447473971556432</v>
      </c>
      <c r="AK14" s="4">
        <v>6.1447473971556432</v>
      </c>
      <c r="AL14" s="4">
        <v>6.1447473971556432</v>
      </c>
      <c r="AM14" s="4">
        <v>6.1447473971556432</v>
      </c>
      <c r="AN14" s="4">
        <v>6.1447473971556432</v>
      </c>
      <c r="AO14" s="4">
        <v>6.1447473971556432</v>
      </c>
      <c r="AP14" s="4">
        <v>6.1447473971556432</v>
      </c>
      <c r="AQ14" s="4">
        <v>6.1447473971556432</v>
      </c>
      <c r="AR14" s="4">
        <v>6.1447473971556432</v>
      </c>
      <c r="AS14" s="4">
        <v>6.1447473971556432</v>
      </c>
      <c r="AT14" s="4">
        <v>6.1447473971556432</v>
      </c>
      <c r="AU14" s="4">
        <v>6.1447473971556432</v>
      </c>
      <c r="AV14" s="4">
        <v>6.1447473971556432</v>
      </c>
      <c r="AW14" s="4">
        <v>6.1447473971556432</v>
      </c>
      <c r="AX14" s="21">
        <v>6.1447473971556432</v>
      </c>
      <c r="AY14" s="21">
        <v>6.1447473971556432</v>
      </c>
      <c r="AZ14" s="21">
        <v>6.1447473971556432</v>
      </c>
      <c r="BA14" s="21">
        <v>6.1447473971556432</v>
      </c>
      <c r="BB14" s="21">
        <v>6.1447473971556432</v>
      </c>
      <c r="BC14" s="21">
        <v>6.1447473971556432</v>
      </c>
      <c r="BD14" s="21">
        <v>6.1447473971556432</v>
      </c>
      <c r="BE14" s="21">
        <v>6.1447473971556432</v>
      </c>
      <c r="BF14" s="21">
        <v>6.1447473971556432</v>
      </c>
      <c r="BG14" s="21">
        <v>6.1447473971556432</v>
      </c>
      <c r="BH14" s="21">
        <v>6.1447473971556432</v>
      </c>
      <c r="BI14" s="21">
        <v>6.1447473971556432</v>
      </c>
      <c r="BJ14" s="21">
        <v>6.1447473971556432</v>
      </c>
      <c r="BK14" s="21">
        <v>6.1447473971556432</v>
      </c>
      <c r="BL14" s="21">
        <v>6.1447473971556432</v>
      </c>
      <c r="BM14" s="21">
        <v>6.1447473971556432</v>
      </c>
      <c r="BN14" s="21">
        <v>6.1447473971556432</v>
      </c>
      <c r="BO14" s="21">
        <v>6.1447473971556432</v>
      </c>
      <c r="BP14" s="21">
        <v>6.1447473971556432</v>
      </c>
      <c r="BQ14" s="21">
        <v>6.1447473971556432</v>
      </c>
      <c r="BR14" s="21">
        <v>6.1447473971556432</v>
      </c>
      <c r="BS14" s="21">
        <v>6.1447473971556432</v>
      </c>
      <c r="BT14" s="21">
        <v>6.1447473971556432</v>
      </c>
      <c r="BU14" s="21">
        <v>6.1447473971556432</v>
      </c>
      <c r="BV14" s="21">
        <v>6.1447473971556432</v>
      </c>
      <c r="BW14" s="21">
        <v>6.1447473971556432</v>
      </c>
      <c r="BX14" s="21">
        <v>6.1447473971556432</v>
      </c>
      <c r="BY14" s="21">
        <v>6.1447473971556432</v>
      </c>
      <c r="BZ14" s="21">
        <v>6.1447473971556432</v>
      </c>
      <c r="CA14" s="21">
        <v>6.1447473971556432</v>
      </c>
      <c r="CB14" s="21">
        <v>6.1447473971556432</v>
      </c>
      <c r="CC14" s="21">
        <v>6.1447473971556432</v>
      </c>
      <c r="CD14" s="21">
        <v>6.1447473971556432</v>
      </c>
      <c r="CE14" s="21">
        <v>6.1447473971556432</v>
      </c>
      <c r="CF14" s="21">
        <v>6.1447473971556432</v>
      </c>
      <c r="CG14" s="21">
        <v>6.1447473971556432</v>
      </c>
      <c r="CH14" s="21">
        <v>6.1447473971556432</v>
      </c>
      <c r="CI14" s="21">
        <v>6.1447473971556432</v>
      </c>
      <c r="CJ14" s="21">
        <v>6.1447473971556432</v>
      </c>
      <c r="CK14" s="21">
        <v>6.1447473971556432</v>
      </c>
      <c r="CL14" s="21">
        <v>6.1447473971556432</v>
      </c>
      <c r="CM14" s="21">
        <v>6.1447473971556432</v>
      </c>
      <c r="CN14" s="21">
        <v>6.1447473971556432</v>
      </c>
      <c r="CO14" s="21">
        <v>6.1447473971556432</v>
      </c>
      <c r="CP14" s="21">
        <v>6.1447473971556432</v>
      </c>
      <c r="CQ14" s="21">
        <v>6.1447473971556432</v>
      </c>
      <c r="CR14" s="21">
        <v>6.1447473971556432</v>
      </c>
      <c r="CS14" s="21">
        <v>6.1447473971556432</v>
      </c>
      <c r="CT14" s="21">
        <v>6.1447473971556432</v>
      </c>
      <c r="CU14" s="21">
        <v>6.1447473971556432</v>
      </c>
      <c r="CV14" s="21">
        <v>6.1447473971556432</v>
      </c>
      <c r="CW14" s="21">
        <v>6.1447473971556432</v>
      </c>
      <c r="CX14" s="21">
        <v>6.1447473971556432</v>
      </c>
      <c r="CY14" s="21">
        <v>6.1447473971556432</v>
      </c>
      <c r="CZ14" s="21">
        <v>6.1447473971556432</v>
      </c>
      <c r="DA14" s="21">
        <v>6.1447473971556432</v>
      </c>
      <c r="DB14" s="21">
        <v>6.1447473971556432</v>
      </c>
      <c r="DC14" s="21">
        <v>6.1447473971556432</v>
      </c>
      <c r="DD14" s="21">
        <v>6.1447473971556432</v>
      </c>
      <c r="DE14" s="21">
        <v>6.1447473971556432</v>
      </c>
      <c r="DF14" s="21">
        <v>6.1447473971556432</v>
      </c>
      <c r="DG14" s="21">
        <v>6.1447473971556432</v>
      </c>
      <c r="DH14" s="21">
        <v>6.1447473971556432</v>
      </c>
      <c r="DI14" s="21">
        <v>6.1447473971556432</v>
      </c>
      <c r="DJ14" s="21">
        <v>6.1447473971556432</v>
      </c>
      <c r="DK14" s="21">
        <v>6.1447473971556432</v>
      </c>
      <c r="DL14" s="21">
        <v>6.1447473971556432</v>
      </c>
      <c r="DM14" s="21">
        <v>6.1447473971556432</v>
      </c>
      <c r="DN14" s="21">
        <v>6.1447473971556432</v>
      </c>
      <c r="DO14" s="21">
        <v>6.1447473971556432</v>
      </c>
      <c r="DP14" s="21">
        <v>6.1447473971556432</v>
      </c>
      <c r="DQ14" s="21">
        <v>6.1447473971556432</v>
      </c>
      <c r="DR14" s="21">
        <v>6.1447473971556432</v>
      </c>
      <c r="DS14" s="21">
        <v>6.1447473971556432</v>
      </c>
      <c r="DT14" s="21">
        <v>6.1447473971556432</v>
      </c>
      <c r="DU14" s="21">
        <v>6.1447473971556432</v>
      </c>
      <c r="DV14" s="21">
        <v>6.1447473971556432</v>
      </c>
      <c r="DW14" s="21">
        <v>6.1447473971556432</v>
      </c>
      <c r="DX14" s="21">
        <v>6.1447473971556432</v>
      </c>
      <c r="DY14" s="21">
        <v>6.1447473971556432</v>
      </c>
      <c r="DZ14" s="21">
        <v>6.1447473971556432</v>
      </c>
      <c r="EA14" s="21">
        <v>6.1447473971556432</v>
      </c>
      <c r="EB14" s="21">
        <v>6.1447473971556432</v>
      </c>
      <c r="EC14" s="21">
        <v>6.1447473971556432</v>
      </c>
      <c r="ED14" s="21">
        <v>6.1447473971556432</v>
      </c>
      <c r="EE14" s="21">
        <v>6.1447473971556432</v>
      </c>
      <c r="EF14" s="21">
        <v>6.1447473971556432</v>
      </c>
      <c r="EG14" s="21">
        <v>6.1447473971556432</v>
      </c>
      <c r="EH14" s="21">
        <v>6.1447473971556432</v>
      </c>
      <c r="EI14" s="21">
        <v>6.1447473971556432</v>
      </c>
      <c r="EJ14" s="21">
        <v>6.1447473971556432</v>
      </c>
      <c r="EK14" s="21">
        <v>6.1447473971556432</v>
      </c>
      <c r="EL14" s="21">
        <v>6.1447473971556432</v>
      </c>
      <c r="EM14" s="21">
        <v>6.1447473971556432</v>
      </c>
      <c r="EN14" s="21">
        <v>6.1447473971556432</v>
      </c>
      <c r="EO14" s="21">
        <v>6.1447473971556432</v>
      </c>
      <c r="EP14" s="21">
        <v>6.1447473971556432</v>
      </c>
      <c r="EQ14" s="21">
        <v>6.1447473971556432</v>
      </c>
      <c r="ER14" s="21">
        <v>6.1447473971556432</v>
      </c>
      <c r="ES14" s="21">
        <v>6.1447473971556432</v>
      </c>
      <c r="ET14" s="21">
        <v>6.1447473971556432</v>
      </c>
      <c r="EU14" s="21">
        <v>6.1447473971556432</v>
      </c>
      <c r="EV14" s="21">
        <v>6.1447473971556432</v>
      </c>
      <c r="EW14" s="21">
        <v>6.1447473971556432</v>
      </c>
      <c r="EX14" s="21">
        <v>6.1447473971556432</v>
      </c>
      <c r="EY14" s="21">
        <v>6.1447473971556432</v>
      </c>
      <c r="EZ14" s="21">
        <v>6.1447473971556432</v>
      </c>
      <c r="FA14" s="21">
        <v>6.1447473971556432</v>
      </c>
      <c r="FB14" s="21">
        <v>6.1447473971556432</v>
      </c>
      <c r="FC14" s="21">
        <v>6.1447473971556432</v>
      </c>
      <c r="FD14" s="21">
        <v>6.1447473971556432</v>
      </c>
      <c r="FE14" s="21">
        <v>6.1447473971556432</v>
      </c>
      <c r="FF14" s="21">
        <v>6.1447473971556432</v>
      </c>
      <c r="FG14" s="21">
        <v>6.1447473971556432</v>
      </c>
      <c r="FH14" s="21">
        <v>6.1447473971556432</v>
      </c>
      <c r="FI14" s="21">
        <v>6.1447473971556432</v>
      </c>
      <c r="FJ14" s="21">
        <v>6.1447473971556432</v>
      </c>
      <c r="FK14" s="21">
        <v>6.1447473971556432</v>
      </c>
      <c r="FL14" s="21">
        <v>6.1447473971556432</v>
      </c>
      <c r="FM14" s="21">
        <v>6.1447473971556432</v>
      </c>
      <c r="FN14" s="21">
        <v>6.1447473971556432</v>
      </c>
      <c r="FO14" s="21">
        <v>6.1447473971556432</v>
      </c>
      <c r="FP14" s="21">
        <v>6.1447473971556432</v>
      </c>
      <c r="FQ14" s="21">
        <v>6.1447473971556432</v>
      </c>
      <c r="FR14" s="21">
        <v>6.1447473971556432</v>
      </c>
      <c r="FS14" s="21">
        <v>6.1447473971556432</v>
      </c>
      <c r="FT14" s="21">
        <v>6.1447473971556432</v>
      </c>
      <c r="FU14" s="21">
        <v>6.1447473971556432</v>
      </c>
      <c r="FV14" s="21">
        <v>6.1447473971556432</v>
      </c>
      <c r="FW14" s="21">
        <v>6.1447473971556432</v>
      </c>
      <c r="FX14" s="21">
        <v>6.1447473971556432</v>
      </c>
      <c r="FY14" s="21">
        <v>6.1447473971556432</v>
      </c>
      <c r="FZ14" s="21">
        <v>6.1447473971556432</v>
      </c>
      <c r="GA14" s="21">
        <v>6.1447473971556432</v>
      </c>
      <c r="GB14" s="21">
        <v>6.1447473971556432</v>
      </c>
      <c r="GC14" s="21">
        <v>6.1447473971556432</v>
      </c>
      <c r="GD14" s="21">
        <v>6.1447473971556432</v>
      </c>
      <c r="GE14" s="21">
        <v>6.1447473971556432</v>
      </c>
      <c r="GF14" s="21">
        <v>6.1447473971556432</v>
      </c>
      <c r="GG14" s="21">
        <v>6.1447473971556432</v>
      </c>
      <c r="GH14" s="21">
        <v>6.1447473971556432</v>
      </c>
      <c r="GI14" s="21">
        <v>6.1447473971556432</v>
      </c>
      <c r="GJ14" s="21">
        <v>6.1447473971556432</v>
      </c>
      <c r="GK14" s="21">
        <v>6.1447473971556432</v>
      </c>
      <c r="GL14" s="21">
        <v>6.1447473971556432</v>
      </c>
      <c r="GM14" s="21">
        <v>6.1447473971556432</v>
      </c>
      <c r="GN14" s="21">
        <v>6.1447473971556432</v>
      </c>
      <c r="GO14" s="21">
        <v>6.1447473971556432</v>
      </c>
      <c r="GP14" s="21">
        <v>6.1447473971556432</v>
      </c>
      <c r="GQ14" s="21">
        <v>6.1447473971556432</v>
      </c>
      <c r="GR14" s="21">
        <v>6.1447473971556432</v>
      </c>
      <c r="GS14" s="21">
        <v>6.1447473971556432</v>
      </c>
      <c r="GT14" s="21">
        <v>6.1447473971556432</v>
      </c>
      <c r="GU14" s="21">
        <v>6.1447473971556432</v>
      </c>
      <c r="GV14" s="21">
        <v>6.1447473971556432</v>
      </c>
      <c r="GW14" s="21">
        <v>6.1447473971556432</v>
      </c>
      <c r="GX14" s="21">
        <v>6.1447473971556432</v>
      </c>
      <c r="GY14" s="21">
        <v>6.1447473971556432</v>
      </c>
      <c r="GZ14" s="21">
        <v>6.1447473971556432</v>
      </c>
      <c r="HA14" s="21">
        <v>6.1447473971556432</v>
      </c>
      <c r="HB14" s="21">
        <v>6.1447473971556432</v>
      </c>
      <c r="HC14" s="21">
        <v>6.1447473971556432</v>
      </c>
      <c r="HD14" s="21">
        <v>6.1447473971556432</v>
      </c>
      <c r="HE14" s="21">
        <v>6.1447473971556432</v>
      </c>
      <c r="HF14" s="21">
        <v>6.1447473971556432</v>
      </c>
      <c r="HG14" s="21">
        <v>6.1447473971556432</v>
      </c>
      <c r="HH14" s="21">
        <v>6.1447473971556432</v>
      </c>
      <c r="HI14" s="21">
        <v>6.1447473971556432</v>
      </c>
      <c r="HJ14" s="21">
        <v>6.1447473971556432</v>
      </c>
      <c r="HK14" s="21">
        <v>6.1447473971556432</v>
      </c>
      <c r="HL14" s="21">
        <v>6.1447473971556432</v>
      </c>
      <c r="HM14" s="21">
        <v>6.1447473971556432</v>
      </c>
      <c r="HN14" s="21">
        <v>6.1447473971556432</v>
      </c>
      <c r="HO14" s="21">
        <v>6.1447473971556432</v>
      </c>
      <c r="HP14" s="21">
        <v>6.1447473971556432</v>
      </c>
      <c r="HQ14" s="21">
        <v>6.1447473971556432</v>
      </c>
      <c r="HR14" s="21">
        <v>6.1447473971556432</v>
      </c>
      <c r="HS14" s="21">
        <v>6.1447473971556432</v>
      </c>
      <c r="HT14" s="21">
        <v>6.1447473971556432</v>
      </c>
      <c r="HU14" s="21">
        <v>6.1447473971556432</v>
      </c>
      <c r="HV14" s="21">
        <v>6.1447473971556432</v>
      </c>
      <c r="HW14" s="21">
        <v>6.1447473971556432</v>
      </c>
      <c r="HX14" s="21">
        <v>6.1447473971556432</v>
      </c>
      <c r="HY14" s="21">
        <v>6.1447473971556432</v>
      </c>
      <c r="HZ14" s="21">
        <v>6.1447473971556432</v>
      </c>
      <c r="IA14" s="21">
        <v>6.1447473971556432</v>
      </c>
      <c r="IB14" s="21">
        <v>6.1447473971556432</v>
      </c>
      <c r="IC14" s="21">
        <v>6.1447473971556432</v>
      </c>
      <c r="ID14" s="21">
        <v>6.1447473971556432</v>
      </c>
      <c r="IE14" s="21">
        <v>6.1447473971556432</v>
      </c>
      <c r="IF14" s="21">
        <v>6.1447473971556432</v>
      </c>
      <c r="IG14" s="21">
        <v>6.1447473971556432</v>
      </c>
      <c r="IH14" s="21">
        <v>6.1447473971556432</v>
      </c>
      <c r="II14" s="21">
        <v>6.1447473971556432</v>
      </c>
      <c r="IJ14" s="21">
        <v>6.1447473971556432</v>
      </c>
      <c r="IK14" s="21">
        <v>6.1447473971556432</v>
      </c>
      <c r="IL14" s="21">
        <v>6.1447473971556432</v>
      </c>
      <c r="IM14" s="21">
        <v>6.1447473971556432</v>
      </c>
      <c r="IN14" s="21">
        <v>6.1447473971556432</v>
      </c>
      <c r="IO14" s="21">
        <v>6.1447473971556432</v>
      </c>
      <c r="IP14" s="21">
        <v>6.1447473971556432</v>
      </c>
      <c r="IQ14" s="21">
        <v>6.1447473971556432</v>
      </c>
      <c r="IR14" s="21">
        <v>6.1447473971556432</v>
      </c>
      <c r="IS14" s="21">
        <v>6.1447473971556432</v>
      </c>
      <c r="IT14" s="21">
        <v>6.1447473971556432</v>
      </c>
      <c r="IU14" s="21">
        <v>6.1447473971556432</v>
      </c>
      <c r="IV14" s="21">
        <v>6.1447473971556432</v>
      </c>
      <c r="IW14" s="21">
        <v>6.1447473971556432</v>
      </c>
      <c r="IX14" s="21">
        <v>6.1447473971556432</v>
      </c>
      <c r="IY14" s="21">
        <v>6.1447473971556432</v>
      </c>
      <c r="IZ14" s="21">
        <v>6.1447473971556432</v>
      </c>
      <c r="JA14" s="21">
        <v>6.1447473971556432</v>
      </c>
      <c r="JB14" s="21">
        <v>6.1447473971556432</v>
      </c>
      <c r="JC14" s="21">
        <v>6.1447473971556432</v>
      </c>
      <c r="JD14" s="21">
        <v>6.1447473971556432</v>
      </c>
      <c r="JE14" s="21">
        <v>6.1447473971556432</v>
      </c>
      <c r="JF14" s="21">
        <v>6.1447473971556432</v>
      </c>
      <c r="JG14" s="21">
        <v>6.1447473971556432</v>
      </c>
      <c r="JH14" s="21">
        <v>6.1447473971556432</v>
      </c>
      <c r="JI14" s="21">
        <v>6.1447473971556432</v>
      </c>
      <c r="JJ14" s="21">
        <v>6.1447473971556432</v>
      </c>
      <c r="JK14" s="21">
        <v>6.1447473971556432</v>
      </c>
      <c r="JL14" s="21">
        <v>6.1447473971556432</v>
      </c>
      <c r="JM14" s="21">
        <v>6.1447473971556432</v>
      </c>
      <c r="JN14" s="21">
        <v>6.1447473971556432</v>
      </c>
      <c r="JO14" s="21">
        <v>6.1447473971556432</v>
      </c>
      <c r="JP14" s="21">
        <v>6.1447473971556432</v>
      </c>
      <c r="JQ14" s="21">
        <v>6.1447473971556432</v>
      </c>
      <c r="JR14" s="21">
        <v>6.1447473971556432</v>
      </c>
      <c r="JS14" s="21">
        <v>6.1447473971556432</v>
      </c>
      <c r="JT14" s="21">
        <v>6.1447473971556432</v>
      </c>
      <c r="JU14" s="21">
        <v>6.1447473971556432</v>
      </c>
      <c r="JV14" s="21">
        <v>6.1447473971556432</v>
      </c>
      <c r="JW14" s="21">
        <v>6.1447473971556432</v>
      </c>
      <c r="JX14" s="21">
        <v>6.1447473971556432</v>
      </c>
      <c r="JY14" s="21">
        <v>6.1447473971556432</v>
      </c>
      <c r="JZ14" s="21">
        <v>6.1447473971556432</v>
      </c>
      <c r="KA14" s="21">
        <v>6.1447473971556432</v>
      </c>
      <c r="KB14" s="21">
        <v>6.1447473971556432</v>
      </c>
      <c r="KC14" s="21">
        <v>6.1447473971556432</v>
      </c>
      <c r="KD14" s="21">
        <v>6.1447473971556432</v>
      </c>
      <c r="KE14" s="21">
        <v>6.1447473971556432</v>
      </c>
      <c r="KF14" s="21">
        <v>6.1447473971556432</v>
      </c>
      <c r="KG14" s="21">
        <v>6.1447473971556432</v>
      </c>
      <c r="KH14" s="21">
        <v>6.1447473971556432</v>
      </c>
      <c r="KI14" s="21">
        <v>6.1447473971556432</v>
      </c>
      <c r="KJ14" s="21">
        <v>6.1447473971556432</v>
      </c>
      <c r="KK14" s="21">
        <v>6.1447473971556432</v>
      </c>
      <c r="KL14" s="21">
        <v>6.1447473971556432</v>
      </c>
      <c r="KM14" s="21">
        <v>6.1447473971556432</v>
      </c>
      <c r="KN14" s="21">
        <v>6.1447473971556432</v>
      </c>
      <c r="KO14" s="21">
        <v>6.1447473971556432</v>
      </c>
      <c r="KP14" s="21">
        <v>6.1447473971556432</v>
      </c>
      <c r="KQ14" s="21">
        <v>6.1447473971556432</v>
      </c>
      <c r="KR14" s="21">
        <v>6.1447473971556432</v>
      </c>
      <c r="KS14" s="21">
        <v>6.1447473971556432</v>
      </c>
      <c r="KT14" s="21">
        <v>6.1447473971556432</v>
      </c>
      <c r="KU14" s="21">
        <v>6.1447473971556432</v>
      </c>
      <c r="KV14" s="21">
        <v>6.1447473971556432</v>
      </c>
      <c r="KW14" s="21">
        <v>6.1447473971556432</v>
      </c>
      <c r="KX14" s="21">
        <v>6.1447473971556432</v>
      </c>
      <c r="KY14" s="21">
        <v>6.1447473971556432</v>
      </c>
      <c r="KZ14" s="21">
        <v>6.1447473971556432</v>
      </c>
      <c r="LA14" s="21">
        <v>6.1447473971556432</v>
      </c>
      <c r="LB14" s="21">
        <v>6.1447473971556432</v>
      </c>
      <c r="LC14" s="21">
        <v>6.1447473971556432</v>
      </c>
      <c r="LD14" s="21">
        <v>6.1447473971556432</v>
      </c>
      <c r="LE14" s="21">
        <v>6.1447473971556432</v>
      </c>
      <c r="LF14" s="21">
        <v>6.1447473971556432</v>
      </c>
      <c r="LG14" s="21">
        <v>6.1447473971556432</v>
      </c>
      <c r="LH14" s="21">
        <v>6.1447473971556432</v>
      </c>
      <c r="LI14" s="21">
        <v>6.1447473971556432</v>
      </c>
      <c r="LJ14" s="21">
        <v>6.1447473971556432</v>
      </c>
      <c r="LK14" s="21">
        <v>6.1447473971556432</v>
      </c>
      <c r="LL14" s="21">
        <v>6.1447473971556432</v>
      </c>
      <c r="LM14" s="21">
        <v>6.1447473971556432</v>
      </c>
      <c r="LN14" s="21">
        <v>6.1447473971556432</v>
      </c>
      <c r="LO14" s="21">
        <v>6.1447473971556432</v>
      </c>
      <c r="LP14" s="21">
        <v>6.1447473971556432</v>
      </c>
      <c r="LQ14" s="21">
        <v>6.1447473971556432</v>
      </c>
      <c r="LR14" s="21">
        <v>6.1447473971556432</v>
      </c>
      <c r="LS14" s="21">
        <v>6.1447473971556432</v>
      </c>
      <c r="LT14" s="21">
        <v>6.1447473971556432</v>
      </c>
      <c r="LU14" s="21">
        <v>6.1447473971556432</v>
      </c>
      <c r="LV14" s="21">
        <v>6.1447473971556432</v>
      </c>
      <c r="LW14" s="21">
        <v>6.1447473971556432</v>
      </c>
      <c r="LX14" s="21">
        <v>6.1447473971556432</v>
      </c>
      <c r="LY14" s="21">
        <v>6.1447473971556432</v>
      </c>
      <c r="LZ14" s="21">
        <v>6.1447473971556432</v>
      </c>
      <c r="MA14" s="21">
        <v>6.1447473971556432</v>
      </c>
      <c r="MB14" s="21">
        <v>6.1447473971556432</v>
      </c>
      <c r="MC14" s="21">
        <v>6.1447473971556432</v>
      </c>
      <c r="MD14" s="21">
        <v>6.1447473971556432</v>
      </c>
      <c r="ME14" s="21">
        <v>6.1447473971556432</v>
      </c>
      <c r="MF14" s="21">
        <v>6.1447473971556432</v>
      </c>
      <c r="MG14" s="21">
        <v>6.1447473971556432</v>
      </c>
      <c r="MH14" s="21">
        <v>6.1447473971556432</v>
      </c>
      <c r="MI14" s="21">
        <v>6.1447473971556432</v>
      </c>
      <c r="MJ14" s="21">
        <v>6.1447473971556432</v>
      </c>
      <c r="MK14" s="21">
        <v>6.1447473971556432</v>
      </c>
      <c r="ML14" s="21">
        <v>6.1447473971556432</v>
      </c>
      <c r="MM14" s="21">
        <v>6.1447473971556432</v>
      </c>
      <c r="MN14" s="21">
        <v>6.1447473971556432</v>
      </c>
      <c r="MO14" s="21">
        <v>6.1447473971556432</v>
      </c>
      <c r="MP14" s="21">
        <v>6.1447473971556432</v>
      </c>
      <c r="MQ14" s="21">
        <v>6.1447473971556432</v>
      </c>
      <c r="MR14" s="21">
        <v>6.1447473971556432</v>
      </c>
      <c r="MS14" s="21">
        <v>6.1447473971556432</v>
      </c>
      <c r="MT14" s="21">
        <v>6.1447473971556432</v>
      </c>
      <c r="MU14" s="21">
        <v>6.1447473971556432</v>
      </c>
      <c r="MV14" s="21">
        <v>6.1447473971556432</v>
      </c>
      <c r="MW14" s="21">
        <v>6.1447473971556432</v>
      </c>
      <c r="MX14" s="21">
        <v>6.1447473971556432</v>
      </c>
      <c r="MY14" s="21">
        <v>6.1447473971556432</v>
      </c>
      <c r="MZ14" s="21">
        <v>6.1447473971556432</v>
      </c>
      <c r="NA14" s="21">
        <v>6.1447473971556432</v>
      </c>
      <c r="NB14" s="21">
        <v>6.1447473971556432</v>
      </c>
      <c r="NC14" s="21">
        <v>6.1447473971556432</v>
      </c>
      <c r="ND14" s="21">
        <v>6.1447473971556432</v>
      </c>
      <c r="NE14" s="21">
        <v>6.1447473971556432</v>
      </c>
      <c r="NF14" s="21">
        <v>6.1447473971556432</v>
      </c>
      <c r="NG14" s="21">
        <v>6.1447473971556432</v>
      </c>
      <c r="NH14" s="21">
        <v>6.1447473971556432</v>
      </c>
      <c r="NI14" s="21">
        <v>6.1447473971556432</v>
      </c>
      <c r="NJ14" s="21">
        <v>6.1447473971556432</v>
      </c>
      <c r="NK14" s="21">
        <v>6.1447473971556432</v>
      </c>
      <c r="NL14" s="21">
        <v>6.1447473971556432</v>
      </c>
      <c r="NM14" s="21">
        <v>6.1447473971556432</v>
      </c>
      <c r="NN14" s="21">
        <v>6.1447473971556432</v>
      </c>
      <c r="NO14" s="21">
        <v>6.1447473971556432</v>
      </c>
      <c r="NP14" s="21">
        <v>6.1447473971556432</v>
      </c>
      <c r="NQ14" s="21">
        <v>6.1447473971556432</v>
      </c>
      <c r="NR14" s="21">
        <v>6.1447473971556432</v>
      </c>
      <c r="NS14" s="21">
        <v>6.1447473971556432</v>
      </c>
      <c r="NT14" s="21">
        <v>6.1447473971556432</v>
      </c>
      <c r="NU14" s="21">
        <v>6.1447473971556432</v>
      </c>
      <c r="NV14" s="21">
        <v>6.1447473971556432</v>
      </c>
      <c r="NW14" s="21">
        <v>6.1447473971556432</v>
      </c>
      <c r="NX14" s="21">
        <v>6.1447473971556432</v>
      </c>
      <c r="NY14" s="21">
        <v>6.1447473971556432</v>
      </c>
      <c r="NZ14" s="21">
        <v>6.1447473971556432</v>
      </c>
      <c r="OA14" s="21">
        <v>6.1447473971556432</v>
      </c>
      <c r="OB14" s="21">
        <v>6.1447473971556432</v>
      </c>
      <c r="OC14" s="21">
        <v>6.1447473971556432</v>
      </c>
      <c r="OD14" s="21">
        <v>6.1447473971556432</v>
      </c>
      <c r="OE14" s="21">
        <v>6.1447473971556432</v>
      </c>
      <c r="OF14" s="21">
        <v>6.1447473971556432</v>
      </c>
      <c r="OG14" s="21">
        <v>6.1447473971556432</v>
      </c>
      <c r="OH14" s="21">
        <v>6.1447473971556432</v>
      </c>
      <c r="OI14" s="21">
        <v>6.1447473971556432</v>
      </c>
      <c r="OJ14" s="21">
        <v>6.1447473971556432</v>
      </c>
      <c r="OK14" s="21">
        <v>6.1447473971556432</v>
      </c>
      <c r="OL14" s="21">
        <v>6.1447473971556432</v>
      </c>
      <c r="OM14" s="21">
        <v>6.1447473971556432</v>
      </c>
      <c r="ON14" s="21">
        <v>6.1447473971556432</v>
      </c>
      <c r="OO14" s="21">
        <v>6.1447473971556432</v>
      </c>
      <c r="OP14" s="21">
        <v>6.1447473971556432</v>
      </c>
      <c r="OQ14" s="21">
        <v>6.1447473971556432</v>
      </c>
      <c r="OR14" s="21">
        <v>6.1447473971556432</v>
      </c>
      <c r="OS14" s="21">
        <v>6.1447473971556432</v>
      </c>
      <c r="OT14" s="21">
        <v>6.1447473971556432</v>
      </c>
      <c r="OU14" s="21">
        <v>6.1447473971556432</v>
      </c>
      <c r="OV14" s="21">
        <v>6.1447473971556432</v>
      </c>
      <c r="OW14" s="21">
        <v>6.1447473971556432</v>
      </c>
      <c r="OX14" s="21">
        <v>6.1447473971556432</v>
      </c>
      <c r="OY14" s="21">
        <v>6.1447473971556432</v>
      </c>
      <c r="OZ14" s="21">
        <v>6.1447473971556432</v>
      </c>
      <c r="PA14" s="21">
        <v>6.1447473971556432</v>
      </c>
      <c r="PB14" s="21">
        <v>6.1447473971556432</v>
      </c>
      <c r="PC14" s="21">
        <v>6.1447473971556432</v>
      </c>
      <c r="PD14" s="21">
        <v>6.1447473971556432</v>
      </c>
      <c r="PE14" s="21">
        <v>6.1447473971556432</v>
      </c>
      <c r="PF14" s="21">
        <v>6.1447473971556432</v>
      </c>
      <c r="PG14" s="21">
        <v>6.1447473971556432</v>
      </c>
      <c r="PH14" s="21">
        <v>6.1447473971556432</v>
      </c>
      <c r="PI14" s="21">
        <v>6.1447473971556432</v>
      </c>
      <c r="PJ14" s="21">
        <v>6.1447473971556432</v>
      </c>
      <c r="PK14" s="21">
        <v>6.1447473971556432</v>
      </c>
      <c r="PL14" s="21">
        <v>6.1447473971556432</v>
      </c>
      <c r="PM14" s="21">
        <v>6.1447473971556432</v>
      </c>
      <c r="PN14" s="21">
        <v>6.1447473971556432</v>
      </c>
      <c r="PO14" s="21">
        <v>6.1447473971556432</v>
      </c>
      <c r="PP14" s="21">
        <v>6.1447473971556432</v>
      </c>
      <c r="PQ14" s="21">
        <v>6.1447473971556432</v>
      </c>
      <c r="PR14" s="21">
        <v>6.1447473971556432</v>
      </c>
      <c r="PS14" s="21">
        <v>6.1447473971556432</v>
      </c>
      <c r="PT14" s="21">
        <v>6.1447473971556432</v>
      </c>
      <c r="PU14" s="21">
        <v>6.1447473971556432</v>
      </c>
      <c r="PV14" s="21">
        <v>6.1447473971556432</v>
      </c>
      <c r="PW14" s="21">
        <v>6.1447473971556432</v>
      </c>
      <c r="PX14" s="21">
        <v>6.1447473971556432</v>
      </c>
      <c r="PY14" s="21">
        <v>6.1447473971556432</v>
      </c>
      <c r="PZ14" s="21">
        <v>6.1447473971556432</v>
      </c>
      <c r="QA14" s="21">
        <v>6.1447473971556432</v>
      </c>
      <c r="QB14" s="21">
        <v>6.1447473971556432</v>
      </c>
      <c r="QC14" s="21">
        <v>6.1447473971556432</v>
      </c>
      <c r="QD14" s="21">
        <v>6.1447473971556432</v>
      </c>
      <c r="QE14" s="21">
        <v>6.1447473971556432</v>
      </c>
      <c r="QF14" s="21">
        <v>6.1447473971556432</v>
      </c>
      <c r="QG14" s="21">
        <v>6.1447473971556432</v>
      </c>
      <c r="QH14" s="21">
        <v>6.1447473971556432</v>
      </c>
      <c r="QI14" s="21">
        <v>6.1447473971556432</v>
      </c>
      <c r="QJ14" s="21">
        <v>6.1447473971556432</v>
      </c>
      <c r="QK14" s="21">
        <v>6.1447473971556432</v>
      </c>
      <c r="QL14" s="21">
        <v>6.1447473971556432</v>
      </c>
      <c r="QM14" s="21">
        <v>6.1447473971556432</v>
      </c>
      <c r="QN14" s="21">
        <v>6.1447473971556432</v>
      </c>
      <c r="QO14" s="21">
        <v>6.1447473971556432</v>
      </c>
      <c r="QP14" s="21">
        <v>6.1447473971556432</v>
      </c>
      <c r="QQ14" s="21">
        <v>6.1447473971556432</v>
      </c>
      <c r="QR14" s="21">
        <v>6.1447473971556432</v>
      </c>
      <c r="QS14" s="21">
        <v>6.1447473971556432</v>
      </c>
      <c r="QT14" s="21">
        <v>6.1447473971556432</v>
      </c>
      <c r="QU14" s="21">
        <v>6.1447473971556432</v>
      </c>
      <c r="QV14" s="21">
        <v>6.1447473971556432</v>
      </c>
      <c r="QW14" s="21">
        <v>6.1447473971556432</v>
      </c>
      <c r="QX14" s="21">
        <v>6.1447473971556432</v>
      </c>
      <c r="QY14" s="21">
        <v>6.1447473971556432</v>
      </c>
      <c r="QZ14" s="21">
        <v>6.1447473971556432</v>
      </c>
      <c r="RA14" s="21">
        <v>6.1447473971556432</v>
      </c>
      <c r="RB14" s="21">
        <v>6.1447473971556432</v>
      </c>
      <c r="RC14" s="21">
        <v>6.1447473971556432</v>
      </c>
      <c r="RD14" s="21">
        <v>6.1447473971556432</v>
      </c>
      <c r="RE14" s="21">
        <v>6.1447473971556432</v>
      </c>
      <c r="RF14" s="21">
        <v>6.1447473971556432</v>
      </c>
      <c r="RG14" s="21">
        <v>6.1447473971556432</v>
      </c>
      <c r="RH14" s="21">
        <v>6.1447473971556432</v>
      </c>
      <c r="RI14" s="21">
        <v>6.1447473971556432</v>
      </c>
      <c r="RJ14" s="21">
        <v>6.1447473971556432</v>
      </c>
      <c r="RK14" s="21">
        <v>6.1447473971556432</v>
      </c>
      <c r="RL14" s="21">
        <v>6.1447473971556432</v>
      </c>
      <c r="RM14" s="21">
        <v>6.1447473971556432</v>
      </c>
      <c r="RN14" s="21">
        <v>6.1447473971556432</v>
      </c>
      <c r="RO14" s="21">
        <v>6.1447473971556432</v>
      </c>
      <c r="RP14" s="21">
        <v>6.1447473971556432</v>
      </c>
      <c r="RQ14" s="21">
        <v>6.1447473971556432</v>
      </c>
      <c r="RR14" s="21">
        <v>6.1447473971556432</v>
      </c>
      <c r="RS14" s="21">
        <v>6.1447473971556432</v>
      </c>
      <c r="RT14" s="21">
        <v>6.1447473971556432</v>
      </c>
      <c r="RU14" s="21">
        <v>6.1447473971556432</v>
      </c>
      <c r="RV14" s="21">
        <v>6.1447473971556432</v>
      </c>
      <c r="RW14" s="21">
        <v>6.1447473971556432</v>
      </c>
      <c r="RX14" s="21">
        <v>6.1447473971556432</v>
      </c>
      <c r="RY14" s="21">
        <v>6.1447473971556432</v>
      </c>
      <c r="RZ14" s="21">
        <v>6.1447473971556432</v>
      </c>
      <c r="SA14" s="21">
        <v>6.1447473971556432</v>
      </c>
      <c r="SB14" s="21">
        <v>6.1447473971556432</v>
      </c>
      <c r="SC14" s="21">
        <v>6.1447473971556432</v>
      </c>
      <c r="SD14" s="21">
        <v>6.1447473971556432</v>
      </c>
      <c r="SE14" s="21">
        <v>6.1447473971556432</v>
      </c>
      <c r="SF14" s="21">
        <v>6.1447473971556432</v>
      </c>
      <c r="SG14" s="21">
        <v>6.1447473971556432</v>
      </c>
      <c r="SH14" s="21">
        <v>6.1447473971556432</v>
      </c>
      <c r="SI14" s="21">
        <v>6.1447473971556432</v>
      </c>
      <c r="SJ14" s="21">
        <v>6.1447473971556432</v>
      </c>
      <c r="SK14" s="21">
        <v>6.1447473971556432</v>
      </c>
      <c r="SL14" s="21">
        <v>6.1447473971556432</v>
      </c>
      <c r="SM14" s="21">
        <v>6.1447473971556432</v>
      </c>
      <c r="SN14" s="21">
        <v>6.1447473971556432</v>
      </c>
    </row>
    <row r="15" spans="1:508" x14ac:dyDescent="0.35">
      <c r="A15" s="157">
        <v>49310</v>
      </c>
      <c r="B15" s="4">
        <v>6.22</v>
      </c>
      <c r="C15" s="4">
        <v>6.22</v>
      </c>
      <c r="D15" s="4">
        <v>6.22</v>
      </c>
      <c r="E15" s="4">
        <v>6.22</v>
      </c>
      <c r="F15" s="4">
        <v>6.22</v>
      </c>
      <c r="G15" s="4">
        <v>6.22</v>
      </c>
      <c r="H15" s="4">
        <v>6.22</v>
      </c>
      <c r="I15" s="4">
        <v>6.4296194808152167</v>
      </c>
      <c r="J15" s="4">
        <v>6.2245493114044184</v>
      </c>
      <c r="K15" s="4">
        <v>6.327084396109818</v>
      </c>
      <c r="L15" s="4">
        <v>6.2245493114044184</v>
      </c>
      <c r="M15" s="4">
        <v>6.327084396109818</v>
      </c>
      <c r="N15" s="4">
        <v>6.2245493114044184</v>
      </c>
      <c r="O15" s="4">
        <v>6.2245493114044184</v>
      </c>
      <c r="P15" s="4">
        <v>6.2245493114044184</v>
      </c>
      <c r="Q15" s="4">
        <v>6.2245493114044184</v>
      </c>
      <c r="R15" s="4">
        <v>6.327084396109818</v>
      </c>
      <c r="S15" s="4">
        <v>6.2245493114044184</v>
      </c>
      <c r="T15" s="4">
        <v>6.327084396109818</v>
      </c>
      <c r="U15" s="4">
        <v>6.2245493114044184</v>
      </c>
      <c r="V15" s="4">
        <v>6.2245493114044184</v>
      </c>
      <c r="W15" s="4">
        <v>6.2245493114044184</v>
      </c>
      <c r="X15" s="4">
        <v>6.327084396109818</v>
      </c>
      <c r="Y15" s="4">
        <v>6.2245493114044184</v>
      </c>
      <c r="Z15" s="4">
        <v>6.2245493114044184</v>
      </c>
      <c r="AA15" s="4">
        <v>6.2245493114044184</v>
      </c>
      <c r="AB15" s="4">
        <v>6.4296194808152167</v>
      </c>
      <c r="AC15" s="4">
        <v>6.2245493114044184</v>
      </c>
      <c r="AD15" s="4">
        <v>6.2245493114044184</v>
      </c>
      <c r="AE15" s="4">
        <v>6.2245493114044184</v>
      </c>
      <c r="AF15" s="4">
        <v>6.2245493114044184</v>
      </c>
      <c r="AG15" s="4">
        <v>6.2245493114044184</v>
      </c>
      <c r="AH15" s="4">
        <v>6.2245493114044184</v>
      </c>
      <c r="AI15" s="4">
        <v>6.2245493114044184</v>
      </c>
      <c r="AJ15" s="4">
        <v>6.2245493114044184</v>
      </c>
      <c r="AK15" s="4">
        <v>6.2245493114044184</v>
      </c>
      <c r="AL15" s="4">
        <v>6.4296194808152167</v>
      </c>
      <c r="AM15" s="4">
        <v>6.327084396109818</v>
      </c>
      <c r="AN15" s="4">
        <v>6.2245493114044184</v>
      </c>
      <c r="AO15" s="4">
        <v>6.2245493114044184</v>
      </c>
      <c r="AP15" s="4">
        <v>6.2245493114044184</v>
      </c>
      <c r="AQ15" s="4">
        <v>6.2245493114044184</v>
      </c>
      <c r="AR15" s="4">
        <v>6.4296194808152167</v>
      </c>
      <c r="AS15" s="4">
        <v>6.327084396109818</v>
      </c>
      <c r="AT15" s="4">
        <v>6.2245493114044184</v>
      </c>
      <c r="AU15" s="4">
        <v>6.327084396109818</v>
      </c>
      <c r="AV15" s="4">
        <v>6.4296194808152167</v>
      </c>
      <c r="AW15" s="4">
        <v>6.327084396109818</v>
      </c>
      <c r="AX15" s="21">
        <v>6.2245493114044184</v>
      </c>
      <c r="AY15" s="21">
        <v>6.327084396109818</v>
      </c>
      <c r="AZ15" s="21">
        <v>6.2245493114044184</v>
      </c>
      <c r="BA15" s="21">
        <v>6.4296194808152167</v>
      </c>
      <c r="BB15" s="21">
        <v>6.2245493114044184</v>
      </c>
      <c r="BC15" s="21">
        <v>6.4296194808152167</v>
      </c>
      <c r="BD15" s="21">
        <v>6.2245493114044184</v>
      </c>
      <c r="BE15" s="21">
        <v>6.2245493114044184</v>
      </c>
      <c r="BF15" s="21">
        <v>6.2245493114044184</v>
      </c>
      <c r="BG15" s="21">
        <v>6.327084396109818</v>
      </c>
      <c r="BH15" s="21">
        <v>6.2245493114044184</v>
      </c>
      <c r="BI15" s="21">
        <v>6.4296194808152167</v>
      </c>
      <c r="BJ15" s="21">
        <v>6.2245493114044184</v>
      </c>
      <c r="BK15" s="21">
        <v>6.2245493114044184</v>
      </c>
      <c r="BL15" s="21">
        <v>6.327084396109818</v>
      </c>
      <c r="BM15" s="21">
        <v>6.4296194808152167</v>
      </c>
      <c r="BN15" s="21">
        <v>6.2245493114044184</v>
      </c>
      <c r="BO15" s="21">
        <v>6.2245493114044184</v>
      </c>
      <c r="BP15" s="21">
        <v>6.4296194808152167</v>
      </c>
      <c r="BQ15" s="21">
        <v>6.2245493114044184</v>
      </c>
      <c r="BR15" s="21">
        <v>6.2245493114044184</v>
      </c>
      <c r="BS15" s="21">
        <v>6.327084396109818</v>
      </c>
      <c r="BT15" s="21">
        <v>6.4296194808152167</v>
      </c>
      <c r="BU15" s="21">
        <v>6.2245493114044184</v>
      </c>
      <c r="BV15" s="21">
        <v>6.2245493114044184</v>
      </c>
      <c r="BW15" s="21">
        <v>6.327084396109818</v>
      </c>
      <c r="BX15" s="21">
        <v>6.2245493114044184</v>
      </c>
      <c r="BY15" s="21">
        <v>6.327084396109818</v>
      </c>
      <c r="BZ15" s="21">
        <v>6.2245493114044184</v>
      </c>
      <c r="CA15" s="21">
        <v>6.327084396109818</v>
      </c>
      <c r="CB15" s="21">
        <v>6.4296194808152167</v>
      </c>
      <c r="CC15" s="21">
        <v>6.2245493114044184</v>
      </c>
      <c r="CD15" s="21">
        <v>6.2245493114044184</v>
      </c>
      <c r="CE15" s="21">
        <v>6.327084396109818</v>
      </c>
      <c r="CF15" s="21">
        <v>6.327084396109818</v>
      </c>
      <c r="CG15" s="21">
        <v>6.4296194808152167</v>
      </c>
      <c r="CH15" s="21">
        <v>6.4296194808152167</v>
      </c>
      <c r="CI15" s="21">
        <v>6.2245493114044184</v>
      </c>
      <c r="CJ15" s="21">
        <v>6.2245493114044184</v>
      </c>
      <c r="CK15" s="21">
        <v>6.2245493114044184</v>
      </c>
      <c r="CL15" s="21">
        <v>6.327084396109818</v>
      </c>
      <c r="CM15" s="21">
        <v>6.2245493114044184</v>
      </c>
      <c r="CN15" s="21">
        <v>6.4296194808152167</v>
      </c>
      <c r="CO15" s="21">
        <v>6.2245493114044184</v>
      </c>
      <c r="CP15" s="21">
        <v>6.2245493114044184</v>
      </c>
      <c r="CQ15" s="21">
        <v>6.2245493114044184</v>
      </c>
      <c r="CR15" s="21">
        <v>6.2245493114044184</v>
      </c>
      <c r="CS15" s="21">
        <v>6.2245493114044184</v>
      </c>
      <c r="CT15" s="21">
        <v>6.2245493114044184</v>
      </c>
      <c r="CU15" s="21">
        <v>6.2245493114044184</v>
      </c>
      <c r="CV15" s="21">
        <v>6.2245493114044184</v>
      </c>
      <c r="CW15" s="21">
        <v>6.327084396109818</v>
      </c>
      <c r="CX15" s="21">
        <v>6.2245493114044184</v>
      </c>
      <c r="CY15" s="21">
        <v>6.2245493114044184</v>
      </c>
      <c r="CZ15" s="21">
        <v>6.327084396109818</v>
      </c>
      <c r="DA15" s="21">
        <v>6.4296194808152167</v>
      </c>
      <c r="DB15" s="21">
        <v>6.2245493114044184</v>
      </c>
      <c r="DC15" s="21">
        <v>6.2245493114044184</v>
      </c>
      <c r="DD15" s="21">
        <v>6.4296194808152167</v>
      </c>
      <c r="DE15" s="21">
        <v>6.327084396109818</v>
      </c>
      <c r="DF15" s="21">
        <v>6.2245493114044184</v>
      </c>
      <c r="DG15" s="21">
        <v>6.327084396109818</v>
      </c>
      <c r="DH15" s="21">
        <v>6.2245493114044184</v>
      </c>
      <c r="DI15" s="21">
        <v>6.2245493114044184</v>
      </c>
      <c r="DJ15" s="21">
        <v>6.2245493114044184</v>
      </c>
      <c r="DK15" s="21">
        <v>6.2245493114044184</v>
      </c>
      <c r="DL15" s="21">
        <v>6.4296194808152167</v>
      </c>
      <c r="DM15" s="21">
        <v>6.2245493114044184</v>
      </c>
      <c r="DN15" s="21">
        <v>6.4296194808152167</v>
      </c>
      <c r="DO15" s="21">
        <v>6.4296194808152167</v>
      </c>
      <c r="DP15" s="21">
        <v>6.2245493114044184</v>
      </c>
      <c r="DQ15" s="21">
        <v>6.4296194808152167</v>
      </c>
      <c r="DR15" s="21">
        <v>6.2245493114044184</v>
      </c>
      <c r="DS15" s="21">
        <v>6.2245493114044184</v>
      </c>
      <c r="DT15" s="21">
        <v>6.2245493114044184</v>
      </c>
      <c r="DU15" s="21">
        <v>6.2245493114044184</v>
      </c>
      <c r="DV15" s="21">
        <v>6.4296194808152167</v>
      </c>
      <c r="DW15" s="21">
        <v>6.327084396109818</v>
      </c>
      <c r="DX15" s="21">
        <v>6.327084396109818</v>
      </c>
      <c r="DY15" s="21">
        <v>6.4296194808152167</v>
      </c>
      <c r="DZ15" s="21">
        <v>6.2245493114044184</v>
      </c>
      <c r="EA15" s="21">
        <v>6.2245493114044184</v>
      </c>
      <c r="EB15" s="21">
        <v>6.2245493114044184</v>
      </c>
      <c r="EC15" s="21">
        <v>6.327084396109818</v>
      </c>
      <c r="ED15" s="21">
        <v>6.2245493114044184</v>
      </c>
      <c r="EE15" s="21">
        <v>6.2245493114044184</v>
      </c>
      <c r="EF15" s="21">
        <v>6.2245493114044184</v>
      </c>
      <c r="EG15" s="21">
        <v>6.327084396109818</v>
      </c>
      <c r="EH15" s="21">
        <v>6.327084396109818</v>
      </c>
      <c r="EI15" s="21">
        <v>6.327084396109818</v>
      </c>
      <c r="EJ15" s="21">
        <v>6.2245493114044184</v>
      </c>
      <c r="EK15" s="21">
        <v>6.2245493114044184</v>
      </c>
      <c r="EL15" s="21">
        <v>6.2245493114044184</v>
      </c>
      <c r="EM15" s="21">
        <v>6.2245493114044184</v>
      </c>
      <c r="EN15" s="21">
        <v>6.4296194808152167</v>
      </c>
      <c r="EO15" s="21">
        <v>6.4296194808152167</v>
      </c>
      <c r="EP15" s="21">
        <v>6.4296194808152167</v>
      </c>
      <c r="EQ15" s="21">
        <v>6.2245493114044184</v>
      </c>
      <c r="ER15" s="21">
        <v>6.2245493114044184</v>
      </c>
      <c r="ES15" s="21">
        <v>6.4296194808152167</v>
      </c>
      <c r="ET15" s="21">
        <v>6.2245493114044184</v>
      </c>
      <c r="EU15" s="21">
        <v>6.2245493114044184</v>
      </c>
      <c r="EV15" s="21">
        <v>6.4296194808152167</v>
      </c>
      <c r="EW15" s="21">
        <v>6.2245493114044184</v>
      </c>
      <c r="EX15" s="21">
        <v>6.4296194808152167</v>
      </c>
      <c r="EY15" s="21">
        <v>6.327084396109818</v>
      </c>
      <c r="EZ15" s="21">
        <v>6.4296194808152167</v>
      </c>
      <c r="FA15" s="21">
        <v>6.2245493114044184</v>
      </c>
      <c r="FB15" s="21">
        <v>6.2245493114044184</v>
      </c>
      <c r="FC15" s="21">
        <v>6.4296194808152167</v>
      </c>
      <c r="FD15" s="21">
        <v>6.2245493114044184</v>
      </c>
      <c r="FE15" s="21">
        <v>6.2245493114044184</v>
      </c>
      <c r="FF15" s="21">
        <v>6.2245493114044184</v>
      </c>
      <c r="FG15" s="21">
        <v>6.327084396109818</v>
      </c>
      <c r="FH15" s="21">
        <v>6.4296194808152167</v>
      </c>
      <c r="FI15" s="21">
        <v>6.2245493114044184</v>
      </c>
      <c r="FJ15" s="21">
        <v>6.4296194808152167</v>
      </c>
      <c r="FK15" s="21">
        <v>6.2245493114044184</v>
      </c>
      <c r="FL15" s="21">
        <v>6.2245493114044184</v>
      </c>
      <c r="FM15" s="21">
        <v>6.2245493114044184</v>
      </c>
      <c r="FN15" s="21">
        <v>6.2245493114044184</v>
      </c>
      <c r="FO15" s="21">
        <v>6.2245493114044184</v>
      </c>
      <c r="FP15" s="21">
        <v>6.2245493114044184</v>
      </c>
      <c r="FQ15" s="21">
        <v>6.2245493114044184</v>
      </c>
      <c r="FR15" s="21">
        <v>6.2245493114044184</v>
      </c>
      <c r="FS15" s="21">
        <v>6.4296194808152167</v>
      </c>
      <c r="FT15" s="21">
        <v>6.4296194808152167</v>
      </c>
      <c r="FU15" s="21">
        <v>6.4296194808152167</v>
      </c>
      <c r="FV15" s="21">
        <v>6.4296194808152167</v>
      </c>
      <c r="FW15" s="21">
        <v>6.2245493114044184</v>
      </c>
      <c r="FX15" s="21">
        <v>6.2245493114044184</v>
      </c>
      <c r="FY15" s="21">
        <v>6.2245493114044184</v>
      </c>
      <c r="FZ15" s="21">
        <v>6.2245493114044184</v>
      </c>
      <c r="GA15" s="21">
        <v>6.2245493114044184</v>
      </c>
      <c r="GB15" s="21">
        <v>6.4296194808152167</v>
      </c>
      <c r="GC15" s="21">
        <v>6.2245493114044184</v>
      </c>
      <c r="GD15" s="21">
        <v>6.4296194808152167</v>
      </c>
      <c r="GE15" s="21">
        <v>6.2245493114044184</v>
      </c>
      <c r="GF15" s="21">
        <v>6.4296194808152167</v>
      </c>
      <c r="GG15" s="21">
        <v>6.327084396109818</v>
      </c>
      <c r="GH15" s="21">
        <v>6.2245493114044184</v>
      </c>
      <c r="GI15" s="21">
        <v>6.2245493114044184</v>
      </c>
      <c r="GJ15" s="21">
        <v>6.2245493114044184</v>
      </c>
      <c r="GK15" s="21">
        <v>6.2245493114044184</v>
      </c>
      <c r="GL15" s="21">
        <v>6.2245493114044184</v>
      </c>
      <c r="GM15" s="21">
        <v>6.2245493114044184</v>
      </c>
      <c r="GN15" s="21">
        <v>6.4296194808152167</v>
      </c>
      <c r="GO15" s="21">
        <v>6.2245493114044184</v>
      </c>
      <c r="GP15" s="21">
        <v>6.2245493114044184</v>
      </c>
      <c r="GQ15" s="21">
        <v>6.2245493114044184</v>
      </c>
      <c r="GR15" s="21">
        <v>6.2245493114044184</v>
      </c>
      <c r="GS15" s="21">
        <v>6.2245493114044184</v>
      </c>
      <c r="GT15" s="21">
        <v>6.2245493114044184</v>
      </c>
      <c r="GU15" s="21">
        <v>6.2245493114044184</v>
      </c>
      <c r="GV15" s="21">
        <v>6.4296194808152167</v>
      </c>
      <c r="GW15" s="21">
        <v>6.4296194808152167</v>
      </c>
      <c r="GX15" s="21">
        <v>6.2245493114044184</v>
      </c>
      <c r="GY15" s="21">
        <v>6.2245493114044184</v>
      </c>
      <c r="GZ15" s="21">
        <v>6.2245493114044184</v>
      </c>
      <c r="HA15" s="21">
        <v>6.2245493114044184</v>
      </c>
      <c r="HB15" s="21">
        <v>6.327084396109818</v>
      </c>
      <c r="HC15" s="21">
        <v>6.2245493114044184</v>
      </c>
      <c r="HD15" s="21">
        <v>6.327084396109818</v>
      </c>
      <c r="HE15" s="21">
        <v>6.327084396109818</v>
      </c>
      <c r="HF15" s="21">
        <v>6.2245493114044184</v>
      </c>
      <c r="HG15" s="21">
        <v>6.2245493114044184</v>
      </c>
      <c r="HH15" s="21">
        <v>6.2245493114044184</v>
      </c>
      <c r="HI15" s="21">
        <v>6.4296194808152167</v>
      </c>
      <c r="HJ15" s="21">
        <v>6.2245493114044184</v>
      </c>
      <c r="HK15" s="21">
        <v>6.2245493114044184</v>
      </c>
      <c r="HL15" s="21">
        <v>6.2245493114044184</v>
      </c>
      <c r="HM15" s="21">
        <v>6.4296194808152167</v>
      </c>
      <c r="HN15" s="21">
        <v>6.327084396109818</v>
      </c>
      <c r="HO15" s="21">
        <v>6.4296194808152167</v>
      </c>
      <c r="HP15" s="21">
        <v>6.327084396109818</v>
      </c>
      <c r="HQ15" s="21">
        <v>6.2245493114044184</v>
      </c>
      <c r="HR15" s="21">
        <v>6.327084396109818</v>
      </c>
      <c r="HS15" s="21">
        <v>6.2245493114044184</v>
      </c>
      <c r="HT15" s="21">
        <v>6.2245493114044184</v>
      </c>
      <c r="HU15" s="21">
        <v>6.2245493114044184</v>
      </c>
      <c r="HV15" s="21">
        <v>6.2245493114044184</v>
      </c>
      <c r="HW15" s="21">
        <v>6.2245493114044184</v>
      </c>
      <c r="HX15" s="21">
        <v>6.2245493114044184</v>
      </c>
      <c r="HY15" s="21">
        <v>6.4296194808152167</v>
      </c>
      <c r="HZ15" s="21">
        <v>6.2245493114044184</v>
      </c>
      <c r="IA15" s="21">
        <v>6.327084396109818</v>
      </c>
      <c r="IB15" s="21">
        <v>6.2245493114044184</v>
      </c>
      <c r="IC15" s="21">
        <v>6.2245493114044184</v>
      </c>
      <c r="ID15" s="21">
        <v>6.2245493114044184</v>
      </c>
      <c r="IE15" s="21">
        <v>6.4296194808152167</v>
      </c>
      <c r="IF15" s="21">
        <v>6.2245493114044184</v>
      </c>
      <c r="IG15" s="21">
        <v>6.4296194808152167</v>
      </c>
      <c r="IH15" s="21">
        <v>6.2245493114044184</v>
      </c>
      <c r="II15" s="21">
        <v>6.327084396109818</v>
      </c>
      <c r="IJ15" s="21">
        <v>6.2245493114044184</v>
      </c>
      <c r="IK15" s="21">
        <v>6.2245493114044184</v>
      </c>
      <c r="IL15" s="21">
        <v>6.2245493114044184</v>
      </c>
      <c r="IM15" s="21">
        <v>6.4296194808152167</v>
      </c>
      <c r="IN15" s="21">
        <v>6.2245493114044184</v>
      </c>
      <c r="IO15" s="21">
        <v>6.327084396109818</v>
      </c>
      <c r="IP15" s="21">
        <v>6.2245493114044184</v>
      </c>
      <c r="IQ15" s="21">
        <v>6.4296194808152167</v>
      </c>
      <c r="IR15" s="21">
        <v>6.2245493114044184</v>
      </c>
      <c r="IS15" s="21">
        <v>6.2245493114044184</v>
      </c>
      <c r="IT15" s="21">
        <v>6.2245493114044184</v>
      </c>
      <c r="IU15" s="21">
        <v>6.327084396109818</v>
      </c>
      <c r="IV15" s="21">
        <v>6.4296194808152167</v>
      </c>
      <c r="IW15" s="21">
        <v>6.4296194808152167</v>
      </c>
      <c r="IX15" s="21">
        <v>6.4296194808152167</v>
      </c>
      <c r="IY15" s="21">
        <v>6.2245493114044184</v>
      </c>
      <c r="IZ15" s="21">
        <v>6.327084396109818</v>
      </c>
      <c r="JA15" s="21">
        <v>6.4296194808152167</v>
      </c>
      <c r="JB15" s="21">
        <v>6.327084396109818</v>
      </c>
      <c r="JC15" s="21">
        <v>6.2245493114044184</v>
      </c>
      <c r="JD15" s="21">
        <v>6.327084396109818</v>
      </c>
      <c r="JE15" s="21">
        <v>6.4296194808152167</v>
      </c>
      <c r="JF15" s="21">
        <v>6.2245493114044184</v>
      </c>
      <c r="JG15" s="21">
        <v>6.2245493114044184</v>
      </c>
      <c r="JH15" s="21">
        <v>6.4296194808152167</v>
      </c>
      <c r="JI15" s="21">
        <v>6.2245493114044184</v>
      </c>
      <c r="JJ15" s="21">
        <v>6.2245493114044184</v>
      </c>
      <c r="JK15" s="21">
        <v>6.4296194808152167</v>
      </c>
      <c r="JL15" s="21">
        <v>6.2245493114044184</v>
      </c>
      <c r="JM15" s="21">
        <v>6.327084396109818</v>
      </c>
      <c r="JN15" s="21">
        <v>6.4296194808152167</v>
      </c>
      <c r="JO15" s="21">
        <v>6.2245493114044184</v>
      </c>
      <c r="JP15" s="21">
        <v>6.2245493114044184</v>
      </c>
      <c r="JQ15" s="21">
        <v>6.2245493114044184</v>
      </c>
      <c r="JR15" s="21">
        <v>6.327084396109818</v>
      </c>
      <c r="JS15" s="21">
        <v>6.2245493114044184</v>
      </c>
      <c r="JT15" s="21">
        <v>6.2245493114044184</v>
      </c>
      <c r="JU15" s="21">
        <v>6.2245493114044184</v>
      </c>
      <c r="JV15" s="21">
        <v>6.2245493114044184</v>
      </c>
      <c r="JW15" s="21">
        <v>6.2245493114044184</v>
      </c>
      <c r="JX15" s="21">
        <v>6.2245493114044184</v>
      </c>
      <c r="JY15" s="21">
        <v>6.2245493114044184</v>
      </c>
      <c r="JZ15" s="21">
        <v>6.2245493114044184</v>
      </c>
      <c r="KA15" s="21">
        <v>6.4296194808152167</v>
      </c>
      <c r="KB15" s="21">
        <v>6.2245493114044184</v>
      </c>
      <c r="KC15" s="21">
        <v>6.2245493114044184</v>
      </c>
      <c r="KD15" s="21">
        <v>6.4296194808152167</v>
      </c>
      <c r="KE15" s="21">
        <v>6.2245493114044184</v>
      </c>
      <c r="KF15" s="21">
        <v>6.2245493114044184</v>
      </c>
      <c r="KG15" s="21">
        <v>6.327084396109818</v>
      </c>
      <c r="KH15" s="21">
        <v>6.327084396109818</v>
      </c>
      <c r="KI15" s="21">
        <v>6.2245493114044184</v>
      </c>
      <c r="KJ15" s="21">
        <v>6.2245493114044184</v>
      </c>
      <c r="KK15" s="21">
        <v>6.2245493114044184</v>
      </c>
      <c r="KL15" s="21">
        <v>6.2245493114044184</v>
      </c>
      <c r="KM15" s="21">
        <v>6.327084396109818</v>
      </c>
      <c r="KN15" s="21">
        <v>6.2245493114044184</v>
      </c>
      <c r="KO15" s="21">
        <v>6.327084396109818</v>
      </c>
      <c r="KP15" s="21">
        <v>6.2245493114044184</v>
      </c>
      <c r="KQ15" s="21">
        <v>6.2245493114044184</v>
      </c>
      <c r="KR15" s="21">
        <v>6.2245493114044184</v>
      </c>
      <c r="KS15" s="21">
        <v>6.2245493114044184</v>
      </c>
      <c r="KT15" s="21">
        <v>6.2245493114044184</v>
      </c>
      <c r="KU15" s="21">
        <v>6.2245493114044184</v>
      </c>
      <c r="KV15" s="21">
        <v>6.2245493114044184</v>
      </c>
      <c r="KW15" s="21">
        <v>6.2245493114044184</v>
      </c>
      <c r="KX15" s="21">
        <v>6.327084396109818</v>
      </c>
      <c r="KY15" s="21">
        <v>6.2245493114044184</v>
      </c>
      <c r="KZ15" s="21">
        <v>6.4296194808152167</v>
      </c>
      <c r="LA15" s="21">
        <v>6.327084396109818</v>
      </c>
      <c r="LB15" s="21">
        <v>6.4296194808152167</v>
      </c>
      <c r="LC15" s="21">
        <v>6.2245493114044184</v>
      </c>
      <c r="LD15" s="21">
        <v>6.327084396109818</v>
      </c>
      <c r="LE15" s="21">
        <v>6.2245493114044184</v>
      </c>
      <c r="LF15" s="21">
        <v>6.327084396109818</v>
      </c>
      <c r="LG15" s="21">
        <v>6.327084396109818</v>
      </c>
      <c r="LH15" s="21">
        <v>6.4296194808152167</v>
      </c>
      <c r="LI15" s="21">
        <v>6.2245493114044184</v>
      </c>
      <c r="LJ15" s="21">
        <v>6.4296194808152167</v>
      </c>
      <c r="LK15" s="21">
        <v>6.2245493114044184</v>
      </c>
      <c r="LL15" s="21">
        <v>6.2245493114044184</v>
      </c>
      <c r="LM15" s="21">
        <v>6.327084396109818</v>
      </c>
      <c r="LN15" s="21">
        <v>6.2245493114044184</v>
      </c>
      <c r="LO15" s="21">
        <v>6.2245493114044184</v>
      </c>
      <c r="LP15" s="21">
        <v>6.2245493114044184</v>
      </c>
      <c r="LQ15" s="21">
        <v>6.4296194808152167</v>
      </c>
      <c r="LR15" s="21">
        <v>6.327084396109818</v>
      </c>
      <c r="LS15" s="21">
        <v>6.4296194808152167</v>
      </c>
      <c r="LT15" s="21">
        <v>6.2245493114044184</v>
      </c>
      <c r="LU15" s="21">
        <v>6.4296194808152167</v>
      </c>
      <c r="LV15" s="21">
        <v>6.2245493114044184</v>
      </c>
      <c r="LW15" s="21">
        <v>6.2245493114044184</v>
      </c>
      <c r="LX15" s="21">
        <v>6.2245493114044184</v>
      </c>
      <c r="LY15" s="21">
        <v>6.2245493114044184</v>
      </c>
      <c r="LZ15" s="21">
        <v>6.2245493114044184</v>
      </c>
      <c r="MA15" s="21">
        <v>6.2245493114044184</v>
      </c>
      <c r="MB15" s="21">
        <v>6.2245493114044184</v>
      </c>
      <c r="MC15" s="21">
        <v>6.4296194808152167</v>
      </c>
      <c r="MD15" s="21">
        <v>6.2245493114044184</v>
      </c>
      <c r="ME15" s="21">
        <v>6.2245493114044184</v>
      </c>
      <c r="MF15" s="21">
        <v>6.4296194808152167</v>
      </c>
      <c r="MG15" s="21">
        <v>6.327084396109818</v>
      </c>
      <c r="MH15" s="21">
        <v>6.2245493114044184</v>
      </c>
      <c r="MI15" s="21">
        <v>6.2245493114044184</v>
      </c>
      <c r="MJ15" s="21">
        <v>6.2245493114044184</v>
      </c>
      <c r="MK15" s="21">
        <v>6.4296194808152167</v>
      </c>
      <c r="ML15" s="21">
        <v>6.327084396109818</v>
      </c>
      <c r="MM15" s="21">
        <v>6.2245493114044184</v>
      </c>
      <c r="MN15" s="21">
        <v>6.2245493114044184</v>
      </c>
      <c r="MO15" s="21">
        <v>6.4296194808152167</v>
      </c>
      <c r="MP15" s="21">
        <v>6.2245493114044184</v>
      </c>
      <c r="MQ15" s="21">
        <v>6.4296194808152167</v>
      </c>
      <c r="MR15" s="21">
        <v>6.2245493114044184</v>
      </c>
      <c r="MS15" s="21">
        <v>6.2245493114044184</v>
      </c>
      <c r="MT15" s="21">
        <v>6.2245493114044184</v>
      </c>
      <c r="MU15" s="21">
        <v>6.327084396109818</v>
      </c>
      <c r="MV15" s="21">
        <v>6.2245493114044184</v>
      </c>
      <c r="MW15" s="21">
        <v>6.4296194808152167</v>
      </c>
      <c r="MX15" s="21">
        <v>6.2245493114044184</v>
      </c>
      <c r="MY15" s="21">
        <v>6.327084396109818</v>
      </c>
      <c r="MZ15" s="21">
        <v>6.2245493114044184</v>
      </c>
      <c r="NA15" s="21">
        <v>6.2245493114044184</v>
      </c>
      <c r="NB15" s="21">
        <v>6.2245493114044184</v>
      </c>
      <c r="NC15" s="21">
        <v>6.327084396109818</v>
      </c>
      <c r="ND15" s="21">
        <v>6.4296194808152167</v>
      </c>
      <c r="NE15" s="21">
        <v>6.2245493114044184</v>
      </c>
      <c r="NF15" s="21">
        <v>6.2245493114044184</v>
      </c>
      <c r="NG15" s="21">
        <v>6.4296194808152167</v>
      </c>
      <c r="NH15" s="21">
        <v>6.2245493114044184</v>
      </c>
      <c r="NI15" s="21">
        <v>6.2245493114044184</v>
      </c>
      <c r="NJ15" s="21">
        <v>6.2245493114044184</v>
      </c>
      <c r="NK15" s="21">
        <v>6.4296194808152167</v>
      </c>
      <c r="NL15" s="21">
        <v>6.2245493114044184</v>
      </c>
      <c r="NM15" s="21">
        <v>6.2245493114044184</v>
      </c>
      <c r="NN15" s="21">
        <v>6.2245493114044184</v>
      </c>
      <c r="NO15" s="21">
        <v>6.2245493114044184</v>
      </c>
      <c r="NP15" s="21">
        <v>6.327084396109818</v>
      </c>
      <c r="NQ15" s="21">
        <v>6.2245493114044184</v>
      </c>
      <c r="NR15" s="21">
        <v>6.327084396109818</v>
      </c>
      <c r="NS15" s="21">
        <v>6.4296194808152167</v>
      </c>
      <c r="NT15" s="21">
        <v>6.2245493114044184</v>
      </c>
      <c r="NU15" s="21">
        <v>6.2245493114044184</v>
      </c>
      <c r="NV15" s="21">
        <v>6.2245493114044184</v>
      </c>
      <c r="NW15" s="21">
        <v>6.2245493114044184</v>
      </c>
      <c r="NX15" s="21">
        <v>6.327084396109818</v>
      </c>
      <c r="NY15" s="21">
        <v>6.327084396109818</v>
      </c>
      <c r="NZ15" s="21">
        <v>6.2245493114044184</v>
      </c>
      <c r="OA15" s="21">
        <v>6.2245493114044184</v>
      </c>
      <c r="OB15" s="21">
        <v>6.2245493114044184</v>
      </c>
      <c r="OC15" s="21">
        <v>6.4296194808152167</v>
      </c>
      <c r="OD15" s="21">
        <v>6.2245493114044184</v>
      </c>
      <c r="OE15" s="21">
        <v>6.2245493114044184</v>
      </c>
      <c r="OF15" s="21">
        <v>6.2245493114044184</v>
      </c>
      <c r="OG15" s="21">
        <v>6.327084396109818</v>
      </c>
      <c r="OH15" s="21">
        <v>6.327084396109818</v>
      </c>
      <c r="OI15" s="21">
        <v>6.2245493114044184</v>
      </c>
      <c r="OJ15" s="21">
        <v>6.2245493114044184</v>
      </c>
      <c r="OK15" s="21">
        <v>6.4296194808152167</v>
      </c>
      <c r="OL15" s="21">
        <v>6.2245493114044184</v>
      </c>
      <c r="OM15" s="21">
        <v>6.327084396109818</v>
      </c>
      <c r="ON15" s="21">
        <v>6.2245493114044184</v>
      </c>
      <c r="OO15" s="21">
        <v>6.2245493114044184</v>
      </c>
      <c r="OP15" s="21">
        <v>6.2245493114044184</v>
      </c>
      <c r="OQ15" s="21">
        <v>6.327084396109818</v>
      </c>
      <c r="OR15" s="21">
        <v>6.2245493114044184</v>
      </c>
      <c r="OS15" s="21">
        <v>6.2245493114044184</v>
      </c>
      <c r="OT15" s="21">
        <v>6.327084396109818</v>
      </c>
      <c r="OU15" s="21">
        <v>6.2245493114044184</v>
      </c>
      <c r="OV15" s="21">
        <v>6.2245493114044184</v>
      </c>
      <c r="OW15" s="21">
        <v>6.4296194808152167</v>
      </c>
      <c r="OX15" s="21">
        <v>6.2245493114044184</v>
      </c>
      <c r="OY15" s="21">
        <v>6.327084396109818</v>
      </c>
      <c r="OZ15" s="21">
        <v>6.2245493114044184</v>
      </c>
      <c r="PA15" s="21">
        <v>6.2245493114044184</v>
      </c>
      <c r="PB15" s="21">
        <v>6.327084396109818</v>
      </c>
      <c r="PC15" s="21">
        <v>6.4296194808152167</v>
      </c>
      <c r="PD15" s="21">
        <v>6.2245493114044184</v>
      </c>
      <c r="PE15" s="21">
        <v>6.327084396109818</v>
      </c>
      <c r="PF15" s="21">
        <v>6.2245493114044184</v>
      </c>
      <c r="PG15" s="21">
        <v>6.4296194808152167</v>
      </c>
      <c r="PH15" s="21">
        <v>6.327084396109818</v>
      </c>
      <c r="PI15" s="21">
        <v>6.2245493114044184</v>
      </c>
      <c r="PJ15" s="21">
        <v>6.2245493114044184</v>
      </c>
      <c r="PK15" s="21">
        <v>6.2245493114044184</v>
      </c>
      <c r="PL15" s="21">
        <v>6.327084396109818</v>
      </c>
      <c r="PM15" s="21">
        <v>6.2245493114044184</v>
      </c>
      <c r="PN15" s="21">
        <v>6.4296194808152167</v>
      </c>
      <c r="PO15" s="21">
        <v>6.4296194808152167</v>
      </c>
      <c r="PP15" s="21">
        <v>6.2245493114044184</v>
      </c>
      <c r="PQ15" s="21">
        <v>6.327084396109818</v>
      </c>
      <c r="PR15" s="21">
        <v>6.327084396109818</v>
      </c>
      <c r="PS15" s="21">
        <v>6.4296194808152167</v>
      </c>
      <c r="PT15" s="21">
        <v>6.2245493114044184</v>
      </c>
      <c r="PU15" s="21">
        <v>6.327084396109818</v>
      </c>
      <c r="PV15" s="21">
        <v>6.327084396109818</v>
      </c>
      <c r="PW15" s="21">
        <v>6.2245493114044184</v>
      </c>
      <c r="PX15" s="21">
        <v>6.2245493114044184</v>
      </c>
      <c r="PY15" s="21">
        <v>6.327084396109818</v>
      </c>
      <c r="PZ15" s="21">
        <v>6.2245493114044184</v>
      </c>
      <c r="QA15" s="21">
        <v>6.2245493114044184</v>
      </c>
      <c r="QB15" s="21">
        <v>6.4296194808152167</v>
      </c>
      <c r="QC15" s="21">
        <v>6.4296194808152167</v>
      </c>
      <c r="QD15" s="21">
        <v>6.4296194808152167</v>
      </c>
      <c r="QE15" s="21">
        <v>6.2245493114044184</v>
      </c>
      <c r="QF15" s="21">
        <v>6.4296194808152167</v>
      </c>
      <c r="QG15" s="21">
        <v>6.4296194808152167</v>
      </c>
      <c r="QH15" s="21">
        <v>6.2245493114044184</v>
      </c>
      <c r="QI15" s="21">
        <v>6.2245493114044184</v>
      </c>
      <c r="QJ15" s="21">
        <v>6.327084396109818</v>
      </c>
      <c r="QK15" s="21">
        <v>6.4296194808152167</v>
      </c>
      <c r="QL15" s="21">
        <v>6.2245493114044184</v>
      </c>
      <c r="QM15" s="21">
        <v>6.4296194808152167</v>
      </c>
      <c r="QN15" s="21">
        <v>6.2245493114044184</v>
      </c>
      <c r="QO15" s="21">
        <v>6.2245493114044184</v>
      </c>
      <c r="QP15" s="21">
        <v>6.2245493114044184</v>
      </c>
      <c r="QQ15" s="21">
        <v>6.4296194808152167</v>
      </c>
      <c r="QR15" s="21">
        <v>6.2245493114044184</v>
      </c>
      <c r="QS15" s="21">
        <v>6.327084396109818</v>
      </c>
      <c r="QT15" s="21">
        <v>6.327084396109818</v>
      </c>
      <c r="QU15" s="21">
        <v>6.2245493114044184</v>
      </c>
      <c r="QV15" s="21">
        <v>6.327084396109818</v>
      </c>
      <c r="QW15" s="21">
        <v>6.2245493114044184</v>
      </c>
      <c r="QX15" s="21">
        <v>6.2245493114044184</v>
      </c>
      <c r="QY15" s="21">
        <v>6.2245493114044184</v>
      </c>
      <c r="QZ15" s="21">
        <v>6.327084396109818</v>
      </c>
      <c r="RA15" s="21">
        <v>6.4296194808152167</v>
      </c>
      <c r="RB15" s="21">
        <v>6.2245493114044184</v>
      </c>
      <c r="RC15" s="21">
        <v>6.327084396109818</v>
      </c>
      <c r="RD15" s="21">
        <v>6.2245493114044184</v>
      </c>
      <c r="RE15" s="21">
        <v>6.2245493114044184</v>
      </c>
      <c r="RF15" s="21">
        <v>6.327084396109818</v>
      </c>
      <c r="RG15" s="21">
        <v>6.4296194808152167</v>
      </c>
      <c r="RH15" s="21">
        <v>6.2245493114044184</v>
      </c>
      <c r="RI15" s="21">
        <v>6.327084396109818</v>
      </c>
      <c r="RJ15" s="21">
        <v>6.327084396109818</v>
      </c>
      <c r="RK15" s="21">
        <v>6.4296194808152167</v>
      </c>
      <c r="RL15" s="21">
        <v>6.2245493114044184</v>
      </c>
      <c r="RM15" s="21">
        <v>6.2245493114044184</v>
      </c>
      <c r="RN15" s="21">
        <v>6.327084396109818</v>
      </c>
      <c r="RO15" s="21">
        <v>6.2245493114044184</v>
      </c>
      <c r="RP15" s="21">
        <v>6.2245493114044184</v>
      </c>
      <c r="RQ15" s="21">
        <v>6.2245493114044184</v>
      </c>
      <c r="RR15" s="21">
        <v>6.4296194808152167</v>
      </c>
      <c r="RS15" s="21">
        <v>6.2245493114044184</v>
      </c>
      <c r="RT15" s="21">
        <v>6.327084396109818</v>
      </c>
      <c r="RU15" s="21">
        <v>6.2245493114044184</v>
      </c>
      <c r="RV15" s="21">
        <v>6.2245493114044184</v>
      </c>
      <c r="RW15" s="21">
        <v>6.327084396109818</v>
      </c>
      <c r="RX15" s="21">
        <v>6.2245493114044184</v>
      </c>
      <c r="RY15" s="21">
        <v>6.2245493114044184</v>
      </c>
      <c r="RZ15" s="21">
        <v>6.327084396109818</v>
      </c>
      <c r="SA15" s="21">
        <v>6.2245493114044184</v>
      </c>
      <c r="SB15" s="21">
        <v>6.4296194808152167</v>
      </c>
      <c r="SC15" s="21">
        <v>6.2245493114044184</v>
      </c>
      <c r="SD15" s="21">
        <v>6.4296194808152167</v>
      </c>
      <c r="SE15" s="21">
        <v>6.2245493114044184</v>
      </c>
      <c r="SF15" s="21">
        <v>6.4296194808152167</v>
      </c>
      <c r="SG15" s="21">
        <v>6.2245493114044184</v>
      </c>
      <c r="SH15" s="21">
        <v>6.2245493114044184</v>
      </c>
      <c r="SI15" s="21">
        <v>6.327084396109818</v>
      </c>
      <c r="SJ15" s="21">
        <v>6.327084396109818</v>
      </c>
      <c r="SK15" s="21">
        <v>6.2245493114044184</v>
      </c>
      <c r="SL15" s="21">
        <v>6.2245493114044184</v>
      </c>
      <c r="SM15" s="21">
        <v>6.2245493114044184</v>
      </c>
      <c r="SN15" s="21">
        <v>6.2245493114044184</v>
      </c>
    </row>
    <row r="16" spans="1:508" x14ac:dyDescent="0.35">
      <c r="A16" s="157">
        <v>49675</v>
      </c>
      <c r="B16" s="4">
        <v>6.31</v>
      </c>
      <c r="C16" s="4">
        <v>6.31</v>
      </c>
      <c r="D16" s="4">
        <v>6.31</v>
      </c>
      <c r="E16" s="4">
        <v>6.31</v>
      </c>
      <c r="F16" s="4">
        <v>6.31</v>
      </c>
      <c r="G16" s="4">
        <v>6.31</v>
      </c>
      <c r="H16" s="4">
        <v>6.31</v>
      </c>
      <c r="I16" s="4">
        <v>6.6023323538917609</v>
      </c>
      <c r="J16" s="4">
        <v>6.312953786990386</v>
      </c>
      <c r="K16" s="4">
        <v>6.4576430704410743</v>
      </c>
      <c r="L16" s="4">
        <v>6.312953786990386</v>
      </c>
      <c r="M16" s="4">
        <v>6.4576430704410743</v>
      </c>
      <c r="N16" s="4">
        <v>6.312953786990386</v>
      </c>
      <c r="O16" s="4">
        <v>6.312953786990386</v>
      </c>
      <c r="P16" s="4">
        <v>6.312953786990386</v>
      </c>
      <c r="Q16" s="4">
        <v>6.312953786990386</v>
      </c>
      <c r="R16" s="4">
        <v>6.4576430704410743</v>
      </c>
      <c r="S16" s="4">
        <v>6.312953786990386</v>
      </c>
      <c r="T16" s="4">
        <v>6.4576430704410743</v>
      </c>
      <c r="U16" s="4">
        <v>6.312953786990386</v>
      </c>
      <c r="V16" s="4">
        <v>6.312953786990386</v>
      </c>
      <c r="W16" s="4">
        <v>6.312953786990386</v>
      </c>
      <c r="X16" s="4">
        <v>6.4576430704410743</v>
      </c>
      <c r="Y16" s="4">
        <v>6.312953786990386</v>
      </c>
      <c r="Z16" s="4">
        <v>6.312953786990386</v>
      </c>
      <c r="AA16" s="4">
        <v>6.312953786990386</v>
      </c>
      <c r="AB16" s="4">
        <v>6.6023323538917609</v>
      </c>
      <c r="AC16" s="4">
        <v>6.312953786990386</v>
      </c>
      <c r="AD16" s="4">
        <v>6.312953786990386</v>
      </c>
      <c r="AE16" s="4">
        <v>6.312953786990386</v>
      </c>
      <c r="AF16" s="4">
        <v>6.312953786990386</v>
      </c>
      <c r="AG16" s="4">
        <v>6.312953786990386</v>
      </c>
      <c r="AH16" s="4">
        <v>6.312953786990386</v>
      </c>
      <c r="AI16" s="4">
        <v>6.312953786990386</v>
      </c>
      <c r="AJ16" s="4">
        <v>6.312953786990386</v>
      </c>
      <c r="AK16" s="4">
        <v>6.312953786990386</v>
      </c>
      <c r="AL16" s="4">
        <v>6.6023323538917609</v>
      </c>
      <c r="AM16" s="4">
        <v>6.4576430704410743</v>
      </c>
      <c r="AN16" s="4">
        <v>6.312953786990386</v>
      </c>
      <c r="AO16" s="4">
        <v>6.312953786990386</v>
      </c>
      <c r="AP16" s="4">
        <v>6.312953786990386</v>
      </c>
      <c r="AQ16" s="4">
        <v>6.312953786990386</v>
      </c>
      <c r="AR16" s="4">
        <v>6.6023323538917609</v>
      </c>
      <c r="AS16" s="4">
        <v>6.4576430704410743</v>
      </c>
      <c r="AT16" s="4">
        <v>6.312953786990386</v>
      </c>
      <c r="AU16" s="4">
        <v>6.4576430704410743</v>
      </c>
      <c r="AV16" s="4">
        <v>6.6023323538917609</v>
      </c>
      <c r="AW16" s="4">
        <v>6.4576430704410743</v>
      </c>
      <c r="AX16" s="21">
        <v>6.312953786990386</v>
      </c>
      <c r="AY16" s="21">
        <v>6.4576430704410743</v>
      </c>
      <c r="AZ16" s="21">
        <v>6.312953786990386</v>
      </c>
      <c r="BA16" s="21">
        <v>6.6023323538917609</v>
      </c>
      <c r="BB16" s="21">
        <v>6.312953786990386</v>
      </c>
      <c r="BC16" s="21">
        <v>6.6023323538917609</v>
      </c>
      <c r="BD16" s="21">
        <v>6.312953786990386</v>
      </c>
      <c r="BE16" s="21">
        <v>6.312953786990386</v>
      </c>
      <c r="BF16" s="21">
        <v>6.312953786990386</v>
      </c>
      <c r="BG16" s="21">
        <v>6.4576430704410743</v>
      </c>
      <c r="BH16" s="21">
        <v>6.312953786990386</v>
      </c>
      <c r="BI16" s="21">
        <v>6.6023323538917609</v>
      </c>
      <c r="BJ16" s="21">
        <v>6.312953786990386</v>
      </c>
      <c r="BK16" s="21">
        <v>6.312953786990386</v>
      </c>
      <c r="BL16" s="21">
        <v>6.4576430704410743</v>
      </c>
      <c r="BM16" s="21">
        <v>6.6023323538917609</v>
      </c>
      <c r="BN16" s="21">
        <v>6.312953786990386</v>
      </c>
      <c r="BO16" s="21">
        <v>6.312953786990386</v>
      </c>
      <c r="BP16" s="21">
        <v>6.6023323538917609</v>
      </c>
      <c r="BQ16" s="21">
        <v>6.312953786990386</v>
      </c>
      <c r="BR16" s="21">
        <v>6.312953786990386</v>
      </c>
      <c r="BS16" s="21">
        <v>6.4576430704410743</v>
      </c>
      <c r="BT16" s="21">
        <v>6.6023323538917609</v>
      </c>
      <c r="BU16" s="21">
        <v>6.312953786990386</v>
      </c>
      <c r="BV16" s="21">
        <v>6.312953786990386</v>
      </c>
      <c r="BW16" s="21">
        <v>6.4576430704410743</v>
      </c>
      <c r="BX16" s="21">
        <v>6.312953786990386</v>
      </c>
      <c r="BY16" s="21">
        <v>6.4576430704410743</v>
      </c>
      <c r="BZ16" s="21">
        <v>6.312953786990386</v>
      </c>
      <c r="CA16" s="21">
        <v>6.4576430704410743</v>
      </c>
      <c r="CB16" s="21">
        <v>6.6023323538917609</v>
      </c>
      <c r="CC16" s="21">
        <v>6.312953786990386</v>
      </c>
      <c r="CD16" s="21">
        <v>6.312953786990386</v>
      </c>
      <c r="CE16" s="21">
        <v>6.4576430704410743</v>
      </c>
      <c r="CF16" s="21">
        <v>6.4576430704410743</v>
      </c>
      <c r="CG16" s="21">
        <v>6.6023323538917609</v>
      </c>
      <c r="CH16" s="21">
        <v>6.6023323538917609</v>
      </c>
      <c r="CI16" s="21">
        <v>6.312953786990386</v>
      </c>
      <c r="CJ16" s="21">
        <v>6.312953786990386</v>
      </c>
      <c r="CK16" s="21">
        <v>6.312953786990386</v>
      </c>
      <c r="CL16" s="21">
        <v>6.4576430704410743</v>
      </c>
      <c r="CM16" s="21">
        <v>6.312953786990386</v>
      </c>
      <c r="CN16" s="21">
        <v>6.6023323538917609</v>
      </c>
      <c r="CO16" s="21">
        <v>6.312953786990386</v>
      </c>
      <c r="CP16" s="21">
        <v>6.312953786990386</v>
      </c>
      <c r="CQ16" s="21">
        <v>6.312953786990386</v>
      </c>
      <c r="CR16" s="21">
        <v>6.312953786990386</v>
      </c>
      <c r="CS16" s="21">
        <v>6.312953786990386</v>
      </c>
      <c r="CT16" s="21">
        <v>6.312953786990386</v>
      </c>
      <c r="CU16" s="21">
        <v>6.312953786990386</v>
      </c>
      <c r="CV16" s="21">
        <v>6.312953786990386</v>
      </c>
      <c r="CW16" s="21">
        <v>6.4576430704410743</v>
      </c>
      <c r="CX16" s="21">
        <v>6.312953786990386</v>
      </c>
      <c r="CY16" s="21">
        <v>6.312953786990386</v>
      </c>
      <c r="CZ16" s="21">
        <v>6.4576430704410743</v>
      </c>
      <c r="DA16" s="21">
        <v>6.6023323538917609</v>
      </c>
      <c r="DB16" s="21">
        <v>6.312953786990386</v>
      </c>
      <c r="DC16" s="21">
        <v>6.312953786990386</v>
      </c>
      <c r="DD16" s="21">
        <v>6.6023323538917609</v>
      </c>
      <c r="DE16" s="21">
        <v>6.4576430704410743</v>
      </c>
      <c r="DF16" s="21">
        <v>6.312953786990386</v>
      </c>
      <c r="DG16" s="21">
        <v>6.4576430704410743</v>
      </c>
      <c r="DH16" s="21">
        <v>6.312953786990386</v>
      </c>
      <c r="DI16" s="21">
        <v>6.312953786990386</v>
      </c>
      <c r="DJ16" s="21">
        <v>6.312953786990386</v>
      </c>
      <c r="DK16" s="21">
        <v>6.312953786990386</v>
      </c>
      <c r="DL16" s="21">
        <v>6.6023323538917609</v>
      </c>
      <c r="DM16" s="21">
        <v>6.312953786990386</v>
      </c>
      <c r="DN16" s="21">
        <v>6.6023323538917609</v>
      </c>
      <c r="DO16" s="21">
        <v>6.6023323538917609</v>
      </c>
      <c r="DP16" s="21">
        <v>6.312953786990386</v>
      </c>
      <c r="DQ16" s="21">
        <v>6.6023323538917609</v>
      </c>
      <c r="DR16" s="21">
        <v>6.312953786990386</v>
      </c>
      <c r="DS16" s="21">
        <v>6.312953786990386</v>
      </c>
      <c r="DT16" s="21">
        <v>6.312953786990386</v>
      </c>
      <c r="DU16" s="21">
        <v>6.312953786990386</v>
      </c>
      <c r="DV16" s="21">
        <v>6.6023323538917609</v>
      </c>
      <c r="DW16" s="21">
        <v>6.4576430704410743</v>
      </c>
      <c r="DX16" s="21">
        <v>6.4576430704410743</v>
      </c>
      <c r="DY16" s="21">
        <v>6.6023323538917609</v>
      </c>
      <c r="DZ16" s="21">
        <v>6.312953786990386</v>
      </c>
      <c r="EA16" s="21">
        <v>6.312953786990386</v>
      </c>
      <c r="EB16" s="21">
        <v>6.312953786990386</v>
      </c>
      <c r="EC16" s="21">
        <v>6.4576430704410743</v>
      </c>
      <c r="ED16" s="21">
        <v>6.312953786990386</v>
      </c>
      <c r="EE16" s="21">
        <v>6.312953786990386</v>
      </c>
      <c r="EF16" s="21">
        <v>6.312953786990386</v>
      </c>
      <c r="EG16" s="21">
        <v>6.4576430704410743</v>
      </c>
      <c r="EH16" s="21">
        <v>6.4576430704410743</v>
      </c>
      <c r="EI16" s="21">
        <v>6.4576430704410743</v>
      </c>
      <c r="EJ16" s="21">
        <v>6.312953786990386</v>
      </c>
      <c r="EK16" s="21">
        <v>6.312953786990386</v>
      </c>
      <c r="EL16" s="21">
        <v>6.312953786990386</v>
      </c>
      <c r="EM16" s="21">
        <v>6.312953786990386</v>
      </c>
      <c r="EN16" s="21">
        <v>6.6023323538917609</v>
      </c>
      <c r="EO16" s="21">
        <v>6.6023323538917609</v>
      </c>
      <c r="EP16" s="21">
        <v>6.6023323538917609</v>
      </c>
      <c r="EQ16" s="21">
        <v>6.312953786990386</v>
      </c>
      <c r="ER16" s="21">
        <v>6.312953786990386</v>
      </c>
      <c r="ES16" s="21">
        <v>6.6023323538917609</v>
      </c>
      <c r="ET16" s="21">
        <v>6.312953786990386</v>
      </c>
      <c r="EU16" s="21">
        <v>6.312953786990386</v>
      </c>
      <c r="EV16" s="21">
        <v>6.6023323538917609</v>
      </c>
      <c r="EW16" s="21">
        <v>6.312953786990386</v>
      </c>
      <c r="EX16" s="21">
        <v>6.6023323538917609</v>
      </c>
      <c r="EY16" s="21">
        <v>6.4576430704410743</v>
      </c>
      <c r="EZ16" s="21">
        <v>6.6023323538917609</v>
      </c>
      <c r="FA16" s="21">
        <v>6.312953786990386</v>
      </c>
      <c r="FB16" s="21">
        <v>6.312953786990386</v>
      </c>
      <c r="FC16" s="21">
        <v>6.6023323538917609</v>
      </c>
      <c r="FD16" s="21">
        <v>6.312953786990386</v>
      </c>
      <c r="FE16" s="21">
        <v>6.312953786990386</v>
      </c>
      <c r="FF16" s="21">
        <v>6.312953786990386</v>
      </c>
      <c r="FG16" s="21">
        <v>6.4576430704410743</v>
      </c>
      <c r="FH16" s="21">
        <v>6.6023323538917609</v>
      </c>
      <c r="FI16" s="21">
        <v>6.312953786990386</v>
      </c>
      <c r="FJ16" s="21">
        <v>6.6023323538917609</v>
      </c>
      <c r="FK16" s="21">
        <v>6.312953786990386</v>
      </c>
      <c r="FL16" s="21">
        <v>6.312953786990386</v>
      </c>
      <c r="FM16" s="21">
        <v>6.312953786990386</v>
      </c>
      <c r="FN16" s="21">
        <v>6.312953786990386</v>
      </c>
      <c r="FO16" s="21">
        <v>6.312953786990386</v>
      </c>
      <c r="FP16" s="21">
        <v>6.312953786990386</v>
      </c>
      <c r="FQ16" s="21">
        <v>6.312953786990386</v>
      </c>
      <c r="FR16" s="21">
        <v>6.312953786990386</v>
      </c>
      <c r="FS16" s="21">
        <v>6.6023323538917609</v>
      </c>
      <c r="FT16" s="21">
        <v>6.6023323538917609</v>
      </c>
      <c r="FU16" s="21">
        <v>6.6023323538917609</v>
      </c>
      <c r="FV16" s="21">
        <v>6.6023323538917609</v>
      </c>
      <c r="FW16" s="21">
        <v>6.312953786990386</v>
      </c>
      <c r="FX16" s="21">
        <v>6.312953786990386</v>
      </c>
      <c r="FY16" s="21">
        <v>6.312953786990386</v>
      </c>
      <c r="FZ16" s="21">
        <v>6.312953786990386</v>
      </c>
      <c r="GA16" s="21">
        <v>6.312953786990386</v>
      </c>
      <c r="GB16" s="21">
        <v>6.6023323538917609</v>
      </c>
      <c r="GC16" s="21">
        <v>6.312953786990386</v>
      </c>
      <c r="GD16" s="21">
        <v>6.6023323538917609</v>
      </c>
      <c r="GE16" s="21">
        <v>6.312953786990386</v>
      </c>
      <c r="GF16" s="21">
        <v>6.6023323538917609</v>
      </c>
      <c r="GG16" s="21">
        <v>6.4576430704410743</v>
      </c>
      <c r="GH16" s="21">
        <v>6.312953786990386</v>
      </c>
      <c r="GI16" s="21">
        <v>6.312953786990386</v>
      </c>
      <c r="GJ16" s="21">
        <v>6.312953786990386</v>
      </c>
      <c r="GK16" s="21">
        <v>6.312953786990386</v>
      </c>
      <c r="GL16" s="21">
        <v>6.312953786990386</v>
      </c>
      <c r="GM16" s="21">
        <v>6.312953786990386</v>
      </c>
      <c r="GN16" s="21">
        <v>6.6023323538917609</v>
      </c>
      <c r="GO16" s="21">
        <v>6.312953786990386</v>
      </c>
      <c r="GP16" s="21">
        <v>6.312953786990386</v>
      </c>
      <c r="GQ16" s="21">
        <v>6.312953786990386</v>
      </c>
      <c r="GR16" s="21">
        <v>6.312953786990386</v>
      </c>
      <c r="GS16" s="21">
        <v>6.312953786990386</v>
      </c>
      <c r="GT16" s="21">
        <v>6.312953786990386</v>
      </c>
      <c r="GU16" s="21">
        <v>6.312953786990386</v>
      </c>
      <c r="GV16" s="21">
        <v>6.6023323538917609</v>
      </c>
      <c r="GW16" s="21">
        <v>6.6023323538917609</v>
      </c>
      <c r="GX16" s="21">
        <v>6.312953786990386</v>
      </c>
      <c r="GY16" s="21">
        <v>6.312953786990386</v>
      </c>
      <c r="GZ16" s="21">
        <v>6.312953786990386</v>
      </c>
      <c r="HA16" s="21">
        <v>6.312953786990386</v>
      </c>
      <c r="HB16" s="21">
        <v>6.4576430704410743</v>
      </c>
      <c r="HC16" s="21">
        <v>6.312953786990386</v>
      </c>
      <c r="HD16" s="21">
        <v>6.4576430704410743</v>
      </c>
      <c r="HE16" s="21">
        <v>6.4576430704410743</v>
      </c>
      <c r="HF16" s="21">
        <v>6.312953786990386</v>
      </c>
      <c r="HG16" s="21">
        <v>6.312953786990386</v>
      </c>
      <c r="HH16" s="21">
        <v>6.312953786990386</v>
      </c>
      <c r="HI16" s="21">
        <v>6.6023323538917609</v>
      </c>
      <c r="HJ16" s="21">
        <v>6.312953786990386</v>
      </c>
      <c r="HK16" s="21">
        <v>6.312953786990386</v>
      </c>
      <c r="HL16" s="21">
        <v>6.312953786990386</v>
      </c>
      <c r="HM16" s="21">
        <v>6.6023323538917609</v>
      </c>
      <c r="HN16" s="21">
        <v>6.4576430704410743</v>
      </c>
      <c r="HO16" s="21">
        <v>6.6023323538917609</v>
      </c>
      <c r="HP16" s="21">
        <v>6.4576430704410743</v>
      </c>
      <c r="HQ16" s="21">
        <v>6.312953786990386</v>
      </c>
      <c r="HR16" s="21">
        <v>6.4576430704410743</v>
      </c>
      <c r="HS16" s="21">
        <v>6.312953786990386</v>
      </c>
      <c r="HT16" s="21">
        <v>6.312953786990386</v>
      </c>
      <c r="HU16" s="21">
        <v>6.312953786990386</v>
      </c>
      <c r="HV16" s="21">
        <v>6.312953786990386</v>
      </c>
      <c r="HW16" s="21">
        <v>6.312953786990386</v>
      </c>
      <c r="HX16" s="21">
        <v>6.312953786990386</v>
      </c>
      <c r="HY16" s="21">
        <v>6.6023323538917609</v>
      </c>
      <c r="HZ16" s="21">
        <v>6.312953786990386</v>
      </c>
      <c r="IA16" s="21">
        <v>6.4576430704410743</v>
      </c>
      <c r="IB16" s="21">
        <v>6.312953786990386</v>
      </c>
      <c r="IC16" s="21">
        <v>6.312953786990386</v>
      </c>
      <c r="ID16" s="21">
        <v>6.312953786990386</v>
      </c>
      <c r="IE16" s="21">
        <v>6.6023323538917609</v>
      </c>
      <c r="IF16" s="21">
        <v>6.312953786990386</v>
      </c>
      <c r="IG16" s="21">
        <v>6.6023323538917609</v>
      </c>
      <c r="IH16" s="21">
        <v>6.312953786990386</v>
      </c>
      <c r="II16" s="21">
        <v>6.4576430704410743</v>
      </c>
      <c r="IJ16" s="21">
        <v>6.312953786990386</v>
      </c>
      <c r="IK16" s="21">
        <v>6.312953786990386</v>
      </c>
      <c r="IL16" s="21">
        <v>6.312953786990386</v>
      </c>
      <c r="IM16" s="21">
        <v>6.6023323538917609</v>
      </c>
      <c r="IN16" s="21">
        <v>6.312953786990386</v>
      </c>
      <c r="IO16" s="21">
        <v>6.4576430704410743</v>
      </c>
      <c r="IP16" s="21">
        <v>6.312953786990386</v>
      </c>
      <c r="IQ16" s="21">
        <v>6.6023323538917609</v>
      </c>
      <c r="IR16" s="21">
        <v>6.312953786990386</v>
      </c>
      <c r="IS16" s="21">
        <v>6.312953786990386</v>
      </c>
      <c r="IT16" s="21">
        <v>6.312953786990386</v>
      </c>
      <c r="IU16" s="21">
        <v>6.4576430704410743</v>
      </c>
      <c r="IV16" s="21">
        <v>6.6023323538917609</v>
      </c>
      <c r="IW16" s="21">
        <v>6.6023323538917609</v>
      </c>
      <c r="IX16" s="21">
        <v>6.6023323538917609</v>
      </c>
      <c r="IY16" s="21">
        <v>6.312953786990386</v>
      </c>
      <c r="IZ16" s="21">
        <v>6.4576430704410743</v>
      </c>
      <c r="JA16" s="21">
        <v>6.6023323538917609</v>
      </c>
      <c r="JB16" s="21">
        <v>6.4576430704410743</v>
      </c>
      <c r="JC16" s="21">
        <v>6.312953786990386</v>
      </c>
      <c r="JD16" s="21">
        <v>6.4576430704410743</v>
      </c>
      <c r="JE16" s="21">
        <v>6.6023323538917609</v>
      </c>
      <c r="JF16" s="21">
        <v>6.312953786990386</v>
      </c>
      <c r="JG16" s="21">
        <v>6.312953786990386</v>
      </c>
      <c r="JH16" s="21">
        <v>6.6023323538917609</v>
      </c>
      <c r="JI16" s="21">
        <v>6.312953786990386</v>
      </c>
      <c r="JJ16" s="21">
        <v>6.312953786990386</v>
      </c>
      <c r="JK16" s="21">
        <v>6.6023323538917609</v>
      </c>
      <c r="JL16" s="21">
        <v>6.312953786990386</v>
      </c>
      <c r="JM16" s="21">
        <v>6.4576430704410743</v>
      </c>
      <c r="JN16" s="21">
        <v>6.6023323538917609</v>
      </c>
      <c r="JO16" s="21">
        <v>6.312953786990386</v>
      </c>
      <c r="JP16" s="21">
        <v>6.312953786990386</v>
      </c>
      <c r="JQ16" s="21">
        <v>6.312953786990386</v>
      </c>
      <c r="JR16" s="21">
        <v>6.4576430704410743</v>
      </c>
      <c r="JS16" s="21">
        <v>6.312953786990386</v>
      </c>
      <c r="JT16" s="21">
        <v>6.312953786990386</v>
      </c>
      <c r="JU16" s="21">
        <v>6.312953786990386</v>
      </c>
      <c r="JV16" s="21">
        <v>6.312953786990386</v>
      </c>
      <c r="JW16" s="21">
        <v>6.312953786990386</v>
      </c>
      <c r="JX16" s="21">
        <v>6.312953786990386</v>
      </c>
      <c r="JY16" s="21">
        <v>6.312953786990386</v>
      </c>
      <c r="JZ16" s="21">
        <v>6.312953786990386</v>
      </c>
      <c r="KA16" s="21">
        <v>6.6023323538917609</v>
      </c>
      <c r="KB16" s="21">
        <v>6.312953786990386</v>
      </c>
      <c r="KC16" s="21">
        <v>6.312953786990386</v>
      </c>
      <c r="KD16" s="21">
        <v>6.6023323538917609</v>
      </c>
      <c r="KE16" s="21">
        <v>6.312953786990386</v>
      </c>
      <c r="KF16" s="21">
        <v>6.312953786990386</v>
      </c>
      <c r="KG16" s="21">
        <v>6.4576430704410743</v>
      </c>
      <c r="KH16" s="21">
        <v>6.4576430704410743</v>
      </c>
      <c r="KI16" s="21">
        <v>6.312953786990386</v>
      </c>
      <c r="KJ16" s="21">
        <v>6.312953786990386</v>
      </c>
      <c r="KK16" s="21">
        <v>6.312953786990386</v>
      </c>
      <c r="KL16" s="21">
        <v>6.312953786990386</v>
      </c>
      <c r="KM16" s="21">
        <v>6.4576430704410743</v>
      </c>
      <c r="KN16" s="21">
        <v>6.312953786990386</v>
      </c>
      <c r="KO16" s="21">
        <v>6.4576430704410743</v>
      </c>
      <c r="KP16" s="21">
        <v>6.312953786990386</v>
      </c>
      <c r="KQ16" s="21">
        <v>6.312953786990386</v>
      </c>
      <c r="KR16" s="21">
        <v>6.312953786990386</v>
      </c>
      <c r="KS16" s="21">
        <v>6.312953786990386</v>
      </c>
      <c r="KT16" s="21">
        <v>6.312953786990386</v>
      </c>
      <c r="KU16" s="21">
        <v>6.312953786990386</v>
      </c>
      <c r="KV16" s="21">
        <v>6.312953786990386</v>
      </c>
      <c r="KW16" s="21">
        <v>6.312953786990386</v>
      </c>
      <c r="KX16" s="21">
        <v>6.4576430704410743</v>
      </c>
      <c r="KY16" s="21">
        <v>6.312953786990386</v>
      </c>
      <c r="KZ16" s="21">
        <v>6.6023323538917609</v>
      </c>
      <c r="LA16" s="21">
        <v>6.4576430704410743</v>
      </c>
      <c r="LB16" s="21">
        <v>6.6023323538917609</v>
      </c>
      <c r="LC16" s="21">
        <v>6.312953786990386</v>
      </c>
      <c r="LD16" s="21">
        <v>6.4576430704410743</v>
      </c>
      <c r="LE16" s="21">
        <v>6.312953786990386</v>
      </c>
      <c r="LF16" s="21">
        <v>6.4576430704410743</v>
      </c>
      <c r="LG16" s="21">
        <v>6.4576430704410743</v>
      </c>
      <c r="LH16" s="21">
        <v>6.6023323538917609</v>
      </c>
      <c r="LI16" s="21">
        <v>6.312953786990386</v>
      </c>
      <c r="LJ16" s="21">
        <v>6.6023323538917609</v>
      </c>
      <c r="LK16" s="21">
        <v>6.312953786990386</v>
      </c>
      <c r="LL16" s="21">
        <v>6.312953786990386</v>
      </c>
      <c r="LM16" s="21">
        <v>6.4576430704410743</v>
      </c>
      <c r="LN16" s="21">
        <v>6.312953786990386</v>
      </c>
      <c r="LO16" s="21">
        <v>6.312953786990386</v>
      </c>
      <c r="LP16" s="21">
        <v>6.312953786990386</v>
      </c>
      <c r="LQ16" s="21">
        <v>6.6023323538917609</v>
      </c>
      <c r="LR16" s="21">
        <v>6.4576430704410743</v>
      </c>
      <c r="LS16" s="21">
        <v>6.6023323538917609</v>
      </c>
      <c r="LT16" s="21">
        <v>6.312953786990386</v>
      </c>
      <c r="LU16" s="21">
        <v>6.6023323538917609</v>
      </c>
      <c r="LV16" s="21">
        <v>6.312953786990386</v>
      </c>
      <c r="LW16" s="21">
        <v>6.312953786990386</v>
      </c>
      <c r="LX16" s="21">
        <v>6.312953786990386</v>
      </c>
      <c r="LY16" s="21">
        <v>6.312953786990386</v>
      </c>
      <c r="LZ16" s="21">
        <v>6.312953786990386</v>
      </c>
      <c r="MA16" s="21">
        <v>6.312953786990386</v>
      </c>
      <c r="MB16" s="21">
        <v>6.312953786990386</v>
      </c>
      <c r="MC16" s="21">
        <v>6.6023323538917609</v>
      </c>
      <c r="MD16" s="21">
        <v>6.312953786990386</v>
      </c>
      <c r="ME16" s="21">
        <v>6.312953786990386</v>
      </c>
      <c r="MF16" s="21">
        <v>6.6023323538917609</v>
      </c>
      <c r="MG16" s="21">
        <v>6.4576430704410743</v>
      </c>
      <c r="MH16" s="21">
        <v>6.312953786990386</v>
      </c>
      <c r="MI16" s="21">
        <v>6.312953786990386</v>
      </c>
      <c r="MJ16" s="21">
        <v>6.312953786990386</v>
      </c>
      <c r="MK16" s="21">
        <v>6.6023323538917609</v>
      </c>
      <c r="ML16" s="21">
        <v>6.4576430704410743</v>
      </c>
      <c r="MM16" s="21">
        <v>6.312953786990386</v>
      </c>
      <c r="MN16" s="21">
        <v>6.312953786990386</v>
      </c>
      <c r="MO16" s="21">
        <v>6.6023323538917609</v>
      </c>
      <c r="MP16" s="21">
        <v>6.312953786990386</v>
      </c>
      <c r="MQ16" s="21">
        <v>6.6023323538917609</v>
      </c>
      <c r="MR16" s="21">
        <v>6.312953786990386</v>
      </c>
      <c r="MS16" s="21">
        <v>6.312953786990386</v>
      </c>
      <c r="MT16" s="21">
        <v>6.312953786990386</v>
      </c>
      <c r="MU16" s="21">
        <v>6.4576430704410743</v>
      </c>
      <c r="MV16" s="21">
        <v>6.312953786990386</v>
      </c>
      <c r="MW16" s="21">
        <v>6.6023323538917609</v>
      </c>
      <c r="MX16" s="21">
        <v>6.312953786990386</v>
      </c>
      <c r="MY16" s="21">
        <v>6.4576430704410743</v>
      </c>
      <c r="MZ16" s="21">
        <v>6.312953786990386</v>
      </c>
      <c r="NA16" s="21">
        <v>6.312953786990386</v>
      </c>
      <c r="NB16" s="21">
        <v>6.312953786990386</v>
      </c>
      <c r="NC16" s="21">
        <v>6.4576430704410743</v>
      </c>
      <c r="ND16" s="21">
        <v>6.6023323538917609</v>
      </c>
      <c r="NE16" s="21">
        <v>6.312953786990386</v>
      </c>
      <c r="NF16" s="21">
        <v>6.312953786990386</v>
      </c>
      <c r="NG16" s="21">
        <v>6.6023323538917609</v>
      </c>
      <c r="NH16" s="21">
        <v>6.312953786990386</v>
      </c>
      <c r="NI16" s="21">
        <v>6.312953786990386</v>
      </c>
      <c r="NJ16" s="21">
        <v>6.312953786990386</v>
      </c>
      <c r="NK16" s="21">
        <v>6.6023323538917609</v>
      </c>
      <c r="NL16" s="21">
        <v>6.312953786990386</v>
      </c>
      <c r="NM16" s="21">
        <v>6.312953786990386</v>
      </c>
      <c r="NN16" s="21">
        <v>6.312953786990386</v>
      </c>
      <c r="NO16" s="21">
        <v>6.312953786990386</v>
      </c>
      <c r="NP16" s="21">
        <v>6.4576430704410743</v>
      </c>
      <c r="NQ16" s="21">
        <v>6.312953786990386</v>
      </c>
      <c r="NR16" s="21">
        <v>6.4576430704410743</v>
      </c>
      <c r="NS16" s="21">
        <v>6.6023323538917609</v>
      </c>
      <c r="NT16" s="21">
        <v>6.312953786990386</v>
      </c>
      <c r="NU16" s="21">
        <v>6.312953786990386</v>
      </c>
      <c r="NV16" s="21">
        <v>6.312953786990386</v>
      </c>
      <c r="NW16" s="21">
        <v>6.312953786990386</v>
      </c>
      <c r="NX16" s="21">
        <v>6.4576430704410743</v>
      </c>
      <c r="NY16" s="21">
        <v>6.4576430704410743</v>
      </c>
      <c r="NZ16" s="21">
        <v>6.312953786990386</v>
      </c>
      <c r="OA16" s="21">
        <v>6.312953786990386</v>
      </c>
      <c r="OB16" s="21">
        <v>6.312953786990386</v>
      </c>
      <c r="OC16" s="21">
        <v>6.6023323538917609</v>
      </c>
      <c r="OD16" s="21">
        <v>6.312953786990386</v>
      </c>
      <c r="OE16" s="21">
        <v>6.312953786990386</v>
      </c>
      <c r="OF16" s="21">
        <v>6.312953786990386</v>
      </c>
      <c r="OG16" s="21">
        <v>6.4576430704410743</v>
      </c>
      <c r="OH16" s="21">
        <v>6.4576430704410743</v>
      </c>
      <c r="OI16" s="21">
        <v>6.312953786990386</v>
      </c>
      <c r="OJ16" s="21">
        <v>6.312953786990386</v>
      </c>
      <c r="OK16" s="21">
        <v>6.6023323538917609</v>
      </c>
      <c r="OL16" s="21">
        <v>6.312953786990386</v>
      </c>
      <c r="OM16" s="21">
        <v>6.4576430704410743</v>
      </c>
      <c r="ON16" s="21">
        <v>6.312953786990386</v>
      </c>
      <c r="OO16" s="21">
        <v>6.312953786990386</v>
      </c>
      <c r="OP16" s="21">
        <v>6.312953786990386</v>
      </c>
      <c r="OQ16" s="21">
        <v>6.4576430704410743</v>
      </c>
      <c r="OR16" s="21">
        <v>6.312953786990386</v>
      </c>
      <c r="OS16" s="21">
        <v>6.312953786990386</v>
      </c>
      <c r="OT16" s="21">
        <v>6.4576430704410743</v>
      </c>
      <c r="OU16" s="21">
        <v>6.312953786990386</v>
      </c>
      <c r="OV16" s="21">
        <v>6.312953786990386</v>
      </c>
      <c r="OW16" s="21">
        <v>6.6023323538917609</v>
      </c>
      <c r="OX16" s="21">
        <v>6.312953786990386</v>
      </c>
      <c r="OY16" s="21">
        <v>6.4576430704410743</v>
      </c>
      <c r="OZ16" s="21">
        <v>6.312953786990386</v>
      </c>
      <c r="PA16" s="21">
        <v>6.312953786990386</v>
      </c>
      <c r="PB16" s="21">
        <v>6.4576430704410743</v>
      </c>
      <c r="PC16" s="21">
        <v>6.6023323538917609</v>
      </c>
      <c r="PD16" s="21">
        <v>6.312953786990386</v>
      </c>
      <c r="PE16" s="21">
        <v>6.4576430704410743</v>
      </c>
      <c r="PF16" s="21">
        <v>6.312953786990386</v>
      </c>
      <c r="PG16" s="21">
        <v>6.6023323538917609</v>
      </c>
      <c r="PH16" s="21">
        <v>6.4576430704410743</v>
      </c>
      <c r="PI16" s="21">
        <v>6.312953786990386</v>
      </c>
      <c r="PJ16" s="21">
        <v>6.312953786990386</v>
      </c>
      <c r="PK16" s="21">
        <v>6.312953786990386</v>
      </c>
      <c r="PL16" s="21">
        <v>6.4576430704410743</v>
      </c>
      <c r="PM16" s="21">
        <v>6.312953786990386</v>
      </c>
      <c r="PN16" s="21">
        <v>6.6023323538917609</v>
      </c>
      <c r="PO16" s="21">
        <v>6.6023323538917609</v>
      </c>
      <c r="PP16" s="21">
        <v>6.312953786990386</v>
      </c>
      <c r="PQ16" s="21">
        <v>6.4576430704410743</v>
      </c>
      <c r="PR16" s="21">
        <v>6.4576430704410743</v>
      </c>
      <c r="PS16" s="21">
        <v>6.6023323538917609</v>
      </c>
      <c r="PT16" s="21">
        <v>6.312953786990386</v>
      </c>
      <c r="PU16" s="21">
        <v>6.4576430704410743</v>
      </c>
      <c r="PV16" s="21">
        <v>6.4576430704410743</v>
      </c>
      <c r="PW16" s="21">
        <v>6.312953786990386</v>
      </c>
      <c r="PX16" s="21">
        <v>6.312953786990386</v>
      </c>
      <c r="PY16" s="21">
        <v>6.4576430704410743</v>
      </c>
      <c r="PZ16" s="21">
        <v>6.312953786990386</v>
      </c>
      <c r="QA16" s="21">
        <v>6.312953786990386</v>
      </c>
      <c r="QB16" s="21">
        <v>6.6023323538917609</v>
      </c>
      <c r="QC16" s="21">
        <v>6.6023323538917609</v>
      </c>
      <c r="QD16" s="21">
        <v>6.6023323538917609</v>
      </c>
      <c r="QE16" s="21">
        <v>6.312953786990386</v>
      </c>
      <c r="QF16" s="21">
        <v>6.6023323538917609</v>
      </c>
      <c r="QG16" s="21">
        <v>6.6023323538917609</v>
      </c>
      <c r="QH16" s="21">
        <v>6.312953786990386</v>
      </c>
      <c r="QI16" s="21">
        <v>6.312953786990386</v>
      </c>
      <c r="QJ16" s="21">
        <v>6.4576430704410743</v>
      </c>
      <c r="QK16" s="21">
        <v>6.6023323538917609</v>
      </c>
      <c r="QL16" s="21">
        <v>6.312953786990386</v>
      </c>
      <c r="QM16" s="21">
        <v>6.6023323538917609</v>
      </c>
      <c r="QN16" s="21">
        <v>6.312953786990386</v>
      </c>
      <c r="QO16" s="21">
        <v>6.312953786990386</v>
      </c>
      <c r="QP16" s="21">
        <v>6.312953786990386</v>
      </c>
      <c r="QQ16" s="21">
        <v>6.6023323538917609</v>
      </c>
      <c r="QR16" s="21">
        <v>6.312953786990386</v>
      </c>
      <c r="QS16" s="21">
        <v>6.4576430704410743</v>
      </c>
      <c r="QT16" s="21">
        <v>6.4576430704410743</v>
      </c>
      <c r="QU16" s="21">
        <v>6.312953786990386</v>
      </c>
      <c r="QV16" s="21">
        <v>6.4576430704410743</v>
      </c>
      <c r="QW16" s="21">
        <v>6.312953786990386</v>
      </c>
      <c r="QX16" s="21">
        <v>6.312953786990386</v>
      </c>
      <c r="QY16" s="21">
        <v>6.312953786990386</v>
      </c>
      <c r="QZ16" s="21">
        <v>6.4576430704410743</v>
      </c>
      <c r="RA16" s="21">
        <v>6.6023323538917609</v>
      </c>
      <c r="RB16" s="21">
        <v>6.312953786990386</v>
      </c>
      <c r="RC16" s="21">
        <v>6.4576430704410743</v>
      </c>
      <c r="RD16" s="21">
        <v>6.312953786990386</v>
      </c>
      <c r="RE16" s="21">
        <v>6.312953786990386</v>
      </c>
      <c r="RF16" s="21">
        <v>6.4576430704410743</v>
      </c>
      <c r="RG16" s="21">
        <v>6.6023323538917609</v>
      </c>
      <c r="RH16" s="21">
        <v>6.312953786990386</v>
      </c>
      <c r="RI16" s="21">
        <v>6.4576430704410743</v>
      </c>
      <c r="RJ16" s="21">
        <v>6.4576430704410743</v>
      </c>
      <c r="RK16" s="21">
        <v>6.6023323538917609</v>
      </c>
      <c r="RL16" s="21">
        <v>6.312953786990386</v>
      </c>
      <c r="RM16" s="21">
        <v>6.312953786990386</v>
      </c>
      <c r="RN16" s="21">
        <v>6.4576430704410743</v>
      </c>
      <c r="RO16" s="21">
        <v>6.312953786990386</v>
      </c>
      <c r="RP16" s="21">
        <v>6.312953786990386</v>
      </c>
      <c r="RQ16" s="21">
        <v>6.312953786990386</v>
      </c>
      <c r="RR16" s="21">
        <v>6.6023323538917609</v>
      </c>
      <c r="RS16" s="21">
        <v>6.312953786990386</v>
      </c>
      <c r="RT16" s="21">
        <v>6.4576430704410743</v>
      </c>
      <c r="RU16" s="21">
        <v>6.312953786990386</v>
      </c>
      <c r="RV16" s="21">
        <v>6.312953786990386</v>
      </c>
      <c r="RW16" s="21">
        <v>6.4576430704410743</v>
      </c>
      <c r="RX16" s="21">
        <v>6.312953786990386</v>
      </c>
      <c r="RY16" s="21">
        <v>6.312953786990386</v>
      </c>
      <c r="RZ16" s="21">
        <v>6.4576430704410743</v>
      </c>
      <c r="SA16" s="21">
        <v>6.312953786990386</v>
      </c>
      <c r="SB16" s="21">
        <v>6.6023323538917609</v>
      </c>
      <c r="SC16" s="21">
        <v>6.312953786990386</v>
      </c>
      <c r="SD16" s="21">
        <v>6.6023323538917609</v>
      </c>
      <c r="SE16" s="21">
        <v>6.312953786990386</v>
      </c>
      <c r="SF16" s="21">
        <v>6.6023323538917609</v>
      </c>
      <c r="SG16" s="21">
        <v>6.312953786990386</v>
      </c>
      <c r="SH16" s="21">
        <v>6.312953786990386</v>
      </c>
      <c r="SI16" s="21">
        <v>6.4576430704410743</v>
      </c>
      <c r="SJ16" s="21">
        <v>6.4576430704410743</v>
      </c>
      <c r="SK16" s="21">
        <v>6.312953786990386</v>
      </c>
      <c r="SL16" s="21">
        <v>6.312953786990386</v>
      </c>
      <c r="SM16" s="21">
        <v>6.312953786990386</v>
      </c>
      <c r="SN16" s="21">
        <v>6.312953786990386</v>
      </c>
    </row>
    <row r="17" spans="1:508" x14ac:dyDescent="0.35">
      <c r="A17" s="157">
        <v>50041</v>
      </c>
      <c r="B17" s="4">
        <v>6.4</v>
      </c>
      <c r="C17" s="4">
        <v>6.4</v>
      </c>
      <c r="D17" s="4">
        <v>6.4</v>
      </c>
      <c r="E17" s="4">
        <v>6.4</v>
      </c>
      <c r="F17" s="4">
        <v>6.4</v>
      </c>
      <c r="G17" s="4">
        <v>6.4</v>
      </c>
      <c r="H17" s="4">
        <v>6.4</v>
      </c>
      <c r="I17" s="4">
        <v>6.7808920331878957</v>
      </c>
      <c r="J17" s="4">
        <v>6.4013582625763545</v>
      </c>
      <c r="K17" s="4">
        <v>6.5911251478821242</v>
      </c>
      <c r="L17" s="4">
        <v>6.4013582625763545</v>
      </c>
      <c r="M17" s="4">
        <v>6.5911251478821242</v>
      </c>
      <c r="N17" s="4">
        <v>6.4013582625763545</v>
      </c>
      <c r="O17" s="4">
        <v>6.4013582625763545</v>
      </c>
      <c r="P17" s="4">
        <v>6.4013582625763545</v>
      </c>
      <c r="Q17" s="4">
        <v>6.4013582625763545</v>
      </c>
      <c r="R17" s="4">
        <v>6.5911251478821242</v>
      </c>
      <c r="S17" s="4">
        <v>6.4013582625763545</v>
      </c>
      <c r="T17" s="4">
        <v>6.5911251478821242</v>
      </c>
      <c r="U17" s="4">
        <v>6.4013582625763545</v>
      </c>
      <c r="V17" s="4">
        <v>6.4013582625763545</v>
      </c>
      <c r="W17" s="4">
        <v>6.4013582625763545</v>
      </c>
      <c r="X17" s="4">
        <v>6.5911251478821242</v>
      </c>
      <c r="Y17" s="4">
        <v>6.4013582625763545</v>
      </c>
      <c r="Z17" s="4">
        <v>6.4013582625763545</v>
      </c>
      <c r="AA17" s="4">
        <v>6.4013582625763545</v>
      </c>
      <c r="AB17" s="4">
        <v>6.7808920331878957</v>
      </c>
      <c r="AC17" s="4">
        <v>6.4013582625763545</v>
      </c>
      <c r="AD17" s="4">
        <v>6.4013582625763545</v>
      </c>
      <c r="AE17" s="4">
        <v>6.4013582625763545</v>
      </c>
      <c r="AF17" s="4">
        <v>6.4013582625763545</v>
      </c>
      <c r="AG17" s="4">
        <v>6.4013582625763545</v>
      </c>
      <c r="AH17" s="4">
        <v>6.4013582625763545</v>
      </c>
      <c r="AI17" s="4">
        <v>6.4013582625763545</v>
      </c>
      <c r="AJ17" s="4">
        <v>6.4013582625763545</v>
      </c>
      <c r="AK17" s="4">
        <v>6.4013582625763545</v>
      </c>
      <c r="AL17" s="4">
        <v>6.7808920331878957</v>
      </c>
      <c r="AM17" s="4">
        <v>6.5911251478821242</v>
      </c>
      <c r="AN17" s="4">
        <v>6.4013582625763545</v>
      </c>
      <c r="AO17" s="4">
        <v>6.4013582625763545</v>
      </c>
      <c r="AP17" s="4">
        <v>6.4013582625763545</v>
      </c>
      <c r="AQ17" s="4">
        <v>6.4013582625763545</v>
      </c>
      <c r="AR17" s="4">
        <v>6.7808920331878957</v>
      </c>
      <c r="AS17" s="4">
        <v>6.5911251478821242</v>
      </c>
      <c r="AT17" s="4">
        <v>6.4013582625763545</v>
      </c>
      <c r="AU17" s="4">
        <v>6.5911251478821242</v>
      </c>
      <c r="AV17" s="4">
        <v>6.7808920331878957</v>
      </c>
      <c r="AW17" s="4">
        <v>6.5911251478821242</v>
      </c>
      <c r="AX17" s="21">
        <v>6.4013582625763545</v>
      </c>
      <c r="AY17" s="21">
        <v>6.5911251478821242</v>
      </c>
      <c r="AZ17" s="21">
        <v>6.4013582625763545</v>
      </c>
      <c r="BA17" s="21">
        <v>6.7808920331878957</v>
      </c>
      <c r="BB17" s="21">
        <v>6.4013582625763545</v>
      </c>
      <c r="BC17" s="21">
        <v>6.7808920331878957</v>
      </c>
      <c r="BD17" s="21">
        <v>6.4013582625763545</v>
      </c>
      <c r="BE17" s="21">
        <v>6.4013582625763545</v>
      </c>
      <c r="BF17" s="21">
        <v>6.4013582625763545</v>
      </c>
      <c r="BG17" s="21">
        <v>6.5911251478821242</v>
      </c>
      <c r="BH17" s="21">
        <v>6.4013582625763545</v>
      </c>
      <c r="BI17" s="21">
        <v>6.7808920331878957</v>
      </c>
      <c r="BJ17" s="21">
        <v>6.4013582625763545</v>
      </c>
      <c r="BK17" s="21">
        <v>6.4013582625763545</v>
      </c>
      <c r="BL17" s="21">
        <v>6.5911251478821242</v>
      </c>
      <c r="BM17" s="21">
        <v>6.7808920331878957</v>
      </c>
      <c r="BN17" s="21">
        <v>6.4013582625763545</v>
      </c>
      <c r="BO17" s="21">
        <v>6.4013582625763545</v>
      </c>
      <c r="BP17" s="21">
        <v>6.7808920331878957</v>
      </c>
      <c r="BQ17" s="21">
        <v>6.4013582625763545</v>
      </c>
      <c r="BR17" s="21">
        <v>6.4013582625763545</v>
      </c>
      <c r="BS17" s="21">
        <v>6.5911251478821242</v>
      </c>
      <c r="BT17" s="21">
        <v>6.7808920331878957</v>
      </c>
      <c r="BU17" s="21">
        <v>6.4013582625763545</v>
      </c>
      <c r="BV17" s="21">
        <v>6.4013582625763545</v>
      </c>
      <c r="BW17" s="21">
        <v>6.5911251478821242</v>
      </c>
      <c r="BX17" s="21">
        <v>6.4013582625763545</v>
      </c>
      <c r="BY17" s="21">
        <v>6.5911251478821242</v>
      </c>
      <c r="BZ17" s="21">
        <v>6.4013582625763545</v>
      </c>
      <c r="CA17" s="21">
        <v>6.5911251478821242</v>
      </c>
      <c r="CB17" s="21">
        <v>6.7808920331878957</v>
      </c>
      <c r="CC17" s="21">
        <v>6.4013582625763545</v>
      </c>
      <c r="CD17" s="21">
        <v>6.4013582625763545</v>
      </c>
      <c r="CE17" s="21">
        <v>6.5911251478821242</v>
      </c>
      <c r="CF17" s="21">
        <v>6.5911251478821242</v>
      </c>
      <c r="CG17" s="21">
        <v>6.7808920331878957</v>
      </c>
      <c r="CH17" s="21">
        <v>6.7808920331878957</v>
      </c>
      <c r="CI17" s="21">
        <v>6.4013582625763545</v>
      </c>
      <c r="CJ17" s="21">
        <v>6.4013582625763545</v>
      </c>
      <c r="CK17" s="21">
        <v>6.4013582625763545</v>
      </c>
      <c r="CL17" s="21">
        <v>6.5911251478821242</v>
      </c>
      <c r="CM17" s="21">
        <v>6.4013582625763545</v>
      </c>
      <c r="CN17" s="21">
        <v>6.7808920331878957</v>
      </c>
      <c r="CO17" s="21">
        <v>6.4013582625763545</v>
      </c>
      <c r="CP17" s="21">
        <v>6.4013582625763545</v>
      </c>
      <c r="CQ17" s="21">
        <v>6.4013582625763545</v>
      </c>
      <c r="CR17" s="21">
        <v>6.4013582625763545</v>
      </c>
      <c r="CS17" s="21">
        <v>6.4013582625763545</v>
      </c>
      <c r="CT17" s="21">
        <v>6.4013582625763545</v>
      </c>
      <c r="CU17" s="21">
        <v>6.4013582625763545</v>
      </c>
      <c r="CV17" s="21">
        <v>6.4013582625763545</v>
      </c>
      <c r="CW17" s="21">
        <v>6.5911251478821242</v>
      </c>
      <c r="CX17" s="21">
        <v>6.4013582625763545</v>
      </c>
      <c r="CY17" s="21">
        <v>6.4013582625763545</v>
      </c>
      <c r="CZ17" s="21">
        <v>6.5911251478821242</v>
      </c>
      <c r="DA17" s="21">
        <v>6.7808920331878957</v>
      </c>
      <c r="DB17" s="21">
        <v>6.4013582625763545</v>
      </c>
      <c r="DC17" s="21">
        <v>6.4013582625763545</v>
      </c>
      <c r="DD17" s="21">
        <v>6.7808920331878957</v>
      </c>
      <c r="DE17" s="21">
        <v>6.5911251478821242</v>
      </c>
      <c r="DF17" s="21">
        <v>6.4013582625763545</v>
      </c>
      <c r="DG17" s="21">
        <v>6.5911251478821242</v>
      </c>
      <c r="DH17" s="21">
        <v>6.4013582625763545</v>
      </c>
      <c r="DI17" s="21">
        <v>6.4013582625763545</v>
      </c>
      <c r="DJ17" s="21">
        <v>6.4013582625763545</v>
      </c>
      <c r="DK17" s="21">
        <v>6.4013582625763545</v>
      </c>
      <c r="DL17" s="21">
        <v>6.7808920331878957</v>
      </c>
      <c r="DM17" s="21">
        <v>6.4013582625763545</v>
      </c>
      <c r="DN17" s="21">
        <v>6.7808920331878957</v>
      </c>
      <c r="DO17" s="21">
        <v>6.7808920331878957</v>
      </c>
      <c r="DP17" s="21">
        <v>6.4013582625763545</v>
      </c>
      <c r="DQ17" s="21">
        <v>6.7808920331878957</v>
      </c>
      <c r="DR17" s="21">
        <v>6.4013582625763545</v>
      </c>
      <c r="DS17" s="21">
        <v>6.4013582625763545</v>
      </c>
      <c r="DT17" s="21">
        <v>6.4013582625763545</v>
      </c>
      <c r="DU17" s="21">
        <v>6.4013582625763545</v>
      </c>
      <c r="DV17" s="21">
        <v>6.7808920331878957</v>
      </c>
      <c r="DW17" s="21">
        <v>6.5911251478821242</v>
      </c>
      <c r="DX17" s="21">
        <v>6.5911251478821242</v>
      </c>
      <c r="DY17" s="21">
        <v>6.7808920331878957</v>
      </c>
      <c r="DZ17" s="21">
        <v>6.4013582625763545</v>
      </c>
      <c r="EA17" s="21">
        <v>6.4013582625763545</v>
      </c>
      <c r="EB17" s="21">
        <v>6.4013582625763545</v>
      </c>
      <c r="EC17" s="21">
        <v>6.5911251478821242</v>
      </c>
      <c r="ED17" s="21">
        <v>6.4013582625763545</v>
      </c>
      <c r="EE17" s="21">
        <v>6.4013582625763545</v>
      </c>
      <c r="EF17" s="21">
        <v>6.4013582625763545</v>
      </c>
      <c r="EG17" s="21">
        <v>6.5911251478821242</v>
      </c>
      <c r="EH17" s="21">
        <v>6.5911251478821242</v>
      </c>
      <c r="EI17" s="21">
        <v>6.5911251478821242</v>
      </c>
      <c r="EJ17" s="21">
        <v>6.4013582625763545</v>
      </c>
      <c r="EK17" s="21">
        <v>6.4013582625763545</v>
      </c>
      <c r="EL17" s="21">
        <v>6.4013582625763545</v>
      </c>
      <c r="EM17" s="21">
        <v>6.4013582625763545</v>
      </c>
      <c r="EN17" s="21">
        <v>6.7808920331878957</v>
      </c>
      <c r="EO17" s="21">
        <v>6.7808920331878957</v>
      </c>
      <c r="EP17" s="21">
        <v>6.7808920331878957</v>
      </c>
      <c r="EQ17" s="21">
        <v>6.4013582625763545</v>
      </c>
      <c r="ER17" s="21">
        <v>6.4013582625763545</v>
      </c>
      <c r="ES17" s="21">
        <v>6.7808920331878957</v>
      </c>
      <c r="ET17" s="21">
        <v>6.4013582625763545</v>
      </c>
      <c r="EU17" s="21">
        <v>6.4013582625763545</v>
      </c>
      <c r="EV17" s="21">
        <v>6.7808920331878957</v>
      </c>
      <c r="EW17" s="21">
        <v>6.4013582625763545</v>
      </c>
      <c r="EX17" s="21">
        <v>6.7808920331878957</v>
      </c>
      <c r="EY17" s="21">
        <v>6.5911251478821242</v>
      </c>
      <c r="EZ17" s="21">
        <v>6.7808920331878957</v>
      </c>
      <c r="FA17" s="21">
        <v>6.4013582625763545</v>
      </c>
      <c r="FB17" s="21">
        <v>6.4013582625763545</v>
      </c>
      <c r="FC17" s="21">
        <v>6.7808920331878957</v>
      </c>
      <c r="FD17" s="21">
        <v>6.4013582625763545</v>
      </c>
      <c r="FE17" s="21">
        <v>6.4013582625763545</v>
      </c>
      <c r="FF17" s="21">
        <v>6.4013582625763545</v>
      </c>
      <c r="FG17" s="21">
        <v>6.5911251478821242</v>
      </c>
      <c r="FH17" s="21">
        <v>6.7808920331878957</v>
      </c>
      <c r="FI17" s="21">
        <v>6.4013582625763545</v>
      </c>
      <c r="FJ17" s="21">
        <v>6.7808920331878957</v>
      </c>
      <c r="FK17" s="21">
        <v>6.4013582625763545</v>
      </c>
      <c r="FL17" s="21">
        <v>6.4013582625763545</v>
      </c>
      <c r="FM17" s="21">
        <v>6.4013582625763545</v>
      </c>
      <c r="FN17" s="21">
        <v>6.4013582625763545</v>
      </c>
      <c r="FO17" s="21">
        <v>6.4013582625763545</v>
      </c>
      <c r="FP17" s="21">
        <v>6.4013582625763545</v>
      </c>
      <c r="FQ17" s="21">
        <v>6.4013582625763545</v>
      </c>
      <c r="FR17" s="21">
        <v>6.4013582625763545</v>
      </c>
      <c r="FS17" s="21">
        <v>6.7808920331878957</v>
      </c>
      <c r="FT17" s="21">
        <v>6.7808920331878957</v>
      </c>
      <c r="FU17" s="21">
        <v>6.7808920331878957</v>
      </c>
      <c r="FV17" s="21">
        <v>6.7808920331878957</v>
      </c>
      <c r="FW17" s="21">
        <v>6.4013582625763545</v>
      </c>
      <c r="FX17" s="21">
        <v>6.4013582625763545</v>
      </c>
      <c r="FY17" s="21">
        <v>6.4013582625763545</v>
      </c>
      <c r="FZ17" s="21">
        <v>6.4013582625763545</v>
      </c>
      <c r="GA17" s="21">
        <v>6.4013582625763545</v>
      </c>
      <c r="GB17" s="21">
        <v>6.7808920331878957</v>
      </c>
      <c r="GC17" s="21">
        <v>6.4013582625763545</v>
      </c>
      <c r="GD17" s="21">
        <v>6.7808920331878957</v>
      </c>
      <c r="GE17" s="21">
        <v>6.4013582625763545</v>
      </c>
      <c r="GF17" s="21">
        <v>6.7808920331878957</v>
      </c>
      <c r="GG17" s="21">
        <v>6.5911251478821242</v>
      </c>
      <c r="GH17" s="21">
        <v>6.4013582625763545</v>
      </c>
      <c r="GI17" s="21">
        <v>6.4013582625763545</v>
      </c>
      <c r="GJ17" s="21">
        <v>6.4013582625763545</v>
      </c>
      <c r="GK17" s="21">
        <v>6.4013582625763545</v>
      </c>
      <c r="GL17" s="21">
        <v>6.4013582625763545</v>
      </c>
      <c r="GM17" s="21">
        <v>6.4013582625763545</v>
      </c>
      <c r="GN17" s="21">
        <v>6.7808920331878957</v>
      </c>
      <c r="GO17" s="21">
        <v>6.4013582625763545</v>
      </c>
      <c r="GP17" s="21">
        <v>6.4013582625763545</v>
      </c>
      <c r="GQ17" s="21">
        <v>6.4013582625763545</v>
      </c>
      <c r="GR17" s="21">
        <v>6.4013582625763545</v>
      </c>
      <c r="GS17" s="21">
        <v>6.4013582625763545</v>
      </c>
      <c r="GT17" s="21">
        <v>6.4013582625763545</v>
      </c>
      <c r="GU17" s="21">
        <v>6.4013582625763545</v>
      </c>
      <c r="GV17" s="21">
        <v>6.7808920331878957</v>
      </c>
      <c r="GW17" s="21">
        <v>6.7808920331878957</v>
      </c>
      <c r="GX17" s="21">
        <v>6.4013582625763545</v>
      </c>
      <c r="GY17" s="21">
        <v>6.4013582625763545</v>
      </c>
      <c r="GZ17" s="21">
        <v>6.4013582625763545</v>
      </c>
      <c r="HA17" s="21">
        <v>6.4013582625763545</v>
      </c>
      <c r="HB17" s="21">
        <v>6.5911251478821242</v>
      </c>
      <c r="HC17" s="21">
        <v>6.4013582625763545</v>
      </c>
      <c r="HD17" s="21">
        <v>6.5911251478821242</v>
      </c>
      <c r="HE17" s="21">
        <v>6.5911251478821242</v>
      </c>
      <c r="HF17" s="21">
        <v>6.4013582625763545</v>
      </c>
      <c r="HG17" s="21">
        <v>6.4013582625763545</v>
      </c>
      <c r="HH17" s="21">
        <v>6.4013582625763545</v>
      </c>
      <c r="HI17" s="21">
        <v>6.7808920331878957</v>
      </c>
      <c r="HJ17" s="21">
        <v>6.4013582625763545</v>
      </c>
      <c r="HK17" s="21">
        <v>6.4013582625763545</v>
      </c>
      <c r="HL17" s="21">
        <v>6.4013582625763545</v>
      </c>
      <c r="HM17" s="21">
        <v>6.7808920331878957</v>
      </c>
      <c r="HN17" s="21">
        <v>6.5911251478821242</v>
      </c>
      <c r="HO17" s="21">
        <v>6.7808920331878957</v>
      </c>
      <c r="HP17" s="21">
        <v>6.5911251478821242</v>
      </c>
      <c r="HQ17" s="21">
        <v>6.4013582625763545</v>
      </c>
      <c r="HR17" s="21">
        <v>6.5911251478821242</v>
      </c>
      <c r="HS17" s="21">
        <v>6.4013582625763545</v>
      </c>
      <c r="HT17" s="21">
        <v>6.4013582625763545</v>
      </c>
      <c r="HU17" s="21">
        <v>6.4013582625763545</v>
      </c>
      <c r="HV17" s="21">
        <v>6.4013582625763545</v>
      </c>
      <c r="HW17" s="21">
        <v>6.4013582625763545</v>
      </c>
      <c r="HX17" s="21">
        <v>6.4013582625763545</v>
      </c>
      <c r="HY17" s="21">
        <v>6.7808920331878957</v>
      </c>
      <c r="HZ17" s="21">
        <v>6.4013582625763545</v>
      </c>
      <c r="IA17" s="21">
        <v>6.5911251478821242</v>
      </c>
      <c r="IB17" s="21">
        <v>6.4013582625763545</v>
      </c>
      <c r="IC17" s="21">
        <v>6.4013582625763545</v>
      </c>
      <c r="ID17" s="21">
        <v>6.4013582625763545</v>
      </c>
      <c r="IE17" s="21">
        <v>6.7808920331878957</v>
      </c>
      <c r="IF17" s="21">
        <v>6.4013582625763545</v>
      </c>
      <c r="IG17" s="21">
        <v>6.7808920331878957</v>
      </c>
      <c r="IH17" s="21">
        <v>6.4013582625763545</v>
      </c>
      <c r="II17" s="21">
        <v>6.5911251478821242</v>
      </c>
      <c r="IJ17" s="21">
        <v>6.4013582625763545</v>
      </c>
      <c r="IK17" s="21">
        <v>6.4013582625763545</v>
      </c>
      <c r="IL17" s="21">
        <v>6.4013582625763545</v>
      </c>
      <c r="IM17" s="21">
        <v>6.7808920331878957</v>
      </c>
      <c r="IN17" s="21">
        <v>6.4013582625763545</v>
      </c>
      <c r="IO17" s="21">
        <v>6.5911251478821242</v>
      </c>
      <c r="IP17" s="21">
        <v>6.4013582625763545</v>
      </c>
      <c r="IQ17" s="21">
        <v>6.7808920331878957</v>
      </c>
      <c r="IR17" s="21">
        <v>6.4013582625763545</v>
      </c>
      <c r="IS17" s="21">
        <v>6.4013582625763545</v>
      </c>
      <c r="IT17" s="21">
        <v>6.4013582625763545</v>
      </c>
      <c r="IU17" s="21">
        <v>6.5911251478821242</v>
      </c>
      <c r="IV17" s="21">
        <v>6.7808920331878957</v>
      </c>
      <c r="IW17" s="21">
        <v>6.7808920331878957</v>
      </c>
      <c r="IX17" s="21">
        <v>6.7808920331878957</v>
      </c>
      <c r="IY17" s="21">
        <v>6.4013582625763545</v>
      </c>
      <c r="IZ17" s="21">
        <v>6.5911251478821242</v>
      </c>
      <c r="JA17" s="21">
        <v>6.7808920331878957</v>
      </c>
      <c r="JB17" s="21">
        <v>6.5911251478821242</v>
      </c>
      <c r="JC17" s="21">
        <v>6.4013582625763545</v>
      </c>
      <c r="JD17" s="21">
        <v>6.5911251478821242</v>
      </c>
      <c r="JE17" s="21">
        <v>6.7808920331878957</v>
      </c>
      <c r="JF17" s="21">
        <v>6.4013582625763545</v>
      </c>
      <c r="JG17" s="21">
        <v>6.4013582625763545</v>
      </c>
      <c r="JH17" s="21">
        <v>6.7808920331878957</v>
      </c>
      <c r="JI17" s="21">
        <v>6.4013582625763545</v>
      </c>
      <c r="JJ17" s="21">
        <v>6.4013582625763545</v>
      </c>
      <c r="JK17" s="21">
        <v>6.7808920331878957</v>
      </c>
      <c r="JL17" s="21">
        <v>6.4013582625763545</v>
      </c>
      <c r="JM17" s="21">
        <v>6.5911251478821242</v>
      </c>
      <c r="JN17" s="21">
        <v>6.7808920331878957</v>
      </c>
      <c r="JO17" s="21">
        <v>6.4013582625763545</v>
      </c>
      <c r="JP17" s="21">
        <v>6.4013582625763545</v>
      </c>
      <c r="JQ17" s="21">
        <v>6.4013582625763545</v>
      </c>
      <c r="JR17" s="21">
        <v>6.5911251478821242</v>
      </c>
      <c r="JS17" s="21">
        <v>6.4013582625763545</v>
      </c>
      <c r="JT17" s="21">
        <v>6.4013582625763545</v>
      </c>
      <c r="JU17" s="21">
        <v>6.4013582625763545</v>
      </c>
      <c r="JV17" s="21">
        <v>6.4013582625763545</v>
      </c>
      <c r="JW17" s="21">
        <v>6.4013582625763545</v>
      </c>
      <c r="JX17" s="21">
        <v>6.4013582625763545</v>
      </c>
      <c r="JY17" s="21">
        <v>6.4013582625763545</v>
      </c>
      <c r="JZ17" s="21">
        <v>6.4013582625763545</v>
      </c>
      <c r="KA17" s="21">
        <v>6.7808920331878957</v>
      </c>
      <c r="KB17" s="21">
        <v>6.4013582625763545</v>
      </c>
      <c r="KC17" s="21">
        <v>6.4013582625763545</v>
      </c>
      <c r="KD17" s="21">
        <v>6.7808920331878957</v>
      </c>
      <c r="KE17" s="21">
        <v>6.4013582625763545</v>
      </c>
      <c r="KF17" s="21">
        <v>6.4013582625763545</v>
      </c>
      <c r="KG17" s="21">
        <v>6.5911251478821242</v>
      </c>
      <c r="KH17" s="21">
        <v>6.5911251478821242</v>
      </c>
      <c r="KI17" s="21">
        <v>6.4013582625763545</v>
      </c>
      <c r="KJ17" s="21">
        <v>6.4013582625763545</v>
      </c>
      <c r="KK17" s="21">
        <v>6.4013582625763545</v>
      </c>
      <c r="KL17" s="21">
        <v>6.4013582625763545</v>
      </c>
      <c r="KM17" s="21">
        <v>6.5911251478821242</v>
      </c>
      <c r="KN17" s="21">
        <v>6.4013582625763545</v>
      </c>
      <c r="KO17" s="21">
        <v>6.5911251478821242</v>
      </c>
      <c r="KP17" s="21">
        <v>6.4013582625763545</v>
      </c>
      <c r="KQ17" s="21">
        <v>6.4013582625763545</v>
      </c>
      <c r="KR17" s="21">
        <v>6.4013582625763545</v>
      </c>
      <c r="KS17" s="21">
        <v>6.4013582625763545</v>
      </c>
      <c r="KT17" s="21">
        <v>6.4013582625763545</v>
      </c>
      <c r="KU17" s="21">
        <v>6.4013582625763545</v>
      </c>
      <c r="KV17" s="21">
        <v>6.4013582625763545</v>
      </c>
      <c r="KW17" s="21">
        <v>6.4013582625763545</v>
      </c>
      <c r="KX17" s="21">
        <v>6.5911251478821242</v>
      </c>
      <c r="KY17" s="21">
        <v>6.4013582625763545</v>
      </c>
      <c r="KZ17" s="21">
        <v>6.7808920331878957</v>
      </c>
      <c r="LA17" s="21">
        <v>6.5911251478821242</v>
      </c>
      <c r="LB17" s="21">
        <v>6.7808920331878957</v>
      </c>
      <c r="LC17" s="21">
        <v>6.4013582625763545</v>
      </c>
      <c r="LD17" s="21">
        <v>6.5911251478821242</v>
      </c>
      <c r="LE17" s="21">
        <v>6.4013582625763545</v>
      </c>
      <c r="LF17" s="21">
        <v>6.5911251478821242</v>
      </c>
      <c r="LG17" s="21">
        <v>6.5911251478821242</v>
      </c>
      <c r="LH17" s="21">
        <v>6.7808920331878957</v>
      </c>
      <c r="LI17" s="21">
        <v>6.4013582625763545</v>
      </c>
      <c r="LJ17" s="21">
        <v>6.7808920331878957</v>
      </c>
      <c r="LK17" s="21">
        <v>6.4013582625763545</v>
      </c>
      <c r="LL17" s="21">
        <v>6.4013582625763545</v>
      </c>
      <c r="LM17" s="21">
        <v>6.5911251478821242</v>
      </c>
      <c r="LN17" s="21">
        <v>6.4013582625763545</v>
      </c>
      <c r="LO17" s="21">
        <v>6.4013582625763545</v>
      </c>
      <c r="LP17" s="21">
        <v>6.4013582625763545</v>
      </c>
      <c r="LQ17" s="21">
        <v>6.7808920331878957</v>
      </c>
      <c r="LR17" s="21">
        <v>6.5911251478821242</v>
      </c>
      <c r="LS17" s="21">
        <v>6.7808920331878957</v>
      </c>
      <c r="LT17" s="21">
        <v>6.4013582625763545</v>
      </c>
      <c r="LU17" s="21">
        <v>6.7808920331878957</v>
      </c>
      <c r="LV17" s="21">
        <v>6.4013582625763545</v>
      </c>
      <c r="LW17" s="21">
        <v>6.4013582625763545</v>
      </c>
      <c r="LX17" s="21">
        <v>6.4013582625763545</v>
      </c>
      <c r="LY17" s="21">
        <v>6.4013582625763545</v>
      </c>
      <c r="LZ17" s="21">
        <v>6.4013582625763545</v>
      </c>
      <c r="MA17" s="21">
        <v>6.4013582625763545</v>
      </c>
      <c r="MB17" s="21">
        <v>6.4013582625763545</v>
      </c>
      <c r="MC17" s="21">
        <v>6.7808920331878957</v>
      </c>
      <c r="MD17" s="21">
        <v>6.4013582625763545</v>
      </c>
      <c r="ME17" s="21">
        <v>6.4013582625763545</v>
      </c>
      <c r="MF17" s="21">
        <v>6.7808920331878957</v>
      </c>
      <c r="MG17" s="21">
        <v>6.5911251478821242</v>
      </c>
      <c r="MH17" s="21">
        <v>6.4013582625763545</v>
      </c>
      <c r="MI17" s="21">
        <v>6.4013582625763545</v>
      </c>
      <c r="MJ17" s="21">
        <v>6.4013582625763545</v>
      </c>
      <c r="MK17" s="21">
        <v>6.7808920331878957</v>
      </c>
      <c r="ML17" s="21">
        <v>6.5911251478821242</v>
      </c>
      <c r="MM17" s="21">
        <v>6.4013582625763545</v>
      </c>
      <c r="MN17" s="21">
        <v>6.4013582625763545</v>
      </c>
      <c r="MO17" s="21">
        <v>6.7808920331878957</v>
      </c>
      <c r="MP17" s="21">
        <v>6.4013582625763545</v>
      </c>
      <c r="MQ17" s="21">
        <v>6.7808920331878957</v>
      </c>
      <c r="MR17" s="21">
        <v>6.4013582625763545</v>
      </c>
      <c r="MS17" s="21">
        <v>6.4013582625763545</v>
      </c>
      <c r="MT17" s="21">
        <v>6.4013582625763545</v>
      </c>
      <c r="MU17" s="21">
        <v>6.5911251478821242</v>
      </c>
      <c r="MV17" s="21">
        <v>6.4013582625763545</v>
      </c>
      <c r="MW17" s="21">
        <v>6.7808920331878957</v>
      </c>
      <c r="MX17" s="21">
        <v>6.4013582625763545</v>
      </c>
      <c r="MY17" s="21">
        <v>6.5911251478821242</v>
      </c>
      <c r="MZ17" s="21">
        <v>6.4013582625763545</v>
      </c>
      <c r="NA17" s="21">
        <v>6.4013582625763545</v>
      </c>
      <c r="NB17" s="21">
        <v>6.4013582625763545</v>
      </c>
      <c r="NC17" s="21">
        <v>6.5911251478821242</v>
      </c>
      <c r="ND17" s="21">
        <v>6.7808920331878957</v>
      </c>
      <c r="NE17" s="21">
        <v>6.4013582625763545</v>
      </c>
      <c r="NF17" s="21">
        <v>6.4013582625763545</v>
      </c>
      <c r="NG17" s="21">
        <v>6.7808920331878957</v>
      </c>
      <c r="NH17" s="21">
        <v>6.4013582625763545</v>
      </c>
      <c r="NI17" s="21">
        <v>6.4013582625763545</v>
      </c>
      <c r="NJ17" s="21">
        <v>6.4013582625763545</v>
      </c>
      <c r="NK17" s="21">
        <v>6.7808920331878957</v>
      </c>
      <c r="NL17" s="21">
        <v>6.4013582625763545</v>
      </c>
      <c r="NM17" s="21">
        <v>6.4013582625763545</v>
      </c>
      <c r="NN17" s="21">
        <v>6.4013582625763545</v>
      </c>
      <c r="NO17" s="21">
        <v>6.4013582625763545</v>
      </c>
      <c r="NP17" s="21">
        <v>6.5911251478821242</v>
      </c>
      <c r="NQ17" s="21">
        <v>6.4013582625763545</v>
      </c>
      <c r="NR17" s="21">
        <v>6.5911251478821242</v>
      </c>
      <c r="NS17" s="21">
        <v>6.7808920331878957</v>
      </c>
      <c r="NT17" s="21">
        <v>6.4013582625763545</v>
      </c>
      <c r="NU17" s="21">
        <v>6.4013582625763545</v>
      </c>
      <c r="NV17" s="21">
        <v>6.4013582625763545</v>
      </c>
      <c r="NW17" s="21">
        <v>6.4013582625763545</v>
      </c>
      <c r="NX17" s="21">
        <v>6.5911251478821242</v>
      </c>
      <c r="NY17" s="21">
        <v>6.5911251478821242</v>
      </c>
      <c r="NZ17" s="21">
        <v>6.4013582625763545</v>
      </c>
      <c r="OA17" s="21">
        <v>6.4013582625763545</v>
      </c>
      <c r="OB17" s="21">
        <v>6.4013582625763545</v>
      </c>
      <c r="OC17" s="21">
        <v>6.7808920331878957</v>
      </c>
      <c r="OD17" s="21">
        <v>6.4013582625763545</v>
      </c>
      <c r="OE17" s="21">
        <v>6.4013582625763545</v>
      </c>
      <c r="OF17" s="21">
        <v>6.4013582625763545</v>
      </c>
      <c r="OG17" s="21">
        <v>6.5911251478821242</v>
      </c>
      <c r="OH17" s="21">
        <v>6.5911251478821242</v>
      </c>
      <c r="OI17" s="21">
        <v>6.4013582625763545</v>
      </c>
      <c r="OJ17" s="21">
        <v>6.4013582625763545</v>
      </c>
      <c r="OK17" s="21">
        <v>6.7808920331878957</v>
      </c>
      <c r="OL17" s="21">
        <v>6.4013582625763545</v>
      </c>
      <c r="OM17" s="21">
        <v>6.5911251478821242</v>
      </c>
      <c r="ON17" s="21">
        <v>6.4013582625763545</v>
      </c>
      <c r="OO17" s="21">
        <v>6.4013582625763545</v>
      </c>
      <c r="OP17" s="21">
        <v>6.4013582625763545</v>
      </c>
      <c r="OQ17" s="21">
        <v>6.5911251478821242</v>
      </c>
      <c r="OR17" s="21">
        <v>6.4013582625763545</v>
      </c>
      <c r="OS17" s="21">
        <v>6.4013582625763545</v>
      </c>
      <c r="OT17" s="21">
        <v>6.5911251478821242</v>
      </c>
      <c r="OU17" s="21">
        <v>6.4013582625763545</v>
      </c>
      <c r="OV17" s="21">
        <v>6.4013582625763545</v>
      </c>
      <c r="OW17" s="21">
        <v>6.7808920331878957</v>
      </c>
      <c r="OX17" s="21">
        <v>6.4013582625763545</v>
      </c>
      <c r="OY17" s="21">
        <v>6.5911251478821242</v>
      </c>
      <c r="OZ17" s="21">
        <v>6.4013582625763545</v>
      </c>
      <c r="PA17" s="21">
        <v>6.4013582625763545</v>
      </c>
      <c r="PB17" s="21">
        <v>6.5911251478821242</v>
      </c>
      <c r="PC17" s="21">
        <v>6.7808920331878957</v>
      </c>
      <c r="PD17" s="21">
        <v>6.4013582625763545</v>
      </c>
      <c r="PE17" s="21">
        <v>6.5911251478821242</v>
      </c>
      <c r="PF17" s="21">
        <v>6.4013582625763545</v>
      </c>
      <c r="PG17" s="21">
        <v>6.7808920331878957</v>
      </c>
      <c r="PH17" s="21">
        <v>6.5911251478821242</v>
      </c>
      <c r="PI17" s="21">
        <v>6.4013582625763545</v>
      </c>
      <c r="PJ17" s="21">
        <v>6.4013582625763545</v>
      </c>
      <c r="PK17" s="21">
        <v>6.4013582625763545</v>
      </c>
      <c r="PL17" s="21">
        <v>6.5911251478821242</v>
      </c>
      <c r="PM17" s="21">
        <v>6.4013582625763545</v>
      </c>
      <c r="PN17" s="21">
        <v>6.7808920331878957</v>
      </c>
      <c r="PO17" s="21">
        <v>6.7808920331878957</v>
      </c>
      <c r="PP17" s="21">
        <v>6.4013582625763545</v>
      </c>
      <c r="PQ17" s="21">
        <v>6.5911251478821242</v>
      </c>
      <c r="PR17" s="21">
        <v>6.5911251478821242</v>
      </c>
      <c r="PS17" s="21">
        <v>6.7808920331878957</v>
      </c>
      <c r="PT17" s="21">
        <v>6.4013582625763545</v>
      </c>
      <c r="PU17" s="21">
        <v>6.5911251478821242</v>
      </c>
      <c r="PV17" s="21">
        <v>6.5911251478821242</v>
      </c>
      <c r="PW17" s="21">
        <v>6.4013582625763545</v>
      </c>
      <c r="PX17" s="21">
        <v>6.4013582625763545</v>
      </c>
      <c r="PY17" s="21">
        <v>6.5911251478821242</v>
      </c>
      <c r="PZ17" s="21">
        <v>6.4013582625763545</v>
      </c>
      <c r="QA17" s="21">
        <v>6.4013582625763545</v>
      </c>
      <c r="QB17" s="21">
        <v>6.7808920331878957</v>
      </c>
      <c r="QC17" s="21">
        <v>6.7808920331878957</v>
      </c>
      <c r="QD17" s="21">
        <v>6.7808920331878957</v>
      </c>
      <c r="QE17" s="21">
        <v>6.4013582625763545</v>
      </c>
      <c r="QF17" s="21">
        <v>6.7808920331878957</v>
      </c>
      <c r="QG17" s="21">
        <v>6.7808920331878957</v>
      </c>
      <c r="QH17" s="21">
        <v>6.4013582625763545</v>
      </c>
      <c r="QI17" s="21">
        <v>6.4013582625763545</v>
      </c>
      <c r="QJ17" s="21">
        <v>6.5911251478821242</v>
      </c>
      <c r="QK17" s="21">
        <v>6.7808920331878957</v>
      </c>
      <c r="QL17" s="21">
        <v>6.4013582625763545</v>
      </c>
      <c r="QM17" s="21">
        <v>6.7808920331878957</v>
      </c>
      <c r="QN17" s="21">
        <v>6.4013582625763545</v>
      </c>
      <c r="QO17" s="21">
        <v>6.4013582625763545</v>
      </c>
      <c r="QP17" s="21">
        <v>6.4013582625763545</v>
      </c>
      <c r="QQ17" s="21">
        <v>6.7808920331878957</v>
      </c>
      <c r="QR17" s="21">
        <v>6.4013582625763545</v>
      </c>
      <c r="QS17" s="21">
        <v>6.5911251478821242</v>
      </c>
      <c r="QT17" s="21">
        <v>6.5911251478821242</v>
      </c>
      <c r="QU17" s="21">
        <v>6.4013582625763545</v>
      </c>
      <c r="QV17" s="21">
        <v>6.5911251478821242</v>
      </c>
      <c r="QW17" s="21">
        <v>6.4013582625763545</v>
      </c>
      <c r="QX17" s="21">
        <v>6.4013582625763545</v>
      </c>
      <c r="QY17" s="21">
        <v>6.4013582625763545</v>
      </c>
      <c r="QZ17" s="21">
        <v>6.5911251478821242</v>
      </c>
      <c r="RA17" s="21">
        <v>6.7808920331878957</v>
      </c>
      <c r="RB17" s="21">
        <v>6.4013582625763545</v>
      </c>
      <c r="RC17" s="21">
        <v>6.5911251478821242</v>
      </c>
      <c r="RD17" s="21">
        <v>6.4013582625763545</v>
      </c>
      <c r="RE17" s="21">
        <v>6.4013582625763545</v>
      </c>
      <c r="RF17" s="21">
        <v>6.5911251478821242</v>
      </c>
      <c r="RG17" s="21">
        <v>6.7808920331878957</v>
      </c>
      <c r="RH17" s="21">
        <v>6.4013582625763545</v>
      </c>
      <c r="RI17" s="21">
        <v>6.5911251478821242</v>
      </c>
      <c r="RJ17" s="21">
        <v>6.5911251478821242</v>
      </c>
      <c r="RK17" s="21">
        <v>6.7808920331878957</v>
      </c>
      <c r="RL17" s="21">
        <v>6.4013582625763545</v>
      </c>
      <c r="RM17" s="21">
        <v>6.4013582625763545</v>
      </c>
      <c r="RN17" s="21">
        <v>6.5911251478821242</v>
      </c>
      <c r="RO17" s="21">
        <v>6.4013582625763545</v>
      </c>
      <c r="RP17" s="21">
        <v>6.4013582625763545</v>
      </c>
      <c r="RQ17" s="21">
        <v>6.4013582625763545</v>
      </c>
      <c r="RR17" s="21">
        <v>6.7808920331878957</v>
      </c>
      <c r="RS17" s="21">
        <v>6.4013582625763545</v>
      </c>
      <c r="RT17" s="21">
        <v>6.5911251478821242</v>
      </c>
      <c r="RU17" s="21">
        <v>6.4013582625763545</v>
      </c>
      <c r="RV17" s="21">
        <v>6.4013582625763545</v>
      </c>
      <c r="RW17" s="21">
        <v>6.5911251478821242</v>
      </c>
      <c r="RX17" s="21">
        <v>6.4013582625763545</v>
      </c>
      <c r="RY17" s="21">
        <v>6.4013582625763545</v>
      </c>
      <c r="RZ17" s="21">
        <v>6.5911251478821242</v>
      </c>
      <c r="SA17" s="21">
        <v>6.4013582625763545</v>
      </c>
      <c r="SB17" s="21">
        <v>6.7808920331878957</v>
      </c>
      <c r="SC17" s="21">
        <v>6.4013582625763545</v>
      </c>
      <c r="SD17" s="21">
        <v>6.7808920331878957</v>
      </c>
      <c r="SE17" s="21">
        <v>6.4013582625763545</v>
      </c>
      <c r="SF17" s="21">
        <v>6.7808920331878957</v>
      </c>
      <c r="SG17" s="21">
        <v>6.4013582625763545</v>
      </c>
      <c r="SH17" s="21">
        <v>6.4013582625763545</v>
      </c>
      <c r="SI17" s="21">
        <v>6.5911251478821242</v>
      </c>
      <c r="SJ17" s="21">
        <v>6.5911251478821242</v>
      </c>
      <c r="SK17" s="21">
        <v>6.4013582625763545</v>
      </c>
      <c r="SL17" s="21">
        <v>6.4013582625763545</v>
      </c>
      <c r="SM17" s="21">
        <v>6.4013582625763545</v>
      </c>
      <c r="SN17" s="21">
        <v>6.4013582625763545</v>
      </c>
    </row>
    <row r="18" spans="1:508" x14ac:dyDescent="0.35">
      <c r="A18" s="157">
        <v>50406</v>
      </c>
      <c r="B18" s="4">
        <v>6.49</v>
      </c>
      <c r="C18" s="4">
        <v>6.49</v>
      </c>
      <c r="D18" s="4">
        <v>6.49</v>
      </c>
      <c r="E18" s="4">
        <v>6.49</v>
      </c>
      <c r="F18" s="4">
        <v>6.49</v>
      </c>
      <c r="G18" s="4">
        <v>6.49</v>
      </c>
      <c r="H18" s="4">
        <v>6.49</v>
      </c>
      <c r="I18" s="4">
        <v>6.9638980729572149</v>
      </c>
      <c r="J18" s="4">
        <v>6.4897627381623222</v>
      </c>
      <c r="K18" s="4">
        <v>6.7268304055597685</v>
      </c>
      <c r="L18" s="4">
        <v>6.4897627381623222</v>
      </c>
      <c r="M18" s="4">
        <v>6.7268304055597685</v>
      </c>
      <c r="N18" s="4">
        <v>6.4897627381623222</v>
      </c>
      <c r="O18" s="4">
        <v>6.4897627381623222</v>
      </c>
      <c r="P18" s="4">
        <v>6.4897627381623222</v>
      </c>
      <c r="Q18" s="4">
        <v>6.4897627381623222</v>
      </c>
      <c r="R18" s="4">
        <v>6.7268304055597685</v>
      </c>
      <c r="S18" s="4">
        <v>6.4897627381623222</v>
      </c>
      <c r="T18" s="4">
        <v>6.7268304055597685</v>
      </c>
      <c r="U18" s="4">
        <v>6.4897627381623222</v>
      </c>
      <c r="V18" s="4">
        <v>6.4897627381623222</v>
      </c>
      <c r="W18" s="4">
        <v>6.4897627381623222</v>
      </c>
      <c r="X18" s="4">
        <v>6.7268304055597685</v>
      </c>
      <c r="Y18" s="4">
        <v>6.4897627381623222</v>
      </c>
      <c r="Z18" s="4">
        <v>6.4897627381623222</v>
      </c>
      <c r="AA18" s="4">
        <v>6.4897627381623222</v>
      </c>
      <c r="AB18" s="4">
        <v>6.9638980729572149</v>
      </c>
      <c r="AC18" s="4">
        <v>6.4897627381623222</v>
      </c>
      <c r="AD18" s="4">
        <v>6.4897627381623222</v>
      </c>
      <c r="AE18" s="4">
        <v>6.4897627381623222</v>
      </c>
      <c r="AF18" s="4">
        <v>6.4897627381623222</v>
      </c>
      <c r="AG18" s="4">
        <v>6.4897627381623222</v>
      </c>
      <c r="AH18" s="4">
        <v>6.4897627381623222</v>
      </c>
      <c r="AI18" s="4">
        <v>6.4897627381623222</v>
      </c>
      <c r="AJ18" s="4">
        <v>6.4897627381623222</v>
      </c>
      <c r="AK18" s="4">
        <v>6.4897627381623222</v>
      </c>
      <c r="AL18" s="4">
        <v>6.9638980729572149</v>
      </c>
      <c r="AM18" s="4">
        <v>6.7268304055597685</v>
      </c>
      <c r="AN18" s="4">
        <v>6.4897627381623222</v>
      </c>
      <c r="AO18" s="4">
        <v>6.4897627381623222</v>
      </c>
      <c r="AP18" s="4">
        <v>6.4897627381623222</v>
      </c>
      <c r="AQ18" s="4">
        <v>6.4897627381623222</v>
      </c>
      <c r="AR18" s="4">
        <v>6.9638980729572149</v>
      </c>
      <c r="AS18" s="4">
        <v>6.7268304055597685</v>
      </c>
      <c r="AT18" s="4">
        <v>6.4897627381623222</v>
      </c>
      <c r="AU18" s="4">
        <v>6.7268304055597685</v>
      </c>
      <c r="AV18" s="4">
        <v>6.9638980729572149</v>
      </c>
      <c r="AW18" s="4">
        <v>6.7268304055597685</v>
      </c>
      <c r="AX18" s="21">
        <v>6.4897627381623222</v>
      </c>
      <c r="AY18" s="21">
        <v>6.7268304055597685</v>
      </c>
      <c r="AZ18" s="21">
        <v>6.4897627381623222</v>
      </c>
      <c r="BA18" s="21">
        <v>6.9638980729572149</v>
      </c>
      <c r="BB18" s="21">
        <v>6.4897627381623222</v>
      </c>
      <c r="BC18" s="21">
        <v>6.9638980729572149</v>
      </c>
      <c r="BD18" s="21">
        <v>6.4897627381623222</v>
      </c>
      <c r="BE18" s="21">
        <v>6.4897627381623222</v>
      </c>
      <c r="BF18" s="21">
        <v>6.4897627381623222</v>
      </c>
      <c r="BG18" s="21">
        <v>6.7268304055597685</v>
      </c>
      <c r="BH18" s="21">
        <v>6.4897627381623222</v>
      </c>
      <c r="BI18" s="21">
        <v>6.9638980729572149</v>
      </c>
      <c r="BJ18" s="21">
        <v>6.4897627381623222</v>
      </c>
      <c r="BK18" s="21">
        <v>6.4897627381623222</v>
      </c>
      <c r="BL18" s="21">
        <v>6.7268304055597685</v>
      </c>
      <c r="BM18" s="21">
        <v>6.9638980729572149</v>
      </c>
      <c r="BN18" s="21">
        <v>6.4897627381623222</v>
      </c>
      <c r="BO18" s="21">
        <v>6.4897627381623222</v>
      </c>
      <c r="BP18" s="21">
        <v>6.9638980729572149</v>
      </c>
      <c r="BQ18" s="21">
        <v>6.4897627381623222</v>
      </c>
      <c r="BR18" s="21">
        <v>6.4897627381623222</v>
      </c>
      <c r="BS18" s="21">
        <v>6.7268304055597685</v>
      </c>
      <c r="BT18" s="21">
        <v>6.9638980729572149</v>
      </c>
      <c r="BU18" s="21">
        <v>6.4897627381623222</v>
      </c>
      <c r="BV18" s="21">
        <v>6.4897627381623222</v>
      </c>
      <c r="BW18" s="21">
        <v>6.7268304055597685</v>
      </c>
      <c r="BX18" s="21">
        <v>6.4897627381623222</v>
      </c>
      <c r="BY18" s="21">
        <v>6.7268304055597685</v>
      </c>
      <c r="BZ18" s="21">
        <v>6.4897627381623222</v>
      </c>
      <c r="CA18" s="21">
        <v>6.7268304055597685</v>
      </c>
      <c r="CB18" s="21">
        <v>6.9638980729572149</v>
      </c>
      <c r="CC18" s="21">
        <v>6.4897627381623222</v>
      </c>
      <c r="CD18" s="21">
        <v>6.4897627381623222</v>
      </c>
      <c r="CE18" s="21">
        <v>6.7268304055597685</v>
      </c>
      <c r="CF18" s="21">
        <v>6.7268304055597685</v>
      </c>
      <c r="CG18" s="21">
        <v>6.9638980729572149</v>
      </c>
      <c r="CH18" s="21">
        <v>6.9638980729572149</v>
      </c>
      <c r="CI18" s="21">
        <v>6.4897627381623222</v>
      </c>
      <c r="CJ18" s="21">
        <v>6.4897627381623222</v>
      </c>
      <c r="CK18" s="21">
        <v>6.4897627381623222</v>
      </c>
      <c r="CL18" s="21">
        <v>6.7268304055597685</v>
      </c>
      <c r="CM18" s="21">
        <v>6.4897627381623222</v>
      </c>
      <c r="CN18" s="21">
        <v>6.9638980729572149</v>
      </c>
      <c r="CO18" s="21">
        <v>6.4897627381623222</v>
      </c>
      <c r="CP18" s="21">
        <v>6.4897627381623222</v>
      </c>
      <c r="CQ18" s="21">
        <v>6.4897627381623222</v>
      </c>
      <c r="CR18" s="21">
        <v>6.4897627381623222</v>
      </c>
      <c r="CS18" s="21">
        <v>6.4897627381623222</v>
      </c>
      <c r="CT18" s="21">
        <v>6.4897627381623222</v>
      </c>
      <c r="CU18" s="21">
        <v>6.4897627381623222</v>
      </c>
      <c r="CV18" s="21">
        <v>6.4897627381623222</v>
      </c>
      <c r="CW18" s="21">
        <v>6.7268304055597685</v>
      </c>
      <c r="CX18" s="21">
        <v>6.4897627381623222</v>
      </c>
      <c r="CY18" s="21">
        <v>6.4897627381623222</v>
      </c>
      <c r="CZ18" s="21">
        <v>6.7268304055597685</v>
      </c>
      <c r="DA18" s="21">
        <v>6.9638980729572149</v>
      </c>
      <c r="DB18" s="21">
        <v>6.4897627381623222</v>
      </c>
      <c r="DC18" s="21">
        <v>6.4897627381623222</v>
      </c>
      <c r="DD18" s="21">
        <v>6.9638980729572149</v>
      </c>
      <c r="DE18" s="21">
        <v>6.7268304055597685</v>
      </c>
      <c r="DF18" s="21">
        <v>6.4897627381623222</v>
      </c>
      <c r="DG18" s="21">
        <v>6.7268304055597685</v>
      </c>
      <c r="DH18" s="21">
        <v>6.4897627381623222</v>
      </c>
      <c r="DI18" s="21">
        <v>6.4897627381623222</v>
      </c>
      <c r="DJ18" s="21">
        <v>6.4897627381623222</v>
      </c>
      <c r="DK18" s="21">
        <v>6.4897627381623222</v>
      </c>
      <c r="DL18" s="21">
        <v>6.9638980729572149</v>
      </c>
      <c r="DM18" s="21">
        <v>6.4897627381623222</v>
      </c>
      <c r="DN18" s="21">
        <v>6.9638980729572149</v>
      </c>
      <c r="DO18" s="21">
        <v>6.9638980729572149</v>
      </c>
      <c r="DP18" s="21">
        <v>6.4897627381623222</v>
      </c>
      <c r="DQ18" s="21">
        <v>6.9638980729572149</v>
      </c>
      <c r="DR18" s="21">
        <v>6.4897627381623222</v>
      </c>
      <c r="DS18" s="21">
        <v>6.4897627381623222</v>
      </c>
      <c r="DT18" s="21">
        <v>6.4897627381623222</v>
      </c>
      <c r="DU18" s="21">
        <v>6.4897627381623222</v>
      </c>
      <c r="DV18" s="21">
        <v>6.9638980729572149</v>
      </c>
      <c r="DW18" s="21">
        <v>6.7268304055597685</v>
      </c>
      <c r="DX18" s="21">
        <v>6.7268304055597685</v>
      </c>
      <c r="DY18" s="21">
        <v>6.9638980729572149</v>
      </c>
      <c r="DZ18" s="21">
        <v>6.4897627381623222</v>
      </c>
      <c r="EA18" s="21">
        <v>6.4897627381623222</v>
      </c>
      <c r="EB18" s="21">
        <v>6.4897627381623222</v>
      </c>
      <c r="EC18" s="21">
        <v>6.7268304055597685</v>
      </c>
      <c r="ED18" s="21">
        <v>6.4897627381623222</v>
      </c>
      <c r="EE18" s="21">
        <v>6.4897627381623222</v>
      </c>
      <c r="EF18" s="21">
        <v>6.4897627381623222</v>
      </c>
      <c r="EG18" s="21">
        <v>6.7268304055597685</v>
      </c>
      <c r="EH18" s="21">
        <v>6.7268304055597685</v>
      </c>
      <c r="EI18" s="21">
        <v>6.7268304055597685</v>
      </c>
      <c r="EJ18" s="21">
        <v>6.4897627381623222</v>
      </c>
      <c r="EK18" s="21">
        <v>6.4897627381623222</v>
      </c>
      <c r="EL18" s="21">
        <v>6.4897627381623222</v>
      </c>
      <c r="EM18" s="21">
        <v>6.4897627381623222</v>
      </c>
      <c r="EN18" s="21">
        <v>6.9638980729572149</v>
      </c>
      <c r="EO18" s="21">
        <v>6.9638980729572149</v>
      </c>
      <c r="EP18" s="21">
        <v>6.9638980729572149</v>
      </c>
      <c r="EQ18" s="21">
        <v>6.4897627381623222</v>
      </c>
      <c r="ER18" s="21">
        <v>6.4897627381623222</v>
      </c>
      <c r="ES18" s="21">
        <v>6.9638980729572149</v>
      </c>
      <c r="ET18" s="21">
        <v>6.4897627381623222</v>
      </c>
      <c r="EU18" s="21">
        <v>6.4897627381623222</v>
      </c>
      <c r="EV18" s="21">
        <v>6.9638980729572149</v>
      </c>
      <c r="EW18" s="21">
        <v>6.4897627381623222</v>
      </c>
      <c r="EX18" s="21">
        <v>6.9638980729572149</v>
      </c>
      <c r="EY18" s="21">
        <v>6.7268304055597685</v>
      </c>
      <c r="EZ18" s="21">
        <v>6.9638980729572149</v>
      </c>
      <c r="FA18" s="21">
        <v>6.4897627381623222</v>
      </c>
      <c r="FB18" s="21">
        <v>6.4897627381623222</v>
      </c>
      <c r="FC18" s="21">
        <v>6.9638980729572149</v>
      </c>
      <c r="FD18" s="21">
        <v>6.4897627381623222</v>
      </c>
      <c r="FE18" s="21">
        <v>6.4897627381623222</v>
      </c>
      <c r="FF18" s="21">
        <v>6.4897627381623222</v>
      </c>
      <c r="FG18" s="21">
        <v>6.7268304055597685</v>
      </c>
      <c r="FH18" s="21">
        <v>6.9638980729572149</v>
      </c>
      <c r="FI18" s="21">
        <v>6.4897627381623222</v>
      </c>
      <c r="FJ18" s="21">
        <v>6.9638980729572149</v>
      </c>
      <c r="FK18" s="21">
        <v>6.4897627381623222</v>
      </c>
      <c r="FL18" s="21">
        <v>6.4897627381623222</v>
      </c>
      <c r="FM18" s="21">
        <v>6.4897627381623222</v>
      </c>
      <c r="FN18" s="21">
        <v>6.4897627381623222</v>
      </c>
      <c r="FO18" s="21">
        <v>6.4897627381623222</v>
      </c>
      <c r="FP18" s="21">
        <v>6.4897627381623222</v>
      </c>
      <c r="FQ18" s="21">
        <v>6.4897627381623222</v>
      </c>
      <c r="FR18" s="21">
        <v>6.4897627381623222</v>
      </c>
      <c r="FS18" s="21">
        <v>6.9638980729572149</v>
      </c>
      <c r="FT18" s="21">
        <v>6.9638980729572149</v>
      </c>
      <c r="FU18" s="21">
        <v>6.9638980729572149</v>
      </c>
      <c r="FV18" s="21">
        <v>6.9638980729572149</v>
      </c>
      <c r="FW18" s="21">
        <v>6.4897627381623222</v>
      </c>
      <c r="FX18" s="21">
        <v>6.4897627381623222</v>
      </c>
      <c r="FY18" s="21">
        <v>6.4897627381623222</v>
      </c>
      <c r="FZ18" s="21">
        <v>6.4897627381623222</v>
      </c>
      <c r="GA18" s="21">
        <v>6.4897627381623222</v>
      </c>
      <c r="GB18" s="21">
        <v>6.9638980729572149</v>
      </c>
      <c r="GC18" s="21">
        <v>6.4897627381623222</v>
      </c>
      <c r="GD18" s="21">
        <v>6.9638980729572149</v>
      </c>
      <c r="GE18" s="21">
        <v>6.4897627381623222</v>
      </c>
      <c r="GF18" s="21">
        <v>6.9638980729572149</v>
      </c>
      <c r="GG18" s="21">
        <v>6.7268304055597685</v>
      </c>
      <c r="GH18" s="21">
        <v>6.4897627381623222</v>
      </c>
      <c r="GI18" s="21">
        <v>6.4897627381623222</v>
      </c>
      <c r="GJ18" s="21">
        <v>6.4897627381623222</v>
      </c>
      <c r="GK18" s="21">
        <v>6.4897627381623222</v>
      </c>
      <c r="GL18" s="21">
        <v>6.4897627381623222</v>
      </c>
      <c r="GM18" s="21">
        <v>6.4897627381623222</v>
      </c>
      <c r="GN18" s="21">
        <v>6.9638980729572149</v>
      </c>
      <c r="GO18" s="21">
        <v>6.4897627381623222</v>
      </c>
      <c r="GP18" s="21">
        <v>6.4897627381623222</v>
      </c>
      <c r="GQ18" s="21">
        <v>6.4897627381623222</v>
      </c>
      <c r="GR18" s="21">
        <v>6.4897627381623222</v>
      </c>
      <c r="GS18" s="21">
        <v>6.4897627381623222</v>
      </c>
      <c r="GT18" s="21">
        <v>6.4897627381623222</v>
      </c>
      <c r="GU18" s="21">
        <v>6.4897627381623222</v>
      </c>
      <c r="GV18" s="21">
        <v>6.9638980729572149</v>
      </c>
      <c r="GW18" s="21">
        <v>6.9638980729572149</v>
      </c>
      <c r="GX18" s="21">
        <v>6.4897627381623222</v>
      </c>
      <c r="GY18" s="21">
        <v>6.4897627381623222</v>
      </c>
      <c r="GZ18" s="21">
        <v>6.4897627381623222</v>
      </c>
      <c r="HA18" s="21">
        <v>6.4897627381623222</v>
      </c>
      <c r="HB18" s="21">
        <v>6.7268304055597685</v>
      </c>
      <c r="HC18" s="21">
        <v>6.4897627381623222</v>
      </c>
      <c r="HD18" s="21">
        <v>6.7268304055597685</v>
      </c>
      <c r="HE18" s="21">
        <v>6.7268304055597685</v>
      </c>
      <c r="HF18" s="21">
        <v>6.4897627381623222</v>
      </c>
      <c r="HG18" s="21">
        <v>6.4897627381623222</v>
      </c>
      <c r="HH18" s="21">
        <v>6.4897627381623222</v>
      </c>
      <c r="HI18" s="21">
        <v>6.9638980729572149</v>
      </c>
      <c r="HJ18" s="21">
        <v>6.4897627381623222</v>
      </c>
      <c r="HK18" s="21">
        <v>6.4897627381623222</v>
      </c>
      <c r="HL18" s="21">
        <v>6.4897627381623222</v>
      </c>
      <c r="HM18" s="21">
        <v>6.9638980729572149</v>
      </c>
      <c r="HN18" s="21">
        <v>6.7268304055597685</v>
      </c>
      <c r="HO18" s="21">
        <v>6.9638980729572149</v>
      </c>
      <c r="HP18" s="21">
        <v>6.7268304055597685</v>
      </c>
      <c r="HQ18" s="21">
        <v>6.4897627381623222</v>
      </c>
      <c r="HR18" s="21">
        <v>6.7268304055597685</v>
      </c>
      <c r="HS18" s="21">
        <v>6.4897627381623222</v>
      </c>
      <c r="HT18" s="21">
        <v>6.4897627381623222</v>
      </c>
      <c r="HU18" s="21">
        <v>6.4897627381623222</v>
      </c>
      <c r="HV18" s="21">
        <v>6.4897627381623222</v>
      </c>
      <c r="HW18" s="21">
        <v>6.4897627381623222</v>
      </c>
      <c r="HX18" s="21">
        <v>6.4897627381623222</v>
      </c>
      <c r="HY18" s="21">
        <v>6.9638980729572149</v>
      </c>
      <c r="HZ18" s="21">
        <v>6.4897627381623222</v>
      </c>
      <c r="IA18" s="21">
        <v>6.7268304055597685</v>
      </c>
      <c r="IB18" s="21">
        <v>6.4897627381623222</v>
      </c>
      <c r="IC18" s="21">
        <v>6.4897627381623222</v>
      </c>
      <c r="ID18" s="21">
        <v>6.4897627381623222</v>
      </c>
      <c r="IE18" s="21">
        <v>6.9638980729572149</v>
      </c>
      <c r="IF18" s="21">
        <v>6.4897627381623222</v>
      </c>
      <c r="IG18" s="21">
        <v>6.9638980729572149</v>
      </c>
      <c r="IH18" s="21">
        <v>6.4897627381623222</v>
      </c>
      <c r="II18" s="21">
        <v>6.7268304055597685</v>
      </c>
      <c r="IJ18" s="21">
        <v>6.4897627381623222</v>
      </c>
      <c r="IK18" s="21">
        <v>6.4897627381623222</v>
      </c>
      <c r="IL18" s="21">
        <v>6.4897627381623222</v>
      </c>
      <c r="IM18" s="21">
        <v>6.9638980729572149</v>
      </c>
      <c r="IN18" s="21">
        <v>6.4897627381623222</v>
      </c>
      <c r="IO18" s="21">
        <v>6.7268304055597685</v>
      </c>
      <c r="IP18" s="21">
        <v>6.4897627381623222</v>
      </c>
      <c r="IQ18" s="21">
        <v>6.9638980729572149</v>
      </c>
      <c r="IR18" s="21">
        <v>6.4897627381623222</v>
      </c>
      <c r="IS18" s="21">
        <v>6.4897627381623222</v>
      </c>
      <c r="IT18" s="21">
        <v>6.4897627381623222</v>
      </c>
      <c r="IU18" s="21">
        <v>6.7268304055597685</v>
      </c>
      <c r="IV18" s="21">
        <v>6.9638980729572149</v>
      </c>
      <c r="IW18" s="21">
        <v>6.9638980729572149</v>
      </c>
      <c r="IX18" s="21">
        <v>6.9638980729572149</v>
      </c>
      <c r="IY18" s="21">
        <v>6.4897627381623222</v>
      </c>
      <c r="IZ18" s="21">
        <v>6.7268304055597685</v>
      </c>
      <c r="JA18" s="21">
        <v>6.9638980729572149</v>
      </c>
      <c r="JB18" s="21">
        <v>6.7268304055597685</v>
      </c>
      <c r="JC18" s="21">
        <v>6.4897627381623222</v>
      </c>
      <c r="JD18" s="21">
        <v>6.7268304055597685</v>
      </c>
      <c r="JE18" s="21">
        <v>6.9638980729572149</v>
      </c>
      <c r="JF18" s="21">
        <v>6.4897627381623222</v>
      </c>
      <c r="JG18" s="21">
        <v>6.4897627381623222</v>
      </c>
      <c r="JH18" s="21">
        <v>6.9638980729572149</v>
      </c>
      <c r="JI18" s="21">
        <v>6.4897627381623222</v>
      </c>
      <c r="JJ18" s="21">
        <v>6.4897627381623222</v>
      </c>
      <c r="JK18" s="21">
        <v>6.9638980729572149</v>
      </c>
      <c r="JL18" s="21">
        <v>6.4897627381623222</v>
      </c>
      <c r="JM18" s="21">
        <v>6.7268304055597685</v>
      </c>
      <c r="JN18" s="21">
        <v>6.9638980729572149</v>
      </c>
      <c r="JO18" s="21">
        <v>6.4897627381623222</v>
      </c>
      <c r="JP18" s="21">
        <v>6.4897627381623222</v>
      </c>
      <c r="JQ18" s="21">
        <v>6.4897627381623222</v>
      </c>
      <c r="JR18" s="21">
        <v>6.7268304055597685</v>
      </c>
      <c r="JS18" s="21">
        <v>6.4897627381623222</v>
      </c>
      <c r="JT18" s="21">
        <v>6.4897627381623222</v>
      </c>
      <c r="JU18" s="21">
        <v>6.4897627381623222</v>
      </c>
      <c r="JV18" s="21">
        <v>6.4897627381623222</v>
      </c>
      <c r="JW18" s="21">
        <v>6.4897627381623222</v>
      </c>
      <c r="JX18" s="21">
        <v>6.4897627381623222</v>
      </c>
      <c r="JY18" s="21">
        <v>6.4897627381623222</v>
      </c>
      <c r="JZ18" s="21">
        <v>6.4897627381623222</v>
      </c>
      <c r="KA18" s="21">
        <v>6.9638980729572149</v>
      </c>
      <c r="KB18" s="21">
        <v>6.4897627381623222</v>
      </c>
      <c r="KC18" s="21">
        <v>6.4897627381623222</v>
      </c>
      <c r="KD18" s="21">
        <v>6.9638980729572149</v>
      </c>
      <c r="KE18" s="21">
        <v>6.4897627381623222</v>
      </c>
      <c r="KF18" s="21">
        <v>6.4897627381623222</v>
      </c>
      <c r="KG18" s="21">
        <v>6.7268304055597685</v>
      </c>
      <c r="KH18" s="21">
        <v>6.7268304055597685</v>
      </c>
      <c r="KI18" s="21">
        <v>6.4897627381623222</v>
      </c>
      <c r="KJ18" s="21">
        <v>6.4897627381623222</v>
      </c>
      <c r="KK18" s="21">
        <v>6.4897627381623222</v>
      </c>
      <c r="KL18" s="21">
        <v>6.4897627381623222</v>
      </c>
      <c r="KM18" s="21">
        <v>6.7268304055597685</v>
      </c>
      <c r="KN18" s="21">
        <v>6.4897627381623222</v>
      </c>
      <c r="KO18" s="21">
        <v>6.7268304055597685</v>
      </c>
      <c r="KP18" s="21">
        <v>6.4897627381623222</v>
      </c>
      <c r="KQ18" s="21">
        <v>6.4897627381623222</v>
      </c>
      <c r="KR18" s="21">
        <v>6.4897627381623222</v>
      </c>
      <c r="KS18" s="21">
        <v>6.4897627381623222</v>
      </c>
      <c r="KT18" s="21">
        <v>6.4897627381623222</v>
      </c>
      <c r="KU18" s="21">
        <v>6.4897627381623222</v>
      </c>
      <c r="KV18" s="21">
        <v>6.4897627381623222</v>
      </c>
      <c r="KW18" s="21">
        <v>6.4897627381623222</v>
      </c>
      <c r="KX18" s="21">
        <v>6.7268304055597685</v>
      </c>
      <c r="KY18" s="21">
        <v>6.4897627381623222</v>
      </c>
      <c r="KZ18" s="21">
        <v>6.9638980729572149</v>
      </c>
      <c r="LA18" s="21">
        <v>6.7268304055597685</v>
      </c>
      <c r="LB18" s="21">
        <v>6.9638980729572149</v>
      </c>
      <c r="LC18" s="21">
        <v>6.4897627381623222</v>
      </c>
      <c r="LD18" s="21">
        <v>6.7268304055597685</v>
      </c>
      <c r="LE18" s="21">
        <v>6.4897627381623222</v>
      </c>
      <c r="LF18" s="21">
        <v>6.7268304055597685</v>
      </c>
      <c r="LG18" s="21">
        <v>6.7268304055597685</v>
      </c>
      <c r="LH18" s="21">
        <v>6.9638980729572149</v>
      </c>
      <c r="LI18" s="21">
        <v>6.4897627381623222</v>
      </c>
      <c r="LJ18" s="21">
        <v>6.9638980729572149</v>
      </c>
      <c r="LK18" s="21">
        <v>6.4897627381623222</v>
      </c>
      <c r="LL18" s="21">
        <v>6.4897627381623222</v>
      </c>
      <c r="LM18" s="21">
        <v>6.7268304055597685</v>
      </c>
      <c r="LN18" s="21">
        <v>6.4897627381623222</v>
      </c>
      <c r="LO18" s="21">
        <v>6.4897627381623222</v>
      </c>
      <c r="LP18" s="21">
        <v>6.4897627381623222</v>
      </c>
      <c r="LQ18" s="21">
        <v>6.9638980729572149</v>
      </c>
      <c r="LR18" s="21">
        <v>6.7268304055597685</v>
      </c>
      <c r="LS18" s="21">
        <v>6.9638980729572149</v>
      </c>
      <c r="LT18" s="21">
        <v>6.4897627381623222</v>
      </c>
      <c r="LU18" s="21">
        <v>6.9638980729572149</v>
      </c>
      <c r="LV18" s="21">
        <v>6.4897627381623222</v>
      </c>
      <c r="LW18" s="21">
        <v>6.4897627381623222</v>
      </c>
      <c r="LX18" s="21">
        <v>6.4897627381623222</v>
      </c>
      <c r="LY18" s="21">
        <v>6.4897627381623222</v>
      </c>
      <c r="LZ18" s="21">
        <v>6.4897627381623222</v>
      </c>
      <c r="MA18" s="21">
        <v>6.4897627381623222</v>
      </c>
      <c r="MB18" s="21">
        <v>6.4897627381623222</v>
      </c>
      <c r="MC18" s="21">
        <v>6.9638980729572149</v>
      </c>
      <c r="MD18" s="21">
        <v>6.4897627381623222</v>
      </c>
      <c r="ME18" s="21">
        <v>6.4897627381623222</v>
      </c>
      <c r="MF18" s="21">
        <v>6.9638980729572149</v>
      </c>
      <c r="MG18" s="21">
        <v>6.7268304055597685</v>
      </c>
      <c r="MH18" s="21">
        <v>6.4897627381623222</v>
      </c>
      <c r="MI18" s="21">
        <v>6.4897627381623222</v>
      </c>
      <c r="MJ18" s="21">
        <v>6.4897627381623222</v>
      </c>
      <c r="MK18" s="21">
        <v>6.9638980729572149</v>
      </c>
      <c r="ML18" s="21">
        <v>6.7268304055597685</v>
      </c>
      <c r="MM18" s="21">
        <v>6.4897627381623222</v>
      </c>
      <c r="MN18" s="21">
        <v>6.4897627381623222</v>
      </c>
      <c r="MO18" s="21">
        <v>6.9638980729572149</v>
      </c>
      <c r="MP18" s="21">
        <v>6.4897627381623222</v>
      </c>
      <c r="MQ18" s="21">
        <v>6.9638980729572149</v>
      </c>
      <c r="MR18" s="21">
        <v>6.4897627381623222</v>
      </c>
      <c r="MS18" s="21">
        <v>6.4897627381623222</v>
      </c>
      <c r="MT18" s="21">
        <v>6.4897627381623222</v>
      </c>
      <c r="MU18" s="21">
        <v>6.7268304055597685</v>
      </c>
      <c r="MV18" s="21">
        <v>6.4897627381623222</v>
      </c>
      <c r="MW18" s="21">
        <v>6.9638980729572149</v>
      </c>
      <c r="MX18" s="21">
        <v>6.4897627381623222</v>
      </c>
      <c r="MY18" s="21">
        <v>6.7268304055597685</v>
      </c>
      <c r="MZ18" s="21">
        <v>6.4897627381623222</v>
      </c>
      <c r="NA18" s="21">
        <v>6.4897627381623222</v>
      </c>
      <c r="NB18" s="21">
        <v>6.4897627381623222</v>
      </c>
      <c r="NC18" s="21">
        <v>6.7268304055597685</v>
      </c>
      <c r="ND18" s="21">
        <v>6.9638980729572149</v>
      </c>
      <c r="NE18" s="21">
        <v>6.4897627381623222</v>
      </c>
      <c r="NF18" s="21">
        <v>6.4897627381623222</v>
      </c>
      <c r="NG18" s="21">
        <v>6.9638980729572149</v>
      </c>
      <c r="NH18" s="21">
        <v>6.4897627381623222</v>
      </c>
      <c r="NI18" s="21">
        <v>6.4897627381623222</v>
      </c>
      <c r="NJ18" s="21">
        <v>6.4897627381623222</v>
      </c>
      <c r="NK18" s="21">
        <v>6.9638980729572149</v>
      </c>
      <c r="NL18" s="21">
        <v>6.4897627381623222</v>
      </c>
      <c r="NM18" s="21">
        <v>6.4897627381623222</v>
      </c>
      <c r="NN18" s="21">
        <v>6.4897627381623222</v>
      </c>
      <c r="NO18" s="21">
        <v>6.4897627381623222</v>
      </c>
      <c r="NP18" s="21">
        <v>6.7268304055597685</v>
      </c>
      <c r="NQ18" s="21">
        <v>6.4897627381623222</v>
      </c>
      <c r="NR18" s="21">
        <v>6.7268304055597685</v>
      </c>
      <c r="NS18" s="21">
        <v>6.9638980729572149</v>
      </c>
      <c r="NT18" s="21">
        <v>6.4897627381623222</v>
      </c>
      <c r="NU18" s="21">
        <v>6.4897627381623222</v>
      </c>
      <c r="NV18" s="21">
        <v>6.4897627381623222</v>
      </c>
      <c r="NW18" s="21">
        <v>6.4897627381623222</v>
      </c>
      <c r="NX18" s="21">
        <v>6.7268304055597685</v>
      </c>
      <c r="NY18" s="21">
        <v>6.7268304055597685</v>
      </c>
      <c r="NZ18" s="21">
        <v>6.4897627381623222</v>
      </c>
      <c r="OA18" s="21">
        <v>6.4897627381623222</v>
      </c>
      <c r="OB18" s="21">
        <v>6.4897627381623222</v>
      </c>
      <c r="OC18" s="21">
        <v>6.9638980729572149</v>
      </c>
      <c r="OD18" s="21">
        <v>6.4897627381623222</v>
      </c>
      <c r="OE18" s="21">
        <v>6.4897627381623222</v>
      </c>
      <c r="OF18" s="21">
        <v>6.4897627381623222</v>
      </c>
      <c r="OG18" s="21">
        <v>6.7268304055597685</v>
      </c>
      <c r="OH18" s="21">
        <v>6.7268304055597685</v>
      </c>
      <c r="OI18" s="21">
        <v>6.4897627381623222</v>
      </c>
      <c r="OJ18" s="21">
        <v>6.4897627381623222</v>
      </c>
      <c r="OK18" s="21">
        <v>6.9638980729572149</v>
      </c>
      <c r="OL18" s="21">
        <v>6.4897627381623222</v>
      </c>
      <c r="OM18" s="21">
        <v>6.7268304055597685</v>
      </c>
      <c r="ON18" s="21">
        <v>6.4897627381623222</v>
      </c>
      <c r="OO18" s="21">
        <v>6.4897627381623222</v>
      </c>
      <c r="OP18" s="21">
        <v>6.4897627381623222</v>
      </c>
      <c r="OQ18" s="21">
        <v>6.7268304055597685</v>
      </c>
      <c r="OR18" s="21">
        <v>6.4897627381623222</v>
      </c>
      <c r="OS18" s="21">
        <v>6.4897627381623222</v>
      </c>
      <c r="OT18" s="21">
        <v>6.7268304055597685</v>
      </c>
      <c r="OU18" s="21">
        <v>6.4897627381623222</v>
      </c>
      <c r="OV18" s="21">
        <v>6.4897627381623222</v>
      </c>
      <c r="OW18" s="21">
        <v>6.9638980729572149</v>
      </c>
      <c r="OX18" s="21">
        <v>6.4897627381623222</v>
      </c>
      <c r="OY18" s="21">
        <v>6.7268304055597685</v>
      </c>
      <c r="OZ18" s="21">
        <v>6.4897627381623222</v>
      </c>
      <c r="PA18" s="21">
        <v>6.4897627381623222</v>
      </c>
      <c r="PB18" s="21">
        <v>6.7268304055597685</v>
      </c>
      <c r="PC18" s="21">
        <v>6.9638980729572149</v>
      </c>
      <c r="PD18" s="21">
        <v>6.4897627381623222</v>
      </c>
      <c r="PE18" s="21">
        <v>6.7268304055597685</v>
      </c>
      <c r="PF18" s="21">
        <v>6.4897627381623222</v>
      </c>
      <c r="PG18" s="21">
        <v>6.9638980729572149</v>
      </c>
      <c r="PH18" s="21">
        <v>6.7268304055597685</v>
      </c>
      <c r="PI18" s="21">
        <v>6.4897627381623222</v>
      </c>
      <c r="PJ18" s="21">
        <v>6.4897627381623222</v>
      </c>
      <c r="PK18" s="21">
        <v>6.4897627381623222</v>
      </c>
      <c r="PL18" s="21">
        <v>6.7268304055597685</v>
      </c>
      <c r="PM18" s="21">
        <v>6.4897627381623222</v>
      </c>
      <c r="PN18" s="21">
        <v>6.9638980729572149</v>
      </c>
      <c r="PO18" s="21">
        <v>6.9638980729572149</v>
      </c>
      <c r="PP18" s="21">
        <v>6.4897627381623222</v>
      </c>
      <c r="PQ18" s="21">
        <v>6.7268304055597685</v>
      </c>
      <c r="PR18" s="21">
        <v>6.7268304055597685</v>
      </c>
      <c r="PS18" s="21">
        <v>6.9638980729572149</v>
      </c>
      <c r="PT18" s="21">
        <v>6.4897627381623222</v>
      </c>
      <c r="PU18" s="21">
        <v>6.7268304055597685</v>
      </c>
      <c r="PV18" s="21">
        <v>6.7268304055597685</v>
      </c>
      <c r="PW18" s="21">
        <v>6.4897627381623222</v>
      </c>
      <c r="PX18" s="21">
        <v>6.4897627381623222</v>
      </c>
      <c r="PY18" s="21">
        <v>6.7268304055597685</v>
      </c>
      <c r="PZ18" s="21">
        <v>6.4897627381623222</v>
      </c>
      <c r="QA18" s="21">
        <v>6.4897627381623222</v>
      </c>
      <c r="QB18" s="21">
        <v>6.9638980729572149</v>
      </c>
      <c r="QC18" s="21">
        <v>6.9638980729572149</v>
      </c>
      <c r="QD18" s="21">
        <v>6.9638980729572149</v>
      </c>
      <c r="QE18" s="21">
        <v>6.4897627381623222</v>
      </c>
      <c r="QF18" s="21">
        <v>6.9638980729572149</v>
      </c>
      <c r="QG18" s="21">
        <v>6.9638980729572149</v>
      </c>
      <c r="QH18" s="21">
        <v>6.4897627381623222</v>
      </c>
      <c r="QI18" s="21">
        <v>6.4897627381623222</v>
      </c>
      <c r="QJ18" s="21">
        <v>6.7268304055597685</v>
      </c>
      <c r="QK18" s="21">
        <v>6.9638980729572149</v>
      </c>
      <c r="QL18" s="21">
        <v>6.4897627381623222</v>
      </c>
      <c r="QM18" s="21">
        <v>6.9638980729572149</v>
      </c>
      <c r="QN18" s="21">
        <v>6.4897627381623222</v>
      </c>
      <c r="QO18" s="21">
        <v>6.4897627381623222</v>
      </c>
      <c r="QP18" s="21">
        <v>6.4897627381623222</v>
      </c>
      <c r="QQ18" s="21">
        <v>6.9638980729572149</v>
      </c>
      <c r="QR18" s="21">
        <v>6.4897627381623222</v>
      </c>
      <c r="QS18" s="21">
        <v>6.7268304055597685</v>
      </c>
      <c r="QT18" s="21">
        <v>6.7268304055597685</v>
      </c>
      <c r="QU18" s="21">
        <v>6.4897627381623222</v>
      </c>
      <c r="QV18" s="21">
        <v>6.7268304055597685</v>
      </c>
      <c r="QW18" s="21">
        <v>6.4897627381623222</v>
      </c>
      <c r="QX18" s="21">
        <v>6.4897627381623222</v>
      </c>
      <c r="QY18" s="21">
        <v>6.4897627381623222</v>
      </c>
      <c r="QZ18" s="21">
        <v>6.7268304055597685</v>
      </c>
      <c r="RA18" s="21">
        <v>6.9638980729572149</v>
      </c>
      <c r="RB18" s="21">
        <v>6.4897627381623222</v>
      </c>
      <c r="RC18" s="21">
        <v>6.7268304055597685</v>
      </c>
      <c r="RD18" s="21">
        <v>6.4897627381623222</v>
      </c>
      <c r="RE18" s="21">
        <v>6.4897627381623222</v>
      </c>
      <c r="RF18" s="21">
        <v>6.7268304055597685</v>
      </c>
      <c r="RG18" s="21">
        <v>6.9638980729572149</v>
      </c>
      <c r="RH18" s="21">
        <v>6.4897627381623222</v>
      </c>
      <c r="RI18" s="21">
        <v>6.7268304055597685</v>
      </c>
      <c r="RJ18" s="21">
        <v>6.7268304055597685</v>
      </c>
      <c r="RK18" s="21">
        <v>6.9638980729572149</v>
      </c>
      <c r="RL18" s="21">
        <v>6.4897627381623222</v>
      </c>
      <c r="RM18" s="21">
        <v>6.4897627381623222</v>
      </c>
      <c r="RN18" s="21">
        <v>6.7268304055597685</v>
      </c>
      <c r="RO18" s="21">
        <v>6.4897627381623222</v>
      </c>
      <c r="RP18" s="21">
        <v>6.4897627381623222</v>
      </c>
      <c r="RQ18" s="21">
        <v>6.4897627381623222</v>
      </c>
      <c r="RR18" s="21">
        <v>6.9638980729572149</v>
      </c>
      <c r="RS18" s="21">
        <v>6.4897627381623222</v>
      </c>
      <c r="RT18" s="21">
        <v>6.7268304055597685</v>
      </c>
      <c r="RU18" s="21">
        <v>6.4897627381623222</v>
      </c>
      <c r="RV18" s="21">
        <v>6.4897627381623222</v>
      </c>
      <c r="RW18" s="21">
        <v>6.7268304055597685</v>
      </c>
      <c r="RX18" s="21">
        <v>6.4897627381623222</v>
      </c>
      <c r="RY18" s="21">
        <v>6.4897627381623222</v>
      </c>
      <c r="RZ18" s="21">
        <v>6.7268304055597685</v>
      </c>
      <c r="SA18" s="21">
        <v>6.4897627381623222</v>
      </c>
      <c r="SB18" s="21">
        <v>6.9638980729572149</v>
      </c>
      <c r="SC18" s="21">
        <v>6.4897627381623222</v>
      </c>
      <c r="SD18" s="21">
        <v>6.9638980729572149</v>
      </c>
      <c r="SE18" s="21">
        <v>6.4897627381623222</v>
      </c>
      <c r="SF18" s="21">
        <v>6.9638980729572149</v>
      </c>
      <c r="SG18" s="21">
        <v>6.4897627381623222</v>
      </c>
      <c r="SH18" s="21">
        <v>6.4897627381623222</v>
      </c>
      <c r="SI18" s="21">
        <v>6.7268304055597685</v>
      </c>
      <c r="SJ18" s="21">
        <v>6.7268304055597685</v>
      </c>
      <c r="SK18" s="21">
        <v>6.4897627381623222</v>
      </c>
      <c r="SL18" s="21">
        <v>6.4897627381623222</v>
      </c>
      <c r="SM18" s="21">
        <v>6.4897627381623222</v>
      </c>
      <c r="SN18" s="21">
        <v>6.4897627381623222</v>
      </c>
    </row>
    <row r="19" spans="1:508" x14ac:dyDescent="0.35">
      <c r="A19" s="157">
        <v>50771</v>
      </c>
      <c r="B19" s="4">
        <v>6.58</v>
      </c>
      <c r="C19" s="4">
        <v>6.58</v>
      </c>
      <c r="D19" s="4">
        <v>6.58</v>
      </c>
      <c r="E19" s="4">
        <v>6.58</v>
      </c>
      <c r="F19" s="4">
        <v>6.58</v>
      </c>
      <c r="G19" s="4">
        <v>6.58</v>
      </c>
      <c r="H19" s="4">
        <v>6.58</v>
      </c>
      <c r="I19" s="4">
        <v>7.1520913053717949</v>
      </c>
      <c r="J19" s="4">
        <v>6.5781672137482907</v>
      </c>
      <c r="K19" s="4">
        <v>6.8651292595600424</v>
      </c>
      <c r="L19" s="4">
        <v>6.5781672137482907</v>
      </c>
      <c r="M19" s="4">
        <v>6.8651292595600424</v>
      </c>
      <c r="N19" s="4">
        <v>6.5781672137482907</v>
      </c>
      <c r="O19" s="4">
        <v>6.5781672137482907</v>
      </c>
      <c r="P19" s="4">
        <v>6.5781672137482907</v>
      </c>
      <c r="Q19" s="4">
        <v>6.5781672137482907</v>
      </c>
      <c r="R19" s="4">
        <v>6.8651292595600424</v>
      </c>
      <c r="S19" s="4">
        <v>6.5781672137482907</v>
      </c>
      <c r="T19" s="4">
        <v>6.8651292595600424</v>
      </c>
      <c r="U19" s="4">
        <v>6.5781672137482907</v>
      </c>
      <c r="V19" s="4">
        <v>6.5781672137482907</v>
      </c>
      <c r="W19" s="4">
        <v>6.5781672137482907</v>
      </c>
      <c r="X19" s="4">
        <v>6.8651292595600424</v>
      </c>
      <c r="Y19" s="4">
        <v>6.5781672137482907</v>
      </c>
      <c r="Z19" s="4">
        <v>6.5781672137482907</v>
      </c>
      <c r="AA19" s="4">
        <v>6.5781672137482907</v>
      </c>
      <c r="AB19" s="4">
        <v>7.1520913053717949</v>
      </c>
      <c r="AC19" s="4">
        <v>6.5781672137482907</v>
      </c>
      <c r="AD19" s="4">
        <v>6.5781672137482907</v>
      </c>
      <c r="AE19" s="4">
        <v>6.5781672137482907</v>
      </c>
      <c r="AF19" s="4">
        <v>6.5781672137482907</v>
      </c>
      <c r="AG19" s="4">
        <v>6.5781672137482907</v>
      </c>
      <c r="AH19" s="4">
        <v>6.5781672137482907</v>
      </c>
      <c r="AI19" s="4">
        <v>6.5781672137482907</v>
      </c>
      <c r="AJ19" s="4">
        <v>6.5781672137482907</v>
      </c>
      <c r="AK19" s="4">
        <v>6.5781672137482907</v>
      </c>
      <c r="AL19" s="4">
        <v>7.1520913053717949</v>
      </c>
      <c r="AM19" s="4">
        <v>6.8651292595600424</v>
      </c>
      <c r="AN19" s="4">
        <v>6.5781672137482907</v>
      </c>
      <c r="AO19" s="4">
        <v>6.5781672137482907</v>
      </c>
      <c r="AP19" s="4">
        <v>6.5781672137482907</v>
      </c>
      <c r="AQ19" s="4">
        <v>6.5781672137482907</v>
      </c>
      <c r="AR19" s="4">
        <v>7.1520913053717949</v>
      </c>
      <c r="AS19" s="4">
        <v>6.8651292595600424</v>
      </c>
      <c r="AT19" s="4">
        <v>6.5781672137482907</v>
      </c>
      <c r="AU19" s="4">
        <v>6.8651292595600424</v>
      </c>
      <c r="AV19" s="4">
        <v>7.1520913053717949</v>
      </c>
      <c r="AW19" s="4">
        <v>6.8651292595600424</v>
      </c>
      <c r="AX19" s="21">
        <v>6.5781672137482907</v>
      </c>
      <c r="AY19" s="21">
        <v>6.8651292595600424</v>
      </c>
      <c r="AZ19" s="21">
        <v>6.5781672137482907</v>
      </c>
      <c r="BA19" s="21">
        <v>7.1520913053717949</v>
      </c>
      <c r="BB19" s="21">
        <v>6.5781672137482907</v>
      </c>
      <c r="BC19" s="21">
        <v>7.1520913053717949</v>
      </c>
      <c r="BD19" s="21">
        <v>6.5781672137482907</v>
      </c>
      <c r="BE19" s="21">
        <v>6.5781672137482907</v>
      </c>
      <c r="BF19" s="21">
        <v>6.5781672137482907</v>
      </c>
      <c r="BG19" s="21">
        <v>6.8651292595600424</v>
      </c>
      <c r="BH19" s="21">
        <v>6.5781672137482907</v>
      </c>
      <c r="BI19" s="21">
        <v>7.1520913053717949</v>
      </c>
      <c r="BJ19" s="21">
        <v>6.5781672137482907</v>
      </c>
      <c r="BK19" s="21">
        <v>6.5781672137482907</v>
      </c>
      <c r="BL19" s="21">
        <v>6.8651292595600424</v>
      </c>
      <c r="BM19" s="21">
        <v>7.1520913053717949</v>
      </c>
      <c r="BN19" s="21">
        <v>6.5781672137482907</v>
      </c>
      <c r="BO19" s="21">
        <v>6.5781672137482907</v>
      </c>
      <c r="BP19" s="21">
        <v>7.1520913053717949</v>
      </c>
      <c r="BQ19" s="21">
        <v>6.5781672137482907</v>
      </c>
      <c r="BR19" s="21">
        <v>6.5781672137482907</v>
      </c>
      <c r="BS19" s="21">
        <v>6.8651292595600424</v>
      </c>
      <c r="BT19" s="21">
        <v>7.1520913053717949</v>
      </c>
      <c r="BU19" s="21">
        <v>6.5781672137482907</v>
      </c>
      <c r="BV19" s="21">
        <v>6.5781672137482907</v>
      </c>
      <c r="BW19" s="21">
        <v>6.8651292595600424</v>
      </c>
      <c r="BX19" s="21">
        <v>6.5781672137482907</v>
      </c>
      <c r="BY19" s="21">
        <v>6.8651292595600424</v>
      </c>
      <c r="BZ19" s="21">
        <v>6.5781672137482907</v>
      </c>
      <c r="CA19" s="21">
        <v>6.8651292595600424</v>
      </c>
      <c r="CB19" s="21">
        <v>7.1520913053717949</v>
      </c>
      <c r="CC19" s="21">
        <v>6.5781672137482907</v>
      </c>
      <c r="CD19" s="21">
        <v>6.5781672137482907</v>
      </c>
      <c r="CE19" s="21">
        <v>6.8651292595600424</v>
      </c>
      <c r="CF19" s="21">
        <v>6.8651292595600424</v>
      </c>
      <c r="CG19" s="21">
        <v>7.1520913053717949</v>
      </c>
      <c r="CH19" s="21">
        <v>7.1520913053717949</v>
      </c>
      <c r="CI19" s="21">
        <v>6.5781672137482907</v>
      </c>
      <c r="CJ19" s="21">
        <v>6.5781672137482907</v>
      </c>
      <c r="CK19" s="21">
        <v>6.5781672137482907</v>
      </c>
      <c r="CL19" s="21">
        <v>6.8651292595600424</v>
      </c>
      <c r="CM19" s="21">
        <v>6.5781672137482907</v>
      </c>
      <c r="CN19" s="21">
        <v>7.1520913053717949</v>
      </c>
      <c r="CO19" s="21">
        <v>6.5781672137482907</v>
      </c>
      <c r="CP19" s="21">
        <v>6.5781672137482907</v>
      </c>
      <c r="CQ19" s="21">
        <v>6.5781672137482907</v>
      </c>
      <c r="CR19" s="21">
        <v>6.5781672137482907</v>
      </c>
      <c r="CS19" s="21">
        <v>6.5781672137482907</v>
      </c>
      <c r="CT19" s="21">
        <v>6.5781672137482907</v>
      </c>
      <c r="CU19" s="21">
        <v>6.5781672137482907</v>
      </c>
      <c r="CV19" s="21">
        <v>6.5781672137482907</v>
      </c>
      <c r="CW19" s="21">
        <v>6.8651292595600424</v>
      </c>
      <c r="CX19" s="21">
        <v>6.5781672137482907</v>
      </c>
      <c r="CY19" s="21">
        <v>6.5781672137482907</v>
      </c>
      <c r="CZ19" s="21">
        <v>6.8651292595600424</v>
      </c>
      <c r="DA19" s="21">
        <v>7.1520913053717949</v>
      </c>
      <c r="DB19" s="21">
        <v>6.5781672137482907</v>
      </c>
      <c r="DC19" s="21">
        <v>6.5781672137482907</v>
      </c>
      <c r="DD19" s="21">
        <v>7.1520913053717949</v>
      </c>
      <c r="DE19" s="21">
        <v>6.8651292595600424</v>
      </c>
      <c r="DF19" s="21">
        <v>6.5781672137482907</v>
      </c>
      <c r="DG19" s="21">
        <v>6.8651292595600424</v>
      </c>
      <c r="DH19" s="21">
        <v>6.5781672137482907</v>
      </c>
      <c r="DI19" s="21">
        <v>6.5781672137482907</v>
      </c>
      <c r="DJ19" s="21">
        <v>6.5781672137482907</v>
      </c>
      <c r="DK19" s="21">
        <v>6.5781672137482907</v>
      </c>
      <c r="DL19" s="21">
        <v>7.1520913053717949</v>
      </c>
      <c r="DM19" s="21">
        <v>6.5781672137482907</v>
      </c>
      <c r="DN19" s="21">
        <v>7.1520913053717949</v>
      </c>
      <c r="DO19" s="21">
        <v>7.1520913053717949</v>
      </c>
      <c r="DP19" s="21">
        <v>6.5781672137482907</v>
      </c>
      <c r="DQ19" s="21">
        <v>7.1520913053717949</v>
      </c>
      <c r="DR19" s="21">
        <v>6.5781672137482907</v>
      </c>
      <c r="DS19" s="21">
        <v>6.5781672137482907</v>
      </c>
      <c r="DT19" s="21">
        <v>6.5781672137482907</v>
      </c>
      <c r="DU19" s="21">
        <v>6.5781672137482907</v>
      </c>
      <c r="DV19" s="21">
        <v>7.1520913053717949</v>
      </c>
      <c r="DW19" s="21">
        <v>6.8651292595600424</v>
      </c>
      <c r="DX19" s="21">
        <v>6.8651292595600424</v>
      </c>
      <c r="DY19" s="21">
        <v>7.1520913053717949</v>
      </c>
      <c r="DZ19" s="21">
        <v>6.5781672137482907</v>
      </c>
      <c r="EA19" s="21">
        <v>6.5781672137482907</v>
      </c>
      <c r="EB19" s="21">
        <v>6.5781672137482907</v>
      </c>
      <c r="EC19" s="21">
        <v>6.8651292595600424</v>
      </c>
      <c r="ED19" s="21">
        <v>6.5781672137482907</v>
      </c>
      <c r="EE19" s="21">
        <v>6.5781672137482907</v>
      </c>
      <c r="EF19" s="21">
        <v>6.5781672137482907</v>
      </c>
      <c r="EG19" s="21">
        <v>6.8651292595600424</v>
      </c>
      <c r="EH19" s="21">
        <v>6.8651292595600424</v>
      </c>
      <c r="EI19" s="21">
        <v>6.8651292595600424</v>
      </c>
      <c r="EJ19" s="21">
        <v>6.5781672137482907</v>
      </c>
      <c r="EK19" s="21">
        <v>6.5781672137482907</v>
      </c>
      <c r="EL19" s="21">
        <v>6.5781672137482907</v>
      </c>
      <c r="EM19" s="21">
        <v>6.5781672137482907</v>
      </c>
      <c r="EN19" s="21">
        <v>7.1520913053717949</v>
      </c>
      <c r="EO19" s="21">
        <v>7.1520913053717949</v>
      </c>
      <c r="EP19" s="21">
        <v>7.1520913053717949</v>
      </c>
      <c r="EQ19" s="21">
        <v>6.5781672137482907</v>
      </c>
      <c r="ER19" s="21">
        <v>6.5781672137482907</v>
      </c>
      <c r="ES19" s="21">
        <v>7.1520913053717949</v>
      </c>
      <c r="ET19" s="21">
        <v>6.5781672137482907</v>
      </c>
      <c r="EU19" s="21">
        <v>6.5781672137482907</v>
      </c>
      <c r="EV19" s="21">
        <v>7.1520913053717949</v>
      </c>
      <c r="EW19" s="21">
        <v>6.5781672137482907</v>
      </c>
      <c r="EX19" s="21">
        <v>7.1520913053717949</v>
      </c>
      <c r="EY19" s="21">
        <v>6.8651292595600424</v>
      </c>
      <c r="EZ19" s="21">
        <v>7.1520913053717949</v>
      </c>
      <c r="FA19" s="21">
        <v>6.5781672137482907</v>
      </c>
      <c r="FB19" s="21">
        <v>6.5781672137482907</v>
      </c>
      <c r="FC19" s="21">
        <v>7.1520913053717949</v>
      </c>
      <c r="FD19" s="21">
        <v>6.5781672137482907</v>
      </c>
      <c r="FE19" s="21">
        <v>6.5781672137482907</v>
      </c>
      <c r="FF19" s="21">
        <v>6.5781672137482907</v>
      </c>
      <c r="FG19" s="21">
        <v>6.8651292595600424</v>
      </c>
      <c r="FH19" s="21">
        <v>7.1520913053717949</v>
      </c>
      <c r="FI19" s="21">
        <v>6.5781672137482907</v>
      </c>
      <c r="FJ19" s="21">
        <v>7.1520913053717949</v>
      </c>
      <c r="FK19" s="21">
        <v>6.5781672137482907</v>
      </c>
      <c r="FL19" s="21">
        <v>6.5781672137482907</v>
      </c>
      <c r="FM19" s="21">
        <v>6.5781672137482907</v>
      </c>
      <c r="FN19" s="21">
        <v>6.5781672137482907</v>
      </c>
      <c r="FO19" s="21">
        <v>6.5781672137482907</v>
      </c>
      <c r="FP19" s="21">
        <v>6.5781672137482907</v>
      </c>
      <c r="FQ19" s="21">
        <v>6.5781672137482907</v>
      </c>
      <c r="FR19" s="21">
        <v>6.5781672137482907</v>
      </c>
      <c r="FS19" s="21">
        <v>7.1520913053717949</v>
      </c>
      <c r="FT19" s="21">
        <v>7.1520913053717949</v>
      </c>
      <c r="FU19" s="21">
        <v>7.1520913053717949</v>
      </c>
      <c r="FV19" s="21">
        <v>7.1520913053717949</v>
      </c>
      <c r="FW19" s="21">
        <v>6.5781672137482907</v>
      </c>
      <c r="FX19" s="21">
        <v>6.5781672137482907</v>
      </c>
      <c r="FY19" s="21">
        <v>6.5781672137482907</v>
      </c>
      <c r="FZ19" s="21">
        <v>6.5781672137482907</v>
      </c>
      <c r="GA19" s="21">
        <v>6.5781672137482907</v>
      </c>
      <c r="GB19" s="21">
        <v>7.1520913053717949</v>
      </c>
      <c r="GC19" s="21">
        <v>6.5781672137482907</v>
      </c>
      <c r="GD19" s="21">
        <v>7.1520913053717949</v>
      </c>
      <c r="GE19" s="21">
        <v>6.5781672137482907</v>
      </c>
      <c r="GF19" s="21">
        <v>7.1520913053717949</v>
      </c>
      <c r="GG19" s="21">
        <v>6.8651292595600424</v>
      </c>
      <c r="GH19" s="21">
        <v>6.5781672137482907</v>
      </c>
      <c r="GI19" s="21">
        <v>6.5781672137482907</v>
      </c>
      <c r="GJ19" s="21">
        <v>6.5781672137482907</v>
      </c>
      <c r="GK19" s="21">
        <v>6.5781672137482907</v>
      </c>
      <c r="GL19" s="21">
        <v>6.5781672137482907</v>
      </c>
      <c r="GM19" s="21">
        <v>6.5781672137482907</v>
      </c>
      <c r="GN19" s="21">
        <v>7.1520913053717949</v>
      </c>
      <c r="GO19" s="21">
        <v>6.5781672137482907</v>
      </c>
      <c r="GP19" s="21">
        <v>6.5781672137482907</v>
      </c>
      <c r="GQ19" s="21">
        <v>6.5781672137482907</v>
      </c>
      <c r="GR19" s="21">
        <v>6.5781672137482907</v>
      </c>
      <c r="GS19" s="21">
        <v>6.5781672137482907</v>
      </c>
      <c r="GT19" s="21">
        <v>6.5781672137482907</v>
      </c>
      <c r="GU19" s="21">
        <v>6.5781672137482907</v>
      </c>
      <c r="GV19" s="21">
        <v>7.1520913053717949</v>
      </c>
      <c r="GW19" s="21">
        <v>7.1520913053717949</v>
      </c>
      <c r="GX19" s="21">
        <v>6.5781672137482907</v>
      </c>
      <c r="GY19" s="21">
        <v>6.5781672137482907</v>
      </c>
      <c r="GZ19" s="21">
        <v>6.5781672137482907</v>
      </c>
      <c r="HA19" s="21">
        <v>6.5781672137482907</v>
      </c>
      <c r="HB19" s="21">
        <v>6.8651292595600424</v>
      </c>
      <c r="HC19" s="21">
        <v>6.5781672137482907</v>
      </c>
      <c r="HD19" s="21">
        <v>6.8651292595600424</v>
      </c>
      <c r="HE19" s="21">
        <v>6.8651292595600424</v>
      </c>
      <c r="HF19" s="21">
        <v>6.5781672137482907</v>
      </c>
      <c r="HG19" s="21">
        <v>6.5781672137482907</v>
      </c>
      <c r="HH19" s="21">
        <v>6.5781672137482907</v>
      </c>
      <c r="HI19" s="21">
        <v>7.1520913053717949</v>
      </c>
      <c r="HJ19" s="21">
        <v>6.5781672137482907</v>
      </c>
      <c r="HK19" s="21">
        <v>6.5781672137482907</v>
      </c>
      <c r="HL19" s="21">
        <v>6.5781672137482907</v>
      </c>
      <c r="HM19" s="21">
        <v>7.1520913053717949</v>
      </c>
      <c r="HN19" s="21">
        <v>6.8651292595600424</v>
      </c>
      <c r="HO19" s="21">
        <v>7.1520913053717949</v>
      </c>
      <c r="HP19" s="21">
        <v>6.8651292595600424</v>
      </c>
      <c r="HQ19" s="21">
        <v>6.5781672137482907</v>
      </c>
      <c r="HR19" s="21">
        <v>6.8651292595600424</v>
      </c>
      <c r="HS19" s="21">
        <v>6.5781672137482907</v>
      </c>
      <c r="HT19" s="21">
        <v>6.5781672137482907</v>
      </c>
      <c r="HU19" s="21">
        <v>6.5781672137482907</v>
      </c>
      <c r="HV19" s="21">
        <v>6.5781672137482907</v>
      </c>
      <c r="HW19" s="21">
        <v>6.5781672137482907</v>
      </c>
      <c r="HX19" s="21">
        <v>6.5781672137482907</v>
      </c>
      <c r="HY19" s="21">
        <v>7.1520913053717949</v>
      </c>
      <c r="HZ19" s="21">
        <v>6.5781672137482907</v>
      </c>
      <c r="IA19" s="21">
        <v>6.8651292595600424</v>
      </c>
      <c r="IB19" s="21">
        <v>6.5781672137482907</v>
      </c>
      <c r="IC19" s="21">
        <v>6.5781672137482907</v>
      </c>
      <c r="ID19" s="21">
        <v>6.5781672137482907</v>
      </c>
      <c r="IE19" s="21">
        <v>7.1520913053717949</v>
      </c>
      <c r="IF19" s="21">
        <v>6.5781672137482907</v>
      </c>
      <c r="IG19" s="21">
        <v>7.1520913053717949</v>
      </c>
      <c r="IH19" s="21">
        <v>6.5781672137482907</v>
      </c>
      <c r="II19" s="21">
        <v>6.8651292595600424</v>
      </c>
      <c r="IJ19" s="21">
        <v>6.5781672137482907</v>
      </c>
      <c r="IK19" s="21">
        <v>6.5781672137482907</v>
      </c>
      <c r="IL19" s="21">
        <v>6.5781672137482907</v>
      </c>
      <c r="IM19" s="21">
        <v>7.1520913053717949</v>
      </c>
      <c r="IN19" s="21">
        <v>6.5781672137482907</v>
      </c>
      <c r="IO19" s="21">
        <v>6.8651292595600424</v>
      </c>
      <c r="IP19" s="21">
        <v>6.5781672137482907</v>
      </c>
      <c r="IQ19" s="21">
        <v>7.1520913053717949</v>
      </c>
      <c r="IR19" s="21">
        <v>6.5781672137482907</v>
      </c>
      <c r="IS19" s="21">
        <v>6.5781672137482907</v>
      </c>
      <c r="IT19" s="21">
        <v>6.5781672137482907</v>
      </c>
      <c r="IU19" s="21">
        <v>6.8651292595600424</v>
      </c>
      <c r="IV19" s="21">
        <v>7.1520913053717949</v>
      </c>
      <c r="IW19" s="21">
        <v>7.1520913053717949</v>
      </c>
      <c r="IX19" s="21">
        <v>7.1520913053717949</v>
      </c>
      <c r="IY19" s="21">
        <v>6.5781672137482907</v>
      </c>
      <c r="IZ19" s="21">
        <v>6.8651292595600424</v>
      </c>
      <c r="JA19" s="21">
        <v>7.1520913053717949</v>
      </c>
      <c r="JB19" s="21">
        <v>6.8651292595600424</v>
      </c>
      <c r="JC19" s="21">
        <v>6.5781672137482907</v>
      </c>
      <c r="JD19" s="21">
        <v>6.8651292595600424</v>
      </c>
      <c r="JE19" s="21">
        <v>7.1520913053717949</v>
      </c>
      <c r="JF19" s="21">
        <v>6.5781672137482907</v>
      </c>
      <c r="JG19" s="21">
        <v>6.5781672137482907</v>
      </c>
      <c r="JH19" s="21">
        <v>7.1520913053717949</v>
      </c>
      <c r="JI19" s="21">
        <v>6.5781672137482907</v>
      </c>
      <c r="JJ19" s="21">
        <v>6.5781672137482907</v>
      </c>
      <c r="JK19" s="21">
        <v>7.1520913053717949</v>
      </c>
      <c r="JL19" s="21">
        <v>6.5781672137482907</v>
      </c>
      <c r="JM19" s="21">
        <v>6.8651292595600424</v>
      </c>
      <c r="JN19" s="21">
        <v>7.1520913053717949</v>
      </c>
      <c r="JO19" s="21">
        <v>6.5781672137482907</v>
      </c>
      <c r="JP19" s="21">
        <v>6.5781672137482907</v>
      </c>
      <c r="JQ19" s="21">
        <v>6.5781672137482907</v>
      </c>
      <c r="JR19" s="21">
        <v>6.8651292595600424</v>
      </c>
      <c r="JS19" s="21">
        <v>6.5781672137482907</v>
      </c>
      <c r="JT19" s="21">
        <v>6.5781672137482907</v>
      </c>
      <c r="JU19" s="21">
        <v>6.5781672137482907</v>
      </c>
      <c r="JV19" s="21">
        <v>6.5781672137482907</v>
      </c>
      <c r="JW19" s="21">
        <v>6.5781672137482907</v>
      </c>
      <c r="JX19" s="21">
        <v>6.5781672137482907</v>
      </c>
      <c r="JY19" s="21">
        <v>6.5781672137482907</v>
      </c>
      <c r="JZ19" s="21">
        <v>6.5781672137482907</v>
      </c>
      <c r="KA19" s="21">
        <v>7.1520913053717949</v>
      </c>
      <c r="KB19" s="21">
        <v>6.5781672137482907</v>
      </c>
      <c r="KC19" s="21">
        <v>6.5781672137482907</v>
      </c>
      <c r="KD19" s="21">
        <v>7.1520913053717949</v>
      </c>
      <c r="KE19" s="21">
        <v>6.5781672137482907</v>
      </c>
      <c r="KF19" s="21">
        <v>6.5781672137482907</v>
      </c>
      <c r="KG19" s="21">
        <v>6.8651292595600424</v>
      </c>
      <c r="KH19" s="21">
        <v>6.8651292595600424</v>
      </c>
      <c r="KI19" s="21">
        <v>6.5781672137482907</v>
      </c>
      <c r="KJ19" s="21">
        <v>6.5781672137482907</v>
      </c>
      <c r="KK19" s="21">
        <v>6.5781672137482907</v>
      </c>
      <c r="KL19" s="21">
        <v>6.5781672137482907</v>
      </c>
      <c r="KM19" s="21">
        <v>6.8651292595600424</v>
      </c>
      <c r="KN19" s="21">
        <v>6.5781672137482907</v>
      </c>
      <c r="KO19" s="21">
        <v>6.8651292595600424</v>
      </c>
      <c r="KP19" s="21">
        <v>6.5781672137482907</v>
      </c>
      <c r="KQ19" s="21">
        <v>6.5781672137482907</v>
      </c>
      <c r="KR19" s="21">
        <v>6.5781672137482907</v>
      </c>
      <c r="KS19" s="21">
        <v>6.5781672137482907</v>
      </c>
      <c r="KT19" s="21">
        <v>6.5781672137482907</v>
      </c>
      <c r="KU19" s="21">
        <v>6.5781672137482907</v>
      </c>
      <c r="KV19" s="21">
        <v>6.5781672137482907</v>
      </c>
      <c r="KW19" s="21">
        <v>6.5781672137482907</v>
      </c>
      <c r="KX19" s="21">
        <v>6.8651292595600424</v>
      </c>
      <c r="KY19" s="21">
        <v>6.5781672137482907</v>
      </c>
      <c r="KZ19" s="21">
        <v>7.1520913053717949</v>
      </c>
      <c r="LA19" s="21">
        <v>6.8651292595600424</v>
      </c>
      <c r="LB19" s="21">
        <v>7.1520913053717949</v>
      </c>
      <c r="LC19" s="21">
        <v>6.5781672137482907</v>
      </c>
      <c r="LD19" s="21">
        <v>6.8651292595600424</v>
      </c>
      <c r="LE19" s="21">
        <v>6.5781672137482907</v>
      </c>
      <c r="LF19" s="21">
        <v>6.8651292595600424</v>
      </c>
      <c r="LG19" s="21">
        <v>6.8651292595600424</v>
      </c>
      <c r="LH19" s="21">
        <v>7.1520913053717949</v>
      </c>
      <c r="LI19" s="21">
        <v>6.5781672137482907</v>
      </c>
      <c r="LJ19" s="21">
        <v>7.1520913053717949</v>
      </c>
      <c r="LK19" s="21">
        <v>6.5781672137482907</v>
      </c>
      <c r="LL19" s="21">
        <v>6.5781672137482907</v>
      </c>
      <c r="LM19" s="21">
        <v>6.8651292595600424</v>
      </c>
      <c r="LN19" s="21">
        <v>6.5781672137482907</v>
      </c>
      <c r="LO19" s="21">
        <v>6.5781672137482907</v>
      </c>
      <c r="LP19" s="21">
        <v>6.5781672137482907</v>
      </c>
      <c r="LQ19" s="21">
        <v>7.1520913053717949</v>
      </c>
      <c r="LR19" s="21">
        <v>6.8651292595600424</v>
      </c>
      <c r="LS19" s="21">
        <v>7.1520913053717949</v>
      </c>
      <c r="LT19" s="21">
        <v>6.5781672137482907</v>
      </c>
      <c r="LU19" s="21">
        <v>7.1520913053717949</v>
      </c>
      <c r="LV19" s="21">
        <v>6.5781672137482907</v>
      </c>
      <c r="LW19" s="21">
        <v>6.5781672137482907</v>
      </c>
      <c r="LX19" s="21">
        <v>6.5781672137482907</v>
      </c>
      <c r="LY19" s="21">
        <v>6.5781672137482907</v>
      </c>
      <c r="LZ19" s="21">
        <v>6.5781672137482907</v>
      </c>
      <c r="MA19" s="21">
        <v>6.5781672137482907</v>
      </c>
      <c r="MB19" s="21">
        <v>6.5781672137482907</v>
      </c>
      <c r="MC19" s="21">
        <v>7.1520913053717949</v>
      </c>
      <c r="MD19" s="21">
        <v>6.5781672137482907</v>
      </c>
      <c r="ME19" s="21">
        <v>6.5781672137482907</v>
      </c>
      <c r="MF19" s="21">
        <v>7.1520913053717949</v>
      </c>
      <c r="MG19" s="21">
        <v>6.8651292595600424</v>
      </c>
      <c r="MH19" s="21">
        <v>6.5781672137482907</v>
      </c>
      <c r="MI19" s="21">
        <v>6.5781672137482907</v>
      </c>
      <c r="MJ19" s="21">
        <v>6.5781672137482907</v>
      </c>
      <c r="MK19" s="21">
        <v>7.1520913053717949</v>
      </c>
      <c r="ML19" s="21">
        <v>6.8651292595600424</v>
      </c>
      <c r="MM19" s="21">
        <v>6.5781672137482907</v>
      </c>
      <c r="MN19" s="21">
        <v>6.5781672137482907</v>
      </c>
      <c r="MO19" s="21">
        <v>7.1520913053717949</v>
      </c>
      <c r="MP19" s="21">
        <v>6.5781672137482907</v>
      </c>
      <c r="MQ19" s="21">
        <v>7.1520913053717949</v>
      </c>
      <c r="MR19" s="21">
        <v>6.5781672137482907</v>
      </c>
      <c r="MS19" s="21">
        <v>6.5781672137482907</v>
      </c>
      <c r="MT19" s="21">
        <v>6.5781672137482907</v>
      </c>
      <c r="MU19" s="21">
        <v>6.8651292595600424</v>
      </c>
      <c r="MV19" s="21">
        <v>6.5781672137482907</v>
      </c>
      <c r="MW19" s="21">
        <v>7.1520913053717949</v>
      </c>
      <c r="MX19" s="21">
        <v>6.5781672137482907</v>
      </c>
      <c r="MY19" s="21">
        <v>6.8651292595600424</v>
      </c>
      <c r="MZ19" s="21">
        <v>6.5781672137482907</v>
      </c>
      <c r="NA19" s="21">
        <v>6.5781672137482907</v>
      </c>
      <c r="NB19" s="21">
        <v>6.5781672137482907</v>
      </c>
      <c r="NC19" s="21">
        <v>6.8651292595600424</v>
      </c>
      <c r="ND19" s="21">
        <v>7.1520913053717949</v>
      </c>
      <c r="NE19" s="21">
        <v>6.5781672137482907</v>
      </c>
      <c r="NF19" s="21">
        <v>6.5781672137482907</v>
      </c>
      <c r="NG19" s="21">
        <v>7.1520913053717949</v>
      </c>
      <c r="NH19" s="21">
        <v>6.5781672137482907</v>
      </c>
      <c r="NI19" s="21">
        <v>6.5781672137482907</v>
      </c>
      <c r="NJ19" s="21">
        <v>6.5781672137482907</v>
      </c>
      <c r="NK19" s="21">
        <v>7.1520913053717949</v>
      </c>
      <c r="NL19" s="21">
        <v>6.5781672137482907</v>
      </c>
      <c r="NM19" s="21">
        <v>6.5781672137482907</v>
      </c>
      <c r="NN19" s="21">
        <v>6.5781672137482907</v>
      </c>
      <c r="NO19" s="21">
        <v>6.5781672137482907</v>
      </c>
      <c r="NP19" s="21">
        <v>6.8651292595600424</v>
      </c>
      <c r="NQ19" s="21">
        <v>6.5781672137482907</v>
      </c>
      <c r="NR19" s="21">
        <v>6.8651292595600424</v>
      </c>
      <c r="NS19" s="21">
        <v>7.1520913053717949</v>
      </c>
      <c r="NT19" s="21">
        <v>6.5781672137482907</v>
      </c>
      <c r="NU19" s="21">
        <v>6.5781672137482907</v>
      </c>
      <c r="NV19" s="21">
        <v>6.5781672137482907</v>
      </c>
      <c r="NW19" s="21">
        <v>6.5781672137482907</v>
      </c>
      <c r="NX19" s="21">
        <v>6.8651292595600424</v>
      </c>
      <c r="NY19" s="21">
        <v>6.8651292595600424</v>
      </c>
      <c r="NZ19" s="21">
        <v>6.5781672137482907</v>
      </c>
      <c r="OA19" s="21">
        <v>6.5781672137482907</v>
      </c>
      <c r="OB19" s="21">
        <v>6.5781672137482907</v>
      </c>
      <c r="OC19" s="21">
        <v>7.1520913053717949</v>
      </c>
      <c r="OD19" s="21">
        <v>6.5781672137482907</v>
      </c>
      <c r="OE19" s="21">
        <v>6.5781672137482907</v>
      </c>
      <c r="OF19" s="21">
        <v>6.5781672137482907</v>
      </c>
      <c r="OG19" s="21">
        <v>6.8651292595600424</v>
      </c>
      <c r="OH19" s="21">
        <v>6.8651292595600424</v>
      </c>
      <c r="OI19" s="21">
        <v>6.5781672137482907</v>
      </c>
      <c r="OJ19" s="21">
        <v>6.5781672137482907</v>
      </c>
      <c r="OK19" s="21">
        <v>7.1520913053717949</v>
      </c>
      <c r="OL19" s="21">
        <v>6.5781672137482907</v>
      </c>
      <c r="OM19" s="21">
        <v>6.8651292595600424</v>
      </c>
      <c r="ON19" s="21">
        <v>6.5781672137482907</v>
      </c>
      <c r="OO19" s="21">
        <v>6.5781672137482907</v>
      </c>
      <c r="OP19" s="21">
        <v>6.5781672137482907</v>
      </c>
      <c r="OQ19" s="21">
        <v>6.8651292595600424</v>
      </c>
      <c r="OR19" s="21">
        <v>6.5781672137482907</v>
      </c>
      <c r="OS19" s="21">
        <v>6.5781672137482907</v>
      </c>
      <c r="OT19" s="21">
        <v>6.8651292595600424</v>
      </c>
      <c r="OU19" s="21">
        <v>6.5781672137482907</v>
      </c>
      <c r="OV19" s="21">
        <v>6.5781672137482907</v>
      </c>
      <c r="OW19" s="21">
        <v>7.1520913053717949</v>
      </c>
      <c r="OX19" s="21">
        <v>6.5781672137482907</v>
      </c>
      <c r="OY19" s="21">
        <v>6.8651292595600424</v>
      </c>
      <c r="OZ19" s="21">
        <v>6.5781672137482907</v>
      </c>
      <c r="PA19" s="21">
        <v>6.5781672137482907</v>
      </c>
      <c r="PB19" s="21">
        <v>6.8651292595600424</v>
      </c>
      <c r="PC19" s="21">
        <v>7.1520913053717949</v>
      </c>
      <c r="PD19" s="21">
        <v>6.5781672137482907</v>
      </c>
      <c r="PE19" s="21">
        <v>6.8651292595600424</v>
      </c>
      <c r="PF19" s="21">
        <v>6.5781672137482907</v>
      </c>
      <c r="PG19" s="21">
        <v>7.1520913053717949</v>
      </c>
      <c r="PH19" s="21">
        <v>6.8651292595600424</v>
      </c>
      <c r="PI19" s="21">
        <v>6.5781672137482907</v>
      </c>
      <c r="PJ19" s="21">
        <v>6.5781672137482907</v>
      </c>
      <c r="PK19" s="21">
        <v>6.5781672137482907</v>
      </c>
      <c r="PL19" s="21">
        <v>6.8651292595600424</v>
      </c>
      <c r="PM19" s="21">
        <v>6.5781672137482907</v>
      </c>
      <c r="PN19" s="21">
        <v>7.1520913053717949</v>
      </c>
      <c r="PO19" s="21">
        <v>7.1520913053717949</v>
      </c>
      <c r="PP19" s="21">
        <v>6.5781672137482907</v>
      </c>
      <c r="PQ19" s="21">
        <v>6.8651292595600424</v>
      </c>
      <c r="PR19" s="21">
        <v>6.8651292595600424</v>
      </c>
      <c r="PS19" s="21">
        <v>7.1520913053717949</v>
      </c>
      <c r="PT19" s="21">
        <v>6.5781672137482907</v>
      </c>
      <c r="PU19" s="21">
        <v>6.8651292595600424</v>
      </c>
      <c r="PV19" s="21">
        <v>6.8651292595600424</v>
      </c>
      <c r="PW19" s="21">
        <v>6.5781672137482907</v>
      </c>
      <c r="PX19" s="21">
        <v>6.5781672137482907</v>
      </c>
      <c r="PY19" s="21">
        <v>6.8651292595600424</v>
      </c>
      <c r="PZ19" s="21">
        <v>6.5781672137482907</v>
      </c>
      <c r="QA19" s="21">
        <v>6.5781672137482907</v>
      </c>
      <c r="QB19" s="21">
        <v>7.1520913053717949</v>
      </c>
      <c r="QC19" s="21">
        <v>7.1520913053717949</v>
      </c>
      <c r="QD19" s="21">
        <v>7.1520913053717949</v>
      </c>
      <c r="QE19" s="21">
        <v>6.5781672137482907</v>
      </c>
      <c r="QF19" s="21">
        <v>7.1520913053717949</v>
      </c>
      <c r="QG19" s="21">
        <v>7.1520913053717949</v>
      </c>
      <c r="QH19" s="21">
        <v>6.5781672137482907</v>
      </c>
      <c r="QI19" s="21">
        <v>6.5781672137482907</v>
      </c>
      <c r="QJ19" s="21">
        <v>6.8651292595600424</v>
      </c>
      <c r="QK19" s="21">
        <v>7.1520913053717949</v>
      </c>
      <c r="QL19" s="21">
        <v>6.5781672137482907</v>
      </c>
      <c r="QM19" s="21">
        <v>7.1520913053717949</v>
      </c>
      <c r="QN19" s="21">
        <v>6.5781672137482907</v>
      </c>
      <c r="QO19" s="21">
        <v>6.5781672137482907</v>
      </c>
      <c r="QP19" s="21">
        <v>6.5781672137482907</v>
      </c>
      <c r="QQ19" s="21">
        <v>7.1520913053717949</v>
      </c>
      <c r="QR19" s="21">
        <v>6.5781672137482907</v>
      </c>
      <c r="QS19" s="21">
        <v>6.8651292595600424</v>
      </c>
      <c r="QT19" s="21">
        <v>6.8651292595600424</v>
      </c>
      <c r="QU19" s="21">
        <v>6.5781672137482907</v>
      </c>
      <c r="QV19" s="21">
        <v>6.8651292595600424</v>
      </c>
      <c r="QW19" s="21">
        <v>6.5781672137482907</v>
      </c>
      <c r="QX19" s="21">
        <v>6.5781672137482907</v>
      </c>
      <c r="QY19" s="21">
        <v>6.5781672137482907</v>
      </c>
      <c r="QZ19" s="21">
        <v>6.8651292595600424</v>
      </c>
      <c r="RA19" s="21">
        <v>7.1520913053717949</v>
      </c>
      <c r="RB19" s="21">
        <v>6.5781672137482907</v>
      </c>
      <c r="RC19" s="21">
        <v>6.8651292595600424</v>
      </c>
      <c r="RD19" s="21">
        <v>6.5781672137482907</v>
      </c>
      <c r="RE19" s="21">
        <v>6.5781672137482907</v>
      </c>
      <c r="RF19" s="21">
        <v>6.8651292595600424</v>
      </c>
      <c r="RG19" s="21">
        <v>7.1520913053717949</v>
      </c>
      <c r="RH19" s="21">
        <v>6.5781672137482907</v>
      </c>
      <c r="RI19" s="21">
        <v>6.8651292595600424</v>
      </c>
      <c r="RJ19" s="21">
        <v>6.8651292595600424</v>
      </c>
      <c r="RK19" s="21">
        <v>7.1520913053717949</v>
      </c>
      <c r="RL19" s="21">
        <v>6.5781672137482907</v>
      </c>
      <c r="RM19" s="21">
        <v>6.5781672137482907</v>
      </c>
      <c r="RN19" s="21">
        <v>6.8651292595600424</v>
      </c>
      <c r="RO19" s="21">
        <v>6.5781672137482907</v>
      </c>
      <c r="RP19" s="21">
        <v>6.5781672137482907</v>
      </c>
      <c r="RQ19" s="21">
        <v>6.5781672137482907</v>
      </c>
      <c r="RR19" s="21">
        <v>7.1520913053717949</v>
      </c>
      <c r="RS19" s="21">
        <v>6.5781672137482907</v>
      </c>
      <c r="RT19" s="21">
        <v>6.8651292595600424</v>
      </c>
      <c r="RU19" s="21">
        <v>6.5781672137482907</v>
      </c>
      <c r="RV19" s="21">
        <v>6.5781672137482907</v>
      </c>
      <c r="RW19" s="21">
        <v>6.8651292595600424</v>
      </c>
      <c r="RX19" s="21">
        <v>6.5781672137482907</v>
      </c>
      <c r="RY19" s="21">
        <v>6.5781672137482907</v>
      </c>
      <c r="RZ19" s="21">
        <v>6.8651292595600424</v>
      </c>
      <c r="SA19" s="21">
        <v>6.5781672137482907</v>
      </c>
      <c r="SB19" s="21">
        <v>7.1520913053717949</v>
      </c>
      <c r="SC19" s="21">
        <v>6.5781672137482907</v>
      </c>
      <c r="SD19" s="21">
        <v>7.1520913053717949</v>
      </c>
      <c r="SE19" s="21">
        <v>6.5781672137482907</v>
      </c>
      <c r="SF19" s="21">
        <v>7.1520913053717949</v>
      </c>
      <c r="SG19" s="21">
        <v>6.5781672137482907</v>
      </c>
      <c r="SH19" s="21">
        <v>6.5781672137482907</v>
      </c>
      <c r="SI19" s="21">
        <v>6.8651292595600424</v>
      </c>
      <c r="SJ19" s="21">
        <v>6.8651292595600424</v>
      </c>
      <c r="SK19" s="21">
        <v>6.5781672137482907</v>
      </c>
      <c r="SL19" s="21">
        <v>6.5781672137482907</v>
      </c>
      <c r="SM19" s="21">
        <v>6.5781672137482907</v>
      </c>
      <c r="SN19" s="21">
        <v>6.5781672137482907</v>
      </c>
    </row>
    <row r="20" spans="1:508" x14ac:dyDescent="0.35">
      <c r="A20" s="157">
        <v>51136</v>
      </c>
      <c r="B20" s="4">
        <v>6.67</v>
      </c>
      <c r="C20" s="4">
        <v>6.67</v>
      </c>
      <c r="D20" s="4">
        <v>6.67</v>
      </c>
      <c r="E20" s="4">
        <v>6.67</v>
      </c>
      <c r="F20" s="4">
        <v>6.67</v>
      </c>
      <c r="G20" s="4">
        <v>6.67</v>
      </c>
      <c r="H20" s="4">
        <v>6.67</v>
      </c>
      <c r="I20" s="4">
        <v>7.3435269452765404</v>
      </c>
      <c r="J20" s="4">
        <v>6.6665716893342575</v>
      </c>
      <c r="K20" s="4">
        <v>7.0050493173053994</v>
      </c>
      <c r="L20" s="4">
        <v>6.6665716893342575</v>
      </c>
      <c r="M20" s="4">
        <v>7.0050493173053994</v>
      </c>
      <c r="N20" s="4">
        <v>6.6665716893342575</v>
      </c>
      <c r="O20" s="4">
        <v>6.6665716893342575</v>
      </c>
      <c r="P20" s="4">
        <v>6.6665716893342575</v>
      </c>
      <c r="Q20" s="4">
        <v>6.6665716893342575</v>
      </c>
      <c r="R20" s="4">
        <v>7.0050493173053994</v>
      </c>
      <c r="S20" s="4">
        <v>6.6665716893342575</v>
      </c>
      <c r="T20" s="4">
        <v>7.0050493173053994</v>
      </c>
      <c r="U20" s="4">
        <v>6.6665716893342575</v>
      </c>
      <c r="V20" s="4">
        <v>6.6665716893342575</v>
      </c>
      <c r="W20" s="4">
        <v>6.6665716893342575</v>
      </c>
      <c r="X20" s="4">
        <v>7.0050493173053994</v>
      </c>
      <c r="Y20" s="4">
        <v>6.6665716893342575</v>
      </c>
      <c r="Z20" s="4">
        <v>6.6665716893342575</v>
      </c>
      <c r="AA20" s="4">
        <v>6.6665716893342575</v>
      </c>
      <c r="AB20" s="4">
        <v>7.3435269452765404</v>
      </c>
      <c r="AC20" s="4">
        <v>6.6665716893342575</v>
      </c>
      <c r="AD20" s="4">
        <v>6.6665716893342575</v>
      </c>
      <c r="AE20" s="4">
        <v>6.6665716893342575</v>
      </c>
      <c r="AF20" s="4">
        <v>6.6665716893342575</v>
      </c>
      <c r="AG20" s="4">
        <v>6.6665716893342575</v>
      </c>
      <c r="AH20" s="4">
        <v>6.6665716893342575</v>
      </c>
      <c r="AI20" s="4">
        <v>6.6665716893342575</v>
      </c>
      <c r="AJ20" s="4">
        <v>6.6665716893342575</v>
      </c>
      <c r="AK20" s="4">
        <v>6.6665716893342575</v>
      </c>
      <c r="AL20" s="4">
        <v>7.3435269452765404</v>
      </c>
      <c r="AM20" s="4">
        <v>7.0050493173053994</v>
      </c>
      <c r="AN20" s="4">
        <v>6.6665716893342575</v>
      </c>
      <c r="AO20" s="4">
        <v>6.6665716893342575</v>
      </c>
      <c r="AP20" s="4">
        <v>6.6665716893342575</v>
      </c>
      <c r="AQ20" s="4">
        <v>6.6665716893342575</v>
      </c>
      <c r="AR20" s="4">
        <v>7.3435269452765404</v>
      </c>
      <c r="AS20" s="4">
        <v>7.0050493173053994</v>
      </c>
      <c r="AT20" s="4">
        <v>6.6665716893342575</v>
      </c>
      <c r="AU20" s="4">
        <v>7.0050493173053994</v>
      </c>
      <c r="AV20" s="4">
        <v>7.3435269452765404</v>
      </c>
      <c r="AW20" s="4">
        <v>7.0050493173053994</v>
      </c>
      <c r="AX20" s="21">
        <v>6.6665716893342575</v>
      </c>
      <c r="AY20" s="21">
        <v>7.0050493173053994</v>
      </c>
      <c r="AZ20" s="21">
        <v>6.6665716893342575</v>
      </c>
      <c r="BA20" s="21">
        <v>7.3435269452765404</v>
      </c>
      <c r="BB20" s="21">
        <v>6.6665716893342575</v>
      </c>
      <c r="BC20" s="21">
        <v>7.3435269452765404</v>
      </c>
      <c r="BD20" s="21">
        <v>6.6665716893342575</v>
      </c>
      <c r="BE20" s="21">
        <v>6.6665716893342575</v>
      </c>
      <c r="BF20" s="21">
        <v>6.6665716893342575</v>
      </c>
      <c r="BG20" s="21">
        <v>7.0050493173053994</v>
      </c>
      <c r="BH20" s="21">
        <v>6.6665716893342575</v>
      </c>
      <c r="BI20" s="21">
        <v>7.3435269452765404</v>
      </c>
      <c r="BJ20" s="21">
        <v>6.6665716893342575</v>
      </c>
      <c r="BK20" s="21">
        <v>6.6665716893342575</v>
      </c>
      <c r="BL20" s="21">
        <v>7.0050493173053994</v>
      </c>
      <c r="BM20" s="21">
        <v>7.3435269452765404</v>
      </c>
      <c r="BN20" s="21">
        <v>6.6665716893342575</v>
      </c>
      <c r="BO20" s="21">
        <v>6.6665716893342575</v>
      </c>
      <c r="BP20" s="21">
        <v>7.3435269452765404</v>
      </c>
      <c r="BQ20" s="21">
        <v>6.6665716893342575</v>
      </c>
      <c r="BR20" s="21">
        <v>6.6665716893342575</v>
      </c>
      <c r="BS20" s="21">
        <v>7.0050493173053994</v>
      </c>
      <c r="BT20" s="21">
        <v>7.3435269452765404</v>
      </c>
      <c r="BU20" s="21">
        <v>6.6665716893342575</v>
      </c>
      <c r="BV20" s="21">
        <v>6.6665716893342575</v>
      </c>
      <c r="BW20" s="21">
        <v>7.0050493173053994</v>
      </c>
      <c r="BX20" s="21">
        <v>6.6665716893342575</v>
      </c>
      <c r="BY20" s="21">
        <v>7.0050493173053994</v>
      </c>
      <c r="BZ20" s="21">
        <v>6.6665716893342575</v>
      </c>
      <c r="CA20" s="21">
        <v>7.0050493173053994</v>
      </c>
      <c r="CB20" s="21">
        <v>7.3435269452765404</v>
      </c>
      <c r="CC20" s="21">
        <v>6.6665716893342575</v>
      </c>
      <c r="CD20" s="21">
        <v>6.6665716893342575</v>
      </c>
      <c r="CE20" s="21">
        <v>7.0050493173053994</v>
      </c>
      <c r="CF20" s="21">
        <v>7.0050493173053994</v>
      </c>
      <c r="CG20" s="21">
        <v>7.3435269452765404</v>
      </c>
      <c r="CH20" s="21">
        <v>7.3435269452765404</v>
      </c>
      <c r="CI20" s="21">
        <v>6.6665716893342575</v>
      </c>
      <c r="CJ20" s="21">
        <v>6.6665716893342575</v>
      </c>
      <c r="CK20" s="21">
        <v>6.6665716893342575</v>
      </c>
      <c r="CL20" s="21">
        <v>7.0050493173053994</v>
      </c>
      <c r="CM20" s="21">
        <v>6.6665716893342575</v>
      </c>
      <c r="CN20" s="21">
        <v>7.3435269452765404</v>
      </c>
      <c r="CO20" s="21">
        <v>6.6665716893342575</v>
      </c>
      <c r="CP20" s="21">
        <v>6.6665716893342575</v>
      </c>
      <c r="CQ20" s="21">
        <v>6.6665716893342575</v>
      </c>
      <c r="CR20" s="21">
        <v>6.6665716893342575</v>
      </c>
      <c r="CS20" s="21">
        <v>6.6665716893342575</v>
      </c>
      <c r="CT20" s="21">
        <v>6.6665716893342575</v>
      </c>
      <c r="CU20" s="21">
        <v>6.6665716893342575</v>
      </c>
      <c r="CV20" s="21">
        <v>6.6665716893342575</v>
      </c>
      <c r="CW20" s="21">
        <v>7.0050493173053994</v>
      </c>
      <c r="CX20" s="21">
        <v>6.6665716893342575</v>
      </c>
      <c r="CY20" s="21">
        <v>6.6665716893342575</v>
      </c>
      <c r="CZ20" s="21">
        <v>7.0050493173053994</v>
      </c>
      <c r="DA20" s="21">
        <v>7.3435269452765404</v>
      </c>
      <c r="DB20" s="21">
        <v>6.6665716893342575</v>
      </c>
      <c r="DC20" s="21">
        <v>6.6665716893342575</v>
      </c>
      <c r="DD20" s="21">
        <v>7.3435269452765404</v>
      </c>
      <c r="DE20" s="21">
        <v>7.0050493173053994</v>
      </c>
      <c r="DF20" s="21">
        <v>6.6665716893342575</v>
      </c>
      <c r="DG20" s="21">
        <v>7.0050493173053994</v>
      </c>
      <c r="DH20" s="21">
        <v>6.6665716893342575</v>
      </c>
      <c r="DI20" s="21">
        <v>6.6665716893342575</v>
      </c>
      <c r="DJ20" s="21">
        <v>6.6665716893342575</v>
      </c>
      <c r="DK20" s="21">
        <v>6.6665716893342575</v>
      </c>
      <c r="DL20" s="21">
        <v>7.3435269452765404</v>
      </c>
      <c r="DM20" s="21">
        <v>6.6665716893342575</v>
      </c>
      <c r="DN20" s="21">
        <v>7.3435269452765404</v>
      </c>
      <c r="DO20" s="21">
        <v>7.3435269452765404</v>
      </c>
      <c r="DP20" s="21">
        <v>6.6665716893342575</v>
      </c>
      <c r="DQ20" s="21">
        <v>7.3435269452765404</v>
      </c>
      <c r="DR20" s="21">
        <v>6.6665716893342575</v>
      </c>
      <c r="DS20" s="21">
        <v>6.6665716893342575</v>
      </c>
      <c r="DT20" s="21">
        <v>6.6665716893342575</v>
      </c>
      <c r="DU20" s="21">
        <v>6.6665716893342575</v>
      </c>
      <c r="DV20" s="21">
        <v>7.3435269452765404</v>
      </c>
      <c r="DW20" s="21">
        <v>7.0050493173053994</v>
      </c>
      <c r="DX20" s="21">
        <v>7.0050493173053994</v>
      </c>
      <c r="DY20" s="21">
        <v>7.3435269452765404</v>
      </c>
      <c r="DZ20" s="21">
        <v>6.6665716893342575</v>
      </c>
      <c r="EA20" s="21">
        <v>6.6665716893342575</v>
      </c>
      <c r="EB20" s="21">
        <v>6.6665716893342575</v>
      </c>
      <c r="EC20" s="21">
        <v>7.0050493173053994</v>
      </c>
      <c r="ED20" s="21">
        <v>6.6665716893342575</v>
      </c>
      <c r="EE20" s="21">
        <v>6.6665716893342575</v>
      </c>
      <c r="EF20" s="21">
        <v>6.6665716893342575</v>
      </c>
      <c r="EG20" s="21">
        <v>7.0050493173053994</v>
      </c>
      <c r="EH20" s="21">
        <v>7.0050493173053994</v>
      </c>
      <c r="EI20" s="21">
        <v>7.0050493173053994</v>
      </c>
      <c r="EJ20" s="21">
        <v>6.6665716893342575</v>
      </c>
      <c r="EK20" s="21">
        <v>6.6665716893342575</v>
      </c>
      <c r="EL20" s="21">
        <v>6.6665716893342575</v>
      </c>
      <c r="EM20" s="21">
        <v>6.6665716893342575</v>
      </c>
      <c r="EN20" s="21">
        <v>7.3435269452765404</v>
      </c>
      <c r="EO20" s="21">
        <v>7.3435269452765404</v>
      </c>
      <c r="EP20" s="21">
        <v>7.3435269452765404</v>
      </c>
      <c r="EQ20" s="21">
        <v>6.6665716893342575</v>
      </c>
      <c r="ER20" s="21">
        <v>6.6665716893342575</v>
      </c>
      <c r="ES20" s="21">
        <v>7.3435269452765404</v>
      </c>
      <c r="ET20" s="21">
        <v>6.6665716893342575</v>
      </c>
      <c r="EU20" s="21">
        <v>6.6665716893342575</v>
      </c>
      <c r="EV20" s="21">
        <v>7.3435269452765404</v>
      </c>
      <c r="EW20" s="21">
        <v>6.6665716893342575</v>
      </c>
      <c r="EX20" s="21">
        <v>7.3435269452765404</v>
      </c>
      <c r="EY20" s="21">
        <v>7.0050493173053994</v>
      </c>
      <c r="EZ20" s="21">
        <v>7.3435269452765404</v>
      </c>
      <c r="FA20" s="21">
        <v>6.6665716893342575</v>
      </c>
      <c r="FB20" s="21">
        <v>6.6665716893342575</v>
      </c>
      <c r="FC20" s="21">
        <v>7.3435269452765404</v>
      </c>
      <c r="FD20" s="21">
        <v>6.6665716893342575</v>
      </c>
      <c r="FE20" s="21">
        <v>6.6665716893342575</v>
      </c>
      <c r="FF20" s="21">
        <v>6.6665716893342575</v>
      </c>
      <c r="FG20" s="21">
        <v>7.0050493173053994</v>
      </c>
      <c r="FH20" s="21">
        <v>7.3435269452765404</v>
      </c>
      <c r="FI20" s="21">
        <v>6.6665716893342575</v>
      </c>
      <c r="FJ20" s="21">
        <v>7.3435269452765404</v>
      </c>
      <c r="FK20" s="21">
        <v>6.6665716893342575</v>
      </c>
      <c r="FL20" s="21">
        <v>6.6665716893342575</v>
      </c>
      <c r="FM20" s="21">
        <v>6.6665716893342575</v>
      </c>
      <c r="FN20" s="21">
        <v>6.6665716893342575</v>
      </c>
      <c r="FO20" s="21">
        <v>6.6665716893342575</v>
      </c>
      <c r="FP20" s="21">
        <v>6.6665716893342575</v>
      </c>
      <c r="FQ20" s="21">
        <v>6.6665716893342575</v>
      </c>
      <c r="FR20" s="21">
        <v>6.6665716893342575</v>
      </c>
      <c r="FS20" s="21">
        <v>7.3435269452765404</v>
      </c>
      <c r="FT20" s="21">
        <v>7.3435269452765404</v>
      </c>
      <c r="FU20" s="21">
        <v>7.3435269452765404</v>
      </c>
      <c r="FV20" s="21">
        <v>7.3435269452765404</v>
      </c>
      <c r="FW20" s="21">
        <v>6.6665716893342575</v>
      </c>
      <c r="FX20" s="21">
        <v>6.6665716893342575</v>
      </c>
      <c r="FY20" s="21">
        <v>6.6665716893342575</v>
      </c>
      <c r="FZ20" s="21">
        <v>6.6665716893342575</v>
      </c>
      <c r="GA20" s="21">
        <v>6.6665716893342575</v>
      </c>
      <c r="GB20" s="21">
        <v>7.3435269452765404</v>
      </c>
      <c r="GC20" s="21">
        <v>6.6665716893342575</v>
      </c>
      <c r="GD20" s="21">
        <v>7.3435269452765404</v>
      </c>
      <c r="GE20" s="21">
        <v>6.6665716893342575</v>
      </c>
      <c r="GF20" s="21">
        <v>7.3435269452765404</v>
      </c>
      <c r="GG20" s="21">
        <v>7.0050493173053994</v>
      </c>
      <c r="GH20" s="21">
        <v>6.6665716893342575</v>
      </c>
      <c r="GI20" s="21">
        <v>6.6665716893342575</v>
      </c>
      <c r="GJ20" s="21">
        <v>6.6665716893342575</v>
      </c>
      <c r="GK20" s="21">
        <v>6.6665716893342575</v>
      </c>
      <c r="GL20" s="21">
        <v>6.6665716893342575</v>
      </c>
      <c r="GM20" s="21">
        <v>6.6665716893342575</v>
      </c>
      <c r="GN20" s="21">
        <v>7.3435269452765404</v>
      </c>
      <c r="GO20" s="21">
        <v>6.6665716893342575</v>
      </c>
      <c r="GP20" s="21">
        <v>6.6665716893342575</v>
      </c>
      <c r="GQ20" s="21">
        <v>6.6665716893342575</v>
      </c>
      <c r="GR20" s="21">
        <v>6.6665716893342575</v>
      </c>
      <c r="GS20" s="21">
        <v>6.6665716893342575</v>
      </c>
      <c r="GT20" s="21">
        <v>6.6665716893342575</v>
      </c>
      <c r="GU20" s="21">
        <v>6.6665716893342575</v>
      </c>
      <c r="GV20" s="21">
        <v>7.3435269452765404</v>
      </c>
      <c r="GW20" s="21">
        <v>7.3435269452765404</v>
      </c>
      <c r="GX20" s="21">
        <v>6.6665716893342575</v>
      </c>
      <c r="GY20" s="21">
        <v>6.6665716893342575</v>
      </c>
      <c r="GZ20" s="21">
        <v>6.6665716893342575</v>
      </c>
      <c r="HA20" s="21">
        <v>6.6665716893342575</v>
      </c>
      <c r="HB20" s="21">
        <v>7.0050493173053994</v>
      </c>
      <c r="HC20" s="21">
        <v>6.6665716893342575</v>
      </c>
      <c r="HD20" s="21">
        <v>7.0050493173053994</v>
      </c>
      <c r="HE20" s="21">
        <v>7.0050493173053994</v>
      </c>
      <c r="HF20" s="21">
        <v>6.6665716893342575</v>
      </c>
      <c r="HG20" s="21">
        <v>6.6665716893342575</v>
      </c>
      <c r="HH20" s="21">
        <v>6.6665716893342575</v>
      </c>
      <c r="HI20" s="21">
        <v>7.3435269452765404</v>
      </c>
      <c r="HJ20" s="21">
        <v>6.6665716893342575</v>
      </c>
      <c r="HK20" s="21">
        <v>6.6665716893342575</v>
      </c>
      <c r="HL20" s="21">
        <v>6.6665716893342575</v>
      </c>
      <c r="HM20" s="21">
        <v>7.3435269452765404</v>
      </c>
      <c r="HN20" s="21">
        <v>7.0050493173053994</v>
      </c>
      <c r="HO20" s="21">
        <v>7.3435269452765404</v>
      </c>
      <c r="HP20" s="21">
        <v>7.0050493173053994</v>
      </c>
      <c r="HQ20" s="21">
        <v>6.6665716893342575</v>
      </c>
      <c r="HR20" s="21">
        <v>7.0050493173053994</v>
      </c>
      <c r="HS20" s="21">
        <v>6.6665716893342575</v>
      </c>
      <c r="HT20" s="21">
        <v>6.6665716893342575</v>
      </c>
      <c r="HU20" s="21">
        <v>6.6665716893342575</v>
      </c>
      <c r="HV20" s="21">
        <v>6.6665716893342575</v>
      </c>
      <c r="HW20" s="21">
        <v>6.6665716893342575</v>
      </c>
      <c r="HX20" s="21">
        <v>6.6665716893342575</v>
      </c>
      <c r="HY20" s="21">
        <v>7.3435269452765404</v>
      </c>
      <c r="HZ20" s="21">
        <v>6.6665716893342575</v>
      </c>
      <c r="IA20" s="21">
        <v>7.0050493173053994</v>
      </c>
      <c r="IB20" s="21">
        <v>6.6665716893342575</v>
      </c>
      <c r="IC20" s="21">
        <v>6.6665716893342575</v>
      </c>
      <c r="ID20" s="21">
        <v>6.6665716893342575</v>
      </c>
      <c r="IE20" s="21">
        <v>7.3435269452765404</v>
      </c>
      <c r="IF20" s="21">
        <v>6.6665716893342575</v>
      </c>
      <c r="IG20" s="21">
        <v>7.3435269452765404</v>
      </c>
      <c r="IH20" s="21">
        <v>6.6665716893342575</v>
      </c>
      <c r="II20" s="21">
        <v>7.0050493173053994</v>
      </c>
      <c r="IJ20" s="21">
        <v>6.6665716893342575</v>
      </c>
      <c r="IK20" s="21">
        <v>6.6665716893342575</v>
      </c>
      <c r="IL20" s="21">
        <v>6.6665716893342575</v>
      </c>
      <c r="IM20" s="21">
        <v>7.3435269452765404</v>
      </c>
      <c r="IN20" s="21">
        <v>6.6665716893342575</v>
      </c>
      <c r="IO20" s="21">
        <v>7.0050493173053994</v>
      </c>
      <c r="IP20" s="21">
        <v>6.6665716893342575</v>
      </c>
      <c r="IQ20" s="21">
        <v>7.3435269452765404</v>
      </c>
      <c r="IR20" s="21">
        <v>6.6665716893342575</v>
      </c>
      <c r="IS20" s="21">
        <v>6.6665716893342575</v>
      </c>
      <c r="IT20" s="21">
        <v>6.6665716893342575</v>
      </c>
      <c r="IU20" s="21">
        <v>7.0050493173053994</v>
      </c>
      <c r="IV20" s="21">
        <v>7.3435269452765404</v>
      </c>
      <c r="IW20" s="21">
        <v>7.3435269452765404</v>
      </c>
      <c r="IX20" s="21">
        <v>7.3435269452765404</v>
      </c>
      <c r="IY20" s="21">
        <v>6.6665716893342575</v>
      </c>
      <c r="IZ20" s="21">
        <v>7.0050493173053994</v>
      </c>
      <c r="JA20" s="21">
        <v>7.3435269452765404</v>
      </c>
      <c r="JB20" s="21">
        <v>7.0050493173053994</v>
      </c>
      <c r="JC20" s="21">
        <v>6.6665716893342575</v>
      </c>
      <c r="JD20" s="21">
        <v>7.0050493173053994</v>
      </c>
      <c r="JE20" s="21">
        <v>7.3435269452765404</v>
      </c>
      <c r="JF20" s="21">
        <v>6.6665716893342575</v>
      </c>
      <c r="JG20" s="21">
        <v>6.6665716893342575</v>
      </c>
      <c r="JH20" s="21">
        <v>7.3435269452765404</v>
      </c>
      <c r="JI20" s="21">
        <v>6.6665716893342575</v>
      </c>
      <c r="JJ20" s="21">
        <v>6.6665716893342575</v>
      </c>
      <c r="JK20" s="21">
        <v>7.3435269452765404</v>
      </c>
      <c r="JL20" s="21">
        <v>6.6665716893342575</v>
      </c>
      <c r="JM20" s="21">
        <v>7.0050493173053994</v>
      </c>
      <c r="JN20" s="21">
        <v>7.3435269452765404</v>
      </c>
      <c r="JO20" s="21">
        <v>6.6665716893342575</v>
      </c>
      <c r="JP20" s="21">
        <v>6.6665716893342575</v>
      </c>
      <c r="JQ20" s="21">
        <v>6.6665716893342575</v>
      </c>
      <c r="JR20" s="21">
        <v>7.0050493173053994</v>
      </c>
      <c r="JS20" s="21">
        <v>6.6665716893342575</v>
      </c>
      <c r="JT20" s="21">
        <v>6.6665716893342575</v>
      </c>
      <c r="JU20" s="21">
        <v>6.6665716893342575</v>
      </c>
      <c r="JV20" s="21">
        <v>6.6665716893342575</v>
      </c>
      <c r="JW20" s="21">
        <v>6.6665716893342575</v>
      </c>
      <c r="JX20" s="21">
        <v>6.6665716893342575</v>
      </c>
      <c r="JY20" s="21">
        <v>6.6665716893342575</v>
      </c>
      <c r="JZ20" s="21">
        <v>6.6665716893342575</v>
      </c>
      <c r="KA20" s="21">
        <v>7.3435269452765404</v>
      </c>
      <c r="KB20" s="21">
        <v>6.6665716893342575</v>
      </c>
      <c r="KC20" s="21">
        <v>6.6665716893342575</v>
      </c>
      <c r="KD20" s="21">
        <v>7.3435269452765404</v>
      </c>
      <c r="KE20" s="21">
        <v>6.6665716893342575</v>
      </c>
      <c r="KF20" s="21">
        <v>6.6665716893342575</v>
      </c>
      <c r="KG20" s="21">
        <v>7.0050493173053994</v>
      </c>
      <c r="KH20" s="21">
        <v>7.0050493173053994</v>
      </c>
      <c r="KI20" s="21">
        <v>6.6665716893342575</v>
      </c>
      <c r="KJ20" s="21">
        <v>6.6665716893342575</v>
      </c>
      <c r="KK20" s="21">
        <v>6.6665716893342575</v>
      </c>
      <c r="KL20" s="21">
        <v>6.6665716893342575</v>
      </c>
      <c r="KM20" s="21">
        <v>7.0050493173053994</v>
      </c>
      <c r="KN20" s="21">
        <v>6.6665716893342575</v>
      </c>
      <c r="KO20" s="21">
        <v>7.0050493173053994</v>
      </c>
      <c r="KP20" s="21">
        <v>6.6665716893342575</v>
      </c>
      <c r="KQ20" s="21">
        <v>6.6665716893342575</v>
      </c>
      <c r="KR20" s="21">
        <v>6.6665716893342575</v>
      </c>
      <c r="KS20" s="21">
        <v>6.6665716893342575</v>
      </c>
      <c r="KT20" s="21">
        <v>6.6665716893342575</v>
      </c>
      <c r="KU20" s="21">
        <v>6.6665716893342575</v>
      </c>
      <c r="KV20" s="21">
        <v>6.6665716893342575</v>
      </c>
      <c r="KW20" s="21">
        <v>6.6665716893342575</v>
      </c>
      <c r="KX20" s="21">
        <v>7.0050493173053994</v>
      </c>
      <c r="KY20" s="21">
        <v>6.6665716893342575</v>
      </c>
      <c r="KZ20" s="21">
        <v>7.3435269452765404</v>
      </c>
      <c r="LA20" s="21">
        <v>7.0050493173053994</v>
      </c>
      <c r="LB20" s="21">
        <v>7.3435269452765404</v>
      </c>
      <c r="LC20" s="21">
        <v>6.6665716893342575</v>
      </c>
      <c r="LD20" s="21">
        <v>7.0050493173053994</v>
      </c>
      <c r="LE20" s="21">
        <v>6.6665716893342575</v>
      </c>
      <c r="LF20" s="21">
        <v>7.0050493173053994</v>
      </c>
      <c r="LG20" s="21">
        <v>7.0050493173053994</v>
      </c>
      <c r="LH20" s="21">
        <v>7.3435269452765404</v>
      </c>
      <c r="LI20" s="21">
        <v>6.6665716893342575</v>
      </c>
      <c r="LJ20" s="21">
        <v>7.3435269452765404</v>
      </c>
      <c r="LK20" s="21">
        <v>6.6665716893342575</v>
      </c>
      <c r="LL20" s="21">
        <v>6.6665716893342575</v>
      </c>
      <c r="LM20" s="21">
        <v>7.0050493173053994</v>
      </c>
      <c r="LN20" s="21">
        <v>6.6665716893342575</v>
      </c>
      <c r="LO20" s="21">
        <v>6.6665716893342575</v>
      </c>
      <c r="LP20" s="21">
        <v>6.6665716893342575</v>
      </c>
      <c r="LQ20" s="21">
        <v>7.3435269452765404</v>
      </c>
      <c r="LR20" s="21">
        <v>7.0050493173053994</v>
      </c>
      <c r="LS20" s="21">
        <v>7.3435269452765404</v>
      </c>
      <c r="LT20" s="21">
        <v>6.6665716893342575</v>
      </c>
      <c r="LU20" s="21">
        <v>7.3435269452765404</v>
      </c>
      <c r="LV20" s="21">
        <v>6.6665716893342575</v>
      </c>
      <c r="LW20" s="21">
        <v>6.6665716893342575</v>
      </c>
      <c r="LX20" s="21">
        <v>6.6665716893342575</v>
      </c>
      <c r="LY20" s="21">
        <v>6.6665716893342575</v>
      </c>
      <c r="LZ20" s="21">
        <v>6.6665716893342575</v>
      </c>
      <c r="MA20" s="21">
        <v>6.6665716893342575</v>
      </c>
      <c r="MB20" s="21">
        <v>6.6665716893342575</v>
      </c>
      <c r="MC20" s="21">
        <v>7.3435269452765404</v>
      </c>
      <c r="MD20" s="21">
        <v>6.6665716893342575</v>
      </c>
      <c r="ME20" s="21">
        <v>6.6665716893342575</v>
      </c>
      <c r="MF20" s="21">
        <v>7.3435269452765404</v>
      </c>
      <c r="MG20" s="21">
        <v>7.0050493173053994</v>
      </c>
      <c r="MH20" s="21">
        <v>6.6665716893342575</v>
      </c>
      <c r="MI20" s="21">
        <v>6.6665716893342575</v>
      </c>
      <c r="MJ20" s="21">
        <v>6.6665716893342575</v>
      </c>
      <c r="MK20" s="21">
        <v>7.3435269452765404</v>
      </c>
      <c r="ML20" s="21">
        <v>7.0050493173053994</v>
      </c>
      <c r="MM20" s="21">
        <v>6.6665716893342575</v>
      </c>
      <c r="MN20" s="21">
        <v>6.6665716893342575</v>
      </c>
      <c r="MO20" s="21">
        <v>7.3435269452765404</v>
      </c>
      <c r="MP20" s="21">
        <v>6.6665716893342575</v>
      </c>
      <c r="MQ20" s="21">
        <v>7.3435269452765404</v>
      </c>
      <c r="MR20" s="21">
        <v>6.6665716893342575</v>
      </c>
      <c r="MS20" s="21">
        <v>6.6665716893342575</v>
      </c>
      <c r="MT20" s="21">
        <v>6.6665716893342575</v>
      </c>
      <c r="MU20" s="21">
        <v>7.0050493173053994</v>
      </c>
      <c r="MV20" s="21">
        <v>6.6665716893342575</v>
      </c>
      <c r="MW20" s="21">
        <v>7.3435269452765404</v>
      </c>
      <c r="MX20" s="21">
        <v>6.6665716893342575</v>
      </c>
      <c r="MY20" s="21">
        <v>7.0050493173053994</v>
      </c>
      <c r="MZ20" s="21">
        <v>6.6665716893342575</v>
      </c>
      <c r="NA20" s="21">
        <v>6.6665716893342575</v>
      </c>
      <c r="NB20" s="21">
        <v>6.6665716893342575</v>
      </c>
      <c r="NC20" s="21">
        <v>7.0050493173053994</v>
      </c>
      <c r="ND20" s="21">
        <v>7.3435269452765404</v>
      </c>
      <c r="NE20" s="21">
        <v>6.6665716893342575</v>
      </c>
      <c r="NF20" s="21">
        <v>6.6665716893342575</v>
      </c>
      <c r="NG20" s="21">
        <v>7.3435269452765404</v>
      </c>
      <c r="NH20" s="21">
        <v>6.6665716893342575</v>
      </c>
      <c r="NI20" s="21">
        <v>6.6665716893342575</v>
      </c>
      <c r="NJ20" s="21">
        <v>6.6665716893342575</v>
      </c>
      <c r="NK20" s="21">
        <v>7.3435269452765404</v>
      </c>
      <c r="NL20" s="21">
        <v>6.6665716893342575</v>
      </c>
      <c r="NM20" s="21">
        <v>6.6665716893342575</v>
      </c>
      <c r="NN20" s="21">
        <v>6.6665716893342575</v>
      </c>
      <c r="NO20" s="21">
        <v>6.6665716893342575</v>
      </c>
      <c r="NP20" s="21">
        <v>7.0050493173053994</v>
      </c>
      <c r="NQ20" s="21">
        <v>6.6665716893342575</v>
      </c>
      <c r="NR20" s="21">
        <v>7.0050493173053994</v>
      </c>
      <c r="NS20" s="21">
        <v>7.3435269452765404</v>
      </c>
      <c r="NT20" s="21">
        <v>6.6665716893342575</v>
      </c>
      <c r="NU20" s="21">
        <v>6.6665716893342575</v>
      </c>
      <c r="NV20" s="21">
        <v>6.6665716893342575</v>
      </c>
      <c r="NW20" s="21">
        <v>6.6665716893342575</v>
      </c>
      <c r="NX20" s="21">
        <v>7.0050493173053994</v>
      </c>
      <c r="NY20" s="21">
        <v>7.0050493173053994</v>
      </c>
      <c r="NZ20" s="21">
        <v>6.6665716893342575</v>
      </c>
      <c r="OA20" s="21">
        <v>6.6665716893342575</v>
      </c>
      <c r="OB20" s="21">
        <v>6.6665716893342575</v>
      </c>
      <c r="OC20" s="21">
        <v>7.3435269452765404</v>
      </c>
      <c r="OD20" s="21">
        <v>6.6665716893342575</v>
      </c>
      <c r="OE20" s="21">
        <v>6.6665716893342575</v>
      </c>
      <c r="OF20" s="21">
        <v>6.6665716893342575</v>
      </c>
      <c r="OG20" s="21">
        <v>7.0050493173053994</v>
      </c>
      <c r="OH20" s="21">
        <v>7.0050493173053994</v>
      </c>
      <c r="OI20" s="21">
        <v>6.6665716893342575</v>
      </c>
      <c r="OJ20" s="21">
        <v>6.6665716893342575</v>
      </c>
      <c r="OK20" s="21">
        <v>7.3435269452765404</v>
      </c>
      <c r="OL20" s="21">
        <v>6.6665716893342575</v>
      </c>
      <c r="OM20" s="21">
        <v>7.0050493173053994</v>
      </c>
      <c r="ON20" s="21">
        <v>6.6665716893342575</v>
      </c>
      <c r="OO20" s="21">
        <v>6.6665716893342575</v>
      </c>
      <c r="OP20" s="21">
        <v>6.6665716893342575</v>
      </c>
      <c r="OQ20" s="21">
        <v>7.0050493173053994</v>
      </c>
      <c r="OR20" s="21">
        <v>6.6665716893342575</v>
      </c>
      <c r="OS20" s="21">
        <v>6.6665716893342575</v>
      </c>
      <c r="OT20" s="21">
        <v>7.0050493173053994</v>
      </c>
      <c r="OU20" s="21">
        <v>6.6665716893342575</v>
      </c>
      <c r="OV20" s="21">
        <v>6.6665716893342575</v>
      </c>
      <c r="OW20" s="21">
        <v>7.3435269452765404</v>
      </c>
      <c r="OX20" s="21">
        <v>6.6665716893342575</v>
      </c>
      <c r="OY20" s="21">
        <v>7.0050493173053994</v>
      </c>
      <c r="OZ20" s="21">
        <v>6.6665716893342575</v>
      </c>
      <c r="PA20" s="21">
        <v>6.6665716893342575</v>
      </c>
      <c r="PB20" s="21">
        <v>7.0050493173053994</v>
      </c>
      <c r="PC20" s="21">
        <v>7.3435269452765404</v>
      </c>
      <c r="PD20" s="21">
        <v>6.6665716893342575</v>
      </c>
      <c r="PE20" s="21">
        <v>7.0050493173053994</v>
      </c>
      <c r="PF20" s="21">
        <v>6.6665716893342575</v>
      </c>
      <c r="PG20" s="21">
        <v>7.3435269452765404</v>
      </c>
      <c r="PH20" s="21">
        <v>7.0050493173053994</v>
      </c>
      <c r="PI20" s="21">
        <v>6.6665716893342575</v>
      </c>
      <c r="PJ20" s="21">
        <v>6.6665716893342575</v>
      </c>
      <c r="PK20" s="21">
        <v>6.6665716893342575</v>
      </c>
      <c r="PL20" s="21">
        <v>7.0050493173053994</v>
      </c>
      <c r="PM20" s="21">
        <v>6.6665716893342575</v>
      </c>
      <c r="PN20" s="21">
        <v>7.3435269452765404</v>
      </c>
      <c r="PO20" s="21">
        <v>7.3435269452765404</v>
      </c>
      <c r="PP20" s="21">
        <v>6.6665716893342575</v>
      </c>
      <c r="PQ20" s="21">
        <v>7.0050493173053994</v>
      </c>
      <c r="PR20" s="21">
        <v>7.0050493173053994</v>
      </c>
      <c r="PS20" s="21">
        <v>7.3435269452765404</v>
      </c>
      <c r="PT20" s="21">
        <v>6.6665716893342575</v>
      </c>
      <c r="PU20" s="21">
        <v>7.0050493173053994</v>
      </c>
      <c r="PV20" s="21">
        <v>7.0050493173053994</v>
      </c>
      <c r="PW20" s="21">
        <v>6.6665716893342575</v>
      </c>
      <c r="PX20" s="21">
        <v>6.6665716893342575</v>
      </c>
      <c r="PY20" s="21">
        <v>7.0050493173053994</v>
      </c>
      <c r="PZ20" s="21">
        <v>6.6665716893342575</v>
      </c>
      <c r="QA20" s="21">
        <v>6.6665716893342575</v>
      </c>
      <c r="QB20" s="21">
        <v>7.3435269452765404</v>
      </c>
      <c r="QC20" s="21">
        <v>7.3435269452765404</v>
      </c>
      <c r="QD20" s="21">
        <v>7.3435269452765404</v>
      </c>
      <c r="QE20" s="21">
        <v>6.6665716893342575</v>
      </c>
      <c r="QF20" s="21">
        <v>7.3435269452765404</v>
      </c>
      <c r="QG20" s="21">
        <v>7.3435269452765404</v>
      </c>
      <c r="QH20" s="21">
        <v>6.6665716893342575</v>
      </c>
      <c r="QI20" s="21">
        <v>6.6665716893342575</v>
      </c>
      <c r="QJ20" s="21">
        <v>7.0050493173053994</v>
      </c>
      <c r="QK20" s="21">
        <v>7.3435269452765404</v>
      </c>
      <c r="QL20" s="21">
        <v>6.6665716893342575</v>
      </c>
      <c r="QM20" s="21">
        <v>7.3435269452765404</v>
      </c>
      <c r="QN20" s="21">
        <v>6.6665716893342575</v>
      </c>
      <c r="QO20" s="21">
        <v>6.6665716893342575</v>
      </c>
      <c r="QP20" s="21">
        <v>6.6665716893342575</v>
      </c>
      <c r="QQ20" s="21">
        <v>7.3435269452765404</v>
      </c>
      <c r="QR20" s="21">
        <v>6.6665716893342575</v>
      </c>
      <c r="QS20" s="21">
        <v>7.0050493173053994</v>
      </c>
      <c r="QT20" s="21">
        <v>7.0050493173053994</v>
      </c>
      <c r="QU20" s="21">
        <v>6.6665716893342575</v>
      </c>
      <c r="QV20" s="21">
        <v>7.0050493173053994</v>
      </c>
      <c r="QW20" s="21">
        <v>6.6665716893342575</v>
      </c>
      <c r="QX20" s="21">
        <v>6.6665716893342575</v>
      </c>
      <c r="QY20" s="21">
        <v>6.6665716893342575</v>
      </c>
      <c r="QZ20" s="21">
        <v>7.0050493173053994</v>
      </c>
      <c r="RA20" s="21">
        <v>7.3435269452765404</v>
      </c>
      <c r="RB20" s="21">
        <v>6.6665716893342575</v>
      </c>
      <c r="RC20" s="21">
        <v>7.0050493173053994</v>
      </c>
      <c r="RD20" s="21">
        <v>6.6665716893342575</v>
      </c>
      <c r="RE20" s="21">
        <v>6.6665716893342575</v>
      </c>
      <c r="RF20" s="21">
        <v>7.0050493173053994</v>
      </c>
      <c r="RG20" s="21">
        <v>7.3435269452765404</v>
      </c>
      <c r="RH20" s="21">
        <v>6.6665716893342575</v>
      </c>
      <c r="RI20" s="21">
        <v>7.0050493173053994</v>
      </c>
      <c r="RJ20" s="21">
        <v>7.0050493173053994</v>
      </c>
      <c r="RK20" s="21">
        <v>7.3435269452765404</v>
      </c>
      <c r="RL20" s="21">
        <v>6.6665716893342575</v>
      </c>
      <c r="RM20" s="21">
        <v>6.6665716893342575</v>
      </c>
      <c r="RN20" s="21">
        <v>7.0050493173053994</v>
      </c>
      <c r="RO20" s="21">
        <v>6.6665716893342575</v>
      </c>
      <c r="RP20" s="21">
        <v>6.6665716893342575</v>
      </c>
      <c r="RQ20" s="21">
        <v>6.6665716893342575</v>
      </c>
      <c r="RR20" s="21">
        <v>7.3435269452765404</v>
      </c>
      <c r="RS20" s="21">
        <v>6.6665716893342575</v>
      </c>
      <c r="RT20" s="21">
        <v>7.0050493173053994</v>
      </c>
      <c r="RU20" s="21">
        <v>6.6665716893342575</v>
      </c>
      <c r="RV20" s="21">
        <v>6.6665716893342575</v>
      </c>
      <c r="RW20" s="21">
        <v>7.0050493173053994</v>
      </c>
      <c r="RX20" s="21">
        <v>6.6665716893342575</v>
      </c>
      <c r="RY20" s="21">
        <v>6.6665716893342575</v>
      </c>
      <c r="RZ20" s="21">
        <v>7.0050493173053994</v>
      </c>
      <c r="SA20" s="21">
        <v>6.6665716893342575</v>
      </c>
      <c r="SB20" s="21">
        <v>7.3435269452765404</v>
      </c>
      <c r="SC20" s="21">
        <v>6.6665716893342575</v>
      </c>
      <c r="SD20" s="21">
        <v>7.3435269452765404</v>
      </c>
      <c r="SE20" s="21">
        <v>6.6665716893342575</v>
      </c>
      <c r="SF20" s="21">
        <v>7.3435269452765404</v>
      </c>
      <c r="SG20" s="21">
        <v>6.6665716893342575</v>
      </c>
      <c r="SH20" s="21">
        <v>6.6665716893342575</v>
      </c>
      <c r="SI20" s="21">
        <v>7.0050493173053994</v>
      </c>
      <c r="SJ20" s="21">
        <v>7.0050493173053994</v>
      </c>
      <c r="SK20" s="21">
        <v>6.6665716893342575</v>
      </c>
      <c r="SL20" s="21">
        <v>6.6665716893342575</v>
      </c>
      <c r="SM20" s="21">
        <v>6.6665716893342575</v>
      </c>
      <c r="SN20" s="21">
        <v>6.6665716893342575</v>
      </c>
    </row>
    <row r="21" spans="1:508" x14ac:dyDescent="0.35">
      <c r="A21" s="157">
        <v>51502</v>
      </c>
      <c r="B21" s="4">
        <v>6.75</v>
      </c>
      <c r="C21" s="4">
        <v>6.75</v>
      </c>
      <c r="D21" s="4">
        <v>6.75</v>
      </c>
      <c r="E21" s="4">
        <v>6.75</v>
      </c>
      <c r="F21" s="4">
        <v>6.75</v>
      </c>
      <c r="G21" s="4">
        <v>6.75</v>
      </c>
      <c r="H21" s="4">
        <v>6.75</v>
      </c>
      <c r="I21" s="4">
        <v>7.5429472742415475</v>
      </c>
      <c r="J21" s="4">
        <v>6.7450019445028957</v>
      </c>
      <c r="K21" s="4">
        <v>7.1439746093722221</v>
      </c>
      <c r="L21" s="4">
        <v>6.7450019445028957</v>
      </c>
      <c r="M21" s="4">
        <v>7.1439746093722221</v>
      </c>
      <c r="N21" s="4">
        <v>6.7450019445028957</v>
      </c>
      <c r="O21" s="4">
        <v>6.7450019445028957</v>
      </c>
      <c r="P21" s="4">
        <v>6.7450019445028957</v>
      </c>
      <c r="Q21" s="4">
        <v>6.7450019445028957</v>
      </c>
      <c r="R21" s="4">
        <v>7.1439746093722221</v>
      </c>
      <c r="S21" s="4">
        <v>6.7450019445028957</v>
      </c>
      <c r="T21" s="4">
        <v>7.1439746093722221</v>
      </c>
      <c r="U21" s="4">
        <v>6.7450019445028957</v>
      </c>
      <c r="V21" s="4">
        <v>6.7450019445028957</v>
      </c>
      <c r="W21" s="4">
        <v>6.7450019445028957</v>
      </c>
      <c r="X21" s="4">
        <v>7.1439746093722221</v>
      </c>
      <c r="Y21" s="4">
        <v>6.7450019445028957</v>
      </c>
      <c r="Z21" s="4">
        <v>6.7450019445028957</v>
      </c>
      <c r="AA21" s="4">
        <v>6.7450019445028957</v>
      </c>
      <c r="AB21" s="4">
        <v>7.5429472742415475</v>
      </c>
      <c r="AC21" s="4">
        <v>6.7450019445028957</v>
      </c>
      <c r="AD21" s="4">
        <v>6.7450019445028957</v>
      </c>
      <c r="AE21" s="4">
        <v>6.7450019445028957</v>
      </c>
      <c r="AF21" s="4">
        <v>6.7450019445028957</v>
      </c>
      <c r="AG21" s="4">
        <v>6.7450019445028957</v>
      </c>
      <c r="AH21" s="4">
        <v>6.7450019445028957</v>
      </c>
      <c r="AI21" s="4">
        <v>6.7450019445028957</v>
      </c>
      <c r="AJ21" s="4">
        <v>6.7450019445028957</v>
      </c>
      <c r="AK21" s="4">
        <v>6.7450019445028957</v>
      </c>
      <c r="AL21" s="4">
        <v>7.5429472742415475</v>
      </c>
      <c r="AM21" s="4">
        <v>7.1439746093722221</v>
      </c>
      <c r="AN21" s="4">
        <v>6.7450019445028957</v>
      </c>
      <c r="AO21" s="4">
        <v>6.7450019445028957</v>
      </c>
      <c r="AP21" s="4">
        <v>6.7450019445028957</v>
      </c>
      <c r="AQ21" s="4">
        <v>6.7450019445028957</v>
      </c>
      <c r="AR21" s="4">
        <v>7.5429472742415475</v>
      </c>
      <c r="AS21" s="4">
        <v>7.1439746093722221</v>
      </c>
      <c r="AT21" s="4">
        <v>6.7450019445028957</v>
      </c>
      <c r="AU21" s="4">
        <v>7.1439746093722221</v>
      </c>
      <c r="AV21" s="4">
        <v>7.5429472742415475</v>
      </c>
      <c r="AW21" s="4">
        <v>7.1439746093722221</v>
      </c>
      <c r="AX21" s="21">
        <v>6.7450019445028957</v>
      </c>
      <c r="AY21" s="21">
        <v>7.1439746093722221</v>
      </c>
      <c r="AZ21" s="21">
        <v>6.7450019445028957</v>
      </c>
      <c r="BA21" s="21">
        <v>7.5429472742415475</v>
      </c>
      <c r="BB21" s="21">
        <v>6.7450019445028957</v>
      </c>
      <c r="BC21" s="21">
        <v>7.5429472742415475</v>
      </c>
      <c r="BD21" s="21">
        <v>6.7450019445028957</v>
      </c>
      <c r="BE21" s="21">
        <v>6.7450019445028957</v>
      </c>
      <c r="BF21" s="21">
        <v>6.7450019445028957</v>
      </c>
      <c r="BG21" s="21">
        <v>7.1439746093722221</v>
      </c>
      <c r="BH21" s="21">
        <v>6.7450019445028957</v>
      </c>
      <c r="BI21" s="21">
        <v>7.5429472742415475</v>
      </c>
      <c r="BJ21" s="21">
        <v>6.7450019445028957</v>
      </c>
      <c r="BK21" s="21">
        <v>6.7450019445028957</v>
      </c>
      <c r="BL21" s="21">
        <v>7.1439746093722221</v>
      </c>
      <c r="BM21" s="21">
        <v>7.5429472742415475</v>
      </c>
      <c r="BN21" s="21">
        <v>6.7450019445028957</v>
      </c>
      <c r="BO21" s="21">
        <v>6.7450019445028957</v>
      </c>
      <c r="BP21" s="21">
        <v>7.5429472742415475</v>
      </c>
      <c r="BQ21" s="21">
        <v>6.7450019445028957</v>
      </c>
      <c r="BR21" s="21">
        <v>6.7450019445028957</v>
      </c>
      <c r="BS21" s="21">
        <v>7.1439746093722221</v>
      </c>
      <c r="BT21" s="21">
        <v>7.5429472742415475</v>
      </c>
      <c r="BU21" s="21">
        <v>6.7450019445028957</v>
      </c>
      <c r="BV21" s="21">
        <v>6.7450019445028957</v>
      </c>
      <c r="BW21" s="21">
        <v>7.1439746093722221</v>
      </c>
      <c r="BX21" s="21">
        <v>6.7450019445028957</v>
      </c>
      <c r="BY21" s="21">
        <v>7.1439746093722221</v>
      </c>
      <c r="BZ21" s="21">
        <v>6.7450019445028957</v>
      </c>
      <c r="CA21" s="21">
        <v>7.1439746093722221</v>
      </c>
      <c r="CB21" s="21">
        <v>7.5429472742415475</v>
      </c>
      <c r="CC21" s="21">
        <v>6.7450019445028957</v>
      </c>
      <c r="CD21" s="21">
        <v>6.7450019445028957</v>
      </c>
      <c r="CE21" s="21">
        <v>7.1439746093722221</v>
      </c>
      <c r="CF21" s="21">
        <v>7.1439746093722221</v>
      </c>
      <c r="CG21" s="21">
        <v>7.5429472742415475</v>
      </c>
      <c r="CH21" s="21">
        <v>7.5429472742415475</v>
      </c>
      <c r="CI21" s="21">
        <v>6.7450019445028957</v>
      </c>
      <c r="CJ21" s="21">
        <v>6.7450019445028957</v>
      </c>
      <c r="CK21" s="21">
        <v>6.7450019445028957</v>
      </c>
      <c r="CL21" s="21">
        <v>7.1439746093722221</v>
      </c>
      <c r="CM21" s="21">
        <v>6.7450019445028957</v>
      </c>
      <c r="CN21" s="21">
        <v>7.5429472742415475</v>
      </c>
      <c r="CO21" s="21">
        <v>6.7450019445028957</v>
      </c>
      <c r="CP21" s="21">
        <v>6.7450019445028957</v>
      </c>
      <c r="CQ21" s="21">
        <v>6.7450019445028957</v>
      </c>
      <c r="CR21" s="21">
        <v>6.7450019445028957</v>
      </c>
      <c r="CS21" s="21">
        <v>6.7450019445028957</v>
      </c>
      <c r="CT21" s="21">
        <v>6.7450019445028957</v>
      </c>
      <c r="CU21" s="21">
        <v>6.7450019445028957</v>
      </c>
      <c r="CV21" s="21">
        <v>6.7450019445028957</v>
      </c>
      <c r="CW21" s="21">
        <v>7.1439746093722221</v>
      </c>
      <c r="CX21" s="21">
        <v>6.7450019445028957</v>
      </c>
      <c r="CY21" s="21">
        <v>6.7450019445028957</v>
      </c>
      <c r="CZ21" s="21">
        <v>7.1439746093722221</v>
      </c>
      <c r="DA21" s="21">
        <v>7.5429472742415475</v>
      </c>
      <c r="DB21" s="21">
        <v>6.7450019445028957</v>
      </c>
      <c r="DC21" s="21">
        <v>6.7450019445028957</v>
      </c>
      <c r="DD21" s="21">
        <v>7.5429472742415475</v>
      </c>
      <c r="DE21" s="21">
        <v>7.1439746093722221</v>
      </c>
      <c r="DF21" s="21">
        <v>6.7450019445028957</v>
      </c>
      <c r="DG21" s="21">
        <v>7.1439746093722221</v>
      </c>
      <c r="DH21" s="21">
        <v>6.7450019445028957</v>
      </c>
      <c r="DI21" s="21">
        <v>6.7450019445028957</v>
      </c>
      <c r="DJ21" s="21">
        <v>6.7450019445028957</v>
      </c>
      <c r="DK21" s="21">
        <v>6.7450019445028957</v>
      </c>
      <c r="DL21" s="21">
        <v>7.5429472742415475</v>
      </c>
      <c r="DM21" s="21">
        <v>6.7450019445028957</v>
      </c>
      <c r="DN21" s="21">
        <v>7.5429472742415475</v>
      </c>
      <c r="DO21" s="21">
        <v>7.5429472742415475</v>
      </c>
      <c r="DP21" s="21">
        <v>6.7450019445028957</v>
      </c>
      <c r="DQ21" s="21">
        <v>7.5429472742415475</v>
      </c>
      <c r="DR21" s="21">
        <v>6.7450019445028957</v>
      </c>
      <c r="DS21" s="21">
        <v>6.7450019445028957</v>
      </c>
      <c r="DT21" s="21">
        <v>6.7450019445028957</v>
      </c>
      <c r="DU21" s="21">
        <v>6.7450019445028957</v>
      </c>
      <c r="DV21" s="21">
        <v>7.5429472742415475</v>
      </c>
      <c r="DW21" s="21">
        <v>7.1439746093722221</v>
      </c>
      <c r="DX21" s="21">
        <v>7.1439746093722221</v>
      </c>
      <c r="DY21" s="21">
        <v>7.5429472742415475</v>
      </c>
      <c r="DZ21" s="21">
        <v>6.7450019445028957</v>
      </c>
      <c r="EA21" s="21">
        <v>6.7450019445028957</v>
      </c>
      <c r="EB21" s="21">
        <v>6.7450019445028957</v>
      </c>
      <c r="EC21" s="21">
        <v>7.1439746093722221</v>
      </c>
      <c r="ED21" s="21">
        <v>6.7450019445028957</v>
      </c>
      <c r="EE21" s="21">
        <v>6.7450019445028957</v>
      </c>
      <c r="EF21" s="21">
        <v>6.7450019445028957</v>
      </c>
      <c r="EG21" s="21">
        <v>7.1439746093722221</v>
      </c>
      <c r="EH21" s="21">
        <v>7.1439746093722221</v>
      </c>
      <c r="EI21" s="21">
        <v>7.1439746093722221</v>
      </c>
      <c r="EJ21" s="21">
        <v>6.7450019445028957</v>
      </c>
      <c r="EK21" s="21">
        <v>6.7450019445028957</v>
      </c>
      <c r="EL21" s="21">
        <v>6.7450019445028957</v>
      </c>
      <c r="EM21" s="21">
        <v>6.7450019445028957</v>
      </c>
      <c r="EN21" s="21">
        <v>7.5429472742415475</v>
      </c>
      <c r="EO21" s="21">
        <v>7.5429472742415475</v>
      </c>
      <c r="EP21" s="21">
        <v>7.5429472742415475</v>
      </c>
      <c r="EQ21" s="21">
        <v>6.7450019445028957</v>
      </c>
      <c r="ER21" s="21">
        <v>6.7450019445028957</v>
      </c>
      <c r="ES21" s="21">
        <v>7.5429472742415475</v>
      </c>
      <c r="ET21" s="21">
        <v>6.7450019445028957</v>
      </c>
      <c r="EU21" s="21">
        <v>6.7450019445028957</v>
      </c>
      <c r="EV21" s="21">
        <v>7.5429472742415475</v>
      </c>
      <c r="EW21" s="21">
        <v>6.7450019445028957</v>
      </c>
      <c r="EX21" s="21">
        <v>7.5429472742415475</v>
      </c>
      <c r="EY21" s="21">
        <v>7.1439746093722221</v>
      </c>
      <c r="EZ21" s="21">
        <v>7.5429472742415475</v>
      </c>
      <c r="FA21" s="21">
        <v>6.7450019445028957</v>
      </c>
      <c r="FB21" s="21">
        <v>6.7450019445028957</v>
      </c>
      <c r="FC21" s="21">
        <v>7.5429472742415475</v>
      </c>
      <c r="FD21" s="21">
        <v>6.7450019445028957</v>
      </c>
      <c r="FE21" s="21">
        <v>6.7450019445028957</v>
      </c>
      <c r="FF21" s="21">
        <v>6.7450019445028957</v>
      </c>
      <c r="FG21" s="21">
        <v>7.1439746093722221</v>
      </c>
      <c r="FH21" s="21">
        <v>7.5429472742415475</v>
      </c>
      <c r="FI21" s="21">
        <v>6.7450019445028957</v>
      </c>
      <c r="FJ21" s="21">
        <v>7.5429472742415475</v>
      </c>
      <c r="FK21" s="21">
        <v>6.7450019445028957</v>
      </c>
      <c r="FL21" s="21">
        <v>6.7450019445028957</v>
      </c>
      <c r="FM21" s="21">
        <v>6.7450019445028957</v>
      </c>
      <c r="FN21" s="21">
        <v>6.7450019445028957</v>
      </c>
      <c r="FO21" s="21">
        <v>6.7450019445028957</v>
      </c>
      <c r="FP21" s="21">
        <v>6.7450019445028957</v>
      </c>
      <c r="FQ21" s="21">
        <v>6.7450019445028957</v>
      </c>
      <c r="FR21" s="21">
        <v>6.7450019445028957</v>
      </c>
      <c r="FS21" s="21">
        <v>7.5429472742415475</v>
      </c>
      <c r="FT21" s="21">
        <v>7.5429472742415475</v>
      </c>
      <c r="FU21" s="21">
        <v>7.5429472742415475</v>
      </c>
      <c r="FV21" s="21">
        <v>7.5429472742415475</v>
      </c>
      <c r="FW21" s="21">
        <v>6.7450019445028957</v>
      </c>
      <c r="FX21" s="21">
        <v>6.7450019445028957</v>
      </c>
      <c r="FY21" s="21">
        <v>6.7450019445028957</v>
      </c>
      <c r="FZ21" s="21">
        <v>6.7450019445028957</v>
      </c>
      <c r="GA21" s="21">
        <v>6.7450019445028957</v>
      </c>
      <c r="GB21" s="21">
        <v>7.5429472742415475</v>
      </c>
      <c r="GC21" s="21">
        <v>6.7450019445028957</v>
      </c>
      <c r="GD21" s="21">
        <v>7.5429472742415475</v>
      </c>
      <c r="GE21" s="21">
        <v>6.7450019445028957</v>
      </c>
      <c r="GF21" s="21">
        <v>7.5429472742415475</v>
      </c>
      <c r="GG21" s="21">
        <v>7.1439746093722221</v>
      </c>
      <c r="GH21" s="21">
        <v>6.7450019445028957</v>
      </c>
      <c r="GI21" s="21">
        <v>6.7450019445028957</v>
      </c>
      <c r="GJ21" s="21">
        <v>6.7450019445028957</v>
      </c>
      <c r="GK21" s="21">
        <v>6.7450019445028957</v>
      </c>
      <c r="GL21" s="21">
        <v>6.7450019445028957</v>
      </c>
      <c r="GM21" s="21">
        <v>6.7450019445028957</v>
      </c>
      <c r="GN21" s="21">
        <v>7.5429472742415475</v>
      </c>
      <c r="GO21" s="21">
        <v>6.7450019445028957</v>
      </c>
      <c r="GP21" s="21">
        <v>6.7450019445028957</v>
      </c>
      <c r="GQ21" s="21">
        <v>6.7450019445028957</v>
      </c>
      <c r="GR21" s="21">
        <v>6.7450019445028957</v>
      </c>
      <c r="GS21" s="21">
        <v>6.7450019445028957</v>
      </c>
      <c r="GT21" s="21">
        <v>6.7450019445028957</v>
      </c>
      <c r="GU21" s="21">
        <v>6.7450019445028957</v>
      </c>
      <c r="GV21" s="21">
        <v>7.5429472742415475</v>
      </c>
      <c r="GW21" s="21">
        <v>7.5429472742415475</v>
      </c>
      <c r="GX21" s="21">
        <v>6.7450019445028957</v>
      </c>
      <c r="GY21" s="21">
        <v>6.7450019445028957</v>
      </c>
      <c r="GZ21" s="21">
        <v>6.7450019445028957</v>
      </c>
      <c r="HA21" s="21">
        <v>6.7450019445028957</v>
      </c>
      <c r="HB21" s="21">
        <v>7.1439746093722221</v>
      </c>
      <c r="HC21" s="21">
        <v>6.7450019445028957</v>
      </c>
      <c r="HD21" s="21">
        <v>7.1439746093722221</v>
      </c>
      <c r="HE21" s="21">
        <v>7.1439746093722221</v>
      </c>
      <c r="HF21" s="21">
        <v>6.7450019445028957</v>
      </c>
      <c r="HG21" s="21">
        <v>6.7450019445028957</v>
      </c>
      <c r="HH21" s="21">
        <v>6.7450019445028957</v>
      </c>
      <c r="HI21" s="21">
        <v>7.5429472742415475</v>
      </c>
      <c r="HJ21" s="21">
        <v>6.7450019445028957</v>
      </c>
      <c r="HK21" s="21">
        <v>6.7450019445028957</v>
      </c>
      <c r="HL21" s="21">
        <v>6.7450019445028957</v>
      </c>
      <c r="HM21" s="21">
        <v>7.5429472742415475</v>
      </c>
      <c r="HN21" s="21">
        <v>7.1439746093722221</v>
      </c>
      <c r="HO21" s="21">
        <v>7.5429472742415475</v>
      </c>
      <c r="HP21" s="21">
        <v>7.1439746093722221</v>
      </c>
      <c r="HQ21" s="21">
        <v>6.7450019445028957</v>
      </c>
      <c r="HR21" s="21">
        <v>7.1439746093722221</v>
      </c>
      <c r="HS21" s="21">
        <v>6.7450019445028957</v>
      </c>
      <c r="HT21" s="21">
        <v>6.7450019445028957</v>
      </c>
      <c r="HU21" s="21">
        <v>6.7450019445028957</v>
      </c>
      <c r="HV21" s="21">
        <v>6.7450019445028957</v>
      </c>
      <c r="HW21" s="21">
        <v>6.7450019445028957</v>
      </c>
      <c r="HX21" s="21">
        <v>6.7450019445028957</v>
      </c>
      <c r="HY21" s="21">
        <v>7.5429472742415475</v>
      </c>
      <c r="HZ21" s="21">
        <v>6.7450019445028957</v>
      </c>
      <c r="IA21" s="21">
        <v>7.1439746093722221</v>
      </c>
      <c r="IB21" s="21">
        <v>6.7450019445028957</v>
      </c>
      <c r="IC21" s="21">
        <v>6.7450019445028957</v>
      </c>
      <c r="ID21" s="21">
        <v>6.7450019445028957</v>
      </c>
      <c r="IE21" s="21">
        <v>7.5429472742415475</v>
      </c>
      <c r="IF21" s="21">
        <v>6.7450019445028957</v>
      </c>
      <c r="IG21" s="21">
        <v>7.5429472742415475</v>
      </c>
      <c r="IH21" s="21">
        <v>6.7450019445028957</v>
      </c>
      <c r="II21" s="21">
        <v>7.1439746093722221</v>
      </c>
      <c r="IJ21" s="21">
        <v>6.7450019445028957</v>
      </c>
      <c r="IK21" s="21">
        <v>6.7450019445028957</v>
      </c>
      <c r="IL21" s="21">
        <v>6.7450019445028957</v>
      </c>
      <c r="IM21" s="21">
        <v>7.5429472742415475</v>
      </c>
      <c r="IN21" s="21">
        <v>6.7450019445028957</v>
      </c>
      <c r="IO21" s="21">
        <v>7.1439746093722221</v>
      </c>
      <c r="IP21" s="21">
        <v>6.7450019445028957</v>
      </c>
      <c r="IQ21" s="21">
        <v>7.5429472742415475</v>
      </c>
      <c r="IR21" s="21">
        <v>6.7450019445028957</v>
      </c>
      <c r="IS21" s="21">
        <v>6.7450019445028957</v>
      </c>
      <c r="IT21" s="21">
        <v>6.7450019445028957</v>
      </c>
      <c r="IU21" s="21">
        <v>7.1439746093722221</v>
      </c>
      <c r="IV21" s="21">
        <v>7.5429472742415475</v>
      </c>
      <c r="IW21" s="21">
        <v>7.5429472742415475</v>
      </c>
      <c r="IX21" s="21">
        <v>7.5429472742415475</v>
      </c>
      <c r="IY21" s="21">
        <v>6.7450019445028957</v>
      </c>
      <c r="IZ21" s="21">
        <v>7.1439746093722221</v>
      </c>
      <c r="JA21" s="21">
        <v>7.5429472742415475</v>
      </c>
      <c r="JB21" s="21">
        <v>7.1439746093722221</v>
      </c>
      <c r="JC21" s="21">
        <v>6.7450019445028957</v>
      </c>
      <c r="JD21" s="21">
        <v>7.1439746093722221</v>
      </c>
      <c r="JE21" s="21">
        <v>7.5429472742415475</v>
      </c>
      <c r="JF21" s="21">
        <v>6.7450019445028957</v>
      </c>
      <c r="JG21" s="21">
        <v>6.7450019445028957</v>
      </c>
      <c r="JH21" s="21">
        <v>7.5429472742415475</v>
      </c>
      <c r="JI21" s="21">
        <v>6.7450019445028957</v>
      </c>
      <c r="JJ21" s="21">
        <v>6.7450019445028957</v>
      </c>
      <c r="JK21" s="21">
        <v>7.5429472742415475</v>
      </c>
      <c r="JL21" s="21">
        <v>6.7450019445028957</v>
      </c>
      <c r="JM21" s="21">
        <v>7.1439746093722221</v>
      </c>
      <c r="JN21" s="21">
        <v>7.5429472742415475</v>
      </c>
      <c r="JO21" s="21">
        <v>6.7450019445028957</v>
      </c>
      <c r="JP21" s="21">
        <v>6.7450019445028957</v>
      </c>
      <c r="JQ21" s="21">
        <v>6.7450019445028957</v>
      </c>
      <c r="JR21" s="21">
        <v>7.1439746093722221</v>
      </c>
      <c r="JS21" s="21">
        <v>6.7450019445028957</v>
      </c>
      <c r="JT21" s="21">
        <v>6.7450019445028957</v>
      </c>
      <c r="JU21" s="21">
        <v>6.7450019445028957</v>
      </c>
      <c r="JV21" s="21">
        <v>6.7450019445028957</v>
      </c>
      <c r="JW21" s="21">
        <v>6.7450019445028957</v>
      </c>
      <c r="JX21" s="21">
        <v>6.7450019445028957</v>
      </c>
      <c r="JY21" s="21">
        <v>6.7450019445028957</v>
      </c>
      <c r="JZ21" s="21">
        <v>6.7450019445028957</v>
      </c>
      <c r="KA21" s="21">
        <v>7.5429472742415475</v>
      </c>
      <c r="KB21" s="21">
        <v>6.7450019445028957</v>
      </c>
      <c r="KC21" s="21">
        <v>6.7450019445028957</v>
      </c>
      <c r="KD21" s="21">
        <v>7.5429472742415475</v>
      </c>
      <c r="KE21" s="21">
        <v>6.7450019445028957</v>
      </c>
      <c r="KF21" s="21">
        <v>6.7450019445028957</v>
      </c>
      <c r="KG21" s="21">
        <v>7.1439746093722221</v>
      </c>
      <c r="KH21" s="21">
        <v>7.1439746093722221</v>
      </c>
      <c r="KI21" s="21">
        <v>6.7450019445028957</v>
      </c>
      <c r="KJ21" s="21">
        <v>6.7450019445028957</v>
      </c>
      <c r="KK21" s="21">
        <v>6.7450019445028957</v>
      </c>
      <c r="KL21" s="21">
        <v>6.7450019445028957</v>
      </c>
      <c r="KM21" s="21">
        <v>7.1439746093722221</v>
      </c>
      <c r="KN21" s="21">
        <v>6.7450019445028957</v>
      </c>
      <c r="KO21" s="21">
        <v>7.1439746093722221</v>
      </c>
      <c r="KP21" s="21">
        <v>6.7450019445028957</v>
      </c>
      <c r="KQ21" s="21">
        <v>6.7450019445028957</v>
      </c>
      <c r="KR21" s="21">
        <v>6.7450019445028957</v>
      </c>
      <c r="KS21" s="21">
        <v>6.7450019445028957</v>
      </c>
      <c r="KT21" s="21">
        <v>6.7450019445028957</v>
      </c>
      <c r="KU21" s="21">
        <v>6.7450019445028957</v>
      </c>
      <c r="KV21" s="21">
        <v>6.7450019445028957</v>
      </c>
      <c r="KW21" s="21">
        <v>6.7450019445028957</v>
      </c>
      <c r="KX21" s="21">
        <v>7.1439746093722221</v>
      </c>
      <c r="KY21" s="21">
        <v>6.7450019445028957</v>
      </c>
      <c r="KZ21" s="21">
        <v>7.5429472742415475</v>
      </c>
      <c r="LA21" s="21">
        <v>7.1439746093722221</v>
      </c>
      <c r="LB21" s="21">
        <v>7.5429472742415475</v>
      </c>
      <c r="LC21" s="21">
        <v>6.7450019445028957</v>
      </c>
      <c r="LD21" s="21">
        <v>7.1439746093722221</v>
      </c>
      <c r="LE21" s="21">
        <v>6.7450019445028957</v>
      </c>
      <c r="LF21" s="21">
        <v>7.1439746093722221</v>
      </c>
      <c r="LG21" s="21">
        <v>7.1439746093722221</v>
      </c>
      <c r="LH21" s="21">
        <v>7.5429472742415475</v>
      </c>
      <c r="LI21" s="21">
        <v>6.7450019445028957</v>
      </c>
      <c r="LJ21" s="21">
        <v>7.5429472742415475</v>
      </c>
      <c r="LK21" s="21">
        <v>6.7450019445028957</v>
      </c>
      <c r="LL21" s="21">
        <v>6.7450019445028957</v>
      </c>
      <c r="LM21" s="21">
        <v>7.1439746093722221</v>
      </c>
      <c r="LN21" s="21">
        <v>6.7450019445028957</v>
      </c>
      <c r="LO21" s="21">
        <v>6.7450019445028957</v>
      </c>
      <c r="LP21" s="21">
        <v>6.7450019445028957</v>
      </c>
      <c r="LQ21" s="21">
        <v>7.5429472742415475</v>
      </c>
      <c r="LR21" s="21">
        <v>7.1439746093722221</v>
      </c>
      <c r="LS21" s="21">
        <v>7.5429472742415475</v>
      </c>
      <c r="LT21" s="21">
        <v>6.7450019445028957</v>
      </c>
      <c r="LU21" s="21">
        <v>7.5429472742415475</v>
      </c>
      <c r="LV21" s="21">
        <v>6.7450019445028957</v>
      </c>
      <c r="LW21" s="21">
        <v>6.7450019445028957</v>
      </c>
      <c r="LX21" s="21">
        <v>6.7450019445028957</v>
      </c>
      <c r="LY21" s="21">
        <v>6.7450019445028957</v>
      </c>
      <c r="LZ21" s="21">
        <v>6.7450019445028957</v>
      </c>
      <c r="MA21" s="21">
        <v>6.7450019445028957</v>
      </c>
      <c r="MB21" s="21">
        <v>6.7450019445028957</v>
      </c>
      <c r="MC21" s="21">
        <v>7.5429472742415475</v>
      </c>
      <c r="MD21" s="21">
        <v>6.7450019445028957</v>
      </c>
      <c r="ME21" s="21">
        <v>6.7450019445028957</v>
      </c>
      <c r="MF21" s="21">
        <v>7.5429472742415475</v>
      </c>
      <c r="MG21" s="21">
        <v>7.1439746093722221</v>
      </c>
      <c r="MH21" s="21">
        <v>6.7450019445028957</v>
      </c>
      <c r="MI21" s="21">
        <v>6.7450019445028957</v>
      </c>
      <c r="MJ21" s="21">
        <v>6.7450019445028957</v>
      </c>
      <c r="MK21" s="21">
        <v>7.5429472742415475</v>
      </c>
      <c r="ML21" s="21">
        <v>7.1439746093722221</v>
      </c>
      <c r="MM21" s="21">
        <v>6.7450019445028957</v>
      </c>
      <c r="MN21" s="21">
        <v>6.7450019445028957</v>
      </c>
      <c r="MO21" s="21">
        <v>7.5429472742415475</v>
      </c>
      <c r="MP21" s="21">
        <v>6.7450019445028957</v>
      </c>
      <c r="MQ21" s="21">
        <v>7.5429472742415475</v>
      </c>
      <c r="MR21" s="21">
        <v>6.7450019445028957</v>
      </c>
      <c r="MS21" s="21">
        <v>6.7450019445028957</v>
      </c>
      <c r="MT21" s="21">
        <v>6.7450019445028957</v>
      </c>
      <c r="MU21" s="21">
        <v>7.1439746093722221</v>
      </c>
      <c r="MV21" s="21">
        <v>6.7450019445028957</v>
      </c>
      <c r="MW21" s="21">
        <v>7.5429472742415475</v>
      </c>
      <c r="MX21" s="21">
        <v>6.7450019445028957</v>
      </c>
      <c r="MY21" s="21">
        <v>7.1439746093722221</v>
      </c>
      <c r="MZ21" s="21">
        <v>6.7450019445028957</v>
      </c>
      <c r="NA21" s="21">
        <v>6.7450019445028957</v>
      </c>
      <c r="NB21" s="21">
        <v>6.7450019445028957</v>
      </c>
      <c r="NC21" s="21">
        <v>7.1439746093722221</v>
      </c>
      <c r="ND21" s="21">
        <v>7.5429472742415475</v>
      </c>
      <c r="NE21" s="21">
        <v>6.7450019445028957</v>
      </c>
      <c r="NF21" s="21">
        <v>6.7450019445028957</v>
      </c>
      <c r="NG21" s="21">
        <v>7.5429472742415475</v>
      </c>
      <c r="NH21" s="21">
        <v>6.7450019445028957</v>
      </c>
      <c r="NI21" s="21">
        <v>6.7450019445028957</v>
      </c>
      <c r="NJ21" s="21">
        <v>6.7450019445028957</v>
      </c>
      <c r="NK21" s="21">
        <v>7.5429472742415475</v>
      </c>
      <c r="NL21" s="21">
        <v>6.7450019445028957</v>
      </c>
      <c r="NM21" s="21">
        <v>6.7450019445028957</v>
      </c>
      <c r="NN21" s="21">
        <v>6.7450019445028957</v>
      </c>
      <c r="NO21" s="21">
        <v>6.7450019445028957</v>
      </c>
      <c r="NP21" s="21">
        <v>7.1439746093722221</v>
      </c>
      <c r="NQ21" s="21">
        <v>6.7450019445028957</v>
      </c>
      <c r="NR21" s="21">
        <v>7.1439746093722221</v>
      </c>
      <c r="NS21" s="21">
        <v>7.5429472742415475</v>
      </c>
      <c r="NT21" s="21">
        <v>6.7450019445028957</v>
      </c>
      <c r="NU21" s="21">
        <v>6.7450019445028957</v>
      </c>
      <c r="NV21" s="21">
        <v>6.7450019445028957</v>
      </c>
      <c r="NW21" s="21">
        <v>6.7450019445028957</v>
      </c>
      <c r="NX21" s="21">
        <v>7.1439746093722221</v>
      </c>
      <c r="NY21" s="21">
        <v>7.1439746093722221</v>
      </c>
      <c r="NZ21" s="21">
        <v>6.7450019445028957</v>
      </c>
      <c r="OA21" s="21">
        <v>6.7450019445028957</v>
      </c>
      <c r="OB21" s="21">
        <v>6.7450019445028957</v>
      </c>
      <c r="OC21" s="21">
        <v>7.5429472742415475</v>
      </c>
      <c r="OD21" s="21">
        <v>6.7450019445028957</v>
      </c>
      <c r="OE21" s="21">
        <v>6.7450019445028957</v>
      </c>
      <c r="OF21" s="21">
        <v>6.7450019445028957</v>
      </c>
      <c r="OG21" s="21">
        <v>7.1439746093722221</v>
      </c>
      <c r="OH21" s="21">
        <v>7.1439746093722221</v>
      </c>
      <c r="OI21" s="21">
        <v>6.7450019445028957</v>
      </c>
      <c r="OJ21" s="21">
        <v>6.7450019445028957</v>
      </c>
      <c r="OK21" s="21">
        <v>7.5429472742415475</v>
      </c>
      <c r="OL21" s="21">
        <v>6.7450019445028957</v>
      </c>
      <c r="OM21" s="21">
        <v>7.1439746093722221</v>
      </c>
      <c r="ON21" s="21">
        <v>6.7450019445028957</v>
      </c>
      <c r="OO21" s="21">
        <v>6.7450019445028957</v>
      </c>
      <c r="OP21" s="21">
        <v>6.7450019445028957</v>
      </c>
      <c r="OQ21" s="21">
        <v>7.1439746093722221</v>
      </c>
      <c r="OR21" s="21">
        <v>6.7450019445028957</v>
      </c>
      <c r="OS21" s="21">
        <v>6.7450019445028957</v>
      </c>
      <c r="OT21" s="21">
        <v>7.1439746093722221</v>
      </c>
      <c r="OU21" s="21">
        <v>6.7450019445028957</v>
      </c>
      <c r="OV21" s="21">
        <v>6.7450019445028957</v>
      </c>
      <c r="OW21" s="21">
        <v>7.5429472742415475</v>
      </c>
      <c r="OX21" s="21">
        <v>6.7450019445028957</v>
      </c>
      <c r="OY21" s="21">
        <v>7.1439746093722221</v>
      </c>
      <c r="OZ21" s="21">
        <v>6.7450019445028957</v>
      </c>
      <c r="PA21" s="21">
        <v>6.7450019445028957</v>
      </c>
      <c r="PB21" s="21">
        <v>7.1439746093722221</v>
      </c>
      <c r="PC21" s="21">
        <v>7.5429472742415475</v>
      </c>
      <c r="PD21" s="21">
        <v>6.7450019445028957</v>
      </c>
      <c r="PE21" s="21">
        <v>7.1439746093722221</v>
      </c>
      <c r="PF21" s="21">
        <v>6.7450019445028957</v>
      </c>
      <c r="PG21" s="21">
        <v>7.5429472742415475</v>
      </c>
      <c r="PH21" s="21">
        <v>7.1439746093722221</v>
      </c>
      <c r="PI21" s="21">
        <v>6.7450019445028957</v>
      </c>
      <c r="PJ21" s="21">
        <v>6.7450019445028957</v>
      </c>
      <c r="PK21" s="21">
        <v>6.7450019445028957</v>
      </c>
      <c r="PL21" s="21">
        <v>7.1439746093722221</v>
      </c>
      <c r="PM21" s="21">
        <v>6.7450019445028957</v>
      </c>
      <c r="PN21" s="21">
        <v>7.5429472742415475</v>
      </c>
      <c r="PO21" s="21">
        <v>7.5429472742415475</v>
      </c>
      <c r="PP21" s="21">
        <v>6.7450019445028957</v>
      </c>
      <c r="PQ21" s="21">
        <v>7.1439746093722221</v>
      </c>
      <c r="PR21" s="21">
        <v>7.1439746093722221</v>
      </c>
      <c r="PS21" s="21">
        <v>7.5429472742415475</v>
      </c>
      <c r="PT21" s="21">
        <v>6.7450019445028957</v>
      </c>
      <c r="PU21" s="21">
        <v>7.1439746093722221</v>
      </c>
      <c r="PV21" s="21">
        <v>7.1439746093722221</v>
      </c>
      <c r="PW21" s="21">
        <v>6.7450019445028957</v>
      </c>
      <c r="PX21" s="21">
        <v>6.7450019445028957</v>
      </c>
      <c r="PY21" s="21">
        <v>7.1439746093722221</v>
      </c>
      <c r="PZ21" s="21">
        <v>6.7450019445028957</v>
      </c>
      <c r="QA21" s="21">
        <v>6.7450019445028957</v>
      </c>
      <c r="QB21" s="21">
        <v>7.5429472742415475</v>
      </c>
      <c r="QC21" s="21">
        <v>7.5429472742415475</v>
      </c>
      <c r="QD21" s="21">
        <v>7.5429472742415475</v>
      </c>
      <c r="QE21" s="21">
        <v>6.7450019445028957</v>
      </c>
      <c r="QF21" s="21">
        <v>7.5429472742415475</v>
      </c>
      <c r="QG21" s="21">
        <v>7.5429472742415475</v>
      </c>
      <c r="QH21" s="21">
        <v>6.7450019445028957</v>
      </c>
      <c r="QI21" s="21">
        <v>6.7450019445028957</v>
      </c>
      <c r="QJ21" s="21">
        <v>7.1439746093722221</v>
      </c>
      <c r="QK21" s="21">
        <v>7.5429472742415475</v>
      </c>
      <c r="QL21" s="21">
        <v>6.7450019445028957</v>
      </c>
      <c r="QM21" s="21">
        <v>7.5429472742415475</v>
      </c>
      <c r="QN21" s="21">
        <v>6.7450019445028957</v>
      </c>
      <c r="QO21" s="21">
        <v>6.7450019445028957</v>
      </c>
      <c r="QP21" s="21">
        <v>6.7450019445028957</v>
      </c>
      <c r="QQ21" s="21">
        <v>7.5429472742415475</v>
      </c>
      <c r="QR21" s="21">
        <v>6.7450019445028957</v>
      </c>
      <c r="QS21" s="21">
        <v>7.1439746093722221</v>
      </c>
      <c r="QT21" s="21">
        <v>7.1439746093722221</v>
      </c>
      <c r="QU21" s="21">
        <v>6.7450019445028957</v>
      </c>
      <c r="QV21" s="21">
        <v>7.1439746093722221</v>
      </c>
      <c r="QW21" s="21">
        <v>6.7450019445028957</v>
      </c>
      <c r="QX21" s="21">
        <v>6.7450019445028957</v>
      </c>
      <c r="QY21" s="21">
        <v>6.7450019445028957</v>
      </c>
      <c r="QZ21" s="21">
        <v>7.1439746093722221</v>
      </c>
      <c r="RA21" s="21">
        <v>7.5429472742415475</v>
      </c>
      <c r="RB21" s="21">
        <v>6.7450019445028957</v>
      </c>
      <c r="RC21" s="21">
        <v>7.1439746093722221</v>
      </c>
      <c r="RD21" s="21">
        <v>6.7450019445028957</v>
      </c>
      <c r="RE21" s="21">
        <v>6.7450019445028957</v>
      </c>
      <c r="RF21" s="21">
        <v>7.1439746093722221</v>
      </c>
      <c r="RG21" s="21">
        <v>7.5429472742415475</v>
      </c>
      <c r="RH21" s="21">
        <v>6.7450019445028957</v>
      </c>
      <c r="RI21" s="21">
        <v>7.1439746093722221</v>
      </c>
      <c r="RJ21" s="21">
        <v>7.1439746093722221</v>
      </c>
      <c r="RK21" s="21">
        <v>7.5429472742415475</v>
      </c>
      <c r="RL21" s="21">
        <v>6.7450019445028957</v>
      </c>
      <c r="RM21" s="21">
        <v>6.7450019445028957</v>
      </c>
      <c r="RN21" s="21">
        <v>7.1439746093722221</v>
      </c>
      <c r="RO21" s="21">
        <v>6.7450019445028957</v>
      </c>
      <c r="RP21" s="21">
        <v>6.7450019445028957</v>
      </c>
      <c r="RQ21" s="21">
        <v>6.7450019445028957</v>
      </c>
      <c r="RR21" s="21">
        <v>7.5429472742415475</v>
      </c>
      <c r="RS21" s="21">
        <v>6.7450019445028957</v>
      </c>
      <c r="RT21" s="21">
        <v>7.1439746093722221</v>
      </c>
      <c r="RU21" s="21">
        <v>6.7450019445028957</v>
      </c>
      <c r="RV21" s="21">
        <v>6.7450019445028957</v>
      </c>
      <c r="RW21" s="21">
        <v>7.1439746093722221</v>
      </c>
      <c r="RX21" s="21">
        <v>6.7450019445028957</v>
      </c>
      <c r="RY21" s="21">
        <v>6.7450019445028957</v>
      </c>
      <c r="RZ21" s="21">
        <v>7.1439746093722221</v>
      </c>
      <c r="SA21" s="21">
        <v>6.7450019445028957</v>
      </c>
      <c r="SB21" s="21">
        <v>7.5429472742415475</v>
      </c>
      <c r="SC21" s="21">
        <v>6.7450019445028957</v>
      </c>
      <c r="SD21" s="21">
        <v>7.5429472742415475</v>
      </c>
      <c r="SE21" s="21">
        <v>6.7450019445028957</v>
      </c>
      <c r="SF21" s="21">
        <v>7.5429472742415475</v>
      </c>
      <c r="SG21" s="21">
        <v>6.7450019445028957</v>
      </c>
      <c r="SH21" s="21">
        <v>6.7450019445028957</v>
      </c>
      <c r="SI21" s="21">
        <v>7.1439746093722221</v>
      </c>
      <c r="SJ21" s="21">
        <v>7.1439746093722221</v>
      </c>
      <c r="SK21" s="21">
        <v>6.7450019445028957</v>
      </c>
      <c r="SL21" s="21">
        <v>6.7450019445028957</v>
      </c>
      <c r="SM21" s="21">
        <v>6.7450019445028957</v>
      </c>
      <c r="SN21" s="21">
        <v>6.7450019445028957</v>
      </c>
    </row>
    <row r="22" spans="1:508" x14ac:dyDescent="0.35">
      <c r="A22" s="157">
        <v>51867</v>
      </c>
      <c r="B22" s="4">
        <v>6.82</v>
      </c>
      <c r="C22" s="4">
        <v>6.82</v>
      </c>
      <c r="D22" s="4">
        <v>6.82</v>
      </c>
      <c r="E22" s="4">
        <v>6.82</v>
      </c>
      <c r="F22" s="4">
        <v>6.82</v>
      </c>
      <c r="G22" s="4">
        <v>6.82</v>
      </c>
      <c r="H22" s="4">
        <v>6.82</v>
      </c>
      <c r="I22" s="4">
        <v>7.744884134129272</v>
      </c>
      <c r="J22" s="4">
        <v>6.8234321996715348</v>
      </c>
      <c r="K22" s="4">
        <v>7.2841581669004034</v>
      </c>
      <c r="L22" s="4">
        <v>6.8234321996715348</v>
      </c>
      <c r="M22" s="4">
        <v>7.2841581669004034</v>
      </c>
      <c r="N22" s="4">
        <v>6.8234321996715348</v>
      </c>
      <c r="O22" s="4">
        <v>6.8234321996715348</v>
      </c>
      <c r="P22" s="4">
        <v>6.8234321996715348</v>
      </c>
      <c r="Q22" s="4">
        <v>6.8234321996715348</v>
      </c>
      <c r="R22" s="4">
        <v>7.2841581669004034</v>
      </c>
      <c r="S22" s="4">
        <v>6.8234321996715348</v>
      </c>
      <c r="T22" s="4">
        <v>7.2841581669004034</v>
      </c>
      <c r="U22" s="4">
        <v>6.8234321996715348</v>
      </c>
      <c r="V22" s="4">
        <v>6.8234321996715348</v>
      </c>
      <c r="W22" s="4">
        <v>6.8234321996715348</v>
      </c>
      <c r="X22" s="4">
        <v>7.2841581669004034</v>
      </c>
      <c r="Y22" s="4">
        <v>6.8234321996715348</v>
      </c>
      <c r="Z22" s="4">
        <v>6.8234321996715348</v>
      </c>
      <c r="AA22" s="4">
        <v>6.8234321996715348</v>
      </c>
      <c r="AB22" s="4">
        <v>7.744884134129272</v>
      </c>
      <c r="AC22" s="4">
        <v>6.8234321996715348</v>
      </c>
      <c r="AD22" s="4">
        <v>6.8234321996715348</v>
      </c>
      <c r="AE22" s="4">
        <v>6.8234321996715348</v>
      </c>
      <c r="AF22" s="4">
        <v>6.8234321996715348</v>
      </c>
      <c r="AG22" s="4">
        <v>6.8234321996715348</v>
      </c>
      <c r="AH22" s="4">
        <v>6.8234321996715348</v>
      </c>
      <c r="AI22" s="4">
        <v>6.8234321996715348</v>
      </c>
      <c r="AJ22" s="4">
        <v>6.8234321996715348</v>
      </c>
      <c r="AK22" s="4">
        <v>6.8234321996715348</v>
      </c>
      <c r="AL22" s="4">
        <v>7.744884134129272</v>
      </c>
      <c r="AM22" s="4">
        <v>7.2841581669004034</v>
      </c>
      <c r="AN22" s="4">
        <v>6.8234321996715348</v>
      </c>
      <c r="AO22" s="4">
        <v>6.8234321996715348</v>
      </c>
      <c r="AP22" s="4">
        <v>6.8234321996715348</v>
      </c>
      <c r="AQ22" s="4">
        <v>6.8234321996715348</v>
      </c>
      <c r="AR22" s="4">
        <v>7.744884134129272</v>
      </c>
      <c r="AS22" s="4">
        <v>7.2841581669004034</v>
      </c>
      <c r="AT22" s="4">
        <v>6.8234321996715348</v>
      </c>
      <c r="AU22" s="4">
        <v>7.2841581669004034</v>
      </c>
      <c r="AV22" s="4">
        <v>7.744884134129272</v>
      </c>
      <c r="AW22" s="4">
        <v>7.2841581669004034</v>
      </c>
      <c r="AX22" s="21">
        <v>6.8234321996715348</v>
      </c>
      <c r="AY22" s="21">
        <v>7.2841581669004034</v>
      </c>
      <c r="AZ22" s="21">
        <v>6.8234321996715348</v>
      </c>
      <c r="BA22" s="21">
        <v>7.744884134129272</v>
      </c>
      <c r="BB22" s="21">
        <v>6.8234321996715348</v>
      </c>
      <c r="BC22" s="21">
        <v>7.744884134129272</v>
      </c>
      <c r="BD22" s="21">
        <v>6.8234321996715348</v>
      </c>
      <c r="BE22" s="21">
        <v>6.8234321996715348</v>
      </c>
      <c r="BF22" s="21">
        <v>6.8234321996715348</v>
      </c>
      <c r="BG22" s="21">
        <v>7.2841581669004034</v>
      </c>
      <c r="BH22" s="21">
        <v>6.8234321996715348</v>
      </c>
      <c r="BI22" s="21">
        <v>7.744884134129272</v>
      </c>
      <c r="BJ22" s="21">
        <v>6.8234321996715348</v>
      </c>
      <c r="BK22" s="21">
        <v>6.8234321996715348</v>
      </c>
      <c r="BL22" s="21">
        <v>7.2841581669004034</v>
      </c>
      <c r="BM22" s="21">
        <v>7.744884134129272</v>
      </c>
      <c r="BN22" s="21">
        <v>6.8234321996715348</v>
      </c>
      <c r="BO22" s="21">
        <v>6.8234321996715348</v>
      </c>
      <c r="BP22" s="21">
        <v>7.744884134129272</v>
      </c>
      <c r="BQ22" s="21">
        <v>6.8234321996715348</v>
      </c>
      <c r="BR22" s="21">
        <v>6.8234321996715348</v>
      </c>
      <c r="BS22" s="21">
        <v>7.2841581669004034</v>
      </c>
      <c r="BT22" s="21">
        <v>7.744884134129272</v>
      </c>
      <c r="BU22" s="21">
        <v>6.8234321996715348</v>
      </c>
      <c r="BV22" s="21">
        <v>6.8234321996715348</v>
      </c>
      <c r="BW22" s="21">
        <v>7.2841581669004034</v>
      </c>
      <c r="BX22" s="21">
        <v>6.8234321996715348</v>
      </c>
      <c r="BY22" s="21">
        <v>7.2841581669004034</v>
      </c>
      <c r="BZ22" s="21">
        <v>6.8234321996715348</v>
      </c>
      <c r="CA22" s="21">
        <v>7.2841581669004034</v>
      </c>
      <c r="CB22" s="21">
        <v>7.744884134129272</v>
      </c>
      <c r="CC22" s="21">
        <v>6.8234321996715348</v>
      </c>
      <c r="CD22" s="21">
        <v>6.8234321996715348</v>
      </c>
      <c r="CE22" s="21">
        <v>7.2841581669004034</v>
      </c>
      <c r="CF22" s="21">
        <v>7.2841581669004034</v>
      </c>
      <c r="CG22" s="21">
        <v>7.744884134129272</v>
      </c>
      <c r="CH22" s="21">
        <v>7.744884134129272</v>
      </c>
      <c r="CI22" s="21">
        <v>6.8234321996715348</v>
      </c>
      <c r="CJ22" s="21">
        <v>6.8234321996715348</v>
      </c>
      <c r="CK22" s="21">
        <v>6.8234321996715348</v>
      </c>
      <c r="CL22" s="21">
        <v>7.2841581669004034</v>
      </c>
      <c r="CM22" s="21">
        <v>6.8234321996715348</v>
      </c>
      <c r="CN22" s="21">
        <v>7.744884134129272</v>
      </c>
      <c r="CO22" s="21">
        <v>6.8234321996715348</v>
      </c>
      <c r="CP22" s="21">
        <v>6.8234321996715348</v>
      </c>
      <c r="CQ22" s="21">
        <v>6.8234321996715348</v>
      </c>
      <c r="CR22" s="21">
        <v>6.8234321996715348</v>
      </c>
      <c r="CS22" s="21">
        <v>6.8234321996715348</v>
      </c>
      <c r="CT22" s="21">
        <v>6.8234321996715348</v>
      </c>
      <c r="CU22" s="21">
        <v>6.8234321996715348</v>
      </c>
      <c r="CV22" s="21">
        <v>6.8234321996715348</v>
      </c>
      <c r="CW22" s="21">
        <v>7.2841581669004034</v>
      </c>
      <c r="CX22" s="21">
        <v>6.8234321996715348</v>
      </c>
      <c r="CY22" s="21">
        <v>6.8234321996715348</v>
      </c>
      <c r="CZ22" s="21">
        <v>7.2841581669004034</v>
      </c>
      <c r="DA22" s="21">
        <v>7.744884134129272</v>
      </c>
      <c r="DB22" s="21">
        <v>6.8234321996715348</v>
      </c>
      <c r="DC22" s="21">
        <v>6.8234321996715348</v>
      </c>
      <c r="DD22" s="21">
        <v>7.744884134129272</v>
      </c>
      <c r="DE22" s="21">
        <v>7.2841581669004034</v>
      </c>
      <c r="DF22" s="21">
        <v>6.8234321996715348</v>
      </c>
      <c r="DG22" s="21">
        <v>7.2841581669004034</v>
      </c>
      <c r="DH22" s="21">
        <v>6.8234321996715348</v>
      </c>
      <c r="DI22" s="21">
        <v>6.8234321996715348</v>
      </c>
      <c r="DJ22" s="21">
        <v>6.8234321996715348</v>
      </c>
      <c r="DK22" s="21">
        <v>6.8234321996715348</v>
      </c>
      <c r="DL22" s="21">
        <v>7.744884134129272</v>
      </c>
      <c r="DM22" s="21">
        <v>6.8234321996715348</v>
      </c>
      <c r="DN22" s="21">
        <v>7.744884134129272</v>
      </c>
      <c r="DO22" s="21">
        <v>7.744884134129272</v>
      </c>
      <c r="DP22" s="21">
        <v>6.8234321996715348</v>
      </c>
      <c r="DQ22" s="21">
        <v>7.744884134129272</v>
      </c>
      <c r="DR22" s="21">
        <v>6.8234321996715348</v>
      </c>
      <c r="DS22" s="21">
        <v>6.8234321996715348</v>
      </c>
      <c r="DT22" s="21">
        <v>6.8234321996715348</v>
      </c>
      <c r="DU22" s="21">
        <v>6.8234321996715348</v>
      </c>
      <c r="DV22" s="21">
        <v>7.744884134129272</v>
      </c>
      <c r="DW22" s="21">
        <v>7.2841581669004034</v>
      </c>
      <c r="DX22" s="21">
        <v>7.2841581669004034</v>
      </c>
      <c r="DY22" s="21">
        <v>7.744884134129272</v>
      </c>
      <c r="DZ22" s="21">
        <v>6.8234321996715348</v>
      </c>
      <c r="EA22" s="21">
        <v>6.8234321996715348</v>
      </c>
      <c r="EB22" s="21">
        <v>6.8234321996715348</v>
      </c>
      <c r="EC22" s="21">
        <v>7.2841581669004034</v>
      </c>
      <c r="ED22" s="21">
        <v>6.8234321996715348</v>
      </c>
      <c r="EE22" s="21">
        <v>6.8234321996715348</v>
      </c>
      <c r="EF22" s="21">
        <v>6.8234321996715348</v>
      </c>
      <c r="EG22" s="21">
        <v>7.2841581669004034</v>
      </c>
      <c r="EH22" s="21">
        <v>7.2841581669004034</v>
      </c>
      <c r="EI22" s="21">
        <v>7.2841581669004034</v>
      </c>
      <c r="EJ22" s="21">
        <v>6.8234321996715348</v>
      </c>
      <c r="EK22" s="21">
        <v>6.8234321996715348</v>
      </c>
      <c r="EL22" s="21">
        <v>6.8234321996715348</v>
      </c>
      <c r="EM22" s="21">
        <v>6.8234321996715348</v>
      </c>
      <c r="EN22" s="21">
        <v>7.744884134129272</v>
      </c>
      <c r="EO22" s="21">
        <v>7.744884134129272</v>
      </c>
      <c r="EP22" s="21">
        <v>7.744884134129272</v>
      </c>
      <c r="EQ22" s="21">
        <v>6.8234321996715348</v>
      </c>
      <c r="ER22" s="21">
        <v>6.8234321996715348</v>
      </c>
      <c r="ES22" s="21">
        <v>7.744884134129272</v>
      </c>
      <c r="ET22" s="21">
        <v>6.8234321996715348</v>
      </c>
      <c r="EU22" s="21">
        <v>6.8234321996715348</v>
      </c>
      <c r="EV22" s="21">
        <v>7.744884134129272</v>
      </c>
      <c r="EW22" s="21">
        <v>6.8234321996715348</v>
      </c>
      <c r="EX22" s="21">
        <v>7.744884134129272</v>
      </c>
      <c r="EY22" s="21">
        <v>7.2841581669004034</v>
      </c>
      <c r="EZ22" s="21">
        <v>7.744884134129272</v>
      </c>
      <c r="FA22" s="21">
        <v>6.8234321996715348</v>
      </c>
      <c r="FB22" s="21">
        <v>6.8234321996715348</v>
      </c>
      <c r="FC22" s="21">
        <v>7.744884134129272</v>
      </c>
      <c r="FD22" s="21">
        <v>6.8234321996715348</v>
      </c>
      <c r="FE22" s="21">
        <v>6.8234321996715348</v>
      </c>
      <c r="FF22" s="21">
        <v>6.8234321996715348</v>
      </c>
      <c r="FG22" s="21">
        <v>7.2841581669004034</v>
      </c>
      <c r="FH22" s="21">
        <v>7.744884134129272</v>
      </c>
      <c r="FI22" s="21">
        <v>6.8234321996715348</v>
      </c>
      <c r="FJ22" s="21">
        <v>7.744884134129272</v>
      </c>
      <c r="FK22" s="21">
        <v>6.8234321996715348</v>
      </c>
      <c r="FL22" s="21">
        <v>6.8234321996715348</v>
      </c>
      <c r="FM22" s="21">
        <v>6.8234321996715348</v>
      </c>
      <c r="FN22" s="21">
        <v>6.8234321996715348</v>
      </c>
      <c r="FO22" s="21">
        <v>6.8234321996715348</v>
      </c>
      <c r="FP22" s="21">
        <v>6.8234321996715348</v>
      </c>
      <c r="FQ22" s="21">
        <v>6.8234321996715348</v>
      </c>
      <c r="FR22" s="21">
        <v>6.8234321996715348</v>
      </c>
      <c r="FS22" s="21">
        <v>7.744884134129272</v>
      </c>
      <c r="FT22" s="21">
        <v>7.744884134129272</v>
      </c>
      <c r="FU22" s="21">
        <v>7.744884134129272</v>
      </c>
      <c r="FV22" s="21">
        <v>7.744884134129272</v>
      </c>
      <c r="FW22" s="21">
        <v>6.8234321996715348</v>
      </c>
      <c r="FX22" s="21">
        <v>6.8234321996715348</v>
      </c>
      <c r="FY22" s="21">
        <v>6.8234321996715348</v>
      </c>
      <c r="FZ22" s="21">
        <v>6.8234321996715348</v>
      </c>
      <c r="GA22" s="21">
        <v>6.8234321996715348</v>
      </c>
      <c r="GB22" s="21">
        <v>7.744884134129272</v>
      </c>
      <c r="GC22" s="21">
        <v>6.8234321996715348</v>
      </c>
      <c r="GD22" s="21">
        <v>7.744884134129272</v>
      </c>
      <c r="GE22" s="21">
        <v>6.8234321996715348</v>
      </c>
      <c r="GF22" s="21">
        <v>7.744884134129272</v>
      </c>
      <c r="GG22" s="21">
        <v>7.2841581669004034</v>
      </c>
      <c r="GH22" s="21">
        <v>6.8234321996715348</v>
      </c>
      <c r="GI22" s="21">
        <v>6.8234321996715348</v>
      </c>
      <c r="GJ22" s="21">
        <v>6.8234321996715348</v>
      </c>
      <c r="GK22" s="21">
        <v>6.8234321996715348</v>
      </c>
      <c r="GL22" s="21">
        <v>6.8234321996715348</v>
      </c>
      <c r="GM22" s="21">
        <v>6.8234321996715348</v>
      </c>
      <c r="GN22" s="21">
        <v>7.744884134129272</v>
      </c>
      <c r="GO22" s="21">
        <v>6.8234321996715348</v>
      </c>
      <c r="GP22" s="21">
        <v>6.8234321996715348</v>
      </c>
      <c r="GQ22" s="21">
        <v>6.8234321996715348</v>
      </c>
      <c r="GR22" s="21">
        <v>6.8234321996715348</v>
      </c>
      <c r="GS22" s="21">
        <v>6.8234321996715348</v>
      </c>
      <c r="GT22" s="21">
        <v>6.8234321996715348</v>
      </c>
      <c r="GU22" s="21">
        <v>6.8234321996715348</v>
      </c>
      <c r="GV22" s="21">
        <v>7.744884134129272</v>
      </c>
      <c r="GW22" s="21">
        <v>7.744884134129272</v>
      </c>
      <c r="GX22" s="21">
        <v>6.8234321996715348</v>
      </c>
      <c r="GY22" s="21">
        <v>6.8234321996715348</v>
      </c>
      <c r="GZ22" s="21">
        <v>6.8234321996715348</v>
      </c>
      <c r="HA22" s="21">
        <v>6.8234321996715348</v>
      </c>
      <c r="HB22" s="21">
        <v>7.2841581669004034</v>
      </c>
      <c r="HC22" s="21">
        <v>6.8234321996715348</v>
      </c>
      <c r="HD22" s="21">
        <v>7.2841581669004034</v>
      </c>
      <c r="HE22" s="21">
        <v>7.2841581669004034</v>
      </c>
      <c r="HF22" s="21">
        <v>6.8234321996715348</v>
      </c>
      <c r="HG22" s="21">
        <v>6.8234321996715348</v>
      </c>
      <c r="HH22" s="21">
        <v>6.8234321996715348</v>
      </c>
      <c r="HI22" s="21">
        <v>7.744884134129272</v>
      </c>
      <c r="HJ22" s="21">
        <v>6.8234321996715348</v>
      </c>
      <c r="HK22" s="21">
        <v>6.8234321996715348</v>
      </c>
      <c r="HL22" s="21">
        <v>6.8234321996715348</v>
      </c>
      <c r="HM22" s="21">
        <v>7.744884134129272</v>
      </c>
      <c r="HN22" s="21">
        <v>7.2841581669004034</v>
      </c>
      <c r="HO22" s="21">
        <v>7.744884134129272</v>
      </c>
      <c r="HP22" s="21">
        <v>7.2841581669004034</v>
      </c>
      <c r="HQ22" s="21">
        <v>6.8234321996715348</v>
      </c>
      <c r="HR22" s="21">
        <v>7.2841581669004034</v>
      </c>
      <c r="HS22" s="21">
        <v>6.8234321996715348</v>
      </c>
      <c r="HT22" s="21">
        <v>6.8234321996715348</v>
      </c>
      <c r="HU22" s="21">
        <v>6.8234321996715348</v>
      </c>
      <c r="HV22" s="21">
        <v>6.8234321996715348</v>
      </c>
      <c r="HW22" s="21">
        <v>6.8234321996715348</v>
      </c>
      <c r="HX22" s="21">
        <v>6.8234321996715348</v>
      </c>
      <c r="HY22" s="21">
        <v>7.744884134129272</v>
      </c>
      <c r="HZ22" s="21">
        <v>6.8234321996715348</v>
      </c>
      <c r="IA22" s="21">
        <v>7.2841581669004034</v>
      </c>
      <c r="IB22" s="21">
        <v>6.8234321996715348</v>
      </c>
      <c r="IC22" s="21">
        <v>6.8234321996715348</v>
      </c>
      <c r="ID22" s="21">
        <v>6.8234321996715348</v>
      </c>
      <c r="IE22" s="21">
        <v>7.744884134129272</v>
      </c>
      <c r="IF22" s="21">
        <v>6.8234321996715348</v>
      </c>
      <c r="IG22" s="21">
        <v>7.744884134129272</v>
      </c>
      <c r="IH22" s="21">
        <v>6.8234321996715348</v>
      </c>
      <c r="II22" s="21">
        <v>7.2841581669004034</v>
      </c>
      <c r="IJ22" s="21">
        <v>6.8234321996715348</v>
      </c>
      <c r="IK22" s="21">
        <v>6.8234321996715348</v>
      </c>
      <c r="IL22" s="21">
        <v>6.8234321996715348</v>
      </c>
      <c r="IM22" s="21">
        <v>7.744884134129272</v>
      </c>
      <c r="IN22" s="21">
        <v>6.8234321996715348</v>
      </c>
      <c r="IO22" s="21">
        <v>7.2841581669004034</v>
      </c>
      <c r="IP22" s="21">
        <v>6.8234321996715348</v>
      </c>
      <c r="IQ22" s="21">
        <v>7.744884134129272</v>
      </c>
      <c r="IR22" s="21">
        <v>6.8234321996715348</v>
      </c>
      <c r="IS22" s="21">
        <v>6.8234321996715348</v>
      </c>
      <c r="IT22" s="21">
        <v>6.8234321996715348</v>
      </c>
      <c r="IU22" s="21">
        <v>7.2841581669004034</v>
      </c>
      <c r="IV22" s="21">
        <v>7.744884134129272</v>
      </c>
      <c r="IW22" s="21">
        <v>7.744884134129272</v>
      </c>
      <c r="IX22" s="21">
        <v>7.744884134129272</v>
      </c>
      <c r="IY22" s="21">
        <v>6.8234321996715348</v>
      </c>
      <c r="IZ22" s="21">
        <v>7.2841581669004034</v>
      </c>
      <c r="JA22" s="21">
        <v>7.744884134129272</v>
      </c>
      <c r="JB22" s="21">
        <v>7.2841581669004034</v>
      </c>
      <c r="JC22" s="21">
        <v>6.8234321996715348</v>
      </c>
      <c r="JD22" s="21">
        <v>7.2841581669004034</v>
      </c>
      <c r="JE22" s="21">
        <v>7.744884134129272</v>
      </c>
      <c r="JF22" s="21">
        <v>6.8234321996715348</v>
      </c>
      <c r="JG22" s="21">
        <v>6.8234321996715348</v>
      </c>
      <c r="JH22" s="21">
        <v>7.744884134129272</v>
      </c>
      <c r="JI22" s="21">
        <v>6.8234321996715348</v>
      </c>
      <c r="JJ22" s="21">
        <v>6.8234321996715348</v>
      </c>
      <c r="JK22" s="21">
        <v>7.744884134129272</v>
      </c>
      <c r="JL22" s="21">
        <v>6.8234321996715348</v>
      </c>
      <c r="JM22" s="21">
        <v>7.2841581669004034</v>
      </c>
      <c r="JN22" s="21">
        <v>7.744884134129272</v>
      </c>
      <c r="JO22" s="21">
        <v>6.8234321996715348</v>
      </c>
      <c r="JP22" s="21">
        <v>6.8234321996715348</v>
      </c>
      <c r="JQ22" s="21">
        <v>6.8234321996715348</v>
      </c>
      <c r="JR22" s="21">
        <v>7.2841581669004034</v>
      </c>
      <c r="JS22" s="21">
        <v>6.8234321996715348</v>
      </c>
      <c r="JT22" s="21">
        <v>6.8234321996715348</v>
      </c>
      <c r="JU22" s="21">
        <v>6.8234321996715348</v>
      </c>
      <c r="JV22" s="21">
        <v>6.8234321996715348</v>
      </c>
      <c r="JW22" s="21">
        <v>6.8234321996715348</v>
      </c>
      <c r="JX22" s="21">
        <v>6.8234321996715348</v>
      </c>
      <c r="JY22" s="21">
        <v>6.8234321996715348</v>
      </c>
      <c r="JZ22" s="21">
        <v>6.8234321996715348</v>
      </c>
      <c r="KA22" s="21">
        <v>7.744884134129272</v>
      </c>
      <c r="KB22" s="21">
        <v>6.8234321996715348</v>
      </c>
      <c r="KC22" s="21">
        <v>6.8234321996715348</v>
      </c>
      <c r="KD22" s="21">
        <v>7.744884134129272</v>
      </c>
      <c r="KE22" s="21">
        <v>6.8234321996715348</v>
      </c>
      <c r="KF22" s="21">
        <v>6.8234321996715348</v>
      </c>
      <c r="KG22" s="21">
        <v>7.2841581669004034</v>
      </c>
      <c r="KH22" s="21">
        <v>7.2841581669004034</v>
      </c>
      <c r="KI22" s="21">
        <v>6.8234321996715348</v>
      </c>
      <c r="KJ22" s="21">
        <v>6.8234321996715348</v>
      </c>
      <c r="KK22" s="21">
        <v>6.8234321996715348</v>
      </c>
      <c r="KL22" s="21">
        <v>6.8234321996715348</v>
      </c>
      <c r="KM22" s="21">
        <v>7.2841581669004034</v>
      </c>
      <c r="KN22" s="21">
        <v>6.8234321996715348</v>
      </c>
      <c r="KO22" s="21">
        <v>7.2841581669004034</v>
      </c>
      <c r="KP22" s="21">
        <v>6.8234321996715348</v>
      </c>
      <c r="KQ22" s="21">
        <v>6.8234321996715348</v>
      </c>
      <c r="KR22" s="21">
        <v>6.8234321996715348</v>
      </c>
      <c r="KS22" s="21">
        <v>6.8234321996715348</v>
      </c>
      <c r="KT22" s="21">
        <v>6.8234321996715348</v>
      </c>
      <c r="KU22" s="21">
        <v>6.8234321996715348</v>
      </c>
      <c r="KV22" s="21">
        <v>6.8234321996715348</v>
      </c>
      <c r="KW22" s="21">
        <v>6.8234321996715348</v>
      </c>
      <c r="KX22" s="21">
        <v>7.2841581669004034</v>
      </c>
      <c r="KY22" s="21">
        <v>6.8234321996715348</v>
      </c>
      <c r="KZ22" s="21">
        <v>7.744884134129272</v>
      </c>
      <c r="LA22" s="21">
        <v>7.2841581669004034</v>
      </c>
      <c r="LB22" s="21">
        <v>7.744884134129272</v>
      </c>
      <c r="LC22" s="21">
        <v>6.8234321996715348</v>
      </c>
      <c r="LD22" s="21">
        <v>7.2841581669004034</v>
      </c>
      <c r="LE22" s="21">
        <v>6.8234321996715348</v>
      </c>
      <c r="LF22" s="21">
        <v>7.2841581669004034</v>
      </c>
      <c r="LG22" s="21">
        <v>7.2841581669004034</v>
      </c>
      <c r="LH22" s="21">
        <v>7.744884134129272</v>
      </c>
      <c r="LI22" s="21">
        <v>6.8234321996715348</v>
      </c>
      <c r="LJ22" s="21">
        <v>7.744884134129272</v>
      </c>
      <c r="LK22" s="21">
        <v>6.8234321996715348</v>
      </c>
      <c r="LL22" s="21">
        <v>6.8234321996715348</v>
      </c>
      <c r="LM22" s="21">
        <v>7.2841581669004034</v>
      </c>
      <c r="LN22" s="21">
        <v>6.8234321996715348</v>
      </c>
      <c r="LO22" s="21">
        <v>6.8234321996715348</v>
      </c>
      <c r="LP22" s="21">
        <v>6.8234321996715348</v>
      </c>
      <c r="LQ22" s="21">
        <v>7.744884134129272</v>
      </c>
      <c r="LR22" s="21">
        <v>7.2841581669004034</v>
      </c>
      <c r="LS22" s="21">
        <v>7.744884134129272</v>
      </c>
      <c r="LT22" s="21">
        <v>6.8234321996715348</v>
      </c>
      <c r="LU22" s="21">
        <v>7.744884134129272</v>
      </c>
      <c r="LV22" s="21">
        <v>6.8234321996715348</v>
      </c>
      <c r="LW22" s="21">
        <v>6.8234321996715348</v>
      </c>
      <c r="LX22" s="21">
        <v>6.8234321996715348</v>
      </c>
      <c r="LY22" s="21">
        <v>6.8234321996715348</v>
      </c>
      <c r="LZ22" s="21">
        <v>6.8234321996715348</v>
      </c>
      <c r="MA22" s="21">
        <v>6.8234321996715348</v>
      </c>
      <c r="MB22" s="21">
        <v>6.8234321996715348</v>
      </c>
      <c r="MC22" s="21">
        <v>7.744884134129272</v>
      </c>
      <c r="MD22" s="21">
        <v>6.8234321996715348</v>
      </c>
      <c r="ME22" s="21">
        <v>6.8234321996715348</v>
      </c>
      <c r="MF22" s="21">
        <v>7.744884134129272</v>
      </c>
      <c r="MG22" s="21">
        <v>7.2841581669004034</v>
      </c>
      <c r="MH22" s="21">
        <v>6.8234321996715348</v>
      </c>
      <c r="MI22" s="21">
        <v>6.8234321996715348</v>
      </c>
      <c r="MJ22" s="21">
        <v>6.8234321996715348</v>
      </c>
      <c r="MK22" s="21">
        <v>7.744884134129272</v>
      </c>
      <c r="ML22" s="21">
        <v>7.2841581669004034</v>
      </c>
      <c r="MM22" s="21">
        <v>6.8234321996715348</v>
      </c>
      <c r="MN22" s="21">
        <v>6.8234321996715348</v>
      </c>
      <c r="MO22" s="21">
        <v>7.744884134129272</v>
      </c>
      <c r="MP22" s="21">
        <v>6.8234321996715348</v>
      </c>
      <c r="MQ22" s="21">
        <v>7.744884134129272</v>
      </c>
      <c r="MR22" s="21">
        <v>6.8234321996715348</v>
      </c>
      <c r="MS22" s="21">
        <v>6.8234321996715348</v>
      </c>
      <c r="MT22" s="21">
        <v>6.8234321996715348</v>
      </c>
      <c r="MU22" s="21">
        <v>7.2841581669004034</v>
      </c>
      <c r="MV22" s="21">
        <v>6.8234321996715348</v>
      </c>
      <c r="MW22" s="21">
        <v>7.744884134129272</v>
      </c>
      <c r="MX22" s="21">
        <v>6.8234321996715348</v>
      </c>
      <c r="MY22" s="21">
        <v>7.2841581669004034</v>
      </c>
      <c r="MZ22" s="21">
        <v>6.8234321996715348</v>
      </c>
      <c r="NA22" s="21">
        <v>6.8234321996715348</v>
      </c>
      <c r="NB22" s="21">
        <v>6.8234321996715348</v>
      </c>
      <c r="NC22" s="21">
        <v>7.2841581669004034</v>
      </c>
      <c r="ND22" s="21">
        <v>7.744884134129272</v>
      </c>
      <c r="NE22" s="21">
        <v>6.8234321996715348</v>
      </c>
      <c r="NF22" s="21">
        <v>6.8234321996715348</v>
      </c>
      <c r="NG22" s="21">
        <v>7.744884134129272</v>
      </c>
      <c r="NH22" s="21">
        <v>6.8234321996715348</v>
      </c>
      <c r="NI22" s="21">
        <v>6.8234321996715348</v>
      </c>
      <c r="NJ22" s="21">
        <v>6.8234321996715348</v>
      </c>
      <c r="NK22" s="21">
        <v>7.744884134129272</v>
      </c>
      <c r="NL22" s="21">
        <v>6.8234321996715348</v>
      </c>
      <c r="NM22" s="21">
        <v>6.8234321996715348</v>
      </c>
      <c r="NN22" s="21">
        <v>6.8234321996715348</v>
      </c>
      <c r="NO22" s="21">
        <v>6.8234321996715348</v>
      </c>
      <c r="NP22" s="21">
        <v>7.2841581669004034</v>
      </c>
      <c r="NQ22" s="21">
        <v>6.8234321996715348</v>
      </c>
      <c r="NR22" s="21">
        <v>7.2841581669004034</v>
      </c>
      <c r="NS22" s="21">
        <v>7.744884134129272</v>
      </c>
      <c r="NT22" s="21">
        <v>6.8234321996715348</v>
      </c>
      <c r="NU22" s="21">
        <v>6.8234321996715348</v>
      </c>
      <c r="NV22" s="21">
        <v>6.8234321996715348</v>
      </c>
      <c r="NW22" s="21">
        <v>6.8234321996715348</v>
      </c>
      <c r="NX22" s="21">
        <v>7.2841581669004034</v>
      </c>
      <c r="NY22" s="21">
        <v>7.2841581669004034</v>
      </c>
      <c r="NZ22" s="21">
        <v>6.8234321996715348</v>
      </c>
      <c r="OA22" s="21">
        <v>6.8234321996715348</v>
      </c>
      <c r="OB22" s="21">
        <v>6.8234321996715348</v>
      </c>
      <c r="OC22" s="21">
        <v>7.744884134129272</v>
      </c>
      <c r="OD22" s="21">
        <v>6.8234321996715348</v>
      </c>
      <c r="OE22" s="21">
        <v>6.8234321996715348</v>
      </c>
      <c r="OF22" s="21">
        <v>6.8234321996715348</v>
      </c>
      <c r="OG22" s="21">
        <v>7.2841581669004034</v>
      </c>
      <c r="OH22" s="21">
        <v>7.2841581669004034</v>
      </c>
      <c r="OI22" s="21">
        <v>6.8234321996715348</v>
      </c>
      <c r="OJ22" s="21">
        <v>6.8234321996715348</v>
      </c>
      <c r="OK22" s="21">
        <v>7.744884134129272</v>
      </c>
      <c r="OL22" s="21">
        <v>6.8234321996715348</v>
      </c>
      <c r="OM22" s="21">
        <v>7.2841581669004034</v>
      </c>
      <c r="ON22" s="21">
        <v>6.8234321996715348</v>
      </c>
      <c r="OO22" s="21">
        <v>6.8234321996715348</v>
      </c>
      <c r="OP22" s="21">
        <v>6.8234321996715348</v>
      </c>
      <c r="OQ22" s="21">
        <v>7.2841581669004034</v>
      </c>
      <c r="OR22" s="21">
        <v>6.8234321996715348</v>
      </c>
      <c r="OS22" s="21">
        <v>6.8234321996715348</v>
      </c>
      <c r="OT22" s="21">
        <v>7.2841581669004034</v>
      </c>
      <c r="OU22" s="21">
        <v>6.8234321996715348</v>
      </c>
      <c r="OV22" s="21">
        <v>6.8234321996715348</v>
      </c>
      <c r="OW22" s="21">
        <v>7.744884134129272</v>
      </c>
      <c r="OX22" s="21">
        <v>6.8234321996715348</v>
      </c>
      <c r="OY22" s="21">
        <v>7.2841581669004034</v>
      </c>
      <c r="OZ22" s="21">
        <v>6.8234321996715348</v>
      </c>
      <c r="PA22" s="21">
        <v>6.8234321996715348</v>
      </c>
      <c r="PB22" s="21">
        <v>7.2841581669004034</v>
      </c>
      <c r="PC22" s="21">
        <v>7.744884134129272</v>
      </c>
      <c r="PD22" s="21">
        <v>6.8234321996715348</v>
      </c>
      <c r="PE22" s="21">
        <v>7.2841581669004034</v>
      </c>
      <c r="PF22" s="21">
        <v>6.8234321996715348</v>
      </c>
      <c r="PG22" s="21">
        <v>7.744884134129272</v>
      </c>
      <c r="PH22" s="21">
        <v>7.2841581669004034</v>
      </c>
      <c r="PI22" s="21">
        <v>6.8234321996715348</v>
      </c>
      <c r="PJ22" s="21">
        <v>6.8234321996715348</v>
      </c>
      <c r="PK22" s="21">
        <v>6.8234321996715348</v>
      </c>
      <c r="PL22" s="21">
        <v>7.2841581669004034</v>
      </c>
      <c r="PM22" s="21">
        <v>6.8234321996715348</v>
      </c>
      <c r="PN22" s="21">
        <v>7.744884134129272</v>
      </c>
      <c r="PO22" s="21">
        <v>7.744884134129272</v>
      </c>
      <c r="PP22" s="21">
        <v>6.8234321996715348</v>
      </c>
      <c r="PQ22" s="21">
        <v>7.2841581669004034</v>
      </c>
      <c r="PR22" s="21">
        <v>7.2841581669004034</v>
      </c>
      <c r="PS22" s="21">
        <v>7.744884134129272</v>
      </c>
      <c r="PT22" s="21">
        <v>6.8234321996715348</v>
      </c>
      <c r="PU22" s="21">
        <v>7.2841581669004034</v>
      </c>
      <c r="PV22" s="21">
        <v>7.2841581669004034</v>
      </c>
      <c r="PW22" s="21">
        <v>6.8234321996715348</v>
      </c>
      <c r="PX22" s="21">
        <v>6.8234321996715348</v>
      </c>
      <c r="PY22" s="21">
        <v>7.2841581669004034</v>
      </c>
      <c r="PZ22" s="21">
        <v>6.8234321996715348</v>
      </c>
      <c r="QA22" s="21">
        <v>6.8234321996715348</v>
      </c>
      <c r="QB22" s="21">
        <v>7.744884134129272</v>
      </c>
      <c r="QC22" s="21">
        <v>7.744884134129272</v>
      </c>
      <c r="QD22" s="21">
        <v>7.744884134129272</v>
      </c>
      <c r="QE22" s="21">
        <v>6.8234321996715348</v>
      </c>
      <c r="QF22" s="21">
        <v>7.744884134129272</v>
      </c>
      <c r="QG22" s="21">
        <v>7.744884134129272</v>
      </c>
      <c r="QH22" s="21">
        <v>6.8234321996715348</v>
      </c>
      <c r="QI22" s="21">
        <v>6.8234321996715348</v>
      </c>
      <c r="QJ22" s="21">
        <v>7.2841581669004034</v>
      </c>
      <c r="QK22" s="21">
        <v>7.744884134129272</v>
      </c>
      <c r="QL22" s="21">
        <v>6.8234321996715348</v>
      </c>
      <c r="QM22" s="21">
        <v>7.744884134129272</v>
      </c>
      <c r="QN22" s="21">
        <v>6.8234321996715348</v>
      </c>
      <c r="QO22" s="21">
        <v>6.8234321996715348</v>
      </c>
      <c r="QP22" s="21">
        <v>6.8234321996715348</v>
      </c>
      <c r="QQ22" s="21">
        <v>7.744884134129272</v>
      </c>
      <c r="QR22" s="21">
        <v>6.8234321996715348</v>
      </c>
      <c r="QS22" s="21">
        <v>7.2841581669004034</v>
      </c>
      <c r="QT22" s="21">
        <v>7.2841581669004034</v>
      </c>
      <c r="QU22" s="21">
        <v>6.8234321996715348</v>
      </c>
      <c r="QV22" s="21">
        <v>7.2841581669004034</v>
      </c>
      <c r="QW22" s="21">
        <v>6.8234321996715348</v>
      </c>
      <c r="QX22" s="21">
        <v>6.8234321996715348</v>
      </c>
      <c r="QY22" s="21">
        <v>6.8234321996715348</v>
      </c>
      <c r="QZ22" s="21">
        <v>7.2841581669004034</v>
      </c>
      <c r="RA22" s="21">
        <v>7.744884134129272</v>
      </c>
      <c r="RB22" s="21">
        <v>6.8234321996715348</v>
      </c>
      <c r="RC22" s="21">
        <v>7.2841581669004034</v>
      </c>
      <c r="RD22" s="21">
        <v>6.8234321996715348</v>
      </c>
      <c r="RE22" s="21">
        <v>6.8234321996715348</v>
      </c>
      <c r="RF22" s="21">
        <v>7.2841581669004034</v>
      </c>
      <c r="RG22" s="21">
        <v>7.744884134129272</v>
      </c>
      <c r="RH22" s="21">
        <v>6.8234321996715348</v>
      </c>
      <c r="RI22" s="21">
        <v>7.2841581669004034</v>
      </c>
      <c r="RJ22" s="21">
        <v>7.2841581669004034</v>
      </c>
      <c r="RK22" s="21">
        <v>7.744884134129272</v>
      </c>
      <c r="RL22" s="21">
        <v>6.8234321996715348</v>
      </c>
      <c r="RM22" s="21">
        <v>6.8234321996715348</v>
      </c>
      <c r="RN22" s="21">
        <v>7.2841581669004034</v>
      </c>
      <c r="RO22" s="21">
        <v>6.8234321996715348</v>
      </c>
      <c r="RP22" s="21">
        <v>6.8234321996715348</v>
      </c>
      <c r="RQ22" s="21">
        <v>6.8234321996715348</v>
      </c>
      <c r="RR22" s="21">
        <v>7.744884134129272</v>
      </c>
      <c r="RS22" s="21">
        <v>6.8234321996715348</v>
      </c>
      <c r="RT22" s="21">
        <v>7.2841581669004034</v>
      </c>
      <c r="RU22" s="21">
        <v>6.8234321996715348</v>
      </c>
      <c r="RV22" s="21">
        <v>6.8234321996715348</v>
      </c>
      <c r="RW22" s="21">
        <v>7.2841581669004034</v>
      </c>
      <c r="RX22" s="21">
        <v>6.8234321996715348</v>
      </c>
      <c r="RY22" s="21">
        <v>6.8234321996715348</v>
      </c>
      <c r="RZ22" s="21">
        <v>7.2841581669004034</v>
      </c>
      <c r="SA22" s="21">
        <v>6.8234321996715348</v>
      </c>
      <c r="SB22" s="21">
        <v>7.744884134129272</v>
      </c>
      <c r="SC22" s="21">
        <v>6.8234321996715348</v>
      </c>
      <c r="SD22" s="21">
        <v>7.744884134129272</v>
      </c>
      <c r="SE22" s="21">
        <v>6.8234321996715348</v>
      </c>
      <c r="SF22" s="21">
        <v>7.744884134129272</v>
      </c>
      <c r="SG22" s="21">
        <v>6.8234321996715348</v>
      </c>
      <c r="SH22" s="21">
        <v>6.8234321996715348</v>
      </c>
      <c r="SI22" s="21">
        <v>7.2841581669004034</v>
      </c>
      <c r="SJ22" s="21">
        <v>7.2841581669004034</v>
      </c>
      <c r="SK22" s="21">
        <v>6.8234321996715348</v>
      </c>
      <c r="SL22" s="21">
        <v>6.8234321996715348</v>
      </c>
      <c r="SM22" s="21">
        <v>6.8234321996715348</v>
      </c>
      <c r="SN22" s="21">
        <v>6.8234321996715348</v>
      </c>
    </row>
    <row r="23" spans="1:508" x14ac:dyDescent="0.35">
      <c r="A23" s="157">
        <v>52232</v>
      </c>
      <c r="B23" s="4">
        <v>6.9</v>
      </c>
      <c r="C23" s="4">
        <v>6.9</v>
      </c>
      <c r="D23" s="4">
        <v>6.9</v>
      </c>
      <c r="E23" s="4">
        <v>6.9</v>
      </c>
      <c r="F23" s="4">
        <v>6.9</v>
      </c>
      <c r="G23" s="4">
        <v>6.9</v>
      </c>
      <c r="H23" s="4">
        <v>6.9</v>
      </c>
      <c r="I23" s="4">
        <v>7.950411333759269</v>
      </c>
      <c r="J23" s="4">
        <v>6.901862454840173</v>
      </c>
      <c r="K23" s="4">
        <v>7.426136894299721</v>
      </c>
      <c r="L23" s="4">
        <v>6.901862454840173</v>
      </c>
      <c r="M23" s="4">
        <v>7.426136894299721</v>
      </c>
      <c r="N23" s="4">
        <v>6.901862454840173</v>
      </c>
      <c r="O23" s="4">
        <v>6.901862454840173</v>
      </c>
      <c r="P23" s="4">
        <v>6.901862454840173</v>
      </c>
      <c r="Q23" s="4">
        <v>6.901862454840173</v>
      </c>
      <c r="R23" s="4">
        <v>7.426136894299721</v>
      </c>
      <c r="S23" s="4">
        <v>6.901862454840173</v>
      </c>
      <c r="T23" s="4">
        <v>7.426136894299721</v>
      </c>
      <c r="U23" s="4">
        <v>6.901862454840173</v>
      </c>
      <c r="V23" s="4">
        <v>6.901862454840173</v>
      </c>
      <c r="W23" s="4">
        <v>6.901862454840173</v>
      </c>
      <c r="X23" s="4">
        <v>7.426136894299721</v>
      </c>
      <c r="Y23" s="4">
        <v>6.901862454840173</v>
      </c>
      <c r="Z23" s="4">
        <v>6.901862454840173</v>
      </c>
      <c r="AA23" s="4">
        <v>6.901862454840173</v>
      </c>
      <c r="AB23" s="4">
        <v>7.950411333759269</v>
      </c>
      <c r="AC23" s="4">
        <v>6.901862454840173</v>
      </c>
      <c r="AD23" s="4">
        <v>6.901862454840173</v>
      </c>
      <c r="AE23" s="4">
        <v>6.901862454840173</v>
      </c>
      <c r="AF23" s="4">
        <v>6.901862454840173</v>
      </c>
      <c r="AG23" s="4">
        <v>6.901862454840173</v>
      </c>
      <c r="AH23" s="4">
        <v>6.901862454840173</v>
      </c>
      <c r="AI23" s="4">
        <v>6.901862454840173</v>
      </c>
      <c r="AJ23" s="4">
        <v>6.901862454840173</v>
      </c>
      <c r="AK23" s="4">
        <v>6.901862454840173</v>
      </c>
      <c r="AL23" s="4">
        <v>7.950411333759269</v>
      </c>
      <c r="AM23" s="4">
        <v>7.426136894299721</v>
      </c>
      <c r="AN23" s="4">
        <v>6.901862454840173</v>
      </c>
      <c r="AO23" s="4">
        <v>6.901862454840173</v>
      </c>
      <c r="AP23" s="4">
        <v>6.901862454840173</v>
      </c>
      <c r="AQ23" s="4">
        <v>6.901862454840173</v>
      </c>
      <c r="AR23" s="4">
        <v>7.950411333759269</v>
      </c>
      <c r="AS23" s="4">
        <v>7.426136894299721</v>
      </c>
      <c r="AT23" s="4">
        <v>6.901862454840173</v>
      </c>
      <c r="AU23" s="4">
        <v>7.426136894299721</v>
      </c>
      <c r="AV23" s="4">
        <v>7.950411333759269</v>
      </c>
      <c r="AW23" s="4">
        <v>7.426136894299721</v>
      </c>
      <c r="AX23" s="21">
        <v>6.901862454840173</v>
      </c>
      <c r="AY23" s="21">
        <v>7.426136894299721</v>
      </c>
      <c r="AZ23" s="21">
        <v>6.901862454840173</v>
      </c>
      <c r="BA23" s="21">
        <v>7.950411333759269</v>
      </c>
      <c r="BB23" s="21">
        <v>6.901862454840173</v>
      </c>
      <c r="BC23" s="21">
        <v>7.950411333759269</v>
      </c>
      <c r="BD23" s="21">
        <v>6.901862454840173</v>
      </c>
      <c r="BE23" s="21">
        <v>6.901862454840173</v>
      </c>
      <c r="BF23" s="21">
        <v>6.901862454840173</v>
      </c>
      <c r="BG23" s="21">
        <v>7.426136894299721</v>
      </c>
      <c r="BH23" s="21">
        <v>6.901862454840173</v>
      </c>
      <c r="BI23" s="21">
        <v>7.950411333759269</v>
      </c>
      <c r="BJ23" s="21">
        <v>6.901862454840173</v>
      </c>
      <c r="BK23" s="21">
        <v>6.901862454840173</v>
      </c>
      <c r="BL23" s="21">
        <v>7.426136894299721</v>
      </c>
      <c r="BM23" s="21">
        <v>7.950411333759269</v>
      </c>
      <c r="BN23" s="21">
        <v>6.901862454840173</v>
      </c>
      <c r="BO23" s="21">
        <v>6.901862454840173</v>
      </c>
      <c r="BP23" s="21">
        <v>7.950411333759269</v>
      </c>
      <c r="BQ23" s="21">
        <v>6.901862454840173</v>
      </c>
      <c r="BR23" s="21">
        <v>6.901862454840173</v>
      </c>
      <c r="BS23" s="21">
        <v>7.426136894299721</v>
      </c>
      <c r="BT23" s="21">
        <v>7.950411333759269</v>
      </c>
      <c r="BU23" s="21">
        <v>6.901862454840173</v>
      </c>
      <c r="BV23" s="21">
        <v>6.901862454840173</v>
      </c>
      <c r="BW23" s="21">
        <v>7.426136894299721</v>
      </c>
      <c r="BX23" s="21">
        <v>6.901862454840173</v>
      </c>
      <c r="BY23" s="21">
        <v>7.426136894299721</v>
      </c>
      <c r="BZ23" s="21">
        <v>6.901862454840173</v>
      </c>
      <c r="CA23" s="21">
        <v>7.426136894299721</v>
      </c>
      <c r="CB23" s="21">
        <v>7.950411333759269</v>
      </c>
      <c r="CC23" s="21">
        <v>6.901862454840173</v>
      </c>
      <c r="CD23" s="21">
        <v>6.901862454840173</v>
      </c>
      <c r="CE23" s="21">
        <v>7.426136894299721</v>
      </c>
      <c r="CF23" s="21">
        <v>7.426136894299721</v>
      </c>
      <c r="CG23" s="21">
        <v>7.950411333759269</v>
      </c>
      <c r="CH23" s="21">
        <v>7.950411333759269</v>
      </c>
      <c r="CI23" s="21">
        <v>6.901862454840173</v>
      </c>
      <c r="CJ23" s="21">
        <v>6.901862454840173</v>
      </c>
      <c r="CK23" s="21">
        <v>6.901862454840173</v>
      </c>
      <c r="CL23" s="21">
        <v>7.426136894299721</v>
      </c>
      <c r="CM23" s="21">
        <v>6.901862454840173</v>
      </c>
      <c r="CN23" s="21">
        <v>7.950411333759269</v>
      </c>
      <c r="CO23" s="21">
        <v>6.901862454840173</v>
      </c>
      <c r="CP23" s="21">
        <v>6.901862454840173</v>
      </c>
      <c r="CQ23" s="21">
        <v>6.901862454840173</v>
      </c>
      <c r="CR23" s="21">
        <v>6.901862454840173</v>
      </c>
      <c r="CS23" s="21">
        <v>6.901862454840173</v>
      </c>
      <c r="CT23" s="21">
        <v>6.901862454840173</v>
      </c>
      <c r="CU23" s="21">
        <v>6.901862454840173</v>
      </c>
      <c r="CV23" s="21">
        <v>6.901862454840173</v>
      </c>
      <c r="CW23" s="21">
        <v>7.426136894299721</v>
      </c>
      <c r="CX23" s="21">
        <v>6.901862454840173</v>
      </c>
      <c r="CY23" s="21">
        <v>6.901862454840173</v>
      </c>
      <c r="CZ23" s="21">
        <v>7.426136894299721</v>
      </c>
      <c r="DA23" s="21">
        <v>7.950411333759269</v>
      </c>
      <c r="DB23" s="21">
        <v>6.901862454840173</v>
      </c>
      <c r="DC23" s="21">
        <v>6.901862454840173</v>
      </c>
      <c r="DD23" s="21">
        <v>7.950411333759269</v>
      </c>
      <c r="DE23" s="21">
        <v>7.426136894299721</v>
      </c>
      <c r="DF23" s="21">
        <v>6.901862454840173</v>
      </c>
      <c r="DG23" s="21">
        <v>7.426136894299721</v>
      </c>
      <c r="DH23" s="21">
        <v>6.901862454840173</v>
      </c>
      <c r="DI23" s="21">
        <v>6.901862454840173</v>
      </c>
      <c r="DJ23" s="21">
        <v>6.901862454840173</v>
      </c>
      <c r="DK23" s="21">
        <v>6.901862454840173</v>
      </c>
      <c r="DL23" s="21">
        <v>7.950411333759269</v>
      </c>
      <c r="DM23" s="21">
        <v>6.901862454840173</v>
      </c>
      <c r="DN23" s="21">
        <v>7.950411333759269</v>
      </c>
      <c r="DO23" s="21">
        <v>7.950411333759269</v>
      </c>
      <c r="DP23" s="21">
        <v>6.901862454840173</v>
      </c>
      <c r="DQ23" s="21">
        <v>7.950411333759269</v>
      </c>
      <c r="DR23" s="21">
        <v>6.901862454840173</v>
      </c>
      <c r="DS23" s="21">
        <v>6.901862454840173</v>
      </c>
      <c r="DT23" s="21">
        <v>6.901862454840173</v>
      </c>
      <c r="DU23" s="21">
        <v>6.901862454840173</v>
      </c>
      <c r="DV23" s="21">
        <v>7.950411333759269</v>
      </c>
      <c r="DW23" s="21">
        <v>7.426136894299721</v>
      </c>
      <c r="DX23" s="21">
        <v>7.426136894299721</v>
      </c>
      <c r="DY23" s="21">
        <v>7.950411333759269</v>
      </c>
      <c r="DZ23" s="21">
        <v>6.901862454840173</v>
      </c>
      <c r="EA23" s="21">
        <v>6.901862454840173</v>
      </c>
      <c r="EB23" s="21">
        <v>6.901862454840173</v>
      </c>
      <c r="EC23" s="21">
        <v>7.426136894299721</v>
      </c>
      <c r="ED23" s="21">
        <v>6.901862454840173</v>
      </c>
      <c r="EE23" s="21">
        <v>6.901862454840173</v>
      </c>
      <c r="EF23" s="21">
        <v>6.901862454840173</v>
      </c>
      <c r="EG23" s="21">
        <v>7.426136894299721</v>
      </c>
      <c r="EH23" s="21">
        <v>7.426136894299721</v>
      </c>
      <c r="EI23" s="21">
        <v>7.426136894299721</v>
      </c>
      <c r="EJ23" s="21">
        <v>6.901862454840173</v>
      </c>
      <c r="EK23" s="21">
        <v>6.901862454840173</v>
      </c>
      <c r="EL23" s="21">
        <v>6.901862454840173</v>
      </c>
      <c r="EM23" s="21">
        <v>6.901862454840173</v>
      </c>
      <c r="EN23" s="21">
        <v>7.950411333759269</v>
      </c>
      <c r="EO23" s="21">
        <v>7.950411333759269</v>
      </c>
      <c r="EP23" s="21">
        <v>7.950411333759269</v>
      </c>
      <c r="EQ23" s="21">
        <v>6.901862454840173</v>
      </c>
      <c r="ER23" s="21">
        <v>6.901862454840173</v>
      </c>
      <c r="ES23" s="21">
        <v>7.950411333759269</v>
      </c>
      <c r="ET23" s="21">
        <v>6.901862454840173</v>
      </c>
      <c r="EU23" s="21">
        <v>6.901862454840173</v>
      </c>
      <c r="EV23" s="21">
        <v>7.950411333759269</v>
      </c>
      <c r="EW23" s="21">
        <v>6.901862454840173</v>
      </c>
      <c r="EX23" s="21">
        <v>7.950411333759269</v>
      </c>
      <c r="EY23" s="21">
        <v>7.426136894299721</v>
      </c>
      <c r="EZ23" s="21">
        <v>7.950411333759269</v>
      </c>
      <c r="FA23" s="21">
        <v>6.901862454840173</v>
      </c>
      <c r="FB23" s="21">
        <v>6.901862454840173</v>
      </c>
      <c r="FC23" s="21">
        <v>7.950411333759269</v>
      </c>
      <c r="FD23" s="21">
        <v>6.901862454840173</v>
      </c>
      <c r="FE23" s="21">
        <v>6.901862454840173</v>
      </c>
      <c r="FF23" s="21">
        <v>6.901862454840173</v>
      </c>
      <c r="FG23" s="21">
        <v>7.426136894299721</v>
      </c>
      <c r="FH23" s="21">
        <v>7.950411333759269</v>
      </c>
      <c r="FI23" s="21">
        <v>6.901862454840173</v>
      </c>
      <c r="FJ23" s="21">
        <v>7.950411333759269</v>
      </c>
      <c r="FK23" s="21">
        <v>6.901862454840173</v>
      </c>
      <c r="FL23" s="21">
        <v>6.901862454840173</v>
      </c>
      <c r="FM23" s="21">
        <v>6.901862454840173</v>
      </c>
      <c r="FN23" s="21">
        <v>6.901862454840173</v>
      </c>
      <c r="FO23" s="21">
        <v>6.901862454840173</v>
      </c>
      <c r="FP23" s="21">
        <v>6.901862454840173</v>
      </c>
      <c r="FQ23" s="21">
        <v>6.901862454840173</v>
      </c>
      <c r="FR23" s="21">
        <v>6.901862454840173</v>
      </c>
      <c r="FS23" s="21">
        <v>7.950411333759269</v>
      </c>
      <c r="FT23" s="21">
        <v>7.950411333759269</v>
      </c>
      <c r="FU23" s="21">
        <v>7.950411333759269</v>
      </c>
      <c r="FV23" s="21">
        <v>7.950411333759269</v>
      </c>
      <c r="FW23" s="21">
        <v>6.901862454840173</v>
      </c>
      <c r="FX23" s="21">
        <v>6.901862454840173</v>
      </c>
      <c r="FY23" s="21">
        <v>6.901862454840173</v>
      </c>
      <c r="FZ23" s="21">
        <v>6.901862454840173</v>
      </c>
      <c r="GA23" s="21">
        <v>6.901862454840173</v>
      </c>
      <c r="GB23" s="21">
        <v>7.950411333759269</v>
      </c>
      <c r="GC23" s="21">
        <v>6.901862454840173</v>
      </c>
      <c r="GD23" s="21">
        <v>7.950411333759269</v>
      </c>
      <c r="GE23" s="21">
        <v>6.901862454840173</v>
      </c>
      <c r="GF23" s="21">
        <v>7.950411333759269</v>
      </c>
      <c r="GG23" s="21">
        <v>7.426136894299721</v>
      </c>
      <c r="GH23" s="21">
        <v>6.901862454840173</v>
      </c>
      <c r="GI23" s="21">
        <v>6.901862454840173</v>
      </c>
      <c r="GJ23" s="21">
        <v>6.901862454840173</v>
      </c>
      <c r="GK23" s="21">
        <v>6.901862454840173</v>
      </c>
      <c r="GL23" s="21">
        <v>6.901862454840173</v>
      </c>
      <c r="GM23" s="21">
        <v>6.901862454840173</v>
      </c>
      <c r="GN23" s="21">
        <v>7.950411333759269</v>
      </c>
      <c r="GO23" s="21">
        <v>6.901862454840173</v>
      </c>
      <c r="GP23" s="21">
        <v>6.901862454840173</v>
      </c>
      <c r="GQ23" s="21">
        <v>6.901862454840173</v>
      </c>
      <c r="GR23" s="21">
        <v>6.901862454840173</v>
      </c>
      <c r="GS23" s="21">
        <v>6.901862454840173</v>
      </c>
      <c r="GT23" s="21">
        <v>6.901862454840173</v>
      </c>
      <c r="GU23" s="21">
        <v>6.901862454840173</v>
      </c>
      <c r="GV23" s="21">
        <v>7.950411333759269</v>
      </c>
      <c r="GW23" s="21">
        <v>7.950411333759269</v>
      </c>
      <c r="GX23" s="21">
        <v>6.901862454840173</v>
      </c>
      <c r="GY23" s="21">
        <v>6.901862454840173</v>
      </c>
      <c r="GZ23" s="21">
        <v>6.901862454840173</v>
      </c>
      <c r="HA23" s="21">
        <v>6.901862454840173</v>
      </c>
      <c r="HB23" s="21">
        <v>7.426136894299721</v>
      </c>
      <c r="HC23" s="21">
        <v>6.901862454840173</v>
      </c>
      <c r="HD23" s="21">
        <v>7.426136894299721</v>
      </c>
      <c r="HE23" s="21">
        <v>7.426136894299721</v>
      </c>
      <c r="HF23" s="21">
        <v>6.901862454840173</v>
      </c>
      <c r="HG23" s="21">
        <v>6.901862454840173</v>
      </c>
      <c r="HH23" s="21">
        <v>6.901862454840173</v>
      </c>
      <c r="HI23" s="21">
        <v>7.950411333759269</v>
      </c>
      <c r="HJ23" s="21">
        <v>6.901862454840173</v>
      </c>
      <c r="HK23" s="21">
        <v>6.901862454840173</v>
      </c>
      <c r="HL23" s="21">
        <v>6.901862454840173</v>
      </c>
      <c r="HM23" s="21">
        <v>7.950411333759269</v>
      </c>
      <c r="HN23" s="21">
        <v>7.426136894299721</v>
      </c>
      <c r="HO23" s="21">
        <v>7.950411333759269</v>
      </c>
      <c r="HP23" s="21">
        <v>7.426136894299721</v>
      </c>
      <c r="HQ23" s="21">
        <v>6.901862454840173</v>
      </c>
      <c r="HR23" s="21">
        <v>7.426136894299721</v>
      </c>
      <c r="HS23" s="21">
        <v>6.901862454840173</v>
      </c>
      <c r="HT23" s="21">
        <v>6.901862454840173</v>
      </c>
      <c r="HU23" s="21">
        <v>6.901862454840173</v>
      </c>
      <c r="HV23" s="21">
        <v>6.901862454840173</v>
      </c>
      <c r="HW23" s="21">
        <v>6.901862454840173</v>
      </c>
      <c r="HX23" s="21">
        <v>6.901862454840173</v>
      </c>
      <c r="HY23" s="21">
        <v>7.950411333759269</v>
      </c>
      <c r="HZ23" s="21">
        <v>6.901862454840173</v>
      </c>
      <c r="IA23" s="21">
        <v>7.426136894299721</v>
      </c>
      <c r="IB23" s="21">
        <v>6.901862454840173</v>
      </c>
      <c r="IC23" s="21">
        <v>6.901862454840173</v>
      </c>
      <c r="ID23" s="21">
        <v>6.901862454840173</v>
      </c>
      <c r="IE23" s="21">
        <v>7.950411333759269</v>
      </c>
      <c r="IF23" s="21">
        <v>6.901862454840173</v>
      </c>
      <c r="IG23" s="21">
        <v>7.950411333759269</v>
      </c>
      <c r="IH23" s="21">
        <v>6.901862454840173</v>
      </c>
      <c r="II23" s="21">
        <v>7.426136894299721</v>
      </c>
      <c r="IJ23" s="21">
        <v>6.901862454840173</v>
      </c>
      <c r="IK23" s="21">
        <v>6.901862454840173</v>
      </c>
      <c r="IL23" s="21">
        <v>6.901862454840173</v>
      </c>
      <c r="IM23" s="21">
        <v>7.950411333759269</v>
      </c>
      <c r="IN23" s="21">
        <v>6.901862454840173</v>
      </c>
      <c r="IO23" s="21">
        <v>7.426136894299721</v>
      </c>
      <c r="IP23" s="21">
        <v>6.901862454840173</v>
      </c>
      <c r="IQ23" s="21">
        <v>7.950411333759269</v>
      </c>
      <c r="IR23" s="21">
        <v>6.901862454840173</v>
      </c>
      <c r="IS23" s="21">
        <v>6.901862454840173</v>
      </c>
      <c r="IT23" s="21">
        <v>6.901862454840173</v>
      </c>
      <c r="IU23" s="21">
        <v>7.426136894299721</v>
      </c>
      <c r="IV23" s="21">
        <v>7.950411333759269</v>
      </c>
      <c r="IW23" s="21">
        <v>7.950411333759269</v>
      </c>
      <c r="IX23" s="21">
        <v>7.950411333759269</v>
      </c>
      <c r="IY23" s="21">
        <v>6.901862454840173</v>
      </c>
      <c r="IZ23" s="21">
        <v>7.426136894299721</v>
      </c>
      <c r="JA23" s="21">
        <v>7.950411333759269</v>
      </c>
      <c r="JB23" s="21">
        <v>7.426136894299721</v>
      </c>
      <c r="JC23" s="21">
        <v>6.901862454840173</v>
      </c>
      <c r="JD23" s="21">
        <v>7.426136894299721</v>
      </c>
      <c r="JE23" s="21">
        <v>7.950411333759269</v>
      </c>
      <c r="JF23" s="21">
        <v>6.901862454840173</v>
      </c>
      <c r="JG23" s="21">
        <v>6.901862454840173</v>
      </c>
      <c r="JH23" s="21">
        <v>7.950411333759269</v>
      </c>
      <c r="JI23" s="21">
        <v>6.901862454840173</v>
      </c>
      <c r="JJ23" s="21">
        <v>6.901862454840173</v>
      </c>
      <c r="JK23" s="21">
        <v>7.950411333759269</v>
      </c>
      <c r="JL23" s="21">
        <v>6.901862454840173</v>
      </c>
      <c r="JM23" s="21">
        <v>7.426136894299721</v>
      </c>
      <c r="JN23" s="21">
        <v>7.950411333759269</v>
      </c>
      <c r="JO23" s="21">
        <v>6.901862454840173</v>
      </c>
      <c r="JP23" s="21">
        <v>6.901862454840173</v>
      </c>
      <c r="JQ23" s="21">
        <v>6.901862454840173</v>
      </c>
      <c r="JR23" s="21">
        <v>7.426136894299721</v>
      </c>
      <c r="JS23" s="21">
        <v>6.901862454840173</v>
      </c>
      <c r="JT23" s="21">
        <v>6.901862454840173</v>
      </c>
      <c r="JU23" s="21">
        <v>6.901862454840173</v>
      </c>
      <c r="JV23" s="21">
        <v>6.901862454840173</v>
      </c>
      <c r="JW23" s="21">
        <v>6.901862454840173</v>
      </c>
      <c r="JX23" s="21">
        <v>6.901862454840173</v>
      </c>
      <c r="JY23" s="21">
        <v>6.901862454840173</v>
      </c>
      <c r="JZ23" s="21">
        <v>6.901862454840173</v>
      </c>
      <c r="KA23" s="21">
        <v>7.950411333759269</v>
      </c>
      <c r="KB23" s="21">
        <v>6.901862454840173</v>
      </c>
      <c r="KC23" s="21">
        <v>6.901862454840173</v>
      </c>
      <c r="KD23" s="21">
        <v>7.950411333759269</v>
      </c>
      <c r="KE23" s="21">
        <v>6.901862454840173</v>
      </c>
      <c r="KF23" s="21">
        <v>6.901862454840173</v>
      </c>
      <c r="KG23" s="21">
        <v>7.426136894299721</v>
      </c>
      <c r="KH23" s="21">
        <v>7.426136894299721</v>
      </c>
      <c r="KI23" s="21">
        <v>6.901862454840173</v>
      </c>
      <c r="KJ23" s="21">
        <v>6.901862454840173</v>
      </c>
      <c r="KK23" s="21">
        <v>6.901862454840173</v>
      </c>
      <c r="KL23" s="21">
        <v>6.901862454840173</v>
      </c>
      <c r="KM23" s="21">
        <v>7.426136894299721</v>
      </c>
      <c r="KN23" s="21">
        <v>6.901862454840173</v>
      </c>
      <c r="KO23" s="21">
        <v>7.426136894299721</v>
      </c>
      <c r="KP23" s="21">
        <v>6.901862454840173</v>
      </c>
      <c r="KQ23" s="21">
        <v>6.901862454840173</v>
      </c>
      <c r="KR23" s="21">
        <v>6.901862454840173</v>
      </c>
      <c r="KS23" s="21">
        <v>6.901862454840173</v>
      </c>
      <c r="KT23" s="21">
        <v>6.901862454840173</v>
      </c>
      <c r="KU23" s="21">
        <v>6.901862454840173</v>
      </c>
      <c r="KV23" s="21">
        <v>6.901862454840173</v>
      </c>
      <c r="KW23" s="21">
        <v>6.901862454840173</v>
      </c>
      <c r="KX23" s="21">
        <v>7.426136894299721</v>
      </c>
      <c r="KY23" s="21">
        <v>6.901862454840173</v>
      </c>
      <c r="KZ23" s="21">
        <v>7.950411333759269</v>
      </c>
      <c r="LA23" s="21">
        <v>7.426136894299721</v>
      </c>
      <c r="LB23" s="21">
        <v>7.950411333759269</v>
      </c>
      <c r="LC23" s="21">
        <v>6.901862454840173</v>
      </c>
      <c r="LD23" s="21">
        <v>7.426136894299721</v>
      </c>
      <c r="LE23" s="21">
        <v>6.901862454840173</v>
      </c>
      <c r="LF23" s="21">
        <v>7.426136894299721</v>
      </c>
      <c r="LG23" s="21">
        <v>7.426136894299721</v>
      </c>
      <c r="LH23" s="21">
        <v>7.950411333759269</v>
      </c>
      <c r="LI23" s="21">
        <v>6.901862454840173</v>
      </c>
      <c r="LJ23" s="21">
        <v>7.950411333759269</v>
      </c>
      <c r="LK23" s="21">
        <v>6.901862454840173</v>
      </c>
      <c r="LL23" s="21">
        <v>6.901862454840173</v>
      </c>
      <c r="LM23" s="21">
        <v>7.426136894299721</v>
      </c>
      <c r="LN23" s="21">
        <v>6.901862454840173</v>
      </c>
      <c r="LO23" s="21">
        <v>6.901862454840173</v>
      </c>
      <c r="LP23" s="21">
        <v>6.901862454840173</v>
      </c>
      <c r="LQ23" s="21">
        <v>7.950411333759269</v>
      </c>
      <c r="LR23" s="21">
        <v>7.426136894299721</v>
      </c>
      <c r="LS23" s="21">
        <v>7.950411333759269</v>
      </c>
      <c r="LT23" s="21">
        <v>6.901862454840173</v>
      </c>
      <c r="LU23" s="21">
        <v>7.950411333759269</v>
      </c>
      <c r="LV23" s="21">
        <v>6.901862454840173</v>
      </c>
      <c r="LW23" s="21">
        <v>6.901862454840173</v>
      </c>
      <c r="LX23" s="21">
        <v>6.901862454840173</v>
      </c>
      <c r="LY23" s="21">
        <v>6.901862454840173</v>
      </c>
      <c r="LZ23" s="21">
        <v>6.901862454840173</v>
      </c>
      <c r="MA23" s="21">
        <v>6.901862454840173</v>
      </c>
      <c r="MB23" s="21">
        <v>6.901862454840173</v>
      </c>
      <c r="MC23" s="21">
        <v>7.950411333759269</v>
      </c>
      <c r="MD23" s="21">
        <v>6.901862454840173</v>
      </c>
      <c r="ME23" s="21">
        <v>6.901862454840173</v>
      </c>
      <c r="MF23" s="21">
        <v>7.950411333759269</v>
      </c>
      <c r="MG23" s="21">
        <v>7.426136894299721</v>
      </c>
      <c r="MH23" s="21">
        <v>6.901862454840173</v>
      </c>
      <c r="MI23" s="21">
        <v>6.901862454840173</v>
      </c>
      <c r="MJ23" s="21">
        <v>6.901862454840173</v>
      </c>
      <c r="MK23" s="21">
        <v>7.950411333759269</v>
      </c>
      <c r="ML23" s="21">
        <v>7.426136894299721</v>
      </c>
      <c r="MM23" s="21">
        <v>6.901862454840173</v>
      </c>
      <c r="MN23" s="21">
        <v>6.901862454840173</v>
      </c>
      <c r="MO23" s="21">
        <v>7.950411333759269</v>
      </c>
      <c r="MP23" s="21">
        <v>6.901862454840173</v>
      </c>
      <c r="MQ23" s="21">
        <v>7.950411333759269</v>
      </c>
      <c r="MR23" s="21">
        <v>6.901862454840173</v>
      </c>
      <c r="MS23" s="21">
        <v>6.901862454840173</v>
      </c>
      <c r="MT23" s="21">
        <v>6.901862454840173</v>
      </c>
      <c r="MU23" s="21">
        <v>7.426136894299721</v>
      </c>
      <c r="MV23" s="21">
        <v>6.901862454840173</v>
      </c>
      <c r="MW23" s="21">
        <v>7.950411333759269</v>
      </c>
      <c r="MX23" s="21">
        <v>6.901862454840173</v>
      </c>
      <c r="MY23" s="21">
        <v>7.426136894299721</v>
      </c>
      <c r="MZ23" s="21">
        <v>6.901862454840173</v>
      </c>
      <c r="NA23" s="21">
        <v>6.901862454840173</v>
      </c>
      <c r="NB23" s="21">
        <v>6.901862454840173</v>
      </c>
      <c r="NC23" s="21">
        <v>7.426136894299721</v>
      </c>
      <c r="ND23" s="21">
        <v>7.950411333759269</v>
      </c>
      <c r="NE23" s="21">
        <v>6.901862454840173</v>
      </c>
      <c r="NF23" s="21">
        <v>6.901862454840173</v>
      </c>
      <c r="NG23" s="21">
        <v>7.950411333759269</v>
      </c>
      <c r="NH23" s="21">
        <v>6.901862454840173</v>
      </c>
      <c r="NI23" s="21">
        <v>6.901862454840173</v>
      </c>
      <c r="NJ23" s="21">
        <v>6.901862454840173</v>
      </c>
      <c r="NK23" s="21">
        <v>7.950411333759269</v>
      </c>
      <c r="NL23" s="21">
        <v>6.901862454840173</v>
      </c>
      <c r="NM23" s="21">
        <v>6.901862454840173</v>
      </c>
      <c r="NN23" s="21">
        <v>6.901862454840173</v>
      </c>
      <c r="NO23" s="21">
        <v>6.901862454840173</v>
      </c>
      <c r="NP23" s="21">
        <v>7.426136894299721</v>
      </c>
      <c r="NQ23" s="21">
        <v>6.901862454840173</v>
      </c>
      <c r="NR23" s="21">
        <v>7.426136894299721</v>
      </c>
      <c r="NS23" s="21">
        <v>7.950411333759269</v>
      </c>
      <c r="NT23" s="21">
        <v>6.901862454840173</v>
      </c>
      <c r="NU23" s="21">
        <v>6.901862454840173</v>
      </c>
      <c r="NV23" s="21">
        <v>6.901862454840173</v>
      </c>
      <c r="NW23" s="21">
        <v>6.901862454840173</v>
      </c>
      <c r="NX23" s="21">
        <v>7.426136894299721</v>
      </c>
      <c r="NY23" s="21">
        <v>7.426136894299721</v>
      </c>
      <c r="NZ23" s="21">
        <v>6.901862454840173</v>
      </c>
      <c r="OA23" s="21">
        <v>6.901862454840173</v>
      </c>
      <c r="OB23" s="21">
        <v>6.901862454840173</v>
      </c>
      <c r="OC23" s="21">
        <v>7.950411333759269</v>
      </c>
      <c r="OD23" s="21">
        <v>6.901862454840173</v>
      </c>
      <c r="OE23" s="21">
        <v>6.901862454840173</v>
      </c>
      <c r="OF23" s="21">
        <v>6.901862454840173</v>
      </c>
      <c r="OG23" s="21">
        <v>7.426136894299721</v>
      </c>
      <c r="OH23" s="21">
        <v>7.426136894299721</v>
      </c>
      <c r="OI23" s="21">
        <v>6.901862454840173</v>
      </c>
      <c r="OJ23" s="21">
        <v>6.901862454840173</v>
      </c>
      <c r="OK23" s="21">
        <v>7.950411333759269</v>
      </c>
      <c r="OL23" s="21">
        <v>6.901862454840173</v>
      </c>
      <c r="OM23" s="21">
        <v>7.426136894299721</v>
      </c>
      <c r="ON23" s="21">
        <v>6.901862454840173</v>
      </c>
      <c r="OO23" s="21">
        <v>6.901862454840173</v>
      </c>
      <c r="OP23" s="21">
        <v>6.901862454840173</v>
      </c>
      <c r="OQ23" s="21">
        <v>7.426136894299721</v>
      </c>
      <c r="OR23" s="21">
        <v>6.901862454840173</v>
      </c>
      <c r="OS23" s="21">
        <v>6.901862454840173</v>
      </c>
      <c r="OT23" s="21">
        <v>7.426136894299721</v>
      </c>
      <c r="OU23" s="21">
        <v>6.901862454840173</v>
      </c>
      <c r="OV23" s="21">
        <v>6.901862454840173</v>
      </c>
      <c r="OW23" s="21">
        <v>7.950411333759269</v>
      </c>
      <c r="OX23" s="21">
        <v>6.901862454840173</v>
      </c>
      <c r="OY23" s="21">
        <v>7.426136894299721</v>
      </c>
      <c r="OZ23" s="21">
        <v>6.901862454840173</v>
      </c>
      <c r="PA23" s="21">
        <v>6.901862454840173</v>
      </c>
      <c r="PB23" s="21">
        <v>7.426136894299721</v>
      </c>
      <c r="PC23" s="21">
        <v>7.950411333759269</v>
      </c>
      <c r="PD23" s="21">
        <v>6.901862454840173</v>
      </c>
      <c r="PE23" s="21">
        <v>7.426136894299721</v>
      </c>
      <c r="PF23" s="21">
        <v>6.901862454840173</v>
      </c>
      <c r="PG23" s="21">
        <v>7.950411333759269</v>
      </c>
      <c r="PH23" s="21">
        <v>7.426136894299721</v>
      </c>
      <c r="PI23" s="21">
        <v>6.901862454840173</v>
      </c>
      <c r="PJ23" s="21">
        <v>6.901862454840173</v>
      </c>
      <c r="PK23" s="21">
        <v>6.901862454840173</v>
      </c>
      <c r="PL23" s="21">
        <v>7.426136894299721</v>
      </c>
      <c r="PM23" s="21">
        <v>6.901862454840173</v>
      </c>
      <c r="PN23" s="21">
        <v>7.950411333759269</v>
      </c>
      <c r="PO23" s="21">
        <v>7.950411333759269</v>
      </c>
      <c r="PP23" s="21">
        <v>6.901862454840173</v>
      </c>
      <c r="PQ23" s="21">
        <v>7.426136894299721</v>
      </c>
      <c r="PR23" s="21">
        <v>7.426136894299721</v>
      </c>
      <c r="PS23" s="21">
        <v>7.950411333759269</v>
      </c>
      <c r="PT23" s="21">
        <v>6.901862454840173</v>
      </c>
      <c r="PU23" s="21">
        <v>7.426136894299721</v>
      </c>
      <c r="PV23" s="21">
        <v>7.426136894299721</v>
      </c>
      <c r="PW23" s="21">
        <v>6.901862454840173</v>
      </c>
      <c r="PX23" s="21">
        <v>6.901862454840173</v>
      </c>
      <c r="PY23" s="21">
        <v>7.426136894299721</v>
      </c>
      <c r="PZ23" s="21">
        <v>6.901862454840173</v>
      </c>
      <c r="QA23" s="21">
        <v>6.901862454840173</v>
      </c>
      <c r="QB23" s="21">
        <v>7.950411333759269</v>
      </c>
      <c r="QC23" s="21">
        <v>7.950411333759269</v>
      </c>
      <c r="QD23" s="21">
        <v>7.950411333759269</v>
      </c>
      <c r="QE23" s="21">
        <v>6.901862454840173</v>
      </c>
      <c r="QF23" s="21">
        <v>7.950411333759269</v>
      </c>
      <c r="QG23" s="21">
        <v>7.950411333759269</v>
      </c>
      <c r="QH23" s="21">
        <v>6.901862454840173</v>
      </c>
      <c r="QI23" s="21">
        <v>6.901862454840173</v>
      </c>
      <c r="QJ23" s="21">
        <v>7.426136894299721</v>
      </c>
      <c r="QK23" s="21">
        <v>7.950411333759269</v>
      </c>
      <c r="QL23" s="21">
        <v>6.901862454840173</v>
      </c>
      <c r="QM23" s="21">
        <v>7.950411333759269</v>
      </c>
      <c r="QN23" s="21">
        <v>6.901862454840173</v>
      </c>
      <c r="QO23" s="21">
        <v>6.901862454840173</v>
      </c>
      <c r="QP23" s="21">
        <v>6.901862454840173</v>
      </c>
      <c r="QQ23" s="21">
        <v>7.950411333759269</v>
      </c>
      <c r="QR23" s="21">
        <v>6.901862454840173</v>
      </c>
      <c r="QS23" s="21">
        <v>7.426136894299721</v>
      </c>
      <c r="QT23" s="21">
        <v>7.426136894299721</v>
      </c>
      <c r="QU23" s="21">
        <v>6.901862454840173</v>
      </c>
      <c r="QV23" s="21">
        <v>7.426136894299721</v>
      </c>
      <c r="QW23" s="21">
        <v>6.901862454840173</v>
      </c>
      <c r="QX23" s="21">
        <v>6.901862454840173</v>
      </c>
      <c r="QY23" s="21">
        <v>6.901862454840173</v>
      </c>
      <c r="QZ23" s="21">
        <v>7.426136894299721</v>
      </c>
      <c r="RA23" s="21">
        <v>7.950411333759269</v>
      </c>
      <c r="RB23" s="21">
        <v>6.901862454840173</v>
      </c>
      <c r="RC23" s="21">
        <v>7.426136894299721</v>
      </c>
      <c r="RD23" s="21">
        <v>6.901862454840173</v>
      </c>
      <c r="RE23" s="21">
        <v>6.901862454840173</v>
      </c>
      <c r="RF23" s="21">
        <v>7.426136894299721</v>
      </c>
      <c r="RG23" s="21">
        <v>7.950411333759269</v>
      </c>
      <c r="RH23" s="21">
        <v>6.901862454840173</v>
      </c>
      <c r="RI23" s="21">
        <v>7.426136894299721</v>
      </c>
      <c r="RJ23" s="21">
        <v>7.426136894299721</v>
      </c>
      <c r="RK23" s="21">
        <v>7.950411333759269</v>
      </c>
      <c r="RL23" s="21">
        <v>6.901862454840173</v>
      </c>
      <c r="RM23" s="21">
        <v>6.901862454840173</v>
      </c>
      <c r="RN23" s="21">
        <v>7.426136894299721</v>
      </c>
      <c r="RO23" s="21">
        <v>6.901862454840173</v>
      </c>
      <c r="RP23" s="21">
        <v>6.901862454840173</v>
      </c>
      <c r="RQ23" s="21">
        <v>6.901862454840173</v>
      </c>
      <c r="RR23" s="21">
        <v>7.950411333759269</v>
      </c>
      <c r="RS23" s="21">
        <v>6.901862454840173</v>
      </c>
      <c r="RT23" s="21">
        <v>7.426136894299721</v>
      </c>
      <c r="RU23" s="21">
        <v>6.901862454840173</v>
      </c>
      <c r="RV23" s="21">
        <v>6.901862454840173</v>
      </c>
      <c r="RW23" s="21">
        <v>7.426136894299721</v>
      </c>
      <c r="RX23" s="21">
        <v>6.901862454840173</v>
      </c>
      <c r="RY23" s="21">
        <v>6.901862454840173</v>
      </c>
      <c r="RZ23" s="21">
        <v>7.426136894299721</v>
      </c>
      <c r="SA23" s="21">
        <v>6.901862454840173</v>
      </c>
      <c r="SB23" s="21">
        <v>7.950411333759269</v>
      </c>
      <c r="SC23" s="21">
        <v>6.901862454840173</v>
      </c>
      <c r="SD23" s="21">
        <v>7.950411333759269</v>
      </c>
      <c r="SE23" s="21">
        <v>6.901862454840173</v>
      </c>
      <c r="SF23" s="21">
        <v>7.950411333759269</v>
      </c>
      <c r="SG23" s="21">
        <v>6.901862454840173</v>
      </c>
      <c r="SH23" s="21">
        <v>6.901862454840173</v>
      </c>
      <c r="SI23" s="21">
        <v>7.426136894299721</v>
      </c>
      <c r="SJ23" s="21">
        <v>7.426136894299721</v>
      </c>
      <c r="SK23" s="21">
        <v>6.901862454840173</v>
      </c>
      <c r="SL23" s="21">
        <v>6.901862454840173</v>
      </c>
      <c r="SM23" s="21">
        <v>6.901862454840173</v>
      </c>
      <c r="SN23" s="21">
        <v>6.901862454840173</v>
      </c>
    </row>
    <row r="24" spans="1:508" x14ac:dyDescent="0.35">
      <c r="A24" s="157">
        <v>52597</v>
      </c>
      <c r="B24" s="4">
        <v>6.98</v>
      </c>
      <c r="C24" s="4">
        <v>6.98</v>
      </c>
      <c r="D24" s="4">
        <v>6.98</v>
      </c>
      <c r="E24" s="4">
        <v>6.98</v>
      </c>
      <c r="F24" s="4">
        <v>6.98</v>
      </c>
      <c r="G24" s="4">
        <v>6.98</v>
      </c>
      <c r="H24" s="4">
        <v>6.98</v>
      </c>
      <c r="I24" s="4">
        <v>8.161021676093501</v>
      </c>
      <c r="J24" s="4">
        <v>6.9802927100088112</v>
      </c>
      <c r="K24" s="4">
        <v>7.5706571930511553</v>
      </c>
      <c r="L24" s="4">
        <v>6.9802927100088112</v>
      </c>
      <c r="M24" s="4">
        <v>7.5706571930511553</v>
      </c>
      <c r="N24" s="4">
        <v>6.9802927100088112</v>
      </c>
      <c r="O24" s="4">
        <v>6.9802927100088112</v>
      </c>
      <c r="P24" s="4">
        <v>6.9802927100088112</v>
      </c>
      <c r="Q24" s="4">
        <v>6.9802927100088112</v>
      </c>
      <c r="R24" s="4">
        <v>7.5706571930511553</v>
      </c>
      <c r="S24" s="4">
        <v>6.9802927100088112</v>
      </c>
      <c r="T24" s="4">
        <v>7.5706571930511553</v>
      </c>
      <c r="U24" s="4">
        <v>6.9802927100088112</v>
      </c>
      <c r="V24" s="4">
        <v>6.9802927100088112</v>
      </c>
      <c r="W24" s="4">
        <v>6.9802927100088112</v>
      </c>
      <c r="X24" s="4">
        <v>7.5706571930511553</v>
      </c>
      <c r="Y24" s="4">
        <v>6.9802927100088112</v>
      </c>
      <c r="Z24" s="4">
        <v>6.9802927100088112</v>
      </c>
      <c r="AA24" s="4">
        <v>6.9802927100088112</v>
      </c>
      <c r="AB24" s="4">
        <v>8.161021676093501</v>
      </c>
      <c r="AC24" s="4">
        <v>6.9802927100088112</v>
      </c>
      <c r="AD24" s="4">
        <v>6.9802927100088112</v>
      </c>
      <c r="AE24" s="4">
        <v>6.9802927100088112</v>
      </c>
      <c r="AF24" s="4">
        <v>6.9802927100088112</v>
      </c>
      <c r="AG24" s="4">
        <v>6.9802927100088112</v>
      </c>
      <c r="AH24" s="4">
        <v>6.9802927100088112</v>
      </c>
      <c r="AI24" s="4">
        <v>6.9802927100088112</v>
      </c>
      <c r="AJ24" s="4">
        <v>6.9802927100088112</v>
      </c>
      <c r="AK24" s="4">
        <v>6.9802927100088112</v>
      </c>
      <c r="AL24" s="4">
        <v>8.161021676093501</v>
      </c>
      <c r="AM24" s="4">
        <v>7.5706571930511553</v>
      </c>
      <c r="AN24" s="4">
        <v>6.9802927100088112</v>
      </c>
      <c r="AO24" s="4">
        <v>6.9802927100088112</v>
      </c>
      <c r="AP24" s="4">
        <v>6.9802927100088112</v>
      </c>
      <c r="AQ24" s="4">
        <v>6.9802927100088112</v>
      </c>
      <c r="AR24" s="4">
        <v>8.161021676093501</v>
      </c>
      <c r="AS24" s="4">
        <v>7.5706571930511553</v>
      </c>
      <c r="AT24" s="4">
        <v>6.9802927100088112</v>
      </c>
      <c r="AU24" s="4">
        <v>7.5706571930511553</v>
      </c>
      <c r="AV24" s="4">
        <v>8.161021676093501</v>
      </c>
      <c r="AW24" s="4">
        <v>7.5706571930511553</v>
      </c>
      <c r="AX24" s="21">
        <v>6.9802927100088112</v>
      </c>
      <c r="AY24" s="21">
        <v>7.5706571930511553</v>
      </c>
      <c r="AZ24" s="21">
        <v>6.9802927100088112</v>
      </c>
      <c r="BA24" s="21">
        <v>8.161021676093501</v>
      </c>
      <c r="BB24" s="21">
        <v>6.9802927100088112</v>
      </c>
      <c r="BC24" s="21">
        <v>8.161021676093501</v>
      </c>
      <c r="BD24" s="21">
        <v>6.9802927100088112</v>
      </c>
      <c r="BE24" s="21">
        <v>6.9802927100088112</v>
      </c>
      <c r="BF24" s="21">
        <v>6.9802927100088112</v>
      </c>
      <c r="BG24" s="21">
        <v>7.5706571930511553</v>
      </c>
      <c r="BH24" s="21">
        <v>6.9802927100088112</v>
      </c>
      <c r="BI24" s="21">
        <v>8.161021676093501</v>
      </c>
      <c r="BJ24" s="21">
        <v>6.9802927100088112</v>
      </c>
      <c r="BK24" s="21">
        <v>6.9802927100088112</v>
      </c>
      <c r="BL24" s="21">
        <v>7.5706571930511553</v>
      </c>
      <c r="BM24" s="21">
        <v>8.161021676093501</v>
      </c>
      <c r="BN24" s="21">
        <v>6.9802927100088112</v>
      </c>
      <c r="BO24" s="21">
        <v>6.9802927100088112</v>
      </c>
      <c r="BP24" s="21">
        <v>8.161021676093501</v>
      </c>
      <c r="BQ24" s="21">
        <v>6.9802927100088112</v>
      </c>
      <c r="BR24" s="21">
        <v>6.9802927100088112</v>
      </c>
      <c r="BS24" s="21">
        <v>7.5706571930511553</v>
      </c>
      <c r="BT24" s="21">
        <v>8.161021676093501</v>
      </c>
      <c r="BU24" s="21">
        <v>6.9802927100088112</v>
      </c>
      <c r="BV24" s="21">
        <v>6.9802927100088112</v>
      </c>
      <c r="BW24" s="21">
        <v>7.5706571930511553</v>
      </c>
      <c r="BX24" s="21">
        <v>6.9802927100088112</v>
      </c>
      <c r="BY24" s="21">
        <v>7.5706571930511553</v>
      </c>
      <c r="BZ24" s="21">
        <v>6.9802927100088112</v>
      </c>
      <c r="CA24" s="21">
        <v>7.5706571930511553</v>
      </c>
      <c r="CB24" s="21">
        <v>8.161021676093501</v>
      </c>
      <c r="CC24" s="21">
        <v>6.9802927100088112</v>
      </c>
      <c r="CD24" s="21">
        <v>6.9802927100088112</v>
      </c>
      <c r="CE24" s="21">
        <v>7.5706571930511553</v>
      </c>
      <c r="CF24" s="21">
        <v>7.5706571930511553</v>
      </c>
      <c r="CG24" s="21">
        <v>8.161021676093501</v>
      </c>
      <c r="CH24" s="21">
        <v>8.161021676093501</v>
      </c>
      <c r="CI24" s="21">
        <v>6.9802927100088112</v>
      </c>
      <c r="CJ24" s="21">
        <v>6.9802927100088112</v>
      </c>
      <c r="CK24" s="21">
        <v>6.9802927100088112</v>
      </c>
      <c r="CL24" s="21">
        <v>7.5706571930511553</v>
      </c>
      <c r="CM24" s="21">
        <v>6.9802927100088112</v>
      </c>
      <c r="CN24" s="21">
        <v>8.161021676093501</v>
      </c>
      <c r="CO24" s="21">
        <v>6.9802927100088112</v>
      </c>
      <c r="CP24" s="21">
        <v>6.9802927100088112</v>
      </c>
      <c r="CQ24" s="21">
        <v>6.9802927100088112</v>
      </c>
      <c r="CR24" s="21">
        <v>6.9802927100088112</v>
      </c>
      <c r="CS24" s="21">
        <v>6.9802927100088112</v>
      </c>
      <c r="CT24" s="21">
        <v>6.9802927100088112</v>
      </c>
      <c r="CU24" s="21">
        <v>6.9802927100088112</v>
      </c>
      <c r="CV24" s="21">
        <v>6.9802927100088112</v>
      </c>
      <c r="CW24" s="21">
        <v>7.5706571930511553</v>
      </c>
      <c r="CX24" s="21">
        <v>6.9802927100088112</v>
      </c>
      <c r="CY24" s="21">
        <v>6.9802927100088112</v>
      </c>
      <c r="CZ24" s="21">
        <v>7.5706571930511553</v>
      </c>
      <c r="DA24" s="21">
        <v>8.161021676093501</v>
      </c>
      <c r="DB24" s="21">
        <v>6.9802927100088112</v>
      </c>
      <c r="DC24" s="21">
        <v>6.9802927100088112</v>
      </c>
      <c r="DD24" s="21">
        <v>8.161021676093501</v>
      </c>
      <c r="DE24" s="21">
        <v>7.5706571930511553</v>
      </c>
      <c r="DF24" s="21">
        <v>6.9802927100088112</v>
      </c>
      <c r="DG24" s="21">
        <v>7.5706571930511553</v>
      </c>
      <c r="DH24" s="21">
        <v>6.9802927100088112</v>
      </c>
      <c r="DI24" s="21">
        <v>6.9802927100088112</v>
      </c>
      <c r="DJ24" s="21">
        <v>6.9802927100088112</v>
      </c>
      <c r="DK24" s="21">
        <v>6.9802927100088112</v>
      </c>
      <c r="DL24" s="21">
        <v>8.161021676093501</v>
      </c>
      <c r="DM24" s="21">
        <v>6.9802927100088112</v>
      </c>
      <c r="DN24" s="21">
        <v>8.161021676093501</v>
      </c>
      <c r="DO24" s="21">
        <v>8.161021676093501</v>
      </c>
      <c r="DP24" s="21">
        <v>6.9802927100088112</v>
      </c>
      <c r="DQ24" s="21">
        <v>8.161021676093501</v>
      </c>
      <c r="DR24" s="21">
        <v>6.9802927100088112</v>
      </c>
      <c r="DS24" s="21">
        <v>6.9802927100088112</v>
      </c>
      <c r="DT24" s="21">
        <v>6.9802927100088112</v>
      </c>
      <c r="DU24" s="21">
        <v>6.9802927100088112</v>
      </c>
      <c r="DV24" s="21">
        <v>8.161021676093501</v>
      </c>
      <c r="DW24" s="21">
        <v>7.5706571930511553</v>
      </c>
      <c r="DX24" s="21">
        <v>7.5706571930511553</v>
      </c>
      <c r="DY24" s="21">
        <v>8.161021676093501</v>
      </c>
      <c r="DZ24" s="21">
        <v>6.9802927100088112</v>
      </c>
      <c r="EA24" s="21">
        <v>6.9802927100088112</v>
      </c>
      <c r="EB24" s="21">
        <v>6.9802927100088112</v>
      </c>
      <c r="EC24" s="21">
        <v>7.5706571930511553</v>
      </c>
      <c r="ED24" s="21">
        <v>6.9802927100088112</v>
      </c>
      <c r="EE24" s="21">
        <v>6.9802927100088112</v>
      </c>
      <c r="EF24" s="21">
        <v>6.9802927100088112</v>
      </c>
      <c r="EG24" s="21">
        <v>7.5706571930511553</v>
      </c>
      <c r="EH24" s="21">
        <v>7.5706571930511553</v>
      </c>
      <c r="EI24" s="21">
        <v>7.5706571930511553</v>
      </c>
      <c r="EJ24" s="21">
        <v>6.9802927100088112</v>
      </c>
      <c r="EK24" s="21">
        <v>6.9802927100088112</v>
      </c>
      <c r="EL24" s="21">
        <v>6.9802927100088112</v>
      </c>
      <c r="EM24" s="21">
        <v>6.9802927100088112</v>
      </c>
      <c r="EN24" s="21">
        <v>8.161021676093501</v>
      </c>
      <c r="EO24" s="21">
        <v>8.161021676093501</v>
      </c>
      <c r="EP24" s="21">
        <v>8.161021676093501</v>
      </c>
      <c r="EQ24" s="21">
        <v>6.9802927100088112</v>
      </c>
      <c r="ER24" s="21">
        <v>6.9802927100088112</v>
      </c>
      <c r="ES24" s="21">
        <v>8.161021676093501</v>
      </c>
      <c r="ET24" s="21">
        <v>6.9802927100088112</v>
      </c>
      <c r="EU24" s="21">
        <v>6.9802927100088112</v>
      </c>
      <c r="EV24" s="21">
        <v>8.161021676093501</v>
      </c>
      <c r="EW24" s="21">
        <v>6.9802927100088112</v>
      </c>
      <c r="EX24" s="21">
        <v>8.161021676093501</v>
      </c>
      <c r="EY24" s="21">
        <v>7.5706571930511553</v>
      </c>
      <c r="EZ24" s="21">
        <v>8.161021676093501</v>
      </c>
      <c r="FA24" s="21">
        <v>6.9802927100088112</v>
      </c>
      <c r="FB24" s="21">
        <v>6.9802927100088112</v>
      </c>
      <c r="FC24" s="21">
        <v>8.161021676093501</v>
      </c>
      <c r="FD24" s="21">
        <v>6.9802927100088112</v>
      </c>
      <c r="FE24" s="21">
        <v>6.9802927100088112</v>
      </c>
      <c r="FF24" s="21">
        <v>6.9802927100088112</v>
      </c>
      <c r="FG24" s="21">
        <v>7.5706571930511553</v>
      </c>
      <c r="FH24" s="21">
        <v>8.161021676093501</v>
      </c>
      <c r="FI24" s="21">
        <v>6.9802927100088112</v>
      </c>
      <c r="FJ24" s="21">
        <v>8.161021676093501</v>
      </c>
      <c r="FK24" s="21">
        <v>6.9802927100088112</v>
      </c>
      <c r="FL24" s="21">
        <v>6.9802927100088112</v>
      </c>
      <c r="FM24" s="21">
        <v>6.9802927100088112</v>
      </c>
      <c r="FN24" s="21">
        <v>6.9802927100088112</v>
      </c>
      <c r="FO24" s="21">
        <v>6.9802927100088112</v>
      </c>
      <c r="FP24" s="21">
        <v>6.9802927100088112</v>
      </c>
      <c r="FQ24" s="21">
        <v>6.9802927100088112</v>
      </c>
      <c r="FR24" s="21">
        <v>6.9802927100088112</v>
      </c>
      <c r="FS24" s="21">
        <v>8.161021676093501</v>
      </c>
      <c r="FT24" s="21">
        <v>8.161021676093501</v>
      </c>
      <c r="FU24" s="21">
        <v>8.161021676093501</v>
      </c>
      <c r="FV24" s="21">
        <v>8.161021676093501</v>
      </c>
      <c r="FW24" s="21">
        <v>6.9802927100088112</v>
      </c>
      <c r="FX24" s="21">
        <v>6.9802927100088112</v>
      </c>
      <c r="FY24" s="21">
        <v>6.9802927100088112</v>
      </c>
      <c r="FZ24" s="21">
        <v>6.9802927100088112</v>
      </c>
      <c r="GA24" s="21">
        <v>6.9802927100088112</v>
      </c>
      <c r="GB24" s="21">
        <v>8.161021676093501</v>
      </c>
      <c r="GC24" s="21">
        <v>6.9802927100088112</v>
      </c>
      <c r="GD24" s="21">
        <v>8.161021676093501</v>
      </c>
      <c r="GE24" s="21">
        <v>6.9802927100088112</v>
      </c>
      <c r="GF24" s="21">
        <v>8.161021676093501</v>
      </c>
      <c r="GG24" s="21">
        <v>7.5706571930511553</v>
      </c>
      <c r="GH24" s="21">
        <v>6.9802927100088112</v>
      </c>
      <c r="GI24" s="21">
        <v>6.9802927100088112</v>
      </c>
      <c r="GJ24" s="21">
        <v>6.9802927100088112</v>
      </c>
      <c r="GK24" s="21">
        <v>6.9802927100088112</v>
      </c>
      <c r="GL24" s="21">
        <v>6.9802927100088112</v>
      </c>
      <c r="GM24" s="21">
        <v>6.9802927100088112</v>
      </c>
      <c r="GN24" s="21">
        <v>8.161021676093501</v>
      </c>
      <c r="GO24" s="21">
        <v>6.9802927100088112</v>
      </c>
      <c r="GP24" s="21">
        <v>6.9802927100088112</v>
      </c>
      <c r="GQ24" s="21">
        <v>6.9802927100088112</v>
      </c>
      <c r="GR24" s="21">
        <v>6.9802927100088112</v>
      </c>
      <c r="GS24" s="21">
        <v>6.9802927100088112</v>
      </c>
      <c r="GT24" s="21">
        <v>6.9802927100088112</v>
      </c>
      <c r="GU24" s="21">
        <v>6.9802927100088112</v>
      </c>
      <c r="GV24" s="21">
        <v>8.161021676093501</v>
      </c>
      <c r="GW24" s="21">
        <v>8.161021676093501</v>
      </c>
      <c r="GX24" s="21">
        <v>6.9802927100088112</v>
      </c>
      <c r="GY24" s="21">
        <v>6.9802927100088112</v>
      </c>
      <c r="GZ24" s="21">
        <v>6.9802927100088112</v>
      </c>
      <c r="HA24" s="21">
        <v>6.9802927100088112</v>
      </c>
      <c r="HB24" s="21">
        <v>7.5706571930511553</v>
      </c>
      <c r="HC24" s="21">
        <v>6.9802927100088112</v>
      </c>
      <c r="HD24" s="21">
        <v>7.5706571930511553</v>
      </c>
      <c r="HE24" s="21">
        <v>7.5706571930511553</v>
      </c>
      <c r="HF24" s="21">
        <v>6.9802927100088112</v>
      </c>
      <c r="HG24" s="21">
        <v>6.9802927100088112</v>
      </c>
      <c r="HH24" s="21">
        <v>6.9802927100088112</v>
      </c>
      <c r="HI24" s="21">
        <v>8.161021676093501</v>
      </c>
      <c r="HJ24" s="21">
        <v>6.9802927100088112</v>
      </c>
      <c r="HK24" s="21">
        <v>6.9802927100088112</v>
      </c>
      <c r="HL24" s="21">
        <v>6.9802927100088112</v>
      </c>
      <c r="HM24" s="21">
        <v>8.161021676093501</v>
      </c>
      <c r="HN24" s="21">
        <v>7.5706571930511553</v>
      </c>
      <c r="HO24" s="21">
        <v>8.161021676093501</v>
      </c>
      <c r="HP24" s="21">
        <v>7.5706571930511553</v>
      </c>
      <c r="HQ24" s="21">
        <v>6.9802927100088112</v>
      </c>
      <c r="HR24" s="21">
        <v>7.5706571930511553</v>
      </c>
      <c r="HS24" s="21">
        <v>6.9802927100088112</v>
      </c>
      <c r="HT24" s="21">
        <v>6.9802927100088112</v>
      </c>
      <c r="HU24" s="21">
        <v>6.9802927100088112</v>
      </c>
      <c r="HV24" s="21">
        <v>6.9802927100088112</v>
      </c>
      <c r="HW24" s="21">
        <v>6.9802927100088112</v>
      </c>
      <c r="HX24" s="21">
        <v>6.9802927100088112</v>
      </c>
      <c r="HY24" s="21">
        <v>8.161021676093501</v>
      </c>
      <c r="HZ24" s="21">
        <v>6.9802927100088112</v>
      </c>
      <c r="IA24" s="21">
        <v>7.5706571930511553</v>
      </c>
      <c r="IB24" s="21">
        <v>6.9802927100088112</v>
      </c>
      <c r="IC24" s="21">
        <v>6.9802927100088112</v>
      </c>
      <c r="ID24" s="21">
        <v>6.9802927100088112</v>
      </c>
      <c r="IE24" s="21">
        <v>8.161021676093501</v>
      </c>
      <c r="IF24" s="21">
        <v>6.9802927100088112</v>
      </c>
      <c r="IG24" s="21">
        <v>8.161021676093501</v>
      </c>
      <c r="IH24" s="21">
        <v>6.9802927100088112</v>
      </c>
      <c r="II24" s="21">
        <v>7.5706571930511553</v>
      </c>
      <c r="IJ24" s="21">
        <v>6.9802927100088112</v>
      </c>
      <c r="IK24" s="21">
        <v>6.9802927100088112</v>
      </c>
      <c r="IL24" s="21">
        <v>6.9802927100088112</v>
      </c>
      <c r="IM24" s="21">
        <v>8.161021676093501</v>
      </c>
      <c r="IN24" s="21">
        <v>6.9802927100088112</v>
      </c>
      <c r="IO24" s="21">
        <v>7.5706571930511553</v>
      </c>
      <c r="IP24" s="21">
        <v>6.9802927100088112</v>
      </c>
      <c r="IQ24" s="21">
        <v>8.161021676093501</v>
      </c>
      <c r="IR24" s="21">
        <v>6.9802927100088112</v>
      </c>
      <c r="IS24" s="21">
        <v>6.9802927100088112</v>
      </c>
      <c r="IT24" s="21">
        <v>6.9802927100088112</v>
      </c>
      <c r="IU24" s="21">
        <v>7.5706571930511553</v>
      </c>
      <c r="IV24" s="21">
        <v>8.161021676093501</v>
      </c>
      <c r="IW24" s="21">
        <v>8.161021676093501</v>
      </c>
      <c r="IX24" s="21">
        <v>8.161021676093501</v>
      </c>
      <c r="IY24" s="21">
        <v>6.9802927100088112</v>
      </c>
      <c r="IZ24" s="21">
        <v>7.5706571930511553</v>
      </c>
      <c r="JA24" s="21">
        <v>8.161021676093501</v>
      </c>
      <c r="JB24" s="21">
        <v>7.5706571930511553</v>
      </c>
      <c r="JC24" s="21">
        <v>6.9802927100088112</v>
      </c>
      <c r="JD24" s="21">
        <v>7.5706571930511553</v>
      </c>
      <c r="JE24" s="21">
        <v>8.161021676093501</v>
      </c>
      <c r="JF24" s="21">
        <v>6.9802927100088112</v>
      </c>
      <c r="JG24" s="21">
        <v>6.9802927100088112</v>
      </c>
      <c r="JH24" s="21">
        <v>8.161021676093501</v>
      </c>
      <c r="JI24" s="21">
        <v>6.9802927100088112</v>
      </c>
      <c r="JJ24" s="21">
        <v>6.9802927100088112</v>
      </c>
      <c r="JK24" s="21">
        <v>8.161021676093501</v>
      </c>
      <c r="JL24" s="21">
        <v>6.9802927100088112</v>
      </c>
      <c r="JM24" s="21">
        <v>7.5706571930511553</v>
      </c>
      <c r="JN24" s="21">
        <v>8.161021676093501</v>
      </c>
      <c r="JO24" s="21">
        <v>6.9802927100088112</v>
      </c>
      <c r="JP24" s="21">
        <v>6.9802927100088112</v>
      </c>
      <c r="JQ24" s="21">
        <v>6.9802927100088112</v>
      </c>
      <c r="JR24" s="21">
        <v>7.5706571930511553</v>
      </c>
      <c r="JS24" s="21">
        <v>6.9802927100088112</v>
      </c>
      <c r="JT24" s="21">
        <v>6.9802927100088112</v>
      </c>
      <c r="JU24" s="21">
        <v>6.9802927100088112</v>
      </c>
      <c r="JV24" s="21">
        <v>6.9802927100088112</v>
      </c>
      <c r="JW24" s="21">
        <v>6.9802927100088112</v>
      </c>
      <c r="JX24" s="21">
        <v>6.9802927100088112</v>
      </c>
      <c r="JY24" s="21">
        <v>6.9802927100088112</v>
      </c>
      <c r="JZ24" s="21">
        <v>6.9802927100088112</v>
      </c>
      <c r="KA24" s="21">
        <v>8.161021676093501</v>
      </c>
      <c r="KB24" s="21">
        <v>6.9802927100088112</v>
      </c>
      <c r="KC24" s="21">
        <v>6.9802927100088112</v>
      </c>
      <c r="KD24" s="21">
        <v>8.161021676093501</v>
      </c>
      <c r="KE24" s="21">
        <v>6.9802927100088112</v>
      </c>
      <c r="KF24" s="21">
        <v>6.9802927100088112</v>
      </c>
      <c r="KG24" s="21">
        <v>7.5706571930511553</v>
      </c>
      <c r="KH24" s="21">
        <v>7.5706571930511553</v>
      </c>
      <c r="KI24" s="21">
        <v>6.9802927100088112</v>
      </c>
      <c r="KJ24" s="21">
        <v>6.9802927100088112</v>
      </c>
      <c r="KK24" s="21">
        <v>6.9802927100088112</v>
      </c>
      <c r="KL24" s="21">
        <v>6.9802927100088112</v>
      </c>
      <c r="KM24" s="21">
        <v>7.5706571930511553</v>
      </c>
      <c r="KN24" s="21">
        <v>6.9802927100088112</v>
      </c>
      <c r="KO24" s="21">
        <v>7.5706571930511553</v>
      </c>
      <c r="KP24" s="21">
        <v>6.9802927100088112</v>
      </c>
      <c r="KQ24" s="21">
        <v>6.9802927100088112</v>
      </c>
      <c r="KR24" s="21">
        <v>6.9802927100088112</v>
      </c>
      <c r="KS24" s="21">
        <v>6.9802927100088112</v>
      </c>
      <c r="KT24" s="21">
        <v>6.9802927100088112</v>
      </c>
      <c r="KU24" s="21">
        <v>6.9802927100088112</v>
      </c>
      <c r="KV24" s="21">
        <v>6.9802927100088112</v>
      </c>
      <c r="KW24" s="21">
        <v>6.9802927100088112</v>
      </c>
      <c r="KX24" s="21">
        <v>7.5706571930511553</v>
      </c>
      <c r="KY24" s="21">
        <v>6.9802927100088112</v>
      </c>
      <c r="KZ24" s="21">
        <v>8.161021676093501</v>
      </c>
      <c r="LA24" s="21">
        <v>7.5706571930511553</v>
      </c>
      <c r="LB24" s="21">
        <v>8.161021676093501</v>
      </c>
      <c r="LC24" s="21">
        <v>6.9802927100088112</v>
      </c>
      <c r="LD24" s="21">
        <v>7.5706571930511553</v>
      </c>
      <c r="LE24" s="21">
        <v>6.9802927100088112</v>
      </c>
      <c r="LF24" s="21">
        <v>7.5706571930511553</v>
      </c>
      <c r="LG24" s="21">
        <v>7.5706571930511553</v>
      </c>
      <c r="LH24" s="21">
        <v>8.161021676093501</v>
      </c>
      <c r="LI24" s="21">
        <v>6.9802927100088112</v>
      </c>
      <c r="LJ24" s="21">
        <v>8.161021676093501</v>
      </c>
      <c r="LK24" s="21">
        <v>6.9802927100088112</v>
      </c>
      <c r="LL24" s="21">
        <v>6.9802927100088112</v>
      </c>
      <c r="LM24" s="21">
        <v>7.5706571930511553</v>
      </c>
      <c r="LN24" s="21">
        <v>6.9802927100088112</v>
      </c>
      <c r="LO24" s="21">
        <v>6.9802927100088112</v>
      </c>
      <c r="LP24" s="21">
        <v>6.9802927100088112</v>
      </c>
      <c r="LQ24" s="21">
        <v>8.161021676093501</v>
      </c>
      <c r="LR24" s="21">
        <v>7.5706571930511553</v>
      </c>
      <c r="LS24" s="21">
        <v>8.161021676093501</v>
      </c>
      <c r="LT24" s="21">
        <v>6.9802927100088112</v>
      </c>
      <c r="LU24" s="21">
        <v>8.161021676093501</v>
      </c>
      <c r="LV24" s="21">
        <v>6.9802927100088112</v>
      </c>
      <c r="LW24" s="21">
        <v>6.9802927100088112</v>
      </c>
      <c r="LX24" s="21">
        <v>6.9802927100088112</v>
      </c>
      <c r="LY24" s="21">
        <v>6.9802927100088112</v>
      </c>
      <c r="LZ24" s="21">
        <v>6.9802927100088112</v>
      </c>
      <c r="MA24" s="21">
        <v>6.9802927100088112</v>
      </c>
      <c r="MB24" s="21">
        <v>6.9802927100088112</v>
      </c>
      <c r="MC24" s="21">
        <v>8.161021676093501</v>
      </c>
      <c r="MD24" s="21">
        <v>6.9802927100088112</v>
      </c>
      <c r="ME24" s="21">
        <v>6.9802927100088112</v>
      </c>
      <c r="MF24" s="21">
        <v>8.161021676093501</v>
      </c>
      <c r="MG24" s="21">
        <v>7.5706571930511553</v>
      </c>
      <c r="MH24" s="21">
        <v>6.9802927100088112</v>
      </c>
      <c r="MI24" s="21">
        <v>6.9802927100088112</v>
      </c>
      <c r="MJ24" s="21">
        <v>6.9802927100088112</v>
      </c>
      <c r="MK24" s="21">
        <v>8.161021676093501</v>
      </c>
      <c r="ML24" s="21">
        <v>7.5706571930511553</v>
      </c>
      <c r="MM24" s="21">
        <v>6.9802927100088112</v>
      </c>
      <c r="MN24" s="21">
        <v>6.9802927100088112</v>
      </c>
      <c r="MO24" s="21">
        <v>8.161021676093501</v>
      </c>
      <c r="MP24" s="21">
        <v>6.9802927100088112</v>
      </c>
      <c r="MQ24" s="21">
        <v>8.161021676093501</v>
      </c>
      <c r="MR24" s="21">
        <v>6.9802927100088112</v>
      </c>
      <c r="MS24" s="21">
        <v>6.9802927100088112</v>
      </c>
      <c r="MT24" s="21">
        <v>6.9802927100088112</v>
      </c>
      <c r="MU24" s="21">
        <v>7.5706571930511553</v>
      </c>
      <c r="MV24" s="21">
        <v>6.9802927100088112</v>
      </c>
      <c r="MW24" s="21">
        <v>8.161021676093501</v>
      </c>
      <c r="MX24" s="21">
        <v>6.9802927100088112</v>
      </c>
      <c r="MY24" s="21">
        <v>7.5706571930511553</v>
      </c>
      <c r="MZ24" s="21">
        <v>6.9802927100088112</v>
      </c>
      <c r="NA24" s="21">
        <v>6.9802927100088112</v>
      </c>
      <c r="NB24" s="21">
        <v>6.9802927100088112</v>
      </c>
      <c r="NC24" s="21">
        <v>7.5706571930511553</v>
      </c>
      <c r="ND24" s="21">
        <v>8.161021676093501</v>
      </c>
      <c r="NE24" s="21">
        <v>6.9802927100088112</v>
      </c>
      <c r="NF24" s="21">
        <v>6.9802927100088112</v>
      </c>
      <c r="NG24" s="21">
        <v>8.161021676093501</v>
      </c>
      <c r="NH24" s="21">
        <v>6.9802927100088112</v>
      </c>
      <c r="NI24" s="21">
        <v>6.9802927100088112</v>
      </c>
      <c r="NJ24" s="21">
        <v>6.9802927100088112</v>
      </c>
      <c r="NK24" s="21">
        <v>8.161021676093501</v>
      </c>
      <c r="NL24" s="21">
        <v>6.9802927100088112</v>
      </c>
      <c r="NM24" s="21">
        <v>6.9802927100088112</v>
      </c>
      <c r="NN24" s="21">
        <v>6.9802927100088112</v>
      </c>
      <c r="NO24" s="21">
        <v>6.9802927100088112</v>
      </c>
      <c r="NP24" s="21">
        <v>7.5706571930511553</v>
      </c>
      <c r="NQ24" s="21">
        <v>6.9802927100088112</v>
      </c>
      <c r="NR24" s="21">
        <v>7.5706571930511553</v>
      </c>
      <c r="NS24" s="21">
        <v>8.161021676093501</v>
      </c>
      <c r="NT24" s="21">
        <v>6.9802927100088112</v>
      </c>
      <c r="NU24" s="21">
        <v>6.9802927100088112</v>
      </c>
      <c r="NV24" s="21">
        <v>6.9802927100088112</v>
      </c>
      <c r="NW24" s="21">
        <v>6.9802927100088112</v>
      </c>
      <c r="NX24" s="21">
        <v>7.5706571930511553</v>
      </c>
      <c r="NY24" s="21">
        <v>7.5706571930511553</v>
      </c>
      <c r="NZ24" s="21">
        <v>6.9802927100088112</v>
      </c>
      <c r="OA24" s="21">
        <v>6.9802927100088112</v>
      </c>
      <c r="OB24" s="21">
        <v>6.9802927100088112</v>
      </c>
      <c r="OC24" s="21">
        <v>8.161021676093501</v>
      </c>
      <c r="OD24" s="21">
        <v>6.9802927100088112</v>
      </c>
      <c r="OE24" s="21">
        <v>6.9802927100088112</v>
      </c>
      <c r="OF24" s="21">
        <v>6.9802927100088112</v>
      </c>
      <c r="OG24" s="21">
        <v>7.5706571930511553</v>
      </c>
      <c r="OH24" s="21">
        <v>7.5706571930511553</v>
      </c>
      <c r="OI24" s="21">
        <v>6.9802927100088112</v>
      </c>
      <c r="OJ24" s="21">
        <v>6.9802927100088112</v>
      </c>
      <c r="OK24" s="21">
        <v>8.161021676093501</v>
      </c>
      <c r="OL24" s="21">
        <v>6.9802927100088112</v>
      </c>
      <c r="OM24" s="21">
        <v>7.5706571930511553</v>
      </c>
      <c r="ON24" s="21">
        <v>6.9802927100088112</v>
      </c>
      <c r="OO24" s="21">
        <v>6.9802927100088112</v>
      </c>
      <c r="OP24" s="21">
        <v>6.9802927100088112</v>
      </c>
      <c r="OQ24" s="21">
        <v>7.5706571930511553</v>
      </c>
      <c r="OR24" s="21">
        <v>6.9802927100088112</v>
      </c>
      <c r="OS24" s="21">
        <v>6.9802927100088112</v>
      </c>
      <c r="OT24" s="21">
        <v>7.5706571930511553</v>
      </c>
      <c r="OU24" s="21">
        <v>6.9802927100088112</v>
      </c>
      <c r="OV24" s="21">
        <v>6.9802927100088112</v>
      </c>
      <c r="OW24" s="21">
        <v>8.161021676093501</v>
      </c>
      <c r="OX24" s="21">
        <v>6.9802927100088112</v>
      </c>
      <c r="OY24" s="21">
        <v>7.5706571930511553</v>
      </c>
      <c r="OZ24" s="21">
        <v>6.9802927100088112</v>
      </c>
      <c r="PA24" s="21">
        <v>6.9802927100088112</v>
      </c>
      <c r="PB24" s="21">
        <v>7.5706571930511553</v>
      </c>
      <c r="PC24" s="21">
        <v>8.161021676093501</v>
      </c>
      <c r="PD24" s="21">
        <v>6.9802927100088112</v>
      </c>
      <c r="PE24" s="21">
        <v>7.5706571930511553</v>
      </c>
      <c r="PF24" s="21">
        <v>6.9802927100088112</v>
      </c>
      <c r="PG24" s="21">
        <v>8.161021676093501</v>
      </c>
      <c r="PH24" s="21">
        <v>7.5706571930511553</v>
      </c>
      <c r="PI24" s="21">
        <v>6.9802927100088112</v>
      </c>
      <c r="PJ24" s="21">
        <v>6.9802927100088112</v>
      </c>
      <c r="PK24" s="21">
        <v>6.9802927100088112</v>
      </c>
      <c r="PL24" s="21">
        <v>7.5706571930511553</v>
      </c>
      <c r="PM24" s="21">
        <v>6.9802927100088112</v>
      </c>
      <c r="PN24" s="21">
        <v>8.161021676093501</v>
      </c>
      <c r="PO24" s="21">
        <v>8.161021676093501</v>
      </c>
      <c r="PP24" s="21">
        <v>6.9802927100088112</v>
      </c>
      <c r="PQ24" s="21">
        <v>7.5706571930511553</v>
      </c>
      <c r="PR24" s="21">
        <v>7.5706571930511553</v>
      </c>
      <c r="PS24" s="21">
        <v>8.161021676093501</v>
      </c>
      <c r="PT24" s="21">
        <v>6.9802927100088112</v>
      </c>
      <c r="PU24" s="21">
        <v>7.5706571930511553</v>
      </c>
      <c r="PV24" s="21">
        <v>7.5706571930511553</v>
      </c>
      <c r="PW24" s="21">
        <v>6.9802927100088112</v>
      </c>
      <c r="PX24" s="21">
        <v>6.9802927100088112</v>
      </c>
      <c r="PY24" s="21">
        <v>7.5706571930511553</v>
      </c>
      <c r="PZ24" s="21">
        <v>6.9802927100088112</v>
      </c>
      <c r="QA24" s="21">
        <v>6.9802927100088112</v>
      </c>
      <c r="QB24" s="21">
        <v>8.161021676093501</v>
      </c>
      <c r="QC24" s="21">
        <v>8.161021676093501</v>
      </c>
      <c r="QD24" s="21">
        <v>8.161021676093501</v>
      </c>
      <c r="QE24" s="21">
        <v>6.9802927100088112</v>
      </c>
      <c r="QF24" s="21">
        <v>8.161021676093501</v>
      </c>
      <c r="QG24" s="21">
        <v>8.161021676093501</v>
      </c>
      <c r="QH24" s="21">
        <v>6.9802927100088112</v>
      </c>
      <c r="QI24" s="21">
        <v>6.9802927100088112</v>
      </c>
      <c r="QJ24" s="21">
        <v>7.5706571930511553</v>
      </c>
      <c r="QK24" s="21">
        <v>8.161021676093501</v>
      </c>
      <c r="QL24" s="21">
        <v>6.9802927100088112</v>
      </c>
      <c r="QM24" s="21">
        <v>8.161021676093501</v>
      </c>
      <c r="QN24" s="21">
        <v>6.9802927100088112</v>
      </c>
      <c r="QO24" s="21">
        <v>6.9802927100088112</v>
      </c>
      <c r="QP24" s="21">
        <v>6.9802927100088112</v>
      </c>
      <c r="QQ24" s="21">
        <v>8.161021676093501</v>
      </c>
      <c r="QR24" s="21">
        <v>6.9802927100088112</v>
      </c>
      <c r="QS24" s="21">
        <v>7.5706571930511553</v>
      </c>
      <c r="QT24" s="21">
        <v>7.5706571930511553</v>
      </c>
      <c r="QU24" s="21">
        <v>6.9802927100088112</v>
      </c>
      <c r="QV24" s="21">
        <v>7.5706571930511553</v>
      </c>
      <c r="QW24" s="21">
        <v>6.9802927100088112</v>
      </c>
      <c r="QX24" s="21">
        <v>6.9802927100088112</v>
      </c>
      <c r="QY24" s="21">
        <v>6.9802927100088112</v>
      </c>
      <c r="QZ24" s="21">
        <v>7.5706571930511553</v>
      </c>
      <c r="RA24" s="21">
        <v>8.161021676093501</v>
      </c>
      <c r="RB24" s="21">
        <v>6.9802927100088112</v>
      </c>
      <c r="RC24" s="21">
        <v>7.5706571930511553</v>
      </c>
      <c r="RD24" s="21">
        <v>6.9802927100088112</v>
      </c>
      <c r="RE24" s="21">
        <v>6.9802927100088112</v>
      </c>
      <c r="RF24" s="21">
        <v>7.5706571930511553</v>
      </c>
      <c r="RG24" s="21">
        <v>8.161021676093501</v>
      </c>
      <c r="RH24" s="21">
        <v>6.9802927100088112</v>
      </c>
      <c r="RI24" s="21">
        <v>7.5706571930511553</v>
      </c>
      <c r="RJ24" s="21">
        <v>7.5706571930511553</v>
      </c>
      <c r="RK24" s="21">
        <v>8.161021676093501</v>
      </c>
      <c r="RL24" s="21">
        <v>6.9802927100088112</v>
      </c>
      <c r="RM24" s="21">
        <v>6.9802927100088112</v>
      </c>
      <c r="RN24" s="21">
        <v>7.5706571930511553</v>
      </c>
      <c r="RO24" s="21">
        <v>6.9802927100088112</v>
      </c>
      <c r="RP24" s="21">
        <v>6.9802927100088112</v>
      </c>
      <c r="RQ24" s="21">
        <v>6.9802927100088112</v>
      </c>
      <c r="RR24" s="21">
        <v>8.161021676093501</v>
      </c>
      <c r="RS24" s="21">
        <v>6.9802927100088112</v>
      </c>
      <c r="RT24" s="21">
        <v>7.5706571930511553</v>
      </c>
      <c r="RU24" s="21">
        <v>6.9802927100088112</v>
      </c>
      <c r="RV24" s="21">
        <v>6.9802927100088112</v>
      </c>
      <c r="RW24" s="21">
        <v>7.5706571930511553</v>
      </c>
      <c r="RX24" s="21">
        <v>6.9802927100088112</v>
      </c>
      <c r="RY24" s="21">
        <v>6.9802927100088112</v>
      </c>
      <c r="RZ24" s="21">
        <v>7.5706571930511553</v>
      </c>
      <c r="SA24" s="21">
        <v>6.9802927100088112</v>
      </c>
      <c r="SB24" s="21">
        <v>8.161021676093501</v>
      </c>
      <c r="SC24" s="21">
        <v>6.9802927100088112</v>
      </c>
      <c r="SD24" s="21">
        <v>8.161021676093501</v>
      </c>
      <c r="SE24" s="21">
        <v>6.9802927100088112</v>
      </c>
      <c r="SF24" s="21">
        <v>8.161021676093501</v>
      </c>
      <c r="SG24" s="21">
        <v>6.9802927100088112</v>
      </c>
      <c r="SH24" s="21">
        <v>6.9802927100088112</v>
      </c>
      <c r="SI24" s="21">
        <v>7.5706571930511553</v>
      </c>
      <c r="SJ24" s="21">
        <v>7.5706571930511553</v>
      </c>
      <c r="SK24" s="21">
        <v>6.9802927100088112</v>
      </c>
      <c r="SL24" s="21">
        <v>6.9802927100088112</v>
      </c>
      <c r="SM24" s="21">
        <v>6.9802927100088112</v>
      </c>
      <c r="SN24" s="21">
        <v>6.9802927100088112</v>
      </c>
    </row>
    <row r="25" spans="1:508" x14ac:dyDescent="0.35">
      <c r="A25" s="157">
        <v>52963</v>
      </c>
      <c r="B25" s="4">
        <v>7.06</v>
      </c>
      <c r="C25" s="4">
        <v>7.06</v>
      </c>
      <c r="D25" s="4">
        <v>7.06</v>
      </c>
      <c r="E25" s="4">
        <v>7.06</v>
      </c>
      <c r="F25" s="4">
        <v>7.06</v>
      </c>
      <c r="G25" s="4">
        <v>7.06</v>
      </c>
      <c r="H25" s="4">
        <v>7.06</v>
      </c>
      <c r="I25" s="4">
        <v>8.3774569890184303</v>
      </c>
      <c r="J25" s="4">
        <v>7.0587229651774486</v>
      </c>
      <c r="K25" s="4">
        <v>7.7180899770979394</v>
      </c>
      <c r="L25" s="4">
        <v>7.0587229651774486</v>
      </c>
      <c r="M25" s="4">
        <v>7.7180899770979394</v>
      </c>
      <c r="N25" s="4">
        <v>7.0587229651774486</v>
      </c>
      <c r="O25" s="4">
        <v>7.0587229651774486</v>
      </c>
      <c r="P25" s="4">
        <v>7.0587229651774486</v>
      </c>
      <c r="Q25" s="4">
        <v>7.0587229651774486</v>
      </c>
      <c r="R25" s="4">
        <v>7.7180899770979394</v>
      </c>
      <c r="S25" s="4">
        <v>7.0587229651774486</v>
      </c>
      <c r="T25" s="4">
        <v>7.7180899770979394</v>
      </c>
      <c r="U25" s="4">
        <v>7.0587229651774486</v>
      </c>
      <c r="V25" s="4">
        <v>7.0587229651774486</v>
      </c>
      <c r="W25" s="4">
        <v>7.0587229651774486</v>
      </c>
      <c r="X25" s="4">
        <v>7.7180899770979394</v>
      </c>
      <c r="Y25" s="4">
        <v>7.0587229651774486</v>
      </c>
      <c r="Z25" s="4">
        <v>7.0587229651774486</v>
      </c>
      <c r="AA25" s="4">
        <v>7.0587229651774486</v>
      </c>
      <c r="AB25" s="4">
        <v>8.3774569890184303</v>
      </c>
      <c r="AC25" s="4">
        <v>7.0587229651774486</v>
      </c>
      <c r="AD25" s="4">
        <v>7.0587229651774486</v>
      </c>
      <c r="AE25" s="4">
        <v>7.0587229651774486</v>
      </c>
      <c r="AF25" s="4">
        <v>7.0587229651774486</v>
      </c>
      <c r="AG25" s="4">
        <v>7.0587229651774486</v>
      </c>
      <c r="AH25" s="4">
        <v>7.0587229651774486</v>
      </c>
      <c r="AI25" s="4">
        <v>7.0587229651774486</v>
      </c>
      <c r="AJ25" s="4">
        <v>7.0587229651774486</v>
      </c>
      <c r="AK25" s="4">
        <v>7.0587229651774486</v>
      </c>
      <c r="AL25" s="4">
        <v>8.3774569890184303</v>
      </c>
      <c r="AM25" s="4">
        <v>7.7180899770979394</v>
      </c>
      <c r="AN25" s="4">
        <v>7.0587229651774486</v>
      </c>
      <c r="AO25" s="4">
        <v>7.0587229651774486</v>
      </c>
      <c r="AP25" s="4">
        <v>7.0587229651774486</v>
      </c>
      <c r="AQ25" s="4">
        <v>7.0587229651774486</v>
      </c>
      <c r="AR25" s="4">
        <v>8.3774569890184303</v>
      </c>
      <c r="AS25" s="4">
        <v>7.7180899770979394</v>
      </c>
      <c r="AT25" s="4">
        <v>7.0587229651774486</v>
      </c>
      <c r="AU25" s="4">
        <v>7.7180899770979394</v>
      </c>
      <c r="AV25" s="4">
        <v>8.3774569890184303</v>
      </c>
      <c r="AW25" s="4">
        <v>7.7180899770979394</v>
      </c>
      <c r="AX25" s="21">
        <v>7.0587229651774486</v>
      </c>
      <c r="AY25" s="21">
        <v>7.7180899770979394</v>
      </c>
      <c r="AZ25" s="21">
        <v>7.0587229651774486</v>
      </c>
      <c r="BA25" s="21">
        <v>8.3774569890184303</v>
      </c>
      <c r="BB25" s="21">
        <v>7.0587229651774486</v>
      </c>
      <c r="BC25" s="21">
        <v>8.3774569890184303</v>
      </c>
      <c r="BD25" s="21">
        <v>7.0587229651774486</v>
      </c>
      <c r="BE25" s="21">
        <v>7.0587229651774486</v>
      </c>
      <c r="BF25" s="21">
        <v>7.0587229651774486</v>
      </c>
      <c r="BG25" s="21">
        <v>7.7180899770979394</v>
      </c>
      <c r="BH25" s="21">
        <v>7.0587229651774486</v>
      </c>
      <c r="BI25" s="21">
        <v>8.3774569890184303</v>
      </c>
      <c r="BJ25" s="21">
        <v>7.0587229651774486</v>
      </c>
      <c r="BK25" s="21">
        <v>7.0587229651774486</v>
      </c>
      <c r="BL25" s="21">
        <v>7.7180899770979394</v>
      </c>
      <c r="BM25" s="21">
        <v>8.3774569890184303</v>
      </c>
      <c r="BN25" s="21">
        <v>7.0587229651774486</v>
      </c>
      <c r="BO25" s="21">
        <v>7.0587229651774486</v>
      </c>
      <c r="BP25" s="21">
        <v>8.3774569890184303</v>
      </c>
      <c r="BQ25" s="21">
        <v>7.0587229651774486</v>
      </c>
      <c r="BR25" s="21">
        <v>7.0587229651774486</v>
      </c>
      <c r="BS25" s="21">
        <v>7.7180899770979394</v>
      </c>
      <c r="BT25" s="21">
        <v>8.3774569890184303</v>
      </c>
      <c r="BU25" s="21">
        <v>7.0587229651774486</v>
      </c>
      <c r="BV25" s="21">
        <v>7.0587229651774486</v>
      </c>
      <c r="BW25" s="21">
        <v>7.7180899770979394</v>
      </c>
      <c r="BX25" s="21">
        <v>7.0587229651774486</v>
      </c>
      <c r="BY25" s="21">
        <v>7.7180899770979394</v>
      </c>
      <c r="BZ25" s="21">
        <v>7.0587229651774486</v>
      </c>
      <c r="CA25" s="21">
        <v>7.7180899770979394</v>
      </c>
      <c r="CB25" s="21">
        <v>8.3774569890184303</v>
      </c>
      <c r="CC25" s="21">
        <v>7.0587229651774486</v>
      </c>
      <c r="CD25" s="21">
        <v>7.0587229651774486</v>
      </c>
      <c r="CE25" s="21">
        <v>7.7180899770979394</v>
      </c>
      <c r="CF25" s="21">
        <v>7.7180899770979394</v>
      </c>
      <c r="CG25" s="21">
        <v>8.3774569890184303</v>
      </c>
      <c r="CH25" s="21">
        <v>8.3774569890184303</v>
      </c>
      <c r="CI25" s="21">
        <v>7.0587229651774486</v>
      </c>
      <c r="CJ25" s="21">
        <v>7.0587229651774486</v>
      </c>
      <c r="CK25" s="21">
        <v>7.0587229651774486</v>
      </c>
      <c r="CL25" s="21">
        <v>7.7180899770979394</v>
      </c>
      <c r="CM25" s="21">
        <v>7.0587229651774486</v>
      </c>
      <c r="CN25" s="21">
        <v>8.3774569890184303</v>
      </c>
      <c r="CO25" s="21">
        <v>7.0587229651774486</v>
      </c>
      <c r="CP25" s="21">
        <v>7.0587229651774486</v>
      </c>
      <c r="CQ25" s="21">
        <v>7.0587229651774486</v>
      </c>
      <c r="CR25" s="21">
        <v>7.0587229651774486</v>
      </c>
      <c r="CS25" s="21">
        <v>7.0587229651774486</v>
      </c>
      <c r="CT25" s="21">
        <v>7.0587229651774486</v>
      </c>
      <c r="CU25" s="21">
        <v>7.0587229651774486</v>
      </c>
      <c r="CV25" s="21">
        <v>7.0587229651774486</v>
      </c>
      <c r="CW25" s="21">
        <v>7.7180899770979394</v>
      </c>
      <c r="CX25" s="21">
        <v>7.0587229651774486</v>
      </c>
      <c r="CY25" s="21">
        <v>7.0587229651774486</v>
      </c>
      <c r="CZ25" s="21">
        <v>7.7180899770979394</v>
      </c>
      <c r="DA25" s="21">
        <v>8.3774569890184303</v>
      </c>
      <c r="DB25" s="21">
        <v>7.0587229651774486</v>
      </c>
      <c r="DC25" s="21">
        <v>7.0587229651774486</v>
      </c>
      <c r="DD25" s="21">
        <v>8.3774569890184303</v>
      </c>
      <c r="DE25" s="21">
        <v>7.7180899770979394</v>
      </c>
      <c r="DF25" s="21">
        <v>7.0587229651774486</v>
      </c>
      <c r="DG25" s="21">
        <v>7.7180899770979394</v>
      </c>
      <c r="DH25" s="21">
        <v>7.0587229651774486</v>
      </c>
      <c r="DI25" s="21">
        <v>7.0587229651774486</v>
      </c>
      <c r="DJ25" s="21">
        <v>7.0587229651774486</v>
      </c>
      <c r="DK25" s="21">
        <v>7.0587229651774486</v>
      </c>
      <c r="DL25" s="21">
        <v>8.3774569890184303</v>
      </c>
      <c r="DM25" s="21">
        <v>7.0587229651774486</v>
      </c>
      <c r="DN25" s="21">
        <v>8.3774569890184303</v>
      </c>
      <c r="DO25" s="21">
        <v>8.3774569890184303</v>
      </c>
      <c r="DP25" s="21">
        <v>7.0587229651774486</v>
      </c>
      <c r="DQ25" s="21">
        <v>8.3774569890184303</v>
      </c>
      <c r="DR25" s="21">
        <v>7.0587229651774486</v>
      </c>
      <c r="DS25" s="21">
        <v>7.0587229651774486</v>
      </c>
      <c r="DT25" s="21">
        <v>7.0587229651774486</v>
      </c>
      <c r="DU25" s="21">
        <v>7.0587229651774486</v>
      </c>
      <c r="DV25" s="21">
        <v>8.3774569890184303</v>
      </c>
      <c r="DW25" s="21">
        <v>7.7180899770979394</v>
      </c>
      <c r="DX25" s="21">
        <v>7.7180899770979394</v>
      </c>
      <c r="DY25" s="21">
        <v>8.3774569890184303</v>
      </c>
      <c r="DZ25" s="21">
        <v>7.0587229651774486</v>
      </c>
      <c r="EA25" s="21">
        <v>7.0587229651774486</v>
      </c>
      <c r="EB25" s="21">
        <v>7.0587229651774486</v>
      </c>
      <c r="EC25" s="21">
        <v>7.7180899770979394</v>
      </c>
      <c r="ED25" s="21">
        <v>7.0587229651774486</v>
      </c>
      <c r="EE25" s="21">
        <v>7.0587229651774486</v>
      </c>
      <c r="EF25" s="21">
        <v>7.0587229651774486</v>
      </c>
      <c r="EG25" s="21">
        <v>7.7180899770979394</v>
      </c>
      <c r="EH25" s="21">
        <v>7.7180899770979394</v>
      </c>
      <c r="EI25" s="21">
        <v>7.7180899770979394</v>
      </c>
      <c r="EJ25" s="21">
        <v>7.0587229651774486</v>
      </c>
      <c r="EK25" s="21">
        <v>7.0587229651774486</v>
      </c>
      <c r="EL25" s="21">
        <v>7.0587229651774486</v>
      </c>
      <c r="EM25" s="21">
        <v>7.0587229651774486</v>
      </c>
      <c r="EN25" s="21">
        <v>8.3774569890184303</v>
      </c>
      <c r="EO25" s="21">
        <v>8.3774569890184303</v>
      </c>
      <c r="EP25" s="21">
        <v>8.3774569890184303</v>
      </c>
      <c r="EQ25" s="21">
        <v>7.0587229651774486</v>
      </c>
      <c r="ER25" s="21">
        <v>7.0587229651774486</v>
      </c>
      <c r="ES25" s="21">
        <v>8.3774569890184303</v>
      </c>
      <c r="ET25" s="21">
        <v>7.0587229651774486</v>
      </c>
      <c r="EU25" s="21">
        <v>7.0587229651774486</v>
      </c>
      <c r="EV25" s="21">
        <v>8.3774569890184303</v>
      </c>
      <c r="EW25" s="21">
        <v>7.0587229651774486</v>
      </c>
      <c r="EX25" s="21">
        <v>8.3774569890184303</v>
      </c>
      <c r="EY25" s="21">
        <v>7.7180899770979394</v>
      </c>
      <c r="EZ25" s="21">
        <v>8.3774569890184303</v>
      </c>
      <c r="FA25" s="21">
        <v>7.0587229651774486</v>
      </c>
      <c r="FB25" s="21">
        <v>7.0587229651774486</v>
      </c>
      <c r="FC25" s="21">
        <v>8.3774569890184303</v>
      </c>
      <c r="FD25" s="21">
        <v>7.0587229651774486</v>
      </c>
      <c r="FE25" s="21">
        <v>7.0587229651774486</v>
      </c>
      <c r="FF25" s="21">
        <v>7.0587229651774486</v>
      </c>
      <c r="FG25" s="21">
        <v>7.7180899770979394</v>
      </c>
      <c r="FH25" s="21">
        <v>8.3774569890184303</v>
      </c>
      <c r="FI25" s="21">
        <v>7.0587229651774486</v>
      </c>
      <c r="FJ25" s="21">
        <v>8.3774569890184303</v>
      </c>
      <c r="FK25" s="21">
        <v>7.0587229651774486</v>
      </c>
      <c r="FL25" s="21">
        <v>7.0587229651774486</v>
      </c>
      <c r="FM25" s="21">
        <v>7.0587229651774486</v>
      </c>
      <c r="FN25" s="21">
        <v>7.0587229651774486</v>
      </c>
      <c r="FO25" s="21">
        <v>7.0587229651774486</v>
      </c>
      <c r="FP25" s="21">
        <v>7.0587229651774486</v>
      </c>
      <c r="FQ25" s="21">
        <v>7.0587229651774486</v>
      </c>
      <c r="FR25" s="21">
        <v>7.0587229651774486</v>
      </c>
      <c r="FS25" s="21">
        <v>8.3774569890184303</v>
      </c>
      <c r="FT25" s="21">
        <v>8.3774569890184303</v>
      </c>
      <c r="FU25" s="21">
        <v>8.3774569890184303</v>
      </c>
      <c r="FV25" s="21">
        <v>8.3774569890184303</v>
      </c>
      <c r="FW25" s="21">
        <v>7.0587229651774486</v>
      </c>
      <c r="FX25" s="21">
        <v>7.0587229651774486</v>
      </c>
      <c r="FY25" s="21">
        <v>7.0587229651774486</v>
      </c>
      <c r="FZ25" s="21">
        <v>7.0587229651774486</v>
      </c>
      <c r="GA25" s="21">
        <v>7.0587229651774486</v>
      </c>
      <c r="GB25" s="21">
        <v>8.3774569890184303</v>
      </c>
      <c r="GC25" s="21">
        <v>7.0587229651774486</v>
      </c>
      <c r="GD25" s="21">
        <v>8.3774569890184303</v>
      </c>
      <c r="GE25" s="21">
        <v>7.0587229651774486</v>
      </c>
      <c r="GF25" s="21">
        <v>8.3774569890184303</v>
      </c>
      <c r="GG25" s="21">
        <v>7.7180899770979394</v>
      </c>
      <c r="GH25" s="21">
        <v>7.0587229651774486</v>
      </c>
      <c r="GI25" s="21">
        <v>7.0587229651774486</v>
      </c>
      <c r="GJ25" s="21">
        <v>7.0587229651774486</v>
      </c>
      <c r="GK25" s="21">
        <v>7.0587229651774486</v>
      </c>
      <c r="GL25" s="21">
        <v>7.0587229651774486</v>
      </c>
      <c r="GM25" s="21">
        <v>7.0587229651774486</v>
      </c>
      <c r="GN25" s="21">
        <v>8.3774569890184303</v>
      </c>
      <c r="GO25" s="21">
        <v>7.0587229651774486</v>
      </c>
      <c r="GP25" s="21">
        <v>7.0587229651774486</v>
      </c>
      <c r="GQ25" s="21">
        <v>7.0587229651774486</v>
      </c>
      <c r="GR25" s="21">
        <v>7.0587229651774486</v>
      </c>
      <c r="GS25" s="21">
        <v>7.0587229651774486</v>
      </c>
      <c r="GT25" s="21">
        <v>7.0587229651774486</v>
      </c>
      <c r="GU25" s="21">
        <v>7.0587229651774486</v>
      </c>
      <c r="GV25" s="21">
        <v>8.3774569890184303</v>
      </c>
      <c r="GW25" s="21">
        <v>8.3774569890184303</v>
      </c>
      <c r="GX25" s="21">
        <v>7.0587229651774486</v>
      </c>
      <c r="GY25" s="21">
        <v>7.0587229651774486</v>
      </c>
      <c r="GZ25" s="21">
        <v>7.0587229651774486</v>
      </c>
      <c r="HA25" s="21">
        <v>7.0587229651774486</v>
      </c>
      <c r="HB25" s="21">
        <v>7.7180899770979394</v>
      </c>
      <c r="HC25" s="21">
        <v>7.0587229651774486</v>
      </c>
      <c r="HD25" s="21">
        <v>7.7180899770979394</v>
      </c>
      <c r="HE25" s="21">
        <v>7.7180899770979394</v>
      </c>
      <c r="HF25" s="21">
        <v>7.0587229651774486</v>
      </c>
      <c r="HG25" s="21">
        <v>7.0587229651774486</v>
      </c>
      <c r="HH25" s="21">
        <v>7.0587229651774486</v>
      </c>
      <c r="HI25" s="21">
        <v>8.3774569890184303</v>
      </c>
      <c r="HJ25" s="21">
        <v>7.0587229651774486</v>
      </c>
      <c r="HK25" s="21">
        <v>7.0587229651774486</v>
      </c>
      <c r="HL25" s="21">
        <v>7.0587229651774486</v>
      </c>
      <c r="HM25" s="21">
        <v>8.3774569890184303</v>
      </c>
      <c r="HN25" s="21">
        <v>7.7180899770979394</v>
      </c>
      <c r="HO25" s="21">
        <v>8.3774569890184303</v>
      </c>
      <c r="HP25" s="21">
        <v>7.7180899770979394</v>
      </c>
      <c r="HQ25" s="21">
        <v>7.0587229651774486</v>
      </c>
      <c r="HR25" s="21">
        <v>7.7180899770979394</v>
      </c>
      <c r="HS25" s="21">
        <v>7.0587229651774486</v>
      </c>
      <c r="HT25" s="21">
        <v>7.0587229651774486</v>
      </c>
      <c r="HU25" s="21">
        <v>7.0587229651774486</v>
      </c>
      <c r="HV25" s="21">
        <v>7.0587229651774486</v>
      </c>
      <c r="HW25" s="21">
        <v>7.0587229651774486</v>
      </c>
      <c r="HX25" s="21">
        <v>7.0587229651774486</v>
      </c>
      <c r="HY25" s="21">
        <v>8.3774569890184303</v>
      </c>
      <c r="HZ25" s="21">
        <v>7.0587229651774486</v>
      </c>
      <c r="IA25" s="21">
        <v>7.7180899770979394</v>
      </c>
      <c r="IB25" s="21">
        <v>7.0587229651774486</v>
      </c>
      <c r="IC25" s="21">
        <v>7.0587229651774486</v>
      </c>
      <c r="ID25" s="21">
        <v>7.0587229651774486</v>
      </c>
      <c r="IE25" s="21">
        <v>8.3774569890184303</v>
      </c>
      <c r="IF25" s="21">
        <v>7.0587229651774486</v>
      </c>
      <c r="IG25" s="21">
        <v>8.3774569890184303</v>
      </c>
      <c r="IH25" s="21">
        <v>7.0587229651774486</v>
      </c>
      <c r="II25" s="21">
        <v>7.7180899770979394</v>
      </c>
      <c r="IJ25" s="21">
        <v>7.0587229651774486</v>
      </c>
      <c r="IK25" s="21">
        <v>7.0587229651774486</v>
      </c>
      <c r="IL25" s="21">
        <v>7.0587229651774486</v>
      </c>
      <c r="IM25" s="21">
        <v>8.3774569890184303</v>
      </c>
      <c r="IN25" s="21">
        <v>7.0587229651774486</v>
      </c>
      <c r="IO25" s="21">
        <v>7.7180899770979394</v>
      </c>
      <c r="IP25" s="21">
        <v>7.0587229651774486</v>
      </c>
      <c r="IQ25" s="21">
        <v>8.3774569890184303</v>
      </c>
      <c r="IR25" s="21">
        <v>7.0587229651774486</v>
      </c>
      <c r="IS25" s="21">
        <v>7.0587229651774486</v>
      </c>
      <c r="IT25" s="21">
        <v>7.0587229651774486</v>
      </c>
      <c r="IU25" s="21">
        <v>7.7180899770979394</v>
      </c>
      <c r="IV25" s="21">
        <v>8.3774569890184303</v>
      </c>
      <c r="IW25" s="21">
        <v>8.3774569890184303</v>
      </c>
      <c r="IX25" s="21">
        <v>8.3774569890184303</v>
      </c>
      <c r="IY25" s="21">
        <v>7.0587229651774486</v>
      </c>
      <c r="IZ25" s="21">
        <v>7.7180899770979394</v>
      </c>
      <c r="JA25" s="21">
        <v>8.3774569890184303</v>
      </c>
      <c r="JB25" s="21">
        <v>7.7180899770979394</v>
      </c>
      <c r="JC25" s="21">
        <v>7.0587229651774486</v>
      </c>
      <c r="JD25" s="21">
        <v>7.7180899770979394</v>
      </c>
      <c r="JE25" s="21">
        <v>8.3774569890184303</v>
      </c>
      <c r="JF25" s="21">
        <v>7.0587229651774486</v>
      </c>
      <c r="JG25" s="21">
        <v>7.0587229651774486</v>
      </c>
      <c r="JH25" s="21">
        <v>8.3774569890184303</v>
      </c>
      <c r="JI25" s="21">
        <v>7.0587229651774486</v>
      </c>
      <c r="JJ25" s="21">
        <v>7.0587229651774486</v>
      </c>
      <c r="JK25" s="21">
        <v>8.3774569890184303</v>
      </c>
      <c r="JL25" s="21">
        <v>7.0587229651774486</v>
      </c>
      <c r="JM25" s="21">
        <v>7.7180899770979394</v>
      </c>
      <c r="JN25" s="21">
        <v>8.3774569890184303</v>
      </c>
      <c r="JO25" s="21">
        <v>7.0587229651774486</v>
      </c>
      <c r="JP25" s="21">
        <v>7.0587229651774486</v>
      </c>
      <c r="JQ25" s="21">
        <v>7.0587229651774486</v>
      </c>
      <c r="JR25" s="21">
        <v>7.7180899770979394</v>
      </c>
      <c r="JS25" s="21">
        <v>7.0587229651774486</v>
      </c>
      <c r="JT25" s="21">
        <v>7.0587229651774486</v>
      </c>
      <c r="JU25" s="21">
        <v>7.0587229651774486</v>
      </c>
      <c r="JV25" s="21">
        <v>7.0587229651774486</v>
      </c>
      <c r="JW25" s="21">
        <v>7.0587229651774486</v>
      </c>
      <c r="JX25" s="21">
        <v>7.0587229651774486</v>
      </c>
      <c r="JY25" s="21">
        <v>7.0587229651774486</v>
      </c>
      <c r="JZ25" s="21">
        <v>7.0587229651774486</v>
      </c>
      <c r="KA25" s="21">
        <v>8.3774569890184303</v>
      </c>
      <c r="KB25" s="21">
        <v>7.0587229651774486</v>
      </c>
      <c r="KC25" s="21">
        <v>7.0587229651774486</v>
      </c>
      <c r="KD25" s="21">
        <v>8.3774569890184303</v>
      </c>
      <c r="KE25" s="21">
        <v>7.0587229651774486</v>
      </c>
      <c r="KF25" s="21">
        <v>7.0587229651774486</v>
      </c>
      <c r="KG25" s="21">
        <v>7.7180899770979394</v>
      </c>
      <c r="KH25" s="21">
        <v>7.7180899770979394</v>
      </c>
      <c r="KI25" s="21">
        <v>7.0587229651774486</v>
      </c>
      <c r="KJ25" s="21">
        <v>7.0587229651774486</v>
      </c>
      <c r="KK25" s="21">
        <v>7.0587229651774486</v>
      </c>
      <c r="KL25" s="21">
        <v>7.0587229651774486</v>
      </c>
      <c r="KM25" s="21">
        <v>7.7180899770979394</v>
      </c>
      <c r="KN25" s="21">
        <v>7.0587229651774486</v>
      </c>
      <c r="KO25" s="21">
        <v>7.7180899770979394</v>
      </c>
      <c r="KP25" s="21">
        <v>7.0587229651774486</v>
      </c>
      <c r="KQ25" s="21">
        <v>7.0587229651774486</v>
      </c>
      <c r="KR25" s="21">
        <v>7.0587229651774486</v>
      </c>
      <c r="KS25" s="21">
        <v>7.0587229651774486</v>
      </c>
      <c r="KT25" s="21">
        <v>7.0587229651774486</v>
      </c>
      <c r="KU25" s="21">
        <v>7.0587229651774486</v>
      </c>
      <c r="KV25" s="21">
        <v>7.0587229651774486</v>
      </c>
      <c r="KW25" s="21">
        <v>7.0587229651774486</v>
      </c>
      <c r="KX25" s="21">
        <v>7.7180899770979394</v>
      </c>
      <c r="KY25" s="21">
        <v>7.0587229651774486</v>
      </c>
      <c r="KZ25" s="21">
        <v>8.3774569890184303</v>
      </c>
      <c r="LA25" s="21">
        <v>7.7180899770979394</v>
      </c>
      <c r="LB25" s="21">
        <v>8.3774569890184303</v>
      </c>
      <c r="LC25" s="21">
        <v>7.0587229651774486</v>
      </c>
      <c r="LD25" s="21">
        <v>7.7180899770979394</v>
      </c>
      <c r="LE25" s="21">
        <v>7.0587229651774486</v>
      </c>
      <c r="LF25" s="21">
        <v>7.7180899770979394</v>
      </c>
      <c r="LG25" s="21">
        <v>7.7180899770979394</v>
      </c>
      <c r="LH25" s="21">
        <v>8.3774569890184303</v>
      </c>
      <c r="LI25" s="21">
        <v>7.0587229651774486</v>
      </c>
      <c r="LJ25" s="21">
        <v>8.3774569890184303</v>
      </c>
      <c r="LK25" s="21">
        <v>7.0587229651774486</v>
      </c>
      <c r="LL25" s="21">
        <v>7.0587229651774486</v>
      </c>
      <c r="LM25" s="21">
        <v>7.7180899770979394</v>
      </c>
      <c r="LN25" s="21">
        <v>7.0587229651774486</v>
      </c>
      <c r="LO25" s="21">
        <v>7.0587229651774486</v>
      </c>
      <c r="LP25" s="21">
        <v>7.0587229651774486</v>
      </c>
      <c r="LQ25" s="21">
        <v>8.3774569890184303</v>
      </c>
      <c r="LR25" s="21">
        <v>7.7180899770979394</v>
      </c>
      <c r="LS25" s="21">
        <v>8.3774569890184303</v>
      </c>
      <c r="LT25" s="21">
        <v>7.0587229651774486</v>
      </c>
      <c r="LU25" s="21">
        <v>8.3774569890184303</v>
      </c>
      <c r="LV25" s="21">
        <v>7.0587229651774486</v>
      </c>
      <c r="LW25" s="21">
        <v>7.0587229651774486</v>
      </c>
      <c r="LX25" s="21">
        <v>7.0587229651774486</v>
      </c>
      <c r="LY25" s="21">
        <v>7.0587229651774486</v>
      </c>
      <c r="LZ25" s="21">
        <v>7.0587229651774486</v>
      </c>
      <c r="MA25" s="21">
        <v>7.0587229651774486</v>
      </c>
      <c r="MB25" s="21">
        <v>7.0587229651774486</v>
      </c>
      <c r="MC25" s="21">
        <v>8.3774569890184303</v>
      </c>
      <c r="MD25" s="21">
        <v>7.0587229651774486</v>
      </c>
      <c r="ME25" s="21">
        <v>7.0587229651774486</v>
      </c>
      <c r="MF25" s="21">
        <v>8.3774569890184303</v>
      </c>
      <c r="MG25" s="21">
        <v>7.7180899770979394</v>
      </c>
      <c r="MH25" s="21">
        <v>7.0587229651774486</v>
      </c>
      <c r="MI25" s="21">
        <v>7.0587229651774486</v>
      </c>
      <c r="MJ25" s="21">
        <v>7.0587229651774486</v>
      </c>
      <c r="MK25" s="21">
        <v>8.3774569890184303</v>
      </c>
      <c r="ML25" s="21">
        <v>7.7180899770979394</v>
      </c>
      <c r="MM25" s="21">
        <v>7.0587229651774486</v>
      </c>
      <c r="MN25" s="21">
        <v>7.0587229651774486</v>
      </c>
      <c r="MO25" s="21">
        <v>8.3774569890184303</v>
      </c>
      <c r="MP25" s="21">
        <v>7.0587229651774486</v>
      </c>
      <c r="MQ25" s="21">
        <v>8.3774569890184303</v>
      </c>
      <c r="MR25" s="21">
        <v>7.0587229651774486</v>
      </c>
      <c r="MS25" s="21">
        <v>7.0587229651774486</v>
      </c>
      <c r="MT25" s="21">
        <v>7.0587229651774486</v>
      </c>
      <c r="MU25" s="21">
        <v>7.7180899770979394</v>
      </c>
      <c r="MV25" s="21">
        <v>7.0587229651774486</v>
      </c>
      <c r="MW25" s="21">
        <v>8.3774569890184303</v>
      </c>
      <c r="MX25" s="21">
        <v>7.0587229651774486</v>
      </c>
      <c r="MY25" s="21">
        <v>7.7180899770979394</v>
      </c>
      <c r="MZ25" s="21">
        <v>7.0587229651774486</v>
      </c>
      <c r="NA25" s="21">
        <v>7.0587229651774486</v>
      </c>
      <c r="NB25" s="21">
        <v>7.0587229651774486</v>
      </c>
      <c r="NC25" s="21">
        <v>7.7180899770979394</v>
      </c>
      <c r="ND25" s="21">
        <v>8.3774569890184303</v>
      </c>
      <c r="NE25" s="21">
        <v>7.0587229651774486</v>
      </c>
      <c r="NF25" s="21">
        <v>7.0587229651774486</v>
      </c>
      <c r="NG25" s="21">
        <v>8.3774569890184303</v>
      </c>
      <c r="NH25" s="21">
        <v>7.0587229651774486</v>
      </c>
      <c r="NI25" s="21">
        <v>7.0587229651774486</v>
      </c>
      <c r="NJ25" s="21">
        <v>7.0587229651774486</v>
      </c>
      <c r="NK25" s="21">
        <v>8.3774569890184303</v>
      </c>
      <c r="NL25" s="21">
        <v>7.0587229651774486</v>
      </c>
      <c r="NM25" s="21">
        <v>7.0587229651774486</v>
      </c>
      <c r="NN25" s="21">
        <v>7.0587229651774486</v>
      </c>
      <c r="NO25" s="21">
        <v>7.0587229651774486</v>
      </c>
      <c r="NP25" s="21">
        <v>7.7180899770979394</v>
      </c>
      <c r="NQ25" s="21">
        <v>7.0587229651774486</v>
      </c>
      <c r="NR25" s="21">
        <v>7.7180899770979394</v>
      </c>
      <c r="NS25" s="21">
        <v>8.3774569890184303</v>
      </c>
      <c r="NT25" s="21">
        <v>7.0587229651774486</v>
      </c>
      <c r="NU25" s="21">
        <v>7.0587229651774486</v>
      </c>
      <c r="NV25" s="21">
        <v>7.0587229651774486</v>
      </c>
      <c r="NW25" s="21">
        <v>7.0587229651774486</v>
      </c>
      <c r="NX25" s="21">
        <v>7.7180899770979394</v>
      </c>
      <c r="NY25" s="21">
        <v>7.7180899770979394</v>
      </c>
      <c r="NZ25" s="21">
        <v>7.0587229651774486</v>
      </c>
      <c r="OA25" s="21">
        <v>7.0587229651774486</v>
      </c>
      <c r="OB25" s="21">
        <v>7.0587229651774486</v>
      </c>
      <c r="OC25" s="21">
        <v>8.3774569890184303</v>
      </c>
      <c r="OD25" s="21">
        <v>7.0587229651774486</v>
      </c>
      <c r="OE25" s="21">
        <v>7.0587229651774486</v>
      </c>
      <c r="OF25" s="21">
        <v>7.0587229651774486</v>
      </c>
      <c r="OG25" s="21">
        <v>7.7180899770979394</v>
      </c>
      <c r="OH25" s="21">
        <v>7.7180899770979394</v>
      </c>
      <c r="OI25" s="21">
        <v>7.0587229651774486</v>
      </c>
      <c r="OJ25" s="21">
        <v>7.0587229651774486</v>
      </c>
      <c r="OK25" s="21">
        <v>8.3774569890184303</v>
      </c>
      <c r="OL25" s="21">
        <v>7.0587229651774486</v>
      </c>
      <c r="OM25" s="21">
        <v>7.7180899770979394</v>
      </c>
      <c r="ON25" s="21">
        <v>7.0587229651774486</v>
      </c>
      <c r="OO25" s="21">
        <v>7.0587229651774486</v>
      </c>
      <c r="OP25" s="21">
        <v>7.0587229651774486</v>
      </c>
      <c r="OQ25" s="21">
        <v>7.7180899770979394</v>
      </c>
      <c r="OR25" s="21">
        <v>7.0587229651774486</v>
      </c>
      <c r="OS25" s="21">
        <v>7.0587229651774486</v>
      </c>
      <c r="OT25" s="21">
        <v>7.7180899770979394</v>
      </c>
      <c r="OU25" s="21">
        <v>7.0587229651774486</v>
      </c>
      <c r="OV25" s="21">
        <v>7.0587229651774486</v>
      </c>
      <c r="OW25" s="21">
        <v>8.3774569890184303</v>
      </c>
      <c r="OX25" s="21">
        <v>7.0587229651774486</v>
      </c>
      <c r="OY25" s="21">
        <v>7.7180899770979394</v>
      </c>
      <c r="OZ25" s="21">
        <v>7.0587229651774486</v>
      </c>
      <c r="PA25" s="21">
        <v>7.0587229651774486</v>
      </c>
      <c r="PB25" s="21">
        <v>7.7180899770979394</v>
      </c>
      <c r="PC25" s="21">
        <v>8.3774569890184303</v>
      </c>
      <c r="PD25" s="21">
        <v>7.0587229651774486</v>
      </c>
      <c r="PE25" s="21">
        <v>7.7180899770979394</v>
      </c>
      <c r="PF25" s="21">
        <v>7.0587229651774486</v>
      </c>
      <c r="PG25" s="21">
        <v>8.3774569890184303</v>
      </c>
      <c r="PH25" s="21">
        <v>7.7180899770979394</v>
      </c>
      <c r="PI25" s="21">
        <v>7.0587229651774486</v>
      </c>
      <c r="PJ25" s="21">
        <v>7.0587229651774486</v>
      </c>
      <c r="PK25" s="21">
        <v>7.0587229651774486</v>
      </c>
      <c r="PL25" s="21">
        <v>7.7180899770979394</v>
      </c>
      <c r="PM25" s="21">
        <v>7.0587229651774486</v>
      </c>
      <c r="PN25" s="21">
        <v>8.3774569890184303</v>
      </c>
      <c r="PO25" s="21">
        <v>8.3774569890184303</v>
      </c>
      <c r="PP25" s="21">
        <v>7.0587229651774486</v>
      </c>
      <c r="PQ25" s="21">
        <v>7.7180899770979394</v>
      </c>
      <c r="PR25" s="21">
        <v>7.7180899770979394</v>
      </c>
      <c r="PS25" s="21">
        <v>8.3774569890184303</v>
      </c>
      <c r="PT25" s="21">
        <v>7.0587229651774486</v>
      </c>
      <c r="PU25" s="21">
        <v>7.7180899770979394</v>
      </c>
      <c r="PV25" s="21">
        <v>7.7180899770979394</v>
      </c>
      <c r="PW25" s="21">
        <v>7.0587229651774486</v>
      </c>
      <c r="PX25" s="21">
        <v>7.0587229651774486</v>
      </c>
      <c r="PY25" s="21">
        <v>7.7180899770979394</v>
      </c>
      <c r="PZ25" s="21">
        <v>7.0587229651774486</v>
      </c>
      <c r="QA25" s="21">
        <v>7.0587229651774486</v>
      </c>
      <c r="QB25" s="21">
        <v>8.3774569890184303</v>
      </c>
      <c r="QC25" s="21">
        <v>8.3774569890184303</v>
      </c>
      <c r="QD25" s="21">
        <v>8.3774569890184303</v>
      </c>
      <c r="QE25" s="21">
        <v>7.0587229651774486</v>
      </c>
      <c r="QF25" s="21">
        <v>8.3774569890184303</v>
      </c>
      <c r="QG25" s="21">
        <v>8.3774569890184303</v>
      </c>
      <c r="QH25" s="21">
        <v>7.0587229651774486</v>
      </c>
      <c r="QI25" s="21">
        <v>7.0587229651774486</v>
      </c>
      <c r="QJ25" s="21">
        <v>7.7180899770979394</v>
      </c>
      <c r="QK25" s="21">
        <v>8.3774569890184303</v>
      </c>
      <c r="QL25" s="21">
        <v>7.0587229651774486</v>
      </c>
      <c r="QM25" s="21">
        <v>8.3774569890184303</v>
      </c>
      <c r="QN25" s="21">
        <v>7.0587229651774486</v>
      </c>
      <c r="QO25" s="21">
        <v>7.0587229651774486</v>
      </c>
      <c r="QP25" s="21">
        <v>7.0587229651774486</v>
      </c>
      <c r="QQ25" s="21">
        <v>8.3774569890184303</v>
      </c>
      <c r="QR25" s="21">
        <v>7.0587229651774486</v>
      </c>
      <c r="QS25" s="21">
        <v>7.7180899770979394</v>
      </c>
      <c r="QT25" s="21">
        <v>7.7180899770979394</v>
      </c>
      <c r="QU25" s="21">
        <v>7.0587229651774486</v>
      </c>
      <c r="QV25" s="21">
        <v>7.7180899770979394</v>
      </c>
      <c r="QW25" s="21">
        <v>7.0587229651774486</v>
      </c>
      <c r="QX25" s="21">
        <v>7.0587229651774486</v>
      </c>
      <c r="QY25" s="21">
        <v>7.0587229651774486</v>
      </c>
      <c r="QZ25" s="21">
        <v>7.7180899770979394</v>
      </c>
      <c r="RA25" s="21">
        <v>8.3774569890184303</v>
      </c>
      <c r="RB25" s="21">
        <v>7.0587229651774486</v>
      </c>
      <c r="RC25" s="21">
        <v>7.7180899770979394</v>
      </c>
      <c r="RD25" s="21">
        <v>7.0587229651774486</v>
      </c>
      <c r="RE25" s="21">
        <v>7.0587229651774486</v>
      </c>
      <c r="RF25" s="21">
        <v>7.7180899770979394</v>
      </c>
      <c r="RG25" s="21">
        <v>8.3774569890184303</v>
      </c>
      <c r="RH25" s="21">
        <v>7.0587229651774486</v>
      </c>
      <c r="RI25" s="21">
        <v>7.7180899770979394</v>
      </c>
      <c r="RJ25" s="21">
        <v>7.7180899770979394</v>
      </c>
      <c r="RK25" s="21">
        <v>8.3774569890184303</v>
      </c>
      <c r="RL25" s="21">
        <v>7.0587229651774486</v>
      </c>
      <c r="RM25" s="21">
        <v>7.0587229651774486</v>
      </c>
      <c r="RN25" s="21">
        <v>7.7180899770979394</v>
      </c>
      <c r="RO25" s="21">
        <v>7.0587229651774486</v>
      </c>
      <c r="RP25" s="21">
        <v>7.0587229651774486</v>
      </c>
      <c r="RQ25" s="21">
        <v>7.0587229651774486</v>
      </c>
      <c r="RR25" s="21">
        <v>8.3774569890184303</v>
      </c>
      <c r="RS25" s="21">
        <v>7.0587229651774486</v>
      </c>
      <c r="RT25" s="21">
        <v>7.7180899770979394</v>
      </c>
      <c r="RU25" s="21">
        <v>7.0587229651774486</v>
      </c>
      <c r="RV25" s="21">
        <v>7.0587229651774486</v>
      </c>
      <c r="RW25" s="21">
        <v>7.7180899770979394</v>
      </c>
      <c r="RX25" s="21">
        <v>7.0587229651774486</v>
      </c>
      <c r="RY25" s="21">
        <v>7.0587229651774486</v>
      </c>
      <c r="RZ25" s="21">
        <v>7.7180899770979394</v>
      </c>
      <c r="SA25" s="21">
        <v>7.0587229651774486</v>
      </c>
      <c r="SB25" s="21">
        <v>8.3774569890184303</v>
      </c>
      <c r="SC25" s="21">
        <v>7.0587229651774486</v>
      </c>
      <c r="SD25" s="21">
        <v>8.3774569890184303</v>
      </c>
      <c r="SE25" s="21">
        <v>7.0587229651774486</v>
      </c>
      <c r="SF25" s="21">
        <v>8.3774569890184303</v>
      </c>
      <c r="SG25" s="21">
        <v>7.0587229651774486</v>
      </c>
      <c r="SH25" s="21">
        <v>7.0587229651774486</v>
      </c>
      <c r="SI25" s="21">
        <v>7.7180899770979394</v>
      </c>
      <c r="SJ25" s="21">
        <v>7.7180899770979394</v>
      </c>
      <c r="SK25" s="21">
        <v>7.0587229651774486</v>
      </c>
      <c r="SL25" s="21">
        <v>7.0587229651774486</v>
      </c>
      <c r="SM25" s="21">
        <v>7.0587229651774486</v>
      </c>
      <c r="SN25" s="21">
        <v>7.0587229651774486</v>
      </c>
    </row>
    <row r="26" spans="1:508" x14ac:dyDescent="0.35">
      <c r="A26" s="157">
        <v>53328</v>
      </c>
      <c r="B26" s="4">
        <v>7.15</v>
      </c>
      <c r="C26" s="4">
        <v>7.15</v>
      </c>
      <c r="D26" s="4">
        <v>7.15</v>
      </c>
      <c r="E26" s="4">
        <v>7.15</v>
      </c>
      <c r="F26" s="4">
        <v>7.15</v>
      </c>
      <c r="G26" s="4">
        <v>7.15</v>
      </c>
      <c r="H26" s="4">
        <v>7.15</v>
      </c>
      <c r="I26" s="4">
        <v>8.5992633142510115</v>
      </c>
      <c r="J26" s="4">
        <v>7.1502249295408609</v>
      </c>
      <c r="K26" s="4">
        <v>7.8747441218959366</v>
      </c>
      <c r="L26" s="4">
        <v>7.1502249295408609</v>
      </c>
      <c r="M26" s="4">
        <v>7.8747441218959366</v>
      </c>
      <c r="N26" s="4">
        <v>7.1502249295408609</v>
      </c>
      <c r="O26" s="4">
        <v>7.1502249295408609</v>
      </c>
      <c r="P26" s="4">
        <v>7.1502249295408609</v>
      </c>
      <c r="Q26" s="4">
        <v>7.1502249295408609</v>
      </c>
      <c r="R26" s="4">
        <v>7.8747441218959366</v>
      </c>
      <c r="S26" s="4">
        <v>7.1502249295408609</v>
      </c>
      <c r="T26" s="4">
        <v>7.8747441218959366</v>
      </c>
      <c r="U26" s="4">
        <v>7.1502249295408609</v>
      </c>
      <c r="V26" s="4">
        <v>7.1502249295408609</v>
      </c>
      <c r="W26" s="4">
        <v>7.1502249295408609</v>
      </c>
      <c r="X26" s="4">
        <v>7.8747441218959366</v>
      </c>
      <c r="Y26" s="4">
        <v>7.1502249295408609</v>
      </c>
      <c r="Z26" s="4">
        <v>7.1502249295408609</v>
      </c>
      <c r="AA26" s="4">
        <v>7.1502249295408609</v>
      </c>
      <c r="AB26" s="4">
        <v>8.5992633142510115</v>
      </c>
      <c r="AC26" s="4">
        <v>7.1502249295408609</v>
      </c>
      <c r="AD26" s="4">
        <v>7.1502249295408609</v>
      </c>
      <c r="AE26" s="4">
        <v>7.1502249295408609</v>
      </c>
      <c r="AF26" s="4">
        <v>7.1502249295408609</v>
      </c>
      <c r="AG26" s="4">
        <v>7.1502249295408609</v>
      </c>
      <c r="AH26" s="4">
        <v>7.1502249295408609</v>
      </c>
      <c r="AI26" s="4">
        <v>7.1502249295408609</v>
      </c>
      <c r="AJ26" s="4">
        <v>7.1502249295408609</v>
      </c>
      <c r="AK26" s="4">
        <v>7.1502249295408609</v>
      </c>
      <c r="AL26" s="4">
        <v>8.5992633142510115</v>
      </c>
      <c r="AM26" s="4">
        <v>7.8747441218959366</v>
      </c>
      <c r="AN26" s="4">
        <v>7.1502249295408609</v>
      </c>
      <c r="AO26" s="4">
        <v>7.1502249295408609</v>
      </c>
      <c r="AP26" s="4">
        <v>7.1502249295408609</v>
      </c>
      <c r="AQ26" s="4">
        <v>7.1502249295408609</v>
      </c>
      <c r="AR26" s="4">
        <v>8.5992633142510115</v>
      </c>
      <c r="AS26" s="4">
        <v>7.8747441218959366</v>
      </c>
      <c r="AT26" s="4">
        <v>7.1502249295408609</v>
      </c>
      <c r="AU26" s="4">
        <v>7.8747441218959366</v>
      </c>
      <c r="AV26" s="4">
        <v>8.5992633142510115</v>
      </c>
      <c r="AW26" s="4">
        <v>7.8747441218959366</v>
      </c>
      <c r="AX26" s="21">
        <v>7.1502249295408609</v>
      </c>
      <c r="AY26" s="21">
        <v>7.8747441218959366</v>
      </c>
      <c r="AZ26" s="21">
        <v>7.1502249295408609</v>
      </c>
      <c r="BA26" s="21">
        <v>8.5992633142510115</v>
      </c>
      <c r="BB26" s="21">
        <v>7.1502249295408609</v>
      </c>
      <c r="BC26" s="21">
        <v>8.5992633142510115</v>
      </c>
      <c r="BD26" s="21">
        <v>7.1502249295408609</v>
      </c>
      <c r="BE26" s="21">
        <v>7.1502249295408609</v>
      </c>
      <c r="BF26" s="21">
        <v>7.1502249295408609</v>
      </c>
      <c r="BG26" s="21">
        <v>7.8747441218959366</v>
      </c>
      <c r="BH26" s="21">
        <v>7.1502249295408609</v>
      </c>
      <c r="BI26" s="21">
        <v>8.5992633142510115</v>
      </c>
      <c r="BJ26" s="21">
        <v>7.1502249295408609</v>
      </c>
      <c r="BK26" s="21">
        <v>7.1502249295408609</v>
      </c>
      <c r="BL26" s="21">
        <v>7.8747441218959366</v>
      </c>
      <c r="BM26" s="21">
        <v>8.5992633142510115</v>
      </c>
      <c r="BN26" s="21">
        <v>7.1502249295408609</v>
      </c>
      <c r="BO26" s="21">
        <v>7.1502249295408609</v>
      </c>
      <c r="BP26" s="21">
        <v>8.5992633142510115</v>
      </c>
      <c r="BQ26" s="21">
        <v>7.1502249295408609</v>
      </c>
      <c r="BR26" s="21">
        <v>7.1502249295408609</v>
      </c>
      <c r="BS26" s="21">
        <v>7.8747441218959366</v>
      </c>
      <c r="BT26" s="21">
        <v>8.5992633142510115</v>
      </c>
      <c r="BU26" s="21">
        <v>7.1502249295408609</v>
      </c>
      <c r="BV26" s="21">
        <v>7.1502249295408609</v>
      </c>
      <c r="BW26" s="21">
        <v>7.8747441218959366</v>
      </c>
      <c r="BX26" s="21">
        <v>7.1502249295408609</v>
      </c>
      <c r="BY26" s="21">
        <v>7.8747441218959366</v>
      </c>
      <c r="BZ26" s="21">
        <v>7.1502249295408609</v>
      </c>
      <c r="CA26" s="21">
        <v>7.8747441218959366</v>
      </c>
      <c r="CB26" s="21">
        <v>8.5992633142510115</v>
      </c>
      <c r="CC26" s="21">
        <v>7.1502249295408609</v>
      </c>
      <c r="CD26" s="21">
        <v>7.1502249295408609</v>
      </c>
      <c r="CE26" s="21">
        <v>7.8747441218959366</v>
      </c>
      <c r="CF26" s="21">
        <v>7.8747441218959366</v>
      </c>
      <c r="CG26" s="21">
        <v>8.5992633142510115</v>
      </c>
      <c r="CH26" s="21">
        <v>8.5992633142510115</v>
      </c>
      <c r="CI26" s="21">
        <v>7.1502249295408609</v>
      </c>
      <c r="CJ26" s="21">
        <v>7.1502249295408609</v>
      </c>
      <c r="CK26" s="21">
        <v>7.1502249295408609</v>
      </c>
      <c r="CL26" s="21">
        <v>7.8747441218959366</v>
      </c>
      <c r="CM26" s="21">
        <v>7.1502249295408609</v>
      </c>
      <c r="CN26" s="21">
        <v>8.5992633142510115</v>
      </c>
      <c r="CO26" s="21">
        <v>7.1502249295408609</v>
      </c>
      <c r="CP26" s="21">
        <v>7.1502249295408609</v>
      </c>
      <c r="CQ26" s="21">
        <v>7.1502249295408609</v>
      </c>
      <c r="CR26" s="21">
        <v>7.1502249295408609</v>
      </c>
      <c r="CS26" s="21">
        <v>7.1502249295408609</v>
      </c>
      <c r="CT26" s="21">
        <v>7.1502249295408609</v>
      </c>
      <c r="CU26" s="21">
        <v>7.1502249295408609</v>
      </c>
      <c r="CV26" s="21">
        <v>7.1502249295408609</v>
      </c>
      <c r="CW26" s="21">
        <v>7.8747441218959366</v>
      </c>
      <c r="CX26" s="21">
        <v>7.1502249295408609</v>
      </c>
      <c r="CY26" s="21">
        <v>7.1502249295408609</v>
      </c>
      <c r="CZ26" s="21">
        <v>7.8747441218959366</v>
      </c>
      <c r="DA26" s="21">
        <v>8.5992633142510115</v>
      </c>
      <c r="DB26" s="21">
        <v>7.1502249295408609</v>
      </c>
      <c r="DC26" s="21">
        <v>7.1502249295408609</v>
      </c>
      <c r="DD26" s="21">
        <v>8.5992633142510115</v>
      </c>
      <c r="DE26" s="21">
        <v>7.8747441218959366</v>
      </c>
      <c r="DF26" s="21">
        <v>7.1502249295408609</v>
      </c>
      <c r="DG26" s="21">
        <v>7.8747441218959366</v>
      </c>
      <c r="DH26" s="21">
        <v>7.1502249295408609</v>
      </c>
      <c r="DI26" s="21">
        <v>7.1502249295408609</v>
      </c>
      <c r="DJ26" s="21">
        <v>7.1502249295408609</v>
      </c>
      <c r="DK26" s="21">
        <v>7.1502249295408609</v>
      </c>
      <c r="DL26" s="21">
        <v>8.5992633142510115</v>
      </c>
      <c r="DM26" s="21">
        <v>7.1502249295408609</v>
      </c>
      <c r="DN26" s="21">
        <v>8.5992633142510115</v>
      </c>
      <c r="DO26" s="21">
        <v>8.5992633142510115</v>
      </c>
      <c r="DP26" s="21">
        <v>7.1502249295408609</v>
      </c>
      <c r="DQ26" s="21">
        <v>8.5992633142510115</v>
      </c>
      <c r="DR26" s="21">
        <v>7.1502249295408609</v>
      </c>
      <c r="DS26" s="21">
        <v>7.1502249295408609</v>
      </c>
      <c r="DT26" s="21">
        <v>7.1502249295408609</v>
      </c>
      <c r="DU26" s="21">
        <v>7.1502249295408609</v>
      </c>
      <c r="DV26" s="21">
        <v>8.5992633142510115</v>
      </c>
      <c r="DW26" s="21">
        <v>7.8747441218959366</v>
      </c>
      <c r="DX26" s="21">
        <v>7.8747441218959366</v>
      </c>
      <c r="DY26" s="21">
        <v>8.5992633142510115</v>
      </c>
      <c r="DZ26" s="21">
        <v>7.1502249295408609</v>
      </c>
      <c r="EA26" s="21">
        <v>7.1502249295408609</v>
      </c>
      <c r="EB26" s="21">
        <v>7.1502249295408609</v>
      </c>
      <c r="EC26" s="21">
        <v>7.8747441218959366</v>
      </c>
      <c r="ED26" s="21">
        <v>7.1502249295408609</v>
      </c>
      <c r="EE26" s="21">
        <v>7.1502249295408609</v>
      </c>
      <c r="EF26" s="21">
        <v>7.1502249295408609</v>
      </c>
      <c r="EG26" s="21">
        <v>7.8747441218959366</v>
      </c>
      <c r="EH26" s="21">
        <v>7.8747441218959366</v>
      </c>
      <c r="EI26" s="21">
        <v>7.8747441218959366</v>
      </c>
      <c r="EJ26" s="21">
        <v>7.1502249295408609</v>
      </c>
      <c r="EK26" s="21">
        <v>7.1502249295408609</v>
      </c>
      <c r="EL26" s="21">
        <v>7.1502249295408609</v>
      </c>
      <c r="EM26" s="21">
        <v>7.1502249295408609</v>
      </c>
      <c r="EN26" s="21">
        <v>8.5992633142510115</v>
      </c>
      <c r="EO26" s="21">
        <v>8.5992633142510115</v>
      </c>
      <c r="EP26" s="21">
        <v>8.5992633142510115</v>
      </c>
      <c r="EQ26" s="21">
        <v>7.1502249295408609</v>
      </c>
      <c r="ER26" s="21">
        <v>7.1502249295408609</v>
      </c>
      <c r="ES26" s="21">
        <v>8.5992633142510115</v>
      </c>
      <c r="ET26" s="21">
        <v>7.1502249295408609</v>
      </c>
      <c r="EU26" s="21">
        <v>7.1502249295408609</v>
      </c>
      <c r="EV26" s="21">
        <v>8.5992633142510115</v>
      </c>
      <c r="EW26" s="21">
        <v>7.1502249295408609</v>
      </c>
      <c r="EX26" s="21">
        <v>8.5992633142510115</v>
      </c>
      <c r="EY26" s="21">
        <v>7.8747441218959366</v>
      </c>
      <c r="EZ26" s="21">
        <v>8.5992633142510115</v>
      </c>
      <c r="FA26" s="21">
        <v>7.1502249295408609</v>
      </c>
      <c r="FB26" s="21">
        <v>7.1502249295408609</v>
      </c>
      <c r="FC26" s="21">
        <v>8.5992633142510115</v>
      </c>
      <c r="FD26" s="21">
        <v>7.1502249295408609</v>
      </c>
      <c r="FE26" s="21">
        <v>7.1502249295408609</v>
      </c>
      <c r="FF26" s="21">
        <v>7.1502249295408609</v>
      </c>
      <c r="FG26" s="21">
        <v>7.8747441218959366</v>
      </c>
      <c r="FH26" s="21">
        <v>8.5992633142510115</v>
      </c>
      <c r="FI26" s="21">
        <v>7.1502249295408609</v>
      </c>
      <c r="FJ26" s="21">
        <v>8.5992633142510115</v>
      </c>
      <c r="FK26" s="21">
        <v>7.1502249295408609</v>
      </c>
      <c r="FL26" s="21">
        <v>7.1502249295408609</v>
      </c>
      <c r="FM26" s="21">
        <v>7.1502249295408609</v>
      </c>
      <c r="FN26" s="21">
        <v>7.1502249295408609</v>
      </c>
      <c r="FO26" s="21">
        <v>7.1502249295408609</v>
      </c>
      <c r="FP26" s="21">
        <v>7.1502249295408609</v>
      </c>
      <c r="FQ26" s="21">
        <v>7.1502249295408609</v>
      </c>
      <c r="FR26" s="21">
        <v>7.1502249295408609</v>
      </c>
      <c r="FS26" s="21">
        <v>8.5992633142510115</v>
      </c>
      <c r="FT26" s="21">
        <v>8.5992633142510115</v>
      </c>
      <c r="FU26" s="21">
        <v>8.5992633142510115</v>
      </c>
      <c r="FV26" s="21">
        <v>8.5992633142510115</v>
      </c>
      <c r="FW26" s="21">
        <v>7.1502249295408609</v>
      </c>
      <c r="FX26" s="21">
        <v>7.1502249295408609</v>
      </c>
      <c r="FY26" s="21">
        <v>7.1502249295408609</v>
      </c>
      <c r="FZ26" s="21">
        <v>7.1502249295408609</v>
      </c>
      <c r="GA26" s="21">
        <v>7.1502249295408609</v>
      </c>
      <c r="GB26" s="21">
        <v>8.5992633142510115</v>
      </c>
      <c r="GC26" s="21">
        <v>7.1502249295408609</v>
      </c>
      <c r="GD26" s="21">
        <v>8.5992633142510115</v>
      </c>
      <c r="GE26" s="21">
        <v>7.1502249295408609</v>
      </c>
      <c r="GF26" s="21">
        <v>8.5992633142510115</v>
      </c>
      <c r="GG26" s="21">
        <v>7.8747441218959366</v>
      </c>
      <c r="GH26" s="21">
        <v>7.1502249295408609</v>
      </c>
      <c r="GI26" s="21">
        <v>7.1502249295408609</v>
      </c>
      <c r="GJ26" s="21">
        <v>7.1502249295408609</v>
      </c>
      <c r="GK26" s="21">
        <v>7.1502249295408609</v>
      </c>
      <c r="GL26" s="21">
        <v>7.1502249295408609</v>
      </c>
      <c r="GM26" s="21">
        <v>7.1502249295408609</v>
      </c>
      <c r="GN26" s="21">
        <v>8.5992633142510115</v>
      </c>
      <c r="GO26" s="21">
        <v>7.1502249295408609</v>
      </c>
      <c r="GP26" s="21">
        <v>7.1502249295408609</v>
      </c>
      <c r="GQ26" s="21">
        <v>7.1502249295408609</v>
      </c>
      <c r="GR26" s="21">
        <v>7.1502249295408609</v>
      </c>
      <c r="GS26" s="21">
        <v>7.1502249295408609</v>
      </c>
      <c r="GT26" s="21">
        <v>7.1502249295408609</v>
      </c>
      <c r="GU26" s="21">
        <v>7.1502249295408609</v>
      </c>
      <c r="GV26" s="21">
        <v>8.5992633142510115</v>
      </c>
      <c r="GW26" s="21">
        <v>8.5992633142510115</v>
      </c>
      <c r="GX26" s="21">
        <v>7.1502249295408609</v>
      </c>
      <c r="GY26" s="21">
        <v>7.1502249295408609</v>
      </c>
      <c r="GZ26" s="21">
        <v>7.1502249295408609</v>
      </c>
      <c r="HA26" s="21">
        <v>7.1502249295408609</v>
      </c>
      <c r="HB26" s="21">
        <v>7.8747441218959366</v>
      </c>
      <c r="HC26" s="21">
        <v>7.1502249295408609</v>
      </c>
      <c r="HD26" s="21">
        <v>7.8747441218959366</v>
      </c>
      <c r="HE26" s="21">
        <v>7.8747441218959366</v>
      </c>
      <c r="HF26" s="21">
        <v>7.1502249295408609</v>
      </c>
      <c r="HG26" s="21">
        <v>7.1502249295408609</v>
      </c>
      <c r="HH26" s="21">
        <v>7.1502249295408609</v>
      </c>
      <c r="HI26" s="21">
        <v>8.5992633142510115</v>
      </c>
      <c r="HJ26" s="21">
        <v>7.1502249295408609</v>
      </c>
      <c r="HK26" s="21">
        <v>7.1502249295408609</v>
      </c>
      <c r="HL26" s="21">
        <v>7.1502249295408609</v>
      </c>
      <c r="HM26" s="21">
        <v>8.5992633142510115</v>
      </c>
      <c r="HN26" s="21">
        <v>7.8747441218959366</v>
      </c>
      <c r="HO26" s="21">
        <v>8.5992633142510115</v>
      </c>
      <c r="HP26" s="21">
        <v>7.8747441218959366</v>
      </c>
      <c r="HQ26" s="21">
        <v>7.1502249295408609</v>
      </c>
      <c r="HR26" s="21">
        <v>7.8747441218959366</v>
      </c>
      <c r="HS26" s="21">
        <v>7.1502249295408609</v>
      </c>
      <c r="HT26" s="21">
        <v>7.1502249295408609</v>
      </c>
      <c r="HU26" s="21">
        <v>7.1502249295408609</v>
      </c>
      <c r="HV26" s="21">
        <v>7.1502249295408609</v>
      </c>
      <c r="HW26" s="21">
        <v>7.1502249295408609</v>
      </c>
      <c r="HX26" s="21">
        <v>7.1502249295408609</v>
      </c>
      <c r="HY26" s="21">
        <v>8.5992633142510115</v>
      </c>
      <c r="HZ26" s="21">
        <v>7.1502249295408609</v>
      </c>
      <c r="IA26" s="21">
        <v>7.8747441218959366</v>
      </c>
      <c r="IB26" s="21">
        <v>7.1502249295408609</v>
      </c>
      <c r="IC26" s="21">
        <v>7.1502249295408609</v>
      </c>
      <c r="ID26" s="21">
        <v>7.1502249295408609</v>
      </c>
      <c r="IE26" s="21">
        <v>8.5992633142510115</v>
      </c>
      <c r="IF26" s="21">
        <v>7.1502249295408609</v>
      </c>
      <c r="IG26" s="21">
        <v>8.5992633142510115</v>
      </c>
      <c r="IH26" s="21">
        <v>7.1502249295408609</v>
      </c>
      <c r="II26" s="21">
        <v>7.8747441218959366</v>
      </c>
      <c r="IJ26" s="21">
        <v>7.1502249295408609</v>
      </c>
      <c r="IK26" s="21">
        <v>7.1502249295408609</v>
      </c>
      <c r="IL26" s="21">
        <v>7.1502249295408609</v>
      </c>
      <c r="IM26" s="21">
        <v>8.5992633142510115</v>
      </c>
      <c r="IN26" s="21">
        <v>7.1502249295408609</v>
      </c>
      <c r="IO26" s="21">
        <v>7.8747441218959366</v>
      </c>
      <c r="IP26" s="21">
        <v>7.1502249295408609</v>
      </c>
      <c r="IQ26" s="21">
        <v>8.5992633142510115</v>
      </c>
      <c r="IR26" s="21">
        <v>7.1502249295408609</v>
      </c>
      <c r="IS26" s="21">
        <v>7.1502249295408609</v>
      </c>
      <c r="IT26" s="21">
        <v>7.1502249295408609</v>
      </c>
      <c r="IU26" s="21">
        <v>7.8747441218959366</v>
      </c>
      <c r="IV26" s="21">
        <v>8.5992633142510115</v>
      </c>
      <c r="IW26" s="21">
        <v>8.5992633142510115</v>
      </c>
      <c r="IX26" s="21">
        <v>8.5992633142510115</v>
      </c>
      <c r="IY26" s="21">
        <v>7.1502249295408609</v>
      </c>
      <c r="IZ26" s="21">
        <v>7.8747441218959366</v>
      </c>
      <c r="JA26" s="21">
        <v>8.5992633142510115</v>
      </c>
      <c r="JB26" s="21">
        <v>7.8747441218959366</v>
      </c>
      <c r="JC26" s="21">
        <v>7.1502249295408609</v>
      </c>
      <c r="JD26" s="21">
        <v>7.8747441218959366</v>
      </c>
      <c r="JE26" s="21">
        <v>8.5992633142510115</v>
      </c>
      <c r="JF26" s="21">
        <v>7.1502249295408609</v>
      </c>
      <c r="JG26" s="21">
        <v>7.1502249295408609</v>
      </c>
      <c r="JH26" s="21">
        <v>8.5992633142510115</v>
      </c>
      <c r="JI26" s="21">
        <v>7.1502249295408609</v>
      </c>
      <c r="JJ26" s="21">
        <v>7.1502249295408609</v>
      </c>
      <c r="JK26" s="21">
        <v>8.5992633142510115</v>
      </c>
      <c r="JL26" s="21">
        <v>7.1502249295408609</v>
      </c>
      <c r="JM26" s="21">
        <v>7.8747441218959366</v>
      </c>
      <c r="JN26" s="21">
        <v>8.5992633142510115</v>
      </c>
      <c r="JO26" s="21">
        <v>7.1502249295408609</v>
      </c>
      <c r="JP26" s="21">
        <v>7.1502249295408609</v>
      </c>
      <c r="JQ26" s="21">
        <v>7.1502249295408609</v>
      </c>
      <c r="JR26" s="21">
        <v>7.8747441218959366</v>
      </c>
      <c r="JS26" s="21">
        <v>7.1502249295408609</v>
      </c>
      <c r="JT26" s="21">
        <v>7.1502249295408609</v>
      </c>
      <c r="JU26" s="21">
        <v>7.1502249295408609</v>
      </c>
      <c r="JV26" s="21">
        <v>7.1502249295408609</v>
      </c>
      <c r="JW26" s="21">
        <v>7.1502249295408609</v>
      </c>
      <c r="JX26" s="21">
        <v>7.1502249295408609</v>
      </c>
      <c r="JY26" s="21">
        <v>7.1502249295408609</v>
      </c>
      <c r="JZ26" s="21">
        <v>7.1502249295408609</v>
      </c>
      <c r="KA26" s="21">
        <v>8.5992633142510115</v>
      </c>
      <c r="KB26" s="21">
        <v>7.1502249295408609</v>
      </c>
      <c r="KC26" s="21">
        <v>7.1502249295408609</v>
      </c>
      <c r="KD26" s="21">
        <v>8.5992633142510115</v>
      </c>
      <c r="KE26" s="21">
        <v>7.1502249295408609</v>
      </c>
      <c r="KF26" s="21">
        <v>7.1502249295408609</v>
      </c>
      <c r="KG26" s="21">
        <v>7.8747441218959366</v>
      </c>
      <c r="KH26" s="21">
        <v>7.8747441218959366</v>
      </c>
      <c r="KI26" s="21">
        <v>7.1502249295408609</v>
      </c>
      <c r="KJ26" s="21">
        <v>7.1502249295408609</v>
      </c>
      <c r="KK26" s="21">
        <v>7.1502249295408609</v>
      </c>
      <c r="KL26" s="21">
        <v>7.1502249295408609</v>
      </c>
      <c r="KM26" s="21">
        <v>7.8747441218959366</v>
      </c>
      <c r="KN26" s="21">
        <v>7.1502249295408609</v>
      </c>
      <c r="KO26" s="21">
        <v>7.8747441218959366</v>
      </c>
      <c r="KP26" s="21">
        <v>7.1502249295408609</v>
      </c>
      <c r="KQ26" s="21">
        <v>7.1502249295408609</v>
      </c>
      <c r="KR26" s="21">
        <v>7.1502249295408609</v>
      </c>
      <c r="KS26" s="21">
        <v>7.1502249295408609</v>
      </c>
      <c r="KT26" s="21">
        <v>7.1502249295408609</v>
      </c>
      <c r="KU26" s="21">
        <v>7.1502249295408609</v>
      </c>
      <c r="KV26" s="21">
        <v>7.1502249295408609</v>
      </c>
      <c r="KW26" s="21">
        <v>7.1502249295408609</v>
      </c>
      <c r="KX26" s="21">
        <v>7.8747441218959366</v>
      </c>
      <c r="KY26" s="21">
        <v>7.1502249295408609</v>
      </c>
      <c r="KZ26" s="21">
        <v>8.5992633142510115</v>
      </c>
      <c r="LA26" s="21">
        <v>7.8747441218959366</v>
      </c>
      <c r="LB26" s="21">
        <v>8.5992633142510115</v>
      </c>
      <c r="LC26" s="21">
        <v>7.1502249295408609</v>
      </c>
      <c r="LD26" s="21">
        <v>7.8747441218959366</v>
      </c>
      <c r="LE26" s="21">
        <v>7.1502249295408609</v>
      </c>
      <c r="LF26" s="21">
        <v>7.8747441218959366</v>
      </c>
      <c r="LG26" s="21">
        <v>7.8747441218959366</v>
      </c>
      <c r="LH26" s="21">
        <v>8.5992633142510115</v>
      </c>
      <c r="LI26" s="21">
        <v>7.1502249295408609</v>
      </c>
      <c r="LJ26" s="21">
        <v>8.5992633142510115</v>
      </c>
      <c r="LK26" s="21">
        <v>7.1502249295408609</v>
      </c>
      <c r="LL26" s="21">
        <v>7.1502249295408609</v>
      </c>
      <c r="LM26" s="21">
        <v>7.8747441218959366</v>
      </c>
      <c r="LN26" s="21">
        <v>7.1502249295408609</v>
      </c>
      <c r="LO26" s="21">
        <v>7.1502249295408609</v>
      </c>
      <c r="LP26" s="21">
        <v>7.1502249295408609</v>
      </c>
      <c r="LQ26" s="21">
        <v>8.5992633142510115</v>
      </c>
      <c r="LR26" s="21">
        <v>7.8747441218959366</v>
      </c>
      <c r="LS26" s="21">
        <v>8.5992633142510115</v>
      </c>
      <c r="LT26" s="21">
        <v>7.1502249295408609</v>
      </c>
      <c r="LU26" s="21">
        <v>8.5992633142510115</v>
      </c>
      <c r="LV26" s="21">
        <v>7.1502249295408609</v>
      </c>
      <c r="LW26" s="21">
        <v>7.1502249295408609</v>
      </c>
      <c r="LX26" s="21">
        <v>7.1502249295408609</v>
      </c>
      <c r="LY26" s="21">
        <v>7.1502249295408609</v>
      </c>
      <c r="LZ26" s="21">
        <v>7.1502249295408609</v>
      </c>
      <c r="MA26" s="21">
        <v>7.1502249295408609</v>
      </c>
      <c r="MB26" s="21">
        <v>7.1502249295408609</v>
      </c>
      <c r="MC26" s="21">
        <v>8.5992633142510115</v>
      </c>
      <c r="MD26" s="21">
        <v>7.1502249295408609</v>
      </c>
      <c r="ME26" s="21">
        <v>7.1502249295408609</v>
      </c>
      <c r="MF26" s="21">
        <v>8.5992633142510115</v>
      </c>
      <c r="MG26" s="21">
        <v>7.8747441218959366</v>
      </c>
      <c r="MH26" s="21">
        <v>7.1502249295408609</v>
      </c>
      <c r="MI26" s="21">
        <v>7.1502249295408609</v>
      </c>
      <c r="MJ26" s="21">
        <v>7.1502249295408609</v>
      </c>
      <c r="MK26" s="21">
        <v>8.5992633142510115</v>
      </c>
      <c r="ML26" s="21">
        <v>7.8747441218959366</v>
      </c>
      <c r="MM26" s="21">
        <v>7.1502249295408609</v>
      </c>
      <c r="MN26" s="21">
        <v>7.1502249295408609</v>
      </c>
      <c r="MO26" s="21">
        <v>8.5992633142510115</v>
      </c>
      <c r="MP26" s="21">
        <v>7.1502249295408609</v>
      </c>
      <c r="MQ26" s="21">
        <v>8.5992633142510115</v>
      </c>
      <c r="MR26" s="21">
        <v>7.1502249295408609</v>
      </c>
      <c r="MS26" s="21">
        <v>7.1502249295408609</v>
      </c>
      <c r="MT26" s="21">
        <v>7.1502249295408609</v>
      </c>
      <c r="MU26" s="21">
        <v>7.8747441218959366</v>
      </c>
      <c r="MV26" s="21">
        <v>7.1502249295408609</v>
      </c>
      <c r="MW26" s="21">
        <v>8.5992633142510115</v>
      </c>
      <c r="MX26" s="21">
        <v>7.1502249295408609</v>
      </c>
      <c r="MY26" s="21">
        <v>7.8747441218959366</v>
      </c>
      <c r="MZ26" s="21">
        <v>7.1502249295408609</v>
      </c>
      <c r="NA26" s="21">
        <v>7.1502249295408609</v>
      </c>
      <c r="NB26" s="21">
        <v>7.1502249295408609</v>
      </c>
      <c r="NC26" s="21">
        <v>7.8747441218959366</v>
      </c>
      <c r="ND26" s="21">
        <v>8.5992633142510115</v>
      </c>
      <c r="NE26" s="21">
        <v>7.1502249295408609</v>
      </c>
      <c r="NF26" s="21">
        <v>7.1502249295408609</v>
      </c>
      <c r="NG26" s="21">
        <v>8.5992633142510115</v>
      </c>
      <c r="NH26" s="21">
        <v>7.1502249295408609</v>
      </c>
      <c r="NI26" s="21">
        <v>7.1502249295408609</v>
      </c>
      <c r="NJ26" s="21">
        <v>7.1502249295408609</v>
      </c>
      <c r="NK26" s="21">
        <v>8.5992633142510115</v>
      </c>
      <c r="NL26" s="21">
        <v>7.1502249295408609</v>
      </c>
      <c r="NM26" s="21">
        <v>7.1502249295408609</v>
      </c>
      <c r="NN26" s="21">
        <v>7.1502249295408609</v>
      </c>
      <c r="NO26" s="21">
        <v>7.1502249295408609</v>
      </c>
      <c r="NP26" s="21">
        <v>7.8747441218959366</v>
      </c>
      <c r="NQ26" s="21">
        <v>7.1502249295408609</v>
      </c>
      <c r="NR26" s="21">
        <v>7.8747441218959366</v>
      </c>
      <c r="NS26" s="21">
        <v>8.5992633142510115</v>
      </c>
      <c r="NT26" s="21">
        <v>7.1502249295408609</v>
      </c>
      <c r="NU26" s="21">
        <v>7.1502249295408609</v>
      </c>
      <c r="NV26" s="21">
        <v>7.1502249295408609</v>
      </c>
      <c r="NW26" s="21">
        <v>7.1502249295408609</v>
      </c>
      <c r="NX26" s="21">
        <v>7.8747441218959366</v>
      </c>
      <c r="NY26" s="21">
        <v>7.8747441218959366</v>
      </c>
      <c r="NZ26" s="21">
        <v>7.1502249295408609</v>
      </c>
      <c r="OA26" s="21">
        <v>7.1502249295408609</v>
      </c>
      <c r="OB26" s="21">
        <v>7.1502249295408609</v>
      </c>
      <c r="OC26" s="21">
        <v>8.5992633142510115</v>
      </c>
      <c r="OD26" s="21">
        <v>7.1502249295408609</v>
      </c>
      <c r="OE26" s="21">
        <v>7.1502249295408609</v>
      </c>
      <c r="OF26" s="21">
        <v>7.1502249295408609</v>
      </c>
      <c r="OG26" s="21">
        <v>7.8747441218959366</v>
      </c>
      <c r="OH26" s="21">
        <v>7.8747441218959366</v>
      </c>
      <c r="OI26" s="21">
        <v>7.1502249295408609</v>
      </c>
      <c r="OJ26" s="21">
        <v>7.1502249295408609</v>
      </c>
      <c r="OK26" s="21">
        <v>8.5992633142510115</v>
      </c>
      <c r="OL26" s="21">
        <v>7.1502249295408609</v>
      </c>
      <c r="OM26" s="21">
        <v>7.8747441218959366</v>
      </c>
      <c r="ON26" s="21">
        <v>7.1502249295408609</v>
      </c>
      <c r="OO26" s="21">
        <v>7.1502249295408609</v>
      </c>
      <c r="OP26" s="21">
        <v>7.1502249295408609</v>
      </c>
      <c r="OQ26" s="21">
        <v>7.8747441218959366</v>
      </c>
      <c r="OR26" s="21">
        <v>7.1502249295408609</v>
      </c>
      <c r="OS26" s="21">
        <v>7.1502249295408609</v>
      </c>
      <c r="OT26" s="21">
        <v>7.8747441218959366</v>
      </c>
      <c r="OU26" s="21">
        <v>7.1502249295408609</v>
      </c>
      <c r="OV26" s="21">
        <v>7.1502249295408609</v>
      </c>
      <c r="OW26" s="21">
        <v>8.5992633142510115</v>
      </c>
      <c r="OX26" s="21">
        <v>7.1502249295408609</v>
      </c>
      <c r="OY26" s="21">
        <v>7.8747441218959366</v>
      </c>
      <c r="OZ26" s="21">
        <v>7.1502249295408609</v>
      </c>
      <c r="PA26" s="21">
        <v>7.1502249295408609</v>
      </c>
      <c r="PB26" s="21">
        <v>7.8747441218959366</v>
      </c>
      <c r="PC26" s="21">
        <v>8.5992633142510115</v>
      </c>
      <c r="PD26" s="21">
        <v>7.1502249295408609</v>
      </c>
      <c r="PE26" s="21">
        <v>7.8747441218959366</v>
      </c>
      <c r="PF26" s="21">
        <v>7.1502249295408609</v>
      </c>
      <c r="PG26" s="21">
        <v>8.5992633142510115</v>
      </c>
      <c r="PH26" s="21">
        <v>7.8747441218959366</v>
      </c>
      <c r="PI26" s="21">
        <v>7.1502249295408609</v>
      </c>
      <c r="PJ26" s="21">
        <v>7.1502249295408609</v>
      </c>
      <c r="PK26" s="21">
        <v>7.1502249295408609</v>
      </c>
      <c r="PL26" s="21">
        <v>7.8747441218959366</v>
      </c>
      <c r="PM26" s="21">
        <v>7.1502249295408609</v>
      </c>
      <c r="PN26" s="21">
        <v>8.5992633142510115</v>
      </c>
      <c r="PO26" s="21">
        <v>8.5992633142510115</v>
      </c>
      <c r="PP26" s="21">
        <v>7.1502249295408609</v>
      </c>
      <c r="PQ26" s="21">
        <v>7.8747441218959366</v>
      </c>
      <c r="PR26" s="21">
        <v>7.8747441218959366</v>
      </c>
      <c r="PS26" s="21">
        <v>8.5992633142510115</v>
      </c>
      <c r="PT26" s="21">
        <v>7.1502249295408609</v>
      </c>
      <c r="PU26" s="21">
        <v>7.8747441218959366</v>
      </c>
      <c r="PV26" s="21">
        <v>7.8747441218959366</v>
      </c>
      <c r="PW26" s="21">
        <v>7.1502249295408609</v>
      </c>
      <c r="PX26" s="21">
        <v>7.1502249295408609</v>
      </c>
      <c r="PY26" s="21">
        <v>7.8747441218959366</v>
      </c>
      <c r="PZ26" s="21">
        <v>7.1502249295408609</v>
      </c>
      <c r="QA26" s="21">
        <v>7.1502249295408609</v>
      </c>
      <c r="QB26" s="21">
        <v>8.5992633142510115</v>
      </c>
      <c r="QC26" s="21">
        <v>8.5992633142510115</v>
      </c>
      <c r="QD26" s="21">
        <v>8.5992633142510115</v>
      </c>
      <c r="QE26" s="21">
        <v>7.1502249295408609</v>
      </c>
      <c r="QF26" s="21">
        <v>8.5992633142510115</v>
      </c>
      <c r="QG26" s="21">
        <v>8.5992633142510115</v>
      </c>
      <c r="QH26" s="21">
        <v>7.1502249295408609</v>
      </c>
      <c r="QI26" s="21">
        <v>7.1502249295408609</v>
      </c>
      <c r="QJ26" s="21">
        <v>7.8747441218959366</v>
      </c>
      <c r="QK26" s="21">
        <v>8.5992633142510115</v>
      </c>
      <c r="QL26" s="21">
        <v>7.1502249295408609</v>
      </c>
      <c r="QM26" s="21">
        <v>8.5992633142510115</v>
      </c>
      <c r="QN26" s="21">
        <v>7.1502249295408609</v>
      </c>
      <c r="QO26" s="21">
        <v>7.1502249295408609</v>
      </c>
      <c r="QP26" s="21">
        <v>7.1502249295408609</v>
      </c>
      <c r="QQ26" s="21">
        <v>8.5992633142510115</v>
      </c>
      <c r="QR26" s="21">
        <v>7.1502249295408609</v>
      </c>
      <c r="QS26" s="21">
        <v>7.8747441218959366</v>
      </c>
      <c r="QT26" s="21">
        <v>7.8747441218959366</v>
      </c>
      <c r="QU26" s="21">
        <v>7.1502249295408609</v>
      </c>
      <c r="QV26" s="21">
        <v>7.8747441218959366</v>
      </c>
      <c r="QW26" s="21">
        <v>7.1502249295408609</v>
      </c>
      <c r="QX26" s="21">
        <v>7.1502249295408609</v>
      </c>
      <c r="QY26" s="21">
        <v>7.1502249295408609</v>
      </c>
      <c r="QZ26" s="21">
        <v>7.8747441218959366</v>
      </c>
      <c r="RA26" s="21">
        <v>8.5992633142510115</v>
      </c>
      <c r="RB26" s="21">
        <v>7.1502249295408609</v>
      </c>
      <c r="RC26" s="21">
        <v>7.8747441218959366</v>
      </c>
      <c r="RD26" s="21">
        <v>7.1502249295408609</v>
      </c>
      <c r="RE26" s="21">
        <v>7.1502249295408609</v>
      </c>
      <c r="RF26" s="21">
        <v>7.8747441218959366</v>
      </c>
      <c r="RG26" s="21">
        <v>8.5992633142510115</v>
      </c>
      <c r="RH26" s="21">
        <v>7.1502249295408609</v>
      </c>
      <c r="RI26" s="21">
        <v>7.8747441218959366</v>
      </c>
      <c r="RJ26" s="21">
        <v>7.8747441218959366</v>
      </c>
      <c r="RK26" s="21">
        <v>8.5992633142510115</v>
      </c>
      <c r="RL26" s="21">
        <v>7.1502249295408609</v>
      </c>
      <c r="RM26" s="21">
        <v>7.1502249295408609</v>
      </c>
      <c r="RN26" s="21">
        <v>7.8747441218959366</v>
      </c>
      <c r="RO26" s="21">
        <v>7.1502249295408609</v>
      </c>
      <c r="RP26" s="21">
        <v>7.1502249295408609</v>
      </c>
      <c r="RQ26" s="21">
        <v>7.1502249295408609</v>
      </c>
      <c r="RR26" s="21">
        <v>8.5992633142510115</v>
      </c>
      <c r="RS26" s="21">
        <v>7.1502249295408609</v>
      </c>
      <c r="RT26" s="21">
        <v>7.8747441218959366</v>
      </c>
      <c r="RU26" s="21">
        <v>7.1502249295408609</v>
      </c>
      <c r="RV26" s="21">
        <v>7.1502249295408609</v>
      </c>
      <c r="RW26" s="21">
        <v>7.8747441218959366</v>
      </c>
      <c r="RX26" s="21">
        <v>7.1502249295408609</v>
      </c>
      <c r="RY26" s="21">
        <v>7.1502249295408609</v>
      </c>
      <c r="RZ26" s="21">
        <v>7.8747441218959366</v>
      </c>
      <c r="SA26" s="21">
        <v>7.1502249295408609</v>
      </c>
      <c r="SB26" s="21">
        <v>8.5992633142510115</v>
      </c>
      <c r="SC26" s="21">
        <v>7.1502249295408609</v>
      </c>
      <c r="SD26" s="21">
        <v>8.5992633142510115</v>
      </c>
      <c r="SE26" s="21">
        <v>7.1502249295408609</v>
      </c>
      <c r="SF26" s="21">
        <v>8.5992633142510115</v>
      </c>
      <c r="SG26" s="21">
        <v>7.1502249295408609</v>
      </c>
      <c r="SH26" s="21">
        <v>7.1502249295408609</v>
      </c>
      <c r="SI26" s="21">
        <v>7.8747441218959366</v>
      </c>
      <c r="SJ26" s="21">
        <v>7.8747441218959366</v>
      </c>
      <c r="SK26" s="21">
        <v>7.1502249295408609</v>
      </c>
      <c r="SL26" s="21">
        <v>7.1502249295408609</v>
      </c>
      <c r="SM26" s="21">
        <v>7.1502249295408609</v>
      </c>
      <c r="SN26" s="21">
        <v>7.1502249295408609</v>
      </c>
    </row>
    <row r="27" spans="1:508" x14ac:dyDescent="0.35">
      <c r="A27" s="157">
        <v>53693</v>
      </c>
      <c r="B27" s="4">
        <v>7.24</v>
      </c>
      <c r="C27" s="4">
        <v>7.24</v>
      </c>
      <c r="D27" s="4">
        <v>7.24</v>
      </c>
      <c r="E27" s="4">
        <v>7.24</v>
      </c>
      <c r="F27" s="4">
        <v>7.24</v>
      </c>
      <c r="G27" s="4">
        <v>7.24</v>
      </c>
      <c r="H27" s="4">
        <v>7.24</v>
      </c>
      <c r="I27" s="4">
        <v>8.8263732304711304</v>
      </c>
      <c r="J27" s="4">
        <v>7.2417268939042723</v>
      </c>
      <c r="K27" s="4">
        <v>8.0340500621877027</v>
      </c>
      <c r="L27" s="4">
        <v>7.2417268939042723</v>
      </c>
      <c r="M27" s="4">
        <v>8.0340500621877027</v>
      </c>
      <c r="N27" s="4">
        <v>7.2417268939042723</v>
      </c>
      <c r="O27" s="4">
        <v>7.2417268939042723</v>
      </c>
      <c r="P27" s="4">
        <v>7.2417268939042723</v>
      </c>
      <c r="Q27" s="4">
        <v>7.2417268939042723</v>
      </c>
      <c r="R27" s="4">
        <v>8.0340500621877027</v>
      </c>
      <c r="S27" s="4">
        <v>7.2417268939042723</v>
      </c>
      <c r="T27" s="4">
        <v>8.0340500621877027</v>
      </c>
      <c r="U27" s="4">
        <v>7.2417268939042723</v>
      </c>
      <c r="V27" s="4">
        <v>7.2417268939042723</v>
      </c>
      <c r="W27" s="4">
        <v>7.2417268939042723</v>
      </c>
      <c r="X27" s="4">
        <v>8.0340500621877027</v>
      </c>
      <c r="Y27" s="4">
        <v>7.2417268939042723</v>
      </c>
      <c r="Z27" s="4">
        <v>7.2417268939042723</v>
      </c>
      <c r="AA27" s="4">
        <v>7.2417268939042723</v>
      </c>
      <c r="AB27" s="4">
        <v>8.8263732304711304</v>
      </c>
      <c r="AC27" s="4">
        <v>7.2417268939042723</v>
      </c>
      <c r="AD27" s="4">
        <v>7.2417268939042723</v>
      </c>
      <c r="AE27" s="4">
        <v>7.2417268939042723</v>
      </c>
      <c r="AF27" s="4">
        <v>7.2417268939042723</v>
      </c>
      <c r="AG27" s="4">
        <v>7.2417268939042723</v>
      </c>
      <c r="AH27" s="4">
        <v>7.2417268939042723</v>
      </c>
      <c r="AI27" s="4">
        <v>7.2417268939042723</v>
      </c>
      <c r="AJ27" s="4">
        <v>7.2417268939042723</v>
      </c>
      <c r="AK27" s="4">
        <v>7.2417268939042723</v>
      </c>
      <c r="AL27" s="4">
        <v>8.8263732304711304</v>
      </c>
      <c r="AM27" s="4">
        <v>8.0340500621877027</v>
      </c>
      <c r="AN27" s="4">
        <v>7.2417268939042723</v>
      </c>
      <c r="AO27" s="4">
        <v>7.2417268939042723</v>
      </c>
      <c r="AP27" s="4">
        <v>7.2417268939042723</v>
      </c>
      <c r="AQ27" s="4">
        <v>7.2417268939042723</v>
      </c>
      <c r="AR27" s="4">
        <v>8.8263732304711304</v>
      </c>
      <c r="AS27" s="4">
        <v>8.0340500621877027</v>
      </c>
      <c r="AT27" s="4">
        <v>7.2417268939042723</v>
      </c>
      <c r="AU27" s="4">
        <v>8.0340500621877027</v>
      </c>
      <c r="AV27" s="4">
        <v>8.8263732304711304</v>
      </c>
      <c r="AW27" s="4">
        <v>8.0340500621877027</v>
      </c>
      <c r="AX27" s="21">
        <v>7.2417268939042723</v>
      </c>
      <c r="AY27" s="21">
        <v>8.0340500621877027</v>
      </c>
      <c r="AZ27" s="21">
        <v>7.2417268939042723</v>
      </c>
      <c r="BA27" s="21">
        <v>8.8263732304711304</v>
      </c>
      <c r="BB27" s="21">
        <v>7.2417268939042723</v>
      </c>
      <c r="BC27" s="21">
        <v>8.8263732304711304</v>
      </c>
      <c r="BD27" s="21">
        <v>7.2417268939042723</v>
      </c>
      <c r="BE27" s="21">
        <v>7.2417268939042723</v>
      </c>
      <c r="BF27" s="21">
        <v>7.2417268939042723</v>
      </c>
      <c r="BG27" s="21">
        <v>8.0340500621877027</v>
      </c>
      <c r="BH27" s="21">
        <v>7.2417268939042723</v>
      </c>
      <c r="BI27" s="21">
        <v>8.8263732304711304</v>
      </c>
      <c r="BJ27" s="21">
        <v>7.2417268939042723</v>
      </c>
      <c r="BK27" s="21">
        <v>7.2417268939042723</v>
      </c>
      <c r="BL27" s="21">
        <v>8.0340500621877027</v>
      </c>
      <c r="BM27" s="21">
        <v>8.8263732304711304</v>
      </c>
      <c r="BN27" s="21">
        <v>7.2417268939042723</v>
      </c>
      <c r="BO27" s="21">
        <v>7.2417268939042723</v>
      </c>
      <c r="BP27" s="21">
        <v>8.8263732304711304</v>
      </c>
      <c r="BQ27" s="21">
        <v>7.2417268939042723</v>
      </c>
      <c r="BR27" s="21">
        <v>7.2417268939042723</v>
      </c>
      <c r="BS27" s="21">
        <v>8.0340500621877027</v>
      </c>
      <c r="BT27" s="21">
        <v>8.8263732304711304</v>
      </c>
      <c r="BU27" s="21">
        <v>7.2417268939042723</v>
      </c>
      <c r="BV27" s="21">
        <v>7.2417268939042723</v>
      </c>
      <c r="BW27" s="21">
        <v>8.0340500621877027</v>
      </c>
      <c r="BX27" s="21">
        <v>7.2417268939042723</v>
      </c>
      <c r="BY27" s="21">
        <v>8.0340500621877027</v>
      </c>
      <c r="BZ27" s="21">
        <v>7.2417268939042723</v>
      </c>
      <c r="CA27" s="21">
        <v>8.0340500621877027</v>
      </c>
      <c r="CB27" s="21">
        <v>8.8263732304711304</v>
      </c>
      <c r="CC27" s="21">
        <v>7.2417268939042723</v>
      </c>
      <c r="CD27" s="21">
        <v>7.2417268939042723</v>
      </c>
      <c r="CE27" s="21">
        <v>8.0340500621877027</v>
      </c>
      <c r="CF27" s="21">
        <v>8.0340500621877027</v>
      </c>
      <c r="CG27" s="21">
        <v>8.8263732304711304</v>
      </c>
      <c r="CH27" s="21">
        <v>8.8263732304711304</v>
      </c>
      <c r="CI27" s="21">
        <v>7.2417268939042723</v>
      </c>
      <c r="CJ27" s="21">
        <v>7.2417268939042723</v>
      </c>
      <c r="CK27" s="21">
        <v>7.2417268939042723</v>
      </c>
      <c r="CL27" s="21">
        <v>8.0340500621877027</v>
      </c>
      <c r="CM27" s="21">
        <v>7.2417268939042723</v>
      </c>
      <c r="CN27" s="21">
        <v>8.8263732304711304</v>
      </c>
      <c r="CO27" s="21">
        <v>7.2417268939042723</v>
      </c>
      <c r="CP27" s="21">
        <v>7.2417268939042723</v>
      </c>
      <c r="CQ27" s="21">
        <v>7.2417268939042723</v>
      </c>
      <c r="CR27" s="21">
        <v>7.2417268939042723</v>
      </c>
      <c r="CS27" s="21">
        <v>7.2417268939042723</v>
      </c>
      <c r="CT27" s="21">
        <v>7.2417268939042723</v>
      </c>
      <c r="CU27" s="21">
        <v>7.2417268939042723</v>
      </c>
      <c r="CV27" s="21">
        <v>7.2417268939042723</v>
      </c>
      <c r="CW27" s="21">
        <v>8.0340500621877027</v>
      </c>
      <c r="CX27" s="21">
        <v>7.2417268939042723</v>
      </c>
      <c r="CY27" s="21">
        <v>7.2417268939042723</v>
      </c>
      <c r="CZ27" s="21">
        <v>8.0340500621877027</v>
      </c>
      <c r="DA27" s="21">
        <v>8.8263732304711304</v>
      </c>
      <c r="DB27" s="21">
        <v>7.2417268939042723</v>
      </c>
      <c r="DC27" s="21">
        <v>7.2417268939042723</v>
      </c>
      <c r="DD27" s="21">
        <v>8.8263732304711304</v>
      </c>
      <c r="DE27" s="21">
        <v>8.0340500621877027</v>
      </c>
      <c r="DF27" s="21">
        <v>7.2417268939042723</v>
      </c>
      <c r="DG27" s="21">
        <v>8.0340500621877027</v>
      </c>
      <c r="DH27" s="21">
        <v>7.2417268939042723</v>
      </c>
      <c r="DI27" s="21">
        <v>7.2417268939042723</v>
      </c>
      <c r="DJ27" s="21">
        <v>7.2417268939042723</v>
      </c>
      <c r="DK27" s="21">
        <v>7.2417268939042723</v>
      </c>
      <c r="DL27" s="21">
        <v>8.8263732304711304</v>
      </c>
      <c r="DM27" s="21">
        <v>7.2417268939042723</v>
      </c>
      <c r="DN27" s="21">
        <v>8.8263732304711304</v>
      </c>
      <c r="DO27" s="21">
        <v>8.8263732304711304</v>
      </c>
      <c r="DP27" s="21">
        <v>7.2417268939042723</v>
      </c>
      <c r="DQ27" s="21">
        <v>8.8263732304711304</v>
      </c>
      <c r="DR27" s="21">
        <v>7.2417268939042723</v>
      </c>
      <c r="DS27" s="21">
        <v>7.2417268939042723</v>
      </c>
      <c r="DT27" s="21">
        <v>7.2417268939042723</v>
      </c>
      <c r="DU27" s="21">
        <v>7.2417268939042723</v>
      </c>
      <c r="DV27" s="21">
        <v>8.8263732304711304</v>
      </c>
      <c r="DW27" s="21">
        <v>8.0340500621877027</v>
      </c>
      <c r="DX27" s="21">
        <v>8.0340500621877027</v>
      </c>
      <c r="DY27" s="21">
        <v>8.8263732304711304</v>
      </c>
      <c r="DZ27" s="21">
        <v>7.2417268939042723</v>
      </c>
      <c r="EA27" s="21">
        <v>7.2417268939042723</v>
      </c>
      <c r="EB27" s="21">
        <v>7.2417268939042723</v>
      </c>
      <c r="EC27" s="21">
        <v>8.0340500621877027</v>
      </c>
      <c r="ED27" s="21">
        <v>7.2417268939042723</v>
      </c>
      <c r="EE27" s="21">
        <v>7.2417268939042723</v>
      </c>
      <c r="EF27" s="21">
        <v>7.2417268939042723</v>
      </c>
      <c r="EG27" s="21">
        <v>8.0340500621877027</v>
      </c>
      <c r="EH27" s="21">
        <v>8.0340500621877027</v>
      </c>
      <c r="EI27" s="21">
        <v>8.0340500621877027</v>
      </c>
      <c r="EJ27" s="21">
        <v>7.2417268939042723</v>
      </c>
      <c r="EK27" s="21">
        <v>7.2417268939042723</v>
      </c>
      <c r="EL27" s="21">
        <v>7.2417268939042723</v>
      </c>
      <c r="EM27" s="21">
        <v>7.2417268939042723</v>
      </c>
      <c r="EN27" s="21">
        <v>8.8263732304711304</v>
      </c>
      <c r="EO27" s="21">
        <v>8.8263732304711304</v>
      </c>
      <c r="EP27" s="21">
        <v>8.8263732304711304</v>
      </c>
      <c r="EQ27" s="21">
        <v>7.2417268939042723</v>
      </c>
      <c r="ER27" s="21">
        <v>7.2417268939042723</v>
      </c>
      <c r="ES27" s="21">
        <v>8.8263732304711304</v>
      </c>
      <c r="ET27" s="21">
        <v>7.2417268939042723</v>
      </c>
      <c r="EU27" s="21">
        <v>7.2417268939042723</v>
      </c>
      <c r="EV27" s="21">
        <v>8.8263732304711304</v>
      </c>
      <c r="EW27" s="21">
        <v>7.2417268939042723</v>
      </c>
      <c r="EX27" s="21">
        <v>8.8263732304711304</v>
      </c>
      <c r="EY27" s="21">
        <v>8.0340500621877027</v>
      </c>
      <c r="EZ27" s="21">
        <v>8.8263732304711304</v>
      </c>
      <c r="FA27" s="21">
        <v>7.2417268939042723</v>
      </c>
      <c r="FB27" s="21">
        <v>7.2417268939042723</v>
      </c>
      <c r="FC27" s="21">
        <v>8.8263732304711304</v>
      </c>
      <c r="FD27" s="21">
        <v>7.2417268939042723</v>
      </c>
      <c r="FE27" s="21">
        <v>7.2417268939042723</v>
      </c>
      <c r="FF27" s="21">
        <v>7.2417268939042723</v>
      </c>
      <c r="FG27" s="21">
        <v>8.0340500621877027</v>
      </c>
      <c r="FH27" s="21">
        <v>8.8263732304711304</v>
      </c>
      <c r="FI27" s="21">
        <v>7.2417268939042723</v>
      </c>
      <c r="FJ27" s="21">
        <v>8.8263732304711304</v>
      </c>
      <c r="FK27" s="21">
        <v>7.2417268939042723</v>
      </c>
      <c r="FL27" s="21">
        <v>7.2417268939042723</v>
      </c>
      <c r="FM27" s="21">
        <v>7.2417268939042723</v>
      </c>
      <c r="FN27" s="21">
        <v>7.2417268939042723</v>
      </c>
      <c r="FO27" s="21">
        <v>7.2417268939042723</v>
      </c>
      <c r="FP27" s="21">
        <v>7.2417268939042723</v>
      </c>
      <c r="FQ27" s="21">
        <v>7.2417268939042723</v>
      </c>
      <c r="FR27" s="21">
        <v>7.2417268939042723</v>
      </c>
      <c r="FS27" s="21">
        <v>8.8263732304711304</v>
      </c>
      <c r="FT27" s="21">
        <v>8.8263732304711304</v>
      </c>
      <c r="FU27" s="21">
        <v>8.8263732304711304</v>
      </c>
      <c r="FV27" s="21">
        <v>8.8263732304711304</v>
      </c>
      <c r="FW27" s="21">
        <v>7.2417268939042723</v>
      </c>
      <c r="FX27" s="21">
        <v>7.2417268939042723</v>
      </c>
      <c r="FY27" s="21">
        <v>7.2417268939042723</v>
      </c>
      <c r="FZ27" s="21">
        <v>7.2417268939042723</v>
      </c>
      <c r="GA27" s="21">
        <v>7.2417268939042723</v>
      </c>
      <c r="GB27" s="21">
        <v>8.8263732304711304</v>
      </c>
      <c r="GC27" s="21">
        <v>7.2417268939042723</v>
      </c>
      <c r="GD27" s="21">
        <v>8.8263732304711304</v>
      </c>
      <c r="GE27" s="21">
        <v>7.2417268939042723</v>
      </c>
      <c r="GF27" s="21">
        <v>8.8263732304711304</v>
      </c>
      <c r="GG27" s="21">
        <v>8.0340500621877027</v>
      </c>
      <c r="GH27" s="21">
        <v>7.2417268939042723</v>
      </c>
      <c r="GI27" s="21">
        <v>7.2417268939042723</v>
      </c>
      <c r="GJ27" s="21">
        <v>7.2417268939042723</v>
      </c>
      <c r="GK27" s="21">
        <v>7.2417268939042723</v>
      </c>
      <c r="GL27" s="21">
        <v>7.2417268939042723</v>
      </c>
      <c r="GM27" s="21">
        <v>7.2417268939042723</v>
      </c>
      <c r="GN27" s="21">
        <v>8.8263732304711304</v>
      </c>
      <c r="GO27" s="21">
        <v>7.2417268939042723</v>
      </c>
      <c r="GP27" s="21">
        <v>7.2417268939042723</v>
      </c>
      <c r="GQ27" s="21">
        <v>7.2417268939042723</v>
      </c>
      <c r="GR27" s="21">
        <v>7.2417268939042723</v>
      </c>
      <c r="GS27" s="21">
        <v>7.2417268939042723</v>
      </c>
      <c r="GT27" s="21">
        <v>7.2417268939042723</v>
      </c>
      <c r="GU27" s="21">
        <v>7.2417268939042723</v>
      </c>
      <c r="GV27" s="21">
        <v>8.8263732304711304</v>
      </c>
      <c r="GW27" s="21">
        <v>8.8263732304711304</v>
      </c>
      <c r="GX27" s="21">
        <v>7.2417268939042723</v>
      </c>
      <c r="GY27" s="21">
        <v>7.2417268939042723</v>
      </c>
      <c r="GZ27" s="21">
        <v>7.2417268939042723</v>
      </c>
      <c r="HA27" s="21">
        <v>7.2417268939042723</v>
      </c>
      <c r="HB27" s="21">
        <v>8.0340500621877027</v>
      </c>
      <c r="HC27" s="21">
        <v>7.2417268939042723</v>
      </c>
      <c r="HD27" s="21">
        <v>8.0340500621877027</v>
      </c>
      <c r="HE27" s="21">
        <v>8.0340500621877027</v>
      </c>
      <c r="HF27" s="21">
        <v>7.2417268939042723</v>
      </c>
      <c r="HG27" s="21">
        <v>7.2417268939042723</v>
      </c>
      <c r="HH27" s="21">
        <v>7.2417268939042723</v>
      </c>
      <c r="HI27" s="21">
        <v>8.8263732304711304</v>
      </c>
      <c r="HJ27" s="21">
        <v>7.2417268939042723</v>
      </c>
      <c r="HK27" s="21">
        <v>7.2417268939042723</v>
      </c>
      <c r="HL27" s="21">
        <v>7.2417268939042723</v>
      </c>
      <c r="HM27" s="21">
        <v>8.8263732304711304</v>
      </c>
      <c r="HN27" s="21">
        <v>8.0340500621877027</v>
      </c>
      <c r="HO27" s="21">
        <v>8.8263732304711304</v>
      </c>
      <c r="HP27" s="21">
        <v>8.0340500621877027</v>
      </c>
      <c r="HQ27" s="21">
        <v>7.2417268939042723</v>
      </c>
      <c r="HR27" s="21">
        <v>8.0340500621877027</v>
      </c>
      <c r="HS27" s="21">
        <v>7.2417268939042723</v>
      </c>
      <c r="HT27" s="21">
        <v>7.2417268939042723</v>
      </c>
      <c r="HU27" s="21">
        <v>7.2417268939042723</v>
      </c>
      <c r="HV27" s="21">
        <v>7.2417268939042723</v>
      </c>
      <c r="HW27" s="21">
        <v>7.2417268939042723</v>
      </c>
      <c r="HX27" s="21">
        <v>7.2417268939042723</v>
      </c>
      <c r="HY27" s="21">
        <v>8.8263732304711304</v>
      </c>
      <c r="HZ27" s="21">
        <v>7.2417268939042723</v>
      </c>
      <c r="IA27" s="21">
        <v>8.0340500621877027</v>
      </c>
      <c r="IB27" s="21">
        <v>7.2417268939042723</v>
      </c>
      <c r="IC27" s="21">
        <v>7.2417268939042723</v>
      </c>
      <c r="ID27" s="21">
        <v>7.2417268939042723</v>
      </c>
      <c r="IE27" s="21">
        <v>8.8263732304711304</v>
      </c>
      <c r="IF27" s="21">
        <v>7.2417268939042723</v>
      </c>
      <c r="IG27" s="21">
        <v>8.8263732304711304</v>
      </c>
      <c r="IH27" s="21">
        <v>7.2417268939042723</v>
      </c>
      <c r="II27" s="21">
        <v>8.0340500621877027</v>
      </c>
      <c r="IJ27" s="21">
        <v>7.2417268939042723</v>
      </c>
      <c r="IK27" s="21">
        <v>7.2417268939042723</v>
      </c>
      <c r="IL27" s="21">
        <v>7.2417268939042723</v>
      </c>
      <c r="IM27" s="21">
        <v>8.8263732304711304</v>
      </c>
      <c r="IN27" s="21">
        <v>7.2417268939042723</v>
      </c>
      <c r="IO27" s="21">
        <v>8.0340500621877027</v>
      </c>
      <c r="IP27" s="21">
        <v>7.2417268939042723</v>
      </c>
      <c r="IQ27" s="21">
        <v>8.8263732304711304</v>
      </c>
      <c r="IR27" s="21">
        <v>7.2417268939042723</v>
      </c>
      <c r="IS27" s="21">
        <v>7.2417268939042723</v>
      </c>
      <c r="IT27" s="21">
        <v>7.2417268939042723</v>
      </c>
      <c r="IU27" s="21">
        <v>8.0340500621877027</v>
      </c>
      <c r="IV27" s="21">
        <v>8.8263732304711304</v>
      </c>
      <c r="IW27" s="21">
        <v>8.8263732304711304</v>
      </c>
      <c r="IX27" s="21">
        <v>8.8263732304711304</v>
      </c>
      <c r="IY27" s="21">
        <v>7.2417268939042723</v>
      </c>
      <c r="IZ27" s="21">
        <v>8.0340500621877027</v>
      </c>
      <c r="JA27" s="21">
        <v>8.8263732304711304</v>
      </c>
      <c r="JB27" s="21">
        <v>8.0340500621877027</v>
      </c>
      <c r="JC27" s="21">
        <v>7.2417268939042723</v>
      </c>
      <c r="JD27" s="21">
        <v>8.0340500621877027</v>
      </c>
      <c r="JE27" s="21">
        <v>8.8263732304711304</v>
      </c>
      <c r="JF27" s="21">
        <v>7.2417268939042723</v>
      </c>
      <c r="JG27" s="21">
        <v>7.2417268939042723</v>
      </c>
      <c r="JH27" s="21">
        <v>8.8263732304711304</v>
      </c>
      <c r="JI27" s="21">
        <v>7.2417268939042723</v>
      </c>
      <c r="JJ27" s="21">
        <v>7.2417268939042723</v>
      </c>
      <c r="JK27" s="21">
        <v>8.8263732304711304</v>
      </c>
      <c r="JL27" s="21">
        <v>7.2417268939042723</v>
      </c>
      <c r="JM27" s="21">
        <v>8.0340500621877027</v>
      </c>
      <c r="JN27" s="21">
        <v>8.8263732304711304</v>
      </c>
      <c r="JO27" s="21">
        <v>7.2417268939042723</v>
      </c>
      <c r="JP27" s="21">
        <v>7.2417268939042723</v>
      </c>
      <c r="JQ27" s="21">
        <v>7.2417268939042723</v>
      </c>
      <c r="JR27" s="21">
        <v>8.0340500621877027</v>
      </c>
      <c r="JS27" s="21">
        <v>7.2417268939042723</v>
      </c>
      <c r="JT27" s="21">
        <v>7.2417268939042723</v>
      </c>
      <c r="JU27" s="21">
        <v>7.2417268939042723</v>
      </c>
      <c r="JV27" s="21">
        <v>7.2417268939042723</v>
      </c>
      <c r="JW27" s="21">
        <v>7.2417268939042723</v>
      </c>
      <c r="JX27" s="21">
        <v>7.2417268939042723</v>
      </c>
      <c r="JY27" s="21">
        <v>7.2417268939042723</v>
      </c>
      <c r="JZ27" s="21">
        <v>7.2417268939042723</v>
      </c>
      <c r="KA27" s="21">
        <v>8.8263732304711304</v>
      </c>
      <c r="KB27" s="21">
        <v>7.2417268939042723</v>
      </c>
      <c r="KC27" s="21">
        <v>7.2417268939042723</v>
      </c>
      <c r="KD27" s="21">
        <v>8.8263732304711304</v>
      </c>
      <c r="KE27" s="21">
        <v>7.2417268939042723</v>
      </c>
      <c r="KF27" s="21">
        <v>7.2417268939042723</v>
      </c>
      <c r="KG27" s="21">
        <v>8.0340500621877027</v>
      </c>
      <c r="KH27" s="21">
        <v>8.0340500621877027</v>
      </c>
      <c r="KI27" s="21">
        <v>7.2417268939042723</v>
      </c>
      <c r="KJ27" s="21">
        <v>7.2417268939042723</v>
      </c>
      <c r="KK27" s="21">
        <v>7.2417268939042723</v>
      </c>
      <c r="KL27" s="21">
        <v>7.2417268939042723</v>
      </c>
      <c r="KM27" s="21">
        <v>8.0340500621877027</v>
      </c>
      <c r="KN27" s="21">
        <v>7.2417268939042723</v>
      </c>
      <c r="KO27" s="21">
        <v>8.0340500621877027</v>
      </c>
      <c r="KP27" s="21">
        <v>7.2417268939042723</v>
      </c>
      <c r="KQ27" s="21">
        <v>7.2417268939042723</v>
      </c>
      <c r="KR27" s="21">
        <v>7.2417268939042723</v>
      </c>
      <c r="KS27" s="21">
        <v>7.2417268939042723</v>
      </c>
      <c r="KT27" s="21">
        <v>7.2417268939042723</v>
      </c>
      <c r="KU27" s="21">
        <v>7.2417268939042723</v>
      </c>
      <c r="KV27" s="21">
        <v>7.2417268939042723</v>
      </c>
      <c r="KW27" s="21">
        <v>7.2417268939042723</v>
      </c>
      <c r="KX27" s="21">
        <v>8.0340500621877027</v>
      </c>
      <c r="KY27" s="21">
        <v>7.2417268939042723</v>
      </c>
      <c r="KZ27" s="21">
        <v>8.8263732304711304</v>
      </c>
      <c r="LA27" s="21">
        <v>8.0340500621877027</v>
      </c>
      <c r="LB27" s="21">
        <v>8.8263732304711304</v>
      </c>
      <c r="LC27" s="21">
        <v>7.2417268939042723</v>
      </c>
      <c r="LD27" s="21">
        <v>8.0340500621877027</v>
      </c>
      <c r="LE27" s="21">
        <v>7.2417268939042723</v>
      </c>
      <c r="LF27" s="21">
        <v>8.0340500621877027</v>
      </c>
      <c r="LG27" s="21">
        <v>8.0340500621877027</v>
      </c>
      <c r="LH27" s="21">
        <v>8.8263732304711304</v>
      </c>
      <c r="LI27" s="21">
        <v>7.2417268939042723</v>
      </c>
      <c r="LJ27" s="21">
        <v>8.8263732304711304</v>
      </c>
      <c r="LK27" s="21">
        <v>7.2417268939042723</v>
      </c>
      <c r="LL27" s="21">
        <v>7.2417268939042723</v>
      </c>
      <c r="LM27" s="21">
        <v>8.0340500621877027</v>
      </c>
      <c r="LN27" s="21">
        <v>7.2417268939042723</v>
      </c>
      <c r="LO27" s="21">
        <v>7.2417268939042723</v>
      </c>
      <c r="LP27" s="21">
        <v>7.2417268939042723</v>
      </c>
      <c r="LQ27" s="21">
        <v>8.8263732304711304</v>
      </c>
      <c r="LR27" s="21">
        <v>8.0340500621877027</v>
      </c>
      <c r="LS27" s="21">
        <v>8.8263732304711304</v>
      </c>
      <c r="LT27" s="21">
        <v>7.2417268939042723</v>
      </c>
      <c r="LU27" s="21">
        <v>8.8263732304711304</v>
      </c>
      <c r="LV27" s="21">
        <v>7.2417268939042723</v>
      </c>
      <c r="LW27" s="21">
        <v>7.2417268939042723</v>
      </c>
      <c r="LX27" s="21">
        <v>7.2417268939042723</v>
      </c>
      <c r="LY27" s="21">
        <v>7.2417268939042723</v>
      </c>
      <c r="LZ27" s="21">
        <v>7.2417268939042723</v>
      </c>
      <c r="MA27" s="21">
        <v>7.2417268939042723</v>
      </c>
      <c r="MB27" s="21">
        <v>7.2417268939042723</v>
      </c>
      <c r="MC27" s="21">
        <v>8.8263732304711304</v>
      </c>
      <c r="MD27" s="21">
        <v>7.2417268939042723</v>
      </c>
      <c r="ME27" s="21">
        <v>7.2417268939042723</v>
      </c>
      <c r="MF27" s="21">
        <v>8.8263732304711304</v>
      </c>
      <c r="MG27" s="21">
        <v>8.0340500621877027</v>
      </c>
      <c r="MH27" s="21">
        <v>7.2417268939042723</v>
      </c>
      <c r="MI27" s="21">
        <v>7.2417268939042723</v>
      </c>
      <c r="MJ27" s="21">
        <v>7.2417268939042723</v>
      </c>
      <c r="MK27" s="21">
        <v>8.8263732304711304</v>
      </c>
      <c r="ML27" s="21">
        <v>8.0340500621877027</v>
      </c>
      <c r="MM27" s="21">
        <v>7.2417268939042723</v>
      </c>
      <c r="MN27" s="21">
        <v>7.2417268939042723</v>
      </c>
      <c r="MO27" s="21">
        <v>8.8263732304711304</v>
      </c>
      <c r="MP27" s="21">
        <v>7.2417268939042723</v>
      </c>
      <c r="MQ27" s="21">
        <v>8.8263732304711304</v>
      </c>
      <c r="MR27" s="21">
        <v>7.2417268939042723</v>
      </c>
      <c r="MS27" s="21">
        <v>7.2417268939042723</v>
      </c>
      <c r="MT27" s="21">
        <v>7.2417268939042723</v>
      </c>
      <c r="MU27" s="21">
        <v>8.0340500621877027</v>
      </c>
      <c r="MV27" s="21">
        <v>7.2417268939042723</v>
      </c>
      <c r="MW27" s="21">
        <v>8.8263732304711304</v>
      </c>
      <c r="MX27" s="21">
        <v>7.2417268939042723</v>
      </c>
      <c r="MY27" s="21">
        <v>8.0340500621877027</v>
      </c>
      <c r="MZ27" s="21">
        <v>7.2417268939042723</v>
      </c>
      <c r="NA27" s="21">
        <v>7.2417268939042723</v>
      </c>
      <c r="NB27" s="21">
        <v>7.2417268939042723</v>
      </c>
      <c r="NC27" s="21">
        <v>8.0340500621877027</v>
      </c>
      <c r="ND27" s="21">
        <v>8.8263732304711304</v>
      </c>
      <c r="NE27" s="21">
        <v>7.2417268939042723</v>
      </c>
      <c r="NF27" s="21">
        <v>7.2417268939042723</v>
      </c>
      <c r="NG27" s="21">
        <v>8.8263732304711304</v>
      </c>
      <c r="NH27" s="21">
        <v>7.2417268939042723</v>
      </c>
      <c r="NI27" s="21">
        <v>7.2417268939042723</v>
      </c>
      <c r="NJ27" s="21">
        <v>7.2417268939042723</v>
      </c>
      <c r="NK27" s="21">
        <v>8.8263732304711304</v>
      </c>
      <c r="NL27" s="21">
        <v>7.2417268939042723</v>
      </c>
      <c r="NM27" s="21">
        <v>7.2417268939042723</v>
      </c>
      <c r="NN27" s="21">
        <v>7.2417268939042723</v>
      </c>
      <c r="NO27" s="21">
        <v>7.2417268939042723</v>
      </c>
      <c r="NP27" s="21">
        <v>8.0340500621877027</v>
      </c>
      <c r="NQ27" s="21">
        <v>7.2417268939042723</v>
      </c>
      <c r="NR27" s="21">
        <v>8.0340500621877027</v>
      </c>
      <c r="NS27" s="21">
        <v>8.8263732304711304</v>
      </c>
      <c r="NT27" s="21">
        <v>7.2417268939042723</v>
      </c>
      <c r="NU27" s="21">
        <v>7.2417268939042723</v>
      </c>
      <c r="NV27" s="21">
        <v>7.2417268939042723</v>
      </c>
      <c r="NW27" s="21">
        <v>7.2417268939042723</v>
      </c>
      <c r="NX27" s="21">
        <v>8.0340500621877027</v>
      </c>
      <c r="NY27" s="21">
        <v>8.0340500621877027</v>
      </c>
      <c r="NZ27" s="21">
        <v>7.2417268939042723</v>
      </c>
      <c r="OA27" s="21">
        <v>7.2417268939042723</v>
      </c>
      <c r="OB27" s="21">
        <v>7.2417268939042723</v>
      </c>
      <c r="OC27" s="21">
        <v>8.8263732304711304</v>
      </c>
      <c r="OD27" s="21">
        <v>7.2417268939042723</v>
      </c>
      <c r="OE27" s="21">
        <v>7.2417268939042723</v>
      </c>
      <c r="OF27" s="21">
        <v>7.2417268939042723</v>
      </c>
      <c r="OG27" s="21">
        <v>8.0340500621877027</v>
      </c>
      <c r="OH27" s="21">
        <v>8.0340500621877027</v>
      </c>
      <c r="OI27" s="21">
        <v>7.2417268939042723</v>
      </c>
      <c r="OJ27" s="21">
        <v>7.2417268939042723</v>
      </c>
      <c r="OK27" s="21">
        <v>8.8263732304711304</v>
      </c>
      <c r="OL27" s="21">
        <v>7.2417268939042723</v>
      </c>
      <c r="OM27" s="21">
        <v>8.0340500621877027</v>
      </c>
      <c r="ON27" s="21">
        <v>7.2417268939042723</v>
      </c>
      <c r="OO27" s="21">
        <v>7.2417268939042723</v>
      </c>
      <c r="OP27" s="21">
        <v>7.2417268939042723</v>
      </c>
      <c r="OQ27" s="21">
        <v>8.0340500621877027</v>
      </c>
      <c r="OR27" s="21">
        <v>7.2417268939042723</v>
      </c>
      <c r="OS27" s="21">
        <v>7.2417268939042723</v>
      </c>
      <c r="OT27" s="21">
        <v>8.0340500621877027</v>
      </c>
      <c r="OU27" s="21">
        <v>7.2417268939042723</v>
      </c>
      <c r="OV27" s="21">
        <v>7.2417268939042723</v>
      </c>
      <c r="OW27" s="21">
        <v>8.8263732304711304</v>
      </c>
      <c r="OX27" s="21">
        <v>7.2417268939042723</v>
      </c>
      <c r="OY27" s="21">
        <v>8.0340500621877027</v>
      </c>
      <c r="OZ27" s="21">
        <v>7.2417268939042723</v>
      </c>
      <c r="PA27" s="21">
        <v>7.2417268939042723</v>
      </c>
      <c r="PB27" s="21">
        <v>8.0340500621877027</v>
      </c>
      <c r="PC27" s="21">
        <v>8.8263732304711304</v>
      </c>
      <c r="PD27" s="21">
        <v>7.2417268939042723</v>
      </c>
      <c r="PE27" s="21">
        <v>8.0340500621877027</v>
      </c>
      <c r="PF27" s="21">
        <v>7.2417268939042723</v>
      </c>
      <c r="PG27" s="21">
        <v>8.8263732304711304</v>
      </c>
      <c r="PH27" s="21">
        <v>8.0340500621877027</v>
      </c>
      <c r="PI27" s="21">
        <v>7.2417268939042723</v>
      </c>
      <c r="PJ27" s="21">
        <v>7.2417268939042723</v>
      </c>
      <c r="PK27" s="21">
        <v>7.2417268939042723</v>
      </c>
      <c r="PL27" s="21">
        <v>8.0340500621877027</v>
      </c>
      <c r="PM27" s="21">
        <v>7.2417268939042723</v>
      </c>
      <c r="PN27" s="21">
        <v>8.8263732304711304</v>
      </c>
      <c r="PO27" s="21">
        <v>8.8263732304711304</v>
      </c>
      <c r="PP27" s="21">
        <v>7.2417268939042723</v>
      </c>
      <c r="PQ27" s="21">
        <v>8.0340500621877027</v>
      </c>
      <c r="PR27" s="21">
        <v>8.0340500621877027</v>
      </c>
      <c r="PS27" s="21">
        <v>8.8263732304711304</v>
      </c>
      <c r="PT27" s="21">
        <v>7.2417268939042723</v>
      </c>
      <c r="PU27" s="21">
        <v>8.0340500621877027</v>
      </c>
      <c r="PV27" s="21">
        <v>8.0340500621877027</v>
      </c>
      <c r="PW27" s="21">
        <v>7.2417268939042723</v>
      </c>
      <c r="PX27" s="21">
        <v>7.2417268939042723</v>
      </c>
      <c r="PY27" s="21">
        <v>8.0340500621877027</v>
      </c>
      <c r="PZ27" s="21">
        <v>7.2417268939042723</v>
      </c>
      <c r="QA27" s="21">
        <v>7.2417268939042723</v>
      </c>
      <c r="QB27" s="21">
        <v>8.8263732304711304</v>
      </c>
      <c r="QC27" s="21">
        <v>8.8263732304711304</v>
      </c>
      <c r="QD27" s="21">
        <v>8.8263732304711304</v>
      </c>
      <c r="QE27" s="21">
        <v>7.2417268939042723</v>
      </c>
      <c r="QF27" s="21">
        <v>8.8263732304711304</v>
      </c>
      <c r="QG27" s="21">
        <v>8.8263732304711304</v>
      </c>
      <c r="QH27" s="21">
        <v>7.2417268939042723</v>
      </c>
      <c r="QI27" s="21">
        <v>7.2417268939042723</v>
      </c>
      <c r="QJ27" s="21">
        <v>8.0340500621877027</v>
      </c>
      <c r="QK27" s="21">
        <v>8.8263732304711304</v>
      </c>
      <c r="QL27" s="21">
        <v>7.2417268939042723</v>
      </c>
      <c r="QM27" s="21">
        <v>8.8263732304711304</v>
      </c>
      <c r="QN27" s="21">
        <v>7.2417268939042723</v>
      </c>
      <c r="QO27" s="21">
        <v>7.2417268939042723</v>
      </c>
      <c r="QP27" s="21">
        <v>7.2417268939042723</v>
      </c>
      <c r="QQ27" s="21">
        <v>8.8263732304711304</v>
      </c>
      <c r="QR27" s="21">
        <v>7.2417268939042723</v>
      </c>
      <c r="QS27" s="21">
        <v>8.0340500621877027</v>
      </c>
      <c r="QT27" s="21">
        <v>8.0340500621877027</v>
      </c>
      <c r="QU27" s="21">
        <v>7.2417268939042723</v>
      </c>
      <c r="QV27" s="21">
        <v>8.0340500621877027</v>
      </c>
      <c r="QW27" s="21">
        <v>7.2417268939042723</v>
      </c>
      <c r="QX27" s="21">
        <v>7.2417268939042723</v>
      </c>
      <c r="QY27" s="21">
        <v>7.2417268939042723</v>
      </c>
      <c r="QZ27" s="21">
        <v>8.0340500621877027</v>
      </c>
      <c r="RA27" s="21">
        <v>8.8263732304711304</v>
      </c>
      <c r="RB27" s="21">
        <v>7.2417268939042723</v>
      </c>
      <c r="RC27" s="21">
        <v>8.0340500621877027</v>
      </c>
      <c r="RD27" s="21">
        <v>7.2417268939042723</v>
      </c>
      <c r="RE27" s="21">
        <v>7.2417268939042723</v>
      </c>
      <c r="RF27" s="21">
        <v>8.0340500621877027</v>
      </c>
      <c r="RG27" s="21">
        <v>8.8263732304711304</v>
      </c>
      <c r="RH27" s="21">
        <v>7.2417268939042723</v>
      </c>
      <c r="RI27" s="21">
        <v>8.0340500621877027</v>
      </c>
      <c r="RJ27" s="21">
        <v>8.0340500621877027</v>
      </c>
      <c r="RK27" s="21">
        <v>8.8263732304711304</v>
      </c>
      <c r="RL27" s="21">
        <v>7.2417268939042723</v>
      </c>
      <c r="RM27" s="21">
        <v>7.2417268939042723</v>
      </c>
      <c r="RN27" s="21">
        <v>8.0340500621877027</v>
      </c>
      <c r="RO27" s="21">
        <v>7.2417268939042723</v>
      </c>
      <c r="RP27" s="21">
        <v>7.2417268939042723</v>
      </c>
      <c r="RQ27" s="21">
        <v>7.2417268939042723</v>
      </c>
      <c r="RR27" s="21">
        <v>8.8263732304711304</v>
      </c>
      <c r="RS27" s="21">
        <v>7.2417268939042723</v>
      </c>
      <c r="RT27" s="21">
        <v>8.0340500621877027</v>
      </c>
      <c r="RU27" s="21">
        <v>7.2417268939042723</v>
      </c>
      <c r="RV27" s="21">
        <v>7.2417268939042723</v>
      </c>
      <c r="RW27" s="21">
        <v>8.0340500621877027</v>
      </c>
      <c r="RX27" s="21">
        <v>7.2417268939042723</v>
      </c>
      <c r="RY27" s="21">
        <v>7.2417268939042723</v>
      </c>
      <c r="RZ27" s="21">
        <v>8.0340500621877027</v>
      </c>
      <c r="SA27" s="21">
        <v>7.2417268939042723</v>
      </c>
      <c r="SB27" s="21">
        <v>8.8263732304711304</v>
      </c>
      <c r="SC27" s="21">
        <v>7.2417268939042723</v>
      </c>
      <c r="SD27" s="21">
        <v>8.8263732304711304</v>
      </c>
      <c r="SE27" s="21">
        <v>7.2417268939042723</v>
      </c>
      <c r="SF27" s="21">
        <v>8.8263732304711304</v>
      </c>
      <c r="SG27" s="21">
        <v>7.2417268939042723</v>
      </c>
      <c r="SH27" s="21">
        <v>7.2417268939042723</v>
      </c>
      <c r="SI27" s="21">
        <v>8.0340500621877027</v>
      </c>
      <c r="SJ27" s="21">
        <v>8.0340500621877027</v>
      </c>
      <c r="SK27" s="21">
        <v>7.2417268939042723</v>
      </c>
      <c r="SL27" s="21">
        <v>7.2417268939042723</v>
      </c>
      <c r="SM27" s="21">
        <v>7.2417268939042723</v>
      </c>
      <c r="SN27" s="21">
        <v>7.2417268939042723</v>
      </c>
    </row>
    <row r="28" spans="1:508" x14ac:dyDescent="0.35">
      <c r="A28" s="157">
        <v>54058</v>
      </c>
      <c r="B28" s="4">
        <v>7.33</v>
      </c>
      <c r="C28" s="4">
        <v>7.33</v>
      </c>
      <c r="D28" s="4">
        <v>7.33</v>
      </c>
      <c r="E28" s="4">
        <v>7.33</v>
      </c>
      <c r="F28" s="4">
        <v>7.33</v>
      </c>
      <c r="G28" s="4">
        <v>7.33</v>
      </c>
      <c r="H28" s="4">
        <v>7.33</v>
      </c>
      <c r="I28" s="4">
        <v>9.05818008905967</v>
      </c>
      <c r="J28" s="4">
        <v>7.3332288582676846</v>
      </c>
      <c r="K28" s="4">
        <v>8.1957044736636782</v>
      </c>
      <c r="L28" s="4">
        <v>7.3332288582676846</v>
      </c>
      <c r="M28" s="4">
        <v>8.1957044736636782</v>
      </c>
      <c r="N28" s="4">
        <v>7.3332288582676846</v>
      </c>
      <c r="O28" s="4">
        <v>7.3332288582676846</v>
      </c>
      <c r="P28" s="4">
        <v>7.3332288582676846</v>
      </c>
      <c r="Q28" s="4">
        <v>7.3332288582676846</v>
      </c>
      <c r="R28" s="4">
        <v>8.1957044736636782</v>
      </c>
      <c r="S28" s="4">
        <v>7.3332288582676846</v>
      </c>
      <c r="T28" s="4">
        <v>8.1957044736636782</v>
      </c>
      <c r="U28" s="4">
        <v>7.3332288582676846</v>
      </c>
      <c r="V28" s="4">
        <v>7.3332288582676846</v>
      </c>
      <c r="W28" s="4">
        <v>7.3332288582676846</v>
      </c>
      <c r="X28" s="4">
        <v>8.1957044736636782</v>
      </c>
      <c r="Y28" s="4">
        <v>7.3332288582676846</v>
      </c>
      <c r="Z28" s="4">
        <v>7.3332288582676846</v>
      </c>
      <c r="AA28" s="4">
        <v>7.3332288582676846</v>
      </c>
      <c r="AB28" s="4">
        <v>9.05818008905967</v>
      </c>
      <c r="AC28" s="4">
        <v>7.3332288582676846</v>
      </c>
      <c r="AD28" s="4">
        <v>7.3332288582676846</v>
      </c>
      <c r="AE28" s="4">
        <v>7.3332288582676846</v>
      </c>
      <c r="AF28" s="4">
        <v>7.3332288582676846</v>
      </c>
      <c r="AG28" s="4">
        <v>7.3332288582676846</v>
      </c>
      <c r="AH28" s="4">
        <v>7.3332288582676846</v>
      </c>
      <c r="AI28" s="4">
        <v>7.3332288582676846</v>
      </c>
      <c r="AJ28" s="4">
        <v>7.3332288582676846</v>
      </c>
      <c r="AK28" s="4">
        <v>7.3332288582676846</v>
      </c>
      <c r="AL28" s="4">
        <v>9.05818008905967</v>
      </c>
      <c r="AM28" s="4">
        <v>8.1957044736636782</v>
      </c>
      <c r="AN28" s="4">
        <v>7.3332288582676846</v>
      </c>
      <c r="AO28" s="4">
        <v>7.3332288582676846</v>
      </c>
      <c r="AP28" s="4">
        <v>7.3332288582676846</v>
      </c>
      <c r="AQ28" s="4">
        <v>7.3332288582676846</v>
      </c>
      <c r="AR28" s="4">
        <v>9.05818008905967</v>
      </c>
      <c r="AS28" s="4">
        <v>8.1957044736636782</v>
      </c>
      <c r="AT28" s="4">
        <v>7.3332288582676846</v>
      </c>
      <c r="AU28" s="4">
        <v>8.1957044736636782</v>
      </c>
      <c r="AV28" s="4">
        <v>9.05818008905967</v>
      </c>
      <c r="AW28" s="4">
        <v>8.1957044736636782</v>
      </c>
      <c r="AX28" s="21">
        <v>7.3332288582676846</v>
      </c>
      <c r="AY28" s="21">
        <v>8.1957044736636782</v>
      </c>
      <c r="AZ28" s="21">
        <v>7.3332288582676846</v>
      </c>
      <c r="BA28" s="21">
        <v>9.05818008905967</v>
      </c>
      <c r="BB28" s="21">
        <v>7.3332288582676846</v>
      </c>
      <c r="BC28" s="21">
        <v>9.05818008905967</v>
      </c>
      <c r="BD28" s="21">
        <v>7.3332288582676846</v>
      </c>
      <c r="BE28" s="21">
        <v>7.3332288582676846</v>
      </c>
      <c r="BF28" s="21">
        <v>7.3332288582676846</v>
      </c>
      <c r="BG28" s="21">
        <v>8.1957044736636782</v>
      </c>
      <c r="BH28" s="21">
        <v>7.3332288582676846</v>
      </c>
      <c r="BI28" s="21">
        <v>9.05818008905967</v>
      </c>
      <c r="BJ28" s="21">
        <v>7.3332288582676846</v>
      </c>
      <c r="BK28" s="21">
        <v>7.3332288582676846</v>
      </c>
      <c r="BL28" s="21">
        <v>8.1957044736636782</v>
      </c>
      <c r="BM28" s="21">
        <v>9.05818008905967</v>
      </c>
      <c r="BN28" s="21">
        <v>7.3332288582676846</v>
      </c>
      <c r="BO28" s="21">
        <v>7.3332288582676846</v>
      </c>
      <c r="BP28" s="21">
        <v>9.05818008905967</v>
      </c>
      <c r="BQ28" s="21">
        <v>7.3332288582676846</v>
      </c>
      <c r="BR28" s="21">
        <v>7.3332288582676846</v>
      </c>
      <c r="BS28" s="21">
        <v>8.1957044736636782</v>
      </c>
      <c r="BT28" s="21">
        <v>9.05818008905967</v>
      </c>
      <c r="BU28" s="21">
        <v>7.3332288582676846</v>
      </c>
      <c r="BV28" s="21">
        <v>7.3332288582676846</v>
      </c>
      <c r="BW28" s="21">
        <v>8.1957044736636782</v>
      </c>
      <c r="BX28" s="21">
        <v>7.3332288582676846</v>
      </c>
      <c r="BY28" s="21">
        <v>8.1957044736636782</v>
      </c>
      <c r="BZ28" s="21">
        <v>7.3332288582676846</v>
      </c>
      <c r="CA28" s="21">
        <v>8.1957044736636782</v>
      </c>
      <c r="CB28" s="21">
        <v>9.05818008905967</v>
      </c>
      <c r="CC28" s="21">
        <v>7.3332288582676846</v>
      </c>
      <c r="CD28" s="21">
        <v>7.3332288582676846</v>
      </c>
      <c r="CE28" s="21">
        <v>8.1957044736636782</v>
      </c>
      <c r="CF28" s="21">
        <v>8.1957044736636782</v>
      </c>
      <c r="CG28" s="21">
        <v>9.05818008905967</v>
      </c>
      <c r="CH28" s="21">
        <v>9.05818008905967</v>
      </c>
      <c r="CI28" s="21">
        <v>7.3332288582676846</v>
      </c>
      <c r="CJ28" s="21">
        <v>7.3332288582676846</v>
      </c>
      <c r="CK28" s="21">
        <v>7.3332288582676846</v>
      </c>
      <c r="CL28" s="21">
        <v>8.1957044736636782</v>
      </c>
      <c r="CM28" s="21">
        <v>7.3332288582676846</v>
      </c>
      <c r="CN28" s="21">
        <v>9.05818008905967</v>
      </c>
      <c r="CO28" s="21">
        <v>7.3332288582676846</v>
      </c>
      <c r="CP28" s="21">
        <v>7.3332288582676846</v>
      </c>
      <c r="CQ28" s="21">
        <v>7.3332288582676846</v>
      </c>
      <c r="CR28" s="21">
        <v>7.3332288582676846</v>
      </c>
      <c r="CS28" s="21">
        <v>7.3332288582676846</v>
      </c>
      <c r="CT28" s="21">
        <v>7.3332288582676846</v>
      </c>
      <c r="CU28" s="21">
        <v>7.3332288582676846</v>
      </c>
      <c r="CV28" s="21">
        <v>7.3332288582676846</v>
      </c>
      <c r="CW28" s="21">
        <v>8.1957044736636782</v>
      </c>
      <c r="CX28" s="21">
        <v>7.3332288582676846</v>
      </c>
      <c r="CY28" s="21">
        <v>7.3332288582676846</v>
      </c>
      <c r="CZ28" s="21">
        <v>8.1957044736636782</v>
      </c>
      <c r="DA28" s="21">
        <v>9.05818008905967</v>
      </c>
      <c r="DB28" s="21">
        <v>7.3332288582676846</v>
      </c>
      <c r="DC28" s="21">
        <v>7.3332288582676846</v>
      </c>
      <c r="DD28" s="21">
        <v>9.05818008905967</v>
      </c>
      <c r="DE28" s="21">
        <v>8.1957044736636782</v>
      </c>
      <c r="DF28" s="21">
        <v>7.3332288582676846</v>
      </c>
      <c r="DG28" s="21">
        <v>8.1957044736636782</v>
      </c>
      <c r="DH28" s="21">
        <v>7.3332288582676846</v>
      </c>
      <c r="DI28" s="21">
        <v>7.3332288582676846</v>
      </c>
      <c r="DJ28" s="21">
        <v>7.3332288582676846</v>
      </c>
      <c r="DK28" s="21">
        <v>7.3332288582676846</v>
      </c>
      <c r="DL28" s="21">
        <v>9.05818008905967</v>
      </c>
      <c r="DM28" s="21">
        <v>7.3332288582676846</v>
      </c>
      <c r="DN28" s="21">
        <v>9.05818008905967</v>
      </c>
      <c r="DO28" s="21">
        <v>9.05818008905967</v>
      </c>
      <c r="DP28" s="21">
        <v>7.3332288582676846</v>
      </c>
      <c r="DQ28" s="21">
        <v>9.05818008905967</v>
      </c>
      <c r="DR28" s="21">
        <v>7.3332288582676846</v>
      </c>
      <c r="DS28" s="21">
        <v>7.3332288582676846</v>
      </c>
      <c r="DT28" s="21">
        <v>7.3332288582676846</v>
      </c>
      <c r="DU28" s="21">
        <v>7.3332288582676846</v>
      </c>
      <c r="DV28" s="21">
        <v>9.05818008905967</v>
      </c>
      <c r="DW28" s="21">
        <v>8.1957044736636782</v>
      </c>
      <c r="DX28" s="21">
        <v>8.1957044736636782</v>
      </c>
      <c r="DY28" s="21">
        <v>9.05818008905967</v>
      </c>
      <c r="DZ28" s="21">
        <v>7.3332288582676846</v>
      </c>
      <c r="EA28" s="21">
        <v>7.3332288582676846</v>
      </c>
      <c r="EB28" s="21">
        <v>7.3332288582676846</v>
      </c>
      <c r="EC28" s="21">
        <v>8.1957044736636782</v>
      </c>
      <c r="ED28" s="21">
        <v>7.3332288582676846</v>
      </c>
      <c r="EE28" s="21">
        <v>7.3332288582676846</v>
      </c>
      <c r="EF28" s="21">
        <v>7.3332288582676846</v>
      </c>
      <c r="EG28" s="21">
        <v>8.1957044736636782</v>
      </c>
      <c r="EH28" s="21">
        <v>8.1957044736636782</v>
      </c>
      <c r="EI28" s="21">
        <v>8.1957044736636782</v>
      </c>
      <c r="EJ28" s="21">
        <v>7.3332288582676846</v>
      </c>
      <c r="EK28" s="21">
        <v>7.3332288582676846</v>
      </c>
      <c r="EL28" s="21">
        <v>7.3332288582676846</v>
      </c>
      <c r="EM28" s="21">
        <v>7.3332288582676846</v>
      </c>
      <c r="EN28" s="21">
        <v>9.05818008905967</v>
      </c>
      <c r="EO28" s="21">
        <v>9.05818008905967</v>
      </c>
      <c r="EP28" s="21">
        <v>9.05818008905967</v>
      </c>
      <c r="EQ28" s="21">
        <v>7.3332288582676846</v>
      </c>
      <c r="ER28" s="21">
        <v>7.3332288582676846</v>
      </c>
      <c r="ES28" s="21">
        <v>9.05818008905967</v>
      </c>
      <c r="ET28" s="21">
        <v>7.3332288582676846</v>
      </c>
      <c r="EU28" s="21">
        <v>7.3332288582676846</v>
      </c>
      <c r="EV28" s="21">
        <v>9.05818008905967</v>
      </c>
      <c r="EW28" s="21">
        <v>7.3332288582676846</v>
      </c>
      <c r="EX28" s="21">
        <v>9.05818008905967</v>
      </c>
      <c r="EY28" s="21">
        <v>8.1957044736636782</v>
      </c>
      <c r="EZ28" s="21">
        <v>9.05818008905967</v>
      </c>
      <c r="FA28" s="21">
        <v>7.3332288582676846</v>
      </c>
      <c r="FB28" s="21">
        <v>7.3332288582676846</v>
      </c>
      <c r="FC28" s="21">
        <v>9.05818008905967</v>
      </c>
      <c r="FD28" s="21">
        <v>7.3332288582676846</v>
      </c>
      <c r="FE28" s="21">
        <v>7.3332288582676846</v>
      </c>
      <c r="FF28" s="21">
        <v>7.3332288582676846</v>
      </c>
      <c r="FG28" s="21">
        <v>8.1957044736636782</v>
      </c>
      <c r="FH28" s="21">
        <v>9.05818008905967</v>
      </c>
      <c r="FI28" s="21">
        <v>7.3332288582676846</v>
      </c>
      <c r="FJ28" s="21">
        <v>9.05818008905967</v>
      </c>
      <c r="FK28" s="21">
        <v>7.3332288582676846</v>
      </c>
      <c r="FL28" s="21">
        <v>7.3332288582676846</v>
      </c>
      <c r="FM28" s="21">
        <v>7.3332288582676846</v>
      </c>
      <c r="FN28" s="21">
        <v>7.3332288582676846</v>
      </c>
      <c r="FO28" s="21">
        <v>7.3332288582676846</v>
      </c>
      <c r="FP28" s="21">
        <v>7.3332288582676846</v>
      </c>
      <c r="FQ28" s="21">
        <v>7.3332288582676846</v>
      </c>
      <c r="FR28" s="21">
        <v>7.3332288582676846</v>
      </c>
      <c r="FS28" s="21">
        <v>9.05818008905967</v>
      </c>
      <c r="FT28" s="21">
        <v>9.05818008905967</v>
      </c>
      <c r="FU28" s="21">
        <v>9.05818008905967</v>
      </c>
      <c r="FV28" s="21">
        <v>9.05818008905967</v>
      </c>
      <c r="FW28" s="21">
        <v>7.3332288582676846</v>
      </c>
      <c r="FX28" s="21">
        <v>7.3332288582676846</v>
      </c>
      <c r="FY28" s="21">
        <v>7.3332288582676846</v>
      </c>
      <c r="FZ28" s="21">
        <v>7.3332288582676846</v>
      </c>
      <c r="GA28" s="21">
        <v>7.3332288582676846</v>
      </c>
      <c r="GB28" s="21">
        <v>9.05818008905967</v>
      </c>
      <c r="GC28" s="21">
        <v>7.3332288582676846</v>
      </c>
      <c r="GD28" s="21">
        <v>9.05818008905967</v>
      </c>
      <c r="GE28" s="21">
        <v>7.3332288582676846</v>
      </c>
      <c r="GF28" s="21">
        <v>9.05818008905967</v>
      </c>
      <c r="GG28" s="21">
        <v>8.1957044736636782</v>
      </c>
      <c r="GH28" s="21">
        <v>7.3332288582676846</v>
      </c>
      <c r="GI28" s="21">
        <v>7.3332288582676846</v>
      </c>
      <c r="GJ28" s="21">
        <v>7.3332288582676846</v>
      </c>
      <c r="GK28" s="21">
        <v>7.3332288582676846</v>
      </c>
      <c r="GL28" s="21">
        <v>7.3332288582676846</v>
      </c>
      <c r="GM28" s="21">
        <v>7.3332288582676846</v>
      </c>
      <c r="GN28" s="21">
        <v>9.05818008905967</v>
      </c>
      <c r="GO28" s="21">
        <v>7.3332288582676846</v>
      </c>
      <c r="GP28" s="21">
        <v>7.3332288582676846</v>
      </c>
      <c r="GQ28" s="21">
        <v>7.3332288582676846</v>
      </c>
      <c r="GR28" s="21">
        <v>7.3332288582676846</v>
      </c>
      <c r="GS28" s="21">
        <v>7.3332288582676846</v>
      </c>
      <c r="GT28" s="21">
        <v>7.3332288582676846</v>
      </c>
      <c r="GU28" s="21">
        <v>7.3332288582676846</v>
      </c>
      <c r="GV28" s="21">
        <v>9.05818008905967</v>
      </c>
      <c r="GW28" s="21">
        <v>9.05818008905967</v>
      </c>
      <c r="GX28" s="21">
        <v>7.3332288582676846</v>
      </c>
      <c r="GY28" s="21">
        <v>7.3332288582676846</v>
      </c>
      <c r="GZ28" s="21">
        <v>7.3332288582676846</v>
      </c>
      <c r="HA28" s="21">
        <v>7.3332288582676846</v>
      </c>
      <c r="HB28" s="21">
        <v>8.1957044736636782</v>
      </c>
      <c r="HC28" s="21">
        <v>7.3332288582676846</v>
      </c>
      <c r="HD28" s="21">
        <v>8.1957044736636782</v>
      </c>
      <c r="HE28" s="21">
        <v>8.1957044736636782</v>
      </c>
      <c r="HF28" s="21">
        <v>7.3332288582676846</v>
      </c>
      <c r="HG28" s="21">
        <v>7.3332288582676846</v>
      </c>
      <c r="HH28" s="21">
        <v>7.3332288582676846</v>
      </c>
      <c r="HI28" s="21">
        <v>9.05818008905967</v>
      </c>
      <c r="HJ28" s="21">
        <v>7.3332288582676846</v>
      </c>
      <c r="HK28" s="21">
        <v>7.3332288582676846</v>
      </c>
      <c r="HL28" s="21">
        <v>7.3332288582676846</v>
      </c>
      <c r="HM28" s="21">
        <v>9.05818008905967</v>
      </c>
      <c r="HN28" s="21">
        <v>8.1957044736636782</v>
      </c>
      <c r="HO28" s="21">
        <v>9.05818008905967</v>
      </c>
      <c r="HP28" s="21">
        <v>8.1957044736636782</v>
      </c>
      <c r="HQ28" s="21">
        <v>7.3332288582676846</v>
      </c>
      <c r="HR28" s="21">
        <v>8.1957044736636782</v>
      </c>
      <c r="HS28" s="21">
        <v>7.3332288582676846</v>
      </c>
      <c r="HT28" s="21">
        <v>7.3332288582676846</v>
      </c>
      <c r="HU28" s="21">
        <v>7.3332288582676846</v>
      </c>
      <c r="HV28" s="21">
        <v>7.3332288582676846</v>
      </c>
      <c r="HW28" s="21">
        <v>7.3332288582676846</v>
      </c>
      <c r="HX28" s="21">
        <v>7.3332288582676846</v>
      </c>
      <c r="HY28" s="21">
        <v>9.05818008905967</v>
      </c>
      <c r="HZ28" s="21">
        <v>7.3332288582676846</v>
      </c>
      <c r="IA28" s="21">
        <v>8.1957044736636782</v>
      </c>
      <c r="IB28" s="21">
        <v>7.3332288582676846</v>
      </c>
      <c r="IC28" s="21">
        <v>7.3332288582676846</v>
      </c>
      <c r="ID28" s="21">
        <v>7.3332288582676846</v>
      </c>
      <c r="IE28" s="21">
        <v>9.05818008905967</v>
      </c>
      <c r="IF28" s="21">
        <v>7.3332288582676846</v>
      </c>
      <c r="IG28" s="21">
        <v>9.05818008905967</v>
      </c>
      <c r="IH28" s="21">
        <v>7.3332288582676846</v>
      </c>
      <c r="II28" s="21">
        <v>8.1957044736636782</v>
      </c>
      <c r="IJ28" s="21">
        <v>7.3332288582676846</v>
      </c>
      <c r="IK28" s="21">
        <v>7.3332288582676846</v>
      </c>
      <c r="IL28" s="21">
        <v>7.3332288582676846</v>
      </c>
      <c r="IM28" s="21">
        <v>9.05818008905967</v>
      </c>
      <c r="IN28" s="21">
        <v>7.3332288582676846</v>
      </c>
      <c r="IO28" s="21">
        <v>8.1957044736636782</v>
      </c>
      <c r="IP28" s="21">
        <v>7.3332288582676846</v>
      </c>
      <c r="IQ28" s="21">
        <v>9.05818008905967</v>
      </c>
      <c r="IR28" s="21">
        <v>7.3332288582676846</v>
      </c>
      <c r="IS28" s="21">
        <v>7.3332288582676846</v>
      </c>
      <c r="IT28" s="21">
        <v>7.3332288582676846</v>
      </c>
      <c r="IU28" s="21">
        <v>8.1957044736636782</v>
      </c>
      <c r="IV28" s="21">
        <v>9.05818008905967</v>
      </c>
      <c r="IW28" s="21">
        <v>9.05818008905967</v>
      </c>
      <c r="IX28" s="21">
        <v>9.05818008905967</v>
      </c>
      <c r="IY28" s="21">
        <v>7.3332288582676846</v>
      </c>
      <c r="IZ28" s="21">
        <v>8.1957044736636782</v>
      </c>
      <c r="JA28" s="21">
        <v>9.05818008905967</v>
      </c>
      <c r="JB28" s="21">
        <v>8.1957044736636782</v>
      </c>
      <c r="JC28" s="21">
        <v>7.3332288582676846</v>
      </c>
      <c r="JD28" s="21">
        <v>8.1957044736636782</v>
      </c>
      <c r="JE28" s="21">
        <v>9.05818008905967</v>
      </c>
      <c r="JF28" s="21">
        <v>7.3332288582676846</v>
      </c>
      <c r="JG28" s="21">
        <v>7.3332288582676846</v>
      </c>
      <c r="JH28" s="21">
        <v>9.05818008905967</v>
      </c>
      <c r="JI28" s="21">
        <v>7.3332288582676846</v>
      </c>
      <c r="JJ28" s="21">
        <v>7.3332288582676846</v>
      </c>
      <c r="JK28" s="21">
        <v>9.05818008905967</v>
      </c>
      <c r="JL28" s="21">
        <v>7.3332288582676846</v>
      </c>
      <c r="JM28" s="21">
        <v>8.1957044736636782</v>
      </c>
      <c r="JN28" s="21">
        <v>9.05818008905967</v>
      </c>
      <c r="JO28" s="21">
        <v>7.3332288582676846</v>
      </c>
      <c r="JP28" s="21">
        <v>7.3332288582676846</v>
      </c>
      <c r="JQ28" s="21">
        <v>7.3332288582676846</v>
      </c>
      <c r="JR28" s="21">
        <v>8.1957044736636782</v>
      </c>
      <c r="JS28" s="21">
        <v>7.3332288582676846</v>
      </c>
      <c r="JT28" s="21">
        <v>7.3332288582676846</v>
      </c>
      <c r="JU28" s="21">
        <v>7.3332288582676846</v>
      </c>
      <c r="JV28" s="21">
        <v>7.3332288582676846</v>
      </c>
      <c r="JW28" s="21">
        <v>7.3332288582676846</v>
      </c>
      <c r="JX28" s="21">
        <v>7.3332288582676846</v>
      </c>
      <c r="JY28" s="21">
        <v>7.3332288582676846</v>
      </c>
      <c r="JZ28" s="21">
        <v>7.3332288582676846</v>
      </c>
      <c r="KA28" s="21">
        <v>9.05818008905967</v>
      </c>
      <c r="KB28" s="21">
        <v>7.3332288582676846</v>
      </c>
      <c r="KC28" s="21">
        <v>7.3332288582676846</v>
      </c>
      <c r="KD28" s="21">
        <v>9.05818008905967</v>
      </c>
      <c r="KE28" s="21">
        <v>7.3332288582676846</v>
      </c>
      <c r="KF28" s="21">
        <v>7.3332288582676846</v>
      </c>
      <c r="KG28" s="21">
        <v>8.1957044736636782</v>
      </c>
      <c r="KH28" s="21">
        <v>8.1957044736636782</v>
      </c>
      <c r="KI28" s="21">
        <v>7.3332288582676846</v>
      </c>
      <c r="KJ28" s="21">
        <v>7.3332288582676846</v>
      </c>
      <c r="KK28" s="21">
        <v>7.3332288582676846</v>
      </c>
      <c r="KL28" s="21">
        <v>7.3332288582676846</v>
      </c>
      <c r="KM28" s="21">
        <v>8.1957044736636782</v>
      </c>
      <c r="KN28" s="21">
        <v>7.3332288582676846</v>
      </c>
      <c r="KO28" s="21">
        <v>8.1957044736636782</v>
      </c>
      <c r="KP28" s="21">
        <v>7.3332288582676846</v>
      </c>
      <c r="KQ28" s="21">
        <v>7.3332288582676846</v>
      </c>
      <c r="KR28" s="21">
        <v>7.3332288582676846</v>
      </c>
      <c r="KS28" s="21">
        <v>7.3332288582676846</v>
      </c>
      <c r="KT28" s="21">
        <v>7.3332288582676846</v>
      </c>
      <c r="KU28" s="21">
        <v>7.3332288582676846</v>
      </c>
      <c r="KV28" s="21">
        <v>7.3332288582676846</v>
      </c>
      <c r="KW28" s="21">
        <v>7.3332288582676846</v>
      </c>
      <c r="KX28" s="21">
        <v>8.1957044736636782</v>
      </c>
      <c r="KY28" s="21">
        <v>7.3332288582676846</v>
      </c>
      <c r="KZ28" s="21">
        <v>9.05818008905967</v>
      </c>
      <c r="LA28" s="21">
        <v>8.1957044736636782</v>
      </c>
      <c r="LB28" s="21">
        <v>9.05818008905967</v>
      </c>
      <c r="LC28" s="21">
        <v>7.3332288582676846</v>
      </c>
      <c r="LD28" s="21">
        <v>8.1957044736636782</v>
      </c>
      <c r="LE28" s="21">
        <v>7.3332288582676846</v>
      </c>
      <c r="LF28" s="21">
        <v>8.1957044736636782</v>
      </c>
      <c r="LG28" s="21">
        <v>8.1957044736636782</v>
      </c>
      <c r="LH28" s="21">
        <v>9.05818008905967</v>
      </c>
      <c r="LI28" s="21">
        <v>7.3332288582676846</v>
      </c>
      <c r="LJ28" s="21">
        <v>9.05818008905967</v>
      </c>
      <c r="LK28" s="21">
        <v>7.3332288582676846</v>
      </c>
      <c r="LL28" s="21">
        <v>7.3332288582676846</v>
      </c>
      <c r="LM28" s="21">
        <v>8.1957044736636782</v>
      </c>
      <c r="LN28" s="21">
        <v>7.3332288582676846</v>
      </c>
      <c r="LO28" s="21">
        <v>7.3332288582676846</v>
      </c>
      <c r="LP28" s="21">
        <v>7.3332288582676846</v>
      </c>
      <c r="LQ28" s="21">
        <v>9.05818008905967</v>
      </c>
      <c r="LR28" s="21">
        <v>8.1957044736636782</v>
      </c>
      <c r="LS28" s="21">
        <v>9.05818008905967</v>
      </c>
      <c r="LT28" s="21">
        <v>7.3332288582676846</v>
      </c>
      <c r="LU28" s="21">
        <v>9.05818008905967</v>
      </c>
      <c r="LV28" s="21">
        <v>7.3332288582676846</v>
      </c>
      <c r="LW28" s="21">
        <v>7.3332288582676846</v>
      </c>
      <c r="LX28" s="21">
        <v>7.3332288582676846</v>
      </c>
      <c r="LY28" s="21">
        <v>7.3332288582676846</v>
      </c>
      <c r="LZ28" s="21">
        <v>7.3332288582676846</v>
      </c>
      <c r="MA28" s="21">
        <v>7.3332288582676846</v>
      </c>
      <c r="MB28" s="21">
        <v>7.3332288582676846</v>
      </c>
      <c r="MC28" s="21">
        <v>9.05818008905967</v>
      </c>
      <c r="MD28" s="21">
        <v>7.3332288582676846</v>
      </c>
      <c r="ME28" s="21">
        <v>7.3332288582676846</v>
      </c>
      <c r="MF28" s="21">
        <v>9.05818008905967</v>
      </c>
      <c r="MG28" s="21">
        <v>8.1957044736636782</v>
      </c>
      <c r="MH28" s="21">
        <v>7.3332288582676846</v>
      </c>
      <c r="MI28" s="21">
        <v>7.3332288582676846</v>
      </c>
      <c r="MJ28" s="21">
        <v>7.3332288582676846</v>
      </c>
      <c r="MK28" s="21">
        <v>9.05818008905967</v>
      </c>
      <c r="ML28" s="21">
        <v>8.1957044736636782</v>
      </c>
      <c r="MM28" s="21">
        <v>7.3332288582676846</v>
      </c>
      <c r="MN28" s="21">
        <v>7.3332288582676846</v>
      </c>
      <c r="MO28" s="21">
        <v>9.05818008905967</v>
      </c>
      <c r="MP28" s="21">
        <v>7.3332288582676846</v>
      </c>
      <c r="MQ28" s="21">
        <v>9.05818008905967</v>
      </c>
      <c r="MR28" s="21">
        <v>7.3332288582676846</v>
      </c>
      <c r="MS28" s="21">
        <v>7.3332288582676846</v>
      </c>
      <c r="MT28" s="21">
        <v>7.3332288582676846</v>
      </c>
      <c r="MU28" s="21">
        <v>8.1957044736636782</v>
      </c>
      <c r="MV28" s="21">
        <v>7.3332288582676846</v>
      </c>
      <c r="MW28" s="21">
        <v>9.05818008905967</v>
      </c>
      <c r="MX28" s="21">
        <v>7.3332288582676846</v>
      </c>
      <c r="MY28" s="21">
        <v>8.1957044736636782</v>
      </c>
      <c r="MZ28" s="21">
        <v>7.3332288582676846</v>
      </c>
      <c r="NA28" s="21">
        <v>7.3332288582676846</v>
      </c>
      <c r="NB28" s="21">
        <v>7.3332288582676846</v>
      </c>
      <c r="NC28" s="21">
        <v>8.1957044736636782</v>
      </c>
      <c r="ND28" s="21">
        <v>9.05818008905967</v>
      </c>
      <c r="NE28" s="21">
        <v>7.3332288582676846</v>
      </c>
      <c r="NF28" s="21">
        <v>7.3332288582676846</v>
      </c>
      <c r="NG28" s="21">
        <v>9.05818008905967</v>
      </c>
      <c r="NH28" s="21">
        <v>7.3332288582676846</v>
      </c>
      <c r="NI28" s="21">
        <v>7.3332288582676846</v>
      </c>
      <c r="NJ28" s="21">
        <v>7.3332288582676846</v>
      </c>
      <c r="NK28" s="21">
        <v>9.05818008905967</v>
      </c>
      <c r="NL28" s="21">
        <v>7.3332288582676846</v>
      </c>
      <c r="NM28" s="21">
        <v>7.3332288582676846</v>
      </c>
      <c r="NN28" s="21">
        <v>7.3332288582676846</v>
      </c>
      <c r="NO28" s="21">
        <v>7.3332288582676846</v>
      </c>
      <c r="NP28" s="21">
        <v>8.1957044736636782</v>
      </c>
      <c r="NQ28" s="21">
        <v>7.3332288582676846</v>
      </c>
      <c r="NR28" s="21">
        <v>8.1957044736636782</v>
      </c>
      <c r="NS28" s="21">
        <v>9.05818008905967</v>
      </c>
      <c r="NT28" s="21">
        <v>7.3332288582676846</v>
      </c>
      <c r="NU28" s="21">
        <v>7.3332288582676846</v>
      </c>
      <c r="NV28" s="21">
        <v>7.3332288582676846</v>
      </c>
      <c r="NW28" s="21">
        <v>7.3332288582676846</v>
      </c>
      <c r="NX28" s="21">
        <v>8.1957044736636782</v>
      </c>
      <c r="NY28" s="21">
        <v>8.1957044736636782</v>
      </c>
      <c r="NZ28" s="21">
        <v>7.3332288582676846</v>
      </c>
      <c r="OA28" s="21">
        <v>7.3332288582676846</v>
      </c>
      <c r="OB28" s="21">
        <v>7.3332288582676846</v>
      </c>
      <c r="OC28" s="21">
        <v>9.05818008905967</v>
      </c>
      <c r="OD28" s="21">
        <v>7.3332288582676846</v>
      </c>
      <c r="OE28" s="21">
        <v>7.3332288582676846</v>
      </c>
      <c r="OF28" s="21">
        <v>7.3332288582676846</v>
      </c>
      <c r="OG28" s="21">
        <v>8.1957044736636782</v>
      </c>
      <c r="OH28" s="21">
        <v>8.1957044736636782</v>
      </c>
      <c r="OI28" s="21">
        <v>7.3332288582676846</v>
      </c>
      <c r="OJ28" s="21">
        <v>7.3332288582676846</v>
      </c>
      <c r="OK28" s="21">
        <v>9.05818008905967</v>
      </c>
      <c r="OL28" s="21">
        <v>7.3332288582676846</v>
      </c>
      <c r="OM28" s="21">
        <v>8.1957044736636782</v>
      </c>
      <c r="ON28" s="21">
        <v>7.3332288582676846</v>
      </c>
      <c r="OO28" s="21">
        <v>7.3332288582676846</v>
      </c>
      <c r="OP28" s="21">
        <v>7.3332288582676846</v>
      </c>
      <c r="OQ28" s="21">
        <v>8.1957044736636782</v>
      </c>
      <c r="OR28" s="21">
        <v>7.3332288582676846</v>
      </c>
      <c r="OS28" s="21">
        <v>7.3332288582676846</v>
      </c>
      <c r="OT28" s="21">
        <v>8.1957044736636782</v>
      </c>
      <c r="OU28" s="21">
        <v>7.3332288582676846</v>
      </c>
      <c r="OV28" s="21">
        <v>7.3332288582676846</v>
      </c>
      <c r="OW28" s="21">
        <v>9.05818008905967</v>
      </c>
      <c r="OX28" s="21">
        <v>7.3332288582676846</v>
      </c>
      <c r="OY28" s="21">
        <v>8.1957044736636782</v>
      </c>
      <c r="OZ28" s="21">
        <v>7.3332288582676846</v>
      </c>
      <c r="PA28" s="21">
        <v>7.3332288582676846</v>
      </c>
      <c r="PB28" s="21">
        <v>8.1957044736636782</v>
      </c>
      <c r="PC28" s="21">
        <v>9.05818008905967</v>
      </c>
      <c r="PD28" s="21">
        <v>7.3332288582676846</v>
      </c>
      <c r="PE28" s="21">
        <v>8.1957044736636782</v>
      </c>
      <c r="PF28" s="21">
        <v>7.3332288582676846</v>
      </c>
      <c r="PG28" s="21">
        <v>9.05818008905967</v>
      </c>
      <c r="PH28" s="21">
        <v>8.1957044736636782</v>
      </c>
      <c r="PI28" s="21">
        <v>7.3332288582676846</v>
      </c>
      <c r="PJ28" s="21">
        <v>7.3332288582676846</v>
      </c>
      <c r="PK28" s="21">
        <v>7.3332288582676846</v>
      </c>
      <c r="PL28" s="21">
        <v>8.1957044736636782</v>
      </c>
      <c r="PM28" s="21">
        <v>7.3332288582676846</v>
      </c>
      <c r="PN28" s="21">
        <v>9.05818008905967</v>
      </c>
      <c r="PO28" s="21">
        <v>9.05818008905967</v>
      </c>
      <c r="PP28" s="21">
        <v>7.3332288582676846</v>
      </c>
      <c r="PQ28" s="21">
        <v>8.1957044736636782</v>
      </c>
      <c r="PR28" s="21">
        <v>8.1957044736636782</v>
      </c>
      <c r="PS28" s="21">
        <v>9.05818008905967</v>
      </c>
      <c r="PT28" s="21">
        <v>7.3332288582676846</v>
      </c>
      <c r="PU28" s="21">
        <v>8.1957044736636782</v>
      </c>
      <c r="PV28" s="21">
        <v>8.1957044736636782</v>
      </c>
      <c r="PW28" s="21">
        <v>7.3332288582676846</v>
      </c>
      <c r="PX28" s="21">
        <v>7.3332288582676846</v>
      </c>
      <c r="PY28" s="21">
        <v>8.1957044736636782</v>
      </c>
      <c r="PZ28" s="21">
        <v>7.3332288582676846</v>
      </c>
      <c r="QA28" s="21">
        <v>7.3332288582676846</v>
      </c>
      <c r="QB28" s="21">
        <v>9.05818008905967</v>
      </c>
      <c r="QC28" s="21">
        <v>9.05818008905967</v>
      </c>
      <c r="QD28" s="21">
        <v>9.05818008905967</v>
      </c>
      <c r="QE28" s="21">
        <v>7.3332288582676846</v>
      </c>
      <c r="QF28" s="21">
        <v>9.05818008905967</v>
      </c>
      <c r="QG28" s="21">
        <v>9.05818008905967</v>
      </c>
      <c r="QH28" s="21">
        <v>7.3332288582676846</v>
      </c>
      <c r="QI28" s="21">
        <v>7.3332288582676846</v>
      </c>
      <c r="QJ28" s="21">
        <v>8.1957044736636782</v>
      </c>
      <c r="QK28" s="21">
        <v>9.05818008905967</v>
      </c>
      <c r="QL28" s="21">
        <v>7.3332288582676846</v>
      </c>
      <c r="QM28" s="21">
        <v>9.05818008905967</v>
      </c>
      <c r="QN28" s="21">
        <v>7.3332288582676846</v>
      </c>
      <c r="QO28" s="21">
        <v>7.3332288582676846</v>
      </c>
      <c r="QP28" s="21">
        <v>7.3332288582676846</v>
      </c>
      <c r="QQ28" s="21">
        <v>9.05818008905967</v>
      </c>
      <c r="QR28" s="21">
        <v>7.3332288582676846</v>
      </c>
      <c r="QS28" s="21">
        <v>8.1957044736636782</v>
      </c>
      <c r="QT28" s="21">
        <v>8.1957044736636782</v>
      </c>
      <c r="QU28" s="21">
        <v>7.3332288582676846</v>
      </c>
      <c r="QV28" s="21">
        <v>8.1957044736636782</v>
      </c>
      <c r="QW28" s="21">
        <v>7.3332288582676846</v>
      </c>
      <c r="QX28" s="21">
        <v>7.3332288582676846</v>
      </c>
      <c r="QY28" s="21">
        <v>7.3332288582676846</v>
      </c>
      <c r="QZ28" s="21">
        <v>8.1957044736636782</v>
      </c>
      <c r="RA28" s="21">
        <v>9.05818008905967</v>
      </c>
      <c r="RB28" s="21">
        <v>7.3332288582676846</v>
      </c>
      <c r="RC28" s="21">
        <v>8.1957044736636782</v>
      </c>
      <c r="RD28" s="21">
        <v>7.3332288582676846</v>
      </c>
      <c r="RE28" s="21">
        <v>7.3332288582676846</v>
      </c>
      <c r="RF28" s="21">
        <v>8.1957044736636782</v>
      </c>
      <c r="RG28" s="21">
        <v>9.05818008905967</v>
      </c>
      <c r="RH28" s="21">
        <v>7.3332288582676846</v>
      </c>
      <c r="RI28" s="21">
        <v>8.1957044736636782</v>
      </c>
      <c r="RJ28" s="21">
        <v>8.1957044736636782</v>
      </c>
      <c r="RK28" s="21">
        <v>9.05818008905967</v>
      </c>
      <c r="RL28" s="21">
        <v>7.3332288582676846</v>
      </c>
      <c r="RM28" s="21">
        <v>7.3332288582676846</v>
      </c>
      <c r="RN28" s="21">
        <v>8.1957044736636782</v>
      </c>
      <c r="RO28" s="21">
        <v>7.3332288582676846</v>
      </c>
      <c r="RP28" s="21">
        <v>7.3332288582676846</v>
      </c>
      <c r="RQ28" s="21">
        <v>7.3332288582676846</v>
      </c>
      <c r="RR28" s="21">
        <v>9.05818008905967</v>
      </c>
      <c r="RS28" s="21">
        <v>7.3332288582676846</v>
      </c>
      <c r="RT28" s="21">
        <v>8.1957044736636782</v>
      </c>
      <c r="RU28" s="21">
        <v>7.3332288582676846</v>
      </c>
      <c r="RV28" s="21">
        <v>7.3332288582676846</v>
      </c>
      <c r="RW28" s="21">
        <v>8.1957044736636782</v>
      </c>
      <c r="RX28" s="21">
        <v>7.3332288582676846</v>
      </c>
      <c r="RY28" s="21">
        <v>7.3332288582676846</v>
      </c>
      <c r="RZ28" s="21">
        <v>8.1957044736636782</v>
      </c>
      <c r="SA28" s="21">
        <v>7.3332288582676846</v>
      </c>
      <c r="SB28" s="21">
        <v>9.05818008905967</v>
      </c>
      <c r="SC28" s="21">
        <v>7.3332288582676846</v>
      </c>
      <c r="SD28" s="21">
        <v>9.05818008905967</v>
      </c>
      <c r="SE28" s="21">
        <v>7.3332288582676846</v>
      </c>
      <c r="SF28" s="21">
        <v>9.05818008905967</v>
      </c>
      <c r="SG28" s="21">
        <v>7.3332288582676846</v>
      </c>
      <c r="SH28" s="21">
        <v>7.3332288582676846</v>
      </c>
      <c r="SI28" s="21">
        <v>8.1957044736636782</v>
      </c>
      <c r="SJ28" s="21">
        <v>8.1957044736636782</v>
      </c>
      <c r="SK28" s="21">
        <v>7.3332288582676846</v>
      </c>
      <c r="SL28" s="21">
        <v>7.3332288582676846</v>
      </c>
      <c r="SM28" s="21">
        <v>7.3332288582676846</v>
      </c>
      <c r="SN28" s="21">
        <v>7.3332288582676846</v>
      </c>
    </row>
    <row r="29" spans="1:508" x14ac:dyDescent="0.35">
      <c r="A29" s="157">
        <v>54424</v>
      </c>
      <c r="B29" s="4">
        <v>7.42</v>
      </c>
      <c r="C29" s="4">
        <v>7.42</v>
      </c>
      <c r="D29" s="4">
        <v>7.42</v>
      </c>
      <c r="E29" s="4">
        <v>7.42</v>
      </c>
      <c r="F29" s="4">
        <v>7.42</v>
      </c>
      <c r="G29" s="4">
        <v>7.42</v>
      </c>
      <c r="H29" s="4">
        <v>7.42</v>
      </c>
      <c r="I29" s="4">
        <v>9.2949796418706736</v>
      </c>
      <c r="J29" s="4">
        <v>7.424730822631096</v>
      </c>
      <c r="K29" s="4">
        <v>8.3598552322508848</v>
      </c>
      <c r="L29" s="4">
        <v>7.424730822631096</v>
      </c>
      <c r="M29" s="4">
        <v>8.3598552322508848</v>
      </c>
      <c r="N29" s="4">
        <v>7.424730822631096</v>
      </c>
      <c r="O29" s="4">
        <v>7.424730822631096</v>
      </c>
      <c r="P29" s="4">
        <v>7.424730822631096</v>
      </c>
      <c r="Q29" s="4">
        <v>7.424730822631096</v>
      </c>
      <c r="R29" s="4">
        <v>8.3598552322508848</v>
      </c>
      <c r="S29" s="4">
        <v>7.424730822631096</v>
      </c>
      <c r="T29" s="4">
        <v>8.3598552322508848</v>
      </c>
      <c r="U29" s="4">
        <v>7.424730822631096</v>
      </c>
      <c r="V29" s="4">
        <v>7.424730822631096</v>
      </c>
      <c r="W29" s="4">
        <v>7.424730822631096</v>
      </c>
      <c r="X29" s="4">
        <v>8.3598552322508848</v>
      </c>
      <c r="Y29" s="4">
        <v>7.424730822631096</v>
      </c>
      <c r="Z29" s="4">
        <v>7.424730822631096</v>
      </c>
      <c r="AA29" s="4">
        <v>7.424730822631096</v>
      </c>
      <c r="AB29" s="4">
        <v>9.2949796418706736</v>
      </c>
      <c r="AC29" s="4">
        <v>7.424730822631096</v>
      </c>
      <c r="AD29" s="4">
        <v>7.424730822631096</v>
      </c>
      <c r="AE29" s="4">
        <v>7.424730822631096</v>
      </c>
      <c r="AF29" s="4">
        <v>7.424730822631096</v>
      </c>
      <c r="AG29" s="4">
        <v>7.424730822631096</v>
      </c>
      <c r="AH29" s="4">
        <v>7.424730822631096</v>
      </c>
      <c r="AI29" s="4">
        <v>7.424730822631096</v>
      </c>
      <c r="AJ29" s="4">
        <v>7.424730822631096</v>
      </c>
      <c r="AK29" s="4">
        <v>7.424730822631096</v>
      </c>
      <c r="AL29" s="4">
        <v>9.2949796418706736</v>
      </c>
      <c r="AM29" s="4">
        <v>8.3598552322508848</v>
      </c>
      <c r="AN29" s="4">
        <v>7.424730822631096</v>
      </c>
      <c r="AO29" s="4">
        <v>7.424730822631096</v>
      </c>
      <c r="AP29" s="4">
        <v>7.424730822631096</v>
      </c>
      <c r="AQ29" s="4">
        <v>7.424730822631096</v>
      </c>
      <c r="AR29" s="4">
        <v>9.2949796418706736</v>
      </c>
      <c r="AS29" s="4">
        <v>8.3598552322508848</v>
      </c>
      <c r="AT29" s="4">
        <v>7.424730822631096</v>
      </c>
      <c r="AU29" s="4">
        <v>8.3598552322508848</v>
      </c>
      <c r="AV29" s="4">
        <v>9.2949796418706736</v>
      </c>
      <c r="AW29" s="4">
        <v>8.3598552322508848</v>
      </c>
      <c r="AX29" s="21">
        <v>7.424730822631096</v>
      </c>
      <c r="AY29" s="21">
        <v>8.3598552322508848</v>
      </c>
      <c r="AZ29" s="21">
        <v>7.424730822631096</v>
      </c>
      <c r="BA29" s="21">
        <v>9.2949796418706736</v>
      </c>
      <c r="BB29" s="21">
        <v>7.424730822631096</v>
      </c>
      <c r="BC29" s="21">
        <v>9.2949796418706736</v>
      </c>
      <c r="BD29" s="21">
        <v>7.424730822631096</v>
      </c>
      <c r="BE29" s="21">
        <v>7.424730822631096</v>
      </c>
      <c r="BF29" s="21">
        <v>7.424730822631096</v>
      </c>
      <c r="BG29" s="21">
        <v>8.3598552322508848</v>
      </c>
      <c r="BH29" s="21">
        <v>7.424730822631096</v>
      </c>
      <c r="BI29" s="21">
        <v>9.2949796418706736</v>
      </c>
      <c r="BJ29" s="21">
        <v>7.424730822631096</v>
      </c>
      <c r="BK29" s="21">
        <v>7.424730822631096</v>
      </c>
      <c r="BL29" s="21">
        <v>8.3598552322508848</v>
      </c>
      <c r="BM29" s="21">
        <v>9.2949796418706736</v>
      </c>
      <c r="BN29" s="21">
        <v>7.424730822631096</v>
      </c>
      <c r="BO29" s="21">
        <v>7.424730822631096</v>
      </c>
      <c r="BP29" s="21">
        <v>9.2949796418706736</v>
      </c>
      <c r="BQ29" s="21">
        <v>7.424730822631096</v>
      </c>
      <c r="BR29" s="21">
        <v>7.424730822631096</v>
      </c>
      <c r="BS29" s="21">
        <v>8.3598552322508848</v>
      </c>
      <c r="BT29" s="21">
        <v>9.2949796418706736</v>
      </c>
      <c r="BU29" s="21">
        <v>7.424730822631096</v>
      </c>
      <c r="BV29" s="21">
        <v>7.424730822631096</v>
      </c>
      <c r="BW29" s="21">
        <v>8.3598552322508848</v>
      </c>
      <c r="BX29" s="21">
        <v>7.424730822631096</v>
      </c>
      <c r="BY29" s="21">
        <v>8.3598552322508848</v>
      </c>
      <c r="BZ29" s="21">
        <v>7.424730822631096</v>
      </c>
      <c r="CA29" s="21">
        <v>8.3598552322508848</v>
      </c>
      <c r="CB29" s="21">
        <v>9.2949796418706736</v>
      </c>
      <c r="CC29" s="21">
        <v>7.424730822631096</v>
      </c>
      <c r="CD29" s="21">
        <v>7.424730822631096</v>
      </c>
      <c r="CE29" s="21">
        <v>8.3598552322508848</v>
      </c>
      <c r="CF29" s="21">
        <v>8.3598552322508848</v>
      </c>
      <c r="CG29" s="21">
        <v>9.2949796418706736</v>
      </c>
      <c r="CH29" s="21">
        <v>9.2949796418706736</v>
      </c>
      <c r="CI29" s="21">
        <v>7.424730822631096</v>
      </c>
      <c r="CJ29" s="21">
        <v>7.424730822631096</v>
      </c>
      <c r="CK29" s="21">
        <v>7.424730822631096</v>
      </c>
      <c r="CL29" s="21">
        <v>8.3598552322508848</v>
      </c>
      <c r="CM29" s="21">
        <v>7.424730822631096</v>
      </c>
      <c r="CN29" s="21">
        <v>9.2949796418706736</v>
      </c>
      <c r="CO29" s="21">
        <v>7.424730822631096</v>
      </c>
      <c r="CP29" s="21">
        <v>7.424730822631096</v>
      </c>
      <c r="CQ29" s="21">
        <v>7.424730822631096</v>
      </c>
      <c r="CR29" s="21">
        <v>7.424730822631096</v>
      </c>
      <c r="CS29" s="21">
        <v>7.424730822631096</v>
      </c>
      <c r="CT29" s="21">
        <v>7.424730822631096</v>
      </c>
      <c r="CU29" s="21">
        <v>7.424730822631096</v>
      </c>
      <c r="CV29" s="21">
        <v>7.424730822631096</v>
      </c>
      <c r="CW29" s="21">
        <v>8.3598552322508848</v>
      </c>
      <c r="CX29" s="21">
        <v>7.424730822631096</v>
      </c>
      <c r="CY29" s="21">
        <v>7.424730822631096</v>
      </c>
      <c r="CZ29" s="21">
        <v>8.3598552322508848</v>
      </c>
      <c r="DA29" s="21">
        <v>9.2949796418706736</v>
      </c>
      <c r="DB29" s="21">
        <v>7.424730822631096</v>
      </c>
      <c r="DC29" s="21">
        <v>7.424730822631096</v>
      </c>
      <c r="DD29" s="21">
        <v>9.2949796418706736</v>
      </c>
      <c r="DE29" s="21">
        <v>8.3598552322508848</v>
      </c>
      <c r="DF29" s="21">
        <v>7.424730822631096</v>
      </c>
      <c r="DG29" s="21">
        <v>8.3598552322508848</v>
      </c>
      <c r="DH29" s="21">
        <v>7.424730822631096</v>
      </c>
      <c r="DI29" s="21">
        <v>7.424730822631096</v>
      </c>
      <c r="DJ29" s="21">
        <v>7.424730822631096</v>
      </c>
      <c r="DK29" s="21">
        <v>7.424730822631096</v>
      </c>
      <c r="DL29" s="21">
        <v>9.2949796418706736</v>
      </c>
      <c r="DM29" s="21">
        <v>7.424730822631096</v>
      </c>
      <c r="DN29" s="21">
        <v>9.2949796418706736</v>
      </c>
      <c r="DO29" s="21">
        <v>9.2949796418706736</v>
      </c>
      <c r="DP29" s="21">
        <v>7.424730822631096</v>
      </c>
      <c r="DQ29" s="21">
        <v>9.2949796418706736</v>
      </c>
      <c r="DR29" s="21">
        <v>7.424730822631096</v>
      </c>
      <c r="DS29" s="21">
        <v>7.424730822631096</v>
      </c>
      <c r="DT29" s="21">
        <v>7.424730822631096</v>
      </c>
      <c r="DU29" s="21">
        <v>7.424730822631096</v>
      </c>
      <c r="DV29" s="21">
        <v>9.2949796418706736</v>
      </c>
      <c r="DW29" s="21">
        <v>8.3598552322508848</v>
      </c>
      <c r="DX29" s="21">
        <v>8.3598552322508848</v>
      </c>
      <c r="DY29" s="21">
        <v>9.2949796418706736</v>
      </c>
      <c r="DZ29" s="21">
        <v>7.424730822631096</v>
      </c>
      <c r="EA29" s="21">
        <v>7.424730822631096</v>
      </c>
      <c r="EB29" s="21">
        <v>7.424730822631096</v>
      </c>
      <c r="EC29" s="21">
        <v>8.3598552322508848</v>
      </c>
      <c r="ED29" s="21">
        <v>7.424730822631096</v>
      </c>
      <c r="EE29" s="21">
        <v>7.424730822631096</v>
      </c>
      <c r="EF29" s="21">
        <v>7.424730822631096</v>
      </c>
      <c r="EG29" s="21">
        <v>8.3598552322508848</v>
      </c>
      <c r="EH29" s="21">
        <v>8.3598552322508848</v>
      </c>
      <c r="EI29" s="21">
        <v>8.3598552322508848</v>
      </c>
      <c r="EJ29" s="21">
        <v>7.424730822631096</v>
      </c>
      <c r="EK29" s="21">
        <v>7.424730822631096</v>
      </c>
      <c r="EL29" s="21">
        <v>7.424730822631096</v>
      </c>
      <c r="EM29" s="21">
        <v>7.424730822631096</v>
      </c>
      <c r="EN29" s="21">
        <v>9.2949796418706736</v>
      </c>
      <c r="EO29" s="21">
        <v>9.2949796418706736</v>
      </c>
      <c r="EP29" s="21">
        <v>9.2949796418706736</v>
      </c>
      <c r="EQ29" s="21">
        <v>7.424730822631096</v>
      </c>
      <c r="ER29" s="21">
        <v>7.424730822631096</v>
      </c>
      <c r="ES29" s="21">
        <v>9.2949796418706736</v>
      </c>
      <c r="ET29" s="21">
        <v>7.424730822631096</v>
      </c>
      <c r="EU29" s="21">
        <v>7.424730822631096</v>
      </c>
      <c r="EV29" s="21">
        <v>9.2949796418706736</v>
      </c>
      <c r="EW29" s="21">
        <v>7.424730822631096</v>
      </c>
      <c r="EX29" s="21">
        <v>9.2949796418706736</v>
      </c>
      <c r="EY29" s="21">
        <v>8.3598552322508848</v>
      </c>
      <c r="EZ29" s="21">
        <v>9.2949796418706736</v>
      </c>
      <c r="FA29" s="21">
        <v>7.424730822631096</v>
      </c>
      <c r="FB29" s="21">
        <v>7.424730822631096</v>
      </c>
      <c r="FC29" s="21">
        <v>9.2949796418706736</v>
      </c>
      <c r="FD29" s="21">
        <v>7.424730822631096</v>
      </c>
      <c r="FE29" s="21">
        <v>7.424730822631096</v>
      </c>
      <c r="FF29" s="21">
        <v>7.424730822631096</v>
      </c>
      <c r="FG29" s="21">
        <v>8.3598552322508848</v>
      </c>
      <c r="FH29" s="21">
        <v>9.2949796418706736</v>
      </c>
      <c r="FI29" s="21">
        <v>7.424730822631096</v>
      </c>
      <c r="FJ29" s="21">
        <v>9.2949796418706736</v>
      </c>
      <c r="FK29" s="21">
        <v>7.424730822631096</v>
      </c>
      <c r="FL29" s="21">
        <v>7.424730822631096</v>
      </c>
      <c r="FM29" s="21">
        <v>7.424730822631096</v>
      </c>
      <c r="FN29" s="21">
        <v>7.424730822631096</v>
      </c>
      <c r="FO29" s="21">
        <v>7.424730822631096</v>
      </c>
      <c r="FP29" s="21">
        <v>7.424730822631096</v>
      </c>
      <c r="FQ29" s="21">
        <v>7.424730822631096</v>
      </c>
      <c r="FR29" s="21">
        <v>7.424730822631096</v>
      </c>
      <c r="FS29" s="21">
        <v>9.2949796418706736</v>
      </c>
      <c r="FT29" s="21">
        <v>9.2949796418706736</v>
      </c>
      <c r="FU29" s="21">
        <v>9.2949796418706736</v>
      </c>
      <c r="FV29" s="21">
        <v>9.2949796418706736</v>
      </c>
      <c r="FW29" s="21">
        <v>7.424730822631096</v>
      </c>
      <c r="FX29" s="21">
        <v>7.424730822631096</v>
      </c>
      <c r="FY29" s="21">
        <v>7.424730822631096</v>
      </c>
      <c r="FZ29" s="21">
        <v>7.424730822631096</v>
      </c>
      <c r="GA29" s="21">
        <v>7.424730822631096</v>
      </c>
      <c r="GB29" s="21">
        <v>9.2949796418706736</v>
      </c>
      <c r="GC29" s="21">
        <v>7.424730822631096</v>
      </c>
      <c r="GD29" s="21">
        <v>9.2949796418706736</v>
      </c>
      <c r="GE29" s="21">
        <v>7.424730822631096</v>
      </c>
      <c r="GF29" s="21">
        <v>9.2949796418706736</v>
      </c>
      <c r="GG29" s="21">
        <v>8.3598552322508848</v>
      </c>
      <c r="GH29" s="21">
        <v>7.424730822631096</v>
      </c>
      <c r="GI29" s="21">
        <v>7.424730822631096</v>
      </c>
      <c r="GJ29" s="21">
        <v>7.424730822631096</v>
      </c>
      <c r="GK29" s="21">
        <v>7.424730822631096</v>
      </c>
      <c r="GL29" s="21">
        <v>7.424730822631096</v>
      </c>
      <c r="GM29" s="21">
        <v>7.424730822631096</v>
      </c>
      <c r="GN29" s="21">
        <v>9.2949796418706736</v>
      </c>
      <c r="GO29" s="21">
        <v>7.424730822631096</v>
      </c>
      <c r="GP29" s="21">
        <v>7.424730822631096</v>
      </c>
      <c r="GQ29" s="21">
        <v>7.424730822631096</v>
      </c>
      <c r="GR29" s="21">
        <v>7.424730822631096</v>
      </c>
      <c r="GS29" s="21">
        <v>7.424730822631096</v>
      </c>
      <c r="GT29" s="21">
        <v>7.424730822631096</v>
      </c>
      <c r="GU29" s="21">
        <v>7.424730822631096</v>
      </c>
      <c r="GV29" s="21">
        <v>9.2949796418706736</v>
      </c>
      <c r="GW29" s="21">
        <v>9.2949796418706736</v>
      </c>
      <c r="GX29" s="21">
        <v>7.424730822631096</v>
      </c>
      <c r="GY29" s="21">
        <v>7.424730822631096</v>
      </c>
      <c r="GZ29" s="21">
        <v>7.424730822631096</v>
      </c>
      <c r="HA29" s="21">
        <v>7.424730822631096</v>
      </c>
      <c r="HB29" s="21">
        <v>8.3598552322508848</v>
      </c>
      <c r="HC29" s="21">
        <v>7.424730822631096</v>
      </c>
      <c r="HD29" s="21">
        <v>8.3598552322508848</v>
      </c>
      <c r="HE29" s="21">
        <v>8.3598552322508848</v>
      </c>
      <c r="HF29" s="21">
        <v>7.424730822631096</v>
      </c>
      <c r="HG29" s="21">
        <v>7.424730822631096</v>
      </c>
      <c r="HH29" s="21">
        <v>7.424730822631096</v>
      </c>
      <c r="HI29" s="21">
        <v>9.2949796418706736</v>
      </c>
      <c r="HJ29" s="21">
        <v>7.424730822631096</v>
      </c>
      <c r="HK29" s="21">
        <v>7.424730822631096</v>
      </c>
      <c r="HL29" s="21">
        <v>7.424730822631096</v>
      </c>
      <c r="HM29" s="21">
        <v>9.2949796418706736</v>
      </c>
      <c r="HN29" s="21">
        <v>8.3598552322508848</v>
      </c>
      <c r="HO29" s="21">
        <v>9.2949796418706736</v>
      </c>
      <c r="HP29" s="21">
        <v>8.3598552322508848</v>
      </c>
      <c r="HQ29" s="21">
        <v>7.424730822631096</v>
      </c>
      <c r="HR29" s="21">
        <v>8.3598552322508848</v>
      </c>
      <c r="HS29" s="21">
        <v>7.424730822631096</v>
      </c>
      <c r="HT29" s="21">
        <v>7.424730822631096</v>
      </c>
      <c r="HU29" s="21">
        <v>7.424730822631096</v>
      </c>
      <c r="HV29" s="21">
        <v>7.424730822631096</v>
      </c>
      <c r="HW29" s="21">
        <v>7.424730822631096</v>
      </c>
      <c r="HX29" s="21">
        <v>7.424730822631096</v>
      </c>
      <c r="HY29" s="21">
        <v>9.2949796418706736</v>
      </c>
      <c r="HZ29" s="21">
        <v>7.424730822631096</v>
      </c>
      <c r="IA29" s="21">
        <v>8.3598552322508848</v>
      </c>
      <c r="IB29" s="21">
        <v>7.424730822631096</v>
      </c>
      <c r="IC29" s="21">
        <v>7.424730822631096</v>
      </c>
      <c r="ID29" s="21">
        <v>7.424730822631096</v>
      </c>
      <c r="IE29" s="21">
        <v>9.2949796418706736</v>
      </c>
      <c r="IF29" s="21">
        <v>7.424730822631096</v>
      </c>
      <c r="IG29" s="21">
        <v>9.2949796418706736</v>
      </c>
      <c r="IH29" s="21">
        <v>7.424730822631096</v>
      </c>
      <c r="II29" s="21">
        <v>8.3598552322508848</v>
      </c>
      <c r="IJ29" s="21">
        <v>7.424730822631096</v>
      </c>
      <c r="IK29" s="21">
        <v>7.424730822631096</v>
      </c>
      <c r="IL29" s="21">
        <v>7.424730822631096</v>
      </c>
      <c r="IM29" s="21">
        <v>9.2949796418706736</v>
      </c>
      <c r="IN29" s="21">
        <v>7.424730822631096</v>
      </c>
      <c r="IO29" s="21">
        <v>8.3598552322508848</v>
      </c>
      <c r="IP29" s="21">
        <v>7.424730822631096</v>
      </c>
      <c r="IQ29" s="21">
        <v>9.2949796418706736</v>
      </c>
      <c r="IR29" s="21">
        <v>7.424730822631096</v>
      </c>
      <c r="IS29" s="21">
        <v>7.424730822631096</v>
      </c>
      <c r="IT29" s="21">
        <v>7.424730822631096</v>
      </c>
      <c r="IU29" s="21">
        <v>8.3598552322508848</v>
      </c>
      <c r="IV29" s="21">
        <v>9.2949796418706736</v>
      </c>
      <c r="IW29" s="21">
        <v>9.2949796418706736</v>
      </c>
      <c r="IX29" s="21">
        <v>9.2949796418706736</v>
      </c>
      <c r="IY29" s="21">
        <v>7.424730822631096</v>
      </c>
      <c r="IZ29" s="21">
        <v>8.3598552322508848</v>
      </c>
      <c r="JA29" s="21">
        <v>9.2949796418706736</v>
      </c>
      <c r="JB29" s="21">
        <v>8.3598552322508848</v>
      </c>
      <c r="JC29" s="21">
        <v>7.424730822631096</v>
      </c>
      <c r="JD29" s="21">
        <v>8.3598552322508848</v>
      </c>
      <c r="JE29" s="21">
        <v>9.2949796418706736</v>
      </c>
      <c r="JF29" s="21">
        <v>7.424730822631096</v>
      </c>
      <c r="JG29" s="21">
        <v>7.424730822631096</v>
      </c>
      <c r="JH29" s="21">
        <v>9.2949796418706736</v>
      </c>
      <c r="JI29" s="21">
        <v>7.424730822631096</v>
      </c>
      <c r="JJ29" s="21">
        <v>7.424730822631096</v>
      </c>
      <c r="JK29" s="21">
        <v>9.2949796418706736</v>
      </c>
      <c r="JL29" s="21">
        <v>7.424730822631096</v>
      </c>
      <c r="JM29" s="21">
        <v>8.3598552322508848</v>
      </c>
      <c r="JN29" s="21">
        <v>9.2949796418706736</v>
      </c>
      <c r="JO29" s="21">
        <v>7.424730822631096</v>
      </c>
      <c r="JP29" s="21">
        <v>7.424730822631096</v>
      </c>
      <c r="JQ29" s="21">
        <v>7.424730822631096</v>
      </c>
      <c r="JR29" s="21">
        <v>8.3598552322508848</v>
      </c>
      <c r="JS29" s="21">
        <v>7.424730822631096</v>
      </c>
      <c r="JT29" s="21">
        <v>7.424730822631096</v>
      </c>
      <c r="JU29" s="21">
        <v>7.424730822631096</v>
      </c>
      <c r="JV29" s="21">
        <v>7.424730822631096</v>
      </c>
      <c r="JW29" s="21">
        <v>7.424730822631096</v>
      </c>
      <c r="JX29" s="21">
        <v>7.424730822631096</v>
      </c>
      <c r="JY29" s="21">
        <v>7.424730822631096</v>
      </c>
      <c r="JZ29" s="21">
        <v>7.424730822631096</v>
      </c>
      <c r="KA29" s="21">
        <v>9.2949796418706736</v>
      </c>
      <c r="KB29" s="21">
        <v>7.424730822631096</v>
      </c>
      <c r="KC29" s="21">
        <v>7.424730822631096</v>
      </c>
      <c r="KD29" s="21">
        <v>9.2949796418706736</v>
      </c>
      <c r="KE29" s="21">
        <v>7.424730822631096</v>
      </c>
      <c r="KF29" s="21">
        <v>7.424730822631096</v>
      </c>
      <c r="KG29" s="21">
        <v>8.3598552322508848</v>
      </c>
      <c r="KH29" s="21">
        <v>8.3598552322508848</v>
      </c>
      <c r="KI29" s="21">
        <v>7.424730822631096</v>
      </c>
      <c r="KJ29" s="21">
        <v>7.424730822631096</v>
      </c>
      <c r="KK29" s="21">
        <v>7.424730822631096</v>
      </c>
      <c r="KL29" s="21">
        <v>7.424730822631096</v>
      </c>
      <c r="KM29" s="21">
        <v>8.3598552322508848</v>
      </c>
      <c r="KN29" s="21">
        <v>7.424730822631096</v>
      </c>
      <c r="KO29" s="21">
        <v>8.3598552322508848</v>
      </c>
      <c r="KP29" s="21">
        <v>7.424730822631096</v>
      </c>
      <c r="KQ29" s="21">
        <v>7.424730822631096</v>
      </c>
      <c r="KR29" s="21">
        <v>7.424730822631096</v>
      </c>
      <c r="KS29" s="21">
        <v>7.424730822631096</v>
      </c>
      <c r="KT29" s="21">
        <v>7.424730822631096</v>
      </c>
      <c r="KU29" s="21">
        <v>7.424730822631096</v>
      </c>
      <c r="KV29" s="21">
        <v>7.424730822631096</v>
      </c>
      <c r="KW29" s="21">
        <v>7.424730822631096</v>
      </c>
      <c r="KX29" s="21">
        <v>8.3598552322508848</v>
      </c>
      <c r="KY29" s="21">
        <v>7.424730822631096</v>
      </c>
      <c r="KZ29" s="21">
        <v>9.2949796418706736</v>
      </c>
      <c r="LA29" s="21">
        <v>8.3598552322508848</v>
      </c>
      <c r="LB29" s="21">
        <v>9.2949796418706736</v>
      </c>
      <c r="LC29" s="21">
        <v>7.424730822631096</v>
      </c>
      <c r="LD29" s="21">
        <v>8.3598552322508848</v>
      </c>
      <c r="LE29" s="21">
        <v>7.424730822631096</v>
      </c>
      <c r="LF29" s="21">
        <v>8.3598552322508848</v>
      </c>
      <c r="LG29" s="21">
        <v>8.3598552322508848</v>
      </c>
      <c r="LH29" s="21">
        <v>9.2949796418706736</v>
      </c>
      <c r="LI29" s="21">
        <v>7.424730822631096</v>
      </c>
      <c r="LJ29" s="21">
        <v>9.2949796418706736</v>
      </c>
      <c r="LK29" s="21">
        <v>7.424730822631096</v>
      </c>
      <c r="LL29" s="21">
        <v>7.424730822631096</v>
      </c>
      <c r="LM29" s="21">
        <v>8.3598552322508848</v>
      </c>
      <c r="LN29" s="21">
        <v>7.424730822631096</v>
      </c>
      <c r="LO29" s="21">
        <v>7.424730822631096</v>
      </c>
      <c r="LP29" s="21">
        <v>7.424730822631096</v>
      </c>
      <c r="LQ29" s="21">
        <v>9.2949796418706736</v>
      </c>
      <c r="LR29" s="21">
        <v>8.3598552322508848</v>
      </c>
      <c r="LS29" s="21">
        <v>9.2949796418706736</v>
      </c>
      <c r="LT29" s="21">
        <v>7.424730822631096</v>
      </c>
      <c r="LU29" s="21">
        <v>9.2949796418706736</v>
      </c>
      <c r="LV29" s="21">
        <v>7.424730822631096</v>
      </c>
      <c r="LW29" s="21">
        <v>7.424730822631096</v>
      </c>
      <c r="LX29" s="21">
        <v>7.424730822631096</v>
      </c>
      <c r="LY29" s="21">
        <v>7.424730822631096</v>
      </c>
      <c r="LZ29" s="21">
        <v>7.424730822631096</v>
      </c>
      <c r="MA29" s="21">
        <v>7.424730822631096</v>
      </c>
      <c r="MB29" s="21">
        <v>7.424730822631096</v>
      </c>
      <c r="MC29" s="21">
        <v>9.2949796418706736</v>
      </c>
      <c r="MD29" s="21">
        <v>7.424730822631096</v>
      </c>
      <c r="ME29" s="21">
        <v>7.424730822631096</v>
      </c>
      <c r="MF29" s="21">
        <v>9.2949796418706736</v>
      </c>
      <c r="MG29" s="21">
        <v>8.3598552322508848</v>
      </c>
      <c r="MH29" s="21">
        <v>7.424730822631096</v>
      </c>
      <c r="MI29" s="21">
        <v>7.424730822631096</v>
      </c>
      <c r="MJ29" s="21">
        <v>7.424730822631096</v>
      </c>
      <c r="MK29" s="21">
        <v>9.2949796418706736</v>
      </c>
      <c r="ML29" s="21">
        <v>8.3598552322508848</v>
      </c>
      <c r="MM29" s="21">
        <v>7.424730822631096</v>
      </c>
      <c r="MN29" s="21">
        <v>7.424730822631096</v>
      </c>
      <c r="MO29" s="21">
        <v>9.2949796418706736</v>
      </c>
      <c r="MP29" s="21">
        <v>7.424730822631096</v>
      </c>
      <c r="MQ29" s="21">
        <v>9.2949796418706736</v>
      </c>
      <c r="MR29" s="21">
        <v>7.424730822631096</v>
      </c>
      <c r="MS29" s="21">
        <v>7.424730822631096</v>
      </c>
      <c r="MT29" s="21">
        <v>7.424730822631096</v>
      </c>
      <c r="MU29" s="21">
        <v>8.3598552322508848</v>
      </c>
      <c r="MV29" s="21">
        <v>7.424730822631096</v>
      </c>
      <c r="MW29" s="21">
        <v>9.2949796418706736</v>
      </c>
      <c r="MX29" s="21">
        <v>7.424730822631096</v>
      </c>
      <c r="MY29" s="21">
        <v>8.3598552322508848</v>
      </c>
      <c r="MZ29" s="21">
        <v>7.424730822631096</v>
      </c>
      <c r="NA29" s="21">
        <v>7.424730822631096</v>
      </c>
      <c r="NB29" s="21">
        <v>7.424730822631096</v>
      </c>
      <c r="NC29" s="21">
        <v>8.3598552322508848</v>
      </c>
      <c r="ND29" s="21">
        <v>9.2949796418706736</v>
      </c>
      <c r="NE29" s="21">
        <v>7.424730822631096</v>
      </c>
      <c r="NF29" s="21">
        <v>7.424730822631096</v>
      </c>
      <c r="NG29" s="21">
        <v>9.2949796418706736</v>
      </c>
      <c r="NH29" s="21">
        <v>7.424730822631096</v>
      </c>
      <c r="NI29" s="21">
        <v>7.424730822631096</v>
      </c>
      <c r="NJ29" s="21">
        <v>7.424730822631096</v>
      </c>
      <c r="NK29" s="21">
        <v>9.2949796418706736</v>
      </c>
      <c r="NL29" s="21">
        <v>7.424730822631096</v>
      </c>
      <c r="NM29" s="21">
        <v>7.424730822631096</v>
      </c>
      <c r="NN29" s="21">
        <v>7.424730822631096</v>
      </c>
      <c r="NO29" s="21">
        <v>7.424730822631096</v>
      </c>
      <c r="NP29" s="21">
        <v>8.3598552322508848</v>
      </c>
      <c r="NQ29" s="21">
        <v>7.424730822631096</v>
      </c>
      <c r="NR29" s="21">
        <v>8.3598552322508848</v>
      </c>
      <c r="NS29" s="21">
        <v>9.2949796418706736</v>
      </c>
      <c r="NT29" s="21">
        <v>7.424730822631096</v>
      </c>
      <c r="NU29" s="21">
        <v>7.424730822631096</v>
      </c>
      <c r="NV29" s="21">
        <v>7.424730822631096</v>
      </c>
      <c r="NW29" s="21">
        <v>7.424730822631096</v>
      </c>
      <c r="NX29" s="21">
        <v>8.3598552322508848</v>
      </c>
      <c r="NY29" s="21">
        <v>8.3598552322508848</v>
      </c>
      <c r="NZ29" s="21">
        <v>7.424730822631096</v>
      </c>
      <c r="OA29" s="21">
        <v>7.424730822631096</v>
      </c>
      <c r="OB29" s="21">
        <v>7.424730822631096</v>
      </c>
      <c r="OC29" s="21">
        <v>9.2949796418706736</v>
      </c>
      <c r="OD29" s="21">
        <v>7.424730822631096</v>
      </c>
      <c r="OE29" s="21">
        <v>7.424730822631096</v>
      </c>
      <c r="OF29" s="21">
        <v>7.424730822631096</v>
      </c>
      <c r="OG29" s="21">
        <v>8.3598552322508848</v>
      </c>
      <c r="OH29" s="21">
        <v>8.3598552322508848</v>
      </c>
      <c r="OI29" s="21">
        <v>7.424730822631096</v>
      </c>
      <c r="OJ29" s="21">
        <v>7.424730822631096</v>
      </c>
      <c r="OK29" s="21">
        <v>9.2949796418706736</v>
      </c>
      <c r="OL29" s="21">
        <v>7.424730822631096</v>
      </c>
      <c r="OM29" s="21">
        <v>8.3598552322508848</v>
      </c>
      <c r="ON29" s="21">
        <v>7.424730822631096</v>
      </c>
      <c r="OO29" s="21">
        <v>7.424730822631096</v>
      </c>
      <c r="OP29" s="21">
        <v>7.424730822631096</v>
      </c>
      <c r="OQ29" s="21">
        <v>8.3598552322508848</v>
      </c>
      <c r="OR29" s="21">
        <v>7.424730822631096</v>
      </c>
      <c r="OS29" s="21">
        <v>7.424730822631096</v>
      </c>
      <c r="OT29" s="21">
        <v>8.3598552322508848</v>
      </c>
      <c r="OU29" s="21">
        <v>7.424730822631096</v>
      </c>
      <c r="OV29" s="21">
        <v>7.424730822631096</v>
      </c>
      <c r="OW29" s="21">
        <v>9.2949796418706736</v>
      </c>
      <c r="OX29" s="21">
        <v>7.424730822631096</v>
      </c>
      <c r="OY29" s="21">
        <v>8.3598552322508848</v>
      </c>
      <c r="OZ29" s="21">
        <v>7.424730822631096</v>
      </c>
      <c r="PA29" s="21">
        <v>7.424730822631096</v>
      </c>
      <c r="PB29" s="21">
        <v>8.3598552322508848</v>
      </c>
      <c r="PC29" s="21">
        <v>9.2949796418706736</v>
      </c>
      <c r="PD29" s="21">
        <v>7.424730822631096</v>
      </c>
      <c r="PE29" s="21">
        <v>8.3598552322508848</v>
      </c>
      <c r="PF29" s="21">
        <v>7.424730822631096</v>
      </c>
      <c r="PG29" s="21">
        <v>9.2949796418706736</v>
      </c>
      <c r="PH29" s="21">
        <v>8.3598552322508848</v>
      </c>
      <c r="PI29" s="21">
        <v>7.424730822631096</v>
      </c>
      <c r="PJ29" s="21">
        <v>7.424730822631096</v>
      </c>
      <c r="PK29" s="21">
        <v>7.424730822631096</v>
      </c>
      <c r="PL29" s="21">
        <v>8.3598552322508848</v>
      </c>
      <c r="PM29" s="21">
        <v>7.424730822631096</v>
      </c>
      <c r="PN29" s="21">
        <v>9.2949796418706736</v>
      </c>
      <c r="PO29" s="21">
        <v>9.2949796418706736</v>
      </c>
      <c r="PP29" s="21">
        <v>7.424730822631096</v>
      </c>
      <c r="PQ29" s="21">
        <v>8.3598552322508848</v>
      </c>
      <c r="PR29" s="21">
        <v>8.3598552322508848</v>
      </c>
      <c r="PS29" s="21">
        <v>9.2949796418706736</v>
      </c>
      <c r="PT29" s="21">
        <v>7.424730822631096</v>
      </c>
      <c r="PU29" s="21">
        <v>8.3598552322508848</v>
      </c>
      <c r="PV29" s="21">
        <v>8.3598552322508848</v>
      </c>
      <c r="PW29" s="21">
        <v>7.424730822631096</v>
      </c>
      <c r="PX29" s="21">
        <v>7.424730822631096</v>
      </c>
      <c r="PY29" s="21">
        <v>8.3598552322508848</v>
      </c>
      <c r="PZ29" s="21">
        <v>7.424730822631096</v>
      </c>
      <c r="QA29" s="21">
        <v>7.424730822631096</v>
      </c>
      <c r="QB29" s="21">
        <v>9.2949796418706736</v>
      </c>
      <c r="QC29" s="21">
        <v>9.2949796418706736</v>
      </c>
      <c r="QD29" s="21">
        <v>9.2949796418706736</v>
      </c>
      <c r="QE29" s="21">
        <v>7.424730822631096</v>
      </c>
      <c r="QF29" s="21">
        <v>9.2949796418706736</v>
      </c>
      <c r="QG29" s="21">
        <v>9.2949796418706736</v>
      </c>
      <c r="QH29" s="21">
        <v>7.424730822631096</v>
      </c>
      <c r="QI29" s="21">
        <v>7.424730822631096</v>
      </c>
      <c r="QJ29" s="21">
        <v>8.3598552322508848</v>
      </c>
      <c r="QK29" s="21">
        <v>9.2949796418706736</v>
      </c>
      <c r="QL29" s="21">
        <v>7.424730822631096</v>
      </c>
      <c r="QM29" s="21">
        <v>9.2949796418706736</v>
      </c>
      <c r="QN29" s="21">
        <v>7.424730822631096</v>
      </c>
      <c r="QO29" s="21">
        <v>7.424730822631096</v>
      </c>
      <c r="QP29" s="21">
        <v>7.424730822631096</v>
      </c>
      <c r="QQ29" s="21">
        <v>9.2949796418706736</v>
      </c>
      <c r="QR29" s="21">
        <v>7.424730822631096</v>
      </c>
      <c r="QS29" s="21">
        <v>8.3598552322508848</v>
      </c>
      <c r="QT29" s="21">
        <v>8.3598552322508848</v>
      </c>
      <c r="QU29" s="21">
        <v>7.424730822631096</v>
      </c>
      <c r="QV29" s="21">
        <v>8.3598552322508848</v>
      </c>
      <c r="QW29" s="21">
        <v>7.424730822631096</v>
      </c>
      <c r="QX29" s="21">
        <v>7.424730822631096</v>
      </c>
      <c r="QY29" s="21">
        <v>7.424730822631096</v>
      </c>
      <c r="QZ29" s="21">
        <v>8.3598552322508848</v>
      </c>
      <c r="RA29" s="21">
        <v>9.2949796418706736</v>
      </c>
      <c r="RB29" s="21">
        <v>7.424730822631096</v>
      </c>
      <c r="RC29" s="21">
        <v>8.3598552322508848</v>
      </c>
      <c r="RD29" s="21">
        <v>7.424730822631096</v>
      </c>
      <c r="RE29" s="21">
        <v>7.424730822631096</v>
      </c>
      <c r="RF29" s="21">
        <v>8.3598552322508848</v>
      </c>
      <c r="RG29" s="21">
        <v>9.2949796418706736</v>
      </c>
      <c r="RH29" s="21">
        <v>7.424730822631096</v>
      </c>
      <c r="RI29" s="21">
        <v>8.3598552322508848</v>
      </c>
      <c r="RJ29" s="21">
        <v>8.3598552322508848</v>
      </c>
      <c r="RK29" s="21">
        <v>9.2949796418706736</v>
      </c>
      <c r="RL29" s="21">
        <v>7.424730822631096</v>
      </c>
      <c r="RM29" s="21">
        <v>7.424730822631096</v>
      </c>
      <c r="RN29" s="21">
        <v>8.3598552322508848</v>
      </c>
      <c r="RO29" s="21">
        <v>7.424730822631096</v>
      </c>
      <c r="RP29" s="21">
        <v>7.424730822631096</v>
      </c>
      <c r="RQ29" s="21">
        <v>7.424730822631096</v>
      </c>
      <c r="RR29" s="21">
        <v>9.2949796418706736</v>
      </c>
      <c r="RS29" s="21">
        <v>7.424730822631096</v>
      </c>
      <c r="RT29" s="21">
        <v>8.3598552322508848</v>
      </c>
      <c r="RU29" s="21">
        <v>7.424730822631096</v>
      </c>
      <c r="RV29" s="21">
        <v>7.424730822631096</v>
      </c>
      <c r="RW29" s="21">
        <v>8.3598552322508848</v>
      </c>
      <c r="RX29" s="21">
        <v>7.424730822631096</v>
      </c>
      <c r="RY29" s="21">
        <v>7.424730822631096</v>
      </c>
      <c r="RZ29" s="21">
        <v>8.3598552322508848</v>
      </c>
      <c r="SA29" s="21">
        <v>7.424730822631096</v>
      </c>
      <c r="SB29" s="21">
        <v>9.2949796418706736</v>
      </c>
      <c r="SC29" s="21">
        <v>7.424730822631096</v>
      </c>
      <c r="SD29" s="21">
        <v>9.2949796418706736</v>
      </c>
      <c r="SE29" s="21">
        <v>7.424730822631096</v>
      </c>
      <c r="SF29" s="21">
        <v>9.2949796418706736</v>
      </c>
      <c r="SG29" s="21">
        <v>7.424730822631096</v>
      </c>
      <c r="SH29" s="21">
        <v>7.424730822631096</v>
      </c>
      <c r="SI29" s="21">
        <v>8.3598552322508848</v>
      </c>
      <c r="SJ29" s="21">
        <v>8.3598552322508848</v>
      </c>
      <c r="SK29" s="21">
        <v>7.424730822631096</v>
      </c>
      <c r="SL29" s="21">
        <v>7.424730822631096</v>
      </c>
      <c r="SM29" s="21">
        <v>7.424730822631096</v>
      </c>
      <c r="SN29" s="21">
        <v>7.424730822631096</v>
      </c>
    </row>
    <row r="30" spans="1:508" x14ac:dyDescent="0.35">
      <c r="A30" s="157">
        <v>54789</v>
      </c>
      <c r="B30" s="4">
        <v>7.63</v>
      </c>
      <c r="C30" s="4">
        <v>7.63</v>
      </c>
      <c r="D30" s="4">
        <v>7.63</v>
      </c>
      <c r="E30" s="4">
        <v>7.63</v>
      </c>
      <c r="F30" s="4">
        <v>7.63</v>
      </c>
      <c r="G30" s="4">
        <v>7.63</v>
      </c>
      <c r="H30" s="4">
        <v>7.63</v>
      </c>
      <c r="I30" s="4">
        <v>9.5356621388007277</v>
      </c>
      <c r="J30" s="4">
        <v>7.5723812490175435</v>
      </c>
      <c r="K30" s="4">
        <v>8.5820959249206545</v>
      </c>
      <c r="L30" s="4">
        <v>7.6285297110405814</v>
      </c>
      <c r="M30" s="4">
        <v>8.5820959249206545</v>
      </c>
      <c r="N30" s="4">
        <v>7.5162327869945065</v>
      </c>
      <c r="O30" s="4">
        <v>7.6285297110405814</v>
      </c>
      <c r="P30" s="4">
        <v>7.5723812490175435</v>
      </c>
      <c r="Q30" s="4">
        <v>7.6285297110405814</v>
      </c>
      <c r="R30" s="4">
        <v>8.5820959249206545</v>
      </c>
      <c r="S30" s="4">
        <v>7.6285297110405814</v>
      </c>
      <c r="T30" s="4">
        <v>8.5820959249206545</v>
      </c>
      <c r="U30" s="4">
        <v>7.5162327869945065</v>
      </c>
      <c r="V30" s="4">
        <v>7.5723812490175435</v>
      </c>
      <c r="W30" s="4">
        <v>7.6285297110405814</v>
      </c>
      <c r="X30" s="4">
        <v>8.5820959249206545</v>
      </c>
      <c r="Y30" s="4">
        <v>7.5162327869945065</v>
      </c>
      <c r="Z30" s="4">
        <v>7.6285297110405814</v>
      </c>
      <c r="AA30" s="4">
        <v>7.5723812490175435</v>
      </c>
      <c r="AB30" s="4">
        <v>9.5356621388007277</v>
      </c>
      <c r="AC30" s="4">
        <v>7.5162327869945065</v>
      </c>
      <c r="AD30" s="4">
        <v>7.6285297110405814</v>
      </c>
      <c r="AE30" s="4">
        <v>7.6285297110405814</v>
      </c>
      <c r="AF30" s="4">
        <v>7.5723812490175435</v>
      </c>
      <c r="AG30" s="4">
        <v>7.5723812490175435</v>
      </c>
      <c r="AH30" s="4">
        <v>7.6285297110405814</v>
      </c>
      <c r="AI30" s="4">
        <v>7.6285297110405814</v>
      </c>
      <c r="AJ30" s="4">
        <v>7.6285297110405814</v>
      </c>
      <c r="AK30" s="4">
        <v>7.5723812490175435</v>
      </c>
      <c r="AL30" s="4">
        <v>9.5356621388007277</v>
      </c>
      <c r="AM30" s="4">
        <v>8.5820959249206545</v>
      </c>
      <c r="AN30" s="4">
        <v>7.5723812490175435</v>
      </c>
      <c r="AO30" s="4">
        <v>7.5723812490175435</v>
      </c>
      <c r="AP30" s="4">
        <v>7.5723812490175435</v>
      </c>
      <c r="AQ30" s="4">
        <v>7.5723812490175435</v>
      </c>
      <c r="AR30" s="4">
        <v>9.5356621388007277</v>
      </c>
      <c r="AS30" s="4">
        <v>8.5820959249206545</v>
      </c>
      <c r="AT30" s="4">
        <v>7.5723812490175435</v>
      </c>
      <c r="AU30" s="4">
        <v>8.5820959249206545</v>
      </c>
      <c r="AV30" s="4">
        <v>9.5356621388007277</v>
      </c>
      <c r="AW30" s="4">
        <v>8.5820959249206545</v>
      </c>
      <c r="AX30" s="21">
        <v>7.5162327869945065</v>
      </c>
      <c r="AY30" s="21">
        <v>8.5820959249206545</v>
      </c>
      <c r="AZ30" s="21">
        <v>7.5162327869945065</v>
      </c>
      <c r="BA30" s="21">
        <v>9.5356621388007277</v>
      </c>
      <c r="BB30" s="21">
        <v>7.5723812490175435</v>
      </c>
      <c r="BC30" s="21">
        <v>9.5356621388007277</v>
      </c>
      <c r="BD30" s="21">
        <v>7.5723812490175435</v>
      </c>
      <c r="BE30" s="21">
        <v>7.5162327869945065</v>
      </c>
      <c r="BF30" s="21">
        <v>7.5723812490175435</v>
      </c>
      <c r="BG30" s="21">
        <v>8.5820959249206545</v>
      </c>
      <c r="BH30" s="21">
        <v>7.6285297110405814</v>
      </c>
      <c r="BI30" s="21">
        <v>9.5356621388007277</v>
      </c>
      <c r="BJ30" s="21">
        <v>7.5723812490175435</v>
      </c>
      <c r="BK30" s="21">
        <v>7.5723812490175435</v>
      </c>
      <c r="BL30" s="21">
        <v>8.5820959249206545</v>
      </c>
      <c r="BM30" s="21">
        <v>9.5356621388007277</v>
      </c>
      <c r="BN30" s="21">
        <v>7.6285297110405814</v>
      </c>
      <c r="BO30" s="21">
        <v>7.5723812490175435</v>
      </c>
      <c r="BP30" s="21">
        <v>9.5356621388007277</v>
      </c>
      <c r="BQ30" s="21">
        <v>7.5162327869945065</v>
      </c>
      <c r="BR30" s="21">
        <v>7.5162327869945065</v>
      </c>
      <c r="BS30" s="21">
        <v>8.5820959249206545</v>
      </c>
      <c r="BT30" s="21">
        <v>9.5356621388007277</v>
      </c>
      <c r="BU30" s="21">
        <v>7.6285297110405814</v>
      </c>
      <c r="BV30" s="21">
        <v>7.5723812490175435</v>
      </c>
      <c r="BW30" s="21">
        <v>8.5820959249206545</v>
      </c>
      <c r="BX30" s="21">
        <v>7.5162327869945065</v>
      </c>
      <c r="BY30" s="21">
        <v>8.5820959249206545</v>
      </c>
      <c r="BZ30" s="21">
        <v>7.5162327869945065</v>
      </c>
      <c r="CA30" s="21">
        <v>8.5820959249206545</v>
      </c>
      <c r="CB30" s="21">
        <v>9.5356621388007277</v>
      </c>
      <c r="CC30" s="21">
        <v>7.5162327869945065</v>
      </c>
      <c r="CD30" s="21">
        <v>7.5723812490175435</v>
      </c>
      <c r="CE30" s="21">
        <v>8.5820959249206545</v>
      </c>
      <c r="CF30" s="21">
        <v>8.5820959249206545</v>
      </c>
      <c r="CG30" s="21">
        <v>9.5356621388007277</v>
      </c>
      <c r="CH30" s="21">
        <v>9.5356621388007277</v>
      </c>
      <c r="CI30" s="21">
        <v>7.5723812490175435</v>
      </c>
      <c r="CJ30" s="21">
        <v>7.6285297110405814</v>
      </c>
      <c r="CK30" s="21">
        <v>7.5162327869945065</v>
      </c>
      <c r="CL30" s="21">
        <v>8.5820959249206545</v>
      </c>
      <c r="CM30" s="21">
        <v>7.5162327869945065</v>
      </c>
      <c r="CN30" s="21">
        <v>9.5356621388007277</v>
      </c>
      <c r="CO30" s="21">
        <v>7.5723812490175435</v>
      </c>
      <c r="CP30" s="21">
        <v>7.5162327869945065</v>
      </c>
      <c r="CQ30" s="21">
        <v>7.6285297110405814</v>
      </c>
      <c r="CR30" s="21">
        <v>7.5723812490175435</v>
      </c>
      <c r="CS30" s="21">
        <v>7.5162327869945065</v>
      </c>
      <c r="CT30" s="21">
        <v>7.5723812490175435</v>
      </c>
      <c r="CU30" s="21">
        <v>7.5162327869945065</v>
      </c>
      <c r="CV30" s="21">
        <v>7.5723812490175435</v>
      </c>
      <c r="CW30" s="21">
        <v>8.5820959249206545</v>
      </c>
      <c r="CX30" s="21">
        <v>7.5723812490175435</v>
      </c>
      <c r="CY30" s="21">
        <v>7.5162327869945065</v>
      </c>
      <c r="CZ30" s="21">
        <v>8.5820959249206545</v>
      </c>
      <c r="DA30" s="21">
        <v>9.5356621388007277</v>
      </c>
      <c r="DB30" s="21">
        <v>7.5162327869945065</v>
      </c>
      <c r="DC30" s="21">
        <v>7.5723812490175435</v>
      </c>
      <c r="DD30" s="21">
        <v>9.5356621388007277</v>
      </c>
      <c r="DE30" s="21">
        <v>8.5820959249206545</v>
      </c>
      <c r="DF30" s="21">
        <v>7.5723812490175435</v>
      </c>
      <c r="DG30" s="21">
        <v>8.5820959249206545</v>
      </c>
      <c r="DH30" s="21">
        <v>7.5162327869945065</v>
      </c>
      <c r="DI30" s="21">
        <v>7.5723812490175435</v>
      </c>
      <c r="DJ30" s="21">
        <v>7.6285297110405814</v>
      </c>
      <c r="DK30" s="21">
        <v>7.5723812490175435</v>
      </c>
      <c r="DL30" s="21">
        <v>9.5356621388007277</v>
      </c>
      <c r="DM30" s="21">
        <v>7.5162327869945065</v>
      </c>
      <c r="DN30" s="21">
        <v>9.5356621388007277</v>
      </c>
      <c r="DO30" s="21">
        <v>9.5356621388007277</v>
      </c>
      <c r="DP30" s="21">
        <v>7.6285297110405814</v>
      </c>
      <c r="DQ30" s="21">
        <v>9.5356621388007277</v>
      </c>
      <c r="DR30" s="21">
        <v>7.5723812490175435</v>
      </c>
      <c r="DS30" s="21">
        <v>7.5723812490175435</v>
      </c>
      <c r="DT30" s="21">
        <v>7.6285297110405814</v>
      </c>
      <c r="DU30" s="21">
        <v>7.5162327869945065</v>
      </c>
      <c r="DV30" s="21">
        <v>9.5356621388007277</v>
      </c>
      <c r="DW30" s="21">
        <v>8.5820959249206545</v>
      </c>
      <c r="DX30" s="21">
        <v>8.5820959249206545</v>
      </c>
      <c r="DY30" s="21">
        <v>9.5356621388007277</v>
      </c>
      <c r="DZ30" s="21">
        <v>7.5162327869945065</v>
      </c>
      <c r="EA30" s="21">
        <v>7.5723812490175435</v>
      </c>
      <c r="EB30" s="21">
        <v>7.5723812490175435</v>
      </c>
      <c r="EC30" s="21">
        <v>8.5820959249206545</v>
      </c>
      <c r="ED30" s="21">
        <v>7.5162327869945065</v>
      </c>
      <c r="EE30" s="21">
        <v>7.6285297110405814</v>
      </c>
      <c r="EF30" s="21">
        <v>7.5723812490175435</v>
      </c>
      <c r="EG30" s="21">
        <v>8.5820959249206545</v>
      </c>
      <c r="EH30" s="21">
        <v>8.5820959249206545</v>
      </c>
      <c r="EI30" s="21">
        <v>8.5820959249206545</v>
      </c>
      <c r="EJ30" s="21">
        <v>7.5723812490175435</v>
      </c>
      <c r="EK30" s="21">
        <v>7.5723812490175435</v>
      </c>
      <c r="EL30" s="21">
        <v>7.5723812490175435</v>
      </c>
      <c r="EM30" s="21">
        <v>7.5162327869945065</v>
      </c>
      <c r="EN30" s="21">
        <v>9.5356621388007277</v>
      </c>
      <c r="EO30" s="21">
        <v>9.5356621388007277</v>
      </c>
      <c r="EP30" s="21">
        <v>9.5356621388007277</v>
      </c>
      <c r="EQ30" s="21">
        <v>7.6285297110405814</v>
      </c>
      <c r="ER30" s="21">
        <v>7.5162327869945065</v>
      </c>
      <c r="ES30" s="21">
        <v>9.5356621388007277</v>
      </c>
      <c r="ET30" s="21">
        <v>7.5723812490175435</v>
      </c>
      <c r="EU30" s="21">
        <v>7.5723812490175435</v>
      </c>
      <c r="EV30" s="21">
        <v>9.5356621388007277</v>
      </c>
      <c r="EW30" s="21">
        <v>7.6285297110405814</v>
      </c>
      <c r="EX30" s="21">
        <v>9.5356621388007277</v>
      </c>
      <c r="EY30" s="21">
        <v>8.5820959249206545</v>
      </c>
      <c r="EZ30" s="21">
        <v>9.5356621388007277</v>
      </c>
      <c r="FA30" s="21">
        <v>7.6285297110405814</v>
      </c>
      <c r="FB30" s="21">
        <v>7.5723812490175435</v>
      </c>
      <c r="FC30" s="21">
        <v>9.5356621388007277</v>
      </c>
      <c r="FD30" s="21">
        <v>7.5723812490175435</v>
      </c>
      <c r="FE30" s="21">
        <v>7.5162327869945065</v>
      </c>
      <c r="FF30" s="21">
        <v>7.6285297110405814</v>
      </c>
      <c r="FG30" s="21">
        <v>8.5820959249206545</v>
      </c>
      <c r="FH30" s="21">
        <v>9.5356621388007277</v>
      </c>
      <c r="FI30" s="21">
        <v>7.5162327869945065</v>
      </c>
      <c r="FJ30" s="21">
        <v>9.5356621388007277</v>
      </c>
      <c r="FK30" s="21">
        <v>7.5723812490175435</v>
      </c>
      <c r="FL30" s="21">
        <v>7.5723812490175435</v>
      </c>
      <c r="FM30" s="21">
        <v>7.5723812490175435</v>
      </c>
      <c r="FN30" s="21">
        <v>7.5162327869945065</v>
      </c>
      <c r="FO30" s="21">
        <v>7.5723812490175435</v>
      </c>
      <c r="FP30" s="21">
        <v>7.5162327869945065</v>
      </c>
      <c r="FQ30" s="21">
        <v>7.6285297110405814</v>
      </c>
      <c r="FR30" s="21">
        <v>7.5162327869945065</v>
      </c>
      <c r="FS30" s="21">
        <v>9.5356621388007277</v>
      </c>
      <c r="FT30" s="21">
        <v>9.5356621388007277</v>
      </c>
      <c r="FU30" s="21">
        <v>9.5356621388007277</v>
      </c>
      <c r="FV30" s="21">
        <v>9.5356621388007277</v>
      </c>
      <c r="FW30" s="21">
        <v>7.5162327869945065</v>
      </c>
      <c r="FX30" s="21">
        <v>7.5723812490175435</v>
      </c>
      <c r="FY30" s="21">
        <v>7.6285297110405814</v>
      </c>
      <c r="FZ30" s="21">
        <v>7.5723812490175435</v>
      </c>
      <c r="GA30" s="21">
        <v>7.6285297110405814</v>
      </c>
      <c r="GB30" s="21">
        <v>9.5356621388007277</v>
      </c>
      <c r="GC30" s="21">
        <v>7.6285297110405814</v>
      </c>
      <c r="GD30" s="21">
        <v>9.5356621388007277</v>
      </c>
      <c r="GE30" s="21">
        <v>7.6285297110405814</v>
      </c>
      <c r="GF30" s="21">
        <v>9.5356621388007277</v>
      </c>
      <c r="GG30" s="21">
        <v>8.5820959249206545</v>
      </c>
      <c r="GH30" s="21">
        <v>7.5162327869945065</v>
      </c>
      <c r="GI30" s="21">
        <v>7.6285297110405814</v>
      </c>
      <c r="GJ30" s="21">
        <v>7.5723812490175435</v>
      </c>
      <c r="GK30" s="21">
        <v>7.6285297110405814</v>
      </c>
      <c r="GL30" s="21">
        <v>7.5723812490175435</v>
      </c>
      <c r="GM30" s="21">
        <v>7.5162327869945065</v>
      </c>
      <c r="GN30" s="21">
        <v>9.5356621388007277</v>
      </c>
      <c r="GO30" s="21">
        <v>7.6285297110405814</v>
      </c>
      <c r="GP30" s="21">
        <v>7.5162327869945065</v>
      </c>
      <c r="GQ30" s="21">
        <v>7.5723812490175435</v>
      </c>
      <c r="GR30" s="21">
        <v>7.6285297110405814</v>
      </c>
      <c r="GS30" s="21">
        <v>7.5162327869945065</v>
      </c>
      <c r="GT30" s="21">
        <v>7.5723812490175435</v>
      </c>
      <c r="GU30" s="21">
        <v>7.5723812490175435</v>
      </c>
      <c r="GV30" s="21">
        <v>9.5356621388007277</v>
      </c>
      <c r="GW30" s="21">
        <v>9.5356621388007277</v>
      </c>
      <c r="GX30" s="21">
        <v>7.6285297110405814</v>
      </c>
      <c r="GY30" s="21">
        <v>7.5723812490175435</v>
      </c>
      <c r="GZ30" s="21">
        <v>7.5162327869945065</v>
      </c>
      <c r="HA30" s="21">
        <v>7.5162327869945065</v>
      </c>
      <c r="HB30" s="21">
        <v>8.5820959249206545</v>
      </c>
      <c r="HC30" s="21">
        <v>7.6285297110405814</v>
      </c>
      <c r="HD30" s="21">
        <v>8.5820959249206545</v>
      </c>
      <c r="HE30" s="21">
        <v>8.5820959249206545</v>
      </c>
      <c r="HF30" s="21">
        <v>7.6285297110405814</v>
      </c>
      <c r="HG30" s="21">
        <v>7.6285297110405814</v>
      </c>
      <c r="HH30" s="21">
        <v>7.5723812490175435</v>
      </c>
      <c r="HI30" s="21">
        <v>9.5356621388007277</v>
      </c>
      <c r="HJ30" s="21">
        <v>7.5162327869945065</v>
      </c>
      <c r="HK30" s="21">
        <v>7.5162327869945065</v>
      </c>
      <c r="HL30" s="21">
        <v>7.5723812490175435</v>
      </c>
      <c r="HM30" s="21">
        <v>9.5356621388007277</v>
      </c>
      <c r="HN30" s="21">
        <v>8.5820959249206545</v>
      </c>
      <c r="HO30" s="21">
        <v>9.5356621388007277</v>
      </c>
      <c r="HP30" s="21">
        <v>8.5820959249206545</v>
      </c>
      <c r="HQ30" s="21">
        <v>7.5162327869945065</v>
      </c>
      <c r="HR30" s="21">
        <v>8.5820959249206545</v>
      </c>
      <c r="HS30" s="21">
        <v>7.5162327869945065</v>
      </c>
      <c r="HT30" s="21">
        <v>7.5162327869945065</v>
      </c>
      <c r="HU30" s="21">
        <v>7.5723812490175435</v>
      </c>
      <c r="HV30" s="21">
        <v>7.6285297110405814</v>
      </c>
      <c r="HW30" s="21">
        <v>7.6285297110405814</v>
      </c>
      <c r="HX30" s="21">
        <v>7.6285297110405814</v>
      </c>
      <c r="HY30" s="21">
        <v>9.5356621388007277</v>
      </c>
      <c r="HZ30" s="21">
        <v>7.5723812490175435</v>
      </c>
      <c r="IA30" s="21">
        <v>8.5820959249206545</v>
      </c>
      <c r="IB30" s="21">
        <v>7.5723812490175435</v>
      </c>
      <c r="IC30" s="21">
        <v>7.5162327869945065</v>
      </c>
      <c r="ID30" s="21">
        <v>7.5162327869945065</v>
      </c>
      <c r="IE30" s="21">
        <v>9.5356621388007277</v>
      </c>
      <c r="IF30" s="21">
        <v>7.5723812490175435</v>
      </c>
      <c r="IG30" s="21">
        <v>9.5356621388007277</v>
      </c>
      <c r="IH30" s="21">
        <v>7.5162327869945065</v>
      </c>
      <c r="II30" s="21">
        <v>8.5820959249206545</v>
      </c>
      <c r="IJ30" s="21">
        <v>7.6285297110405814</v>
      </c>
      <c r="IK30" s="21">
        <v>7.5162327869945065</v>
      </c>
      <c r="IL30" s="21">
        <v>7.5162327869945065</v>
      </c>
      <c r="IM30" s="21">
        <v>9.5356621388007277</v>
      </c>
      <c r="IN30" s="21">
        <v>7.5162327869945065</v>
      </c>
      <c r="IO30" s="21">
        <v>8.5820959249206545</v>
      </c>
      <c r="IP30" s="21">
        <v>7.6285297110405814</v>
      </c>
      <c r="IQ30" s="21">
        <v>9.5356621388007277</v>
      </c>
      <c r="IR30" s="21">
        <v>7.5723812490175435</v>
      </c>
      <c r="IS30" s="21">
        <v>7.6285297110405814</v>
      </c>
      <c r="IT30" s="21">
        <v>7.5162327869945065</v>
      </c>
      <c r="IU30" s="21">
        <v>8.5820959249206545</v>
      </c>
      <c r="IV30" s="21">
        <v>9.5356621388007277</v>
      </c>
      <c r="IW30" s="21">
        <v>9.5356621388007277</v>
      </c>
      <c r="IX30" s="21">
        <v>9.5356621388007277</v>
      </c>
      <c r="IY30" s="21">
        <v>7.6285297110405814</v>
      </c>
      <c r="IZ30" s="21">
        <v>8.5820959249206545</v>
      </c>
      <c r="JA30" s="21">
        <v>9.5356621388007277</v>
      </c>
      <c r="JB30" s="21">
        <v>8.5820959249206545</v>
      </c>
      <c r="JC30" s="21">
        <v>7.5162327869945065</v>
      </c>
      <c r="JD30" s="21">
        <v>8.5820959249206545</v>
      </c>
      <c r="JE30" s="21">
        <v>9.5356621388007277</v>
      </c>
      <c r="JF30" s="21">
        <v>7.5723812490175435</v>
      </c>
      <c r="JG30" s="21">
        <v>7.5723812490175435</v>
      </c>
      <c r="JH30" s="21">
        <v>9.5356621388007277</v>
      </c>
      <c r="JI30" s="21">
        <v>7.5723812490175435</v>
      </c>
      <c r="JJ30" s="21">
        <v>7.5723812490175435</v>
      </c>
      <c r="JK30" s="21">
        <v>9.5356621388007277</v>
      </c>
      <c r="JL30" s="21">
        <v>7.6285297110405814</v>
      </c>
      <c r="JM30" s="21">
        <v>8.5820959249206545</v>
      </c>
      <c r="JN30" s="21">
        <v>9.5356621388007277</v>
      </c>
      <c r="JO30" s="21">
        <v>7.6285297110405814</v>
      </c>
      <c r="JP30" s="21">
        <v>7.6285297110405814</v>
      </c>
      <c r="JQ30" s="21">
        <v>7.5162327869945065</v>
      </c>
      <c r="JR30" s="21">
        <v>8.5820959249206545</v>
      </c>
      <c r="JS30" s="21">
        <v>7.5723812490175435</v>
      </c>
      <c r="JT30" s="21">
        <v>7.5162327869945065</v>
      </c>
      <c r="JU30" s="21">
        <v>7.6285297110405814</v>
      </c>
      <c r="JV30" s="21">
        <v>7.6285297110405814</v>
      </c>
      <c r="JW30" s="21">
        <v>7.6285297110405814</v>
      </c>
      <c r="JX30" s="21">
        <v>7.5162327869945065</v>
      </c>
      <c r="JY30" s="21">
        <v>7.6285297110405814</v>
      </c>
      <c r="JZ30" s="21">
        <v>7.5162327869945065</v>
      </c>
      <c r="KA30" s="21">
        <v>9.5356621388007277</v>
      </c>
      <c r="KB30" s="21">
        <v>7.5723812490175435</v>
      </c>
      <c r="KC30" s="21">
        <v>7.5723812490175435</v>
      </c>
      <c r="KD30" s="21">
        <v>9.5356621388007277</v>
      </c>
      <c r="KE30" s="21">
        <v>7.5723812490175435</v>
      </c>
      <c r="KF30" s="21">
        <v>7.6285297110405814</v>
      </c>
      <c r="KG30" s="21">
        <v>8.5820959249206545</v>
      </c>
      <c r="KH30" s="21">
        <v>8.5820959249206545</v>
      </c>
      <c r="KI30" s="21">
        <v>7.5162327869945065</v>
      </c>
      <c r="KJ30" s="21">
        <v>7.5723812490175435</v>
      </c>
      <c r="KK30" s="21">
        <v>7.5162327869945065</v>
      </c>
      <c r="KL30" s="21">
        <v>7.6285297110405814</v>
      </c>
      <c r="KM30" s="21">
        <v>8.5820959249206545</v>
      </c>
      <c r="KN30" s="21">
        <v>7.5723812490175435</v>
      </c>
      <c r="KO30" s="21">
        <v>8.5820959249206545</v>
      </c>
      <c r="KP30" s="21">
        <v>7.5723812490175435</v>
      </c>
      <c r="KQ30" s="21">
        <v>7.5162327869945065</v>
      </c>
      <c r="KR30" s="21">
        <v>7.5162327869945065</v>
      </c>
      <c r="KS30" s="21">
        <v>7.6285297110405814</v>
      </c>
      <c r="KT30" s="21">
        <v>7.5723812490175435</v>
      </c>
      <c r="KU30" s="21">
        <v>7.6285297110405814</v>
      </c>
      <c r="KV30" s="21">
        <v>7.5162327869945065</v>
      </c>
      <c r="KW30" s="21">
        <v>7.5723812490175435</v>
      </c>
      <c r="KX30" s="21">
        <v>8.5820959249206545</v>
      </c>
      <c r="KY30" s="21">
        <v>7.6285297110405814</v>
      </c>
      <c r="KZ30" s="21">
        <v>9.5356621388007277</v>
      </c>
      <c r="LA30" s="21">
        <v>8.5820959249206545</v>
      </c>
      <c r="LB30" s="21">
        <v>9.5356621388007277</v>
      </c>
      <c r="LC30" s="21">
        <v>7.5162327869945065</v>
      </c>
      <c r="LD30" s="21">
        <v>8.5820959249206545</v>
      </c>
      <c r="LE30" s="21">
        <v>7.5723812490175435</v>
      </c>
      <c r="LF30" s="21">
        <v>8.5820959249206545</v>
      </c>
      <c r="LG30" s="21">
        <v>8.5820959249206545</v>
      </c>
      <c r="LH30" s="21">
        <v>9.5356621388007277</v>
      </c>
      <c r="LI30" s="21">
        <v>7.5723812490175435</v>
      </c>
      <c r="LJ30" s="21">
        <v>9.5356621388007277</v>
      </c>
      <c r="LK30" s="21">
        <v>7.5723812490175435</v>
      </c>
      <c r="LL30" s="21">
        <v>7.5162327869945065</v>
      </c>
      <c r="LM30" s="21">
        <v>8.5820959249206545</v>
      </c>
      <c r="LN30" s="21">
        <v>7.5723812490175435</v>
      </c>
      <c r="LO30" s="21">
        <v>7.5162327869945065</v>
      </c>
      <c r="LP30" s="21">
        <v>7.6285297110405814</v>
      </c>
      <c r="LQ30" s="21">
        <v>9.5356621388007277</v>
      </c>
      <c r="LR30" s="21">
        <v>8.5820959249206545</v>
      </c>
      <c r="LS30" s="21">
        <v>9.5356621388007277</v>
      </c>
      <c r="LT30" s="21">
        <v>7.5723812490175435</v>
      </c>
      <c r="LU30" s="21">
        <v>9.5356621388007277</v>
      </c>
      <c r="LV30" s="21">
        <v>7.6285297110405814</v>
      </c>
      <c r="LW30" s="21">
        <v>7.5723812490175435</v>
      </c>
      <c r="LX30" s="21">
        <v>7.5162327869945065</v>
      </c>
      <c r="LY30" s="21">
        <v>7.5162327869945065</v>
      </c>
      <c r="LZ30" s="21">
        <v>7.5723812490175435</v>
      </c>
      <c r="MA30" s="21">
        <v>7.5162327869945065</v>
      </c>
      <c r="MB30" s="21">
        <v>7.5723812490175435</v>
      </c>
      <c r="MC30" s="21">
        <v>9.5356621388007277</v>
      </c>
      <c r="MD30" s="21">
        <v>7.6285297110405814</v>
      </c>
      <c r="ME30" s="21">
        <v>7.5162327869945065</v>
      </c>
      <c r="MF30" s="21">
        <v>9.5356621388007277</v>
      </c>
      <c r="MG30" s="21">
        <v>8.5820959249206545</v>
      </c>
      <c r="MH30" s="21">
        <v>7.5162327869945065</v>
      </c>
      <c r="MI30" s="21">
        <v>7.5162327869945065</v>
      </c>
      <c r="MJ30" s="21">
        <v>7.6285297110405814</v>
      </c>
      <c r="MK30" s="21">
        <v>9.5356621388007277</v>
      </c>
      <c r="ML30" s="21">
        <v>8.5820959249206545</v>
      </c>
      <c r="MM30" s="21">
        <v>7.5162327869945065</v>
      </c>
      <c r="MN30" s="21">
        <v>7.5723812490175435</v>
      </c>
      <c r="MO30" s="21">
        <v>9.5356621388007277</v>
      </c>
      <c r="MP30" s="21">
        <v>7.5723812490175435</v>
      </c>
      <c r="MQ30" s="21">
        <v>9.5356621388007277</v>
      </c>
      <c r="MR30" s="21">
        <v>7.6285297110405814</v>
      </c>
      <c r="MS30" s="21">
        <v>7.5162327869945065</v>
      </c>
      <c r="MT30" s="21">
        <v>7.5723812490175435</v>
      </c>
      <c r="MU30" s="21">
        <v>8.5820959249206545</v>
      </c>
      <c r="MV30" s="21">
        <v>7.5723812490175435</v>
      </c>
      <c r="MW30" s="21">
        <v>9.5356621388007277</v>
      </c>
      <c r="MX30" s="21">
        <v>7.6285297110405814</v>
      </c>
      <c r="MY30" s="21">
        <v>8.5820959249206545</v>
      </c>
      <c r="MZ30" s="21">
        <v>7.5723812490175435</v>
      </c>
      <c r="NA30" s="21">
        <v>7.6285297110405814</v>
      </c>
      <c r="NB30" s="21">
        <v>7.6285297110405814</v>
      </c>
      <c r="NC30" s="21">
        <v>8.5820959249206545</v>
      </c>
      <c r="ND30" s="21">
        <v>9.5356621388007277</v>
      </c>
      <c r="NE30" s="21">
        <v>7.6285297110405814</v>
      </c>
      <c r="NF30" s="21">
        <v>7.5162327869945065</v>
      </c>
      <c r="NG30" s="21">
        <v>9.5356621388007277</v>
      </c>
      <c r="NH30" s="21">
        <v>7.6285297110405814</v>
      </c>
      <c r="NI30" s="21">
        <v>7.5723812490175435</v>
      </c>
      <c r="NJ30" s="21">
        <v>7.6285297110405814</v>
      </c>
      <c r="NK30" s="21">
        <v>9.5356621388007277</v>
      </c>
      <c r="NL30" s="21">
        <v>7.5723812490175435</v>
      </c>
      <c r="NM30" s="21">
        <v>7.5723812490175435</v>
      </c>
      <c r="NN30" s="21">
        <v>7.5162327869945065</v>
      </c>
      <c r="NO30" s="21">
        <v>7.5723812490175435</v>
      </c>
      <c r="NP30" s="21">
        <v>8.5820959249206545</v>
      </c>
      <c r="NQ30" s="21">
        <v>7.5162327869945065</v>
      </c>
      <c r="NR30" s="21">
        <v>8.5820959249206545</v>
      </c>
      <c r="NS30" s="21">
        <v>9.5356621388007277</v>
      </c>
      <c r="NT30" s="21">
        <v>7.5162327869945065</v>
      </c>
      <c r="NU30" s="21">
        <v>7.6285297110405814</v>
      </c>
      <c r="NV30" s="21">
        <v>7.5162327869945065</v>
      </c>
      <c r="NW30" s="21">
        <v>7.5162327869945065</v>
      </c>
      <c r="NX30" s="21">
        <v>8.5820959249206545</v>
      </c>
      <c r="NY30" s="21">
        <v>8.5820959249206545</v>
      </c>
      <c r="NZ30" s="21">
        <v>7.5723812490175435</v>
      </c>
      <c r="OA30" s="21">
        <v>7.5162327869945065</v>
      </c>
      <c r="OB30" s="21">
        <v>7.5162327869945065</v>
      </c>
      <c r="OC30" s="21">
        <v>9.5356621388007277</v>
      </c>
      <c r="OD30" s="21">
        <v>7.5723812490175435</v>
      </c>
      <c r="OE30" s="21">
        <v>7.5162327869945065</v>
      </c>
      <c r="OF30" s="21">
        <v>7.5723812490175435</v>
      </c>
      <c r="OG30" s="21">
        <v>8.5820959249206545</v>
      </c>
      <c r="OH30" s="21">
        <v>8.5820959249206545</v>
      </c>
      <c r="OI30" s="21">
        <v>7.5162327869945065</v>
      </c>
      <c r="OJ30" s="21">
        <v>7.5162327869945065</v>
      </c>
      <c r="OK30" s="21">
        <v>9.5356621388007277</v>
      </c>
      <c r="OL30" s="21">
        <v>7.6285297110405814</v>
      </c>
      <c r="OM30" s="21">
        <v>8.5820959249206545</v>
      </c>
      <c r="ON30" s="21">
        <v>7.5162327869945065</v>
      </c>
      <c r="OO30" s="21">
        <v>7.6285297110405814</v>
      </c>
      <c r="OP30" s="21">
        <v>7.5723812490175435</v>
      </c>
      <c r="OQ30" s="21">
        <v>8.5820959249206545</v>
      </c>
      <c r="OR30" s="21">
        <v>7.6285297110405814</v>
      </c>
      <c r="OS30" s="21">
        <v>7.5162327869945065</v>
      </c>
      <c r="OT30" s="21">
        <v>8.5820959249206545</v>
      </c>
      <c r="OU30" s="21">
        <v>7.5162327869945065</v>
      </c>
      <c r="OV30" s="21">
        <v>7.6285297110405814</v>
      </c>
      <c r="OW30" s="21">
        <v>9.5356621388007277</v>
      </c>
      <c r="OX30" s="21">
        <v>7.6285297110405814</v>
      </c>
      <c r="OY30" s="21">
        <v>8.5820959249206545</v>
      </c>
      <c r="OZ30" s="21">
        <v>7.5162327869945065</v>
      </c>
      <c r="PA30" s="21">
        <v>7.6285297110405814</v>
      </c>
      <c r="PB30" s="21">
        <v>8.5820959249206545</v>
      </c>
      <c r="PC30" s="21">
        <v>9.5356621388007277</v>
      </c>
      <c r="PD30" s="21">
        <v>7.6285297110405814</v>
      </c>
      <c r="PE30" s="21">
        <v>8.5820959249206545</v>
      </c>
      <c r="PF30" s="21">
        <v>7.6285297110405814</v>
      </c>
      <c r="PG30" s="21">
        <v>9.5356621388007277</v>
      </c>
      <c r="PH30" s="21">
        <v>8.5820959249206545</v>
      </c>
      <c r="PI30" s="21">
        <v>7.5723812490175435</v>
      </c>
      <c r="PJ30" s="21">
        <v>7.5162327869945065</v>
      </c>
      <c r="PK30" s="21">
        <v>7.5723812490175435</v>
      </c>
      <c r="PL30" s="21">
        <v>8.5820959249206545</v>
      </c>
      <c r="PM30" s="21">
        <v>7.5723812490175435</v>
      </c>
      <c r="PN30" s="21">
        <v>9.5356621388007277</v>
      </c>
      <c r="PO30" s="21">
        <v>9.5356621388007277</v>
      </c>
      <c r="PP30" s="21">
        <v>7.5162327869945065</v>
      </c>
      <c r="PQ30" s="21">
        <v>8.5820959249206545</v>
      </c>
      <c r="PR30" s="21">
        <v>8.5820959249206545</v>
      </c>
      <c r="PS30" s="21">
        <v>9.5356621388007277</v>
      </c>
      <c r="PT30" s="21">
        <v>7.5162327869945065</v>
      </c>
      <c r="PU30" s="21">
        <v>8.5820959249206545</v>
      </c>
      <c r="PV30" s="21">
        <v>8.5820959249206545</v>
      </c>
      <c r="PW30" s="21">
        <v>7.6285297110405814</v>
      </c>
      <c r="PX30" s="21">
        <v>7.6285297110405814</v>
      </c>
      <c r="PY30" s="21">
        <v>8.5820959249206545</v>
      </c>
      <c r="PZ30" s="21">
        <v>7.5162327869945065</v>
      </c>
      <c r="QA30" s="21">
        <v>7.6285297110405814</v>
      </c>
      <c r="QB30" s="21">
        <v>9.5356621388007277</v>
      </c>
      <c r="QC30" s="21">
        <v>9.5356621388007277</v>
      </c>
      <c r="QD30" s="21">
        <v>9.5356621388007277</v>
      </c>
      <c r="QE30" s="21">
        <v>7.6285297110405814</v>
      </c>
      <c r="QF30" s="21">
        <v>9.5356621388007277</v>
      </c>
      <c r="QG30" s="21">
        <v>9.5356621388007277</v>
      </c>
      <c r="QH30" s="21">
        <v>7.5723812490175435</v>
      </c>
      <c r="QI30" s="21">
        <v>7.6285297110405814</v>
      </c>
      <c r="QJ30" s="21">
        <v>8.5820959249206545</v>
      </c>
      <c r="QK30" s="21">
        <v>9.5356621388007277</v>
      </c>
      <c r="QL30" s="21">
        <v>7.6285297110405814</v>
      </c>
      <c r="QM30" s="21">
        <v>9.5356621388007277</v>
      </c>
      <c r="QN30" s="21">
        <v>7.5162327869945065</v>
      </c>
      <c r="QO30" s="21">
        <v>7.5723812490175435</v>
      </c>
      <c r="QP30" s="21">
        <v>7.5723812490175435</v>
      </c>
      <c r="QQ30" s="21">
        <v>9.5356621388007277</v>
      </c>
      <c r="QR30" s="21">
        <v>7.5162327869945065</v>
      </c>
      <c r="QS30" s="21">
        <v>8.5820959249206545</v>
      </c>
      <c r="QT30" s="21">
        <v>8.5820959249206545</v>
      </c>
      <c r="QU30" s="21">
        <v>7.6285297110405814</v>
      </c>
      <c r="QV30" s="21">
        <v>8.5820959249206545</v>
      </c>
      <c r="QW30" s="21">
        <v>7.6285297110405814</v>
      </c>
      <c r="QX30" s="21">
        <v>7.5723812490175435</v>
      </c>
      <c r="QY30" s="21">
        <v>7.5723812490175435</v>
      </c>
      <c r="QZ30" s="21">
        <v>8.5820959249206545</v>
      </c>
      <c r="RA30" s="21">
        <v>9.5356621388007277</v>
      </c>
      <c r="RB30" s="21">
        <v>7.6285297110405814</v>
      </c>
      <c r="RC30" s="21">
        <v>8.5820959249206545</v>
      </c>
      <c r="RD30" s="21">
        <v>7.5162327869945065</v>
      </c>
      <c r="RE30" s="21">
        <v>7.5162327869945065</v>
      </c>
      <c r="RF30" s="21">
        <v>8.5820959249206545</v>
      </c>
      <c r="RG30" s="21">
        <v>9.5356621388007277</v>
      </c>
      <c r="RH30" s="21">
        <v>7.5162327869945065</v>
      </c>
      <c r="RI30" s="21">
        <v>8.5820959249206545</v>
      </c>
      <c r="RJ30" s="21">
        <v>8.5820959249206545</v>
      </c>
      <c r="RK30" s="21">
        <v>9.5356621388007277</v>
      </c>
      <c r="RL30" s="21">
        <v>7.5723812490175435</v>
      </c>
      <c r="RM30" s="21">
        <v>7.5723812490175435</v>
      </c>
      <c r="RN30" s="21">
        <v>8.5820959249206545</v>
      </c>
      <c r="RO30" s="21">
        <v>7.6285297110405814</v>
      </c>
      <c r="RP30" s="21">
        <v>7.6285297110405814</v>
      </c>
      <c r="RQ30" s="21">
        <v>7.5162327869945065</v>
      </c>
      <c r="RR30" s="21">
        <v>9.5356621388007277</v>
      </c>
      <c r="RS30" s="21">
        <v>7.5723812490175435</v>
      </c>
      <c r="RT30" s="21">
        <v>8.5820959249206545</v>
      </c>
      <c r="RU30" s="21">
        <v>7.6285297110405814</v>
      </c>
      <c r="RV30" s="21">
        <v>7.6285297110405814</v>
      </c>
      <c r="RW30" s="21">
        <v>8.5820959249206545</v>
      </c>
      <c r="RX30" s="21">
        <v>7.5162327869945065</v>
      </c>
      <c r="RY30" s="21">
        <v>7.5162327869945065</v>
      </c>
      <c r="RZ30" s="21">
        <v>8.5820959249206545</v>
      </c>
      <c r="SA30" s="21">
        <v>7.6285297110405814</v>
      </c>
      <c r="SB30" s="21">
        <v>9.5356621388007277</v>
      </c>
      <c r="SC30" s="21">
        <v>7.5723812490175435</v>
      </c>
      <c r="SD30" s="21">
        <v>9.5356621388007277</v>
      </c>
      <c r="SE30" s="21">
        <v>7.5723812490175435</v>
      </c>
      <c r="SF30" s="21">
        <v>9.5356621388007277</v>
      </c>
      <c r="SG30" s="21">
        <v>7.6285297110405814</v>
      </c>
      <c r="SH30" s="21">
        <v>7.6285297110405814</v>
      </c>
      <c r="SI30" s="21">
        <v>8.5820959249206545</v>
      </c>
      <c r="SJ30" s="21">
        <v>8.5820959249206545</v>
      </c>
      <c r="SK30" s="21">
        <v>7.6285297110405814</v>
      </c>
      <c r="SL30" s="21">
        <v>7.5723812490175435</v>
      </c>
      <c r="SM30" s="21">
        <v>7.5723812490175435</v>
      </c>
      <c r="SN30" s="21">
        <v>7.5162327869945065</v>
      </c>
    </row>
    <row r="31" spans="1:508" x14ac:dyDescent="0.35">
      <c r="A31" s="157">
        <v>55154</v>
      </c>
      <c r="B31" s="4">
        <v>7.63</v>
      </c>
      <c r="C31" s="4">
        <v>7.63</v>
      </c>
      <c r="D31" s="4">
        <v>7.63</v>
      </c>
      <c r="E31" s="4">
        <v>7.63</v>
      </c>
      <c r="F31" s="4">
        <v>7.63</v>
      </c>
      <c r="G31" s="4">
        <v>7.63</v>
      </c>
      <c r="H31" s="4">
        <v>7.63</v>
      </c>
      <c r="I31" s="21">
        <f>I30</f>
        <v>9.5356621388007277</v>
      </c>
      <c r="J31" s="21">
        <f t="shared" ref="J31:BU34" si="0">J30</f>
        <v>7.5723812490175435</v>
      </c>
      <c r="K31" s="21">
        <f t="shared" si="0"/>
        <v>8.5820959249206545</v>
      </c>
      <c r="L31" s="21">
        <f t="shared" si="0"/>
        <v>7.6285297110405814</v>
      </c>
      <c r="M31" s="21">
        <f t="shared" si="0"/>
        <v>8.5820959249206545</v>
      </c>
      <c r="N31" s="21">
        <f t="shared" si="0"/>
        <v>7.5162327869945065</v>
      </c>
      <c r="O31" s="21">
        <f t="shared" si="0"/>
        <v>7.6285297110405814</v>
      </c>
      <c r="P31" s="21">
        <f t="shared" si="0"/>
        <v>7.5723812490175435</v>
      </c>
      <c r="Q31" s="21">
        <f t="shared" si="0"/>
        <v>7.6285297110405814</v>
      </c>
      <c r="R31" s="21">
        <f t="shared" si="0"/>
        <v>8.5820959249206545</v>
      </c>
      <c r="S31" s="21">
        <f t="shared" si="0"/>
        <v>7.6285297110405814</v>
      </c>
      <c r="T31" s="21">
        <f t="shared" si="0"/>
        <v>8.5820959249206545</v>
      </c>
      <c r="U31" s="21">
        <f t="shared" si="0"/>
        <v>7.5162327869945065</v>
      </c>
      <c r="V31" s="21">
        <f t="shared" si="0"/>
        <v>7.5723812490175435</v>
      </c>
      <c r="W31" s="21">
        <f t="shared" si="0"/>
        <v>7.6285297110405814</v>
      </c>
      <c r="X31" s="21">
        <f t="shared" si="0"/>
        <v>8.5820959249206545</v>
      </c>
      <c r="Y31" s="21">
        <f t="shared" si="0"/>
        <v>7.5162327869945065</v>
      </c>
      <c r="Z31" s="21">
        <f t="shared" si="0"/>
        <v>7.6285297110405814</v>
      </c>
      <c r="AA31" s="21">
        <f t="shared" si="0"/>
        <v>7.5723812490175435</v>
      </c>
      <c r="AB31" s="21">
        <f t="shared" si="0"/>
        <v>9.5356621388007277</v>
      </c>
      <c r="AC31" s="21">
        <f t="shared" si="0"/>
        <v>7.5162327869945065</v>
      </c>
      <c r="AD31" s="21">
        <f t="shared" si="0"/>
        <v>7.6285297110405814</v>
      </c>
      <c r="AE31" s="21">
        <f t="shared" si="0"/>
        <v>7.6285297110405814</v>
      </c>
      <c r="AF31" s="21">
        <f t="shared" si="0"/>
        <v>7.5723812490175435</v>
      </c>
      <c r="AG31" s="21">
        <f t="shared" si="0"/>
        <v>7.5723812490175435</v>
      </c>
      <c r="AH31" s="21">
        <f t="shared" si="0"/>
        <v>7.6285297110405814</v>
      </c>
      <c r="AI31" s="21">
        <f t="shared" si="0"/>
        <v>7.6285297110405814</v>
      </c>
      <c r="AJ31" s="21">
        <f t="shared" si="0"/>
        <v>7.6285297110405814</v>
      </c>
      <c r="AK31" s="21">
        <f t="shared" si="0"/>
        <v>7.5723812490175435</v>
      </c>
      <c r="AL31" s="21">
        <f t="shared" si="0"/>
        <v>9.5356621388007277</v>
      </c>
      <c r="AM31" s="21">
        <f t="shared" si="0"/>
        <v>8.5820959249206545</v>
      </c>
      <c r="AN31" s="21">
        <f t="shared" si="0"/>
        <v>7.5723812490175435</v>
      </c>
      <c r="AO31" s="21">
        <f t="shared" si="0"/>
        <v>7.5723812490175435</v>
      </c>
      <c r="AP31" s="21">
        <f t="shared" si="0"/>
        <v>7.5723812490175435</v>
      </c>
      <c r="AQ31" s="21">
        <f t="shared" si="0"/>
        <v>7.5723812490175435</v>
      </c>
      <c r="AR31" s="21">
        <f t="shared" si="0"/>
        <v>9.5356621388007277</v>
      </c>
      <c r="AS31" s="21">
        <f t="shared" si="0"/>
        <v>8.5820959249206545</v>
      </c>
      <c r="AT31" s="21">
        <f t="shared" si="0"/>
        <v>7.5723812490175435</v>
      </c>
      <c r="AU31" s="21">
        <f t="shared" si="0"/>
        <v>8.5820959249206545</v>
      </c>
      <c r="AV31" s="21">
        <f t="shared" si="0"/>
        <v>9.5356621388007277</v>
      </c>
      <c r="AW31" s="21">
        <f t="shared" si="0"/>
        <v>8.5820959249206545</v>
      </c>
      <c r="AX31" s="21">
        <f t="shared" si="0"/>
        <v>7.5162327869945065</v>
      </c>
      <c r="AY31" s="21">
        <f t="shared" si="0"/>
        <v>8.5820959249206545</v>
      </c>
      <c r="AZ31" s="21">
        <f t="shared" si="0"/>
        <v>7.5162327869945065</v>
      </c>
      <c r="BA31" s="21">
        <f t="shared" si="0"/>
        <v>9.5356621388007277</v>
      </c>
      <c r="BB31" s="21">
        <f t="shared" si="0"/>
        <v>7.5723812490175435</v>
      </c>
      <c r="BC31" s="21">
        <f t="shared" si="0"/>
        <v>9.5356621388007277</v>
      </c>
      <c r="BD31" s="21">
        <f t="shared" si="0"/>
        <v>7.5723812490175435</v>
      </c>
      <c r="BE31" s="21">
        <f t="shared" si="0"/>
        <v>7.5162327869945065</v>
      </c>
      <c r="BF31" s="21">
        <f t="shared" si="0"/>
        <v>7.5723812490175435</v>
      </c>
      <c r="BG31" s="21">
        <f t="shared" si="0"/>
        <v>8.5820959249206545</v>
      </c>
      <c r="BH31" s="21">
        <f t="shared" si="0"/>
        <v>7.6285297110405814</v>
      </c>
      <c r="BI31" s="21">
        <f t="shared" si="0"/>
        <v>9.5356621388007277</v>
      </c>
      <c r="BJ31" s="21">
        <f t="shared" si="0"/>
        <v>7.5723812490175435</v>
      </c>
      <c r="BK31" s="21">
        <f t="shared" si="0"/>
        <v>7.5723812490175435</v>
      </c>
      <c r="BL31" s="21">
        <f t="shared" si="0"/>
        <v>8.5820959249206545</v>
      </c>
      <c r="BM31" s="21">
        <f t="shared" si="0"/>
        <v>9.5356621388007277</v>
      </c>
      <c r="BN31" s="21">
        <f t="shared" si="0"/>
        <v>7.6285297110405814</v>
      </c>
      <c r="BO31" s="21">
        <f t="shared" si="0"/>
        <v>7.5723812490175435</v>
      </c>
      <c r="BP31" s="21">
        <f t="shared" si="0"/>
        <v>9.5356621388007277</v>
      </c>
      <c r="BQ31" s="21">
        <f t="shared" si="0"/>
        <v>7.5162327869945065</v>
      </c>
      <c r="BR31" s="21">
        <f t="shared" si="0"/>
        <v>7.5162327869945065</v>
      </c>
      <c r="BS31" s="21">
        <f t="shared" si="0"/>
        <v>8.5820959249206545</v>
      </c>
      <c r="BT31" s="21">
        <f t="shared" si="0"/>
        <v>9.5356621388007277</v>
      </c>
      <c r="BU31" s="21">
        <f t="shared" si="0"/>
        <v>7.6285297110405814</v>
      </c>
      <c r="BV31" s="21">
        <f t="shared" ref="BV31:EG34" si="1">BV30</f>
        <v>7.5723812490175435</v>
      </c>
      <c r="BW31" s="21">
        <f t="shared" si="1"/>
        <v>8.5820959249206545</v>
      </c>
      <c r="BX31" s="21">
        <f t="shared" si="1"/>
        <v>7.5162327869945065</v>
      </c>
      <c r="BY31" s="21">
        <f t="shared" si="1"/>
        <v>8.5820959249206545</v>
      </c>
      <c r="BZ31" s="21">
        <f t="shared" si="1"/>
        <v>7.5162327869945065</v>
      </c>
      <c r="CA31" s="21">
        <f t="shared" si="1"/>
        <v>8.5820959249206545</v>
      </c>
      <c r="CB31" s="21">
        <f t="shared" si="1"/>
        <v>9.5356621388007277</v>
      </c>
      <c r="CC31" s="21">
        <f t="shared" si="1"/>
        <v>7.5162327869945065</v>
      </c>
      <c r="CD31" s="21">
        <f t="shared" si="1"/>
        <v>7.5723812490175435</v>
      </c>
      <c r="CE31" s="21">
        <f t="shared" si="1"/>
        <v>8.5820959249206545</v>
      </c>
      <c r="CF31" s="21">
        <f t="shared" si="1"/>
        <v>8.5820959249206545</v>
      </c>
      <c r="CG31" s="21">
        <f t="shared" si="1"/>
        <v>9.5356621388007277</v>
      </c>
      <c r="CH31" s="21">
        <f t="shared" si="1"/>
        <v>9.5356621388007277</v>
      </c>
      <c r="CI31" s="21">
        <f t="shared" si="1"/>
        <v>7.5723812490175435</v>
      </c>
      <c r="CJ31" s="21">
        <f t="shared" si="1"/>
        <v>7.6285297110405814</v>
      </c>
      <c r="CK31" s="21">
        <f t="shared" si="1"/>
        <v>7.5162327869945065</v>
      </c>
      <c r="CL31" s="21">
        <f t="shared" si="1"/>
        <v>8.5820959249206545</v>
      </c>
      <c r="CM31" s="21">
        <f t="shared" si="1"/>
        <v>7.5162327869945065</v>
      </c>
      <c r="CN31" s="21">
        <f t="shared" si="1"/>
        <v>9.5356621388007277</v>
      </c>
      <c r="CO31" s="21">
        <f t="shared" si="1"/>
        <v>7.5723812490175435</v>
      </c>
      <c r="CP31" s="21">
        <f t="shared" si="1"/>
        <v>7.5162327869945065</v>
      </c>
      <c r="CQ31" s="21">
        <f t="shared" si="1"/>
        <v>7.6285297110405814</v>
      </c>
      <c r="CR31" s="21">
        <f t="shared" si="1"/>
        <v>7.5723812490175435</v>
      </c>
      <c r="CS31" s="21">
        <f t="shared" si="1"/>
        <v>7.5162327869945065</v>
      </c>
      <c r="CT31" s="21">
        <f t="shared" si="1"/>
        <v>7.5723812490175435</v>
      </c>
      <c r="CU31" s="21">
        <f t="shared" si="1"/>
        <v>7.5162327869945065</v>
      </c>
      <c r="CV31" s="21">
        <f t="shared" si="1"/>
        <v>7.5723812490175435</v>
      </c>
      <c r="CW31" s="21">
        <f t="shared" si="1"/>
        <v>8.5820959249206545</v>
      </c>
      <c r="CX31" s="21">
        <f t="shared" si="1"/>
        <v>7.5723812490175435</v>
      </c>
      <c r="CY31" s="21">
        <f t="shared" si="1"/>
        <v>7.5162327869945065</v>
      </c>
      <c r="CZ31" s="21">
        <f t="shared" si="1"/>
        <v>8.5820959249206545</v>
      </c>
      <c r="DA31" s="21">
        <f t="shared" si="1"/>
        <v>9.5356621388007277</v>
      </c>
      <c r="DB31" s="21">
        <f t="shared" si="1"/>
        <v>7.5162327869945065</v>
      </c>
      <c r="DC31" s="21">
        <f t="shared" si="1"/>
        <v>7.5723812490175435</v>
      </c>
      <c r="DD31" s="21">
        <f t="shared" si="1"/>
        <v>9.5356621388007277</v>
      </c>
      <c r="DE31" s="21">
        <f t="shared" si="1"/>
        <v>8.5820959249206545</v>
      </c>
      <c r="DF31" s="21">
        <f t="shared" si="1"/>
        <v>7.5723812490175435</v>
      </c>
      <c r="DG31" s="21">
        <f t="shared" si="1"/>
        <v>8.5820959249206545</v>
      </c>
      <c r="DH31" s="21">
        <f t="shared" si="1"/>
        <v>7.5162327869945065</v>
      </c>
      <c r="DI31" s="21">
        <f t="shared" si="1"/>
        <v>7.5723812490175435</v>
      </c>
      <c r="DJ31" s="21">
        <f t="shared" si="1"/>
        <v>7.6285297110405814</v>
      </c>
      <c r="DK31" s="21">
        <f t="shared" si="1"/>
        <v>7.5723812490175435</v>
      </c>
      <c r="DL31" s="21">
        <f t="shared" si="1"/>
        <v>9.5356621388007277</v>
      </c>
      <c r="DM31" s="21">
        <f t="shared" si="1"/>
        <v>7.5162327869945065</v>
      </c>
      <c r="DN31" s="21">
        <f t="shared" si="1"/>
        <v>9.5356621388007277</v>
      </c>
      <c r="DO31" s="21">
        <f t="shared" si="1"/>
        <v>9.5356621388007277</v>
      </c>
      <c r="DP31" s="21">
        <f t="shared" si="1"/>
        <v>7.6285297110405814</v>
      </c>
      <c r="DQ31" s="21">
        <f t="shared" si="1"/>
        <v>9.5356621388007277</v>
      </c>
      <c r="DR31" s="21">
        <f t="shared" si="1"/>
        <v>7.5723812490175435</v>
      </c>
      <c r="DS31" s="21">
        <f t="shared" si="1"/>
        <v>7.5723812490175435</v>
      </c>
      <c r="DT31" s="21">
        <f t="shared" si="1"/>
        <v>7.6285297110405814</v>
      </c>
      <c r="DU31" s="21">
        <f t="shared" si="1"/>
        <v>7.5162327869945065</v>
      </c>
      <c r="DV31" s="21">
        <f t="shared" si="1"/>
        <v>9.5356621388007277</v>
      </c>
      <c r="DW31" s="21">
        <f t="shared" si="1"/>
        <v>8.5820959249206545</v>
      </c>
      <c r="DX31" s="21">
        <f t="shared" si="1"/>
        <v>8.5820959249206545</v>
      </c>
      <c r="DY31" s="21">
        <f t="shared" si="1"/>
        <v>9.5356621388007277</v>
      </c>
      <c r="DZ31" s="21">
        <f t="shared" si="1"/>
        <v>7.5162327869945065</v>
      </c>
      <c r="EA31" s="21">
        <f t="shared" si="1"/>
        <v>7.5723812490175435</v>
      </c>
      <c r="EB31" s="21">
        <f t="shared" si="1"/>
        <v>7.5723812490175435</v>
      </c>
      <c r="EC31" s="21">
        <f t="shared" si="1"/>
        <v>8.5820959249206545</v>
      </c>
      <c r="ED31" s="21">
        <f t="shared" si="1"/>
        <v>7.5162327869945065</v>
      </c>
      <c r="EE31" s="21">
        <f t="shared" si="1"/>
        <v>7.6285297110405814</v>
      </c>
      <c r="EF31" s="21">
        <f t="shared" si="1"/>
        <v>7.5723812490175435</v>
      </c>
      <c r="EG31" s="21">
        <f t="shared" si="1"/>
        <v>8.5820959249206545</v>
      </c>
      <c r="EH31" s="21">
        <f t="shared" ref="EH31:GS34" si="2">EH30</f>
        <v>8.5820959249206545</v>
      </c>
      <c r="EI31" s="21">
        <f t="shared" si="2"/>
        <v>8.5820959249206545</v>
      </c>
      <c r="EJ31" s="21">
        <f t="shared" si="2"/>
        <v>7.5723812490175435</v>
      </c>
      <c r="EK31" s="21">
        <f t="shared" si="2"/>
        <v>7.5723812490175435</v>
      </c>
      <c r="EL31" s="21">
        <f t="shared" si="2"/>
        <v>7.5723812490175435</v>
      </c>
      <c r="EM31" s="21">
        <f t="shared" si="2"/>
        <v>7.5162327869945065</v>
      </c>
      <c r="EN31" s="21">
        <f t="shared" si="2"/>
        <v>9.5356621388007277</v>
      </c>
      <c r="EO31" s="21">
        <f t="shared" si="2"/>
        <v>9.5356621388007277</v>
      </c>
      <c r="EP31" s="21">
        <f t="shared" si="2"/>
        <v>9.5356621388007277</v>
      </c>
      <c r="EQ31" s="21">
        <f t="shared" si="2"/>
        <v>7.6285297110405814</v>
      </c>
      <c r="ER31" s="21">
        <f t="shared" si="2"/>
        <v>7.5162327869945065</v>
      </c>
      <c r="ES31" s="21">
        <f t="shared" si="2"/>
        <v>9.5356621388007277</v>
      </c>
      <c r="ET31" s="21">
        <f t="shared" si="2"/>
        <v>7.5723812490175435</v>
      </c>
      <c r="EU31" s="21">
        <f t="shared" si="2"/>
        <v>7.5723812490175435</v>
      </c>
      <c r="EV31" s="21">
        <f t="shared" si="2"/>
        <v>9.5356621388007277</v>
      </c>
      <c r="EW31" s="21">
        <f t="shared" si="2"/>
        <v>7.6285297110405814</v>
      </c>
      <c r="EX31" s="21">
        <f t="shared" si="2"/>
        <v>9.5356621388007277</v>
      </c>
      <c r="EY31" s="21">
        <f t="shared" si="2"/>
        <v>8.5820959249206545</v>
      </c>
      <c r="EZ31" s="21">
        <f t="shared" si="2"/>
        <v>9.5356621388007277</v>
      </c>
      <c r="FA31" s="21">
        <f t="shared" si="2"/>
        <v>7.6285297110405814</v>
      </c>
      <c r="FB31" s="21">
        <f t="shared" si="2"/>
        <v>7.5723812490175435</v>
      </c>
      <c r="FC31" s="21">
        <f t="shared" si="2"/>
        <v>9.5356621388007277</v>
      </c>
      <c r="FD31" s="21">
        <f t="shared" si="2"/>
        <v>7.5723812490175435</v>
      </c>
      <c r="FE31" s="21">
        <f t="shared" si="2"/>
        <v>7.5162327869945065</v>
      </c>
      <c r="FF31" s="21">
        <f t="shared" si="2"/>
        <v>7.6285297110405814</v>
      </c>
      <c r="FG31" s="21">
        <f t="shared" si="2"/>
        <v>8.5820959249206545</v>
      </c>
      <c r="FH31" s="21">
        <f t="shared" si="2"/>
        <v>9.5356621388007277</v>
      </c>
      <c r="FI31" s="21">
        <f t="shared" si="2"/>
        <v>7.5162327869945065</v>
      </c>
      <c r="FJ31" s="21">
        <f t="shared" si="2"/>
        <v>9.5356621388007277</v>
      </c>
      <c r="FK31" s="21">
        <f t="shared" si="2"/>
        <v>7.5723812490175435</v>
      </c>
      <c r="FL31" s="21">
        <f t="shared" si="2"/>
        <v>7.5723812490175435</v>
      </c>
      <c r="FM31" s="21">
        <f t="shared" si="2"/>
        <v>7.5723812490175435</v>
      </c>
      <c r="FN31" s="21">
        <f t="shared" si="2"/>
        <v>7.5162327869945065</v>
      </c>
      <c r="FO31" s="21">
        <f t="shared" si="2"/>
        <v>7.5723812490175435</v>
      </c>
      <c r="FP31" s="21">
        <f t="shared" si="2"/>
        <v>7.5162327869945065</v>
      </c>
      <c r="FQ31" s="21">
        <f t="shared" si="2"/>
        <v>7.6285297110405814</v>
      </c>
      <c r="FR31" s="21">
        <f t="shared" si="2"/>
        <v>7.5162327869945065</v>
      </c>
      <c r="FS31" s="21">
        <f t="shared" si="2"/>
        <v>9.5356621388007277</v>
      </c>
      <c r="FT31" s="21">
        <f t="shared" si="2"/>
        <v>9.5356621388007277</v>
      </c>
      <c r="FU31" s="21">
        <f t="shared" si="2"/>
        <v>9.5356621388007277</v>
      </c>
      <c r="FV31" s="21">
        <f t="shared" si="2"/>
        <v>9.5356621388007277</v>
      </c>
      <c r="FW31" s="21">
        <f t="shared" si="2"/>
        <v>7.5162327869945065</v>
      </c>
      <c r="FX31" s="21">
        <f t="shared" si="2"/>
        <v>7.5723812490175435</v>
      </c>
      <c r="FY31" s="21">
        <f t="shared" si="2"/>
        <v>7.6285297110405814</v>
      </c>
      <c r="FZ31" s="21">
        <f t="shared" si="2"/>
        <v>7.5723812490175435</v>
      </c>
      <c r="GA31" s="21">
        <f t="shared" si="2"/>
        <v>7.6285297110405814</v>
      </c>
      <c r="GB31" s="21">
        <f t="shared" si="2"/>
        <v>9.5356621388007277</v>
      </c>
      <c r="GC31" s="21">
        <f t="shared" si="2"/>
        <v>7.6285297110405814</v>
      </c>
      <c r="GD31" s="21">
        <f t="shared" si="2"/>
        <v>9.5356621388007277</v>
      </c>
      <c r="GE31" s="21">
        <f t="shared" si="2"/>
        <v>7.6285297110405814</v>
      </c>
      <c r="GF31" s="21">
        <f t="shared" si="2"/>
        <v>9.5356621388007277</v>
      </c>
      <c r="GG31" s="21">
        <f t="shared" si="2"/>
        <v>8.5820959249206545</v>
      </c>
      <c r="GH31" s="21">
        <f t="shared" si="2"/>
        <v>7.5162327869945065</v>
      </c>
      <c r="GI31" s="21">
        <f t="shared" si="2"/>
        <v>7.6285297110405814</v>
      </c>
      <c r="GJ31" s="21">
        <f t="shared" si="2"/>
        <v>7.5723812490175435</v>
      </c>
      <c r="GK31" s="21">
        <f t="shared" si="2"/>
        <v>7.6285297110405814</v>
      </c>
      <c r="GL31" s="21">
        <f t="shared" si="2"/>
        <v>7.5723812490175435</v>
      </c>
      <c r="GM31" s="21">
        <f t="shared" si="2"/>
        <v>7.5162327869945065</v>
      </c>
      <c r="GN31" s="21">
        <f t="shared" si="2"/>
        <v>9.5356621388007277</v>
      </c>
      <c r="GO31" s="21">
        <f t="shared" si="2"/>
        <v>7.6285297110405814</v>
      </c>
      <c r="GP31" s="21">
        <f t="shared" si="2"/>
        <v>7.5162327869945065</v>
      </c>
      <c r="GQ31" s="21">
        <f t="shared" si="2"/>
        <v>7.5723812490175435</v>
      </c>
      <c r="GR31" s="21">
        <f t="shared" si="2"/>
        <v>7.6285297110405814</v>
      </c>
      <c r="GS31" s="21">
        <f t="shared" si="2"/>
        <v>7.5162327869945065</v>
      </c>
      <c r="GT31" s="21">
        <f t="shared" ref="GT31:JE34" si="3">GT30</f>
        <v>7.5723812490175435</v>
      </c>
      <c r="GU31" s="21">
        <f t="shared" si="3"/>
        <v>7.5723812490175435</v>
      </c>
      <c r="GV31" s="21">
        <f t="shared" si="3"/>
        <v>9.5356621388007277</v>
      </c>
      <c r="GW31" s="21">
        <f t="shared" si="3"/>
        <v>9.5356621388007277</v>
      </c>
      <c r="GX31" s="21">
        <f t="shared" si="3"/>
        <v>7.6285297110405814</v>
      </c>
      <c r="GY31" s="21">
        <f t="shared" si="3"/>
        <v>7.5723812490175435</v>
      </c>
      <c r="GZ31" s="21">
        <f t="shared" si="3"/>
        <v>7.5162327869945065</v>
      </c>
      <c r="HA31" s="21">
        <f t="shared" si="3"/>
        <v>7.5162327869945065</v>
      </c>
      <c r="HB31" s="21">
        <f t="shared" si="3"/>
        <v>8.5820959249206545</v>
      </c>
      <c r="HC31" s="21">
        <f t="shared" si="3"/>
        <v>7.6285297110405814</v>
      </c>
      <c r="HD31" s="21">
        <f t="shared" si="3"/>
        <v>8.5820959249206545</v>
      </c>
      <c r="HE31" s="21">
        <f t="shared" si="3"/>
        <v>8.5820959249206545</v>
      </c>
      <c r="HF31" s="21">
        <f t="shared" si="3"/>
        <v>7.6285297110405814</v>
      </c>
      <c r="HG31" s="21">
        <f t="shared" si="3"/>
        <v>7.6285297110405814</v>
      </c>
      <c r="HH31" s="21">
        <f t="shared" si="3"/>
        <v>7.5723812490175435</v>
      </c>
      <c r="HI31" s="21">
        <f t="shared" si="3"/>
        <v>9.5356621388007277</v>
      </c>
      <c r="HJ31" s="21">
        <f t="shared" si="3"/>
        <v>7.5162327869945065</v>
      </c>
      <c r="HK31" s="21">
        <f t="shared" si="3"/>
        <v>7.5162327869945065</v>
      </c>
      <c r="HL31" s="21">
        <f t="shared" si="3"/>
        <v>7.5723812490175435</v>
      </c>
      <c r="HM31" s="21">
        <f t="shared" si="3"/>
        <v>9.5356621388007277</v>
      </c>
      <c r="HN31" s="21">
        <f t="shared" si="3"/>
        <v>8.5820959249206545</v>
      </c>
      <c r="HO31" s="21">
        <f t="shared" si="3"/>
        <v>9.5356621388007277</v>
      </c>
      <c r="HP31" s="21">
        <f t="shared" si="3"/>
        <v>8.5820959249206545</v>
      </c>
      <c r="HQ31" s="21">
        <f t="shared" si="3"/>
        <v>7.5162327869945065</v>
      </c>
      <c r="HR31" s="21">
        <f t="shared" si="3"/>
        <v>8.5820959249206545</v>
      </c>
      <c r="HS31" s="21">
        <f t="shared" si="3"/>
        <v>7.5162327869945065</v>
      </c>
      <c r="HT31" s="21">
        <f t="shared" si="3"/>
        <v>7.5162327869945065</v>
      </c>
      <c r="HU31" s="21">
        <f t="shared" si="3"/>
        <v>7.5723812490175435</v>
      </c>
      <c r="HV31" s="21">
        <f t="shared" si="3"/>
        <v>7.6285297110405814</v>
      </c>
      <c r="HW31" s="21">
        <f t="shared" si="3"/>
        <v>7.6285297110405814</v>
      </c>
      <c r="HX31" s="21">
        <f t="shared" si="3"/>
        <v>7.6285297110405814</v>
      </c>
      <c r="HY31" s="21">
        <f t="shared" si="3"/>
        <v>9.5356621388007277</v>
      </c>
      <c r="HZ31" s="21">
        <f t="shared" si="3"/>
        <v>7.5723812490175435</v>
      </c>
      <c r="IA31" s="21">
        <f t="shared" si="3"/>
        <v>8.5820959249206545</v>
      </c>
      <c r="IB31" s="21">
        <f t="shared" si="3"/>
        <v>7.5723812490175435</v>
      </c>
      <c r="IC31" s="21">
        <f t="shared" si="3"/>
        <v>7.5162327869945065</v>
      </c>
      <c r="ID31" s="21">
        <f t="shared" si="3"/>
        <v>7.5162327869945065</v>
      </c>
      <c r="IE31" s="21">
        <f t="shared" si="3"/>
        <v>9.5356621388007277</v>
      </c>
      <c r="IF31" s="21">
        <f t="shared" si="3"/>
        <v>7.5723812490175435</v>
      </c>
      <c r="IG31" s="21">
        <f t="shared" si="3"/>
        <v>9.5356621388007277</v>
      </c>
      <c r="IH31" s="21">
        <f t="shared" si="3"/>
        <v>7.5162327869945065</v>
      </c>
      <c r="II31" s="21">
        <f t="shared" si="3"/>
        <v>8.5820959249206545</v>
      </c>
      <c r="IJ31" s="21">
        <f t="shared" si="3"/>
        <v>7.6285297110405814</v>
      </c>
      <c r="IK31" s="21">
        <f t="shared" si="3"/>
        <v>7.5162327869945065</v>
      </c>
      <c r="IL31" s="21">
        <f t="shared" si="3"/>
        <v>7.5162327869945065</v>
      </c>
      <c r="IM31" s="21">
        <f t="shared" si="3"/>
        <v>9.5356621388007277</v>
      </c>
      <c r="IN31" s="21">
        <f t="shared" si="3"/>
        <v>7.5162327869945065</v>
      </c>
      <c r="IO31" s="21">
        <f t="shared" si="3"/>
        <v>8.5820959249206545</v>
      </c>
      <c r="IP31" s="21">
        <f t="shared" si="3"/>
        <v>7.6285297110405814</v>
      </c>
      <c r="IQ31" s="21">
        <f t="shared" si="3"/>
        <v>9.5356621388007277</v>
      </c>
      <c r="IR31" s="21">
        <f t="shared" si="3"/>
        <v>7.5723812490175435</v>
      </c>
      <c r="IS31" s="21">
        <f t="shared" si="3"/>
        <v>7.6285297110405814</v>
      </c>
      <c r="IT31" s="21">
        <f t="shared" si="3"/>
        <v>7.5162327869945065</v>
      </c>
      <c r="IU31" s="21">
        <f t="shared" si="3"/>
        <v>8.5820959249206545</v>
      </c>
      <c r="IV31" s="21">
        <f t="shared" si="3"/>
        <v>9.5356621388007277</v>
      </c>
      <c r="IW31" s="21">
        <f t="shared" si="3"/>
        <v>9.5356621388007277</v>
      </c>
      <c r="IX31" s="21">
        <f t="shared" si="3"/>
        <v>9.5356621388007277</v>
      </c>
      <c r="IY31" s="21">
        <f t="shared" si="3"/>
        <v>7.6285297110405814</v>
      </c>
      <c r="IZ31" s="21">
        <f t="shared" si="3"/>
        <v>8.5820959249206545</v>
      </c>
      <c r="JA31" s="21">
        <f t="shared" si="3"/>
        <v>9.5356621388007277</v>
      </c>
      <c r="JB31" s="21">
        <f t="shared" si="3"/>
        <v>8.5820959249206545</v>
      </c>
      <c r="JC31" s="21">
        <f t="shared" si="3"/>
        <v>7.5162327869945065</v>
      </c>
      <c r="JD31" s="21">
        <f t="shared" si="3"/>
        <v>8.5820959249206545</v>
      </c>
      <c r="JE31" s="21">
        <f t="shared" si="3"/>
        <v>9.5356621388007277</v>
      </c>
      <c r="JF31" s="21">
        <f t="shared" ref="JF31:LQ34" si="4">JF30</f>
        <v>7.5723812490175435</v>
      </c>
      <c r="JG31" s="21">
        <f t="shared" si="4"/>
        <v>7.5723812490175435</v>
      </c>
      <c r="JH31" s="21">
        <f t="shared" si="4"/>
        <v>9.5356621388007277</v>
      </c>
      <c r="JI31" s="21">
        <f t="shared" si="4"/>
        <v>7.5723812490175435</v>
      </c>
      <c r="JJ31" s="21">
        <f t="shared" si="4"/>
        <v>7.5723812490175435</v>
      </c>
      <c r="JK31" s="21">
        <f t="shared" si="4"/>
        <v>9.5356621388007277</v>
      </c>
      <c r="JL31" s="21">
        <f t="shared" si="4"/>
        <v>7.6285297110405814</v>
      </c>
      <c r="JM31" s="21">
        <f t="shared" si="4"/>
        <v>8.5820959249206545</v>
      </c>
      <c r="JN31" s="21">
        <f t="shared" si="4"/>
        <v>9.5356621388007277</v>
      </c>
      <c r="JO31" s="21">
        <f t="shared" si="4"/>
        <v>7.6285297110405814</v>
      </c>
      <c r="JP31" s="21">
        <f t="shared" si="4"/>
        <v>7.6285297110405814</v>
      </c>
      <c r="JQ31" s="21">
        <f t="shared" si="4"/>
        <v>7.5162327869945065</v>
      </c>
      <c r="JR31" s="21">
        <f t="shared" si="4"/>
        <v>8.5820959249206545</v>
      </c>
      <c r="JS31" s="21">
        <f t="shared" si="4"/>
        <v>7.5723812490175435</v>
      </c>
      <c r="JT31" s="21">
        <f t="shared" si="4"/>
        <v>7.5162327869945065</v>
      </c>
      <c r="JU31" s="21">
        <f t="shared" si="4"/>
        <v>7.6285297110405814</v>
      </c>
      <c r="JV31" s="21">
        <f t="shared" si="4"/>
        <v>7.6285297110405814</v>
      </c>
      <c r="JW31" s="21">
        <f t="shared" si="4"/>
        <v>7.6285297110405814</v>
      </c>
      <c r="JX31" s="21">
        <f t="shared" si="4"/>
        <v>7.5162327869945065</v>
      </c>
      <c r="JY31" s="21">
        <f t="shared" si="4"/>
        <v>7.6285297110405814</v>
      </c>
      <c r="JZ31" s="21">
        <f t="shared" si="4"/>
        <v>7.5162327869945065</v>
      </c>
      <c r="KA31" s="21">
        <f t="shared" si="4"/>
        <v>9.5356621388007277</v>
      </c>
      <c r="KB31" s="21">
        <f t="shared" si="4"/>
        <v>7.5723812490175435</v>
      </c>
      <c r="KC31" s="21">
        <f t="shared" si="4"/>
        <v>7.5723812490175435</v>
      </c>
      <c r="KD31" s="21">
        <f t="shared" si="4"/>
        <v>9.5356621388007277</v>
      </c>
      <c r="KE31" s="21">
        <f t="shared" si="4"/>
        <v>7.5723812490175435</v>
      </c>
      <c r="KF31" s="21">
        <f t="shared" si="4"/>
        <v>7.6285297110405814</v>
      </c>
      <c r="KG31" s="21">
        <f t="shared" si="4"/>
        <v>8.5820959249206545</v>
      </c>
      <c r="KH31" s="21">
        <f t="shared" si="4"/>
        <v>8.5820959249206545</v>
      </c>
      <c r="KI31" s="21">
        <f t="shared" si="4"/>
        <v>7.5162327869945065</v>
      </c>
      <c r="KJ31" s="21">
        <f t="shared" si="4"/>
        <v>7.5723812490175435</v>
      </c>
      <c r="KK31" s="21">
        <f t="shared" si="4"/>
        <v>7.5162327869945065</v>
      </c>
      <c r="KL31" s="21">
        <f t="shared" si="4"/>
        <v>7.6285297110405814</v>
      </c>
      <c r="KM31" s="21">
        <f t="shared" si="4"/>
        <v>8.5820959249206545</v>
      </c>
      <c r="KN31" s="21">
        <f t="shared" si="4"/>
        <v>7.5723812490175435</v>
      </c>
      <c r="KO31" s="21">
        <f t="shared" si="4"/>
        <v>8.5820959249206545</v>
      </c>
      <c r="KP31" s="21">
        <f t="shared" si="4"/>
        <v>7.5723812490175435</v>
      </c>
      <c r="KQ31" s="21">
        <f t="shared" si="4"/>
        <v>7.5162327869945065</v>
      </c>
      <c r="KR31" s="21">
        <f t="shared" si="4"/>
        <v>7.5162327869945065</v>
      </c>
      <c r="KS31" s="21">
        <f t="shared" si="4"/>
        <v>7.6285297110405814</v>
      </c>
      <c r="KT31" s="21">
        <f t="shared" si="4"/>
        <v>7.5723812490175435</v>
      </c>
      <c r="KU31" s="21">
        <f t="shared" si="4"/>
        <v>7.6285297110405814</v>
      </c>
      <c r="KV31" s="21">
        <f t="shared" si="4"/>
        <v>7.5162327869945065</v>
      </c>
      <c r="KW31" s="21">
        <f t="shared" si="4"/>
        <v>7.5723812490175435</v>
      </c>
      <c r="KX31" s="21">
        <f t="shared" si="4"/>
        <v>8.5820959249206545</v>
      </c>
      <c r="KY31" s="21">
        <f t="shared" si="4"/>
        <v>7.6285297110405814</v>
      </c>
      <c r="KZ31" s="21">
        <f t="shared" si="4"/>
        <v>9.5356621388007277</v>
      </c>
      <c r="LA31" s="21">
        <f t="shared" si="4"/>
        <v>8.5820959249206545</v>
      </c>
      <c r="LB31" s="21">
        <f t="shared" si="4"/>
        <v>9.5356621388007277</v>
      </c>
      <c r="LC31" s="21">
        <f t="shared" si="4"/>
        <v>7.5162327869945065</v>
      </c>
      <c r="LD31" s="21">
        <f t="shared" si="4"/>
        <v>8.5820959249206545</v>
      </c>
      <c r="LE31" s="21">
        <f t="shared" si="4"/>
        <v>7.5723812490175435</v>
      </c>
      <c r="LF31" s="21">
        <f t="shared" si="4"/>
        <v>8.5820959249206545</v>
      </c>
      <c r="LG31" s="21">
        <f t="shared" si="4"/>
        <v>8.5820959249206545</v>
      </c>
      <c r="LH31" s="21">
        <f t="shared" si="4"/>
        <v>9.5356621388007277</v>
      </c>
      <c r="LI31" s="21">
        <f t="shared" si="4"/>
        <v>7.5723812490175435</v>
      </c>
      <c r="LJ31" s="21">
        <f t="shared" si="4"/>
        <v>9.5356621388007277</v>
      </c>
      <c r="LK31" s="21">
        <f t="shared" si="4"/>
        <v>7.5723812490175435</v>
      </c>
      <c r="LL31" s="21">
        <f t="shared" si="4"/>
        <v>7.5162327869945065</v>
      </c>
      <c r="LM31" s="21">
        <f t="shared" si="4"/>
        <v>8.5820959249206545</v>
      </c>
      <c r="LN31" s="21">
        <f t="shared" si="4"/>
        <v>7.5723812490175435</v>
      </c>
      <c r="LO31" s="21">
        <f t="shared" si="4"/>
        <v>7.5162327869945065</v>
      </c>
      <c r="LP31" s="21">
        <f t="shared" si="4"/>
        <v>7.6285297110405814</v>
      </c>
      <c r="LQ31" s="21">
        <f t="shared" si="4"/>
        <v>9.5356621388007277</v>
      </c>
      <c r="LR31" s="21">
        <f t="shared" ref="LR31:OC34" si="5">LR30</f>
        <v>8.5820959249206545</v>
      </c>
      <c r="LS31" s="21">
        <f t="shared" si="5"/>
        <v>9.5356621388007277</v>
      </c>
      <c r="LT31" s="21">
        <f t="shared" si="5"/>
        <v>7.5723812490175435</v>
      </c>
      <c r="LU31" s="21">
        <f t="shared" si="5"/>
        <v>9.5356621388007277</v>
      </c>
      <c r="LV31" s="21">
        <f t="shared" si="5"/>
        <v>7.6285297110405814</v>
      </c>
      <c r="LW31" s="21">
        <f t="shared" si="5"/>
        <v>7.5723812490175435</v>
      </c>
      <c r="LX31" s="21">
        <f t="shared" si="5"/>
        <v>7.5162327869945065</v>
      </c>
      <c r="LY31" s="21">
        <f t="shared" si="5"/>
        <v>7.5162327869945065</v>
      </c>
      <c r="LZ31" s="21">
        <f t="shared" si="5"/>
        <v>7.5723812490175435</v>
      </c>
      <c r="MA31" s="21">
        <f t="shared" si="5"/>
        <v>7.5162327869945065</v>
      </c>
      <c r="MB31" s="21">
        <f t="shared" si="5"/>
        <v>7.5723812490175435</v>
      </c>
      <c r="MC31" s="21">
        <f t="shared" si="5"/>
        <v>9.5356621388007277</v>
      </c>
      <c r="MD31" s="21">
        <f t="shared" si="5"/>
        <v>7.6285297110405814</v>
      </c>
      <c r="ME31" s="21">
        <f t="shared" si="5"/>
        <v>7.5162327869945065</v>
      </c>
      <c r="MF31" s="21">
        <f t="shared" si="5"/>
        <v>9.5356621388007277</v>
      </c>
      <c r="MG31" s="21">
        <f t="shared" si="5"/>
        <v>8.5820959249206545</v>
      </c>
      <c r="MH31" s="21">
        <f t="shared" si="5"/>
        <v>7.5162327869945065</v>
      </c>
      <c r="MI31" s="21">
        <f t="shared" si="5"/>
        <v>7.5162327869945065</v>
      </c>
      <c r="MJ31" s="21">
        <f t="shared" si="5"/>
        <v>7.6285297110405814</v>
      </c>
      <c r="MK31" s="21">
        <f t="shared" si="5"/>
        <v>9.5356621388007277</v>
      </c>
      <c r="ML31" s="21">
        <f t="shared" si="5"/>
        <v>8.5820959249206545</v>
      </c>
      <c r="MM31" s="21">
        <f t="shared" si="5"/>
        <v>7.5162327869945065</v>
      </c>
      <c r="MN31" s="21">
        <f t="shared" si="5"/>
        <v>7.5723812490175435</v>
      </c>
      <c r="MO31" s="21">
        <f t="shared" si="5"/>
        <v>9.5356621388007277</v>
      </c>
      <c r="MP31" s="21">
        <f t="shared" si="5"/>
        <v>7.5723812490175435</v>
      </c>
      <c r="MQ31" s="21">
        <f t="shared" si="5"/>
        <v>9.5356621388007277</v>
      </c>
      <c r="MR31" s="21">
        <f t="shared" si="5"/>
        <v>7.6285297110405814</v>
      </c>
      <c r="MS31" s="21">
        <f t="shared" si="5"/>
        <v>7.5162327869945065</v>
      </c>
      <c r="MT31" s="21">
        <f t="shared" si="5"/>
        <v>7.5723812490175435</v>
      </c>
      <c r="MU31" s="21">
        <f t="shared" si="5"/>
        <v>8.5820959249206545</v>
      </c>
      <c r="MV31" s="21">
        <f t="shared" si="5"/>
        <v>7.5723812490175435</v>
      </c>
      <c r="MW31" s="21">
        <f t="shared" si="5"/>
        <v>9.5356621388007277</v>
      </c>
      <c r="MX31" s="21">
        <f t="shared" si="5"/>
        <v>7.6285297110405814</v>
      </c>
      <c r="MY31" s="21">
        <f t="shared" si="5"/>
        <v>8.5820959249206545</v>
      </c>
      <c r="MZ31" s="21">
        <f t="shared" si="5"/>
        <v>7.5723812490175435</v>
      </c>
      <c r="NA31" s="21">
        <f t="shared" si="5"/>
        <v>7.6285297110405814</v>
      </c>
      <c r="NB31" s="21">
        <f t="shared" si="5"/>
        <v>7.6285297110405814</v>
      </c>
      <c r="NC31" s="21">
        <f t="shared" si="5"/>
        <v>8.5820959249206545</v>
      </c>
      <c r="ND31" s="21">
        <f t="shared" si="5"/>
        <v>9.5356621388007277</v>
      </c>
      <c r="NE31" s="21">
        <f t="shared" si="5"/>
        <v>7.6285297110405814</v>
      </c>
      <c r="NF31" s="21">
        <f t="shared" si="5"/>
        <v>7.5162327869945065</v>
      </c>
      <c r="NG31" s="21">
        <f t="shared" si="5"/>
        <v>9.5356621388007277</v>
      </c>
      <c r="NH31" s="21">
        <f t="shared" si="5"/>
        <v>7.6285297110405814</v>
      </c>
      <c r="NI31" s="21">
        <f t="shared" si="5"/>
        <v>7.5723812490175435</v>
      </c>
      <c r="NJ31" s="21">
        <f t="shared" si="5"/>
        <v>7.6285297110405814</v>
      </c>
      <c r="NK31" s="21">
        <f t="shared" si="5"/>
        <v>9.5356621388007277</v>
      </c>
      <c r="NL31" s="21">
        <f t="shared" si="5"/>
        <v>7.5723812490175435</v>
      </c>
      <c r="NM31" s="21">
        <f t="shared" si="5"/>
        <v>7.5723812490175435</v>
      </c>
      <c r="NN31" s="21">
        <f t="shared" si="5"/>
        <v>7.5162327869945065</v>
      </c>
      <c r="NO31" s="21">
        <f t="shared" si="5"/>
        <v>7.5723812490175435</v>
      </c>
      <c r="NP31" s="21">
        <f t="shared" si="5"/>
        <v>8.5820959249206545</v>
      </c>
      <c r="NQ31" s="21">
        <f t="shared" si="5"/>
        <v>7.5162327869945065</v>
      </c>
      <c r="NR31" s="21">
        <f t="shared" si="5"/>
        <v>8.5820959249206545</v>
      </c>
      <c r="NS31" s="21">
        <f t="shared" si="5"/>
        <v>9.5356621388007277</v>
      </c>
      <c r="NT31" s="21">
        <f t="shared" si="5"/>
        <v>7.5162327869945065</v>
      </c>
      <c r="NU31" s="21">
        <f t="shared" si="5"/>
        <v>7.6285297110405814</v>
      </c>
      <c r="NV31" s="21">
        <f t="shared" si="5"/>
        <v>7.5162327869945065</v>
      </c>
      <c r="NW31" s="21">
        <f t="shared" si="5"/>
        <v>7.5162327869945065</v>
      </c>
      <c r="NX31" s="21">
        <f t="shared" si="5"/>
        <v>8.5820959249206545</v>
      </c>
      <c r="NY31" s="21">
        <f t="shared" si="5"/>
        <v>8.5820959249206545</v>
      </c>
      <c r="NZ31" s="21">
        <f t="shared" si="5"/>
        <v>7.5723812490175435</v>
      </c>
      <c r="OA31" s="21">
        <f t="shared" si="5"/>
        <v>7.5162327869945065</v>
      </c>
      <c r="OB31" s="21">
        <f t="shared" si="5"/>
        <v>7.5162327869945065</v>
      </c>
      <c r="OC31" s="21">
        <f t="shared" si="5"/>
        <v>9.5356621388007277</v>
      </c>
      <c r="OD31" s="21">
        <f t="shared" ref="OD31:QO34" si="6">OD30</f>
        <v>7.5723812490175435</v>
      </c>
      <c r="OE31" s="21">
        <f t="shared" si="6"/>
        <v>7.5162327869945065</v>
      </c>
      <c r="OF31" s="21">
        <f t="shared" si="6"/>
        <v>7.5723812490175435</v>
      </c>
      <c r="OG31" s="21">
        <f t="shared" si="6"/>
        <v>8.5820959249206545</v>
      </c>
      <c r="OH31" s="21">
        <f t="shared" si="6"/>
        <v>8.5820959249206545</v>
      </c>
      <c r="OI31" s="21">
        <f t="shared" si="6"/>
        <v>7.5162327869945065</v>
      </c>
      <c r="OJ31" s="21">
        <f t="shared" si="6"/>
        <v>7.5162327869945065</v>
      </c>
      <c r="OK31" s="21">
        <f t="shared" si="6"/>
        <v>9.5356621388007277</v>
      </c>
      <c r="OL31" s="21">
        <f t="shared" si="6"/>
        <v>7.6285297110405814</v>
      </c>
      <c r="OM31" s="21">
        <f t="shared" si="6"/>
        <v>8.5820959249206545</v>
      </c>
      <c r="ON31" s="21">
        <f t="shared" si="6"/>
        <v>7.5162327869945065</v>
      </c>
      <c r="OO31" s="21">
        <f t="shared" si="6"/>
        <v>7.6285297110405814</v>
      </c>
      <c r="OP31" s="21">
        <f t="shared" si="6"/>
        <v>7.5723812490175435</v>
      </c>
      <c r="OQ31" s="21">
        <f t="shared" si="6"/>
        <v>8.5820959249206545</v>
      </c>
      <c r="OR31" s="21">
        <f t="shared" si="6"/>
        <v>7.6285297110405814</v>
      </c>
      <c r="OS31" s="21">
        <f t="shared" si="6"/>
        <v>7.5162327869945065</v>
      </c>
      <c r="OT31" s="21">
        <f t="shared" si="6"/>
        <v>8.5820959249206545</v>
      </c>
      <c r="OU31" s="21">
        <f t="shared" si="6"/>
        <v>7.5162327869945065</v>
      </c>
      <c r="OV31" s="21">
        <f t="shared" si="6"/>
        <v>7.6285297110405814</v>
      </c>
      <c r="OW31" s="21">
        <f t="shared" si="6"/>
        <v>9.5356621388007277</v>
      </c>
      <c r="OX31" s="21">
        <f t="shared" si="6"/>
        <v>7.6285297110405814</v>
      </c>
      <c r="OY31" s="21">
        <f t="shared" si="6"/>
        <v>8.5820959249206545</v>
      </c>
      <c r="OZ31" s="21">
        <f t="shared" si="6"/>
        <v>7.5162327869945065</v>
      </c>
      <c r="PA31" s="21">
        <f t="shared" si="6"/>
        <v>7.6285297110405814</v>
      </c>
      <c r="PB31" s="21">
        <f t="shared" si="6"/>
        <v>8.5820959249206545</v>
      </c>
      <c r="PC31" s="21">
        <f t="shared" si="6"/>
        <v>9.5356621388007277</v>
      </c>
      <c r="PD31" s="21">
        <f t="shared" si="6"/>
        <v>7.6285297110405814</v>
      </c>
      <c r="PE31" s="21">
        <f t="shared" si="6"/>
        <v>8.5820959249206545</v>
      </c>
      <c r="PF31" s="21">
        <f t="shared" si="6"/>
        <v>7.6285297110405814</v>
      </c>
      <c r="PG31" s="21">
        <f t="shared" si="6"/>
        <v>9.5356621388007277</v>
      </c>
      <c r="PH31" s="21">
        <f t="shared" si="6"/>
        <v>8.5820959249206545</v>
      </c>
      <c r="PI31" s="21">
        <f t="shared" si="6"/>
        <v>7.5723812490175435</v>
      </c>
      <c r="PJ31" s="21">
        <f t="shared" si="6"/>
        <v>7.5162327869945065</v>
      </c>
      <c r="PK31" s="21">
        <f t="shared" si="6"/>
        <v>7.5723812490175435</v>
      </c>
      <c r="PL31" s="21">
        <f t="shared" si="6"/>
        <v>8.5820959249206545</v>
      </c>
      <c r="PM31" s="21">
        <f t="shared" si="6"/>
        <v>7.5723812490175435</v>
      </c>
      <c r="PN31" s="21">
        <f t="shared" si="6"/>
        <v>9.5356621388007277</v>
      </c>
      <c r="PO31" s="21">
        <f t="shared" si="6"/>
        <v>9.5356621388007277</v>
      </c>
      <c r="PP31" s="21">
        <f t="shared" si="6"/>
        <v>7.5162327869945065</v>
      </c>
      <c r="PQ31" s="21">
        <f t="shared" si="6"/>
        <v>8.5820959249206545</v>
      </c>
      <c r="PR31" s="21">
        <f t="shared" si="6"/>
        <v>8.5820959249206545</v>
      </c>
      <c r="PS31" s="21">
        <f t="shared" si="6"/>
        <v>9.5356621388007277</v>
      </c>
      <c r="PT31" s="21">
        <f t="shared" si="6"/>
        <v>7.5162327869945065</v>
      </c>
      <c r="PU31" s="21">
        <f t="shared" si="6"/>
        <v>8.5820959249206545</v>
      </c>
      <c r="PV31" s="21">
        <f t="shared" si="6"/>
        <v>8.5820959249206545</v>
      </c>
      <c r="PW31" s="21">
        <f t="shared" si="6"/>
        <v>7.6285297110405814</v>
      </c>
      <c r="PX31" s="21">
        <f t="shared" si="6"/>
        <v>7.6285297110405814</v>
      </c>
      <c r="PY31" s="21">
        <f t="shared" si="6"/>
        <v>8.5820959249206545</v>
      </c>
      <c r="PZ31" s="21">
        <f t="shared" si="6"/>
        <v>7.5162327869945065</v>
      </c>
      <c r="QA31" s="21">
        <f t="shared" si="6"/>
        <v>7.6285297110405814</v>
      </c>
      <c r="QB31" s="21">
        <f t="shared" si="6"/>
        <v>9.5356621388007277</v>
      </c>
      <c r="QC31" s="21">
        <f t="shared" si="6"/>
        <v>9.5356621388007277</v>
      </c>
      <c r="QD31" s="21">
        <f t="shared" si="6"/>
        <v>9.5356621388007277</v>
      </c>
      <c r="QE31" s="21">
        <f t="shared" si="6"/>
        <v>7.6285297110405814</v>
      </c>
      <c r="QF31" s="21">
        <f t="shared" si="6"/>
        <v>9.5356621388007277</v>
      </c>
      <c r="QG31" s="21">
        <f t="shared" si="6"/>
        <v>9.5356621388007277</v>
      </c>
      <c r="QH31" s="21">
        <f t="shared" si="6"/>
        <v>7.5723812490175435</v>
      </c>
      <c r="QI31" s="21">
        <f t="shared" si="6"/>
        <v>7.6285297110405814</v>
      </c>
      <c r="QJ31" s="21">
        <f t="shared" si="6"/>
        <v>8.5820959249206545</v>
      </c>
      <c r="QK31" s="21">
        <f t="shared" si="6"/>
        <v>9.5356621388007277</v>
      </c>
      <c r="QL31" s="21">
        <f t="shared" si="6"/>
        <v>7.6285297110405814</v>
      </c>
      <c r="QM31" s="21">
        <f t="shared" si="6"/>
        <v>9.5356621388007277</v>
      </c>
      <c r="QN31" s="21">
        <f t="shared" si="6"/>
        <v>7.5162327869945065</v>
      </c>
      <c r="QO31" s="21">
        <f t="shared" si="6"/>
        <v>7.5723812490175435</v>
      </c>
      <c r="QP31" s="21">
        <f t="shared" ref="QP31:SN35" si="7">QP30</f>
        <v>7.5723812490175435</v>
      </c>
      <c r="QQ31" s="21">
        <f t="shared" si="7"/>
        <v>9.5356621388007277</v>
      </c>
      <c r="QR31" s="21">
        <f t="shared" si="7"/>
        <v>7.5162327869945065</v>
      </c>
      <c r="QS31" s="21">
        <f t="shared" si="7"/>
        <v>8.5820959249206545</v>
      </c>
      <c r="QT31" s="21">
        <f t="shared" si="7"/>
        <v>8.5820959249206545</v>
      </c>
      <c r="QU31" s="21">
        <f t="shared" si="7"/>
        <v>7.6285297110405814</v>
      </c>
      <c r="QV31" s="21">
        <f t="shared" si="7"/>
        <v>8.5820959249206545</v>
      </c>
      <c r="QW31" s="21">
        <f t="shared" si="7"/>
        <v>7.6285297110405814</v>
      </c>
      <c r="QX31" s="21">
        <f t="shared" si="7"/>
        <v>7.5723812490175435</v>
      </c>
      <c r="QY31" s="21">
        <f t="shared" si="7"/>
        <v>7.5723812490175435</v>
      </c>
      <c r="QZ31" s="21">
        <f t="shared" si="7"/>
        <v>8.5820959249206545</v>
      </c>
      <c r="RA31" s="21">
        <f t="shared" si="7"/>
        <v>9.5356621388007277</v>
      </c>
      <c r="RB31" s="21">
        <f t="shared" si="7"/>
        <v>7.6285297110405814</v>
      </c>
      <c r="RC31" s="21">
        <f t="shared" si="7"/>
        <v>8.5820959249206545</v>
      </c>
      <c r="RD31" s="21">
        <f t="shared" si="7"/>
        <v>7.5162327869945065</v>
      </c>
      <c r="RE31" s="21">
        <f t="shared" si="7"/>
        <v>7.5162327869945065</v>
      </c>
      <c r="RF31" s="21">
        <f t="shared" si="7"/>
        <v>8.5820959249206545</v>
      </c>
      <c r="RG31" s="21">
        <f t="shared" si="7"/>
        <v>9.5356621388007277</v>
      </c>
      <c r="RH31" s="21">
        <f t="shared" si="7"/>
        <v>7.5162327869945065</v>
      </c>
      <c r="RI31" s="21">
        <f t="shared" si="7"/>
        <v>8.5820959249206545</v>
      </c>
      <c r="RJ31" s="21">
        <f t="shared" si="7"/>
        <v>8.5820959249206545</v>
      </c>
      <c r="RK31" s="21">
        <f t="shared" si="7"/>
        <v>9.5356621388007277</v>
      </c>
      <c r="RL31" s="21">
        <f t="shared" si="7"/>
        <v>7.5723812490175435</v>
      </c>
      <c r="RM31" s="21">
        <f t="shared" si="7"/>
        <v>7.5723812490175435</v>
      </c>
      <c r="RN31" s="21">
        <f t="shared" si="7"/>
        <v>8.5820959249206545</v>
      </c>
      <c r="RO31" s="21">
        <f t="shared" si="7"/>
        <v>7.6285297110405814</v>
      </c>
      <c r="RP31" s="21">
        <f t="shared" si="7"/>
        <v>7.6285297110405814</v>
      </c>
      <c r="RQ31" s="21">
        <f t="shared" si="7"/>
        <v>7.5162327869945065</v>
      </c>
      <c r="RR31" s="21">
        <f t="shared" si="7"/>
        <v>9.5356621388007277</v>
      </c>
      <c r="RS31" s="21">
        <f t="shared" si="7"/>
        <v>7.5723812490175435</v>
      </c>
      <c r="RT31" s="21">
        <f t="shared" si="7"/>
        <v>8.5820959249206545</v>
      </c>
      <c r="RU31" s="21">
        <f t="shared" si="7"/>
        <v>7.6285297110405814</v>
      </c>
      <c r="RV31" s="21">
        <f t="shared" si="7"/>
        <v>7.6285297110405814</v>
      </c>
      <c r="RW31" s="21">
        <f t="shared" si="7"/>
        <v>8.5820959249206545</v>
      </c>
      <c r="RX31" s="21">
        <f t="shared" si="7"/>
        <v>7.5162327869945065</v>
      </c>
      <c r="RY31" s="21">
        <f t="shared" si="7"/>
        <v>7.5162327869945065</v>
      </c>
      <c r="RZ31" s="21">
        <f t="shared" si="7"/>
        <v>8.5820959249206545</v>
      </c>
      <c r="SA31" s="21">
        <f t="shared" si="7"/>
        <v>7.6285297110405814</v>
      </c>
      <c r="SB31" s="21">
        <f t="shared" si="7"/>
        <v>9.5356621388007277</v>
      </c>
      <c r="SC31" s="21">
        <f t="shared" si="7"/>
        <v>7.5723812490175435</v>
      </c>
      <c r="SD31" s="21">
        <f t="shared" si="7"/>
        <v>9.5356621388007277</v>
      </c>
      <c r="SE31" s="21">
        <f t="shared" si="7"/>
        <v>7.5723812490175435</v>
      </c>
      <c r="SF31" s="21">
        <f t="shared" si="7"/>
        <v>9.5356621388007277</v>
      </c>
      <c r="SG31" s="21">
        <f t="shared" si="7"/>
        <v>7.6285297110405814</v>
      </c>
      <c r="SH31" s="21">
        <f t="shared" si="7"/>
        <v>7.6285297110405814</v>
      </c>
      <c r="SI31" s="21">
        <f t="shared" si="7"/>
        <v>8.5820959249206545</v>
      </c>
      <c r="SJ31" s="21">
        <f t="shared" si="7"/>
        <v>8.5820959249206545</v>
      </c>
      <c r="SK31" s="21">
        <f t="shared" si="7"/>
        <v>7.6285297110405814</v>
      </c>
      <c r="SL31" s="21">
        <f t="shared" si="7"/>
        <v>7.5723812490175435</v>
      </c>
      <c r="SM31" s="21">
        <f t="shared" si="7"/>
        <v>7.5723812490175435</v>
      </c>
      <c r="SN31" s="21">
        <f t="shared" si="7"/>
        <v>7.5162327869945065</v>
      </c>
    </row>
    <row r="32" spans="1:508" x14ac:dyDescent="0.35">
      <c r="A32" s="157">
        <v>55519</v>
      </c>
      <c r="B32" s="4">
        <v>7.63</v>
      </c>
      <c r="C32" s="4">
        <v>7.63</v>
      </c>
      <c r="D32" s="4">
        <v>7.63</v>
      </c>
      <c r="E32" s="4">
        <v>7.63</v>
      </c>
      <c r="F32" s="4">
        <v>7.63</v>
      </c>
      <c r="G32" s="4">
        <v>7.63</v>
      </c>
      <c r="H32" s="4">
        <v>7.63</v>
      </c>
      <c r="I32" s="21">
        <f t="shared" ref="I32:I35" si="8">I31</f>
        <v>9.5356621388007277</v>
      </c>
      <c r="J32" s="21">
        <f t="shared" si="0"/>
        <v>7.5723812490175435</v>
      </c>
      <c r="K32" s="21">
        <f t="shared" si="0"/>
        <v>8.5820959249206545</v>
      </c>
      <c r="L32" s="21">
        <f t="shared" si="0"/>
        <v>7.6285297110405814</v>
      </c>
      <c r="M32" s="21">
        <f t="shared" si="0"/>
        <v>8.5820959249206545</v>
      </c>
      <c r="N32" s="21">
        <f t="shared" si="0"/>
        <v>7.5162327869945065</v>
      </c>
      <c r="O32" s="21">
        <f t="shared" si="0"/>
        <v>7.6285297110405814</v>
      </c>
      <c r="P32" s="21">
        <f t="shared" si="0"/>
        <v>7.5723812490175435</v>
      </c>
      <c r="Q32" s="21">
        <f t="shared" si="0"/>
        <v>7.6285297110405814</v>
      </c>
      <c r="R32" s="21">
        <f t="shared" si="0"/>
        <v>8.5820959249206545</v>
      </c>
      <c r="S32" s="21">
        <f t="shared" si="0"/>
        <v>7.6285297110405814</v>
      </c>
      <c r="T32" s="21">
        <f t="shared" si="0"/>
        <v>8.5820959249206545</v>
      </c>
      <c r="U32" s="21">
        <f t="shared" si="0"/>
        <v>7.5162327869945065</v>
      </c>
      <c r="V32" s="21">
        <f t="shared" si="0"/>
        <v>7.5723812490175435</v>
      </c>
      <c r="W32" s="21">
        <f t="shared" si="0"/>
        <v>7.6285297110405814</v>
      </c>
      <c r="X32" s="21">
        <f t="shared" si="0"/>
        <v>8.5820959249206545</v>
      </c>
      <c r="Y32" s="21">
        <f t="shared" si="0"/>
        <v>7.5162327869945065</v>
      </c>
      <c r="Z32" s="21">
        <f t="shared" si="0"/>
        <v>7.6285297110405814</v>
      </c>
      <c r="AA32" s="21">
        <f t="shared" si="0"/>
        <v>7.5723812490175435</v>
      </c>
      <c r="AB32" s="21">
        <f t="shared" si="0"/>
        <v>9.5356621388007277</v>
      </c>
      <c r="AC32" s="21">
        <f t="shared" si="0"/>
        <v>7.5162327869945065</v>
      </c>
      <c r="AD32" s="21">
        <f t="shared" si="0"/>
        <v>7.6285297110405814</v>
      </c>
      <c r="AE32" s="21">
        <f t="shared" si="0"/>
        <v>7.6285297110405814</v>
      </c>
      <c r="AF32" s="21">
        <f t="shared" si="0"/>
        <v>7.5723812490175435</v>
      </c>
      <c r="AG32" s="21">
        <f t="shared" si="0"/>
        <v>7.5723812490175435</v>
      </c>
      <c r="AH32" s="21">
        <f t="shared" si="0"/>
        <v>7.6285297110405814</v>
      </c>
      <c r="AI32" s="21">
        <f t="shared" si="0"/>
        <v>7.6285297110405814</v>
      </c>
      <c r="AJ32" s="21">
        <f t="shared" si="0"/>
        <v>7.6285297110405814</v>
      </c>
      <c r="AK32" s="21">
        <f t="shared" si="0"/>
        <v>7.5723812490175435</v>
      </c>
      <c r="AL32" s="21">
        <f t="shared" si="0"/>
        <v>9.5356621388007277</v>
      </c>
      <c r="AM32" s="21">
        <f t="shared" si="0"/>
        <v>8.5820959249206545</v>
      </c>
      <c r="AN32" s="21">
        <f t="shared" si="0"/>
        <v>7.5723812490175435</v>
      </c>
      <c r="AO32" s="21">
        <f t="shared" si="0"/>
        <v>7.5723812490175435</v>
      </c>
      <c r="AP32" s="21">
        <f t="shared" si="0"/>
        <v>7.5723812490175435</v>
      </c>
      <c r="AQ32" s="21">
        <f t="shared" si="0"/>
        <v>7.5723812490175435</v>
      </c>
      <c r="AR32" s="21">
        <f t="shared" si="0"/>
        <v>9.5356621388007277</v>
      </c>
      <c r="AS32" s="21">
        <f t="shared" si="0"/>
        <v>8.5820959249206545</v>
      </c>
      <c r="AT32" s="21">
        <f t="shared" si="0"/>
        <v>7.5723812490175435</v>
      </c>
      <c r="AU32" s="21">
        <f t="shared" si="0"/>
        <v>8.5820959249206545</v>
      </c>
      <c r="AV32" s="21">
        <f t="shared" si="0"/>
        <v>9.5356621388007277</v>
      </c>
      <c r="AW32" s="21">
        <f t="shared" si="0"/>
        <v>8.5820959249206545</v>
      </c>
      <c r="AX32" s="21">
        <f t="shared" si="0"/>
        <v>7.5162327869945065</v>
      </c>
      <c r="AY32" s="21">
        <f t="shared" si="0"/>
        <v>8.5820959249206545</v>
      </c>
      <c r="AZ32" s="21">
        <f t="shared" si="0"/>
        <v>7.5162327869945065</v>
      </c>
      <c r="BA32" s="21">
        <f t="shared" si="0"/>
        <v>9.5356621388007277</v>
      </c>
      <c r="BB32" s="21">
        <f t="shared" si="0"/>
        <v>7.5723812490175435</v>
      </c>
      <c r="BC32" s="21">
        <f t="shared" si="0"/>
        <v>9.5356621388007277</v>
      </c>
      <c r="BD32" s="21">
        <f t="shared" si="0"/>
        <v>7.5723812490175435</v>
      </c>
      <c r="BE32" s="21">
        <f t="shared" si="0"/>
        <v>7.5162327869945065</v>
      </c>
      <c r="BF32" s="21">
        <f t="shared" si="0"/>
        <v>7.5723812490175435</v>
      </c>
      <c r="BG32" s="21">
        <f t="shared" si="0"/>
        <v>8.5820959249206545</v>
      </c>
      <c r="BH32" s="21">
        <f t="shared" si="0"/>
        <v>7.6285297110405814</v>
      </c>
      <c r="BI32" s="21">
        <f t="shared" si="0"/>
        <v>9.5356621388007277</v>
      </c>
      <c r="BJ32" s="21">
        <f t="shared" si="0"/>
        <v>7.5723812490175435</v>
      </c>
      <c r="BK32" s="21">
        <f t="shared" si="0"/>
        <v>7.5723812490175435</v>
      </c>
      <c r="BL32" s="21">
        <f t="shared" si="0"/>
        <v>8.5820959249206545</v>
      </c>
      <c r="BM32" s="21">
        <f t="shared" si="0"/>
        <v>9.5356621388007277</v>
      </c>
      <c r="BN32" s="21">
        <f t="shared" si="0"/>
        <v>7.6285297110405814</v>
      </c>
      <c r="BO32" s="21">
        <f t="shared" si="0"/>
        <v>7.5723812490175435</v>
      </c>
      <c r="BP32" s="21">
        <f t="shared" si="0"/>
        <v>9.5356621388007277</v>
      </c>
      <c r="BQ32" s="21">
        <f t="shared" si="0"/>
        <v>7.5162327869945065</v>
      </c>
      <c r="BR32" s="21">
        <f t="shared" si="0"/>
        <v>7.5162327869945065</v>
      </c>
      <c r="BS32" s="21">
        <f t="shared" si="0"/>
        <v>8.5820959249206545</v>
      </c>
      <c r="BT32" s="21">
        <f t="shared" si="0"/>
        <v>9.5356621388007277</v>
      </c>
      <c r="BU32" s="21">
        <f t="shared" si="0"/>
        <v>7.6285297110405814</v>
      </c>
      <c r="BV32" s="21">
        <f t="shared" si="1"/>
        <v>7.5723812490175435</v>
      </c>
      <c r="BW32" s="21">
        <f t="shared" si="1"/>
        <v>8.5820959249206545</v>
      </c>
      <c r="BX32" s="21">
        <f t="shared" si="1"/>
        <v>7.5162327869945065</v>
      </c>
      <c r="BY32" s="21">
        <f t="shared" si="1"/>
        <v>8.5820959249206545</v>
      </c>
      <c r="BZ32" s="21">
        <f t="shared" si="1"/>
        <v>7.5162327869945065</v>
      </c>
      <c r="CA32" s="21">
        <f t="shared" si="1"/>
        <v>8.5820959249206545</v>
      </c>
      <c r="CB32" s="21">
        <f t="shared" si="1"/>
        <v>9.5356621388007277</v>
      </c>
      <c r="CC32" s="21">
        <f t="shared" si="1"/>
        <v>7.5162327869945065</v>
      </c>
      <c r="CD32" s="21">
        <f t="shared" si="1"/>
        <v>7.5723812490175435</v>
      </c>
      <c r="CE32" s="21">
        <f t="shared" si="1"/>
        <v>8.5820959249206545</v>
      </c>
      <c r="CF32" s="21">
        <f t="shared" si="1"/>
        <v>8.5820959249206545</v>
      </c>
      <c r="CG32" s="21">
        <f t="shared" si="1"/>
        <v>9.5356621388007277</v>
      </c>
      <c r="CH32" s="21">
        <f t="shared" si="1"/>
        <v>9.5356621388007277</v>
      </c>
      <c r="CI32" s="21">
        <f t="shared" si="1"/>
        <v>7.5723812490175435</v>
      </c>
      <c r="CJ32" s="21">
        <f t="shared" si="1"/>
        <v>7.6285297110405814</v>
      </c>
      <c r="CK32" s="21">
        <f t="shared" si="1"/>
        <v>7.5162327869945065</v>
      </c>
      <c r="CL32" s="21">
        <f t="shared" si="1"/>
        <v>8.5820959249206545</v>
      </c>
      <c r="CM32" s="21">
        <f t="shared" si="1"/>
        <v>7.5162327869945065</v>
      </c>
      <c r="CN32" s="21">
        <f t="shared" si="1"/>
        <v>9.5356621388007277</v>
      </c>
      <c r="CO32" s="21">
        <f t="shared" si="1"/>
        <v>7.5723812490175435</v>
      </c>
      <c r="CP32" s="21">
        <f t="shared" si="1"/>
        <v>7.5162327869945065</v>
      </c>
      <c r="CQ32" s="21">
        <f t="shared" si="1"/>
        <v>7.6285297110405814</v>
      </c>
      <c r="CR32" s="21">
        <f t="shared" si="1"/>
        <v>7.5723812490175435</v>
      </c>
      <c r="CS32" s="21">
        <f t="shared" si="1"/>
        <v>7.5162327869945065</v>
      </c>
      <c r="CT32" s="21">
        <f t="shared" si="1"/>
        <v>7.5723812490175435</v>
      </c>
      <c r="CU32" s="21">
        <f t="shared" si="1"/>
        <v>7.5162327869945065</v>
      </c>
      <c r="CV32" s="21">
        <f t="shared" si="1"/>
        <v>7.5723812490175435</v>
      </c>
      <c r="CW32" s="21">
        <f t="shared" si="1"/>
        <v>8.5820959249206545</v>
      </c>
      <c r="CX32" s="21">
        <f t="shared" si="1"/>
        <v>7.5723812490175435</v>
      </c>
      <c r="CY32" s="21">
        <f t="shared" si="1"/>
        <v>7.5162327869945065</v>
      </c>
      <c r="CZ32" s="21">
        <f t="shared" si="1"/>
        <v>8.5820959249206545</v>
      </c>
      <c r="DA32" s="21">
        <f t="shared" si="1"/>
        <v>9.5356621388007277</v>
      </c>
      <c r="DB32" s="21">
        <f t="shared" si="1"/>
        <v>7.5162327869945065</v>
      </c>
      <c r="DC32" s="21">
        <f t="shared" si="1"/>
        <v>7.5723812490175435</v>
      </c>
      <c r="DD32" s="21">
        <f t="shared" si="1"/>
        <v>9.5356621388007277</v>
      </c>
      <c r="DE32" s="21">
        <f t="shared" si="1"/>
        <v>8.5820959249206545</v>
      </c>
      <c r="DF32" s="21">
        <f t="shared" si="1"/>
        <v>7.5723812490175435</v>
      </c>
      <c r="DG32" s="21">
        <f t="shared" si="1"/>
        <v>8.5820959249206545</v>
      </c>
      <c r="DH32" s="21">
        <f t="shared" si="1"/>
        <v>7.5162327869945065</v>
      </c>
      <c r="DI32" s="21">
        <f t="shared" si="1"/>
        <v>7.5723812490175435</v>
      </c>
      <c r="DJ32" s="21">
        <f t="shared" si="1"/>
        <v>7.6285297110405814</v>
      </c>
      <c r="DK32" s="21">
        <f t="shared" si="1"/>
        <v>7.5723812490175435</v>
      </c>
      <c r="DL32" s="21">
        <f t="shared" si="1"/>
        <v>9.5356621388007277</v>
      </c>
      <c r="DM32" s="21">
        <f t="shared" si="1"/>
        <v>7.5162327869945065</v>
      </c>
      <c r="DN32" s="21">
        <f t="shared" si="1"/>
        <v>9.5356621388007277</v>
      </c>
      <c r="DO32" s="21">
        <f t="shared" si="1"/>
        <v>9.5356621388007277</v>
      </c>
      <c r="DP32" s="21">
        <f t="shared" si="1"/>
        <v>7.6285297110405814</v>
      </c>
      <c r="DQ32" s="21">
        <f t="shared" si="1"/>
        <v>9.5356621388007277</v>
      </c>
      <c r="DR32" s="21">
        <f t="shared" si="1"/>
        <v>7.5723812490175435</v>
      </c>
      <c r="DS32" s="21">
        <f t="shared" si="1"/>
        <v>7.5723812490175435</v>
      </c>
      <c r="DT32" s="21">
        <f t="shared" si="1"/>
        <v>7.6285297110405814</v>
      </c>
      <c r="DU32" s="21">
        <f t="shared" si="1"/>
        <v>7.5162327869945065</v>
      </c>
      <c r="DV32" s="21">
        <f t="shared" si="1"/>
        <v>9.5356621388007277</v>
      </c>
      <c r="DW32" s="21">
        <f t="shared" si="1"/>
        <v>8.5820959249206545</v>
      </c>
      <c r="DX32" s="21">
        <f t="shared" si="1"/>
        <v>8.5820959249206545</v>
      </c>
      <c r="DY32" s="21">
        <f t="shared" si="1"/>
        <v>9.5356621388007277</v>
      </c>
      <c r="DZ32" s="21">
        <f t="shared" si="1"/>
        <v>7.5162327869945065</v>
      </c>
      <c r="EA32" s="21">
        <f t="shared" si="1"/>
        <v>7.5723812490175435</v>
      </c>
      <c r="EB32" s="21">
        <f t="shared" si="1"/>
        <v>7.5723812490175435</v>
      </c>
      <c r="EC32" s="21">
        <f t="shared" si="1"/>
        <v>8.5820959249206545</v>
      </c>
      <c r="ED32" s="21">
        <f t="shared" si="1"/>
        <v>7.5162327869945065</v>
      </c>
      <c r="EE32" s="21">
        <f t="shared" si="1"/>
        <v>7.6285297110405814</v>
      </c>
      <c r="EF32" s="21">
        <f t="shared" si="1"/>
        <v>7.5723812490175435</v>
      </c>
      <c r="EG32" s="21">
        <f t="shared" si="1"/>
        <v>8.5820959249206545</v>
      </c>
      <c r="EH32" s="21">
        <f t="shared" si="2"/>
        <v>8.5820959249206545</v>
      </c>
      <c r="EI32" s="21">
        <f t="shared" si="2"/>
        <v>8.5820959249206545</v>
      </c>
      <c r="EJ32" s="21">
        <f t="shared" si="2"/>
        <v>7.5723812490175435</v>
      </c>
      <c r="EK32" s="21">
        <f t="shared" si="2"/>
        <v>7.5723812490175435</v>
      </c>
      <c r="EL32" s="21">
        <f t="shared" si="2"/>
        <v>7.5723812490175435</v>
      </c>
      <c r="EM32" s="21">
        <f t="shared" si="2"/>
        <v>7.5162327869945065</v>
      </c>
      <c r="EN32" s="21">
        <f t="shared" si="2"/>
        <v>9.5356621388007277</v>
      </c>
      <c r="EO32" s="21">
        <f t="shared" si="2"/>
        <v>9.5356621388007277</v>
      </c>
      <c r="EP32" s="21">
        <f t="shared" si="2"/>
        <v>9.5356621388007277</v>
      </c>
      <c r="EQ32" s="21">
        <f t="shared" si="2"/>
        <v>7.6285297110405814</v>
      </c>
      <c r="ER32" s="21">
        <f t="shared" si="2"/>
        <v>7.5162327869945065</v>
      </c>
      <c r="ES32" s="21">
        <f t="shared" si="2"/>
        <v>9.5356621388007277</v>
      </c>
      <c r="ET32" s="21">
        <f t="shared" si="2"/>
        <v>7.5723812490175435</v>
      </c>
      <c r="EU32" s="21">
        <f t="shared" si="2"/>
        <v>7.5723812490175435</v>
      </c>
      <c r="EV32" s="21">
        <f t="shared" si="2"/>
        <v>9.5356621388007277</v>
      </c>
      <c r="EW32" s="21">
        <f t="shared" si="2"/>
        <v>7.6285297110405814</v>
      </c>
      <c r="EX32" s="21">
        <f t="shared" si="2"/>
        <v>9.5356621388007277</v>
      </c>
      <c r="EY32" s="21">
        <f t="shared" si="2"/>
        <v>8.5820959249206545</v>
      </c>
      <c r="EZ32" s="21">
        <f t="shared" si="2"/>
        <v>9.5356621388007277</v>
      </c>
      <c r="FA32" s="21">
        <f t="shared" si="2"/>
        <v>7.6285297110405814</v>
      </c>
      <c r="FB32" s="21">
        <f t="shared" si="2"/>
        <v>7.5723812490175435</v>
      </c>
      <c r="FC32" s="21">
        <f t="shared" si="2"/>
        <v>9.5356621388007277</v>
      </c>
      <c r="FD32" s="21">
        <f t="shared" si="2"/>
        <v>7.5723812490175435</v>
      </c>
      <c r="FE32" s="21">
        <f t="shared" si="2"/>
        <v>7.5162327869945065</v>
      </c>
      <c r="FF32" s="21">
        <f t="shared" si="2"/>
        <v>7.6285297110405814</v>
      </c>
      <c r="FG32" s="21">
        <f t="shared" si="2"/>
        <v>8.5820959249206545</v>
      </c>
      <c r="FH32" s="21">
        <f t="shared" si="2"/>
        <v>9.5356621388007277</v>
      </c>
      <c r="FI32" s="21">
        <f t="shared" si="2"/>
        <v>7.5162327869945065</v>
      </c>
      <c r="FJ32" s="21">
        <f t="shared" si="2"/>
        <v>9.5356621388007277</v>
      </c>
      <c r="FK32" s="21">
        <f t="shared" si="2"/>
        <v>7.5723812490175435</v>
      </c>
      <c r="FL32" s="21">
        <f t="shared" si="2"/>
        <v>7.5723812490175435</v>
      </c>
      <c r="FM32" s="21">
        <f t="shared" si="2"/>
        <v>7.5723812490175435</v>
      </c>
      <c r="FN32" s="21">
        <f t="shared" si="2"/>
        <v>7.5162327869945065</v>
      </c>
      <c r="FO32" s="21">
        <f t="shared" si="2"/>
        <v>7.5723812490175435</v>
      </c>
      <c r="FP32" s="21">
        <f t="shared" si="2"/>
        <v>7.5162327869945065</v>
      </c>
      <c r="FQ32" s="21">
        <f t="shared" si="2"/>
        <v>7.6285297110405814</v>
      </c>
      <c r="FR32" s="21">
        <f t="shared" si="2"/>
        <v>7.5162327869945065</v>
      </c>
      <c r="FS32" s="21">
        <f t="shared" si="2"/>
        <v>9.5356621388007277</v>
      </c>
      <c r="FT32" s="21">
        <f t="shared" si="2"/>
        <v>9.5356621388007277</v>
      </c>
      <c r="FU32" s="21">
        <f t="shared" si="2"/>
        <v>9.5356621388007277</v>
      </c>
      <c r="FV32" s="21">
        <f t="shared" si="2"/>
        <v>9.5356621388007277</v>
      </c>
      <c r="FW32" s="21">
        <f t="shared" si="2"/>
        <v>7.5162327869945065</v>
      </c>
      <c r="FX32" s="21">
        <f t="shared" si="2"/>
        <v>7.5723812490175435</v>
      </c>
      <c r="FY32" s="21">
        <f t="shared" si="2"/>
        <v>7.6285297110405814</v>
      </c>
      <c r="FZ32" s="21">
        <f t="shared" si="2"/>
        <v>7.5723812490175435</v>
      </c>
      <c r="GA32" s="21">
        <f t="shared" si="2"/>
        <v>7.6285297110405814</v>
      </c>
      <c r="GB32" s="21">
        <f t="shared" si="2"/>
        <v>9.5356621388007277</v>
      </c>
      <c r="GC32" s="21">
        <f t="shared" si="2"/>
        <v>7.6285297110405814</v>
      </c>
      <c r="GD32" s="21">
        <f t="shared" si="2"/>
        <v>9.5356621388007277</v>
      </c>
      <c r="GE32" s="21">
        <f t="shared" si="2"/>
        <v>7.6285297110405814</v>
      </c>
      <c r="GF32" s="21">
        <f t="shared" si="2"/>
        <v>9.5356621388007277</v>
      </c>
      <c r="GG32" s="21">
        <f t="shared" si="2"/>
        <v>8.5820959249206545</v>
      </c>
      <c r="GH32" s="21">
        <f t="shared" si="2"/>
        <v>7.5162327869945065</v>
      </c>
      <c r="GI32" s="21">
        <f t="shared" si="2"/>
        <v>7.6285297110405814</v>
      </c>
      <c r="GJ32" s="21">
        <f t="shared" si="2"/>
        <v>7.5723812490175435</v>
      </c>
      <c r="GK32" s="21">
        <f t="shared" si="2"/>
        <v>7.6285297110405814</v>
      </c>
      <c r="GL32" s="21">
        <f t="shared" si="2"/>
        <v>7.5723812490175435</v>
      </c>
      <c r="GM32" s="21">
        <f t="shared" si="2"/>
        <v>7.5162327869945065</v>
      </c>
      <c r="GN32" s="21">
        <f t="shared" si="2"/>
        <v>9.5356621388007277</v>
      </c>
      <c r="GO32" s="21">
        <f t="shared" si="2"/>
        <v>7.6285297110405814</v>
      </c>
      <c r="GP32" s="21">
        <f t="shared" si="2"/>
        <v>7.5162327869945065</v>
      </c>
      <c r="GQ32" s="21">
        <f t="shared" si="2"/>
        <v>7.5723812490175435</v>
      </c>
      <c r="GR32" s="21">
        <f t="shared" si="2"/>
        <v>7.6285297110405814</v>
      </c>
      <c r="GS32" s="21">
        <f t="shared" si="2"/>
        <v>7.5162327869945065</v>
      </c>
      <c r="GT32" s="21">
        <f t="shared" si="3"/>
        <v>7.5723812490175435</v>
      </c>
      <c r="GU32" s="21">
        <f t="shared" si="3"/>
        <v>7.5723812490175435</v>
      </c>
      <c r="GV32" s="21">
        <f t="shared" si="3"/>
        <v>9.5356621388007277</v>
      </c>
      <c r="GW32" s="21">
        <f t="shared" si="3"/>
        <v>9.5356621388007277</v>
      </c>
      <c r="GX32" s="21">
        <f t="shared" si="3"/>
        <v>7.6285297110405814</v>
      </c>
      <c r="GY32" s="21">
        <f t="shared" si="3"/>
        <v>7.5723812490175435</v>
      </c>
      <c r="GZ32" s="21">
        <f t="shared" si="3"/>
        <v>7.5162327869945065</v>
      </c>
      <c r="HA32" s="21">
        <f t="shared" si="3"/>
        <v>7.5162327869945065</v>
      </c>
      <c r="HB32" s="21">
        <f t="shared" si="3"/>
        <v>8.5820959249206545</v>
      </c>
      <c r="HC32" s="21">
        <f t="shared" si="3"/>
        <v>7.6285297110405814</v>
      </c>
      <c r="HD32" s="21">
        <f t="shared" si="3"/>
        <v>8.5820959249206545</v>
      </c>
      <c r="HE32" s="21">
        <f t="shared" si="3"/>
        <v>8.5820959249206545</v>
      </c>
      <c r="HF32" s="21">
        <f t="shared" si="3"/>
        <v>7.6285297110405814</v>
      </c>
      <c r="HG32" s="21">
        <f t="shared" si="3"/>
        <v>7.6285297110405814</v>
      </c>
      <c r="HH32" s="21">
        <f t="shared" si="3"/>
        <v>7.5723812490175435</v>
      </c>
      <c r="HI32" s="21">
        <f t="shared" si="3"/>
        <v>9.5356621388007277</v>
      </c>
      <c r="HJ32" s="21">
        <f t="shared" si="3"/>
        <v>7.5162327869945065</v>
      </c>
      <c r="HK32" s="21">
        <f t="shared" si="3"/>
        <v>7.5162327869945065</v>
      </c>
      <c r="HL32" s="21">
        <f t="shared" si="3"/>
        <v>7.5723812490175435</v>
      </c>
      <c r="HM32" s="21">
        <f t="shared" si="3"/>
        <v>9.5356621388007277</v>
      </c>
      <c r="HN32" s="21">
        <f t="shared" si="3"/>
        <v>8.5820959249206545</v>
      </c>
      <c r="HO32" s="21">
        <f t="shared" si="3"/>
        <v>9.5356621388007277</v>
      </c>
      <c r="HP32" s="21">
        <f t="shared" si="3"/>
        <v>8.5820959249206545</v>
      </c>
      <c r="HQ32" s="21">
        <f t="shared" si="3"/>
        <v>7.5162327869945065</v>
      </c>
      <c r="HR32" s="21">
        <f t="shared" si="3"/>
        <v>8.5820959249206545</v>
      </c>
      <c r="HS32" s="21">
        <f t="shared" si="3"/>
        <v>7.5162327869945065</v>
      </c>
      <c r="HT32" s="21">
        <f t="shared" si="3"/>
        <v>7.5162327869945065</v>
      </c>
      <c r="HU32" s="21">
        <f t="shared" si="3"/>
        <v>7.5723812490175435</v>
      </c>
      <c r="HV32" s="21">
        <f t="shared" si="3"/>
        <v>7.6285297110405814</v>
      </c>
      <c r="HW32" s="21">
        <f t="shared" si="3"/>
        <v>7.6285297110405814</v>
      </c>
      <c r="HX32" s="21">
        <f t="shared" si="3"/>
        <v>7.6285297110405814</v>
      </c>
      <c r="HY32" s="21">
        <f t="shared" si="3"/>
        <v>9.5356621388007277</v>
      </c>
      <c r="HZ32" s="21">
        <f t="shared" si="3"/>
        <v>7.5723812490175435</v>
      </c>
      <c r="IA32" s="21">
        <f t="shared" si="3"/>
        <v>8.5820959249206545</v>
      </c>
      <c r="IB32" s="21">
        <f t="shared" si="3"/>
        <v>7.5723812490175435</v>
      </c>
      <c r="IC32" s="21">
        <f t="shared" si="3"/>
        <v>7.5162327869945065</v>
      </c>
      <c r="ID32" s="21">
        <f t="shared" si="3"/>
        <v>7.5162327869945065</v>
      </c>
      <c r="IE32" s="21">
        <f t="shared" si="3"/>
        <v>9.5356621388007277</v>
      </c>
      <c r="IF32" s="21">
        <f t="shared" si="3"/>
        <v>7.5723812490175435</v>
      </c>
      <c r="IG32" s="21">
        <f t="shared" si="3"/>
        <v>9.5356621388007277</v>
      </c>
      <c r="IH32" s="21">
        <f t="shared" si="3"/>
        <v>7.5162327869945065</v>
      </c>
      <c r="II32" s="21">
        <f t="shared" si="3"/>
        <v>8.5820959249206545</v>
      </c>
      <c r="IJ32" s="21">
        <f t="shared" si="3"/>
        <v>7.6285297110405814</v>
      </c>
      <c r="IK32" s="21">
        <f t="shared" si="3"/>
        <v>7.5162327869945065</v>
      </c>
      <c r="IL32" s="21">
        <f t="shared" si="3"/>
        <v>7.5162327869945065</v>
      </c>
      <c r="IM32" s="21">
        <f t="shared" si="3"/>
        <v>9.5356621388007277</v>
      </c>
      <c r="IN32" s="21">
        <f t="shared" si="3"/>
        <v>7.5162327869945065</v>
      </c>
      <c r="IO32" s="21">
        <f t="shared" si="3"/>
        <v>8.5820959249206545</v>
      </c>
      <c r="IP32" s="21">
        <f t="shared" si="3"/>
        <v>7.6285297110405814</v>
      </c>
      <c r="IQ32" s="21">
        <f t="shared" si="3"/>
        <v>9.5356621388007277</v>
      </c>
      <c r="IR32" s="21">
        <f t="shared" si="3"/>
        <v>7.5723812490175435</v>
      </c>
      <c r="IS32" s="21">
        <f t="shared" si="3"/>
        <v>7.6285297110405814</v>
      </c>
      <c r="IT32" s="21">
        <f t="shared" si="3"/>
        <v>7.5162327869945065</v>
      </c>
      <c r="IU32" s="21">
        <f t="shared" si="3"/>
        <v>8.5820959249206545</v>
      </c>
      <c r="IV32" s="21">
        <f t="shared" si="3"/>
        <v>9.5356621388007277</v>
      </c>
      <c r="IW32" s="21">
        <f t="shared" si="3"/>
        <v>9.5356621388007277</v>
      </c>
      <c r="IX32" s="21">
        <f t="shared" si="3"/>
        <v>9.5356621388007277</v>
      </c>
      <c r="IY32" s="21">
        <f t="shared" si="3"/>
        <v>7.6285297110405814</v>
      </c>
      <c r="IZ32" s="21">
        <f t="shared" si="3"/>
        <v>8.5820959249206545</v>
      </c>
      <c r="JA32" s="21">
        <f t="shared" si="3"/>
        <v>9.5356621388007277</v>
      </c>
      <c r="JB32" s="21">
        <f t="shared" si="3"/>
        <v>8.5820959249206545</v>
      </c>
      <c r="JC32" s="21">
        <f t="shared" si="3"/>
        <v>7.5162327869945065</v>
      </c>
      <c r="JD32" s="21">
        <f t="shared" si="3"/>
        <v>8.5820959249206545</v>
      </c>
      <c r="JE32" s="21">
        <f t="shared" si="3"/>
        <v>9.5356621388007277</v>
      </c>
      <c r="JF32" s="21">
        <f t="shared" si="4"/>
        <v>7.5723812490175435</v>
      </c>
      <c r="JG32" s="21">
        <f t="shared" si="4"/>
        <v>7.5723812490175435</v>
      </c>
      <c r="JH32" s="21">
        <f t="shared" si="4"/>
        <v>9.5356621388007277</v>
      </c>
      <c r="JI32" s="21">
        <f t="shared" si="4"/>
        <v>7.5723812490175435</v>
      </c>
      <c r="JJ32" s="21">
        <f t="shared" si="4"/>
        <v>7.5723812490175435</v>
      </c>
      <c r="JK32" s="21">
        <f t="shared" si="4"/>
        <v>9.5356621388007277</v>
      </c>
      <c r="JL32" s="21">
        <f t="shared" si="4"/>
        <v>7.6285297110405814</v>
      </c>
      <c r="JM32" s="21">
        <f t="shared" si="4"/>
        <v>8.5820959249206545</v>
      </c>
      <c r="JN32" s="21">
        <f t="shared" si="4"/>
        <v>9.5356621388007277</v>
      </c>
      <c r="JO32" s="21">
        <f t="shared" si="4"/>
        <v>7.6285297110405814</v>
      </c>
      <c r="JP32" s="21">
        <f t="shared" si="4"/>
        <v>7.6285297110405814</v>
      </c>
      <c r="JQ32" s="21">
        <f t="shared" si="4"/>
        <v>7.5162327869945065</v>
      </c>
      <c r="JR32" s="21">
        <f t="shared" si="4"/>
        <v>8.5820959249206545</v>
      </c>
      <c r="JS32" s="21">
        <f t="shared" si="4"/>
        <v>7.5723812490175435</v>
      </c>
      <c r="JT32" s="21">
        <f t="shared" si="4"/>
        <v>7.5162327869945065</v>
      </c>
      <c r="JU32" s="21">
        <f t="shared" si="4"/>
        <v>7.6285297110405814</v>
      </c>
      <c r="JV32" s="21">
        <f t="shared" si="4"/>
        <v>7.6285297110405814</v>
      </c>
      <c r="JW32" s="21">
        <f t="shared" si="4"/>
        <v>7.6285297110405814</v>
      </c>
      <c r="JX32" s="21">
        <f t="shared" si="4"/>
        <v>7.5162327869945065</v>
      </c>
      <c r="JY32" s="21">
        <f t="shared" si="4"/>
        <v>7.6285297110405814</v>
      </c>
      <c r="JZ32" s="21">
        <f t="shared" si="4"/>
        <v>7.5162327869945065</v>
      </c>
      <c r="KA32" s="21">
        <f t="shared" si="4"/>
        <v>9.5356621388007277</v>
      </c>
      <c r="KB32" s="21">
        <f t="shared" si="4"/>
        <v>7.5723812490175435</v>
      </c>
      <c r="KC32" s="21">
        <f t="shared" si="4"/>
        <v>7.5723812490175435</v>
      </c>
      <c r="KD32" s="21">
        <f t="shared" si="4"/>
        <v>9.5356621388007277</v>
      </c>
      <c r="KE32" s="21">
        <f t="shared" si="4"/>
        <v>7.5723812490175435</v>
      </c>
      <c r="KF32" s="21">
        <f t="shared" si="4"/>
        <v>7.6285297110405814</v>
      </c>
      <c r="KG32" s="21">
        <f t="shared" si="4"/>
        <v>8.5820959249206545</v>
      </c>
      <c r="KH32" s="21">
        <f t="shared" si="4"/>
        <v>8.5820959249206545</v>
      </c>
      <c r="KI32" s="21">
        <f t="shared" si="4"/>
        <v>7.5162327869945065</v>
      </c>
      <c r="KJ32" s="21">
        <f t="shared" si="4"/>
        <v>7.5723812490175435</v>
      </c>
      <c r="KK32" s="21">
        <f t="shared" si="4"/>
        <v>7.5162327869945065</v>
      </c>
      <c r="KL32" s="21">
        <f t="shared" si="4"/>
        <v>7.6285297110405814</v>
      </c>
      <c r="KM32" s="21">
        <f t="shared" si="4"/>
        <v>8.5820959249206545</v>
      </c>
      <c r="KN32" s="21">
        <f t="shared" si="4"/>
        <v>7.5723812490175435</v>
      </c>
      <c r="KO32" s="21">
        <f t="shared" si="4"/>
        <v>8.5820959249206545</v>
      </c>
      <c r="KP32" s="21">
        <f t="shared" si="4"/>
        <v>7.5723812490175435</v>
      </c>
      <c r="KQ32" s="21">
        <f t="shared" si="4"/>
        <v>7.5162327869945065</v>
      </c>
      <c r="KR32" s="21">
        <f t="shared" si="4"/>
        <v>7.5162327869945065</v>
      </c>
      <c r="KS32" s="21">
        <f t="shared" si="4"/>
        <v>7.6285297110405814</v>
      </c>
      <c r="KT32" s="21">
        <f t="shared" si="4"/>
        <v>7.5723812490175435</v>
      </c>
      <c r="KU32" s="21">
        <f t="shared" si="4"/>
        <v>7.6285297110405814</v>
      </c>
      <c r="KV32" s="21">
        <f t="shared" si="4"/>
        <v>7.5162327869945065</v>
      </c>
      <c r="KW32" s="21">
        <f t="shared" si="4"/>
        <v>7.5723812490175435</v>
      </c>
      <c r="KX32" s="21">
        <f t="shared" si="4"/>
        <v>8.5820959249206545</v>
      </c>
      <c r="KY32" s="21">
        <f t="shared" si="4"/>
        <v>7.6285297110405814</v>
      </c>
      <c r="KZ32" s="21">
        <f t="shared" si="4"/>
        <v>9.5356621388007277</v>
      </c>
      <c r="LA32" s="21">
        <f t="shared" si="4"/>
        <v>8.5820959249206545</v>
      </c>
      <c r="LB32" s="21">
        <f t="shared" si="4"/>
        <v>9.5356621388007277</v>
      </c>
      <c r="LC32" s="21">
        <f t="shared" si="4"/>
        <v>7.5162327869945065</v>
      </c>
      <c r="LD32" s="21">
        <f t="shared" si="4"/>
        <v>8.5820959249206545</v>
      </c>
      <c r="LE32" s="21">
        <f t="shared" si="4"/>
        <v>7.5723812490175435</v>
      </c>
      <c r="LF32" s="21">
        <f t="shared" si="4"/>
        <v>8.5820959249206545</v>
      </c>
      <c r="LG32" s="21">
        <f t="shared" si="4"/>
        <v>8.5820959249206545</v>
      </c>
      <c r="LH32" s="21">
        <f t="shared" si="4"/>
        <v>9.5356621388007277</v>
      </c>
      <c r="LI32" s="21">
        <f t="shared" si="4"/>
        <v>7.5723812490175435</v>
      </c>
      <c r="LJ32" s="21">
        <f t="shared" si="4"/>
        <v>9.5356621388007277</v>
      </c>
      <c r="LK32" s="21">
        <f t="shared" si="4"/>
        <v>7.5723812490175435</v>
      </c>
      <c r="LL32" s="21">
        <f t="shared" si="4"/>
        <v>7.5162327869945065</v>
      </c>
      <c r="LM32" s="21">
        <f t="shared" si="4"/>
        <v>8.5820959249206545</v>
      </c>
      <c r="LN32" s="21">
        <f t="shared" si="4"/>
        <v>7.5723812490175435</v>
      </c>
      <c r="LO32" s="21">
        <f t="shared" si="4"/>
        <v>7.5162327869945065</v>
      </c>
      <c r="LP32" s="21">
        <f t="shared" si="4"/>
        <v>7.6285297110405814</v>
      </c>
      <c r="LQ32" s="21">
        <f t="shared" si="4"/>
        <v>9.5356621388007277</v>
      </c>
      <c r="LR32" s="21">
        <f t="shared" si="5"/>
        <v>8.5820959249206545</v>
      </c>
      <c r="LS32" s="21">
        <f t="shared" si="5"/>
        <v>9.5356621388007277</v>
      </c>
      <c r="LT32" s="21">
        <f t="shared" si="5"/>
        <v>7.5723812490175435</v>
      </c>
      <c r="LU32" s="21">
        <f t="shared" si="5"/>
        <v>9.5356621388007277</v>
      </c>
      <c r="LV32" s="21">
        <f t="shared" si="5"/>
        <v>7.6285297110405814</v>
      </c>
      <c r="LW32" s="21">
        <f t="shared" si="5"/>
        <v>7.5723812490175435</v>
      </c>
      <c r="LX32" s="21">
        <f t="shared" si="5"/>
        <v>7.5162327869945065</v>
      </c>
      <c r="LY32" s="21">
        <f t="shared" si="5"/>
        <v>7.5162327869945065</v>
      </c>
      <c r="LZ32" s="21">
        <f t="shared" si="5"/>
        <v>7.5723812490175435</v>
      </c>
      <c r="MA32" s="21">
        <f t="shared" si="5"/>
        <v>7.5162327869945065</v>
      </c>
      <c r="MB32" s="21">
        <f t="shared" si="5"/>
        <v>7.5723812490175435</v>
      </c>
      <c r="MC32" s="21">
        <f t="shared" si="5"/>
        <v>9.5356621388007277</v>
      </c>
      <c r="MD32" s="21">
        <f t="shared" si="5"/>
        <v>7.6285297110405814</v>
      </c>
      <c r="ME32" s="21">
        <f t="shared" si="5"/>
        <v>7.5162327869945065</v>
      </c>
      <c r="MF32" s="21">
        <f t="shared" si="5"/>
        <v>9.5356621388007277</v>
      </c>
      <c r="MG32" s="21">
        <f t="shared" si="5"/>
        <v>8.5820959249206545</v>
      </c>
      <c r="MH32" s="21">
        <f t="shared" si="5"/>
        <v>7.5162327869945065</v>
      </c>
      <c r="MI32" s="21">
        <f t="shared" si="5"/>
        <v>7.5162327869945065</v>
      </c>
      <c r="MJ32" s="21">
        <f t="shared" si="5"/>
        <v>7.6285297110405814</v>
      </c>
      <c r="MK32" s="21">
        <f t="shared" si="5"/>
        <v>9.5356621388007277</v>
      </c>
      <c r="ML32" s="21">
        <f t="shared" si="5"/>
        <v>8.5820959249206545</v>
      </c>
      <c r="MM32" s="21">
        <f t="shared" si="5"/>
        <v>7.5162327869945065</v>
      </c>
      <c r="MN32" s="21">
        <f t="shared" si="5"/>
        <v>7.5723812490175435</v>
      </c>
      <c r="MO32" s="21">
        <f t="shared" si="5"/>
        <v>9.5356621388007277</v>
      </c>
      <c r="MP32" s="21">
        <f t="shared" si="5"/>
        <v>7.5723812490175435</v>
      </c>
      <c r="MQ32" s="21">
        <f t="shared" si="5"/>
        <v>9.5356621388007277</v>
      </c>
      <c r="MR32" s="21">
        <f t="shared" si="5"/>
        <v>7.6285297110405814</v>
      </c>
      <c r="MS32" s="21">
        <f t="shared" si="5"/>
        <v>7.5162327869945065</v>
      </c>
      <c r="MT32" s="21">
        <f t="shared" si="5"/>
        <v>7.5723812490175435</v>
      </c>
      <c r="MU32" s="21">
        <f t="shared" si="5"/>
        <v>8.5820959249206545</v>
      </c>
      <c r="MV32" s="21">
        <f t="shared" si="5"/>
        <v>7.5723812490175435</v>
      </c>
      <c r="MW32" s="21">
        <f t="shared" si="5"/>
        <v>9.5356621388007277</v>
      </c>
      <c r="MX32" s="21">
        <f t="shared" si="5"/>
        <v>7.6285297110405814</v>
      </c>
      <c r="MY32" s="21">
        <f t="shared" si="5"/>
        <v>8.5820959249206545</v>
      </c>
      <c r="MZ32" s="21">
        <f t="shared" si="5"/>
        <v>7.5723812490175435</v>
      </c>
      <c r="NA32" s="21">
        <f t="shared" si="5"/>
        <v>7.6285297110405814</v>
      </c>
      <c r="NB32" s="21">
        <f t="shared" si="5"/>
        <v>7.6285297110405814</v>
      </c>
      <c r="NC32" s="21">
        <f t="shared" si="5"/>
        <v>8.5820959249206545</v>
      </c>
      <c r="ND32" s="21">
        <f t="shared" si="5"/>
        <v>9.5356621388007277</v>
      </c>
      <c r="NE32" s="21">
        <f t="shared" si="5"/>
        <v>7.6285297110405814</v>
      </c>
      <c r="NF32" s="21">
        <f t="shared" si="5"/>
        <v>7.5162327869945065</v>
      </c>
      <c r="NG32" s="21">
        <f t="shared" si="5"/>
        <v>9.5356621388007277</v>
      </c>
      <c r="NH32" s="21">
        <f t="shared" si="5"/>
        <v>7.6285297110405814</v>
      </c>
      <c r="NI32" s="21">
        <f t="shared" si="5"/>
        <v>7.5723812490175435</v>
      </c>
      <c r="NJ32" s="21">
        <f t="shared" si="5"/>
        <v>7.6285297110405814</v>
      </c>
      <c r="NK32" s="21">
        <f t="shared" si="5"/>
        <v>9.5356621388007277</v>
      </c>
      <c r="NL32" s="21">
        <f t="shared" si="5"/>
        <v>7.5723812490175435</v>
      </c>
      <c r="NM32" s="21">
        <f t="shared" si="5"/>
        <v>7.5723812490175435</v>
      </c>
      <c r="NN32" s="21">
        <f t="shared" si="5"/>
        <v>7.5162327869945065</v>
      </c>
      <c r="NO32" s="21">
        <f t="shared" si="5"/>
        <v>7.5723812490175435</v>
      </c>
      <c r="NP32" s="21">
        <f t="shared" si="5"/>
        <v>8.5820959249206545</v>
      </c>
      <c r="NQ32" s="21">
        <f t="shared" si="5"/>
        <v>7.5162327869945065</v>
      </c>
      <c r="NR32" s="21">
        <f t="shared" si="5"/>
        <v>8.5820959249206545</v>
      </c>
      <c r="NS32" s="21">
        <f t="shared" si="5"/>
        <v>9.5356621388007277</v>
      </c>
      <c r="NT32" s="21">
        <f t="shared" si="5"/>
        <v>7.5162327869945065</v>
      </c>
      <c r="NU32" s="21">
        <f t="shared" si="5"/>
        <v>7.6285297110405814</v>
      </c>
      <c r="NV32" s="21">
        <f t="shared" si="5"/>
        <v>7.5162327869945065</v>
      </c>
      <c r="NW32" s="21">
        <f t="shared" si="5"/>
        <v>7.5162327869945065</v>
      </c>
      <c r="NX32" s="21">
        <f t="shared" si="5"/>
        <v>8.5820959249206545</v>
      </c>
      <c r="NY32" s="21">
        <f t="shared" si="5"/>
        <v>8.5820959249206545</v>
      </c>
      <c r="NZ32" s="21">
        <f t="shared" si="5"/>
        <v>7.5723812490175435</v>
      </c>
      <c r="OA32" s="21">
        <f t="shared" si="5"/>
        <v>7.5162327869945065</v>
      </c>
      <c r="OB32" s="21">
        <f t="shared" si="5"/>
        <v>7.5162327869945065</v>
      </c>
      <c r="OC32" s="21">
        <f t="shared" si="5"/>
        <v>9.5356621388007277</v>
      </c>
      <c r="OD32" s="21">
        <f t="shared" si="6"/>
        <v>7.5723812490175435</v>
      </c>
      <c r="OE32" s="21">
        <f t="shared" si="6"/>
        <v>7.5162327869945065</v>
      </c>
      <c r="OF32" s="21">
        <f t="shared" si="6"/>
        <v>7.5723812490175435</v>
      </c>
      <c r="OG32" s="21">
        <f t="shared" si="6"/>
        <v>8.5820959249206545</v>
      </c>
      <c r="OH32" s="21">
        <f t="shared" si="6"/>
        <v>8.5820959249206545</v>
      </c>
      <c r="OI32" s="21">
        <f t="shared" si="6"/>
        <v>7.5162327869945065</v>
      </c>
      <c r="OJ32" s="21">
        <f t="shared" si="6"/>
        <v>7.5162327869945065</v>
      </c>
      <c r="OK32" s="21">
        <f t="shared" si="6"/>
        <v>9.5356621388007277</v>
      </c>
      <c r="OL32" s="21">
        <f t="shared" si="6"/>
        <v>7.6285297110405814</v>
      </c>
      <c r="OM32" s="21">
        <f t="shared" si="6"/>
        <v>8.5820959249206545</v>
      </c>
      <c r="ON32" s="21">
        <f t="shared" si="6"/>
        <v>7.5162327869945065</v>
      </c>
      <c r="OO32" s="21">
        <f t="shared" si="6"/>
        <v>7.6285297110405814</v>
      </c>
      <c r="OP32" s="21">
        <f t="shared" si="6"/>
        <v>7.5723812490175435</v>
      </c>
      <c r="OQ32" s="21">
        <f t="shared" si="6"/>
        <v>8.5820959249206545</v>
      </c>
      <c r="OR32" s="21">
        <f t="shared" si="6"/>
        <v>7.6285297110405814</v>
      </c>
      <c r="OS32" s="21">
        <f t="shared" si="6"/>
        <v>7.5162327869945065</v>
      </c>
      <c r="OT32" s="21">
        <f t="shared" si="6"/>
        <v>8.5820959249206545</v>
      </c>
      <c r="OU32" s="21">
        <f t="shared" si="6"/>
        <v>7.5162327869945065</v>
      </c>
      <c r="OV32" s="21">
        <f t="shared" si="6"/>
        <v>7.6285297110405814</v>
      </c>
      <c r="OW32" s="21">
        <f t="shared" si="6"/>
        <v>9.5356621388007277</v>
      </c>
      <c r="OX32" s="21">
        <f t="shared" si="6"/>
        <v>7.6285297110405814</v>
      </c>
      <c r="OY32" s="21">
        <f t="shared" si="6"/>
        <v>8.5820959249206545</v>
      </c>
      <c r="OZ32" s="21">
        <f t="shared" si="6"/>
        <v>7.5162327869945065</v>
      </c>
      <c r="PA32" s="21">
        <f t="shared" si="6"/>
        <v>7.6285297110405814</v>
      </c>
      <c r="PB32" s="21">
        <f t="shared" si="6"/>
        <v>8.5820959249206545</v>
      </c>
      <c r="PC32" s="21">
        <f t="shared" si="6"/>
        <v>9.5356621388007277</v>
      </c>
      <c r="PD32" s="21">
        <f t="shared" si="6"/>
        <v>7.6285297110405814</v>
      </c>
      <c r="PE32" s="21">
        <f t="shared" si="6"/>
        <v>8.5820959249206545</v>
      </c>
      <c r="PF32" s="21">
        <f t="shared" si="6"/>
        <v>7.6285297110405814</v>
      </c>
      <c r="PG32" s="21">
        <f t="shared" si="6"/>
        <v>9.5356621388007277</v>
      </c>
      <c r="PH32" s="21">
        <f t="shared" si="6"/>
        <v>8.5820959249206545</v>
      </c>
      <c r="PI32" s="21">
        <f t="shared" si="6"/>
        <v>7.5723812490175435</v>
      </c>
      <c r="PJ32" s="21">
        <f t="shared" si="6"/>
        <v>7.5162327869945065</v>
      </c>
      <c r="PK32" s="21">
        <f t="shared" si="6"/>
        <v>7.5723812490175435</v>
      </c>
      <c r="PL32" s="21">
        <f t="shared" si="6"/>
        <v>8.5820959249206545</v>
      </c>
      <c r="PM32" s="21">
        <f t="shared" si="6"/>
        <v>7.5723812490175435</v>
      </c>
      <c r="PN32" s="21">
        <f t="shared" si="6"/>
        <v>9.5356621388007277</v>
      </c>
      <c r="PO32" s="21">
        <f t="shared" si="6"/>
        <v>9.5356621388007277</v>
      </c>
      <c r="PP32" s="21">
        <f t="shared" si="6"/>
        <v>7.5162327869945065</v>
      </c>
      <c r="PQ32" s="21">
        <f t="shared" si="6"/>
        <v>8.5820959249206545</v>
      </c>
      <c r="PR32" s="21">
        <f t="shared" si="6"/>
        <v>8.5820959249206545</v>
      </c>
      <c r="PS32" s="21">
        <f t="shared" si="6"/>
        <v>9.5356621388007277</v>
      </c>
      <c r="PT32" s="21">
        <f t="shared" si="6"/>
        <v>7.5162327869945065</v>
      </c>
      <c r="PU32" s="21">
        <f t="shared" si="6"/>
        <v>8.5820959249206545</v>
      </c>
      <c r="PV32" s="21">
        <f t="shared" si="6"/>
        <v>8.5820959249206545</v>
      </c>
      <c r="PW32" s="21">
        <f t="shared" si="6"/>
        <v>7.6285297110405814</v>
      </c>
      <c r="PX32" s="21">
        <f t="shared" si="6"/>
        <v>7.6285297110405814</v>
      </c>
      <c r="PY32" s="21">
        <f t="shared" si="6"/>
        <v>8.5820959249206545</v>
      </c>
      <c r="PZ32" s="21">
        <f t="shared" si="6"/>
        <v>7.5162327869945065</v>
      </c>
      <c r="QA32" s="21">
        <f t="shared" si="6"/>
        <v>7.6285297110405814</v>
      </c>
      <c r="QB32" s="21">
        <f t="shared" si="6"/>
        <v>9.5356621388007277</v>
      </c>
      <c r="QC32" s="21">
        <f t="shared" si="6"/>
        <v>9.5356621388007277</v>
      </c>
      <c r="QD32" s="21">
        <f t="shared" si="6"/>
        <v>9.5356621388007277</v>
      </c>
      <c r="QE32" s="21">
        <f t="shared" si="6"/>
        <v>7.6285297110405814</v>
      </c>
      <c r="QF32" s="21">
        <f t="shared" si="6"/>
        <v>9.5356621388007277</v>
      </c>
      <c r="QG32" s="21">
        <f t="shared" si="6"/>
        <v>9.5356621388007277</v>
      </c>
      <c r="QH32" s="21">
        <f t="shared" si="6"/>
        <v>7.5723812490175435</v>
      </c>
      <c r="QI32" s="21">
        <f t="shared" si="6"/>
        <v>7.6285297110405814</v>
      </c>
      <c r="QJ32" s="21">
        <f t="shared" si="6"/>
        <v>8.5820959249206545</v>
      </c>
      <c r="QK32" s="21">
        <f t="shared" si="6"/>
        <v>9.5356621388007277</v>
      </c>
      <c r="QL32" s="21">
        <f t="shared" si="6"/>
        <v>7.6285297110405814</v>
      </c>
      <c r="QM32" s="21">
        <f t="shared" si="6"/>
        <v>9.5356621388007277</v>
      </c>
      <c r="QN32" s="21">
        <f t="shared" si="6"/>
        <v>7.5162327869945065</v>
      </c>
      <c r="QO32" s="21">
        <f t="shared" si="6"/>
        <v>7.5723812490175435</v>
      </c>
      <c r="QP32" s="21">
        <f t="shared" si="7"/>
        <v>7.5723812490175435</v>
      </c>
      <c r="QQ32" s="21">
        <f t="shared" si="7"/>
        <v>9.5356621388007277</v>
      </c>
      <c r="QR32" s="21">
        <f t="shared" si="7"/>
        <v>7.5162327869945065</v>
      </c>
      <c r="QS32" s="21">
        <f t="shared" si="7"/>
        <v>8.5820959249206545</v>
      </c>
      <c r="QT32" s="21">
        <f t="shared" si="7"/>
        <v>8.5820959249206545</v>
      </c>
      <c r="QU32" s="21">
        <f t="shared" si="7"/>
        <v>7.6285297110405814</v>
      </c>
      <c r="QV32" s="21">
        <f t="shared" si="7"/>
        <v>8.5820959249206545</v>
      </c>
      <c r="QW32" s="21">
        <f t="shared" si="7"/>
        <v>7.6285297110405814</v>
      </c>
      <c r="QX32" s="21">
        <f t="shared" si="7"/>
        <v>7.5723812490175435</v>
      </c>
      <c r="QY32" s="21">
        <f t="shared" si="7"/>
        <v>7.5723812490175435</v>
      </c>
      <c r="QZ32" s="21">
        <f t="shared" si="7"/>
        <v>8.5820959249206545</v>
      </c>
      <c r="RA32" s="21">
        <f t="shared" si="7"/>
        <v>9.5356621388007277</v>
      </c>
      <c r="RB32" s="21">
        <f t="shared" si="7"/>
        <v>7.6285297110405814</v>
      </c>
      <c r="RC32" s="21">
        <f t="shared" si="7"/>
        <v>8.5820959249206545</v>
      </c>
      <c r="RD32" s="21">
        <f t="shared" si="7"/>
        <v>7.5162327869945065</v>
      </c>
      <c r="RE32" s="21">
        <f t="shared" si="7"/>
        <v>7.5162327869945065</v>
      </c>
      <c r="RF32" s="21">
        <f t="shared" si="7"/>
        <v>8.5820959249206545</v>
      </c>
      <c r="RG32" s="21">
        <f t="shared" si="7"/>
        <v>9.5356621388007277</v>
      </c>
      <c r="RH32" s="21">
        <f t="shared" si="7"/>
        <v>7.5162327869945065</v>
      </c>
      <c r="RI32" s="21">
        <f t="shared" si="7"/>
        <v>8.5820959249206545</v>
      </c>
      <c r="RJ32" s="21">
        <f t="shared" si="7"/>
        <v>8.5820959249206545</v>
      </c>
      <c r="RK32" s="21">
        <f t="shared" si="7"/>
        <v>9.5356621388007277</v>
      </c>
      <c r="RL32" s="21">
        <f t="shared" si="7"/>
        <v>7.5723812490175435</v>
      </c>
      <c r="RM32" s="21">
        <f t="shared" si="7"/>
        <v>7.5723812490175435</v>
      </c>
      <c r="RN32" s="21">
        <f t="shared" si="7"/>
        <v>8.5820959249206545</v>
      </c>
      <c r="RO32" s="21">
        <f t="shared" si="7"/>
        <v>7.6285297110405814</v>
      </c>
      <c r="RP32" s="21">
        <f t="shared" si="7"/>
        <v>7.6285297110405814</v>
      </c>
      <c r="RQ32" s="21">
        <f t="shared" si="7"/>
        <v>7.5162327869945065</v>
      </c>
      <c r="RR32" s="21">
        <f t="shared" si="7"/>
        <v>9.5356621388007277</v>
      </c>
      <c r="RS32" s="21">
        <f t="shared" si="7"/>
        <v>7.5723812490175435</v>
      </c>
      <c r="RT32" s="21">
        <f t="shared" si="7"/>
        <v>8.5820959249206545</v>
      </c>
      <c r="RU32" s="21">
        <f t="shared" si="7"/>
        <v>7.6285297110405814</v>
      </c>
      <c r="RV32" s="21">
        <f t="shared" si="7"/>
        <v>7.6285297110405814</v>
      </c>
      <c r="RW32" s="21">
        <f t="shared" si="7"/>
        <v>8.5820959249206545</v>
      </c>
      <c r="RX32" s="21">
        <f t="shared" si="7"/>
        <v>7.5162327869945065</v>
      </c>
      <c r="RY32" s="21">
        <f t="shared" si="7"/>
        <v>7.5162327869945065</v>
      </c>
      <c r="RZ32" s="21">
        <f t="shared" si="7"/>
        <v>8.5820959249206545</v>
      </c>
      <c r="SA32" s="21">
        <f t="shared" si="7"/>
        <v>7.6285297110405814</v>
      </c>
      <c r="SB32" s="21">
        <f t="shared" si="7"/>
        <v>9.5356621388007277</v>
      </c>
      <c r="SC32" s="21">
        <f t="shared" si="7"/>
        <v>7.5723812490175435</v>
      </c>
      <c r="SD32" s="21">
        <f t="shared" si="7"/>
        <v>9.5356621388007277</v>
      </c>
      <c r="SE32" s="21">
        <f t="shared" si="7"/>
        <v>7.5723812490175435</v>
      </c>
      <c r="SF32" s="21">
        <f t="shared" si="7"/>
        <v>9.5356621388007277</v>
      </c>
      <c r="SG32" s="21">
        <f t="shared" si="7"/>
        <v>7.6285297110405814</v>
      </c>
      <c r="SH32" s="21">
        <f t="shared" si="7"/>
        <v>7.6285297110405814</v>
      </c>
      <c r="SI32" s="21">
        <f t="shared" si="7"/>
        <v>8.5820959249206545</v>
      </c>
      <c r="SJ32" s="21">
        <f t="shared" si="7"/>
        <v>8.5820959249206545</v>
      </c>
      <c r="SK32" s="21">
        <f t="shared" si="7"/>
        <v>7.6285297110405814</v>
      </c>
      <c r="SL32" s="21">
        <f t="shared" si="7"/>
        <v>7.5723812490175435</v>
      </c>
      <c r="SM32" s="21">
        <f t="shared" si="7"/>
        <v>7.5723812490175435</v>
      </c>
      <c r="SN32" s="21">
        <f t="shared" si="7"/>
        <v>7.5162327869945065</v>
      </c>
    </row>
    <row r="33" spans="1:508" x14ac:dyDescent="0.35">
      <c r="A33" s="157">
        <v>55885</v>
      </c>
      <c r="B33" s="4">
        <v>7.63</v>
      </c>
      <c r="C33" s="4">
        <v>7.63</v>
      </c>
      <c r="D33" s="4">
        <v>7.63</v>
      </c>
      <c r="E33" s="4">
        <v>7.63</v>
      </c>
      <c r="F33" s="4">
        <v>7.63</v>
      </c>
      <c r="G33" s="4">
        <v>7.63</v>
      </c>
      <c r="H33" s="4">
        <v>7.63</v>
      </c>
      <c r="I33" s="21">
        <f t="shared" si="8"/>
        <v>9.5356621388007277</v>
      </c>
      <c r="J33" s="21">
        <f t="shared" si="0"/>
        <v>7.5723812490175435</v>
      </c>
      <c r="K33" s="21">
        <f t="shared" si="0"/>
        <v>8.5820959249206545</v>
      </c>
      <c r="L33" s="21">
        <f t="shared" si="0"/>
        <v>7.6285297110405814</v>
      </c>
      <c r="M33" s="21">
        <f t="shared" si="0"/>
        <v>8.5820959249206545</v>
      </c>
      <c r="N33" s="21">
        <f t="shared" si="0"/>
        <v>7.5162327869945065</v>
      </c>
      <c r="O33" s="21">
        <f t="shared" si="0"/>
        <v>7.6285297110405814</v>
      </c>
      <c r="P33" s="21">
        <f t="shared" si="0"/>
        <v>7.5723812490175435</v>
      </c>
      <c r="Q33" s="21">
        <f t="shared" si="0"/>
        <v>7.6285297110405814</v>
      </c>
      <c r="R33" s="21">
        <f t="shared" si="0"/>
        <v>8.5820959249206545</v>
      </c>
      <c r="S33" s="21">
        <f t="shared" si="0"/>
        <v>7.6285297110405814</v>
      </c>
      <c r="T33" s="21">
        <f t="shared" si="0"/>
        <v>8.5820959249206545</v>
      </c>
      <c r="U33" s="21">
        <f t="shared" si="0"/>
        <v>7.5162327869945065</v>
      </c>
      <c r="V33" s="21">
        <f t="shared" si="0"/>
        <v>7.5723812490175435</v>
      </c>
      <c r="W33" s="21">
        <f t="shared" si="0"/>
        <v>7.6285297110405814</v>
      </c>
      <c r="X33" s="21">
        <f t="shared" si="0"/>
        <v>8.5820959249206545</v>
      </c>
      <c r="Y33" s="21">
        <f t="shared" si="0"/>
        <v>7.5162327869945065</v>
      </c>
      <c r="Z33" s="21">
        <f t="shared" si="0"/>
        <v>7.6285297110405814</v>
      </c>
      <c r="AA33" s="21">
        <f t="shared" si="0"/>
        <v>7.5723812490175435</v>
      </c>
      <c r="AB33" s="21">
        <f t="shared" si="0"/>
        <v>9.5356621388007277</v>
      </c>
      <c r="AC33" s="21">
        <f t="shared" si="0"/>
        <v>7.5162327869945065</v>
      </c>
      <c r="AD33" s="21">
        <f t="shared" si="0"/>
        <v>7.6285297110405814</v>
      </c>
      <c r="AE33" s="21">
        <f t="shared" si="0"/>
        <v>7.6285297110405814</v>
      </c>
      <c r="AF33" s="21">
        <f t="shared" si="0"/>
        <v>7.5723812490175435</v>
      </c>
      <c r="AG33" s="21">
        <f t="shared" si="0"/>
        <v>7.5723812490175435</v>
      </c>
      <c r="AH33" s="21">
        <f t="shared" si="0"/>
        <v>7.6285297110405814</v>
      </c>
      <c r="AI33" s="21">
        <f t="shared" si="0"/>
        <v>7.6285297110405814</v>
      </c>
      <c r="AJ33" s="21">
        <f t="shared" si="0"/>
        <v>7.6285297110405814</v>
      </c>
      <c r="AK33" s="21">
        <f t="shared" si="0"/>
        <v>7.5723812490175435</v>
      </c>
      <c r="AL33" s="21">
        <f t="shared" si="0"/>
        <v>9.5356621388007277</v>
      </c>
      <c r="AM33" s="21">
        <f t="shared" si="0"/>
        <v>8.5820959249206545</v>
      </c>
      <c r="AN33" s="21">
        <f t="shared" si="0"/>
        <v>7.5723812490175435</v>
      </c>
      <c r="AO33" s="21">
        <f t="shared" si="0"/>
        <v>7.5723812490175435</v>
      </c>
      <c r="AP33" s="21">
        <f t="shared" si="0"/>
        <v>7.5723812490175435</v>
      </c>
      <c r="AQ33" s="21">
        <f t="shared" si="0"/>
        <v>7.5723812490175435</v>
      </c>
      <c r="AR33" s="21">
        <f t="shared" si="0"/>
        <v>9.5356621388007277</v>
      </c>
      <c r="AS33" s="21">
        <f t="shared" si="0"/>
        <v>8.5820959249206545</v>
      </c>
      <c r="AT33" s="21">
        <f t="shared" si="0"/>
        <v>7.5723812490175435</v>
      </c>
      <c r="AU33" s="21">
        <f t="shared" si="0"/>
        <v>8.5820959249206545</v>
      </c>
      <c r="AV33" s="21">
        <f t="shared" si="0"/>
        <v>9.5356621388007277</v>
      </c>
      <c r="AW33" s="21">
        <f t="shared" si="0"/>
        <v>8.5820959249206545</v>
      </c>
      <c r="AX33" s="21">
        <f t="shared" si="0"/>
        <v>7.5162327869945065</v>
      </c>
      <c r="AY33" s="21">
        <f t="shared" si="0"/>
        <v>8.5820959249206545</v>
      </c>
      <c r="AZ33" s="21">
        <f t="shared" si="0"/>
        <v>7.5162327869945065</v>
      </c>
      <c r="BA33" s="21">
        <f t="shared" si="0"/>
        <v>9.5356621388007277</v>
      </c>
      <c r="BB33" s="21">
        <f t="shared" si="0"/>
        <v>7.5723812490175435</v>
      </c>
      <c r="BC33" s="21">
        <f t="shared" si="0"/>
        <v>9.5356621388007277</v>
      </c>
      <c r="BD33" s="21">
        <f t="shared" si="0"/>
        <v>7.5723812490175435</v>
      </c>
      <c r="BE33" s="21">
        <f t="shared" si="0"/>
        <v>7.5162327869945065</v>
      </c>
      <c r="BF33" s="21">
        <f t="shared" si="0"/>
        <v>7.5723812490175435</v>
      </c>
      <c r="BG33" s="21">
        <f t="shared" si="0"/>
        <v>8.5820959249206545</v>
      </c>
      <c r="BH33" s="21">
        <f t="shared" si="0"/>
        <v>7.6285297110405814</v>
      </c>
      <c r="BI33" s="21">
        <f t="shared" si="0"/>
        <v>9.5356621388007277</v>
      </c>
      <c r="BJ33" s="21">
        <f t="shared" si="0"/>
        <v>7.5723812490175435</v>
      </c>
      <c r="BK33" s="21">
        <f t="shared" si="0"/>
        <v>7.5723812490175435</v>
      </c>
      <c r="BL33" s="21">
        <f t="shared" si="0"/>
        <v>8.5820959249206545</v>
      </c>
      <c r="BM33" s="21">
        <f t="shared" si="0"/>
        <v>9.5356621388007277</v>
      </c>
      <c r="BN33" s="21">
        <f t="shared" si="0"/>
        <v>7.6285297110405814</v>
      </c>
      <c r="BO33" s="21">
        <f t="shared" si="0"/>
        <v>7.5723812490175435</v>
      </c>
      <c r="BP33" s="21">
        <f t="shared" si="0"/>
        <v>9.5356621388007277</v>
      </c>
      <c r="BQ33" s="21">
        <f t="shared" si="0"/>
        <v>7.5162327869945065</v>
      </c>
      <c r="BR33" s="21">
        <f t="shared" si="0"/>
        <v>7.5162327869945065</v>
      </c>
      <c r="BS33" s="21">
        <f t="shared" si="0"/>
        <v>8.5820959249206545</v>
      </c>
      <c r="BT33" s="21">
        <f t="shared" si="0"/>
        <v>9.5356621388007277</v>
      </c>
      <c r="BU33" s="21">
        <f t="shared" si="0"/>
        <v>7.6285297110405814</v>
      </c>
      <c r="BV33" s="21">
        <f t="shared" si="1"/>
        <v>7.5723812490175435</v>
      </c>
      <c r="BW33" s="21">
        <f t="shared" si="1"/>
        <v>8.5820959249206545</v>
      </c>
      <c r="BX33" s="21">
        <f t="shared" si="1"/>
        <v>7.5162327869945065</v>
      </c>
      <c r="BY33" s="21">
        <f t="shared" si="1"/>
        <v>8.5820959249206545</v>
      </c>
      <c r="BZ33" s="21">
        <f t="shared" si="1"/>
        <v>7.5162327869945065</v>
      </c>
      <c r="CA33" s="21">
        <f t="shared" si="1"/>
        <v>8.5820959249206545</v>
      </c>
      <c r="CB33" s="21">
        <f t="shared" si="1"/>
        <v>9.5356621388007277</v>
      </c>
      <c r="CC33" s="21">
        <f t="shared" si="1"/>
        <v>7.5162327869945065</v>
      </c>
      <c r="CD33" s="21">
        <f t="shared" si="1"/>
        <v>7.5723812490175435</v>
      </c>
      <c r="CE33" s="21">
        <f t="shared" si="1"/>
        <v>8.5820959249206545</v>
      </c>
      <c r="CF33" s="21">
        <f t="shared" si="1"/>
        <v>8.5820959249206545</v>
      </c>
      <c r="CG33" s="21">
        <f t="shared" si="1"/>
        <v>9.5356621388007277</v>
      </c>
      <c r="CH33" s="21">
        <f t="shared" si="1"/>
        <v>9.5356621388007277</v>
      </c>
      <c r="CI33" s="21">
        <f t="shared" si="1"/>
        <v>7.5723812490175435</v>
      </c>
      <c r="CJ33" s="21">
        <f t="shared" si="1"/>
        <v>7.6285297110405814</v>
      </c>
      <c r="CK33" s="21">
        <f t="shared" si="1"/>
        <v>7.5162327869945065</v>
      </c>
      <c r="CL33" s="21">
        <f t="shared" si="1"/>
        <v>8.5820959249206545</v>
      </c>
      <c r="CM33" s="21">
        <f t="shared" si="1"/>
        <v>7.5162327869945065</v>
      </c>
      <c r="CN33" s="21">
        <f t="shared" si="1"/>
        <v>9.5356621388007277</v>
      </c>
      <c r="CO33" s="21">
        <f t="shared" si="1"/>
        <v>7.5723812490175435</v>
      </c>
      <c r="CP33" s="21">
        <f t="shared" si="1"/>
        <v>7.5162327869945065</v>
      </c>
      <c r="CQ33" s="21">
        <f t="shared" si="1"/>
        <v>7.6285297110405814</v>
      </c>
      <c r="CR33" s="21">
        <f t="shared" si="1"/>
        <v>7.5723812490175435</v>
      </c>
      <c r="CS33" s="21">
        <f t="shared" si="1"/>
        <v>7.5162327869945065</v>
      </c>
      <c r="CT33" s="21">
        <f t="shared" si="1"/>
        <v>7.5723812490175435</v>
      </c>
      <c r="CU33" s="21">
        <f t="shared" si="1"/>
        <v>7.5162327869945065</v>
      </c>
      <c r="CV33" s="21">
        <f t="shared" si="1"/>
        <v>7.5723812490175435</v>
      </c>
      <c r="CW33" s="21">
        <f t="shared" si="1"/>
        <v>8.5820959249206545</v>
      </c>
      <c r="CX33" s="21">
        <f t="shared" si="1"/>
        <v>7.5723812490175435</v>
      </c>
      <c r="CY33" s="21">
        <f t="shared" si="1"/>
        <v>7.5162327869945065</v>
      </c>
      <c r="CZ33" s="21">
        <f t="shared" si="1"/>
        <v>8.5820959249206545</v>
      </c>
      <c r="DA33" s="21">
        <f t="shared" si="1"/>
        <v>9.5356621388007277</v>
      </c>
      <c r="DB33" s="21">
        <f t="shared" si="1"/>
        <v>7.5162327869945065</v>
      </c>
      <c r="DC33" s="21">
        <f t="shared" si="1"/>
        <v>7.5723812490175435</v>
      </c>
      <c r="DD33" s="21">
        <f t="shared" si="1"/>
        <v>9.5356621388007277</v>
      </c>
      <c r="DE33" s="21">
        <f t="shared" si="1"/>
        <v>8.5820959249206545</v>
      </c>
      <c r="DF33" s="21">
        <f t="shared" si="1"/>
        <v>7.5723812490175435</v>
      </c>
      <c r="DG33" s="21">
        <f t="shared" si="1"/>
        <v>8.5820959249206545</v>
      </c>
      <c r="DH33" s="21">
        <f t="shared" si="1"/>
        <v>7.5162327869945065</v>
      </c>
      <c r="DI33" s="21">
        <f t="shared" si="1"/>
        <v>7.5723812490175435</v>
      </c>
      <c r="DJ33" s="21">
        <f t="shared" si="1"/>
        <v>7.6285297110405814</v>
      </c>
      <c r="DK33" s="21">
        <f t="shared" si="1"/>
        <v>7.5723812490175435</v>
      </c>
      <c r="DL33" s="21">
        <f t="shared" si="1"/>
        <v>9.5356621388007277</v>
      </c>
      <c r="DM33" s="21">
        <f t="shared" si="1"/>
        <v>7.5162327869945065</v>
      </c>
      <c r="DN33" s="21">
        <f t="shared" si="1"/>
        <v>9.5356621388007277</v>
      </c>
      <c r="DO33" s="21">
        <f t="shared" si="1"/>
        <v>9.5356621388007277</v>
      </c>
      <c r="DP33" s="21">
        <f t="shared" si="1"/>
        <v>7.6285297110405814</v>
      </c>
      <c r="DQ33" s="21">
        <f t="shared" si="1"/>
        <v>9.5356621388007277</v>
      </c>
      <c r="DR33" s="21">
        <f t="shared" si="1"/>
        <v>7.5723812490175435</v>
      </c>
      <c r="DS33" s="21">
        <f t="shared" si="1"/>
        <v>7.5723812490175435</v>
      </c>
      <c r="DT33" s="21">
        <f t="shared" si="1"/>
        <v>7.6285297110405814</v>
      </c>
      <c r="DU33" s="21">
        <f t="shared" si="1"/>
        <v>7.5162327869945065</v>
      </c>
      <c r="DV33" s="21">
        <f t="shared" si="1"/>
        <v>9.5356621388007277</v>
      </c>
      <c r="DW33" s="21">
        <f t="shared" si="1"/>
        <v>8.5820959249206545</v>
      </c>
      <c r="DX33" s="21">
        <f t="shared" si="1"/>
        <v>8.5820959249206545</v>
      </c>
      <c r="DY33" s="21">
        <f t="shared" si="1"/>
        <v>9.5356621388007277</v>
      </c>
      <c r="DZ33" s="21">
        <f t="shared" si="1"/>
        <v>7.5162327869945065</v>
      </c>
      <c r="EA33" s="21">
        <f t="shared" si="1"/>
        <v>7.5723812490175435</v>
      </c>
      <c r="EB33" s="21">
        <f t="shared" si="1"/>
        <v>7.5723812490175435</v>
      </c>
      <c r="EC33" s="21">
        <f t="shared" si="1"/>
        <v>8.5820959249206545</v>
      </c>
      <c r="ED33" s="21">
        <f t="shared" si="1"/>
        <v>7.5162327869945065</v>
      </c>
      <c r="EE33" s="21">
        <f t="shared" si="1"/>
        <v>7.6285297110405814</v>
      </c>
      <c r="EF33" s="21">
        <f t="shared" si="1"/>
        <v>7.5723812490175435</v>
      </c>
      <c r="EG33" s="21">
        <f t="shared" si="1"/>
        <v>8.5820959249206545</v>
      </c>
      <c r="EH33" s="21">
        <f t="shared" si="2"/>
        <v>8.5820959249206545</v>
      </c>
      <c r="EI33" s="21">
        <f t="shared" si="2"/>
        <v>8.5820959249206545</v>
      </c>
      <c r="EJ33" s="21">
        <f t="shared" si="2"/>
        <v>7.5723812490175435</v>
      </c>
      <c r="EK33" s="21">
        <f t="shared" si="2"/>
        <v>7.5723812490175435</v>
      </c>
      <c r="EL33" s="21">
        <f t="shared" si="2"/>
        <v>7.5723812490175435</v>
      </c>
      <c r="EM33" s="21">
        <f t="shared" si="2"/>
        <v>7.5162327869945065</v>
      </c>
      <c r="EN33" s="21">
        <f t="shared" si="2"/>
        <v>9.5356621388007277</v>
      </c>
      <c r="EO33" s="21">
        <f t="shared" si="2"/>
        <v>9.5356621388007277</v>
      </c>
      <c r="EP33" s="21">
        <f t="shared" si="2"/>
        <v>9.5356621388007277</v>
      </c>
      <c r="EQ33" s="21">
        <f t="shared" si="2"/>
        <v>7.6285297110405814</v>
      </c>
      <c r="ER33" s="21">
        <f t="shared" si="2"/>
        <v>7.5162327869945065</v>
      </c>
      <c r="ES33" s="21">
        <f t="shared" si="2"/>
        <v>9.5356621388007277</v>
      </c>
      <c r="ET33" s="21">
        <f t="shared" si="2"/>
        <v>7.5723812490175435</v>
      </c>
      <c r="EU33" s="21">
        <f t="shared" si="2"/>
        <v>7.5723812490175435</v>
      </c>
      <c r="EV33" s="21">
        <f t="shared" si="2"/>
        <v>9.5356621388007277</v>
      </c>
      <c r="EW33" s="21">
        <f t="shared" si="2"/>
        <v>7.6285297110405814</v>
      </c>
      <c r="EX33" s="21">
        <f t="shared" si="2"/>
        <v>9.5356621388007277</v>
      </c>
      <c r="EY33" s="21">
        <f t="shared" si="2"/>
        <v>8.5820959249206545</v>
      </c>
      <c r="EZ33" s="21">
        <f t="shared" si="2"/>
        <v>9.5356621388007277</v>
      </c>
      <c r="FA33" s="21">
        <f t="shared" si="2"/>
        <v>7.6285297110405814</v>
      </c>
      <c r="FB33" s="21">
        <f t="shared" si="2"/>
        <v>7.5723812490175435</v>
      </c>
      <c r="FC33" s="21">
        <f t="shared" si="2"/>
        <v>9.5356621388007277</v>
      </c>
      <c r="FD33" s="21">
        <f t="shared" si="2"/>
        <v>7.5723812490175435</v>
      </c>
      <c r="FE33" s="21">
        <f t="shared" si="2"/>
        <v>7.5162327869945065</v>
      </c>
      <c r="FF33" s="21">
        <f t="shared" si="2"/>
        <v>7.6285297110405814</v>
      </c>
      <c r="FG33" s="21">
        <f t="shared" si="2"/>
        <v>8.5820959249206545</v>
      </c>
      <c r="FH33" s="21">
        <f t="shared" si="2"/>
        <v>9.5356621388007277</v>
      </c>
      <c r="FI33" s="21">
        <f t="shared" si="2"/>
        <v>7.5162327869945065</v>
      </c>
      <c r="FJ33" s="21">
        <f t="shared" si="2"/>
        <v>9.5356621388007277</v>
      </c>
      <c r="FK33" s="21">
        <f t="shared" si="2"/>
        <v>7.5723812490175435</v>
      </c>
      <c r="FL33" s="21">
        <f t="shared" si="2"/>
        <v>7.5723812490175435</v>
      </c>
      <c r="FM33" s="21">
        <f t="shared" si="2"/>
        <v>7.5723812490175435</v>
      </c>
      <c r="FN33" s="21">
        <f t="shared" si="2"/>
        <v>7.5162327869945065</v>
      </c>
      <c r="FO33" s="21">
        <f t="shared" si="2"/>
        <v>7.5723812490175435</v>
      </c>
      <c r="FP33" s="21">
        <f t="shared" si="2"/>
        <v>7.5162327869945065</v>
      </c>
      <c r="FQ33" s="21">
        <f t="shared" si="2"/>
        <v>7.6285297110405814</v>
      </c>
      <c r="FR33" s="21">
        <f t="shared" si="2"/>
        <v>7.5162327869945065</v>
      </c>
      <c r="FS33" s="21">
        <f t="shared" si="2"/>
        <v>9.5356621388007277</v>
      </c>
      <c r="FT33" s="21">
        <f t="shared" si="2"/>
        <v>9.5356621388007277</v>
      </c>
      <c r="FU33" s="21">
        <f t="shared" si="2"/>
        <v>9.5356621388007277</v>
      </c>
      <c r="FV33" s="21">
        <f t="shared" si="2"/>
        <v>9.5356621388007277</v>
      </c>
      <c r="FW33" s="21">
        <f t="shared" si="2"/>
        <v>7.5162327869945065</v>
      </c>
      <c r="FX33" s="21">
        <f t="shared" si="2"/>
        <v>7.5723812490175435</v>
      </c>
      <c r="FY33" s="21">
        <f t="shared" si="2"/>
        <v>7.6285297110405814</v>
      </c>
      <c r="FZ33" s="21">
        <f t="shared" si="2"/>
        <v>7.5723812490175435</v>
      </c>
      <c r="GA33" s="21">
        <f t="shared" si="2"/>
        <v>7.6285297110405814</v>
      </c>
      <c r="GB33" s="21">
        <f t="shared" si="2"/>
        <v>9.5356621388007277</v>
      </c>
      <c r="GC33" s="21">
        <f t="shared" si="2"/>
        <v>7.6285297110405814</v>
      </c>
      <c r="GD33" s="21">
        <f t="shared" si="2"/>
        <v>9.5356621388007277</v>
      </c>
      <c r="GE33" s="21">
        <f t="shared" si="2"/>
        <v>7.6285297110405814</v>
      </c>
      <c r="GF33" s="21">
        <f t="shared" si="2"/>
        <v>9.5356621388007277</v>
      </c>
      <c r="GG33" s="21">
        <f t="shared" si="2"/>
        <v>8.5820959249206545</v>
      </c>
      <c r="GH33" s="21">
        <f t="shared" si="2"/>
        <v>7.5162327869945065</v>
      </c>
      <c r="GI33" s="21">
        <f t="shared" si="2"/>
        <v>7.6285297110405814</v>
      </c>
      <c r="GJ33" s="21">
        <f t="shared" si="2"/>
        <v>7.5723812490175435</v>
      </c>
      <c r="GK33" s="21">
        <f t="shared" si="2"/>
        <v>7.6285297110405814</v>
      </c>
      <c r="GL33" s="21">
        <f t="shared" si="2"/>
        <v>7.5723812490175435</v>
      </c>
      <c r="GM33" s="21">
        <f t="shared" si="2"/>
        <v>7.5162327869945065</v>
      </c>
      <c r="GN33" s="21">
        <f t="shared" si="2"/>
        <v>9.5356621388007277</v>
      </c>
      <c r="GO33" s="21">
        <f t="shared" si="2"/>
        <v>7.6285297110405814</v>
      </c>
      <c r="GP33" s="21">
        <f t="shared" si="2"/>
        <v>7.5162327869945065</v>
      </c>
      <c r="GQ33" s="21">
        <f t="shared" si="2"/>
        <v>7.5723812490175435</v>
      </c>
      <c r="GR33" s="21">
        <f t="shared" si="2"/>
        <v>7.6285297110405814</v>
      </c>
      <c r="GS33" s="21">
        <f t="shared" si="2"/>
        <v>7.5162327869945065</v>
      </c>
      <c r="GT33" s="21">
        <f t="shared" si="3"/>
        <v>7.5723812490175435</v>
      </c>
      <c r="GU33" s="21">
        <f t="shared" si="3"/>
        <v>7.5723812490175435</v>
      </c>
      <c r="GV33" s="21">
        <f t="shared" si="3"/>
        <v>9.5356621388007277</v>
      </c>
      <c r="GW33" s="21">
        <f t="shared" si="3"/>
        <v>9.5356621388007277</v>
      </c>
      <c r="GX33" s="21">
        <f t="shared" si="3"/>
        <v>7.6285297110405814</v>
      </c>
      <c r="GY33" s="21">
        <f t="shared" si="3"/>
        <v>7.5723812490175435</v>
      </c>
      <c r="GZ33" s="21">
        <f t="shared" si="3"/>
        <v>7.5162327869945065</v>
      </c>
      <c r="HA33" s="21">
        <f t="shared" si="3"/>
        <v>7.5162327869945065</v>
      </c>
      <c r="HB33" s="21">
        <f t="shared" si="3"/>
        <v>8.5820959249206545</v>
      </c>
      <c r="HC33" s="21">
        <f t="shared" si="3"/>
        <v>7.6285297110405814</v>
      </c>
      <c r="HD33" s="21">
        <f t="shared" si="3"/>
        <v>8.5820959249206545</v>
      </c>
      <c r="HE33" s="21">
        <f t="shared" si="3"/>
        <v>8.5820959249206545</v>
      </c>
      <c r="HF33" s="21">
        <f t="shared" si="3"/>
        <v>7.6285297110405814</v>
      </c>
      <c r="HG33" s="21">
        <f t="shared" si="3"/>
        <v>7.6285297110405814</v>
      </c>
      <c r="HH33" s="21">
        <f t="shared" si="3"/>
        <v>7.5723812490175435</v>
      </c>
      <c r="HI33" s="21">
        <f t="shared" si="3"/>
        <v>9.5356621388007277</v>
      </c>
      <c r="HJ33" s="21">
        <f t="shared" si="3"/>
        <v>7.5162327869945065</v>
      </c>
      <c r="HK33" s="21">
        <f t="shared" si="3"/>
        <v>7.5162327869945065</v>
      </c>
      <c r="HL33" s="21">
        <f t="shared" si="3"/>
        <v>7.5723812490175435</v>
      </c>
      <c r="HM33" s="21">
        <f t="shared" si="3"/>
        <v>9.5356621388007277</v>
      </c>
      <c r="HN33" s="21">
        <f t="shared" si="3"/>
        <v>8.5820959249206545</v>
      </c>
      <c r="HO33" s="21">
        <f t="shared" si="3"/>
        <v>9.5356621388007277</v>
      </c>
      <c r="HP33" s="21">
        <f t="shared" si="3"/>
        <v>8.5820959249206545</v>
      </c>
      <c r="HQ33" s="21">
        <f t="shared" si="3"/>
        <v>7.5162327869945065</v>
      </c>
      <c r="HR33" s="21">
        <f t="shared" si="3"/>
        <v>8.5820959249206545</v>
      </c>
      <c r="HS33" s="21">
        <f t="shared" si="3"/>
        <v>7.5162327869945065</v>
      </c>
      <c r="HT33" s="21">
        <f t="shared" si="3"/>
        <v>7.5162327869945065</v>
      </c>
      <c r="HU33" s="21">
        <f t="shared" si="3"/>
        <v>7.5723812490175435</v>
      </c>
      <c r="HV33" s="21">
        <f t="shared" si="3"/>
        <v>7.6285297110405814</v>
      </c>
      <c r="HW33" s="21">
        <f t="shared" si="3"/>
        <v>7.6285297110405814</v>
      </c>
      <c r="HX33" s="21">
        <f t="shared" si="3"/>
        <v>7.6285297110405814</v>
      </c>
      <c r="HY33" s="21">
        <f t="shared" si="3"/>
        <v>9.5356621388007277</v>
      </c>
      <c r="HZ33" s="21">
        <f t="shared" si="3"/>
        <v>7.5723812490175435</v>
      </c>
      <c r="IA33" s="21">
        <f t="shared" si="3"/>
        <v>8.5820959249206545</v>
      </c>
      <c r="IB33" s="21">
        <f t="shared" si="3"/>
        <v>7.5723812490175435</v>
      </c>
      <c r="IC33" s="21">
        <f t="shared" si="3"/>
        <v>7.5162327869945065</v>
      </c>
      <c r="ID33" s="21">
        <f t="shared" si="3"/>
        <v>7.5162327869945065</v>
      </c>
      <c r="IE33" s="21">
        <f t="shared" si="3"/>
        <v>9.5356621388007277</v>
      </c>
      <c r="IF33" s="21">
        <f t="shared" si="3"/>
        <v>7.5723812490175435</v>
      </c>
      <c r="IG33" s="21">
        <f t="shared" si="3"/>
        <v>9.5356621388007277</v>
      </c>
      <c r="IH33" s="21">
        <f t="shared" si="3"/>
        <v>7.5162327869945065</v>
      </c>
      <c r="II33" s="21">
        <f t="shared" si="3"/>
        <v>8.5820959249206545</v>
      </c>
      <c r="IJ33" s="21">
        <f t="shared" si="3"/>
        <v>7.6285297110405814</v>
      </c>
      <c r="IK33" s="21">
        <f t="shared" si="3"/>
        <v>7.5162327869945065</v>
      </c>
      <c r="IL33" s="21">
        <f t="shared" si="3"/>
        <v>7.5162327869945065</v>
      </c>
      <c r="IM33" s="21">
        <f t="shared" si="3"/>
        <v>9.5356621388007277</v>
      </c>
      <c r="IN33" s="21">
        <f t="shared" si="3"/>
        <v>7.5162327869945065</v>
      </c>
      <c r="IO33" s="21">
        <f t="shared" si="3"/>
        <v>8.5820959249206545</v>
      </c>
      <c r="IP33" s="21">
        <f t="shared" si="3"/>
        <v>7.6285297110405814</v>
      </c>
      <c r="IQ33" s="21">
        <f t="shared" si="3"/>
        <v>9.5356621388007277</v>
      </c>
      <c r="IR33" s="21">
        <f t="shared" si="3"/>
        <v>7.5723812490175435</v>
      </c>
      <c r="IS33" s="21">
        <f t="shared" si="3"/>
        <v>7.6285297110405814</v>
      </c>
      <c r="IT33" s="21">
        <f t="shared" si="3"/>
        <v>7.5162327869945065</v>
      </c>
      <c r="IU33" s="21">
        <f t="shared" si="3"/>
        <v>8.5820959249206545</v>
      </c>
      <c r="IV33" s="21">
        <f t="shared" si="3"/>
        <v>9.5356621388007277</v>
      </c>
      <c r="IW33" s="21">
        <f t="shared" si="3"/>
        <v>9.5356621388007277</v>
      </c>
      <c r="IX33" s="21">
        <f t="shared" si="3"/>
        <v>9.5356621388007277</v>
      </c>
      <c r="IY33" s="21">
        <f t="shared" si="3"/>
        <v>7.6285297110405814</v>
      </c>
      <c r="IZ33" s="21">
        <f t="shared" si="3"/>
        <v>8.5820959249206545</v>
      </c>
      <c r="JA33" s="21">
        <f t="shared" si="3"/>
        <v>9.5356621388007277</v>
      </c>
      <c r="JB33" s="21">
        <f t="shared" si="3"/>
        <v>8.5820959249206545</v>
      </c>
      <c r="JC33" s="21">
        <f t="shared" si="3"/>
        <v>7.5162327869945065</v>
      </c>
      <c r="JD33" s="21">
        <f t="shared" si="3"/>
        <v>8.5820959249206545</v>
      </c>
      <c r="JE33" s="21">
        <f t="shared" si="3"/>
        <v>9.5356621388007277</v>
      </c>
      <c r="JF33" s="21">
        <f t="shared" si="4"/>
        <v>7.5723812490175435</v>
      </c>
      <c r="JG33" s="21">
        <f t="shared" si="4"/>
        <v>7.5723812490175435</v>
      </c>
      <c r="JH33" s="21">
        <f t="shared" si="4"/>
        <v>9.5356621388007277</v>
      </c>
      <c r="JI33" s="21">
        <f t="shared" si="4"/>
        <v>7.5723812490175435</v>
      </c>
      <c r="JJ33" s="21">
        <f t="shared" si="4"/>
        <v>7.5723812490175435</v>
      </c>
      <c r="JK33" s="21">
        <f t="shared" si="4"/>
        <v>9.5356621388007277</v>
      </c>
      <c r="JL33" s="21">
        <f t="shared" si="4"/>
        <v>7.6285297110405814</v>
      </c>
      <c r="JM33" s="21">
        <f t="shared" si="4"/>
        <v>8.5820959249206545</v>
      </c>
      <c r="JN33" s="21">
        <f t="shared" si="4"/>
        <v>9.5356621388007277</v>
      </c>
      <c r="JO33" s="21">
        <f t="shared" si="4"/>
        <v>7.6285297110405814</v>
      </c>
      <c r="JP33" s="21">
        <f t="shared" si="4"/>
        <v>7.6285297110405814</v>
      </c>
      <c r="JQ33" s="21">
        <f t="shared" si="4"/>
        <v>7.5162327869945065</v>
      </c>
      <c r="JR33" s="21">
        <f t="shared" si="4"/>
        <v>8.5820959249206545</v>
      </c>
      <c r="JS33" s="21">
        <f t="shared" si="4"/>
        <v>7.5723812490175435</v>
      </c>
      <c r="JT33" s="21">
        <f t="shared" si="4"/>
        <v>7.5162327869945065</v>
      </c>
      <c r="JU33" s="21">
        <f t="shared" si="4"/>
        <v>7.6285297110405814</v>
      </c>
      <c r="JV33" s="21">
        <f t="shared" si="4"/>
        <v>7.6285297110405814</v>
      </c>
      <c r="JW33" s="21">
        <f t="shared" si="4"/>
        <v>7.6285297110405814</v>
      </c>
      <c r="JX33" s="21">
        <f t="shared" si="4"/>
        <v>7.5162327869945065</v>
      </c>
      <c r="JY33" s="21">
        <f t="shared" si="4"/>
        <v>7.6285297110405814</v>
      </c>
      <c r="JZ33" s="21">
        <f t="shared" si="4"/>
        <v>7.5162327869945065</v>
      </c>
      <c r="KA33" s="21">
        <f t="shared" si="4"/>
        <v>9.5356621388007277</v>
      </c>
      <c r="KB33" s="21">
        <f t="shared" si="4"/>
        <v>7.5723812490175435</v>
      </c>
      <c r="KC33" s="21">
        <f t="shared" si="4"/>
        <v>7.5723812490175435</v>
      </c>
      <c r="KD33" s="21">
        <f t="shared" si="4"/>
        <v>9.5356621388007277</v>
      </c>
      <c r="KE33" s="21">
        <f t="shared" si="4"/>
        <v>7.5723812490175435</v>
      </c>
      <c r="KF33" s="21">
        <f t="shared" si="4"/>
        <v>7.6285297110405814</v>
      </c>
      <c r="KG33" s="21">
        <f t="shared" si="4"/>
        <v>8.5820959249206545</v>
      </c>
      <c r="KH33" s="21">
        <f t="shared" si="4"/>
        <v>8.5820959249206545</v>
      </c>
      <c r="KI33" s="21">
        <f t="shared" si="4"/>
        <v>7.5162327869945065</v>
      </c>
      <c r="KJ33" s="21">
        <f t="shared" si="4"/>
        <v>7.5723812490175435</v>
      </c>
      <c r="KK33" s="21">
        <f t="shared" si="4"/>
        <v>7.5162327869945065</v>
      </c>
      <c r="KL33" s="21">
        <f t="shared" si="4"/>
        <v>7.6285297110405814</v>
      </c>
      <c r="KM33" s="21">
        <f t="shared" si="4"/>
        <v>8.5820959249206545</v>
      </c>
      <c r="KN33" s="21">
        <f t="shared" si="4"/>
        <v>7.5723812490175435</v>
      </c>
      <c r="KO33" s="21">
        <f t="shared" si="4"/>
        <v>8.5820959249206545</v>
      </c>
      <c r="KP33" s="21">
        <f t="shared" si="4"/>
        <v>7.5723812490175435</v>
      </c>
      <c r="KQ33" s="21">
        <f t="shared" si="4"/>
        <v>7.5162327869945065</v>
      </c>
      <c r="KR33" s="21">
        <f t="shared" si="4"/>
        <v>7.5162327869945065</v>
      </c>
      <c r="KS33" s="21">
        <f t="shared" si="4"/>
        <v>7.6285297110405814</v>
      </c>
      <c r="KT33" s="21">
        <f t="shared" si="4"/>
        <v>7.5723812490175435</v>
      </c>
      <c r="KU33" s="21">
        <f t="shared" si="4"/>
        <v>7.6285297110405814</v>
      </c>
      <c r="KV33" s="21">
        <f t="shared" si="4"/>
        <v>7.5162327869945065</v>
      </c>
      <c r="KW33" s="21">
        <f t="shared" si="4"/>
        <v>7.5723812490175435</v>
      </c>
      <c r="KX33" s="21">
        <f t="shared" si="4"/>
        <v>8.5820959249206545</v>
      </c>
      <c r="KY33" s="21">
        <f t="shared" si="4"/>
        <v>7.6285297110405814</v>
      </c>
      <c r="KZ33" s="21">
        <f t="shared" si="4"/>
        <v>9.5356621388007277</v>
      </c>
      <c r="LA33" s="21">
        <f t="shared" si="4"/>
        <v>8.5820959249206545</v>
      </c>
      <c r="LB33" s="21">
        <f t="shared" si="4"/>
        <v>9.5356621388007277</v>
      </c>
      <c r="LC33" s="21">
        <f t="shared" si="4"/>
        <v>7.5162327869945065</v>
      </c>
      <c r="LD33" s="21">
        <f t="shared" si="4"/>
        <v>8.5820959249206545</v>
      </c>
      <c r="LE33" s="21">
        <f t="shared" si="4"/>
        <v>7.5723812490175435</v>
      </c>
      <c r="LF33" s="21">
        <f t="shared" si="4"/>
        <v>8.5820959249206545</v>
      </c>
      <c r="LG33" s="21">
        <f t="shared" si="4"/>
        <v>8.5820959249206545</v>
      </c>
      <c r="LH33" s="21">
        <f t="shared" si="4"/>
        <v>9.5356621388007277</v>
      </c>
      <c r="LI33" s="21">
        <f t="shared" si="4"/>
        <v>7.5723812490175435</v>
      </c>
      <c r="LJ33" s="21">
        <f t="shared" si="4"/>
        <v>9.5356621388007277</v>
      </c>
      <c r="LK33" s="21">
        <f t="shared" si="4"/>
        <v>7.5723812490175435</v>
      </c>
      <c r="LL33" s="21">
        <f t="shared" si="4"/>
        <v>7.5162327869945065</v>
      </c>
      <c r="LM33" s="21">
        <f t="shared" si="4"/>
        <v>8.5820959249206545</v>
      </c>
      <c r="LN33" s="21">
        <f t="shared" si="4"/>
        <v>7.5723812490175435</v>
      </c>
      <c r="LO33" s="21">
        <f t="shared" si="4"/>
        <v>7.5162327869945065</v>
      </c>
      <c r="LP33" s="21">
        <f t="shared" si="4"/>
        <v>7.6285297110405814</v>
      </c>
      <c r="LQ33" s="21">
        <f t="shared" si="4"/>
        <v>9.5356621388007277</v>
      </c>
      <c r="LR33" s="21">
        <f t="shared" si="5"/>
        <v>8.5820959249206545</v>
      </c>
      <c r="LS33" s="21">
        <f t="shared" si="5"/>
        <v>9.5356621388007277</v>
      </c>
      <c r="LT33" s="21">
        <f t="shared" si="5"/>
        <v>7.5723812490175435</v>
      </c>
      <c r="LU33" s="21">
        <f t="shared" si="5"/>
        <v>9.5356621388007277</v>
      </c>
      <c r="LV33" s="21">
        <f t="shared" si="5"/>
        <v>7.6285297110405814</v>
      </c>
      <c r="LW33" s="21">
        <f t="shared" si="5"/>
        <v>7.5723812490175435</v>
      </c>
      <c r="LX33" s="21">
        <f t="shared" si="5"/>
        <v>7.5162327869945065</v>
      </c>
      <c r="LY33" s="21">
        <f t="shared" si="5"/>
        <v>7.5162327869945065</v>
      </c>
      <c r="LZ33" s="21">
        <f t="shared" si="5"/>
        <v>7.5723812490175435</v>
      </c>
      <c r="MA33" s="21">
        <f t="shared" si="5"/>
        <v>7.5162327869945065</v>
      </c>
      <c r="MB33" s="21">
        <f t="shared" si="5"/>
        <v>7.5723812490175435</v>
      </c>
      <c r="MC33" s="21">
        <f t="shared" si="5"/>
        <v>9.5356621388007277</v>
      </c>
      <c r="MD33" s="21">
        <f t="shared" si="5"/>
        <v>7.6285297110405814</v>
      </c>
      <c r="ME33" s="21">
        <f t="shared" si="5"/>
        <v>7.5162327869945065</v>
      </c>
      <c r="MF33" s="21">
        <f t="shared" si="5"/>
        <v>9.5356621388007277</v>
      </c>
      <c r="MG33" s="21">
        <f t="shared" si="5"/>
        <v>8.5820959249206545</v>
      </c>
      <c r="MH33" s="21">
        <f t="shared" si="5"/>
        <v>7.5162327869945065</v>
      </c>
      <c r="MI33" s="21">
        <f t="shared" si="5"/>
        <v>7.5162327869945065</v>
      </c>
      <c r="MJ33" s="21">
        <f t="shared" si="5"/>
        <v>7.6285297110405814</v>
      </c>
      <c r="MK33" s="21">
        <f t="shared" si="5"/>
        <v>9.5356621388007277</v>
      </c>
      <c r="ML33" s="21">
        <f t="shared" si="5"/>
        <v>8.5820959249206545</v>
      </c>
      <c r="MM33" s="21">
        <f t="shared" si="5"/>
        <v>7.5162327869945065</v>
      </c>
      <c r="MN33" s="21">
        <f t="shared" si="5"/>
        <v>7.5723812490175435</v>
      </c>
      <c r="MO33" s="21">
        <f t="shared" si="5"/>
        <v>9.5356621388007277</v>
      </c>
      <c r="MP33" s="21">
        <f t="shared" si="5"/>
        <v>7.5723812490175435</v>
      </c>
      <c r="MQ33" s="21">
        <f t="shared" si="5"/>
        <v>9.5356621388007277</v>
      </c>
      <c r="MR33" s="21">
        <f t="shared" si="5"/>
        <v>7.6285297110405814</v>
      </c>
      <c r="MS33" s="21">
        <f t="shared" si="5"/>
        <v>7.5162327869945065</v>
      </c>
      <c r="MT33" s="21">
        <f t="shared" si="5"/>
        <v>7.5723812490175435</v>
      </c>
      <c r="MU33" s="21">
        <f t="shared" si="5"/>
        <v>8.5820959249206545</v>
      </c>
      <c r="MV33" s="21">
        <f t="shared" si="5"/>
        <v>7.5723812490175435</v>
      </c>
      <c r="MW33" s="21">
        <f t="shared" si="5"/>
        <v>9.5356621388007277</v>
      </c>
      <c r="MX33" s="21">
        <f t="shared" si="5"/>
        <v>7.6285297110405814</v>
      </c>
      <c r="MY33" s="21">
        <f t="shared" si="5"/>
        <v>8.5820959249206545</v>
      </c>
      <c r="MZ33" s="21">
        <f t="shared" si="5"/>
        <v>7.5723812490175435</v>
      </c>
      <c r="NA33" s="21">
        <f t="shared" si="5"/>
        <v>7.6285297110405814</v>
      </c>
      <c r="NB33" s="21">
        <f t="shared" si="5"/>
        <v>7.6285297110405814</v>
      </c>
      <c r="NC33" s="21">
        <f t="shared" si="5"/>
        <v>8.5820959249206545</v>
      </c>
      <c r="ND33" s="21">
        <f t="shared" si="5"/>
        <v>9.5356621388007277</v>
      </c>
      <c r="NE33" s="21">
        <f t="shared" si="5"/>
        <v>7.6285297110405814</v>
      </c>
      <c r="NF33" s="21">
        <f t="shared" si="5"/>
        <v>7.5162327869945065</v>
      </c>
      <c r="NG33" s="21">
        <f t="shared" si="5"/>
        <v>9.5356621388007277</v>
      </c>
      <c r="NH33" s="21">
        <f t="shared" si="5"/>
        <v>7.6285297110405814</v>
      </c>
      <c r="NI33" s="21">
        <f t="shared" si="5"/>
        <v>7.5723812490175435</v>
      </c>
      <c r="NJ33" s="21">
        <f t="shared" si="5"/>
        <v>7.6285297110405814</v>
      </c>
      <c r="NK33" s="21">
        <f t="shared" si="5"/>
        <v>9.5356621388007277</v>
      </c>
      <c r="NL33" s="21">
        <f t="shared" si="5"/>
        <v>7.5723812490175435</v>
      </c>
      <c r="NM33" s="21">
        <f t="shared" si="5"/>
        <v>7.5723812490175435</v>
      </c>
      <c r="NN33" s="21">
        <f t="shared" si="5"/>
        <v>7.5162327869945065</v>
      </c>
      <c r="NO33" s="21">
        <f t="shared" si="5"/>
        <v>7.5723812490175435</v>
      </c>
      <c r="NP33" s="21">
        <f t="shared" si="5"/>
        <v>8.5820959249206545</v>
      </c>
      <c r="NQ33" s="21">
        <f t="shared" si="5"/>
        <v>7.5162327869945065</v>
      </c>
      <c r="NR33" s="21">
        <f t="shared" si="5"/>
        <v>8.5820959249206545</v>
      </c>
      <c r="NS33" s="21">
        <f t="shared" si="5"/>
        <v>9.5356621388007277</v>
      </c>
      <c r="NT33" s="21">
        <f t="shared" si="5"/>
        <v>7.5162327869945065</v>
      </c>
      <c r="NU33" s="21">
        <f t="shared" si="5"/>
        <v>7.6285297110405814</v>
      </c>
      <c r="NV33" s="21">
        <f t="shared" si="5"/>
        <v>7.5162327869945065</v>
      </c>
      <c r="NW33" s="21">
        <f t="shared" si="5"/>
        <v>7.5162327869945065</v>
      </c>
      <c r="NX33" s="21">
        <f t="shared" si="5"/>
        <v>8.5820959249206545</v>
      </c>
      <c r="NY33" s="21">
        <f t="shared" si="5"/>
        <v>8.5820959249206545</v>
      </c>
      <c r="NZ33" s="21">
        <f t="shared" si="5"/>
        <v>7.5723812490175435</v>
      </c>
      <c r="OA33" s="21">
        <f t="shared" si="5"/>
        <v>7.5162327869945065</v>
      </c>
      <c r="OB33" s="21">
        <f t="shared" si="5"/>
        <v>7.5162327869945065</v>
      </c>
      <c r="OC33" s="21">
        <f t="shared" si="5"/>
        <v>9.5356621388007277</v>
      </c>
      <c r="OD33" s="21">
        <f t="shared" si="6"/>
        <v>7.5723812490175435</v>
      </c>
      <c r="OE33" s="21">
        <f t="shared" si="6"/>
        <v>7.5162327869945065</v>
      </c>
      <c r="OF33" s="21">
        <f t="shared" si="6"/>
        <v>7.5723812490175435</v>
      </c>
      <c r="OG33" s="21">
        <f t="shared" si="6"/>
        <v>8.5820959249206545</v>
      </c>
      <c r="OH33" s="21">
        <f t="shared" si="6"/>
        <v>8.5820959249206545</v>
      </c>
      <c r="OI33" s="21">
        <f t="shared" si="6"/>
        <v>7.5162327869945065</v>
      </c>
      <c r="OJ33" s="21">
        <f t="shared" si="6"/>
        <v>7.5162327869945065</v>
      </c>
      <c r="OK33" s="21">
        <f t="shared" si="6"/>
        <v>9.5356621388007277</v>
      </c>
      <c r="OL33" s="21">
        <f t="shared" si="6"/>
        <v>7.6285297110405814</v>
      </c>
      <c r="OM33" s="21">
        <f t="shared" si="6"/>
        <v>8.5820959249206545</v>
      </c>
      <c r="ON33" s="21">
        <f t="shared" si="6"/>
        <v>7.5162327869945065</v>
      </c>
      <c r="OO33" s="21">
        <f t="shared" si="6"/>
        <v>7.6285297110405814</v>
      </c>
      <c r="OP33" s="21">
        <f t="shared" si="6"/>
        <v>7.5723812490175435</v>
      </c>
      <c r="OQ33" s="21">
        <f t="shared" si="6"/>
        <v>8.5820959249206545</v>
      </c>
      <c r="OR33" s="21">
        <f t="shared" si="6"/>
        <v>7.6285297110405814</v>
      </c>
      <c r="OS33" s="21">
        <f t="shared" si="6"/>
        <v>7.5162327869945065</v>
      </c>
      <c r="OT33" s="21">
        <f t="shared" si="6"/>
        <v>8.5820959249206545</v>
      </c>
      <c r="OU33" s="21">
        <f t="shared" si="6"/>
        <v>7.5162327869945065</v>
      </c>
      <c r="OV33" s="21">
        <f t="shared" si="6"/>
        <v>7.6285297110405814</v>
      </c>
      <c r="OW33" s="21">
        <f t="shared" si="6"/>
        <v>9.5356621388007277</v>
      </c>
      <c r="OX33" s="21">
        <f t="shared" si="6"/>
        <v>7.6285297110405814</v>
      </c>
      <c r="OY33" s="21">
        <f t="shared" si="6"/>
        <v>8.5820959249206545</v>
      </c>
      <c r="OZ33" s="21">
        <f t="shared" si="6"/>
        <v>7.5162327869945065</v>
      </c>
      <c r="PA33" s="21">
        <f t="shared" si="6"/>
        <v>7.6285297110405814</v>
      </c>
      <c r="PB33" s="21">
        <f t="shared" si="6"/>
        <v>8.5820959249206545</v>
      </c>
      <c r="PC33" s="21">
        <f t="shared" si="6"/>
        <v>9.5356621388007277</v>
      </c>
      <c r="PD33" s="21">
        <f t="shared" si="6"/>
        <v>7.6285297110405814</v>
      </c>
      <c r="PE33" s="21">
        <f t="shared" si="6"/>
        <v>8.5820959249206545</v>
      </c>
      <c r="PF33" s="21">
        <f t="shared" si="6"/>
        <v>7.6285297110405814</v>
      </c>
      <c r="PG33" s="21">
        <f t="shared" si="6"/>
        <v>9.5356621388007277</v>
      </c>
      <c r="PH33" s="21">
        <f t="shared" si="6"/>
        <v>8.5820959249206545</v>
      </c>
      <c r="PI33" s="21">
        <f t="shared" si="6"/>
        <v>7.5723812490175435</v>
      </c>
      <c r="PJ33" s="21">
        <f t="shared" si="6"/>
        <v>7.5162327869945065</v>
      </c>
      <c r="PK33" s="21">
        <f t="shared" si="6"/>
        <v>7.5723812490175435</v>
      </c>
      <c r="PL33" s="21">
        <f t="shared" si="6"/>
        <v>8.5820959249206545</v>
      </c>
      <c r="PM33" s="21">
        <f t="shared" si="6"/>
        <v>7.5723812490175435</v>
      </c>
      <c r="PN33" s="21">
        <f t="shared" si="6"/>
        <v>9.5356621388007277</v>
      </c>
      <c r="PO33" s="21">
        <f t="shared" si="6"/>
        <v>9.5356621388007277</v>
      </c>
      <c r="PP33" s="21">
        <f t="shared" si="6"/>
        <v>7.5162327869945065</v>
      </c>
      <c r="PQ33" s="21">
        <f t="shared" si="6"/>
        <v>8.5820959249206545</v>
      </c>
      <c r="PR33" s="21">
        <f t="shared" si="6"/>
        <v>8.5820959249206545</v>
      </c>
      <c r="PS33" s="21">
        <f t="shared" si="6"/>
        <v>9.5356621388007277</v>
      </c>
      <c r="PT33" s="21">
        <f t="shared" si="6"/>
        <v>7.5162327869945065</v>
      </c>
      <c r="PU33" s="21">
        <f t="shared" si="6"/>
        <v>8.5820959249206545</v>
      </c>
      <c r="PV33" s="21">
        <f t="shared" si="6"/>
        <v>8.5820959249206545</v>
      </c>
      <c r="PW33" s="21">
        <f t="shared" si="6"/>
        <v>7.6285297110405814</v>
      </c>
      <c r="PX33" s="21">
        <f t="shared" si="6"/>
        <v>7.6285297110405814</v>
      </c>
      <c r="PY33" s="21">
        <f t="shared" si="6"/>
        <v>8.5820959249206545</v>
      </c>
      <c r="PZ33" s="21">
        <f t="shared" si="6"/>
        <v>7.5162327869945065</v>
      </c>
      <c r="QA33" s="21">
        <f t="shared" si="6"/>
        <v>7.6285297110405814</v>
      </c>
      <c r="QB33" s="21">
        <f t="shared" si="6"/>
        <v>9.5356621388007277</v>
      </c>
      <c r="QC33" s="21">
        <f t="shared" si="6"/>
        <v>9.5356621388007277</v>
      </c>
      <c r="QD33" s="21">
        <f t="shared" si="6"/>
        <v>9.5356621388007277</v>
      </c>
      <c r="QE33" s="21">
        <f t="shared" si="6"/>
        <v>7.6285297110405814</v>
      </c>
      <c r="QF33" s="21">
        <f t="shared" si="6"/>
        <v>9.5356621388007277</v>
      </c>
      <c r="QG33" s="21">
        <f t="shared" si="6"/>
        <v>9.5356621388007277</v>
      </c>
      <c r="QH33" s="21">
        <f t="shared" si="6"/>
        <v>7.5723812490175435</v>
      </c>
      <c r="QI33" s="21">
        <f t="shared" si="6"/>
        <v>7.6285297110405814</v>
      </c>
      <c r="QJ33" s="21">
        <f t="shared" si="6"/>
        <v>8.5820959249206545</v>
      </c>
      <c r="QK33" s="21">
        <f t="shared" si="6"/>
        <v>9.5356621388007277</v>
      </c>
      <c r="QL33" s="21">
        <f t="shared" si="6"/>
        <v>7.6285297110405814</v>
      </c>
      <c r="QM33" s="21">
        <f t="shared" si="6"/>
        <v>9.5356621388007277</v>
      </c>
      <c r="QN33" s="21">
        <f t="shared" si="6"/>
        <v>7.5162327869945065</v>
      </c>
      <c r="QO33" s="21">
        <f t="shared" si="6"/>
        <v>7.5723812490175435</v>
      </c>
      <c r="QP33" s="21">
        <f t="shared" si="7"/>
        <v>7.5723812490175435</v>
      </c>
      <c r="QQ33" s="21">
        <f t="shared" si="7"/>
        <v>9.5356621388007277</v>
      </c>
      <c r="QR33" s="21">
        <f t="shared" si="7"/>
        <v>7.5162327869945065</v>
      </c>
      <c r="QS33" s="21">
        <f t="shared" si="7"/>
        <v>8.5820959249206545</v>
      </c>
      <c r="QT33" s="21">
        <f t="shared" si="7"/>
        <v>8.5820959249206545</v>
      </c>
      <c r="QU33" s="21">
        <f t="shared" si="7"/>
        <v>7.6285297110405814</v>
      </c>
      <c r="QV33" s="21">
        <f t="shared" si="7"/>
        <v>8.5820959249206545</v>
      </c>
      <c r="QW33" s="21">
        <f t="shared" si="7"/>
        <v>7.6285297110405814</v>
      </c>
      <c r="QX33" s="21">
        <f t="shared" si="7"/>
        <v>7.5723812490175435</v>
      </c>
      <c r="QY33" s="21">
        <f t="shared" si="7"/>
        <v>7.5723812490175435</v>
      </c>
      <c r="QZ33" s="21">
        <f t="shared" si="7"/>
        <v>8.5820959249206545</v>
      </c>
      <c r="RA33" s="21">
        <f t="shared" si="7"/>
        <v>9.5356621388007277</v>
      </c>
      <c r="RB33" s="21">
        <f t="shared" si="7"/>
        <v>7.6285297110405814</v>
      </c>
      <c r="RC33" s="21">
        <f t="shared" si="7"/>
        <v>8.5820959249206545</v>
      </c>
      <c r="RD33" s="21">
        <f t="shared" si="7"/>
        <v>7.5162327869945065</v>
      </c>
      <c r="RE33" s="21">
        <f t="shared" si="7"/>
        <v>7.5162327869945065</v>
      </c>
      <c r="RF33" s="21">
        <f t="shared" si="7"/>
        <v>8.5820959249206545</v>
      </c>
      <c r="RG33" s="21">
        <f t="shared" si="7"/>
        <v>9.5356621388007277</v>
      </c>
      <c r="RH33" s="21">
        <f t="shared" si="7"/>
        <v>7.5162327869945065</v>
      </c>
      <c r="RI33" s="21">
        <f t="shared" si="7"/>
        <v>8.5820959249206545</v>
      </c>
      <c r="RJ33" s="21">
        <f t="shared" si="7"/>
        <v>8.5820959249206545</v>
      </c>
      <c r="RK33" s="21">
        <f t="shared" si="7"/>
        <v>9.5356621388007277</v>
      </c>
      <c r="RL33" s="21">
        <f t="shared" si="7"/>
        <v>7.5723812490175435</v>
      </c>
      <c r="RM33" s="21">
        <f t="shared" si="7"/>
        <v>7.5723812490175435</v>
      </c>
      <c r="RN33" s="21">
        <f t="shared" si="7"/>
        <v>8.5820959249206545</v>
      </c>
      <c r="RO33" s="21">
        <f t="shared" si="7"/>
        <v>7.6285297110405814</v>
      </c>
      <c r="RP33" s="21">
        <f t="shared" si="7"/>
        <v>7.6285297110405814</v>
      </c>
      <c r="RQ33" s="21">
        <f t="shared" si="7"/>
        <v>7.5162327869945065</v>
      </c>
      <c r="RR33" s="21">
        <f t="shared" si="7"/>
        <v>9.5356621388007277</v>
      </c>
      <c r="RS33" s="21">
        <f t="shared" si="7"/>
        <v>7.5723812490175435</v>
      </c>
      <c r="RT33" s="21">
        <f t="shared" si="7"/>
        <v>8.5820959249206545</v>
      </c>
      <c r="RU33" s="21">
        <f t="shared" si="7"/>
        <v>7.6285297110405814</v>
      </c>
      <c r="RV33" s="21">
        <f t="shared" si="7"/>
        <v>7.6285297110405814</v>
      </c>
      <c r="RW33" s="21">
        <f t="shared" si="7"/>
        <v>8.5820959249206545</v>
      </c>
      <c r="RX33" s="21">
        <f t="shared" si="7"/>
        <v>7.5162327869945065</v>
      </c>
      <c r="RY33" s="21">
        <f t="shared" si="7"/>
        <v>7.5162327869945065</v>
      </c>
      <c r="RZ33" s="21">
        <f t="shared" si="7"/>
        <v>8.5820959249206545</v>
      </c>
      <c r="SA33" s="21">
        <f t="shared" si="7"/>
        <v>7.6285297110405814</v>
      </c>
      <c r="SB33" s="21">
        <f t="shared" si="7"/>
        <v>9.5356621388007277</v>
      </c>
      <c r="SC33" s="21">
        <f t="shared" si="7"/>
        <v>7.5723812490175435</v>
      </c>
      <c r="SD33" s="21">
        <f t="shared" si="7"/>
        <v>9.5356621388007277</v>
      </c>
      <c r="SE33" s="21">
        <f t="shared" si="7"/>
        <v>7.5723812490175435</v>
      </c>
      <c r="SF33" s="21">
        <f t="shared" si="7"/>
        <v>9.5356621388007277</v>
      </c>
      <c r="SG33" s="21">
        <f t="shared" si="7"/>
        <v>7.6285297110405814</v>
      </c>
      <c r="SH33" s="21">
        <f t="shared" si="7"/>
        <v>7.6285297110405814</v>
      </c>
      <c r="SI33" s="21">
        <f t="shared" si="7"/>
        <v>8.5820959249206545</v>
      </c>
      <c r="SJ33" s="21">
        <f t="shared" si="7"/>
        <v>8.5820959249206545</v>
      </c>
      <c r="SK33" s="21">
        <f t="shared" si="7"/>
        <v>7.6285297110405814</v>
      </c>
      <c r="SL33" s="21">
        <f t="shared" si="7"/>
        <v>7.5723812490175435</v>
      </c>
      <c r="SM33" s="21">
        <f t="shared" si="7"/>
        <v>7.5723812490175435</v>
      </c>
      <c r="SN33" s="21">
        <f t="shared" si="7"/>
        <v>7.5162327869945065</v>
      </c>
    </row>
    <row r="34" spans="1:508" x14ac:dyDescent="0.35">
      <c r="A34" s="157">
        <v>56250</v>
      </c>
      <c r="B34" s="4">
        <v>7.63</v>
      </c>
      <c r="C34" s="4">
        <v>7.63</v>
      </c>
      <c r="D34" s="4">
        <v>7.63</v>
      </c>
      <c r="E34" s="4">
        <v>7.63</v>
      </c>
      <c r="F34" s="4">
        <v>7.63</v>
      </c>
      <c r="G34" s="4">
        <v>7.63</v>
      </c>
      <c r="H34" s="4">
        <v>7.63</v>
      </c>
      <c r="I34" s="21">
        <f t="shared" si="8"/>
        <v>9.5356621388007277</v>
      </c>
      <c r="J34" s="21">
        <f t="shared" si="0"/>
        <v>7.5723812490175435</v>
      </c>
      <c r="K34" s="21">
        <f t="shared" si="0"/>
        <v>8.5820959249206545</v>
      </c>
      <c r="L34" s="21">
        <f t="shared" si="0"/>
        <v>7.6285297110405814</v>
      </c>
      <c r="M34" s="21">
        <f t="shared" si="0"/>
        <v>8.5820959249206545</v>
      </c>
      <c r="N34" s="21">
        <f t="shared" si="0"/>
        <v>7.5162327869945065</v>
      </c>
      <c r="O34" s="21">
        <f t="shared" si="0"/>
        <v>7.6285297110405814</v>
      </c>
      <c r="P34" s="21">
        <f t="shared" si="0"/>
        <v>7.5723812490175435</v>
      </c>
      <c r="Q34" s="21">
        <f t="shared" si="0"/>
        <v>7.6285297110405814</v>
      </c>
      <c r="R34" s="21">
        <f t="shared" si="0"/>
        <v>8.5820959249206545</v>
      </c>
      <c r="S34" s="21">
        <f t="shared" si="0"/>
        <v>7.6285297110405814</v>
      </c>
      <c r="T34" s="21">
        <f t="shared" si="0"/>
        <v>8.5820959249206545</v>
      </c>
      <c r="U34" s="21">
        <f t="shared" si="0"/>
        <v>7.5162327869945065</v>
      </c>
      <c r="V34" s="21">
        <f t="shared" si="0"/>
        <v>7.5723812490175435</v>
      </c>
      <c r="W34" s="21">
        <f t="shared" si="0"/>
        <v>7.6285297110405814</v>
      </c>
      <c r="X34" s="21">
        <f t="shared" si="0"/>
        <v>8.5820959249206545</v>
      </c>
      <c r="Y34" s="21">
        <f t="shared" si="0"/>
        <v>7.5162327869945065</v>
      </c>
      <c r="Z34" s="21">
        <f t="shared" si="0"/>
        <v>7.6285297110405814</v>
      </c>
      <c r="AA34" s="21">
        <f t="shared" si="0"/>
        <v>7.5723812490175435</v>
      </c>
      <c r="AB34" s="21">
        <f t="shared" si="0"/>
        <v>9.5356621388007277</v>
      </c>
      <c r="AC34" s="21">
        <f t="shared" si="0"/>
        <v>7.5162327869945065</v>
      </c>
      <c r="AD34" s="21">
        <f t="shared" si="0"/>
        <v>7.6285297110405814</v>
      </c>
      <c r="AE34" s="21">
        <f t="shared" si="0"/>
        <v>7.6285297110405814</v>
      </c>
      <c r="AF34" s="21">
        <f t="shared" si="0"/>
        <v>7.5723812490175435</v>
      </c>
      <c r="AG34" s="21">
        <f t="shared" si="0"/>
        <v>7.5723812490175435</v>
      </c>
      <c r="AH34" s="21">
        <f t="shared" si="0"/>
        <v>7.6285297110405814</v>
      </c>
      <c r="AI34" s="21">
        <f t="shared" si="0"/>
        <v>7.6285297110405814</v>
      </c>
      <c r="AJ34" s="21">
        <f t="shared" si="0"/>
        <v>7.6285297110405814</v>
      </c>
      <c r="AK34" s="21">
        <f t="shared" si="0"/>
        <v>7.5723812490175435</v>
      </c>
      <c r="AL34" s="21">
        <f t="shared" si="0"/>
        <v>9.5356621388007277</v>
      </c>
      <c r="AM34" s="21">
        <f t="shared" si="0"/>
        <v>8.5820959249206545</v>
      </c>
      <c r="AN34" s="21">
        <f t="shared" si="0"/>
        <v>7.5723812490175435</v>
      </c>
      <c r="AO34" s="21">
        <f t="shared" si="0"/>
        <v>7.5723812490175435</v>
      </c>
      <c r="AP34" s="21">
        <f t="shared" si="0"/>
        <v>7.5723812490175435</v>
      </c>
      <c r="AQ34" s="21">
        <f t="shared" si="0"/>
        <v>7.5723812490175435</v>
      </c>
      <c r="AR34" s="21">
        <f t="shared" si="0"/>
        <v>9.5356621388007277</v>
      </c>
      <c r="AS34" s="21">
        <f t="shared" si="0"/>
        <v>8.5820959249206545</v>
      </c>
      <c r="AT34" s="21">
        <f t="shared" si="0"/>
        <v>7.5723812490175435</v>
      </c>
      <c r="AU34" s="21">
        <f t="shared" si="0"/>
        <v>8.5820959249206545</v>
      </c>
      <c r="AV34" s="21">
        <f t="shared" si="0"/>
        <v>9.5356621388007277</v>
      </c>
      <c r="AW34" s="21">
        <f t="shared" si="0"/>
        <v>8.5820959249206545</v>
      </c>
      <c r="AX34" s="21">
        <f t="shared" si="0"/>
        <v>7.5162327869945065</v>
      </c>
      <c r="AY34" s="21">
        <f t="shared" si="0"/>
        <v>8.5820959249206545</v>
      </c>
      <c r="AZ34" s="21">
        <f t="shared" si="0"/>
        <v>7.5162327869945065</v>
      </c>
      <c r="BA34" s="21">
        <f t="shared" si="0"/>
        <v>9.5356621388007277</v>
      </c>
      <c r="BB34" s="21">
        <f t="shared" si="0"/>
        <v>7.5723812490175435</v>
      </c>
      <c r="BC34" s="21">
        <f t="shared" si="0"/>
        <v>9.5356621388007277</v>
      </c>
      <c r="BD34" s="21">
        <f t="shared" si="0"/>
        <v>7.5723812490175435</v>
      </c>
      <c r="BE34" s="21">
        <f t="shared" si="0"/>
        <v>7.5162327869945065</v>
      </c>
      <c r="BF34" s="21">
        <f t="shared" si="0"/>
        <v>7.5723812490175435</v>
      </c>
      <c r="BG34" s="21">
        <f t="shared" si="0"/>
        <v>8.5820959249206545</v>
      </c>
      <c r="BH34" s="21">
        <f t="shared" si="0"/>
        <v>7.6285297110405814</v>
      </c>
      <c r="BI34" s="21">
        <f t="shared" si="0"/>
        <v>9.5356621388007277</v>
      </c>
      <c r="BJ34" s="21">
        <f t="shared" si="0"/>
        <v>7.5723812490175435</v>
      </c>
      <c r="BK34" s="21">
        <f t="shared" si="0"/>
        <v>7.5723812490175435</v>
      </c>
      <c r="BL34" s="21">
        <f t="shared" si="0"/>
        <v>8.5820959249206545</v>
      </c>
      <c r="BM34" s="21">
        <f t="shared" si="0"/>
        <v>9.5356621388007277</v>
      </c>
      <c r="BN34" s="21">
        <f t="shared" si="0"/>
        <v>7.6285297110405814</v>
      </c>
      <c r="BO34" s="21">
        <f t="shared" si="0"/>
        <v>7.5723812490175435</v>
      </c>
      <c r="BP34" s="21">
        <f t="shared" si="0"/>
        <v>9.5356621388007277</v>
      </c>
      <c r="BQ34" s="21">
        <f t="shared" si="0"/>
        <v>7.5162327869945065</v>
      </c>
      <c r="BR34" s="21">
        <f t="shared" si="0"/>
        <v>7.5162327869945065</v>
      </c>
      <c r="BS34" s="21">
        <f t="shared" si="0"/>
        <v>8.5820959249206545</v>
      </c>
      <c r="BT34" s="21">
        <f t="shared" si="0"/>
        <v>9.5356621388007277</v>
      </c>
      <c r="BU34" s="21">
        <f t="shared" ref="BU34:BU35" si="9">BU33</f>
        <v>7.6285297110405814</v>
      </c>
      <c r="BV34" s="21">
        <f t="shared" si="1"/>
        <v>7.5723812490175435</v>
      </c>
      <c r="BW34" s="21">
        <f t="shared" si="1"/>
        <v>8.5820959249206545</v>
      </c>
      <c r="BX34" s="21">
        <f t="shared" si="1"/>
        <v>7.5162327869945065</v>
      </c>
      <c r="BY34" s="21">
        <f t="shared" si="1"/>
        <v>8.5820959249206545</v>
      </c>
      <c r="BZ34" s="21">
        <f t="shared" si="1"/>
        <v>7.5162327869945065</v>
      </c>
      <c r="CA34" s="21">
        <f t="shared" si="1"/>
        <v>8.5820959249206545</v>
      </c>
      <c r="CB34" s="21">
        <f t="shared" si="1"/>
        <v>9.5356621388007277</v>
      </c>
      <c r="CC34" s="21">
        <f t="shared" si="1"/>
        <v>7.5162327869945065</v>
      </c>
      <c r="CD34" s="21">
        <f t="shared" si="1"/>
        <v>7.5723812490175435</v>
      </c>
      <c r="CE34" s="21">
        <f t="shared" si="1"/>
        <v>8.5820959249206545</v>
      </c>
      <c r="CF34" s="21">
        <f t="shared" si="1"/>
        <v>8.5820959249206545</v>
      </c>
      <c r="CG34" s="21">
        <f t="shared" si="1"/>
        <v>9.5356621388007277</v>
      </c>
      <c r="CH34" s="21">
        <f t="shared" si="1"/>
        <v>9.5356621388007277</v>
      </c>
      <c r="CI34" s="21">
        <f t="shared" si="1"/>
        <v>7.5723812490175435</v>
      </c>
      <c r="CJ34" s="21">
        <f t="shared" si="1"/>
        <v>7.6285297110405814</v>
      </c>
      <c r="CK34" s="21">
        <f t="shared" si="1"/>
        <v>7.5162327869945065</v>
      </c>
      <c r="CL34" s="21">
        <f t="shared" si="1"/>
        <v>8.5820959249206545</v>
      </c>
      <c r="CM34" s="21">
        <f t="shared" si="1"/>
        <v>7.5162327869945065</v>
      </c>
      <c r="CN34" s="21">
        <f t="shared" si="1"/>
        <v>9.5356621388007277</v>
      </c>
      <c r="CO34" s="21">
        <f t="shared" si="1"/>
        <v>7.5723812490175435</v>
      </c>
      <c r="CP34" s="21">
        <f t="shared" si="1"/>
        <v>7.5162327869945065</v>
      </c>
      <c r="CQ34" s="21">
        <f t="shared" si="1"/>
        <v>7.6285297110405814</v>
      </c>
      <c r="CR34" s="21">
        <f t="shared" si="1"/>
        <v>7.5723812490175435</v>
      </c>
      <c r="CS34" s="21">
        <f t="shared" si="1"/>
        <v>7.5162327869945065</v>
      </c>
      <c r="CT34" s="21">
        <f t="shared" si="1"/>
        <v>7.5723812490175435</v>
      </c>
      <c r="CU34" s="21">
        <f t="shared" si="1"/>
        <v>7.5162327869945065</v>
      </c>
      <c r="CV34" s="21">
        <f t="shared" si="1"/>
        <v>7.5723812490175435</v>
      </c>
      <c r="CW34" s="21">
        <f t="shared" si="1"/>
        <v>8.5820959249206545</v>
      </c>
      <c r="CX34" s="21">
        <f t="shared" si="1"/>
        <v>7.5723812490175435</v>
      </c>
      <c r="CY34" s="21">
        <f t="shared" si="1"/>
        <v>7.5162327869945065</v>
      </c>
      <c r="CZ34" s="21">
        <f t="shared" si="1"/>
        <v>8.5820959249206545</v>
      </c>
      <c r="DA34" s="21">
        <f t="shared" si="1"/>
        <v>9.5356621388007277</v>
      </c>
      <c r="DB34" s="21">
        <f t="shared" si="1"/>
        <v>7.5162327869945065</v>
      </c>
      <c r="DC34" s="21">
        <f t="shared" si="1"/>
        <v>7.5723812490175435</v>
      </c>
      <c r="DD34" s="21">
        <f t="shared" si="1"/>
        <v>9.5356621388007277</v>
      </c>
      <c r="DE34" s="21">
        <f t="shared" si="1"/>
        <v>8.5820959249206545</v>
      </c>
      <c r="DF34" s="21">
        <f t="shared" si="1"/>
        <v>7.5723812490175435</v>
      </c>
      <c r="DG34" s="21">
        <f t="shared" si="1"/>
        <v>8.5820959249206545</v>
      </c>
      <c r="DH34" s="21">
        <f t="shared" si="1"/>
        <v>7.5162327869945065</v>
      </c>
      <c r="DI34" s="21">
        <f t="shared" si="1"/>
        <v>7.5723812490175435</v>
      </c>
      <c r="DJ34" s="21">
        <f t="shared" si="1"/>
        <v>7.6285297110405814</v>
      </c>
      <c r="DK34" s="21">
        <f t="shared" si="1"/>
        <v>7.5723812490175435</v>
      </c>
      <c r="DL34" s="21">
        <f t="shared" si="1"/>
        <v>9.5356621388007277</v>
      </c>
      <c r="DM34" s="21">
        <f t="shared" si="1"/>
        <v>7.5162327869945065</v>
      </c>
      <c r="DN34" s="21">
        <f t="shared" si="1"/>
        <v>9.5356621388007277</v>
      </c>
      <c r="DO34" s="21">
        <f t="shared" si="1"/>
        <v>9.5356621388007277</v>
      </c>
      <c r="DP34" s="21">
        <f t="shared" si="1"/>
        <v>7.6285297110405814</v>
      </c>
      <c r="DQ34" s="21">
        <f t="shared" si="1"/>
        <v>9.5356621388007277</v>
      </c>
      <c r="DR34" s="21">
        <f t="shared" si="1"/>
        <v>7.5723812490175435</v>
      </c>
      <c r="DS34" s="21">
        <f t="shared" si="1"/>
        <v>7.5723812490175435</v>
      </c>
      <c r="DT34" s="21">
        <f t="shared" si="1"/>
        <v>7.6285297110405814</v>
      </c>
      <c r="DU34" s="21">
        <f t="shared" si="1"/>
        <v>7.5162327869945065</v>
      </c>
      <c r="DV34" s="21">
        <f t="shared" si="1"/>
        <v>9.5356621388007277</v>
      </c>
      <c r="DW34" s="21">
        <f t="shared" si="1"/>
        <v>8.5820959249206545</v>
      </c>
      <c r="DX34" s="21">
        <f t="shared" si="1"/>
        <v>8.5820959249206545</v>
      </c>
      <c r="DY34" s="21">
        <f t="shared" si="1"/>
        <v>9.5356621388007277</v>
      </c>
      <c r="DZ34" s="21">
        <f t="shared" si="1"/>
        <v>7.5162327869945065</v>
      </c>
      <c r="EA34" s="21">
        <f t="shared" si="1"/>
        <v>7.5723812490175435</v>
      </c>
      <c r="EB34" s="21">
        <f t="shared" si="1"/>
        <v>7.5723812490175435</v>
      </c>
      <c r="EC34" s="21">
        <f t="shared" si="1"/>
        <v>8.5820959249206545</v>
      </c>
      <c r="ED34" s="21">
        <f t="shared" si="1"/>
        <v>7.5162327869945065</v>
      </c>
      <c r="EE34" s="21">
        <f t="shared" si="1"/>
        <v>7.6285297110405814</v>
      </c>
      <c r="EF34" s="21">
        <f t="shared" si="1"/>
        <v>7.5723812490175435</v>
      </c>
      <c r="EG34" s="21">
        <f t="shared" ref="EG34:EG35" si="10">EG33</f>
        <v>8.5820959249206545</v>
      </c>
      <c r="EH34" s="21">
        <f t="shared" si="2"/>
        <v>8.5820959249206545</v>
      </c>
      <c r="EI34" s="21">
        <f t="shared" si="2"/>
        <v>8.5820959249206545</v>
      </c>
      <c r="EJ34" s="21">
        <f t="shared" si="2"/>
        <v>7.5723812490175435</v>
      </c>
      <c r="EK34" s="21">
        <f t="shared" si="2"/>
        <v>7.5723812490175435</v>
      </c>
      <c r="EL34" s="21">
        <f t="shared" si="2"/>
        <v>7.5723812490175435</v>
      </c>
      <c r="EM34" s="21">
        <f t="shared" si="2"/>
        <v>7.5162327869945065</v>
      </c>
      <c r="EN34" s="21">
        <f t="shared" si="2"/>
        <v>9.5356621388007277</v>
      </c>
      <c r="EO34" s="21">
        <f t="shared" si="2"/>
        <v>9.5356621388007277</v>
      </c>
      <c r="EP34" s="21">
        <f t="shared" si="2"/>
        <v>9.5356621388007277</v>
      </c>
      <c r="EQ34" s="21">
        <f t="shared" si="2"/>
        <v>7.6285297110405814</v>
      </c>
      <c r="ER34" s="21">
        <f t="shared" si="2"/>
        <v>7.5162327869945065</v>
      </c>
      <c r="ES34" s="21">
        <f t="shared" si="2"/>
        <v>9.5356621388007277</v>
      </c>
      <c r="ET34" s="21">
        <f t="shared" si="2"/>
        <v>7.5723812490175435</v>
      </c>
      <c r="EU34" s="21">
        <f t="shared" si="2"/>
        <v>7.5723812490175435</v>
      </c>
      <c r="EV34" s="21">
        <f t="shared" si="2"/>
        <v>9.5356621388007277</v>
      </c>
      <c r="EW34" s="21">
        <f t="shared" si="2"/>
        <v>7.6285297110405814</v>
      </c>
      <c r="EX34" s="21">
        <f t="shared" si="2"/>
        <v>9.5356621388007277</v>
      </c>
      <c r="EY34" s="21">
        <f t="shared" si="2"/>
        <v>8.5820959249206545</v>
      </c>
      <c r="EZ34" s="21">
        <f t="shared" si="2"/>
        <v>9.5356621388007277</v>
      </c>
      <c r="FA34" s="21">
        <f t="shared" si="2"/>
        <v>7.6285297110405814</v>
      </c>
      <c r="FB34" s="21">
        <f t="shared" si="2"/>
        <v>7.5723812490175435</v>
      </c>
      <c r="FC34" s="21">
        <f t="shared" si="2"/>
        <v>9.5356621388007277</v>
      </c>
      <c r="FD34" s="21">
        <f t="shared" si="2"/>
        <v>7.5723812490175435</v>
      </c>
      <c r="FE34" s="21">
        <f t="shared" si="2"/>
        <v>7.5162327869945065</v>
      </c>
      <c r="FF34" s="21">
        <f t="shared" si="2"/>
        <v>7.6285297110405814</v>
      </c>
      <c r="FG34" s="21">
        <f t="shared" si="2"/>
        <v>8.5820959249206545</v>
      </c>
      <c r="FH34" s="21">
        <f t="shared" si="2"/>
        <v>9.5356621388007277</v>
      </c>
      <c r="FI34" s="21">
        <f t="shared" si="2"/>
        <v>7.5162327869945065</v>
      </c>
      <c r="FJ34" s="21">
        <f t="shared" si="2"/>
        <v>9.5356621388007277</v>
      </c>
      <c r="FK34" s="21">
        <f t="shared" si="2"/>
        <v>7.5723812490175435</v>
      </c>
      <c r="FL34" s="21">
        <f t="shared" si="2"/>
        <v>7.5723812490175435</v>
      </c>
      <c r="FM34" s="21">
        <f t="shared" si="2"/>
        <v>7.5723812490175435</v>
      </c>
      <c r="FN34" s="21">
        <f t="shared" si="2"/>
        <v>7.5162327869945065</v>
      </c>
      <c r="FO34" s="21">
        <f t="shared" si="2"/>
        <v>7.5723812490175435</v>
      </c>
      <c r="FP34" s="21">
        <f t="shared" si="2"/>
        <v>7.5162327869945065</v>
      </c>
      <c r="FQ34" s="21">
        <f t="shared" si="2"/>
        <v>7.6285297110405814</v>
      </c>
      <c r="FR34" s="21">
        <f t="shared" si="2"/>
        <v>7.5162327869945065</v>
      </c>
      <c r="FS34" s="21">
        <f t="shared" si="2"/>
        <v>9.5356621388007277</v>
      </c>
      <c r="FT34" s="21">
        <f t="shared" si="2"/>
        <v>9.5356621388007277</v>
      </c>
      <c r="FU34" s="21">
        <f t="shared" si="2"/>
        <v>9.5356621388007277</v>
      </c>
      <c r="FV34" s="21">
        <f t="shared" si="2"/>
        <v>9.5356621388007277</v>
      </c>
      <c r="FW34" s="21">
        <f t="shared" si="2"/>
        <v>7.5162327869945065</v>
      </c>
      <c r="FX34" s="21">
        <f t="shared" si="2"/>
        <v>7.5723812490175435</v>
      </c>
      <c r="FY34" s="21">
        <f t="shared" si="2"/>
        <v>7.6285297110405814</v>
      </c>
      <c r="FZ34" s="21">
        <f t="shared" si="2"/>
        <v>7.5723812490175435</v>
      </c>
      <c r="GA34" s="21">
        <f t="shared" si="2"/>
        <v>7.6285297110405814</v>
      </c>
      <c r="GB34" s="21">
        <f t="shared" si="2"/>
        <v>9.5356621388007277</v>
      </c>
      <c r="GC34" s="21">
        <f t="shared" si="2"/>
        <v>7.6285297110405814</v>
      </c>
      <c r="GD34" s="21">
        <f t="shared" si="2"/>
        <v>9.5356621388007277</v>
      </c>
      <c r="GE34" s="21">
        <f t="shared" si="2"/>
        <v>7.6285297110405814</v>
      </c>
      <c r="GF34" s="21">
        <f t="shared" si="2"/>
        <v>9.5356621388007277</v>
      </c>
      <c r="GG34" s="21">
        <f t="shared" si="2"/>
        <v>8.5820959249206545</v>
      </c>
      <c r="GH34" s="21">
        <f t="shared" si="2"/>
        <v>7.5162327869945065</v>
      </c>
      <c r="GI34" s="21">
        <f t="shared" si="2"/>
        <v>7.6285297110405814</v>
      </c>
      <c r="GJ34" s="21">
        <f t="shared" si="2"/>
        <v>7.5723812490175435</v>
      </c>
      <c r="GK34" s="21">
        <f t="shared" si="2"/>
        <v>7.6285297110405814</v>
      </c>
      <c r="GL34" s="21">
        <f t="shared" si="2"/>
        <v>7.5723812490175435</v>
      </c>
      <c r="GM34" s="21">
        <f t="shared" si="2"/>
        <v>7.5162327869945065</v>
      </c>
      <c r="GN34" s="21">
        <f t="shared" si="2"/>
        <v>9.5356621388007277</v>
      </c>
      <c r="GO34" s="21">
        <f t="shared" si="2"/>
        <v>7.6285297110405814</v>
      </c>
      <c r="GP34" s="21">
        <f t="shared" si="2"/>
        <v>7.5162327869945065</v>
      </c>
      <c r="GQ34" s="21">
        <f t="shared" si="2"/>
        <v>7.5723812490175435</v>
      </c>
      <c r="GR34" s="21">
        <f t="shared" si="2"/>
        <v>7.6285297110405814</v>
      </c>
      <c r="GS34" s="21">
        <f t="shared" ref="GS34:GS35" si="11">GS33</f>
        <v>7.5162327869945065</v>
      </c>
      <c r="GT34" s="21">
        <f t="shared" si="3"/>
        <v>7.5723812490175435</v>
      </c>
      <c r="GU34" s="21">
        <f t="shared" si="3"/>
        <v>7.5723812490175435</v>
      </c>
      <c r="GV34" s="21">
        <f t="shared" si="3"/>
        <v>9.5356621388007277</v>
      </c>
      <c r="GW34" s="21">
        <f t="shared" si="3"/>
        <v>9.5356621388007277</v>
      </c>
      <c r="GX34" s="21">
        <f t="shared" si="3"/>
        <v>7.6285297110405814</v>
      </c>
      <c r="GY34" s="21">
        <f t="shared" si="3"/>
        <v>7.5723812490175435</v>
      </c>
      <c r="GZ34" s="21">
        <f t="shared" si="3"/>
        <v>7.5162327869945065</v>
      </c>
      <c r="HA34" s="21">
        <f t="shared" si="3"/>
        <v>7.5162327869945065</v>
      </c>
      <c r="HB34" s="21">
        <f t="shared" si="3"/>
        <v>8.5820959249206545</v>
      </c>
      <c r="HC34" s="21">
        <f t="shared" si="3"/>
        <v>7.6285297110405814</v>
      </c>
      <c r="HD34" s="21">
        <f t="shared" si="3"/>
        <v>8.5820959249206545</v>
      </c>
      <c r="HE34" s="21">
        <f t="shared" si="3"/>
        <v>8.5820959249206545</v>
      </c>
      <c r="HF34" s="21">
        <f t="shared" si="3"/>
        <v>7.6285297110405814</v>
      </c>
      <c r="HG34" s="21">
        <f t="shared" si="3"/>
        <v>7.6285297110405814</v>
      </c>
      <c r="HH34" s="21">
        <f t="shared" si="3"/>
        <v>7.5723812490175435</v>
      </c>
      <c r="HI34" s="21">
        <f t="shared" si="3"/>
        <v>9.5356621388007277</v>
      </c>
      <c r="HJ34" s="21">
        <f t="shared" si="3"/>
        <v>7.5162327869945065</v>
      </c>
      <c r="HK34" s="21">
        <f t="shared" si="3"/>
        <v>7.5162327869945065</v>
      </c>
      <c r="HL34" s="21">
        <f t="shared" si="3"/>
        <v>7.5723812490175435</v>
      </c>
      <c r="HM34" s="21">
        <f t="shared" si="3"/>
        <v>9.5356621388007277</v>
      </c>
      <c r="HN34" s="21">
        <f t="shared" si="3"/>
        <v>8.5820959249206545</v>
      </c>
      <c r="HO34" s="21">
        <f t="shared" si="3"/>
        <v>9.5356621388007277</v>
      </c>
      <c r="HP34" s="21">
        <f t="shared" si="3"/>
        <v>8.5820959249206545</v>
      </c>
      <c r="HQ34" s="21">
        <f t="shared" si="3"/>
        <v>7.5162327869945065</v>
      </c>
      <c r="HR34" s="21">
        <f t="shared" si="3"/>
        <v>8.5820959249206545</v>
      </c>
      <c r="HS34" s="21">
        <f t="shared" si="3"/>
        <v>7.5162327869945065</v>
      </c>
      <c r="HT34" s="21">
        <f t="shared" si="3"/>
        <v>7.5162327869945065</v>
      </c>
      <c r="HU34" s="21">
        <f t="shared" si="3"/>
        <v>7.5723812490175435</v>
      </c>
      <c r="HV34" s="21">
        <f t="shared" si="3"/>
        <v>7.6285297110405814</v>
      </c>
      <c r="HW34" s="21">
        <f t="shared" si="3"/>
        <v>7.6285297110405814</v>
      </c>
      <c r="HX34" s="21">
        <f t="shared" si="3"/>
        <v>7.6285297110405814</v>
      </c>
      <c r="HY34" s="21">
        <f t="shared" si="3"/>
        <v>9.5356621388007277</v>
      </c>
      <c r="HZ34" s="21">
        <f t="shared" si="3"/>
        <v>7.5723812490175435</v>
      </c>
      <c r="IA34" s="21">
        <f t="shared" si="3"/>
        <v>8.5820959249206545</v>
      </c>
      <c r="IB34" s="21">
        <f t="shared" si="3"/>
        <v>7.5723812490175435</v>
      </c>
      <c r="IC34" s="21">
        <f t="shared" si="3"/>
        <v>7.5162327869945065</v>
      </c>
      <c r="ID34" s="21">
        <f t="shared" si="3"/>
        <v>7.5162327869945065</v>
      </c>
      <c r="IE34" s="21">
        <f t="shared" si="3"/>
        <v>9.5356621388007277</v>
      </c>
      <c r="IF34" s="21">
        <f t="shared" si="3"/>
        <v>7.5723812490175435</v>
      </c>
      <c r="IG34" s="21">
        <f t="shared" si="3"/>
        <v>9.5356621388007277</v>
      </c>
      <c r="IH34" s="21">
        <f t="shared" si="3"/>
        <v>7.5162327869945065</v>
      </c>
      <c r="II34" s="21">
        <f t="shared" si="3"/>
        <v>8.5820959249206545</v>
      </c>
      <c r="IJ34" s="21">
        <f t="shared" si="3"/>
        <v>7.6285297110405814</v>
      </c>
      <c r="IK34" s="21">
        <f t="shared" si="3"/>
        <v>7.5162327869945065</v>
      </c>
      <c r="IL34" s="21">
        <f t="shared" si="3"/>
        <v>7.5162327869945065</v>
      </c>
      <c r="IM34" s="21">
        <f t="shared" si="3"/>
        <v>9.5356621388007277</v>
      </c>
      <c r="IN34" s="21">
        <f t="shared" si="3"/>
        <v>7.5162327869945065</v>
      </c>
      <c r="IO34" s="21">
        <f t="shared" si="3"/>
        <v>8.5820959249206545</v>
      </c>
      <c r="IP34" s="21">
        <f t="shared" si="3"/>
        <v>7.6285297110405814</v>
      </c>
      <c r="IQ34" s="21">
        <f t="shared" si="3"/>
        <v>9.5356621388007277</v>
      </c>
      <c r="IR34" s="21">
        <f t="shared" si="3"/>
        <v>7.5723812490175435</v>
      </c>
      <c r="IS34" s="21">
        <f t="shared" si="3"/>
        <v>7.6285297110405814</v>
      </c>
      <c r="IT34" s="21">
        <f t="shared" si="3"/>
        <v>7.5162327869945065</v>
      </c>
      <c r="IU34" s="21">
        <f t="shared" si="3"/>
        <v>8.5820959249206545</v>
      </c>
      <c r="IV34" s="21">
        <f t="shared" si="3"/>
        <v>9.5356621388007277</v>
      </c>
      <c r="IW34" s="21">
        <f t="shared" si="3"/>
        <v>9.5356621388007277</v>
      </c>
      <c r="IX34" s="21">
        <f t="shared" si="3"/>
        <v>9.5356621388007277</v>
      </c>
      <c r="IY34" s="21">
        <f t="shared" si="3"/>
        <v>7.6285297110405814</v>
      </c>
      <c r="IZ34" s="21">
        <f t="shared" si="3"/>
        <v>8.5820959249206545</v>
      </c>
      <c r="JA34" s="21">
        <f t="shared" si="3"/>
        <v>9.5356621388007277</v>
      </c>
      <c r="JB34" s="21">
        <f t="shared" si="3"/>
        <v>8.5820959249206545</v>
      </c>
      <c r="JC34" s="21">
        <f t="shared" si="3"/>
        <v>7.5162327869945065</v>
      </c>
      <c r="JD34" s="21">
        <f t="shared" si="3"/>
        <v>8.5820959249206545</v>
      </c>
      <c r="JE34" s="21">
        <f t="shared" ref="JE34:JE35" si="12">JE33</f>
        <v>9.5356621388007277</v>
      </c>
      <c r="JF34" s="21">
        <f t="shared" si="4"/>
        <v>7.5723812490175435</v>
      </c>
      <c r="JG34" s="21">
        <f t="shared" si="4"/>
        <v>7.5723812490175435</v>
      </c>
      <c r="JH34" s="21">
        <f t="shared" si="4"/>
        <v>9.5356621388007277</v>
      </c>
      <c r="JI34" s="21">
        <f t="shared" si="4"/>
        <v>7.5723812490175435</v>
      </c>
      <c r="JJ34" s="21">
        <f t="shared" si="4"/>
        <v>7.5723812490175435</v>
      </c>
      <c r="JK34" s="21">
        <f t="shared" si="4"/>
        <v>9.5356621388007277</v>
      </c>
      <c r="JL34" s="21">
        <f t="shared" si="4"/>
        <v>7.6285297110405814</v>
      </c>
      <c r="JM34" s="21">
        <f t="shared" si="4"/>
        <v>8.5820959249206545</v>
      </c>
      <c r="JN34" s="21">
        <f t="shared" si="4"/>
        <v>9.5356621388007277</v>
      </c>
      <c r="JO34" s="21">
        <f t="shared" si="4"/>
        <v>7.6285297110405814</v>
      </c>
      <c r="JP34" s="21">
        <f t="shared" si="4"/>
        <v>7.6285297110405814</v>
      </c>
      <c r="JQ34" s="21">
        <f t="shared" si="4"/>
        <v>7.5162327869945065</v>
      </c>
      <c r="JR34" s="21">
        <f t="shared" si="4"/>
        <v>8.5820959249206545</v>
      </c>
      <c r="JS34" s="21">
        <f t="shared" si="4"/>
        <v>7.5723812490175435</v>
      </c>
      <c r="JT34" s="21">
        <f t="shared" si="4"/>
        <v>7.5162327869945065</v>
      </c>
      <c r="JU34" s="21">
        <f t="shared" si="4"/>
        <v>7.6285297110405814</v>
      </c>
      <c r="JV34" s="21">
        <f t="shared" si="4"/>
        <v>7.6285297110405814</v>
      </c>
      <c r="JW34" s="21">
        <f t="shared" si="4"/>
        <v>7.6285297110405814</v>
      </c>
      <c r="JX34" s="21">
        <f t="shared" si="4"/>
        <v>7.5162327869945065</v>
      </c>
      <c r="JY34" s="21">
        <f t="shared" si="4"/>
        <v>7.6285297110405814</v>
      </c>
      <c r="JZ34" s="21">
        <f t="shared" si="4"/>
        <v>7.5162327869945065</v>
      </c>
      <c r="KA34" s="21">
        <f t="shared" si="4"/>
        <v>9.5356621388007277</v>
      </c>
      <c r="KB34" s="21">
        <f t="shared" si="4"/>
        <v>7.5723812490175435</v>
      </c>
      <c r="KC34" s="21">
        <f t="shared" si="4"/>
        <v>7.5723812490175435</v>
      </c>
      <c r="KD34" s="21">
        <f t="shared" si="4"/>
        <v>9.5356621388007277</v>
      </c>
      <c r="KE34" s="21">
        <f t="shared" si="4"/>
        <v>7.5723812490175435</v>
      </c>
      <c r="KF34" s="21">
        <f t="shared" si="4"/>
        <v>7.6285297110405814</v>
      </c>
      <c r="KG34" s="21">
        <f t="shared" si="4"/>
        <v>8.5820959249206545</v>
      </c>
      <c r="KH34" s="21">
        <f t="shared" si="4"/>
        <v>8.5820959249206545</v>
      </c>
      <c r="KI34" s="21">
        <f t="shared" si="4"/>
        <v>7.5162327869945065</v>
      </c>
      <c r="KJ34" s="21">
        <f t="shared" si="4"/>
        <v>7.5723812490175435</v>
      </c>
      <c r="KK34" s="21">
        <f t="shared" si="4"/>
        <v>7.5162327869945065</v>
      </c>
      <c r="KL34" s="21">
        <f t="shared" si="4"/>
        <v>7.6285297110405814</v>
      </c>
      <c r="KM34" s="21">
        <f t="shared" si="4"/>
        <v>8.5820959249206545</v>
      </c>
      <c r="KN34" s="21">
        <f t="shared" si="4"/>
        <v>7.5723812490175435</v>
      </c>
      <c r="KO34" s="21">
        <f t="shared" si="4"/>
        <v>8.5820959249206545</v>
      </c>
      <c r="KP34" s="21">
        <f t="shared" si="4"/>
        <v>7.5723812490175435</v>
      </c>
      <c r="KQ34" s="21">
        <f t="shared" si="4"/>
        <v>7.5162327869945065</v>
      </c>
      <c r="KR34" s="21">
        <f t="shared" si="4"/>
        <v>7.5162327869945065</v>
      </c>
      <c r="KS34" s="21">
        <f t="shared" si="4"/>
        <v>7.6285297110405814</v>
      </c>
      <c r="KT34" s="21">
        <f t="shared" si="4"/>
        <v>7.5723812490175435</v>
      </c>
      <c r="KU34" s="21">
        <f t="shared" si="4"/>
        <v>7.6285297110405814</v>
      </c>
      <c r="KV34" s="21">
        <f t="shared" si="4"/>
        <v>7.5162327869945065</v>
      </c>
      <c r="KW34" s="21">
        <f t="shared" si="4"/>
        <v>7.5723812490175435</v>
      </c>
      <c r="KX34" s="21">
        <f t="shared" si="4"/>
        <v>8.5820959249206545</v>
      </c>
      <c r="KY34" s="21">
        <f t="shared" si="4"/>
        <v>7.6285297110405814</v>
      </c>
      <c r="KZ34" s="21">
        <f t="shared" si="4"/>
        <v>9.5356621388007277</v>
      </c>
      <c r="LA34" s="21">
        <f t="shared" si="4"/>
        <v>8.5820959249206545</v>
      </c>
      <c r="LB34" s="21">
        <f t="shared" si="4"/>
        <v>9.5356621388007277</v>
      </c>
      <c r="LC34" s="21">
        <f t="shared" si="4"/>
        <v>7.5162327869945065</v>
      </c>
      <c r="LD34" s="21">
        <f t="shared" si="4"/>
        <v>8.5820959249206545</v>
      </c>
      <c r="LE34" s="21">
        <f t="shared" si="4"/>
        <v>7.5723812490175435</v>
      </c>
      <c r="LF34" s="21">
        <f t="shared" si="4"/>
        <v>8.5820959249206545</v>
      </c>
      <c r="LG34" s="21">
        <f t="shared" si="4"/>
        <v>8.5820959249206545</v>
      </c>
      <c r="LH34" s="21">
        <f t="shared" si="4"/>
        <v>9.5356621388007277</v>
      </c>
      <c r="LI34" s="21">
        <f t="shared" si="4"/>
        <v>7.5723812490175435</v>
      </c>
      <c r="LJ34" s="21">
        <f t="shared" si="4"/>
        <v>9.5356621388007277</v>
      </c>
      <c r="LK34" s="21">
        <f t="shared" si="4"/>
        <v>7.5723812490175435</v>
      </c>
      <c r="LL34" s="21">
        <f t="shared" si="4"/>
        <v>7.5162327869945065</v>
      </c>
      <c r="LM34" s="21">
        <f t="shared" si="4"/>
        <v>8.5820959249206545</v>
      </c>
      <c r="LN34" s="21">
        <f t="shared" si="4"/>
        <v>7.5723812490175435</v>
      </c>
      <c r="LO34" s="21">
        <f t="shared" si="4"/>
        <v>7.5162327869945065</v>
      </c>
      <c r="LP34" s="21">
        <f t="shared" si="4"/>
        <v>7.6285297110405814</v>
      </c>
      <c r="LQ34" s="21">
        <f t="shared" ref="LQ34:LQ35" si="13">LQ33</f>
        <v>9.5356621388007277</v>
      </c>
      <c r="LR34" s="21">
        <f t="shared" si="5"/>
        <v>8.5820959249206545</v>
      </c>
      <c r="LS34" s="21">
        <f t="shared" si="5"/>
        <v>9.5356621388007277</v>
      </c>
      <c r="LT34" s="21">
        <f t="shared" si="5"/>
        <v>7.5723812490175435</v>
      </c>
      <c r="LU34" s="21">
        <f t="shared" si="5"/>
        <v>9.5356621388007277</v>
      </c>
      <c r="LV34" s="21">
        <f t="shared" si="5"/>
        <v>7.6285297110405814</v>
      </c>
      <c r="LW34" s="21">
        <f t="shared" si="5"/>
        <v>7.5723812490175435</v>
      </c>
      <c r="LX34" s="21">
        <f t="shared" si="5"/>
        <v>7.5162327869945065</v>
      </c>
      <c r="LY34" s="21">
        <f t="shared" si="5"/>
        <v>7.5162327869945065</v>
      </c>
      <c r="LZ34" s="21">
        <f t="shared" si="5"/>
        <v>7.5723812490175435</v>
      </c>
      <c r="MA34" s="21">
        <f t="shared" si="5"/>
        <v>7.5162327869945065</v>
      </c>
      <c r="MB34" s="21">
        <f t="shared" si="5"/>
        <v>7.5723812490175435</v>
      </c>
      <c r="MC34" s="21">
        <f t="shared" si="5"/>
        <v>9.5356621388007277</v>
      </c>
      <c r="MD34" s="21">
        <f t="shared" si="5"/>
        <v>7.6285297110405814</v>
      </c>
      <c r="ME34" s="21">
        <f t="shared" si="5"/>
        <v>7.5162327869945065</v>
      </c>
      <c r="MF34" s="21">
        <f t="shared" si="5"/>
        <v>9.5356621388007277</v>
      </c>
      <c r="MG34" s="21">
        <f t="shared" si="5"/>
        <v>8.5820959249206545</v>
      </c>
      <c r="MH34" s="21">
        <f t="shared" si="5"/>
        <v>7.5162327869945065</v>
      </c>
      <c r="MI34" s="21">
        <f t="shared" si="5"/>
        <v>7.5162327869945065</v>
      </c>
      <c r="MJ34" s="21">
        <f t="shared" si="5"/>
        <v>7.6285297110405814</v>
      </c>
      <c r="MK34" s="21">
        <f t="shared" si="5"/>
        <v>9.5356621388007277</v>
      </c>
      <c r="ML34" s="21">
        <f t="shared" si="5"/>
        <v>8.5820959249206545</v>
      </c>
      <c r="MM34" s="21">
        <f t="shared" si="5"/>
        <v>7.5162327869945065</v>
      </c>
      <c r="MN34" s="21">
        <f t="shared" si="5"/>
        <v>7.5723812490175435</v>
      </c>
      <c r="MO34" s="21">
        <f t="shared" si="5"/>
        <v>9.5356621388007277</v>
      </c>
      <c r="MP34" s="21">
        <f t="shared" si="5"/>
        <v>7.5723812490175435</v>
      </c>
      <c r="MQ34" s="21">
        <f t="shared" si="5"/>
        <v>9.5356621388007277</v>
      </c>
      <c r="MR34" s="21">
        <f t="shared" si="5"/>
        <v>7.6285297110405814</v>
      </c>
      <c r="MS34" s="21">
        <f t="shared" si="5"/>
        <v>7.5162327869945065</v>
      </c>
      <c r="MT34" s="21">
        <f t="shared" si="5"/>
        <v>7.5723812490175435</v>
      </c>
      <c r="MU34" s="21">
        <f t="shared" si="5"/>
        <v>8.5820959249206545</v>
      </c>
      <c r="MV34" s="21">
        <f t="shared" si="5"/>
        <v>7.5723812490175435</v>
      </c>
      <c r="MW34" s="21">
        <f t="shared" si="5"/>
        <v>9.5356621388007277</v>
      </c>
      <c r="MX34" s="21">
        <f t="shared" si="5"/>
        <v>7.6285297110405814</v>
      </c>
      <c r="MY34" s="21">
        <f t="shared" si="5"/>
        <v>8.5820959249206545</v>
      </c>
      <c r="MZ34" s="21">
        <f t="shared" si="5"/>
        <v>7.5723812490175435</v>
      </c>
      <c r="NA34" s="21">
        <f t="shared" si="5"/>
        <v>7.6285297110405814</v>
      </c>
      <c r="NB34" s="21">
        <f t="shared" si="5"/>
        <v>7.6285297110405814</v>
      </c>
      <c r="NC34" s="21">
        <f t="shared" si="5"/>
        <v>8.5820959249206545</v>
      </c>
      <c r="ND34" s="21">
        <f t="shared" si="5"/>
        <v>9.5356621388007277</v>
      </c>
      <c r="NE34" s="21">
        <f t="shared" si="5"/>
        <v>7.6285297110405814</v>
      </c>
      <c r="NF34" s="21">
        <f t="shared" si="5"/>
        <v>7.5162327869945065</v>
      </c>
      <c r="NG34" s="21">
        <f t="shared" si="5"/>
        <v>9.5356621388007277</v>
      </c>
      <c r="NH34" s="21">
        <f t="shared" si="5"/>
        <v>7.6285297110405814</v>
      </c>
      <c r="NI34" s="21">
        <f t="shared" si="5"/>
        <v>7.5723812490175435</v>
      </c>
      <c r="NJ34" s="21">
        <f t="shared" si="5"/>
        <v>7.6285297110405814</v>
      </c>
      <c r="NK34" s="21">
        <f t="shared" si="5"/>
        <v>9.5356621388007277</v>
      </c>
      <c r="NL34" s="21">
        <f t="shared" si="5"/>
        <v>7.5723812490175435</v>
      </c>
      <c r="NM34" s="21">
        <f t="shared" si="5"/>
        <v>7.5723812490175435</v>
      </c>
      <c r="NN34" s="21">
        <f t="shared" si="5"/>
        <v>7.5162327869945065</v>
      </c>
      <c r="NO34" s="21">
        <f t="shared" si="5"/>
        <v>7.5723812490175435</v>
      </c>
      <c r="NP34" s="21">
        <f t="shared" si="5"/>
        <v>8.5820959249206545</v>
      </c>
      <c r="NQ34" s="21">
        <f t="shared" si="5"/>
        <v>7.5162327869945065</v>
      </c>
      <c r="NR34" s="21">
        <f t="shared" si="5"/>
        <v>8.5820959249206545</v>
      </c>
      <c r="NS34" s="21">
        <f t="shared" si="5"/>
        <v>9.5356621388007277</v>
      </c>
      <c r="NT34" s="21">
        <f t="shared" si="5"/>
        <v>7.5162327869945065</v>
      </c>
      <c r="NU34" s="21">
        <f t="shared" si="5"/>
        <v>7.6285297110405814</v>
      </c>
      <c r="NV34" s="21">
        <f t="shared" si="5"/>
        <v>7.5162327869945065</v>
      </c>
      <c r="NW34" s="21">
        <f t="shared" si="5"/>
        <v>7.5162327869945065</v>
      </c>
      <c r="NX34" s="21">
        <f t="shared" si="5"/>
        <v>8.5820959249206545</v>
      </c>
      <c r="NY34" s="21">
        <f t="shared" si="5"/>
        <v>8.5820959249206545</v>
      </c>
      <c r="NZ34" s="21">
        <f t="shared" si="5"/>
        <v>7.5723812490175435</v>
      </c>
      <c r="OA34" s="21">
        <f t="shared" si="5"/>
        <v>7.5162327869945065</v>
      </c>
      <c r="OB34" s="21">
        <f t="shared" si="5"/>
        <v>7.5162327869945065</v>
      </c>
      <c r="OC34" s="21">
        <f t="shared" ref="OC34:OC35" si="14">OC33</f>
        <v>9.5356621388007277</v>
      </c>
      <c r="OD34" s="21">
        <f t="shared" si="6"/>
        <v>7.5723812490175435</v>
      </c>
      <c r="OE34" s="21">
        <f t="shared" si="6"/>
        <v>7.5162327869945065</v>
      </c>
      <c r="OF34" s="21">
        <f t="shared" si="6"/>
        <v>7.5723812490175435</v>
      </c>
      <c r="OG34" s="21">
        <f t="shared" si="6"/>
        <v>8.5820959249206545</v>
      </c>
      <c r="OH34" s="21">
        <f t="shared" si="6"/>
        <v>8.5820959249206545</v>
      </c>
      <c r="OI34" s="21">
        <f t="shared" si="6"/>
        <v>7.5162327869945065</v>
      </c>
      <c r="OJ34" s="21">
        <f t="shared" si="6"/>
        <v>7.5162327869945065</v>
      </c>
      <c r="OK34" s="21">
        <f t="shared" si="6"/>
        <v>9.5356621388007277</v>
      </c>
      <c r="OL34" s="21">
        <f t="shared" si="6"/>
        <v>7.6285297110405814</v>
      </c>
      <c r="OM34" s="21">
        <f t="shared" si="6"/>
        <v>8.5820959249206545</v>
      </c>
      <c r="ON34" s="21">
        <f t="shared" si="6"/>
        <v>7.5162327869945065</v>
      </c>
      <c r="OO34" s="21">
        <f t="shared" si="6"/>
        <v>7.6285297110405814</v>
      </c>
      <c r="OP34" s="21">
        <f t="shared" si="6"/>
        <v>7.5723812490175435</v>
      </c>
      <c r="OQ34" s="21">
        <f t="shared" si="6"/>
        <v>8.5820959249206545</v>
      </c>
      <c r="OR34" s="21">
        <f t="shared" si="6"/>
        <v>7.6285297110405814</v>
      </c>
      <c r="OS34" s="21">
        <f t="shared" si="6"/>
        <v>7.5162327869945065</v>
      </c>
      <c r="OT34" s="21">
        <f t="shared" si="6"/>
        <v>8.5820959249206545</v>
      </c>
      <c r="OU34" s="21">
        <f t="shared" si="6"/>
        <v>7.5162327869945065</v>
      </c>
      <c r="OV34" s="21">
        <f t="shared" si="6"/>
        <v>7.6285297110405814</v>
      </c>
      <c r="OW34" s="21">
        <f t="shared" si="6"/>
        <v>9.5356621388007277</v>
      </c>
      <c r="OX34" s="21">
        <f t="shared" si="6"/>
        <v>7.6285297110405814</v>
      </c>
      <c r="OY34" s="21">
        <f t="shared" si="6"/>
        <v>8.5820959249206545</v>
      </c>
      <c r="OZ34" s="21">
        <f t="shared" si="6"/>
        <v>7.5162327869945065</v>
      </c>
      <c r="PA34" s="21">
        <f t="shared" si="6"/>
        <v>7.6285297110405814</v>
      </c>
      <c r="PB34" s="21">
        <f t="shared" si="6"/>
        <v>8.5820959249206545</v>
      </c>
      <c r="PC34" s="21">
        <f t="shared" si="6"/>
        <v>9.5356621388007277</v>
      </c>
      <c r="PD34" s="21">
        <f t="shared" si="6"/>
        <v>7.6285297110405814</v>
      </c>
      <c r="PE34" s="21">
        <f t="shared" si="6"/>
        <v>8.5820959249206545</v>
      </c>
      <c r="PF34" s="21">
        <f t="shared" si="6"/>
        <v>7.6285297110405814</v>
      </c>
      <c r="PG34" s="21">
        <f t="shared" si="6"/>
        <v>9.5356621388007277</v>
      </c>
      <c r="PH34" s="21">
        <f t="shared" si="6"/>
        <v>8.5820959249206545</v>
      </c>
      <c r="PI34" s="21">
        <f t="shared" si="6"/>
        <v>7.5723812490175435</v>
      </c>
      <c r="PJ34" s="21">
        <f t="shared" si="6"/>
        <v>7.5162327869945065</v>
      </c>
      <c r="PK34" s="21">
        <f t="shared" si="6"/>
        <v>7.5723812490175435</v>
      </c>
      <c r="PL34" s="21">
        <f t="shared" si="6"/>
        <v>8.5820959249206545</v>
      </c>
      <c r="PM34" s="21">
        <f t="shared" si="6"/>
        <v>7.5723812490175435</v>
      </c>
      <c r="PN34" s="21">
        <f t="shared" si="6"/>
        <v>9.5356621388007277</v>
      </c>
      <c r="PO34" s="21">
        <f t="shared" si="6"/>
        <v>9.5356621388007277</v>
      </c>
      <c r="PP34" s="21">
        <f t="shared" si="6"/>
        <v>7.5162327869945065</v>
      </c>
      <c r="PQ34" s="21">
        <f t="shared" si="6"/>
        <v>8.5820959249206545</v>
      </c>
      <c r="PR34" s="21">
        <f t="shared" si="6"/>
        <v>8.5820959249206545</v>
      </c>
      <c r="PS34" s="21">
        <f t="shared" si="6"/>
        <v>9.5356621388007277</v>
      </c>
      <c r="PT34" s="21">
        <f t="shared" si="6"/>
        <v>7.5162327869945065</v>
      </c>
      <c r="PU34" s="21">
        <f t="shared" si="6"/>
        <v>8.5820959249206545</v>
      </c>
      <c r="PV34" s="21">
        <f t="shared" si="6"/>
        <v>8.5820959249206545</v>
      </c>
      <c r="PW34" s="21">
        <f t="shared" si="6"/>
        <v>7.6285297110405814</v>
      </c>
      <c r="PX34" s="21">
        <f t="shared" si="6"/>
        <v>7.6285297110405814</v>
      </c>
      <c r="PY34" s="21">
        <f t="shared" si="6"/>
        <v>8.5820959249206545</v>
      </c>
      <c r="PZ34" s="21">
        <f t="shared" si="6"/>
        <v>7.5162327869945065</v>
      </c>
      <c r="QA34" s="21">
        <f t="shared" si="6"/>
        <v>7.6285297110405814</v>
      </c>
      <c r="QB34" s="21">
        <f t="shared" si="6"/>
        <v>9.5356621388007277</v>
      </c>
      <c r="QC34" s="21">
        <f t="shared" si="6"/>
        <v>9.5356621388007277</v>
      </c>
      <c r="QD34" s="21">
        <f t="shared" si="6"/>
        <v>9.5356621388007277</v>
      </c>
      <c r="QE34" s="21">
        <f t="shared" si="6"/>
        <v>7.6285297110405814</v>
      </c>
      <c r="QF34" s="21">
        <f t="shared" si="6"/>
        <v>9.5356621388007277</v>
      </c>
      <c r="QG34" s="21">
        <f t="shared" si="6"/>
        <v>9.5356621388007277</v>
      </c>
      <c r="QH34" s="21">
        <f t="shared" si="6"/>
        <v>7.5723812490175435</v>
      </c>
      <c r="QI34" s="21">
        <f t="shared" si="6"/>
        <v>7.6285297110405814</v>
      </c>
      <c r="QJ34" s="21">
        <f t="shared" si="6"/>
        <v>8.5820959249206545</v>
      </c>
      <c r="QK34" s="21">
        <f t="shared" si="6"/>
        <v>9.5356621388007277</v>
      </c>
      <c r="QL34" s="21">
        <f t="shared" si="6"/>
        <v>7.6285297110405814</v>
      </c>
      <c r="QM34" s="21">
        <f t="shared" si="6"/>
        <v>9.5356621388007277</v>
      </c>
      <c r="QN34" s="21">
        <f t="shared" si="6"/>
        <v>7.5162327869945065</v>
      </c>
      <c r="QO34" s="21">
        <f t="shared" ref="QO34:QO35" si="15">QO33</f>
        <v>7.5723812490175435</v>
      </c>
      <c r="QP34" s="21">
        <f t="shared" si="7"/>
        <v>7.5723812490175435</v>
      </c>
      <c r="QQ34" s="21">
        <f t="shared" si="7"/>
        <v>9.5356621388007277</v>
      </c>
      <c r="QR34" s="21">
        <f t="shared" si="7"/>
        <v>7.5162327869945065</v>
      </c>
      <c r="QS34" s="21">
        <f t="shared" si="7"/>
        <v>8.5820959249206545</v>
      </c>
      <c r="QT34" s="21">
        <f t="shared" si="7"/>
        <v>8.5820959249206545</v>
      </c>
      <c r="QU34" s="21">
        <f t="shared" si="7"/>
        <v>7.6285297110405814</v>
      </c>
      <c r="QV34" s="21">
        <f t="shared" si="7"/>
        <v>8.5820959249206545</v>
      </c>
      <c r="QW34" s="21">
        <f t="shared" si="7"/>
        <v>7.6285297110405814</v>
      </c>
      <c r="QX34" s="21">
        <f t="shared" si="7"/>
        <v>7.5723812490175435</v>
      </c>
      <c r="QY34" s="21">
        <f t="shared" si="7"/>
        <v>7.5723812490175435</v>
      </c>
      <c r="QZ34" s="21">
        <f t="shared" si="7"/>
        <v>8.5820959249206545</v>
      </c>
      <c r="RA34" s="21">
        <f t="shared" si="7"/>
        <v>9.5356621388007277</v>
      </c>
      <c r="RB34" s="21">
        <f t="shared" si="7"/>
        <v>7.6285297110405814</v>
      </c>
      <c r="RC34" s="21">
        <f t="shared" si="7"/>
        <v>8.5820959249206545</v>
      </c>
      <c r="RD34" s="21">
        <f t="shared" si="7"/>
        <v>7.5162327869945065</v>
      </c>
      <c r="RE34" s="21">
        <f t="shared" si="7"/>
        <v>7.5162327869945065</v>
      </c>
      <c r="RF34" s="21">
        <f t="shared" si="7"/>
        <v>8.5820959249206545</v>
      </c>
      <c r="RG34" s="21">
        <f t="shared" si="7"/>
        <v>9.5356621388007277</v>
      </c>
      <c r="RH34" s="21">
        <f t="shared" si="7"/>
        <v>7.5162327869945065</v>
      </c>
      <c r="RI34" s="21">
        <f t="shared" si="7"/>
        <v>8.5820959249206545</v>
      </c>
      <c r="RJ34" s="21">
        <f t="shared" si="7"/>
        <v>8.5820959249206545</v>
      </c>
      <c r="RK34" s="21">
        <f t="shared" si="7"/>
        <v>9.5356621388007277</v>
      </c>
      <c r="RL34" s="21">
        <f t="shared" si="7"/>
        <v>7.5723812490175435</v>
      </c>
      <c r="RM34" s="21">
        <f t="shared" si="7"/>
        <v>7.5723812490175435</v>
      </c>
      <c r="RN34" s="21">
        <f t="shared" si="7"/>
        <v>8.5820959249206545</v>
      </c>
      <c r="RO34" s="21">
        <f t="shared" si="7"/>
        <v>7.6285297110405814</v>
      </c>
      <c r="RP34" s="21">
        <f t="shared" si="7"/>
        <v>7.6285297110405814</v>
      </c>
      <c r="RQ34" s="21">
        <f t="shared" si="7"/>
        <v>7.5162327869945065</v>
      </c>
      <c r="RR34" s="21">
        <f t="shared" si="7"/>
        <v>9.5356621388007277</v>
      </c>
      <c r="RS34" s="21">
        <f t="shared" si="7"/>
        <v>7.5723812490175435</v>
      </c>
      <c r="RT34" s="21">
        <f t="shared" si="7"/>
        <v>8.5820959249206545</v>
      </c>
      <c r="RU34" s="21">
        <f t="shared" si="7"/>
        <v>7.6285297110405814</v>
      </c>
      <c r="RV34" s="21">
        <f t="shared" si="7"/>
        <v>7.6285297110405814</v>
      </c>
      <c r="RW34" s="21">
        <f t="shared" si="7"/>
        <v>8.5820959249206545</v>
      </c>
      <c r="RX34" s="21">
        <f t="shared" si="7"/>
        <v>7.5162327869945065</v>
      </c>
      <c r="RY34" s="21">
        <f t="shared" si="7"/>
        <v>7.5162327869945065</v>
      </c>
      <c r="RZ34" s="21">
        <f t="shared" si="7"/>
        <v>8.5820959249206545</v>
      </c>
      <c r="SA34" s="21">
        <f t="shared" si="7"/>
        <v>7.6285297110405814</v>
      </c>
      <c r="SB34" s="21">
        <f t="shared" si="7"/>
        <v>9.5356621388007277</v>
      </c>
      <c r="SC34" s="21">
        <f t="shared" si="7"/>
        <v>7.5723812490175435</v>
      </c>
      <c r="SD34" s="21">
        <f t="shared" si="7"/>
        <v>9.5356621388007277</v>
      </c>
      <c r="SE34" s="21">
        <f t="shared" si="7"/>
        <v>7.5723812490175435</v>
      </c>
      <c r="SF34" s="21">
        <f t="shared" si="7"/>
        <v>9.5356621388007277</v>
      </c>
      <c r="SG34" s="21">
        <f t="shared" si="7"/>
        <v>7.6285297110405814</v>
      </c>
      <c r="SH34" s="21">
        <f t="shared" si="7"/>
        <v>7.6285297110405814</v>
      </c>
      <c r="SI34" s="21">
        <f t="shared" si="7"/>
        <v>8.5820959249206545</v>
      </c>
      <c r="SJ34" s="21">
        <f t="shared" si="7"/>
        <v>8.5820959249206545</v>
      </c>
      <c r="SK34" s="21">
        <f t="shared" si="7"/>
        <v>7.6285297110405814</v>
      </c>
      <c r="SL34" s="21">
        <f t="shared" si="7"/>
        <v>7.5723812490175435</v>
      </c>
      <c r="SM34" s="21">
        <f t="shared" si="7"/>
        <v>7.5723812490175435</v>
      </c>
      <c r="SN34" s="21">
        <f t="shared" si="7"/>
        <v>7.5162327869945065</v>
      </c>
    </row>
    <row r="35" spans="1:508" x14ac:dyDescent="0.35">
      <c r="A35" s="157">
        <v>56615</v>
      </c>
      <c r="B35" s="4">
        <v>7.63</v>
      </c>
      <c r="C35" s="4">
        <v>7.63</v>
      </c>
      <c r="D35" s="4">
        <v>7.63</v>
      </c>
      <c r="E35" s="4">
        <v>7.63</v>
      </c>
      <c r="F35" s="4">
        <v>7.63</v>
      </c>
      <c r="G35" s="4">
        <v>7.63</v>
      </c>
      <c r="H35" s="4">
        <v>7.63</v>
      </c>
      <c r="I35" s="21">
        <f t="shared" si="8"/>
        <v>9.5356621388007277</v>
      </c>
      <c r="J35" s="21">
        <f t="shared" ref="J35" si="16">J34</f>
        <v>7.5723812490175435</v>
      </c>
      <c r="K35" s="21">
        <f t="shared" ref="K35" si="17">K34</f>
        <v>8.5820959249206545</v>
      </c>
      <c r="L35" s="21">
        <f t="shared" ref="L35" si="18">L34</f>
        <v>7.6285297110405814</v>
      </c>
      <c r="M35" s="21">
        <f t="shared" ref="M35" si="19">M34</f>
        <v>8.5820959249206545</v>
      </c>
      <c r="N35" s="21">
        <f t="shared" ref="N35" si="20">N34</f>
        <v>7.5162327869945065</v>
      </c>
      <c r="O35" s="21">
        <f t="shared" ref="O35" si="21">O34</f>
        <v>7.6285297110405814</v>
      </c>
      <c r="P35" s="21">
        <f t="shared" ref="P35" si="22">P34</f>
        <v>7.5723812490175435</v>
      </c>
      <c r="Q35" s="21">
        <f t="shared" ref="Q35" si="23">Q34</f>
        <v>7.6285297110405814</v>
      </c>
      <c r="R35" s="21">
        <f t="shared" ref="R35" si="24">R34</f>
        <v>8.5820959249206545</v>
      </c>
      <c r="S35" s="21">
        <f t="shared" ref="S35" si="25">S34</f>
        <v>7.6285297110405814</v>
      </c>
      <c r="T35" s="21">
        <f t="shared" ref="T35" si="26">T34</f>
        <v>8.5820959249206545</v>
      </c>
      <c r="U35" s="21">
        <f t="shared" ref="U35" si="27">U34</f>
        <v>7.5162327869945065</v>
      </c>
      <c r="V35" s="21">
        <f t="shared" ref="V35" si="28">V34</f>
        <v>7.5723812490175435</v>
      </c>
      <c r="W35" s="21">
        <f t="shared" ref="W35" si="29">W34</f>
        <v>7.6285297110405814</v>
      </c>
      <c r="X35" s="21">
        <f t="shared" ref="X35" si="30">X34</f>
        <v>8.5820959249206545</v>
      </c>
      <c r="Y35" s="21">
        <f t="shared" ref="Y35" si="31">Y34</f>
        <v>7.5162327869945065</v>
      </c>
      <c r="Z35" s="21">
        <f t="shared" ref="Z35" si="32">Z34</f>
        <v>7.6285297110405814</v>
      </c>
      <c r="AA35" s="21">
        <f t="shared" ref="AA35" si="33">AA34</f>
        <v>7.5723812490175435</v>
      </c>
      <c r="AB35" s="21">
        <f t="shared" ref="AB35" si="34">AB34</f>
        <v>9.5356621388007277</v>
      </c>
      <c r="AC35" s="21">
        <f t="shared" ref="AC35" si="35">AC34</f>
        <v>7.5162327869945065</v>
      </c>
      <c r="AD35" s="21">
        <f t="shared" ref="AD35" si="36">AD34</f>
        <v>7.6285297110405814</v>
      </c>
      <c r="AE35" s="21">
        <f t="shared" ref="AE35" si="37">AE34</f>
        <v>7.6285297110405814</v>
      </c>
      <c r="AF35" s="21">
        <f t="shared" ref="AF35" si="38">AF34</f>
        <v>7.5723812490175435</v>
      </c>
      <c r="AG35" s="21">
        <f t="shared" ref="AG35" si="39">AG34</f>
        <v>7.5723812490175435</v>
      </c>
      <c r="AH35" s="21">
        <f t="shared" ref="AH35" si="40">AH34</f>
        <v>7.6285297110405814</v>
      </c>
      <c r="AI35" s="21">
        <f t="shared" ref="AI35" si="41">AI34</f>
        <v>7.6285297110405814</v>
      </c>
      <c r="AJ35" s="21">
        <f t="shared" ref="AJ35" si="42">AJ34</f>
        <v>7.6285297110405814</v>
      </c>
      <c r="AK35" s="21">
        <f t="shared" ref="AK35" si="43">AK34</f>
        <v>7.5723812490175435</v>
      </c>
      <c r="AL35" s="21">
        <f t="shared" ref="AL35" si="44">AL34</f>
        <v>9.5356621388007277</v>
      </c>
      <c r="AM35" s="21">
        <f t="shared" ref="AM35" si="45">AM34</f>
        <v>8.5820959249206545</v>
      </c>
      <c r="AN35" s="21">
        <f t="shared" ref="AN35" si="46">AN34</f>
        <v>7.5723812490175435</v>
      </c>
      <c r="AO35" s="21">
        <f t="shared" ref="AO35" si="47">AO34</f>
        <v>7.5723812490175435</v>
      </c>
      <c r="AP35" s="21">
        <f t="shared" ref="AP35" si="48">AP34</f>
        <v>7.5723812490175435</v>
      </c>
      <c r="AQ35" s="21">
        <f t="shared" ref="AQ35" si="49">AQ34</f>
        <v>7.5723812490175435</v>
      </c>
      <c r="AR35" s="21">
        <f t="shared" ref="AR35" si="50">AR34</f>
        <v>9.5356621388007277</v>
      </c>
      <c r="AS35" s="21">
        <f t="shared" ref="AS35" si="51">AS34</f>
        <v>8.5820959249206545</v>
      </c>
      <c r="AT35" s="21">
        <f t="shared" ref="AT35" si="52">AT34</f>
        <v>7.5723812490175435</v>
      </c>
      <c r="AU35" s="21">
        <f t="shared" ref="AU35" si="53">AU34</f>
        <v>8.5820959249206545</v>
      </c>
      <c r="AV35" s="21">
        <f t="shared" ref="AV35" si="54">AV34</f>
        <v>9.5356621388007277</v>
      </c>
      <c r="AW35" s="21">
        <f t="shared" ref="AW35" si="55">AW34</f>
        <v>8.5820959249206545</v>
      </c>
      <c r="AX35" s="21">
        <f t="shared" ref="AX35" si="56">AX34</f>
        <v>7.5162327869945065</v>
      </c>
      <c r="AY35" s="21">
        <f t="shared" ref="AY35" si="57">AY34</f>
        <v>8.5820959249206545</v>
      </c>
      <c r="AZ35" s="21">
        <f t="shared" ref="AZ35" si="58">AZ34</f>
        <v>7.5162327869945065</v>
      </c>
      <c r="BA35" s="21">
        <f t="shared" ref="BA35" si="59">BA34</f>
        <v>9.5356621388007277</v>
      </c>
      <c r="BB35" s="21">
        <f t="shared" ref="BB35" si="60">BB34</f>
        <v>7.5723812490175435</v>
      </c>
      <c r="BC35" s="21">
        <f t="shared" ref="BC35" si="61">BC34</f>
        <v>9.5356621388007277</v>
      </c>
      <c r="BD35" s="21">
        <f t="shared" ref="BD35" si="62">BD34</f>
        <v>7.5723812490175435</v>
      </c>
      <c r="BE35" s="21">
        <f t="shared" ref="BE35" si="63">BE34</f>
        <v>7.5162327869945065</v>
      </c>
      <c r="BF35" s="21">
        <f t="shared" ref="BF35" si="64">BF34</f>
        <v>7.5723812490175435</v>
      </c>
      <c r="BG35" s="21">
        <f t="shared" ref="BG35" si="65">BG34</f>
        <v>8.5820959249206545</v>
      </c>
      <c r="BH35" s="21">
        <f t="shared" ref="BH35" si="66">BH34</f>
        <v>7.6285297110405814</v>
      </c>
      <c r="BI35" s="21">
        <f t="shared" ref="BI35" si="67">BI34</f>
        <v>9.5356621388007277</v>
      </c>
      <c r="BJ35" s="21">
        <f t="shared" ref="BJ35" si="68">BJ34</f>
        <v>7.5723812490175435</v>
      </c>
      <c r="BK35" s="21">
        <f t="shared" ref="BK35" si="69">BK34</f>
        <v>7.5723812490175435</v>
      </c>
      <c r="BL35" s="21">
        <f t="shared" ref="BL35" si="70">BL34</f>
        <v>8.5820959249206545</v>
      </c>
      <c r="BM35" s="21">
        <f t="shared" ref="BM35" si="71">BM34</f>
        <v>9.5356621388007277</v>
      </c>
      <c r="BN35" s="21">
        <f t="shared" ref="BN35" si="72">BN34</f>
        <v>7.6285297110405814</v>
      </c>
      <c r="BO35" s="21">
        <f t="shared" ref="BO35" si="73">BO34</f>
        <v>7.5723812490175435</v>
      </c>
      <c r="BP35" s="21">
        <f t="shared" ref="BP35" si="74">BP34</f>
        <v>9.5356621388007277</v>
      </c>
      <c r="BQ35" s="21">
        <f t="shared" ref="BQ35" si="75">BQ34</f>
        <v>7.5162327869945065</v>
      </c>
      <c r="BR35" s="21">
        <f t="shared" ref="BR35" si="76">BR34</f>
        <v>7.5162327869945065</v>
      </c>
      <c r="BS35" s="21">
        <f t="shared" ref="BS35" si="77">BS34</f>
        <v>8.5820959249206545</v>
      </c>
      <c r="BT35" s="21">
        <f t="shared" ref="BT35" si="78">BT34</f>
        <v>9.5356621388007277</v>
      </c>
      <c r="BU35" s="21">
        <f t="shared" si="9"/>
        <v>7.6285297110405814</v>
      </c>
      <c r="BV35" s="21">
        <f t="shared" ref="BV35" si="79">BV34</f>
        <v>7.5723812490175435</v>
      </c>
      <c r="BW35" s="21">
        <f t="shared" ref="BW35" si="80">BW34</f>
        <v>8.5820959249206545</v>
      </c>
      <c r="BX35" s="21">
        <f t="shared" ref="BX35" si="81">BX34</f>
        <v>7.5162327869945065</v>
      </c>
      <c r="BY35" s="21">
        <f t="shared" ref="BY35" si="82">BY34</f>
        <v>8.5820959249206545</v>
      </c>
      <c r="BZ35" s="21">
        <f t="shared" ref="BZ35" si="83">BZ34</f>
        <v>7.5162327869945065</v>
      </c>
      <c r="CA35" s="21">
        <f t="shared" ref="CA35" si="84">CA34</f>
        <v>8.5820959249206545</v>
      </c>
      <c r="CB35" s="21">
        <f t="shared" ref="CB35" si="85">CB34</f>
        <v>9.5356621388007277</v>
      </c>
      <c r="CC35" s="21">
        <f t="shared" ref="CC35" si="86">CC34</f>
        <v>7.5162327869945065</v>
      </c>
      <c r="CD35" s="21">
        <f t="shared" ref="CD35" si="87">CD34</f>
        <v>7.5723812490175435</v>
      </c>
      <c r="CE35" s="21">
        <f t="shared" ref="CE35" si="88">CE34</f>
        <v>8.5820959249206545</v>
      </c>
      <c r="CF35" s="21">
        <f t="shared" ref="CF35" si="89">CF34</f>
        <v>8.5820959249206545</v>
      </c>
      <c r="CG35" s="21">
        <f t="shared" ref="CG35" si="90">CG34</f>
        <v>9.5356621388007277</v>
      </c>
      <c r="CH35" s="21">
        <f t="shared" ref="CH35" si="91">CH34</f>
        <v>9.5356621388007277</v>
      </c>
      <c r="CI35" s="21">
        <f t="shared" ref="CI35" si="92">CI34</f>
        <v>7.5723812490175435</v>
      </c>
      <c r="CJ35" s="21">
        <f t="shared" ref="CJ35" si="93">CJ34</f>
        <v>7.6285297110405814</v>
      </c>
      <c r="CK35" s="21">
        <f t="shared" ref="CK35" si="94">CK34</f>
        <v>7.5162327869945065</v>
      </c>
      <c r="CL35" s="21">
        <f t="shared" ref="CL35" si="95">CL34</f>
        <v>8.5820959249206545</v>
      </c>
      <c r="CM35" s="21">
        <f t="shared" ref="CM35" si="96">CM34</f>
        <v>7.5162327869945065</v>
      </c>
      <c r="CN35" s="21">
        <f t="shared" ref="CN35" si="97">CN34</f>
        <v>9.5356621388007277</v>
      </c>
      <c r="CO35" s="21">
        <f t="shared" ref="CO35" si="98">CO34</f>
        <v>7.5723812490175435</v>
      </c>
      <c r="CP35" s="21">
        <f t="shared" ref="CP35" si="99">CP34</f>
        <v>7.5162327869945065</v>
      </c>
      <c r="CQ35" s="21">
        <f t="shared" ref="CQ35" si="100">CQ34</f>
        <v>7.6285297110405814</v>
      </c>
      <c r="CR35" s="21">
        <f t="shared" ref="CR35" si="101">CR34</f>
        <v>7.5723812490175435</v>
      </c>
      <c r="CS35" s="21">
        <f t="shared" ref="CS35" si="102">CS34</f>
        <v>7.5162327869945065</v>
      </c>
      <c r="CT35" s="21">
        <f t="shared" ref="CT35" si="103">CT34</f>
        <v>7.5723812490175435</v>
      </c>
      <c r="CU35" s="21">
        <f t="shared" ref="CU35" si="104">CU34</f>
        <v>7.5162327869945065</v>
      </c>
      <c r="CV35" s="21">
        <f t="shared" ref="CV35" si="105">CV34</f>
        <v>7.5723812490175435</v>
      </c>
      <c r="CW35" s="21">
        <f t="shared" ref="CW35" si="106">CW34</f>
        <v>8.5820959249206545</v>
      </c>
      <c r="CX35" s="21">
        <f t="shared" ref="CX35" si="107">CX34</f>
        <v>7.5723812490175435</v>
      </c>
      <c r="CY35" s="21">
        <f t="shared" ref="CY35" si="108">CY34</f>
        <v>7.5162327869945065</v>
      </c>
      <c r="CZ35" s="21">
        <f t="shared" ref="CZ35" si="109">CZ34</f>
        <v>8.5820959249206545</v>
      </c>
      <c r="DA35" s="21">
        <f t="shared" ref="DA35" si="110">DA34</f>
        <v>9.5356621388007277</v>
      </c>
      <c r="DB35" s="21">
        <f t="shared" ref="DB35" si="111">DB34</f>
        <v>7.5162327869945065</v>
      </c>
      <c r="DC35" s="21">
        <f t="shared" ref="DC35" si="112">DC34</f>
        <v>7.5723812490175435</v>
      </c>
      <c r="DD35" s="21">
        <f t="shared" ref="DD35" si="113">DD34</f>
        <v>9.5356621388007277</v>
      </c>
      <c r="DE35" s="21">
        <f t="shared" ref="DE35" si="114">DE34</f>
        <v>8.5820959249206545</v>
      </c>
      <c r="DF35" s="21">
        <f t="shared" ref="DF35" si="115">DF34</f>
        <v>7.5723812490175435</v>
      </c>
      <c r="DG35" s="21">
        <f t="shared" ref="DG35" si="116">DG34</f>
        <v>8.5820959249206545</v>
      </c>
      <c r="DH35" s="21">
        <f t="shared" ref="DH35" si="117">DH34</f>
        <v>7.5162327869945065</v>
      </c>
      <c r="DI35" s="21">
        <f t="shared" ref="DI35" si="118">DI34</f>
        <v>7.5723812490175435</v>
      </c>
      <c r="DJ35" s="21">
        <f t="shared" ref="DJ35" si="119">DJ34</f>
        <v>7.6285297110405814</v>
      </c>
      <c r="DK35" s="21">
        <f t="shared" ref="DK35" si="120">DK34</f>
        <v>7.5723812490175435</v>
      </c>
      <c r="DL35" s="21">
        <f t="shared" ref="DL35" si="121">DL34</f>
        <v>9.5356621388007277</v>
      </c>
      <c r="DM35" s="21">
        <f t="shared" ref="DM35" si="122">DM34</f>
        <v>7.5162327869945065</v>
      </c>
      <c r="DN35" s="21">
        <f t="shared" ref="DN35" si="123">DN34</f>
        <v>9.5356621388007277</v>
      </c>
      <c r="DO35" s="21">
        <f t="shared" ref="DO35" si="124">DO34</f>
        <v>9.5356621388007277</v>
      </c>
      <c r="DP35" s="21">
        <f t="shared" ref="DP35" si="125">DP34</f>
        <v>7.6285297110405814</v>
      </c>
      <c r="DQ35" s="21">
        <f t="shared" ref="DQ35" si="126">DQ34</f>
        <v>9.5356621388007277</v>
      </c>
      <c r="DR35" s="21">
        <f t="shared" ref="DR35" si="127">DR34</f>
        <v>7.5723812490175435</v>
      </c>
      <c r="DS35" s="21">
        <f t="shared" ref="DS35" si="128">DS34</f>
        <v>7.5723812490175435</v>
      </c>
      <c r="DT35" s="21">
        <f t="shared" ref="DT35" si="129">DT34</f>
        <v>7.6285297110405814</v>
      </c>
      <c r="DU35" s="21">
        <f t="shared" ref="DU35" si="130">DU34</f>
        <v>7.5162327869945065</v>
      </c>
      <c r="DV35" s="21">
        <f t="shared" ref="DV35" si="131">DV34</f>
        <v>9.5356621388007277</v>
      </c>
      <c r="DW35" s="21">
        <f t="shared" ref="DW35" si="132">DW34</f>
        <v>8.5820959249206545</v>
      </c>
      <c r="DX35" s="21">
        <f t="shared" ref="DX35" si="133">DX34</f>
        <v>8.5820959249206545</v>
      </c>
      <c r="DY35" s="21">
        <f t="shared" ref="DY35" si="134">DY34</f>
        <v>9.5356621388007277</v>
      </c>
      <c r="DZ35" s="21">
        <f t="shared" ref="DZ35" si="135">DZ34</f>
        <v>7.5162327869945065</v>
      </c>
      <c r="EA35" s="21">
        <f t="shared" ref="EA35" si="136">EA34</f>
        <v>7.5723812490175435</v>
      </c>
      <c r="EB35" s="21">
        <f t="shared" ref="EB35" si="137">EB34</f>
        <v>7.5723812490175435</v>
      </c>
      <c r="EC35" s="21">
        <f t="shared" ref="EC35" si="138">EC34</f>
        <v>8.5820959249206545</v>
      </c>
      <c r="ED35" s="21">
        <f t="shared" ref="ED35" si="139">ED34</f>
        <v>7.5162327869945065</v>
      </c>
      <c r="EE35" s="21">
        <f t="shared" ref="EE35" si="140">EE34</f>
        <v>7.6285297110405814</v>
      </c>
      <c r="EF35" s="21">
        <f t="shared" ref="EF35" si="141">EF34</f>
        <v>7.5723812490175435</v>
      </c>
      <c r="EG35" s="21">
        <f t="shared" si="10"/>
        <v>8.5820959249206545</v>
      </c>
      <c r="EH35" s="21">
        <f t="shared" ref="EH35" si="142">EH34</f>
        <v>8.5820959249206545</v>
      </c>
      <c r="EI35" s="21">
        <f t="shared" ref="EI35" si="143">EI34</f>
        <v>8.5820959249206545</v>
      </c>
      <c r="EJ35" s="21">
        <f t="shared" ref="EJ35" si="144">EJ34</f>
        <v>7.5723812490175435</v>
      </c>
      <c r="EK35" s="21">
        <f t="shared" ref="EK35" si="145">EK34</f>
        <v>7.5723812490175435</v>
      </c>
      <c r="EL35" s="21">
        <f t="shared" ref="EL35" si="146">EL34</f>
        <v>7.5723812490175435</v>
      </c>
      <c r="EM35" s="21">
        <f t="shared" ref="EM35" si="147">EM34</f>
        <v>7.5162327869945065</v>
      </c>
      <c r="EN35" s="21">
        <f t="shared" ref="EN35" si="148">EN34</f>
        <v>9.5356621388007277</v>
      </c>
      <c r="EO35" s="21">
        <f t="shared" ref="EO35" si="149">EO34</f>
        <v>9.5356621388007277</v>
      </c>
      <c r="EP35" s="21">
        <f t="shared" ref="EP35" si="150">EP34</f>
        <v>9.5356621388007277</v>
      </c>
      <c r="EQ35" s="21">
        <f t="shared" ref="EQ35" si="151">EQ34</f>
        <v>7.6285297110405814</v>
      </c>
      <c r="ER35" s="21">
        <f t="shared" ref="ER35" si="152">ER34</f>
        <v>7.5162327869945065</v>
      </c>
      <c r="ES35" s="21">
        <f t="shared" ref="ES35" si="153">ES34</f>
        <v>9.5356621388007277</v>
      </c>
      <c r="ET35" s="21">
        <f t="shared" ref="ET35" si="154">ET34</f>
        <v>7.5723812490175435</v>
      </c>
      <c r="EU35" s="21">
        <f t="shared" ref="EU35" si="155">EU34</f>
        <v>7.5723812490175435</v>
      </c>
      <c r="EV35" s="21">
        <f t="shared" ref="EV35" si="156">EV34</f>
        <v>9.5356621388007277</v>
      </c>
      <c r="EW35" s="21">
        <f t="shared" ref="EW35" si="157">EW34</f>
        <v>7.6285297110405814</v>
      </c>
      <c r="EX35" s="21">
        <f t="shared" ref="EX35" si="158">EX34</f>
        <v>9.5356621388007277</v>
      </c>
      <c r="EY35" s="21">
        <f t="shared" ref="EY35" si="159">EY34</f>
        <v>8.5820959249206545</v>
      </c>
      <c r="EZ35" s="21">
        <f t="shared" ref="EZ35" si="160">EZ34</f>
        <v>9.5356621388007277</v>
      </c>
      <c r="FA35" s="21">
        <f t="shared" ref="FA35" si="161">FA34</f>
        <v>7.6285297110405814</v>
      </c>
      <c r="FB35" s="21">
        <f t="shared" ref="FB35" si="162">FB34</f>
        <v>7.5723812490175435</v>
      </c>
      <c r="FC35" s="21">
        <f t="shared" ref="FC35" si="163">FC34</f>
        <v>9.5356621388007277</v>
      </c>
      <c r="FD35" s="21">
        <f t="shared" ref="FD35" si="164">FD34</f>
        <v>7.5723812490175435</v>
      </c>
      <c r="FE35" s="21">
        <f t="shared" ref="FE35" si="165">FE34</f>
        <v>7.5162327869945065</v>
      </c>
      <c r="FF35" s="21">
        <f t="shared" ref="FF35" si="166">FF34</f>
        <v>7.6285297110405814</v>
      </c>
      <c r="FG35" s="21">
        <f t="shared" ref="FG35" si="167">FG34</f>
        <v>8.5820959249206545</v>
      </c>
      <c r="FH35" s="21">
        <f t="shared" ref="FH35" si="168">FH34</f>
        <v>9.5356621388007277</v>
      </c>
      <c r="FI35" s="21">
        <f t="shared" ref="FI35" si="169">FI34</f>
        <v>7.5162327869945065</v>
      </c>
      <c r="FJ35" s="21">
        <f t="shared" ref="FJ35" si="170">FJ34</f>
        <v>9.5356621388007277</v>
      </c>
      <c r="FK35" s="21">
        <f t="shared" ref="FK35" si="171">FK34</f>
        <v>7.5723812490175435</v>
      </c>
      <c r="FL35" s="21">
        <f t="shared" ref="FL35" si="172">FL34</f>
        <v>7.5723812490175435</v>
      </c>
      <c r="FM35" s="21">
        <f t="shared" ref="FM35" si="173">FM34</f>
        <v>7.5723812490175435</v>
      </c>
      <c r="FN35" s="21">
        <f t="shared" ref="FN35" si="174">FN34</f>
        <v>7.5162327869945065</v>
      </c>
      <c r="FO35" s="21">
        <f t="shared" ref="FO35" si="175">FO34</f>
        <v>7.5723812490175435</v>
      </c>
      <c r="FP35" s="21">
        <f t="shared" ref="FP35" si="176">FP34</f>
        <v>7.5162327869945065</v>
      </c>
      <c r="FQ35" s="21">
        <f t="shared" ref="FQ35" si="177">FQ34</f>
        <v>7.6285297110405814</v>
      </c>
      <c r="FR35" s="21">
        <f t="shared" ref="FR35" si="178">FR34</f>
        <v>7.5162327869945065</v>
      </c>
      <c r="FS35" s="21">
        <f t="shared" ref="FS35" si="179">FS34</f>
        <v>9.5356621388007277</v>
      </c>
      <c r="FT35" s="21">
        <f t="shared" ref="FT35" si="180">FT34</f>
        <v>9.5356621388007277</v>
      </c>
      <c r="FU35" s="21">
        <f t="shared" ref="FU35" si="181">FU34</f>
        <v>9.5356621388007277</v>
      </c>
      <c r="FV35" s="21">
        <f t="shared" ref="FV35" si="182">FV34</f>
        <v>9.5356621388007277</v>
      </c>
      <c r="FW35" s="21">
        <f t="shared" ref="FW35" si="183">FW34</f>
        <v>7.5162327869945065</v>
      </c>
      <c r="FX35" s="21">
        <f t="shared" ref="FX35" si="184">FX34</f>
        <v>7.5723812490175435</v>
      </c>
      <c r="FY35" s="21">
        <f t="shared" ref="FY35" si="185">FY34</f>
        <v>7.6285297110405814</v>
      </c>
      <c r="FZ35" s="21">
        <f t="shared" ref="FZ35" si="186">FZ34</f>
        <v>7.5723812490175435</v>
      </c>
      <c r="GA35" s="21">
        <f t="shared" ref="GA35" si="187">GA34</f>
        <v>7.6285297110405814</v>
      </c>
      <c r="GB35" s="21">
        <f t="shared" ref="GB35" si="188">GB34</f>
        <v>9.5356621388007277</v>
      </c>
      <c r="GC35" s="21">
        <f t="shared" ref="GC35" si="189">GC34</f>
        <v>7.6285297110405814</v>
      </c>
      <c r="GD35" s="21">
        <f t="shared" ref="GD35" si="190">GD34</f>
        <v>9.5356621388007277</v>
      </c>
      <c r="GE35" s="21">
        <f t="shared" ref="GE35" si="191">GE34</f>
        <v>7.6285297110405814</v>
      </c>
      <c r="GF35" s="21">
        <f t="shared" ref="GF35" si="192">GF34</f>
        <v>9.5356621388007277</v>
      </c>
      <c r="GG35" s="21">
        <f t="shared" ref="GG35" si="193">GG34</f>
        <v>8.5820959249206545</v>
      </c>
      <c r="GH35" s="21">
        <f t="shared" ref="GH35" si="194">GH34</f>
        <v>7.5162327869945065</v>
      </c>
      <c r="GI35" s="21">
        <f t="shared" ref="GI35" si="195">GI34</f>
        <v>7.6285297110405814</v>
      </c>
      <c r="GJ35" s="21">
        <f t="shared" ref="GJ35" si="196">GJ34</f>
        <v>7.5723812490175435</v>
      </c>
      <c r="GK35" s="21">
        <f t="shared" ref="GK35" si="197">GK34</f>
        <v>7.6285297110405814</v>
      </c>
      <c r="GL35" s="21">
        <f t="shared" ref="GL35" si="198">GL34</f>
        <v>7.5723812490175435</v>
      </c>
      <c r="GM35" s="21">
        <f t="shared" ref="GM35" si="199">GM34</f>
        <v>7.5162327869945065</v>
      </c>
      <c r="GN35" s="21">
        <f t="shared" ref="GN35" si="200">GN34</f>
        <v>9.5356621388007277</v>
      </c>
      <c r="GO35" s="21">
        <f t="shared" ref="GO35" si="201">GO34</f>
        <v>7.6285297110405814</v>
      </c>
      <c r="GP35" s="21">
        <f t="shared" ref="GP35" si="202">GP34</f>
        <v>7.5162327869945065</v>
      </c>
      <c r="GQ35" s="21">
        <f t="shared" ref="GQ35" si="203">GQ34</f>
        <v>7.5723812490175435</v>
      </c>
      <c r="GR35" s="21">
        <f t="shared" ref="GR35" si="204">GR34</f>
        <v>7.6285297110405814</v>
      </c>
      <c r="GS35" s="21">
        <f t="shared" si="11"/>
        <v>7.5162327869945065</v>
      </c>
      <c r="GT35" s="21">
        <f t="shared" ref="GT35" si="205">GT34</f>
        <v>7.5723812490175435</v>
      </c>
      <c r="GU35" s="21">
        <f t="shared" ref="GU35" si="206">GU34</f>
        <v>7.5723812490175435</v>
      </c>
      <c r="GV35" s="21">
        <f t="shared" ref="GV35" si="207">GV34</f>
        <v>9.5356621388007277</v>
      </c>
      <c r="GW35" s="21">
        <f t="shared" ref="GW35" si="208">GW34</f>
        <v>9.5356621388007277</v>
      </c>
      <c r="GX35" s="21">
        <f t="shared" ref="GX35" si="209">GX34</f>
        <v>7.6285297110405814</v>
      </c>
      <c r="GY35" s="21">
        <f t="shared" ref="GY35" si="210">GY34</f>
        <v>7.5723812490175435</v>
      </c>
      <c r="GZ35" s="21">
        <f t="shared" ref="GZ35" si="211">GZ34</f>
        <v>7.5162327869945065</v>
      </c>
      <c r="HA35" s="21">
        <f t="shared" ref="HA35" si="212">HA34</f>
        <v>7.5162327869945065</v>
      </c>
      <c r="HB35" s="21">
        <f t="shared" ref="HB35" si="213">HB34</f>
        <v>8.5820959249206545</v>
      </c>
      <c r="HC35" s="21">
        <f t="shared" ref="HC35" si="214">HC34</f>
        <v>7.6285297110405814</v>
      </c>
      <c r="HD35" s="21">
        <f t="shared" ref="HD35" si="215">HD34</f>
        <v>8.5820959249206545</v>
      </c>
      <c r="HE35" s="21">
        <f t="shared" ref="HE35" si="216">HE34</f>
        <v>8.5820959249206545</v>
      </c>
      <c r="HF35" s="21">
        <f t="shared" ref="HF35" si="217">HF34</f>
        <v>7.6285297110405814</v>
      </c>
      <c r="HG35" s="21">
        <f t="shared" ref="HG35" si="218">HG34</f>
        <v>7.6285297110405814</v>
      </c>
      <c r="HH35" s="21">
        <f t="shared" ref="HH35" si="219">HH34</f>
        <v>7.5723812490175435</v>
      </c>
      <c r="HI35" s="21">
        <f t="shared" ref="HI35" si="220">HI34</f>
        <v>9.5356621388007277</v>
      </c>
      <c r="HJ35" s="21">
        <f t="shared" ref="HJ35" si="221">HJ34</f>
        <v>7.5162327869945065</v>
      </c>
      <c r="HK35" s="21">
        <f t="shared" ref="HK35" si="222">HK34</f>
        <v>7.5162327869945065</v>
      </c>
      <c r="HL35" s="21">
        <f t="shared" ref="HL35" si="223">HL34</f>
        <v>7.5723812490175435</v>
      </c>
      <c r="HM35" s="21">
        <f t="shared" ref="HM35" si="224">HM34</f>
        <v>9.5356621388007277</v>
      </c>
      <c r="HN35" s="21">
        <f t="shared" ref="HN35" si="225">HN34</f>
        <v>8.5820959249206545</v>
      </c>
      <c r="HO35" s="21">
        <f t="shared" ref="HO35" si="226">HO34</f>
        <v>9.5356621388007277</v>
      </c>
      <c r="HP35" s="21">
        <f t="shared" ref="HP35" si="227">HP34</f>
        <v>8.5820959249206545</v>
      </c>
      <c r="HQ35" s="21">
        <f t="shared" ref="HQ35" si="228">HQ34</f>
        <v>7.5162327869945065</v>
      </c>
      <c r="HR35" s="21">
        <f t="shared" ref="HR35" si="229">HR34</f>
        <v>8.5820959249206545</v>
      </c>
      <c r="HS35" s="21">
        <f t="shared" ref="HS35" si="230">HS34</f>
        <v>7.5162327869945065</v>
      </c>
      <c r="HT35" s="21">
        <f t="shared" ref="HT35" si="231">HT34</f>
        <v>7.5162327869945065</v>
      </c>
      <c r="HU35" s="21">
        <f t="shared" ref="HU35" si="232">HU34</f>
        <v>7.5723812490175435</v>
      </c>
      <c r="HV35" s="21">
        <f t="shared" ref="HV35" si="233">HV34</f>
        <v>7.6285297110405814</v>
      </c>
      <c r="HW35" s="21">
        <f t="shared" ref="HW35" si="234">HW34</f>
        <v>7.6285297110405814</v>
      </c>
      <c r="HX35" s="21">
        <f t="shared" ref="HX35" si="235">HX34</f>
        <v>7.6285297110405814</v>
      </c>
      <c r="HY35" s="21">
        <f t="shared" ref="HY35" si="236">HY34</f>
        <v>9.5356621388007277</v>
      </c>
      <c r="HZ35" s="21">
        <f t="shared" ref="HZ35" si="237">HZ34</f>
        <v>7.5723812490175435</v>
      </c>
      <c r="IA35" s="21">
        <f t="shared" ref="IA35" si="238">IA34</f>
        <v>8.5820959249206545</v>
      </c>
      <c r="IB35" s="21">
        <f t="shared" ref="IB35" si="239">IB34</f>
        <v>7.5723812490175435</v>
      </c>
      <c r="IC35" s="21">
        <f t="shared" ref="IC35" si="240">IC34</f>
        <v>7.5162327869945065</v>
      </c>
      <c r="ID35" s="21">
        <f t="shared" ref="ID35" si="241">ID34</f>
        <v>7.5162327869945065</v>
      </c>
      <c r="IE35" s="21">
        <f t="shared" ref="IE35" si="242">IE34</f>
        <v>9.5356621388007277</v>
      </c>
      <c r="IF35" s="21">
        <f t="shared" ref="IF35" si="243">IF34</f>
        <v>7.5723812490175435</v>
      </c>
      <c r="IG35" s="21">
        <f t="shared" ref="IG35" si="244">IG34</f>
        <v>9.5356621388007277</v>
      </c>
      <c r="IH35" s="21">
        <f t="shared" ref="IH35" si="245">IH34</f>
        <v>7.5162327869945065</v>
      </c>
      <c r="II35" s="21">
        <f t="shared" ref="II35" si="246">II34</f>
        <v>8.5820959249206545</v>
      </c>
      <c r="IJ35" s="21">
        <f t="shared" ref="IJ35" si="247">IJ34</f>
        <v>7.6285297110405814</v>
      </c>
      <c r="IK35" s="21">
        <f t="shared" ref="IK35" si="248">IK34</f>
        <v>7.5162327869945065</v>
      </c>
      <c r="IL35" s="21">
        <f t="shared" ref="IL35" si="249">IL34</f>
        <v>7.5162327869945065</v>
      </c>
      <c r="IM35" s="21">
        <f t="shared" ref="IM35" si="250">IM34</f>
        <v>9.5356621388007277</v>
      </c>
      <c r="IN35" s="21">
        <f t="shared" ref="IN35" si="251">IN34</f>
        <v>7.5162327869945065</v>
      </c>
      <c r="IO35" s="21">
        <f t="shared" ref="IO35" si="252">IO34</f>
        <v>8.5820959249206545</v>
      </c>
      <c r="IP35" s="21">
        <f t="shared" ref="IP35" si="253">IP34</f>
        <v>7.6285297110405814</v>
      </c>
      <c r="IQ35" s="21">
        <f t="shared" ref="IQ35" si="254">IQ34</f>
        <v>9.5356621388007277</v>
      </c>
      <c r="IR35" s="21">
        <f t="shared" ref="IR35" si="255">IR34</f>
        <v>7.5723812490175435</v>
      </c>
      <c r="IS35" s="21">
        <f t="shared" ref="IS35" si="256">IS34</f>
        <v>7.6285297110405814</v>
      </c>
      <c r="IT35" s="21">
        <f t="shared" ref="IT35" si="257">IT34</f>
        <v>7.5162327869945065</v>
      </c>
      <c r="IU35" s="21">
        <f t="shared" ref="IU35" si="258">IU34</f>
        <v>8.5820959249206545</v>
      </c>
      <c r="IV35" s="21">
        <f t="shared" ref="IV35" si="259">IV34</f>
        <v>9.5356621388007277</v>
      </c>
      <c r="IW35" s="21">
        <f t="shared" ref="IW35" si="260">IW34</f>
        <v>9.5356621388007277</v>
      </c>
      <c r="IX35" s="21">
        <f t="shared" ref="IX35" si="261">IX34</f>
        <v>9.5356621388007277</v>
      </c>
      <c r="IY35" s="21">
        <f t="shared" ref="IY35" si="262">IY34</f>
        <v>7.6285297110405814</v>
      </c>
      <c r="IZ35" s="21">
        <f t="shared" ref="IZ35" si="263">IZ34</f>
        <v>8.5820959249206545</v>
      </c>
      <c r="JA35" s="21">
        <f t="shared" ref="JA35" si="264">JA34</f>
        <v>9.5356621388007277</v>
      </c>
      <c r="JB35" s="21">
        <f t="shared" ref="JB35" si="265">JB34</f>
        <v>8.5820959249206545</v>
      </c>
      <c r="JC35" s="21">
        <f t="shared" ref="JC35" si="266">JC34</f>
        <v>7.5162327869945065</v>
      </c>
      <c r="JD35" s="21">
        <f t="shared" ref="JD35" si="267">JD34</f>
        <v>8.5820959249206545</v>
      </c>
      <c r="JE35" s="21">
        <f t="shared" si="12"/>
        <v>9.5356621388007277</v>
      </c>
      <c r="JF35" s="21">
        <f t="shared" ref="JF35" si="268">JF34</f>
        <v>7.5723812490175435</v>
      </c>
      <c r="JG35" s="21">
        <f t="shared" ref="JG35" si="269">JG34</f>
        <v>7.5723812490175435</v>
      </c>
      <c r="JH35" s="21">
        <f t="shared" ref="JH35" si="270">JH34</f>
        <v>9.5356621388007277</v>
      </c>
      <c r="JI35" s="21">
        <f t="shared" ref="JI35" si="271">JI34</f>
        <v>7.5723812490175435</v>
      </c>
      <c r="JJ35" s="21">
        <f t="shared" ref="JJ35" si="272">JJ34</f>
        <v>7.5723812490175435</v>
      </c>
      <c r="JK35" s="21">
        <f t="shared" ref="JK35" si="273">JK34</f>
        <v>9.5356621388007277</v>
      </c>
      <c r="JL35" s="21">
        <f t="shared" ref="JL35" si="274">JL34</f>
        <v>7.6285297110405814</v>
      </c>
      <c r="JM35" s="21">
        <f t="shared" ref="JM35" si="275">JM34</f>
        <v>8.5820959249206545</v>
      </c>
      <c r="JN35" s="21">
        <f t="shared" ref="JN35" si="276">JN34</f>
        <v>9.5356621388007277</v>
      </c>
      <c r="JO35" s="21">
        <f t="shared" ref="JO35" si="277">JO34</f>
        <v>7.6285297110405814</v>
      </c>
      <c r="JP35" s="21">
        <f t="shared" ref="JP35" si="278">JP34</f>
        <v>7.6285297110405814</v>
      </c>
      <c r="JQ35" s="21">
        <f t="shared" ref="JQ35" si="279">JQ34</f>
        <v>7.5162327869945065</v>
      </c>
      <c r="JR35" s="21">
        <f t="shared" ref="JR35" si="280">JR34</f>
        <v>8.5820959249206545</v>
      </c>
      <c r="JS35" s="21">
        <f t="shared" ref="JS35" si="281">JS34</f>
        <v>7.5723812490175435</v>
      </c>
      <c r="JT35" s="21">
        <f t="shared" ref="JT35" si="282">JT34</f>
        <v>7.5162327869945065</v>
      </c>
      <c r="JU35" s="21">
        <f t="shared" ref="JU35" si="283">JU34</f>
        <v>7.6285297110405814</v>
      </c>
      <c r="JV35" s="21">
        <f t="shared" ref="JV35" si="284">JV34</f>
        <v>7.6285297110405814</v>
      </c>
      <c r="JW35" s="21">
        <f t="shared" ref="JW35" si="285">JW34</f>
        <v>7.6285297110405814</v>
      </c>
      <c r="JX35" s="21">
        <f t="shared" ref="JX35" si="286">JX34</f>
        <v>7.5162327869945065</v>
      </c>
      <c r="JY35" s="21">
        <f t="shared" ref="JY35" si="287">JY34</f>
        <v>7.6285297110405814</v>
      </c>
      <c r="JZ35" s="21">
        <f t="shared" ref="JZ35" si="288">JZ34</f>
        <v>7.5162327869945065</v>
      </c>
      <c r="KA35" s="21">
        <f t="shared" ref="KA35" si="289">KA34</f>
        <v>9.5356621388007277</v>
      </c>
      <c r="KB35" s="21">
        <f t="shared" ref="KB35" si="290">KB34</f>
        <v>7.5723812490175435</v>
      </c>
      <c r="KC35" s="21">
        <f t="shared" ref="KC35" si="291">KC34</f>
        <v>7.5723812490175435</v>
      </c>
      <c r="KD35" s="21">
        <f t="shared" ref="KD35" si="292">KD34</f>
        <v>9.5356621388007277</v>
      </c>
      <c r="KE35" s="21">
        <f t="shared" ref="KE35" si="293">KE34</f>
        <v>7.5723812490175435</v>
      </c>
      <c r="KF35" s="21">
        <f t="shared" ref="KF35" si="294">KF34</f>
        <v>7.6285297110405814</v>
      </c>
      <c r="KG35" s="21">
        <f t="shared" ref="KG35" si="295">KG34</f>
        <v>8.5820959249206545</v>
      </c>
      <c r="KH35" s="21">
        <f t="shared" ref="KH35" si="296">KH34</f>
        <v>8.5820959249206545</v>
      </c>
      <c r="KI35" s="21">
        <f t="shared" ref="KI35" si="297">KI34</f>
        <v>7.5162327869945065</v>
      </c>
      <c r="KJ35" s="21">
        <f t="shared" ref="KJ35" si="298">KJ34</f>
        <v>7.5723812490175435</v>
      </c>
      <c r="KK35" s="21">
        <f t="shared" ref="KK35" si="299">KK34</f>
        <v>7.5162327869945065</v>
      </c>
      <c r="KL35" s="21">
        <f t="shared" ref="KL35" si="300">KL34</f>
        <v>7.6285297110405814</v>
      </c>
      <c r="KM35" s="21">
        <f t="shared" ref="KM35" si="301">KM34</f>
        <v>8.5820959249206545</v>
      </c>
      <c r="KN35" s="21">
        <f t="shared" ref="KN35" si="302">KN34</f>
        <v>7.5723812490175435</v>
      </c>
      <c r="KO35" s="21">
        <f t="shared" ref="KO35" si="303">KO34</f>
        <v>8.5820959249206545</v>
      </c>
      <c r="KP35" s="21">
        <f t="shared" ref="KP35" si="304">KP34</f>
        <v>7.5723812490175435</v>
      </c>
      <c r="KQ35" s="21">
        <f t="shared" ref="KQ35" si="305">KQ34</f>
        <v>7.5162327869945065</v>
      </c>
      <c r="KR35" s="21">
        <f t="shared" ref="KR35" si="306">KR34</f>
        <v>7.5162327869945065</v>
      </c>
      <c r="KS35" s="21">
        <f t="shared" ref="KS35" si="307">KS34</f>
        <v>7.6285297110405814</v>
      </c>
      <c r="KT35" s="21">
        <f t="shared" ref="KT35" si="308">KT34</f>
        <v>7.5723812490175435</v>
      </c>
      <c r="KU35" s="21">
        <f t="shared" ref="KU35" si="309">KU34</f>
        <v>7.6285297110405814</v>
      </c>
      <c r="KV35" s="21">
        <f t="shared" ref="KV35" si="310">KV34</f>
        <v>7.5162327869945065</v>
      </c>
      <c r="KW35" s="21">
        <f t="shared" ref="KW35" si="311">KW34</f>
        <v>7.5723812490175435</v>
      </c>
      <c r="KX35" s="21">
        <f t="shared" ref="KX35" si="312">KX34</f>
        <v>8.5820959249206545</v>
      </c>
      <c r="KY35" s="21">
        <f t="shared" ref="KY35" si="313">KY34</f>
        <v>7.6285297110405814</v>
      </c>
      <c r="KZ35" s="21">
        <f t="shared" ref="KZ35" si="314">KZ34</f>
        <v>9.5356621388007277</v>
      </c>
      <c r="LA35" s="21">
        <f t="shared" ref="LA35" si="315">LA34</f>
        <v>8.5820959249206545</v>
      </c>
      <c r="LB35" s="21">
        <f t="shared" ref="LB35" si="316">LB34</f>
        <v>9.5356621388007277</v>
      </c>
      <c r="LC35" s="21">
        <f t="shared" ref="LC35" si="317">LC34</f>
        <v>7.5162327869945065</v>
      </c>
      <c r="LD35" s="21">
        <f t="shared" ref="LD35" si="318">LD34</f>
        <v>8.5820959249206545</v>
      </c>
      <c r="LE35" s="21">
        <f t="shared" ref="LE35" si="319">LE34</f>
        <v>7.5723812490175435</v>
      </c>
      <c r="LF35" s="21">
        <f t="shared" ref="LF35" si="320">LF34</f>
        <v>8.5820959249206545</v>
      </c>
      <c r="LG35" s="21">
        <f t="shared" ref="LG35" si="321">LG34</f>
        <v>8.5820959249206545</v>
      </c>
      <c r="LH35" s="21">
        <f t="shared" ref="LH35" si="322">LH34</f>
        <v>9.5356621388007277</v>
      </c>
      <c r="LI35" s="21">
        <f t="shared" ref="LI35" si="323">LI34</f>
        <v>7.5723812490175435</v>
      </c>
      <c r="LJ35" s="21">
        <f t="shared" ref="LJ35" si="324">LJ34</f>
        <v>9.5356621388007277</v>
      </c>
      <c r="LK35" s="21">
        <f t="shared" ref="LK35" si="325">LK34</f>
        <v>7.5723812490175435</v>
      </c>
      <c r="LL35" s="21">
        <f t="shared" ref="LL35" si="326">LL34</f>
        <v>7.5162327869945065</v>
      </c>
      <c r="LM35" s="21">
        <f t="shared" ref="LM35" si="327">LM34</f>
        <v>8.5820959249206545</v>
      </c>
      <c r="LN35" s="21">
        <f t="shared" ref="LN35" si="328">LN34</f>
        <v>7.5723812490175435</v>
      </c>
      <c r="LO35" s="21">
        <f t="shared" ref="LO35" si="329">LO34</f>
        <v>7.5162327869945065</v>
      </c>
      <c r="LP35" s="21">
        <f t="shared" ref="LP35" si="330">LP34</f>
        <v>7.6285297110405814</v>
      </c>
      <c r="LQ35" s="21">
        <f t="shared" si="13"/>
        <v>9.5356621388007277</v>
      </c>
      <c r="LR35" s="21">
        <f t="shared" ref="LR35" si="331">LR34</f>
        <v>8.5820959249206545</v>
      </c>
      <c r="LS35" s="21">
        <f t="shared" ref="LS35" si="332">LS34</f>
        <v>9.5356621388007277</v>
      </c>
      <c r="LT35" s="21">
        <f t="shared" ref="LT35" si="333">LT34</f>
        <v>7.5723812490175435</v>
      </c>
      <c r="LU35" s="21">
        <f t="shared" ref="LU35" si="334">LU34</f>
        <v>9.5356621388007277</v>
      </c>
      <c r="LV35" s="21">
        <f t="shared" ref="LV35" si="335">LV34</f>
        <v>7.6285297110405814</v>
      </c>
      <c r="LW35" s="21">
        <f t="shared" ref="LW35" si="336">LW34</f>
        <v>7.5723812490175435</v>
      </c>
      <c r="LX35" s="21">
        <f t="shared" ref="LX35" si="337">LX34</f>
        <v>7.5162327869945065</v>
      </c>
      <c r="LY35" s="21">
        <f t="shared" ref="LY35" si="338">LY34</f>
        <v>7.5162327869945065</v>
      </c>
      <c r="LZ35" s="21">
        <f t="shared" ref="LZ35" si="339">LZ34</f>
        <v>7.5723812490175435</v>
      </c>
      <c r="MA35" s="21">
        <f t="shared" ref="MA35" si="340">MA34</f>
        <v>7.5162327869945065</v>
      </c>
      <c r="MB35" s="21">
        <f t="shared" ref="MB35" si="341">MB34</f>
        <v>7.5723812490175435</v>
      </c>
      <c r="MC35" s="21">
        <f t="shared" ref="MC35" si="342">MC34</f>
        <v>9.5356621388007277</v>
      </c>
      <c r="MD35" s="21">
        <f t="shared" ref="MD35" si="343">MD34</f>
        <v>7.6285297110405814</v>
      </c>
      <c r="ME35" s="21">
        <f t="shared" ref="ME35" si="344">ME34</f>
        <v>7.5162327869945065</v>
      </c>
      <c r="MF35" s="21">
        <f t="shared" ref="MF35" si="345">MF34</f>
        <v>9.5356621388007277</v>
      </c>
      <c r="MG35" s="21">
        <f t="shared" ref="MG35" si="346">MG34</f>
        <v>8.5820959249206545</v>
      </c>
      <c r="MH35" s="21">
        <f t="shared" ref="MH35" si="347">MH34</f>
        <v>7.5162327869945065</v>
      </c>
      <c r="MI35" s="21">
        <f t="shared" ref="MI35" si="348">MI34</f>
        <v>7.5162327869945065</v>
      </c>
      <c r="MJ35" s="21">
        <f t="shared" ref="MJ35" si="349">MJ34</f>
        <v>7.6285297110405814</v>
      </c>
      <c r="MK35" s="21">
        <f t="shared" ref="MK35" si="350">MK34</f>
        <v>9.5356621388007277</v>
      </c>
      <c r="ML35" s="21">
        <f t="shared" ref="ML35" si="351">ML34</f>
        <v>8.5820959249206545</v>
      </c>
      <c r="MM35" s="21">
        <f t="shared" ref="MM35" si="352">MM34</f>
        <v>7.5162327869945065</v>
      </c>
      <c r="MN35" s="21">
        <f t="shared" ref="MN35" si="353">MN34</f>
        <v>7.5723812490175435</v>
      </c>
      <c r="MO35" s="21">
        <f t="shared" ref="MO35" si="354">MO34</f>
        <v>9.5356621388007277</v>
      </c>
      <c r="MP35" s="21">
        <f t="shared" ref="MP35" si="355">MP34</f>
        <v>7.5723812490175435</v>
      </c>
      <c r="MQ35" s="21">
        <f t="shared" ref="MQ35" si="356">MQ34</f>
        <v>9.5356621388007277</v>
      </c>
      <c r="MR35" s="21">
        <f t="shared" ref="MR35" si="357">MR34</f>
        <v>7.6285297110405814</v>
      </c>
      <c r="MS35" s="21">
        <f t="shared" ref="MS35" si="358">MS34</f>
        <v>7.5162327869945065</v>
      </c>
      <c r="MT35" s="21">
        <f t="shared" ref="MT35" si="359">MT34</f>
        <v>7.5723812490175435</v>
      </c>
      <c r="MU35" s="21">
        <f t="shared" ref="MU35" si="360">MU34</f>
        <v>8.5820959249206545</v>
      </c>
      <c r="MV35" s="21">
        <f t="shared" ref="MV35" si="361">MV34</f>
        <v>7.5723812490175435</v>
      </c>
      <c r="MW35" s="21">
        <f t="shared" ref="MW35" si="362">MW34</f>
        <v>9.5356621388007277</v>
      </c>
      <c r="MX35" s="21">
        <f t="shared" ref="MX35" si="363">MX34</f>
        <v>7.6285297110405814</v>
      </c>
      <c r="MY35" s="21">
        <f t="shared" ref="MY35" si="364">MY34</f>
        <v>8.5820959249206545</v>
      </c>
      <c r="MZ35" s="21">
        <f t="shared" ref="MZ35" si="365">MZ34</f>
        <v>7.5723812490175435</v>
      </c>
      <c r="NA35" s="21">
        <f t="shared" ref="NA35" si="366">NA34</f>
        <v>7.6285297110405814</v>
      </c>
      <c r="NB35" s="21">
        <f t="shared" ref="NB35" si="367">NB34</f>
        <v>7.6285297110405814</v>
      </c>
      <c r="NC35" s="21">
        <f t="shared" ref="NC35" si="368">NC34</f>
        <v>8.5820959249206545</v>
      </c>
      <c r="ND35" s="21">
        <f t="shared" ref="ND35" si="369">ND34</f>
        <v>9.5356621388007277</v>
      </c>
      <c r="NE35" s="21">
        <f t="shared" ref="NE35" si="370">NE34</f>
        <v>7.6285297110405814</v>
      </c>
      <c r="NF35" s="21">
        <f t="shared" ref="NF35" si="371">NF34</f>
        <v>7.5162327869945065</v>
      </c>
      <c r="NG35" s="21">
        <f t="shared" ref="NG35" si="372">NG34</f>
        <v>9.5356621388007277</v>
      </c>
      <c r="NH35" s="21">
        <f t="shared" ref="NH35" si="373">NH34</f>
        <v>7.6285297110405814</v>
      </c>
      <c r="NI35" s="21">
        <f t="shared" ref="NI35" si="374">NI34</f>
        <v>7.5723812490175435</v>
      </c>
      <c r="NJ35" s="21">
        <f t="shared" ref="NJ35" si="375">NJ34</f>
        <v>7.6285297110405814</v>
      </c>
      <c r="NK35" s="21">
        <f t="shared" ref="NK35" si="376">NK34</f>
        <v>9.5356621388007277</v>
      </c>
      <c r="NL35" s="21">
        <f t="shared" ref="NL35" si="377">NL34</f>
        <v>7.5723812490175435</v>
      </c>
      <c r="NM35" s="21">
        <f t="shared" ref="NM35" si="378">NM34</f>
        <v>7.5723812490175435</v>
      </c>
      <c r="NN35" s="21">
        <f t="shared" ref="NN35" si="379">NN34</f>
        <v>7.5162327869945065</v>
      </c>
      <c r="NO35" s="21">
        <f t="shared" ref="NO35" si="380">NO34</f>
        <v>7.5723812490175435</v>
      </c>
      <c r="NP35" s="21">
        <f t="shared" ref="NP35" si="381">NP34</f>
        <v>8.5820959249206545</v>
      </c>
      <c r="NQ35" s="21">
        <f t="shared" ref="NQ35" si="382">NQ34</f>
        <v>7.5162327869945065</v>
      </c>
      <c r="NR35" s="21">
        <f t="shared" ref="NR35" si="383">NR34</f>
        <v>8.5820959249206545</v>
      </c>
      <c r="NS35" s="21">
        <f t="shared" ref="NS35" si="384">NS34</f>
        <v>9.5356621388007277</v>
      </c>
      <c r="NT35" s="21">
        <f t="shared" ref="NT35" si="385">NT34</f>
        <v>7.5162327869945065</v>
      </c>
      <c r="NU35" s="21">
        <f t="shared" ref="NU35" si="386">NU34</f>
        <v>7.6285297110405814</v>
      </c>
      <c r="NV35" s="21">
        <f t="shared" ref="NV35" si="387">NV34</f>
        <v>7.5162327869945065</v>
      </c>
      <c r="NW35" s="21">
        <f t="shared" ref="NW35" si="388">NW34</f>
        <v>7.5162327869945065</v>
      </c>
      <c r="NX35" s="21">
        <f t="shared" ref="NX35" si="389">NX34</f>
        <v>8.5820959249206545</v>
      </c>
      <c r="NY35" s="21">
        <f t="shared" ref="NY35" si="390">NY34</f>
        <v>8.5820959249206545</v>
      </c>
      <c r="NZ35" s="21">
        <f t="shared" ref="NZ35" si="391">NZ34</f>
        <v>7.5723812490175435</v>
      </c>
      <c r="OA35" s="21">
        <f t="shared" ref="OA35" si="392">OA34</f>
        <v>7.5162327869945065</v>
      </c>
      <c r="OB35" s="21">
        <f t="shared" ref="OB35" si="393">OB34</f>
        <v>7.5162327869945065</v>
      </c>
      <c r="OC35" s="21">
        <f t="shared" si="14"/>
        <v>9.5356621388007277</v>
      </c>
      <c r="OD35" s="21">
        <f t="shared" ref="OD35" si="394">OD34</f>
        <v>7.5723812490175435</v>
      </c>
      <c r="OE35" s="21">
        <f t="shared" ref="OE35" si="395">OE34</f>
        <v>7.5162327869945065</v>
      </c>
      <c r="OF35" s="21">
        <f t="shared" ref="OF35" si="396">OF34</f>
        <v>7.5723812490175435</v>
      </c>
      <c r="OG35" s="21">
        <f t="shared" ref="OG35" si="397">OG34</f>
        <v>8.5820959249206545</v>
      </c>
      <c r="OH35" s="21">
        <f t="shared" ref="OH35" si="398">OH34</f>
        <v>8.5820959249206545</v>
      </c>
      <c r="OI35" s="21">
        <f t="shared" ref="OI35" si="399">OI34</f>
        <v>7.5162327869945065</v>
      </c>
      <c r="OJ35" s="21">
        <f t="shared" ref="OJ35" si="400">OJ34</f>
        <v>7.5162327869945065</v>
      </c>
      <c r="OK35" s="21">
        <f t="shared" ref="OK35" si="401">OK34</f>
        <v>9.5356621388007277</v>
      </c>
      <c r="OL35" s="21">
        <f t="shared" ref="OL35" si="402">OL34</f>
        <v>7.6285297110405814</v>
      </c>
      <c r="OM35" s="21">
        <f t="shared" ref="OM35" si="403">OM34</f>
        <v>8.5820959249206545</v>
      </c>
      <c r="ON35" s="21">
        <f t="shared" ref="ON35" si="404">ON34</f>
        <v>7.5162327869945065</v>
      </c>
      <c r="OO35" s="21">
        <f t="shared" ref="OO35" si="405">OO34</f>
        <v>7.6285297110405814</v>
      </c>
      <c r="OP35" s="21">
        <f t="shared" ref="OP35" si="406">OP34</f>
        <v>7.5723812490175435</v>
      </c>
      <c r="OQ35" s="21">
        <f t="shared" ref="OQ35" si="407">OQ34</f>
        <v>8.5820959249206545</v>
      </c>
      <c r="OR35" s="21">
        <f t="shared" ref="OR35" si="408">OR34</f>
        <v>7.6285297110405814</v>
      </c>
      <c r="OS35" s="21">
        <f t="shared" ref="OS35" si="409">OS34</f>
        <v>7.5162327869945065</v>
      </c>
      <c r="OT35" s="21">
        <f t="shared" ref="OT35" si="410">OT34</f>
        <v>8.5820959249206545</v>
      </c>
      <c r="OU35" s="21">
        <f t="shared" ref="OU35" si="411">OU34</f>
        <v>7.5162327869945065</v>
      </c>
      <c r="OV35" s="21">
        <f t="shared" ref="OV35" si="412">OV34</f>
        <v>7.6285297110405814</v>
      </c>
      <c r="OW35" s="21">
        <f t="shared" ref="OW35" si="413">OW34</f>
        <v>9.5356621388007277</v>
      </c>
      <c r="OX35" s="21">
        <f t="shared" ref="OX35" si="414">OX34</f>
        <v>7.6285297110405814</v>
      </c>
      <c r="OY35" s="21">
        <f t="shared" ref="OY35" si="415">OY34</f>
        <v>8.5820959249206545</v>
      </c>
      <c r="OZ35" s="21">
        <f t="shared" ref="OZ35" si="416">OZ34</f>
        <v>7.5162327869945065</v>
      </c>
      <c r="PA35" s="21">
        <f t="shared" ref="PA35" si="417">PA34</f>
        <v>7.6285297110405814</v>
      </c>
      <c r="PB35" s="21">
        <f t="shared" ref="PB35" si="418">PB34</f>
        <v>8.5820959249206545</v>
      </c>
      <c r="PC35" s="21">
        <f t="shared" ref="PC35" si="419">PC34</f>
        <v>9.5356621388007277</v>
      </c>
      <c r="PD35" s="21">
        <f t="shared" ref="PD35" si="420">PD34</f>
        <v>7.6285297110405814</v>
      </c>
      <c r="PE35" s="21">
        <f t="shared" ref="PE35" si="421">PE34</f>
        <v>8.5820959249206545</v>
      </c>
      <c r="PF35" s="21">
        <f t="shared" ref="PF35" si="422">PF34</f>
        <v>7.6285297110405814</v>
      </c>
      <c r="PG35" s="21">
        <f t="shared" ref="PG35" si="423">PG34</f>
        <v>9.5356621388007277</v>
      </c>
      <c r="PH35" s="21">
        <f t="shared" ref="PH35" si="424">PH34</f>
        <v>8.5820959249206545</v>
      </c>
      <c r="PI35" s="21">
        <f t="shared" ref="PI35" si="425">PI34</f>
        <v>7.5723812490175435</v>
      </c>
      <c r="PJ35" s="21">
        <f t="shared" ref="PJ35" si="426">PJ34</f>
        <v>7.5162327869945065</v>
      </c>
      <c r="PK35" s="21">
        <f t="shared" ref="PK35" si="427">PK34</f>
        <v>7.5723812490175435</v>
      </c>
      <c r="PL35" s="21">
        <f t="shared" ref="PL35" si="428">PL34</f>
        <v>8.5820959249206545</v>
      </c>
      <c r="PM35" s="21">
        <f t="shared" ref="PM35" si="429">PM34</f>
        <v>7.5723812490175435</v>
      </c>
      <c r="PN35" s="21">
        <f t="shared" ref="PN35" si="430">PN34</f>
        <v>9.5356621388007277</v>
      </c>
      <c r="PO35" s="21">
        <f t="shared" ref="PO35" si="431">PO34</f>
        <v>9.5356621388007277</v>
      </c>
      <c r="PP35" s="21">
        <f t="shared" ref="PP35" si="432">PP34</f>
        <v>7.5162327869945065</v>
      </c>
      <c r="PQ35" s="21">
        <f t="shared" ref="PQ35" si="433">PQ34</f>
        <v>8.5820959249206545</v>
      </c>
      <c r="PR35" s="21">
        <f t="shared" ref="PR35" si="434">PR34</f>
        <v>8.5820959249206545</v>
      </c>
      <c r="PS35" s="21">
        <f t="shared" ref="PS35" si="435">PS34</f>
        <v>9.5356621388007277</v>
      </c>
      <c r="PT35" s="21">
        <f t="shared" ref="PT35" si="436">PT34</f>
        <v>7.5162327869945065</v>
      </c>
      <c r="PU35" s="21">
        <f t="shared" ref="PU35" si="437">PU34</f>
        <v>8.5820959249206545</v>
      </c>
      <c r="PV35" s="21">
        <f t="shared" ref="PV35" si="438">PV34</f>
        <v>8.5820959249206545</v>
      </c>
      <c r="PW35" s="21">
        <f t="shared" ref="PW35" si="439">PW34</f>
        <v>7.6285297110405814</v>
      </c>
      <c r="PX35" s="21">
        <f t="shared" ref="PX35" si="440">PX34</f>
        <v>7.6285297110405814</v>
      </c>
      <c r="PY35" s="21">
        <f t="shared" ref="PY35" si="441">PY34</f>
        <v>8.5820959249206545</v>
      </c>
      <c r="PZ35" s="21">
        <f t="shared" ref="PZ35" si="442">PZ34</f>
        <v>7.5162327869945065</v>
      </c>
      <c r="QA35" s="21">
        <f t="shared" ref="QA35" si="443">QA34</f>
        <v>7.6285297110405814</v>
      </c>
      <c r="QB35" s="21">
        <f t="shared" ref="QB35" si="444">QB34</f>
        <v>9.5356621388007277</v>
      </c>
      <c r="QC35" s="21">
        <f t="shared" ref="QC35" si="445">QC34</f>
        <v>9.5356621388007277</v>
      </c>
      <c r="QD35" s="21">
        <f t="shared" ref="QD35" si="446">QD34</f>
        <v>9.5356621388007277</v>
      </c>
      <c r="QE35" s="21">
        <f t="shared" ref="QE35" si="447">QE34</f>
        <v>7.6285297110405814</v>
      </c>
      <c r="QF35" s="21">
        <f t="shared" ref="QF35" si="448">QF34</f>
        <v>9.5356621388007277</v>
      </c>
      <c r="QG35" s="21">
        <f t="shared" ref="QG35" si="449">QG34</f>
        <v>9.5356621388007277</v>
      </c>
      <c r="QH35" s="21">
        <f t="shared" ref="QH35" si="450">QH34</f>
        <v>7.5723812490175435</v>
      </c>
      <c r="QI35" s="21">
        <f t="shared" ref="QI35" si="451">QI34</f>
        <v>7.6285297110405814</v>
      </c>
      <c r="QJ35" s="21">
        <f t="shared" ref="QJ35" si="452">QJ34</f>
        <v>8.5820959249206545</v>
      </c>
      <c r="QK35" s="21">
        <f t="shared" ref="QK35" si="453">QK34</f>
        <v>9.5356621388007277</v>
      </c>
      <c r="QL35" s="21">
        <f t="shared" ref="QL35" si="454">QL34</f>
        <v>7.6285297110405814</v>
      </c>
      <c r="QM35" s="21">
        <f t="shared" ref="QM35" si="455">QM34</f>
        <v>9.5356621388007277</v>
      </c>
      <c r="QN35" s="21">
        <f t="shared" ref="QN35" si="456">QN34</f>
        <v>7.5162327869945065</v>
      </c>
      <c r="QO35" s="21">
        <f t="shared" si="15"/>
        <v>7.5723812490175435</v>
      </c>
      <c r="QP35" s="21">
        <f t="shared" si="7"/>
        <v>7.5723812490175435</v>
      </c>
      <c r="QQ35" s="21">
        <f t="shared" si="7"/>
        <v>9.5356621388007277</v>
      </c>
      <c r="QR35" s="21">
        <f t="shared" si="7"/>
        <v>7.5162327869945065</v>
      </c>
      <c r="QS35" s="21">
        <f t="shared" si="7"/>
        <v>8.5820959249206545</v>
      </c>
      <c r="QT35" s="21">
        <f t="shared" si="7"/>
        <v>8.5820959249206545</v>
      </c>
      <c r="QU35" s="21">
        <f t="shared" si="7"/>
        <v>7.6285297110405814</v>
      </c>
      <c r="QV35" s="21">
        <f t="shared" si="7"/>
        <v>8.5820959249206545</v>
      </c>
      <c r="QW35" s="21">
        <f t="shared" si="7"/>
        <v>7.6285297110405814</v>
      </c>
      <c r="QX35" s="21">
        <f t="shared" si="7"/>
        <v>7.5723812490175435</v>
      </c>
      <c r="QY35" s="21">
        <f t="shared" si="7"/>
        <v>7.5723812490175435</v>
      </c>
      <c r="QZ35" s="21">
        <f t="shared" si="7"/>
        <v>8.5820959249206545</v>
      </c>
      <c r="RA35" s="21">
        <f t="shared" si="7"/>
        <v>9.5356621388007277</v>
      </c>
      <c r="RB35" s="21">
        <f t="shared" si="7"/>
        <v>7.6285297110405814</v>
      </c>
      <c r="RC35" s="21">
        <f t="shared" si="7"/>
        <v>8.5820959249206545</v>
      </c>
      <c r="RD35" s="21">
        <f t="shared" si="7"/>
        <v>7.5162327869945065</v>
      </c>
      <c r="RE35" s="21">
        <f t="shared" si="7"/>
        <v>7.5162327869945065</v>
      </c>
      <c r="RF35" s="21">
        <f t="shared" si="7"/>
        <v>8.5820959249206545</v>
      </c>
      <c r="RG35" s="21">
        <f t="shared" si="7"/>
        <v>9.5356621388007277</v>
      </c>
      <c r="RH35" s="21">
        <f t="shared" si="7"/>
        <v>7.5162327869945065</v>
      </c>
      <c r="RI35" s="21">
        <f t="shared" si="7"/>
        <v>8.5820959249206545</v>
      </c>
      <c r="RJ35" s="21">
        <f t="shared" si="7"/>
        <v>8.5820959249206545</v>
      </c>
      <c r="RK35" s="21">
        <f t="shared" si="7"/>
        <v>9.5356621388007277</v>
      </c>
      <c r="RL35" s="21">
        <f t="shared" si="7"/>
        <v>7.5723812490175435</v>
      </c>
      <c r="RM35" s="21">
        <f t="shared" si="7"/>
        <v>7.5723812490175435</v>
      </c>
      <c r="RN35" s="21">
        <f t="shared" si="7"/>
        <v>8.5820959249206545</v>
      </c>
      <c r="RO35" s="21">
        <f t="shared" si="7"/>
        <v>7.6285297110405814</v>
      </c>
      <c r="RP35" s="21">
        <f t="shared" si="7"/>
        <v>7.6285297110405814</v>
      </c>
      <c r="RQ35" s="21">
        <f t="shared" si="7"/>
        <v>7.5162327869945065</v>
      </c>
      <c r="RR35" s="21">
        <f t="shared" si="7"/>
        <v>9.5356621388007277</v>
      </c>
      <c r="RS35" s="21">
        <f t="shared" si="7"/>
        <v>7.5723812490175435</v>
      </c>
      <c r="RT35" s="21">
        <f t="shared" si="7"/>
        <v>8.5820959249206545</v>
      </c>
      <c r="RU35" s="21">
        <f t="shared" si="7"/>
        <v>7.6285297110405814</v>
      </c>
      <c r="RV35" s="21">
        <f t="shared" si="7"/>
        <v>7.6285297110405814</v>
      </c>
      <c r="RW35" s="21">
        <f t="shared" si="7"/>
        <v>8.5820959249206545</v>
      </c>
      <c r="RX35" s="21">
        <f t="shared" si="7"/>
        <v>7.5162327869945065</v>
      </c>
      <c r="RY35" s="21">
        <f t="shared" si="7"/>
        <v>7.5162327869945065</v>
      </c>
      <c r="RZ35" s="21">
        <f t="shared" si="7"/>
        <v>8.5820959249206545</v>
      </c>
      <c r="SA35" s="21">
        <f t="shared" si="7"/>
        <v>7.6285297110405814</v>
      </c>
      <c r="SB35" s="21">
        <f t="shared" si="7"/>
        <v>9.5356621388007277</v>
      </c>
      <c r="SC35" s="21">
        <f t="shared" si="7"/>
        <v>7.5723812490175435</v>
      </c>
      <c r="SD35" s="21">
        <f t="shared" si="7"/>
        <v>9.5356621388007277</v>
      </c>
      <c r="SE35" s="21">
        <f t="shared" si="7"/>
        <v>7.5723812490175435</v>
      </c>
      <c r="SF35" s="21">
        <f t="shared" si="7"/>
        <v>9.5356621388007277</v>
      </c>
      <c r="SG35" s="21">
        <f t="shared" si="7"/>
        <v>7.6285297110405814</v>
      </c>
      <c r="SH35" s="21">
        <f t="shared" si="7"/>
        <v>7.6285297110405814</v>
      </c>
      <c r="SI35" s="21">
        <f t="shared" si="7"/>
        <v>8.5820959249206545</v>
      </c>
      <c r="SJ35" s="21">
        <f t="shared" si="7"/>
        <v>8.5820959249206545</v>
      </c>
      <c r="SK35" s="21">
        <f t="shared" si="7"/>
        <v>7.6285297110405814</v>
      </c>
      <c r="SL35" s="21">
        <f t="shared" si="7"/>
        <v>7.5723812490175435</v>
      </c>
      <c r="SM35" s="21">
        <f t="shared" si="7"/>
        <v>7.5723812490175435</v>
      </c>
      <c r="SN35" s="21">
        <f t="shared" si="7"/>
        <v>7.5162327869945065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1"/>
  <sheetViews>
    <sheetView workbookViewId="0">
      <selection activeCell="K29" sqref="K29"/>
    </sheetView>
  </sheetViews>
  <sheetFormatPr defaultRowHeight="14.5" x14ac:dyDescent="0.35"/>
  <cols>
    <col min="1" max="1" width="13.1796875" bestFit="1" customWidth="1"/>
    <col min="2" max="2" width="15.54296875" bestFit="1" customWidth="1"/>
    <col min="3" max="6" width="5" bestFit="1" customWidth="1"/>
    <col min="7" max="7" width="10.81640625" bestFit="1" customWidth="1"/>
  </cols>
  <sheetData>
    <row r="1" spans="1:7" x14ac:dyDescent="0.35">
      <c r="A1" s="1" t="s">
        <v>18</v>
      </c>
      <c r="B1" s="1" t="s">
        <v>15</v>
      </c>
    </row>
    <row r="2" spans="1:7" x14ac:dyDescent="0.35">
      <c r="A2" s="1" t="s">
        <v>17</v>
      </c>
      <c r="B2">
        <v>2022</v>
      </c>
      <c r="C2">
        <v>2023</v>
      </c>
      <c r="D2">
        <v>2024</v>
      </c>
      <c r="E2">
        <v>2025</v>
      </c>
      <c r="F2">
        <v>2026</v>
      </c>
      <c r="G2" t="s">
        <v>16</v>
      </c>
    </row>
    <row r="3" spans="1:7" x14ac:dyDescent="0.35">
      <c r="A3" s="2">
        <v>1</v>
      </c>
      <c r="B3" s="3">
        <v>12</v>
      </c>
      <c r="C3" s="3">
        <v>12</v>
      </c>
      <c r="D3" s="3">
        <v>14</v>
      </c>
      <c r="E3" s="3">
        <v>12</v>
      </c>
      <c r="F3" s="3">
        <v>10</v>
      </c>
      <c r="G3" s="3">
        <v>60</v>
      </c>
    </row>
    <row r="4" spans="1:7" x14ac:dyDescent="0.35">
      <c r="A4" s="2">
        <v>2</v>
      </c>
      <c r="B4" s="3">
        <v>11</v>
      </c>
      <c r="C4" s="3">
        <v>7</v>
      </c>
      <c r="D4" s="3">
        <v>15</v>
      </c>
      <c r="E4" s="3">
        <v>14</v>
      </c>
      <c r="F4" s="3">
        <v>10</v>
      </c>
      <c r="G4" s="3">
        <v>57</v>
      </c>
    </row>
    <row r="5" spans="1:7" x14ac:dyDescent="0.35">
      <c r="A5" s="2">
        <v>3</v>
      </c>
      <c r="B5" s="3">
        <v>15</v>
      </c>
      <c r="C5" s="3">
        <v>18</v>
      </c>
      <c r="D5" s="3">
        <v>11</v>
      </c>
      <c r="E5" s="3">
        <v>16</v>
      </c>
      <c r="F5" s="3">
        <v>4</v>
      </c>
      <c r="G5" s="3">
        <v>64</v>
      </c>
    </row>
    <row r="6" spans="1:7" x14ac:dyDescent="0.35">
      <c r="A6" s="2">
        <v>4</v>
      </c>
      <c r="B6" s="3">
        <v>14</v>
      </c>
      <c r="C6" s="3">
        <v>13</v>
      </c>
      <c r="D6" s="3">
        <v>12</v>
      </c>
      <c r="E6" s="3">
        <v>10</v>
      </c>
      <c r="F6" s="3">
        <v>13</v>
      </c>
      <c r="G6" s="3">
        <v>62</v>
      </c>
    </row>
    <row r="7" spans="1:7" x14ac:dyDescent="0.35">
      <c r="A7" s="2">
        <v>5</v>
      </c>
      <c r="B7" s="3">
        <v>15</v>
      </c>
      <c r="C7" s="3">
        <v>13</v>
      </c>
      <c r="D7" s="3">
        <v>9</v>
      </c>
      <c r="E7" s="3">
        <v>11</v>
      </c>
      <c r="F7" s="3">
        <v>14</v>
      </c>
      <c r="G7" s="3">
        <v>62</v>
      </c>
    </row>
    <row r="8" spans="1:7" x14ac:dyDescent="0.35">
      <c r="A8" s="2">
        <v>6</v>
      </c>
      <c r="B8" s="3">
        <v>10</v>
      </c>
      <c r="C8" s="3">
        <v>11</v>
      </c>
      <c r="D8" s="3">
        <v>10</v>
      </c>
      <c r="E8" s="3">
        <v>21</v>
      </c>
      <c r="F8" s="3">
        <v>12</v>
      </c>
      <c r="G8" s="3">
        <v>64</v>
      </c>
    </row>
    <row r="9" spans="1:7" x14ac:dyDescent="0.35">
      <c r="A9" s="2">
        <v>7</v>
      </c>
      <c r="B9" s="3">
        <v>10</v>
      </c>
      <c r="C9" s="3">
        <v>19</v>
      </c>
      <c r="D9" s="3">
        <v>14</v>
      </c>
      <c r="E9" s="3">
        <v>9</v>
      </c>
      <c r="F9" s="3">
        <v>10</v>
      </c>
      <c r="G9" s="3">
        <v>62</v>
      </c>
    </row>
    <row r="10" spans="1:7" x14ac:dyDescent="0.35">
      <c r="A10" s="2">
        <v>8</v>
      </c>
      <c r="B10" s="3">
        <v>12</v>
      </c>
      <c r="C10" s="3">
        <v>16</v>
      </c>
      <c r="D10" s="3">
        <v>12</v>
      </c>
      <c r="E10" s="3">
        <v>15</v>
      </c>
      <c r="F10" s="3">
        <v>14</v>
      </c>
      <c r="G10" s="3">
        <v>69</v>
      </c>
    </row>
    <row r="11" spans="1:7" x14ac:dyDescent="0.35">
      <c r="A11" s="2" t="s">
        <v>16</v>
      </c>
      <c r="B11" s="3">
        <v>99</v>
      </c>
      <c r="C11" s="3">
        <v>109</v>
      </c>
      <c r="D11" s="3">
        <v>97</v>
      </c>
      <c r="E11" s="3">
        <v>108</v>
      </c>
      <c r="F11" s="3">
        <v>87</v>
      </c>
      <c r="G11" s="3">
        <v>500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A5619-6ED7-46E0-B809-4B84902E91B5}">
  <sheetPr>
    <tabColor theme="9"/>
  </sheetPr>
  <dimension ref="A1:O35"/>
  <sheetViews>
    <sheetView workbookViewId="0">
      <selection activeCell="O13" sqref="O13"/>
    </sheetView>
  </sheetViews>
  <sheetFormatPr defaultRowHeight="14.5" x14ac:dyDescent="0.35"/>
  <cols>
    <col min="2" max="4" width="14.7265625" customWidth="1"/>
    <col min="5" max="5" width="24" customWidth="1"/>
    <col min="6" max="14" width="14.7265625" customWidth="1"/>
  </cols>
  <sheetData>
    <row r="1" spans="1:15" s="31" customFormat="1" ht="58.15" customHeight="1" x14ac:dyDescent="0.35">
      <c r="A1" s="29"/>
      <c r="B1" s="30" t="s">
        <v>20</v>
      </c>
      <c r="C1" s="30" t="s">
        <v>21</v>
      </c>
      <c r="D1" s="29" t="s">
        <v>22</v>
      </c>
      <c r="E1" s="29" t="s">
        <v>23</v>
      </c>
      <c r="F1" s="29" t="s">
        <v>24</v>
      </c>
      <c r="G1" s="29" t="s">
        <v>25</v>
      </c>
      <c r="H1" s="29" t="s">
        <v>26</v>
      </c>
      <c r="I1" s="29" t="s">
        <v>27</v>
      </c>
      <c r="J1" s="29" t="s">
        <v>22</v>
      </c>
      <c r="K1" s="29" t="s">
        <v>23</v>
      </c>
      <c r="L1" s="29" t="s">
        <v>24</v>
      </c>
      <c r="M1" s="29" t="s">
        <v>25</v>
      </c>
      <c r="N1" s="29" t="s">
        <v>26</v>
      </c>
      <c r="O1" s="29" t="s">
        <v>27</v>
      </c>
    </row>
    <row r="2" spans="1:15" x14ac:dyDescent="0.35">
      <c r="A2">
        <v>2020</v>
      </c>
      <c r="B2" s="32">
        <v>75</v>
      </c>
      <c r="C2" s="32">
        <f>B2*('Price Deflator'!$B$21/'Price Deflator'!$B$19)</f>
        <v>77.377594136183902</v>
      </c>
      <c r="D2" s="33">
        <v>5.3085E-2</v>
      </c>
      <c r="E2" s="33">
        <v>4.3313105860386027E-3</v>
      </c>
      <c r="F2" s="33">
        <v>3.1274255196872733E-3</v>
      </c>
      <c r="G2" s="33">
        <v>2.1039099423049751E-3</v>
      </c>
      <c r="H2" s="33">
        <v>7.0261707093623171E-4</v>
      </c>
      <c r="I2" s="33">
        <f>SUM(D2:H2)</f>
        <v>6.335026311896709E-2</v>
      </c>
      <c r="J2" s="34">
        <f t="shared" ref="J2:O17" si="0">$C2*D2</f>
        <v>4.1075895847193227</v>
      </c>
      <c r="K2" s="34">
        <f t="shared" si="0"/>
        <v>0.33514639260425183</v>
      </c>
      <c r="L2" s="34">
        <f t="shared" si="0"/>
        <v>0.24199266255350585</v>
      </c>
      <c r="M2" s="34">
        <f t="shared" si="0"/>
        <v>0.16279548961475646</v>
      </c>
      <c r="N2" s="34">
        <f t="shared" si="0"/>
        <v>5.4366818548058068E-2</v>
      </c>
      <c r="O2" s="34">
        <f t="shared" si="0"/>
        <v>4.9018909480398953</v>
      </c>
    </row>
    <row r="3" spans="1:15" x14ac:dyDescent="0.35">
      <c r="A3">
        <v>2021</v>
      </c>
      <c r="B3" s="32">
        <v>76.605418887643438</v>
      </c>
      <c r="C3" s="32">
        <f>B3*('Price Deflator'!$B$21/'Price Deflator'!$B$19)</f>
        <v>79.03390681760574</v>
      </c>
      <c r="D3" s="33">
        <v>5.3085E-2</v>
      </c>
      <c r="E3" s="33">
        <v>4.3313105860386027E-3</v>
      </c>
      <c r="F3" s="33">
        <v>3.1274255196872733E-3</v>
      </c>
      <c r="G3" s="33">
        <v>2.1039099423049751E-3</v>
      </c>
      <c r="H3" s="33">
        <v>7.0261707093623171E-4</v>
      </c>
      <c r="I3" s="33">
        <f t="shared" ref="I3:I32" si="1">SUM(D3:H3)</f>
        <v>6.335026311896709E-2</v>
      </c>
      <c r="J3" s="34">
        <f t="shared" si="0"/>
        <v>4.1955149434126007</v>
      </c>
      <c r="K3" s="34">
        <f t="shared" si="0"/>
        <v>0.34232039725508423</v>
      </c>
      <c r="L3" s="34">
        <f t="shared" si="0"/>
        <v>0.24717265710196618</v>
      </c>
      <c r="M3" s="34">
        <f t="shared" si="0"/>
        <v>0.16628022233276568</v>
      </c>
      <c r="N3" s="34">
        <f t="shared" si="0"/>
        <v>5.5530572112833222E-2</v>
      </c>
      <c r="O3" s="34">
        <f t="shared" si="0"/>
        <v>5.0068187922152507</v>
      </c>
    </row>
    <row r="4" spans="1:15" x14ac:dyDescent="0.35">
      <c r="A4">
        <v>2022</v>
      </c>
      <c r="B4" s="32">
        <v>78.210837775286876</v>
      </c>
      <c r="C4" s="32">
        <f>B4*('Price Deflator'!$B$21/'Price Deflator'!$B$19)</f>
        <v>80.690219499027577</v>
      </c>
      <c r="D4" s="33">
        <v>5.3085E-2</v>
      </c>
      <c r="E4" s="33">
        <v>4.3313105860386027E-3</v>
      </c>
      <c r="F4" s="33">
        <v>3.1274255196872733E-3</v>
      </c>
      <c r="G4" s="33">
        <v>2.1039099423049751E-3</v>
      </c>
      <c r="H4" s="33">
        <v>7.0261707093623171E-4</v>
      </c>
      <c r="I4" s="33">
        <f t="shared" si="1"/>
        <v>6.335026311896709E-2</v>
      </c>
      <c r="J4" s="34">
        <f t="shared" si="0"/>
        <v>4.2834403021058787</v>
      </c>
      <c r="K4" s="34">
        <f t="shared" si="0"/>
        <v>0.34949440190591663</v>
      </c>
      <c r="L4" s="34">
        <f t="shared" si="0"/>
        <v>0.25235265165042647</v>
      </c>
      <c r="M4" s="34">
        <f t="shared" si="0"/>
        <v>0.16976495505077488</v>
      </c>
      <c r="N4" s="34">
        <f t="shared" si="0"/>
        <v>5.6694325677608369E-2</v>
      </c>
      <c r="O4" s="34">
        <f t="shared" si="0"/>
        <v>5.1117466363906061</v>
      </c>
    </row>
    <row r="5" spans="1:15" x14ac:dyDescent="0.35">
      <c r="A5">
        <v>2023</v>
      </c>
      <c r="B5" s="32">
        <v>79.816256662930314</v>
      </c>
      <c r="C5" s="32">
        <f>B5*('Price Deflator'!$B$21/'Price Deflator'!$B$19)</f>
        <v>82.346532180449415</v>
      </c>
      <c r="D5" s="33">
        <v>5.3085E-2</v>
      </c>
      <c r="E5" s="33">
        <v>4.3313105860386027E-3</v>
      </c>
      <c r="F5" s="33">
        <v>3.1274255196872733E-3</v>
      </c>
      <c r="G5" s="33">
        <v>2.1039099423049751E-3</v>
      </c>
      <c r="H5" s="33">
        <v>7.0261707093623171E-4</v>
      </c>
      <c r="I5" s="33">
        <f t="shared" si="1"/>
        <v>6.335026311896709E-2</v>
      </c>
      <c r="J5" s="34">
        <f t="shared" si="0"/>
        <v>4.3713656607991576</v>
      </c>
      <c r="K5" s="34">
        <f t="shared" si="0"/>
        <v>0.35666840655674903</v>
      </c>
      <c r="L5" s="34">
        <f t="shared" si="0"/>
        <v>0.25753264619888677</v>
      </c>
      <c r="M5" s="34">
        <f t="shared" si="0"/>
        <v>0.17324968776878411</v>
      </c>
      <c r="N5" s="34">
        <f t="shared" si="0"/>
        <v>5.7858079242383516E-2</v>
      </c>
      <c r="O5" s="34">
        <f t="shared" si="0"/>
        <v>5.2166744805659615</v>
      </c>
    </row>
    <row r="6" spans="1:15" x14ac:dyDescent="0.35">
      <c r="A6">
        <v>2024</v>
      </c>
      <c r="B6" s="32">
        <v>81.421675550573752</v>
      </c>
      <c r="C6" s="32">
        <f>B6*('Price Deflator'!$B$21/'Price Deflator'!$B$19)</f>
        <v>84.002844861871253</v>
      </c>
      <c r="D6" s="33">
        <v>5.3085E-2</v>
      </c>
      <c r="E6" s="33">
        <v>4.3313105860386027E-3</v>
      </c>
      <c r="F6" s="33">
        <v>3.1274255196872733E-3</v>
      </c>
      <c r="G6" s="33">
        <v>2.1039099423049751E-3</v>
      </c>
      <c r="H6" s="33">
        <v>7.0261707093623171E-4</v>
      </c>
      <c r="I6" s="33">
        <f t="shared" si="1"/>
        <v>6.335026311896709E-2</v>
      </c>
      <c r="J6" s="34">
        <f t="shared" si="0"/>
        <v>4.4592910194924356</v>
      </c>
      <c r="K6" s="34">
        <f t="shared" si="0"/>
        <v>0.36384241120758143</v>
      </c>
      <c r="L6" s="34">
        <f t="shared" si="0"/>
        <v>0.26271264074734713</v>
      </c>
      <c r="M6" s="34">
        <f t="shared" si="0"/>
        <v>0.17673442048679333</v>
      </c>
      <c r="N6" s="34">
        <f t="shared" si="0"/>
        <v>5.9021832807158663E-2</v>
      </c>
      <c r="O6" s="34">
        <f t="shared" si="0"/>
        <v>5.3216023247413169</v>
      </c>
    </row>
    <row r="7" spans="1:15" x14ac:dyDescent="0.35">
      <c r="A7">
        <v>2025</v>
      </c>
      <c r="B7" s="32">
        <v>83.027094438217205</v>
      </c>
      <c r="C7" s="32">
        <f>B7*('Price Deflator'!$B$21/'Price Deflator'!$B$19)</f>
        <v>85.659157543293105</v>
      </c>
      <c r="D7" s="33">
        <v>5.3085E-2</v>
      </c>
      <c r="E7" s="33">
        <v>4.3313105860386027E-3</v>
      </c>
      <c r="F7" s="33">
        <v>3.1274255196872733E-3</v>
      </c>
      <c r="G7" s="33">
        <v>2.1039099423049751E-3</v>
      </c>
      <c r="H7" s="33">
        <v>7.0261707093623171E-4</v>
      </c>
      <c r="I7" s="33">
        <f t="shared" si="1"/>
        <v>6.335026311896709E-2</v>
      </c>
      <c r="J7" s="34">
        <f t="shared" si="0"/>
        <v>4.5472163781857144</v>
      </c>
      <c r="K7" s="34">
        <f t="shared" si="0"/>
        <v>0.37101641585841388</v>
      </c>
      <c r="L7" s="34">
        <f t="shared" si="0"/>
        <v>0.26789263529580748</v>
      </c>
      <c r="M7" s="34">
        <f t="shared" si="0"/>
        <v>0.18021915320480256</v>
      </c>
      <c r="N7" s="34">
        <f t="shared" si="0"/>
        <v>6.0185586371933816E-2</v>
      </c>
      <c r="O7" s="34">
        <f t="shared" si="0"/>
        <v>5.4265301689166732</v>
      </c>
    </row>
    <row r="8" spans="1:15" x14ac:dyDescent="0.35">
      <c r="A8">
        <v>2026</v>
      </c>
      <c r="B8" s="32">
        <v>84.248081121132159</v>
      </c>
      <c r="C8" s="32">
        <f>B8*('Price Deflator'!$B$21/'Price Deflator'!$B$19)</f>
        <v>86.918851036576825</v>
      </c>
      <c r="D8" s="33">
        <v>5.3085E-2</v>
      </c>
      <c r="E8" s="33">
        <v>4.3313105860386027E-3</v>
      </c>
      <c r="F8" s="33">
        <v>3.1274255196872733E-3</v>
      </c>
      <c r="G8" s="33">
        <v>2.1039099423049751E-3</v>
      </c>
      <c r="H8" s="33">
        <v>7.0261707093623171E-4</v>
      </c>
      <c r="I8" s="33">
        <f t="shared" si="1"/>
        <v>6.335026311896709E-2</v>
      </c>
      <c r="J8" s="34">
        <f t="shared" si="0"/>
        <v>4.6140872072766808</v>
      </c>
      <c r="K8" s="34">
        <f t="shared" si="0"/>
        <v>0.37647253962103761</v>
      </c>
      <c r="L8" s="34">
        <f t="shared" si="0"/>
        <v>0.27183223287368696</v>
      </c>
      <c r="M8" s="34">
        <f t="shared" si="0"/>
        <v>0.18286943486957907</v>
      </c>
      <c r="N8" s="34">
        <f t="shared" si="0"/>
        <v>6.107066852446226E-2</v>
      </c>
      <c r="O8" s="34">
        <f t="shared" si="0"/>
        <v>5.5063320831654474</v>
      </c>
    </row>
    <row r="9" spans="1:15" x14ac:dyDescent="0.35">
      <c r="A9">
        <v>2027</v>
      </c>
      <c r="B9" s="32">
        <v>85.469067804047114</v>
      </c>
      <c r="C9" s="32">
        <f>B9*('Price Deflator'!$B$21/'Price Deflator'!$B$19)</f>
        <v>88.178544529860531</v>
      </c>
      <c r="D9" s="33">
        <v>5.3085E-2</v>
      </c>
      <c r="E9" s="33">
        <v>4.3313105860386027E-3</v>
      </c>
      <c r="F9" s="33">
        <v>3.1274255196872733E-3</v>
      </c>
      <c r="G9" s="33">
        <v>2.1039099423049751E-3</v>
      </c>
      <c r="H9" s="33">
        <v>7.0261707093623171E-4</v>
      </c>
      <c r="I9" s="33">
        <f t="shared" si="1"/>
        <v>6.335026311896709E-2</v>
      </c>
      <c r="J9" s="34">
        <f t="shared" si="0"/>
        <v>4.6809580363676462</v>
      </c>
      <c r="K9" s="34">
        <f t="shared" si="0"/>
        <v>0.38192866338366127</v>
      </c>
      <c r="L9" s="34">
        <f t="shared" si="0"/>
        <v>0.27577183045156645</v>
      </c>
      <c r="M9" s="34">
        <f t="shared" si="0"/>
        <v>0.18551971653435556</v>
      </c>
      <c r="N9" s="34">
        <f t="shared" si="0"/>
        <v>6.1955750676990683E-2</v>
      </c>
      <c r="O9" s="34">
        <f t="shared" si="0"/>
        <v>5.5861339974142208</v>
      </c>
    </row>
    <row r="10" spans="1:15" x14ac:dyDescent="0.35">
      <c r="A10">
        <v>2028</v>
      </c>
      <c r="B10" s="32">
        <v>86.690054486962069</v>
      </c>
      <c r="C10" s="32">
        <f>B10*('Price Deflator'!$B$21/'Price Deflator'!$B$19)</f>
        <v>89.438238023144251</v>
      </c>
      <c r="D10" s="33">
        <v>5.3085E-2</v>
      </c>
      <c r="E10" s="33">
        <v>4.3313105860386027E-3</v>
      </c>
      <c r="F10" s="33">
        <v>3.1274255196872733E-3</v>
      </c>
      <c r="G10" s="33">
        <v>2.1039099423049751E-3</v>
      </c>
      <c r="H10" s="33">
        <v>7.0261707093623171E-4</v>
      </c>
      <c r="I10" s="33">
        <f t="shared" si="1"/>
        <v>6.335026311896709E-2</v>
      </c>
      <c r="J10" s="34">
        <f t="shared" si="0"/>
        <v>4.7478288654586125</v>
      </c>
      <c r="K10" s="34">
        <f t="shared" si="0"/>
        <v>0.38738478714628499</v>
      </c>
      <c r="L10" s="34">
        <f t="shared" si="0"/>
        <v>0.27971142802944599</v>
      </c>
      <c r="M10" s="34">
        <f t="shared" si="0"/>
        <v>0.18816999819913205</v>
      </c>
      <c r="N10" s="34">
        <f t="shared" si="0"/>
        <v>6.2840832829519119E-2</v>
      </c>
      <c r="O10" s="34">
        <f t="shared" si="0"/>
        <v>5.665935911662995</v>
      </c>
    </row>
    <row r="11" spans="1:15" x14ac:dyDescent="0.35">
      <c r="A11">
        <v>2029</v>
      </c>
      <c r="B11" s="32">
        <v>87.911041169877024</v>
      </c>
      <c r="C11" s="32">
        <f>B11*('Price Deflator'!$B$21/'Price Deflator'!$B$19)</f>
        <v>90.697931516427971</v>
      </c>
      <c r="D11" s="33">
        <v>5.3085E-2</v>
      </c>
      <c r="E11" s="33">
        <v>4.3313105860386027E-3</v>
      </c>
      <c r="F11" s="33">
        <v>3.1274255196872733E-3</v>
      </c>
      <c r="G11" s="33">
        <v>2.1039099423049751E-3</v>
      </c>
      <c r="H11" s="33">
        <v>7.0261707093623171E-4</v>
      </c>
      <c r="I11" s="33">
        <f t="shared" si="1"/>
        <v>6.335026311896709E-2</v>
      </c>
      <c r="J11" s="34">
        <f t="shared" si="0"/>
        <v>4.8146996945495788</v>
      </c>
      <c r="K11" s="34">
        <f t="shared" si="0"/>
        <v>0.39284091090890871</v>
      </c>
      <c r="L11" s="34">
        <f t="shared" si="0"/>
        <v>0.28365102560732547</v>
      </c>
      <c r="M11" s="34">
        <f t="shared" si="0"/>
        <v>0.19082027986390857</v>
      </c>
      <c r="N11" s="34">
        <f t="shared" si="0"/>
        <v>6.3725914982047563E-2</v>
      </c>
      <c r="O11" s="34">
        <f t="shared" si="0"/>
        <v>5.7457378259117702</v>
      </c>
    </row>
    <row r="12" spans="1:15" x14ac:dyDescent="0.35">
      <c r="A12">
        <v>2030</v>
      </c>
      <c r="B12" s="32">
        <v>89.132027852792007</v>
      </c>
      <c r="C12" s="32">
        <f>B12*('Price Deflator'!$B$21/'Price Deflator'!$B$19)</f>
        <v>91.95762500971172</v>
      </c>
      <c r="D12" s="33">
        <v>5.3085E-2</v>
      </c>
      <c r="E12" s="33">
        <v>4.3313105860386027E-3</v>
      </c>
      <c r="F12" s="33">
        <v>3.1274255196872733E-3</v>
      </c>
      <c r="G12" s="33">
        <v>2.1039099423049751E-3</v>
      </c>
      <c r="H12" s="33">
        <v>7.0261707093623171E-4</v>
      </c>
      <c r="I12" s="33">
        <f t="shared" si="1"/>
        <v>6.335026311896709E-2</v>
      </c>
      <c r="J12" s="34">
        <f t="shared" si="0"/>
        <v>4.8815705236405469</v>
      </c>
      <c r="K12" s="34">
        <f t="shared" si="0"/>
        <v>0.39829703467153255</v>
      </c>
      <c r="L12" s="34">
        <f t="shared" si="0"/>
        <v>0.28759062318520506</v>
      </c>
      <c r="M12" s="34">
        <f t="shared" si="0"/>
        <v>0.19347056152868511</v>
      </c>
      <c r="N12" s="34">
        <f t="shared" si="0"/>
        <v>6.461099713457602E-2</v>
      </c>
      <c r="O12" s="34">
        <f t="shared" si="0"/>
        <v>5.8255397401605462</v>
      </c>
    </row>
    <row r="13" spans="1:15" x14ac:dyDescent="0.35">
      <c r="A13">
        <v>2031</v>
      </c>
      <c r="B13" s="32">
        <v>90.353014535706961</v>
      </c>
      <c r="C13" s="32">
        <f>B13*('Price Deflator'!$B$21/'Price Deflator'!$B$19)</f>
        <v>93.21731850299544</v>
      </c>
      <c r="D13" s="33">
        <v>5.3085E-2</v>
      </c>
      <c r="E13" s="33">
        <v>4.3313105860386027E-3</v>
      </c>
      <c r="F13" s="33">
        <v>3.1274255196872733E-3</v>
      </c>
      <c r="G13" s="33">
        <v>2.1039099423049751E-3</v>
      </c>
      <c r="H13" s="33">
        <v>7.0261707093623171E-4</v>
      </c>
      <c r="I13" s="33">
        <f t="shared" si="1"/>
        <v>6.335026311896709E-2</v>
      </c>
      <c r="J13" s="34">
        <f t="shared" si="0"/>
        <v>4.9484413527315132</v>
      </c>
      <c r="K13" s="34">
        <f t="shared" si="0"/>
        <v>0.40375315843415627</v>
      </c>
      <c r="L13" s="34">
        <f t="shared" si="0"/>
        <v>0.2915302207630846</v>
      </c>
      <c r="M13" s="34">
        <f t="shared" si="0"/>
        <v>0.19612084319346162</v>
      </c>
      <c r="N13" s="34">
        <f t="shared" si="0"/>
        <v>6.549607928710445E-2</v>
      </c>
      <c r="O13" s="34">
        <f t="shared" si="0"/>
        <v>5.9053416544093205</v>
      </c>
    </row>
    <row r="14" spans="1:15" x14ac:dyDescent="0.35">
      <c r="A14">
        <v>2032</v>
      </c>
      <c r="B14" s="32">
        <v>91.574001218621916</v>
      </c>
      <c r="C14" s="32">
        <f>B14*('Price Deflator'!$B$21/'Price Deflator'!$B$19)</f>
        <v>94.47701199627916</v>
      </c>
      <c r="D14" s="33">
        <v>5.3085E-2</v>
      </c>
      <c r="E14" s="33">
        <v>4.3313105860386027E-3</v>
      </c>
      <c r="F14" s="33">
        <v>3.1274255196872733E-3</v>
      </c>
      <c r="G14" s="33">
        <v>2.1039099423049751E-3</v>
      </c>
      <c r="H14" s="33">
        <v>7.0261707093623171E-4</v>
      </c>
      <c r="I14" s="33">
        <f t="shared" si="1"/>
        <v>6.335026311896709E-2</v>
      </c>
      <c r="J14" s="34">
        <f t="shared" si="0"/>
        <v>5.0153121818224795</v>
      </c>
      <c r="K14" s="34">
        <f t="shared" si="0"/>
        <v>0.40920928219677999</v>
      </c>
      <c r="L14" s="34">
        <f t="shared" si="0"/>
        <v>0.29546981834096409</v>
      </c>
      <c r="M14" s="34">
        <f t="shared" si="0"/>
        <v>0.19877112485823814</v>
      </c>
      <c r="N14" s="34">
        <f t="shared" si="0"/>
        <v>6.6381161439632894E-2</v>
      </c>
      <c r="O14" s="34">
        <f t="shared" si="0"/>
        <v>5.9851435686580947</v>
      </c>
    </row>
    <row r="15" spans="1:15" x14ac:dyDescent="0.35">
      <c r="A15">
        <v>2033</v>
      </c>
      <c r="B15" s="32">
        <v>92.794987901536871</v>
      </c>
      <c r="C15" s="32">
        <f>B15*('Price Deflator'!$B$21/'Price Deflator'!$B$19)</f>
        <v>95.73670548956288</v>
      </c>
      <c r="D15" s="33">
        <v>5.3085E-2</v>
      </c>
      <c r="E15" s="33">
        <v>4.3313105860386027E-3</v>
      </c>
      <c r="F15" s="33">
        <v>3.1274255196872733E-3</v>
      </c>
      <c r="G15" s="33">
        <v>2.1039099423049751E-3</v>
      </c>
      <c r="H15" s="33">
        <v>7.0261707093623171E-4</v>
      </c>
      <c r="I15" s="33">
        <f t="shared" si="1"/>
        <v>6.335026311896709E-2</v>
      </c>
      <c r="J15" s="34">
        <f t="shared" si="0"/>
        <v>5.0821830109134458</v>
      </c>
      <c r="K15" s="34">
        <f t="shared" si="0"/>
        <v>0.41466540595940371</v>
      </c>
      <c r="L15" s="34">
        <f t="shared" si="0"/>
        <v>0.29940941591884362</v>
      </c>
      <c r="M15" s="34">
        <f t="shared" si="0"/>
        <v>0.20142140652301463</v>
      </c>
      <c r="N15" s="34">
        <f t="shared" si="0"/>
        <v>6.7266243592161323E-2</v>
      </c>
      <c r="O15" s="34">
        <f t="shared" si="0"/>
        <v>6.0649454829068699</v>
      </c>
    </row>
    <row r="16" spans="1:15" x14ac:dyDescent="0.35">
      <c r="A16">
        <v>2034</v>
      </c>
      <c r="B16" s="32">
        <v>94.015974584451826</v>
      </c>
      <c r="C16" s="32">
        <f>B16*('Price Deflator'!$B$21/'Price Deflator'!$B$19)</f>
        <v>96.996398982846586</v>
      </c>
      <c r="D16" s="33">
        <v>5.3085E-2</v>
      </c>
      <c r="E16" s="33">
        <v>4.3313105860386027E-3</v>
      </c>
      <c r="F16" s="33">
        <v>3.1274255196872733E-3</v>
      </c>
      <c r="G16" s="33">
        <v>2.1039099423049751E-3</v>
      </c>
      <c r="H16" s="33">
        <v>7.0261707093623171E-4</v>
      </c>
      <c r="I16" s="33">
        <f t="shared" si="1"/>
        <v>6.335026311896709E-2</v>
      </c>
      <c r="J16" s="34">
        <f t="shared" si="0"/>
        <v>5.1490538400044112</v>
      </c>
      <c r="K16" s="34">
        <f t="shared" si="0"/>
        <v>0.42012152972202738</v>
      </c>
      <c r="L16" s="34">
        <f t="shared" si="0"/>
        <v>0.30334901349672311</v>
      </c>
      <c r="M16" s="34">
        <f t="shared" si="0"/>
        <v>0.20407168818779112</v>
      </c>
      <c r="N16" s="34">
        <f t="shared" si="0"/>
        <v>6.8151325744689753E-2</v>
      </c>
      <c r="O16" s="34">
        <f t="shared" si="0"/>
        <v>6.1447473971556432</v>
      </c>
    </row>
    <row r="17" spans="1:15" x14ac:dyDescent="0.35">
      <c r="A17">
        <v>2035</v>
      </c>
      <c r="B17" s="32">
        <v>95.236961267366794</v>
      </c>
      <c r="C17" s="32">
        <f>B17*('Price Deflator'!$B$21/'Price Deflator'!$B$19)</f>
        <v>98.25609247613032</v>
      </c>
      <c r="D17" s="33">
        <v>5.3085E-2</v>
      </c>
      <c r="E17" s="33">
        <v>4.3313105860386027E-3</v>
      </c>
      <c r="F17" s="33">
        <v>3.1274255196872733E-3</v>
      </c>
      <c r="G17" s="33">
        <v>2.1039099423049751E-3</v>
      </c>
      <c r="H17" s="33">
        <v>7.0261707093623171E-4</v>
      </c>
      <c r="I17" s="33">
        <f t="shared" si="1"/>
        <v>6.335026311896709E-2</v>
      </c>
      <c r="J17" s="34">
        <f t="shared" si="0"/>
        <v>5.2159246690953784</v>
      </c>
      <c r="K17" s="34">
        <f t="shared" si="0"/>
        <v>0.42557765348465115</v>
      </c>
      <c r="L17" s="34">
        <f t="shared" si="0"/>
        <v>0.30728861107460265</v>
      </c>
      <c r="M17" s="34">
        <f t="shared" si="0"/>
        <v>0.20672196985256763</v>
      </c>
      <c r="N17" s="34">
        <f t="shared" si="0"/>
        <v>6.9036407897218197E-2</v>
      </c>
      <c r="O17" s="34">
        <f t="shared" si="0"/>
        <v>6.2245493114044184</v>
      </c>
    </row>
    <row r="18" spans="1:15" x14ac:dyDescent="0.35">
      <c r="A18">
        <v>2036</v>
      </c>
      <c r="B18" s="32">
        <v>96.589569013893438</v>
      </c>
      <c r="C18" s="32">
        <f>B18*('Price Deflator'!$B$21/'Price Deflator'!$B$19)</f>
        <v>99.65157958594628</v>
      </c>
      <c r="D18" s="33">
        <v>5.3085E-2</v>
      </c>
      <c r="E18" s="33">
        <v>4.3313105860386027E-3</v>
      </c>
      <c r="F18" s="33">
        <v>3.1274255196872733E-3</v>
      </c>
      <c r="G18" s="33">
        <v>2.1039099423049751E-3</v>
      </c>
      <c r="H18" s="33">
        <v>7.0261707093623171E-4</v>
      </c>
      <c r="I18" s="33">
        <f t="shared" si="1"/>
        <v>6.335026311896709E-2</v>
      </c>
      <c r="J18" s="34">
        <f t="shared" ref="J18:O32" si="2">$C18*D18</f>
        <v>5.2900041023199584</v>
      </c>
      <c r="K18" s="34">
        <f t="shared" si="2"/>
        <v>0.43162194157607742</v>
      </c>
      <c r="L18" s="34">
        <f t="shared" si="2"/>
        <v>0.31165289307423572</v>
      </c>
      <c r="M18" s="34">
        <f t="shared" si="2"/>
        <v>0.20965794905726787</v>
      </c>
      <c r="N18" s="34">
        <f t="shared" si="2"/>
        <v>7.0016900962846351E-2</v>
      </c>
      <c r="O18" s="34">
        <f t="shared" si="2"/>
        <v>6.312953786990386</v>
      </c>
    </row>
    <row r="19" spans="1:15" x14ac:dyDescent="0.35">
      <c r="A19">
        <v>2037</v>
      </c>
      <c r="B19" s="32">
        <v>97.942176760420082</v>
      </c>
      <c r="C19" s="32">
        <f>B19*('Price Deflator'!$B$21/'Price Deflator'!$B$19)</f>
        <v>101.04706669576224</v>
      </c>
      <c r="D19" s="33">
        <v>5.3085E-2</v>
      </c>
      <c r="E19" s="33">
        <v>4.3313105860386027E-3</v>
      </c>
      <c r="F19" s="33">
        <v>3.1274255196872733E-3</v>
      </c>
      <c r="G19" s="33">
        <v>2.1039099423049751E-3</v>
      </c>
      <c r="H19" s="33">
        <v>7.0261707093623171E-4</v>
      </c>
      <c r="I19" s="33">
        <f t="shared" si="1"/>
        <v>6.335026311896709E-2</v>
      </c>
      <c r="J19" s="34">
        <f t="shared" si="2"/>
        <v>5.3640835355445384</v>
      </c>
      <c r="K19" s="34">
        <f t="shared" si="2"/>
        <v>0.43766622966750374</v>
      </c>
      <c r="L19" s="34">
        <f t="shared" si="2"/>
        <v>0.31601717507386878</v>
      </c>
      <c r="M19" s="34">
        <f t="shared" si="2"/>
        <v>0.2125939282619681</v>
      </c>
      <c r="N19" s="34">
        <f t="shared" si="2"/>
        <v>7.099739402847452E-2</v>
      </c>
      <c r="O19" s="34">
        <f t="shared" si="2"/>
        <v>6.4013582625763545</v>
      </c>
    </row>
    <row r="20" spans="1:15" x14ac:dyDescent="0.35">
      <c r="A20">
        <v>2038</v>
      </c>
      <c r="B20" s="32">
        <v>99.294784506946726</v>
      </c>
      <c r="C20" s="32">
        <f>B20*('Price Deflator'!$B$21/'Price Deflator'!$B$19)</f>
        <v>102.4425538055782</v>
      </c>
      <c r="D20" s="33">
        <v>5.3085E-2</v>
      </c>
      <c r="E20" s="33">
        <v>4.3313105860386027E-3</v>
      </c>
      <c r="F20" s="33">
        <v>3.1274255196872733E-3</v>
      </c>
      <c r="G20" s="33">
        <v>2.1039099423049751E-3</v>
      </c>
      <c r="H20" s="33">
        <v>7.0261707093623171E-4</v>
      </c>
      <c r="I20" s="33">
        <f t="shared" si="1"/>
        <v>6.335026311896709E-2</v>
      </c>
      <c r="J20" s="34">
        <f t="shared" si="2"/>
        <v>5.4381629687691184</v>
      </c>
      <c r="K20" s="34">
        <f t="shared" si="2"/>
        <v>0.44371051775893</v>
      </c>
      <c r="L20" s="34">
        <f t="shared" si="2"/>
        <v>0.32038145707350185</v>
      </c>
      <c r="M20" s="34">
        <f t="shared" si="2"/>
        <v>0.21552990746666834</v>
      </c>
      <c r="N20" s="34">
        <f t="shared" si="2"/>
        <v>7.1977887094102674E-2</v>
      </c>
      <c r="O20" s="34">
        <f t="shared" si="2"/>
        <v>6.4897627381623222</v>
      </c>
    </row>
    <row r="21" spans="1:15" x14ac:dyDescent="0.35">
      <c r="A21">
        <v>2039</v>
      </c>
      <c r="B21" s="32">
        <v>100.64739225347337</v>
      </c>
      <c r="C21" s="32">
        <f>B21*('Price Deflator'!$B$21/'Price Deflator'!$B$19)</f>
        <v>103.83804091539416</v>
      </c>
      <c r="D21" s="33">
        <v>5.3085E-2</v>
      </c>
      <c r="E21" s="33">
        <v>4.3313105860386027E-3</v>
      </c>
      <c r="F21" s="33">
        <v>3.1274255196872733E-3</v>
      </c>
      <c r="G21" s="33">
        <v>2.1039099423049751E-3</v>
      </c>
      <c r="H21" s="33">
        <v>7.0261707093623171E-4</v>
      </c>
      <c r="I21" s="33">
        <f t="shared" si="1"/>
        <v>6.335026311896709E-2</v>
      </c>
      <c r="J21" s="34">
        <f t="shared" si="2"/>
        <v>5.5122424019936993</v>
      </c>
      <c r="K21" s="34">
        <f t="shared" si="2"/>
        <v>0.44975480585035627</v>
      </c>
      <c r="L21" s="34">
        <f t="shared" si="2"/>
        <v>0.32474573907313492</v>
      </c>
      <c r="M21" s="34">
        <f t="shared" si="2"/>
        <v>0.21846588667136857</v>
      </c>
      <c r="N21" s="34">
        <f t="shared" si="2"/>
        <v>7.2958380159730829E-2</v>
      </c>
      <c r="O21" s="34">
        <f t="shared" si="2"/>
        <v>6.5781672137482907</v>
      </c>
    </row>
    <row r="22" spans="1:15" x14ac:dyDescent="0.35">
      <c r="A22">
        <v>2040</v>
      </c>
      <c r="B22" s="32">
        <v>102</v>
      </c>
      <c r="C22" s="32">
        <f>B22*('Price Deflator'!$B$21/'Price Deflator'!$B$19)</f>
        <v>105.23352802521011</v>
      </c>
      <c r="D22" s="33">
        <v>5.3085E-2</v>
      </c>
      <c r="E22" s="33">
        <v>4.3313105860386027E-3</v>
      </c>
      <c r="F22" s="33">
        <v>3.1274255196872733E-3</v>
      </c>
      <c r="G22" s="33">
        <v>2.1039099423049751E-3</v>
      </c>
      <c r="H22" s="33">
        <v>7.0261707093623171E-4</v>
      </c>
      <c r="I22" s="33">
        <f t="shared" si="1"/>
        <v>6.335026311896709E-2</v>
      </c>
      <c r="J22" s="34">
        <f t="shared" si="2"/>
        <v>5.5863218352182784</v>
      </c>
      <c r="K22" s="34">
        <f t="shared" si="2"/>
        <v>0.45579909394178253</v>
      </c>
      <c r="L22" s="34">
        <f t="shared" si="2"/>
        <v>0.32911002107276793</v>
      </c>
      <c r="M22" s="34">
        <f t="shared" si="2"/>
        <v>0.22140186587606878</v>
      </c>
      <c r="N22" s="34">
        <f t="shared" si="2"/>
        <v>7.3938873225358984E-2</v>
      </c>
      <c r="O22" s="34">
        <f t="shared" si="2"/>
        <v>6.6665716893342575</v>
      </c>
    </row>
    <row r="23" spans="1:15" x14ac:dyDescent="0.35">
      <c r="A23">
        <v>2041</v>
      </c>
      <c r="B23" s="32">
        <v>103.2</v>
      </c>
      <c r="C23" s="32">
        <f>B23*('Price Deflator'!$B$21/'Price Deflator'!$B$19)</f>
        <v>106.47156953138905</v>
      </c>
      <c r="D23" s="33">
        <v>5.3085E-2</v>
      </c>
      <c r="E23" s="33">
        <v>4.3313105860386027E-3</v>
      </c>
      <c r="F23" s="33">
        <v>3.1274255196872733E-3</v>
      </c>
      <c r="G23" s="33">
        <v>2.1039099423049751E-3</v>
      </c>
      <c r="H23" s="33">
        <v>7.0261707093623171E-4</v>
      </c>
      <c r="I23" s="33">
        <f t="shared" si="1"/>
        <v>6.335026311896709E-2</v>
      </c>
      <c r="J23" s="34">
        <f t="shared" si="2"/>
        <v>5.652043268573788</v>
      </c>
      <c r="K23" s="34">
        <f t="shared" si="2"/>
        <v>0.46116143622345057</v>
      </c>
      <c r="L23" s="34">
        <f t="shared" si="2"/>
        <v>0.33298190367362407</v>
      </c>
      <c r="M23" s="34">
        <f t="shared" si="2"/>
        <v>0.22400659370990489</v>
      </c>
      <c r="N23" s="34">
        <f t="shared" si="2"/>
        <v>7.4808742322127905E-2</v>
      </c>
      <c r="O23" s="34">
        <f t="shared" si="2"/>
        <v>6.7450019445028957</v>
      </c>
    </row>
    <row r="24" spans="1:15" x14ac:dyDescent="0.35">
      <c r="A24">
        <v>2042</v>
      </c>
      <c r="B24" s="32">
        <v>104.4</v>
      </c>
      <c r="C24" s="32">
        <f>B24*('Price Deflator'!$B$21/'Price Deflator'!$B$19)</f>
        <v>107.709611037568</v>
      </c>
      <c r="D24" s="33">
        <v>5.3085E-2</v>
      </c>
      <c r="E24" s="33">
        <v>4.3313105860386027E-3</v>
      </c>
      <c r="F24" s="33">
        <v>3.1274255196872733E-3</v>
      </c>
      <c r="G24" s="33">
        <v>2.1039099423049751E-3</v>
      </c>
      <c r="H24" s="33">
        <v>7.0261707093623171E-4</v>
      </c>
      <c r="I24" s="33">
        <f t="shared" si="1"/>
        <v>6.335026311896709E-2</v>
      </c>
      <c r="J24" s="34">
        <f t="shared" si="2"/>
        <v>5.7177647019292968</v>
      </c>
      <c r="K24" s="34">
        <f t="shared" si="2"/>
        <v>0.46652377850511861</v>
      </c>
      <c r="L24" s="34">
        <f t="shared" si="2"/>
        <v>0.33685378627448015</v>
      </c>
      <c r="M24" s="34">
        <f t="shared" si="2"/>
        <v>0.226611321543741</v>
      </c>
      <c r="N24" s="34">
        <f t="shared" si="2"/>
        <v>7.5678611418896841E-2</v>
      </c>
      <c r="O24" s="34">
        <f t="shared" si="2"/>
        <v>6.8234321996715348</v>
      </c>
    </row>
    <row r="25" spans="1:15" x14ac:dyDescent="0.35">
      <c r="A25">
        <v>2043</v>
      </c>
      <c r="B25" s="32">
        <v>105.60000000000001</v>
      </c>
      <c r="C25" s="32">
        <f>B25*('Price Deflator'!$B$21/'Price Deflator'!$B$19)</f>
        <v>108.94765254374694</v>
      </c>
      <c r="D25" s="33">
        <v>5.3085E-2</v>
      </c>
      <c r="E25" s="33">
        <v>4.3313105860386027E-3</v>
      </c>
      <c r="F25" s="33">
        <v>3.1274255196872733E-3</v>
      </c>
      <c r="G25" s="33">
        <v>2.1039099423049751E-3</v>
      </c>
      <c r="H25" s="33">
        <v>7.0261707093623171E-4</v>
      </c>
      <c r="I25" s="33">
        <f t="shared" si="1"/>
        <v>6.335026311896709E-2</v>
      </c>
      <c r="J25" s="34">
        <f t="shared" si="2"/>
        <v>5.7834861352848064</v>
      </c>
      <c r="K25" s="34">
        <f t="shared" si="2"/>
        <v>0.47188612078678666</v>
      </c>
      <c r="L25" s="34">
        <f t="shared" si="2"/>
        <v>0.34072566887533628</v>
      </c>
      <c r="M25" s="34">
        <f t="shared" si="2"/>
        <v>0.22921604937757709</v>
      </c>
      <c r="N25" s="34">
        <f t="shared" si="2"/>
        <v>7.6548480515665776E-2</v>
      </c>
      <c r="O25" s="34">
        <f t="shared" si="2"/>
        <v>6.901862454840173</v>
      </c>
    </row>
    <row r="26" spans="1:15" x14ac:dyDescent="0.35">
      <c r="A26">
        <v>2044</v>
      </c>
      <c r="B26" s="32">
        <v>106.80000000000001</v>
      </c>
      <c r="C26" s="32">
        <f>B26*('Price Deflator'!$B$21/'Price Deflator'!$B$19)</f>
        <v>110.18569404992589</v>
      </c>
      <c r="D26" s="33">
        <v>5.3085E-2</v>
      </c>
      <c r="E26" s="33">
        <v>4.3313105860386027E-3</v>
      </c>
      <c r="F26" s="33">
        <v>3.1274255196872733E-3</v>
      </c>
      <c r="G26" s="33">
        <v>2.1039099423049751E-3</v>
      </c>
      <c r="H26" s="33">
        <v>7.0261707093623171E-4</v>
      </c>
      <c r="I26" s="33">
        <f t="shared" si="1"/>
        <v>6.335026311896709E-2</v>
      </c>
      <c r="J26" s="34">
        <f t="shared" si="2"/>
        <v>5.849207568640316</v>
      </c>
      <c r="K26" s="34">
        <f t="shared" si="2"/>
        <v>0.47724846306845464</v>
      </c>
      <c r="L26" s="34">
        <f t="shared" si="2"/>
        <v>0.34459755147619237</v>
      </c>
      <c r="M26" s="34">
        <f t="shared" si="2"/>
        <v>0.2318207772114132</v>
      </c>
      <c r="N26" s="34">
        <f t="shared" si="2"/>
        <v>7.7418349612434698E-2</v>
      </c>
      <c r="O26" s="34">
        <f t="shared" si="2"/>
        <v>6.9802927100088112</v>
      </c>
    </row>
    <row r="27" spans="1:15" x14ac:dyDescent="0.35">
      <c r="A27">
        <v>2045</v>
      </c>
      <c r="B27" s="32">
        <v>108</v>
      </c>
      <c r="C27" s="32">
        <f>B27*('Price Deflator'!$B$21/'Price Deflator'!$B$19)</f>
        <v>111.42373555610482</v>
      </c>
      <c r="D27" s="33">
        <v>5.3085E-2</v>
      </c>
      <c r="E27" s="33">
        <v>4.3313105860386027E-3</v>
      </c>
      <c r="F27" s="33">
        <v>3.1274255196872733E-3</v>
      </c>
      <c r="G27" s="33">
        <v>2.1039099423049751E-3</v>
      </c>
      <c r="H27" s="33">
        <v>7.0261707093623171E-4</v>
      </c>
      <c r="I27" s="33">
        <f t="shared" si="1"/>
        <v>6.335026311896709E-2</v>
      </c>
      <c r="J27" s="34">
        <f t="shared" si="2"/>
        <v>5.9149290019958238</v>
      </c>
      <c r="K27" s="34">
        <f t="shared" si="2"/>
        <v>0.48261080535012263</v>
      </c>
      <c r="L27" s="34">
        <f t="shared" si="2"/>
        <v>0.34846943407704845</v>
      </c>
      <c r="M27" s="34">
        <f t="shared" si="2"/>
        <v>0.23442550504524928</v>
      </c>
      <c r="N27" s="34">
        <f t="shared" si="2"/>
        <v>7.8288218709203619E-2</v>
      </c>
      <c r="O27" s="34">
        <f t="shared" si="2"/>
        <v>7.0587229651774486</v>
      </c>
    </row>
    <row r="28" spans="1:15" x14ac:dyDescent="0.35">
      <c r="A28">
        <v>2046</v>
      </c>
      <c r="B28" s="32">
        <v>109.4</v>
      </c>
      <c r="C28" s="32">
        <f>B28*('Price Deflator'!$B$21/'Price Deflator'!$B$19)</f>
        <v>112.86811731331359</v>
      </c>
      <c r="D28" s="33">
        <v>5.3085E-2</v>
      </c>
      <c r="E28" s="33">
        <v>4.3313105860386027E-3</v>
      </c>
      <c r="F28" s="33">
        <v>3.1274255196872733E-3</v>
      </c>
      <c r="G28" s="33">
        <v>2.1039099423049751E-3</v>
      </c>
      <c r="H28" s="33">
        <v>7.0261707093623171E-4</v>
      </c>
      <c r="I28" s="33">
        <f t="shared" si="1"/>
        <v>6.335026311896709E-2</v>
      </c>
      <c r="J28" s="34">
        <f t="shared" si="2"/>
        <v>5.9916040075772523</v>
      </c>
      <c r="K28" s="34">
        <f t="shared" si="2"/>
        <v>0.48886687134540208</v>
      </c>
      <c r="L28" s="34">
        <f t="shared" si="2"/>
        <v>0.3529866304447139</v>
      </c>
      <c r="M28" s="34">
        <f t="shared" si="2"/>
        <v>0.23746435418472475</v>
      </c>
      <c r="N28" s="34">
        <f t="shared" si="2"/>
        <v>7.9303065988767379E-2</v>
      </c>
      <c r="O28" s="34">
        <f t="shared" si="2"/>
        <v>7.1502249295408609</v>
      </c>
    </row>
    <row r="29" spans="1:15" x14ac:dyDescent="0.35">
      <c r="A29">
        <v>2047</v>
      </c>
      <c r="B29" s="32">
        <v>110.80000000000001</v>
      </c>
      <c r="C29" s="32">
        <f>B29*('Price Deflator'!$B$21/'Price Deflator'!$B$19)</f>
        <v>114.31249907052236</v>
      </c>
      <c r="D29" s="33">
        <v>5.3085E-2</v>
      </c>
      <c r="E29" s="33">
        <v>4.3313105860386027E-3</v>
      </c>
      <c r="F29" s="33">
        <v>3.1274255196872733E-3</v>
      </c>
      <c r="G29" s="33">
        <v>2.1039099423049751E-3</v>
      </c>
      <c r="H29" s="33">
        <v>7.0261707093623171E-4</v>
      </c>
      <c r="I29" s="33">
        <f t="shared" si="1"/>
        <v>6.335026311896709E-2</v>
      </c>
      <c r="J29" s="34">
        <f t="shared" si="2"/>
        <v>6.0682790131586799</v>
      </c>
      <c r="K29" s="34">
        <f t="shared" si="2"/>
        <v>0.49512293734068147</v>
      </c>
      <c r="L29" s="34">
        <f t="shared" si="2"/>
        <v>0.35750382681237936</v>
      </c>
      <c r="M29" s="34">
        <f t="shared" si="2"/>
        <v>0.24050320332420022</v>
      </c>
      <c r="N29" s="34">
        <f t="shared" si="2"/>
        <v>8.031791326833114E-2</v>
      </c>
      <c r="O29" s="34">
        <f t="shared" si="2"/>
        <v>7.2417268939042723</v>
      </c>
    </row>
    <row r="30" spans="1:15" x14ac:dyDescent="0.35">
      <c r="A30">
        <v>2048</v>
      </c>
      <c r="B30" s="32">
        <v>112.20000000000002</v>
      </c>
      <c r="C30" s="32">
        <f>B30*('Price Deflator'!$B$21/'Price Deflator'!$B$19)</f>
        <v>115.75688082773114</v>
      </c>
      <c r="D30" s="33">
        <v>5.3085E-2</v>
      </c>
      <c r="E30" s="33">
        <v>4.3313105860386027E-3</v>
      </c>
      <c r="F30" s="33">
        <v>3.1274255196872733E-3</v>
      </c>
      <c r="G30" s="33">
        <v>2.1039099423049751E-3</v>
      </c>
      <c r="H30" s="33">
        <v>7.0261707093623171E-4</v>
      </c>
      <c r="I30" s="33">
        <f t="shared" si="1"/>
        <v>6.335026311896709E-2</v>
      </c>
      <c r="J30" s="34">
        <f t="shared" si="2"/>
        <v>6.1449540187401075</v>
      </c>
      <c r="K30" s="34">
        <f t="shared" si="2"/>
        <v>0.50137900333596086</v>
      </c>
      <c r="L30" s="34">
        <f t="shared" si="2"/>
        <v>0.36202102318004481</v>
      </c>
      <c r="M30" s="34">
        <f t="shared" si="2"/>
        <v>0.24354205246367569</v>
      </c>
      <c r="N30" s="34">
        <f t="shared" si="2"/>
        <v>8.1332760547894886E-2</v>
      </c>
      <c r="O30" s="34">
        <f t="shared" si="2"/>
        <v>7.3332288582676846</v>
      </c>
    </row>
    <row r="31" spans="1:15" x14ac:dyDescent="0.35">
      <c r="A31">
        <v>2049</v>
      </c>
      <c r="B31" s="32">
        <v>113.60000000000002</v>
      </c>
      <c r="C31" s="32">
        <f>B31*('Price Deflator'!$B$21/'Price Deflator'!$B$19)</f>
        <v>117.20126258493991</v>
      </c>
      <c r="D31" s="33">
        <v>5.3085E-2</v>
      </c>
      <c r="E31" s="33">
        <v>4.3313105860386027E-3</v>
      </c>
      <c r="F31" s="33">
        <v>3.1274255196872733E-3</v>
      </c>
      <c r="G31" s="33">
        <v>2.1039099423049751E-3</v>
      </c>
      <c r="H31" s="33">
        <v>7.0261707093623171E-4</v>
      </c>
      <c r="I31" s="33">
        <f t="shared" si="1"/>
        <v>6.335026311896709E-2</v>
      </c>
      <c r="J31" s="34">
        <f t="shared" si="2"/>
        <v>6.2216290243215351</v>
      </c>
      <c r="K31" s="34">
        <f t="shared" si="2"/>
        <v>0.50763506933124025</v>
      </c>
      <c r="L31" s="34">
        <f t="shared" si="2"/>
        <v>0.36653821954771026</v>
      </c>
      <c r="M31" s="34">
        <f t="shared" si="2"/>
        <v>0.24658090160315116</v>
      </c>
      <c r="N31" s="34">
        <f t="shared" si="2"/>
        <v>8.2347607827458646E-2</v>
      </c>
      <c r="O31" s="34">
        <f t="shared" si="2"/>
        <v>7.424730822631096</v>
      </c>
    </row>
    <row r="32" spans="1:15" x14ac:dyDescent="0.35">
      <c r="A32">
        <v>2050</v>
      </c>
      <c r="B32" s="32">
        <v>115</v>
      </c>
      <c r="C32" s="32">
        <f>B32*('Price Deflator'!$B$21/'Price Deflator'!$B$19)</f>
        <v>118.64564434214866</v>
      </c>
      <c r="D32" s="33">
        <v>5.3085E-2</v>
      </c>
      <c r="E32" s="33">
        <v>4.3313105860386027E-3</v>
      </c>
      <c r="F32" s="33">
        <v>3.1274255196872733E-3</v>
      </c>
      <c r="G32" s="33">
        <v>2.1039099423049751E-3</v>
      </c>
      <c r="H32" s="33">
        <v>7.0261707093623171E-4</v>
      </c>
      <c r="I32" s="33">
        <f t="shared" si="1"/>
        <v>6.335026311896709E-2</v>
      </c>
      <c r="J32" s="34">
        <f t="shared" si="2"/>
        <v>6.2983040299029618</v>
      </c>
      <c r="K32" s="34">
        <f t="shared" si="2"/>
        <v>0.51389113532651953</v>
      </c>
      <c r="L32" s="34">
        <f t="shared" si="2"/>
        <v>0.37105541591537566</v>
      </c>
      <c r="M32" s="34">
        <f t="shared" si="2"/>
        <v>0.24961975074262657</v>
      </c>
      <c r="N32" s="34">
        <f t="shared" si="2"/>
        <v>8.3362455107022379E-2</v>
      </c>
      <c r="O32" s="34">
        <f t="shared" si="2"/>
        <v>7.5162327869945065</v>
      </c>
    </row>
    <row r="35" spans="2:15" x14ac:dyDescent="0.35">
      <c r="B35" s="185" t="s">
        <v>28</v>
      </c>
      <c r="C35" s="185"/>
      <c r="D35" s="185"/>
      <c r="E35" s="185"/>
      <c r="F35" s="185"/>
      <c r="G35" s="185"/>
      <c r="H35" s="185"/>
      <c r="I35" s="185"/>
      <c r="J35" s="185"/>
      <c r="K35" s="185"/>
      <c r="L35" s="185"/>
      <c r="M35" s="185"/>
      <c r="N35" s="185"/>
      <c r="O35" s="185"/>
    </row>
  </sheetData>
  <mergeCells count="1">
    <mergeCell ref="B35:O3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6837F87FE21B34D9D63DA5118681A0B" ma:contentTypeVersion="36" ma:contentTypeDescription="" ma:contentTypeScope="" ma:versionID="7023fbdbba23d9fec90fb81dd726ac8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150</IndustryCode>
    <CaseStatus xmlns="dc463f71-b30c-4ab2-9473-d307f9d35888">Closed</CaseStatus>
    <OpenedDate xmlns="dc463f71-b30c-4ab2-9473-d307f9d35888">2021-02-11T08:00:00+00:00</OpenedDate>
    <SignificantOrder xmlns="dc463f71-b30c-4ab2-9473-d307f9d35888">false</SignificantOrder>
    <Date1 xmlns="dc463f71-b30c-4ab2-9473-d307f9d35888">2022-10-24T07:00:00+00:00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210094</DocketNumber>
    <DelegatedOrder xmlns="dc463f71-b30c-4ab2-9473-d307f9d35888">false</DelegatedOrder>
  </documentManagement>
</p:properties>
</file>

<file path=customXml/itemProps1.xml><?xml version="1.0" encoding="utf-8"?>
<ds:datastoreItem xmlns:ds="http://schemas.openxmlformats.org/officeDocument/2006/customXml" ds:itemID="{6F29133A-2F71-4CDF-9A26-BBC000F1AF12}"/>
</file>

<file path=customXml/itemProps2.xml><?xml version="1.0" encoding="utf-8"?>
<ds:datastoreItem xmlns:ds="http://schemas.openxmlformats.org/officeDocument/2006/customXml" ds:itemID="{B6BA5BF5-738F-41BD-A0B2-8366551CA76E}"/>
</file>

<file path=customXml/itemProps3.xml><?xml version="1.0" encoding="utf-8"?>
<ds:datastoreItem xmlns:ds="http://schemas.openxmlformats.org/officeDocument/2006/customXml" ds:itemID="{038092B7-B362-45C7-ABD0-098BCE8240B8}"/>
</file>

<file path=customXml/itemProps4.xml><?xml version="1.0" encoding="utf-8"?>
<ds:datastoreItem xmlns:ds="http://schemas.openxmlformats.org/officeDocument/2006/customXml" ds:itemID="{F2F2932B-6392-4ADA-B218-BD2DE6079D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NOTES</vt:lpstr>
      <vt:lpstr>MonteCarlo Policy Paths</vt:lpstr>
      <vt:lpstr>Monte Carlo_WA Complance Price</vt:lpstr>
      <vt:lpstr>Monte Carlo_locked values</vt:lpstr>
      <vt:lpstr>Half from MC Supply Inputs </vt:lpstr>
      <vt:lpstr>Randomly Select Half</vt:lpstr>
      <vt:lpstr>PLEXOS File</vt:lpstr>
      <vt:lpstr>Frequency Table</vt:lpstr>
      <vt:lpstr>Greenhouse Gas Costs Avoided</vt:lpstr>
      <vt:lpstr>Emissions Credit Price</vt:lpstr>
      <vt:lpstr>Monthly</vt:lpstr>
      <vt:lpstr>Price Deflator</vt:lpstr>
      <vt:lpstr>Cover</vt:lpstr>
      <vt:lpstr>GHG Price Calculations</vt:lpstr>
      <vt:lpstr>Auction Data</vt:lpstr>
      <vt:lpstr>'Auction Data'!Print_Area</vt:lpstr>
      <vt:lpstr>'GHG Price Calculations'!Print_Area</vt:lpstr>
      <vt:lpstr>'GHG Price Calculations'!Print_Titles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Doyle, Matthew</dc:creator>
  <cp:lastModifiedBy>Doyle, Matthew</cp:lastModifiedBy>
  <dcterms:created xsi:type="dcterms:W3CDTF">2020-05-11T22:39:32Z</dcterms:created>
  <dcterms:modified xsi:type="dcterms:W3CDTF">2022-10-24T20:39:13Z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0x0101006E56B4D1795A2E4DB2F0B01679ED314A0086837F87FE21B34D9D63DA5118681A0B</vt:lpwstr>
  </property>
  <property fmtid="{D5CDD505-2E9C-101B-9397-08002B2CF9AE}" pid="3" name="_docset_NoMedatataSyncRequired">
    <vt:lpwstr>False</vt:lpwstr>
  </property>
  <property fmtid="{D5CDD505-2E9C-101B-9397-08002B2CF9AE}" pid="4" name="IsEFSEC">
    <vt:bool>false</vt:bool>
  </property>
</Properties>
</file>